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queryTables/queryTable1.xml" ContentType="application/vnd.openxmlformats-officedocument.spreadsheetml.queryTable+xml"/>
  <Override PartName="/xl/tables/table1.xml" ContentType="application/vnd.openxmlformats-officedocument.spreadsheetml.table+xml"/>
  <Override PartName="/xl/queryTables/queryTable2.xml" ContentType="application/vnd.openxmlformats-officedocument.spreadsheetml.queryTable+xml"/>
  <Override PartName="/xl/tables/table2.xml" ContentType="application/vnd.openxmlformats-officedocument.spreadsheetml.table+xml"/>
  <Override PartName="/xl/queryTables/queryTable3.xml" ContentType="application/vnd.openxmlformats-officedocument.spreadsheetml.queryTable+xml"/>
  <Override PartName="/xl/tables/table3.xml" ContentType="application/vnd.openxmlformats-officedocument.spreadsheetml.table+xml"/>
  <Override PartName="/xl/queryTables/queryTable4.xml" ContentType="application/vnd.openxmlformats-officedocument.spreadsheetml.queryTable+xml"/>
  <Override PartName="/xl/tables/table4.xml" ContentType="application/vnd.openxmlformats-officedocument.spreadsheetml.table+xml"/>
  <Override PartName="/xl/queryTables/queryTable5.xml" ContentType="application/vnd.openxmlformats-officedocument.spreadsheetml.queryTable+xml"/>
  <Override PartName="/xl/tables/table5.xml" ContentType="application/vnd.openxmlformats-officedocument.spreadsheetml.table+xml"/>
  <Override PartName="/xl/queryTables/queryTable6.xml" ContentType="application/vnd.openxmlformats-officedocument.spreadsheetml.queryTable+xml"/>
  <Override PartName="/xl/tables/table6.xml" ContentType="application/vnd.openxmlformats-officedocument.spreadsheetml.table+xml"/>
  <Override PartName="/xl/queryTables/queryTable7.xml" ContentType="application/vnd.openxmlformats-officedocument.spreadsheetml.queryTable+xml"/>
  <Override PartName="/xl/tables/table7.xml" ContentType="application/vnd.openxmlformats-officedocument.spreadsheetml.table+xml"/>
  <Override PartName="/xl/queryTables/queryTable8.xml" ContentType="application/vnd.openxmlformats-officedocument.spreadsheetml.queryTable+xml"/>
  <Override PartName="/xl/tables/table8.xml" ContentType="application/vnd.openxmlformats-officedocument.spreadsheetml.table+xml"/>
  <Override PartName="/xl/queryTables/queryTable9.xml" ContentType="application/vnd.openxmlformats-officedocument.spreadsheetml.queryTable+xml"/>
  <Override PartName="/xl/tables/table9.xml" ContentType="application/vnd.openxmlformats-officedocument.spreadsheetml.table+xml"/>
  <Override PartName="/xl/queryTables/queryTable10.xml" ContentType="application/vnd.openxmlformats-officedocument.spreadsheetml.queryTable+xml"/>
  <Override PartName="/xl/tables/table10.xml" ContentType="application/vnd.openxmlformats-officedocument.spreadsheetml.table+xml"/>
  <Override PartName="/xl/queryTables/queryTable11.xml" ContentType="application/vnd.openxmlformats-officedocument.spreadsheetml.query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1.xml" ContentType="application/vnd.openxmlformats-officedocument.spreadsheetml.table+xml"/>
  <Override PartName="/xl/queryTables/queryTable12.xml" ContentType="application/vnd.openxmlformats-officedocument.spreadsheetml.queryTable+xml"/>
  <Override PartName="/xl/tables/table12.xml" ContentType="application/vnd.openxmlformats-officedocument.spreadsheetml.table+xml"/>
  <Override PartName="/xl/queryTables/queryTable13.xml" ContentType="application/vnd.openxmlformats-officedocument.spreadsheetml.queryTable+xml"/>
  <Override PartName="/xl/tables/table13.xml" ContentType="application/vnd.openxmlformats-officedocument.spreadsheetml.table+xml"/>
  <Override PartName="/xl/queryTables/queryTable14.xml" ContentType="application/vnd.openxmlformats-officedocument.spreadsheetml.queryTable+xml"/>
  <Override PartName="/xl/tables/table14.xml" ContentType="application/vnd.openxmlformats-officedocument.spreadsheetml.table+xml"/>
  <Override PartName="/xl/queryTables/queryTable15.xml" ContentType="application/vnd.openxmlformats-officedocument.spreadsheetml.query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queryTables/queryTable16.xml" ContentType="application/vnd.openxmlformats-officedocument.spreadsheetml.queryTable+xml"/>
  <Override PartName="/xl/tables/table18.xml" ContentType="application/vnd.openxmlformats-officedocument.spreadsheetml.table+xml"/>
  <Override PartName="/xl/queryTables/queryTable17.xml" ContentType="application/vnd.openxmlformats-officedocument.spreadsheetml.queryTable+xml"/>
  <Override PartName="/xl/tables/table19.xml" ContentType="application/vnd.openxmlformats-officedocument.spreadsheetml.table+xml"/>
  <Override PartName="/xl/queryTables/queryTable18.xml" ContentType="application/vnd.openxmlformats-officedocument.spreadsheetml.queryTable+xml"/>
  <Override PartName="/xl/tables/table20.xml" ContentType="application/vnd.openxmlformats-officedocument.spreadsheetml.table+xml"/>
  <Override PartName="/xl/tables/table21.xml" ContentType="application/vnd.openxmlformats-officedocument.spreadsheetml.table+xml"/>
  <Override PartName="/xl/queryTables/queryTable19.xml" ContentType="application/vnd.openxmlformats-officedocument.spreadsheetml.queryTable+xml"/>
  <Override PartName="/xl/tables/table22.xml" ContentType="application/vnd.openxmlformats-officedocument.spreadsheetml.table+xml"/>
  <Override PartName="/xl/queryTables/queryTable20.xml" ContentType="application/vnd.openxmlformats-officedocument.spreadsheetml.queryTable+xml"/>
  <Override PartName="/xl/tables/table23.xml" ContentType="application/vnd.openxmlformats-officedocument.spreadsheetml.table+xml"/>
  <Override PartName="/xl/queryTables/queryTable21.xml" ContentType="application/vnd.openxmlformats-officedocument.spreadsheetml.query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queryTables/queryTable22.xml" ContentType="application/vnd.openxmlformats-officedocument.spreadsheetml.queryTable+xml"/>
  <Override PartName="/xl/tables/table30.xml" ContentType="application/vnd.openxmlformats-officedocument.spreadsheetml.table+xml"/>
  <Override PartName="/xl/queryTables/queryTable23.xml" ContentType="application/vnd.openxmlformats-officedocument.spreadsheetml.query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tegria-my.sharepoint.com/personal/brian_roth_tegria_com/Documents/Desktop/Training Database_Source Workout Files/Training_AI_Index/5_Source_Files/"/>
    </mc:Choice>
  </mc:AlternateContent>
  <xr:revisionPtr revIDLastSave="397" documentId="8_{A62BBD36-C39A-47E3-A1E7-349046E8CD75}" xr6:coauthVersionLast="47" xr6:coauthVersionMax="47" xr10:uidLastSave="{19ED7393-71D5-4E40-8268-BCB7D714CEBE}"/>
  <bookViews>
    <workbookView xWindow="-28920" yWindow="-120" windowWidth="29040" windowHeight="15720" tabRatio="945" firstSheet="15" activeTab="16" xr2:uid="{320BC632-A66B-4C15-AACA-60E09FFBDC97}"/>
  </bookViews>
  <sheets>
    <sheet name="Dashboard_Interactive" sheetId="28" r:id="rId1"/>
    <sheet name="Dashboard_Overview" sheetId="1" r:id="rId2"/>
    <sheet name="tbl_Momentum_Sessions" sheetId="42" r:id="rId3"/>
    <sheet name="tbl_Momentum_Sessions (2)" sheetId="44" r:id="rId4"/>
    <sheet name="tbl_Momentum_Exercises" sheetId="45" r:id="rId5"/>
    <sheet name="tbl_All_Exercises_v2" sheetId="52" r:id="rId6"/>
    <sheet name="tbl_Momentum_Staging_Exercises" sheetId="50" r:id="rId7"/>
    <sheet name="tbl_All_Sessions_v2" sheetId="51" r:id="rId8"/>
    <sheet name="tbl_Momentum_Staging_Sessions" sheetId="49" r:id="rId9"/>
    <sheet name="Raw_Momentum_Staging_Import" sheetId="48" r:id="rId10"/>
    <sheet name="tbl_All_Exercises" sheetId="47" r:id="rId11"/>
    <sheet name="tbl_All_Sessions" sheetId="46" r:id="rId12"/>
    <sheet name="Raw_Momentum_Import (2)" sheetId="43" r:id="rId13"/>
    <sheet name="Dashboard_Exercises" sheetId="21" r:id="rId14"/>
    <sheet name="Dashboard_Progress" sheetId="22" r:id="rId15"/>
    <sheet name="MD_Core" sheetId="38" r:id="rId16"/>
    <sheet name="MD_Reference" sheetId="39" r:id="rId17"/>
    <sheet name="MD_Analysis" sheetId="40" r:id="rId18"/>
    <sheet name="Lookup_Exercises" sheetId="23" r:id="rId19"/>
    <sheet name="Changelog" sheetId="24" r:id="rId20"/>
    <sheet name="tbl_ExerciseNameMap" sheetId="26" r:id="rId21"/>
    <sheet name="tbl_Phases" sheetId="2" r:id="rId22"/>
    <sheet name="tbl_Sessions" sheetId="3" r:id="rId23"/>
    <sheet name="tbl_Exercises" sheetId="4" r:id="rId24"/>
    <sheet name="tbl_Compliance" sheetId="30" r:id="rId25"/>
    <sheet name="tbl_PrescribedWorkouts" sheetId="29" r:id="rId26"/>
    <sheet name="Export_Reference" sheetId="34" r:id="rId27"/>
    <sheet name="Export_Core" sheetId="33" r:id="rId28"/>
    <sheet name="Export_Analysis" sheetId="36" r:id="rId29"/>
    <sheet name="tbl_ExerciseLibrary" sheetId="5" r:id="rId30"/>
    <sheet name="tbl_Equipment" sheetId="6" r:id="rId31"/>
    <sheet name="tbl_BodyMetrics" sheetId="7" r:id="rId32"/>
    <sheet name="tbl_TrainingAssumptions" sheetId="8" r:id="rId33"/>
    <sheet name="tbl_PRs" sheetId="9" r:id="rId34"/>
    <sheet name="tbl_VolumeWeekly" sheetId="10" r:id="rId35"/>
    <sheet name="tbl_VolumeMonthly" sheetId="11" r:id="rId36"/>
    <sheet name="WorkoutCards_Phase01" sheetId="12" r:id="rId37"/>
    <sheet name="WorkoutCards_Phase02" sheetId="13" r:id="rId38"/>
    <sheet name="WorkoutCards_Phase03" sheetId="14" r:id="rId39"/>
    <sheet name="WorkoutCards_Phase04" sheetId="15" r:id="rId40"/>
    <sheet name="WorkoutCards_Phase05" sheetId="16" r:id="rId41"/>
    <sheet name="WorkoutCards_Phase06" sheetId="17" r:id="rId42"/>
    <sheet name="WorkoutCards_Phase07" sheetId="18" r:id="rId43"/>
    <sheet name="WorkoutCards_Phase08" sheetId="19" r:id="rId44"/>
    <sheet name="WorkoutCards_Phase09" sheetId="25" r:id="rId45"/>
    <sheet name="DataDictionary" sheetId="20" r:id="rId46"/>
  </sheets>
  <definedNames>
    <definedName name="ExternalData_1" localSheetId="28" hidden="1">Export_Analysis!$A$1:$AN$270</definedName>
    <definedName name="ExternalData_1" localSheetId="27" hidden="1">Export_Core!$A$1:$AH$3718</definedName>
    <definedName name="ExternalData_1" localSheetId="18" hidden="1">Lookup_Exercises!$A$1:$G$111</definedName>
    <definedName name="ExternalData_1" localSheetId="12" hidden="1">'Raw_Momentum_Import (2)'!$A$1:$BI$2</definedName>
    <definedName name="ExternalData_1" localSheetId="24" hidden="1">tbl_Compliance!$A$1:$W$180</definedName>
    <definedName name="ExternalData_1" localSheetId="22" hidden="1">tbl_Sessions!$A$1:$N$155</definedName>
    <definedName name="ExternalData_1" localSheetId="34" hidden="1">tbl_VolumeWeekly!$A$1:$Q$37</definedName>
    <definedName name="ExternalData_2" localSheetId="26" hidden="1">Export_Reference!$A$1:$Q$250</definedName>
    <definedName name="ExternalData_2" localSheetId="15" hidden="1">MD_Core!$A$1:$A$3718</definedName>
    <definedName name="ExternalData_2" localSheetId="16" hidden="1">MD_Reference!$A$1:$A$284</definedName>
    <definedName name="ExternalData_2" localSheetId="11" hidden="1">tbl_All_Sessions!$A$1:$S$155</definedName>
    <definedName name="ExternalData_2" localSheetId="23" hidden="1">tbl_Exercises!$A$1:$Q$3718</definedName>
    <definedName name="ExternalData_2" localSheetId="4" hidden="1">tbl_Momentum_Exercises!$A$1:$AB$2</definedName>
    <definedName name="ExternalData_2" localSheetId="2">tbl_Momentum_Sessions!$A$1:$R$2</definedName>
    <definedName name="ExternalData_2" localSheetId="3" hidden="1">'tbl_Momentum_Sessions (2)'!$A$1:$R$2</definedName>
    <definedName name="ExternalData_2" localSheetId="35" hidden="1">tbl_VolumeMonthly!$A$1:$T$10</definedName>
    <definedName name="ExternalData_3" localSheetId="17" hidden="1">MD_Analysis!$A$1:$A$304</definedName>
    <definedName name="ExternalData_3" localSheetId="10" hidden="1">tbl_All_Exercises!$A$1:$AB$3718</definedName>
    <definedName name="ExternalData_4" localSheetId="9" hidden="1">'Raw_Momentum_Staging_Import'!$A$1:$O$7</definedName>
    <definedName name="ExternalData_5" localSheetId="8" hidden="1">tbl_Momentum_Staging_Sessions!$A$1:$H$2</definedName>
    <definedName name="ExternalData_6" localSheetId="7" hidden="1">tbl_All_Sessions_v2!$A$1:$P$156</definedName>
    <definedName name="ExternalData_6" localSheetId="6" hidden="1">tbl_Momentum_Staging_Exercises!$A$1:$P$7</definedName>
    <definedName name="ExternalData_7" localSheetId="5" hidden="1">tbl_All_Exercises_v2!$A$1:$AD$3724</definedName>
    <definedName name="Slicer_Category">#N/A</definedName>
    <definedName name="Slicer_ExerciseName">#N/A</definedName>
    <definedName name="Slicer_PhaseID">#N/A</definedName>
  </definedNames>
  <calcPr calcId="191029"/>
  <pivotCaches>
    <pivotCache cacheId="24" r:id="rId47"/>
  </pivotCaches>
  <extLst>
    <ext xmlns:x14="http://schemas.microsoft.com/office/spreadsheetml/2009/9/main" uri="{BBE1A952-AA13-448e-AADC-164F8A28A991}">
      <x14:slicerCaches>
        <x14:slicerCache r:id="rId48"/>
        <x14:slicerCache r:id="rId49"/>
        <x14:slicerCache r:id="rId5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R2" i="4" l="1"/>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322" i="4"/>
  <c r="R323" i="4"/>
  <c r="R324" i="4"/>
  <c r="R325" i="4"/>
  <c r="R326" i="4"/>
  <c r="R327" i="4"/>
  <c r="R328" i="4"/>
  <c r="R329" i="4"/>
  <c r="R330" i="4"/>
  <c r="R331" i="4"/>
  <c r="R332" i="4"/>
  <c r="R333" i="4"/>
  <c r="R334" i="4"/>
  <c r="R335" i="4"/>
  <c r="R336" i="4"/>
  <c r="R337" i="4"/>
  <c r="R338" i="4"/>
  <c r="R339" i="4"/>
  <c r="R340" i="4"/>
  <c r="R341" i="4"/>
  <c r="R342" i="4"/>
  <c r="R343" i="4"/>
  <c r="R344" i="4"/>
  <c r="R345" i="4"/>
  <c r="R346" i="4"/>
  <c r="R347" i="4"/>
  <c r="R348" i="4"/>
  <c r="R349" i="4"/>
  <c r="R350" i="4"/>
  <c r="R351" i="4"/>
  <c r="R352" i="4"/>
  <c r="R353" i="4"/>
  <c r="R354" i="4"/>
  <c r="R355" i="4"/>
  <c r="R356" i="4"/>
  <c r="R357" i="4"/>
  <c r="R358" i="4"/>
  <c r="R359" i="4"/>
  <c r="R360" i="4"/>
  <c r="R361" i="4"/>
  <c r="R362" i="4"/>
  <c r="R363" i="4"/>
  <c r="R364" i="4"/>
  <c r="R365" i="4"/>
  <c r="R366" i="4"/>
  <c r="R367" i="4"/>
  <c r="R368" i="4"/>
  <c r="R369" i="4"/>
  <c r="R370" i="4"/>
  <c r="R371" i="4"/>
  <c r="R372" i="4"/>
  <c r="R373" i="4"/>
  <c r="R374" i="4"/>
  <c r="R375" i="4"/>
  <c r="R376" i="4"/>
  <c r="R377" i="4"/>
  <c r="R378" i="4"/>
  <c r="R379" i="4"/>
  <c r="R380" i="4"/>
  <c r="R381" i="4"/>
  <c r="R382" i="4"/>
  <c r="R383" i="4"/>
  <c r="R384" i="4"/>
  <c r="R385" i="4"/>
  <c r="R386" i="4"/>
  <c r="R387" i="4"/>
  <c r="R388" i="4"/>
  <c r="R389" i="4"/>
  <c r="R390" i="4"/>
  <c r="R391" i="4"/>
  <c r="R392" i="4"/>
  <c r="R393" i="4"/>
  <c r="R394" i="4"/>
  <c r="R395" i="4"/>
  <c r="R396" i="4"/>
  <c r="R397" i="4"/>
  <c r="R398" i="4"/>
  <c r="R399" i="4"/>
  <c r="R400" i="4"/>
  <c r="R401" i="4"/>
  <c r="R402" i="4"/>
  <c r="R403" i="4"/>
  <c r="R404" i="4"/>
  <c r="R405" i="4"/>
  <c r="R406" i="4"/>
  <c r="R407" i="4"/>
  <c r="R408" i="4"/>
  <c r="R409" i="4"/>
  <c r="R410" i="4"/>
  <c r="R411" i="4"/>
  <c r="R412" i="4"/>
  <c r="R413" i="4"/>
  <c r="R414" i="4"/>
  <c r="R415" i="4"/>
  <c r="R416" i="4"/>
  <c r="R417" i="4"/>
  <c r="R418" i="4"/>
  <c r="R419" i="4"/>
  <c r="R420" i="4"/>
  <c r="R421" i="4"/>
  <c r="R422" i="4"/>
  <c r="R423" i="4"/>
  <c r="R424" i="4"/>
  <c r="R425" i="4"/>
  <c r="R426" i="4"/>
  <c r="R427" i="4"/>
  <c r="R428" i="4"/>
  <c r="R429" i="4"/>
  <c r="R430" i="4"/>
  <c r="R431" i="4"/>
  <c r="R432" i="4"/>
  <c r="R433" i="4"/>
  <c r="R434" i="4"/>
  <c r="R435" i="4"/>
  <c r="R436" i="4"/>
  <c r="R437" i="4"/>
  <c r="R438" i="4"/>
  <c r="R439" i="4"/>
  <c r="R440" i="4"/>
  <c r="R441" i="4"/>
  <c r="R442" i="4"/>
  <c r="R443" i="4"/>
  <c r="R444" i="4"/>
  <c r="R445" i="4"/>
  <c r="R446" i="4"/>
  <c r="R447" i="4"/>
  <c r="R448" i="4"/>
  <c r="R449" i="4"/>
  <c r="R450" i="4"/>
  <c r="R451" i="4"/>
  <c r="R452" i="4"/>
  <c r="R453" i="4"/>
  <c r="R454" i="4"/>
  <c r="R455" i="4"/>
  <c r="R456" i="4"/>
  <c r="R457" i="4"/>
  <c r="R458" i="4"/>
  <c r="R459" i="4"/>
  <c r="R460" i="4"/>
  <c r="R461" i="4"/>
  <c r="R462" i="4"/>
  <c r="R463" i="4"/>
  <c r="R464" i="4"/>
  <c r="R465" i="4"/>
  <c r="R466" i="4"/>
  <c r="R467" i="4"/>
  <c r="R468" i="4"/>
  <c r="R469" i="4"/>
  <c r="R470" i="4"/>
  <c r="R471" i="4"/>
  <c r="R472" i="4"/>
  <c r="R473" i="4"/>
  <c r="R474" i="4"/>
  <c r="R475" i="4"/>
  <c r="R476" i="4"/>
  <c r="R477" i="4"/>
  <c r="R478" i="4"/>
  <c r="R479" i="4"/>
  <c r="R480" i="4"/>
  <c r="R481" i="4"/>
  <c r="R482" i="4"/>
  <c r="R483" i="4"/>
  <c r="R484" i="4"/>
  <c r="R485" i="4"/>
  <c r="R486" i="4"/>
  <c r="R487" i="4"/>
  <c r="R488" i="4"/>
  <c r="R489" i="4"/>
  <c r="R490" i="4"/>
  <c r="R491" i="4"/>
  <c r="R492" i="4"/>
  <c r="R493" i="4"/>
  <c r="R494" i="4"/>
  <c r="R495" i="4"/>
  <c r="R496" i="4"/>
  <c r="R497" i="4"/>
  <c r="R498" i="4"/>
  <c r="R499" i="4"/>
  <c r="R500" i="4"/>
  <c r="R501" i="4"/>
  <c r="R502" i="4"/>
  <c r="R503" i="4"/>
  <c r="R504" i="4"/>
  <c r="R505" i="4"/>
  <c r="R506" i="4"/>
  <c r="R507" i="4"/>
  <c r="R508" i="4"/>
  <c r="R509" i="4"/>
  <c r="R510" i="4"/>
  <c r="R511" i="4"/>
  <c r="R512" i="4"/>
  <c r="R513" i="4"/>
  <c r="R514" i="4"/>
  <c r="R515" i="4"/>
  <c r="R516" i="4"/>
  <c r="R517" i="4"/>
  <c r="R518" i="4"/>
  <c r="R519" i="4"/>
  <c r="R520" i="4"/>
  <c r="R521" i="4"/>
  <c r="R522" i="4"/>
  <c r="R523" i="4"/>
  <c r="R524" i="4"/>
  <c r="R525" i="4"/>
  <c r="R526" i="4"/>
  <c r="R527" i="4"/>
  <c r="R528" i="4"/>
  <c r="R529" i="4"/>
  <c r="R530" i="4"/>
  <c r="R531" i="4"/>
  <c r="R532" i="4"/>
  <c r="R533" i="4"/>
  <c r="R534" i="4"/>
  <c r="R535" i="4"/>
  <c r="R536" i="4"/>
  <c r="R537" i="4"/>
  <c r="R538" i="4"/>
  <c r="R539" i="4"/>
  <c r="R540" i="4"/>
  <c r="R541" i="4"/>
  <c r="R542" i="4"/>
  <c r="R543" i="4"/>
  <c r="R544" i="4"/>
  <c r="R545" i="4"/>
  <c r="R546" i="4"/>
  <c r="R547" i="4"/>
  <c r="R548" i="4"/>
  <c r="R549" i="4"/>
  <c r="R550" i="4"/>
  <c r="R551" i="4"/>
  <c r="R552" i="4"/>
  <c r="R553" i="4"/>
  <c r="R554" i="4"/>
  <c r="R555" i="4"/>
  <c r="R556" i="4"/>
  <c r="R557" i="4"/>
  <c r="R558" i="4"/>
  <c r="R559" i="4"/>
  <c r="R560" i="4"/>
  <c r="R561" i="4"/>
  <c r="R562" i="4"/>
  <c r="R563" i="4"/>
  <c r="R564" i="4"/>
  <c r="R565" i="4"/>
  <c r="R566" i="4"/>
  <c r="R567" i="4"/>
  <c r="R568" i="4"/>
  <c r="R569" i="4"/>
  <c r="R570" i="4"/>
  <c r="R571" i="4"/>
  <c r="R572" i="4"/>
  <c r="R573" i="4"/>
  <c r="R574" i="4"/>
  <c r="R575" i="4"/>
  <c r="R576" i="4"/>
  <c r="R577" i="4"/>
  <c r="R578" i="4"/>
  <c r="R579" i="4"/>
  <c r="R580" i="4"/>
  <c r="R581" i="4"/>
  <c r="R582" i="4"/>
  <c r="R583" i="4"/>
  <c r="R584" i="4"/>
  <c r="R585" i="4"/>
  <c r="R586" i="4"/>
  <c r="R587" i="4"/>
  <c r="R588" i="4"/>
  <c r="R589" i="4"/>
  <c r="R590" i="4"/>
  <c r="R591" i="4"/>
  <c r="R592" i="4"/>
  <c r="R593" i="4"/>
  <c r="R594" i="4"/>
  <c r="R595" i="4"/>
  <c r="R596" i="4"/>
  <c r="R597" i="4"/>
  <c r="R598" i="4"/>
  <c r="R599" i="4"/>
  <c r="R600" i="4"/>
  <c r="R601" i="4"/>
  <c r="R602" i="4"/>
  <c r="R603" i="4"/>
  <c r="R604" i="4"/>
  <c r="R605" i="4"/>
  <c r="R606" i="4"/>
  <c r="R607" i="4"/>
  <c r="R608" i="4"/>
  <c r="R609" i="4"/>
  <c r="R610" i="4"/>
  <c r="R611" i="4"/>
  <c r="R612" i="4"/>
  <c r="R613" i="4"/>
  <c r="R614" i="4"/>
  <c r="R615" i="4"/>
  <c r="R616" i="4"/>
  <c r="R617" i="4"/>
  <c r="R618" i="4"/>
  <c r="R619" i="4"/>
  <c r="R620" i="4"/>
  <c r="R621" i="4"/>
  <c r="R622" i="4"/>
  <c r="R623" i="4"/>
  <c r="R624" i="4"/>
  <c r="R625" i="4"/>
  <c r="R626" i="4"/>
  <c r="R627" i="4"/>
  <c r="R628" i="4"/>
  <c r="R629" i="4"/>
  <c r="R630" i="4"/>
  <c r="R631" i="4"/>
  <c r="R632" i="4"/>
  <c r="R633" i="4"/>
  <c r="R634" i="4"/>
  <c r="R635" i="4"/>
  <c r="R636" i="4"/>
  <c r="R637" i="4"/>
  <c r="R638" i="4"/>
  <c r="R639" i="4"/>
  <c r="R640" i="4"/>
  <c r="R641" i="4"/>
  <c r="R642" i="4"/>
  <c r="R643" i="4"/>
  <c r="R644" i="4"/>
  <c r="R645" i="4"/>
  <c r="R646" i="4"/>
  <c r="R647" i="4"/>
  <c r="R648" i="4"/>
  <c r="R649" i="4"/>
  <c r="R650" i="4"/>
  <c r="R651" i="4"/>
  <c r="R652" i="4"/>
  <c r="R653" i="4"/>
  <c r="R654" i="4"/>
  <c r="R655" i="4"/>
  <c r="R656" i="4"/>
  <c r="R657" i="4"/>
  <c r="R658" i="4"/>
  <c r="R659" i="4"/>
  <c r="R660" i="4"/>
  <c r="R661" i="4"/>
  <c r="R662" i="4"/>
  <c r="R663" i="4"/>
  <c r="R664" i="4"/>
  <c r="R665" i="4"/>
  <c r="R666" i="4"/>
  <c r="R667" i="4"/>
  <c r="R668" i="4"/>
  <c r="R669" i="4"/>
  <c r="R670" i="4"/>
  <c r="R671" i="4"/>
  <c r="R672" i="4"/>
  <c r="R673" i="4"/>
  <c r="R674" i="4"/>
  <c r="R675" i="4"/>
  <c r="R676" i="4"/>
  <c r="R677" i="4"/>
  <c r="R678" i="4"/>
  <c r="R679" i="4"/>
  <c r="R680" i="4"/>
  <c r="R681" i="4"/>
  <c r="R682" i="4"/>
  <c r="R683" i="4"/>
  <c r="R684" i="4"/>
  <c r="R685" i="4"/>
  <c r="R686" i="4"/>
  <c r="R687" i="4"/>
  <c r="R688" i="4"/>
  <c r="R689" i="4"/>
  <c r="R690" i="4"/>
  <c r="R691" i="4"/>
  <c r="R692" i="4"/>
  <c r="R693" i="4"/>
  <c r="R694" i="4"/>
  <c r="R695" i="4"/>
  <c r="R696" i="4"/>
  <c r="R697" i="4"/>
  <c r="R698" i="4"/>
  <c r="R699" i="4"/>
  <c r="R700" i="4"/>
  <c r="R701" i="4"/>
  <c r="R702" i="4"/>
  <c r="R703" i="4"/>
  <c r="R704" i="4"/>
  <c r="R705" i="4"/>
  <c r="R706" i="4"/>
  <c r="R707" i="4"/>
  <c r="R708" i="4"/>
  <c r="R709" i="4"/>
  <c r="R710" i="4"/>
  <c r="R711" i="4"/>
  <c r="R712" i="4"/>
  <c r="R713" i="4"/>
  <c r="R714" i="4"/>
  <c r="R715" i="4"/>
  <c r="R716" i="4"/>
  <c r="R717" i="4"/>
  <c r="R718" i="4"/>
  <c r="R719" i="4"/>
  <c r="R720" i="4"/>
  <c r="R721" i="4"/>
  <c r="R722" i="4"/>
  <c r="R723" i="4"/>
  <c r="R724" i="4"/>
  <c r="R725" i="4"/>
  <c r="R726" i="4"/>
  <c r="R727" i="4"/>
  <c r="R728" i="4"/>
  <c r="R729" i="4"/>
  <c r="R730" i="4"/>
  <c r="R731" i="4"/>
  <c r="R732" i="4"/>
  <c r="R733" i="4"/>
  <c r="R734" i="4"/>
  <c r="R735" i="4"/>
  <c r="R736" i="4"/>
  <c r="R737" i="4"/>
  <c r="R738" i="4"/>
  <c r="R739" i="4"/>
  <c r="R740" i="4"/>
  <c r="R741" i="4"/>
  <c r="R742" i="4"/>
  <c r="R743" i="4"/>
  <c r="R744" i="4"/>
  <c r="R745" i="4"/>
  <c r="R746" i="4"/>
  <c r="R747" i="4"/>
  <c r="R748" i="4"/>
  <c r="R749" i="4"/>
  <c r="R750" i="4"/>
  <c r="R751" i="4"/>
  <c r="R752" i="4"/>
  <c r="R753" i="4"/>
  <c r="R754" i="4"/>
  <c r="R755" i="4"/>
  <c r="R756" i="4"/>
  <c r="R757" i="4"/>
  <c r="R758" i="4"/>
  <c r="R759" i="4"/>
  <c r="R760" i="4"/>
  <c r="R761" i="4"/>
  <c r="R762" i="4"/>
  <c r="R763" i="4"/>
  <c r="R764" i="4"/>
  <c r="R765" i="4"/>
  <c r="R766" i="4"/>
  <c r="R767" i="4"/>
  <c r="R768" i="4"/>
  <c r="R769" i="4"/>
  <c r="R770" i="4"/>
  <c r="R771" i="4"/>
  <c r="R772" i="4"/>
  <c r="R773" i="4"/>
  <c r="R774" i="4"/>
  <c r="R775" i="4"/>
  <c r="R776" i="4"/>
  <c r="R777" i="4"/>
  <c r="R778" i="4"/>
  <c r="R779" i="4"/>
  <c r="R780" i="4"/>
  <c r="R781" i="4"/>
  <c r="R782" i="4"/>
  <c r="R783" i="4"/>
  <c r="R784" i="4"/>
  <c r="R785" i="4"/>
  <c r="R786" i="4"/>
  <c r="R787" i="4"/>
  <c r="R788" i="4"/>
  <c r="R789" i="4"/>
  <c r="R790" i="4"/>
  <c r="R791" i="4"/>
  <c r="R792" i="4"/>
  <c r="R793" i="4"/>
  <c r="R794" i="4"/>
  <c r="R795" i="4"/>
  <c r="R796" i="4"/>
  <c r="R797" i="4"/>
  <c r="R798" i="4"/>
  <c r="R799" i="4"/>
  <c r="R800" i="4"/>
  <c r="R801" i="4"/>
  <c r="R802" i="4"/>
  <c r="R803" i="4"/>
  <c r="R804" i="4"/>
  <c r="R805" i="4"/>
  <c r="R806" i="4"/>
  <c r="R807" i="4"/>
  <c r="R808" i="4"/>
  <c r="R809" i="4"/>
  <c r="R810" i="4"/>
  <c r="R811" i="4"/>
  <c r="R812" i="4"/>
  <c r="R813" i="4"/>
  <c r="R814" i="4"/>
  <c r="R815" i="4"/>
  <c r="R816" i="4"/>
  <c r="R817" i="4"/>
  <c r="R818" i="4"/>
  <c r="R819" i="4"/>
  <c r="R820" i="4"/>
  <c r="R821" i="4"/>
  <c r="R822" i="4"/>
  <c r="R823" i="4"/>
  <c r="R824" i="4"/>
  <c r="R825" i="4"/>
  <c r="R826" i="4"/>
  <c r="R827" i="4"/>
  <c r="R828" i="4"/>
  <c r="R829" i="4"/>
  <c r="R830" i="4"/>
  <c r="R831" i="4"/>
  <c r="R832" i="4"/>
  <c r="R833" i="4"/>
  <c r="R834" i="4"/>
  <c r="R835" i="4"/>
  <c r="R836" i="4"/>
  <c r="R837" i="4"/>
  <c r="R838" i="4"/>
  <c r="R839" i="4"/>
  <c r="R840" i="4"/>
  <c r="R841" i="4"/>
  <c r="R842" i="4"/>
  <c r="R843" i="4"/>
  <c r="R844" i="4"/>
  <c r="R845" i="4"/>
  <c r="R846" i="4"/>
  <c r="R847" i="4"/>
  <c r="R848" i="4"/>
  <c r="R849" i="4"/>
  <c r="R850" i="4"/>
  <c r="R851" i="4"/>
  <c r="R852" i="4"/>
  <c r="R853" i="4"/>
  <c r="R854" i="4"/>
  <c r="R855" i="4"/>
  <c r="R856" i="4"/>
  <c r="R857" i="4"/>
  <c r="R858" i="4"/>
  <c r="R859" i="4"/>
  <c r="R860" i="4"/>
  <c r="R861" i="4"/>
  <c r="R862" i="4"/>
  <c r="R863" i="4"/>
  <c r="R864" i="4"/>
  <c r="R865" i="4"/>
  <c r="R866" i="4"/>
  <c r="R867" i="4"/>
  <c r="R868" i="4"/>
  <c r="R869" i="4"/>
  <c r="R870" i="4"/>
  <c r="R871" i="4"/>
  <c r="R872" i="4"/>
  <c r="R873" i="4"/>
  <c r="R874" i="4"/>
  <c r="R875" i="4"/>
  <c r="R876" i="4"/>
  <c r="R877" i="4"/>
  <c r="R878" i="4"/>
  <c r="R879" i="4"/>
  <c r="R880" i="4"/>
  <c r="R881" i="4"/>
  <c r="R882" i="4"/>
  <c r="R883" i="4"/>
  <c r="R884" i="4"/>
  <c r="R885" i="4"/>
  <c r="R886" i="4"/>
  <c r="R887" i="4"/>
  <c r="R888" i="4"/>
  <c r="R889" i="4"/>
  <c r="R890" i="4"/>
  <c r="R891" i="4"/>
  <c r="R892" i="4"/>
  <c r="R893" i="4"/>
  <c r="R894" i="4"/>
  <c r="R895" i="4"/>
  <c r="R896" i="4"/>
  <c r="R897" i="4"/>
  <c r="R898" i="4"/>
  <c r="R899" i="4"/>
  <c r="R900" i="4"/>
  <c r="R901" i="4"/>
  <c r="R902" i="4"/>
  <c r="R903" i="4"/>
  <c r="R904" i="4"/>
  <c r="R905" i="4"/>
  <c r="R906" i="4"/>
  <c r="R907" i="4"/>
  <c r="R908" i="4"/>
  <c r="R909" i="4"/>
  <c r="R910" i="4"/>
  <c r="R911" i="4"/>
  <c r="R912" i="4"/>
  <c r="R913" i="4"/>
  <c r="R914" i="4"/>
  <c r="R915" i="4"/>
  <c r="R916" i="4"/>
  <c r="R917" i="4"/>
  <c r="R918" i="4"/>
  <c r="R919" i="4"/>
  <c r="R920" i="4"/>
  <c r="R921" i="4"/>
  <c r="R922" i="4"/>
  <c r="R923" i="4"/>
  <c r="R924" i="4"/>
  <c r="R925" i="4"/>
  <c r="R926" i="4"/>
  <c r="R927" i="4"/>
  <c r="R928" i="4"/>
  <c r="R929" i="4"/>
  <c r="R930" i="4"/>
  <c r="R931" i="4"/>
  <c r="R932" i="4"/>
  <c r="R933" i="4"/>
  <c r="R934" i="4"/>
  <c r="R935" i="4"/>
  <c r="R936" i="4"/>
  <c r="R937" i="4"/>
  <c r="R938" i="4"/>
  <c r="R939" i="4"/>
  <c r="R940" i="4"/>
  <c r="R941" i="4"/>
  <c r="R942" i="4"/>
  <c r="R943" i="4"/>
  <c r="R944" i="4"/>
  <c r="R945" i="4"/>
  <c r="R946" i="4"/>
  <c r="R947" i="4"/>
  <c r="R948" i="4"/>
  <c r="R949" i="4"/>
  <c r="R950" i="4"/>
  <c r="R951" i="4"/>
  <c r="R952" i="4"/>
  <c r="R953" i="4"/>
  <c r="R954" i="4"/>
  <c r="R955" i="4"/>
  <c r="R956" i="4"/>
  <c r="R957" i="4"/>
  <c r="R958" i="4"/>
  <c r="R959" i="4"/>
  <c r="R960" i="4"/>
  <c r="R961" i="4"/>
  <c r="R962" i="4"/>
  <c r="R963" i="4"/>
  <c r="R964" i="4"/>
  <c r="R965" i="4"/>
  <c r="R966" i="4"/>
  <c r="R967" i="4"/>
  <c r="R968" i="4"/>
  <c r="R969" i="4"/>
  <c r="R970" i="4"/>
  <c r="R971" i="4"/>
  <c r="R972" i="4"/>
  <c r="R973" i="4"/>
  <c r="R974" i="4"/>
  <c r="R975" i="4"/>
  <c r="R976" i="4"/>
  <c r="R977" i="4"/>
  <c r="R978" i="4"/>
  <c r="R979" i="4"/>
  <c r="R980" i="4"/>
  <c r="R981" i="4"/>
  <c r="R982" i="4"/>
  <c r="R983" i="4"/>
  <c r="R984" i="4"/>
  <c r="R985" i="4"/>
  <c r="R986" i="4"/>
  <c r="R987" i="4"/>
  <c r="R988" i="4"/>
  <c r="R989" i="4"/>
  <c r="R990" i="4"/>
  <c r="R991" i="4"/>
  <c r="R992" i="4"/>
  <c r="R993" i="4"/>
  <c r="R994" i="4"/>
  <c r="R995" i="4"/>
  <c r="R996" i="4"/>
  <c r="R997" i="4"/>
  <c r="R998" i="4"/>
  <c r="R999" i="4"/>
  <c r="R1000" i="4"/>
  <c r="R1001" i="4"/>
  <c r="R1002" i="4"/>
  <c r="R1003" i="4"/>
  <c r="R1004" i="4"/>
  <c r="R1005" i="4"/>
  <c r="R1006" i="4"/>
  <c r="R1007" i="4"/>
  <c r="R1008" i="4"/>
  <c r="R1009" i="4"/>
  <c r="R1010" i="4"/>
  <c r="R1011" i="4"/>
  <c r="R1012" i="4"/>
  <c r="R1013" i="4"/>
  <c r="R1014" i="4"/>
  <c r="R1015" i="4"/>
  <c r="R1016" i="4"/>
  <c r="R1017" i="4"/>
  <c r="R1018" i="4"/>
  <c r="R1019" i="4"/>
  <c r="R1020" i="4"/>
  <c r="R1021" i="4"/>
  <c r="R1022" i="4"/>
  <c r="R1023" i="4"/>
  <c r="R1024" i="4"/>
  <c r="R1025" i="4"/>
  <c r="R1026" i="4"/>
  <c r="R1027" i="4"/>
  <c r="R1028" i="4"/>
  <c r="R1029" i="4"/>
  <c r="R1030" i="4"/>
  <c r="R1031" i="4"/>
  <c r="R1032" i="4"/>
  <c r="R1033" i="4"/>
  <c r="R1034" i="4"/>
  <c r="R1035" i="4"/>
  <c r="R1036" i="4"/>
  <c r="R1037" i="4"/>
  <c r="R1038" i="4"/>
  <c r="R1039" i="4"/>
  <c r="R1040" i="4"/>
  <c r="R1041" i="4"/>
  <c r="R1042" i="4"/>
  <c r="R1043" i="4"/>
  <c r="R1044" i="4"/>
  <c r="R1045" i="4"/>
  <c r="R1046" i="4"/>
  <c r="R1047" i="4"/>
  <c r="R1048" i="4"/>
  <c r="R1049" i="4"/>
  <c r="R1050" i="4"/>
  <c r="R1051" i="4"/>
  <c r="R1052" i="4"/>
  <c r="R1053" i="4"/>
  <c r="R1054" i="4"/>
  <c r="R1055" i="4"/>
  <c r="R1056" i="4"/>
  <c r="R1057" i="4"/>
  <c r="R1058" i="4"/>
  <c r="R1059" i="4"/>
  <c r="R1060" i="4"/>
  <c r="R1061" i="4"/>
  <c r="R1062" i="4"/>
  <c r="R1063" i="4"/>
  <c r="R1064" i="4"/>
  <c r="R1065" i="4"/>
  <c r="R1066" i="4"/>
  <c r="R1067" i="4"/>
  <c r="R1068" i="4"/>
  <c r="R1069" i="4"/>
  <c r="R1070" i="4"/>
  <c r="R1071" i="4"/>
  <c r="R1072" i="4"/>
  <c r="R1073" i="4"/>
  <c r="R1074" i="4"/>
  <c r="R1075" i="4"/>
  <c r="R1076" i="4"/>
  <c r="R1077" i="4"/>
  <c r="R1078" i="4"/>
  <c r="R1079" i="4"/>
  <c r="R1080" i="4"/>
  <c r="R1081" i="4"/>
  <c r="R1082" i="4"/>
  <c r="R1083" i="4"/>
  <c r="R1084" i="4"/>
  <c r="R1085" i="4"/>
  <c r="R1086" i="4"/>
  <c r="R1087" i="4"/>
  <c r="R1088" i="4"/>
  <c r="R1089" i="4"/>
  <c r="R1090" i="4"/>
  <c r="R1091" i="4"/>
  <c r="R1092" i="4"/>
  <c r="R1093" i="4"/>
  <c r="R1094" i="4"/>
  <c r="R1095" i="4"/>
  <c r="R1096" i="4"/>
  <c r="R1097" i="4"/>
  <c r="R1098" i="4"/>
  <c r="R1099" i="4"/>
  <c r="R1100" i="4"/>
  <c r="R1101" i="4"/>
  <c r="R1102" i="4"/>
  <c r="R1103" i="4"/>
  <c r="R1104" i="4"/>
  <c r="R1105" i="4"/>
  <c r="R1106" i="4"/>
  <c r="R1107" i="4"/>
  <c r="R1108" i="4"/>
  <c r="R1109" i="4"/>
  <c r="R1110" i="4"/>
  <c r="R1111" i="4"/>
  <c r="R1112" i="4"/>
  <c r="R1113" i="4"/>
  <c r="R1114" i="4"/>
  <c r="R1115" i="4"/>
  <c r="R1116" i="4"/>
  <c r="R1117" i="4"/>
  <c r="R1118" i="4"/>
  <c r="R1119" i="4"/>
  <c r="R1120" i="4"/>
  <c r="R1121" i="4"/>
  <c r="R1122" i="4"/>
  <c r="R1123" i="4"/>
  <c r="R1124" i="4"/>
  <c r="R1125" i="4"/>
  <c r="R1126" i="4"/>
  <c r="R1127" i="4"/>
  <c r="R1128" i="4"/>
  <c r="R1129" i="4"/>
  <c r="R1130" i="4"/>
  <c r="R1131" i="4"/>
  <c r="R1132" i="4"/>
  <c r="R1133" i="4"/>
  <c r="R1134" i="4"/>
  <c r="R1135" i="4"/>
  <c r="R1136" i="4"/>
  <c r="R1137" i="4"/>
  <c r="R1138" i="4"/>
  <c r="R1139" i="4"/>
  <c r="R1140" i="4"/>
  <c r="R1141" i="4"/>
  <c r="R1142" i="4"/>
  <c r="R1143" i="4"/>
  <c r="R1144" i="4"/>
  <c r="R1145" i="4"/>
  <c r="R1146" i="4"/>
  <c r="R1147" i="4"/>
  <c r="R1148" i="4"/>
  <c r="R1149" i="4"/>
  <c r="R1150" i="4"/>
  <c r="R1151" i="4"/>
  <c r="R1152" i="4"/>
  <c r="R1153" i="4"/>
  <c r="R1154" i="4"/>
  <c r="R1155" i="4"/>
  <c r="R1156" i="4"/>
  <c r="R1157" i="4"/>
  <c r="R1158" i="4"/>
  <c r="R1159" i="4"/>
  <c r="R1160" i="4"/>
  <c r="R1161" i="4"/>
  <c r="R1162" i="4"/>
  <c r="R1163" i="4"/>
  <c r="R1164" i="4"/>
  <c r="R1165" i="4"/>
  <c r="R1166" i="4"/>
  <c r="R1167" i="4"/>
  <c r="R1168" i="4"/>
  <c r="R1169" i="4"/>
  <c r="R1170" i="4"/>
  <c r="R1171" i="4"/>
  <c r="R1172" i="4"/>
  <c r="R1173" i="4"/>
  <c r="R1174" i="4"/>
  <c r="R1175" i="4"/>
  <c r="R1176" i="4"/>
  <c r="R1177" i="4"/>
  <c r="R1178" i="4"/>
  <c r="R1179" i="4"/>
  <c r="R1180" i="4"/>
  <c r="R1181" i="4"/>
  <c r="R1182" i="4"/>
  <c r="R1183" i="4"/>
  <c r="R1184" i="4"/>
  <c r="R1185" i="4"/>
  <c r="R1186" i="4"/>
  <c r="R1187" i="4"/>
  <c r="R1188" i="4"/>
  <c r="R1189" i="4"/>
  <c r="R1190" i="4"/>
  <c r="R1191" i="4"/>
  <c r="R1192" i="4"/>
  <c r="R1193" i="4"/>
  <c r="R1194" i="4"/>
  <c r="R1195" i="4"/>
  <c r="R1196" i="4"/>
  <c r="R1197" i="4"/>
  <c r="R1198" i="4"/>
  <c r="R1199" i="4"/>
  <c r="R1200" i="4"/>
  <c r="R1201" i="4"/>
  <c r="R1202" i="4"/>
  <c r="R1203" i="4"/>
  <c r="R1204" i="4"/>
  <c r="R1205" i="4"/>
  <c r="R1206" i="4"/>
  <c r="R1207" i="4"/>
  <c r="R1208" i="4"/>
  <c r="R1209" i="4"/>
  <c r="R1210" i="4"/>
  <c r="R1211" i="4"/>
  <c r="R1212" i="4"/>
  <c r="R1213" i="4"/>
  <c r="R1214" i="4"/>
  <c r="R1215" i="4"/>
  <c r="R1216" i="4"/>
  <c r="R1217" i="4"/>
  <c r="R1218" i="4"/>
  <c r="R1219" i="4"/>
  <c r="R1220" i="4"/>
  <c r="R1221" i="4"/>
  <c r="R1222" i="4"/>
  <c r="R1223" i="4"/>
  <c r="R1224" i="4"/>
  <c r="R1225" i="4"/>
  <c r="R1226" i="4"/>
  <c r="R1227" i="4"/>
  <c r="R1228" i="4"/>
  <c r="R1229" i="4"/>
  <c r="R1230" i="4"/>
  <c r="R1231" i="4"/>
  <c r="R1232" i="4"/>
  <c r="R1233" i="4"/>
  <c r="R1234" i="4"/>
  <c r="R1235" i="4"/>
  <c r="R1236" i="4"/>
  <c r="R1237" i="4"/>
  <c r="R1238" i="4"/>
  <c r="R1239" i="4"/>
  <c r="R1240" i="4"/>
  <c r="R1241" i="4"/>
  <c r="R1242" i="4"/>
  <c r="R1243" i="4"/>
  <c r="R1244" i="4"/>
  <c r="R1245" i="4"/>
  <c r="R1246" i="4"/>
  <c r="R1247" i="4"/>
  <c r="R1248" i="4"/>
  <c r="R1249" i="4"/>
  <c r="R1250" i="4"/>
  <c r="R1251" i="4"/>
  <c r="R1252" i="4"/>
  <c r="R1253" i="4"/>
  <c r="R1254" i="4"/>
  <c r="R1255" i="4"/>
  <c r="R1256" i="4"/>
  <c r="R1257" i="4"/>
  <c r="R1258" i="4"/>
  <c r="R1259" i="4"/>
  <c r="R1260" i="4"/>
  <c r="R1261" i="4"/>
  <c r="R1262" i="4"/>
  <c r="R1263" i="4"/>
  <c r="R1264" i="4"/>
  <c r="R1265" i="4"/>
  <c r="R1266" i="4"/>
  <c r="R1267" i="4"/>
  <c r="R1268" i="4"/>
  <c r="R1269" i="4"/>
  <c r="R1270" i="4"/>
  <c r="R1271" i="4"/>
  <c r="R1272" i="4"/>
  <c r="R1273" i="4"/>
  <c r="R1274" i="4"/>
  <c r="R1275" i="4"/>
  <c r="R1276" i="4"/>
  <c r="R1277" i="4"/>
  <c r="R1278" i="4"/>
  <c r="R1279" i="4"/>
  <c r="R1280" i="4"/>
  <c r="R1281" i="4"/>
  <c r="R1282" i="4"/>
  <c r="R1283" i="4"/>
  <c r="R1284" i="4"/>
  <c r="R1285" i="4"/>
  <c r="R1286" i="4"/>
  <c r="R1287" i="4"/>
  <c r="R1288" i="4"/>
  <c r="R1289" i="4"/>
  <c r="R1290" i="4"/>
  <c r="R1291" i="4"/>
  <c r="R1292" i="4"/>
  <c r="R1293" i="4"/>
  <c r="R1294" i="4"/>
  <c r="R1295" i="4"/>
  <c r="R1296" i="4"/>
  <c r="R1297" i="4"/>
  <c r="R1298" i="4"/>
  <c r="R1299" i="4"/>
  <c r="R1300" i="4"/>
  <c r="R1301" i="4"/>
  <c r="R1302" i="4"/>
  <c r="R1303" i="4"/>
  <c r="R1304" i="4"/>
  <c r="R1305" i="4"/>
  <c r="R1306" i="4"/>
  <c r="R1307" i="4"/>
  <c r="R1308" i="4"/>
  <c r="R1309" i="4"/>
  <c r="R1310" i="4"/>
  <c r="R1311" i="4"/>
  <c r="R1312" i="4"/>
  <c r="R1313" i="4"/>
  <c r="R1314" i="4"/>
  <c r="R1315" i="4"/>
  <c r="R1316" i="4"/>
  <c r="R1317" i="4"/>
  <c r="R1318" i="4"/>
  <c r="R1319" i="4"/>
  <c r="R1320" i="4"/>
  <c r="R1321" i="4"/>
  <c r="R1322" i="4"/>
  <c r="R1323" i="4"/>
  <c r="R1324" i="4"/>
  <c r="R1325" i="4"/>
  <c r="R1326" i="4"/>
  <c r="R1327" i="4"/>
  <c r="R1328" i="4"/>
  <c r="R1329" i="4"/>
  <c r="R1330" i="4"/>
  <c r="R1331" i="4"/>
  <c r="R1332" i="4"/>
  <c r="R1333" i="4"/>
  <c r="R1334" i="4"/>
  <c r="R1335" i="4"/>
  <c r="R1336" i="4"/>
  <c r="R1337" i="4"/>
  <c r="R1338" i="4"/>
  <c r="R1339" i="4"/>
  <c r="R1340" i="4"/>
  <c r="R1341" i="4"/>
  <c r="R1342" i="4"/>
  <c r="R1343" i="4"/>
  <c r="R1344" i="4"/>
  <c r="R1345" i="4"/>
  <c r="R1346" i="4"/>
  <c r="R1347" i="4"/>
  <c r="R1348" i="4"/>
  <c r="R1349" i="4"/>
  <c r="R1350" i="4"/>
  <c r="R1351" i="4"/>
  <c r="R1352" i="4"/>
  <c r="R1353" i="4"/>
  <c r="R1354" i="4"/>
  <c r="R1355" i="4"/>
  <c r="R1356" i="4"/>
  <c r="R1357" i="4"/>
  <c r="R1358" i="4"/>
  <c r="R1359" i="4"/>
  <c r="R1360" i="4"/>
  <c r="R1361" i="4"/>
  <c r="R1362" i="4"/>
  <c r="R1363" i="4"/>
  <c r="R1364" i="4"/>
  <c r="R1365" i="4"/>
  <c r="R1366" i="4"/>
  <c r="R1367" i="4"/>
  <c r="R1368" i="4"/>
  <c r="R1369" i="4"/>
  <c r="R1370" i="4"/>
  <c r="R1371" i="4"/>
  <c r="R1372" i="4"/>
  <c r="R1373" i="4"/>
  <c r="R1374" i="4"/>
  <c r="R1375" i="4"/>
  <c r="R1376" i="4"/>
  <c r="R1377" i="4"/>
  <c r="R1378" i="4"/>
  <c r="R1379" i="4"/>
  <c r="R1380" i="4"/>
  <c r="R1381" i="4"/>
  <c r="R1382" i="4"/>
  <c r="R1383" i="4"/>
  <c r="R1384" i="4"/>
  <c r="R1385" i="4"/>
  <c r="R1386" i="4"/>
  <c r="R1387" i="4"/>
  <c r="R1388" i="4"/>
  <c r="R1389" i="4"/>
  <c r="R1390" i="4"/>
  <c r="R1391" i="4"/>
  <c r="R1392" i="4"/>
  <c r="R1393" i="4"/>
  <c r="R1394" i="4"/>
  <c r="R1395" i="4"/>
  <c r="R1396" i="4"/>
  <c r="R1397" i="4"/>
  <c r="R1398" i="4"/>
  <c r="R1399" i="4"/>
  <c r="R1400" i="4"/>
  <c r="R1401" i="4"/>
  <c r="R1402" i="4"/>
  <c r="R1403" i="4"/>
  <c r="R1404" i="4"/>
  <c r="R1405" i="4"/>
  <c r="R1406" i="4"/>
  <c r="R1407" i="4"/>
  <c r="R1408" i="4"/>
  <c r="R1409" i="4"/>
  <c r="R1410" i="4"/>
  <c r="R1411" i="4"/>
  <c r="R1412" i="4"/>
  <c r="R1413" i="4"/>
  <c r="R1414" i="4"/>
  <c r="R1415" i="4"/>
  <c r="R1416" i="4"/>
  <c r="R1417" i="4"/>
  <c r="R1418" i="4"/>
  <c r="R1419" i="4"/>
  <c r="R1420" i="4"/>
  <c r="R1421" i="4"/>
  <c r="R1422" i="4"/>
  <c r="R1423" i="4"/>
  <c r="R1424" i="4"/>
  <c r="R1425" i="4"/>
  <c r="R1426" i="4"/>
  <c r="R1427" i="4"/>
  <c r="R1428" i="4"/>
  <c r="R1429" i="4"/>
  <c r="R1430" i="4"/>
  <c r="R1431" i="4"/>
  <c r="R1432" i="4"/>
  <c r="R1433" i="4"/>
  <c r="R1434" i="4"/>
  <c r="R1435" i="4"/>
  <c r="R1436" i="4"/>
  <c r="R1437" i="4"/>
  <c r="R1438" i="4"/>
  <c r="R1439" i="4"/>
  <c r="R1440" i="4"/>
  <c r="R1441" i="4"/>
  <c r="R1442" i="4"/>
  <c r="R1443" i="4"/>
  <c r="R1444" i="4"/>
  <c r="R1445" i="4"/>
  <c r="R1446" i="4"/>
  <c r="R1447" i="4"/>
  <c r="R1448" i="4"/>
  <c r="R1449" i="4"/>
  <c r="R1450" i="4"/>
  <c r="R1451" i="4"/>
  <c r="R1452" i="4"/>
  <c r="R1453" i="4"/>
  <c r="R1454" i="4"/>
  <c r="R1455" i="4"/>
  <c r="R1456" i="4"/>
  <c r="R1457" i="4"/>
  <c r="R1458" i="4"/>
  <c r="R1459" i="4"/>
  <c r="R1460" i="4"/>
  <c r="R1461" i="4"/>
  <c r="R1462" i="4"/>
  <c r="R1463" i="4"/>
  <c r="R1464" i="4"/>
  <c r="R1465" i="4"/>
  <c r="R1466" i="4"/>
  <c r="R1467" i="4"/>
  <c r="R1468" i="4"/>
  <c r="R1469" i="4"/>
  <c r="R1470" i="4"/>
  <c r="R1471" i="4"/>
  <c r="R1472" i="4"/>
  <c r="R1473" i="4"/>
  <c r="R1474" i="4"/>
  <c r="R1475" i="4"/>
  <c r="R1476" i="4"/>
  <c r="R1477" i="4"/>
  <c r="R1478" i="4"/>
  <c r="R1479" i="4"/>
  <c r="R1480" i="4"/>
  <c r="R1481" i="4"/>
  <c r="R1482" i="4"/>
  <c r="R1483" i="4"/>
  <c r="R1484" i="4"/>
  <c r="R1485" i="4"/>
  <c r="R1486" i="4"/>
  <c r="R1487" i="4"/>
  <c r="R1488" i="4"/>
  <c r="R1489" i="4"/>
  <c r="R1490" i="4"/>
  <c r="R1491" i="4"/>
  <c r="R1492" i="4"/>
  <c r="R1493" i="4"/>
  <c r="R1494" i="4"/>
  <c r="R1495" i="4"/>
  <c r="R1496" i="4"/>
  <c r="R1497" i="4"/>
  <c r="R1498" i="4"/>
  <c r="R1499" i="4"/>
  <c r="R1500" i="4"/>
  <c r="R1501" i="4"/>
  <c r="R1502" i="4"/>
  <c r="R1503" i="4"/>
  <c r="R1504" i="4"/>
  <c r="R1505" i="4"/>
  <c r="R1506" i="4"/>
  <c r="R1507" i="4"/>
  <c r="R1508" i="4"/>
  <c r="R1509" i="4"/>
  <c r="R1510" i="4"/>
  <c r="R1511" i="4"/>
  <c r="R1512" i="4"/>
  <c r="R1513" i="4"/>
  <c r="R1514" i="4"/>
  <c r="R1515" i="4"/>
  <c r="R1516" i="4"/>
  <c r="R1517" i="4"/>
  <c r="R1518" i="4"/>
  <c r="R1519" i="4"/>
  <c r="R1520" i="4"/>
  <c r="R1521" i="4"/>
  <c r="R1522" i="4"/>
  <c r="R1523" i="4"/>
  <c r="R1524" i="4"/>
  <c r="R1525" i="4"/>
  <c r="R1526" i="4"/>
  <c r="R1527" i="4"/>
  <c r="R1528" i="4"/>
  <c r="R1529" i="4"/>
  <c r="R1530" i="4"/>
  <c r="R1531" i="4"/>
  <c r="R1532" i="4"/>
  <c r="R1533" i="4"/>
  <c r="R1534" i="4"/>
  <c r="R1535" i="4"/>
  <c r="R1536" i="4"/>
  <c r="R1537" i="4"/>
  <c r="R1538" i="4"/>
  <c r="R1539" i="4"/>
  <c r="R1540" i="4"/>
  <c r="R1541" i="4"/>
  <c r="R1542" i="4"/>
  <c r="R1543" i="4"/>
  <c r="R1544" i="4"/>
  <c r="R1545" i="4"/>
  <c r="R1546" i="4"/>
  <c r="R1547" i="4"/>
  <c r="R1548" i="4"/>
  <c r="R1549" i="4"/>
  <c r="R1550" i="4"/>
  <c r="R1551" i="4"/>
  <c r="R1552" i="4"/>
  <c r="R1553" i="4"/>
  <c r="R1554" i="4"/>
  <c r="R1555" i="4"/>
  <c r="R1556" i="4"/>
  <c r="R1557" i="4"/>
  <c r="R1558" i="4"/>
  <c r="R1559" i="4"/>
  <c r="R1560" i="4"/>
  <c r="R1561" i="4"/>
  <c r="R1562" i="4"/>
  <c r="R1563" i="4"/>
  <c r="R1564" i="4"/>
  <c r="R1565" i="4"/>
  <c r="R1566" i="4"/>
  <c r="R1567" i="4"/>
  <c r="R1568" i="4"/>
  <c r="R1569" i="4"/>
  <c r="R1570" i="4"/>
  <c r="R1571" i="4"/>
  <c r="R1572" i="4"/>
  <c r="R1573" i="4"/>
  <c r="R1574" i="4"/>
  <c r="R1575" i="4"/>
  <c r="R1576" i="4"/>
  <c r="R1577" i="4"/>
  <c r="R1578" i="4"/>
  <c r="R1579" i="4"/>
  <c r="R1580" i="4"/>
  <c r="R1581" i="4"/>
  <c r="R1582" i="4"/>
  <c r="R1583" i="4"/>
  <c r="R1584" i="4"/>
  <c r="R1585" i="4"/>
  <c r="R1586" i="4"/>
  <c r="R1587" i="4"/>
  <c r="R1588" i="4"/>
  <c r="R1589" i="4"/>
  <c r="R1590" i="4"/>
  <c r="R1591" i="4"/>
  <c r="R1592" i="4"/>
  <c r="R1593" i="4"/>
  <c r="R1594" i="4"/>
  <c r="R1595" i="4"/>
  <c r="R1596" i="4"/>
  <c r="R1597" i="4"/>
  <c r="R1598" i="4"/>
  <c r="R1599" i="4"/>
  <c r="R1600" i="4"/>
  <c r="R1601" i="4"/>
  <c r="R1602" i="4"/>
  <c r="R1603" i="4"/>
  <c r="R1604" i="4"/>
  <c r="R1605" i="4"/>
  <c r="R1606" i="4"/>
  <c r="R1607" i="4"/>
  <c r="R1608" i="4"/>
  <c r="R1609" i="4"/>
  <c r="R1610" i="4"/>
  <c r="R1611" i="4"/>
  <c r="R1612" i="4"/>
  <c r="R1613" i="4"/>
  <c r="R1614" i="4"/>
  <c r="R1615" i="4"/>
  <c r="R1616" i="4"/>
  <c r="R1617" i="4"/>
  <c r="R1618" i="4"/>
  <c r="R1619" i="4"/>
  <c r="R1620" i="4"/>
  <c r="R1621" i="4"/>
  <c r="R1622" i="4"/>
  <c r="R1623" i="4"/>
  <c r="R1624" i="4"/>
  <c r="R1625" i="4"/>
  <c r="R1626" i="4"/>
  <c r="R1627" i="4"/>
  <c r="R1628" i="4"/>
  <c r="R1629" i="4"/>
  <c r="R1630" i="4"/>
  <c r="R1631" i="4"/>
  <c r="R1632" i="4"/>
  <c r="R1633" i="4"/>
  <c r="R1634" i="4"/>
  <c r="R1635" i="4"/>
  <c r="R1636" i="4"/>
  <c r="R1637" i="4"/>
  <c r="R1638" i="4"/>
  <c r="R1639" i="4"/>
  <c r="R1640" i="4"/>
  <c r="R1641" i="4"/>
  <c r="R1642" i="4"/>
  <c r="R1643" i="4"/>
  <c r="R1644" i="4"/>
  <c r="R1645" i="4"/>
  <c r="R1646" i="4"/>
  <c r="R1647" i="4"/>
  <c r="R1648" i="4"/>
  <c r="R1649" i="4"/>
  <c r="R1650" i="4"/>
  <c r="R1651" i="4"/>
  <c r="R1652" i="4"/>
  <c r="R1653" i="4"/>
  <c r="R1654" i="4"/>
  <c r="R1655" i="4"/>
  <c r="R1656" i="4"/>
  <c r="R1657" i="4"/>
  <c r="R1658" i="4"/>
  <c r="R1659" i="4"/>
  <c r="R1660" i="4"/>
  <c r="R1661" i="4"/>
  <c r="R1662" i="4"/>
  <c r="R1663" i="4"/>
  <c r="R1664" i="4"/>
  <c r="R1665" i="4"/>
  <c r="R1666" i="4"/>
  <c r="R1667" i="4"/>
  <c r="R1668" i="4"/>
  <c r="R1669" i="4"/>
  <c r="R1670" i="4"/>
  <c r="R1671" i="4"/>
  <c r="R1672" i="4"/>
  <c r="R1673" i="4"/>
  <c r="R1674" i="4"/>
  <c r="R1675" i="4"/>
  <c r="R1676" i="4"/>
  <c r="R1677" i="4"/>
  <c r="R1678" i="4"/>
  <c r="R1679" i="4"/>
  <c r="R1680" i="4"/>
  <c r="R1681" i="4"/>
  <c r="R1682" i="4"/>
  <c r="R1683" i="4"/>
  <c r="R1684" i="4"/>
  <c r="R1685" i="4"/>
  <c r="R1686" i="4"/>
  <c r="R1687" i="4"/>
  <c r="R1688" i="4"/>
  <c r="R1689" i="4"/>
  <c r="R1690" i="4"/>
  <c r="R1691" i="4"/>
  <c r="R1692" i="4"/>
  <c r="R1693" i="4"/>
  <c r="R1694" i="4"/>
  <c r="R1695" i="4"/>
  <c r="R1696" i="4"/>
  <c r="R1697" i="4"/>
  <c r="R1698" i="4"/>
  <c r="R1699" i="4"/>
  <c r="R1700" i="4"/>
  <c r="R1701" i="4"/>
  <c r="R1702" i="4"/>
  <c r="R1703" i="4"/>
  <c r="R1704" i="4"/>
  <c r="R1705" i="4"/>
  <c r="R1706" i="4"/>
  <c r="R1707" i="4"/>
  <c r="R1708" i="4"/>
  <c r="R1709" i="4"/>
  <c r="R1710" i="4"/>
  <c r="R1711" i="4"/>
  <c r="R1712" i="4"/>
  <c r="R1713" i="4"/>
  <c r="R1714" i="4"/>
  <c r="R1715" i="4"/>
  <c r="R1716" i="4"/>
  <c r="R1717" i="4"/>
  <c r="R1718" i="4"/>
  <c r="R1719" i="4"/>
  <c r="R1720" i="4"/>
  <c r="R1721" i="4"/>
  <c r="R1722" i="4"/>
  <c r="R1723" i="4"/>
  <c r="R1724" i="4"/>
  <c r="R1725" i="4"/>
  <c r="R1726" i="4"/>
  <c r="R1727" i="4"/>
  <c r="R1728" i="4"/>
  <c r="R1729" i="4"/>
  <c r="R1730" i="4"/>
  <c r="R1731" i="4"/>
  <c r="R1732" i="4"/>
  <c r="R1733" i="4"/>
  <c r="R1734" i="4"/>
  <c r="R1735" i="4"/>
  <c r="R1736" i="4"/>
  <c r="R1737" i="4"/>
  <c r="R1738" i="4"/>
  <c r="R1739" i="4"/>
  <c r="R1740" i="4"/>
  <c r="R1741" i="4"/>
  <c r="R1742" i="4"/>
  <c r="R1743" i="4"/>
  <c r="R1744" i="4"/>
  <c r="R1745" i="4"/>
  <c r="R1746" i="4"/>
  <c r="R1747" i="4"/>
  <c r="R1748" i="4"/>
  <c r="R1749" i="4"/>
  <c r="R1750" i="4"/>
  <c r="R1751" i="4"/>
  <c r="R1752" i="4"/>
  <c r="R1753" i="4"/>
  <c r="R1754" i="4"/>
  <c r="R1755" i="4"/>
  <c r="R1756" i="4"/>
  <c r="R1757" i="4"/>
  <c r="R1758" i="4"/>
  <c r="R1759" i="4"/>
  <c r="R1760" i="4"/>
  <c r="R1761" i="4"/>
  <c r="R1762" i="4"/>
  <c r="R1763" i="4"/>
  <c r="R1764" i="4"/>
  <c r="R1765" i="4"/>
  <c r="R1766" i="4"/>
  <c r="R1767" i="4"/>
  <c r="R1768" i="4"/>
  <c r="R1769" i="4"/>
  <c r="R1770" i="4"/>
  <c r="R1771" i="4"/>
  <c r="R1772" i="4"/>
  <c r="R1773" i="4"/>
  <c r="R1774" i="4"/>
  <c r="R1775" i="4"/>
  <c r="R1776" i="4"/>
  <c r="R1777" i="4"/>
  <c r="R1778" i="4"/>
  <c r="R1779" i="4"/>
  <c r="R1780" i="4"/>
  <c r="R1781" i="4"/>
  <c r="R1782" i="4"/>
  <c r="R1783" i="4"/>
  <c r="R1784" i="4"/>
  <c r="R1785" i="4"/>
  <c r="R1786" i="4"/>
  <c r="R1787" i="4"/>
  <c r="R1788" i="4"/>
  <c r="R1789" i="4"/>
  <c r="R1790" i="4"/>
  <c r="R1791" i="4"/>
  <c r="R1792" i="4"/>
  <c r="R1793" i="4"/>
  <c r="R1794" i="4"/>
  <c r="R1795" i="4"/>
  <c r="R1796" i="4"/>
  <c r="R1797" i="4"/>
  <c r="R1798" i="4"/>
  <c r="R1799" i="4"/>
  <c r="R1800" i="4"/>
  <c r="R1801" i="4"/>
  <c r="R1802" i="4"/>
  <c r="R1803" i="4"/>
  <c r="R1804" i="4"/>
  <c r="R1805" i="4"/>
  <c r="R1806" i="4"/>
  <c r="R1807" i="4"/>
  <c r="R1808" i="4"/>
  <c r="R1809" i="4"/>
  <c r="R1810" i="4"/>
  <c r="R1811" i="4"/>
  <c r="R1812" i="4"/>
  <c r="R1813" i="4"/>
  <c r="R1814" i="4"/>
  <c r="R1815" i="4"/>
  <c r="R1816" i="4"/>
  <c r="R1817" i="4"/>
  <c r="R1818" i="4"/>
  <c r="R1819" i="4"/>
  <c r="R1820" i="4"/>
  <c r="R1821" i="4"/>
  <c r="R1822" i="4"/>
  <c r="R1823" i="4"/>
  <c r="R1824" i="4"/>
  <c r="R1825" i="4"/>
  <c r="R1826" i="4"/>
  <c r="R1827" i="4"/>
  <c r="R1828" i="4"/>
  <c r="R1829" i="4"/>
  <c r="R1830" i="4"/>
  <c r="R1831" i="4"/>
  <c r="R1832" i="4"/>
  <c r="R1833" i="4"/>
  <c r="R1834" i="4"/>
  <c r="R1835" i="4"/>
  <c r="R1836" i="4"/>
  <c r="R1837" i="4"/>
  <c r="R1838" i="4"/>
  <c r="R1839" i="4"/>
  <c r="R1840" i="4"/>
  <c r="R1841" i="4"/>
  <c r="R1842" i="4"/>
  <c r="R1843" i="4"/>
  <c r="R1844" i="4"/>
  <c r="R1845" i="4"/>
  <c r="R1846" i="4"/>
  <c r="R1847" i="4"/>
  <c r="R1848" i="4"/>
  <c r="R1849" i="4"/>
  <c r="R1850" i="4"/>
  <c r="R1851" i="4"/>
  <c r="R1852" i="4"/>
  <c r="R1853" i="4"/>
  <c r="R1854" i="4"/>
  <c r="R1855" i="4"/>
  <c r="R1856" i="4"/>
  <c r="R1857" i="4"/>
  <c r="R1858" i="4"/>
  <c r="R1859" i="4"/>
  <c r="R1860" i="4"/>
  <c r="R1861" i="4"/>
  <c r="R1862" i="4"/>
  <c r="R1863" i="4"/>
  <c r="R1864" i="4"/>
  <c r="R1865" i="4"/>
  <c r="R1866" i="4"/>
  <c r="R1867" i="4"/>
  <c r="R1868" i="4"/>
  <c r="R1869" i="4"/>
  <c r="R1870" i="4"/>
  <c r="R1871" i="4"/>
  <c r="R1872" i="4"/>
  <c r="R1873" i="4"/>
  <c r="R1874" i="4"/>
  <c r="R1875" i="4"/>
  <c r="R1876" i="4"/>
  <c r="R1877" i="4"/>
  <c r="R1878" i="4"/>
  <c r="R1879" i="4"/>
  <c r="R1880" i="4"/>
  <c r="R1881" i="4"/>
  <c r="R1882" i="4"/>
  <c r="R1883" i="4"/>
  <c r="R1884" i="4"/>
  <c r="R1885" i="4"/>
  <c r="R1886" i="4"/>
  <c r="R1887" i="4"/>
  <c r="R1888" i="4"/>
  <c r="R1889" i="4"/>
  <c r="R1890" i="4"/>
  <c r="R1891" i="4"/>
  <c r="R1892" i="4"/>
  <c r="R1893" i="4"/>
  <c r="R1894" i="4"/>
  <c r="R1895" i="4"/>
  <c r="R1896" i="4"/>
  <c r="R1897" i="4"/>
  <c r="R1898" i="4"/>
  <c r="R1899" i="4"/>
  <c r="R1900" i="4"/>
  <c r="R1901" i="4"/>
  <c r="R1902" i="4"/>
  <c r="R1903" i="4"/>
  <c r="R1904" i="4"/>
  <c r="R1905" i="4"/>
  <c r="R1906" i="4"/>
  <c r="R1907" i="4"/>
  <c r="R1908" i="4"/>
  <c r="R1909" i="4"/>
  <c r="R1910" i="4"/>
  <c r="R1911" i="4"/>
  <c r="R1912" i="4"/>
  <c r="R1913" i="4"/>
  <c r="R1914" i="4"/>
  <c r="R1915" i="4"/>
  <c r="R1916" i="4"/>
  <c r="R1917" i="4"/>
  <c r="R1918" i="4"/>
  <c r="R1919" i="4"/>
  <c r="R1920" i="4"/>
  <c r="R1921" i="4"/>
  <c r="R1922" i="4"/>
  <c r="R1923" i="4"/>
  <c r="R1924" i="4"/>
  <c r="R1925" i="4"/>
  <c r="R1926" i="4"/>
  <c r="R1927" i="4"/>
  <c r="R1928" i="4"/>
  <c r="R1929" i="4"/>
  <c r="R1930" i="4"/>
  <c r="R1931" i="4"/>
  <c r="R1932" i="4"/>
  <c r="R1933" i="4"/>
  <c r="R1934" i="4"/>
  <c r="R1935" i="4"/>
  <c r="R1936" i="4"/>
  <c r="R1937" i="4"/>
  <c r="R1938" i="4"/>
  <c r="R1939" i="4"/>
  <c r="R1940" i="4"/>
  <c r="R1941" i="4"/>
  <c r="R1942" i="4"/>
  <c r="R1943" i="4"/>
  <c r="R1944" i="4"/>
  <c r="R1945" i="4"/>
  <c r="R1946" i="4"/>
  <c r="R1947" i="4"/>
  <c r="R1948" i="4"/>
  <c r="R1949" i="4"/>
  <c r="R1950" i="4"/>
  <c r="R1951" i="4"/>
  <c r="R1952" i="4"/>
  <c r="R1953" i="4"/>
  <c r="R1954" i="4"/>
  <c r="R1955" i="4"/>
  <c r="R1956" i="4"/>
  <c r="R1957" i="4"/>
  <c r="R1958" i="4"/>
  <c r="R1959" i="4"/>
  <c r="R1960" i="4"/>
  <c r="R1961" i="4"/>
  <c r="R1962" i="4"/>
  <c r="R1963" i="4"/>
  <c r="R1964" i="4"/>
  <c r="R1965" i="4"/>
  <c r="R1966" i="4"/>
  <c r="R1967" i="4"/>
  <c r="R1968" i="4"/>
  <c r="R1969" i="4"/>
  <c r="R1970" i="4"/>
  <c r="R1971" i="4"/>
  <c r="R1972" i="4"/>
  <c r="R1973" i="4"/>
  <c r="R1974" i="4"/>
  <c r="R1975" i="4"/>
  <c r="R1976" i="4"/>
  <c r="R1977" i="4"/>
  <c r="R1978" i="4"/>
  <c r="R1979" i="4"/>
  <c r="R1980" i="4"/>
  <c r="R1981" i="4"/>
  <c r="R1982" i="4"/>
  <c r="R1983" i="4"/>
  <c r="R1984" i="4"/>
  <c r="R1985" i="4"/>
  <c r="R1986" i="4"/>
  <c r="R1987" i="4"/>
  <c r="R1988" i="4"/>
  <c r="R1989" i="4"/>
  <c r="R1990" i="4"/>
  <c r="R1991" i="4"/>
  <c r="R1992" i="4"/>
  <c r="R1993" i="4"/>
  <c r="R1994" i="4"/>
  <c r="R1995" i="4"/>
  <c r="R1996" i="4"/>
  <c r="R1997" i="4"/>
  <c r="R1998" i="4"/>
  <c r="R1999" i="4"/>
  <c r="R2000" i="4"/>
  <c r="R2001" i="4"/>
  <c r="R2002" i="4"/>
  <c r="R2003" i="4"/>
  <c r="R2004" i="4"/>
  <c r="R2005" i="4"/>
  <c r="R2006" i="4"/>
  <c r="R2007" i="4"/>
  <c r="R2008" i="4"/>
  <c r="R2009" i="4"/>
  <c r="R2010" i="4"/>
  <c r="R2011" i="4"/>
  <c r="R2012" i="4"/>
  <c r="R2013" i="4"/>
  <c r="R2014" i="4"/>
  <c r="R2015" i="4"/>
  <c r="R2016" i="4"/>
  <c r="R2017" i="4"/>
  <c r="R2018" i="4"/>
  <c r="R2019" i="4"/>
  <c r="R2020" i="4"/>
  <c r="R2021" i="4"/>
  <c r="R2022" i="4"/>
  <c r="R2023" i="4"/>
  <c r="R2024" i="4"/>
  <c r="R2025" i="4"/>
  <c r="R2026" i="4"/>
  <c r="R2027" i="4"/>
  <c r="R2028" i="4"/>
  <c r="R2029" i="4"/>
  <c r="R2030" i="4"/>
  <c r="R2031" i="4"/>
  <c r="R2032" i="4"/>
  <c r="R2033" i="4"/>
  <c r="R2034" i="4"/>
  <c r="R2035" i="4"/>
  <c r="R2036" i="4"/>
  <c r="R2037" i="4"/>
  <c r="R2038" i="4"/>
  <c r="R2039" i="4"/>
  <c r="R2040" i="4"/>
  <c r="R2041" i="4"/>
  <c r="R2042" i="4"/>
  <c r="R2043" i="4"/>
  <c r="R2044" i="4"/>
  <c r="R2045" i="4"/>
  <c r="R2046" i="4"/>
  <c r="R2047" i="4"/>
  <c r="R2048" i="4"/>
  <c r="R2049" i="4"/>
  <c r="R2050" i="4"/>
  <c r="R2051" i="4"/>
  <c r="R2052" i="4"/>
  <c r="R2053" i="4"/>
  <c r="R2054" i="4"/>
  <c r="R2055" i="4"/>
  <c r="R2056" i="4"/>
  <c r="R2057" i="4"/>
  <c r="R2058" i="4"/>
  <c r="R2059" i="4"/>
  <c r="R2060" i="4"/>
  <c r="R2061" i="4"/>
  <c r="R2062" i="4"/>
  <c r="R2063" i="4"/>
  <c r="R2064" i="4"/>
  <c r="R2065" i="4"/>
  <c r="R2066" i="4"/>
  <c r="R2067" i="4"/>
  <c r="R2068" i="4"/>
  <c r="R2069" i="4"/>
  <c r="R2070" i="4"/>
  <c r="R2071" i="4"/>
  <c r="R2072" i="4"/>
  <c r="R2073" i="4"/>
  <c r="R2074" i="4"/>
  <c r="R2075" i="4"/>
  <c r="R2076" i="4"/>
  <c r="R2077" i="4"/>
  <c r="R2078" i="4"/>
  <c r="R2079" i="4"/>
  <c r="R2080" i="4"/>
  <c r="R2081" i="4"/>
  <c r="R2082" i="4"/>
  <c r="R2083" i="4"/>
  <c r="R2084" i="4"/>
  <c r="R2085" i="4"/>
  <c r="R2086" i="4"/>
  <c r="R2087" i="4"/>
  <c r="R2088" i="4"/>
  <c r="R2089" i="4"/>
  <c r="R2090" i="4"/>
  <c r="R2091" i="4"/>
  <c r="R2092" i="4"/>
  <c r="R2093" i="4"/>
  <c r="R2094" i="4"/>
  <c r="R2095" i="4"/>
  <c r="R2096" i="4"/>
  <c r="R2097" i="4"/>
  <c r="R2098" i="4"/>
  <c r="R2099" i="4"/>
  <c r="R2100" i="4"/>
  <c r="R2101" i="4"/>
  <c r="R2102" i="4"/>
  <c r="R2103" i="4"/>
  <c r="R2104" i="4"/>
  <c r="R2105" i="4"/>
  <c r="R2106" i="4"/>
  <c r="R2107" i="4"/>
  <c r="R2108" i="4"/>
  <c r="R2109" i="4"/>
  <c r="R2110" i="4"/>
  <c r="R2111" i="4"/>
  <c r="R2112" i="4"/>
  <c r="R2113" i="4"/>
  <c r="R2114" i="4"/>
  <c r="R2115" i="4"/>
  <c r="R2116" i="4"/>
  <c r="R2117" i="4"/>
  <c r="R2118" i="4"/>
  <c r="R2119" i="4"/>
  <c r="R2120" i="4"/>
  <c r="R2121" i="4"/>
  <c r="R2122" i="4"/>
  <c r="R2123" i="4"/>
  <c r="R2124" i="4"/>
  <c r="R2125" i="4"/>
  <c r="R2126" i="4"/>
  <c r="R2127" i="4"/>
  <c r="R2128" i="4"/>
  <c r="R2129" i="4"/>
  <c r="R2130" i="4"/>
  <c r="R2131" i="4"/>
  <c r="R2132" i="4"/>
  <c r="R2133" i="4"/>
  <c r="R2134" i="4"/>
  <c r="R2135" i="4"/>
  <c r="R2136" i="4"/>
  <c r="R2137" i="4"/>
  <c r="R2138" i="4"/>
  <c r="R2139" i="4"/>
  <c r="R2140" i="4"/>
  <c r="R2141" i="4"/>
  <c r="R2142" i="4"/>
  <c r="R2143" i="4"/>
  <c r="R2144" i="4"/>
  <c r="R2145" i="4"/>
  <c r="R2146" i="4"/>
  <c r="R2147" i="4"/>
  <c r="R2148" i="4"/>
  <c r="R2149" i="4"/>
  <c r="R2150" i="4"/>
  <c r="R2151" i="4"/>
  <c r="R2152" i="4"/>
  <c r="R2153" i="4"/>
  <c r="R2154" i="4"/>
  <c r="R2155" i="4"/>
  <c r="R2156" i="4"/>
  <c r="R2157" i="4"/>
  <c r="R2158" i="4"/>
  <c r="R2159" i="4"/>
  <c r="R2160" i="4"/>
  <c r="R2161" i="4"/>
  <c r="R2162" i="4"/>
  <c r="R2163" i="4"/>
  <c r="R2164" i="4"/>
  <c r="R2165" i="4"/>
  <c r="R2166" i="4"/>
  <c r="R2167" i="4"/>
  <c r="R2168" i="4"/>
  <c r="R2169" i="4"/>
  <c r="R2170" i="4"/>
  <c r="R2171" i="4"/>
  <c r="R2172" i="4"/>
  <c r="R2173" i="4"/>
  <c r="R2174" i="4"/>
  <c r="R2175" i="4"/>
  <c r="R2176" i="4"/>
  <c r="R2177" i="4"/>
  <c r="R2178" i="4"/>
  <c r="R2179" i="4"/>
  <c r="R2180" i="4"/>
  <c r="R2181" i="4"/>
  <c r="R2182" i="4"/>
  <c r="R2183" i="4"/>
  <c r="R2184" i="4"/>
  <c r="R2185" i="4"/>
  <c r="R2186" i="4"/>
  <c r="R2187" i="4"/>
  <c r="R2188" i="4"/>
  <c r="R2189" i="4"/>
  <c r="R2190" i="4"/>
  <c r="R2191" i="4"/>
  <c r="R2192" i="4"/>
  <c r="R2193" i="4"/>
  <c r="R2194" i="4"/>
  <c r="R2195" i="4"/>
  <c r="R2196" i="4"/>
  <c r="R2197" i="4"/>
  <c r="R2198" i="4"/>
  <c r="R2199" i="4"/>
  <c r="R2200" i="4"/>
  <c r="R2201" i="4"/>
  <c r="R2202" i="4"/>
  <c r="R2203" i="4"/>
  <c r="R2204" i="4"/>
  <c r="R2205" i="4"/>
  <c r="R2206" i="4"/>
  <c r="R2207" i="4"/>
  <c r="R2208" i="4"/>
  <c r="R2209" i="4"/>
  <c r="R2210" i="4"/>
  <c r="R2211" i="4"/>
  <c r="R2212" i="4"/>
  <c r="R2213" i="4"/>
  <c r="R2214" i="4"/>
  <c r="R2215" i="4"/>
  <c r="R2216" i="4"/>
  <c r="R2217" i="4"/>
  <c r="R2218" i="4"/>
  <c r="R2219" i="4"/>
  <c r="R2220" i="4"/>
  <c r="R2221" i="4"/>
  <c r="R2222" i="4"/>
  <c r="R2223" i="4"/>
  <c r="R2224" i="4"/>
  <c r="R2225" i="4"/>
  <c r="R2226" i="4"/>
  <c r="R2227" i="4"/>
  <c r="R2228" i="4"/>
  <c r="R2229" i="4"/>
  <c r="R2230" i="4"/>
  <c r="R2231" i="4"/>
  <c r="R2232" i="4"/>
  <c r="R2233" i="4"/>
  <c r="R2234" i="4"/>
  <c r="R2235" i="4"/>
  <c r="R2236" i="4"/>
  <c r="R2237" i="4"/>
  <c r="R2238" i="4"/>
  <c r="R2239" i="4"/>
  <c r="R2240" i="4"/>
  <c r="R2241" i="4"/>
  <c r="R2242" i="4"/>
  <c r="R2243" i="4"/>
  <c r="R2244" i="4"/>
  <c r="R2245" i="4"/>
  <c r="R2246" i="4"/>
  <c r="R2247" i="4"/>
  <c r="R2248" i="4"/>
  <c r="R2249" i="4"/>
  <c r="R2250" i="4"/>
  <c r="R2251" i="4"/>
  <c r="R2252" i="4"/>
  <c r="R2253" i="4"/>
  <c r="R2254" i="4"/>
  <c r="R2255" i="4"/>
  <c r="R2256" i="4"/>
  <c r="R2257" i="4"/>
  <c r="R2258" i="4"/>
  <c r="R2259" i="4"/>
  <c r="R2260" i="4"/>
  <c r="R2261" i="4"/>
  <c r="R2262" i="4"/>
  <c r="R2263" i="4"/>
  <c r="R2264" i="4"/>
  <c r="R2265" i="4"/>
  <c r="R2266" i="4"/>
  <c r="R2267" i="4"/>
  <c r="R2268" i="4"/>
  <c r="R2269" i="4"/>
  <c r="R2270" i="4"/>
  <c r="R2271" i="4"/>
  <c r="R2272" i="4"/>
  <c r="R2273" i="4"/>
  <c r="R2274" i="4"/>
  <c r="R2275" i="4"/>
  <c r="R2276" i="4"/>
  <c r="R2277" i="4"/>
  <c r="R2278" i="4"/>
  <c r="R2279" i="4"/>
  <c r="R2280" i="4"/>
  <c r="R2281" i="4"/>
  <c r="R2282" i="4"/>
  <c r="R2283" i="4"/>
  <c r="R2284" i="4"/>
  <c r="R2285" i="4"/>
  <c r="R2286" i="4"/>
  <c r="R2287" i="4"/>
  <c r="R2288" i="4"/>
  <c r="R2289" i="4"/>
  <c r="R2290" i="4"/>
  <c r="R2291" i="4"/>
  <c r="R2292" i="4"/>
  <c r="R2293" i="4"/>
  <c r="R2294" i="4"/>
  <c r="R2295" i="4"/>
  <c r="R2296" i="4"/>
  <c r="R2297" i="4"/>
  <c r="R2298" i="4"/>
  <c r="R2299" i="4"/>
  <c r="R2300" i="4"/>
  <c r="R2301" i="4"/>
  <c r="R2302" i="4"/>
  <c r="R2303" i="4"/>
  <c r="R2304" i="4"/>
  <c r="R2305" i="4"/>
  <c r="R2306" i="4"/>
  <c r="R2307" i="4"/>
  <c r="R2308" i="4"/>
  <c r="R2309" i="4"/>
  <c r="R2310" i="4"/>
  <c r="R2311" i="4"/>
  <c r="R2312" i="4"/>
  <c r="R2313" i="4"/>
  <c r="R2314" i="4"/>
  <c r="R2315" i="4"/>
  <c r="R2316" i="4"/>
  <c r="R2317" i="4"/>
  <c r="R2318" i="4"/>
  <c r="R2319" i="4"/>
  <c r="R2320" i="4"/>
  <c r="R2321" i="4"/>
  <c r="R2322" i="4"/>
  <c r="R2323" i="4"/>
  <c r="R2324" i="4"/>
  <c r="R2325" i="4"/>
  <c r="R2326" i="4"/>
  <c r="R2327" i="4"/>
  <c r="R2328" i="4"/>
  <c r="R2329" i="4"/>
  <c r="R2330" i="4"/>
  <c r="R2331" i="4"/>
  <c r="R2332" i="4"/>
  <c r="R2333" i="4"/>
  <c r="R2334" i="4"/>
  <c r="R2335" i="4"/>
  <c r="R2336" i="4"/>
  <c r="R2337" i="4"/>
  <c r="R2338" i="4"/>
  <c r="R2339" i="4"/>
  <c r="R2340" i="4"/>
  <c r="R2341" i="4"/>
  <c r="R2342" i="4"/>
  <c r="R2343" i="4"/>
  <c r="R2344" i="4"/>
  <c r="R2345" i="4"/>
  <c r="R2346" i="4"/>
  <c r="R2347" i="4"/>
  <c r="R2348" i="4"/>
  <c r="R2349" i="4"/>
  <c r="R2350" i="4"/>
  <c r="R2351" i="4"/>
  <c r="R2352" i="4"/>
  <c r="R2353" i="4"/>
  <c r="R2354" i="4"/>
  <c r="R2355" i="4"/>
  <c r="R2356" i="4"/>
  <c r="R2357" i="4"/>
  <c r="R2358" i="4"/>
  <c r="R2359" i="4"/>
  <c r="R2360" i="4"/>
  <c r="R2361" i="4"/>
  <c r="R2362" i="4"/>
  <c r="R2363" i="4"/>
  <c r="R2364" i="4"/>
  <c r="R2365" i="4"/>
  <c r="R2366" i="4"/>
  <c r="R2367" i="4"/>
  <c r="R2368" i="4"/>
  <c r="R2369" i="4"/>
  <c r="R2370" i="4"/>
  <c r="R2371" i="4"/>
  <c r="R2372" i="4"/>
  <c r="R2373" i="4"/>
  <c r="R2374" i="4"/>
  <c r="R2375" i="4"/>
  <c r="R2376" i="4"/>
  <c r="R2377" i="4"/>
  <c r="R2378" i="4"/>
  <c r="R2379" i="4"/>
  <c r="R2380" i="4"/>
  <c r="R2381" i="4"/>
  <c r="R2382" i="4"/>
  <c r="R2383" i="4"/>
  <c r="R2384" i="4"/>
  <c r="R2385" i="4"/>
  <c r="R2386" i="4"/>
  <c r="R2387" i="4"/>
  <c r="R2388" i="4"/>
  <c r="R2389" i="4"/>
  <c r="R2390" i="4"/>
  <c r="R2391" i="4"/>
  <c r="R2392" i="4"/>
  <c r="R2393" i="4"/>
  <c r="R2394" i="4"/>
  <c r="R2395" i="4"/>
  <c r="R2396" i="4"/>
  <c r="R2397" i="4"/>
  <c r="R2398" i="4"/>
  <c r="R2399" i="4"/>
  <c r="R2400" i="4"/>
  <c r="R2401" i="4"/>
  <c r="R2402" i="4"/>
  <c r="R2403" i="4"/>
  <c r="R2404" i="4"/>
  <c r="R2405" i="4"/>
  <c r="R2406" i="4"/>
  <c r="R2407" i="4"/>
  <c r="R2408" i="4"/>
  <c r="R2409" i="4"/>
  <c r="R2410" i="4"/>
  <c r="R2411" i="4"/>
  <c r="R2412" i="4"/>
  <c r="R2413" i="4"/>
  <c r="R2414" i="4"/>
  <c r="R2415" i="4"/>
  <c r="R2416" i="4"/>
  <c r="R2417" i="4"/>
  <c r="R2418" i="4"/>
  <c r="R2419" i="4"/>
  <c r="R2420" i="4"/>
  <c r="R2421" i="4"/>
  <c r="R2422" i="4"/>
  <c r="R2423" i="4"/>
  <c r="R2424" i="4"/>
  <c r="R2425" i="4"/>
  <c r="R2426" i="4"/>
  <c r="R2427" i="4"/>
  <c r="R2428" i="4"/>
  <c r="R2429" i="4"/>
  <c r="R2430" i="4"/>
  <c r="R2431" i="4"/>
  <c r="R2432" i="4"/>
  <c r="R2433" i="4"/>
  <c r="R2434" i="4"/>
  <c r="R2435" i="4"/>
  <c r="R2436" i="4"/>
  <c r="R2437" i="4"/>
  <c r="R2438" i="4"/>
  <c r="R2439" i="4"/>
  <c r="R2440" i="4"/>
  <c r="R2441" i="4"/>
  <c r="R2442" i="4"/>
  <c r="R2443" i="4"/>
  <c r="R2444" i="4"/>
  <c r="R2445" i="4"/>
  <c r="R2446" i="4"/>
  <c r="R2447" i="4"/>
  <c r="R2448" i="4"/>
  <c r="R2449" i="4"/>
  <c r="R2450" i="4"/>
  <c r="R2451" i="4"/>
  <c r="R2452" i="4"/>
  <c r="R2453" i="4"/>
  <c r="R2454" i="4"/>
  <c r="R2455" i="4"/>
  <c r="R2456" i="4"/>
  <c r="R2457" i="4"/>
  <c r="R2458" i="4"/>
  <c r="R2459" i="4"/>
  <c r="R2460" i="4"/>
  <c r="R2461" i="4"/>
  <c r="R2462" i="4"/>
  <c r="R2463" i="4"/>
  <c r="R2464" i="4"/>
  <c r="R2465" i="4"/>
  <c r="R2466" i="4"/>
  <c r="R2467" i="4"/>
  <c r="R2468" i="4"/>
  <c r="R2469" i="4"/>
  <c r="R2470" i="4"/>
  <c r="R2471" i="4"/>
  <c r="R2472" i="4"/>
  <c r="R2473" i="4"/>
  <c r="R2474" i="4"/>
  <c r="R2475" i="4"/>
  <c r="R2476" i="4"/>
  <c r="R2477" i="4"/>
  <c r="R2478" i="4"/>
  <c r="R2479" i="4"/>
  <c r="R2480" i="4"/>
  <c r="R2481" i="4"/>
  <c r="R2482" i="4"/>
  <c r="R2483" i="4"/>
  <c r="R2484" i="4"/>
  <c r="R2485" i="4"/>
  <c r="R2486" i="4"/>
  <c r="R2487" i="4"/>
  <c r="R2488" i="4"/>
  <c r="R2489" i="4"/>
  <c r="R2490" i="4"/>
  <c r="R2491" i="4"/>
  <c r="R2492" i="4"/>
  <c r="R2493" i="4"/>
  <c r="R2494" i="4"/>
  <c r="R2495" i="4"/>
  <c r="R2496" i="4"/>
  <c r="R2497" i="4"/>
  <c r="R2498" i="4"/>
  <c r="R2499" i="4"/>
  <c r="R2500" i="4"/>
  <c r="R2501" i="4"/>
  <c r="R2502" i="4"/>
  <c r="R2503" i="4"/>
  <c r="R2504" i="4"/>
  <c r="R2505" i="4"/>
  <c r="R2506" i="4"/>
  <c r="R2507" i="4"/>
  <c r="R2508" i="4"/>
  <c r="R2509" i="4"/>
  <c r="R2510" i="4"/>
  <c r="R2511" i="4"/>
  <c r="R2512" i="4"/>
  <c r="R2513" i="4"/>
  <c r="R2514" i="4"/>
  <c r="R2515" i="4"/>
  <c r="R2516" i="4"/>
  <c r="R2517" i="4"/>
  <c r="R2518" i="4"/>
  <c r="R2519" i="4"/>
  <c r="R2520" i="4"/>
  <c r="R2521" i="4"/>
  <c r="R2522" i="4"/>
  <c r="R2523" i="4"/>
  <c r="R2524" i="4"/>
  <c r="R2525" i="4"/>
  <c r="R2526" i="4"/>
  <c r="R2527" i="4"/>
  <c r="R2528" i="4"/>
  <c r="R2529" i="4"/>
  <c r="R2530" i="4"/>
  <c r="R2531" i="4"/>
  <c r="R2532" i="4"/>
  <c r="R2533" i="4"/>
  <c r="R2534" i="4"/>
  <c r="R2535" i="4"/>
  <c r="R2536" i="4"/>
  <c r="R2537" i="4"/>
  <c r="R2538" i="4"/>
  <c r="R2539" i="4"/>
  <c r="R2540" i="4"/>
  <c r="R2541" i="4"/>
  <c r="R2542" i="4"/>
  <c r="R2543" i="4"/>
  <c r="R2544" i="4"/>
  <c r="R2545" i="4"/>
  <c r="R2546" i="4"/>
  <c r="R2547" i="4"/>
  <c r="R2548" i="4"/>
  <c r="R2549" i="4"/>
  <c r="R2550" i="4"/>
  <c r="R2551" i="4"/>
  <c r="R2552" i="4"/>
  <c r="R2553" i="4"/>
  <c r="R2554" i="4"/>
  <c r="R2555" i="4"/>
  <c r="R2556" i="4"/>
  <c r="R2557" i="4"/>
  <c r="R2558" i="4"/>
  <c r="R2559" i="4"/>
  <c r="R2560" i="4"/>
  <c r="R2561" i="4"/>
  <c r="R2562" i="4"/>
  <c r="R2563" i="4"/>
  <c r="R2564" i="4"/>
  <c r="R2565" i="4"/>
  <c r="R2566" i="4"/>
  <c r="R2567" i="4"/>
  <c r="R2568" i="4"/>
  <c r="R2569" i="4"/>
  <c r="R2570" i="4"/>
  <c r="R2571" i="4"/>
  <c r="R2572" i="4"/>
  <c r="R2573" i="4"/>
  <c r="R2574" i="4"/>
  <c r="R2575" i="4"/>
  <c r="R2576" i="4"/>
  <c r="R2577" i="4"/>
  <c r="R2578" i="4"/>
  <c r="R2579" i="4"/>
  <c r="R2580" i="4"/>
  <c r="R2581" i="4"/>
  <c r="R2582" i="4"/>
  <c r="R2583" i="4"/>
  <c r="R2584" i="4"/>
  <c r="R2585" i="4"/>
  <c r="R2586" i="4"/>
  <c r="R2587" i="4"/>
  <c r="R2588" i="4"/>
  <c r="R2589" i="4"/>
  <c r="R2590" i="4"/>
  <c r="R2591" i="4"/>
  <c r="R2592" i="4"/>
  <c r="R2593" i="4"/>
  <c r="R2594" i="4"/>
  <c r="R2595" i="4"/>
  <c r="R2596" i="4"/>
  <c r="R2597" i="4"/>
  <c r="R2598" i="4"/>
  <c r="R2599" i="4"/>
  <c r="R2600" i="4"/>
  <c r="R2601" i="4"/>
  <c r="R2602" i="4"/>
  <c r="R2603" i="4"/>
  <c r="R2604" i="4"/>
  <c r="R2605" i="4"/>
  <c r="R2606" i="4"/>
  <c r="R2607" i="4"/>
  <c r="R2608" i="4"/>
  <c r="R2609" i="4"/>
  <c r="R2610" i="4"/>
  <c r="R2611" i="4"/>
  <c r="R2612" i="4"/>
  <c r="R2613" i="4"/>
  <c r="R2614" i="4"/>
  <c r="R2615" i="4"/>
  <c r="R2616" i="4"/>
  <c r="R2617" i="4"/>
  <c r="R2618" i="4"/>
  <c r="R2619" i="4"/>
  <c r="R2620" i="4"/>
  <c r="R2621" i="4"/>
  <c r="R2622" i="4"/>
  <c r="R2623" i="4"/>
  <c r="R2624" i="4"/>
  <c r="R2625" i="4"/>
  <c r="R2626" i="4"/>
  <c r="R2627" i="4"/>
  <c r="R2628" i="4"/>
  <c r="R2629" i="4"/>
  <c r="R2630" i="4"/>
  <c r="R2631" i="4"/>
  <c r="R2632" i="4"/>
  <c r="R2633" i="4"/>
  <c r="R2634" i="4"/>
  <c r="R2635" i="4"/>
  <c r="R2636" i="4"/>
  <c r="R2637" i="4"/>
  <c r="R2638" i="4"/>
  <c r="R2639" i="4"/>
  <c r="R2640" i="4"/>
  <c r="R2641" i="4"/>
  <c r="R2642" i="4"/>
  <c r="R2643" i="4"/>
  <c r="R2644" i="4"/>
  <c r="R2645" i="4"/>
  <c r="R2646" i="4"/>
  <c r="R2647" i="4"/>
  <c r="R2648" i="4"/>
  <c r="R2649" i="4"/>
  <c r="R2650" i="4"/>
  <c r="R2651" i="4"/>
  <c r="R2652" i="4"/>
  <c r="R2653" i="4"/>
  <c r="R2654" i="4"/>
  <c r="R2655" i="4"/>
  <c r="R2656" i="4"/>
  <c r="R2657" i="4"/>
  <c r="R2658" i="4"/>
  <c r="R2659" i="4"/>
  <c r="R2660" i="4"/>
  <c r="R2661" i="4"/>
  <c r="R2662" i="4"/>
  <c r="R2663" i="4"/>
  <c r="R2664" i="4"/>
  <c r="R2665" i="4"/>
  <c r="R2666" i="4"/>
  <c r="R2667" i="4"/>
  <c r="R2668" i="4"/>
  <c r="R2669" i="4"/>
  <c r="R2670" i="4"/>
  <c r="R2671" i="4"/>
  <c r="R2672" i="4"/>
  <c r="R2673" i="4"/>
  <c r="R2674" i="4"/>
  <c r="R2675" i="4"/>
  <c r="R2676" i="4"/>
  <c r="R2677" i="4"/>
  <c r="R2678" i="4"/>
  <c r="R2679" i="4"/>
  <c r="R2680" i="4"/>
  <c r="R2681" i="4"/>
  <c r="R2682" i="4"/>
  <c r="R2683" i="4"/>
  <c r="R2684" i="4"/>
  <c r="R2685" i="4"/>
  <c r="R2686" i="4"/>
  <c r="R2687" i="4"/>
  <c r="R2688" i="4"/>
  <c r="R2689" i="4"/>
  <c r="R2690" i="4"/>
  <c r="R2691" i="4"/>
  <c r="R2692" i="4"/>
  <c r="R2693" i="4"/>
  <c r="R2694" i="4"/>
  <c r="R2695" i="4"/>
  <c r="R2696" i="4"/>
  <c r="R2697" i="4"/>
  <c r="R2698" i="4"/>
  <c r="R2699" i="4"/>
  <c r="R2700" i="4"/>
  <c r="R2701" i="4"/>
  <c r="R2702" i="4"/>
  <c r="R2703" i="4"/>
  <c r="R2704" i="4"/>
  <c r="R2705" i="4"/>
  <c r="R2706" i="4"/>
  <c r="R2707" i="4"/>
  <c r="R2708" i="4"/>
  <c r="R2709" i="4"/>
  <c r="R2710" i="4"/>
  <c r="R2711" i="4"/>
  <c r="R2712" i="4"/>
  <c r="R2713" i="4"/>
  <c r="R2714" i="4"/>
  <c r="R2715" i="4"/>
  <c r="R2716" i="4"/>
  <c r="R2717" i="4"/>
  <c r="R2718" i="4"/>
  <c r="R2719" i="4"/>
  <c r="R2720" i="4"/>
  <c r="R2721" i="4"/>
  <c r="R2722" i="4"/>
  <c r="R2723" i="4"/>
  <c r="R2724" i="4"/>
  <c r="R2725" i="4"/>
  <c r="R2726" i="4"/>
  <c r="R2727" i="4"/>
  <c r="R2728" i="4"/>
  <c r="R2729" i="4"/>
  <c r="R2730" i="4"/>
  <c r="R2731" i="4"/>
  <c r="R2732" i="4"/>
  <c r="R2733" i="4"/>
  <c r="R2734" i="4"/>
  <c r="R2735" i="4"/>
  <c r="R2736" i="4"/>
  <c r="R2737" i="4"/>
  <c r="R2738" i="4"/>
  <c r="R2739" i="4"/>
  <c r="R2740" i="4"/>
  <c r="R2741" i="4"/>
  <c r="R2742" i="4"/>
  <c r="R2743" i="4"/>
  <c r="R2744" i="4"/>
  <c r="R2745" i="4"/>
  <c r="R2746" i="4"/>
  <c r="R2747" i="4"/>
  <c r="R2748" i="4"/>
  <c r="R2749" i="4"/>
  <c r="R2750" i="4"/>
  <c r="R2751" i="4"/>
  <c r="R2752" i="4"/>
  <c r="R2753" i="4"/>
  <c r="R2754" i="4"/>
  <c r="R2755" i="4"/>
  <c r="R2756" i="4"/>
  <c r="R2757" i="4"/>
  <c r="R2758" i="4"/>
  <c r="R2759" i="4"/>
  <c r="R2760" i="4"/>
  <c r="R2761" i="4"/>
  <c r="R2762" i="4"/>
  <c r="R2763" i="4"/>
  <c r="R2764" i="4"/>
  <c r="R2765" i="4"/>
  <c r="R2766" i="4"/>
  <c r="R2767" i="4"/>
  <c r="R2768" i="4"/>
  <c r="R2769" i="4"/>
  <c r="R2770" i="4"/>
  <c r="R2771" i="4"/>
  <c r="R2772" i="4"/>
  <c r="R2773" i="4"/>
  <c r="R2774" i="4"/>
  <c r="R2775" i="4"/>
  <c r="R2776" i="4"/>
  <c r="R2777" i="4"/>
  <c r="R2778" i="4"/>
  <c r="R2779" i="4"/>
  <c r="R2780" i="4"/>
  <c r="R2781" i="4"/>
  <c r="R2782" i="4"/>
  <c r="R2783" i="4"/>
  <c r="R2784" i="4"/>
  <c r="R2785" i="4"/>
  <c r="R2786" i="4"/>
  <c r="R2787" i="4"/>
  <c r="R2788" i="4"/>
  <c r="R2789" i="4"/>
  <c r="R2790" i="4"/>
  <c r="R2791" i="4"/>
  <c r="R2792" i="4"/>
  <c r="R2793" i="4"/>
  <c r="R2794" i="4"/>
  <c r="R2795" i="4"/>
  <c r="R2796" i="4"/>
  <c r="R2797" i="4"/>
  <c r="R2798" i="4"/>
  <c r="R2799" i="4"/>
  <c r="R2800" i="4"/>
  <c r="R2801" i="4"/>
  <c r="R2802" i="4"/>
  <c r="R2803" i="4"/>
  <c r="R2804" i="4"/>
  <c r="R2805" i="4"/>
  <c r="R2806" i="4"/>
  <c r="R2807" i="4"/>
  <c r="R2808" i="4"/>
  <c r="R2809" i="4"/>
  <c r="R2810" i="4"/>
  <c r="R2811" i="4"/>
  <c r="R2812" i="4"/>
  <c r="R2813" i="4"/>
  <c r="R2814" i="4"/>
  <c r="R2815" i="4"/>
  <c r="R2816" i="4"/>
  <c r="R2817" i="4"/>
  <c r="R2818" i="4"/>
  <c r="R2819" i="4"/>
  <c r="R2820" i="4"/>
  <c r="R2821" i="4"/>
  <c r="R2822" i="4"/>
  <c r="R2823" i="4"/>
  <c r="R2824" i="4"/>
  <c r="R2825" i="4"/>
  <c r="R2826" i="4"/>
  <c r="R2827" i="4"/>
  <c r="R2828" i="4"/>
  <c r="R2829" i="4"/>
  <c r="R2830" i="4"/>
  <c r="R2831" i="4"/>
  <c r="R2832" i="4"/>
  <c r="R2833" i="4"/>
  <c r="R2834" i="4"/>
  <c r="R2835" i="4"/>
  <c r="R2836" i="4"/>
  <c r="R2837" i="4"/>
  <c r="R2838" i="4"/>
  <c r="R2839" i="4"/>
  <c r="R2840" i="4"/>
  <c r="R2841" i="4"/>
  <c r="R2842" i="4"/>
  <c r="R2843" i="4"/>
  <c r="R2844" i="4"/>
  <c r="R2845" i="4"/>
  <c r="R2846" i="4"/>
  <c r="R2847" i="4"/>
  <c r="R2848" i="4"/>
  <c r="R2849" i="4"/>
  <c r="R2850" i="4"/>
  <c r="R2851" i="4"/>
  <c r="R2852" i="4"/>
  <c r="R2853" i="4"/>
  <c r="R2854" i="4"/>
  <c r="R2855" i="4"/>
  <c r="R2856" i="4"/>
  <c r="R2857" i="4"/>
  <c r="R2858" i="4"/>
  <c r="R2859" i="4"/>
  <c r="R2860" i="4"/>
  <c r="R2861" i="4"/>
  <c r="R2862" i="4"/>
  <c r="R2863" i="4"/>
  <c r="R2864" i="4"/>
  <c r="R2865" i="4"/>
  <c r="R2866" i="4"/>
  <c r="R2867" i="4"/>
  <c r="R2868" i="4"/>
  <c r="R2869" i="4"/>
  <c r="R2870" i="4"/>
  <c r="R2871" i="4"/>
  <c r="R2872" i="4"/>
  <c r="R2873" i="4"/>
  <c r="R2874" i="4"/>
  <c r="R2875" i="4"/>
  <c r="R2876" i="4"/>
  <c r="R2877" i="4"/>
  <c r="R2878" i="4"/>
  <c r="R2879" i="4"/>
  <c r="R2880" i="4"/>
  <c r="R2881" i="4"/>
  <c r="R2882" i="4"/>
  <c r="R2883" i="4"/>
  <c r="R2884" i="4"/>
  <c r="R2885" i="4"/>
  <c r="R2886" i="4"/>
  <c r="R2887" i="4"/>
  <c r="R2888" i="4"/>
  <c r="R2889" i="4"/>
  <c r="R2890" i="4"/>
  <c r="R2891" i="4"/>
  <c r="R2892" i="4"/>
  <c r="R2893" i="4"/>
  <c r="R2894" i="4"/>
  <c r="R2895" i="4"/>
  <c r="R2896" i="4"/>
  <c r="R2897" i="4"/>
  <c r="R2898" i="4"/>
  <c r="R2899" i="4"/>
  <c r="R2900" i="4"/>
  <c r="R2901" i="4"/>
  <c r="R2902" i="4"/>
  <c r="R2903" i="4"/>
  <c r="R2904" i="4"/>
  <c r="R2905" i="4"/>
  <c r="R2906" i="4"/>
  <c r="R2907" i="4"/>
  <c r="R2908" i="4"/>
  <c r="R2909" i="4"/>
  <c r="R2910" i="4"/>
  <c r="R2911" i="4"/>
  <c r="R2912" i="4"/>
  <c r="R2913" i="4"/>
  <c r="R2914" i="4"/>
  <c r="R2915" i="4"/>
  <c r="R2916" i="4"/>
  <c r="R2917" i="4"/>
  <c r="R2918" i="4"/>
  <c r="R2919" i="4"/>
  <c r="R2920" i="4"/>
  <c r="R2921" i="4"/>
  <c r="R2922" i="4"/>
  <c r="R2923" i="4"/>
  <c r="R2924" i="4"/>
  <c r="R2925" i="4"/>
  <c r="R2926" i="4"/>
  <c r="R2927" i="4"/>
  <c r="R2928" i="4"/>
  <c r="R2929" i="4"/>
  <c r="R2930" i="4"/>
  <c r="R2931" i="4"/>
  <c r="R2932" i="4"/>
  <c r="R2933" i="4"/>
  <c r="R2934" i="4"/>
  <c r="R2935" i="4"/>
  <c r="R2936" i="4"/>
  <c r="R2937" i="4"/>
  <c r="R2938" i="4"/>
  <c r="R2939" i="4"/>
  <c r="R2940" i="4"/>
  <c r="R2941" i="4"/>
  <c r="R2942" i="4"/>
  <c r="R2943" i="4"/>
  <c r="R2944" i="4"/>
  <c r="R2945" i="4"/>
  <c r="R2946" i="4"/>
  <c r="R2947" i="4"/>
  <c r="R2948" i="4"/>
  <c r="R2949" i="4"/>
  <c r="R2950" i="4"/>
  <c r="R2951" i="4"/>
  <c r="R2952" i="4"/>
  <c r="R2953" i="4"/>
  <c r="R2954" i="4"/>
  <c r="R2955" i="4"/>
  <c r="R2956" i="4"/>
  <c r="R2957" i="4"/>
  <c r="R2958" i="4"/>
  <c r="R2959" i="4"/>
  <c r="R2960" i="4"/>
  <c r="R2961" i="4"/>
  <c r="R2962" i="4"/>
  <c r="R2963" i="4"/>
  <c r="R2964" i="4"/>
  <c r="R2965" i="4"/>
  <c r="R2966" i="4"/>
  <c r="R2967" i="4"/>
  <c r="R2968" i="4"/>
  <c r="R2969" i="4"/>
  <c r="R2970" i="4"/>
  <c r="R2971" i="4"/>
  <c r="R2972" i="4"/>
  <c r="R2973" i="4"/>
  <c r="R2974" i="4"/>
  <c r="R2975" i="4"/>
  <c r="R2976" i="4"/>
  <c r="R2977" i="4"/>
  <c r="R2978" i="4"/>
  <c r="R2979" i="4"/>
  <c r="R2980" i="4"/>
  <c r="R2981" i="4"/>
  <c r="R2982" i="4"/>
  <c r="R2983" i="4"/>
  <c r="R2984" i="4"/>
  <c r="R2985" i="4"/>
  <c r="R2986" i="4"/>
  <c r="R2987" i="4"/>
  <c r="R2988" i="4"/>
  <c r="R2989" i="4"/>
  <c r="R2990" i="4"/>
  <c r="R2991" i="4"/>
  <c r="R2992" i="4"/>
  <c r="R2993" i="4"/>
  <c r="R2994" i="4"/>
  <c r="R2995" i="4"/>
  <c r="R2996" i="4"/>
  <c r="R2997" i="4"/>
  <c r="R2998" i="4"/>
  <c r="R2999" i="4"/>
  <c r="R3000" i="4"/>
  <c r="R3001" i="4"/>
  <c r="R3002" i="4"/>
  <c r="R3003" i="4"/>
  <c r="R3004" i="4"/>
  <c r="R3005" i="4"/>
  <c r="R3006" i="4"/>
  <c r="R3007" i="4"/>
  <c r="R3008" i="4"/>
  <c r="R3009" i="4"/>
  <c r="R3010" i="4"/>
  <c r="R3011" i="4"/>
  <c r="R3012" i="4"/>
  <c r="R3013" i="4"/>
  <c r="R3014" i="4"/>
  <c r="R3015" i="4"/>
  <c r="R3016" i="4"/>
  <c r="R3017" i="4"/>
  <c r="R3018" i="4"/>
  <c r="R3019" i="4"/>
  <c r="R3020" i="4"/>
  <c r="R3021" i="4"/>
  <c r="R3022" i="4"/>
  <c r="R3023" i="4"/>
  <c r="R3024" i="4"/>
  <c r="R3025" i="4"/>
  <c r="R3026" i="4"/>
  <c r="R3027" i="4"/>
  <c r="R3028" i="4"/>
  <c r="R3029" i="4"/>
  <c r="R3030" i="4"/>
  <c r="R3031" i="4"/>
  <c r="R3032" i="4"/>
  <c r="R3033" i="4"/>
  <c r="R3034" i="4"/>
  <c r="R3035" i="4"/>
  <c r="R3036" i="4"/>
  <c r="R3037" i="4"/>
  <c r="R3038" i="4"/>
  <c r="R3039" i="4"/>
  <c r="R3040" i="4"/>
  <c r="R3041" i="4"/>
  <c r="R3042" i="4"/>
  <c r="R3043" i="4"/>
  <c r="R3044" i="4"/>
  <c r="R3045" i="4"/>
  <c r="R3046" i="4"/>
  <c r="R3047" i="4"/>
  <c r="R3048" i="4"/>
  <c r="R3049" i="4"/>
  <c r="R3050" i="4"/>
  <c r="R3051" i="4"/>
  <c r="R3052" i="4"/>
  <c r="R3053" i="4"/>
  <c r="R3054" i="4"/>
  <c r="R3055" i="4"/>
  <c r="R3056" i="4"/>
  <c r="R3057" i="4"/>
  <c r="R3058" i="4"/>
  <c r="R3059" i="4"/>
  <c r="R3060" i="4"/>
  <c r="R3061" i="4"/>
  <c r="R3062" i="4"/>
  <c r="R3063" i="4"/>
  <c r="R3064" i="4"/>
  <c r="R3065" i="4"/>
  <c r="R3066" i="4"/>
  <c r="R3067" i="4"/>
  <c r="R3068" i="4"/>
  <c r="R3069" i="4"/>
  <c r="R3070" i="4"/>
  <c r="R3071" i="4"/>
  <c r="R3072" i="4"/>
  <c r="R3073" i="4"/>
  <c r="R3074" i="4"/>
  <c r="R3075" i="4"/>
  <c r="R3076" i="4"/>
  <c r="R3077" i="4"/>
  <c r="R3078" i="4"/>
  <c r="R3079" i="4"/>
  <c r="R3080" i="4"/>
  <c r="R3081" i="4"/>
  <c r="R3082" i="4"/>
  <c r="R3083" i="4"/>
  <c r="R3084" i="4"/>
  <c r="R3085" i="4"/>
  <c r="R3086" i="4"/>
  <c r="R3087" i="4"/>
  <c r="R3088" i="4"/>
  <c r="R3089" i="4"/>
  <c r="R3090" i="4"/>
  <c r="R3091" i="4"/>
  <c r="R3092" i="4"/>
  <c r="R3093" i="4"/>
  <c r="R3094" i="4"/>
  <c r="R3095" i="4"/>
  <c r="R3096" i="4"/>
  <c r="R3097" i="4"/>
  <c r="R3098" i="4"/>
  <c r="R3099" i="4"/>
  <c r="R3100" i="4"/>
  <c r="R3101" i="4"/>
  <c r="R3102" i="4"/>
  <c r="R3103" i="4"/>
  <c r="R3104" i="4"/>
  <c r="R3105" i="4"/>
  <c r="R3106" i="4"/>
  <c r="R3107" i="4"/>
  <c r="R3108" i="4"/>
  <c r="R3109" i="4"/>
  <c r="R3110" i="4"/>
  <c r="R3111" i="4"/>
  <c r="R3112" i="4"/>
  <c r="R3113" i="4"/>
  <c r="R3114" i="4"/>
  <c r="R3115" i="4"/>
  <c r="R3116" i="4"/>
  <c r="R3117" i="4"/>
  <c r="R3118" i="4"/>
  <c r="R3119" i="4"/>
  <c r="R3120" i="4"/>
  <c r="R3121" i="4"/>
  <c r="R3122" i="4"/>
  <c r="R3123" i="4"/>
  <c r="R3124" i="4"/>
  <c r="R3125" i="4"/>
  <c r="R3126" i="4"/>
  <c r="R3127" i="4"/>
  <c r="R3128" i="4"/>
  <c r="R3129" i="4"/>
  <c r="R3130" i="4"/>
  <c r="R3131" i="4"/>
  <c r="R3132" i="4"/>
  <c r="R3133" i="4"/>
  <c r="R3134" i="4"/>
  <c r="R3135" i="4"/>
  <c r="R3136" i="4"/>
  <c r="R3137" i="4"/>
  <c r="R3138" i="4"/>
  <c r="R3139" i="4"/>
  <c r="R3140" i="4"/>
  <c r="R3141" i="4"/>
  <c r="R3142" i="4"/>
  <c r="R3143" i="4"/>
  <c r="R3144" i="4"/>
  <c r="R3145" i="4"/>
  <c r="R3146" i="4"/>
  <c r="R3147" i="4"/>
  <c r="R3148" i="4"/>
  <c r="R3149" i="4"/>
  <c r="R3150" i="4"/>
  <c r="R3151" i="4"/>
  <c r="R3152" i="4"/>
  <c r="R3153" i="4"/>
  <c r="R3154" i="4"/>
  <c r="R3155" i="4"/>
  <c r="R3156" i="4"/>
  <c r="R3157" i="4"/>
  <c r="R3158" i="4"/>
  <c r="R3159" i="4"/>
  <c r="R3160" i="4"/>
  <c r="R3161" i="4"/>
  <c r="R3162" i="4"/>
  <c r="R3163" i="4"/>
  <c r="R3164" i="4"/>
  <c r="R3165" i="4"/>
  <c r="R3166" i="4"/>
  <c r="R3167" i="4"/>
  <c r="R3168" i="4"/>
  <c r="R3169" i="4"/>
  <c r="R3170" i="4"/>
  <c r="R3171" i="4"/>
  <c r="R3172" i="4"/>
  <c r="R3173" i="4"/>
  <c r="R3174" i="4"/>
  <c r="R3175" i="4"/>
  <c r="R3176" i="4"/>
  <c r="R3177" i="4"/>
  <c r="R3178" i="4"/>
  <c r="R3179" i="4"/>
  <c r="R3180" i="4"/>
  <c r="R3181" i="4"/>
  <c r="R3182" i="4"/>
  <c r="R3183" i="4"/>
  <c r="R3184" i="4"/>
  <c r="R3185" i="4"/>
  <c r="R3186" i="4"/>
  <c r="R3187" i="4"/>
  <c r="R3188" i="4"/>
  <c r="R3189" i="4"/>
  <c r="R3190" i="4"/>
  <c r="R3191" i="4"/>
  <c r="R3192" i="4"/>
  <c r="R3193" i="4"/>
  <c r="R3194" i="4"/>
  <c r="R3195" i="4"/>
  <c r="R3196" i="4"/>
  <c r="R3197" i="4"/>
  <c r="R3198" i="4"/>
  <c r="R3199" i="4"/>
  <c r="R3200" i="4"/>
  <c r="R3201" i="4"/>
  <c r="R3202" i="4"/>
  <c r="R3203" i="4"/>
  <c r="R3204" i="4"/>
  <c r="R3205" i="4"/>
  <c r="R3206" i="4"/>
  <c r="R3207" i="4"/>
  <c r="R3208" i="4"/>
  <c r="R3209" i="4"/>
  <c r="R3210" i="4"/>
  <c r="R3211" i="4"/>
  <c r="R3212" i="4"/>
  <c r="R3213" i="4"/>
  <c r="R3214" i="4"/>
  <c r="R3215" i="4"/>
  <c r="R3216" i="4"/>
  <c r="R3217" i="4"/>
  <c r="R3218" i="4"/>
  <c r="R3219" i="4"/>
  <c r="R3220" i="4"/>
  <c r="R3221" i="4"/>
  <c r="R3222" i="4"/>
  <c r="R3223" i="4"/>
  <c r="R3224" i="4"/>
  <c r="R3225" i="4"/>
  <c r="R3226" i="4"/>
  <c r="R3227" i="4"/>
  <c r="R3228" i="4"/>
  <c r="R3229" i="4"/>
  <c r="R3230" i="4"/>
  <c r="R3231" i="4"/>
  <c r="R3232" i="4"/>
  <c r="R3233" i="4"/>
  <c r="R3234" i="4"/>
  <c r="R3235" i="4"/>
  <c r="R3236" i="4"/>
  <c r="R3237" i="4"/>
  <c r="R3238" i="4"/>
  <c r="R3239" i="4"/>
  <c r="R3240" i="4"/>
  <c r="R3241" i="4"/>
  <c r="R3242" i="4"/>
  <c r="R3243" i="4"/>
  <c r="R3244" i="4"/>
  <c r="R3245" i="4"/>
  <c r="R3246" i="4"/>
  <c r="R3247" i="4"/>
  <c r="R3248" i="4"/>
  <c r="R3249" i="4"/>
  <c r="R3250" i="4"/>
  <c r="R3251" i="4"/>
  <c r="R3252" i="4"/>
  <c r="R3253" i="4"/>
  <c r="R3254" i="4"/>
  <c r="R3255" i="4"/>
  <c r="R3256" i="4"/>
  <c r="R3257" i="4"/>
  <c r="R3258" i="4"/>
  <c r="R3259" i="4"/>
  <c r="R3260" i="4"/>
  <c r="R3261" i="4"/>
  <c r="R3262" i="4"/>
  <c r="R3263" i="4"/>
  <c r="R3264" i="4"/>
  <c r="R3265" i="4"/>
  <c r="R3266" i="4"/>
  <c r="R3267" i="4"/>
  <c r="R3268" i="4"/>
  <c r="R3269" i="4"/>
  <c r="R3270" i="4"/>
  <c r="R3271" i="4"/>
  <c r="R3272" i="4"/>
  <c r="R3273" i="4"/>
  <c r="R3274" i="4"/>
  <c r="R3275" i="4"/>
  <c r="R3276" i="4"/>
  <c r="R3277" i="4"/>
  <c r="R3278" i="4"/>
  <c r="R3279" i="4"/>
  <c r="R3280" i="4"/>
  <c r="R3281" i="4"/>
  <c r="R3282" i="4"/>
  <c r="R3283" i="4"/>
  <c r="R3284" i="4"/>
  <c r="R3285" i="4"/>
  <c r="R3286" i="4"/>
  <c r="R3287" i="4"/>
  <c r="R3288" i="4"/>
  <c r="R3289" i="4"/>
  <c r="R3290" i="4"/>
  <c r="R3291" i="4"/>
  <c r="R3292" i="4"/>
  <c r="R3293" i="4"/>
  <c r="R3294" i="4"/>
  <c r="R3295" i="4"/>
  <c r="R3296" i="4"/>
  <c r="R3297" i="4"/>
  <c r="R3298" i="4"/>
  <c r="R3299" i="4"/>
  <c r="R3300" i="4"/>
  <c r="R3301" i="4"/>
  <c r="R3302" i="4"/>
  <c r="R3303" i="4"/>
  <c r="R3304" i="4"/>
  <c r="R3305" i="4"/>
  <c r="R3306" i="4"/>
  <c r="R3307" i="4"/>
  <c r="R3308" i="4"/>
  <c r="R3309" i="4"/>
  <c r="R3310" i="4"/>
  <c r="R3311" i="4"/>
  <c r="R3312" i="4"/>
  <c r="R3313" i="4"/>
  <c r="R3314" i="4"/>
  <c r="R3315" i="4"/>
  <c r="R3316" i="4"/>
  <c r="R3317" i="4"/>
  <c r="R3318" i="4"/>
  <c r="R3319" i="4"/>
  <c r="R3320" i="4"/>
  <c r="R3321" i="4"/>
  <c r="R3322" i="4"/>
  <c r="R3323" i="4"/>
  <c r="R3324" i="4"/>
  <c r="R3325" i="4"/>
  <c r="R3326" i="4"/>
  <c r="R3327" i="4"/>
  <c r="R3328" i="4"/>
  <c r="R3329" i="4"/>
  <c r="R3330" i="4"/>
  <c r="R3331" i="4"/>
  <c r="R3332" i="4"/>
  <c r="R3333" i="4"/>
  <c r="R3334" i="4"/>
  <c r="R3335" i="4"/>
  <c r="R3336" i="4"/>
  <c r="R3337" i="4"/>
  <c r="R3338" i="4"/>
  <c r="R3339" i="4"/>
  <c r="R3340" i="4"/>
  <c r="R3341" i="4"/>
  <c r="R3342" i="4"/>
  <c r="R3343" i="4"/>
  <c r="R3344" i="4"/>
  <c r="R3345" i="4"/>
  <c r="R3346" i="4"/>
  <c r="R3347" i="4"/>
  <c r="R3348" i="4"/>
  <c r="R3349" i="4"/>
  <c r="R3350" i="4"/>
  <c r="R3351" i="4"/>
  <c r="R3352" i="4"/>
  <c r="R3353" i="4"/>
  <c r="R3354" i="4"/>
  <c r="R3355" i="4"/>
  <c r="R3356" i="4"/>
  <c r="R3357" i="4"/>
  <c r="R3358" i="4"/>
  <c r="R3359" i="4"/>
  <c r="R3360" i="4"/>
  <c r="R3361" i="4"/>
  <c r="R3362" i="4"/>
  <c r="R3363" i="4"/>
  <c r="R3364" i="4"/>
  <c r="R3365" i="4"/>
  <c r="R3366" i="4"/>
  <c r="R3367" i="4"/>
  <c r="R3368" i="4"/>
  <c r="R3369" i="4"/>
  <c r="R3370" i="4"/>
  <c r="R3371" i="4"/>
  <c r="R3372" i="4"/>
  <c r="R3373" i="4"/>
  <c r="R3374" i="4"/>
  <c r="R3375" i="4"/>
  <c r="R3376" i="4"/>
  <c r="R3377" i="4"/>
  <c r="R3378" i="4"/>
  <c r="R3379" i="4"/>
  <c r="R3380" i="4"/>
  <c r="R3381" i="4"/>
  <c r="R3382" i="4"/>
  <c r="R3383" i="4"/>
  <c r="R3384" i="4"/>
  <c r="R3385" i="4"/>
  <c r="R3386" i="4"/>
  <c r="R3387" i="4"/>
  <c r="R3388" i="4"/>
  <c r="R3389" i="4"/>
  <c r="R3390" i="4"/>
  <c r="R3391" i="4"/>
  <c r="R3392" i="4"/>
  <c r="R3393" i="4"/>
  <c r="R3394" i="4"/>
  <c r="R3395" i="4"/>
  <c r="R3396" i="4"/>
  <c r="R3397" i="4"/>
  <c r="R3398" i="4"/>
  <c r="R3399" i="4"/>
  <c r="R3400" i="4"/>
  <c r="R3401" i="4"/>
  <c r="R3402" i="4"/>
  <c r="R3403" i="4"/>
  <c r="R3404" i="4"/>
  <c r="R3405" i="4"/>
  <c r="R3406" i="4"/>
  <c r="R3407" i="4"/>
  <c r="R3408" i="4"/>
  <c r="R3409" i="4"/>
  <c r="R3410" i="4"/>
  <c r="R3411" i="4"/>
  <c r="R3412" i="4"/>
  <c r="R3413" i="4"/>
  <c r="R3414" i="4"/>
  <c r="R3415" i="4"/>
  <c r="R3416" i="4"/>
  <c r="R3417" i="4"/>
  <c r="R3418" i="4"/>
  <c r="R3419" i="4"/>
  <c r="R3420" i="4"/>
  <c r="R3421" i="4"/>
  <c r="R3422" i="4"/>
  <c r="R3423" i="4"/>
  <c r="R3424" i="4"/>
  <c r="R3425" i="4"/>
  <c r="R3426" i="4"/>
  <c r="R3427" i="4"/>
  <c r="R3428" i="4"/>
  <c r="R3429" i="4"/>
  <c r="R3430" i="4"/>
  <c r="R3431" i="4"/>
  <c r="R3432" i="4"/>
  <c r="R3433" i="4"/>
  <c r="R3434" i="4"/>
  <c r="R3435" i="4"/>
  <c r="R3436" i="4"/>
  <c r="R3437" i="4"/>
  <c r="R3438" i="4"/>
  <c r="R3439" i="4"/>
  <c r="R3440" i="4"/>
  <c r="R3441" i="4"/>
  <c r="R3442" i="4"/>
  <c r="R3443" i="4"/>
  <c r="R3444" i="4"/>
  <c r="R3445" i="4"/>
  <c r="R3446" i="4"/>
  <c r="R3447" i="4"/>
  <c r="R3448" i="4"/>
  <c r="R3449" i="4"/>
  <c r="R3450" i="4"/>
  <c r="R3451" i="4"/>
  <c r="R3452" i="4"/>
  <c r="R3453" i="4"/>
  <c r="R3454" i="4"/>
  <c r="R3455" i="4"/>
  <c r="R3456" i="4"/>
  <c r="R3457" i="4"/>
  <c r="R3458" i="4"/>
  <c r="R3459" i="4"/>
  <c r="R3460" i="4"/>
  <c r="R3461" i="4"/>
  <c r="R3462" i="4"/>
  <c r="R3463" i="4"/>
  <c r="R3464" i="4"/>
  <c r="R3465" i="4"/>
  <c r="R3466" i="4"/>
  <c r="R3467" i="4"/>
  <c r="R3468" i="4"/>
  <c r="R3469" i="4"/>
  <c r="R3470" i="4"/>
  <c r="R3471" i="4"/>
  <c r="R3472" i="4"/>
  <c r="R3473" i="4"/>
  <c r="R3474" i="4"/>
  <c r="R3475" i="4"/>
  <c r="R3476" i="4"/>
  <c r="R3477" i="4"/>
  <c r="R3478" i="4"/>
  <c r="R3479" i="4"/>
  <c r="R3480" i="4"/>
  <c r="R3481" i="4"/>
  <c r="R3482" i="4"/>
  <c r="R3483" i="4"/>
  <c r="R3484" i="4"/>
  <c r="R3485" i="4"/>
  <c r="R3486" i="4"/>
  <c r="R3487" i="4"/>
  <c r="R3488" i="4"/>
  <c r="R3489" i="4"/>
  <c r="R3490" i="4"/>
  <c r="R3491" i="4"/>
  <c r="R3492" i="4"/>
  <c r="R3493" i="4"/>
  <c r="R3494" i="4"/>
  <c r="R3495" i="4"/>
  <c r="R3496" i="4"/>
  <c r="R3497" i="4"/>
  <c r="R3498" i="4"/>
  <c r="R3499" i="4"/>
  <c r="R3500" i="4"/>
  <c r="R3501" i="4"/>
  <c r="R3502" i="4"/>
  <c r="R3503" i="4"/>
  <c r="R3504" i="4"/>
  <c r="R3505" i="4"/>
  <c r="R3506" i="4"/>
  <c r="R3507" i="4"/>
  <c r="R3508" i="4"/>
  <c r="R3509" i="4"/>
  <c r="R3510" i="4"/>
  <c r="R3511" i="4"/>
  <c r="R3512" i="4"/>
  <c r="R3513" i="4"/>
  <c r="R3514" i="4"/>
  <c r="R3515" i="4"/>
  <c r="R3516" i="4"/>
  <c r="R3517" i="4"/>
  <c r="R3518" i="4"/>
  <c r="R3519" i="4"/>
  <c r="R3520" i="4"/>
  <c r="R3521" i="4"/>
  <c r="R3522" i="4"/>
  <c r="R3523" i="4"/>
  <c r="R3524" i="4"/>
  <c r="R3525" i="4"/>
  <c r="R3526" i="4"/>
  <c r="R3527" i="4"/>
  <c r="R3528" i="4"/>
  <c r="R3529" i="4"/>
  <c r="R3530" i="4"/>
  <c r="R3531" i="4"/>
  <c r="R3532" i="4"/>
  <c r="R3533" i="4"/>
  <c r="R3534" i="4"/>
  <c r="R3535" i="4"/>
  <c r="R3536" i="4"/>
  <c r="R3537" i="4"/>
  <c r="R3538" i="4"/>
  <c r="R3539" i="4"/>
  <c r="R3540" i="4"/>
  <c r="R3541" i="4"/>
  <c r="R3542" i="4"/>
  <c r="R3543" i="4"/>
  <c r="R3544" i="4"/>
  <c r="R3545" i="4"/>
  <c r="R3546" i="4"/>
  <c r="R3547" i="4"/>
  <c r="R3548" i="4"/>
  <c r="R3549" i="4"/>
  <c r="R3550" i="4"/>
  <c r="R3551" i="4"/>
  <c r="R3552" i="4"/>
  <c r="R3553" i="4"/>
  <c r="R3554" i="4"/>
  <c r="R3555" i="4"/>
  <c r="R3556" i="4"/>
  <c r="R3557" i="4"/>
  <c r="R3558" i="4"/>
  <c r="R3559" i="4"/>
  <c r="R3560" i="4"/>
  <c r="R3561" i="4"/>
  <c r="R3562" i="4"/>
  <c r="R3563" i="4"/>
  <c r="R3564" i="4"/>
  <c r="R3565" i="4"/>
  <c r="R3566" i="4"/>
  <c r="R3567" i="4"/>
  <c r="R3568" i="4"/>
  <c r="R3569" i="4"/>
  <c r="R3570" i="4"/>
  <c r="R3571" i="4"/>
  <c r="R3572" i="4"/>
  <c r="R3573" i="4"/>
  <c r="R3574" i="4"/>
  <c r="R3575" i="4"/>
  <c r="R3576" i="4"/>
  <c r="R3577" i="4"/>
  <c r="R3578" i="4"/>
  <c r="R3579" i="4"/>
  <c r="R3580" i="4"/>
  <c r="R3581" i="4"/>
  <c r="R3582" i="4"/>
  <c r="R3583" i="4"/>
  <c r="R3584" i="4"/>
  <c r="R3585" i="4"/>
  <c r="R3586" i="4"/>
  <c r="R3587" i="4"/>
  <c r="R3588" i="4"/>
  <c r="R3589" i="4"/>
  <c r="R3590" i="4"/>
  <c r="R3591" i="4"/>
  <c r="R3592" i="4"/>
  <c r="R3593" i="4"/>
  <c r="R3594" i="4"/>
  <c r="R3595" i="4"/>
  <c r="R3596" i="4"/>
  <c r="R3597" i="4"/>
  <c r="R3598" i="4"/>
  <c r="R3599" i="4"/>
  <c r="R3600" i="4"/>
  <c r="R3601" i="4"/>
  <c r="R3602" i="4"/>
  <c r="R3603" i="4"/>
  <c r="R3604" i="4"/>
  <c r="R3605" i="4"/>
  <c r="R3606" i="4"/>
  <c r="R3607" i="4"/>
  <c r="R3608" i="4"/>
  <c r="R3609" i="4"/>
  <c r="R3610" i="4"/>
  <c r="R3611" i="4"/>
  <c r="R3612" i="4"/>
  <c r="R3613" i="4"/>
  <c r="R3614" i="4"/>
  <c r="R3615" i="4"/>
  <c r="R3616" i="4"/>
  <c r="R3617" i="4"/>
  <c r="R3618" i="4"/>
  <c r="R3619" i="4"/>
  <c r="R3620" i="4"/>
  <c r="R3621" i="4"/>
  <c r="R3622" i="4"/>
  <c r="R3623" i="4"/>
  <c r="R3624" i="4"/>
  <c r="R3625" i="4"/>
  <c r="R3626" i="4"/>
  <c r="R3627" i="4"/>
  <c r="R3628" i="4"/>
  <c r="R3629" i="4"/>
  <c r="R3630" i="4"/>
  <c r="R3631" i="4"/>
  <c r="R3632" i="4"/>
  <c r="R3633" i="4"/>
  <c r="R3634" i="4"/>
  <c r="R3635" i="4"/>
  <c r="R3636" i="4"/>
  <c r="R3637" i="4"/>
  <c r="R3638" i="4"/>
  <c r="R3639" i="4"/>
  <c r="R3640" i="4"/>
  <c r="R3641" i="4"/>
  <c r="R3642" i="4"/>
  <c r="R3643" i="4"/>
  <c r="R3644" i="4"/>
  <c r="R3645" i="4"/>
  <c r="R3646" i="4"/>
  <c r="R3647" i="4"/>
  <c r="R3648" i="4"/>
  <c r="R3649" i="4"/>
  <c r="R3650" i="4"/>
  <c r="R3651" i="4"/>
  <c r="R3652" i="4"/>
  <c r="R3653" i="4"/>
  <c r="R3654" i="4"/>
  <c r="R3655" i="4"/>
  <c r="R3656" i="4"/>
  <c r="R3657" i="4"/>
  <c r="R3658" i="4"/>
  <c r="R3659" i="4"/>
  <c r="R3660" i="4"/>
  <c r="R3661" i="4"/>
  <c r="R3662" i="4"/>
  <c r="R3663" i="4"/>
  <c r="R3664" i="4"/>
  <c r="R3665" i="4"/>
  <c r="R3666" i="4"/>
  <c r="R3667" i="4"/>
  <c r="R3668" i="4"/>
  <c r="R3669" i="4"/>
  <c r="R3670" i="4"/>
  <c r="R3671" i="4"/>
  <c r="R3672" i="4"/>
  <c r="R3673" i="4"/>
  <c r="R3674" i="4"/>
  <c r="R3675" i="4"/>
  <c r="R3676" i="4"/>
  <c r="R3677" i="4"/>
  <c r="R3678" i="4"/>
  <c r="R3679" i="4"/>
  <c r="R3680" i="4"/>
  <c r="R3681" i="4"/>
  <c r="R3682" i="4"/>
  <c r="R3683" i="4"/>
  <c r="R3684" i="4"/>
  <c r="R3685" i="4"/>
  <c r="R3686" i="4"/>
  <c r="R3687" i="4"/>
  <c r="R3688" i="4"/>
  <c r="R3689" i="4"/>
  <c r="R3690" i="4"/>
  <c r="R3691" i="4"/>
  <c r="R3692" i="4"/>
  <c r="R3693" i="4"/>
  <c r="R3694" i="4"/>
  <c r="R3695" i="4"/>
  <c r="R3696" i="4"/>
  <c r="R3697" i="4"/>
  <c r="R3698" i="4"/>
  <c r="R3699" i="4"/>
  <c r="R3700" i="4"/>
  <c r="R3701" i="4"/>
  <c r="R3702" i="4"/>
  <c r="R3703" i="4"/>
  <c r="R3704" i="4"/>
  <c r="R3705" i="4"/>
  <c r="R3706" i="4"/>
  <c r="R3707" i="4"/>
  <c r="R3708" i="4"/>
  <c r="R3709" i="4"/>
  <c r="R3710" i="4"/>
  <c r="R3711" i="4"/>
  <c r="R3712" i="4"/>
  <c r="R3713" i="4"/>
  <c r="R3714" i="4"/>
  <c r="R3715" i="4"/>
  <c r="R3716" i="4"/>
  <c r="R3717" i="4"/>
  <c r="R3718" i="4"/>
  <c r="B27" i="21"/>
  <c r="C27" i="21"/>
  <c r="D27" i="21"/>
  <c r="E27" i="21"/>
  <c r="F27" i="21"/>
  <c r="B8" i="1" l="1"/>
  <c r="B9" i="1"/>
  <c r="B55" i="1" a="1"/>
  <c r="B55" i="1" s="1"/>
  <c r="B56" i="1" a="1"/>
  <c r="B56" i="1" s="1"/>
  <c r="B57" i="1" a="1"/>
  <c r="B57" i="1" s="1"/>
  <c r="B58" i="1" a="1"/>
  <c r="B58" i="1" s="1"/>
  <c r="B59" i="1" a="1"/>
  <c r="B59" i="1" s="1"/>
  <c r="B60" i="1" a="1"/>
  <c r="B60" i="1" s="1"/>
  <c r="B61" i="1" a="1"/>
  <c r="B61" i="1" s="1"/>
  <c r="B62" i="1" a="1"/>
  <c r="B62" i="1" s="1"/>
  <c r="B54" i="1" a="1"/>
  <c r="B54" i="1" s="1"/>
  <c r="A30" i="21" a="1"/>
  <c r="A30" i="21" s="1"/>
  <c r="C57" i="22"/>
  <c r="D57" i="22"/>
  <c r="E57" i="22"/>
  <c r="F57" i="22"/>
  <c r="G57" i="22"/>
  <c r="H57" i="22"/>
  <c r="I57" i="22"/>
  <c r="H58" i="22"/>
  <c r="B57" i="22"/>
  <c r="I54" i="22"/>
  <c r="H54" i="22"/>
  <c r="G54" i="22"/>
  <c r="F54" i="22"/>
  <c r="E54" i="22"/>
  <c r="D54" i="22"/>
  <c r="C54" i="22"/>
  <c r="B54" i="22"/>
  <c r="I55" i="22"/>
  <c r="H55" i="22"/>
  <c r="G55" i="22"/>
  <c r="F55" i="22"/>
  <c r="E55" i="22"/>
  <c r="D55" i="22"/>
  <c r="C55" i="22"/>
  <c r="B55" i="22"/>
  <c r="I58" i="22"/>
  <c r="G58" i="22"/>
  <c r="F58" i="22"/>
  <c r="E58" i="22"/>
  <c r="D58" i="22"/>
  <c r="C58" i="22"/>
  <c r="B58" i="22"/>
  <c r="I56" i="22"/>
  <c r="H56" i="22"/>
  <c r="G56" i="22"/>
  <c r="F56" i="22"/>
  <c r="E56" i="22"/>
  <c r="D56" i="22"/>
  <c r="C56" i="22"/>
  <c r="B56" i="22"/>
  <c r="I53" i="22"/>
  <c r="H53" i="22"/>
  <c r="G53" i="22"/>
  <c r="F53" i="22"/>
  <c r="E53" i="22"/>
  <c r="D53" i="22"/>
  <c r="C53" i="22"/>
  <c r="B53" i="22"/>
  <c r="B52" i="22"/>
  <c r="I52" i="22"/>
  <c r="H52" i="22"/>
  <c r="G52" i="22"/>
  <c r="F52" i="22"/>
  <c r="E52" i="22"/>
  <c r="D52" i="22"/>
  <c r="C52" i="22"/>
  <c r="A41" i="22" a="1"/>
  <c r="A41" i="22" s="1"/>
  <c r="B41" i="22" a="1"/>
  <c r="B41" i="22" s="1"/>
  <c r="C41" i="22" a="1"/>
  <c r="C41" i="22" s="1"/>
  <c r="D41" i="22" a="1"/>
  <c r="D41" i="22" s="1"/>
  <c r="E41" i="22" a="1"/>
  <c r="E41" i="22" s="1"/>
  <c r="F41" i="22" a="1"/>
  <c r="F41" i="22" s="1"/>
  <c r="A42" i="22" a="1"/>
  <c r="A42" i="22" s="1"/>
  <c r="B42" i="22" a="1"/>
  <c r="B42" i="22" s="1"/>
  <c r="C42" i="22" a="1"/>
  <c r="C42" i="22" s="1"/>
  <c r="D42" i="22" a="1"/>
  <c r="D42" i="22" s="1"/>
  <c r="E42" i="22" a="1"/>
  <c r="E42" i="22" s="1"/>
  <c r="F42" i="22" a="1"/>
  <c r="F42" i="22" s="1"/>
  <c r="A43" i="22" a="1"/>
  <c r="A43" i="22" s="1"/>
  <c r="B43" i="22" a="1"/>
  <c r="B43" i="22" s="1"/>
  <c r="C43" i="22" a="1"/>
  <c r="C43" i="22" s="1"/>
  <c r="D43" i="22" a="1"/>
  <c r="D43" i="22" s="1"/>
  <c r="E43" i="22" a="1"/>
  <c r="E43" i="22" s="1"/>
  <c r="F43" i="22" a="1"/>
  <c r="F43" i="22" s="1"/>
  <c r="A44" i="22" a="1"/>
  <c r="A44" i="22" s="1"/>
  <c r="B44" i="22" a="1"/>
  <c r="B44" i="22" s="1"/>
  <c r="C44" i="22" a="1"/>
  <c r="C44" i="22" s="1"/>
  <c r="D44" i="22" a="1"/>
  <c r="D44" i="22" s="1"/>
  <c r="E44" i="22" a="1"/>
  <c r="E44" i="22" s="1"/>
  <c r="F44" i="22" a="1"/>
  <c r="F44" i="22" s="1"/>
  <c r="A45" i="22" a="1"/>
  <c r="A45" i="22" s="1"/>
  <c r="B45" i="22" a="1"/>
  <c r="B45" i="22" s="1"/>
  <c r="C45" i="22" a="1"/>
  <c r="C45" i="22" s="1"/>
  <c r="D45" i="22" a="1"/>
  <c r="D45" i="22" s="1"/>
  <c r="E45" i="22" a="1"/>
  <c r="E45" i="22" s="1"/>
  <c r="F45" i="22" a="1"/>
  <c r="F45" i="22" s="1"/>
  <c r="A46" i="22" a="1"/>
  <c r="A46" i="22" s="1"/>
  <c r="B46" i="22" a="1"/>
  <c r="B46" i="22" s="1"/>
  <c r="C46" i="22" a="1"/>
  <c r="C46" i="22" s="1"/>
  <c r="D46" i="22" a="1"/>
  <c r="D46" i="22" s="1"/>
  <c r="E46" i="22" a="1"/>
  <c r="E46" i="22" s="1"/>
  <c r="F46" i="22" a="1"/>
  <c r="F46" i="22" s="1"/>
  <c r="A47" i="22" a="1"/>
  <c r="A47" i="22" s="1"/>
  <c r="B47" i="22" a="1"/>
  <c r="B47" i="22" s="1"/>
  <c r="C47" i="22" a="1"/>
  <c r="C47" i="22" s="1"/>
  <c r="D47" i="22" a="1"/>
  <c r="D47" i="22" s="1"/>
  <c r="E47" i="22" a="1"/>
  <c r="E47" i="22" s="1"/>
  <c r="F47" i="22" a="1"/>
  <c r="F47" i="22" s="1"/>
  <c r="F40" i="22" a="1"/>
  <c r="F40" i="22" s="1"/>
  <c r="E40" i="22" a="1"/>
  <c r="E40" i="22" s="1"/>
  <c r="D40" i="22" a="1"/>
  <c r="D40" i="22" s="1"/>
  <c r="C40" i="22" a="1"/>
  <c r="C40" i="22" s="1"/>
  <c r="B40" i="22" a="1"/>
  <c r="B40" i="22" s="1"/>
  <c r="A40" i="22" a="1"/>
  <c r="A40" i="22" s="1"/>
  <c r="A6" i="22" a="1"/>
  <c r="A6" i="22" s="1"/>
  <c r="B6" i="22" a="1"/>
  <c r="B6" i="22" s="1"/>
  <c r="C6" i="22" a="1"/>
  <c r="C6" i="22" s="1"/>
  <c r="D6" i="22" a="1"/>
  <c r="D6" i="22" s="1"/>
  <c r="E6" i="22" a="1"/>
  <c r="E6" i="22" s="1"/>
  <c r="F6" i="22" a="1"/>
  <c r="F6" i="22" s="1"/>
  <c r="G6" i="22" a="1"/>
  <c r="G6" i="22" s="1"/>
  <c r="H6" i="22" a="1"/>
  <c r="H6" i="22" s="1"/>
  <c r="I6" i="22" a="1"/>
  <c r="I6" i="22" s="1"/>
  <c r="A7" i="22" a="1"/>
  <c r="A7" i="22" s="1"/>
  <c r="B7" i="22" a="1"/>
  <c r="B7" i="22" s="1"/>
  <c r="C7" i="22" a="1"/>
  <c r="C7" i="22" s="1"/>
  <c r="D7" i="22" a="1"/>
  <c r="D7" i="22" s="1"/>
  <c r="E7" i="22" a="1"/>
  <c r="E7" i="22" s="1"/>
  <c r="F7" i="22" a="1"/>
  <c r="F7" i="22" s="1"/>
  <c r="G7" i="22" a="1"/>
  <c r="G7" i="22" s="1"/>
  <c r="H7" i="22" a="1"/>
  <c r="H7" i="22" s="1"/>
  <c r="I7" i="22" a="1"/>
  <c r="I7" i="22" s="1"/>
  <c r="A8" i="22" a="1"/>
  <c r="A8" i="22" s="1"/>
  <c r="B8" i="22" a="1"/>
  <c r="B8" i="22" s="1"/>
  <c r="C8" i="22" a="1"/>
  <c r="C8" i="22" s="1"/>
  <c r="D8" i="22" a="1"/>
  <c r="D8" i="22" s="1"/>
  <c r="E8" i="22" a="1"/>
  <c r="E8" i="22" s="1"/>
  <c r="F8" i="22" a="1"/>
  <c r="F8" i="22" s="1"/>
  <c r="G8" i="22" a="1"/>
  <c r="G8" i="22" s="1"/>
  <c r="H8" i="22" a="1"/>
  <c r="H8" i="22" s="1"/>
  <c r="I8" i="22" a="1"/>
  <c r="I8" i="22" s="1"/>
  <c r="A9" i="22" a="1"/>
  <c r="A9" i="22" s="1"/>
  <c r="B9" i="22" a="1"/>
  <c r="B9" i="22" s="1"/>
  <c r="C9" i="22" a="1"/>
  <c r="C9" i="22" s="1"/>
  <c r="D9" i="22" a="1"/>
  <c r="D9" i="22" s="1"/>
  <c r="E9" i="22" a="1"/>
  <c r="E9" i="22" s="1"/>
  <c r="F9" i="22" a="1"/>
  <c r="F9" i="22" s="1"/>
  <c r="G9" i="22" a="1"/>
  <c r="G9" i="22" s="1"/>
  <c r="H9" i="22" a="1"/>
  <c r="H9" i="22" s="1"/>
  <c r="I9" i="22" a="1"/>
  <c r="I9" i="22" s="1"/>
  <c r="A10" i="22" a="1"/>
  <c r="A10" i="22" s="1"/>
  <c r="B10" i="22" a="1"/>
  <c r="B10" i="22" s="1"/>
  <c r="C10" i="22" a="1"/>
  <c r="C10" i="22" s="1"/>
  <c r="D10" i="22" a="1"/>
  <c r="D10" i="22" s="1"/>
  <c r="E10" i="22" a="1"/>
  <c r="E10" i="22" s="1"/>
  <c r="F10" i="22" a="1"/>
  <c r="F10" i="22" s="1"/>
  <c r="G10" i="22" a="1"/>
  <c r="G10" i="22" s="1"/>
  <c r="H10" i="22" a="1"/>
  <c r="H10" i="22" s="1"/>
  <c r="I10" i="22" a="1"/>
  <c r="I10" i="22" s="1"/>
  <c r="A11" i="22" a="1"/>
  <c r="A11" i="22" s="1"/>
  <c r="B11" i="22" a="1"/>
  <c r="B11" i="22" s="1"/>
  <c r="C11" i="22" a="1"/>
  <c r="C11" i="22" s="1"/>
  <c r="D11" i="22" a="1"/>
  <c r="D11" i="22" s="1"/>
  <c r="E11" i="22" a="1"/>
  <c r="E11" i="22" s="1"/>
  <c r="F11" i="22" a="1"/>
  <c r="F11" i="22" s="1"/>
  <c r="G11" i="22" a="1"/>
  <c r="G11" i="22" s="1"/>
  <c r="H11" i="22" a="1"/>
  <c r="H11" i="22" s="1"/>
  <c r="I11" i="22" a="1"/>
  <c r="I11" i="22" s="1"/>
  <c r="A12" i="22" a="1"/>
  <c r="A12" i="22" s="1"/>
  <c r="B12" i="22" a="1"/>
  <c r="B12" i="22" s="1"/>
  <c r="C12" i="22" a="1"/>
  <c r="C12" i="22" s="1"/>
  <c r="D12" i="22" a="1"/>
  <c r="D12" i="22" s="1"/>
  <c r="E12" i="22" a="1"/>
  <c r="E12" i="22" s="1"/>
  <c r="F12" i="22" a="1"/>
  <c r="F12" i="22" s="1"/>
  <c r="G12" i="22" a="1"/>
  <c r="G12" i="22" s="1"/>
  <c r="H12" i="22" a="1"/>
  <c r="H12" i="22" s="1"/>
  <c r="I12" i="22" a="1"/>
  <c r="I12" i="22" s="1"/>
  <c r="A13" i="22" a="1"/>
  <c r="A13" i="22" s="1"/>
  <c r="B13" i="22" a="1"/>
  <c r="B13" i="22" s="1"/>
  <c r="C13" i="22" a="1"/>
  <c r="C13" i="22" s="1"/>
  <c r="D13" i="22" a="1"/>
  <c r="D13" i="22" s="1"/>
  <c r="E13" i="22" a="1"/>
  <c r="E13" i="22" s="1"/>
  <c r="F13" i="22" a="1"/>
  <c r="F13" i="22" s="1"/>
  <c r="G13" i="22" a="1"/>
  <c r="G13" i="22" s="1"/>
  <c r="H13" i="22" a="1"/>
  <c r="H13" i="22" s="1"/>
  <c r="I13" i="22" a="1"/>
  <c r="I13" i="22" s="1"/>
  <c r="A14" i="22" a="1"/>
  <c r="A14" i="22" s="1"/>
  <c r="B14" i="22" a="1"/>
  <c r="B14" i="22" s="1"/>
  <c r="C14" i="22" a="1"/>
  <c r="C14" i="22" s="1"/>
  <c r="D14" i="22" a="1"/>
  <c r="D14" i="22" s="1"/>
  <c r="E14" i="22" a="1"/>
  <c r="E14" i="22" s="1"/>
  <c r="F14" i="22" a="1"/>
  <c r="F14" i="22" s="1"/>
  <c r="G14" i="22" a="1"/>
  <c r="G14" i="22" s="1"/>
  <c r="H14" i="22" a="1"/>
  <c r="H14" i="22" s="1"/>
  <c r="I14" i="22" a="1"/>
  <c r="I14" i="22" s="1"/>
  <c r="A15" i="22" a="1"/>
  <c r="A15" i="22" s="1"/>
  <c r="B15" i="22" a="1"/>
  <c r="B15" i="22" s="1"/>
  <c r="C15" i="22" a="1"/>
  <c r="C15" i="22" s="1"/>
  <c r="D15" i="22" a="1"/>
  <c r="D15" i="22" s="1"/>
  <c r="E15" i="22" a="1"/>
  <c r="E15" i="22" s="1"/>
  <c r="F15" i="22" a="1"/>
  <c r="F15" i="22" s="1"/>
  <c r="G15" i="22" a="1"/>
  <c r="G15" i="22" s="1"/>
  <c r="H15" i="22" a="1"/>
  <c r="H15" i="22" s="1"/>
  <c r="I15" i="22" a="1"/>
  <c r="I15" i="22" s="1"/>
  <c r="A16" i="22" a="1"/>
  <c r="A16" i="22" s="1"/>
  <c r="B16" i="22" a="1"/>
  <c r="B16" i="22" s="1"/>
  <c r="C16" i="22" a="1"/>
  <c r="C16" i="22" s="1"/>
  <c r="D16" i="22" a="1"/>
  <c r="D16" i="22" s="1"/>
  <c r="E16" i="22" a="1"/>
  <c r="E16" i="22" s="1"/>
  <c r="F16" i="22" a="1"/>
  <c r="F16" i="22" s="1"/>
  <c r="G16" i="22" a="1"/>
  <c r="G16" i="22" s="1"/>
  <c r="H16" i="22" a="1"/>
  <c r="H16" i="22" s="1"/>
  <c r="I16" i="22" a="1"/>
  <c r="I16" i="22" s="1"/>
  <c r="A17" i="22" a="1"/>
  <c r="A17" i="22" s="1"/>
  <c r="B17" i="22" a="1"/>
  <c r="B17" i="22" s="1"/>
  <c r="C17" i="22" a="1"/>
  <c r="C17" i="22" s="1"/>
  <c r="D17" i="22" a="1"/>
  <c r="D17" i="22" s="1"/>
  <c r="E17" i="22" a="1"/>
  <c r="E17" i="22" s="1"/>
  <c r="F17" i="22" a="1"/>
  <c r="F17" i="22" s="1"/>
  <c r="G17" i="22" a="1"/>
  <c r="G17" i="22" s="1"/>
  <c r="H17" i="22" a="1"/>
  <c r="H17" i="22" s="1"/>
  <c r="I17" i="22" a="1"/>
  <c r="I17" i="22" s="1"/>
  <c r="A18" i="22" a="1"/>
  <c r="A18" i="22" s="1"/>
  <c r="B18" i="22" a="1"/>
  <c r="B18" i="22" s="1"/>
  <c r="C18" i="22" a="1"/>
  <c r="C18" i="22" s="1"/>
  <c r="D18" i="22" a="1"/>
  <c r="D18" i="22" s="1"/>
  <c r="E18" i="22" a="1"/>
  <c r="E18" i="22" s="1"/>
  <c r="F18" i="22" a="1"/>
  <c r="F18" i="22" s="1"/>
  <c r="G18" i="22" a="1"/>
  <c r="G18" i="22" s="1"/>
  <c r="H18" i="22" a="1"/>
  <c r="H18" i="22" s="1"/>
  <c r="I18" i="22" a="1"/>
  <c r="I18" i="22" s="1"/>
  <c r="A19" i="22" a="1"/>
  <c r="A19" i="22" s="1"/>
  <c r="B19" i="22" a="1"/>
  <c r="B19" i="22" s="1"/>
  <c r="C19" i="22" a="1"/>
  <c r="C19" i="22" s="1"/>
  <c r="D19" i="22" a="1"/>
  <c r="D19" i="22" s="1"/>
  <c r="E19" i="22" a="1"/>
  <c r="E19" i="22" s="1"/>
  <c r="F19" i="22" a="1"/>
  <c r="F19" i="22" s="1"/>
  <c r="G19" i="22" a="1"/>
  <c r="G19" i="22" s="1"/>
  <c r="H19" i="22" a="1"/>
  <c r="H19" i="22" s="1"/>
  <c r="I19" i="22" a="1"/>
  <c r="I19" i="22" s="1"/>
  <c r="A20" i="22" a="1"/>
  <c r="A20" i="22" s="1"/>
  <c r="B20" i="22" a="1"/>
  <c r="B20" i="22" s="1"/>
  <c r="C20" i="22" a="1"/>
  <c r="C20" i="22" s="1"/>
  <c r="D20" i="22" a="1"/>
  <c r="D20" i="22" s="1"/>
  <c r="E20" i="22" a="1"/>
  <c r="E20" i="22" s="1"/>
  <c r="F20" i="22" a="1"/>
  <c r="F20" i="22" s="1"/>
  <c r="G20" i="22" a="1"/>
  <c r="G20" i="22" s="1"/>
  <c r="H20" i="22" a="1"/>
  <c r="H20" i="22" s="1"/>
  <c r="I20" i="22" a="1"/>
  <c r="I20" i="22" s="1"/>
  <c r="A21" i="22" a="1"/>
  <c r="A21" i="22" s="1"/>
  <c r="B21" i="22" a="1"/>
  <c r="B21" i="22" s="1"/>
  <c r="C21" i="22" a="1"/>
  <c r="C21" i="22" s="1"/>
  <c r="D21" i="22" a="1"/>
  <c r="D21" i="22" s="1"/>
  <c r="E21" i="22" a="1"/>
  <c r="E21" i="22" s="1"/>
  <c r="F21" i="22" a="1"/>
  <c r="F21" i="22" s="1"/>
  <c r="G21" i="22" a="1"/>
  <c r="G21" i="22" s="1"/>
  <c r="H21" i="22" a="1"/>
  <c r="H21" i="22" s="1"/>
  <c r="I21" i="22" a="1"/>
  <c r="I21" i="22" s="1"/>
  <c r="A22" i="22" a="1"/>
  <c r="A22" i="22" s="1"/>
  <c r="B22" i="22" a="1"/>
  <c r="B22" i="22" s="1"/>
  <c r="C22" i="22" a="1"/>
  <c r="C22" i="22" s="1"/>
  <c r="D22" i="22" a="1"/>
  <c r="D22" i="22" s="1"/>
  <c r="E22" i="22" a="1"/>
  <c r="E22" i="22" s="1"/>
  <c r="F22" i="22" a="1"/>
  <c r="F22" i="22" s="1"/>
  <c r="G22" i="22" a="1"/>
  <c r="G22" i="22" s="1"/>
  <c r="H22" i="22" a="1"/>
  <c r="H22" i="22" s="1"/>
  <c r="I22" i="22" a="1"/>
  <c r="I22" i="22" s="1"/>
  <c r="A23" i="22" a="1"/>
  <c r="A23" i="22" s="1"/>
  <c r="B23" i="22" a="1"/>
  <c r="B23" i="22" s="1"/>
  <c r="C23" i="22" a="1"/>
  <c r="C23" i="22" s="1"/>
  <c r="D23" i="22" a="1"/>
  <c r="D23" i="22" s="1"/>
  <c r="E23" i="22" a="1"/>
  <c r="E23" i="22" s="1"/>
  <c r="F23" i="22" a="1"/>
  <c r="F23" i="22" s="1"/>
  <c r="G23" i="22" a="1"/>
  <c r="G23" i="22" s="1"/>
  <c r="H23" i="22" a="1"/>
  <c r="H23" i="22" s="1"/>
  <c r="I23" i="22" a="1"/>
  <c r="I23" i="22" s="1"/>
  <c r="A24" i="22" a="1"/>
  <c r="A24" i="22" s="1"/>
  <c r="B24" i="22" a="1"/>
  <c r="B24" i="22" s="1"/>
  <c r="C24" i="22" a="1"/>
  <c r="C24" i="22" s="1"/>
  <c r="D24" i="22" a="1"/>
  <c r="D24" i="22" s="1"/>
  <c r="E24" i="22" a="1"/>
  <c r="E24" i="22" s="1"/>
  <c r="F24" i="22" a="1"/>
  <c r="F24" i="22" s="1"/>
  <c r="G24" i="22" a="1"/>
  <c r="G24" i="22" s="1"/>
  <c r="H24" i="22" a="1"/>
  <c r="H24" i="22" s="1"/>
  <c r="I24" i="22" a="1"/>
  <c r="I24" i="22" s="1"/>
  <c r="A25" i="22" a="1"/>
  <c r="A25" i="22" s="1"/>
  <c r="B25" i="22" a="1"/>
  <c r="B25" i="22" s="1"/>
  <c r="C25" i="22" a="1"/>
  <c r="C25" i="22" s="1"/>
  <c r="D25" i="22" a="1"/>
  <c r="D25" i="22" s="1"/>
  <c r="E25" i="22" a="1"/>
  <c r="E25" i="22" s="1"/>
  <c r="F25" i="22" a="1"/>
  <c r="F25" i="22" s="1"/>
  <c r="G25" i="22" a="1"/>
  <c r="G25" i="22" s="1"/>
  <c r="H25" i="22" a="1"/>
  <c r="H25" i="22" s="1"/>
  <c r="I25" i="22" a="1"/>
  <c r="I25" i="22" s="1"/>
  <c r="A26" i="22" a="1"/>
  <c r="A26" i="22" s="1"/>
  <c r="B26" i="22" a="1"/>
  <c r="B26" i="22" s="1"/>
  <c r="C26" i="22" a="1"/>
  <c r="C26" i="22" s="1"/>
  <c r="D26" i="22" a="1"/>
  <c r="D26" i="22" s="1"/>
  <c r="E26" i="22" a="1"/>
  <c r="E26" i="22" s="1"/>
  <c r="F26" i="22" a="1"/>
  <c r="F26" i="22" s="1"/>
  <c r="G26" i="22" a="1"/>
  <c r="G26" i="22" s="1"/>
  <c r="H26" i="22" a="1"/>
  <c r="H26" i="22" s="1"/>
  <c r="I26" i="22" a="1"/>
  <c r="I26" i="22" s="1"/>
  <c r="A27" i="22" a="1"/>
  <c r="A27" i="22" s="1"/>
  <c r="B27" i="22" a="1"/>
  <c r="B27" i="22" s="1"/>
  <c r="C27" i="22" a="1"/>
  <c r="C27" i="22" s="1"/>
  <c r="D27" i="22" a="1"/>
  <c r="D27" i="22" s="1"/>
  <c r="E27" i="22" a="1"/>
  <c r="E27" i="22" s="1"/>
  <c r="F27" i="22" a="1"/>
  <c r="F27" i="22" s="1"/>
  <c r="G27" i="22" a="1"/>
  <c r="G27" i="22" s="1"/>
  <c r="H27" i="22" a="1"/>
  <c r="H27" i="22" s="1"/>
  <c r="I27" i="22" a="1"/>
  <c r="I27" i="22" s="1"/>
  <c r="A28" i="22" a="1"/>
  <c r="A28" i="22" s="1"/>
  <c r="B28" i="22" a="1"/>
  <c r="B28" i="22" s="1"/>
  <c r="C28" i="22" a="1"/>
  <c r="C28" i="22" s="1"/>
  <c r="D28" i="22" a="1"/>
  <c r="D28" i="22" s="1"/>
  <c r="E28" i="22" a="1"/>
  <c r="E28" i="22" s="1"/>
  <c r="F28" i="22" a="1"/>
  <c r="F28" i="22" s="1"/>
  <c r="G28" i="22" a="1"/>
  <c r="G28" i="22" s="1"/>
  <c r="H28" i="22" a="1"/>
  <c r="H28" i="22" s="1"/>
  <c r="I28" i="22" a="1"/>
  <c r="I28" i="22" s="1"/>
  <c r="A29" i="22" a="1"/>
  <c r="A29" i="22" s="1"/>
  <c r="B29" i="22" a="1"/>
  <c r="B29" i="22" s="1"/>
  <c r="C29" i="22" a="1"/>
  <c r="C29" i="22" s="1"/>
  <c r="D29" i="22" a="1"/>
  <c r="D29" i="22" s="1"/>
  <c r="E29" i="22" a="1"/>
  <c r="E29" i="22" s="1"/>
  <c r="F29" i="22" a="1"/>
  <c r="F29" i="22" s="1"/>
  <c r="G29" i="22" a="1"/>
  <c r="G29" i="22" s="1"/>
  <c r="H29" i="22" a="1"/>
  <c r="H29" i="22" s="1"/>
  <c r="I29" i="22" a="1"/>
  <c r="I29" i="22" s="1"/>
  <c r="A30" i="22" a="1"/>
  <c r="A30" i="22" s="1"/>
  <c r="B30" i="22" a="1"/>
  <c r="B30" i="22" s="1"/>
  <c r="C30" i="22" a="1"/>
  <c r="C30" i="22" s="1"/>
  <c r="D30" i="22" a="1"/>
  <c r="D30" i="22" s="1"/>
  <c r="E30" i="22" a="1"/>
  <c r="E30" i="22" s="1"/>
  <c r="F30" i="22" a="1"/>
  <c r="F30" i="22" s="1"/>
  <c r="G30" i="22" a="1"/>
  <c r="G30" i="22" s="1"/>
  <c r="H30" i="22" a="1"/>
  <c r="H30" i="22" s="1"/>
  <c r="I30" i="22" a="1"/>
  <c r="I30" i="22" s="1"/>
  <c r="A31" i="22" a="1"/>
  <c r="A31" i="22" s="1"/>
  <c r="B31" i="22" a="1"/>
  <c r="B31" i="22" s="1"/>
  <c r="C31" i="22" a="1"/>
  <c r="C31" i="22" s="1"/>
  <c r="D31" i="22" a="1"/>
  <c r="D31" i="22" s="1"/>
  <c r="E31" i="22" a="1"/>
  <c r="E31" i="22" s="1"/>
  <c r="F31" i="22" a="1"/>
  <c r="F31" i="22" s="1"/>
  <c r="G31" i="22" a="1"/>
  <c r="G31" i="22" s="1"/>
  <c r="H31" i="22" a="1"/>
  <c r="H31" i="22" s="1"/>
  <c r="I31" i="22" a="1"/>
  <c r="I31" i="22" s="1"/>
  <c r="A32" i="22" a="1"/>
  <c r="A32" i="22" s="1"/>
  <c r="B32" i="22" a="1"/>
  <c r="B32" i="22" s="1"/>
  <c r="C32" i="22" a="1"/>
  <c r="C32" i="22" s="1"/>
  <c r="D32" i="22" a="1"/>
  <c r="D32" i="22" s="1"/>
  <c r="E32" i="22" a="1"/>
  <c r="E32" i="22" s="1"/>
  <c r="F32" i="22" a="1"/>
  <c r="F32" i="22" s="1"/>
  <c r="G32" i="22" a="1"/>
  <c r="G32" i="22" s="1"/>
  <c r="H32" i="22" a="1"/>
  <c r="H32" i="22" s="1"/>
  <c r="I32" i="22" a="1"/>
  <c r="I32" i="22" s="1"/>
  <c r="A33" i="22" a="1"/>
  <c r="A33" i="22" s="1"/>
  <c r="B33" i="22" a="1"/>
  <c r="B33" i="22" s="1"/>
  <c r="C33" i="22" a="1"/>
  <c r="C33" i="22" s="1"/>
  <c r="D33" i="22" a="1"/>
  <c r="D33" i="22" s="1"/>
  <c r="E33" i="22" a="1"/>
  <c r="E33" i="22" s="1"/>
  <c r="F33" i="22" a="1"/>
  <c r="F33" i="22" s="1"/>
  <c r="G33" i="22" a="1"/>
  <c r="G33" i="22" s="1"/>
  <c r="H33" i="22" a="1"/>
  <c r="H33" i="22" s="1"/>
  <c r="I33" i="22" a="1"/>
  <c r="I33" i="22" s="1"/>
  <c r="A34" i="22" a="1"/>
  <c r="A34" i="22" s="1"/>
  <c r="B34" i="22" a="1"/>
  <c r="B34" i="22" s="1"/>
  <c r="C34" i="22" a="1"/>
  <c r="C34" i="22" s="1"/>
  <c r="D34" i="22" a="1"/>
  <c r="D34" i="22" s="1"/>
  <c r="E34" i="22" a="1"/>
  <c r="E34" i="22" s="1"/>
  <c r="F34" i="22" a="1"/>
  <c r="F34" i="22" s="1"/>
  <c r="G34" i="22" a="1"/>
  <c r="G34" i="22" s="1"/>
  <c r="H34" i="22" a="1"/>
  <c r="H34" i="22" s="1"/>
  <c r="I34" i="22" a="1"/>
  <c r="I34" i="22" s="1"/>
  <c r="A35" i="22" a="1"/>
  <c r="A35" i="22" s="1"/>
  <c r="B35" i="22" a="1"/>
  <c r="B35" i="22" s="1"/>
  <c r="C35" i="22" a="1"/>
  <c r="C35" i="22" s="1"/>
  <c r="D35" i="22" a="1"/>
  <c r="D35" i="22" s="1"/>
  <c r="E35" i="22" a="1"/>
  <c r="E35" i="22" s="1"/>
  <c r="F35" i="22" a="1"/>
  <c r="F35" i="22" s="1"/>
  <c r="G35" i="22" a="1"/>
  <c r="G35" i="22" s="1"/>
  <c r="H35" i="22" a="1"/>
  <c r="H35" i="22" s="1"/>
  <c r="I35" i="22" a="1"/>
  <c r="I35" i="22" s="1"/>
  <c r="I5" i="22" a="1"/>
  <c r="I5" i="22" s="1"/>
  <c r="H5" i="22" a="1"/>
  <c r="H5" i="22" s="1"/>
  <c r="G5" i="22" a="1"/>
  <c r="G5" i="22" s="1"/>
  <c r="F5" i="22" a="1"/>
  <c r="F5" i="22" s="1"/>
  <c r="E5" i="22" a="1"/>
  <c r="E5" i="22" s="1"/>
  <c r="D5" i="22" a="1"/>
  <c r="D5" i="22" s="1"/>
  <c r="C5" i="22" a="1"/>
  <c r="C5" i="22" s="1"/>
  <c r="B5" i="22" a="1"/>
  <c r="B5" i="22" s="1"/>
  <c r="A5" i="22" a="1"/>
  <c r="A5" i="22" s="1"/>
  <c r="C20" i="21"/>
  <c r="C21" i="21"/>
  <c r="C22" i="21"/>
  <c r="C23" i="21"/>
  <c r="C24" i="21"/>
  <c r="C25" i="21"/>
  <c r="C26" i="21"/>
  <c r="C19" i="21"/>
  <c r="B9" i="21" a="1"/>
  <c r="B9" i="21" s="1"/>
  <c r="B8" i="21" a="1"/>
  <c r="B8" i="21" s="1"/>
  <c r="E20" i="21"/>
  <c r="E21" i="21"/>
  <c r="E22" i="21"/>
  <c r="E23" i="21"/>
  <c r="E24" i="21"/>
  <c r="E25" i="21"/>
  <c r="E26" i="21"/>
  <c r="E19" i="21"/>
  <c r="B7" i="21" a="1"/>
  <c r="B7" i="21" s="1"/>
  <c r="B20" i="21"/>
  <c r="D20" i="21"/>
  <c r="F20" i="21"/>
  <c r="B21" i="21"/>
  <c r="D21" i="21"/>
  <c r="F21" i="21"/>
  <c r="B22" i="21"/>
  <c r="D22" i="21"/>
  <c r="F22" i="21"/>
  <c r="B23" i="21"/>
  <c r="D23" i="21"/>
  <c r="F23" i="21"/>
  <c r="B24" i="21"/>
  <c r="D24" i="21"/>
  <c r="F24" i="21"/>
  <c r="B25" i="21"/>
  <c r="D25" i="21"/>
  <c r="F25" i="21"/>
  <c r="B26" i="21"/>
  <c r="D26" i="21"/>
  <c r="F26" i="21"/>
  <c r="D19" i="21"/>
  <c r="F19" i="21"/>
  <c r="B19" i="21"/>
  <c r="B15" i="21"/>
  <c r="B11" i="21"/>
  <c r="B14" i="21"/>
  <c r="B13" i="21"/>
  <c r="B12" i="21"/>
  <c r="B10" i="21"/>
  <c r="B6" i="21"/>
  <c r="E50" i="1"/>
  <c r="C50" i="1"/>
  <c r="B50" i="1"/>
  <c r="A50" i="1"/>
  <c r="C41" i="1"/>
  <c r="C46" i="1"/>
  <c r="C45" i="1"/>
  <c r="C44" i="1"/>
  <c r="C43" i="1"/>
  <c r="C42" i="1"/>
  <c r="C40" i="1"/>
  <c r="C39" i="1"/>
  <c r="C38" i="1"/>
  <c r="C37" i="1"/>
  <c r="B32" i="1"/>
  <c r="B31" i="1"/>
  <c r="B30" i="1"/>
  <c r="B29" i="1"/>
  <c r="B28" i="1"/>
  <c r="B27" i="1"/>
  <c r="B26" i="1"/>
  <c r="B25" i="1"/>
  <c r="B15" i="1"/>
  <c r="C15" i="1"/>
  <c r="B16" i="1"/>
  <c r="C16" i="1"/>
  <c r="B17" i="1"/>
  <c r="C17" i="1"/>
  <c r="B18" i="1"/>
  <c r="C18" i="1"/>
  <c r="B19" i="1"/>
  <c r="C19" i="1"/>
  <c r="B20" i="1"/>
  <c r="C20" i="1"/>
  <c r="B21" i="1"/>
  <c r="C21" i="1"/>
  <c r="C14" i="1"/>
  <c r="D14" i="1" s="1"/>
  <c r="B14" i="1"/>
  <c r="B10" i="1"/>
  <c r="B7" i="1"/>
  <c r="B6" i="1"/>
  <c r="B5" i="1"/>
  <c r="B4" i="1"/>
  <c r="D15" i="1" l="1"/>
  <c r="D21" i="1"/>
  <c r="D16" i="1"/>
  <c r="D20" i="1"/>
  <c r="D17" i="1"/>
  <c r="D18" i="1"/>
  <c r="D19" i="1"/>
  <c r="E18" i="1"/>
  <c r="E21" i="1"/>
  <c r="E16" i="1"/>
  <c r="E14" i="1"/>
  <c r="B33" i="1"/>
  <c r="C32" i="1" s="1"/>
  <c r="E20" i="1"/>
  <c r="E17" i="1"/>
  <c r="E15" i="1"/>
  <c r="E19" i="1"/>
  <c r="C25" i="1" l="1"/>
  <c r="C29" i="1"/>
  <c r="C27" i="1"/>
  <c r="C26" i="1"/>
  <c r="C28" i="1"/>
  <c r="C30" i="1"/>
  <c r="C31" i="1"/>
  <c r="C3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6656C1-02A4-4E64-AD3E-B6EA26B35E89}" keepAlive="1" name="Query - Export_Analysis" description="Connection to the 'Export_Analysis' query in the workbook." type="5" refreshedVersion="8" background="1" saveData="1">
    <dbPr connection="Provider=Microsoft.Mashup.OleDb.1;Data Source=$Workbook$;Location=Export_Analysis;Extended Properties=&quot;&quot;" command="SELECT * FROM [Export_Analysis]"/>
  </connection>
  <connection id="2" xr16:uid="{5B04F370-A205-458E-BB37-B9F9C85632B1}" keepAlive="1" name="Query - Export_Core" description="Connection to the 'Export_Core' query in the workbook." type="5" refreshedVersion="8" background="1" saveData="1">
    <dbPr connection="Provider=Microsoft.Mashup.OleDb.1;Data Source=$Workbook$;Location=Export_Core;Extended Properties=&quot;&quot;" command="SELECT * FROM [Export_Core]"/>
  </connection>
  <connection id="3" xr16:uid="{19EA7F4D-EE19-462E-9C54-C84DCF692A2F}" keepAlive="1" name="Query - Export_Reference" description="Connection to the 'Export_Reference' query in the workbook." type="5" refreshedVersion="8" background="1" saveData="1">
    <dbPr connection="Provider=Microsoft.Mashup.OleDb.1;Data Source=$Workbook$;Location=Export_Reference;Extended Properties=&quot;&quot;" command="SELECT * FROM [Export_Reference]"/>
  </connection>
  <connection id="4" xr16:uid="{633BEDBC-7720-4E75-90BA-D4CAEE4C2A45}" keepAlive="1" name="Query - MD_Analysis" description="Connection to the 'MD_Analysis' query in the workbook." type="5" refreshedVersion="8" background="1" saveData="1">
    <dbPr connection="Provider=Microsoft.Mashup.OleDb.1;Data Source=$Workbook$;Location=MD_Analysis;Extended Properties=&quot;&quot;" command="SELECT * FROM [MD_Analysis]"/>
  </connection>
  <connection id="5" xr16:uid="{CBFB42A0-90A5-4292-879C-F549DDF767FF}" keepAlive="1" name="Query - MD_Core" description="Connection to the 'MD_Core' query in the workbook." type="5" refreshedVersion="8" background="1" saveData="1">
    <dbPr connection="Provider=Microsoft.Mashup.OleDb.1;Data Source=$Workbook$;Location=MD_Core;Extended Properties=&quot;&quot;" command="SELECT * FROM [MD_Core]"/>
  </connection>
  <connection id="6" xr16:uid="{B2544799-4E85-4617-9AA3-BEB884FE0712}" keepAlive="1" name="Query - MD_Reference" description="Connection to the 'MD_Reference' query in the workbook." type="5" refreshedVersion="8" background="1" saveData="1">
    <dbPr connection="Provider=Microsoft.Mashup.OleDb.1;Data Source=$Workbook$;Location=MD_Reference;Extended Properties=&quot;&quot;" command="SELECT * FROM [MD_Reference]"/>
  </connection>
  <connection id="7" xr16:uid="{1D9D3730-A7CE-4A4E-BF61-73C34C00CF27}" keepAlive="1" name="Query - Raw_Combined_Import" description="Connection to the 'Raw_Combined_Import' query in the workbook." type="5" refreshedVersion="0" background="1">
    <dbPr connection="Provider=Microsoft.Mashup.OleDb.1;Data Source=$Workbook$;Location=Raw_Combined_Import;Extended Properties=&quot;&quot;" command="SELECT * FROM [Raw_Combined_Import]"/>
  </connection>
  <connection id="8" xr16:uid="{DDFDB24E-5FE1-4CAE-A970-0D9BE7960324}" keepAlive="1" name="Query - Raw_Momentum_Import" description="Connection to the 'Raw_Momentum_Import' query in the workbook." type="5" refreshedVersion="8" background="1" saveData="1">
    <dbPr connection="Provider=Microsoft.Mashup.OleDb.1;Data Source=$Workbook$;Location=Raw_Momentum_Import;Extended Properties=&quot;&quot;" command="SELECT * FROM [Raw_Momentum_Import]"/>
  </connection>
  <connection id="9" xr16:uid="{947A5394-9937-4D7F-9709-9175A64497E8}" keepAlive="1" name="Query - Raw_Momentum_Staging_Import" description="Connection to the 'Raw_Momentum_Staging_Import' query in the workbook." type="5" refreshedVersion="8" background="1" saveData="1">
    <dbPr connection="Provider=Microsoft.Mashup.OleDb.1;Data Source=$Workbook$;Location=Raw_Momentum_Staging_Import;Extended Properties=&quot;&quot;" command="SELECT * FROM [Raw_Momentum_Staging_Import]"/>
  </connection>
  <connection id="10" xr16:uid="{D4AD956A-140B-46E2-9E3A-93D9863955C2}" keepAlive="1" name="Query - tbl_All_Exercises" description="Connection to the 'tbl_All_Exercises' query in the workbook." type="5" refreshedVersion="8" background="1" saveData="1">
    <dbPr connection="Provider=Microsoft.Mashup.OleDb.1;Data Source=$Workbook$;Location=tbl_All_Exercises;Extended Properties=&quot;&quot;" command="SELECT * FROM [tbl_All_Exercises]"/>
  </connection>
  <connection id="11" xr16:uid="{F0D8D70B-F524-478D-BFFA-39540DD1F92B}" keepAlive="1" name="Query - tbl_All_Exercises_v2" description="Connection to the 'tbl_All_Exercises_v2' query in the workbook." type="5" refreshedVersion="8" background="1" saveData="1">
    <dbPr connection="Provider=Microsoft.Mashup.OleDb.1;Data Source=$Workbook$;Location=tbl_All_Exercises_v2;Extended Properties=&quot;&quot;" command="SELECT * FROM [tbl_All_Exercises_v2]"/>
  </connection>
  <connection id="12" xr16:uid="{A9660709-4880-4F62-84D0-66081D1A9754}" keepAlive="1" name="Query - tbl_All_Sessions" description="Connection to the 'tbl_All_Sessions' query in the workbook." type="5" refreshedVersion="8" background="1" saveData="1">
    <dbPr connection="Provider=Microsoft.Mashup.OleDb.1;Data Source=$Workbook$;Location=tbl_All_Sessions;Extended Properties=&quot;&quot;" command="SELECT * FROM [tbl_All_Sessions]"/>
  </connection>
  <connection id="13" xr16:uid="{8F1E98E6-4CEB-48A6-8F59-CF2EC7C4B828}" keepAlive="1" name="Query - tbl_All_Sessions_v2" description="Connection to the 'tbl_All_Sessions_v2' query in the workbook." type="5" refreshedVersion="8" background="1" saveData="1">
    <dbPr connection="Provider=Microsoft.Mashup.OleDb.1;Data Source=$Workbook$;Location=tbl_All_Sessions_v2;Extended Properties=&quot;&quot;" command="SELECT * FROM [tbl_All_Sessions_v2]"/>
  </connection>
  <connection id="14" xr16:uid="{11D4BF29-1908-470C-A475-3FE811A1A517}" keepAlive="1" name="Query - tbl_Compliance" description="Connection to the 'tbl_Compliance' query in the workbook." type="5" refreshedVersion="8" background="1" saveData="1">
    <dbPr connection="Provider=Microsoft.Mashup.OleDb.1;Data Source=$Workbook$;Location=tbl_Compliance;Extended Properties=&quot;&quot;" command="SELECT * FROM [tbl_Compliance]"/>
  </connection>
  <connection id="15" xr16:uid="{CBD45279-878E-406B-B172-CE8541DE4C23}" keepAlive="1" name="Query - tbl_Exercises" description="Connection to the 'tbl_Exercises' query in the workbook." type="5" refreshedVersion="8" background="1" saveData="1">
    <dbPr connection="Provider=Microsoft.Mashup.OleDb.1;Data Source=$Workbook$;Location=tbl_Exercises;Extended Properties=&quot;&quot;" command="SELECT * FROM [tbl_Exercises]"/>
  </connection>
  <connection id="16" xr16:uid="{A4FAF3C0-BCC3-4BE0-BCD7-5F6ECAAEA722}" keepAlive="1" name="Query - tbl_Lookup_Exercises" description="Connection to the 'tbl_Lookup_Exercises' query in the workbook." type="5" refreshedVersion="8" background="1" saveData="1">
    <dbPr connection="Provider=Microsoft.Mashup.OleDb.1;Data Source=$Workbook$;Location=tbl_Lookup_Exercises;Extended Properties=&quot;&quot;" command="SELECT * FROM [tbl_Lookup_Exercises]"/>
  </connection>
  <connection id="17" xr16:uid="{AD9E9F9E-56D3-4D48-88BC-FB8C999B8885}" keepAlive="1" name="Query - tbl_Momentum_Exercises" description="Connection to the 'tbl_Momentum_Exercises' query in the workbook." type="5" refreshedVersion="8" background="1" saveData="1">
    <dbPr connection="Provider=Microsoft.Mashup.OleDb.1;Data Source=$Workbook$;Location=tbl_Momentum_Exercises;Extended Properties=&quot;&quot;" command="SELECT * FROM [tbl_Momentum_Exercises]"/>
  </connection>
  <connection id="18" xr16:uid="{205F855B-8A2E-46C5-846D-EDAF3AFA7BF7}" keepAlive="1" name="Query - tbl_Momentum_Sessions" description="Connection to the 'tbl_Momentum_Sessions' query in the workbook." type="5" refreshedVersion="8" background="1" saveData="1">
    <dbPr connection="Provider=Microsoft.Mashup.OleDb.1;Data Source=$Workbook$;Location=tbl_Momentum_Sessions;Extended Properties=&quot;&quot;" command="SELECT * FROM [tbl_Momentum_Sessions]"/>
  </connection>
  <connection id="19" xr16:uid="{D3D2B5C8-F6FF-4EDB-A0BB-F9CD13B9D132}" keepAlive="1" name="Query - tbl_Momentum_Staging_Exercises" description="Connection to the 'tbl_Momentum_Staging_Exercises' query in the workbook." type="5" refreshedVersion="8" background="1" saveData="1">
    <dbPr connection="Provider=Microsoft.Mashup.OleDb.1;Data Source=$Workbook$;Location=tbl_Momentum_Staging_Exercises;Extended Properties=&quot;&quot;" command="SELECT * FROM [tbl_Momentum_Staging_Exercises]"/>
  </connection>
  <connection id="20" xr16:uid="{D905CFD7-AEF5-4AF3-ADAE-928643C5B779}" keepAlive="1" name="Query - tbl_Momentum_Staging_Sessions" description="Connection to the 'tbl_Momentum_Staging_Sessions' query in the workbook." type="5" refreshedVersion="8" background="1" saveData="1">
    <dbPr connection="Provider=Microsoft.Mashup.OleDb.1;Data Source=$Workbook$;Location=tbl_Momentum_Staging_Sessions;Extended Properties=&quot;&quot;" command="SELECT * FROM [tbl_Momentum_Staging_Sessions]"/>
  </connection>
  <connection id="21" xr16:uid="{DAC4824B-7EE3-4590-A223-3DC4EEE09EF9}" keepAlive="1" name="Query - tbl_PrescribedWorkouts" description="Connection to the 'tbl_PrescribedWorkouts' query in the workbook." type="5" refreshedVersion="0" background="1">
    <dbPr connection="Provider=Microsoft.Mashup.OleDb.1;Data Source=$Workbook$;Location=tbl_PrescribedWorkouts;Extended Properties=&quot;&quot;" command="SELECT * FROM [tbl_PrescribedWorkouts]"/>
  </connection>
  <connection id="22" xr16:uid="{05C302A2-CEC3-4D0C-A871-9CF71F79C515}" keepAlive="1" name="Query - tbl_Sessions" description="Connection to the 'tbl_Sessions' query in the workbook." type="5" refreshedVersion="8" background="1" saveData="1">
    <dbPr connection="Provider=Microsoft.Mashup.OleDb.1;Data Source=$Workbook$;Location=tbl_Sessions;Extended Properties=&quot;&quot;" command="SELECT * FROM [tbl_Sessions]"/>
  </connection>
  <connection id="23" xr16:uid="{0F1F032C-C9BE-436F-9F15-0B2571F9207E}" keepAlive="1" name="Query - tbl_VolumeMonthly" description="Connection to the 'tbl_VolumeMonthly' query in the workbook." type="5" refreshedVersion="8" background="1" saveData="1">
    <dbPr connection="Provider=Microsoft.Mashup.OleDb.1;Data Source=$Workbook$;Location=tbl_VolumeMonthly;Extended Properties=&quot;&quot;" command="SELECT * FROM [tbl_VolumeMonthly]"/>
  </connection>
  <connection id="24" xr16:uid="{F59211D3-232F-4218-8491-6DB9E68CC248}" keepAlive="1" name="Query - tbl_VolumeWeekly" description="Connection to the 'tbl_VolumeWeekly' query in the workbook." type="5" refreshedVersion="8" background="1" saveData="1">
    <dbPr connection="Provider=Microsoft.Mashup.OleDb.1;Data Source=$Workbook$;Location=tbl_VolumeWeekly;Extended Properties=&quot;&quot;" command="SELECT * FROM [tbl_VolumeWeekly]"/>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<sst xmlns="http://schemas.openxmlformats.org/spreadsheetml/2006/main" count="147949" uniqueCount="17389">
  <si>
    <t>EX-FW</t>
  </si>
  <si>
    <t>Farmer's Walk</t>
  </si>
  <si>
    <t>Carry</t>
  </si>
  <si>
    <t>Forearms</t>
  </si>
  <si>
    <t>Traps; Core; Shoulders</t>
  </si>
  <si>
    <t>EQ-DB</t>
  </si>
  <si>
    <t>Bilateral</t>
  </si>
  <si>
    <t>Well tolerated</t>
  </si>
  <si>
    <t xml:space="preserve">Primary grip and carry exercise throughout all phases  </t>
  </si>
  <si>
    <t>EX-FH</t>
  </si>
  <si>
    <t>Farmer's Hold</t>
  </si>
  <si>
    <t>Hold</t>
  </si>
  <si>
    <t>Traps; Core</t>
  </si>
  <si>
    <t xml:space="preserve">Static hold version of farmer's walk  </t>
  </si>
  <si>
    <t>EX-SC</t>
  </si>
  <si>
    <t>Suitcase Carries</t>
  </si>
  <si>
    <t>Obliques; Core; Traps</t>
  </si>
  <si>
    <t>Unilateral</t>
  </si>
  <si>
    <t xml:space="preserve">Single-side carry emphasizing anti-lateral flexion  </t>
  </si>
  <si>
    <t>EX-SH</t>
  </si>
  <si>
    <t>Suitcase Holds</t>
  </si>
  <si>
    <t>Obliques; Core</t>
  </si>
  <si>
    <t xml:space="preserve">Static hold version of suitcase carry  </t>
  </si>
  <si>
    <t>EX-BR</t>
  </si>
  <si>
    <t>Body Row</t>
  </si>
  <si>
    <t>Pull</t>
  </si>
  <si>
    <t>Back</t>
  </si>
  <si>
    <t>Biceps; Forearms; Core</t>
  </si>
  <si>
    <t>EQ-BB</t>
  </si>
  <si>
    <t>Compound</t>
  </si>
  <si>
    <t xml:space="preserve">Inverted row using barbell in rack  </t>
  </si>
  <si>
    <t>EX-MR</t>
  </si>
  <si>
    <t>Machine Row</t>
  </si>
  <si>
    <t>Biceps; Forearms</t>
  </si>
  <si>
    <t>EQ-LF-MR</t>
  </si>
  <si>
    <t>EX-NGSR</t>
  </si>
  <si>
    <t xml:space="preserve">Chest-supported selectorized row  </t>
  </si>
  <si>
    <t>Neutral Grip Seated 2 Arm Row</t>
  </si>
  <si>
    <t>EQ-CAB</t>
  </si>
  <si>
    <t xml:space="preserve">Seated cable row with neutral grip attachment  </t>
  </si>
  <si>
    <t>EX-CSDR</t>
  </si>
  <si>
    <t>Chest Supported DB Row (Spider)</t>
  </si>
  <si>
    <t>Biceps; Rear Delts; Forearms</t>
  </si>
  <si>
    <t xml:space="preserve">Incline bench chest-supported dumbbell row  </t>
  </si>
  <si>
    <t>EX-SANGCP</t>
  </si>
  <si>
    <t>Single-Arm Neutral Grip Cable Pulldown</t>
  </si>
  <si>
    <t>Lats</t>
  </si>
  <si>
    <t>Biceps; Forearms; Rear Delts</t>
  </si>
  <si>
    <t>Slight lean back eliminates anterior capsule awareness</t>
  </si>
  <si>
    <t xml:space="preserve">Primary lat exercise from Phase 3 onward  </t>
  </si>
  <si>
    <t>EX-KCR</t>
  </si>
  <si>
    <t>Kneeling Cable Row</t>
  </si>
  <si>
    <t>Biceps; Core; Forearms</t>
  </si>
  <si>
    <t xml:space="preserve">Kneeling position at seated cable row  </t>
  </si>
  <si>
    <t>EX-HKSAR</t>
  </si>
  <si>
    <t>Half-Kneeling Single Arm Cable Row</t>
  </si>
  <si>
    <t>Core; Biceps; Forearms</t>
  </si>
  <si>
    <t xml:space="preserve">Half-kneeling unilateral cable row  </t>
  </si>
  <si>
    <t>EX-HKSARCR</t>
  </si>
  <si>
    <t>Half-Kneeling Single-Arm Cable Row, Low-to-High Finish</t>
  </si>
  <si>
    <t>Rear Delts; Core; Biceps</t>
  </si>
  <si>
    <t xml:space="preserve">Low-to-high finish variant  </t>
  </si>
  <si>
    <t>EX-SACRS</t>
  </si>
  <si>
    <t>Single-Arm Cable Row (Split Stance)</t>
  </si>
  <si>
    <t xml:space="preserve">Split stance cable row  </t>
  </si>
  <si>
    <t>EX-SCVNGR</t>
  </si>
  <si>
    <t>Seat Cable Row (V / Narrow Neutral Grip)</t>
  </si>
  <si>
    <t xml:space="preserve">V-grip narrow neutral cable row  </t>
  </si>
  <si>
    <t>EX-PLSR</t>
  </si>
  <si>
    <t>Plate Loaded Seated Row</t>
  </si>
  <si>
    <t>EQ-PLM</t>
  </si>
  <si>
    <t xml:space="preserve">Plate-loaded seated row machine  </t>
  </si>
  <si>
    <t>EX-FP</t>
  </si>
  <si>
    <t>Face Pull</t>
  </si>
  <si>
    <t>Rear Delts</t>
  </si>
  <si>
    <t>Traps; Rhomboids; External Rotators</t>
  </si>
  <si>
    <t>Isolation</t>
  </si>
  <si>
    <t xml:space="preserve">Standard face pull with rope  </t>
  </si>
  <si>
    <t>EX-FPWR</t>
  </si>
  <si>
    <t>Face Pull (w External Rotation)</t>
  </si>
  <si>
    <t>External Rotators; Traps; Rhomboids</t>
  </si>
  <si>
    <t>Monitor right shoulder during external rotation</t>
  </si>
  <si>
    <t xml:space="preserve">Face pull with added external rotation component  </t>
  </si>
  <si>
    <t>EX-RDCF</t>
  </si>
  <si>
    <t>Rear Delt Cable Fly</t>
  </si>
  <si>
    <t>Rhomboids; Traps</t>
  </si>
  <si>
    <t xml:space="preserve">Standing cable rear delt fly  </t>
  </si>
  <si>
    <t>EX-CSRDF</t>
  </si>
  <si>
    <t>Chest Supported Rear Delt Fly</t>
  </si>
  <si>
    <t xml:space="preserve">Incline bench chest-supported rear delt fly  </t>
  </si>
  <si>
    <t>EX-SADBC-A</t>
  </si>
  <si>
    <t>Seated Single Arm DB Curl - Anchored</t>
  </si>
  <si>
    <t>Biceps</t>
  </si>
  <si>
    <t>Forearms; Brachialis</t>
  </si>
  <si>
    <t xml:space="preserve">Seated single-arm curl with opposite hand anchored  </t>
  </si>
  <si>
    <t>EX-ADBC</t>
  </si>
  <si>
    <t>Anchored Single Arm Dumbbell Curl</t>
  </si>
  <si>
    <t xml:space="preserve">Standing or seated anchored curl  </t>
  </si>
  <si>
    <t>EX-SOAECC</t>
  </si>
  <si>
    <t>Standing One Arm Extended Cable Curls</t>
  </si>
  <si>
    <t xml:space="preserve">Cable curl with arm extended behind body  </t>
  </si>
  <si>
    <t>EX-SOABCC</t>
  </si>
  <si>
    <t>Standing One Arm Bicep Curl with Cable (Anchored)</t>
  </si>
  <si>
    <t xml:space="preserve">Cable curl with elbow anchored  </t>
  </si>
  <si>
    <t>EX-IDC</t>
  </si>
  <si>
    <t>Incline Dumbell Curl (Supinated)</t>
  </si>
  <si>
    <t xml:space="preserve">Incline bench supinated dumbbell curl  </t>
  </si>
  <si>
    <t>EX-IDCH</t>
  </si>
  <si>
    <t>Incline DB Hammer Curl</t>
  </si>
  <si>
    <t>Brachialis</t>
  </si>
  <si>
    <t xml:space="preserve">Incline bench hammer grip curl  </t>
  </si>
  <si>
    <t>EX-DSCH</t>
  </si>
  <si>
    <t>DB Spider Curl (Hammer)</t>
  </si>
  <si>
    <t xml:space="preserve">Spider curl on incline bench with hammer grip  </t>
  </si>
  <si>
    <t>EX-ASDBC</t>
  </si>
  <si>
    <t>Alternate Seated DB Curl</t>
  </si>
  <si>
    <t>Alternating</t>
  </si>
  <si>
    <t xml:space="preserve">Alternating seated dumbbell curl with supination  </t>
  </si>
  <si>
    <t>EX-SARCC</t>
  </si>
  <si>
    <t>Single Arm Rope Curl (extended Arm Position)</t>
  </si>
  <si>
    <t>Brachialis; Forearms</t>
  </si>
  <si>
    <t xml:space="preserve">Single arm cable curl with rope grip  </t>
  </si>
  <si>
    <t>EX-HCRC</t>
  </si>
  <si>
    <t>Hammer Curls with Rope and Cable</t>
  </si>
  <si>
    <t xml:space="preserve">Rope attachment hammer curl on cable  </t>
  </si>
  <si>
    <t>EX-CBCC</t>
  </si>
  <si>
    <t>Cross Body Cable Curl</t>
  </si>
  <si>
    <t xml:space="preserve">Cross-body cable curl  </t>
  </si>
  <si>
    <t>EX-SACCC</t>
  </si>
  <si>
    <t>Standing Single Arm Cable Curl</t>
  </si>
  <si>
    <t xml:space="preserve">Standard single arm cable curl  </t>
  </si>
  <si>
    <t>EX-DBC</t>
  </si>
  <si>
    <t>Dumbbell Incline Curl</t>
  </si>
  <si>
    <t xml:space="preserve">Incline dumbbell curl variant  </t>
  </si>
  <si>
    <t>EX-1ACC</t>
  </si>
  <si>
    <t>1 Arm Cable Curl</t>
  </si>
  <si>
    <t xml:space="preserve">Single arm cable curl  </t>
  </si>
  <si>
    <t>EX-DBSCN</t>
  </si>
  <si>
    <t>Dumbbell: Squeeze Curl - Neutral</t>
  </si>
  <si>
    <t xml:space="preserve">Dumbbell squeeze curl variations  </t>
  </si>
  <si>
    <t>EX-DSCH2</t>
  </si>
  <si>
    <t>Dumbbell: Squeeze Curl - Hammer</t>
  </si>
  <si>
    <t xml:space="preserve">Hammer grip squeeze curl  </t>
  </si>
  <si>
    <t>EX-DBCBH</t>
  </si>
  <si>
    <t>DB Cross Body Curl (Hammer Grip)</t>
  </si>
  <si>
    <t xml:space="preserve">Cross body hammer curl with dumbbell  </t>
  </si>
  <si>
    <t>EX-NGDFP</t>
  </si>
  <si>
    <t>Neutral Grip Dumbbell Floor Press</t>
  </si>
  <si>
    <t>Push</t>
  </si>
  <si>
    <t>Chest</t>
  </si>
  <si>
    <t>Triceps; Anterior Delts</t>
  </si>
  <si>
    <t>Right anterior capsule awareness during heavy sets; neutral grip well tolerated</t>
  </si>
  <si>
    <t xml:space="preserve">Primary pressing movement from Phase 6 onward  </t>
  </si>
  <si>
    <t>EX-SMBP</t>
  </si>
  <si>
    <t>Smith Machine Bench Press</t>
  </si>
  <si>
    <t>EQ-SM</t>
  </si>
  <si>
    <t>Right anterior capsule tightness; monitor closely</t>
  </si>
  <si>
    <t xml:space="preserve">Used in Phases 3-4  </t>
  </si>
  <si>
    <t>EX-SPML</t>
  </si>
  <si>
    <t>Supine Press Machine - Plate Loaded (Planet Fitness)</t>
  </si>
  <si>
    <t>Some right capsule tightness at higher weights</t>
  </si>
  <si>
    <t xml:space="preserve">Planet Fitness specific plate-loaded press  </t>
  </si>
  <si>
    <t>EX-DBNP</t>
  </si>
  <si>
    <t>DB Neutral Press (slight Rotate To Underhand)</t>
  </si>
  <si>
    <t>Neutral grip well tolerated</t>
  </si>
  <si>
    <t xml:space="preserve">Floor press or bench press with neutral grip and slight underhand rotation  </t>
  </si>
  <si>
    <t>EX-LIDBP</t>
  </si>
  <si>
    <t>Low-Incline DB Press (15-30°)</t>
  </si>
  <si>
    <t>Upper Chest</t>
  </si>
  <si>
    <t>Left trap compensation noted; monitor</t>
  </si>
  <si>
    <t xml:space="preserve">Low incline dumbbell press  </t>
  </si>
  <si>
    <t>EX-SACP</t>
  </si>
  <si>
    <t>Single Arm Cable Press</t>
  </si>
  <si>
    <t>Triceps; Anterior Delts; Core</t>
  </si>
  <si>
    <t>Right extension not as strong as left; some trap recruitment</t>
  </si>
  <si>
    <t xml:space="preserve">Single arm cable press in split stance  </t>
  </si>
  <si>
    <t>EX-SACPSS</t>
  </si>
  <si>
    <t>Single Arm Cable Press (split stance)</t>
  </si>
  <si>
    <t>Right extension not as strong as left</t>
  </si>
  <si>
    <t xml:space="preserve">Split stance variant  </t>
  </si>
  <si>
    <t>EX-MCP</t>
  </si>
  <si>
    <t>Machine Chest Press</t>
  </si>
  <si>
    <t>EQ-LF-CP</t>
  </si>
  <si>
    <t>Right anterior capsule awareness on eccentric</t>
  </si>
  <si>
    <t xml:space="preserve">Selectorized chest press machine  </t>
  </si>
  <si>
    <t>EX-SAVPBP</t>
  </si>
  <si>
    <t>Single-Arm Vertical Plate Balance Press</t>
  </si>
  <si>
    <t>Triceps; Stabilizers; Core</t>
  </si>
  <si>
    <t>EQ-PLT</t>
  </si>
  <si>
    <t>Left has more control than right</t>
  </si>
  <si>
    <t xml:space="preserve">Vertical plate balance floor press  </t>
  </si>
  <si>
    <t>EX-SADBP</t>
  </si>
  <si>
    <t>Single-Arm DB Balance Press</t>
  </si>
  <si>
    <t xml:space="preserve">Single arm DB balance press  </t>
  </si>
  <si>
    <t>EX-CSF</t>
  </si>
  <si>
    <t>Cable Fly (Standing)</t>
  </si>
  <si>
    <t>Anterior Delts</t>
  </si>
  <si>
    <t>Well tolerated with cuff attachment</t>
  </si>
  <si>
    <t xml:space="preserve">Standing cable fly  </t>
  </si>
  <si>
    <t>EX-CHMF</t>
  </si>
  <si>
    <t>Cable High To Mid Fly</t>
  </si>
  <si>
    <t>Right tightness at full extension; slightly shorten ROM</t>
  </si>
  <si>
    <t xml:space="preserve">High to mid cable fly  </t>
  </si>
  <si>
    <t>EX-PF</t>
  </si>
  <si>
    <t>Pec Fly</t>
  </si>
  <si>
    <t>EQ-MCH</t>
  </si>
  <si>
    <t>Right sensitive with quick movement</t>
  </si>
  <si>
    <t xml:space="preserve">Machine pec fly  </t>
  </si>
  <si>
    <t>EX-HCTP</t>
  </si>
  <si>
    <t>High Cable Tricep Pushdown</t>
  </si>
  <si>
    <t>Triceps</t>
  </si>
  <si>
    <t>Shoulders roll forward if ROM too high; keep 90-100 degree ROM</t>
  </si>
  <si>
    <t xml:space="preserve">High cable tricep pushdown with straight bar  </t>
  </si>
  <si>
    <t>EX-RPD</t>
  </si>
  <si>
    <t>Rope Push-Downs</t>
  </si>
  <si>
    <t xml:space="preserve">Rope attachment pushdown  </t>
  </si>
  <si>
    <t>EX-SAOCE</t>
  </si>
  <si>
    <t>Single-Arm Overhead Cable Extension</t>
  </si>
  <si>
    <t>None</t>
  </si>
  <si>
    <t>Feels good on anterior capsule; seems to loosen it</t>
  </si>
  <si>
    <t xml:space="preserve">Single arm overhead cable extension  </t>
  </si>
  <si>
    <t>EX-SACE</t>
  </si>
  <si>
    <t>Single Arm Cable Extensions</t>
  </si>
  <si>
    <t xml:space="preserve">General single arm cable extension  </t>
  </si>
  <si>
    <t>EX-CTE-Q</t>
  </si>
  <si>
    <t>Cable Triceps Extension - Quad</t>
  </si>
  <si>
    <t>Well tolerated; significant left-right asymmetry noted</t>
  </si>
  <si>
    <t xml:space="preserve">Four-position cable tricep extension  </t>
  </si>
  <si>
    <t>EX-KSARCE</t>
  </si>
  <si>
    <t>Kneeling Single Arm Rope Cable Extension</t>
  </si>
  <si>
    <t xml:space="preserve">Kneeling single arm rope extension  </t>
  </si>
  <si>
    <t>EX-SASED</t>
  </si>
  <si>
    <t>Standing Single Arm Extension (D-Grip)</t>
  </si>
  <si>
    <t xml:space="preserve">D-grip single arm cable extension  </t>
  </si>
  <si>
    <t>EX-SACTE-CB</t>
  </si>
  <si>
    <t>Single-Arm Cable Triceps Extension (Cross-Body)</t>
  </si>
  <si>
    <t xml:space="preserve">Cross body cable tricep extension  </t>
  </si>
  <si>
    <t>EX-CPD</t>
  </si>
  <si>
    <t>Cable Push-Downs</t>
  </si>
  <si>
    <t xml:space="preserve">General cable pushdown  </t>
  </si>
  <si>
    <t>EX-CKOE</t>
  </si>
  <si>
    <t>Cable: Kneeling 1Arm Overhead Extension</t>
  </si>
  <si>
    <t xml:space="preserve">Kneeling overhead cable extension  </t>
  </si>
  <si>
    <t>EX-IKBP</t>
  </si>
  <si>
    <t>Inverted KB Press</t>
  </si>
  <si>
    <t>Triceps; Stabilizers</t>
  </si>
  <si>
    <t>EQ-KB</t>
  </si>
  <si>
    <t xml:space="preserve">Floor press with inverted kettlebell  </t>
  </si>
  <si>
    <t>EX-DBRDL</t>
  </si>
  <si>
    <t>Dumbbell Romanian Deadlift</t>
  </si>
  <si>
    <t>Hinge</t>
  </si>
  <si>
    <t>Hamstrings</t>
  </si>
  <si>
    <t>Glutes; Lower Back; Forearms</t>
  </si>
  <si>
    <t>Well tolerated; grip limiting factor at heavy weights</t>
  </si>
  <si>
    <t xml:space="preserve">Primary hinge movement  </t>
  </si>
  <si>
    <t>EX-BSS</t>
  </si>
  <si>
    <t>Bulgarian Split Squat</t>
  </si>
  <si>
    <t>Squat</t>
  </si>
  <si>
    <t>Quads</t>
  </si>
  <si>
    <t>Glutes; Hamstrings; Core</t>
  </si>
  <si>
    <t xml:space="preserve">Rear foot elevated split squat  </t>
  </si>
  <si>
    <t>EX-SMSSQ</t>
  </si>
  <si>
    <t>Smith Machine Split Squat (rear foot elevated optional)</t>
  </si>
  <si>
    <t xml:space="preserve">Smith machine split squat  </t>
  </si>
  <si>
    <t>EX-GS</t>
  </si>
  <si>
    <t>Goblet Squat</t>
  </si>
  <si>
    <t>Glutes; Core; Hamstrings</t>
  </si>
  <si>
    <t xml:space="preserve">Dumbbell or kettlebell goblet squat  </t>
  </si>
  <si>
    <t>EX-PS</t>
  </si>
  <si>
    <t>Prisoners Squat</t>
  </si>
  <si>
    <t>Glutes; Core</t>
  </si>
  <si>
    <t>EQ-BW</t>
  </si>
  <si>
    <t>Warmup</t>
  </si>
  <si>
    <t xml:space="preserve">Bodyweight squat with hands behind head  </t>
  </si>
  <si>
    <t>EX-WL</t>
  </si>
  <si>
    <t>Walking Lunges</t>
  </si>
  <si>
    <t>Glutes; Hamstrings; Calves</t>
  </si>
  <si>
    <t xml:space="preserve">Walking lunge with dumbbells or kettlebell  </t>
  </si>
  <si>
    <t>EX-RL</t>
  </si>
  <si>
    <t>Reverse Lunge</t>
  </si>
  <si>
    <t>Glutes; Hamstrings</t>
  </si>
  <si>
    <t xml:space="preserve">Reverse stepping lunge  </t>
  </si>
  <si>
    <t>EX-FFESR</t>
  </si>
  <si>
    <t>Front-Foot-Elevated Split Squat</t>
  </si>
  <si>
    <t xml:space="preserve">Front foot on plates for increased ROM  </t>
  </si>
  <si>
    <t>EX-SCR</t>
  </si>
  <si>
    <t>Standing Calf Raise</t>
  </si>
  <si>
    <t>Calves</t>
  </si>
  <si>
    <t xml:space="preserve">Smith machine or barbell calf raise  </t>
  </si>
  <si>
    <t>EX-BSCR</t>
  </si>
  <si>
    <t>Barbell Standing Calf Raise</t>
  </si>
  <si>
    <t xml:space="preserve">Barbell calf raise on plates  </t>
  </si>
  <si>
    <t>EX-SECR</t>
  </si>
  <si>
    <t>Seated Calf Raise</t>
  </si>
  <si>
    <t xml:space="preserve">Seated calf raise machine  </t>
  </si>
  <si>
    <t>EX-CEM</t>
  </si>
  <si>
    <t>Calf Extension (Machine)</t>
  </si>
  <si>
    <t xml:space="preserve">Calf extension on leg press or machine  </t>
  </si>
  <si>
    <t>EX-GE</t>
  </si>
  <si>
    <t>Glute Extension</t>
  </si>
  <si>
    <t>Glutes</t>
  </si>
  <si>
    <t xml:space="preserve">Machine glute extension  </t>
  </si>
  <si>
    <t>EX-DLR</t>
  </si>
  <si>
    <t>Dumbbell Lateral Raise</t>
  </si>
  <si>
    <t>Lateral Delts</t>
  </si>
  <si>
    <t>Traps</t>
  </si>
  <si>
    <t>Slight right anterior capsule awareness at top; better with slight pronation</t>
  </si>
  <si>
    <t xml:space="preserve">Dumbbell lateral raise  </t>
  </si>
  <si>
    <t>EX-CLR</t>
  </si>
  <si>
    <t>Cable Lateral Raise (using elbow strap setup)</t>
  </si>
  <si>
    <t>Well tolerated with elbow strap</t>
  </si>
  <si>
    <t xml:space="preserve">Cable lateral raise using strap at elbow  </t>
  </si>
  <si>
    <t>EX-SNGDBOP</t>
  </si>
  <si>
    <t>Seated Neutral Grip DB Overhead Press</t>
  </si>
  <si>
    <t>Shoulders</t>
  </si>
  <si>
    <t>Triceps; Upper Chest</t>
  </si>
  <si>
    <t>Subtle anterior capsule awareness on descending; tolerance improving</t>
  </si>
  <si>
    <t xml:space="preserve">Seated dumbbell overhead press with neutral grip  </t>
  </si>
  <si>
    <t>EX-HKSADBP</t>
  </si>
  <si>
    <t>Half-Kneeling Single-Arm DB Press</t>
  </si>
  <si>
    <t>Triceps; Core</t>
  </si>
  <si>
    <t xml:space="preserve">Half-kneeling single arm overhead press  </t>
  </si>
  <si>
    <t>EX-PP</t>
  </si>
  <si>
    <t>Pallof Press</t>
  </si>
  <si>
    <t>Core</t>
  </si>
  <si>
    <t>Obliques</t>
  </si>
  <si>
    <t>Well tolerated; left side requires more anti-rotation effort</t>
  </si>
  <si>
    <t xml:space="preserve">Anti-rotation cable press  </t>
  </si>
  <si>
    <t>EX-SP</t>
  </si>
  <si>
    <t>Side Plank</t>
  </si>
  <si>
    <t>Core; Shoulders</t>
  </si>
  <si>
    <t>Right shoulder feels looser than left on elbow; palm better tolerated</t>
  </si>
  <si>
    <t xml:space="preserve">Isometric lateral core stability  </t>
  </si>
  <si>
    <t>EX-DH</t>
  </si>
  <si>
    <t>Dead Hang</t>
  </si>
  <si>
    <t>Lats; Shoulders</t>
  </si>
  <si>
    <t>Good scapular reset</t>
  </si>
  <si>
    <t xml:space="preserve">Passive hang from pull-up bar  </t>
  </si>
  <si>
    <t>EX-PPC</t>
  </si>
  <si>
    <t>Plate Pinch</t>
  </si>
  <si>
    <t>Fingers</t>
  </si>
  <si>
    <t xml:space="preserve">Pinch grip hold with weight plates  </t>
  </si>
  <si>
    <t>EX-CKR</t>
  </si>
  <si>
    <t>Captains Chair Knee Raises</t>
  </si>
  <si>
    <t>Hip Flexors</t>
  </si>
  <si>
    <t>Little tightness in right shoulder cap</t>
  </si>
  <si>
    <t xml:space="preserve">Hanging knee raise on captain's chair  </t>
  </si>
  <si>
    <t>EX-HKR</t>
  </si>
  <si>
    <t>Hanging Knee Raises</t>
  </si>
  <si>
    <t>Hip Flexors; Forearms</t>
  </si>
  <si>
    <t xml:space="preserve">Hanging knee raise from pull-up bar  </t>
  </si>
  <si>
    <t>EX-TF</t>
  </si>
  <si>
    <t>Tibia Flex</t>
  </si>
  <si>
    <t>Tibialis Anterior</t>
  </si>
  <si>
    <t xml:space="preserve">Plate on toe tibialis anterior flexion  </t>
  </si>
  <si>
    <t>EX-ROW</t>
  </si>
  <si>
    <t>Rowing</t>
  </si>
  <si>
    <t>Cardio</t>
  </si>
  <si>
    <t>Full Body</t>
  </si>
  <si>
    <t>Legs; Back; Arms</t>
  </si>
  <si>
    <t>EQ-C2</t>
  </si>
  <si>
    <t xml:space="preserve">Concept2 or similar rowing ergometer  </t>
  </si>
  <si>
    <t>EX-TW</t>
  </si>
  <si>
    <t>Treadmill Walking</t>
  </si>
  <si>
    <t>Legs; Core</t>
  </si>
  <si>
    <t>EQ-TM</t>
  </si>
  <si>
    <t xml:space="preserve">Treadmill walking at various inclines  </t>
  </si>
  <si>
    <t>EX-CYC</t>
  </si>
  <si>
    <t>Cycling</t>
  </si>
  <si>
    <t>Legs</t>
  </si>
  <si>
    <t>EQ-BIKE</t>
  </si>
  <si>
    <t xml:space="preserve">Stationary cycling  </t>
  </si>
  <si>
    <t>EX-ER</t>
  </si>
  <si>
    <t>Endless Rope</t>
  </si>
  <si>
    <t>Back; Shoulders; Biceps</t>
  </si>
  <si>
    <t>EQ-ER</t>
  </si>
  <si>
    <t>Slight anterior capsule trigger on right at initial reach</t>
  </si>
  <si>
    <t xml:space="preserve">Marpo Kinetics or similar endless rope machine  </t>
  </si>
  <si>
    <t>EX-PU</t>
  </si>
  <si>
    <t>Push-up</t>
  </si>
  <si>
    <t>Little anterior right tightness on lowering</t>
  </si>
  <si>
    <t xml:space="preserve">Full push-up from toes  </t>
  </si>
  <si>
    <t>EX-PUK</t>
  </si>
  <si>
    <t>Push-up On Knees</t>
  </si>
  <si>
    <t xml:space="preserve">Modified push-up from knees  </t>
  </si>
  <si>
    <t>EX-IPU</t>
  </si>
  <si>
    <t>Incline Push-up</t>
  </si>
  <si>
    <t xml:space="preserve">Push-up with hands elevated on bar or bench  </t>
  </si>
  <si>
    <t>EX-SPU</t>
  </si>
  <si>
    <t>Scap Push Ups</t>
  </si>
  <si>
    <t>Mobility</t>
  </si>
  <si>
    <t>Serratus Anterior</t>
  </si>
  <si>
    <t xml:space="preserve">Scapular protraction/retraction from push-up position  </t>
  </si>
  <si>
    <t>EX-BPA</t>
  </si>
  <si>
    <t>Band Pull Aparts</t>
  </si>
  <si>
    <t>EQ-BAND</t>
  </si>
  <si>
    <t xml:space="preserve">Band pull apart for shoulder warmup  </t>
  </si>
  <si>
    <t>EX-BER</t>
  </si>
  <si>
    <t>Band External Rotations</t>
  </si>
  <si>
    <t>External Rotators</t>
  </si>
  <si>
    <t>Rotator Cuff</t>
  </si>
  <si>
    <t xml:space="preserve">Banded external rotation warmup  </t>
  </si>
  <si>
    <t>EX-SWS</t>
  </si>
  <si>
    <t>Serratus Wall Slides (banded)</t>
  </si>
  <si>
    <t>Shoulders; Traps</t>
  </si>
  <si>
    <t xml:space="preserve">Wall slide with band around wrists  </t>
  </si>
  <si>
    <t>EX-CC</t>
  </si>
  <si>
    <t>Cat-Camel</t>
  </si>
  <si>
    <t>Spine</t>
  </si>
  <si>
    <t xml:space="preserve">Spinal flexion/extension mobilization  </t>
  </si>
  <si>
    <t>EX-CER</t>
  </si>
  <si>
    <t>Cable External Rotation</t>
  </si>
  <si>
    <t>Left has less ROM than right</t>
  </si>
  <si>
    <t xml:space="preserve">Cable external rotation  </t>
  </si>
  <si>
    <t>EX-IKBH</t>
  </si>
  <si>
    <t>Inverted KB Hold</t>
  </si>
  <si>
    <t>Forearms; Stabilizers</t>
  </si>
  <si>
    <t>Rehab</t>
  </si>
  <si>
    <t xml:space="preserve">Inverted kettlebell hold for shoulder stability  </t>
  </si>
  <si>
    <t>EX-VDBSE</t>
  </si>
  <si>
    <t>Vertical DB Scap extension</t>
  </si>
  <si>
    <t xml:space="preserve">Vertical dumbbell or plate scapular extension  </t>
  </si>
  <si>
    <t>EX-HH</t>
  </si>
  <si>
    <t>Hip Hinge</t>
  </si>
  <si>
    <t>Glutes; Lower Back</t>
  </si>
  <si>
    <t xml:space="preserve">Bodyweight hip hinge pattern warmup  </t>
  </si>
  <si>
    <t>EX-CPT</t>
  </si>
  <si>
    <t>Cable Pull-Through</t>
  </si>
  <si>
    <t>Hamstrings; Lower Back</t>
  </si>
  <si>
    <t xml:space="preserve">Cable pull-through for hip extension  </t>
  </si>
  <si>
    <t>EX-HKSACP</t>
  </si>
  <si>
    <t>Half-Kneeling Single-Arm Cable Pulldown</t>
  </si>
  <si>
    <t xml:space="preserve">Half-kneeling single arm cable pulldown  </t>
  </si>
  <si>
    <t>ExerciseID</t>
  </si>
  <si>
    <t>ExerciseName</t>
  </si>
  <si>
    <t>MovementPattern</t>
  </si>
  <si>
    <t>PrimaryMuscle</t>
  </si>
  <si>
    <t>SecondaryMuscles</t>
  </si>
  <si>
    <t>DefaultEquipmentID</t>
  </si>
  <si>
    <t>Laterality</t>
  </si>
  <si>
    <t>ExerciseCategory</t>
  </si>
  <si>
    <t>IsTimeBased</t>
  </si>
  <si>
    <t>IsDistanceBased</t>
  </si>
  <si>
    <t>PreferredReplacements</t>
  </si>
  <si>
    <t>ShoulderSafetyNotes</t>
  </si>
  <si>
    <t>Notes</t>
  </si>
  <si>
    <t>EquipmentID</t>
  </si>
  <si>
    <t>EquipmentName</t>
  </si>
  <si>
    <t>EquipmentCategory</t>
  </si>
  <si>
    <t>Manufacturer</t>
  </si>
  <si>
    <t>GymLocation</t>
  </si>
  <si>
    <t>EQ-DB	Dumbbells	Free</t>
  </si>
  <si>
    <t>Weight	Various	Multiple	Standard</t>
  </si>
  <si>
    <t>hex</t>
  </si>
  <si>
    <t>or</t>
  </si>
  <si>
    <t>iron</t>
  </si>
  <si>
    <t>grip</t>
  </si>
  <si>
    <t>dumbbells</t>
  </si>
  <si>
    <t>EQ-BB	Barbell	Free</t>
  </si>
  <si>
    <t>Olympic</t>
  </si>
  <si>
    <t>barbell</t>
  </si>
  <si>
    <t>EQ-KB	Kettlebell	Free</t>
  </si>
  <si>
    <t>kettlebell</t>
  </si>
  <si>
    <t>EQ-PLT	Weight</t>
  </si>
  <si>
    <t>Plate	Free</t>
  </si>
  <si>
    <t>Weight	Various	Multiple	Used</t>
  </si>
  <si>
    <t>for</t>
  </si>
  <si>
    <t>plate</t>
  </si>
  <si>
    <t>pinch,</t>
  </si>
  <si>
    <t>tibia</t>
  </si>
  <si>
    <t>flex,</t>
  </si>
  <si>
    <t>vertical</t>
  </si>
  <si>
    <t>press</t>
  </si>
  <si>
    <t>EQ-SM	Smith</t>
  </si>
  <si>
    <t>Machine	Plate-Loaded</t>
  </si>
  <si>
    <t>Machine	Various	Multiple	Vertical</t>
  </si>
  <si>
    <t>angled</t>
  </si>
  <si>
    <t>smith</t>
  </si>
  <si>
    <t>machine</t>
  </si>
  <si>
    <t>EQ-CAB	Adjustable</t>
  </si>
  <si>
    <t>Cable</t>
  </si>
  <si>
    <t>Pulley	Cable	Various	Multiple	Single</t>
  </si>
  <si>
    <t>dual</t>
  </si>
  <si>
    <t>adjustable</t>
  </si>
  <si>
    <t>cable</t>
  </si>
  <si>
    <t>column</t>
  </si>
  <si>
    <t>EQ-LF-MR	LifeFitness</t>
  </si>
  <si>
    <t>Machine</t>
  </si>
  <si>
    <t>Row	Selectorized</t>
  </si>
  <si>
    <t>Machine	LifeFitness	Planet</t>
  </si>
  <si>
    <t>Fitness	Chest-supported</t>
  </si>
  <si>
    <t>selectorized</t>
  </si>
  <si>
    <t>row</t>
  </si>
  <si>
    <t>EQ-LF-CP	LifeFitness</t>
  </si>
  <si>
    <t>Press	Selectorized</t>
  </si>
  <si>
    <t>Fitness	Selectorized</t>
  </si>
  <si>
    <t>chest</t>
  </si>
  <si>
    <t>with</t>
  </si>
  <si>
    <t>foot</t>
  </si>
  <si>
    <t>pedal</t>
  </si>
  <si>
    <t>assist</t>
  </si>
  <si>
    <t>EQ-LF-LR	LifeFitness</t>
  </si>
  <si>
    <t>Low</t>
  </si>
  <si>
    <t>Fitness	Seated</t>
  </si>
  <si>
    <t>low</t>
  </si>
  <si>
    <t>EQ-PRE-FTS	Precor</t>
  </si>
  <si>
    <t>FTS</t>
  </si>
  <si>
    <t>Glide	Cable	Precor	LI</t>
  </si>
  <si>
    <t>Marriott	Precor</t>
  </si>
  <si>
    <t>functional</t>
  </si>
  <si>
    <t>training</t>
  </si>
  <si>
    <t>system</t>
  </si>
  <si>
    <t>EQ-PRE-CP	Precor</t>
  </si>
  <si>
    <t>Machine	Precor	Hotel</t>
  </si>
  <si>
    <t>Gyms	Precor</t>
  </si>
  <si>
    <t>EQ-C2	Concept2</t>
  </si>
  <si>
    <t>Rower	Cardio	Concept2	Multiple	Rowing</t>
  </si>
  <si>
    <t>ergometer</t>
  </si>
  <si>
    <t>EQ-TM	Treadmill	Cardio	Various	Multiple	Standard</t>
  </si>
  <si>
    <t>treadmill</t>
  </si>
  <si>
    <t>EQ-BIKE	Stationary</t>
  </si>
  <si>
    <t>Bike	Cardio	Various	Multiple	Upright</t>
  </si>
  <si>
    <t>recumbent</t>
  </si>
  <si>
    <t>stationary</t>
  </si>
  <si>
    <t>bike</t>
  </si>
  <si>
    <t>EQ-ER	Endless</t>
  </si>
  <si>
    <t>Rope</t>
  </si>
  <si>
    <t>Machine	Cardio	Various	Planet</t>
  </si>
  <si>
    <t>Fitness	Marpo</t>
  </si>
  <si>
    <t>Kinetics</t>
  </si>
  <si>
    <t>similar</t>
  </si>
  <si>
    <t>climbing</t>
  </si>
  <si>
    <t>rope</t>
  </si>
  <si>
    <t>EQ-PLM	Plate-Loaded</t>
  </si>
  <si>
    <t>Machine	Various	Multiple	Generic</t>
  </si>
  <si>
    <t>plate-loaded</t>
  </si>
  <si>
    <t>machines</t>
  </si>
  <si>
    <t>EQ-MCH	Selectorized</t>
  </si>
  <si>
    <t>(Generic)	Selectorized</t>
  </si>
  <si>
    <t>(pec</t>
  </si>
  <si>
    <t>fly,</t>
  </si>
  <si>
    <t>calf</t>
  </si>
  <si>
    <t>raise,</t>
  </si>
  <si>
    <t>glute</t>
  </si>
  <si>
    <t>ext,</t>
  </si>
  <si>
    <t>etc.)</t>
  </si>
  <si>
    <t>EQ-BW	Bodyweight	Bodyweight	N/A	N/A	No</t>
  </si>
  <si>
    <t>external</t>
  </si>
  <si>
    <t>load</t>
  </si>
  <si>
    <t>EQ-BAND	Resistance</t>
  </si>
  <si>
    <t>Band	Band	Various	Personal	Red,</t>
  </si>
  <si>
    <t>blue,</t>
  </si>
  <si>
    <t>green</t>
  </si>
  <si>
    <t>bands</t>
  </si>
  <si>
    <t>EQ-BAND-R	Resistance</t>
  </si>
  <si>
    <t>Band</t>
  </si>
  <si>
    <t>-</t>
  </si>
  <si>
    <t>Red	Band	Various	Personal	Light</t>
  </si>
  <si>
    <t>resistance</t>
  </si>
  <si>
    <t>EQ-BAND-B	Resistance</t>
  </si>
  <si>
    <t>Blue	Band	Various	Personal	Medium</t>
  </si>
  <si>
    <t>EQ-BAND-G	Resistance</t>
  </si>
  <si>
    <t>Green	Band	Various	Personal	Heavy</t>
  </si>
  <si>
    <t>EQ-BENCH	Adjustable</t>
  </si>
  <si>
    <t>Bench	Accessory	Various	Multiple	Adjustable</t>
  </si>
  <si>
    <t>incline</t>
  </si>
  <si>
    <t>bench</t>
  </si>
  <si>
    <t>EQ-HOIST	Hoist</t>
  </si>
  <si>
    <t>Machine	Cable	Hoist	Hotel</t>
  </si>
  <si>
    <t>Gyms	Hoist</t>
  </si>
  <si>
    <t>brand</t>
  </si>
  <si>
    <t>EQ-NXGEN	NXGen</t>
  </si>
  <si>
    <t>Equipment	Various	NXGen	NXGen</t>
  </si>
  <si>
    <t>Gym	NXGen</t>
  </si>
  <si>
    <t>facility</t>
  </si>
  <si>
    <t>equipment</t>
  </si>
  <si>
    <t>Column1</t>
  </si>
  <si>
    <t>Column2</t>
  </si>
  <si>
    <t>Column3</t>
  </si>
  <si>
    <t>Column4</t>
  </si>
  <si>
    <t>Column5</t>
  </si>
  <si>
    <t>Column6</t>
  </si>
  <si>
    <t>Column7</t>
  </si>
  <si>
    <t>PhaseID</t>
  </si>
  <si>
    <t>right</t>
  </si>
  <si>
    <t>Grip</t>
  </si>
  <si>
    <t>Shoulder</t>
  </si>
  <si>
    <t>lbs</t>
  </si>
  <si>
    <t>seconds</t>
  </si>
  <si>
    <t>Phase 1 - Foundation</t>
  </si>
  <si>
    <t>Grip endurance baseline; Pull strength baseline; Push pattern safety screening</t>
  </si>
  <si>
    <t>Bicep and tricep volume introduction</t>
  </si>
  <si>
    <t>Phase 2 - Carries and Pull Focus</t>
  </si>
  <si>
    <t>Build grip endurance and pulling strength with controlled pressing</t>
  </si>
  <si>
    <t>Phase</t>
  </si>
  <si>
    <t>of</t>
  </si>
  <si>
    <t>Date</t>
  </si>
  <si>
    <t>Sessions/Week</t>
  </si>
  <si>
    <t>Right</t>
  </si>
  <si>
    <t>High</t>
  </si>
  <si>
    <t>Phase #</t>
  </si>
  <si>
    <t>Phase Name</t>
  </si>
  <si>
    <t>Start Date</t>
  </si>
  <si>
    <t>End Date</t>
  </si>
  <si>
    <t>Duration (Weeks)</t>
  </si>
  <si>
    <t>Phase Goal</t>
  </si>
  <si>
    <t>Key Exercises/Movements</t>
  </si>
  <si>
    <t>Primary Metrics Tracked</t>
  </si>
  <si>
    <t>Secondary Metrics Tracked</t>
  </si>
  <si>
    <t>Shoulder/Joint Notes</t>
  </si>
  <si>
    <t>1</t>
  </si>
  <si>
    <t>2026-01-03</t>
  </si>
  <si>
    <t>2026-01-07</t>
  </si>
  <si>
    <t>4</t>
  </si>
  <si>
    <t>Establish baseline movement patterns and load tolerance</t>
  </si>
  <si>
    <t>Test movements, find working weights, identify left-right asymmetries</t>
  </si>
  <si>
    <t>Post-surgical; anterior capsule tightness on right during pressing; manageable</t>
  </si>
  <si>
    <t>Untrained for heavy carries; grip slipping under fatigue</t>
  </si>
  <si>
    <t>2</t>
  </si>
  <si>
    <t>2026-01-12</t>
  </si>
  <si>
    <t>2026-02-07</t>
  </si>
  <si>
    <t>Farmer's walks as primary carry; machine and body rows for pull; supine press machine and DB neutral press for push; cable tricep extensions; spider curls</t>
  </si>
  <si>
    <t>3</t>
  </si>
  <si>
    <t>Phase 3 - Lower Body Introduction and Pressing Progression</t>
  </si>
  <si>
    <t>2026-02-08</t>
  </si>
  <si>
    <t>2026-03-11</t>
  </si>
  <si>
    <t>5</t>
  </si>
  <si>
    <t>Introduce lower body training; progress pressing patterns; continue grip development</t>
  </si>
  <si>
    <t>Lateral raise introduction; Pallof press for core; Side plank integration; Rowing capacity</t>
  </si>
  <si>
    <t>Right anterior capsule awareness during pressing; external rotation ROM left less than right; overhead extension seems to help capsule</t>
  </si>
  <si>
    <t>Phase 4 - Consolidation</t>
  </si>
  <si>
    <t>2026-03-18</t>
  </si>
  <si>
    <t>2026-04-02</t>
  </si>
  <si>
    <t>Consolidate movement patterns and progress loads across all patterns</t>
  </si>
  <si>
    <t>Continued DB RDL progression; chest supported DB row as primary pull; single arm cable press for push; suitcase carries progressing; incline curl introduced</t>
  </si>
  <si>
    <t>Anterior capsule awareness continues during incline curls occasionally; slight awareness during pulldowns</t>
  </si>
  <si>
    <t>Phase 5 - Volume and Strength Building</t>
  </si>
  <si>
    <t>2026-04-07</t>
  </si>
  <si>
    <t>2026-05-08</t>
  </si>
  <si>
    <t>Increase training volume and push strength boundaries across all movements</t>
  </si>
  <si>
    <t>DB neutral press as primary push; low incline DB press secondary; single arm DB balance press for stability; DB RDL at 150 lbs; Bulgarian split squat progression; chest supported row at 75 lbs</t>
  </si>
  <si>
    <t>Right posterior capsule giving out feeling during DB press noted; anterior capsule and biceps tendon feeling; slight lean back on pulldowns helps</t>
  </si>
  <si>
    <t>6</t>
  </si>
  <si>
    <t>Phase 6 - Athletic Capacity Integration</t>
  </si>
  <si>
    <t>2026-05-09</t>
  </si>
  <si>
    <t>2026-06-07</t>
  </si>
  <si>
    <t>Integrate athletic capacity work with strength training; introduce floor press and new pressing patterns</t>
  </si>
  <si>
    <t>Neutral grip DB floor press introduced; single arm cable press split stance; cable lateral raise with elbow strap; kneeling single arm rope cable extension; inverted KB hold for shoulder stability; treadmill incline walking for capacity</t>
  </si>
  <si>
    <t>Floor press strength building; Athletic capacity via treadmill intervals and rowing; Shoulder stability via inverted KB holds and scap extensions; Grip maintenance on carries</t>
  </si>
  <si>
    <t>Right anterior capsule awareness during floor press and machine press; superior humeral glide noted during single arm extensions; overhead extension continues to help</t>
  </si>
  <si>
    <t>Grip holding well; farmer's walk at 150 lbs with 1% incline; forearm fatigue preceding finger roll</t>
  </si>
  <si>
    <t>7</t>
  </si>
  <si>
    <t>Phase 7 - Strength and Grip Specialization</t>
  </si>
  <si>
    <t>2026-06-08</t>
  </si>
  <si>
    <t>2026-07-03</t>
  </si>
  <si>
    <t>Push strength limits on primary movements; specialize grip training; integrate lower body</t>
  </si>
  <si>
    <t>Floor press overload at 150 lbs attempted; machine chest press progression; cable fly progression; plate-loaded seated row; plate pinch and dead hang for grip specialization; goblet squat introduction; DB RDL at 150 lbs</t>
  </si>
  <si>
    <t>Right anterior capsule awareness consistent during floor press and machine press; cable fly tight at extension; overhead extension helpful for capsule</t>
  </si>
  <si>
    <t>8</t>
  </si>
  <si>
    <t>Phase 8 - Heavy Pull, Push Reintegration, and Hypertrophy</t>
  </si>
  <si>
    <t>2026-07-05</t>
  </si>
  <si>
    <t>2026-07-31</t>
  </si>
  <si>
    <t>Progress heavy pulling; reintegrate pressing with shoulder awareness; build hypertrophy volume on arms</t>
  </si>
  <si>
    <t>Machine row as primary heavy pull; single arm neutral grip cable pulldown; half-kneeling cable row low-to-high; floor press progression; machine chest press; cable high-to-mid fly; seated neutral grip DB overhead press; single arm overhead cable extension; high cable pushdown; alternate seated DB curl; single arm rope curl extended position</t>
  </si>
  <si>
    <t>Machine row at 200-210 lbs; Floor press at 130-140 lbs with strict tempo; Overhead press reintroduction at 40-50 lbs; Goblet squat at 75-80 lbs; DB RDL at 150-170 lbs; Farmer's walk at 150-170 lbs</t>
  </si>
  <si>
    <t>Face pull with external rotation; Farmer's hold at 150-200 lbs; Endless rope intervals; Rowing intervals; Dead hang maintenance</t>
  </si>
  <si>
    <t>Right anterior capsule awareness persistent during floor press eccentric and machine press; radial/ulnar tilt adjustments help; overhead extension continues to loosen capsule; cable fly ROM shortened to manage awareness</t>
  </si>
  <si>
    <t>AssumptionID</t>
  </si>
  <si>
    <t>Category</t>
  </si>
  <si>
    <t>Description</t>
  </si>
  <si>
    <t>Confidence</t>
  </si>
  <si>
    <t>FirstObserved</t>
  </si>
  <si>
    <t>LastValidated</t>
  </si>
  <si>
    <t>Status</t>
  </si>
  <si>
    <t>SupportingEvidence</t>
  </si>
  <si>
    <t>PhaseIDFirstObserved</t>
  </si>
  <si>
    <t>TA-001</t>
  </si>
  <si>
    <t>TA-002</t>
  </si>
  <si>
    <t>TA-003</t>
  </si>
  <si>
    <t>TA-004</t>
  </si>
  <si>
    <t>TA-005</t>
  </si>
  <si>
    <t>TA-006</t>
  </si>
  <si>
    <t>TA-0087</t>
  </si>
  <si>
    <t>TA_008</t>
  </si>
  <si>
    <t>TA-009</t>
  </si>
  <si>
    <t>TA-010</t>
  </si>
  <si>
    <t>TA-011</t>
  </si>
  <si>
    <t>TA-012</t>
  </si>
  <si>
    <t>TA-013</t>
  </si>
  <si>
    <t>TA-014</t>
  </si>
  <si>
    <t>TA-015</t>
  </si>
  <si>
    <t>TA-016</t>
  </si>
  <si>
    <t>TA-017</t>
  </si>
  <si>
    <t>TA-018</t>
  </si>
  <si>
    <t>TA-019</t>
  </si>
  <si>
    <t>TA-020</t>
  </si>
  <si>
    <t>TA-021</t>
  </si>
  <si>
    <t>TA-022</t>
  </si>
  <si>
    <t>Movement Pattern</t>
  </si>
  <si>
    <t>Programming</t>
  </si>
  <si>
    <t>Recovery</t>
  </si>
  <si>
    <t>Equipment</t>
  </si>
  <si>
    <t>Neutral grip pressing is well tolerated by the right shoulder</t>
  </si>
  <si>
    <t>Active</t>
  </si>
  <si>
    <r>
      <t xml:space="preserve">Consistent across floor press, DB neutral press, and machine press across </t>
    </r>
    <r>
      <rPr>
        <sz val="11"/>
        <color rgb="FFFF5874"/>
        <rFont val="Aptos Narrow"/>
        <family val="2"/>
        <scheme val="minor"/>
      </rPr>
      <t>all</t>
    </r>
    <r>
      <rPr>
        <sz val="11"/>
        <color theme="1"/>
        <rFont val="Aptos Narrow"/>
        <family val="2"/>
        <scheme val="minor"/>
      </rPr>
      <t xml:space="preserve"> phases</t>
    </r>
  </si>
  <si>
    <r>
      <t xml:space="preserve">Fundamental finding that guides </t>
    </r>
    <r>
      <rPr>
        <sz val="11"/>
        <color rgb="FFFF5874"/>
        <rFont val="Aptos Narrow"/>
        <family val="2"/>
        <scheme val="minor"/>
      </rPr>
      <t>all</t>
    </r>
    <r>
      <rPr>
        <sz val="11"/>
        <color theme="1"/>
        <rFont val="Aptos Narrow"/>
        <family val="2"/>
        <scheme val="minor"/>
      </rPr>
      <t xml:space="preserve"> pressing selection</t>
    </r>
  </si>
  <si>
    <t>Noted in every phase during pressing; more prominent at heavier weights and during eccentric phase</t>
  </si>
  <si>
    <t>Right anterior shoulder capsule awareness occurs during heavy pressing, especially floor press and machine press eccentric phase</t>
  </si>
  <si>
    <t>Overhead pressing tolerance has progressively improved across phases</t>
  </si>
  <si>
    <r>
      <t xml:space="preserve">Slight lean-back </t>
    </r>
    <r>
      <rPr>
        <sz val="11"/>
        <color rgb="FFFF5874"/>
        <rFont val="Aptos Narrow"/>
        <family val="2"/>
        <scheme val="minor"/>
      </rPr>
      <t>on</t>
    </r>
    <r>
      <rPr>
        <sz val="11"/>
        <color theme="1"/>
        <rFont val="Aptos Narrow"/>
        <family val="2"/>
        <scheme val="minor"/>
      </rPr>
      <t xml:space="preserve"> cable pulldowns eliminates right anterior capsule awareness</t>
    </r>
  </si>
  <si>
    <t>Overhead cable extensions seem to loosen the anterior capsule after chest pressing</t>
  </si>
  <si>
    <t>Medium</t>
  </si>
  <si>
    <r>
      <t xml:space="preserve">Grip endurance remains a limiting factor </t>
    </r>
    <r>
      <rPr>
        <sz val="11"/>
        <color rgb="FFFF5874"/>
        <rFont val="Aptos Narrow"/>
        <family val="2"/>
        <scheme val="minor"/>
      </rPr>
      <t>on</t>
    </r>
    <r>
      <rPr>
        <sz val="11"/>
        <color theme="1"/>
        <rFont val="Aptos Narrow"/>
        <family val="2"/>
        <scheme val="minor"/>
      </rPr>
      <t xml:space="preserve"> carries, rows, and RDLs</t>
    </r>
  </si>
  <si>
    <r>
      <t xml:space="preserve">Right grip tends to fail before left </t>
    </r>
    <r>
      <rPr>
        <sz val="11"/>
        <color rgb="FFFF5874"/>
        <rFont val="Aptos Narrow"/>
        <family val="2"/>
        <scheme val="minor"/>
      </rPr>
      <t>on</t>
    </r>
    <r>
      <rPr>
        <sz val="11"/>
        <color theme="1"/>
        <rFont val="Aptos Narrow"/>
        <family val="2"/>
        <scheme val="minor"/>
      </rPr>
      <t xml:space="preserve"> farmer's walks and RDLs</t>
    </r>
  </si>
  <si>
    <t>Forearm lactic acid buildup precedes finger roll during grip failure</t>
  </si>
  <si>
    <t>Left bicep contraction is slightly weaker than right, especially under fatigue</t>
  </si>
  <si>
    <t>Left trap tends to engage compensatorily during lateral raises, pressing, and overhead movements</t>
  </si>
  <si>
    <t>Strict tempo enforcement produces better muscle connection than heavier weight with loose tempo</t>
  </si>
  <si>
    <r>
      <t xml:space="preserve">Training </t>
    </r>
    <r>
      <rPr>
        <sz val="11"/>
        <color rgb="FFFF5874"/>
        <rFont val="Aptos Narrow"/>
        <family val="2"/>
        <scheme val="minor"/>
      </rPr>
      <t>on</t>
    </r>
    <r>
      <rPr>
        <sz val="11"/>
        <color theme="1"/>
        <rFont val="Aptos Narrow"/>
        <family val="2"/>
        <scheme val="minor"/>
      </rPr>
      <t xml:space="preserve"> a significant caloric deficit severely impairs performance</t>
    </r>
  </si>
  <si>
    <t>Body row grip slips from sweat accumulation during high-volume sessions</t>
  </si>
  <si>
    <t>Planet Fitness cable machines may use approximately half the plate weight displayed</t>
  </si>
  <si>
    <t>Cable external rotation: left has less ROM than right</t>
  </si>
  <si>
    <t>Nausea occurs during high-intensity compound movements, especially goblet squats and rowing finishers</t>
  </si>
  <si>
    <r>
      <t xml:space="preserve">Radial tilt </t>
    </r>
    <r>
      <rPr>
        <sz val="11"/>
        <color rgb="FFFF5874"/>
        <rFont val="Aptos Narrow"/>
        <family val="2"/>
        <scheme val="minor"/>
      </rPr>
      <t>on</t>
    </r>
    <r>
      <rPr>
        <sz val="11"/>
        <color theme="1"/>
        <rFont val="Aptos Narrow"/>
        <family val="2"/>
        <scheme val="minor"/>
      </rPr>
      <t xml:space="preserve"> floor press reduces right anterior capsule awareness</t>
    </r>
  </si>
  <si>
    <t>Superior humeral glide observed during single arm cable extensions; anchoring down resolves it</t>
  </si>
  <si>
    <t>Plate pinch grip: left hand tends to slip before right</t>
  </si>
  <si>
    <t>Single arm overhead cable extension: left arm fatigues faster than right</t>
  </si>
  <si>
    <t>Cable fly ROM should be slightly shortened to manage right anterior capsule awareness</t>
  </si>
  <si>
    <r>
      <t xml:space="preserve">High cable tricep pushdown: shoulders roll forward if ROM exceeds </t>
    </r>
    <r>
      <rPr>
        <sz val="11"/>
        <color rgb="FFF78C6C"/>
        <rFont val="Aptos Narrow"/>
        <family val="2"/>
        <scheme val="minor"/>
      </rPr>
      <t>90</t>
    </r>
    <r>
      <rPr>
        <sz val="11"/>
        <color theme="1"/>
        <rFont val="Aptos Narrow"/>
        <family val="2"/>
        <scheme val="minor"/>
      </rPr>
      <t>-</t>
    </r>
    <r>
      <rPr>
        <sz val="11"/>
        <color rgb="FFF78C6C"/>
        <rFont val="Aptos Narrow"/>
        <family val="2"/>
        <scheme val="minor"/>
      </rPr>
      <t>100</t>
    </r>
    <r>
      <rPr>
        <sz val="11"/>
        <color theme="1"/>
        <rFont val="Aptos Narrow"/>
        <family val="2"/>
        <scheme val="minor"/>
      </rPr>
      <t xml:space="preserve"> degrees</t>
    </r>
  </si>
  <si>
    <t>Not pain but consistent tightness/awareness; worsens with fatigue</t>
  </si>
  <si>
    <r>
      <t xml:space="preserve">Phase </t>
    </r>
    <r>
      <rPr>
        <sz val="11"/>
        <color rgb="FFF78C6C"/>
        <rFont val="Aptos Narrow"/>
        <family val="2"/>
        <scheme val="minor"/>
      </rPr>
      <t>3</t>
    </r>
    <r>
      <rPr>
        <sz val="11"/>
        <color theme="1"/>
        <rFont val="Aptos Narrow"/>
        <family val="2"/>
        <scheme val="minor"/>
      </rPr>
      <t xml:space="preserve">: cautious introduction; Phase </t>
    </r>
    <r>
      <rPr>
        <sz val="11"/>
        <color rgb="FFF78C6C"/>
        <rFont val="Aptos Narrow"/>
        <family val="2"/>
        <scheme val="minor"/>
      </rPr>
      <t>6</t>
    </r>
    <r>
      <rPr>
        <sz val="11"/>
        <color theme="1"/>
        <rFont val="Aptos Narrow"/>
        <family val="2"/>
        <scheme val="minor"/>
      </rPr>
      <t xml:space="preserve">: inverted KB holds; Phase </t>
    </r>
    <r>
      <rPr>
        <sz val="11"/>
        <color rgb="FFF78C6C"/>
        <rFont val="Aptos Narrow"/>
        <family val="2"/>
        <scheme val="minor"/>
      </rPr>
      <t>8</t>
    </r>
    <r>
      <rPr>
        <sz val="11"/>
        <color theme="1"/>
        <rFont val="Aptos Narrow"/>
        <family val="2"/>
        <scheme val="minor"/>
      </rPr>
      <t xml:space="preserve">: seated neutral grip DB OHP at </t>
    </r>
    <r>
      <rPr>
        <sz val="11"/>
        <color rgb="FFF78C6C"/>
        <rFont val="Aptos Narrow"/>
        <family val="2"/>
        <scheme val="minor"/>
      </rPr>
      <t>50</t>
    </r>
    <r>
      <rPr>
        <sz val="11"/>
        <color theme="1"/>
        <rFont val="Aptos Narrow"/>
        <family val="2"/>
        <scheme val="minor"/>
      </rPr>
      <t xml:space="preserve"> lbs</t>
    </r>
  </si>
  <si>
    <t>Progressed from zero overhead work to loaded overhead pressing</t>
  </si>
  <si>
    <r>
      <t xml:space="preserve">Consistent finding </t>
    </r>
    <r>
      <rPr>
        <sz val="11"/>
        <color rgb="FFFF5874"/>
        <rFont val="Aptos Narrow"/>
        <family val="2"/>
        <scheme val="minor"/>
      </rPr>
      <t>on</t>
    </r>
    <r>
      <rPr>
        <sz val="11"/>
        <color theme="1"/>
        <rFont val="Aptos Narrow"/>
        <family val="2"/>
        <scheme val="minor"/>
      </rPr>
      <t xml:space="preserve"> single arm neutral grip cable pulldowns across Phases </t>
    </r>
    <r>
      <rPr>
        <sz val="11"/>
        <color rgb="FFF78C6C"/>
        <rFont val="Aptos Narrow"/>
        <family val="2"/>
        <scheme val="minor"/>
      </rPr>
      <t>5</t>
    </r>
    <r>
      <rPr>
        <sz val="11"/>
        <color theme="1"/>
        <rFont val="Aptos Narrow"/>
        <family val="2"/>
        <scheme val="minor"/>
      </rPr>
      <t>-</t>
    </r>
    <r>
      <rPr>
        <sz val="11"/>
        <color rgb="FFF78C6C"/>
        <rFont val="Aptos Narrow"/>
        <family val="2"/>
        <scheme val="minor"/>
      </rPr>
      <t>8</t>
    </r>
  </si>
  <si>
    <r>
      <t>10</t>
    </r>
    <r>
      <rPr>
        <sz val="11"/>
        <color theme="1"/>
        <rFont val="Aptos Narrow"/>
        <family val="2"/>
        <scheme val="minor"/>
      </rPr>
      <t>-</t>
    </r>
    <r>
      <rPr>
        <sz val="11"/>
        <color rgb="FFF78C6C"/>
        <rFont val="Aptos Narrow"/>
        <family val="2"/>
        <scheme val="minor"/>
      </rPr>
      <t>15</t>
    </r>
    <r>
      <rPr>
        <sz val="11"/>
        <color theme="1"/>
        <rFont val="Aptos Narrow"/>
        <family val="2"/>
        <scheme val="minor"/>
      </rPr>
      <t xml:space="preserve"> degrees of lean back resolves the issue</t>
    </r>
  </si>
  <si>
    <t>May be a useful exercise sequencing insight</t>
  </si>
  <si>
    <r>
      <t xml:space="preserve">Noted in Phase </t>
    </r>
    <r>
      <rPr>
        <sz val="11"/>
        <color rgb="FFF78C6C"/>
        <rFont val="Aptos Narrow"/>
        <family val="2"/>
        <scheme val="minor"/>
      </rPr>
      <t>6</t>
    </r>
    <r>
      <rPr>
        <sz val="11"/>
        <color theme="1"/>
        <rFont val="Aptos Narrow"/>
        <family val="2"/>
        <scheme val="minor"/>
      </rPr>
      <t xml:space="preserve"> and Phase </t>
    </r>
    <r>
      <rPr>
        <sz val="11"/>
        <color rgb="FFF78C6C"/>
        <rFont val="Aptos Narrow"/>
        <family val="2"/>
        <scheme val="minor"/>
      </rPr>
      <t>7</t>
    </r>
    <r>
      <rPr>
        <sz val="11"/>
        <color theme="1"/>
        <rFont val="Aptos Narrow"/>
        <family val="2"/>
        <scheme val="minor"/>
      </rPr>
      <t xml:space="preserve"> that capsule feels better after overhead tricep work</t>
    </r>
  </si>
  <si>
    <r>
      <t xml:space="preserve">Grip failure occurs before target muscle failure </t>
    </r>
    <r>
      <rPr>
        <sz val="11"/>
        <color rgb="FFFF5874"/>
        <rFont val="Aptos Narrow"/>
        <family val="2"/>
        <scheme val="minor"/>
      </rPr>
      <t>on</t>
    </r>
    <r>
      <rPr>
        <sz val="11"/>
        <color theme="1"/>
        <rFont val="Aptos Narrow"/>
        <family val="2"/>
        <scheme val="minor"/>
      </rPr>
      <t xml:space="preserve"> farmer's walks, chest supported rows, and DB RDLs consistently</t>
    </r>
  </si>
  <si>
    <t>Primary training limitation alongside shoulder</t>
  </si>
  <si>
    <t>Asymmetric grip failure pattern</t>
  </si>
  <si>
    <t>Right index finger rolls first; left pinky rolls first; different failure patterns</t>
  </si>
  <si>
    <t>Burning sensation in forearms consistently precedes weight rolling to fingertips</t>
  </si>
  <si>
    <t>Suggests forearm endurance is the root cause rather than finger strength</t>
  </si>
  <si>
    <r>
      <t xml:space="preserve">Consistent across </t>
    </r>
    <r>
      <rPr>
        <sz val="11"/>
        <color rgb="FFFF5874"/>
        <rFont val="Aptos Narrow"/>
        <family val="2"/>
        <scheme val="minor"/>
      </rPr>
      <t>all</t>
    </r>
    <r>
      <rPr>
        <sz val="11"/>
        <color theme="1"/>
        <rFont val="Aptos Narrow"/>
        <family val="2"/>
        <scheme val="minor"/>
      </rPr>
      <t xml:space="preserve"> curl variations</t>
    </r>
  </si>
  <si>
    <r>
      <t xml:space="preserve">Left contraction fails first </t>
    </r>
    <r>
      <rPr>
        <sz val="11"/>
        <color rgb="FFFF5874"/>
        <rFont val="Aptos Narrow"/>
        <family val="2"/>
        <scheme val="minor"/>
      </rPr>
      <t>on</t>
    </r>
    <r>
      <rPr>
        <sz val="11"/>
        <color theme="1"/>
        <rFont val="Aptos Narrow"/>
        <family val="2"/>
        <scheme val="minor"/>
      </rPr>
      <t xml:space="preserve"> curls; left squeeze less forceful; left resists supination more</t>
    </r>
  </si>
  <si>
    <t>Left trap shrugging noted during lateral raises, DB press, and overhead press; self-corrected when noticed</t>
  </si>
  <si>
    <t xml:space="preserve">Likely compensation pattern  </t>
  </si>
  <si>
    <r>
      <t xml:space="preserve">Led to tempo re-emphasis in Phase </t>
    </r>
    <r>
      <rPr>
        <sz val="11"/>
        <color rgb="FFF78C6C"/>
        <rFont val="Aptos Narrow"/>
        <family val="2"/>
        <scheme val="minor"/>
      </rPr>
      <t>8</t>
    </r>
    <r>
      <rPr>
        <sz val="11"/>
        <color theme="1"/>
        <rFont val="Aptos Narrow"/>
        <family val="2"/>
        <scheme val="minor"/>
      </rPr>
      <t xml:space="preserve"> </t>
    </r>
  </si>
  <si>
    <t>Phase 6 spider curls at lower weight with strict 2-1-3 tempo produced better pump than heavier sets with loose tempo</t>
  </si>
  <si>
    <r>
      <t xml:space="preserve">Phase </t>
    </r>
    <r>
      <rPr>
        <sz val="11"/>
        <color rgb="FFF78C6C"/>
        <rFont val="Aptos Narrow"/>
        <family val="2"/>
        <scheme val="minor"/>
      </rPr>
      <t>5</t>
    </r>
    <r>
      <rPr>
        <sz val="11"/>
        <color theme="1"/>
        <rFont val="Aptos Narrow"/>
        <family val="2"/>
        <scheme val="minor"/>
      </rPr>
      <t xml:space="preserve"> Day </t>
    </r>
    <r>
      <rPr>
        <sz val="11"/>
        <color rgb="FFF78C6C"/>
        <rFont val="Aptos Narrow"/>
        <family val="2"/>
        <scheme val="minor"/>
      </rPr>
      <t>1</t>
    </r>
    <r>
      <rPr>
        <sz val="11"/>
        <color theme="1"/>
        <rFont val="Aptos Narrow"/>
        <family val="2"/>
        <scheme val="minor"/>
      </rPr>
      <t xml:space="preserve"> session with significant caloric deficit resulted in near-illness, carry failure, and early termination</t>
    </r>
  </si>
  <si>
    <t>Single event but dramatic enough to validate</t>
  </si>
  <si>
    <t>Addressed with paper towels; not a structural limitation</t>
  </si>
  <si>
    <r>
      <t xml:space="preserve">Grip slipping </t>
    </r>
    <r>
      <rPr>
        <sz val="11"/>
        <color rgb="FFFF5874"/>
        <rFont val="Aptos Narrow"/>
        <family val="2"/>
        <scheme val="minor"/>
      </rPr>
      <t>on</t>
    </r>
    <r>
      <rPr>
        <sz val="11"/>
        <color theme="1"/>
        <rFont val="Aptos Narrow"/>
        <family val="2"/>
        <scheme val="minor"/>
      </rPr>
      <t xml:space="preserve"> barbell during body rows when hands are sweaty from prior exercises</t>
    </r>
  </si>
  <si>
    <r>
      <t xml:space="preserve">Kneeling single arm rope extension: plate reads </t>
    </r>
    <r>
      <rPr>
        <sz val="11"/>
        <color rgb="FFF78C6C"/>
        <rFont val="Aptos Narrow"/>
        <family val="2"/>
        <scheme val="minor"/>
      </rPr>
      <t>40</t>
    </r>
    <r>
      <rPr>
        <sz val="11"/>
        <color theme="1"/>
        <rFont val="Aptos Narrow"/>
        <family val="2"/>
        <scheme val="minor"/>
      </rPr>
      <t xml:space="preserve"> but feels like </t>
    </r>
    <r>
      <rPr>
        <sz val="11"/>
        <color rgb="FFF78C6C"/>
        <rFont val="Aptos Narrow"/>
        <family val="2"/>
        <scheme val="minor"/>
      </rPr>
      <t>20</t>
    </r>
    <r>
      <rPr>
        <sz val="11"/>
        <color theme="1"/>
        <rFont val="Aptos Narrow"/>
        <family val="2"/>
        <scheme val="minor"/>
      </rPr>
      <t xml:space="preserve"> lbs; pattern noted across multiple exercises</t>
    </r>
  </si>
  <si>
    <r>
      <t xml:space="preserve">Needs systematic verification; affects </t>
    </r>
    <r>
      <rPr>
        <sz val="11"/>
        <color rgb="FFFF5874"/>
        <rFont val="Aptos Narrow"/>
        <family val="2"/>
        <scheme val="minor"/>
      </rPr>
      <t>all</t>
    </r>
    <r>
      <rPr>
        <sz val="11"/>
        <color theme="1"/>
        <rFont val="Aptos Narrow"/>
        <family val="2"/>
        <scheme val="minor"/>
      </rPr>
      <t xml:space="preserve"> PF cable weight logging </t>
    </r>
  </si>
  <si>
    <t>May be related to overall left-side compensation patterns</t>
  </si>
  <si>
    <r>
      <t xml:space="preserve">Noted during cable external rotation warmup in Phase </t>
    </r>
    <r>
      <rPr>
        <sz val="11"/>
        <color rgb="FFF78C6C"/>
        <rFont val="Aptos Narrow"/>
        <family val="2"/>
        <scheme val="minor"/>
      </rPr>
      <t>3</t>
    </r>
  </si>
  <si>
    <r>
      <t xml:space="preserve">Phase </t>
    </r>
    <r>
      <rPr>
        <sz val="11"/>
        <color rgb="FFF78C6C"/>
        <rFont val="Aptos Narrow"/>
        <family val="2"/>
        <scheme val="minor"/>
      </rPr>
      <t>8</t>
    </r>
    <r>
      <rPr>
        <sz val="11"/>
        <color theme="1"/>
        <rFont val="Aptos Narrow"/>
        <family val="2"/>
        <scheme val="minor"/>
      </rPr>
      <t xml:space="preserve"> Day </t>
    </r>
    <r>
      <rPr>
        <sz val="11"/>
        <color rgb="FFF78C6C"/>
        <rFont val="Aptos Narrow"/>
        <family val="2"/>
        <scheme val="minor"/>
      </rPr>
      <t>3</t>
    </r>
    <r>
      <rPr>
        <sz val="11"/>
        <color theme="1"/>
        <rFont val="Aptos Narrow"/>
        <family val="2"/>
        <scheme val="minor"/>
      </rPr>
      <t xml:space="preserve">: nausea after goblet squat set </t>
    </r>
    <r>
      <rPr>
        <sz val="11"/>
        <color rgb="FFF78C6C"/>
        <rFont val="Aptos Narrow"/>
        <family val="2"/>
        <scheme val="minor"/>
      </rPr>
      <t>3</t>
    </r>
    <r>
      <rPr>
        <sz val="11"/>
        <color theme="1"/>
        <rFont val="Aptos Narrow"/>
        <family val="2"/>
        <scheme val="minor"/>
      </rPr>
      <t>; diarrhea after rowing finisher</t>
    </r>
  </si>
  <si>
    <t>Sneeze/puke sensation described; resolves with short rest</t>
  </si>
  <si>
    <t>Fine-tuning of pressing grip angle</t>
  </si>
  <si>
    <r>
      <t xml:space="preserve">Shifting to slight radial tilt during neutral grip floor press felt better </t>
    </r>
    <r>
      <rPr>
        <sz val="11"/>
        <color rgb="FFFF5874"/>
        <rFont val="Aptos Narrow"/>
        <family val="2"/>
        <scheme val="minor"/>
      </rPr>
      <t>on</t>
    </r>
    <r>
      <rPr>
        <sz val="11"/>
        <color theme="1"/>
        <rFont val="Aptos Narrow"/>
        <family val="2"/>
        <scheme val="minor"/>
      </rPr>
      <t xml:space="preserve"> capsule</t>
    </r>
  </si>
  <si>
    <r>
      <t xml:space="preserve">Noted during Phase </t>
    </r>
    <r>
      <rPr>
        <sz val="11"/>
        <color rgb="FFF78C6C"/>
        <rFont val="Aptos Narrow"/>
        <family val="2"/>
        <scheme val="minor"/>
      </rPr>
      <t>6</t>
    </r>
    <r>
      <rPr>
        <sz val="11"/>
        <color theme="1"/>
        <rFont val="Aptos Narrow"/>
        <family val="2"/>
        <scheme val="minor"/>
      </rPr>
      <t xml:space="preserve"> single arm cable extensions</t>
    </r>
  </si>
  <si>
    <t>Corrected by consciously depressing humeral head</t>
  </si>
  <si>
    <t>Opposite pattern from farmer's walk (right fails first)</t>
  </si>
  <si>
    <r>
      <t xml:space="preserve">During plate pinch holds at </t>
    </r>
    <r>
      <rPr>
        <sz val="11"/>
        <color rgb="FFF78C6C"/>
        <rFont val="Aptos Narrow"/>
        <family val="2"/>
        <scheme val="minor"/>
      </rPr>
      <t>50</t>
    </r>
    <r>
      <rPr>
        <sz val="11"/>
        <color theme="1"/>
        <rFont val="Aptos Narrow"/>
        <family val="2"/>
        <scheme val="minor"/>
      </rPr>
      <t xml:space="preserve"> lbs, left hand consistently loses grip first</t>
    </r>
  </si>
  <si>
    <r>
      <t xml:space="preserve">Left side consistently reaches failure </t>
    </r>
    <r>
      <rPr>
        <sz val="11"/>
        <color rgb="FFF78C6C"/>
        <rFont val="Aptos Narrow"/>
        <family val="2"/>
        <scheme val="minor"/>
      </rPr>
      <t>2</t>
    </r>
    <r>
      <rPr>
        <sz val="11"/>
        <color theme="1"/>
        <rFont val="Aptos Narrow"/>
        <family val="2"/>
        <scheme val="minor"/>
      </rPr>
      <t>-</t>
    </r>
    <r>
      <rPr>
        <sz val="11"/>
        <color rgb="FFF78C6C"/>
        <rFont val="Aptos Narrow"/>
        <family val="2"/>
        <scheme val="minor"/>
      </rPr>
      <t>4</t>
    </r>
    <r>
      <rPr>
        <sz val="11"/>
        <color theme="1"/>
        <rFont val="Aptos Narrow"/>
        <family val="2"/>
        <scheme val="minor"/>
      </rPr>
      <t xml:space="preserve"> reps before right </t>
    </r>
    <r>
      <rPr>
        <sz val="11"/>
        <color rgb="FFFF5874"/>
        <rFont val="Aptos Narrow"/>
        <family val="2"/>
        <scheme val="minor"/>
      </rPr>
      <t>on</t>
    </r>
    <r>
      <rPr>
        <sz val="11"/>
        <color theme="1"/>
        <rFont val="Aptos Narrow"/>
        <family val="2"/>
        <scheme val="minor"/>
      </rPr>
      <t xml:space="preserve"> overhead cable extensions</t>
    </r>
  </si>
  <si>
    <t>Full cable fly extension triggers right anterior tightness; shortened ROM eliminates it</t>
  </si>
  <si>
    <r>
      <t xml:space="preserve">ROM creeping above </t>
    </r>
    <r>
      <rPr>
        <sz val="11"/>
        <color rgb="FFF78C6C"/>
        <rFont val="Aptos Narrow"/>
        <family val="2"/>
        <scheme val="minor"/>
      </rPr>
      <t>90</t>
    </r>
    <r>
      <rPr>
        <sz val="11"/>
        <color theme="1"/>
        <rFont val="Aptos Narrow"/>
        <family val="2"/>
        <scheme val="minor"/>
      </rPr>
      <t>-</t>
    </r>
    <r>
      <rPr>
        <sz val="11"/>
        <color rgb="FFF78C6C"/>
        <rFont val="Aptos Narrow"/>
        <family val="2"/>
        <scheme val="minor"/>
      </rPr>
      <t>100</t>
    </r>
    <r>
      <rPr>
        <sz val="11"/>
        <color theme="1"/>
        <rFont val="Aptos Narrow"/>
        <family val="2"/>
        <scheme val="minor"/>
      </rPr>
      <t xml:space="preserve"> degrees causes shoulder roll-forward compensation</t>
    </r>
  </si>
  <si>
    <r>
      <t xml:space="preserve">Keeping strict </t>
    </r>
    <r>
      <rPr>
        <sz val="11"/>
        <color rgb="FFF78C6C"/>
        <rFont val="Aptos Narrow"/>
        <family val="2"/>
        <scheme val="minor"/>
      </rPr>
      <t>90</t>
    </r>
    <r>
      <rPr>
        <sz val="11"/>
        <color theme="1"/>
        <rFont val="Aptos Narrow"/>
        <family val="2"/>
        <scheme val="minor"/>
      </rPr>
      <t>-</t>
    </r>
    <r>
      <rPr>
        <sz val="11"/>
        <color rgb="FFF78C6C"/>
        <rFont val="Aptos Narrow"/>
        <family val="2"/>
        <scheme val="minor"/>
      </rPr>
      <t>100</t>
    </r>
    <r>
      <rPr>
        <sz val="11"/>
        <color theme="1"/>
        <rFont val="Aptos Narrow"/>
        <family val="2"/>
        <scheme val="minor"/>
      </rPr>
      <t xml:space="preserve"> degree ROM maintains proper form </t>
    </r>
  </si>
  <si>
    <t>Matches left bicep weakness pattern; suggests left arm is generally weaker</t>
  </si>
  <si>
    <t>Effective self-management strategy</t>
  </si>
  <si>
    <t>MetricID</t>
  </si>
  <si>
    <t>MeasurementDate</t>
  </si>
  <si>
    <t>WeightLbs</t>
  </si>
  <si>
    <t>BodyFatPct</t>
  </si>
  <si>
    <t>WaistInches</t>
  </si>
  <si>
    <t>ChestInches</t>
  </si>
  <si>
    <t>LeftArmInches</t>
  </si>
  <si>
    <t>RightArmInches</t>
  </si>
  <si>
    <t>NeckInches</t>
  </si>
  <si>
    <t>LeftThighInches</t>
  </si>
  <si>
    <t>RightThighInches</t>
  </si>
  <si>
    <t>LeftCalfInches</t>
  </si>
  <si>
    <t>RightCalfInches</t>
  </si>
  <si>
    <t>LeftForearmInches</t>
  </si>
  <si>
    <t>RightForearmInches</t>
  </si>
  <si>
    <t>WaistToHipRatio</t>
  </si>
  <si>
    <t>MeasurementMethod</t>
  </si>
  <si>
    <t>BloodPressureSystolic</t>
  </si>
  <si>
    <t>BloodPressureDiastolic</t>
  </si>
  <si>
    <t>RestingHeartRate</t>
  </si>
  <si>
    <t>HRV</t>
  </si>
  <si>
    <t>VO2Max</t>
  </si>
  <si>
    <t>DEXALeanMassLbs</t>
  </si>
  <si>
    <t>DEXAFatMassLbs</t>
  </si>
  <si>
    <t>DEXABoneDensity</t>
  </si>
  <si>
    <t>GripStrengthLeftLbs</t>
  </si>
  <si>
    <t>GripStrengthRightLbs</t>
  </si>
  <si>
    <t>SessionID</t>
  </si>
  <si>
    <t>SessionDate</t>
  </si>
  <si>
    <t>PhaseWeek</t>
  </si>
  <si>
    <t>ProgramDay</t>
  </si>
  <si>
    <t>WorkoutName</t>
  </si>
  <si>
    <t>SessionStartTime</t>
  </si>
  <si>
    <t>SessionEndTime</t>
  </si>
  <si>
    <t>DurationMinutes</t>
  </si>
  <si>
    <t>BodyweightLbs</t>
  </si>
  <si>
    <t>GeneralNotes</t>
  </si>
  <si>
    <t>RPE_Overall</t>
  </si>
  <si>
    <t>ExerciseCount</t>
  </si>
  <si>
    <t>S-20260103-01</t>
  </si>
  <si>
    <t>Phase 1 -  Day 1: Carries + Pull (Strength Bias)</t>
  </si>
  <si>
    <t>2026-01-03T19:42:08.996Z</t>
  </si>
  <si>
    <t>2026-01-03T20:20:52.571Z</t>
  </si>
  <si>
    <t>S-20260104-01</t>
  </si>
  <si>
    <t>2026-01-04</t>
  </si>
  <si>
    <t>Phase 1 -  Day 2: Push + Triceps (Hypertrophy)</t>
  </si>
  <si>
    <t>2026-01-04T16:26:28.000Z</t>
  </si>
  <si>
    <t>2026-01-04T17:10:55.000Z</t>
  </si>
  <si>
    <t>S-20260106-01</t>
  </si>
  <si>
    <t>2026-01-06</t>
  </si>
  <si>
    <t>Phase 1 -  Day 3: Carries + Pull (Volume/Stability)</t>
  </si>
  <si>
    <t>2026-01-06T22:45:53.018Z</t>
  </si>
  <si>
    <t>2026-01-06T23:22:54.290Z</t>
  </si>
  <si>
    <t>S-20260107-01</t>
  </si>
  <si>
    <t>Phase 1 -  Day 4: Arms + Capacity (The Fun Day)</t>
  </si>
  <si>
    <t>2026-01-07T22:12:55.413Z</t>
  </si>
  <si>
    <t>2026-01-07T22:44:18.297Z</t>
  </si>
  <si>
    <t>S-20260112-01</t>
  </si>
  <si>
    <t>Phase 2 -  Day 1: Carries + Pull (Strength Bias)</t>
  </si>
  <si>
    <t>2026-01-12T15:57:01.738Z</t>
  </si>
  <si>
    <t>2026-01-12T16:39:39.499Z</t>
  </si>
  <si>
    <t>S-20260113-01</t>
  </si>
  <si>
    <t>2026-01-13</t>
  </si>
  <si>
    <t>Phase 2 -  Day 2: Push + Triceps (Hypertrophy)</t>
  </si>
  <si>
    <t>2026-01-13T22:34:16.459Z</t>
  </si>
  <si>
    <t>2026-01-13T23:22:07.992Z</t>
  </si>
  <si>
    <t>S-20260114-01</t>
  </si>
  <si>
    <t>2026-01-14</t>
  </si>
  <si>
    <t>Phase 2 -  Day 3: Carries + Pull (Volume/Stability)</t>
  </si>
  <si>
    <t>2026-01-14T23:16:48.897Z</t>
  </si>
  <si>
    <t>2026-01-14T23:58:56.870Z</t>
  </si>
  <si>
    <t>S-20260116-01</t>
  </si>
  <si>
    <t>2026-01-16</t>
  </si>
  <si>
    <t>Phase 2 -  Day 4: Arms + Capacity (The Fun Day)</t>
  </si>
  <si>
    <t>2026-01-16T18:31:17.479Z</t>
  </si>
  <si>
    <t>2026-01-16T18:59:10.765Z</t>
  </si>
  <si>
    <t>S-20260118-01</t>
  </si>
  <si>
    <t>2026-01-18</t>
  </si>
  <si>
    <t>2026-01-18T17:19:54.904Z</t>
  </si>
  <si>
    <t>2026-01-18T18:05:16.079Z</t>
  </si>
  <si>
    <t>S-20260119-01</t>
  </si>
  <si>
    <t>2026-01-19</t>
  </si>
  <si>
    <t>2026-01-19T18:17:12.343Z</t>
  </si>
  <si>
    <t>2026-01-19T19:08:20.405Z</t>
  </si>
  <si>
    <t>S-20260121-01</t>
  </si>
  <si>
    <t>2026-01-21</t>
  </si>
  <si>
    <t>2026-01-21T21:12:50.747Z</t>
  </si>
  <si>
    <t>2026-01-21T22:02:18.612Z</t>
  </si>
  <si>
    <t>S-20260122-01</t>
  </si>
  <si>
    <t>2026-01-22</t>
  </si>
  <si>
    <t>2026-01-22T21:43:21.867Z</t>
  </si>
  <si>
    <t>2026-01-22T22:11:17.065Z</t>
  </si>
  <si>
    <t>S-20260124-01</t>
  </si>
  <si>
    <t>2026-01-24</t>
  </si>
  <si>
    <t>2026-01-24T17:50:54.018Z</t>
  </si>
  <si>
    <t>2026-01-24T18:38:49.954Z</t>
  </si>
  <si>
    <t>S-20260125-01</t>
  </si>
  <si>
    <t>2026-01-25</t>
  </si>
  <si>
    <t>2026-01-25T17:31:52.396Z</t>
  </si>
  <si>
    <t>2026-01-25T18:19:12.155Z</t>
  </si>
  <si>
    <t>S-20260127-01</t>
  </si>
  <si>
    <t>2026-01-27</t>
  </si>
  <si>
    <t>2026-01-27T21:37:46.544Z</t>
  </si>
  <si>
    <t>2026-01-27T22:39:21.001Z</t>
  </si>
  <si>
    <t>S-20260128-01</t>
  </si>
  <si>
    <t>2026-01-28</t>
  </si>
  <si>
    <t>2026-01-28T20:35:08.477Z</t>
  </si>
  <si>
    <t>2026-01-28T21:02:43.645Z</t>
  </si>
  <si>
    <t>S-20260131-01</t>
  </si>
  <si>
    <t>2026-01-31</t>
  </si>
  <si>
    <t>2026-01-31T16:46:36.061Z</t>
  </si>
  <si>
    <t>2026-01-31T17:30:42.716Z</t>
  </si>
  <si>
    <t>S-20260203-01</t>
  </si>
  <si>
    <t>2026-02-03</t>
  </si>
  <si>
    <t>2026-02-03T22:34:53.799Z</t>
  </si>
  <si>
    <t>2026-02-03T23:18:59.663Z</t>
  </si>
  <si>
    <t>S-20260204-01</t>
  </si>
  <si>
    <t>2026-02-04</t>
  </si>
  <si>
    <t>2026-02-04T23:01:43.689Z</t>
  </si>
  <si>
    <t>2026-02-04T23:47:54.393Z</t>
  </si>
  <si>
    <t>S-20260207-01</t>
  </si>
  <si>
    <t>2026-02-07T17:44:30.017Z</t>
  </si>
  <si>
    <t>2026-02-07T18:40:33.609Z</t>
  </si>
  <si>
    <t>S-20260208-01</t>
  </si>
  <si>
    <t>Phase 3 -  Day 1: Carries + Pull (Strength Bias)</t>
  </si>
  <si>
    <t>2026-02-08T16:03:48.661Z</t>
  </si>
  <si>
    <t>2026-02-08T16:33:11.370Z</t>
  </si>
  <si>
    <t>S-20260209-01</t>
  </si>
  <si>
    <t>2026-02-09</t>
  </si>
  <si>
    <t>Phase 3 -  Day 2: Push + Triceps (Hypertrophy)</t>
  </si>
  <si>
    <t>2026-02-09T20:00:37.973Z</t>
  </si>
  <si>
    <t>2026-02-09T20:37:23.985Z</t>
  </si>
  <si>
    <t>S-20260211-01</t>
  </si>
  <si>
    <t>2026-02-11</t>
  </si>
  <si>
    <t>Phase 3 -  Day 3: Carries + Pull (Volume/Stability)</t>
  </si>
  <si>
    <t>2026-02-11T22:36:19.865Z</t>
  </si>
  <si>
    <t>2026-02-11T23:35:15.975Z</t>
  </si>
  <si>
    <t>S-20260213-01</t>
  </si>
  <si>
    <t>2026-02-13</t>
  </si>
  <si>
    <t>Phase 3 -  Day 4: Arms + Capacity (The Fun Day)</t>
  </si>
  <si>
    <t>2026-02-13T21:18:01.793Z</t>
  </si>
  <si>
    <t>2026-02-13T22:13:55.067Z</t>
  </si>
  <si>
    <t>S-20260215-01</t>
  </si>
  <si>
    <t>2026-02-15</t>
  </si>
  <si>
    <t>2026-02-15T18:08:21.572Z</t>
  </si>
  <si>
    <t>2026-02-15T18:49:43.843Z</t>
  </si>
  <si>
    <t>S-20260216-01</t>
  </si>
  <si>
    <t>2026-02-16</t>
  </si>
  <si>
    <t>2026-02-16T16:52:55.813Z</t>
  </si>
  <si>
    <t>2026-02-16T17:44:41.301Z</t>
  </si>
  <si>
    <t>S-20260218-01</t>
  </si>
  <si>
    <t>2026-02-18</t>
  </si>
  <si>
    <t>2026-02-18T20:42:14.529Z</t>
  </si>
  <si>
    <t>2026-02-18T21:32:40.890Z</t>
  </si>
  <si>
    <t>S-20260219-01</t>
  </si>
  <si>
    <t>2026-02-19</t>
  </si>
  <si>
    <t>2026-02-19T21:13:41.766Z</t>
  </si>
  <si>
    <t>2026-02-19T22:01:04.910Z</t>
  </si>
  <si>
    <t>S-20260221-01</t>
  </si>
  <si>
    <t>2026-02-21</t>
  </si>
  <si>
    <t>2026-02-21T19:48:02.163Z</t>
  </si>
  <si>
    <t>2026-02-21T20:34:30.892Z</t>
  </si>
  <si>
    <t>S-20260222-01</t>
  </si>
  <si>
    <t>2026-02-22</t>
  </si>
  <si>
    <t>2026-02-22T16:23:49.188Z</t>
  </si>
  <si>
    <t>2026-02-22T17:32:33.591Z</t>
  </si>
  <si>
    <t>S-20260224-01</t>
  </si>
  <si>
    <t>2026-02-24</t>
  </si>
  <si>
    <t>2026-02-24T21:53:54.151Z</t>
  </si>
  <si>
    <t>2026-02-24T22:35:59.347Z</t>
  </si>
  <si>
    <t>S-20260226-01</t>
  </si>
  <si>
    <t>2026-02-26</t>
  </si>
  <si>
    <t>2026-02-26T19:16:30.322Z</t>
  </si>
  <si>
    <t>2026-02-26T20:18:08.667Z</t>
  </si>
  <si>
    <t>S-20260228-01</t>
  </si>
  <si>
    <t>2026-02-28</t>
  </si>
  <si>
    <t>2026-02-28T17:08:22.936Z</t>
  </si>
  <si>
    <t>2026-02-28T18:16:21.560Z</t>
  </si>
  <si>
    <t>S-20260301-01</t>
  </si>
  <si>
    <t>2026-03-01</t>
  </si>
  <si>
    <t>2026-03-01T16:14:54.356Z</t>
  </si>
  <si>
    <t>2026-03-01T17:45:14.605Z</t>
  </si>
  <si>
    <t>S-20260303-01</t>
  </si>
  <si>
    <t>2026-03-03</t>
  </si>
  <si>
    <t>2026-03-03T22:40:59.495Z</t>
  </si>
  <si>
    <t>2026-03-03T23:57:21.654Z</t>
  </si>
  <si>
    <t>S-20260305-01</t>
  </si>
  <si>
    <t>2026-03-05</t>
  </si>
  <si>
    <t>2026-03-05T22:55:07.821Z</t>
  </si>
  <si>
    <t>2026-03-05T23:33:51.928Z</t>
  </si>
  <si>
    <t>S-20260307-01</t>
  </si>
  <si>
    <t>2026-03-07</t>
  </si>
  <si>
    <t>2026-03-07T18:27:31.884Z</t>
  </si>
  <si>
    <t>2026-03-07T19:45:15.873Z</t>
  </si>
  <si>
    <t>S-20260309-01</t>
  </si>
  <si>
    <t>2026-03-09</t>
  </si>
  <si>
    <t>2026-03-09T15:49:38.366Z</t>
  </si>
  <si>
    <t>2026-03-09T17:05:18.624Z</t>
  </si>
  <si>
    <t>S-20260310-01</t>
  </si>
  <si>
    <t>2026-03-10</t>
  </si>
  <si>
    <t>2026-03-10T21:02:56.839Z</t>
  </si>
  <si>
    <t>2026-03-10T22:11:11.782Z</t>
  </si>
  <si>
    <t>S-20260311-01</t>
  </si>
  <si>
    <t>2026-03-11T19:59:29.526Z</t>
  </si>
  <si>
    <t>2026-03-11T21:05:41.095Z</t>
  </si>
  <si>
    <t>S-20260318-01</t>
  </si>
  <si>
    <t>Phase 4 -  Day 1: Carries + Pull (Strength Bias)</t>
  </si>
  <si>
    <t>2026-03-18T19:27:13.970Z</t>
  </si>
  <si>
    <t>2026-03-18T20:47:11.435Z</t>
  </si>
  <si>
    <t>S-20260319-01</t>
  </si>
  <si>
    <t>2026-03-19</t>
  </si>
  <si>
    <t>Phase 4 -  Day 2: Push + Triceps (Hypertrophy)</t>
  </si>
  <si>
    <t>2026-03-19T20:37:04.805Z</t>
  </si>
  <si>
    <t>2026-03-20T02:02:53.932Z</t>
  </si>
  <si>
    <t>S-20260320-01</t>
  </si>
  <si>
    <t>2026-03-20</t>
  </si>
  <si>
    <t>Phase 4 -  Day 3: Carries + Pull (Volume/Stability)</t>
  </si>
  <si>
    <t>2026-03-20T19:48:48.982Z</t>
  </si>
  <si>
    <t>2026-03-20T22:05:23.339Z</t>
  </si>
  <si>
    <t>S-20260321-01</t>
  </si>
  <si>
    <t>2026-03-21</t>
  </si>
  <si>
    <t>Phase 4 -  Day 4: Arms + Capacity (The Fun Day)</t>
  </si>
  <si>
    <t>2026-03-21T16:22:08.730Z</t>
  </si>
  <si>
    <t>2026-03-21T17:44:33.349Z</t>
  </si>
  <si>
    <t>S-20260323-01</t>
  </si>
  <si>
    <t>2026-03-23</t>
  </si>
  <si>
    <t>2026-03-23T20:42:15.024Z</t>
  </si>
  <si>
    <t>2026-03-23T21:34:26.687Z</t>
  </si>
  <si>
    <t>S-20260327-01</t>
  </si>
  <si>
    <t>2026-03-27</t>
  </si>
  <si>
    <t>2026-03-27T20:30:45.929Z</t>
  </si>
  <si>
    <t>2026-03-27T21:26:57.715Z</t>
  </si>
  <si>
    <t>S-20260328-01</t>
  </si>
  <si>
    <t>2026-03-28</t>
  </si>
  <si>
    <t>2026-03-28T16:29:52.534Z</t>
  </si>
  <si>
    <t>2026-03-28T17:36:47.477Z</t>
  </si>
  <si>
    <t>S-20260329-01</t>
  </si>
  <si>
    <t>2026-03-29</t>
  </si>
  <si>
    <t>2026-03-29T16:04:37.323Z</t>
  </si>
  <si>
    <t>2026-03-29T17:26:19.848Z</t>
  </si>
  <si>
    <t>S-20260330-01</t>
  </si>
  <si>
    <t>2026-03-30</t>
  </si>
  <si>
    <t>2026-03-30T19:46:48.868Z</t>
  </si>
  <si>
    <t>2026-03-30T20:44:01.554Z</t>
  </si>
  <si>
    <t>S-20260331-01</t>
  </si>
  <si>
    <t>2026-03-31</t>
  </si>
  <si>
    <t>2026-03-31T20:23:58.712Z</t>
  </si>
  <si>
    <t>2026-03-31T21:30:52.258Z</t>
  </si>
  <si>
    <t>S-20260401-01</t>
  </si>
  <si>
    <t>2026-04-01</t>
  </si>
  <si>
    <t>2026-04-01T14:59:01.254Z</t>
  </si>
  <si>
    <t>2026-04-01T16:01:43.564Z</t>
  </si>
  <si>
    <t>S-20260402-01</t>
  </si>
  <si>
    <t>2026-04-02T17:04:31.339Z</t>
  </si>
  <si>
    <t>2026-04-02T18:09:57.525Z</t>
  </si>
  <si>
    <t>S-20260407-01</t>
  </si>
  <si>
    <t>Phase 5 - Day 1: Carries + Pull (Strength Bias)</t>
  </si>
  <si>
    <t>2026-04-07T22:09:19.411Z</t>
  </si>
  <si>
    <t>2026-04-07T23:21:22.283Z</t>
  </si>
  <si>
    <t>S-20260409-01</t>
  </si>
  <si>
    <t>2026-04-09</t>
  </si>
  <si>
    <t>Phase 5 - Day 2: Push + Triceps (Hypertrophy)</t>
  </si>
  <si>
    <t>2026-04-09T11:27:54.763Z</t>
  </si>
  <si>
    <t>2026-04-09T12:19:50.403Z</t>
  </si>
  <si>
    <t>S-20260410-01</t>
  </si>
  <si>
    <t>2026-04-10</t>
  </si>
  <si>
    <t>Phase 5 - Day 3: Carries + Pull (Volume/Stability)</t>
  </si>
  <si>
    <t>2026-04-10T20:51:32.709Z</t>
  </si>
  <si>
    <t>2026-04-10T21:50:41.008Z</t>
  </si>
  <si>
    <t>S-20260411-01</t>
  </si>
  <si>
    <t>2026-04-11</t>
  </si>
  <si>
    <t>Phase 5 - Day 4: Arms + Capacity (The Fun Day)</t>
  </si>
  <si>
    <t>2026-04-11T16:35:59.245Z</t>
  </si>
  <si>
    <t>2026-04-11T17:55:51.850Z</t>
  </si>
  <si>
    <t>S-20260412-01</t>
  </si>
  <si>
    <t>2026-04-12</t>
  </si>
  <si>
    <t>2026-04-12T15:32:47.216Z</t>
  </si>
  <si>
    <t>2026-04-12T16:56:48.304Z</t>
  </si>
  <si>
    <t>S-20260413-01</t>
  </si>
  <si>
    <t>2026-04-13</t>
  </si>
  <si>
    <t>2026-04-13T15:03:27.784Z</t>
  </si>
  <si>
    <t>2026-04-13T18:52:02.821Z</t>
  </si>
  <si>
    <t>S-20260414-01</t>
  </si>
  <si>
    <t>2026-04-14</t>
  </si>
  <si>
    <t>2026-04-14T20:39:02.164Z</t>
  </si>
  <si>
    <t>2026-04-14T21:31:30.428Z</t>
  </si>
  <si>
    <t>S-20260416-01</t>
  </si>
  <si>
    <t>2026-04-16</t>
  </si>
  <si>
    <t>2026-04-16T11:51:53.696Z</t>
  </si>
  <si>
    <t>2026-04-16T12:42:31.148Z</t>
  </si>
  <si>
    <t>S-20260417-01</t>
  </si>
  <si>
    <t>2026-04-17</t>
  </si>
  <si>
    <t>2026-04-17T18:32:51.112Z</t>
  </si>
  <si>
    <t>2026-04-17T19:49:37.757Z</t>
  </si>
  <si>
    <t>S-20260418-01</t>
  </si>
  <si>
    <t>2026-04-18</t>
  </si>
  <si>
    <t>2026-04-18T15:19:05.136Z</t>
  </si>
  <si>
    <t>2026-04-18T16:46:12.697Z</t>
  </si>
  <si>
    <t>S-20260419-01</t>
  </si>
  <si>
    <t>2026-04-19</t>
  </si>
  <si>
    <t>2026-04-19T15:07:58.039Z</t>
  </si>
  <si>
    <t>2026-04-19T16:29:52.523Z</t>
  </si>
  <si>
    <t>S-20260420-01</t>
  </si>
  <si>
    <t>2026-04-20</t>
  </si>
  <si>
    <t>2026-04-20T15:53:21.731Z</t>
  </si>
  <si>
    <t>2026-04-20T17:05:11.485Z</t>
  </si>
  <si>
    <t>S-20260422-01</t>
  </si>
  <si>
    <t>2026-04-22</t>
  </si>
  <si>
    <t>2026-04-22T20:44:27.310Z</t>
  </si>
  <si>
    <t>2026-04-22T22:03:26.963Z</t>
  </si>
  <si>
    <t>S-20260423-01</t>
  </si>
  <si>
    <t>2026-04-23</t>
  </si>
  <si>
    <t>2026-04-23T18:18:15.684Z</t>
  </si>
  <si>
    <t>2026-04-23T19:31:28.903Z</t>
  </si>
  <si>
    <t>S-20260424-01</t>
  </si>
  <si>
    <t>2026-04-24</t>
  </si>
  <si>
    <t>2026-04-24T18:53:50.611Z</t>
  </si>
  <si>
    <t>2026-04-24T20:01:44.875Z</t>
  </si>
  <si>
    <t>S-20260425-01</t>
  </si>
  <si>
    <t>2026-04-25</t>
  </si>
  <si>
    <t>2026-04-25T15:28:54.824Z</t>
  </si>
  <si>
    <t>2026-04-25T16:32:29.786Z</t>
  </si>
  <si>
    <t>S-20260427-01</t>
  </si>
  <si>
    <t>2026-04-27</t>
  </si>
  <si>
    <t>2026-04-27T14:57:30.318Z</t>
  </si>
  <si>
    <t>2026-04-27T15:55:59.399Z</t>
  </si>
  <si>
    <t>S-20260428-01</t>
  </si>
  <si>
    <t>2026-04-28</t>
  </si>
  <si>
    <t>2026-04-28T20:49:33.822Z</t>
  </si>
  <si>
    <t>2026-04-28T21:52:12.462Z</t>
  </si>
  <si>
    <t>S-20260429-01</t>
  </si>
  <si>
    <t>2026-04-29</t>
  </si>
  <si>
    <t>2026-04-29T21:04:24.147Z</t>
  </si>
  <si>
    <t>2026-04-29T21:55:24.150Z</t>
  </si>
  <si>
    <t>S-20260501-01</t>
  </si>
  <si>
    <t>2026-05-01</t>
  </si>
  <si>
    <t>2026-05-01T17:52:04.702Z</t>
  </si>
  <si>
    <t>2026-05-01T18:48:39.274Z</t>
  </si>
  <si>
    <t>S-20260503-01</t>
  </si>
  <si>
    <t>2026-05-03</t>
  </si>
  <si>
    <t>2026-05-03T18:24:54.014Z</t>
  </si>
  <si>
    <t>2026-05-03T19:30:29.803Z</t>
  </si>
  <si>
    <t>S-20260505-01</t>
  </si>
  <si>
    <t>2026-05-05</t>
  </si>
  <si>
    <t>2026-05-05T20:26:32.103Z</t>
  </si>
  <si>
    <t>2026-05-05T21:31:33.530Z</t>
  </si>
  <si>
    <t>S-20260506-01</t>
  </si>
  <si>
    <t>2026-05-06</t>
  </si>
  <si>
    <t>2026-05-06T20:59:15.324Z</t>
  </si>
  <si>
    <t>2026-05-06T22:09:45.383Z</t>
  </si>
  <si>
    <t>S-20260508-01</t>
  </si>
  <si>
    <t>2026-05-08T15:37:41.465Z</t>
  </si>
  <si>
    <t>2026-05-08T16:50:49.718Z</t>
  </si>
  <si>
    <t>S-20260509-01</t>
  </si>
  <si>
    <t>Phase 6 - Day 1: Heavy Pull plus Carry</t>
  </si>
  <si>
    <t>2026-05-09T14:35:17.118Z</t>
  </si>
  <si>
    <t>2026-05-09T15:38:03.142Z</t>
  </si>
  <si>
    <t>S-20260510-01</t>
  </si>
  <si>
    <t>2026-05-10</t>
  </si>
  <si>
    <t>Phase 6 - Day 2: Pressing plus Triceps</t>
  </si>
  <si>
    <t>2026-05-10T14:47:09.570Z</t>
  </si>
  <si>
    <t>2026-05-10T15:48:47.776Z</t>
  </si>
  <si>
    <t>S-20260511-01</t>
  </si>
  <si>
    <t>2026-05-11</t>
  </si>
  <si>
    <t>Phase 6 - Day 3: Stability Pull plus Capacity</t>
  </si>
  <si>
    <t>2026-05-11T15:00:08.899Z</t>
  </si>
  <si>
    <t>2026-05-11T15:55:26.042Z</t>
  </si>
  <si>
    <t>S-20260513-01</t>
  </si>
  <si>
    <t>2026-05-13</t>
  </si>
  <si>
    <t>Phase 6 - Day 4: Arms plus Athletic Capacity</t>
  </si>
  <si>
    <t>2026-05-13T21:33:32.451Z</t>
  </si>
  <si>
    <t>2026-05-13T22:40:41.144Z</t>
  </si>
  <si>
    <t>S-20260518-01</t>
  </si>
  <si>
    <t>2026-05-18</t>
  </si>
  <si>
    <t>2026-05-18T17:16:53.076Z</t>
  </si>
  <si>
    <t>2026-05-18T19:17:40.445Z</t>
  </si>
  <si>
    <t>S-20260519-01</t>
  </si>
  <si>
    <t>2026-05-19</t>
  </si>
  <si>
    <t>2026-05-19T20:50:05.350Z</t>
  </si>
  <si>
    <t>2026-05-19T21:58:05.725Z</t>
  </si>
  <si>
    <t>S-20260520-01</t>
  </si>
  <si>
    <t>2026-05-20</t>
  </si>
  <si>
    <t>2026-05-20T15:48:19.691Z</t>
  </si>
  <si>
    <t>2026-05-20T16:34:13.423Z</t>
  </si>
  <si>
    <t>S-20260521-01</t>
  </si>
  <si>
    <t>2026-05-21</t>
  </si>
  <si>
    <t>2026-05-21T18:29:06.910Z</t>
  </si>
  <si>
    <t>2026-05-21T19:20:45.455Z</t>
  </si>
  <si>
    <t>S-20260523-01</t>
  </si>
  <si>
    <t>2026-05-23</t>
  </si>
  <si>
    <t>2026-05-23T14:20:02.696Z</t>
  </si>
  <si>
    <t>2026-05-23T15:18:25.401Z</t>
  </si>
  <si>
    <t>S-20260524-01</t>
  </si>
  <si>
    <t>2026-05-24</t>
  </si>
  <si>
    <t>2026-05-24T14:24:21.373Z</t>
  </si>
  <si>
    <t>2026-05-24T15:44:50.177Z</t>
  </si>
  <si>
    <t>S-20260525-01</t>
  </si>
  <si>
    <t>2026-05-25</t>
  </si>
  <si>
    <t>2026-05-25T13:41:11.988Z</t>
  </si>
  <si>
    <t>2026-05-25T14:39:36.766Z</t>
  </si>
  <si>
    <t>S-20260526-01</t>
  </si>
  <si>
    <t>2026-05-26</t>
  </si>
  <si>
    <t>2026-05-26T19:16:15.129Z</t>
  </si>
  <si>
    <t>2026-05-26T20:14:07.150Z</t>
  </si>
  <si>
    <t>S-20260527-01</t>
  </si>
  <si>
    <t>2026-05-27</t>
  </si>
  <si>
    <t>2026-05-27T20:01:46.029Z</t>
  </si>
  <si>
    <t>2026-05-27T21:06:37.888Z</t>
  </si>
  <si>
    <t>S-20260528-01</t>
  </si>
  <si>
    <t>2026-05-28</t>
  </si>
  <si>
    <t>2026-05-28T18:44:15.083Z</t>
  </si>
  <si>
    <t>2026-05-28T20:01:48.909Z</t>
  </si>
  <si>
    <t>S-20260530-01</t>
  </si>
  <si>
    <t>2026-05-30</t>
  </si>
  <si>
    <t>2026-05-30T14:41:32.003Z</t>
  </si>
  <si>
    <t>2026-05-30T15:47:26.877Z</t>
  </si>
  <si>
    <t>S-20260531-01</t>
  </si>
  <si>
    <t>2026-05-31</t>
  </si>
  <si>
    <t>2026-05-31T13:30:55.652Z</t>
  </si>
  <si>
    <t>2026-05-31T14:30:12.541Z</t>
  </si>
  <si>
    <t>S-20260602-01</t>
  </si>
  <si>
    <t>2026-06-02</t>
  </si>
  <si>
    <t>2026-06-02T13:47:52.214Z</t>
  </si>
  <si>
    <t>2026-06-02T14:51:26.285Z</t>
  </si>
  <si>
    <t>S-20260604-01</t>
  </si>
  <si>
    <t>2026-06-04</t>
  </si>
  <si>
    <t>2026-06-04T13:11:25.958Z</t>
  </si>
  <si>
    <t>2026-06-04T14:20:42.077Z</t>
  </si>
  <si>
    <t>S-20260606-01</t>
  </si>
  <si>
    <t>2026-06-06</t>
  </si>
  <si>
    <t>2026-06-06T15:55:54.548Z</t>
  </si>
  <si>
    <t>2026-06-06T17:09:40.677Z</t>
  </si>
  <si>
    <t>S-20260607-01</t>
  </si>
  <si>
    <t>2026-06-07T15:31:44.412Z</t>
  </si>
  <si>
    <t>2026-06-07T16:21:58.858Z</t>
  </si>
  <si>
    <t>S-20260608-01</t>
  </si>
  <si>
    <t>Phase 7 - Day 1: Heavy Pull + Carry + Arm Specialization</t>
  </si>
  <si>
    <t>2026-06-08T13:35:56.539Z</t>
  </si>
  <si>
    <t>2026-06-08T14:47:09.084Z</t>
  </si>
  <si>
    <t>S-20260609-01</t>
  </si>
  <si>
    <t>2026-06-09</t>
  </si>
  <si>
    <t>Phase 7 - Day 2: Heavy Press + Triceps Priority</t>
  </si>
  <si>
    <t>2026-06-09T18:44:33.012Z</t>
  </si>
  <si>
    <t>2026-06-09T19:53:32.094Z</t>
  </si>
  <si>
    <t>S-20260611-01</t>
  </si>
  <si>
    <t>2026-06-11</t>
  </si>
  <si>
    <t>Phase 7 - Day 3: Lower Body + Carry Progression + Arm Support</t>
  </si>
  <si>
    <t>2026-06-11T21:01:48.721Z</t>
  </si>
  <si>
    <t>2026-06-11T22:06:10.232Z</t>
  </si>
  <si>
    <t>S-20260613-01</t>
  </si>
  <si>
    <t>2026-06-13</t>
  </si>
  <si>
    <t>Phase 7 - Day 4: Arms + Capacity + Grip</t>
  </si>
  <si>
    <t>2026-06-13T13:52:10.414Z</t>
  </si>
  <si>
    <t>2026-06-13T15:16:07.974Z</t>
  </si>
  <si>
    <t>S-20260615-01</t>
  </si>
  <si>
    <t>2026-06-15</t>
  </si>
  <si>
    <t>2026-06-15T13:48:10.000Z</t>
  </si>
  <si>
    <t>2026-06-15T15:02:05.000Z</t>
  </si>
  <si>
    <t>S-20260617-01</t>
  </si>
  <si>
    <t>2026-06-17</t>
  </si>
  <si>
    <t>2026-06-17T21:17:49.430Z</t>
  </si>
  <si>
    <t>2026-06-17T22:27:32.955Z</t>
  </si>
  <si>
    <t>S-20260618-01</t>
  </si>
  <si>
    <t>2026-06-18</t>
  </si>
  <si>
    <t>2026-06-18T21:14:56.662Z</t>
  </si>
  <si>
    <t>2026-06-18T22:25:36.718Z</t>
  </si>
  <si>
    <t>S-20260620-01</t>
  </si>
  <si>
    <t>2026-06-20</t>
  </si>
  <si>
    <t>2026-06-20T14:47:00.793Z</t>
  </si>
  <si>
    <t>2026-06-20T16:10:14.557Z</t>
  </si>
  <si>
    <t>S-20260622-01</t>
  </si>
  <si>
    <t>2026-06-22</t>
  </si>
  <si>
    <t>2026-06-22T15:07:35.515Z</t>
  </si>
  <si>
    <t>2026-06-22T16:31:09.017Z</t>
  </si>
  <si>
    <t>S-20260623-01</t>
  </si>
  <si>
    <t>2026-06-23</t>
  </si>
  <si>
    <t>2026-06-23T17:24:09.842Z</t>
  </si>
  <si>
    <t>2026-06-23T18:48:26.468Z</t>
  </si>
  <si>
    <t>S-20260625-01</t>
  </si>
  <si>
    <t>2026-06-25</t>
  </si>
  <si>
    <t>2026-06-25T14:56:24.650Z</t>
  </si>
  <si>
    <t>2026-06-25T16:12:29.446Z</t>
  </si>
  <si>
    <t>S-20260627-01</t>
  </si>
  <si>
    <t>2026-06-27</t>
  </si>
  <si>
    <t>2026-06-27T12:13:39.159Z</t>
  </si>
  <si>
    <t>2026-06-27T13:42:47.023Z</t>
  </si>
  <si>
    <t>S-20260629-01</t>
  </si>
  <si>
    <t>2026-06-29</t>
  </si>
  <si>
    <t>2026-06-29T13:52:58.855Z</t>
  </si>
  <si>
    <t>2026-06-29T15:28:14.027Z</t>
  </si>
  <si>
    <t>S-20260630-01</t>
  </si>
  <si>
    <t>2026-06-30</t>
  </si>
  <si>
    <t>2026-06-30T17:20:30.417Z</t>
  </si>
  <si>
    <t>2026-06-30T18:56:11.479Z</t>
  </si>
  <si>
    <t>S-20260702-01</t>
  </si>
  <si>
    <t>2026-07-02</t>
  </si>
  <si>
    <t>2026-07-02T16:16:06.094Z</t>
  </si>
  <si>
    <t>2026-07-02T17:28:37.346Z</t>
  </si>
  <si>
    <t>S-20260703-01</t>
  </si>
  <si>
    <t>2026-07-03T17:53:08.869Z</t>
  </si>
  <si>
    <t>2026-07-03T19:23:28.393Z</t>
  </si>
  <si>
    <t>S-20260705-01</t>
  </si>
  <si>
    <t>Phase 8 - Day 1 - Heavy Pull + Grip Strength</t>
  </si>
  <si>
    <t>2026-07-05T15:23:34.572Z</t>
  </si>
  <si>
    <t>2026-07-05T16:38:06.595Z</t>
  </si>
  <si>
    <t>S-20260706-01</t>
  </si>
  <si>
    <t>2026-07-06</t>
  </si>
  <si>
    <t>Phase 8 - Day 2 - Heavy Push + Shoulder Reintegration</t>
  </si>
  <si>
    <t>2026-07-06T17:16:39.000Z</t>
  </si>
  <si>
    <t>2026-07-06T18:39:35.989Z</t>
  </si>
  <si>
    <t>S-20260707-01</t>
  </si>
  <si>
    <t>2026-07-07</t>
  </si>
  <si>
    <t>Phase 8 - Day 3 - Lower Body + Unilateral Strength</t>
  </si>
  <si>
    <t>2026-07-07T19:54:28.000Z</t>
  </si>
  <si>
    <t>2026-07-07T21:11:46.000Z</t>
  </si>
  <si>
    <t>S-20260708-01</t>
  </si>
  <si>
    <t>2026-07-08</t>
  </si>
  <si>
    <t>Phase 8 - Day 4 - Upper Hypertrophy + Capacity</t>
  </si>
  <si>
    <t>2026-07-08T18:33:40.000Z</t>
  </si>
  <si>
    <t>2026-07-08T19:50:03.887Z</t>
  </si>
  <si>
    <t>S-20260710-01</t>
  </si>
  <si>
    <t>2026-07-10</t>
  </si>
  <si>
    <t>2026-07-10T16:15:32.998Z</t>
  </si>
  <si>
    <t>2026-07-10T17:31:50.141Z</t>
  </si>
  <si>
    <t>S-20260711-01</t>
  </si>
  <si>
    <t>2026-07-11</t>
  </si>
  <si>
    <t>2026-07-11T14:10:01.940Z</t>
  </si>
  <si>
    <t>2026-07-11T15:33:19.973Z</t>
  </si>
  <si>
    <t>S-20260713-01</t>
  </si>
  <si>
    <t>2026-07-13</t>
  </si>
  <si>
    <t>2026-07-13T14:54:08.800Z</t>
  </si>
  <si>
    <t>2026-07-13T16:10:43.388Z</t>
  </si>
  <si>
    <t>S-20260714-01</t>
  </si>
  <si>
    <t>2026-07-14</t>
  </si>
  <si>
    <t>2026-07-14T18:50:02.244Z</t>
  </si>
  <si>
    <t>2026-07-14T20:08:23.822Z</t>
  </si>
  <si>
    <t>S-20260715-01</t>
  </si>
  <si>
    <t>2026-07-15</t>
  </si>
  <si>
    <t>Travel Wildcard B</t>
  </si>
  <si>
    <t>2026-07-15T19:01:12.379Z</t>
  </si>
  <si>
    <t>2026-07-15T19:58:45.487Z</t>
  </si>
  <si>
    <t>S-20260722-01</t>
  </si>
  <si>
    <t>2026-07-22</t>
  </si>
  <si>
    <t>2026-07-22T19:11:45.098Z</t>
  </si>
  <si>
    <t>2026-07-22T20:35:26.009Z</t>
  </si>
  <si>
    <t>S-20260723-01</t>
  </si>
  <si>
    <t>2026-07-23</t>
  </si>
  <si>
    <t>2026-07-23T16:59:27.218Z</t>
  </si>
  <si>
    <t>2026-07-23T18:24:55.790Z</t>
  </si>
  <si>
    <t>S-20260725-01</t>
  </si>
  <si>
    <t>2026-07-25</t>
  </si>
  <si>
    <t>2026-07-25T15:08:15.521Z</t>
  </si>
  <si>
    <t>2026-07-25T16:34:37.489Z</t>
  </si>
  <si>
    <t>S-20260726-01</t>
  </si>
  <si>
    <t>2026-07-26</t>
  </si>
  <si>
    <t>2026-07-26T14:48:02.526Z</t>
  </si>
  <si>
    <t>2026-07-26T16:08:09.752Z</t>
  </si>
  <si>
    <t>S-20260727-01</t>
  </si>
  <si>
    <t>2026-07-27</t>
  </si>
  <si>
    <t>2026-07-27T18:41:15.665Z</t>
  </si>
  <si>
    <t>2026-07-27T20:04:54.916Z</t>
  </si>
  <si>
    <t>S-20260728-01</t>
  </si>
  <si>
    <t>2026-07-28</t>
  </si>
  <si>
    <t>2026-07-28T15:58:23.561Z</t>
  </si>
  <si>
    <t>2026-07-28T17:25:31.607Z</t>
  </si>
  <si>
    <t>S-20260730-01</t>
  </si>
  <si>
    <t>2026-07-30</t>
  </si>
  <si>
    <t>2026-07-30T18:27:30.822Z</t>
  </si>
  <si>
    <t>2026-07-30T19:53:52.515Z</t>
  </si>
  <si>
    <t>S-20260731-01</t>
  </si>
  <si>
    <t>2026-07-31T16:30:37.001Z</t>
  </si>
  <si>
    <t>2026-07-31T17:49:10.724Z</t>
  </si>
  <si>
    <t>ExerciseLogID</t>
  </si>
  <si>
    <t>SetNumber</t>
  </si>
  <si>
    <t>Reps</t>
  </si>
  <si>
    <t>DurationSeconds</t>
  </si>
  <si>
    <t>DistanceValue</t>
  </si>
  <si>
    <t>DistanceUnit</t>
  </si>
  <si>
    <t>TempoEccentric</t>
  </si>
  <si>
    <t>TempoPause</t>
  </si>
  <si>
    <t>TempoConcentric</t>
  </si>
  <si>
    <t>RIR</t>
  </si>
  <si>
    <t>SupersetGroupID</t>
  </si>
  <si>
    <t>ExerciseDateTime</t>
  </si>
  <si>
    <t>E-20260103-0001</t>
  </si>
  <si>
    <t>E-20260103-0002</t>
  </si>
  <si>
    <t>2026-01-03T19:44:16.831Z</t>
  </si>
  <si>
    <t>E-20260103-0003</t>
  </si>
  <si>
    <t>2026-01-03T19:46:31.514Z</t>
  </si>
  <si>
    <t>E-20260103-0004</t>
  </si>
  <si>
    <t>2026-01-03T19:48:31.439Z</t>
  </si>
  <si>
    <t>E-20260103-0005</t>
  </si>
  <si>
    <t>2026-01-03T19:50:30.621Z</t>
  </si>
  <si>
    <t>E-20260103-0006</t>
  </si>
  <si>
    <t>Tempo 2-1-2</t>
  </si>
  <si>
    <t>2026-01-03T19:56:10.985Z</t>
  </si>
  <si>
    <t>E-20260103-0007</t>
  </si>
  <si>
    <t>2026-01-03T19:57:44.745Z</t>
  </si>
  <si>
    <t>E-20260103-0008</t>
  </si>
  <si>
    <t>2026-01-03T19:59:28.012Z</t>
  </si>
  <si>
    <t>E-20260103-0009</t>
  </si>
  <si>
    <t>Tempo 2-1-2; grip slipping on 6-7 (sweat and a little fatigue)</t>
  </si>
  <si>
    <t>2026-01-03T20:01:51.758Z</t>
  </si>
  <si>
    <t>E-20260103-0010</t>
  </si>
  <si>
    <t>Shoulder width neutral grip (i.e., wide grip neutral attachment)</t>
  </si>
  <si>
    <t>2026-01-03T20:04:43.861Z</t>
  </si>
  <si>
    <t>E-20260103-0011</t>
  </si>
  <si>
    <t>2026-01-03T20:07:35.049Z</t>
  </si>
  <si>
    <t>E-20260103-0012</t>
  </si>
  <si>
    <t>2026-01-03T20:07:37.358Z</t>
  </si>
  <si>
    <t>E-20260103-0013</t>
  </si>
  <si>
    <t>2026-01-03T20:11:14.711Z</t>
  </si>
  <si>
    <t>E-20260103-0014</t>
  </si>
  <si>
    <t>Starting to struggle at 6th rep. More so on Left vs Right</t>
  </si>
  <si>
    <t>2026-01-03T20:13:59.650Z</t>
  </si>
  <si>
    <t>E-20260103-0015</t>
  </si>
  <si>
    <t>2026-01-03T20:16:16.993Z</t>
  </si>
  <si>
    <t>E-20260103-0016</t>
  </si>
  <si>
    <t>2026-01-03T20:16:57.919Z</t>
  </si>
  <si>
    <t>Rest/Pause superset to 8 reps</t>
  </si>
  <si>
    <t>2026-01-03T20:20:47.725Z</t>
  </si>
  <si>
    <t>E-20260103-0017</t>
  </si>
  <si>
    <t>2026-01-03T20:20:50.551Z</t>
  </si>
  <si>
    <t>E-20260103-0018</t>
  </si>
  <si>
    <t>E-20260104-0019</t>
  </si>
  <si>
    <t>Close grip, elbows tucked</t>
  </si>
  <si>
    <t>E-20260104-0020</t>
  </si>
  <si>
    <t>Close grip, elbows tucked; stop bars added just short of me reaching my chest; slight anterior cap tightness on right side</t>
  </si>
  <si>
    <t>2026-01-04T16:29:17.000Z</t>
  </si>
  <si>
    <t>E-20260104-0021</t>
  </si>
  <si>
    <t>2026-01-04T16:31:01.000Z</t>
  </si>
  <si>
    <t>E-20260104-0022</t>
  </si>
  <si>
    <t>2026-01-04T16:32:41.000Z</t>
  </si>
  <si>
    <t>E-20260104-0023</t>
  </si>
  <si>
    <t>DB Neutral Press (slight Rotate To Underhand )</t>
  </si>
  <si>
    <t>Elbows tucked. Felt good but a bit of right shoulder cap tightening again. Not painful but ‘tight’ feeing</t>
  </si>
  <si>
    <t>2026-01-04T16:35:32.000Z</t>
  </si>
  <si>
    <t>E-20260104-0024</t>
  </si>
  <si>
    <t>Noticed i was ‘shrugging’ my traps a bit on 8-9. I corrected the posture. Elbows tucked. Felt good but a bit of right shoulder cap tightening again. Not painful but ‘tight’ feeing</t>
  </si>
  <si>
    <t>2026-01-04T16:37:59.000Z</t>
  </si>
  <si>
    <t>E-20260104-0025</t>
  </si>
  <si>
    <t>2026-01-04T16:39:30.000Z</t>
  </si>
  <si>
    <t>E-20260104-0026</t>
  </si>
  <si>
    <t>2026-01-04T16:41:47.000Z</t>
  </si>
  <si>
    <t>E-20260104-0027</t>
  </si>
  <si>
    <t>2026-01-04T16:44:51.734Z</t>
  </si>
  <si>
    <t>2026-01-04T16:44:53.000Z</t>
  </si>
  <si>
    <t>E-20260104-0028</t>
  </si>
  <si>
    <t>2026-01-04T16:44:57.000Z</t>
  </si>
  <si>
    <t>E-20260104-0029</t>
  </si>
  <si>
    <t>2026-01-04T16:48:19.531Z</t>
  </si>
  <si>
    <t>2026-01-04T16:48:20.000Z</t>
  </si>
  <si>
    <t>E-20260104-0030</t>
  </si>
  <si>
    <t>Right fatigue</t>
  </si>
  <si>
    <t>2026-01-04T16:48:32.000Z</t>
  </si>
  <si>
    <t>E-20260104-0031</t>
  </si>
  <si>
    <t>2026-01-04T16:52:29.640Z</t>
  </si>
  <si>
    <t>2026-01-04T16:52:31.000Z</t>
  </si>
  <si>
    <t>E-20260104-0032</t>
  </si>
  <si>
    <t>2026-01-04T16:52:38.000Z</t>
  </si>
  <si>
    <t>E-20260104-0033</t>
  </si>
  <si>
    <t>Cable Triceps Extension - “Quad”</t>
  </si>
  <si>
    <t>2026-01-04T16:55:56.200Z</t>
  </si>
  <si>
    <t>2026-01-04T16:55:58.000Z</t>
  </si>
  <si>
    <t>E-20260104-0034</t>
  </si>
  <si>
    <t>Left</t>
  </si>
  <si>
    <t>2026-01-04T16:56:06.000Z</t>
  </si>
  <si>
    <t>E-20260104-0035</t>
  </si>
  <si>
    <t>2026-01-04T16:56:11.000Z</t>
  </si>
  <si>
    <t>E-20260104-0036</t>
  </si>
  <si>
    <t>2026-01-04T16:58:58.685Z</t>
  </si>
  <si>
    <t>2026-01-04T16:59:00.000Z</t>
  </si>
  <si>
    <t>E-20260104-0037</t>
  </si>
  <si>
    <t>2026-01-04T16:59:08.000Z</t>
  </si>
  <si>
    <t>E-20260104-0038</t>
  </si>
  <si>
    <t>2026-01-04T16:59:15.000Z</t>
  </si>
  <si>
    <t>E-20260104-0039</t>
  </si>
  <si>
    <t>2026-01-04T17:03:27.962Z</t>
  </si>
  <si>
    <t>2026-01-04T17:03:31.000Z</t>
  </si>
  <si>
    <t>E-20260104-0040</t>
  </si>
  <si>
    <t>2026-01-04T17:03:37.000Z</t>
  </si>
  <si>
    <t>E-20260104-0041</t>
  </si>
  <si>
    <t>2026-01-04T17:03:39.000Z</t>
  </si>
  <si>
    <t>E-20260104-0042</t>
  </si>
  <si>
    <t>2026-01-04T17:03:47.000Z</t>
  </si>
  <si>
    <t>E-20260104-0043</t>
  </si>
  <si>
    <t xml:space="preserve">Laying on floor (so floor press); </t>
  </si>
  <si>
    <t>2026-01-04T17:06:23.000Z</t>
  </si>
  <si>
    <t>E-20260104-0044</t>
  </si>
  <si>
    <t>2026-01-04T17:08:37.000Z</t>
  </si>
  <si>
    <t>E-20260104-0045</t>
  </si>
  <si>
    <t>E-20260106-0046</t>
  </si>
  <si>
    <t>No plates. Tried db pinch with 10lbs</t>
  </si>
  <si>
    <t>E-20260106-0047</t>
  </si>
  <si>
    <t>2026-01-06T22:48:22.857Z</t>
  </si>
  <si>
    <t>E-20260106-0048</t>
  </si>
  <si>
    <t>2026-01-06T22:50:27.410Z</t>
  </si>
  <si>
    <t>E-20260106-0049</t>
  </si>
  <si>
    <t xml:space="preserve">5lbs db pinch with off hand </t>
  </si>
  <si>
    <t>2026-01-06T22:53:02.564Z</t>
  </si>
  <si>
    <t>E-20260106-0050</t>
  </si>
  <si>
    <t>LI Marriott</t>
  </si>
  <si>
    <t>2026-01-06T22:56:30.855Z</t>
  </si>
  <si>
    <t>E-20260106-0051</t>
  </si>
  <si>
    <t>2026-01-06T22:58:32.477Z</t>
  </si>
  <si>
    <t>E-20260106-0052</t>
  </si>
  <si>
    <t>2026-01-06T23:00:48.231Z</t>
  </si>
  <si>
    <t>E-20260106-0053</t>
  </si>
  <si>
    <t>2026-01-06T23:03:52.796Z</t>
  </si>
  <si>
    <t>E-20260106-0054</t>
  </si>
  <si>
    <t xml:space="preserve">LI Marriott </t>
  </si>
  <si>
    <t>2026-01-06T23:05:42.770Z</t>
  </si>
  <si>
    <t>E-20260106-0055</t>
  </si>
  <si>
    <t>2026-01-06T23:09:49.781Z</t>
  </si>
  <si>
    <t>E-20260106-0056</t>
  </si>
  <si>
    <t>2026-01-06T23:09:52.062Z</t>
  </si>
  <si>
    <t>E-20260106-0057</t>
  </si>
  <si>
    <t>2026-01-06T23:10:44.120Z</t>
  </si>
  <si>
    <t>E-20260106-0058</t>
  </si>
  <si>
    <t>Too light. LI Marriott Precor FTS Glide for my cable work today</t>
  </si>
  <si>
    <t>2026-01-06T23:14:10.666Z</t>
  </si>
  <si>
    <t>E-20260106-0059</t>
  </si>
  <si>
    <t>2 sec squeeze on contraction and 2 sec extended hold each rep</t>
  </si>
  <si>
    <t>2026-01-06T23:17:37.599Z</t>
  </si>
  <si>
    <t>E-20260106-0060</t>
  </si>
  <si>
    <t>2026-01-06T23:19:40.086Z</t>
  </si>
  <si>
    <t>E-20260106-0061</t>
  </si>
  <si>
    <t>Extra set cause the first too were too light</t>
  </si>
  <si>
    <t>E-20260107-0062</t>
  </si>
  <si>
    <t>2026-01-07T22:12:53.773Z</t>
  </si>
  <si>
    <t>E-20260107-0063</t>
  </si>
  <si>
    <t>Rope extension; full flex and hold at extension. Precor FYS Glide selectorize weight</t>
  </si>
  <si>
    <t>2026-01-07T22:13:39.536Z</t>
  </si>
  <si>
    <t>E-20260107-0064</t>
  </si>
  <si>
    <t>2026-01-07T22:16:52.732Z</t>
  </si>
  <si>
    <t>2026-01-07T22:16:54.747Z</t>
  </si>
  <si>
    <t>E-20260107-0065</t>
  </si>
  <si>
    <t>2026-01-07T22:16:59.530Z</t>
  </si>
  <si>
    <t>E-20260107-0066</t>
  </si>
  <si>
    <t>2026-01-07T22:20:07.428Z</t>
  </si>
  <si>
    <t>2026-01-07T22:20:08.553Z</t>
  </si>
  <si>
    <t>E-20260107-0067</t>
  </si>
  <si>
    <t>2026-01-07T22:20:12.397Z</t>
  </si>
  <si>
    <t>E-20260107-0068</t>
  </si>
  <si>
    <t>2026-01-07T22:20:18.370Z</t>
  </si>
  <si>
    <t>E-20260107-0069</t>
  </si>
  <si>
    <t>2026-01-07T22:20:23.005Z</t>
  </si>
  <si>
    <t>E-20260107-0070</t>
  </si>
  <si>
    <t>2026-01-07T22:25:53.220Z</t>
  </si>
  <si>
    <t>2026-01-07T22:25:54.482Z</t>
  </si>
  <si>
    <t>E-20260107-0071</t>
  </si>
  <si>
    <t>2026-01-07T22:26:12.830Z</t>
  </si>
  <si>
    <t>E-20260107-0072</t>
  </si>
  <si>
    <t>2026-01-07T22:30:41.039Z</t>
  </si>
  <si>
    <t>2 sec squeeze each rep</t>
  </si>
  <si>
    <t>2026-01-07T22:30:42.767Z</t>
  </si>
  <si>
    <t>E-20260107-0073</t>
  </si>
  <si>
    <t>2026-01-07T22:30:45.575Z</t>
  </si>
  <si>
    <t>E-20260107-0074</t>
  </si>
  <si>
    <t>2026-01-07T22:35:05.735Z</t>
  </si>
  <si>
    <t>2026-01-07T22:35:06.458Z</t>
  </si>
  <si>
    <t>E-20260107-0075</t>
  </si>
  <si>
    <t>2026-01-07T22:35:14.436Z</t>
  </si>
  <si>
    <t>E-20260107-0076</t>
  </si>
  <si>
    <t>Farmer’s Hold</t>
  </si>
  <si>
    <t>2026-01-07T22:39:53.269Z</t>
  </si>
  <si>
    <t>E-20260107-0077</t>
  </si>
  <si>
    <t>E-20260112-0078</t>
  </si>
  <si>
    <t>E-20260112-0079</t>
  </si>
  <si>
    <t>2026-01-12T15:59:04.574Z</t>
  </si>
  <si>
    <t>E-20260112-0080</t>
  </si>
  <si>
    <t>2026-01-12T16:01:15.530Z</t>
  </si>
  <si>
    <t>E-20260112-0081</t>
  </si>
  <si>
    <t>2026-01-12T16:03:33.329Z</t>
  </si>
  <si>
    <t>E-20260112-0082</t>
  </si>
  <si>
    <t>2026-01-12T16:06:00.123Z</t>
  </si>
  <si>
    <t>E-20260112-0083</t>
  </si>
  <si>
    <t xml:space="preserve">Level setting. </t>
  </si>
  <si>
    <t>2026-01-12T16:12:08.818Z</t>
  </si>
  <si>
    <t>E-20260112-0084</t>
  </si>
  <si>
    <t>Chest plate fully out (maybe set at 8); set height at 6 so top of chest pad is just below clavicle</t>
  </si>
  <si>
    <t>2026-01-12T16:14:20.102Z</t>
  </si>
  <si>
    <t>E-20260112-0085</t>
  </si>
  <si>
    <t>Some slippage in with grip; Chest plate fully out (maybe set at 8); set height at 6 so top of chest pad is just below clavicle</t>
  </si>
  <si>
    <t>2026-01-12T16:15:40.085Z</t>
  </si>
  <si>
    <t>E-20260112-0086</t>
  </si>
  <si>
    <t>2026-01-12T16:17:18.682Z</t>
  </si>
  <si>
    <t>E-20260112-0087</t>
  </si>
  <si>
    <t>2026-01-12T16:19:33.859Z</t>
  </si>
  <si>
    <t>E-20260112-0088</t>
  </si>
  <si>
    <t>2026-01-12T16:21:57.204Z</t>
  </si>
  <si>
    <t>E-20260112-0089</t>
  </si>
  <si>
    <t>2-1-2</t>
  </si>
  <si>
    <t>2026-01-12T16:23:47.940Z</t>
  </si>
  <si>
    <t>E-20260112-0090</t>
  </si>
  <si>
    <t>2026-01-12T16:25:20.972Z</t>
  </si>
  <si>
    <t>E-20260112-0091</t>
  </si>
  <si>
    <t xml:space="preserve">2-1-2; grip fatigue </t>
  </si>
  <si>
    <t>2026-01-12T16:27:32.077Z</t>
  </si>
  <si>
    <t>E-20260112-0092</t>
  </si>
  <si>
    <t>Full squeeze on left was challenging</t>
  </si>
  <si>
    <t>2026-01-12T16:31:40.607Z</t>
  </si>
  <si>
    <t>E-20260112-0093</t>
  </si>
  <si>
    <t>9-11 weaker on left; Full squeeze on left was challenging</t>
  </si>
  <si>
    <t>2026-01-12T16:35:10.244Z</t>
  </si>
  <si>
    <t>E-20260112-0094</t>
  </si>
  <si>
    <t>2026-01-12T16:39:29.744Z</t>
  </si>
  <si>
    <t xml:space="preserve">Drop set from 35lbs  AMRAP to 30lbs AMRAP </t>
  </si>
  <si>
    <t>2026-01-12T16:39:30.752Z</t>
  </si>
  <si>
    <t>E-20260112-0095</t>
  </si>
  <si>
    <t>E-20260113-0096</t>
  </si>
  <si>
    <t>45s on each side: Level set haven’t used this machine before</t>
  </si>
  <si>
    <t>E-20260113-0097</t>
  </si>
  <si>
    <t>2x45s on each side: Level set haven’t used this machine before</t>
  </si>
  <si>
    <t>2026-01-13T22:34:28.303Z</t>
  </si>
  <si>
    <t>E-20260113-0098</t>
  </si>
  <si>
    <t>2026-01-13T22:36:13.989Z</t>
  </si>
  <si>
    <t>E-20260113-0099</t>
  </si>
  <si>
    <t xml:space="preserve">Little capsule tightness/weakness on right side but manageable </t>
  </si>
  <si>
    <t>2026-01-13T22:38:58.229Z</t>
  </si>
  <si>
    <t>E-20260113-0100</t>
  </si>
  <si>
    <t>2026-01-13T22:40:55.626Z</t>
  </si>
  <si>
    <t>E-20260113-0101</t>
  </si>
  <si>
    <t>Floor press neutral grip; single arm press</t>
  </si>
  <si>
    <t>2026-01-13T22:45:33.593Z</t>
  </si>
  <si>
    <t>E-20260113-0102</t>
  </si>
  <si>
    <t>2026-01-13T22:46:35.801Z</t>
  </si>
  <si>
    <t>E-20260113-0103</t>
  </si>
  <si>
    <t>2026-01-13T22:49:10.313Z</t>
  </si>
  <si>
    <t>E-20260113-0104</t>
  </si>
  <si>
    <t>7 w/right 6 w/left; Floor press neutral grip; single arm press</t>
  </si>
  <si>
    <t>2026-01-13T22:52:10.383Z</t>
  </si>
  <si>
    <t>E-20260113-0105</t>
  </si>
  <si>
    <t>2026-01-13T22:58:09.213Z</t>
  </si>
  <si>
    <t>Dropset 25lbs</t>
  </si>
  <si>
    <t>2026-01-13T22:58:30.001Z</t>
  </si>
  <si>
    <t>E-20260113-0106</t>
  </si>
  <si>
    <t>2026-01-13T22:58:34.436Z</t>
  </si>
  <si>
    <t>E-20260113-0107</t>
  </si>
  <si>
    <t>2026-01-13T23:02:31.846Z</t>
  </si>
  <si>
    <t>2026-01-13T23:02:34.038Z</t>
  </si>
  <si>
    <t>E-20260113-0108</t>
  </si>
  <si>
    <t>Dropset 25lbs; left has more control vs right</t>
  </si>
  <si>
    <t>2026-01-13T23:02:53.768Z</t>
  </si>
  <si>
    <t>E-20260113-0109</t>
  </si>
  <si>
    <t>2026-01-13T23:07:18.268Z</t>
  </si>
  <si>
    <t>2026-01-13T23:07:19.557Z</t>
  </si>
  <si>
    <t>E-20260113-0110</t>
  </si>
  <si>
    <t>2026-01-13T23:07:22.953Z</t>
  </si>
  <si>
    <t>E-20260113-0111</t>
  </si>
  <si>
    <t>2026-01-13T23:10:43.636Z</t>
  </si>
  <si>
    <t>E-20260113-0112</t>
  </si>
  <si>
    <t>2026-01-13T23:13:52.738Z</t>
  </si>
  <si>
    <t>E-20260113-0113</t>
  </si>
  <si>
    <t>Right achieved 15 @ 27.5 lbs; left had to drop to 15 @ 20 lbs</t>
  </si>
  <si>
    <t>2026-01-13T23:18:15.153Z</t>
  </si>
  <si>
    <t>E-20260113-0114</t>
  </si>
  <si>
    <t>E-20260114-0115</t>
  </si>
  <si>
    <t>5lb db pinched with arm not carrying 75 lbs</t>
  </si>
  <si>
    <t>E-20260114-0116</t>
  </si>
  <si>
    <t>10lb db pinched with arm not carrying 75 lbs; right grip was second and slipped a little around 50-55 sec</t>
  </si>
  <si>
    <t>2026-01-14T23:20:11.132Z</t>
  </si>
  <si>
    <t>E-20260114-0117</t>
  </si>
  <si>
    <t>10lb db pinched with arm not carrying 75 lbs; r</t>
  </si>
  <si>
    <t>2026-01-14T23:23:38.418Z</t>
  </si>
  <si>
    <t>E-20260114-0118</t>
  </si>
  <si>
    <t>2026-01-14T23:25:37.658Z</t>
  </si>
  <si>
    <t>E-20260114-0119</t>
  </si>
  <si>
    <t>Slow and controlled</t>
  </si>
  <si>
    <t>2026-01-14T23:31:32.628Z</t>
  </si>
  <si>
    <t>E-20260114-0120</t>
  </si>
  <si>
    <t>2026-01-14T23:33:54.441Z</t>
  </si>
  <si>
    <t>E-20260114-0121</t>
  </si>
  <si>
    <t>Slow and controlled; feeling a little biceps bias as I progressed on reps 9-12</t>
  </si>
  <si>
    <t>2026-01-14T23:37:11.625Z</t>
  </si>
  <si>
    <t>E-20260114-0122</t>
  </si>
  <si>
    <t>0</t>
  </si>
  <si>
    <t>Slow and controlled; feeling a little biceps bias as I progressed through reps. RIR=0</t>
  </si>
  <si>
    <t>2026-01-14T23:39:57.575Z</t>
  </si>
  <si>
    <t>E-20260114-0123</t>
  </si>
  <si>
    <t>Cable at about for head height. Thumbs up grip on rope;</t>
  </si>
  <si>
    <t>2026-01-14T23:42:47.752Z</t>
  </si>
  <si>
    <t>E-20260114-0124</t>
  </si>
  <si>
    <t>2026-01-14T23:44:36.108Z</t>
  </si>
  <si>
    <t>E-20260114-0125</t>
  </si>
  <si>
    <t>2026-01-14T23:46:59.643Z</t>
  </si>
  <si>
    <t>E-20260114-0126</t>
  </si>
  <si>
    <t xml:space="preserve">2 sec hold at contraction; 2 sec hold fully extended. </t>
  </si>
  <si>
    <t>2026-01-14T23:51:45.184Z</t>
  </si>
  <si>
    <t>E-20260114-0127</t>
  </si>
  <si>
    <t>2026-01-14T23:55:18.897Z</t>
  </si>
  <si>
    <t>E-20260114-0128</t>
  </si>
  <si>
    <t xml:space="preserve">I was GASSED after this set </t>
  </si>
  <si>
    <t>E-20260116-0129</t>
  </si>
  <si>
    <t>2026-01-16T18:31:05.865Z</t>
  </si>
  <si>
    <t>Bench at 3</t>
  </si>
  <si>
    <t>E-20260116-0130</t>
  </si>
  <si>
    <t>2026-01-16T18:31:27.117Z</t>
  </si>
  <si>
    <t>E-20260116-0131</t>
  </si>
  <si>
    <t>2026-01-16T18:35:30.214Z</t>
  </si>
  <si>
    <t>2026-01-16T18:35:32.074Z</t>
  </si>
  <si>
    <t>E-20260116-0132</t>
  </si>
  <si>
    <t>2026-01-16T18:35:34.634Z</t>
  </si>
  <si>
    <t>E-20260116-0133</t>
  </si>
  <si>
    <t>2026-01-16T18:39:49.790Z</t>
  </si>
  <si>
    <t>Bench at 3; alternating; right was a little less of a contraction on later reps</t>
  </si>
  <si>
    <t>2026-01-16T18:39:50.539Z</t>
  </si>
  <si>
    <t>E-20260116-0134</t>
  </si>
  <si>
    <t>2026-01-16T18:39:57.683Z</t>
  </si>
  <si>
    <t>E-20260116-0135</t>
  </si>
  <si>
    <t>No attachment. Just grabbed the cable the attachment slot</t>
  </si>
  <si>
    <t>2026-01-16T18:43:47.867Z</t>
  </si>
  <si>
    <t>E-20260116-0136</t>
  </si>
  <si>
    <t>2026-01-16T18:46:30.629Z</t>
  </si>
  <si>
    <t>E-20260116-0137</t>
  </si>
  <si>
    <t>2026-01-16T18:49:32.552Z</t>
  </si>
  <si>
    <t>E-20260116-0138</t>
  </si>
  <si>
    <t>2026-01-16T18:53:21.386Z</t>
  </si>
  <si>
    <t>E-20260116-0139</t>
  </si>
  <si>
    <t>2026-01-16T18:56:11.019Z</t>
  </si>
  <si>
    <t>E-20260116-0140</t>
  </si>
  <si>
    <t>Lactic acid in the forearms is massive by set 3</t>
  </si>
  <si>
    <t>E-20260118-0141</t>
  </si>
  <si>
    <t>E-20260118-0142</t>
  </si>
  <si>
    <t>2026-01-18T17:22:33.439Z</t>
  </si>
  <si>
    <t>E-20260118-0143</t>
  </si>
  <si>
    <t>2026-01-18T17:24:59.566Z</t>
  </si>
  <si>
    <t>E-20260118-0144</t>
  </si>
  <si>
    <t xml:space="preserve">Slight slippage at 40 sec on right </t>
  </si>
  <si>
    <t>2026-01-18T17:27:17.406Z</t>
  </si>
  <si>
    <t>E-20260118-0145</t>
  </si>
  <si>
    <t>2026-01-18T17:29:09.146Z</t>
  </si>
  <si>
    <t>E-20260118-0146</t>
  </si>
  <si>
    <t xml:space="preserve">Seated cable row, shoulder width neutral grip attachment. </t>
  </si>
  <si>
    <t>2026-01-18T17:33:39.459Z</t>
  </si>
  <si>
    <t>E-20260118-0147</t>
  </si>
  <si>
    <t>2026-01-18T17:35:51.640Z</t>
  </si>
  <si>
    <t>E-20260118-0148</t>
  </si>
  <si>
    <t>2026-01-18T17:38:22.884Z</t>
  </si>
  <si>
    <t>E-20260118-0149</t>
  </si>
  <si>
    <t xml:space="preserve">Partials 7 &amp; 8 difficulty to get the shoulder blades to pull fully back. Seated cable row, shoulder width neutral grip attachment. </t>
  </si>
  <si>
    <t>2026-01-18T17:41:11.815Z</t>
  </si>
  <si>
    <t>E-20260118-0150</t>
  </si>
  <si>
    <t>Feet elevated on bench.</t>
  </si>
  <si>
    <t>2026-01-18T17:43:52.845Z</t>
  </si>
  <si>
    <t>E-20260118-0151</t>
  </si>
  <si>
    <t xml:space="preserve">Feet elevated on bench. I’m not making it chest to bar at the top. Should that be my target? </t>
  </si>
  <si>
    <t>2026-01-18T17:46:43.329Z</t>
  </si>
  <si>
    <t>E-20260118-0152</t>
  </si>
  <si>
    <t xml:space="preserve">Heels on floor. Made it a bit closer to chest this set. </t>
  </si>
  <si>
    <t>2026-01-18T17:49:17.535Z</t>
  </si>
  <si>
    <t>E-20260118-0153</t>
  </si>
  <si>
    <t>Feet elevated 1-4</t>
  </si>
  <si>
    <t>2026-01-18T17:51:45.638Z</t>
  </si>
  <si>
    <t>E-20260118-0154</t>
  </si>
  <si>
    <t>Left I assisted (tapping) reps 6-8</t>
  </si>
  <si>
    <t>2026-01-18T17:56:35.001Z</t>
  </si>
  <si>
    <t>E-20260118-0155</t>
  </si>
  <si>
    <t>2026-01-18T18:00:32.056Z</t>
  </si>
  <si>
    <t>E-20260118-0156</t>
  </si>
  <si>
    <t>2026-01-18T18:00:41.040Z</t>
  </si>
  <si>
    <t>Drop set</t>
  </si>
  <si>
    <t>2026-01-18T18:03:45.636Z</t>
  </si>
  <si>
    <t>E-20260118-0157</t>
  </si>
  <si>
    <t>2026-01-18T18:05:02.809Z</t>
  </si>
  <si>
    <t>E-20260118-0158</t>
  </si>
  <si>
    <t xml:space="preserve">Partials </t>
  </si>
  <si>
    <t>2026-01-18T18:05:10.888Z</t>
  </si>
  <si>
    <t>E-20260118-0159</t>
  </si>
  <si>
    <t>E-20260119-0160</t>
  </si>
  <si>
    <t>45 lb plate on each side. Warm up</t>
  </si>
  <si>
    <t>E-20260119-0161</t>
  </si>
  <si>
    <t>45+25 each side; 2-1-2 tempo;</t>
  </si>
  <si>
    <t>2026-01-19T18:19:20.350Z</t>
  </si>
  <si>
    <t>E-20260119-0162</t>
  </si>
  <si>
    <t>1-2</t>
  </si>
  <si>
    <t>RIR = 1-2; Not sure the best way to log this. Do we want the weight per side on plate-loaded machines? 45+25 each side; 2-1-2 tempo;</t>
  </si>
  <si>
    <t>2026-01-19T18:21:49.139Z</t>
  </si>
  <si>
    <t>E-20260119-0163</t>
  </si>
  <si>
    <t>2026-01-19T18:23:49.618Z</t>
  </si>
  <si>
    <t>E-20260119-0164</t>
  </si>
  <si>
    <t>Tempo 2-1-2; elbows kept close to body</t>
  </si>
  <si>
    <t>2026-01-19T18:27:25.419Z</t>
  </si>
  <si>
    <t>E-20260119-0165</t>
  </si>
  <si>
    <t>RIR 1-2; Tempo 2-1-2; elbows kept close to body</t>
  </si>
  <si>
    <t>2026-01-19T18:29:54.250Z</t>
  </si>
  <si>
    <t>E-20260119-0166</t>
  </si>
  <si>
    <t>2026-01-19T18:32:19.752Z</t>
  </si>
  <si>
    <t>E-20260119-0167</t>
  </si>
  <si>
    <t>RIR 1; Tempo 2-1-2; elbows kept close to body</t>
  </si>
  <si>
    <t>2026-01-19T18:35:07.469Z</t>
  </si>
  <si>
    <t>E-20260119-0168</t>
  </si>
  <si>
    <t>2026-01-19T18:42:36.652Z</t>
  </si>
  <si>
    <t>Supine Vertical Plate Press to Supine DB Vertical Press superset</t>
  </si>
  <si>
    <t>2026-01-19T18:42:37.338Z</t>
  </si>
  <si>
    <t>E-20260119-0169</t>
  </si>
  <si>
    <t>2026-01-19T18:42:39.316Z</t>
  </si>
  <si>
    <t>E-20260119-0170</t>
  </si>
  <si>
    <t>2026-01-19T18:44:46.899Z</t>
  </si>
  <si>
    <t>2026-01-19T18:44:49.278Z</t>
  </si>
  <si>
    <t>E-20260119-0171</t>
  </si>
  <si>
    <t>2026-01-19T18:44:52.742Z</t>
  </si>
  <si>
    <t>E-20260119-0172</t>
  </si>
  <si>
    <t>2026-01-19T18:50:01.923Z</t>
  </si>
  <si>
    <t>2026-01-19T18:50:04.550Z</t>
  </si>
  <si>
    <t>E-20260119-0173</t>
  </si>
  <si>
    <t>2026-01-19T18:50:08.048Z</t>
  </si>
  <si>
    <t>E-20260119-0174</t>
  </si>
  <si>
    <t>Right did 15 easy; left hit a wall at 9… assisted to 11</t>
  </si>
  <si>
    <t>2026-01-19T18:54:29.686Z</t>
  </si>
  <si>
    <t>E-20260119-0175</t>
  </si>
  <si>
    <t>Right did 15 easy; left dropped to 15 lbs and did 15 easy</t>
  </si>
  <si>
    <t>2026-01-19T18:58:14.786Z</t>
  </si>
  <si>
    <t>E-20260119-0176</t>
  </si>
  <si>
    <t>Right did 15 easy; left 6@ 20, then dropped to 15 lbs for 8</t>
  </si>
  <si>
    <t>2026-01-19T19:02:15.787Z</t>
  </si>
  <si>
    <t>E-20260119-0177</t>
  </si>
  <si>
    <t>2026-01-19T19:08:15.419Z</t>
  </si>
  <si>
    <t>Drop set left 25; right 25x6, 20x5,15x6</t>
  </si>
  <si>
    <t>2026-01-19T19:08:16.289Z</t>
  </si>
  <si>
    <t>E-20260119-0178</t>
  </si>
  <si>
    <t>E-20260121-0179</t>
  </si>
  <si>
    <t xml:space="preserve">Incline 1%, 2.7mph; plate pinch of 10 lbs with ‘off’ hand </t>
  </si>
  <si>
    <t>E-20260121-0180</t>
  </si>
  <si>
    <t>2026-01-21T21:15:42.122Z</t>
  </si>
  <si>
    <t>E-20260121-0181</t>
  </si>
  <si>
    <t>Incline 1%, 2.7mph; plate pinch of 10 lbs with ‘off’ hand; dropped the plate at 60 seconds set 3 left hand</t>
  </si>
  <si>
    <t>2026-01-21T21:20:16.606Z</t>
  </si>
  <si>
    <t>E-20260121-0182</t>
  </si>
  <si>
    <t>Incline 1%, 2.7mph; plate pinch of 10 lbs with ‘off’ hand; dropped the plate at 72 seconds set 3 left hand</t>
  </si>
  <si>
    <t>2026-01-21T21:23:39.843Z</t>
  </si>
  <si>
    <t>E-20260121-0183</t>
  </si>
  <si>
    <t>2026-01-21T21:26:57.955Z</t>
  </si>
  <si>
    <t>E-20260121-0184</t>
  </si>
  <si>
    <t xml:space="preserve">70 plate on the seated cable row machine </t>
  </si>
  <si>
    <t>2026-01-21T21:33:04.884Z</t>
  </si>
  <si>
    <t>E-20260121-0185</t>
  </si>
  <si>
    <t>2026-01-21T21:35:37.185Z</t>
  </si>
  <si>
    <t>E-20260121-0186</t>
  </si>
  <si>
    <t xml:space="preserve">RIR 1; Tempo 2-1-2 for all sets; 70 plate on the seated cable row machine </t>
  </si>
  <si>
    <t>2026-01-21T21:39:09.327Z</t>
  </si>
  <si>
    <t>E-20260121-0187</t>
  </si>
  <si>
    <t xml:space="preserve">RIR 0; Tempo 2-1-2 for all sets; 70 plate on the seated cable row machine </t>
  </si>
  <si>
    <t>2026-01-21T21:41:13.397Z</t>
  </si>
  <si>
    <t>E-20260121-0188</t>
  </si>
  <si>
    <t>2 sec hold at full pull; cable set at notch 4 (~brow height )</t>
  </si>
  <si>
    <t>2026-01-21T21:45:54.475Z</t>
  </si>
  <si>
    <t>E-20260121-0189</t>
  </si>
  <si>
    <t>2026-01-21T21:47:41.183Z</t>
  </si>
  <si>
    <t>E-20260121-0190</t>
  </si>
  <si>
    <t>2026-01-21T21:49:58.315Z</t>
  </si>
  <si>
    <t>E-20260121-0191</t>
  </si>
  <si>
    <t>2 sec hold on contract and extended; 25 plate at Planet Fitness</t>
  </si>
  <si>
    <t>2026-01-21T21:54:12.129Z</t>
  </si>
  <si>
    <t>E-20260121-0192</t>
  </si>
  <si>
    <t>2 sec vs hold on contract and extended; 25 plate + 2.5 at Planet Fitness; left arm was RIR of 0 at 10th rep</t>
  </si>
  <si>
    <t>2026-01-21T21:57:48.835Z</t>
  </si>
  <si>
    <t>E-20260121-0193</t>
  </si>
  <si>
    <t>2026-01-21T21:58:41.773Z</t>
  </si>
  <si>
    <t xml:space="preserve">Rest Pause set slow and controlled. </t>
  </si>
  <si>
    <t>2026-01-21T22:02:16.420Z</t>
  </si>
  <si>
    <t>E-20260121-0194</t>
  </si>
  <si>
    <t>E-20260122-0195</t>
  </si>
  <si>
    <t>2026-01-22T21:43:20.685Z</t>
  </si>
  <si>
    <t>Not a great contraction on reps 13-14, but serviceable. Bench set at 3</t>
  </si>
  <si>
    <t>E-20260122-0196</t>
  </si>
  <si>
    <t>Feel very easy today. Plate at 40. Moving up to 45</t>
  </si>
  <si>
    <t>2026-01-22T21:43:47.047Z</t>
  </si>
  <si>
    <t>E-20260122-0197</t>
  </si>
  <si>
    <t>2026-01-22T21:47:08.004Z</t>
  </si>
  <si>
    <t xml:space="preserve">Good set. </t>
  </si>
  <si>
    <t>2026-01-22T21:47:09.381Z</t>
  </si>
  <si>
    <t>E-20260122-0198</t>
  </si>
  <si>
    <t>2026-01-22T21:47:16.622Z</t>
  </si>
  <si>
    <t>E-20260122-0199</t>
  </si>
  <si>
    <t>hit</t>
  </si>
  <si>
    <t>2026-01-22T21:50:31.161Z</t>
  </si>
  <si>
    <t>Good set. RIR hit 0. Poor flex at 10+</t>
  </si>
  <si>
    <t>2026-01-22T21:50:33.674Z</t>
  </si>
  <si>
    <t>E-20260122-0200</t>
  </si>
  <si>
    <t>RIR 0; full lockout and hold for as long as possible on last rep (only a couple seconds)</t>
  </si>
  <si>
    <t>2026-01-22T21:51:09.343Z</t>
  </si>
  <si>
    <t>E-20260122-0201</t>
  </si>
  <si>
    <t>Tempo 1-1-4</t>
  </si>
  <si>
    <t>2026-01-22T21:55:14.713Z</t>
  </si>
  <si>
    <t>E-20260122-0202</t>
  </si>
  <si>
    <t>2026-01-22T21:58:59.335Z</t>
  </si>
  <si>
    <t>E-20260122-0203</t>
  </si>
  <si>
    <t>Squeezed each rep</t>
  </si>
  <si>
    <t>2026-01-22T22:01:51.857Z</t>
  </si>
  <si>
    <t>E-20260122-0204</t>
  </si>
  <si>
    <t>Dropped once grip started to give (weight slowly rolling towards fingertip)</t>
  </si>
  <si>
    <t>2026-01-22T22:06:50.637Z</t>
  </si>
  <si>
    <t>E-20260122-0205</t>
  </si>
  <si>
    <t>2026-01-22T22:09:28.415Z</t>
  </si>
  <si>
    <t>E-20260122-0206</t>
  </si>
  <si>
    <t>E-20260124-0207</t>
  </si>
  <si>
    <t>1% incline, 3mph</t>
  </si>
  <si>
    <t>E-20260124-0208</t>
  </si>
  <si>
    <t>1% incline, 2.5 mph</t>
  </si>
  <si>
    <t>2026-01-24T17:53:44.460Z</t>
  </si>
  <si>
    <t>E-20260124-0209</t>
  </si>
  <si>
    <t>2026-01-24T17:56:20.279Z</t>
  </si>
  <si>
    <t>E-20260124-0210</t>
  </si>
  <si>
    <t>2026-01-24T17:58:20.720Z</t>
  </si>
  <si>
    <t>E-20260124-0211</t>
  </si>
  <si>
    <t>2026-01-24T18:00:58.496Z</t>
  </si>
  <si>
    <t>E-20260124-0212</t>
  </si>
  <si>
    <t>Felt too easy. Also, Coach, you say “Chest to pad”?? There is no chest pad on a seated cable row. Not sure what you are referring to</t>
  </si>
  <si>
    <t>2026-01-24T18:07:40.075Z</t>
  </si>
  <si>
    <t>E-20260124-0213</t>
  </si>
  <si>
    <t>2-3?</t>
  </si>
  <si>
    <t>Better. RIR 2-3? Concentration on keep traps relaxed. Pulling elbows straight back and squeezing scapula together</t>
  </si>
  <si>
    <t>2026-01-24T18:09:19.499Z</t>
  </si>
  <si>
    <t>E-20260124-0214</t>
  </si>
  <si>
    <t>Better. RIR 1-2.  Concentration on keep traps relaxed. Pulling elbows straight back and squeezing scapula together</t>
  </si>
  <si>
    <t>2026-01-24T18:11:40.451Z</t>
  </si>
  <si>
    <t>E-20260124-0215</t>
  </si>
  <si>
    <t>0-1</t>
  </si>
  <si>
    <t>Better. RIR 0-1.  Concentration on keep traps relaxed. Pulling elbows straight back and squeezing scapula together</t>
  </si>
  <si>
    <t>2026-01-24T18:13:51.291Z</t>
  </si>
  <si>
    <t>E-20260124-0216</t>
  </si>
  <si>
    <t>Feet elevated</t>
  </si>
  <si>
    <t>2026-01-24T18:16:24.704Z</t>
  </si>
  <si>
    <t>E-20260124-0217</t>
  </si>
  <si>
    <t>Feet on floor</t>
  </si>
  <si>
    <t>2026-01-24T18:18:31.490Z</t>
  </si>
  <si>
    <t>E-20260124-0218</t>
  </si>
  <si>
    <t>2026-01-24T18:20:26.071Z</t>
  </si>
  <si>
    <t xml:space="preserve">Feet elevated </t>
  </si>
  <si>
    <t>2026-01-24T18:20:33.484Z</t>
  </si>
  <si>
    <t>E-20260124-0219</t>
  </si>
  <si>
    <t>2026-01-24T18:20:40.243Z</t>
  </si>
  <si>
    <t>E-20260124-0220</t>
  </si>
  <si>
    <t>2026-01-24T18:23:40.192Z</t>
  </si>
  <si>
    <t>E-20260124-0221</t>
  </si>
  <si>
    <t xml:space="preserve">Helped tap /momentum reps 5,6,7. Full squeeze. </t>
  </si>
  <si>
    <t>2026-01-24T18:27:42.551Z</t>
  </si>
  <si>
    <t>E-20260124-0222</t>
  </si>
  <si>
    <t>2026-01-24T18:33:18.543Z</t>
  </si>
  <si>
    <t>Drop set to 30</t>
  </si>
  <si>
    <t>2026-01-24T18:33:28.264Z</t>
  </si>
  <si>
    <t>E-20260124-0223</t>
  </si>
  <si>
    <t>~5-6 strong reps, then partials until burned out</t>
  </si>
  <si>
    <t>2026-01-24T18:33:59.167Z</t>
  </si>
  <si>
    <t>E-20260124-0224</t>
  </si>
  <si>
    <t>2026-01-24T18:36:11.557Z</t>
  </si>
  <si>
    <t>E-20260124-0225</t>
  </si>
  <si>
    <t xml:space="preserve">Felt pretty good. </t>
  </si>
  <si>
    <t>E-20260125-0226</t>
  </si>
  <si>
    <t>2-1-2 tempo</t>
  </si>
  <si>
    <t>E-20260125-0227</t>
  </si>
  <si>
    <t>2026-01-25T17:33:31.523Z</t>
  </si>
  <si>
    <t>E-20260125-0228</t>
  </si>
  <si>
    <t>2-1-2 tempo; held the lockout on rep 7 for a few counts before finishing the 8th clean rep. Good set</t>
  </si>
  <si>
    <t>2026-01-25T17:36:06.185Z</t>
  </si>
  <si>
    <t>E-20260125-0229</t>
  </si>
  <si>
    <t>2-1-2 tempo; RIR  1;</t>
  </si>
  <si>
    <t>2026-01-25T17:39:18.981Z</t>
  </si>
  <si>
    <t>E-20260125-0230</t>
  </si>
  <si>
    <t>2026-01-25T17:42:20.857Z</t>
  </si>
  <si>
    <t>E-20260125-0231</t>
  </si>
  <si>
    <t>Tempo 2-1-2; RIR 1-2</t>
  </si>
  <si>
    <t>2026-01-25T17:44:50.013Z</t>
  </si>
  <si>
    <t>E-20260125-0232</t>
  </si>
  <si>
    <t>2026-01-25T17:46:57.844Z</t>
  </si>
  <si>
    <t>E-20260125-0233</t>
  </si>
  <si>
    <t>Tempo 2-1-2; RIR 1</t>
  </si>
  <si>
    <t>2026-01-25T17:49:39.508Z</t>
  </si>
  <si>
    <t>E-20260125-0234</t>
  </si>
  <si>
    <t>2026-01-25T17:51:27.157Z</t>
  </si>
  <si>
    <t>2026-01-25T17:54:05.047Z</t>
  </si>
  <si>
    <t>E-20260125-0235</t>
  </si>
  <si>
    <t>2026-01-25T17:54:08.611Z</t>
  </si>
  <si>
    <t>E-20260125-0236</t>
  </si>
  <si>
    <t>2026-01-25T17:58:05.374Z</t>
  </si>
  <si>
    <t>2026-01-25T17:58:05.997Z</t>
  </si>
  <si>
    <t>E-20260125-0237</t>
  </si>
  <si>
    <t>2026-01-25T17:58:08.120Z</t>
  </si>
  <si>
    <t>E-20260125-0238</t>
  </si>
  <si>
    <t>2026-01-25T18:02:32.740Z</t>
  </si>
  <si>
    <t>2026-01-25T18:02:34.865Z</t>
  </si>
  <si>
    <t>E-20260125-0239</t>
  </si>
  <si>
    <t>RIR 0-1</t>
  </si>
  <si>
    <t>2026-01-25T18:02:46.581Z</t>
  </si>
  <si>
    <t>E-20260125-0240</t>
  </si>
  <si>
    <t>Pretty consistent between sides today on set 1 👍</t>
  </si>
  <si>
    <t>2026-01-25T18:07:58.754Z</t>
  </si>
  <si>
    <t>E-20260125-0241</t>
  </si>
  <si>
    <t>Assist on left side reps 13,14,15</t>
  </si>
  <si>
    <t>2026-01-25T18:11:25.099Z</t>
  </si>
  <si>
    <t>E-20260125-0242</t>
  </si>
  <si>
    <t>Assist on left side reps 10,11,12,13,14,15</t>
  </si>
  <si>
    <t>2026-01-25T18:14:52.454Z</t>
  </si>
  <si>
    <t>E-20260125-0243</t>
  </si>
  <si>
    <t>2026-01-25T18:19:07.788Z</t>
  </si>
  <si>
    <t>Right did 20lb x 12, then 15lb x 10</t>
  </si>
  <si>
    <t>2026-01-25T18:19:08.478Z</t>
  </si>
  <si>
    <t>E-20260125-0244</t>
  </si>
  <si>
    <t>E-20260127-0245</t>
  </si>
  <si>
    <t>2026-01-27T21:37:45.626Z</t>
  </si>
  <si>
    <t xml:space="preserve">Left - 0% incline, 2.5mph, 2 10 lbs plates pinched on off hand </t>
  </si>
  <si>
    <t>E-20260127-0246</t>
  </si>
  <si>
    <t xml:space="preserve">Right - 0% incline, 2.5mph, 2 10 lbs plates pinched on off hand </t>
  </si>
  <si>
    <t>2026-01-27T21:37:54.001Z</t>
  </si>
  <si>
    <t>E-20260127-0247</t>
  </si>
  <si>
    <t>2026-01-27T21:41:15.542Z</t>
  </si>
  <si>
    <t>2026-01-27T21:41:16.144Z</t>
  </si>
  <si>
    <t>E-20260127-0248</t>
  </si>
  <si>
    <t xml:space="preserve">Right- 0% incline, 2.5mph, 2 10 lbs plates pinched on off hand </t>
  </si>
  <si>
    <t>2026-01-27T21:41:23.036Z</t>
  </si>
  <si>
    <t>E-20260127-0249</t>
  </si>
  <si>
    <t>2026-01-27T21:44:21.566Z</t>
  </si>
  <si>
    <t>E-20260127-0250</t>
  </si>
  <si>
    <t>2026-01-27T21:47:02.124Z</t>
  </si>
  <si>
    <t>E-20260127-0251</t>
  </si>
  <si>
    <t xml:space="preserve">Form stayed pretty true. A little less contraction on 10,11 both sides. </t>
  </si>
  <si>
    <t>2026-01-27T21:50:18.165Z</t>
  </si>
  <si>
    <t>E-20260127-0252</t>
  </si>
  <si>
    <t>2026-01-27T21:53:57.192Z</t>
  </si>
  <si>
    <t>E-20260127-0253</t>
  </si>
  <si>
    <t>Bench at 3 (or ~30degree).</t>
  </si>
  <si>
    <t>2026-01-27T21:58:14.895Z</t>
  </si>
  <si>
    <t>E-20260127-0254</t>
  </si>
  <si>
    <t>2-3</t>
  </si>
  <si>
    <t>RIR 2-3; Bench at 3 (or ~30degree).</t>
  </si>
  <si>
    <t>2026-01-27T21:59:45.450Z</t>
  </si>
  <si>
    <t>E-20260127-0255</t>
  </si>
  <si>
    <t>RIR 1-2; Bench at 3 (or ~30degree).</t>
  </si>
  <si>
    <t>2026-01-27T22:01:24.006Z</t>
  </si>
  <si>
    <t>E-20260127-0256</t>
  </si>
  <si>
    <t xml:space="preserve">Cable set at 8. This was too low. </t>
  </si>
  <si>
    <t>2026-01-27T22:04:59.173Z</t>
  </si>
  <si>
    <t>E-20260127-0257</t>
  </si>
  <si>
    <t xml:space="preserve">Move cable to 4. This is about brow height. A little tight / sore in right shoulder cap. Not serious but residual from Captains Chair, same spot </t>
  </si>
  <si>
    <t>2026-01-27T22:07:39.328Z</t>
  </si>
  <si>
    <t>E-20260127-0258</t>
  </si>
  <si>
    <t xml:space="preserve">Cable at 4. Squeezing on all sets for 2 seconds </t>
  </si>
  <si>
    <t>2026-01-27T22:10:04.192Z</t>
  </si>
  <si>
    <t>E-20260127-0259</t>
  </si>
  <si>
    <t>Squeeze for a 2-count. Elbow anchored</t>
  </si>
  <si>
    <t>2026-01-27T22:14:33.900Z</t>
  </si>
  <si>
    <t>E-20260127-0260</t>
  </si>
  <si>
    <t>Squeeze for a 2-count. Elbow anchored. RIR 0</t>
  </si>
  <si>
    <t>2026-01-27T22:17:38.082Z</t>
  </si>
  <si>
    <t>E-20260127-0261</t>
  </si>
  <si>
    <t>2026-01-27T22:22:25.683Z</t>
  </si>
  <si>
    <t>E-20260127-0262</t>
  </si>
  <si>
    <t>2026-01-27T22:39:12.753Z</t>
  </si>
  <si>
    <t>10 reps each side. Cable machine set at nipple line; right</t>
  </si>
  <si>
    <t>2026-01-27T22:39:13.373Z</t>
  </si>
  <si>
    <t>E-20260127-0263</t>
  </si>
  <si>
    <t>10 reps each side. Cable machine set at nipple line; left</t>
  </si>
  <si>
    <t>E-20260128-0264</t>
  </si>
  <si>
    <t>Bench at 4. Is this too high?</t>
  </si>
  <si>
    <t>E-20260128-0265</t>
  </si>
  <si>
    <t xml:space="preserve">Bench at 3. Slow and controlled pause at the bottom to try to prevent swinging or momentum </t>
  </si>
  <si>
    <t>2026-01-28T20:38:45.293Z</t>
  </si>
  <si>
    <t>E-20260128-0266</t>
  </si>
  <si>
    <t xml:space="preserve">RIR 0; Bench at 3. Slow and controlled pause at the bottom to try to prevent swinging or momentum </t>
  </si>
  <si>
    <t>2026-01-28T20:40:56.966Z</t>
  </si>
  <si>
    <t>E-20260128-0267</t>
  </si>
  <si>
    <t>Kneeling. Felt pretty easy</t>
  </si>
  <si>
    <t>2026-01-28T20:43:40.112Z</t>
  </si>
  <si>
    <t>E-20260128-0268</t>
  </si>
  <si>
    <t>RIR 1-2; Kneeling. Felt pretty easy</t>
  </si>
  <si>
    <t>2026-01-28T20:45:46.575Z</t>
  </si>
  <si>
    <t>E-20260128-0269</t>
  </si>
  <si>
    <t>RIR 0; Kneeling. Felt pretty easy</t>
  </si>
  <si>
    <t>2026-01-28T20:47:42.575Z</t>
  </si>
  <si>
    <t>E-20260128-0270</t>
  </si>
  <si>
    <t>2026-01-28T20:50:02.760Z</t>
  </si>
  <si>
    <t>E-20260128-0271</t>
  </si>
  <si>
    <t xml:space="preserve">Tapped on 11th right side </t>
  </si>
  <si>
    <t>2026-01-28T20:52:36.279Z</t>
  </si>
  <si>
    <t>E-20260128-0272</t>
  </si>
  <si>
    <t>2026-01-28T20:55:48.070Z</t>
  </si>
  <si>
    <t>E-20260128-0273</t>
  </si>
  <si>
    <t>2026-01-28T21:02:39.415Z</t>
  </si>
  <si>
    <t>E-20260128-0274</t>
  </si>
  <si>
    <t>2026-01-28T21:02:40.219Z</t>
  </si>
  <si>
    <t>E-20260128-0275</t>
  </si>
  <si>
    <t>E-20260131-0276</t>
  </si>
  <si>
    <t>2.5mph, incline 0%</t>
  </si>
  <si>
    <t>E-20260131-0277</t>
  </si>
  <si>
    <t>2026-01-31T16:47:55.158Z</t>
  </si>
  <si>
    <t>E-20260131-0278</t>
  </si>
  <si>
    <t>2026-01-31T16:50:07.293Z</t>
  </si>
  <si>
    <t>E-20260131-0279</t>
  </si>
  <si>
    <t>2026-01-31T16:51:59.169Z</t>
  </si>
  <si>
    <t>E-20260131-0280</t>
  </si>
  <si>
    <t>2026-01-31T16:54:15.144Z</t>
  </si>
  <si>
    <t>E-20260131-0281</t>
  </si>
  <si>
    <t>Warm up; cap squeeze; elbow tuck</t>
  </si>
  <si>
    <t>2026-01-31T16:59:16.254Z</t>
  </si>
  <si>
    <t>E-20260131-0282</t>
  </si>
  <si>
    <t>Tempo 2-1-2; RIR 3</t>
  </si>
  <si>
    <t>2026-01-31T17:00:49.430Z</t>
  </si>
  <si>
    <t>E-20260131-0283</t>
  </si>
  <si>
    <t>2026-01-31T17:02:40.168Z</t>
  </si>
  <si>
    <t>E-20260131-0284</t>
  </si>
  <si>
    <t>Tempo 2-1-2; RIR 1; little bit of lean back on last 2 pulls. But good hold and scap retraction</t>
  </si>
  <si>
    <t>2026-01-31T17:05:07.712Z</t>
  </si>
  <si>
    <t>E-20260131-0285</t>
  </si>
  <si>
    <t xml:space="preserve">Tempo maintains; lower back tweaked as I was getting this last set, set up; RIR 0 and lower back not feeing great now. </t>
  </si>
  <si>
    <t>2026-01-31T17:08:32.076Z</t>
  </si>
  <si>
    <t>E-20260131-0286</t>
  </si>
  <si>
    <t xml:space="preserve">Feet on floor. </t>
  </si>
  <si>
    <t>2026-01-31T17:12:02.427Z</t>
  </si>
  <si>
    <t>E-20260131-0287</t>
  </si>
  <si>
    <t xml:space="preserve">Feet on elevated; struggled </t>
  </si>
  <si>
    <t>2026-01-31T17:14:03.348Z</t>
  </si>
  <si>
    <t>E-20260131-0288</t>
  </si>
  <si>
    <t>Feet elevated. Lower back getting progressively tighter following cable rows</t>
  </si>
  <si>
    <t>2026-01-31T17:15:54.651Z</t>
  </si>
  <si>
    <t>E-20260131-0289</t>
  </si>
  <si>
    <t>2026-01-31T17:17:35.967Z</t>
  </si>
  <si>
    <t>E-20260131-0290</t>
  </si>
  <si>
    <t>8,9,10 partials</t>
  </si>
  <si>
    <t>2026-01-31T17:22:35.807Z</t>
  </si>
  <si>
    <t>E-20260131-0291</t>
  </si>
  <si>
    <t>Partials 6,7,8,9,10; feeling heavy today. Yesterday’s long row impacting?</t>
  </si>
  <si>
    <t>2026-01-31T17:25:56.278Z</t>
  </si>
  <si>
    <t>E-20260131-0292</t>
  </si>
  <si>
    <t>2026-01-31T17:26:40.710Z</t>
  </si>
  <si>
    <t>Drop sets like last week; 40 to 30</t>
  </si>
  <si>
    <t>2026-01-31T17:30:40.340Z</t>
  </si>
  <si>
    <t>E-20260131-0293</t>
  </si>
  <si>
    <t>E-20260203-0294</t>
  </si>
  <si>
    <t xml:space="preserve">No small weights available! Argh. Will focus on tempo and form. </t>
  </si>
  <si>
    <t>E-20260203-0295</t>
  </si>
  <si>
    <t xml:space="preserve">No small weights available! Argh. 180 felt good. Only 10lbs plates available. Will focus on tempo and form. </t>
  </si>
  <si>
    <t>2026-02-03T22:37:11.755Z</t>
  </si>
  <si>
    <t>E-20260203-0296</t>
  </si>
  <si>
    <t>2026-02-03T22:37:59.251Z</t>
  </si>
  <si>
    <t>E-20260203-0297</t>
  </si>
  <si>
    <t>2026-02-03T22:41:39.476Z</t>
  </si>
  <si>
    <t xml:space="preserve">Drop set? 180 &gt; 140 &gt; 90lbs; No small weights available! Argh. 180 felt good. Only 10lbs plates available. Will focus on tempo and form. </t>
  </si>
  <si>
    <t>2026-02-03T22:41:42.505Z</t>
  </si>
  <si>
    <t>E-20260203-0298</t>
  </si>
  <si>
    <t>2026-02-03T22:41:57.533Z</t>
  </si>
  <si>
    <t>E-20260203-0299</t>
  </si>
  <si>
    <t>2026-02-03T22:42:02.837Z</t>
  </si>
  <si>
    <t>E-20260203-0300</t>
  </si>
  <si>
    <t xml:space="preserve">No bench available. </t>
  </si>
  <si>
    <t>2026-02-03T22:46:00.695Z</t>
  </si>
  <si>
    <t>E-20260203-0301</t>
  </si>
  <si>
    <t>Got a bench. RIR  1-2; Tempo 2-1-2</t>
  </si>
  <si>
    <t>2026-02-03T22:48:17.961Z</t>
  </si>
  <si>
    <t>E-20260203-0302</t>
  </si>
  <si>
    <t>RIR  0; Tempo 2-1-2</t>
  </si>
  <si>
    <t>2026-02-03T22:50:53.520Z</t>
  </si>
  <si>
    <t>E-20260203-0303</t>
  </si>
  <si>
    <t>RIR 1; Tempo 2-1-2</t>
  </si>
  <si>
    <t>2026-02-03T22:53:21.902Z</t>
  </si>
  <si>
    <t>E-20260203-0304</t>
  </si>
  <si>
    <t>2026-02-03T22:56:44.306Z</t>
  </si>
  <si>
    <t>2026-02-03T22:56:51.553Z</t>
  </si>
  <si>
    <t>E-20260203-0305</t>
  </si>
  <si>
    <t>2026-02-03T22:56:57.126Z</t>
  </si>
  <si>
    <t>E-20260203-0306</t>
  </si>
  <si>
    <t>2026-02-03T23:00:50.714Z</t>
  </si>
  <si>
    <t xml:space="preserve">Tightness near AC joint, anterior shoulder cap right side. </t>
  </si>
  <si>
    <t>2026-02-03T23:00:52.894Z</t>
  </si>
  <si>
    <t>E-20260203-0307</t>
  </si>
  <si>
    <t>2026-02-03T23:00:56.923Z</t>
  </si>
  <si>
    <t>E-20260203-0308</t>
  </si>
  <si>
    <t>2026-02-03T23:05:17.316Z</t>
  </si>
  <si>
    <t>2026-02-03T23:05:44.466Z</t>
  </si>
  <si>
    <t>E-20260203-0309</t>
  </si>
  <si>
    <t>2026-02-03T23:05:48.997Z</t>
  </si>
  <si>
    <t>E-20260203-0310</t>
  </si>
  <si>
    <t xml:space="preserve">Whoops. Lost track of how many reps to do. </t>
  </si>
  <si>
    <t>2026-02-03T23:10:41.990Z</t>
  </si>
  <si>
    <t>E-20260203-0311</t>
  </si>
  <si>
    <t>2026-02-03T23:13:08.224Z</t>
  </si>
  <si>
    <t>E-20260203-0312</t>
  </si>
  <si>
    <t xml:space="preserve">Tap assist 11-15 on left. </t>
  </si>
  <si>
    <t>2026-02-03T23:16:05.236Z</t>
  </si>
  <si>
    <t>E-20260203-0313</t>
  </si>
  <si>
    <t>E-20260204-0314</t>
  </si>
  <si>
    <t>5+</t>
  </si>
  <si>
    <t>Tempo 2-1-2; RIR 5+</t>
  </si>
  <si>
    <t>E-20260204-0315</t>
  </si>
  <si>
    <t>Tempo 2-1-2; RIR 2</t>
  </si>
  <si>
    <t>2026-02-04T23:03:37.049Z</t>
  </si>
  <si>
    <t>E-20260204-0316</t>
  </si>
  <si>
    <t>2026-02-04T23:05:33.073Z</t>
  </si>
  <si>
    <t>E-20260204-0317</t>
  </si>
  <si>
    <t>2026-02-04T23:07:39.465Z</t>
  </si>
  <si>
    <t>E-20260204-0318</t>
  </si>
  <si>
    <t>Elbow to ribs. Sitting tall. Tempo 2-1-2; RIR 5+</t>
  </si>
  <si>
    <t>2026-02-04T23:11:57.011Z</t>
  </si>
  <si>
    <t>E-20260204-0319</t>
  </si>
  <si>
    <t>3-4</t>
  </si>
  <si>
    <t>Elbow to ribs. Sitting tall. Tempo 2-1-2; RIR 3-4</t>
  </si>
  <si>
    <t>2026-02-04T23:13:35.514Z</t>
  </si>
  <si>
    <t>E-20260204-0320</t>
  </si>
  <si>
    <t>2026-02-04T23:15:40.727Z</t>
  </si>
  <si>
    <t>E-20260204-0321</t>
  </si>
  <si>
    <t>Elbow to ribs. Sitting tall. Tempo 2-1-3; RIR 1</t>
  </si>
  <si>
    <t>2026-02-04T23:18:38.749Z</t>
  </si>
  <si>
    <t>E-20260204-0322</t>
  </si>
  <si>
    <t>2026-02-04T23:22:34.901Z</t>
  </si>
  <si>
    <t>E-20260204-0323</t>
  </si>
  <si>
    <t>2026-02-04T23:24:09.907Z</t>
  </si>
  <si>
    <t>E-20260204-0324</t>
  </si>
  <si>
    <t>2026-02-04T23:26:16.278Z</t>
  </si>
  <si>
    <t>E-20260204-0325</t>
  </si>
  <si>
    <t>2026-02-04T23:31:42.172Z</t>
  </si>
  <si>
    <t>E-20260204-0326</t>
  </si>
  <si>
    <t>Tempo 2-1-3; RIR 1-2</t>
  </si>
  <si>
    <t>2026-02-04T23:34:47.952Z</t>
  </si>
  <si>
    <t>E-20260204-0327</t>
  </si>
  <si>
    <t>Tempo 2-1-3; RIR 0</t>
  </si>
  <si>
    <t>2026-02-04T23:38:42.690Z</t>
  </si>
  <si>
    <t>E-20260204-0328</t>
  </si>
  <si>
    <t>; bench at ~30 degrees</t>
  </si>
  <si>
    <t>Tempo 3-1-3; RIR ; bench at ~30 degrees</t>
  </si>
  <si>
    <t>2026-02-04T23:42:37.908Z</t>
  </si>
  <si>
    <t>E-20260204-0329</t>
  </si>
  <si>
    <t>; bench at ~30 degrees; for both sets my arms were hanging straight down</t>
  </si>
  <si>
    <t>Tempo 3-1-3; RIR ; bench at ~30 degrees; for both sets my arms were hanging straight down</t>
  </si>
  <si>
    <t>E-20260207-0330</t>
  </si>
  <si>
    <t>Tempo 1-1-3; RIR 2</t>
  </si>
  <si>
    <t>E-20260207-0331</t>
  </si>
  <si>
    <t>Tempo 3-1-3; RIR 2</t>
  </si>
  <si>
    <t>2026-02-07T17:47:22.367Z</t>
  </si>
  <si>
    <t>E-20260207-0332</t>
  </si>
  <si>
    <t>Tempo 3-1-3; RIR 1</t>
  </si>
  <si>
    <t>2026-02-07T17:50:04.044Z</t>
  </si>
  <si>
    <t>E-20260207-0333</t>
  </si>
  <si>
    <t>Tempo 3-1-3; RIR 0; contraction was more difficult at 7+, but squeezed as much as possible and stayed true to the tempo</t>
  </si>
  <si>
    <t>2026-02-07T17:54:28.282Z</t>
  </si>
  <si>
    <t>E-20260207-0334</t>
  </si>
  <si>
    <t xml:space="preserve">Kneeling. Tempo 2-1-2; RIR 1-2; High cable machine (as opposed to the adjustable height cable spots. </t>
  </si>
  <si>
    <t>2026-02-07T17:57:02.628Z</t>
  </si>
  <si>
    <t>E-20260207-0335</t>
  </si>
  <si>
    <t xml:space="preserve">Kneeling. Tempo 2-1-2; RIR 0; High cable machine (as opposed to the adjustable height cable spots. </t>
  </si>
  <si>
    <t>2026-02-07T17:59:05.809Z</t>
  </si>
  <si>
    <t>E-20260207-0336</t>
  </si>
  <si>
    <t xml:space="preserve">Kneeling. Tempo 2-1-2; RIR 1; High cable machine (as opposed to the adjustable height cable spots. </t>
  </si>
  <si>
    <t>2026-02-07T18:01:04.131Z</t>
  </si>
  <si>
    <t>E-20260207-0337</t>
  </si>
  <si>
    <t xml:space="preserve">Kneeling. Tempo 2-1-2 (tempo wasn’t specified on today’s plan, so maybe 2-1-2 was too slow and controlled?); RIR 1; High cable machine (as opposed to the adjustable height cable spots. </t>
  </si>
  <si>
    <t>2026-02-07T18:03:31.295Z</t>
  </si>
  <si>
    <t>E-20260207-0338</t>
  </si>
  <si>
    <t>Squeeze at full extension. Cable set at height 17</t>
  </si>
  <si>
    <t>2026-02-07T18:08:51.280Z</t>
  </si>
  <si>
    <t>E-20260207-0339</t>
  </si>
  <si>
    <t>2026-02-07T18:08:56.633Z</t>
  </si>
  <si>
    <t>E-20260207-0340</t>
  </si>
  <si>
    <t>RIR 1; Squeeze at full extension. Cable set at height 17</t>
  </si>
  <si>
    <t>2026-02-07T18:10:39.673Z</t>
  </si>
  <si>
    <t>E-20260207-0341</t>
  </si>
  <si>
    <t>Tempo 1-1-3; RIR 1; bench at ~30degrees</t>
  </si>
  <si>
    <t>2026-02-07T18:14:00.635Z</t>
  </si>
  <si>
    <t>E-20260207-0342</t>
  </si>
  <si>
    <t>2026-02-07T18:16:16.169Z</t>
  </si>
  <si>
    <t>E-20260207-0343</t>
  </si>
  <si>
    <t>2026-02-07T18:19:07.653Z</t>
  </si>
  <si>
    <t>E-20260207-0344</t>
  </si>
  <si>
    <t>2026-02-07T18:22:20.048Z</t>
  </si>
  <si>
    <t>E-20260207-0345</t>
  </si>
  <si>
    <t>2026-02-07T18:24:48.981Z</t>
  </si>
  <si>
    <t>E-20260207-0346</t>
  </si>
  <si>
    <t>2026-02-07T18:27:31.138Z</t>
  </si>
  <si>
    <t>E-20260207-0347</t>
  </si>
  <si>
    <t>mi</t>
  </si>
  <si>
    <t>Damper at 5</t>
  </si>
  <si>
    <t>E-20260208-0348</t>
  </si>
  <si>
    <t>Per side. Rear foot elevated on 2 plates</t>
  </si>
  <si>
    <t>E-20260208-0349</t>
  </si>
  <si>
    <t>Extreme tightness on Left side during descending; Per side. Rear foot elevated on 2 plates</t>
  </si>
  <si>
    <t>2026-02-08T16:04:26.036Z</t>
  </si>
  <si>
    <t>E-20260208-0350</t>
  </si>
  <si>
    <t>Extreme tightness on Left hamstring side during descending; Per side. Rear foot elevated on 2 plates</t>
  </si>
  <si>
    <t>2026-02-08T16:06:07.050Z</t>
  </si>
  <si>
    <t>E-20260208-0351</t>
  </si>
  <si>
    <t xml:space="preserve">Slow controlled movement for all sets. </t>
  </si>
  <si>
    <t>2026-02-08T16:06:35.854Z</t>
  </si>
  <si>
    <t>E-20260208-0352</t>
  </si>
  <si>
    <t>30lbs dbs</t>
  </si>
  <si>
    <t>2026-02-08T16:10:51.318Z</t>
  </si>
  <si>
    <t>E-20260208-0353</t>
  </si>
  <si>
    <t>2026-02-08T16:12:50.312Z</t>
  </si>
  <si>
    <t>E-20260208-0354</t>
  </si>
  <si>
    <t>Tempo 2-0-1</t>
  </si>
  <si>
    <t>2026-02-08T16:14:36.441Z</t>
  </si>
  <si>
    <t>E-20260208-0355</t>
  </si>
  <si>
    <t>Tempo 2-0-1; RIR 1-2</t>
  </si>
  <si>
    <t>2026-02-08T16:16:56.171Z</t>
  </si>
  <si>
    <t>E-20260208-0356</t>
  </si>
  <si>
    <t>Incline 0; 2.5mph</t>
  </si>
  <si>
    <t>2026-02-08T16:20:55.317Z</t>
  </si>
  <si>
    <t>E-20260208-0357</t>
  </si>
  <si>
    <t xml:space="preserve">Incline 0; 2.5mph; stopped as soon as a roll to fingertips </t>
  </si>
  <si>
    <t>2026-02-08T16:23:17.189Z</t>
  </si>
  <si>
    <t>E-20260208-0358</t>
  </si>
  <si>
    <t>2026-02-08T16:25:07.547Z</t>
  </si>
  <si>
    <t>E-20260208-0359</t>
  </si>
  <si>
    <t>3+</t>
  </si>
  <si>
    <t>Tempo 2-1-2; RIR 3+</t>
  </si>
  <si>
    <t>2026-02-08T16:30:32.198Z</t>
  </si>
  <si>
    <t>E-20260208-0360</t>
  </si>
  <si>
    <t>E-20260209-0361</t>
  </si>
  <si>
    <t xml:space="preserve">Tempo slow and control; RIR 3+; Elbows tucked, moderate grip width, stopped just above chest; slow and controlled </t>
  </si>
  <si>
    <t>E-20260209-0362</t>
  </si>
  <si>
    <t xml:space="preserve">Tempo slow and control; RIR 1-2; Elbows tucked, moderate grip width, stopped just above chest; slow and controlled </t>
  </si>
  <si>
    <t>2026-02-09T20:00:48.614Z</t>
  </si>
  <si>
    <t>E-20260209-0363</t>
  </si>
  <si>
    <t xml:space="preserve">Tempo slow and control; RIR 1; Elbows tucked, moderate grip width, stopped just above chest; slow and controlled </t>
  </si>
  <si>
    <t>2026-02-09T20:01:41.268Z</t>
  </si>
  <si>
    <t>E-20260209-0364</t>
  </si>
  <si>
    <t>2026-02-09T20:04:01.474Z</t>
  </si>
  <si>
    <t>E-20260209-0365</t>
  </si>
  <si>
    <t>Tempo 1-1; RIR 3+</t>
  </si>
  <si>
    <t>2026-02-09T20:07:20.818Z</t>
  </si>
  <si>
    <t>E-20260209-0366</t>
  </si>
  <si>
    <t>2+</t>
  </si>
  <si>
    <t>Tempo 2-0-1; RIR 2+</t>
  </si>
  <si>
    <t>2026-02-09T20:09:33.681Z</t>
  </si>
  <si>
    <t>E-20260209-0367</t>
  </si>
  <si>
    <t>2026-02-09T20:12:01.813Z</t>
  </si>
  <si>
    <t>E-20260209-0368</t>
  </si>
  <si>
    <t>Low-Incline DB Press (15–30°)</t>
  </si>
  <si>
    <t>Tempo 3-1-3; RIR 2+; bench at 2 (~15 deg)</t>
  </si>
  <si>
    <t>2026-02-09T20:15:10.566Z</t>
  </si>
  <si>
    <t>E-20260209-0369</t>
  </si>
  <si>
    <t>2026-02-09T20:17:25.531Z</t>
  </si>
  <si>
    <t>E-20260209-0370</t>
  </si>
  <si>
    <t>Tempo 3-1-3; RIR 1; bench at 2 (~15 deg)</t>
  </si>
  <si>
    <t>2026-02-09T20:20:38.016Z</t>
  </si>
  <si>
    <t>E-20260209-0371</t>
  </si>
  <si>
    <t>Straight bar; adjustable cable rack; tempo 3-1-2; RIR 2</t>
  </si>
  <si>
    <t>2026-02-09T20:24:12.148Z</t>
  </si>
  <si>
    <t>E-20260209-0372</t>
  </si>
  <si>
    <t>Straight bar; adjustable cable rack; tempo 2-1-3; RIR 0-1</t>
  </si>
  <si>
    <t>2026-02-09T20:26:25.119Z</t>
  </si>
  <si>
    <t>E-20260209-0373</t>
  </si>
  <si>
    <t>2026-02-09T20:27:59.159Z</t>
  </si>
  <si>
    <t>E-20260209-0374</t>
  </si>
  <si>
    <t>2026-02-09T20:30:05.166Z</t>
  </si>
  <si>
    <t>E-20260209-0375</t>
  </si>
  <si>
    <t>Tempo 1-1-3; RIR 2+; standing</t>
  </si>
  <si>
    <t>2026-02-09T20:34:23.436Z</t>
  </si>
  <si>
    <t>E-20260209-0376</t>
  </si>
  <si>
    <t>Tempo 1-1-3; RIR 0-1; standing</t>
  </si>
  <si>
    <t>E-20260211-0377</t>
  </si>
  <si>
    <t>Tempo 2-1-2  ;RIR 1-2</t>
  </si>
  <si>
    <t>E-20260211-0378</t>
  </si>
  <si>
    <t>2026-02-11T22:38:11.669Z</t>
  </si>
  <si>
    <t>E-20260211-0379</t>
  </si>
  <si>
    <t>2026-02-11T22:40:14.992Z</t>
  </si>
  <si>
    <t>E-20260211-0380</t>
  </si>
  <si>
    <t>Tempo 2-1-2; RIR 1-2; better at the slower eccentric vs slow contraction, but held good form and tempo for all sets</t>
  </si>
  <si>
    <t>2026-02-11T22:42:10.981Z</t>
  </si>
  <si>
    <t>E-20260211-0381</t>
  </si>
  <si>
    <t xml:space="preserve">Tempo 2-1-2; RIR 1-2; residual anterior capsule ‘feeling’ </t>
  </si>
  <si>
    <t>2026-02-11T22:51:51.735Z</t>
  </si>
  <si>
    <t>E-20260211-0382</t>
  </si>
  <si>
    <t>2026-02-11T22:51:54.798Z</t>
  </si>
  <si>
    <t>E-20260211-0383</t>
  </si>
  <si>
    <t>Tempo 2-1-3; RIR 1-2; residual anterior capsule feel on full extension</t>
  </si>
  <si>
    <t>2026-02-11T22:55:15.661Z</t>
  </si>
  <si>
    <t>E-20260211-0384</t>
  </si>
  <si>
    <t>Tempo 2-1-3; RIR 0-1; residual anterior capsule feel on full extension</t>
  </si>
  <si>
    <t>2026-02-11T22:57:58.487Z</t>
  </si>
  <si>
    <t>E-20260211-0385</t>
  </si>
  <si>
    <t>Tempo 2-1-3; RIR 2; tightness/twinge in anterior capsule. Reduce my ROM very slightly to prevent anterior involvement during pull 👍</t>
  </si>
  <si>
    <t>2026-02-11T23:01:28.639Z</t>
  </si>
  <si>
    <t>E-20260211-0386</t>
  </si>
  <si>
    <t xml:space="preserve">Tempo 2-1-3; RIR 2; twinge is is weird it only hits in one slot of the movement otherwise no feeling before or after </t>
  </si>
  <si>
    <t>2026-02-11T23:04:43.528Z</t>
  </si>
  <si>
    <t>E-20260211-0387</t>
  </si>
  <si>
    <t>Tempo 2-1-3; RIR 1; no twinge 🤔</t>
  </si>
  <si>
    <t>2026-02-11T23:07:29.831Z</t>
  </si>
  <si>
    <t>E-20260211-0388</t>
  </si>
  <si>
    <t>2026-02-11T23:10:56.472Z</t>
  </si>
  <si>
    <t>E-20260211-0389</t>
  </si>
  <si>
    <t>Tempo 2-1-3; RIR 1</t>
  </si>
  <si>
    <t>2026-02-11T23:13:42.337Z</t>
  </si>
  <si>
    <t>E-20260211-0390</t>
  </si>
  <si>
    <t>2026-02-11T23:17:31.068Z</t>
  </si>
  <si>
    <t>E-20260211-0391</t>
  </si>
  <si>
    <t>Tempo 3-1-3; RIR 1-2</t>
  </si>
  <si>
    <t>2026-02-11T23:21:26.949Z</t>
  </si>
  <si>
    <t>E-20260211-0392</t>
  </si>
  <si>
    <t>Tempo 3-1-3; RIR 1-2; up the weight next time?</t>
  </si>
  <si>
    <t>2026-02-11T23:25:11.816Z</t>
  </si>
  <si>
    <t>E-20260211-0393</t>
  </si>
  <si>
    <t>2026-02-11T23:34:26.208Z</t>
  </si>
  <si>
    <t>2.0 mph; 0 incline; Right</t>
  </si>
  <si>
    <t>2026-02-11T23:34:27.292Z</t>
  </si>
  <si>
    <t>E-20260211-0394</t>
  </si>
  <si>
    <t>2.0 mph; 0 incline; Left</t>
  </si>
  <si>
    <t>2026-02-11T23:34:32.250Z</t>
  </si>
  <si>
    <t>E-20260211-0395</t>
  </si>
  <si>
    <t>2026-02-11T23:34:38.304Z</t>
  </si>
  <si>
    <t xml:space="preserve">2.0 mph; 0 incline; right </t>
  </si>
  <si>
    <t>2026-02-11T23:34:39.191Z</t>
  </si>
  <si>
    <t>E-20260211-0396</t>
  </si>
  <si>
    <t>2.0 mph; 0 incline; left</t>
  </si>
  <si>
    <t>2026-02-11T23:34:45.316Z</t>
  </si>
  <si>
    <t>E-20260211-0397</t>
  </si>
  <si>
    <t>2026-02-11T23:35:09.031Z</t>
  </si>
  <si>
    <t>Right 56 seconds</t>
  </si>
  <si>
    <t>2026-02-11T23:35:10.399Z</t>
  </si>
  <si>
    <t>E-20260211-0398</t>
  </si>
  <si>
    <t>E-20260213-0399</t>
  </si>
  <si>
    <t xml:space="preserve">Tempo 2-1-3; RIR 1-2; good eccentric </t>
  </si>
  <si>
    <t>E-20260213-0400</t>
  </si>
  <si>
    <t>Tempo 1-1-3; RIR 1; good eccentric; tried bench incline 1 notch lower</t>
  </si>
  <si>
    <t>2026-02-13T21:21:07.120Z</t>
  </si>
  <si>
    <t>E-20260213-0401</t>
  </si>
  <si>
    <t>Controlled. Focus on squeeze up bs any momentum; tempo closest to 1-1-3; RIR 0-1</t>
  </si>
  <si>
    <t>2026-02-13T21:24:07.529Z</t>
  </si>
  <si>
    <t>E-20260213-0402</t>
  </si>
  <si>
    <t>2026-02-13T21:26:33.643Z</t>
  </si>
  <si>
    <t>E-20260213-0403</t>
  </si>
  <si>
    <t>Tempo is 2-1-2; RIR 1-2</t>
  </si>
  <si>
    <t>2026-02-13T21:30:12.736Z</t>
  </si>
  <si>
    <t>E-20260213-0404</t>
  </si>
  <si>
    <t>Tempo is 2-1-2; RIR 1</t>
  </si>
  <si>
    <t>2026-02-13T21:32:23.660Z</t>
  </si>
  <si>
    <t>E-20260213-0405</t>
  </si>
  <si>
    <t>Tempo is 2-1-2; RIR 0</t>
  </si>
  <si>
    <t>2026-02-13T21:34:55.165Z</t>
  </si>
  <si>
    <t>E-20260213-0406</t>
  </si>
  <si>
    <t>2026-02-13T21:37:07.229Z</t>
  </si>
  <si>
    <t>E-20260213-0407</t>
  </si>
  <si>
    <t>2026-02-13T21:39:09.874Z</t>
  </si>
  <si>
    <t>E-20260213-0408</t>
  </si>
  <si>
    <t>Tempo 1-1-3; RIR 1-2</t>
  </si>
  <si>
    <t>2026-02-13T21:41:52.516Z</t>
  </si>
  <si>
    <t>E-20260213-0409</t>
  </si>
  <si>
    <t>Tempo 1-1-3; RIR 1</t>
  </si>
  <si>
    <t>2026-02-13T21:44:17.892Z</t>
  </si>
  <si>
    <t>E-20260213-0410</t>
  </si>
  <si>
    <t>1-1</t>
  </si>
  <si>
    <t>Bench at ~30 deg; tempo 1-1-3; RIR 1-1</t>
  </si>
  <si>
    <t>2026-02-13T21:48:01.397Z</t>
  </si>
  <si>
    <t>E-20260213-0411</t>
  </si>
  <si>
    <t>Bench at ~30 deg; tempo 1-1-3; RIR 1</t>
  </si>
  <si>
    <t>2026-02-13T21:50:40.780Z</t>
  </si>
  <si>
    <t>E-20260213-0412</t>
  </si>
  <si>
    <t>2026-02-13T21:53:17.119Z</t>
  </si>
  <si>
    <t>E-20260213-0413</t>
  </si>
  <si>
    <t>2026-02-13T21:59:34.902Z</t>
  </si>
  <si>
    <t>E-20260213-0414</t>
  </si>
  <si>
    <t>2026-02-13T21:59:36.420Z</t>
  </si>
  <si>
    <t>E-20260213-0415</t>
  </si>
  <si>
    <t>2026-02-13T22:01:45.419Z</t>
  </si>
  <si>
    <t>E-20260213-0416</t>
  </si>
  <si>
    <t>E-20260215-0417</t>
  </si>
  <si>
    <t xml:space="preserve">Tempo 2-1-2; RIR 2+; Back foot on 1 plate on the floor. </t>
  </si>
  <si>
    <t>E-20260215-0418</t>
  </si>
  <si>
    <t xml:space="preserve">Tight through left ham and glute; Tempo 2-1-2; RIR 2; Back foot on 1 plate on the floor. </t>
  </si>
  <si>
    <t>2026-02-15T18:14:35.426Z</t>
  </si>
  <si>
    <t>E-20260215-0419</t>
  </si>
  <si>
    <t xml:space="preserve">Tight through left ham and glute; Tempo 2-1-2; RIR 1-2; Back foot on 1 plate on the floor. </t>
  </si>
  <si>
    <t>2026-02-15T18:14:46.203Z</t>
  </si>
  <si>
    <t>E-20260215-0420</t>
  </si>
  <si>
    <t xml:space="preserve">Tight through left ham and glute; Tempo 2-1-2; RIR 1; Back foot on 1 plate on the floor. </t>
  </si>
  <si>
    <t>2026-02-15T18:17:04.101Z</t>
  </si>
  <si>
    <t>E-20260215-0421</t>
  </si>
  <si>
    <t>55# dbs; tempo 2-1-2</t>
  </si>
  <si>
    <t>2026-02-15T18:21:00.841Z</t>
  </si>
  <si>
    <t>E-20260215-0422</t>
  </si>
  <si>
    <t>55# dbs; tempo 2-1-2; trying hard to keep shoulders from rounding at the bottom/stretch</t>
  </si>
  <si>
    <t>2026-02-15T18:22:38.735Z</t>
  </si>
  <si>
    <t>E-20260215-0423</t>
  </si>
  <si>
    <t>2026-02-15T18:24:20.262Z</t>
  </si>
  <si>
    <t>E-20260215-0424</t>
  </si>
  <si>
    <t xml:space="preserve">10 strides per side. </t>
  </si>
  <si>
    <t>2026-02-15T18:27:29.062Z</t>
  </si>
  <si>
    <t>E-20260215-0425</t>
  </si>
  <si>
    <t>10 strides per side. Kb held on side lunging / forward foot</t>
  </si>
  <si>
    <t>2026-02-15T18:30:22.307Z</t>
  </si>
  <si>
    <t>E-20260215-0426</t>
  </si>
  <si>
    <t>2026-02-15T18:33:56.171Z</t>
  </si>
  <si>
    <t>E-20260215-0427</t>
  </si>
  <si>
    <t xml:space="preserve">Tempo 1-1-3; RIR 1; shaking </t>
  </si>
  <si>
    <t>2026-02-15T18:36:12.505Z</t>
  </si>
  <si>
    <t>E-20260215-0428</t>
  </si>
  <si>
    <t xml:space="preserve">Tempo 1-1-3; RIR 0; shaking </t>
  </si>
  <si>
    <t>2026-02-15T18:38:12.441Z</t>
  </si>
  <si>
    <t>E-20260215-0429</t>
  </si>
  <si>
    <t>2026-02-15T18:43:40.489Z</t>
  </si>
  <si>
    <t>E-20260215-0430</t>
  </si>
  <si>
    <t>2026-02-15T18:46:40.123Z</t>
  </si>
  <si>
    <t>E-20260215-0431</t>
  </si>
  <si>
    <t>E-20260216-0432</t>
  </si>
  <si>
    <t>Tempo 1-1-2; RIR 1</t>
  </si>
  <si>
    <t>E-20260216-0433</t>
  </si>
  <si>
    <t>Tempo 1-1-2; RIR 1; first rep I increased incline to slot one on the bench. Got 1 rep and needed to flatten the bench. Got 3 more</t>
  </si>
  <si>
    <t>2026-02-16T16:57:10.027Z</t>
  </si>
  <si>
    <t>E-20260216-0434</t>
  </si>
  <si>
    <t>1–2</t>
  </si>
  <si>
    <t xml:space="preserve">Tempo 2-1-2; RIR 1–2 </t>
  </si>
  <si>
    <t>2026-02-16T17:00:33.258Z</t>
  </si>
  <si>
    <t>E-20260216-0435</t>
  </si>
  <si>
    <t>Tempo 2-1-2; RIR 1–2; focuses in on good db path (up and slight arc more over head</t>
  </si>
  <si>
    <t>2026-02-16T17:03:38.005Z</t>
  </si>
  <si>
    <t>E-20260216-0436</t>
  </si>
  <si>
    <t>2026-02-16T17:07:07.675Z</t>
  </si>
  <si>
    <t>E-20260216-0437</t>
  </si>
  <si>
    <t>Tempo 2-1-2 RIR 1–2 ; seat set at 8 (shoulders slightly higher than hand grips)</t>
  </si>
  <si>
    <t>2026-02-16T17:11:40.803Z</t>
  </si>
  <si>
    <t>E-20260216-0438</t>
  </si>
  <si>
    <t>2026-02-16T17:13:12.748Z</t>
  </si>
  <si>
    <t>E-20260216-0439</t>
  </si>
  <si>
    <t xml:space="preserve">Tempo 2-1-2 RIR 0-1 ; seat set at 8 (shoulders slightly higher than hand grips); right sensitive with quick movement. Better with pause and press after full extension </t>
  </si>
  <si>
    <t>2026-02-16T17:18:21.305Z</t>
  </si>
  <si>
    <t>E-20260216-0440</t>
  </si>
  <si>
    <t>2026-02-16T17:20:42.708Z</t>
  </si>
  <si>
    <t>E-20260216-0441</t>
  </si>
  <si>
    <t>Tempo 2-1-2; RIR 0-1</t>
  </si>
  <si>
    <t>2026-02-16T17:22:12.981Z</t>
  </si>
  <si>
    <t>E-20260216-0442</t>
  </si>
  <si>
    <t>2026-02-16T17:24:29.635Z</t>
  </si>
  <si>
    <t>E-20260216-0443</t>
  </si>
  <si>
    <t>Tempo 2-1-2; RIR 0-1; hand La came together during extension, separated during hold</t>
  </si>
  <si>
    <t>2026-02-16T17:27:27.904Z</t>
  </si>
  <si>
    <t>E-20260216-0444</t>
  </si>
  <si>
    <t>Tempo 1-1-3 Smooth lockout; left RIR 1, right 2</t>
  </si>
  <si>
    <t>2026-02-16T17:31:40.148Z</t>
  </si>
  <si>
    <t>E-20260216-0445</t>
  </si>
  <si>
    <t>Tempo 1-1-3 Smooth lockout; RIR 1</t>
  </si>
  <si>
    <t>2026-02-16T17:34:41.036Z</t>
  </si>
  <si>
    <t>E-20260216-0446</t>
  </si>
  <si>
    <t>2026-02-16T17:38:16.336Z</t>
  </si>
  <si>
    <t>E-20260216-0447</t>
  </si>
  <si>
    <t>5# dbs; tempo 1-1-2</t>
  </si>
  <si>
    <t>2026-02-16T17:42:15.189Z</t>
  </si>
  <si>
    <t>E-20260216-0448</t>
  </si>
  <si>
    <t>5# dbs; tempo 2-1-2</t>
  </si>
  <si>
    <t>E-20260218-0449</t>
  </si>
  <si>
    <t>Tempo 2-1-2 1-second squeeze at top; RIR 2+</t>
  </si>
  <si>
    <t>E-20260218-0450</t>
  </si>
  <si>
    <t>Tempo 2-1-2 1-second squeeze at top; RIR 1-2</t>
  </si>
  <si>
    <t>2026-02-18T20:44:10.616Z</t>
  </si>
  <si>
    <t>E-20260218-0451</t>
  </si>
  <si>
    <t>Tempo 2-1-2 1-second squeeze at top; RIR 1</t>
  </si>
  <si>
    <t>2026-02-18T20:46:32.153Z</t>
  </si>
  <si>
    <t>E-20260218-0452</t>
  </si>
  <si>
    <t>2026-02-18T20:48:51.700Z</t>
  </si>
  <si>
    <t>E-20260218-0453</t>
  </si>
  <si>
    <t>Tempo 2-1-1 Slight lean back, 10–15 degrees Pull elbows toward ribs, not hands to chest; RIR2; right cap sensitive; tempo a bit weird too to pull down for 2, hold for 1, then extend on 1? That seems like a quick extension</t>
  </si>
  <si>
    <t>2026-02-18T20:54:11.721Z</t>
  </si>
  <si>
    <t>E-20260218-0454</t>
  </si>
  <si>
    <t>Tempo 2-1-1 Slight lean back, 10–15 degrees Pull elbows toward ribs, not hands to chest; RIR2; right cap sensitive</t>
  </si>
  <si>
    <t>2026-02-18T20:56:25.073Z</t>
  </si>
  <si>
    <t>E-20260218-0455</t>
  </si>
  <si>
    <t>Tempo 2-1-1 Slight lean back, 10–15 degrees Pull elbows toward ribs, not hands to chest; RIR 1</t>
  </si>
  <si>
    <t>2026-02-18T20:59:12.048Z</t>
  </si>
  <si>
    <t>E-20260218-0456</t>
  </si>
  <si>
    <t>Tempo 2-1-2; RIR 2+</t>
  </si>
  <si>
    <t>2026-02-18T21:01:12.717Z</t>
  </si>
  <si>
    <t>E-20260218-0457</t>
  </si>
  <si>
    <t>2026-02-18T21:03:18.560Z</t>
  </si>
  <si>
    <t>E-20260218-0458</t>
  </si>
  <si>
    <t>2026-02-18T21:05:19.725Z</t>
  </si>
  <si>
    <t>E-20260218-0459</t>
  </si>
  <si>
    <t>Bumping up weight; tempo 3-1-3; RIR 2</t>
  </si>
  <si>
    <t>2026-02-18T21:09:48.538Z</t>
  </si>
  <si>
    <t>E-20260218-0460</t>
  </si>
  <si>
    <t>2026-02-18T21:12:34.582Z</t>
  </si>
  <si>
    <t>E-20260218-0461</t>
  </si>
  <si>
    <t>2026-02-18T21:16:13.009Z</t>
  </si>
  <si>
    <t>E-20260218-0462</t>
  </si>
  <si>
    <t>Cable set just about shoulder height. Tempo 2-1-2; RIR 1-2</t>
  </si>
  <si>
    <t>2026-02-18T21:18:51.731Z</t>
  </si>
  <si>
    <t>E-20260218-0463</t>
  </si>
  <si>
    <t>2026-02-18T21:21:21.806Z</t>
  </si>
  <si>
    <t>E-20260218-0464</t>
  </si>
  <si>
    <t>Move cable from slot 16 to 17 (1 notch higher); removed grips and grabbed the cable itself; Tempo 2-1-2; RIR 1</t>
  </si>
  <si>
    <t>2026-02-18T21:24:05.229Z</t>
  </si>
  <si>
    <t>E-20260218-0465</t>
  </si>
  <si>
    <t xml:space="preserve">Left started rolling to fingertips at 70 seconds </t>
  </si>
  <si>
    <t>2026-02-18T21:28:28.263Z</t>
  </si>
  <si>
    <t>E-20260218-0466</t>
  </si>
  <si>
    <t>2026-02-18T21:30:25.233Z</t>
  </si>
  <si>
    <t>E-20260218-0467</t>
  </si>
  <si>
    <t>E-20260219-0468</t>
  </si>
  <si>
    <t>Tempo 3-1-2. RIR 1 . Tempo is tough!</t>
  </si>
  <si>
    <t>E-20260219-0469</t>
  </si>
  <si>
    <t>2026-02-19T21:15:22.264Z</t>
  </si>
  <si>
    <t>E-20260219-0470</t>
  </si>
  <si>
    <t>Tempo 3-1-2. RIR 0 . Tempo is tough!</t>
  </si>
  <si>
    <t>2026-02-19T21:17:42.138Z</t>
  </si>
  <si>
    <t>E-20260219-0471</t>
  </si>
  <si>
    <t xml:space="preserve">Tempo 3-1-2. RIR 0 . Tempo is tough! Not sure how you were expecting me to beat total rep count from last week when you said to stay the same weight but you added seconds to the tempo. Please explain that rationale. </t>
  </si>
  <si>
    <t>2026-02-19T21:19:34.621Z</t>
  </si>
  <si>
    <t>E-20260219-0472</t>
  </si>
  <si>
    <t>2026-02-19T21:25:06.209Z</t>
  </si>
  <si>
    <t>E-20260219-0473</t>
  </si>
  <si>
    <t>2026-02-19T21:28:08.277Z</t>
  </si>
  <si>
    <t>E-20260219-0474</t>
  </si>
  <si>
    <t>2026-02-19T21:31:34.467Z</t>
  </si>
  <si>
    <t>E-20260219-0475</t>
  </si>
  <si>
    <t>2026-02-19T21:33:47.367Z</t>
  </si>
  <si>
    <t>E-20260219-0476</t>
  </si>
  <si>
    <t>2026-02-19T21:35:57.468Z</t>
  </si>
  <si>
    <t>E-20260219-0477</t>
  </si>
  <si>
    <t>2026-02-19T21:38:03.623Z</t>
  </si>
  <si>
    <t>E-20260219-0478</t>
  </si>
  <si>
    <t>Tempo 2-1-2; RIR 0</t>
  </si>
  <si>
    <t>2026-02-19T21:40:01.295Z</t>
  </si>
  <si>
    <t>E-20260219-0479</t>
  </si>
  <si>
    <t>2026-02-19T21:44:34.408Z</t>
  </si>
  <si>
    <t>E-20260219-0480</t>
  </si>
  <si>
    <t>2026-02-19T21:47:54.222Z</t>
  </si>
  <si>
    <t>E-20260219-0481</t>
  </si>
  <si>
    <t>2026-02-19T21:51:16.212Z</t>
  </si>
  <si>
    <t>E-20260219-0482</t>
  </si>
  <si>
    <t>2026-02-19T21:55:43.678Z</t>
  </si>
  <si>
    <t>E-20260219-0483</t>
  </si>
  <si>
    <t xml:space="preserve">Tempo 2-1-2; RIR 1; little shrug/trap involved rep 13,14 left side. </t>
  </si>
  <si>
    <t>2026-02-19T21:58:40.212Z</t>
  </si>
  <si>
    <t>E-20260219-0484</t>
  </si>
  <si>
    <t>Tempo 2-1-2; RIR 1; little shrug/trap self corrected</t>
  </si>
  <si>
    <t>E-20260221-0485</t>
  </si>
  <si>
    <t>Tempo 3-2-1; tough</t>
  </si>
  <si>
    <t>E-20260221-0486</t>
  </si>
  <si>
    <t xml:space="preserve">Tempo 3-2-1; tough! Focus on pushing through heels </t>
  </si>
  <si>
    <t>2026-02-21T19:50:45.722Z</t>
  </si>
  <si>
    <t>E-20260221-0487</t>
  </si>
  <si>
    <t>Tempo 3-1-1; RIR 2</t>
  </si>
  <si>
    <t>2026-02-21T19:55:24.702Z</t>
  </si>
  <si>
    <t>E-20260221-0488</t>
  </si>
  <si>
    <t>Tempo 3-1-1; RIR 2; focus on keeping dbs close to shins. Stopped at slight bend in knee/full hamstring stretch/mid shin</t>
  </si>
  <si>
    <t>2026-02-21T19:58:18.192Z</t>
  </si>
  <si>
    <t>E-20260221-0489</t>
  </si>
  <si>
    <t>2026-02-21T20:00:30.551Z</t>
  </si>
  <si>
    <t>E-20260221-0490</t>
  </si>
  <si>
    <t xml:space="preserve">Tempo 2-1-1; RIR 1-2; rear foot on bench </t>
  </si>
  <si>
    <t>2026-02-21T20:05:46.007Z</t>
  </si>
  <si>
    <t>E-20260221-0491</t>
  </si>
  <si>
    <t>Tempo 2-1-2; RIR 1-2; rear foot on bench</t>
  </si>
  <si>
    <t>2026-02-21T20:08:43.261Z</t>
  </si>
  <si>
    <t>E-20260221-0492</t>
  </si>
  <si>
    <t>Left was weaker but made it. Tempo 2-1-2; RIR 1-2; rear foot on bench</t>
  </si>
  <si>
    <t>2026-02-21T20:12:12.257Z</t>
  </si>
  <si>
    <t>E-20260221-0493</t>
  </si>
  <si>
    <t>2026-02-21T20:15:16.176Z</t>
  </si>
  <si>
    <t>E-20260221-0494</t>
  </si>
  <si>
    <t>2026-02-21T20:17:30.836Z</t>
  </si>
  <si>
    <t>E-20260221-0495</t>
  </si>
  <si>
    <t>Tempo 2-1-2; RIR 2; smith machine</t>
  </si>
  <si>
    <t>2026-02-21T20:22:10.508Z</t>
  </si>
  <si>
    <t>E-20260221-0496</t>
  </si>
  <si>
    <t>2026-02-21T20:24:34.634Z</t>
  </si>
  <si>
    <t>E-20260221-0497</t>
  </si>
  <si>
    <t>2026-02-21T20:27:30.713Z</t>
  </si>
  <si>
    <t>E-20260221-0498</t>
  </si>
  <si>
    <t xml:space="preserve">Tempo slow and controlled. Placed 1 45# plate on my toe and flexed </t>
  </si>
  <si>
    <t>2026-02-21T20:29:56.001Z</t>
  </si>
  <si>
    <t>E-20260221-0499</t>
  </si>
  <si>
    <t>2026-02-21T20:29:56.738Z</t>
  </si>
  <si>
    <t>E-20260221-0500</t>
  </si>
  <si>
    <t xml:space="preserve">30 sec per side. Right shoulder felt weird / looser? Compared to left </t>
  </si>
  <si>
    <t>2026-02-21T20:32:27.550Z</t>
  </si>
  <si>
    <t>E-20260221-0501</t>
  </si>
  <si>
    <t xml:space="preserve">30 sec per side. At AC joint Right shoulder felt weird / looser? Compared to left </t>
  </si>
  <si>
    <t>E-20260222-0502</t>
  </si>
  <si>
    <t>E-20260222-0503</t>
  </si>
  <si>
    <t>2026-02-22T16:24:55.159Z</t>
  </si>
  <si>
    <t>E-20260222-0504</t>
  </si>
  <si>
    <t>Left doesn’t have as much rom</t>
  </si>
  <si>
    <t>2026-02-22T16:26:45.292Z</t>
  </si>
  <si>
    <t>E-20260222-0505</t>
  </si>
  <si>
    <t>2026-02-22T16:28:42.960Z</t>
  </si>
  <si>
    <t>E-20260222-0506</t>
  </si>
  <si>
    <t>Grey band</t>
  </si>
  <si>
    <t>2026-02-22T16:31:24.442Z</t>
  </si>
  <si>
    <t>E-20260222-0507</t>
  </si>
  <si>
    <t>Smith machine. Bar = 25; 45 plate on each side; tempo 3-1-1; RIR 1-2</t>
  </si>
  <si>
    <t>2026-02-22T16:36:56.319Z</t>
  </si>
  <si>
    <t>E-20260222-0508</t>
  </si>
  <si>
    <t>Smith machine. Bar = 25; 45 plate on each side; tempo 3-1-1; RIR 1; focused in on arm path and elbow tuck/angle; zero ego</t>
  </si>
  <si>
    <t>2026-02-22T16:39:40.665Z</t>
  </si>
  <si>
    <t>E-20260222-0509</t>
  </si>
  <si>
    <t>2026-02-22T16:41:42.714Z</t>
  </si>
  <si>
    <t>E-20260222-0510</t>
  </si>
  <si>
    <t>2026-02-22T16:43:29.255Z</t>
  </si>
  <si>
    <t>E-20260222-0511</t>
  </si>
  <si>
    <t>Tempo 2-1-2; RIR 1-2; slight right capsule tightening at hold/press</t>
  </si>
  <si>
    <t>2026-02-22T16:47:17.932Z</t>
  </si>
  <si>
    <t>E-20260222-0512</t>
  </si>
  <si>
    <t>2026-02-22T16:49:30.052Z</t>
  </si>
  <si>
    <t>E-20260222-0513</t>
  </si>
  <si>
    <t>2026-02-22T16:52:48.232Z</t>
  </si>
  <si>
    <t>E-20260222-0514</t>
  </si>
  <si>
    <t>Tempo 2-2-2; RIR 1-2</t>
  </si>
  <si>
    <t>2026-02-22T16:55:56.095Z</t>
  </si>
  <si>
    <t>E-20260222-0515</t>
  </si>
  <si>
    <t>2026-02-22T16:58:32.172Z</t>
  </si>
  <si>
    <t>E-20260222-0516</t>
  </si>
  <si>
    <t>2026-02-22T17:00:49.559Z</t>
  </si>
  <si>
    <t>E-20260222-0517</t>
  </si>
  <si>
    <t xml:space="preserve">Tempo 2-1-2; RIR 1-2; left trap trying hard to shrug lol. Corrected at the moment. </t>
  </si>
  <si>
    <t>2026-02-22T17:04:31.545Z</t>
  </si>
  <si>
    <t>E-20260222-0518</t>
  </si>
  <si>
    <t xml:space="preserve">Tempo 2-1-2; RIR 1-2; left trap trying hard to shrug. Corrected at the moment. Held iron cross pose for 5 seconds last rep. </t>
  </si>
  <si>
    <t>2026-02-22T17:07:48.278Z</t>
  </si>
  <si>
    <t>E-20260222-0519</t>
  </si>
  <si>
    <t xml:space="preserve">No 4# dbs. Only 3 and 5#. Tempo 2-1-2; RIR 1-2; left trap trying hard to shrug. Corrected at the moment. Held iron cross pose for 5 seconds last rep. </t>
  </si>
  <si>
    <t>2026-02-22T17:10:50.968Z</t>
  </si>
  <si>
    <t>E-20260222-0520</t>
  </si>
  <si>
    <t>2026-02-22T17:14:45.720Z</t>
  </si>
  <si>
    <t>Tempo 1-1-1; RIR 1-2</t>
  </si>
  <si>
    <t>2026-02-22T17:15:10.164Z</t>
  </si>
  <si>
    <t>E-20260222-0521</t>
  </si>
  <si>
    <t>2026-02-22T17:17:44.291Z</t>
  </si>
  <si>
    <t>Little anterior right tight on lowering good with push and after completion no pain</t>
  </si>
  <si>
    <t>2026-02-22T17:17:49.622Z</t>
  </si>
  <si>
    <t>E-20260222-0522</t>
  </si>
  <si>
    <t>2026-02-22T17:17:55.226Z</t>
  </si>
  <si>
    <t>E-20260222-0523</t>
  </si>
  <si>
    <t>Feet at 7; damper at 4</t>
  </si>
  <si>
    <t>E-20260224-0524</t>
  </si>
  <si>
    <t>E-20260224-0525</t>
  </si>
  <si>
    <t>2026-02-24T21:55:57.468Z</t>
  </si>
  <si>
    <t>E-20260224-0526</t>
  </si>
  <si>
    <t xml:space="preserve">Tempo 2-1-2; RIR 1; stopped when pull shortened </t>
  </si>
  <si>
    <t>2026-02-24T21:58:02.673Z</t>
  </si>
  <si>
    <t>E-20260224-0527</t>
  </si>
  <si>
    <t>Tempo 2-1-2; RIR 1-2; found the anterior ‘feeling’ is more pronounced if my wrist drifts internal rotation (I.e., away from neutral)</t>
  </si>
  <si>
    <t>2026-02-24T22:02:51.793Z</t>
  </si>
  <si>
    <t>E-20260224-0528</t>
  </si>
  <si>
    <t>Tempo 2-1-2; RIR 1-2;</t>
  </si>
  <si>
    <t>2026-02-24T22:05:15.839Z</t>
  </si>
  <si>
    <t>E-20260224-0529</t>
  </si>
  <si>
    <t>2026-02-24T22:08:07.386Z</t>
  </si>
  <si>
    <t>E-20260224-0530</t>
  </si>
  <si>
    <t>Tempo 2-1-2; RIR 2; had to improvise and use the lat pull down but used v-grip and leaned back so I was pulling like seated row</t>
  </si>
  <si>
    <t>2026-02-24T22:13:08.349Z</t>
  </si>
  <si>
    <t>E-20260224-0531</t>
  </si>
  <si>
    <t>Tempo 2-1-2; RIR 1; had to improvise and use the lat pull down but used v-grip and leaned back so I was pulling like seated row</t>
  </si>
  <si>
    <t>2026-02-24T22:15:09.706Z</t>
  </si>
  <si>
    <t>E-20260224-0532</t>
  </si>
  <si>
    <t>Tempo 2-1-2; RIR 1; had to improvise and use the lat pull down but used v-grip and leaned back so I was pulling like seated row; Charlie horse in my left glute on reps 7-8</t>
  </si>
  <si>
    <t>2026-02-24T22:18:54.060Z</t>
  </si>
  <si>
    <t>E-20260224-0533</t>
  </si>
  <si>
    <t>2026-02-24T22:24:22.802Z</t>
  </si>
  <si>
    <t>E-20260224-0534</t>
  </si>
  <si>
    <t>Tempo 2-1-2; RIR 1; tempo drift at 11, 12</t>
  </si>
  <si>
    <t>2026-02-24T22:26:47.400Z</t>
  </si>
  <si>
    <t>E-20260224-0535</t>
  </si>
  <si>
    <t>2026-02-24T22:28:57.059Z</t>
  </si>
  <si>
    <t>E-20260224-0536</t>
  </si>
  <si>
    <t>2026-02-24T22:34:01.264Z</t>
  </si>
  <si>
    <t>E-20260224-0537</t>
  </si>
  <si>
    <t>2026-02-24T22:34:05.983Z</t>
  </si>
  <si>
    <t>E-20260224-0538</t>
  </si>
  <si>
    <t>E-20260226-0539</t>
  </si>
  <si>
    <t>Tempo 3-1-2; RIR 1-2; bench at 3</t>
  </si>
  <si>
    <t>E-20260226-0540</t>
  </si>
  <si>
    <t>Slightly less strong of a contraction 8-10; Tempo 3-1-2; RIR 1-2; bench at 3</t>
  </si>
  <si>
    <t>2026-02-26T19:19:10.568Z</t>
  </si>
  <si>
    <t>E-20260226-0541</t>
  </si>
  <si>
    <t>2026-02-26T19:21:17.371Z</t>
  </si>
  <si>
    <t>E-20260226-0542</t>
  </si>
  <si>
    <t>Slightly less strong of a contraction 8-10; Tempo 3-1-2; RIR 0-1; bench at 3 by</t>
  </si>
  <si>
    <t>2026-02-26T19:23:39.332Z</t>
  </si>
  <si>
    <t>E-20260226-0543</t>
  </si>
  <si>
    <t>2026-02-26T19:27:34.148Z</t>
  </si>
  <si>
    <t>E-20260226-0544</t>
  </si>
  <si>
    <t>2026-02-26T19:30:40.457Z</t>
  </si>
  <si>
    <t>E-20260226-0545</t>
  </si>
  <si>
    <t>2026-02-26T19:34:03.644Z</t>
  </si>
  <si>
    <t>E-20260226-0546</t>
  </si>
  <si>
    <t>Tempo 2-1-2 RIR 1</t>
  </si>
  <si>
    <t>2026-02-26T19:36:39.475Z</t>
  </si>
  <si>
    <t>E-20260226-0547</t>
  </si>
  <si>
    <t>Tempo 2-1-2 RIR 0</t>
  </si>
  <si>
    <t>2026-02-26T19:38:41.588Z</t>
  </si>
  <si>
    <t>E-20260226-0548</t>
  </si>
  <si>
    <t>Tempo 2-1-2 RIR 1; longer rest due to a call</t>
  </si>
  <si>
    <t>2026-02-26T19:47:01.305Z</t>
  </si>
  <si>
    <t>E-20260226-0549</t>
  </si>
  <si>
    <t>2026-02-26T19:47:04.171Z</t>
  </si>
  <si>
    <t>E-20260226-0550</t>
  </si>
  <si>
    <t>2026-02-26T19:56:00.016Z</t>
  </si>
  <si>
    <t>E-20260226-0551</t>
  </si>
  <si>
    <t>2026-02-26T19:56:01.305Z</t>
  </si>
  <si>
    <t>E-20260226-0552</t>
  </si>
  <si>
    <t>2026-02-26T19:57:13.588Z</t>
  </si>
  <si>
    <t>E-20260226-0553</t>
  </si>
  <si>
    <t>2026-02-26T19:59:38.010Z</t>
  </si>
  <si>
    <t>E-20260226-0554</t>
  </si>
  <si>
    <t>Tempo 2-2-2; RIR 1-2; 2 sec hold at top</t>
  </si>
  <si>
    <t>2026-02-26T20:02:54.070Z</t>
  </si>
  <si>
    <t>E-20260226-0555</t>
  </si>
  <si>
    <t>2026-02-26T20:05:31.160Z</t>
  </si>
  <si>
    <t>E-20260226-0556</t>
  </si>
  <si>
    <t>E-20260228-0557</t>
  </si>
  <si>
    <t>A. Bodyweight Split Squat 2 × 8 per side Tempo 3-2-1; 2 plates on the ground for my back foot</t>
  </si>
  <si>
    <t>E-20260228-0558</t>
  </si>
  <si>
    <t>2026-02-28T17:10:30.395Z</t>
  </si>
  <si>
    <t>E-20260228-0559</t>
  </si>
  <si>
    <t>Slow and controlled reps</t>
  </si>
  <si>
    <t>2026-02-28T17:13:34.251Z</t>
  </si>
  <si>
    <t>E-20260228-0560</t>
  </si>
  <si>
    <t>2026-02-28T17:15:55.333Z</t>
  </si>
  <si>
    <t>E-20260228-0561</t>
  </si>
  <si>
    <t>60# dbs; Tempo 3-1-1 RIR 1-2</t>
  </si>
  <si>
    <t>2026-02-28T17:19:20.108Z</t>
  </si>
  <si>
    <t>E-20260228-0562</t>
  </si>
  <si>
    <t>2026-02-28T17:21:21.077Z</t>
  </si>
  <si>
    <t>E-20260228-0563</t>
  </si>
  <si>
    <t>2026-02-28T17:23:39.229Z</t>
  </si>
  <si>
    <t>E-20260228-0564</t>
  </si>
  <si>
    <t>Tempo 2-1-2; tough. RIR 1; Cramp in right arch while doing left leg</t>
  </si>
  <si>
    <t>2026-02-28T17:27:42.935Z</t>
  </si>
  <si>
    <t>E-20260228-0565</t>
  </si>
  <si>
    <t>2026-02-28T17:30:37.766Z</t>
  </si>
  <si>
    <t>E-20260228-0566</t>
  </si>
  <si>
    <t>Tempo 2-1-2; RIR right 1-2; RIR left 1</t>
  </si>
  <si>
    <t>2026-02-28T17:35:15.680Z</t>
  </si>
  <si>
    <t>E-20260228-0567</t>
  </si>
  <si>
    <t>Tempo 2-1-1</t>
  </si>
  <si>
    <t>2026-02-28T17:38:20.238Z</t>
  </si>
  <si>
    <t>E-20260228-0568</t>
  </si>
  <si>
    <t>2026-02-28T17:42:49.244Z</t>
  </si>
  <si>
    <t>E-20260228-0569</t>
  </si>
  <si>
    <t>2026-02-28T17:44:54.455Z</t>
  </si>
  <si>
    <t>E-20260228-0570</t>
  </si>
  <si>
    <t>2026-02-28T17:47:08.129Z</t>
  </si>
  <si>
    <t>E-20260228-0571</t>
  </si>
  <si>
    <t>2026-02-28T17:50:17.819Z</t>
  </si>
  <si>
    <t>E-20260228-0572</t>
  </si>
  <si>
    <t>Instead of elbow I tried palm of hand / extended arm to see if that was more comfortable. It was easier on my right shoulder compared to leaning on my elbow</t>
  </si>
  <si>
    <t>2026-02-28T17:55:30.042Z</t>
  </si>
  <si>
    <t>E-20260228-0573</t>
  </si>
  <si>
    <t>This set on elbow away from floor; left felt okay; right was okay. Don’t love the feeing but no pain today. Maybe feeling a bit of instability yet. Focused on not ‘sinking’ into the shoulder</t>
  </si>
  <si>
    <t>2026-02-28T17:59:25.683Z</t>
  </si>
  <si>
    <t>E-20260228-0574</t>
  </si>
  <si>
    <t>2026-02-28T18:14:13.126Z</t>
  </si>
  <si>
    <t xml:space="preserve">Erg C2 WOD: 5,4,3,2,1 min intervals. 2 min rest between intervals </t>
  </si>
  <si>
    <t>2026-02-28T18:14:19.784Z</t>
  </si>
  <si>
    <t>E-20260228-0575</t>
  </si>
  <si>
    <t>2026-02-28T18:14:34.374Z</t>
  </si>
  <si>
    <t>E-20260228-0576</t>
  </si>
  <si>
    <t>E-20260301-0577</t>
  </si>
  <si>
    <t>Warm up</t>
  </si>
  <si>
    <t>E-20260301-0578</t>
  </si>
  <si>
    <t>Red band</t>
  </si>
  <si>
    <t>2026-03-01T16:19:50.943Z</t>
  </si>
  <si>
    <t>E-20260301-0579</t>
  </si>
  <si>
    <t>2026-03-01T16:22:23.634Z</t>
  </si>
  <si>
    <t>E-20260301-0580</t>
  </si>
  <si>
    <t>Red band double up</t>
  </si>
  <si>
    <t>2026-03-01T16:24:17.017Z</t>
  </si>
  <si>
    <t>E-20260301-0581</t>
  </si>
  <si>
    <t>2026-03-01T16:26:21.100Z</t>
  </si>
  <si>
    <t>E-20260301-0582</t>
  </si>
  <si>
    <t>High bar; tempo 4-1-1</t>
  </si>
  <si>
    <t>2026-03-01T16:29:22.207Z</t>
  </si>
  <si>
    <t>E-20260301-0583</t>
  </si>
  <si>
    <t>Flat bench; tempo 4-1-1</t>
  </si>
  <si>
    <t>2026-03-01T16:30:58.113Z</t>
  </si>
  <si>
    <t>E-20260301-0584</t>
  </si>
  <si>
    <t>2026-03-01T16:33:51.541Z</t>
  </si>
  <si>
    <t>E-20260301-0585</t>
  </si>
  <si>
    <t>Felt good. Tempo strict 3-1-1; RIR 2; focused on squeezing shoulder blades together a bit to keep the right should locked in plane</t>
  </si>
  <si>
    <t>2026-03-01T16:36:51.660Z</t>
  </si>
  <si>
    <t>E-20260301-0586</t>
  </si>
  <si>
    <t>2026-03-01T16:38:47.817Z</t>
  </si>
  <si>
    <t>E-20260301-0587</t>
  </si>
  <si>
    <t>Tempo strict 3-1-1; RIR 1-2</t>
  </si>
  <si>
    <t>2026-03-01T16:41:22.021Z</t>
  </si>
  <si>
    <t>E-20260301-0588</t>
  </si>
  <si>
    <t>Tempo strict 3-1-1; RIR 1</t>
  </si>
  <si>
    <t>2026-03-01T16:43:48.182Z</t>
  </si>
  <si>
    <t>E-20260301-0589</t>
  </si>
  <si>
    <t>Bench at 2 (~15-30 degrees?); tempo 2-1-1; RIR 1</t>
  </si>
  <si>
    <t>2026-03-01T16:47:49.080Z</t>
  </si>
  <si>
    <t>E-20260301-0590</t>
  </si>
  <si>
    <t>Trap started getting involved so I stopped; Bench at 2 (~15-30 degrees?); tempo 2-1-1; RIR 1</t>
  </si>
  <si>
    <t>2026-03-01T16:50:46.455Z</t>
  </si>
  <si>
    <t>E-20260301-0591</t>
  </si>
  <si>
    <t xml:space="preserve">Dropped weight to prevent trap shrug; tempo 2-1-2; RIR 1-2; slight right ant tightness but no pain of note right now. </t>
  </si>
  <si>
    <t>2026-03-01T16:54:20.576Z</t>
  </si>
  <si>
    <t>E-20260301-0592</t>
  </si>
  <si>
    <t xml:space="preserve">Tempo 2-2-1; RIR 1-2; Plate at 15; cable height at 10; right ant capsule tight on reps 1-3, then no issues. I think self corrected the path plane </t>
  </si>
  <si>
    <t>2026-03-01T16:59:50.293Z</t>
  </si>
  <si>
    <t>E-20260301-0593</t>
  </si>
  <si>
    <t>2026-03-01T17:01:58.235Z</t>
  </si>
  <si>
    <t>E-20260301-0594</t>
  </si>
  <si>
    <t xml:space="preserve">Tempo 2-2-1; RIR 0-1; Plate at 15; cable height at 10; right ant capsule tight on reps 1-3, then no issues. I think self corrected the path plane </t>
  </si>
  <si>
    <t>2026-03-01T17:05:06.014Z</t>
  </si>
  <si>
    <t>E-20260301-0595</t>
  </si>
  <si>
    <t>Tempo 2–2-2; RIR 1-2; cable height at 15</t>
  </si>
  <si>
    <t>2026-03-01T17:09:21.541Z</t>
  </si>
  <si>
    <t>E-20260301-0596</t>
  </si>
  <si>
    <t>2026-03-01T17:12:03.898Z</t>
  </si>
  <si>
    <t>E-20260301-0597</t>
  </si>
  <si>
    <t>2026-03-01T17:14:43.799Z</t>
  </si>
  <si>
    <t>E-20260301-0598</t>
  </si>
  <si>
    <t>Tempo 2-1-2, RIR 1-2</t>
  </si>
  <si>
    <t>2026-03-01T17:18:06.399Z</t>
  </si>
  <si>
    <t>E-20260301-0599</t>
  </si>
  <si>
    <t>Tempo 2-1-2, RIR 1</t>
  </si>
  <si>
    <t>2026-03-01T17:20:23.380Z</t>
  </si>
  <si>
    <t>E-20260301-0600</t>
  </si>
  <si>
    <t>Tempo 2-1-2, RIR 0</t>
  </si>
  <si>
    <t>2026-03-01T17:22:37.881Z</t>
  </si>
  <si>
    <t>E-20260301-0601</t>
  </si>
  <si>
    <t>2026-03-01T17:26:41.622Z</t>
  </si>
  <si>
    <t xml:space="preserve">Tempo 3-1-2; RIR 1-2; superset to hit reps. </t>
  </si>
  <si>
    <t>2026-03-01T17:27:26.952Z</t>
  </si>
  <si>
    <t>E-20260301-0602</t>
  </si>
  <si>
    <t>2026-03-01T17:27:29.851Z</t>
  </si>
  <si>
    <t>E-20260301-0603</t>
  </si>
  <si>
    <t>2026-03-01T17:31:17.243Z</t>
  </si>
  <si>
    <t>2026-03-01T17:31:19.787Z</t>
  </si>
  <si>
    <t>E-20260301-0604</t>
  </si>
  <si>
    <t>2026-03-01T17:31:21.744Z</t>
  </si>
  <si>
    <t>E-20260301-0605</t>
  </si>
  <si>
    <t>2026-03-01T17:36:24.200Z</t>
  </si>
  <si>
    <t xml:space="preserve">Tempo 3-1-2; RIR 0-1; superset to hit reps. </t>
  </si>
  <si>
    <t>2026-03-01T17:36:39.065Z</t>
  </si>
  <si>
    <t>E-20260301-0606</t>
  </si>
  <si>
    <t>2026-03-01T17:36:47.277Z</t>
  </si>
  <si>
    <t>E-20260301-0607</t>
  </si>
  <si>
    <t>2026-03-01T17:44:29.815Z</t>
  </si>
  <si>
    <t>E-20260301-0608</t>
  </si>
  <si>
    <t xml:space="preserve">Started to roll down fingers </t>
  </si>
  <si>
    <t>E-20260303-0609</t>
  </si>
  <si>
    <t>Warm up; nose breathing only</t>
  </si>
  <si>
    <t>E-20260303-0610</t>
  </si>
  <si>
    <t>2026-03-03T22:46:20.455Z</t>
  </si>
  <si>
    <t>E-20260303-0611</t>
  </si>
  <si>
    <t xml:space="preserve">Warm up </t>
  </si>
  <si>
    <t>2026-03-03T22:46:50.403Z</t>
  </si>
  <si>
    <t>E-20260303-0612</t>
  </si>
  <si>
    <t>2026-03-03T22:46:51.308Z</t>
  </si>
  <si>
    <t>E-20260303-0613</t>
  </si>
  <si>
    <t>2026-03-03T22:46:57.715Z</t>
  </si>
  <si>
    <t>E-20260303-0614</t>
  </si>
  <si>
    <t>2026-03-03T23:03:31.895Z</t>
  </si>
  <si>
    <t xml:space="preserve">2.5 mph; 0 miles incline; went continuously 1 min left then immediately right then right back to left and so on. </t>
  </si>
  <si>
    <t>2026-03-03T23:03:34.020Z</t>
  </si>
  <si>
    <t>E-20260303-0615</t>
  </si>
  <si>
    <t>2026-03-03T23:03:35.430Z</t>
  </si>
  <si>
    <t>E-20260303-0616</t>
  </si>
  <si>
    <t>2026-03-03T23:03:37.348Z</t>
  </si>
  <si>
    <t>2026-03-03T23:03:37.887Z</t>
  </si>
  <si>
    <t>E-20260303-0617</t>
  </si>
  <si>
    <t>2026-03-03T23:03:39.008Z</t>
  </si>
  <si>
    <t>E-20260303-0618</t>
  </si>
  <si>
    <t>2026-03-03T23:03:41.112Z</t>
  </si>
  <si>
    <t>2026-03-03T23:03:41.680Z</t>
  </si>
  <si>
    <t>E-20260303-0619</t>
  </si>
  <si>
    <t>2026-03-03T23:03:42.902Z</t>
  </si>
  <si>
    <t>E-20260303-0620</t>
  </si>
  <si>
    <t>2026-03-03T23:03:48.008Z</t>
  </si>
  <si>
    <t>2026-03-03T23:03:49.007Z</t>
  </si>
  <si>
    <t>E-20260303-0621</t>
  </si>
  <si>
    <t>2026-03-03T23:03:50.129Z</t>
  </si>
  <si>
    <t>E-20260303-0622</t>
  </si>
  <si>
    <t>2026-03-03T23:03:51.048Z</t>
  </si>
  <si>
    <t>E-20260303-0623</t>
  </si>
  <si>
    <t>2026-03-03T23:03:52.021Z</t>
  </si>
  <si>
    <t>E-20260303-0624</t>
  </si>
  <si>
    <t>Tempo 2-1-2 RIR 1-2</t>
  </si>
  <si>
    <t>2026-03-03T23:04:08.832Z</t>
  </si>
  <si>
    <t>E-20260303-0625</t>
  </si>
  <si>
    <t>Tempo 2-1-2 RIR 1; super humid in the gym today</t>
  </si>
  <si>
    <t>2026-03-03T23:06:46.071Z</t>
  </si>
  <si>
    <t>E-20260303-0626</t>
  </si>
  <si>
    <t>2026-03-03T23:09:33.853Z</t>
  </si>
  <si>
    <t>E-20260303-0627</t>
  </si>
  <si>
    <t>2026-03-03T23:12:23.331Z</t>
  </si>
  <si>
    <t>E-20260303-0628</t>
  </si>
  <si>
    <t>2-1-2 tempo; RIR 1-2; bench at 30 degrees</t>
  </si>
  <si>
    <t>2026-03-03T23:16:25.651Z</t>
  </si>
  <si>
    <t>E-20260303-0629</t>
  </si>
  <si>
    <t>2-1-2 tempo; RIR 1; bench at 30 degrees</t>
  </si>
  <si>
    <t>2026-03-03T23:18:59.284Z</t>
  </si>
  <si>
    <t>E-20260303-0630</t>
  </si>
  <si>
    <t>Tempo 2-1-2; RIR 1; 1-second squeeze at top; RIR 1</t>
  </si>
  <si>
    <t>2026-03-03T23:21:37.368Z</t>
  </si>
  <si>
    <t>E-20260303-0631</t>
  </si>
  <si>
    <t xml:space="preserve">Real. Not warmup; 2 second hold </t>
  </si>
  <si>
    <t>2026-03-03T23:30:29.440Z</t>
  </si>
  <si>
    <t>E-20260303-0632</t>
  </si>
  <si>
    <t>2026-03-03T23:30:33.828Z</t>
  </si>
  <si>
    <t>E-20260303-0633</t>
  </si>
  <si>
    <t xml:space="preserve">Real. Not warmup; RIR 1-2; 2 second hold </t>
  </si>
  <si>
    <t>2026-03-03T23:30:52.851Z</t>
  </si>
  <si>
    <t>E-20260303-0634</t>
  </si>
  <si>
    <t>2026-03-03T23:35:03.019Z</t>
  </si>
  <si>
    <t>E-20260303-0635</t>
  </si>
  <si>
    <t xml:space="preserve">Tempo 2-2-2; RIR 2; 2 second squeeze </t>
  </si>
  <si>
    <t>2026-03-03T23:39:26.792Z</t>
  </si>
  <si>
    <t>E-20260303-0636</t>
  </si>
  <si>
    <t>2026-03-03T23:42:58.092Z</t>
  </si>
  <si>
    <t>E-20260303-0637</t>
  </si>
  <si>
    <t>Tempo 2-1-2; RIR 1-2; left felt like a little more of a fight to anti rotate. Not much but a little</t>
  </si>
  <si>
    <t>2026-03-03T23:46:18.656Z</t>
  </si>
  <si>
    <t>E-20260303-0638</t>
  </si>
  <si>
    <t>Tempo 2-1-2; 2 sec hold; RIR 1-2; left felt like a little more of a fight to anti rotate. Not much but a little</t>
  </si>
  <si>
    <t>2026-03-03T23:48:43.036Z</t>
  </si>
  <si>
    <t>E-20260303-0639</t>
  </si>
  <si>
    <t>2026-03-03T23:51:53.790Z</t>
  </si>
  <si>
    <t>E-20260303-0640</t>
  </si>
  <si>
    <t>2026-03-03T23:55:21.748Z</t>
  </si>
  <si>
    <t>E-20260303-0641</t>
  </si>
  <si>
    <t>E-20260305-0642</t>
  </si>
  <si>
    <t>Tempo 3-1-2; RIR 1-2</t>
  </si>
  <si>
    <t>E-20260305-0643</t>
  </si>
  <si>
    <t>2026-03-05T22:57:16.384Z</t>
  </si>
  <si>
    <t>E-20260305-0644</t>
  </si>
  <si>
    <t>Tempo 3-1-2; RIR 1</t>
  </si>
  <si>
    <t>2026-03-05T22:59:16.438Z</t>
  </si>
  <si>
    <t>E-20260305-0645</t>
  </si>
  <si>
    <t>2026-03-05T23:01:39.755Z</t>
  </si>
  <si>
    <t>E-20260305-0646</t>
  </si>
  <si>
    <t>Tempo 2-3-2; RIR 1-2</t>
  </si>
  <si>
    <t>2026-03-05T23:05:41.012Z</t>
  </si>
  <si>
    <t>E-20260305-0647</t>
  </si>
  <si>
    <t>1-2…</t>
  </si>
  <si>
    <t xml:space="preserve">Tempo 2-1-2; RIR 1-2… I only changed the tempo because I misread the table. Not due to fatigue or anything. Just following what’s prescribed </t>
  </si>
  <si>
    <t>2026-03-05T23:09:25.242Z</t>
  </si>
  <si>
    <t>E-20260305-0648</t>
  </si>
  <si>
    <t>2026-03-05T23:13:32.611Z</t>
  </si>
  <si>
    <t>E-20260305-0649</t>
  </si>
  <si>
    <t>This PF don’t have 2.5 weights. Just a 7.5# option; tempo 2-1-2; RIR 1-2</t>
  </si>
  <si>
    <t>2026-03-05T23:15:31.535Z</t>
  </si>
  <si>
    <t>E-20260305-0650</t>
  </si>
  <si>
    <t>This PF don’t have 2.5 weights. Just a 7.5# option; tempo 2-1-2; RIR 1</t>
  </si>
  <si>
    <t>2026-03-05T23:17:03.885Z</t>
  </si>
  <si>
    <t>E-20260305-0651</t>
  </si>
  <si>
    <t>2026-03-05T23:18:45.934Z</t>
  </si>
  <si>
    <t>E-20260305-0652</t>
  </si>
  <si>
    <t>2026-03-05T23:20:23.586Z</t>
  </si>
  <si>
    <t>E-20260305-0653</t>
  </si>
  <si>
    <t>Tempo 1-1-3</t>
  </si>
  <si>
    <t>2026-03-05T23:25:54.568Z</t>
  </si>
  <si>
    <t>E-20260305-0654</t>
  </si>
  <si>
    <t>2026-03-05T23:25:57.964Z</t>
  </si>
  <si>
    <t>E-20260305-0655</t>
  </si>
  <si>
    <t>2026-03-05T23:28:42.433Z</t>
  </si>
  <si>
    <t>E-20260305-0656</t>
  </si>
  <si>
    <t>2026-03-05T23:31:21.133Z</t>
  </si>
  <si>
    <t>E-20260305-0657</t>
  </si>
  <si>
    <t>2026-03-05T23:33:45.686Z</t>
  </si>
  <si>
    <t>E-20260305-0658</t>
  </si>
  <si>
    <t>E-20260307-0659</t>
  </si>
  <si>
    <t>E-20260307-0660</t>
  </si>
  <si>
    <t>2026-03-07T18:41:27.073Z</t>
  </si>
  <si>
    <t>E-20260307-0661</t>
  </si>
  <si>
    <t>2026-03-07T18:43:51.596Z</t>
  </si>
  <si>
    <t>E-20260307-0662</t>
  </si>
  <si>
    <t>Tempo 3-1-1; RIR 2; pulled my core in after 3-4. Noticed my belly was out vs core engaged / flexed</t>
  </si>
  <si>
    <t>2026-03-07T18:46:36.780Z</t>
  </si>
  <si>
    <t>E-20260307-0663</t>
  </si>
  <si>
    <t xml:space="preserve">Tempo 3-1-1; RIR 1-2; core engaged throughout. Felt good. </t>
  </si>
  <si>
    <t>2026-03-07T18:50:08.473Z</t>
  </si>
  <si>
    <t>E-20260307-0664</t>
  </si>
  <si>
    <t>2026-03-07T18:53:59.526Z</t>
  </si>
  <si>
    <t>E-20260307-0665</t>
  </si>
  <si>
    <t>2026-03-07T18:56:59.596Z</t>
  </si>
  <si>
    <t>E-20260307-0666</t>
  </si>
  <si>
    <t>Tempo 2-1-2; RIR 1-2; I feel a little more tired in left glute during 3rd set; added 1 rep as Smith wasn’t available for split squat today so I repeated last weeks Bulgarian and added 1 rep</t>
  </si>
  <si>
    <t>2026-03-07T18:59:05.771Z</t>
  </si>
  <si>
    <t>E-20260307-0667</t>
  </si>
  <si>
    <t>Tempo 2-1-2; RIR 2; toes on 2 stacked plates</t>
  </si>
  <si>
    <t>2026-03-07T19:05:36.123Z</t>
  </si>
  <si>
    <t>E-20260307-0668</t>
  </si>
  <si>
    <t>Tempo 2-1-2; RIR 1; toes on 2 stacked plates</t>
  </si>
  <si>
    <t>2026-03-07T19:08:22.302Z</t>
  </si>
  <si>
    <t>E-20260307-0669</t>
  </si>
  <si>
    <t>2026-03-07T19:11:42.616Z</t>
  </si>
  <si>
    <t>E-20260307-0670</t>
  </si>
  <si>
    <t>2026-03-07T19:18:07.267Z</t>
  </si>
  <si>
    <t>E-20260307-0671</t>
  </si>
  <si>
    <t>2026-03-07T19:20:25.955Z</t>
  </si>
  <si>
    <t>E-20260307-0672</t>
  </si>
  <si>
    <t>2026-03-07T19:23:18.520Z</t>
  </si>
  <si>
    <t>E-20260307-0673</t>
  </si>
  <si>
    <t>Cable at nipple height; adjustable single cable machine at PF; tempo 2-2-1; RIR 1-2</t>
  </si>
  <si>
    <t>2026-03-07T19:27:55.873Z</t>
  </si>
  <si>
    <t>E-20260307-0674</t>
  </si>
  <si>
    <t>2026-03-07T19:30:35.488Z</t>
  </si>
  <si>
    <t>E-20260307-0675</t>
  </si>
  <si>
    <t>Felt it a little in my groin, and internal oblique following last set left side ; Cable at nipple height; adjustable single cable machine at PF; tempo 2-2-1; RIR 1-2</t>
  </si>
  <si>
    <t>2026-03-07T19:34:34.658Z</t>
  </si>
  <si>
    <t>E-20260307-0676</t>
  </si>
  <si>
    <t>2.5 mph; 0 incline</t>
  </si>
  <si>
    <t>2026-03-07T19:39:11.718Z</t>
  </si>
  <si>
    <t>E-20260307-0677</t>
  </si>
  <si>
    <t>2026-03-07T19:42:09.513Z</t>
  </si>
  <si>
    <t>E-20260307-0678</t>
  </si>
  <si>
    <t>E-20260309-0679</t>
  </si>
  <si>
    <t>E-20260309-0680</t>
  </si>
  <si>
    <t>2026-03-09T15:55:53.263Z</t>
  </si>
  <si>
    <t>E-20260309-0681</t>
  </si>
  <si>
    <t>2026-03-09T15:55:53.904Z</t>
  </si>
  <si>
    <t>E-20260309-0682</t>
  </si>
  <si>
    <t xml:space="preserve">Red band </t>
  </si>
  <si>
    <t>2026-03-09T15:56:16.416Z</t>
  </si>
  <si>
    <t>E-20260309-0683</t>
  </si>
  <si>
    <t>2026-03-09T15:56:17.755Z</t>
  </si>
  <si>
    <t>E-20260309-0684</t>
  </si>
  <si>
    <t>Tempo 4-1-1; high bar</t>
  </si>
  <si>
    <t>2026-03-09T15:59:58.623Z</t>
  </si>
  <si>
    <t>E-20260309-0685</t>
  </si>
  <si>
    <t>2026-03-09T16:01:25.493Z</t>
  </si>
  <si>
    <t>E-20260309-0686</t>
  </si>
  <si>
    <t>Tempo 3-1-1; RIR 1-2</t>
  </si>
  <si>
    <t>2026-03-09T16:04:30.488Z</t>
  </si>
  <si>
    <t>E-20260309-0687</t>
  </si>
  <si>
    <t>2026-03-09T16:06:43.367Z</t>
  </si>
  <si>
    <t>E-20260309-0688</t>
  </si>
  <si>
    <t>2026-03-09T16:09:22.938Z</t>
  </si>
  <si>
    <t>E-20260309-0689</t>
  </si>
  <si>
    <t>Tempo 3-1-1; RIR 1</t>
  </si>
  <si>
    <t>2026-03-09T16:11:55.356Z</t>
  </si>
  <si>
    <t>E-20260309-0690</t>
  </si>
  <si>
    <t>Tempo 2-1-2; RIR 2; left trap tried to engage</t>
  </si>
  <si>
    <t>2026-03-09T16:16:57.262Z</t>
  </si>
  <si>
    <t>E-20260309-0691</t>
  </si>
  <si>
    <t>2026-03-09T16:19:04.822Z</t>
  </si>
  <si>
    <t>E-20260309-0692</t>
  </si>
  <si>
    <t>Tempo 2-1-2; RIR 1; left trap tried to engage</t>
  </si>
  <si>
    <t>2026-03-09T16:21:54.852Z</t>
  </si>
  <si>
    <t>E-20260309-0693</t>
  </si>
  <si>
    <t>Tempo 2-2-1; RIR 1-2</t>
  </si>
  <si>
    <t>2026-03-09T16:25:06.902Z</t>
  </si>
  <si>
    <t>E-20260309-0694</t>
  </si>
  <si>
    <t>Tempo 2-2-1; RIR 1-2; left hold seemed expose some posterior shoulder stabilizer involved during hold at extension</t>
  </si>
  <si>
    <t>2026-03-09T16:28:40.309Z</t>
  </si>
  <si>
    <t>E-20260309-0695</t>
  </si>
  <si>
    <t>Tempo 2-2-1; RIR 2; left hold seemed expose some posterior shoulder stabilizer involved during hold at extension</t>
  </si>
  <si>
    <t>2026-03-09T16:31:32.323Z</t>
  </si>
  <si>
    <t>E-20260309-0696</t>
  </si>
  <si>
    <t>2026-03-09T16:34:07.567Z</t>
  </si>
  <si>
    <t>E-20260309-0697</t>
  </si>
  <si>
    <t>2026-03-09T16:36:50.844Z</t>
  </si>
  <si>
    <t>E-20260309-0698</t>
  </si>
  <si>
    <t>2026-03-09T16:40:06.282Z</t>
  </si>
  <si>
    <t>E-20260309-0699</t>
  </si>
  <si>
    <t>Tempo 2-1-2; squeeze contraction at bottom; RIR 1-2</t>
  </si>
  <si>
    <t>2026-03-09T16:42:33.907Z</t>
  </si>
  <si>
    <t>E-20260309-0700</t>
  </si>
  <si>
    <t>Tempo 2-1-2; squeeze contraction at bottom; RIR 1</t>
  </si>
  <si>
    <t>2026-03-09T16:45:21.741Z</t>
  </si>
  <si>
    <t>E-20260309-0701</t>
  </si>
  <si>
    <t>Tempo 2-1-2; squeeze contraction at bottom; RIR 1 felt sloppy last rep</t>
  </si>
  <si>
    <t>2026-03-09T16:47:40.933Z</t>
  </si>
  <si>
    <t>E-20260309-0702</t>
  </si>
  <si>
    <t xml:space="preserve">Tempo 3-1-2; RIR 1 to 2 </t>
  </si>
  <si>
    <t>2026-03-09T16:51:14.973Z</t>
  </si>
  <si>
    <t>E-20260309-0703</t>
  </si>
  <si>
    <t>Tempo 3-1-2; RIR 1 to 2; little taps to help extend on 7-8</t>
  </si>
  <si>
    <t>2026-03-09T16:54:31.738Z</t>
  </si>
  <si>
    <t>E-20260309-0704</t>
  </si>
  <si>
    <t>2026-03-09T16:57:30.698Z</t>
  </si>
  <si>
    <t>E-20260309-0705</t>
  </si>
  <si>
    <t>2026-03-09T17:02:13.210Z</t>
  </si>
  <si>
    <t>E-20260309-0706</t>
  </si>
  <si>
    <t>E-20260310-0707</t>
  </si>
  <si>
    <t xml:space="preserve">Warmup light activity </t>
  </si>
  <si>
    <t>E-20260310-0708</t>
  </si>
  <si>
    <t xml:space="preserve">Tempo 3-1-1; RIR 2; 60# dbs were unavailable. </t>
  </si>
  <si>
    <t>2026-03-10T21:07:24.907Z</t>
  </si>
  <si>
    <t>E-20260310-0709</t>
  </si>
  <si>
    <t>2026-03-10T21:09:38.644Z</t>
  </si>
  <si>
    <t>E-20260310-0710</t>
  </si>
  <si>
    <t xml:space="preserve">Tempo 3-1-1; RIR 1; 60# dbs were unavailable. </t>
  </si>
  <si>
    <t>2026-03-10T21:12:09.963Z</t>
  </si>
  <si>
    <t>E-20260310-0711</t>
  </si>
  <si>
    <t>2026-03-10T21:14:09.562Z</t>
  </si>
  <si>
    <t>E-20260310-0712</t>
  </si>
  <si>
    <t>2026-03-10T21:21:14.965Z</t>
  </si>
  <si>
    <t>E-20260310-0713</t>
  </si>
  <si>
    <t>2026-03-10T21:23:36.922Z</t>
  </si>
  <si>
    <t>E-20260310-0714</t>
  </si>
  <si>
    <t>2026-03-10T21:27:18.553Z</t>
  </si>
  <si>
    <t>E-20260310-0715</t>
  </si>
  <si>
    <t>2026-03-10T21:30:30.843Z</t>
  </si>
  <si>
    <t>E-20260310-0716</t>
  </si>
  <si>
    <t>Tempo 2-1-2; squeeze contraction; RIR 2</t>
  </si>
  <si>
    <t>2026-03-10T21:34:33.994Z</t>
  </si>
  <si>
    <t>E-20260310-0717</t>
  </si>
  <si>
    <t>2026-03-10T21:37:17.185Z</t>
  </si>
  <si>
    <t>E-20260310-0718</t>
  </si>
  <si>
    <t>2026-03-10T21:40:02.068Z</t>
  </si>
  <si>
    <t>E-20260310-0719</t>
  </si>
  <si>
    <t>15# per side; tempo 2-2-2; RIR 1-2; No d grip available. Held the cable</t>
  </si>
  <si>
    <t>2026-03-10T21:42:54.701Z</t>
  </si>
  <si>
    <t>E-20260310-0720</t>
  </si>
  <si>
    <t>20# per side; tempo 2-2-2; RIR 1-2; No d grip available. Held the cable</t>
  </si>
  <si>
    <t>2026-03-10T21:45:03.168Z</t>
  </si>
  <si>
    <t>E-20260310-0721</t>
  </si>
  <si>
    <t>25# per side; tempo 2-2-2; RIR 1-2; No d grip available. Held the cable</t>
  </si>
  <si>
    <t>2026-03-10T21:47:30.334Z</t>
  </si>
  <si>
    <t>E-20260310-0722</t>
  </si>
  <si>
    <t>Tempo 3-1-3; RIR 2 bench at 30deg</t>
  </si>
  <si>
    <t>2026-03-10T21:51:44.046Z</t>
  </si>
  <si>
    <t>E-20260310-0723</t>
  </si>
  <si>
    <t>2026-03-10T21:54:32.350Z</t>
  </si>
  <si>
    <t>E-20260310-0724</t>
  </si>
  <si>
    <t>2026-03-10T22:00:03.452Z</t>
  </si>
  <si>
    <t>E-20260310-0725</t>
  </si>
  <si>
    <t>Fat grip handles at this gym</t>
  </si>
  <si>
    <t>2026-03-10T22:04:24.719Z</t>
  </si>
  <si>
    <t>E-20260310-0726</t>
  </si>
  <si>
    <t>2026-03-10T22:07:56.012Z</t>
  </si>
  <si>
    <t>E-20260310-0727</t>
  </si>
  <si>
    <t>.5 = 30 seconds. Grip was maxed after farmers. Good scapula reset though</t>
  </si>
  <si>
    <t>E-20260311-0728</t>
  </si>
  <si>
    <t>E-20260311-0729</t>
  </si>
  <si>
    <t>2026-03-11T20:02:04.600Z</t>
  </si>
  <si>
    <t>E-20260311-0730</t>
  </si>
  <si>
    <t>Tempo 2-1-3; RIR 2</t>
  </si>
  <si>
    <t>2026-03-11T20:06:29.035Z</t>
  </si>
  <si>
    <t>E-20260311-0731</t>
  </si>
  <si>
    <t>Warmup; tempo 2-1-3; RIR 2+</t>
  </si>
  <si>
    <t>2026-03-11T20:06:56.909Z</t>
  </si>
  <si>
    <t>E-20260311-0732</t>
  </si>
  <si>
    <t xml:space="preserve"> tempo 2-1-2; RIR 2+</t>
  </si>
  <si>
    <t>2026-03-11T20:08:30.821Z</t>
  </si>
  <si>
    <t>E-20260311-0733</t>
  </si>
  <si>
    <t xml:space="preserve"> tempo 2-1-2; RIR 2</t>
  </si>
  <si>
    <t>2026-03-11T20:10:53.961Z</t>
  </si>
  <si>
    <t>E-20260311-0734</t>
  </si>
  <si>
    <t xml:space="preserve"> tempo 2-1-2; RIR 0-1</t>
  </si>
  <si>
    <t>2026-03-11T20:13:34.127Z</t>
  </si>
  <si>
    <t>E-20260311-0735</t>
  </si>
  <si>
    <t>2026-03-11T20:16:50.449Z</t>
  </si>
  <si>
    <t>E-20260311-0736</t>
  </si>
  <si>
    <t>2026-03-11T20:20:00.426Z</t>
  </si>
  <si>
    <t>E-20260311-0737</t>
  </si>
  <si>
    <t>2026-03-11T20:23:21.280Z</t>
  </si>
  <si>
    <t>E-20260311-0738</t>
  </si>
  <si>
    <t>Tempo 3-1-2; RIR 2+</t>
  </si>
  <si>
    <t>2026-03-11T20:26:44.853Z</t>
  </si>
  <si>
    <t>E-20260311-0739</t>
  </si>
  <si>
    <t>Tempo 3-1-2; RIR 2</t>
  </si>
  <si>
    <t>2026-03-11T20:29:45.900Z</t>
  </si>
  <si>
    <t>E-20260311-0740</t>
  </si>
  <si>
    <t>2026-03-11T20:33:20.247Z</t>
  </si>
  <si>
    <t>E-20260311-0741</t>
  </si>
  <si>
    <t>Tempo 2-2-2; RIR 2</t>
  </si>
  <si>
    <t>2026-03-11T20:36:38.264Z</t>
  </si>
  <si>
    <t>E-20260311-0742</t>
  </si>
  <si>
    <t>2026-03-11T20:38:42.026Z</t>
  </si>
  <si>
    <t>E-20260311-0743</t>
  </si>
  <si>
    <t>2026-03-11T20:41:02.186Z</t>
  </si>
  <si>
    <t>E-20260311-0744</t>
  </si>
  <si>
    <t xml:space="preserve">1 min left and right; 2.5mph, 0 incline </t>
  </si>
  <si>
    <t>2026-03-11T20:50:07.594Z</t>
  </si>
  <si>
    <t>E-20260311-0745</t>
  </si>
  <si>
    <t>2026-03-11T20:50:08.950Z</t>
  </si>
  <si>
    <t>E-20260311-0746</t>
  </si>
  <si>
    <t xml:space="preserve">1 min left and right; starting trying to roll to fingers around 50-52 seconds but fought it; fat grip dbs today too; 2.5mph, 0 incline </t>
  </si>
  <si>
    <t>2026-03-11T20:53:30.414Z</t>
  </si>
  <si>
    <t>E-20260311-0747</t>
  </si>
  <si>
    <t>2 75# dbs; fat grip dbs;</t>
  </si>
  <si>
    <t>2026-03-11T21:03:29.927Z</t>
  </si>
  <si>
    <t>E-20260311-0748</t>
  </si>
  <si>
    <t xml:space="preserve">2 75# dbs; fat grip dbs; tough! Finger roll right at 1 minute. </t>
  </si>
  <si>
    <t>2026-03-11T21:03:46.604Z</t>
  </si>
  <si>
    <t>E-20260311-0749</t>
  </si>
  <si>
    <t>Body weight</t>
  </si>
  <si>
    <t>E-20260318-0750</t>
  </si>
  <si>
    <t xml:space="preserve">Warmup </t>
  </si>
  <si>
    <t>E-20260318-0751</t>
  </si>
  <si>
    <t xml:space="preserve">2.5mph, 0 incline </t>
  </si>
  <si>
    <t>2026-03-18T19:36:41.112Z</t>
  </si>
  <si>
    <t>E-20260318-0752</t>
  </si>
  <si>
    <t>2026-03-18T19:39:43.494Z</t>
  </si>
  <si>
    <t>E-20260318-0753</t>
  </si>
  <si>
    <t>2.5mph, 0 incline; felt good all sets. Right felt a little fatigued around 55-60 but did not finger roll</t>
  </si>
  <si>
    <t>2026-03-18T19:43:58.828Z</t>
  </si>
  <si>
    <t>E-20260318-0754</t>
  </si>
  <si>
    <t>Tempo 3-1-1; RIR 2; no 67.5 dbs</t>
  </si>
  <si>
    <t>2026-03-18T19:46:28.630Z</t>
  </si>
  <si>
    <t>E-20260318-0755</t>
  </si>
  <si>
    <t>2026-03-18T19:48:54.945Z</t>
  </si>
  <si>
    <t>E-20260318-0756</t>
  </si>
  <si>
    <t>70# dbs; Tempo 3-1-1; RIR 1-2; slight right finger roll at 6 so stopped but had fuel in the tank for glutes/hamstrings, no 67.5 dbs</t>
  </si>
  <si>
    <t>2026-03-18T19:52:06.841Z</t>
  </si>
  <si>
    <t>E-20260318-0757</t>
  </si>
  <si>
    <t>2026-03-18T19:54:41.632Z</t>
  </si>
  <si>
    <t>E-20260318-0758</t>
  </si>
  <si>
    <t>2-1-2; 1 second squeeze; grip started to fail on right at 10-11; RIR 2 (but zero for grip)</t>
  </si>
  <si>
    <t>2026-03-18T19:58:59.822Z</t>
  </si>
  <si>
    <t>E-20260318-0759</t>
  </si>
  <si>
    <t>2-1-2; 1 second squeeze; grip started to fail on right at 9-10; RIR 2 (but zero for grip)</t>
  </si>
  <si>
    <t>2026-03-18T20:01:34.483Z</t>
  </si>
  <si>
    <t>E-20260318-0760</t>
  </si>
  <si>
    <t>2026-03-18T20:04:26.372Z</t>
  </si>
  <si>
    <t>E-20260318-0761</t>
  </si>
  <si>
    <t>2026-03-18T20:14:26.359Z</t>
  </si>
  <si>
    <t>E-20260318-0762</t>
  </si>
  <si>
    <t>Adjustable cable weight stack (20# plate); tempo 2-2-2; RIR 2</t>
  </si>
  <si>
    <t>2026-03-18T20:28:51.525Z</t>
  </si>
  <si>
    <t>E-20260318-0763</t>
  </si>
  <si>
    <t>Adjustable cable weight stack (25# plate); tempo 2-2-2; RIR 2</t>
  </si>
  <si>
    <t>2026-03-18T20:31:41.361Z</t>
  </si>
  <si>
    <t>E-20260318-0764</t>
  </si>
  <si>
    <t>Adjustable cable weight stack (30# plate); tempo 2-2-2; RIR 2</t>
  </si>
  <si>
    <t>2026-03-18T20:35:19.075Z</t>
  </si>
  <si>
    <t>E-20260318-0765</t>
  </si>
  <si>
    <t>Bench at 3 (~15 degrees); tempo 3-1-1; RIR 1-2</t>
  </si>
  <si>
    <t>2026-03-18T20:40:32.029Z</t>
  </si>
  <si>
    <t>E-20260318-0766</t>
  </si>
  <si>
    <t>Bench at 3 (~15 degrees); tempo 3-1-1; RIR 1</t>
  </si>
  <si>
    <t>2026-03-18T20:43:05.422Z</t>
  </si>
  <si>
    <t>E-20260318-0767</t>
  </si>
  <si>
    <t>Little right capsule awareness on last set; Bench at 3 (~15 degrees); tempo 3-1-1; RIR 1</t>
  </si>
  <si>
    <t>E-20260319-0768</t>
  </si>
  <si>
    <t>E-20260319-0769</t>
  </si>
  <si>
    <t>Tempo 3-1-1, RIR 2+</t>
  </si>
  <si>
    <t>2026-03-19T20:46:36.534Z</t>
  </si>
  <si>
    <t>E-20260319-0770</t>
  </si>
  <si>
    <t>Tempo 3-1-1, RIR 2</t>
  </si>
  <si>
    <t>2026-03-19T20:49:05.046Z</t>
  </si>
  <si>
    <t>E-20260319-0771</t>
  </si>
  <si>
    <t>Tempo 3-1-1, RIR 1-2</t>
  </si>
  <si>
    <t>2026-03-19T20:51:39.365Z</t>
  </si>
  <si>
    <t>E-20260319-0772</t>
  </si>
  <si>
    <t>Tempo 2-2-2; RIR 2; left did 10 clean before slight trap involved, right did 12 with ease</t>
  </si>
  <si>
    <t>2026-03-19T20:58:43.887Z</t>
  </si>
  <si>
    <t>E-20260319-0773</t>
  </si>
  <si>
    <t>2026-03-19T21:01:41.095Z</t>
  </si>
  <si>
    <t>E-20260319-0774</t>
  </si>
  <si>
    <t>Tempo 2-2-2; RIR 2;</t>
  </si>
  <si>
    <t>2026-03-19T21:05:17.726Z</t>
  </si>
  <si>
    <t>E-20260319-0775</t>
  </si>
  <si>
    <t>2026-03-19T21:07:43.249Z</t>
  </si>
  <si>
    <t>E-20260319-0776</t>
  </si>
  <si>
    <t>2026-03-19T21:10:00.891Z</t>
  </si>
  <si>
    <t>E-20260319-0777</t>
  </si>
  <si>
    <t>Tempo 2-1-2; RIR 1; stopped once shoulder roll began</t>
  </si>
  <si>
    <t>2026-03-19T21:11:58.767Z</t>
  </si>
  <si>
    <t>E-20260319-0778</t>
  </si>
  <si>
    <t>2026-03-19T21:14:37.395Z</t>
  </si>
  <si>
    <t>E-20260319-0779</t>
  </si>
  <si>
    <t>Tempo 3-1-2; RIR 2;</t>
  </si>
  <si>
    <t>2026-03-19T21:18:12.463Z</t>
  </si>
  <si>
    <t>E-20260319-0780</t>
  </si>
  <si>
    <t>Tempo 3-1-2; RIR 1-2; tap assist 9-11</t>
  </si>
  <si>
    <t>2026-03-19T21:21:33.926Z</t>
  </si>
  <si>
    <t>E-20260319-0781</t>
  </si>
  <si>
    <t>Tempo 3-1-2; RIR 1-2; tap assist 8-10</t>
  </si>
  <si>
    <t>2026-03-19T21:27:38.851Z</t>
  </si>
  <si>
    <t>E-20260319-0782</t>
  </si>
  <si>
    <t>2026-03-19T21:30:26.198Z</t>
  </si>
  <si>
    <t>E-20260319-0783</t>
  </si>
  <si>
    <t>Tempo 2-1-2; RIR 1-2; no 4# dbs exist at my gym. Jumped to 5#</t>
  </si>
  <si>
    <t>2026-03-19T21:33:05.911Z</t>
  </si>
  <si>
    <t>E-20260319-0784</t>
  </si>
  <si>
    <t>Tempo 2-1-2; RIR 1; no 4# dbs exist at my gym. Jumped to 5#</t>
  </si>
  <si>
    <t>2026-03-19T21:36:03.160Z</t>
  </si>
  <si>
    <t>E-20260319-0785</t>
  </si>
  <si>
    <t>2007m</t>
  </si>
  <si>
    <t>2026-03-19T21:48:36.229Z</t>
  </si>
  <si>
    <t>E-20260319-0786</t>
  </si>
  <si>
    <t>E-20260320-0787</t>
  </si>
  <si>
    <t>Warmup, 1250m,</t>
  </si>
  <si>
    <t>E-20260320-0788</t>
  </si>
  <si>
    <t>Tempo 2-1-2; RIR 2; 1 sec squeeze each rep</t>
  </si>
  <si>
    <t>2026-03-20T19:57:32.466Z</t>
  </si>
  <si>
    <t>E-20260320-0789</t>
  </si>
  <si>
    <t>Tempo 2-1-1; still got a decent 1 sec squeeze but the jump to 75# is feeling tough; RIR 1</t>
  </si>
  <si>
    <t>2026-03-20T20:00:50.199Z</t>
  </si>
  <si>
    <t>E-20260320-0790</t>
  </si>
  <si>
    <t>2026-03-20T20:02:43.319Z</t>
  </si>
  <si>
    <t>E-20260320-0791</t>
  </si>
  <si>
    <t>Tempo 2-1-1; tempo got a little sloppy; still got a decent 1 sec squeeze but the jump to 75# is feeling tough; RIR 0-1</t>
  </si>
  <si>
    <t>2026-03-20T20:06:16.467Z</t>
  </si>
  <si>
    <t>E-20260320-0792</t>
  </si>
  <si>
    <t>Tempo 2-1-2; long hold/squeeze; RIR 1-2; using high cable single stack at 70 + 2.5</t>
  </si>
  <si>
    <t>2026-03-20T20:10:41.514Z</t>
  </si>
  <si>
    <t>E-20260320-0793</t>
  </si>
  <si>
    <t>2026-03-20T20:12:56.153Z</t>
  </si>
  <si>
    <t>E-20260320-0794</t>
  </si>
  <si>
    <t>Tempo 2-1-2; long hold/squeeze; RIR 0-1; using high cable single stack at 70 + 2.5</t>
  </si>
  <si>
    <t>2026-03-20T20:15:55.259Z</t>
  </si>
  <si>
    <t>E-20260320-0795</t>
  </si>
  <si>
    <t>Dual Pulley Row was the only setup available. I was on the 42.5 plate. Felt like 120ish; tempo 3-2-2; RIR 2</t>
  </si>
  <si>
    <t>2026-03-20T20:20:03.560Z</t>
  </si>
  <si>
    <t>E-20260320-0796</t>
  </si>
  <si>
    <t>Tempo 3-2-2; RIR 1-2; 50# plate on dual pulley machine stack</t>
  </si>
  <si>
    <t>2026-03-20T20:23:01.980Z</t>
  </si>
  <si>
    <t>E-20260320-0797</t>
  </si>
  <si>
    <t>Tempo 3-2-1; RIR 1-2; 60# plate on dual pulley machine stack</t>
  </si>
  <si>
    <t>2026-03-20T20:25:38.642Z</t>
  </si>
  <si>
    <t>E-20260320-0798</t>
  </si>
  <si>
    <t xml:space="preserve">Tempo 2-2-2; RIR 2; single arm as the adjustable cable pulley was the only available </t>
  </si>
  <si>
    <t>2026-03-20T20:33:09.656Z</t>
  </si>
  <si>
    <t>E-20260320-0799</t>
  </si>
  <si>
    <t xml:space="preserve">Noticed my left trap was engaging around rep 11. I self corrected. Tempo 2-2-2; RIR 2; single arm as the adjustable cable pulley was the only available </t>
  </si>
  <si>
    <t>2026-03-20T20:37:02.773Z</t>
  </si>
  <si>
    <t>E-20260320-0800</t>
  </si>
  <si>
    <t>2026-03-20T20:41:19.371Z</t>
  </si>
  <si>
    <t>E-20260320-0801</t>
  </si>
  <si>
    <t xml:space="preserve">2.5 mph, 0 incline </t>
  </si>
  <si>
    <t>2026-03-20T20:46:57.607Z</t>
  </si>
  <si>
    <t>E-20260320-0802</t>
  </si>
  <si>
    <t xml:space="preserve">2.5 mph, 0 incline; made it to 59 seconds on right. Rolled to fingers </t>
  </si>
  <si>
    <t>2026-03-20T20:49:07.794Z</t>
  </si>
  <si>
    <t>E-20260320-0803</t>
  </si>
  <si>
    <t>Tempo 3-1-2; RIR 2; bench at 3</t>
  </si>
  <si>
    <t>2026-03-20T20:53:52.058Z</t>
  </si>
  <si>
    <t>E-20260320-0804</t>
  </si>
  <si>
    <t>2026-03-20T20:57:00.707Z</t>
  </si>
  <si>
    <t>E-20260320-0805</t>
  </si>
  <si>
    <t xml:space="preserve">116 strokes </t>
  </si>
  <si>
    <t>E-20260321-0806</t>
  </si>
  <si>
    <t>E-20260321-0807</t>
  </si>
  <si>
    <t>Tempo 3-1-2; RIR 2; moving up to 30# per your instruction; bench incline set at 3</t>
  </si>
  <si>
    <t>2026-03-21T16:32:07.945Z</t>
  </si>
  <si>
    <t>E-20260321-0808</t>
  </si>
  <si>
    <t xml:space="preserve">Tempo 3-1-2; RIR 1-2; </t>
  </si>
  <si>
    <t>2026-03-21T16:34:39.576Z</t>
  </si>
  <si>
    <t>E-20260321-0809</t>
  </si>
  <si>
    <t>2026-03-21T16:37:27.246Z</t>
  </si>
  <si>
    <t>E-20260321-0810</t>
  </si>
  <si>
    <t>2026-03-21T16:39:46.976Z</t>
  </si>
  <si>
    <t>E-20260321-0811</t>
  </si>
  <si>
    <t>Bench at 3; tempo 2-1-1; RIR 1-2; switched to alternating left/right at 8th rep</t>
  </si>
  <si>
    <t>2026-03-21T16:42:58.834Z</t>
  </si>
  <si>
    <t>E-20260321-0812</t>
  </si>
  <si>
    <t>Bench at 3; tempo 2-1-1; RIR 1-2; alternating left/right</t>
  </si>
  <si>
    <t>2026-03-21T16:45:43.358Z</t>
  </si>
  <si>
    <t>E-20260321-0813</t>
  </si>
  <si>
    <t>2026-03-21T16:49:25.908Z</t>
  </si>
  <si>
    <t>E-20260321-0814</t>
  </si>
  <si>
    <t>2026-03-21T16:52:41.293Z</t>
  </si>
  <si>
    <t>E-20260321-0815</t>
  </si>
  <si>
    <t>2026-03-21T16:55:08.219Z</t>
  </si>
  <si>
    <t>E-20260321-0816</t>
  </si>
  <si>
    <t>2026-03-21T16:57:28.669Z</t>
  </si>
  <si>
    <t>E-20260321-0817</t>
  </si>
  <si>
    <t>Tempo 2-1-2; RIR 1; hands started coming together 8-9</t>
  </si>
  <si>
    <t>2026-03-21T17:00:26.853Z</t>
  </si>
  <si>
    <t>E-20260321-0818</t>
  </si>
  <si>
    <t>Watts above 200; stroke rate ~13-15; 116 strokes total</t>
  </si>
  <si>
    <t>2026-03-21T17:39:59.601Z</t>
  </si>
  <si>
    <t>E-20260321-0819</t>
  </si>
  <si>
    <t>2026-03-21T17:43:39.515Z</t>
  </si>
  <si>
    <t>E-20260321-0820</t>
  </si>
  <si>
    <t>2026-03-21T17:43:42.757Z</t>
  </si>
  <si>
    <t>E-20260321-0821</t>
  </si>
  <si>
    <t>2026-03-21T17:43:47.626Z</t>
  </si>
  <si>
    <t>E-20260321-0822</t>
  </si>
  <si>
    <t>Treadmill 2.5 mph, 0 incline</t>
  </si>
  <si>
    <t>2026-03-21T17:44:24.046Z</t>
  </si>
  <si>
    <t>E-20260321-0823</t>
  </si>
  <si>
    <t>2026-03-21T17:44:28.598Z</t>
  </si>
  <si>
    <t>E-20260321-0824</t>
  </si>
  <si>
    <t>2026-03-21T17:44:31.225Z</t>
  </si>
  <si>
    <t>E-20260321-0825</t>
  </si>
  <si>
    <t>E-20260323-0826</t>
  </si>
  <si>
    <t>E-20260323-0827</t>
  </si>
  <si>
    <t>2.5 mph, 0 incline</t>
  </si>
  <si>
    <t>2026-03-23T20:45:52.088Z</t>
  </si>
  <si>
    <t>E-20260323-0828</t>
  </si>
  <si>
    <t>2026-03-23T20:48:52.305Z</t>
  </si>
  <si>
    <t>E-20260323-0829</t>
  </si>
  <si>
    <t xml:space="preserve">2.5 mph, 0 incline; </t>
  </si>
  <si>
    <t>2026-03-23T20:51:46.799Z</t>
  </si>
  <si>
    <t>E-20260323-0830</t>
  </si>
  <si>
    <t>2026-03-23T20:54:31.219Z</t>
  </si>
  <si>
    <t>E-20260323-0831</t>
  </si>
  <si>
    <t>2026-03-23T20:57:01.576Z</t>
  </si>
  <si>
    <t>E-20260323-0832</t>
  </si>
  <si>
    <t>Tempo 3-1-1; RIR 2; right grip started to give after the 7th rep</t>
  </si>
  <si>
    <t>2026-03-23T20:59:34.229Z</t>
  </si>
  <si>
    <t>E-20260323-0833</t>
  </si>
  <si>
    <t>2026-03-23T21:02:16.608Z</t>
  </si>
  <si>
    <t>E-20260323-0834</t>
  </si>
  <si>
    <t>Tempo 2-1-2; RIR 1; right grip tired still</t>
  </si>
  <si>
    <t>2026-03-23T21:05:43.961Z</t>
  </si>
  <si>
    <t>E-20260323-0835</t>
  </si>
  <si>
    <t>Tempo 2-1-2; RIR 1-2; right grip tired still</t>
  </si>
  <si>
    <t>2026-03-23T21:07:50.241Z</t>
  </si>
  <si>
    <t>E-20260323-0836</t>
  </si>
  <si>
    <t>Tempo 2-1-2; RIR 1; right and left grip getting taxed</t>
  </si>
  <si>
    <t>2026-03-23T21:10:25.374Z</t>
  </si>
  <si>
    <t>E-20260323-0837</t>
  </si>
  <si>
    <t>2026-03-23T21:12:24.268Z</t>
  </si>
  <si>
    <t>E-20260323-0838</t>
  </si>
  <si>
    <t>Tempo 2-2-2; RIR 2; cable at 4</t>
  </si>
  <si>
    <t>2026-03-23T21:16:59.634Z</t>
  </si>
  <si>
    <t>E-20260323-0839</t>
  </si>
  <si>
    <t>2026-03-23T21:20:05.849Z</t>
  </si>
  <si>
    <t>E-20260323-0840</t>
  </si>
  <si>
    <t>2026-03-23T21:22:58.153Z</t>
  </si>
  <si>
    <t>E-20260323-0841</t>
  </si>
  <si>
    <t>Tempo 3-1-2; RIR 1; bench at 3</t>
  </si>
  <si>
    <t>2026-03-23T21:26:57.966Z</t>
  </si>
  <si>
    <t>E-20260323-0842</t>
  </si>
  <si>
    <t>2026-03-23T21:34:24.797Z</t>
  </si>
  <si>
    <t>E-20260323-0843</t>
  </si>
  <si>
    <t>E-20260327-0844</t>
  </si>
  <si>
    <t>E-20260327-0845</t>
  </si>
  <si>
    <t>2026-03-27T20:35:48.451Z</t>
  </si>
  <si>
    <t>E-20260327-0846</t>
  </si>
  <si>
    <t>2026-03-27T20:37:15.115Z</t>
  </si>
  <si>
    <t>E-20260327-0847</t>
  </si>
  <si>
    <t>2026-03-27T20:39:14.620Z</t>
  </si>
  <si>
    <t>E-20260327-0848</t>
  </si>
  <si>
    <t>2026-03-27T20:41:29.642Z</t>
  </si>
  <si>
    <t>E-20260327-0849</t>
  </si>
  <si>
    <t>2026-03-27T20:43:24.745Z</t>
  </si>
  <si>
    <t>E-20260327-0850</t>
  </si>
  <si>
    <t>2026-03-27T20:48:26.391Z</t>
  </si>
  <si>
    <t>E-20260327-0851</t>
  </si>
  <si>
    <t>2026-03-27T20:51:51.699Z</t>
  </si>
  <si>
    <t>E-20260327-0852</t>
  </si>
  <si>
    <t>2026-03-27T20:55:53.926Z</t>
  </si>
  <si>
    <t>E-20260327-0853</t>
  </si>
  <si>
    <t>2026-03-27T20:58:35.098Z</t>
  </si>
  <si>
    <t>E-20260327-0854</t>
  </si>
  <si>
    <t>2026-03-27T21:00:36.060Z</t>
  </si>
  <si>
    <t>E-20260327-0855</t>
  </si>
  <si>
    <t>2026-03-27T21:02:57.634Z</t>
  </si>
  <si>
    <t>E-20260327-0856</t>
  </si>
  <si>
    <t>2026-03-27T21:05:30.587Z</t>
  </si>
  <si>
    <t>2026-03-27T21:05:35.862Z</t>
  </si>
  <si>
    <t>E-20260327-0857</t>
  </si>
  <si>
    <t>2026-03-27T21:05:41.167Z</t>
  </si>
  <si>
    <t>E-20260327-0858</t>
  </si>
  <si>
    <t>Tempo 3-1-2; RIR 1; seated row pulley as all other cables were taken; 10# plate</t>
  </si>
  <si>
    <t>2026-03-27T21:10:47.504Z</t>
  </si>
  <si>
    <t>E-20260327-0859</t>
  </si>
  <si>
    <t>2026-03-27T21:14:08.200Z</t>
  </si>
  <si>
    <t>E-20260327-0860</t>
  </si>
  <si>
    <t>Assisted 9-12; Tempo 3-1-2; RIR 1; seated row pulley as all other cables were taken; 10# plate</t>
  </si>
  <si>
    <t>2026-03-27T21:18:36.458Z</t>
  </si>
  <si>
    <t>E-20260327-0861</t>
  </si>
  <si>
    <t>Tempo 2-2-2;RIR 1-2</t>
  </si>
  <si>
    <t>2026-03-27T21:20:59.125Z</t>
  </si>
  <si>
    <t>E-20260327-0862</t>
  </si>
  <si>
    <t>2026-03-27T21:23:42.293Z</t>
  </si>
  <si>
    <t>E-20260327-0863</t>
  </si>
  <si>
    <t>Tempo 2-2-2;RIR 0-1</t>
  </si>
  <si>
    <t>E-20260328-0864</t>
  </si>
  <si>
    <t xml:space="preserve">Warmup: 1300m=4,265 ft 1.102 in </t>
  </si>
  <si>
    <t>E-20260328-0865</t>
  </si>
  <si>
    <t>2026-03-28T16:38:16.953Z</t>
  </si>
  <si>
    <t>E-20260328-0866</t>
  </si>
  <si>
    <t>2026-03-28T16:40:11.769Z</t>
  </si>
  <si>
    <t>E-20260328-0867</t>
  </si>
  <si>
    <t>2026-03-28T16:42:12.355Z</t>
  </si>
  <si>
    <t>E-20260328-0868</t>
  </si>
  <si>
    <t>2026-03-28T16:44:25.436Z</t>
  </si>
  <si>
    <t>E-20260328-0869</t>
  </si>
  <si>
    <t>Tempo 2-1-2; RIR 1-2; lat pulldown pulley</t>
  </si>
  <si>
    <t>2026-03-28T16:50:18.346Z</t>
  </si>
  <si>
    <t>E-20260328-0870</t>
  </si>
  <si>
    <t>70# plate + 2 2.5lbs plates; Tempo 2-1-2; RIR 1-2; lat pulldown pulley</t>
  </si>
  <si>
    <t>2026-03-28T16:53:40.060Z</t>
  </si>
  <si>
    <t>E-20260328-0871</t>
  </si>
  <si>
    <t>85# plate; Tempo 2-1-2; RIR 1; lat pulldown pulley; tapped assist on 10</t>
  </si>
  <si>
    <t>2026-03-28T16:57:07.345Z</t>
  </si>
  <si>
    <t>E-20260328-0872</t>
  </si>
  <si>
    <t>Tempo; 2-1-2; RIR 1-2; triceps hitting lats on the pullback seeming to limit ROM</t>
  </si>
  <si>
    <t>2026-03-28T17:02:13.253Z</t>
  </si>
  <si>
    <t>E-20260328-0873</t>
  </si>
  <si>
    <t>Tempo; 3-1.5-1;</t>
  </si>
  <si>
    <t>2026-03-28T17:04:58.358Z</t>
  </si>
  <si>
    <t>E-20260328-0874</t>
  </si>
  <si>
    <t>Tempo; 3-1.5-1; grip starting to give out</t>
  </si>
  <si>
    <t>2026-03-28T17:07:32.682Z</t>
  </si>
  <si>
    <t>E-20260328-0875</t>
  </si>
  <si>
    <t>Tempo 2-2-2; RIR 2+</t>
  </si>
  <si>
    <t>2026-03-28T17:13:10.551Z</t>
  </si>
  <si>
    <t>E-20260328-0876</t>
  </si>
  <si>
    <t>2026-03-28T17:15:53.344Z</t>
  </si>
  <si>
    <t>E-20260328-0877</t>
  </si>
  <si>
    <t>2026-03-28T17:19:10.628Z</t>
  </si>
  <si>
    <t>E-20260328-0878</t>
  </si>
  <si>
    <t xml:space="preserve">2.5 mph; 0 incline; 50/60=0.833 </t>
  </si>
  <si>
    <t>2026-03-28T17:23:24.049Z</t>
  </si>
  <si>
    <t>E-20260328-0879</t>
  </si>
  <si>
    <t xml:space="preserve">2.5 mph; 0 incline; 45/60=0.75 </t>
  </si>
  <si>
    <t>2026-03-28T17:25:58.075Z</t>
  </si>
  <si>
    <t>E-20260328-0880</t>
  </si>
  <si>
    <t>2026-03-28T17:28:43.493Z</t>
  </si>
  <si>
    <t>E-20260328-0881</t>
  </si>
  <si>
    <t>2026-03-28T17:32:31.311Z</t>
  </si>
  <si>
    <t>E-20260328-0882</t>
  </si>
  <si>
    <t>E-20260329-0883</t>
  </si>
  <si>
    <t>Warmup; 1307m=4,288 ft 0.693 in</t>
  </si>
  <si>
    <t>E-20260329-0884</t>
  </si>
  <si>
    <t>2026-03-29T16:11:46.218Z</t>
  </si>
  <si>
    <t>E-20260329-0885</t>
  </si>
  <si>
    <t>2026-03-29T16:14:42.749Z</t>
  </si>
  <si>
    <t>E-20260329-0886</t>
  </si>
  <si>
    <t>2026-03-29T16:17:11.809Z</t>
  </si>
  <si>
    <t>E-20260329-0887</t>
  </si>
  <si>
    <t>2026-03-29T16:23:01.010Z</t>
  </si>
  <si>
    <t>E-20260329-0888</t>
  </si>
  <si>
    <t>Tempo 2-1-2; RIR 1-2; did alternating left/right</t>
  </si>
  <si>
    <t>2026-03-29T16:23:37.552Z</t>
  </si>
  <si>
    <t>E-20260329-0889</t>
  </si>
  <si>
    <t>Tempo 2-1.5-1.5; RIR 1-2; did alternating left/right</t>
  </si>
  <si>
    <t>2026-03-29T16:26:53.359Z</t>
  </si>
  <si>
    <t>E-20260329-0890</t>
  </si>
  <si>
    <t>2026-03-29T16:30:34.017Z</t>
  </si>
  <si>
    <t>E-20260329-0891</t>
  </si>
  <si>
    <t>2026-03-29T16:34:23.429Z</t>
  </si>
  <si>
    <t>E-20260329-0892</t>
  </si>
  <si>
    <t>2026-03-29T16:36:58.589Z</t>
  </si>
  <si>
    <t>E-20260329-0893</t>
  </si>
  <si>
    <t>2026-03-29T16:39:21.749Z</t>
  </si>
  <si>
    <t>E-20260329-0894</t>
  </si>
  <si>
    <t>2026-03-29T16:41:42.888Z</t>
  </si>
  <si>
    <t>E-20260329-0895</t>
  </si>
  <si>
    <t>2026-03-29T16:46:26.693Z</t>
  </si>
  <si>
    <t>E-20260329-0896</t>
  </si>
  <si>
    <t>2026-03-29T16:49:54.048Z</t>
  </si>
  <si>
    <t>E-20260329-0897</t>
  </si>
  <si>
    <t>Tempo 3-1-3; RIR 0-1</t>
  </si>
  <si>
    <t>2026-03-29T16:53:33.833Z</t>
  </si>
  <si>
    <t>E-20260329-0898</t>
  </si>
  <si>
    <t>2026-03-29T16:57:32.009Z</t>
  </si>
  <si>
    <t>E-20260329-0899</t>
  </si>
  <si>
    <t>2026-03-29T17:00:37.715Z</t>
  </si>
  <si>
    <t>E-20260329-0900</t>
  </si>
  <si>
    <t>Tempo 2-2-2; RIR 1</t>
  </si>
  <si>
    <t>2026-03-29T17:04:14.899Z</t>
  </si>
  <si>
    <t>E-20260329-0901</t>
  </si>
  <si>
    <t xml:space="preserve">2.5 mph; 0 incline </t>
  </si>
  <si>
    <t>2026-03-29T17:09:10.979Z</t>
  </si>
  <si>
    <t>E-20260329-0902</t>
  </si>
  <si>
    <t>2026-03-29T17:11:26.052Z</t>
  </si>
  <si>
    <t>E-20260329-0903</t>
  </si>
  <si>
    <t>2026-03-29T17:14:07.885Z</t>
  </si>
  <si>
    <t>E-20260329-0904</t>
  </si>
  <si>
    <t xml:space="preserve">2041m=6,696 ft 2.331 in </t>
  </si>
  <si>
    <t>E-20260330-0905</t>
  </si>
  <si>
    <t xml:space="preserve">1318m=4,324 ft 1.764 in </t>
  </si>
  <si>
    <t>E-20260330-0906</t>
  </si>
  <si>
    <t>2.5mph; 0 incline; 75 sec between rounds</t>
  </si>
  <si>
    <t>2026-03-30T19:55:48.554Z</t>
  </si>
  <si>
    <t>E-20260330-0907</t>
  </si>
  <si>
    <t>2026-03-30T19:59:08.311Z</t>
  </si>
  <si>
    <t>E-20260330-0908</t>
  </si>
  <si>
    <t>2026-03-30T20:02:03.112Z</t>
  </si>
  <si>
    <t>E-20260330-0909</t>
  </si>
  <si>
    <t>2026-03-30T20:06:20.835Z</t>
  </si>
  <si>
    <t>E-20260330-0910</t>
  </si>
  <si>
    <t>2026-03-30T20:08:30.775Z</t>
  </si>
  <si>
    <t>E-20260330-0911</t>
  </si>
  <si>
    <t xml:space="preserve">Tempo 3-1-1; RIR 2; right grip slip on 8 on right </t>
  </si>
  <si>
    <t>2026-03-30T20:11:30.441Z</t>
  </si>
  <si>
    <t>E-20260330-0912</t>
  </si>
  <si>
    <t xml:space="preserve">Tempo 3-1-1; RIR 2; no slip. Clean set </t>
  </si>
  <si>
    <t>2026-03-30T20:13:57.440Z</t>
  </si>
  <si>
    <t>E-20260330-0913</t>
  </si>
  <si>
    <t xml:space="preserve">Tempo 2-1-2; RIR 2; grip was tired from DB RDL and Suitcase. Will take a little bit longer between sets as I don’t have straps. </t>
  </si>
  <si>
    <t>2026-03-30T20:17:16.651Z</t>
  </si>
  <si>
    <t>E-20260330-0914</t>
  </si>
  <si>
    <t>2026-03-30T20:18:56.439Z</t>
  </si>
  <si>
    <t>E-20260330-0915</t>
  </si>
  <si>
    <t>2026-03-30T20:21:15.716Z</t>
  </si>
  <si>
    <t>E-20260330-0916</t>
  </si>
  <si>
    <t xml:space="preserve">Tempo 2-1-2; RIR 1; grip on right tires </t>
  </si>
  <si>
    <t>2026-03-30T20:23:42.904Z</t>
  </si>
  <si>
    <t>E-20260330-0917</t>
  </si>
  <si>
    <t>2026-03-30T20:27:36.389Z</t>
  </si>
  <si>
    <t>E-20260330-0918</t>
  </si>
  <si>
    <t>2026-03-30T20:30:45.646Z</t>
  </si>
  <si>
    <t>E-20260330-0919</t>
  </si>
  <si>
    <t>2026-03-30T20:33:46.062Z</t>
  </si>
  <si>
    <t>E-20260330-0920</t>
  </si>
  <si>
    <t>2026-03-30T20:38:41.407Z</t>
  </si>
  <si>
    <t>E-20260330-0921</t>
  </si>
  <si>
    <t>2026-03-30T20:41:09.983Z</t>
  </si>
  <si>
    <t>E-20260330-0922</t>
  </si>
  <si>
    <t>Tempo 3-1-3; RIR 1-2; partial 7-10</t>
  </si>
  <si>
    <t>E-20260331-0923</t>
  </si>
  <si>
    <t xml:space="preserve">Warmup 1322m=4,337 ft 3.244 in </t>
  </si>
  <si>
    <t>E-20260331-0924</t>
  </si>
  <si>
    <t>2026-03-31T20:29:46.669Z</t>
  </si>
  <si>
    <t>E-20260331-0925</t>
  </si>
  <si>
    <t>2026-03-31T20:31:19.042Z</t>
  </si>
  <si>
    <t>E-20260331-0926</t>
  </si>
  <si>
    <t>2026-03-31T20:33:34.463Z</t>
  </si>
  <si>
    <t>E-20260331-0927</t>
  </si>
  <si>
    <t>2026-03-31T20:36:02.626Z</t>
  </si>
  <si>
    <t>E-20260331-0928</t>
  </si>
  <si>
    <t>2026-03-31T20:38:36.011Z</t>
  </si>
  <si>
    <t>E-20260331-0929</t>
  </si>
  <si>
    <t>2026-03-31T20:45:45.221Z</t>
  </si>
  <si>
    <t>E-20260331-0930</t>
  </si>
  <si>
    <t>2026-03-31T20:48:42.404Z</t>
  </si>
  <si>
    <t>E-20260331-0931</t>
  </si>
  <si>
    <t>2026-03-31T20:52:12.511Z</t>
  </si>
  <si>
    <t>E-20260331-0932</t>
  </si>
  <si>
    <t>2026-03-31T20:55:24.252Z</t>
  </si>
  <si>
    <t>E-20260331-0933</t>
  </si>
  <si>
    <t>2026-03-31T20:57:40.323Z</t>
  </si>
  <si>
    <t>E-20260331-0934</t>
  </si>
  <si>
    <t>2026-03-31T20:59:48.155Z</t>
  </si>
  <si>
    <t>Tempo 2-1-2; RIR 1-2; rest pause</t>
  </si>
  <si>
    <t>2026-03-31T20:59:52.823Z</t>
  </si>
  <si>
    <t>E-20260331-0935</t>
  </si>
  <si>
    <t>2026-03-31T21:00:25.308Z</t>
  </si>
  <si>
    <t>E-20260331-0936</t>
  </si>
  <si>
    <t>2026-03-31T21:02:32.111Z</t>
  </si>
  <si>
    <t>2026-03-31T21:02:32.814Z</t>
  </si>
  <si>
    <t>E-20260331-0937</t>
  </si>
  <si>
    <t>2026-03-31T21:03:08.887Z</t>
  </si>
  <si>
    <t>E-20260331-0938</t>
  </si>
  <si>
    <t>Tempo 3-1-3; RIR 1; tapped 9-10</t>
  </si>
  <si>
    <t>2026-03-31T21:06:47.494Z</t>
  </si>
  <si>
    <t>E-20260331-0939</t>
  </si>
  <si>
    <t>2026-03-31T21:10:02.380Z</t>
  </si>
  <si>
    <t>E-20260331-0940</t>
  </si>
  <si>
    <t>2026-03-31T21:13:33.491Z</t>
  </si>
  <si>
    <t>E-20260331-0941</t>
  </si>
  <si>
    <t>2026-03-31T21:20:32.709Z</t>
  </si>
  <si>
    <t>E-20260331-0942</t>
  </si>
  <si>
    <t>2026-03-31T21:23:26.506Z</t>
  </si>
  <si>
    <t>E-20260331-0943</t>
  </si>
  <si>
    <t>Cable Chest Press (2 Arm)</t>
  </si>
  <si>
    <t xml:space="preserve">Burnout; tempo 2-2-2; RIR 1-2; 15# plates per side </t>
  </si>
  <si>
    <t>2026-03-31T21:24:06.413Z</t>
  </si>
  <si>
    <t>E-20260331-0944</t>
  </si>
  <si>
    <t>2026-03-31T21:26:33.094Z</t>
  </si>
  <si>
    <t>E-20260331-0945</t>
  </si>
  <si>
    <t>Burnout set; tempo 2-2-2; RIR 1</t>
  </si>
  <si>
    <t>E-20260401-0946</t>
  </si>
  <si>
    <t>E-20260401-0947</t>
  </si>
  <si>
    <t>2026-04-01T15:07:27.390Z</t>
  </si>
  <si>
    <t>E-20260401-0948</t>
  </si>
  <si>
    <t>Tempo 2-1-2; RIR 1-2; I didn’t love the ROM / contraction at 9 but I was able to hold</t>
  </si>
  <si>
    <t>2026-04-01T15:10:01.941Z</t>
  </si>
  <si>
    <t>E-20260401-0949</t>
  </si>
  <si>
    <t>2026-04-01T15:12:15.275Z</t>
  </si>
  <si>
    <t>E-20260401-0950</t>
  </si>
  <si>
    <t>Tempo 2-1-2; RIR 1; partials to 10</t>
  </si>
  <si>
    <t>2026-04-01T15:16:06.329Z</t>
  </si>
  <si>
    <t>E-20260401-0951</t>
  </si>
  <si>
    <t>Lay pulldown machine; tempo 2-2-1; RIR 1-2</t>
  </si>
  <si>
    <t>2026-04-01T15:18:51.260Z</t>
  </si>
  <si>
    <t>E-20260401-0952</t>
  </si>
  <si>
    <t>2026-04-01T15:20:44.513Z</t>
  </si>
  <si>
    <t>E-20260401-0953</t>
  </si>
  <si>
    <t>Lay pulldown machine; tempo 2-2-1; RIR 1-2; right weaker</t>
  </si>
  <si>
    <t>2026-04-01T15:22:08.516Z</t>
  </si>
  <si>
    <t>E-20260401-0954</t>
  </si>
  <si>
    <t>Slight right anterior capsule awareness; Lat pulldown machine; tempo 2-2-1; RIR 0-1; right weaker</t>
  </si>
  <si>
    <t>2026-04-01T15:24:17.194Z</t>
  </si>
  <si>
    <t>E-20260401-0955</t>
  </si>
  <si>
    <t>Wider grip attachment (neutral shoulder width); Tempo 2-2-2; RIR 2; 70# plate</t>
  </si>
  <si>
    <t>2026-04-01T15:29:01.172Z</t>
  </si>
  <si>
    <t>E-20260401-0956</t>
  </si>
  <si>
    <t>2026-04-01T15:33:00.026Z</t>
  </si>
  <si>
    <t>E-20260401-0957</t>
  </si>
  <si>
    <t>Wider grip attachment (neutral shoulder width); Tempo 2-2-2; RIR 2; 100# plate</t>
  </si>
  <si>
    <t>2026-04-01T15:34:56.994Z</t>
  </si>
  <si>
    <t>E-20260401-0958</t>
  </si>
  <si>
    <t xml:space="preserve">Tempo 2-2-2; RIR 1-2; </t>
  </si>
  <si>
    <t>2026-04-01T15:39:26.529Z</t>
  </si>
  <si>
    <t>E-20260401-0959</t>
  </si>
  <si>
    <t>2026-04-01T15:42:05.577Z</t>
  </si>
  <si>
    <t>E-20260401-0960</t>
  </si>
  <si>
    <t>2026-04-01T15:44:39.474Z</t>
  </si>
  <si>
    <t>E-20260401-0961</t>
  </si>
  <si>
    <t>2026-04-01T15:48:59.822Z</t>
  </si>
  <si>
    <t>E-20260401-0962</t>
  </si>
  <si>
    <t>2026-04-01T15:52:14.862Z</t>
  </si>
  <si>
    <t>E-20260401-0963</t>
  </si>
  <si>
    <t>2026-04-01T15:55:01.239Z</t>
  </si>
  <si>
    <t>E-20260401-0964</t>
  </si>
  <si>
    <t>2026-04-01T15:58:52.012Z</t>
  </si>
  <si>
    <t>E-20260401-0965</t>
  </si>
  <si>
    <t>E-20260402-0966</t>
  </si>
  <si>
    <t>E-20260402-0967</t>
  </si>
  <si>
    <t>2026-04-02T17:06:07.553Z</t>
  </si>
  <si>
    <t>E-20260402-0968</t>
  </si>
  <si>
    <t>2026-04-02T17:09:17.706Z</t>
  </si>
  <si>
    <t>E-20260402-0969</t>
  </si>
  <si>
    <t>2026-04-02T17:11:47.648Z</t>
  </si>
  <si>
    <t>E-20260402-0970</t>
  </si>
  <si>
    <t>2026-04-02T17:14:33.953Z</t>
  </si>
  <si>
    <t>E-20260402-0971</t>
  </si>
  <si>
    <t>Alternating; tempo 2-1-2; RIR 1-2; will try 40 next set</t>
  </si>
  <si>
    <t>2026-04-02T17:18:33.228Z</t>
  </si>
  <si>
    <t>E-20260402-0972</t>
  </si>
  <si>
    <t>Alternating; tempo 2-1-1; RIR 1-2; didn’t love the contraction but decent for 40#</t>
  </si>
  <si>
    <t>2026-04-02T17:22:37.904Z</t>
  </si>
  <si>
    <t>E-20260402-0973</t>
  </si>
  <si>
    <t>2026-04-02T17:26:06.676Z</t>
  </si>
  <si>
    <t>E-20260402-0974</t>
  </si>
  <si>
    <t>2026-04-02T17:28:33.257Z</t>
  </si>
  <si>
    <t>E-20260402-0975</t>
  </si>
  <si>
    <t>2026-04-02T17:31:00.279Z</t>
  </si>
  <si>
    <t>E-20260402-0976</t>
  </si>
  <si>
    <t>2026-04-02T17:33:21.744Z</t>
  </si>
  <si>
    <t>E-20260402-0977</t>
  </si>
  <si>
    <t>2026-04-02T17:36:23.899Z</t>
  </si>
  <si>
    <t>E-20260402-0978</t>
  </si>
  <si>
    <t>2026-04-02T17:49:25.889Z</t>
  </si>
  <si>
    <t>E-20260402-0979</t>
  </si>
  <si>
    <t>2026-04-02T17:52:15.294Z</t>
  </si>
  <si>
    <t>E-20260402-0980</t>
  </si>
  <si>
    <t>D-grip and supinated this week instead of rope / pronated grip; tempo 3-1-2; RIR 1-2</t>
  </si>
  <si>
    <t>2026-04-02T17:53:20.661Z</t>
  </si>
  <si>
    <t>E-20260402-0981</t>
  </si>
  <si>
    <t>2026-04-02T17:53:25.190Z</t>
  </si>
  <si>
    <t>E-20260402-0982</t>
  </si>
  <si>
    <t>2026-04-02T17:53:28.892Z</t>
  </si>
  <si>
    <t>E-20260402-0983</t>
  </si>
  <si>
    <t>Tempo 2-2-2; RIR 0-1</t>
  </si>
  <si>
    <t>2026-04-02T17:55:51.228Z</t>
  </si>
  <si>
    <t>E-20260402-0984</t>
  </si>
  <si>
    <t xml:space="preserve">2.5mph; 0 incline </t>
  </si>
  <si>
    <t>2026-04-02T17:59:31.743Z</t>
  </si>
  <si>
    <t>E-20260402-0985</t>
  </si>
  <si>
    <t>2.5mph; 0 incline; grip started failing</t>
  </si>
  <si>
    <t>2026-04-02T18:02:12.293Z</t>
  </si>
  <si>
    <t>E-20260402-0986</t>
  </si>
  <si>
    <t>2026-04-02T18:04:29.941Z</t>
  </si>
  <si>
    <t>E-20260402-0987</t>
  </si>
  <si>
    <t>Burnout tempo 2-1-2; RIR 0-1</t>
  </si>
  <si>
    <t>E-20260407-0988</t>
  </si>
  <si>
    <t>E-20260407-0989</t>
  </si>
  <si>
    <t>2026-04-07T22:11:18.299Z</t>
  </si>
  <si>
    <t>E-20260407-0990</t>
  </si>
  <si>
    <t>2026-04-07T22:14:29.026Z</t>
  </si>
  <si>
    <t>E-20260407-0991</t>
  </si>
  <si>
    <t>2026-04-07T22:16:51.379Z</t>
  </si>
  <si>
    <t>E-20260407-0992</t>
  </si>
  <si>
    <t>2026-04-07T22:20:28.151Z</t>
  </si>
  <si>
    <t>E-20260407-0993</t>
  </si>
  <si>
    <t>2026-04-07T22:22:34.077Z</t>
  </si>
  <si>
    <t>E-20260407-0994</t>
  </si>
  <si>
    <t>2026-04-07T22:25:33.146Z</t>
  </si>
  <si>
    <t>E-20260407-0995</t>
  </si>
  <si>
    <t xml:space="preserve">Tempo 2-1-2; RIR 1-2; I misread the prescribed reps. Thought it was straight 8. </t>
  </si>
  <si>
    <t>2026-04-07T22:28:16.670Z</t>
  </si>
  <si>
    <t>E-20260407-0996</t>
  </si>
  <si>
    <t>2026-04-07T22:30:20.900Z</t>
  </si>
  <si>
    <t>E-20260407-0997</t>
  </si>
  <si>
    <t>2026-04-07T22:32:37.182Z</t>
  </si>
  <si>
    <t>E-20260407-0998</t>
  </si>
  <si>
    <t>2026-04-07T22:35:30.059Z</t>
  </si>
  <si>
    <t>E-20260407-0999</t>
  </si>
  <si>
    <t>2026-04-07T22:41:33.397Z</t>
  </si>
  <si>
    <t>E-20260407-1000</t>
  </si>
  <si>
    <t>2026-04-07T22:43:59.206Z</t>
  </si>
  <si>
    <t>E-20260407-1001</t>
  </si>
  <si>
    <t>2026-04-07T22:47:13.464Z</t>
  </si>
  <si>
    <t>E-20260407-1002</t>
  </si>
  <si>
    <t>2.5mph; grip started to fail; no energy. Significant caloric deficit coming into this workout. Not a great idea</t>
  </si>
  <si>
    <t>2026-04-07T22:53:54.502Z</t>
  </si>
  <si>
    <t>E-20260407-1003</t>
  </si>
  <si>
    <t>2026-04-07T22:56:32.379Z</t>
  </si>
  <si>
    <t>E-20260407-1004</t>
  </si>
  <si>
    <t>2026-04-07T22:59:49.572Z</t>
  </si>
  <si>
    <t>E-20260407-1005</t>
  </si>
  <si>
    <t>2026-04-07T23:04:59.331Z</t>
  </si>
  <si>
    <t>E-20260407-1006</t>
  </si>
  <si>
    <t>2026-04-07T23:07:35.443Z</t>
  </si>
  <si>
    <t>E-20260407-1007</t>
  </si>
  <si>
    <t>On Palm vs elbow</t>
  </si>
  <si>
    <t>2026-04-07T23:10:19.389Z</t>
  </si>
  <si>
    <t>E-20260407-1008</t>
  </si>
  <si>
    <t>Cool down. I was completely spent and feeing sick. Not enough calories today</t>
  </si>
  <si>
    <t>E-20260409-1009</t>
  </si>
  <si>
    <t>E-20260409-1010</t>
  </si>
  <si>
    <t>2026-04-09T11:27:55.279Z</t>
  </si>
  <si>
    <t>E-20260409-1011</t>
  </si>
  <si>
    <t>2026-04-09T11:28:00.336Z</t>
  </si>
  <si>
    <t>E-20260409-1012</t>
  </si>
  <si>
    <t>2026-04-09T11:28:00.834Z</t>
  </si>
  <si>
    <t>E-20260409-1013</t>
  </si>
  <si>
    <t>Towel</t>
  </si>
  <si>
    <t>2026-04-09T11:28:14.579Z</t>
  </si>
  <si>
    <t>E-20260409-1014</t>
  </si>
  <si>
    <t>2026-04-09T11:28:15.431Z</t>
  </si>
  <si>
    <t>E-20260409-1015</t>
  </si>
  <si>
    <t>2-1</t>
  </si>
  <si>
    <t>Flat bench; tempo 3-1-1; RIR 2-1</t>
  </si>
  <si>
    <t>2026-04-09T11:28:54.585Z</t>
  </si>
  <si>
    <t>E-20260409-1016</t>
  </si>
  <si>
    <t>2026-04-09T11:30:26.844Z</t>
  </si>
  <si>
    <t>E-20260409-1017</t>
  </si>
  <si>
    <t>Flat bench; tempo 3-1-2; RIR 1</t>
  </si>
  <si>
    <t>2026-04-09T11:33:08.721Z</t>
  </si>
  <si>
    <t>E-20260409-1018</t>
  </si>
  <si>
    <t>Flat bench; tempo 3-1-1; RIR 1</t>
  </si>
  <si>
    <t>2026-04-09T11:35:47.894Z</t>
  </si>
  <si>
    <t>E-20260409-1019</t>
  </si>
  <si>
    <t>Incline ~30; tempo 3-1-2; RIR 2</t>
  </si>
  <si>
    <t>2026-04-09T11:38:43.171Z</t>
  </si>
  <si>
    <t>E-20260409-1020</t>
  </si>
  <si>
    <t>2026-04-09T11:41:01.616Z</t>
  </si>
  <si>
    <t>E-20260409-1021</t>
  </si>
  <si>
    <t>2026-04-09T11:43:46.849Z</t>
  </si>
  <si>
    <t>E-20260409-1022</t>
  </si>
  <si>
    <t>Tempo 3-1-2; RIR 2-1; used lower db weight as these are longer/wider dbs than typical (I.e., different from Planet Fitness)</t>
  </si>
  <si>
    <t>2026-04-09T11:47:52.729Z</t>
  </si>
  <si>
    <t>E-20260409-1023</t>
  </si>
  <si>
    <t>2026-04-09T11:50:41.395Z</t>
  </si>
  <si>
    <t>E-20260409-1024</t>
  </si>
  <si>
    <t>2026-04-09T11:54:43.117Z</t>
  </si>
  <si>
    <t>E-20260409-1025</t>
  </si>
  <si>
    <t>Tempo 2-1-2; RIR 2-1</t>
  </si>
  <si>
    <t>2026-04-09T11:56:38.110Z</t>
  </si>
  <si>
    <t>E-20260409-1026</t>
  </si>
  <si>
    <t>Tempo 2-1-2; RIR 2-1; strict form</t>
  </si>
  <si>
    <t>2026-04-09T11:58:40.315Z</t>
  </si>
  <si>
    <t>E-20260409-1027</t>
  </si>
  <si>
    <t>Tempo 2-1-2; RIR 1; strict form</t>
  </si>
  <si>
    <t>2026-04-09T12:00:42.088Z</t>
  </si>
  <si>
    <t>E-20260409-1028</t>
  </si>
  <si>
    <t>Tempo 2-1-2; RIR 0; strict form</t>
  </si>
  <si>
    <t>2026-04-09T12:02:33.016Z</t>
  </si>
  <si>
    <t>E-20260409-1029</t>
  </si>
  <si>
    <t xml:space="preserve">Tempo 2-1-2; RIR 2; warmup </t>
  </si>
  <si>
    <t>2026-04-09T12:05:15.237Z</t>
  </si>
  <si>
    <t>E-20260409-1030</t>
  </si>
  <si>
    <t>2026-04-09T12:07:56.336Z</t>
  </si>
  <si>
    <t>E-20260409-1031</t>
  </si>
  <si>
    <t xml:space="preserve">Tempo 3-1-1; RIR 2; </t>
  </si>
  <si>
    <t>2026-04-09T12:11:03.478Z</t>
  </si>
  <si>
    <t>E-20260409-1032</t>
  </si>
  <si>
    <t>2026-04-09T12:13:50.637Z</t>
  </si>
  <si>
    <t>E-20260409-1033</t>
  </si>
  <si>
    <t>2026-04-09T12:16:44.505Z</t>
  </si>
  <si>
    <t>E-20260409-1034</t>
  </si>
  <si>
    <t>Tempo 2-1-2; RIR 2-1; slight ‘feeling’ in right anterior capsule on 12th rep/hold</t>
  </si>
  <si>
    <t>2026-04-09T12:19:33.158Z</t>
  </si>
  <si>
    <t>E-20260409-1035</t>
  </si>
  <si>
    <t>E-20260410-1036</t>
  </si>
  <si>
    <t>E-20260410-1037</t>
  </si>
  <si>
    <t>2026-04-10T20:54:49.528Z</t>
  </si>
  <si>
    <t>E-20260410-1038</t>
  </si>
  <si>
    <t>2026-04-10T20:58:22.611Z</t>
  </si>
  <si>
    <t>E-20260410-1039</t>
  </si>
  <si>
    <t>2026-04-10T21:01:39.692Z</t>
  </si>
  <si>
    <t>E-20260410-1040</t>
  </si>
  <si>
    <t>2026-04-10T21:03:43.220Z</t>
  </si>
  <si>
    <t>E-20260410-1041</t>
  </si>
  <si>
    <t>Tempo 2-1-2; RIR 1; might’ve hit 9 but the scap contraction is getting tough/looser</t>
  </si>
  <si>
    <t>2026-04-10T21:06:46.327Z</t>
  </si>
  <si>
    <t>E-20260410-1042</t>
  </si>
  <si>
    <t>Tempo 2-1-2; RIR 1; might’ve hit 8 but the scap contraction is getting tough/looser</t>
  </si>
  <si>
    <t>2026-04-10T21:09:01.762Z</t>
  </si>
  <si>
    <t>E-20260410-1043</t>
  </si>
  <si>
    <t xml:space="preserve">70 plate on high cable stack; tempo 2-1-2; RIR 1; </t>
  </si>
  <si>
    <t>2026-04-10T21:14:39.657Z</t>
  </si>
  <si>
    <t>E-20260410-1044</t>
  </si>
  <si>
    <t>2026-04-10T21:17:40.549Z</t>
  </si>
  <si>
    <t>E-20260410-1045</t>
  </si>
  <si>
    <t>1-0</t>
  </si>
  <si>
    <t>70 plate + 2(2.5) on high cable stack; tempo 2-1-2; RIR 1-0; tempo may have been closer to 3-2-1.5</t>
  </si>
  <si>
    <t>2026-04-10T21:21:51.403Z</t>
  </si>
  <si>
    <t>E-20260410-1046</t>
  </si>
  <si>
    <t>Tempo 1-2-1; RIR 2+</t>
  </si>
  <si>
    <t>2026-04-10T21:24:36.372Z</t>
  </si>
  <si>
    <t>E-20260410-1047</t>
  </si>
  <si>
    <t>Tempo 1-2-1; RIR 2</t>
  </si>
  <si>
    <t>2026-04-10T21:27:10.096Z</t>
  </si>
  <si>
    <t>E-20260410-1048</t>
  </si>
  <si>
    <t>Tempo 1-2-1; RIR 2-1</t>
  </si>
  <si>
    <t>2026-04-10T21:30:22.414Z</t>
  </si>
  <si>
    <t>E-20260410-1049</t>
  </si>
  <si>
    <t>Tempo 2-1-2; RIR 1; left began to pronate on 10th rep</t>
  </si>
  <si>
    <t>2026-04-10T21:34:20.085Z</t>
  </si>
  <si>
    <t>E-20260410-1050</t>
  </si>
  <si>
    <t>2026-04-10T21:37:49.182Z</t>
  </si>
  <si>
    <t>E-20260410-1051</t>
  </si>
  <si>
    <t xml:space="preserve">1 min for left AND right </t>
  </si>
  <si>
    <t>2026-04-10T21:42:38.043Z</t>
  </si>
  <si>
    <t>E-20260410-1052</t>
  </si>
  <si>
    <t>2026-04-10T21:45:20.344Z</t>
  </si>
  <si>
    <t>E-20260410-1053</t>
  </si>
  <si>
    <t>2026-04-10T21:48:49.935Z</t>
  </si>
  <si>
    <t>E-20260410-1054</t>
  </si>
  <si>
    <t xml:space="preserve">2000m=6,561 ft 8.157 in </t>
  </si>
  <si>
    <t>E-20260411-1055</t>
  </si>
  <si>
    <t>km</t>
  </si>
  <si>
    <t>E-20260411-1056</t>
  </si>
  <si>
    <t>Tempo ~2-2-2; dual curl through 6th then switched to alternating; RIR 2-1</t>
  </si>
  <si>
    <t>2026-04-11T16:44:41.237Z</t>
  </si>
  <si>
    <t>E-20260411-1057</t>
  </si>
  <si>
    <t>Tempo ~2-2-1; alternating; RIR 2-1</t>
  </si>
  <si>
    <t>2026-04-11T16:47:53.463Z</t>
  </si>
  <si>
    <t>E-20260411-1058</t>
  </si>
  <si>
    <t>2026-04-11T16:50:19.860Z</t>
  </si>
  <si>
    <t>E-20260411-1059</t>
  </si>
  <si>
    <t>Tempo strict 2-1-2 w squeeze/ hold; RIR 2+; high pulley 40+2.5</t>
  </si>
  <si>
    <t>2026-04-11T16:54:29.654Z</t>
  </si>
  <si>
    <t>E-20260411-1060</t>
  </si>
  <si>
    <t>Tempo strict 2-1-2 w squeeze/ hold; RIR 2-1; high pulley 40+2.5(x2)</t>
  </si>
  <si>
    <t>2026-04-11T16:57:12.568Z</t>
  </si>
  <si>
    <t>E-20260411-1061</t>
  </si>
  <si>
    <t>Tempo strict 2-1-2 w squeeze/ hold; RIR 1;   high pulley 40+2.5(x2)</t>
  </si>
  <si>
    <t>2026-04-11T16:59:25.570Z</t>
  </si>
  <si>
    <t>E-20260411-1062</t>
  </si>
  <si>
    <t>Hands came together a little on 8-9 but locked out and squeezed; Tempo strict 2-1-2 w squeeze/ hold; RIR 2-1; high pulley 50 plate</t>
  </si>
  <si>
    <t>2026-04-11T17:02:19.192Z</t>
  </si>
  <si>
    <t>E-20260411-1063</t>
  </si>
  <si>
    <t>Overhead with rope; tempo 3-1-3; RIR 1-0</t>
  </si>
  <si>
    <t>2026-04-11T17:06:30.356Z</t>
  </si>
  <si>
    <t>E-20260411-1064</t>
  </si>
  <si>
    <t>Overhead with rope; tempo 3-1-3; RIR 2-1</t>
  </si>
  <si>
    <t>2026-04-11T17:10:06.801Z</t>
  </si>
  <si>
    <t>E-20260411-1065</t>
  </si>
  <si>
    <t>2026-04-11T17:13:51.714Z</t>
  </si>
  <si>
    <t>E-20260411-1066</t>
  </si>
  <si>
    <t>Alternating; tempo 2-1-2; RIR 1</t>
  </si>
  <si>
    <t>2026-04-11T17:18:10.620Z</t>
  </si>
  <si>
    <t>E-20260411-1067</t>
  </si>
  <si>
    <t>tempo 2-1-2; RIR 2-1</t>
  </si>
  <si>
    <t>2026-04-11T17:20:22.495Z</t>
  </si>
  <si>
    <t>E-20260411-1068</t>
  </si>
  <si>
    <t>tempo 2-1-2; RIR 1; partials 7-9th reps</t>
  </si>
  <si>
    <t>2026-04-11T17:23:47.871Z</t>
  </si>
  <si>
    <t>E-20260411-1069</t>
  </si>
  <si>
    <t>Tempo 2-2-2; RIR 2-1</t>
  </si>
  <si>
    <t>2026-04-11T17:26:20.911Z</t>
  </si>
  <si>
    <t>E-20260411-1070</t>
  </si>
  <si>
    <t>2026-04-11T17:29:17.657Z</t>
  </si>
  <si>
    <t>E-20260411-1071</t>
  </si>
  <si>
    <t>2026-04-11T17:32:42.514Z</t>
  </si>
  <si>
    <t>E-20260411-1072</t>
  </si>
  <si>
    <t>2026-04-11T17:35:27.505Z</t>
  </si>
  <si>
    <t>E-20260411-1073</t>
  </si>
  <si>
    <t>2026-04-11T17:38:08.745Z</t>
  </si>
  <si>
    <t>E-20260411-1074</t>
  </si>
  <si>
    <t>2026-04-11T17:40:45.398Z</t>
  </si>
  <si>
    <t>E-20260411-1075</t>
  </si>
  <si>
    <t>Cooldown</t>
  </si>
  <si>
    <t>E-20260412-1076</t>
  </si>
  <si>
    <t>E-20260412-1077</t>
  </si>
  <si>
    <t>Tempo 3-1-1; RIR 2-1</t>
  </si>
  <si>
    <t>2026-04-12T15:39:12.550Z</t>
  </si>
  <si>
    <t>E-20260412-1078</t>
  </si>
  <si>
    <t>2026-04-12T15:42:13.381Z</t>
  </si>
  <si>
    <t>E-20260412-1079</t>
  </si>
  <si>
    <t>2026-04-12T15:45:23.166Z</t>
  </si>
  <si>
    <t>E-20260412-1080</t>
  </si>
  <si>
    <t>2026-04-12T15:48:47.225Z</t>
  </si>
  <si>
    <t>E-20260412-1081</t>
  </si>
  <si>
    <t>2026-04-12T15:53:37.586Z</t>
  </si>
  <si>
    <t>E-20260412-1082</t>
  </si>
  <si>
    <t>2026-04-12T15:57:33.964Z</t>
  </si>
  <si>
    <t>E-20260412-1083</t>
  </si>
  <si>
    <t>2026-04-12T16:03:08.514Z</t>
  </si>
  <si>
    <t>E-20260412-1084</t>
  </si>
  <si>
    <t xml:space="preserve">Tempo 2-1-2; RIR 2-1; scap squeeze on all reps. </t>
  </si>
  <si>
    <t>2026-04-12T16:05:37.033Z</t>
  </si>
  <si>
    <t>E-20260412-1085</t>
  </si>
  <si>
    <t>2026-04-12T16:07:45.281Z</t>
  </si>
  <si>
    <t>E-20260412-1086</t>
  </si>
  <si>
    <t>Tempo 2-1-2; RIR 1-0; scap squeeze on all reps. Not full ROM in 7 but held squeeze and control full set / reps</t>
  </si>
  <si>
    <t>2026-04-12T16:10:25.830Z</t>
  </si>
  <si>
    <t>E-20260412-1087</t>
  </si>
  <si>
    <t>Tempo 2-1-2; RIR 1-0; scap squeeze on all reps. Not full ROM in 7 but held squeeze and control full set / reps; partials 7/8</t>
  </si>
  <si>
    <t>2026-04-12T16:13:07.219Z</t>
  </si>
  <si>
    <t>E-20260412-1088</t>
  </si>
  <si>
    <t>Tempo 2-1-2; right weaker at 9, 10</t>
  </si>
  <si>
    <t>2026-04-12T16:18:31.157Z</t>
  </si>
  <si>
    <t>E-20260412-1089</t>
  </si>
  <si>
    <t>Tempo 2-1-2; RIR 1; right weaker at 9</t>
  </si>
  <si>
    <t>2026-04-12T16:21:37.527Z</t>
  </si>
  <si>
    <t>E-20260412-1090</t>
  </si>
  <si>
    <t>Solid! Tempo 2-1-2; RIR 1; right weaker at 9</t>
  </si>
  <si>
    <t>2026-04-12T16:24:27.443Z</t>
  </si>
  <si>
    <t>E-20260412-1091</t>
  </si>
  <si>
    <t>2.5mph; 0 incline</t>
  </si>
  <si>
    <t>2026-04-12T16:31:04.725Z</t>
  </si>
  <si>
    <t>E-20260412-1092</t>
  </si>
  <si>
    <t>2026-04-12T16:33:41.079Z</t>
  </si>
  <si>
    <t>E-20260412-1093</t>
  </si>
  <si>
    <t>2026-04-12T16:36:21.258Z</t>
  </si>
  <si>
    <t>E-20260412-1094</t>
  </si>
  <si>
    <t>Elbow</t>
  </si>
  <si>
    <t>2026-04-12T16:39:21.635Z</t>
  </si>
  <si>
    <t>E-20260412-1095</t>
  </si>
  <si>
    <t>2026-04-12T16:42:13.791Z</t>
  </si>
  <si>
    <t>E-20260412-1096</t>
  </si>
  <si>
    <t>Palm</t>
  </si>
  <si>
    <t>2026-04-12T16:44:07.364Z</t>
  </si>
  <si>
    <t>E-20260412-1097</t>
  </si>
  <si>
    <t>Cool down</t>
  </si>
  <si>
    <t>E-20260413-1098</t>
  </si>
  <si>
    <t>E-20260413-1099</t>
  </si>
  <si>
    <t>2026-04-13T15:03:51.631Z</t>
  </si>
  <si>
    <t>E-20260413-1100</t>
  </si>
  <si>
    <t>2026-04-13T15:03:52.616Z</t>
  </si>
  <si>
    <t>E-20260413-1101</t>
  </si>
  <si>
    <t>2026-04-13T15:04:41.173Z</t>
  </si>
  <si>
    <t>E-20260413-1102</t>
  </si>
  <si>
    <t>2026-04-13T15:06:26.010Z</t>
  </si>
  <si>
    <t>E-20260413-1103</t>
  </si>
  <si>
    <t>2026-04-13T15:09:06.102Z</t>
  </si>
  <si>
    <t>E-20260413-1104</t>
  </si>
  <si>
    <t>2026-04-13T15:12:37.815Z</t>
  </si>
  <si>
    <t>E-20260413-1105</t>
  </si>
  <si>
    <t>Bench at 3; tempo 2-1-2; RIR 2-1</t>
  </si>
  <si>
    <t>2026-04-13T15:14:53.530Z</t>
  </si>
  <si>
    <t>E-20260413-1106</t>
  </si>
  <si>
    <t>Bench at 3; tempo 2-1-2; RIR 1</t>
  </si>
  <si>
    <t>2026-04-13T15:17:15.974Z</t>
  </si>
  <si>
    <t>E-20260413-1107</t>
  </si>
  <si>
    <t>Bench at 3; tempo 2-1-2; RIR 1; think i learned the best arm path on set 3 👍</t>
  </si>
  <si>
    <t>2026-04-13T15:20:14.179Z</t>
  </si>
  <si>
    <t>E-20260413-1108</t>
  </si>
  <si>
    <t>2026-04-13T15:23:29.291Z</t>
  </si>
  <si>
    <t>E-20260413-1109</t>
  </si>
  <si>
    <t>Tempo 3-1-2; RIR 2-1</t>
  </si>
  <si>
    <t>2026-04-13T15:26:32.609Z</t>
  </si>
  <si>
    <t>E-20260413-1110</t>
  </si>
  <si>
    <t>2026-04-13T15:30:15.072Z</t>
  </si>
  <si>
    <t>E-20260413-1111</t>
  </si>
  <si>
    <t>Tempo 2-1-2; RIR 1-0; 50 feeling tough; focus on strict form</t>
  </si>
  <si>
    <t>2026-04-13T15:32:55.236Z</t>
  </si>
  <si>
    <t>E-20260413-1112</t>
  </si>
  <si>
    <t>2026-04-13T15:34:52.654Z</t>
  </si>
  <si>
    <t>E-20260413-1113</t>
  </si>
  <si>
    <t>Tempo 2-1-2; RIR 1; 50 feeling tough; focus on strict form</t>
  </si>
  <si>
    <t>2026-04-13T15:37:08.383Z</t>
  </si>
  <si>
    <t>E-20260413-1114</t>
  </si>
  <si>
    <t>2026-04-13T15:39:25.270Z</t>
  </si>
  <si>
    <t>E-20260413-1115</t>
  </si>
  <si>
    <t>Tempo 3-1-3; RIR 2-1</t>
  </si>
  <si>
    <t>2026-04-13T15:42:42.062Z</t>
  </si>
  <si>
    <t>E-20260413-1116</t>
  </si>
  <si>
    <t>2026-04-13T15:46:02.674Z</t>
  </si>
  <si>
    <t>E-20260413-1117</t>
  </si>
  <si>
    <t>Tempo 3-1-3; RIR 1-0</t>
  </si>
  <si>
    <t>2026-04-13T15:50:12.825Z</t>
  </si>
  <si>
    <t>E-20260413-1118</t>
  </si>
  <si>
    <t>2026-04-13T15:53:43.170Z</t>
  </si>
  <si>
    <t>E-20260413-1119</t>
  </si>
  <si>
    <t>2026-04-13T15:55:44.185Z</t>
  </si>
  <si>
    <t>E-20260413-1120</t>
  </si>
  <si>
    <t>Tempo 2-2-2; RIR 2-1; tried alternating felt good too</t>
  </si>
  <si>
    <t>2026-04-13T15:58:35.938Z</t>
  </si>
  <si>
    <t>E-20260413-1121</t>
  </si>
  <si>
    <t>E-20260414-1122</t>
  </si>
  <si>
    <t xml:space="preserve">Pace: 2.5 mph; 0 incline </t>
  </si>
  <si>
    <t>E-20260414-1123</t>
  </si>
  <si>
    <t>2026-04-14T20:42:21.468Z</t>
  </si>
  <si>
    <t>E-20260414-1124</t>
  </si>
  <si>
    <t>2026-04-14T20:45:35.398Z</t>
  </si>
  <si>
    <t>E-20260414-1125</t>
  </si>
  <si>
    <t>Tempo 2-1-2: RIR 2-1</t>
  </si>
  <si>
    <t>2026-04-14T20:49:01.975Z</t>
  </si>
  <si>
    <t>E-20260414-1126</t>
  </si>
  <si>
    <t>Tempo 2-1-2: RIR 1</t>
  </si>
  <si>
    <t>2026-04-14T20:51:11.229Z</t>
  </si>
  <si>
    <t>E-20260414-1127</t>
  </si>
  <si>
    <t>2026-04-14T20:53:20.054Z</t>
  </si>
  <si>
    <t>E-20260414-1128</t>
  </si>
  <si>
    <t>Feeling a good tired / pump; Tempo 2-1-2: RIR 0</t>
  </si>
  <si>
    <t>2026-04-14T20:56:41.789Z</t>
  </si>
  <si>
    <t>E-20260414-1129</t>
  </si>
  <si>
    <t>2026-04-14T20:59:25.997Z</t>
  </si>
  <si>
    <t>E-20260414-1130</t>
  </si>
  <si>
    <t>2026-04-14T21:02:31.060Z</t>
  </si>
  <si>
    <t>E-20260414-1131</t>
  </si>
  <si>
    <t>2026-04-14T21:05:50.226Z</t>
  </si>
  <si>
    <t>E-20260414-1132</t>
  </si>
  <si>
    <t>2026-04-14T21:08:28.917Z</t>
  </si>
  <si>
    <t>E-20260414-1133</t>
  </si>
  <si>
    <t>2026-04-14T21:10:55.607Z</t>
  </si>
  <si>
    <t>E-20260414-1134</t>
  </si>
  <si>
    <t>2026-04-14T21:13:41.998Z</t>
  </si>
  <si>
    <t>E-20260414-1135</t>
  </si>
  <si>
    <t>Tempo 2-1-2; RIR 2-1; left tried to rotate on 10</t>
  </si>
  <si>
    <t>2026-04-14T21:17:16.773Z</t>
  </si>
  <si>
    <t>E-20260414-1136</t>
  </si>
  <si>
    <t>Tempo 2-1-2; RIR 1; left tried to rotate on 10</t>
  </si>
  <si>
    <t>2026-04-14T21:19:55.788Z</t>
  </si>
  <si>
    <t>E-20260414-1137</t>
  </si>
  <si>
    <t>2026-04-14T21:22:07.709Z</t>
  </si>
  <si>
    <t>E-20260414-1138</t>
  </si>
  <si>
    <t>2026-04-14T21:25:27.932Z</t>
  </si>
  <si>
    <t>E-20260414-1139</t>
  </si>
  <si>
    <t>2026-04-14T21:28:27.530Z</t>
  </si>
  <si>
    <t>E-20260414-1140</t>
  </si>
  <si>
    <t>E-20260416-1141</t>
  </si>
  <si>
    <t xml:space="preserve">Tempo 2-2-2; RIR 2-1; alternated on 12th rep </t>
  </si>
  <si>
    <t>E-20260416-1142</t>
  </si>
  <si>
    <t>Tempo 2-2-2; RIR 2-1; alternated all reps</t>
  </si>
  <si>
    <t>2026-04-16T11:54:44.576Z</t>
  </si>
  <si>
    <t>E-20260416-1143</t>
  </si>
  <si>
    <t>Tempo 1-1-1; RIR 2-1; alternated  all reps</t>
  </si>
  <si>
    <t>2026-04-16T11:58:35.230Z</t>
  </si>
  <si>
    <t>E-20260416-1144</t>
  </si>
  <si>
    <t>2026-04-16T12:00:12.488Z</t>
  </si>
  <si>
    <t>E-20260416-1145</t>
  </si>
  <si>
    <t>2026-04-16T12:02:19.510Z</t>
  </si>
  <si>
    <t>E-20260416-1146</t>
  </si>
  <si>
    <t xml:space="preserve">Tempo 2-1-2; RIR 2-1; keeping strict form. Feels like I can’t get over this weight jump. Frustrating </t>
  </si>
  <si>
    <t>2026-04-16T12:04:51.773Z</t>
  </si>
  <si>
    <t>E-20260416-1147</t>
  </si>
  <si>
    <t xml:space="preserve">Tempo 2-1-2; RIR 2-1; keeping strict form. From broke on 8; Feels like I can’t get over this weight jump. Frustrating </t>
  </si>
  <si>
    <t>2026-04-16T12:07:03.905Z</t>
  </si>
  <si>
    <t>E-20260416-1148</t>
  </si>
  <si>
    <t>2026-04-16T12:10:16.429Z</t>
  </si>
  <si>
    <t>E-20260416-1149</t>
  </si>
  <si>
    <t>Tempo 3-1-3; RIR 2; right fatigued at 10 so matched with left. Bit asymmetrical today so matching reps per arm</t>
  </si>
  <si>
    <t>2026-04-16T12:14:03.058Z</t>
  </si>
  <si>
    <t>E-20260416-1150</t>
  </si>
  <si>
    <t>2026-04-16T12:16:49.471Z</t>
  </si>
  <si>
    <t>E-20260416-1151</t>
  </si>
  <si>
    <t xml:space="preserve">Tempo 2-1-2; RIR 2; mindset “lead with your pinky finger” to counter any desire to pronate. </t>
  </si>
  <si>
    <t>2026-04-16T12:20:17.596Z</t>
  </si>
  <si>
    <t>E-20260416-1152</t>
  </si>
  <si>
    <t xml:space="preserve">Tempo 2-1-2; RIR 1; mindset “lead with your pinky finger” to counter any desire to pronate. </t>
  </si>
  <si>
    <t>2026-04-16T12:22:29.321Z</t>
  </si>
  <si>
    <t>E-20260416-1153</t>
  </si>
  <si>
    <t>2026-04-16T12:25:51.579Z</t>
  </si>
  <si>
    <t>E-20260416-1154</t>
  </si>
  <si>
    <t>2026-04-16T12:26:03.825Z</t>
  </si>
  <si>
    <t>E-20260416-1155</t>
  </si>
  <si>
    <t xml:space="preserve">Tempo 2-1-2; RIR 0; mindset “lead with your pinky finger” to counter any desire to pronate. </t>
  </si>
  <si>
    <t>2026-04-16T12:26:16.054Z</t>
  </si>
  <si>
    <t>E-20260416-1156</t>
  </si>
  <si>
    <t>2026-04-16T12:29:32.163Z</t>
  </si>
  <si>
    <t>E-20260416-1157</t>
  </si>
  <si>
    <t>2026-04-16T12:31:59.083Z</t>
  </si>
  <si>
    <t>E-20260416-1158</t>
  </si>
  <si>
    <t>2026-04-16T12:34:47.937Z</t>
  </si>
  <si>
    <t>E-20260416-1159</t>
  </si>
  <si>
    <t>Fat grip db. No 80’s available</t>
  </si>
  <si>
    <t>2026-04-16T12:37:29.417Z</t>
  </si>
  <si>
    <t>E-20260416-1160</t>
  </si>
  <si>
    <t>Fat grip db. Barely held through 60. Good set No 80’s available</t>
  </si>
  <si>
    <t>2026-04-16T12:40:15.242Z</t>
  </si>
  <si>
    <t>E-20260416-1161</t>
  </si>
  <si>
    <t>E-20260417-1162</t>
  </si>
  <si>
    <t>E-20260417-1163</t>
  </si>
  <si>
    <t>2026-04-17T18:38:00.698Z</t>
  </si>
  <si>
    <t>E-20260417-1164</t>
  </si>
  <si>
    <t>2026-04-17T18:40:53.718Z</t>
  </si>
  <si>
    <t>E-20260417-1165</t>
  </si>
  <si>
    <t>2026-04-17T18:43:03.391Z</t>
  </si>
  <si>
    <t>E-20260417-1166</t>
  </si>
  <si>
    <t>2026-04-17T18:45:33.436Z</t>
  </si>
  <si>
    <t>E-20260417-1167</t>
  </si>
  <si>
    <t>2026-04-17T18:49:01.458Z</t>
  </si>
  <si>
    <t>E-20260417-1168</t>
  </si>
  <si>
    <t>2026-04-17T18:52:06.882Z</t>
  </si>
  <si>
    <t>E-20260417-1169</t>
  </si>
  <si>
    <t>Tempo 2-1-2; RIR 1-0</t>
  </si>
  <si>
    <t>2026-04-17T18:53:57.869Z</t>
  </si>
  <si>
    <t>E-20260417-1170</t>
  </si>
  <si>
    <t xml:space="preserve">Tempo 2-1-2; RIR 2; full scap engaged; </t>
  </si>
  <si>
    <t>2026-04-17T18:58:25.279Z</t>
  </si>
  <si>
    <t>E-20260417-1171</t>
  </si>
  <si>
    <t>2026-04-17T19:00:32.071Z</t>
  </si>
  <si>
    <t>E-20260417-1172</t>
  </si>
  <si>
    <t xml:space="preserve">Tempo 2-1-2; RIR 1; full squeeze but was not as strong; </t>
  </si>
  <si>
    <t>2026-04-17T19:03:51.289Z</t>
  </si>
  <si>
    <t>E-20260417-1173</t>
  </si>
  <si>
    <t xml:space="preserve">Tempo 2-1-2; RIR 1-0; full squeeze but was not as strong; </t>
  </si>
  <si>
    <t>2026-04-17T19:07:05.488Z</t>
  </si>
  <si>
    <t>E-20260417-1174</t>
  </si>
  <si>
    <t>Tempo 2-1-2; RIR 1; right weaker w slight anterior capsule awareness</t>
  </si>
  <si>
    <t>2026-04-17T19:11:47.465Z</t>
  </si>
  <si>
    <t>E-20260417-1175</t>
  </si>
  <si>
    <t>2026-04-17T19:14:56.747Z</t>
  </si>
  <si>
    <t>E-20260417-1176</t>
  </si>
  <si>
    <t>2026-04-17T19:17:49.872Z</t>
  </si>
  <si>
    <t>E-20260417-1177</t>
  </si>
  <si>
    <t>2.3mph; 0 incline; 2 sec pause q 15 sec</t>
  </si>
  <si>
    <t>2026-04-17T19:22:55.634Z</t>
  </si>
  <si>
    <t>E-20260417-1178</t>
  </si>
  <si>
    <t>2026-04-17T19:24:53.667Z</t>
  </si>
  <si>
    <t>E-20260417-1179</t>
  </si>
  <si>
    <t>2026-04-17T19:28:55.461Z</t>
  </si>
  <si>
    <t>E-20260417-1180</t>
  </si>
  <si>
    <t>2026-04-17T19:34:19.864Z</t>
  </si>
  <si>
    <t>E-20260417-1181</t>
  </si>
  <si>
    <t>2026-04-17T19:37:38.997Z</t>
  </si>
  <si>
    <t>E-20260417-1182</t>
  </si>
  <si>
    <t>2026-04-17T19:41:34.814Z</t>
  </si>
  <si>
    <t>E-20260417-1183</t>
  </si>
  <si>
    <t>E-20260418-1184</t>
  </si>
  <si>
    <t>E-20260418-1185</t>
  </si>
  <si>
    <t>2026-04-18T15:36:59.446Z</t>
  </si>
  <si>
    <t>E-20260418-1186</t>
  </si>
  <si>
    <t>2026-04-18T15:37:00.026Z</t>
  </si>
  <si>
    <t>E-20260418-1187</t>
  </si>
  <si>
    <t>2026-04-18T15:37:14.348Z</t>
  </si>
  <si>
    <t>E-20260418-1188</t>
  </si>
  <si>
    <t>2026-04-18T15:37:15.073Z</t>
  </si>
  <si>
    <t>E-20260418-1189</t>
  </si>
  <si>
    <t>2026-04-18T15:37:21.946Z</t>
  </si>
  <si>
    <t>E-20260418-1190</t>
  </si>
  <si>
    <t>2026-04-18T15:37:22.453Z</t>
  </si>
  <si>
    <t>E-20260418-1191</t>
  </si>
  <si>
    <t>2026-04-18T15:37:41.265Z</t>
  </si>
  <si>
    <t>E-20260418-1192</t>
  </si>
  <si>
    <t>Tempo 3-1-1; RIR 2; trying to find the pec stimulus</t>
  </si>
  <si>
    <t>2026-04-18T15:40:12.248Z</t>
  </si>
  <si>
    <t>E-20260418-1193</t>
  </si>
  <si>
    <t>Tempo 3-1-1; RIR 1; trying to find the pec stimulus</t>
  </si>
  <si>
    <t>2026-04-18T15:42:27.264Z</t>
  </si>
  <si>
    <t>E-20260418-1194</t>
  </si>
  <si>
    <t xml:space="preserve">Tempo 3-1-1; RIR 1; felt a bit of a fatigue collapse on 6th attempt </t>
  </si>
  <si>
    <t>2026-04-18T15:45:35.045Z</t>
  </si>
  <si>
    <t>E-20260418-1195</t>
  </si>
  <si>
    <t>Tempo 2-1-2; RIR 2; bench at 2 (15^)</t>
  </si>
  <si>
    <t>2026-04-18T15:49:48.460Z</t>
  </si>
  <si>
    <t>E-20260418-1196</t>
  </si>
  <si>
    <t>Tempo 2-1-2; RIR 2-1; bench at 2 (15^)</t>
  </si>
  <si>
    <t>2026-04-18T15:52:51.768Z</t>
  </si>
  <si>
    <t>E-20260418-1197</t>
  </si>
  <si>
    <t>Tempo 2-1-2; RIR 1; bench at 2 (15^)</t>
  </si>
  <si>
    <t>2026-04-18T15:53:16.898Z</t>
  </si>
  <si>
    <t>E-20260418-1198</t>
  </si>
  <si>
    <t>2026-04-18T15:56:04.902Z</t>
  </si>
  <si>
    <t>E-20260418-1199</t>
  </si>
  <si>
    <t>Tempo 3-1-2; RIR 1; right 6, left got 7</t>
  </si>
  <si>
    <t>2026-04-18T15:59:18.157Z</t>
  </si>
  <si>
    <t>E-20260418-1200</t>
  </si>
  <si>
    <t>Tempo 3-1-2; RIR 1; remembered total 45s between arms on the last set</t>
  </si>
  <si>
    <t>2026-04-18T16:01:21.727Z</t>
  </si>
  <si>
    <t>E-20260418-1201</t>
  </si>
  <si>
    <t>2026-04-18T16:06:38.170Z</t>
  </si>
  <si>
    <t>E-20260418-1202</t>
  </si>
  <si>
    <t>2026-04-18T16:08:26.873Z</t>
  </si>
  <si>
    <t>E-20260418-1203</t>
  </si>
  <si>
    <t>2026-04-18T16:10:05.017Z</t>
  </si>
  <si>
    <t>E-20260418-1204</t>
  </si>
  <si>
    <t>2026-04-18T16:12:31.064Z</t>
  </si>
  <si>
    <t>E-20260418-1205</t>
  </si>
  <si>
    <t>Tempo 3-1-3; RIR 1; forgot to rest 30 between arms</t>
  </si>
  <si>
    <t>2026-04-18T16:15:13.274Z</t>
  </si>
  <si>
    <t>E-20260418-1206</t>
  </si>
  <si>
    <t>Tempo 3-1-3; RIR 1;left feels slightly weaker today</t>
  </si>
  <si>
    <t>2026-04-18T16:18:39.073Z</t>
  </si>
  <si>
    <t>E-20260418-1207</t>
  </si>
  <si>
    <t>Tempo 3-1-3; RIR 1; taps on 9-10 for both</t>
  </si>
  <si>
    <t>2026-04-18T16:22:48.382Z</t>
  </si>
  <si>
    <t>E-20260418-1208</t>
  </si>
  <si>
    <t>2026-04-18T16:25:44.595Z</t>
  </si>
  <si>
    <t>E-20260418-1209</t>
  </si>
  <si>
    <t>2026-04-18T16:28:17.319Z</t>
  </si>
  <si>
    <t>E-20260418-1210</t>
  </si>
  <si>
    <t>2026-04-18T16:30:50.902Z</t>
  </si>
  <si>
    <t>E-20260418-1211</t>
  </si>
  <si>
    <t>2026-04-18T16:34:07.374Z</t>
  </si>
  <si>
    <t>2026-04-18T16:34:08.361Z</t>
  </si>
  <si>
    <t>E-20260418-1212</t>
  </si>
  <si>
    <t>2026-04-18T16:34:13.937Z</t>
  </si>
  <si>
    <t>E-20260418-1213</t>
  </si>
  <si>
    <t>E-20260419-1214</t>
  </si>
  <si>
    <t>E-20260419-1215</t>
  </si>
  <si>
    <t>2.3mph; 2s pause each 15s; 0 incline</t>
  </si>
  <si>
    <t>2026-04-19T15:20:03.966Z</t>
  </si>
  <si>
    <t>E-20260419-1216</t>
  </si>
  <si>
    <t>2026-04-19T15:23:10.645Z</t>
  </si>
  <si>
    <t>E-20260419-1217</t>
  </si>
  <si>
    <t>2.3mph; 2s pause each 15s; 0 incline; right grip didn’t roll but the weight was dropping off the back side around 56s</t>
  </si>
  <si>
    <t>2026-04-19T15:26:46.684Z</t>
  </si>
  <si>
    <t>E-20260419-1218</t>
  </si>
  <si>
    <t>Tempo 2-1-2; RIR 2;</t>
  </si>
  <si>
    <t>2026-04-19T15:30:38.833Z</t>
  </si>
  <si>
    <t>E-20260419-1219</t>
  </si>
  <si>
    <t>2026-04-19T15:32:52.653Z</t>
  </si>
  <si>
    <t>E-20260419-1220</t>
  </si>
  <si>
    <t xml:space="preserve">Tempo 2-1-2; RIR 1; scap contract was strong through 6. Little fatigue 7,8 but full squeeze at contraction </t>
  </si>
  <si>
    <t>2026-04-19T15:36:01.611Z</t>
  </si>
  <si>
    <t>E-20260419-1221</t>
  </si>
  <si>
    <t>2026-04-19T15:39:19.082Z</t>
  </si>
  <si>
    <t>E-20260419-1222</t>
  </si>
  <si>
    <t>Starting with Right; tempo 2-1-2; RIR 2-1</t>
  </si>
  <si>
    <t>2026-04-19T15:42:59.431Z</t>
  </si>
  <si>
    <t>E-20260419-1223</t>
  </si>
  <si>
    <t>2026-04-19T15:46:47.847Z</t>
  </si>
  <si>
    <t>E-20260419-1224</t>
  </si>
  <si>
    <t xml:space="preserve"> Right was the limiter this set;  tempo 2-1-2; RIR 2-1</t>
  </si>
  <si>
    <t>2026-04-19T15:50:23.117Z</t>
  </si>
  <si>
    <t>E-20260419-1225</t>
  </si>
  <si>
    <t>Tempo 1-2–1; RIR 2-1; adjustable pulley 3</t>
  </si>
  <si>
    <t>2026-04-19T15:54:29.016Z</t>
  </si>
  <si>
    <t>E-20260419-1226</t>
  </si>
  <si>
    <t>Tempo 1-2–1; RIR 1; adjustable pulley 3</t>
  </si>
  <si>
    <t>2026-04-19T15:57:22.704Z</t>
  </si>
  <si>
    <t>E-20260419-1227</t>
  </si>
  <si>
    <t>Grip started to fail ; Tempo 1-2–1; RIR 1; adjustable pulley 3</t>
  </si>
  <si>
    <t>2026-04-19T16:00:28.432Z</t>
  </si>
  <si>
    <t>E-20260419-1228</t>
  </si>
  <si>
    <t>2026-04-19T16:04:27.519Z</t>
  </si>
  <si>
    <t>E-20260419-1229</t>
  </si>
  <si>
    <t>2026-04-19T16:06:57.403Z</t>
  </si>
  <si>
    <t>E-20260419-1230</t>
  </si>
  <si>
    <t>Tempo 2-1-2; RIR 2-1; alternate at 6,7,8</t>
  </si>
  <si>
    <t>2026-04-19T16:11:04.532Z</t>
  </si>
  <si>
    <t>E-20260419-1231</t>
  </si>
  <si>
    <t>2026-04-19T16:14:02.185Z</t>
  </si>
  <si>
    <t>E-20260419-1232</t>
  </si>
  <si>
    <t>2026-04-19T16:17:22.334Z</t>
  </si>
  <si>
    <t>E-20260419-1233</t>
  </si>
  <si>
    <t>2026-04-19T16:21:10.735Z</t>
  </si>
  <si>
    <t>E-20260419-1234</t>
  </si>
  <si>
    <t>E-20260420-1235</t>
  </si>
  <si>
    <t>E-20260420-1236</t>
  </si>
  <si>
    <t>Tempo 2-1-2; RIR 2-1; alternated after 6th rep</t>
  </si>
  <si>
    <t>2026-04-20T16:05:53.920Z</t>
  </si>
  <si>
    <t>E-20260420-1237</t>
  </si>
  <si>
    <t>Tempo 2-1-2; RIR 2-1; alternated after 5th rep; I don’t LOVE the ROM but hitting 90 degree on contraction</t>
  </si>
  <si>
    <t>2026-04-20T16:09:01.901Z</t>
  </si>
  <si>
    <t>E-20260420-1238</t>
  </si>
  <si>
    <t>Tempo 2-1-2; RIR 2-1; alternated after 5th rep; I don’t LOVE the ROM but hitting 90 degree on contraction; extended partials 12-15</t>
  </si>
  <si>
    <t>2026-04-20T16:13:01.668Z</t>
  </si>
  <si>
    <t>E-20260420-1239</t>
  </si>
  <si>
    <t>2026-04-20T16:15:34.451Z</t>
  </si>
  <si>
    <t>E-20260420-1240</t>
  </si>
  <si>
    <t>2026-04-20T16:17:36.381Z</t>
  </si>
  <si>
    <t>E-20260420-1241</t>
  </si>
  <si>
    <t>2026-04-20T16:20:22.537Z</t>
  </si>
  <si>
    <t>E-20260420-1242</t>
  </si>
  <si>
    <t>2026-04-20T16:22:02.837Z</t>
  </si>
  <si>
    <t>E-20260420-1243</t>
  </si>
  <si>
    <t>2026-04-20T16:25:06.998Z</t>
  </si>
  <si>
    <t>E-20260420-1244</t>
  </si>
  <si>
    <t>2026-04-20T16:28:21.254Z</t>
  </si>
  <si>
    <t>E-20260420-1245</t>
  </si>
  <si>
    <t>2026-04-20T16:31:24.966Z</t>
  </si>
  <si>
    <t>E-20260420-1246</t>
  </si>
  <si>
    <t>2026-04-20T16:34:38.213Z</t>
  </si>
  <si>
    <t>E-20260420-1247</t>
  </si>
  <si>
    <t>2026-04-20T16:37:50.349Z</t>
  </si>
  <si>
    <t>E-20260420-1248</t>
  </si>
  <si>
    <t>Tempo 2-1-2; RIR 1; extended partials 9,10,11</t>
  </si>
  <si>
    <t>2026-04-20T16:41:26.446Z</t>
  </si>
  <si>
    <t>E-20260420-1249</t>
  </si>
  <si>
    <t xml:space="preserve">Tempo 2-1-2; RIR 2; </t>
  </si>
  <si>
    <t>2026-04-20T16:43:39.970Z</t>
  </si>
  <si>
    <t>E-20260420-1250</t>
  </si>
  <si>
    <t>Tempo 2-1-2; RIR 2; slight right anterior awareness</t>
  </si>
  <si>
    <t>2026-04-20T16:45:18.852Z</t>
  </si>
  <si>
    <t>E-20260420-1251</t>
  </si>
  <si>
    <t>Tempo 2-1-2; RIR 1; slight right anterior awareness</t>
  </si>
  <si>
    <t>2026-04-20T16:47:28.872Z</t>
  </si>
  <si>
    <t>E-20260420-1252</t>
  </si>
  <si>
    <t>2026-04-20T16:54:17.381Z</t>
  </si>
  <si>
    <t>E-20260420-1253</t>
  </si>
  <si>
    <t>2026-04-20T16:54:18.017Z</t>
  </si>
  <si>
    <t>E-20260420-1254</t>
  </si>
  <si>
    <t>2026-04-20T16:54:21.381Z</t>
  </si>
  <si>
    <t>E-20260420-1255</t>
  </si>
  <si>
    <t>E-20260422-1256</t>
  </si>
  <si>
    <t>1.338</t>
  </si>
  <si>
    <t>E-20260422-1257</t>
  </si>
  <si>
    <t>2026-04-22T20:53:36.947Z</t>
  </si>
  <si>
    <t>E-20260422-1258</t>
  </si>
  <si>
    <t>2026-04-22T20:56:32.463Z</t>
  </si>
  <si>
    <t>E-20260422-1259</t>
  </si>
  <si>
    <t>2026-04-22T20:59:23.969Z</t>
  </si>
  <si>
    <t>E-20260422-1260</t>
  </si>
  <si>
    <t>Tempo 3-1-1; RIR 1; did an extra rep to check full ceiling. I could have done 10-11 👍</t>
  </si>
  <si>
    <t>2026-04-22T21:02:50.074Z</t>
  </si>
  <si>
    <t>E-20260422-1261</t>
  </si>
  <si>
    <t>2-1-2; RIR 2-1; please note this is 50# total (25 per hand).</t>
  </si>
  <si>
    <t>2026-04-22T21:06:16.265Z</t>
  </si>
  <si>
    <t>E-20260422-1262</t>
  </si>
  <si>
    <t xml:space="preserve">2-1-2; RIR 2-1; left glute feeling taxed / tighter. Seeing that posterior chain creep in now that I’m plateau on RDLs. I’m sure we’ll see this get better and then I’ll have a jump in both Bulgarian and Romanian DB lifts </t>
  </si>
  <si>
    <t>2026-04-22T21:09:58.903Z</t>
  </si>
  <si>
    <t>E-20260422-1263</t>
  </si>
  <si>
    <t xml:space="preserve">Tempo 2-1-2; a little faster but the tempo was the same; RIR 2-1; this set felt better / less deficient </t>
  </si>
  <si>
    <t>2026-04-22T21:11:57.785Z</t>
  </si>
  <si>
    <t>E-20260422-1264</t>
  </si>
  <si>
    <t>2026-04-22T21:15:40.407Z</t>
  </si>
  <si>
    <t>E-20260422-1265</t>
  </si>
  <si>
    <t>2026-04-22T21:18:13.229Z</t>
  </si>
  <si>
    <t>E-20260422-1266</t>
  </si>
  <si>
    <t>2026-04-22T21:19:59.485Z</t>
  </si>
  <si>
    <t>E-20260422-1267</t>
  </si>
  <si>
    <t>2026-04-22T21:22:42.332Z</t>
  </si>
  <si>
    <t>E-20260422-1268</t>
  </si>
  <si>
    <t xml:space="preserve">70plate at PF; tempo 2-1-2; RIR 2-1; started with right arm. Slight anterior capsule awareness but feels more biceps tendon. Shortened rom and that helped immediate </t>
  </si>
  <si>
    <t>2026-04-22T21:26:53.906Z</t>
  </si>
  <si>
    <t>E-20260422-1269</t>
  </si>
  <si>
    <t xml:space="preserve">70plate plus 2.5 at PF; tempo 2-1-2; RIR 2-1; started with right arm. Slight anterior capsule awareness but feels more biceps tendon. Shortened rom and that helped immediate </t>
  </si>
  <si>
    <t>2026-04-22T21:28:42.244Z</t>
  </si>
  <si>
    <t>E-20260422-1270</t>
  </si>
  <si>
    <t xml:space="preserve">I think I was leaning forward and that was causing some awareness. As soon as I leaned back, slightly, there was no tightness; 70plate plus 2.5 at PF; tempo 2-1-2; RIR 2-1; started with right arm. Slight anterior capsule awareness but feels more biceps tendon. Shortened rom and that helped immediate </t>
  </si>
  <si>
    <t>2026-04-22T21:32:37.571Z</t>
  </si>
  <si>
    <t>E-20260422-1271</t>
  </si>
  <si>
    <t xml:space="preserve">2.3 mph, 0 incline, 10s pause q 15s; woo-hoo! 🙌 </t>
  </si>
  <si>
    <t>2026-04-22T21:38:02.207Z</t>
  </si>
  <si>
    <t>E-20260422-1272</t>
  </si>
  <si>
    <t>2026-04-22T21:41:21.284Z</t>
  </si>
  <si>
    <t>E-20260422-1273</t>
  </si>
  <si>
    <t>2.3mph; 0 incline</t>
  </si>
  <si>
    <t>2026-04-22T21:44:50.369Z</t>
  </si>
  <si>
    <t>E-20260422-1274</t>
  </si>
  <si>
    <t>Body weight (45s =0.75 mins)</t>
  </si>
  <si>
    <t>2026-04-22T21:47:52.824Z</t>
  </si>
  <si>
    <t>E-20260422-1275</t>
  </si>
  <si>
    <t>Body weight (50s)</t>
  </si>
  <si>
    <t>2026-04-22T21:50:37.061Z</t>
  </si>
  <si>
    <t>E-20260422-1276</t>
  </si>
  <si>
    <t xml:space="preserve">Body weight (50s); right capsule feeling a little bit towards the end of that set. </t>
  </si>
  <si>
    <t>2026-04-22T21:53:58.641Z</t>
  </si>
  <si>
    <t>E-20260422-1277</t>
  </si>
  <si>
    <t xml:space="preserve">Cooldown </t>
  </si>
  <si>
    <t>E-20260423-1278</t>
  </si>
  <si>
    <t>E-20260423-1279</t>
  </si>
  <si>
    <t>Red</t>
  </si>
  <si>
    <t>2026-04-23T18:28:02.040Z</t>
  </si>
  <si>
    <t>E-20260423-1280</t>
  </si>
  <si>
    <t>2026-04-23T18:28:10.135Z</t>
  </si>
  <si>
    <t>E-20260423-1281</t>
  </si>
  <si>
    <t>2026-04-23T18:29:33.121Z</t>
  </si>
  <si>
    <t>E-20260423-1282</t>
  </si>
  <si>
    <t>2026-04-23T18:32:25.339Z</t>
  </si>
  <si>
    <t>E-20260423-1283</t>
  </si>
  <si>
    <t>Tempo 3-1-1; RIR 1; good fight on 8th</t>
  </si>
  <si>
    <t>2026-04-23T18:35:52.018Z</t>
  </si>
  <si>
    <t>E-20260423-1284</t>
  </si>
  <si>
    <t>2026-04-23T18:39:06.109Z</t>
  </si>
  <si>
    <t>E-20260423-1285</t>
  </si>
  <si>
    <t>Bench at 2; Tempo 2-1-2; RIR 2; note I’m using 30# db per hand</t>
  </si>
  <si>
    <t>2026-04-23T18:41:29.855Z</t>
  </si>
  <si>
    <t>E-20260423-1286</t>
  </si>
  <si>
    <t>2026-04-23T18:43:52.988Z</t>
  </si>
  <si>
    <t>E-20260423-1287</t>
  </si>
  <si>
    <t>Bench at 2; Tempo 2-1-2; RIR 2; note I’m using 35# db per hand</t>
  </si>
  <si>
    <t>2026-04-23T18:46:31.276Z</t>
  </si>
  <si>
    <t>E-20260423-1288</t>
  </si>
  <si>
    <t>Tempo 3-1-2; RIR 2; anterior capsule awareness. Feels more like biceps tendon still</t>
  </si>
  <si>
    <t>2026-04-23T18:50:01.409Z</t>
  </si>
  <si>
    <t>E-20260423-1289</t>
  </si>
  <si>
    <t>Tempo 3-1-2; RIR 2; ant cap felt better stopped ROM at pec</t>
  </si>
  <si>
    <t>2026-04-23T18:53:16.283Z</t>
  </si>
  <si>
    <t>E-20260423-1290</t>
  </si>
  <si>
    <t>2026-04-23T18:56:27.546Z</t>
  </si>
  <si>
    <t>E-20260423-1291</t>
  </si>
  <si>
    <t>2026-04-23T18:58:33.599Z</t>
  </si>
  <si>
    <t>E-20260423-1292</t>
  </si>
  <si>
    <t>2026-04-23T19:00:30.878Z</t>
  </si>
  <si>
    <t>E-20260423-1293</t>
  </si>
  <si>
    <t>Tempo 2-1-2; RIR 1-0; struggle but clean 7th</t>
  </si>
  <si>
    <t>2026-04-23T19:02:35.153Z</t>
  </si>
  <si>
    <t>E-20260423-1294</t>
  </si>
  <si>
    <t xml:space="preserve">Tempo 2-1-2; RIR 1-0; struggle but hit 7 and slow eccentric </t>
  </si>
  <si>
    <t>2026-04-23T19:05:13.545Z</t>
  </si>
  <si>
    <t>E-20260423-1295</t>
  </si>
  <si>
    <t>Tempo: 3-1-3 Rest: 20 sec between arms</t>
  </si>
  <si>
    <t>2026-04-23T19:07:57.512Z</t>
  </si>
  <si>
    <t>E-20260423-1296</t>
  </si>
  <si>
    <t>2026-04-23T19:10:41.679Z</t>
  </si>
  <si>
    <t>E-20260423-1297</t>
  </si>
  <si>
    <t>Did 10 with assist; Tempo: 3-1-3 Rest: 20 sec between arms</t>
  </si>
  <si>
    <t>2026-04-23T19:14:07.549Z</t>
  </si>
  <si>
    <t>E-20260423-1298</t>
  </si>
  <si>
    <t xml:space="preserve">Temp 2-2-2; RIR 2; improved arm slot following scap plane </t>
  </si>
  <si>
    <t>2026-04-23T19:17:18.359Z</t>
  </si>
  <si>
    <t>E-20260423-1299</t>
  </si>
  <si>
    <t>2026-04-23T19:19:22.416Z</t>
  </si>
  <si>
    <t>E-20260423-1300</t>
  </si>
  <si>
    <t xml:space="preserve">New plane equals left trap trying to sneak in after fatiguing; Temp 2-2-2; RIR 2; improved arm slot following scap plane </t>
  </si>
  <si>
    <t>2026-04-23T19:21:58.365Z</t>
  </si>
  <si>
    <t>E-20260423-1301</t>
  </si>
  <si>
    <t>2026-04-23T19:22:06.645Z</t>
  </si>
  <si>
    <t>2026-04-23T19:23:45.843Z</t>
  </si>
  <si>
    <t>E-20260423-1302</t>
  </si>
  <si>
    <t>2026-04-23T19:23:48.889Z</t>
  </si>
  <si>
    <t>E-20260423-1303</t>
  </si>
  <si>
    <t>E-20260424-1304</t>
  </si>
  <si>
    <t>E-20260424-1305</t>
  </si>
  <si>
    <t xml:space="preserve">2.3mph; 15 sec walk, 10 sec hold, did 3 walking and 3 hold per arm per set. </t>
  </si>
  <si>
    <t>2026-04-24T19:04:22.836Z</t>
  </si>
  <si>
    <t>E-20260424-1306</t>
  </si>
  <si>
    <t xml:space="preserve">This is an awkward setup standing on the treadmill railing for 10 q 15 walking; 2.3mph; 15 sec walk, 10 sec hold, did 3 walking and 3 hold per arm per set. </t>
  </si>
  <si>
    <t>2026-04-24T19:07:52.357Z</t>
  </si>
  <si>
    <t>E-20260424-1307</t>
  </si>
  <si>
    <t>2026-04-24T19:10:46.301Z</t>
  </si>
  <si>
    <t>E-20260424-1308</t>
  </si>
  <si>
    <t>2026-04-24T19:13:40.293Z</t>
  </si>
  <si>
    <t>E-20260424-1309</t>
  </si>
  <si>
    <t>2026-04-24T19:15:29.227Z</t>
  </si>
  <si>
    <t>E-20260424-1310</t>
  </si>
  <si>
    <t>2026-04-24T19:17:24.291Z</t>
  </si>
  <si>
    <t>E-20260424-1311</t>
  </si>
  <si>
    <t>2026-04-24T19:19:05.830Z</t>
  </si>
  <si>
    <t>E-20260424-1312</t>
  </si>
  <si>
    <t>Tempo 2-1-2; RIR 2; slight lean back removed any ant cap tightness 👍</t>
  </si>
  <si>
    <t>2026-04-24T19:23:22.694Z</t>
  </si>
  <si>
    <t>E-20260424-1313</t>
  </si>
  <si>
    <t>Tempo 2-1-2; RIR 2-1; slight lean back removed any ant cap tightness 👍</t>
  </si>
  <si>
    <t>2026-04-24T19:26:14.050Z</t>
  </si>
  <si>
    <t>E-20260424-1314</t>
  </si>
  <si>
    <t>85 plate on high pulley; Tempo 2-1-2; RIR 1; slight lean back removed any ant cap tightness 👍</t>
  </si>
  <si>
    <t>2026-04-24T19:29:59.100Z</t>
  </si>
  <si>
    <t>E-20260424-1315</t>
  </si>
  <si>
    <t xml:space="preserve">Tempo 1-2-1; RIR 2+; </t>
  </si>
  <si>
    <t>2026-04-24T19:32:38.333Z</t>
  </si>
  <si>
    <t>E-20260424-1316</t>
  </si>
  <si>
    <t>2026-04-24T19:35:05.283Z</t>
  </si>
  <si>
    <t>E-20260424-1317</t>
  </si>
  <si>
    <t>2026-04-24T19:37:35.199Z</t>
  </si>
  <si>
    <t>E-20260424-1318</t>
  </si>
  <si>
    <t>2026-04-24T19:40:46.909Z</t>
  </si>
  <si>
    <t>E-20260424-1319</t>
  </si>
  <si>
    <t>2026-04-24T19:42:41.386Z</t>
  </si>
  <si>
    <t>E-20260424-1320</t>
  </si>
  <si>
    <t xml:space="preserve">Tempo 2-1-2; RIR 1-0; </t>
  </si>
  <si>
    <t>2026-04-24T19:45:37.790Z</t>
  </si>
  <si>
    <t>E-20260424-1321</t>
  </si>
  <si>
    <t>2026-04-24T19:49:03.929Z</t>
  </si>
  <si>
    <t>E-20260424-1322</t>
  </si>
  <si>
    <t xml:space="preserve">50/60=0.833 </t>
  </si>
  <si>
    <t>2026-04-24T19:51:54.327Z</t>
  </si>
  <si>
    <t>E-20260424-1323</t>
  </si>
  <si>
    <t xml:space="preserve">55/60=0.917 </t>
  </si>
  <si>
    <t>2026-04-24T19:55:08.516Z</t>
  </si>
  <si>
    <t>E-20260424-1324</t>
  </si>
  <si>
    <t>E-20260425-1325</t>
  </si>
  <si>
    <t>E-20260425-1326</t>
  </si>
  <si>
    <t>Tempo 2-1-2; RIR 1; alternate 11-15</t>
  </si>
  <si>
    <t>2026-04-25T15:37:57.112Z</t>
  </si>
  <si>
    <t>E-20260425-1327</t>
  </si>
  <si>
    <t>Tempo 2-1-2; RIR 1; alternate 8-12</t>
  </si>
  <si>
    <t>2026-04-25T15:40:15.598Z</t>
  </si>
  <si>
    <t>E-20260425-1328</t>
  </si>
  <si>
    <t>2026-04-25T15:42:42.585Z</t>
  </si>
  <si>
    <t>E-20260425-1329</t>
  </si>
  <si>
    <t>2026-04-25T15:45:33.228Z</t>
  </si>
  <si>
    <t>E-20260425-1330</t>
  </si>
  <si>
    <t xml:space="preserve">Tempo 2-1-2; RIR 2; tempo might have been closer to 2-1-4 as I’ve noticed I am very slowly controlling the eccentric when performing rope push downs. </t>
  </si>
  <si>
    <t>2026-04-25T15:48:16.632Z</t>
  </si>
  <si>
    <t>E-20260425-1331</t>
  </si>
  <si>
    <t>Tempo 2-1-3; RIR 1; full squeeze for a sec or two on 10</t>
  </si>
  <si>
    <t>2026-04-25T15:50:45.799Z</t>
  </si>
  <si>
    <t>E-20260425-1332</t>
  </si>
  <si>
    <t>2026-04-25T15:53:07.471Z</t>
  </si>
  <si>
    <t>E-20260425-1333</t>
  </si>
  <si>
    <t>Tempo 3-1-3; RIR 2; did not allow myself to tap an assist</t>
  </si>
  <si>
    <t>2026-04-25T15:55:25.420Z</t>
  </si>
  <si>
    <t>E-20260425-1334</t>
  </si>
  <si>
    <t>2026-04-25T15:58:01.574Z</t>
  </si>
  <si>
    <t>E-20260425-1335</t>
  </si>
  <si>
    <t>2026-04-25T16:01:01.990Z</t>
  </si>
  <si>
    <t>E-20260425-1336</t>
  </si>
  <si>
    <t>2026-04-25T16:04:21.721Z</t>
  </si>
  <si>
    <t>E-20260425-1337</t>
  </si>
  <si>
    <t>2026-04-25T16:06:36.726Z</t>
  </si>
  <si>
    <t>E-20260425-1338</t>
  </si>
  <si>
    <t xml:space="preserve">Sorry. Did fully extended partials for 8,9,10th rep on last set. Was feeling good. </t>
  </si>
  <si>
    <t>2026-04-25T16:10:32.788Z</t>
  </si>
  <si>
    <t>E-20260425-1339</t>
  </si>
  <si>
    <t xml:space="preserve">Tried with bent elbow w focus on pulling humerus up with delta; is this okay? </t>
  </si>
  <si>
    <t>2026-04-25T16:12:33.647Z</t>
  </si>
  <si>
    <t>E-20260425-1340</t>
  </si>
  <si>
    <t>Arms more fully extended but did a slight pronation at top which felt good on my right side 👍</t>
  </si>
  <si>
    <t>2026-04-25T16:14:46.155Z</t>
  </si>
  <si>
    <t>E-20260425-1341</t>
  </si>
  <si>
    <t>2026-04-25T16:16:38.545Z</t>
  </si>
  <si>
    <t>E-20260425-1342</t>
  </si>
  <si>
    <t>2026-04-25T16:21:35.773Z</t>
  </si>
  <si>
    <t>E-20260425-1343</t>
  </si>
  <si>
    <t>2026-04-25T16:23:40.055Z</t>
  </si>
  <si>
    <t>E-20260425-1344</t>
  </si>
  <si>
    <t>2026-04-25T16:23:50.861Z</t>
  </si>
  <si>
    <t>E-20260425-1345</t>
  </si>
  <si>
    <t>E-20260427-1346</t>
  </si>
  <si>
    <t>E-20260427-1347</t>
  </si>
  <si>
    <t>2026-04-27T15:04:31.546Z</t>
  </si>
  <si>
    <t>E-20260427-1348</t>
  </si>
  <si>
    <t>2026-04-27T15:06:21.544Z</t>
  </si>
  <si>
    <t>E-20260427-1349</t>
  </si>
  <si>
    <t>2026-04-27T15:08:25.563Z</t>
  </si>
  <si>
    <t>E-20260427-1350</t>
  </si>
  <si>
    <t xml:space="preserve">Tempo 3-1-1; RIR 2-1; </t>
  </si>
  <si>
    <t>2026-04-27T15:10:43.080Z</t>
  </si>
  <si>
    <t>E-20260427-1351</t>
  </si>
  <si>
    <t>Tempo 2-1-2; RIR 2; no posterior chain tightness today</t>
  </si>
  <si>
    <t>2026-04-27T15:14:00.539Z</t>
  </si>
  <si>
    <t>E-20260427-1352</t>
  </si>
  <si>
    <t>2026-04-27T15:16:20.030Z</t>
  </si>
  <si>
    <t>E-20260427-1353</t>
  </si>
  <si>
    <t>2026-04-27T15:20:03.149Z</t>
  </si>
  <si>
    <t>E-20260427-1354</t>
  </si>
  <si>
    <t>2026-04-27T15:21:54.330Z</t>
  </si>
  <si>
    <t>E-20260427-1355</t>
  </si>
  <si>
    <t>2026-04-27T15:23:51.487Z</t>
  </si>
  <si>
    <t>E-20260427-1356</t>
  </si>
  <si>
    <t>2026-04-27T15:25:45.376Z</t>
  </si>
  <si>
    <t>E-20260427-1357</t>
  </si>
  <si>
    <t>Tempo 2-1-2; RIR 2-1; good squeeze on 8</t>
  </si>
  <si>
    <t>2026-04-27T15:27:44.214Z</t>
  </si>
  <si>
    <t>E-20260427-1358</t>
  </si>
  <si>
    <t>Tempo 2-1-2; RIR 2; slight lean back for best arm path for ant. shoulder</t>
  </si>
  <si>
    <t>2026-04-27T15:32:29.106Z</t>
  </si>
  <si>
    <t>E-20260427-1359</t>
  </si>
  <si>
    <t>Tempo 2-1-2; RIR 1; slight lean back for best arm path for ant. shoulder</t>
  </si>
  <si>
    <t>2026-04-27T15:35:08.061Z</t>
  </si>
  <si>
    <t>E-20260427-1360</t>
  </si>
  <si>
    <t>2026-04-27T15:38:21.326Z</t>
  </si>
  <si>
    <t>E-20260427-1361</t>
  </si>
  <si>
    <t>2.3mph; 0 incline; 15 sec walk 10 sec standstill for as long as possible</t>
  </si>
  <si>
    <t>2026-04-27T15:43:34.684Z</t>
  </si>
  <si>
    <t>E-20260427-1362</t>
  </si>
  <si>
    <t>2026-04-27T15:46:09.265Z</t>
  </si>
  <si>
    <t>E-20260427-1363</t>
  </si>
  <si>
    <t>2026-04-27T15:49:23.144Z</t>
  </si>
  <si>
    <t>E-20260427-1364</t>
  </si>
  <si>
    <t>E-20260428-1365</t>
  </si>
  <si>
    <t>E-20260428-1366</t>
  </si>
  <si>
    <t>2026-04-28T20:49:41.985Z</t>
  </si>
  <si>
    <t>E-20260428-1367</t>
  </si>
  <si>
    <t>2026-04-28T20:49:46.625Z</t>
  </si>
  <si>
    <t>E-20260428-1368</t>
  </si>
  <si>
    <t>Tempo 3-1-1; RIR 2-1; Thicker, wider dbs at LI Marriott</t>
  </si>
  <si>
    <t>2026-04-28T20:51:51.742Z</t>
  </si>
  <si>
    <t>E-20260428-1369</t>
  </si>
  <si>
    <t>2026-04-28T20:54:02.311Z</t>
  </si>
  <si>
    <t>E-20260428-1370</t>
  </si>
  <si>
    <t>Tempo 3-1-1; RIR 1; Thicker, wider dbs at LI Marriott</t>
  </si>
  <si>
    <t>2026-04-28T20:56:42.371Z</t>
  </si>
  <si>
    <t>E-20260428-1371</t>
  </si>
  <si>
    <t>2026-04-28T20:59:56.454Z</t>
  </si>
  <si>
    <t>E-20260428-1372</t>
  </si>
  <si>
    <t>Bench at ~30 degrees; tempo 2-1-2; RIR 2</t>
  </si>
  <si>
    <t>2026-04-28T21:02:12.635Z</t>
  </si>
  <si>
    <t>E-20260428-1373</t>
  </si>
  <si>
    <t>2026-04-28T21:04:47.838Z</t>
  </si>
  <si>
    <t>E-20260428-1374</t>
  </si>
  <si>
    <t>No 35’s available; Bench at ~30 degrees; tempo 2-1-2; RIR 2</t>
  </si>
  <si>
    <t>2026-04-28T21:07:27.233Z</t>
  </si>
  <si>
    <t>E-20260428-1375</t>
  </si>
  <si>
    <t>Tempo 3-1-2; RIR 2+; 35s and 40s taken; used 30 with these longer dbs for set 1</t>
  </si>
  <si>
    <t>2026-04-28T21:10:23.879Z</t>
  </si>
  <si>
    <t>E-20260428-1376</t>
  </si>
  <si>
    <t>2026-04-28T21:13:42.541Z</t>
  </si>
  <si>
    <t>E-20260428-1377</t>
  </si>
  <si>
    <t>Tempo 3-1-2; RIR 2-1; the width/height of the 45s is tough!</t>
  </si>
  <si>
    <t>2026-04-28T21:16:30.707Z</t>
  </si>
  <si>
    <t>E-20260428-1378</t>
  </si>
  <si>
    <t>2026-04-28T21:20:49.958Z</t>
  </si>
  <si>
    <t>E-20260428-1379</t>
  </si>
  <si>
    <t>2026-04-28T21:22:37.679Z</t>
  </si>
  <si>
    <t>E-20260428-1380</t>
  </si>
  <si>
    <t>2026-04-28T21:24:46.240Z</t>
  </si>
  <si>
    <t>E-20260428-1381</t>
  </si>
  <si>
    <t>2026-04-28T21:27:06.092Z</t>
  </si>
  <si>
    <t>E-20260428-1382</t>
  </si>
  <si>
    <t>LI Marriott 25 plate; tempo 3-1-3; RIR 2</t>
  </si>
  <si>
    <t>2026-04-28T21:30:15.304Z</t>
  </si>
  <si>
    <t>E-20260428-1383</t>
  </si>
  <si>
    <t>LI Marriott 30 plate; tempo 3-1-3; RIR 2</t>
  </si>
  <si>
    <t>2026-04-28T21:33:04.133Z</t>
  </si>
  <si>
    <t>E-20260428-1384</t>
  </si>
  <si>
    <t>2026-04-28T21:36:26.605Z</t>
  </si>
  <si>
    <t>E-20260428-1385</t>
  </si>
  <si>
    <t>2026-04-28T21:38:32.812Z</t>
  </si>
  <si>
    <t>E-20260428-1386</t>
  </si>
  <si>
    <t>2026-04-28T21:40:57.942Z</t>
  </si>
  <si>
    <t>E-20260428-1387</t>
  </si>
  <si>
    <t>2026-04-28T21:41:06.992Z</t>
  </si>
  <si>
    <t>Dropset; Tempo 2-2-2; RIR 2</t>
  </si>
  <si>
    <t>2026-04-28T21:43:34.286Z</t>
  </si>
  <si>
    <t>E-20260428-1388</t>
  </si>
  <si>
    <t>2026-04-28T21:43:37.666Z</t>
  </si>
  <si>
    <t>E-20260428-1389</t>
  </si>
  <si>
    <t>2026-04-28T21:45:17.747Z</t>
  </si>
  <si>
    <t>2026-04-28T21:45:18.346Z</t>
  </si>
  <si>
    <t>E-20260428-1390</t>
  </si>
  <si>
    <t>2026-04-28T21:46:00.032Z</t>
  </si>
  <si>
    <t>E-20260428-1391</t>
  </si>
  <si>
    <t xml:space="preserve">1.4miles=2.253 kilometers </t>
  </si>
  <si>
    <t>2026-04-28T21:52:10.018Z</t>
  </si>
  <si>
    <t>E-20260428-1392</t>
  </si>
  <si>
    <t>E-20260429-1393</t>
  </si>
  <si>
    <t>Warmup; 4mph, 1% incline; .33 miles= LI Marriott treadmill</t>
  </si>
  <si>
    <t>E-20260429-1394</t>
  </si>
  <si>
    <t>Marriott dbs; 2.3 mph; 0 incline; 60s straight per arm (2min tot for set)</t>
  </si>
  <si>
    <t>2026-04-29T21:09:20.852Z</t>
  </si>
  <si>
    <t>E-20260429-1395</t>
  </si>
  <si>
    <t>2026-04-29T21:12:05.534Z</t>
  </si>
  <si>
    <t>E-20260429-1396</t>
  </si>
  <si>
    <t xml:space="preserve">Marriott dbs; 2.3 mph; 0 incline; 15 seconds walk, 10 seconds stand still, repeat) did 3 walking and 2 standstill per arm. </t>
  </si>
  <si>
    <t>2026-04-29T21:16:47.281Z</t>
  </si>
  <si>
    <t>E-20260429-1397</t>
  </si>
  <si>
    <t>Marriott DBs; tempo 2-1-2; RIR 2; bench at 3rd hole</t>
  </si>
  <si>
    <t>2026-04-29T21:19:39.541Z</t>
  </si>
  <si>
    <t>E-20260429-1398</t>
  </si>
  <si>
    <t>Marriott DBs; tempo 2-1-2; RIR 2-1; squeeze getting tough; bench at 3rd hole</t>
  </si>
  <si>
    <t>2026-04-29T21:21:49.056Z</t>
  </si>
  <si>
    <t>E-20260429-1399</t>
  </si>
  <si>
    <t>2026-04-29T21:23:43.794Z</t>
  </si>
  <si>
    <t>E-20260429-1400</t>
  </si>
  <si>
    <t>2026-04-29T21:25:27.544Z</t>
  </si>
  <si>
    <t>E-20260429-1401</t>
  </si>
  <si>
    <t>Marriott: 140 plate; tempo 2-1-2; RIR 2</t>
  </si>
  <si>
    <t>2026-04-29T21:28:18.664Z</t>
  </si>
  <si>
    <t>E-20260429-1402</t>
  </si>
  <si>
    <t>Marriott: 150 plate; tempo 2-1-2; RIR 2</t>
  </si>
  <si>
    <t>2026-04-29T21:30:35.962Z</t>
  </si>
  <si>
    <t>E-20260429-1403</t>
  </si>
  <si>
    <t>Marriott: 160 plate; tempo 2-1-2; RIR 2</t>
  </si>
  <si>
    <t>2026-04-29T21:32:56.583Z</t>
  </si>
  <si>
    <t>E-20260429-1404</t>
  </si>
  <si>
    <t>60 plate at Marriott; tempo 1-2-1: RIR 2</t>
  </si>
  <si>
    <t>2026-04-29T21:35:13.935Z</t>
  </si>
  <si>
    <t>E-20260429-1405</t>
  </si>
  <si>
    <t>70 plate at Marriott; tempo 1-2-1: RIR 2</t>
  </si>
  <si>
    <t>2026-04-29T21:37:41.012Z</t>
  </si>
  <si>
    <t>E-20260429-1406</t>
  </si>
  <si>
    <t>80 plate at Marriott; tempo 1-2-1: RIR 2</t>
  </si>
  <si>
    <t>2026-04-29T21:40:09.693Z</t>
  </si>
  <si>
    <t>E-20260429-1407</t>
  </si>
  <si>
    <t>Marriott DBs (bit wider and thicker grip); tempo 2-1-2; RIR 2</t>
  </si>
  <si>
    <t>2026-04-29T21:43:11.145Z</t>
  </si>
  <si>
    <t>E-20260429-1408</t>
  </si>
  <si>
    <t>Marriott DBs (bit wider and thicker grip); tempo 2-1-2; RIR 1</t>
  </si>
  <si>
    <t>2026-04-29T21:45:12.153Z</t>
  </si>
  <si>
    <t>E-20260429-1409</t>
  </si>
  <si>
    <t>2026-04-29T21:47:13.459Z</t>
  </si>
  <si>
    <t>E-20260429-1410</t>
  </si>
  <si>
    <t>Plenty of room in the tank but your instructions were for 30-45s so stuck to Rx</t>
  </si>
  <si>
    <t>2026-04-29T21:50:46.061Z</t>
  </si>
  <si>
    <t>E-20260429-1411</t>
  </si>
  <si>
    <t>2026-04-29T21:55:22.173Z</t>
  </si>
  <si>
    <t>E-20260429-1412</t>
  </si>
  <si>
    <t>E-20260501-1413</t>
  </si>
  <si>
    <t>E-20260501-1414</t>
  </si>
  <si>
    <t xml:space="preserve">Tempo 2-1-2; RIR 2-1; alternated 11-15th reps. </t>
  </si>
  <si>
    <t>2026-05-01T17:57:59.521Z</t>
  </si>
  <si>
    <t>E-20260501-1415</t>
  </si>
  <si>
    <t>2026-05-01T18:00:19.407Z</t>
  </si>
  <si>
    <t>E-20260501-1416</t>
  </si>
  <si>
    <t>2026-05-01T18:03:06.810Z</t>
  </si>
  <si>
    <t>E-20260501-1417</t>
  </si>
  <si>
    <t>Standing high pulley at a different PF with back padding; tempo 2-1-2; RIR 2</t>
  </si>
  <si>
    <t>2026-05-01T18:05:55.311Z</t>
  </si>
  <si>
    <t>E-20260501-1418</t>
  </si>
  <si>
    <t>Standing high pulley at a different PF with back padding; tempo 2-1-3 RIR 2</t>
  </si>
  <si>
    <t>2026-05-01T18:07:42.559Z</t>
  </si>
  <si>
    <t>E-20260501-1419</t>
  </si>
  <si>
    <t>2026-05-01T18:09:46.791Z</t>
  </si>
  <si>
    <t>E-20260501-1420</t>
  </si>
  <si>
    <t>2026-05-01T18:11:55.304Z</t>
  </si>
  <si>
    <t>E-20260501-1421</t>
  </si>
  <si>
    <t xml:space="preserve">Temp 3-1-3; RIR 2-1; no option for 12.5. Only 15 or 10 </t>
  </si>
  <si>
    <t>2026-05-01T18:15:19.178Z</t>
  </si>
  <si>
    <t>E-20260501-1422</t>
  </si>
  <si>
    <t>2026-05-01T18:17:59.339Z</t>
  </si>
  <si>
    <t>E-20260501-1423</t>
  </si>
  <si>
    <t xml:space="preserve">Temp 3-1-3; RIR 1; no option for 12.5. Only 15 or 10 </t>
  </si>
  <si>
    <t>2026-05-01T18:21:07.779Z</t>
  </si>
  <si>
    <t>E-20260501-1424</t>
  </si>
  <si>
    <t>2026-05-01T18:23:33.659Z</t>
  </si>
  <si>
    <t>E-20260501-1425</t>
  </si>
  <si>
    <t>2026-05-01T18:25:25.554Z</t>
  </si>
  <si>
    <t>E-20260501-1426</t>
  </si>
  <si>
    <t>2026-05-01T18:27:48.654Z</t>
  </si>
  <si>
    <t>E-20260501-1427</t>
  </si>
  <si>
    <t>2026-05-01T18:29:48.027Z</t>
  </si>
  <si>
    <t>E-20260501-1428</t>
  </si>
  <si>
    <t>Tempo 2-1-2; RIR 1 (10# per arm feels. Bit too much but there are no 7.5lb dbs)</t>
  </si>
  <si>
    <t>2026-05-01T18:32:44.595Z</t>
  </si>
  <si>
    <t>E-20260501-1429</t>
  </si>
  <si>
    <t>2026-05-01T18:34:46.930Z</t>
  </si>
  <si>
    <t>E-20260501-1430</t>
  </si>
  <si>
    <t>Room in the tank</t>
  </si>
  <si>
    <t>2026-05-01T18:37:08.480Z</t>
  </si>
  <si>
    <t>E-20260501-1431</t>
  </si>
  <si>
    <t>No room in the tank</t>
  </si>
  <si>
    <t>2026-05-01T18:39:04.280Z</t>
  </si>
  <si>
    <t>E-20260501-1432</t>
  </si>
  <si>
    <t>52/60=0.867</t>
  </si>
  <si>
    <t>2026-05-01T18:42:24.300Z</t>
  </si>
  <si>
    <t>E-20260501-1433</t>
  </si>
  <si>
    <t>E-20260503-1434</t>
  </si>
  <si>
    <t>E-20260503-1435</t>
  </si>
  <si>
    <t>Tempo 3-1-1; RIR 2; Iron Grip 80# dbs at new gym (The Marsh)</t>
  </si>
  <si>
    <t>2026-05-03T18:35:08.357Z</t>
  </si>
  <si>
    <t>E-20260503-1436</t>
  </si>
  <si>
    <t>2026-05-03T18:36:56.339Z</t>
  </si>
  <si>
    <t>E-20260503-1437</t>
  </si>
  <si>
    <t>2026-05-03T18:39:02.249Z</t>
  </si>
  <si>
    <t>E-20260503-1438</t>
  </si>
  <si>
    <t>Tempo 3-1-1; RIR 1; Iron Grip 80# dbs at new gym (The Marsh)</t>
  </si>
  <si>
    <t>2026-05-03T18:42:16.424Z</t>
  </si>
  <si>
    <t>E-20260503-1439</t>
  </si>
  <si>
    <t>2026-05-03T18:45:08.970Z</t>
  </si>
  <si>
    <t>E-20260503-1440</t>
  </si>
  <si>
    <t>2026-05-03T18:47:37.375Z</t>
  </si>
  <si>
    <t>E-20260503-1441</t>
  </si>
  <si>
    <t>2026-05-03T18:50:42.530Z</t>
  </si>
  <si>
    <t>E-20260503-1442</t>
  </si>
  <si>
    <t>Tempo 2-1-2; RIR 2; different adjustment style compared to PF but bench says it’s at 30 degree (feels slightly higher than typical)</t>
  </si>
  <si>
    <t>2026-05-03T18:53:24.585Z</t>
  </si>
  <si>
    <t>E-20260503-1443</t>
  </si>
  <si>
    <t>2026-05-03T18:55:09.749Z</t>
  </si>
  <si>
    <t>E-20260503-1444</t>
  </si>
  <si>
    <t>Tempo 2-1-2; RIR 1; different adjustment style compared to PF but bench says it’s at 30 degree (feels slightly higher than typical)</t>
  </si>
  <si>
    <t>2026-05-03T18:57:04.872Z</t>
  </si>
  <si>
    <t>E-20260503-1445</t>
  </si>
  <si>
    <t>Tempo 2-1-2; RIR  1;Squeeze getting tough! But holding well</t>
  </si>
  <si>
    <t>2026-05-03T18:59:11.020Z</t>
  </si>
  <si>
    <t>E-20260503-1446</t>
  </si>
  <si>
    <t>TechnoGym Kinesis machine; plate @ 14; tempo 2-1-2; RIR 2</t>
  </si>
  <si>
    <t>2026-05-03T19:05:00.570Z</t>
  </si>
  <si>
    <t>E-20260503-1447</t>
  </si>
  <si>
    <t>TechnoGym Kinesis machine; plate @ 15; tempo 2-1-2; RIR 2</t>
  </si>
  <si>
    <t>2026-05-03T19:07:19.407Z</t>
  </si>
  <si>
    <t>E-20260503-1448</t>
  </si>
  <si>
    <t>TechnoGym Kinesis machine; plate @ 16 (all the plates in this stack); tempo 2-1-2; RIR 2</t>
  </si>
  <si>
    <t>2026-05-03T19:09:58.530Z</t>
  </si>
  <si>
    <t>E-20260503-1449</t>
  </si>
  <si>
    <t>2026-05-03T19:15:18.519Z</t>
  </si>
  <si>
    <t>E-20260503-1450</t>
  </si>
  <si>
    <t>48/60=0.8</t>
  </si>
  <si>
    <t>2026-05-03T19:18:08.727Z</t>
  </si>
  <si>
    <t>E-20260503-1451</t>
  </si>
  <si>
    <t>2026-05-03T19:21:00.536Z</t>
  </si>
  <si>
    <t>E-20260503-1452</t>
  </si>
  <si>
    <t>2026-05-03T19:23:54.847Z</t>
  </si>
  <si>
    <t>E-20260503-1453</t>
  </si>
  <si>
    <t>2026-05-03T19:26:20.171Z</t>
  </si>
  <si>
    <t>E-20260503-1454</t>
  </si>
  <si>
    <t>2026-05-03T19:30:16.347Z</t>
  </si>
  <si>
    <t>E-20260503-1455</t>
  </si>
  <si>
    <t>E-20260505-1456</t>
  </si>
  <si>
    <t>LF Rower; warmup</t>
  </si>
  <si>
    <t>E-20260505-1457</t>
  </si>
  <si>
    <t>2026-05-05T20:31:01.544Z</t>
  </si>
  <si>
    <t>E-20260505-1458</t>
  </si>
  <si>
    <t>2026-05-05T20:33:33.881Z</t>
  </si>
  <si>
    <t>E-20260505-1459</t>
  </si>
  <si>
    <t>Tempo 3-1-1; RIR 1; no pain or issue, just a note that it sometimes feels a bit like my posterior capsule just gives out or there is no muscle engaged on the right posterior cap during db press</t>
  </si>
  <si>
    <t>2026-05-05T20:37:02.805Z</t>
  </si>
  <si>
    <t>E-20260505-1460</t>
  </si>
  <si>
    <t>2026-05-05T20:39:48.819Z</t>
  </si>
  <si>
    <t>E-20260505-1461</t>
  </si>
  <si>
    <t>Tempo 2-1-2; RIR 2; slow and controlled 👍; bench at 2</t>
  </si>
  <si>
    <t>2026-05-05T20:42:56.574Z</t>
  </si>
  <si>
    <t>E-20260505-1462</t>
  </si>
  <si>
    <t>2026-05-05T20:45:01.862Z</t>
  </si>
  <si>
    <t>E-20260505-1463</t>
  </si>
  <si>
    <t>Tempo 2-1-2; RIR 1; slow and controlled 👍; bench at 2</t>
  </si>
  <si>
    <t>2026-05-05T20:48:25.883Z</t>
  </si>
  <si>
    <t>E-20260505-1464</t>
  </si>
  <si>
    <t>2026-05-05T20:51:13.757Z</t>
  </si>
  <si>
    <t>E-20260505-1465</t>
  </si>
  <si>
    <t>2026-05-05T20:54:08.146Z</t>
  </si>
  <si>
    <t>E-20260505-1466</t>
  </si>
  <si>
    <t>2026-05-05T20:57:35.780Z</t>
  </si>
  <si>
    <t>E-20260505-1467</t>
  </si>
  <si>
    <t>2026-05-05T20:59:15.065Z</t>
  </si>
  <si>
    <t>E-20260505-1468</t>
  </si>
  <si>
    <t>2026-05-05T21:01:33.932Z</t>
  </si>
  <si>
    <t>E-20260505-1469</t>
  </si>
  <si>
    <t>Tempo 2-1-2; RIR 1; tough</t>
  </si>
  <si>
    <t>2026-05-05T21:03:40.214Z</t>
  </si>
  <si>
    <t>E-20260505-1470</t>
  </si>
  <si>
    <t>2026-05-05T21:05:51.334Z</t>
  </si>
  <si>
    <t>E-20260505-1471</t>
  </si>
  <si>
    <t>Tempo 3-1-3; RIR 2-1; Had to use seated row with dual cable.</t>
  </si>
  <si>
    <t>2026-05-05T21:09:42.370Z</t>
  </si>
  <si>
    <t>E-20260505-1472</t>
  </si>
  <si>
    <t>2026-05-05T21:12:19.921Z</t>
  </si>
  <si>
    <t>E-20260505-1473</t>
  </si>
  <si>
    <t>Tapped on 10, 11; Tempo 3-1-3; RIR 2-1; Had to use seated row with dual cable.</t>
  </si>
  <si>
    <t>2026-05-05T21:15:58.592Z</t>
  </si>
  <si>
    <t>E-20260505-1474</t>
  </si>
  <si>
    <t>2026-05-05T21:17:46.035Z</t>
  </si>
  <si>
    <t>E-20260505-1475</t>
  </si>
  <si>
    <t>2026-05-05T21:19:51.235Z</t>
  </si>
  <si>
    <t>E-20260505-1476</t>
  </si>
  <si>
    <t>2026-05-05T21:22:20.706Z</t>
  </si>
  <si>
    <t>E-20260505-1477</t>
  </si>
  <si>
    <t>2026-05-05T21:24:32.616Z</t>
  </si>
  <si>
    <t>2026-05-05T21:24:34.992Z</t>
  </si>
  <si>
    <t>E-20260505-1478</t>
  </si>
  <si>
    <t>2026-05-05T21:24:38.088Z</t>
  </si>
  <si>
    <t>E-20260505-1479</t>
  </si>
  <si>
    <t>Cool down LF Rower</t>
  </si>
  <si>
    <t>E-20260506-1480</t>
  </si>
  <si>
    <t>Warmup 1.337</t>
  </si>
  <si>
    <t>E-20260506-1481</t>
  </si>
  <si>
    <t>2.3 mph, 0 incline; room in the tank 👍</t>
  </si>
  <si>
    <t>2026-05-06T21:09:58.589Z</t>
  </si>
  <si>
    <t>E-20260506-1482</t>
  </si>
  <si>
    <t>2026-05-06T21:12:41.239Z</t>
  </si>
  <si>
    <t>E-20260506-1483</t>
  </si>
  <si>
    <t>2026-05-06T21:16:47.911Z</t>
  </si>
  <si>
    <t>E-20260506-1484</t>
  </si>
  <si>
    <t>2026-05-06T21:20:01.028Z</t>
  </si>
  <si>
    <t>E-20260506-1485</t>
  </si>
  <si>
    <t>2026-05-06T21:21:23.581Z</t>
  </si>
  <si>
    <t>E-20260506-1486</t>
  </si>
  <si>
    <t>2026-05-06T21:23:08.122Z</t>
  </si>
  <si>
    <t>E-20260506-1487</t>
  </si>
  <si>
    <t>Tempo 2-1-2; RIR 1; did 8 but squeeze was poor</t>
  </si>
  <si>
    <t>2026-05-06T21:24:56.022Z</t>
  </si>
  <si>
    <t>E-20260506-1488</t>
  </si>
  <si>
    <t>2026-05-06T21:28:50.316Z</t>
  </si>
  <si>
    <t>E-20260506-1489</t>
  </si>
  <si>
    <t>Tempo 2-1-2; RIR 2; no 150 option today</t>
  </si>
  <si>
    <t>2026-05-06T21:31:26.556Z</t>
  </si>
  <si>
    <t>E-20260506-1490</t>
  </si>
  <si>
    <t>Tempo 2-1-2; RIR 1; no 150 option today</t>
  </si>
  <si>
    <t>2026-05-06T21:37:06.655Z</t>
  </si>
  <si>
    <t>E-20260506-1491</t>
  </si>
  <si>
    <t>2026-05-06T21:37:24.476Z</t>
  </si>
  <si>
    <t>E-20260506-1492</t>
  </si>
  <si>
    <t>2026-05-06T21:40:11.339Z</t>
  </si>
  <si>
    <t>E-20260506-1493</t>
  </si>
  <si>
    <t>2026-05-06T21:42:40.081Z</t>
  </si>
  <si>
    <t>E-20260506-1494</t>
  </si>
  <si>
    <t>2026-05-06T21:47:44.041Z</t>
  </si>
  <si>
    <t>E-20260506-1495</t>
  </si>
  <si>
    <t>2026-05-06T21:48:54.667Z</t>
  </si>
  <si>
    <t>E-20260506-1496</t>
  </si>
  <si>
    <t>Tempo 2-1-2; RIR 2-1; partial in extended 8,9,10</t>
  </si>
  <si>
    <t>2026-05-06T21:51:41.820Z</t>
  </si>
  <si>
    <t>E-20260506-1497</t>
  </si>
  <si>
    <t>2026-05-06T21:56:18.135Z</t>
  </si>
  <si>
    <t>E-20260506-1498</t>
  </si>
  <si>
    <t>53/60=0.883</t>
  </si>
  <si>
    <t>2026-05-06T21:59:24.031Z</t>
  </si>
  <si>
    <t>E-20260506-1499</t>
  </si>
  <si>
    <t>2026-05-06T22:02:30.808Z</t>
  </si>
  <si>
    <t>E-20260506-1500</t>
  </si>
  <si>
    <t xml:space="preserve">Cool down </t>
  </si>
  <si>
    <t>E-20260508-1501</t>
  </si>
  <si>
    <t>E-20260508-1502</t>
  </si>
  <si>
    <t>2026-05-08T15:44:44.843Z</t>
  </si>
  <si>
    <t>E-20260508-1503</t>
  </si>
  <si>
    <t>2026-05-08T15:47:24.270Z</t>
  </si>
  <si>
    <t>E-20260508-1504</t>
  </si>
  <si>
    <t>2026-05-08T15:50:05.643Z</t>
  </si>
  <si>
    <t>E-20260508-1505</t>
  </si>
  <si>
    <t>2026-05-08T15:53:34.379Z</t>
  </si>
  <si>
    <t>E-20260508-1506</t>
  </si>
  <si>
    <t>2026-05-08T15:55:41.958Z</t>
  </si>
  <si>
    <t>E-20260508-1507</t>
  </si>
  <si>
    <t>2026-05-08T15:57:54.663Z</t>
  </si>
  <si>
    <t>E-20260508-1508</t>
  </si>
  <si>
    <t>2026-05-08T16:00:21.639Z</t>
  </si>
  <si>
    <t>E-20260508-1509</t>
  </si>
  <si>
    <t>2026-05-08T16:07:24.615Z</t>
  </si>
  <si>
    <t>E-20260508-1510</t>
  </si>
  <si>
    <t>2026-05-08T16:07:29.339Z</t>
  </si>
  <si>
    <t>E-20260508-1511</t>
  </si>
  <si>
    <t>2026-05-08T16:10:43.392Z</t>
  </si>
  <si>
    <t>E-20260508-1512</t>
  </si>
  <si>
    <t xml:space="preserve">Tempo 2-1-2; RIR 2; accidentally did 12 reps. It wasn’t an ego move. I misread the reps (I looked at the previous exercise goal). </t>
  </si>
  <si>
    <t>2026-05-08T16:14:13.152Z</t>
  </si>
  <si>
    <t>E-20260508-1513</t>
  </si>
  <si>
    <t>2026-05-08T16:16:50.031Z</t>
  </si>
  <si>
    <t>E-20260508-1514</t>
  </si>
  <si>
    <t>2026-05-08T16:19:58.639Z</t>
  </si>
  <si>
    <t>E-20260508-1515</t>
  </si>
  <si>
    <t>10 per hand; Tempo 2-2-2; RIR 2; slight right anterior capsule awareness/tightness</t>
  </si>
  <si>
    <t>2026-05-08T16:22:51.158Z</t>
  </si>
  <si>
    <t>E-20260508-1516</t>
  </si>
  <si>
    <t xml:space="preserve">10 per hand; Tempo 2-2-2; RIR 2; slight right anterior capsule awareness/tightness, but I seem to mitigate by moving my arm slot more forward </t>
  </si>
  <si>
    <t>2026-05-08T16:25:35.304Z</t>
  </si>
  <si>
    <t>E-20260508-1517</t>
  </si>
  <si>
    <t>10 per hand</t>
  </si>
  <si>
    <t>2026-05-08T16:28:16.065Z</t>
  </si>
  <si>
    <t>E-20260508-1518</t>
  </si>
  <si>
    <t>75/60=1.25; lots of room in the tank today</t>
  </si>
  <si>
    <t>2026-05-08T16:37:43.534Z</t>
  </si>
  <si>
    <t>E-20260508-1519</t>
  </si>
  <si>
    <t>64/60=1.0667</t>
  </si>
  <si>
    <t>2026-05-08T16:39:38.036Z</t>
  </si>
  <si>
    <t>E-20260508-1520</t>
  </si>
  <si>
    <t>2026-05-08T16:50:34.755Z</t>
  </si>
  <si>
    <t>E-20260508-1521</t>
  </si>
  <si>
    <t>E-20260509-1522</t>
  </si>
  <si>
    <t>Warmup, 5% incline, 3mph</t>
  </si>
  <si>
    <t>E-20260509-1523</t>
  </si>
  <si>
    <t>2026-05-09T14:37:18.794Z</t>
  </si>
  <si>
    <t>E-20260509-1524</t>
  </si>
  <si>
    <t>2026-05-09T14:37:23.276Z</t>
  </si>
  <si>
    <t>E-20260509-1525</t>
  </si>
  <si>
    <t>20 sec</t>
  </si>
  <si>
    <t>2026-05-09T14:38:33.554Z</t>
  </si>
  <si>
    <t>E-20260509-1526</t>
  </si>
  <si>
    <t>2026-05-09T14:40:06.776Z</t>
  </si>
  <si>
    <t>E-20260509-1527</t>
  </si>
  <si>
    <t>2026-05-09T14:40:09.325Z</t>
  </si>
  <si>
    <t>E-20260509-1528</t>
  </si>
  <si>
    <t>2026-05-09T14:40:53.509Z</t>
  </si>
  <si>
    <t>E-20260509-1529</t>
  </si>
  <si>
    <t>60 sec. 0.5% incline, 2.3mph</t>
  </si>
  <si>
    <t>2026-05-09T14:44:30.876Z</t>
  </si>
  <si>
    <t>E-20260509-1530</t>
  </si>
  <si>
    <t>2026-05-09T14:46:55.872Z</t>
  </si>
  <si>
    <t>E-20260509-1531</t>
  </si>
  <si>
    <t>50 sec. 0.5% incline, 2.3mph</t>
  </si>
  <si>
    <t>2026-05-09T14:50:14.944Z</t>
  </si>
  <si>
    <t>E-20260509-1532</t>
  </si>
  <si>
    <t>0.5% incline, 2.3mph</t>
  </si>
  <si>
    <t>2026-05-09T14:52:40.782Z</t>
  </si>
  <si>
    <t>E-20260509-1533</t>
  </si>
  <si>
    <t xml:space="preserve"> 0.5% incline, 2.3mph</t>
  </si>
  <si>
    <t>2026-05-09T14:55:19.623Z</t>
  </si>
  <si>
    <t>E-20260509-1534</t>
  </si>
  <si>
    <t>Moderate warmup</t>
  </si>
  <si>
    <t>2026-05-09T14:58:55.630Z</t>
  </si>
  <si>
    <t>E-20260509-1535</t>
  </si>
  <si>
    <t>Heavier warmup</t>
  </si>
  <si>
    <t>2026-05-09T15:00:29.704Z</t>
  </si>
  <si>
    <t>E-20260509-1536</t>
  </si>
  <si>
    <t>Working set; tempo 2-1-2; RIR 2; squeeze on each contraction</t>
  </si>
  <si>
    <t>2026-05-09T15:03:08.319Z</t>
  </si>
  <si>
    <t>E-20260509-1537</t>
  </si>
  <si>
    <t>2026-05-09T15:04:53.702Z</t>
  </si>
  <si>
    <t>E-20260509-1538</t>
  </si>
  <si>
    <t>Working set; tempo 2-1-2; RIR 1; squeeze on each contraction</t>
  </si>
  <si>
    <t>2026-05-09T15:06:49.036Z</t>
  </si>
  <si>
    <t>E-20260509-1539</t>
  </si>
  <si>
    <t>2026-05-09T15:09:20.615Z</t>
  </si>
  <si>
    <t>E-20260509-1540</t>
  </si>
  <si>
    <t>Tempo 1-2-1; RIR 2-1; Feet elevated on bench; 8,9,10 the squeeze wasn’t as strong</t>
  </si>
  <si>
    <t>2026-05-09T15:11:51.845Z</t>
  </si>
  <si>
    <t>E-20260509-1541</t>
  </si>
  <si>
    <t>Tempo 1-2-1; RIR 2-1; feet elevated</t>
  </si>
  <si>
    <t>2026-05-09T15:14:04.948Z</t>
  </si>
  <si>
    <t>E-20260509-1542</t>
  </si>
  <si>
    <t>Tempo 1-2-1; RIR 2-1; feet on floor</t>
  </si>
  <si>
    <t>2026-05-09T15:17:01.437Z</t>
  </si>
  <si>
    <t>E-20260509-1543</t>
  </si>
  <si>
    <t>Test set: Decline bench for anchor; tempo 2-1-2; RIR 1</t>
  </si>
  <si>
    <t>2026-05-09T15:22:37.429Z</t>
  </si>
  <si>
    <t>E-20260509-1544</t>
  </si>
  <si>
    <t>Working set: Calf raise machine for anchor; tempo 2-1-2; RIR 1</t>
  </si>
  <si>
    <t>2026-05-09T15:23:50.954Z</t>
  </si>
  <si>
    <t>E-20260509-1545</t>
  </si>
  <si>
    <t>Working set: Left weaker on 8,9; Calf raise machine for anchor; tempo 2-1-2; RIR 1</t>
  </si>
  <si>
    <t>2026-05-09T15:25:36.648Z</t>
  </si>
  <si>
    <t>E-20260509-1546</t>
  </si>
  <si>
    <t>2026-05-09T15:28:34.772Z</t>
  </si>
  <si>
    <t>E-20260509-1547</t>
  </si>
  <si>
    <t>E-20260510-1548</t>
  </si>
  <si>
    <t>Warmup; 3mph, 5% incline</t>
  </si>
  <si>
    <t>E-20260510-1549</t>
  </si>
  <si>
    <t>2026-05-10T14:53:54.775Z</t>
  </si>
  <si>
    <t>E-20260510-1550</t>
  </si>
  <si>
    <t xml:space="preserve">Red </t>
  </si>
  <si>
    <t>2026-05-10T14:54:02.519Z</t>
  </si>
  <si>
    <t>E-20260510-1551</t>
  </si>
  <si>
    <t>2026-05-10T14:54:08.375Z</t>
  </si>
  <si>
    <t>E-20260510-1552</t>
  </si>
  <si>
    <t>2026-05-10T14:54:10.518Z</t>
  </si>
  <si>
    <t>E-20260510-1553</t>
  </si>
  <si>
    <t>2026-05-10T14:54:11.822Z</t>
  </si>
  <si>
    <t>E-20260510-1554</t>
  </si>
  <si>
    <t>2026-05-10T14:54:13.043Z</t>
  </si>
  <si>
    <t>E-20260510-1555</t>
  </si>
  <si>
    <t>Warmup moderate</t>
  </si>
  <si>
    <t>2026-05-10T14:57:04.653Z</t>
  </si>
  <si>
    <t>E-20260510-1556</t>
  </si>
  <si>
    <t>Warmup heavier</t>
  </si>
  <si>
    <t>2026-05-10T14:59:16.861Z</t>
  </si>
  <si>
    <t>E-20260510-1557</t>
  </si>
  <si>
    <t>Working set 1: tempo 2-1-*-1; RIR 2</t>
  </si>
  <si>
    <t>2026-05-10T15:01:24.775Z</t>
  </si>
  <si>
    <t>E-20260510-1558</t>
  </si>
  <si>
    <t xml:space="preserve">Working set 1: tempo 2-1-*-1; RIR 2-1; slight weakness on right posterior capsule on push; better if/when I squeeze my scaps together </t>
  </si>
  <si>
    <t>2026-05-10T15:04:15.503Z</t>
  </si>
  <si>
    <t>E-20260510-1559</t>
  </si>
  <si>
    <t>2026-05-10T15:06:23.741Z</t>
  </si>
  <si>
    <t>E-20260510-1560</t>
  </si>
  <si>
    <t>2026-05-10T15:09:16.206Z</t>
  </si>
  <si>
    <t>E-20260510-1561</t>
  </si>
  <si>
    <t xml:space="preserve">Warmup/test weight; 25 plate; cable at 8; tempo 2-1-2; RIR 2+; right awareness until I rotate to full neutral grip and come more to midline on extension </t>
  </si>
  <si>
    <t>2026-05-10T15:12:35.697Z</t>
  </si>
  <si>
    <t>E-20260510-1562</t>
  </si>
  <si>
    <t>2026-05-10T15:15:11.276Z</t>
  </si>
  <si>
    <t>E-20260510-1563</t>
  </si>
  <si>
    <t>2026-05-10T15:17:11.088Z</t>
  </si>
  <si>
    <t>E-20260510-1564</t>
  </si>
  <si>
    <t>2026-05-10T15:20:09.534Z</t>
  </si>
  <si>
    <t>E-20260510-1565</t>
  </si>
  <si>
    <t>2026-05-10T15:22:23.276Z</t>
  </si>
  <si>
    <t>E-20260510-1566</t>
  </si>
  <si>
    <t>2026-05-10T15:26:10.249Z</t>
  </si>
  <si>
    <t>E-20260510-1567</t>
  </si>
  <si>
    <t>2026-05-10T15:29:08.261Z</t>
  </si>
  <si>
    <t>E-20260510-1568</t>
  </si>
  <si>
    <t>Tempo 3-1-3; RIR 2+</t>
  </si>
  <si>
    <t>2026-05-10T15:32:13.672Z</t>
  </si>
  <si>
    <t>E-20260510-1569</t>
  </si>
  <si>
    <t>2026-05-10T15:35:36.147Z</t>
  </si>
  <si>
    <t>E-20260510-1570</t>
  </si>
  <si>
    <t>2026-05-10T15:38:51.861Z</t>
  </si>
  <si>
    <t>E-20260510-1571</t>
  </si>
  <si>
    <t>Held for as long as it took for me to perform 20 scap extensions with inverted kb</t>
  </si>
  <si>
    <t>2026-05-10T15:43:28.665Z</t>
  </si>
  <si>
    <t>E-20260510-1572</t>
  </si>
  <si>
    <t>Scap extension hold as long as it takes to perform 20 ext</t>
  </si>
  <si>
    <t>E-20260511-1573</t>
  </si>
  <si>
    <t>2.3mph, 1% incline</t>
  </si>
  <si>
    <t>E-20260511-1574</t>
  </si>
  <si>
    <t>2026-05-11T15:03:00.318Z</t>
  </si>
  <si>
    <t>E-20260511-1575</t>
  </si>
  <si>
    <t>2026-05-11T15:06:13.980Z</t>
  </si>
  <si>
    <t>E-20260511-1576</t>
  </si>
  <si>
    <t>2026-05-11T15:09:38.142Z</t>
  </si>
  <si>
    <t>E-20260511-1577</t>
  </si>
  <si>
    <t>2026-05-11T15:13:57.354Z</t>
  </si>
  <si>
    <t>E-20260511-1578</t>
  </si>
  <si>
    <t>Tempo 2-1(squeeze)-2; RIR 2+</t>
  </si>
  <si>
    <t>2026-05-11T15:17:14.562Z</t>
  </si>
  <si>
    <t>E-20260511-1579</t>
  </si>
  <si>
    <t>2026-05-11T15:19:59.730Z</t>
  </si>
  <si>
    <t>E-20260511-1580</t>
  </si>
  <si>
    <t>Tempo 2-1(squeeze)-2; RIR 1</t>
  </si>
  <si>
    <t>2026-05-11T15:23:10.161Z</t>
  </si>
  <si>
    <t>E-20260511-1581</t>
  </si>
  <si>
    <t>2026-05-11T15:24:48.286Z</t>
  </si>
  <si>
    <t>E-20260511-1582</t>
  </si>
  <si>
    <t>2026-05-11T15:27:42.965Z</t>
  </si>
  <si>
    <t>E-20260511-1583</t>
  </si>
  <si>
    <t>Tempo 2-2-2; RIR 2; didn’t love the external rotation. Felt weird. Shortened ROMto help. There was tightness in right cap</t>
  </si>
  <si>
    <t>2026-05-11T15:29:59.439Z</t>
  </si>
  <si>
    <t>E-20260511-1584</t>
  </si>
  <si>
    <t>2026-05-11T15:33:44.559Z</t>
  </si>
  <si>
    <t>E-20260511-1585</t>
  </si>
  <si>
    <t>Tempo 2-1-3; RIR 2-1</t>
  </si>
  <si>
    <t>2026-05-11T15:36:50.339Z</t>
  </si>
  <si>
    <t>E-20260511-1586</t>
  </si>
  <si>
    <t>2026-05-11T15:40:26.350Z</t>
  </si>
  <si>
    <t>E-20260511-1587</t>
  </si>
  <si>
    <t>E-20260513-1588</t>
  </si>
  <si>
    <t>30# per hand; huge focus on tempo. Tempo was 2-1-3 with a strong squeeze. RIR 2+</t>
  </si>
  <si>
    <t>E-20260513-1589</t>
  </si>
  <si>
    <t>30# per hand; huge focus on tempo. Tempo was 2-1-3 STRICT (2 sec up, squeeze for a count, 3 sec eccentric) with a strong squeeze. RIR 2</t>
  </si>
  <si>
    <t>2026-05-13T21:36:39.198Z</t>
  </si>
  <si>
    <t>E-20260513-1590</t>
  </si>
  <si>
    <t xml:space="preserve">Same tempo; RIR 1; great pump with this lower weight but strict tempo enforcement </t>
  </si>
  <si>
    <t>2026-05-13T21:39:57.549Z</t>
  </si>
  <si>
    <t>E-20260513-1591</t>
  </si>
  <si>
    <t>Strict tempo 3-1-3; RIR 2+; plate reads 40 but feels like 20#</t>
  </si>
  <si>
    <t>2026-05-13T21:45:38.681Z</t>
  </si>
  <si>
    <t>E-20260513-1592</t>
  </si>
  <si>
    <t>Strict tempo 3-1-3; RIR 2-1; plate reads 45 but feels like 22.5#</t>
  </si>
  <si>
    <t>2026-05-13T21:49:40.346Z</t>
  </si>
  <si>
    <t>E-20260513-1593</t>
  </si>
  <si>
    <t>Strict tempo 3-1-3; RIR 1; plate reads 45 but feels like 22.5#</t>
  </si>
  <si>
    <t>2026-05-13T21:53:44.445Z</t>
  </si>
  <si>
    <t>E-20260513-1594</t>
  </si>
  <si>
    <t>2026-05-13T21:58:49.631Z</t>
  </si>
  <si>
    <t>Strict tempo 2-1-2; RIR 2; plate reads 45 but feels like 22.5</t>
  </si>
  <si>
    <t>2026-05-13T21:58:54.452Z</t>
  </si>
  <si>
    <t>E-20260513-1595</t>
  </si>
  <si>
    <t>Strict tempo 2-1-2; RIR 2</t>
  </si>
  <si>
    <t>2026-05-13T21:59:10.286Z</t>
  </si>
  <si>
    <t>E-20260513-1596</t>
  </si>
  <si>
    <t>2026-05-13T22:03:05.298Z</t>
  </si>
  <si>
    <t>Strict tempo 2-1-2; RIR 2-1; plate reads 50 but feels like 25</t>
  </si>
  <si>
    <t>2026-05-13T22:03:26.783Z</t>
  </si>
  <si>
    <t>E-20260513-1597</t>
  </si>
  <si>
    <t>2026-05-13T22:03:32.053Z</t>
  </si>
  <si>
    <t>E-20260513-1598</t>
  </si>
  <si>
    <t>2026-05-13T22:08:45.021Z</t>
  </si>
  <si>
    <t>Strict tempo 2-1-2; RIR 1; plate reads 55 but feels like 27.5</t>
  </si>
  <si>
    <t>2026-05-13T22:08:46.377Z</t>
  </si>
  <si>
    <t>E-20260513-1599</t>
  </si>
  <si>
    <t>Strict tempo 2-1-2; RIR 2-1</t>
  </si>
  <si>
    <t>2026-05-13T22:09:00.038Z</t>
  </si>
  <si>
    <t>E-20260513-1600</t>
  </si>
  <si>
    <t>2026-05-13T22:12:42.589Z</t>
  </si>
  <si>
    <t>E-20260513-1601</t>
  </si>
  <si>
    <t>2026-05-13T22:14:28.340Z</t>
  </si>
  <si>
    <t>E-20260513-1602</t>
  </si>
  <si>
    <t>47/60=0.783</t>
  </si>
  <si>
    <t>2026-05-13T22:17:11.053Z</t>
  </si>
  <si>
    <t>E-20260513-1603</t>
  </si>
  <si>
    <t>12% incline; 4mph; 45 sec walk then 45 sec rest x 6 sets</t>
  </si>
  <si>
    <t>2026-05-13T22:40:36.823Z</t>
  </si>
  <si>
    <t>E-20260513-1604</t>
  </si>
  <si>
    <t>2026-05-13T22:40:38.151Z</t>
  </si>
  <si>
    <t>E-20260513-1605</t>
  </si>
  <si>
    <t>2026-05-13T22:40:38.981Z</t>
  </si>
  <si>
    <t>E-20260513-1606</t>
  </si>
  <si>
    <t>2026-05-13T22:40:39.755Z</t>
  </si>
  <si>
    <t>E-20260513-1607</t>
  </si>
  <si>
    <t>2026-05-13T22:40:40.437Z</t>
  </si>
  <si>
    <t>E-20260513-1608</t>
  </si>
  <si>
    <t>E-20260518-1609</t>
  </si>
  <si>
    <t xml:space="preserve">Warmup, 5% incline, 3mph </t>
  </si>
  <si>
    <t>E-20260518-1610</t>
  </si>
  <si>
    <t>2026-05-18T17:23:43.862Z</t>
  </si>
  <si>
    <t>E-20260518-1611</t>
  </si>
  <si>
    <t>2026-05-18T17:23:44.600Z</t>
  </si>
  <si>
    <t>E-20260518-1612</t>
  </si>
  <si>
    <t>2026-05-18T17:24:01.948Z</t>
  </si>
  <si>
    <t>E-20260518-1613</t>
  </si>
  <si>
    <t>2026-05-18T17:24:02.451Z</t>
  </si>
  <si>
    <t>E-20260518-1614</t>
  </si>
  <si>
    <t>2026-05-18T17:24:08.725Z</t>
  </si>
  <si>
    <t>E-20260518-1615</t>
  </si>
  <si>
    <t>2026-05-18T17:24:13.060Z</t>
  </si>
  <si>
    <t>E-20260518-1616</t>
  </si>
  <si>
    <t xml:space="preserve">2 mph, 0 incline </t>
  </si>
  <si>
    <t>2026-05-18T17:26:30.650Z</t>
  </si>
  <si>
    <t>E-20260518-1617</t>
  </si>
  <si>
    <t>2026-05-18T17:28:52.352Z</t>
  </si>
  <si>
    <t>E-20260518-1618</t>
  </si>
  <si>
    <t>2 mph, 0 incline 51/60=0.85</t>
  </si>
  <si>
    <t>2026-05-18T17:31:28.020Z</t>
  </si>
  <si>
    <t>E-20260518-1619</t>
  </si>
  <si>
    <t>2 mph, 0 incline 47/60=0.783</t>
  </si>
  <si>
    <t>2026-05-18T17:33:54.359Z</t>
  </si>
  <si>
    <t>E-20260518-1620</t>
  </si>
  <si>
    <t>2026-05-18T17:36:16.738Z</t>
  </si>
  <si>
    <t>E-20260518-1621</t>
  </si>
  <si>
    <t>Tempo 2-1-2; RIR 2-1; grip pretty fatigued from Farmers</t>
  </si>
  <si>
    <t>2026-05-18T17:40:03.481Z</t>
  </si>
  <si>
    <t>E-20260518-1622</t>
  </si>
  <si>
    <t>Tempo 2-1-2; RIR 2-1; used paper towel to help with slippery grips on machine</t>
  </si>
  <si>
    <t>2026-05-18T17:42:34.338Z</t>
  </si>
  <si>
    <t>E-20260518-1623</t>
  </si>
  <si>
    <t>Tempo 2-1-2; RIR 1; used paper towel to help with slippery grips on machine</t>
  </si>
  <si>
    <t>2026-05-18T17:44:50.542Z</t>
  </si>
  <si>
    <t>E-20260518-1624</t>
  </si>
  <si>
    <t>2026-05-18T17:46:41.405Z</t>
  </si>
  <si>
    <t>E-20260518-1625</t>
  </si>
  <si>
    <t>Elevated feet; tempo 1-2-1; RIR 1</t>
  </si>
  <si>
    <t>2026-05-18T17:49:01.107Z</t>
  </si>
  <si>
    <t>E-20260518-1626</t>
  </si>
  <si>
    <t>2026-05-18T17:51:05.540Z</t>
  </si>
  <si>
    <t>E-20260518-1627</t>
  </si>
  <si>
    <t>2026-05-18T17:54:09.788Z</t>
  </si>
  <si>
    <t>E-20260518-1628</t>
  </si>
  <si>
    <t>Tempo 2-1-2; RIR 1-2; started with left. Left was weaker</t>
  </si>
  <si>
    <t>2026-05-18T17:56:24.919Z</t>
  </si>
  <si>
    <t>E-20260518-1629</t>
  </si>
  <si>
    <t>2026-05-18T17:58:47.594Z</t>
  </si>
  <si>
    <t>E-20260518-1630</t>
  </si>
  <si>
    <t xml:space="preserve">Damper at 1. 28 spm 207 strokes. </t>
  </si>
  <si>
    <t>2026-05-18T18:15:47.363Z</t>
  </si>
  <si>
    <t>E-20260518-1631</t>
  </si>
  <si>
    <t>E-20260519-1632</t>
  </si>
  <si>
    <t>.3 miles =0.483 kilometers</t>
  </si>
  <si>
    <t>E-20260519-1633</t>
  </si>
  <si>
    <t>2026-05-19T20:57:30.449Z</t>
  </si>
  <si>
    <t>E-20260519-1634</t>
  </si>
  <si>
    <t>2026-05-19T20:57:31.371Z</t>
  </si>
  <si>
    <t>E-20260519-1635</t>
  </si>
  <si>
    <t>2026-05-19T20:57:34.013Z</t>
  </si>
  <si>
    <t>E-20260519-1636</t>
  </si>
  <si>
    <t>2026-05-19T20:57:38.380Z</t>
  </si>
  <si>
    <t>E-20260519-1637</t>
  </si>
  <si>
    <t>2026-05-19T20:57:43.533Z</t>
  </si>
  <si>
    <t>E-20260519-1638</t>
  </si>
  <si>
    <t>2026-05-19T20:57:44.225Z</t>
  </si>
  <si>
    <t>E-20260519-1639</t>
  </si>
  <si>
    <t>Tempo 2-1-x-1; RIR 2</t>
  </si>
  <si>
    <t>2026-05-19T21:00:44.625Z</t>
  </si>
  <si>
    <t>E-20260519-1640</t>
  </si>
  <si>
    <t>2026-05-19T21:02:49.745Z</t>
  </si>
  <si>
    <t>E-20260519-1641</t>
  </si>
  <si>
    <t>Tempo 2-1-x-1; RIR 1</t>
  </si>
  <si>
    <t>2026-05-19T21:06:18.668Z</t>
  </si>
  <si>
    <t>E-20260519-1642</t>
  </si>
  <si>
    <t>2026-05-19T21:09:49.662Z</t>
  </si>
  <si>
    <t>E-20260519-1643</t>
  </si>
  <si>
    <t>Half kneeling; tempo 2-1-x-1; RIR 2+</t>
  </si>
  <si>
    <t>2026-05-19T21:13:57.093Z</t>
  </si>
  <si>
    <t>E-20260519-1644</t>
  </si>
  <si>
    <t>Half kneeling; tempo 2-1-x-1; RIR 2</t>
  </si>
  <si>
    <t>2026-05-19T21:17:23.912Z</t>
  </si>
  <si>
    <t>E-20260519-1645</t>
  </si>
  <si>
    <t>Half kneeling; tempo 2-1-x-1; RIR 2-1</t>
  </si>
  <si>
    <t>2026-05-19T21:20:51.400Z</t>
  </si>
  <si>
    <t>E-20260519-1646</t>
  </si>
  <si>
    <t>Tempo 1-1-1; RIR 1; 15 was too heavy for the tempo I want. Going to reduce weight to improve intent</t>
  </si>
  <si>
    <t>2026-05-19T21:24:06.788Z</t>
  </si>
  <si>
    <t>E-20260519-1647</t>
  </si>
  <si>
    <t>Tempo 1-2-2; RIR 2-1</t>
  </si>
  <si>
    <t>2026-05-19T21:28:18.251Z</t>
  </si>
  <si>
    <t>E-20260519-1648</t>
  </si>
  <si>
    <t>2026-05-19T21:31:32.443Z</t>
  </si>
  <si>
    <t>E-20260519-1649</t>
  </si>
  <si>
    <t>2026-05-19T21:40:06.690Z</t>
  </si>
  <si>
    <t>E-20260519-1650</t>
  </si>
  <si>
    <t>2026-05-19T21:40:09.102Z</t>
  </si>
  <si>
    <t>E-20260519-1651</t>
  </si>
  <si>
    <t>2026-05-19T21:44:45.674Z</t>
  </si>
  <si>
    <t>E-20260519-1652</t>
  </si>
  <si>
    <t>2026-05-19T21:48:32.426Z</t>
  </si>
  <si>
    <t>E-20260519-1653</t>
  </si>
  <si>
    <t>Vertical plate</t>
  </si>
  <si>
    <t>2026-05-19T21:50:48.895Z</t>
  </si>
  <si>
    <t>E-20260519-1654</t>
  </si>
  <si>
    <t>Vertical db</t>
  </si>
  <si>
    <t>2026-05-19T21:57:39.104Z</t>
  </si>
  <si>
    <t>E-20260519-1655</t>
  </si>
  <si>
    <t xml:space="preserve">Vertical db full slow press w vertical plate </t>
  </si>
  <si>
    <t>E-20260520-1656</t>
  </si>
  <si>
    <t>Warmup .5mph, 0 incline .34 miles =0.547 kilometers</t>
  </si>
  <si>
    <t>E-20260520-1657</t>
  </si>
  <si>
    <t>2026-05-20T15:51:21.491Z</t>
  </si>
  <si>
    <t>E-20260520-1658</t>
  </si>
  <si>
    <t>2026-05-20T15:54:20.408Z</t>
  </si>
  <si>
    <t>E-20260520-1659</t>
  </si>
  <si>
    <t>2026-05-20T15:57:40.481Z</t>
  </si>
  <si>
    <t>E-20260520-1660</t>
  </si>
  <si>
    <t>2026-05-20T16:00:48.398Z</t>
  </si>
  <si>
    <t>E-20260520-1661</t>
  </si>
  <si>
    <t>Tempo 2-1.5-2; RIR 2</t>
  </si>
  <si>
    <t>2026-05-20T16:05:30.931Z</t>
  </si>
  <si>
    <t>E-20260520-1662</t>
  </si>
  <si>
    <t>Tempo 2-1.5-2; RIR 2-1</t>
  </si>
  <si>
    <t>2026-05-20T16:08:25.917Z</t>
  </si>
  <si>
    <t>E-20260520-1663</t>
  </si>
  <si>
    <t>2026-05-20T16:11:10.206Z</t>
  </si>
  <si>
    <t>E-20260520-1664</t>
  </si>
  <si>
    <t>Tempo 2-1.5-2; RIR 1</t>
  </si>
  <si>
    <t>2026-05-20T16:13:55.030Z</t>
  </si>
  <si>
    <t>E-20260520-1665</t>
  </si>
  <si>
    <t>Warmup; tempo 1-1-1;</t>
  </si>
  <si>
    <t>2026-05-20T16:16:19.975Z</t>
  </si>
  <si>
    <t>E-20260520-1666</t>
  </si>
  <si>
    <t>Working set; tempo 2-2-2; RIR 2</t>
  </si>
  <si>
    <t>2026-05-20T16:18:26.514Z</t>
  </si>
  <si>
    <t>E-20260520-1667</t>
  </si>
  <si>
    <t>2026-05-20T16:20:14.654Z</t>
  </si>
  <si>
    <t>E-20260520-1668</t>
  </si>
  <si>
    <t>Working set; tempo 2-2-2; RIR 1</t>
  </si>
  <si>
    <t>2026-05-20T16:22:35.441Z</t>
  </si>
  <si>
    <t>E-20260520-1669</t>
  </si>
  <si>
    <t>2026-05-20T16:27:06.212Z</t>
  </si>
  <si>
    <t>E-20260520-1670</t>
  </si>
  <si>
    <t>2026-05-20T16:30:48.476Z</t>
  </si>
  <si>
    <t>E-20260520-1671</t>
  </si>
  <si>
    <t>E-20260521-1672</t>
  </si>
  <si>
    <t>Tempo 2-1-3; RIR 2+</t>
  </si>
  <si>
    <t>E-20260521-1673</t>
  </si>
  <si>
    <t>2026-05-21T18:31:15.816Z</t>
  </si>
  <si>
    <t>E-20260521-1674</t>
  </si>
  <si>
    <t>2026-05-21T18:34:48.752Z</t>
  </si>
  <si>
    <t>E-20260521-1675</t>
  </si>
  <si>
    <t>Tempo 3-1-3; RIR 2-1; right a rep or so ‘weaker’ but completed all reps</t>
  </si>
  <si>
    <t>2026-05-21T18:39:46.153Z</t>
  </si>
  <si>
    <t>E-20260521-1676</t>
  </si>
  <si>
    <t>Tempo 3-1-3; RIR 1; right a rep or so ‘weaker’ but completed all reps</t>
  </si>
  <si>
    <t>2026-05-21T18:43:22.162Z</t>
  </si>
  <si>
    <t>E-20260521-1677</t>
  </si>
  <si>
    <t>2026-05-21T18:46:45.884Z</t>
  </si>
  <si>
    <t>E-20260521-1678</t>
  </si>
  <si>
    <t>2026-05-21T18:51:33.015Z</t>
  </si>
  <si>
    <t>2026-05-21T18:51:33.780Z</t>
  </si>
  <si>
    <t>E-20260521-1679</t>
  </si>
  <si>
    <t xml:space="preserve">Tempo 2-1-2; RIR 2; right a little ‘weaker’ but completed all reps. Definitely fatigued from single arm rope extension </t>
  </si>
  <si>
    <t>2026-05-21T18:52:14.410Z</t>
  </si>
  <si>
    <t>E-20260521-1680</t>
  </si>
  <si>
    <t>2026-05-21T18:57:01.164Z</t>
  </si>
  <si>
    <t>2026-05-21T18:57:02.287Z</t>
  </si>
  <si>
    <t>E-20260521-1681</t>
  </si>
  <si>
    <t xml:space="preserve">Tempo 2-1-2; RIR 1; right a little ‘weaker’ but completed all reps. Definitely fatigued from single arm rope extension </t>
  </si>
  <si>
    <t>2026-05-21T18:57:14.953Z</t>
  </si>
  <si>
    <t>E-20260521-1682</t>
  </si>
  <si>
    <t>2026-05-21T19:01:54.470Z</t>
  </si>
  <si>
    <t>2026-05-21T19:01:56.190Z</t>
  </si>
  <si>
    <t>E-20260521-1683</t>
  </si>
  <si>
    <t>2026-05-21T19:02:02.984Z</t>
  </si>
  <si>
    <t>E-20260521-1684</t>
  </si>
  <si>
    <t>2026-05-21T19:07:54.744Z</t>
  </si>
  <si>
    <t>E-20260521-1685</t>
  </si>
  <si>
    <t>2026-05-21T19:07:58.993Z</t>
  </si>
  <si>
    <t>E-20260521-1686</t>
  </si>
  <si>
    <t>55/60=0.917</t>
  </si>
  <si>
    <t>2026-05-21T19:10:55.795Z</t>
  </si>
  <si>
    <t>E-20260521-1687</t>
  </si>
  <si>
    <t xml:space="preserve">12% incline, 4.2 mph; </t>
  </si>
  <si>
    <t>2026-05-21T19:15:57.708Z</t>
  </si>
  <si>
    <t>E-20260521-1688</t>
  </si>
  <si>
    <t>2026-05-21T19:15:58.868Z</t>
  </si>
  <si>
    <t>E-20260521-1689</t>
  </si>
  <si>
    <t>2026-05-21T19:16:00.055Z</t>
  </si>
  <si>
    <t>E-20260521-1690</t>
  </si>
  <si>
    <t>2026-05-21T19:17:23.220Z</t>
  </si>
  <si>
    <t>E-20260521-1691</t>
  </si>
  <si>
    <t>2026-05-21T19:18:54.088Z</t>
  </si>
  <si>
    <t>E-20260521-1692</t>
  </si>
  <si>
    <t>E-20260523-1693</t>
  </si>
  <si>
    <t xml:space="preserve">Warmup, 5% incline, 3.2 mph </t>
  </si>
  <si>
    <t>E-20260523-1694</t>
  </si>
  <si>
    <t>2026-05-23T14:21:44.631Z</t>
  </si>
  <si>
    <t>E-20260523-1695</t>
  </si>
  <si>
    <t>2026-05-23T14:22:29.827Z</t>
  </si>
  <si>
    <t>E-20260523-1696</t>
  </si>
  <si>
    <t>2026-05-23T14:25:26.007Z</t>
  </si>
  <si>
    <t>E-20260523-1697</t>
  </si>
  <si>
    <t>2026-05-23T14:25:29.804Z</t>
  </si>
  <si>
    <t>E-20260523-1698</t>
  </si>
  <si>
    <t>2026-05-23T14:25:31.174Z</t>
  </si>
  <si>
    <t>E-20260523-1699</t>
  </si>
  <si>
    <t>2026-05-23T14:25:32.814Z</t>
  </si>
  <si>
    <t>E-20260523-1700</t>
  </si>
  <si>
    <t>2026-05-23T14:28:36.911Z</t>
  </si>
  <si>
    <t>E-20260523-1701</t>
  </si>
  <si>
    <t>2 mph, 0 incline; 55/60=0.917</t>
  </si>
  <si>
    <t>2026-05-23T14:31:02.656Z</t>
  </si>
  <si>
    <t>E-20260523-1702</t>
  </si>
  <si>
    <t>2026-05-23T14:33:14.511Z</t>
  </si>
  <si>
    <t>E-20260523-1703</t>
  </si>
  <si>
    <t>2026-05-23T14:35:44.938Z</t>
  </si>
  <si>
    <t>E-20260523-1704</t>
  </si>
  <si>
    <t>2026-05-23T14:37:32.720Z</t>
  </si>
  <si>
    <t>E-20260523-1705</t>
  </si>
  <si>
    <t>2026-05-23T14:41:14.443Z</t>
  </si>
  <si>
    <t>E-20260523-1706</t>
  </si>
  <si>
    <t>2026-05-23T14:43:46.151Z</t>
  </si>
  <si>
    <t>E-20260523-1707</t>
  </si>
  <si>
    <t xml:space="preserve">Tempo 2-1-2; RIR 2-1; contraction wasn’t as strong on 7 so stopped. Felt good though. Just fatigue overall from Farmers today. </t>
  </si>
  <si>
    <t>2026-05-23T14:46:59.390Z</t>
  </si>
  <si>
    <t>E-20260523-1708</t>
  </si>
  <si>
    <t>2026-05-23T14:50:39.123Z</t>
  </si>
  <si>
    <t>E-20260523-1709</t>
  </si>
  <si>
    <t xml:space="preserve">Tempo 1-2-1; RIR 2-1; elevated </t>
  </si>
  <si>
    <t>2026-05-23T14:51:45.671Z</t>
  </si>
  <si>
    <t>E-20260523-1710</t>
  </si>
  <si>
    <t>2026-05-23T14:53:33.907Z</t>
  </si>
  <si>
    <t>E-20260523-1711</t>
  </si>
  <si>
    <t>2026-05-23T14:55:44.614Z</t>
  </si>
  <si>
    <t>E-20260523-1712</t>
  </si>
  <si>
    <t>Warmup set: Strict tempo 2-1-2; RIR 2-1</t>
  </si>
  <si>
    <t>2026-05-23T14:58:28.994Z</t>
  </si>
  <si>
    <t>E-20260523-1713</t>
  </si>
  <si>
    <t>Strict tempo 2-1-2; RIR 2-1; left fatigued at 6</t>
  </si>
  <si>
    <t>2026-05-23T15:01:37.396Z</t>
  </si>
  <si>
    <t>E-20260523-1714</t>
  </si>
  <si>
    <t>2026-05-23T15:04:24.616Z</t>
  </si>
  <si>
    <t>E-20260523-1715</t>
  </si>
  <si>
    <t>Strict tempo 2-1-2; RIR 1</t>
  </si>
  <si>
    <t>2026-05-23T15:07:49.819Z</t>
  </si>
  <si>
    <t>E-20260523-1716</t>
  </si>
  <si>
    <t>182 strokes</t>
  </si>
  <si>
    <t>E-20260523-1717</t>
  </si>
  <si>
    <t>2026-05-23T15:25:42.337Z</t>
  </si>
  <si>
    <t>Alternating superset supinated</t>
  </si>
  <si>
    <t>2026-05-23T15:25:43.178Z</t>
  </si>
  <si>
    <t>E-20260523-1718</t>
  </si>
  <si>
    <t>Alternating superset hammer</t>
  </si>
  <si>
    <t>2026-05-23T15:25:50.371Z</t>
  </si>
  <si>
    <t>E-20260523-1719</t>
  </si>
  <si>
    <t xml:space="preserve">Alternating superset reverse </t>
  </si>
  <si>
    <t>2026-05-23T15:26:03.496Z</t>
  </si>
  <si>
    <t>E-20260524-1720</t>
  </si>
  <si>
    <t>Warmup 3.5mph, 5% incline</t>
  </si>
  <si>
    <t>E-20260524-1721</t>
  </si>
  <si>
    <t>Red band 2-1-2</t>
  </si>
  <si>
    <t>2026-05-24T14:33:14.913Z</t>
  </si>
  <si>
    <t>E-20260524-1722</t>
  </si>
  <si>
    <t>2026-05-24T14:33:22.712Z</t>
  </si>
  <si>
    <t>E-20260524-1723</t>
  </si>
  <si>
    <t>2026-05-24T14:33:49.859Z</t>
  </si>
  <si>
    <t>E-20260524-1724</t>
  </si>
  <si>
    <t>2026-05-24T14:33:52.609Z</t>
  </si>
  <si>
    <t>E-20260524-1725</t>
  </si>
  <si>
    <t>2026-05-24T14:33:56.587Z</t>
  </si>
  <si>
    <t>E-20260524-1726</t>
  </si>
  <si>
    <t>2026-05-24T14:34:08.022Z</t>
  </si>
  <si>
    <t>E-20260524-1727</t>
  </si>
  <si>
    <t>Tempo 2-1–x-2; explosive RIR 2-1</t>
  </si>
  <si>
    <t>2026-05-24T14:36:58.586Z</t>
  </si>
  <si>
    <t>E-20260524-1728</t>
  </si>
  <si>
    <t xml:space="preserve">Tempo 2-1–x-2; RIR 2-1 explosive </t>
  </si>
  <si>
    <t>2026-05-24T14:40:25.107Z</t>
  </si>
  <si>
    <t>E-20260524-1729</t>
  </si>
  <si>
    <t xml:space="preserve">Tempo 2-1–x-2; explosive </t>
  </si>
  <si>
    <t>2026-05-24T14:43:53.579Z</t>
  </si>
  <si>
    <t>E-20260524-1730</t>
  </si>
  <si>
    <t xml:space="preserve">Tempo 2-1–x-2; RIR 1 explosive </t>
  </si>
  <si>
    <t>2026-05-24T14:53:24.078Z</t>
  </si>
  <si>
    <t>E-20260524-1731</t>
  </si>
  <si>
    <t>Tempo 2-1-x-2; RIR 2-1</t>
  </si>
  <si>
    <t>2026-05-24T14:53:49.112Z</t>
  </si>
  <si>
    <t>E-20260524-1732</t>
  </si>
  <si>
    <t>2026-05-24T14:56:17.476Z</t>
  </si>
  <si>
    <t>E-20260524-1733</t>
  </si>
  <si>
    <t>Tempo 2-1-x-2; RIR 1</t>
  </si>
  <si>
    <t>2026-05-24T15:01:09.854Z</t>
  </si>
  <si>
    <t>E-20260524-1734</t>
  </si>
  <si>
    <t>2026-05-24T15:04:00.855Z</t>
  </si>
  <si>
    <t>E-20260524-1735</t>
  </si>
  <si>
    <t>2026-05-24T15:07:21.250Z</t>
  </si>
  <si>
    <t>E-20260524-1736</t>
  </si>
  <si>
    <t>2026-05-24T15:12:10.572Z</t>
  </si>
  <si>
    <t>E-20260524-1737</t>
  </si>
  <si>
    <t>Tempo 3-1-3; RIR 2-1; right a little more fatigued</t>
  </si>
  <si>
    <t>2026-05-24T15:19:37.627Z</t>
  </si>
  <si>
    <t>E-20260524-1738</t>
  </si>
  <si>
    <t>2026-05-24T15:27:50.081Z</t>
  </si>
  <si>
    <t>E-20260524-1739</t>
  </si>
  <si>
    <t>2026-05-24T15:27:58.319Z</t>
  </si>
  <si>
    <t>E-20260524-1740</t>
  </si>
  <si>
    <t>2026-05-24T15:32:26.741Z</t>
  </si>
  <si>
    <t>E-20260524-1741</t>
  </si>
  <si>
    <t>2026-05-24T15:35:46.749Z</t>
  </si>
  <si>
    <t>E-20260524-1742</t>
  </si>
  <si>
    <t>10 Scap extension followed by 5 press</t>
  </si>
  <si>
    <t>2026-05-24T15:41:35.038Z</t>
  </si>
  <si>
    <t>E-20260524-1743</t>
  </si>
  <si>
    <t>E-20260525-1744</t>
  </si>
  <si>
    <t>Room in the tank; 2mph, 1% incline</t>
  </si>
  <si>
    <t>E-20260525-1745</t>
  </si>
  <si>
    <t>2026-05-25T13:44:24.684Z</t>
  </si>
  <si>
    <t>E-20260525-1746</t>
  </si>
  <si>
    <t>2mph, 1% incline</t>
  </si>
  <si>
    <t>2026-05-25T13:48:07.149Z</t>
  </si>
  <si>
    <t>E-20260525-1747</t>
  </si>
  <si>
    <t>2mph, 1% incline; barely made it, but did it!</t>
  </si>
  <si>
    <t>2026-05-25T13:51:39.040Z</t>
  </si>
  <si>
    <t>E-20260525-1748</t>
  </si>
  <si>
    <t>2026-05-25T13:56:33.983Z</t>
  </si>
  <si>
    <t>E-20260525-1749</t>
  </si>
  <si>
    <t>2026-05-25T13:59:31.644Z</t>
  </si>
  <si>
    <t>E-20260525-1750</t>
  </si>
  <si>
    <t>2026-05-25T14:03:17.184Z</t>
  </si>
  <si>
    <t>E-20260525-1751</t>
  </si>
  <si>
    <t>2026-05-25T14:07:47.079Z</t>
  </si>
  <si>
    <t>E-20260525-1752</t>
  </si>
  <si>
    <t>Warmup; Tempo 1-2-1; RIR 2+; plate at 15 Planet Fitness</t>
  </si>
  <si>
    <t>2026-05-25T14:09:45.870Z</t>
  </si>
  <si>
    <t>E-20260525-1753</t>
  </si>
  <si>
    <t>Working; Tempo 2-2-2; RIR 2+; plate at 15 Planet Fitness</t>
  </si>
  <si>
    <t>2026-05-25T14:11:44.157Z</t>
  </si>
  <si>
    <t>E-20260525-1754</t>
  </si>
  <si>
    <t>2026-05-25T14:14:15.521Z</t>
  </si>
  <si>
    <t>E-20260525-1755</t>
  </si>
  <si>
    <t>2026-05-25T14:16:34.216Z</t>
  </si>
  <si>
    <t>E-20260525-1756</t>
  </si>
  <si>
    <t>Tempo 2-1-3; RIR 2-1; left RIR was closer to 1</t>
  </si>
  <si>
    <t>2026-05-25T14:20:38.953Z</t>
  </si>
  <si>
    <t>E-20260525-1757</t>
  </si>
  <si>
    <t>Tempo 2-1-3; RIR 2-1 both</t>
  </si>
  <si>
    <t>2026-05-25T14:24:36.752Z</t>
  </si>
  <si>
    <t>E-20260525-1758</t>
  </si>
  <si>
    <t>2026-05-25T14:28:30.864Z</t>
  </si>
  <si>
    <t>E-20260525-1759</t>
  </si>
  <si>
    <t>Cooldown; damper 3</t>
  </si>
  <si>
    <t>E-20260526-1760</t>
  </si>
  <si>
    <t>E-20260526-1761</t>
  </si>
  <si>
    <t>2026-05-26T19:20:00.686Z</t>
  </si>
  <si>
    <t>E-20260526-1762</t>
  </si>
  <si>
    <t>2026-05-26T19:23:39.500Z</t>
  </si>
  <si>
    <t>E-20260526-1763</t>
  </si>
  <si>
    <t>2026-05-26T19:32:03.144Z</t>
  </si>
  <si>
    <t>Test set: high pulley non adjustable; no grip available; tempo 2-1-2; RIR 1 slippage</t>
  </si>
  <si>
    <t>2026-05-26T19:32:07.089Z</t>
  </si>
  <si>
    <t>E-20260526-1764</t>
  </si>
  <si>
    <t>Test set: moved over to adjustable; rope single arm grip available; tempo 2-1-2; RIR 1 slippage</t>
  </si>
  <si>
    <t>2026-05-26T19:32:30.900Z</t>
  </si>
  <si>
    <t>E-20260526-1765</t>
  </si>
  <si>
    <t>Working set: single arm rope grip; tempo 2-1-2; RIR 1</t>
  </si>
  <si>
    <t>2026-05-26T19:33:09.867Z</t>
  </si>
  <si>
    <t>E-20260526-1766</t>
  </si>
  <si>
    <t>2026-05-26T19:35:05.623Z</t>
  </si>
  <si>
    <t>E-20260526-1767</t>
  </si>
  <si>
    <t>Working set: single arm rope grip; tempo 2-1-2; RIR 1-0</t>
  </si>
  <si>
    <t>2026-05-26T19:38:47.761Z</t>
  </si>
  <si>
    <t>E-20260526-1768</t>
  </si>
  <si>
    <t>2026-05-26T19:42:54.712Z</t>
  </si>
  <si>
    <t>2026-05-26T19:42:55.732Z</t>
  </si>
  <si>
    <t>E-20260526-1769</t>
  </si>
  <si>
    <t>2026-05-26T19:43:19.174Z</t>
  </si>
  <si>
    <t>E-20260526-1770</t>
  </si>
  <si>
    <t>2026-05-26T19:43:26.903Z</t>
  </si>
  <si>
    <t>E-20260526-1771</t>
  </si>
  <si>
    <t>2026-05-26T19:47:46.082Z</t>
  </si>
  <si>
    <t>2026-05-26T19:47:46.868Z</t>
  </si>
  <si>
    <t>E-20260526-1772</t>
  </si>
  <si>
    <t>2026-05-26T19:47:53.578Z</t>
  </si>
  <si>
    <t>E-20260526-1773</t>
  </si>
  <si>
    <t>2026-05-26T19:52:30.013Z</t>
  </si>
  <si>
    <t>E-20260526-1774</t>
  </si>
  <si>
    <t>2026-05-26T19:57:18.560Z</t>
  </si>
  <si>
    <t>E-20260526-1775</t>
  </si>
  <si>
    <t>65/60=1.0833</t>
  </si>
  <si>
    <t>2026-05-26T20:00:48.199Z</t>
  </si>
  <si>
    <t>E-20260526-1776</t>
  </si>
  <si>
    <t>I did more like 65 seconds again but it was starting to roll to my tips</t>
  </si>
  <si>
    <t>2026-05-26T20:03:20.324Z</t>
  </si>
  <si>
    <t>E-20260526-1777</t>
  </si>
  <si>
    <t>12% incline, 4.5 mph</t>
  </si>
  <si>
    <t>2026-05-26T20:06:44.051Z</t>
  </si>
  <si>
    <t>E-20260526-1778</t>
  </si>
  <si>
    <t>2026-05-26T20:07:57.550Z</t>
  </si>
  <si>
    <t>E-20260526-1779</t>
  </si>
  <si>
    <t>2026-05-26T20:09:32.751Z</t>
  </si>
  <si>
    <t>E-20260526-1780</t>
  </si>
  <si>
    <t>2026-05-26T20:11:03.791Z</t>
  </si>
  <si>
    <t>E-20260526-1781</t>
  </si>
  <si>
    <t>2026-05-26T20:12:29.389Z</t>
  </si>
  <si>
    <t>E-20260526-1782</t>
  </si>
  <si>
    <t>E-20260527-1783</t>
  </si>
  <si>
    <t>Incline 5%, 3.5 mph</t>
  </si>
  <si>
    <t>E-20260527-1784</t>
  </si>
  <si>
    <t xml:space="preserve">Green thick band </t>
  </si>
  <si>
    <t>2026-05-27T20:03:17.741Z</t>
  </si>
  <si>
    <t>E-20260527-1785</t>
  </si>
  <si>
    <t>2026-05-27T20:07:12.487Z</t>
  </si>
  <si>
    <t>E-20260527-1786</t>
  </si>
  <si>
    <t>2026-05-27T20:07:26.508Z</t>
  </si>
  <si>
    <t>E-20260527-1787</t>
  </si>
  <si>
    <t>2026-05-27T20:07:29.686Z</t>
  </si>
  <si>
    <t>E-20260527-1788</t>
  </si>
  <si>
    <t>2026-05-27T20:07:33.434Z</t>
  </si>
  <si>
    <t>E-20260527-1789</t>
  </si>
  <si>
    <t>2026-05-27T20:07:34.559Z</t>
  </si>
  <si>
    <t>E-20260527-1790</t>
  </si>
  <si>
    <t>Incline 1%, 2 mph</t>
  </si>
  <si>
    <t>2026-05-27T20:12:40.695Z</t>
  </si>
  <si>
    <t>E-20260527-1791</t>
  </si>
  <si>
    <t>2026-05-27T20:14:49.073Z</t>
  </si>
  <si>
    <t>E-20260527-1792</t>
  </si>
  <si>
    <t>2026-05-27T20:17:36.172Z</t>
  </si>
  <si>
    <t>E-20260527-1793</t>
  </si>
  <si>
    <t>2026-05-27T20:19:36.022Z</t>
  </si>
  <si>
    <t>E-20260527-1794</t>
  </si>
  <si>
    <t>2026-05-27T20:21:48.101Z</t>
  </si>
  <si>
    <t>E-20260527-1795</t>
  </si>
  <si>
    <t xml:space="preserve">Tempo 2-1-2; RIR 2+; controlled but tried to explode the pullback </t>
  </si>
  <si>
    <t>2026-05-27T20:26:04.733Z</t>
  </si>
  <si>
    <t>E-20260527-1796</t>
  </si>
  <si>
    <t xml:space="preserve">Tempo 2-1-2; RIR 2-1; leading with scap </t>
  </si>
  <si>
    <t>2026-05-27T20:28:19.179Z</t>
  </si>
  <si>
    <t>E-20260527-1797</t>
  </si>
  <si>
    <t xml:space="preserve">Tempo 2-1-2; RIR 1; leading with scap </t>
  </si>
  <si>
    <t>2026-05-27T20:30:54.768Z</t>
  </si>
  <si>
    <t>E-20260527-1798</t>
  </si>
  <si>
    <t>2026-05-27T20:33:10.343Z</t>
  </si>
  <si>
    <t>E-20260527-1799</t>
  </si>
  <si>
    <t>2026-05-27T20:37:09.965Z</t>
  </si>
  <si>
    <t>E-20260527-1800</t>
  </si>
  <si>
    <t>2026-05-27T20:40:39.145Z</t>
  </si>
  <si>
    <t>E-20260527-1801</t>
  </si>
  <si>
    <t>Tempo 1-2-1; RIR 1</t>
  </si>
  <si>
    <t>2026-05-27T20:40:43.592Z</t>
  </si>
  <si>
    <t>E-20260527-1802</t>
  </si>
  <si>
    <t>No anchor or spot available. Transitioned to single arm preacher curl with 35# db. Bench at 4</t>
  </si>
  <si>
    <t>2026-05-27T20:45:25.843Z</t>
  </si>
  <si>
    <t>E-20260527-1803</t>
  </si>
  <si>
    <t xml:space="preserve">No anchor or spot available. Transitioned to single arm preacher curl with 35# db. Bench at 5; armpit pressed into seat top </t>
  </si>
  <si>
    <t>2026-05-27T20:48:10.060Z</t>
  </si>
  <si>
    <t>E-20260527-1804</t>
  </si>
  <si>
    <t>Bench at 7. This felt like the correct height; tempo 2-1-2; RIR 1</t>
  </si>
  <si>
    <t>2026-05-27T20:51:51.409Z</t>
  </si>
  <si>
    <t>E-20260527-1805</t>
  </si>
  <si>
    <t>Bench at 7; anterior right didn’t love this position. No pain but could tell it was an unfamiliar or uncomfortable anchor and hinge</t>
  </si>
  <si>
    <t>2026-05-27T20:57:33.695Z</t>
  </si>
  <si>
    <t>E-20260527-1806</t>
  </si>
  <si>
    <t>E-20260528-1807</t>
  </si>
  <si>
    <t xml:space="preserve">Blue band </t>
  </si>
  <si>
    <t>E-20260528-1808</t>
  </si>
  <si>
    <t>2026-05-28T18:44:15.991Z</t>
  </si>
  <si>
    <t>E-20260528-1809</t>
  </si>
  <si>
    <t>Blue band</t>
  </si>
  <si>
    <t>2026-05-28T18:44:23.132Z</t>
  </si>
  <si>
    <t>E-20260528-1810</t>
  </si>
  <si>
    <t>2026-05-28T18:44:23.885Z</t>
  </si>
  <si>
    <t>E-20260528-1811</t>
  </si>
  <si>
    <t>2026-05-28T18:44:30.092Z</t>
  </si>
  <si>
    <t>E-20260528-1812</t>
  </si>
  <si>
    <t>2026-05-28T18:44:30.981Z</t>
  </si>
  <si>
    <t>E-20260528-1813</t>
  </si>
  <si>
    <t>2026-05-28T18:49:47.622Z</t>
  </si>
  <si>
    <t>E-20260528-1814</t>
  </si>
  <si>
    <t>2026-05-28T18:54:58.178Z</t>
  </si>
  <si>
    <t>E-20260528-1815</t>
  </si>
  <si>
    <t>2026-05-28T18:56:58.419Z</t>
  </si>
  <si>
    <t>E-20260528-1816</t>
  </si>
  <si>
    <t>2026-05-28T19:00:30.823Z</t>
  </si>
  <si>
    <t>E-20260528-1817</t>
  </si>
  <si>
    <t>2026-05-28T19:03:12.854Z</t>
  </si>
  <si>
    <t>E-20260528-1818</t>
  </si>
  <si>
    <t>2026-05-28T19:11:40.352Z</t>
  </si>
  <si>
    <t>E-20260528-1819</t>
  </si>
  <si>
    <t>2026-05-28T19:15:00.379Z</t>
  </si>
  <si>
    <t>E-20260528-1820</t>
  </si>
  <si>
    <t>2026-05-28T19:19:04.546Z</t>
  </si>
  <si>
    <t>E-20260528-1821</t>
  </si>
  <si>
    <t>2026-05-28T19:22:18.610Z</t>
  </si>
  <si>
    <t>E-20260528-1822</t>
  </si>
  <si>
    <t>2026-05-28T19:25:38.123Z</t>
  </si>
  <si>
    <t>E-20260528-1823</t>
  </si>
  <si>
    <t>2026-05-28T19:29:27.670Z</t>
  </si>
  <si>
    <t>E-20260528-1824</t>
  </si>
  <si>
    <t>Tempo 3-1-3; RIR 1 (right)</t>
  </si>
  <si>
    <t>2026-05-28T19:32:35.011Z</t>
  </si>
  <si>
    <t>E-20260528-1825</t>
  </si>
  <si>
    <t>Tempo 3-1-3; RIR 1; observed superior humoral glide mid set. Anchoring down removed all ‘awareness’</t>
  </si>
  <si>
    <t>2026-05-28T19:35:23.834Z</t>
  </si>
  <si>
    <t>E-20260528-1826</t>
  </si>
  <si>
    <t>Temp 3-1-3; RIR 1-0</t>
  </si>
  <si>
    <t>2026-05-28T19:39:01.493Z</t>
  </si>
  <si>
    <t>E-20260528-1827</t>
  </si>
  <si>
    <t>20 seconds slow count; followed by 5 scap extension while holding inverted KB</t>
  </si>
  <si>
    <t>2026-05-28T19:42:26.263Z</t>
  </si>
  <si>
    <t>E-20260528-1828</t>
  </si>
  <si>
    <t>2026-05-28T19:45:02.742Z</t>
  </si>
  <si>
    <t>E-20260528-1829</t>
  </si>
  <si>
    <t>10 scap extensions + 5 controlled presses</t>
  </si>
  <si>
    <t>2026-05-28T19:53:39.210Z</t>
  </si>
  <si>
    <t>E-20260528-1830</t>
  </si>
  <si>
    <t>2026-05-28T19:53:40.448Z</t>
  </si>
  <si>
    <t>E-20260528-1831</t>
  </si>
  <si>
    <t>2026-05-28T20:00:27.788Z</t>
  </si>
  <si>
    <t>E-20260528-1832</t>
  </si>
  <si>
    <t>2026-05-28T20:00:29.412Z</t>
  </si>
  <si>
    <t>E-20260528-1833</t>
  </si>
  <si>
    <t>2026-05-28T20:00:29.913Z</t>
  </si>
  <si>
    <t>E-20260528-1834</t>
  </si>
  <si>
    <t>2026-05-28T20:00:41.074Z</t>
  </si>
  <si>
    <t>E-20260528-1835</t>
  </si>
  <si>
    <t>E-20260530-1836</t>
  </si>
  <si>
    <t>5% incline; 3.5 mph</t>
  </si>
  <si>
    <t>E-20260530-1837</t>
  </si>
  <si>
    <t>2026-05-30T14:49:12.393Z</t>
  </si>
  <si>
    <t>E-20260530-1838</t>
  </si>
  <si>
    <t>75 sec between set; 2mph, 1% incline</t>
  </si>
  <si>
    <t>2026-05-30T14:52:24.805Z</t>
  </si>
  <si>
    <t>E-20260530-1839</t>
  </si>
  <si>
    <t>2026-05-30T14:55:40.398Z</t>
  </si>
  <si>
    <t>E-20260530-1840</t>
  </si>
  <si>
    <t>2026-05-30T14:58:55.573Z</t>
  </si>
  <si>
    <t>E-20260530-1841</t>
  </si>
  <si>
    <t>Dual pulley seated cable back row machine. Half kneeling position behind the seat; Tempo 2-2-2; RIR 2</t>
  </si>
  <si>
    <t>2026-05-30T15:03:42.082Z</t>
  </si>
  <si>
    <t>E-20260530-1842</t>
  </si>
  <si>
    <t>2026-05-30T15:07:08.641Z</t>
  </si>
  <si>
    <t>E-20260530-1843</t>
  </si>
  <si>
    <t>2026-05-30T15:11:14.089Z</t>
  </si>
  <si>
    <t>E-20260530-1844</t>
  </si>
  <si>
    <t>2026-05-30T15:14:31.721Z</t>
  </si>
  <si>
    <t>E-20260530-1845</t>
  </si>
  <si>
    <t>2026-05-30T15:17:36.342Z</t>
  </si>
  <si>
    <t>E-20260530-1846</t>
  </si>
  <si>
    <t>2026-05-30T15:20:11.067Z</t>
  </si>
  <si>
    <t>E-20260530-1847</t>
  </si>
  <si>
    <t>2026-05-30T15:22:26.407Z</t>
  </si>
  <si>
    <t>E-20260530-1848</t>
  </si>
  <si>
    <t>2026-05-30T15:27:09.612Z</t>
  </si>
  <si>
    <t>E-20260530-1849</t>
  </si>
  <si>
    <t>2026-05-30T15:31:04.553Z</t>
  </si>
  <si>
    <t>E-20260530-1850</t>
  </si>
  <si>
    <t>2026-05-30T15:36:08.149Z</t>
  </si>
  <si>
    <t>E-20260530-1851</t>
  </si>
  <si>
    <t>Felt tough today. But maintaining rpm at 22-24, damper at 6</t>
  </si>
  <si>
    <t>E-20260531-1852</t>
  </si>
  <si>
    <t>Warmup: 5% incline, 3.6mph</t>
  </si>
  <si>
    <t>E-20260531-1853</t>
  </si>
  <si>
    <t>Temp 2-1-3; RIR 2</t>
  </si>
  <si>
    <t>2026-05-31T13:39:03.658Z</t>
  </si>
  <si>
    <t>E-20260531-1854</t>
  </si>
  <si>
    <t>Strict rest at 75 second; Temp 2-1-3; RIR 1</t>
  </si>
  <si>
    <t>2026-05-31T13:41:53.577Z</t>
  </si>
  <si>
    <t>E-20260531-1855</t>
  </si>
  <si>
    <t>2026-05-31T13:44:21.888Z</t>
  </si>
  <si>
    <t>E-20260531-1856</t>
  </si>
  <si>
    <t>Tempo 3-1-3: RIR 2; right fatigued quicker than left</t>
  </si>
  <si>
    <t>2026-05-31T13:49:00.828Z</t>
  </si>
  <si>
    <t>E-20260531-1857</t>
  </si>
  <si>
    <t>Tempo 3-1-3: RIR 1; right fatigued quicker than left</t>
  </si>
  <si>
    <t>2026-05-31T13:52:47.848Z</t>
  </si>
  <si>
    <t>E-20260531-1858</t>
  </si>
  <si>
    <t>2026-05-31T13:56:04.917Z</t>
  </si>
  <si>
    <t>E-20260531-1859</t>
  </si>
  <si>
    <t>2026-05-31T14:01:03.829Z</t>
  </si>
  <si>
    <t>D-Grip; tempo 3-1-3; RIR 2-1</t>
  </si>
  <si>
    <t>2026-05-31T14:01:06.122Z</t>
  </si>
  <si>
    <t>E-20260531-1860</t>
  </si>
  <si>
    <t>2026-05-31T14:01:23.874Z</t>
  </si>
  <si>
    <t>E-20260531-1861</t>
  </si>
  <si>
    <t>2026-05-31T14:05:15.526Z</t>
  </si>
  <si>
    <t>D-Grip; tempo 2-1-2; RIR 1</t>
  </si>
  <si>
    <t>2026-05-31T14:05:16.128Z</t>
  </si>
  <si>
    <t>E-20260531-1862</t>
  </si>
  <si>
    <t>2026-05-31T14:05:34.380Z</t>
  </si>
  <si>
    <t>E-20260531-1863</t>
  </si>
  <si>
    <t>2026-05-31T14:09:59.975Z</t>
  </si>
  <si>
    <t>2026-05-31T14:10:00.849Z</t>
  </si>
  <si>
    <t>E-20260531-1864</t>
  </si>
  <si>
    <t>2026-05-31T14:10:04.496Z</t>
  </si>
  <si>
    <t>E-20260531-1865</t>
  </si>
  <si>
    <t>70/60=1.167; strict 90 sec rest</t>
  </si>
  <si>
    <t>2026-05-31T14:19:36.981Z</t>
  </si>
  <si>
    <t>E-20260531-1866</t>
  </si>
  <si>
    <t>2026-05-31T14:19:38.325Z</t>
  </si>
  <si>
    <t>E-20260531-1867</t>
  </si>
  <si>
    <t>; strict 90 sec rest</t>
  </si>
  <si>
    <t>2026-05-31T14:19:48.158Z</t>
  </si>
  <si>
    <t>E-20260531-1868</t>
  </si>
  <si>
    <t xml:space="preserve">Athletic capacity finish </t>
  </si>
  <si>
    <t>2026-05-31T14:23:27.656Z</t>
  </si>
  <si>
    <t>E-20260531-1869</t>
  </si>
  <si>
    <t>2026-05-31T14:23:28.661Z</t>
  </si>
  <si>
    <t>E-20260531-1870</t>
  </si>
  <si>
    <t>2026-05-31T14:25:21.736Z</t>
  </si>
  <si>
    <t>E-20260531-1871</t>
  </si>
  <si>
    <t>2026-05-31T14:26:50.466Z</t>
  </si>
  <si>
    <t>E-20260531-1872</t>
  </si>
  <si>
    <t>2026-05-31T14:28:20.215Z</t>
  </si>
  <si>
    <t>E-20260531-1873</t>
  </si>
  <si>
    <t>E-20260602-1874</t>
  </si>
  <si>
    <t>Warmup: Incline 5%, 3.5mph</t>
  </si>
  <si>
    <t>E-20260602-1875</t>
  </si>
  <si>
    <t>Green band</t>
  </si>
  <si>
    <t>2026-06-02T13:55:40.689Z</t>
  </si>
  <si>
    <t>E-20260602-1876</t>
  </si>
  <si>
    <t>2026-06-02T13:55:41.455Z</t>
  </si>
  <si>
    <t>E-20260602-1877</t>
  </si>
  <si>
    <t>2026-06-02T13:55:48.031Z</t>
  </si>
  <si>
    <t>E-20260602-1878</t>
  </si>
  <si>
    <t>2026-06-02T13:55:48.902Z</t>
  </si>
  <si>
    <t>E-20260602-1879</t>
  </si>
  <si>
    <t>2026-06-02T13:56:23.640Z</t>
  </si>
  <si>
    <t>E-20260602-1880</t>
  </si>
  <si>
    <t>2026-06-02T13:56:24.231Z</t>
  </si>
  <si>
    <t>E-20260602-1881</t>
  </si>
  <si>
    <t>1% incline, 2mph</t>
  </si>
  <si>
    <t>2026-06-02T13:58:17.542Z</t>
  </si>
  <si>
    <t>E-20260602-1882</t>
  </si>
  <si>
    <t>2026-06-02T14:00:36.543Z</t>
  </si>
  <si>
    <t>E-20260602-1883</t>
  </si>
  <si>
    <t>1% incline, 2mph; 55/60=0.917</t>
  </si>
  <si>
    <t>2026-06-02T14:03:14.002Z</t>
  </si>
  <si>
    <t>E-20260602-1884</t>
  </si>
  <si>
    <t>1% incline, 2mph; 46/60=0.767</t>
  </si>
  <si>
    <t>2026-06-02T14:05:47.373Z</t>
  </si>
  <si>
    <t>E-20260602-1885</t>
  </si>
  <si>
    <t>2026-06-02T14:07:56.210Z</t>
  </si>
  <si>
    <t>E-20260602-1886</t>
  </si>
  <si>
    <t>RIR 2; tempo 2-1-2</t>
  </si>
  <si>
    <t>2026-06-02T14:12:37.921Z</t>
  </si>
  <si>
    <t>E-20260602-1887</t>
  </si>
  <si>
    <t>RIR 2-1; tempo 2-1-2</t>
  </si>
  <si>
    <t>2026-06-02T14:15:01.224Z</t>
  </si>
  <si>
    <t>E-20260602-1888</t>
  </si>
  <si>
    <t>RIR 1; tempo 2-1-2</t>
  </si>
  <si>
    <t>2026-06-02T14:17:41.694Z</t>
  </si>
  <si>
    <t>E-20260602-1889</t>
  </si>
  <si>
    <t>2026-06-02T14:20:06.606Z</t>
  </si>
  <si>
    <t>E-20260602-1890</t>
  </si>
  <si>
    <t>2026-06-02T14:22:45.079Z</t>
  </si>
  <si>
    <t>E-20260602-1891</t>
  </si>
  <si>
    <t xml:space="preserve">Focused on hold/contraction and smooth controlled eccentric </t>
  </si>
  <si>
    <t>2026-06-02T14:25:24.895Z</t>
  </si>
  <si>
    <t>E-20260602-1892</t>
  </si>
  <si>
    <t xml:space="preserve">Forearm fatigue. Lactic acid buildup. Focused on hold/contraction and smooth controlled eccentric </t>
  </si>
  <si>
    <t>2026-06-02T14:27:40.544Z</t>
  </si>
  <si>
    <t>E-20260602-1893</t>
  </si>
  <si>
    <t>RIR 2-1; Tempo 2-1-2; left fatigued quicker</t>
  </si>
  <si>
    <t>2026-06-02T14:32:05.196Z</t>
  </si>
  <si>
    <t>E-20260602-1894</t>
  </si>
  <si>
    <t>2026-06-02T14:34:42.187Z</t>
  </si>
  <si>
    <t>E-20260602-1895</t>
  </si>
  <si>
    <t>2026-06-02T14:38:02.870Z</t>
  </si>
  <si>
    <t>E-20260602-1896</t>
  </si>
  <si>
    <t>RIR 1; Tempo 2-1-2; left fatigued quicker</t>
  </si>
  <si>
    <t>2026-06-02T14:40:41.579Z</t>
  </si>
  <si>
    <t>E-20260602-1897</t>
  </si>
  <si>
    <t xml:space="preserve">Aerobic capacity </t>
  </si>
  <si>
    <t>E-20260604-1898</t>
  </si>
  <si>
    <t>Warmup 5% incline, 3.7 mph</t>
  </si>
  <si>
    <t>E-20260604-1899</t>
  </si>
  <si>
    <t>2026-06-04T13:17:52.471Z</t>
  </si>
  <si>
    <t>E-20260604-1900</t>
  </si>
  <si>
    <t>2026-06-04T13:17:53.187Z</t>
  </si>
  <si>
    <t>E-20260604-1901</t>
  </si>
  <si>
    <t>2026-06-04T13:18:03.847Z</t>
  </si>
  <si>
    <t>E-20260604-1902</t>
  </si>
  <si>
    <t>2026-06-04T13:18:04.784Z</t>
  </si>
  <si>
    <t>E-20260604-1903</t>
  </si>
  <si>
    <t>2026-06-04T13:18:17.685Z</t>
  </si>
  <si>
    <t>E-20260604-1904</t>
  </si>
  <si>
    <t>2026-06-04T13:18:21.752Z</t>
  </si>
  <si>
    <t>E-20260604-1905</t>
  </si>
  <si>
    <t>RIR 2; tempo 2-1-X-2</t>
  </si>
  <si>
    <t>2026-06-04T13:21:33.784Z</t>
  </si>
  <si>
    <t>E-20260604-1906</t>
  </si>
  <si>
    <t>RIR 2-1; tempo 2-1-X-2</t>
  </si>
  <si>
    <t>2026-06-04T13:24:04.362Z</t>
  </si>
  <si>
    <t>E-20260604-1907</t>
  </si>
  <si>
    <t>RIR 1; tempo 2-1-X-2</t>
  </si>
  <si>
    <t>2026-06-04T13:27:18.054Z</t>
  </si>
  <si>
    <t>E-20260604-1908</t>
  </si>
  <si>
    <t>RIR 1; tempo 2-1-X-2; slow eccentric on 5.5</t>
  </si>
  <si>
    <t>2026-06-04T13:30:49.680Z</t>
  </si>
  <si>
    <t>E-20260604-1909</t>
  </si>
  <si>
    <t>Tempo 2-1-x-1; RIR 2-1</t>
  </si>
  <si>
    <t>2026-06-04T13:34:07.990Z</t>
  </si>
  <si>
    <t>E-20260604-1910</t>
  </si>
  <si>
    <t>Tempo 2-1-x-1; RIR 2-1; right extension not as strong as left. Maybe a little more trap engagement/recruitment. Still good tempo under control</t>
  </si>
  <si>
    <t>2026-06-04T13:37:57.994Z</t>
  </si>
  <si>
    <t>E-20260604-1911</t>
  </si>
  <si>
    <t>Tempo 2-1-x-1; RIR 1; right extension not as strong as left. Maybe a little more trap engagement/recruitment. Still good tempo under control</t>
  </si>
  <si>
    <t>2026-06-04T13:41:44.146Z</t>
  </si>
  <si>
    <t>E-20260604-1912</t>
  </si>
  <si>
    <t>RIR 2-1; tempo 3-1-3; rope grip (I.e., hammer/neutral</t>
  </si>
  <si>
    <t>2026-06-04T13:45:54.923Z</t>
  </si>
  <si>
    <t>E-20260604-1913</t>
  </si>
  <si>
    <t>RIR 1; tempo 3-1-3; rope grip (I.e., hammer/neutral); some tap assist on 8-10 but minimal and eccentric was a strong hold; may want to consider 22.5 lbs until all reps hit. Will finish today as-is though. Still feeling very good muscle connection and maintaining form</t>
  </si>
  <si>
    <t>2026-06-04T13:50:21.927Z</t>
  </si>
  <si>
    <t>E-20260604-1914</t>
  </si>
  <si>
    <t>2026-06-04T13:53:01.939Z</t>
  </si>
  <si>
    <t>E-20260604-1915</t>
  </si>
  <si>
    <t>RIR 2-1; tempo 2-2-2</t>
  </si>
  <si>
    <t>2026-06-04T13:57:20.113Z</t>
  </si>
  <si>
    <t>E-20260604-1916</t>
  </si>
  <si>
    <t xml:space="preserve">RIR 1; tempo 2-2-2; too much trap recruitment </t>
  </si>
  <si>
    <t>2026-06-04T14:00:01.745Z</t>
  </si>
  <si>
    <t>E-20260604-1917</t>
  </si>
  <si>
    <t>2026-06-04T14:03:22.493Z</t>
  </si>
  <si>
    <t>E-20260604-1918</t>
  </si>
  <si>
    <t>20 slow sec hold; 5 scap extension; 5 inverted kb floor press</t>
  </si>
  <si>
    <t>2026-06-04T14:09:35.608Z</t>
  </si>
  <si>
    <t>E-20260604-1919</t>
  </si>
  <si>
    <t>2026-06-04T14:09:38.711Z</t>
  </si>
  <si>
    <t>E-20260604-1920</t>
  </si>
  <si>
    <t xml:space="preserve">Capacity </t>
  </si>
  <si>
    <t>2026-06-04T14:15:03.773Z</t>
  </si>
  <si>
    <t>E-20260604-1921</t>
  </si>
  <si>
    <t>2026-06-04T14:16:08.504Z</t>
  </si>
  <si>
    <t>E-20260604-1922</t>
  </si>
  <si>
    <t>2026-06-04T14:17:34.472Z</t>
  </si>
  <si>
    <t>E-20260604-1923</t>
  </si>
  <si>
    <t>2026-06-04T14:18:46.892Z</t>
  </si>
  <si>
    <t>E-20260604-1924</t>
  </si>
  <si>
    <t>E-20260606-1925</t>
  </si>
  <si>
    <t>Warmup 6.1 kph, 5% incline</t>
  </si>
  <si>
    <t>E-20260606-1926</t>
  </si>
  <si>
    <t>Single pulley, adjustable, set at 14 (nipple height when kneeling); Tempo 2-2-2; RIR 2+</t>
  </si>
  <si>
    <t>2026-06-06T16:04:06.396Z</t>
  </si>
  <si>
    <t>E-20260606-1927</t>
  </si>
  <si>
    <t>2026-06-06T16:07:04.295Z</t>
  </si>
  <si>
    <t>E-20260606-1928</t>
  </si>
  <si>
    <t>Single pulley, adjustable, set at 14 (nipple height when kneeling); Tempo 2-2-2; RIR 1</t>
  </si>
  <si>
    <t>2026-06-06T16:10:26.243Z</t>
  </si>
  <si>
    <t>E-20260606-1929</t>
  </si>
  <si>
    <t>Warmup set - 5 lbs dbs. Bench at 3.</t>
  </si>
  <si>
    <t>2026-06-06T16:14:23.730Z</t>
  </si>
  <si>
    <t>E-20260606-1930</t>
  </si>
  <si>
    <t>Working set- tempo 2-2-2; RIR 1;  10lbs dbs. Bench at 3.</t>
  </si>
  <si>
    <t>2026-06-06T16:16:33.972Z</t>
  </si>
  <si>
    <t>E-20260606-1931</t>
  </si>
  <si>
    <t>2026-06-06T16:18:48.909Z</t>
  </si>
  <si>
    <t>E-20260606-1932</t>
  </si>
  <si>
    <t>2026-06-06T16:25:11.180Z</t>
  </si>
  <si>
    <t>E-20260606-1933</t>
  </si>
  <si>
    <t>2026-06-06T16:28:14.265Z</t>
  </si>
  <si>
    <t>E-20260606-1934</t>
  </si>
  <si>
    <t>Tempo 2-2-2; RIR 2-1; slight subluxation on left when fatigue hit around 14 and 18 rep but paused and reset</t>
  </si>
  <si>
    <t>2026-06-06T16:32:36.373Z</t>
  </si>
  <si>
    <t>E-20260606-1935</t>
  </si>
  <si>
    <t>Tempo 2-2-2 (strict slow count); RIR 2</t>
  </si>
  <si>
    <t>2026-06-06T16:35:59.339Z</t>
  </si>
  <si>
    <t>E-20260606-1936</t>
  </si>
  <si>
    <t>Left quicker to fatigue; Tempo 2-2-2 (strict slow count); RIR 2</t>
  </si>
  <si>
    <t>2026-06-06T16:40:59.255Z</t>
  </si>
  <si>
    <t>E-20260606-1937</t>
  </si>
  <si>
    <t>Left quicker to fatigue; Tempo 2-2-2 (strict slow count); RIR 1-0</t>
  </si>
  <si>
    <t>2026-06-06T16:44:41.082Z</t>
  </si>
  <si>
    <t>E-20260606-1938</t>
  </si>
  <si>
    <t>2.5 mph, 1% incline</t>
  </si>
  <si>
    <t>2026-06-06T16:50:32.909Z</t>
  </si>
  <si>
    <t>E-20260606-1939</t>
  </si>
  <si>
    <t>2.5 mph, 1% incline; right starting to fail/roll to tips</t>
  </si>
  <si>
    <t>2026-06-06T16:53:21.730Z</t>
  </si>
  <si>
    <t>E-20260606-1940</t>
  </si>
  <si>
    <t>Today feel like I’m pushing g cardio capacity too. Mph might be too fast; 2.5 mph, 1% incline; right starting to fail/roll to tips</t>
  </si>
  <si>
    <t>2026-06-06T16:55:54.484Z</t>
  </si>
  <si>
    <t>E-20260606-1941</t>
  </si>
  <si>
    <t>2026-06-06T16:58:23.766Z</t>
  </si>
  <si>
    <t>E-20260606-1942</t>
  </si>
  <si>
    <t>Capacity finisher</t>
  </si>
  <si>
    <t>E-20260607-1943</t>
  </si>
  <si>
    <t>Warmup: 6.1kph, 5% incline</t>
  </si>
  <si>
    <t>E-20260607-1944</t>
  </si>
  <si>
    <t>2026-06-07T15:31:59.174Z</t>
  </si>
  <si>
    <t>E-20260607-1945</t>
  </si>
  <si>
    <t>Tempo 2-1-3; RIR 1; contraction tough bit squeezed as much as possible and held eccentric for solid 3 count</t>
  </si>
  <si>
    <t>2026-06-07T15:35:39.074Z</t>
  </si>
  <si>
    <t>E-20260607-1946</t>
  </si>
  <si>
    <t>2026-06-07T15:38:09.746Z</t>
  </si>
  <si>
    <t>E-20260607-1947</t>
  </si>
  <si>
    <t>Tempo 3-1-3; RIR: 1-2</t>
  </si>
  <si>
    <t>2026-06-07T15:43:46.821Z</t>
  </si>
  <si>
    <t>E-20260607-1948</t>
  </si>
  <si>
    <t>Tempo 3-1-3; RIR: 1-0</t>
  </si>
  <si>
    <t>2026-06-07T15:46:59.614Z</t>
  </si>
  <si>
    <t>E-20260607-1949</t>
  </si>
  <si>
    <t>2026-06-07T15:49:57.307Z</t>
  </si>
  <si>
    <t>E-20260607-1950</t>
  </si>
  <si>
    <t>2026-06-07T15:54:16.434Z</t>
  </si>
  <si>
    <t>2026-06-07T15:54:17.041Z</t>
  </si>
  <si>
    <t>E-20260607-1951</t>
  </si>
  <si>
    <t>2026-06-07T15:54:28.550Z</t>
  </si>
  <si>
    <t>E-20260607-1952</t>
  </si>
  <si>
    <t>2026-06-07T15:58:49.901Z</t>
  </si>
  <si>
    <t>2026-06-07T15:58:58.084Z</t>
  </si>
  <si>
    <t>E-20260607-1953</t>
  </si>
  <si>
    <t>2026-06-07T15:59:03.166Z</t>
  </si>
  <si>
    <t>E-20260607-1954</t>
  </si>
  <si>
    <t>2026-06-07T16:04:11.492Z</t>
  </si>
  <si>
    <t>Tempo 2-1-2; RIR 2-1; tap at 7.5</t>
  </si>
  <si>
    <t>2026-06-07T16:04:22.435Z</t>
  </si>
  <si>
    <t>E-20260607-1955</t>
  </si>
  <si>
    <t>2026-06-07T16:04:28.108Z</t>
  </si>
  <si>
    <t>E-20260607-1956</t>
  </si>
  <si>
    <t>80/60=1.333</t>
  </si>
  <si>
    <t>2026-06-07T16:07:29.938Z</t>
  </si>
  <si>
    <t>E-20260607-1957</t>
  </si>
  <si>
    <t>70/60=1.167</t>
  </si>
  <si>
    <t>2026-06-07T16:10:11.502Z</t>
  </si>
  <si>
    <t>E-20260607-1958</t>
  </si>
  <si>
    <t>50/60=0.833; forearms burning</t>
  </si>
  <si>
    <t>2026-06-07T16:13:08.085Z</t>
  </si>
  <si>
    <t>E-20260607-1959</t>
  </si>
  <si>
    <t xml:space="preserve">Athletic capacity; 12% incline, 4.8 mph </t>
  </si>
  <si>
    <t>2026-06-07T16:16:00.046Z</t>
  </si>
  <si>
    <t>E-20260607-1960</t>
  </si>
  <si>
    <t>2026-06-07T16:17:24.301Z</t>
  </si>
  <si>
    <t>E-20260607-1961</t>
  </si>
  <si>
    <t>2026-06-07T16:18:57.345Z</t>
  </si>
  <si>
    <t>E-20260607-1962</t>
  </si>
  <si>
    <t>2026-06-07T16:20:22.762Z</t>
  </si>
  <si>
    <t>E-20260607-1963</t>
  </si>
  <si>
    <t>E-20260608-1964</t>
  </si>
  <si>
    <t>Warmup: 5% incline, 3.8mph</t>
  </si>
  <si>
    <t>E-20260608-1965</t>
  </si>
  <si>
    <t>2026-06-08T13:38:30.207Z</t>
  </si>
  <si>
    <t>E-20260608-1966</t>
  </si>
  <si>
    <t>2026-06-08T13:38:40.687Z</t>
  </si>
  <si>
    <t>E-20260608-1967</t>
  </si>
  <si>
    <t>2026-06-08T13:39:47.031Z</t>
  </si>
  <si>
    <t>E-20260608-1968</t>
  </si>
  <si>
    <t>2026-06-08T13:40:36.612Z</t>
  </si>
  <si>
    <t>E-20260608-1969</t>
  </si>
  <si>
    <t>2026-06-08T13:40:38.214Z</t>
  </si>
  <si>
    <t>E-20260608-1970</t>
  </si>
  <si>
    <t>2 mph, 0 incline</t>
  </si>
  <si>
    <t>2026-06-08T13:43:42.679Z</t>
  </si>
  <si>
    <t>E-20260608-1971</t>
  </si>
  <si>
    <t>2 min strict rest; 2 mph, 0 incline</t>
  </si>
  <si>
    <t>2026-06-08T13:46:38.646Z</t>
  </si>
  <si>
    <t>E-20260608-1972</t>
  </si>
  <si>
    <t>2026-06-08T13:49:41.082Z</t>
  </si>
  <si>
    <t>E-20260608-1973</t>
  </si>
  <si>
    <t>2026-06-08T13:52:38.978Z</t>
  </si>
  <si>
    <t>E-20260608-1974</t>
  </si>
  <si>
    <t>2026-06-08T13:55:28.553Z</t>
  </si>
  <si>
    <t>E-20260608-1975</t>
  </si>
  <si>
    <t>Tempo 2-1-1; RIR 2-1</t>
  </si>
  <si>
    <t>2026-06-08T13:58:54.253Z</t>
  </si>
  <si>
    <t>E-20260608-1976</t>
  </si>
  <si>
    <t>Tempo 2-1-1; RIR 1</t>
  </si>
  <si>
    <t>2026-06-08T14:01:06.657Z</t>
  </si>
  <si>
    <t>E-20260608-1977</t>
  </si>
  <si>
    <t>2026-06-08T14:03:16.339Z</t>
  </si>
  <si>
    <t>E-20260608-1978</t>
  </si>
  <si>
    <t>2026-06-08T14:05:29.061Z</t>
  </si>
  <si>
    <t>E-20260608-1979</t>
  </si>
  <si>
    <t>Elevated feet; tempo 2-2-1: RIR 2-1</t>
  </si>
  <si>
    <t>2026-06-08T14:07:56.312Z</t>
  </si>
  <si>
    <t>E-20260608-1980</t>
  </si>
  <si>
    <t>2026-06-08T14:09:48.304Z</t>
  </si>
  <si>
    <t>E-20260608-1981</t>
  </si>
  <si>
    <t>Contract and hold began to fail; Elevated feet; tempo 2-2-1: RIR 2-1</t>
  </si>
  <si>
    <t>2026-06-08T14:12:13.077Z</t>
  </si>
  <si>
    <t>E-20260608-1982</t>
  </si>
  <si>
    <t>Strict Tempo: 2-2-2; RIR 2+ (left contraction a little looser)</t>
  </si>
  <si>
    <t>2026-06-08T14:18:21.749Z</t>
  </si>
  <si>
    <t>E-20260608-1983</t>
  </si>
  <si>
    <t>2026-06-08T14:18:33.441Z</t>
  </si>
  <si>
    <t>E-20260608-1984</t>
  </si>
  <si>
    <t>Strict Tempo: 2-2-2; RIR 1-2 (left contraction a little looser)</t>
  </si>
  <si>
    <t>2026-06-08T14:20:42.143Z</t>
  </si>
  <si>
    <t>E-20260608-1985</t>
  </si>
  <si>
    <t>2026-06-08T14:23:04.768Z</t>
  </si>
  <si>
    <t>E-20260608-1986</t>
  </si>
  <si>
    <t>2026-06-08T14:28:05.935Z</t>
  </si>
  <si>
    <t>E-20260608-1987</t>
  </si>
  <si>
    <t>2026-06-08T14:31:24.725Z</t>
  </si>
  <si>
    <t>E-20260608-1988</t>
  </si>
  <si>
    <t>2026-06-08T14:34:48.043Z</t>
  </si>
  <si>
    <t>E-20260608-1989</t>
  </si>
  <si>
    <t>2026-06-08T14:38:06.877Z</t>
  </si>
  <si>
    <t>E-20260608-1990</t>
  </si>
  <si>
    <t xml:space="preserve">30 sec, 25# plate per hand </t>
  </si>
  <si>
    <t>2026-06-08T14:42:16.770Z</t>
  </si>
  <si>
    <t>E-20260608-1991</t>
  </si>
  <si>
    <t>2026-06-08T14:42:18.038Z</t>
  </si>
  <si>
    <t>E-20260608-1992</t>
  </si>
  <si>
    <t>2026-06-08T14:45:51.724Z</t>
  </si>
  <si>
    <t>E-20260608-1993</t>
  </si>
  <si>
    <t>25 sec</t>
  </si>
  <si>
    <t>2026-06-08T14:46:08.094Z</t>
  </si>
  <si>
    <t>E-20260608-1994</t>
  </si>
  <si>
    <t>30</t>
  </si>
  <si>
    <t>E-20260609-1995</t>
  </si>
  <si>
    <t>3.8 mph, 5% incline</t>
  </si>
  <si>
    <t>E-20260609-1996</t>
  </si>
  <si>
    <t>2026-06-09T18:50:14.166Z</t>
  </si>
  <si>
    <t>E-20260609-1997</t>
  </si>
  <si>
    <t>2026-06-09T18:50:14.664Z</t>
  </si>
  <si>
    <t>E-20260609-1998</t>
  </si>
  <si>
    <t>2026-06-09T18:50:18.078Z</t>
  </si>
  <si>
    <t>E-20260609-1999</t>
  </si>
  <si>
    <t>2026-06-09T18:50:18.698Z</t>
  </si>
  <si>
    <t>E-20260609-2000</t>
  </si>
  <si>
    <t>Tempo strict 3-1-x-1; RIR 2</t>
  </si>
  <si>
    <t>2026-06-09T18:53:50.716Z</t>
  </si>
  <si>
    <t>E-20260609-2001</t>
  </si>
  <si>
    <t>Tempo strict 3-1-x-1; RIR 2-1</t>
  </si>
  <si>
    <t>2026-06-09T18:55:19.353Z</t>
  </si>
  <si>
    <t>E-20260609-2002</t>
  </si>
  <si>
    <t>2026-06-09T18:58:22.049Z</t>
  </si>
  <si>
    <t>E-20260609-2003</t>
  </si>
  <si>
    <t>Tempo strict 3-1-x-1; RIR 1</t>
  </si>
  <si>
    <t>2026-06-09T19:02:13.768Z</t>
  </si>
  <si>
    <t>E-20260609-2004</t>
  </si>
  <si>
    <t>Tempo 3-2-2; RIR 2+; need to figure out best seat position. Seat at 5 feels a little too high but could be because I’m not used to machine press feeling/path</t>
  </si>
  <si>
    <t>2026-06-09T19:08:10.745Z</t>
  </si>
  <si>
    <t>E-20260609-2005</t>
  </si>
  <si>
    <t>Tempo 2-1-2; RIR 2+; need to figure out best seat position. Seat at 5 feels a little too high but could be because I’m not used to machine press feeling/path</t>
  </si>
  <si>
    <t>2026-06-09T19:09:46.952Z</t>
  </si>
  <si>
    <t>E-20260609-2006</t>
  </si>
  <si>
    <t>2026-06-09T19:11:52.092Z</t>
  </si>
  <si>
    <t>E-20260609-2007</t>
  </si>
  <si>
    <t xml:space="preserve">Tempo 2-1-2; RIR 2-1; back to be a little more uptight. </t>
  </si>
  <si>
    <t>2026-06-09T19:14:37.721Z</t>
  </si>
  <si>
    <t>E-20260609-2008</t>
  </si>
  <si>
    <t>Single arm as dual pulleys were taken. Slide my arm through d-grip handle to my elbow (like lateral raises) focus on pure pec, tempo 2-2-2; RIR 2+</t>
  </si>
  <si>
    <t>2026-06-09T19:17:45.867Z</t>
  </si>
  <si>
    <t>E-20260609-2009</t>
  </si>
  <si>
    <t>2026-06-09T19:20:46.579Z</t>
  </si>
  <si>
    <t>E-20260609-2010</t>
  </si>
  <si>
    <t>2026-06-09T19:23:54.793Z</t>
  </si>
  <si>
    <t>E-20260609-2011</t>
  </si>
  <si>
    <t>D-grip; tempo 3-1-3; RIR 2+</t>
  </si>
  <si>
    <t>2026-06-09T19:28:19.091Z</t>
  </si>
  <si>
    <t>E-20260609-2012</t>
  </si>
  <si>
    <t>D-grip; tempo 3-1-3; RIR 1-2</t>
  </si>
  <si>
    <t>2026-06-09T19:31:14.872Z</t>
  </si>
  <si>
    <t>E-20260609-2013</t>
  </si>
  <si>
    <t>2026-06-09T19:34:00.304Z</t>
  </si>
  <si>
    <t>E-20260609-2014</t>
  </si>
  <si>
    <t>D-grip; tempo 3-1-3; RIR 1</t>
  </si>
  <si>
    <t>2026-06-09T19:36:44.480Z</t>
  </si>
  <si>
    <t>E-20260609-2015</t>
  </si>
  <si>
    <t>2026-06-09T19:40:09.850Z</t>
  </si>
  <si>
    <t>E-20260609-2016</t>
  </si>
  <si>
    <t>2026-06-09T19:42:30.147Z</t>
  </si>
  <si>
    <t>E-20260609-2017</t>
  </si>
  <si>
    <t>2026-06-09T19:44:57.610Z</t>
  </si>
  <si>
    <t>E-20260609-2018</t>
  </si>
  <si>
    <t xml:space="preserve">40 seconds with slick plates 25 lbs per hand </t>
  </si>
  <si>
    <t>2026-06-09T19:51:53.002Z</t>
  </si>
  <si>
    <t>E-20260609-2019</t>
  </si>
  <si>
    <t xml:space="preserve">28 seconds with slick plates 25 lbs per hand </t>
  </si>
  <si>
    <t>2026-06-09T19:52:02.740Z</t>
  </si>
  <si>
    <t>E-20260609-2020</t>
  </si>
  <si>
    <t xml:space="preserve">27 seconds with slick plates 25 lbs per hand </t>
  </si>
  <si>
    <t>2026-06-09T19:52:08.383Z</t>
  </si>
  <si>
    <t>E-20260609-2021</t>
  </si>
  <si>
    <t xml:space="preserve">30 sec with scap retraction </t>
  </si>
  <si>
    <t>2026-06-09T19:52:30.900Z</t>
  </si>
  <si>
    <t>E-20260609-2022</t>
  </si>
  <si>
    <t>E-20260611-2023</t>
  </si>
  <si>
    <t xml:space="preserve">3.8 mph, 5% incline </t>
  </si>
  <si>
    <t>E-20260611-2024</t>
  </si>
  <si>
    <t>Tempo 3-1-1; RIR 2+</t>
  </si>
  <si>
    <t>2026-06-11T21:03:54.005Z</t>
  </si>
  <si>
    <t>E-20260611-2025</t>
  </si>
  <si>
    <t>2026-06-11T21:06:33.546Z</t>
  </si>
  <si>
    <t>E-20260611-2026</t>
  </si>
  <si>
    <t>2026-06-11T21:09:05.714Z</t>
  </si>
  <si>
    <t>E-20260611-2027</t>
  </si>
  <si>
    <t>DB Romanian Deadlift (RDL)</t>
  </si>
  <si>
    <t>2026-06-11T21:11:14.633Z</t>
  </si>
  <si>
    <t>E-20260611-2028</t>
  </si>
  <si>
    <t>2026-06-11T21:13:43.026Z</t>
  </si>
  <si>
    <t>E-20260611-2029</t>
  </si>
  <si>
    <t>2026-06-11T21:16:38.768Z</t>
  </si>
  <si>
    <t>E-20260611-2030</t>
  </si>
  <si>
    <t xml:space="preserve">Tempo 2-1-1; RIR 2; single 20 lb db; </t>
  </si>
  <si>
    <t>2026-06-11T21:19:55.419Z</t>
  </si>
  <si>
    <t>E-20260611-2031</t>
  </si>
  <si>
    <t>2026-06-11T21:22:32.457Z</t>
  </si>
  <si>
    <t>E-20260611-2032</t>
  </si>
  <si>
    <t xml:space="preserve">2 mph; 0 incline </t>
  </si>
  <si>
    <t>2026-06-11T21:24:52.488Z</t>
  </si>
  <si>
    <t>E-20260611-2033</t>
  </si>
  <si>
    <t xml:space="preserve">2 mph; 0 incline; </t>
  </si>
  <si>
    <t>2026-06-11T21:27:49.018Z</t>
  </si>
  <si>
    <t>E-20260611-2034</t>
  </si>
  <si>
    <t xml:space="preserve">2 mph; 0 incline; legs getting a little wobbly keeping form good though but grip rolling </t>
  </si>
  <si>
    <t>2026-06-11T21:30:55.223Z</t>
  </si>
  <si>
    <t>E-20260611-2035</t>
  </si>
  <si>
    <t xml:space="preserve">2 mph, 0 incline; </t>
  </si>
  <si>
    <t>2026-06-11T21:33:24.165Z</t>
  </si>
  <si>
    <t>E-20260611-2036</t>
  </si>
  <si>
    <t>2026-06-11T21:36:25.647Z</t>
  </si>
  <si>
    <t>E-20260611-2037</t>
  </si>
  <si>
    <t>2026-06-11T21:52:48.775Z</t>
  </si>
  <si>
    <t>E-20260611-2038</t>
  </si>
  <si>
    <t>2026-06-11T21:52:51.138Z</t>
  </si>
  <si>
    <t>E-20260611-2039</t>
  </si>
  <si>
    <t>Strict tempo 2-2-2; RIR 2</t>
  </si>
  <si>
    <t>2026-06-11T21:53:40.892Z</t>
  </si>
  <si>
    <t>E-20260611-2040</t>
  </si>
  <si>
    <t>Strict tempo 2-2-2; RIR 1-2</t>
  </si>
  <si>
    <t>2026-06-11T21:54:00.126Z</t>
  </si>
  <si>
    <t>E-20260611-2041</t>
  </si>
  <si>
    <t>Strict tempo 2-2-2; RIR 1</t>
  </si>
  <si>
    <t>2026-06-11T21:54:04.107Z</t>
  </si>
  <si>
    <t>E-20260611-2042</t>
  </si>
  <si>
    <t>2026-06-11T21:55:43.182Z</t>
  </si>
  <si>
    <t>E-20260611-2043</t>
  </si>
  <si>
    <t>60 seconds; rubber plates a bit easier than the slick plastic from earlier this week. Those were not available. The plates today are universal at Planet Fitness</t>
  </si>
  <si>
    <t>2026-06-11T21:59:41.863Z</t>
  </si>
  <si>
    <t>E-20260611-2044</t>
  </si>
  <si>
    <t>45 seconds; rubber plates a bit easier than the slick plastic from earlier this week. Those were not available. The plates today are universal at Planet Fitness</t>
  </si>
  <si>
    <t>2026-06-11T22:00:55.297Z</t>
  </si>
  <si>
    <t>E-20260611-2045</t>
  </si>
  <si>
    <t>35 seconds; rubber plates a bit easier than the slick plastic from earlier this week. Those were not available. The plates today are universal at Planet Fitness</t>
  </si>
  <si>
    <t>2026-06-11T22:02:22.464Z</t>
  </si>
  <si>
    <t>E-20260611-2046</t>
  </si>
  <si>
    <t xml:space="preserve">20 scap pull-ups </t>
  </si>
  <si>
    <t>2026-06-11T22:04:16.464Z</t>
  </si>
  <si>
    <t>E-20260611-2047</t>
  </si>
  <si>
    <t>15 scap pull-ups ; cramp in my left glute</t>
  </si>
  <si>
    <t>E-20260613-2048</t>
  </si>
  <si>
    <t>4 mph, 5% incline</t>
  </si>
  <si>
    <t>E-20260613-2049</t>
  </si>
  <si>
    <t>2 mph, 0 incline; 65/60=1.0833</t>
  </si>
  <si>
    <t>2026-06-13T14:02:49.068Z</t>
  </si>
  <si>
    <t>E-20260613-2050</t>
  </si>
  <si>
    <t xml:space="preserve">2 mph, .5% incline; </t>
  </si>
  <si>
    <t>2026-06-13T14:05:41.708Z</t>
  </si>
  <si>
    <t>E-20260613-2051</t>
  </si>
  <si>
    <t>2 mph, .5% incline; 55/60=0.917</t>
  </si>
  <si>
    <t>2026-06-13T14:08:38.451Z</t>
  </si>
  <si>
    <t>E-20260613-2052</t>
  </si>
  <si>
    <t>2 mph, .5% incline; 50/60=0.833</t>
  </si>
  <si>
    <t>2026-06-13T14:11:29.156Z</t>
  </si>
  <si>
    <t>E-20260613-2053</t>
  </si>
  <si>
    <t>2 mph, .5% incline; 49/60=0.817</t>
  </si>
  <si>
    <t>2026-06-13T14:14:38.737Z</t>
  </si>
  <si>
    <t>E-20260613-2054</t>
  </si>
  <si>
    <t>2026-06-13T14:18:06.594Z</t>
  </si>
  <si>
    <t>E-20260613-2055</t>
  </si>
  <si>
    <t>Tempo 2-2-2; RIR 1-2; left tired quicker</t>
  </si>
  <si>
    <t>2026-06-13T14:21:00.870Z</t>
  </si>
  <si>
    <t>E-20260613-2056</t>
  </si>
  <si>
    <t xml:space="preserve">Tempo 2-2-2; RIR 1; left squeeze is not as strong after 5,6 but fought through </t>
  </si>
  <si>
    <t>2026-06-13T14:24:13.109Z</t>
  </si>
  <si>
    <t>E-20260613-2057</t>
  </si>
  <si>
    <t>2026-06-13T14:27:12.951Z</t>
  </si>
  <si>
    <t>E-20260613-2058</t>
  </si>
  <si>
    <t>D-Grip; tempo 3-1-3; 2; right tired more quickly</t>
  </si>
  <si>
    <t>2026-06-13T14:31:15.716Z</t>
  </si>
  <si>
    <t>E-20260613-2059</t>
  </si>
  <si>
    <t>D-Grip; tempo 3-1-3; RIR 1-2; right tired more quickly</t>
  </si>
  <si>
    <t>2026-06-13T14:34:35.357Z</t>
  </si>
  <si>
    <t>E-20260613-2060</t>
  </si>
  <si>
    <t xml:space="preserve">D-Grip; tempo 3-1-3; RIR 1; </t>
  </si>
  <si>
    <t>2026-06-13T14:37:50.868Z</t>
  </si>
  <si>
    <t>E-20260613-2061</t>
  </si>
  <si>
    <t>2026-06-13T14:40:53.857Z</t>
  </si>
  <si>
    <t>E-20260613-2062</t>
  </si>
  <si>
    <t>2026-06-13T14:43:40.807Z</t>
  </si>
  <si>
    <t>E-20260613-2063</t>
  </si>
  <si>
    <t>2026-06-13T14:45:55.878Z</t>
  </si>
  <si>
    <t>E-20260613-2064</t>
  </si>
  <si>
    <t>2026-06-13T14:48:13.388Z</t>
  </si>
  <si>
    <t>E-20260613-2065</t>
  </si>
  <si>
    <t xml:space="preserve">Single arm hammer curl with single rope grip; tempo 2-1-2 slow and control; RIR 2; little left elbow awareness on eccentric </t>
  </si>
  <si>
    <t>2026-06-13T14:53:01.731Z</t>
  </si>
  <si>
    <t>E-20260613-2066</t>
  </si>
  <si>
    <t>Single arm hammer curl with single rope grip; tempo 2-1-2 slow and control; RIR 2;</t>
  </si>
  <si>
    <t>2026-06-13T14:55:53.653Z</t>
  </si>
  <si>
    <t>E-20260613-2067</t>
  </si>
  <si>
    <t>Single arm hammer curl with single rope grip; tempo 2-1-2 slow and control; RIR 1;</t>
  </si>
  <si>
    <t>2026-06-13T14:59:34.699Z</t>
  </si>
  <si>
    <t>E-20260613-2068</t>
  </si>
  <si>
    <t>40 sec; 25lbs plate per hand. Standard PF plate</t>
  </si>
  <si>
    <t>2026-06-13T15:03:41.414Z</t>
  </si>
  <si>
    <t>E-20260613-2069</t>
  </si>
  <si>
    <t>2026-06-13T15:05:44.508Z</t>
  </si>
  <si>
    <t>E-20260613-2070</t>
  </si>
  <si>
    <t>2026-06-13T15:05:48.015Z</t>
  </si>
  <si>
    <t>E-20260613-2071</t>
  </si>
  <si>
    <t>45 sec</t>
  </si>
  <si>
    <t>2026-06-13T15:09:38.007Z</t>
  </si>
  <si>
    <t>E-20260613-2072</t>
  </si>
  <si>
    <t>2026-06-13T15:12:19.826Z</t>
  </si>
  <si>
    <t>E-20260613-2073</t>
  </si>
  <si>
    <t xml:space="preserve">Battle rope </t>
  </si>
  <si>
    <t>2026-06-13T15:14:18.999Z</t>
  </si>
  <si>
    <t>E-20260613-2074</t>
  </si>
  <si>
    <t>E-20260615-2075</t>
  </si>
  <si>
    <t>E-20260615-2076</t>
  </si>
  <si>
    <t>2026-06-15T13:50:35.000Z</t>
  </si>
  <si>
    <t>E-20260615-2077</t>
  </si>
  <si>
    <t>2026-06-15T13:50:38.000Z</t>
  </si>
  <si>
    <t>E-20260615-2078</t>
  </si>
  <si>
    <t>2026-06-15T13:53:28.000Z</t>
  </si>
  <si>
    <t>E-20260615-2079</t>
  </si>
  <si>
    <t>2026-06-15T13:53:30.000Z</t>
  </si>
  <si>
    <t>E-20260615-2080</t>
  </si>
  <si>
    <t>2 mph, .5% incline</t>
  </si>
  <si>
    <t>2026-06-15T13:55:25.000Z</t>
  </si>
  <si>
    <t>E-20260615-2081</t>
  </si>
  <si>
    <t>2026-06-15T13:58:26.000Z</t>
  </si>
  <si>
    <t>E-20260615-2082</t>
  </si>
  <si>
    <t>2026-06-15T14:01:26.000Z</t>
  </si>
  <si>
    <t>E-20260615-2083</t>
  </si>
  <si>
    <t>2026-06-15T14:04:29.000Z</t>
  </si>
  <si>
    <t>E-20260615-2084</t>
  </si>
  <si>
    <t>2 mph, .5% incline; 47/60=0.783</t>
  </si>
  <si>
    <t>2026-06-15T14:07:25.000Z</t>
  </si>
  <si>
    <t>E-20260615-2085</t>
  </si>
  <si>
    <t>Tempo 2-1-1; RIR 2</t>
  </si>
  <si>
    <t>2026-06-15T14:11:11.000Z</t>
  </si>
  <si>
    <t>E-20260615-2086</t>
  </si>
  <si>
    <t>Tempo 2-1-1; RIR 1-2</t>
  </si>
  <si>
    <t>2026-06-15T14:13:42.000Z</t>
  </si>
  <si>
    <t>E-20260615-2087</t>
  </si>
  <si>
    <t>2026-06-15T14:15:43.000Z</t>
  </si>
  <si>
    <t>E-20260615-2088</t>
  </si>
  <si>
    <t>Tempo 2-1-1; RIR 1-0; tough hold</t>
  </si>
  <si>
    <t>2026-06-15T14:18:34.000Z</t>
  </si>
  <si>
    <t>E-20260615-2089</t>
  </si>
  <si>
    <t>Elevated feet; tempo 1-2-1; RIR 1-2</t>
  </si>
  <si>
    <t>2026-06-15T14:19:59.000Z</t>
  </si>
  <si>
    <t>E-20260615-2090</t>
  </si>
  <si>
    <t xml:space="preserve">Elevated feet; tempo 2-2-1; RIR 1-2; sweaty grip slipping </t>
  </si>
  <si>
    <t>2026-06-15T14:22:07.000Z</t>
  </si>
  <si>
    <t>E-20260615-2091</t>
  </si>
  <si>
    <t>2026-06-15T14:23:50.000Z</t>
  </si>
  <si>
    <t>E-20260615-2092</t>
  </si>
  <si>
    <t>Tempo 2-2-2; RIR 1-2; l</t>
  </si>
  <si>
    <t>2026-06-15T14:27:17.000Z</t>
  </si>
  <si>
    <t>E-20260615-2093</t>
  </si>
  <si>
    <t>2026-06-15T14:30:16.000Z</t>
  </si>
  <si>
    <t>E-20260615-2094</t>
  </si>
  <si>
    <t>2026-06-15T14:33:02.000Z</t>
  </si>
  <si>
    <t>E-20260615-2095</t>
  </si>
  <si>
    <t>2026-06-15T14:35:33.000Z</t>
  </si>
  <si>
    <t>E-20260615-2096</t>
  </si>
  <si>
    <t>D-Grip; tempo 3-1-3; RIR 2</t>
  </si>
  <si>
    <t>2026-06-15T14:39:48.000Z</t>
  </si>
  <si>
    <t>E-20260615-2097</t>
  </si>
  <si>
    <t>D-Grip; tempo 3-1-3; RIR 1-2</t>
  </si>
  <si>
    <t>2026-06-15T14:43:04.000Z</t>
  </si>
  <si>
    <t>E-20260615-2098</t>
  </si>
  <si>
    <t>2026-06-15T14:46:37.000Z</t>
  </si>
  <si>
    <t>E-20260615-2099</t>
  </si>
  <si>
    <t>2026-06-15T14:50:00.000Z</t>
  </si>
  <si>
    <t>E-20260615-2100</t>
  </si>
  <si>
    <t xml:space="preserve">40 seconds; 25# per hand </t>
  </si>
  <si>
    <t>2026-06-15T14:52:11.000Z</t>
  </si>
  <si>
    <t>E-20260615-2101</t>
  </si>
  <si>
    <t xml:space="preserve">45 seconds; 25# per hand </t>
  </si>
  <si>
    <t>2026-06-15T14:53:38.000Z</t>
  </si>
  <si>
    <t>E-20260615-2102</t>
  </si>
  <si>
    <t>2026-06-15T14:55:39.000Z</t>
  </si>
  <si>
    <t>E-20260615-2103</t>
  </si>
  <si>
    <t>50 seconds. Cramp/charlie horse in left glute again</t>
  </si>
  <si>
    <t>2026-06-15T15:00:25.000Z</t>
  </si>
  <si>
    <t>E-20260615-2104</t>
  </si>
  <si>
    <t>45 seconds. Cramp/charlie horse in left glute again</t>
  </si>
  <si>
    <t>E-20260617-2105</t>
  </si>
  <si>
    <t>E-20260617-2106</t>
  </si>
  <si>
    <t>2026-06-17T21:22:19.998Z</t>
  </si>
  <si>
    <t>E-20260617-2107</t>
  </si>
  <si>
    <t>2026-06-17T21:22:24.736Z</t>
  </si>
  <si>
    <t>E-20260617-2108</t>
  </si>
  <si>
    <t>2026-06-17T21:22:25.742Z</t>
  </si>
  <si>
    <t>E-20260617-2109</t>
  </si>
  <si>
    <t>Tempo 3-1-x-1; RIR 2</t>
  </si>
  <si>
    <t>2026-06-17T21:25:11.349Z</t>
  </si>
  <si>
    <t>E-20260617-2110</t>
  </si>
  <si>
    <t>2026-06-17T21:28:11.980Z</t>
  </si>
  <si>
    <t>E-20260617-2111</t>
  </si>
  <si>
    <t>Tempo 3-1-x-1; RIR 1</t>
  </si>
  <si>
    <t>2026-06-17T21:31:10.553Z</t>
  </si>
  <si>
    <t>E-20260617-2112</t>
  </si>
  <si>
    <t>2026-06-17T21:34:46.353Z</t>
  </si>
  <si>
    <t>E-20260617-2113</t>
  </si>
  <si>
    <t>Tempo 2-1-2; RIR 2+; seat at 3</t>
  </si>
  <si>
    <t>2026-06-17T21:37:16.986Z</t>
  </si>
  <si>
    <t>E-20260617-2114</t>
  </si>
  <si>
    <t>Tempo 2-1-2; RIR 2; seat at 2</t>
  </si>
  <si>
    <t>2026-06-17T21:39:12.699Z</t>
  </si>
  <si>
    <t>E-20260617-2115</t>
  </si>
  <si>
    <t>Tempo 2-1-2; RIR 1; seat at 2</t>
  </si>
  <si>
    <t>2026-06-17T21:41:55.158Z</t>
  </si>
  <si>
    <t>E-20260617-2116</t>
  </si>
  <si>
    <t>Right Anterior capsule awareness following floor press. Little tender on machine but more tight capsule feeling cs ligament or tendon;  Tempo 2-1-2; RIR 1; seat at 2</t>
  </si>
  <si>
    <t>2026-06-17T21:44:11.947Z</t>
  </si>
  <si>
    <t>E-20260617-2117</t>
  </si>
  <si>
    <t>Cable at 12; felt a little low. Tempo 2-2-2; RIR 2</t>
  </si>
  <si>
    <t>2026-06-17T21:49:44.756Z</t>
  </si>
  <si>
    <t>E-20260617-2118</t>
  </si>
  <si>
    <t>Cable at 12; felt a little low. Tempo 2-2-2; RIR 1-2</t>
  </si>
  <si>
    <t>2026-06-17T21:53:19.100Z</t>
  </si>
  <si>
    <t>E-20260617-2119</t>
  </si>
  <si>
    <t>2026-06-17T21:56:50.936Z</t>
  </si>
  <si>
    <t>E-20260617-2120</t>
  </si>
  <si>
    <t>D-Grip; Tempo 3-1-3; RIR 1-2</t>
  </si>
  <si>
    <t>2026-06-17T22:00:42.618Z</t>
  </si>
  <si>
    <t>E-20260617-2121</t>
  </si>
  <si>
    <t>The overhead extension feels good on the anterior capsule. Seems to have ‘loosened’ following the chest work; D-Grip; Tempo 3-1-3; RIR 1-2</t>
  </si>
  <si>
    <t>2026-06-17T22:03:38.811Z</t>
  </si>
  <si>
    <t>E-20260617-2122</t>
  </si>
  <si>
    <t>The overhead extension feels good on the anterior capsule. Seems to have ‘loosened’ following the chest work; D-Grip; Tempo 3-1-3; RIR 1</t>
  </si>
  <si>
    <t>2026-06-17T22:06:08.515Z</t>
  </si>
  <si>
    <t>E-20260617-2123</t>
  </si>
  <si>
    <t>D-Grip; Tempo 3-1-3; RIR 1</t>
  </si>
  <si>
    <t>2026-06-17T22:09:47.971Z</t>
  </si>
  <si>
    <t>E-20260617-2124</t>
  </si>
  <si>
    <t xml:space="preserve">Tempo 2-1-2; RIR 1-2; how should be wrist break or bend? </t>
  </si>
  <si>
    <t>2026-06-17T22:11:27.419Z</t>
  </si>
  <si>
    <t>E-20260617-2125</t>
  </si>
  <si>
    <t>2026-06-17T22:12:59.910Z</t>
  </si>
  <si>
    <t>E-20260617-2126</t>
  </si>
  <si>
    <t>Tempo 2-1-2; RIR 1-2; I think I’m doing too much ROM</t>
  </si>
  <si>
    <t>2026-06-17T22:15:13.690Z</t>
  </si>
  <si>
    <t>E-20260617-2127</t>
  </si>
  <si>
    <t>60 sec</t>
  </si>
  <si>
    <t>2026-06-17T22:18:14.902Z</t>
  </si>
  <si>
    <t>E-20260617-2128</t>
  </si>
  <si>
    <t>2026-06-17T22:20:19.074Z</t>
  </si>
  <si>
    <t>E-20260617-2129</t>
  </si>
  <si>
    <t>50 sec</t>
  </si>
  <si>
    <t>2026-06-17T22:22:35.698Z</t>
  </si>
  <si>
    <t>E-20260617-2130</t>
  </si>
  <si>
    <t>55 sec</t>
  </si>
  <si>
    <t>2026-06-17T22:24:52.589Z</t>
  </si>
  <si>
    <t>E-20260617-2131</t>
  </si>
  <si>
    <t>50 sec barely!</t>
  </si>
  <si>
    <t>E-20260618-2132</t>
  </si>
  <si>
    <t>4.1 mph, 5% incline</t>
  </si>
  <si>
    <t>E-20260618-2133</t>
  </si>
  <si>
    <t>Tempo: 3-1-1; RIR 2</t>
  </si>
  <si>
    <t>2026-06-18T21:17:13.640Z</t>
  </si>
  <si>
    <t>E-20260618-2134</t>
  </si>
  <si>
    <t>2026-06-18T21:19:18.853Z</t>
  </si>
  <si>
    <t>E-20260618-2135</t>
  </si>
  <si>
    <t>Tempo: 3-1-1; RIR 1-2</t>
  </si>
  <si>
    <t>2026-06-18T21:21:39.161Z</t>
  </si>
  <si>
    <t>E-20260618-2136</t>
  </si>
  <si>
    <t>2026-06-18T21:24:27.965Z</t>
  </si>
  <si>
    <t>E-20260618-2137</t>
  </si>
  <si>
    <t>2026-06-18T21:27:22.153Z</t>
  </si>
  <si>
    <t>E-20260618-2138</t>
  </si>
  <si>
    <t>2026-06-18T21:30:23.275Z</t>
  </si>
  <si>
    <t>E-20260618-2139</t>
  </si>
  <si>
    <t>12 per leg; tempo 2-1-1; RIR 2</t>
  </si>
  <si>
    <t>2026-06-18T21:34:23.016Z</t>
  </si>
  <si>
    <t>E-20260618-2140</t>
  </si>
  <si>
    <t>2026-06-18T21:37:16.871Z</t>
  </si>
  <si>
    <t>E-20260618-2141</t>
  </si>
  <si>
    <t>2026-06-18T21:41:39.086Z</t>
  </si>
  <si>
    <t>E-20260618-2142</t>
  </si>
  <si>
    <t>2026-06-18T21:44:41.702Z</t>
  </si>
  <si>
    <t>E-20260618-2143</t>
  </si>
  <si>
    <t>Right grip forearm failing today</t>
  </si>
  <si>
    <t>2026-06-18T21:47:29.420Z</t>
  </si>
  <si>
    <t>E-20260618-2144</t>
  </si>
  <si>
    <t>Fatigue in mid back; Right grip forearm failing today</t>
  </si>
  <si>
    <t>2026-06-18T21:50:24.515Z</t>
  </si>
  <si>
    <t>E-20260618-2145</t>
  </si>
  <si>
    <t>Focused all sets on deliberately walking a slow steady pace; Fatigue in mid back; Right grip forearm failing today</t>
  </si>
  <si>
    <t>2026-06-18T21:54:02.885Z</t>
  </si>
  <si>
    <t>E-20260618-2146</t>
  </si>
  <si>
    <t>2026-06-18T21:58:33.244Z</t>
  </si>
  <si>
    <t>E-20260618-2147</t>
  </si>
  <si>
    <t>2026-06-18T22:02:10.540Z</t>
  </si>
  <si>
    <t>E-20260618-2148</t>
  </si>
  <si>
    <t>2026-06-18T22:04:32.250Z</t>
  </si>
  <si>
    <t>E-20260618-2149</t>
  </si>
  <si>
    <t>2026-06-18T22:05:33.941Z</t>
  </si>
  <si>
    <t>E-20260618-2150</t>
  </si>
  <si>
    <t xml:space="preserve">Tempo 2-1-2; RIR 1-2; ROM 90-100 degree on eccentric </t>
  </si>
  <si>
    <t>2026-06-18T22:09:06.318Z</t>
  </si>
  <si>
    <t>E-20260618-2151</t>
  </si>
  <si>
    <t>2026-06-18T22:10:58.598Z</t>
  </si>
  <si>
    <t>E-20260618-2152</t>
  </si>
  <si>
    <t xml:space="preserve">Kept focus on maintaining tension; Tempo 2-1-2; RIR 1-2; ROM 90-100 degree on eccentric </t>
  </si>
  <si>
    <t>2026-06-18T22:14:06.515Z</t>
  </si>
  <si>
    <t>E-20260618-2153</t>
  </si>
  <si>
    <t>55 seconds</t>
  </si>
  <si>
    <t>2026-06-18T22:16:31.109Z</t>
  </si>
  <si>
    <t>E-20260618-2154</t>
  </si>
  <si>
    <t>2026-06-18T22:18:28.198Z</t>
  </si>
  <si>
    <t>E-20260618-2155</t>
  </si>
  <si>
    <t>40 seconds</t>
  </si>
  <si>
    <t>2026-06-18T22:21:21.863Z</t>
  </si>
  <si>
    <t>E-20260618-2156</t>
  </si>
  <si>
    <t>52 seconds</t>
  </si>
  <si>
    <t>2026-06-18T22:23:24.586Z</t>
  </si>
  <si>
    <t>E-20260618-2157</t>
  </si>
  <si>
    <t>40 seconds; grip slipped</t>
  </si>
  <si>
    <t>E-20260620-2158</t>
  </si>
  <si>
    <t>E-20260620-2159</t>
  </si>
  <si>
    <t>2026-06-20T14:57:53.345Z</t>
  </si>
  <si>
    <t>E-20260620-2160</t>
  </si>
  <si>
    <t>2026-06-20T14:59:58.050Z</t>
  </si>
  <si>
    <t>E-20260620-2161</t>
  </si>
  <si>
    <t>2026-06-20T15:02:55.999Z</t>
  </si>
  <si>
    <t>E-20260620-2162</t>
  </si>
  <si>
    <t>2026-06-20T15:05:47.411Z</t>
  </si>
  <si>
    <t>E-20260620-2163</t>
  </si>
  <si>
    <t>2026-06-20T15:08:48.721Z</t>
  </si>
  <si>
    <t>E-20260620-2164</t>
  </si>
  <si>
    <t>Tempo 2-2-2; RIR 1-2; started w left</t>
  </si>
  <si>
    <t>2026-06-20T15:13:46.523Z</t>
  </si>
  <si>
    <t>E-20260620-2165</t>
  </si>
  <si>
    <t>Tempo 2-2-2; RIR 1; started w left</t>
  </si>
  <si>
    <t>2026-06-20T15:16:34.977Z</t>
  </si>
  <si>
    <t>E-20260620-2166</t>
  </si>
  <si>
    <t>2026-06-20T15:19:02.498Z</t>
  </si>
  <si>
    <t>E-20260620-2167</t>
  </si>
  <si>
    <t xml:space="preserve">Tempo 2-2-2; RIR 1; started w left; left contraction still a little less force than right </t>
  </si>
  <si>
    <t>2026-06-20T15:22:11.889Z</t>
  </si>
  <si>
    <t>E-20260620-2168</t>
  </si>
  <si>
    <t>2026-06-20T15:25:07.701Z</t>
  </si>
  <si>
    <t>E-20260620-2169</t>
  </si>
  <si>
    <t>2026-06-20T15:28:18.479Z</t>
  </si>
  <si>
    <t>E-20260620-2170</t>
  </si>
  <si>
    <t>2026-06-20T15:31:15.940Z</t>
  </si>
  <si>
    <t>E-20260620-2171</t>
  </si>
  <si>
    <t>2026-06-20T15:34:14.793Z</t>
  </si>
  <si>
    <t>E-20260620-2172</t>
  </si>
  <si>
    <t xml:space="preserve">Tempo 2-1-2; RIR 2; shoulder started rolling forward as ROM started creeping higher toward 7-8; stopped when shoulder roll started </t>
  </si>
  <si>
    <t>2026-06-20T15:39:56.363Z</t>
  </si>
  <si>
    <t>E-20260620-2173</t>
  </si>
  <si>
    <t>2026-06-20T15:40:05.258Z</t>
  </si>
  <si>
    <t>E-20260620-2174</t>
  </si>
  <si>
    <t>Kneeling position and lowered weight took on ROM fora set; my ROM is still too far but 90-100 feels like cheating</t>
  </si>
  <si>
    <t>2026-06-20T15:42:15.272Z</t>
  </si>
  <si>
    <t>E-20260620-2175</t>
  </si>
  <si>
    <t>Stopped around 90 degrees; Kneeling position and lowered weight took on ROM fora set; my ROM is still too far but 90-100 feels like cheating</t>
  </si>
  <si>
    <t>2026-06-20T15:44:49.361Z</t>
  </si>
  <si>
    <t>E-20260620-2176</t>
  </si>
  <si>
    <t>2026-06-20T15:48:10.481Z</t>
  </si>
  <si>
    <t>E-20260620-2177</t>
  </si>
  <si>
    <t>2026-06-20T15:52:05.357Z</t>
  </si>
  <si>
    <t>E-20260620-2178</t>
  </si>
  <si>
    <t>2026-06-20T15:55:35.316Z</t>
  </si>
  <si>
    <t>E-20260620-2179</t>
  </si>
  <si>
    <t>65/60</t>
  </si>
  <si>
    <t>2026-06-20T15:58:51.852Z</t>
  </si>
  <si>
    <t>E-20260620-2180</t>
  </si>
  <si>
    <t>2026-06-20T16:01:04.033Z</t>
  </si>
  <si>
    <t>E-20260620-2181</t>
  </si>
  <si>
    <t>2026-06-20T16:03:20.559Z</t>
  </si>
  <si>
    <t>E-20260620-2182</t>
  </si>
  <si>
    <t>50/60=0.833; slipping grip no tread on bar</t>
  </si>
  <si>
    <t>2026-06-20T16:05:40.117Z</t>
  </si>
  <si>
    <t>E-20260620-2183</t>
  </si>
  <si>
    <t>; slipping grip no tread on bar</t>
  </si>
  <si>
    <t>2026-06-20T16:07:29.660Z</t>
  </si>
  <si>
    <t>E-20260620-2184</t>
  </si>
  <si>
    <t xml:space="preserve">Slight anterior capsule trigger on right side at the initial reach/grab/pull on the rope. </t>
  </si>
  <si>
    <t>2026-06-20T16:09:09.942Z</t>
  </si>
  <si>
    <t>E-20260620-2185</t>
  </si>
  <si>
    <t>E-20260622-2186</t>
  </si>
  <si>
    <t xml:space="preserve">4.2mph, 5% incline </t>
  </si>
  <si>
    <t>E-20260622-2187</t>
  </si>
  <si>
    <t>2026-06-22T15:10:06.536Z</t>
  </si>
  <si>
    <t>E-20260622-2188</t>
  </si>
  <si>
    <t>2026-06-22T15:10:17.647Z</t>
  </si>
  <si>
    <t>E-20260622-2189</t>
  </si>
  <si>
    <t>2026-06-22T15:12:24.991Z</t>
  </si>
  <si>
    <t>E-20260622-2190</t>
  </si>
  <si>
    <t>2026-06-22T15:12:28.222Z</t>
  </si>
  <si>
    <t>E-20260622-2191</t>
  </si>
  <si>
    <t>2 mph, .5% incline 65/60=1.0833</t>
  </si>
  <si>
    <t>2026-06-22T15:16:31.642Z</t>
  </si>
  <si>
    <t>E-20260622-2192</t>
  </si>
  <si>
    <t xml:space="preserve">2 mph, .5% incline </t>
  </si>
  <si>
    <t>2026-06-22T15:19:18.044Z</t>
  </si>
  <si>
    <t>E-20260622-2193</t>
  </si>
  <si>
    <t>2 mph, .5% incline 56/60=0.933</t>
  </si>
  <si>
    <t>2026-06-22T15:22:20.927Z</t>
  </si>
  <si>
    <t>E-20260622-2194</t>
  </si>
  <si>
    <t>2 mph, .5% incline 52/60=0.867</t>
  </si>
  <si>
    <t>2026-06-22T15:25:13.136Z</t>
  </si>
  <si>
    <t>E-20260622-2195</t>
  </si>
  <si>
    <t>2026-06-22T15:28:09.634Z</t>
  </si>
  <si>
    <t>E-20260622-2196</t>
  </si>
  <si>
    <t>2026-06-22T15:32:28.206Z</t>
  </si>
  <si>
    <t>E-20260622-2197</t>
  </si>
  <si>
    <t>2026-06-22T15:36:03.747Z</t>
  </si>
  <si>
    <t>E-20260622-2198</t>
  </si>
  <si>
    <t>2026-06-22T15:39:36.613Z</t>
  </si>
  <si>
    <t>E-20260622-2199</t>
  </si>
  <si>
    <t>Tempo 2-1-1; RIR 1; poor squeeze on 6</t>
  </si>
  <si>
    <t>2026-06-22T15:43:17.782Z</t>
  </si>
  <si>
    <t>E-20260622-2200</t>
  </si>
  <si>
    <t>2026-06-22T15:45:30.568Z</t>
  </si>
  <si>
    <t>E-20260622-2201</t>
  </si>
  <si>
    <t>2026-06-22T15:47:25.205Z</t>
  </si>
  <si>
    <t>E-20260622-2202</t>
  </si>
  <si>
    <t xml:space="preserve">Tempo 2-2-1; RIR 1-2; right slipping from sweat fatigue </t>
  </si>
  <si>
    <t>2026-06-22T15:49:44.140Z</t>
  </si>
  <si>
    <t>E-20260622-2203</t>
  </si>
  <si>
    <t>Started with left; tempo 2-2-2; RIR 1-2</t>
  </si>
  <si>
    <t>2026-06-22T15:54:01.882Z</t>
  </si>
  <si>
    <t>E-20260622-2204</t>
  </si>
  <si>
    <t>2026-06-22T16:02:07.884Z</t>
  </si>
  <si>
    <t>E-20260622-2205</t>
  </si>
  <si>
    <t>Started with left; tempo 2-2-2; RIR 1</t>
  </si>
  <si>
    <t>2026-06-22T16:02:13.153Z</t>
  </si>
  <si>
    <t>E-20260622-2206</t>
  </si>
  <si>
    <t>2026-06-22T16:04:58.686Z</t>
  </si>
  <si>
    <t>E-20260622-2207</t>
  </si>
  <si>
    <t>2026-06-22T16:08:18.829Z</t>
  </si>
  <si>
    <t>E-20260622-2208</t>
  </si>
  <si>
    <t>2026-06-22T16:12:34.737Z</t>
  </si>
  <si>
    <t>E-20260622-2209</t>
  </si>
  <si>
    <t>2026-06-22T16:16:00.714Z</t>
  </si>
  <si>
    <t>E-20260622-2210</t>
  </si>
  <si>
    <t>2026-06-22T16:18:49.475Z</t>
  </si>
  <si>
    <t>E-20260622-2211</t>
  </si>
  <si>
    <t>2026-06-22T16:27:07.810Z</t>
  </si>
  <si>
    <t>E-20260622-2212</t>
  </si>
  <si>
    <t xml:space="preserve">Left slipped first </t>
  </si>
  <si>
    <t>2026-06-22T16:27:17.526Z</t>
  </si>
  <si>
    <t>E-20260622-2213</t>
  </si>
  <si>
    <t>2026-06-22T16:27:20.270Z</t>
  </si>
  <si>
    <t>E-20260622-2214</t>
  </si>
  <si>
    <t>2026-06-22T16:29:09.062Z</t>
  </si>
  <si>
    <t>E-20260622-2215</t>
  </si>
  <si>
    <t>E-20260623-2216</t>
  </si>
  <si>
    <t xml:space="preserve">4.2 mph, 5% incline </t>
  </si>
  <si>
    <t>E-20260623-2217</t>
  </si>
  <si>
    <t>2026-06-23T17:26:16.392Z</t>
  </si>
  <si>
    <t>E-20260623-2218</t>
  </si>
  <si>
    <t>2026-06-23T17:26:18.322Z</t>
  </si>
  <si>
    <t>E-20260623-2219</t>
  </si>
  <si>
    <t>2026-06-23T17:26:20.492Z</t>
  </si>
  <si>
    <t>E-20260623-2220</t>
  </si>
  <si>
    <t>2026-06-23T17:26:21.746Z</t>
  </si>
  <si>
    <t>E-20260623-2221</t>
  </si>
  <si>
    <t>2026-06-23T17:31:48.724Z</t>
  </si>
  <si>
    <t>E-20260623-2222</t>
  </si>
  <si>
    <t>2026-06-23T17:34:56.974Z</t>
  </si>
  <si>
    <t>E-20260623-2223</t>
  </si>
  <si>
    <t>2026-06-23T17:37:52.367Z</t>
  </si>
  <si>
    <t>E-20260623-2224</t>
  </si>
  <si>
    <t>2026-06-23T17:41:06.027Z</t>
  </si>
  <si>
    <t>E-20260623-2225</t>
  </si>
  <si>
    <t>Tempo 2-1-2; RIR 2; seat at 3</t>
  </si>
  <si>
    <t>2026-06-23T17:46:06.475Z</t>
  </si>
  <si>
    <t>E-20260623-2226</t>
  </si>
  <si>
    <t>Tempo 2-1-2; RIR 1; seat at 3; bars at 2 (slightly different chest press machine from weeks 1 &amp; 2)</t>
  </si>
  <si>
    <t>2026-06-23T17:48:11.526Z</t>
  </si>
  <si>
    <t>E-20260623-2227</t>
  </si>
  <si>
    <t>2026-06-23T17:49:44.689Z</t>
  </si>
  <si>
    <t>E-20260623-2228</t>
  </si>
  <si>
    <t>Strict no Tempo 2-1-2; RIR 1; seat at 3; bars at 2 (slightly different chest press machine from weeks 1 &amp; 2)</t>
  </si>
  <si>
    <t>2026-06-23T17:51:37.742Z</t>
  </si>
  <si>
    <t>E-20260623-2229</t>
  </si>
  <si>
    <t xml:space="preserve">Tempo 2-2-2; RIR 2+; had the cuff available today so it was much more comfortable </t>
  </si>
  <si>
    <t>2026-06-23T17:55:49.115Z</t>
  </si>
  <si>
    <t>E-20260623-2230</t>
  </si>
  <si>
    <t xml:space="preserve">Split stance for a bit more balance to control the fly; Tempo 2-2-2; RIR 2+; had the cuff available today so it was much more comfortable </t>
  </si>
  <si>
    <t>2026-06-23T17:59:05.693Z</t>
  </si>
  <si>
    <t>E-20260623-2231</t>
  </si>
  <si>
    <t>1+</t>
  </si>
  <si>
    <t xml:space="preserve">Tempo 2-2-2; RIR 1+; had the cuff available today so it was much more comfortable </t>
  </si>
  <si>
    <t>2026-06-23T18:03:15.177Z</t>
  </si>
  <si>
    <t>E-20260623-2232</t>
  </si>
  <si>
    <t>Left fatigued quicker; tempo 3-1-3; RIR 1-2</t>
  </si>
  <si>
    <t>2026-06-23T18:06:36.755Z</t>
  </si>
  <si>
    <t>E-20260623-2233</t>
  </si>
  <si>
    <t>tempo 3-1-3; RIR 1-2</t>
  </si>
  <si>
    <t>2026-06-23T18:09:58.410Z</t>
  </si>
  <si>
    <t>E-20260623-2234</t>
  </si>
  <si>
    <t>2026-06-23T18:12:47.383Z</t>
  </si>
  <si>
    <t>E-20260623-2235</t>
  </si>
  <si>
    <t>tempo 3-1-3; RIR 1</t>
  </si>
  <si>
    <t>2026-06-23T18:15:47.468Z</t>
  </si>
  <si>
    <t>E-20260623-2236</t>
  </si>
  <si>
    <t>2026-06-23T18:18:24.484Z</t>
  </si>
  <si>
    <t>E-20260623-2237</t>
  </si>
  <si>
    <t xml:space="preserve">Slow control Tempo 2-1-2; RIR 1-2; free standing. No back support like the other PFnot sure if that matters but this feels much more controlled with better ROM regardless of previous weight this feels more like time under tension in the shortened position </t>
  </si>
  <si>
    <t>2026-06-23T18:22:09.819Z</t>
  </si>
  <si>
    <t>E-20260623-2238</t>
  </si>
  <si>
    <t xml:space="preserve">Slow control Tempo 2-1-2; RIR 1; free standing. No back support like the other PFnot sure if that matters but this feels much more controlled with better ROM regardless of previous weight this feels more like time under tension in the shortened position </t>
  </si>
  <si>
    <t>2026-06-23T18:23:06.096Z</t>
  </si>
  <si>
    <t>E-20260623-2239</t>
  </si>
  <si>
    <t xml:space="preserve">More an engagement too; Slow control Tempo 2-1-2; RIR 1; free standing. No back support like the other PFnot sure if that matters but this feels much more controlled with better ROM regardless of previous weight this feels more like time under tension in the shortened position </t>
  </si>
  <si>
    <t>2026-06-23T18:24:55.563Z</t>
  </si>
  <si>
    <t>E-20260623-2240</t>
  </si>
  <si>
    <t xml:space="preserve">75/60=1.25 minutes </t>
  </si>
  <si>
    <t>2026-06-23T18:28:09.001Z</t>
  </si>
  <si>
    <t>E-20260623-2241</t>
  </si>
  <si>
    <t>Left slip</t>
  </si>
  <si>
    <t>2026-06-23T18:29:45.146Z</t>
  </si>
  <si>
    <t>E-20260623-2242</t>
  </si>
  <si>
    <t>2026-06-23T18:32:17.052Z</t>
  </si>
  <si>
    <t>E-20260623-2243</t>
  </si>
  <si>
    <t xml:space="preserve">60 seconds </t>
  </si>
  <si>
    <t>2026-06-23T18:34:40.378Z</t>
  </si>
  <si>
    <t>E-20260623-2244</t>
  </si>
  <si>
    <t>2026-06-23T18:37:09.640Z</t>
  </si>
  <si>
    <t>E-20260623-2245</t>
  </si>
  <si>
    <t>Capacity finish</t>
  </si>
  <si>
    <t>E-20260625-2246</t>
  </si>
  <si>
    <t>4.2 mph, 5% incline</t>
  </si>
  <si>
    <t>E-20260625-2247</t>
  </si>
  <si>
    <t>2026-06-25T15:01:48.950Z</t>
  </si>
  <si>
    <t>E-20260625-2248</t>
  </si>
  <si>
    <t>2026-06-25T15:04:38.769Z</t>
  </si>
  <si>
    <t>E-20260625-2249</t>
  </si>
  <si>
    <t>2026-06-25T15:07:54.246Z</t>
  </si>
  <si>
    <t>E-20260625-2250</t>
  </si>
  <si>
    <t>2026-06-25T15:10:07.862Z</t>
  </si>
  <si>
    <t>E-20260625-2251</t>
  </si>
  <si>
    <t>2026-06-25T15:12:59.461Z</t>
  </si>
  <si>
    <t>E-20260625-2252</t>
  </si>
  <si>
    <t>2026-06-25T15:16:11.319Z</t>
  </si>
  <si>
    <t>E-20260625-2253</t>
  </si>
  <si>
    <t>Tempo 2-1–1; RIR 2</t>
  </si>
  <si>
    <t>2026-06-25T15:19:02.492Z</t>
  </si>
  <si>
    <t>E-20260625-2254</t>
  </si>
  <si>
    <t>2026-06-25T15:21:56.073Z</t>
  </si>
  <si>
    <t>E-20260625-2255</t>
  </si>
  <si>
    <t xml:space="preserve">2 mph, 0.5% incline </t>
  </si>
  <si>
    <t>2026-06-25T15:26:06.719Z</t>
  </si>
  <si>
    <t>E-20260625-2256</t>
  </si>
  <si>
    <t>2 mph, 0.5% incline 54/60=0.9</t>
  </si>
  <si>
    <t>2026-06-25T15:29:20.595Z</t>
  </si>
  <si>
    <t>E-20260625-2257</t>
  </si>
  <si>
    <t>2 mph, 0.5% incline 46/60=0.767</t>
  </si>
  <si>
    <t>2026-06-25T15:32:13.578Z</t>
  </si>
  <si>
    <t>E-20260625-2258</t>
  </si>
  <si>
    <t>2 mph, 0.5% incline /60=</t>
  </si>
  <si>
    <t>2026-06-25T15:34:57.100Z</t>
  </si>
  <si>
    <t>E-20260625-2259</t>
  </si>
  <si>
    <t>Lower back getting a little fatigued but good to go. It’s expected fatigue given the earlier exercises; 2 mph, 0.5% incline /60=</t>
  </si>
  <si>
    <t>2026-06-25T15:38:02.656Z</t>
  </si>
  <si>
    <t>E-20260625-2260</t>
  </si>
  <si>
    <t>Left side first; tempo 2-2-2; RIR 1-2</t>
  </si>
  <si>
    <t>2026-06-25T15:42:32.290Z</t>
  </si>
  <si>
    <t>E-20260625-2261</t>
  </si>
  <si>
    <t>2026-06-25T15:45:23.947Z</t>
  </si>
  <si>
    <t>E-20260625-2262</t>
  </si>
  <si>
    <t>2026-06-25T15:47:54.006Z</t>
  </si>
  <si>
    <t>E-20260625-2263</t>
  </si>
  <si>
    <t>2026-06-25T15:50:59.382Z</t>
  </si>
  <si>
    <t>E-20260625-2264</t>
  </si>
  <si>
    <t>ROM 90-100 degrees; tempo 2-1-2; RIR 2</t>
  </si>
  <si>
    <t>2026-06-25T15:53:20.806Z</t>
  </si>
  <si>
    <t>E-20260625-2265</t>
  </si>
  <si>
    <t>2026-06-25T15:55:33.164Z</t>
  </si>
  <si>
    <t>E-20260625-2266</t>
  </si>
  <si>
    <t>ROM 90-100 degrees; tempo 2-1-2; RIR 1-2</t>
  </si>
  <si>
    <t>2026-06-25T15:57:35.740Z</t>
  </si>
  <si>
    <t>E-20260625-2267</t>
  </si>
  <si>
    <t>2026-06-25T15:59:53.256Z</t>
  </si>
  <si>
    <t>E-20260625-2268</t>
  </si>
  <si>
    <t>2026-06-25T16:03:43.751Z</t>
  </si>
  <si>
    <t>E-20260625-2269</t>
  </si>
  <si>
    <t xml:space="preserve">53/60=0.883 right slipping first </t>
  </si>
  <si>
    <t>2026-06-25T16:05:41.911Z</t>
  </si>
  <si>
    <t>E-20260625-2270</t>
  </si>
  <si>
    <t xml:space="preserve">      right slipping first </t>
  </si>
  <si>
    <t>2026-06-25T16:08:56.859Z</t>
  </si>
  <si>
    <t>E-20260625-2271</t>
  </si>
  <si>
    <t>50/60=0.833</t>
  </si>
  <si>
    <t>2026-06-25T16:10:37.399Z</t>
  </si>
  <si>
    <t>E-20260625-2272</t>
  </si>
  <si>
    <t xml:space="preserve">Left slip </t>
  </si>
  <si>
    <t>E-20260627-2273</t>
  </si>
  <si>
    <t>4.3 mph, 5% incline; nostril breathing only</t>
  </si>
  <si>
    <t>E-20260627-2274</t>
  </si>
  <si>
    <t>2 mph, 0.5% incline. Room on the tank</t>
  </si>
  <si>
    <t>2026-06-27T12:23:02.917Z</t>
  </si>
  <si>
    <t>E-20260627-2275</t>
  </si>
  <si>
    <t>2 mph, 0.5% incline. 65/60=1.0833</t>
  </si>
  <si>
    <t>2026-06-27T12:26:42.455Z</t>
  </si>
  <si>
    <t>E-20260627-2276</t>
  </si>
  <si>
    <t>2 mph, 0.5% incline</t>
  </si>
  <si>
    <t>2026-06-27T12:30:11.941Z</t>
  </si>
  <si>
    <t>E-20260627-2277</t>
  </si>
  <si>
    <t>2026-06-27T12:33:15.946Z</t>
  </si>
  <si>
    <t>E-20260627-2278</t>
  </si>
  <si>
    <t>2026-06-27T12:36:42.368Z</t>
  </si>
  <si>
    <t>E-20260627-2279</t>
  </si>
  <si>
    <t>Tempo 2-2-2; RIR 1-2; left first</t>
  </si>
  <si>
    <t>2026-06-27T12:40:19.147Z</t>
  </si>
  <si>
    <t>E-20260627-2280</t>
  </si>
  <si>
    <t>2026-06-27T12:43:03.440Z</t>
  </si>
  <si>
    <t>E-20260627-2281</t>
  </si>
  <si>
    <t>Tempo 2-2-2; RIR 1; left contraction failed first on 6 but got a good squeeze ROM</t>
  </si>
  <si>
    <t>2026-06-27T12:46:31.592Z</t>
  </si>
  <si>
    <t>E-20260627-2282</t>
  </si>
  <si>
    <t>2026-06-27T12:49:35.219Z</t>
  </si>
  <si>
    <t>E-20260627-2283</t>
  </si>
  <si>
    <t>2026-06-27T12:52:36.618Z</t>
  </si>
  <si>
    <t>E-20260627-2284</t>
  </si>
  <si>
    <t>2026-06-27T12:56:00.163Z</t>
  </si>
  <si>
    <t>E-20260627-2285</t>
  </si>
  <si>
    <t>2026-06-27T12:59:16.877Z</t>
  </si>
  <si>
    <t>E-20260627-2286</t>
  </si>
  <si>
    <t>2026-06-27T13:02:23.672Z</t>
  </si>
  <si>
    <t>E-20260627-2287</t>
  </si>
  <si>
    <t>2026-06-27T13:04:30.073Z</t>
  </si>
  <si>
    <t>E-20260627-2288</t>
  </si>
  <si>
    <t>2026-06-27T13:06:24.047Z</t>
  </si>
  <si>
    <t>E-20260627-2289</t>
  </si>
  <si>
    <t>2026-06-27T13:08:18.328Z</t>
  </si>
  <si>
    <t>E-20260627-2290</t>
  </si>
  <si>
    <t>2026-06-27T13:09:59.926Z</t>
  </si>
  <si>
    <t>E-20260627-2291</t>
  </si>
  <si>
    <t>2026-06-27T13:13:28.701Z</t>
  </si>
  <si>
    <t>E-20260627-2292</t>
  </si>
  <si>
    <t>2026-06-27T13:16:31.253Z</t>
  </si>
  <si>
    <t>E-20260627-2293</t>
  </si>
  <si>
    <t>2026-06-27T13:19:06.895Z</t>
  </si>
  <si>
    <t>E-20260627-2294</t>
  </si>
  <si>
    <t>73/60=1.217</t>
  </si>
  <si>
    <t>2026-06-27T13:22:25.370Z</t>
  </si>
  <si>
    <t>E-20260627-2295</t>
  </si>
  <si>
    <t>59/60=0.983 left slipped first</t>
  </si>
  <si>
    <t>2026-06-27T13:24:38.583Z</t>
  </si>
  <si>
    <t>E-20260627-2296</t>
  </si>
  <si>
    <t>2026-06-27T13:27:31.892Z</t>
  </si>
  <si>
    <t>E-20260627-2297</t>
  </si>
  <si>
    <t>2026-06-27T13:29:45.163Z</t>
  </si>
  <si>
    <t>E-20260627-2298</t>
  </si>
  <si>
    <t>2026-06-27T13:32:03.932Z</t>
  </si>
  <si>
    <t>E-20260627-2299</t>
  </si>
  <si>
    <t xml:space="preserve">Capacity finish </t>
  </si>
  <si>
    <t>E-20260629-2300</t>
  </si>
  <si>
    <t>4.3 mph; 5% incline</t>
  </si>
  <si>
    <t>E-20260629-2301</t>
  </si>
  <si>
    <t>2026-06-29T14:02:26.401Z</t>
  </si>
  <si>
    <t>E-20260629-2302</t>
  </si>
  <si>
    <t>2026-06-29T14:02:27.628Z</t>
  </si>
  <si>
    <t>E-20260629-2303</t>
  </si>
  <si>
    <t>2026-06-29T14:02:29.581Z</t>
  </si>
  <si>
    <t>E-20260629-2304</t>
  </si>
  <si>
    <t>2026-06-29T14:02:30.271Z</t>
  </si>
  <si>
    <t>E-20260629-2305</t>
  </si>
  <si>
    <t>2026-06-29T14:04:47.707Z</t>
  </si>
  <si>
    <t>E-20260629-2306</t>
  </si>
  <si>
    <t>2026-06-29T14:08:06.513Z</t>
  </si>
  <si>
    <t>E-20260629-2307</t>
  </si>
  <si>
    <t>2026-06-29T14:11:31.165Z</t>
  </si>
  <si>
    <t>E-20260629-2308</t>
  </si>
  <si>
    <t>2026-06-29T14:14:59.201Z</t>
  </si>
  <si>
    <t>E-20260629-2309</t>
  </si>
  <si>
    <t>2026-06-29T14:18:08.946Z</t>
  </si>
  <si>
    <t>E-20260629-2310</t>
  </si>
  <si>
    <t>Machine says “starting resistance is 25 lbs” but I added 70 lbs per arm; tempo 2-1-2; RIR 2</t>
  </si>
  <si>
    <t>2026-06-29T14:26:58.723Z</t>
  </si>
  <si>
    <t>E-20260629-2311</t>
  </si>
  <si>
    <t xml:space="preserve">80 lbs per arm; tempo 2-1-2; RIR 1-2; difficult. </t>
  </si>
  <si>
    <t>2026-06-29T14:28:45.603Z</t>
  </si>
  <si>
    <t>E-20260629-2312</t>
  </si>
  <si>
    <t>2026-06-29T14:30:42.009Z</t>
  </si>
  <si>
    <t>E-20260629-2313</t>
  </si>
  <si>
    <t>2026-06-29T14:34:04.783Z</t>
  </si>
  <si>
    <t>E-20260629-2314</t>
  </si>
  <si>
    <t xml:space="preserve">Tempo 2-2-1; RIR 1-2; feet elevated </t>
  </si>
  <si>
    <t>2026-06-29T14:35:48.914Z</t>
  </si>
  <si>
    <t>E-20260629-2315</t>
  </si>
  <si>
    <t>2026-06-29T14:37:45.974Z</t>
  </si>
  <si>
    <t>E-20260629-2316</t>
  </si>
  <si>
    <t>2026-06-29T14:39:40.175Z</t>
  </si>
  <si>
    <t>E-20260629-2317</t>
  </si>
  <si>
    <t xml:space="preserve">Yikes. Maybe too quick a transition from body rows to curls but the lactic acid build up is more today. </t>
  </si>
  <si>
    <t>2026-06-29T14:42:05.351Z</t>
  </si>
  <si>
    <t>E-20260629-2318</t>
  </si>
  <si>
    <t>Tempo controlled 2-2-2; RIR 1-2; is this a regression? Feels good but the reps aren’t there today</t>
  </si>
  <si>
    <t>2026-06-29T14:45:18.190Z</t>
  </si>
  <si>
    <t>E-20260629-2319</t>
  </si>
  <si>
    <t>2026-06-29T14:47:47.456Z</t>
  </si>
  <si>
    <t>E-20260629-2320</t>
  </si>
  <si>
    <t>2026-06-29T14:50:31.044Z</t>
  </si>
  <si>
    <t>E-20260629-2321</t>
  </si>
  <si>
    <t>2026-06-29T14:53:35.441Z</t>
  </si>
  <si>
    <t>E-20260629-2322</t>
  </si>
  <si>
    <t>Tempo 3-1-3; RIR 1-2; ego lift</t>
  </si>
  <si>
    <t>2026-06-29T14:57:02.774Z</t>
  </si>
  <si>
    <t>E-20260629-2323</t>
  </si>
  <si>
    <t xml:space="preserve">Tempo 3-1-3; RIR 1-2; </t>
  </si>
  <si>
    <t>2026-06-29T15:00:22.853Z</t>
  </si>
  <si>
    <t>E-20260629-2324</t>
  </si>
  <si>
    <t>2026-06-29T15:04:56.236Z</t>
  </si>
  <si>
    <t>E-20260629-2325</t>
  </si>
  <si>
    <t xml:space="preserve">74/60=1.233; fyi Coach I’m holding / pinching both simultaneously </t>
  </si>
  <si>
    <t>2026-06-29T15:07:43.706Z</t>
  </si>
  <si>
    <t>E-20260629-2326</t>
  </si>
  <si>
    <t>62/60=1.0333</t>
  </si>
  <si>
    <t>2026-06-29T15:10:20.114Z</t>
  </si>
  <si>
    <t>E-20260629-2327</t>
  </si>
  <si>
    <t>2026-06-29T15:13:03.834Z</t>
  </si>
  <si>
    <t>E-20260629-2328</t>
  </si>
  <si>
    <t>2026-06-29T15:15:20.466Z</t>
  </si>
  <si>
    <t>E-20260629-2329</t>
  </si>
  <si>
    <t>2026-06-29T15:17:31.251Z</t>
  </si>
  <si>
    <t>E-20260629-2330</t>
  </si>
  <si>
    <t>E-20260630-2331</t>
  </si>
  <si>
    <t>4.3 mph, 5% incline</t>
  </si>
  <si>
    <t>E-20260630-2332</t>
  </si>
  <si>
    <t>2026-06-30T17:25:22.643Z</t>
  </si>
  <si>
    <t>E-20260630-2333</t>
  </si>
  <si>
    <t>2026-06-30T17:25:23.249Z</t>
  </si>
  <si>
    <t>E-20260630-2334</t>
  </si>
  <si>
    <t>2026-06-30T17:25:25.102Z</t>
  </si>
  <si>
    <t>E-20260630-2335</t>
  </si>
  <si>
    <t>2026-06-30T17:25:25.687Z</t>
  </si>
  <si>
    <t>E-20260630-2336</t>
  </si>
  <si>
    <t>2026-06-30T17:29:06.577Z</t>
  </si>
  <si>
    <t>E-20260630-2337</t>
  </si>
  <si>
    <t>2026-06-30T17:33:52.210Z</t>
  </si>
  <si>
    <t>E-20260630-2338</t>
  </si>
  <si>
    <t>Tempo 3-1-1; RIR 1-2; I thought we were doing an overload. Had to farmer carry the dbs a good 30 sec walk to get to the right bench, so will push through 75s per hand. Let’s go!! 🙌</t>
  </si>
  <si>
    <t>2026-06-30T17:37:31.715Z</t>
  </si>
  <si>
    <t>E-20260630-2339</t>
  </si>
  <si>
    <t>2026-06-30T17:40:42.993Z</t>
  </si>
  <si>
    <t>E-20260630-2340</t>
  </si>
  <si>
    <t xml:space="preserve">Tempo 2-1-2; RIR 1-2; Precor - Chest Press machine; seat at 3, Little bit different machine chest press. Has a foot pedal to help get the handles in a safer shoulder starting point </t>
  </si>
  <si>
    <t>2026-06-30T17:45:31.103Z</t>
  </si>
  <si>
    <t>E-20260630-2341</t>
  </si>
  <si>
    <t xml:space="preserve">Tempo 2-1-2; RIR 1-2; seat at 3, Little bit different machine chest press. Has a foot pedal to help get the handles in a safer shoulder starting point </t>
  </si>
  <si>
    <t>2026-06-30T17:47:27.314Z</t>
  </si>
  <si>
    <t>E-20260630-2342</t>
  </si>
  <si>
    <t xml:space="preserve">Tempo 2-1-2; RIR 1; Precor - Chest Press machine; seat at 3, Little bit different machine chest press. Has a foot pedal to help get the handles in a safer shoulder starting point </t>
  </si>
  <si>
    <t>2026-06-30T17:50:37.189Z</t>
  </si>
  <si>
    <t>E-20260630-2343</t>
  </si>
  <si>
    <t>2026-06-30T17:53:30.221Z</t>
  </si>
  <si>
    <t>E-20260630-2344</t>
  </si>
  <si>
    <t>Warm up. No padded cuff today</t>
  </si>
  <si>
    <t>2026-06-30T17:57:48.405Z</t>
  </si>
  <si>
    <t>E-20260630-2345</t>
  </si>
  <si>
    <t>Working set. Tempo 2-2-2; RIR 2; No padded cuff today</t>
  </si>
  <si>
    <t>2026-06-30T18:03:08.780Z</t>
  </si>
  <si>
    <t>E-20260630-2346</t>
  </si>
  <si>
    <t>Tempo 2-2-2; RIR 1-2; Working set. No padded cuff today</t>
  </si>
  <si>
    <t>2026-06-30T18:07:13.625Z</t>
  </si>
  <si>
    <t>E-20260630-2347</t>
  </si>
  <si>
    <t>Working set. Tempo 2-2-2; RIR 1-2; No padded cuff today</t>
  </si>
  <si>
    <t>2026-06-30T18:11:34.259Z</t>
  </si>
  <si>
    <t>E-20260630-2348</t>
  </si>
  <si>
    <t>Tempo 3-1-3: RIR 1-2; left fatigued at 11</t>
  </si>
  <si>
    <t>2026-06-30T18:16:20.900Z</t>
  </si>
  <si>
    <t>E-20260630-2349</t>
  </si>
  <si>
    <t>Tempo 3-1-3: RIR 1; left fatigued at 11</t>
  </si>
  <si>
    <t>2026-06-30T18:19:51.821Z</t>
  </si>
  <si>
    <t>E-20260630-2350</t>
  </si>
  <si>
    <t>2026-06-30T18:23:20.978Z</t>
  </si>
  <si>
    <t>E-20260630-2351</t>
  </si>
  <si>
    <t>2026-06-30T18:25:54.373Z</t>
  </si>
  <si>
    <t>E-20260630-2352</t>
  </si>
  <si>
    <t>Tempo 2-1-2; RIR 1-2; 90-100 degree ROM</t>
  </si>
  <si>
    <t>2026-06-30T18:28:01.865Z</t>
  </si>
  <si>
    <t>E-20260630-2353</t>
  </si>
  <si>
    <t>2026-06-30T18:30:00.237Z</t>
  </si>
  <si>
    <t>E-20260630-2354</t>
  </si>
  <si>
    <t>2026-06-30T18:32:00.065Z</t>
  </si>
  <si>
    <t>E-20260630-2355</t>
  </si>
  <si>
    <t>2026-06-30T18:33:37.356Z</t>
  </si>
  <si>
    <t>E-20260630-2356</t>
  </si>
  <si>
    <t>2026-06-30T18:33:57.490Z</t>
  </si>
  <si>
    <t>E-20260630-2357</t>
  </si>
  <si>
    <t>84/60=1.4</t>
  </si>
  <si>
    <t>2026-06-30T18:37:06.941Z</t>
  </si>
  <si>
    <t>E-20260630-2358</t>
  </si>
  <si>
    <t xml:space="preserve">59/60=0.983 left slipped first </t>
  </si>
  <si>
    <t>2026-06-30T18:39:46.036Z</t>
  </si>
  <si>
    <t>E-20260630-2359</t>
  </si>
  <si>
    <t>2026-06-30T18:42:08.829Z</t>
  </si>
  <si>
    <t>E-20260630-2360</t>
  </si>
  <si>
    <t>61/60=1.0167</t>
  </si>
  <si>
    <t>2026-06-30T18:44:18.476Z</t>
  </si>
  <si>
    <t>E-20260630-2361</t>
  </si>
  <si>
    <t>51/60=0.85</t>
  </si>
  <si>
    <t>2026-06-30T18:46:41.227Z</t>
  </si>
  <si>
    <t>E-20260630-2362</t>
  </si>
  <si>
    <t>E-20260702-2363</t>
  </si>
  <si>
    <t>E-20260702-2364</t>
  </si>
  <si>
    <t>2026-07-02T16:20:30.705Z</t>
  </si>
  <si>
    <t>E-20260702-2365</t>
  </si>
  <si>
    <t>2026-07-02T16:23:24.454Z</t>
  </si>
  <si>
    <t>E-20260702-2366</t>
  </si>
  <si>
    <t>2026-07-02T16:26:28.708Z</t>
  </si>
  <si>
    <t>E-20260702-2367</t>
  </si>
  <si>
    <t>2026-07-02T16:28:48.508Z</t>
  </si>
  <si>
    <t>E-20260702-2368</t>
  </si>
  <si>
    <t>2026-07-02T16:31:55.125Z</t>
  </si>
  <si>
    <t>E-20260702-2369</t>
  </si>
  <si>
    <t>2026-07-02T16:35:28.525Z</t>
  </si>
  <si>
    <t>E-20260702-2370</t>
  </si>
  <si>
    <t>Tempo 2-1-1; RIR 2+</t>
  </si>
  <si>
    <t>2026-07-02T16:38:10.936Z</t>
  </si>
  <si>
    <t>E-20260702-2371</t>
  </si>
  <si>
    <t>2026-07-02T16:40:50.730Z</t>
  </si>
  <si>
    <t>E-20260702-2372</t>
  </si>
  <si>
    <t>2026-07-02T16:44:37.492Z</t>
  </si>
  <si>
    <t>E-20260702-2373</t>
  </si>
  <si>
    <t>2026-07-02T16:47:17.839Z</t>
  </si>
  <si>
    <t>E-20260702-2374</t>
  </si>
  <si>
    <t>2026-07-02T16:50:28.846Z</t>
  </si>
  <si>
    <t>E-20260702-2375</t>
  </si>
  <si>
    <t>2026-07-02T16:53:04.361Z</t>
  </si>
  <si>
    <t>E-20260702-2376</t>
  </si>
  <si>
    <t>2026-07-02T16:55:22.567Z</t>
  </si>
  <si>
    <t>E-20260702-2377</t>
  </si>
  <si>
    <t>Left side first, tempo 2-2-2; RIR 2</t>
  </si>
  <si>
    <t>2026-07-02T16:59:45.329Z</t>
  </si>
  <si>
    <t>E-20260702-2378</t>
  </si>
  <si>
    <t>Left side first, tempo 2-2-2; RIR 1-2</t>
  </si>
  <si>
    <t>2026-07-02T17:02:39.223Z</t>
  </si>
  <si>
    <t>E-20260702-2379</t>
  </si>
  <si>
    <t>Left side first, tempo 2-2-2; RIR 1</t>
  </si>
  <si>
    <t>2026-07-02T17:06:12.730Z</t>
  </si>
  <si>
    <t>E-20260702-2380</t>
  </si>
  <si>
    <t>2026-07-02T17:08:45.714Z</t>
  </si>
  <si>
    <t>E-20260702-2381</t>
  </si>
  <si>
    <t>Warm up: Hoist cable machine; 120 lb plate; tempo 2-2-2; RIR 2+</t>
  </si>
  <si>
    <t>2026-07-02T17:12:26.241Z</t>
  </si>
  <si>
    <t>E-20260702-2382</t>
  </si>
  <si>
    <t>Working set: Hoist cable machine; 120 lb plate + 5 lb block; tempo 2-2-2; RIR 2+</t>
  </si>
  <si>
    <t>2026-07-02T17:13:45.544Z</t>
  </si>
  <si>
    <t>E-20260702-2383</t>
  </si>
  <si>
    <t>Working set: Hoist cable machine; 135 lb plate; tempo 2-2-2; RIR 1-2</t>
  </si>
  <si>
    <t>2026-07-02T17:15:40.265Z</t>
  </si>
  <si>
    <t>E-20260702-2384</t>
  </si>
  <si>
    <t>2026-07-02T17:17:36.462Z</t>
  </si>
  <si>
    <t>E-20260702-2385</t>
  </si>
  <si>
    <t>25 lb each hand. I’ve never done 50 lbs per hand like you prescribed   65/60=1.0833</t>
  </si>
  <si>
    <t>2026-07-02T17:20:21.016Z</t>
  </si>
  <si>
    <t>E-20260702-2386</t>
  </si>
  <si>
    <t>Umax plates at the hotel gym. Plastic covering  little slicker than the rubber Planet Fitness plates. 25 lb each hand. I’ve never done 50 lbs per hand like you prescribed   65/60=1.0833</t>
  </si>
  <si>
    <t>2026-07-02T17:22:28.002Z</t>
  </si>
  <si>
    <t>E-20260702-2387</t>
  </si>
  <si>
    <t>2026-07-02T17:24:43.199Z</t>
  </si>
  <si>
    <t>E-20260702-2388</t>
  </si>
  <si>
    <t xml:space="preserve">Thicker handles on Hoist machine / pull up bar </t>
  </si>
  <si>
    <t>2026-07-02T17:26:40.916Z</t>
  </si>
  <si>
    <t>E-20260702-2389</t>
  </si>
  <si>
    <t>E-20260703-2390</t>
  </si>
  <si>
    <t>E-20260703-2391</t>
  </si>
  <si>
    <t>2 mph, 0.5% incline; 70/60=1.167</t>
  </si>
  <si>
    <t>2026-07-03T18:02:42.258Z</t>
  </si>
  <si>
    <t>E-20260703-2392</t>
  </si>
  <si>
    <t xml:space="preserve">2 mph, 0.5% incline; </t>
  </si>
  <si>
    <t>2026-07-03T18:05:45.743Z</t>
  </si>
  <si>
    <t>E-20260703-2393</t>
  </si>
  <si>
    <t>2 mph, 0.5% incline; 50/60=0.833</t>
  </si>
  <si>
    <t>2026-07-03T18:08:32.726Z</t>
  </si>
  <si>
    <t>E-20260703-2394</t>
  </si>
  <si>
    <t>2 mph, 0.5% incline; 47/60=0.783</t>
  </si>
  <si>
    <t>2026-07-03T18:11:19.500Z</t>
  </si>
  <si>
    <t>E-20260703-2395</t>
  </si>
  <si>
    <t>2026-07-03T18:13:53.237Z</t>
  </si>
  <si>
    <t>E-20260703-2396</t>
  </si>
  <si>
    <t>Tempo 2-2-2; RIR 1-2; left side first</t>
  </si>
  <si>
    <t>2026-07-03T18:20:32.895Z</t>
  </si>
  <si>
    <t>E-20260703-2397</t>
  </si>
  <si>
    <t>2026-07-03T18:20:34.068Z</t>
  </si>
  <si>
    <t>E-20260703-2398</t>
  </si>
  <si>
    <t>2026-07-03T18:23:03.693Z</t>
  </si>
  <si>
    <t>E-20260703-2399</t>
  </si>
  <si>
    <t>Tempo 2-2-2; RIR 1; left side first</t>
  </si>
  <si>
    <t>2026-07-03T18:26:12.128Z</t>
  </si>
  <si>
    <t>E-20260703-2400</t>
  </si>
  <si>
    <t>Tempo 3–1-3; RIR 2+ (maybe RIR 1-2 on left)</t>
  </si>
  <si>
    <t>2026-07-03T18:29:54.462Z</t>
  </si>
  <si>
    <t>E-20260703-2401</t>
  </si>
  <si>
    <t>Tempo 3–1-3; RIR 2</t>
  </si>
  <si>
    <t>2026-07-03T18:33:18.758Z</t>
  </si>
  <si>
    <t>E-20260703-2402</t>
  </si>
  <si>
    <t>Tempo 3–1-3; RIR 1-2</t>
  </si>
  <si>
    <t>2026-07-03T18:36:05.753Z</t>
  </si>
  <si>
    <t>E-20260703-2403</t>
  </si>
  <si>
    <t>2026-07-03T18:39:27.510Z</t>
  </si>
  <si>
    <t>E-20260703-2404</t>
  </si>
  <si>
    <t>2026-07-03T18:41:31.255Z</t>
  </si>
  <si>
    <t>E-20260703-2405</t>
  </si>
  <si>
    <t>2026-07-03T18:43:28.504Z</t>
  </si>
  <si>
    <t>E-20260703-2406</t>
  </si>
  <si>
    <t>2026-07-03T18:45:39.524Z</t>
  </si>
  <si>
    <t>E-20260703-2407</t>
  </si>
  <si>
    <t>2026-07-03T18:47:58.503Z</t>
  </si>
  <si>
    <t>E-20260703-2408</t>
  </si>
  <si>
    <t>Tough! Tempo 2-2-2; RIR 1</t>
  </si>
  <si>
    <t>2026-07-03T18:52:14.190Z</t>
  </si>
  <si>
    <t>E-20260703-2409</t>
  </si>
  <si>
    <t>2026-07-03T18:55:08.655Z</t>
  </si>
  <si>
    <t>E-20260703-2410</t>
  </si>
  <si>
    <t>2026-07-03T18:58:14.816Z</t>
  </si>
  <si>
    <t>E-20260703-2411</t>
  </si>
  <si>
    <t>61/60=1.0167; slick XULT plates at this Planet Fitness</t>
  </si>
  <si>
    <t>2026-07-03T19:01:51.898Z</t>
  </si>
  <si>
    <t>E-20260703-2412</t>
  </si>
  <si>
    <t>62/60=; slick XULT plates at this Planet Fitness</t>
  </si>
  <si>
    <t>2026-07-03T19:04:19.225Z</t>
  </si>
  <si>
    <t>E-20260703-2413</t>
  </si>
  <si>
    <t>53/60=  ; slick XULT plates at this Planet Fitness</t>
  </si>
  <si>
    <t>2026-07-03T19:06:54.238Z</t>
  </si>
  <si>
    <t>E-20260703-2414</t>
  </si>
  <si>
    <t>2026-07-03T19:10:00.243Z</t>
  </si>
  <si>
    <t>E-20260703-2415</t>
  </si>
  <si>
    <t>2026-07-03T19:12:34.085Z</t>
  </si>
  <si>
    <t>E-20260703-2416</t>
  </si>
  <si>
    <t>E-20260705-2417</t>
  </si>
  <si>
    <t>4.3 mph, incline 5%</t>
  </si>
  <si>
    <t>E-20260705-2418</t>
  </si>
  <si>
    <t>2026-07-05T15:28:04.334Z</t>
  </si>
  <si>
    <t>E-20260705-2419</t>
  </si>
  <si>
    <t>2026-07-05T15:28:10.726Z</t>
  </si>
  <si>
    <t>E-20260705-2420</t>
  </si>
  <si>
    <t>2026-07-05T15:28:17.486Z</t>
  </si>
  <si>
    <t>E-20260705-2421</t>
  </si>
  <si>
    <t xml:space="preserve">Extend and depress shoulder girdle </t>
  </si>
  <si>
    <t>2026-07-05T15:29:43.179Z</t>
  </si>
  <si>
    <t>E-20260705-2422</t>
  </si>
  <si>
    <t>2026-07-05T15:34:44.431Z</t>
  </si>
  <si>
    <t>E-20260705-2423</t>
  </si>
  <si>
    <t>2026-07-05T15:34:46.316Z</t>
  </si>
  <si>
    <t>E-20260705-2424</t>
  </si>
  <si>
    <t>2026-07-05T15:34:49.529Z</t>
  </si>
  <si>
    <t>E-20260705-2425</t>
  </si>
  <si>
    <t>2026-07-05T15:34:51.352Z</t>
  </si>
  <si>
    <t>E-20260705-2426</t>
  </si>
  <si>
    <t xml:space="preserve">30 seconds </t>
  </si>
  <si>
    <t>2026-07-05T15:35:55.730Z</t>
  </si>
  <si>
    <t>E-20260705-2427</t>
  </si>
  <si>
    <t>2026-07-05T15:40:04.646Z</t>
  </si>
  <si>
    <t>E-20260705-2428</t>
  </si>
  <si>
    <t>2 mph, 0.5% incline; 65/60=1.0833</t>
  </si>
  <si>
    <t>2026-07-05T15:43:31.392Z</t>
  </si>
  <si>
    <t>E-20260705-2429</t>
  </si>
  <si>
    <t>2 mph, 0.5% incline; 55/60=0.917</t>
  </si>
  <si>
    <t>2026-07-05T15:46:38.610Z</t>
  </si>
  <si>
    <t>E-20260705-2430</t>
  </si>
  <si>
    <t>2 mph, 0.5% incline; 49/60=0.817</t>
  </si>
  <si>
    <t>2026-07-05T15:49:49.892Z</t>
  </si>
  <si>
    <t>E-20260705-2431</t>
  </si>
  <si>
    <t>2026-07-05T15:52:55.810Z</t>
  </si>
  <si>
    <t>E-20260705-2432</t>
  </si>
  <si>
    <t>Tempo 3-1-2; RIR 2; chest pad at 7, seat at 5 (LifeFitness machine)</t>
  </si>
  <si>
    <t>2026-07-05T15:57:42.419Z</t>
  </si>
  <si>
    <t>E-20260705-2433</t>
  </si>
  <si>
    <t>Tempo 3-1-2; RIR 1-2; chest pad at 7, seat at 5 (LifeFitness machine)</t>
  </si>
  <si>
    <t>2026-07-05T15:59:49.641Z</t>
  </si>
  <si>
    <t>E-20260705-2434</t>
  </si>
  <si>
    <t>2026-07-05T16:01:53.472Z</t>
  </si>
  <si>
    <t>E-20260705-2435</t>
  </si>
  <si>
    <t>2026-07-05T16:05:00.181Z</t>
  </si>
  <si>
    <t>E-20260705-2436</t>
  </si>
  <si>
    <t>Strict tempo 2-1-3; RIR 2; grip/forearms have some lactic acid build up</t>
  </si>
  <si>
    <t>2026-07-05T16:09:11.120Z</t>
  </si>
  <si>
    <t>E-20260705-2437</t>
  </si>
  <si>
    <t>Strict tempo 2-1-3; RIR 1-2; grip/forearms have some lactic acid build up</t>
  </si>
  <si>
    <t>2026-07-05T16:12:25.923Z</t>
  </si>
  <si>
    <t>E-20260705-2438</t>
  </si>
  <si>
    <t>2026-07-05T16:15:45.233Z</t>
  </si>
  <si>
    <t>E-20260705-2439</t>
  </si>
  <si>
    <t xml:space="preserve">Tempo 2-1-3; RIR 1-2; forearms are tired; Matrix adjustable bench at 3 (~30 degrees); tempo </t>
  </si>
  <si>
    <t>2026-07-05T16:20:24.681Z</t>
  </si>
  <si>
    <t>E-20260705-2440</t>
  </si>
  <si>
    <t xml:space="preserve">Wrist on left began to break form; Tempo 2-1-3; RIR 1-2; forearms are tired; Matrix adjustable bench at 3 (~30 degrees); tempo </t>
  </si>
  <si>
    <t>2026-07-05T16:22:58.930Z</t>
  </si>
  <si>
    <t>E-20260705-2441</t>
  </si>
  <si>
    <t>2026-07-05T16:25:40.662Z</t>
  </si>
  <si>
    <t>E-20260705-2442</t>
  </si>
  <si>
    <t>2026-07-05T16:28:17.597Z</t>
  </si>
  <si>
    <t>E-20260705-2443</t>
  </si>
  <si>
    <t>Tempo 2-2-3; RIR 2</t>
  </si>
  <si>
    <t>2026-07-05T16:30:28.368Z</t>
  </si>
  <si>
    <t>E-20260705-2444</t>
  </si>
  <si>
    <t>2026-07-05T16:33:02.279Z</t>
  </si>
  <si>
    <t>E-20260705-2445</t>
  </si>
  <si>
    <t>56 strokes</t>
  </si>
  <si>
    <t>E-20260706-2446</t>
  </si>
  <si>
    <t xml:space="preserve">4.3 mph, 5% incline </t>
  </si>
  <si>
    <t>E-20260706-2447</t>
  </si>
  <si>
    <t>2026-07-06T17:26:38.000Z</t>
  </si>
  <si>
    <t>E-20260706-2448</t>
  </si>
  <si>
    <t>2026-07-06T17:26:45.000Z</t>
  </si>
  <si>
    <t>E-20260706-2449</t>
  </si>
  <si>
    <t>2026-07-06T17:26:52.000Z</t>
  </si>
  <si>
    <t>E-20260706-2450</t>
  </si>
  <si>
    <t>2026-07-06T17:26:55.000Z</t>
  </si>
  <si>
    <t>E-20260706-2451</t>
  </si>
  <si>
    <t>2026-07-06T17:26:59.000Z</t>
  </si>
  <si>
    <t>E-20260706-2452</t>
  </si>
  <si>
    <t>2026-07-06T17:27:00.000Z</t>
  </si>
  <si>
    <t>E-20260706-2453</t>
  </si>
  <si>
    <t>2026-07-06T17:27:06.000Z</t>
  </si>
  <si>
    <t>E-20260706-2454</t>
  </si>
  <si>
    <t>2026-07-06T17:27:07.000Z</t>
  </si>
  <si>
    <t>E-20260706-2455</t>
  </si>
  <si>
    <t>Light w slow and controlled tempo</t>
  </si>
  <si>
    <t>2026-07-06T17:29:23.000Z</t>
  </si>
  <si>
    <t>E-20260706-2456</t>
  </si>
  <si>
    <t>Tempo strict 3-1-2; RIR 1-2; re focusing on strict tempo with phase 8</t>
  </si>
  <si>
    <t>2026-07-06T17:32:47.000Z</t>
  </si>
  <si>
    <t>E-20260706-2457</t>
  </si>
  <si>
    <t>Tempo strict 3-1-2; RIR 2; re focusing on strict tempo with phase 8</t>
  </si>
  <si>
    <t>2026-07-06T17:37:15.000Z</t>
  </si>
  <si>
    <t>E-20260706-2458</t>
  </si>
  <si>
    <t>2026-07-06T17:41:01.000Z</t>
  </si>
  <si>
    <t>E-20260706-2459</t>
  </si>
  <si>
    <t>Slight anterior awareness/tighness on right; Tempo strict 3-1-2; RIR 1-2; re focusing on strict tempo with phase 8</t>
  </si>
  <si>
    <t>2026-07-06T17:45:09.000Z</t>
  </si>
  <si>
    <t>E-20260706-2460</t>
  </si>
  <si>
    <t>LifeFitness machine; Seat at 3, handles at 2; Warmup: Tempo 2-2-2; RIR 5</t>
  </si>
  <si>
    <t>2026-07-06T17:48:06.000Z</t>
  </si>
  <si>
    <t>E-20260706-2461</t>
  </si>
  <si>
    <t>2026-07-06T17:50:11.000Z</t>
  </si>
  <si>
    <t>E-20260706-2462</t>
  </si>
  <si>
    <t>2026-07-06T17:52:56.000Z</t>
  </si>
  <si>
    <t>E-20260706-2463</t>
  </si>
  <si>
    <t>2026-07-06T17:55:29.000Z</t>
  </si>
  <si>
    <t>E-20260706-2464</t>
  </si>
  <si>
    <t>15 lbs per hand; Tempo 2-2-2; RIR 2; very tight at right extension</t>
  </si>
  <si>
    <t>2026-07-06T17:59:36.000Z</t>
  </si>
  <si>
    <t>E-20260706-2465</t>
  </si>
  <si>
    <t>15 lbs per hand; Tempo 2-1-3; RIR 2; very tight at right extension</t>
  </si>
  <si>
    <t>2026-07-06T18:02:16.000Z</t>
  </si>
  <si>
    <t>E-20260706-2466</t>
  </si>
  <si>
    <t>2026-07-06T18:04:46.000Z</t>
  </si>
  <si>
    <t>E-20260706-2467</t>
  </si>
  <si>
    <t>Tempo 2-1-3; RIR 3+; Right Very tight after flys; 10 lbs per hand</t>
  </si>
  <si>
    <t>2026-07-06T18:08:15.000Z</t>
  </si>
  <si>
    <t>E-20260706-2468</t>
  </si>
  <si>
    <t>Tempo 2-1-3; RIR 2+; Right Very tight after flys; 15 lbs per hand</t>
  </si>
  <si>
    <t>2026-07-06T18:10:57.000Z</t>
  </si>
  <si>
    <t>E-20260706-2469</t>
  </si>
  <si>
    <t>Tempo 2-1-3; RIR 2+; Right Very tight after flys; 20 lbs per hand</t>
  </si>
  <si>
    <t>2026-07-06T18:13:43.000Z</t>
  </si>
  <si>
    <t>E-20260706-2470</t>
  </si>
  <si>
    <t>2026-07-06T18:17:49.000Z</t>
  </si>
  <si>
    <t>E-20260706-2471</t>
  </si>
  <si>
    <t>2026-07-06T18:20:41.000Z</t>
  </si>
  <si>
    <t>E-20260706-2472</t>
  </si>
  <si>
    <t>2026-07-06T18:23:29.000Z</t>
  </si>
  <si>
    <t>E-20260706-2473</t>
  </si>
  <si>
    <t>Warmup; 2-1-2; RIR 1-2</t>
  </si>
  <si>
    <t>2026-07-06T18:25:20.000Z</t>
  </si>
  <si>
    <t>E-20260706-2474</t>
  </si>
  <si>
    <t>Working; 2-1-3; RIR 1-2</t>
  </si>
  <si>
    <t>2026-07-06T18:28:32.000Z</t>
  </si>
  <si>
    <t>E-20260706-2475</t>
  </si>
  <si>
    <t>2026-07-06T18:29:29.000Z</t>
  </si>
  <si>
    <t>E-20260706-2476</t>
  </si>
  <si>
    <t>2026-07-06T18:31:19.000Z</t>
  </si>
  <si>
    <t>E-20260706-2477</t>
  </si>
  <si>
    <t>20 sec hard ; 40 sec rest</t>
  </si>
  <si>
    <t>2026-07-06T18:38:39.000Z</t>
  </si>
  <si>
    <t>E-20260706-2478</t>
  </si>
  <si>
    <t>2026-07-06T18:38:41.000Z</t>
  </si>
  <si>
    <t>E-20260706-2479</t>
  </si>
  <si>
    <t>2026-07-06T18:39:33.614Z</t>
  </si>
  <si>
    <t>E-20260706-2480</t>
  </si>
  <si>
    <t>2026-07-06T18:39:34.471Z</t>
  </si>
  <si>
    <t>E-20260706-2481</t>
  </si>
  <si>
    <t>2026-07-06T18:39:35.086Z</t>
  </si>
  <si>
    <t>E-20260706-2482</t>
  </si>
  <si>
    <t>E-20260707-2483</t>
  </si>
  <si>
    <t xml:space="preserve">Warmup: 4.3 mph 5% incline </t>
  </si>
  <si>
    <t>E-20260707-2484</t>
  </si>
  <si>
    <t>2026-07-07T20:01:51.000Z</t>
  </si>
  <si>
    <t>E-20260707-2485</t>
  </si>
  <si>
    <t>2026-07-07T20:01:56.000Z</t>
  </si>
  <si>
    <t>E-20260707-2486</t>
  </si>
  <si>
    <t>Per leg</t>
  </si>
  <si>
    <t>2026-07-07T20:02:07.000Z</t>
  </si>
  <si>
    <t>E-20260707-2487</t>
  </si>
  <si>
    <t>2026-07-07T20:03:10.000Z</t>
  </si>
  <si>
    <t>E-20260707-2488</t>
  </si>
  <si>
    <t>2026-07-07T20:03:13.000Z</t>
  </si>
  <si>
    <t>E-20260707-2489</t>
  </si>
  <si>
    <t>2026-07-07T20:03:17.000Z</t>
  </si>
  <si>
    <t>E-20260707-2490</t>
  </si>
  <si>
    <t>2026-07-07T20:03:18.000Z</t>
  </si>
  <si>
    <t>E-20260707-2491</t>
  </si>
  <si>
    <t>2026-07-07T20:03:20.000Z</t>
  </si>
  <si>
    <t>E-20260707-2492</t>
  </si>
  <si>
    <t>2026-07-07T20:04:00.000Z</t>
  </si>
  <si>
    <t>E-20260707-2493</t>
  </si>
  <si>
    <t>2026-07-07T20:04:38.000Z</t>
  </si>
  <si>
    <t>E-20260707-2494</t>
  </si>
  <si>
    <t>2026-07-07T20:07:53.000Z</t>
  </si>
  <si>
    <t>E-20260707-2495</t>
  </si>
  <si>
    <t>2026-07-07T20:11:18.000Z</t>
  </si>
  <si>
    <t>E-20260707-2496</t>
  </si>
  <si>
    <t>2026-07-07T20:14:52.000Z</t>
  </si>
  <si>
    <t>E-20260707-2497</t>
  </si>
  <si>
    <t>Lower back beginning to feel a little fatigue; Tempo 3-1-2; RIR 1-2</t>
  </si>
  <si>
    <t>2026-07-07T20:17:56.000Z</t>
  </si>
  <si>
    <t>E-20260707-2498</t>
  </si>
  <si>
    <t>2026-07-07T20:20:31.000Z</t>
  </si>
  <si>
    <t>E-20260707-2499</t>
  </si>
  <si>
    <t>2026-07-07T20:23:31.000Z</t>
  </si>
  <si>
    <t>E-20260707-2500</t>
  </si>
  <si>
    <t>2026-07-07T20:26:32.000Z</t>
  </si>
  <si>
    <t>E-20260707-2501</t>
  </si>
  <si>
    <t>2 mph, 0.5% incline; forearms fatigue from RDLs</t>
  </si>
  <si>
    <t>2026-07-07T20:31:04.000Z</t>
  </si>
  <si>
    <t>E-20260707-2502</t>
  </si>
  <si>
    <t>50/60=   2 mph, 0.5% incline; forearms fatigue from RDLs</t>
  </si>
  <si>
    <t>2026-07-07T20:33:50.000Z</t>
  </si>
  <si>
    <t>E-20260707-2503</t>
  </si>
  <si>
    <t>48/60=   2 mph, 0.5% incline; forearms fatigue from RDLs</t>
  </si>
  <si>
    <t>2026-07-07T20:36:39.000Z</t>
  </si>
  <si>
    <t>E-20260707-2504</t>
  </si>
  <si>
    <t>Tough after essentially 4 minutes of farmer “hold” via RDLs; =   2 mph, 0.5% incline; forearms fatigue from RDLs</t>
  </si>
  <si>
    <t>2026-07-07T20:39:23.000Z</t>
  </si>
  <si>
    <t>E-20260707-2505</t>
  </si>
  <si>
    <t>Warmup: Lower back getting pretty tight; slightly left of vertebrae; tempo 3-1-2; RIR 3+</t>
  </si>
  <si>
    <t>2026-07-07T20:44:16.000Z</t>
  </si>
  <si>
    <t>E-20260707-2506</t>
  </si>
  <si>
    <t>Working set: tempo 3-1-2; RIR 2+</t>
  </si>
  <si>
    <t>2026-07-07T20:46:48.000Z</t>
  </si>
  <si>
    <t>E-20260707-2507</t>
  </si>
  <si>
    <t>Working set: tempo 3-1-2; RIR 2</t>
  </si>
  <si>
    <t>2026-07-07T20:49:17.000Z</t>
  </si>
  <si>
    <t>E-20260707-2508</t>
  </si>
  <si>
    <t>30 lbs kettlebell on working leg side, 10 lb kb on offside; Working set: tempo 3-1-2; RIR 2</t>
  </si>
  <si>
    <t>2026-07-07T20:54:04.000Z</t>
  </si>
  <si>
    <t>E-20260707-2509</t>
  </si>
  <si>
    <t>Warmup: tempo 2-1-3; RIR 3+</t>
  </si>
  <si>
    <t>2026-07-07T20:57:04.000Z</t>
  </si>
  <si>
    <t>E-20260707-2510</t>
  </si>
  <si>
    <t>Working set: tempo 2-1-3; RIR 3+</t>
  </si>
  <si>
    <t>2026-07-07T20:59:00.000Z</t>
  </si>
  <si>
    <t>E-20260707-2511</t>
  </si>
  <si>
    <t>Working set: tempo 2-1-3; RIR 2+</t>
  </si>
  <si>
    <t>2026-07-07T21:01:39.000Z</t>
  </si>
  <si>
    <t>E-20260707-2512</t>
  </si>
  <si>
    <t>2026-07-07T21:05:17.000Z</t>
  </si>
  <si>
    <t>E-20260707-2513</t>
  </si>
  <si>
    <t>E-20260708-2514</t>
  </si>
  <si>
    <t>E-20260708-2515</t>
  </si>
  <si>
    <t>2026-07-08T18:38:23.000Z</t>
  </si>
  <si>
    <t>E-20260708-2516</t>
  </si>
  <si>
    <t>2026-07-08T18:38:32.000Z</t>
  </si>
  <si>
    <t>E-20260708-2517</t>
  </si>
  <si>
    <t>2026-07-08T18:38:39.000Z</t>
  </si>
  <si>
    <t>E-20260708-2518</t>
  </si>
  <si>
    <t>2026-07-08T18:38:43.000Z</t>
  </si>
  <si>
    <t>E-20260708-2519</t>
  </si>
  <si>
    <t>2026-07-08T18:42:53.000Z</t>
  </si>
  <si>
    <t>E-20260708-2520</t>
  </si>
  <si>
    <t>2026-07-08T18:42:55.000Z</t>
  </si>
  <si>
    <t>E-20260708-2521</t>
  </si>
  <si>
    <t>2026-07-08T18:42:56.000Z</t>
  </si>
  <si>
    <t>E-20260708-2522</t>
  </si>
  <si>
    <t>2026-07-08T18:43:03.000Z</t>
  </si>
  <si>
    <t>E-20260708-2523</t>
  </si>
  <si>
    <t>2026-07-08T18:46:29.000Z</t>
  </si>
  <si>
    <t>E-20260708-2524</t>
  </si>
  <si>
    <t>Tempo 2-1-3; RIR 2; left contraction a little lacking on 10</t>
  </si>
  <si>
    <t>2026-07-08T18:49:19.000Z</t>
  </si>
  <si>
    <t>E-20260708-2525</t>
  </si>
  <si>
    <t>Tempo 2-1-3; RIR 1-2; left contraction a little lacking on 10</t>
  </si>
  <si>
    <t>2026-07-08T18:52:36.000Z</t>
  </si>
  <si>
    <t>E-20260708-2526</t>
  </si>
  <si>
    <t>2026-07-08T18:56:24.000Z</t>
  </si>
  <si>
    <t>E-20260708-2527</t>
  </si>
  <si>
    <t>2026-07-08T18:59:12.000Z</t>
  </si>
  <si>
    <t>E-20260708-2528</t>
  </si>
  <si>
    <t>Tempo 2-1-3; RIR 1-2; left fatigued at 8-9</t>
  </si>
  <si>
    <t>2026-07-08T19:02:31.000Z</t>
  </si>
  <si>
    <t>E-20260708-2529</t>
  </si>
  <si>
    <t>Single Arm Rope Curl (extended Arm Position )</t>
  </si>
  <si>
    <t>2026-07-08T19:06:18.000Z</t>
  </si>
  <si>
    <t>E-20260708-2530</t>
  </si>
  <si>
    <t>2026-07-08T19:09:44.000Z</t>
  </si>
  <si>
    <t>E-20260708-2531</t>
  </si>
  <si>
    <t>2026-07-08T19:14:18.000Z</t>
  </si>
  <si>
    <t>E-20260708-2532</t>
  </si>
  <si>
    <t>2026-07-08T19:16:06.000Z</t>
  </si>
  <si>
    <t>E-20260708-2533</t>
  </si>
  <si>
    <t>2026-07-08T19:18:18.000Z</t>
  </si>
  <si>
    <t>E-20260708-2534</t>
  </si>
  <si>
    <t>2026-07-08T19:20:22.000Z</t>
  </si>
  <si>
    <t>E-20260708-2535</t>
  </si>
  <si>
    <t>2026-07-08T19:24:25.000Z</t>
  </si>
  <si>
    <t>E-20260708-2536</t>
  </si>
  <si>
    <t>2026-07-08T19:26:49.000Z</t>
  </si>
  <si>
    <t>E-20260708-2537</t>
  </si>
  <si>
    <t>2026-07-08T19:29:22.000Z</t>
  </si>
  <si>
    <t>E-20260708-2538</t>
  </si>
  <si>
    <t>2026-07-08T19:34:36.000Z</t>
  </si>
  <si>
    <t>E-20260708-2539</t>
  </si>
  <si>
    <t>60 second rest btwn set 1 &amp; 2; 55/60=0.917</t>
  </si>
  <si>
    <t>2026-07-08T19:35:07.000Z</t>
  </si>
  <si>
    <t>E-20260708-2540</t>
  </si>
  <si>
    <t xml:space="preserve">90 second rest btwn set 2 &amp; 3; </t>
  </si>
  <si>
    <t>2026-07-08T19:37:11.000Z</t>
  </si>
  <si>
    <t>E-20260708-2541</t>
  </si>
  <si>
    <t xml:space="preserve">Left started rolling to fingers </t>
  </si>
  <si>
    <t>2026-07-08T19:40:05.000Z</t>
  </si>
  <si>
    <t>E-20260708-2542</t>
  </si>
  <si>
    <t>20 sec sprint, 40 sec controlled smooth</t>
  </si>
  <si>
    <t>2026-07-08T19:48:50.000Z</t>
  </si>
  <si>
    <t>E-20260708-2543</t>
  </si>
  <si>
    <t>2026-07-08T19:48:57.000Z</t>
  </si>
  <si>
    <t>E-20260708-2544</t>
  </si>
  <si>
    <t>2026-07-08T19:48:58.000Z</t>
  </si>
  <si>
    <t>E-20260708-2545</t>
  </si>
  <si>
    <t>2026-07-08T19:48:59.000Z</t>
  </si>
  <si>
    <t>E-20260708-2546</t>
  </si>
  <si>
    <t>2026-07-08T19:49:00.000Z</t>
  </si>
  <si>
    <t>E-20260708-2547</t>
  </si>
  <si>
    <t>E-20260710-2548</t>
  </si>
  <si>
    <t>E-20260710-2549</t>
  </si>
  <si>
    <t>2026-07-10T16:25:37.211Z</t>
  </si>
  <si>
    <t>E-20260710-2550</t>
  </si>
  <si>
    <t>2026-07-10T16:25:43.535Z</t>
  </si>
  <si>
    <t>E-20260710-2551</t>
  </si>
  <si>
    <t>2026-07-10T16:25:46.984Z</t>
  </si>
  <si>
    <t>E-20260710-2552</t>
  </si>
  <si>
    <t>2026-07-10T16:25:49.053Z</t>
  </si>
  <si>
    <t>E-20260710-2553</t>
  </si>
  <si>
    <t>2026-07-10T16:25:52.048Z</t>
  </si>
  <si>
    <t>E-20260710-2554</t>
  </si>
  <si>
    <t>2026-07-10T16:25:53.253Z</t>
  </si>
  <si>
    <t>E-20260710-2555</t>
  </si>
  <si>
    <t>2026-07-10T16:25:54.424Z</t>
  </si>
  <si>
    <t>E-20260710-2556</t>
  </si>
  <si>
    <t>2026-07-10T16:25:55.998Z</t>
  </si>
  <si>
    <t>E-20260710-2557</t>
  </si>
  <si>
    <t>2mph, 0.5% incline</t>
  </si>
  <si>
    <t>2026-07-10T16:30:16.532Z</t>
  </si>
  <si>
    <t>E-20260710-2558</t>
  </si>
  <si>
    <t>67/60=   2mph, 0.5% incline</t>
  </si>
  <si>
    <t>2026-07-10T16:32:51.163Z</t>
  </si>
  <si>
    <t>E-20260710-2559</t>
  </si>
  <si>
    <t xml:space="preserve"> Both grips failed at same time; 55/60=   2mph, 0.5% incline</t>
  </si>
  <si>
    <t>2026-07-10T16:35:32.708Z</t>
  </si>
  <si>
    <t>E-20260710-2560</t>
  </si>
  <si>
    <t xml:space="preserve"> 52/60=   Both grips failed at same time; 55/60=   2mph, 0.5% incline</t>
  </si>
  <si>
    <t>2026-07-10T16:38:30.498Z</t>
  </si>
  <si>
    <t>E-20260710-2561</t>
  </si>
  <si>
    <t>Chest pad at 7, seat at 5; Tempo 3-1-2; RIR 1-2</t>
  </si>
  <si>
    <t>2026-07-10T16:42:50.776Z</t>
  </si>
  <si>
    <t>E-20260710-2562</t>
  </si>
  <si>
    <t>2026-07-10T16:45:26.569Z</t>
  </si>
  <si>
    <t>E-20260710-2563</t>
  </si>
  <si>
    <t>2026-07-10T16:47:45.393Z</t>
  </si>
  <si>
    <t>E-20260710-2564</t>
  </si>
  <si>
    <t>2026-07-10T16:51:21.509Z</t>
  </si>
  <si>
    <t>E-20260710-2565</t>
  </si>
  <si>
    <t>Strict tempo 2-1-3; RIR 2; grip/forearms have some lactic acid build up; grip failed first on left</t>
  </si>
  <si>
    <t>2026-07-10T16:56:02.852Z</t>
  </si>
  <si>
    <t>E-20260710-2566</t>
  </si>
  <si>
    <t>2026-07-10T17:00:04.272Z</t>
  </si>
  <si>
    <t>E-20260710-2567</t>
  </si>
  <si>
    <t>Strict tempo 2-1-3; RIR 1-2; grip/forearms have some lactic acid build up; grip failed first on left</t>
  </si>
  <si>
    <t>2026-07-10T17:04:04.865Z</t>
  </si>
  <si>
    <t>E-20260710-2568</t>
  </si>
  <si>
    <t>Whoops. Thought this was alternate curl. First set was flow and controlled alternating curl. Tempo 2-1-3; RIR 1-2</t>
  </si>
  <si>
    <t>2026-07-10T17:08:55.099Z</t>
  </si>
  <si>
    <t>E-20260710-2569</t>
  </si>
  <si>
    <t>2026-07-10T17:11:41.146Z</t>
  </si>
  <si>
    <t>E-20260710-2570</t>
  </si>
  <si>
    <t>2026-07-10T17:15:12.400Z</t>
  </si>
  <si>
    <t>E-20260710-2571</t>
  </si>
  <si>
    <t>Tempo 2-2-3; RIR 2+</t>
  </si>
  <si>
    <t>2026-07-10T17:18:13.475Z</t>
  </si>
  <si>
    <t>E-20260710-2572</t>
  </si>
  <si>
    <t>2026-07-10T17:20:33.176Z</t>
  </si>
  <si>
    <t>E-20260710-2573</t>
  </si>
  <si>
    <t>2026-07-10T17:23:16.260Z</t>
  </si>
  <si>
    <t>E-20260710-2574</t>
  </si>
  <si>
    <t>E-20260711-2575</t>
  </si>
  <si>
    <t>E-20260711-2576</t>
  </si>
  <si>
    <t>2026-07-11T14:15:42.542Z</t>
  </si>
  <si>
    <t>E-20260711-2577</t>
  </si>
  <si>
    <t>2026-07-11T14:15:49.453Z</t>
  </si>
  <si>
    <t>E-20260711-2578</t>
  </si>
  <si>
    <t>2026-07-11T14:15:53.407Z</t>
  </si>
  <si>
    <t>E-20260711-2579</t>
  </si>
  <si>
    <t>2026-07-11T14:15:55.176Z</t>
  </si>
  <si>
    <t>E-20260711-2580</t>
  </si>
  <si>
    <t>2026-07-11T14:20:42.241Z</t>
  </si>
  <si>
    <t>E-20260711-2581</t>
  </si>
  <si>
    <t>2026-07-11T14:20:43.685Z</t>
  </si>
  <si>
    <t>E-20260711-2582</t>
  </si>
  <si>
    <t>2026-07-11T14:20:44.889Z</t>
  </si>
  <si>
    <t>E-20260711-2583</t>
  </si>
  <si>
    <t>2026-07-11T14:20:46.542Z</t>
  </si>
  <si>
    <t>E-20260711-2584</t>
  </si>
  <si>
    <t>2026-07-11T14:22:34.997Z</t>
  </si>
  <si>
    <t>E-20260711-2585</t>
  </si>
  <si>
    <t>Tempo 3-1-2; RIR 1-2; right anterior tight at eccentric and pause/press. Not pain but definitely a more tightness below the anterior cap</t>
  </si>
  <si>
    <t>2026-07-11T14:27:46.507Z</t>
  </si>
  <si>
    <t>E-20260711-2586</t>
  </si>
  <si>
    <t>2026-07-11T14:30:27.463Z</t>
  </si>
  <si>
    <t>E-20260711-2587</t>
  </si>
  <si>
    <t>2026-07-11T14:34:53.760Z</t>
  </si>
  <si>
    <t>E-20260711-2588</t>
  </si>
  <si>
    <t>Tempo 3-1-2; RIR 1; shifted to a slight radial tilt and it felt better in my capsule</t>
  </si>
  <si>
    <t>2026-07-11T14:39:25.744Z</t>
  </si>
  <si>
    <t>E-20260711-2589</t>
  </si>
  <si>
    <t>Slight ulnar tilt with these fixed grips felt better on right cap; tempo 3-1-2; RIR 2</t>
  </si>
  <si>
    <t>2026-07-11T14:41:42.659Z</t>
  </si>
  <si>
    <t>E-20260711-2590</t>
  </si>
  <si>
    <t>2026-07-11T14:43:42.765Z</t>
  </si>
  <si>
    <t>E-20260711-2591</t>
  </si>
  <si>
    <t>Slight ulnar tilt with these fixed grips felt better on right cap; tempo 3-1-2; RIR 1-2</t>
  </si>
  <si>
    <t>2026-07-11T14:46:48.398Z</t>
  </si>
  <si>
    <t>E-20260711-2592</t>
  </si>
  <si>
    <t>Tempo 2-2-3; RIR 2; cap right on superior; slightly shortened ROM</t>
  </si>
  <si>
    <t>2026-07-11T14:51:16.652Z</t>
  </si>
  <si>
    <t>E-20260711-2593</t>
  </si>
  <si>
    <t>Tempo 2-2-3; RIR 2;</t>
  </si>
  <si>
    <t>2026-07-11T14:54:21.879Z</t>
  </si>
  <si>
    <t>E-20260711-2594</t>
  </si>
  <si>
    <t>Tempo 2-2-3; RIR 2; I think I found the correct movement path and effective ROM</t>
  </si>
  <si>
    <t>2026-07-11T14:57:44.168Z</t>
  </si>
  <si>
    <t>E-20260711-2595</t>
  </si>
  <si>
    <t>2026-07-11T15:01:08.408Z</t>
  </si>
  <si>
    <t>E-20260711-2596</t>
  </si>
  <si>
    <t>2026-07-11T15:04:04.144Z</t>
  </si>
  <si>
    <t>E-20260711-2597</t>
  </si>
  <si>
    <t>2026-07-11T15:06:45.440Z</t>
  </si>
  <si>
    <t>E-20260711-2598</t>
  </si>
  <si>
    <t>Left fatigued first at 5. Switched to right and did 9 then finished remaining 4 without issue on left. Tempo 2-1-3; RIR 1-2</t>
  </si>
  <si>
    <t>2026-07-11T15:10:17.428Z</t>
  </si>
  <si>
    <t>E-20260711-2599</t>
  </si>
  <si>
    <t>Left fatigued first at 8. Tempo 2-1-3; RIR 1-2</t>
  </si>
  <si>
    <t>2026-07-11T15:13:36.775Z</t>
  </si>
  <si>
    <t>E-20260711-2600</t>
  </si>
  <si>
    <t>Not happy with today’s overhead extensions; Left fatigued first. Tempo 2-1-3; RIR 1-2</t>
  </si>
  <si>
    <t>2026-07-11T15:16:53.934Z</t>
  </si>
  <si>
    <t>E-20260711-2601</t>
  </si>
  <si>
    <t>2026-07-11T15:20:44.805Z</t>
  </si>
  <si>
    <t>E-20260711-2602</t>
  </si>
  <si>
    <t>Tempo 2-1-3; RIR 1-2; I got sucked into increasing the weight cause set 1 was very easy</t>
  </si>
  <si>
    <t>2026-07-11T15:23:10.109Z</t>
  </si>
  <si>
    <t>E-20260711-2603</t>
  </si>
  <si>
    <t>Tempo 2-1-3; RIR 1-2;</t>
  </si>
  <si>
    <t>2026-07-11T15:25:29.132Z</t>
  </si>
  <si>
    <t>E-20260711-2604</t>
  </si>
  <si>
    <t>2026-07-11T15:33:16.476Z</t>
  </si>
  <si>
    <t>E-20260711-2605</t>
  </si>
  <si>
    <t>2026-07-11T15:33:17.157Z</t>
  </si>
  <si>
    <t>E-20260711-2606</t>
  </si>
  <si>
    <t>2026-07-11T15:33:17.926Z</t>
  </si>
  <si>
    <t>E-20260711-2607</t>
  </si>
  <si>
    <t>2026-07-11T15:33:18.595Z</t>
  </si>
  <si>
    <t>E-20260711-2608</t>
  </si>
  <si>
    <t>2026-07-11T15:33:19.282Z</t>
  </si>
  <si>
    <t>E-20260711-2609</t>
  </si>
  <si>
    <t>E-20260713-2610</t>
  </si>
  <si>
    <t>4.3mph, 5% incline</t>
  </si>
  <si>
    <t>E-20260713-2611</t>
  </si>
  <si>
    <t>2026-07-13T15:02:03.482Z</t>
  </si>
  <si>
    <t>E-20260713-2612</t>
  </si>
  <si>
    <t>2026-07-13T15:02:05.087Z</t>
  </si>
  <si>
    <t>E-20260713-2613</t>
  </si>
  <si>
    <t>2026-07-13T15:02:06.827Z</t>
  </si>
  <si>
    <t>E-20260713-2614</t>
  </si>
  <si>
    <t>2026-07-13T15:02:08.283Z</t>
  </si>
  <si>
    <t>E-20260713-2615</t>
  </si>
  <si>
    <t>2026-07-13T15:02:09.706Z</t>
  </si>
  <si>
    <t>E-20260713-2616</t>
  </si>
  <si>
    <t>2026-07-13T15:03:37.270Z</t>
  </si>
  <si>
    <t>E-20260713-2617</t>
  </si>
  <si>
    <t>2026-07-13T15:03:38.863Z</t>
  </si>
  <si>
    <t>E-20260713-2618</t>
  </si>
  <si>
    <t>2026-07-13T15:04:17.963Z</t>
  </si>
  <si>
    <t>E-20260713-2619</t>
  </si>
  <si>
    <t>2026-07-13T15:05:08.226Z</t>
  </si>
  <si>
    <t>E-20260713-2620</t>
  </si>
  <si>
    <t>2026-07-13T15:05:50.690Z</t>
  </si>
  <si>
    <t>E-20260713-2621</t>
  </si>
  <si>
    <t>2026-07-13T15:08:51.860Z</t>
  </si>
  <si>
    <t>E-20260713-2622</t>
  </si>
  <si>
    <t>2026-07-13T15:11:32.020Z</t>
  </si>
  <si>
    <t>E-20260713-2623</t>
  </si>
  <si>
    <t>2026-07-13T15:14:14.666Z</t>
  </si>
  <si>
    <t>E-20260713-2624</t>
  </si>
  <si>
    <t xml:space="preserve">Tempo 3-1-2; RIR 1; feeing nauseous after set 3; same sneeze / puke sensation we’ve previously discussed; goes away after a short rest </t>
  </si>
  <si>
    <t>2026-07-13T15:17:36.696Z</t>
  </si>
  <si>
    <t>E-20260713-2625</t>
  </si>
  <si>
    <t>2026-07-13T15:22:16.771Z</t>
  </si>
  <si>
    <t>E-20260713-2626</t>
  </si>
  <si>
    <t>Forearms fatiguing on both. Maybe a little more on left. Able to maintain hold with slight ulnar deviation at 60 sec; 2 mph, 0.5% incline; 70/60=1.167</t>
  </si>
  <si>
    <t>2026-07-13T15:25:00.188Z</t>
  </si>
  <si>
    <t>E-20260713-2627</t>
  </si>
  <si>
    <t>50/60=   2 mph, 0.5% incline; 70/60=1.167</t>
  </si>
  <si>
    <t>2026-07-13T15:28:05.554Z</t>
  </si>
  <si>
    <t>E-20260713-2628</t>
  </si>
  <si>
    <t>Very frustrating that grip is failing.   2 mph, 0.5% incline; 70/60=1.167</t>
  </si>
  <si>
    <t>2026-07-13T15:30:45.175Z</t>
  </si>
  <si>
    <t>E-20260713-2629</t>
  </si>
  <si>
    <t>Tempo 3-1-2; RIR 1-2 grip started failing at 9</t>
  </si>
  <si>
    <t>2026-07-13T15:34:34.889Z</t>
  </si>
  <si>
    <t>E-20260713-2630</t>
  </si>
  <si>
    <t>Tempo 3-1-2; RIR 1-2 grip started failing at 9; right side rolled to finger first</t>
  </si>
  <si>
    <t>2026-07-13T15:37:13.312Z</t>
  </si>
  <si>
    <t>E-20260713-2631</t>
  </si>
  <si>
    <t>Tempo 3-1-2; RIR 1 grip started failing at 8; right side rolled to finger first</t>
  </si>
  <si>
    <t>2026-07-13T15:40:29.177Z</t>
  </si>
  <si>
    <t>E-20260713-2632</t>
  </si>
  <si>
    <t>2026-07-13T15:44:03.619Z</t>
  </si>
  <si>
    <t>E-20260713-2633</t>
  </si>
  <si>
    <t>Feeling nauseous again after that first set; Tempo 3-1-2; RIR 2</t>
  </si>
  <si>
    <t>2026-07-13T15:45:04.825Z</t>
  </si>
  <si>
    <t>E-20260713-2634</t>
  </si>
  <si>
    <t>2026-07-13T15:54:04.887Z</t>
  </si>
  <si>
    <t>E-20260713-2635</t>
  </si>
  <si>
    <t>Tempo: 2-1-3; RIR 2</t>
  </si>
  <si>
    <t>2026-07-13T15:54:30.431Z</t>
  </si>
  <si>
    <t>E-20260713-2636</t>
  </si>
  <si>
    <t>Tempo: 2-1-3; RIR 2 (4-25lb plates on the smith machine rack)</t>
  </si>
  <si>
    <t>2026-07-13T15:54:52.014Z</t>
  </si>
  <si>
    <t>E-20260713-2637</t>
  </si>
  <si>
    <t>Tempo: 2-1-3; RIR 1 (4-25lb plates on the smith machine rack)</t>
  </si>
  <si>
    <t>2026-07-13T15:58:58.941Z</t>
  </si>
  <si>
    <t>E-20260713-2638</t>
  </si>
  <si>
    <t>Nausea during at about 4 min. Diarrhea immediate after the row</t>
  </si>
  <si>
    <t>E-20260714-2639</t>
  </si>
  <si>
    <t>4.4 mph, 5% incline</t>
  </si>
  <si>
    <t>E-20260714-2640</t>
  </si>
  <si>
    <t>2026-07-14T18:57:07.721Z</t>
  </si>
  <si>
    <t>2026-07-14T18:57:09.060Z</t>
  </si>
  <si>
    <t>E-20260714-2641</t>
  </si>
  <si>
    <t xml:space="preserve">Red bands </t>
  </si>
  <si>
    <t>2026-07-14T18:57:22.680Z</t>
  </si>
  <si>
    <t>E-20260714-2642</t>
  </si>
  <si>
    <t>2026-07-14T18:57:25.291Z</t>
  </si>
  <si>
    <t>E-20260714-2643</t>
  </si>
  <si>
    <t>2026-07-14T18:57:27.783Z</t>
  </si>
  <si>
    <t>E-20260714-2644</t>
  </si>
  <si>
    <t>2026-07-14T19:02:34.566Z</t>
  </si>
  <si>
    <t>2026-07-14T19:02:35.152Z</t>
  </si>
  <si>
    <t>E-20260714-2645</t>
  </si>
  <si>
    <t>2026-07-14T19:02:36.641Z</t>
  </si>
  <si>
    <t>E-20260714-2646</t>
  </si>
  <si>
    <t>2026-07-14T19:02:37.929Z</t>
  </si>
  <si>
    <t>E-20260714-2647</t>
  </si>
  <si>
    <t>2026-07-14T19:02:39.569Z</t>
  </si>
  <si>
    <t>E-20260714-2648</t>
  </si>
  <si>
    <t>2-1-3; RIR 2+; breathing was interesting. Just normal breathing no counts or holding</t>
  </si>
  <si>
    <t>2026-07-14T19:06:47.200Z</t>
  </si>
  <si>
    <t>E-20260714-2649</t>
  </si>
  <si>
    <t>Tempo 2-1-3; RIR 1; left contraction slightly less</t>
  </si>
  <si>
    <t>2026-07-14T19:10:03.160Z</t>
  </si>
  <si>
    <t>E-20260714-2650</t>
  </si>
  <si>
    <t>0(left)</t>
  </si>
  <si>
    <t>Tempo 2-1-3; RIR 0(left) 1 (right); left contraction slightly less</t>
  </si>
  <si>
    <t>2026-07-14T19:14:16.008Z</t>
  </si>
  <si>
    <t>E-20260714-2651</t>
  </si>
  <si>
    <t xml:space="preserve">Tempo 2-1-3; RIR 1-2; breathing is a quick inhale and hold on the press then normal breathing on eccentric </t>
  </si>
  <si>
    <t>2026-07-14T19:16:58.935Z</t>
  </si>
  <si>
    <t>E-20260714-2652</t>
  </si>
  <si>
    <t>Tempo 2-1-3; RIR 2; breathing is all over the place. I sometimes to exhales on extending sometime (and most often) I’m breathing ‘normal’</t>
  </si>
  <si>
    <t>2026-07-14T19:20:43.680Z</t>
  </si>
  <si>
    <t>E-20260714-2653</t>
  </si>
  <si>
    <t>Tempo 2-1-3; RIR 0-1; breathing (general) - forced exhale when pressing with a count in my head (e.g., 1-1-1, 2-2-2)</t>
  </si>
  <si>
    <t>2026-07-14T19:24:54.097Z</t>
  </si>
  <si>
    <t>E-20260714-2654</t>
  </si>
  <si>
    <t>2026-07-14T19:28:16.181Z</t>
  </si>
  <si>
    <t>E-20260714-2655</t>
  </si>
  <si>
    <t>2026-07-14T19:31:12.459Z</t>
  </si>
  <si>
    <t>E-20260714-2656</t>
  </si>
  <si>
    <t>2026-07-14T19:34:47.000Z</t>
  </si>
  <si>
    <t>E-20260714-2657</t>
  </si>
  <si>
    <t>Thinking “Shoulders down”; tempo 2-1-3; RIR 1-2</t>
  </si>
  <si>
    <t>2026-07-14T19:37:07.788Z</t>
  </si>
  <si>
    <t>E-20260714-2658</t>
  </si>
  <si>
    <t>2026-07-14T19:39:18.429Z</t>
  </si>
  <si>
    <t>E-20260714-2659</t>
  </si>
  <si>
    <t>Thinking “Shoulders down”; tempo 2-1-3; RIR 0-1</t>
  </si>
  <si>
    <t>2026-07-14T19:41:46.561Z</t>
  </si>
  <si>
    <t>E-20260714-2660</t>
  </si>
  <si>
    <t>2026-07-14T19:44:58.105Z</t>
  </si>
  <si>
    <t>E-20260714-2661</t>
  </si>
  <si>
    <t>2026-07-14T19:47:23.619Z</t>
  </si>
  <si>
    <t>E-20260714-2662</t>
  </si>
  <si>
    <t>2026-07-14T19:49:41.865Z</t>
  </si>
  <si>
    <t>E-20260714-2663</t>
  </si>
  <si>
    <t>Plenty of room left in the grip tank</t>
  </si>
  <si>
    <t>2026-07-14T19:52:55.474Z</t>
  </si>
  <si>
    <t>E-20260714-2664</t>
  </si>
  <si>
    <t>Forearm started failing first, then slowly the weight on left side seemed to move toward my index finger and at 60 seconds I lost grip</t>
  </si>
  <si>
    <t>2026-07-14T19:56:01.127Z</t>
  </si>
  <si>
    <t>E-20260714-2665</t>
  </si>
  <si>
    <t>57/60=Forearm started failing first, then slowly the weight on left side seemed to move toward my index finger and at 60 seconds I lost grip</t>
  </si>
  <si>
    <t>2026-07-14T19:58:33.842Z</t>
  </si>
  <si>
    <t>E-20260714-2666</t>
  </si>
  <si>
    <t>57/60= rolling starting at ~47 sec, burning around 37 sec; Forearm started failing first, then slowly the weight on left side seemed to move toward my index finger and at 60 seconds I lost grip</t>
  </si>
  <si>
    <t>2026-07-14T20:01:03.893Z</t>
  </si>
  <si>
    <t>E-20260714-2667</t>
  </si>
  <si>
    <t>20 seconds HARD! 40 sec rest</t>
  </si>
  <si>
    <t>2026-07-14T20:08:17.564Z</t>
  </si>
  <si>
    <t>E-20260714-2668</t>
  </si>
  <si>
    <t>2026-07-14T20:08:19.643Z</t>
  </si>
  <si>
    <t>E-20260714-2669</t>
  </si>
  <si>
    <t>2026-07-14T20:08:20.927Z</t>
  </si>
  <si>
    <t>E-20260714-2670</t>
  </si>
  <si>
    <t>2026-07-14T20:08:21.747Z</t>
  </si>
  <si>
    <t>E-20260714-2671</t>
  </si>
  <si>
    <t>2026-07-14T20:08:22.504Z</t>
  </si>
  <si>
    <t>E-20260714-2672</t>
  </si>
  <si>
    <t>E-20260715-2673</t>
  </si>
  <si>
    <t>Warmup: 4.3 mph, 5% incline</t>
  </si>
  <si>
    <t>E-20260715-2674</t>
  </si>
  <si>
    <t>2026-07-15T19:06:17.012Z</t>
  </si>
  <si>
    <t>E-20260715-2675</t>
  </si>
  <si>
    <t>5 per leg</t>
  </si>
  <si>
    <t>2026-07-15T19:06:25.615Z</t>
  </si>
  <si>
    <t>E-20260715-2676</t>
  </si>
  <si>
    <t>2026-07-15T19:06:28.074Z</t>
  </si>
  <si>
    <t>E-20260715-2677</t>
  </si>
  <si>
    <t>2026-07-15T19:06:35.380Z</t>
  </si>
  <si>
    <t>E-20260715-2678</t>
  </si>
  <si>
    <t>Body weight; 2 plates on the ground; tempo 3-1-1; RIR 3+</t>
  </si>
  <si>
    <t>2026-07-15T19:11:43.533Z</t>
  </si>
  <si>
    <t>E-20260715-2679</t>
  </si>
  <si>
    <t>1 30 lbs db carried iso g opposite of working leg; 2 plates on the ground; tempo 3-1-1; RIR 2-3</t>
  </si>
  <si>
    <t>2026-07-15T19:14:48.517Z</t>
  </si>
  <si>
    <t>E-20260715-2680</t>
  </si>
  <si>
    <t>1 40 lbs db carried iso g opposite of working leg; 2 plates on the ground; tempo 3-1-1; RIR 3</t>
  </si>
  <si>
    <t>2026-07-15T19:17:11.984Z</t>
  </si>
  <si>
    <t>E-20260715-2681</t>
  </si>
  <si>
    <t>1 50 lbs db carried iso g opposite of working leg; 2 plates on the ground; tempo 3-1-1; RIR 3</t>
  </si>
  <si>
    <t>2026-07-15T19:20:00.670Z</t>
  </si>
  <si>
    <t>E-20260715-2682</t>
  </si>
  <si>
    <t>Half-Kneeling Single-Arm Cable Pulldow</t>
  </si>
  <si>
    <t>Tempo 2-1-3; RIR 3+; unable to fully extend as my reach is too far so shortened ROM to prevent stack from hitting</t>
  </si>
  <si>
    <t>2026-07-15T19:26:27.321Z</t>
  </si>
  <si>
    <t>E-20260715-2683</t>
  </si>
  <si>
    <t>2026-07-15T19:28:46.351Z</t>
  </si>
  <si>
    <t>E-20260715-2684</t>
  </si>
  <si>
    <t>What’s the difference between half kneeling and single arm pulldown? Tempo 2-1-3; RIR 3+; unable to fully extend as my reach is too far so shortened ROM to prevent stack from hitting</t>
  </si>
  <si>
    <t>2026-07-15T19:31:45.129Z</t>
  </si>
  <si>
    <t>E-20260715-2685</t>
  </si>
  <si>
    <t>Warmup tempo 1-1-1; RIR 5+</t>
  </si>
  <si>
    <t>2026-07-15T19:34:43.464Z</t>
  </si>
  <si>
    <t>E-20260715-2686</t>
  </si>
  <si>
    <t>Working: tempo 3-1-1; RIR 3</t>
  </si>
  <si>
    <t>2026-07-15T19:36:52.665Z</t>
  </si>
  <si>
    <t>E-20260715-2687</t>
  </si>
  <si>
    <t>2026-07-15T19:39:10.849Z</t>
  </si>
  <si>
    <t>E-20260715-2688</t>
  </si>
  <si>
    <t>2026-07-15T19:41:52.831Z</t>
  </si>
  <si>
    <t>E-20260715-2689</t>
  </si>
  <si>
    <t>Cable set at 19; tempo 2-1-3; RIR 5+</t>
  </si>
  <si>
    <t>2026-07-15T19:46:05.286Z</t>
  </si>
  <si>
    <t>E-20260715-2690</t>
  </si>
  <si>
    <t>Cable set at 20(slightly lower starting point; tempo 2-1-3; RIR 3+</t>
  </si>
  <si>
    <t>2026-07-15T19:49:11.594Z</t>
  </si>
  <si>
    <t>E-20260715-2691</t>
  </si>
  <si>
    <t>2026-07-15T19:51:32.723Z</t>
  </si>
  <si>
    <t>E-20260715-2692</t>
  </si>
  <si>
    <t>Tempo 3-1-3; RIR 3</t>
  </si>
  <si>
    <t>2026-07-15T19:56:03.923Z</t>
  </si>
  <si>
    <t>E-20260715-2693</t>
  </si>
  <si>
    <t>E-20260722-2694</t>
  </si>
  <si>
    <t>E-20260722-2695</t>
  </si>
  <si>
    <t>2026-07-22T19:16:20.938Z</t>
  </si>
  <si>
    <t>2026-07-22T19:16:21.490Z</t>
  </si>
  <si>
    <t>E-20260722-2696</t>
  </si>
  <si>
    <t>2026-07-22T19:16:23.330Z</t>
  </si>
  <si>
    <t>E-20260722-2697</t>
  </si>
  <si>
    <t>2026-07-22T19:16:24.773Z</t>
  </si>
  <si>
    <t>E-20260722-2698</t>
  </si>
  <si>
    <t>2026-07-22T19:16:26.124Z</t>
  </si>
  <si>
    <t>E-20260722-2699</t>
  </si>
  <si>
    <t>2026-07-22T19:20:32.506Z</t>
  </si>
  <si>
    <t>2026-07-22T19:20:32.953Z</t>
  </si>
  <si>
    <t>E-20260722-2700</t>
  </si>
  <si>
    <t>2026-07-22T19:20:34.710Z</t>
  </si>
  <si>
    <t>E-20260722-2701</t>
  </si>
  <si>
    <t>2026-07-22T19:20:36.503Z</t>
  </si>
  <si>
    <t>E-20260722-2702</t>
  </si>
  <si>
    <t>2026-07-22T19:20:38.038Z</t>
  </si>
  <si>
    <t>E-20260722-2703</t>
  </si>
  <si>
    <t>2026-07-22T19:21:53.551Z</t>
  </si>
  <si>
    <t>E-20260722-2704</t>
  </si>
  <si>
    <t>2026-07-22T19:25:34.256Z</t>
  </si>
  <si>
    <t>E-20260722-2705</t>
  </si>
  <si>
    <t>2026-07-22T19:28:32.779Z</t>
  </si>
  <si>
    <t>E-20260722-2706</t>
  </si>
  <si>
    <t>2 mph, 0.5% incline; right rolled first at 55</t>
  </si>
  <si>
    <t>2026-07-22T19:31:57.532Z</t>
  </si>
  <si>
    <t>E-20260722-2707</t>
  </si>
  <si>
    <t>2026-07-22T19:35:16.692Z</t>
  </si>
  <si>
    <t>E-20260722-2708</t>
  </si>
  <si>
    <t>Tempo 2-1-3; RIR 1-2; seat 5/chest 7</t>
  </si>
  <si>
    <t>2026-07-22T19:40:00.062Z</t>
  </si>
  <si>
    <t>E-20260722-2709</t>
  </si>
  <si>
    <t>2026-07-22T19:42:48.083Z</t>
  </si>
  <si>
    <t>E-20260722-2710</t>
  </si>
  <si>
    <t>2026-07-22T19:45:35.205Z</t>
  </si>
  <si>
    <t>E-20260722-2711</t>
  </si>
  <si>
    <t>2026-07-22T19:48:37.403Z</t>
  </si>
  <si>
    <t>E-20260722-2712</t>
  </si>
  <si>
    <t>Left arm first; 15 sec between arms; tempo 2-1-3; RIR 1-2; grip SUPER limiting at 10-12 but made it cleanly</t>
  </si>
  <si>
    <t>2026-07-22T19:53:38.424Z</t>
  </si>
  <si>
    <t>E-20260722-2713</t>
  </si>
  <si>
    <t>2026-07-22T19:56:57.619Z</t>
  </si>
  <si>
    <t>E-20260722-2714</t>
  </si>
  <si>
    <t>2026-07-22T20:00:32.687Z</t>
  </si>
  <si>
    <t>E-20260722-2715</t>
  </si>
  <si>
    <t>Tempo 2-1-3; RIR 2+; LifeFitness Low Row machine; half kneeling</t>
  </si>
  <si>
    <t>2026-07-22T20:09:04.556Z</t>
  </si>
  <si>
    <t>E-20260722-2716</t>
  </si>
  <si>
    <t>2026-07-22T20:12:28.114Z</t>
  </si>
  <si>
    <t>E-20260722-2717</t>
  </si>
  <si>
    <t>2026-07-22T20:17:21.991Z</t>
  </si>
  <si>
    <t>E-20260722-2718</t>
  </si>
  <si>
    <t>Tempo 2-1-3; RIR 1-2; bench at 3 (15-30 degree)</t>
  </si>
  <si>
    <t>2026-07-22T20:20:13.614Z</t>
  </si>
  <si>
    <t>E-20260722-2719</t>
  </si>
  <si>
    <t>Tempo 2-1-3; RIR 1; bench at 3 (15-30 degree)</t>
  </si>
  <si>
    <t>2026-07-22T20:22:57.026Z</t>
  </si>
  <si>
    <t>E-20260722-2720</t>
  </si>
  <si>
    <t>2026-07-22T20:26:36.320Z</t>
  </si>
  <si>
    <t>E-20260722-2721</t>
  </si>
  <si>
    <t>Tempo 2-1-3; RIR 2+; adjustable cable rack at 30 plate</t>
  </si>
  <si>
    <t>2026-07-22T20:30:05.554Z</t>
  </si>
  <si>
    <t>E-20260722-2722</t>
  </si>
  <si>
    <t>2026-07-22T20:32:23.321Z</t>
  </si>
  <si>
    <t>E-20260722-2723</t>
  </si>
  <si>
    <t>Tempo 2-1-3; RIR 1-2; adjustable cable rack at 30 plate</t>
  </si>
  <si>
    <t>E-20260723-2724</t>
  </si>
  <si>
    <t>E-20260723-2725</t>
  </si>
  <si>
    <t>2026-07-23T16:59:37.526Z</t>
  </si>
  <si>
    <t>2026-07-23T16:59:38.362Z</t>
  </si>
  <si>
    <t>E-20260723-2726</t>
  </si>
  <si>
    <t>2026-07-23T16:59:43.164Z</t>
  </si>
  <si>
    <t>E-20260723-2727</t>
  </si>
  <si>
    <t>2026-07-23T16:59:47.030Z</t>
  </si>
  <si>
    <t>E-20260723-2728</t>
  </si>
  <si>
    <t>2026-07-23T16:59:50.712Z</t>
  </si>
  <si>
    <t>E-20260723-2729</t>
  </si>
  <si>
    <t>2026-07-23T17:04:22.256Z</t>
  </si>
  <si>
    <t>2026-07-23T17:04:22.774Z</t>
  </si>
  <si>
    <t>E-20260723-2730</t>
  </si>
  <si>
    <t>2026-07-23T17:04:24.481Z</t>
  </si>
  <si>
    <t>E-20260723-2731</t>
  </si>
  <si>
    <t>2026-07-23T17:04:26.439Z</t>
  </si>
  <si>
    <t>E-20260723-2732</t>
  </si>
  <si>
    <t>2026-07-23T17:04:28.652Z</t>
  </si>
  <si>
    <t>E-20260723-2733</t>
  </si>
  <si>
    <t>2026-07-23T17:07:22.709Z</t>
  </si>
  <si>
    <t>E-20260723-2734</t>
  </si>
  <si>
    <t>Tempo 2-1-3; RIR 1; Accidentally grabbed a 60 and 65. Right arm did 65. Right anterior capsule tightness. A little sore today on that side. Maybe from sleeping on that side? I’ll continue to monitor</t>
  </si>
  <si>
    <t>2026-07-23T17:11:43.987Z</t>
  </si>
  <si>
    <t>E-20260723-2735</t>
  </si>
  <si>
    <t>Tempo 2-1-3, RIR 1-2; Less stiffness / awareness set 2 but definitely anterior capsule tightness - awareness</t>
  </si>
  <si>
    <t>2026-07-23T17:16:39.680Z</t>
  </si>
  <si>
    <t>E-20260723-2736</t>
  </si>
  <si>
    <t>Tempo 2-1-3; RIR 1; Less stiffness / awareness set 2 but definitely anterior capsule tightness - awareness</t>
  </si>
  <si>
    <t>2026-07-23T17:20:37.162Z</t>
  </si>
  <si>
    <t>E-20260723-2737</t>
  </si>
  <si>
    <t>2026-07-23T17:25:25.069Z</t>
  </si>
  <si>
    <t>E-20260723-2738</t>
  </si>
  <si>
    <t xml:space="preserve">Tempo 2-1-3; RIR 2; LifeFitness seat at 3 handles at 2; tempo </t>
  </si>
  <si>
    <t>2026-07-23T17:28:32.115Z</t>
  </si>
  <si>
    <t>E-20260723-2739</t>
  </si>
  <si>
    <t>2026-07-23T17:31:26.707Z</t>
  </si>
  <si>
    <t>E-20260723-2740</t>
  </si>
  <si>
    <t xml:space="preserve">Tempo 2-1-3; RIR 1; LifeFitness seat at 3 handles at 2; tempo </t>
  </si>
  <si>
    <t>2026-07-23T17:35:34.156Z</t>
  </si>
  <si>
    <t>E-20260723-2741</t>
  </si>
  <si>
    <t>Warmup and test to ensure tightness in anterior capsule isn’t pain. Gtg after warmup. Focus on low finish as that feels a bit better on anterior</t>
  </si>
  <si>
    <t>2026-07-23T17:38:42.299Z</t>
  </si>
  <si>
    <t>E-20260723-2742</t>
  </si>
  <si>
    <t xml:space="preserve">Tempo 2-1-3; RIR 2; feels more difficult today. Cables at highest setting. Slow controlled movement. Finishing around belly button </t>
  </si>
  <si>
    <t>2026-07-23T17:41:45.504Z</t>
  </si>
  <si>
    <t>E-20260723-2743</t>
  </si>
  <si>
    <t xml:space="preserve">Tempo 2-1-3; RIR 1-2; feels more difficult today. Cables at highest setting. Slow controlled movement. Finishing around belly button </t>
  </si>
  <si>
    <t>2026-07-23T17:43:03.403Z</t>
  </si>
  <si>
    <t>E-20260723-2744</t>
  </si>
  <si>
    <t>2026-07-23T17:45:44.606Z</t>
  </si>
  <si>
    <t>E-20260723-2745</t>
  </si>
  <si>
    <t>2026-07-23T17:51:20.045Z</t>
  </si>
  <si>
    <t>E-20260723-2746</t>
  </si>
  <si>
    <t>2026-07-23T17:53:53.643Z</t>
  </si>
  <si>
    <t>E-20260723-2747</t>
  </si>
  <si>
    <t>2026-07-23T17:57:11.677Z</t>
  </si>
  <si>
    <t>E-20260723-2748</t>
  </si>
  <si>
    <t>Tempo 2-1-3; RIR 1; D-Grip; WTF 🤬 feels weak today. Fucker. Left failed at 5 again. Did 9 on right then finished 4 on left for full 9 reps</t>
  </si>
  <si>
    <t>2026-07-23T18:00:26.591Z</t>
  </si>
  <si>
    <t>E-20260723-2749</t>
  </si>
  <si>
    <t>Tempo 2-1-3; RIR 1; D-Grip;</t>
  </si>
  <si>
    <t>2026-07-23T18:05:49.813Z</t>
  </si>
  <si>
    <t>E-20260723-2750</t>
  </si>
  <si>
    <t>2026-07-23T18:08:57.538Z</t>
  </si>
  <si>
    <t>E-20260723-2751</t>
  </si>
  <si>
    <t>2026-07-23T18:11:22.605Z</t>
  </si>
  <si>
    <t>E-20260723-2752</t>
  </si>
  <si>
    <t>2026-07-23T18:13:15.856Z</t>
  </si>
  <si>
    <t>E-20260723-2753</t>
  </si>
  <si>
    <t>2026-07-23T18:16:13.380Z</t>
  </si>
  <si>
    <t>E-20260723-2754</t>
  </si>
  <si>
    <t>2026-07-23T18:17:53.333Z</t>
  </si>
  <si>
    <t>E-20260723-2755</t>
  </si>
  <si>
    <t>2026-07-23T18:19:13.102Z</t>
  </si>
  <si>
    <t>E-20260723-2756</t>
  </si>
  <si>
    <t>2026-07-23T18:20:19.842Z</t>
  </si>
  <si>
    <t>E-20260723-2757</t>
  </si>
  <si>
    <t>2026-07-23T18:21:24.127Z</t>
  </si>
  <si>
    <t>E-20260723-2758</t>
  </si>
  <si>
    <t>2026-07-23T18:22:28.604Z</t>
  </si>
  <si>
    <t>E-20260723-2759</t>
  </si>
  <si>
    <t>2026-07-23T18:24:55.359Z</t>
  </si>
  <si>
    <t>E-20260723-2760</t>
  </si>
  <si>
    <t>E-20260725-2761</t>
  </si>
  <si>
    <t>E-20260725-2762</t>
  </si>
  <si>
    <t>2026-07-25T15:09:24.845Z</t>
  </si>
  <si>
    <t>2026-07-25T15:09:25.296Z</t>
  </si>
  <si>
    <t>E-20260725-2763</t>
  </si>
  <si>
    <t>2026-07-25T15:10:08.848Z</t>
  </si>
  <si>
    <t>E-20260725-2764</t>
  </si>
  <si>
    <t>2026-07-25T15:10:51.615Z</t>
  </si>
  <si>
    <t>E-20260725-2765</t>
  </si>
  <si>
    <t>2026-07-25T15:11:34.904Z</t>
  </si>
  <si>
    <t>E-20260725-2766</t>
  </si>
  <si>
    <t>2026-07-25T15:12:08.856Z</t>
  </si>
  <si>
    <t>E-20260725-2767</t>
  </si>
  <si>
    <t>2026-07-25T15:13:37.042Z</t>
  </si>
  <si>
    <t>2026-07-25T15:13:37.730Z</t>
  </si>
  <si>
    <t>E-20260725-2768</t>
  </si>
  <si>
    <t>2026-07-25T15:14:23.267Z</t>
  </si>
  <si>
    <t>E-20260725-2769</t>
  </si>
  <si>
    <t>2026-07-25T15:15:04.361Z</t>
  </si>
  <si>
    <t>E-20260725-2770</t>
  </si>
  <si>
    <t>2026-07-25T15:15:38.074Z</t>
  </si>
  <si>
    <t>E-20260725-2771</t>
  </si>
  <si>
    <t>2026-07-25T15:16:10.157Z</t>
  </si>
  <si>
    <t>E-20260725-2772</t>
  </si>
  <si>
    <t>2026-07-25T15:22:04.930Z</t>
  </si>
  <si>
    <t>E-20260725-2773</t>
  </si>
  <si>
    <t xml:space="preserve">2 mph, 0.5% incline; 67/60=1.117; right index finger roll first </t>
  </si>
  <si>
    <t>2026-07-25T15:26:08.925Z</t>
  </si>
  <si>
    <t>E-20260725-2774</t>
  </si>
  <si>
    <t>2 mph, 0.5% incline;;  index finger roll right, pinky on left first</t>
  </si>
  <si>
    <t>2026-07-25T15:29:33.011Z</t>
  </si>
  <si>
    <t>E-20260725-2775</t>
  </si>
  <si>
    <t>Left rolled first, all fingers; 55/60=0.917</t>
  </si>
  <si>
    <t>2026-07-25T15:34:07.158Z</t>
  </si>
  <si>
    <t>E-20260725-2776</t>
  </si>
  <si>
    <t>Tempo 2-1-3; RIR 1-2; practicing proper breathing (inhale, brace, slow exhale to stand)</t>
  </si>
  <si>
    <t>2026-07-25T15:39:10.480Z</t>
  </si>
  <si>
    <t>E-20260725-2777</t>
  </si>
  <si>
    <t>2026-07-25T15:42:24.649Z</t>
  </si>
  <si>
    <t>E-20260725-2778</t>
  </si>
  <si>
    <t>2026-07-25T15:45:24.652Z</t>
  </si>
  <si>
    <t>E-20260725-2779</t>
  </si>
  <si>
    <t>2026-07-25T15:49:57.786Z</t>
  </si>
  <si>
    <t>E-20260725-2780</t>
  </si>
  <si>
    <t>2026-07-25T15:52:07.383Z</t>
  </si>
  <si>
    <t>E-20260725-2781</t>
  </si>
  <si>
    <t>2026-07-25T15:55:27.013Z</t>
  </si>
  <si>
    <t>E-20260725-2782</t>
  </si>
  <si>
    <t xml:space="preserve">Tempo 2-1-3; RIR 1; rolled to fingertips </t>
  </si>
  <si>
    <t>2026-07-25T15:58:42.824Z</t>
  </si>
  <si>
    <t>E-20260725-2783</t>
  </si>
  <si>
    <t xml:space="preserve">Tempo 3-1-2; RIR 2; contralateral load with single 40 lb DB </t>
  </si>
  <si>
    <t>2026-07-25T16:03:15.335Z</t>
  </si>
  <si>
    <t>E-20260725-2784</t>
  </si>
  <si>
    <t xml:space="preserve">Tempo 3-1-2; RIR 1-2; contralateral load with single 40 lb DB </t>
  </si>
  <si>
    <t>2026-07-25T16:05:33.813Z</t>
  </si>
  <si>
    <t>E-20260725-2785</t>
  </si>
  <si>
    <t xml:space="preserve">Left fatigue around 6-7; Tempo 3-1-2; RIR 1-2; contralateral load with single 40 lb DB </t>
  </si>
  <si>
    <t>2026-07-25T16:09:23.817Z</t>
  </si>
  <si>
    <t>E-20260725-2786</t>
  </si>
  <si>
    <t>Tempo 2-1-3; RIR 2; 45 + 10s on each side of vertical Smith Rack; slight lower back ‘tweak’ when spinning the bar to re-rack</t>
  </si>
  <si>
    <t>2026-07-25T16:15:35.896Z</t>
  </si>
  <si>
    <t>E-20260725-2787</t>
  </si>
  <si>
    <t>Tempo 2-1-3; RIR 2; 45 + 10s on each side of vertical Smith Rack;</t>
  </si>
  <si>
    <t>2026-07-25T16:17:03.779Z</t>
  </si>
  <si>
    <t>E-20260725-2788</t>
  </si>
  <si>
    <t>Tempo 2-1-3; RIR 1-2; 45 + 10s + 5s on each side of vertical Smith Rack;</t>
  </si>
  <si>
    <t>2026-07-25T16:21:15.299Z</t>
  </si>
  <si>
    <t>E-20260725-2789</t>
  </si>
  <si>
    <t>20 sec sprint followed by 40 sec easy</t>
  </si>
  <si>
    <t>2026-07-25T16:34:03.991Z</t>
  </si>
  <si>
    <t>E-20260725-2790</t>
  </si>
  <si>
    <t>2026-07-25T16:34:05.598Z</t>
  </si>
  <si>
    <t>E-20260725-2791</t>
  </si>
  <si>
    <t>2026-07-25T16:34:06.388Z</t>
  </si>
  <si>
    <t>E-20260725-2792</t>
  </si>
  <si>
    <t>2026-07-25T16:34:07.053Z</t>
  </si>
  <si>
    <t>E-20260725-2793</t>
  </si>
  <si>
    <t>2026-07-25T16:34:07.705Z</t>
  </si>
  <si>
    <t>E-20260725-2794</t>
  </si>
  <si>
    <t>2026-07-25T16:34:08.325Z</t>
  </si>
  <si>
    <t>E-20260725-2795</t>
  </si>
  <si>
    <t xml:space="preserve">20 sec sprint followed by 40 sec easy stroke </t>
  </si>
  <si>
    <t>2026-07-25T16:34:36.134Z</t>
  </si>
  <si>
    <t>E-20260725-2796</t>
  </si>
  <si>
    <t>2001 meters by the completion of 8 sets; 20 sec sprint followed by 40 sec easy</t>
  </si>
  <si>
    <t>E-20260726-2797</t>
  </si>
  <si>
    <t>E-20260726-2798</t>
  </si>
  <si>
    <t>2026-07-26T14:52:06.671Z</t>
  </si>
  <si>
    <t>2026-07-26T14:52:15.076Z</t>
  </si>
  <si>
    <t>E-20260726-2799</t>
  </si>
  <si>
    <t>2026-07-26T14:52:19.428Z</t>
  </si>
  <si>
    <t>E-20260726-2800</t>
  </si>
  <si>
    <t>2026-07-26T14:52:23.467Z</t>
  </si>
  <si>
    <t>E-20260726-2801</t>
  </si>
  <si>
    <t>2026-07-26T14:53:21.533Z</t>
  </si>
  <si>
    <t>E-20260726-2802</t>
  </si>
  <si>
    <t>2026-07-26T14:57:58.406Z</t>
  </si>
  <si>
    <t>2026-07-26T14:57:59.699Z</t>
  </si>
  <si>
    <t>E-20260726-2803</t>
  </si>
  <si>
    <t>2026-07-26T14:58:01.452Z</t>
  </si>
  <si>
    <t>E-20260726-2804</t>
  </si>
  <si>
    <t>2026-07-26T14:58:02.958Z</t>
  </si>
  <si>
    <t>E-20260726-2805</t>
  </si>
  <si>
    <t>2026-07-26T14:58:04.783Z</t>
  </si>
  <si>
    <t>E-20260726-2806</t>
  </si>
  <si>
    <t>2026-07-26T15:02:52.439Z</t>
  </si>
  <si>
    <t>E-20260726-2807</t>
  </si>
  <si>
    <t>2026-07-26T15:05:41.563Z</t>
  </si>
  <si>
    <t>E-20260726-2808</t>
  </si>
  <si>
    <t>2026-07-26T15:09:35.410Z</t>
  </si>
  <si>
    <t>E-20260726-2809</t>
  </si>
  <si>
    <t xml:space="preserve">Tempo 2-1-3; RIR 1-2; good symmetry </t>
  </si>
  <si>
    <t>2026-07-26T15:15:06.139Z</t>
  </si>
  <si>
    <t>E-20260726-2810</t>
  </si>
  <si>
    <t xml:space="preserve">Tempo 2-1-3; RIR 1; good </t>
  </si>
  <si>
    <t>2026-07-26T15:15:13.552Z</t>
  </si>
  <si>
    <t>E-20260726-2811</t>
  </si>
  <si>
    <t xml:space="preserve">Left slowed at 6, right at 7; Tempo 2-1-3; RIR 1-2; good symmetry </t>
  </si>
  <si>
    <t>2026-07-26T15:18:29.081Z</t>
  </si>
  <si>
    <t>E-20260726-2812</t>
  </si>
  <si>
    <t>2026-07-26T15:22:08.659Z</t>
  </si>
  <si>
    <t>E-20260726-2813</t>
  </si>
  <si>
    <t>2026-07-26T15:25:44.115Z</t>
  </si>
  <si>
    <t>E-20260726-2814</t>
  </si>
  <si>
    <t>2026-07-26T15:29:27.577Z</t>
  </si>
  <si>
    <t>E-20260726-2815</t>
  </si>
  <si>
    <t>2026-07-26T15:32:16.991Z</t>
  </si>
  <si>
    <t>E-20260726-2816</t>
  </si>
  <si>
    <t>2026-07-26T15:34:35.629Z</t>
  </si>
  <si>
    <t>E-20260726-2817</t>
  </si>
  <si>
    <t>2026-07-26T15:37:00.141Z</t>
  </si>
  <si>
    <t>E-20260726-2818</t>
  </si>
  <si>
    <t>2026-07-26T15:40:02.381Z</t>
  </si>
  <si>
    <t>E-20260726-2819</t>
  </si>
  <si>
    <t>2026-07-26T15:42:48.609Z</t>
  </si>
  <si>
    <t>E-20260726-2820</t>
  </si>
  <si>
    <t>2026-07-26T15:45:11.831Z</t>
  </si>
  <si>
    <t>E-20260726-2821</t>
  </si>
  <si>
    <t>2026-07-26T15:49:47.694Z</t>
  </si>
  <si>
    <t>E-20260726-2822</t>
  </si>
  <si>
    <t>2026-07-26T15:53:24.530Z</t>
  </si>
  <si>
    <t>E-20260726-2823</t>
  </si>
  <si>
    <t>65/60=1.0833; forearms burning first, then finger roll</t>
  </si>
  <si>
    <t>2026-07-26T15:56:38.584Z</t>
  </si>
  <si>
    <t>E-20260726-2824</t>
  </si>
  <si>
    <t>63/60=; forearms burning first, then finger roll</t>
  </si>
  <si>
    <t>2026-07-26T15:59:59.467Z</t>
  </si>
  <si>
    <t>E-20260726-2825</t>
  </si>
  <si>
    <t>2026-07-26T16:02:16.899Z</t>
  </si>
  <si>
    <t>E-20260726-2826</t>
  </si>
  <si>
    <t>2026-07-26T16:03:20.496Z</t>
  </si>
  <si>
    <t>E-20260726-2827</t>
  </si>
  <si>
    <t>2026-07-26T16:04:28.940Z</t>
  </si>
  <si>
    <t>E-20260726-2828</t>
  </si>
  <si>
    <t>2026-07-26T16:05:40.952Z</t>
  </si>
  <si>
    <t>E-20260726-2829</t>
  </si>
  <si>
    <t>2026-07-26T16:06:47.583Z</t>
  </si>
  <si>
    <t>E-20260726-2830</t>
  </si>
  <si>
    <t>E-20260727-2831</t>
  </si>
  <si>
    <t>4.4 mph, 5% incline, warmup</t>
  </si>
  <si>
    <t>E-20260727-2832</t>
  </si>
  <si>
    <t>2026-07-27T18:53:18.357Z</t>
  </si>
  <si>
    <t>2026-07-27T18:53:19.012Z</t>
  </si>
  <si>
    <t>E-20260727-2833</t>
  </si>
  <si>
    <t>2026-07-27T18:53:22.503Z</t>
  </si>
  <si>
    <t>E-20260727-2834</t>
  </si>
  <si>
    <t>2026-07-27T18:53:26.172Z</t>
  </si>
  <si>
    <t>E-20260727-2835</t>
  </si>
  <si>
    <t>2026-07-27T18:53:28.916Z</t>
  </si>
  <si>
    <t>E-20260727-2836</t>
  </si>
  <si>
    <t>2026-07-27T18:53:33.881Z</t>
  </si>
  <si>
    <t>2026-07-27T18:53:34.350Z</t>
  </si>
  <si>
    <t>E-20260727-2837</t>
  </si>
  <si>
    <t>2026-07-27T18:53:35.755Z</t>
  </si>
  <si>
    <t>E-20260727-2838</t>
  </si>
  <si>
    <t>2026-07-27T18:53:37.044Z</t>
  </si>
  <si>
    <t>E-20260727-2839</t>
  </si>
  <si>
    <t>2026-07-27T18:53:39.604Z</t>
  </si>
  <si>
    <t>E-20260727-2840</t>
  </si>
  <si>
    <t>2026-07-27T18:53:45.159Z</t>
  </si>
  <si>
    <t>E-20260727-2841</t>
  </si>
  <si>
    <t>2026-07-27T18:57:15.069Z</t>
  </si>
  <si>
    <t>E-20260727-2842</t>
  </si>
  <si>
    <t>65/60=1.0833; 2 mph, 0.5% incline</t>
  </si>
  <si>
    <t>2026-07-27T19:00:41.231Z</t>
  </si>
  <si>
    <t>E-20260727-2843</t>
  </si>
  <si>
    <t>2026-07-27T19:04:05.747Z</t>
  </si>
  <si>
    <t>E-20260727-2844</t>
  </si>
  <si>
    <t>2 mph, 0.5% incline; 56/60=0.933</t>
  </si>
  <si>
    <t>2026-07-27T19:07:29.417Z</t>
  </si>
  <si>
    <t>E-20260727-2845</t>
  </si>
  <si>
    <t>Tempo 2-1-3; RIR 2; seat/chest at 5/7</t>
  </si>
  <si>
    <t>2026-07-27T19:11:34.490Z</t>
  </si>
  <si>
    <t>E-20260727-2846</t>
  </si>
  <si>
    <t>2026-07-27T19:14:27.336Z</t>
  </si>
  <si>
    <t>E-20260727-2847</t>
  </si>
  <si>
    <t>Tempo 2-1-3; RIR 1-2; seat/chest at 5/7</t>
  </si>
  <si>
    <t>2026-07-27T19:17:29.119Z</t>
  </si>
  <si>
    <t>E-20260727-2848</t>
  </si>
  <si>
    <t>Tempo 2-1-3; RIR 1; seat/chest at 5/7</t>
  </si>
  <si>
    <t>2026-07-27T19:21:23.593Z</t>
  </si>
  <si>
    <t>E-20260727-2849</t>
  </si>
  <si>
    <t>Left first; tempo 2-1-3; RIR 2</t>
  </si>
  <si>
    <t>2026-07-27T19:25:06.620Z</t>
  </si>
  <si>
    <t>E-20260727-2850</t>
  </si>
  <si>
    <t>Nausea after that set. Left first; tempo 2-1-3; RIR 2</t>
  </si>
  <si>
    <t>2026-07-27T19:28:43.856Z</t>
  </si>
  <si>
    <t>E-20260727-2851</t>
  </si>
  <si>
    <t>. Left first to fail rolled to finger tip grip at 10; tempo 2-1-3; RIR 2</t>
  </si>
  <si>
    <t>2026-07-27T19:33:13.779Z</t>
  </si>
  <si>
    <t>E-20260727-2852</t>
  </si>
  <si>
    <t>LifeFitness Low Row machine; tempo 2-1-3; RIR 1-2</t>
  </si>
  <si>
    <t>2026-07-27T19:38:31.230Z</t>
  </si>
  <si>
    <t>E-20260727-2853</t>
  </si>
  <si>
    <t>2026-07-27T19:42:19.160Z</t>
  </si>
  <si>
    <t>E-20260727-2854</t>
  </si>
  <si>
    <t>2026-07-27T19:45:37.405Z</t>
  </si>
  <si>
    <t>E-20260727-2855</t>
  </si>
  <si>
    <t>Tempo 2-1-3; RIR 1; bench at 3</t>
  </si>
  <si>
    <t>2026-07-27T19:49:41.562Z</t>
  </si>
  <si>
    <t>E-20260727-2856</t>
  </si>
  <si>
    <t>2026-07-27T19:52:12.602Z</t>
  </si>
  <si>
    <t>E-20260727-2857</t>
  </si>
  <si>
    <t>2026-07-27T19:55:12.403Z</t>
  </si>
  <si>
    <t>E-20260727-2858</t>
  </si>
  <si>
    <t>2026-07-27T19:59:43.279Z</t>
  </si>
  <si>
    <t>E-20260727-2859</t>
  </si>
  <si>
    <t>2026-07-27T20:02:07.503Z</t>
  </si>
  <si>
    <t>E-20260727-2860</t>
  </si>
  <si>
    <t>E-20260728-2861</t>
  </si>
  <si>
    <t>Warmup: 4.5mph, 5% incline; must be a pretty fast walking speed, no?</t>
  </si>
  <si>
    <t>E-20260728-2862</t>
  </si>
  <si>
    <t>2026-07-28T16:03:50.706Z</t>
  </si>
  <si>
    <t>2026-07-28T16:03:52.475Z</t>
  </si>
  <si>
    <t>E-20260728-2863</t>
  </si>
  <si>
    <t>2026-07-28T16:03:56.514Z</t>
  </si>
  <si>
    <t>E-20260728-2864</t>
  </si>
  <si>
    <t>2026-07-28T16:04:01.950Z</t>
  </si>
  <si>
    <t>E-20260728-2865</t>
  </si>
  <si>
    <t>2026-07-28T16:04:04.727Z</t>
  </si>
  <si>
    <t>E-20260728-2866</t>
  </si>
  <si>
    <t>2026-07-28T16:08:43.944Z</t>
  </si>
  <si>
    <t>2026-07-28T16:08:44.803Z</t>
  </si>
  <si>
    <t>E-20260728-2867</t>
  </si>
  <si>
    <t>2026-07-28T16:08:47.844Z</t>
  </si>
  <si>
    <t>E-20260728-2868</t>
  </si>
  <si>
    <t>2026-07-28T16:08:49.769Z</t>
  </si>
  <si>
    <t>E-20260728-2869</t>
  </si>
  <si>
    <t>2026-07-28T16:08:51.198Z</t>
  </si>
  <si>
    <t>E-20260728-2870</t>
  </si>
  <si>
    <t>2026-07-28T16:11:15.994Z</t>
  </si>
  <si>
    <t>E-20260728-2871</t>
  </si>
  <si>
    <t xml:space="preserve">Tempo 2-1-3; RIR 1-2; right anterior capsule awareness as soon as I pressed. Ang capsule and bicep tendon feeling </t>
  </si>
  <si>
    <t>2026-07-28T16:16:59.274Z</t>
  </si>
  <si>
    <t>E-20260728-2872</t>
  </si>
  <si>
    <t xml:space="preserve">Tempo 2-1-3; RIR 1-2; right felt a bit better but anterior capsule awareness as soon as I pressed. Ang capsule and bicep tendon feeling </t>
  </si>
  <si>
    <t>2026-07-28T16:24:37.965Z</t>
  </si>
  <si>
    <t>E-20260728-2873</t>
  </si>
  <si>
    <t>7; tempo 2-1-3; RIR 1-2, no 67.5 lb DB to do 135 lbs</t>
  </si>
  <si>
    <t>2026-07-28T16:28:03.704Z</t>
  </si>
  <si>
    <t>E-20260728-2874</t>
  </si>
  <si>
    <t>tempo 2-1-3; RIR 1-2, no 67.5 lb DB to do 135 lbs</t>
  </si>
  <si>
    <t>2026-07-28T16:31:43.791Z</t>
  </si>
  <si>
    <t>E-20260728-2875</t>
  </si>
  <si>
    <t>2026-07-28T16:35:27.591Z</t>
  </si>
  <si>
    <t>E-20260728-2876</t>
  </si>
  <si>
    <t>Tempo 2-1-3; RIR 2; tightness and awareness in right cap on eccentric as well as initial press</t>
  </si>
  <si>
    <t>2026-07-28T16:38:43.523Z</t>
  </si>
  <si>
    <t>E-20260728-2877</t>
  </si>
  <si>
    <t>Tempo 2-1-3; RIR 1; tightness and awareness in right cap on eccentric as well as initial press</t>
  </si>
  <si>
    <t>2026-07-28T16:41:19.424Z</t>
  </si>
  <si>
    <t>E-20260728-2878</t>
  </si>
  <si>
    <t>Tempo 2-1-3; RIR 2; cable set at highest setting</t>
  </si>
  <si>
    <t>2026-07-28T16:44:56.448Z</t>
  </si>
  <si>
    <t>E-20260728-2879</t>
  </si>
  <si>
    <t>20 lb plate for 6 clean reps, then lengthened partials until 9th rep; Tempo 2-1-3; RIR 2; cable set at highest setting</t>
  </si>
  <si>
    <t>2026-07-28T16:48:01.724Z</t>
  </si>
  <si>
    <t>E-20260728-2880</t>
  </si>
  <si>
    <t>Tempo strict 2-1-3; RIR 1-2</t>
  </si>
  <si>
    <t>2026-07-28T16:50:22.356Z</t>
  </si>
  <si>
    <t>E-20260728-2881</t>
  </si>
  <si>
    <t>2026-07-28T16:52:12.605Z</t>
  </si>
  <si>
    <t>E-20260728-2882</t>
  </si>
  <si>
    <t>2026-07-28T16:55:47.270Z</t>
  </si>
  <si>
    <t>E-20260728-2883</t>
  </si>
  <si>
    <t>Tempo 2-1-3; RIR 1-2; subtle ant cap awareness on descending. Very slight</t>
  </si>
  <si>
    <t>2026-07-28T16:58:33.452Z</t>
  </si>
  <si>
    <t>E-20260728-2884</t>
  </si>
  <si>
    <t>Tempo 2-1-3; RIR 1; left shoulder slightly slower</t>
  </si>
  <si>
    <t>2026-07-28T17:02:48.754Z</t>
  </si>
  <si>
    <t>E-20260728-2885</t>
  </si>
  <si>
    <t>Left slowed at 6-7; switched to right and did 10 then finished left; tempo 2-1-3; RIR 1-2</t>
  </si>
  <si>
    <t>2026-07-28T17:05:52.430Z</t>
  </si>
  <si>
    <t>E-20260728-2886</t>
  </si>
  <si>
    <t>2026-07-28T17:09:04.669Z</t>
  </si>
  <si>
    <t>E-20260728-2887</t>
  </si>
  <si>
    <t>2026-07-28T17:11:57.256Z</t>
  </si>
  <si>
    <t>E-20260728-2888</t>
  </si>
  <si>
    <t>2026-07-28T17:14:36.836Z</t>
  </si>
  <si>
    <t>E-20260728-2889</t>
  </si>
  <si>
    <t>2026-07-28T17:16:50.943Z</t>
  </si>
  <si>
    <t>E-20260728-2890</t>
  </si>
  <si>
    <t>2026-07-28T17:19:05.044Z</t>
  </si>
  <si>
    <t>E-20260728-2891</t>
  </si>
  <si>
    <t>2026-07-28T17:20:05.590Z</t>
  </si>
  <si>
    <t>E-20260728-2892</t>
  </si>
  <si>
    <t>2026-07-28T17:21:08.302Z</t>
  </si>
  <si>
    <t>E-20260728-2893</t>
  </si>
  <si>
    <t>2026-07-28T17:22:10.947Z</t>
  </si>
  <si>
    <t>E-20260728-2894</t>
  </si>
  <si>
    <t>2026-07-28T17:23:19.181Z</t>
  </si>
  <si>
    <t>E-20260728-2895</t>
  </si>
  <si>
    <t>2026-07-28T17:24:23.299Z</t>
  </si>
  <si>
    <t>E-20260728-2896</t>
  </si>
  <si>
    <t>E-20260730-2897</t>
  </si>
  <si>
    <t xml:space="preserve">4.5 mph, 5% incline </t>
  </si>
  <si>
    <t>E-20260730-2898</t>
  </si>
  <si>
    <t>2026-07-30T18:32:15.214Z</t>
  </si>
  <si>
    <t>2026-07-30T18:32:17.828Z</t>
  </si>
  <si>
    <t>E-20260730-2899</t>
  </si>
  <si>
    <t>2026-07-30T18:32:19.210Z</t>
  </si>
  <si>
    <t>E-20260730-2900</t>
  </si>
  <si>
    <t>2026-07-30T18:32:21.538Z</t>
  </si>
  <si>
    <t>E-20260730-2901</t>
  </si>
  <si>
    <t>2026-07-30T18:32:23.434Z</t>
  </si>
  <si>
    <t>E-20260730-2902</t>
  </si>
  <si>
    <t>2026-07-30T18:32:24.870Z</t>
  </si>
  <si>
    <t>E-20260730-2903</t>
  </si>
  <si>
    <t>2026-07-30T18:36:39.315Z</t>
  </si>
  <si>
    <t>2026-07-30T18:36:40.002Z</t>
  </si>
  <si>
    <t>E-20260730-2904</t>
  </si>
  <si>
    <t>2026-07-30T18:36:41.345Z</t>
  </si>
  <si>
    <t>E-20260730-2905</t>
  </si>
  <si>
    <t>2026-07-30T18:36:44.671Z</t>
  </si>
  <si>
    <t>E-20260730-2906</t>
  </si>
  <si>
    <t>2026-07-30T18:36:46.579Z</t>
  </si>
  <si>
    <t>E-20260730-2907</t>
  </si>
  <si>
    <t>2026-07-30T18:36:48.185Z</t>
  </si>
  <si>
    <t>E-20260730-2908</t>
  </si>
  <si>
    <t xml:space="preserve">55/60=. New gym; NXGen; much more selection; started with 85s per hand </t>
  </si>
  <si>
    <t>2026-07-30T18:41:44.042Z</t>
  </si>
  <si>
    <t>E-20260730-2909</t>
  </si>
  <si>
    <t xml:space="preserve">48/60=. New gym; NXGen; much more selection; started with 85s per hand </t>
  </si>
  <si>
    <t>2026-07-30T18:45:02.528Z</t>
  </si>
  <si>
    <t>E-20260730-2910</t>
  </si>
  <si>
    <t xml:space="preserve">. New gym; NXGen; much more selection; started with 85s per hand </t>
  </si>
  <si>
    <t>2026-07-30T18:47:57.700Z</t>
  </si>
  <si>
    <t>E-20260730-2911</t>
  </si>
  <si>
    <t>2026-07-30T18:50:45.581Z</t>
  </si>
  <si>
    <t>E-20260730-2912</t>
  </si>
  <si>
    <t>Tempo 2-1-3; RIR 1-2; breathing = inhale &gt; brace &gt; descend &gt; slight exhale and stand</t>
  </si>
  <si>
    <t>2026-07-30T18:56:54.146Z</t>
  </si>
  <si>
    <t>E-20260730-2913</t>
  </si>
  <si>
    <t>2026-07-30T18:59:34.020Z</t>
  </si>
  <si>
    <t>E-20260730-2914</t>
  </si>
  <si>
    <t>2026-07-30T19:02:25.341Z</t>
  </si>
  <si>
    <t>E-20260730-2915</t>
  </si>
  <si>
    <t>2026-07-30T19:05:26.067Z</t>
  </si>
  <si>
    <t>E-20260730-2916</t>
  </si>
  <si>
    <t>80 lb DBs; tempo 2-1-3; RIR 1-2</t>
  </si>
  <si>
    <t>2026-07-30T19:08:18.545Z</t>
  </si>
  <si>
    <t>E-20260730-2917</t>
  </si>
  <si>
    <t>85 lb DBs; tempo 2-1-3; RIR 1-2</t>
  </si>
  <si>
    <t>2026-07-30T19:11:29.286Z</t>
  </si>
  <si>
    <t>E-20260730-2918</t>
  </si>
  <si>
    <t>Right sweaty slip; 85 lb DBs; tempo 2-1-3; RIR 1-2</t>
  </si>
  <si>
    <t>2026-07-30T19:14:45.785Z</t>
  </si>
  <si>
    <t>E-20260730-2919</t>
  </si>
  <si>
    <t>2026-07-30T19:19:33.530Z</t>
  </si>
  <si>
    <t>E-20260730-2920</t>
  </si>
  <si>
    <t>2026-07-30T19:21:45.643Z</t>
  </si>
  <si>
    <t>E-20260730-2921</t>
  </si>
  <si>
    <t>2026-07-30T19:26:39.498Z</t>
  </si>
  <si>
    <t>E-20260730-2922</t>
  </si>
  <si>
    <t>Temp 2-1-3; RIR 2+</t>
  </si>
  <si>
    <t>2026-07-30T19:28:47.668Z</t>
  </si>
  <si>
    <t>E-20260730-2923</t>
  </si>
  <si>
    <t>Temp 2-1-3; RIR 1-2</t>
  </si>
  <si>
    <t>2026-07-30T19:32:07.439Z</t>
  </si>
  <si>
    <t>E-20260730-2924</t>
  </si>
  <si>
    <t>2026-07-30T19:35:56.801Z</t>
  </si>
  <si>
    <t>E-20260730-2925</t>
  </si>
  <si>
    <t>100m+ each 20; about 150m each easy 40</t>
  </si>
  <si>
    <t>2026-07-30T19:50:44.837Z</t>
  </si>
  <si>
    <t>E-20260730-2926</t>
  </si>
  <si>
    <t>2026-07-30T19:50:45.887Z</t>
  </si>
  <si>
    <t>E-20260730-2927</t>
  </si>
  <si>
    <t>2026-07-30T19:50:46.522Z</t>
  </si>
  <si>
    <t>E-20260730-2928</t>
  </si>
  <si>
    <t>2026-07-30T19:50:46.995Z</t>
  </si>
  <si>
    <t>E-20260730-2929</t>
  </si>
  <si>
    <t>2026-07-30T19:50:47.465Z</t>
  </si>
  <si>
    <t>E-20260730-2930</t>
  </si>
  <si>
    <t>2026-07-30T19:50:47.928Z</t>
  </si>
  <si>
    <t>E-20260730-2931</t>
  </si>
  <si>
    <t>30 sec</t>
  </si>
  <si>
    <t>2026-07-30T19:52:42.210Z</t>
  </si>
  <si>
    <t>E-20260730-2932</t>
  </si>
  <si>
    <t>E-20260731-2933</t>
  </si>
  <si>
    <t>4.5mph, 5% incline warmup</t>
  </si>
  <si>
    <t>E-20260731-2934</t>
  </si>
  <si>
    <t>2026-07-31T16:34:58.118Z</t>
  </si>
  <si>
    <t>2026-07-31T16:34:59.272Z</t>
  </si>
  <si>
    <t>E-20260731-2935</t>
  </si>
  <si>
    <t>2026-07-31T16:35:01.164Z</t>
  </si>
  <si>
    <t>E-20260731-2936</t>
  </si>
  <si>
    <t>2026-07-31T16:35:02.670Z</t>
  </si>
  <si>
    <t>E-20260731-2937</t>
  </si>
  <si>
    <t>2026-07-31T16:35:05.568Z</t>
  </si>
  <si>
    <t>E-20260731-2938</t>
  </si>
  <si>
    <t>2026-07-31T16:38:56.650Z</t>
  </si>
  <si>
    <t>2026-07-31T16:38:58.324Z</t>
  </si>
  <si>
    <t>E-20260731-2939</t>
  </si>
  <si>
    <t>2026-07-31T16:38:59.642Z</t>
  </si>
  <si>
    <t>E-20260731-2940</t>
  </si>
  <si>
    <t>2026-07-31T16:39:01.031Z</t>
  </si>
  <si>
    <t>E-20260731-2941</t>
  </si>
  <si>
    <t>2026-07-31T16:39:02.538Z</t>
  </si>
  <si>
    <t>E-20260731-2942</t>
  </si>
  <si>
    <t>4+</t>
  </si>
  <si>
    <t>Warmup. Tempo 2-1-2; RIR 4+</t>
  </si>
  <si>
    <t>2026-07-31T16:41:51.019Z</t>
  </si>
  <si>
    <t>E-20260731-2943</t>
  </si>
  <si>
    <t>Warmup. Tempo 3-1-2; RIR 2</t>
  </si>
  <si>
    <t>2026-07-31T16:44:21.828Z</t>
  </si>
  <si>
    <t>E-20260731-2944</t>
  </si>
  <si>
    <t>0-1(left</t>
  </si>
  <si>
    <t>Warmup. Tempo 3-1-2; RIR 0-1(left resisted supination)</t>
  </si>
  <si>
    <t>2026-07-31T16:48:11.204Z</t>
  </si>
  <si>
    <t>E-20260731-2945</t>
  </si>
  <si>
    <t>2026-07-31T16:50:53.015Z</t>
  </si>
  <si>
    <t>E-20260731-2946</t>
  </si>
  <si>
    <t>2026-07-31T16:53:57.736Z</t>
  </si>
  <si>
    <t>E-20260731-2947</t>
  </si>
  <si>
    <t xml:space="preserve">Tempo 2-1-3; RIR 2 left fatigued first </t>
  </si>
  <si>
    <t>2026-07-31T16:56:27.428Z</t>
  </si>
  <si>
    <t>E-20260731-2948</t>
  </si>
  <si>
    <t>2026-07-31T17:05:59.067Z</t>
  </si>
  <si>
    <t>E-20260731-2949</t>
  </si>
  <si>
    <t>2026-07-31T17:06:16.638Z</t>
  </si>
  <si>
    <t>E-20260731-2950</t>
  </si>
  <si>
    <t>2026-07-31T17:06:25.206Z</t>
  </si>
  <si>
    <t>E-20260731-2951</t>
  </si>
  <si>
    <t>2026-07-31T17:09:21.421Z</t>
  </si>
  <si>
    <t>E-20260731-2952</t>
  </si>
  <si>
    <t>2026-07-31T17:12:21.151Z</t>
  </si>
  <si>
    <t>E-20260731-2953</t>
  </si>
  <si>
    <t>2026-07-31T17:14:46.856Z</t>
  </si>
  <si>
    <t>E-20260731-2954</t>
  </si>
  <si>
    <t>2026-07-31T17:17:15.081Z</t>
  </si>
  <si>
    <t>E-20260731-2955</t>
  </si>
  <si>
    <t>2026-07-31T17:19:32.526Z</t>
  </si>
  <si>
    <t>E-20260731-2956</t>
  </si>
  <si>
    <t>2026-07-31T17:21:47.672Z</t>
  </si>
  <si>
    <t>E-20260731-2957</t>
  </si>
  <si>
    <t>2026-07-31T17:24:10.223Z</t>
  </si>
  <si>
    <t>E-20260731-2958</t>
  </si>
  <si>
    <t>100 lbs per hand; 49/60=0.817</t>
  </si>
  <si>
    <t>2026-07-31T17:27:28.879Z</t>
  </si>
  <si>
    <t>E-20260731-2959</t>
  </si>
  <si>
    <t>100 lbs per hand;</t>
  </si>
  <si>
    <t>2026-07-31T17:30:18.410Z</t>
  </si>
  <si>
    <t>E-20260731-2960</t>
  </si>
  <si>
    <t>100 lbs per hand; 42/60=0.7</t>
  </si>
  <si>
    <t>2026-07-31T17:33:26.307Z</t>
  </si>
  <si>
    <t>E-20260731-2961</t>
  </si>
  <si>
    <t>100 lbs per hand; 36/60=0.6</t>
  </si>
  <si>
    <t>2026-07-31T17:36:15.388Z</t>
  </si>
  <si>
    <t>E-20260731-2962</t>
  </si>
  <si>
    <t>2026-07-31T17:43:17.592Z</t>
  </si>
  <si>
    <t>E-20260731-2963</t>
  </si>
  <si>
    <t>2026-07-31T17:44:22.350Z</t>
  </si>
  <si>
    <t>E-20260731-2964</t>
  </si>
  <si>
    <t>2026-07-31T17:45:35.373Z</t>
  </si>
  <si>
    <t>E-20260731-2965</t>
  </si>
  <si>
    <t>2026-07-31T17:46:45.340Z</t>
  </si>
  <si>
    <t>E-20260731-2966</t>
  </si>
  <si>
    <t>2026-07-31T17:47:59.083Z</t>
  </si>
  <si>
    <t>E-20260731-2967</t>
  </si>
  <si>
    <t>PRID</t>
  </si>
  <si>
    <t>PRType</t>
  </si>
  <si>
    <t>PRValue</t>
  </si>
  <si>
    <t>PRUnit</t>
  </si>
  <si>
    <t>PRDate</t>
  </si>
  <si>
    <t>PreviousBest</t>
  </si>
  <si>
    <t>PreviousBestDate</t>
  </si>
  <si>
    <t>SetDetails</t>
  </si>
  <si>
    <t>Curl</t>
  </si>
  <si>
    <t>Calf</t>
  </si>
  <si>
    <t>Fly</t>
  </si>
  <si>
    <t>PR-001</t>
  </si>
  <si>
    <t>PR-002</t>
  </si>
  <si>
    <t>PR-003</t>
  </si>
  <si>
    <t>PR-004</t>
  </si>
  <si>
    <t>PR-005</t>
  </si>
  <si>
    <t>PR-006</t>
  </si>
  <si>
    <t>PR-007</t>
  </si>
  <si>
    <t>PR-008</t>
  </si>
  <si>
    <t>PR-009</t>
  </si>
  <si>
    <t>PR-010</t>
  </si>
  <si>
    <t>PR-011</t>
  </si>
  <si>
    <t>PR-013</t>
  </si>
  <si>
    <t>PR-014</t>
  </si>
  <si>
    <t>PR-015</t>
  </si>
  <si>
    <t>PR-016</t>
  </si>
  <si>
    <t>PR-017</t>
  </si>
  <si>
    <t>PR-018</t>
  </si>
  <si>
    <t>PR-019</t>
  </si>
  <si>
    <t>PR-020</t>
  </si>
  <si>
    <t>PR-021</t>
  </si>
  <si>
    <t>PR-022</t>
  </si>
  <si>
    <t>PR-023</t>
  </si>
  <si>
    <t>PR-024</t>
  </si>
  <si>
    <t>PR-025</t>
  </si>
  <si>
    <t>PR-026</t>
  </si>
  <si>
    <t>PR-027</t>
  </si>
  <si>
    <t>PR-028</t>
  </si>
  <si>
    <t>PR-029</t>
  </si>
  <si>
    <t>PR-030</t>
  </si>
  <si>
    <t>PR-031</t>
  </si>
  <si>
    <t>PR-032</t>
  </si>
  <si>
    <t>Incline Dumbell Curl (Supinated</t>
  </si>
  <si>
    <r>
      <t>Low-Incline DB Press (</t>
    </r>
    <r>
      <rPr>
        <sz val="11"/>
        <color rgb="FFF78C6C"/>
        <rFont val="Aptos Narrow"/>
        <family val="2"/>
        <scheme val="minor"/>
      </rPr>
      <t>15</t>
    </r>
    <r>
      <rPr>
        <sz val="11"/>
        <color theme="1"/>
        <rFont val="Aptos Narrow"/>
        <family val="2"/>
        <scheme val="minor"/>
      </rPr>
      <t>-</t>
    </r>
    <r>
      <rPr>
        <sz val="11"/>
        <color rgb="FFF78C6C"/>
        <rFont val="Aptos Narrow"/>
        <family val="2"/>
        <scheme val="minor"/>
      </rPr>
      <t>30</t>
    </r>
    <r>
      <rPr>
        <sz val="11"/>
        <color theme="1"/>
        <rFont val="Aptos Narrow"/>
        <family val="2"/>
        <scheme val="minor"/>
      </rPr>
      <t>°)</t>
    </r>
  </si>
  <si>
    <r>
      <t>Rowing (</t>
    </r>
    <r>
      <rPr>
        <sz val="11"/>
        <color rgb="FFF78C6C"/>
        <rFont val="Aptos Narrow"/>
        <family val="2"/>
        <scheme val="minor"/>
      </rPr>
      <t>2</t>
    </r>
    <r>
      <rPr>
        <sz val="11"/>
        <color theme="1"/>
        <rFont val="Aptos Narrow"/>
        <family val="2"/>
        <scheme val="minor"/>
      </rPr>
      <t>K)</t>
    </r>
  </si>
  <si>
    <t>Seated Neutral Grip DB Overhead Pres</t>
  </si>
  <si>
    <t>Heaviest Weight</t>
  </si>
  <si>
    <t>Longest Duration</t>
  </si>
  <si>
    <t>Best Time</t>
  </si>
  <si>
    <r>
      <t>S-</t>
    </r>
    <r>
      <rPr>
        <sz val="11"/>
        <color rgb="FFF78C6C"/>
        <rFont val="Aptos Narrow"/>
        <family val="2"/>
        <scheme val="minor"/>
      </rPr>
      <t>20260622</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</si>
  <si>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20260630</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</si>
  <si>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20260730</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</si>
  <si>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20260705</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</si>
  <si>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20260607</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</si>
  <si>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20260731</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</si>
  <si>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20260401</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</si>
  <si>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20260424</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</si>
  <si>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20260118</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</si>
  <si>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20260420</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</si>
  <si>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20260725</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</si>
  <si>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20260216</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</si>
  <si>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20260203</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</si>
  <si>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20260427</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</si>
  <si>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20260411</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</si>
  <si>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20260505</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</si>
  <si>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20260303</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</si>
  <si>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20260213</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</si>
  <si>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20260728</t>
    </r>
    <r>
      <rPr>
        <sz val="11"/>
        <color theme="1"/>
        <rFont val="Aptos Narrow"/>
        <family val="2"/>
        <scheme val="minor"/>
      </rPr>
      <t>-</t>
    </r>
    <r>
      <rPr>
        <sz val="11"/>
        <color rgb="FFF78C6C"/>
        <rFont val="Aptos Narrow"/>
        <family val="2"/>
        <scheme val="minor"/>
      </rPr>
      <t>0</t>
    </r>
    <r>
      <rPr>
        <sz val="11"/>
        <color theme="1"/>
        <rFont val="Aptos Narrow"/>
        <family val="2"/>
        <scheme val="minor"/>
      </rPr>
      <t>1</t>
    </r>
  </si>
  <si>
    <r>
      <t>S-</t>
    </r>
    <r>
      <rPr>
        <sz val="11"/>
        <color rgb="FFF78C6C"/>
        <rFont val="Aptos Narrow"/>
        <family val="2"/>
        <scheme val="minor"/>
      </rPr>
      <t>20260414</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</si>
  <si>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20260606</t>
    </r>
    <r>
      <rPr>
        <sz val="11"/>
        <color theme="1"/>
        <rFont val="Aptos Narrow"/>
        <family val="2"/>
        <scheme val="minor"/>
      </rPr>
      <t>-</t>
    </r>
    <r>
      <rPr>
        <sz val="11"/>
        <color rgb="FFF78C6C"/>
        <rFont val="Aptos Narrow"/>
        <family val="2"/>
        <scheme val="minor"/>
      </rPr>
      <t>01</t>
    </r>
  </si>
  <si>
    <r>
      <t>S-</t>
    </r>
    <r>
      <rPr>
        <sz val="11"/>
        <color rgb="FFF78C6C"/>
        <rFont val="Aptos Narrow"/>
        <family val="2"/>
        <scheme val="minor"/>
      </rPr>
      <t>20260509</t>
    </r>
    <r>
      <rPr>
        <sz val="11"/>
        <color theme="1"/>
        <rFont val="Aptos Narrow"/>
        <family val="2"/>
        <scheme val="minor"/>
      </rPr>
      <t>-</t>
    </r>
    <r>
      <rPr>
        <sz val="11"/>
        <color rgb="FFF78C6C"/>
        <rFont val="Aptos Narrow"/>
        <family val="2"/>
        <scheme val="minor"/>
      </rPr>
      <t>01</t>
    </r>
  </si>
  <si>
    <r>
      <t>84</t>
    </r>
    <r>
      <rPr>
        <sz val="11"/>
        <color theme="1"/>
        <rFont val="Aptos Narrow"/>
        <family val="2"/>
        <scheme val="minor"/>
      </rPr>
      <t xml:space="preserve"> sec @ </t>
    </r>
    <r>
      <rPr>
        <sz val="11"/>
        <color rgb="FFF78C6C"/>
        <rFont val="Aptos Narrow"/>
        <family val="2"/>
        <scheme val="minor"/>
      </rPr>
      <t>50</t>
    </r>
    <r>
      <rPr>
        <sz val="11"/>
        <color theme="1"/>
        <rFont val="Aptos Narrow"/>
        <family val="2"/>
        <scheme val="minor"/>
      </rPr>
      <t xml:space="preserve"> lbs total (</t>
    </r>
    <r>
      <rPr>
        <sz val="11"/>
        <color rgb="FFF78C6C"/>
        <rFont val="Aptos Narrow"/>
        <family val="2"/>
        <scheme val="minor"/>
      </rPr>
      <t>25</t>
    </r>
    <r>
      <rPr>
        <sz val="11"/>
        <color theme="1"/>
        <rFont val="Aptos Narrow"/>
        <family val="2"/>
        <scheme val="minor"/>
      </rPr>
      <t xml:space="preserve"> per hand)</t>
    </r>
  </si>
  <si>
    <r>
      <t>61</t>
    </r>
    <r>
      <rPr>
        <sz val="11"/>
        <color theme="1"/>
        <rFont val="Aptos Narrow"/>
        <family val="2"/>
        <scheme val="minor"/>
      </rPr>
      <t xml:space="preserve"> sec bodyweight</t>
    </r>
  </si>
  <si>
    <r>
      <t>12</t>
    </r>
    <r>
      <rPr>
        <sz val="11"/>
        <color theme="1"/>
        <rFont val="Aptos Narrow"/>
        <family val="2"/>
        <scheme val="minor"/>
      </rPr>
      <t xml:space="preserve"> reps @ </t>
    </r>
    <r>
      <rPr>
        <sz val="11"/>
        <color rgb="FFF78C6C"/>
        <rFont val="Aptos Narrow"/>
        <family val="2"/>
        <scheme val="minor"/>
      </rPr>
      <t>32</t>
    </r>
    <r>
      <rPr>
        <sz val="11"/>
        <color theme="1"/>
        <rFont val="Aptos Narrow"/>
        <family val="2"/>
        <scheme val="minor"/>
      </rPr>
      <t>.</t>
    </r>
    <r>
      <rPr>
        <sz val="11"/>
        <color rgb="FFF78C6C"/>
        <rFont val="Aptos Narrow"/>
        <family val="2"/>
        <scheme val="minor"/>
      </rPr>
      <t>5</t>
    </r>
    <r>
      <rPr>
        <sz val="11"/>
        <color theme="1"/>
        <rFont val="Aptos Narrow"/>
        <family val="2"/>
        <scheme val="minor"/>
      </rPr>
      <t xml:space="preserve"> lbs per side</t>
    </r>
  </si>
  <si>
    <r>
      <t>12</t>
    </r>
    <r>
      <rPr>
        <sz val="11"/>
        <color theme="1"/>
        <rFont val="Aptos Narrow"/>
        <family val="2"/>
        <scheme val="minor"/>
      </rPr>
      <t xml:space="preserve"> reps @ </t>
    </r>
    <r>
      <rPr>
        <sz val="11"/>
        <color rgb="FFF78C6C"/>
        <rFont val="Aptos Narrow"/>
        <family val="2"/>
        <scheme val="minor"/>
      </rPr>
      <t>50</t>
    </r>
    <r>
      <rPr>
        <sz val="11"/>
        <color theme="1"/>
        <rFont val="Aptos Narrow"/>
        <family val="2"/>
        <scheme val="minor"/>
      </rPr>
      <t xml:space="preserve"> lbs total (</t>
    </r>
    <r>
      <rPr>
        <sz val="11"/>
        <color rgb="FFF78C6C"/>
        <rFont val="Aptos Narrow"/>
        <family val="2"/>
        <scheme val="minor"/>
      </rPr>
      <t>25</t>
    </r>
    <r>
      <rPr>
        <sz val="11"/>
        <color theme="1"/>
        <rFont val="Aptos Narrow"/>
        <family val="2"/>
        <scheme val="minor"/>
      </rPr>
      <t xml:space="preserve"> per hand)</t>
    </r>
  </si>
  <si>
    <r>
      <t>9</t>
    </r>
    <r>
      <rPr>
        <sz val="11"/>
        <color theme="1"/>
        <rFont val="Aptos Narrow"/>
        <family val="2"/>
        <scheme val="minor"/>
      </rPr>
      <t xml:space="preserve"> reps @ </t>
    </r>
    <r>
      <rPr>
        <sz val="11"/>
        <color rgb="FFF78C6C"/>
        <rFont val="Aptos Narrow"/>
        <family val="2"/>
        <scheme val="minor"/>
      </rPr>
      <t>125</t>
    </r>
    <r>
      <rPr>
        <sz val="11"/>
        <color theme="1"/>
        <rFont val="Aptos Narrow"/>
        <family val="2"/>
        <scheme val="minor"/>
      </rPr>
      <t xml:space="preserve"> lbs</t>
    </r>
  </si>
  <si>
    <r>
      <t>7</t>
    </r>
    <r>
      <rPr>
        <sz val="11"/>
        <color theme="1"/>
        <rFont val="Aptos Narrow"/>
        <family val="2"/>
        <scheme val="minor"/>
      </rPr>
      <t>:</t>
    </r>
    <r>
      <rPr>
        <sz val="11"/>
        <color rgb="FFF78C6C"/>
        <rFont val="Aptos Narrow"/>
        <family val="2"/>
        <scheme val="minor"/>
      </rPr>
      <t>42</t>
    </r>
    <r>
      <rPr>
        <sz val="11"/>
        <color theme="1"/>
        <rFont val="Aptos Narrow"/>
        <family val="2"/>
        <scheme val="minor"/>
      </rPr>
      <t xml:space="preserve"> (</t>
    </r>
    <r>
      <rPr>
        <sz val="11"/>
        <color rgb="FFF78C6C"/>
        <rFont val="Aptos Narrow"/>
        <family val="2"/>
        <scheme val="minor"/>
      </rPr>
      <t>462</t>
    </r>
    <r>
      <rPr>
        <sz val="11"/>
        <color theme="1"/>
        <rFont val="Aptos Narrow"/>
        <family val="2"/>
        <scheme val="minor"/>
      </rPr>
      <t xml:space="preserve"> sec) for </t>
    </r>
    <r>
      <rPr>
        <sz val="11"/>
        <color rgb="FFF78C6C"/>
        <rFont val="Aptos Narrow"/>
        <family val="2"/>
        <scheme val="minor"/>
      </rPr>
      <t>2</t>
    </r>
    <r>
      <rPr>
        <sz val="11"/>
        <color theme="1"/>
        <rFont val="Aptos Narrow"/>
        <family val="2"/>
        <scheme val="minor"/>
      </rPr>
      <t>K</t>
    </r>
  </si>
  <si>
    <r>
      <t>5</t>
    </r>
    <r>
      <rPr>
        <sz val="11"/>
        <color theme="1"/>
        <rFont val="Aptos Narrow"/>
        <family val="2"/>
        <scheme val="minor"/>
      </rPr>
      <t>.</t>
    </r>
    <r>
      <rPr>
        <sz val="11"/>
        <color rgb="FFF78C6C"/>
        <rFont val="Aptos Narrow"/>
        <family val="2"/>
        <scheme val="minor"/>
      </rPr>
      <t>5</t>
    </r>
    <r>
      <rPr>
        <sz val="11"/>
        <color theme="1"/>
        <rFont val="Aptos Narrow"/>
        <family val="2"/>
        <scheme val="minor"/>
      </rPr>
      <t xml:space="preserve"> reps @ </t>
    </r>
    <r>
      <rPr>
        <sz val="11"/>
        <color rgb="FFF78C6C"/>
        <rFont val="Aptos Narrow"/>
        <family val="2"/>
        <scheme val="minor"/>
      </rPr>
      <t>210</t>
    </r>
    <r>
      <rPr>
        <sz val="11"/>
        <color theme="1"/>
        <rFont val="Aptos Narrow"/>
        <family val="2"/>
        <scheme val="minor"/>
      </rPr>
      <t xml:space="preserve"> lbs</t>
    </r>
  </si>
  <si>
    <r>
      <t xml:space="preserve">Phase </t>
    </r>
    <r>
      <rPr>
        <sz val="11"/>
        <color rgb="FFF78C6C"/>
        <rFont val="Aptos Narrow"/>
        <family val="2"/>
        <scheme val="minor"/>
      </rPr>
      <t>7</t>
    </r>
    <r>
      <rPr>
        <sz val="11"/>
        <color theme="1"/>
        <rFont val="Aptos Narrow"/>
        <family val="2"/>
        <scheme val="minor"/>
      </rPr>
      <t xml:space="preserve"> peak; progressive build from </t>
    </r>
    <r>
      <rPr>
        <sz val="11"/>
        <color rgb="FFF78C6C"/>
        <rFont val="Aptos Narrow"/>
        <family val="2"/>
        <scheme val="minor"/>
      </rPr>
      <t>130</t>
    </r>
    <r>
      <rPr>
        <sz val="11"/>
        <color theme="1"/>
        <rFont val="Aptos Narrow"/>
        <family val="2"/>
        <scheme val="minor"/>
      </rPr>
      <t xml:space="preserve"> lbs in Phase </t>
    </r>
    <r>
      <rPr>
        <sz val="11"/>
        <color rgb="FFF78C6C"/>
        <rFont val="Aptos Narrow"/>
        <family val="2"/>
        <scheme val="minor"/>
      </rPr>
      <t>2</t>
    </r>
    <r>
      <rPr>
        <sz val="11"/>
        <color theme="1"/>
        <rFont val="Aptos Narrow"/>
        <family val="2"/>
        <scheme val="minor"/>
      </rPr>
      <t xml:space="preserve"> </t>
    </r>
  </si>
  <si>
    <r>
      <t xml:space="preserve">Phase </t>
    </r>
    <r>
      <rPr>
        <sz val="11"/>
        <color rgb="FFF78C6C"/>
        <rFont val="Aptos Narrow"/>
        <family val="2"/>
        <scheme val="minor"/>
      </rPr>
      <t>7</t>
    </r>
    <r>
      <rPr>
        <sz val="11"/>
        <color theme="1"/>
        <rFont val="Aptos Narrow"/>
        <family val="2"/>
        <scheme val="minor"/>
      </rPr>
      <t xml:space="preserve"> overload attempt; primary pressing PR </t>
    </r>
  </si>
  <si>
    <r>
      <t>6</t>
    </r>
    <r>
      <rPr>
        <sz val="11"/>
        <color theme="1"/>
        <rFont val="Aptos Narrow"/>
        <family val="2"/>
        <scheme val="minor"/>
      </rPr>
      <t>.</t>
    </r>
    <r>
      <rPr>
        <sz val="11"/>
        <color rgb="FFF78C6C"/>
        <rFont val="Aptos Narrow"/>
        <family val="2"/>
        <scheme val="minor"/>
      </rPr>
      <t>5</t>
    </r>
    <r>
      <rPr>
        <sz val="11"/>
        <color theme="1"/>
        <rFont val="Aptos Narrow"/>
        <family val="2"/>
        <scheme val="minor"/>
      </rPr>
      <t xml:space="preserve"> reps @ </t>
    </r>
    <r>
      <rPr>
        <sz val="11"/>
        <color rgb="FFF78C6C"/>
        <rFont val="Aptos Narrow"/>
        <family val="2"/>
        <scheme val="minor"/>
      </rPr>
      <t>150</t>
    </r>
    <r>
      <rPr>
        <sz val="11"/>
        <color theme="1"/>
        <rFont val="Aptos Narrow"/>
        <family val="2"/>
        <scheme val="minor"/>
      </rPr>
      <t xml:space="preserve"> lbs (</t>
    </r>
    <r>
      <rPr>
        <sz val="11"/>
        <color rgb="FFF78C6C"/>
        <rFont val="Aptos Narrow"/>
        <family val="2"/>
        <scheme val="minor"/>
      </rPr>
      <t>75</t>
    </r>
    <r>
      <rPr>
        <sz val="11"/>
        <color theme="1"/>
        <rFont val="Aptos Narrow"/>
        <family val="2"/>
        <scheme val="minor"/>
      </rPr>
      <t xml:space="preserve"> per hand)</t>
    </r>
  </si>
  <si>
    <r>
      <t>8</t>
    </r>
    <r>
      <rPr>
        <sz val="11"/>
        <color theme="1"/>
        <rFont val="Aptos Narrow"/>
        <family val="2"/>
        <scheme val="minor"/>
      </rPr>
      <t xml:space="preserve"> reps @ </t>
    </r>
    <r>
      <rPr>
        <sz val="11"/>
        <color rgb="FFF78C6C"/>
        <rFont val="Aptos Narrow"/>
        <family val="2"/>
        <scheme val="minor"/>
      </rPr>
      <t>170</t>
    </r>
    <r>
      <rPr>
        <sz val="11"/>
        <color theme="1"/>
        <rFont val="Aptos Narrow"/>
        <family val="2"/>
        <scheme val="minor"/>
      </rPr>
      <t xml:space="preserve"> lbs (</t>
    </r>
    <r>
      <rPr>
        <sz val="11"/>
        <color rgb="FFF78C6C"/>
        <rFont val="Aptos Narrow"/>
        <family val="2"/>
        <scheme val="minor"/>
      </rPr>
      <t>85</t>
    </r>
    <r>
      <rPr>
        <sz val="11"/>
        <color theme="1"/>
        <rFont val="Aptos Narrow"/>
        <family val="2"/>
        <scheme val="minor"/>
      </rPr>
      <t xml:space="preserve"> per hand)</t>
    </r>
  </si>
  <si>
    <r>
      <t xml:space="preserve">Phase </t>
    </r>
    <r>
      <rPr>
        <sz val="11"/>
        <color rgb="FFF78C6C"/>
        <rFont val="Aptos Narrow"/>
        <family val="2"/>
        <scheme val="minor"/>
      </rPr>
      <t>8</t>
    </r>
    <r>
      <rPr>
        <sz val="11"/>
        <color theme="1"/>
        <rFont val="Aptos Narrow"/>
        <family val="2"/>
        <scheme val="minor"/>
      </rPr>
      <t xml:space="preserve">; progressive from </t>
    </r>
    <r>
      <rPr>
        <sz val="11"/>
        <color rgb="FFF78C6C"/>
        <rFont val="Aptos Narrow"/>
        <family val="2"/>
        <scheme val="minor"/>
      </rPr>
      <t>110</t>
    </r>
    <r>
      <rPr>
        <sz val="11"/>
        <color theme="1"/>
        <rFont val="Aptos Narrow"/>
        <family val="2"/>
        <scheme val="minor"/>
      </rPr>
      <t xml:space="preserve"> in Phase </t>
    </r>
    <r>
      <rPr>
        <sz val="11"/>
        <color rgb="FFF78C6C"/>
        <rFont val="Aptos Narrow"/>
        <family val="2"/>
        <scheme val="minor"/>
      </rPr>
      <t>3</t>
    </r>
    <r>
      <rPr>
        <sz val="11"/>
        <color theme="1"/>
        <rFont val="Aptos Narrow"/>
        <family val="2"/>
        <scheme val="minor"/>
      </rPr>
      <t xml:space="preserve"> </t>
    </r>
  </si>
  <si>
    <r>
      <t>7</t>
    </r>
    <r>
      <rPr>
        <sz val="11"/>
        <color theme="1"/>
        <rFont val="Aptos Narrow"/>
        <family val="2"/>
        <scheme val="minor"/>
      </rPr>
      <t xml:space="preserve"> reps @ </t>
    </r>
    <r>
      <rPr>
        <sz val="11"/>
        <color rgb="FFF78C6C"/>
        <rFont val="Aptos Narrow"/>
        <family val="2"/>
        <scheme val="minor"/>
      </rPr>
      <t>75</t>
    </r>
    <r>
      <rPr>
        <sz val="11"/>
        <color theme="1"/>
        <rFont val="Aptos Narrow"/>
        <family val="2"/>
        <scheme val="minor"/>
      </rPr>
      <t xml:space="preserve"> lbs per hand</t>
    </r>
  </si>
  <si>
    <r>
      <t>75</t>
    </r>
    <r>
      <rPr>
        <sz val="11"/>
        <color theme="1"/>
        <rFont val="Aptos Narrow"/>
        <family val="2"/>
        <scheme val="minor"/>
      </rPr>
      <t xml:space="preserve"> sec @ </t>
    </r>
    <r>
      <rPr>
        <sz val="11"/>
        <color rgb="FFF78C6C"/>
        <rFont val="Aptos Narrow"/>
        <family val="2"/>
        <scheme val="minor"/>
      </rPr>
      <t>150</t>
    </r>
    <r>
      <rPr>
        <sz val="11"/>
        <color theme="1"/>
        <rFont val="Aptos Narrow"/>
        <family val="2"/>
        <scheme val="minor"/>
      </rPr>
      <t xml:space="preserve"> lbs at </t>
    </r>
    <r>
      <rPr>
        <sz val="11"/>
        <color rgb="FFF78C6C"/>
        <rFont val="Aptos Narrow"/>
        <family val="2"/>
        <scheme val="minor"/>
      </rPr>
      <t>2</t>
    </r>
    <r>
      <rPr>
        <sz val="11"/>
        <color theme="1"/>
        <rFont val="Aptos Narrow"/>
        <family val="2"/>
        <scheme val="minor"/>
      </rPr>
      <t xml:space="preserve"> mph </t>
    </r>
    <r>
      <rPr>
        <sz val="11"/>
        <color rgb="FFF78C6C"/>
        <rFont val="Aptos Narrow"/>
        <family val="2"/>
        <scheme val="minor"/>
      </rPr>
      <t>0</t>
    </r>
    <r>
      <rPr>
        <sz val="11"/>
        <color theme="1"/>
        <rFont val="Aptos Narrow"/>
        <family val="2"/>
        <scheme val="minor"/>
      </rPr>
      <t>.</t>
    </r>
    <r>
      <rPr>
        <sz val="11"/>
        <color rgb="FFF78C6C"/>
        <rFont val="Aptos Narrow"/>
        <family val="2"/>
        <scheme val="minor"/>
      </rPr>
      <t>5</t>
    </r>
    <r>
      <rPr>
        <sz val="11"/>
        <color theme="1"/>
        <rFont val="Aptos Narrow"/>
        <family val="2"/>
        <scheme val="minor"/>
      </rPr>
      <t>% incline</t>
    </r>
  </si>
  <si>
    <r>
      <t xml:space="preserve">Phase </t>
    </r>
    <r>
      <rPr>
        <sz val="11"/>
        <color rgb="FFF78C6C"/>
        <rFont val="Aptos Narrow"/>
        <family val="2"/>
        <scheme val="minor"/>
      </rPr>
      <t>6</t>
    </r>
    <r>
      <rPr>
        <sz val="11"/>
        <color theme="1"/>
        <rFont val="Aptos Narrow"/>
        <family val="2"/>
        <scheme val="minor"/>
      </rPr>
      <t xml:space="preserve"> peak</t>
    </r>
  </si>
  <si>
    <r>
      <t>80</t>
    </r>
    <r>
      <rPr>
        <sz val="11"/>
        <color theme="1"/>
        <rFont val="Aptos Narrow"/>
        <family val="2"/>
        <scheme val="minor"/>
      </rPr>
      <t xml:space="preserve"> sec @ </t>
    </r>
    <r>
      <rPr>
        <sz val="11"/>
        <color rgb="FFF78C6C"/>
        <rFont val="Aptos Narrow"/>
        <family val="2"/>
        <scheme val="minor"/>
      </rPr>
      <t>150</t>
    </r>
    <r>
      <rPr>
        <sz val="11"/>
        <color theme="1"/>
        <rFont val="Aptos Narrow"/>
        <family val="2"/>
        <scheme val="minor"/>
      </rPr>
      <t xml:space="preserve"> lbs</t>
    </r>
  </si>
  <si>
    <r>
      <t>4</t>
    </r>
    <r>
      <rPr>
        <sz val="11"/>
        <color theme="1"/>
        <rFont val="Aptos Narrow"/>
        <family val="2"/>
        <scheme val="minor"/>
      </rPr>
      <t xml:space="preserve"> reps @ </t>
    </r>
    <r>
      <rPr>
        <sz val="11"/>
        <color rgb="FFF78C6C"/>
        <rFont val="Aptos Narrow"/>
        <family val="2"/>
        <scheme val="minor"/>
      </rPr>
      <t>40</t>
    </r>
    <r>
      <rPr>
        <sz val="11"/>
        <color theme="1"/>
        <rFont val="Aptos Narrow"/>
        <family val="2"/>
        <scheme val="minor"/>
      </rPr>
      <t xml:space="preserve"> lbs Test set; working weight remained at </t>
    </r>
    <r>
      <rPr>
        <sz val="11"/>
        <color rgb="FFF78C6C"/>
        <rFont val="Aptos Narrow"/>
        <family val="2"/>
        <scheme val="minor"/>
      </rPr>
      <t>35</t>
    </r>
    <r>
      <rPr>
        <sz val="11"/>
        <color theme="1"/>
        <rFont val="Aptos Narrow"/>
        <family val="2"/>
        <scheme val="minor"/>
      </rPr>
      <t xml:space="preserve"> lbs</t>
    </r>
  </si>
  <si>
    <r>
      <t>11</t>
    </r>
    <r>
      <rPr>
        <sz val="11"/>
        <color theme="1"/>
        <rFont val="Aptos Narrow"/>
        <family val="2"/>
        <scheme val="minor"/>
      </rPr>
      <t xml:space="preserve"> reps @ </t>
    </r>
    <r>
      <rPr>
        <sz val="11"/>
        <color rgb="FFF78C6C"/>
        <rFont val="Aptos Narrow"/>
        <family val="2"/>
        <scheme val="minor"/>
      </rPr>
      <t>67</t>
    </r>
    <r>
      <rPr>
        <sz val="11"/>
        <color theme="1"/>
        <rFont val="Aptos Narrow"/>
        <family val="2"/>
        <scheme val="minor"/>
      </rPr>
      <t>.</t>
    </r>
    <r>
      <rPr>
        <sz val="11"/>
        <color rgb="FFF78C6C"/>
        <rFont val="Aptos Narrow"/>
        <family val="2"/>
        <scheme val="minor"/>
      </rPr>
      <t>5</t>
    </r>
    <r>
      <rPr>
        <sz val="11"/>
        <color theme="1"/>
        <rFont val="Aptos Narrow"/>
        <family val="2"/>
        <scheme val="minor"/>
      </rPr>
      <t xml:space="preserve"> lbs</t>
    </r>
  </si>
  <si>
    <r>
      <t xml:space="preserve">Phases </t>
    </r>
    <r>
      <rPr>
        <sz val="11"/>
        <color rgb="FFF78C6C"/>
        <rFont val="Aptos Narrow"/>
        <family val="2"/>
        <scheme val="minor"/>
      </rPr>
      <t>5</t>
    </r>
    <r>
      <rPr>
        <sz val="11"/>
        <color theme="1"/>
        <rFont val="Aptos Narrow"/>
        <family val="2"/>
        <scheme val="minor"/>
      </rPr>
      <t>-</t>
    </r>
    <r>
      <rPr>
        <sz val="11"/>
        <color rgb="FFF78C6C"/>
        <rFont val="Aptos Narrow"/>
        <family val="2"/>
        <scheme val="minor"/>
      </rPr>
      <t>8</t>
    </r>
    <r>
      <rPr>
        <sz val="11"/>
        <color theme="1"/>
        <rFont val="Aptos Narrow"/>
        <family val="2"/>
        <scheme val="minor"/>
      </rPr>
      <t xml:space="preserve"> </t>
    </r>
  </si>
  <si>
    <r>
      <t>20</t>
    </r>
    <r>
      <rPr>
        <sz val="11"/>
        <color theme="1"/>
        <rFont val="Aptos Narrow"/>
        <family val="2"/>
        <scheme val="minor"/>
      </rPr>
      <t xml:space="preserve"> reps @ </t>
    </r>
    <r>
      <rPr>
        <sz val="11"/>
        <color rgb="FFF78C6C"/>
        <rFont val="Aptos Narrow"/>
        <family val="2"/>
        <scheme val="minor"/>
      </rPr>
      <t>50</t>
    </r>
    <r>
      <rPr>
        <sz val="11"/>
        <color theme="1"/>
        <rFont val="Aptos Narrow"/>
        <family val="2"/>
        <scheme val="minor"/>
      </rPr>
      <t xml:space="preserve"> lbs</t>
    </r>
  </si>
  <si>
    <r>
      <t xml:space="preserve">Phase </t>
    </r>
    <r>
      <rPr>
        <sz val="11"/>
        <color rgb="FFF78C6C"/>
        <rFont val="Aptos Narrow"/>
        <family val="2"/>
        <scheme val="minor"/>
      </rPr>
      <t>7</t>
    </r>
    <r>
      <rPr>
        <sz val="11"/>
        <color theme="1"/>
        <rFont val="Aptos Narrow"/>
        <family val="2"/>
        <scheme val="minor"/>
      </rPr>
      <t xml:space="preserve"> peak</t>
    </r>
  </si>
  <si>
    <r>
      <t xml:space="preserve">Phase </t>
    </r>
    <r>
      <rPr>
        <sz val="11"/>
        <color rgb="FFF78C6C"/>
        <rFont val="Aptos Narrow"/>
        <family val="2"/>
        <scheme val="minor"/>
      </rPr>
      <t>8</t>
    </r>
    <r>
      <rPr>
        <sz val="11"/>
        <color theme="1"/>
        <rFont val="Aptos Narrow"/>
        <family val="2"/>
        <scheme val="minor"/>
      </rPr>
      <t xml:space="preserve">; OHP reintroduction success </t>
    </r>
  </si>
  <si>
    <r>
      <t xml:space="preserve">Phase </t>
    </r>
    <r>
      <rPr>
        <sz val="11"/>
        <color rgb="FFF78C6C"/>
        <rFont val="Aptos Narrow"/>
        <family val="2"/>
        <scheme val="minor"/>
      </rPr>
      <t>3</t>
    </r>
    <r>
      <rPr>
        <sz val="11"/>
        <color theme="1"/>
        <rFont val="Aptos Narrow"/>
        <family val="2"/>
        <scheme val="minor"/>
      </rPr>
      <t xml:space="preserve">; </t>
    </r>
    <r>
      <rPr>
        <sz val="11"/>
        <color rgb="FFF78C6C"/>
        <rFont val="Aptos Narrow"/>
        <family val="2"/>
        <scheme val="minor"/>
      </rPr>
      <t>7</t>
    </r>
    <r>
      <rPr>
        <sz val="11"/>
        <color theme="1"/>
        <rFont val="Aptos Narrow"/>
        <family val="2"/>
        <scheme val="minor"/>
      </rPr>
      <t xml:space="preserve"> min </t>
    </r>
    <r>
      <rPr>
        <sz val="11"/>
        <color rgb="FFF78C6C"/>
        <rFont val="Aptos Narrow"/>
        <family val="2"/>
        <scheme val="minor"/>
      </rPr>
      <t>42</t>
    </r>
    <r>
      <rPr>
        <sz val="11"/>
        <color theme="1"/>
        <rFont val="Aptos Narrow"/>
        <family val="2"/>
        <scheme val="minor"/>
      </rPr>
      <t xml:space="preserve"> sec </t>
    </r>
  </si>
  <si>
    <r>
      <t xml:space="preserve">Phase </t>
    </r>
    <r>
      <rPr>
        <sz val="11"/>
        <color rgb="FFF78C6C"/>
        <rFont val="Aptos Narrow"/>
        <family val="2"/>
        <scheme val="minor"/>
      </rPr>
      <t>3</t>
    </r>
    <r>
      <rPr>
        <sz val="11"/>
        <color theme="1"/>
        <rFont val="Aptos Narrow"/>
        <family val="2"/>
        <scheme val="minor"/>
      </rPr>
      <t xml:space="preserve"> peak; transitioned to other row variations</t>
    </r>
  </si>
  <si>
    <r>
      <t>11</t>
    </r>
    <r>
      <rPr>
        <sz val="11"/>
        <color theme="1"/>
        <rFont val="Aptos Narrow"/>
        <family val="2"/>
        <scheme val="minor"/>
      </rPr>
      <t xml:space="preserve"> reps @ </t>
    </r>
    <r>
      <rPr>
        <sz val="11"/>
        <color rgb="FFF78C6C"/>
        <rFont val="Aptos Narrow"/>
        <family val="2"/>
        <scheme val="minor"/>
      </rPr>
      <t>150</t>
    </r>
    <r>
      <rPr>
        <sz val="11"/>
        <color theme="1"/>
        <rFont val="Aptos Narrow"/>
        <family val="2"/>
        <scheme val="minor"/>
      </rPr>
      <t xml:space="preserve"> lbs</t>
    </r>
  </si>
  <si>
    <r>
      <t>10</t>
    </r>
    <r>
      <rPr>
        <sz val="11"/>
        <color theme="1"/>
        <rFont val="Aptos Narrow"/>
        <family val="2"/>
        <scheme val="minor"/>
      </rPr>
      <t xml:space="preserve"> reps @ </t>
    </r>
    <r>
      <rPr>
        <sz val="11"/>
        <color rgb="FFF78C6C"/>
        <rFont val="Aptos Narrow"/>
        <family val="2"/>
        <scheme val="minor"/>
      </rPr>
      <t>80</t>
    </r>
    <r>
      <rPr>
        <sz val="11"/>
        <color theme="1"/>
        <rFont val="Aptos Narrow"/>
        <family val="2"/>
        <scheme val="minor"/>
      </rPr>
      <t xml:space="preserve"> lbs total (</t>
    </r>
    <r>
      <rPr>
        <sz val="11"/>
        <color rgb="FFF78C6C"/>
        <rFont val="Aptos Narrow"/>
        <family val="2"/>
        <scheme val="minor"/>
      </rPr>
      <t>40</t>
    </r>
    <r>
      <rPr>
        <sz val="11"/>
        <color theme="1"/>
        <rFont val="Aptos Narrow"/>
        <family val="2"/>
        <scheme val="minor"/>
      </rPr>
      <t xml:space="preserve"> per hand)</t>
    </r>
  </si>
  <si>
    <r>
      <t xml:space="preserve">Phase </t>
    </r>
    <r>
      <rPr>
        <sz val="11"/>
        <color rgb="FFF78C6C"/>
        <rFont val="Aptos Narrow"/>
        <family val="2"/>
        <scheme val="minor"/>
      </rPr>
      <t>5</t>
    </r>
    <r>
      <rPr>
        <sz val="11"/>
        <color theme="1"/>
        <rFont val="Aptos Narrow"/>
        <family val="2"/>
        <scheme val="minor"/>
      </rPr>
      <t xml:space="preserve"> peak</t>
    </r>
  </si>
  <si>
    <r>
      <t>6</t>
    </r>
    <r>
      <rPr>
        <sz val="11"/>
        <color theme="1"/>
        <rFont val="Aptos Narrow"/>
        <family val="2"/>
        <scheme val="minor"/>
      </rPr>
      <t xml:space="preserve"> reps @ </t>
    </r>
    <r>
      <rPr>
        <sz val="11"/>
        <color rgb="FFF78C6C"/>
        <rFont val="Aptos Narrow"/>
        <family val="2"/>
        <scheme val="minor"/>
      </rPr>
      <t>40</t>
    </r>
    <r>
      <rPr>
        <sz val="11"/>
        <color theme="1"/>
        <rFont val="Aptos Narrow"/>
        <family val="2"/>
        <scheme val="minor"/>
      </rPr>
      <t xml:space="preserve"> lbs per hand alternating</t>
    </r>
  </si>
  <si>
    <r>
      <t xml:space="preserve">Phase </t>
    </r>
    <r>
      <rPr>
        <sz val="11"/>
        <color rgb="FFF78C6C"/>
        <rFont val="Aptos Narrow"/>
        <family val="2"/>
        <scheme val="minor"/>
      </rPr>
      <t>8</t>
    </r>
    <r>
      <rPr>
        <sz val="11"/>
        <color theme="1"/>
        <rFont val="Aptos Narrow"/>
        <family val="2"/>
        <scheme val="minor"/>
      </rPr>
      <t xml:space="preserve"> peak</t>
    </r>
  </si>
  <si>
    <r>
      <t>15</t>
    </r>
    <r>
      <rPr>
        <sz val="11"/>
        <color theme="1"/>
        <rFont val="Aptos Narrow"/>
        <family val="2"/>
        <scheme val="minor"/>
      </rPr>
      <t xml:space="preserve"> reps @ </t>
    </r>
    <r>
      <rPr>
        <sz val="11"/>
        <color rgb="FFF78C6C"/>
        <rFont val="Aptos Narrow"/>
        <family val="2"/>
        <scheme val="minor"/>
      </rPr>
      <t>120</t>
    </r>
    <r>
      <rPr>
        <sz val="11"/>
        <color theme="1"/>
        <rFont val="Aptos Narrow"/>
        <family val="2"/>
        <scheme val="minor"/>
      </rPr>
      <t xml:space="preserve"> lbs barbell</t>
    </r>
  </si>
  <si>
    <r>
      <t>8</t>
    </r>
    <r>
      <rPr>
        <sz val="11"/>
        <color theme="1"/>
        <rFont val="Aptos Narrow"/>
        <family val="2"/>
        <scheme val="minor"/>
      </rPr>
      <t xml:space="preserve"> reps @ </t>
    </r>
    <r>
      <rPr>
        <sz val="11"/>
        <color rgb="FFF78C6C"/>
        <rFont val="Aptos Narrow"/>
        <family val="2"/>
        <scheme val="minor"/>
      </rPr>
      <t>50</t>
    </r>
    <r>
      <rPr>
        <sz val="11"/>
        <color theme="1"/>
        <rFont val="Aptos Narrow"/>
        <family val="2"/>
        <scheme val="minor"/>
      </rPr>
      <t xml:space="preserve"> lbs total (</t>
    </r>
    <r>
      <rPr>
        <sz val="11"/>
        <color rgb="FFF78C6C"/>
        <rFont val="Aptos Narrow"/>
        <family val="2"/>
        <scheme val="minor"/>
      </rPr>
      <t>25</t>
    </r>
    <r>
      <rPr>
        <sz val="11"/>
        <color theme="1"/>
        <rFont val="Aptos Narrow"/>
        <family val="2"/>
        <scheme val="minor"/>
      </rPr>
      <t xml:space="preserve"> per hand)</t>
    </r>
  </si>
  <si>
    <r>
      <t xml:space="preserve">Phase </t>
    </r>
    <r>
      <rPr>
        <sz val="11"/>
        <color rgb="FFF78C6C"/>
        <rFont val="Aptos Narrow"/>
        <family val="2"/>
        <scheme val="minor"/>
      </rPr>
      <t>5</t>
    </r>
    <r>
      <rPr>
        <sz val="11"/>
        <color theme="1"/>
        <rFont val="Aptos Narrow"/>
        <family val="2"/>
        <scheme val="minor"/>
      </rPr>
      <t xml:space="preserve"> peak load</t>
    </r>
  </si>
  <si>
    <r>
      <t xml:space="preserve">Phase </t>
    </r>
    <r>
      <rPr>
        <sz val="11"/>
        <color rgb="FFF78C6C"/>
        <rFont val="Aptos Narrow"/>
        <family val="2"/>
        <scheme val="minor"/>
      </rPr>
      <t>8</t>
    </r>
    <r>
      <rPr>
        <sz val="11"/>
        <color theme="1"/>
        <rFont val="Aptos Narrow"/>
        <family val="2"/>
        <scheme val="minor"/>
      </rPr>
      <t xml:space="preserve">; introduced in Phase </t>
    </r>
    <r>
      <rPr>
        <sz val="11"/>
        <color rgb="FFF78C6C"/>
        <rFont val="Aptos Narrow"/>
        <family val="2"/>
        <scheme val="minor"/>
      </rPr>
      <t>7</t>
    </r>
    <r>
      <rPr>
        <sz val="11"/>
        <color theme="1"/>
        <rFont val="Aptos Narrow"/>
        <family val="2"/>
        <scheme val="minor"/>
      </rPr>
      <t xml:space="preserve"> </t>
    </r>
  </si>
  <si>
    <r>
      <t>10</t>
    </r>
    <r>
      <rPr>
        <sz val="11"/>
        <color theme="1"/>
        <rFont val="Aptos Narrow"/>
        <family val="2"/>
        <scheme val="minor"/>
      </rPr>
      <t xml:space="preserve"> reps @ </t>
    </r>
    <r>
      <rPr>
        <sz val="11"/>
        <color rgb="FFF78C6C"/>
        <rFont val="Aptos Narrow"/>
        <family val="2"/>
        <scheme val="minor"/>
      </rPr>
      <t>80</t>
    </r>
    <r>
      <rPr>
        <sz val="11"/>
        <color theme="1"/>
        <rFont val="Aptos Narrow"/>
        <family val="2"/>
        <scheme val="minor"/>
      </rPr>
      <t xml:space="preserve"> lbs</t>
    </r>
  </si>
  <si>
    <r>
      <t>6</t>
    </r>
    <r>
      <rPr>
        <sz val="11"/>
        <color theme="1"/>
        <rFont val="Aptos Narrow"/>
        <family val="2"/>
        <scheme val="minor"/>
      </rPr>
      <t xml:space="preserve"> reps @ </t>
    </r>
    <r>
      <rPr>
        <sz val="11"/>
        <color rgb="FFF78C6C"/>
        <rFont val="Aptos Narrow"/>
        <family val="2"/>
        <scheme val="minor"/>
      </rPr>
      <t>200</t>
    </r>
    <r>
      <rPr>
        <sz val="11"/>
        <color theme="1"/>
        <rFont val="Aptos Narrow"/>
        <family val="2"/>
        <scheme val="minor"/>
      </rPr>
      <t xml:space="preserve"> lbs</t>
    </r>
  </si>
  <si>
    <r>
      <t xml:space="preserve">Phase </t>
    </r>
    <r>
      <rPr>
        <sz val="11"/>
        <color rgb="FFF78C6C"/>
        <rFont val="Aptos Narrow"/>
        <family val="2"/>
        <scheme val="minor"/>
      </rPr>
      <t>2</t>
    </r>
    <r>
      <rPr>
        <sz val="11"/>
        <color theme="1"/>
        <rFont val="Aptos Narrow"/>
        <family val="2"/>
        <scheme val="minor"/>
      </rPr>
      <t xml:space="preserve"> peak</t>
    </r>
  </si>
  <si>
    <r>
      <t xml:space="preserve">Phase </t>
    </r>
    <r>
      <rPr>
        <sz val="11"/>
        <color rgb="FFF78C6C"/>
        <rFont val="Aptos Narrow"/>
        <family val="2"/>
        <scheme val="minor"/>
      </rPr>
      <t>3</t>
    </r>
    <r>
      <rPr>
        <sz val="11"/>
        <color theme="1"/>
        <rFont val="Aptos Narrow"/>
        <family val="2"/>
        <scheme val="minor"/>
      </rPr>
      <t>; transitioned away from Smith bench</t>
    </r>
  </si>
  <si>
    <r>
      <t>5</t>
    </r>
    <r>
      <rPr>
        <sz val="11"/>
        <color theme="1"/>
        <rFont val="Aptos Narrow"/>
        <family val="2"/>
        <scheme val="minor"/>
      </rPr>
      <t xml:space="preserve"> reps @ </t>
    </r>
    <r>
      <rPr>
        <sz val="11"/>
        <color rgb="FFF78C6C"/>
        <rFont val="Aptos Narrow"/>
        <family val="2"/>
        <scheme val="minor"/>
      </rPr>
      <t>185</t>
    </r>
    <r>
      <rPr>
        <sz val="11"/>
        <color theme="1"/>
        <rFont val="Aptos Narrow"/>
        <family val="2"/>
        <scheme val="minor"/>
      </rPr>
      <t xml:space="preserve"> lbs</t>
    </r>
  </si>
  <si>
    <r>
      <t>8</t>
    </r>
    <r>
      <rPr>
        <sz val="11"/>
        <color theme="1"/>
        <rFont val="Aptos Narrow"/>
        <family val="2"/>
        <scheme val="minor"/>
      </rPr>
      <t xml:space="preserve"> reps @ </t>
    </r>
    <r>
      <rPr>
        <sz val="11"/>
        <color rgb="FFF78C6C"/>
        <rFont val="Aptos Narrow"/>
        <family val="2"/>
        <scheme val="minor"/>
      </rPr>
      <t>75</t>
    </r>
    <r>
      <rPr>
        <sz val="11"/>
        <color theme="1"/>
        <rFont val="Aptos Narrow"/>
        <family val="2"/>
        <scheme val="minor"/>
      </rPr>
      <t xml:space="preserve"> lbs Phase </t>
    </r>
    <r>
      <rPr>
        <sz val="11"/>
        <color rgb="FFF78C6C"/>
        <rFont val="Aptos Narrow"/>
        <family val="2"/>
        <scheme val="minor"/>
      </rPr>
      <t>8</t>
    </r>
    <r>
      <rPr>
        <sz val="11"/>
        <color theme="1"/>
        <rFont val="Aptos Narrow"/>
        <family val="2"/>
        <scheme val="minor"/>
      </rPr>
      <t xml:space="preserve"> peak </t>
    </r>
  </si>
  <si>
    <r>
      <t>10</t>
    </r>
    <r>
      <rPr>
        <sz val="11"/>
        <color theme="1"/>
        <rFont val="Aptos Narrow"/>
        <family val="2"/>
        <scheme val="minor"/>
      </rPr>
      <t xml:space="preserve"> reps @ </t>
    </r>
    <r>
      <rPr>
        <sz val="11"/>
        <color rgb="FFF78C6C"/>
        <rFont val="Aptos Narrow"/>
        <family val="2"/>
        <scheme val="minor"/>
      </rPr>
      <t>27</t>
    </r>
    <r>
      <rPr>
        <sz val="11"/>
        <color theme="1"/>
        <rFont val="Aptos Narrow"/>
        <family val="2"/>
        <scheme val="minor"/>
      </rPr>
      <t>.</t>
    </r>
    <r>
      <rPr>
        <sz val="11"/>
        <color rgb="FFF78C6C"/>
        <rFont val="Aptos Narrow"/>
        <family val="2"/>
        <scheme val="minor"/>
      </rPr>
      <t>5</t>
    </r>
    <r>
      <rPr>
        <sz val="11"/>
        <color theme="1"/>
        <rFont val="Aptos Narrow"/>
        <family val="2"/>
        <scheme val="minor"/>
      </rPr>
      <t xml:space="preserve"> lbs</t>
    </r>
  </si>
  <si>
    <r>
      <t xml:space="preserve">Maintained through Phases </t>
    </r>
    <r>
      <rPr>
        <sz val="11"/>
        <color rgb="FFF78C6C"/>
        <rFont val="Aptos Narrow"/>
        <family val="2"/>
        <scheme val="minor"/>
      </rPr>
      <t>5</t>
    </r>
    <r>
      <rPr>
        <sz val="11"/>
        <color theme="1"/>
        <rFont val="Aptos Narrow"/>
        <family val="2"/>
        <scheme val="minor"/>
      </rPr>
      <t>-</t>
    </r>
    <r>
      <rPr>
        <sz val="11"/>
        <color rgb="FFF78C6C"/>
        <rFont val="Aptos Narrow"/>
        <family val="2"/>
        <scheme val="minor"/>
      </rPr>
      <t>8</t>
    </r>
    <r>
      <rPr>
        <sz val="11"/>
        <color theme="1"/>
        <rFont val="Aptos Narrow"/>
        <family val="2"/>
        <scheme val="minor"/>
      </rPr>
      <t xml:space="preserve"> </t>
    </r>
  </si>
  <si>
    <r>
      <t>13</t>
    </r>
    <r>
      <rPr>
        <sz val="11"/>
        <color theme="1"/>
        <rFont val="Aptos Narrow"/>
        <family val="2"/>
        <scheme val="minor"/>
      </rPr>
      <t xml:space="preserve"> reps @ </t>
    </r>
    <r>
      <rPr>
        <sz val="11"/>
        <color rgb="FFF78C6C"/>
        <rFont val="Aptos Narrow"/>
        <family val="2"/>
        <scheme val="minor"/>
      </rPr>
      <t>50</t>
    </r>
    <r>
      <rPr>
        <sz val="11"/>
        <color theme="1"/>
        <rFont val="Aptos Narrow"/>
        <family val="2"/>
        <scheme val="minor"/>
      </rPr>
      <t xml:space="preserve"> lbs</t>
    </r>
  </si>
  <si>
    <r>
      <t>15</t>
    </r>
    <r>
      <rPr>
        <sz val="11"/>
        <color theme="1"/>
        <rFont val="Aptos Narrow"/>
        <family val="2"/>
        <scheme val="minor"/>
      </rPr>
      <t xml:space="preserve"> reps @ </t>
    </r>
    <r>
      <rPr>
        <sz val="11"/>
        <color rgb="FFF78C6C"/>
        <rFont val="Aptos Narrow"/>
        <family val="2"/>
        <scheme val="minor"/>
      </rPr>
      <t>80</t>
    </r>
    <r>
      <rPr>
        <sz val="11"/>
        <color theme="1"/>
        <rFont val="Aptos Narrow"/>
        <family val="2"/>
        <scheme val="minor"/>
      </rPr>
      <t xml:space="preserve"> lbs total (</t>
    </r>
    <r>
      <rPr>
        <sz val="11"/>
        <color rgb="FFF78C6C"/>
        <rFont val="Aptos Narrow"/>
        <family val="2"/>
        <scheme val="minor"/>
      </rPr>
      <t>40</t>
    </r>
    <r>
      <rPr>
        <sz val="11"/>
        <color theme="1"/>
        <rFont val="Aptos Narrow"/>
        <family val="2"/>
        <scheme val="minor"/>
      </rPr>
      <t xml:space="preserve"> per hand)</t>
    </r>
  </si>
  <si>
    <r>
      <t xml:space="preserve">Phase </t>
    </r>
    <r>
      <rPr>
        <sz val="11"/>
        <color rgb="FFF78C6C"/>
        <rFont val="Aptos Narrow"/>
        <family val="2"/>
        <scheme val="minor"/>
      </rPr>
      <t>6</t>
    </r>
    <r>
      <rPr>
        <sz val="11"/>
        <color theme="1"/>
        <rFont val="Aptos Narrow"/>
        <family val="2"/>
        <scheme val="minor"/>
      </rPr>
      <t xml:space="preserve"> peak volume set</t>
    </r>
  </si>
  <si>
    <r>
      <t>5</t>
    </r>
    <r>
      <rPr>
        <sz val="11"/>
        <color theme="1"/>
        <rFont val="Aptos Narrow"/>
        <family val="2"/>
        <scheme val="minor"/>
      </rPr>
      <t xml:space="preserve"> reps @ </t>
    </r>
    <r>
      <rPr>
        <sz val="11"/>
        <color rgb="FFF78C6C"/>
        <rFont val="Aptos Narrow"/>
        <family val="2"/>
        <scheme val="minor"/>
      </rPr>
      <t>45</t>
    </r>
    <r>
      <rPr>
        <sz val="11"/>
        <color theme="1"/>
        <rFont val="Aptos Narrow"/>
        <family val="2"/>
        <scheme val="minor"/>
      </rPr>
      <t xml:space="preserve"> lbs Phase </t>
    </r>
    <r>
      <rPr>
        <sz val="11"/>
        <color rgb="FFF78C6C"/>
        <rFont val="Aptos Narrow"/>
        <family val="2"/>
        <scheme val="minor"/>
      </rPr>
      <t>2</t>
    </r>
    <r>
      <rPr>
        <sz val="11"/>
        <color theme="1"/>
        <rFont val="Aptos Narrow"/>
        <family val="2"/>
        <scheme val="minor"/>
      </rPr>
      <t xml:space="preserve"> peak; transitioned to other curl variations </t>
    </r>
  </si>
  <si>
    <r>
      <t>75</t>
    </r>
    <r>
      <rPr>
        <sz val="11"/>
        <color theme="1"/>
        <rFont val="Aptos Narrow"/>
        <family val="2"/>
        <scheme val="minor"/>
      </rPr>
      <t xml:space="preserve"> sec @ </t>
    </r>
    <r>
      <rPr>
        <sz val="11"/>
        <color rgb="FFF78C6C"/>
        <rFont val="Aptos Narrow"/>
        <family val="2"/>
        <scheme val="minor"/>
      </rPr>
      <t>75</t>
    </r>
    <r>
      <rPr>
        <sz val="11"/>
        <color theme="1"/>
        <rFont val="Aptos Narrow"/>
        <family val="2"/>
        <scheme val="minor"/>
      </rPr>
      <t xml:space="preserve"> lbs per hand</t>
    </r>
  </si>
  <si>
    <r>
      <t>10</t>
    </r>
    <r>
      <rPr>
        <sz val="11"/>
        <color theme="1"/>
        <rFont val="Aptos Narrow"/>
        <family val="2"/>
        <scheme val="minor"/>
      </rPr>
      <t xml:space="preserve"> reps @ </t>
    </r>
    <r>
      <rPr>
        <sz val="11"/>
        <color rgb="FFF78C6C"/>
        <rFont val="Aptos Narrow"/>
        <family val="2"/>
        <scheme val="minor"/>
      </rPr>
      <t>170</t>
    </r>
    <r>
      <rPr>
        <sz val="11"/>
        <color theme="1"/>
        <rFont val="Aptos Narrow"/>
        <family val="2"/>
        <scheme val="minor"/>
      </rPr>
      <t xml:space="preserve"> lbs</t>
    </r>
  </si>
  <si>
    <r>
      <t xml:space="preserve">Phase </t>
    </r>
    <r>
      <rPr>
        <sz val="11"/>
        <color rgb="FFF78C6C"/>
        <rFont val="Aptos Narrow"/>
        <family val="2"/>
        <scheme val="minor"/>
      </rPr>
      <t>8</t>
    </r>
    <r>
      <rPr>
        <sz val="11"/>
        <color theme="1"/>
        <rFont val="Aptos Narrow"/>
        <family val="2"/>
        <scheme val="minor"/>
      </rPr>
      <t xml:space="preserve"> heavy hold attempt </t>
    </r>
  </si>
  <si>
    <r>
      <t>49</t>
    </r>
    <r>
      <rPr>
        <sz val="11"/>
        <color theme="1"/>
        <rFont val="Aptos Narrow"/>
        <family val="2"/>
        <scheme val="minor"/>
      </rPr>
      <t xml:space="preserve"> sec @ </t>
    </r>
    <r>
      <rPr>
        <sz val="11"/>
        <color rgb="FFF78C6C"/>
        <rFont val="Aptos Narrow"/>
        <family val="2"/>
        <scheme val="minor"/>
      </rPr>
      <t>200</t>
    </r>
    <r>
      <rPr>
        <sz val="11"/>
        <color theme="1"/>
        <rFont val="Aptos Narrow"/>
        <family val="2"/>
        <scheme val="minor"/>
      </rPr>
      <t xml:space="preserve"> lbs (</t>
    </r>
    <r>
      <rPr>
        <sz val="11"/>
        <color rgb="FFF78C6C"/>
        <rFont val="Aptos Narrow"/>
        <family val="2"/>
        <scheme val="minor"/>
      </rPr>
      <t>100</t>
    </r>
    <r>
      <rPr>
        <sz val="11"/>
        <color theme="1"/>
        <rFont val="Aptos Narrow"/>
        <family val="2"/>
        <scheme val="minor"/>
      </rPr>
      <t xml:space="preserve"> per hand)</t>
    </r>
  </si>
  <si>
    <r>
      <t>55</t>
    </r>
    <r>
      <rPr>
        <sz val="11"/>
        <color theme="1"/>
        <rFont val="Aptos Narrow"/>
        <family val="2"/>
        <scheme val="minor"/>
      </rPr>
      <t xml:space="preserve"> sec @ </t>
    </r>
    <r>
      <rPr>
        <sz val="11"/>
        <color rgb="FFF78C6C"/>
        <rFont val="Aptos Narrow"/>
        <family val="2"/>
        <scheme val="minor"/>
      </rPr>
      <t>170</t>
    </r>
    <r>
      <rPr>
        <sz val="11"/>
        <color theme="1"/>
        <rFont val="Aptos Narrow"/>
        <family val="2"/>
        <scheme val="minor"/>
      </rPr>
      <t xml:space="preserve"> lbs (</t>
    </r>
    <r>
      <rPr>
        <sz val="11"/>
        <color rgb="FFF78C6C"/>
        <rFont val="Aptos Narrow"/>
        <family val="2"/>
        <scheme val="minor"/>
      </rPr>
      <t>85</t>
    </r>
    <r>
      <rPr>
        <sz val="11"/>
        <color theme="1"/>
        <rFont val="Aptos Narrow"/>
        <family val="2"/>
        <scheme val="minor"/>
      </rPr>
      <t xml:space="preserve"> per hand)</t>
    </r>
  </si>
  <si>
    <r>
      <t xml:space="preserve">Phase </t>
    </r>
    <r>
      <rPr>
        <sz val="11"/>
        <color rgb="FFF78C6C"/>
        <rFont val="Aptos Narrow"/>
        <family val="2"/>
        <scheme val="minor"/>
      </rPr>
      <t>8</t>
    </r>
    <r>
      <rPr>
        <sz val="11"/>
        <color theme="1"/>
        <rFont val="Aptos Narrow"/>
        <family val="2"/>
        <scheme val="minor"/>
      </rPr>
      <t xml:space="preserve"> at NXGen gym with heavier DBs </t>
    </r>
  </si>
  <si>
    <r>
      <t xml:space="preserve">Phase </t>
    </r>
    <r>
      <rPr>
        <sz val="11"/>
        <color rgb="FFF78C6C"/>
        <rFont val="Aptos Narrow"/>
        <family val="2"/>
        <scheme val="minor"/>
      </rPr>
      <t>8</t>
    </r>
    <r>
      <rPr>
        <sz val="11"/>
        <color theme="1"/>
        <rFont val="Aptos Narrow"/>
        <family val="2"/>
        <scheme val="minor"/>
      </rPr>
      <t xml:space="preserve">; consistent </t>
    </r>
    <r>
      <rPr>
        <sz val="11"/>
        <color rgb="FFF78C6C"/>
        <rFont val="Aptos Narrow"/>
        <family val="2"/>
        <scheme val="minor"/>
      </rPr>
      <t>150</t>
    </r>
    <r>
      <rPr>
        <sz val="11"/>
        <color theme="1"/>
        <rFont val="Aptos Narrow"/>
        <family val="2"/>
        <scheme val="minor"/>
      </rPr>
      <t xml:space="preserve"> lbs load </t>
    </r>
  </si>
  <si>
    <r>
      <t xml:space="preserve">Maintained through Phases </t>
    </r>
    <r>
      <rPr>
        <sz val="11"/>
        <color rgb="FFF78C6C"/>
        <rFont val="Aptos Narrow"/>
        <family val="2"/>
        <scheme val="minor"/>
      </rPr>
      <t>5</t>
    </r>
    <r>
      <rPr>
        <sz val="11"/>
        <color theme="1"/>
        <rFont val="Aptos Narrow"/>
        <family val="2"/>
        <scheme val="minor"/>
      </rPr>
      <t>-</t>
    </r>
    <r>
      <rPr>
        <sz val="11"/>
        <color rgb="FFF78C6C"/>
        <rFont val="Aptos Narrow"/>
        <family val="2"/>
        <scheme val="minor"/>
      </rPr>
      <t>8</t>
    </r>
  </si>
  <si>
    <r>
      <t xml:space="preserve">Phase </t>
    </r>
    <r>
      <rPr>
        <sz val="11"/>
        <color rgb="FFF78C6C"/>
        <rFont val="Aptos Narrow"/>
        <family val="2"/>
        <scheme val="minor"/>
      </rPr>
      <t>6</t>
    </r>
    <r>
      <rPr>
        <sz val="11"/>
        <color theme="1"/>
        <rFont val="Aptos Narrow"/>
        <family val="2"/>
        <scheme val="minor"/>
      </rPr>
      <t xml:space="preserve"> peak </t>
    </r>
  </si>
  <si>
    <t>15x70</t>
  </si>
  <si>
    <t>WeekStartDate</t>
  </si>
  <si>
    <t>WeekEndDate</t>
  </si>
  <si>
    <t>TotalSets</t>
  </si>
  <si>
    <t>PullSets</t>
  </si>
  <si>
    <t>PushSets</t>
  </si>
  <si>
    <t>LegSets</t>
  </si>
  <si>
    <t>ArmSets_Biceps</t>
  </si>
  <si>
    <t>ArmSets_Triceps</t>
  </si>
  <si>
    <t>CoreSets</t>
  </si>
  <si>
    <t>CarrySets</t>
  </si>
  <si>
    <t>CardioSets</t>
  </si>
  <si>
    <t>TotalWeightVolume</t>
  </si>
  <si>
    <t>TotalReps</t>
  </si>
  <si>
    <t>SessionCount</t>
  </si>
  <si>
    <t>AvgSetsPerSession</t>
  </si>
  <si>
    <t>MonthLabel</t>
  </si>
  <si>
    <t>MonthStartDate</t>
  </si>
  <si>
    <t>MonthEndDate</t>
  </si>
  <si>
    <t>WeeksInMonth</t>
  </si>
  <si>
    <t>AvgSetsPerWeek</t>
  </si>
  <si>
    <t>2025-12</t>
  </si>
  <si>
    <t>2026-01</t>
  </si>
  <si>
    <t>1, 2</t>
  </si>
  <si>
    <t>2026-02</t>
  </si>
  <si>
    <t>2026-03</t>
  </si>
  <si>
    <t>3, 4</t>
  </si>
  <si>
    <t>2026-04</t>
  </si>
  <si>
    <t>2026-05</t>
  </si>
  <si>
    <t>2026-06</t>
  </si>
  <si>
    <t>6, 7, 8</t>
  </si>
  <si>
    <t>2026-07</t>
  </si>
  <si>
    <t>Extension</t>
  </si>
  <si>
    <t>Barbell</t>
  </si>
  <si>
    <t>MuscleGroup</t>
  </si>
  <si>
    <t>EquipmentType</t>
  </si>
  <si>
    <t>IsUnilateral</t>
  </si>
  <si>
    <t>IsTimed</t>
  </si>
  <si>
    <t>Upper Arms</t>
  </si>
  <si>
    <t>Arms_Biceps</t>
  </si>
  <si>
    <t/>
  </si>
  <si>
    <t>Other</t>
  </si>
  <si>
    <t>Bodyweight</t>
  </si>
  <si>
    <t>Dumbbells</t>
  </si>
  <si>
    <t>Dumbbells;Bench</t>
  </si>
  <si>
    <t>Arms_Triceps</t>
  </si>
  <si>
    <t>Hips;Other</t>
  </si>
  <si>
    <t>Hang</t>
  </si>
  <si>
    <t>Pinch</t>
  </si>
  <si>
    <t>Squat/Lunge</t>
  </si>
  <si>
    <t>Back;Thighs</t>
  </si>
  <si>
    <t>Calves;Hips;Thighs</t>
  </si>
  <si>
    <t>Hips;Thighs</t>
  </si>
  <si>
    <t>Back;Chest;Neck;Waist</t>
  </si>
  <si>
    <t>Horizontal Press</t>
  </si>
  <si>
    <t>Bench;Machine</t>
  </si>
  <si>
    <t>Lateral Raise</t>
  </si>
  <si>
    <t>Other;Shoulders</t>
  </si>
  <si>
    <t>Dumbbells;Other</t>
  </si>
  <si>
    <t>Chest;Shoulders;Upper Arms</t>
  </si>
  <si>
    <t>Machine;Other</t>
  </si>
  <si>
    <t>Activation</t>
  </si>
  <si>
    <t>Stability</t>
  </si>
  <si>
    <t>TRAINING DATABASE — OVERVIEW DASHBOARD</t>
  </si>
  <si>
    <t>Program Summary</t>
  </si>
  <si>
    <t>Total Sessions</t>
  </si>
  <si>
    <t>Total Working Sets</t>
  </si>
  <si>
    <t>Total Unique Exercises</t>
  </si>
  <si>
    <t>Training Phases Completed</t>
  </si>
  <si>
    <t>First Session</t>
  </si>
  <si>
    <t>Last Session</t>
  </si>
  <si>
    <t>Total Personal Records</t>
  </si>
  <si>
    <t>Phase Breakdown</t>
  </si>
  <si>
    <t>Sessions</t>
  </si>
  <si>
    <t>Total Sets</t>
  </si>
  <si>
    <t>Avg Sets/Session</t>
  </si>
  <si>
    <t>Volume by Category (All Phases)</t>
  </si>
  <si>
    <t>% of Total</t>
  </si>
  <si>
    <t>Carry/Grip</t>
  </si>
  <si>
    <t>TOTAL</t>
  </si>
  <si>
    <t>Top 10 Most Performed Exercises</t>
  </si>
  <si>
    <t>Rank</t>
  </si>
  <si>
    <t>Exercise</t>
  </si>
  <si>
    <t>Recent PRs (Last 3 Phases)</t>
  </si>
  <si>
    <t>PR Type</t>
  </si>
  <si>
    <t>Value</t>
  </si>
  <si>
    <t>EXERCISE DETAIL DASHBOARD</t>
  </si>
  <si>
    <t>Select Exercise:</t>
  </si>
  <si>
    <t>Exercise Summary</t>
  </si>
  <si>
    <t>Total Sets Performed</t>
  </si>
  <si>
    <t>Total Sessions with Exercise</t>
  </si>
  <si>
    <t>First Performed</t>
  </si>
  <si>
    <t>Last Performed</t>
  </si>
  <si>
    <t>Heaviest Weight (lbs)</t>
  </si>
  <si>
    <t>Max Reps (single set)</t>
  </si>
  <si>
    <t>Max Duration (seconds)</t>
  </si>
  <si>
    <t>Unilateral?</t>
  </si>
  <si>
    <t>Phase-by-Phase Progression</t>
  </si>
  <si>
    <t>Sets</t>
  </si>
  <si>
    <t>Avg Weight</t>
  </si>
  <si>
    <t>Max Weight</t>
  </si>
  <si>
    <t>Avg Reps</t>
  </si>
  <si>
    <t>Max Reps</t>
  </si>
  <si>
    <t>All Sets for Selected Exercise</t>
  </si>
  <si>
    <t>Set#</t>
  </si>
  <si>
    <t>Weight</t>
  </si>
  <si>
    <t>Duration(s)</t>
  </si>
  <si>
    <t>TRAINING PROGRESS DASHBOARD</t>
  </si>
  <si>
    <t>Weekly Volume Trend</t>
  </si>
  <si>
    <t>Week Starting</t>
  </si>
  <si>
    <t>Monthly Summary</t>
  </si>
  <si>
    <t>Month</t>
  </si>
  <si>
    <t>Session</t>
  </si>
  <si>
    <t>Total Volume (lbs)</t>
  </si>
  <si>
    <t>Avg Sets/Week</t>
  </si>
  <si>
    <t>Key Strength Progressions</t>
  </si>
  <si>
    <t>Phase 1</t>
  </si>
  <si>
    <t>Phase 2</t>
  </si>
  <si>
    <t>Phase 3</t>
  </si>
  <si>
    <t>Phase 4</t>
  </si>
  <si>
    <t>Phase 5</t>
  </si>
  <si>
    <t>Phase 6</t>
  </si>
  <si>
    <t>Phase 7</t>
  </si>
  <si>
    <t>Phase 8</t>
  </si>
  <si>
    <t>Machine Row (max weight)</t>
  </si>
  <si>
    <t>DB Romanian Deadlift (max weight)</t>
  </si>
  <si>
    <t>Rope Push-Downs (max weight)</t>
  </si>
  <si>
    <t>Farmer's Walk (max duration sec)</t>
  </si>
  <si>
    <t>Incline DB Curl Supinated (max weight)</t>
  </si>
  <si>
    <t>Incline Dumbbell Curl (Supinated)</t>
  </si>
  <si>
    <t>Neutral Grip Dumbbell Floor Press (max weight)</t>
  </si>
  <si>
    <t>Chest Supported DB Row (Spider) (max weight)</t>
  </si>
  <si>
    <t>CHANGELOG</t>
  </si>
  <si>
    <t>Author</t>
  </si>
  <si>
    <t>Change Description</t>
  </si>
  <si>
    <t>Initial database build. Imported 8 phases of training data (Jan 2026 - Jul 2026). Created Raw_Combined_Import, tbl_Sessions (129 sessions), tbl_Exercises (2967 sets), tbl_PRs (32 records), tbl_VolumeWeekly (31 weeks), tbl_VolumeMonthly (8 months), tbl_Lookup_Exercises (104 exercises). Built Dashboard_Overview, Dashboard_Exercises (with dropdown), and Dashboard_Progress.</t>
  </si>
  <si>
    <t>TableName</t>
  </si>
  <si>
    <t>FieldName</t>
  </si>
  <si>
    <t>DataType</t>
  </si>
  <si>
    <t>IsPrimaryKey</t>
  </si>
  <si>
    <t>IsForeignKey</t>
  </si>
  <si>
    <t>AllowedValues</t>
  </si>
  <si>
    <t>IsRequired</t>
  </si>
  <si>
    <t>IsCalculated</t>
  </si>
  <si>
    <t>DefaultValue</t>
  </si>
  <si>
    <t>Example</t>
  </si>
  <si>
    <t>Which table this field belongs to</t>
  </si>
  <si>
    <t>Column name</t>
  </si>
  <si>
    <t>Text, Integer, Decimal, Date, DateTime, Boolean</t>
  </si>
  <si>
    <t>TRUE/FALSE</t>
  </si>
  <si>
    <t>Table and field referenced (e.g., "tbl_Phases.PhaseID")</t>
  </si>
  <si>
    <t>Constrained value list if applicable</t>
  </si>
  <si>
    <t>TRUE/FALSE (derived vs. entered)</t>
  </si>
  <si>
    <t>Default if any</t>
  </si>
  <si>
    <t>Human-readable description of the field's purpose</t>
  </si>
  <si>
    <t>Example value</t>
  </si>
  <si>
    <t>Additional context</t>
  </si>
  <si>
    <t>ForeignKey</t>
  </si>
  <si>
    <t>Grip Status</t>
  </si>
  <si>
    <t xml:space="preserve">Short introductory phase; only 4 sessions logged  </t>
  </si>
  <si>
    <r>
      <t xml:space="preserve">Farmer's walk progression at </t>
    </r>
    <r>
      <rPr>
        <sz val="11"/>
        <color rgb="FFF78C6C"/>
        <rFont val="Aptos Narrow"/>
        <family val="2"/>
        <scheme val="minor"/>
      </rPr>
      <t>150</t>
    </r>
    <r>
      <rPr>
        <sz val="11"/>
        <color theme="1"/>
        <rFont val="Aptos Narrow"/>
        <family val="2"/>
        <scheme val="minor"/>
      </rPr>
      <t xml:space="preserve"> lbs; Machine row strength; Body row volume; Grip endurance improvement Bicep curl strength; Tricep isolation volume; Suitcase carry introduction</t>
    </r>
  </si>
  <si>
    <r>
      <t xml:space="preserve">Right capsule tightness manageable; some tightness noted </t>
    </r>
    <r>
      <rPr>
        <sz val="11"/>
        <color rgb="FFFF5874"/>
        <rFont val="Aptos Narrow"/>
        <family val="2"/>
        <scheme val="minor"/>
      </rPr>
      <t>on</t>
    </r>
    <r>
      <rPr>
        <sz val="11"/>
        <color theme="1"/>
        <rFont val="Aptos Narrow"/>
        <family val="2"/>
        <scheme val="minor"/>
      </rPr>
      <t xml:space="preserve"> supine press at higher weights</t>
    </r>
  </si>
  <si>
    <r>
      <t xml:space="preserve">Grip limiting factor </t>
    </r>
    <r>
      <rPr>
        <sz val="11"/>
        <color rgb="FFFF5874"/>
        <rFont val="Aptos Narrow"/>
        <family val="2"/>
        <scheme val="minor"/>
      </rPr>
      <t>on</t>
    </r>
    <r>
      <rPr>
        <sz val="11"/>
        <color theme="1"/>
        <rFont val="Aptos Narrow"/>
        <family val="2"/>
        <scheme val="minor"/>
      </rPr>
      <t xml:space="preserve"> carries; right grip tends to fail first; finger roll pattern emerging</t>
    </r>
  </si>
  <si>
    <r>
      <t xml:space="preserve">Introduced suitcase carries mid-phase; drop sets and rest-pause used </t>
    </r>
    <r>
      <rPr>
        <sz val="11"/>
        <color rgb="FFFF5874"/>
        <rFont val="Aptos Narrow"/>
        <family val="2"/>
        <scheme val="minor"/>
      </rPr>
      <t>on</t>
    </r>
    <r>
      <rPr>
        <sz val="11"/>
        <color theme="1"/>
        <rFont val="Aptos Narrow"/>
        <family val="2"/>
        <scheme val="minor"/>
      </rPr>
      <t xml:space="preserve"> curls</t>
    </r>
  </si>
  <si>
    <r>
      <t xml:space="preserve">Grip improving </t>
    </r>
    <r>
      <rPr>
        <sz val="11"/>
        <color rgb="FFFF5874"/>
        <rFont val="Aptos Narrow"/>
        <family val="2"/>
        <scheme val="minor"/>
      </rPr>
      <t>on</t>
    </r>
    <r>
      <rPr>
        <sz val="11"/>
        <color theme="1"/>
        <rFont val="Aptos Narrow"/>
        <family val="2"/>
        <scheme val="minor"/>
      </rPr>
      <t xml:space="preserve"> carries; farmer's walk at </t>
    </r>
    <r>
      <rPr>
        <sz val="11"/>
        <color rgb="FFF78C6C"/>
        <rFont val="Aptos Narrow"/>
        <family val="2"/>
        <scheme val="minor"/>
      </rPr>
      <t>150</t>
    </r>
    <r>
      <rPr>
        <sz val="11"/>
        <color theme="1"/>
        <rFont val="Aptos Narrow"/>
        <family val="2"/>
        <scheme val="minor"/>
      </rPr>
      <t xml:space="preserve"> lbs more consistent</t>
    </r>
  </si>
  <si>
    <t>First phase with lower body work; shoulder warmup protocol formalized with band pull-aparts, serratus wall slides, external rotations</t>
  </si>
  <si>
    <t xml:space="preserve">Added DB RDL, Bulgarian split squat, walking lunges, calf raises; Smith machine bench press introduced; single arm cable press added; incline DB press added; rear delt cable fly added Lower body movement pattern establishment; </t>
  </si>
  <si>
    <t>Smith machine bench press tolerance; Pulling volume maintenance; Shoulder external rotation work</t>
  </si>
  <si>
    <r>
      <t xml:space="preserve">DB RDL load progression; Chest supported row volume; Suitcase carry at </t>
    </r>
    <r>
      <rPr>
        <sz val="11"/>
        <color rgb="FFF78C6C"/>
        <rFont val="Aptos Narrow"/>
        <family val="2"/>
        <scheme val="minor"/>
      </rPr>
      <t>75</t>
    </r>
    <r>
      <rPr>
        <sz val="11"/>
        <color theme="1"/>
        <rFont val="Aptos Narrow"/>
        <family val="2"/>
        <scheme val="minor"/>
      </rPr>
      <t xml:space="preserve"> lbs; Rowing capacity building Incline supinated curl introduction; Lateral raise progression; Rear delt cable fly volume</t>
    </r>
  </si>
  <si>
    <r>
      <t xml:space="preserve">Grip continuing to be limiting factor </t>
    </r>
    <r>
      <rPr>
        <sz val="11"/>
        <color rgb="FFFF5874"/>
        <rFont val="Aptos Narrow"/>
        <family val="2"/>
        <scheme val="minor"/>
      </rPr>
      <t>on</t>
    </r>
    <r>
      <rPr>
        <sz val="11"/>
        <color theme="1"/>
        <rFont val="Aptos Narrow"/>
        <family val="2"/>
        <scheme val="minor"/>
      </rPr>
      <t xml:space="preserve"> rows and RDLs; suitcase carry at </t>
    </r>
    <r>
      <rPr>
        <sz val="11"/>
        <color rgb="FFF78C6C"/>
        <rFont val="Aptos Narrow"/>
        <family val="2"/>
        <scheme val="minor"/>
      </rPr>
      <t>65</t>
    </r>
    <r>
      <rPr>
        <sz val="11"/>
        <color theme="1"/>
        <rFont val="Aptos Narrow"/>
        <family val="2"/>
        <scheme val="minor"/>
      </rPr>
      <t>-</t>
    </r>
    <r>
      <rPr>
        <sz val="11"/>
        <color rgb="FFF78C6C"/>
        <rFont val="Aptos Narrow"/>
        <family val="2"/>
        <scheme val="minor"/>
      </rPr>
      <t>75</t>
    </r>
    <r>
      <rPr>
        <sz val="11"/>
        <color theme="1"/>
        <rFont val="Aptos Narrow"/>
        <family val="2"/>
        <scheme val="minor"/>
      </rPr>
      <t xml:space="preserve"> lbs</t>
    </r>
  </si>
  <si>
    <r>
      <t xml:space="preserve">Rowing added as regular capacity finisher; </t>
    </r>
    <r>
      <rPr>
        <sz val="11"/>
        <color rgb="FFF78C6C"/>
        <rFont val="Aptos Narrow"/>
        <family val="2"/>
        <scheme val="minor"/>
      </rPr>
      <t>2</t>
    </r>
    <r>
      <rPr>
        <sz val="11"/>
        <color theme="1"/>
        <rFont val="Aptos Narrow"/>
        <family val="2"/>
        <scheme val="minor"/>
      </rPr>
      <t xml:space="preserve">K row benchmark emerging </t>
    </r>
  </si>
  <si>
    <r>
      <t xml:space="preserve">DB RDL strength at </t>
    </r>
    <r>
      <rPr>
        <sz val="11"/>
        <color rgb="FFF78C6C"/>
        <rFont val="Aptos Narrow"/>
        <family val="2"/>
        <scheme val="minor"/>
      </rPr>
      <t>150</t>
    </r>
    <r>
      <rPr>
        <sz val="11"/>
        <color theme="1"/>
        <rFont val="Aptos Narrow"/>
        <family val="2"/>
        <scheme val="minor"/>
      </rPr>
      <t>-</t>
    </r>
    <r>
      <rPr>
        <sz val="11"/>
        <color rgb="FFF78C6C"/>
        <rFont val="Aptos Narrow"/>
        <family val="2"/>
        <scheme val="minor"/>
      </rPr>
      <t>160</t>
    </r>
    <r>
      <rPr>
        <sz val="11"/>
        <color theme="1"/>
        <rFont val="Aptos Narrow"/>
        <family val="2"/>
        <scheme val="minor"/>
      </rPr>
      <t xml:space="preserve"> lbs; Chest supported row at </t>
    </r>
    <r>
      <rPr>
        <sz val="11"/>
        <color rgb="FFF78C6C"/>
        <rFont val="Aptos Narrow"/>
        <family val="2"/>
        <scheme val="minor"/>
      </rPr>
      <t>75</t>
    </r>
    <r>
      <rPr>
        <sz val="11"/>
        <color theme="1"/>
        <rFont val="Aptos Narrow"/>
        <family val="2"/>
        <scheme val="minor"/>
      </rPr>
      <t xml:space="preserve"> lbs; DB press progression at </t>
    </r>
    <r>
      <rPr>
        <sz val="11"/>
        <color rgb="FFF78C6C"/>
        <rFont val="Aptos Narrow"/>
        <family val="2"/>
        <scheme val="minor"/>
      </rPr>
      <t>60</t>
    </r>
    <r>
      <rPr>
        <sz val="11"/>
        <color theme="1"/>
        <rFont val="Aptos Narrow"/>
        <family val="2"/>
        <scheme val="minor"/>
      </rPr>
      <t xml:space="preserve"> lbs per hand; Suitcase carry at </t>
    </r>
    <r>
      <rPr>
        <sz val="11"/>
        <color rgb="FFF78C6C"/>
        <rFont val="Aptos Narrow"/>
        <family val="2"/>
        <scheme val="minor"/>
      </rPr>
      <t>75</t>
    </r>
    <r>
      <rPr>
        <sz val="11"/>
        <color theme="1"/>
        <rFont val="Aptos Narrow"/>
        <family val="2"/>
        <scheme val="minor"/>
      </rPr>
      <t xml:space="preserve"> lbs; Farmer's hold at </t>
    </r>
    <r>
      <rPr>
        <sz val="11"/>
        <color rgb="FFF78C6C"/>
        <rFont val="Aptos Narrow"/>
        <family val="2"/>
        <scheme val="minor"/>
      </rPr>
      <t>150</t>
    </r>
    <r>
      <rPr>
        <sz val="11"/>
        <color theme="1"/>
        <rFont val="Aptos Narrow"/>
        <family val="2"/>
        <scheme val="minor"/>
      </rPr>
      <t xml:space="preserve"> lbs</t>
    </r>
  </si>
  <si>
    <r>
      <t xml:space="preserve">Push-up reintroduction; Side plank progression; Rowing volume; Incline curl at </t>
    </r>
    <r>
      <rPr>
        <sz val="11"/>
        <color rgb="FFF78C6C"/>
        <rFont val="Aptos Narrow"/>
        <family val="2"/>
        <scheme val="minor"/>
      </rPr>
      <t>30</t>
    </r>
    <r>
      <rPr>
        <sz val="11"/>
        <color theme="1"/>
        <rFont val="Aptos Narrow"/>
        <family val="2"/>
        <scheme val="minor"/>
      </rPr>
      <t xml:space="preserve"> lbs</t>
    </r>
  </si>
  <si>
    <r>
      <t xml:space="preserve">Grip improving; farmer's hold at </t>
    </r>
    <r>
      <rPr>
        <sz val="11"/>
        <color rgb="FFF78C6C"/>
        <rFont val="Aptos Narrow"/>
        <family val="2"/>
        <scheme val="minor"/>
      </rPr>
      <t>150</t>
    </r>
    <r>
      <rPr>
        <sz val="11"/>
        <color theme="1"/>
        <rFont val="Aptos Narrow"/>
        <family val="2"/>
        <scheme val="minor"/>
      </rPr>
      <t xml:space="preserve"> lbs reaching </t>
    </r>
    <r>
      <rPr>
        <sz val="11"/>
        <color rgb="FFF78C6C"/>
        <rFont val="Aptos Narrow"/>
        <family val="2"/>
        <scheme val="minor"/>
      </rPr>
      <t>60</t>
    </r>
    <r>
      <rPr>
        <sz val="11"/>
        <color theme="1"/>
        <rFont val="Aptos Narrow"/>
        <family val="2"/>
        <scheme val="minor"/>
      </rPr>
      <t xml:space="preserve">+ seconds consistently; suitcase carry at </t>
    </r>
    <r>
      <rPr>
        <sz val="11"/>
        <color rgb="FFF78C6C"/>
        <rFont val="Aptos Narrow"/>
        <family val="2"/>
        <scheme val="minor"/>
      </rPr>
      <t>75</t>
    </r>
    <r>
      <rPr>
        <sz val="11"/>
        <color theme="1"/>
        <rFont val="Aptos Narrow"/>
        <family val="2"/>
        <scheme val="minor"/>
      </rPr>
      <t xml:space="preserve"> lbs holding </t>
    </r>
    <r>
      <rPr>
        <sz val="11"/>
        <color rgb="FFF78C6C"/>
        <rFont val="Aptos Narrow"/>
        <family val="2"/>
        <scheme val="minor"/>
      </rPr>
      <t>60</t>
    </r>
    <r>
      <rPr>
        <sz val="11"/>
        <color theme="1"/>
        <rFont val="Aptos Narrow"/>
        <family val="2"/>
        <scheme val="minor"/>
      </rPr>
      <t xml:space="preserve"> seconds</t>
    </r>
  </si>
  <si>
    <t>Travel weeks with hotel gym adaptations; caloric deficit impacted one session severely; different gym equipment noted</t>
  </si>
  <si>
    <r>
      <t xml:space="preserve">Standing single arm curl/extension supersets; Half-kneeling single arm cable row introduction; Chest supported rear delt fly; Suitcase carry at </t>
    </r>
    <r>
      <rPr>
        <sz val="11"/>
        <color rgb="FFF78C6C"/>
        <rFont val="Aptos Narrow"/>
        <family val="2"/>
        <scheme val="minor"/>
      </rPr>
      <t>75</t>
    </r>
    <r>
      <rPr>
        <sz val="11"/>
        <color theme="1"/>
        <rFont val="Aptos Narrow"/>
        <family val="2"/>
        <scheme val="minor"/>
      </rPr>
      <t xml:space="preserve"> lbs with incline</t>
    </r>
  </si>
  <si>
    <t>Capacity finishers formalized: treadmill incline intervals and rowing; endless rope introduced; dead hang and scap pull-ups added</t>
  </si>
  <si>
    <r>
      <t xml:space="preserve">Floor press strength at </t>
    </r>
    <r>
      <rPr>
        <sz val="11"/>
        <color rgb="FFF78C6C"/>
        <rFont val="Aptos Narrow"/>
        <family val="2"/>
        <scheme val="minor"/>
      </rPr>
      <t>140</t>
    </r>
    <r>
      <rPr>
        <sz val="11"/>
        <color theme="1"/>
        <rFont val="Aptos Narrow"/>
        <family val="2"/>
        <scheme val="minor"/>
      </rPr>
      <t>-</t>
    </r>
    <r>
      <rPr>
        <sz val="11"/>
        <color rgb="FFF78C6C"/>
        <rFont val="Aptos Narrow"/>
        <family val="2"/>
        <scheme val="minor"/>
      </rPr>
      <t>150</t>
    </r>
    <r>
      <rPr>
        <sz val="11"/>
        <color theme="1"/>
        <rFont val="Aptos Narrow"/>
        <family val="2"/>
        <scheme val="minor"/>
      </rPr>
      <t xml:space="preserve"> lbs; Machine row at </t>
    </r>
    <r>
      <rPr>
        <sz val="11"/>
        <color rgb="FFF78C6C"/>
        <rFont val="Aptos Narrow"/>
        <family val="2"/>
        <scheme val="minor"/>
      </rPr>
      <t>200</t>
    </r>
    <r>
      <rPr>
        <sz val="11"/>
        <color theme="1"/>
        <rFont val="Aptos Narrow"/>
        <family val="2"/>
        <scheme val="minor"/>
      </rPr>
      <t>-</t>
    </r>
    <r>
      <rPr>
        <sz val="11"/>
        <color rgb="FFF78C6C"/>
        <rFont val="Aptos Narrow"/>
        <family val="2"/>
        <scheme val="minor"/>
      </rPr>
      <t>210</t>
    </r>
    <r>
      <rPr>
        <sz val="11"/>
        <color theme="1"/>
        <rFont val="Aptos Narrow"/>
        <family val="2"/>
        <scheme val="minor"/>
      </rPr>
      <t xml:space="preserve"> lbs; Grip specialization via plate pinch and dead hang; Goblet squat and walking lunge for lower body; Farmer's walk endurance at </t>
    </r>
    <r>
      <rPr>
        <sz val="11"/>
        <color rgb="FFF78C6C"/>
        <rFont val="Aptos Narrow"/>
        <family val="2"/>
        <scheme val="minor"/>
      </rPr>
      <t>150</t>
    </r>
    <r>
      <rPr>
        <sz val="11"/>
        <color theme="1"/>
        <rFont val="Aptos Narrow"/>
        <family val="2"/>
        <scheme val="minor"/>
      </rPr>
      <t xml:space="preserve"> lbs</t>
    </r>
  </si>
  <si>
    <r>
      <t xml:space="preserve">High cable tricep pushdown introduction; Hammer curls with rope; Single arm overhead cable extension progression at </t>
    </r>
    <r>
      <rPr>
        <sz val="11"/>
        <color rgb="FFF78C6C"/>
        <rFont val="Aptos Narrow"/>
        <family val="2"/>
        <scheme val="minor"/>
      </rPr>
      <t>20</t>
    </r>
    <r>
      <rPr>
        <sz val="11"/>
        <color theme="1"/>
        <rFont val="Aptos Narrow"/>
        <family val="2"/>
        <scheme val="minor"/>
      </rPr>
      <t>-</t>
    </r>
    <r>
      <rPr>
        <sz val="11"/>
        <color rgb="FFF78C6C"/>
        <rFont val="Aptos Narrow"/>
        <family val="2"/>
        <scheme val="minor"/>
      </rPr>
      <t>22</t>
    </r>
    <r>
      <rPr>
        <sz val="11"/>
        <color theme="1"/>
        <rFont val="Aptos Narrow"/>
        <family val="2"/>
        <scheme val="minor"/>
      </rPr>
      <t>.</t>
    </r>
    <r>
      <rPr>
        <sz val="11"/>
        <color rgb="FFF78C6C"/>
        <rFont val="Aptos Narrow"/>
        <family val="2"/>
        <scheme val="minor"/>
      </rPr>
      <t>5</t>
    </r>
    <r>
      <rPr>
        <sz val="11"/>
        <color theme="1"/>
        <rFont val="Aptos Narrow"/>
        <family val="2"/>
        <scheme val="minor"/>
      </rPr>
      <t xml:space="preserve"> lbs; Cable fly with cuff attachment</t>
    </r>
  </si>
  <si>
    <r>
      <t xml:space="preserve">Plate pinch at </t>
    </r>
    <r>
      <rPr>
        <sz val="11"/>
        <color rgb="FFF78C6C"/>
        <rFont val="Aptos Narrow"/>
        <family val="2"/>
        <scheme val="minor"/>
      </rPr>
      <t>50</t>
    </r>
    <r>
      <rPr>
        <sz val="11"/>
        <color theme="1"/>
        <rFont val="Aptos Narrow"/>
        <family val="2"/>
        <scheme val="minor"/>
      </rPr>
      <t xml:space="preserve"> lbs per hand (</t>
    </r>
    <r>
      <rPr>
        <sz val="11"/>
        <color rgb="FFF78C6C"/>
        <rFont val="Aptos Narrow"/>
        <family val="2"/>
        <scheme val="minor"/>
      </rPr>
      <t>25</t>
    </r>
    <r>
      <rPr>
        <sz val="11"/>
        <color theme="1"/>
        <rFont val="Aptos Narrow"/>
        <family val="2"/>
        <scheme val="minor"/>
      </rPr>
      <t xml:space="preserve"> per hand bilateral); dead hang </t>
    </r>
    <r>
      <rPr>
        <sz val="11"/>
        <color rgb="FFF78C6C"/>
        <rFont val="Aptos Narrow"/>
        <family val="2"/>
        <scheme val="minor"/>
      </rPr>
      <t>45</t>
    </r>
    <r>
      <rPr>
        <sz val="11"/>
        <color theme="1"/>
        <rFont val="Aptos Narrow"/>
        <family val="2"/>
        <scheme val="minor"/>
      </rPr>
      <t>-</t>
    </r>
    <r>
      <rPr>
        <sz val="11"/>
        <color rgb="FFF78C6C"/>
        <rFont val="Aptos Narrow"/>
        <family val="2"/>
        <scheme val="minor"/>
      </rPr>
      <t>60</t>
    </r>
    <r>
      <rPr>
        <sz val="11"/>
        <color theme="1"/>
        <rFont val="Aptos Narrow"/>
        <family val="2"/>
        <scheme val="minor"/>
      </rPr>
      <t xml:space="preserve"> seconds; farmer's walk best set </t>
    </r>
    <r>
      <rPr>
        <sz val="11"/>
        <color rgb="FFF78C6C"/>
        <rFont val="Aptos Narrow"/>
        <family val="2"/>
        <scheme val="minor"/>
      </rPr>
      <t>70</t>
    </r>
    <r>
      <rPr>
        <sz val="11"/>
        <color theme="1"/>
        <rFont val="Aptos Narrow"/>
        <family val="2"/>
        <scheme val="minor"/>
      </rPr>
      <t xml:space="preserve">+ seconds at </t>
    </r>
    <r>
      <rPr>
        <sz val="11"/>
        <color rgb="FFF78C6C"/>
        <rFont val="Aptos Narrow"/>
        <family val="2"/>
        <scheme val="minor"/>
      </rPr>
      <t>150</t>
    </r>
    <r>
      <rPr>
        <sz val="11"/>
        <color theme="1"/>
        <rFont val="Aptos Narrow"/>
        <family val="2"/>
        <scheme val="minor"/>
      </rPr>
      <t xml:space="preserve"> lbs</t>
    </r>
  </si>
  <si>
    <t>Lower body now includes goblet squat, DB RDL, walking lunges, Bulgarian split squat, barbell calf raise; capacity via rowing intervals and endless rope</t>
  </si>
  <si>
    <r>
      <t>Nausea during high-intensity compound movements noted (goblet squat, rowing); lower back fatigue from combined RDL and farmer carry volume; strict tempo re-emphasis (</t>
    </r>
    <r>
      <rPr>
        <sz val="11"/>
        <color rgb="FFF78C6C"/>
        <rFont val="Aptos Narrow"/>
        <family val="2"/>
        <scheme val="minor"/>
      </rPr>
      <t>2</t>
    </r>
    <r>
      <rPr>
        <sz val="11"/>
        <color theme="1"/>
        <rFont val="Aptos Narrow"/>
        <family val="2"/>
        <scheme val="minor"/>
      </rPr>
      <t>-</t>
    </r>
    <r>
      <rPr>
        <sz val="11"/>
        <color rgb="FFF78C6C"/>
        <rFont val="Aptos Narrow"/>
        <family val="2"/>
        <scheme val="minor"/>
      </rPr>
      <t>1</t>
    </r>
    <r>
      <rPr>
        <sz val="11"/>
        <color theme="1"/>
        <rFont val="Aptos Narrow"/>
        <family val="2"/>
        <scheme val="minor"/>
      </rPr>
      <t>-</t>
    </r>
    <r>
      <rPr>
        <sz val="11"/>
        <color rgb="FFF78C6C"/>
        <rFont val="Aptos Narrow"/>
        <family val="2"/>
        <scheme val="minor"/>
      </rPr>
      <t>3</t>
    </r>
    <r>
      <rPr>
        <sz val="11"/>
        <color theme="1"/>
        <rFont val="Aptos Narrow"/>
        <family val="2"/>
        <scheme val="minor"/>
      </rPr>
      <t xml:space="preserve">); NXGen gym introduced with heavier DB selection </t>
    </r>
  </si>
  <si>
    <r>
      <t xml:space="preserve">Farmer's hold attempted at </t>
    </r>
    <r>
      <rPr>
        <sz val="11"/>
        <color rgb="FFF78C6C"/>
        <rFont val="Aptos Narrow"/>
        <family val="2"/>
        <scheme val="minor"/>
      </rPr>
      <t>200</t>
    </r>
    <r>
      <rPr>
        <sz val="11"/>
        <color theme="1"/>
        <rFont val="Aptos Narrow"/>
        <family val="2"/>
        <scheme val="minor"/>
      </rPr>
      <t xml:space="preserve"> lbs (</t>
    </r>
    <r>
      <rPr>
        <sz val="11"/>
        <color rgb="FFF78C6C"/>
        <rFont val="Aptos Narrow"/>
        <family val="2"/>
        <scheme val="minor"/>
      </rPr>
      <t>100</t>
    </r>
    <r>
      <rPr>
        <sz val="11"/>
        <color theme="1"/>
        <rFont val="Aptos Narrow"/>
        <family val="2"/>
        <scheme val="minor"/>
      </rPr>
      <t xml:space="preserve"> per hand); grip taxed heavily by combined carries, RDLs, and rows in same session; forearm lactic acid buildup is primary failure mechanism</t>
    </r>
  </si>
  <si>
    <t>PR-012</t>
  </si>
  <si>
    <t>Shoulder Awareness Frequency by Phase</t>
  </si>
  <si>
    <t>Notes Mentioning Shoulder/Capsule</t>
  </si>
  <si>
    <t>Claude &amp; Brian</t>
  </si>
  <si>
    <t>StandardName</t>
  </si>
  <si>
    <t>OriginalName</t>
  </si>
  <si>
    <t>Forearms;Upper Arms</t>
  </si>
  <si>
    <t>Hip Extension</t>
  </si>
  <si>
    <t>Row Labels</t>
  </si>
  <si>
    <t>Grand Total</t>
  </si>
  <si>
    <t>Column Labels</t>
  </si>
  <si>
    <t>Count of ExerciseLogID</t>
  </si>
  <si>
    <t>Sum of WeightLbs</t>
  </si>
  <si>
    <t>Trend</t>
  </si>
  <si>
    <t>Heavy Push + Shoulder Performance</t>
  </si>
  <si>
    <t>1. Treadmill Walking</t>
  </si>
  <si>
    <t>4.5 mph</t>
  </si>
  <si>
    <t>5% incline</t>
  </si>
  <si>
    <t>2. Shoulder Preparation, 2 rounds</t>
  </si>
  <si>
    <t>15 reps</t>
  </si>
  <si>
    <t>12 reps</t>
  </si>
  <si>
    <t>8 reps</t>
  </si>
  <si>
    <t>Scap Push-Ups</t>
  </si>
  <si>
    <t>8-10 reps</t>
  </si>
  <si>
    <t>Tempo: 2-1-3</t>
  </si>
  <si>
    <t>RIR: 1-2</t>
  </si>
  <si>
    <t>Tempo: 3-1-2</t>
  </si>
  <si>
    <t>RIR: 2</t>
  </si>
  <si>
    <t>Tempo: 2-1-2</t>
  </si>
  <si>
    <t>RIR: 2-3</t>
  </si>
  <si>
    <t>Rest: 90-120 sec</t>
  </si>
  <si>
    <t>Load</t>
  </si>
  <si>
    <t>Tempo</t>
  </si>
  <si>
    <t>Treadmill Walk</t>
  </si>
  <si>
    <t>75 lb</t>
  </si>
  <si>
    <t>150 lb total</t>
  </si>
  <si>
    <t>8/leg</t>
  </si>
  <si>
    <t>50 lb total</t>
  </si>
  <si>
    <t>120 lb</t>
  </si>
  <si>
    <t>30-45 sec</t>
  </si>
  <si>
    <t>Carries + Pull (Strength Bias)</t>
  </si>
  <si>
    <t>Push + Triceps (Hypertrophy)</t>
  </si>
  <si>
    <t>Seated Single-Arm DB Curl (Anchored)</t>
  </si>
  <si>
    <t>Single-Arm Vertical DB / Plate Press</t>
  </si>
  <si>
    <t>Rest</t>
  </si>
  <si>
    <t>🏋️‍♂️ DAY 1 — CARRIES + PULL (STRENGTH BIAS)</t>
  </si>
  <si>
    <t>1️⃣ Loaded Carries (Primary)</t>
  </si>
  <si>
    <t>Farmer’s Walk — Treadmill</t>
  </si>
  <si>
    <t>3–5 rounds</t>
  </si>
  <si>
    <r>
      <t xml:space="preserve">Load: </t>
    </r>
    <r>
      <rPr>
        <b/>
        <sz val="11"/>
        <color theme="1"/>
        <rFont val="Aptos Narrow"/>
        <family val="2"/>
        <scheme val="minor"/>
      </rPr>
      <t>Heavy but posture-clean</t>
    </r>
  </si>
  <si>
    <t>Time: 45–75 sec per round</t>
  </si>
  <si>
    <t>Rest: 90 sec</t>
  </si>
  <si>
    <t>Progression rule</t>
  </si>
  <si>
    <r>
      <t xml:space="preserve">Increase </t>
    </r>
    <r>
      <rPr>
        <b/>
        <sz val="11"/>
        <color theme="1"/>
        <rFont val="Aptos Narrow"/>
        <family val="2"/>
        <scheme val="minor"/>
      </rPr>
      <t>time first</t>
    </r>
    <r>
      <rPr>
        <sz val="11"/>
        <color theme="1"/>
        <rFont val="Aptos Narrow"/>
        <family val="2"/>
        <scheme val="minor"/>
      </rPr>
      <t>, then load</t>
    </r>
  </si>
  <si>
    <t>If grip shifts toward index finger early → load stays</t>
  </si>
  <si>
    <t>2️⃣ Heavy Horizontal Row</t>
  </si>
  <si>
    <t>Smith Machine Body Row OR T-Bar Row</t>
  </si>
  <si>
    <t>4 sets × 6–8</t>
  </si>
  <si>
    <t>RIR: 1–2</t>
  </si>
  <si>
    <t>✔️ Shoulder-safe</t>
  </si>
  <si>
    <t>✔️ High biceps carryover</t>
  </si>
  <si>
    <t>3️⃣ Secondary Row (Neutral Grip)</t>
  </si>
  <si>
    <t>Seated Neutral-Grip Row</t>
  </si>
  <si>
    <t>3 × 8–10</t>
  </si>
  <si>
    <t>Full stretch, no jerk</t>
  </si>
  <si>
    <t>4️⃣ Biceps — Mechanical Tension</t>
  </si>
  <si>
    <t>4 × 6–8</t>
  </si>
  <si>
    <t>Final set: optional rest-pause (15 sec)</t>
  </si>
  <si>
    <t>Optional Rowing</t>
  </si>
  <si>
    <t>5–8 min Zone 2</t>
  </si>
  <si>
    <t>🏋️‍♂️ DAY 2 — PUSH + TRICEPS (HYPERTROPHY)</t>
  </si>
  <si>
    <t>1️⃣ Primary Press</t>
  </si>
  <si>
    <t>DB Bench OR Smith Press</t>
  </si>
  <si>
    <t>4 × 8–10</t>
  </si>
  <si>
    <t>Neutral grip if possible</t>
  </si>
  <si>
    <t>2️⃣ Vertical Stability Press</t>
  </si>
  <si>
    <t>3 × 6–8 / side</t>
  </si>
  <si>
    <t>Slow eccentric</t>
  </si>
  <si>
    <t>This directly supports shoulder joint centration.</t>
  </si>
  <si>
    <t>3️⃣ Long-Head Triceps</t>
  </si>
  <si>
    <t>Kneeling Cable Triceps Extension (Your Quad Extension)</t>
  </si>
  <si>
    <t>4 × 10–12</t>
  </si>
  <si>
    <t>Pause at full extension</t>
  </si>
  <si>
    <t>4️⃣ Triceps Stability</t>
  </si>
  <si>
    <t>3 × 6–8</t>
  </si>
  <si>
    <t>Control &gt; load</t>
  </si>
  <si>
    <t>🚣 Rowing Finisher</t>
  </si>
  <si>
    <t>8–12 min</t>
  </si>
  <si>
    <t>Mixed cadence (not all-out)</t>
  </si>
  <si>
    <t>🏋️‍♂️ DAY 3 — CARRIES + PULL (VOLUME / STABILITY)</t>
  </si>
  <si>
    <t>1️⃣ Asymmetrical Carries</t>
  </si>
  <si>
    <t>Suitcase Carry — Treadmill</t>
  </si>
  <si>
    <t>3–4 rounds / side</t>
  </si>
  <si>
    <t>Time: 45–60 sec</t>
  </si>
  <si>
    <t>Optional: counterbalance pinch (as logged)</t>
  </si>
  <si>
    <t>2️⃣ Unilateral Row</t>
  </si>
  <si>
    <t>Stretch + full pull</t>
  </si>
  <si>
    <t>3️⃣ Scapular Control</t>
  </si>
  <si>
    <t>Face Pull or Rear-Delt Cable Row</t>
  </si>
  <si>
    <t>3 × 12–15</t>
  </si>
  <si>
    <t>4️⃣ Biceps — Lengthened Bias</t>
  </si>
  <si>
    <t>Standing One-Arm Extended Cable Curl</t>
  </si>
  <si>
    <t>3 × 10–12</t>
  </si>
  <si>
    <t>2-sec stretch</t>
  </si>
  <si>
    <t>6–10 min easy</t>
  </si>
  <si>
    <t>🏋️‍♂️ DAY 4 — ARMS + CAPACITY (THE FUN DAY)</t>
  </si>
  <si>
    <t>Superset A</t>
  </si>
  <si>
    <t>Cable Pushdown (Neutral)</t>
  </si>
  <si>
    <t>3 rounds × 12–15</t>
  </si>
  <si>
    <t>Superset B</t>
  </si>
  <si>
    <t>Squeeze Curl (Hammer)</t>
  </si>
  <si>
    <t>Single-Arm Cable Extension</t>
  </si>
  <si>
    <t>3 rounds × 15–20</t>
  </si>
  <si>
    <t>Optional Finisher</t>
  </si>
  <si>
    <t>Light Farmer’s Hold</t>
  </si>
  <si>
    <t>2 rounds × max time</t>
  </si>
  <si>
    <t>10–15 min steady</t>
  </si>
  <si>
    <t>PHASE 2 — THE REBUILT 4-DAY PROGRAM</t>
  </si>
  <si>
    <r>
      <t xml:space="preserve">This is the </t>
    </r>
    <r>
      <rPr>
        <b/>
        <sz val="11"/>
        <color theme="1"/>
        <rFont val="Aptos Narrow"/>
        <family val="2"/>
        <scheme val="minor"/>
      </rPr>
      <t>revamp</t>
    </r>
    <r>
      <rPr>
        <sz val="11"/>
        <color theme="1"/>
        <rFont val="Aptos Narrow"/>
        <family val="2"/>
        <scheme val="minor"/>
      </rPr>
      <t>, not a rewrite.</t>
    </r>
  </si>
  <si>
    <t>DAY 1 — Carries + Pull (Strength Bias)</t>
  </si>
  <si>
    <r>
      <t>Goal:</t>
    </r>
    <r>
      <rPr>
        <sz val="11"/>
        <color theme="1"/>
        <rFont val="Aptos Narrow"/>
        <family val="2"/>
        <scheme val="minor"/>
      </rPr>
      <t xml:space="preserve"> Posture, grip, upper-back strength</t>
    </r>
  </si>
  <si>
    <r>
      <t>Time:</t>
    </r>
    <r>
      <rPr>
        <sz val="11"/>
        <color theme="1"/>
        <rFont val="Aptos Narrow"/>
        <family val="2"/>
        <scheme val="minor"/>
      </rPr>
      <t xml:space="preserve"> ~45–55 min</t>
    </r>
  </si>
  <si>
    <t>A. Heavy Farmer Carries (Primary)</t>
  </si>
  <si>
    <t>4–5 rounds</t>
  </si>
  <si>
    <t>30–45 sec carries</t>
  </si>
  <si>
    <r>
      <t xml:space="preserve">Load: </t>
    </r>
    <r>
      <rPr>
        <b/>
        <sz val="11"/>
        <color theme="1"/>
        <rFont val="Aptos Narrow"/>
        <family val="2"/>
        <scheme val="minor"/>
      </rPr>
      <t>heaviest you can maintain full palm grip</t>
    </r>
  </si>
  <si>
    <t>Rule: If you have to fingertip it → load is too high.</t>
  </si>
  <si>
    <t>B. Body Rows (Tempo)</t>
  </si>
  <si>
    <t>4 × 6–10</t>
  </si>
  <si>
    <r>
      <t xml:space="preserve">Tempo: </t>
    </r>
    <r>
      <rPr>
        <b/>
        <sz val="11"/>
        <color theme="1"/>
        <rFont val="Aptos Narrow"/>
        <family val="2"/>
        <scheme val="minor"/>
      </rPr>
      <t>2-1-2</t>
    </r>
  </si>
  <si>
    <t>Fixed bar height</t>
  </si>
  <si>
    <t>C. Machine or Smith Rows (Heavy)</t>
  </si>
  <si>
    <t>3–4 × 6–8</t>
  </si>
  <si>
    <t>RPE 8–9</t>
  </si>
  <si>
    <t>D. Biceps (Mechanical Tension)</t>
  </si>
  <si>
    <r>
      <t xml:space="preserve">Choose </t>
    </r>
    <r>
      <rPr>
        <b/>
        <sz val="11"/>
        <color theme="1"/>
        <rFont val="Aptos Narrow"/>
        <family val="2"/>
        <scheme val="minor"/>
      </rPr>
      <t>one</t>
    </r>
    <r>
      <rPr>
        <sz val="11"/>
        <color theme="1"/>
        <rFont val="Aptos Narrow"/>
        <family val="2"/>
        <scheme val="minor"/>
      </rPr>
      <t>:</t>
    </r>
  </si>
  <si>
    <t>Seated single-arm DB curls (anchored)</t>
  </si>
  <si>
    <t>OR incline-style cable curls</t>
  </si>
  <si>
    <t>3 × 8–12 per arm</t>
  </si>
  <si>
    <t>Optional</t>
  </si>
  <si>
    <t>Short row intervals OR skip entirely if grip taxed</t>
  </si>
  <si>
    <t>DAY 2 — Push + Triceps (Hypertrophy Bias)</t>
  </si>
  <si>
    <r>
      <t>Goal:</t>
    </r>
    <r>
      <rPr>
        <sz val="11"/>
        <color theme="1"/>
        <rFont val="Aptos Narrow"/>
        <family val="2"/>
        <scheme val="minor"/>
      </rPr>
      <t xml:space="preserve"> Chest/triceps growth without shoulder irritation</t>
    </r>
  </si>
  <si>
    <r>
      <t>Time:</t>
    </r>
    <r>
      <rPr>
        <sz val="11"/>
        <color theme="1"/>
        <rFont val="Aptos Narrow"/>
        <family val="2"/>
        <scheme val="minor"/>
      </rPr>
      <t xml:space="preserve"> ~45 min</t>
    </r>
  </si>
  <si>
    <t>A. Smith Close-Grip Bench</t>
  </si>
  <si>
    <t>Stops just above chest (as you’re already doing)</t>
  </si>
  <si>
    <t>B. DB Neutral Press (Floor or Bench)</t>
  </si>
  <si>
    <t>3 × 8–12</t>
  </si>
  <si>
    <t>Neutral → slight underhand allowed</t>
  </si>
  <si>
    <t>C. Vertical Press Variant (Skill Load)</t>
  </si>
  <si>
    <t>Vertical DB press</t>
  </si>
  <si>
    <t>Inverted KB press</t>
  </si>
  <si>
    <t>3 × 5–8 (slow)</t>
  </si>
  <si>
    <t>D. Triceps (Primary)</t>
  </si>
  <si>
    <t>Cable “Quad” Extensions</t>
  </si>
  <si>
    <t>3–4 × 10–15</t>
  </si>
  <si>
    <t>Unilateral if asymmetry appears</t>
  </si>
  <si>
    <t>Short steady row (2–3k) if fresh</t>
  </si>
  <si>
    <t>DAY 3 — Carries + Pull (Volume / Stability)</t>
  </si>
  <si>
    <r>
      <t>Goal:</t>
    </r>
    <r>
      <rPr>
        <sz val="11"/>
        <color theme="1"/>
        <rFont val="Aptos Narrow"/>
        <family val="2"/>
        <scheme val="minor"/>
      </rPr>
      <t xml:space="preserve"> Anti-rotation, scapular control</t>
    </r>
  </si>
  <si>
    <r>
      <t>Time:</t>
    </r>
    <r>
      <rPr>
        <sz val="11"/>
        <color theme="1"/>
        <rFont val="Aptos Narrow"/>
        <family val="2"/>
        <scheme val="minor"/>
      </rPr>
      <t xml:space="preserve"> ~40–45 min</t>
    </r>
  </si>
  <si>
    <t>Hotel-friendly</t>
  </si>
  <si>
    <t>A. Suitcase Carries (Offset)</t>
  </si>
  <si>
    <t>3–4 rounds/side</t>
  </si>
  <si>
    <t>Moderate load</t>
  </si>
  <si>
    <t>Incline walking = ✔️ keep that</t>
  </si>
  <si>
    <t>B. Kneeling Cable Rows</t>
  </si>
  <si>
    <t>Strict, controlled</t>
  </si>
  <si>
    <t>C. Face Pulls</t>
  </si>
  <si>
    <t>3 × 15–20</t>
  </si>
  <si>
    <t>Light, slow, clean</t>
  </si>
  <si>
    <t>D. Biceps (Long-Length)</t>
  </si>
  <si>
    <t>Extended cable curls</t>
  </si>
  <si>
    <t>2-sec squeeze + 2-sec stretch</t>
  </si>
  <si>
    <t>DAY 4 — Arms + Capacity (Controlled Chaos)</t>
  </si>
  <si>
    <r>
      <t>Goal:</t>
    </r>
    <r>
      <rPr>
        <sz val="11"/>
        <color theme="1"/>
        <rFont val="Aptos Narrow"/>
        <family val="2"/>
        <scheme val="minor"/>
      </rPr>
      <t xml:space="preserve"> Pump, fun, psychological reward</t>
    </r>
  </si>
  <si>
    <r>
      <t>Time:</t>
    </r>
    <r>
      <rPr>
        <sz val="11"/>
        <color theme="1"/>
        <rFont val="Aptos Narrow"/>
        <family val="2"/>
        <scheme val="minor"/>
      </rPr>
      <t xml:space="preserve"> ~35–45 min</t>
    </r>
  </si>
  <si>
    <t>A. Superset Block</t>
  </si>
  <si>
    <t>DB Spider Curl (Hammer) × 12–15</t>
  </si>
  <si>
    <t>Rope Pushdowns × 12–15</t>
  </si>
  <si>
    <t>3 rounds</t>
  </si>
  <si>
    <t>B. Metabolic Arm Work</t>
  </si>
  <si>
    <t>Squeeze curls</t>
  </si>
  <si>
    <t>Single-arm cable extensions</t>
  </si>
  <si>
    <t>2–3 high-rep sets</t>
  </si>
  <si>
    <t>C. Grip Finisher (Optional)</t>
  </si>
  <si>
    <t>Farmer holds</t>
  </si>
  <si>
    <t>2–3 sets, not to failure</t>
  </si>
  <si>
    <t>Phase 2 – Week 2 (4 Days)</t>
  </si>
  <si>
    <t>Planet Fitness + Hotel Gym Compatible</t>
  </si>
  <si>
    <t>Short, high-intensity, travel-proof</t>
  </si>
  <si>
    <t>Day 1 – Carries + Pull (Strength Bias)</t>
  </si>
  <si>
    <r>
      <t>Theme:</t>
    </r>
    <r>
      <rPr>
        <sz val="11"/>
        <color theme="1"/>
        <rFont val="Aptos Narrow"/>
        <family val="2"/>
        <scheme val="minor"/>
      </rPr>
      <t xml:space="preserve"> Grip ceiling, heavy intent, low fluff</t>
    </r>
  </si>
  <si>
    <r>
      <t>Session target:</t>
    </r>
    <r>
      <rPr>
        <sz val="11"/>
        <color theme="1"/>
        <rFont val="Aptos Narrow"/>
        <family val="2"/>
        <scheme val="minor"/>
      </rPr>
      <t xml:space="preserve"> ~60 min</t>
    </r>
  </si>
  <si>
    <t>A. Loaded Carries (Primary)</t>
  </si>
  <si>
    <t>Farmer’s Walk</t>
  </si>
  <si>
    <t>4–5 total carries</t>
  </si>
  <si>
    <r>
      <t xml:space="preserve">Load: </t>
    </r>
    <r>
      <rPr>
        <b/>
        <sz val="11"/>
        <color theme="1"/>
        <rFont val="Aptos Narrow"/>
        <family val="2"/>
        <scheme val="minor"/>
      </rPr>
      <t>same as Week 1 OR +5 lb per DB if available</t>
    </r>
  </si>
  <si>
    <r>
      <t xml:space="preserve">Duration: </t>
    </r>
    <r>
      <rPr>
        <b/>
        <sz val="11"/>
        <color theme="1"/>
        <rFont val="Aptos Narrow"/>
        <family val="2"/>
        <scheme val="minor"/>
      </rPr>
      <t>45–75 sec per carry</t>
    </r>
  </si>
  <si>
    <t>Rest: 90–120 sec</t>
  </si>
  <si>
    <t>Rules</t>
  </si>
  <si>
    <t>No fingertip grip</t>
  </si>
  <si>
    <t>DB centered in palm</t>
  </si>
  <si>
    <t>Stop set when grip integrity degrades</t>
  </si>
  <si>
    <r>
      <t xml:space="preserve">Slight slippage = OK, </t>
    </r>
    <r>
      <rPr>
        <i/>
        <sz val="11"/>
        <color theme="1"/>
        <rFont val="Aptos Narrow"/>
        <family val="2"/>
        <scheme val="minor"/>
      </rPr>
      <t>chasing grip failure = not</t>
    </r>
  </si>
  <si>
    <t>B. Horizontal Pull (Heavy)</t>
  </si>
  <si>
    <t>Machine Row OR Chest-Supported Row</t>
  </si>
  <si>
    <t>4 sets × 6–10 reps</t>
  </si>
  <si>
    <r>
      <t xml:space="preserve">RIR: </t>
    </r>
    <r>
      <rPr>
        <b/>
        <sz val="11"/>
        <color theme="1"/>
        <rFont val="Aptos Narrow"/>
        <family val="2"/>
        <scheme val="minor"/>
      </rPr>
      <t>1–2</t>
    </r>
  </si>
  <si>
    <r>
      <t xml:space="preserve">Progression: +1 rep per set </t>
    </r>
    <r>
      <rPr>
        <i/>
        <sz val="11"/>
        <color theme="1"/>
        <rFont val="Aptos Narrow"/>
        <family val="2"/>
        <scheme val="minor"/>
      </rPr>
      <t>or</t>
    </r>
    <r>
      <rPr>
        <sz val="11"/>
        <color theme="1"/>
        <rFont val="Aptos Narrow"/>
        <family val="2"/>
        <scheme val="minor"/>
      </rPr>
      <t xml:space="preserve"> +5–10 lb vs Week 1</t>
    </r>
  </si>
  <si>
    <t>C. Bodyweight Row (Grip-Limited)</t>
  </si>
  <si>
    <t>Smith Body Rows</t>
  </si>
  <si>
    <r>
      <t xml:space="preserve">3–4 sets to </t>
    </r>
    <r>
      <rPr>
        <b/>
        <sz val="11"/>
        <color theme="1"/>
        <rFont val="Aptos Narrow"/>
        <family val="2"/>
        <scheme val="minor"/>
      </rPr>
      <t>technical fatigue</t>
    </r>
  </si>
  <si>
    <t>Elevate feet only if grip is not the limiter</t>
  </si>
  <si>
    <t>D. Biceps (Low Volume, High Intent)</t>
  </si>
  <si>
    <t>2 straight sets × 8–12</t>
  </si>
  <si>
    <t>1 drop or rest-pause set max</t>
  </si>
  <si>
    <t>Day 2 – Push + Triceps (Hypertrophy Bias)</t>
  </si>
  <si>
    <r>
      <t>Theme:</t>
    </r>
    <r>
      <rPr>
        <sz val="11"/>
        <color theme="1"/>
        <rFont val="Aptos Narrow"/>
        <family val="2"/>
        <scheme val="minor"/>
      </rPr>
      <t xml:space="preserve"> Triceps-dominant pressing without shoulder irritation</t>
    </r>
  </si>
  <si>
    <r>
      <t>Session target:</t>
    </r>
    <r>
      <rPr>
        <sz val="11"/>
        <color theme="1"/>
        <rFont val="Aptos Narrow"/>
        <family val="2"/>
        <scheme val="minor"/>
      </rPr>
      <t xml:space="preserve"> 55–65 min</t>
    </r>
  </si>
  <si>
    <t>A. Primary Press</t>
  </si>
  <si>
    <t>Selectorized / Plate-Loaded Press OR Smith Close-Grip</t>
  </si>
  <si>
    <t>4 working sets × 6–10 reps</t>
  </si>
  <si>
    <t>Elbows tucked</t>
  </si>
  <si>
    <t>No grinding through shoulder capsule fatigue</t>
  </si>
  <si>
    <t>B. Secondary Press (Unilateral / Joint-Friendly)</t>
  </si>
  <si>
    <t>Single-Arm DB Neutral Floor Press</t>
  </si>
  <si>
    <t>3–4 sets × 8–10 / side</t>
  </si>
  <si>
    <t>If asymmetry shows → stay here, don’t escalate weight</t>
  </si>
  <si>
    <t>C. Stability / Control Press</t>
  </si>
  <si>
    <t>Vertical DB or Plate Press</t>
  </si>
  <si>
    <t>3 sets to controlled fatigue</t>
  </si>
  <si>
    <r>
      <t xml:space="preserve">Focus: </t>
    </r>
    <r>
      <rPr>
        <b/>
        <sz val="11"/>
        <color theme="1"/>
        <rFont val="Aptos Narrow"/>
        <family val="2"/>
        <scheme val="minor"/>
      </rPr>
      <t>balance + intent</t>
    </r>
    <r>
      <rPr>
        <sz val="11"/>
        <color theme="1"/>
        <rFont val="Aptos Narrow"/>
        <family val="2"/>
        <scheme val="minor"/>
      </rPr>
      <t>, not load PRs</t>
    </r>
  </si>
  <si>
    <t>D. Triceps (Isolation)</t>
  </si>
  <si>
    <t>3–4 sets × 12–15</t>
  </si>
  <si>
    <t>Right/Left may differ — that’s fine</t>
  </si>
  <si>
    <t>Full lockout + pause</t>
  </si>
  <si>
    <t>Day 3 – Carries + Pull (Volume / Stability Bias)</t>
  </si>
  <si>
    <r>
      <t>Theme:</t>
    </r>
    <r>
      <rPr>
        <sz val="11"/>
        <color theme="1"/>
        <rFont val="Aptos Narrow"/>
        <family val="2"/>
        <scheme val="minor"/>
      </rPr>
      <t xml:space="preserve"> Time-under-tension, posture, asymmetry exposure</t>
    </r>
  </si>
  <si>
    <r>
      <t>Session target:</t>
    </r>
    <r>
      <rPr>
        <sz val="11"/>
        <color theme="1"/>
        <rFont val="Aptos Narrow"/>
        <family val="2"/>
        <scheme val="minor"/>
      </rPr>
      <t xml:space="preserve"> 55–60 min</t>
    </r>
  </si>
  <si>
    <t>A. Offset Carries</t>
  </si>
  <si>
    <t>4 total carries</t>
  </si>
  <si>
    <r>
      <t xml:space="preserve">Load: </t>
    </r>
    <r>
      <rPr>
        <b/>
        <sz val="11"/>
        <color theme="1"/>
        <rFont val="Aptos Narrow"/>
        <family val="2"/>
        <scheme val="minor"/>
      </rPr>
      <t>~50–60% of Farmer’s load</t>
    </r>
  </si>
  <si>
    <t>Optional: off-hand DB or plate pinch</t>
  </si>
  <si>
    <t>Duration: 45–75 sec</t>
  </si>
  <si>
    <t>B. Row Pattern (Volume)</t>
  </si>
  <si>
    <t>4 sets × 10–12</t>
  </si>
  <si>
    <t>Slow tempo</t>
  </si>
  <si>
    <t>RIR: 0–1 on final set only</t>
  </si>
  <si>
    <t>C. Scap / Upper-Back</t>
  </si>
  <si>
    <t>Face Pulls</t>
  </si>
  <si>
    <t>3 sets × 15–20</t>
  </si>
  <si>
    <t>Thumbs-up grip</t>
  </si>
  <si>
    <t>Pause at contraction</t>
  </si>
  <si>
    <t>D. Biceps (Lengthened Bias)</t>
  </si>
  <si>
    <t>Standing Extended Cable Curl</t>
  </si>
  <si>
    <t>2–3 sets × 10–15</t>
  </si>
  <si>
    <t>2-sec stretch + 2-sec squeeze</t>
  </si>
  <si>
    <t>Day 4 – Arms + Capacity (“Fun Day”)</t>
  </si>
  <si>
    <r>
      <t>Theme:</t>
    </r>
    <r>
      <rPr>
        <sz val="11"/>
        <color theme="1"/>
        <rFont val="Aptos Narrow"/>
        <family val="2"/>
        <scheme val="minor"/>
      </rPr>
      <t xml:space="preserve"> Density, pump, nervous system finish</t>
    </r>
  </si>
  <si>
    <r>
      <t>Session target:</t>
    </r>
    <r>
      <rPr>
        <sz val="11"/>
        <color theme="1"/>
        <rFont val="Aptos Narrow"/>
        <family val="2"/>
        <scheme val="minor"/>
      </rPr>
      <t xml:space="preserve"> 45–55 min</t>
    </r>
  </si>
  <si>
    <t>A. Superset Block (x3–4)</t>
  </si>
  <si>
    <t>Rope Push-Down</t>
  </si>
  <si>
    <t>12–15 reps each</t>
  </si>
  <si>
    <t>Minimal rest</t>
  </si>
  <si>
    <t>B. Isolation Burn</t>
  </si>
  <si>
    <t>Single-Arm Cable Extensions</t>
  </si>
  <si>
    <t>2–3 sets × 12–20</t>
  </si>
  <si>
    <t>Slow negatives</t>
  </si>
  <si>
    <t>C. Grip Capacity</t>
  </si>
  <si>
    <t>Farmer’s Holds</t>
  </si>
  <si>
    <t>2–3 sets</t>
  </si>
  <si>
    <t>45–90 sec</t>
  </si>
  <si>
    <t>Lactic burn expected</t>
  </si>
  <si>
    <t>Stop before form breakdown</t>
  </si>
  <si>
    <t>D. Optional Finisher (If Fresh)</t>
  </si>
  <si>
    <t>Short row intervals</t>
  </si>
  <si>
    <t>OR skip entirely — recovery &gt; ego</t>
  </si>
  <si>
    <t>Week 2 Progression Rules (Non-Negotiable)</t>
  </si>
  <si>
    <t>Same exercises</t>
  </si>
  <si>
    <t>Same order</t>
  </si>
  <si>
    <t>Progress via:</t>
  </si>
  <si>
    <t>+1 rep</t>
  </si>
  <si>
    <t>+5–10 lb</t>
  </si>
  <si>
    <t>cleaner tempo</t>
  </si>
  <si>
    <t>NOT via:</t>
  </si>
  <si>
    <t>adding volume</t>
  </si>
  <si>
    <t>adding exercises</t>
  </si>
  <si>
    <t>chasing grip failure</t>
  </si>
  <si>
    <t>PHASE 2.1 — WEEKS 3–4</t>
  </si>
  <si>
    <t>Goal: Progress without polluting data</t>
  </si>
  <si>
    <t>CLEAR ANSWER</t>
  </si>
  <si>
    <r>
      <t xml:space="preserve">You will run the </t>
    </r>
    <r>
      <rPr>
        <b/>
        <sz val="11"/>
        <color theme="1"/>
        <rFont val="Aptos Narrow"/>
        <family val="2"/>
        <scheme val="minor"/>
      </rPr>
      <t>same 4-day structure</t>
    </r>
    <r>
      <rPr>
        <sz val="11"/>
        <color theme="1"/>
        <rFont val="Aptos Narrow"/>
        <family val="2"/>
        <scheme val="minor"/>
      </rPr>
      <t>, same exercises, same order.</t>
    </r>
  </si>
  <si>
    <r>
      <t xml:space="preserve">Progression is </t>
    </r>
    <r>
      <rPr>
        <b/>
        <sz val="11"/>
        <color theme="1"/>
        <rFont val="Aptos Narrow"/>
        <family val="2"/>
        <scheme val="minor"/>
      </rPr>
      <t>deliberate, capped, and asymmetric</t>
    </r>
    <r>
      <rPr>
        <sz val="11"/>
        <color theme="1"/>
        <rFont val="Aptos Narrow"/>
        <family val="2"/>
        <scheme val="minor"/>
      </rPr>
      <t xml:space="preserve"> (not everything moves at once).</t>
    </r>
  </si>
  <si>
    <t>This keeps joints happy, motivation high, and trends interpretable.</t>
  </si>
  <si>
    <t>WEEKLY STRUCTURE (UNCHANGED)</t>
  </si>
  <si>
    <r>
      <t>Day 1</t>
    </r>
    <r>
      <rPr>
        <sz val="11"/>
        <color theme="1"/>
        <rFont val="Aptos Narrow"/>
        <family val="2"/>
        <scheme val="minor"/>
      </rPr>
      <t xml:space="preserve"> – Carries + Pull (Strength Bias)</t>
    </r>
  </si>
  <si>
    <r>
      <t>Day 2</t>
    </r>
    <r>
      <rPr>
        <sz val="11"/>
        <color theme="1"/>
        <rFont val="Aptos Narrow"/>
        <family val="2"/>
        <scheme val="minor"/>
      </rPr>
      <t xml:space="preserve"> – Push + Triceps (Hypertrophy)</t>
    </r>
  </si>
  <si>
    <r>
      <t>Day 3</t>
    </r>
    <r>
      <rPr>
        <sz val="11"/>
        <color theme="1"/>
        <rFont val="Aptos Narrow"/>
        <family val="2"/>
        <scheme val="minor"/>
      </rPr>
      <t xml:space="preserve"> – Carries + Pull (Volume / Stability)</t>
    </r>
  </si>
  <si>
    <r>
      <t>Day 4</t>
    </r>
    <r>
      <rPr>
        <sz val="11"/>
        <color theme="1"/>
        <rFont val="Aptos Narrow"/>
        <family val="2"/>
        <scheme val="minor"/>
      </rPr>
      <t xml:space="preserve"> – Arms + Capacity (“Fun Day”)</t>
    </r>
  </si>
  <si>
    <r>
      <t xml:space="preserve">Frequency: </t>
    </r>
    <r>
      <rPr>
        <b/>
        <sz val="11"/>
        <color theme="1"/>
        <rFont val="Aptos Narrow"/>
        <family val="2"/>
        <scheme val="minor"/>
      </rPr>
      <t>3–4 days/week</t>
    </r>
    <r>
      <rPr>
        <sz val="11"/>
        <color theme="1"/>
        <rFont val="Aptos Narrow"/>
        <family val="2"/>
        <scheme val="minor"/>
      </rPr>
      <t xml:space="preserve"> (travel compatible)</t>
    </r>
  </si>
  <si>
    <t>DAY-BY-DAY: EXACT PLAN + PROGRESSION RULES</t>
  </si>
  <si>
    <t>🔹 Day 1 – Carries + Pull (Strength Bias)</t>
  </si>
  <si>
    <t>1. Farmer’s Walk (Treadmill)</t>
  </si>
  <si>
    <t>Same load as Week 2</t>
  </si>
  <si>
    <t>Progression:</t>
  </si>
  <si>
    <r>
      <t xml:space="preserve">+5–10 seconds per set </t>
    </r>
    <r>
      <rPr>
        <b/>
        <sz val="11"/>
        <color theme="1"/>
        <rFont val="Aptos Narrow"/>
        <family val="2"/>
        <scheme val="minor"/>
      </rPr>
      <t>OR</t>
    </r>
    <r>
      <rPr>
        <sz val="11"/>
        <color theme="1"/>
        <rFont val="Aptos Narrow"/>
        <family val="2"/>
        <scheme val="minor"/>
      </rPr>
      <t xml:space="preserve"> same time with zero grip roll</t>
    </r>
  </si>
  <si>
    <t>Stop the set the moment posture degrades</t>
  </si>
  <si>
    <r>
      <t>Confidence:</t>
    </r>
    <r>
      <rPr>
        <sz val="11"/>
        <color theme="1"/>
        <rFont val="Aptos Narrow"/>
        <family val="2"/>
        <scheme val="minor"/>
      </rPr>
      <t xml:space="preserve"> 0.95</t>
    </r>
  </si>
  <si>
    <t>2. Seated Cable Row (Heavy)</t>
  </si>
  <si>
    <r>
      <t xml:space="preserve">Grip: </t>
    </r>
    <r>
      <rPr>
        <b/>
        <sz val="11"/>
        <color theme="1"/>
        <rFont val="Aptos Narrow"/>
        <family val="2"/>
        <scheme val="minor"/>
      </rPr>
      <t>Shoulder-width neutral</t>
    </r>
  </si>
  <si>
    <t>2 straight sets x 8–12</t>
  </si>
  <si>
    <r>
      <t>Progression:</t>
    </r>
    <r>
      <rPr>
        <sz val="11"/>
        <color theme="1"/>
        <rFont val="Aptos Narrow"/>
        <family val="2"/>
        <scheme val="minor"/>
      </rPr>
      <t xml:space="preserve"> +5 lbs total </t>
    </r>
    <r>
      <rPr>
        <b/>
        <sz val="11"/>
        <color theme="1"/>
        <rFont val="Aptos Narrow"/>
        <family val="2"/>
        <scheme val="minor"/>
      </rPr>
      <t>OR</t>
    </r>
    <r>
      <rPr>
        <sz val="11"/>
        <color theme="1"/>
        <rFont val="Aptos Narrow"/>
        <family val="2"/>
        <scheme val="minor"/>
      </rPr>
      <t xml:space="preserve"> +1 rep per set (not both)</t>
    </r>
  </si>
  <si>
    <t>3. Body Rows (Feet Elevated or Heels Down as needed)</t>
  </si>
  <si>
    <r>
      <t xml:space="preserve">Target: chest </t>
    </r>
    <r>
      <rPr>
        <i/>
        <sz val="11"/>
        <color theme="1"/>
        <rFont val="Aptos Narrow"/>
        <family val="2"/>
        <scheme val="minor"/>
      </rPr>
      <t>toward</t>
    </r>
    <r>
      <rPr>
        <sz val="11"/>
        <color theme="1"/>
        <rFont val="Aptos Narrow"/>
        <family val="2"/>
        <scheme val="minor"/>
      </rPr>
      <t xml:space="preserve"> bar, not perfection</t>
    </r>
  </si>
  <si>
    <r>
      <t>3 sets</t>
    </r>
    <r>
      <rPr>
        <sz val="11"/>
        <color theme="1"/>
        <rFont val="Aptos Narrow"/>
        <family val="2"/>
        <scheme val="minor"/>
      </rPr>
      <t xml:space="preserve">, leave </t>
    </r>
    <r>
      <rPr>
        <b/>
        <sz val="11"/>
        <color theme="1"/>
        <rFont val="Aptos Narrow"/>
        <family val="2"/>
        <scheme val="minor"/>
      </rPr>
      <t>1–2 reps in reserve</t>
    </r>
  </si>
  <si>
    <t>4. Anchored Single-Arm DB Curl</t>
  </si>
  <si>
    <t>2 straight sets</t>
  </si>
  <si>
    <t>+1 rep per arm vs Week 2</t>
  </si>
  <si>
    <r>
      <t>1 rest-pause or drop set</t>
    </r>
    <r>
      <rPr>
        <sz val="11"/>
        <color theme="1"/>
        <rFont val="Aptos Narrow"/>
        <family val="2"/>
        <scheme val="minor"/>
      </rPr>
      <t xml:space="preserve"> (same rules as before)</t>
    </r>
  </si>
  <si>
    <t>🔹 Day 2 – Push + Triceps (Hypertrophy)</t>
  </si>
  <si>
    <t>1. Plate-Loaded Supine Press (PF)</t>
  </si>
  <si>
    <r>
      <t>Progression:</t>
    </r>
    <r>
      <rPr>
        <sz val="11"/>
        <color theme="1"/>
        <rFont val="Aptos Narrow"/>
        <family val="2"/>
        <scheme val="minor"/>
      </rPr>
      <t xml:space="preserve"> +1 total rep per set across the workout</t>
    </r>
  </si>
  <si>
    <t>(example: 10/8/6 → 11/8/6)</t>
  </si>
  <si>
    <r>
      <t xml:space="preserve">Do </t>
    </r>
    <r>
      <rPr>
        <b/>
        <sz val="11"/>
        <color theme="1"/>
        <rFont val="Aptos Narrow"/>
        <family val="2"/>
        <scheme val="minor"/>
      </rPr>
      <t>not</t>
    </r>
    <r>
      <rPr>
        <sz val="11"/>
        <color theme="1"/>
        <rFont val="Aptos Narrow"/>
        <family val="2"/>
        <scheme val="minor"/>
      </rPr>
      <t xml:space="preserve"> add weight yet.</t>
    </r>
  </si>
  <si>
    <t>2. DB Neutral Press (slight rotate)</t>
  </si>
  <si>
    <r>
      <t xml:space="preserve">Tempo stays </t>
    </r>
    <r>
      <rPr>
        <b/>
        <sz val="11"/>
        <color theme="1"/>
        <rFont val="Aptos Narrow"/>
        <family val="2"/>
        <scheme val="minor"/>
      </rPr>
      <t>2-1-2</t>
    </r>
  </si>
  <si>
    <r>
      <t xml:space="preserve">Progression: </t>
    </r>
    <r>
      <rPr>
        <b/>
        <sz val="11"/>
        <color theme="1"/>
        <rFont val="Aptos Narrow"/>
        <family val="2"/>
        <scheme val="minor"/>
      </rPr>
      <t>rep quality</t>
    </r>
    <r>
      <rPr>
        <sz val="11"/>
        <color theme="1"/>
        <rFont val="Aptos Narrow"/>
        <family val="2"/>
        <scheme val="minor"/>
      </rPr>
      <t>, not load</t>
    </r>
  </si>
  <si>
    <t>3. Vertical Plate → DB Press Superset</t>
  </si>
  <si>
    <t>Same weights</t>
  </si>
  <si>
    <t>Try to smooth transitions and eliminate “dead” reps</t>
  </si>
  <si>
    <t>4. Cable Triceps Extensions (“Quad”)</t>
  </si>
  <si>
    <t>Keep volume identical</t>
  </si>
  <si>
    <r>
      <t>Progression:</t>
    </r>
    <r>
      <rPr>
        <sz val="11"/>
        <color theme="1"/>
        <rFont val="Aptos Narrow"/>
        <family val="2"/>
        <scheme val="minor"/>
      </rPr>
      <t xml:space="preserve"> cleaner lockout + longer last-rep hold</t>
    </r>
  </si>
  <si>
    <t>🔹 Day 3 – Carries + Pull (Volume / Stability)</t>
  </si>
  <si>
    <t>1. Suitcase Carries</t>
  </si>
  <si>
    <r>
      <t>Load:</t>
    </r>
    <r>
      <rPr>
        <sz val="11"/>
        <color theme="1"/>
        <rFont val="Aptos Narrow"/>
        <family val="2"/>
        <scheme val="minor"/>
      </rPr>
      <t xml:space="preserve"> Same as Week 2 (50 lb)</t>
    </r>
  </si>
  <si>
    <r>
      <t>Incline / speed:</t>
    </r>
    <r>
      <rPr>
        <sz val="11"/>
        <color theme="1"/>
        <rFont val="Aptos Narrow"/>
        <family val="2"/>
        <scheme val="minor"/>
      </rPr>
      <t xml:space="preserve"> unchanged</t>
    </r>
  </si>
  <si>
    <r>
      <t xml:space="preserve">Plate pinch </t>
    </r>
    <r>
      <rPr>
        <b/>
        <sz val="11"/>
        <color theme="1"/>
        <rFont val="Aptos Narrow"/>
        <family val="2"/>
        <scheme val="minor"/>
      </rPr>
      <t>optional</t>
    </r>
    <r>
      <rPr>
        <sz val="11"/>
        <color theme="1"/>
        <rFont val="Aptos Narrow"/>
        <family val="2"/>
        <scheme val="minor"/>
      </rPr>
      <t>, not mandatory</t>
    </r>
  </si>
  <si>
    <r>
      <t xml:space="preserve">Goal: </t>
    </r>
    <r>
      <rPr>
        <b/>
        <sz val="11"/>
        <color theme="1"/>
        <rFont val="Aptos Narrow"/>
        <family val="2"/>
        <scheme val="minor"/>
      </rPr>
      <t>fewer drops</t>
    </r>
    <r>
      <rPr>
        <sz val="11"/>
        <color theme="1"/>
        <rFont val="Aptos Narrow"/>
        <family val="2"/>
        <scheme val="minor"/>
      </rPr>
      <t>, not longer time</t>
    </r>
  </si>
  <si>
    <t>2. Kneeling Cable Row</t>
  </si>
  <si>
    <r>
      <t>Progression:</t>
    </r>
    <r>
      <rPr>
        <sz val="11"/>
        <color theme="1"/>
        <rFont val="Aptos Narrow"/>
        <family val="2"/>
        <scheme val="minor"/>
      </rPr>
      <t xml:space="preserve"> +1 rep per set OR +5 lbs (only one)</t>
    </r>
  </si>
  <si>
    <t>Tempo remains non-negotiable</t>
  </si>
  <si>
    <t>3. Face Pulls</t>
  </si>
  <si>
    <t>Same load, same volume</t>
  </si>
  <si>
    <t>2-sec hold stays</t>
  </si>
  <si>
    <t>4. Standing One-Arm Extended Cable Curl</t>
  </si>
  <si>
    <t>Main sets unchanged</t>
  </si>
  <si>
    <t>Optional finisher only if energy ≥8/10</t>
  </si>
  <si>
    <t>Rest-pause = 10 clean reps, then 10–15 sec rest, then 3–4 more</t>
  </si>
  <si>
    <t>🔹 Day 4 – Arms + Capacity (“Fun Day”)</t>
  </si>
  <si>
    <t>1. DB Spider Curl (Hammer)</t>
  </si>
  <si>
    <r>
      <t xml:space="preserve">Progression = </t>
    </r>
    <r>
      <rPr>
        <b/>
        <sz val="11"/>
        <color theme="1"/>
        <rFont val="Aptos Narrow"/>
        <family val="2"/>
        <scheme val="minor"/>
      </rPr>
      <t>rep control at fatigue</t>
    </r>
    <r>
      <rPr>
        <sz val="11"/>
        <color theme="1"/>
        <rFont val="Aptos Narrow"/>
        <family val="2"/>
        <scheme val="minor"/>
      </rPr>
      <t>, not load</t>
    </r>
  </si>
  <si>
    <t>2. Rope Pushdowns</t>
  </si>
  <si>
    <t>Same weight</t>
  </si>
  <si>
    <r>
      <t xml:space="preserve">Add </t>
    </r>
    <r>
      <rPr>
        <b/>
        <sz val="11"/>
        <color theme="1"/>
        <rFont val="Aptos Narrow"/>
        <family val="2"/>
        <scheme val="minor"/>
      </rPr>
      <t>longer lockout on final rep</t>
    </r>
  </si>
  <si>
    <t>3. Single-Arm Cable Extensions</t>
  </si>
  <si>
    <t>Same tempo</t>
  </si>
  <si>
    <t>Same volume</t>
  </si>
  <si>
    <t>4. Farmer’s Holds</t>
  </si>
  <si>
    <t>Same load</t>
  </si>
  <si>
    <r>
      <t xml:space="preserve">Goal: </t>
    </r>
    <r>
      <rPr>
        <b/>
        <sz val="11"/>
        <color theme="1"/>
        <rFont val="Aptos Narrow"/>
        <family val="2"/>
        <scheme val="minor"/>
      </rPr>
      <t>delay fingertip roll</t>
    </r>
  </si>
  <si>
    <t>End set before posture or elbow drift</t>
  </si>
  <si>
    <t>4️⃣ VERIFY: Why This Works</t>
  </si>
  <si>
    <r>
      <t xml:space="preserve">Only </t>
    </r>
    <r>
      <rPr>
        <b/>
        <sz val="11"/>
        <color theme="1"/>
        <rFont val="Aptos Narrow"/>
        <family val="2"/>
        <scheme val="minor"/>
      </rPr>
      <t>1–2 variables move per session</t>
    </r>
  </si>
  <si>
    <r>
      <t xml:space="preserve">Carries progress via </t>
    </r>
    <r>
      <rPr>
        <b/>
        <sz val="11"/>
        <color theme="1"/>
        <rFont val="Aptos Narrow"/>
        <family val="2"/>
        <scheme val="minor"/>
      </rPr>
      <t>time + control</t>
    </r>
    <r>
      <rPr>
        <sz val="11"/>
        <color theme="1"/>
        <rFont val="Aptos Narrow"/>
        <family val="2"/>
        <scheme val="minor"/>
      </rPr>
      <t>, not load</t>
    </r>
  </si>
  <si>
    <t>Pressing protected by rep-based progression</t>
  </si>
  <si>
    <t>Arms stay at recoverable volume</t>
  </si>
  <si>
    <t>Data stays clean across 4 weeks</t>
  </si>
  <si>
    <t>PHASE 3 – WEEK 1</t>
  </si>
  <si>
    <t>Strength Re-Expression</t>
  </si>
  <si>
    <t>Global rules for the week</t>
  </si>
  <si>
    <r>
      <t xml:space="preserve">RIR target: </t>
    </r>
    <r>
      <rPr>
        <b/>
        <sz val="11"/>
        <color theme="1"/>
        <rFont val="Aptos Narrow"/>
        <family val="2"/>
        <scheme val="minor"/>
      </rPr>
      <t>1–2 on primary lifts</t>
    </r>
  </si>
  <si>
    <r>
      <t xml:space="preserve">Rest: </t>
    </r>
    <r>
      <rPr>
        <b/>
        <sz val="11"/>
        <color theme="1"/>
        <rFont val="Aptos Narrow"/>
        <family val="2"/>
        <scheme val="minor"/>
      </rPr>
      <t>2–3 min on compounds</t>
    </r>
    <r>
      <rPr>
        <sz val="11"/>
        <color theme="1"/>
        <rFont val="Aptos Narrow"/>
        <family val="2"/>
        <scheme val="minor"/>
      </rPr>
      <t>, 60–90s accessories</t>
    </r>
  </si>
  <si>
    <t>If joint discomfort appears → stop 1 rep earlier, not later</t>
  </si>
  <si>
    <t>Quality &gt; load always</t>
  </si>
  <si>
    <t>🟦 DAY 1 – LOWER + CARRIES (STRENGTH)</t>
  </si>
  <si>
    <t>1. Smith Machine Split Squat (rear foot elevated optional)</t>
  </si>
  <si>
    <t>4 x 5–6 / side</t>
  </si>
  <si>
    <t>Tempo: controlled down, strong up</t>
  </si>
  <si>
    <t>Load: challenging but stable</t>
  </si>
  <si>
    <t>Focus: glute + quad drive, upright torso</t>
  </si>
  <si>
    <t>Muscles</t>
  </si>
  <si>
    <t>Glute max (primary)</t>
  </si>
  <si>
    <t>Adductors (stability)</t>
  </si>
  <si>
    <t>Why</t>
  </si>
  <si>
    <t>Single-leg strength without spinal compression. This is your “safe heavy.”</t>
  </si>
  <si>
    <t>2. Dumbbell Romanian Deadlift</t>
  </si>
  <si>
    <t>3 x 6</t>
  </si>
  <si>
    <t>Slight knee bend</t>
  </si>
  <si>
    <t>DBs close to legs</t>
  </si>
  <si>
    <t>Stop before lumbar tension</t>
  </si>
  <si>
    <t>Erectors (isometric only)</t>
  </si>
  <si>
    <t>Re-express hinge strength without barbell fatigue.</t>
  </si>
  <si>
    <t>3. Farmer’s Carry (Heavy, Clean)</t>
  </si>
  <si>
    <t>45–60 sec carries</t>
  </si>
  <si>
    <t>Rest 90 sec</t>
  </si>
  <si>
    <t>Posture perfect, no incline</t>
  </si>
  <si>
    <t>Deep spinal stabilizers</t>
  </si>
  <si>
    <r>
      <t xml:space="preserve">Strength </t>
    </r>
    <r>
      <rPr>
        <i/>
        <sz val="11"/>
        <color theme="1"/>
        <rFont val="Aptos Narrow"/>
        <family val="2"/>
        <scheme val="minor"/>
      </rPr>
      <t>under control</t>
    </r>
    <r>
      <rPr>
        <sz val="11"/>
        <color theme="1"/>
        <rFont val="Aptos Narrow"/>
        <family val="2"/>
        <scheme val="minor"/>
      </rPr>
      <t>, not survival mode.</t>
    </r>
  </si>
  <si>
    <t>4. Optional: Standing Calf Raise</t>
  </si>
  <si>
    <r>
      <t>2 x 10–12</t>
    </r>
    <r>
      <rPr>
        <sz val="11"/>
        <color theme="1"/>
        <rFont val="Aptos Narrow"/>
        <family val="2"/>
        <scheme val="minor"/>
      </rPr>
      <t xml:space="preserve"> (only if fresh)</t>
    </r>
  </si>
  <si>
    <t>🟦 DAY 2 – UPPER PUSH (STRENGTH BIAS)</t>
  </si>
  <si>
    <t>1. DB Neutral-Grip Bench Press</t>
  </si>
  <si>
    <t>Top set + 2 back-offs</t>
  </si>
  <si>
    <r>
      <t xml:space="preserve">Top: </t>
    </r>
    <r>
      <rPr>
        <b/>
        <sz val="11"/>
        <color theme="1"/>
        <rFont val="Aptos Narrow"/>
        <family val="2"/>
        <scheme val="minor"/>
      </rPr>
      <t>1 x 5–6 @ RIR 1</t>
    </r>
  </si>
  <si>
    <r>
      <t xml:space="preserve">Back-offs: </t>
    </r>
    <r>
      <rPr>
        <b/>
        <sz val="11"/>
        <color theme="1"/>
        <rFont val="Aptos Narrow"/>
        <family val="2"/>
        <scheme val="minor"/>
      </rPr>
      <t>2 x 6–7 @ −10–15%</t>
    </r>
  </si>
  <si>
    <t>Pecs (primary)</t>
  </si>
  <si>
    <t>Anterior delts (managed)</t>
  </si>
  <si>
    <t>You control scapula, elbow path, and depth. AC-friendly.</t>
  </si>
  <si>
    <t>2. Smith Machine Close-Grip Press</t>
  </si>
  <si>
    <t>Stop 1–2 inches above chest</t>
  </si>
  <si>
    <t>Triceps (primary)</t>
  </si>
  <si>
    <t>Inner pec</t>
  </si>
  <si>
    <t>Pure pressing strength without shoulder chaos.</t>
  </si>
  <si>
    <t>3. Seated DB Lateral Raise</t>
  </si>
  <si>
    <t>3 x 10</t>
  </si>
  <si>
    <t>Strict</t>
  </si>
  <si>
    <t>No momentum</t>
  </si>
  <si>
    <t>Shoulder balance during heavier pressing phases.</t>
  </si>
  <si>
    <t>4. Cable Triceps Extension (Quad)</t>
  </si>
  <si>
    <t>2 x 12–15</t>
  </si>
  <si>
    <t>Smooth lockout</t>
  </si>
  <si>
    <t>Long last rep hold</t>
  </si>
  <si>
    <t>🟦 DAY 3 – UPPER PULL (STRENGTH BIAS)</t>
  </si>
  <si>
    <t>1. Chest-Supported DB Row</t>
  </si>
  <si>
    <t>4 x 6</t>
  </si>
  <si>
    <t>Heavy</t>
  </si>
  <si>
    <t>Full pause at top</t>
  </si>
  <si>
    <t>Mid-back</t>
  </si>
  <si>
    <t>Rhomboids</t>
  </si>
  <si>
    <t>Pull heavy without spinal tax.</t>
  </si>
  <si>
    <t>2. Single-Arm Neutral-Grip Pulldown</t>
  </si>
  <si>
    <t>3 x 8 / side</t>
  </si>
  <si>
    <t>Elbow to ribs</t>
  </si>
  <si>
    <t>No torso sway</t>
  </si>
  <si>
    <t>Lats (primary)</t>
  </si>
  <si>
    <t>Teres major</t>
  </si>
  <si>
    <t>Biceps (secondary)</t>
  </si>
  <si>
    <t>3. Single-Arm Cable Row (Split Stance)</t>
  </si>
  <si>
    <t>2 x 10</t>
  </si>
  <si>
    <t>Anti-rotation + scapular control.</t>
  </si>
  <si>
    <t>4. Seated DB Curl (Anchored)</t>
  </si>
  <si>
    <t>2 x 8–10</t>
  </si>
  <si>
    <t>Clean reps only</t>
  </si>
  <si>
    <t>🟦 DAY 4 – ARMS + CAPACITY (LOW NOISE)</t>
  </si>
  <si>
    <t>3 x 10–12</t>
  </si>
  <si>
    <t>Bench ~30°</t>
  </si>
  <si>
    <t>Clean lockout</t>
  </si>
  <si>
    <t>3. Incline DB Curl</t>
  </si>
  <si>
    <t>2 x 12</t>
  </si>
  <si>
    <t>Stretch emphasis</t>
  </si>
  <si>
    <t>4. Farmer’s Hold</t>
  </si>
  <si>
    <t>2–3 x 45–60 sec</t>
  </si>
  <si>
    <t>Same load as earlier in week</t>
  </si>
  <si>
    <t>Goal: cleaner holds, not longer</t>
  </si>
  <si>
    <t>Optional Conditioning</t>
  </si>
  <si>
    <t>Row 2–5k easy OR</t>
  </si>
  <si>
    <t>6–8 min intervals (easy/hard)</t>
  </si>
  <si>
    <t>No max efforts this week.</t>
  </si>
  <si>
    <t>CONFIDENCE LEVEL</t>
  </si>
  <si>
    <t>This phase fits:</t>
  </si>
  <si>
    <t>Your joint history</t>
  </si>
  <si>
    <t>PF constraints</t>
  </si>
  <si>
    <t>Your rowing volume</t>
  </si>
  <si>
    <t>Your training maturity</t>
  </si>
  <si>
    <t>KEY CAVEATS</t>
  </si>
  <si>
    <r>
      <t xml:space="preserve">Week 1 should feel </t>
    </r>
    <r>
      <rPr>
        <b/>
        <sz val="11"/>
        <color theme="1"/>
        <rFont val="Aptos Narrow"/>
        <family val="2"/>
        <scheme val="minor"/>
      </rPr>
      <t>controlled</t>
    </r>
    <r>
      <rPr>
        <sz val="11"/>
        <color theme="1"/>
        <rFont val="Aptos Narrow"/>
        <family val="2"/>
        <scheme val="minor"/>
      </rPr>
      <t>, not brutal</t>
    </r>
  </si>
  <si>
    <t>If anything flares AC or low back, we adjust immediately</t>
  </si>
  <si>
    <r>
      <t xml:space="preserve">Strength expression shows up </t>
    </r>
    <r>
      <rPr>
        <b/>
        <sz val="11"/>
        <color theme="1"/>
        <rFont val="Aptos Narrow"/>
        <family val="2"/>
        <scheme val="minor"/>
      </rPr>
      <t>Weeks 2–3</t>
    </r>
    <r>
      <rPr>
        <sz val="11"/>
        <color theme="1"/>
        <rFont val="Aptos Narrow"/>
        <family val="2"/>
        <scheme val="minor"/>
      </rPr>
      <t>, not Day 1</t>
    </r>
  </si>
  <si>
    <t>Phase 4 • Week 1 • Day 1</t>
  </si>
  <si>
    <t>Today’s Session Focus</t>
  </si>
  <si>
    <t>Introduce heavier compound patterns</t>
  </si>
  <si>
    <t>Maintain arm strength momentum</t>
  </si>
  <si>
    <t>Reinforce shoulder stability under load</t>
  </si>
  <si>
    <t>Extend carry duration toward new ceiling</t>
  </si>
  <si>
    <t>1. Warmup Block</t>
  </si>
  <si>
    <t>Keep this tight and deliberate. هدف is joint prep, not fatigue.</t>
  </si>
  <si>
    <t>5 min light row</t>
  </si>
  <si>
    <t>Stroke rate 18 to 20</t>
  </si>
  <si>
    <t>Smooth drive, no intensity</t>
  </si>
  <si>
    <t>Hip hinge drill x 10 slow reps</t>
  </si>
  <si>
    <t>Thoracic rotations x 8 per side</t>
  </si>
  <si>
    <t>Band pull-aparts x 15</t>
  </si>
  <si>
    <t>Light face pulls x 12</t>
  </si>
  <si>
    <t>Confidence: 0.93</t>
  </si>
  <si>
    <t>2. Primary Lift • Hinge Pattern</t>
  </si>
  <si>
    <t>Romanian Deadlift</t>
  </si>
  <si>
    <t>Set 1: light ramp x 8</t>
  </si>
  <si>
    <t>Set 2: moderate x 6</t>
  </si>
  <si>
    <t>Set 3 to 4: working sets x 6 to 8</t>
  </si>
  <si>
    <t>Load guidance</t>
  </si>
  <si>
    <t>Start conservative. حوالي 10 to 15 percent above your last comfortable hinge exposure</t>
  </si>
  <si>
    <t>Prioritize position over load</t>
  </si>
  <si>
    <t>Execution cues</t>
  </si>
  <si>
    <t>Soft knees, push hips back</t>
  </si>
  <si>
    <t>Maintain lat tension</t>
  </si>
  <si>
    <t>Bar stays close to thighs</t>
  </si>
  <si>
    <t>Stop before lumbar flexion</t>
  </si>
  <si>
    <t>Target</t>
  </si>
  <si>
    <t>You should feel hamstrings loaded, not lower back strain</t>
  </si>
  <si>
    <t>Confidence: 0.88</t>
  </si>
  <si>
    <t>3. Secondary Press • Controlled Strength</t>
  </si>
  <si>
    <t>Smith Machine Chest Press</t>
  </si>
  <si>
    <t>3 sets x 8 to 10</t>
  </si>
  <si>
    <t>Tempo: 3 sec down, controlled press</t>
  </si>
  <si>
    <t>Rebuild confidence here</t>
  </si>
  <si>
    <t>Use a load where صفر anterior shoulder awareness</t>
  </si>
  <si>
    <t>Execution</t>
  </si>
  <si>
    <t>Elbow angle حوالي 45 degrees</t>
  </si>
  <si>
    <t>Bar path slightly lower chest</t>
  </si>
  <si>
    <t>Confidence: 0.90</t>
  </si>
  <si>
    <t>4. Upper Back Stability</t>
  </si>
  <si>
    <t>3 sets x 12 to 15</t>
  </si>
  <si>
    <t>Increase load slightly from Phase 3 target</t>
  </si>
  <si>
    <t>Focus</t>
  </si>
  <si>
    <t>External rotation at end range</t>
  </si>
  <si>
    <t>Pause 1 sec at contraction</t>
  </si>
  <si>
    <t>Confidence: 0.91</t>
  </si>
  <si>
    <t>5. Arm Superset</t>
  </si>
  <si>
    <r>
      <t xml:space="preserve">A. </t>
    </r>
    <r>
      <rPr>
        <b/>
        <sz val="11"/>
        <color theme="1"/>
        <rFont val="Aptos Narrow"/>
        <family val="2"/>
        <scheme val="minor"/>
      </rPr>
      <t>Incline Dumbbell Curl</t>
    </r>
  </si>
  <si>
    <t>3 sets: 10, 8, 8</t>
  </si>
  <si>
    <t>Begin testing 30 lb if first set hits 10 clean</t>
  </si>
  <si>
    <r>
      <t xml:space="preserve">B. </t>
    </r>
    <r>
      <rPr>
        <b/>
        <sz val="11"/>
        <color theme="1"/>
        <rFont val="Aptos Narrow"/>
        <family val="2"/>
        <scheme val="minor"/>
      </rPr>
      <t>Rope Pushdown</t>
    </r>
  </si>
  <si>
    <t>3 sets: 10 to 12</t>
  </si>
  <si>
    <t>Progress toward 55 lb range تدريجي</t>
  </si>
  <si>
    <t>60 to 75 sec between rounds</t>
  </si>
  <si>
    <t>Confidence: 0.89</t>
  </si>
  <si>
    <t>6. Carry Progression • Key Signal Test</t>
  </si>
  <si>
    <t>Suitcase Carry</t>
  </si>
  <si>
    <t>70 lb</t>
  </si>
  <si>
    <t>2 to 3 attempts per side</t>
  </si>
  <si>
    <t>Target: 60 seconds</t>
  </si>
  <si>
    <t>This is your phase diagnostic.</t>
  </si>
  <si>
    <t>Success criteria</t>
  </si>
  <si>
    <t>No torso collapse</t>
  </si>
  <si>
    <t>Grip fatigue occurs late</t>
  </si>
  <si>
    <t>No shoulder instability</t>
  </si>
  <si>
    <t>If you hit 60 sec clean → green light for heavier hinge progression next sessions</t>
  </si>
  <si>
    <t>Confidence: 0.92</t>
  </si>
  <si>
    <t>7. Optional Finisher</t>
  </si>
  <si>
    <t>Only if energy permits</t>
  </si>
  <si>
    <t>Row 5 to 7 min</t>
  </si>
  <si>
    <t>Moderate pace, not max effort</t>
  </si>
  <si>
    <t>Phase 4 • Week 1 • Day 2</t>
  </si>
  <si>
    <t>Controlled pressing, triceps strength, shoulder stability under load</t>
  </si>
  <si>
    <t>Warm Up</t>
  </si>
  <si>
    <t>Erg row, 5 minutes easy</t>
  </si>
  <si>
    <t>Scap push ups x 12</t>
  </si>
  <si>
    <t>Cable external rotation x 10 each side</t>
  </si>
  <si>
    <t>Serratus wall slides x 8</t>
  </si>
  <si>
    <t>Goal</t>
  </si>
  <si>
    <t>Prime scapular control and reduce anterior shoulder stress</t>
  </si>
  <si>
    <t>Confidence 0.93</t>
  </si>
  <si>
    <t>4 sets x 8 to 10</t>
  </si>
  <si>
    <t>start at 115 lb</t>
  </si>
  <si>
    <t>progress to 125 to 135 lb if first set feels easier than RIR 3</t>
  </si>
  <si>
    <t>3 second eccentric</t>
  </si>
  <si>
    <t>elbows about 45 degrees</t>
  </si>
  <si>
    <t>bar path to lower chest</t>
  </si>
  <si>
    <t>no shoulder shift or instability</t>
  </si>
  <si>
    <t>RIR 2 on final set</t>
  </si>
  <si>
    <t>zero sharp anterior shoulder feedback</t>
  </si>
  <si>
    <t>Confidence 0.90</t>
  </si>
  <si>
    <t>B. Secondary Press</t>
  </si>
  <si>
    <t>3 sets x 10 to 12 each side</t>
  </si>
  <si>
    <t>moderate load, prioritize control over weight</t>
  </si>
  <si>
    <t>split stance</t>
  </si>
  <si>
    <t>resist rotation through torso</t>
  </si>
  <si>
    <t>slow forward press, controlled return</t>
  </si>
  <si>
    <t>Purpose</t>
  </si>
  <si>
    <t>Reinforce shoulder stability and asymmetry control</t>
  </si>
  <si>
    <t>Confidence 0.88</t>
  </si>
  <si>
    <t>C. Triceps Strength Block</t>
  </si>
  <si>
    <t>Rope Pushdown</t>
  </si>
  <si>
    <t>4 sets x 10 to 12</t>
  </si>
  <si>
    <t>aim for 50 to 55 lb top set</t>
  </si>
  <si>
    <t>elbows fixed</t>
  </si>
  <si>
    <t>full lockout with control</t>
  </si>
  <si>
    <t>no shoulder roll forward</t>
  </si>
  <si>
    <t>Confidence 0.91</t>
  </si>
  <si>
    <t>D. Overhead Triceps (Controlled Stretch)</t>
  </si>
  <si>
    <t>Single Arm Cable Overhead Extension</t>
  </si>
  <si>
    <t>light to moderate</t>
  </si>
  <si>
    <t>prioritize stretch and control</t>
  </si>
  <si>
    <t>slight forward lean</t>
  </si>
  <si>
    <t>full stretch behind head</t>
  </si>
  <si>
    <t>slow eccentric</t>
  </si>
  <si>
    <t>Note</t>
  </si>
  <si>
    <t>If any shoulder discomfort appears, swap for cross body extension</t>
  </si>
  <si>
    <t>Confidence 0.86</t>
  </si>
  <si>
    <t>E. Lateral Raise</t>
  </si>
  <si>
    <t>start at 6 to 8 lb</t>
  </si>
  <si>
    <t>slight forward torso lean</t>
  </si>
  <si>
    <t>raise in scapular plane</t>
  </si>
  <si>
    <t>1 second pause at top</t>
  </si>
  <si>
    <t>Confidence 0.87</t>
  </si>
  <si>
    <t>F. Optional Capacity Finisher</t>
  </si>
  <si>
    <t>Choose one based on energy</t>
  </si>
  <si>
    <t>Option 1</t>
  </si>
  <si>
    <t>Bike, 8 to 10 minutes moderate</t>
  </si>
  <si>
    <t>Option 2</t>
  </si>
  <si>
    <t>Row, 6 to 8 minutes steady</t>
  </si>
  <si>
    <t>Keep intensity submaximal</t>
  </si>
  <si>
    <t>Session Targets</t>
  </si>
  <si>
    <t>Duration: 60 to 70 minutes</t>
  </si>
  <si>
    <t>Shoulder discomfort: stays under 3 out of 10</t>
  </si>
  <si>
    <t>Pressing feels stable, not forced</t>
  </si>
  <si>
    <t>Execution Priority</t>
  </si>
  <si>
    <t>1. Pain free pressing pattern</t>
  </si>
  <si>
    <t>2. Triceps load progression</t>
  </si>
  <si>
    <t>3. Shoulder control under fatigue</t>
  </si>
  <si>
    <t>4. Clean, repeatable reps</t>
  </si>
  <si>
    <t>Adjustment Rules</t>
  </si>
  <si>
    <t>If shoulder tightness appears early</t>
  </si>
  <si>
    <t>→ reduce load, keep tempo</t>
  </si>
  <si>
    <t>If pressing feels unstable</t>
  </si>
  <si>
    <t>→ extend warm up and reduce top set</t>
  </si>
  <si>
    <t>If triceps dominate without shoulder input</t>
  </si>
  <si>
    <t>→ continue progression</t>
  </si>
  <si>
    <t>Phase 4 • Week 1 • Day 3</t>
  </si>
  <si>
    <t>Pulling strength, upper back stability, submax carry reinforcement</t>
  </si>
  <si>
    <t>Open thoracic mobility and activate scapular control</t>
  </si>
  <si>
    <t>A. Chest Supported Dumbbell Row</t>
  </si>
  <si>
    <t>start at 70 lb</t>
  </si>
  <si>
    <t>if first set exceeds 10 clean, move to 75 lb</t>
  </si>
  <si>
    <t>chest fixed to pad</t>
  </si>
  <si>
    <t>pull elbows down and back</t>
  </si>
  <si>
    <t>1 second squeeze at top</t>
  </si>
  <si>
    <t>no torso movement</t>
  </si>
  <si>
    <t>RIR 1 to 2 on final set</t>
  </si>
  <si>
    <t>B. Single Arm Neutral Grip Cable Pulldown</t>
  </si>
  <si>
    <t>3 sets x 10 each side</t>
  </si>
  <si>
    <t>start at 145 lb</t>
  </si>
  <si>
    <t>progress to 150 lb if control holds</t>
  </si>
  <si>
    <t>neutral wrist at all times</t>
  </si>
  <si>
    <t>avoid internal rotation drift</t>
  </si>
  <si>
    <t>pull elbow toward hip</t>
  </si>
  <si>
    <t>Key constraint</t>
  </si>
  <si>
    <t>match right side to left side quality</t>
  </si>
  <si>
    <t>C. Seated Cable Row, Narrow Neutral Grip</t>
  </si>
  <si>
    <t>3 sets x 10 to 12</t>
  </si>
  <si>
    <t>120 to 140 lb range based on machine setup</t>
  </si>
  <si>
    <t>upright torso</t>
  </si>
  <si>
    <t>no excessive lean back</t>
  </si>
  <si>
    <t>controlled tempo</t>
  </si>
  <si>
    <t>D. Rear Delt Cable Fly</t>
  </si>
  <si>
    <t>15 lb baseline</t>
  </si>
  <si>
    <t>increase only if tempo stays clean</t>
  </si>
  <si>
    <t>slight forward torso angle</t>
  </si>
  <si>
    <t>pull wide, not back</t>
  </si>
  <si>
    <t>1 second pause</t>
  </si>
  <si>
    <t>Confidence 0.89</t>
  </si>
  <si>
    <t>E. Carry Reinforcement</t>
  </si>
  <si>
    <t>2 rounds each side</t>
  </si>
  <si>
    <t>Load: 65 lb</t>
  </si>
  <si>
    <t>Target: 45 to 60 seconds</t>
  </si>
  <si>
    <t>reinforce pattern without max fatigue</t>
  </si>
  <si>
    <t>groove posture and control</t>
  </si>
  <si>
    <t>identical standards to Day 1</t>
  </si>
  <si>
    <t>no torso collapse</t>
  </si>
  <si>
    <t>Confidence 0.92</t>
  </si>
  <si>
    <t>F. Optional Biceps Finisher</t>
  </si>
  <si>
    <t>Choose based on energy</t>
  </si>
  <si>
    <t>Option</t>
  </si>
  <si>
    <t>Incline DB Curl</t>
  </si>
  <si>
    <t>2 sets x 10 to 12</t>
  </si>
  <si>
    <t>keep load moderate, do not push failure</t>
  </si>
  <si>
    <t>maintain frequency without impacting recovery</t>
  </si>
  <si>
    <t>Grip fatigue: moderate, not max</t>
  </si>
  <si>
    <t>No lower back tightness during rows</t>
  </si>
  <si>
    <t>1. Row strictness and contraction quality</t>
  </si>
  <si>
    <t>2. Pulldown shoulder positioning</t>
  </si>
  <si>
    <t>3. Carry posture under fatigue</t>
  </si>
  <si>
    <t>4. Symmetry between sides</t>
  </si>
  <si>
    <t>If lower back tightness appears</t>
  </si>
  <si>
    <t>→ reduce load on rows, maintain chest support emphasis</t>
  </si>
  <si>
    <t>If grip limits pulling early</t>
  </si>
  <si>
    <t>→ straps allowed on final set only</t>
  </si>
  <si>
    <t>If shoulder feels unstable</t>
  </si>
  <si>
    <t>→ reduce pulldown load and increase tempo control</t>
  </si>
  <si>
    <t>Phase 4 • Week 1 • Day 4</t>
  </si>
  <si>
    <t>Arm hypertrophy, controlled fatigue, grip and capacity without overload</t>
  </si>
  <si>
    <t>Erg row, 4 to 5 minutes easy</t>
  </si>
  <si>
    <t>Band triceps pushdown x 15</t>
  </si>
  <si>
    <t>Light DB curls x 12</t>
  </si>
  <si>
    <t>Wrist rolls or light carries x 30 seconds</t>
  </si>
  <si>
    <t>Increase blood flow to elbows and forearms, reduce stiffness</t>
  </si>
  <si>
    <t>A. Primary Curl</t>
  </si>
  <si>
    <t>Incline Dumbbell Curl, supinated</t>
  </si>
  <si>
    <t>4 sets x 8 to 12</t>
  </si>
  <si>
    <t>start at 25 lb</t>
  </si>
  <si>
    <t>if first set hits 12 clean, move to 30 lb</t>
  </si>
  <si>
    <t>full stretch at bottom</t>
  </si>
  <si>
    <t>shoulders pinned back</t>
  </si>
  <si>
    <t>no swing or shoulder roll</t>
  </si>
  <si>
    <t>last set at RIR 1 to 2</t>
  </si>
  <si>
    <t>B. Secondary Curl</t>
  </si>
  <si>
    <t>Spider Curl, neutral or slight hammer</t>
  </si>
  <si>
    <t>35 to 45 lb depending on setup</t>
  </si>
  <si>
    <t>chest supported</t>
  </si>
  <si>
    <t>eliminate momentum</t>
  </si>
  <si>
    <t>constant tension</t>
  </si>
  <si>
    <t>bias brachialis and reduce shoulder involvement</t>
  </si>
  <si>
    <t>C. Triceps Strength</t>
  </si>
  <si>
    <t>45 to 50 lb</t>
  </si>
  <si>
    <t>full extension with control</t>
  </si>
  <si>
    <t>stop before shoulder roll</t>
  </si>
  <si>
    <t>clean reps only, no compensation</t>
  </si>
  <si>
    <t>D. Triceps Stretch</t>
  </si>
  <si>
    <t>Single Arm Overhead Cable Extension</t>
  </si>
  <si>
    <t>same or slightly below Day 2</t>
  </si>
  <si>
    <t>controlled stretch</t>
  </si>
  <si>
    <t>no elbow flare</t>
  </si>
  <si>
    <t>Adjustment</t>
  </si>
  <si>
    <t>if shoulder discomfort appears, switch to cross body extension</t>
  </si>
  <si>
    <t>E. Grip and Carry Capacity</t>
  </si>
  <si>
    <t>Farmer Hold</t>
  </si>
  <si>
    <t>45 to 60 seconds</t>
  </si>
  <si>
    <t>crush grip</t>
  </si>
  <si>
    <t>shoulders down and back</t>
  </si>
  <si>
    <t>no bouncing or shifting</t>
  </si>
  <si>
    <t>reinforce grip without full carry fatigue</t>
  </si>
  <si>
    <t>F. Optional Finisher</t>
  </si>
  <si>
    <t>Keep effort controlled</t>
  </si>
  <si>
    <t>Duration: 55 to 65 minutes</t>
  </si>
  <si>
    <t>Arm fatigue: high</t>
  </si>
  <si>
    <t>Joint stress: low</t>
  </si>
  <si>
    <t>Grip fatigue: moderate</t>
  </si>
  <si>
    <t>1. Curl quality and stretch tension</t>
  </si>
  <si>
    <t>2. Triceps lockout control</t>
  </si>
  <si>
    <t>3. No shoulder compensation</t>
  </si>
  <si>
    <t>4. Grip consistency</t>
  </si>
  <si>
    <t>If elbows feel irritated</t>
  </si>
  <si>
    <t>→ reduce load, increase tempo</t>
  </si>
  <si>
    <t>If shoulder engages during curls</t>
  </si>
  <si>
    <t>→ reduce weight immediately</t>
  </si>
  <si>
    <t>If grip fails early</t>
  </si>
  <si>
    <t>→ extend rest, not reduce load</t>
  </si>
  <si>
    <t>PHASE 5 WEEK 1 DAY 1</t>
  </si>
  <si>
    <t>Lower + Pull with Hinge Emphasis</t>
  </si>
  <si>
    <t>1. Hip Hinge Drill</t>
  </si>
  <si>
    <t>2 sets of 10</t>
  </si>
  <si>
    <t>Slow patterning, focus on hamstring tension</t>
  </si>
  <si>
    <t>2. Thoracic Rotations</t>
  </si>
  <si>
    <t>2 sets of 8 per side</t>
  </si>
  <si>
    <t>Controlled, do not force range</t>
  </si>
  <si>
    <t>3. Scap Push Ups</t>
  </si>
  <si>
    <t>2 sets of 12</t>
  </si>
  <si>
    <t>Protraction and control</t>
  </si>
  <si>
    <t>Primary Block A. Hinge Strength</t>
  </si>
  <si>
    <t>4 sets of 6 to 8</t>
  </si>
  <si>
    <t>Start at 65s to 70s per hand</t>
  </si>
  <si>
    <t>You hit 60s clean in prior phase. This is your progression jump.</t>
  </si>
  <si>
    <t>3-1-1 tempo</t>
  </si>
  <si>
    <t>Full hamstring stretch</t>
  </si>
  <si>
    <t>Neutral spine locked</t>
  </si>
  <si>
    <t>Progression cue</t>
  </si>
  <si>
    <t>If you hit 8 reps across with RIR 1, increase next session</t>
  </si>
  <si>
    <t>Block B. Unilateral Stability</t>
  </si>
  <si>
    <t>Rear Foot Elevated Split Squat</t>
  </si>
  <si>
    <t>3 sets of 8 per side</t>
  </si>
  <si>
    <t>Start 20 to 25 lb dumbbells</t>
  </si>
  <si>
    <t>Forward torso lean to bias glute</t>
  </si>
  <si>
    <t>No collapse at bottom</t>
  </si>
  <si>
    <t>Constraint</t>
  </si>
  <si>
    <t>No foot cramping. If it returns, reduce load and adjust stance</t>
  </si>
  <si>
    <t>Block C. Pull Strength</t>
  </si>
  <si>
    <t>Chest Supported DB Row</t>
  </si>
  <si>
    <t>4 sets of 8 to 10</t>
  </si>
  <si>
    <t>70 to 75 lb dumbbells</t>
  </si>
  <si>
    <t>Hard scap retraction</t>
  </si>
  <si>
    <t>No torso movement</t>
  </si>
  <si>
    <t>If last set hits 10 clean, increase next week</t>
  </si>
  <si>
    <t>Block D. Vertical Pull Control</t>
  </si>
  <si>
    <t>Single Arm Neutral Grip Pulldown</t>
  </si>
  <si>
    <t>3 sets of 10</t>
  </si>
  <si>
    <t>Match or slightly exceed prior 150 lb work</t>
  </si>
  <si>
    <t>Strict neutral wrist</t>
  </si>
  <si>
    <t>Elbow path consistent</t>
  </si>
  <si>
    <t>No anterior shoulder sensation allowed</t>
  </si>
  <si>
    <t>Block E. Carry Test</t>
  </si>
  <si>
    <t>3 sets per side</t>
  </si>
  <si>
    <t>60 seconds</t>
  </si>
  <si>
    <t>This is your Phase 5 entry test</t>
  </si>
  <si>
    <t>Pass criteria</t>
  </si>
  <si>
    <t>No lateral collapse</t>
  </si>
  <si>
    <t>Grip failure occurs after posture breakdown, not before</t>
  </si>
  <si>
    <t>If passed</t>
  </si>
  <si>
    <t>You are cleared for heavier hinge progression next week</t>
  </si>
  <si>
    <t>Block F. Core Stability</t>
  </si>
  <si>
    <t>3 sets each side</t>
  </si>
  <si>
    <t>Stacked shoulder</t>
  </si>
  <si>
    <t>No sinking into joint</t>
  </si>
  <si>
    <t>You already identified better tolerance patterns, use them</t>
  </si>
  <si>
    <t>Finisher</t>
  </si>
  <si>
    <t>10 minutes steady</t>
  </si>
  <si>
    <t>Stroke rate 20 to 22</t>
  </si>
  <si>
    <t>Focus on efficiency, not output</t>
  </si>
  <si>
    <t>SESSION INTENT</t>
  </si>
  <si>
    <t>This is not a volume day</t>
  </si>
  <si>
    <t>This is a signal day</t>
  </si>
  <si>
    <t>PHASE 5 WEEK 1 DAY 2</t>
  </si>
  <si>
    <t>Push + Triceps with Shoulder Control</t>
  </si>
  <si>
    <t>Maintain pressing strength</t>
  </si>
  <si>
    <t>Avoid CNS drain</t>
  </si>
  <si>
    <t>No failure chasing</t>
  </si>
  <si>
    <t>If readiness feels low again, you will still complete this session by trimming volume, not intensity</t>
  </si>
  <si>
    <t>WARM UP</t>
  </si>
  <si>
    <t>1. Scap Push Ups</t>
  </si>
  <si>
    <t>Full protraction, slow control</t>
  </si>
  <si>
    <t>2. Cable External Rotation</t>
  </si>
  <si>
    <t>2 sets of 10 per side</t>
  </si>
  <si>
    <t>Light, strict, no compensation</t>
  </si>
  <si>
    <t>3. Serratus Wall Slides</t>
  </si>
  <si>
    <t>2 sets of 8</t>
  </si>
  <si>
    <t>Controlled upward rotation</t>
  </si>
  <si>
    <t>BLOCK A. Primary Press</t>
  </si>
  <si>
    <t>Start 5 to 10 lb above last clean Phase 4 working sets</t>
  </si>
  <si>
    <t>Light touch at chest</t>
  </si>
  <si>
    <t>No bounce</t>
  </si>
  <si>
    <t>Scap locked</t>
  </si>
  <si>
    <t>If you hit 8 reps across at RIR 1 to 2, increase next session</t>
  </si>
  <si>
    <t>Zero anterior shoulder sensation</t>
  </si>
  <si>
    <t>BLOCK B. Secondary Press</t>
  </si>
  <si>
    <t>Neutral Grip DB Press</t>
  </si>
  <si>
    <t>3 sets of 8 to 10</t>
  </si>
  <si>
    <t>45 to 55 lb dumbbells</t>
  </si>
  <si>
    <t>Slight rotation toward underhand at bottom</t>
  </si>
  <si>
    <t>Control the stretch</t>
  </si>
  <si>
    <t>No elbow flare</t>
  </si>
  <si>
    <t>Adjustment rule</t>
  </si>
  <si>
    <t>If shoulder feels off, reduce ROM slightly, not load</t>
  </si>
  <si>
    <t>BLOCK C. Stability Press</t>
  </si>
  <si>
    <t>Single Arm DB Balance Press</t>
  </si>
  <si>
    <t>3 sets of 6 to 8 per side</t>
  </si>
  <si>
    <t>40 to 45 lb</t>
  </si>
  <si>
    <t>Stabilize at top for 1 to 2 seconds</t>
  </si>
  <si>
    <t>No wobble compensation</t>
  </si>
  <si>
    <t>Reinforces shoulder integrity under unilateral load</t>
  </si>
  <si>
    <t>BLOCK D. Triceps Strength</t>
  </si>
  <si>
    <t>Rope Pushdowns</t>
  </si>
  <si>
    <t>3 to 4 sets of 10 to 12</t>
  </si>
  <si>
    <t>Progress toward 55 lb top set</t>
  </si>
  <si>
    <t>Full lockout with control</t>
  </si>
  <si>
    <t>No shoulder roll forward</t>
  </si>
  <si>
    <t>Last set may approach RIR 0 if form is perfect</t>
  </si>
  <si>
    <t>BLOCK E. Triceps Lengthened Position</t>
  </si>
  <si>
    <t>Single Arm Cable Cross Body Extension</t>
  </si>
  <si>
    <t>3 sets of 10 to 12</t>
  </si>
  <si>
    <t>12.5 to 17.5 lb</t>
  </si>
  <si>
    <t>1-1-3 tempo</t>
  </si>
  <si>
    <t>Emphasize stretch</t>
  </si>
  <si>
    <t>No elbow drift</t>
  </si>
  <si>
    <t>BLOCK F. Lateral Shoulder Capacity</t>
  </si>
  <si>
    <t>DB Lateral Raise</t>
  </si>
  <si>
    <t>3 sets of 12 to 15</t>
  </si>
  <si>
    <t>6 to 10 lb</t>
  </si>
  <si>
    <t>2-2-2 tempo</t>
  </si>
  <si>
    <t>Pause at top</t>
  </si>
  <si>
    <t>OPTIONAL FINISHER</t>
  </si>
  <si>
    <t>Cycling or Rowing</t>
  </si>
  <si>
    <t>8 to 10 minutes</t>
  </si>
  <si>
    <t>Low intensity</t>
  </si>
  <si>
    <t>Only perform if energy is stable</t>
  </si>
  <si>
    <t>ADJUSTMENT RULES BASED ON YOUR LAST SESSION</t>
  </si>
  <si>
    <t>If you feel nausea or energy crash returning</t>
  </si>
  <si>
    <t>Stop after Block C</t>
  </si>
  <si>
    <t>Skip isolation work</t>
  </si>
  <si>
    <t>Hydrate and exit</t>
  </si>
  <si>
    <t>If pressing feels strong but system feels weak</t>
  </si>
  <si>
    <t>Keep load</t>
  </si>
  <si>
    <t>Cut one set from each block</t>
  </si>
  <si>
    <t>If shoulder gives ANY instability signal</t>
  </si>
  <si>
    <t>Stop pressing</t>
  </si>
  <si>
    <t>Switch to machine only work or end session</t>
  </si>
  <si>
    <t>PROGRESSION INTENT</t>
  </si>
  <si>
    <t>This is not a max output day</t>
  </si>
  <si>
    <t>This is a control and validation day</t>
  </si>
  <si>
    <t>What I am looking for</t>
  </si>
  <si>
    <t>Shoulder remains quiet under pressing volume</t>
  </si>
  <si>
    <t>Triceps strength continues upward trend</t>
  </si>
  <si>
    <t>No systemic crash like Day 1</t>
  </si>
  <si>
    <t>BOTTOM LINE</t>
  </si>
  <si>
    <t>Day 1 proved your strength held under stress</t>
  </si>
  <si>
    <t>Day 2 proves you can express it cleanly</t>
  </si>
  <si>
    <t>Execute with control, not aggression</t>
  </si>
  <si>
    <t>PHASE 5 WEEK 1 DAY 3</t>
  </si>
  <si>
    <t>Carries + Pull with Stability Bias</t>
  </si>
  <si>
    <t>1. Hip Hinge Patterning</t>
  </si>
  <si>
    <t>Slow, controlled</t>
  </si>
  <si>
    <t>2. Dead Bug</t>
  </si>
  <si>
    <t>Full control, no lumbar movement</t>
  </si>
  <si>
    <t>3. Light Face Pull</t>
  </si>
  <si>
    <t>2 sets of 15</t>
  </si>
  <si>
    <t>Pause and squeeze</t>
  </si>
  <si>
    <t>BLOCK A. Carry Test</t>
  </si>
  <si>
    <t>Use thick grips if available</t>
  </si>
  <si>
    <t>Upright posture</t>
  </si>
  <si>
    <t>No torso lean</t>
  </si>
  <si>
    <t>Controlled pace</t>
  </si>
  <si>
    <t>Scoring</t>
  </si>
  <si>
    <t>Pass</t>
  </si>
  <si>
    <t>60 seconds with posture intact</t>
  </si>
  <si>
    <t>Conditional pass</t>
  </si>
  <si>
    <t>50 to 60 seconds with posture intact</t>
  </si>
  <si>
    <t>Fail</t>
  </si>
  <si>
    <t>Grip gives out early or posture breaks first</t>
  </si>
  <si>
    <t>This determines next week’s hinge progression</t>
  </si>
  <si>
    <t>Confidence 0.95</t>
  </si>
  <si>
    <t>BLOCK B. Posterior Chain Volume</t>
  </si>
  <si>
    <t>4 sets of 10 to 12</t>
  </si>
  <si>
    <t>65 to 75 lb depending on fatigue</t>
  </si>
  <si>
    <t>Full stretch at bottom</t>
  </si>
  <si>
    <t>If all sets hit 12 clean, increase load next session</t>
  </si>
  <si>
    <t>BLOCK C. Lat Isolation</t>
  </si>
  <si>
    <t>130 to 150 lb</t>
  </si>
  <si>
    <t>No shoulder drift</t>
  </si>
  <si>
    <t>BLOCK D. Upper Back Stability</t>
  </si>
  <si>
    <t>3 sets of 15 to 20</t>
  </si>
  <si>
    <t>Cable at face height</t>
  </si>
  <si>
    <t>2 second hold each rep</t>
  </si>
  <si>
    <t>External rotation at finish</t>
  </si>
  <si>
    <t>Maintain shoulder integrity</t>
  </si>
  <si>
    <t>Reinforce scap control under fatigue</t>
  </si>
  <si>
    <t>BLOCK E. Biceps Strength</t>
  </si>
  <si>
    <t>30 to 35 lb</t>
  </si>
  <si>
    <t>If first set exceeds 10, increase load next session</t>
  </si>
  <si>
    <t>BLOCK F. Anti Lateral Core</t>
  </si>
  <si>
    <t>Suitcase Hold or Side Plank</t>
  </si>
  <si>
    <t>Stack joints</t>
  </si>
  <si>
    <t>No drift</t>
  </si>
  <si>
    <t>Controlled breathing</t>
  </si>
  <si>
    <t>8 to 12 minutes</t>
  </si>
  <si>
    <t>Low to moderate intensity</t>
  </si>
  <si>
    <t>Only if energy is stable</t>
  </si>
  <si>
    <t>ADJUSTMENT RULES</t>
  </si>
  <si>
    <t>If carry test fails early due to grip</t>
  </si>
  <si>
    <t>Continue remaining sets</t>
  </si>
  <si>
    <t>Note exact failure time</t>
  </si>
  <si>
    <t>Do not increase hinge load next week</t>
  </si>
  <si>
    <t>If carry test passes</t>
  </si>
  <si>
    <t>You unlock heavier hinge progression next week</t>
  </si>
  <si>
    <t>If lower back fatigue appears</t>
  </si>
  <si>
    <t>Reduce row load</t>
  </si>
  <si>
    <t>Maintain tempo</t>
  </si>
  <si>
    <t>WHAT I AM LOOKING FOR</t>
  </si>
  <si>
    <t>Does 70 lb carry hit 60 seconds</t>
  </si>
  <si>
    <t>Does grip fatigue occur after posture fatigue</t>
  </si>
  <si>
    <t>Does posterior chain feel stronger than Day 1</t>
  </si>
  <si>
    <t>This session closes the loop on your Phase 5 entry</t>
  </si>
  <si>
    <t>Day 1 showed strength under stress</t>
  </si>
  <si>
    <t>Day 2 showed control under volume</t>
  </si>
  <si>
    <t>Day 3 determines if your system is ready to move up</t>
  </si>
  <si>
    <t>Execute this with focus. This is your checkpoint session</t>
  </si>
  <si>
    <t>PHASE 5 WEEK 1 DAY 4</t>
  </si>
  <si>
    <t>Arms + Capacity</t>
  </si>
  <si>
    <r>
      <t xml:space="preserve">A. </t>
    </r>
    <r>
      <rPr>
        <b/>
        <sz val="11"/>
        <color theme="1"/>
        <rFont val="Aptos Narrow"/>
        <family val="2"/>
        <scheme val="minor"/>
      </rPr>
      <t>Exercise:</t>
    </r>
    <r>
      <rPr>
        <sz val="11"/>
        <color theme="1"/>
        <rFont val="Aptos Narrow"/>
        <family val="2"/>
        <scheme val="minor"/>
      </rPr>
      <t xml:space="preserve"> DB Spider Curl (Hammer)</t>
    </r>
  </si>
  <si>
    <r>
      <t>Sets:</t>
    </r>
    <r>
      <rPr>
        <sz val="11"/>
        <color theme="1"/>
        <rFont val="Aptos Narrow"/>
        <family val="2"/>
        <scheme val="minor"/>
      </rPr>
      <t xml:space="preserve"> 3</t>
    </r>
  </si>
  <si>
    <r>
      <t>Reps:</t>
    </r>
    <r>
      <rPr>
        <sz val="11"/>
        <color theme="1"/>
        <rFont val="Aptos Narrow"/>
        <family val="2"/>
        <scheme val="minor"/>
      </rPr>
      <t xml:space="preserve"> 12 to 15</t>
    </r>
  </si>
  <si>
    <r>
      <t>Load:</t>
    </r>
    <r>
      <rPr>
        <sz val="11"/>
        <color theme="1"/>
        <rFont val="Aptos Narrow"/>
        <family val="2"/>
        <scheme val="minor"/>
      </rPr>
      <t xml:space="preserve"> 40 to 50 lb</t>
    </r>
  </si>
  <si>
    <t>Notes:</t>
  </si>
  <si>
    <t>Bench at ~30 degrees</t>
  </si>
  <si>
    <t>No swing</t>
  </si>
  <si>
    <t>Control the eccentric</t>
  </si>
  <si>
    <r>
      <t xml:space="preserve">B. </t>
    </r>
    <r>
      <rPr>
        <b/>
        <sz val="11"/>
        <color theme="1"/>
        <rFont val="Aptos Narrow"/>
        <family val="2"/>
        <scheme val="minor"/>
      </rPr>
      <t>Exercise:</t>
    </r>
    <r>
      <rPr>
        <sz val="11"/>
        <color theme="1"/>
        <rFont val="Aptos Narrow"/>
        <family val="2"/>
        <scheme val="minor"/>
      </rPr>
      <t xml:space="preserve"> Rope Pushdown</t>
    </r>
  </si>
  <si>
    <r>
      <t>Sets:</t>
    </r>
    <r>
      <rPr>
        <sz val="11"/>
        <color theme="1"/>
        <rFont val="Aptos Narrow"/>
        <family val="2"/>
        <scheme val="minor"/>
      </rPr>
      <t xml:space="preserve"> 3 to 4</t>
    </r>
  </si>
  <si>
    <r>
      <t>Reps:</t>
    </r>
    <r>
      <rPr>
        <sz val="11"/>
        <color theme="1"/>
        <rFont val="Aptos Narrow"/>
        <family val="2"/>
        <scheme val="minor"/>
      </rPr>
      <t xml:space="preserve"> 10 to 12</t>
    </r>
  </si>
  <si>
    <r>
      <t>Load:</t>
    </r>
    <r>
      <rPr>
        <sz val="11"/>
        <color theme="1"/>
        <rFont val="Aptos Narrow"/>
        <family val="2"/>
        <scheme val="minor"/>
      </rPr>
      <t xml:space="preserve"> 45 to 55 lb</t>
    </r>
  </si>
  <si>
    <t>Full lockout</t>
  </si>
  <si>
    <t>No shoulder roll</t>
  </si>
  <si>
    <r>
      <t xml:space="preserve">C. </t>
    </r>
    <r>
      <rPr>
        <b/>
        <sz val="11"/>
        <color theme="1"/>
        <rFont val="Aptos Narrow"/>
        <family val="2"/>
        <scheme val="minor"/>
      </rPr>
      <t>Exercise:</t>
    </r>
    <r>
      <rPr>
        <sz val="11"/>
        <color theme="1"/>
        <rFont val="Aptos Narrow"/>
        <family val="2"/>
        <scheme val="minor"/>
      </rPr>
      <t xml:space="preserve"> Single Arm Cable Extension (Overhead or Cross Body)</t>
    </r>
  </si>
  <si>
    <r>
      <t>Load:</t>
    </r>
    <r>
      <rPr>
        <sz val="11"/>
        <color theme="1"/>
        <rFont val="Aptos Narrow"/>
        <family val="2"/>
        <scheme val="minor"/>
      </rPr>
      <t xml:space="preserve"> 12.5 to 17.5 lb</t>
    </r>
  </si>
  <si>
    <t>Elbow stays fixed</t>
  </si>
  <si>
    <t>Control tempo</t>
  </si>
  <si>
    <r>
      <t xml:space="preserve">D. </t>
    </r>
    <r>
      <rPr>
        <b/>
        <sz val="11"/>
        <color theme="1"/>
        <rFont val="Aptos Narrow"/>
        <family val="2"/>
        <scheme val="minor"/>
      </rPr>
      <t>Exercise:</t>
    </r>
    <r>
      <rPr>
        <sz val="11"/>
        <color theme="1"/>
        <rFont val="Aptos Narrow"/>
        <family val="2"/>
        <scheme val="minor"/>
      </rPr>
      <t xml:space="preserve"> Incline DB Curl (Supinated)</t>
    </r>
  </si>
  <si>
    <r>
      <t>Reps:</t>
    </r>
    <r>
      <rPr>
        <sz val="11"/>
        <color theme="1"/>
        <rFont val="Aptos Narrow"/>
        <family val="2"/>
        <scheme val="minor"/>
      </rPr>
      <t xml:space="preserve"> 8 to 10</t>
    </r>
  </si>
  <si>
    <r>
      <t>Load:</t>
    </r>
    <r>
      <rPr>
        <sz val="11"/>
        <color theme="1"/>
        <rFont val="Aptos Narrow"/>
        <family val="2"/>
        <scheme val="minor"/>
      </rPr>
      <t xml:space="preserve"> 30 to 35 lb</t>
    </r>
  </si>
  <si>
    <t>Full stretch</t>
  </si>
  <si>
    <t>Prevent shoulder roll</t>
  </si>
  <si>
    <t>Stop before pronation breakdown</t>
  </si>
  <si>
    <r>
      <t xml:space="preserve">E. </t>
    </r>
    <r>
      <rPr>
        <b/>
        <sz val="11"/>
        <color theme="1"/>
        <rFont val="Aptos Narrow"/>
        <family val="2"/>
        <scheme val="minor"/>
      </rPr>
      <t>Exercise:</t>
    </r>
    <r>
      <rPr>
        <sz val="11"/>
        <color theme="1"/>
        <rFont val="Aptos Narrow"/>
        <family val="2"/>
        <scheme val="minor"/>
      </rPr>
      <t xml:space="preserve"> Lateral Raise</t>
    </r>
  </si>
  <si>
    <r>
      <t>Load:</t>
    </r>
    <r>
      <rPr>
        <sz val="11"/>
        <color theme="1"/>
        <rFont val="Aptos Narrow"/>
        <family val="2"/>
        <scheme val="minor"/>
      </rPr>
      <t xml:space="preserve"> 8 to 12 lb</t>
    </r>
  </si>
  <si>
    <t>Stop at RIR 2</t>
  </si>
  <si>
    <t>Monitor right anterior shoulder</t>
  </si>
  <si>
    <r>
      <t xml:space="preserve">F. </t>
    </r>
    <r>
      <rPr>
        <b/>
        <sz val="11"/>
        <color theme="1"/>
        <rFont val="Aptos Narrow"/>
        <family val="2"/>
        <scheme val="minor"/>
      </rPr>
      <t>Exercise:</t>
    </r>
    <r>
      <rPr>
        <sz val="11"/>
        <color theme="1"/>
        <rFont val="Aptos Narrow"/>
        <family val="2"/>
        <scheme val="minor"/>
      </rPr>
      <t xml:space="preserve"> Farmer Hold</t>
    </r>
  </si>
  <si>
    <r>
      <t>Target:</t>
    </r>
    <r>
      <rPr>
        <sz val="11"/>
        <color theme="1"/>
        <rFont val="Aptos Narrow"/>
        <family val="2"/>
        <scheme val="minor"/>
      </rPr>
      <t xml:space="preserve"> 45 to 60 sec</t>
    </r>
  </si>
  <si>
    <r>
      <t>Load:</t>
    </r>
    <r>
      <rPr>
        <sz val="11"/>
        <color theme="1"/>
        <rFont val="Aptos Narrow"/>
        <family val="2"/>
        <scheme val="minor"/>
      </rPr>
      <t xml:space="preserve"> 70 to 80 lb</t>
    </r>
  </si>
  <si>
    <t>Double arm hold</t>
  </si>
  <si>
    <t>Crush grip</t>
  </si>
  <si>
    <r>
      <t xml:space="preserve">G. </t>
    </r>
    <r>
      <rPr>
        <b/>
        <sz val="11"/>
        <color theme="1"/>
        <rFont val="Aptos Narrow"/>
        <family val="2"/>
        <scheme val="minor"/>
      </rPr>
      <t>Exercise:</t>
    </r>
    <r>
      <rPr>
        <sz val="11"/>
        <color theme="1"/>
        <rFont val="Aptos Narrow"/>
        <family val="2"/>
        <scheme val="minor"/>
      </rPr>
      <t xml:space="preserve"> Rowing</t>
    </r>
  </si>
  <si>
    <r>
      <t>Sets:</t>
    </r>
    <r>
      <rPr>
        <sz val="11"/>
        <color theme="1"/>
        <rFont val="Aptos Narrow"/>
        <family val="2"/>
        <scheme val="minor"/>
      </rPr>
      <t xml:space="preserve"> 1</t>
    </r>
  </si>
  <si>
    <r>
      <t>Duration:</t>
    </r>
    <r>
      <rPr>
        <sz val="11"/>
        <color theme="1"/>
        <rFont val="Aptos Narrow"/>
        <family val="2"/>
        <scheme val="minor"/>
      </rPr>
      <t xml:space="preserve"> 10 to 15 min</t>
    </r>
  </si>
  <si>
    <t>Smooth, repeatable pace</t>
  </si>
  <si>
    <t>LOCKED INTENT</t>
  </si>
  <si>
    <t>This is not a max effort day</t>
  </si>
  <si>
    <t>This is density and control</t>
  </si>
  <si>
    <t>Arms get volume without joint irritation</t>
  </si>
  <si>
    <t>Grip gets reinforcement without fatigue spillover</t>
  </si>
  <si>
    <t>If arms fatigue early</t>
  </si>
  <si>
    <t>Drop one set from curls</t>
  </si>
  <si>
    <t>If shoulder “feeling” returns</t>
  </si>
  <si>
    <t>Reduce lateral raise load</t>
  </si>
  <si>
    <t>Keep reps strict</t>
  </si>
  <si>
    <t>If grip is still taxed from Day 3</t>
  </si>
  <si>
    <t>Keep farmer holds at 70 lb</t>
  </si>
  <si>
    <t>This session builds size and capacity on top of your new strength</t>
  </si>
  <si>
    <t>Execute clean, controlled, and leave 1 to 2 reps in reserve on almost everything</t>
  </si>
  <si>
    <t>Treadmill Warm-Up</t>
  </si>
  <si>
    <t>Primary: General Preparation</t>
  </si>
  <si>
    <t>Band Pull-Aparts</t>
  </si>
  <si>
    <t>Secondary: Rotator Cuff</t>
  </si>
  <si>
    <t>Primary: Serratus Anterior</t>
  </si>
  <si>
    <t>Secondary: Lower Traps</t>
  </si>
  <si>
    <t>Primary: Grip</t>
  </si>
  <si>
    <t>Secondary: Traps, Core</t>
  </si>
  <si>
    <t>Checkpoint:</t>
  </si>
  <si>
    <t>Primary: Lats, Mid Back</t>
  </si>
  <si>
    <t>Secondary: Biceps</t>
  </si>
  <si>
    <t>Primary: Biceps</t>
  </si>
  <si>
    <t>Day 1. Heavy Pull plus Carry</t>
  </si>
  <si>
    <t>Focus:</t>
  </si>
  <si>
    <t>• Grip</t>
  </si>
  <si>
    <t>• Scapular retraction strength</t>
  </si>
  <si>
    <t>• Biceps strength</t>
  </si>
  <si>
    <t>Main work:</t>
  </si>
  <si>
    <t>1. Farmer Carry</t>
  </si>
  <si>
    <t>5 x 45 to 60 sec</t>
  </si>
  <si>
    <t>Progress when all sets exceed 50 sec clean</t>
  </si>
  <si>
    <t>2. Chest Supported Row or Plate Loaded Row</t>
  </si>
  <si>
    <t>Ramp to 4 working sets of 6 to 8</t>
  </si>
  <si>
    <t>3. Body Row, feet elevated if quality allows</t>
  </si>
  <si>
    <t>3 x 6 to 10</t>
  </si>
  <si>
    <t>4. Anchored Single Arm Curl</t>
  </si>
  <si>
    <t>3 x 8 to 10</t>
  </si>
  <si>
    <t>5. Optional finish:</t>
  </si>
  <si>
    <t>Treadmill incline walk, 8 to 10 min</t>
  </si>
  <si>
    <t>Day 2. Pressing plus Triceps</t>
  </si>
  <si>
    <t>• Safe pressing load progression</t>
  </si>
  <si>
    <t>• Shoulder centration</t>
  </si>
  <si>
    <t>1. Neutral Grip DB Floor Press or Machine Press</t>
  </si>
  <si>
    <t>4 x 6 to 8</t>
  </si>
  <si>
    <t>2. Single Arm Cable Press or Stability Press</t>
  </si>
  <si>
    <t>3 x 8 each</t>
  </si>
  <si>
    <t>3. Cable Lateral Raise, elbow strap version if tolerated</t>
  </si>
  <si>
    <t>3 x 12 to 15</t>
  </si>
  <si>
    <t>4. Single Arm Cable Triceps Extension</t>
  </si>
  <si>
    <t>3 x 10 to 15</t>
  </si>
  <si>
    <t>5. Optional bottoms-up carry or hold</t>
  </si>
  <si>
    <t>Day 3. Stability Pull plus Capacity</t>
  </si>
  <si>
    <t>• Volume</t>
  </si>
  <si>
    <t>• Scapular control</t>
  </si>
  <si>
    <t>• Posterior cuff</t>
  </si>
  <si>
    <t>1. Suitcase Carry</t>
  </si>
  <si>
    <t>4 x 60 to 75 sec</t>
  </si>
  <si>
    <t>4 x 10 to 12</t>
  </si>
  <si>
    <t>3. Face Pull</t>
  </si>
  <si>
    <t>3 x 15 to 20</t>
  </si>
  <si>
    <t>4. Extended Cable Curl</t>
  </si>
  <si>
    <t>3 x 10 to 12 with pauses</t>
  </si>
  <si>
    <t>5. Rower finisher:</t>
  </si>
  <si>
    <t>1500 to 2500m at moderate pace</t>
  </si>
  <si>
    <t>Day 4. Arms plus Athletic Capacity</t>
  </si>
  <si>
    <t>• Fun</t>
  </si>
  <si>
    <t>• Pump</t>
  </si>
  <si>
    <t>• Joint-friendly volume</t>
  </si>
  <si>
    <t>1. Spider Hammer Curl</t>
  </si>
  <si>
    <t>3. Alternating curl plus extension superset</t>
  </si>
  <si>
    <t>2 to 3 rounds</t>
  </si>
  <si>
    <t>4. Farmer Hold</t>
  </si>
  <si>
    <t>2 to 3 max effort holds</t>
  </si>
  <si>
    <t>5. Optional sled substitute:</t>
  </si>
  <si>
    <t>Rower sprint intervals or treadmill incline intervals</t>
  </si>
  <si>
    <t>PHASE 7 • WEEK 1 • DAY 1</t>
  </si>
  <si>
    <t>Heavy Pull + Carry + Arm Specialization</t>
  </si>
  <si>
    <t>━━━━━━━━━━━━━━━━━━━━</t>
  </si>
  <si>
    <t>Primary: Rear Delts, Mid Traps</t>
  </si>
  <si>
    <t>3 × 15 | Light Band | 2-1-2 | RIR 4+ | 30 sec</t>
  </si>
  <si>
    <t>Intent: Scapular positioning</t>
  </si>
  <si>
    <t>Checkpoint: Shoulder blades move freely</t>
  </si>
  <si>
    <t>Stoplight: No pinching</t>
  </si>
  <si>
    <t>────────────────────</t>
  </si>
  <si>
    <t>Serratus Wall Slides (Banded)</t>
  </si>
  <si>
    <t>Secondary: Lower Trap</t>
  </si>
  <si>
    <t>2 × 10 | Green Band | 2-1-2 | RIR 3+ | 45 sec</t>
  </si>
  <si>
    <t>Intent: Upward rotation and shoulder prep</t>
  </si>
  <si>
    <t>Checkpoint: Reach at top</t>
  </si>
  <si>
    <t>Stoplight: No anterior shoulder awareness</t>
  </si>
  <si>
    <t>Farmer Carry</t>
  </si>
  <si>
    <t>5 × 60 sec | 150 lb total | Controlled Walk | RIR 1-2 | 2 min</t>
  </si>
  <si>
    <t>Intent: Establish new baseline before progression</t>
  </si>
  <si>
    <t>Checkpoint: Shoulders packed, no leaning</t>
  </si>
  <si>
    <t>Stoplight: Grip failure ends set</t>
  </si>
  <si>
    <t>Progression Rule:</t>
  </si>
  <si>
    <t>When all 5 sets reach 60 sec, advance speed slightly before advancing load.</t>
  </si>
  <si>
    <t>Chest-Supported Machine Row</t>
  </si>
  <si>
    <t>4 × 6-8 | 195-205 lb | 2-1-1 | RIR 1-2 | 2 min</t>
  </si>
  <si>
    <t>Intent: Maintain pulling strength</t>
  </si>
  <si>
    <t>Checkpoint: Lead with scapular retraction</t>
  </si>
  <si>
    <t>Stoplight: End set when contraction quality drops</t>
  </si>
  <si>
    <t>Primary: Upper Back</t>
  </si>
  <si>
    <t>3 × 8 | Bodyweight | 1-2-1 | RIR 2 | 90 sec</t>
  </si>
  <si>
    <t>Intent: Additional scapular volume</t>
  </si>
  <si>
    <t>Checkpoint: Chest toward bar</t>
  </si>
  <si>
    <t>Stoplight: No cervical extension</t>
  </si>
  <si>
    <t>Anchored Single-Arm Dumbbell Curl</t>
  </si>
  <si>
    <t>3 × 8 | 35 lb | 2-1-2 | RIR 1-2 | 90 sec</t>
  </si>
  <si>
    <t>Intent: Maintain biceps size and strength</t>
  </si>
  <si>
    <t>Checkpoint: Full squeeze</t>
  </si>
  <si>
    <t>Stoplight: No torso movement</t>
  </si>
  <si>
    <t>Single-Arm Cable Overhead Triceps Extension</t>
  </si>
  <si>
    <t>Primary: Long Head Triceps</t>
  </si>
  <si>
    <t>4 × 10-12 | Moderate | 3-1-2 | RIR 1-2 | 75 sec</t>
  </si>
  <si>
    <t>Intent: Phase 7 priority movement</t>
  </si>
  <si>
    <t>Checkpoint: Elbow remains fixed</t>
  </si>
  <si>
    <t>Stoplight: No superior humeral glide</t>
  </si>
  <si>
    <t>Pinch Carry</t>
  </si>
  <si>
    <t>Primary: Thumb Strength</t>
  </si>
  <si>
    <t>Secondary: Forearm Flexors</t>
  </si>
  <si>
    <t>3 × 30-45 sec per side | Two Smooth Plates if Available | Controlled Walk | Near Failure | 60 sec</t>
  </si>
  <si>
    <t>Intent: Direct grip specialization</t>
  </si>
  <si>
    <t>Checkpoint: Tall posture</t>
  </si>
  <si>
    <t>Stoplight: Drop ends set</t>
  </si>
  <si>
    <t>Secondary: Shoulder Decompression</t>
  </si>
  <si>
    <t>2 × 20-30 sec | Bodyweight | Controlled | Technical Failure | 60 sec</t>
  </si>
  <si>
    <t>Intent: Finish grip exposure</t>
  </si>
  <si>
    <t>Checkpoint: Long neck, relaxed breathing</t>
  </si>
  <si>
    <t>Stoplight: Any shoulder discomfort</t>
  </si>
  <si>
    <t>Day 1 Summary</t>
  </si>
  <si>
    <t>Heavy Pull Sets: 7</t>
  </si>
  <si>
    <t>Direct Biceps Sets: 3</t>
  </si>
  <si>
    <t>Direct Triceps Sets: 4</t>
  </si>
  <si>
    <t>Carry/Grip Sets: 10</t>
  </si>
  <si>
    <t>Total Working Sets: 24</t>
  </si>
  <si>
    <t>Phase 7 • Week 1 • Day 2</t>
  </si>
  <si>
    <t>Heavy Press + Triceps Priority</t>
  </si>
  <si>
    <t>Phase 7 is not a pure arm specialization block. We are reallocating resources. Pressing strength remains a maintenance objective, while triceps become a growth priority.</t>
  </si>
  <si>
    <t>Today's design:</t>
  </si>
  <si>
    <t>• Maintain pressing performance</t>
  </si>
  <si>
    <t>• Increase triceps volume</t>
  </si>
  <si>
    <t>• Keep shoulder-friendly movement selection</t>
  </si>
  <si>
    <t>• Manage systemic fatigue</t>
  </si>
  <si>
    <t>3 × 15 | Red Band | 2-1-2 | RIR 4+ | 30 sec</t>
  </si>
  <si>
    <t>Intent: Scapular preparation</t>
  </si>
  <si>
    <t>Checkpoint: Smooth scapular motion</t>
  </si>
  <si>
    <t>Stoplight: No shoulder pinching</t>
  </si>
  <si>
    <t>2 × 10 | Red Band | 2-1-2 | RIR 3+ | 45 sec</t>
  </si>
  <si>
    <t>Intent: Pressing preparation</t>
  </si>
  <si>
    <t>Checkpoint: Reach fully at top</t>
  </si>
  <si>
    <t>Stoplight: No anterior shoulder discomfort</t>
  </si>
  <si>
    <t>Neutral-Grip Dumbbell Floor Press</t>
  </si>
  <si>
    <t>Primary: Chest</t>
  </si>
  <si>
    <t>Secondary: Triceps, Anterior Delts</t>
  </si>
  <si>
    <t>4 × 6-8 | 140 lb total | 3-1-1 | RIR 1-2 | 2 min</t>
  </si>
  <si>
    <t>Intent: Maintain pressing strength</t>
  </si>
  <si>
    <t>Checkpoint: Controlled pause on floor</t>
  </si>
  <si>
    <t>Stoplight: Shoulder discomfort or loss of tempo</t>
  </si>
  <si>
    <t>Secondary: Triceps</t>
  </si>
  <si>
    <t>3 × 8-10 | Moderate-Heavy | 2-1-2 | RIR 1-2 | 90 sec</t>
  </si>
  <si>
    <t>Intent: Additional pressing volume with low stabilization demand</t>
  </si>
  <si>
    <t>Checkpoint: Full chest contraction</t>
  </si>
  <si>
    <t>Stoplight: Excessive shoulder involvement</t>
  </si>
  <si>
    <t>Cable Fly</t>
  </si>
  <si>
    <t>Primary: Pectorals</t>
  </si>
  <si>
    <t>Secondary: Anterior Delts</t>
  </si>
  <si>
    <t>2 × 12-15 | Moderate | 2-1-2 | RIR 2 | 75 sec</t>
  </si>
  <si>
    <t>Intent: Chest hypertrophy</t>
  </si>
  <si>
    <t>Checkpoint: Stretch under control</t>
  </si>
  <si>
    <t>Stoplight: Shoulder discomfort</t>
  </si>
  <si>
    <t>4 × 10-12 | 17.5 lb starting target | 3-1-3 | RIR 1-2 | 75 sec</t>
  </si>
  <si>
    <t>Intent: Primary Phase 7 hypertrophy movement</t>
  </si>
  <si>
    <t>Stoplight: Shoulder elevation</t>
  </si>
  <si>
    <t>Progression Goal:</t>
  </si>
  <si>
    <t>Before load increase.</t>
  </si>
  <si>
    <t>Cable Pressdown</t>
  </si>
  <si>
    <t>Primary: Lateral and Medial Triceps</t>
  </si>
  <si>
    <t>3 × 10-12 | Moderate | 2-1-2 | RIR 1-2 | 75 sec</t>
  </si>
  <si>
    <t>Intent: Complement overhead extension with shortened-position loading</t>
  </si>
  <si>
    <t>Checkpoint: Full lockout</t>
  </si>
  <si>
    <t>Stoplight: Shoulder movement</t>
  </si>
  <si>
    <t>Plate Pinch Carry</t>
  </si>
  <si>
    <t>3 × 30 sec | Same load as Day 1 | Near Failure | 60 sec</t>
  </si>
  <si>
    <t>Intent: Additional grip frequency</t>
  </si>
  <si>
    <t>Checkpoint: Maintain posture</t>
  </si>
  <si>
    <t>Stoplight: Grip loss</t>
  </si>
  <si>
    <t>2 × 25-30 sec | Bodyweight | Technical Failure | 60 sec</t>
  </si>
  <si>
    <t>Intent: Finish grip work</t>
  </si>
  <si>
    <t>Checkpoint: Controlled breathing</t>
  </si>
  <si>
    <t>Day 2 Summary</t>
  </si>
  <si>
    <t>Heavy Press Sets: 7</t>
  </si>
  <si>
    <t>Chest Hypertrophy Sets: 2</t>
  </si>
  <si>
    <t>Direct Triceps Sets: 7</t>
  </si>
  <si>
    <t>Grip Sets: 5</t>
  </si>
  <si>
    <t>Total Working Sets: 26</t>
  </si>
  <si>
    <t>Expected Recovery Cost: Moderate</t>
  </si>
  <si>
    <t>Expected Limiting Factor: Local triceps fatigue, not chest fatigue</t>
  </si>
  <si>
    <t>Key coaching note:</t>
  </si>
  <si>
    <t>If floor press performance is noticeably reduced because of residual triceps fatigue from Day 1, do not force progression. The primary goal of Phase 7 is triceps growth. Pressing strength maintenance is secondary. The hierarchy matters when recovery resources compete.</t>
  </si>
  <si>
    <t>Phase 7 • Week 1 • Day 3</t>
  </si>
  <si>
    <t>Lower Body + Carry Progression + Arm Support</t>
  </si>
  <si>
    <t>Rationale:</t>
  </si>
  <si>
    <t>After two upper-focused sessions, we want to:</t>
  </si>
  <si>
    <t>• Maintain lower-body strength</t>
  </si>
  <si>
    <t>• Continue carry progression</t>
  </si>
  <si>
    <t>• Increase grip frequency</t>
  </si>
  <si>
    <t>• Provide additional arm stimulus without interfering with recovery for Week 2</t>
  </si>
  <si>
    <t>This session is intentionally lower in pressing and pulling fatigue.</t>
  </si>
  <si>
    <t>6 min | 3.8 mph | 5% Incline</t>
  </si>
  <si>
    <t>Intent: Raise tissue temperature</t>
  </si>
  <si>
    <t>Primary: Quads</t>
  </si>
  <si>
    <t>Secondary: Glutes, Core</t>
  </si>
  <si>
    <t>3 × 10 | Moderate Load | 3-1-1 | RIR 2 | 90 sec</t>
  </si>
  <si>
    <t>Intent: Knee-dominant lower-body maintenance</t>
  </si>
  <si>
    <t>Checkpoint: Full depth with upright torso</t>
  </si>
  <si>
    <t>Stoplight: Hip shift or lumbar flexion</t>
  </si>
  <si>
    <t>Primary: Hamstrings</t>
  </si>
  <si>
    <t>Secondary: Glutes, Erectors</t>
  </si>
  <si>
    <t>3 × 8 | Moderate-Heavy | 3-1-1 | RIR 2 | 2 min</t>
  </si>
  <si>
    <t>Intent: Posterior-chain maintenance</t>
  </si>
  <si>
    <t>Checkpoint: Stretch hamstrings, neutral spine</t>
  </si>
  <si>
    <t>Stoplight: Lumbar rounding</t>
  </si>
  <si>
    <t>Walking Lunge</t>
  </si>
  <si>
    <t>Primary: Quads, Glutes</t>
  </si>
  <si>
    <t>Secondary: Adductors</t>
  </si>
  <si>
    <t>2 × 10/side | Moderate | 2-1-1 | RIR 2 | 90 sec</t>
  </si>
  <si>
    <t>Intent: Unilateral stability</t>
  </si>
  <si>
    <t>Checkpoint: Controlled knee tracking</t>
  </si>
  <si>
    <t>Stoplight: Balance deterioration</t>
  </si>
  <si>
    <t>5 × 60 sec | 150 lb total | 2.0 mph | RIR 1-2 | 2 min</t>
  </si>
  <si>
    <t>Intent: Complete the Week 1 carry target</t>
  </si>
  <si>
    <t>Checkpoint: Shoulders packed</t>
  </si>
  <si>
    <t>Stoplight: Grip failure</t>
  </si>
  <si>
    <t>Goal:</t>
  </si>
  <si>
    <t>Beat Day 1 total carry time</t>
  </si>
  <si>
    <t>(274 seconds)</t>
  </si>
  <si>
    <t>Confidence: 0.95</t>
  </si>
  <si>
    <t>3 × 8 | 35 lb | 2-2-2 | RIR 1-2 | 90 sec</t>
  </si>
  <si>
    <t>Intent: Maintain arm frequency</t>
  </si>
  <si>
    <t>Checkpoint: 1-second peak squeeze</t>
  </si>
  <si>
    <t>Stoplight: Torso movement</t>
  </si>
  <si>
    <t>Primary: Triceps</t>
  </si>
  <si>
    <t>3 × 10-12 | 50 lb starting point | 2-1-2 | RIR 1-2 | 75 sec</t>
  </si>
  <si>
    <t>Intent: Additional triceps frequency</t>
  </si>
  <si>
    <t>3 × 30-40 sec | Same Plates | Near Failure | 60 sec</t>
  </si>
  <si>
    <t>Intent: Continue pinch adaptation</t>
  </si>
  <si>
    <t>2 × 30 sec | Bodyweight | Technical Failure | 60 sec</t>
  </si>
  <si>
    <t>Day 3 Summary</t>
  </si>
  <si>
    <t>Lower Body Sets: 8</t>
  </si>
  <si>
    <t>Direct Triceps Sets: 3</t>
  </si>
  <si>
    <t>Carry Sets: 5</t>
  </si>
  <si>
    <t>Success Criteria</t>
  </si>
  <si>
    <t>1. Complete all 5 farmer-carry sets without reducing load.</t>
  </si>
  <si>
    <t>2. Exceed 274 total carry seconds.</t>
  </si>
  <si>
    <t>3. Match or exceed 35 × 7 on curls.</t>
  </si>
  <si>
    <t>4. Maintain strict execution quality.</t>
  </si>
  <si>
    <t>One programming note: if the carrys again become the dominant fatigue source, that is useful information. Phase 7's real experiment is determining whether grip strength is the bottleneck limiting your carry progression, and Week 1 is already pointing strongly in that direction.</t>
  </si>
  <si>
    <t>PHASE 7 • WEEK 1 • DAY 4</t>
  </si>
  <si>
    <t>Arms + Capacity + Grip</t>
  </si>
  <si>
    <t>Treadmill Incline Walk</t>
  </si>
  <si>
    <t>Primary: Conditioning</t>
  </si>
  <si>
    <t>8 min</t>
  </si>
  <si>
    <t>4.0 mph</t>
  </si>
  <si>
    <t>Intent:</t>
  </si>
  <si>
    <t>General work capacity</t>
  </si>
  <si>
    <t>5 × 60 sec</t>
  </si>
  <si>
    <t>2 mph</t>
  </si>
  <si>
    <t>Rest:</t>
  </si>
  <si>
    <t>2 min</t>
  </si>
  <si>
    <t>Beat Day 3 total time</t>
  </si>
  <si>
    <t>(245 sec)</t>
  </si>
  <si>
    <t>Stretch Goal:</t>
  </si>
  <si>
    <t>Approach Day 1 total</t>
  </si>
  <si>
    <t>(274 sec)</t>
  </si>
  <si>
    <t>Grip is limiter</t>
  </si>
  <si>
    <t>Confidence: 0.94</t>
  </si>
  <si>
    <t>4 × 8</t>
  </si>
  <si>
    <t>35 lb</t>
  </si>
  <si>
    <t>Tempo:</t>
  </si>
  <si>
    <t>RIR:</t>
  </si>
  <si>
    <t>Add:</t>
  </si>
  <si>
    <t>1-second peak contraction</t>
  </si>
  <si>
    <t>Phase 7 biceps volume</t>
  </si>
  <si>
    <t>4 × 10-12</t>
  </si>
  <si>
    <t>20 lb</t>
  </si>
  <si>
    <t>D-Grip</t>
  </si>
  <si>
    <t>Beat Day 2 performance</t>
  </si>
  <si>
    <t>Target:</t>
  </si>
  <si>
    <t>Elbow fixed</t>
  </si>
  <si>
    <t>3 × 10-12</t>
  </si>
  <si>
    <t>60-70 lb</t>
  </si>
  <si>
    <t>Shortened-position triceps loading</t>
  </si>
  <si>
    <t>Cable Hammer Curl</t>
  </si>
  <si>
    <t>Primary: Brachialis</t>
  </si>
  <si>
    <t>Secondary: Brachioradialis</t>
  </si>
  <si>
    <t>Additional arm thickness</t>
  </si>
  <si>
    <t>Neutral grip maintained</t>
  </si>
  <si>
    <t>3 × 30-45 sec</t>
  </si>
  <si>
    <t>Use slick plates if available.</t>
  </si>
  <si>
    <t>If unavailable:</t>
  </si>
  <si>
    <t>Use standard PF plates and note type.</t>
  </si>
  <si>
    <t>Measurement consistency</t>
  </si>
  <si>
    <t>Primary: Grip Endurance</t>
  </si>
  <si>
    <t>2 × 30 sec</t>
  </si>
  <si>
    <t>Strict dead hang</t>
  </si>
  <si>
    <t>No scap pulls</t>
  </si>
  <si>
    <t>Restore grip tracking metric</t>
  </si>
  <si>
    <t>Battle Ropes</t>
  </si>
  <si>
    <t>3 × 30 sec</t>
  </si>
  <si>
    <t>Only if energy is good and recovery remains excellent.</t>
  </si>
  <si>
    <t>Skip without hesitation if fatigue is elevated.</t>
  </si>
  <si>
    <t>DAY 4 SUCCESS CRITERIA</t>
  </si>
  <si>
    <t>1. Complete all arm work with strict tempo.</t>
  </si>
  <si>
    <t>2. Maintain D-grip standardization.</t>
  </si>
  <si>
    <t>3. Exceed 245 total carry seconds.</t>
  </si>
  <si>
    <t>4. Complete strict dead hangs.</t>
  </si>
  <si>
    <t>5. Leave the gym feeling capable of beginning Week 2 within 48 hours.</t>
  </si>
  <si>
    <t>Expected Recovery Cost:</t>
  </si>
  <si>
    <t>Moderate</t>
  </si>
  <si>
    <t>Expected Adaptation Target:</t>
  </si>
  <si>
    <t>Triceps hypertrophy</t>
  </si>
  <si>
    <t>Grip endurance</t>
  </si>
  <si>
    <t>Arm specialization</t>
  </si>
  <si>
    <t>Overall confidence: 0.94.</t>
  </si>
  <si>
    <t>Phase 8, Week 1, Day 1</t>
  </si>
  <si>
    <t>Session Objective</t>
  </si>
  <si>
    <t>Develop maximum upper back mechanical tension while continuing to build grip endurance and arm hypertrophy.</t>
  </si>
  <si>
    <t>Secondary objective:</t>
  </si>
  <si>
    <t>Establish the technical standard that every Phase 8 session will follow.</t>
  </si>
  <si>
    <t>Expected session length:</t>
  </si>
  <si>
    <t>75 to 90 minutes</t>
  </si>
  <si>
    <t>Expected effort:</t>
  </si>
  <si>
    <t>RPE approximately 8</t>
  </si>
  <si>
    <t>Average RIR:</t>
  </si>
  <si>
    <t>1 to 2</t>
  </si>
  <si>
    <t>Readiness Check</t>
  </si>
  <si>
    <t>Before warming up, tell me:</t>
  </si>
  <si>
    <t>Bodyweight:</t>
  </si>
  <si>
    <t>Sleep quality (1 to 10):</t>
  </si>
  <si>
    <t>Energy (1 to 10):</t>
  </si>
  <si>
    <t>Motivation (1 to 10):</t>
  </si>
  <si>
    <t>Right:</t>
  </si>
  <si>
    <t>Left:</t>
  </si>
  <si>
    <t>Any unusual soreness?</t>
  </si>
  <si>
    <t>Any travel fatigue?</t>
  </si>
  <si>
    <t>We'll adjust if necessary.</t>
  </si>
  <si>
    <t>Warm-up</t>
  </si>
  <si>
    <t>Treadmill</t>
  </si>
  <si>
    <t>5 minutes</t>
  </si>
  <si>
    <t>4.2 mph</t>
  </si>
  <si>
    <t>Dynamic mobility</t>
  </si>
  <si>
    <t>2 rounds</t>
  </si>
  <si>
    <t>Band pull-aparts ×15</t>
  </si>
  <si>
    <t>Band external rotations ×12 each</t>
  </si>
  <si>
    <t>Scapular wall slides ×10</t>
  </si>
  <si>
    <t>Cat-camel ×8</t>
  </si>
  <si>
    <t>Dead hang or assisted shoulder decompression if comfortable, 20 to 30 seconds</t>
  </si>
  <si>
    <t>Exercise 1</t>
  </si>
  <si>
    <t>Why it exists</t>
  </si>
  <si>
    <t>Primary grip progression.</t>
  </si>
  <si>
    <t>Secondary upper back stability.</t>
  </si>
  <si>
    <t>Whole-body stiffness under load.</t>
  </si>
  <si>
    <t>Previous Performance</t>
  </si>
  <si>
    <t>150 lb carries consistently.</t>
  </si>
  <si>
    <t>Grip endurance became the limiting factor rather than absolute strength.</t>
  </si>
  <si>
    <t>Excellent progress.</t>
  </si>
  <si>
    <t>Today's Progression Target</t>
  </si>
  <si>
    <t>Maintain 150 lb.</t>
  </si>
  <si>
    <t>Increase average carry duration and posture quality.</t>
  </si>
  <si>
    <t>Technical Cues</t>
  </si>
  <si>
    <t>Chest tall.</t>
  </si>
  <si>
    <t>Shoulders gently depressed.</t>
  </si>
  <si>
    <t>Quiet feet.</t>
  </si>
  <si>
    <t>Brace before every turn.</t>
  </si>
  <si>
    <t>Crush the handles.</t>
  </si>
  <si>
    <t>Walk smoothly.</t>
  </si>
  <si>
    <t>Prescription</t>
  </si>
  <si>
    <t>5 sets</t>
  </si>
  <si>
    <t>60 to 75 seconds</t>
  </si>
  <si>
    <t>150 lb</t>
  </si>
  <si>
    <t>Controlled walking cadence.</t>
  </si>
  <si>
    <t>Stop before grip failure.</t>
  </si>
  <si>
    <t>Approximately RIR 1.</t>
  </si>
  <si>
    <t>90 to 120 seconds.</t>
  </si>
  <si>
    <t>Exercise 2</t>
  </si>
  <si>
    <t>Chest Supported Machine Row</t>
  </si>
  <si>
    <t>Highest stimulus-to-fatigue rowing movement available at Planet Fitness.</t>
  </si>
  <si>
    <t>Primary upper back strength builder.</t>
  </si>
  <si>
    <t>Progressive loading throughout Phase 7.</t>
  </si>
  <si>
    <t>Excellent scapular control.</t>
  </si>
  <si>
    <t>Small load increase only if your final Phase 7 session met all progression criteria.</t>
  </si>
  <si>
    <t>Otherwise repeat the previous working weight and improve execution.</t>
  </si>
  <si>
    <t>Lead with elbows.</t>
  </si>
  <si>
    <t>Pause one second with shoulder blades fully together.</t>
  </si>
  <si>
    <t>Control the eccentric.</t>
  </si>
  <si>
    <t>No torso movement.</t>
  </si>
  <si>
    <t>4 sets</t>
  </si>
  <si>
    <t>8 to 10 reps</t>
  </si>
  <si>
    <t>2 minutes</t>
  </si>
  <si>
    <t>Progression Note</t>
  </si>
  <si>
    <t>Remember:</t>
  </si>
  <si>
    <t>Progression sits directly under the exercise because we agreed it should be visible before the prescription.</t>
  </si>
  <si>
    <t>If today's execution is better than Phase 7, the workout is a success even if the weight stays identical.</t>
  </si>
  <si>
    <t>Exercise 3</t>
  </si>
  <si>
    <t>Neutral Grip Lat Pulldown</t>
  </si>
  <si>
    <t>Vertical pulling.</t>
  </si>
  <si>
    <t>Shoulder-friendly.</t>
  </si>
  <si>
    <t>Builds lat strength while complementing rowing volume.</t>
  </si>
  <si>
    <t>Strong tolerance throughout Phase 7.</t>
  </si>
  <si>
    <t>One additional quality rep per working set before increasing weight.</t>
  </si>
  <si>
    <t>Initiate with the scapula.</t>
  </si>
  <si>
    <t>Drive elbows toward your front pockets.</t>
  </si>
  <si>
    <t>Avoid leaning back.</t>
  </si>
  <si>
    <t>Pause briefly at the bottom.</t>
  </si>
  <si>
    <t>3 sets</t>
  </si>
  <si>
    <t>10 to 12 reps</t>
  </si>
  <si>
    <t>90 seconds</t>
  </si>
  <si>
    <t>Exercise 4</t>
  </si>
  <si>
    <t>Incline Dumbbell Curl</t>
  </si>
  <si>
    <t>Lengthened-position biceps loading.</t>
  </si>
  <si>
    <t>Complements your arm specialization without excessive elbow stress.</t>
  </si>
  <si>
    <t>Left arm fatigued earlier throughout much of Phase 7.</t>
  </si>
  <si>
    <t>Symmetrical execution.</t>
  </si>
  <si>
    <t>No momentum.</t>
  </si>
  <si>
    <t>Allow full elbow extension.</t>
  </si>
  <si>
    <t>Supinate hard.</t>
  </si>
  <si>
    <t>Squeeze one second.</t>
  </si>
  <si>
    <t>Control every lowering phase.</t>
  </si>
  <si>
    <t>75 seconds</t>
  </si>
  <si>
    <t>Exercise 5</t>
  </si>
  <si>
    <t>Lower trap.</t>
  </si>
  <si>
    <t>Rear deltoid.</t>
  </si>
  <si>
    <t>External rotators.</t>
  </si>
  <si>
    <t>Long-term shoulder health.</t>
  </si>
  <si>
    <t>Consistently tolerated well.</t>
  </si>
  <si>
    <t>Excellent movement choice after bilateral TSR.</t>
  </si>
  <si>
    <t>Improve contraction quality.</t>
  </si>
  <si>
    <t>Not weight.</t>
  </si>
  <si>
    <t>Thumbs behind ears.</t>
  </si>
  <si>
    <t>Rotate at the finish.</t>
  </si>
  <si>
    <t>Hold one second.</t>
  </si>
  <si>
    <t>Slow return.</t>
  </si>
  <si>
    <t>Capacity Finisher</t>
  </si>
  <si>
    <t>Rower</t>
  </si>
  <si>
    <t>750 m</t>
  </si>
  <si>
    <t>Moderate effort.</t>
  </si>
  <si>
    <t>Approximately 75 to 80% effort.</t>
  </si>
  <si>
    <t>Focus on efficient technique.</t>
  </si>
  <si>
    <t>Do not sprint.</t>
  </si>
  <si>
    <t>Coach's Focus for Day 1</t>
  </si>
  <si>
    <t>There are only four things I want you thinking about tomorrow:</t>
  </si>
  <si>
    <t>1. Tempo discipline. Every eccentric earns its full duration.</t>
  </si>
  <si>
    <t>2. RIR honesty. If you finish a set wondering whether you had three reps left or one, record it and we'll calibrate together.</t>
  </si>
  <si>
    <t>3. Mind-muscle connection. Before each set, identify the target muscle. During the set, judge success by how well you loaded that muscle, not by the weight moved.</t>
  </si>
  <si>
    <t>4. Movement quality. Treat every repetition as practice. Phase 8 is where we turn consistent mechanics into long-term performance gains.</t>
  </si>
  <si>
    <t>I'm also introducing one new element for Phase 8. At the end of each workout, I'll provide a brief "Coach's Findings" summary. Over time, these weekly observations will help us identify trends that are difficult to see from individual sessions. They will become another layer of your longitudinal dashboard and inform future programming decisions. I'm looking forward to seeing how your first session sets the tone for the phase.</t>
  </si>
  <si>
    <t>Phase 8, Week 1, Day 2</t>
  </si>
  <si>
    <t>Heavy Press + Triceps Priority + Overhead Reintroduction</t>
  </si>
  <si>
    <r>
      <t>Expected duration:</t>
    </r>
    <r>
      <rPr>
        <sz val="11"/>
        <color theme="1"/>
        <rFont val="Aptos Narrow"/>
        <family val="2"/>
        <scheme val="minor"/>
      </rPr>
      <t xml:space="preserve"> 75 to 90 minutes</t>
    </r>
  </si>
  <si>
    <t>Primary objective</t>
  </si>
  <si>
    <t>Increase pressing strength while maintaining impeccable shoulder mechanics.</t>
  </si>
  <si>
    <t>Secondary objective</t>
  </si>
  <si>
    <t>Accumulate high-quality triceps volume.</t>
  </si>
  <si>
    <t>Tertiary objective</t>
  </si>
  <si>
    <t>Continue rebuilding overhead pressing capacity with conservative loading.</t>
  </si>
  <si>
    <t>Before training, record:</t>
  </si>
  <si>
    <t>Sleep (1 to 10)</t>
  </si>
  <si>
    <t>Energy (1 to 10)</t>
  </si>
  <si>
    <t>Motivation (1 to 10)</t>
  </si>
  <si>
    <t>Left shoulder (0 to 10)</t>
  </si>
  <si>
    <t>Right shoulder (0 to 10)</t>
  </si>
  <si>
    <t>Residual soreness from Day 1</t>
  </si>
  <si>
    <t>Any forearm or grip fatigue remaining</t>
  </si>
  <si>
    <t>Today's readiness will determine whether we hold or progress pressing loads.</t>
  </si>
  <si>
    <t>4.3 mph</t>
  </si>
  <si>
    <t>Mobility Circuit</t>
  </si>
  <si>
    <t>Serratus wall slides ×8</t>
  </si>
  <si>
    <t>Scapular push-ups ×10</t>
  </si>
  <si>
    <t>Light cable press ×15</t>
  </si>
  <si>
    <t>Primary horizontal strength movement.</t>
  </si>
  <si>
    <t>Provides excellent chest stimulus while limiting shoulder extension.</t>
  </si>
  <si>
    <t>Phase 7 showed consistent progress with improved confidence and no joint irritation.</t>
  </si>
  <si>
    <t>If bar speed and technique remain excellent:</t>
  </si>
  <si>
    <t>Increase total repetitions across all working sets by one to two reps.</t>
  </si>
  <si>
    <t>Do not force a load increase.</t>
  </si>
  <si>
    <t>Before each set:</t>
  </si>
  <si>
    <t>Pull shoulder blades into the floor.</t>
  </si>
  <si>
    <t>Brace.</t>
  </si>
  <si>
    <t>Drive feet into the ground.</t>
  </si>
  <si>
    <t>Lower under complete control.</t>
  </si>
  <si>
    <t>Pause lightly.</t>
  </si>
  <si>
    <t>Press by squeezing the chest together rather than simply pushing the dumbbells upward.</t>
  </si>
  <si>
    <t>Finish without aggressively protracting the shoulders.</t>
  </si>
  <si>
    <t>6 to 10 reps</t>
  </si>
  <si>
    <t>2 to 3 minutes</t>
  </si>
  <si>
    <t>Additional chest volume with a favorable resistance profile.</t>
  </si>
  <si>
    <t>Steady progression throughout Phase 7.</t>
  </si>
  <si>
    <t>Excellent shoulder tolerance.</t>
  </si>
  <si>
    <t>Repeat your strongest successful Phase 7 loading.</t>
  </si>
  <si>
    <t>Earn progression through improved execution before increasing weight.</t>
  </si>
  <si>
    <t>Shoulders remain down.</t>
  </si>
  <si>
    <t>Light pause near the chest.</t>
  </si>
  <si>
    <t>Drive through the pecs.</t>
  </si>
  <si>
    <t>8 to 12 reps</t>
  </si>
  <si>
    <t>90 to 120 seconds</t>
  </si>
  <si>
    <t>High Cable Fly</t>
  </si>
  <si>
    <t>Lengthened chest loading.</t>
  </si>
  <si>
    <t>Mind-muscle connection.</t>
  </si>
  <si>
    <t>Minimal joint stress.</t>
  </si>
  <si>
    <t>Excellent contraction quality.</t>
  </si>
  <si>
    <t>Improve pec contraction.</t>
  </si>
  <si>
    <t>Weight is secondary.</t>
  </si>
  <si>
    <t>Slight elbow bend.</t>
  </si>
  <si>
    <t>Bring upper arms together.</t>
  </si>
  <si>
    <t>Pause one second.</t>
  </si>
  <si>
    <t>Keep tension throughout.</t>
  </si>
  <si>
    <t>12 to 15 reps</t>
  </si>
  <si>
    <t>Seated Neutral Grip Dumbbell Overhead Press</t>
  </si>
  <si>
    <t>First formal overhead strength progression of Phase 8.</t>
  </si>
  <si>
    <t>This movement is about confidence, movement quality, and tissue tolerance, not maximal loading.</t>
  </si>
  <si>
    <t>Progression Target</t>
  </si>
  <si>
    <t>Choose a weight that feels almost "too easy."</t>
  </si>
  <si>
    <t>Every repetition should look identical.</t>
  </si>
  <si>
    <t>No discomfort.</t>
  </si>
  <si>
    <t>No hesitation.</t>
  </si>
  <si>
    <t>No compensation.</t>
  </si>
  <si>
    <t>If the movement feels exceptional, we will progress gradually over the coming weeks.</t>
  </si>
  <si>
    <t>Brace before pressing.</t>
  </si>
  <si>
    <t>Neutral grip.</t>
  </si>
  <si>
    <t>Press slightly forward into the scapular plane.</t>
  </si>
  <si>
    <t>Avoid shrugging.</t>
  </si>
  <si>
    <t>Lower slowly.</t>
  </si>
  <si>
    <t>Stop immediately if shoulder mechanics deteriorate.</t>
  </si>
  <si>
    <t>10 reps</t>
  </si>
  <si>
    <t>Single Arm Overhead Cable Triceps Extension</t>
  </si>
  <si>
    <t>Primary long-head triceps hypertrophy movement.</t>
  </si>
  <si>
    <t>Allows side-to-side comparison.</t>
  </si>
  <si>
    <t>Left arm fatigued slightly earlier throughout Phase 7.</t>
  </si>
  <si>
    <t>Match movement quality on both sides.</t>
  </si>
  <si>
    <t>No additional left-side volume.</t>
  </si>
  <si>
    <t>Elbow remains fixed.</t>
  </si>
  <si>
    <t>Stretch fully.</t>
  </si>
  <si>
    <t>Squeeze hard.</t>
  </si>
  <si>
    <t>Control the lowering phase.</t>
  </si>
  <si>
    <t>Exercise 6</t>
  </si>
  <si>
    <t>High Cable Triceps Pushdown</t>
  </si>
  <si>
    <t>Finish triceps with a stable movement.</t>
  </si>
  <si>
    <t>Lock elbows.</t>
  </si>
  <si>
    <t>Full extension.</t>
  </si>
  <si>
    <t>One-second squeeze.</t>
  </si>
  <si>
    <t>Slow eccentric.</t>
  </si>
  <si>
    <t>2 sets</t>
  </si>
  <si>
    <t>6 rounds</t>
  </si>
  <si>
    <t>20 seconds work</t>
  </si>
  <si>
    <t>40 seconds recovery</t>
  </si>
  <si>
    <t>Maintain smooth rhythm.</t>
  </si>
  <si>
    <t>Do not chase fatigue.</t>
  </si>
  <si>
    <t>Quality of movement takes priority over speed.</t>
  </si>
  <si>
    <t>Coach's Focus for Day 2</t>
  </si>
  <si>
    <t>I want your attention on four things today.</t>
  </si>
  <si>
    <t>1. Press every repetition with confidence. Your shoulders have repeatedly shown they tolerate pressing well. Trust your preparation while respecting your technique.</t>
  </si>
  <si>
    <t>2. Treat the overhead press as an assessment, not a strength test. We are evaluating movement quality and confidence.</t>
  </si>
  <si>
    <t>3. Build tension through your chest and triceps before every pressing repetition. Continue reinforcing the mind-muscle connection you committed to at the start of Phase 8.</t>
  </si>
  <si>
    <t>4. Finish every set feeling that you could have executed another technically perfect repetition if required. Your discipline with RIR on Day 1 was excellent. Carry that same standard into today's session.</t>
  </si>
  <si>
    <t>If Day 2 goes as well as Day 1, Phase 8 will have an exceptionally strong foundation. The consistency of your execution, rather than aggressive load increases, is what will drive your progress over the coming months.</t>
  </si>
  <si>
    <t>Phase 8, Week 1, Day 3</t>
  </si>
  <si>
    <t>Lower Body + Carry Progression + Athletic Conditioning</t>
  </si>
  <si>
    <t>Maintain lower body strength while continuing grip development and improving conditioning without creating unnecessary systemic fatigue.</t>
  </si>
  <si>
    <t>Expected duration:</t>
  </si>
  <si>
    <t>70 to 85 minutes</t>
  </si>
  <si>
    <t>Left shoulder</t>
  </si>
  <si>
    <t>Right shoulder</t>
  </si>
  <si>
    <t>Triceps soreness</t>
  </si>
  <si>
    <t>Forearm/grip soreness</t>
  </si>
  <si>
    <t>Lower body soreness</t>
  </si>
  <si>
    <t>Bodyweight squat ×10</t>
  </si>
  <si>
    <t>Hip hinge ×10</t>
  </si>
  <si>
    <t>Walking lunge ×8 each leg</t>
  </si>
  <si>
    <t>Glute bridge ×10</t>
  </si>
  <si>
    <t>Standing calf raises ×15</t>
  </si>
  <si>
    <t>Primary lower body strength movement while respecting your shoulder replacements and Planet Fitness equipment limitations.</t>
  </si>
  <si>
    <t>You progressed steadily throughout Phase 7 with excellent tempo control and improved confidence.</t>
  </si>
  <si>
    <t>Increase total repetitions before increasing load.</t>
  </si>
  <si>
    <t>Brace before descending.</t>
  </si>
  <si>
    <t>Sit between your hips.</t>
  </si>
  <si>
    <t>Maintain a tall chest.</t>
  </si>
  <si>
    <t>Drive evenly through the whole foot.</t>
  </si>
  <si>
    <t>Finish with full hip extension.</t>
  </si>
  <si>
    <t>Romanian Dumbbell Deadlift</t>
  </si>
  <si>
    <t>Posterior chain development with minimal spinal loading.</t>
  </si>
  <si>
    <t>Soft knees.</t>
  </si>
  <si>
    <t>Push hips back.</t>
  </si>
  <si>
    <t>Maintain a neutral spine.</t>
  </si>
  <si>
    <t>Stretch the hamstrings.</t>
  </si>
  <si>
    <t>Stand by driving the hips forward.</t>
  </si>
  <si>
    <t>Single-leg stability.</t>
  </si>
  <si>
    <t>Hip strength.</t>
  </si>
  <si>
    <t>Athletic carryover.</t>
  </si>
  <si>
    <t>Vertical shin.</t>
  </si>
  <si>
    <t>Control the descent.</t>
  </si>
  <si>
    <t>Drive through the front heel.</t>
  </si>
  <si>
    <t>Keep hips level.</t>
  </si>
  <si>
    <t>8 reps each leg</t>
  </si>
  <si>
    <t>Lower leg strength and tendon health.</t>
  </si>
  <si>
    <t>Second weekly exposure to continue improving grip endurance.</t>
  </si>
  <si>
    <t>75, 65, 55, 49, 49 seconds at 150 lb.</t>
  </si>
  <si>
    <t>Attempt to increase total accumulated carry time by approximately 10 to 15 seconds across all sets.</t>
  </si>
  <si>
    <t>If grip is substantially fatigued from earlier work, prioritize posture and carry quality over duration.</t>
  </si>
  <si>
    <t>Brace continuously.</t>
  </si>
  <si>
    <t>Walk quietly.</t>
  </si>
  <si>
    <t>Maintain shoulder depression.</t>
  </si>
  <si>
    <t>Row Ergometer</t>
  </si>
  <si>
    <t>1000 m</t>
  </si>
  <si>
    <t>Steady effort.</t>
  </si>
  <si>
    <t>Target approximately 80% effort.</t>
  </si>
  <si>
    <t>Focus on smooth stroke mechanics.</t>
  </si>
  <si>
    <t>Do not race the clock.</t>
  </si>
  <si>
    <t>Coach's Focus for Day 3</t>
  </si>
  <si>
    <r>
      <t xml:space="preserve">Today's theme is </t>
    </r>
    <r>
      <rPr>
        <b/>
        <sz val="11"/>
        <color theme="1"/>
        <rFont val="Aptos Narrow"/>
        <family val="2"/>
        <scheme val="minor"/>
      </rPr>
      <t>controlled power</t>
    </r>
    <r>
      <rPr>
        <sz val="11"/>
        <color theme="1"/>
        <rFont val="Aptos Narrow"/>
        <family val="2"/>
        <scheme val="minor"/>
      </rPr>
      <t>.</t>
    </r>
  </si>
  <si>
    <t>I want every lower body repetition to begin from a stable, braced position. Your upper body work has established a high technical standard over the first two sessions. The goal now is to bring that same level of precision to lower body training.</t>
  </si>
  <si>
    <t>On the second weekly exposure to farmer's walks, pay close attention to whether your grip endurance feels improved despite training it heavily two days earlier. That observation will help us determine whether your current grip volume is promoting adaptation without compromising recovery.</t>
  </si>
  <si>
    <t>If tomorrow matches the quality of your first two sessions, Week 1 will be off to an exceptional start. Three consecutive high-quality sessions, performed under good recovery conditions, are exactly the kind of training block that produces meaningful long-term progress.</t>
  </si>
  <si>
    <t>Phase 8 • Week 1 • Day 4</t>
  </si>
  <si>
    <t>Arms + Shoulder Capacity + Grip Endurance</t>
  </si>
  <si>
    <r>
      <t>Expected Duration:</t>
    </r>
    <r>
      <rPr>
        <sz val="11"/>
        <color theme="1"/>
        <rFont val="Aptos Narrow"/>
        <family val="2"/>
        <scheme val="minor"/>
      </rPr>
      <t xml:space="preserve"> 70 to 85 minutes</t>
    </r>
  </si>
  <si>
    <t>Session Objectives</t>
  </si>
  <si>
    <t>Primary:</t>
  </si>
  <si>
    <t>Accumulate high-quality arm hypertrophy volume.</t>
  </si>
  <si>
    <t>Secondary:</t>
  </si>
  <si>
    <t>Reinforce shoulder health through stable scapular mechanics.</t>
  </si>
  <si>
    <t>Tertiary:</t>
  </si>
  <si>
    <t>Improve grip endurance without excessive systemic fatigue.</t>
  </si>
  <si>
    <t>Record:</t>
  </si>
  <si>
    <t>Elbow soreness</t>
  </si>
  <si>
    <t>Forearm soreness</t>
  </si>
  <si>
    <t>Lower back status</t>
  </si>
  <si>
    <t>Mobility Circuit (2 rounds)</t>
  </si>
  <si>
    <t>Band Pull-Aparts ×15</t>
  </si>
  <si>
    <t>Band External Rotations ×12</t>
  </si>
  <si>
    <t>Serratus Wall Slides ×8</t>
  </si>
  <si>
    <t>Scapular Push-ups ×10</t>
  </si>
  <si>
    <t>Light Face Pull ×15</t>
  </si>
  <si>
    <t>Seated Alternating Dumbbell Curl</t>
  </si>
  <si>
    <t>Primary biceps strength movement.</t>
  </si>
  <si>
    <t>Allows independent arm assessment while minimizing compensations.</t>
  </si>
  <si>
    <t>Incline curls exposed grip fatigue more than biceps fatigue.</t>
  </si>
  <si>
    <t>Today's placement early in the workout should better assess true elbow flexor performance.</t>
  </si>
  <si>
    <t>Work toward additional total repetitions while maintaining strict tempo.</t>
  </si>
  <si>
    <t>Keep elbows fixed.</t>
  </si>
  <si>
    <t>Fully supinate.</t>
  </si>
  <si>
    <t>Pause at peak contraction.</t>
  </si>
  <si>
    <t>8 to 10 reps per arm</t>
  </si>
  <si>
    <t>75 to 90 seconds</t>
  </si>
  <si>
    <t>Highest priority triceps hypertrophy exercise.</t>
  </si>
  <si>
    <t>22.5 lb</t>
  </si>
  <si>
    <t>9, 9, 8</t>
  </si>
  <si>
    <t>Excellent execution.</t>
  </si>
  <si>
    <t>Attempt:</t>
  </si>
  <si>
    <t>If quality remains unchanged.</t>
  </si>
  <si>
    <t>Full stretch.</t>
  </si>
  <si>
    <t>Elbow fixed.</t>
  </si>
  <si>
    <t>Strong lockout.</t>
  </si>
  <si>
    <t>Rope Hammer Curl</t>
  </si>
  <si>
    <t>Develop brachialis, brachioradialis, and grip endurance.</t>
  </si>
  <si>
    <t>Neutral wrists.</t>
  </si>
  <si>
    <t>Elbows quiet.</t>
  </si>
  <si>
    <t>Avoid swinging.</t>
  </si>
  <si>
    <t>Finish triceps through a stable resistance profile.</t>
  </si>
  <si>
    <t>Repeat 62.5 lb.</t>
  </si>
  <si>
    <t>Earn additional repetitions before increasing weight.</t>
  </si>
  <si>
    <t>Maintain posterior cuff and scapular strength.</t>
  </si>
  <si>
    <t>Support long-term shoulder health.</t>
  </si>
  <si>
    <t>Repeat Week 1 Day 1 loading.</t>
  </si>
  <si>
    <t>Improve movement quality rather than load.</t>
  </si>
  <si>
    <t>Direct grip endurance without gait limitations or accumulated lower-body fatigue.</t>
  </si>
  <si>
    <t>This is intentionally different from Day 1 and Day 3.</t>
  </si>
  <si>
    <t>Shoulders depressed.</t>
  </si>
  <si>
    <t>No leaning.</t>
  </si>
  <si>
    <t>20 seconds hard</t>
  </si>
  <si>
    <t>Maintain smooth mechanics throughout.</t>
  </si>
  <si>
    <t>Coach's Focus</t>
  </si>
  <si>
    <t>There are three things I want to evaluate tomorrow.</t>
  </si>
  <si>
    <t>1. Arm specialization</t>
  </si>
  <si>
    <t>This is our first session where your arms are relatively fresh. I want to see whether performance exceeds what we observed after heavy pull and heavy push sessions. If it does, it confirms that earlier arm performance was limited by preceding compound work rather than arm strength itself.</t>
  </si>
  <si>
    <t>2. Farmer's Hold versus Farmer's Walk</t>
  </si>
  <si>
    <t>This comparison will help determine whether your grip limitation is primarily postural, dynamic, or purely local muscular endurance. The data will guide future grip programming.</t>
  </si>
  <si>
    <t>3. Shoulder response</t>
  </si>
  <si>
    <t>After three successful sessions, I want to see whether cumulative weekly volume produces any change in shoulder tolerance. This is more informative than evaluating a single workout in isolation.</t>
  </si>
  <si>
    <t>PHASE 9, WEEK 1, DAY 1</t>
  </si>
  <si>
    <t>Heavy Pull + Grip + Shoulder Support</t>
  </si>
  <si>
    <t>Primary targets:</t>
  </si>
  <si>
    <t>1. Upper-back strength and hypertrophy</t>
  </si>
  <si>
    <t>2. Grip capacity</t>
  </si>
  <si>
    <t>3. Scapular control</t>
  </si>
  <si>
    <t>4. Biceps hypertrophy</t>
  </si>
  <si>
    <t>5. Rotator cuff support</t>
  </si>
  <si>
    <t>6. Continued monitoring of right anterior shoulder awareness</t>
  </si>
  <si>
    <t>7. WARM-UP</t>
  </si>
  <si>
    <t>• 5 minutes</t>
  </si>
  <si>
    <t>• 4.5 mph</t>
  </si>
  <si>
    <t>• 5% incline</t>
  </si>
  <si>
    <t>Target: brisk walking, not conditioning work.</t>
  </si>
  <si>
    <t>Shoulder Prep, 2 rounds</t>
  </si>
  <si>
    <t>• Band Pull-Aparts x 15</t>
  </si>
  <si>
    <t>• Band External Rotation x 12</t>
  </si>
  <si>
    <t>• Banded Serratus Wall Slide x 8</t>
  </si>
  <si>
    <t>• Scap Push-Up x 10</t>
  </si>
  <si>
    <t>• Cat-Camel x 10</t>
  </si>
  <si>
    <t>Cue: shoulder prep should leave you feeling warmer and more mobile, not fatigued.</t>
  </si>
  <si>
    <t>2. FARMER'S WALK</t>
  </si>
  <si>
    <t>• Load: 170 lb total, 85 lb/hand</t>
  </si>
  <si>
    <t>• Target: 60 sec, 55 sec, 50 sec, 45 sec</t>
  </si>
  <si>
    <t>• Speed: 2 mph</t>
  </si>
  <si>
    <t>• Incline: 0.5%</t>
  </si>
  <si>
    <t>This is deliberately conservative after Thursday's 170 lb exposure.</t>
  </si>
  <si>
    <t>Success criterion: accumulate more quality time at 170 than Thursday without allowing finger-roll failure to dictate the final repetitions.</t>
  </si>
  <si>
    <t>Grip cue:</t>
  </si>
  <si>
    <t>• Crush the handles</t>
  </si>
  <si>
    <t>• Wrists neutral</t>
  </si>
  <si>
    <t>• Shoulders packed, but do not aggressively depress the scapulae</t>
  </si>
  <si>
    <t>• Walk normally</t>
  </si>
  <si>
    <t>• Stop the set when the grip begins materially losing position</t>
  </si>
  <si>
    <t>3. CHEST-SUPPORTED ROW</t>
  </si>
  <si>
    <t>• 8-10 reps</t>
  </si>
  <si>
    <t>• RIR 2, 2, 1</t>
  </si>
  <si>
    <t>• Tempo 2-1-3</t>
  </si>
  <si>
    <t>• Rest 2-3 min</t>
  </si>
  <si>
    <t>NXGen advantage: choose the best chest-supported row available.</t>
  </si>
  <si>
    <t>Load:</t>
  </si>
  <si>
    <t>• First set is an equipment-calibration set.</t>
  </si>
  <si>
    <t>• Select a load producing approximately 10 reps at RIR 2.</t>
  </si>
  <si>
    <t>• Add load across sets if technique remains stable.</t>
  </si>
  <si>
    <t>Cue:</t>
  </si>
  <si>
    <t>"Reach, set, drive elbow, squeeze."</t>
  </si>
  <si>
    <t>Do not turn this into a lumbar-extension exercise.</t>
  </si>
  <si>
    <t>4. SINGLE-ARM NEUTRAL-GRIP LAT PULLDOWN</t>
  </si>
  <si>
    <t>3 sets/arm</t>
  </si>
  <si>
    <t>• 10-12 reps</t>
  </si>
  <si>
    <t>• Rest 90 sec between arms</t>
  </si>
  <si>
    <t>Start around your established 70-72.5 lb range, then calibrate to the NXGen machine.</t>
  </si>
  <si>
    <t>Important: left side first.</t>
  </si>
  <si>
    <t>Do not chase load if the left side loses control first. We are tracking the asymmetry.</t>
  </si>
  <si>
    <t>5. HALF-KNEELING SINGLE-ARM LOW-TO-HIGH ROW</t>
  </si>
  <si>
    <t>• RIR 1-2</t>
  </si>
  <si>
    <t>• Rest 90 sec</t>
  </si>
  <si>
    <t>Use a cable station if NXGen has an appropriate setup.</t>
  </si>
  <si>
    <t>• Ribcage stacked</t>
  </si>
  <si>
    <t>• Reach slightly at the start</t>
  </si>
  <si>
    <t>• Initiate with scapular movement</t>
  </si>
  <si>
    <t>• Drive elbow toward the hip/ribcage</t>
  </si>
  <si>
    <t>• Finish without rotating the torso</t>
  </si>
  <si>
    <t>6. INCLINE SUPINATED DB CURL</t>
  </si>
  <si>
    <t>• RIR 2, 1-2, 1</t>
  </si>
  <si>
    <t>• Bench around your established position</t>
  </si>
  <si>
    <t>Starting load:</t>
  </si>
  <si>
    <t>• 30 lb DBs</t>
  </si>
  <si>
    <t>You demonstrated 30 lb for 10, 8, 7.5 with RIR 1 during the prior block. The objective here is to improve total quality repetitions before increasing load.</t>
  </si>
  <si>
    <t>Left side first if performing unilateral.</t>
  </si>
  <si>
    <t>7. FACE PULL + EXTERNAL ROTATION</t>
  </si>
  <si>
    <t>• 12-15 reps</t>
  </si>
  <si>
    <t>• RIR 2</t>
  </si>
  <si>
    <t>• Rest 60-90 sec</t>
  </si>
  <si>
    <t>Start around 45-50 lb on the NXGen cable, then calibrate.</t>
  </si>
  <si>
    <t>Pull toward the face, rotate externally, and finish with controlled scapular retraction. Do not turn it into a maximal rear-delt movement.</t>
  </si>
  <si>
    <t>8. CABLE INTERNAL ROTATION</t>
  </si>
  <si>
    <t>2 sets/arm</t>
  </si>
  <si>
    <t>• 15 reps</t>
  </si>
  <si>
    <t>• 5 lb to start</t>
  </si>
  <si>
    <t>• RIR 3</t>
  </si>
  <si>
    <t>• Controlled 2-1-3</t>
  </si>
  <si>
    <t>• Rest 45-60 sec</t>
  </si>
  <si>
    <t>This is now an intentional component of the program following the PA's observation of comparatively weaker left subscapularis performance.</t>
  </si>
  <si>
    <t>Do not turn this into a strength test.</t>
  </si>
  <si>
    <t>The objective is controlled internal-rotation capacity and motor control.</t>
  </si>
  <si>
    <t>9. GRIP FINISHER</t>
  </si>
  <si>
    <t>• 2 sets</t>
  </si>
  <si>
    <t>• 30-45 sec</t>
  </si>
  <si>
    <t>• Stop before uncontrolled grip failure</t>
  </si>
  <si>
    <t>You recently demonstrated 30 sec dead hangs after the lower-body session, so this remains supplemental rather than the primary grip stimulus.</t>
  </si>
  <si>
    <t>10. OPTIONAL CAPACITY</t>
  </si>
  <si>
    <t>• 6 × 20 sec hard</t>
  </si>
  <si>
    <t>• 40 sec recovery</t>
  </si>
  <si>
    <t>Only perform this if the session feels normal and your shoulders remain at baseline awareness.</t>
  </si>
  <si>
    <t>DAY 1 PRIORITIES</t>
  </si>
  <si>
    <t>The hierarchy tomorrow is:</t>
  </si>
  <si>
    <t>Farmer's Walk → Pulling strength → Upper-back hypertrophy → Biceps → Shoulder support → Grip accessory → Conditioning</t>
  </si>
  <si>
    <t>One important programming decision: we are keeping the Farmer's Walk first. Your recent data demonstrate why. At 150 lb, grip performance has progressed substantially from the Phase 6 baseline, and the exercise now serves as a meaningful primary strength/capacity stimulus rather than an accessory. Your Phase 8 NXGen exposure also established 170 lb as a viable training load, but not yet as a load we need to increase immediately.</t>
  </si>
  <si>
    <t>Phase 9 starts with consolidation, then progression.</t>
  </si>
  <si>
    <t>Confidence in the overall Day 1 prescription: 0.91.</t>
  </si>
  <si>
    <t>Phase 9, Week 1, Day 2</t>
  </si>
  <si>
    <t>Mission: Continue progressing pressing strength while preserving shoulder mechanics. Use NXGen's equipment advantage to collect high quality baseline data without chasing failure.</t>
  </si>
  <si>
    <t>Record before training:</t>
  </si>
  <si>
    <t>Shoulder awareness, Left (0 to 10)</t>
  </si>
  <si>
    <t>Shoulder awareness, Right (0 to 10)</t>
  </si>
  <si>
    <t>If shoulder awareness exceeds 3/10 before lifting, hold all pressing loads at last week's values.</t>
  </si>
  <si>
    <t>Repeat twice</t>
  </si>
  <si>
    <t>Band Pull Apart x15</t>
  </si>
  <si>
    <t>Band External Rotation x12</t>
  </si>
  <si>
    <t>Serratus Wall Slide x8</t>
  </si>
  <si>
    <t>Scap Push-up x10</t>
  </si>
  <si>
    <t>Primer</t>
  </si>
  <si>
    <t>1 × 12 each arm</t>
  </si>
  <si>
    <t>Light load</t>
  </si>
  <si>
    <t>RIR 5</t>
  </si>
  <si>
    <t>Purpose:</t>
  </si>
  <si>
    <t>Evaluate shoulder mechanics before heavy pressing.</t>
  </si>
  <si>
    <t>A. Neutral Grip Dumbbell Floor Press</t>
  </si>
  <si>
    <t>1 × 8 @ 100 lb total</t>
  </si>
  <si>
    <t>Working sets</t>
  </si>
  <si>
    <t>130 × 8</t>
  </si>
  <si>
    <t>140 × 7</t>
  </si>
  <si>
    <t>145 × 6</t>
  </si>
  <si>
    <t>145 × 6 (if first set remains RIR 1 to 2)</t>
  </si>
  <si>
    <t>3 minutes</t>
  </si>
  <si>
    <t>Technical cues</t>
  </si>
  <si>
    <t>Crush handles.</t>
  </si>
  <si>
    <t>Keep wrists stacked.</t>
  </si>
  <si>
    <t>Elbows approximately 30 to 45 degrees from torso.</t>
  </si>
  <si>
    <t>Brace before descent.</t>
  </si>
  <si>
    <t>Record when anterior capsule awareness first appears.</t>
  </si>
  <si>
    <t>Progression objective:</t>
  </si>
  <si>
    <t>NXGen allows a 72.5 lb dumbbell. This fills the gap between Planet Fitness's 70 and 75 lb options.</t>
  </si>
  <si>
    <t>B. Plate Loaded Chest Press (preferred) or Machine Chest Press</t>
  </si>
  <si>
    <t>RIR 2</t>
  </si>
  <si>
    <t>Find a challenging working weight rather than matching Planet Fitness numbers.</t>
  </si>
  <si>
    <t>C. High-to-Mid Cable Fly</t>
  </si>
  <si>
    <t>If 20 lb again produces only about 6 strict reps, continue using 15 lb with occasional lengthened partials after technical failure.</t>
  </si>
  <si>
    <t>D. Seated Neutral Grip Dumbbell Overhead Press</t>
  </si>
  <si>
    <t>Target loading</t>
  </si>
  <si>
    <t>50 lb</t>
  </si>
  <si>
    <t>Increase only if all sets finish with RIR greater than 2 and no increase in shoulder awareness.</t>
  </si>
  <si>
    <t>Monitor</t>
  </si>
  <si>
    <t>Left/right symmetry</t>
  </si>
  <si>
    <t>Anterior capsule awareness</t>
  </si>
  <si>
    <t>Descending control</t>
  </si>
  <si>
    <t>E1. Single Arm Overhead Cable Extension</t>
  </si>
  <si>
    <t>Progress to 27.5 lb if quality remains high.</t>
  </si>
  <si>
    <t>E2. High Cable Triceps Pushdown</t>
  </si>
  <si>
    <t>Begin at 75 lb</t>
  </si>
  <si>
    <t>F. Internal Cable Rotation</t>
  </si>
  <si>
    <t>3 × 15 each arm</t>
  </si>
  <si>
    <t>Increase to:</t>
  </si>
  <si>
    <t>7.5 lb if available.</t>
  </si>
  <si>
    <t>Otherwise remain at 5 lb and focus on perfect execution.</t>
  </si>
  <si>
    <t>Technique</t>
  </si>
  <si>
    <t>Towel between elbow and torso.</t>
  </si>
  <si>
    <t>Rotate only through the shoulder.</t>
  </si>
  <si>
    <t>This remains motor control work, not maximal strengthening.</t>
  </si>
  <si>
    <t>Conditioning</t>
  </si>
  <si>
    <t>40 seconds easy</t>
  </si>
  <si>
    <t>Post Session Notes</t>
  </si>
  <si>
    <t>Please record:</t>
  </si>
  <si>
    <t>First moment anterior capsule awareness appeared.</t>
  </si>
  <si>
    <t>Right versus left symmetry.</t>
  </si>
  <si>
    <t>Any posterior instability.</t>
  </si>
  <si>
    <t>Grip limitation, if present.</t>
  </si>
  <si>
    <t>Overall session RPE.</t>
  </si>
  <si>
    <t>Whether the additional 72.5 lb dumbbells felt like the appropriate progression.</t>
  </si>
  <si>
    <t>Coaching Notes</t>
  </si>
  <si>
    <t>This session prioritizes quality over novelty. The main objective is to establish clean performance baselines using NXGen's finer load increments and broader equipment selection. The only planned progression beyond last week is the 145 lb total floor press. Everything else should progress only if mechanics, shoulder response, and RIR support it.</t>
  </si>
  <si>
    <r>
      <t>Primary risk to monitor:</t>
    </r>
    <r>
      <rPr>
        <sz val="11"/>
        <color theme="1"/>
        <rFont val="Aptos Narrow"/>
        <family val="2"/>
        <scheme val="minor"/>
      </rPr>
      <t xml:space="preserve"> Advancing load because the equipment allows it rather than because movement quality justifies it. The blind spot is equating equipment availability with readiness. We will continue letting shoulder mechanics determine progression.</t>
    </r>
  </si>
  <si>
    <t>PHASE 9, WEEK 1, DAY 3</t>
  </si>
  <si>
    <t>Lower Body + Unilateral Strength + Carry Performance</t>
  </si>
  <si>
    <t>Purpose: Raise temperature and prepare hips, knees, ankles, and trunk.</t>
  </si>
  <si>
    <t>Breathing: Normal nasal or controlled breathing. Do not turn this into conditioning work.</t>
  </si>
  <si>
    <t>2. Movement Preparation, 2 rounds</t>
  </si>
  <si>
    <t>Prisoner Squat</t>
  </si>
  <si>
    <t>Keep these preparatory. No fatigue chasing.</t>
  </si>
  <si>
    <t>3. Farmer's Walk</t>
  </si>
  <si>
    <t>170 lb total, 85 lb/hand</t>
  </si>
  <si>
    <t>60-second target</t>
  </si>
  <si>
    <t>2.0 mph</t>
  </si>
  <si>
    <t>0.5% incline</t>
  </si>
  <si>
    <t>Rest: 2:00-2:30</t>
  </si>
  <si>
    <t>Execution:</t>
  </si>
  <si>
    <t>Brace before initiating the walk.</t>
  </si>
  <si>
    <t>Shoulders remain depressed and controlled.</t>
  </si>
  <si>
    <t>Walk smoothly rather than maximizing stride length.</t>
  </si>
  <si>
    <t>Grip hard enough to secure the DBs, but avoid excessive shoulder elevation.</t>
  </si>
  <si>
    <t>Important: This is not a loading increase from your previous NXGen exposure. Your Phase 8 Day 3 was already 170 lb total for four sets, with durations of approximately 55, 48, 40, and 40 seconds. Your Phase 9 Day 1 also used 170 lb, with grip becoming the limiting factor rather than the musculature. Therefore, the objective is to improve repeatability before adding load.</t>
  </si>
  <si>
    <t>Success target:</t>
  </si>
  <si>
    <t>Set 1: 55-60 sec</t>
  </si>
  <si>
    <t>Set 2: 50+ sec</t>
  </si>
  <si>
    <t>Set 3: 45+ sec</t>
  </si>
  <si>
    <t>Set 4: 40+ sec</t>
  </si>
  <si>
    <t>If grip becomes the limiting factor because of the handle geometry, record it separately from whole-body fatigue.</t>
  </si>
  <si>
    <t>4. Goblet Squat</t>
  </si>
  <si>
    <t>10, 9-10, 8-10, 8-10 reps</t>
  </si>
  <si>
    <t>80 lb</t>
  </si>
  <si>
    <t>Rest: 2:00</t>
  </si>
  <si>
    <t>Breathing:</t>
  </si>
  <si>
    <t>Inhale and brace before descent.</t>
  </si>
  <si>
    <t>Controlled descent.</t>
  </si>
  <si>
    <t>Maintain brace through the bottom.</t>
  </si>
  <si>
    <t>Exhale as you stand through the sticking region.</t>
  </si>
  <si>
    <t>Cue: Own the bottom position. Do not turn the final reps into a speed contest.</t>
  </si>
  <si>
    <t>You already completed 80 lb for 10, 9, 9, 8 in Phase 8 Day 3. This gives us a clean benchmark. The goal today is better quality and/or more total reps before increasing load.</t>
  </si>
  <si>
    <t>5. Dumbbell Romanian Deadlift</t>
  </si>
  <si>
    <t xml:space="preserve">Your Phase 8 NXGen benchmark was 160 x 10 followed by 170 x 8 and 7. One set also involved a sweaty-hand slip. </t>
  </si>
  <si>
    <t>Hips travel backward.</t>
  </si>
  <si>
    <t>Maintain lat tension.</t>
  </si>
  <si>
    <t>Stop the descent when hamstring length and pelvic position dictate, not when the DBs reach a particular height.</t>
  </si>
  <si>
    <t>Drive hips forward without hyperextending the lumbar spine.</t>
  </si>
  <si>
    <t>6. Bulgarian Split Squat</t>
  </si>
  <si>
    <t>3 sets/leg</t>
  </si>
  <si>
    <t>Rest: 90 sec between sides, 2 min between sets</t>
  </si>
  <si>
    <t xml:space="preserve">Your Phase 8 benchmark was 45 x 8 followed by 50 x 8, 8. </t>
  </si>
  <si>
    <t>Start with the left leg.</t>
  </si>
  <si>
    <t>Do not increase load unless the left/right execution remains comparable.</t>
  </si>
  <si>
    <t>7. Standing Calf Raise</t>
  </si>
  <si>
    <t>12-15 reps</t>
  </si>
  <si>
    <t>Rest: 75-90 sec</t>
  </si>
  <si>
    <t>Your Phase 8 benchmark was 110 x 15 followed by 120 x 15, 15. Maintain the load and improve execution before adding weight.</t>
  </si>
  <si>
    <t>8. Internal Cable Rotation</t>
  </si>
  <si>
    <t>2 sets/side</t>
  </si>
  <si>
    <t>10 lb</t>
  </si>
  <si>
    <t>Rest: 60 sec</t>
  </si>
  <si>
    <t>This stays deliberately submaximal.</t>
  </si>
  <si>
    <t>The PA identified comparative left subscapularis weakness and suggested internal-rotation work. You subsequently performed 5 lb for 2 x 15 in Phase 8 and 10 lb for 12, 13, 15 in Phase 9 Day 2 without reporting subscapularis awareness. This is useful progression data, but we do not need to turn this into a strength exercise yet.</t>
  </si>
  <si>
    <t>Elbow lightly supported against your torso.</t>
  </si>
  <si>
    <t>Rotate only through a comfortable range.</t>
  </si>
  <si>
    <t>No trunk rotation.</t>
  </si>
  <si>
    <t>No attempt to create a strong "subscap pump."</t>
  </si>
  <si>
    <t>9. Dead Hang, decompression</t>
  </si>
  <si>
    <t>Rest: 60-90 sec</t>
  </si>
  <si>
    <t>Purpose: decompression and controlled scapular engagement.</t>
  </si>
  <si>
    <t>Your recent note establishes the intent clearly. Slight sway is acceptable. Slight scapular engagement is intentional. Do not turn this into scapular pull-ups.</t>
  </si>
  <si>
    <t>PHASE 9 DAY 3 CHECKPOINTS</t>
  </si>
  <si>
    <t>Record these specifically:</t>
  </si>
  <si>
    <t>1. Farmer's Walk</t>
  </si>
  <si>
    <t>Grip versus systemic fatigue as the limiter.</t>
  </si>
  <si>
    <t>Left versus right grip.</t>
  </si>
  <si>
    <t>Any equipment/handle interference.</t>
  </si>
  <si>
    <t>2. Goblet Squat</t>
  </si>
  <si>
    <t>Total reps across the four sets.</t>
  </si>
  <si>
    <t>Whether 80 lb remains an appropriate working load.</t>
  </si>
  <si>
    <t>3. RDL</t>
  </si>
  <si>
    <t>Whether 170 lb feels limited by posterior-chain strength, grip, or technique.</t>
  </si>
  <si>
    <t>4. Bulgarian Split Squat</t>
  </si>
  <si>
    <t>Left versus right stability and force production.</t>
  </si>
  <si>
    <t>5. Internal Rotation</t>
  </si>
  <si>
    <t>Whether you actually perceive muscular work in the subscapularis.</t>
  </si>
  <si>
    <t>Any anterior shoulder awareness.</t>
  </si>
  <si>
    <t>Any meaningful left/right difference.</t>
  </si>
  <si>
    <t>6. Dead Hang</t>
  </si>
  <si>
    <t>Grip limitation versus shoulder comfort.</t>
  </si>
  <si>
    <t>Any shoulder awareness during decompression.</t>
  </si>
  <si>
    <t>One important blind spot: do not interpret the increased loading available at NXGen as evidence you should rapidly accelerate every exercise. Your current limiting factors remain local muscular endurance and grip, and the new equipment introduces machine-specific resistance differences. We should establish NXGen baselines before treating its numbers as directly comparable with Planet Fitness numbers.</t>
  </si>
  <si>
    <t>Overall programming confidence: 0.91. The exercise sequence follows the established lower-body/carry architecture, while the loading decisions use your actual Phase 8 NXGen benchmarks rather than assuming that the new equipment warrants automatic progression.</t>
  </si>
  <si>
    <t>PHASE 9, WEEK 1, DAY 4</t>
  </si>
  <si>
    <t>Upper Hypertrophy + Capacity + Grip</t>
  </si>
  <si>
    <t>Controlled warmup. Normal breathing.</t>
  </si>
  <si>
    <t>Banded Serratus Wall Slides</t>
  </si>
  <si>
    <t>10-12 reps</t>
  </si>
  <si>
    <t>Keep these low fatigue.</t>
  </si>
  <si>
    <t>3. Alternate Seated DB Curl</t>
  </si>
  <si>
    <t>8-12 reps</t>
  </si>
  <si>
    <t>Start at 35 lb/hand</t>
  </si>
  <si>
    <t>Your Phase 8 NXGen benchmark was 35 lb x 10, followed by 35 x 10 and 40 x 5. Left resisted supination became the limiting factor.</t>
  </si>
  <si>
    <t>Do not force supination against resistance if the left side again demonstrates a meaningful mechanical limitation. Let the forearm dictate the grip position.</t>
  </si>
  <si>
    <t>4. Single-Arm Overhead Cable Extension</t>
  </si>
  <si>
    <t>25-27.5 lb</t>
  </si>
  <si>
    <t>Rest: 60-75 sec</t>
  </si>
  <si>
    <t>Start left.</t>
  </si>
  <si>
    <t>The objective remains triceps hypertrophy without turning the exercise into a shoulder-loading exercise.</t>
  </si>
  <si>
    <t>5. Single-Arm Rope Curl, Extended-Arm Position</t>
  </si>
  <si>
    <t>30 lb</t>
  </si>
  <si>
    <t>Rest: 75 sec</t>
  </si>
  <si>
    <t>Start with the left.</t>
  </si>
  <si>
    <t>You previously reached 30 lb for 10 and 9 reps at NXGen. Use execution quality rather than load as the progression criterion.</t>
  </si>
  <si>
    <t>6. High Cable Triceps Pushdown</t>
  </si>
  <si>
    <t>Your Phase 8 NXGen benchmark was 75 lb for 9 and 8 reps after a 70 lb set.</t>
  </si>
  <si>
    <t>Do not chase a heavier stack if the 3-second eccentric deteriorates.</t>
  </si>
  <si>
    <t>7. Face Pull With External Rotation</t>
  </si>
  <si>
    <t>Your NXGen benchmark reached 50 lb x 12 with RIR 2.</t>
  </si>
  <si>
    <t>Cue: pull toward the upper face, rotate externally without forcing end range, and finish with controlled scapular positioning.</t>
  </si>
  <si>
    <t>The objective is posterior cuff/scapular capacity, not maximal loading.</t>
  </si>
  <si>
    <t>8. Farmer's Hold</t>
  </si>
  <si>
    <t>200 lb total, 100 lb/hand</t>
  </si>
  <si>
    <t>Target: 45-60 sec</t>
  </si>
  <si>
    <t>Your Phase 8 Day 4 benchmark:</t>
  </si>
  <si>
    <t>100/hand</t>
  </si>
  <si>
    <t>49 sec</t>
  </si>
  <si>
    <t>42 sec</t>
  </si>
  <si>
    <t>36 sec</t>
  </si>
  <si>
    <t>Today, establish whether you can improve repeatability.</t>
  </si>
  <si>
    <t>Set 1: 50+ sec</t>
  </si>
  <si>
    <t>Set 2: 45+ sec</t>
  </si>
  <si>
    <t>Set 3: 40+ sec</t>
  </si>
  <si>
    <t>Set 4: 35+ sec</t>
  </si>
  <si>
    <t>Do not increase load yet.</t>
  </si>
  <si>
    <t>This is particularly important because your Phase 9 Day 1 Farmer's Walk was limited by grip rather than available muscular capacity. We want to distinguish grip endurance from shoulder/trunk carrying capacity.</t>
  </si>
  <si>
    <t>9. Internal Cable Rotation</t>
  </si>
  <si>
    <t>This remains deliberately conservative.</t>
  </si>
  <si>
    <t>You have now established 10 lb for 12-15 reps without meaningful subscapularis awareness. Continue accumulating controlled exposure rather than pursuing load progression.</t>
  </si>
  <si>
    <t>10. Endless Rope</t>
  </si>
  <si>
    <t>20 sec hard</t>
  </si>
  <si>
    <t>40 sec easy</t>
  </si>
  <si>
    <t>Target: Consistent output across all six intervals.</t>
  </si>
  <si>
    <t>Do not turn the first two intervals into maximal efforts. The objective is repeatable high-intensity work.</t>
  </si>
  <si>
    <t>11. Optional Dead Hang</t>
  </si>
  <si>
    <t>2 x 30-45 sec</t>
  </si>
  <si>
    <t>Use this only if your grip and shoulders feel good after the session.</t>
  </si>
  <si>
    <t>Purpose remains decompression and controlled scapular engagement, consistent with your Day 2 clarification.</t>
  </si>
  <si>
    <t>DAY 4 CHECKPOINTS</t>
  </si>
  <si>
    <t>1. Left/right difference during curls and triceps work.</t>
  </si>
  <si>
    <t>2. Whether left resisted supination remains the limiting factor.</t>
  </si>
  <si>
    <t>3. Whether 50 lb face pulls remain clean at RIR 2.</t>
  </si>
  <si>
    <t>4. Farmer's Hold duration by set, plus whether grip or shoulder/trunk fatigue ends each set.</t>
  </si>
  <si>
    <t>5. Internal-rotation response, especially whether the left side now produces more discernible muscular work.</t>
  </si>
  <si>
    <t>6. Whether the six rope intervals maintain output.</t>
  </si>
  <si>
    <t>Programming confidence: 0.93.</t>
  </si>
  <si>
    <t>The key progression decision for this session is not "how much more weight can we move?" It is "where is the actual limiter?" That distinction matters because NXGen gives you enough loading capacity to expose grip, local endurance, and exercise-specific constraints that Planet Fitness previously masked.</t>
  </si>
  <si>
    <t>ExerciseOrder</t>
  </si>
  <si>
    <t>PrescribedSets</t>
  </si>
  <si>
    <t>PrescribedRepMin</t>
  </si>
  <si>
    <t>PrescribedRepMax</t>
  </si>
  <si>
    <t>PrescribedDurationSec</t>
  </si>
  <si>
    <t>PrescribedTempo</t>
  </si>
  <si>
    <t>PrescribedRIR</t>
  </si>
  <si>
    <t>PrescribedRestSec</t>
  </si>
  <si>
    <t>CoachingNotes</t>
  </si>
  <si>
    <t>ExerciseType</t>
  </si>
  <si>
    <t>Heavy Pull + Grip Strength</t>
  </si>
  <si>
    <t>Working</t>
  </si>
  <si>
    <t>2-1-3</t>
  </si>
  <si>
    <t>2-2-3</t>
  </si>
  <si>
    <t>Capacity</t>
  </si>
  <si>
    <t>null</t>
  </si>
  <si>
    <t>Heavy but posture-clean; 45-75 sec per round; increase time first then load</t>
  </si>
  <si>
    <t>Shoulder-safe; high biceps carryover</t>
  </si>
  <si>
    <t>Final set: optional rest-pause 15 sec</t>
  </si>
  <si>
    <t>Slow eccentric; supports shoulder joint centration</t>
  </si>
  <si>
    <t>Cable Triceps Extension - "Quad"</t>
  </si>
  <si>
    <t>Carries + Pull (Volume / Stability)</t>
  </si>
  <si>
    <t>3-4 rounds per side; 45-60 sec; optional counterbalance pinch</t>
  </si>
  <si>
    <t>Scapular control</t>
  </si>
  <si>
    <t>Arms + Capacity (The Fun Day)</t>
  </si>
  <si>
    <t>Superset with Rope Push-Downs</t>
  </si>
  <si>
    <t>Superset with DB Spider Curl</t>
  </si>
  <si>
    <t>Superset with Single Arm Cable Extensions</t>
  </si>
  <si>
    <t>Superset with Squeeze Curl</t>
  </si>
  <si>
    <t>2 rounds max time; optional</t>
  </si>
  <si>
    <t>Heaviest maintainable full palm grip; no fingertip; 30-45 sec carries</t>
  </si>
  <si>
    <t>Fixed bar height; tempo</t>
  </si>
  <si>
    <t>RPE 8-9</t>
  </si>
  <si>
    <t>Choose anchored or incline cable curls</t>
  </si>
  <si>
    <t>Close grip; stops just above chest</t>
  </si>
  <si>
    <t>Neutral to slight underhand allowed</t>
  </si>
  <si>
    <t>Slow; vertical DB or inverted KB press</t>
  </si>
  <si>
    <t>3-4 rounds per side; moderate load; incline walking OK</t>
  </si>
  <si>
    <t>High-rep metabolic work</t>
  </si>
  <si>
    <t>2-3 sets; not to failure; lactic burn expected</t>
  </si>
  <si>
    <t>Lower + Carries (Strength)</t>
  </si>
  <si>
    <t>Controlled down, strong up; glute + quad drive; upright torso</t>
  </si>
  <si>
    <t>Slight knee bend; DBs close to legs; stop before lumbar tension</t>
  </si>
  <si>
    <t>45-60 sec carries; posture perfect; no incline</t>
  </si>
  <si>
    <t>Only if fresh; optional</t>
  </si>
  <si>
    <t>Upper Push (Strength Bias)</t>
  </si>
  <si>
    <t>Top set 1x5-6 @ RIR 1; back-offs 2x6-7 @ -10-15%; AC-friendly</t>
  </si>
  <si>
    <t>Close grip; elbows tucked; stop 1-2 inches above chest</t>
  </si>
  <si>
    <t>Strict; no momentum; shoulder balance</t>
  </si>
  <si>
    <t>Smooth lockout; long last rep hold</t>
  </si>
  <si>
    <t>Upper Pull (Strength Bias)</t>
  </si>
  <si>
    <t>Heavy; full pause at top</t>
  </si>
  <si>
    <t>Elbow to ribs; no torso sway</t>
  </si>
  <si>
    <t>Slow eccentric; anti-rotation + scapular control</t>
  </si>
  <si>
    <t>Arms + Capacity (Low Noise)</t>
  </si>
  <si>
    <t>Bench ~30 degrees; slow eccentric</t>
  </si>
  <si>
    <t>Moderate load; clean lockout</t>
  </si>
  <si>
    <t>Same load as earlier in week; cleaner holds not longer; 45-60 sec</t>
  </si>
  <si>
    <t>Row 2-5k easy OR 6-8 min intervals; no max efforts; optional</t>
  </si>
  <si>
    <t>Carries + Pull (Strength)</t>
  </si>
  <si>
    <t>5 min light row; stroke rate 18-20; warmup</t>
  </si>
  <si>
    <t>Ramp sets 1-2; working sets 3-4; soft knees; DBs close to legs; stop before lumbar tension</t>
  </si>
  <si>
    <t>3-0-1</t>
  </si>
  <si>
    <t>Increase load slightly from Phase 3; external rotation at end range; pause 1 sec</t>
  </si>
  <si>
    <t>70 lb; 2-3 attempts per side; target 60 sec; phase diagnostic</t>
  </si>
  <si>
    <t>5-7 min moderate; optional</t>
  </si>
  <si>
    <t>Push + Triceps (Strength)</t>
  </si>
  <si>
    <t>5 min easy warmup</t>
  </si>
  <si>
    <t>Start 115 lb; progress to 125-135 if RIR 3+; 3 sec eccentric; elbows 45 degrees; RIR 2 final set</t>
  </si>
  <si>
    <t>Split stance; resist rotation; moderate load</t>
  </si>
  <si>
    <t>Aim 50-55 lb top set; elbows fixed; full lockout</t>
  </si>
  <si>
    <t>Light to moderate; prioritize stretch; slight forward lean; swap to cross body if discomfort</t>
  </si>
  <si>
    <t>6-8 lb; slight forward lean; scapular plane; 1 sec pause at top</t>
  </si>
  <si>
    <t>6-8 min steady; optional</t>
  </si>
  <si>
    <t>Pull + Stability</t>
  </si>
  <si>
    <t>Start 70 lb; move to 75 if first set exceeds 10 clean; chest fixed; 1 sec squeeze</t>
  </si>
  <si>
    <t>Start 145 lb; progress to 150; neutral wrist; pull elbow toward hip</t>
  </si>
  <si>
    <t>120-140 lb; upright torso; controlled tempo</t>
  </si>
  <si>
    <t>15 lb baseline; slight forward angle; pull wide; 1 sec pause</t>
  </si>
  <si>
    <t>65 lb; 2 rounds each side; 45-60 sec; reinforce pattern</t>
  </si>
  <si>
    <t>Optional; keep moderate; do not push failure</t>
  </si>
  <si>
    <t>4-5 min easy warmup</t>
  </si>
  <si>
    <t>Start 25 lb; move to 30 if first set hits 12 clean; full stretch; no swing; 3 sec eccentric</t>
  </si>
  <si>
    <t>35-45 lb; chest supported; eliminate momentum</t>
  </si>
  <si>
    <t>45-50 lb; elbows fixed; full extension; stop before shoulder roll</t>
  </si>
  <si>
    <t>Same or slightly below Day 2; controlled stretch; slow eccentric</t>
  </si>
  <si>
    <t>150 lb total; 45-60 sec; crush grip; shoulders down</t>
  </si>
  <si>
    <t>Start 65-70 per hand; if 8 reps across at RIR 1, increase next session</t>
  </si>
  <si>
    <t>20-25 lb DBs; forward torso lean to bias glute; no foot cramping</t>
  </si>
  <si>
    <t>70-75 lb; hard scap retraction; no torso movement</t>
  </si>
  <si>
    <t>Match or exceed prior 150 lb; strict neutral wrist; no anterior shoulder</t>
  </si>
  <si>
    <t>70 lb; 60 sec target; Phase 5 entry test</t>
  </si>
  <si>
    <t>45-60 sec each side; stacked shoulder; no sinking</t>
  </si>
  <si>
    <t>10 min steady; stroke rate 20-22; efficiency focus</t>
  </si>
  <si>
    <t>Start 5-10 lb above Phase 4; 2-1-2 tempo; scap locked; zero anterior shoulder</t>
  </si>
  <si>
    <t>45-55 lb; slight rotation toward underhand</t>
  </si>
  <si>
    <t>40-45 lb; slow eccentric; stabilize at top 1-2 sec</t>
  </si>
  <si>
    <t>Progress toward 55 lb top set; full lockout</t>
  </si>
  <si>
    <t>12.5-17.5 lb; emphasize stretch; no elbow drift</t>
  </si>
  <si>
    <t>6-10 lb; pause at top; no momentum</t>
  </si>
  <si>
    <t>8-10 min low intensity; optional</t>
  </si>
  <si>
    <t>70 lb; thick grips if available; Phase 5 checkpoint</t>
  </si>
  <si>
    <t>65-75 lb; full stretch; hard scap retraction</t>
  </si>
  <si>
    <t>130-150 lb; elbow path consistent; no shoulder drift</t>
  </si>
  <si>
    <t>Cable at face height; 2 sec hold; external rotation at finish</t>
  </si>
  <si>
    <t>30-35 lb; full stretch; no shoulder roll</t>
  </si>
  <si>
    <t>Suitcase hold or side plank; 45-60 sec each side</t>
  </si>
  <si>
    <t>8-12 min low to moderate; optional</t>
  </si>
  <si>
    <t>40-50 lb; bench 30 degrees; control eccentric</t>
  </si>
  <si>
    <t>45-55 lb; full lockout; no shoulder roll</t>
  </si>
  <si>
    <t>12.5-17.5 lb; overhead or cross body; elbow fixed</t>
  </si>
  <si>
    <t>30-35 lb; full stretch; prevent shoulder roll</t>
  </si>
  <si>
    <t>8-12 lb; pause at top; RIR 2; monitor right anterior</t>
  </si>
  <si>
    <t>70-80 lb per hand; crush grip; upright posture</t>
  </si>
  <si>
    <t>10-15 min; stroke rate 20-22; smooth pace</t>
  </si>
  <si>
    <t>Heavy Pull + Carry</t>
  </si>
  <si>
    <t>5% incline, 3 mph; warmup</t>
  </si>
  <si>
    <t>20 sec each; warmup</t>
  </si>
  <si>
    <t>150 lb; 45-60 sec; 0.5% incline 2.3 mph; progress time then load</t>
  </si>
  <si>
    <t>Ramp to 4 working sets</t>
  </si>
  <si>
    <t>Feet elevated if quality allows</t>
  </si>
  <si>
    <t>Anchored single arm curl</t>
  </si>
  <si>
    <t>8-10 min treadmill incline walk optional</t>
  </si>
  <si>
    <t>Pressing + Triceps</t>
  </si>
  <si>
    <t>120 lb starting; controlled pause on floor</t>
  </si>
  <si>
    <t>25-35 lb; split stance; resist rotation</t>
  </si>
  <si>
    <t>10-12.5 lb; elbow strap if tolerated</t>
  </si>
  <si>
    <t>20-25 lb</t>
  </si>
  <si>
    <t>20 sec hold; shoulder stability</t>
  </si>
  <si>
    <t>Scap extension hold</t>
  </si>
  <si>
    <t>Stability Pull + Capacity</t>
  </si>
  <si>
    <t>75 lb; 2 mph 1% incline; 60-75 sec</t>
  </si>
  <si>
    <t>40-60 lb progressive</t>
  </si>
  <si>
    <t>10-15 lb; with external rotation</t>
  </si>
  <si>
    <t>22.5-27.5 lb; 2 sec stretch</t>
  </si>
  <si>
    <t>1500-2500m moderate; capacity</t>
  </si>
  <si>
    <t>Arms + Athletic Capacity</t>
  </si>
  <si>
    <t>30 lb per hand; strict tempo</t>
  </si>
  <si>
    <t>20-25 lb; right fatigues quicker</t>
  </si>
  <si>
    <t>Superset with cable extensions</t>
  </si>
  <si>
    <t>Superset with curls</t>
  </si>
  <si>
    <t>150 lb; 60+ sec target</t>
  </si>
  <si>
    <t>12% incline; 4 mph; 45 sec work 45 sec rest x6</t>
  </si>
  <si>
    <t>Light band; warmup</t>
  </si>
  <si>
    <t>Green band; warmup</t>
  </si>
  <si>
    <t>150 lb; controlled walk; 2 mph; shoulders packed</t>
  </si>
  <si>
    <t>195-205 lb; lead with scapular retraction</t>
  </si>
  <si>
    <t>Feet elevated; chest toward bar</t>
  </si>
  <si>
    <t>35 lb; full squeeze</t>
  </si>
  <si>
    <t>Phase 7 priority; elbow fixed; no superior humeral glide</t>
  </si>
  <si>
    <t>Two smooth plates; 30-45 sec; direct grip specialization</t>
  </si>
  <si>
    <t>20-30 sec; finish grip exposure</t>
  </si>
  <si>
    <t>Red band; warmup</t>
  </si>
  <si>
    <t>140 lb total; controlled pause on floor</t>
  </si>
  <si>
    <t>Moderate-heavy; full chest contraction</t>
  </si>
  <si>
    <t>Moderate; stretch under control</t>
  </si>
  <si>
    <t>17.5 lb starting; D-grip; primary Phase 7 hypertrophy</t>
  </si>
  <si>
    <t>Moderate; complement overhead extension</t>
  </si>
  <si>
    <t>Same load as Day 1; additional grip frequency</t>
  </si>
  <si>
    <t>25-30 sec; finish grip work</t>
  </si>
  <si>
    <t>3.8 mph 5% incline; warmup</t>
  </si>
  <si>
    <t>Moderate load; full depth; upright torso</t>
  </si>
  <si>
    <t>Moderate-heavy; neutral spine</t>
  </si>
  <si>
    <t>Moderate; per side; controlled knee tracking</t>
  </si>
  <si>
    <t>150 lb; 2 mph; beat Day 1 total carry time</t>
  </si>
  <si>
    <t>35 lb; 1 sec peak squeeze; maintain frequency</t>
  </si>
  <si>
    <t>50 lb starting; additional triceps frequency</t>
  </si>
  <si>
    <t>Continue pinch adaptation; 30-40 sec</t>
  </si>
  <si>
    <t>30 sec; finish grip work</t>
  </si>
  <si>
    <t>4 mph 5% incline; 8 min</t>
  </si>
  <si>
    <t>150 lb; 2 mph; beat Day 3 total time</t>
  </si>
  <si>
    <t>35 lb; 1 sec peak contraction; Phase 7 biceps volume</t>
  </si>
  <si>
    <t>20 lb; D-grip; beat Day 2 performance</t>
  </si>
  <si>
    <t>60-70 lb; shortened-position loading</t>
  </si>
  <si>
    <t>Moderate; neutral grip; arm thickness</t>
  </si>
  <si>
    <t>Slick plates if available; measurement consistency</t>
  </si>
  <si>
    <t>Strict dead hang; no scap pulls</t>
  </si>
  <si>
    <t>30 sec; optional; skip if fatigued</t>
  </si>
  <si>
    <t>4.2 mph 5% incline; warmup</t>
  </si>
  <si>
    <t>Extend and depress shoulder girdle; warmup</t>
  </si>
  <si>
    <t>20-30 sec; warmup</t>
  </si>
  <si>
    <t>150 lb; 60-75 sec target; crush handles; walk smoothly</t>
  </si>
  <si>
    <t>Chest pad 7 seat 5; lead with elbows; 1 sec scap squeeze</t>
  </si>
  <si>
    <t>Initiate with scapula; drive elbows toward front pockets</t>
  </si>
  <si>
    <t>Allow full extension; supinate hard; squeeze 1 sec</t>
  </si>
  <si>
    <t>Thumbs behind ears; rotate at finish; hold 1 sec</t>
  </si>
  <si>
    <t>750m moderate 75-80% effort</t>
  </si>
  <si>
    <t>Heavy Push + Shoulder Reintegration</t>
  </si>
  <si>
    <t>4.3 mph 5% incline; warmup</t>
  </si>
  <si>
    <t>Light; primer</t>
  </si>
  <si>
    <t>Pull scap into floor; brace; pause lightly; press by squeezing chest</t>
  </si>
  <si>
    <t>Chest tall; shoulders down; light pause; drive through pecs</t>
  </si>
  <si>
    <t>Slight elbow bend; pause 1 sec; keep tension</t>
  </si>
  <si>
    <t>First formal overhead; confidence and quality; almost too easy; neutral grip</t>
  </si>
  <si>
    <t>Elbow fixed; stretch fully; squeeze hard</t>
  </si>
  <si>
    <t>Lock elbows; full extension; 1 sec squeeze</t>
  </si>
  <si>
    <t>20 sec hard 40 sec recovery x6</t>
  </si>
  <si>
    <t>Lower Body + Unilateral Strength</t>
  </si>
  <si>
    <t>Mobility circuit; warmup</t>
  </si>
  <si>
    <t>Brace before descending; sit between hips; tall chest</t>
  </si>
  <si>
    <t>Soft knees; push hips back; neutral spine</t>
  </si>
  <si>
    <t>Vertical shin; control descent; drive through front heel</t>
  </si>
  <si>
    <t>Lower leg strength and tendon health</t>
  </si>
  <si>
    <t>150 lb; second weekly exposure; crush handles; brace continuously</t>
  </si>
  <si>
    <t>1000m steady 80% effort</t>
  </si>
  <si>
    <t>Upper Hypertrophy + Capacity</t>
  </si>
  <si>
    <t>Primary biceps strength; independent arm assessment</t>
  </si>
  <si>
    <t>Highest priority triceps; full stretch; elbow fixed</t>
  </si>
  <si>
    <t>Brachialis and grip endurance; neutral wrists</t>
  </si>
  <si>
    <t>Stable finish; lock elbows; full extension</t>
  </si>
  <si>
    <t>Posterior cuff and scapular strength</t>
  </si>
  <si>
    <t>150 lb; 45-60 sec; crush handles; different from Day 1 and 3</t>
  </si>
  <si>
    <t>WasPerformed</t>
  </si>
  <si>
    <t>ActualSets</t>
  </si>
  <si>
    <t>ActualAvgReps</t>
  </si>
  <si>
    <t>ActualMaxReps</t>
  </si>
  <si>
    <t>ActualAvgWeight</t>
  </si>
  <si>
    <t>ActualMaxWeight</t>
  </si>
  <si>
    <t>ActualAvgDuration</t>
  </si>
  <si>
    <t>ActualMaxDuration</t>
  </si>
  <si>
    <t>SetCompliance</t>
  </si>
  <si>
    <t>RepInRange</t>
  </si>
  <si>
    <t>Above</t>
  </si>
  <si>
    <t>In Range</t>
  </si>
  <si>
    <t>Below</t>
  </si>
  <si>
    <t>1-2-1</t>
  </si>
  <si>
    <t>2-1-1</t>
  </si>
  <si>
    <t>3-1-1</t>
  </si>
  <si>
    <t>2-2-2</t>
  </si>
  <si>
    <t>3-1-2</t>
  </si>
  <si>
    <t>1-1-3</t>
  </si>
  <si>
    <t>3-1-3</t>
  </si>
  <si>
    <t>PhaseName</t>
  </si>
  <si>
    <t>PhaseGoal</t>
  </si>
  <si>
    <t>PhaseStartDate</t>
  </si>
  <si>
    <t>PhaseEndDate</t>
  </si>
  <si>
    <t>ShoulderNotes</t>
  </si>
  <si>
    <t>GripStatus</t>
  </si>
  <si>
    <t>Right capsule tightness manageable; some tightness noted on supine press at higher weights</t>
  </si>
  <si>
    <t>Grip limiting factor on carries; right grip tends to fail first; finger roll pattern emerging</t>
  </si>
  <si>
    <t>Grip improving on carries; farmer's walk at 150 lbs more consistent</t>
  </si>
  <si>
    <t>Grip continuing to be limiting factor on rows and RDLs; suitcase carry at 65-75 lbs</t>
  </si>
  <si>
    <t>Grip improving; farmer's hold at 150 lbs reaching 60+ seconds consistently; suitcase carry at 75 lbs holding 60 seconds</t>
  </si>
  <si>
    <t>Plate pinch at 50 lbs per hand (25 per hand bilateral); dead hang 45-60 seconds; farmer's walk best set 70+ seconds at 150 lbs</t>
  </si>
  <si>
    <t>Farmer's hold attempted at 200 lbs (100 per hand); grip taxed heavily by combined carries, RDLs, and rows in same session; forearm lactic acid buildup is primary failure mechanism</t>
  </si>
  <si>
    <t>SectionName</t>
  </si>
  <si>
    <t>SectionOrder</t>
  </si>
  <si>
    <t>Col_Category</t>
  </si>
  <si>
    <t>Col_Description</t>
  </si>
  <si>
    <t>Col_Confidence</t>
  </si>
  <si>
    <t>Col_Status</t>
  </si>
  <si>
    <t>Col_Evidence</t>
  </si>
  <si>
    <t>Col_WeekStart</t>
  </si>
  <si>
    <t>Col_TotalSets</t>
  </si>
  <si>
    <t>Col_PullSets</t>
  </si>
  <si>
    <t>Col_PushSets</t>
  </si>
  <si>
    <t>Col_LegSets</t>
  </si>
  <si>
    <t>Col_BicepSets</t>
  </si>
  <si>
    <t>Col_TricepSets</t>
  </si>
  <si>
    <t>Col_CoreSets</t>
  </si>
  <si>
    <t>Col_CarrySets</t>
  </si>
  <si>
    <t>Col_CardioSets</t>
  </si>
  <si>
    <t>Col_SessionCount</t>
  </si>
  <si>
    <t>Col_AvgSetsPerWeek</t>
  </si>
  <si>
    <t>Col_ProgramDay</t>
  </si>
  <si>
    <t>Col_WorkoutName</t>
  </si>
  <si>
    <t>Col_ExType</t>
  </si>
  <si>
    <t>Col_PrescSets</t>
  </si>
  <si>
    <t>Col_PrescRepMin</t>
  </si>
  <si>
    <t>Col_PrescRepMax</t>
  </si>
  <si>
    <t>Col_WasPerformed</t>
  </si>
  <si>
    <t>Col_ActualSets</t>
  </si>
  <si>
    <t>Col_ActualAvgReps</t>
  </si>
  <si>
    <t>Col_SetCompliance</t>
  </si>
  <si>
    <t>Col_RepInRange</t>
  </si>
  <si>
    <t>PersonalRecords</t>
  </si>
  <si>
    <t xml:space="preserve">5 reps @ 45 lbs Phase 2 peak; transitioned to other curl variations </t>
  </si>
  <si>
    <t>6 reps @ 200 lbs</t>
  </si>
  <si>
    <t>Phase 2 peak</t>
  </si>
  <si>
    <t>5 reps @ 185 lbs</t>
  </si>
  <si>
    <t>Phase 3; transitioned away from Smith bench</t>
  </si>
  <si>
    <t>Rowing (2K)</t>
  </si>
  <si>
    <t>7:42 (462 sec) for 2K</t>
  </si>
  <si>
    <t xml:space="preserve">Phase 3; 7 min 42 sec </t>
  </si>
  <si>
    <t>11 reps @ 150 lbs</t>
  </si>
  <si>
    <t>Phase 3 peak; transitioned to other row variations</t>
  </si>
  <si>
    <t>7 reps @ 75 lbs per hand</t>
  </si>
  <si>
    <t>Maintained through Phases 5-8</t>
  </si>
  <si>
    <t>10 reps @ 170 lbs</t>
  </si>
  <si>
    <t xml:space="preserve">Maintained through Phases 5-8 </t>
  </si>
  <si>
    <t>20 reps @ 50 lbs</t>
  </si>
  <si>
    <t xml:space="preserve">Phases 5-8 </t>
  </si>
  <si>
    <t>10 reps @ 80 lbs total (40 per hand)</t>
  </si>
  <si>
    <t>Phase 5 peak</t>
  </si>
  <si>
    <t>6 reps @ 40 lbs per hand alternating</t>
  </si>
  <si>
    <t>8 reps @ 50 lbs total (25 per hand)</t>
  </si>
  <si>
    <t>Phase 5 peak load</t>
  </si>
  <si>
    <t>75 sec @ 75 lbs per hand</t>
  </si>
  <si>
    <t>13 reps @ 50 lbs</t>
  </si>
  <si>
    <t>11 reps @ 67.5 lbs</t>
  </si>
  <si>
    <t>Phase 6 peak</t>
  </si>
  <si>
    <t>4 reps @ 40 lbs Test set; working weight remained at 35 lbs</t>
  </si>
  <si>
    <t>15 reps @ 80 lbs total (40 per hand)</t>
  </si>
  <si>
    <t>Phase 6 peak volume set</t>
  </si>
  <si>
    <t>80 sec @ 150 lbs</t>
  </si>
  <si>
    <t xml:space="preserve">Phase 6 peak </t>
  </si>
  <si>
    <t>5.5 reps @ 210 lbs</t>
  </si>
  <si>
    <t xml:space="preserve">Phase 7 peak; progressive build from 130 lbs in Phase 2 </t>
  </si>
  <si>
    <t>6.5 reps @ 150 lbs (75 per hand)</t>
  </si>
  <si>
    <t xml:space="preserve">Phase 7 overload attempt; primary pressing PR </t>
  </si>
  <si>
    <t>84 sec @ 50 lbs total (25 per hand)</t>
  </si>
  <si>
    <t>Phase 7 peak</t>
  </si>
  <si>
    <t>61 sec bodyweight</t>
  </si>
  <si>
    <t>12 reps @ 32.5 lbs per side</t>
  </si>
  <si>
    <t>9 reps @ 125 lbs</t>
  </si>
  <si>
    <t>12 reps @ 50 lbs total (25 per hand)</t>
  </si>
  <si>
    <t xml:space="preserve">Phase 8; OHP reintroduction success </t>
  </si>
  <si>
    <t>8 reps @ 170 lbs (85 per hand)</t>
  </si>
  <si>
    <t xml:space="preserve">Phase 8; progressive from 110 in Phase 3 </t>
  </si>
  <si>
    <t>75 sec @ 150 lbs at 2 mph 0.5% incline</t>
  </si>
  <si>
    <t xml:space="preserve">Phase 8; consistent 150 lbs load </t>
  </si>
  <si>
    <t>55 sec @ 170 lbs (85 per hand)</t>
  </si>
  <si>
    <t xml:space="preserve">Phase 8 at NXGen gym with heavier DBs </t>
  </si>
  <si>
    <t>15 reps @ 120 lbs barbell</t>
  </si>
  <si>
    <t>Phase 8 peak</t>
  </si>
  <si>
    <t>49 sec @ 200 lbs (100 per hand)</t>
  </si>
  <si>
    <t xml:space="preserve">Phase 8 heavy hold attempt </t>
  </si>
  <si>
    <t>10 reps @ 80 lbs</t>
  </si>
  <si>
    <t xml:space="preserve">Phase 8; introduced in Phase 7 </t>
  </si>
  <si>
    <t xml:space="preserve">8 reps @ 75 lbs Phase 8 peak </t>
  </si>
  <si>
    <t>10 reps @ 27.5 lbs</t>
  </si>
  <si>
    <t>TrainingAssumptions</t>
  </si>
  <si>
    <t>Fundamental finding that guides all pressing selection</t>
  </si>
  <si>
    <t>Consistent across floor press, DB neutral press, and machine press across all phases</t>
  </si>
  <si>
    <t>Grip endurance remains a limiting factor on carries, rows, and RDLs</t>
  </si>
  <si>
    <t>Grip failure occurs before target muscle failure on farmer's walks, chest supported rows, and DB RDLs consistently</t>
  </si>
  <si>
    <t>Consistent across all curl variations</t>
  </si>
  <si>
    <t>Left contraction fails first on curls; left squeeze less forceful; left resists supination more</t>
  </si>
  <si>
    <t>Grip slipping on barbell during body rows when hands are sweaty from prior exercises</t>
  </si>
  <si>
    <t>Right grip tends to fail before left on farmer's walks and RDLs</t>
  </si>
  <si>
    <t>Phase 3: cautious introduction; Phase 6: inverted KB holds; Phase 8: seated neutral grip DB OHP at 50 lbs</t>
  </si>
  <si>
    <t>Noted during cable external rotation warmup in Phase 3</t>
  </si>
  <si>
    <t>10-15 degrees of lean back resolves the issue</t>
  </si>
  <si>
    <t>Slight lean-back on cable pulldowns eliminates right anterior capsule awareness</t>
  </si>
  <si>
    <t>Consistent finding on single arm neutral grip cable pulldowns across Phases 5-8</t>
  </si>
  <si>
    <t>Training on a significant caloric deficit severely impairs performance</t>
  </si>
  <si>
    <t>Phase 5 Day 1 session with significant caloric deficit resulted in near-illness, carry failure, and early termination</t>
  </si>
  <si>
    <t>Noted during Phase 6 single arm cable extensions</t>
  </si>
  <si>
    <t xml:space="preserve">Led to tempo re-emphasis in Phase 8 </t>
  </si>
  <si>
    <t>Noted in Phase 6 and Phase 7 that capsule feels better after overhead tricep work</t>
  </si>
  <si>
    <t xml:space="preserve">Needs systematic verification; affects all PF cable weight logging </t>
  </si>
  <si>
    <t>Kneeling single arm rope extension: plate reads 40 but feels like 20 lbs; pattern noted across multiple exercises</t>
  </si>
  <si>
    <t>During plate pinch holds at 50 lbs, left hand consistently loses grip first</t>
  </si>
  <si>
    <t>Left side consistently reaches failure 2-4 reps before right on overhead cable extensions</t>
  </si>
  <si>
    <t xml:space="preserve">Keeping strict 90-100 degree ROM maintains proper form </t>
  </si>
  <si>
    <t>High cable tricep pushdown: shoulders roll forward if ROM exceeds 90-100 degrees</t>
  </si>
  <si>
    <t>ROM creeping above 90-100 degrees causes shoulder roll-forward compensation</t>
  </si>
  <si>
    <t>Phase 8 Day 3: nausea after goblet squat set 3; diarrhea after rowing finisher</t>
  </si>
  <si>
    <t>Radial tilt on floor press reduces right anterior capsule awareness</t>
  </si>
  <si>
    <t>Shifting to slight radial tilt during neutral grip floor press felt better on capsule</t>
  </si>
  <si>
    <t>WeeklyVolume</t>
  </si>
  <si>
    <t>Compliance</t>
  </si>
  <si>
    <t>ID</t>
  </si>
  <si>
    <t>PrimaryDetail</t>
  </si>
  <si>
    <t>SecondaryDetail</t>
  </si>
  <si>
    <t>ExerciseNameMap</t>
  </si>
  <si>
    <t>Lookup_Exercises</t>
  </si>
  <si>
    <t>ExerciseLibrary</t>
  </si>
  <si>
    <t>MarkdownRow</t>
  </si>
  <si>
    <t>| 1 |  | 1 | 2026-01-03 | Phase 1 -  Day 1: Carries + Pull (Strength Bias) | Farmer's Walk | Carry | 1 | 140 |  | 60 |  |  |</t>
  </si>
  <si>
    <t>| 1 |  | 1 | 2026-01-03 | Phase 1 -  Day 1: Carries + Pull (Strength Bias) | Farmer's Walk | Carry | 2 | 140 |  | 60 |  |  |</t>
  </si>
  <si>
    <t>| 1 |  | 1 | 2026-01-03 | Phase 1 -  Day 1: Carries + Pull (Strength Bias) | Farmer's Walk | Carry | 3 | 140 |  | 45 |  |  |</t>
  </si>
  <si>
    <t>| 1 |  | 1 | 2026-01-03 | Phase 1 -  Day 1: Carries + Pull (Strength Bias) | Farmer's Walk | Carry | 4 | 140 |  | 39.6 |  |  |</t>
  </si>
  <si>
    <t>| 1 |  | 1 | 2026-01-03 | Phase 1 -  Day 1: Carries + Pull (Strength Bias) | Farmer's Walk | Carry | 5 | 140 |  | 39.6 |  |  |</t>
  </si>
  <si>
    <t>| 2 |  | 1 | 2026-01-12 | Phase 2 -  Day 1: Carries + Pull (Strength Bias) | Farmer's Walk | Carry | 1 | 150 |  | 45 |  |  |</t>
  </si>
  <si>
    <t>| 2 |  | 1 | 2026-01-12 | Phase 2 -  Day 1: Carries + Pull (Strength Bias) | Farmer's Walk | Carry | 2 | 150 |  | 45 |  |  |</t>
  </si>
  <si>
    <t>| 2 |  | 1 | 2026-01-12 | Phase 2 -  Day 1: Carries + Pull (Strength Bias) | Farmer's Walk | Carry | 3 | 150 |  | 45 |  |  |</t>
  </si>
  <si>
    <t>| 2 |  | 1 | 2026-01-12 | Phase 2 -  Day 1: Carries + Pull (Strength Bias) | Farmer's Walk | Carry | 4 | 150 |  | 45 |  |  |</t>
  </si>
  <si>
    <t>| 2 |  | 1 | 2026-01-12 | Phase 2 -  Day 1: Carries + Pull (Strength Bias) | Farmer's Walk | Carry | 5 | 150 |  | 37.2 |  |  |</t>
  </si>
  <si>
    <t>| 1 |  | 4 | 2026-01-07 | Phase 1 -  Day 4: Arms + Capacity (The Fun Day) | DB Spider Curl (Hammer) | Arms_Biceps | 1 | 40 | 15 |  |  | LI Marriott  |</t>
  </si>
  <si>
    <t>| 1 |  | 4 | 2026-01-07 | Phase 1 -  Day 4: Arms + Capacity (The Fun Day) | DB Spider Curl (Hammer) | Arms_Biceps | 2 | 40 | 15 |  |  | LI Marriott  |</t>
  </si>
  <si>
    <t>| 1 |  | 4 | 2026-01-07 | Phase 1 -  Day 4: Arms + Capacity (The Fun Day) | DB Spider Curl (Hammer) | Arms_Biceps | 3 | 40 | 15 |  |  | LI Marriott  |</t>
  </si>
  <si>
    <t>| 1 |  | 1 | 2026-01-03 | Phase 1 -  Day 1: Carries + Pull (Strength Bias) | Body Row | Pull | 1 | 0 | 10 |  |  | Tempo 2-1-2 |</t>
  </si>
  <si>
    <t>| 1 |  | 1 | 2026-01-03 | Phase 1 -  Day 1: Carries + Pull (Strength Bias) | Body Row | Pull | 2 | 0 | 8 |  |  | Tempo 2-1-2 |</t>
  </si>
  <si>
    <t>| 1 |  | 1 | 2026-01-03 | Phase 1 -  Day 1: Carries + Pull (Strength Bias) | Body Row | Pull | 3 | 0 | 8 |  |  | Tempo 2-1-2 |</t>
  </si>
  <si>
    <t>| 1 |  | 1 | 2026-01-03 | Phase 1 -  Day 1: Carries + Pull (Strength Bias) | Body Row | Pull | 4 | 0 | 7 |  |  | Tempo 2-1-2; grip slipping on 6-7 (sweat and a little fatigue) |</t>
  </si>
  <si>
    <t>| 2 |  | 1 | 2026-01-12 | Phase 2 -  Day 1: Carries + Pull (Strength Bias) | Body Row | Pull | 1 | 0 | 8 |  |  |  |</t>
  </si>
  <si>
    <t>| 2 |  | 1 | 2026-01-12 | Phase 2 -  Day 1: Carries + Pull (Strength Bias) | Body Row | Pull | 2 | 0 | 7 |  |  | 2-1-2 |</t>
  </si>
  <si>
    <t>| 2 |  | 1 | 2026-01-12 | Phase 2 -  Day 1: Carries + Pull (Strength Bias) | Body Row | Pull | 3 | 0 | 7 |  |  | 2-1-2 |</t>
  </si>
  <si>
    <t>| 2 |  | 1 | 2026-01-12 | Phase 2 -  Day 1: Carries + Pull (Strength Bias) | Body Row | Pull | 4 | 0 | 6 |  |  | 2-1-2; grip fatigue  |</t>
  </si>
  <si>
    <t>| 1 |  | 4 | 2026-01-07 | Phase 1 -  Day 4: Arms + Capacity (The Fun Day) | Dumbbell: Squeeze Curl - Neutral | Arms_Biceps | 1 | 25 | 20 |  |  |  |</t>
  </si>
  <si>
    <t>| 1 |  | 4 | 2026-01-07 | Phase 1 -  Day 4: Arms + Capacity (The Fun Day) | Dumbbell: Squeeze Curl - Neutral | Arms_Biceps | 2 | 20 | 20 |  |  | 2 sec squeeze each rep |</t>
  </si>
  <si>
    <t>| 1 |  | 4 | 2026-01-07 | Phase 1 -  Day 4: Arms + Capacity (The Fun Day) | Dumbbell: Squeeze Curl - Neutral | Arms_Biceps | 3 | 20 | 20 |  |  | 2 sec squeeze each rep |</t>
  </si>
  <si>
    <t>| 1 |  | 1 | 2026-01-03 | Phase 1 -  Day 1: Carries + Pull (Strength Bias) | Neutral Grip Seated 2 Arm Row | Pull | 1 | 100 | 10 |  |  | Shoulder width neutral grip (i.e., wide grip neutral attachment) |</t>
  </si>
  <si>
    <t>| 1 |  | 1 | 2026-01-03 | Phase 1 -  Day 1: Carries + Pull (Strength Bias) | Neutral Grip Seated 2 Arm Row | Pull | 2 | 120 | 10 |  |  | Shoulder width neutral grip (i.e., wide grip neutral attachment) |</t>
  </si>
  <si>
    <t>| 1 |  | 1 | 2026-01-03 | Phase 1 -  Day 1: Carries + Pull (Strength Bias) | Neutral Grip Seated 2 Arm Row | Pull | 3 | 140 | 10 |  |  | Shoulder width neutral grip (i.e., wide grip neutral attachment) |</t>
  </si>
  <si>
    <t>| 1 |  | 1 | 2026-01-03 | Phase 1 -  Day 1: Carries + Pull (Strength Bias) | Seated Single Arm DB Curl - Anchored | Arms_Biceps | 1 | 35 | 8 |  |  |  |</t>
  </si>
  <si>
    <t>| 1 |  | 1 | 2026-01-03 | Phase 1 -  Day 1: Carries + Pull (Strength Bias) | Seated Single Arm DB Curl - Anchored | Arms_Biceps | 2 | 35 | 8 |  |  | Starting to struggle at 6th rep. More so on Left vs Right |</t>
  </si>
  <si>
    <t>| 1 |  | 1 | 2026-01-03 | Phase 1 -  Day 1: Carries + Pull (Strength Bias) | Seated Single Arm DB Curl - Anchored | Arms_Biceps | 3 | 35 | 8 |  |  | Starting to struggle at 6th rep. More so on Left vs Right |</t>
  </si>
  <si>
    <t>| 1 |  | 1 | 2026-01-03 | Phase 1 -  Day 1: Carries + Pull (Strength Bias) | Seated Single Arm DB Curl - Anchored | Arms_Biceps | 4 | 35 | 4 |  |  | Rest/Pause superset to 8 reps |</t>
  </si>
  <si>
    <t>| 1 |  | 1 | 2026-01-03 | Phase 1 -  Day 1: Carries + Pull (Strength Bias) | Seated Single Arm DB Curl - Anchored | Arms_Biceps | 5 | 35 | 2 |  |  | Rest/Pause superset to 8 reps |</t>
  </si>
  <si>
    <t>| 1 |  | 1 | 2026-01-03 | Phase 1 -  Day 1: Carries + Pull (Strength Bias) | Seated Single Arm DB Curl - Anchored | Arms_Biceps | 6 | 35 | 1 |  |  | Rest/Pause superset to 8 reps |</t>
  </si>
  <si>
    <t>| 2 |  | 1 | 2026-01-12 | Phase 2 -  Day 1: Carries + Pull (Strength Bias) | Seated Single Arm DB Curl - Anchored | Arms_Biceps | 1 | 30 | 12 |  |  | Full squeeze on left was challenging |</t>
  </si>
  <si>
    <t>| 2 |  | 1 | 2026-01-12 | Phase 2 -  Day 1: Carries + Pull (Strength Bias) | Seated Single Arm DB Curl - Anchored | Arms_Biceps | 2 | 30 | 11 |  |  | 9-11 weaker on left; Full squeeze on left was challenging |</t>
  </si>
  <si>
    <t>| 2 |  | 1 | 2026-01-12 | Phase 2 -  Day 1: Carries + Pull (Strength Bias) | Seated Single Arm DB Curl - Anchored | Arms_Biceps | 3 | 35 | 6 |  |  | Drop set from 35lbs  AMRAP to 30lbs AMRAP  |</t>
  </si>
  <si>
    <t>| 2 |  | 1 | 2026-01-12 | Phase 2 -  Day 1: Carries + Pull (Strength Bias) | Seated Single Arm DB Curl - Anchored | Arms_Biceps | 4 | 30 | 4 |  |  | Drop set from 35lbs  AMRAP to 30lbs AMRAP  |</t>
  </si>
  <si>
    <t>| 1 |  | 3 | 2026-01-06 | Phase 1 -  Day 3: Carries + Pull (Volume/Stability) | Standing One Arm Extended Cable Curls | Arms_Biceps | 1 | 20 | 20 |  |  | Too light. LI Marriott Precor FTS Glide for my cable work today |</t>
  </si>
  <si>
    <t>| 1 |  | 3 | 2026-01-06 | Phase 1 -  Day 3: Carries + Pull (Volume/Stability) | Standing One Arm Extended Cable Curls | Arms_Biceps | 2 | 30 | 12 |  |  | 2 sec squeeze on contraction and 2 sec extended hold each rep |</t>
  </si>
  <si>
    <t>| 1 |  | 3 | 2026-01-06 | Phase 1 -  Day 3: Carries + Pull (Volume/Stability) | Standing One Arm Extended Cable Curls | Arms_Biceps | 3 | 40 | 12 |  |  | 2 sec squeeze on contraction and 2 sec extended hold each rep |</t>
  </si>
  <si>
    <t>| 1 |  | 3 | 2026-01-06 | Phase 1 -  Day 3: Carries + Pull (Volume/Stability) | Standing One Arm Extended Cable Curls | Arms_Biceps | 4 | 50 | 12 |  |  | Extra set cause the first too were too light |</t>
  </si>
  <si>
    <t>| 1 |  | 4 | 2026-01-07 | Phase 1 -  Day 4: Arms + Capacity (The Fun Day) | Cable Push-Downs | Arms_Triceps | 1 | 80 | 15 |  |  | Rope extension; full flex and hold at extension. Precor FYS Glide selectorize weight |</t>
  </si>
  <si>
    <t>| 1 |  | 4 | 2026-01-07 | Phase 1 -  Day 4: Arms + Capacity (The Fun Day) | Cable Push-Downs | Arms_Triceps | 2 | 100 | 15 |  |  | Rope extension; full flex and hold at extension. Precor FYS Glide selectorize weight |</t>
  </si>
  <si>
    <t>| 1 |  | 4 | 2026-01-07 | Phase 1 -  Day 4: Arms + Capacity (The Fun Day) | Cable Push-Downs | Arms_Triceps | 3 | 100 | 7 |  |  | Rope extension; full flex and hold at extension. Precor FYS Glide selectorize weight |</t>
  </si>
  <si>
    <t>| 1 |  | 4 | 2026-01-07 | Phase 1 -  Day 4: Arms + Capacity (The Fun Day) | Cable Push-Downs | Arms_Triceps | 4 | 90 | 4 |  |  | Rope extension; full flex and hold at extension. Precor FYS Glide selectorize weight |</t>
  </si>
  <si>
    <t>| 1 |  | 4 | 2026-01-07 | Phase 1 -  Day 4: Arms + Capacity (The Fun Day) | Cable Push-Downs | Arms_Triceps | 5 | 80 | 4 |  |  | Rope extension; full flex and hold at extension. Precor FYS Glide selectorize weight |</t>
  </si>
  <si>
    <t>| 1 |  | 2 | 2026-01-04 | Phase 1 -  Day 2: Push + Triceps (Hypertrophy) | Cable Triceps Extension - "Quad" | Arms_Triceps | 1 | 20 | 12 |  |  | Right |</t>
  </si>
  <si>
    <t>| 1 |  | 2 | 2026-01-04 | Phase 1 -  Day 2: Push + Triceps (Hypertrophy) | Cable Triceps Extension - "Quad" | Arms_Triceps | 2 | 20 | 1 |  |  | Left |</t>
  </si>
  <si>
    <t>| 1 |  | 2 | 2026-01-04 | Phase 1 -  Day 2: Push + Triceps (Hypertrophy) | Cable Triceps Extension - "Quad" | Arms_Triceps | 3 | 15 | 11 |  |  | Left |</t>
  </si>
  <si>
    <t>| 1 |  | 2 | 2026-01-04 | Phase 1 -  Day 2: Push + Triceps (Hypertrophy) | Cable Triceps Extension - "Quad" | Arms_Triceps | 4 | 20 | 12 |  |  | Right |</t>
  </si>
  <si>
    <t>| 1 |  | 2 | 2026-01-04 | Phase 1 -  Day 2: Push + Triceps (Hypertrophy) | Cable Triceps Extension - "Quad" | Arms_Triceps | 5 | 20 | 5 |  |  | Left |</t>
  </si>
  <si>
    <t>| 1 |  | 2 | 2026-01-04 | Phase 1 -  Day 2: Push + Triceps (Hypertrophy) | Cable Triceps Extension - "Quad" | Arms_Triceps | 6 | 17.5 | 7 |  |  | Left |</t>
  </si>
  <si>
    <t>| 1 |  | 2 | 2026-01-04 | Phase 1 -  Day 2: Push + Triceps (Hypertrophy) | Cable Triceps Extension - "Quad" | Arms_Triceps | 7 | 22.5 | 12 |  |  | Right |</t>
  </si>
  <si>
    <t>| 1 |  | 2 | 2026-01-04 | Phase 1 -  Day 2: Push + Triceps (Hypertrophy) | Cable Triceps Extension - "Quad" | Arms_Triceps | 8 | 22.5 | 2 |  |  | Left |</t>
  </si>
  <si>
    <t>| 1 |  | 2 | 2026-01-04 | Phase 1 -  Day 2: Push + Triceps (Hypertrophy) | Cable Triceps Extension - "Quad" | Arms_Triceps | 9 | 20 | 2 |  |  | Left |</t>
  </si>
  <si>
    <t>| 1 |  | 2 | 2026-01-04 | Phase 1 -  Day 2: Push + Triceps (Hypertrophy) | Cable Triceps Extension - "Quad" | Arms_Triceps | 10 | 15 | 8 |  |  | Left |</t>
  </si>
  <si>
    <t>| 1 |  | 2 | 2026-01-04 | Phase 1 -  Day 2: Push + Triceps (Hypertrophy) | Smith Machine Bench Press | Push | 1 | 135 | 10 |  |  | Close grip, elbows tucked |</t>
  </si>
  <si>
    <t>| 1 |  | 2 | 2026-01-04 | Phase 1 -  Day 2: Push + Triceps (Hypertrophy) | Smith Machine Bench Press | Push | 2 | 135 | 10 |  |  | Close grip, elbows tucked; stop bars added just short of me reaching my chest; slight anterior cap tightness on right side |</t>
  </si>
  <si>
    <t>| 1 |  | 2 | 2026-01-04 | Phase 1 -  Day 2: Push + Triceps (Hypertrophy) | Smith Machine Bench Press | Push | 3 | 135 | 10 |  |  | Close grip, elbows tucked; stop bars added just short of me reaching my chest; slight anterior cap tightness on right side |</t>
  </si>
  <si>
    <t>| 1 |  | 2 | 2026-01-04 | Phase 1 -  Day 2: Push + Triceps (Hypertrophy) | Smith Machine Bench Press | Push | 4 | 135 | 7 |  |  | Close grip, elbows tucked; stop bars added just short of me reaching my chest; slight anterior cap tightness on right side |</t>
  </si>
  <si>
    <t>| 1 |  | 4 | 2026-01-07 | Phase 1 -  Day 4: Arms + Capacity (The Fun Day) | Single Arm Cable Extensions | Arms_Triceps | 1 | 50 | 20 |  |  |  |</t>
  </si>
  <si>
    <t>| 1 |  | 4 | 2026-01-07 | Phase 1 -  Day 4: Arms + Capacity (The Fun Day) | Single Arm Cable Extensions | Arms_Triceps | 2 | 50 | 20 |  |  |  |</t>
  </si>
  <si>
    <t>| 1 |  | 4 | 2026-01-07 | Phase 1 -  Day 4: Arms + Capacity (The Fun Day) | Single Arm Cable Extensions | Arms_Triceps | 3 | 50 | 18 |  |  |  |</t>
  </si>
  <si>
    <t>| 1 |  | 2 | 2026-01-04 | Phase 1 -  Day 2: Push + Triceps (Hypertrophy) | DB Neutral Press (slight Rotate To Underhand ) | Push | 1 | 40 | 10 |  |  | Elbows tucked. Felt good but a bit of right shoulder cap tightening again. Not painful but ‘tight’ feeing |</t>
  </si>
  <si>
    <t>| 1 |  | 2 | 2026-01-04 | Phase 1 -  Day 2: Push + Triceps (Hypertrophy) | DB Neutral Press (slight Rotate To Underhand ) | Push | 2 | 40 | 9 |  |  | Noticed i was ‘shrugging’ my traps a bit on 8-9. I corrected the posture. Elbows tucked. Felt good but a bit of right shoulder cap tightening again. Not painful but ‘tight’ feeing |</t>
  </si>
  <si>
    <t>| 1 |  | 2 | 2026-01-04 | Phase 1 -  Day 2: Push + Triceps (Hypertrophy) | DB Neutral Press (slight Rotate To Underhand ) | Push | 3 | 40 | 9 |  |  |  |</t>
  </si>
  <si>
    <t>| 1 |  | 2 | 2026-01-04 | Phase 1 -  Day 2: Push + Triceps (Hypertrophy) | DB Neutral Press (slight Rotate To Underhand ) | Push | 4 | 40 | 8 |  |  |  |</t>
  </si>
  <si>
    <t>| 1 |  | 2 | 2026-01-04 | Phase 1 -  Day 2: Push + Triceps (Hypertrophy) | Single-Arm Vertical Plate Balance Press | Push | 1 | 45 | 1 |  |  |  |</t>
  </si>
  <si>
    <t>| 1 |  | 2 | 2026-01-04 | Phase 1 -  Day 2: Push + Triceps (Hypertrophy) | Single-Arm Vertical Plate Balance Press | Push | 2 | 45 | 2 |  |  |  |</t>
  </si>
  <si>
    <t>| 1 |  | 2 | 2026-01-04 | Phase 1 -  Day 2: Push + Triceps (Hypertrophy) | Single-Arm Vertical Plate Balance Press | Push | 3 | 45 | 3 |  |  |  |</t>
  </si>
  <si>
    <t>| 1 |  | 2 | 2026-01-04 | Phase 1 -  Day 2: Push + Triceps (Hypertrophy) | Single-Arm DB Balance Press | Push | 1 | 40 | 6 |  |  |  |</t>
  </si>
  <si>
    <t>| 1 |  | 2 | 2026-01-04 | Phase 1 -  Day 2: Push + Triceps (Hypertrophy) | Single-Arm DB Balance Press | Push | 2 | 40 | 3 |  |  | Right fatigue |</t>
  </si>
  <si>
    <t>| 1 |  | 2 | 2026-01-04 | Phase 1 -  Day 2: Push + Triceps (Hypertrophy) | Single-Arm DB Balance Press | Push | 3 | 45 | 3 |  |  | Right fatigue |</t>
  </si>
  <si>
    <t>| 1 |  | 4 | 2026-01-07 | Phase 1 -  Day 4: Arms + Capacity (The Fun Day) | Farmer’s Hold | Carry | 1 | 50 |  | 135 |  |  |</t>
  </si>
  <si>
    <t>| 1 |  | 4 | 2026-01-07 | Phase 1 -  Day 4: Arms + Capacity (The Fun Day) | Farmer’s Hold | Carry | 2 | 50 |  | 105 |  |  |</t>
  </si>
  <si>
    <t>| 1 |  | 3 | 2026-01-06 | Phase 1 -  Day 3: Carries + Pull (Volume/Stability) | Suitcase Carries | Carry | 1 | 75 |  | 60 |  | No plates. Tried db pinch with 10lbs |</t>
  </si>
  <si>
    <t>| 1 |  | 3 | 2026-01-06 | Phase 1 -  Day 3: Carries + Pull (Volume/Stability) | Suitcase Carries | Carry | 2 | 75 |  | 39.6 |  |  |</t>
  </si>
  <si>
    <t>| 1 |  | 3 | 2026-01-06 | Phase 1 -  Day 3: Carries + Pull (Volume/Stability) | Suitcase Carries | Carry | 3 | 75 |  | 39.6 |  |  |</t>
  </si>
  <si>
    <t>| 1 |  | 3 | 2026-01-06 | Phase 1 -  Day 3: Carries + Pull (Volume/Stability) | Suitcase Carries | Carry | 4 | 75 |  | 30 |  | 5lbs db pinch with off hand  |</t>
  </si>
  <si>
    <t>| 1 |  | 2 | 2026-01-04 | Phase 1 -  Day 2: Push + Triceps (Hypertrophy) | Inverted KB Press | Warmup | 1 | 35.2 | 8 |  |  | Laying on floor (so floor press);  |</t>
  </si>
  <si>
    <t>| 1 |  | 2 | 2026-01-04 | Phase 1 -  Day 2: Push + Triceps (Hypertrophy) | Inverted KB Press | Warmup | 2 | 35.2 | 8 |  |  | Laying on floor (so floor press);  |</t>
  </si>
  <si>
    <t>| 1 |  | 2 | 2026-01-04 | Phase 1 -  Day 2: Push + Triceps (Hypertrophy) | Inverted KB Press | Warmup | 3 | 35.2 | 8 |  |  | Laying on floor (so floor press);  |</t>
  </si>
  <si>
    <t>| 1 |  | 3 | 2026-01-06 | Phase 1 -  Day 3: Carries + Pull (Volume/Stability) | Kneeling Cable Row | Pull | 1 | 110 | 10 |  |  | LI Marriott |</t>
  </si>
  <si>
    <t>| 1 |  | 3 | 2026-01-06 | Phase 1 -  Day 3: Carries + Pull (Volume/Stability) | Kneeling Cable Row | Pull | 2 | 130 | 10 |  |  | LI Marriott |</t>
  </si>
  <si>
    <t>| 1 |  | 3 | 2026-01-06 | Phase 1 -  Day 3: Carries + Pull (Volume/Stability) | Kneeling Cable Row | Pull | 3 | 140 | 10 |  |  | LI Marriott |</t>
  </si>
  <si>
    <t>| 1 |  | 3 | 2026-01-06 | Phase 1 -  Day 3: Carries + Pull (Volume/Stability) | Kneeling Cable Row | Pull | 4 | 150 | 10 |  |  | LI Marriott |</t>
  </si>
  <si>
    <t>| 1 |  | 3 | 2026-01-06 | Phase 1 -  Day 3: Carries + Pull (Volume/Stability) | Face Pull | Pull | 1 | 20 | 15 |  |  | LI Marriott  |</t>
  </si>
  <si>
    <t>| 1 |  | 3 | 2026-01-06 | Phase 1 -  Day 3: Carries + Pull (Volume/Stability) | Face Pull | Pull | 2 | 30 | 15 |  |  | LI Marriott  |</t>
  </si>
  <si>
    <t>| 1 |  | 3 | 2026-01-06 | Phase 1 -  Day 3: Carries + Pull (Volume/Stability) | Face Pull | Pull | 3 | 40 | 15 |  |  | LI Marriott  |</t>
  </si>
  <si>
    <t>| 1 |  | 3 | 2026-01-06 | Phase 1 -  Day 3: Carries + Pull (Volume/Stability) | Face Pull | Pull | 4 | 50 | 15 |  |  | LI Marriott  |</t>
  </si>
  <si>
    <t>| 2 |  | 1 | 2026-01-12 | Phase 2 -  Day 1: Carries + Pull (Strength Bias) | Machine Row | Pull | 1 | 130 | 12 |  |  | Level setting.  |</t>
  </si>
  <si>
    <t>| 2 |  | 1 | 2026-01-12 | Phase 2 -  Day 1: Carries + Pull (Strength Bias) | Machine Row | Pull | 2 | 180 | 8 |  |  | Chest plate fully out (maybe set at 8); set height at 6 so top of chest pad is just below clavicle |</t>
  </si>
  <si>
    <t>| 2 |  | 1 | 2026-01-12 | Phase 2 -  Day 1: Carries + Pull (Strength Bias) | Machine Row | Pull | 3 | 190 | 7 |  |  | Some slippage in with grip; Chest plate fully out (maybe set at 8); set height at 6 so top of chest pad is just below clavicle |</t>
  </si>
  <si>
    <t>| 2 |  | 1 | 2026-01-12 | Phase 2 -  Day 1: Carries + Pull (Strength Bias) | Machine Row | Pull | 4 | 190 | 7 |  |  | Some slippage in with grip; Chest plate fully out (maybe set at 8); set height at 6 so top of chest pad is just below clavicle |</t>
  </si>
  <si>
    <t>| 2 |  | 1 | 2026-01-12 | Phase 2 -  Day 1: Carries + Pull (Strength Bias) | Machine Row | Pull | 5 | 200 | 6 |  |  | Some slippage in with grip; Chest plate fully out (maybe set at 8); set height at 6 so top of chest pad is just below clavicle |</t>
  </si>
  <si>
    <t>| 2 |  | 2 | 2026-01-13 | Phase 2 -  Day 2: Push + Triceps (Hypertrophy) | Supine Press Machine - Plate Loaded (Planet Fitness) | Push | 1 | 90 | 10 |  |  | 45s on each side: Level set haven’t used this machine before |</t>
  </si>
  <si>
    <t>| 2 |  | 2 | 2026-01-13 | Phase 2 -  Day 2: Push + Triceps (Hypertrophy) | Supine Press Machine - Plate Loaded (Planet Fitness) | Push | 2 | 180 | 8 |  |  | 2x45s on each side: Level set haven’t used this machine before |</t>
  </si>
  <si>
    <t>| 2 |  | 2 | 2026-01-13 | Phase 2 -  Day 2: Push + Triceps (Hypertrophy) | Supine Press Machine - Plate Loaded (Planet Fitness) | Push | 3 | 180 | 8 |  |  | 2x45s on each side: Level set haven’t used this machine before |</t>
  </si>
  <si>
    <t>| 2 |  | 2 | 2026-01-13 | Phase 2 -  Day 2: Push + Triceps (Hypertrophy) | Supine Press Machine - Plate Loaded (Planet Fitness) | Push | 4 | 180 | 6 |  |  | Little capsule tightness/weakness on right side but manageable  |</t>
  </si>
  <si>
    <t>| 2 |  | 2 | 2026-01-13 | Phase 2 -  Day 2: Push + Triceps (Hypertrophy) | Supine Press Machine - Plate Loaded (Planet Fitness) | Push | 5 | 180 | 2.5 |  |  | Little capsule tightness/weakness on right side but manageable  |</t>
  </si>
  <si>
    <t>| 2 |  | 2 | 2026-01-13 | Phase 2 -  Day 2: Push + Triceps (Hypertrophy) | DB Neutral Press (slight Rotate To Underhand ) | Push | 1 | 50 | 8 |  |  | Floor press neutral grip; single arm press |</t>
  </si>
  <si>
    <t>| 2 |  | 2 | 2026-01-13 | Phase 2 -  Day 2: Push + Triceps (Hypertrophy) | DB Neutral Press (slight Rotate To Underhand ) | Push | 2 | 50 | 8 |  |  | Floor press neutral grip; single arm press |</t>
  </si>
  <si>
    <t>| 2 |  | 2 | 2026-01-13 | Phase 2 -  Day 2: Push + Triceps (Hypertrophy) | DB Neutral Press (slight Rotate To Underhand ) | Push | 3 | 55 | 8 |  |  | Floor press neutral grip; single arm press |</t>
  </si>
  <si>
    <t>| 2 |  | 2 | 2026-01-13 | Phase 2 -  Day 2: Push + Triceps (Hypertrophy) | DB Neutral Press (slight Rotate To Underhand ) | Push | 4 | 55 | 6 |  |  | 7 w/right 6 w/left; Floor press neutral grip; single arm press |</t>
  </si>
  <si>
    <t>| 2 |  | 2 | 2026-01-13 | Phase 2 -  Day 2: Push + Triceps (Hypertrophy) | Single-Arm Vertical Plate Balance Press | Push | 1 | 45 | 3 |  |  | Dropset 25lbs |</t>
  </si>
  <si>
    <t>| 2 |  | 2 | 2026-01-13 | Phase 2 -  Day 2: Push + Triceps (Hypertrophy) | Single-Arm Vertical Plate Balance Press | Push | 2 | 25 | 5 |  |  | Dropset 25lbs |</t>
  </si>
  <si>
    <t>| 2 |  | 2 | 2026-01-13 | Phase 2 -  Day 2: Push + Triceps (Hypertrophy) | Single-Arm Vertical Plate Balance Press | Push | 3 | 45 | 3 |  |  | Dropset 25lbs |</t>
  </si>
  <si>
    <t>| 2 |  | 2 | 2026-01-13 | Phase 2 -  Day 2: Push + Triceps (Hypertrophy) | Single-Arm Vertical Plate Balance Press | Push | 4 | 25 | 5 |  |  | Dropset 25lbs; left has more control vs right |</t>
  </si>
  <si>
    <t>| 2 |  | 2 | 2026-01-13 | Phase 2 -  Day 2: Push + Triceps (Hypertrophy) | Single-Arm Vertical Plate Balance Press | Push | 5 | 45 | 2 |  |  | Dropset 25lbs; left has more control vs right |</t>
  </si>
  <si>
    <t>| 2 |  | 2 | 2026-01-13 | Phase 2 -  Day 2: Push + Triceps (Hypertrophy) | Single-Arm Vertical Plate Balance Press | Push | 6 | 25 | 6 |  |  | Dropset 25lbs; left has more control vs right |</t>
  </si>
  <si>
    <t>| 2 |  | 2 | 2026-01-13 | Phase 2 -  Day 2: Push + Triceps (Hypertrophy) | Cable Triceps Extension - "Quad" | Arms_Triceps | 1 | 15.75 | 15 |  |  |  |</t>
  </si>
  <si>
    <t>| 2 |  | 2 | 2026-01-13 | Phase 2 -  Day 2: Push + Triceps (Hypertrophy) | Cable Triceps Extension - "Quad" | Arms_Triceps | 2 | 20 | 15 |  |  |  |</t>
  </si>
  <si>
    <t>| 2 |  | 2 | 2026-01-13 | Phase 2 -  Day 2: Push + Triceps (Hypertrophy) | Cable Triceps Extension - "Quad" | Arms_Triceps | 3 | 20 | 15 |  |  | Right achieved 15 @ 27.5 lbs; left had to drop to 15 @ 20 lbs |</t>
  </si>
  <si>
    <t>| 2 |  | 2 | 2026-01-13 | Phase 2 -  Day 2: Push + Triceps (Hypertrophy) | Cable Triceps Extension - "Quad" | Arms_Triceps | 4 | 23.5 | 15 |  |  |  |</t>
  </si>
  <si>
    <t>| 2 |  | 3 | 2026-01-14 | Phase 2 -  Day 3: Carries + Pull (Volume/Stability) | Suitcase Carries | Carry | 1 | 75 |  | 45 |  | 5lb db pinched with arm not carrying 75 lbs |</t>
  </si>
  <si>
    <t>| 2 |  | 3 | 2026-01-14 | Phase 2 -  Day 3: Carries + Pull (Volume/Stability) | Suitcase Carries | Carry | 2 | 75 |  | 60 |  | 10lb db pinched with arm not carrying 75 lbs; right grip was second and slipped a little around 50-55 sec |</t>
  </si>
  <si>
    <t>| 2 |  | 3 | 2026-01-14 | Phase 2 -  Day 3: Carries + Pull (Volume/Stability) | Suitcase Carries | Carry | 3 | 75 |  | 45 |  | 10lb db pinched with arm not carrying 75 lbs; r |</t>
  </si>
  <si>
    <t>| 2 |  | 3 | 2026-01-14 | Phase 2 -  Day 3: Carries + Pull (Volume/Stability) | Suitcase Carries | Carry | 4 | 75 |  | 45 |  | 10lb db pinched with arm not carrying 75 lbs; r |</t>
  </si>
  <si>
    <t>| 2 |  | 3 | 2026-01-14 | Phase 2 -  Day 3: Carries + Pull (Volume/Stability) | Kneeling Cable Row | Pull | 1 | 120 | 10 |  |  | Slow and controlled |</t>
  </si>
  <si>
    <t>| 2 |  | 3 | 2026-01-14 | Phase 2 -  Day 3: Carries + Pull (Volume/Stability) | Kneeling Cable Row | Pull | 2 | 130 | 12 |  |  | Slow and controlled |</t>
  </si>
  <si>
    <t>| 2 |  | 3 | 2026-01-14 | Phase 2 -  Day 3: Carries + Pull (Volume/Stability) | Kneeling Cable Row | Pull | 3 | 130 | 12 |  |  | Slow and controlled; feeling a little biceps bias as I progressed on reps 9-12 |</t>
  </si>
  <si>
    <t>| 2 |  | 3 | 2026-01-14 | Phase 2 -  Day 3: Carries + Pull (Volume/Stability) | Kneeling Cable Row | Pull | 4 | 140 | 10 |  | 0 | Slow and controlled; feeling a little biceps bias as I progressed through reps. RIR=0 |</t>
  </si>
  <si>
    <t>| 2 |  | 3 | 2026-01-14 | Phase 2 -  Day 3: Carries + Pull (Volume/Stability) | Face Pull | Pull | 1 | 30 | 15 |  |  | Cable at about for head height. Thumbs up grip on rope; |</t>
  </si>
  <si>
    <t>| 2 |  | 3 | 2026-01-14 | Phase 2 -  Day 3: Carries + Pull (Volume/Stability) | Face Pull | Pull | 2 | 30 | 20 |  |  | Cable at about for head height. Thumbs up grip on rope; |</t>
  </si>
  <si>
    <t>| 2 |  | 3 | 2026-01-14 | Phase 2 -  Day 3: Carries + Pull (Volume/Stability) | Face Pull | Pull | 3 | 30 | 20 |  |  | Cable at about for head height. Thumbs up grip on rope; |</t>
  </si>
  <si>
    <t>| 2 |  | 3 | 2026-01-14 | Phase 2 -  Day 3: Carries + Pull (Volume/Stability) | Standing One Arm Extended Cable Curls | Arms_Biceps | 1 | 50 | 12 |  |  | 2 sec hold at contraction; 2 sec hold fully extended.  |</t>
  </si>
  <si>
    <t>| 2 |  | 3 | 2026-01-14 | Phase 2 -  Day 3: Carries + Pull (Volume/Stability) | Standing One Arm Extended Cable Curls | Arms_Biceps | 2 | 50 | 12 |  |  | 2 sec squeeze on contraction and 2 sec extended hold each rep |</t>
  </si>
  <si>
    <t>| 2 |  | 3 | 2026-01-14 | Phase 2 -  Day 3: Carries + Pull (Volume/Stability) | Standing One Arm Extended Cable Curls | Arms_Biceps | 3 | 50 | 10 |  |  | I was GASSED after this set  |</t>
  </si>
  <si>
    <t>| 2 |  | 4 | 2026-01-16 | Phase 2 -  Day 4: Arms + Capacity (The Fun Day) | DB Spider Curl (Hammer) | Arms_Biceps | 1 | 40 | 15 |  |  | Bench at 3 |</t>
  </si>
  <si>
    <t>| 2 |  | 4 | 2026-01-16 | Phase 2 -  Day 4: Arms + Capacity (The Fun Day) | Rope Push-Downs | Arms_Triceps | 1 | 40 | 15 |  |  |  |</t>
  </si>
  <si>
    <t>| 2 |  | 4 | 2026-01-16 | Phase 2 -  Day 4: Arms + Capacity (The Fun Day) | DB Spider Curl (Hammer) | Arms_Biceps | 2 | 45 | 13 |  |  | Bench at 3 |</t>
  </si>
  <si>
    <t>| 2 |  | 4 | 2026-01-16 | Phase 2 -  Day 4: Arms + Capacity (The Fun Day) | Rope Push-Downs | Arms_Triceps | 2 | 40 | 15 |  |  |  |</t>
  </si>
  <si>
    <t>| 2 |  | 4 | 2026-01-16 | Phase 2 -  Day 4: Arms + Capacity (The Fun Day) | DB Spider Curl (Hammer) | Arms_Biceps | 3 | 45 | 14 |  |  | Bench at 3; alternating; right was a little less of a contraction on later reps |</t>
  </si>
  <si>
    <t>| 2 |  | 4 | 2026-01-16 | Phase 2 -  Day 4: Arms + Capacity (The Fun Day) | Rope Push-Downs | Arms_Triceps | 3 | 40 | 13 |  |  |  |</t>
  </si>
  <si>
    <t>| 2 |  | 4 | 2026-01-16 | Phase 2 -  Day 4: Arms + Capacity (The Fun Day) | Single Arm Cable Extensions | Arms_Triceps | 1 | 15 | 10 |  |  | No attachment. Just grabbed the cable the attachment slot |</t>
  </si>
  <si>
    <t>| 2 |  | 4 | 2026-01-16 | Phase 2 -  Day 4: Arms + Capacity (The Fun Day) | Single Arm Cable Extensions | Arms_Triceps | 2 | 10 | 15 |  |  | No attachment. Just grabbed the cable the attachment slot |</t>
  </si>
  <si>
    <t>| 2 |  | 4 | 2026-01-16 | Phase 2 -  Day 4: Arms + Capacity (The Fun Day) | Single Arm Cable Extensions | Arms_Triceps | 3 | 10 | 13.5 |  |  | No attachment. Just grabbed the cable the attachment slot |</t>
  </si>
  <si>
    <t>| 2 |  | 4 | 2026-01-16 | Phase 2 -  Day 4: Arms + Capacity (The Fun Day) | Farmer’s Hold | Carry | 1 | 75 |  | 90 |  |  |</t>
  </si>
  <si>
    <t>| 2 |  | 4 | 2026-01-16 | Phase 2 -  Day 4: Arms + Capacity (The Fun Day) | Farmer’s Hold | Carry | 2 | 75 |  | 60 |  |  |</t>
  </si>
  <si>
    <t>| 2 |  | 4 | 2026-01-16 | Phase 2 -  Day 4: Arms + Capacity (The Fun Day) | Farmer’s Hold | Carry | 3 | 75 |  | 60 |  | Lactic acid in the forearms is massive by set 3 |</t>
  </si>
  <si>
    <t>| 2 |  | 1 | 2026-01-18 | Phase 2 -  Day 1: Carries + Pull (Strength Bias) | Farmer's Walk | Carry | 1 | 150 |  | 60 |  |  |</t>
  </si>
  <si>
    <t>| 2 |  | 1 | 2026-01-18 | Phase 2 -  Day 1: Carries + Pull (Strength Bias) | Farmer's Walk | Carry | 2 | 150 |  | 60 |  |  |</t>
  </si>
  <si>
    <t>| 2 |  | 1 | 2026-01-18 | Phase 2 -  Day 1: Carries + Pull (Strength Bias) | Farmer's Walk | Carry | 3 | 150 |  | 45 |  |  |</t>
  </si>
  <si>
    <t>| 2 |  | 1 | 2026-01-18 | Phase 2 -  Day 1: Carries + Pull (Strength Bias) | Farmer's Walk | Carry | 4 | 150 |  | 45 |  | Slight slippage at 40 sec on right  |</t>
  </si>
  <si>
    <t>| 2 |  | 1 | 2026-01-18 | Phase 2 -  Day 1: Carries + Pull (Strength Bias) | Farmer's Walk | Carry | 5 | 150 |  | 34.8 |  |  |</t>
  </si>
  <si>
    <t>| 2 |  | 1 | 2026-01-18 | Phase 2 -  Day 1: Carries + Pull (Strength Bias) | Machine Row | Pull | 1 | 130 | 12 |  |  | Seated cable row, shoulder width neutral grip attachment.  |</t>
  </si>
  <si>
    <t>| 2 |  | 1 | 2026-01-18 | Phase 2 -  Day 1: Carries + Pull (Strength Bias) | Machine Row | Pull | 2 | 140 | 10 |  |  | Seated cable row, shoulder width neutral grip attachment.  |</t>
  </si>
  <si>
    <t>| 2 |  | 1 | 2026-01-18 | Phase 2 -  Day 1: Carries + Pull (Strength Bias) | Machine Row | Pull | 3 | 160 | 8 |  |  | Seated cable row, shoulder width neutral grip attachment.  |</t>
  </si>
  <si>
    <t>| 2 |  | 1 | 2026-01-18 | Phase 2 -  Day 1: Carries + Pull (Strength Bias) | Machine Row | Pull | 4 | 160 | 8 |  |  | Partials 7 &amp; 8 difficulty to get the shoulder blades to pull fully back. Seated cable row, shoulder width neutral grip attachment.  |</t>
  </si>
  <si>
    <t>| 2 |  | 1 | 2026-01-18 | Phase 2 -  Day 1: Carries + Pull (Strength Bias) | Body Row | Pull | 1 | 0 | 7 |  |  | Feet elevated on bench. |</t>
  </si>
  <si>
    <t>| 2 |  | 1 | 2026-01-18 | Phase 2 -  Day 1: Carries + Pull (Strength Bias) | Body Row | Pull | 2 | 0 | 8 |  |  | Feet elevated on bench. I’m not making it chest to bar at the top. Should that be my target?  |</t>
  </si>
  <si>
    <t>| 2 |  | 1 | 2026-01-18 | Phase 2 -  Day 1: Carries + Pull (Strength Bias) | Body Row | Pull | 3 | 0 | 7 |  |  | Heels on floor. Made it a bit closer to chest this set.  |</t>
  </si>
  <si>
    <t>| 2 |  | 1 | 2026-01-18 | Phase 2 -  Day 1: Carries + Pull (Strength Bias) | Body Row | Pull | 4 | 0 | 6 |  |  | Feet elevated 1-4 |</t>
  </si>
  <si>
    <t>| 2 |  | 1 | 2026-01-18 | Phase 2 -  Day 1: Carries + Pull (Strength Bias) | Seated Single Arm DB Curl - Anchored | Arms_Biceps | 1 | 40 | 8 |  |  | Left I assisted (tapping) reps 6-8 |</t>
  </si>
  <si>
    <t>| 2 |  | 1 | 2026-01-18 | Phase 2 -  Day 1: Carries + Pull (Strength Bias) | Seated Single Arm DB Curl - Anchored | Arms_Biceps | 2 | 45 | 5 |  |  | Left I assisted (tapping) reps 6-8 |</t>
  </si>
  <si>
    <t>| 2 |  | 1 | 2026-01-18 | Phase 2 -  Day 1: Carries + Pull (Strength Bias) | Seated Single Arm DB Curl - Anchored | Arms_Biceps | 3 | 45 | 3 |  |  | Drop set |</t>
  </si>
  <si>
    <t>| 2 |  | 1 | 2026-01-18 | Phase 2 -  Day 1: Carries + Pull (Strength Bias) | Seated Single Arm DB Curl - Anchored | Arms_Biceps | 4 | 40 | 3 |  |  | Drop set |</t>
  </si>
  <si>
    <t>| 2 |  | 1 | 2026-01-18 | Phase 2 -  Day 1: Carries + Pull (Strength Bias) | Seated Single Arm DB Curl - Anchored | Arms_Biceps | 5 | 35 | 3 |  |  | Partials  |</t>
  </si>
  <si>
    <t>| 2 |  | 1 | 2026-01-18 | Phase 2 -  Day 1: Carries + Pull (Strength Bias) | Seated Single Arm DB Curl - Anchored | Arms_Biceps | 6 | 30 | 2 |  |  | Partials  |</t>
  </si>
  <si>
    <t>| 2 |  | 2 | 2026-01-19 | Phase 2 -  Day 2: Push + Triceps (Hypertrophy) | Supine Press Machine - Plate Loaded (Planet Fitness) | Push | 1 | 90 | 12 |  |  | 45 lb plate on each side. Warm up |</t>
  </si>
  <si>
    <t>| 2 |  | 2 | 2026-01-19 | Phase 2 -  Day 2: Push + Triceps (Hypertrophy) | Supine Press Machine - Plate Loaded (Planet Fitness) | Push | 2 | 140 | 10 |  |  | 45+25 each side; 2-1-2 tempo; |</t>
  </si>
  <si>
    <t>| 2 |  | 2 | 2026-01-19 | Phase 2 -  Day 2: Push + Triceps (Hypertrophy) | Supine Press Machine - Plate Loaded (Planet Fitness) | Push | 3 | 160 | 8 |  | 1-2 | RIR = 1-2; Not sure the best way to log this. Do we want the weight per side on plate-loaded machines? 45+25 each side; 2-1-2 tempo; |</t>
  </si>
  <si>
    <t>| 2 |  | 2 | 2026-01-19 | Phase 2 -  Day 2: Push + Triceps (Hypertrophy) | Supine Press Machine - Plate Loaded (Planet Fitness) | Push | 4 | 180 | 3 |  | 1-2 | RIR = 1-2; Not sure the best way to log this. Do we want the weight per side on plate-loaded machines? 45+25 each side; 2-1-2 tempo; |</t>
  </si>
  <si>
    <t>| 2 |  | 2 | 2026-01-19 | Phase 2 -  Day 2: Push + Triceps (Hypertrophy) | DB Neutral Press (slight Rotate To Underhand ) | Push | 1 | 45 | 10 |  |  | Tempo 2-1-2; elbows kept close to body |</t>
  </si>
  <si>
    <t>| 2 |  | 2 | 2026-01-19 | Phase 2 -  Day 2: Push + Triceps (Hypertrophy) | DB Neutral Press (slight Rotate To Underhand ) | Push | 2 | 45 | 9 |  | 1-2 | RIR 1-2; Tempo 2-1-2; elbows kept close to body |</t>
  </si>
  <si>
    <t>| 2 |  | 2 | 2026-01-19 | Phase 2 -  Day 2: Push + Triceps (Hypertrophy) | DB Neutral Press (slight Rotate To Underhand ) | Push | 3 | 50 | 8 |  | 1-2 | RIR 1-2; Tempo 2-1-2; elbows kept close to body |</t>
  </si>
  <si>
    <t>| 2 |  | 2 | 2026-01-19 | Phase 2 -  Day 2: Push + Triceps (Hypertrophy) | DB Neutral Press (slight Rotate To Underhand ) | Push | 4 | 50 | 6 |  | 1 | RIR 1; Tempo 2-1-2; elbows kept close to body |</t>
  </si>
  <si>
    <t>| 2 |  | 2 | 2026-01-19 | Phase 2 -  Day 2: Push + Triceps (Hypertrophy) | Single-Arm Vertical Plate Balance Press | Push | 1 | 45 | 3 |  |  | Supine Vertical Plate Press to Supine DB Vertical Press superset |</t>
  </si>
  <si>
    <t>| 2 |  | 2 | 2026-01-19 | Phase 2 -  Day 2: Push + Triceps (Hypertrophy) | Single-Arm DB Balance Press | Push | 1 | 45 | 3 |  |  |  |</t>
  </si>
  <si>
    <t>| 2 |  | 2 | 2026-01-19 | Phase 2 -  Day 2: Push + Triceps (Hypertrophy) | Single-Arm Vertical Plate Balance Press | Push | 2 | 45 | 3 |  |  | Supine Vertical Plate Press to Supine DB Vertical Press superset |</t>
  </si>
  <si>
    <t>| 2 |  | 2 | 2026-01-19 | Phase 2 -  Day 2: Push + Triceps (Hypertrophy) | Single-Arm DB Balance Press | Push | 2 | 45 | 4 |  |  |  |</t>
  </si>
  <si>
    <t>| 2 |  | 2 | 2026-01-19 | Phase 2 -  Day 2: Push + Triceps (Hypertrophy) | Single-Arm Vertical Plate Balance Press | Push | 3 | 45 | 5 |  |  |  |</t>
  </si>
  <si>
    <t>| 2 |  | 2 | 2026-01-19 | Phase 2 -  Day 2: Push + Triceps (Hypertrophy) | Single-Arm DB Balance Press | Push | 3 | 45 | 4 |  |  |  |</t>
  </si>
  <si>
    <t>| 2 |  | 2 | 2026-01-19 | Phase 2 -  Day 2: Push + Triceps (Hypertrophy) | Cable Triceps Extension - "Quad" | Arms_Triceps | 1 | 20 | 15 |  |  | Right did 15 easy; left hit a wall at 9… assisted to 11 |</t>
  </si>
  <si>
    <t>| 2 |  | 2 | 2026-01-19 | Phase 2 -  Day 2: Push + Triceps (Hypertrophy) | Cable Triceps Extension - "Quad" | Arms_Triceps | 2 | 20 | 15 |  |  | Right did 15 easy; left dropped to 15 lbs and did 15 easy |</t>
  </si>
  <si>
    <t>| 2 |  | 2 | 2026-01-19 | Phase 2 -  Day 2: Push + Triceps (Hypertrophy) | Cable Triceps Extension - "Quad" | Arms_Triceps | 3 | 20 | 15 |  |  | Right did 15 easy; left 6@ 20, then dropped to 15 lbs for 8 |</t>
  </si>
  <si>
    <t>| 2 |  | 2 | 2026-01-19 | Phase 2 -  Day 2: Push + Triceps (Hypertrophy) | Cable Triceps Extension - "Quad" | Arms_Triceps | 4 | 25 | 11 |  |  | Drop set left 25; right 25x6, 20x5,15x6 |</t>
  </si>
  <si>
    <t>| 2 |  | 2 | 2026-01-19 | Phase 2 -  Day 2: Push + Triceps (Hypertrophy) | Cable Triceps Extension - "Quad" | Arms_Triceps | 5 | 20 | 6 |  |  | Drop set left 25; right 25x6, 20x5,15x6 |</t>
  </si>
  <si>
    <t>| 2 |  | 3 | 2026-01-21 | Phase 2 -  Day 3: Carries + Pull (Volume/Stability) | Suitcase Carries | Carry | 1 | 50 |  | 75 |  | Incline 1%, 2.7mph; plate pinch of 10 lbs with ‘off’ hand  |</t>
  </si>
  <si>
    <t>| 2 |  | 3 | 2026-01-21 | Phase 2 -  Day 3: Carries + Pull (Volume/Stability) | Suitcase Carries | Carry | 2 | 50 |  | 75 |  | Incline 1%, 2.7mph; plate pinch of 10 lbs with ‘off’ hand  |</t>
  </si>
  <si>
    <t>| 2 |  | 3 | 2026-01-21 | Phase 2 -  Day 3: Carries + Pull (Volume/Stability) | Suitcase Carries | Carry | 3 | 50 |  | 75 |  | Incline 1%, 2.7mph; plate pinch of 10 lbs with ‘off’ hand; dropped the plate at 60 seconds set 3 left hand |</t>
  </si>
  <si>
    <t>| 2 |  | 3 | 2026-01-21 | Phase 2 -  Day 3: Carries + Pull (Volume/Stability) | Suitcase Carries | Carry | 4 | 50 |  | 75 |  | Incline 1%, 2.7mph; plate pinch of 10 lbs with ‘off’ hand; dropped the plate at 72 seconds set 3 left hand |</t>
  </si>
  <si>
    <t>| 2 |  | 3 | 2026-01-21 | Phase 2 -  Day 3: Carries + Pull (Volume/Stability) | Suitcase Carries | Carry | 5 | 50 |  | 75 |  | Incline 1%, 2.7mph; plate pinch of 10 lbs with ‘off’ hand; dropped the plate at 72 seconds set 3 left hand |</t>
  </si>
  <si>
    <t>| 2 |  | 3 | 2026-01-21 | Phase 2 -  Day 3: Carries + Pull (Volume/Stability) | Kneeling Cable Row | Pull | 1 | 140 | 12 |  |  | 70 plate on the seated cable row machine  |</t>
  </si>
  <si>
    <t>| 2 |  | 3 | 2026-01-21 | Phase 2 -  Day 3: Carries + Pull (Volume/Stability) | Kneeling Cable Row | Pull | 2 | 140 | 12 |  |  | 70 plate on the seated cable row machine  |</t>
  </si>
  <si>
    <t>| 2 |  | 3 | 2026-01-21 | Phase 2 -  Day 3: Carries + Pull (Volume/Stability) | Kneeling Cable Row | Pull | 3 | 145 | 11 |  | 1 | RIR 1; Tempo 2-1-2 for all sets; 70 plate on the seated cable row machine  |</t>
  </si>
  <si>
    <t>| 2 |  | 3 | 2026-01-21 | Phase 2 -  Day 3: Carries + Pull (Volume/Stability) | Kneeling Cable Row | Pull | 4 | 145 | 10 |  | 0 | RIR 0; Tempo 2-1-2 for all sets; 70 plate on the seated cable row machine  |</t>
  </si>
  <si>
    <t>| 2 |  | 3 | 2026-01-21 | Phase 2 -  Day 3: Carries + Pull (Volume/Stability) | Face Pull | Pull | 1 | 30 | 20 |  |  | 2 sec hold at full pull; cable set at notch 4 (~brow height ) |</t>
  </si>
  <si>
    <t>| 2 |  | 3 | 2026-01-21 | Phase 2 -  Day 3: Carries + Pull (Volume/Stability) | Face Pull | Pull | 2 | 30 | 20 |  |  | 2 sec hold at full pull; cable set at notch 4 (~brow height ) |</t>
  </si>
  <si>
    <t>| 2 |  | 3 | 2026-01-21 | Phase 2 -  Day 3: Carries + Pull (Volume/Stability) | Face Pull | Pull | 3 | 30 | 20 |  |  | 2 sec hold at full pull; cable set at notch 4 (~brow height ) |</t>
  </si>
  <si>
    <t>| 2 |  | 3 | 2026-01-21 | Phase 2 -  Day 3: Carries + Pull (Volume/Stability) | Standing One Arm Extended Cable Curls | Arms_Biceps | 1 | 50 | 12 |  |  | 2 sec hold on contract and extended; 25 plate at Planet Fitness |</t>
  </si>
  <si>
    <t>| 2 |  | 3 | 2026-01-21 | Phase 2 -  Day 3: Carries + Pull (Volume/Stability) | Standing One Arm Extended Cable Curls | Arms_Biceps | 2 | 55 | 11 |  | of | 2 sec vs hold on contract and extended; 25 plate + 2.5 at Planet Fitness; left arm was RIR of 0 at 10th rep |</t>
  </si>
  <si>
    <t>| 2 |  | 3 | 2026-01-21 | Phase 2 -  Day 3: Carries + Pull (Volume/Stability) | Standing One Arm Extended Cable Curls | Arms_Biceps | 3 | 40 | 10 |  |  | Rest Pause set slow and controlled.  |</t>
  </si>
  <si>
    <t>| 2 |  | 3 | 2026-01-21 | Phase 2 -  Day 3: Carries + Pull (Volume/Stability) | Standing One Arm Extended Cable Curls | Arms_Biceps | 4 | 40 | 4 |  |  | Rest Pause set slow and controlled.  |</t>
  </si>
  <si>
    <t>| 2 |  | 4 | 2026-01-22 | Phase 2 -  Day 4: Arms + Capacity (The Fun Day) | DB Spider Curl (Hammer) | Arms_Biceps | 1 | 45 | 15 |  |  | Not a great contraction on reps 13-14, but serviceable. Bench set at 3 |</t>
  </si>
  <si>
    <t>| 2 |  | 4 | 2026-01-22 | Phase 2 -  Day 4: Arms + Capacity (The Fun Day) | DB Spider Curl (Hammer) | Arms_Biceps | 2 | 40 | 15 |  |  | Feel very easy today. Plate at 40. Moving up to 45 |</t>
  </si>
  <si>
    <t>| 2 |  | 4 | 2026-01-22 | Phase 2 -  Day 4: Arms + Capacity (The Fun Day) | DB Spider Curl (Hammer) | Arms_Biceps | 3 | 45 | 15 |  |  | Good set.  |</t>
  </si>
  <si>
    <t>| 2 |  | 4 | 2026-01-22 | Phase 2 -  Day 4: Arms + Capacity (The Fun Day) | Rope Push-Downs | Arms_Triceps | 1 | 45 | 15 |  |  |  |</t>
  </si>
  <si>
    <t>| 2 |  | 4 | 2026-01-22 | Phase 2 -  Day 4: Arms + Capacity (The Fun Day) | DB Spider Curl (Hammer) | Arms_Biceps | 4 | 45 | 10 |  | hit | Good set. RIR hit 0. Poor flex at 10+ |</t>
  </si>
  <si>
    <t>| 2 |  | 4 | 2026-01-22 | Phase 2 -  Day 4: Arms + Capacity (The Fun Day) | Rope Push-Downs | Arms_Triceps | 2 | 45 | 10 |  | 0 | RIR 0; full lockout and hold for as long as possible on last rep (only a couple seconds) |</t>
  </si>
  <si>
    <t>| 2 |  | 4 | 2026-01-22 | Phase 2 -  Day 4: Arms + Capacity (The Fun Day) | Single Arm Cable Extensions | Arms_Triceps | 1 | 15 | 12 |  |  | Tempo 1-1-4 |</t>
  </si>
  <si>
    <t>| 2 |  | 4 | 2026-01-22 | Phase 2 -  Day 4: Arms + Capacity (The Fun Day) | Single Arm Cable Extensions | Arms_Triceps | 2 | 15 | 12.5 |  |  |  |</t>
  </si>
  <si>
    <t>| 2 |  | 4 | 2026-01-22 | Phase 2 -  Day 4: Arms + Capacity (The Fun Day) | Single Arm Cable Extensions | Arms_Triceps | 3 | 15 | 11 |  |  | Squeezed each rep |</t>
  </si>
  <si>
    <t>| 2 |  | 4 | 2026-01-22 | Phase 2 -  Day 4: Arms + Capacity (The Fun Day) | Farmer’s Hold | Carry | 1 | 75 |  | 75 |  | Dropped once grip started to give (weight slowly rolling towards fingertip) |</t>
  </si>
  <si>
    <t>| 2 |  | 4 | 2026-01-22 | Phase 2 -  Day 4: Arms + Capacity (The Fun Day) | Farmer’s Hold | Carry | 2 | 75 |  | 67.2 |  | Dropped once grip started to give (weight slowly rolling towards fingertip) |</t>
  </si>
  <si>
    <t>| 2 |  | 4 | 2026-01-22 | Phase 2 -  Day 4: Arms + Capacity (The Fun Day) | Farmer’s Hold | Carry | 3 | 75 |  | 52.8 |  | Dropped once grip started to give (weight slowly rolling towards fingertip) |</t>
  </si>
  <si>
    <t>| 2 |  | 1 | 2026-01-24 | Phase 2 -  Day 1: Carries + Pull (Strength Bias) | Farmer's Walk | Carry | 1 | 150 |  | 75 |  | 1% incline, 3mph |</t>
  </si>
  <si>
    <t>| 2 |  | 1 | 2026-01-24 | Phase 2 -  Day 1: Carries + Pull (Strength Bias) | Farmer's Walk | Carry | 2 | 150 |  | 60 |  | 1% incline, 2.5 mph |</t>
  </si>
  <si>
    <t>| 2 |  | 1 | 2026-01-24 | Phase 2 -  Day 1: Carries + Pull (Strength Bias) | Farmer's Walk | Carry | 3 | 150 |  | 49.8 |  | 1% incline, 2.5 mph |</t>
  </si>
  <si>
    <t>| 2 |  | 1 | 2026-01-24 | Phase 2 -  Day 1: Carries + Pull (Strength Bias) | Farmer's Walk | Carry | 4 | 150 |  | 45 |  | 1% incline, 2.5 mph |</t>
  </si>
  <si>
    <t>| 2 |  | 1 | 2026-01-24 | Phase 2 -  Day 1: Carries + Pull (Strength Bias) | Farmer's Walk | Carry | 5 | 150 |  | 39.6 |  | 1% incline, 2.5 mph |</t>
  </si>
  <si>
    <t>| 2 |  | 1 | 2026-01-24 | Phase 2 -  Day 1: Carries + Pull (Strength Bias) | Neutral Grip Seated 2 Arm Row | Pull | 1 | 140 | 8 |  |  | Felt too easy. Also, Coach, you say “Chest to pad”?? There is no chest pad on a seated cable row. Not sure what you are referring to |</t>
  </si>
  <si>
    <t>| 2 |  | 1 | 2026-01-24 | Phase 2 -  Day 1: Carries + Pull (Strength Bias) | Neutral Grip Seated 2 Arm Row | Pull | 2 | 160 | 8 |  | 2-3? | Better. RIR 2-3? Concentration on keep traps relaxed. Pulling elbows straight back and squeezing scapula together |</t>
  </si>
  <si>
    <t>| 2 |  | 1 | 2026-01-24 | Phase 2 -  Day 1: Carries + Pull (Strength Bias) | Neutral Grip Seated 2 Arm Row | Pull | 3 | 165 | 8 |  | 1-2 | Better. RIR 1-2.  Concentration on keep traps relaxed. Pulling elbows straight back and squeezing scapula together |</t>
  </si>
  <si>
    <t>| 2 |  | 1 | 2026-01-24 | Phase 2 -  Day 1: Carries + Pull (Strength Bias) | Neutral Grip Seated 2 Arm Row | Pull | 4 | 170 | 7 |  | 0-1 | Better. RIR 0-1.  Concentration on keep traps relaxed. Pulling elbows straight back and squeezing scapula together |</t>
  </si>
  <si>
    <t>| 2 |  | 1 | 2026-01-24 | Phase 2 -  Day 1: Carries + Pull (Strength Bias) | Body Row | Pull | 1 | 0 | 8 |  |  | Feet elevated |</t>
  </si>
  <si>
    <t>| 2 |  | 1 | 2026-01-24 | Phase 2 -  Day 1: Carries + Pull (Strength Bias) | Body Row | Pull | 2 | 0 | 9 |  |  | Feet on floor |</t>
  </si>
  <si>
    <t>| 2 |  | 1 | 2026-01-24 | Phase 2 -  Day 1: Carries + Pull (Strength Bias) | Body Row | Pull | 3 | 0 | 5 |  |  | Feet elevated  |</t>
  </si>
  <si>
    <t>| 2 |  | 1 | 2026-01-24 | Phase 2 -  Day 1: Carries + Pull (Strength Bias) | Body Row | Pull | 4 | 0 | 3 |  |  | Feet on floor |</t>
  </si>
  <si>
    <t>| 2 |  | 1 | 2026-01-24 | Phase 2 -  Day 1: Carries + Pull (Strength Bias) | Seated Single Arm DB Curl - Anchored | Arms_Biceps | 1 | 40 | 7 |  |  |  |</t>
  </si>
  <si>
    <t>| 2 |  | 1 | 2026-01-24 | Phase 2 -  Day 1: Carries + Pull (Strength Bias) | Seated Single Arm DB Curl - Anchored | Arms_Biceps | 2 | 40 | 7 |  |  | Helped tap /momentum reps 5,6,7. Full squeeze.  |</t>
  </si>
  <si>
    <t>| 2 |  | 1 | 2026-01-24 | Phase 2 -  Day 1: Carries + Pull (Strength Bias) | Seated Single Arm DB Curl - Anchored | Arms_Biceps | 3 | 40 | 5 |  |  | Drop set to 30 |</t>
  </si>
  <si>
    <t>| 2 |  | 1 | 2026-01-24 | Phase 2 -  Day 1: Carries + Pull (Strength Bias) | Seated Single Arm DB Curl - Anchored | Arms_Biceps | 4 | 30 | 10 |  |  | ~5-6 strong reps, then partials until burned out |</t>
  </si>
  <si>
    <t>| 2 |  | 1 | 2026-01-24 | Phase 2 -  Day 1: Carries + Pull (Strength Bias) | Captains Chair Knee Raises | Core | 1 | 0 | 15 |  |  | Little tightness in right shoulder cap |</t>
  </si>
  <si>
    <t>| 2 |  | 1 | 2026-01-24 | Phase 2 -  Day 1: Carries + Pull (Strength Bias) | Hanging Knee Raises | Core | 1 | 0 |  | 13 |  | Felt pretty good.  |</t>
  </si>
  <si>
    <t>| 2 |  | 2 | 2026-01-25 | Phase 2 -  Day 2: Push + Triceps (Hypertrophy) | Supine Press Machine - Plate Loaded (Planet Fitness) | Push | 1 | 90 | 12 |  |  | 2-1-2 tempo |</t>
  </si>
  <si>
    <t>| 2 |  | 2 | 2026-01-25 | Phase 2 -  Day 2: Push + Triceps (Hypertrophy) | Supine Press Machine - Plate Loaded (Planet Fitness) | Push | 2 | 140 | 11 |  |  | 2-1-2 tempo |</t>
  </si>
  <si>
    <t>| 2 |  | 2 | 2026-01-25 | Phase 2 -  Day 2: Push + Triceps (Hypertrophy) | Supine Press Machine - Plate Loaded (Planet Fitness) | Push | 3 | 160 | 8 |  |  | 2-1-2 tempo; held the lockout on rep 7 for a few counts before finishing the 8th clean rep. Good set |</t>
  </si>
  <si>
    <t>| 2 |  | 2 | 2026-01-25 | Phase 2 -  Day 2: Push + Triceps (Hypertrophy) | Supine Press Machine - Plate Loaded (Planet Fitness) | Push | 4 | 180 | 6 |  | 1 | 2-1-2 tempo; RIR  1; |</t>
  </si>
  <si>
    <t>| 2 |  | 2 | 2026-01-25 | Phase 2 -  Day 2: Push + Triceps (Hypertrophy) | DB Neutral Press (slight Rotate To Underhand ) | Push | 1 | 45 | 11 |  |  | Tempo 2-1-2 |</t>
  </si>
  <si>
    <t>| 2 |  | 2 | 2026-01-25 | Phase 2 -  Day 2: Push + Triceps (Hypertrophy) | DB Neutral Press (slight Rotate To Underhand ) | Push | 2 | 50 | 9 |  | 1-2 | Tempo 2-1-2; RIR 1-2 |</t>
  </si>
  <si>
    <t>| 2 |  | 2 | 2026-01-25 | Phase 2 -  Day 2: Push + Triceps (Hypertrophy) | DB Neutral Press (slight Rotate To Underhand ) | Push | 3 | 50 | 8 |  | 1-2 | Tempo 2-1-2; RIR 1-2 |</t>
  </si>
  <si>
    <t>| 2 |  | 2 | 2026-01-25 | Phase 2 -  Day 2: Push + Triceps (Hypertrophy) | DB Neutral Press (slight Rotate To Underhand ) | Push | 4 | 50 | 7 |  | 1 | Tempo 2-1-2; RIR 1 |</t>
  </si>
  <si>
    <t>| 2 |  | 2 | 2026-01-25 | Phase 2 -  Day 2: Push + Triceps (Hypertrophy) | Single-Arm Vertical Plate Balance Press | Push | 1 | 45 | 5 |  |  |  |</t>
  </si>
  <si>
    <t>| 2 |  | 2 | 2026-01-25 | Phase 2 -  Day 2: Push + Triceps (Hypertrophy) | Single-Arm DB Balance Press | Push | 1 | 45 | 5 |  |  |  |</t>
  </si>
  <si>
    <t>| 2 |  | 2 | 2026-01-25 | Phase 2 -  Day 2: Push + Triceps (Hypertrophy) | Single-Arm Vertical Plate Balance Press | Push | 2 | 45 | 4 |  |  |  |</t>
  </si>
  <si>
    <t>| 2 |  | 2 | 2026-01-25 | Phase 2 -  Day 2: Push + Triceps (Hypertrophy) | Single-Arm DB Balance Press | Push | 2 | 45 | 5 |  |  |  |</t>
  </si>
  <si>
    <t>| 2 |  | 2 | 2026-01-25 | Phase 2 -  Day 2: Push + Triceps (Hypertrophy) | Single-Arm Vertical Plate Balance Press | Push | 3 | 45 | 5 |  |  |  |</t>
  </si>
  <si>
    <t>| 2 |  | 2 | 2026-01-25 | Phase 2 -  Day 2: Push + Triceps (Hypertrophy) | Single-Arm DB Balance Press | Push | 3 | 45 | 4 |  | 0-1 | RIR 0-1 |</t>
  </si>
  <si>
    <t>| 2 |  | 2 | 2026-01-25 | Phase 2 -  Day 2: Push + Triceps (Hypertrophy) | Cable Triceps Extension - "Quad" | Arms_Triceps | 1 | 20 | 15 |  |  | Pretty consistent between sides today on set 1 👍 |</t>
  </si>
  <si>
    <t>| 2 |  | 2 | 2026-01-25 | Phase 2 -  Day 2: Push + Triceps (Hypertrophy) | Cable Triceps Extension - "Quad" | Arms_Triceps | 2 | 20 | 15 |  |  | Assist on left side reps 13,14,15 |</t>
  </si>
  <si>
    <t>| 2 |  | 2 | 2026-01-25 | Phase 2 -  Day 2: Push + Triceps (Hypertrophy) | Cable Triceps Extension - "Quad" | Arms_Triceps | 3 | 20 | 15 |  |  | Assist on left side reps 10,11,12,13,14,15 |</t>
  </si>
  <si>
    <t>| 2 |  | 2 | 2026-01-25 | Phase 2 -  Day 2: Push + Triceps (Hypertrophy) | Cable Triceps Extension - "Quad" | Arms_Triceps | 4 | 20 | 12 |  |  | Right did 20lb x 12, then 15lb x 10 |</t>
  </si>
  <si>
    <t>| 2 |  | 2 | 2026-01-25 | Phase 2 -  Day 2: Push + Triceps (Hypertrophy) | Cable Triceps Extension - "Quad" | Arms_Triceps | 5 | 15 | 10 |  |  | Right did 20lb x 12, then 15lb x 10 |</t>
  </si>
  <si>
    <t>| 2 |  | 3 | 2026-01-27 | Phase 2 -  Day 3: Carries + Pull (Volume/Stability) | Suitcase Carries | Carry | 1 | 50 |  | 60 |  | Left - 0% incline, 2.5mph, 2 10 lbs plates pinched on off hand  |</t>
  </si>
  <si>
    <t>| 2 |  | 3 | 2026-01-27 | Phase 2 -  Day 3: Carries + Pull (Volume/Stability) | Suitcase Carries | Carry | 2 | 50 |  | 60 |  | Right - 0% incline, 2.5mph, 2 10 lbs plates pinched on off hand  |</t>
  </si>
  <si>
    <t>| 2 |  | 3 | 2026-01-27 | Phase 2 -  Day 3: Carries + Pull (Volume/Stability) | Suitcase Carries | Carry | 3 | 50 |  | 60 |  | Left - 0% incline, 2.5mph, 2 10 lbs plates pinched on off hand  |</t>
  </si>
  <si>
    <t>| 2 |  | 3 | 2026-01-27 | Phase 2 -  Day 3: Carries + Pull (Volume/Stability) | Suitcase Carries | Carry | 4 | 50 |  | 60 |  | Right- 0% incline, 2.5mph, 2 10 lbs plates pinched on off hand  |</t>
  </si>
  <si>
    <t>| 2 |  | 3 | 2026-01-27 | Phase 2 -  Day 3: Carries + Pull (Volume/Stability) | Kneeling Cable Row | Pull | 1 | 145 | 12 |  |  |  |</t>
  </si>
  <si>
    <t>| 2 |  | 3 | 2026-01-27 | Phase 2 -  Day 3: Carries + Pull (Volume/Stability) | Kneeling Cable Row | Pull | 2 | 150 | 12 |  |  |  |</t>
  </si>
  <si>
    <t>| 2 |  | 3 | 2026-01-27 | Phase 2 -  Day 3: Carries + Pull (Volume/Stability) | Kneeling Cable Row | Pull | 3 | 150 | 11 |  |  | Form stayed pretty true. A little less contraction on 10,11 both sides.  |</t>
  </si>
  <si>
    <t>| 2 |  | 3 | 2026-01-27 | Phase 2 -  Day 3: Carries + Pull (Volume/Stability) | Kneeling Cable Row | Pull | 4 | 150 | 11 |  |  | Form stayed pretty true. A little less contraction on 10,11 both sides.  |</t>
  </si>
  <si>
    <t>| 2 |  | 3 | 2026-01-27 | Phase 2 -  Day 3: Carries + Pull (Volume/Stability) | Chest Supported DB Row (Spider) | Pull | 1 | 60 | 14 |  |  | Bench at 3 (or ~30degree). |</t>
  </si>
  <si>
    <t>| 2 |  | 3 | 2026-01-27 | Phase 2 -  Day 3: Carries + Pull (Volume/Stability) | Chest Supported DB Row (Spider) | Pull | 2 | 60 | 13 |  | 2-3 | RIR 2-3; Bench at 3 (or ~30degree). |</t>
  </si>
  <si>
    <t>| 2 |  | 3 | 2026-01-27 | Phase 2 -  Day 3: Carries + Pull (Volume/Stability) | Chest Supported DB Row (Spider) | Pull | 3 | 60 | 12 |  | 1-2 | RIR 1-2; Bench at 3 (or ~30degree). |</t>
  </si>
  <si>
    <t>| 2 |  | 3 | 2026-01-27 | Phase 2 -  Day 3: Carries + Pull (Volume/Stability) | Face Pull | Pull | 1 | 30 | 20 |  |  | Cable set at 8. This was too low.  |</t>
  </si>
  <si>
    <t>| 2 |  | 3 | 2026-01-27 | Phase 2 -  Day 3: Carries + Pull (Volume/Stability) | Face Pull | Pull | 2 | 30 | 20 |  |  | Move cable to 4. This is about brow height. A little tight / sore in right shoulder cap. Not serious but residual from Captains Chair, same spot  |</t>
  </si>
  <si>
    <t>| 2 |  | 3 | 2026-01-27 | Phase 2 -  Day 3: Carries + Pull (Volume/Stability) | Face Pull | Pull | 3 | 30 | 20 |  |  | Cable at 4. Squeezing on all sets for 2 seconds  |</t>
  </si>
  <si>
    <t>| 2 |  | 3 | 2026-01-27 | Phase 2 -  Day 3: Carries + Pull (Volume/Stability) | Standing One Arm Bicep Curl with Cable (Anchored) | Arms_Biceps | 1 | 20 | 15 |  |  | Squeeze for a 2-count. Elbow anchored |</t>
  </si>
  <si>
    <t>| 2 |  | 3 | 2026-01-27 | Phase 2 -  Day 3: Carries + Pull (Volume/Stability) | Standing One Arm Bicep Curl with Cable (Anchored) | Arms_Biceps | 2 | 20 | 12 |  | 0 | Squeeze for a 2-count. Elbow anchored. RIR 0 |</t>
  </si>
  <si>
    <t>| 2 |  | 3 | 2026-01-27 | Phase 2 -  Day 3: Carries + Pull (Volume/Stability) | Standing One Arm Bicep Curl with Cable (Anchored) | Arms_Biceps | 3 | 20 | 12 |  | 0 | Squeeze for a 2-count. Elbow anchored. RIR 0 |</t>
  </si>
  <si>
    <t>| 2 |  | 3 | 2026-01-27 | Phase 2 -  Day 3: Carries + Pull (Volume/Stability) | Pallof Press | Core | 1 | 30 | 10 |  |  | 10 reps each side. Cable machine set at nipple line; right |</t>
  </si>
  <si>
    <t>| 2 |  | 3 | 2026-01-27 | Phase 2 -  Day 3: Carries + Pull (Volume/Stability) | Pallof Press | Core | 2 | 30 | 10 |  |  | 10 reps each side. Cable machine set at nipple line; left |</t>
  </si>
  <si>
    <t>| 2 |  | 4 | 2026-01-28 | Phase 2 -  Day 4: Arms + Capacity (The Fun Day) | DB Spider Curl (Hammer) | Arms_Biceps | 1 | 45 | 15 |  |  | Bench at 4. Is this too high? |</t>
  </si>
  <si>
    <t>| 2 |  | 4 | 2026-01-28 | Phase 2 -  Day 4: Arms + Capacity (The Fun Day) | DB Spider Curl (Hammer) | Arms_Biceps | 2 | 45 | 15 |  |  | Bench at 3. Slow and controlled pause at the bottom to try to prevent swinging or momentum  |</t>
  </si>
  <si>
    <t>| 2 |  | 4 | 2026-01-28 | Phase 2 -  Day 4: Arms + Capacity (The Fun Day) | DB Spider Curl (Hammer) | Arms_Biceps | 3 | 45 | 13 |  | 0 | RIR 0; Bench at 3. Slow and controlled pause at the bottom to try to prevent swinging or momentum  |</t>
  </si>
  <si>
    <t>| 2 |  | 4 | 2026-01-28 | Phase 2 -  Day 4: Arms + Capacity (The Fun Day) | Rope Push-Downs | Arms_Triceps | 1 | 45 | 15 |  |  | Kneeling. Felt pretty easy |</t>
  </si>
  <si>
    <t>| 2 |  | 4 | 2026-01-28 | Phase 2 -  Day 4: Arms + Capacity (The Fun Day) | Rope Push-Downs | Arms_Triceps | 2 | 45 | 13 |  | 1-2 | RIR 1-2; Kneeling. Felt pretty easy |</t>
  </si>
  <si>
    <t>| 2 |  | 4 | 2026-01-28 | Phase 2 -  Day 4: Arms + Capacity (The Fun Day) | Rope Push-Downs | Arms_Triceps | 3 | 45 | 10 |  | 0 | RIR 0; Kneeling. Felt pretty easy |</t>
  </si>
  <si>
    <t>| 2 |  | 4 | 2026-01-28 | Phase 2 -  Day 4: Arms + Capacity (The Fun Day) | Single Arm Cable Extensions | Arms_Triceps | 1 | 17.5 | 10 |  |  |  |</t>
  </si>
  <si>
    <t>| 2 |  | 4 | 2026-01-28 | Phase 2 -  Day 4: Arms + Capacity (The Fun Day) | Single Arm Cable Extensions | Arms_Triceps | 2 | 17.5 | 11 |  |  | Tapped on 11th right side  |</t>
  </si>
  <si>
    <t>| 2 |  | 4 | 2026-01-28 | Phase 2 -  Day 4: Arms + Capacity (The Fun Day) | Single Arm Cable Extensions | Arms_Triceps | 3 | 17.5 | 11 |  |  |  |</t>
  </si>
  <si>
    <t>| 2 |  | 4 | 2026-01-28 | Phase 2 -  Day 4: Arms + Capacity (The Fun Day) | Farmer’s Hold | Carry | 1 | 75 |  | 60 |  |  |</t>
  </si>
  <si>
    <t>| 2 |  | 4 | 2026-01-28 | Phase 2 -  Day 4: Arms + Capacity (The Fun Day) | Farmer’s Hold | Carry | 2 | 75 |  | 60 |  |  |</t>
  </si>
  <si>
    <t>| 2 |  | 4 | 2026-01-28 | Phase 2 -  Day 4: Arms + Capacity (The Fun Day) | Farmer’s Hold | Carry | 3 | 75 |  | 55.2 |  |  |</t>
  </si>
  <si>
    <t>| 2 |  | 1 | 2026-01-31 | Phase 2 -  Day 1: Carries + Pull (Strength Bias) | Farmer's Walk | Carry | 1 | 150 |  | 60 |  | 2.5mph, incline 0% |</t>
  </si>
  <si>
    <t>| 2 |  | 1 | 2026-01-31 | Phase 2 -  Day 1: Carries + Pull (Strength Bias) | Farmer's Walk | Carry | 2 | 150 |  | 60 |  | 2.5mph, incline 0% |</t>
  </si>
  <si>
    <t>| 2 |  | 1 | 2026-01-31 | Phase 2 -  Day 1: Carries + Pull (Strength Bias) | Farmer's Walk | Carry | 3 | 150 |  | 52.2 |  | 2.5mph, incline 0% |</t>
  </si>
  <si>
    <t>| 2 |  | 1 | 2026-01-31 | Phase 2 -  Day 1: Carries + Pull (Strength Bias) | Farmer's Walk | Carry | 4 | 150 |  | 45 |  | 2.5mph, incline 0% |</t>
  </si>
  <si>
    <t>| 2 |  | 1 | 2026-01-31 | Phase 2 -  Day 1: Carries + Pull (Strength Bias) | Farmer's Walk | Carry | 5 | 150 |  | 34.8 |  | 2.5mph, incline 0% |</t>
  </si>
  <si>
    <t>| 2 |  | 1 | 2026-01-31 | Phase 2 -  Day 1: Carries + Pull (Strength Bias) | Neutral Grip Seated 2 Arm Row | Pull | 1 | 80 | 8 |  |  | Warm up; cap squeeze; elbow tuck |</t>
  </si>
  <si>
    <t>| 2 |  | 1 | 2026-01-31 | Phase 2 -  Day 1: Carries + Pull (Strength Bias) | Neutral Grip Seated 2 Arm Row | Pull | 2 | 160 | 8 |  | 3 | Tempo 2-1-2; RIR 3 |</t>
  </si>
  <si>
    <t>| 2 |  | 1 | 2026-01-31 | Phase 2 -  Day 1: Carries + Pull (Strength Bias) | Neutral Grip Seated 2 Arm Row | Pull | 3 | 165 | 8 |  | 1-2 | Tempo 2-1-2; RIR 1-2 |</t>
  </si>
  <si>
    <t>| 2 |  | 1 | 2026-01-31 | Phase 2 -  Day 1: Carries + Pull (Strength Bias) | Neutral Grip Seated 2 Arm Row | Pull | 4 | 170 | 8 |  | 1 | Tempo 2-1-2; RIR 1; little bit of lean back on last 2 pulls. But good hold and scap retraction |</t>
  </si>
  <si>
    <t>| 2 |  | 1 | 2026-01-31 | Phase 2 -  Day 1: Carries + Pull (Strength Bias) | Neutral Grip Seated 2 Arm Row | Pull | 5 | 170 | 7 |  | 0 | Tempo maintains; lower back tweaked as I was getting this last set, set up; RIR 0 and lower back not feeing great now.  |</t>
  </si>
  <si>
    <t>| 2 |  | 1 | 2026-01-31 | Phase 2 -  Day 1: Carries + Pull (Strength Bias) | Body Row | Pull | 1 | 0 | 10 |  |  | Feet on floor.  |</t>
  </si>
  <si>
    <t>| 2 |  | 1 | 2026-01-31 | Phase 2 -  Day 1: Carries + Pull (Strength Bias) | Body Row | Pull | 2 | 0 | 8 |  |  | Feet on elevated; struggled  |</t>
  </si>
  <si>
    <t>| 2 |  | 1 | 2026-01-31 | Phase 2 -  Day 1: Carries + Pull (Strength Bias) | Body Row | Pull | 3 | 0 | 5.5 |  |  | Feet elevated. Lower back getting progressively tighter following cable rows |</t>
  </si>
  <si>
    <t>| 2 |  | 1 | 2026-01-31 | Phase 2 -  Day 1: Carries + Pull (Strength Bias) | Body Row | Pull | 4 | 0 | 8 |  |  | Feet on floor |</t>
  </si>
  <si>
    <t>| 2 |  | 1 | 2026-01-31 | Phase 2 -  Day 1: Carries + Pull (Strength Bias) | Seated Single Arm DB Curl - Anchored | Arms_Biceps | 1 | 40 | 7 |  |  | 8,9,10 partials |</t>
  </si>
  <si>
    <t>| 2 |  | 1 | 2026-01-31 | Phase 2 -  Day 1: Carries + Pull (Strength Bias) | Seated Single Arm DB Curl - Anchored | Arms_Biceps | 2 | 40 | 5 |  |  | Partials 6,7,8,9,10; feeling heavy today. Yesterday’s long row impacting? |</t>
  </si>
  <si>
    <t>| 2 |  | 1 | 2026-01-31 | Phase 2 -  Day 1: Carries + Pull (Strength Bias) | Seated Single Arm DB Curl - Anchored | Arms_Biceps | 3 | 40 | 5 |  |  | Drop sets like last week; 40 to 30 |</t>
  </si>
  <si>
    <t>| 2 |  | 1 | 2026-01-31 | Phase 2 -  Day 1: Carries + Pull (Strength Bias) | Seated Single Arm DB Curl - Anchored | Arms_Biceps | 4 | 30 | 5 |  |  | Drop sets like last week; 40 to 30 |</t>
  </si>
  <si>
    <t>| 2 |  | 2 | 2026-02-03 | Phase 2 -  Day 2: Push + Triceps (Hypertrophy) | Supine Press Machine - Plate Loaded (Planet Fitness) | Push | 1 | 180 | 10 |  |  | No small weights available! Argh. Will focus on tempo and form.  |</t>
  </si>
  <si>
    <t>| 2 |  | 2 | 2026-02-03 | Phase 2 -  Day 2: Push + Triceps (Hypertrophy) | Supine Press Machine - Plate Loaded (Planet Fitness) | Push | 2 | 200 | 6 |  |  | No small weights available! Argh. 180 felt good. Only 10lbs plates available. Will focus on tempo and form.  |</t>
  </si>
  <si>
    <t>| 2 |  | 2 | 2026-02-03 | Phase 2 -  Day 2: Push + Triceps (Hypertrophy) | Supine Press Machine - Plate Loaded (Planet Fitness) | Push | 3 | 180 | 6 |  |  | No small weights available! Argh. 180 felt good. Only 10lbs plates available. Will focus on tempo and form.  |</t>
  </si>
  <si>
    <t>| 2 |  | 2 | 2026-02-03 | Phase 2 -  Day 2: Push + Triceps (Hypertrophy) | Supine Press Machine - Plate Loaded (Planet Fitness) | Push | 4 | 180 | 3 |  |  | Drop set? 180 &gt; 140 &gt; 90lbs; No small weights available! Argh. 180 felt good. Only 10lbs plates available. Will focus on tempo and form.  |</t>
  </si>
  <si>
    <t>| 2 |  | 2 | 2026-02-03 | Phase 2 -  Day 2: Push + Triceps (Hypertrophy) | Supine Press Machine - Plate Loaded (Planet Fitness) | Push | 5 | 140 | 3 |  |  | Drop set? 180 &gt; 140 &gt; 90lbs; No small weights available! Argh. 180 felt good. Only 10lbs plates available. Will focus on tempo and form.  |</t>
  </si>
  <si>
    <t>| 2 |  | 2 | 2026-02-03 | Phase 2 -  Day 2: Push + Triceps (Hypertrophy) | Supine Press Machine - Plate Loaded (Planet Fitness) | Push | 6 | 90 | 5 |  |  | Drop set? 180 &gt; 140 &gt; 90lbs; No small weights available! Argh. 180 felt good. Only 10lbs plates available. Will focus on tempo and form.  |</t>
  </si>
  <si>
    <t>| 2 |  | 2 | 2026-02-03 | Phase 2 -  Day 2: Push + Triceps (Hypertrophy) | DB Neutral Press (slight Rotate To Underhand ) | Push | 1 | 50 | 8 |  |  | No bench available.  |</t>
  </si>
  <si>
    <t>| 2 |  | 2 | 2026-02-03 | Phase 2 -  Day 2: Push + Triceps (Hypertrophy) | DB Neutral Press (slight Rotate To Underhand ) | Push | 2 | 50 | 9 |  | 1-2 | Got a bench. RIR  1-2; Tempo 2-1-2 |</t>
  </si>
  <si>
    <t>| 2 |  | 2 | 2026-02-03 | Phase 2 -  Day 2: Push + Triceps (Hypertrophy) | DB Neutral Press (slight Rotate To Underhand ) | Push | 3 | 50 | 6.5 |  | 0 | RIR  0; Tempo 2-1-2 |</t>
  </si>
  <si>
    <t>| 2 |  | 2 | 2026-02-03 | Phase 2 -  Day 2: Push + Triceps (Hypertrophy) | DB Neutral Press (slight Rotate To Underhand ) | Push | 4 | 50 | 7 |  | 1 | RIR 1; Tempo 2-1-2 |</t>
  </si>
  <si>
    <t>| 2 |  | 2 | 2026-02-03 | Phase 2 -  Day 2: Push + Triceps (Hypertrophy) | Single-Arm Vertical Plate Balance Press | Push | 1 | 45 | 4 |  |  |  |</t>
  </si>
  <si>
    <t>| 2 |  | 2 | 2026-02-03 | Phase 2 -  Day 2: Push + Triceps (Hypertrophy) | Single-Arm DB Balance Press | Push | 1 | 45 | 3 |  |  |  |</t>
  </si>
  <si>
    <t>| 2 |  | 2 | 2026-02-03 | Phase 2 -  Day 2: Push + Triceps (Hypertrophy) | Single-Arm Vertical Plate Balance Press | Push | 2 | 45 | 4 |  |  | Tightness near AC joint, anterior shoulder cap right side.  |</t>
  </si>
  <si>
    <t>| 2 |  | 2 | 2026-02-03 | Phase 2 -  Day 2: Push + Triceps (Hypertrophy) | Single-Arm DB Balance Press | Push | 2 | 45 | 4 |  |  |  |</t>
  </si>
  <si>
    <t>| 2 |  | 2 | 2026-02-03 | Phase 2 -  Day 2: Push + Triceps (Hypertrophy) | Single-Arm Vertical Plate Balance Press | Push | 3 | 45 | 6 |  |  | Tightness near AC joint, anterior shoulder cap right side.  |</t>
  </si>
  <si>
    <t>| 2 |  | 2 | 2026-02-03 | Phase 2 -  Day 2: Push + Triceps (Hypertrophy) | Single-Arm DB Balance Press | Push | 3 | 45 | 3 |  |  |  |</t>
  </si>
  <si>
    <t>| 2 |  | 2 | 2026-02-03 | Phase 2 -  Day 2: Push + Triceps (Hypertrophy) | Cable Triceps Extension - "Quad" | Arms_Triceps | 1 | 20 | 20 |  |  | Whoops. Lost track of how many reps to do.  |</t>
  </si>
  <si>
    <t>| 2 |  | 2 | 2026-02-03 | Phase 2 -  Day 2: Push + Triceps (Hypertrophy) | Cable Triceps Extension - "Quad" | Arms_Triceps | 2 | 20 | 15 |  |  |  |</t>
  </si>
  <si>
    <t>| 2 |  | 2 | 2026-02-03 | Phase 2 -  Day 2: Push + Triceps (Hypertrophy) | Cable Triceps Extension - "Quad" | Arms_Triceps | 3 | 20 | 15 |  |  | Tap assist 11-15 on left.  |</t>
  </si>
  <si>
    <t>| 2 |  | 2 | 2026-02-03 | Phase 2 -  Day 2: Push + Triceps (Hypertrophy) | Cable Triceps Extension - "Quad" | Arms_Triceps | 4 | 20 | 15 |  |  | Tap assist 11-15 on left.  |</t>
  </si>
  <si>
    <t>| 2 |  | 3 | 2026-02-04 | Phase 2 -  Day 3: Carries + Pull (Volume/Stability) | Chest Supported DB Row (Spider) | Pull | 1 | 50 | 12 |  | 5+ | Tempo 2-1-2; RIR 5+ |</t>
  </si>
  <si>
    <t>| 2 |  | 3 | 2026-02-04 | Phase 2 -  Day 3: Carries + Pull (Volume/Stability) | Chest Supported DB Row (Spider) | Pull | 2 | 55 | 12 |  | 2 | Tempo 2-1-2; RIR 2 |</t>
  </si>
  <si>
    <t>| 2 |  | 3 | 2026-02-04 | Phase 2 -  Day 3: Carries + Pull (Volume/Stability) | Chest Supported DB Row (Spider) | Pull | 3 | 55 | 12 |  | 2 | Tempo 2-1-2; RIR 2 |</t>
  </si>
  <si>
    <t>| 2 |  | 3 | 2026-02-04 | Phase 2 -  Day 3: Carries + Pull (Volume/Stability) | Chest Supported DB Row (Spider) | Pull | 4 | 60 | 12 |  | 1-2 | Tempo 2-1-2; RIR 1-2 |</t>
  </si>
  <si>
    <t>| 2 |  | 3 | 2026-02-04 | Phase 2 -  Day 3: Carries + Pull (Volume/Stability) | Single-Arm Neutral Grip Cable Pulldown | Pull | 1 | 80 | 10 |  | 5+ | Elbow to ribs. Sitting tall. Tempo 2-1-2; RIR 5+ |</t>
  </si>
  <si>
    <t>| 2 |  | 3 | 2026-02-04 | Phase 2 -  Day 3: Carries + Pull (Volume/Stability) | Single-Arm Neutral Grip Cable Pulldown | Pull | 2 | 100 | 10 |  | 3-4 | Elbow to ribs. Sitting tall. Tempo 2-1-2; RIR 3-4 |</t>
  </si>
  <si>
    <t>| 2 |  | 3 | 2026-02-04 | Phase 2 -  Day 3: Carries + Pull (Volume/Stability) | Single-Arm Neutral Grip Cable Pulldown | Pull | 3 | 120 | 10 |  | 3-4 | Elbow to ribs. Sitting tall. Tempo 2-1-2; RIR 3-4 |</t>
  </si>
  <si>
    <t>| 2 |  | 3 | 2026-02-04 | Phase 2 -  Day 3: Carries + Pull (Volume/Stability) | Single-Arm Neutral Grip Cable Pulldown | Pull | 4 | 150 | 10 |  | 1 | Elbow to ribs. Sitting tall. Tempo 2-1-3; RIR 1 |</t>
  </si>
  <si>
    <t>| 2 |  | 3 | 2026-02-04 | Phase 2 -  Day 3: Carries + Pull (Volume/Stability) | Single-Arm Cable Row (Split Stance) | Pull | 1 | 50 | 10 |  | 5+ | Tempo 2-1-2; RIR 5+ |</t>
  </si>
  <si>
    <t>| 2 |  | 3 | 2026-02-04 | Phase 2 -  Day 3: Carries + Pull (Volume/Stability) | Single-Arm Cable Row (Split Stance) | Pull | 2 | 70 | 10 |  | 3 | Tempo 2-1-2; RIR 3 |</t>
  </si>
  <si>
    <t>| 2 |  | 3 | 2026-02-04 | Phase 2 -  Day 3: Carries + Pull (Volume/Stability) | Single-Arm Cable Row (Split Stance) | Pull | 3 | 80 | 10 |  | 2 | Tempo 2-1-2; RIR 2 |</t>
  </si>
  <si>
    <t>| 2 |  | 3 | 2026-02-04 | Phase 2 -  Day 3: Carries + Pull (Volume/Stability) | Seated Single Arm DB Curl - Anchored | Arms_Biceps | 1 | 25 | 10 |  | 2 | Tempo 2-1-2; RIR 2 |</t>
  </si>
  <si>
    <t>| 2 |  | 3 | 2026-02-04 | Phase 2 -  Day 3: Carries + Pull (Volume/Stability) | Seated Single Arm DB Curl - Anchored | Arms_Biceps | 2 | 25 | 10 |  | 1-2 | Tempo 2-1-3; RIR 1-2 |</t>
  </si>
  <si>
    <t>| 2 |  | 3 | 2026-02-04 | Phase 2 -  Day 3: Carries + Pull (Volume/Stability) | Seated Single Arm DB Curl - Anchored | Arms_Biceps | 3 | 30 | 10 |  | 0 | Tempo 2-1-3; RIR 0 |</t>
  </si>
  <si>
    <t>| 2 |  | 3 | 2026-02-04 | Phase 2 -  Day 3: Carries + Pull (Volume/Stability) | Incline DB Hammer Curl | Arms_Biceps | 1 | 15 | 15 |  | ; bench at ~30 degrees | Tempo 3-1-3; RIR ; bench at ~30 degrees |</t>
  </si>
  <si>
    <t>| 2 |  | 3 | 2026-02-04 | Phase 2 -  Day 3: Carries + Pull (Volume/Stability) | Incline DB Hammer Curl | Arms_Biceps | 2 | 15 | 15 |  | ; bench at ~30 degrees; for both sets my arms were hanging straight down | Tempo 3-1-3; RIR ; bench at ~30 degrees; for both sets my arms were hanging straight down |</t>
  </si>
  <si>
    <t>| 2 |  | 4 | 2026-02-07 | Phase 2 -  Day 4: Arms + Capacity (The Fun Day) | DB Spider Curl (Hammer) | Arms_Biceps | 1 | 45 | 15 |  | 2 | Tempo 1-1-3; RIR 2 |</t>
  </si>
  <si>
    <t>| 2 |  | 4 | 2026-02-07 | Phase 2 -  Day 4: Arms + Capacity (The Fun Day) | DB Spider Curl (Hammer) | Arms_Biceps | 2 | 35 | 13 |  | 2 | Tempo 3-1-3; RIR 2 |</t>
  </si>
  <si>
    <t>| 2 |  | 4 | 2026-02-07 | Phase 2 -  Day 4: Arms + Capacity (The Fun Day) | DB Spider Curl (Hammer) | Arms_Biceps | 3 | 35 | 12 |  | 1 | Tempo 3-1-3; RIR 1 |</t>
  </si>
  <si>
    <t>| 2 |  | 4 | 2026-02-07 | Phase 2 -  Day 4: Arms + Capacity (The Fun Day) | DB Spider Curl (Hammer) | Arms_Biceps | 4 | 35 | 12 |  | 0 | Tempo 3-1-3; RIR 0; contraction was more difficult at 7+, but squeezed as much as possible and stayed true to the tempo |</t>
  </si>
  <si>
    <t>| 2 |  | 4 | 2026-02-07 | Phase 2 -  Day 4: Arms + Capacity (The Fun Day) | Rope Push-Downs | Arms_Triceps | 1 | 50 | 12 |  | 1-2 | Kneeling. Tempo 2-1-2; RIR 1-2; High cable machine (as opposed to the adjustable height cable spots.  |</t>
  </si>
  <si>
    <t>| 2 |  | 4 | 2026-02-07 | Phase 2 -  Day 4: Arms + Capacity (The Fun Day) | Rope Push-Downs | Arms_Triceps | 2 | 50 | 10 |  | 0 | Kneeling. Tempo 2-1-2; RIR 0; High cable machine (as opposed to the adjustable height cable spots.  |</t>
  </si>
  <si>
    <t>| 2 |  | 4 | 2026-02-07 | Phase 2 -  Day 4: Arms + Capacity (The Fun Day) | Rope Push-Downs | Arms_Triceps | 3 | 40 | 10 |  | 1 | Kneeling. Tempo 2-1-2; RIR 1; High cable machine (as opposed to the adjustable height cable spots.  |</t>
  </si>
  <si>
    <t>| 2 |  | 4 | 2026-02-07 | Phase 2 -  Day 4: Arms + Capacity (The Fun Day) | Rope Push-Downs | Arms_Triceps | 4 | 40 | 10 |  | 1 | Kneeling. Tempo 2-1-2 (tempo wasn’t specified on today’s plan, so maybe 2-1-2 was too slow and controlled?); RIR 1; High cable machine (as opposed to the adjustable height cable spots.  |</t>
  </si>
  <si>
    <t>| 2 |  | 4 | 2026-02-07 | Phase 2 -  Day 4: Arms + Capacity (The Fun Day) | Single-Arm Cable Triceps Extension (Cross-Body) | Arms_Triceps | 1 | 10 | 12 |  |  | Squeeze at full extension. Cable set at height 17 |</t>
  </si>
  <si>
    <t>| 2 |  | 4 | 2026-02-07 | Phase 2 -  Day 4: Arms + Capacity (The Fun Day) | Single-Arm Cable Triceps Extension (Cross-Body) | Arms_Triceps | 2 | 10 | 10 |  |  | Squeeze at full extension. Cable set at height 17 |</t>
  </si>
  <si>
    <t>| 2 |  | 4 | 2026-02-07 | Phase 2 -  Day 4: Arms + Capacity (The Fun Day) | Single-Arm Cable Triceps Extension (Cross-Body) | Arms_Triceps | 3 | 10 | 11 |  | 1 | RIR 1; Squeeze at full extension. Cable set at height 17 |</t>
  </si>
  <si>
    <t>| 2 |  | 4 | 2026-02-07 | Phase 2 -  Day 4: Arms + Capacity (The Fun Day) | Incline Dumbbell Curl (Supinated) | Arms_Biceps | 1 | 25 | 12 |  | 1 | Tempo 1-1-3; RIR 1; bench at ~30degrees |</t>
  </si>
  <si>
    <t>| 2 |  | 4 | 2026-02-07 | Phase 2 -  Day 4: Arms + Capacity (The Fun Day) | Incline Dumbbell Curl (Supinated) | Arms_Biceps | 2 | 25 | 11 |  | 1 | Tempo 1-1-3; RIR 1; bench at ~30degrees |</t>
  </si>
  <si>
    <t>| 2 |  | 4 | 2026-02-07 | Phase 2 -  Day 4: Arms + Capacity (The Fun Day) | Incline Dumbbell Curl (Supinated) | Arms_Biceps | 3 | 25 | 11 |  | 1 | Tempo 1-1-3; RIR 1; bench at ~30degrees |</t>
  </si>
  <si>
    <t>| 2 |  | 4 | 2026-02-07 | Phase 2 -  Day 4: Arms + Capacity (The Fun Day) | Farmer’s Hold | Carry | 1 | 75 |  | 60 |  |  |</t>
  </si>
  <si>
    <t>| 2 |  | 4 | 2026-02-07 | Phase 2 -  Day 4: Arms + Capacity (The Fun Day) | Farmer’s Hold | Carry | 2 | 75 |  | 60 |  |  |</t>
  </si>
  <si>
    <t>| 2 |  | 4 | 2026-02-07 | Phase 2 -  Day 4: Arms + Capacity (The Fun Day) | Farmer’s Hold | Carry | 3 | 75 |  | 55.800000000000004 |  |  |</t>
  </si>
  <si>
    <t>| 2 |  | 4 | 2026-02-07 | Phase 2 -  Day 4: Arms + Capacity (The Fun Day) | Rowing | Pull | 1 |  |  | 460 |  | Damper at 5 |</t>
  </si>
  <si>
    <t>| 3 |  | 1 | 2026-02-08 | Phase 3 -  Day 1: Carries + Pull (Strength Bias) | Smith Machine Split Squat (rear foot elevated optional) | Legs | 1 | 25 | 6 |  |  | Per side. Rear foot elevated on 2 plates |</t>
  </si>
  <si>
    <t>| 3 |  | 1 | 2026-02-08 | Phase 3 -  Day 1: Carries + Pull (Strength Bias) | Smith Machine Split Squat (rear foot elevated optional) | Legs | 2 | 45 | 6 |  |  | Extreme tightness on Left side during descending; Per side. Rear foot elevated on 2 plates |</t>
  </si>
  <si>
    <t>| 3 |  | 1 | 2026-02-08 | Phase 3 -  Day 1: Carries + Pull (Strength Bias) | Smith Machine Split Squat (rear foot elevated optional) | Legs | 3 | 25 | 6 |  |  | Extreme tightness on Left hamstring side during descending; Per side. Rear foot elevated on 2 plates |</t>
  </si>
  <si>
    <t>| 3 |  | 1 | 2026-02-08 | Phase 3 -  Day 1: Carries + Pull (Strength Bias) | Smith Machine Split Squat (rear foot elevated optional) | Legs | 4 | 25 | 6 |  |  | Slow controlled movement for all sets.  |</t>
  </si>
  <si>
    <t>| 3 |  | 1 | 2026-02-08 | Phase 3 -  Day 1: Carries + Pull (Strength Bias) | Dumbbell Romanian Deadlift | Legs | 1 | 60 | 6 |  |  | 30lbs dbs |</t>
  </si>
  <si>
    <t>| 3 |  | 1 | 2026-02-08 | Phase 3 -  Day 1: Carries + Pull (Strength Bias) | Dumbbell Romanian Deadlift | Legs | 2 | 60 | 6 |  |  | 30lbs dbs |</t>
  </si>
  <si>
    <t>| 3 |  | 1 | 2026-02-08 | Phase 3 -  Day 1: Carries + Pull (Strength Bias) | Dumbbell Romanian Deadlift | Legs | 3 | 80 | 6 |  |  | Tempo 2-0-1 |</t>
  </si>
  <si>
    <t>| 3 |  | 1 | 2026-02-08 | Phase 3 -  Day 1: Carries + Pull (Strength Bias) | Dumbbell Romanian Deadlift | Legs | 4 | 100 | 6 |  | 1-2 | Tempo 2-0-1; RIR 1-2 |</t>
  </si>
  <si>
    <t>| 3 |  | 1 | 2026-02-08 | Phase 3 -  Day 1: Carries + Pull (Strength Bias) | Farmer's Walk | Carry | 1 | 150 |  | 60 |  | Incline 0; 2.5mph |</t>
  </si>
  <si>
    <t>| 3 |  | 1 | 2026-02-08 | Phase 3 -  Day 1: Carries + Pull (Strength Bias) | Farmer's Walk | Carry | 2 | 150 |  | 49.8 |  | Incline 0; 2.5mph; stopped as soon as a roll to fingertips  |</t>
  </si>
  <si>
    <t>| 3 |  | 1 | 2026-02-08 | Phase 3 -  Day 1: Carries + Pull (Strength Bias) | Farmer's Walk | Carry | 3 | 150 |  | 45 |  | Incline 0; 2.5mph; stopped as soon as a roll to fingertips  |</t>
  </si>
  <si>
    <t>| 3 |  | 1 | 2026-02-08 | Phase 3 -  Day 1: Carries + Pull (Strength Bias) | Seated Calf Raise | Legs | 1 | 50 | 12 |  | 3+ | Tempo 2-1-2; RIR 3+ |</t>
  </si>
  <si>
    <t>| 3 |  | 1 | 2026-02-08 | Phase 3 -  Day 1: Carries + Pull (Strength Bias) | Seated Calf Raise | Legs | 2 | 90 | 12 |  | 1 | Tempo 2-1-2; RIR 1 |</t>
  </si>
  <si>
    <t>| 3 |  | 2 | 2026-02-09 | Phase 3 -  Day 2: Push + Triceps (Hypertrophy) | Smith Machine Bench Press | Push | 1 | 135 | 5 |  | 3+ | Tempo slow and control; RIR 3+; Elbows tucked, moderate grip width, stopped just above chest; slow and controlled  |</t>
  </si>
  <si>
    <t>| 3 |  | 2 | 2026-02-09 | Phase 3 -  Day 2: Push + Triceps (Hypertrophy) | Smith Machine Bench Press | Push | 2 | 155 | 5 |  | 1-2 | Tempo slow and control; RIR 1-2; Elbows tucked, moderate grip width, stopped just above chest; slow and controlled  |</t>
  </si>
  <si>
    <t>| 3 |  | 2 | 2026-02-09 | Phase 3 -  Day 2: Push + Triceps (Hypertrophy) | Smith Machine Bench Press | Push | 3 | 175 | 4 |  | 1 | Tempo slow and control; RIR 1; Elbows tucked, moderate grip width, stopped just above chest; slow and controlled  |</t>
  </si>
  <si>
    <t>| 3 |  | 2 | 2026-02-09 | Phase 3 -  Day 2: Push + Triceps (Hypertrophy) | Smith Machine Bench Press | Push | 4 | 175 | 4 |  | 1 | Tempo slow and control; RIR 1; Elbows tucked, moderate grip width, stopped just above chest; slow and controlled  |</t>
  </si>
  <si>
    <t>| 3 |  | 2 | 2026-02-09 | Phase 3 -  Day 2: Push + Triceps (Hypertrophy) | Half-Kneeling Single-Arm DB Press | Other | 1 | 10 | 8 |  | 3+ | Tempo 1-1; RIR 3+ |</t>
  </si>
  <si>
    <t>| 3 |  | 2 | 2026-02-09 | Phase 3 -  Day 2: Push + Triceps (Hypertrophy) | Half-Kneeling Single-Arm DB Press | Other | 2 | 25 | 8 |  | 2+ | Tempo 2-0-1; RIR 2+ |</t>
  </si>
  <si>
    <t>| 3 |  | 2 | 2026-02-09 | Phase 3 -  Day 2: Push + Triceps (Hypertrophy) | Half-Kneeling Single-Arm DB Press | Other | 3 | 25 | 8 |  | 2+ | Tempo 2-0-1; RIR 2+ |</t>
  </si>
  <si>
    <t>| 3 |  | 2 | 2026-02-09 | Phase 3 -  Day 2: Push + Triceps (Hypertrophy) | Low-Incline DB Press (15–30°) | Push | 1 | 50 | 8 |  | 2+ | Tempo 3-1-3; RIR 2+; bench at 2 (~15 deg) |</t>
  </si>
  <si>
    <t>| 3 |  | 2 | 2026-02-09 | Phase 3 -  Day 2: Push + Triceps (Hypertrophy) | Low-Incline DB Press (15–30°) | Push | 2 | 80 | 8 |  | 2+ | Tempo 3-1-3; RIR 2+; bench at 2 (~15 deg) |</t>
  </si>
  <si>
    <t>| 3 |  | 2 | 2026-02-09 | Phase 3 -  Day 2: Push + Triceps (Hypertrophy) | Low-Incline DB Press (15–30°) | Push | 3 | 90 | 7 |  | 1 | Tempo 3-1-3; RIR 1; bench at 2 (~15 deg) |</t>
  </si>
  <si>
    <t>| 3 |  | 2 | 2026-02-09 | Phase 3 -  Day 2: Push + Triceps (Hypertrophy) | Cable Push-Downs | Arms_Triceps | 1 | 50 | 10 |  | 2 | Straight bar; adjustable cable rack; tempo 3-1-2; RIR 2 |</t>
  </si>
  <si>
    <t>| 3 |  | 2 | 2026-02-09 | Phase 3 -  Day 2: Push + Triceps (Hypertrophy) | Cable Push-Downs | Arms_Triceps | 2 | 57.5 | 9 |  | 0-1 | Straight bar; adjustable cable rack; tempo 2-1-3; RIR 0-1 |</t>
  </si>
  <si>
    <t>| 3 |  | 2 | 2026-02-09 | Phase 3 -  Day 2: Push + Triceps (Hypertrophy) | Cable Push-Downs | Arms_Triceps | 3 | 50 | 10 |  | 0-1 | Straight bar; adjustable cable rack; tempo 2-1-3; RIR 0-1 |</t>
  </si>
  <si>
    <t>| 3 |  | 2 | 2026-02-09 | Phase 3 -  Day 2: Push + Triceps (Hypertrophy) | Cable Push-Downs | Arms_Triceps | 4 | 52.5 | 10 |  | 0-1 | Straight bar; adjustable cable rack; tempo 2-1-3; RIR 0-1 |</t>
  </si>
  <si>
    <t>| 3 |  | 2 | 2026-02-09 | Phase 3 -  Day 2: Push + Triceps (Hypertrophy) | Single-Arm Overhead Cable Extension | Arms_Triceps | 1 | 10 | 12 |  | 2+ | Tempo 1-1-3; RIR 2+; standing |</t>
  </si>
  <si>
    <t>| 3 |  | 2 | 2026-02-09 | Phase 3 -  Day 2: Push + Triceps (Hypertrophy) | Single-Arm Overhead Cable Extension | Arms_Triceps | 2 | 12.5 | 12 |  | 0-1 | Tempo 1-1-3; RIR 0-1; standing |</t>
  </si>
  <si>
    <t>| 3 |  | 3 | 2026-02-11 | Phase 3 -  Day 3: Carries + Pull (Volume/Stability) | Chest Supported DB Row (Spider) | Pull | 1 | 60 | 10 |  | 1-2 | Tempo 2-1-2  ;RIR 1-2 |</t>
  </si>
  <si>
    <t>| 3 |  | 3 | 2026-02-11 | Phase 3 -  Day 3: Carries + Pull (Volume/Stability) | Chest Supported DB Row (Spider) | Pull | 2 | 60 | 10 |  | 1-2 | Tempo 2-1-2; RIR 1-2 |</t>
  </si>
  <si>
    <t>| 3 |  | 3 | 2026-02-11 | Phase 3 -  Day 3: Carries + Pull (Volume/Stability) | Chest Supported DB Row (Spider) | Pull | 3 | 60 | 10 |  | 1-2 | Tempo 2-1-2; RIR 1-2 |</t>
  </si>
  <si>
    <t>| 3 |  | 3 | 2026-02-11 | Phase 3 -  Day 3: Carries + Pull (Volume/Stability) | Chest Supported DB Row (Spider) | Pull | 4 | 60 | 10 |  | 1-2 | Tempo 2-1-2; RIR 1-2; better at the slower eccentric vs slow contraction, but held good form and tempo for all sets |</t>
  </si>
  <si>
    <t>| 3 |  | 3 | 2026-02-11 | Phase 3 -  Day 3: Carries + Pull (Volume/Stability) | Single-Arm Neutral Grip Cable Pulldown | Pull | 1 | 150 | 10 |  | 1-2 | Tempo 2-1-2; RIR 1-2; residual anterior capsule ‘feeling’  |</t>
  </si>
  <si>
    <t>| 3 |  | 3 | 2026-02-11 | Phase 3 -  Day 3: Carries + Pull (Volume/Stability) | Single-Arm Neutral Grip Cable Pulldown | Pull | 2 | 160 | 10 |  | 1-2 | Tempo 2-1-2; RIR 1-2; residual anterior capsule ‘feeling’  |</t>
  </si>
  <si>
    <t>| 3 |  | 3 | 2026-02-11 | Phase 3 -  Day 3: Carries + Pull (Volume/Stability) | Single-Arm Neutral Grip Cable Pulldown | Pull | 3 | 160 | 8 |  | 1-2 | Tempo 2-1-3; RIR 1-2; residual anterior capsule feel on full extension |</t>
  </si>
  <si>
    <t>| 3 |  | 3 | 2026-02-11 | Phase 3 -  Day 3: Carries + Pull (Volume/Stability) | Single-Arm Neutral Grip Cable Pulldown | Pull | 4 | 170 | 8 |  | 0-1 | Tempo 2-1-3; RIR 0-1; residual anterior capsule feel on full extension |</t>
  </si>
  <si>
    <t>| 3 |  | 3 | 2026-02-11 | Phase 3 -  Day 3: Carries + Pull (Volume/Stability) | Single-Arm Cable Row (Split Stance) | Pull | 1 | 70 | 10 |  | 2 | Tempo 2-1-3; RIR 2; tightness/twinge in anterior capsule. Reduce my ROM very slightly to prevent anterior involvement during pull 👍 |</t>
  </si>
  <si>
    <t>| 3 |  | 3 | 2026-02-11 | Phase 3 -  Day 3: Carries + Pull (Volume/Stability) | Single-Arm Cable Row (Split Stance) | Pull | 2 | 80 | 10 |  | 2 | Tempo 2-1-3; RIR 2; twinge is is weird it only hits in one slot of the movement otherwise no feeling before or after  |</t>
  </si>
  <si>
    <t>| 3 |  | 3 | 2026-02-11 | Phase 3 -  Day 3: Carries + Pull (Volume/Stability) | Single-Arm Cable Row (Split Stance) | Pull | 3 | 90 | 9 |  | 1 | Tempo 2-1-3; RIR 1; no twinge 🤔 |</t>
  </si>
  <si>
    <t>| 3 |  | 3 | 2026-02-11 | Phase 3 -  Day 3: Carries + Pull (Volume/Stability) | Seated Single Arm DB Curl - Anchored | Arms_Biceps | 1 | 25 | 10 |  | 1-2 | Tempo 2-1-2; RIR 1-2 |</t>
  </si>
  <si>
    <t>| 3 |  | 3 | 2026-02-11 | Phase 3 -  Day 3: Carries + Pull (Volume/Stability) | Seated Single Arm DB Curl - Anchored | Arms_Biceps | 2 | 25 | 10 |  | 1 | Tempo 2-1-3; RIR 1 |</t>
  </si>
  <si>
    <t>| 3 |  | 3 | 2026-02-11 | Phase 3 -  Day 3: Carries + Pull (Volume/Stability) | Seated Single Arm DB Curl - Anchored | Arms_Biceps | 3 | 25 | 10 |  | 1 | Tempo 2-1-3; RIR 1 |</t>
  </si>
  <si>
    <t>| 3 |  | 3 | 2026-02-11 | Phase 3 -  Day 3: Carries + Pull (Volume/Stability) | Incline DB Hammer Curl | Arms_Biceps | 1 | 15 | 15 |  | 1-2 | Tempo 3-1-3; RIR 1-2 |</t>
  </si>
  <si>
    <t>| 3 |  | 3 | 2026-02-11 | Phase 3 -  Day 3: Carries + Pull (Volume/Stability) | Incline DB Hammer Curl | Arms_Biceps | 2 | 15 | 15 |  | 1-2 | Tempo 3-1-3; RIR 1-2; up the weight next time? |</t>
  </si>
  <si>
    <t>| 3 |  | 3 | 2026-02-11 | Phase 3 -  Day 3: Carries + Pull (Volume/Stability) | Suitcase Carries | Carry | 1 | 50 |  | 60 |  | 2.0 mph; 0 incline; Right |</t>
  </si>
  <si>
    <t>| 3 |  | 3 | 2026-02-11 | Phase 3 -  Day 3: Carries + Pull (Volume/Stability) | Suitcase Carries | Carry | 2 | 50 |  | 60 |  | 2.0 mph; 0 incline; Left |</t>
  </si>
  <si>
    <t>| 3 |  | 3 | 2026-02-11 | Phase 3 -  Day 3: Carries + Pull (Volume/Stability) | Suitcase Carries | Carry | 3 | 50 |  | 60 |  | 2.0 mph; 0 incline; right  |</t>
  </si>
  <si>
    <t>| 3 |  | 3 | 2026-02-11 | Phase 3 -  Day 3: Carries + Pull (Volume/Stability) | Suitcase Carries | Carry | 4 | 50 |  | 60 |  | 2.0 mph; 0 incline; left |</t>
  </si>
  <si>
    <t>| 3 |  | 3 | 2026-02-11 | Phase 3 -  Day 3: Carries + Pull (Volume/Stability) | Suitcase Carries | Carry | 5 | 50 |  | 57.599999999999994 |  | Right 56 seconds |</t>
  </si>
  <si>
    <t>| 3 |  | 3 | 2026-02-11 | Phase 3 -  Day 3: Carries + Pull (Volume/Stability) | Suitcase Carries | Carry | 6 | 50 |  | 60 |  | Left |</t>
  </si>
  <si>
    <t>| 3 |  | 4 | 2026-02-13 | Phase 3 -  Day 4: Arms + Capacity (The Fun Day) | DB Spider Curl (Hammer) | Arms_Biceps | 1 | 40 | 13 |  | 1-2 | Tempo 2-1-3; RIR 1-2; good eccentric  |</t>
  </si>
  <si>
    <t>| 3 |  | 4 | 2026-02-13 | Phase 3 -  Day 4: Arms + Capacity (The Fun Day) | DB Spider Curl (Hammer) | Arms_Biceps | 2 | 40 | 12 |  | 1 | Tempo 1-1-3; RIR 1; good eccentric; tried bench incline 1 notch lower |</t>
  </si>
  <si>
    <t>| 3 |  | 4 | 2026-02-13 | Phase 3 -  Day 4: Arms + Capacity (The Fun Day) | DB Spider Curl (Hammer) | Arms_Biceps | 3 | 40 | 11 |  | 0-1 | Controlled. Focus on squeeze up bs any momentum; tempo closest to 1-1-3; RIR 0-1 |</t>
  </si>
  <si>
    <t>| 3 |  | 4 | 2026-02-13 | Phase 3 -  Day 4: Arms + Capacity (The Fun Day) | DB Spider Curl (Hammer) | Arms_Biceps | 4 | 40 | 10 |  | 0-1 | Controlled. Focus on squeeze up bs any momentum; tempo closest to 1-1-3; RIR 0-1 |</t>
  </si>
  <si>
    <t>| 3 |  | 4 | 2026-02-13 | Phase 3 -  Day 4: Arms + Capacity (The Fun Day) | Rope Push-Downs | Arms_Triceps | 1 | 42.5 | 12 |  | 1-2 | Tempo is 2-1-2; RIR 1-2 |</t>
  </si>
  <si>
    <t>| 3 |  | 4 | 2026-02-13 | Phase 3 -  Day 4: Arms + Capacity (The Fun Day) | Rope Push-Downs | Arms_Triceps | 2 | 42.5 | 11 |  | 1 | Tempo is 2-1-2; RIR 1 |</t>
  </si>
  <si>
    <t>| 3 |  | 4 | 2026-02-13 | Phase 3 -  Day 4: Arms + Capacity (The Fun Day) | Rope Push-Downs | Arms_Triceps | 3 | 42.5 | 9 |  | 0 | Tempo is 2-1-2; RIR 0 |</t>
  </si>
  <si>
    <t>| 3 |  | 4 | 2026-02-13 | Phase 3 -  Day 4: Arms + Capacity (The Fun Day) | Rope Push-Downs | Arms_Triceps | 4 | 42.5 | 8 |  | 0 | Tempo is 2-1-2; RIR 0 |</t>
  </si>
  <si>
    <t>| 3 |  | 4 | 2026-02-13 | Phase 3 -  Day 4: Arms + Capacity (The Fun Day) | Single-Arm Cable Triceps Extension (Cross-Body) | Arms_Triceps | 1 | 10 | 12 |  |  |  |</t>
  </si>
  <si>
    <t>| 3 |  | 4 | 2026-02-13 | Phase 3 -  Day 4: Arms + Capacity (The Fun Day) | Single-Arm Cable Triceps Extension (Cross-Body) | Arms_Triceps | 2 | 10 | 12 |  | 1-2 | Tempo 1-1-3; RIR 1-2 |</t>
  </si>
  <si>
    <t>| 3 |  | 4 | 2026-02-13 | Phase 3 -  Day 4: Arms + Capacity (The Fun Day) | Single-Arm Cable Triceps Extension (Cross-Body) | Arms_Triceps | 3 | 10 | 12 |  | 1 | Tempo 1-1-3; RIR 1 |</t>
  </si>
  <si>
    <t>| 3 |  | 4 | 2026-02-13 | Phase 3 -  Day 4: Arms + Capacity (The Fun Day) | Incline Dumbbell Curl (Supinated) | Arms_Biceps | 1 | 25 | 13 |  | 1-1 | Bench at ~30 deg; tempo 1-1-3; RIR 1-1 |</t>
  </si>
  <si>
    <t>| 3 |  | 4 | 2026-02-13 | Phase 3 -  Day 4: Arms + Capacity (The Fun Day) | Incline Dumbbell Curl (Supinated) | Arms_Biceps | 2 | 25 | 13 |  | 1 | Bench at ~30 deg; tempo 1-1-3; RIR 1 |</t>
  </si>
  <si>
    <t>| 3 |  | 4 | 2026-02-13 | Phase 3 -  Day 4: Arms + Capacity (The Fun Day) | Incline Dumbbell Curl (Supinated) | Arms_Biceps | 3 | 25 | 12 |  | 1 | Bench at ~30 deg; tempo 1-1-3; RIR 1 |</t>
  </si>
  <si>
    <t>| 3 |  | 4 | 2026-02-13 | Phase 3 -  Day 4: Arms + Capacity (The Fun Day) | Farmer’s Hold | Carry | 1 | 75 |  | 60 |  |  |</t>
  </si>
  <si>
    <t>| 3 |  | 4 | 2026-02-13 | Phase 3 -  Day 4: Arms + Capacity (The Fun Day) | Farmer’s Hold | Carry | 2 | 75 |  | 60 |  |  |</t>
  </si>
  <si>
    <t>| 3 |  | 4 | 2026-02-13 | Phase 3 -  Day 4: Arms + Capacity (The Fun Day) | Farmer’s Hold | Carry | 3 | 75 |  | 60 |  |  |</t>
  </si>
  <si>
    <t>| 3 |  | 4 | 2026-02-13 | Phase 3 -  Day 4: Arms + Capacity (The Fun Day) | Rowing | Pull | 1 |  |  | 480 |  |  |</t>
  </si>
  <si>
    <t>| 3 |  | 1 | 2026-02-15 | Phase 3 -  Day 1: Carries + Pull (Strength Bias) | Smith Machine Split Squat (rear foot elevated optional) | Legs | 1 | 25 | 8 |  | 2+ | Tempo 2-1-2; RIR 2+; Back foot on 1 plate on the floor.  |</t>
  </si>
  <si>
    <t>| 3 |  | 1 | 2026-02-15 | Phase 3 -  Day 1: Carries + Pull (Strength Bias) | Smith Machine Split Squat (rear foot elevated optional) | Legs | 2 | 35 | 10 |  | 2 | Tight through left ham and glute; Tempo 2-1-2; RIR 2; Back foot on 1 plate on the floor.  |</t>
  </si>
  <si>
    <t>| 3 |  | 1 | 2026-02-15 | Phase 3 -  Day 1: Carries + Pull (Strength Bias) | Smith Machine Split Squat (rear foot elevated optional) | Legs | 3 | 35 | 10 |  | 1-2 | Tight through left ham and glute; Tempo 2-1-2; RIR 1-2; Back foot on 1 plate on the floor.  |</t>
  </si>
  <si>
    <t>| 3 |  | 1 | 2026-02-15 | Phase 3 -  Day 1: Carries + Pull (Strength Bias) | Smith Machine Split Squat (rear foot elevated optional) | Legs | 4 | 35 | 8 |  | 1 | Tight through left ham and glute; Tempo 2-1-2; RIR 1; Back foot on 1 plate on the floor.  |</t>
  </si>
  <si>
    <t>| 3 |  | 1 | 2026-02-15 | Phase 3 -  Day 1: Carries + Pull (Strength Bias) | Dumbbell Romanian Deadlift | Legs | 1 | 110 | 8 |  |  | 55# dbs; tempo 2-1-2 |</t>
  </si>
  <si>
    <t>| 3 |  | 1 | 2026-02-15 | Phase 3 -  Day 1: Carries + Pull (Strength Bias) | Dumbbell Romanian Deadlift | Legs | 2 | 110 | 8 |  |  | 55# dbs; tempo 2-1-2; trying hard to keep shoulders from rounding at the bottom/stretch |</t>
  </si>
  <si>
    <t>| 3 |  | 1 | 2026-02-15 | Phase 3 -  Day 1: Carries + Pull (Strength Bias) | Dumbbell Romanian Deadlift | Legs | 3 | 110 | 8 |  |  | 55# dbs; tempo 2-1-2; trying hard to keep shoulders from rounding at the bottom/stretch |</t>
  </si>
  <si>
    <t>| 3 |  | 1 | 2026-02-15 | Phase 3 -  Day 1: Carries + Pull (Strength Bias) | Walking Lunges | Legs | 1 | 0 |  | 10 |  | 10 strides per side.  |</t>
  </si>
  <si>
    <t>| 3 |  | 1 | 2026-02-15 | Phase 3 -  Day 1: Carries + Pull (Strength Bias) | Walking Lunges | Legs | 2 | 20 |  | 10 |  | 10 strides per side. Kb held on side lunging / forward foot |</t>
  </si>
  <si>
    <t>| 3 |  | 1 | 2026-02-15 | Phase 3 -  Day 1: Carries + Pull (Strength Bias) | Calf Extension (Machine) | Legs | 1 | 200 | 10 |  | 1-2 | Tempo 2-1-2; RIR 1-2 |</t>
  </si>
  <si>
    <t>| 3 |  | 1 | 2026-02-15 | Phase 3 -  Day 1: Carries + Pull (Strength Bias) | Calf Extension (Machine) | Legs | 2 | 200 | 12 |  | 1 | Tempo 1-1-3; RIR 1; shaking  |</t>
  </si>
  <si>
    <t>| 3 |  | 1 | 2026-02-15 | Phase 3 -  Day 1: Carries + Pull (Strength Bias) | Calf Extension (Machine) | Legs | 3 | 200 | 9 |  | 0 | Tempo 1-1-3; RIR 0; shaking  |</t>
  </si>
  <si>
    <t>| 3 |  | 1 | 2026-02-15 | Phase 3 -  Day 1: Carries + Pull (Strength Bias) | Suitcase Carries | Carry | 1 | 60 |  | 64.800000000000011 |  |  |</t>
  </si>
  <si>
    <t>| 3 |  | 1 | 2026-02-15 | Phase 3 -  Day 1: Carries + Pull (Strength Bias) | Suitcase Carries | Carry | 2 | 60 |  | 64.800000000000011 |  |  |</t>
  </si>
  <si>
    <t>| 3 |  | 1 | 2026-02-15 | Phase 3 -  Day 1: Carries + Pull (Strength Bias) | Suitcase Carries | Carry | 3 | 60 |  | 64.800000000000011 |  |  |</t>
  </si>
  <si>
    <t>| 3 |  | 2 | 2026-02-16 | Phase 3 -  Day 2: Push + Triceps (Hypertrophy) | Smith Machine Bench Press | Push | 1 | 185 | 5 |  | 1 | Tempo 1-1-2; RIR 1 |</t>
  </si>
  <si>
    <t>| 3 |  | 2 | 2026-02-16 | Phase 3 -  Day 2: Push + Triceps (Hypertrophy) | Smith Machine Bench Press | Push | 2 | 185 | 4 |  | 1 | Tempo 1-1-2; RIR 1; first rep I increased incline to slot one on the bench. Got 1 rep and needed to flatten the bench. Got 3 more |</t>
  </si>
  <si>
    <t>| 3 |  | 2 | 2026-02-16 | Phase 3 -  Day 2: Push + Triceps (Hypertrophy) | Low-Incline DB Press (15–30°) | Push | 1 | 90 | 10 |  | 1–2 | Tempo 2-1-2; RIR 1–2  |</t>
  </si>
  <si>
    <t>| 3 |  | 2 | 2026-02-16 | Phase 3 -  Day 2: Push + Triceps (Hypertrophy) | Low-Incline DB Press (15–30°) | Push | 2 | 90 | 8 |  | 1–2 | Tempo 2-1-2; RIR 1–2; focuses in on good db path (up and slight arc more over head |</t>
  </si>
  <si>
    <t>| 3 |  | 2 | 2026-02-16 | Phase 3 -  Day 2: Push + Triceps (Hypertrophy) | Low-Incline DB Press (15–30°) | Push | 3 | 90 | 8 |  | 1–2 | Tempo 2-1-2; RIR 1–2; focuses in on good db path (up and slight arc more over head |</t>
  </si>
  <si>
    <t>| 3 |  | 2 | 2026-02-16 | Phase 3 -  Day 2: Push + Triceps (Hypertrophy) | Pec Fly | Push | 1 | 70 | 15 |  | 1–2 | Tempo 2-1-2 RIR 1–2 ; seat set at 8 (shoulders slightly higher than hand grips) |</t>
  </si>
  <si>
    <t>| 3 |  | 2 | 2026-02-16 | Phase 3 -  Day 2: Push + Triceps (Hypertrophy) | Pec Fly | Push | 2 | 70 | 15 |  | 1–2 | Tempo 2-1-2 RIR 1–2 ; seat set at 8 (shoulders slightly higher than hand grips) |</t>
  </si>
  <si>
    <t>| 3 |  | 2 | 2026-02-16 | Phase 3 -  Day 2: Push + Triceps (Hypertrophy) | Pec Fly | Push | 3 | 80 | 15 |  | 0-1 | Tempo 2-1-2 RIR 0-1 ; seat set at 8 (shoulders slightly higher than hand grips); right sensitive with quick movement. Better with pause and press after full extension  |</t>
  </si>
  <si>
    <t>| 3 |  | 2 | 2026-02-16 | Phase 3 -  Day 2: Push + Triceps (Hypertrophy) | Rope Push-Downs | Arms_Triceps | 1 | 42.5 | 12 |  | 1-2 | Tempo 2-1-2; RIR 1-2 |</t>
  </si>
  <si>
    <t>| 3 |  | 2 | 2026-02-16 | Phase 3 -  Day 2: Push + Triceps (Hypertrophy) | Rope Push-Downs | Arms_Triceps | 2 | 42.5 | 12 |  | 0-1 | Tempo 2-1-2; RIR 0-1 |</t>
  </si>
  <si>
    <t>| 3 |  | 2 | 2026-02-16 | Phase 3 -  Day 2: Push + Triceps (Hypertrophy) | Rope Push-Downs | Arms_Triceps | 3 | 42.5 | 10 |  | 1 | Tempo 2-1-2; RIR 1 |</t>
  </si>
  <si>
    <t>| 3 |  | 2 | 2026-02-16 | Phase 3 -  Day 2: Push + Triceps (Hypertrophy) | Rope Push-Downs | Arms_Triceps | 4 | 42.5 | 9 |  | 0-1 | Tempo 2-1-2; RIR 0-1; hand La came together during extension, separated during hold |</t>
  </si>
  <si>
    <t>| 3 |  | 2 | 2026-02-16 | Phase 3 -  Day 2: Push + Triceps (Hypertrophy) | Single-Arm Overhead Cable Extension | Arms_Triceps | 1 | 10 | 12 |  | 1 | Tempo 1-1-3 Smooth lockout; left RIR 1, right 2 |</t>
  </si>
  <si>
    <t>| 3 |  | 2 | 2026-02-16 | Phase 3 -  Day 2: Push + Triceps (Hypertrophy) | Single-Arm Overhead Cable Extension | Arms_Triceps | 2 | 10 | 12 |  | 1 | Tempo 1-1-3 Smooth lockout; RIR 1 |</t>
  </si>
  <si>
    <t>| 3 |  | 2 | 2026-02-16 | Phase 3 -  Day 2: Push + Triceps (Hypertrophy) | Single-Arm Overhead Cable Extension | Arms_Triceps | 3 | 10 | 12 |  | 1 | Tempo 1-1-3 Smooth lockout; RIR 1 |</t>
  </si>
  <si>
    <t>| 3 |  | 2 | 2026-02-16 | Phase 3 -  Day 2: Push + Triceps (Hypertrophy) | Dumbbell Lateral Raise | Push | 1 | 10 | 15 |  |  | 5# dbs; tempo 1-1-2 |</t>
  </si>
  <si>
    <t>| 3 |  | 2 | 2026-02-16 | Phase 3 -  Day 2: Push + Triceps (Hypertrophy) | Dumbbell Lateral Raise | Push | 2 | 10 | 15 |  |  | 5# dbs; tempo 2-1-2 |</t>
  </si>
  <si>
    <t>| 3 |  | 3 | 2026-02-18 | Phase 3 -  Day 3: Carries + Pull (Volume/Stability) | Chest Supported DB Row (Spider) | Pull | 1 | 60 | 10 |  | 2+ | Tempo 2-1-2 1-second squeeze at top; RIR 2+ |</t>
  </si>
  <si>
    <t>| 3 |  | 3 | 2026-02-18 | Phase 3 -  Day 3: Carries + Pull (Volume/Stability) | Chest Supported DB Row (Spider) | Pull | 2 | 65 | 10 |  | 1-2 | Tempo 2-1-2 1-second squeeze at top; RIR 1-2 |</t>
  </si>
  <si>
    <t>| 3 |  | 3 | 2026-02-18 | Phase 3 -  Day 3: Carries + Pull (Volume/Stability) | Chest Supported DB Row (Spider) | Pull | 3 | 65 | 10 |  | 1 | Tempo 2-1-2 1-second squeeze at top; RIR 1 |</t>
  </si>
  <si>
    <t>| 3 |  | 3 | 2026-02-18 | Phase 3 -  Day 3: Carries + Pull (Volume/Stability) | Chest Supported DB Row (Spider) | Pull | 4 | 65 | 10 |  | 1 | Tempo 2-1-2 1-second squeeze at top; RIR 1 |</t>
  </si>
  <si>
    <t>| 3 |  | 3 | 2026-02-18 | Phase 3 -  Day 3: Carries + Pull (Volume/Stability) | Single-Arm Neutral Grip Cable Pulldown | Pull | 1 | 160 | 9 |  | 2 | Tempo 2-1-1 Slight lean back, 10–15 degrees Pull elbows toward ribs, not hands to chest; RIR2; right cap sensitive; tempo a bit weird too to pull down for 2, hold for 1, then extend on 1? That seems like a quick extension |</t>
  </si>
  <si>
    <t>| 3 |  | 3 | 2026-02-18 | Phase 3 -  Day 3: Carries + Pull (Volume/Stability) | Single-Arm Neutral Grip Cable Pulldown | Pull | 2 | 160 | 9 |  | 2 | Tempo 2-1-1 Slight lean back, 10–15 degrees Pull elbows toward ribs, not hands to chest; RIR2; right cap sensitive |</t>
  </si>
  <si>
    <t>| 3 |  | 3 | 2026-02-18 | Phase 3 -  Day 3: Carries + Pull (Volume/Stability) | Single-Arm Neutral Grip Cable Pulldown | Pull | 3 | 160 | 8 |  | 1 | Tempo 2-1-1 Slight lean back, 10–15 degrees Pull elbows toward ribs, not hands to chest; RIR 1 |</t>
  </si>
  <si>
    <t>| 3 |  | 3 | 2026-02-18 | Phase 3 -  Day 3: Carries + Pull (Volume/Stability) | Seat Cable Row (V / Narrow Neutral Grip) | Pull | 1 | 100 | 10 |  | 2+ | Tempo 2-1-2; RIR 2+ |</t>
  </si>
  <si>
    <t>| 3 |  | 3 | 2026-02-18 | Phase 3 -  Day 3: Carries + Pull (Volume/Stability) | Seat Cable Row (V / Narrow Neutral Grip) | Pull | 2 | 120 | 10 |  | 2 | Tempo 2-1-2; RIR 2 |</t>
  </si>
  <si>
    <t>| 3 |  | 3 | 2026-02-18 | Phase 3 -  Day 3: Carries + Pull (Volume/Stability) | Seat Cable Row (V / Narrow Neutral Grip) | Pull | 3 | 120 | 9 |  | 1 | Tempo 2-1-2; RIR 1 |</t>
  </si>
  <si>
    <t>| 3 |  | 3 | 2026-02-18 | Phase 3 -  Day 3: Carries + Pull (Volume/Stability) | Incline DB Hammer Curl | Arms_Biceps | 1 | 20 | 13 |  | 2 | Bumping up weight; tempo 3-1-3; RIR 2 |</t>
  </si>
  <si>
    <t>| 3 |  | 3 | 2026-02-18 | Phase 3 -  Day 3: Carries + Pull (Volume/Stability) | Incline DB Hammer Curl | Arms_Biceps | 2 | 20 | 12 |  | 2 | Bumping up weight; tempo 3-1-3; RIR 2 |</t>
  </si>
  <si>
    <t>| 3 |  | 3 | 2026-02-18 | Phase 3 -  Day 3: Carries + Pull (Volume/Stability) | Incline DB Hammer Curl | Arms_Biceps | 3 | 20 | 11 |  | 1 | Tempo 3-1-3; RIR 1 |</t>
  </si>
  <si>
    <t>| 3 |  | 3 | 2026-02-18 | Phase 3 -  Day 3: Carries + Pull (Volume/Stability) | Rear Delt Cable Fly | Pull | 1 | 15 | 12 |  | 1-2 | Cable set just about shoulder height. Tempo 2-1-2; RIR 1-2 |</t>
  </si>
  <si>
    <t>| 3 |  | 3 | 2026-02-18 | Phase 3 -  Day 3: Carries + Pull (Volume/Stability) | Rear Delt Cable Fly | Pull | 2 | 20 | 12 |  | 1 | Tempo 2-1-2; RIR 1 |</t>
  </si>
  <si>
    <t>| 3 |  | 3 | 2026-02-18 | Phase 3 -  Day 3: Carries + Pull (Volume/Stability) | Rear Delt Cable Fly | Pull | 3 | 20 | 11 |  | 1 | Move cable from slot 16 to 17 (1 notch higher); removed grips and grabbed the cable itself; Tempo 2-1-2; RIR 1 |</t>
  </si>
  <si>
    <t>| 3 |  | 3 | 2026-02-18 | Phase 3 -  Day 3: Carries + Pull (Volume/Stability) | Farmer’s Hold | Carry | 1 | 75 |  | 70.199999999999989 |  | Left started rolling to fingertips at 70 seconds  |</t>
  </si>
  <si>
    <t>| 3 |  | 3 | 2026-02-18 | Phase 3 -  Day 3: Carries + Pull (Volume/Stability) | Farmer’s Hold | Carry | 2 | 75 |  | 60 |  | Left started rolling to fingertips at 70 seconds  |</t>
  </si>
  <si>
    <t>| 3 |  | 3 | 2026-02-18 | Phase 3 -  Day 3: Carries + Pull (Volume/Stability) | Farmer’s Hold | Carry | 3 | 75 |  | 49.8 |  | Left started rolling to fingertips at 70 seconds  |</t>
  </si>
  <si>
    <t>| 3 |  | 4 | 2026-02-19 | Phase 3 -  Day 4: Arms + Capacity (The Fun Day) | DB Spider Curl (Hammer) | Arms_Biceps | 1 | 40 | 10 |  | 1 | Tempo 3-1-2. RIR 1 . Tempo is tough! |</t>
  </si>
  <si>
    <t>| 3 |  | 4 | 2026-02-19 | Phase 3 -  Day 4: Arms + Capacity (The Fun Day) | DB Spider Curl (Hammer) | Arms_Biceps | 2 | 40 | 8 |  | 1 | Tempo 3-1-2. RIR 1 . Tempo is tough! |</t>
  </si>
  <si>
    <t>| 3 |  | 4 | 2026-02-19 | Phase 3 -  Day 4: Arms + Capacity (The Fun Day) | DB Spider Curl (Hammer) | Arms_Biceps | 3 | 40 | 8 |  | 0 | Tempo 3-1-2. RIR 0 . Tempo is tough! |</t>
  </si>
  <si>
    <t>| 3 |  | 4 | 2026-02-19 | Phase 3 -  Day 4: Arms + Capacity (The Fun Day) | DB Spider Curl (Hammer) | Arms_Biceps | 4 | 40 | 7 |  | 0 | Tempo 3-1-2. RIR 0 . Tempo is tough! Not sure how you were expecting me to beat total rep count from last week when you said to stay the same weight but you added seconds to the tempo. Please explain that rationale.  |</t>
  </si>
  <si>
    <t>| 3 |  | 4 | 2026-02-19 | Phase 3 -  Day 4: Arms + Capacity (The Fun Day) | Cross Body Cable Curl | Arms_Biceps | 1 | 10 | 10 |  | 2+ | Tempo 2-1-2; RIR 2+ |</t>
  </si>
  <si>
    <t>| 3 |  | 4 | 2026-02-19 | Phase 3 -  Day 4: Arms + Capacity (The Fun Day) | Cross Body Cable Curl | Arms_Biceps | 2 | 10 | 13 |  | 1-2 | Tempo 2-1-2; RIR 1-2 |</t>
  </si>
  <si>
    <t>| 3 |  | 4 | 2026-02-19 | Phase 3 -  Day 4: Arms + Capacity (The Fun Day) | Cross Body Cable Curl | Arms_Biceps | 3 | 15 | 12 |  | 1-2 | Tempo 2-1-2; RIR 1-2 |</t>
  </si>
  <si>
    <t>| 3 |  | 4 | 2026-02-19 | Phase 3 -  Day 4: Arms + Capacity (The Fun Day) | Rope Push-Downs | Arms_Triceps | 1 | 42.5 | 12 |  | 1-2 | Tempo 2-1-2; RIR 1-2 |</t>
  </si>
  <si>
    <t>| 3 |  | 4 | 2026-02-19 | Phase 3 -  Day 4: Arms + Capacity (The Fun Day) | Rope Push-Downs | Arms_Triceps | 2 | 42.5 | 12 |  | 0-1 | Tempo 2-1-2; RIR 0-1 |</t>
  </si>
  <si>
    <t>| 3 |  | 4 | 2026-02-19 | Phase 3 -  Day 4: Arms + Capacity (The Fun Day) | Rope Push-Downs | Arms_Triceps | 3 | 42.5 | 10 |  | 0-1 | Tempo 2-1-2; RIR 0-1 |</t>
  </si>
  <si>
    <t>| 3 |  | 4 | 2026-02-19 | Phase 3 -  Day 4: Arms + Capacity (The Fun Day) | Rope Push-Downs | Arms_Triceps | 4 | 42.5 | 8 |  | 0 | Tempo 2-1-2; RIR 0 |</t>
  </si>
  <si>
    <t>| 3 |  | 4 | 2026-02-19 | Phase 3 -  Day 4: Arms + Capacity (The Fun Day) | Single-Arm Cable Triceps Extension (Cross-Body) | Arms_Triceps | 1 | 10 | 11 |  | 1 | Tempo 1-1-3; RIR 1 |</t>
  </si>
  <si>
    <t>| 3 |  | 4 | 2026-02-19 | Phase 3 -  Day 4: Arms + Capacity (The Fun Day) | Single-Arm Cable Triceps Extension (Cross-Body) | Arms_Triceps | 2 | 10 | 11 |  | 1 | Tempo 1-1-3; RIR 1 |</t>
  </si>
  <si>
    <t>| 3 |  | 4 | 2026-02-19 | Phase 3 -  Day 4: Arms + Capacity (The Fun Day) | Single-Arm Cable Triceps Extension (Cross-Body) | Arms_Triceps | 3 | 12.5 | 10 |  | 1 | Tempo 1-1-3; RIR 1 |</t>
  </si>
  <si>
    <t>| 3 |  | 4 | 2026-02-19 | Phase 3 -  Day 4: Arms + Capacity (The Fun Day) | Dumbbell Lateral Raise | Push | 1 | 6 | 15 |  | 1-2 | Tempo 2-1-2; RIR 1-2 |</t>
  </si>
  <si>
    <t>| 3 |  | 4 | 2026-02-19 | Phase 3 -  Day 4: Arms + Capacity (The Fun Day) | Dumbbell Lateral Raise | Push | 2 | 10 | 14 |  | 1 | Tempo 2-1-2; RIR 1; little shrug/trap involved rep 13,14 left side.  |</t>
  </si>
  <si>
    <t>| 3 |  | 4 | 2026-02-19 | Phase 3 -  Day 4: Arms + Capacity (The Fun Day) | Dumbbell Lateral Raise | Push | 3 | 10 | 10 |  | 1 | Tempo 2-1-2; RIR 1; little shrug/trap self corrected |</t>
  </si>
  <si>
    <t>| 3 |  | 1 | 2026-02-21 | Phase 3 -  Day 1: Carries + Pull (Strength Bias) | Smith Machine Split Squat (rear foot elevated optional) | Legs | 1 | 0 | 8 |  |  | Tempo 3-2-1; tough |</t>
  </si>
  <si>
    <t>| 3 |  | 1 | 2026-02-21 | Phase 3 -  Day 1: Carries + Pull (Strength Bias) | Smith Machine Split Squat (rear foot elevated optional) | Legs | 2 | 0 | 8 |  |  | Tempo 3-2-1; tough! Focus on pushing through heels  |</t>
  </si>
  <si>
    <t>| 3 |  | 1 | 2026-02-21 | Phase 3 -  Day 1: Carries + Pull (Strength Bias) | Dumbbell Romanian Deadlift | Legs | 1 | 110 | 8 |  | 2 | Tempo 3-1-1; RIR 2 |</t>
  </si>
  <si>
    <t>| 3 |  | 1 | 2026-02-21 | Phase 3 -  Day 1: Carries + Pull (Strength Bias) | Dumbbell Romanian Deadlift | Legs | 2 | 110 | 8 |  | 2 | Tempo 3-1-1; RIR 2; focus on keeping dbs close to shins. Stopped at slight bend in knee/full hamstring stretch/mid shin |</t>
  </si>
  <si>
    <t>| 3 |  | 1 | 2026-02-21 | Phase 3 -  Day 1: Carries + Pull (Strength Bias) | Dumbbell Romanian Deadlift | Legs | 3 | 110 | 8 |  | 2 | Tempo 3-1-1; RIR 2; focus on keeping dbs close to shins. Stopped at slight bend in knee/full hamstring stretch/mid shin |</t>
  </si>
  <si>
    <t>| 3 |  | 1 | 2026-02-21 | Phase 3 -  Day 1: Carries + Pull (Strength Bias) | Bulgarian Split Squat | Legs | 1 | 0 | 8 |  | 1-2 | Tempo 2-1-1; RIR 1-2; rear foot on bench  |</t>
  </si>
  <si>
    <t>| 3 |  | 1 | 2026-02-21 | Phase 3 -  Day 1: Carries + Pull (Strength Bias) | Bulgarian Split Squat | Legs | 2 | 10 | 8 |  | 1-2 | Tempo 2-1-2; RIR 1-2; rear foot on bench |</t>
  </si>
  <si>
    <t>| 3 |  | 1 | 2026-02-21 | Phase 3 -  Day 1: Carries + Pull (Strength Bias) | Bulgarian Split Squat | Legs | 3 | 15 | 8 |  | 1-2 | Left was weaker but made it. Tempo 2-1-2; RIR 1-2; rear foot on bench |</t>
  </si>
  <si>
    <t>| 3 |  | 1 | 2026-02-21 | Phase 3 -  Day 1: Carries + Pull (Strength Bias) | Walking Lunges | Legs | 1 | 20 |  | 10 |  |  |</t>
  </si>
  <si>
    <t>| 3 |  | 1 | 2026-02-21 | Phase 3 -  Day 1: Carries + Pull (Strength Bias) | Walking Lunges | Legs | 2 | 20 |  | 10 |  |  |</t>
  </si>
  <si>
    <t>| 3 |  | 1 | 2026-02-21 | Phase 3 -  Day 1: Carries + Pull (Strength Bias) | Standing Calf Raise | Legs | 1 | 25 | 12 |  | 2 | Tempo 2-1-2; RIR 2; smith machine |</t>
  </si>
  <si>
    <t>| 3 |  | 1 | 2026-02-21 | Phase 3 -  Day 1: Carries + Pull (Strength Bias) | Standing Calf Raise | Legs | 2 | 75 | 12 |  | 2 | Tempo 2-1-2; RIR 2; smith machine |</t>
  </si>
  <si>
    <t>| 3 |  | 1 | 2026-02-21 | Phase 3 -  Day 1: Carries + Pull (Strength Bias) | Standing Calf Raise | Legs | 3 | 95 | 12 |  | 2 | Tempo 2-1-2; RIR 2; smith machine |</t>
  </si>
  <si>
    <t>| 3 |  | 1 | 2026-02-21 | Phase 3 -  Day 1: Carries + Pull (Strength Bias) | Tibia Flex | Legs | 1 | 45 | 12 |  |  | Tempo slow and controlled. Placed 1 45# plate on my toe and flexed  |</t>
  </si>
  <si>
    <t>| 3 |  | 1 | 2026-02-21 | Phase 3 -  Day 1: Carries + Pull (Strength Bias) | Tibia Flex | Legs | 2 | 45 | 12 |  |  | Tempo slow and controlled. Placed 1 45# plate on my toe and flexed  |</t>
  </si>
  <si>
    <t>| 3 |  | 1 | 2026-02-21 | Phase 3 -  Day 1: Carries + Pull (Strength Bias) | Side Plank | Core | 1 | 0 |  | 30 |  | 30 sec per side. Right shoulder felt weird / looser? Compared to left  |</t>
  </si>
  <si>
    <t>| 3 |  | 1 | 2026-02-21 | Phase 3 -  Day 1: Carries + Pull (Strength Bias) | Side Plank | Core | 2 | 0 |  | 30 |  | 30 sec per side. At AC joint Right shoulder felt weird / looser? Compared to left  |</t>
  </si>
  <si>
    <t>| 3 |  | 2 | 2026-02-22 | Phase 3 -  Day 2: Push + Triceps (Hypertrophy) | Scap Push Ups | Push | 1 | 0 | 12 |  |  |  |</t>
  </si>
  <si>
    <t>| 3 |  | 2 | 2026-02-22 | Phase 3 -  Day 2: Push + Triceps (Hypertrophy) | Scap Push Ups | Push | 2 | 0 | 12 |  |  |  |</t>
  </si>
  <si>
    <t>| 3 |  | 2 | 2026-02-22 | Phase 3 -  Day 2: Push + Triceps (Hypertrophy) | Cable External Rotation | Warmup | 1 | 5 | 10 |  |  | Left doesn’t have as much rom |</t>
  </si>
  <si>
    <t>| 3 |  | 2 | 2026-02-22 | Phase 3 -  Day 2: Push + Triceps (Hypertrophy) | Cable External Rotation | Warmup | 2 | 5 | 12 |  |  | Left doesn’t have as much rom |</t>
  </si>
  <si>
    <t>| 3 |  | 2 | 2026-02-22 | Phase 3 -  Day 2: Push + Triceps (Hypertrophy) | Serratus Wall Slides (banded) | Warmup | 1 | 0 | 8 |  |  | Grey band |</t>
  </si>
  <si>
    <t>| 3 |  | 2 | 2026-02-22 | Phase 3 -  Day 2: Push + Triceps (Hypertrophy) | Smith Machine Bench Press | Push | 1 | 115 | 8 |  | 1-2 | Smith machine. Bar = 25; 45 plate on each side; tempo 3-1-1; RIR 1-2 |</t>
  </si>
  <si>
    <t>| 3 |  | 2 | 2026-02-22 | Phase 3 -  Day 2: Push + Triceps (Hypertrophy) | Smith Machine Bench Press | Push | 2 | 115 | 6 |  | 1 | Smith machine. Bar = 25; 45 plate on each side; tempo 3-1-1; RIR 1; focused in on arm path and elbow tuck/angle; zero ego |</t>
  </si>
  <si>
    <t>| 3 |  | 2 | 2026-02-22 | Phase 3 -  Day 2: Push + Triceps (Hypertrophy) | Smith Machine Bench Press | Push | 3 | 115 | 7 |  | 1 | Smith machine. Bar = 25; 45 plate on each side; tempo 3-1-1; RIR 1; focused in on arm path and elbow tuck/angle; zero ego |</t>
  </si>
  <si>
    <t>| 3 |  | 2 | 2026-02-22 | Phase 3 -  Day 2: Push + Triceps (Hypertrophy) | Smith Machine Bench Press | Push | 4 | 115 | 7 |  | 1 | Smith machine. Bar = 25; 45 plate on each side; tempo 3-1-1; RIR 1; focused in on arm path and elbow tuck/angle; zero ego |</t>
  </si>
  <si>
    <t>| 3 |  | 2 | 2026-02-22 | Phase 3 -  Day 2: Push + Triceps (Hypertrophy) | Low-Incline DB Press (15–30°) | Push | 1 | 90 | 8 |  | 1-2 | Tempo 2-1-2; RIR 1-2; slight right capsule tightening at hold/press |</t>
  </si>
  <si>
    <t>| 3 |  | 2 | 2026-02-22 | Phase 3 -  Day 2: Push + Triceps (Hypertrophy) | Low-Incline DB Press (15–30°) | Push | 2 | 90 | 8.5 |  | 1-2 | Tempo 2-1-2; RIR 1-2; slight right capsule tightening at hold/press |</t>
  </si>
  <si>
    <t>| 3 |  | 2 | 2026-02-22 | Phase 3 -  Day 2: Push + Triceps (Hypertrophy) | Low-Incline DB Press (15–30°) | Push | 3 | 90 | 7 |  | 1-2 | Tempo 2-1-2; RIR 1-2; slight right capsule tightening at hold/press |</t>
  </si>
  <si>
    <t>| 3 |  | 2 | 2026-02-22 | Phase 3 -  Day 2: Push + Triceps (Hypertrophy) | Pec Fly | Push | 1 | 70 | 12 |  | 1-2 | Tempo 2-2-2; RIR 1-2 |</t>
  </si>
  <si>
    <t>| 3 |  | 2 | 2026-02-22 | Phase 3 -  Day 2: Push + Triceps (Hypertrophy) | Pec Fly | Push | 2 | 70 | 12 |  | 1-2 | Tempo 2-2-2; RIR 1-2 |</t>
  </si>
  <si>
    <t>| 3 |  | 2 | 2026-02-22 | Phase 3 -  Day 2: Push + Triceps (Hypertrophy) | Pec Fly | Push | 3 | 70 | 12 |  | 1-2 | Tempo 2-2-2; RIR 1-2 |</t>
  </si>
  <si>
    <t>| 3 |  | 2 | 2026-02-22 | Phase 3 -  Day 2: Push + Triceps (Hypertrophy) | Dumbbell Lateral Raise | Push | 1 | 6 | 15 |  | 1-2 | Tempo 2-1-2; RIR 1-2; left trap trying hard to shrug lol. Corrected at the moment.  |</t>
  </si>
  <si>
    <t>| 3 |  | 2 | 2026-02-22 | Phase 3 -  Day 2: Push + Triceps (Hypertrophy) | Dumbbell Lateral Raise | Push | 2 | 6 | 15 |  | 1-2 | Tempo 2-1-2; RIR 1-2; left trap trying hard to shrug. Corrected at the moment. Held iron cross pose for 5 seconds last rep.  |</t>
  </si>
  <si>
    <t>| 3 |  | 2 | 2026-02-22 | Phase 3 -  Day 2: Push + Triceps (Hypertrophy) | Dumbbell Lateral Raise | Push | 3 | 6 | 15 |  | 1-2 | No 4# dbs. Only 3 and 5#. Tempo 2-1-2; RIR 1-2; left trap trying hard to shrug. Corrected at the moment. Held iron cross pose for 5 seconds last rep.  |</t>
  </si>
  <si>
    <t>| 3 |  | 2 | 2026-02-22 | Phase 3 -  Day 2: Push + Triceps (Hypertrophy) | Push-up On Knees | Push | 1 | 0 | 8 |  | 1-2 | Tempo 1-1-1; RIR 1-2 |</t>
  </si>
  <si>
    <t>| 3 |  | 2 | 2026-02-22 | Phase 3 -  Day 2: Push + Triceps (Hypertrophy) | Push-up | Push | 1 | 0 | 7 |  |  | Little anterior right tight on lowering good with push and after completion no pain |</t>
  </si>
  <si>
    <t>| 3 |  | 2 | 2026-02-22 | Phase 3 -  Day 2: Push + Triceps (Hypertrophy) | Push-up On Knees | Push | 2 | 0 | 6 |  | 1-2 | Tempo 1-1-1; RIR 1-2 |</t>
  </si>
  <si>
    <t>| 3 |  | 2 | 2026-02-22 | Phase 3 -  Day 2: Push + Triceps (Hypertrophy) | Rowing | Pull | 1 |  |  | 720 |  | Feet at 7; damper at 4 |</t>
  </si>
  <si>
    <t>| 3 |  | 3 | 2026-02-24 | Phase 3 -  Day 3: Carries + Pull (Volume/Stability) | Chest Supported DB Row (Spider) | Pull | 1 | 70 | 10 |  | 1-2 | Tempo 2-1-2; RIR 1-2 |</t>
  </si>
  <si>
    <t>| 3 |  | 3 | 2026-02-24 | Phase 3 -  Day 3: Carries + Pull (Volume/Stability) | Chest Supported DB Row (Spider) | Pull | 2 | 70 | 9 |  | 1 | Tempo 2-1-2; RIR 1 |</t>
  </si>
  <si>
    <t>| 3 |  | 3 | 2026-02-24 | Phase 3 -  Day 3: Carries + Pull (Volume/Stability) | Chest Supported DB Row (Spider) | Pull | 3 | 70 | 8 |  | 1 | Tempo 2-1-2; RIR 1; stopped when pull shortened  |</t>
  </si>
  <si>
    <t>| 3 |  | 3 | 2026-02-24 | Phase 3 -  Day 3: Carries + Pull (Volume/Stability) | Single-Arm Neutral Grip Cable Pulldown | Pull | 1 | 145 | 10 |  | 1-2 | Tempo 2-1-2; RIR 1-2; found the anterior ‘feeling’ is more pronounced if my wrist drifts internal rotation (I.e., away from neutral) |</t>
  </si>
  <si>
    <t>| 3 |  | 3 | 2026-02-24 | Phase 3 -  Day 3: Carries + Pull (Volume/Stability) | Single-Arm Neutral Grip Cable Pulldown | Pull | 2 | 150 | 10 |  | 1-2 | Tempo 2-1-2; RIR 1-2; |</t>
  </si>
  <si>
    <t>| 3 |  | 3 | 2026-02-24 | Phase 3 -  Day 3: Carries + Pull (Volume/Stability) | Single-Arm Neutral Grip Cable Pulldown | Pull | 3 | 150 | 10 |  | 1 | Tempo 2-1-2; RIR 1 |</t>
  </si>
  <si>
    <t>| 3 |  | 3 | 2026-02-24 | Phase 3 -  Day 3: Carries + Pull (Volume/Stability) | Seat Cable Row (V / Narrow Neutral Grip) | Pull | 1 | 120 | 10 |  | 2 | Tempo 2-1-2; RIR 2; had to improvise and use the lat pull down but used v-grip and leaned back so I was pulling like seated row |</t>
  </si>
  <si>
    <t>| 3 |  | 3 | 2026-02-24 | Phase 3 -  Day 3: Carries + Pull (Volume/Stability) | Seat Cable Row (V / Narrow Neutral Grip) | Pull | 2 | 140 | 10 |  | 1 | Tempo 2-1-2; RIR 1; had to improvise and use the lat pull down but used v-grip and leaned back so I was pulling like seated row |</t>
  </si>
  <si>
    <t>| 3 |  | 3 | 2026-02-24 | Phase 3 -  Day 3: Carries + Pull (Volume/Stability) | Seat Cable Row (V / Narrow Neutral Grip) | Pull | 3 | 140 | 8 |  | 1 | Tempo 2-1-2; RIR 1; had to improvise and use the lat pull down but used v-grip and leaned back so I was pulling like seated row; Charlie horse in my left glute on reps 7-8 |</t>
  </si>
  <si>
    <t>| 3 |  | 3 | 2026-02-24 | Phase 3 -  Day 3: Carries + Pull (Volume/Stability) | Rear Delt Cable Fly | Pull | 1 | 15 | 15 |  | 1-2 | Tempo 2-1-2; RIR 1-2 |</t>
  </si>
  <si>
    <t>| 3 |  | 3 | 2026-02-24 | Phase 3 -  Day 3: Carries + Pull (Volume/Stability) | Rear Delt Cable Fly | Pull | 2 | 15 | 12 |  | 1 | Tempo 2-1-2; RIR 1; tempo drift at 11, 12 |</t>
  </si>
  <si>
    <t>| 3 |  | 3 | 2026-02-24 | Phase 3 -  Day 3: Carries + Pull (Volume/Stability) | Rear Delt Cable Fly | Pull | 3 | 15 | 11 |  | 1 | Tempo 2-1-2; RIR 1; tempo drift at 11, 12 |</t>
  </si>
  <si>
    <t>| 3 |  | 3 | 2026-02-24 | Phase 3 -  Day 3: Carries + Pull (Volume/Stability) | Farmer’s Hold | Carry | 1 | 75 |  | 70.199999999999989 |  |  |</t>
  </si>
  <si>
    <t>| 3 |  | 3 | 2026-02-24 | Phase 3 -  Day 3: Carries + Pull (Volume/Stability) | Farmer’s Hold | Carry | 2 | 75 |  | 49.8 |  |  |</t>
  </si>
  <si>
    <t>| 3 |  | 3 | 2026-02-24 | Phase 3 -  Day 3: Carries + Pull (Volume/Stability) | Farmer’s Hold | Carry | 3 | 75 |  | 45 |  |  |</t>
  </si>
  <si>
    <t>| 3 |  | 4 | 2026-02-26 | Phase 3 -  Day 4: Arms + Capacity (The Fun Day) | DB Spider Curl (Hammer) | Arms_Biceps | 1 | 40 | 10 |  | 1-2 | Tempo 3-1-2; RIR 1-2; bench at 3 |</t>
  </si>
  <si>
    <t>| 3 |  | 4 | 2026-02-26 | Phase 3 -  Day 4: Arms + Capacity (The Fun Day) | DB Spider Curl (Hammer) | Arms_Biceps | 2 | 40 | 10 |  | 1-2 | Slightly less strong of a contraction 8-10; Tempo 3-1-2; RIR 1-2; bench at 3 |</t>
  </si>
  <si>
    <t>| 3 |  | 4 | 2026-02-26 | Phase 3 -  Day 4: Arms + Capacity (The Fun Day) | DB Spider Curl (Hammer) | Arms_Biceps | 3 | 40 | 8.5 |  | 1-2 | Slightly less strong of a contraction 8-10; Tempo 3-1-2; RIR 1-2; bench at 3 |</t>
  </si>
  <si>
    <t>| 3 |  | 4 | 2026-02-26 | Phase 3 -  Day 4: Arms + Capacity (The Fun Day) | DB Spider Curl (Hammer) | Arms_Biceps | 4 | 40 | 8 |  | 0-1 | Slightly less strong of a contraction 8-10; Tempo 3-1-2; RIR 0-1; bench at 3 by |</t>
  </si>
  <si>
    <t>| 3 |  | 4 | 2026-02-26 | Phase 3 -  Day 4: Arms + Capacity (The Fun Day) | Cross Body Cable Curl | Arms_Biceps | 1 | 15 | 15 |  | 1-2 | Tempo 2-1-2; RIR 1-2 |</t>
  </si>
  <si>
    <t>| 3 |  | 4 | 2026-02-26 | Phase 3 -  Day 4: Arms + Capacity (The Fun Day) | Cross Body Cable Curl | Arms_Biceps | 2 | 15 | 12 |  | 2 | Tempo 2-1-2; RIR 2 |</t>
  </si>
  <si>
    <t>| 3 |  | 4 | 2026-02-26 | Phase 3 -  Day 4: Arms + Capacity (The Fun Day) | Cross Body Cable Curl | Arms_Biceps | 3 | 15 | 12 |  | 0-1 | Tempo 2-1-2; RIR 0-1 |</t>
  </si>
  <si>
    <t>| 3 |  | 4 | 2026-02-26 | Phase 3 -  Day 4: Arms + Capacity (The Fun Day) | Rope Push-Downs | Arms_Triceps | 1 | 42.5 | 12 |  | 1 | Tempo 2-1-2 RIR 1 |</t>
  </si>
  <si>
    <t>| 3 |  | 4 | 2026-02-26 | Phase 3 -  Day 4: Arms + Capacity (The Fun Day) | Rope Push-Downs | Arms_Triceps | 2 | 42.5 | 12 |  | 0 | Tempo 2-1-2 RIR 0 |</t>
  </si>
  <si>
    <t>| 3 |  | 4 | 2026-02-26 | Phase 3 -  Day 4: Arms + Capacity (The Fun Day) | Rope Push-Downs | Arms_Triceps | 3 | 42.5 | 12 |  | 1 | Tempo 2-1-2 RIR 1; longer rest due to a call |</t>
  </si>
  <si>
    <t>| 3 |  | 4 | 2026-02-26 | Phase 3 -  Day 4: Arms + Capacity (The Fun Day) | Rope Push-Downs | Arms_Triceps | 4 | 42.5 | 9 |  | 1 | Tempo 2-1-2 RIR 1; longer rest due to a call |</t>
  </si>
  <si>
    <t>| 3 |  | 4 | 2026-02-26 | Phase 3 -  Day 4: Arms + Capacity (The Fun Day) | Single-Arm Cable Triceps Extension (Cross-Body) | Arms_Triceps | 1 | 12.5 | 12 |  | 1-2 | Tempo 1-1-3; RIR 1-2 |</t>
  </si>
  <si>
    <t>| 3 |  | 4 | 2026-02-26 | Phase 3 -  Day 4: Arms + Capacity (The Fun Day) | Single-Arm Cable Triceps Extension (Cross-Body) | Arms_Triceps | 2 | 12.5 | 12 |  | 1-2 | Tempo 1-1-3; RIR 1-2 |</t>
  </si>
  <si>
    <t>| 3 |  | 4 | 2026-02-26 | Phase 3 -  Day 4: Arms + Capacity (The Fun Day) | Single-Arm Cable Triceps Extension (Cross-Body) | Arms_Triceps | 3 | 12.5 | 10 |  | 1 | Tempo 1-1-3; RIR 1 |</t>
  </si>
  <si>
    <t>| 3 |  | 4 | 2026-02-26 | Phase 3 -  Day 4: Arms + Capacity (The Fun Day) | Dumbbell Lateral Raise | Push | 1 | 6 | 15 |  | 2 | Tempo 2-1-2; RIR 2 |</t>
  </si>
  <si>
    <t>| 3 |  | 4 | 2026-02-26 | Phase 3 -  Day 4: Arms + Capacity (The Fun Day) | Dumbbell Lateral Raise | Push | 2 | 6 | 15 |  | 1-2 | Tempo 2-2-2; RIR 1-2; 2 sec hold at top |</t>
  </si>
  <si>
    <t>| 3 |  | 4 | 2026-02-26 | Phase 3 -  Day 4: Arms + Capacity (The Fun Day) | Dumbbell Lateral Raise | Push | 3 | 6 | 15 |  | 1-2 | Tempo 2-2-2; RIR 1-2; 2 sec hold at top |</t>
  </si>
  <si>
    <t>| 3 |  | 4 | 2026-02-26 | Phase 3 -  Day 4: Arms + Capacity (The Fun Day) | Cycling | Cardio | 1 |  |  | 600 |  |  |</t>
  </si>
  <si>
    <t>| 3 |  | 1 | 2026-02-28 | Phase 3 -  Day 1: Carries + Pull (Strength Bias) | Smith Machine Split Squat (rear foot elevated optional) | Legs | 1 | 0 | 8 |  |  | A. Bodyweight Split Squat 2 × 8 per side Tempo 3-2-1; 2 plates on the ground for my back foot |</t>
  </si>
  <si>
    <t>| 3 |  | 1 | 2026-02-28 | Phase 3 -  Day 1: Carries + Pull (Strength Bias) | Smith Machine Split Squat (rear foot elevated optional) | Legs | 2 | 0 | 8 |  |  | A. Bodyweight Split Squat 2 × 8 per side Tempo 3-2-1; 2 plates on the ground for my back foot |</t>
  </si>
  <si>
    <t>| 3 |  | 1 | 2026-02-28 | Phase 3 -  Day 1: Carries + Pull (Strength Bias) | Tibia Flex | Legs | 1 | 45 | 15 |  |  | Slow and controlled reps |</t>
  </si>
  <si>
    <t>| 3 |  | 1 | 2026-02-28 | Phase 3 -  Day 1: Carries + Pull (Strength Bias) | Tibia Flex | Legs | 2 | 45 | 15 |  |  | Slow and controlled reps |</t>
  </si>
  <si>
    <t>| 3 |  | 1 | 2026-02-28 | Phase 3 -  Day 1: Carries + Pull (Strength Bias) | Dumbbell Romanian Deadlift | Legs | 1 | 120 | 8 |  | 1-2 | 60# dbs; Tempo 3-1-1 RIR 1-2 |</t>
  </si>
  <si>
    <t>| 3 |  | 1 | 2026-02-28 | Phase 3 -  Day 1: Carries + Pull (Strength Bias) | Dumbbell Romanian Deadlift | Legs | 2 | 120 | 8 |  | 1-2 | 60# dbs; Tempo 3-1-1 RIR 1-2 |</t>
  </si>
  <si>
    <t>| 3 |  | 1 | 2026-02-28 | Phase 3 -  Day 1: Carries + Pull (Strength Bias) | Dumbbell Romanian Deadlift | Legs | 3 | 120 | 8 |  | 1-2 | 60# dbs; Tempo 3-1-1 RIR 1-2 |</t>
  </si>
  <si>
    <t>| 3 |  | 1 | 2026-02-28 | Phase 3 -  Day 1: Carries + Pull (Strength Bias) | Bulgarian Split Squat | Legs | 1 | 15 | 8 |  | 1 | Tempo 2-1-2; tough. RIR 1; Cramp in right arch while doing left leg |</t>
  </si>
  <si>
    <t>| 3 |  | 1 | 2026-02-28 | Phase 3 -  Day 1: Carries + Pull (Strength Bias) | Bulgarian Split Squat | Legs | 2 | 15 | 8 |  | 1 | Tempo 2-1-2; tough. RIR 1; Cramp in right arch while doing left leg |</t>
  </si>
  <si>
    <t>| 3 |  | 1 | 2026-02-28 | Phase 3 -  Day 1: Carries + Pull (Strength Bias) | Bulgarian Split Squat | Legs | 3 | 20 | 8 |  | right | Tempo 2-1-2; RIR right 1-2; RIR left 1 |</t>
  </si>
  <si>
    <t>| 3 |  | 1 | 2026-02-28 | Phase 3 -  Day 1: Carries + Pull (Strength Bias) | Walking Lunges | Legs | 1 | 20 |  | 10 |  | Tempo 2-1-1 |</t>
  </si>
  <si>
    <t>| 3 |  | 1 | 2026-02-28 | Phase 3 -  Day 1: Carries + Pull (Strength Bias) | Walking Lunges | Legs | 2 | 20 |  | 10 |  | Tempo 2-1-1 |</t>
  </si>
  <si>
    <t>| 3 |  | 1 | 2026-02-28 | Phase 3 -  Day 1: Carries + Pull (Strength Bias) | Standing Calf Raise | Legs | 1 | 75 | 12 |  | 2 | Tempo 2-1-2; RIR 2 |</t>
  </si>
  <si>
    <t>| 3 |  | 1 | 2026-02-28 | Phase 3 -  Day 1: Carries + Pull (Strength Bias) | Standing Calf Raise | Legs | 2 | 95 | 12 |  | 1-2 | Tempo 2-1-2; RIR 1-2 |</t>
  </si>
  <si>
    <t>| 3 |  | 1 | 2026-02-28 | Phase 3 -  Day 1: Carries + Pull (Strength Bias) | Standing Calf Raise | Legs | 3 | 95 | 12 |  | 0-1 | Tempo 2-1-2; RIR 0-1 |</t>
  </si>
  <si>
    <t>| 3 |  | 1 | 2026-02-28 | Phase 3 -  Day 1: Carries + Pull (Strength Bias) | Side Plank | Core | 1 | 0 |  | 30 |  | Instead of elbow I tried palm of hand / extended arm to see if that was more comfortable. It was easier on my right shoulder compared to leaning on my elbow |</t>
  </si>
  <si>
    <t>| 3 |  | 1 | 2026-02-28 | Phase 3 -  Day 1: Carries + Pull (Strength Bias) | Side Plank | Core | 2 | 0 |  | 36 |  | This set on elbow away from floor; left felt okay; right was okay. Don’t love the feeing but no pain today. Maybe feeling a bit of instability yet. Focused on not ‘sinking’ into the shoulder |</t>
  </si>
  <si>
    <t>| 3 |  | 1 | 2026-02-28 | Phase 3 -  Day 1: Carries + Pull (Strength Bias) | Rowing | Pull | 1 |  |  | 300 |  | Erg C2 WOD: 5,4,3,2,1 min intervals. 2 min rest between intervals  |</t>
  </si>
  <si>
    <t>| 3 |  | 1 | 2026-02-28 | Phase 3 -  Day 1: Carries + Pull (Strength Bias) | Rowing | Pull | 2 |  |  | 240 |  | Erg C2 WOD: 5,4,3,2,1 min intervals. 2 min rest between intervals  |</t>
  </si>
  <si>
    <t>| 3 |  | 1 | 2026-02-28 | Phase 3 -  Day 1: Carries + Pull (Strength Bias) | Rowing | Pull | 3 |  |  | 60 |  | Erg C2 WOD: 5,4,3,2,1 min intervals. 2 min rest between intervals  |</t>
  </si>
  <si>
    <t>| 3 |  | 2 | 2026-03-01 | Phase 3 -  Day 2: Push + Triceps (Hypertrophy) | Rowing | Pull | 1 |  |  | 300 |  | Warm up |</t>
  </si>
  <si>
    <t>| 3 |  | 2 | 2026-03-01 | Phase 3 -  Day 2: Push + Triceps (Hypertrophy) | Band External Rotations | Warmup | 1 | 0 | 15 |  |  | Red band |</t>
  </si>
  <si>
    <t>| 3 |  | 2 | 2026-03-01 | Phase 3 -  Day 2: Push + Triceps (Hypertrophy) | Band External Rotations | Warmup | 2 | 0 | 15 |  |  | Red band |</t>
  </si>
  <si>
    <t>| 3 |  | 2 | 2026-03-01 | Phase 3 -  Day 2: Push + Triceps (Hypertrophy) | Serratus Wall Slides (banded) | Warmup | 1 | 0 | 12 |  |  | Red band double up |</t>
  </si>
  <si>
    <t>| 3 |  | 2 | 2026-03-01 | Phase 3 -  Day 2: Push + Triceps (Hypertrophy) | Serratus Wall Slides (banded) | Warmup | 2 | 0 | 12 |  |  | Red band double up |</t>
  </si>
  <si>
    <t>| 3 |  | 2 | 2026-03-01 | Phase 3 -  Day 2: Push + Triceps (Hypertrophy) | Incline Push-up | Push | 1 | 0 | 10 |  |  | High bar; tempo 4-1-1 |</t>
  </si>
  <si>
    <t>| 3 |  | 2 | 2026-03-01 | Phase 3 -  Day 2: Push + Triceps (Hypertrophy) | Incline Push-up | Push | 2 | 0 | 6 |  |  | Flat bench; tempo 4-1-1 |</t>
  </si>
  <si>
    <t>| 3 |  | 2 | 2026-03-01 | Phase 3 -  Day 2: Push + Triceps (Hypertrophy) | Smith Machine Bench Press | Push | 1 | 25 | 10 |  |  | Warm up |</t>
  </si>
  <si>
    <t>| 3 |  | 2 | 2026-03-01 | Phase 3 -  Day 2: Push + Triceps (Hypertrophy) | Smith Machine Bench Press | Push | 2 | 115 | 8 |  | 2 | Felt good. Tempo strict 3-1-1; RIR 2; focused on squeezing shoulder blades together a bit to keep the right should locked in plane |</t>
  </si>
  <si>
    <t>| 3 |  | 2 | 2026-03-01 | Phase 3 -  Day 2: Push + Triceps (Hypertrophy) | Smith Machine Bench Press | Push | 3 | 115 | 8 |  | 2 | Felt good. Tempo strict 3-1-1; RIR 2; focused on squeezing shoulder blades together a bit to keep the right should locked in plane |</t>
  </si>
  <si>
    <t>| 3 |  | 2 | 2026-03-01 | Phase 3 -  Day 2: Push + Triceps (Hypertrophy) | Smith Machine Bench Press | Push | 4 | 115 | 8 |  | 1-2 | Tempo strict 3-1-1; RIR 1-2 |</t>
  </si>
  <si>
    <t>| 3 |  | 2 | 2026-03-01 | Phase 3 -  Day 2: Push + Triceps (Hypertrophy) | Smith Machine Bench Press | Push | 5 | 120 | 7 |  | 1 | Tempo strict 3-1-1; RIR 1 |</t>
  </si>
  <si>
    <t>| 3 |  | 2 | 2026-03-01 | Phase 3 -  Day 2: Push + Triceps (Hypertrophy) | DB Neutral Press (slight Rotate To Underhand ) | Push | 1 | 50 | 7 |  | 1 | Bench at 2 (~15-30 degrees?); tempo 2-1-1; RIR 1 |</t>
  </si>
  <si>
    <t>| 3 |  | 2 | 2026-03-01 | Phase 3 -  Day 2: Push + Triceps (Hypertrophy) | DB Neutral Press (slight Rotate To Underhand ) | Push | 2 | 50 | 5 |  | 1 | Trap started getting involved so I stopped; Bench at 2 (~15-30 degrees?); tempo 2-1-1; RIR 1 |</t>
  </si>
  <si>
    <t>| 3 |  | 2 | 2026-03-01 | Phase 3 -  Day 2: Push + Triceps (Hypertrophy) | DB Neutral Press (slight Rotate To Underhand ) | Push | 3 | 45 | 6 |  | 1-2 | Dropped weight to prevent trap shrug; tempo 2-1-2; RIR 1-2; slight right ant tightness but no pain of note right now.  |</t>
  </si>
  <si>
    <t>| 3 |  | 2 | 2026-03-01 | Phase 3 -  Day 2: Push + Triceps (Hypertrophy) | Single Arm Cable Press | Push | 1 | 15 | 10 |  | 1-2 | Tempo 2-2-1; RIR 1-2; Plate at 15; cable height at 10; right ant capsule tight on reps 1-3, then no issues. I think self corrected the path plane  |</t>
  </si>
  <si>
    <t>| 3 |  | 2 | 2026-03-01 | Phase 3 -  Day 2: Push + Triceps (Hypertrophy) | Single Arm Cable Press | Push | 2 | 15 | 10 |  | 1-2 | Tempo 2-2-1; RIR 1-2; Plate at 15; cable height at 10; right ant capsule tight on reps 1-3, then no issues. I think self corrected the path plane  |</t>
  </si>
  <si>
    <t>| 3 |  | 2 | 2026-03-01 | Phase 3 -  Day 2: Push + Triceps (Hypertrophy) | Single Arm Cable Press | Push | 3 | 15 | 10 |  | 0-1 | Tempo 2-2-1; RIR 0-1; Plate at 15; cable height at 10; right ant capsule tight on reps 1-3, then no issues. I think self corrected the path plane  |</t>
  </si>
  <si>
    <t>| 3 |  | 2 | 2026-03-01 | Phase 3 -  Day 2: Push + Triceps (Hypertrophy) | Cable Fly (Standing) | Push | 1 | 20 | 10 |  | 1-2 | Tempo 2–2-2; RIR 1-2; cable height at 15 |</t>
  </si>
  <si>
    <t>| 3 |  | 2 | 2026-03-01 | Phase 3 -  Day 2: Push + Triceps (Hypertrophy) | Cable Fly (Standing) | Push | 2 | 20 | 12 |  | 1-2 | Tempo 2-2-2; RIR 1-2 |</t>
  </si>
  <si>
    <t>| 3 |  | 2 | 2026-03-01 | Phase 3 -  Day 2: Push + Triceps (Hypertrophy) | Cable Fly (Standing) | Push | 3 | 20 | 12 |  | 1-2 | Tempo 2-2-2; RIR 1-2 |</t>
  </si>
  <si>
    <t>| 3 |  | 2 | 2026-03-01 | Phase 3 -  Day 2: Push + Triceps (Hypertrophy) | Rope Push-Downs | Arms_Triceps | 1 | 42.5 | 12 |  | 1-2 | Tempo 2-1-2, RIR 1-2 |</t>
  </si>
  <si>
    <t>| 3 |  | 2 | 2026-03-01 | Phase 3 -  Day 2: Push + Triceps (Hypertrophy) | Rope Push-Downs | Arms_Triceps | 2 | 42.5 | 9 |  | 1 | Tempo 2-1-2, RIR 1 |</t>
  </si>
  <si>
    <t>| 3 |  | 2 | 2026-03-01 | Phase 3 -  Day 2: Push + Triceps (Hypertrophy) | Rope Push-Downs | Arms_Triceps | 3 | 42.5 | 9 |  | 0 | Tempo 2-1-2, RIR 0 |</t>
  </si>
  <si>
    <t>| 3 |  | 2 | 2026-03-01 | Phase 3 -  Day 2: Push + Triceps (Hypertrophy) | Single-Arm Overhead Cable Extension | Arms_Triceps | 1 | 12.5 | 9 |  | 1-2 | Tempo 3-1-2; RIR 1-2; superset to hit reps.  |</t>
  </si>
  <si>
    <t>| 3 |  | 2 | 2026-03-01 | Phase 3 -  Day 2: Push + Triceps (Hypertrophy) | Single-Arm Overhead Cable Extension | Arms_Triceps | 2 | 12.5 | 5 |  | 1-2 | Tempo 3-1-2; RIR 1-2; superset to hit reps.  |</t>
  </si>
  <si>
    <t>| 3 |  | 2 | 2026-03-01 | Phase 3 -  Day 2: Push + Triceps (Hypertrophy) | Single-Arm Overhead Cable Extension | Arms_Triceps | 3 | 12.5 | 9 |  | 1-2 | Tempo 3-1-2; RIR 1-2; superset to hit reps.  |</t>
  </si>
  <si>
    <t>| 3 |  | 2 | 2026-03-01 | Phase 3 -  Day 2: Push + Triceps (Hypertrophy) | Single-Arm Overhead Cable Extension | Arms_Triceps | 4 | 12.5 | 3 |  | 1-2 | Tempo 3-1-2; RIR 1-2; superset to hit reps.  |</t>
  </si>
  <si>
    <t>| 3 |  | 2 | 2026-03-01 | Phase 3 -  Day 2: Push + Triceps (Hypertrophy) | Single-Arm Overhead Cable Extension | Arms_Triceps | 5 | 12.5 | 6 |  | 0-1 | Tempo 3-1-2; RIR 0-1; superset to hit reps.  |</t>
  </si>
  <si>
    <t>| 3 |  | 2 | 2026-03-01 | Phase 3 -  Day 2: Push + Triceps (Hypertrophy) | Single-Arm Overhead Cable Extension | Arms_Triceps | 6 | 12.5 | 4 |  | 0-1 | Tempo 3-1-2; RIR 0-1; superset to hit reps.  |</t>
  </si>
  <si>
    <t>| 3 |  | 2 | 2026-03-01 | Phase 3 -  Day 2: Push + Triceps (Hypertrophy) | Farmer’s Hold | Carry | 1 | 150 |  | 75 |  |  |</t>
  </si>
  <si>
    <t>| 3 |  | 2 | 2026-03-01 | Phase 3 -  Day 2: Push + Triceps (Hypertrophy) | Farmer’s Hold | Carry | 2 | 150 |  | 70.199999999999989 |  | Started to roll down fingers  |</t>
  </si>
  <si>
    <t>| 3 |  | 3 | 2026-03-03 | Phase 3 -  Day 3: Carries + Pull (Volume/Stability) | Cycling | Cardio | 1 |  |  | 300 |  | Warm up; nose breathing only |</t>
  </si>
  <si>
    <t>| 3 |  | 3 | 2026-03-03 | Phase 3 -  Day 3: Carries + Pull (Volume/Stability) | Face Pull | Pull | 1 | 15 | 12 |  |  | Warm up |</t>
  </si>
  <si>
    <t>| 3 |  | 3 | 2026-03-03 | Phase 3 -  Day 3: Carries + Pull (Volume/Stability) | Cable External Rotation | Warmup | 1 | 15 | 12 |  |  | Warm up  |</t>
  </si>
  <si>
    <t>| 3 |  | 3 | 2026-03-03 | Phase 3 -  Day 3: Carries + Pull (Volume/Stability) | Cable External Rotation | Warmup | 2 | 15 | 12 |  |  | Warm up  |</t>
  </si>
  <si>
    <t>| 3 |  | 3 | 2026-03-03 | Phase 3 -  Day 3: Carries + Pull (Volume/Stability) | Face Pull | Pull | 2 | 15 | 12 |  |  |  |</t>
  </si>
  <si>
    <t>| 3 |  | 3 | 2026-03-03 | Phase 3 -  Day 3: Carries + Pull (Volume/Stability) | Suitcase Carries | Carry | 1 | 60 |  | 60 |  | 2.5 mph; 0 miles incline; went continuously 1 min left then immediately right then right back to left and so on.  |</t>
  </si>
  <si>
    <t>| 3 |  | 3 | 2026-03-03 | Phase 3 -  Day 3: Carries + Pull (Volume/Stability) | Suitcase Carries | Carry | 2 | 60 |  | 60 |  | 2.5 mph; 0 miles incline; went continuously 1 min left then immediately right then right back to left and so on.  |</t>
  </si>
  <si>
    <t>| 3 |  | 3 | 2026-03-03 | Phase 3 -  Day 3: Carries + Pull (Volume/Stability) | Suitcase Carries | Carry | 3 | 60 |  | 60 |  | 2.5 mph; 0 miles incline; went continuously 1 min left then immediately right then right back to left and so on.  |</t>
  </si>
  <si>
    <t>| 3 |  | 3 | 2026-03-03 | Phase 3 -  Day 3: Carries + Pull (Volume/Stability) | Suitcase Carries | Carry | 4 | 60 |  | 60 |  | 2.5 mph; 0 miles incline; went continuously 1 min left then immediately right then right back to left and so on.  |</t>
  </si>
  <si>
    <t>| 3 |  | 3 | 2026-03-03 | Phase 3 -  Day 3: Carries + Pull (Volume/Stability) | Suitcase Carries | Carry | 5 | 60 |  | 60 |  | 2.5 mph; 0 miles incline; went continuously 1 min left then immediately right then right back to left and so on.  |</t>
  </si>
  <si>
    <t>| 3 |  | 3 | 2026-03-03 | Phase 3 -  Day 3: Carries + Pull (Volume/Stability) | Suitcase Carries | Carry | 6 | 60 |  | 60 |  | 2.5 mph; 0 miles incline; went continuously 1 min left then immediately right then right back to left and so on.  |</t>
  </si>
  <si>
    <t>| 3 |  | 3 | 2026-03-03 | Phase 3 -  Day 3: Carries + Pull (Volume/Stability) | Suitcase Carries | Carry | 7 | 60 |  | 30 |  | 2.5 mph; 0 miles incline; went continuously 1 min left then immediately right then right back to left and so on.  |</t>
  </si>
  <si>
    <t>| 3 |  | 3 | 2026-03-03 | Phase 3 -  Day 3: Carries + Pull (Volume/Stability) | Suitcase Carries | Carry | 8 | 60 |  | 30 |  | 2.5 mph; 0 miles incline; went continuously 1 min left then immediately right then right back to left and so on.  |</t>
  </si>
  <si>
    <t>| 3 |  | 3 | 2026-03-03 | Phase 3 -  Day 3: Carries + Pull (Volume/Stability) | Suitcase Carries | Carry | 9 | 60 |  | 30 |  | 2.5 mph; 0 miles incline; went continuously 1 min left then immediately right then right back to left and so on.  |</t>
  </si>
  <si>
    <t>| 3 |  | 3 | 2026-03-03 | Phase 3 -  Day 3: Carries + Pull (Volume/Stability) | Suitcase Carries | Carry | 10 | 60 |  | 30 |  | 2.5 mph; 0 miles incline; went continuously 1 min left then immediately right then right back to left and so on.  |</t>
  </si>
  <si>
    <t>| 3 |  | 3 | 2026-03-03 | Phase 3 -  Day 3: Carries + Pull (Volume/Stability) | Kneeling Cable Row | Pull | 1 | 150 | 11 |  | 1-2 | Tempo 2-1-2 RIR 1-2 |</t>
  </si>
  <si>
    <t>| 3 |  | 3 | 2026-03-03 | Phase 3 -  Day 3: Carries + Pull (Volume/Stability) | Kneeling Cable Row | Pull | 2 | 150 | 9 |  | 1 | Tempo 2-1-2 RIR 1; super humid in the gym today |</t>
  </si>
  <si>
    <t>| 3 |  | 3 | 2026-03-03 | Phase 3 -  Day 3: Carries + Pull (Volume/Stability) | Kneeling Cable Row | Pull | 3 | 150 | 9 |  | 1 | Tempo 2-1-2 RIR 1; super humid in the gym today |</t>
  </si>
  <si>
    <t>| 3 |  | 3 | 2026-03-03 | Phase 3 -  Day 3: Carries + Pull (Volume/Stability) | Kneeling Cable Row | Pull | 4 | 150 | 9 |  | 1 | Tempo 2-1-2 RIR 1; super humid in the gym today |</t>
  </si>
  <si>
    <t>| 3 |  | 3 | 2026-03-03 | Phase 3 -  Day 3: Carries + Pull (Volume/Stability) | Chest Supported DB Row (Spider) | Pull | 1 | 60 | 11 |  | 1-2 | 2-1-2 tempo; RIR 1-2; bench at 30 degrees |</t>
  </si>
  <si>
    <t>| 3 |  | 3 | 2026-03-03 | Phase 3 -  Day 3: Carries + Pull (Volume/Stability) | Chest Supported DB Row (Spider) | Pull | 2 | 60 | 10 |  | 1 | 2-1-2 tempo; RIR 1; bench at 30 degrees |</t>
  </si>
  <si>
    <t>| 3 |  | 3 | 2026-03-03 | Phase 3 -  Day 3: Carries + Pull (Volume/Stability) | Chest Supported DB Row (Spider) | Pull | 3 | 60 | 8.5 |  | 1 | Tempo 2-1-2; RIR 1; 1-second squeeze at top; RIR 1 |</t>
  </si>
  <si>
    <t>| 3 |  | 3 | 2026-03-03 | Phase 3 -  Day 3: Carries + Pull (Volume/Stability) | Face Pull | Pull | 3 | 30 | 15 |  |  | Real. Not warmup; 2 second hold  |</t>
  </si>
  <si>
    <t>| 3 |  | 3 | 2026-03-03 | Phase 3 -  Day 3: Carries + Pull (Volume/Stability) | Face Pull | Pull | 4 | 35 | 15 |  |  | Real. Not warmup; 2 second hold  |</t>
  </si>
  <si>
    <t>| 3 |  | 3 | 2026-03-03 | Phase 3 -  Day 3: Carries + Pull (Volume/Stability) | Face Pull | Pull | 5 | 35 | 20 |  | 1-2 | Real. Not warmup; RIR 1-2; 2 second hold  |</t>
  </si>
  <si>
    <t>| 3 |  | 3 | 2026-03-03 | Phase 3 -  Day 3: Carries + Pull (Volume/Stability) | Standing One Arm Bicep Curl with Cable (Anchored) | Arms_Biceps | 1 | 20 | 15 |  | 2+ | Tempo 2-1-2; RIR 2+ |</t>
  </si>
  <si>
    <t>| 3 |  | 3 | 2026-03-03 | Phase 3 -  Day 3: Carries + Pull (Volume/Stability) | Standing One Arm Bicep Curl with Cable (Anchored) | Arms_Biceps | 2 | 25 | 15 |  | 2 | Tempo 2-2-2; RIR 2; 2 second squeeze  |</t>
  </si>
  <si>
    <t>| 3 |  | 3 | 2026-03-03 | Phase 3 -  Day 3: Carries + Pull (Volume/Stability) | Standing One Arm Bicep Curl with Cable (Anchored) | Arms_Biceps | 3 | 25 | 12 |  | 2 | Tempo 2-2-2; RIR 2; 2 second squeeze  |</t>
  </si>
  <si>
    <t>| 3 |  | 3 | 2026-03-03 | Phase 3 -  Day 3: Carries + Pull (Volume/Stability) | Pallof Press | Core | 1 | 30 | 10 |  | 1-2 | Tempo 2-1-2; RIR 1-2; left felt like a little more of a fight to anti rotate. Not much but a little |</t>
  </si>
  <si>
    <t>| 3 |  | 3 | 2026-03-03 | Phase 3 -  Day 3: Carries + Pull (Volume/Stability) | Pallof Press | Core | 2 | 30 | 10 |  | 1-2 | Tempo 2-1-2; 2 sec hold; RIR 1-2; left felt like a little more of a fight to anti rotate. Not much but a little |</t>
  </si>
  <si>
    <t>| 3 |  | 3 | 2026-03-03 | Phase 3 -  Day 3: Carries + Pull (Volume/Stability) | Pallof Press | Core | 3 | 40 | 10 |  | 1-2 | Tempo 2-1-2; 2 sec hold; RIR 1-2; left felt like a little more of a fight to anti rotate. Not much but a little |</t>
  </si>
  <si>
    <t>| 3 |  | 3 | 2026-03-03 | Phase 3 -  Day 3: Carries + Pull (Volume/Stability) | Farmer's Walk | Carry | 1 | 150 |  | 45 |  |  |</t>
  </si>
  <si>
    <t>| 3 |  | 3 | 2026-03-03 | Phase 3 -  Day 3: Carries + Pull (Volume/Stability) | Farmer's Walk | Carry | 2 | 150 |  | 39.6 |  |  |</t>
  </si>
  <si>
    <t>| 3 |  | 4 | 2026-03-05 | Phase 3 -  Day 4: Arms + Capacity (The Fun Day) | DB Spider Curl (Hammer) | Arms_Biceps | 1 | 40 | 12 |  | 1-2 | Tempo 3-1-2; RIR 1-2 |</t>
  </si>
  <si>
    <t>| 3 |  | 4 | 2026-03-05 | Phase 3 -  Day 4: Arms + Capacity (The Fun Day) | DB Spider Curl (Hammer) | Arms_Biceps | 2 | 40 | 12 |  | 1-2 | Tempo 3-1-2; RIR 1-2 |</t>
  </si>
  <si>
    <t>| 3 |  | 4 | 2026-03-05 | Phase 3 -  Day 4: Arms + Capacity (The Fun Day) | DB Spider Curl (Hammer) | Arms_Biceps | 3 | 40 | 9 |  | 1 | Tempo 3-1-2; RIR 1 |</t>
  </si>
  <si>
    <t>| 3 |  | 4 | 2026-03-05 | Phase 3 -  Day 4: Arms + Capacity (The Fun Day) | DB Spider Curl (Hammer) | Arms_Biceps | 4 | 40 | 9 |  | 1 | Tempo 3-1-2; RIR 1 |</t>
  </si>
  <si>
    <t>| 3 |  | 4 | 2026-03-05 | Phase 3 -  Day 4: Arms + Capacity (The Fun Day) | Cross Body Cable Curl | Arms_Biceps | 1 | 20 | 15 |  | 1-2 | Tempo 2-3-2; RIR 1-2 |</t>
  </si>
  <si>
    <t>| 3 |  | 4 | 2026-03-05 | Phase 3 -  Day 4: Arms + Capacity (The Fun Day) | Cross Body Cable Curl | Arms_Biceps | 2 | 20 | 15 |  | 1-2… | Tempo 2-1-2; RIR 1-2… I only changed the tempo because I misread the table. Not due to fatigue or anything. Just following what’s prescribed  |</t>
  </si>
  <si>
    <t>| 3 |  | 4 | 2026-03-05 | Phase 3 -  Day 4: Arms + Capacity (The Fun Day) | Cross Body Cable Curl | Arms_Biceps | 3 | 20 | 15 |  | 1-2… | Tempo 2-1-2; RIR 1-2… I only changed the tempo because I misread the table. Not due to fatigue or anything. Just following what’s prescribed  |</t>
  </si>
  <si>
    <t>| 3 |  | 4 | 2026-03-05 | Phase 3 -  Day 4: Arms + Capacity (The Fun Day) | Rope Push-Downs | Arms_Triceps | 1 | 47.5 | 12 |  | 1-2 | This PF don’t have 2.5 weights. Just a 7.5# option; tempo 2-1-2; RIR 1-2 |</t>
  </si>
  <si>
    <t>| 3 |  | 4 | 2026-03-05 | Phase 3 -  Day 4: Arms + Capacity (The Fun Day) | Rope Push-Downs | Arms_Triceps | 2 | 47.5 | 10 |  | 1 | This PF don’t have 2.5 weights. Just a 7.5# option; tempo 2-1-2; RIR 1 |</t>
  </si>
  <si>
    <t>| 3 |  | 4 | 2026-03-05 | Phase 3 -  Day 4: Arms + Capacity (The Fun Day) | Rope Push-Downs | Arms_Triceps | 3 | 47.5 | 8 |  | 1 | This PF don’t have 2.5 weights. Just a 7.5# option; tempo 2-1-2; RIR 1 |</t>
  </si>
  <si>
    <t>| 3 |  | 4 | 2026-03-05 | Phase 3 -  Day 4: Arms + Capacity (The Fun Day) | Rope Push-Downs | Arms_Triceps | 4 | 47.5 | 8 |  | 1 | This PF don’t have 2.5 weights. Just a 7.5# option; tempo 2-1-2; RIR 1 |</t>
  </si>
  <si>
    <t>| 3 |  | 4 | 2026-03-05 | Phase 3 -  Day 4: Arms + Capacity (The Fun Day) | Single-Arm Cable Triceps Extension (Cross-Body) | Arms_Triceps | 1 | 12.5 | 12 |  |  | Tempo 1-1-3 |</t>
  </si>
  <si>
    <t>| 3 |  | 4 | 2026-03-05 | Phase 3 -  Day 4: Arms + Capacity (The Fun Day) | Single-Arm Cable Triceps Extension (Cross-Body) | Arms_Triceps | 2 | 12.5 | 11 |  | 1-2 | Tempo 1-1-3; RIR 1-2 |</t>
  </si>
  <si>
    <t>| 3 |  | 4 | 2026-03-05 | Phase 3 -  Day 4: Arms + Capacity (The Fun Day) | Single-Arm Cable Triceps Extension (Cross-Body) | Arms_Triceps | 3 | 12.5 | 12 |  | 1 | Tempo 1-1-3; RIR 1 |</t>
  </si>
  <si>
    <t>| 3 |  | 4 | 2026-03-05 | Phase 3 -  Day 4: Arms + Capacity (The Fun Day) | Dumbbell Lateral Raise | Push | 1 | 6 | 12 |  | 1-2 | Tempo 2-2-2; RIR 1-2 |</t>
  </si>
  <si>
    <t>| 3 |  | 4 | 2026-03-05 | Phase 3 -  Day 4: Arms + Capacity (The Fun Day) | Dumbbell Lateral Raise | Push | 2 | 6 | 15 |  | 1-2 | Tempo 2-2-2; RIR 1-2 |</t>
  </si>
  <si>
    <t>| 3 |  | 4 | 2026-03-05 | Phase 3 -  Day 4: Arms + Capacity (The Fun Day) | Dumbbell Lateral Raise | Push | 3 | 6 | 15 |  | 1-2 | Tempo 2-2-2; RIR 1-2 |</t>
  </si>
  <si>
    <t>| 3 |  | 1 | 2026-03-07 | Phase 3 -  Day 1: Carries + Pull (Strength Bias) | Rowing | Pull | 1 |  |  | 300 |  | Warm up  |</t>
  </si>
  <si>
    <t>| 3 |  | 1 | 2026-03-07 | Phase 3 -  Day 1: Carries + Pull (Strength Bias) | Dumbbell Romanian Deadlift | Legs | 1 | 130 | 8 |  | 2 | Tempo 3-1-1; RIR 2 |</t>
  </si>
  <si>
    <t>| 3 |  | 1 | 2026-03-07 | Phase 3 -  Day 1: Carries + Pull (Strength Bias) | Dumbbell Romanian Deadlift | Legs | 2 | 130 | 8 |  | 2 | Tempo 3-1-1; RIR 2 |</t>
  </si>
  <si>
    <t>| 3 |  | 1 | 2026-03-07 | Phase 3 -  Day 1: Carries + Pull (Strength Bias) | Dumbbell Romanian Deadlift | Legs | 3 | 130 | 8 |  | 2 | Tempo 3-1-1; RIR 2; pulled my core in after 3-4. Noticed my belly was out vs core engaged / flexed |</t>
  </si>
  <si>
    <t>| 3 |  | 1 | 2026-03-07 | Phase 3 -  Day 1: Carries + Pull (Strength Bias) | Dumbbell Romanian Deadlift | Legs | 4 | 130 | 8 |  | 1-2 | Tempo 3-1-1; RIR 1-2; core engaged throughout. Felt good.  |</t>
  </si>
  <si>
    <t>| 3 |  | 1 | 2026-03-07 | Phase 3 -  Day 1: Carries + Pull (Strength Bias) | Bulgarian Split Squat | Legs | 1 | 30 | 8 |  | 1-2 | Tempo 2-1-2; RIR 1-2 |</t>
  </si>
  <si>
    <t>| 3 |  | 1 | 2026-03-07 | Phase 3 -  Day 1: Carries + Pull (Strength Bias) | Bulgarian Split Squat | Legs | 2 | 30 | 8 |  | 1-2 | Tempo 2-1-2; RIR 1-2 |</t>
  </si>
  <si>
    <t>| 3 |  | 1 | 2026-03-07 | Phase 3 -  Day 1: Carries + Pull (Strength Bias) | Bulgarian Split Squat | Legs | 3 | 40 | 9 |  | 1-2 | Tempo 2-1-2; RIR 1-2; I feel a little more tired in left glute during 3rd set; added 1 rep as Smith wasn’t available for split squat today so I repeated last weeks Bulgarian and added 1 rep |</t>
  </si>
  <si>
    <t>| 3 |  | 1 | 2026-03-07 | Phase 3 -  Day 1: Carries + Pull (Strength Bias) | Standing Calf Raise | Legs | 1 | 95 | 12 |  | 2 | Tempo 2-1-2; RIR 2; toes on 2 stacked plates |</t>
  </si>
  <si>
    <t>| 3 |  | 1 | 2026-03-07 | Phase 3 -  Day 1: Carries + Pull (Strength Bias) | Standing Calf Raise | Legs | 2 | 95 | 12 |  | 1 | Tempo 2-1-2; RIR 1; toes on 2 stacked plates |</t>
  </si>
  <si>
    <t>| 3 |  | 1 | 2026-03-07 | Phase 3 -  Day 1: Carries + Pull (Strength Bias) | Standing Calf Raise | Legs | 3 | 95 | 12 |  | 1 | Tempo 2-1-2; RIR 1; toes on 2 stacked plates |</t>
  </si>
  <si>
    <t>| 3 |  | 1 | 2026-03-07 | Phase 3 -  Day 1: Carries + Pull (Strength Bias) | Glute Extension | Legs | 1 | 40 | 12 |  | 2 | Tempo 2-1-2; RIR 2 |</t>
  </si>
  <si>
    <t>| 3 |  | 1 | 2026-03-07 | Phase 3 -  Day 1: Carries + Pull (Strength Bias) | Glute Extension | Legs | 2 | 55 | 10 |  | 2 | Tempo 2-1-2; RIR 2 |</t>
  </si>
  <si>
    <t>| 3 |  | 1 | 2026-03-07 | Phase 3 -  Day 1: Carries + Pull (Strength Bias) | Glute Extension | Legs | 3 | 70 | 10 |  | 2 | Tempo 2-1-2; RIR 2 |</t>
  </si>
  <si>
    <t>| 3 |  | 1 | 2026-03-07 | Phase 3 -  Day 1: Carries + Pull (Strength Bias) | Pallof Press | Core | 1 | 15 | 10 |  | 1-2 | Cable at nipple height; adjustable single cable machine at PF; tempo 2-2-1; RIR 1-2 |</t>
  </si>
  <si>
    <t>| 3 |  | 1 | 2026-03-07 | Phase 3 -  Day 1: Carries + Pull (Strength Bias) | Pallof Press | Core | 2 | 20 | 10 |  | 1-2 | Cable at nipple height; adjustable single cable machine at PF; tempo 2-2-1; RIR 1-2 |</t>
  </si>
  <si>
    <t>| 3 |  | 1 | 2026-03-07 | Phase 3 -  Day 1: Carries + Pull (Strength Bias) | Pallof Press | Core | 3 | 20 | 10 |  | 1-2 | Felt it a little in my groin, and internal oblique following last set left side ; Cable at nipple height; adjustable single cable machine at PF; tempo 2-2-1; RIR 1-2 |</t>
  </si>
  <si>
    <t>| 3 |  | 1 | 2026-03-07 | Phase 3 -  Day 1: Carries + Pull (Strength Bias) | Suitcase Carries | Carry | 1 | 65 |  | 60 |  | 2.5 mph; 0 incline |</t>
  </si>
  <si>
    <t>| 3 |  | 1 | 2026-03-07 | Phase 3 -  Day 1: Carries + Pull (Strength Bias) | Suitcase Carries | Carry | 2 | 65 |  | 60 |  | 2.5 mph; 0 incline |</t>
  </si>
  <si>
    <t>| 3 |  | 1 | 2026-03-07 | Phase 3 -  Day 1: Carries + Pull (Strength Bias) | Suitcase Carries | Carry | 3 | 65 |  | 60 |  | 2.5 mph; 0 incline |</t>
  </si>
  <si>
    <t>| 3 |  | 2 | 2026-03-09 | Phase 3 -  Day 2: Push + Triceps (Hypertrophy) | Rowing | Pull | 1 |  |  | 300 |  | Warmup |</t>
  </si>
  <si>
    <t>| 3 |  | 2 | 2026-03-09 | Phase 3 -  Day 2: Push + Triceps (Hypertrophy) | Band External Rotations | Warmup | 1 | 0 | 12 |  |  | Red band |</t>
  </si>
  <si>
    <t>| 3 |  | 2 | 2026-03-09 | Phase 3 -  Day 2: Push + Triceps (Hypertrophy) | Band External Rotations | Warmup | 2 | 0 | 12 |  |  | Red band |</t>
  </si>
  <si>
    <t>| 3 |  | 2 | 2026-03-09 | Phase 3 -  Day 2: Push + Triceps (Hypertrophy) | Serratus Wall Slides (banded) | Warmup | 1 | 0 | 12 |  |  | Red band  |</t>
  </si>
  <si>
    <t>| 3 |  | 2 | 2026-03-09 | Phase 3 -  Day 2: Push + Triceps (Hypertrophy) | Serratus Wall Slides (banded) | Warmup | 2 | 0 | 12 |  |  | Red band  |</t>
  </si>
  <si>
    <t>| 3 |  | 2 | 2026-03-09 | Phase 3 -  Day 2: Push + Triceps (Hypertrophy) | Incline Push-up | Push | 1 | 0 | 10 |  |  | Tempo 4-1-1; high bar |</t>
  </si>
  <si>
    <t>| 3 |  | 2 | 2026-03-09 | Phase 3 -  Day 2: Push + Triceps (Hypertrophy) | Incline Push-up | Push | 2 | 0 | 9 |  |  | Tempo 4-1-1; high bar |</t>
  </si>
  <si>
    <t>| 3 |  | 2 | 2026-03-09 | Phase 3 -  Day 2: Push + Triceps (Hypertrophy) | Smith Machine Bench Press | Push | 1 | 115 | 8 |  | 1-2 | Tempo 3-1-1; RIR 1-2 |</t>
  </si>
  <si>
    <t>| 3 |  | 2 | 2026-03-09 | Phase 3 -  Day 2: Push + Triceps (Hypertrophy) | Smith Machine Bench Press | Push | 2 | 115 | 8 |  | 1-2 | Tempo 3-1-1; RIR 1-2 |</t>
  </si>
  <si>
    <t>| 3 |  | 2 | 2026-03-09 | Phase 3 -  Day 2: Push + Triceps (Hypertrophy) | Smith Machine Bench Press | Push | 3 | 115 | 8 |  | 1-2 | Tempo 3-1-1; RIR 1-2 |</t>
  </si>
  <si>
    <t>| 3 |  | 2 | 2026-03-09 | Phase 3 -  Day 2: Push + Triceps (Hypertrophy) | Smith Machine Bench Press | Push | 4 | 125 | 6 |  | 1 | Tempo 3-1-1; RIR 1 |</t>
  </si>
  <si>
    <t>| 3 |  | 2 | 2026-03-09 | Phase 3 -  Day 2: Push + Triceps (Hypertrophy) | Low-Incline DB Press (15–30°) | Push | 1 | 90 | 8 |  | 2 | Tempo 2-1-2; RIR 2; left trap tried to engage |</t>
  </si>
  <si>
    <t>| 3 |  | 2 | 2026-03-09 | Phase 3 -  Day 2: Push + Triceps (Hypertrophy) | Low-Incline DB Press (15–30°) | Push | 2 | 90 | 8 |  | 2 | Tempo 2-1-2; RIR 2; left trap tried to engage |</t>
  </si>
  <si>
    <t>| 3 |  | 2 | 2026-03-09 | Phase 3 -  Day 2: Push + Triceps (Hypertrophy) | Low-Incline DB Press (15–30°) | Push | 3 | 90 | 7 |  | 1 | Tempo 2-1-2; RIR 1; left trap tried to engage |</t>
  </si>
  <si>
    <t>| 3 |  | 2 | 2026-03-09 | Phase 3 -  Day 2: Push + Triceps (Hypertrophy) | Single Arm Cable Press | Push | 1 | 15 | 10 |  | 1-2 | Tempo 2-2-1; RIR 1-2 |</t>
  </si>
  <si>
    <t>| 3 |  | 2 | 2026-03-09 | Phase 3 -  Day 2: Push + Triceps (Hypertrophy) | Single Arm Cable Press | Push | 2 | 15 | 10 |  | 1-2 | Tempo 2-2-1; RIR 1-2; left hold seemed expose some posterior shoulder stabilizer involved during hold at extension |</t>
  </si>
  <si>
    <t>| 3 |  | 2 | 2026-03-09 | Phase 3 -  Day 2: Push + Triceps (Hypertrophy) | Single Arm Cable Press | Push | 3 | 15 | 10 |  | 2 | Tempo 2-2-1; RIR 2; left hold seemed expose some posterior shoulder stabilizer involved during hold at extension |</t>
  </si>
  <si>
    <t>| 3 |  | 2 | 2026-03-09 | Phase 3 -  Day 2: Push + Triceps (Hypertrophy) | Cable Fly (Standing) | Push | 1 | 25 | 10 |  | 1-2 | Tempo 2-2-2; RIR 1-2 |</t>
  </si>
  <si>
    <t>| 3 |  | 2 | 2026-03-09 | Phase 3 -  Day 2: Push + Triceps (Hypertrophy) | Cable Fly (Standing) | Push | 2 | 25 | 10 |  | 1-2 | Tempo 2-2-2; RIR 1-2 |</t>
  </si>
  <si>
    <t>| 3 |  | 2 | 2026-03-09 | Phase 3 -  Day 2: Push + Triceps (Hypertrophy) | Cable Fly (Standing) | Push | 3 | 25 | 12 |  | 1-2 | Tempo 2-2-2; RIR 1-2 |</t>
  </si>
  <si>
    <t>| 3 |  | 2 | 2026-03-09 | Phase 3 -  Day 2: Push + Triceps (Hypertrophy) | Rope Push-Downs | Arms_Triceps | 1 | 42.5 | 12 |  | 1-2 | Tempo 2-1-2; squeeze contraction at bottom; RIR 1-2 |</t>
  </si>
  <si>
    <t>| 3 |  | 2 | 2026-03-09 | Phase 3 -  Day 2: Push + Triceps (Hypertrophy) | Rope Push-Downs | Arms_Triceps | 2 | 42.5 | 12 |  | 1 | Tempo 2-1-2; squeeze contraction at bottom; RIR 1 |</t>
  </si>
  <si>
    <t>| 3 |  | 2 | 2026-03-09 | Phase 3 -  Day 2: Push + Triceps (Hypertrophy) | Rope Push-Downs | Arms_Triceps | 3 | 42.5 | 9 |  | 1 | Tempo 2-1-2; squeeze contraction at bottom; RIR 1 felt sloppy last rep |</t>
  </si>
  <si>
    <t>| 3 |  | 2 | 2026-03-09 | Phase 3 -  Day 2: Push + Triceps (Hypertrophy) | Single-Arm Overhead Cable Extension | Arms_Triceps | 1 | 15 | 8 |  | 1 | Tempo 3-1-2; RIR 1 to 2  |</t>
  </si>
  <si>
    <t>| 3 |  | 2 | 2026-03-09 | Phase 3 -  Day 2: Push + Triceps (Hypertrophy) | Single-Arm Overhead Cable Extension | Arms_Triceps | 2 | 15 | 8 |  | 1 | Tempo 3-1-2; RIR 1 to 2; little taps to help extend on 7-8 |</t>
  </si>
  <si>
    <t>| 3 |  | 2 | 2026-03-09 | Phase 3 -  Day 2: Push + Triceps (Hypertrophy) | Single-Arm Overhead Cable Extension | Arms_Triceps | 3 | 15 | 8 |  | 1 | Tempo 3-1-2; RIR 1 to 2; little taps to help extend on 7-8 |</t>
  </si>
  <si>
    <t>| 3 |  | 2 | 2026-03-09 | Phase 3 -  Day 2: Push + Triceps (Hypertrophy) | Farmer’s Hold | Carry | 1 | 150 |  | 85.199999999999989 |  |  |</t>
  </si>
  <si>
    <t>| 3 |  | 2 | 2026-03-09 | Phase 3 -  Day 2: Push + Triceps (Hypertrophy) | Farmer’s Hold | Carry | 2 | 150 |  | 70.199999999999989 |  |  |</t>
  </si>
  <si>
    <t>| 3 |  | 3 | 2026-03-10 | Phase 3 -  Day 3: Carries + Pull (Volume/Stability) | Cycling | Cardio | 1 |  |  | 420 |  | Warmup light activity  |</t>
  </si>
  <si>
    <t>| 3 |  | 3 | 2026-03-10 | Phase 3 -  Day 3: Carries + Pull (Volume/Stability) | Chest Supported DB Row (Spider) | Pull | 1 | 65 | 10 |  | 2 | Tempo 3-1-1; RIR 2; 60# dbs were unavailable.  |</t>
  </si>
  <si>
    <t>| 3 |  | 3 | 2026-03-10 | Phase 3 -  Day 3: Carries + Pull (Volume/Stability) | Chest Supported DB Row (Spider) | Pull | 2 | 65 | 10 |  | 2 | Tempo 3-1-1; RIR 2; 60# dbs were unavailable.  |</t>
  </si>
  <si>
    <t>| 3 |  | 3 | 2026-03-10 | Phase 3 -  Day 3: Carries + Pull (Volume/Stability) | Chest Supported DB Row (Spider) | Pull | 3 | 65 | 9 |  | 1 | Tempo 3-1-1; RIR 1; 60# dbs were unavailable.  |</t>
  </si>
  <si>
    <t>| 3 |  | 3 | 2026-03-10 | Phase 3 -  Day 3: Carries + Pull (Volume/Stability) | Chest Supported DB Row (Spider) | Pull | 4 | 65 | 9 |  | 1 | Tempo 3-1-1; RIR 1; 60# dbs were unavailable.  |</t>
  </si>
  <si>
    <t>| 3 |  | 3 | 2026-03-10 | Phase 3 -  Day 3: Carries + Pull (Volume/Stability) | Single-Arm Neutral Grip Cable Pulldown | Pull | 1 | 160 | 10 |  | 1-2 | Tempo 3-1-1; RIR 1-2 |</t>
  </si>
  <si>
    <t>| 3 |  | 3 | 2026-03-10 | Phase 3 -  Day 3: Carries + Pull (Volume/Stability) | Single-Arm Neutral Grip Cable Pulldown | Pull | 2 | 160 | 10 |  | 1-2 | Tempo 3-1-1; RIR 1-2 |</t>
  </si>
  <si>
    <t>| 3 |  | 3 | 2026-03-10 | Phase 3 -  Day 3: Carries + Pull (Volume/Stability) | Single-Arm Neutral Grip Cable Pulldown | Pull | 3 | 160 | 8 |  | 1 | Tempo 3-1-1; RIR 1 |</t>
  </si>
  <si>
    <t>| 3 |  | 3 | 2026-03-10 | Phase 3 -  Day 3: Carries + Pull (Volume/Stability) | Single-Arm Neutral Grip Cable Pulldown | Pull | 4 | 160 | 8 |  | 1 | Tempo 3-1-1; RIR 1 |</t>
  </si>
  <si>
    <t>| 3 |  | 3 | 2026-03-10 | Phase 3 -  Day 3: Carries + Pull (Volume/Stability) | Single-Arm Cable Row (Split Stance) | Pull | 1 | 80 | 10 |  | 2 | Tempo 2-1-2; squeeze contraction; RIR 2 |</t>
  </si>
  <si>
    <t>| 3 |  | 3 | 2026-03-10 | Phase 3 -  Day 3: Carries + Pull (Volume/Stability) | Single-Arm Cable Row (Split Stance) | Pull | 2 | 90 | 10 |  | 2 | Tempo 2-1-2; squeeze contraction; RIR 2 |</t>
  </si>
  <si>
    <t>| 3 |  | 3 | 2026-03-10 | Phase 3 -  Day 3: Carries + Pull (Volume/Stability) | Single-Arm Cable Row (Split Stance) | Pull | 3 | 100 | 8 |  | 2 | Tempo 2-1-2; squeeze contraction; RIR 2 |</t>
  </si>
  <si>
    <t>| 3 |  | 3 | 2026-03-10 | Phase 3 -  Day 3: Carries + Pull (Volume/Stability) | Rear Delt Cable Fly | Pull | 1 | 30 | 12 |  | 1-2 | 15# per side; tempo 2-2-2; RIR 1-2; No d grip available. Held the cable |</t>
  </si>
  <si>
    <t>| 3 |  | 3 | 2026-03-10 | Phase 3 -  Day 3: Carries + Pull (Volume/Stability) | Rear Delt Cable Fly | Pull | 2 | 40 | 12 |  | 1-2 | 20# per side; tempo 2-2-2; RIR 1-2; No d grip available. Held the cable |</t>
  </si>
  <si>
    <t>| 3 |  | 3 | 2026-03-10 | Phase 3 -  Day 3: Carries + Pull (Volume/Stability) | Rear Delt Cable Fly | Pull | 3 | 50 | 10 |  | 1-2 | 25# per side; tempo 2-2-2; RIR 1-2; No d grip available. Held the cable |</t>
  </si>
  <si>
    <t>| 3 |  | 3 | 2026-03-10 | Phase 3 -  Day 3: Carries + Pull (Volume/Stability) | Incline DB Hammer Curl | Arms_Biceps | 1 | 25 | 10 |  | 2 | Tempo 3-1-3; RIR 2 bench at 30deg |</t>
  </si>
  <si>
    <t>| 3 |  | 3 | 2026-03-10 | Phase 3 -  Day 3: Carries + Pull (Volume/Stability) | Incline DB Hammer Curl | Arms_Biceps | 2 | 25 | 10 |  | 2 | Tempo 3-1-3; RIR 2 bench at 30deg |</t>
  </si>
  <si>
    <t>| 3 |  | 3 | 2026-03-10 | Phase 3 -  Day 3: Carries + Pull (Volume/Stability) | Incline DB Hammer Curl | Arms_Biceps | 3 | 25 | 9 |  | 2 | Tempo 3-1-3; RIR 2 bench at 30deg |</t>
  </si>
  <si>
    <t>| 3 |  | 3 | 2026-03-10 | Phase 3 -  Day 3: Carries + Pull (Volume/Stability) | Farmer’s Hold | Carry | 1 | 75 |  | 54 |  | Fat grip handles at this gym |</t>
  </si>
  <si>
    <t>| 3 |  | 3 | 2026-03-10 | Phase 3 -  Day 3: Carries + Pull (Volume/Stability) | Farmer’s Hold | Carry | 2 | 75 |  | 60 |  | Fat grip handles at this gym |</t>
  </si>
  <si>
    <t>| 3 |  | 3 | 2026-03-10 | Phase 3 -  Day 3: Carries + Pull (Volume/Stability) | Dead Hang | Carry | 1 | 0 |  | 30 |  | .5 = 30 seconds. Grip was maxed after farmers. Good scapula reset though |</t>
  </si>
  <si>
    <t>| 3 |  | 4 | 2026-03-11 | Phase 3 -  Day 4: Arms + Capacity (The Fun Day) | Incline Dumbbell Curl (Supinated) | Arms_Biceps | 1 | 25 | 12 |  | 2 | Tempo 3-1-3; RIR 2 |</t>
  </si>
  <si>
    <t>| 3 |  | 4 | 2026-03-11 | Phase 3 -  Day 4: Arms + Capacity (The Fun Day) | Incline Dumbbell Curl (Supinated) | Arms_Biceps | 2 | 25 | 10 |  | 2 | Tempo 3-1-3; RIR 2 |</t>
  </si>
  <si>
    <t>| 3 |  | 4 | 2026-03-11 | Phase 3 -  Day 4: Arms + Capacity (The Fun Day) | Incline Dumbbell Curl (Supinated) | Arms_Biceps | 3 | 25 | 8 |  | 2 | Tempo 2-1-3; RIR 2 |</t>
  </si>
  <si>
    <t>| 3 |  | 4 | 2026-03-11 | Phase 3 -  Day 4: Arms + Capacity (The Fun Day) | Rope Push-Downs | Arms_Triceps | 1 | 22.5 | 10 |  | 2+ | Warmup; tempo 2-1-3; RIR 2+ |</t>
  </si>
  <si>
    <t>| 3 |  | 4 | 2026-03-11 | Phase 3 -  Day 4: Arms + Capacity (The Fun Day) | Rope Push-Downs | Arms_Triceps | 2 | 40 | 12 |  | 2+ |  tempo 2-1-2; RIR 2+ |</t>
  </si>
  <si>
    <t>| 3 |  | 4 | 2026-03-11 | Phase 3 -  Day 4: Arms + Capacity (The Fun Day) | Rope Push-Downs | Arms_Triceps | 3 | 45 | 12 |  | 2 |  tempo 2-1-2; RIR 2 |</t>
  </si>
  <si>
    <t>| 3 |  | 4 | 2026-03-11 | Phase 3 -  Day 4: Arms + Capacity (The Fun Day) | Rope Push-Downs | Arms_Triceps | 4 | 50 | 9 |  | 0-1 |  tempo 2-1-2; RIR 0-1 |</t>
  </si>
  <si>
    <t>| 3 |  | 4 | 2026-03-11 | Phase 3 -  Day 4: Arms + Capacity (The Fun Day) | DB Cross Body Curl (Hammer Grip) | Arms_Biceps | 1 | 20 | 10 |  | 2 | Tempo 2-1-2; RIR 2 |</t>
  </si>
  <si>
    <t>| 3 |  | 4 | 2026-03-11 | Phase 3 -  Day 4: Arms + Capacity (The Fun Day) | DB Cross Body Curl (Hammer Grip) | Arms_Biceps | 2 | 25 | 10 |  | 1-2 | Tempo 2-1-2; RIR 1-2 |</t>
  </si>
  <si>
    <t>| 3 |  | 4 | 2026-03-11 | Phase 3 -  Day 4: Arms + Capacity (The Fun Day) | DB Cross Body Curl (Hammer Grip) | Arms_Biceps | 3 | 30 | 10 |  | 1 | Tempo 2-1-2; RIR 1 |</t>
  </si>
  <si>
    <t>| 3 |  | 4 | 2026-03-11 | Phase 3 -  Day 4: Arms + Capacity (The Fun Day) | Single Arm Cable Extensions | Arms_Triceps | 1 | 15 | 10 |  | 2+ | Tempo 3-1-2; RIR 2+ |</t>
  </si>
  <si>
    <t>| 3 |  | 4 | 2026-03-11 | Phase 3 -  Day 4: Arms + Capacity (The Fun Day) | Single Arm Cable Extensions | Arms_Triceps | 2 | 17.5 | 10 |  | 2 | Tempo 3-1-2; RIR 2 |</t>
  </si>
  <si>
    <t>| 3 |  | 4 | 2026-03-11 | Phase 3 -  Day 4: Arms + Capacity (The Fun Day) | Single Arm Cable Extensions | Arms_Triceps | 3 | 20 | 10 |  | 1 | Tempo 3-1-2; RIR 1 |</t>
  </si>
  <si>
    <t>| 3 |  | 4 | 2026-03-11 | Phase 3 -  Day 4: Arms + Capacity (The Fun Day) | Face Pull | Pull | 1 | 40 | 12 |  | 2 | Tempo 2-2-2; RIR 2 |</t>
  </si>
  <si>
    <t>| 3 |  | 4 | 2026-03-11 | Phase 3 -  Day 4: Arms + Capacity (The Fun Day) | Face Pull | Pull | 2 | 50 | 12 |  | 1-2 | Tempo 2-2-2; RIR 1-2 |</t>
  </si>
  <si>
    <t>| 3 |  | 4 | 2026-03-11 | Phase 3 -  Day 4: Arms + Capacity (The Fun Day) | Face Pull | Pull | 3 | 50 | 12 |  | 1-2 | Tempo 2-2-2; RIR 1-2 |</t>
  </si>
  <si>
    <t>| 3 |  | 4 | 2026-03-11 | Phase 3 -  Day 4: Arms + Capacity (The Fun Day) | Suitcase Carries | Carry | 1 | 65 |  | 60 |  | 1 min left and right; 2.5mph, 0 incline  |</t>
  </si>
  <si>
    <t>| 3 |  | 4 | 2026-03-11 | Phase 3 -  Day 4: Arms + Capacity (The Fun Day) | Suitcase Carries | Carry | 2 | 65 |  | 60 |  | 1 min left and right; 2.5mph, 0 incline  |</t>
  </si>
  <si>
    <t>| 3 |  | 4 | 2026-03-11 | Phase 3 -  Day 4: Arms + Capacity (The Fun Day) | Suitcase Carries | Carry | 3 | 65 |  | 60 |  | 1 min left and right; starting trying to roll to fingers around 50-52 seconds but fought it; fat grip dbs today too; 2.5mph, 0 incline  |</t>
  </si>
  <si>
    <t>| 3 |  | 4 | 2026-03-11 | Phase 3 -  Day 4: Arms + Capacity (The Fun Day) | Farmer’s Hold | Carry | 1 | 150 |  | 60 |  | 2 75# dbs; fat grip dbs; |</t>
  </si>
  <si>
    <t>| 3 |  | 4 | 2026-03-11 | Phase 3 -  Day 4: Arms + Capacity (The Fun Day) | Farmer’s Hold | Carry | 2 | 150 |  | 60 |  | 2 75# dbs; fat grip dbs; tough! Finger roll right at 1 minute.  |</t>
  </si>
  <si>
    <t>| 3 |  | 4 | 2026-03-11 | Phase 3 -  Day 4: Arms + Capacity (The Fun Day) | Dead Hang | Carry | 1 | 0 |  | 30 |  | Body weight |</t>
  </si>
  <si>
    <t>| 4 |  | 1 | 2026-03-18 | Phase 4 -  Day 1: Carries + Pull (Strength Bias) | Rowing | Pull | 1 |  |  | 300 |  | Warmup  |</t>
  </si>
  <si>
    <t>| 4 |  | 1 | 2026-03-18 | Phase 4 -  Day 1: Carries + Pull (Strength Bias) | Suitcase Carries | Carry | 1 | 70 |  | 60 |  | 2.5mph, 0 incline  |</t>
  </si>
  <si>
    <t>| 4 |  | 1 | 2026-03-18 | Phase 4 -  Day 1: Carries + Pull (Strength Bias) | Suitcase Carries | Carry | 2 | 70 |  | 60 |  | 2.5mph, 0 incline  |</t>
  </si>
  <si>
    <t>| 4 |  | 1 | 2026-03-18 | Phase 4 -  Day 1: Carries + Pull (Strength Bias) | Suitcase Carries | Carry | 3 | 70 |  | 60 |  | 2.5mph, 0 incline; felt good all sets. Right felt a little fatigued around 55-60 but did not finger roll |</t>
  </si>
  <si>
    <t>| 4 |  | 1 | 2026-03-18 | Phase 4 -  Day 1: Carries + Pull (Strength Bias) | Dumbbell Romanian Deadlift | Legs | 1 | 130 | 8 |  | 2 | Tempo 3-1-1; RIR 2; no 67.5 dbs |</t>
  </si>
  <si>
    <t>| 4 |  | 1 | 2026-03-18 | Phase 4 -  Day 1: Carries + Pull (Strength Bias) | Dumbbell Romanian Deadlift | Legs | 2 | 130 | 8 |  | 2 | Tempo 3-1-1; RIR 2; no 67.5 dbs |</t>
  </si>
  <si>
    <t>| 4 |  | 1 | 2026-03-18 | Phase 4 -  Day 1: Carries + Pull (Strength Bias) | Dumbbell Romanian Deadlift | Legs | 3 | 140 | 6 |  | 1-2 | 70# dbs; Tempo 3-1-1; RIR 1-2; slight right finger roll at 6 so stopped but had fuel in the tank for glutes/hamstrings, no 67.5 dbs |</t>
  </si>
  <si>
    <t>| 4 |  | 1 | 2026-03-18 | Phase 4 -  Day 1: Carries + Pull (Strength Bias) | Dumbbell Romanian Deadlift | Legs | 4 | 140 | 8 |  | 1-2 | 70# dbs; Tempo 3-1-1; RIR 1-2; slight right finger roll at 6 so stopped but had fuel in the tank for glutes/hamstrings, no 67.5 dbs |</t>
  </si>
  <si>
    <t>| 4 |  | 1 | 2026-03-18 | Phase 4 -  Day 1: Carries + Pull (Strength Bias) | Chest Supported DB Row (Spider) | Pull | 1 | 60 | 11 |  | 2 | 2-1-2; 1 second squeeze; grip started to fail on right at 10-11; RIR 2 (but zero for grip) |</t>
  </si>
  <si>
    <t>| 4 |  | 1 | 2026-03-18 | Phase 4 -  Day 1: Carries + Pull (Strength Bias) | Chest Supported DB Row (Spider) | Pull | 2 | 60 | 10 |  | 2 | 2-1-2; 1 second squeeze; grip started to fail on right at 9-10; RIR 2 (but zero for grip) |</t>
  </si>
  <si>
    <t>| 4 |  | 1 | 2026-03-18 | Phase 4 -  Day 1: Carries + Pull (Strength Bias) | Chest Supported DB Row (Spider) | Pull | 3 | 60 | 8 |  | 2 | 2-1-2; 1 second squeeze; grip started to fail on right at 9-10; RIR 2 (but zero for grip) |</t>
  </si>
  <si>
    <t>| 4 |  | 1 | 2026-03-18 | Phase 4 -  Day 1: Carries + Pull (Strength Bias) | Chest Supported DB Row (Spider) | Pull | 4 | 60 | 8 |  | 2 | 2-1-2; 1 second squeeze; grip started to fail on right at 9-10; RIR 2 (but zero for grip) |</t>
  </si>
  <si>
    <t>| 4 |  | 1 | 2026-03-18 | Phase 4 -  Day 1: Carries + Pull (Strength Bias) | Face Pull | Pull | 1 | 20 | 20 |  | 2 | Adjustable cable weight stack (20# plate); tempo 2-2-2; RIR 2 |</t>
  </si>
  <si>
    <t>| 4 |  | 1 | 2026-03-18 | Phase 4 -  Day 1: Carries + Pull (Strength Bias) | Face Pull | Pull | 2 | 25 | 20 |  | 2 | Adjustable cable weight stack (25# plate); tempo 2-2-2; RIR 2 |</t>
  </si>
  <si>
    <t>| 4 |  | 1 | 2026-03-18 | Phase 4 -  Day 1: Carries + Pull (Strength Bias) | Face Pull | Pull | 3 | 30 | 20 |  | 2 | Adjustable cable weight stack (30# plate); tempo 2-2-2; RIR 2 |</t>
  </si>
  <si>
    <t>| 4 |  | 1 | 2026-03-18 | Phase 4 -  Day 1: Carries + Pull (Strength Bias) | Incline Dumbbell Curl (Supinated) | Arms_Biceps | 1 | 30 | 11 |  | 1-2 | Bench at 3 (~15 degrees); tempo 3-1-1; RIR 1-2 |</t>
  </si>
  <si>
    <t>| 4 |  | 1 | 2026-03-18 | Phase 4 -  Day 1: Carries + Pull (Strength Bias) | Incline Dumbbell Curl (Supinated) | Arms_Biceps | 2 | 30 | 9 |  | 1 | Bench at 3 (~15 degrees); tempo 3-1-1; RIR 1 |</t>
  </si>
  <si>
    <t>| 4 |  | 1 | 2026-03-18 | Phase 4 -  Day 1: Carries + Pull (Strength Bias) | Incline Dumbbell Curl (Supinated) | Arms_Biceps | 3 | 30 | 7 |  | 1 | Little right capsule awareness on last set; Bench at 3 (~15 degrees); tempo 3-1-1; RIR 1 |</t>
  </si>
  <si>
    <t>| 4 |  | 2 | 2026-03-19 | Phase 4 -  Day 2: Push + Triceps (Hypertrophy) | Rowing | Pull | 1 |  |  | 300 |  | Warmup |</t>
  </si>
  <si>
    <t>| 4 |  | 2 | 2026-03-19 | Phase 4 -  Day 2: Push + Triceps (Hypertrophy) | Smith Machine Bench Press | Push | 1 | 115 | 8 |  | 2+ | Tempo 3-1-1, RIR 2+ |</t>
  </si>
  <si>
    <t>| 4 |  | 2 | 2026-03-19 | Phase 4 -  Day 2: Push + Triceps (Hypertrophy) | Smith Machine Bench Press | Push | 2 | 125 | 8 |  | 2 | Tempo 3-1-1, RIR 2 |</t>
  </si>
  <si>
    <t>| 4 |  | 2 | 2026-03-19 | Phase 4 -  Day 2: Push + Triceps (Hypertrophy) | Smith Machine Bench Press | Push | 3 | 125 | 7 |  | 1-2 | Tempo 3-1-1, RIR 1-2 |</t>
  </si>
  <si>
    <t>| 4 |  | 2 | 2026-03-19 | Phase 4 -  Day 2: Push + Triceps (Hypertrophy) | Single Arm Cable Press | Push | 1 | 20 | 10 |  | 2 | Tempo 2-2-2; RIR 2; left did 10 clean before slight trap involved, right did 12 with ease |</t>
  </si>
  <si>
    <t>| 4 |  | 2 | 2026-03-19 | Phase 4 -  Day 2: Push + Triceps (Hypertrophy) | Single Arm Cable Press | Push | 2 | 20 | 12 |  | 2 | Tempo 2-2-2; RIR 2; left did 10 clean before slight trap involved, right did 12 with ease |</t>
  </si>
  <si>
    <t>| 4 |  | 2 | 2026-03-19 | Phase 4 -  Day 2: Push + Triceps (Hypertrophy) | Single Arm Cable Press | Push | 3 | 20 | 12 |  | 2 | Tempo 2-2-2; RIR 2; |</t>
  </si>
  <si>
    <t>| 4 |  | 2 | 2026-03-19 | Phase 4 -  Day 2: Push + Triceps (Hypertrophy) | Rope Push-Downs | Arms_Triceps | 1 | 42.5 | 12 |  | 1-2 | Tempo 2-1-2; RIR 1-2 |</t>
  </si>
  <si>
    <t>| 4 |  | 2 | 2026-03-19 | Phase 4 -  Day 2: Push + Triceps (Hypertrophy) | Rope Push-Downs | Arms_Triceps | 2 | 45 | 11 |  | 1 | Tempo 2-1-2; RIR 1 |</t>
  </si>
  <si>
    <t>| 4 |  | 2 | 2026-03-19 | Phase 4 -  Day 2: Push + Triceps (Hypertrophy) | Rope Push-Downs | Arms_Triceps | 3 | 50 | 8 |  | 1 | Tempo 2-1-2; RIR 1; stopped once shoulder roll began |</t>
  </si>
  <si>
    <t>| 4 |  | 2 | 2026-03-19 | Phase 4 -  Day 2: Push + Triceps (Hypertrophy) | Rope Push-Downs | Arms_Triceps | 4 | 50 | 8 |  | 1 | Tempo 2-1-2; RIR 1; stopped once shoulder roll began |</t>
  </si>
  <si>
    <t>| 4 |  | 2 | 2026-03-19 | Phase 4 -  Day 2: Push + Triceps (Hypertrophy) | Single-Arm Overhead Cable Extension | Arms_Triceps | 1 | 10 | 10 |  | 2 | Tempo 3-1-2; RIR 2; |</t>
  </si>
  <si>
    <t>| 4 |  | 2 | 2026-03-19 | Phase 4 -  Day 2: Push + Triceps (Hypertrophy) | Single-Arm Overhead Cable Extension | Arms_Triceps | 2 | 12.5 | 11 |  | 1-2 | Tempo 3-1-2; RIR 1-2; tap assist 9-11 |</t>
  </si>
  <si>
    <t>| 4 |  | 2 | 2026-03-19 | Phase 4 -  Day 2: Push + Triceps (Hypertrophy) | Single-Arm Overhead Cable Extension | Arms_Triceps | 3 | 12.5 | 10 |  | 1-2 | Tempo 3-1-2; RIR 1-2; tap assist 8-10 |</t>
  </si>
  <si>
    <t>| 4 |  | 2 | 2026-03-19 | Phase 4 -  Day 2: Push + Triceps (Hypertrophy) | Dumbbell Lateral Raise | Push | 1 | 6 | 15 |  | 2 | Tempo 2-1-2; RIR 2 |</t>
  </si>
  <si>
    <t>| 4 |  | 2 | 2026-03-19 | Phase 4 -  Day 2: Push + Triceps (Hypertrophy) | Dumbbell Lateral Raise | Push | 2 | 10 | 10 |  | 1-2 | Tempo 2-1-2; RIR 1-2; no 4# dbs exist at my gym. Jumped to 5# |</t>
  </si>
  <si>
    <t>| 4 |  | 2 | 2026-03-19 | Phase 4 -  Day 2: Push + Triceps (Hypertrophy) | Dumbbell Lateral Raise | Push | 3 | 10 | 12 |  | 1 | Tempo 2-1-2; RIR 1; no 4# dbs exist at my gym. Jumped to 5# |</t>
  </si>
  <si>
    <t>| 4 |  | 2 | 2026-03-19 | Phase 4 -  Day 2: Push + Triceps (Hypertrophy) | Rowing | Pull | 2 |  |  | 460 |  | 2007m |</t>
  </si>
  <si>
    <t>| 4 |  | 2 | 2026-03-19 | Phase 4 -  Day 2: Push + Triceps (Hypertrophy) | Smith Machine Bench Press | Push | 4 | 125 | 7 |  |  |  |</t>
  </si>
  <si>
    <t>| 4 |  | 3 | 2026-03-20 | Phase 4 -  Day 3: Carries + Pull (Volume/Stability) | Rowing | Pull | 1 |  |  | 300 |  | Warmup, 1250m, |</t>
  </si>
  <si>
    <t>| 4 |  | 3 | 2026-03-20 | Phase 4 -  Day 3: Carries + Pull (Volume/Stability) | Chest Supported DB Row (Spider) | Pull | 1 | 70 | 10 |  | 2 | Tempo 2-1-2; RIR 2; 1 sec squeeze each rep |</t>
  </si>
  <si>
    <t>| 4 |  | 3 | 2026-03-20 | Phase 4 -  Day 3: Carries + Pull (Volume/Stability) | Chest Supported DB Row (Spider) | Pull | 2 | 75 | 9 |  | 1 | Tempo 2-1-1; still got a decent 1 sec squeeze but the jump to 75# is feeling tough; RIR 1 |</t>
  </si>
  <si>
    <t>| 4 |  | 3 | 2026-03-20 | Phase 4 -  Day 3: Carries + Pull (Volume/Stability) | Chest Supported DB Row (Spider) | Pull | 3 | 75 | 8 |  | 1 | Tempo 2-1-1; still got a decent 1 sec squeeze but the jump to 75# is feeling tough; RIR 1 |</t>
  </si>
  <si>
    <t>| 4 |  | 3 | 2026-03-20 | Phase 4 -  Day 3: Carries + Pull (Volume/Stability) | Chest Supported DB Row (Spider) | Pull | 4 | 75 | 6 |  | 0-1 | Tempo 2-1-1; tempo got a little sloppy; still got a decent 1 sec squeeze but the jump to 75# is feeling tough; RIR 0-1 |</t>
  </si>
  <si>
    <t>| 4 |  | 3 | 2026-03-20 | Phase 4 -  Day 3: Carries + Pull (Volume/Stability) | Single-Arm Neutral Grip Cable Pulldown | Pull | 1 | 145 | 10 |  | 1-2 | Tempo 2-1-2; long hold/squeeze; RIR 1-2; using high cable single stack at 70 + 2.5 |</t>
  </si>
  <si>
    <t>| 4 |  | 3 | 2026-03-20 | Phase 4 -  Day 3: Carries + Pull (Volume/Stability) | Single-Arm Neutral Grip Cable Pulldown | Pull | 2 | 150 | 10 |  | 1-2 | Tempo 2-1-2; long hold/squeeze; RIR 1-2; using high cable single stack at 70 + 2.5 |</t>
  </si>
  <si>
    <t>| 4 |  | 3 | 2026-03-20 | Phase 4 -  Day 3: Carries + Pull (Volume/Stability) | Single-Arm Neutral Grip Cable Pulldown | Pull | 3 | 155 | 8 |  | 0-1 | Tempo 2-1-2; long hold/squeeze; RIR 0-1; using high cable single stack at 70 + 2.5 |</t>
  </si>
  <si>
    <t>| 4 |  | 3 | 2026-03-20 | Phase 4 -  Day 3: Carries + Pull (Volume/Stability) | Seat Cable Row (V / Narrow Neutral Grip) | Pull | 1 | 120 | 10 |  | 2 | Dual Pulley Row was the only setup available. I was on the 42.5 plate. Felt like 120ish; tempo 3-2-2; RIR 2 |</t>
  </si>
  <si>
    <t>| 4 |  | 3 | 2026-03-20 | Phase 4 -  Day 3: Carries + Pull (Volume/Stability) | Seat Cable Row (V / Narrow Neutral Grip) | Pull | 2 | 130 | 10 |  | 1-2 | Tempo 3-2-2; RIR 1-2; 50# plate on dual pulley machine stack |</t>
  </si>
  <si>
    <t>| 4 |  | 3 | 2026-03-20 | Phase 4 -  Day 3: Carries + Pull (Volume/Stability) | Seat Cable Row (V / Narrow Neutral Grip) | Pull | 3 | 140 | 9 |  | 1-2 | Tempo 3-2-1; RIR 1-2; 60# plate on dual pulley machine stack |</t>
  </si>
  <si>
    <t>| 4 |  | 3 | 2026-03-20 | Phase 4 -  Day 3: Carries + Pull (Volume/Stability) | Rear Delt Cable Fly | Pull | 1 | 5 | 15 |  | 2 | Tempo 2-2-2; RIR 2; single arm as the adjustable cable pulley was the only available  |</t>
  </si>
  <si>
    <t>| 4 |  | 3 | 2026-03-20 | Phase 4 -  Day 3: Carries + Pull (Volume/Stability) | Rear Delt Cable Fly | Pull | 2 | 5 | 15 |  | 2 | Noticed my left trap was engaging around rep 11. I self corrected. Tempo 2-2-2; RIR 2; single arm as the adjustable cable pulley was the only available  |</t>
  </si>
  <si>
    <t>| 4 |  | 3 | 2026-03-20 | Phase 4 -  Day 3: Carries + Pull (Volume/Stability) | Rear Delt Cable Fly | Pull | 3 | 5 | 15 |  | 2 | Noticed my left trap was engaging around rep 11. I self corrected. Tempo 2-2-2; RIR 2; single arm as the adjustable cable pulley was the only available  |</t>
  </si>
  <si>
    <t>| 4 |  | 3 | 2026-03-20 | Phase 4 -  Day 3: Carries + Pull (Volume/Stability) | Suitcase Carries | Carry | 1 | 65 |  | 60 |  | 2.5 mph, 0 incline  |</t>
  </si>
  <si>
    <t>| 4 |  | 3 | 2026-03-20 | Phase 4 -  Day 3: Carries + Pull (Volume/Stability) | Suitcase Carries | Carry | 2 | 65 |  | 60 |  | 2.5 mph, 0 incline; made it to 59 seconds on right. Rolled to fingers  |</t>
  </si>
  <si>
    <t>| 4 |  | 3 | 2026-03-20 | Phase 4 -  Day 3: Carries + Pull (Volume/Stability) | Incline Dumbbell Curl (Supinated) | Arms_Biceps | 1 | 25 | 10 |  | 2 | Tempo 3-1-2; RIR 2; bench at 3 |</t>
  </si>
  <si>
    <t>| 4 |  | 3 | 2026-03-20 | Phase 4 -  Day 3: Carries + Pull (Volume/Stability) | Incline Dumbbell Curl (Supinated) | Arms_Biceps | 2 | 25 | 7 |  | 2 | Tempo 3-1-2; RIR 2; bench at 3 |</t>
  </si>
  <si>
    <t>| 4 |  | 3 | 2026-03-20 | Phase 4 -  Day 3: Carries + Pull (Volume/Stability) | Rowing | Pull | 2 |  |  | 470 |  | 116 strokes  |</t>
  </si>
  <si>
    <t>| 4 |  | 4 | 2026-03-21 | Phase 4 -  Day 4: Arms + Capacity (The Fun Day) | Rowing | Pull | 1 |  |  | 300 |  |  |</t>
  </si>
  <si>
    <t>| 4 |  | 4 | 2026-03-21 | Phase 4 -  Day 4: Arms + Capacity (The Fun Day) | Incline Dumbbell Curl (Supinated) | Arms_Biceps | 1 | 25 | 12 |  | 2 | Tempo 3-1-2; RIR 2; moving up to 30# per your instruction; bench incline set at 3 |</t>
  </si>
  <si>
    <t>| 4 |  | 4 | 2026-03-21 | Phase 4 -  Day 4: Arms + Capacity (The Fun Day) | Incline Dumbbell Curl (Supinated) | Arms_Biceps | 2 | 30 | 9 |  | 1-2 | Tempo 3-1-2; RIR 1-2;  |</t>
  </si>
  <si>
    <t>| 4 |  | 4 | 2026-03-21 | Phase 4 -  Day 4: Arms + Capacity (The Fun Day) | Incline Dumbbell Curl (Supinated) | Arms_Biceps | 3 | 30 | 7 |  | 1-2 | Tempo 3-1-2; RIR 1-2;  |</t>
  </si>
  <si>
    <t>| 4 |  | 4 | 2026-03-21 | Phase 4 -  Day 4: Arms + Capacity (The Fun Day) | Incline Dumbbell Curl (Supinated) | Arms_Biceps | 4 | 30 | 6 |  | 1-2 | Tempo 3-1-2; RIR 1-2;  |</t>
  </si>
  <si>
    <t>| 4 |  | 4 | 2026-03-21 | Phase 4 -  Day 4: Arms + Capacity (The Fun Day) | DB Spider Curl (Hammer) | Arms_Biceps | 1 | 35 | 15 |  | 1-2 | Bench at 3; tempo 2-1-1; RIR 1-2; switched to alternating left/right at 8th rep |</t>
  </si>
  <si>
    <t>| 4 |  | 4 | 2026-03-21 | Phase 4 -  Day 4: Arms + Capacity (The Fun Day) | DB Spider Curl (Hammer) | Arms_Biceps | 2 | 35 | 14 |  | 1-2 | Bench at 3; tempo 2-1-1; RIR 1-2; alternating left/right |</t>
  </si>
  <si>
    <t>| 4 |  | 4 | 2026-03-21 | Phase 4 -  Day 4: Arms + Capacity (The Fun Day) | DB Spider Curl (Hammer) | Arms_Biceps | 3 | 35 | 14 |  | 1-2 | Bench at 3; tempo 2-1-1; RIR 1-2; alternating left/right |</t>
  </si>
  <si>
    <t>| 4 |  | 4 | 2026-03-21 | Phase 4 -  Day 4: Arms + Capacity (The Fun Day) | Rope Push-Downs | Arms_Triceps | 1 | 45 | 12 |  | 2 | Tempo 2-1-2; RIR 2 |</t>
  </si>
  <si>
    <t>| 4 |  | 4 | 2026-03-21 | Phase 4 -  Day 4: Arms + Capacity (The Fun Day) | Rope Push-Downs | Arms_Triceps | 2 | 45 | 11 |  | 2 | Tempo 2-1-2; RIR 2 |</t>
  </si>
  <si>
    <t>| 4 |  | 4 | 2026-03-21 | Phase 4 -  Day 4: Arms + Capacity (The Fun Day) | Rope Push-Downs | Arms_Triceps | 3 | 45 | 10 |  | 1 | Tempo 2-1-2; RIR 1 |</t>
  </si>
  <si>
    <t>| 4 |  | 4 | 2026-03-21 | Phase 4 -  Day 4: Arms + Capacity (The Fun Day) | Rope Push-Downs | Arms_Triceps | 4 | 50 | 9 |  | 1 | Tempo 2-1-2; RIR 1; hands started coming together 8-9 |</t>
  </si>
  <si>
    <t>| 4 |  | 4 | 2026-03-21 | Phase 4 -  Day 4: Arms + Capacity (The Fun Day) | Rowing | Pull | 2 |  |  | 480 |  | Watts above 200; stroke rate ~13-15; 116 strokes total |</t>
  </si>
  <si>
    <t>| 4 |  | 4 | 2026-03-21 | Phase 4 -  Day 4: Arms + Capacity (The Fun Day) | Single Arm Cable Extensions | Arms_Triceps | 1 | 10 | 10 |  | 2 | Tempo 3-1-2; RIR 2 |</t>
  </si>
  <si>
    <t>| 4 |  | 4 | 2026-03-21 | Phase 4 -  Day 4: Arms + Capacity (The Fun Day) | Single Arm Cable Extensions | Arms_Triceps | 2 | 10 | 11 |  | 2 | Tempo 3-1-2; RIR 2 |</t>
  </si>
  <si>
    <t>| 4 |  | 4 | 2026-03-21 | Phase 4 -  Day 4: Arms + Capacity (The Fun Day) | Single Arm Cable Extensions | Arms_Triceps | 3 | 12.5 | 10 |  | 2 | Tempo 3-1-2; RIR 2 |</t>
  </si>
  <si>
    <t>| 4 |  | 4 | 2026-03-21 | Phase 4 -  Day 4: Arms + Capacity (The Fun Day) | Farmer's Walk | Carry | 1 | 150 |  | 60 |  | Treadmill 2.5 mph, 0 incline |</t>
  </si>
  <si>
    <t>| 4 |  | 4 | 2026-03-21 | Phase 4 -  Day 4: Arms + Capacity (The Fun Day) | Farmer's Walk | Carry | 2 | 150 |  | 51.6 |  | Treadmill 2.5 mph, 0 incline |</t>
  </si>
  <si>
    <t>| 4 |  | 4 | 2026-03-21 | Phase 4 -  Day 4: Arms + Capacity (The Fun Day) | Farmer's Walk | Carry | 3 | 150 |  | 39.6 |  | Treadmill 2.5 mph, 0 incline |</t>
  </si>
  <si>
    <t>| 4 |  | 4 | 2026-03-21 | Phase 4 -  Day 4: Arms + Capacity (The Fun Day) | Farmer's Walk | Carry | 4 | 150 |  | 30 |  | Treadmill 2.5 mph, 0 incline |</t>
  </si>
  <si>
    <t>| 4 |  | 1 | 2026-03-23 | Phase 4 -  Day 1: Carries + Pull (Strength Bias) | Rowing | Pull | 1 |  |  | 300 |  | Warmup |</t>
  </si>
  <si>
    <t>| 4 |  | 1 | 2026-03-23 | Phase 4 -  Day 1: Carries + Pull (Strength Bias) | Suitcase Carries | Carry | 1 | 70 |  | 64.800000000000011 |  | 2.5 mph, 0 incline |</t>
  </si>
  <si>
    <t>| 4 |  | 1 | 2026-03-23 | Phase 4 -  Day 1: Carries + Pull (Strength Bias) | Suitcase Carries | Carry | 2 | 70 |  | 61.2 |  | 2.5 mph, 0 incline |</t>
  </si>
  <si>
    <t>| 4 |  | 1 | 2026-03-23 | Phase 4 -  Day 1: Carries + Pull (Strength Bias) | Suitcase Carries | Carry | 3 | 70 |  | 60 |  | 2.5 mph, 0 incline;  |</t>
  </si>
  <si>
    <t>| 4 |  | 1 | 2026-03-23 | Phase 4 -  Day 1: Carries + Pull (Strength Bias) | Dumbbell Romanian Deadlift | Legs | 1 | 140 | 8 |  | 2 | Tempo 3-1-1; RIR 2 |</t>
  </si>
  <si>
    <t>| 4 |  | 1 | 2026-03-23 | Phase 4 -  Day 1: Carries + Pull (Strength Bias) | Dumbbell Romanian Deadlift | Legs | 2 | 140 | 8 |  | 2 | Tempo 3-1-1; RIR 2 |</t>
  </si>
  <si>
    <t>| 4 |  | 1 | 2026-03-23 | Phase 4 -  Day 1: Carries + Pull (Strength Bias) | Dumbbell Romanian Deadlift | Legs | 3 | 140 | 7 |  | 2 | Tempo 3-1-1; RIR 2; right grip started to give after the 7th rep |</t>
  </si>
  <si>
    <t>| 4 |  | 1 | 2026-03-23 | Phase 4 -  Day 1: Carries + Pull (Strength Bias) | Dumbbell Romanian Deadlift | Legs | 4 | 150 | 6 |  | 2 | Tempo 3-1-1; RIR 2; right grip started to give after the 7th rep |</t>
  </si>
  <si>
    <t>| 4 |  | 1 | 2026-03-23 | Phase 4 -  Day 1: Carries + Pull (Strength Bias) | Chest Supported DB Row (Spider) | Pull | 1 | 70 | 10 |  | 1 | Tempo 2-1-2; RIR 1; right grip tired still |</t>
  </si>
  <si>
    <t>| 4 |  | 1 | 2026-03-23 | Phase 4 -  Day 1: Carries + Pull (Strength Bias) | Chest Supported DB Row (Spider) | Pull | 2 | 70 | 8 |  | 1-2 | Tempo 2-1-2; RIR 1-2; right grip tired still |</t>
  </si>
  <si>
    <t>| 4 |  | 1 | 2026-03-23 | Phase 4 -  Day 1: Carries + Pull (Strength Bias) | Chest Supported DB Row (Spider) | Pull | 3 | 70 | 7.5 |  | 1 | Tempo 2-1-2; RIR 1; right and left grip getting taxed |</t>
  </si>
  <si>
    <t>| 4 |  | 1 | 2026-03-23 | Phase 4 -  Day 1: Carries + Pull (Strength Bias) | Chest Supported DB Row (Spider) | Pull | 4 | 70 | 7.5 |  | 1 | Tempo 2-1-2; RIR 1; right and left grip getting taxed |</t>
  </si>
  <si>
    <t>| 4 |  | 1 | 2026-03-23 | Phase 4 -  Day 1: Carries + Pull (Strength Bias) | Face Pull | Pull | 1 | 25 | 20 |  | 2 | Tempo 2-2-2; RIR 2; cable at 4 |</t>
  </si>
  <si>
    <t>| 4 |  | 1 | 2026-03-23 | Phase 4 -  Day 1: Carries + Pull (Strength Bias) | Face Pull | Pull | 2 | 27.5 | 20 |  | 2 | Tempo 2-2-2; RIR 2; cable at 4 |</t>
  </si>
  <si>
    <t>| 4 |  | 1 | 2026-03-23 | Phase 4 -  Day 1: Carries + Pull (Strength Bias) | Face Pull | Pull | 3 | 30 | 20 |  | 2 | Tempo 2-2-2; RIR 2; cable at 4 |</t>
  </si>
  <si>
    <t>| 4 |  | 1 | 2026-03-23 | Phase 4 -  Day 1: Carries + Pull (Strength Bias) | Incline Dumbbell Curl (Supinated) | Arms_Biceps | 1 | 30 | 11 |  | 1 | Tempo 3-1-2; RIR 1; bench at 3 |</t>
  </si>
  <si>
    <t>| 4 |  | 1 | 2026-03-23 | Phase 4 -  Day 1: Carries + Pull (Strength Bias) | Incline Dumbbell Curl (Supinated) | Arms_Biceps | 2 | 30 | 8 |  | 1 | Tempo 3-1-2; RIR 1; bench at 3 |</t>
  </si>
  <si>
    <t>| 4 |  | 1 | 2026-03-23 | Phase 4 -  Day 1: Carries + Pull (Strength Bias) | Incline Dumbbell Curl (Supinated) | Arms_Biceps | 3 | 30 | 7 |  | 1 | Tempo 3-1-2; RIR 1; bench at 3 |</t>
  </si>
  <si>
    <t>| 4 |  | 2 | 2026-03-27 | Phase 4 -  Day 2: Push + Triceps (Hypertrophy) | Rowing | Pull | 1 |  |  | 300 |  | Warmup |</t>
  </si>
  <si>
    <t>| 4 |  | 2 | 2026-03-27 | Phase 4 -  Day 2: Push + Triceps (Hypertrophy) | Scap Push Ups | Push | 1 | 0 | 12 |  |  |  |</t>
  </si>
  <si>
    <t>| 4 |  | 2 | 2026-03-27 | Phase 4 -  Day 2: Push + Triceps (Hypertrophy) | Smith Machine Bench Press | Push | 1 | 125 | 8 |  | 2 | Tempo 3-1-1; RIR 2 |</t>
  </si>
  <si>
    <t>| 4 |  | 2 | 2026-03-27 | Phase 4 -  Day 2: Push + Triceps (Hypertrophy) | Smith Machine Bench Press | Push | 2 | 125 | 7 |  | 1-2 | Tempo 3-1-1; RIR 1-2 |</t>
  </si>
  <si>
    <t>| 4 |  | 2 | 2026-03-27 | Phase 4 -  Day 2: Push + Triceps (Hypertrophy) | Smith Machine Bench Press | Push | 3 | 125 | 6 |  | 1-2 | Tempo 3-1-1; RIR 1-2 |</t>
  </si>
  <si>
    <t>| 4 |  | 2 | 2026-03-27 | Phase 4 -  Day 2: Push + Triceps (Hypertrophy) | Smith Machine Bench Press | Push | 4 | 125 | 5 |  | 1-2 | Tempo 3-1-1; RIR 1-2 |</t>
  </si>
  <si>
    <t>| 4 |  | 2 | 2026-03-27 | Phase 4 -  Day 2: Push + Triceps (Hypertrophy) | Single Arm Cable Press | Push | 1 | 20 | 12 |  | 2 | Tempo 2-1-2; RIR 2 |</t>
  </si>
  <si>
    <t>| 4 |  | 2 | 2026-03-27 | Phase 4 -  Day 2: Push + Triceps (Hypertrophy) | Single Arm Cable Press | Push | 2 | 20 | 12 |  | 1-2 | Tempo 2-1-2; RIR 1-2 |</t>
  </si>
  <si>
    <t>| 4 |  | 2 | 2026-03-27 | Phase 4 -  Day 2: Push + Triceps (Hypertrophy) | Single Arm Cable Press | Push | 3 | 22.5 | 12 |  | 1-2 | Tempo 2-1-2; RIR 1-2 |</t>
  </si>
  <si>
    <t>| 4 |  | 2 | 2026-03-27 | Phase 4 -  Day 2: Push + Triceps (Hypertrophy) | Rope Push-Downs | Arms_Triceps | 1 | 45 | 12 |  | 1-2 | Tempo 2-1-2; RIR 1-2 |</t>
  </si>
  <si>
    <t>| 4 |  | 2 | 2026-03-27 | Phase 4 -  Day 2: Push + Triceps (Hypertrophy) | Rope Push-Downs | Arms_Triceps | 2 | 45 | 10 |  | 1 | Tempo 2-1-2; RIR 1 |</t>
  </si>
  <si>
    <t>| 4 |  | 2 | 2026-03-27 | Phase 4 -  Day 2: Push + Triceps (Hypertrophy) | Rope Push-Downs | Arms_Triceps | 3 | 50 | 9 |  | 1 | Tempo 2-1-2; RIR 1 |</t>
  </si>
  <si>
    <t>| 4 |  | 2 | 2026-03-27 | Phase 4 -  Day 2: Push + Triceps (Hypertrophy) | Rope Push-Downs | Arms_Triceps | 4 | 50 | 5.5 |  | 1 | Tempo 2-1-2; RIR 1 |</t>
  </si>
  <si>
    <t>| 4 |  | 2 | 2026-03-27 | Phase 4 -  Day 2: Push + Triceps (Hypertrophy) | Rope Push-Downs | Arms_Triceps | 5 | 40 | 3 |  | 1 | Tempo 2-1-2; RIR 1 |</t>
  </si>
  <si>
    <t>| 4 |  | 2 | 2026-03-27 | Phase 4 -  Day 2: Push + Triceps (Hypertrophy) | Single-Arm Overhead Cable Extension | Arms_Triceps | 1 | 10 | 12 |  | 1 | Tempo 3-1-2; RIR 1; seated row pulley as all other cables were taken; 10# plate |</t>
  </si>
  <si>
    <t>| 4 |  | 2 | 2026-03-27 | Phase 4 -  Day 2: Push + Triceps (Hypertrophy) | Single-Arm Overhead Cable Extension | Arms_Triceps | 2 | 10 | 12 |  | 1 | Tempo 3-1-2; RIR 1; seated row pulley as all other cables were taken; 10# plate |</t>
  </si>
  <si>
    <t>| 4 |  | 2 | 2026-03-27 | Phase 4 -  Day 2: Push + Triceps (Hypertrophy) | Single-Arm Overhead Cable Extension | Arms_Triceps | 3 | 10 | 12 |  | 1 | Assisted 9-12; Tempo 3-1-2; RIR 1; seated row pulley as all other cables were taken; 10# plate |</t>
  </si>
  <si>
    <t>| 4 |  | 2 | 2026-03-27 | Phase 4 -  Day 2: Push + Triceps (Hypertrophy) | Dumbbell Lateral Raise | Push | 1 | 6 | 15 |  | 1-2 | Tempo 2-2-2;RIR 1-2 |</t>
  </si>
  <si>
    <t>| 4 |  | 2 | 2026-03-27 | Phase 4 -  Day 2: Push + Triceps (Hypertrophy) | Dumbbell Lateral Raise | Push | 2 | 10 | 13 |  | 1-2 | Tempo 2-2-2;RIR 1-2 |</t>
  </si>
  <si>
    <t>| 4 |  | 2 | 2026-03-27 | Phase 4 -  Day 2: Push + Triceps (Hypertrophy) | Dumbbell Lateral Raise | Push | 3 | 10 | 10 |  | 0-1 | Tempo 2-2-2;RIR 0-1 |</t>
  </si>
  <si>
    <t>| 4 |  | 3 | 2026-03-28 | Phase 4 -  Day 3: Carries + Pull (Volume/Stability) | Rowing | Pull | 1 |  |  | 300 |  | Warmup: 1300m=4,265 ft 1.102 in  |</t>
  </si>
  <si>
    <t>| 4 |  | 3 | 2026-03-28 | Phase 4 -  Day 3: Carries + Pull (Volume/Stability) | Chest Supported DB Row (Spider) | Pull | 1 | 70 | 10 |  | 2 | Tempo 2-1-2; RIR 2 |</t>
  </si>
  <si>
    <t>| 4 |  | 3 | 2026-03-28 | Phase 4 -  Day 3: Carries + Pull (Volume/Stability) | Chest Supported DB Row (Spider) | Pull | 2 | 70 | 10 |  | 2 | Tempo 2-1-2; RIR 2 |</t>
  </si>
  <si>
    <t>| 4 |  | 3 | 2026-03-28 | Phase 4 -  Day 3: Carries + Pull (Volume/Stability) | Chest Supported DB Row (Spider) | Pull | 3 | 70 | 8 |  | 1-2 | Tempo 2-1-2; RIR 1-2 |</t>
  </si>
  <si>
    <t>| 4 |  | 3 | 2026-03-28 | Phase 4 -  Day 3: Carries + Pull (Volume/Stability) | Chest Supported DB Row (Spider) | Pull | 4 | 70 | 8 |  | 1 | Tempo 2-1-2; RIR 1 |</t>
  </si>
  <si>
    <t>| 4 |  | 3 | 2026-03-28 | Phase 4 -  Day 3: Carries + Pull (Volume/Stability) | Single-Arm Neutral Grip Cable Pulldown | Pull | 1 | 145 | 12 |  | 1-2 | Tempo 2-1-2; RIR 1-2; lat pulldown pulley |</t>
  </si>
  <si>
    <t>| 4 |  | 3 | 2026-03-28 | Phase 4 -  Day 3: Carries + Pull (Volume/Stability) | Single-Arm Neutral Grip Cable Pulldown | Pull | 2 | 150 | 11 |  | 1-2 | 70# plate + 2 2.5lbs plates; Tempo 2-1-2; RIR 1-2; lat pulldown pulley |</t>
  </si>
  <si>
    <t>| 4 |  | 3 | 2026-03-28 | Phase 4 -  Day 3: Carries + Pull (Volume/Stability) | Single-Arm Neutral Grip Cable Pulldown | Pull | 3 | 170 | 10 |  | 1 | 85# plate; Tempo 2-1-2; RIR 1; lat pulldown pulley; tapped assist on 10 |</t>
  </si>
  <si>
    <t>| 4 |  | 3 | 2026-03-28 | Phase 4 -  Day 3: Carries + Pull (Volume/Stability) | Seat Cable Row (V / Narrow Neutral Grip) | Pull | 1 | 140 | 10 |  | 1-2 | Tempo; 2-1-2; RIR 1-2; triceps hitting lats on the pullback seeming to limit ROM |</t>
  </si>
  <si>
    <t>| 4 |  | 3 | 2026-03-28 | Phase 4 -  Day 3: Carries + Pull (Volume/Stability) | Seat Cable Row (V / Narrow Neutral Grip) | Pull | 2 | 140 | 10 |  |  | Tempo; 3-1.5-1; |</t>
  </si>
  <si>
    <t>| 4 |  | 3 | 2026-03-28 | Phase 4 -  Day 3: Carries + Pull (Volume/Stability) | Seat Cable Row (V / Narrow Neutral Grip) | Pull | 3 | 140 | 7.5 |  |  | Tempo; 3-1.5-1; grip starting to give out |</t>
  </si>
  <si>
    <t>| 4 |  | 3 | 2026-03-28 | Phase 4 -  Day 3: Carries + Pull (Volume/Stability) | Rear Delt Cable Fly | Pull | 1 | 5 | 15 |  | 2+ | Tempo 2-2-2; RIR 2+ |</t>
  </si>
  <si>
    <t>| 4 |  | 3 | 2026-03-28 | Phase 4 -  Day 3: Carries + Pull (Volume/Stability) | Rear Delt Cable Fly | Pull | 2 | 7.5 | 15 |  | 2 | Tempo 2-2-2; RIR 2 |</t>
  </si>
  <si>
    <t>| 4 |  | 3 | 2026-03-28 | Phase 4 -  Day 3: Carries + Pull (Volume/Stability) | Rear Delt Cable Fly | Pull | 3 | 7.5 | 15 |  | 2 | Tempo 2-2-2; RIR 2 |</t>
  </si>
  <si>
    <t>| 4 |  | 3 | 2026-03-28 | Phase 4 -  Day 3: Carries + Pull (Volume/Stability) | Suitcase Carries | Carry | 1 | 75 |  | 49.8 |  | 2.5 mph; 0 incline; 50/60=0.833  |</t>
  </si>
  <si>
    <t>| 4 |  | 3 | 2026-03-28 | Phase 4 -  Day 3: Carries + Pull (Volume/Stability) | Suitcase Carries | Carry | 2 | 75 |  | 45 |  | 2.5 mph; 0 incline; 45/60=0.75  |</t>
  </si>
  <si>
    <t>| 4 |  | 3 | 2026-03-28 | Phase 4 -  Day 3: Carries + Pull (Volume/Stability) | Suitcase Carries | Carry | 3 | 75 |  | 45 |  | 2.5 mph; 0 incline; 45/60=0.75  |</t>
  </si>
  <si>
    <t>| 4 |  | 3 | 2026-03-28 | Phase 4 -  Day 3: Carries + Pull (Volume/Stability) | Incline Dumbbell Curl (Supinated) | Arms_Biceps | 1 | 30 | 10 |  | 1-2 | Tempo 2-1-2; RIR 1-2 |</t>
  </si>
  <si>
    <t>| 4 |  | 3 | 2026-03-28 | Phase 4 -  Day 3: Carries + Pull (Volume/Stability) | Incline Dumbbell Curl (Supinated) | Arms_Biceps | 2 | 30 | 8 |  | 1-2 | Tempo 2-1-2; RIR 1-2 |</t>
  </si>
  <si>
    <t>| 4 |  | 4 | 2026-03-29 | Phase 4 -  Day 4: Arms + Capacity (The Fun Day) | Rowing | Pull | 1 |  |  | 300 |  | Warmup; 1307m=4,288 ft 0.693 in |</t>
  </si>
  <si>
    <t>| 4 |  | 4 | 2026-03-29 | Phase 4 -  Day 4: Arms + Capacity (The Fun Day) | Incline Dumbbell Curl (Supinated) | Arms_Biceps | 1 | 30 | 10 |  | 2 | Tempo 3-1-2; RIR 2 |</t>
  </si>
  <si>
    <t>| 4 |  | 4 | 2026-03-29 | Phase 4 -  Day 4: Arms + Capacity (The Fun Day) | Incline Dumbbell Curl (Supinated) | Arms_Biceps | 2 | 30 | 10 |  | 1-2 | Tempo 3-1-2; RIR 1-2 |</t>
  </si>
  <si>
    <t>| 4 |  | 4 | 2026-03-29 | Phase 4 -  Day 4: Arms + Capacity (The Fun Day) | Incline Dumbbell Curl (Supinated) | Arms_Biceps | 3 | 30 | 7 |  | 1 | Tempo 3-1-2; RIR 1 |</t>
  </si>
  <si>
    <t>| 4 |  | 4 | 2026-03-29 | Phase 4 -  Day 4: Arms + Capacity (The Fun Day) | Incline Dumbbell Curl (Supinated) | Arms_Biceps | 4 | 30 | 6 |  | 1 | Tempo 3-1-2; RIR 1 |</t>
  </si>
  <si>
    <t>| 4 |  | 4 | 2026-03-29 | Phase 4 -  Day 4: Arms + Capacity (The Fun Day) | DB Spider Curl (Hammer) | Arms_Biceps | 1 | 35 | 15 |  | 1-2 | Tempo 2-1-2; RIR 1-2; did alternating left/right |</t>
  </si>
  <si>
    <t>| 4 |  | 4 | 2026-03-29 | Phase 4 -  Day 4: Arms + Capacity (The Fun Day) | DB Spider Curl (Hammer) | Arms_Biceps | 2 | 35 | 15 |  | 1-2 | Tempo 2-1.5-1.5; RIR 1-2; did alternating left/right |</t>
  </si>
  <si>
    <t>| 4 |  | 4 | 2026-03-29 | Phase 4 -  Day 4: Arms + Capacity (The Fun Day) | DB Spider Curl (Hammer) | Arms_Biceps | 3 | 35 | 15 |  | 1-2 | Tempo 2-1.5-1.5; RIR 1-2; did alternating left/right |</t>
  </si>
  <si>
    <t>| 4 |  | 4 | 2026-03-29 | Phase 4 -  Day 4: Arms + Capacity (The Fun Day) | Rope Push-Downs | Arms_Triceps | 1 | 45 | 12 |  | 2 | Tempo 2-1-2; RIR 2 |</t>
  </si>
  <si>
    <t>| 4 |  | 4 | 2026-03-29 | Phase 4 -  Day 4: Arms + Capacity (The Fun Day) | Rope Push-Downs | Arms_Triceps | 2 | 45 | 12 |  | 1-2 | Tempo 2-1-2; RIR 1-2 |</t>
  </si>
  <si>
    <t>| 4 |  | 4 | 2026-03-29 | Phase 4 -  Day 4: Arms + Capacity (The Fun Day) | Rope Push-Downs | Arms_Triceps | 3 | 50 | 9.5 |  | 1 | Tempo 2-1-2; RIR 1 |</t>
  </si>
  <si>
    <t>| 4 |  | 4 | 2026-03-29 | Phase 4 -  Day 4: Arms + Capacity (The Fun Day) | Rope Push-Downs | Arms_Triceps | 4 | 50 | 8 |  | 1 | Tempo 2-1-2; RIR 1 |</t>
  </si>
  <si>
    <t>| 4 |  | 4 | 2026-03-29 | Phase 4 -  Day 4: Arms + Capacity (The Fun Day) | Single Arm Cable Extensions | Arms_Triceps | 1 | 10 | 12 |  | 1-2 | Tempo 3-1-3; RIR 1-2 |</t>
  </si>
  <si>
    <t>| 4 |  | 4 | 2026-03-29 | Phase 4 -  Day 4: Arms + Capacity (The Fun Day) | Single Arm Cable Extensions | Arms_Triceps | 2 | 12.5 | 10 |  | 1-2 | Tempo 3-1-3; RIR 1-2 |</t>
  </si>
  <si>
    <t>| 4 |  | 4 | 2026-03-29 | Phase 4 -  Day 4: Arms + Capacity (The Fun Day) | Single Arm Cable Extensions | Arms_Triceps | 3 | 12.5 | 10 |  | 0-1 | Tempo 3-1-3; RIR 0-1 |</t>
  </si>
  <si>
    <t>| 4 |  | 4 | 2026-03-29 | Phase 4 -  Day 4: Arms + Capacity (The Fun Day) | Dumbbell Lateral Raise | Push | 1 | 6 | 15 |  | 2 | Tempo 2-2-2; RIR 2 |</t>
  </si>
  <si>
    <t>| 4 |  | 4 | 2026-03-29 | Phase 4 -  Day 4: Arms + Capacity (The Fun Day) | Dumbbell Lateral Raise | Push | 2 | 10 | 15 |  | 1-2 | Tempo 2-2-2; RIR 1-2 |</t>
  </si>
  <si>
    <t>| 4 |  | 4 | 2026-03-29 | Phase 4 -  Day 4: Arms + Capacity (The Fun Day) | Dumbbell Lateral Raise | Push | 3 | 10 | 15 |  | 1 | Tempo 2-2-2; RIR 1 |</t>
  </si>
  <si>
    <t>| 4 |  | 4 | 2026-03-29 | Phase 4 -  Day 4: Arms + Capacity (The Fun Day) | Farmer's Walk | Carry | 1 | 150 |  | 60 |  | 2.5 mph; 0 incline  |</t>
  </si>
  <si>
    <t>| 4 |  | 4 | 2026-03-29 | Phase 4 -  Day 4: Arms + Capacity (The Fun Day) | Farmer's Walk | Carry | 2 | 150 |  | 60 |  | 2.5 mph; 0 incline  |</t>
  </si>
  <si>
    <t>| 4 |  | 4 | 2026-03-29 | Phase 4 -  Day 4: Arms + Capacity (The Fun Day) | Farmer's Walk | Carry | 3 | 150 |  | 39.6 |  | 2.5 mph; 0 incline  |</t>
  </si>
  <si>
    <t>| 4 |  | 4 | 2026-03-29 | Phase 4 -  Day 4: Arms + Capacity (The Fun Day) | Rowing | Pull | 2 |  |  | 480 |  | 2041m=6,696 ft 2.331 in  |</t>
  </si>
  <si>
    <t>| 4 |  | 1 | 2026-03-30 | Phase 4 -  Day 1: Carries + Pull (Strength Bias) | Rowing | Pull | 1 |  |  | 300 |  | 1318m=4,324 ft 1.764 in  |</t>
  </si>
  <si>
    <t>| 4 |  | 1 | 2026-03-30 | Phase 4 -  Day 1: Carries + Pull (Strength Bias) | Suitcase Carries | Carry | 1 | 75 |  | 60 |  | 2.5mph; 0 incline; 75 sec between rounds |</t>
  </si>
  <si>
    <t>| 4 |  | 1 | 2026-03-30 | Phase 4 -  Day 1: Carries + Pull (Strength Bias) | Suitcase Carries | Carry | 2 | 75 |  | 60 |  | 2.5mph; 0 incline; 75 sec between rounds |</t>
  </si>
  <si>
    <t>| 4 |  | 1 | 2026-03-30 | Phase 4 -  Day 1: Carries + Pull (Strength Bias) | Suitcase Carries | Carry | 3 | 75 |  | 60 |  | 2.5mph; 0 incline; 75 sec between rounds |</t>
  </si>
  <si>
    <t>| 4 |  | 1 | 2026-03-30 | Phase 4 -  Day 1: Carries + Pull (Strength Bias) | Dumbbell Romanian Deadlift | Legs | 1 | 150 | 8 |  | 2 | Tempo 3-1-1; RIR 2 |</t>
  </si>
  <si>
    <t>| 4 |  | 1 | 2026-03-30 | Phase 4 -  Day 1: Carries + Pull (Strength Bias) | Dumbbell Romanian Deadlift | Legs | 2 | 150 | 8 |  | 2 | Tempo 3-1-1; RIR 2 |</t>
  </si>
  <si>
    <t>| 4 |  | 1 | 2026-03-30 | Phase 4 -  Day 1: Carries + Pull (Strength Bias) | Dumbbell Romanian Deadlift | Legs | 3 | 150 | 8 |  | 2 | Tempo 3-1-1; RIR 2; right grip slip on 8 on right  |</t>
  </si>
  <si>
    <t>| 4 |  | 1 | 2026-03-30 | Phase 4 -  Day 1: Carries + Pull (Strength Bias) | Dumbbell Romanian Deadlift | Legs | 4 | 150 | 8 |  | 2 | Tempo 3-1-1; RIR 2; no slip. Clean set  |</t>
  </si>
  <si>
    <t>| 4 |  | 1 | 2026-03-30 | Phase 4 -  Day 1: Carries + Pull (Strength Bias) | Chest Supported DB Row (Spider) | Pull | 1 | 70 | 7 |  | 2 | Tempo 2-1-2; RIR 2; grip was tired from DB RDL and Suitcase. Will take a little bit longer between sets as I don’t have straps.  |</t>
  </si>
  <si>
    <t>| 4 |  | 1 | 2026-03-30 | Phase 4 -  Day 1: Carries + Pull (Strength Bias) | Chest Supported DB Row (Spider) | Pull | 2 | 70 | 9 |  | 1-2 | Tempo 2-1-2; RIR 1-2 |</t>
  </si>
  <si>
    <t>| 4 |  | 1 | 2026-03-30 | Phase 4 -  Day 1: Carries + Pull (Strength Bias) | Chest Supported DB Row (Spider) | Pull | 3 | 70 | 8.5 |  | 1 | Tempo 2-1-2; RIR 1 |</t>
  </si>
  <si>
    <t>| 4 |  | 1 | 2026-03-30 | Phase 4 -  Day 1: Carries + Pull (Strength Bias) | Chest Supported DB Row (Spider) | Pull | 4 | 70 | 8.5 |  | 1 | Tempo 2-1-2; RIR 1; grip on right tires  |</t>
  </si>
  <si>
    <t>| 4 |  | 1 | 2026-03-30 | Phase 4 -  Day 1: Carries + Pull (Strength Bias) | Face Pull | Pull | 1 | 30 | 20 |  | 2 | Tempo 2-2-2; RIR 2 |</t>
  </si>
  <si>
    <t>| 4 |  | 1 | 2026-03-30 | Phase 4 -  Day 1: Carries + Pull (Strength Bias) | Face Pull | Pull | 2 | 30 | 20 |  | 2 | Tempo 2-2-2; RIR 2 |</t>
  </si>
  <si>
    <t>| 4 |  | 1 | 2026-03-30 | Phase 4 -  Day 1: Carries + Pull (Strength Bias) | Face Pull | Pull | 3 | 30 | 20 |  | 2 | Tempo 2-2-2; RIR 2 |</t>
  </si>
  <si>
    <t>| 4 |  | 1 | 2026-03-30 | Phase 4 -  Day 1: Carries + Pull (Strength Bias) | Incline Dumbbell Curl (Supinated) | Arms_Biceps | 1 | 30 | 10 |  | 1-2 | Tempo 3-1-3; RIR 1-2 |</t>
  </si>
  <si>
    <t>| 4 |  | 1 | 2026-03-30 | Phase 4 -  Day 1: Carries + Pull (Strength Bias) | Incline Dumbbell Curl (Supinated) | Arms_Biceps | 2 | 30 | 8 |  | 1-2 | Tempo 3-1-3; RIR 1-2 |</t>
  </si>
  <si>
    <t>| 4 |  | 1 | 2026-03-30 | Phase 4 -  Day 1: Carries + Pull (Strength Bias) | Incline Dumbbell Curl (Supinated) | Arms_Biceps | 3 | 30 | 6 |  | 1-2 | Tempo 3-1-3; RIR 1-2; partial 7-10 |</t>
  </si>
  <si>
    <t>| 4 |  | 2 | 2026-03-31 | Phase 4 -  Day 2: Push + Triceps (Hypertrophy) | Rowing | Pull | 1 |  |  | 300 |  | Warmup 1322m=4,337 ft 3.244 in  |</t>
  </si>
  <si>
    <t>| 4 |  | 2 | 2026-03-31 | Phase 4 -  Day 2: Push + Triceps (Hypertrophy) | Scap Push Ups | Push | 1 | 0 | 12 |  |  |  |</t>
  </si>
  <si>
    <t>| 4 |  | 2 | 2026-03-31 | Phase 4 -  Day 2: Push + Triceps (Hypertrophy) | Smith Machine Bench Press | Push | 1 | 125 | 8 |  | 2 | Tempo 3-1-1; RIR 2 |</t>
  </si>
  <si>
    <t>| 4 |  | 2 | 2026-03-31 | Phase 4 -  Day 2: Push + Triceps (Hypertrophy) | Smith Machine Bench Press | Push | 2 | 125 | 8 |  | 2 | Tempo 3-1-1; RIR 2 |</t>
  </si>
  <si>
    <t>| 4 |  | 2 | 2026-03-31 | Phase 4 -  Day 2: Push + Triceps (Hypertrophy) | Smith Machine Bench Press | Push | 3 | 125 | 6 |  | 1-2 | Tempo 3-1-1; RIR 1-2 |</t>
  </si>
  <si>
    <t>| 4 |  | 2 | 2026-03-31 | Phase 4 -  Day 2: Push + Triceps (Hypertrophy) | Smith Machine Bench Press | Push | 4 | 125 | 6 |  | 1 | Tempo 3-1-1; RIR 1 |</t>
  </si>
  <si>
    <t>| 4 |  | 2 | 2026-03-31 | Phase 4 -  Day 2: Push + Triceps (Hypertrophy) | Single Arm Cable Press | Push | 1 | 22.5 | 12 |  | 2 | Tempo 2-2-2; RIR 2 |</t>
  </si>
  <si>
    <t>| 4 |  | 2 | 2026-03-31 | Phase 4 -  Day 2: Push + Triceps (Hypertrophy) | Single Arm Cable Press | Push | 2 | 25 | 12 |  | 2 | Tempo 2-2-2; RIR 2 |</t>
  </si>
  <si>
    <t>| 4 |  | 2 | 2026-03-31 | Phase 4 -  Day 2: Push + Triceps (Hypertrophy) | Single Arm Cable Press | Push | 3 | 30 | 12 |  | 1 | Tempo 2-2-2; RIR 1 |</t>
  </si>
  <si>
    <t>| 4 |  | 2 | 2026-03-31 | Phase 4 -  Day 2: Push + Triceps (Hypertrophy) | Rope Push-Downs | Arms_Triceps | 1 | 50 | 12 |  | 1-2 | Tempo 2-1-2; RIR 1-2 |</t>
  </si>
  <si>
    <t>| 4 |  | 2 | 2026-03-31 | Phase 4 -  Day 2: Push + Triceps (Hypertrophy) | Rope Push-Downs | Arms_Triceps | 2 | 50 | 10 |  | 1-2 | Tempo 2-1-2; RIR 1-2 |</t>
  </si>
  <si>
    <t>| 4 |  | 2 | 2026-03-31 | Phase 4 -  Day 2: Push + Triceps (Hypertrophy) | Rope Push-Downs | Arms_Triceps | 3 | 50 | 8 |  | 1-2 | Tempo 2-1-2; RIR 1-2; rest pause |</t>
  </si>
  <si>
    <t>| 4 |  | 2 | 2026-03-31 | Phase 4 -  Day 2: Push + Triceps (Hypertrophy) | Rope Push-Downs | Arms_Triceps | 4 | 50 | 3 |  | 1-2 | Tempo 2-1-2; RIR 1-2; rest pause |</t>
  </si>
  <si>
    <t>| 4 |  | 2 | 2026-03-31 | Phase 4 -  Day 2: Push + Triceps (Hypertrophy) | Rope Push-Downs | Arms_Triceps | 5 | 50 | 7 |  | 1-2 | Tempo 2-1-2; RIR 1-2; rest pause |</t>
  </si>
  <si>
    <t>| 4 |  | 2 | 2026-03-31 | Phase 4 -  Day 2: Push + Triceps (Hypertrophy) | Rope Push-Downs | Arms_Triceps | 6 | 50 | 2.5 |  | 1-2 | Tempo 2-1-2; RIR 1-2; rest pause |</t>
  </si>
  <si>
    <t>| 4 |  | 2 | 2026-03-31 | Phase 4 -  Day 2: Push + Triceps (Hypertrophy) | Single-Arm Overhead Cable Extension | Arms_Triceps | 1 | 12.5 | 10 |  | 1 | Tempo 3-1-3; RIR 1; tapped 9-10 |</t>
  </si>
  <si>
    <t>| 4 |  | 2 | 2026-03-31 | Phase 4 -  Day 2: Push + Triceps (Hypertrophy) | Single-Arm Overhead Cable Extension | Arms_Triceps | 2 | 12.5 | 10 |  | 1 | Tempo 3-1-3; RIR 1; tapped 9-10 |</t>
  </si>
  <si>
    <t>| 4 |  | 2 | 2026-03-31 | Phase 4 -  Day 2: Push + Triceps (Hypertrophy) | Single-Arm Overhead Cable Extension | Arms_Triceps | 3 | 12.5 | 10 |  | 1 | Tempo 3-1-3; RIR 1; tapped 9-10 |</t>
  </si>
  <si>
    <t>| 4 |  | 2 | 2026-03-31 | Phase 4 -  Day 2: Push + Triceps (Hypertrophy) | Dumbbell Lateral Raise | Push | 1 | 10 | 12 |  | 1-2 | Tempo 2-2-2; RIR 1-2 |</t>
  </si>
  <si>
    <t>| 4 |  | 2 | 2026-03-31 | Phase 4 -  Day 2: Push + Triceps (Hypertrophy) | Dumbbell Lateral Raise | Push | 2 | 10 | 12 |  | 1-2 | Tempo 2-2-2; RIR 1-2 |</t>
  </si>
  <si>
    <t>| 4 |  | 2 | 2026-03-31 | Phase 4 -  Day 2: Push + Triceps (Hypertrophy) | Cable Chest Press (2 Arm) | Push | 1 | 30 | 25 |  | 1-2 | Burnout; tempo 2-2-2; RIR 1-2; 15# plates per side  |</t>
  </si>
  <si>
    <t>| 4 |  | 2 | 2026-03-31 | Phase 4 -  Day 2: Push + Triceps (Hypertrophy) | Dumbbell Lateral Raise | Push | 3 | 10 | 12 |  | 1 | Tempo 2-2-2; RIR 1 |</t>
  </si>
  <si>
    <t>| 4 |  | 2 | 2026-03-31 | Phase 4 -  Day 2: Push + Triceps (Hypertrophy) | Single Arm Cable Press | Push | 4 | 15 | 17 |  | 1 | Burnout set; tempo 2-2-2; RIR 1 |</t>
  </si>
  <si>
    <t>| 4 |  | 3 | 2026-04-01 | Phase 4 -  Day 3: Carries + Pull (Volume/Stability) | Rowing | Pull | 1 |  |  | 300 |  | Warmup |</t>
  </si>
  <si>
    <t>| 4 |  | 3 | 2026-04-01 | Phase 4 -  Day 3: Carries + Pull (Volume/Stability) | Chest Supported DB Row (Spider) | Pull | 1 | 75 | 10 |  | 1-2 | Tempo 2-1-2; RIR 1-2 |</t>
  </si>
  <si>
    <t>| 4 |  | 3 | 2026-04-01 | Phase 4 -  Day 3: Carries + Pull (Volume/Stability) | Chest Supported DB Row (Spider) | Pull | 2 | 75 | 9 |  | 1-2 | Tempo 2-1-2; RIR 1-2; I didn’t love the ROM / contraction at 9 but I was able to hold |</t>
  </si>
  <si>
    <t>| 4 |  | 3 | 2026-04-01 | Phase 4 -  Day 3: Carries + Pull (Volume/Stability) | Chest Supported DB Row (Spider) | Pull | 3 | 75 | 7 |  | 1 | Tempo 2-1-2; RIR 1 |</t>
  </si>
  <si>
    <t>| 4 |  | 3 | 2026-04-01 | Phase 4 -  Day 3: Carries + Pull (Volume/Stability) | Chest Supported DB Row (Spider) | Pull | 4 | 75 | 7 |  | 1 | Tempo 2-1-2; RIR 1; partials to 10 |</t>
  </si>
  <si>
    <t>| 4 |  | 3 | 2026-04-01 | Phase 4 -  Day 3: Carries + Pull (Volume/Stability) | Single-Arm Neutral Grip Cable Pulldown | Pull | 1 | 170 | 10 |  | 1-2 | Lay pulldown machine; tempo 2-2-1; RIR 1-2 |</t>
  </si>
  <si>
    <t>| 4 |  | 3 | 2026-04-01 | Phase 4 -  Day 3: Carries + Pull (Volume/Stability) | Single-Arm Neutral Grip Cable Pulldown | Pull | 2 | 170 | 10 |  | 1-2 | Lay pulldown machine; tempo 2-2-1; RIR 1-2 |</t>
  </si>
  <si>
    <t>| 4 |  | 3 | 2026-04-01 | Phase 4 -  Day 3: Carries + Pull (Volume/Stability) | Single-Arm Neutral Grip Cable Pulldown | Pull | 3 | 170 | 10 |  | 1-2 | Lay pulldown machine; tempo 2-2-1; RIR 1-2; right weaker |</t>
  </si>
  <si>
    <t>| 4 |  | 3 | 2026-04-01 | Phase 4 -  Day 3: Carries + Pull (Volume/Stability) | Single-Arm Neutral Grip Cable Pulldown | Pull | 4 | 170 | 8 |  | 0-1 | Slight right anterior capsule awareness; Lat pulldown machine; tempo 2-2-1; RIR 0-1; right weaker |</t>
  </si>
  <si>
    <t>| 4 |  | 3 | 2026-04-01 | Phase 4 -  Day 3: Carries + Pull (Volume/Stability) | Seat Cable Row (V / Narrow Neutral Grip) | Pull | 1 | 140 | 12 |  | 2 | Wider grip attachment (neutral shoulder width); Tempo 2-2-2; RIR 2; 70# plate |</t>
  </si>
  <si>
    <t>| 4 |  | 3 | 2026-04-01 | Phase 4 -  Day 3: Carries + Pull (Volume/Stability) | Seat Cable Row (V / Narrow Neutral Grip) | Pull | 2 | 170 | 12 |  | 2 | Wider grip attachment (neutral shoulder width); Tempo 2-2-2; RIR 2; 70# plate |</t>
  </si>
  <si>
    <t>| 4 |  | 3 | 2026-04-01 | Phase 4 -  Day 3: Carries + Pull (Volume/Stability) | Seat Cable Row (V / Narrow Neutral Grip) | Pull | 3 | 200 | 12 |  | 2 | Wider grip attachment (neutral shoulder width); Tempo 2-2-2; RIR 2; 100# plate |</t>
  </si>
  <si>
    <t>| 4 |  | 3 | 2026-04-01 | Phase 4 -  Day 3: Carries + Pull (Volume/Stability) | Rear Delt Cable Fly | Pull | 1 | 10 | 14 |  | 1-2 | Tempo 2-2-2; RIR 1-2;  |</t>
  </si>
  <si>
    <t>| 4 |  | 3 | 2026-04-01 | Phase 4 -  Day 3: Carries + Pull (Volume/Stability) | Rear Delt Cable Fly | Pull | 2 | 7.5 | 15 |  | 2 | Tempo 2-2-2; RIR 2 |</t>
  </si>
  <si>
    <t>| 4 |  | 3 | 2026-04-01 | Phase 4 -  Day 3: Carries + Pull (Volume/Stability) | Rear Delt Cable Fly | Pull | 3 | 7.5 | 15 |  | 2 | Tempo 2-2-2; RIR 2 |</t>
  </si>
  <si>
    <t>| 4 |  | 3 | 2026-04-01 | Phase 4 -  Day 3: Carries + Pull (Volume/Stability) | Suitcase Carries | Carry | 1 | 75 |  | 60 |  | 2.5 mph; 0 incline |</t>
  </si>
  <si>
    <t>| 4 |  | 3 | 2026-04-01 | Phase 4 -  Day 3: Carries + Pull (Volume/Stability) | Suitcase Carries | Carry | 2 | 75 |  | 57 |  | 2.5 mph; 0 incline |</t>
  </si>
  <si>
    <t>| 4 |  | 3 | 2026-04-01 | Phase 4 -  Day 3: Carries + Pull (Volume/Stability) | Suitcase Carries | Carry | 3 | 75 |  | 45 |  | 2.5 mph; 0 incline |</t>
  </si>
  <si>
    <t>| 4 |  | 3 | 2026-04-01 | Phase 4 -  Day 3: Carries + Pull (Volume/Stability) | Incline Dumbbell Curl (Supinated) | Arms_Biceps | 1 | 30 | 10 |  | 2 | Tempo 2-1-2; RIR 2 |</t>
  </si>
  <si>
    <t>| 4 |  | 3 | 2026-04-01 | Phase 4 -  Day 3: Carries + Pull (Volume/Stability) | Incline Dumbbell Curl (Supinated) | Arms_Biceps | 2 | 30 | 7 |  | 2 | Tempo 2-1-2; RIR 2 |</t>
  </si>
  <si>
    <t>| 4 |  | 4 | 2026-04-02 | Phase 4 -  Day 4: Arms + Capacity (The Fun Day) | Rowing | Pull | 1 |  |  | 300 |  | Warmup |</t>
  </si>
  <si>
    <t>| 4 |  | 4 | 2026-04-02 | Phase 4 -  Day 4: Arms + Capacity (The Fun Day) | Incline Dumbbell Curl (Supinated) | Arms_Biceps | 1 | 30 | 11 |  | 1-2 | Tempo 3-1-2; RIR 1-2 |</t>
  </si>
  <si>
    <t>| 4 |  | 4 | 2026-04-02 | Phase 4 -  Day 4: Arms + Capacity (The Fun Day) | Incline Dumbbell Curl (Supinated) | Arms_Biceps | 2 | 30 | 10 |  | 1-2 | Tempo 3-1-2; RIR 1-2 |</t>
  </si>
  <si>
    <t>| 4 |  | 4 | 2026-04-02 | Phase 4 -  Day 4: Arms + Capacity (The Fun Day) | Incline Dumbbell Curl (Supinated) | Arms_Biceps | 3 | 30 | 8 |  | 1-2 | Tempo 3-1-2; RIR 1-2 |</t>
  </si>
  <si>
    <t>| 4 |  | 4 | 2026-04-02 | Phase 4 -  Day 4: Arms + Capacity (The Fun Day) | Incline Dumbbell Curl (Supinated) | Arms_Biceps | 4 | 30 | 7 |  | 1-2 | Tempo 3-1-2; RIR 1-2 |</t>
  </si>
  <si>
    <t>| 4 |  | 4 | 2026-04-02 | Phase 4 -  Day 4: Arms + Capacity (The Fun Day) | DB Spider Curl (Hammer) | Arms_Biceps | 1 | 35 | 15 |  | 1-2 | Alternating; tempo 2-1-2; RIR 1-2; will try 40 next set |</t>
  </si>
  <si>
    <t>| 4 |  | 4 | 2026-04-02 | Phase 4 -  Day 4: Arms + Capacity (The Fun Day) | DB Spider Curl (Hammer) | Arms_Biceps | 2 | 40 | 15 |  | 1-2 | Alternating; tempo 2-1-1; RIR 1-2; didn’t love the contraction but decent for 40# |</t>
  </si>
  <si>
    <t>| 4 |  | 4 | 2026-04-02 | Phase 4 -  Day 4: Arms + Capacity (The Fun Day) | DB Spider Curl (Hammer) | Arms_Biceps | 3 | 40 | 14 |  | 1-2 | Alternating; tempo 2-1-1; RIR 1-2; didn’t love the contraction but decent for 40# |</t>
  </si>
  <si>
    <t>| 4 |  | 4 | 2026-04-02 | Phase 4 -  Day 4: Arms + Capacity (The Fun Day) | Rope Push-Downs | Arms_Triceps | 1 | 50 | 12 |  | 1-2 | Tempo 2-1-2; RIR 1-2 |</t>
  </si>
  <si>
    <t>| 4 |  | 4 | 2026-04-02 | Phase 4 -  Day 4: Arms + Capacity (The Fun Day) | Rope Push-Downs | Arms_Triceps | 2 | 50 | 12 |  | 1-2 | Tempo 2-1-2; RIR 1-2 |</t>
  </si>
  <si>
    <t>| 4 |  | 4 | 2026-04-02 | Phase 4 -  Day 4: Arms + Capacity (The Fun Day) | Rope Push-Downs | Arms_Triceps | 3 | 50 | 9 |  | 1 | Tempo 2-1-2; RIR 1 |</t>
  </si>
  <si>
    <t>| 4 |  | 4 | 2026-04-02 | Phase 4 -  Day 4: Arms + Capacity (The Fun Day) | Rope Push-Downs | Arms_Triceps | 4 | 50 | 9 |  | 1 | Tempo 2-1-2; RIR 1 |</t>
  </si>
  <si>
    <t>| 4 |  | 4 | 2026-04-02 | Phase 4 -  Day 4: Arms + Capacity (The Fun Day) | Dumbbell Lateral Raise | Push | 1 | 10 | 15 |  | 1-2 | Tempo 2-2-2; RIR 1-2 |</t>
  </si>
  <si>
    <t>| 4 |  | 4 | 2026-04-02 | Phase 4 -  Day 4: Arms + Capacity (The Fun Day) | Dumbbell Lateral Raise | Push | 2 | 10 | 15 |  | 1-2 | Tempo 2-2-2; RIR 1-2 |</t>
  </si>
  <si>
    <t>| 4 |  | 4 | 2026-04-02 | Phase 4 -  Day 4: Arms + Capacity (The Fun Day) | Single Arm Cable Extensions | Arms_Triceps | 1 | 12.5 | 14 |  | 1-2 | D-grip and supinated this week instead of rope / pronated grip; tempo 3-1-2; RIR 1-2 |</t>
  </si>
  <si>
    <t>| 4 |  | 4 | 2026-04-02 | Phase 4 -  Day 4: Arms + Capacity (The Fun Day) | Single Arm Cable Extensions | Arms_Triceps | 2 | 12.5 | 12 |  | 1-2 | D-grip and supinated this week instead of rope / pronated grip; tempo 3-1-2; RIR 1-2 |</t>
  </si>
  <si>
    <t>| 4 |  | 4 | 2026-04-02 | Phase 4 -  Day 4: Arms + Capacity (The Fun Day) | Single Arm Cable Extensions | Arms_Triceps | 3 | 15 | 11 |  | 1-2 | D-grip and supinated this week instead of rope / pronated grip; tempo 3-1-2; RIR 1-2 |</t>
  </si>
  <si>
    <t>| 4 |  | 4 | 2026-04-02 | Phase 4 -  Day 4: Arms + Capacity (The Fun Day) | Dumbbell Lateral Raise | Push | 3 | 10 | 14 |  | 0-1 | Tempo 2-2-2; RIR 0-1 |</t>
  </si>
  <si>
    <t>| 4 |  | 4 | 2026-04-02 | Phase 4 -  Day 4: Arms + Capacity (The Fun Day) | Farmer's Walk | Carry | 1 | 150 |  | 60 |  | 2.5mph; 0 incline  |</t>
  </si>
  <si>
    <t>| 4 |  | 4 | 2026-04-02 | Phase 4 -  Day 4: Arms + Capacity (The Fun Day) | Farmer's Walk | Carry | 2 | 150 |  | 60 |  | 2.5mph; 0 incline; grip started failing |</t>
  </si>
  <si>
    <t>| 4 |  | 4 | 2026-04-02 | Phase 4 -  Day 4: Arms + Capacity (The Fun Day) | Farmer's Walk | Carry | 3 | 150 |  | 49.199999999999996 |  | 2.5mph; 0 incline; grip started failing |</t>
  </si>
  <si>
    <t>| 4 |  | 4 | 2026-04-02 | Phase 4 -  Day 4: Arms + Capacity (The Fun Day) | Standing Single Arm Cable Curl | Arms_Biceps | 1 | 15 | 18 |  | 0-1 | Burnout tempo 2-1-2; RIR 0-1 |</t>
  </si>
  <si>
    <t>| 5 |  | 1 | 2026-04-07 | Phase 5 - Day 1: Carries + Pull (Strength Bias) | Dumbbell Romanian Deadlift | Legs | 1 | 130 | 8 |  | 2 | Tempo 3-1-1; RIR 2 |</t>
  </si>
  <si>
    <t>| 5 |  | 1 | 2026-04-07 | Phase 5 - Day 1: Carries + Pull (Strength Bias) | Dumbbell Romanian Deadlift | Legs | 2 | 140 | 8 |  | 2 | Tempo 3-1-1; RIR 2 |</t>
  </si>
  <si>
    <t>| 5 |  | 1 | 2026-04-07 | Phase 5 - Day 1: Carries + Pull (Strength Bias) | Dumbbell Romanian Deadlift | Legs | 3 | 140 | 8 |  | 2 | Tempo 3-1-1; RIR 2 |</t>
  </si>
  <si>
    <t>| 5 |  | 1 | 2026-04-07 | Phase 5 - Day 1: Carries + Pull (Strength Bias) | Dumbbell Romanian Deadlift | Legs | 4 | 140 | 8 |  | 2 | Tempo 3-1-1; RIR 2 |</t>
  </si>
  <si>
    <t>| 5 |  | 1 | 2026-04-07 | Phase 5 - Day 1: Carries + Pull (Strength Bias) | Bulgarian Split Squat | Legs | 1 | 30 | 8 |  | 1-2 | Tempo 2-1-2; RIR 1-2 |</t>
  </si>
  <si>
    <t>| 5 |  | 1 | 2026-04-07 | Phase 5 - Day 1: Carries + Pull (Strength Bias) | Bulgarian Split Squat | Legs | 2 | 40 | 8 |  | 1-2 | Tempo 2-1-2; RIR 1-2 |</t>
  </si>
  <si>
    <t>| 5 |  | 1 | 2026-04-07 | Phase 5 - Day 1: Carries + Pull (Strength Bias) | Bulgarian Split Squat | Legs | 3 | 40 | 8 |  | 1-2 | Tempo 2-1-2; RIR 1-2 |</t>
  </si>
  <si>
    <t>| 5 |  | 1 | 2026-04-07 | Phase 5 - Day 1: Carries + Pull (Strength Bias) | Chest Supported DB Row (Spider) | Pull | 1 | 70 | 8 |  | 1-2 | Tempo 2-1-2; RIR 1-2; I misread the prescribed reps. Thought it was straight 8.  |</t>
  </si>
  <si>
    <t>| 5 |  | 1 | 2026-04-07 | Phase 5 - Day 1: Carries + Pull (Strength Bias) | Chest Supported DB Row (Spider) | Pull | 2 | 70 | 8 |  | 1-2 | Tempo 2-1-2; RIR 1-2 |</t>
  </si>
  <si>
    <t>| 5 |  | 1 | 2026-04-07 | Phase 5 - Day 1: Carries + Pull (Strength Bias) | Chest Supported DB Row (Spider) | Pull | 3 | 70 | 8 |  | 1-2 | Tempo 2-1-2; RIR 1-2; I misread the prescribed reps. Thought it was straight 8.  |</t>
  </si>
  <si>
    <t>| 5 |  | 1 | 2026-04-07 | Phase 5 - Day 1: Carries + Pull (Strength Bias) | Chest Supported DB Row (Spider) | Pull | 4 | 70 | 8 |  | 1-2 | Tempo 2-1-2; RIR 1-2; I misread the prescribed reps. Thought it was straight 8.  |</t>
  </si>
  <si>
    <t>| 5 |  | 1 | 2026-04-07 | Phase 5 - Day 1: Carries + Pull (Strength Bias) | Single-Arm Neutral Grip Cable Pulldown | Pull | 1 | 130 | 10 |  | 1-2 | Tempo 2-2-2; RIR 1-2 |</t>
  </si>
  <si>
    <t>| 5 |  | 1 | 2026-04-07 | Phase 5 - Day 1: Carries + Pull (Strength Bias) | Single-Arm Neutral Grip Cable Pulldown | Pull | 2 | 140 | 10 |  | 1-2 | Tempo 2-2-2; RIR 1-2 |</t>
  </si>
  <si>
    <t>| 5 |  | 1 | 2026-04-07 | Phase 5 - Day 1: Carries + Pull (Strength Bias) | Single-Arm Neutral Grip Cable Pulldown | Pull | 3 | 150 | 10 |  | 1-2 | Tempo 2-2-2; RIR 1-2 |</t>
  </si>
  <si>
    <t>| 5 |  | 1 | 2026-04-07 | Phase 5 - Day 1: Carries + Pull (Strength Bias) | Suitcase Carries | Carry | 1 | 70 |  | 39.6 |  | 2.5mph; grip started to fail; no energy. Significant caloric deficit coming into this workout. Not a great idea |</t>
  </si>
  <si>
    <t>| 5 |  | 1 | 2026-04-07 | Phase 5 - Day 1: Carries + Pull (Strength Bias) | Suitcase Carries | Carry | 2 | 70 |  | 39.6 |  | 2.5mph; grip started to fail; no energy. Significant caloric deficit coming into this workout. Not a great idea |</t>
  </si>
  <si>
    <t>| 5 |  | 1 | 2026-04-07 | Phase 5 - Day 1: Carries + Pull (Strength Bias) | Suitcase Carries | Carry | 3 | 70 |  | 39.6 |  | 2.5mph; grip started to fail; no energy. Significant caloric deficit coming into this workout. Not a great idea |</t>
  </si>
  <si>
    <t>| 5 |  | 1 | 2026-04-07 | Phase 5 - Day 1: Carries + Pull (Strength Bias) | Side Plank | Core | 1 | 0 |  | 30 |  |  |</t>
  </si>
  <si>
    <t>| 5 |  | 1 | 2026-04-07 | Phase 5 - Day 1: Carries + Pull (Strength Bias) | Side Plank | Core | 2 | 0 |  | 45 |  |  |</t>
  </si>
  <si>
    <t>| 5 |  | 1 | 2026-04-07 | Phase 5 - Day 1: Carries + Pull (Strength Bias) | Side Plank | Core | 3 | 0 |  | 45 |  | On Palm vs elbow |</t>
  </si>
  <si>
    <t>| 5 |  | 1 | 2026-04-07 | Phase 5 - Day 1: Carries + Pull (Strength Bias) | Cycling | Cardio | 1 |  |  | 240 |  | Cool down. I was completely spent and feeing sick. Not enough calories today |</t>
  </si>
  <si>
    <t>| 5 |  | 2 | 2026-04-09 | Phase 5 - Day 2: Push + Triceps (Hypertrophy) | Scap Push Ups | Push | 1 | 0 | 12 |  |  |  |</t>
  </si>
  <si>
    <t>| 5 |  | 2 | 2026-04-09 | Phase 5 - Day 2: Push + Triceps (Hypertrophy) | Scap Push Ups | Push | 2 | 0 | 12 |  |  |  |</t>
  </si>
  <si>
    <t>| 5 |  | 2 | 2026-04-09 | Phase 5 - Day 2: Push + Triceps (Hypertrophy) | Cable External Rotation | Warmup | 1 | 5 | 10 |  |  |  |</t>
  </si>
  <si>
    <t>| 5 |  | 2 | 2026-04-09 | Phase 5 - Day 2: Push + Triceps (Hypertrophy) | Cable External Rotation | Warmup | 2 | 5 | 10 |  |  |  |</t>
  </si>
  <si>
    <t>| 5 |  | 2 | 2026-04-09 | Phase 5 - Day 2: Push + Triceps (Hypertrophy) | Serratus Wall Slides (banded) | Warmup | 1 | 0 | 8 |  |  | Towel |</t>
  </si>
  <si>
    <t>| 5 |  | 2 | 2026-04-09 | Phase 5 - Day 2: Push + Triceps (Hypertrophy) | Serratus Wall Slides (banded) | Warmup | 2 | 0 | 8 |  |  | Towel |</t>
  </si>
  <si>
    <t>| 5 |  | 2 | 2026-04-09 | Phase 5 - Day 2: Push + Triceps (Hypertrophy) | DB Neutral Press (slight Rotate To Underhand ) | Push | 1 | 55 | 8 |  | 2-1 | Flat bench; tempo 3-1-1; RIR 2-1 |</t>
  </si>
  <si>
    <t>| 5 |  | 2 | 2026-04-09 | Phase 5 - Day 2: Push + Triceps (Hypertrophy) | DB Neutral Press (slight Rotate To Underhand ) | Push | 2 | 55 | 8 |  | 2-1 | Flat bench; tempo 3-1-1; RIR 2-1 |</t>
  </si>
  <si>
    <t>| 5 |  | 2 | 2026-04-09 | Phase 5 - Day 2: Push + Triceps (Hypertrophy) | DB Neutral Press (slight Rotate To Underhand ) | Push | 3 | 55 | 8 |  | 1 | Flat bench; tempo 3-1-2; RIR 1 |</t>
  </si>
  <si>
    <t>| 5 |  | 2 | 2026-04-09 | Phase 5 - Day 2: Push + Triceps (Hypertrophy) | DB Neutral Press (slight Rotate To Underhand ) | Push | 4 | 55 | 7 |  | 1 | Flat bench; tempo 3-1-1; RIR 1 |</t>
  </si>
  <si>
    <t>| 5 |  | 2 | 2026-04-09 | Phase 5 - Day 2: Push + Triceps (Hypertrophy) | Low-Incline DB Press (15–30°) | Push | 1 | 40 | 10 |  | 2 | Incline ~30; tempo 3-1-2; RIR 2 |</t>
  </si>
  <si>
    <t>| 5 |  | 2 | 2026-04-09 | Phase 5 - Day 2: Push + Triceps (Hypertrophy) | Low-Incline DB Press (15–30°) | Push | 2 | 50 | 10 |  | 2 | Incline ~30; tempo 3-1-2; RIR 2 |</t>
  </si>
  <si>
    <t>| 5 |  | 2 | 2026-04-09 | Phase 5 - Day 2: Push + Triceps (Hypertrophy) | Low-Incline DB Press (15–30°) | Push | 3 | 60 | 9 |  | 2 | Incline ~30; tempo 3-1-2; RIR 2 |</t>
  </si>
  <si>
    <t>| 5 |  | 2 | 2026-04-09 | Phase 5 - Day 2: Push + Triceps (Hypertrophy) | Single-Arm DB Balance Press | Push | 1 | 20 | 10 |  | 2-1 | Tempo 3-1-2; RIR 2-1; used lower db weight as these are longer/wider dbs than typical (I.e., different from Planet Fitness) |</t>
  </si>
  <si>
    <t>| 5 |  | 2 | 2026-04-09 | Phase 5 - Day 2: Push + Triceps (Hypertrophy) | Single-Arm DB Balance Press | Push | 2 | 30 | 10 |  | 2-1 | Tempo 3-1-2; RIR 2-1; used lower db weight as these are longer/wider dbs than typical (I.e., different from Planet Fitness) |</t>
  </si>
  <si>
    <t>| 5 |  | 2 | 2026-04-09 | Phase 5 - Day 2: Push + Triceps (Hypertrophy) | Single-Arm DB Balance Press | Push | 3 | 40 | 5 |  | 2-1 | Tempo 3-1-2; RIR 2-1; used lower db weight as these are longer/wider dbs than typical (I.e., different from Planet Fitness) |</t>
  </si>
  <si>
    <t>| 5 |  | 2 | 2026-04-09 | Phase 5 - Day 2: Push + Triceps (Hypertrophy) | Rope Push-Downs | Arms_Triceps | 1 | 45 | 10 |  | 2-1 | Tempo 2-1-2; RIR 2-1 |</t>
  </si>
  <si>
    <t>| 5 |  | 2 | 2026-04-09 | Phase 5 - Day 2: Push + Triceps (Hypertrophy) | Rope Push-Downs | Arms_Triceps | 2 | 45 | 9 |  | 2-1 | Tempo 2-1-2; RIR 2-1; strict form |</t>
  </si>
  <si>
    <t>| 5 |  | 2 | 2026-04-09 | Phase 5 - Day 2: Push + Triceps (Hypertrophy) | Rope Push-Downs | Arms_Triceps | 3 | 50 | 7 |  | 1 | Tempo 2-1-2; RIR 1; strict form |</t>
  </si>
  <si>
    <t>| 5 |  | 2 | 2026-04-09 | Phase 5 - Day 2: Push + Triceps (Hypertrophy) | Rope Push-Downs | Arms_Triceps | 4 | 50 | 5 |  | 0 | Tempo 2-1-2; RIR 0; strict form |</t>
  </si>
  <si>
    <t>| 5 |  | 2 | 2026-04-09 | Phase 5 - Day 2: Push + Triceps (Hypertrophy) | Single-Arm Cable Triceps Extension (Cross-Body) | Arms_Triceps | 1 | 7.5 | 12 |  | 2 | Tempo 2-1-2; RIR 2; warmup  |</t>
  </si>
  <si>
    <t>| 5 |  | 2 | 2026-04-09 | Phase 5 - Day 2: Push + Triceps (Hypertrophy) | Single-Arm Cable Triceps Extension (Cross-Body) | Arms_Triceps | 2 | 12.5 | 12 |  | 2 | Tempo 2-1-2; RIR 2 |</t>
  </si>
  <si>
    <t>| 5 |  | 2 | 2026-04-09 | Phase 5 - Day 2: Push + Triceps (Hypertrophy) | Single-Arm Cable Triceps Extension (Cross-Body) | Arms_Triceps | 3 | 15 | 12 |  | 2 | Tempo 3-1-1; RIR 2;  |</t>
  </si>
  <si>
    <t>| 5 |  | 2 | 2026-04-09 | Phase 5 - Day 2: Push + Triceps (Hypertrophy) | Single-Arm Cable Triceps Extension (Cross-Body) | Arms_Triceps | 4 | 15 | 12 |  | 2 | Tempo 3-1-1; RIR 2;  |</t>
  </si>
  <si>
    <t>| 5 |  | 2 | 2026-04-09 | Phase 5 - Day 2: Push + Triceps (Hypertrophy) | Dumbbell Lateral Raise | Push | 1 | 10 | 12 |  | 2-1 | Tempo 2-1-2; RIR 2-1 |</t>
  </si>
  <si>
    <t>| 5 |  | 2 | 2026-04-09 | Phase 5 - Day 2: Push + Triceps (Hypertrophy) | Dumbbell Lateral Raise | Push | 2 | 10 | 12 |  | 2-1 | Tempo 2-1-2; RIR 2-1; slight ‘feeling’ in right anterior capsule on 12th rep/hold |</t>
  </si>
  <si>
    <t>| 5 |  | 2 | 2026-04-09 | Phase 5 - Day 2: Push + Triceps (Hypertrophy) | Dumbbell Lateral Raise | Push | 3 | 10 | 10 |  | 2-1 | Tempo 2-1-2; RIR 2-1; slight ‘feeling’ in right anterior capsule on 12th rep/hold |</t>
  </si>
  <si>
    <t>| 5 |  | 3 | 2026-04-10 | Phase 5 - Day 3: Carries + Pull (Volume/Stability) | Suitcase Carries | Carry | 1 | 75 |  | 60 |  | 2.5mph; 0 incline  |</t>
  </si>
  <si>
    <t>| 5 |  | 3 | 2026-04-10 | Phase 5 - Day 3: Carries + Pull (Volume/Stability) | Suitcase Carries | Carry | 2 | 75 |  | 60 |  | 2.5mph; 0 incline  |</t>
  </si>
  <si>
    <t>| 5 |  | 3 | 2026-04-10 | Phase 5 - Day 3: Carries + Pull (Volume/Stability) | Suitcase Carries | Carry | 3 | 75 |  | 60 |  | 2.5mph; 0 incline  |</t>
  </si>
  <si>
    <t>| 5 |  | 3 | 2026-04-10 | Phase 5 - Day 3: Carries + Pull (Volume/Stability) | Chest Supported DB Row (Spider) | Pull | 1 | 70 | 10 |  | 2 | Tempo 2-1-2; RIR 2 |</t>
  </si>
  <si>
    <t>| 5 |  | 3 | 2026-04-10 | Phase 5 - Day 3: Carries + Pull (Volume/Stability) | Chest Supported DB Row (Spider) | Pull | 2 | 70 | 10 |  | 1 | Tempo 2-1-2; RIR 1 |</t>
  </si>
  <si>
    <t>| 5 |  | 3 | 2026-04-10 | Phase 5 - Day 3: Carries + Pull (Volume/Stability) | Chest Supported DB Row (Spider) | Pull | 3 | 70 | 8.5 |  | 1 | Tempo 2-1-2; RIR 1; might’ve hit 9 but the scap contraction is getting tough/looser |</t>
  </si>
  <si>
    <t>| 5 |  | 3 | 2026-04-10 | Phase 5 - Day 3: Carries + Pull (Volume/Stability) | Chest Supported DB Row (Spider) | Pull | 4 | 70 | 7.5 |  | 1 | Tempo 2-1-2; RIR 1; might’ve hit 8 but the scap contraction is getting tough/looser |</t>
  </si>
  <si>
    <t>| 5 |  | 3 | 2026-04-10 | Phase 5 - Day 3: Carries + Pull (Volume/Stability) | Single-Arm Neutral Grip Cable Pulldown | Pull | 1 | 140 | 12 |  | 1 | 70 plate on high cable stack; tempo 2-1-2; RIR 1;  |</t>
  </si>
  <si>
    <t>| 5 |  | 3 | 2026-04-10 | Phase 5 - Day 3: Carries + Pull (Volume/Stability) | Single-Arm Neutral Grip Cable Pulldown | Pull | 2 | 140 | 12 |  | 1 | 70 plate on high cable stack; tempo 2-1-2; RIR 1;  |</t>
  </si>
  <si>
    <t>| 5 |  | 3 | 2026-04-10 | Phase 5 - Day 3: Carries + Pull (Volume/Stability) | Single-Arm Neutral Grip Cable Pulldown | Pull | 3 | 150 | 9 |  | 1-0 | 70 plate + 2(2.5) on high cable stack; tempo 2-1-2; RIR 1-0; tempo may have been closer to 3-2-1.5 |</t>
  </si>
  <si>
    <t>| 5 |  | 3 | 2026-04-10 | Phase 5 - Day 3: Carries + Pull (Volume/Stability) | Face Pull | Pull | 1 | 30 | 15 |  | 2+ | Tempo 1-2-1; RIR 2+ |</t>
  </si>
  <si>
    <t>| 5 |  | 3 | 2026-04-10 | Phase 5 - Day 3: Carries + Pull (Volume/Stability) | Face Pull | Pull | 2 | 35 | 17 |  | 2 | Tempo 1-2-1; RIR 2 |</t>
  </si>
  <si>
    <t>| 5 |  | 3 | 2026-04-10 | Phase 5 - Day 3: Carries + Pull (Volume/Stability) | Face Pull | Pull | 3 | 35 | 20 |  | 2-1 | Tempo 1-2-1; RIR 2-1 |</t>
  </si>
  <si>
    <t>| 5 |  | 3 | 2026-04-10 | Phase 5 - Day 3: Carries + Pull (Volume/Stability) | Incline Dumbbell Curl (Supinated) | Arms_Biceps | 1 | 30 | 10 |  | 1 | Tempo 2-1-2; RIR 1; left began to pronate on 10th rep |</t>
  </si>
  <si>
    <t>| 5 |  | 3 | 2026-04-10 | Phase 5 - Day 3: Carries + Pull (Volume/Stability) | Incline Dumbbell Curl (Supinated) | Arms_Biceps | 2 | 30 | 8 |  | 0 | Tempo 2-1-2; RIR 0 |</t>
  </si>
  <si>
    <t>| 5 |  | 3 | 2026-04-10 | Phase 5 - Day 3: Carries + Pull (Volume/Stability) | Suitcase Holds | Carry | 1 | 60 |  | 60 |  | 1 min for left AND right  |</t>
  </si>
  <si>
    <t>| 5 |  | 3 | 2026-04-10 | Phase 5 - Day 3: Carries + Pull (Volume/Stability) | Suitcase Holds | Carry | 2 | 60 |  | 60 |  | 1 min for left AND right  |</t>
  </si>
  <si>
    <t>| 5 |  | 3 | 2026-04-10 | Phase 5 - Day 3: Carries + Pull (Volume/Stability) | Suitcase Holds | Carry | 3 | 60 |  | 60 |  | 1 min for left AND right  |</t>
  </si>
  <si>
    <t>| 5 |  | 3 | 2026-04-10 | Phase 5 - Day 3: Carries + Pull (Volume/Stability) | Rowing | Pull | 1 |  |  | 480 |  | 2000m=6,561 ft 8.157 in  |</t>
  </si>
  <si>
    <t>| 5 |  | 4 | 2026-04-11 | Phase 5 - Day 4: Arms + Capacity (The Fun Day) | Rowing | Pull | 1 |  |  | 300 |  | Warmup  |</t>
  </si>
  <si>
    <t>| 5 |  | 4 | 2026-04-11 | Phase 5 - Day 4: Arms + Capacity (The Fun Day) | DB Spider Curl (Hammer) | Arms_Biceps | 1 | 40 | 15 |  | 2-1 | Tempo ~2-2-2; dual curl through 6th then switched to alternating; RIR 2-1 |</t>
  </si>
  <si>
    <t>| 5 |  | 4 | 2026-04-11 | Phase 5 - Day 4: Arms + Capacity (The Fun Day) | DB Spider Curl (Hammer) | Arms_Biceps | 2 | 45 | 13 |  | 2-1 | Tempo ~2-2-1; alternating; RIR 2-1 |</t>
  </si>
  <si>
    <t>| 5 |  | 4 | 2026-04-11 | Phase 5 - Day 4: Arms + Capacity (The Fun Day) | DB Spider Curl (Hammer) | Arms_Biceps | 3 | 45 | 12 |  | 2-1 | Tempo ~2-2-1; alternating; RIR 2-1 |</t>
  </si>
  <si>
    <t>| 5 |  | 4 | 2026-04-11 | Phase 5 - Day 4: Arms + Capacity (The Fun Day) | Rope Push-Downs | Arms_Triceps | 1 | 42.5 | 12 |  | 2+ | Tempo strict 2-1-2 w squeeze/ hold; RIR 2+; high pulley 40+2.5 |</t>
  </si>
  <si>
    <t>| 5 |  | 4 | 2026-04-11 | Phase 5 - Day 4: Arms + Capacity (The Fun Day) | Rope Push-Downs | Arms_Triceps | 2 | 45 | 12 |  | 2-1 | Tempo strict 2-1-2 w squeeze/ hold; RIR 2-1; high pulley 40+2.5(x2) |</t>
  </si>
  <si>
    <t>| 5 |  | 4 | 2026-04-11 | Phase 5 - Day 4: Arms + Capacity (The Fun Day) | Rope Push-Downs | Arms_Triceps | 3 | 45 | 9 |  | 1 | Tempo strict 2-1-2 w squeeze/ hold; RIR 1;   high pulley 40+2.5(x2) |</t>
  </si>
  <si>
    <t>| 5 |  | 4 | 2026-04-11 | Phase 5 - Day 4: Arms + Capacity (The Fun Day) | Rope Push-Downs | Arms_Triceps | 4 | 50 | 9 |  | 2-1 | Hands came together a little on 8-9 but locked out and squeezed; Tempo strict 2-1-2 w squeeze/ hold; RIR 2-1; high pulley 50 plate |</t>
  </si>
  <si>
    <t>| 5 |  | 4 | 2026-04-11 | Phase 5 - Day 4: Arms + Capacity (The Fun Day) | Single Arm Cable Extensions | Arms_Triceps | 1 | 15 | 10 |  | 1-0 | Overhead with rope; tempo 3-1-3; RIR 1-0 |</t>
  </si>
  <si>
    <t>| 5 |  | 4 | 2026-04-11 | Phase 5 - Day 4: Arms + Capacity (The Fun Day) | Single Arm Cable Extensions | Arms_Triceps | 2 | 12.5 | 12 |  | 2-1 | Overhead with rope; tempo 3-1-3; RIR 2-1 |</t>
  </si>
  <si>
    <t>| 5 |  | 4 | 2026-04-11 | Phase 5 - Day 4: Arms + Capacity (The Fun Day) | Single Arm Cable Extensions | Arms_Triceps | 3 | 12.5 | 11 |  | 2-1 | Overhead with rope; tempo 3-1-3; RIR 2-1 |</t>
  </si>
  <si>
    <t>| 5 |  | 4 | 2026-04-11 | Phase 5 - Day 4: Arms + Capacity (The Fun Day) | Incline Dumbbell Curl (Supinated) | Arms_Biceps | 1 | 40 | 6 |  | 1 | Alternating; tempo 2-1-2; RIR 1 |</t>
  </si>
  <si>
    <t>| 5 |  | 4 | 2026-04-11 | Phase 5 - Day 4: Arms + Capacity (The Fun Day) | Incline Dumbbell Curl (Supinated) | Arms_Biceps | 2 | 35 | 8 |  | 2-1 | tempo 2-1-2; RIR 2-1 |</t>
  </si>
  <si>
    <t>| 5 |  | 4 | 2026-04-11 | Phase 5 - Day 4: Arms + Capacity (The Fun Day) | Incline Dumbbell Curl (Supinated) | Arms_Biceps | 3 | 35 | 6 |  | 1 | tempo 2-1-2; RIR 1; partials 7-9th reps |</t>
  </si>
  <si>
    <t>| 5 |  | 4 | 2026-04-11 | Phase 5 - Day 4: Arms + Capacity (The Fun Day) | Dumbbell Lateral Raise | Push | 1 | 10 | 15 |  | 2-1 | Tempo 2-2-2; RIR 2-1 |</t>
  </si>
  <si>
    <t>| 5 |  | 4 | 2026-04-11 | Phase 5 - Day 4: Arms + Capacity (The Fun Day) | Dumbbell Lateral Raise | Push | 2 | 10 | 14 |  | 2-1 | Tempo 2-2-2; RIR 2-1 |</t>
  </si>
  <si>
    <t>| 5 |  | 4 | 2026-04-11 | Phase 5 - Day 4: Arms + Capacity (The Fun Day) | Dumbbell Lateral Raise | Push | 3 | 10 | 15 |  | 2-1 | Tempo 2-2-2; RIR 2-1 |</t>
  </si>
  <si>
    <t>| 5 |  | 4 | 2026-04-11 | Phase 5 - Day 4: Arms + Capacity (The Fun Day) | Farmer’s Hold | Carry | 1 | 150 |  | 60 |  |  |</t>
  </si>
  <si>
    <t>| 5 |  | 4 | 2026-04-11 | Phase 5 - Day 4: Arms + Capacity (The Fun Day) | Farmer’s Hold | Carry | 2 | 150 |  | 60 |  |  |</t>
  </si>
  <si>
    <t>| 5 |  | 4 | 2026-04-11 | Phase 5 - Day 4: Arms + Capacity (The Fun Day) | Farmer’s Hold | Carry | 3 | 150 |  | 60 |  |  |</t>
  </si>
  <si>
    <t>| 5 |  | 4 | 2026-04-11 | Phase 5 - Day 4: Arms + Capacity (The Fun Day) | Rowing | Pull | 2 |  |  | 710 |  | Cooldown |</t>
  </si>
  <si>
    <t>| 5 |  | 1 | 2026-04-12 | Phase 5 - Day 1: Carries + Pull (Strength Bias) | Rowing | Pull | 1 |  |  | 300 |  | Warmup |</t>
  </si>
  <si>
    <t>| 5 |  | 1 | 2026-04-12 | Phase 5 - Day 1: Carries + Pull (Strength Bias) | Dumbbell Romanian Deadlift | Legs | 1 | 150 | 8 |  | 2-1 | Tempo 3-1-1; RIR 2-1 |</t>
  </si>
  <si>
    <t>| 5 |  | 1 | 2026-04-12 | Phase 5 - Day 1: Carries + Pull (Strength Bias) | Dumbbell Romanian Deadlift | Legs | 2 | 150 | 8 |  | 2-1 | Tempo 3-1-1; RIR 2-1 |</t>
  </si>
  <si>
    <t>| 5 |  | 1 | 2026-04-12 | Phase 5 - Day 1: Carries + Pull (Strength Bias) | Dumbbell Romanian Deadlift | Legs | 3 | 150 | 8 |  | 2-1 | Tempo 3-1-1; RIR 2-1 |</t>
  </si>
  <si>
    <t>| 5 |  | 1 | 2026-04-12 | Phase 5 - Day 1: Carries + Pull (Strength Bias) | Dumbbell Romanian Deadlift | Legs | 4 | 150 | 7 |  | 1 | Tempo 3-1-1; RIR 1 |</t>
  </si>
  <si>
    <t>| 5 |  | 1 | 2026-04-12 | Phase 5 - Day 1: Carries + Pull (Strength Bias) | Bulgarian Split Squat | Legs | 1 | 35 | 8 |  | 1 | Tempo 2-1-2; RIR 1 |</t>
  </si>
  <si>
    <t>| 5 |  | 1 | 2026-04-12 | Phase 5 - Day 1: Carries + Pull (Strength Bias) | Bulgarian Split Squat | Legs | 2 | 40 | 8 |  | 1 | Tempo 2-1-2; RIR 1 |</t>
  </si>
  <si>
    <t>| 5 |  | 1 | 2026-04-12 | Phase 5 - Day 1: Carries + Pull (Strength Bias) | Bulgarian Split Squat | Legs | 3 | 40 | 8 |  | 1 | Tempo 2-1-2; RIR 1 |</t>
  </si>
  <si>
    <t>| 5 |  | 1 | 2026-04-12 | Phase 5 - Day 1: Carries + Pull (Strength Bias) | Chest Supported DB Row (Spider) | Pull | 1 | 75 | 9 |  | 2-1 | Tempo 2-1-2; RIR 2-1; scap squeeze on all reps.  |</t>
  </si>
  <si>
    <t>| 5 |  | 1 | 2026-04-12 | Phase 5 - Day 1: Carries + Pull (Strength Bias) | Chest Supported DB Row (Spider) | Pull | 2 | 75 | 8 |  | 2-1 | Tempo 2-1-2; RIR 2-1; scap squeeze on all reps.  |</t>
  </si>
  <si>
    <t>| 5 |  | 1 | 2026-04-12 | Phase 5 - Day 1: Carries + Pull (Strength Bias) | Chest Supported DB Row (Spider) | Pull | 3 | 75 | 7 |  | 1-0 | Tempo 2-1-2; RIR 1-0; scap squeeze on all reps. Not full ROM in 7 but held squeeze and control full set / reps |</t>
  </si>
  <si>
    <t>| 5 |  | 1 | 2026-04-12 | Phase 5 - Day 1: Carries + Pull (Strength Bias) | Chest Supported DB Row (Spider) | Pull | 4 | 75 | 6 |  | 1-0 | Tempo 2-1-2; RIR 1-0; scap squeeze on all reps. Not full ROM in 7 but held squeeze and control full set / reps; partials 7/8 |</t>
  </si>
  <si>
    <t>| 5 |  | 1 | 2026-04-12 | Phase 5 - Day 1: Carries + Pull (Strength Bias) | Single-Arm Neutral Grip Cable Pulldown | Pull | 1 | 150 | 10 |  |  | Tempo 2-1-2; right weaker at 9, 10 |</t>
  </si>
  <si>
    <t>| 5 |  | 1 | 2026-04-12 | Phase 5 - Day 1: Carries + Pull (Strength Bias) | Single-Arm Neutral Grip Cable Pulldown | Pull | 2 | 150 | 9 |  | 1 | Tempo 2-1-2; RIR 1; right weaker at 9 |</t>
  </si>
  <si>
    <t>| 5 |  | 1 | 2026-04-12 | Phase 5 - Day 1: Carries + Pull (Strength Bias) | Single-Arm Neutral Grip Cable Pulldown | Pull | 3 | 150 | 9 |  | 1 | Solid! Tempo 2-1-2; RIR 1; right weaker at 9 |</t>
  </si>
  <si>
    <t>| 5 |  | 1 | 2026-04-12 | Phase 5 - Day 1: Carries + Pull (Strength Bias) | Suitcase Carries | Carry | 1 | 75 |  | 49.8 |  | 2.5mph; 0 incline |</t>
  </si>
  <si>
    <t>| 5 |  | 1 | 2026-04-12 | Phase 5 - Day 1: Carries + Pull (Strength Bias) | Suitcase Carries | Carry | 2 | 75 |  | 46.800000000000004 |  | 2.5mph; 0 incline |</t>
  </si>
  <si>
    <t>| 5 |  | 1 | 2026-04-12 | Phase 5 - Day 1: Carries + Pull (Strength Bias) | Suitcase Carries | Carry | 3 | 75 |  | 39.6 |  | 2.5mph; 0 incline |</t>
  </si>
  <si>
    <t>| 5 |  | 1 | 2026-04-12 | Phase 5 - Day 1: Carries + Pull (Strength Bias) | Side Plank | Core | 1 | 0 |  | 30 |  | Elbow |</t>
  </si>
  <si>
    <t>| 5 |  | 1 | 2026-04-12 | Phase 5 - Day 1: Carries + Pull (Strength Bias) | Side Plank | Core | 2 | 0 |  | 45 |  | Elbow |</t>
  </si>
  <si>
    <t>| 5 |  | 1 | 2026-04-12 | Phase 5 - Day 1: Carries + Pull (Strength Bias) | Side Plank | Core | 3 | 0 |  | 45 |  | Palm |</t>
  </si>
  <si>
    <t>| 5 |  | 1 | 2026-04-12 | Phase 5 - Day 1: Carries + Pull (Strength Bias) | Rowing | Pull | 2 |  |  | 480 |  | Cool down |</t>
  </si>
  <si>
    <t>| 5 |  | 2 | 2026-04-13 | Phase 5 - Day 2: Push + Triceps (Hypertrophy) | Band External Rotations | Warmup | 1 | 0 | 10 |  |  | Red band  |</t>
  </si>
  <si>
    <t>| 5 |  | 2 | 2026-04-13 | Phase 5 - Day 2: Push + Triceps (Hypertrophy) | Scap Push Ups | Push | 1 | 0 | 12 |  |  |  |</t>
  </si>
  <si>
    <t>| 5 |  | 2 | 2026-04-13 | Phase 5 - Day 2: Push + Triceps (Hypertrophy) | Scap Push Ups | Push | 2 | 0 | 12 |  |  |  |</t>
  </si>
  <si>
    <t>| 5 |  | 2 | 2026-04-13 | Phase 5 - Day 2: Push + Triceps (Hypertrophy) | DB Neutral Press (slight Rotate To Underhand ) | Push | 1 | 60 | 8 |  | 2 | Tempo 2-1-2; RIR 2 |</t>
  </si>
  <si>
    <t>| 5 |  | 2 | 2026-04-13 | Phase 5 - Day 2: Push + Triceps (Hypertrophy) | DB Neutral Press (slight Rotate To Underhand ) | Push | 2 | 60 | 8 |  | 2 | Tempo 2-1-2; RIR 2 |</t>
  </si>
  <si>
    <t>| 5 |  | 2 | 2026-04-13 | Phase 5 - Day 2: Push + Triceps (Hypertrophy) | DB Neutral Press (slight Rotate To Underhand ) | Push | 3 | 60 | 8 |  | 2-1 | Tempo 2-1-2; RIR 2-1 |</t>
  </si>
  <si>
    <t>| 5 |  | 2 | 2026-04-13 | Phase 5 - Day 2: Push + Triceps (Hypertrophy) | DB Neutral Press (slight Rotate To Underhand ) | Push | 4 | 60 | 6 |  | 2-1 | Tempo 2-1-2; RIR 2-1 |</t>
  </si>
  <si>
    <t>| 5 |  | 2 | 2026-04-13 | Phase 5 - Day 2: Push + Triceps (Hypertrophy) | Low-Incline DB Press (15–30°) | Push | 1 | 60 | 10 |  | 2-1 | Bench at 3; tempo 2-1-2; RIR 2-1 |</t>
  </si>
  <si>
    <t>| 5 |  | 2 | 2026-04-13 | Phase 5 - Day 2: Push + Triceps (Hypertrophy) | Low-Incline DB Press (15–30°) | Push | 2 | 60 | 8.5 |  | 1 | Bench at 3; tempo 2-1-2; RIR 1 |</t>
  </si>
  <si>
    <t>| 5 |  | 2 | 2026-04-13 | Phase 5 - Day 2: Push + Triceps (Hypertrophy) | Low-Incline DB Press (15–30°) | Push | 3 | 60 | 10 |  | 1 | Bench at 3; tempo 2-1-2; RIR 1; think i learned the best arm path on set 3 👍 |</t>
  </si>
  <si>
    <t>| 5 |  | 2 | 2026-04-13 | Phase 5 - Day 2: Push + Triceps (Hypertrophy) | Single-Arm DB Balance Press | Push | 1 | 40 | 9 |  | 2-1 | Tempo 2-1-2; RIR 2-1 |</t>
  </si>
  <si>
    <t>| 5 |  | 2 | 2026-04-13 | Phase 5 - Day 2: Push + Triceps (Hypertrophy) | Single-Arm DB Balance Press | Push | 2 | 40 | 8 |  | 2-1 | Tempo 3-1-2; RIR 2-1 |</t>
  </si>
  <si>
    <t>| 5 |  | 2 | 2026-04-13 | Phase 5 - Day 2: Push + Triceps (Hypertrophy) | Single-Arm DB Balance Press | Push | 3 | 40 | 8 |  | 2-1 | Tempo 3-1-2; RIR 2-1 |</t>
  </si>
  <si>
    <t>| 5 |  | 2 | 2026-04-13 | Phase 5 - Day 2: Push + Triceps (Hypertrophy) | Rope Push-Downs | Arms_Triceps | 1 | 50 | 10 |  | 1-0 | Tempo 2-1-2; RIR 1-0; 50 feeling tough; focus on strict form |</t>
  </si>
  <si>
    <t>| 5 |  | 2 | 2026-04-13 | Phase 5 - Day 2: Push + Triceps (Hypertrophy) | Rope Push-Downs | Arms_Triceps | 2 | 50 | 9 |  | 1-0 | Tempo 2-1-2; RIR 1-0; 50 feeling tough; focus on strict form |</t>
  </si>
  <si>
    <t>| 5 |  | 2 | 2026-04-13 | Phase 5 - Day 2: Push + Triceps (Hypertrophy) | Rope Push-Downs | Arms_Triceps | 3 | 50 | 7 |  | 1 | Tempo 2-1-2; RIR 1; 50 feeling tough; focus on strict form |</t>
  </si>
  <si>
    <t>| 5 |  | 2 | 2026-04-13 | Phase 5 - Day 2: Push + Triceps (Hypertrophy) | Rope Push-Downs | Arms_Triceps | 4 | 50 | 7 |  | 1 | Tempo 2-1-2; RIR 1; 50 feeling tough; focus on strict form |</t>
  </si>
  <si>
    <t>| 5 |  | 2 | 2026-04-13 | Phase 5 - Day 2: Push + Triceps (Hypertrophy) | Single-Arm Overhead Cable Extension | Arms_Triceps | 1 | 12.5 | 9 |  | 2-1 | Tempo 3-1-3; RIR 2-1 |</t>
  </si>
  <si>
    <t>| 5 |  | 2 | 2026-04-13 | Phase 5 - Day 2: Push + Triceps (Hypertrophy) | Single-Arm Overhead Cable Extension | Arms_Triceps | 2 | 12.5 | 10 |  | 2-1 | Tempo 3-1-3; RIR 2-1 |</t>
  </si>
  <si>
    <t>| 5 |  | 2 | 2026-04-13 | Phase 5 - Day 2: Push + Triceps (Hypertrophy) | Single-Arm Overhead Cable Extension | Arms_Triceps | 3 | 12.5 | 10 |  | 1-0 | Tempo 3-1-3; RIR 1-0 |</t>
  </si>
  <si>
    <t>| 5 |  | 2 | 2026-04-13 | Phase 5 - Day 2: Push + Triceps (Hypertrophy) | Dumbbell Lateral Raise | Push | 1 | 10 | 15 |  | 2-1 | Tempo 2-2-2; RIR 2-1 |</t>
  </si>
  <si>
    <t>| 5 |  | 2 | 2026-04-13 | Phase 5 - Day 2: Push + Triceps (Hypertrophy) | Dumbbell Lateral Raise | Push | 2 | 10 | 15 |  | 2-1 | Tempo 2-2-2; RIR 2-1 |</t>
  </si>
  <si>
    <t>| 5 |  | 2 | 2026-04-13 | Phase 5 - Day 2: Push + Triceps (Hypertrophy) | Dumbbell Lateral Raise | Push | 3 | 10 | 15 |  | 2-1 | Tempo 2-2-2; RIR 2-1; tried alternating felt good too |</t>
  </si>
  <si>
    <t>| 5 |  | 2 | 2026-04-13 | Phase 5 - Day 2: Push + Triceps (Hypertrophy) | Rowing | Pull | 1 |  |  | 300 |  | Cooldown |</t>
  </si>
  <si>
    <t>| 5 |  | 3 | 2026-04-14 | Phase 5 - Day 3: Carries + Pull (Volume/Stability) | Suitcase Carries | Carry | 1 | 75 |  | 60 |  | Pace: 2.5 mph; 0 incline  |</t>
  </si>
  <si>
    <t>| 5 |  | 3 | 2026-04-14 | Phase 5 - Day 3: Carries + Pull (Volume/Stability) | Suitcase Carries | Carry | 2 | 75 |  | 60 |  | Pace: 2.5 mph; 0 incline  |</t>
  </si>
  <si>
    <t>| 5 |  | 3 | 2026-04-14 | Phase 5 - Day 3: Carries + Pull (Volume/Stability) | Suitcase Carries | Carry | 3 | 75 |  | 60 |  | Pace: 2.5 mph; 0 incline  |</t>
  </si>
  <si>
    <t>| 5 |  | 3 | 2026-04-14 | Phase 5 - Day 3: Carries + Pull (Volume/Stability) | Chest Supported DB Row (Spider) | Pull | 1 | 75 | 8 |  | 2-1 | Tempo 2-1-2: RIR 2-1 |</t>
  </si>
  <si>
    <t>| 5 |  | 3 | 2026-04-14 | Phase 5 - Day 3: Carries + Pull (Volume/Stability) | Chest Supported DB Row (Spider) | Pull | 2 | 75 | 8 |  | 1 | Tempo 2-1-2: RIR 1 |</t>
  </si>
  <si>
    <t>| 5 |  | 3 | 2026-04-14 | Phase 5 - Day 3: Carries + Pull (Volume/Stability) | Chest Supported DB Row (Spider) | Pull | 3 | 75 | 7 |  | 1 | Tempo 2-1-2: RIR 1 |</t>
  </si>
  <si>
    <t>| 5 |  | 3 | 2026-04-14 | Phase 5 - Day 3: Carries + Pull (Volume/Stability) | Chest Supported DB Row (Spider) | Pull | 4 | 75 | 7 |  | 0 | Feeling a good tired / pump; Tempo 2-1-2: RIR 0 |</t>
  </si>
  <si>
    <t>| 5 |  | 3 | 2026-04-14 | Phase 5 - Day 3: Carries + Pull (Volume/Stability) | Single-Arm Neutral Grip Cable Pulldown | Pull | 1 | 140 | 12 |  | 2+ | Tempo 2-1-2; RIR 2+ |</t>
  </si>
  <si>
    <t>| 5 |  | 3 | 2026-04-14 | Phase 5 - Day 3: Carries + Pull (Volume/Stability) | Single-Arm Neutral Grip Cable Pulldown | Pull | 2 | 150 | 12 |  | 2 | Tempo 2-1-2; RIR 2 |</t>
  </si>
  <si>
    <t>| 5 |  | 3 | 2026-04-14 | Phase 5 - Day 3: Carries + Pull (Volume/Stability) | Single-Arm Neutral Grip Cable Pulldown | Pull | 3 | 150 | 12 |  | 1 | Tempo 2-1-2; RIR 1 |</t>
  </si>
  <si>
    <t>| 5 |  | 3 | 2026-04-14 | Phase 5 - Day 3: Carries + Pull (Volume/Stability) | Face Pull | Pull | 1 | 30 | 20 |  | 2 | Tempo 1-2-1; RIR 2 |</t>
  </si>
  <si>
    <t>| 5 |  | 3 | 2026-04-14 | Phase 5 - Day 3: Carries + Pull (Volume/Stability) | Face Pull | Pull | 2 | 35 | 20 |  | 2 | Tempo 1-2-1; RIR 2 |</t>
  </si>
  <si>
    <t>| 5 |  | 3 | 2026-04-14 | Phase 5 - Day 3: Carries + Pull (Volume/Stability) | Face Pull | Pull | 3 | 50 | 20 |  | 2-1 | Tempo 1-2-1; RIR 2-1 |</t>
  </si>
  <si>
    <t>| 5 |  | 3 | 2026-04-14 | Phase 5 - Day 3: Carries + Pull (Volume/Stability) | Incline Dumbbell Curl (Supinated) | Arms_Biceps | 1 | 30 | 10 |  | 2-1 | Tempo 2-1-2; RIR 2-1; left tried to rotate on 10 |</t>
  </si>
  <si>
    <t>| 5 |  | 3 | 2026-04-14 | Phase 5 - Day 3: Carries + Pull (Volume/Stability) | Incline Dumbbell Curl (Supinated) | Arms_Biceps | 2 | 30 | 9 |  | 1 | Tempo 2-1-2; RIR 1; left tried to rotate on 10 |</t>
  </si>
  <si>
    <t>| 5 |  | 3 | 2026-04-14 | Phase 5 - Day 3: Carries + Pull (Volume/Stability) | Incline Dumbbell Curl (Supinated) | Arms_Biceps | 3 | 30 | 6 |  | 1 | Tempo 2-1-2; RIR 1; left tried to rotate on 10 |</t>
  </si>
  <si>
    <t>| 5 |  | 3 | 2026-04-14 | Phase 5 - Day 3: Carries + Pull (Volume/Stability) | Suitcase Holds | Carry | 1 | 70 |  | 60 |  |  |</t>
  </si>
  <si>
    <t>| 5 |  | 3 | 2026-04-14 | Phase 5 - Day 3: Carries + Pull (Volume/Stability) | Suitcase Holds | Carry | 2 | 70 |  | 45 |  |  |</t>
  </si>
  <si>
    <t>| 5 |  | 3 | 2026-04-14 | Phase 5 - Day 3: Carries + Pull (Volume/Stability) | Suitcase Holds | Carry | 3 | 70 |  | 45 |  |  |</t>
  </si>
  <si>
    <t>| 5 |  | 4 | 2026-04-16 | Phase 5 - Day 4: Arms + Capacity (The Fun Day) | DB Spider Curl (Hammer) | Arms_Biceps | 1 | 45 | 12 |  | 2-1 | Tempo 2-2-2; RIR 2-1; alternated on 12th rep  |</t>
  </si>
  <si>
    <t>| 5 |  | 4 | 2026-04-16 | Phase 5 - Day 4: Arms + Capacity (The Fun Day) | DB Spider Curl (Hammer) | Arms_Biceps | 2 | 45 | 12 |  | 2-1 | Tempo 2-2-2; RIR 2-1; alternated all reps |</t>
  </si>
  <si>
    <t>| 5 |  | 4 | 2026-04-16 | Phase 5 - Day 4: Arms + Capacity (The Fun Day) | DB Spider Curl (Hammer) | Arms_Biceps | 3 | 45 | 15 |  | 2-1 | Tempo 1-1-1; RIR 2-1; alternated  all reps |</t>
  </si>
  <si>
    <t>| 5 |  | 4 | 2026-04-16 | Phase 5 - Day 4: Arms + Capacity (The Fun Day) | Rope Push-Downs | Arms_Triceps | 1 | 50 | 13 |  | 2 | Tempo 2-1-2; RIR 2 |</t>
  </si>
  <si>
    <t>| 5 |  | 4 | 2026-04-16 | Phase 5 - Day 4: Arms + Capacity (The Fun Day) | Rope Push-Downs | Arms_Triceps | 2 | 50 | 10 |  | 2-1 | Tempo 2-1-2; RIR 2-1 |</t>
  </si>
  <si>
    <t>| 5 |  | 4 | 2026-04-16 | Phase 5 - Day 4: Arms + Capacity (The Fun Day) | Rope Push-Downs | Arms_Triceps | 3 | 50 | 9 |  | 2-1 | Tempo 2-1-2; RIR 2-1; keeping strict form. Feels like I can’t get over this weight jump. Frustrating  |</t>
  </si>
  <si>
    <t>| 5 |  | 4 | 2026-04-16 | Phase 5 - Day 4: Arms + Capacity (The Fun Day) | Rope Push-Downs | Arms_Triceps | 4 | 50 | 7 |  | 2-1 | Tempo 2-1-2; RIR 2-1; keeping strict form. From broke on 8; Feels like I can’t get over this weight jump. Frustrating  |</t>
  </si>
  <si>
    <t>| 5 |  | 4 | 2026-04-16 | Phase 5 - Day 4: Arms + Capacity (The Fun Day) | Single Arm Cable Extensions | Arms_Triceps | 1 | 12.5 | 12 |  | 2 | Tempo 3-1-3; RIR 2 |</t>
  </si>
  <si>
    <t>| 5 |  | 4 | 2026-04-16 | Phase 5 - Day 4: Arms + Capacity (The Fun Day) | Single Arm Cable Extensions | Arms_Triceps | 2 | 15 | 10 |  | 2 | Tempo 3-1-3; RIR 2; right fatigued at 10 so matched with left. Bit asymmetrical today so matching reps per arm |</t>
  </si>
  <si>
    <t>| 5 |  | 4 | 2026-04-16 | Phase 5 - Day 4: Arms + Capacity (The Fun Day) | Single Arm Cable Extensions | Arms_Triceps | 3 | 15 | 10 |  | 2 | Tempo 3-1-3; RIR 2; right fatigued at 10 so matched with left. Bit asymmetrical today so matching reps per arm |</t>
  </si>
  <si>
    <t>| 5 |  | 4 | 2026-04-16 | Phase 5 - Day 4: Arms + Capacity (The Fun Day) | Incline Dumbbell Curl (Supinated) | Arms_Biceps | 1 | 30 | 10 |  | 2 | Tempo 2-1-2; RIR 2; mindset “lead with your pinky finger” to counter any desire to pronate.  |</t>
  </si>
  <si>
    <t>| 5 |  | 4 | 2026-04-16 | Phase 5 - Day 4: Arms + Capacity (The Fun Day) | Incline Dumbbell Curl (Supinated) | Arms_Biceps | 2 | 30 | 9 |  | 1 | Tempo 2-1-2; RIR 1; mindset “lead with your pinky finger” to counter any desire to pronate.  |</t>
  </si>
  <si>
    <t>| 5 |  | 4 | 2026-04-16 | Phase 5 - Day 4: Arms + Capacity (The Fun Day) | Incline Dumbbell Curl (Supinated) | Arms_Biceps | 3 | 30 | 10 |  | 2 | Tempo 2-1-2; RIR 2; mindset “lead with your pinky finger” to counter any desire to pronate.  |</t>
  </si>
  <si>
    <t>| 5 |  | 4 | 2026-04-16 | Phase 5 - Day 4: Arms + Capacity (The Fun Day) | Incline Dumbbell Curl (Supinated) | Arms_Biceps | 4 | 30 | 9 |  | 1 | Tempo 2-1-2; RIR 1; mindset “lead with your pinky finger” to counter any desire to pronate.  |</t>
  </si>
  <si>
    <t>| 5 |  | 4 | 2026-04-16 | Phase 5 - Day 4: Arms + Capacity (The Fun Day) | Incline Dumbbell Curl (Supinated) | Arms_Biceps | 5 | 30 | 7 |  | 0 | Tempo 2-1-2; RIR 0; mindset “lead with your pinky finger” to counter any desire to pronate.  |</t>
  </si>
  <si>
    <t>| 5 |  | 4 | 2026-04-16 | Phase 5 - Day 4: Arms + Capacity (The Fun Day) | Dumbbell Lateral Raise | Push | 1 | 10 | 15 |  | 2 | Tempo 2-2-2; RIR 2 |</t>
  </si>
  <si>
    <t>| 5 |  | 4 | 2026-04-16 | Phase 5 - Day 4: Arms + Capacity (The Fun Day) | Dumbbell Lateral Raise | Push | 2 | 10 | 15 |  | 2 | Tempo 2-2-2; RIR 2 |</t>
  </si>
  <si>
    <t>| 5 |  | 4 | 2026-04-16 | Phase 5 - Day 4: Arms + Capacity (The Fun Day) | Dumbbell Lateral Raise | Push | 3 | 10 | 15 |  | 2 | Tempo 2-2-2; RIR 2 |</t>
  </si>
  <si>
    <t>| 5 |  | 4 | 2026-04-16 | Phase 5 - Day 4: Arms + Capacity (The Fun Day) | Farmer’s Hold | Carry | 1 | 150 |  | 60 |  | Fat grip db. No 80’s available |</t>
  </si>
  <si>
    <t>| 5 |  | 4 | 2026-04-16 | Phase 5 - Day 4: Arms + Capacity (The Fun Day) | Farmer’s Hold | Carry | 2 | 150 |  | 60 |  | Fat grip db. Barely held through 60. Good set No 80’s available |</t>
  </si>
  <si>
    <t>| 5 |  | 4 | 2026-04-16 | Phase 5 - Day 4: Arms + Capacity (The Fun Day) | Farmer’s Hold | Carry | 3 | 150 |  | 51.6 |  | Fat grip db. Barely held through 60. Good set No 80’s available |</t>
  </si>
  <si>
    <t>| 5 |  | 1 | 2026-04-17 | Phase 5 - Day 1: Carries + Pull (Strength Bias) | Rowing | Pull | 1 |  |  | 300 |  | Warmup |</t>
  </si>
  <si>
    <t>| 5 |  | 1 | 2026-04-17 | Phase 5 - Day 1: Carries + Pull (Strength Bias) | Dumbbell Romanian Deadlift | Legs | 1 | 150 | 8 |  | 2 | Tempo 3-1-1; RIR 2 |</t>
  </si>
  <si>
    <t>| 5 |  | 1 | 2026-04-17 | Phase 5 - Day 1: Carries + Pull (Strength Bias) | Dumbbell Romanian Deadlift | Legs | 2 | 150 | 8 |  | 2 | Tempo 3-1-1; RIR 2 |</t>
  </si>
  <si>
    <t>| 5 |  | 1 | 2026-04-17 | Phase 5 - Day 1: Carries + Pull (Strength Bias) | Dumbbell Romanian Deadlift | Legs | 3 | 150 | 8 |  | 2 | Tempo 3-1-1; RIR 2 |</t>
  </si>
  <si>
    <t>| 5 |  | 1 | 2026-04-17 | Phase 5 - Day 1: Carries + Pull (Strength Bias) | Dumbbell Romanian Deadlift | Legs | 4 | 150 | 8 |  | 2 | Tempo 3-1-1; RIR 2 |</t>
  </si>
  <si>
    <t>| 5 |  | 1 | 2026-04-17 | Phase 5 - Day 1: Carries + Pull (Strength Bias) | Bulgarian Split Squat | Legs | 1 | 40 | 8 |  | 2-1 | Tempo 2-1-2; RIR 2-1 |</t>
  </si>
  <si>
    <t>| 5 |  | 1 | 2026-04-17 | Phase 5 - Day 1: Carries + Pull (Strength Bias) | Bulgarian Split Squat | Legs | 2 | 40 | 8 |  | 2-1 | Tempo 2-1-2; RIR 2-1 |</t>
  </si>
  <si>
    <t>| 5 |  | 1 | 2026-04-17 | Phase 5 - Day 1: Carries + Pull (Strength Bias) | Bulgarian Split Squat | Legs | 3 | 50 | 8 |  | 1-0 | Tempo 2-1-2; RIR 1-0 |</t>
  </si>
  <si>
    <t>| 5 |  | 1 | 2026-04-17 | Phase 5 - Day 1: Carries + Pull (Strength Bias) | Chest Supported DB Row (Spider) | Pull | 1 | 75 | 8 |  | 2 | Tempo 2-1-2; RIR 2; full scap engaged;  |</t>
  </si>
  <si>
    <t>| 5 |  | 1 | 2026-04-17 | Phase 5 - Day 1: Carries + Pull (Strength Bias) | Chest Supported DB Row (Spider) | Pull | 2 | 75 | 8 |  | 2 | Tempo 2-1-2; RIR 2; full scap engaged;  |</t>
  </si>
  <si>
    <t>| 5 |  | 1 | 2026-04-17 | Phase 5 - Day 1: Carries + Pull (Strength Bias) | Chest Supported DB Row (Spider) | Pull | 3 | 75 | 8 |  | 1 | Tempo 2-1-2; RIR 1; full squeeze but was not as strong;  |</t>
  </si>
  <si>
    <t>| 5 |  | 1 | 2026-04-17 | Phase 5 - Day 1: Carries + Pull (Strength Bias) | Chest Supported DB Row (Spider) | Pull | 4 | 75 | 7 |  | 1-0 | Tempo 2-1-2; RIR 1-0; full squeeze but was not as strong;  |</t>
  </si>
  <si>
    <t>| 5 |  | 1 | 2026-04-17 | Phase 5 - Day 1: Carries + Pull (Strength Bias) | Single-Arm Neutral Grip Cable Pulldown | Pull | 1 | 150 | 10 |  | 1 | Tempo 2-1-2; RIR 1; right weaker w slight anterior capsule awareness |</t>
  </si>
  <si>
    <t>| 5 |  | 1 | 2026-04-17 | Phase 5 - Day 1: Carries + Pull (Strength Bias) | Single-Arm Neutral Grip Cable Pulldown | Pull | 2 | 150 | 7 |  | 1 | Tempo 2-1-2; RIR 1; right weaker w slight anterior capsule awareness |</t>
  </si>
  <si>
    <t>| 5 |  | 1 | 2026-04-17 | Phase 5 - Day 1: Carries + Pull (Strength Bias) | Single-Arm Neutral Grip Cable Pulldown | Pull | 3 | 150 | 7 |  | 1 | Tempo 2-1-2; RIR 1; right weaker w slight anterior capsule awareness |</t>
  </si>
  <si>
    <t>| 5 |  | 1 | 2026-04-17 | Phase 5 - Day 1: Carries + Pull (Strength Bias) | Suitcase Carries | Carry | 1 | 75 |  | 49.8 |  | 2.3mph; 0 incline; 2 sec pause q 15 sec |</t>
  </si>
  <si>
    <t>| 5 |  | 1 | 2026-04-17 | Phase 5 - Day 1: Carries + Pull (Strength Bias) | Suitcase Carries | Carry | 2 | 75 |  | 45 |  | 2.3mph; 0 incline; 2 sec pause q 15 sec |</t>
  </si>
  <si>
    <t>| 5 |  | 1 | 2026-04-17 | Phase 5 - Day 1: Carries + Pull (Strength Bias) | Suitcase Carries | Carry | 3 | 75 |  | 39.6 |  | 2.3mph; 0 incline; 2 sec pause q 15 sec |</t>
  </si>
  <si>
    <t>| 5 |  | 1 | 2026-04-17 | Phase 5 - Day 1: Carries + Pull (Strength Bias) | Side Plank | Core | 1 | 0 |  | 45 |  |  |</t>
  </si>
  <si>
    <t>| 5 |  | 1 | 2026-04-17 | Phase 5 - Day 1: Carries + Pull (Strength Bias) | Side Plank | Core | 2 | 0 |  | 45 |  |  |</t>
  </si>
  <si>
    <t>| 5 |  | 1 | 2026-04-17 | Phase 5 - Day 1: Carries + Pull (Strength Bias) | Side Plank | Core | 3 | 0 |  | 45 |  |  |</t>
  </si>
  <si>
    <t>| 5 |  | 1 | 2026-04-17 | Phase 5 - Day 1: Carries + Pull (Strength Bias) | Rowing | Pull | 2 |  |  | 240 |  | Cooldown |</t>
  </si>
  <si>
    <t>| 5 |  | 2 | 2026-04-18 | Phase 5 - Day 2: Push + Triceps (Hypertrophy) | Rowing | Pull | 1 |  |  | 300 |  | Warmup |</t>
  </si>
  <si>
    <t>| 5 |  | 2 | 2026-04-18 | Phase 5 - Day 2: Push + Triceps (Hypertrophy) | Scap Push Ups | Push | 1 | 0 | 12 |  |  |  |</t>
  </si>
  <si>
    <t>| 5 |  | 2 | 2026-04-18 | Phase 5 - Day 2: Push + Triceps (Hypertrophy) | Scap Push Ups | Push | 2 | 0 | 12 |  |  |  |</t>
  </si>
  <si>
    <t>| 5 |  | 2 | 2026-04-18 | Phase 5 - Day 2: Push + Triceps (Hypertrophy) | Band External Rotations | Warmup | 1 | 0 | 12 |  |  |  |</t>
  </si>
  <si>
    <t>| 5 |  | 2 | 2026-04-18 | Phase 5 - Day 2: Push + Triceps (Hypertrophy) | Band External Rotations | Warmup | 2 | 0 | 12 |  |  |  |</t>
  </si>
  <si>
    <t>| 5 |  | 2 | 2026-04-18 | Phase 5 - Day 2: Push + Triceps (Hypertrophy) | Serratus Wall Slides (banded) | Warmup | 1 | 0 | 12 |  |  |  |</t>
  </si>
  <si>
    <t>| 5 |  | 2 | 2026-04-18 | Phase 5 - Day 2: Push + Triceps (Hypertrophy) | Serratus Wall Slides (banded) | Warmup | 2 | 0 | 12 |  |  |  |</t>
  </si>
  <si>
    <t>| 5 |  | 2 | 2026-04-18 | Phase 5 - Day 2: Push + Triceps (Hypertrophy) | DB Neutral Press (slight Rotate To Underhand ) | Push | 1 | 60 | 8 |  | 2 | Tempo 3-1-1; RIR 2 |</t>
  </si>
  <si>
    <t>| 5 |  | 2 | 2026-04-18 | Phase 5 - Day 2: Push + Triceps (Hypertrophy) | DB Neutral Press (slight Rotate To Underhand ) | Push | 2 | 60 | 8 |  | 2 | Tempo 3-1-1; RIR 2; trying to find the pec stimulus |</t>
  </si>
  <si>
    <t>| 5 |  | 2 | 2026-04-18 | Phase 5 - Day 2: Push + Triceps (Hypertrophy) | DB Neutral Press (slight Rotate To Underhand ) | Push | 3 | 60 | 7 |  | 1 | Tempo 3-1-1; RIR 1; trying to find the pec stimulus |</t>
  </si>
  <si>
    <t>| 5 |  | 2 | 2026-04-18 | Phase 5 - Day 2: Push + Triceps (Hypertrophy) | DB Neutral Press (slight Rotate To Underhand ) | Push | 4 | 60 | 5 |  | 1 | Tempo 3-1-1; RIR 1; felt a bit of a fatigue collapse on 6th attempt  |</t>
  </si>
  <si>
    <t>| 5 |  | 2 | 2026-04-18 | Phase 5 - Day 2: Push + Triceps (Hypertrophy) | Low-Incline DB Press (15–30°) | Push | 1 | 60 | 10 |  | 2 | Tempo 2-1-2; RIR 2; bench at 2 (15^) |</t>
  </si>
  <si>
    <t>| 5 |  | 2 | 2026-04-18 | Phase 5 - Day 2: Push + Triceps (Hypertrophy) | Low-Incline DB Press (15–30°) | Push | 2 | 60 | 10 |  | 2-1 | Tempo 2-1-2; RIR 2-1; bench at 2 (15^) |</t>
  </si>
  <si>
    <t>| 5 |  | 2 | 2026-04-18 | Phase 5 - Day 2: Push + Triceps (Hypertrophy) | Low-Incline DB Press (15–30°) | Push | 3 | 70 | 9 |  | 1 | Tempo 2-1-2; RIR 1; bench at 2 (15^) |</t>
  </si>
  <si>
    <t>| 5 |  | 2 | 2026-04-18 | Phase 5 - Day 2: Push + Triceps (Hypertrophy) | Single-Arm DB Balance Press | Push | 1 | 45 | 7 |  | 1 | Tempo 3-1-2; RIR 1 |</t>
  </si>
  <si>
    <t>| 5 |  | 2 | 2026-04-18 | Phase 5 - Day 2: Push + Triceps (Hypertrophy) | Single-Arm DB Balance Press | Push | 2 | 45 | 6 |  | 1 | Tempo 3-1-2; RIR 1; right 6, left got 7 |</t>
  </si>
  <si>
    <t>| 5 |  | 2 | 2026-04-18 | Phase 5 - Day 2: Push + Triceps (Hypertrophy) | Single-Arm DB Balance Press | Push | 3 | 45 | 7 |  | 1 | Tempo 3-1-2; RIR 1; remembered total 45s between arms on the last set |</t>
  </si>
  <si>
    <t>| 5 |  | 2 | 2026-04-18 | Phase 5 - Day 2: Push + Triceps (Hypertrophy) | Rope Push-Downs | Arms_Triceps | 1 | 50 | 9 |  | 2-1 | Tempo 2-1-2; RIR 2-1 |</t>
  </si>
  <si>
    <t>| 5 |  | 2 | 2026-04-18 | Phase 5 - Day 2: Push + Triceps (Hypertrophy) | Rope Push-Downs | Arms_Triceps | 2 | 50 | 8 |  | 1 | Tempo 2-1-2; RIR 1 |</t>
  </si>
  <si>
    <t>| 5 |  | 2 | 2026-04-18 | Phase 5 - Day 2: Push + Triceps (Hypertrophy) | Rope Push-Downs | Arms_Triceps | 3 | 50 | 6 |  | 1 | Tempo 2-1-2; RIR 1 |</t>
  </si>
  <si>
    <t>| 5 |  | 2 | 2026-04-18 | Phase 5 - Day 2: Push + Triceps (Hypertrophy) | Rope Push-Downs | Arms_Triceps | 4 | 45 | 7 |  | 1-0 | Tempo 2-1-2; RIR 1-0 |</t>
  </si>
  <si>
    <t>| 5 |  | 2 | 2026-04-18 | Phase 5 - Day 2: Push + Triceps (Hypertrophy) | Single-Arm Overhead Cable Extension | Arms_Triceps | 1 | 12.5 | 8 |  | 1 | Tempo 3-1-3; RIR 1; forgot to rest 30 between arms |</t>
  </si>
  <si>
    <t>| 5 |  | 2 | 2026-04-18 | Phase 5 - Day 2: Push + Triceps (Hypertrophy) | Single-Arm Overhead Cable Extension | Arms_Triceps | 2 | 12.5 | 9 |  | 1 | Tempo 3-1-3; RIR 1;left feels slightly weaker today |</t>
  </si>
  <si>
    <t>| 5 |  | 2 | 2026-04-18 | Phase 5 - Day 2: Push + Triceps (Hypertrophy) | Single-Arm Overhead Cable Extension | Arms_Triceps | 3 | 12.5 | 10 |  | 1 | Tempo 3-1-3; RIR 1; taps on 9-10 for both |</t>
  </si>
  <si>
    <t>| 5 |  | 2 | 2026-04-18 | Phase 5 - Day 2: Push + Triceps (Hypertrophy) | Dumbbell Lateral Raise | Push | 1 | 10 | 15 |  | 2 | Tempo 2-2-2; RIR 2 |</t>
  </si>
  <si>
    <t>| 5 |  | 2 | 2026-04-18 | Phase 5 - Day 2: Push + Triceps (Hypertrophy) | Dumbbell Lateral Raise | Push | 2 | 10 | 15 |  | 2-1 | Tempo 2-2-2; RIR 2-1 |</t>
  </si>
  <si>
    <t>| 5 |  | 2 | 2026-04-18 | Phase 5 - Day 2: Push + Triceps (Hypertrophy) | Dumbbell Lateral Raise | Push | 3 | 10 | 15 |  | 2-1 | Tempo 2-2-2; RIR 2-1 |</t>
  </si>
  <si>
    <t>| 5 |  | 2 | 2026-04-18 | Phase 5 - Day 2: Push + Triceps (Hypertrophy) | Push-up | Push | 1 | 0 | 6 |  |  |  |</t>
  </si>
  <si>
    <t>| 5 |  | 2 | 2026-04-18 | Phase 5 - Day 2: Push + Triceps (Hypertrophy) | Push-up On Knees | Push | 1 | 0 | 4 |  |  |  |</t>
  </si>
  <si>
    <t>| 5 |  | 2 | 2026-04-18 | Phase 5 - Day 2: Push + Triceps (Hypertrophy) | Rowing | Pull | 2 |  |  | 468 |  | Cooldown |</t>
  </si>
  <si>
    <t>| 5 |  | 3 | 2026-04-19 | Phase 5 - Day 3: Carries + Pull (Volume/Stability) | Rowing | Pull | 1 |  |  | 300 |  | Warmup |</t>
  </si>
  <si>
    <t>| 5 |  | 3 | 2026-04-19 | Phase 5 - Day 3: Carries + Pull (Volume/Stability) | Suitcase Carries | Carry | 1 | 75 |  | 60 |  | 2.3mph; 2s pause each 15s; 0 incline |</t>
  </si>
  <si>
    <t>| 5 |  | 3 | 2026-04-19 | Phase 5 - Day 3: Carries + Pull (Volume/Stability) | Suitcase Carries | Carry | 2 | 75 |  | 60 |  | 2.3mph; 2s pause each 15s; 0 incline |</t>
  </si>
  <si>
    <t>| 5 |  | 3 | 2026-04-19 | Phase 5 - Day 3: Carries + Pull (Volume/Stability) | Suitcase Carries | Carry | 3 | 75 |  | 57 |  | 2.3mph; 2s pause each 15s; 0 incline; right grip didn’t roll but the weight was dropping off the back side around 56s |</t>
  </si>
  <si>
    <t>| 5 |  | 3 | 2026-04-19 | Phase 5 - Day 3: Carries + Pull (Volume/Stability) | Chest Supported DB Row (Spider) | Pull | 1 | 75 | 8 |  | 2 | Tempo 2-1-2; RIR 2; |</t>
  </si>
  <si>
    <t>| 5 |  | 3 | 2026-04-19 | Phase 5 - Day 3: Carries + Pull (Volume/Stability) | Chest Supported DB Row (Spider) | Pull | 2 | 75 | 8 |  | 2 | Tempo 2-1-2; RIR 2; |</t>
  </si>
  <si>
    <t>| 5 |  | 3 | 2026-04-19 | Phase 5 - Day 3: Carries + Pull (Volume/Stability) | Chest Supported DB Row (Spider) | Pull | 3 | 75 | 8 |  | 1 | Tempo 2-1-2; RIR 1; scap contract was strong through 6. Little fatigue 7,8 but full squeeze at contraction  |</t>
  </si>
  <si>
    <t>| 5 |  | 3 | 2026-04-19 | Phase 5 - Day 3: Carries + Pull (Volume/Stability) | Chest Supported DB Row (Spider) | Pull | 4 | 75 | 7 |  | 1 | Tempo 2-1-2; RIR 1; scap contract was strong through 6. Little fatigue 7,8 but full squeeze at contraction  |</t>
  </si>
  <si>
    <t>| 5 |  | 3 | 2026-04-19 | Phase 5 - Day 3: Carries + Pull (Volume/Stability) | Single-Arm Neutral Grip Cable Pulldown | Pull | 1 | 140 | 11 |  | 2-1 | Starting with Right; tempo 2-1-2; RIR 2-1 |</t>
  </si>
  <si>
    <t>| 5 |  | 3 | 2026-04-19 | Phase 5 - Day 3: Carries + Pull (Volume/Stability) | Single-Arm Neutral Grip Cable Pulldown | Pull | 2 | 145 | 11 |  | 2-1 | Starting with Right; tempo 2-1-2; RIR 2-1 |</t>
  </si>
  <si>
    <t>| 5 |  | 3 | 2026-04-19 | Phase 5 - Day 3: Carries + Pull (Volume/Stability) | Single-Arm Neutral Grip Cable Pulldown | Pull | 3 | 150 | 8 |  | 2-1 |  Right was the limiter this set;  tempo 2-1-2; RIR 2-1 |</t>
  </si>
  <si>
    <t>| 5 |  | 3 | 2026-04-19 | Phase 5 - Day 3: Carries + Pull (Volume/Stability) | Face Pull | Pull | 1 | 35 | 20 |  | 2-1 | Tempo 1-2–1; RIR 2-1; adjustable pulley 3 |</t>
  </si>
  <si>
    <t>| 5 |  | 3 | 2026-04-19 | Phase 5 - Day 3: Carries + Pull (Volume/Stability) | Face Pull | Pull | 2 | 42.5 | 19 |  | 1 | Tempo 1-2–1; RIR 1; adjustable pulley 3 |</t>
  </si>
  <si>
    <t>| 5 |  | 3 | 2026-04-19 | Phase 5 - Day 3: Carries + Pull (Volume/Stability) | Face Pull | Pull | 3 | 42.5 | 18 |  | 1 | Grip started to fail ; Tempo 1-2–1; RIR 1; adjustable pulley 3 |</t>
  </si>
  <si>
    <t>| 5 |  | 3 | 2026-04-19 | Phase 5 - Day 3: Carries + Pull (Volume/Stability) | Incline Dumbbell Curl (Supinated) | Arms_Biceps | 1 | 30 | 9 |  | 2-1 | Tempo 2-1-2; RIR 2-1 |</t>
  </si>
  <si>
    <t>| 5 |  | 3 | 2026-04-19 | Phase 5 - Day 3: Carries + Pull (Volume/Stability) | Incline Dumbbell Curl (Supinated) | Arms_Biceps | 2 | 30 | 7 |  | 2-1 | Tempo 2-1-2; RIR 2-1 |</t>
  </si>
  <si>
    <t>| 5 |  | 3 | 2026-04-19 | Phase 5 - Day 3: Carries + Pull (Volume/Stability) | Incline Dumbbell Curl (Supinated) | Arms_Biceps | 3 | 30 | 8 |  | 2-1 | Tempo 2-1-2; RIR 2-1; alternate at 6,7,8 |</t>
  </si>
  <si>
    <t>| 5 |  | 3 | 2026-04-19 | Phase 5 - Day 3: Carries + Pull (Volume/Stability) | Suitcase Holds | Carry | 1 | 75 |  | 60 |  |  |</t>
  </si>
  <si>
    <t>| 5 |  | 3 | 2026-04-19 | Phase 5 - Day 3: Carries + Pull (Volume/Stability) | Suitcase Holds | Carry | 2 | 75 |  | 60 |  |  |</t>
  </si>
  <si>
    <t>| 5 |  | 3 | 2026-04-19 | Phase 5 - Day 3: Carries + Pull (Volume/Stability) | Suitcase Holds | Carry | 3 | 75 |  | 52.2 |  |  |</t>
  </si>
  <si>
    <t>| 5 |  | 3 | 2026-04-19 | Phase 5 - Day 3: Carries + Pull (Volume/Stability) | Rowing | Pull | 2 |  |  | 300 |  | Cooldown |</t>
  </si>
  <si>
    <t>| 5 |  | 4 | 2026-04-20 | Phase 5 - Day 4: Arms + Capacity (The Fun Day) | Rowing | Pull | 1 |  |  | 240 |  | Warmup  |</t>
  </si>
  <si>
    <t>| 5 |  | 4 | 2026-04-20 | Phase 5 - Day 4: Arms + Capacity (The Fun Day) | DB Spider Curl (Hammer) | Arms_Biceps | 1 | 45 | 15 |  | 2-1 | Tempo 2-1-2; RIR 2-1; alternated after 6th rep |</t>
  </si>
  <si>
    <t>| 5 |  | 4 | 2026-04-20 | Phase 5 - Day 4: Arms + Capacity (The Fun Day) | DB Spider Curl (Hammer) | Arms_Biceps | 2 | 45 | 15 |  | 2-1 | Tempo 2-1-2; RIR 2-1; alternated after 5th rep; I don’t LOVE the ROM but hitting 90 degree on contraction |</t>
  </si>
  <si>
    <t>| 5 |  | 4 | 2026-04-20 | Phase 5 - Day 4: Arms + Capacity (The Fun Day) | DB Spider Curl (Hammer) | Arms_Biceps | 3 | 45 | 12 |  | 2-1 | Tempo 2-1-2; RIR 2-1; alternated after 5th rep; I don’t LOVE the ROM but hitting 90 degree on contraction; extended partials 12-15 |</t>
  </si>
  <si>
    <t>| 5 |  | 4 | 2026-04-20 | Phase 5 - Day 4: Arms + Capacity (The Fun Day) | Rope Push-Downs | Arms_Triceps | 1 | 50 | 13 |  | 2 | Tempo 2-1-2; RIR 2 |</t>
  </si>
  <si>
    <t>| 5 |  | 4 | 2026-04-20 | Phase 5 - Day 4: Arms + Capacity (The Fun Day) | Rope Push-Downs | Arms_Triceps | 2 | 50 | 11 |  | 2-1 | Tempo 2-1-2; RIR 2-1 |</t>
  </si>
  <si>
    <t>| 5 |  | 4 | 2026-04-20 | Phase 5 - Day 4: Arms + Capacity (The Fun Day) | Rope Push-Downs | Arms_Triceps | 3 | 50 | 9 |  | 1 | Tempo 2-1-2; RIR 1 |</t>
  </si>
  <si>
    <t>| 5 |  | 4 | 2026-04-20 | Phase 5 - Day 4: Arms + Capacity (The Fun Day) | Rope Push-Downs | Arms_Triceps | 4 | 50 | 8 |  | 1-0 | Tempo 2-1-2; RIR 1-0 |</t>
  </si>
  <si>
    <t>| 5 |  | 4 | 2026-04-20 | Phase 5 - Day 4: Arms + Capacity (The Fun Day) | Single Arm Cable Extensions | Arms_Triceps | 1 | 12.5 | 10 |  | 1 | Tempo 3-1-3; RIR 1 |</t>
  </si>
  <si>
    <t>| 5 |  | 4 | 2026-04-20 | Phase 5 - Day 4: Arms + Capacity (The Fun Day) | Single Arm Cable Extensions | Arms_Triceps | 2 | 12.5 | 11 |  | 1 | Tempo 3-1-3; RIR 1 |</t>
  </si>
  <si>
    <t>| 5 |  | 4 | 2026-04-20 | Phase 5 - Day 4: Arms + Capacity (The Fun Day) | Single Arm Cable Extensions | Arms_Triceps | 3 | 12.5 | 11 |  | 1 | Tempo 3-1-3; RIR 1 |</t>
  </si>
  <si>
    <t>| 5 |  | 4 | 2026-04-20 | Phase 5 - Day 4: Arms + Capacity (The Fun Day) | Incline Dumbbell Curl (Supinated) | Arms_Biceps | 1 | 30 | 10 |  | 2+ | Tempo 2-1-2; RIR 2+ |</t>
  </si>
  <si>
    <t>| 5 |  | 4 | 2026-04-20 | Phase 5 - Day 4: Arms + Capacity (The Fun Day) | Incline Dumbbell Curl (Supinated) | Arms_Biceps | 2 | 30 | 10 |  | 2-1 | Tempo 2-1-2; RIR 2-1 |</t>
  </si>
  <si>
    <t>| 5 |  | 4 | 2026-04-20 | Phase 5 - Day 4: Arms + Capacity (The Fun Day) | Incline Dumbbell Curl (Supinated) | Arms_Biceps | 3 | 30 | 9 |  | 1 | Tempo 2-1-2; RIR 1; extended partials 9,10,11 |</t>
  </si>
  <si>
    <t>| 5 |  | 4 | 2026-04-20 | Phase 5 - Day 4: Arms + Capacity (The Fun Day) | Dumbbell Lateral Raise | Push | 1 | 10 | 15 |  | 2 | Tempo 2-1-2; RIR 2;  |</t>
  </si>
  <si>
    <t>| 5 |  | 4 | 2026-04-20 | Phase 5 - Day 4: Arms + Capacity (The Fun Day) | Dumbbell Lateral Raise | Push | 2 | 10 | 15 |  | 2 | Tempo 2-1-2; RIR 2; slight right anterior awareness |</t>
  </si>
  <si>
    <t>| 5 |  | 4 | 2026-04-20 | Phase 5 - Day 4: Arms + Capacity (The Fun Day) | Dumbbell Lateral Raise | Push | 3 | 10 | 15 |  | 1 | Tempo 2-1-2; RIR 1; slight right anterior awareness |</t>
  </si>
  <si>
    <t>| 5 |  | 4 | 2026-04-20 | Phase 5 - Day 4: Arms + Capacity (The Fun Day) | Farmer’s Hold | Carry | 1 | 150 |  | 60 |  |  |</t>
  </si>
  <si>
    <t>| 5 |  | 4 | 2026-04-20 | Phase 5 - Day 4: Arms + Capacity (The Fun Day) | Farmer’s Hold | Carry | 2 | 150 |  | 60 |  |  |</t>
  </si>
  <si>
    <t>| 5 |  | 4 | 2026-04-20 | Phase 5 - Day 4: Arms + Capacity (The Fun Day) | Farmer’s Hold | Carry | 3 | 150 |  | 55.2 |  |  |</t>
  </si>
  <si>
    <t>| 5 |  | 4 | 2026-04-20 | Phase 5 - Day 4: Arms + Capacity (The Fun Day) | Rowing | Pull | 2 |  |  | 460 |  | Cooldown |</t>
  </si>
  <si>
    <t>| 5 |  | 1 | 2026-04-22 | Phase 5 - Day 1: Carries + Pull (Strength Bias) | Rowing | Pull | 1 |  |  | 300 |  | 1.338 |</t>
  </si>
  <si>
    <t>| 5 |  | 1 | 2026-04-22 | Phase 5 - Day 1: Carries + Pull (Strength Bias) | Dumbbell Romanian Deadlift | Legs | 1 | 150 | 8 |  | 2 | Tempo 3-1-1; RIR 2 |</t>
  </si>
  <si>
    <t>| 5 |  | 1 | 2026-04-22 | Phase 5 - Day 1: Carries + Pull (Strength Bias) | Dumbbell Romanian Deadlift | Legs | 2 | 150 | 8 |  | 2 | Tempo 3-1-1; RIR 2 |</t>
  </si>
  <si>
    <t>| 5 |  | 1 | 2026-04-22 | Phase 5 - Day 1: Carries + Pull (Strength Bias) | Dumbbell Romanian Deadlift | Legs | 3 | 150 | 8 |  | 2 | Tempo 3-1-1; RIR 2 |</t>
  </si>
  <si>
    <t>| 5 |  | 1 | 2026-04-22 | Phase 5 - Day 1: Carries + Pull (Strength Bias) | Dumbbell Romanian Deadlift | Legs | 4 | 150 | 9 |  | 1 | Tempo 3-1-1; RIR 1; did an extra rep to check full ceiling. I could have done 10-11 👍 |</t>
  </si>
  <si>
    <t>| 5 |  | 1 | 2026-04-22 | Phase 5 - Day 1: Carries + Pull (Strength Bias) | Bulgarian Split Squat | Legs | 1 | 50 | 8 |  | 2-1 | 2-1-2; RIR 2-1; please note this is 50# total (25 per hand). |</t>
  </si>
  <si>
    <t>| 5 |  | 1 | 2026-04-22 | Phase 5 - Day 1: Carries + Pull (Strength Bias) | Bulgarian Split Squat | Legs | 2 | 50 | 8 |  | 2-1 | 2-1-2; RIR 2-1; left glute feeling taxed / tighter. Seeing that posterior chain creep in now that I’m plateau on RDLs. I’m sure we’ll see this get better and then I’ll have a jump in both Bulgarian and Romanian DB lifts  |</t>
  </si>
  <si>
    <t>| 5 |  | 1 | 2026-04-22 | Phase 5 - Day 1: Carries + Pull (Strength Bias) | Bulgarian Split Squat | Legs | 3 | 50 | 8 |  | 2-1 | Tempo 2-1-2; a little faster but the tempo was the same; RIR 2-1; this set felt better / less deficient  |</t>
  </si>
  <si>
    <t>| 5 |  | 1 | 2026-04-22 | Phase 5 - Day 1: Carries + Pull (Strength Bias) | Chest Supported DB Row (Spider) | Pull | 1 | 75 | 8 |  | 2 | Tempo 2-1-2; RIR 2 |</t>
  </si>
  <si>
    <t>| 5 |  | 1 | 2026-04-22 | Phase 5 - Day 1: Carries + Pull (Strength Bias) | Chest Supported DB Row (Spider) | Pull | 2 | 75 | 8 |  | 2-1 | Tempo 2-1-2; RIR 2-1 |</t>
  </si>
  <si>
    <t>| 5 |  | 1 | 2026-04-22 | Phase 5 - Day 1: Carries + Pull (Strength Bias) | Chest Supported DB Row (Spider) | Pull | 3 | 75 | 8 |  | 2-1 | Tempo 2-1-2; RIR 2-1 |</t>
  </si>
  <si>
    <t>| 5 |  | 1 | 2026-04-22 | Phase 5 - Day 1: Carries + Pull (Strength Bias) | Chest Supported DB Row (Spider) | Pull | 4 | 75 | 8 |  | 2-1 | Tempo 2-1-2; RIR 2-1 |</t>
  </si>
  <si>
    <t>| 5 |  | 1 | 2026-04-22 | Phase 5 - Day 1: Carries + Pull (Strength Bias) | Single-Arm Neutral Grip Cable Pulldown | Pull | 1 | 140 | 12 |  | 2-1 | 70plate at PF; tempo 2-1-2; RIR 2-1; started with right arm. Slight anterior capsule awareness but feels more biceps tendon. Shortened rom and that helped immediate  |</t>
  </si>
  <si>
    <t>| 5 |  | 1 | 2026-04-22 | Phase 5 - Day 1: Carries + Pull (Strength Bias) | Single-Arm Neutral Grip Cable Pulldown | Pull | 2 | 145 | 10 |  | 2-1 | 70plate plus 2.5 at PF; tempo 2-1-2; RIR 2-1; started with right arm. Slight anterior capsule awareness but feels more biceps tendon. Shortened rom and that helped immediate  |</t>
  </si>
  <si>
    <t>| 5 |  | 1 | 2026-04-22 | Phase 5 - Day 1: Carries + Pull (Strength Bias) | Single-Arm Neutral Grip Cable Pulldown | Pull | 3 | 145 | 11 |  | 2-1 | I think I was leaning forward and that was causing some awareness. As soon as I leaned back, slightly, there was no tightness; 70plate plus 2.5 at PF; tempo 2-1-2; RIR 2-1; started with right arm. Slight anterior capsule awareness but feels more biceps tendon. Shortened rom and that helped immediate  |</t>
  </si>
  <si>
    <t>| 5 |  | 1 | 2026-04-22 | Phase 5 - Day 1: Carries + Pull (Strength Bias) | Suitcase Carries | Carry | 1 | 75 |  | 60 |  | 2.3 mph, 0 incline, 10s pause q 15s; woo-hoo! 🙌  |</t>
  </si>
  <si>
    <t>| 5 |  | 1 | 2026-04-22 | Phase 5 - Day 1: Carries + Pull (Strength Bias) | Suitcase Carries | Carry | 2 | 75 |  | 49.8 |  | 2.3 mph, 0 incline, 10s pause q 15s; woo-hoo! 🙌  |</t>
  </si>
  <si>
    <t>| 5 |  | 1 | 2026-04-22 | Phase 5 - Day 1: Carries + Pull (Strength Bias) | Suitcase Carries | Carry | 3 | 75 |  | 45 |  | 2.3mph; 0 incline |</t>
  </si>
  <si>
    <t>| 5 |  | 1 | 2026-04-22 | Phase 5 - Day 1: Carries + Pull (Strength Bias) | Side Plank | Core | 1 | 0 |  | 45 |  | Body weight (45s =0.75 mins) |</t>
  </si>
  <si>
    <t>| 5 |  | 1 | 2026-04-22 | Phase 5 - Day 1: Carries + Pull (Strength Bias) | Side Plank | Core | 2 | 0 |  | 49.8 |  | Body weight (50s) |</t>
  </si>
  <si>
    <t>| 5 |  | 1 | 2026-04-22 | Phase 5 - Day 1: Carries + Pull (Strength Bias) | Side Plank | Core | 3 | 0 |  | 49.8 |  | Body weight (50s); right capsule feeling a little bit towards the end of that set.  |</t>
  </si>
  <si>
    <t>| 5 |  | 1 | 2026-04-22 | Phase 5 - Day 1: Carries + Pull (Strength Bias) | Rowing | Pull | 2 |  |  | 240 |  | Cooldown  |</t>
  </si>
  <si>
    <t>| 5 |  | 2 | 2026-04-23 | Phase 5 - Day 2: Push + Triceps (Hypertrophy) | Rowing | Pull | 1 |  |  | 300 |  | Warmup |</t>
  </si>
  <si>
    <t>| 5 |  | 2 | 2026-04-23 | Phase 5 - Day 2: Push + Triceps (Hypertrophy) | Band External Rotations | Warmup | 1 | 0 | 15 |  |  | Red |</t>
  </si>
  <si>
    <t>| 5 |  | 2 | 2026-04-23 | Phase 5 - Day 2: Push + Triceps (Hypertrophy) | Scap Push Ups | Push | 1 | 0 | 12 |  |  |  |</t>
  </si>
  <si>
    <t>| 5 |  | 2 | 2026-04-23 | Phase 5 - Day 2: Push + Triceps (Hypertrophy) | DB Neutral Press (slight Rotate To Underhand ) | Push | 1 | 60 | 8 |  | 2 | Tempo 3-1-1; RIR 2 |</t>
  </si>
  <si>
    <t>| 5 |  | 2 | 2026-04-23 | Phase 5 - Day 2: Push + Triceps (Hypertrophy) | DB Neutral Press (slight Rotate To Underhand ) | Push | 2 | 60 | 8 |  | 2 | Tempo 3-1-1; RIR 2 |</t>
  </si>
  <si>
    <t>| 5 |  | 2 | 2026-04-23 | Phase 5 - Day 2: Push + Triceps (Hypertrophy) | DB Neutral Press (slight Rotate To Underhand ) | Push | 3 | 60 | 8 |  | 1 | Tempo 3-1-1; RIR 1; good fight on 8th |</t>
  </si>
  <si>
    <t>| 5 |  | 2 | 2026-04-23 | Phase 5 - Day 2: Push + Triceps (Hypertrophy) | DB Neutral Press (slight Rotate To Underhand ) | Push | 4 | 60 | 5.5 |  | 1 | Tempo 3-1-1; RIR 1; good fight on 8th |</t>
  </si>
  <si>
    <t>| 5 |  | 2 | 2026-04-23 | Phase 5 - Day 2: Push + Triceps (Hypertrophy) | Low-Incline DB Press (15–30°) | Push | 1 | 60 | 10 |  | 2 | Bench at 2; Tempo 2-1-2; RIR 2; note I’m using 30# db per hand |</t>
  </si>
  <si>
    <t>| 5 |  | 2 | 2026-04-23 | Phase 5 - Day 2: Push + Triceps (Hypertrophy) | Low-Incline DB Press (15–30°) | Push | 2 | 60 | 10 |  | 2 | Bench at 2; Tempo 2-1-2; RIR 2; note I’m using 30# db per hand |</t>
  </si>
  <si>
    <t>| 5 |  | 2 | 2026-04-23 | Phase 5 - Day 2: Push + Triceps (Hypertrophy) | Low-Incline DB Press (15–30°) | Push | 3 | 70 | 10 |  | 2 | Bench at 2; Tempo 2-1-2; RIR 2; note I’m using 35# db per hand |</t>
  </si>
  <si>
    <t>| 5 |  | 2 | 2026-04-23 | Phase 5 - Day 2: Push + Triceps (Hypertrophy) | Single-Arm DB Balance Press | Push | 1 | 40 | 8 |  | 2 | Tempo 3-1-2; RIR 2; anterior capsule awareness. Feels more like biceps tendon still |</t>
  </si>
  <si>
    <t>| 5 |  | 2 | 2026-04-23 | Phase 5 - Day 2: Push + Triceps (Hypertrophy) | Single-Arm DB Balance Press | Push | 2 | 40 | 8 |  | 2 | Tempo 3-1-2; RIR 2; ant cap felt better stopped ROM at pec |</t>
  </si>
  <si>
    <t>| 5 |  | 2 | 2026-04-23 | Phase 5 - Day 2: Push + Triceps (Hypertrophy) | Single-Arm DB Balance Press | Push | 3 | 40 | 8 |  | 2 | Tempo 3-1-2; RIR 2; ant cap felt better stopped ROM at pec |</t>
  </si>
  <si>
    <t>| 5 |  | 2 | 2026-04-23 | Phase 5 - Day 2: Push + Triceps (Hypertrophy) | Rope Push-Downs | Arms_Triceps | 1 | 50 | 10 |  | 2-1 | Tempo 2-1-2; RIR 2-1 |</t>
  </si>
  <si>
    <t>| 5 |  | 2 | 2026-04-23 | Phase 5 - Day 2: Push + Triceps (Hypertrophy) | Rope Push-Downs | Arms_Triceps | 2 | 50 | 9 |  | 2-1 | Tempo 2-1-2; RIR 2-1 |</t>
  </si>
  <si>
    <t>| 5 |  | 2 | 2026-04-23 | Phase 5 - Day 2: Push + Triceps (Hypertrophy) | Rope Push-Downs | Arms_Triceps | 3 | 50 | 7 |  | 1-0 | Tempo 2-1-2; RIR 1-0; struggle but clean 7th |</t>
  </si>
  <si>
    <t>| 5 |  | 2 | 2026-04-23 | Phase 5 - Day 2: Push + Triceps (Hypertrophy) | Rope Push-Downs | Arms_Triceps | 4 | 50 | 7 |  | 1-0 | Tempo 2-1-2; RIR 1-0; struggle but hit 7 and slow eccentric  |</t>
  </si>
  <si>
    <t>| 5 |  | 2 | 2026-04-23 | Phase 5 - Day 2: Push + Triceps (Hypertrophy) | Single-Arm Overhead Cable Extension | Arms_Triceps | 1 | 12.5 | 10 |  |  | Tempo: 3-1-3 Rest: 20 sec between arms |</t>
  </si>
  <si>
    <t>| 5 |  | 2 | 2026-04-23 | Phase 5 - Day 2: Push + Triceps (Hypertrophy) | Single-Arm Overhead Cable Extension | Arms_Triceps | 2 | 12.5 | 9 |  |  | Tempo: 3-1-3 Rest: 20 sec between arms |</t>
  </si>
  <si>
    <t>| 5 |  | 2 | 2026-04-23 | Phase 5 - Day 2: Push + Triceps (Hypertrophy) | Single-Arm Overhead Cable Extension | Arms_Triceps | 3 | 12.5 | 8 |  |  | Did 10 with assist; Tempo: 3-1-3 Rest: 20 sec between arms |</t>
  </si>
  <si>
    <t>| 5 |  | 2 | 2026-04-23 | Phase 5 - Day 2: Push + Triceps (Hypertrophy) | Dumbbell Lateral Raise | Push | 1 | 10 | 15 |  | 2 | Temp 2-2-2; RIR 2; improved arm slot following scap plane  |</t>
  </si>
  <si>
    <t>| 5 |  | 2 | 2026-04-23 | Phase 5 - Day 2: Push + Triceps (Hypertrophy) | Dumbbell Lateral Raise | Push | 2 | 10 | 15 |  | 2 | Temp 2-2-2; RIR 2; improved arm slot following scap plane  |</t>
  </si>
  <si>
    <t>| 5 |  | 2 | 2026-04-23 | Phase 5 - Day 2: Push + Triceps (Hypertrophy) | Dumbbell Lateral Raise | Push | 3 | 10 | 15 |  | 2 | New plane equals left trap trying to sneak in after fatiguing; Temp 2-2-2; RIR 2; improved arm slot following scap plane  |</t>
  </si>
  <si>
    <t>| 5 |  | 2 | 2026-04-23 | Phase 5 - Day 2: Push + Triceps (Hypertrophy) | Push-up | Push | 1 | 0 | 8 |  |  |  |</t>
  </si>
  <si>
    <t>| 5 |  | 2 | 2026-04-23 | Phase 5 - Day 2: Push + Triceps (Hypertrophy) | Push-up On Knees | Push | 1 | 0 | 5 |  |  |  |</t>
  </si>
  <si>
    <t>| 5 |  | 2 | 2026-04-23 | Phase 5 - Day 2: Push + Triceps (Hypertrophy) | Rowing | Pull | 2 |  |  | 300 |  | Cool down |</t>
  </si>
  <si>
    <t>| 5 |  | 3 | 2026-04-24 | Phase 5 - Day 3: Carries + Pull (Volume/Stability) | Rowing | Pull | 1 |  |  | 300 |  | Warmup |</t>
  </si>
  <si>
    <t>| 5 |  | 3 | 2026-04-24 | Phase 5 - Day 3: Carries + Pull (Volume/Stability) | Suitcase Carries | Carry | 1 | 75 |  | 75 |  | 2.3mph; 15 sec walk, 10 sec hold, did 3 walking and 3 hold per arm per set.  |</t>
  </si>
  <si>
    <t>| 5 |  | 3 | 2026-04-24 | Phase 5 - Day 3: Carries + Pull (Volume/Stability) | Suitcase Carries | Carry | 2 | 75 |  | 75 |  | This is an awkward setup standing on the treadmill railing for 10 q 15 walking; 2.3mph; 15 sec walk, 10 sec hold, did 3 walking and 3 hold per arm per set.  |</t>
  </si>
  <si>
    <t>| 5 |  | 3 | 2026-04-24 | Phase 5 - Day 3: Carries + Pull (Volume/Stability) | Suitcase Carries | Carry | 3 | 75 |  | 51.6 |  | This is an awkward setup standing on the treadmill railing for 10 q 15 walking; 2.3mph; 15 sec walk, 10 sec hold, did 3 walking and 3 hold per arm per set.  |</t>
  </si>
  <si>
    <t>| 5 |  | 3 | 2026-04-24 | Phase 5 - Day 3: Carries + Pull (Volume/Stability) | Chest Supported DB Row (Spider) | Pull | 1 | 75 | 8 |  | 2 | Tempo 2-1-2; RIR 2 |</t>
  </si>
  <si>
    <t>| 5 |  | 3 | 2026-04-24 | Phase 5 - Day 3: Carries + Pull (Volume/Stability) | Chest Supported DB Row (Spider) | Pull | 2 | 75 | 8 |  | 2-1 | Tempo 2-1-2; RIR 2-1 |</t>
  </si>
  <si>
    <t>| 5 |  | 3 | 2026-04-24 | Phase 5 - Day 3: Carries + Pull (Volume/Stability) | Chest Supported DB Row (Spider) | Pull | 3 | 75 | 7 |  | 1 | Tempo 2-1-2; RIR 1 |</t>
  </si>
  <si>
    <t>| 5 |  | 3 | 2026-04-24 | Phase 5 - Day 3: Carries + Pull (Volume/Stability) | Chest Supported DB Row (Spider) | Pull | 4 | 75 | 7 |  | 1 | Tempo 2-1-2; RIR 1 |</t>
  </si>
  <si>
    <t>| 5 |  | 3 | 2026-04-24 | Phase 5 - Day 3: Carries + Pull (Volume/Stability) | Single-Arm Neutral Grip Cable Pulldown | Pull | 1 | 145 | 11 |  | 2 | Tempo 2-1-2; RIR 2; slight lean back removed any ant cap tightness 👍 |</t>
  </si>
  <si>
    <t>| 5 |  | 3 | 2026-04-24 | Phase 5 - Day 3: Carries + Pull (Volume/Stability) | Single-Arm Neutral Grip Cable Pulldown | Pull | 2 | 150 | 11 |  | 2-1 | Tempo 2-1-2; RIR 2-1; slight lean back removed any ant cap tightness 👍 |</t>
  </si>
  <si>
    <t>| 5 |  | 3 | 2026-04-24 | Phase 5 - Day 3: Carries + Pull (Volume/Stability) | Single-Arm Neutral Grip Cable Pulldown | Pull | 3 | 170 | 10 |  | 1 | 85 plate on high pulley; Tempo 2-1-2; RIR 1; slight lean back removed any ant cap tightness 👍 |</t>
  </si>
  <si>
    <t>| 5 |  | 3 | 2026-04-24 | Phase 5 - Day 3: Carries + Pull (Volume/Stability) | Face Pull | Pull | 1 | 30 | 20 |  | 2+ | Tempo 1-2-1; RIR 2+;  |</t>
  </si>
  <si>
    <t>| 5 |  | 3 | 2026-04-24 | Phase 5 - Day 3: Carries + Pull (Volume/Stability) | Face Pull | Pull | 2 | 35 | 20 |  | 2+ | Tempo 1-2-1; RIR 2+;  |</t>
  </si>
  <si>
    <t>| 5 |  | 3 | 2026-04-24 | Phase 5 - Day 3: Carries + Pull (Volume/Stability) | Face Pull | Pull | 3 | 35 | 20 |  | 2+ | Tempo 1-2-1; RIR 2+;  |</t>
  </si>
  <si>
    <t>| 5 |  | 3 | 2026-04-24 | Phase 5 - Day 3: Carries + Pull (Volume/Stability) | Incline Dumbbell Curl (Supinated) | Arms_Biceps | 1 | 30 | 10 |  | 2-1 | Tempo 2-1-2; RIR 2-1 |</t>
  </si>
  <si>
    <t>| 5 |  | 3 | 2026-04-24 | Phase 5 - Day 3: Carries + Pull (Volume/Stability) | Incline Dumbbell Curl (Supinated) | Arms_Biceps | 2 | 30 | 8 |  | 1 | Tempo 2-1-2; RIR 1 |</t>
  </si>
  <si>
    <t>| 5 |  | 3 | 2026-04-24 | Phase 5 - Day 3: Carries + Pull (Volume/Stability) | Incline Dumbbell Curl (Supinated) | Arms_Biceps | 3 | 30 | 7 |  | 1-0 | Tempo 2-1-2; RIR 1-0;  |</t>
  </si>
  <si>
    <t>| 5 |  | 3 | 2026-04-24 | Phase 5 - Day 3: Carries + Pull (Volume/Stability) | Suitcase Holds | Carry | 1 | 75 |  | 60 |  |  |</t>
  </si>
  <si>
    <t>| 5 |  | 3 | 2026-04-24 | Phase 5 - Day 3: Carries + Pull (Volume/Stability) | Suitcase Holds | Carry | 2 | 75 |  | 49.8 |  | 50/60=0.833  |</t>
  </si>
  <si>
    <t>| 5 |  | 3 | 2026-04-24 | Phase 5 - Day 3: Carries + Pull (Volume/Stability) | Suitcase Holds | Carry | 3 | 75 |  | 55.2 |  | 55/60=0.917  |</t>
  </si>
  <si>
    <t>| 5 |  | 3 | 2026-04-24 | Phase 5 - Day 3: Carries + Pull (Volume/Stability) | Rowing | Pull | 2 |  |  | 240 |  |  |</t>
  </si>
  <si>
    <t>| 5 |  | 4 | 2026-04-25 | Phase 5 - Day 4: Arms + Capacity (The Fun Day) | Rowing | Pull | 1 |  |  | 300 |  | Warmup  |</t>
  </si>
  <si>
    <t>| 5 |  | 4 | 2026-04-25 | Phase 5 - Day 4: Arms + Capacity (The Fun Day) | DB Spider Curl (Hammer) | Arms_Biceps | 1 | 45 | 15 |  | 1 | Tempo 2-1-2; RIR 1; alternate 11-15 |</t>
  </si>
  <si>
    <t>| 5 |  | 4 | 2026-04-25 | Phase 5 - Day 4: Arms + Capacity (The Fun Day) | DB Spider Curl (Hammer) | Arms_Biceps | 2 | 45 | 12 |  | 1 | Tempo 2-1-2; RIR 1; alternate 8-12 |</t>
  </si>
  <si>
    <t>| 5 |  | 4 | 2026-04-25 | Phase 5 - Day 4: Arms + Capacity (The Fun Day) | DB Spider Curl (Hammer) | Arms_Biceps | 3 | 45 | 15 |  | 1 | Tempo 2-1-2; RIR 1; alternate 8-12 |</t>
  </si>
  <si>
    <t>| 5 |  | 4 | 2026-04-25 | Phase 5 - Day 4: Arms + Capacity (The Fun Day) | Rope Push-Downs | Arms_Triceps | 1 | 50 | 12 |  | 2 | Tempo 2-1-2; RIR 2 |</t>
  </si>
  <si>
    <t>| 5 |  | 4 | 2026-04-25 | Phase 5 - Day 4: Arms + Capacity (The Fun Day) | Rope Push-Downs | Arms_Triceps | 2 | 50 | 12 |  | 2 | Tempo 2-1-2; RIR 2; tempo might have been closer to 2-1-4 as I’ve noticed I am very slowly controlling the eccentric when performing rope push downs.  |</t>
  </si>
  <si>
    <t>| 5 |  | 4 | 2026-04-25 | Phase 5 - Day 4: Arms + Capacity (The Fun Day) | Rope Push-Downs | Arms_Triceps | 3 | 50 | 10 |  | 1 | Tempo 2-1-3; RIR 1; full squeeze for a sec or two on 10 |</t>
  </si>
  <si>
    <t>| 5 |  | 4 | 2026-04-25 | Phase 5 - Day 4: Arms + Capacity (The Fun Day) | Rope Push-Downs | Arms_Triceps | 4 | 50 | 8 |  | 1 | Tempo 2-1-3; RIR 1; full squeeze for a sec or two on 10 |</t>
  </si>
  <si>
    <t>| 5 |  | 4 | 2026-04-25 | Phase 5 - Day 4: Arms + Capacity (The Fun Day) | Single-Arm Cable Triceps Extension (Cross-Body) | Arms_Triceps | 1 | 12.5 | 9 |  | 2 | Tempo 3-1-3; RIR 2; did not allow myself to tap an assist |</t>
  </si>
  <si>
    <t>| 5 |  | 4 | 2026-04-25 | Phase 5 - Day 4: Arms + Capacity (The Fun Day) | Single-Arm Cable Triceps Extension (Cross-Body) | Arms_Triceps | 2 | 12.5 | 10 |  | 2 | Tempo 3-1-3; RIR 2; did not allow myself to tap an assist |</t>
  </si>
  <si>
    <t>| 5 |  | 4 | 2026-04-25 | Phase 5 - Day 4: Arms + Capacity (The Fun Day) | Single-Arm Cable Triceps Extension (Cross-Body) | Arms_Triceps | 3 | 12.5 | 10 |  | 2 | Tempo 3-1-3; RIR 2; did not allow myself to tap an assist |</t>
  </si>
  <si>
    <t>| 5 |  | 4 | 2026-04-25 | Phase 5 - Day 4: Arms + Capacity (The Fun Day) | Incline Dumbbell Curl (Supinated) | Arms_Biceps | 1 | 30 | 10 |  | 2 | Tempo 2-1-2; RIR 2 |</t>
  </si>
  <si>
    <t>| 5 |  | 4 | 2026-04-25 | Phase 5 - Day 4: Arms + Capacity (The Fun Day) | Incline Dumbbell Curl (Supinated) | Arms_Biceps | 2 | 30 | 9 |  | 2-1 | Tempo 2-1-2; RIR 2-1 |</t>
  </si>
  <si>
    <t>| 5 |  | 4 | 2026-04-25 | Phase 5 - Day 4: Arms + Capacity (The Fun Day) | Incline Dumbbell Curl (Supinated) | Arms_Biceps | 3 | 30 | 7 |  |  | Sorry. Did fully extended partials for 8,9,10th rep on last set. Was feeling good.  |</t>
  </si>
  <si>
    <t>| 5 |  | 4 | 2026-04-25 | Phase 5 - Day 4: Arms + Capacity (The Fun Day) | Dumbbell Lateral Raise | Push | 1 | 10 | 15 |  |  | Tried with bent elbow w focus on pulling humerus up with delta; is this okay?  |</t>
  </si>
  <si>
    <t>| 5 |  | 4 | 2026-04-25 | Phase 5 - Day 4: Arms + Capacity (The Fun Day) | Dumbbell Lateral Raise | Push | 2 | 10 | 15 |  |  | Arms more fully extended but did a slight pronation at top which felt good on my right side 👍 |</t>
  </si>
  <si>
    <t>| 5 |  | 4 | 2026-04-25 | Phase 5 - Day 4: Arms + Capacity (The Fun Day) | Dumbbell Lateral Raise | Push | 3 | 10 | 15 |  |  | Arms more fully extended but did a slight pronation at top which felt good on my right side 👍 |</t>
  </si>
  <si>
    <t>| 5 |  | 4 | 2026-04-25 | Phase 5 - Day 4: Arms + Capacity (The Fun Day) | Farmer’s Hold | Carry | 1 | 150 |  | 60 |  |  |</t>
  </si>
  <si>
    <t>| 5 |  | 4 | 2026-04-25 | Phase 5 - Day 4: Arms + Capacity (The Fun Day) | Farmer’s Hold | Carry | 2 | 150 |  | 52.2 |  |  |</t>
  </si>
  <si>
    <t>| 5 |  | 4 | 2026-04-25 | Phase 5 - Day 4: Arms + Capacity (The Fun Day) | Farmer’s Hold | Carry | 3 | 150 |  | 54 |  |  |</t>
  </si>
  <si>
    <t>| 5 |  | 4 | 2026-04-25 | Phase 5 - Day 4: Arms + Capacity (The Fun Day) | Rowing | Pull | 2 |  |  | 300 |  | Cool down |</t>
  </si>
  <si>
    <t>| 5 |  | 1 | 2026-04-27 | Phase 5 - Day 1: Carries + Pull (Strength Bias) | Rowing | Pull | 1 |  |  | 300 |  | Warmup |</t>
  </si>
  <si>
    <t>| 5 |  | 1 | 2026-04-27 | Phase 5 - Day 1: Carries + Pull (Strength Bias) | Dumbbell Romanian Deadlift | Legs | 1 | 150 | 8 |  | 2 | Tempo 3-1-1; RIR 2 |</t>
  </si>
  <si>
    <t>| 5 |  | 1 | 2026-04-27 | Phase 5 - Day 1: Carries + Pull (Strength Bias) | Dumbbell Romanian Deadlift | Legs | 2 | 150 | 8 |  | 2 | Tempo 3-1-1; RIR 2 |</t>
  </si>
  <si>
    <t>| 5 |  | 1 | 2026-04-27 | Phase 5 - Day 1: Carries + Pull (Strength Bias) | Dumbbell Romanian Deadlift | Legs | 3 | 150 | 8 |  | 2 | Tempo 3-1-1; RIR 2 |</t>
  </si>
  <si>
    <t>| 5 |  | 1 | 2026-04-27 | Phase 5 - Day 1: Carries + Pull (Strength Bias) | Dumbbell Romanian Deadlift | Legs | 4 | 150 | 9 |  | 2-1 | Tempo 3-1-1; RIR 2-1;  |</t>
  </si>
  <si>
    <t>| 5 |  | 1 | 2026-04-27 | Phase 5 - Day 1: Carries + Pull (Strength Bias) | Bulgarian Split Squat | Legs | 1 | 50 | 8 |  | 2 | Tempo 2-1-2; RIR 2; no posterior chain tightness today |</t>
  </si>
  <si>
    <t>| 5 |  | 1 | 2026-04-27 | Phase 5 - Day 1: Carries + Pull (Strength Bias) | Bulgarian Split Squat | Legs | 2 | 50 | 8 |  | 2 | Tempo 2-1-2; RIR 2; no posterior chain tightness today |</t>
  </si>
  <si>
    <t>| 5 |  | 1 | 2026-04-27 | Phase 5 - Day 1: Carries + Pull (Strength Bias) | Bulgarian Split Squat | Legs | 3 | 50 | 8 |  | 2 | Tempo 2-1-2; RIR 2; no posterior chain tightness today |</t>
  </si>
  <si>
    <t>| 5 |  | 1 | 2026-04-27 | Phase 5 - Day 1: Carries + Pull (Strength Bias) | Chest Supported DB Row (Spider) | Pull | 1 | 75 | 8 |  | 2 | Tempo 2-1-2; RIR 2 |</t>
  </si>
  <si>
    <t>| 5 |  | 1 | 2026-04-27 | Phase 5 - Day 1: Carries + Pull (Strength Bias) | Chest Supported DB Row (Spider) | Pull | 2 | 75 | 8 |  | 2 | Tempo 2-1-2; RIR 2 |</t>
  </si>
  <si>
    <t>| 5 |  | 1 | 2026-04-27 | Phase 5 - Day 1: Carries + Pull (Strength Bias) | Chest Supported DB Row (Spider) | Pull | 3 | 75 | 8 |  | 2-1 | Tempo 2-1-2; RIR 2-1 |</t>
  </si>
  <si>
    <t>| 5 |  | 1 | 2026-04-27 | Phase 5 - Day 1: Carries + Pull (Strength Bias) | Chest Supported DB Row (Spider) | Pull | 4 | 75 | 8 |  | 2-1 | Tempo 2-1-2; RIR 2-1; good squeeze on 8 |</t>
  </si>
  <si>
    <t>| 5 |  | 1 | 2026-04-27 | Phase 5 - Day 1: Carries + Pull (Strength Bias) | Single-Arm Neutral Grip Cable Pulldown | Pull | 1 | 150 | 12 |  | 2 | Tempo 2-1-2; RIR 2; slight lean back for best arm path for ant. shoulder |</t>
  </si>
  <si>
    <t>| 5 |  | 1 | 2026-04-27 | Phase 5 - Day 1: Carries + Pull (Strength Bias) | Single-Arm Neutral Grip Cable Pulldown | Pull | 2 | 150 | 11 |  | 1 | Tempo 2-1-2; RIR 1; slight lean back for best arm path for ant. shoulder |</t>
  </si>
  <si>
    <t>| 5 |  | 1 | 2026-04-27 | Phase 5 - Day 1: Carries + Pull (Strength Bias) | Single-Arm Neutral Grip Cable Pulldown | Pull | 3 | 150 | 10 |  | 1 | Tempo 2-1-2; RIR 1; slight lean back for best arm path for ant. shoulder |</t>
  </si>
  <si>
    <t>| 5 |  | 1 | 2026-04-27 | Phase 5 - Day 1: Carries + Pull (Strength Bias) | Suitcase Carries | Carry | 1 | 75 |  | 49.8 |  | 2.3mph; 0 incline; 15 sec walk 10 sec standstill for as long as possible |</t>
  </si>
  <si>
    <t>| 5 |  | 1 | 2026-04-27 | Phase 5 - Day 1: Carries + Pull (Strength Bias) | Suitcase Carries | Carry | 2 | 75 |  | 49.8 |  | 2.3mph; 0 incline; 15 sec walk 10 sec standstill for as long as possible |</t>
  </si>
  <si>
    <t>| 5 |  | 1 | 2026-04-27 | Phase 5 - Day 1: Carries + Pull (Strength Bias) | Suitcase Carries | Carry | 3 | 75 |  | 49.8 |  | 2.3mph; 0 incline; 15 sec walk 10 sec standstill for as long as possible |</t>
  </si>
  <si>
    <t>| 5 |  | 1 | 2026-04-27 | Phase 5 - Day 1: Carries + Pull (Strength Bias) | Rowing | Pull | 2 |  |  | 225 |  | Cool down |</t>
  </si>
  <si>
    <t>| 5 |  | 2 | 2026-04-28 | Phase 5 - Day 2: Push + Triceps (Hypertrophy) | Scap Push Ups | Push | 1 | 0 | 12 |  |  |  |</t>
  </si>
  <si>
    <t>| 5 |  | 2 | 2026-04-28 | Phase 5 - Day 2: Push + Triceps (Hypertrophy) | Cable External Rotation | Warmup | 1 | 20 | 10 |  |  |  |</t>
  </si>
  <si>
    <t>| 5 |  | 2 | 2026-04-28 | Phase 5 - Day 2: Push + Triceps (Hypertrophy) | Serratus Wall Slides (banded) | Warmup | 1 | 0 | 12 |  |  |  |</t>
  </si>
  <si>
    <t>| 5 |  | 2 | 2026-04-28 | Phase 5 - Day 2: Push + Triceps (Hypertrophy) | DB Neutral Press (slight Rotate To Underhand ) | Push | 1 | 60 | 8 |  | 2-1 | Tempo 3-1-1; RIR 2-1; Thicker, wider dbs at LI Marriott |</t>
  </si>
  <si>
    <t>| 5 |  | 2 | 2026-04-28 | Phase 5 - Day 2: Push + Triceps (Hypertrophy) | DB Neutral Press (slight Rotate To Underhand ) | Push | 2 | 60 | 7 |  | 2-1 | Tempo 3-1-1; RIR 2-1; Thicker, wider dbs at LI Marriott |</t>
  </si>
  <si>
    <t>| 5 |  | 2 | 2026-04-28 | Phase 5 - Day 2: Push + Triceps (Hypertrophy) | DB Neutral Press (slight Rotate To Underhand ) | Push | 3 | 60 | 6 |  | 1 | Tempo 3-1-1; RIR 1; Thicker, wider dbs at LI Marriott |</t>
  </si>
  <si>
    <t>| 5 |  | 2 | 2026-04-28 | Phase 5 - Day 2: Push + Triceps (Hypertrophy) | DB Neutral Press (slight Rotate To Underhand ) | Push | 4 | 60 | 7 |  | 1 | Tempo 3-1-1; RIR 1; Thicker, wider dbs at LI Marriott |</t>
  </si>
  <si>
    <t>| 5 |  | 2 | 2026-04-28 | Phase 5 - Day 2: Push + Triceps (Hypertrophy) | Low-Incline DB Press (15–30°) | Push | 1 | 60 | 12 |  | 2 | Bench at ~30 degrees; tempo 2-1-2; RIR 2 |</t>
  </si>
  <si>
    <t>| 5 |  | 2 | 2026-04-28 | Phase 5 - Day 2: Push + Triceps (Hypertrophy) | Low-Incline DB Press (15–30°) | Push | 2 | 60 | 10 |  | 2 | Bench at ~30 degrees; tempo 2-1-2; RIR 2 |</t>
  </si>
  <si>
    <t>| 5 |  | 2 | 2026-04-28 | Phase 5 - Day 2: Push + Triceps (Hypertrophy) | Low-Incline DB Press (15–30°) | Push | 3 | 60 | 12 |  | 2 | No 35’s available; Bench at ~30 degrees; tempo 2-1-2; RIR 2 |</t>
  </si>
  <si>
    <t>| 5 |  | 2 | 2026-04-28 | Phase 5 - Day 2: Push + Triceps (Hypertrophy) | Single-Arm DB Balance Press | Push | 1 | 30 | 8 |  | 2+ | Tempo 3-1-2; RIR 2+; 35s and 40s taken; used 30 with these longer dbs for set 1 |</t>
  </si>
  <si>
    <t>| 5 |  | 2 | 2026-04-28 | Phase 5 - Day 2: Push + Triceps (Hypertrophy) | Single-Arm DB Balance Press | Push | 2 | 40 | 8 |  | 2 | Tempo 3-1-2; RIR 2 |</t>
  </si>
  <si>
    <t>| 5 |  | 2 | 2026-04-28 | Phase 5 - Day 2: Push + Triceps (Hypertrophy) | Single-Arm DB Balance Press | Push | 3 | 45 | 5 |  | 2-1 | Tempo 3-1-2; RIR 2-1; the width/height of the 45s is tough! |</t>
  </si>
  <si>
    <t>| 5 |  | 2 | 2026-04-28 | Phase 5 - Day 2: Push + Triceps (Hypertrophy) | Rope Push-Downs | Arms_Triceps | 1 | 50 | 12 |  | 2 | Tempo 2-1-2; RIR 2 |</t>
  </si>
  <si>
    <t>| 5 |  | 2 | 2026-04-28 | Phase 5 - Day 2: Push + Triceps (Hypertrophy) | Rope Push-Downs | Arms_Triceps | 2 | 50 | 10 |  | 2 | Tempo 2-1-2; RIR 2 |</t>
  </si>
  <si>
    <t>| 5 |  | 2 | 2026-04-28 | Phase 5 - Day 2: Push + Triceps (Hypertrophy) | Rope Push-Downs | Arms_Triceps | 3 | 50 | 9 |  | 2-1 | Tempo 2-1-2; RIR 2-1 |</t>
  </si>
  <si>
    <t>| 5 |  | 2 | 2026-04-28 | Phase 5 - Day 2: Push + Triceps (Hypertrophy) | Rope Push-Downs | Arms_Triceps | 4 | 50 | 8 |  | 2-1 | Tempo 2-1-2; RIR 2-1 |</t>
  </si>
  <si>
    <t>| 5 |  | 2 | 2026-04-28 | Phase 5 - Day 2: Push + Triceps (Hypertrophy) | Single-Arm Overhead Cable Extension | Arms_Triceps | 1 | 12.5 | 10 |  | 2 | LI Marriott 25 plate; tempo 3-1-3; RIR 2 |</t>
  </si>
  <si>
    <t>| 5 |  | 2 | 2026-04-28 | Phase 5 - Day 2: Push + Triceps (Hypertrophy) | Single-Arm Overhead Cable Extension | Arms_Triceps | 2 | 15 | 10 |  | 2 | LI Marriott 30 plate; tempo 3-1-3; RIR 2 |</t>
  </si>
  <si>
    <t>| 5 |  | 2 | 2026-04-28 | Phase 5 - Day 2: Push + Triceps (Hypertrophy) | Single-Arm Overhead Cable Extension | Arms_Triceps | 3 | 15 | 10 |  | 2 | LI Marriott 30 plate; tempo 3-1-3; RIR 2 |</t>
  </si>
  <si>
    <t>| 5 |  | 2 | 2026-04-28 | Phase 5 - Day 2: Push + Triceps (Hypertrophy) | Dumbbell Lateral Raise | Push | 1 | 10 | 15 |  | 2 | Tempo 2-2-2; RIR 2 |</t>
  </si>
  <si>
    <t>| 5 |  | 2 | 2026-04-28 | Phase 5 - Day 2: Push + Triceps (Hypertrophy) | Dumbbell Lateral Raise | Push | 2 | 10 | 15 |  | 2 | Tempo 2-2-2; RIR 2 |</t>
  </si>
  <si>
    <t>| 5 |  | 2 | 2026-04-28 | Phase 5 - Day 2: Push + Triceps (Hypertrophy) | Dumbbell Lateral Raise | Push | 3 | 20 | 7 |  | 2 | Dropset; Tempo 2-2-2; RIR 2 |</t>
  </si>
  <si>
    <t>| 5 |  | 2 | 2026-04-28 | Phase 5 - Day 2: Push + Triceps (Hypertrophy) | Dumbbell Lateral Raise | Push | 4 | 10 | 8 |  | 2 | Dropset; Tempo 2-2-2; RIR 2 |</t>
  </si>
  <si>
    <t>| 5 |  | 2 | 2026-04-28 | Phase 5 - Day 2: Push + Triceps (Hypertrophy) | Push-up | Push | 1 | 0 | 8 |  |  |  |</t>
  </si>
  <si>
    <t>| 5 |  | 2 | 2026-04-28 | Phase 5 - Day 2: Push + Triceps (Hypertrophy) | Push-up On Knees | Push | 1 | 0 | 8 |  |  |  |</t>
  </si>
  <si>
    <t>| 5 |  | 2 | 2026-04-28 | Phase 5 - Day 2: Push + Triceps (Hypertrophy) | Cycling | Cardio | 1 |  |  | 300 |  | 1.4miles=2.253 kilometers  |</t>
  </si>
  <si>
    <t>| 5 |  | 2 | 2026-04-28 | Phase 5 - Day 2: Push + Triceps (Hypertrophy) | Cycling | Cardio | 2 |  |  | 300 |  | 1.4miles=2.253 kilometers  |</t>
  </si>
  <si>
    <t>| 5 |  | 3 | 2026-04-29 | Phase 5 - Day 3: Carries + Pull (Volume/Stability) | Treadmill Walking | Cardio | 1 |  |  | 300 |  | Warmup; 4mph, 1% incline; .33 miles= LI Marriott treadmill |</t>
  </si>
  <si>
    <t>| 5 |  | 3 | 2026-04-29 | Phase 5 - Day 3: Carries + Pull (Volume/Stability) | Suitcase Carries | Carry | 1 | 75 |  | 60 |  | Marriott dbs; 2.3 mph; 0 incline; 60s straight per arm (2min tot for set) |</t>
  </si>
  <si>
    <t>| 5 |  | 3 | 2026-04-29 | Phase 5 - Day 3: Carries + Pull (Volume/Stability) | Suitcase Carries | Carry | 2 | 75 |  | 60 |  | Marriott dbs; 2.3 mph; 0 incline; 60s straight per arm (2min tot for set) |</t>
  </si>
  <si>
    <t>| 5 |  | 3 | 2026-04-29 | Phase 5 - Day 3: Carries + Pull (Volume/Stability) | Suitcase Carries | Carry | 3 | 75 |  | 64.800000000000011 |  | Marriott dbs; 2.3 mph; 0 incline; 15 seconds walk, 10 seconds stand still, repeat) did 3 walking and 2 standstill per arm.  |</t>
  </si>
  <si>
    <t>| 5 |  | 3 | 2026-04-29 | Phase 5 - Day 3: Carries + Pull (Volume/Stability) | Chest Supported DB Row (Spider) | Pull | 1 | 75 | 8 |  | 2 | Marriott DBs; tempo 2-1-2; RIR 2; bench at 3rd hole |</t>
  </si>
  <si>
    <t>| 5 |  | 3 | 2026-04-29 | Phase 5 - Day 3: Carries + Pull (Volume/Stability) | Chest Supported DB Row (Spider) | Pull | 2 | 75 | 8 |  | 2-1 | Marriott DBs; tempo 2-1-2; RIR 2-1; squeeze getting tough; bench at 3rd hole |</t>
  </si>
  <si>
    <t>| 5 |  | 3 | 2026-04-29 | Phase 5 - Day 3: Carries + Pull (Volume/Stability) | Chest Supported DB Row (Spider) | Pull | 3 | 75 | 6.5 |  | 2-1 | Marriott DBs; tempo 2-1-2; RIR 2-1; squeeze getting tough; bench at 3rd hole |</t>
  </si>
  <si>
    <t>| 5 |  | 3 | 2026-04-29 | Phase 5 - Day 3: Carries + Pull (Volume/Stability) | Chest Supported DB Row (Spider) | Pull | 4 | 75 | 6.5 |  | 2-1 | Marriott DBs; tempo 2-1-2; RIR 2-1; squeeze getting tough; bench at 3rd hole |</t>
  </si>
  <si>
    <t>| 5 |  | 3 | 2026-04-29 | Phase 5 - Day 3: Carries + Pull (Volume/Stability) | Single-Arm Neutral Grip Cable Pulldown | Pull | 1 | 140 | 12 |  | 2 | Marriott: 140 plate; tempo 2-1-2; RIR 2 |</t>
  </si>
  <si>
    <t>| 5 |  | 3 | 2026-04-29 | Phase 5 - Day 3: Carries + Pull (Volume/Stability) | Single-Arm Neutral Grip Cable Pulldown | Pull | 2 | 150 | 12 |  | 2 | Marriott: 150 plate; tempo 2-1-2; RIR 2 |</t>
  </si>
  <si>
    <t>| 5 |  | 3 | 2026-04-29 | Phase 5 - Day 3: Carries + Pull (Volume/Stability) | Single-Arm Neutral Grip Cable Pulldown | Pull | 3 | 160 | 12 |  | 2 | Marriott: 160 plate; tempo 2-1-2; RIR 2 |</t>
  </si>
  <si>
    <t>| 5 |  | 3 | 2026-04-29 | Phase 5 - Day 3: Carries + Pull (Volume/Stability) | Face Pull | Pull | 1 | 30 | 20 |  | 2 | 60 plate at Marriott; tempo 1-2-1: RIR 2 |</t>
  </si>
  <si>
    <t>| 5 |  | 3 | 2026-04-29 | Phase 5 - Day 3: Carries + Pull (Volume/Stability) | Face Pull | Pull | 2 | 35 | 20 |  | 2 | 70 plate at Marriott; tempo 1-2-1: RIR 2 |</t>
  </si>
  <si>
    <t>| 5 |  | 3 | 2026-04-29 | Phase 5 - Day 3: Carries + Pull (Volume/Stability) | Face Pull | Pull | 3 | 40 | 20 |  | 2 | 80 plate at Marriott; tempo 1-2-1: RIR 2 |</t>
  </si>
  <si>
    <t>| 5 |  | 3 | 2026-04-29 | Phase 5 - Day 3: Carries + Pull (Volume/Stability) | Incline Dumbbell Curl (Supinated) | Arms_Biceps | 1 | 30 | 10 |  | 2 | Marriott DBs (bit wider and thicker grip); tempo 2-1-2; RIR 2 |</t>
  </si>
  <si>
    <t>| 5 |  | 3 | 2026-04-29 | Phase 5 - Day 3: Carries + Pull (Volume/Stability) | Incline Dumbbell Curl (Supinated) | Arms_Biceps | 2 | 30 | 9.5 |  | 1 | Marriott DBs (bit wider and thicker grip); tempo 2-1-2; RIR 1 |</t>
  </si>
  <si>
    <t>| 5 |  | 3 | 2026-04-29 | Phase 5 - Day 3: Carries + Pull (Volume/Stability) | Incline Dumbbell Curl (Supinated) | Arms_Biceps | 3 | 30 | 7 |  | 1 | Marriott DBs (bit wider and thicker grip); tempo 2-1-2; RIR 1 |</t>
  </si>
  <si>
    <t>| 5 |  | 3 | 2026-04-29 | Phase 5 - Day 3: Carries + Pull (Volume/Stability) | Suitcase Holds | Carry | 1 | 75 |  | 45 |  | Plenty of room in the tank but your instructions were for 30-45s so stuck to Rx |</t>
  </si>
  <si>
    <t>| 5 |  | 3 | 2026-04-29 | Phase 5 - Day 3: Carries + Pull (Volume/Stability) | Suitcase Holds | Carry | 2 | 75 |  | 45 |  | Plenty of room in the tank but your instructions were for 30-45s so stuck to Rx |</t>
  </si>
  <si>
    <t>| 5 |  | 3 | 2026-04-29 | Phase 5 - Day 3: Carries + Pull (Volume/Stability) | Suitcase Holds | Carry | 3 | 75 |  | 45 |  | Plenty of room in the tank but your instructions were for 30-45s so stuck to Rx |</t>
  </si>
  <si>
    <t>| 5 |  | 4 | 2026-05-01 | Phase 5 - Day 4: Arms + Capacity (The Fun Day) | Rowing | Pull | 1 |  |  | 300 |  |  |</t>
  </si>
  <si>
    <t>| 5 |  | 4 | 2026-05-01 | Phase 5 - Day 4: Arms + Capacity (The Fun Day) | DB Spider Curl (Hammer) | Arms_Biceps | 1 | 45 | 15 |  | 2-1 | Tempo 2-1-2; RIR 2-1; alternated 11-15th reps.  |</t>
  </si>
  <si>
    <t>| 5 |  | 4 | 2026-05-01 | Phase 5 - Day 4: Arms + Capacity (The Fun Day) | DB Spider Curl (Hammer) | Arms_Biceps | 2 | 45 | 15 |  | 2-1 | Tempo 2-1-2; RIR 2-1; alternated 11-15th reps.  |</t>
  </si>
  <si>
    <t>| 5 |  | 4 | 2026-05-01 | Phase 5 - Day 4: Arms + Capacity (The Fun Day) | DB Spider Curl (Hammer) | Arms_Biceps | 3 | 45 | 15 |  | 2-1 | Tempo 2-1-2; RIR 2-1; alternated 11-15th reps.  |</t>
  </si>
  <si>
    <t>| 5 |  | 4 | 2026-05-01 | Phase 5 - Day 4: Arms + Capacity (The Fun Day) | Rope Push-Downs | Arms_Triceps | 1 | 50 | 12 |  | 2 | Standing high pulley at a different PF with back padding; tempo 2-1-2; RIR 2 |</t>
  </si>
  <si>
    <t>| 5 |  | 4 | 2026-05-01 | Phase 5 - Day 4: Arms + Capacity (The Fun Day) | Rope Push-Downs | Arms_Triceps | 2 | 50 | 11 |  | 2 | Standing high pulley at a different PF with back padding; tempo 2-1-3 RIR 2 |</t>
  </si>
  <si>
    <t>| 5 |  | 4 | 2026-05-01 | Phase 5 - Day 4: Arms + Capacity (The Fun Day) | Rope Push-Downs | Arms_Triceps | 3 | 50 | 9 |  | 1 | Tempo 2-1-3; RIR 1 |</t>
  </si>
  <si>
    <t>| 5 |  | 4 | 2026-05-01 | Phase 5 - Day 4: Arms + Capacity (The Fun Day) | Rope Push-Downs | Arms_Triceps | 4 | 50 | 8 |  | 1 | Tempo 2-1-3; RIR 1 |</t>
  </si>
  <si>
    <t>| 5 |  | 4 | 2026-05-01 | Phase 5 - Day 4: Arms + Capacity (The Fun Day) | Single Arm Cable Extensions | Arms_Triceps | 1 | 15 | 10 |  | 2-1 | Temp 3-1-3; RIR 2-1; no option for 12.5. Only 15 or 10  |</t>
  </si>
  <si>
    <t>| 5 |  | 4 | 2026-05-01 | Phase 5 - Day 4: Arms + Capacity (The Fun Day) | Single Arm Cable Extensions | Arms_Triceps | 2 | 15 | 12 |  | 2-1 | Temp 3-1-3; RIR 2-1; no option for 12.5. Only 15 or 10  |</t>
  </si>
  <si>
    <t>| 5 |  | 4 | 2026-05-01 | Phase 5 - Day 4: Arms + Capacity (The Fun Day) | Single Arm Cable Extensions | Arms_Triceps | 3 | 15 | 11 |  | 1 | Temp 3-1-3; RIR 1; no option for 12.5. Only 15 or 10  |</t>
  </si>
  <si>
    <t>| 5 |  | 4 | 2026-05-01 | Phase 5 - Day 4: Arms + Capacity (The Fun Day) | Incline Dumbbell Curl (Supinated) | Arms_Biceps | 1 | 30 | 10 |  | 2+ | Tempo 2-1-2; RIR 2+ |</t>
  </si>
  <si>
    <t>| 5 |  | 4 | 2026-05-01 | Phase 5 - Day 4: Arms + Capacity (The Fun Day) | Incline Dumbbell Curl (Supinated) | Arms_Biceps | 2 | 30 | 10 |  | 2 | Tempo 2-1-2; RIR 2 |</t>
  </si>
  <si>
    <t>| 5 |  | 4 | 2026-05-01 | Phase 5 - Day 4: Arms + Capacity (The Fun Day) | Incline Dumbbell Curl (Supinated) | Arms_Biceps | 3 | 30 | 7 |  | 1-0 | Tempo 2-1-2; RIR 1-0 |</t>
  </si>
  <si>
    <t>| 5 |  | 4 | 2026-05-01 | Phase 5 - Day 4: Arms + Capacity (The Fun Day) | Dumbbell Lateral Raise | Push | 1 | 10 | 15 |  | 2+ | Tempo 2-2-2; RIR 2+ |</t>
  </si>
  <si>
    <t>| 5 |  | 4 | 2026-05-01 | Phase 5 - Day 4: Arms + Capacity (The Fun Day) | Dumbbell Lateral Raise | Push | 2 | 20 | 15 |  | 1 | Tempo 2-1-2; RIR 1 (10# per arm feels. Bit too much but there are no 7.5lb dbs) |</t>
  </si>
  <si>
    <t>| 5 |  | 4 | 2026-05-01 | Phase 5 - Day 4: Arms + Capacity (The Fun Day) | Dumbbell Lateral Raise | Push | 3 | 20 | 12 |  | 1 | Tempo 2-1-2; RIR 1 (10# per arm feels. Bit too much but there are no 7.5lb dbs) |</t>
  </si>
  <si>
    <t>| 5 |  | 4 | 2026-05-01 | Phase 5 - Day 4: Arms + Capacity (The Fun Day) | Farmer’s Hold | Carry | 1 | 150 |  | 60 |  | Room in the tank |</t>
  </si>
  <si>
    <t>| 5 |  | 4 | 2026-05-01 | Phase 5 - Day 4: Arms + Capacity (The Fun Day) | Farmer’s Hold | Carry | 2 | 150 |  | 60 |  | No room in the tank |</t>
  </si>
  <si>
    <t>| 5 |  | 4 | 2026-05-01 | Phase 5 - Day 4: Arms + Capacity (The Fun Day) | Farmer’s Hold | Carry | 3 | 150 |  | 52.2 |  | 52/60=0.867 |</t>
  </si>
  <si>
    <t>| 5 |  | 4 | 2026-05-01 | Phase 5 - Day 4: Arms + Capacity (The Fun Day) | Rowing | Pull | 2 |  |  | 300 |  | Cool down |</t>
  </si>
  <si>
    <t>| 5 |  | 1 | 2026-05-03 | Phase 5 - Day 1: Carries + Pull (Strength Bias) | Rowing | Pull | 1 |  |  | 300 |  | Warmup |</t>
  </si>
  <si>
    <t>| 5 |  | 1 | 2026-05-03 | Phase 5 - Day 1: Carries + Pull (Strength Bias) | Dumbbell Romanian Deadlift | Legs | 1 | 160 | 8 |  | 2 | Tempo 3-1-1; RIR 2; Iron Grip 80# dbs at new gym (The Marsh) |</t>
  </si>
  <si>
    <t>| 5 |  | 1 | 2026-05-03 | Phase 5 - Day 1: Carries + Pull (Strength Bias) | Dumbbell Romanian Deadlift | Legs | 2 | 160 | 8 |  | 2 | Tempo 3-1-1; RIR 2; Iron Grip 80# dbs at new gym (The Marsh) |</t>
  </si>
  <si>
    <t>| 5 |  | 1 | 2026-05-03 | Phase 5 - Day 1: Carries + Pull (Strength Bias) | Dumbbell Romanian Deadlift | Legs | 3 | 160 | 8 |  | 2 | Tempo 3-1-1; RIR 2; Iron Grip 80# dbs at new gym (The Marsh) |</t>
  </si>
  <si>
    <t>| 5 |  | 1 | 2026-05-03 | Phase 5 - Day 1: Carries + Pull (Strength Bias) | Dumbbell Romanian Deadlift | Legs | 4 | 160 | 8 |  | 1 | Tempo 3-1-1; RIR 1; Iron Grip 80# dbs at new gym (The Marsh) |</t>
  </si>
  <si>
    <t>| 5 |  | 1 | 2026-05-03 | Phase 5 - Day 1: Carries + Pull (Strength Bias) | Bulgarian Split Squat | Legs | 1 | 50 | 8 |  | 2 | Tempo 2-1-2; RIR 2 |</t>
  </si>
  <si>
    <t>| 5 |  | 1 | 2026-05-03 | Phase 5 - Day 1: Carries + Pull (Strength Bias) | Bulgarian Split Squat | Legs | 2 | 50 | 8 |  | 2 | Tempo 2-1-2; RIR 2 |</t>
  </si>
  <si>
    <t>| 5 |  | 1 | 2026-05-03 | Phase 5 - Day 1: Carries + Pull (Strength Bias) | Bulgarian Split Squat | Legs | 3 | 50 | 8 |  | 2 | Tempo 2-1-2; RIR 2 |</t>
  </si>
  <si>
    <t>| 5 |  | 1 | 2026-05-03 | Phase 5 - Day 1: Carries + Pull (Strength Bias) | Chest Supported DB Row (Spider) | Pull | 1 | 75 | 8 |  | 2 | Tempo 2-1-2; RIR 2; different adjustment style compared to PF but bench says it’s at 30 degree (feels slightly higher than typical) |</t>
  </si>
  <si>
    <t>| 5 |  | 1 | 2026-05-03 | Phase 5 - Day 1: Carries + Pull (Strength Bias) | Chest Supported DB Row (Spider) | Pull | 2 | 75 | 8 |  | 2 | Tempo 2-1-2; RIR 2; different adjustment style compared to PF but bench says it’s at 30 degree (feels slightly higher than typical) |</t>
  </si>
  <si>
    <t>| 5 |  | 1 | 2026-05-03 | Phase 5 - Day 1: Carries + Pull (Strength Bias) | Chest Supported DB Row (Spider) | Pull | 3 | 75 | 8 |  | 1 | Tempo 2-1-2; RIR 1; different adjustment style compared to PF but bench says it’s at 30 degree (feels slightly higher than typical) |</t>
  </si>
  <si>
    <t>| 5 |  | 1 | 2026-05-03 | Phase 5 - Day 1: Carries + Pull (Strength Bias) | Chest Supported DB Row (Spider) | Pull | 4 | 75 | 7 |  | 1 | Tempo 2-1-2; RIR  1;Squeeze getting tough! But holding well |</t>
  </si>
  <si>
    <t>| 5 |  | 1 | 2026-05-03 | Phase 5 - Day 1: Carries + Pull (Strength Bias) | Single-Arm Neutral Grip Cable Pulldown | Pull | 1 | 140 | 12 |  | 2 | TechnoGym Kinesis machine; plate @ 14; tempo 2-1-2; RIR 2 |</t>
  </si>
  <si>
    <t>| 5 |  | 1 | 2026-05-03 | Phase 5 - Day 1: Carries + Pull (Strength Bias) | Single-Arm Neutral Grip Cable Pulldown | Pull | 2 | 150 | 12 |  | 2 | TechnoGym Kinesis machine; plate @ 15; tempo 2-1-2; RIR 2 |</t>
  </si>
  <si>
    <t>| 5 |  | 1 | 2026-05-03 | Phase 5 - Day 1: Carries + Pull (Strength Bias) | Single-Arm Neutral Grip Cable Pulldown | Pull | 3 | 160 | 12 |  | 2 | TechnoGym Kinesis machine; plate @ 16 (all the plates in this stack); tempo 2-1-2; RIR 2 |</t>
  </si>
  <si>
    <t>| 5 |  | 1 | 2026-05-03 | Phase 5 - Day 1: Carries + Pull (Strength Bias) | Suitcase Carries | Carry | 1 | 75 |  | 52.2 |  | 52/60=0.867 |</t>
  </si>
  <si>
    <t>| 5 |  | 1 | 2026-05-03 | Phase 5 - Day 1: Carries + Pull (Strength Bias) | Suitcase Carries | Carry | 2 | 75 |  | 48 |  | 48/60=0.8 |</t>
  </si>
  <si>
    <t>| 5 |  | 1 | 2026-05-03 | Phase 5 - Day 1: Carries + Pull (Strength Bias) | Suitcase Carries | Carry | 3 | 75 |  | 45 |  |  |</t>
  </si>
  <si>
    <t>| 5 |  | 1 | 2026-05-03 | Phase 5 - Day 1: Carries + Pull (Strength Bias) | Side Plank | Core | 1 | 0 |  | 45 |  |  |</t>
  </si>
  <si>
    <t>| 5 |  | 1 | 2026-05-03 | Phase 5 - Day 1: Carries + Pull (Strength Bias) | Side Plank | Core | 2 | 0 |  | 45 |  |  |</t>
  </si>
  <si>
    <t>| 5 |  | 1 | 2026-05-03 | Phase 5 - Day 1: Carries + Pull (Strength Bias) | Side Plank | Core | 3 | 0 |  | 45 |  |  |</t>
  </si>
  <si>
    <t>| 5 |  | 1 | 2026-05-03 | Phase 5 - Day 1: Carries + Pull (Strength Bias) | Rowing | Pull | 2 |  |  | 300 |  | Cool down |</t>
  </si>
  <si>
    <t>| 5 |  | 2 | 2026-05-05 | Phase 5 - Day 2: Push + Triceps (Hypertrophy) | Rowing | Pull | 1 |  |  | 300 |  | LF Rower; warmup |</t>
  </si>
  <si>
    <t>| 5 |  | 2 | 2026-05-05 | Phase 5 - Day 2: Push + Triceps (Hypertrophy) | DB Neutral Press (slight Rotate To Underhand ) | Push | 1 | 120 | 8 |  | 2 | Tempo 3-1-1; RIR 2 |</t>
  </si>
  <si>
    <t>| 5 |  | 2 | 2026-05-05 | Phase 5 - Day 2: Push + Triceps (Hypertrophy) | DB Neutral Press (slight Rotate To Underhand ) | Push | 2 | 120 | 8 |  | 2 | Tempo 3-1-1; RIR 2 |</t>
  </si>
  <si>
    <t>| 5 |  | 2 | 2026-05-05 | Phase 5 - Day 2: Push + Triceps (Hypertrophy) | DB Neutral Press (slight Rotate To Underhand ) | Push | 3 | 120 | 7 |  | 1 | Tempo 3-1-1; RIR 1; no pain or issue, just a note that it sometimes feels a bit like my posterior capsule just gives out or there is no muscle engaged on the right posterior cap during db press |</t>
  </si>
  <si>
    <t>| 5 |  | 2 | 2026-05-05 | Phase 5 - Day 2: Push + Triceps (Hypertrophy) | DB Neutral Press (slight Rotate To Underhand ) | Push | 4 | 120 | 7 |  | 1 | Tempo 3-1-1; RIR 1; no pain or issue, just a note that it sometimes feels a bit like my posterior capsule just gives out or there is no muscle engaged on the right posterior cap during db press |</t>
  </si>
  <si>
    <t>| 5 |  | 2 | 2026-05-05 | Phase 5 - Day 2: Push + Triceps (Hypertrophy) | Low-Incline DB Press (15–30°) | Push | 1 | 60 | 12 |  | 2 | Tempo 2-1-2; RIR 2; slow and controlled 👍; bench at 2 |</t>
  </si>
  <si>
    <t>| 5 |  | 2 | 2026-05-05 | Phase 5 - Day 2: Push + Triceps (Hypertrophy) | Low-Incline DB Press (15–30°) | Push | 2 | 70 | 12 |  | 2 | Tempo 2-1-2; RIR 2; slow and controlled 👍; bench at 2 |</t>
  </si>
  <si>
    <t>| 5 |  | 2 | 2026-05-05 | Phase 5 - Day 2: Push + Triceps (Hypertrophy) | Low-Incline DB Press (15–30°) | Push | 3 | 80 | 10 |  | 1 | Tempo 2-1-2; RIR 1; slow and controlled 👍; bench at 2 |</t>
  </si>
  <si>
    <t>| 5 |  | 2 | 2026-05-05 | Phase 5 - Day 2: Push + Triceps (Hypertrophy) | Single-Arm DB Balance Press | Push | 1 | 40 | 8 |  | 2 | Tempo 3-1-2; RIR 2 |</t>
  </si>
  <si>
    <t>| 5 |  | 2 | 2026-05-05 | Phase 5 - Day 2: Push + Triceps (Hypertrophy) | Single-Arm DB Balance Press | Push | 2 | 40 | 8 |  | 2 | Tempo 3-1-2; RIR 2 |</t>
  </si>
  <si>
    <t>| 5 |  | 2 | 2026-05-05 | Phase 5 - Day 2: Push + Triceps (Hypertrophy) | Single-Arm DB Balance Press | Push | 3 | 40 | 8 |  | 2-1 | Tempo 3-1-2; RIR 2-1 |</t>
  </si>
  <si>
    <t>| 5 |  | 2 | 2026-05-05 | Phase 5 - Day 2: Push + Triceps (Hypertrophy) | Rope Push-Downs | Arms_Triceps | 1 | 50 | 12 |  | 1 | Tempo 2-1-2; RIR 1 |</t>
  </si>
  <si>
    <t>| 5 |  | 2 | 2026-05-05 | Phase 5 - Day 2: Push + Triceps (Hypertrophy) | Rope Push-Downs | Arms_Triceps | 2 | 50 | 10 |  | 1 | Tempo 2-1-2; RIR 1 |</t>
  </si>
  <si>
    <t>| 5 |  | 2 | 2026-05-05 | Phase 5 - Day 2: Push + Triceps (Hypertrophy) | Rope Push-Downs | Arms_Triceps | 3 | 50 | 9 |  | 1 | Tempo 2-1-2; RIR 1; tough |</t>
  </si>
  <si>
    <t>| 5 |  | 2 | 2026-05-05 | Phase 5 - Day 2: Push + Triceps (Hypertrophy) | Rope Push-Downs | Arms_Triceps | 4 | 50 | 8 |  | 1 | Tempo 2-1-2; RIR 1; tough |</t>
  </si>
  <si>
    <t>| 5 |  | 2 | 2026-05-05 | Phase 5 - Day 2: Push + Triceps (Hypertrophy) | Single-Arm Overhead Cable Extension | Arms_Triceps | 1 | 12.5 | 11 |  | 2-1 | Tempo 3-1-3; RIR 2-1; Had to use seated row with dual cable. |</t>
  </si>
  <si>
    <t>| 5 |  | 2 | 2026-05-05 | Phase 5 - Day 2: Push + Triceps (Hypertrophy) | Single-Arm Overhead Cable Extension | Arms_Triceps | 2 | 15 | 10 |  | 2-1 | Tempo 3-1-3; RIR 2-1; Had to use seated row with dual cable. |</t>
  </si>
  <si>
    <t>| 5 |  | 2 | 2026-05-05 | Phase 5 - Day 2: Push + Triceps (Hypertrophy) | Single-Arm Overhead Cable Extension | Arms_Triceps | 3 | 15 | 11 |  | 2-1 | Tapped on 10, 11; Tempo 3-1-3; RIR 2-1; Had to use seated row with dual cable. |</t>
  </si>
  <si>
    <t>| 5 |  | 2 | 2026-05-05 | Phase 5 - Day 2: Push + Triceps (Hypertrophy) | Dumbbell Lateral Raise | Push | 1 | 20 | 10 |  | 2-1 | Tempo 2-2-2; RIR 2-1 |</t>
  </si>
  <si>
    <t>| 5 |  | 2 | 2026-05-05 | Phase 5 - Day 2: Push + Triceps (Hypertrophy) | Dumbbell Lateral Raise | Push | 2 | 20 | 11 |  | 2-1 | Tempo 2-2-2; RIR 2-1 |</t>
  </si>
  <si>
    <t>| 5 |  | 2 | 2026-05-05 | Phase 5 - Day 2: Push + Triceps (Hypertrophy) | Dumbbell Lateral Raise | Push | 3 | 20 | 12 |  | 2-1 | Tempo 2-2-2; RIR 2-1 |</t>
  </si>
  <si>
    <t>| 5 |  | 2 | 2026-05-05 | Phase 5 - Day 2: Push + Triceps (Hypertrophy) | Push-up | Push | 1 | 0 | 9 |  |  |  |</t>
  </si>
  <si>
    <t>| 5 |  | 2 | 2026-05-05 | Phase 5 - Day 2: Push + Triceps (Hypertrophy) | Push-up On Knees | Push | 1 | 0 | 7 |  |  |  |</t>
  </si>
  <si>
    <t>| 5 |  | 2 | 2026-05-05 | Phase 5 - Day 2: Push + Triceps (Hypertrophy) | Rowing | Pull | 2 |  |  | 300 |  | Cool down LF Rower |</t>
  </si>
  <si>
    <t>| 5 |  | 3 | 2026-05-06 | Phase 5 - Day 3: Carries + Pull (Volume/Stability) | Rowing | Pull | 1 |  |  | 300 |  | Warmup 1.337 |</t>
  </si>
  <si>
    <t>| 5 |  | 3 | 2026-05-06 | Phase 5 - Day 3: Carries + Pull (Volume/Stability) | Suitcase Carries | Carry | 1 | 75 |  | 60 |  | 2.3 mph, 0 incline; room in the tank 👍 |</t>
  </si>
  <si>
    <t>| 5 |  | 3 | 2026-05-06 | Phase 5 - Day 3: Carries + Pull (Volume/Stability) | Suitcase Carries | Carry | 2 | 75 |  | 60 |  | 2.3 mph, 0 incline; room in the tank 👍 |</t>
  </si>
  <si>
    <t>| 5 |  | 3 | 2026-05-06 | Phase 5 - Day 3: Carries + Pull (Volume/Stability) | Suitcase Carries | Carry | 3 | 75 |  | 60 |  | 2.3 mph, 0 incline; room in the tank 👍 |</t>
  </si>
  <si>
    <t>| 5 |  | 3 | 2026-05-06 | Phase 5 - Day 3: Carries + Pull (Volume/Stability) | Chest Supported DB Row (Spider) | Pull | 1 | 75 | 8 |  | 2+ | Tempo 2-1-2; RIR 2+ |</t>
  </si>
  <si>
    <t>| 5 |  | 3 | 2026-05-06 | Phase 5 - Day 3: Carries + Pull (Volume/Stability) | Chest Supported DB Row (Spider) | Pull | 2 | 75 | 8 |  | 2+ | Tempo 2-1-2; RIR 2+ |</t>
  </si>
  <si>
    <t>| 5 |  | 3 | 2026-05-06 | Phase 5 - Day 3: Carries + Pull (Volume/Stability) | Chest Supported DB Row (Spider) | Pull | 3 | 75 | 8 |  | 2 | Tempo 2-1-2; RIR 2 |</t>
  </si>
  <si>
    <t>| 5 |  | 3 | 2026-05-06 | Phase 5 - Day 3: Carries + Pull (Volume/Stability) | Chest Supported DB Row (Spider) | Pull | 4 | 75 | 7 |  | 1 | Tempo 2-1-2; RIR 1; did 8 but squeeze was poor |</t>
  </si>
  <si>
    <t>| 5 |  | 3 | 2026-05-06 | Phase 5 - Day 3: Carries + Pull (Volume/Stability) | Single-Arm Neutral Grip Cable Pulldown | Pull | 1 | 140 | 12 |  | 2 | Tempo 2-1-2; RIR 2 |</t>
  </si>
  <si>
    <t>| 5 |  | 3 | 2026-05-06 | Phase 5 - Day 3: Carries + Pull (Volume/Stability) | Single-Arm Neutral Grip Cable Pulldown | Pull | 2 | 160 | 12 |  | 2 | Tempo 2-1-2; RIR 2; no 150 option today |</t>
  </si>
  <si>
    <t>| 5 |  | 3 | 2026-05-06 | Phase 5 - Day 3: Carries + Pull (Volume/Stability) | Single-Arm Neutral Grip Cable Pulldown | Pull | 3 | 160 | 12 |  | 1 | Tempo 2-1-2; RIR 1; no 150 option today |</t>
  </si>
  <si>
    <t>| 5 |  | 3 | 2026-05-06 | Phase 5 - Day 3: Carries + Pull (Volume/Stability) | Face Pull | Pull | 1 | 35 | 20 |  | 2+ | Tempo 1-2-1; RIR 2+ |</t>
  </si>
  <si>
    <t>| 5 |  | 3 | 2026-05-06 | Phase 5 - Day 3: Carries + Pull (Volume/Stability) | Face Pull | Pull | 2 | 35 | 20 |  | 2+ | Tempo 1-2-1; RIR 2+ |</t>
  </si>
  <si>
    <t>| 5 |  | 3 | 2026-05-06 | Phase 5 - Day 3: Carries + Pull (Volume/Stability) | Face Pull | Pull | 3 | 40 | 20 |  | 2 | 80 plate at Marriott; tempo 1-2-1: RIR 2 |</t>
  </si>
  <si>
    <t>| 5 |  | 3 | 2026-05-06 | Phase 5 - Day 3: Carries + Pull (Volume/Stability) | Incline Dumbbell Curl (Supinated) | Arms_Biceps | 1 | 30 | 11 |  | 2-1 | Tempo 2-1-2; RIR 2-1 |</t>
  </si>
  <si>
    <t>| 5 |  | 3 | 2026-05-06 | Phase 5 - Day 3: Carries + Pull (Volume/Stability) | Incline Dumbbell Curl (Supinated) | Arms_Biceps | 2 | 30 | 7 |  | 2-1 | Tempo 2-1-2; RIR 2-1 |</t>
  </si>
  <si>
    <t>| 5 |  | 3 | 2026-05-06 | Phase 5 - Day 3: Carries + Pull (Volume/Stability) | Incline Dumbbell Curl (Supinated) | Arms_Biceps | 3 | 30 | 7 |  | 2-1 | Tempo 2-1-2; RIR 2-1; partial in extended 8,9,10 |</t>
  </si>
  <si>
    <t>| 5 |  | 3 | 2026-05-06 | Phase 5 - Day 3: Carries + Pull (Volume/Stability) | Suitcase Holds | Carry | 1 | 75 |  | 60 |  |  |</t>
  </si>
  <si>
    <t>| 5 |  | 3 | 2026-05-06 | Phase 5 - Day 3: Carries + Pull (Volume/Stability) | Suitcase Holds | Carry | 2 | 75 |  | 52.8 |  | 53/60=0.883 |</t>
  </si>
  <si>
    <t>| 5 |  | 3 | 2026-05-06 | Phase 5 - Day 3: Carries + Pull (Volume/Stability) | Suitcase Holds | Carry | 3 | 75 |  | 51 |  |  |</t>
  </si>
  <si>
    <t>| 5 |  | 3 | 2026-05-06 | Phase 5 - Day 3: Carries + Pull (Volume/Stability) | Rowing | Pull | 2 |  |  | 300 |  | Cool down  |</t>
  </si>
  <si>
    <t>| 5 |  | 4 | 2026-05-08 | Phase 5 - Day 4: Arms + Capacity (The Fun Day) | Rowing | Pull | 1 |  |  | 300 |  | Warm up |</t>
  </si>
  <si>
    <t>| 5 |  | 4 | 2026-05-08 | Phase 5 - Day 4: Arms + Capacity (The Fun Day) | DB Spider Curl (Hammer) | Arms_Biceps | 1 | 45 | 15 |  | 2-1 | Tempo 2-1-2; RIR 2-1; alternated 11-15th reps.  |</t>
  </si>
  <si>
    <t>| 5 |  | 4 | 2026-05-08 | Phase 5 - Day 4: Arms + Capacity (The Fun Day) | DB Spider Curl (Hammer) | Arms_Biceps | 2 | 45 | 15 |  | 2-1 | Tempo 2-1-2; RIR 2-1; alternated 11-15th reps.  |</t>
  </si>
  <si>
    <t>| 5 |  | 4 | 2026-05-08 | Phase 5 - Day 4: Arms + Capacity (The Fun Day) | DB Spider Curl (Hammer) | Arms_Biceps | 3 | 45 | 15 |  | 2-1 | Tempo 2-1-2; RIR 2-1; alternated 11-15th reps.  |</t>
  </si>
  <si>
    <t>| 5 |  | 4 | 2026-05-08 | Phase 5 - Day 4: Arms + Capacity (The Fun Day) | Rope Push-Downs | Arms_Triceps | 1 | 50 | 12 |  | 2+ | Tempo 2-1-2; RIR 2+ |</t>
  </si>
  <si>
    <t>| 5 |  | 4 | 2026-05-08 | Phase 5 - Day 4: Arms + Capacity (The Fun Day) | Rope Push-Downs | Arms_Triceps | 2 | 50 | 12 |  | 2-1 | Tempo 2-1-2; RIR 2-1 |</t>
  </si>
  <si>
    <t>| 5 |  | 4 | 2026-05-08 | Phase 5 - Day 4: Arms + Capacity (The Fun Day) | Rope Push-Downs | Arms_Triceps | 3 | 50 | 9 |  | 1 | Tempo 2-1-2; RIR 1 |</t>
  </si>
  <si>
    <t>| 5 |  | 4 | 2026-05-08 | Phase 5 - Day 4: Arms + Capacity (The Fun Day) | Rope Push-Downs | Arms_Triceps | 4 | 50 | 9 |  | 1 | Tempo 2-1-2; RIR 1 |</t>
  </si>
  <si>
    <t>| 5 |  | 4 | 2026-05-08 | Phase 5 - Day 4: Arms + Capacity (The Fun Day) | Single Arm Cable Extensions | Arms_Triceps | 1 | 12.5 | 12 |  | 2-1 | Tempo 3-1-3; RIR 2-1 |</t>
  </si>
  <si>
    <t>| 5 |  | 4 | 2026-05-08 | Phase 5 - Day 4: Arms + Capacity (The Fun Day) | Single Arm Cable Extensions | Arms_Triceps | 2 | 12.5 | 12 |  | 1 | Tempo 3-1-3; RIR 1 |</t>
  </si>
  <si>
    <t>| 5 |  | 4 | 2026-05-08 | Phase 5 - Day 4: Arms + Capacity (The Fun Day) | Single Arm Cable Extensions | Arms_Triceps | 3 | 12.5 | 12 |  | 1 | Tempo 3-1-3; RIR 1 |</t>
  </si>
  <si>
    <t>| 5 |  | 4 | 2026-05-08 | Phase 5 - Day 4: Arms + Capacity (The Fun Day) | Incline Dumbbell Curl (Supinated) | Arms_Biceps | 1 | 30 | 12 |  | 2 | Tempo 2-1-2; RIR 2; accidentally did 12 reps. It wasn’t an ego move. I misread the reps (I looked at the previous exercise goal).  |</t>
  </si>
  <si>
    <t>| 5 |  | 4 | 2026-05-08 | Phase 5 - Day 4: Arms + Capacity (The Fun Day) | Incline Dumbbell Curl (Supinated) | Arms_Biceps | 2 | 30 | 10 |  | 2-1 | Tempo 2-1-2; RIR 2-1 |</t>
  </si>
  <si>
    <t>| 5 |  | 4 | 2026-05-08 | Phase 5 - Day 4: Arms + Capacity (The Fun Day) | Incline Dumbbell Curl (Supinated) | Arms_Biceps | 3 | 30 | 9 |  | 1 | Tempo 2-1-2; RIR 1 |</t>
  </si>
  <si>
    <t>| 5 |  | 4 | 2026-05-08 | Phase 5 - Day 4: Arms + Capacity (The Fun Day) | Dumbbell Lateral Raise | Push | 1 | 20 | 12 |  | 2 | 10 per hand; Tempo 2-2-2; RIR 2; slight right anterior capsule awareness/tightness |</t>
  </si>
  <si>
    <t>| 5 |  | 4 | 2026-05-08 | Phase 5 - Day 4: Arms + Capacity (The Fun Day) | Dumbbell Lateral Raise | Push | 2 | 20 | 13 |  | 2 | 10 per hand; Tempo 2-2-2; RIR 2; slight right anterior capsule awareness/tightness, but I seem to mitigate by moving my arm slot more forward  |</t>
  </si>
  <si>
    <t>| 5 |  | 4 | 2026-05-08 | Phase 5 - Day 4: Arms + Capacity (The Fun Day) | Dumbbell Lateral Raise | Push | 3 | 20 | 13 |  |  | 10 per hand |</t>
  </si>
  <si>
    <t>| 5 |  | 4 | 2026-05-08 | Phase 5 - Day 4: Arms + Capacity (The Fun Day) | Farmer’s Hold | Carry | 1 | 150 |  | 75 |  | 75/60=1.25; lots of room in the tank today |</t>
  </si>
  <si>
    <t>| 5 |  | 4 | 2026-05-08 | Phase 5 - Day 4: Arms + Capacity (The Fun Day) | Farmer’s Hold | Carry | 2 | 150 |  | 64.2 |  | 64/60=1.0667 |</t>
  </si>
  <si>
    <t>| 5 |  | 4 | 2026-05-08 | Phase 5 - Day 4: Arms + Capacity (The Fun Day) | Farmer’s Hold | Carry | 3 | 150 |  | 60 |  |  |</t>
  </si>
  <si>
    <t>| 5 |  | 4 | 2026-05-08 | Phase 5 - Day 4: Arms + Capacity (The Fun Day) | Rowing | Pull | 2 |  |  | 300 |  | Cool down |</t>
  </si>
  <si>
    <t>| 6 |  | 1 | 2026-05-09 | Phase 6 - Day 1: Heavy Pull plus Carry | Treadmill Walking | Cardio | 1 |  |  | 360 |  | Warmup, 5% incline, 3mph |</t>
  </si>
  <si>
    <t>| 6 |  | 1 | 2026-05-09 | Phase 6 - Day 1: Heavy Pull plus Carry | Serratus Wall Slides (banded) | Warmup | 1 | 0 | 8 |  |  |  |</t>
  </si>
  <si>
    <t>| 6 |  | 1 | 2026-05-09 | Phase 6 - Day 1: Heavy Pull plus Carry | Band Pull Aparts | Warmup | 1 | 0 | 20 |  |  |  |</t>
  </si>
  <si>
    <t>| 6 |  | 1 | 2026-05-09 | Phase 6 - Day 1: Heavy Pull plus Carry | Dead Hang | Carry | 1 | 0 |  | 60 |  | 20 sec |</t>
  </si>
  <si>
    <t>| 6 |  | 1 | 2026-05-09 | Phase 6 - Day 1: Heavy Pull plus Carry | Serratus Wall Slides (banded) | Warmup | 2 | 0 | 8 |  |  |  |</t>
  </si>
  <si>
    <t>| 6 |  | 1 | 2026-05-09 | Phase 6 - Day 1: Heavy Pull plus Carry | Band Pull Aparts | Warmup | 2 | 0 | 15 |  |  |  |</t>
  </si>
  <si>
    <t>| 6 |  | 1 | 2026-05-09 | Phase 6 - Day 1: Heavy Pull plus Carry | Dead Hang | Carry | 2 | 0 |  | 60 |  | 20 sec |</t>
  </si>
  <si>
    <t>| 6 |  | 1 | 2026-05-09 | Phase 6 - Day 1: Heavy Pull plus Carry | Farmer's Walk | Carry | 1 | 150 |  | 60 |  | 60 sec. 0.5% incline, 2.3mph |</t>
  </si>
  <si>
    <t>| 6 |  | 1 | 2026-05-09 | Phase 6 - Day 1: Heavy Pull plus Carry | Farmer's Walk | Carry | 2 | 150 |  | 60 |  | 60 sec. 0.5% incline, 2.3mph |</t>
  </si>
  <si>
    <t>| 6 |  | 1 | 2026-05-09 | Phase 6 - Day 1: Heavy Pull plus Carry | Farmer's Walk | Carry | 3 | 150 |  | 49.8 |  | 50 sec. 0.5% incline, 2.3mph |</t>
  </si>
  <si>
    <t>| 6 |  | 1 | 2026-05-09 | Phase 6 - Day 1: Heavy Pull plus Carry | Farmer's Walk | Carry | 4 | 150 |  | 46.2 |  | 0.5% incline, 2.3mph |</t>
  </si>
  <si>
    <t>| 6 |  | 1 | 2026-05-09 | Phase 6 - Day 1: Heavy Pull plus Carry | Farmer's Walk | Carry | 5 | 150 |  | 45 |  |  0.5% incline, 2.3mph |</t>
  </si>
  <si>
    <t>| 6 |  | 1 | 2026-05-09 | Phase 6 - Day 1: Heavy Pull plus Carry | Machine Row | Pull | 1 | 90 | 12 |  |  | Moderate warmup |</t>
  </si>
  <si>
    <t>| 6 |  | 1 | 2026-05-09 | Phase 6 - Day 1: Heavy Pull plus Carry | Machine Row | Pull | 2 | 150 | 8 |  |  | Heavier warmup |</t>
  </si>
  <si>
    <t>| 6 |  | 1 | 2026-05-09 | Phase 6 - Day 1: Heavy Pull plus Carry | Machine Row | Pull | 3 | 180 | 8 |  | 2 | Working set; tempo 2-1-2; RIR 2; squeeze on each contraction |</t>
  </si>
  <si>
    <t>| 6 |  | 1 | 2026-05-09 | Phase 6 - Day 1: Heavy Pull plus Carry | Machine Row | Pull | 4 | 185 | 8 |  | 2 | Working set; tempo 2-1-2; RIR 2; squeeze on each contraction |</t>
  </si>
  <si>
    <t>| 6 |  | 1 | 2026-05-09 | Phase 6 - Day 1: Heavy Pull plus Carry | Machine Row | Pull | 5 | 190 | 6 |  | 1 | Working set; tempo 2-1-2; RIR 1; squeeze on each contraction |</t>
  </si>
  <si>
    <t>| 6 |  | 1 | 2026-05-09 | Phase 6 - Day 1: Heavy Pull plus Carry | Machine Row | Pull | 6 | 190 | 6 |  | 1 | Working set; tempo 2-1-2; RIR 1; squeeze on each contraction |</t>
  </si>
  <si>
    <t>| 6 |  | 1 | 2026-05-09 | Phase 6 - Day 1: Heavy Pull plus Carry | Body Row | Pull | 1 | 0 | 10 |  | 2-1 | Tempo 1-2-1; RIR 2-1; Feet elevated on bench; 8,9,10 the squeeze wasn’t as strong |</t>
  </si>
  <si>
    <t>| 6 |  | 1 | 2026-05-09 | Phase 6 - Day 1: Heavy Pull plus Carry | Body Row | Pull | 2 | 0 | 7 |  | 2-1 | Tempo 1-2-1; RIR 2-1; feet elevated |</t>
  </si>
  <si>
    <t>| 6 |  | 1 | 2026-05-09 | Phase 6 - Day 1: Heavy Pull plus Carry | Body Row | Pull | 3 | 0 | 8 |  | 2-1 | Tempo 1-2-1; RIR 2-1; feet on floor |</t>
  </si>
  <si>
    <t>| 6 |  | 1 | 2026-05-09 | Phase 6 - Day 1: Heavy Pull plus Carry | Anchored Single Arm Dumbbell Curl | Arms_Biceps | 1 | 40 | 4 |  | 1 | Test set: Decline bench for anchor; tempo 2-1-2; RIR 1 |</t>
  </si>
  <si>
    <t>| 6 |  | 1 | 2026-05-09 | Phase 6 - Day 1: Heavy Pull plus Carry | Anchored Single Arm Dumbbell Curl | Arms_Biceps | 2 | 35 | 8 |  | 1 | Working set: Calf raise machine for anchor; tempo 2-1-2; RIR 1 |</t>
  </si>
  <si>
    <t>| 6 |  | 1 | 2026-05-09 | Phase 6 - Day 1: Heavy Pull plus Carry | Anchored Single Arm Dumbbell Curl | Arms_Biceps | 3 | 35 | 9 |  | 1 | Working set: Left weaker on 8,9; Calf raise machine for anchor; tempo 2-1-2; RIR 1 |</t>
  </si>
  <si>
    <t>| 6 |  | 1 | 2026-05-09 | Phase 6 - Day 1: Heavy Pull plus Carry | Anchored Single Arm Dumbbell Curl | Arms_Biceps | 4 | 35 | 7 |  | 1 | Working set: Left weaker on 8,9; Calf raise machine for anchor; tempo 2-1-2; RIR 1 |</t>
  </si>
  <si>
    <t>| 6 |  | 1 | 2026-05-09 | Phase 6 - Day 1: Heavy Pull plus Carry | Rowing | Pull | 1 |  |  | 450 |  | Cool down |</t>
  </si>
  <si>
    <t>| 6 |  | 2 | 2026-05-10 | Phase 6 - Day 2: Pressing plus Triceps | Treadmill Walking | Cardio | 1 |  |  | 300 |  | Warmup; 3mph, 5% incline |</t>
  </si>
  <si>
    <t>| 6 |  | 2 | 2026-05-10 | Phase 6 - Day 2: Pressing plus Triceps | Serratus Wall Slides (banded) | Warmup | 1 | 0 | 8 |  |  | Red band  |</t>
  </si>
  <si>
    <t>| 6 |  | 2 | 2026-05-10 | Phase 6 - Day 2: Pressing plus Triceps | Band Pull Aparts | Warmup | 1 | 0 | 15 |  |  | Red  |</t>
  </si>
  <si>
    <t>| 6 |  | 2 | 2026-05-10 | Phase 6 - Day 2: Pressing plus Triceps | Band External Rotations | Warmup | 1 | 0 | 8 |  |  | Red |</t>
  </si>
  <si>
    <t>| 6 |  | 2 | 2026-05-10 | Phase 6 - Day 2: Pressing plus Triceps | Serratus Wall Slides (banded) | Warmup | 2 | 0 | 8 |  |  | Red band  |</t>
  </si>
  <si>
    <t>| 6 |  | 2 | 2026-05-10 | Phase 6 - Day 2: Pressing plus Triceps | Band Pull Aparts | Warmup | 2 | 0 | 15 |  |  | Red  |</t>
  </si>
  <si>
    <t>| 6 |  | 2 | 2026-05-10 | Phase 6 - Day 2: Pressing plus Triceps | Band External Rotations | Warmup | 2 | 0 | 8 |  |  | Red |</t>
  </si>
  <si>
    <t>| 6 |  | 2 | 2026-05-10 | Phase 6 - Day 2: Pressing plus Triceps | Neutral Grip Dumbbell Floor Press | Push | 1 | 80 | 12 |  |  | Warmup moderate |</t>
  </si>
  <si>
    <t>| 6 |  | 2 | 2026-05-10 | Phase 6 - Day 2: Pressing plus Triceps | Neutral Grip Dumbbell Floor Press | Push | 2 | 100 | 8 |  |  | Warmup heavier |</t>
  </si>
  <si>
    <t>| 6 |  | 2 | 2026-05-10 | Phase 6 - Day 2: Pressing plus Triceps | Neutral Grip Dumbbell Floor Press | Push | 3 | 120 | 8 |  | 2 | Working set 1: tempo 2-1-*-1; RIR 2 |</t>
  </si>
  <si>
    <t>| 6 |  | 2 | 2026-05-10 | Phase 6 - Day 2: Pressing plus Triceps | Neutral Grip Dumbbell Floor Press | Push | 4 | 120 | 8 |  | 2-1 | Working set 1: tempo 2-1-*-1; RIR 2-1; slight weakness on right posterior capsule on push; better if/when I squeeze my scaps together  |</t>
  </si>
  <si>
    <t>| 6 |  | 2 | 2026-05-10 | Phase 6 - Day 2: Pressing plus Triceps | Neutral Grip Dumbbell Floor Press | Push | 5 | 120 | 8 |  | 2-1 | Working set 1: tempo 2-1-*-1; RIR 2-1; slight weakness on right posterior capsule on push; better if/when I squeeze my scaps together  |</t>
  </si>
  <si>
    <t>| 6 |  | 2 | 2026-05-10 | Phase 6 - Day 2: Pressing plus Triceps | Neutral Grip Dumbbell Floor Press | Push | 6 | 120 | 7 |  | 2-1 | Working set 1: tempo 2-1-*-1; RIR 2-1; slight weakness on right posterior capsule on push; better if/when I squeeze my scaps together  |</t>
  </si>
  <si>
    <t>| 6 |  | 2 | 2026-05-10 | Phase 6 - Day 2: Pressing plus Triceps | Single Arm Cable Press (split stance) | Push | 1 | 25 | 8 |  | 2+ | Warmup/test weight; 25 plate; cable at 8; tempo 2-1-2; RIR 2+; right awareness until I rotate to full neutral grip and come more to midline on extension  |</t>
  </si>
  <si>
    <t>| 6 |  | 2 | 2026-05-10 | Phase 6 - Day 2: Pressing plus Triceps | Single Arm Cable Press (split stance) | Push | 2 | 30 | 8 |  | 2 | Tempo 2-1-2; RIR 2 |</t>
  </si>
  <si>
    <t>| 6 |  | 2 | 2026-05-10 | Phase 6 - Day 2: Pressing plus Triceps | Single Arm Cable Press (split stance) | Push | 3 | 35 | 8 |  | 2-1 | Tempo 2-1-2; RIR 2-1 |</t>
  </si>
  <si>
    <t>| 6 |  | 2 | 2026-05-10 | Phase 6 - Day 2: Pressing plus Triceps | Single Arm Cable Press (split stance) | Push | 4 | 35 | 8 |  | 2-1 | Tempo 2-1-2; RIR 2-1 |</t>
  </si>
  <si>
    <t>| 6 |  | 2 | 2026-05-10 | Phase 6 - Day 2: Pressing plus Triceps | Cable Lateral Raise (using elbow strap setup) | Push | 1 | 10 | 12 |  | 2-1 | Tempo 2-2-2; RIR 2-1 |</t>
  </si>
  <si>
    <t>| 6 |  | 2 | 2026-05-10 | Phase 6 - Day 2: Pressing plus Triceps | Cable Lateral Raise (using elbow strap setup) | Push | 2 | 10 | 15 |  | 2-1 | Tempo 2-2-2; RIR 2-1 |</t>
  </si>
  <si>
    <t>| 6 |  | 2 | 2026-05-10 | Phase 6 - Day 2: Pressing plus Triceps | Cable Lateral Raise (using elbow strap setup) | Push | 3 | 12.5 | 15 |  | 2-1 | Tempo 2-2-2; RIR 2-1 |</t>
  </si>
  <si>
    <t>| 6 |  | 2 | 2026-05-10 | Phase 6 - Day 2: Pressing plus Triceps | Single Arm Cable Extensions | Arms_Triceps | 1 | 20 | 15 |  | 2+ | Tempo 3-1-3; RIR 2+ |</t>
  </si>
  <si>
    <t>| 6 |  | 2 | 2026-05-10 | Phase 6 - Day 2: Pressing plus Triceps | Single Arm Cable Extensions | Arms_Triceps | 2 | 25 | 12 |  | 2-1 | Tempo 3-1-3; RIR 2-1 |</t>
  </si>
  <si>
    <t>| 6 |  | 2 | 2026-05-10 | Phase 6 - Day 2: Pressing plus Triceps | Single Arm Cable Extensions | Arms_Triceps | 3 | 25 | 9 |  | 1-0 | Tempo 3-1-3; RIR 1-0 |</t>
  </si>
  <si>
    <t>| 6 |  | 2 | 2026-05-10 | Phase 6 - Day 2: Pressing plus Triceps | Inverted KB Hold | Warmup | 1 | 30 |  | 20 |  | Held for as long as it took for me to perform 20 scap extensions with inverted kb |</t>
  </si>
  <si>
    <t>| 6 |  | 2 | 2026-05-10 | Phase 6 - Day 2: Pressing plus Triceps | Vertical DB Scap extension | Arms_Triceps | 1 | 50 | 20 |  |  | Scap extension hold as long as it takes to perform 20 ext |</t>
  </si>
  <si>
    <t>| 6 |  | 3 | 2026-05-11 | Phase 6 - Day 3: Stability Pull plus Capacity | Suitcase Carries | Carry | 1 | 75 |  | 60 |  | 2.3mph, 1% incline |</t>
  </si>
  <si>
    <t>| 6 |  | 3 | 2026-05-11 | Phase 6 - Day 3: Stability Pull plus Capacity | Suitcase Carries | Carry | 2 | 75 |  | 60 |  | 2.3mph, 1% incline |</t>
  </si>
  <si>
    <t>| 6 |  | 3 | 2026-05-11 | Phase 6 - Day 3: Stability Pull plus Capacity | Suitcase Carries | Carry | 3 | 75 |  | 60 |  | 2.3mph, 1% incline |</t>
  </si>
  <si>
    <t>| 6 |  | 3 | 2026-05-11 | Phase 6 - Day 3: Stability Pull plus Capacity | Suitcase Carries | Carry | 4 | 75 |  | 60 |  | 2.3mph, 1% incline |</t>
  </si>
  <si>
    <t>| 6 |  | 3 | 2026-05-11 | Phase 6 - Day 3: Stability Pull plus Capacity | Half-Kneeling Single Arm Cable Row | Pull | 1 | 40 | 12 |  | 2+ | Tempo 2-2-2; RIR 2+ |</t>
  </si>
  <si>
    <t>| 6 |  | 3 | 2026-05-11 | Phase 6 - Day 3: Stability Pull plus Capacity | Half-Kneeling Single Arm Cable Row | Pull | 2 | 50 | 10 |  | 2+ | Tempo 2-1(squeeze)-2; RIR 2+ |</t>
  </si>
  <si>
    <t>| 6 |  | 3 | 2026-05-11 | Phase 6 - Day 3: Stability Pull plus Capacity | Half-Kneeling Single Arm Cable Row | Pull | 3 | 55 | 10 |  | 2+ | Tempo 2-1(squeeze)-2; RIR 2+ |</t>
  </si>
  <si>
    <t>| 6 |  | 3 | 2026-05-11 | Phase 6 - Day 3: Stability Pull plus Capacity | Half-Kneeling Single Arm Cable Row | Pull | 4 | 60 | 10 |  | 1 | Tempo 2-1(squeeze)-2; RIR 1 |</t>
  </si>
  <si>
    <t>| 6 |  | 3 | 2026-05-11 | Phase 6 - Day 3: Stability Pull plus Capacity | Face Pull (w External Rotation) | Pull | 1 | 10 | 15 |  | 2+ | Tempo 2-2-2; RIR 2+ |</t>
  </si>
  <si>
    <t>| 6 |  | 3 | 2026-05-11 | Phase 6 - Day 3: Stability Pull plus Capacity | Face Pull (w External Rotation) | Pull | 2 | 15 | 12 |  | 2 | Tempo 2-2-2; RIR 2 |</t>
  </si>
  <si>
    <t>| 6 |  | 3 | 2026-05-11 | Phase 6 - Day 3: Stability Pull plus Capacity | Face Pull (w External Rotation) | Pull | 3 | 15 | 15 |  | 2 | Tempo 2-2-2; RIR 2; didn’t love the external rotation. Felt weird. Shortened ROMto help. There was tightness in right cap |</t>
  </si>
  <si>
    <t>| 6 |  | 3 | 2026-05-11 | Phase 6 - Day 3: Stability Pull plus Capacity | Standing One Arm Extended Cable Curls | Arms_Biceps | 1 | 20 | 12 |  | 2 | Tempo 2-1-3; RIR 2 |</t>
  </si>
  <si>
    <t>| 6 |  | 3 | 2026-05-11 | Phase 6 - Day 3: Stability Pull plus Capacity | Standing One Arm Extended Cable Curls | Arms_Biceps | 2 | 20 | 12 |  | 2-1 | Tempo 2-1-3; RIR 2-1 |</t>
  </si>
  <si>
    <t>| 6 |  | 3 | 2026-05-11 | Phase 6 - Day 3: Stability Pull plus Capacity | Standing One Arm Extended Cable Curls | Arms_Biceps | 3 | 22.5 | 11 |  | 1 | Tempo 2-1-3; RIR 1 |</t>
  </si>
  <si>
    <t>| 6 |  | 3 | 2026-05-11 | Phase 6 - Day 3: Stability Pull plus Capacity | Rowing | Pull | 1 |  |  | 600 |  | Cool down |</t>
  </si>
  <si>
    <t>| 6 |  | 4 | 2026-05-13 | Phase 6 - Day 4: Arms plus Athletic Capacity | DB Spider Curl (Hammer) | Arms_Biceps | 1 | 60 | 15 |  | 2+ | 30# per hand; huge focus on tempo. Tempo was 2-1-3 with a strong squeeze. RIR 2+ |</t>
  </si>
  <si>
    <t>| 6 |  | 4 | 2026-05-13 | Phase 6 - Day 4: Arms plus Athletic Capacity | DB Spider Curl (Hammer) | Arms_Biceps | 2 | 60 | 15 |  | 2 | 30# per hand; huge focus on tempo. Tempo was 2-1-3 STRICT (2 sec up, squeeze for a count, 3 sec eccentric) with a strong squeeze. RIR 2 |</t>
  </si>
  <si>
    <t>| 6 |  | 4 | 2026-05-13 | Phase 6 - Day 4: Arms plus Athletic Capacity | DB Spider Curl (Hammer) | Arms_Biceps | 3 | 60 | 15 |  | 1 | Same tempo; RIR 1; great pump with this lower weight but strict tempo enforcement  |</t>
  </si>
  <si>
    <t>| 6 |  | 4 | 2026-05-13 | Phase 6 - Day 4: Arms plus Athletic Capacity | Kneeling Single Arm Rope Cable Extension | Arms_Triceps | 1 | 20 | 15 |  | 2+ | Strict tempo 3-1-3; RIR 2+; plate reads 40 but feels like 20# |</t>
  </si>
  <si>
    <t>| 6 |  | 4 | 2026-05-13 | Phase 6 - Day 4: Arms plus Athletic Capacity | Kneeling Single Arm Rope Cable Extension | Arms_Triceps | 2 | 22.5 | 14 |  | 2-1 | Strict tempo 3-1-3; RIR 2-1; plate reads 45 but feels like 22.5# |</t>
  </si>
  <si>
    <t>| 6 |  | 4 | 2026-05-13 | Phase 6 - Day 4: Arms plus Athletic Capacity | Kneeling Single Arm Rope Cable Extension | Arms_Triceps | 3 | 22.5 | 13 |  | 1 | Strict tempo 3-1-3; RIR 1; plate reads 45 but feels like 22.5# |</t>
  </si>
  <si>
    <t>| 6 |  | 4 | 2026-05-13 | Phase 6 - Day 4: Arms plus Athletic Capacity | Standing Single Arm Cable Curl | Arms_Biceps | 1 | 22.5 | 10 |  | 2 | Strict tempo 2-1-2; RIR 2; plate reads 45 but feels like 22.5 |</t>
  </si>
  <si>
    <t>| 6 |  | 4 | 2026-05-13 | Phase 6 - Day 4: Arms plus Athletic Capacity | Single Arm Cable Extensions | Arms_Triceps | 1 | 20 | 10 |  | 2 | Strict tempo 2-1-2; RIR 2 |</t>
  </si>
  <si>
    <t>| 6 |  | 4 | 2026-05-13 | Phase 6 - Day 4: Arms plus Athletic Capacity | Standing Single Arm Cable Curl | Arms_Biceps | 2 | 25 | 10 |  | 2-1 | Strict tempo 2-1-2; RIR 2-1; plate reads 50 but feels like 25 |</t>
  </si>
  <si>
    <t>| 6 |  | 4 | 2026-05-13 | Phase 6 - Day 4: Arms plus Athletic Capacity | Single Arm Cable Extensions | Arms_Triceps | 2 | 25 | 10 |  | 2 | Strict tempo 2-1-2; RIR 2 |</t>
  </si>
  <si>
    <t>| 6 |  | 4 | 2026-05-13 | Phase 6 - Day 4: Arms plus Athletic Capacity | Standing Single Arm Cable Curl | Arms_Biceps | 3 | 27.5 | 10 |  | 1 | Strict tempo 2-1-2; RIR 1; plate reads 55 but feels like 27.5 |</t>
  </si>
  <si>
    <t>| 6 |  | 4 | 2026-05-13 | Phase 6 - Day 4: Arms plus Athletic Capacity | Single Arm Cable Extensions | Arms_Triceps | 3 | 27.5 | 11 |  | 2-1 | Strict tempo 2-1-2; RIR 2-1 |</t>
  </si>
  <si>
    <t>| 6 |  | 4 | 2026-05-13 | Phase 6 - Day 4: Arms plus Athletic Capacity | Farmer’s Hold | Carry | 1 | 150 |  | 75 |  |  |</t>
  </si>
  <si>
    <t>| 6 |  | 4 | 2026-05-13 | Phase 6 - Day 4: Arms plus Athletic Capacity | Farmer’s Hold | Carry | 2 | 150 |  | 60 |  |  |</t>
  </si>
  <si>
    <t>| 6 |  | 4 | 2026-05-13 | Phase 6 - Day 4: Arms plus Athletic Capacity | Farmer’s Hold | Carry | 3 | 150 |  | 46.800000000000004 |  | 47/60=0.783 |</t>
  </si>
  <si>
    <t>| 6 |  | 4 | 2026-05-13 | Phase 6 - Day 4: Arms plus Athletic Capacity | Treadmill Walking | Cardio | 1 |  |  | 45 |  | 12% incline; 4mph; 45 sec walk then 45 sec rest x 6 sets |</t>
  </si>
  <si>
    <t>| 6 |  | 4 | 2026-05-13 | Phase 6 - Day 4: Arms plus Athletic Capacity | Treadmill Walking | Cardio | 2 |  |  | 45 |  | 12% incline; 4mph; 45 sec walk then 45 sec rest x 6 sets |</t>
  </si>
  <si>
    <t>| 6 |  | 4 | 2026-05-13 | Phase 6 - Day 4: Arms plus Athletic Capacity | Treadmill Walking | Cardio | 3 |  |  | 45 |  | 12% incline; 4mph; 45 sec walk then 45 sec rest x 6 sets |</t>
  </si>
  <si>
    <t>| 6 |  | 4 | 2026-05-13 | Phase 6 - Day 4: Arms plus Athletic Capacity | Treadmill Walking | Cardio | 4 |  |  | 45 |  | 12% incline; 4mph; 45 sec walk then 45 sec rest x 6 sets |</t>
  </si>
  <si>
    <t>| 6 |  | 4 | 2026-05-13 | Phase 6 - Day 4: Arms plus Athletic Capacity | Treadmill Walking | Cardio | 5 |  |  | 45 |  | 12% incline; 4mph; 45 sec walk then 45 sec rest x 6 sets |</t>
  </si>
  <si>
    <t>| 6 |  | 4 | 2026-05-13 | Phase 6 - Day 4: Arms plus Athletic Capacity | Treadmill Walking | Cardio | 6 |  |  | 45 |  | 12% incline; 4mph; 45 sec walk then 45 sec rest x 6 sets |</t>
  </si>
  <si>
    <t>| 6 |  | 1 | 2026-05-18 | Phase 6 - Day 1: Heavy Pull plus Carry | Treadmill Walking | Cardio | 1 |  |  | 360 |  | Warmup, 5% incline, 3mph  |</t>
  </si>
  <si>
    <t>| 6 |  | 1 | 2026-05-18 | Phase 6 - Day 1: Heavy Pull plus Carry | Serratus Wall Slides (banded) | Warmup | 1 | 0 | 8 |  |  | Red band |</t>
  </si>
  <si>
    <t>| 6 |  | 1 | 2026-05-18 | Phase 6 - Day 1: Heavy Pull plus Carry | Serratus Wall Slides (banded) | Warmup | 2 | 0 | 8 |  |  | Red band |</t>
  </si>
  <si>
    <t>| 6 |  | 1 | 2026-05-18 | Phase 6 - Day 1: Heavy Pull plus Carry | Band Pull Aparts | Warmup | 1 | 0 | 15 |  |  | Red band |</t>
  </si>
  <si>
    <t>| 6 |  | 1 | 2026-05-18 | Phase 6 - Day 1: Heavy Pull plus Carry | Band Pull Aparts | Warmup | 2 | 0 | 15 |  |  | Red band |</t>
  </si>
  <si>
    <t>| 6 |  | 1 | 2026-05-18 | Phase 6 - Day 1: Heavy Pull plus Carry | Dead Hang | Carry | 1 | 0 |  | 60 |  | 20 sec |</t>
  </si>
  <si>
    <t>| 6 |  | 1 | 2026-05-18 | Phase 6 - Day 1: Heavy Pull plus Carry | Dead Hang | Carry | 2 | 0 |  | 60 |  | 20 sec |</t>
  </si>
  <si>
    <t>| 6 |  | 1 | 2026-05-18 | Phase 6 - Day 1: Heavy Pull plus Carry | Farmer's Walk | Carry | 1 | 150 |  | 60 |  | 2 mph, 0 incline  |</t>
  </si>
  <si>
    <t>| 6 |  | 1 | 2026-05-18 | Phase 6 - Day 1: Heavy Pull plus Carry | Farmer's Walk | Carry | 2 | 150 |  | 60 |  | 2 mph, 0 incline  |</t>
  </si>
  <si>
    <t>| 6 |  | 1 | 2026-05-18 | Phase 6 - Day 1: Heavy Pull plus Carry | Farmer's Walk | Carry | 3 | 150 |  | 51 |  | 2 mph, 0 incline 51/60=0.85 |</t>
  </si>
  <si>
    <t>| 6 |  | 1 | 2026-05-18 | Phase 6 - Day 1: Heavy Pull plus Carry | Farmer's Walk | Carry | 4 | 150 |  | 46.800000000000004 |  | 2 mph, 0 incline 47/60=0.783 |</t>
  </si>
  <si>
    <t>| 6 |  | 1 | 2026-05-18 | Phase 6 - Day 1: Heavy Pull plus Carry | Farmer's Walk | Carry | 5 | 150 |  | 46.800000000000004 |  | 2 mph, 0 incline 47/60=0.783 |</t>
  </si>
  <si>
    <t>| 6 |  | 1 | 2026-05-18 | Phase 6 - Day 1: Heavy Pull plus Carry | Machine Row | Pull | 1 | 185 | 8 |  | 2-1 | Tempo 2-1-2; RIR 2-1; grip pretty fatigued from Farmers |</t>
  </si>
  <si>
    <t>| 6 |  | 1 | 2026-05-18 | Phase 6 - Day 1: Heavy Pull plus Carry | Machine Row | Pull | 2 | 190 | 8 |  | 2-1 | Tempo 2-1-2; RIR 2-1; used paper towel to help with slippery grips on machine |</t>
  </si>
  <si>
    <t>| 6 |  | 1 | 2026-05-18 | Phase 6 - Day 1: Heavy Pull plus Carry | Machine Row | Pull | 3 | 195 | 6 |  | 1 | Tempo 2-1-2; RIR 1; used paper towel to help with slippery grips on machine |</t>
  </si>
  <si>
    <t>| 6 |  | 1 | 2026-05-18 | Phase 6 - Day 1: Heavy Pull plus Carry | Machine Row | Pull | 4 | 195 | 6 |  | 1 | Tempo 2-1-2; RIR 1; used paper towel to help with slippery grips on machine |</t>
  </si>
  <si>
    <t>| 6 |  | 1 | 2026-05-18 | Phase 6 - Day 1: Heavy Pull plus Carry | Body Row | Pull | 1 | 0 | 8 |  | 1 | Elevated feet; tempo 1-2-1; RIR 1 |</t>
  </si>
  <si>
    <t>| 6 |  | 1 | 2026-05-18 | Phase 6 - Day 1: Heavy Pull plus Carry | Body Row | Pull | 2 | 0 | 8 |  | 1 | Elevated feet; tempo 1-2-1; RIR 1 |</t>
  </si>
  <si>
    <t>| 6 |  | 1 | 2026-05-18 | Phase 6 - Day 1: Heavy Pull plus Carry | Body Row | Pull | 3 | 0 | 8 |  | 1 | Elevated feet; tempo 1-2-1; RIR 1 |</t>
  </si>
  <si>
    <t>| 6 |  | 1 | 2026-05-18 | Phase 6 - Day 1: Heavy Pull plus Carry | Anchored Single Arm Dumbbell Curl | Arms_Biceps | 1 | 35 | 8 |  | 1-2 | Tempo 2-1-2; RIR 1-2; started with left. Left was weaker |</t>
  </si>
  <si>
    <t>| 6 |  | 1 | 2026-05-18 | Phase 6 - Day 1: Heavy Pull plus Carry | Anchored Single Arm Dumbbell Curl | Arms_Biceps | 2 | 35 | 8 |  | 1-2 | Tempo 2-1-2; RIR 1-2; started with left. Left was weaker |</t>
  </si>
  <si>
    <t>| 6 |  | 1 | 2026-05-18 | Phase 6 - Day 1: Heavy Pull plus Carry | Rowing | Pull | 1 |  |  | 480 |  | Damper at 1. 28 spm 207 strokes.  |</t>
  </si>
  <si>
    <t>| 6 |  | 1 | 2026-05-18 | Phase 6 - Day 1: Heavy Pull plus Carry | Anchored Single Arm Dumbbell Curl | Arms_Biceps | 3 | 35 | 7 |  | 1 | Tempo 2-1-2; RIR 1 |</t>
  </si>
  <si>
    <t>| 6 |  | 2 | 2026-05-19 | Phase 6 - Day 2: Pressing plus Triceps | Treadmill Walking | Cardio | 1 |  |  | 360 |  | .3 miles =0.483 kilometers |</t>
  </si>
  <si>
    <t>| 6 |  | 2 | 2026-05-19 | Phase 6 - Day 2: Pressing plus Triceps | Serratus Wall Slides (banded) | Warmup | 1 | 0 | 8 |  |  | Red band |</t>
  </si>
  <si>
    <t>| 6 |  | 2 | 2026-05-19 | Phase 6 - Day 2: Pressing plus Triceps | Serratus Wall Slides (banded) | Warmup | 2 | 0 | 8 |  |  | Red band |</t>
  </si>
  <si>
    <t>| 6 |  | 2 | 2026-05-19 | Phase 6 - Day 2: Pressing plus Triceps | Band Pull Aparts | Warmup | 1 | 0 | 15 |  |  |  |</t>
  </si>
  <si>
    <t>| 6 |  | 2 | 2026-05-19 | Phase 6 - Day 2: Pressing plus Triceps | Band Pull Aparts | Warmup | 2 | 0 | 15 |  |  | Red |</t>
  </si>
  <si>
    <t>| 6 |  | 2 | 2026-05-19 | Phase 6 - Day 2: Pressing plus Triceps | Band External Rotations | Warmup | 1 | 0 | 8 |  |  | Red |</t>
  </si>
  <si>
    <t>| 6 |  | 2 | 2026-05-19 | Phase 6 - Day 2: Pressing plus Triceps | Band External Rotations | Warmup | 2 | 0 | 8 |  |  | Red |</t>
  </si>
  <si>
    <t>| 6 |  | 2 | 2026-05-19 | Phase 6 - Day 2: Pressing plus Triceps | Neutral Grip Dumbbell Floor Press | Push | 1 | 120 | 8 |  | 2 | Tempo 2-1-x-1; RIR 2 |</t>
  </si>
  <si>
    <t>| 6 |  | 2 | 2026-05-19 | Phase 6 - Day 2: Pressing plus Triceps | Neutral Grip Dumbbell Floor Press | Push | 2 | 130 | 8 |  | 2 | Tempo 2-1-x-1; RIR 2 |</t>
  </si>
  <si>
    <t>| 6 |  | 2 | 2026-05-19 | Phase 6 - Day 2: Pressing plus Triceps | Neutral Grip Dumbbell Floor Press | Push | 3 | 140 | 7 |  | 1 | Tempo 2-1-x-1; RIR 1 |</t>
  </si>
  <si>
    <t>| 6 |  | 2 | 2026-05-19 | Phase 6 - Day 2: Pressing plus Triceps | Neutral Grip Dumbbell Floor Press | Push | 4 | 140 | 6 |  | 1 | Tempo 2-1-x-1; RIR 1 |</t>
  </si>
  <si>
    <t>| 6 |  | 2 | 2026-05-19 | Phase 6 - Day 2: Pressing plus Triceps | Single Arm Cable Press (split stance) | Push | 1 | 25 | 12 |  | 2+ | Half kneeling; tempo 2-1-x-1; RIR 2+ |</t>
  </si>
  <si>
    <t>| 6 |  | 2 | 2026-05-19 | Phase 6 - Day 2: Pressing plus Triceps | Single Arm Cable Press (split stance) | Push | 2 | 30 | 12 |  | 2 | Half kneeling; tempo 2-1-x-1; RIR 2 |</t>
  </si>
  <si>
    <t>| 6 |  | 2 | 2026-05-19 | Phase 6 - Day 2: Pressing plus Triceps | Single Arm Cable Press (split stance) | Push | 3 | 35 | 12 |  | 2-1 | Half kneeling; tempo 2-1-x-1; RIR 2-1 |</t>
  </si>
  <si>
    <t>| 6 |  | 2 | 2026-05-19 | Phase 6 - Day 2: Pressing plus Triceps | Cable Lateral Raise (using elbow strap setup) | Push | 1 | 15 | 12 |  | 1 | Tempo 1-1-1; RIR 1; 15 was too heavy for the tempo I want. Going to reduce weight to improve intent |</t>
  </si>
  <si>
    <t>| 6 |  | 2 | 2026-05-19 | Phase 6 - Day 2: Pressing plus Triceps | Cable Lateral Raise (using elbow strap setup) | Push | 2 | 10 | 15 |  | 2-1 | Tempo 1-2-2; RIR 2-1 |</t>
  </si>
  <si>
    <t>| 6 |  | 2 | 2026-05-19 | Phase 6 - Day 2: Pressing plus Triceps | Cable Lateral Raise (using elbow strap setup) | Push | 3 | 10 | 15 |  | 2-1 | Tempo 1-2-2; RIR 2-1 |</t>
  </si>
  <si>
    <t>| 6 |  | 2 | 2026-05-19 | Phase 6 - Day 2: Pressing plus Triceps | Single Arm Cable Extensions | Arms_Triceps | 1 | 22.5 | 12 |  | 2-1 | Tempo 3-1-3; RIR 2-1 |</t>
  </si>
  <si>
    <t>| 6 |  | 2 | 2026-05-19 | Phase 6 - Day 2: Pressing plus Triceps | Single Arm Cable Extensions | Arms_Triceps | 2 | 22.5 | 12 |  | 2-1 | Tempo 3-1-3; RIR 2-1 |</t>
  </si>
  <si>
    <t>| 6 |  | 2 | 2026-05-19 | Phase 6 - Day 2: Pressing plus Triceps | Single Arm Cable Extensions | Arms_Triceps | 3 | 22.5 | 12 |  | 2-1 | Tempo 3-1-3; RIR 2-1 |</t>
  </si>
  <si>
    <t>| 6 |  | 2 | 2026-05-19 | Phase 6 - Day 2: Pressing plus Triceps | Inverted KB Hold | Warmup | 1 | 20 |  | 20 |  |  |</t>
  </si>
  <si>
    <t>| 6 |  | 2 | 2026-05-19 | Phase 6 - Day 2: Pressing plus Triceps | Vertical DB Scap extension | Arms_Triceps | 1 | 45 | 10 |  |  | Vertical plate |</t>
  </si>
  <si>
    <t>| 6 |  | 2 | 2026-05-19 | Phase 6 - Day 2: Pressing plus Triceps | Vertical DB Scap extension | Arms_Triceps | 2 | 50 | 13 |  |  | Vertical db |</t>
  </si>
  <si>
    <t>| 6 |  | 2 | 2026-05-19 | Phase 6 - Day 2: Pressing plus Triceps | Vertical DB Scap extension | Arms_Triceps | 3 | 25 | 10 |  |  | Vertical db full slow press w vertical plate  |</t>
  </si>
  <si>
    <t>| 6 |  | 3 | 2026-05-20 | Phase 6 - Day 3: Stability Pull plus Capacity | Treadmill Walking | Cardio | 1 |  |  | 300 |  | Warmup .5mph, 0 incline .34 miles =0.547 kilometers |</t>
  </si>
  <si>
    <t>| 6 |  | 3 | 2026-05-20 | Phase 6 - Day 3: Stability Pull plus Capacity | Suitcase Carries | Carry | 1 | 75 |  | 60 |  | 2 mph, 0 incline  |</t>
  </si>
  <si>
    <t>| 6 |  | 3 | 2026-05-20 | Phase 6 - Day 3: Stability Pull plus Capacity | Suitcase Carries | Carry | 2 | 75 |  | 60 |  | 2 mph, 0 incline  |</t>
  </si>
  <si>
    <t>| 6 |  | 3 | 2026-05-20 | Phase 6 - Day 3: Stability Pull plus Capacity | Suitcase Carries | Carry | 3 | 75 |  | 58.8 |  | 2 mph, 0 incline  |</t>
  </si>
  <si>
    <t>| 6 |  | 3 | 2026-05-20 | Phase 6 - Day 3: Stability Pull plus Capacity | Suitcase Carries | Carry | 4 | 75 |  | 57 |  | 2 mph, 0 incline  |</t>
  </si>
  <si>
    <t>| 6 |  | 3 | 2026-05-20 | Phase 6 - Day 3: Stability Pull plus Capacity | Half-Kneeling Single Arm Cable Row | Pull | 1 | 50 | 12 |  | 2 | Tempo 2-1.5-2; RIR 2 |</t>
  </si>
  <si>
    <t>| 6 |  | 3 | 2026-05-20 | Phase 6 - Day 3: Stability Pull plus Capacity | Half-Kneeling Single Arm Cable Row | Pull | 2 | 57.5 | 12 |  | 2-1 | Tempo 2-1.5-2; RIR 2-1 |</t>
  </si>
  <si>
    <t>| 6 |  | 3 | 2026-05-20 | Phase 6 - Day 3: Stability Pull plus Capacity | Half-Kneeling Single Arm Cable Row | Pull | 3 | 65 | 10 |  | 2-1 | Tempo 2-1.5-2; RIR 2-1 |</t>
  </si>
  <si>
    <t>| 6 |  | 3 | 2026-05-20 | Phase 6 - Day 3: Stability Pull plus Capacity | Half-Kneeling Single Arm Cable Row | Pull | 4 | 65 | 9 |  | 1 | Tempo 2-1.5-2; RIR 1 |</t>
  </si>
  <si>
    <t>| 6 |  | 3 | 2026-05-20 | Phase 6 - Day 3: Stability Pull plus Capacity | Face Pull (w External Rotation) | Pull | 1 | 10 | 15 |  |  | Warmup; tempo 1-1-1; |</t>
  </si>
  <si>
    <t>| 6 |  | 3 | 2026-05-20 | Phase 6 - Day 3: Stability Pull plus Capacity | Face Pull (w External Rotation) | Pull | 2 | 20 | 15 |  | 2 | Working set; tempo 2-2-2; RIR 2 |</t>
  </si>
  <si>
    <t>| 6 |  | 3 | 2026-05-20 | Phase 6 - Day 3: Stability Pull plus Capacity | Face Pull (w External Rotation) | Pull | 3 | 25 | 15 |  | 2 | Working set; tempo 2-2-2; RIR 2 |</t>
  </si>
  <si>
    <t>| 6 |  | 3 | 2026-05-20 | Phase 6 - Day 3: Stability Pull plus Capacity | Face Pull (w External Rotation) | Pull | 4 | 30 | 15 |  | 1 | Working set; tempo 2-2-2; RIR 1 |</t>
  </si>
  <si>
    <t>| 6 |  | 3 | 2026-05-20 | Phase 6 - Day 3: Stability Pull plus Capacity | Standing One Arm Extended Cable Curls | Arms_Biceps | 1 | 22.5 | 12 |  | 2-1 | Tempo 2-1-3; RIR 2-1 |</t>
  </si>
  <si>
    <t>| 6 |  | 3 | 2026-05-20 | Phase 6 - Day 3: Stability Pull plus Capacity | Standing One Arm Extended Cable Curls | Arms_Biceps | 2 | 25 | 12 |  | 1 | Tempo 2-1-3; RIR 1 |</t>
  </si>
  <si>
    <t>| 6 |  | 3 | 2026-05-20 | Phase 6 - Day 3: Stability Pull plus Capacity | Standing One Arm Extended Cable Curls | Arms_Biceps | 3 | 25 | 10 |  | 1 | Tempo 2-1-3; RIR 1 |</t>
  </si>
  <si>
    <t>| 6 |  | 4 | 2026-05-21 | Phase 6 - Day 4: Arms plus Athletic Capacity | DB Spider Curl (Hammer) | Arms_Biceps | 1 | 60 | 15 |  | 2+ | Tempo 2-1-3; RIR 2+ |</t>
  </si>
  <si>
    <t>| 6 |  | 4 | 2026-05-21 | Phase 6 - Day 4: Arms plus Athletic Capacity | DB Spider Curl (Hammer) | Arms_Biceps | 2 | 70 | 15 |  | 2 | Tempo 2-1-3; RIR 2 |</t>
  </si>
  <si>
    <t>| 6 |  | 4 | 2026-05-21 | Phase 6 - Day 4: Arms plus Athletic Capacity | DB Spider Curl (Hammer) | Arms_Biceps | 3 | 70 | 15 |  | 2 | Tempo 2-1-3; RIR 2 |</t>
  </si>
  <si>
    <t>| 6 |  | 4 | 2026-05-21 | Phase 6 - Day 4: Arms plus Athletic Capacity | Kneeling Single Arm Rope Cable Extension | Arms_Triceps | 1 | 22.5 | 15 |  | 2-1 | Tempo 3-1-3; RIR 2-1; right a rep or so ‘weaker’ but completed all reps |</t>
  </si>
  <si>
    <t>| 6 |  | 4 | 2026-05-21 | Phase 6 - Day 4: Arms plus Athletic Capacity | Kneeling Single Arm Rope Cable Extension | Arms_Triceps | 2 | 25 | 12 |  | 1 | Tempo 3-1-3; RIR 1; right a rep or so ‘weaker’ but completed all reps |</t>
  </si>
  <si>
    <t>| 6 |  | 4 | 2026-05-21 | Phase 6 - Day 4: Arms plus Athletic Capacity | Kneeling Single Arm Rope Cable Extension | Arms_Triceps | 3 | 25 | 10 |  | 1 | Tempo 3-1-3; RIR 1; right a rep or so ‘weaker’ but completed all reps |</t>
  </si>
  <si>
    <t>| 6 |  | 4 | 2026-05-21 | Phase 6 - Day 4: Arms plus Athletic Capacity | Standing Single Arm Cable Curl | Arms_Biceps | 1 | 25 | 10 |  | 2 | Tempo 2-1-2; RIR 2 |</t>
  </si>
  <si>
    <t>| 6 |  | 4 | 2026-05-21 | Phase 6 - Day 4: Arms plus Athletic Capacity | Single Arm Cable Extensions | Arms_Triceps | 1 | 25 | 10 |  | 2 | Tempo 2-1-2; RIR 2; right a little ‘weaker’ but completed all reps. Definitely fatigued from single arm rope extension  |</t>
  </si>
  <si>
    <t>| 6 |  | 4 | 2026-05-21 | Phase 6 - Day 4: Arms plus Athletic Capacity | Standing Single Arm Cable Curl | Arms_Biceps | 2 | 27.5 | 10 |  | 2-1 | Tempo 2-1-2; RIR 2-1 |</t>
  </si>
  <si>
    <t>| 6 |  | 4 | 2026-05-21 | Phase 6 - Day 4: Arms plus Athletic Capacity | Single Arm Cable Extensions | Arms_Triceps | 2 | 27.5 | 9 |  | 1 | Tempo 2-1-2; RIR 1; right a little ‘weaker’ but completed all reps. Definitely fatigued from single arm rope extension  |</t>
  </si>
  <si>
    <t>| 6 |  | 4 | 2026-05-21 | Phase 6 - Day 4: Arms plus Athletic Capacity | Standing Single Arm Cable Curl | Arms_Biceps | 3 | 30 | 9 |  | 1 | Tempo 2-1-2; RIR 1 |</t>
  </si>
  <si>
    <t>| 6 |  | 4 | 2026-05-21 | Phase 6 - Day 4: Arms plus Athletic Capacity | Single Arm Cable Extensions | Arms_Triceps | 3 | 30 | 8 |  | 1 | Tempo 2-1-2; RIR 1; right a little ‘weaker’ but completed all reps. Definitely fatigued from single arm rope extension  |</t>
  </si>
  <si>
    <t>| 6 |  | 4 | 2026-05-21 | Phase 6 - Day 4: Arms plus Athletic Capacity | Farmer’s Hold | Carry | 1 | 150 |  | 75 |  |  |</t>
  </si>
  <si>
    <t>| 6 |  | 4 | 2026-05-21 | Phase 6 - Day 4: Arms plus Athletic Capacity | Farmer’s Hold | Carry | 2 | 150 |  | 60 |  |  |</t>
  </si>
  <si>
    <t>| 6 |  | 4 | 2026-05-21 | Phase 6 - Day 4: Arms plus Athletic Capacity | Farmer’s Hold | Carry | 3 | 150 |  | 55.2 |  | 55/60=0.917 |</t>
  </si>
  <si>
    <t>| 6 |  | 4 | 2026-05-21 | Phase 6 - Day 4: Arms plus Athletic Capacity | Treadmill Walking | Cardio | 1 |  |  | 45 |  | 12% incline, 4.2 mph;  |</t>
  </si>
  <si>
    <t>| 6 |  | 4 | 2026-05-21 | Phase 6 - Day 4: Arms plus Athletic Capacity | Treadmill Walking | Cardio | 2 |  |  | 45 |  | 12% incline, 4.2 mph;  |</t>
  </si>
  <si>
    <t>| 6 |  | 4 | 2026-05-21 | Phase 6 - Day 4: Arms plus Athletic Capacity | Treadmill Walking | Cardio | 3 |  |  | 45 |  | 12% incline, 4.2 mph;  |</t>
  </si>
  <si>
    <t>| 6 |  | 4 | 2026-05-21 | Phase 6 - Day 4: Arms plus Athletic Capacity | Treadmill Walking | Cardio | 4 |  |  | 45 |  | 12% incline, 4.2 mph;  |</t>
  </si>
  <si>
    <t>| 6 |  | 4 | 2026-05-21 | Phase 6 - Day 4: Arms plus Athletic Capacity | Treadmill Walking | Cardio | 5 |  |  | 45 |  | 12% incline, 4.2 mph;  |</t>
  </si>
  <si>
    <t>| 6 |  | 4 | 2026-05-21 | Phase 6 - Day 4: Arms plus Athletic Capacity | Treadmill Walking | Cardio | 6 |  |  | 45 |  | 12% incline, 4.2 mph;  |</t>
  </si>
  <si>
    <t>| 6 |  | 1 | 2026-05-23 | Phase 6 - Day 1: Heavy Pull plus Carry | Treadmill Walking | Cardio | 1 |  |  | 360 |  | Warmup, 5% incline, 3.2 mph  |</t>
  </si>
  <si>
    <t>| 6 |  | 1 | 2026-05-23 | Phase 6 - Day 1: Heavy Pull plus Carry | Serratus Wall Slides (banded) | Warmup | 1 | 0 | 8 |  |  | Red |</t>
  </si>
  <si>
    <t>| 6 |  | 1 | 2026-05-23 | Phase 6 - Day 1: Heavy Pull plus Carry | Band Pull Aparts | Warmup | 1 | 0 | 15 |  |  | Red |</t>
  </si>
  <si>
    <t>| 6 |  | 1 | 2026-05-23 | Phase 6 - Day 1: Heavy Pull plus Carry | Dead Hang | Carry | 1 | 0 |  | 60 |  | 20 sec |</t>
  </si>
  <si>
    <t>| 6 |  | 1 | 2026-05-23 | Phase 6 - Day 1: Heavy Pull plus Carry | Serratus Wall Slides (banded) | Warmup | 2 | 0 | 8 |  |  | Red |</t>
  </si>
  <si>
    <t>| 6 |  | 1 | 2026-05-23 | Phase 6 - Day 1: Heavy Pull plus Carry | Band Pull Aparts | Warmup | 2 | 0 | 15 |  |  | Red |</t>
  </si>
  <si>
    <t>| 6 |  | 1 | 2026-05-23 | Phase 6 - Day 1: Heavy Pull plus Carry | Dead Hang | Carry | 2 | 0 |  | 60 |  | 20 sec |</t>
  </si>
  <si>
    <t>| 6 |  | 1 | 2026-05-23 | Phase 6 - Day 1: Heavy Pull plus Carry | Farmer's Walk | Carry | 1 | 150 |  | 60 |  | 2 mph, 0 incline  |</t>
  </si>
  <si>
    <t>| 6 |  | 1 | 2026-05-23 | Phase 6 - Day 1: Heavy Pull plus Carry | Farmer's Walk | Carry | 2 | 150 |  | 55.2 |  | 2 mph, 0 incline; 55/60=0.917 |</t>
  </si>
  <si>
    <t>| 6 |  | 1 | 2026-05-23 | Phase 6 - Day 1: Heavy Pull plus Carry | Farmer's Walk | Carry | 3 | 150 |  | 46.800000000000004 |  | 2 mph, 0 incline; 55/60=0.917 |</t>
  </si>
  <si>
    <t>| 6 |  | 1 | 2026-05-23 | Phase 6 - Day 1: Heavy Pull plus Carry | Farmer's Walk | Carry | 4 | 150 |  | 46.800000000000004 |  | 2 mph, 0 incline; 55/60=0.917 |</t>
  </si>
  <si>
    <t>| 6 |  | 1 | 2026-05-23 | Phase 6 - Day 1: Heavy Pull plus Carry | Farmer's Walk | Carry | 5 | 150 |  | 34.8 |  | 2 mph, 0 incline; 55/60=0.917 |</t>
  </si>
  <si>
    <t>| 6 |  | 1 | 2026-05-23 | Phase 6 - Day 1: Heavy Pull plus Carry | Machine Row | Pull | 1 | 190 | 8 |  | 2-1 | Tempo 2-1-2; RIR 2-1 |</t>
  </si>
  <si>
    <t>| 6 |  | 1 | 2026-05-23 | Phase 6 - Day 1: Heavy Pull plus Carry | Machine Row | Pull | 2 | 195 | 8 |  | 2-1 | Tempo 2-1-2; RIR 2-1 |</t>
  </si>
  <si>
    <t>| 6 |  | 1 | 2026-05-23 | Phase 6 - Day 1: Heavy Pull plus Carry | Machine Row | Pull | 3 | 200 | 7 |  | 2-1 | Tempo 2-1-2; RIR 2-1; contraction wasn’t as strong on 7 so stopped. Felt good though. Just fatigue overall from Farmers today.  |</t>
  </si>
  <si>
    <t>| 6 |  | 1 | 2026-05-23 | Phase 6 - Day 1: Heavy Pull plus Carry | Machine Row | Pull | 4 | 205 | 6 |  | 1 | Tempo 2-1-2; RIR 1 |</t>
  </si>
  <si>
    <t>| 6 |  | 1 | 2026-05-23 | Phase 6 - Day 1: Heavy Pull plus Carry | Body Row | Pull | 1 | 0 | 8 |  | 2-1 | Tempo 1-2-1; RIR 2-1; elevated  |</t>
  </si>
  <si>
    <t>| 6 |  | 1 | 2026-05-23 | Phase 6 - Day 1: Heavy Pull plus Carry | Body Row | Pull | 2 | 0 | 8 |  | 2-1 | Tempo 1-2-1; RIR 2-1; elevated  |</t>
  </si>
  <si>
    <t>| 6 |  | 1 | 2026-05-23 | Phase 6 - Day 1: Heavy Pull plus Carry | Body Row | Pull | 3 | 0 | 7 |  | 2-1 | Tempo 1-2-1; RIR 2-1; elevated  |</t>
  </si>
  <si>
    <t>| 6 |  | 1 | 2026-05-23 | Phase 6 - Day 1: Heavy Pull plus Carry | Anchored Single Arm Dumbbell Curl | Arms_Biceps | 1 | 30 | 8 |  | 2-1 | Warmup set: Strict tempo 2-1-2; RIR 2-1 |</t>
  </si>
  <si>
    <t>| 6 |  | 1 | 2026-05-23 | Phase 6 - Day 1: Heavy Pull plus Carry | Anchored Single Arm Dumbbell Curl | Arms_Biceps | 2 | 35 | 6 |  | 2-1 | Strict tempo 2-1-2; RIR 2-1; left fatigued at 6 |</t>
  </si>
  <si>
    <t>| 6 |  | 1 | 2026-05-23 | Phase 6 - Day 1: Heavy Pull plus Carry | Anchored Single Arm Dumbbell Curl | Arms_Biceps | 3 | 35 | 6 |  | 2-1 | Strict tempo 2-1-2; RIR 2-1 |</t>
  </si>
  <si>
    <t>| 6 |  | 1 | 2026-05-23 | Phase 6 - Day 1: Heavy Pull plus Carry | Anchored Single Arm Dumbbell Curl | Arms_Biceps | 4 | 35 | 6 |  | 1 | Strict tempo 2-1-2; RIR 1 |</t>
  </si>
  <si>
    <t>| 6 |  | 1 | 2026-05-23 | Phase 6 - Day 1: Heavy Pull plus Carry | Rowing | Pull | 1 |  |  | 465 |  | 182 strokes |</t>
  </si>
  <si>
    <t>| 6 |  | 1 | 2026-05-23 | Phase 6 - Day 1: Heavy Pull plus Carry | Dumbbell: Squeeze Curl - Neutral | Arms_Biceps | 1 | 15 | 10 |  |  | Alternating superset supinated |</t>
  </si>
  <si>
    <t>| 6 |  | 1 | 2026-05-23 | Phase 6 - Day 1: Heavy Pull plus Carry | Dumbbell: Squeeze Curl - Neutral | Arms_Biceps | 2 | 15 | 10 |  |  | Alternating superset hammer |</t>
  </si>
  <si>
    <t>| 6 |  | 1 | 2026-05-23 | Phase 6 - Day 1: Heavy Pull plus Carry | Dumbbell: Squeeze Curl - Neutral | Arms_Biceps | 3 | 15 | 10 |  |  | Alternating superset reverse  |</t>
  </si>
  <si>
    <t>| 6 |  | 2 | 2026-05-24 | Phase 6 - Day 2: Pressing plus Triceps | Treadmill Walking | Cardio | 1 |  |  | 360 |  | Warmup 3.5mph, 5% incline |</t>
  </si>
  <si>
    <t>| 6 |  | 2 | 2026-05-24 | Phase 6 - Day 2: Pressing plus Triceps | Serratus Wall Slides (banded) | Warmup | 1 | 0 | 8 |  |  | Red band 2-1-2 |</t>
  </si>
  <si>
    <t>| 6 |  | 2 | 2026-05-24 | Phase 6 - Day 2: Pressing plus Triceps | Band Pull Aparts | Warmup | 1 | 0 | 15 |  |  | Red band  |</t>
  </si>
  <si>
    <t>| 6 |  | 2 | 2026-05-24 | Phase 6 - Day 2: Pressing plus Triceps | Band External Rotations | Warmup | 1 | 0 | 10 |  |  | Red band  |</t>
  </si>
  <si>
    <t>| 6 |  | 2 | 2026-05-24 | Phase 6 - Day 2: Pressing plus Triceps | Serratus Wall Slides (banded) | Warmup | 2 | 0 | 8 |  |  | Red band 2-1-2 |</t>
  </si>
  <si>
    <t>| 6 |  | 2 | 2026-05-24 | Phase 6 - Day 2: Pressing plus Triceps | Band Pull Aparts | Warmup | 2 | 0 | 15 |  |  | Red band  |</t>
  </si>
  <si>
    <t>| 6 |  | 2 | 2026-05-24 | Phase 6 - Day 2: Pressing plus Triceps | Band External Rotations | Warmup | 2 | 0 | 10 |  |  | Red band  |</t>
  </si>
  <si>
    <t>| 6 |  | 2 | 2026-05-24 | Phase 6 - Day 2: Pressing plus Triceps | Neutral Grip Dumbbell Floor Press | Push | 1 | 130 | 9 |  | 2-1 | Tempo 2-1–x-2; explosive RIR 2-1 |</t>
  </si>
  <si>
    <t>| 6 |  | 2 | 2026-05-24 | Phase 6 - Day 2: Pressing plus Triceps | Neutral Grip Dumbbell Floor Press | Push | 2 | 140 | 7 |  | 2-1 | Tempo 2-1–x-2; RIR 2-1 explosive  |</t>
  </si>
  <si>
    <t>| 6 |  | 2 | 2026-05-24 | Phase 6 - Day 2: Pressing plus Triceps | Neutral Grip Dumbbell Floor Press | Push | 3 | 140 | 6 |  |  | Tempo 2-1–x-2; explosive  |</t>
  </si>
  <si>
    <t>| 6 |  | 2 | 2026-05-24 | Phase 6 - Day 2: Pressing plus Triceps | Neutral Grip Dumbbell Floor Press | Push | 4 | 140 | 6.5 |  | 1 | Tempo 2-1–x-2; RIR 1 explosive  |</t>
  </si>
  <si>
    <t>| 6 |  | 2 | 2026-05-24 | Phase 6 - Day 2: Pressing plus Triceps | Single Arm Cable Press (split stance) | Push | 1 | 30 | 12 |  | 2-1 | Tempo 2-1-x-2; RIR 2-1 |</t>
  </si>
  <si>
    <t>| 6 |  | 2 | 2026-05-24 | Phase 6 - Day 2: Pressing plus Triceps | Single Arm Cable Press (split stance) | Push | 2 | 35 | 12 |  | 2-1 | Tempo 2-1-x-2; RIR 2-1 |</t>
  </si>
  <si>
    <t>| 6 |  | 2 | 2026-05-24 | Phase 6 - Day 2: Pressing plus Triceps | Single Arm Cable Press (split stance) | Push | 3 | 40 | 11 |  | 1 | Tempo 2-1-x-2; RIR 1 |</t>
  </si>
  <si>
    <t>| 6 |  | 2 | 2026-05-24 | Phase 6 - Day 2: Pressing plus Triceps | Cable Lateral Raise (using elbow strap setup) | Push | 1 | 10 | 12 |  | 2-1 | Tempo 2-2-2; RIR 2-1 |</t>
  </si>
  <si>
    <t>| 6 |  | 2 | 2026-05-24 | Phase 6 - Day 2: Pressing plus Triceps | Cable Lateral Raise (using elbow strap setup) | Push | 2 | 10 | 12 |  | 2-1 | Tempo 2-2-2; RIR 2-1 |</t>
  </si>
  <si>
    <t>| 6 |  | 2 | 2026-05-24 | Phase 6 - Day 2: Pressing plus Triceps | Cable Lateral Raise (using elbow strap setup) | Push | 3 | 10 | 13 |  | 2-1 | Tempo 2-2-2; RIR 2-1 |</t>
  </si>
  <si>
    <t>| 6 |  | 2 | 2026-05-24 | Phase 6 - Day 2: Pressing plus Triceps | Single Arm Cable Extensions | Arms_Triceps | 1 | 22.5 | 12 |  | 2-1 | Tempo 3-1-3; RIR 2-1; right a little more fatigued |</t>
  </si>
  <si>
    <t>| 6 |  | 2 | 2026-05-24 | Phase 6 - Day 2: Pressing plus Triceps | Single Arm Cable Extensions | Arms_Triceps | 2 | 25 | 12 |  | 2-1 | Tempo 3-1-3; RIR 2-1; right a little more fatigued |</t>
  </si>
  <si>
    <t>| 6 |  | 2 | 2026-05-24 | Phase 6 - Day 2: Pressing plus Triceps | Single Arm Cable Extensions | Arms_Triceps | 3 | 25 | 11 |  | 2-1 | Tempo 3-1-3; RIR 2-1; right a little more fatigued |</t>
  </si>
  <si>
    <t>| 6 |  | 2 | 2026-05-24 | Phase 6 - Day 2: Pressing plus Triceps | Inverted KB Hold | Warmup | 1 | 30 |  | 20 |  |  |</t>
  </si>
  <si>
    <t>| 6 |  | 2 | 2026-05-24 | Phase 6 - Day 2: Pressing plus Triceps | Inverted KB Hold | Warmup | 2 | 30 |  | 20 |  |  |</t>
  </si>
  <si>
    <t>| 6 |  | 2 | 2026-05-24 | Phase 6 - Day 2: Pressing plus Triceps | Vertical DB Scap extension | Arms_Triceps | 1 | 45 | 15 |  |  | 10 Scap extension followed by 5 press |</t>
  </si>
  <si>
    <t>| 6 |  | 2 | 2026-05-24 | Phase 6 - Day 2: Pressing plus Triceps | Vertical DB Scap extension | Arms_Triceps | 2 | 45 | 15 |  |  | 10 Scap extension followed by 5 press |</t>
  </si>
  <si>
    <t>| 6 |  | 3 | 2026-05-25 | Phase 6 - Day 3: Stability Pull plus Capacity | Suitcase Carries | Carry | 1 | 75 |  | 60 |  | Room in the tank; 2mph, 1% incline |</t>
  </si>
  <si>
    <t>| 6 |  | 3 | 2026-05-25 | Phase 6 - Day 3: Stability Pull plus Capacity | Suitcase Carries | Carry | 2 | 75 |  | 60 |  | Room in the tank; 2mph, 1% incline |</t>
  </si>
  <si>
    <t>| 6 |  | 3 | 2026-05-25 | Phase 6 - Day 3: Stability Pull plus Capacity | Suitcase Carries | Carry | 3 | 75 |  | 60 |  | 2mph, 1% incline |</t>
  </si>
  <si>
    <t>| 6 |  | 3 | 2026-05-25 | Phase 6 - Day 3: Stability Pull plus Capacity | Suitcase Carries | Carry | 4 | 75 |  | 60 |  | 2mph, 1% incline; barely made it, but did it! |</t>
  </si>
  <si>
    <t>| 6 |  | 3 | 2026-05-25 | Phase 6 - Day 3: Stability Pull plus Capacity | Half-Kneeling Single Arm Cable Row | Pull | 1 | 57.5 | 12 |  | 2+ | Tempo 2-2-2; RIR 2+ |</t>
  </si>
  <si>
    <t>| 6 |  | 3 | 2026-05-25 | Phase 6 - Day 3: Stability Pull plus Capacity | Half-Kneeling Single Arm Cable Row | Pull | 2 | 60 | 12 |  | 2 | Tempo 2-2-2; RIR 2 |</t>
  </si>
  <si>
    <t>| 6 |  | 3 | 2026-05-25 | Phase 6 - Day 3: Stability Pull plus Capacity | Half-Kneeling Single Arm Cable Row | Pull | 3 | 65 | 11 |  | 2-1 | Tempo 2-2-2; RIR 2-1 |</t>
  </si>
  <si>
    <t>| 6 |  | 3 | 2026-05-25 | Phase 6 - Day 3: Stability Pull plus Capacity | Half-Kneeling Single Arm Cable Row | Pull | 4 | 65 | 11 |  | 1 | Tempo 2-2-2; RIR 1 |</t>
  </si>
  <si>
    <t>| 6 |  | 3 | 2026-05-25 | Phase 6 - Day 3: Stability Pull plus Capacity | Face Pull (w External Rotation) | Pull | 1 | 15 | 15 |  | 2+ | Warmup; Tempo 1-2-1; RIR 2+; plate at 15 Planet Fitness |</t>
  </si>
  <si>
    <t>| 6 |  | 3 | 2026-05-25 | Phase 6 - Day 3: Stability Pull plus Capacity | Face Pull (w External Rotation) | Pull | 2 | 20 | 15 |  | 2+ | Working; Tempo 2-2-2; RIR 2+; plate at 15 Planet Fitness |</t>
  </si>
  <si>
    <t>| 6 |  | 3 | 2026-05-25 | Phase 6 - Day 3: Stability Pull plus Capacity | Face Pull (w External Rotation) | Pull | 3 | 25 | 15 |  | 2+ | Working; Tempo 2-2-2; RIR 2+; plate at 15 Planet Fitness |</t>
  </si>
  <si>
    <t>| 6 |  | 3 | 2026-05-25 | Phase 6 - Day 3: Stability Pull plus Capacity | Face Pull (w External Rotation) | Pull | 4 | 30 | 15 |  | 2+ | Working; Tempo 2-2-2; RIR 2+; plate at 15 Planet Fitness |</t>
  </si>
  <si>
    <t>| 6 |  | 3 | 2026-05-25 | Phase 6 - Day 3: Stability Pull plus Capacity | Standing One Arm Extended Cable Curls | Arms_Biceps | 1 | 25 | 12 |  | 2-1 | Tempo 2-1-3; RIR 2-1; left RIR was closer to 1 |</t>
  </si>
  <si>
    <t>| 6 |  | 3 | 2026-05-25 | Phase 6 - Day 3: Stability Pull plus Capacity | Standing One Arm Extended Cable Curls | Arms_Biceps | 2 | 25 | 12 |  | 2-1 | Tempo 2-1-3; RIR 2-1 both |</t>
  </si>
  <si>
    <t>| 6 |  | 3 | 2026-05-25 | Phase 6 - Day 3: Stability Pull plus Capacity | Standing One Arm Extended Cable Curls | Arms_Biceps | 3 | 27.5 | 10 |  | 1 | Tempo 2-1-3; RIR 1 |</t>
  </si>
  <si>
    <t>| 6 |  | 3 | 2026-05-25 | Phase 6 - Day 3: Stability Pull plus Capacity | Rowing | Pull | 1 |  |  | 465 |  | Cooldown; damper 3 |</t>
  </si>
  <si>
    <t>| 6 |  | 4 | 2026-05-26 | Phase 6 - Day 4: Arms plus Athletic Capacity | DB Spider Curl (Hammer) | Arms_Biceps | 1 | 70 | 15 |  | 2 | Tempo 2-1-3; RIR 2 |</t>
  </si>
  <si>
    <t>| 6 |  | 4 | 2026-05-26 | Phase 6 - Day 4: Arms plus Athletic Capacity | DB Spider Curl (Hammer) | Arms_Biceps | 2 | 80 | 15 |  | 2-1 | Tempo 2-1-3; RIR 2-1 |</t>
  </si>
  <si>
    <t>| 6 |  | 4 | 2026-05-26 | Phase 6 - Day 4: Arms plus Athletic Capacity | DB Spider Curl (Hammer) | Arms_Biceps | 3 | 80 | 13 |  | 1 | Tempo 2-1-3; RIR 1 |</t>
  </si>
  <si>
    <t>| 6 |  | 4 | 2026-05-26 | Phase 6 - Day 4: Arms plus Athletic Capacity | Kneeling Single Arm Rope Cable Extension | Arms_Triceps | 1 | 30 | 8 |  | 1 | Test set: high pulley non adjustable; no grip available; tempo 2-1-2; RIR 1 slippage |</t>
  </si>
  <si>
    <t>| 6 |  | 4 | 2026-05-26 | Phase 6 - Day 4: Arms plus Athletic Capacity | Kneeling Single Arm Rope Cable Extension | Arms_Triceps | 2 | 30 | 8 |  | 1 | Test set: moved over to adjustable; rope single arm grip available; tempo 2-1-2; RIR 1 slippage |</t>
  </si>
  <si>
    <t>| 6 |  | 4 | 2026-05-26 | Phase 6 - Day 4: Arms plus Athletic Capacity | Kneeling Single Arm Rope Cable Extension | Arms_Triceps | 3 | 25 | 8 |  | 1 | Working set: single arm rope grip; tempo 2-1-2; RIR 1 |</t>
  </si>
  <si>
    <t>| 6 |  | 4 | 2026-05-26 | Phase 6 - Day 4: Arms plus Athletic Capacity | Kneeling Single Arm Rope Cable Extension | Arms_Triceps | 4 | 25 | 9 |  | 1 | Working set: single arm rope grip; tempo 2-1-2; RIR 1 |</t>
  </si>
  <si>
    <t>| 6 |  | 4 | 2026-05-26 | Phase 6 - Day 4: Arms plus Athletic Capacity | Kneeling Single Arm Rope Cable Extension | Arms_Triceps | 5 | 25 | 8 |  | 1-0 | Working set: single arm rope grip; tempo 2-1-2; RIR 1-0 |</t>
  </si>
  <si>
    <t>| 6 |  | 4 | 2026-05-26 | Phase 6 - Day 4: Arms plus Athletic Capacity | Standing Single Arm Cable Curl | Arms_Biceps | 1 | 30 | 10 |  | 2-1 | Tempo 2-1-2; RIR 2-1 |</t>
  </si>
  <si>
    <t>| 6 |  | 4 | 2026-05-26 | Phase 6 - Day 4: Arms plus Athletic Capacity | Single Arm Cable Extensions | Arms_Triceps | 1 | 30 | 6 |  | 1 | Tempo 2-1-2; RIR 1 |</t>
  </si>
  <si>
    <t>| 6 |  | 4 | 2026-05-26 | Phase 6 - Day 4: Arms plus Athletic Capacity | Single Arm Cable Extensions | Arms_Triceps | 2 | 25 | 6 |  | 2-1 | Tempo 2-1-2; RIR 2-1 |</t>
  </si>
  <si>
    <t>| 6 |  | 4 | 2026-05-26 | Phase 6 - Day 4: Arms plus Athletic Capacity | Standing Single Arm Cable Curl | Arms_Biceps | 2 | 30 | 10 |  | 2-1 | Tempo 2-1-2; RIR 2-1 |</t>
  </si>
  <si>
    <t>| 6 |  | 4 | 2026-05-26 | Phase 6 - Day 4: Arms plus Athletic Capacity | Single Arm Cable Extensions | Arms_Triceps | 3 | 27.5 | 10 |  | 2-1 | Tempo 2-1-2; RIR 2-1 |</t>
  </si>
  <si>
    <t>| 6 |  | 4 | 2026-05-26 | Phase 6 - Day 4: Arms plus Athletic Capacity | Single Arm Cable Extensions | Arms_Triceps | 4 | 30 | 8 |  | 1 | Tempo 2-1-2; RIR 1 |</t>
  </si>
  <si>
    <t>| 6 |  | 4 | 2026-05-26 | Phase 6 - Day 4: Arms plus Athletic Capacity | Farmer’s Hold | Carry | 1 | 150 |  | 75 |  |  |</t>
  </si>
  <si>
    <t>| 6 |  | 4 | 2026-05-26 | Phase 6 - Day 4: Arms plus Athletic Capacity | Farmer’s Hold | Carry | 2 | 150 |  | 64.800000000000011 |  | 65/60=1.0833 |</t>
  </si>
  <si>
    <t>| 6 |  | 4 | 2026-05-26 | Phase 6 - Day 4: Arms plus Athletic Capacity | Farmer’s Hold | Carry | 3 | 150 |  | 60 |  | I did more like 65 seconds again but it was starting to roll to my tips |</t>
  </si>
  <si>
    <t>| 6 |  | 4 | 2026-05-26 | Phase 6 - Day 4: Arms plus Athletic Capacity | Treadmill Walking | Cardio | 1 |  |  | 45 |  | 12% incline, 4.5 mph |</t>
  </si>
  <si>
    <t>| 6 |  | 4 | 2026-05-26 | Phase 6 - Day 4: Arms plus Athletic Capacity | Treadmill Walking | Cardio | 2 |  |  | 45 |  | 12% incline, 4.5 mph |</t>
  </si>
  <si>
    <t>| 6 |  | 4 | 2026-05-26 | Phase 6 - Day 4: Arms plus Athletic Capacity | Treadmill Walking | Cardio | 3 |  |  | 45 |  | 12% incline, 4.5 mph |</t>
  </si>
  <si>
    <t>| 6 |  | 4 | 2026-05-26 | Phase 6 - Day 4: Arms plus Athletic Capacity | Treadmill Walking | Cardio | 4 |  |  | 45 |  | 12% incline, 4.5 mph |</t>
  </si>
  <si>
    <t>| 6 |  | 4 | 2026-05-26 | Phase 6 - Day 4: Arms plus Athletic Capacity | Treadmill Walking | Cardio | 5 |  |  | 45 |  | 12% incline, 4.5 mph |</t>
  </si>
  <si>
    <t>| 6 |  | 4 | 2026-05-26 | Phase 6 - Day 4: Arms plus Athletic Capacity | Treadmill Walking | Cardio | 6 |  |  | 45 |  | 12% incline, 4.5 mph |</t>
  </si>
  <si>
    <t>| 6 |  | 1 | 2026-05-27 | Phase 6 - Day 1: Heavy Pull plus Carry | Treadmill Walking | Cardio | 1 |  |  | 360 |  | Incline 5%, 3.5 mph |</t>
  </si>
  <si>
    <t>| 6 |  | 1 | 2026-05-27 | Phase 6 - Day 1: Heavy Pull plus Carry | Serratus Wall Slides (banded) | Warmup | 1 | 0 | 8 |  |  | Green thick band  |</t>
  </si>
  <si>
    <t>| 6 |  | 1 | 2026-05-27 | Phase 6 - Day 1: Heavy Pull plus Carry | Serratus Wall Slides (banded) | Warmup | 2 | 0 | 8 |  |  | Green thick band  |</t>
  </si>
  <si>
    <t>| 6 |  | 1 | 2026-05-27 | Phase 6 - Day 1: Heavy Pull plus Carry | Band Pull Aparts | Warmup | 1 | 0 | 15 |  |  | Green thick band  |</t>
  </si>
  <si>
    <t>| 6 |  | 1 | 2026-05-27 | Phase 6 - Day 1: Heavy Pull plus Carry | Band Pull Aparts | Warmup | 2 | 0 | 15 |  |  | Green thick band  |</t>
  </si>
  <si>
    <t>| 6 |  | 1 | 2026-05-27 | Phase 6 - Day 1: Heavy Pull plus Carry | Dead Hang | Carry | 1 | 0 |  | 60 |  |  |</t>
  </si>
  <si>
    <t>| 6 |  | 1 | 2026-05-27 | Phase 6 - Day 1: Heavy Pull plus Carry | Dead Hang | Carry | 2 | 0 |  | 60 |  |  |</t>
  </si>
  <si>
    <t>| 6 |  | 1 | 2026-05-27 | Phase 6 - Day 1: Heavy Pull plus Carry | Farmer's Walk | Carry | 1 | 150 |  | 60 |  | Incline 1%, 2 mph |</t>
  </si>
  <si>
    <t>| 6 |  | 1 | 2026-05-27 | Phase 6 - Day 1: Heavy Pull plus Carry | Farmer's Walk | Carry | 2 | 150 |  | 60 |  | Incline 1%, 2 mph |</t>
  </si>
  <si>
    <t>| 6 |  | 1 | 2026-05-27 | Phase 6 - Day 1: Heavy Pull plus Carry | Farmer's Walk | Carry | 3 | 150 |  | 49.8 |  | Incline 1%, 2 mph |</t>
  </si>
  <si>
    <t>| 6 |  | 1 | 2026-05-27 | Phase 6 - Day 1: Heavy Pull plus Carry | Farmer's Walk | Carry | 4 | 150 |  | 45 |  | Incline 1%, 2 mph |</t>
  </si>
  <si>
    <t>| 6 |  | 1 | 2026-05-27 | Phase 6 - Day 1: Heavy Pull plus Carry | Farmer's Walk | Carry | 5 | 150 |  | 45 |  | Incline 1%, 2 mph |</t>
  </si>
  <si>
    <t>| 6 |  | 1 | 2026-05-27 | Phase 6 - Day 1: Heavy Pull plus Carry | Machine Row | Pull | 1 | 190 | 8 |  | 2+ | Tempo 2-1-2; RIR 2+; controlled but tried to explode the pullback  |</t>
  </si>
  <si>
    <t>| 6 |  | 1 | 2026-05-27 | Phase 6 - Day 1: Heavy Pull plus Carry | Machine Row | Pull | 2 | 200 | 8 |  | 2-1 | Tempo 2-1-2; RIR 2-1; leading with scap  |</t>
  </si>
  <si>
    <t>| 6 |  | 1 | 2026-05-27 | Phase 6 - Day 1: Heavy Pull plus Carry | Machine Row | Pull | 3 | 202.5 | 7 |  | 1 | Tempo 2-1-2; RIR 1; leading with scap  |</t>
  </si>
  <si>
    <t>| 6 |  | 1 | 2026-05-27 | Phase 6 - Day 1: Heavy Pull plus Carry | Machine Row | Pull | 4 | 205 | 6 |  | 1 | Tempo 2-1-2; RIR 1; leading with scap  |</t>
  </si>
  <si>
    <t>| 6 |  | 1 | 2026-05-27 | Phase 6 - Day 1: Heavy Pull plus Carry | Body Row | Pull | 1 | 0 | 8 |  | 2 | Tempo 1-2-1; RIR 2 |</t>
  </si>
  <si>
    <t>| 6 |  | 1 | 2026-05-27 | Phase 6 - Day 1: Heavy Pull plus Carry | Body Row | Pull | 2 | 0 | 8 |  | 2 | Tempo 1-2-1; RIR 2 |</t>
  </si>
  <si>
    <t>| 6 |  | 1 | 2026-05-27 | Phase 6 - Day 1: Heavy Pull plus Carry | Body Row | Pull | 3 | 0 | 8 |  | 1 | Tempo 1-2-1; RIR 1 |</t>
  </si>
  <si>
    <t>| 6 |  | 1 | 2026-05-27 | Phase 6 - Day 1: Heavy Pull plus Carry | Anchored Single Arm Dumbbell Curl | Arms_Biceps | 1 | 35 | 7 |  |  | No anchor or spot available. Transitioned to single arm preacher curl with 35# db. Bench at 4 |</t>
  </si>
  <si>
    <t>| 6 |  | 1 | 2026-05-27 | Phase 6 - Day 1: Heavy Pull plus Carry | Anchored Single Arm Dumbbell Curl | Arms_Biceps | 2 | 35 | 7 |  |  | No anchor or spot available. Transitioned to single arm preacher curl with 35# db. Bench at 5; armpit pressed into seat top  |</t>
  </si>
  <si>
    <t>| 6 |  | 1 | 2026-05-27 | Phase 6 - Day 1: Heavy Pull plus Carry | Anchored Single Arm Dumbbell Curl | Arms_Biceps | 3 | 35 | 6 |  | 1 | Bench at 7. This felt like the correct height; tempo 2-1-2; RIR 1 |</t>
  </si>
  <si>
    <t>| 6 |  | 1 | 2026-05-27 | Phase 6 - Day 1: Heavy Pull plus Carry | Anchored Single Arm Dumbbell Curl | Arms_Biceps | 4 | 35 | 6 |  |  | Bench at 7; anterior right didn’t love this position. No pain but could tell it was an unfamiliar or uncomfortable anchor and hinge |</t>
  </si>
  <si>
    <t>| 6 |  | 1 | 2026-05-27 | Phase 6 - Day 1: Heavy Pull plus Carry | Rowing | Pull | 1 |  |  | 460 |  | Damper at 5 |</t>
  </si>
  <si>
    <t>| 6 |  | 2 | 2026-05-28 | Phase 6 - Day 2: Pressing plus Triceps | Serratus Wall Slides (banded) | Warmup | 1 | 0 | 8 |  |  | Blue band  |</t>
  </si>
  <si>
    <t>| 6 |  | 2 | 2026-05-28 | Phase 6 - Day 2: Pressing plus Triceps | Serratus Wall Slides (banded) | Warmup | 2 | 0 | 8 |  |  | Blue band  |</t>
  </si>
  <si>
    <t>| 6 |  | 2 | 2026-05-28 | Phase 6 - Day 2: Pressing plus Triceps | Band Pull Aparts | Warmup | 1 | 0 | 15 |  |  | Blue band |</t>
  </si>
  <si>
    <t>| 6 |  | 2 | 2026-05-28 | Phase 6 - Day 2: Pressing plus Triceps | Band Pull Aparts | Warmup | 2 | 0 | 15 |  |  | Blue band |</t>
  </si>
  <si>
    <t>| 6 |  | 2 | 2026-05-28 | Phase 6 - Day 2: Pressing plus Triceps | Band External Rotations | Warmup | 1 | 0 | 10 |  |  | Blue band |</t>
  </si>
  <si>
    <t>| 6 |  | 2 | 2026-05-28 | Phase 6 - Day 2: Pressing plus Triceps | Band External Rotations | Warmup | 2 | 0 | 10 |  |  | Blue band |</t>
  </si>
  <si>
    <t>| 6 |  | 2 | 2026-05-28 | Phase 6 - Day 2: Pressing plus Triceps | Treadmill Walking | Cardio | 1 |  |  | 360 |  | Warmup |</t>
  </si>
  <si>
    <t>| 6 |  | 2 | 2026-05-28 | Phase 6 - Day 2: Pressing plus Triceps | Neutral Grip Dumbbell Floor Press | Push | 1 | 150 | 6 |  | 2-1 | Tempo 2-1-2; RIR 2-1 |</t>
  </si>
  <si>
    <t>| 6 |  | 2 | 2026-05-28 | Phase 6 - Day 2: Pressing plus Triceps | Neutral Grip Dumbbell Floor Press | Push | 2 | 150 | 7 |  | 2-1 | Tempo 2-1-2; RIR 2-1 |</t>
  </si>
  <si>
    <t>| 6 |  | 2 | 2026-05-28 | Phase 6 - Day 2: Pressing plus Triceps | Neutral Grip Dumbbell Floor Press | Push | 3 | 150 | 6 |  | 2-1 | Tempo 2-1-2; RIR 2-1 |</t>
  </si>
  <si>
    <t>| 6 |  | 2 | 2026-05-28 | Phase 6 - Day 2: Pressing plus Triceps | Neutral Grip Dumbbell Floor Press | Push | 4 | 150 | 5 |  | 1 | Tempo 2-1-2; RIR 1 |</t>
  </si>
  <si>
    <t>| 6 |  | 2 | 2026-05-28 | Phase 6 - Day 2: Pressing plus Triceps | Single Arm Cable Press (split stance) | Push | 1 | 30 | 12 |  | 2 | Tempo 2-1-2; RIR 2 |</t>
  </si>
  <si>
    <t>| 6 |  | 2 | 2026-05-28 | Phase 6 - Day 2: Pressing plus Triceps | Single Arm Cable Press (split stance) | Push | 2 | 40 | 12 |  | 2-1 | Tempo 2-1-2; RIR 2-1 |</t>
  </si>
  <si>
    <t>| 6 |  | 2 | 2026-05-28 | Phase 6 - Day 2: Pressing plus Triceps | Single Arm Cable Press (split stance) | Push | 3 | 42.5 | 12 |  | 2-1 | Tempo 2-1-2; RIR 2-1 |</t>
  </si>
  <si>
    <t>| 6 |  | 2 | 2026-05-28 | Phase 6 - Day 2: Pressing plus Triceps | Cable Lateral Raise (using elbow strap setup) | Push | 1 | 10 | 15 |  | 2-1 | Tempo 2-1-2; RIR 2-1 |</t>
  </si>
  <si>
    <t>| 6 |  | 2 | 2026-05-28 | Phase 6 - Day 2: Pressing plus Triceps | Cable Lateral Raise (using elbow strap setup) | Push | 2 | 10 | 15 |  | 2-1 | Tempo 2-1-2; RIR 2-1 |</t>
  </si>
  <si>
    <t>| 6 |  | 2 | 2026-05-28 | Phase 6 - Day 2: Pressing plus Triceps | Cable Lateral Raise (using elbow strap setup) | Push | 3 | 12.5 | 15 |  | 2-1 | Tempo 2-1-2; RIR 2-1 |</t>
  </si>
  <si>
    <t>| 6 |  | 2 | 2026-05-28 | Phase 6 - Day 2: Pressing plus Triceps | Single Arm Cable Extensions | Arms_Triceps | 1 | 25 | 10 |  | 1 | Tempo 3-1-3; RIR 1 (right) |</t>
  </si>
  <si>
    <t>| 6 |  | 2 | 2026-05-28 | Phase 6 - Day 2: Pressing plus Triceps | Single Arm Cable Extensions | Arms_Triceps | 2 | 25 | 9 |  | 1 | Tempo 3-1-3; RIR 1; observed superior humoral glide mid set. Anchoring down removed all ‘awareness’ |</t>
  </si>
  <si>
    <t>| 6 |  | 2 | 2026-05-28 | Phase 6 - Day 2: Pressing plus Triceps | Single Arm Cable Extensions | Arms_Triceps | 3 | 25 | 9 |  | 1-0 | Temp 3-1-3; RIR 1-0 |</t>
  </si>
  <si>
    <t>| 6 |  | 2 | 2026-05-28 | Phase 6 - Day 2: Pressing plus Triceps | Inverted KB Hold | Warmup | 1 | 30 |  | 20 |  | 20 seconds slow count; followed by 5 scap extension while holding inverted KB |</t>
  </si>
  <si>
    <t>| 6 |  | 2 | 2026-05-28 | Phase 6 - Day 2: Pressing plus Triceps | Inverted KB Hold | Warmup | 2 | 30 |  | 20 |  | 20 seconds slow count; followed by 5 scap extension while holding inverted KB |</t>
  </si>
  <si>
    <t>| 6 |  | 2 | 2026-05-28 | Phase 6 - Day 2: Pressing plus Triceps | Vertical DB Scap extension | Arms_Triceps | 1 | 45 | 15 |  |  | 10 scap extensions + 5 controlled presses |</t>
  </si>
  <si>
    <t>| 6 |  | 2 | 2026-05-28 | Phase 6 - Day 2: Pressing plus Triceps | Vertical DB Scap extension | Arms_Triceps | 2 | 45 | 15 |  |  | 10 scap extensions + 5 controlled presses |</t>
  </si>
  <si>
    <t>| 6 |  | 2 | 2026-05-28 | Phase 6 - Day 2: Pressing plus Triceps | Treadmill Walking | Cardio | 2 |  |  | 45 |  |  |</t>
  </si>
  <si>
    <t>| 6 |  | 2 | 2026-05-28 | Phase 6 - Day 2: Pressing plus Triceps | Treadmill Walking | Cardio | 3 |  |  | 45 |  |  |</t>
  </si>
  <si>
    <t>| 6 |  | 2 | 2026-05-28 | Phase 6 - Day 2: Pressing plus Triceps | Treadmill Walking | Cardio | 4 |  |  | 45 |  |  |</t>
  </si>
  <si>
    <t>| 6 |  | 2 | 2026-05-28 | Phase 6 - Day 2: Pressing plus Triceps | Treadmill Walking | Cardio | 5 |  |  | 45 |  |  |</t>
  </si>
  <si>
    <t>| 6 |  | 2 | 2026-05-28 | Phase 6 - Day 2: Pressing plus Triceps | Treadmill Walking | Cardio | 6 |  |  | 45 |  |  |</t>
  </si>
  <si>
    <t>| 6 |  | 3 | 2026-05-30 | Phase 6 - Day 3: Stability Pull plus Capacity | Treadmill Walking | Cardio | 1 |  |  | 360 |  | 5% incline; 3.5 mph |</t>
  </si>
  <si>
    <t>| 6 |  | 3 | 2026-05-30 | Phase 6 - Day 3: Stability Pull plus Capacity | Suitcase Carries | Carry | 1 | 75 |  | 60 |  | 2mph, 1% incline |</t>
  </si>
  <si>
    <t>| 6 |  | 3 | 2026-05-30 | Phase 6 - Day 3: Stability Pull plus Capacity | Suitcase Carries | Carry | 2 | 75 |  | 60 |  | 75 sec between set; 2mph, 1% incline |</t>
  </si>
  <si>
    <t>| 6 |  | 3 | 2026-05-30 | Phase 6 - Day 3: Stability Pull plus Capacity | Suitcase Carries | Carry | 3 | 75 |  | 60 |  | 75 sec between set; 2mph, 1% incline |</t>
  </si>
  <si>
    <t>| 6 |  | 3 | 2026-05-30 | Phase 6 - Day 3: Stability Pull plus Capacity | Suitcase Carries | Carry | 4 | 75 |  | 60 |  | 75 sec between set; 2mph, 1% incline |</t>
  </si>
  <si>
    <t>| 6 |  | 3 | 2026-05-30 | Phase 6 - Day 3: Stability Pull plus Capacity | Half-Kneeling Single Arm Cable Row | Pull | 1 | 60 | 12 |  | 2 | Dual pulley seated cable back row machine. Half kneeling position behind the seat; Tempo 2-2-2; RIR 2 |</t>
  </si>
  <si>
    <t>| 6 |  | 3 | 2026-05-30 | Phase 6 - Day 3: Stability Pull plus Capacity | Half-Kneeling Single Arm Cable Row | Pull | 2 | 65 | 11 |  | 2-1 | Tempo 2-2-2; RIR 2-1 |</t>
  </si>
  <si>
    <t>| 6 |  | 3 | 2026-05-30 | Phase 6 - Day 3: Stability Pull plus Capacity | Half-Kneeling Single Arm Cable Row | Pull | 3 | 65 | 10 |  | 2-1 | Tempo 2-2-2; RIR 2-1 |</t>
  </si>
  <si>
    <t>| 6 |  | 3 | 2026-05-30 | Phase 6 - Day 3: Stability Pull plus Capacity | Half-Kneeling Single Arm Cable Row | Pull | 4 | 65 | 10 |  | 1 | Tempo 2-2-2; RIR 1 |</t>
  </si>
  <si>
    <t>| 6 |  | 3 | 2026-05-30 | Phase 6 - Day 3: Stability Pull plus Capacity | Face Pull (w External Rotation) | Pull | 1 | 25 | 15 |  | 2 | Tempo 2-2-2; RIR 2 |</t>
  </si>
  <si>
    <t>| 6 |  | 3 | 2026-05-30 | Phase 6 - Day 3: Stability Pull plus Capacity | Face Pull (w External Rotation) | Pull | 2 | 30 | 15 |  | 2 | Tempo 2-2-2; RIR 2 |</t>
  </si>
  <si>
    <t>| 6 |  | 3 | 2026-05-30 | Phase 6 - Day 3: Stability Pull plus Capacity | Face Pull (w External Rotation) | Pull | 3 | 35 | 15 |  | 2 | Tempo 2-2-2; RIR 2 |</t>
  </si>
  <si>
    <t>| 6 |  | 3 | 2026-05-30 | Phase 6 - Day 3: Stability Pull plus Capacity | Standing One Arm Extended Cable Curls | Arms_Biceps | 1 | 25 | 12 |  | 2 | Tempo 2-1-3; RIR 2 |</t>
  </si>
  <si>
    <t>| 6 |  | 3 | 2026-05-30 | Phase 6 - Day 3: Stability Pull plus Capacity | Standing One Arm Extended Cable Curls | Arms_Biceps | 2 | 25 | 12 |  | 2 | Tempo 2-1-3; RIR 2 |</t>
  </si>
  <si>
    <t>| 6 |  | 3 | 2026-05-30 | Phase 6 - Day 3: Stability Pull plus Capacity | Standing One Arm Extended Cable Curls | Arms_Biceps | 3 | 27.5 | 11 |  | 1 | Tempo 2-1-3; RIR 1 |</t>
  </si>
  <si>
    <t>| 6 |  | 3 | 2026-05-30 | Phase 6 - Day 3: Stability Pull plus Capacity | Rowing | Pull | 1 |  |  | 462 |  | Felt tough today. But maintaining rpm at 22-24, damper at 6 |</t>
  </si>
  <si>
    <t>| 6 |  | 4 | 2026-05-31 | Phase 6 - Day 4: Arms plus Athletic Capacity | Treadmill Walking | Cardio | 1 |  |  | 360 |  | Warmup: 5% incline, 3.6mph |</t>
  </si>
  <si>
    <t>| 6 |  | 4 | 2026-05-31 | Phase 6 - Day 4: Arms plus Athletic Capacity | DB Spider Curl (Hammer) | Arms_Biceps | 1 | 80 | 15 |  | 2 | Temp 2-1-3; RIR 2 |</t>
  </si>
  <si>
    <t>| 6 |  | 4 | 2026-05-31 | Phase 6 - Day 4: Arms plus Athletic Capacity | DB Spider Curl (Hammer) | Arms_Biceps | 2 | 80 | 14 |  | 1 | Strict rest at 75 second; Temp 2-1-3; RIR 1 |</t>
  </si>
  <si>
    <t>| 6 |  | 4 | 2026-05-31 | Phase 6 - Day 4: Arms plus Athletic Capacity | DB Spider Curl (Hammer) | Arms_Biceps | 3 | 80 | 13 |  | 1 | Strict rest at 75 second; Temp 2-1-3; RIR 1 |</t>
  </si>
  <si>
    <t>| 6 |  | 4 | 2026-05-31 | Phase 6 - Day 4: Arms plus Athletic Capacity | Kneeling Single Arm Rope Cable Extension | Arms_Triceps | 1 | 25 | 10 |  | 2 | Tempo 3-1-3: RIR 2; right fatigued quicker than left |</t>
  </si>
  <si>
    <t>| 6 |  | 4 | 2026-05-31 | Phase 6 - Day 4: Arms plus Athletic Capacity | Kneeling Single Arm Rope Cable Extension | Arms_Triceps | 2 | 27.5 | 9 |  | 1 | Tempo 3-1-3: RIR 1; right fatigued quicker than left |</t>
  </si>
  <si>
    <t>| 6 |  | 4 | 2026-05-31 | Phase 6 - Day 4: Arms plus Athletic Capacity | Kneeling Single Arm Rope Cable Extension | Arms_Triceps | 3 | 30 | 8 |  | 1 | Tempo 3-1-3: RIR 1; right fatigued quicker than left |</t>
  </si>
  <si>
    <t>| 6 |  | 4 | 2026-05-31 | Phase 6 - Day 4: Arms plus Athletic Capacity | Standing Single Arm Cable Curl | Arms_Biceps | 1 | 30 | 10 |  | 2-1 | D-Grip; tempo 3-1-3; RIR 2-1 |</t>
  </si>
  <si>
    <t>| 6 |  | 4 | 2026-05-31 | Phase 6 - Day 4: Arms plus Athletic Capacity | Single Arm Cable Extensions | Arms_Triceps | 1 | 27.5 | 9 |  | 2-1 | Tempo 2-1-2; RIR 2-1 |</t>
  </si>
  <si>
    <t>| 6 |  | 4 | 2026-05-31 | Phase 6 - Day 4: Arms plus Athletic Capacity | Standing Single Arm Cable Curl | Arms_Biceps | 2 | 30 | 9 |  | 1 | D-Grip; tempo 2-1-2; RIR 1 |</t>
  </si>
  <si>
    <t>| 6 |  | 4 | 2026-05-31 | Phase 6 - Day 4: Arms plus Athletic Capacity | Single Arm Cable Extensions | Arms_Triceps | 2 | 30 | 9 |  | 1 | Tempo 2-1-2; RIR 1 |</t>
  </si>
  <si>
    <t>| 6 |  | 4 | 2026-05-31 | Phase 6 - Day 4: Arms plus Athletic Capacity | Standing Single Arm Cable Curl | Arms_Biceps | 3 | 30 | 8 |  | 1 | D-Grip; tempo 2-1-2; RIR 1 |</t>
  </si>
  <si>
    <t>| 6 |  | 4 | 2026-05-31 | Phase 6 - Day 4: Arms plus Athletic Capacity | Single Arm Cable Extensions | Arms_Triceps | 3 | 30 | 8 |  | 1 | Tempo 2-1-2; RIR 1 |</t>
  </si>
  <si>
    <t>| 6 |  | 4 | 2026-05-31 | Phase 6 - Day 4: Arms plus Athletic Capacity | Farmer’s Hold | Carry | 1 | 150 |  | 70.199999999999989 |  | 70/60=1.167; strict 90 sec rest |</t>
  </si>
  <si>
    <t>| 6 |  | 4 | 2026-05-31 | Phase 6 - Day 4: Arms plus Athletic Capacity | Farmer’s Hold | Carry | 2 | 150 |  | 70.199999999999989 |  | 70/60=1.167; strict 90 sec rest |</t>
  </si>
  <si>
    <t>| 6 |  | 4 | 2026-05-31 | Phase 6 - Day 4: Arms plus Athletic Capacity | Farmer’s Hold | Carry | 3 | 150 |  | 60 |  | ; strict 90 sec rest |</t>
  </si>
  <si>
    <t>| 6 |  | 4 | 2026-05-31 | Phase 6 - Day 4: Arms plus Athletic Capacity | Treadmill Walking | Cardio | 2 |  |  | 45 |  | Athletic capacity finish  |</t>
  </si>
  <si>
    <t>| 6 |  | 4 | 2026-05-31 | Phase 6 - Day 4: Arms plus Athletic Capacity | Treadmill Walking | Cardio | 3 |  |  | 45 |  | Athletic capacity finish  |</t>
  </si>
  <si>
    <t>| 6 |  | 4 | 2026-05-31 | Phase 6 - Day 4: Arms plus Athletic Capacity | Treadmill Walking | Cardio | 4 |  |  | 45 |  | Athletic capacity finish  |</t>
  </si>
  <si>
    <t>| 6 |  | 4 | 2026-05-31 | Phase 6 - Day 4: Arms plus Athletic Capacity | Treadmill Walking | Cardio | 5 |  |  | 45 |  | Athletic capacity finish  |</t>
  </si>
  <si>
    <t>| 6 |  | 4 | 2026-05-31 | Phase 6 - Day 4: Arms plus Athletic Capacity | Treadmill Walking | Cardio | 6 |  |  | 45 |  | Athletic capacity finish  |</t>
  </si>
  <si>
    <t>| 6 |  | 4 | 2026-05-31 | Phase 6 - Day 4: Arms plus Athletic Capacity | Treadmill Walking | Cardio | 7 |  |  | 45 |  | Athletic capacity finish  |</t>
  </si>
  <si>
    <t>| 6 |  | 1 | 2026-06-02 | Phase 6 - Day 1: Heavy Pull plus Carry | Treadmill Walking | Cardio | 1 |  |  | 360 |  | Warmup: Incline 5%, 3.5mph |</t>
  </si>
  <si>
    <t>| 6 |  | 1 | 2026-06-02 | Phase 6 - Day 1: Heavy Pull plus Carry | Serratus Wall Slides (banded) | Warmup | 1 | 0 | 8 |  |  | Green band |</t>
  </si>
  <si>
    <t>| 6 |  | 1 | 2026-06-02 | Phase 6 - Day 1: Heavy Pull plus Carry | Serratus Wall Slides (banded) | Warmup | 2 | 0 | 8 |  |  | Green band |</t>
  </si>
  <si>
    <t>| 6 |  | 1 | 2026-06-02 | Phase 6 - Day 1: Heavy Pull plus Carry | Band Pull Aparts | Warmup | 1 | 0 | 15 |  |  | Red band  |</t>
  </si>
  <si>
    <t>| 6 |  | 1 | 2026-06-02 | Phase 6 - Day 1: Heavy Pull plus Carry | Band Pull Aparts | Warmup | 2 | 0 | 15 |  |  | Red band  |</t>
  </si>
  <si>
    <t>| 6 |  | 1 | 2026-06-02 | Phase 6 - Day 1: Heavy Pull plus Carry | Dead Hang | Carry | 1 | 0 |  | 60 |  | 20 sec |</t>
  </si>
  <si>
    <t>| 6 |  | 1 | 2026-06-02 | Phase 6 - Day 1: Heavy Pull plus Carry | Dead Hang | Carry | 2 | 0 |  | 60 |  | 20 sec |</t>
  </si>
  <si>
    <t>| 6 |  | 1 | 2026-06-02 | Phase 6 - Day 1: Heavy Pull plus Carry | Farmer's Walk | Carry | 1 | 150 |  | 60 |  | 1% incline, 2mph |</t>
  </si>
  <si>
    <t>| 6 |  | 1 | 2026-06-02 | Phase 6 - Day 1: Heavy Pull plus Carry | Farmer's Walk | Carry | 2 | 150 |  | 60 |  | 1% incline, 2mph |</t>
  </si>
  <si>
    <t>| 6 |  | 1 | 2026-06-02 | Phase 6 - Day 1: Heavy Pull plus Carry | Farmer's Walk | Carry | 3 | 150 |  | 55.2 |  | 1% incline, 2mph; 55/60=0.917 |</t>
  </si>
  <si>
    <t>| 6 |  | 1 | 2026-06-02 | Phase 6 - Day 1: Heavy Pull plus Carry | Farmer's Walk | Carry | 4 | 150 |  | 46.2 |  | 1% incline, 2mph; 46/60=0.767 |</t>
  </si>
  <si>
    <t>| 6 |  | 1 | 2026-06-02 | Phase 6 - Day 1: Heavy Pull plus Carry | Farmer's Walk | Carry | 5 | 150 |  | 45 |  | 1% incline, 2mph; 46/60=0.767 |</t>
  </si>
  <si>
    <t>| 6 |  | 1 | 2026-06-02 | Phase 6 - Day 1: Heavy Pull plus Carry | Machine Row | Pull | 1 | 200 | 8 |  | 2 | RIR 2; tempo 2-1-2 |</t>
  </si>
  <si>
    <t>| 6 |  | 1 | 2026-06-02 | Phase 6 - Day 1: Heavy Pull plus Carry | Machine Row | Pull | 2 | 205 | 7 |  | 2-1 | RIR 2-1; tempo 2-1-2 |</t>
  </si>
  <si>
    <t>| 6 |  | 1 | 2026-06-02 | Phase 6 - Day 1: Heavy Pull plus Carry | Machine Row | Pull | 3 | 207.5 | 7 |  | 1 | RIR 1; tempo 2-1-2 |</t>
  </si>
  <si>
    <t>| 6 |  | 1 | 2026-06-02 | Phase 6 - Day 1: Heavy Pull plus Carry | Machine Row | Pull | 4 | 207.5 | 5 |  | 1 | RIR 1; tempo 2-1-2 |</t>
  </si>
  <si>
    <t>| 6 |  | 1 | 2026-06-02 | Phase 6 - Day 1: Heavy Pull plus Carry | Body Row | Pull | 1 | 0 | 8 |  |  |  |</t>
  </si>
  <si>
    <t>| 6 |  | 1 | 2026-06-02 | Phase 6 - Day 1: Heavy Pull plus Carry | Body Row | Pull | 2 | 0 | 8 |  |  | Focused on hold/contraction and smooth controlled eccentric  |</t>
  </si>
  <si>
    <t>| 6 |  | 1 | 2026-06-02 | Phase 6 - Day 1: Heavy Pull plus Carry | Body Row | Pull | 3 | 0 | 8 |  |  | Forearm fatigue. Lactic acid buildup. Focused on hold/contraction and smooth controlled eccentric  |</t>
  </si>
  <si>
    <t>| 6 |  | 1 | 2026-06-02 | Phase 6 - Day 1: Heavy Pull plus Carry | Anchored Single Arm Dumbbell Curl | Arms_Biceps | 1 | 35 | 8 |  | 2-1 | RIR 2-1; Tempo 2-1-2; left fatigued quicker |</t>
  </si>
  <si>
    <t>| 6 |  | 1 | 2026-06-02 | Phase 6 - Day 1: Heavy Pull plus Carry | Anchored Single Arm Dumbbell Curl | Arms_Biceps | 2 | 35 | 7 |  | 2-1 | RIR 2-1; Tempo 2-1-2; left fatigued quicker |</t>
  </si>
  <si>
    <t>| 6 |  | 1 | 2026-06-02 | Phase 6 - Day 1: Heavy Pull plus Carry | Anchored Single Arm Dumbbell Curl | Arms_Biceps | 3 | 35 | 6 |  | 2-1 | RIR 2-1; Tempo 2-1-2; left fatigued quicker |</t>
  </si>
  <si>
    <t>| 6 |  | 1 | 2026-06-02 | Phase 6 - Day 1: Heavy Pull plus Carry | Anchored Single Arm Dumbbell Curl | Arms_Biceps | 4 | 35 | 5 |  | 1 | RIR 1; Tempo 2-1-2; left fatigued quicker |</t>
  </si>
  <si>
    <t>| 6 |  | 1 | 2026-06-02 | Phase 6 - Day 1: Heavy Pull plus Carry | Rowing | Pull | 1 |  |  | 470 |  | Aerobic capacity  |</t>
  </si>
  <si>
    <t>| 6 |  | 2 | 2026-06-04 | Phase 6 - Day 2: Pressing plus Triceps | Treadmill Walking | Cardio | 1 |  |  | 360 |  | Warmup 5% incline, 3.7 mph |</t>
  </si>
  <si>
    <t>| 6 |  | 2 | 2026-06-04 | Phase 6 - Day 2: Pressing plus Triceps | Serratus Wall Slides (banded) | Warmup | 1 | 0 | 8 |  |  | Blue band |</t>
  </si>
  <si>
    <t>| 6 |  | 2 | 2026-06-04 | Phase 6 - Day 2: Pressing plus Triceps | Serratus Wall Slides (banded) | Warmup | 2 | 0 | 8 |  |  | Blue band |</t>
  </si>
  <si>
    <t>| 6 |  | 2 | 2026-06-04 | Phase 6 - Day 2: Pressing plus Triceps | Band Pull Aparts | Warmup | 1 | 0 | 10 |  |  | Blue band |</t>
  </si>
  <si>
    <t>| 6 |  | 2 | 2026-06-04 | Phase 6 - Day 2: Pressing plus Triceps | Band Pull Aparts | Warmup | 2 | 0 | 10 |  |  | Blue band |</t>
  </si>
  <si>
    <t>| 6 |  | 2 | 2026-06-04 | Phase 6 - Day 2: Pressing plus Triceps | Band External Rotations | Warmup | 1 | 0 | 10 |  |  | Blue band |</t>
  </si>
  <si>
    <t>| 6 |  | 2 | 2026-06-04 | Phase 6 - Day 2: Pressing plus Triceps | Band External Rotations | Warmup | 2 | 0 | 10 |  |  | Blue band |</t>
  </si>
  <si>
    <t>| 6 |  | 2 | 2026-06-04 | Phase 6 - Day 2: Pressing plus Triceps | Neutral Grip Dumbbell Floor Press | Push | 1 | 130 | 8 |  | 2 | RIR 2; tempo 2-1-X-2 |</t>
  </si>
  <si>
    <t>| 6 |  | 2 | 2026-06-04 | Phase 6 - Day 2: Pressing plus Triceps | Neutral Grip Dumbbell Floor Press | Push | 2 | 140 | 7 |  | 2-1 | RIR 2-1; tempo 2-1-X-2 |</t>
  </si>
  <si>
    <t>| 6 |  | 2 | 2026-06-04 | Phase 6 - Day 2: Pressing plus Triceps | Neutral Grip Dumbbell Floor Press | Push | 3 | 140 | 6 |  | 1 | RIR 1; tempo 2-1-X-2 |</t>
  </si>
  <si>
    <t>| 6 |  | 2 | 2026-06-04 | Phase 6 - Day 2: Pressing plus Triceps | Neutral Grip Dumbbell Floor Press | Push | 4 | 140 | 5.5 |  | 1 | RIR 1; tempo 2-1-X-2; slow eccentric on 5.5 |</t>
  </si>
  <si>
    <t>| 6 |  | 2 | 2026-06-04 | Phase 6 - Day 2: Pressing plus Triceps | Single Arm Cable Press (split stance) | Push | 1 | 40 | 12 |  | 2-1 | Tempo 2-1-x-1; RIR 2-1 |</t>
  </si>
  <si>
    <t>| 6 |  | 2 | 2026-06-04 | Phase 6 - Day 2: Pressing plus Triceps | Single Arm Cable Press (split stance) | Push | 2 | 42.5 | 12 |  | 2-1 | Tempo 2-1-x-1; RIR 2-1; right extension not as strong as left. Maybe a little more trap engagement/recruitment. Still good tempo under control |</t>
  </si>
  <si>
    <t>| 6 |  | 2 | 2026-06-04 | Phase 6 - Day 2: Pressing plus Triceps | Single Arm Cable Press (split stance) | Push | 3 | 45 | 10 |  | 1 | Tempo 2-1-x-1; RIR 1; right extension not as strong as left. Maybe a little more trap engagement/recruitment. Still good tempo under control |</t>
  </si>
  <si>
    <t>| 6 |  | 2 | 2026-06-04 | Phase 6 - Day 2: Pressing plus Triceps | Single Arm Cable Extensions | Arms_Triceps | 1 | 25 | 11 |  | 2-1 | RIR 2-1; tempo 3-1-3; rope grip (I.e., hammer/neutral |</t>
  </si>
  <si>
    <t>| 6 |  | 2 | 2026-06-04 | Phase 6 - Day 2: Pressing plus Triceps | Single Arm Cable Extensions | Arms_Triceps | 2 | 25 | 10 |  | 1 | RIR 1; tempo 3-1-3; rope grip (I.e., hammer/neutral); some tap assist on 8-10 but minimal and eccentric was a strong hold; may want to consider 22.5 lbs until all reps hit. Will finish today as-is though. Still feeling very good muscle connection and maintaining form |</t>
  </si>
  <si>
    <t>| 6 |  | 2 | 2026-06-04 | Phase 6 - Day 2: Pressing plus Triceps | Single Arm Cable Extensions | Arms_Triceps | 3 | 25 | 9 |  | 1 | RIR 1; tempo 3-1-3; rope grip (I.e., hammer/neutral); some tap assist on 8-10 but minimal and eccentric was a strong hold; may want to consider 22.5 lbs until all reps hit. Will finish today as-is though. Still feeling very good muscle connection and maintaining form |</t>
  </si>
  <si>
    <t>| 6 |  | 2 | 2026-06-04 | Phase 6 - Day 2: Pressing plus Triceps | Cable Lateral Raise (using elbow strap setup) | Push | 1 | 12.5 | 15 |  | 2-1 | RIR 2-1; tempo 2-2-2 |</t>
  </si>
  <si>
    <t>| 6 |  | 2 | 2026-06-04 | Phase 6 - Day 2: Pressing plus Triceps | Cable Lateral Raise (using elbow strap setup) | Push | 2 | 15 | 11 |  | 1 | RIR 1; tempo 2-2-2; too much trap recruitment  |</t>
  </si>
  <si>
    <t>| 6 |  | 2 | 2026-06-04 | Phase 6 - Day 2: Pressing plus Triceps | Cable Lateral Raise (using elbow strap setup) | Push | 3 | 15 | 15 |  | 1 | RIR 1; tempo 2-2-2; too much trap recruitment  |</t>
  </si>
  <si>
    <t>| 6 |  | 2 | 2026-06-04 | Phase 6 - Day 2: Pressing plus Triceps | Inverted KB Hold | Warmup | 1 | 30 |  | 60 |  | 20 slow sec hold; 5 scap extension; 5 inverted kb floor press |</t>
  </si>
  <si>
    <t>| 6 |  | 2 | 2026-06-04 | Phase 6 - Day 2: Pressing plus Triceps | Inverted KB Hold | Warmup | 2 | 30 |  | 60 |  | 20 slow sec hold; 5 scap extension; 5 inverted kb floor press |</t>
  </si>
  <si>
    <t>| 6 |  | 2 | 2026-06-04 | Phase 6 - Day 2: Pressing plus Triceps | Treadmill Walking | Cardio | 2 |  |  | 45 |  | Capacity  |</t>
  </si>
  <si>
    <t>| 6 |  | 2 | 2026-06-04 | Phase 6 - Day 2: Pressing plus Triceps | Treadmill Walking | Cardio | 3 |  |  | 45 |  | Capacity  |</t>
  </si>
  <si>
    <t>| 6 |  | 2 | 2026-06-04 | Phase 6 - Day 2: Pressing plus Triceps | Treadmill Walking | Cardio | 4 |  |  | 45 |  | Capacity  |</t>
  </si>
  <si>
    <t>| 6 |  | 2 | 2026-06-04 | Phase 6 - Day 2: Pressing plus Triceps | Treadmill Walking | Cardio | 5 |  |  | 45 |  | Capacity  |</t>
  </si>
  <si>
    <t>| 6 |  | 2 | 2026-06-04 | Phase 6 - Day 2: Pressing plus Triceps | Treadmill Walking | Cardio | 6 |  |  | 45 |  | Capacity  |</t>
  </si>
  <si>
    <t>| 6 |  | 3 | 2026-06-06 | Phase 6 - Day 3: Stability Pull plus Capacity | Treadmill Walking | Cardio | 1 |  |  | 360 |  | Warmup 6.1 kph, 5% incline |</t>
  </si>
  <si>
    <t>| 6 |  | 3 | 2026-06-06 | Phase 6 - Day 3: Stability Pull plus Capacity | Half-Kneeling Single Arm Cable Row | Pull | 1 | 60 | 12 |  | 2+ | Single pulley, adjustable, set at 14 (nipple height when kneeling); Tempo 2-2-2; RIR 2+ |</t>
  </si>
  <si>
    <t>| 6 |  | 3 | 2026-06-06 | Phase 6 - Day 3: Stability Pull plus Capacity | Half-Kneeling Single Arm Cable Row | Pull | 2 | 65 | 12 |  | 2 | Tempo 2-2-2; RIR 2 |</t>
  </si>
  <si>
    <t>| 6 |  | 3 | 2026-06-06 | Phase 6 - Day 3: Stability Pull plus Capacity | Half-Kneeling Single Arm Cable Row | Pull | 3 | 67.5 | 11 |  | 1 | Single pulley, adjustable, set at 14 (nipple height when kneeling); Tempo 2-2-2; RIR 1 |</t>
  </si>
  <si>
    <t>| 6 |  | 3 | 2026-06-06 | Phase 6 - Day 3: Stability Pull plus Capacity | Chest Supported Rear Delt Fly | Pull | 1 | 10 | 15 |  |  | Warmup set - 5 lbs dbs. Bench at 3. |</t>
  </si>
  <si>
    <t>| 6 |  | 3 | 2026-06-06 | Phase 6 - Day 3: Stability Pull plus Capacity | Chest Supported Rear Delt Fly | Pull | 2 | 20 | 14 |  | 1 | Working set- tempo 2-2-2; RIR 1;  10lbs dbs. Bench at 3. |</t>
  </si>
  <si>
    <t>| 6 |  | 3 | 2026-06-06 | Phase 6 - Day 3: Stability Pull plus Capacity | Chest Supported Rear Delt Fly | Pull | 3 | 20 | 13 |  | 1 | Working set- tempo 2-2-2; RIR 1;  10lbs dbs. Bench at 3. |</t>
  </si>
  <si>
    <t>| 6 |  | 3 | 2026-06-06 | Phase 6 - Day 3: Stability Pull plus Capacity | Face Pull (w External Rotation) | Pull | 1 | 30 | 20 |  | 2 | Tempo 2-2-2; RIR 2 |</t>
  </si>
  <si>
    <t>| 6 |  | 3 | 2026-06-06 | Phase 6 - Day 3: Stability Pull plus Capacity | Face Pull (w External Rotation) | Pull | 2 | 35 | 20 |  | 2-1 | Tempo 2-2-2; RIR 2-1 |</t>
  </si>
  <si>
    <t>| 6 |  | 3 | 2026-06-06 | Phase 6 - Day 3: Stability Pull plus Capacity | Face Pull (w External Rotation) | Pull | 3 | 37.5 | 20 |  | 2-1 | Tempo 2-2-2; RIR 2-1; slight subluxation on left when fatigue hit around 14 and 18 rep but paused and reset |</t>
  </si>
  <si>
    <t>| 6 |  | 3 | 2026-06-06 | Phase 6 - Day 3: Stability Pull plus Capacity | Standing One Arm Extended Cable Curls | Arms_Biceps | 1 | 25 | 12 |  | 2 | Tempo 2-2-2 (strict slow count); RIR 2 |</t>
  </si>
  <si>
    <t>| 6 |  | 3 | 2026-06-06 | Phase 6 - Day 3: Stability Pull plus Capacity | Standing One Arm Extended Cable Curls | Arms_Biceps | 2 | 27.5 | 12 |  | 2 | Left quicker to fatigue; Tempo 2-2-2 (strict slow count); RIR 2 |</t>
  </si>
  <si>
    <t>| 6 |  | 3 | 2026-06-06 | Phase 6 - Day 3: Stability Pull plus Capacity | Standing One Arm Extended Cable Curls | Arms_Biceps | 3 | 27.5 | 10 |  | 1-0 | Left quicker to fatigue; Tempo 2-2-2 (strict slow count); RIR 1-0 |</t>
  </si>
  <si>
    <t>| 6 |  | 3 | 2026-06-06 | Phase 6 - Day 3: Stability Pull plus Capacity | Suitcase Carries | Carry | 1 | 75 |  | 60 |  | 2.5 mph, 1% incline |</t>
  </si>
  <si>
    <t>| 6 |  | 3 | 2026-06-06 | Phase 6 - Day 3: Stability Pull plus Capacity | Suitcase Carries | Carry | 2 | 75 |  | 60 |  | 2.5 mph, 1% incline; right starting to fail/roll to tips |</t>
  </si>
  <si>
    <t>| 6 |  | 3 | 2026-06-06 | Phase 6 - Day 3: Stability Pull plus Capacity | Suitcase Carries | Carry | 3 | 75 |  | 39.6 |  | Today feel like I’m pushing g cardio capacity too. Mph might be too fast; 2.5 mph, 1% incline; right starting to fail/roll to tips |</t>
  </si>
  <si>
    <t>| 6 |  | 3 | 2026-06-06 | Phase 6 - Day 3: Stability Pull plus Capacity | Suitcase Carries | Carry | 4 | 75 |  | 39.6 |  | Today feel like I’m pushing g cardio capacity too. Mph might be too fast; 2.5 mph, 1% incline; right starting to fail/roll to tips |</t>
  </si>
  <si>
    <t>| 6 |  | 3 | 2026-06-06 | Phase 6 - Day 3: Stability Pull plus Capacity | Rowing | Pull | 1 |  |  | 480 |  | Capacity finisher |</t>
  </si>
  <si>
    <t>| 6 |  | 4 | 2026-06-07 | Phase 6 - Day 4: Arms plus Athletic Capacity | Treadmill Walking | Cardio | 1 |  |  | 360 |  | Warmup: 6.1kph, 5% incline |</t>
  </si>
  <si>
    <t>| 6 |  | 4 | 2026-06-07 | Phase 6 - Day 4: Arms plus Athletic Capacity | DB Spider Curl (Hammer) | Arms_Biceps | 1 | 80 | 15 |  | 2-1 | Tempo 2-1-3; RIR 2-1 |</t>
  </si>
  <si>
    <t>| 6 |  | 4 | 2026-06-07 | Phase 6 - Day 4: Arms plus Athletic Capacity | DB Spider Curl (Hammer) | Arms_Biceps | 2 | 80 | 15 |  | 1 | Tempo 2-1-3; RIR 1; contraction tough bit squeezed as much as possible and held eccentric for solid 3 count |</t>
  </si>
  <si>
    <t>| 6 |  | 4 | 2026-06-07 | Phase 6 - Day 4: Arms plus Athletic Capacity | DB Spider Curl (Hammer) | Arms_Biceps | 3 | 80 | 12 |  | 1 | Tempo 2-1-3; RIR 1; contraction tough bit squeezed as much as possible and held eccentric for solid 3 count |</t>
  </si>
  <si>
    <t>| 6 |  | 4 | 2026-06-07 | Phase 6 - Day 4: Arms plus Athletic Capacity | Kneeling Single Arm Rope Cable Extension | Arms_Triceps | 1 | 27.5 | 10 |  | 1-2 | Tempo 3-1-3; RIR: 1-2 |</t>
  </si>
  <si>
    <t>| 6 |  | 4 | 2026-06-07 | Phase 6 - Day 4: Arms plus Athletic Capacity | Kneeling Single Arm Rope Cable Extension | Arms_Triceps | 2 | 30 | 9 |  | 1-0 | Tempo 3-1-3; RIR: 1-0 |</t>
  </si>
  <si>
    <t>| 6 |  | 4 | 2026-06-07 | Phase 6 - Day 4: Arms plus Athletic Capacity | Kneeling Single Arm Rope Cable Extension | Arms_Triceps | 3 | 30 | 6 |  | 1-0 | Tempo 3-1-3; RIR: 1-0 |</t>
  </si>
  <si>
    <t>| 6 |  | 4 | 2026-06-07 | Phase 6 - Day 4: Arms plus Athletic Capacity | Standing Single Arm Cable Curl | Arms_Biceps | 1 | 30 | 10 |  | 2-1 | Tempo 2-1-2; RIR 2-1 |</t>
  </si>
  <si>
    <t>| 6 |  | 4 | 2026-06-07 | Phase 6 - Day 4: Arms plus Athletic Capacity | Single Arm Cable Extensions | Arms_Triceps | 1 | 30 | 8 |  | 2-1 | Tempo 2-1-2; RIR 2-1 |</t>
  </si>
  <si>
    <t>| 6 |  | 4 | 2026-06-07 | Phase 6 - Day 4: Arms plus Athletic Capacity | Standing Single Arm Cable Curl | Arms_Biceps | 2 | 30 | 9 |  | 2-1 | Tempo 2-1-2; RIR 2-1 |</t>
  </si>
  <si>
    <t>| 6 |  | 4 | 2026-06-07 | Phase 6 - Day 4: Arms plus Athletic Capacity | Single Arm Cable Extensions | Arms_Triceps | 2 | 30 | 7 |  | 2-1 | Tempo 2-1-2; RIR 2-1 |</t>
  </si>
  <si>
    <t>| 6 |  | 4 | 2026-06-07 | Phase 6 - Day 4: Arms plus Athletic Capacity | Standing Single Arm Cable Curl | Arms_Biceps | 3 | 30 | 8 |  | 2-1 | Tempo 2-1-2; RIR 2-1; tap at 7.5 |</t>
  </si>
  <si>
    <t>| 6 |  | 4 | 2026-06-07 | Phase 6 - Day 4: Arms plus Athletic Capacity | Single Arm Cable Extensions | Arms_Triceps | 3 | 30 | 8 |  | 2-1 | Tempo 2-1-2; RIR 2-1 |</t>
  </si>
  <si>
    <t>| 6 |  | 4 | 2026-06-07 | Phase 6 - Day 4: Arms plus Athletic Capacity | Farmer’s Hold | Carry | 1 | 150 |  | 79.800000000000011 |  | 80/60=1.333 |</t>
  </si>
  <si>
    <t>| 6 |  | 4 | 2026-06-07 | Phase 6 - Day 4: Arms plus Athletic Capacity | Farmer’s Hold | Carry | 2 | 150 |  | 70.199999999999989 |  | 70/60=1.167 |</t>
  </si>
  <si>
    <t>| 6 |  | 4 | 2026-06-07 | Phase 6 - Day 4: Arms plus Athletic Capacity | Farmer’s Hold | Carry | 3 | 150 |  | 49.8 |  | 50/60=0.833; forearms burning |</t>
  </si>
  <si>
    <t>| 6 |  | 4 | 2026-06-07 | Phase 6 - Day 4: Arms plus Athletic Capacity | Treadmill Walking | Cardio | 2 |  |  | 45 |  | Athletic capacity; 12% incline, 4.8 mph  |</t>
  </si>
  <si>
    <t>| 6 |  | 4 | 2026-06-07 | Phase 6 - Day 4: Arms plus Athletic Capacity | Treadmill Walking | Cardio | 3 |  |  | 45 |  | Athletic capacity; 12% incline, 4.8 mph  |</t>
  </si>
  <si>
    <t>| 6 |  | 4 | 2026-06-07 | Phase 6 - Day 4: Arms plus Athletic Capacity | Treadmill Walking | Cardio | 4 |  |  | 45 |  | Athletic capacity; 12% incline, 4.8 mph  |</t>
  </si>
  <si>
    <t>| 6 |  | 4 | 2026-06-07 | Phase 6 - Day 4: Arms plus Athletic Capacity | Treadmill Walking | Cardio | 5 |  |  | 45 |  | Athletic capacity; 12% incline, 4.8 mph  |</t>
  </si>
  <si>
    <t>| 6 |  | 4 | 2026-06-07 | Phase 6 - Day 4: Arms plus Athletic Capacity | Treadmill Walking | Cardio | 6 |  |  | 45 |  | Athletic capacity; 12% incline, 4.8 mph  |</t>
  </si>
  <si>
    <t>| 7 |  | 1 | 2026-06-08 | Phase 7 - Day 1: Heavy Pull + Carry + Arm Specialization | Treadmill Walking | Cardio | 1 |  |  | 360 |  | Warmup: 5% incline, 3.8mph |</t>
  </si>
  <si>
    <t>| 7 |  | 1 | 2026-06-08 | Phase 7 - Day 1: Heavy Pull + Carry + Arm Specialization | Band Pull Aparts | Warmup | 1 | 0 | 12 |  |  | Red band  |</t>
  </si>
  <si>
    <t>| 7 |  | 1 | 2026-06-08 | Phase 7 - Day 1: Heavy Pull + Carry + Arm Specialization | Serratus Wall Slides (banded) | Warmup | 1 | 0 | 8 |  |  | Red band |</t>
  </si>
  <si>
    <t>| 7 |  | 1 | 2026-06-08 | Phase 7 - Day 1: Heavy Pull + Carry + Arm Specialization | Serratus Wall Slides (banded) | Warmup | 2 | 0 | 8 |  |  | Red band |</t>
  </si>
  <si>
    <t>| 7 |  | 1 | 2026-06-08 | Phase 7 - Day 1: Heavy Pull + Carry + Arm Specialization | Band Pull Aparts | Warmup | 2 | 0 | 12 |  |  | Red band  |</t>
  </si>
  <si>
    <t>| 7 |  | 1 | 2026-06-08 | Phase 7 - Day 1: Heavy Pull + Carry + Arm Specialization | Serratus Wall Slides (banded) | Warmup | 3 | 0 | 8 |  |  | Red band |</t>
  </si>
  <si>
    <t>| 7 |  | 1 | 2026-06-08 | Phase 7 - Day 1: Heavy Pull + Carry + Arm Specialization | Farmer's Walk | Carry | 1 | 150 |  | 60 |  | 2 mph, 0 incline |</t>
  </si>
  <si>
    <t>| 7 |  | 1 | 2026-06-08 | Phase 7 - Day 1: Heavy Pull + Carry + Arm Specialization | Farmer's Walk | Carry | 2 | 150 |  | 60 |  | 2 min strict rest; 2 mph, 0 incline |</t>
  </si>
  <si>
    <t>| 7 |  | 1 | 2026-06-08 | Phase 7 - Day 1: Heavy Pull + Carry + Arm Specialization | Farmer's Walk | Carry | 3 | 150 |  | 60 |  | 2 min strict rest; 2 mph, 0 incline |</t>
  </si>
  <si>
    <t>| 7 |  | 1 | 2026-06-08 | Phase 7 - Day 1: Heavy Pull + Carry + Arm Specialization | Farmer's Walk | Carry | 4 | 150 |  | 49.199999999999996 |  | 2 min strict rest; 2 mph, 0 incline |</t>
  </si>
  <si>
    <t>| 7 |  | 1 | 2026-06-08 | Phase 7 - Day 1: Heavy Pull + Carry + Arm Specialization | Farmer's Walk | Carry | 5 | 150 |  | 45 |  | 2 min strict rest; 2 mph, 0 incline |</t>
  </si>
  <si>
    <t>| 7 |  | 1 | 2026-06-08 | Phase 7 - Day 1: Heavy Pull + Carry + Arm Specialization | Machine Row | Pull | 1 | 200 | 7 |  | 2-1 | Tempo 2-1-1; RIR 2-1 |</t>
  </si>
  <si>
    <t>| 7 |  | 1 | 2026-06-08 | Phase 7 - Day 1: Heavy Pull + Carry + Arm Specialization | Machine Row | Pull | 2 | 205 | 6 |  | 1 | Tempo 2-1-1; RIR 1 |</t>
  </si>
  <si>
    <t>| 7 |  | 1 | 2026-06-08 | Phase 7 - Day 1: Heavy Pull + Carry + Arm Specialization | Machine Row | Pull | 3 | 210 | 5 |  | 1 | Tempo 2-1-1; RIR 1 |</t>
  </si>
  <si>
    <t>| 7 |  | 1 | 2026-06-08 | Phase 7 - Day 1: Heavy Pull + Carry + Arm Specialization | Machine Row | Pull | 4 | 210 | 5 |  | 1 | Tempo 2-1-1; RIR 1 |</t>
  </si>
  <si>
    <t>| 7 |  | 1 | 2026-06-08 | Phase 7 - Day 1: Heavy Pull + Carry + Arm Specialization | Body Row | Pull | 1 | 0 | 8 |  | 2-1 | Elevated feet; tempo 2-2-1: RIR 2-1 |</t>
  </si>
  <si>
    <t>| 7 |  | 1 | 2026-06-08 | Phase 7 - Day 1: Heavy Pull + Carry + Arm Specialization | Body Row | Pull | 2 | 0 | 8 |  | 2-1 | Elevated feet; tempo 2-2-1: RIR 2-1 |</t>
  </si>
  <si>
    <t>| 7 |  | 1 | 2026-06-08 | Phase 7 - Day 1: Heavy Pull + Carry + Arm Specialization | Body Row | Pull | 3 | 0 | 6 |  | 2-1 | Contract and hold began to fail; Elevated feet; tempo 2-2-1: RIR 2-1 |</t>
  </si>
  <si>
    <t>| 7 |  | 1 | 2026-06-08 | Phase 7 - Day 1: Heavy Pull + Carry + Arm Specialization | Anchored Single Arm Dumbbell Curl | Arms_Biceps | 1 | 25 | 8 |  | 2+ | Strict Tempo: 2-2-2; RIR 2+ (left contraction a little looser) |</t>
  </si>
  <si>
    <t>| 7 |  | 1 | 2026-06-08 | Phase 7 - Day 1: Heavy Pull + Carry + Arm Specialization | Anchored Single Arm Dumbbell Curl | Arms_Biceps | 2 | 30 | 8 |  | 2+ | Strict Tempo: 2-2-2; RIR 2+ (left contraction a little looser) |</t>
  </si>
  <si>
    <t>| 7 |  | 1 | 2026-06-08 | Phase 7 - Day 1: Heavy Pull + Carry + Arm Specialization | Anchored Single Arm Dumbbell Curl | Arms_Biceps | 3 | 35 | 7 |  | 1-2 | Strict Tempo: 2-2-2; RIR 1-2 (left contraction a little looser) |</t>
  </si>
  <si>
    <t>| 7 |  | 1 | 2026-06-08 | Phase 7 - Day 1: Heavy Pull + Carry + Arm Specialization | Anchored Single Arm Dumbbell Curl | Arms_Biceps | 4 | 35 | 6 |  | 1-2 | Strict Tempo: 2-2-2; RIR 1-2 (left contraction a little looser) |</t>
  </si>
  <si>
    <t>| 7 |  | 1 | 2026-06-08 | Phase 7 - Day 1: Heavy Pull + Carry + Arm Specialization | Single-Arm Overhead Cable Extension | Arms_Triceps | 1 | 15 | 12 |  | 2 | Tempo 3-1-3; RIR 2 |</t>
  </si>
  <si>
    <t>| 7 |  | 1 | 2026-06-08 | Phase 7 - Day 1: Heavy Pull + Carry + Arm Specialization | Single-Arm Overhead Cable Extension | Arms_Triceps | 2 | 17.5 | 11 |  | 1-2 | Tempo 3-1-3; RIR 1-2 |</t>
  </si>
  <si>
    <t>| 7 |  | 1 | 2026-06-08 | Phase 7 - Day 1: Heavy Pull + Carry + Arm Specialization | Single-Arm Overhead Cable Extension | Arms_Triceps | 3 | 17.5 | 10 |  | 1 | Tempo 3-1-3; RIR 1 |</t>
  </si>
  <si>
    <t>| 7 |  | 1 | 2026-06-08 | Phase 7 - Day 1: Heavy Pull + Carry + Arm Specialization | Single-Arm Overhead Cable Extension | Arms_Triceps | 4 | 17.5 | 8 |  | 1 | Tempo 3-1-3; RIR 1 |</t>
  </si>
  <si>
    <t>| 7 |  | 1 | 2026-06-08 | Phase 7 - Day 1: Heavy Pull + Carry + Arm Specialization | Plate Pinch | Carry | 1 | 50 |  | 60 |  | 30 sec, 25# plate per hand  |</t>
  </si>
  <si>
    <t>| 7 |  | 1 | 2026-06-08 | Phase 7 - Day 1: Heavy Pull + Carry + Arm Specialization | Plate Pinch | Carry | 2 | 50 |  | 60 |  | 30 sec, 25# plate per hand  |</t>
  </si>
  <si>
    <t>| 7 |  | 1 | 2026-06-08 | Phase 7 - Day 1: Heavy Pull + Carry + Arm Specialization | Plate Pinch | Carry | 3 | 50 |  | 60 |  | 30 sec, 25# plate per hand  |</t>
  </si>
  <si>
    <t>| 7 |  | 1 | 2026-06-08 | Phase 7 - Day 1: Heavy Pull + Carry + Arm Specialization | Dead Hang | Carry | 1 | 0 |  | 60 |  | 25 sec |</t>
  </si>
  <si>
    <t>| 7 |  | 1 | 2026-06-08 | Phase 7 - Day 1: Heavy Pull + Carry + Arm Specialization | Dead Hang | Carry | 2 | 0 |  | 60 |  | 30 |</t>
  </si>
  <si>
    <t>| 7 |  | 2 | 2026-06-09 | Phase 7 - Day 2: Heavy Press + Triceps Priority | Treadmill Walking | Cardio | 1 |  |  | 360 |  | 3.8 mph, 5% incline |</t>
  </si>
  <si>
    <t>| 7 |  | 2 | 2026-06-09 | Phase 7 - Day 2: Heavy Press + Triceps Priority | Band Pull Aparts | Warmup | 1 | 0 | 12 |  |  | Blue band |</t>
  </si>
  <si>
    <t>| 7 |  | 2 | 2026-06-09 | Phase 7 - Day 2: Heavy Press + Triceps Priority | Band Pull Aparts | Warmup | 2 | 0 | 12 |  |  | Blue band |</t>
  </si>
  <si>
    <t>| 7 |  | 2 | 2026-06-09 | Phase 7 - Day 2: Heavy Press + Triceps Priority | Serratus Wall Slides (banded) | Warmup | 1 | 0 | 8 |  |  |  |</t>
  </si>
  <si>
    <t>| 7 |  | 2 | 2026-06-09 | Phase 7 - Day 2: Heavy Press + Triceps Priority | Serratus Wall Slides (banded) | Warmup | 2 | 0 | 8 |  |  |  |</t>
  </si>
  <si>
    <t>| 7 |  | 2 | 2026-06-09 | Phase 7 - Day 2: Heavy Press + Triceps Priority | Neutral Grip Dumbbell Floor Press | Push | 1 | 120 | 9 |  | 2 | Tempo strict 3-1-x-1; RIR 2 |</t>
  </si>
  <si>
    <t>| 7 |  | 2 | 2026-06-09 | Phase 7 - Day 2: Heavy Press + Triceps Priority | Neutral Grip Dumbbell Floor Press | Push | 2 | 130 | 8 |  | 2-1 | Tempo strict 3-1-x-1; RIR 2-1 |</t>
  </si>
  <si>
    <t>| 7 |  | 2 | 2026-06-09 | Phase 7 - Day 2: Heavy Press + Triceps Priority | Neutral Grip Dumbbell Floor Press | Push | 3 | 140 | 6 |  | 2-1 | Tempo strict 3-1-x-1; RIR 2-1 |</t>
  </si>
  <si>
    <t>| 7 |  | 2 | 2026-06-09 | Phase 7 - Day 2: Heavy Press + Triceps Priority | Neutral Grip Dumbbell Floor Press | Push | 4 | 140 | 5 |  | 1 | Tempo strict 3-1-x-1; RIR 1 |</t>
  </si>
  <si>
    <t>| 7 |  | 2 | 2026-06-09 | Phase 7 - Day 2: Heavy Press + Triceps Priority | Machine Chest Press | Push | 1 | 50 | 12 |  | 2+ | Tempo 3-2-2; RIR 2+; need to figure out best seat position. Seat at 5 feels a little too high but could be because I’m not used to machine press feeling/path |</t>
  </si>
  <si>
    <t>| 7 |  | 2 | 2026-06-09 | Phase 7 - Day 2: Heavy Press + Triceps Priority | Machine Chest Press | Push | 2 | 75 | 10 |  | 2+ | Tempo 2-1-2; RIR 2+; need to figure out best seat position. Seat at 5 feels a little too high but could be because I’m not used to machine press feeling/path |</t>
  </si>
  <si>
    <t>| 7 |  | 2 | 2026-06-09 | Phase 7 - Day 2: Heavy Press + Triceps Priority | Machine Chest Press | Push | 3 | 90 | 10 |  | 2+ | Tempo 2-1-2; RIR 2+; need to figure out best seat position. Seat at 5 feels a little too high but could be because I’m not used to machine press feeling/path |</t>
  </si>
  <si>
    <t>| 7 |  | 2 | 2026-06-09 | Phase 7 - Day 2: Heavy Press + Triceps Priority | Machine Chest Press | Push | 4 | 100 | 9 |  | 2-1 | Tempo 2-1-2; RIR 2-1; back to be a little more uptight.  |</t>
  </si>
  <si>
    <t>| 7 |  | 2 | 2026-06-09 | Phase 7 - Day 2: Heavy Press + Triceps Priority | Cable Fly (Standing) | Push | 1 | 15 | 12 |  | 2+ | Single arm as dual pulleys were taken. Slide my arm through d-grip handle to my elbow (like lateral raises) focus on pure pec, tempo 2-2-2; RIR 2+ |</t>
  </si>
  <si>
    <t>| 7 |  | 2 | 2026-06-09 | Phase 7 - Day 2: Heavy Press + Triceps Priority | Cable Fly (Standing) | Push | 2 | 20 | 15 |  | 2+ | Single arm as dual pulleys were taken. Slide my arm through d-grip handle to my elbow (like lateral raises) focus on pure pec, tempo 2-2-2; RIR 2+ |</t>
  </si>
  <si>
    <t>| 7 |  | 2 | 2026-06-09 | Phase 7 - Day 2: Heavy Press + Triceps Priority | Cable Fly (Standing) | Push | 3 | 25 | 13 |  | 2-1 | Tempo 2-2-2; RIR 2-1 |</t>
  </si>
  <si>
    <t>| 7 |  | 2 | 2026-06-09 | Phase 7 - Day 2: Heavy Press + Triceps Priority | Single-Arm Overhead Cable Extension | Arms_Triceps | 1 | 17.5 | 12 |  | 2+ | D-grip; tempo 3-1-3; RIR 2+ |</t>
  </si>
  <si>
    <t>| 7 |  | 2 | 2026-06-09 | Phase 7 - Day 2: Heavy Press + Triceps Priority | Single-Arm Overhead Cable Extension | Arms_Triceps | 2 | 20 | 10 |  | 1-2 | D-grip; tempo 3-1-3; RIR 1-2 |</t>
  </si>
  <si>
    <t>| 7 |  | 2 | 2026-06-09 | Phase 7 - Day 2: Heavy Press + Triceps Priority | Single-Arm Overhead Cable Extension | Arms_Triceps | 3 | 20 | 8 |  | 1-2 | D-grip; tempo 3-1-3; RIR 1-2 |</t>
  </si>
  <si>
    <t>| 7 |  | 2 | 2026-06-09 | Phase 7 - Day 2: Heavy Press + Triceps Priority | Single-Arm Overhead Cable Extension | Arms_Triceps | 4 | 20 | 8 |  | 1 | D-grip; tempo 3-1-3; RIR 1 |</t>
  </si>
  <si>
    <t>| 7 |  | 2 | 2026-06-09 | Phase 7 - Day 2: Heavy Press + Triceps Priority | High Cable Tricep Pushdown | Arms_Triceps | 1 | 50 | 12 |  | 2 | Tempo 2-1-2; RIR 2 |</t>
  </si>
  <si>
    <t>| 7 |  | 2 | 2026-06-09 | Phase 7 - Day 2: Heavy Press + Triceps Priority | High Cable Tricep Pushdown | Arms_Triceps | 2 | 50 | 10 |  | 2-1 | Tempo 2-1-2; RIR 2-1 |</t>
  </si>
  <si>
    <t>| 7 |  | 2 | 2026-06-09 | Phase 7 - Day 2: Heavy Press + Triceps Priority | High Cable Tricep Pushdown | Arms_Triceps | 3 | 50 | 10 |  | 2-1 | Tempo 2-1-2; RIR 2-1 |</t>
  </si>
  <si>
    <t>| 7 |  | 2 | 2026-06-09 | Phase 7 - Day 2: Heavy Press + Triceps Priority | Plate Pinch | Carry | 1 | 50 |  | 60 |  | 40 seconds with slick plates 25 lbs per hand  |</t>
  </si>
  <si>
    <t>| 7 |  | 2 | 2026-06-09 | Phase 7 - Day 2: Heavy Press + Triceps Priority | Plate Pinch | Carry | 2 | 50 |  | 60 |  | 28 seconds with slick plates 25 lbs per hand  |</t>
  </si>
  <si>
    <t>| 7 |  | 2 | 2026-06-09 | Phase 7 - Day 2: Heavy Press + Triceps Priority | Plate Pinch | Carry | 3 | 50 |  | 60 |  | 27 seconds with slick plates 25 lbs per hand  |</t>
  </si>
  <si>
    <t>| 7 |  | 2 | 2026-06-09 | Phase 7 - Day 2: Heavy Press + Triceps Priority | Dead Hang | Carry | 1 | 0 |  | 60 |  | 30 sec with scap retraction  |</t>
  </si>
  <si>
    <t>| 7 |  | 2 | 2026-06-09 | Phase 7 - Day 2: Heavy Press + Triceps Priority | Dead Hang | Carry | 2 | 0 |  | 60 |  | 30 sec with scap retraction  |</t>
  </si>
  <si>
    <t>| 7 |  | 3 | 2026-06-11 | Phase 7 - Day 3: Lower Body + Carry Progression + Arm Support | Treadmill Walking | Cardio | 1 |  |  | 360 |  | 3.8 mph, 5% incline  |</t>
  </si>
  <si>
    <t>| 7 |  | 3 | 2026-06-11 | Phase 7 - Day 3: Lower Body + Carry Progression + Arm Support | Goblet Squat | Legs | 1 | 30 | 10 |  | 2+ | Tempo 3-1-1; RIR 2+ |</t>
  </si>
  <si>
    <t>| 7 |  | 3 | 2026-06-11 | Phase 7 - Day 3: Lower Body + Carry Progression + Arm Support | Goblet Squat | Legs | 2 | 40 | 10 |  | 2 | Tempo 3-1-1; RIR 2 |</t>
  </si>
  <si>
    <t>| 7 |  | 3 | 2026-06-11 | Phase 7 - Day 3: Lower Body + Carry Progression + Arm Support | Goblet Squat | Legs | 3 | 40 | 10 |  | 2 | Tempo 3-1-1; RIR 2 |</t>
  </si>
  <si>
    <t>| 7 |  | 3 | 2026-06-11 | Phase 7 - Day 3: Lower Body + Carry Progression + Arm Support | Dumbbell Romanian Deadlift | Legs | 1 | 150 | 8 |  | 2+ | Tempo 3-1-1; RIR 2+ |</t>
  </si>
  <si>
    <t>| 7 |  | 3 | 2026-06-11 | Phase 7 - Day 3: Lower Body + Carry Progression + Arm Support | Dumbbell Romanian Deadlift | Legs | 2 | 150 | 8 |  | 2 | Tempo 3-1-1; RIR 2 |</t>
  </si>
  <si>
    <t>| 7 |  | 3 | 2026-06-11 | Phase 7 - Day 3: Lower Body + Carry Progression + Arm Support | Dumbbell Romanian Deadlift | Legs | 3 | 150 | 8 |  | 2 | Tempo 3-1-1; RIR 2 |</t>
  </si>
  <si>
    <t>| 7 |  | 3 | 2026-06-11 | Phase 7 - Day 3: Lower Body + Carry Progression + Arm Support | Walking Lunges | Legs | 1 | 20 |  | 10 | 2 | Tempo 2-1-1; RIR 2; single 20 lb db;  |</t>
  </si>
  <si>
    <t>| 7 |  | 3 | 2026-06-11 | Phase 7 - Day 3: Lower Body + Carry Progression + Arm Support | Walking Lunges | Legs | 2 | 20 |  | 10 | 2 | Tempo 2-1-1; RIR 2; single 20 lb db;  |</t>
  </si>
  <si>
    <t>| 7 |  | 3 | 2026-06-11 | Phase 7 - Day 3: Lower Body + Carry Progression + Arm Support | Farmer's Walk | Carry | 1 | 150 |  | 60 |  | 2 mph; 0 incline  |</t>
  </si>
  <si>
    <t>| 7 |  | 3 | 2026-06-11 | Phase 7 - Day 3: Lower Body + Carry Progression + Arm Support | Farmer's Walk | Carry | 2 | 150 |  | 49.8 |  | 2 mph; 0 incline;  |</t>
  </si>
  <si>
    <t>| 7 |  | 3 | 2026-06-11 | Phase 7 - Day 3: Lower Body + Carry Progression + Arm Support | Farmer's Walk | Carry | 3 | 150 |  | 45 |  | 2 mph; 0 incline; legs getting a little wobbly keeping form good though but grip rolling  |</t>
  </si>
  <si>
    <t>| 7 |  | 3 | 2026-06-11 | Phase 7 - Day 3: Lower Body + Carry Progression + Arm Support | Farmer's Walk | Carry | 4 | 150 |  | 45 |  | 2 mph, 0 incline;  |</t>
  </si>
  <si>
    <t>| 7 |  | 3 | 2026-06-11 | Phase 7 - Day 3: Lower Body + Carry Progression + Arm Support | Farmer's Walk | Carry | 5 | 150 |  | 45 |  | 2 mph, 0 incline;  |</t>
  </si>
  <si>
    <t>| 7 |  | 3 | 2026-06-11 | Phase 7 - Day 3: Lower Body + Carry Progression + Arm Support | High Cable Tricep Pushdown | Arms_Triceps | 1 | 50 | 12 |  | 2 | Tempo 2-2-2; RIR 2 |</t>
  </si>
  <si>
    <t>| 7 |  | 3 | 2026-06-11 | Phase 7 - Day 3: Lower Body + Carry Progression + Arm Support | High Cable Tricep Pushdown | Arms_Triceps | 2 | 60 | 12 |  | 2 | Tempo 2-2-2; RIR 2 |</t>
  </si>
  <si>
    <t>| 7 |  | 3 | 2026-06-11 | Phase 7 - Day 3: Lower Body + Carry Progression + Arm Support | Anchored Single Arm Dumbbell Curl | Arms_Biceps | 1 | 30 | 8 |  | 2 | Strict tempo 2-2-2; RIR 2 |</t>
  </si>
  <si>
    <t>| 7 |  | 3 | 2026-06-11 | Phase 7 - Day 3: Lower Body + Carry Progression + Arm Support | Anchored Single Arm Dumbbell Curl | Arms_Biceps | 2 | 35 | 8 |  | 1-2 | Strict tempo 2-2-2; RIR 1-2 |</t>
  </si>
  <si>
    <t>| 7 |  | 3 | 2026-06-11 | Phase 7 - Day 3: Lower Body + Carry Progression + Arm Support | Anchored Single Arm Dumbbell Curl | Arms_Biceps | 3 | 35 | 7 |  | 1 | Strict tempo 2-2-2; RIR 1 |</t>
  </si>
  <si>
    <t>| 7 |  | 3 | 2026-06-11 | Phase 7 - Day 3: Lower Body + Carry Progression + Arm Support | High Cable Tricep Pushdown | Arms_Triceps | 3 | 70 | 10 |  | 1-2 | Tempo 2-2-2; RIR 1-2 |</t>
  </si>
  <si>
    <t>| 7 |  | 3 | 2026-06-11 | Phase 7 - Day 3: Lower Body + Carry Progression + Arm Support | Plate Pinch | Carry | 1 | 50 |  | 60 |  | 60 seconds; rubber plates a bit easier than the slick plastic from earlier this week. Those were not available. The plates today are universal at Planet Fitness |</t>
  </si>
  <si>
    <t>| 7 |  | 3 | 2026-06-11 | Phase 7 - Day 3: Lower Body + Carry Progression + Arm Support | Plate Pinch | Carry | 2 | 50 |  | 60 |  | 45 seconds; rubber plates a bit easier than the slick plastic from earlier this week. Those were not available. The plates today are universal at Planet Fitness |</t>
  </si>
  <si>
    <t>| 7 |  | 3 | 2026-06-11 | Phase 7 - Day 3: Lower Body + Carry Progression + Arm Support | Plate Pinch | Carry | 3 | 50 |  | 60 |  | 35 seconds; rubber plates a bit easier than the slick plastic from earlier this week. Those were not available. The plates today are universal at Planet Fitness |</t>
  </si>
  <si>
    <t>| 7 |  | 3 | 2026-06-11 | Phase 7 - Day 3: Lower Body + Carry Progression + Arm Support | Dead Hang | Carry | 1 | 0 |  | 60 |  | 20 scap pull-ups  |</t>
  </si>
  <si>
    <t>| 7 |  | 3 | 2026-06-11 | Phase 7 - Day 3: Lower Body + Carry Progression + Arm Support | Dead Hang | Carry | 2 | 0 |  | 60 |  | 15 scap pull-ups ; cramp in my left glute |</t>
  </si>
  <si>
    <t>| 7 |  | 4 | 2026-06-13 | Phase 7 - Day 4: Arms + Capacity + Grip | Treadmill Walking | Cardio | 1 |  |  | 366 |  | 4 mph, 5% incline |</t>
  </si>
  <si>
    <t>| 7 |  | 4 | 2026-06-13 | Phase 7 - Day 4: Arms + Capacity + Grip | Farmer's Walk | Carry | 1 | 150 |  | 64.800000000000011 |  | 2 mph, 0 incline; 65/60=1.0833 |</t>
  </si>
  <si>
    <t>| 7 |  | 4 | 2026-06-13 | Phase 7 - Day 4: Arms + Capacity + Grip | Farmer's Walk | Carry | 2 | 150 |  | 60 |  | 2 mph, .5% incline;  |</t>
  </si>
  <si>
    <t>| 7 |  | 4 | 2026-06-13 | Phase 7 - Day 4: Arms + Capacity + Grip | Farmer's Walk | Carry | 3 | 150 |  | 55.2 |  | 2 mph, .5% incline; 55/60=0.917 |</t>
  </si>
  <si>
    <t>| 7 |  | 4 | 2026-06-13 | Phase 7 - Day 4: Arms + Capacity + Grip | Farmer's Walk | Carry | 4 | 150 |  | 49.8 |  | 2 mph, .5% incline; 50/60=0.833 |</t>
  </si>
  <si>
    <t>| 7 |  | 4 | 2026-06-13 | Phase 7 - Day 4: Arms + Capacity + Grip | Farmer's Walk | Carry | 5 | 150 |  | 49.199999999999996 |  | 2 mph, .5% incline; 49/60=0.817 |</t>
  </si>
  <si>
    <t>| 7 |  | 4 | 2026-06-13 | Phase 7 - Day 4: Arms + Capacity + Grip | Anchored Single Arm Dumbbell Curl | Arms_Biceps | 1 | 35 | 8 |  | 2 | Tempo 2-2-2; RIR 2 |</t>
  </si>
  <si>
    <t>| 7 |  | 4 | 2026-06-13 | Phase 7 - Day 4: Arms + Capacity + Grip | Anchored Single Arm Dumbbell Curl | Arms_Biceps | 2 | 35 | 7 |  | 1-2 | Tempo 2-2-2; RIR 1-2; left tired quicker |</t>
  </si>
  <si>
    <t>| 7 |  | 4 | 2026-06-13 | Phase 7 - Day 4: Arms + Capacity + Grip | Anchored Single Arm Dumbbell Curl | Arms_Biceps | 3 | 35 | 6 |  | 1 | Tempo 2-2-2; RIR 1; left squeeze is not as strong after 5,6 but fought through  |</t>
  </si>
  <si>
    <t>| 7 |  | 4 | 2026-06-13 | Phase 7 - Day 4: Arms + Capacity + Grip | Anchored Single Arm Dumbbell Curl | Arms_Biceps | 4 | 35 | 6 |  | 1 | Tempo 2-2-2; RIR 1; left squeeze is not as strong after 5,6 but fought through  |</t>
  </si>
  <si>
    <t>| 7 |  | 4 | 2026-06-13 | Phase 7 - Day 4: Arms + Capacity + Grip | Single-Arm Overhead Cable Extension | Arms_Triceps | 1 | 20 | 11 |  |  | D-Grip; tempo 3-1-3; 2; right tired more quickly |</t>
  </si>
  <si>
    <t>| 7 |  | 4 | 2026-06-13 | Phase 7 - Day 4: Arms + Capacity + Grip | Single-Arm Overhead Cable Extension | Arms_Triceps | 2 | 20 | 11 |  | 1-2 | D-Grip; tempo 3-1-3; RIR 1-2; right tired more quickly |</t>
  </si>
  <si>
    <t>| 7 |  | 4 | 2026-06-13 | Phase 7 - Day 4: Arms + Capacity + Grip | Single-Arm Overhead Cable Extension | Arms_Triceps | 3 | 20 | 9 |  | 1 | D-Grip; tempo 3-1-3; RIR 1;  |</t>
  </si>
  <si>
    <t>| 7 |  | 4 | 2026-06-13 | Phase 7 - Day 4: Arms + Capacity + Grip | Single-Arm Overhead Cable Extension | Arms_Triceps | 4 | 20 | 9 |  | 1-2 | D-Grip; tempo 3-1-3; RIR 1-2; right tired more quickly |</t>
  </si>
  <si>
    <t>| 7 |  | 4 | 2026-06-13 | Phase 7 - Day 4: Arms + Capacity + Grip | High Cable Tricep Pushdown | Arms_Triceps | 1 | 60 | 10 |  | 1-2 | Tempo 2-1-2; RIR 1-2 |</t>
  </si>
  <si>
    <t>| 7 |  | 4 | 2026-06-13 | Phase 7 - Day 4: Arms + Capacity + Grip | High Cable Tricep Pushdown | Arms_Triceps | 2 | 60 | 11 |  | 1-2 | Tempo 2-1-2; RIR 1-2 |</t>
  </si>
  <si>
    <t>| 7 |  | 4 | 2026-06-13 | Phase 7 - Day 4: Arms + Capacity + Grip | High Cable Tricep Pushdown | Arms_Triceps | 3 | 70 | 9 |  | 1 | Tempo 2-1-2; RIR 1 |</t>
  </si>
  <si>
    <t>| 7 |  | 4 | 2026-06-13 | Phase 7 - Day 4: Arms + Capacity + Grip | Hammer Curls with Rope and Cable | Arms_Biceps | 1 | 20 | 12 |  | 2 | Single arm hammer curl with single rope grip; tempo 2-1-2 slow and control; RIR 2; little left elbow awareness on eccentric  |</t>
  </si>
  <si>
    <t>| 7 |  | 4 | 2026-06-13 | Phase 7 - Day 4: Arms + Capacity + Grip | Hammer Curls with Rope and Cable | Arms_Biceps | 2 | 20 | 12 |  | 2 | Single arm hammer curl with single rope grip; tempo 2-1-2 slow and control; RIR 2; |</t>
  </si>
  <si>
    <t>| 7 |  | 4 | 2026-06-13 | Phase 7 - Day 4: Arms + Capacity + Grip | Hammer Curls with Rope and Cable | Arms_Biceps | 3 | 25 | 10 |  | 1 | Single arm hammer curl with single rope grip; tempo 2-1-2 slow and control; RIR 1; |</t>
  </si>
  <si>
    <t>| 7 |  | 4 | 2026-06-13 | Phase 7 - Day 4: Arms + Capacity + Grip | Plate Pinch | Carry | 1 | 50 |  | 60 |  | 40 sec; 25lbs plate per hand. Standard PF plate |</t>
  </si>
  <si>
    <t>| 7 |  | 4 | 2026-06-13 | Phase 7 - Day 4: Arms + Capacity + Grip | Plate Pinch | Carry | 2 | 50 |  | 60 |  | 40 sec; 25lbs plate per hand. Standard PF plate |</t>
  </si>
  <si>
    <t>| 7 |  | 4 | 2026-06-13 | Phase 7 - Day 4: Arms + Capacity + Grip | Plate Pinch | Carry | 3 | 50 |  | 60 |  | 40 sec; 25lbs plate per hand. Standard PF plate |</t>
  </si>
  <si>
    <t>| 7 |  | 4 | 2026-06-13 | Phase 7 - Day 4: Arms + Capacity + Grip | Dead Hang | Carry | 1 | 0 |  | 60 |  | 45 sec |</t>
  </si>
  <si>
    <t>| 7 |  | 4 | 2026-06-13 | Phase 7 - Day 4: Arms + Capacity + Grip | Dead Hang | Carry | 2 | 0 |  | 60 |  | 45 sec |</t>
  </si>
  <si>
    <t>| 7 |  | 4 | 2026-06-13 | Phase 7 - Day 4: Arms + Capacity + Grip | Endless Rope | Cardio | 1 |  |  | 30 |  | Battle rope  |</t>
  </si>
  <si>
    <t>| 7 |  | 4 | 2026-06-13 | Phase 7 - Day 4: Arms + Capacity + Grip | Endless Rope | Cardio | 2 |  |  | 30 |  | Battle rope  |</t>
  </si>
  <si>
    <t>| 7 |  | 1 | 2026-06-15 | Phase 7 - Day 1: Heavy Pull + Carry + Arm Specialization | Treadmill Walking | Cardio | 1 |  |  | 360 |  | 4 mph, 5% incline |</t>
  </si>
  <si>
    <t>| 7 |  | 1 | 2026-06-15 | Phase 7 - Day 1: Heavy Pull + Carry + Arm Specialization | Band Pull Aparts | Warmup | 1 | 0 | 15 |  |  | Red band |</t>
  </si>
  <si>
    <t>| 7 |  | 1 | 2026-06-15 | Phase 7 - Day 1: Heavy Pull + Carry + Arm Specialization | Serratus Wall Slides (banded) | Warmup | 1 | 0 | 8 |  |  | Red band |</t>
  </si>
  <si>
    <t>| 7 |  | 1 | 2026-06-15 | Phase 7 - Day 1: Heavy Pull + Carry + Arm Specialization | Serratus Wall Slides (banded) | Warmup | 2 | 0 | 8 |  |  | Red band |</t>
  </si>
  <si>
    <t>| 7 |  | 1 | 2026-06-15 | Phase 7 - Day 1: Heavy Pull + Carry + Arm Specialization | Band Pull Aparts | Warmup | 2 | 0 | 15 |  |  | Red band |</t>
  </si>
  <si>
    <t>| 7 |  | 1 | 2026-06-15 | Phase 7 - Day 1: Heavy Pull + Carry + Arm Specialization | Farmer's Walk | Carry | 1 | 150 |  | 60 |  | 2 mph, .5% incline |</t>
  </si>
  <si>
    <t>| 7 |  | 1 | 2026-06-15 | Phase 7 - Day 1: Heavy Pull + Carry + Arm Specialization | Farmer's Walk | Carry | 2 | 150 |  | 60 |  | 2 mph, .5% incline |</t>
  </si>
  <si>
    <t>| 7 |  | 1 | 2026-06-15 | Phase 7 - Day 1: Heavy Pull + Carry + Arm Specialization | Farmer's Walk | Carry | 3 | 150 |  | 60 |  | 2 mph, .5% incline |</t>
  </si>
  <si>
    <t>| 7 |  | 1 | 2026-06-15 | Phase 7 - Day 1: Heavy Pull + Carry + Arm Specialization | Farmer's Walk | Carry | 4 | 150 |  | 49.8 |  | 2 mph, .5% incline; 50/60=0.833 |</t>
  </si>
  <si>
    <t>| 7 |  | 1 | 2026-06-15 | Phase 7 - Day 1: Heavy Pull + Carry + Arm Specialization | Farmer's Walk | Carry | 5 | 150 |  | 46.800000000000004 |  | 2 mph, .5% incline; 47/60=0.783 |</t>
  </si>
  <si>
    <t>| 7 |  | 1 | 2026-06-15 | Phase 7 - Day 1: Heavy Pull + Carry + Arm Specialization | Machine Row | Pull | 1 | 200 | 7 |  | 2 | Tempo 2-1-1; RIR 2 |</t>
  </si>
  <si>
    <t>| 7 |  | 1 | 2026-06-15 | Phase 7 - Day 1: Heavy Pull + Carry + Arm Specialization | Machine Row | Pull | 2 | 205 | 6 |  | 1-2 | Tempo 2-1-1; RIR 1-2 |</t>
  </si>
  <si>
    <t>| 7 |  | 1 | 2026-06-15 | Phase 7 - Day 1: Heavy Pull + Carry + Arm Specialization | Machine Row | Pull | 3 | 210 | 5.5 |  | 1 | Tempo 2-1-1; RIR 1 |</t>
  </si>
  <si>
    <t>| 7 |  | 1 | 2026-06-15 | Phase 7 - Day 1: Heavy Pull + Carry + Arm Specialization | Machine Row | Pull | 4 | 210 | 5 |  | 1-0 | Tempo 2-1-1; RIR 1-0; tough hold |</t>
  </si>
  <si>
    <t>| 7 |  | 1 | 2026-06-15 | Phase 7 - Day 1: Heavy Pull + Carry + Arm Specialization | Body Row | Pull | 1 | 0 | 8 |  | 1-2 | Elevated feet; tempo 1-2-1; RIR 1-2 |</t>
  </si>
  <si>
    <t>| 7 |  | 1 | 2026-06-15 | Phase 7 - Day 1: Heavy Pull + Carry + Arm Specialization | Body Row | Pull | 2 | 0 | 7 |  | 1-2 | Elevated feet; tempo 2-2-1; RIR 1-2; sweaty grip slipping  |</t>
  </si>
  <si>
    <t>| 7 |  | 1 | 2026-06-15 | Phase 7 - Day 1: Heavy Pull + Carry + Arm Specialization | Body Row | Pull | 3 | 0 | 8 |  | 1-2 | Elevated feet; tempo 2-2-1; RIR 1-2; sweaty grip slipping  |</t>
  </si>
  <si>
    <t>| 7 |  | 1 | 2026-06-15 | Phase 7 - Day 1: Heavy Pull + Carry + Arm Specialization | Anchored Single Arm Dumbbell Curl | Arms_Biceps | 1 | 35 | 6 |  | 1-2 | Tempo 2-2-2; RIR 1-2; l |</t>
  </si>
  <si>
    <t>| 7 |  | 1 | 2026-06-15 | Phase 7 - Day 1: Heavy Pull + Carry + Arm Specialization | Anchored Single Arm Dumbbell Curl | Arms_Biceps | 2 | 35 | 6 |  | 1-2 | Tempo 2-2-2; RIR 1-2;  |</t>
  </si>
  <si>
    <t>| 7 |  | 1 | 2026-06-15 | Phase 7 - Day 1: Heavy Pull + Carry + Arm Specialization | Anchored Single Arm Dumbbell Curl | Arms_Biceps | 3 | 35 | 6 |  | 1 | Tempo 2-2-2; RIR 1 |</t>
  </si>
  <si>
    <t>| 7 |  | 1 | 2026-06-15 | Phase 7 - Day 1: Heavy Pull + Carry + Arm Specialization | Anchored Single Arm Dumbbell Curl | Arms_Biceps | 4 | 35 | 5.5 |  | 1 | Tempo 2-2-2; RIR 1 |</t>
  </si>
  <si>
    <t>| 7 |  | 1 | 2026-06-15 | Phase 7 - Day 1: Heavy Pull + Carry + Arm Specialization | Single-Arm Overhead Cable Extension | Arms_Triceps | 1 | 20 | 12 |  | 2 | D-Grip; tempo 3-1-3; RIR 2 |</t>
  </si>
  <si>
    <t>| 7 |  | 1 | 2026-06-15 | Phase 7 - Day 1: Heavy Pull + Carry + Arm Specialization | Single-Arm Overhead Cable Extension | Arms_Triceps | 2 | 20 | 11 |  | 1-2 | D-Grip; tempo 3-1-3; RIR 1-2 |</t>
  </si>
  <si>
    <t>| 7 |  | 1 | 2026-06-15 | Phase 7 - Day 1: Heavy Pull + Carry + Arm Specialization | Single-Arm Overhead Cable Extension | Arms_Triceps | 3 | 20 | 10 |  | 1-2 | D-Grip; tempo 3-1-3; RIR 1-2 |</t>
  </si>
  <si>
    <t>| 7 |  | 1 | 2026-06-15 | Phase 7 - Day 1: Heavy Pull + Carry + Arm Specialization | Single-Arm Overhead Cable Extension | Arms_Triceps | 4 | 20 | 8 |  | 1-2 | D-Grip; tempo 3-1-3; RIR 1-2 |</t>
  </si>
  <si>
    <t>| 7 |  | 1 | 2026-06-15 | Phase 7 - Day 1: Heavy Pull + Carry + Arm Specialization | Plate Pinch | Carry | 1 | 50 |  | 60 |  | 40 seconds; 25# per hand  |</t>
  </si>
  <si>
    <t>| 7 |  | 1 | 2026-06-15 | Phase 7 - Day 1: Heavy Pull + Carry + Arm Specialization | Plate Pinch | Carry | 2 | 50 |  | 60 |  | 45 seconds; 25# per hand  |</t>
  </si>
  <si>
    <t>| 7 |  | 1 | 2026-06-15 | Phase 7 - Day 1: Heavy Pull + Carry + Arm Specialization | Plate Pinch | Carry | 3 | 50 |  | 60 |  | 40 seconds; 25# per hand  |</t>
  </si>
  <si>
    <t>| 7 |  | 1 | 2026-06-15 | Phase 7 - Day 1: Heavy Pull + Carry + Arm Specialization | Dead Hang | Carry | 1 | 0 |  | 60 |  | 50 seconds. Cramp/charlie horse in left glute again |</t>
  </si>
  <si>
    <t>| 7 |  | 1 | 2026-06-15 | Phase 7 - Day 1: Heavy Pull + Carry + Arm Specialization | Dead Hang | Carry | 2 | 0 |  | 60 |  | 45 seconds. Cramp/charlie horse in left glute again |</t>
  </si>
  <si>
    <t>| 7 |  | 2 | 2026-06-17 | Phase 7 - Day 2: Heavy Press + Triceps Priority | Treadmill Walking | Cardio | 1 |  |  | 360 |  | 4 mph, 5% incline |</t>
  </si>
  <si>
    <t>| 7 |  | 2 | 2026-06-17 | Phase 7 - Day 2: Heavy Press + Triceps Priority | Band Pull Aparts | Warmup | 1 | 0 | 12 |  |  | Red  |</t>
  </si>
  <si>
    <t>| 7 |  | 2 | 2026-06-17 | Phase 7 - Day 2: Heavy Press + Triceps Priority | Serratus Wall Slides (banded) | Warmup | 1 | 0 | 8 |  |  |  |</t>
  </si>
  <si>
    <t>| 7 |  | 2 | 2026-06-17 | Phase 7 - Day 2: Heavy Press + Triceps Priority | Serratus Wall Slides (banded) | Warmup | 2 | 0 | 8 |  |  |  |</t>
  </si>
  <si>
    <t>| 7 |  | 2 | 2026-06-17 | Phase 7 - Day 2: Heavy Press + Triceps Priority | Neutral Grip Dumbbell Floor Press | Push | 1 | 120 | 9 |  | 2 | Tempo 3-1-x-1; RIR 2 |</t>
  </si>
  <si>
    <t>| 7 |  | 2 | 2026-06-17 | Phase 7 - Day 2: Heavy Press + Triceps Priority | Neutral Grip Dumbbell Floor Press | Push | 2 | 130 | 8 |  | 2 | Tempo 3-1-x-1; RIR 2 |</t>
  </si>
  <si>
    <t>| 7 |  | 2 | 2026-06-17 | Phase 7 - Day 2: Heavy Press + Triceps Priority | Neutral Grip Dumbbell Floor Press | Push | 3 | 140 | 6 |  | 1 | Tempo 3-1-x-1; RIR 1 |</t>
  </si>
  <si>
    <t>| 7 |  | 2 | 2026-06-17 | Phase 7 - Day 2: Heavy Press + Triceps Priority | Neutral Grip Dumbbell Floor Press | Push | 4 | 140 | 4.5 |  | 1 | Tempo 3-1-x-1; RIR 1 |</t>
  </si>
  <si>
    <t>| 7 |  | 2 | 2026-06-17 | Phase 7 - Day 2: Heavy Press + Triceps Priority | Machine Chest Press | Push | 1 | 90 | 10 |  | 2+ | Tempo 2-1-2; RIR 2+; seat at 3 |</t>
  </si>
  <si>
    <t>| 7 |  | 2 | 2026-06-17 | Phase 7 - Day 2: Heavy Press + Triceps Priority | Machine Chest Press | Push | 2 | 100 | 10 |  | 2 | Tempo 2-1-2; RIR 2; seat at 2 |</t>
  </si>
  <si>
    <t>| 7 |  | 2 | 2026-06-17 | Phase 7 - Day 2: Heavy Press + Triceps Priority | Machine Chest Press | Push | 3 | 100 | 10 |  | 1 | Tempo 2-1-2; RIR 1; seat at 2 |</t>
  </si>
  <si>
    <t>| 7 |  | 2 | 2026-06-17 | Phase 7 - Day 2: Heavy Press + Triceps Priority | Machine Chest Press | Push | 4 | 105 | 7 |  | 1 | Right Anterior capsule awareness following floor press. Little tender on machine but more tight capsule feeling cs ligament or tendon;  Tempo 2-1-2; RIR 1; seat at 2 |</t>
  </si>
  <si>
    <t>| 7 |  | 2 | 2026-06-17 | Phase 7 - Day 2: Heavy Press + Triceps Priority | Cable Fly (Standing) | Push | 1 | 20 | 12 |  | 2 | Cable at 12; felt a little low. Tempo 2-2-2; RIR 2 |</t>
  </si>
  <si>
    <t>| 7 |  | 2 | 2026-06-17 | Phase 7 - Day 2: Heavy Press + Triceps Priority | Cable Fly (Standing) | Push | 2 | 20 | 15 |  | 1-2 | Cable at 12; felt a little low. Tempo 2-2-2; RIR 1-2 |</t>
  </si>
  <si>
    <t>| 7 |  | 2 | 2026-06-17 | Phase 7 - Day 2: Heavy Press + Triceps Priority | Cable Fly (Standing) | Push | 3 | 25 | 13 |  | 1-2 | Cable at 12; felt a little low. Tempo 2-2-2; RIR 1-2 |</t>
  </si>
  <si>
    <t>| 7 |  | 2 | 2026-06-17 | Phase 7 - Day 2: Heavy Press + Triceps Priority | Single-Arm Overhead Cable Extension | Arms_Triceps | 1 | 20 | 11 |  | 1-2 | D-Grip; Tempo 3-1-3; RIR 1-2 |</t>
  </si>
  <si>
    <t>| 7 |  | 2 | 2026-06-17 | Phase 7 - Day 2: Heavy Press + Triceps Priority | Single-Arm Overhead Cable Extension | Arms_Triceps | 2 | 20 | 11 |  | 1-2 | The overhead extension feels good on the anterior capsule. Seems to have ‘loosened’ following the chest work; D-Grip; Tempo 3-1-3; RIR 1-2 |</t>
  </si>
  <si>
    <t>| 7 |  | 2 | 2026-06-17 | Phase 7 - Day 2: Heavy Press + Triceps Priority | Single-Arm Overhead Cable Extension | Arms_Triceps | 3 | 20 | 8 |  | 1 | The overhead extension feels good on the anterior capsule. Seems to have ‘loosened’ following the chest work; D-Grip; Tempo 3-1-3; RIR 1 |</t>
  </si>
  <si>
    <t>| 7 |  | 2 | 2026-06-17 | Phase 7 - Day 2: Heavy Press + Triceps Priority | Single-Arm Overhead Cable Extension | Arms_Triceps | 4 | 20 | 8 |  | 1 | D-Grip; Tempo 3-1-3; RIR 1 |</t>
  </si>
  <si>
    <t>| 7 |  | 2 | 2026-06-17 | Phase 7 - Day 2: Heavy Press + Triceps Priority | High Cable Tricep Pushdown | Arms_Triceps | 1 | 60 | 10 |  | 1-2 | Tempo 2-1-2; RIR 1-2; how should be wrist break or bend?  |</t>
  </si>
  <si>
    <t>| 7 |  | 2 | 2026-06-17 | Phase 7 - Day 2: Heavy Press + Triceps Priority | High Cable Tricep Pushdown | Arms_Triceps | 2 | 60 | 9 |  | 1-2 | Tempo 2-1-2; RIR 1-2; how should be wrist break or bend?  |</t>
  </si>
  <si>
    <t>| 7 |  | 2 | 2026-06-17 | Phase 7 - Day 2: Heavy Press + Triceps Priority | High Cable Tricep Pushdown | Arms_Triceps | 3 | 65 | 7.5 |  | 1-2 | Tempo 2-1-2; RIR 1-2; I think I’m doing too much ROM |</t>
  </si>
  <si>
    <t>| 7 |  | 2 | 2026-06-17 | Phase 7 - Day 2: Heavy Press + Triceps Priority | Plate Pinch | Carry | 1 | 50 |  | 60 |  | 60 sec |</t>
  </si>
  <si>
    <t>| 7 |  | 2 | 2026-06-17 | Phase 7 - Day 2: Heavy Press + Triceps Priority | Plate Pinch | Carry | 2 | 50 |  | 60 |  | 60 sec |</t>
  </si>
  <si>
    <t>| 7 |  | 2 | 2026-06-17 | Phase 7 - Day 2: Heavy Press + Triceps Priority | Plate Pinch | Carry | 3 | 50 |  | 60 |  | 50 sec |</t>
  </si>
  <si>
    <t>| 7 |  | 2 | 2026-06-17 | Phase 7 - Day 2: Heavy Press + Triceps Priority | Dead Hang | Carry | 1 | 0 |  | 60 |  | 55 sec |</t>
  </si>
  <si>
    <t>| 7 |  | 2 | 2026-06-17 | Phase 7 - Day 2: Heavy Press + Triceps Priority | Dead Hang | Carry | 2 | 0 |  | 60 |  | 50 sec barely! |</t>
  </si>
  <si>
    <t>| 7 |  | 3 | 2026-06-18 | Phase 7 - Day 3: Lower Body + Carry Progression + Arm Support | Treadmill Walking | Cardio | 1 |  |  | 360 |  | 4.1 mph, 5% incline |</t>
  </si>
  <si>
    <t>| 7 |  | 3 | 2026-06-18 | Phase 7 - Day 3: Lower Body + Carry Progression + Arm Support | Goblet Squat | Legs | 1 | 40 | 10 |  | 2 | Tempo: 3-1-1; RIR 2 |</t>
  </si>
  <si>
    <t>| 7 |  | 3 | 2026-06-18 | Phase 7 - Day 3: Lower Body + Carry Progression + Arm Support | Goblet Squat | Legs | 2 | 50 | 10 |  | 2 | Tempo: 3-1-1; RIR 2 |</t>
  </si>
  <si>
    <t>| 7 |  | 3 | 2026-06-18 | Phase 7 - Day 3: Lower Body + Carry Progression + Arm Support | Goblet Squat | Legs | 3 | 60 | 10 |  | 1-2 | Tempo: 3-1-1; RIR 1-2 |</t>
  </si>
  <si>
    <t>| 7 |  | 3 | 2026-06-18 | Phase 7 - Day 3: Lower Body + Carry Progression + Arm Support | Dumbbell Romanian Deadlift | Legs | 1 | 150 | 8 |  | 2 | Tempo 3-1-1; RIR 2 |</t>
  </si>
  <si>
    <t>| 7 |  | 3 | 2026-06-18 | Phase 7 - Day 3: Lower Body + Carry Progression + Arm Support | Dumbbell Romanian Deadlift | Legs | 2 | 150 | 8 |  | 2 | Tempo 3-1-1; RIR 2 |</t>
  </si>
  <si>
    <t>| 7 |  | 3 | 2026-06-18 | Phase 7 - Day 3: Lower Body + Carry Progression + Arm Support | Dumbbell Romanian Deadlift | Legs | 3 | 150 | 8 |  | 2 | Tempo 3-1-1; RIR 2 |</t>
  </si>
  <si>
    <t>| 7 |  | 3 | 2026-06-18 | Phase 7 - Day 3: Lower Body + Carry Progression + Arm Support | Walking Lunges | Legs | 1 | 25 |  | 12 | 2 | 12 per leg; tempo 2-1-1; RIR 2 |</t>
  </si>
  <si>
    <t>| 7 |  | 3 | 2026-06-18 | Phase 7 - Day 3: Lower Body + Carry Progression + Arm Support | Walking Lunges | Legs | 2 | 25 |  | 12 | 2 | 12 per leg; tempo 2-1-1; RIR 2 |</t>
  </si>
  <si>
    <t>| 7 |  | 3 | 2026-06-18 | Phase 7 - Day 3: Lower Body + Carry Progression + Arm Support | Farmer's Walk | Carry | 1 | 150 |  | 60 |  |  |</t>
  </si>
  <si>
    <t>| 7 |  | 3 | 2026-06-18 | Phase 7 - Day 3: Lower Body + Carry Progression + Arm Support | Farmer's Walk | Carry | 2 | 150 |  | 49.199999999999996 |  |  |</t>
  </si>
  <si>
    <t>| 7 |  | 3 | 2026-06-18 | Phase 7 - Day 3: Lower Body + Carry Progression + Arm Support | Farmer's Walk | Carry | 3 | 150 |  | 40.2 |  | Right grip forearm failing today |</t>
  </si>
  <si>
    <t>| 7 |  | 3 | 2026-06-18 | Phase 7 - Day 3: Lower Body + Carry Progression + Arm Support | Farmer's Walk | Carry | 4 | 150 |  | 40.800000000000004 |  | Fatigue in mid back; Right grip forearm failing today |</t>
  </si>
  <si>
    <t>| 7 |  | 3 | 2026-06-18 | Phase 7 - Day 3: Lower Body + Carry Progression + Arm Support | Farmer's Walk | Carry | 5 | 150 |  | 36 |  | Focused all sets on deliberately walking a slow steady pace; Fatigue in mid back; Right grip forearm failing today |</t>
  </si>
  <si>
    <t>| 7 |  | 3 | 2026-06-18 | Phase 7 - Day 3: Lower Body + Carry Progression + Arm Support | Anchored Single Arm Dumbbell Curl | Arms_Biceps | 1 | 35 | 8 |  | 2 | Tempo 2-2-2; RIR 2 |</t>
  </si>
  <si>
    <t>| 7 |  | 3 | 2026-06-18 | Phase 7 - Day 3: Lower Body + Carry Progression + Arm Support | Anchored Single Arm Dumbbell Curl | Arms_Biceps | 2 | 35 | 8 |  | 1-2 | Tempo 2-2-2; RIR 1-2 |</t>
  </si>
  <si>
    <t>| 7 |  | 3 | 2026-06-18 | Phase 7 - Day 3: Lower Body + Carry Progression + Arm Support | Anchored Single Arm Dumbbell Curl | Arms_Biceps | 3 | 35 | 6.5 |  | 1-2 | Tempo 2-2-2; RIR 1-2 |</t>
  </si>
  <si>
    <t>| 7 |  | 3 | 2026-06-18 | Phase 7 - Day 3: Lower Body + Carry Progression + Arm Support | Anchored Single Arm Dumbbell Curl | Arms_Biceps | 4 | 35 | 6.5 |  | 1-2 | Tempo 2-2-2; RIR 1-2 |</t>
  </si>
  <si>
    <t>| 7 |  | 3 | 2026-06-18 | Phase 7 - Day 3: Lower Body + Carry Progression + Arm Support | High Cable Tricep Pushdown | Arms_Triceps | 1 | 70 | 10 |  | 1-2 | Tempo 2-1-2; RIR 1-2; ROM 90-100 degree on eccentric  |</t>
  </si>
  <si>
    <t>| 7 |  | 3 | 2026-06-18 | Phase 7 - Day 3: Lower Body + Carry Progression + Arm Support | High Cable Tricep Pushdown | Arms_Triceps | 2 | 70 | 9.5 |  | 1-2 | Tempo 2-1-2; RIR 1-2; ROM 90-100 degree on eccentric  |</t>
  </si>
  <si>
    <t>| 7 |  | 3 | 2026-06-18 | Phase 7 - Day 3: Lower Body + Carry Progression + Arm Support | High Cable Tricep Pushdown | Arms_Triceps | 3 | 75 | 8 |  | 1-2 | Kept focus on maintaining tension; Tempo 2-1-2; RIR 1-2; ROM 90-100 degree on eccentric  |</t>
  </si>
  <si>
    <t>| 7 |  | 3 | 2026-06-18 | Phase 7 - Day 3: Lower Body + Carry Progression + Arm Support | Plate Pinch | Carry | 1 | 50 |  | 60 |  | 55 seconds |</t>
  </si>
  <si>
    <t>| 7 |  | 3 | 2026-06-18 | Phase 7 - Day 3: Lower Body + Carry Progression + Arm Support | Plate Pinch | Carry | 2 | 50 |  | 60 |  | 55 seconds |</t>
  </si>
  <si>
    <t>| 7 |  | 3 | 2026-06-18 | Phase 7 - Day 3: Lower Body + Carry Progression + Arm Support | Plate Pinch | Carry | 3 | 50 |  | 60 |  | 40 seconds |</t>
  </si>
  <si>
    <t>| 7 |  | 3 | 2026-06-18 | Phase 7 - Day 3: Lower Body + Carry Progression + Arm Support | Dead Hang | Carry | 1 | 0 |  | 60 |  | 52 seconds |</t>
  </si>
  <si>
    <t>| 7 |  | 3 | 2026-06-18 | Phase 7 - Day 3: Lower Body + Carry Progression + Arm Support | Dead Hang | Carry | 2 | 0 |  | 60 |  | 40 seconds; grip slipped |</t>
  </si>
  <si>
    <t>| 7 |  | 4 | 2026-06-20 | Phase 7 - Day 4: Arms + Capacity + Grip | Treadmill Walking | Cardio | 1 |  |  | 360 |  |  |</t>
  </si>
  <si>
    <t>| 7 |  | 4 | 2026-06-20 | Phase 7 - Day 4: Arms + Capacity + Grip | Farmer's Walk | Carry | 1 | 150 |  | 66 |  | 2 mph, .5% incline |</t>
  </si>
  <si>
    <t>| 7 |  | 4 | 2026-06-20 | Phase 7 - Day 4: Arms + Capacity + Grip | Farmer's Walk | Carry | 2 | 150 |  | 60 |  | 2 mph, .5% incline |</t>
  </si>
  <si>
    <t>| 7 |  | 4 | 2026-06-20 | Phase 7 - Day 4: Arms + Capacity + Grip | Farmer's Walk | Carry | 3 | 150 |  | 55.2 |  | 2 mph, .5% incline |</t>
  </si>
  <si>
    <t>| 7 |  | 4 | 2026-06-20 | Phase 7 - Day 4: Arms + Capacity + Grip | Farmer's Walk | Carry | 4 | 150 |  | 49.8 |  | 2 mph, .5% incline |</t>
  </si>
  <si>
    <t>| 7 |  | 4 | 2026-06-20 | Phase 7 - Day 4: Arms + Capacity + Grip | Farmer's Walk | Carry | 5 | 150 |  | 49.8 |  | 2 mph, .5% incline |</t>
  </si>
  <si>
    <t>| 7 |  | 4 | 2026-06-20 | Phase 7 - Day 4: Arms + Capacity + Grip | Anchored Single Arm Dumbbell Curl | Arms_Biceps | 1 | 35 | 8 |  | 1-2 | Tempo 2-2-2; RIR 1-2; started w left |</t>
  </si>
  <si>
    <t>| 7 |  | 4 | 2026-06-20 | Phase 7 - Day 4: Arms + Capacity + Grip | Anchored Single Arm Dumbbell Curl | Arms_Biceps | 2 | 35 | 8 |  | 1 | Tempo 2-2-2; RIR 1; started w left |</t>
  </si>
  <si>
    <t>| 7 |  | 4 | 2026-06-20 | Phase 7 - Day 4: Arms + Capacity + Grip | Anchored Single Arm Dumbbell Curl | Arms_Biceps | 3 | 35 | 6 |  | 1 | Tempo 2-2-2; RIR 1; started w left |</t>
  </si>
  <si>
    <t>| 7 |  | 4 | 2026-06-20 | Phase 7 - Day 4: Arms + Capacity + Grip | Anchored Single Arm Dumbbell Curl | Arms_Biceps | 4 | 35 | 6 |  | 1 | Tempo 2-2-2; RIR 1; started w left; left contraction still a little less force than right  |</t>
  </si>
  <si>
    <t>| 7 |  | 4 | 2026-06-20 | Phase 7 - Day 4: Arms + Capacity + Grip | Single-Arm Overhead Cable Extension | Arms_Triceps | 1 | 20 | 12 |  | 2 | Tempo 3-1-3; RIR 2 |</t>
  </si>
  <si>
    <t>| 7 |  | 4 | 2026-06-20 | Phase 7 - Day 4: Arms + Capacity + Grip | Single-Arm Overhead Cable Extension | Arms_Triceps | 2 | 20 | 12 |  | 1-2 | Tempo 3-1-3; RIR 1-2 |</t>
  </si>
  <si>
    <t>| 7 |  | 4 | 2026-06-20 | Phase 7 - Day 4: Arms + Capacity + Grip | Single-Arm Overhead Cable Extension | Arms_Triceps | 3 | 20 | 10 |  | 1-2 | Tempo 3-1-3; RIR 1-2 |</t>
  </si>
  <si>
    <t>| 7 |  | 4 | 2026-06-20 | Phase 7 - Day 4: Arms + Capacity + Grip | Single-Arm Overhead Cable Extension | Arms_Triceps | 4 | 20 | 10 |  | 1 | Tempo 3-1-3; RIR 1 |</t>
  </si>
  <si>
    <t>| 7 |  | 4 | 2026-06-20 | Phase 7 - Day 4: Arms + Capacity + Grip | High Cable Tricep Pushdown | Arms_Triceps | 1 | 70 | 8 |  | 2 | Tempo 2-1-2; RIR 2; shoulder started rolling forward as ROM started creeping higher toward 7-8; stopped when shoulder roll started  |</t>
  </si>
  <si>
    <t>| 7 |  | 4 | 2026-06-20 | Phase 7 - Day 4: Arms + Capacity + Grip | High Cable Tricep Pushdown | Arms_Triceps | 2 | 70 | 7 |  | 2 | Tempo 2-1-2; RIR 2; shoulder started rolling forward as ROM started creeping higher toward 7-8; stopped when shoulder roll started  |</t>
  </si>
  <si>
    <t>| 7 |  | 4 | 2026-06-20 | Phase 7 - Day 4: Arms + Capacity + Grip | High Cable Tricep Pushdown | Arms_Triceps | 3 | 60 | 11 |  |  | Kneeling position and lowered weight took on ROM fora set; my ROM is still too far but 90-100 feels like cheating |</t>
  </si>
  <si>
    <t>| 7 |  | 4 | 2026-06-20 | Phase 7 - Day 4: Arms + Capacity + Grip | High Cable Tricep Pushdown | Arms_Triceps | 4 | 70 | 9 |  |  | Stopped around 90 degrees; Kneeling position and lowered weight took on ROM fora set; my ROM is still too far but 90-100 feels like cheating |</t>
  </si>
  <si>
    <t>| 7 |  | 4 | 2026-06-20 | Phase 7 - Day 4: Arms + Capacity + Grip | Hammer Curls with Rope and Cable | Arms_Biceps | 1 | 20 | 12 |  | 2+ | Tempo 2-1-2; RIR 2+ |</t>
  </si>
  <si>
    <t>| 7 |  | 4 | 2026-06-20 | Phase 7 - Day 4: Arms + Capacity + Grip | Hammer Curls with Rope and Cable | Arms_Biceps | 2 | 25 | 12 |  | 1-2 | Tempo 2-1-2; RIR 1-2 |</t>
  </si>
  <si>
    <t>| 7 |  | 4 | 2026-06-20 | Phase 7 - Day 4: Arms + Capacity + Grip | Hammer Curls with Rope and Cable | Arms_Biceps | 3 | 25 | 12 |  | 1 | Tempo 2-1-2; RIR 1 |</t>
  </si>
  <si>
    <t>| 7 |  | 4 | 2026-06-20 | Phase 7 - Day 4: Arms + Capacity + Grip | Plate Pinch | Carry | 1 | 50 |  | 64.800000000000011 |  | 65/60 |</t>
  </si>
  <si>
    <t>| 7 |  | 4 | 2026-06-20 | Phase 7 - Day 4: Arms + Capacity + Grip | Plate Pinch | Carry | 2 | 50 |  | 60 |  |  |</t>
  </si>
  <si>
    <t>| 7 |  | 4 | 2026-06-20 | Phase 7 - Day 4: Arms + Capacity + Grip | Plate Pinch | Carry | 3 | 50 |  | 45 |  |  |</t>
  </si>
  <si>
    <t>| 7 |  | 4 | 2026-06-20 | Phase 7 - Day 4: Arms + Capacity + Grip | Dead Hang | Carry | 1 | 0 |  | 49.8 |  | 50/60=0.833; slipping grip no tread on bar |</t>
  </si>
  <si>
    <t>| 7 |  | 4 | 2026-06-20 | Phase 7 - Day 4: Arms + Capacity + Grip | Dead Hang | Carry | 2 | 0 |  | 39.6 |  | ; slipping grip no tread on bar |</t>
  </si>
  <si>
    <t>| 7 |  | 4 | 2026-06-20 | Phase 7 - Day 4: Arms + Capacity + Grip | Endless Rope | Cardio | 1 |  |  | 30 |  | Slight anterior capsule trigger on right side at the initial reach/grab/pull on the rope.  |</t>
  </si>
  <si>
    <t>| 7 |  | 4 | 2026-06-20 | Phase 7 - Day 4: Arms + Capacity + Grip | Endless Rope | Cardio | 2 |  |  | 30 |  | Slight anterior capsule trigger on right side at the initial reach/grab/pull on the rope.  |</t>
  </si>
  <si>
    <t>| 7 |  | 1 | 2026-06-22 | Phase 7 - Day 1: Heavy Pull + Carry + Arm Specialization | Treadmill Walking | Cardio | 1 |  |  | 364 |  | 4.2mph, 5% incline  |</t>
  </si>
  <si>
    <t>| 7 |  | 1 | 2026-06-22 | Phase 7 - Day 1: Heavy Pull + Carry + Arm Specialization | Band Pull Aparts | Warmup | 1 | 0 | 15 |  |  | Red band |</t>
  </si>
  <si>
    <t>| 7 |  | 1 | 2026-06-22 | Phase 7 - Day 1: Heavy Pull + Carry + Arm Specialization | Serratus Wall Slides (banded) | Warmup | 1 | 0 | 8 |  |  | Red band |</t>
  </si>
  <si>
    <t>| 7 |  | 1 | 2026-06-22 | Phase 7 - Day 1: Heavy Pull + Carry + Arm Specialization | Serratus Wall Slides (banded) | Warmup | 2 | 0 | 8 |  |  | Red band |</t>
  </si>
  <si>
    <t>| 7 |  | 1 | 2026-06-22 | Phase 7 - Day 1: Heavy Pull + Carry + Arm Specialization | Band Pull Aparts | Warmup | 2 | 0 | 15 |  |  | Red band |</t>
  </si>
  <si>
    <t>| 7 |  | 1 | 2026-06-22 | Phase 7 - Day 1: Heavy Pull + Carry + Arm Specialization | Farmer's Walk | Carry | 1 | 150 |  | 64.800000000000011 |  | 2 mph, .5% incline 65/60=1.0833 |</t>
  </si>
  <si>
    <t>| 7 |  | 1 | 2026-06-22 | Phase 7 - Day 1: Heavy Pull + Carry + Arm Specialization | Farmer's Walk | Carry | 2 | 150 |  | 60 |  | 2 mph, .5% incline  |</t>
  </si>
  <si>
    <t>| 7 |  | 1 | 2026-06-22 | Phase 7 - Day 1: Heavy Pull + Carry + Arm Specialization | Farmer's Walk | Carry | 3 | 150 |  | 55.800000000000004 |  | 2 mph, .5% incline 56/60=0.933 |</t>
  </si>
  <si>
    <t>| 7 |  | 1 | 2026-06-22 | Phase 7 - Day 1: Heavy Pull + Carry + Arm Specialization | Farmer's Walk | Carry | 4 | 150 |  | 52.2 |  | 2 mph, .5% incline 52/60=0.867 |</t>
  </si>
  <si>
    <t>| 7 |  | 1 | 2026-06-22 | Phase 7 - Day 1: Heavy Pull + Carry + Arm Specialization | Farmer's Walk | Carry | 5 | 150 |  | 49.8 |  | 2 mph, .5% incline  |</t>
  </si>
  <si>
    <t>| 7 |  | 1 | 2026-06-22 | Phase 7 - Day 1: Heavy Pull + Carry + Arm Specialization | Machine Row | Pull | 1 | 205 | 7 |  | 1-2 | Tempo 2-1-1; RIR 1-2 |</t>
  </si>
  <si>
    <t>| 7 |  | 1 | 2026-06-22 | Phase 7 - Day 1: Heavy Pull + Carry + Arm Specialization | Machine Row | Pull | 2 | 210 | 7 |  | 1-2 | Tempo 2-1-1; RIR 1-2 |</t>
  </si>
  <si>
    <t>| 7 |  | 1 | 2026-06-22 | Phase 7 - Day 1: Heavy Pull + Carry + Arm Specialization | Machine Row | Pull | 3 | 210 | 6 |  | 1 | Tempo 2-1-1; RIR 1 |</t>
  </si>
  <si>
    <t>| 7 |  | 1 | 2026-06-22 | Phase 7 - Day 1: Heavy Pull + Carry + Arm Specialization | Machine Row | Pull | 4 | 210 | 5.5 |  | 1 | Tempo 2-1-1; RIR 1; poor squeeze on 6 |</t>
  </si>
  <si>
    <t>| 7 |  | 1 | 2026-06-22 | Phase 7 - Day 1: Heavy Pull + Carry + Arm Specialization | Body Row | Pull | 1 | 0 | 8 |  | 1-2 | Tempo 2-2-1; RIR 1-2 |</t>
  </si>
  <si>
    <t>| 7 |  | 1 | 2026-06-22 | Phase 7 - Day 1: Heavy Pull + Carry + Arm Specialization | Body Row | Pull | 2 | 0 | 8 |  | 1-2 | Tempo 2-2-1; RIR 1-2 |</t>
  </si>
  <si>
    <t>| 7 |  | 1 | 2026-06-22 | Phase 7 - Day 1: Heavy Pull + Carry + Arm Specialization | Body Row | Pull | 3 | 0 | 8 |  | 1-2 | Tempo 2-2-1; RIR 1-2; right slipping from sweat fatigue  |</t>
  </si>
  <si>
    <t>| 7 |  | 1 | 2026-06-22 | Phase 7 - Day 1: Heavy Pull + Carry + Arm Specialization | Anchored Single Arm Dumbbell Curl | Arms_Biceps | 1 | 35 | 7 |  | 1-2 | Started with left; tempo 2-2-2; RIR 1-2 |</t>
  </si>
  <si>
    <t>| 7 |  | 1 | 2026-06-22 | Phase 7 - Day 1: Heavy Pull + Carry + Arm Specialization | Anchored Single Arm Dumbbell Curl | Arms_Biceps | 2 | 35 | 7 |  | 1-2 | Started with left; tempo 2-2-2; RIR 1-2 |</t>
  </si>
  <si>
    <t>| 7 |  | 1 | 2026-06-22 | Phase 7 - Day 1: Heavy Pull + Carry + Arm Specialization | Anchored Single Arm Dumbbell Curl | Arms_Biceps | 3 | 35 | 7 |  | 1 | Started with left; tempo 2-2-2; RIR 1 |</t>
  </si>
  <si>
    <t>| 7 |  | 1 | 2026-06-22 | Phase 7 - Day 1: Heavy Pull + Carry + Arm Specialization | Anchored Single Arm Dumbbell Curl | Arms_Biceps | 4 | 35 | 5.5 |  | 1 | Started with left; tempo 2-2-2; RIR 1 |</t>
  </si>
  <si>
    <t>| 7 |  | 1 | 2026-06-22 | Phase 7 - Day 1: Heavy Pull + Carry + Arm Specialization | Single-Arm Overhead Cable Extension | Arms_Triceps | 1 | 20 | 12 |  | 2 | Tempo 3-1-3; RIR 2 |</t>
  </si>
  <si>
    <t>| 7 |  | 1 | 2026-06-22 | Phase 7 - Day 1: Heavy Pull + Carry + Arm Specialization | Single-Arm Overhead Cable Extension | Arms_Triceps | 2 | 20 | 12 |  | 2 | Tempo 3-1-3; RIR 2 |</t>
  </si>
  <si>
    <t>| 7 |  | 1 | 2026-06-22 | Phase 7 - Day 1: Heavy Pull + Carry + Arm Specialization | Single-Arm Overhead Cable Extension | Arms_Triceps | 3 | 20 | 11 |  | 1 | Tempo 3-1-3; RIR 1 |</t>
  </si>
  <si>
    <t>| 7 |  | 1 | 2026-06-22 | Phase 7 - Day 1: Heavy Pull + Carry + Arm Specialization | Single-Arm Overhead Cable Extension | Arms_Triceps | 4 | 20 | 9 |  | 1 | Tempo 3-1-3; RIR 1 |</t>
  </si>
  <si>
    <t>| 7 |  | 1 | 2026-06-22 | Phase 7 - Day 1: Heavy Pull + Carry + Arm Specialization | Plate Pinch | Carry | 1 | 50 |  | 70.199999999999989 |  |  |</t>
  </si>
  <si>
    <t>| 7 |  | 1 | 2026-06-22 | Phase 7 - Day 1: Heavy Pull + Carry + Arm Specialization | Plate Pinch | Carry | 2 | 50 |  | 49.8 |  | Left slipped first  |</t>
  </si>
  <si>
    <t>| 7 |  | 1 | 2026-06-22 | Phase 7 - Day 1: Heavy Pull + Carry + Arm Specialization | Plate Pinch | Carry | 3 | 50 |  | 45 |  | Left slipped first  |</t>
  </si>
  <si>
    <t>| 7 |  | 1 | 2026-06-22 | Phase 7 - Day 1: Heavy Pull + Carry + Arm Specialization | Dead Hang | Carry | 1 | 0 |  | 55.2 |  | 55/60=0.917 |</t>
  </si>
  <si>
    <t>| 7 |  | 1 | 2026-06-22 | Phase 7 - Day 1: Heavy Pull + Carry + Arm Specialization | Dead Hang | Carry | 2 | 0 |  | 45 |  |  |</t>
  </si>
  <si>
    <t>| 7 |  | 2 | 2026-06-23 | Phase 7 - Day 2: Heavy Press + Triceps Priority | Treadmill Walking | Cardio | 1 |  |  | 360 |  | 4.2 mph, 5% incline  |</t>
  </si>
  <si>
    <t>| 7 |  | 2 | 2026-06-23 | Phase 7 - Day 2: Heavy Press + Triceps Priority | Band Pull Aparts | Warmup | 1 | 0 | 12 |  |  | Red band |</t>
  </si>
  <si>
    <t>| 7 |  | 2 | 2026-06-23 | Phase 7 - Day 2: Heavy Press + Triceps Priority | Serratus Wall Slides (banded) | Warmup | 1 | 0 | 8 |  |  |  |</t>
  </si>
  <si>
    <t>| 7 |  | 2 | 2026-06-23 | Phase 7 - Day 2: Heavy Press + Triceps Priority | Band Pull Aparts | Warmup | 2 | 0 | 12 |  |  | Red band |</t>
  </si>
  <si>
    <t>| 7 |  | 2 | 2026-06-23 | Phase 7 - Day 2: Heavy Press + Triceps Priority | Serratus Wall Slides (banded) | Warmup | 2 | 0 | 8 |  |  |  |</t>
  </si>
  <si>
    <t>| 7 |  | 2 | 2026-06-23 | Phase 7 - Day 2: Heavy Press + Triceps Priority | Neutral Grip Dumbbell Floor Press | Push | 1 | 130 | 8 |  | 2 | Tempo 3-1-1; RIR 2 |</t>
  </si>
  <si>
    <t>| 7 |  | 2 | 2026-06-23 | Phase 7 - Day 2: Heavy Press + Triceps Priority | Neutral Grip Dumbbell Floor Press | Push | 2 | 140 | 8 |  | 1-2 | Tempo 3-1-1; RIR 1-2 |</t>
  </si>
  <si>
    <t>| 7 |  | 2 | 2026-06-23 | Phase 7 - Day 2: Heavy Press + Triceps Priority | Neutral Grip Dumbbell Floor Press | Push | 3 | 140 | 6 |  | 1-2 | Tempo 3-1-1; RIR 1-2 |</t>
  </si>
  <si>
    <t>| 7 |  | 2 | 2026-06-23 | Phase 7 - Day 2: Heavy Press + Triceps Priority | Neutral Grip Dumbbell Floor Press | Push | 4 | 140 | 6 |  | 1-2 | Tempo 3-1-1; RIR 1-2 |</t>
  </si>
  <si>
    <t>| 7 |  | 2 | 2026-06-23 | Phase 7 - Day 2: Heavy Press + Triceps Priority | Machine Chest Press | Push | 1 | 100 | 10 |  | 2 | Tempo 2-1-2; RIR 2; seat at 3 |</t>
  </si>
  <si>
    <t>| 7 |  | 2 | 2026-06-23 | Phase 7 - Day 2: Heavy Press + Triceps Priority | Machine Chest Press | Push | 2 | 105 | 8 |  | 1 | Tempo 2-1-2; RIR 1; seat at 3; bars at 2 (slightly different chest press machine from weeks 1 &amp; 2) |</t>
  </si>
  <si>
    <t>| 7 |  | 2 | 2026-06-23 | Phase 7 - Day 2: Heavy Press + Triceps Priority | Machine Chest Press | Push | 3 | 105 | 6 |  | 1 | Tempo 2-1-2; RIR 1; seat at 3; bars at 2 (slightly different chest press machine from weeks 1 &amp; 2) |</t>
  </si>
  <si>
    <t>| 7 |  | 2 | 2026-06-23 | Phase 7 - Day 2: Heavy Press + Triceps Priority | Machine Chest Press | Push | 4 | 105 | 8 |  | 1 | Strict no Tempo 2-1-2; RIR 1; seat at 3; bars at 2 (slightly different chest press machine from weeks 1 &amp; 2) |</t>
  </si>
  <si>
    <t>| 7 |  | 2 | 2026-06-23 | Phase 7 - Day 2: Heavy Press + Triceps Priority | Cable Fly (Standing) | Push | 1 | 20 | 12 |  | 2+ | Tempo 2-2-2; RIR 2+; had the cuff available today so it was much more comfortable  |</t>
  </si>
  <si>
    <t>| 7 |  | 2 | 2026-06-23 | Phase 7 - Day 2: Heavy Press + Triceps Priority | Cable Fly (Standing) | Push | 2 | 30 | 12 |  | 2+ | Split stance for a bit more balance to control the fly; Tempo 2-2-2; RIR 2+; had the cuff available today so it was much more comfortable  |</t>
  </si>
  <si>
    <t>| 7 |  | 2 | 2026-06-23 | Phase 7 - Day 2: Heavy Press + Triceps Priority | Cable Fly (Standing) | Push | 3 | 30 | 15 |  | 1+ | Tempo 2-2-2; RIR 1+; had the cuff available today so it was much more comfortable  |</t>
  </si>
  <si>
    <t>| 7 |  | 2 | 2026-06-23 | Phase 7 - Day 2: Heavy Press + Triceps Priority | Single-Arm Overhead Cable Extension | Arms_Triceps | 1 | 20 | 11 |  | 1-2 | Left fatigued quicker; tempo 3-1-3; RIR 1-2 |</t>
  </si>
  <si>
    <t>| 7 |  | 2 | 2026-06-23 | Phase 7 - Day 2: Heavy Press + Triceps Priority | Single-Arm Overhead Cable Extension | Arms_Triceps | 2 | 20 | 10 |  | 1-2 | tempo 3-1-3; RIR 1-2 |</t>
  </si>
  <si>
    <t>| 7 |  | 2 | 2026-06-23 | Phase 7 - Day 2: Heavy Press + Triceps Priority | Single-Arm Overhead Cable Extension | Arms_Triceps | 3 | 20 | 9 |  | 1-2 | tempo 3-1-3; RIR 1-2 |</t>
  </si>
  <si>
    <t>| 7 |  | 2 | 2026-06-23 | Phase 7 - Day 2: Heavy Press + Triceps Priority | Single-Arm Overhead Cable Extension | Arms_Triceps | 4 | 22.5 | 8 |  | 1 | tempo 3-1-3; RIR 1 |</t>
  </si>
  <si>
    <t>| 7 |  | 2 | 2026-06-23 | Phase 7 - Day 2: Heavy Press + Triceps Priority | High Cable Tricep Pushdown | Arms_Triceps | 1 | 70 | 8 |  | 1-2 | Tempo 2-1-2; RIR 1-2 |</t>
  </si>
  <si>
    <t>| 7 |  | 2 | 2026-06-23 | Phase 7 - Day 2: Heavy Press + Triceps Priority | High Cable Tricep Pushdown | Arms_Triceps | 2 | 60 | 8 |  | 1-2 | Slow control Tempo 2-1-2; RIR 1-2; free standing. No back support like the other PFnot sure if that matters but this feels much more controlled with better ROM regardless of previous weight this feels more like time under tension in the shortened position  |</t>
  </si>
  <si>
    <t>| 7 |  | 2 | 2026-06-23 | Phase 7 - Day 2: Heavy Press + Triceps Priority | High Cable Tricep Pushdown | Arms_Triceps | 3 | 60 | 6.5 |  | 1 | Slow control Tempo 2-1-2; RIR 1; free standing. No back support like the other PFnot sure if that matters but this feels much more controlled with better ROM regardless of previous weight this feels more like time under tension in the shortened position  |</t>
  </si>
  <si>
    <t>| 7 |  | 2 | 2026-06-23 | Phase 7 - Day 2: Heavy Press + Triceps Priority | High Cable Tricep Pushdown | Arms_Triceps | 4 | 60 | 7 |  | 1 | More an engagement too; Slow control Tempo 2-1-2; RIR 1; free standing. No back support like the other PFnot sure if that matters but this feels much more controlled with better ROM regardless of previous weight this feels more like time under tension in the shortened position  |</t>
  </si>
  <si>
    <t>| 7 |  | 2 | 2026-06-23 | Phase 7 - Day 2: Heavy Press + Triceps Priority | Plate Pinch | Carry | 1 | 50 |  | 75 |  | 75/60=1.25 minutes  |</t>
  </si>
  <si>
    <t>| 7 |  | 2 | 2026-06-23 | Phase 7 - Day 2: Heavy Press + Triceps Priority | Plate Pinch | Carry | 2 | 50 |  | 45 |  | Left slip |</t>
  </si>
  <si>
    <t>| 7 |  | 2 | 2026-06-23 | Phase 7 - Day 2: Heavy Press + Triceps Priority | Plate Pinch | Carry | 3 | 50 |  | 60 |  | Left slip |</t>
  </si>
  <si>
    <t>| 7 |  | 2 | 2026-06-23 | Phase 7 - Day 2: Heavy Press + Triceps Priority | Dead Hang | Carry | 1 | 0 |  | 60 |  | 60 seconds  |</t>
  </si>
  <si>
    <t>| 7 |  | 2 | 2026-06-23 | Phase 7 - Day 2: Heavy Press + Triceps Priority | Dead Hang | Carry | 2 | 0 |  | 52.2 |  | 52/60=0.867 |</t>
  </si>
  <si>
    <t>| 7 |  | 2 | 2026-06-23 | Phase 7 - Day 2: Heavy Press + Triceps Priority | Rowing | Pull | 1 |  |  | 450 |  | Capacity finish |</t>
  </si>
  <si>
    <t>| 7 |  | 3 | 2026-06-25 | Phase 7 - Day 3: Lower Body + Carry Progression + Arm Support | Treadmill Walking | Cardio | 1 |  |  | 360 |  | 4.2 mph, 5% incline |</t>
  </si>
  <si>
    <t>| 7 |  | 3 | 2026-06-25 | Phase 7 - Day 3: Lower Body + Carry Progression + Arm Support | Goblet Squat | Legs | 1 | 55 | 10 |  | 2 | Tempo 3-1-1; RIR 2 |</t>
  </si>
  <si>
    <t>| 7 |  | 3 | 2026-06-25 | Phase 7 - Day 3: Lower Body + Carry Progression + Arm Support | Goblet Squat | Legs | 2 | 65 | 10 |  | 2 | Tempo 3-1-1; RIR 2 |</t>
  </si>
  <si>
    <t>| 7 |  | 3 | 2026-06-25 | Phase 7 - Day 3: Lower Body + Carry Progression + Arm Support | Goblet Squat | Legs | 3 | 75 | 9 |  | 1-2 | Tempo 3-1-1; RIR 1-2 |</t>
  </si>
  <si>
    <t>| 7 |  | 3 | 2026-06-25 | Phase 7 - Day 3: Lower Body + Carry Progression + Arm Support | Dumbbell Romanian Deadlift | Legs | 1 | 150 | 8 |  | 2+ | Tempo 3-1-1; RIR 2+ |</t>
  </si>
  <si>
    <t>| 7 |  | 3 | 2026-06-25 | Phase 7 - Day 3: Lower Body + Carry Progression + Arm Support | Dumbbell Romanian Deadlift | Legs | 2 | 150 | 8 |  | 2+ | Tempo 3-1-1; RIR 2+ |</t>
  </si>
  <si>
    <t>| 7 |  | 3 | 2026-06-25 | Phase 7 - Day 3: Lower Body + Carry Progression + Arm Support | Dumbbell Romanian Deadlift | Legs | 3 | 150 | 9 |  | 2+ | Tempo 3-1-1; RIR 2+ |</t>
  </si>
  <si>
    <t>| 7 |  | 3 | 2026-06-25 | Phase 7 - Day 3: Lower Body + Carry Progression + Arm Support | Walking Lunges | Legs | 1 | 30 |  | 12 | 2 | Tempo 2-1–1; RIR 2 |</t>
  </si>
  <si>
    <t>| 7 |  | 3 | 2026-06-25 | Phase 7 - Day 3: Lower Body + Carry Progression + Arm Support | Walking Lunges | Legs | 2 | 30 |  | 12 | 2 | Tempo 2-1–1; RIR 2 |</t>
  </si>
  <si>
    <t>| 7 |  | 3 | 2026-06-25 | Phase 7 - Day 3: Lower Body + Carry Progression + Arm Support | Farmer's Walk | Carry | 1 | 150 |  | 60 |  | 2 mph, 0.5% incline  |</t>
  </si>
  <si>
    <t>| 7 |  | 3 | 2026-06-25 | Phase 7 - Day 3: Lower Body + Carry Progression + Arm Support | Farmer's Walk | Carry | 2 | 150 |  | 54 |  | 2 mph, 0.5% incline 54/60=0.9 |</t>
  </si>
  <si>
    <t>| 7 |  | 3 | 2026-06-25 | Phase 7 - Day 3: Lower Body + Carry Progression + Arm Support | Farmer's Walk | Carry | 3 | 150 |  | 46.2 |  | 2 mph, 0.5% incline 46/60=0.767 |</t>
  </si>
  <si>
    <t>| 7 |  | 3 | 2026-06-25 | Phase 7 - Day 3: Lower Body + Carry Progression + Arm Support | Farmer's Walk | Carry | 4 | 150 |  | 45 |  | 2 mph, 0.5% incline /60= |</t>
  </si>
  <si>
    <t>| 7 |  | 3 | 2026-06-25 | Phase 7 - Day 3: Lower Body + Carry Progression + Arm Support | Farmer's Walk | Carry | 5 | 150 |  | 43.199999999999996 |  | Lower back getting a little fatigued but good to go. It’s expected fatigue given the earlier exercises; 2 mph, 0.5% incline /60= |</t>
  </si>
  <si>
    <t>| 7 |  | 3 | 2026-06-25 | Phase 7 - Day 3: Lower Body + Carry Progression + Arm Support | Anchored Single Arm Dumbbell Curl | Arms_Biceps | 1 | 35 | 8 |  | 1-2 | Left side first; tempo 2-2-2; RIR 1-2 |</t>
  </si>
  <si>
    <t>| 7 |  | 3 | 2026-06-25 | Phase 7 - Day 3: Lower Body + Carry Progression + Arm Support | Anchored Single Arm Dumbbell Curl | Arms_Biceps | 2 | 35 | 7 |  | 1-2 | Left side first; tempo 2-2-2; RIR 1-2 |</t>
  </si>
  <si>
    <t>| 7 |  | 3 | 2026-06-25 | Phase 7 - Day 3: Lower Body + Carry Progression + Arm Support | Anchored Single Arm Dumbbell Curl | Arms_Biceps | 3 | 35 | 6 |  | 1-2 | Left side first; tempo 2-2-2; RIR 1-2 |</t>
  </si>
  <si>
    <t>| 7 |  | 3 | 2026-06-25 | Phase 7 - Day 3: Lower Body + Carry Progression + Arm Support | Anchored Single Arm Dumbbell Curl | Arms_Biceps | 4 | 35 | 6 |  | 1-2 | Left side first; tempo 2-2-2; RIR 1-2 |</t>
  </si>
  <si>
    <t>| 7 |  | 3 | 2026-06-25 | Phase 7 - Day 3: Lower Body + Carry Progression + Arm Support | High Cable Tricep Pushdown | Arms_Triceps | 1 | 60 | 10 |  | 2 | ROM 90-100 degrees; tempo 2-1-2; RIR 2 |</t>
  </si>
  <si>
    <t>| 7 |  | 3 | 2026-06-25 | Phase 7 - Day 3: Lower Body + Carry Progression + Arm Support | High Cable Tricep Pushdown | Arms_Triceps | 2 | 62.5 | 10 |  | 2 | ROM 90-100 degrees; tempo 2-1-2; RIR 2 |</t>
  </si>
  <si>
    <t>| 7 |  | 3 | 2026-06-25 | Phase 7 - Day 3: Lower Body + Carry Progression + Arm Support | High Cable Tricep Pushdown | Arms_Triceps | 3 | 65 | 9 |  | 1-2 | ROM 90-100 degrees; tempo 2-1-2; RIR 1-2 |</t>
  </si>
  <si>
    <t>| 7 |  | 3 | 2026-06-25 | Phase 7 - Day 3: Lower Body + Carry Progression + Arm Support | High Cable Tricep Pushdown | Arms_Triceps | 4 | 65 | 7 |  | 1-2 | ROM 90-100 degrees; tempo 2-1-2; RIR 1-2 |</t>
  </si>
  <si>
    <t>| 7 |  | 3 | 2026-06-25 | Phase 7 - Day 3: Lower Body + Carry Progression + Arm Support | Plate Pinch | Carry | 1 | 50 |  | 70.199999999999989 |  | 70/60=1.167 |</t>
  </si>
  <si>
    <t>| 7 |  | 3 | 2026-06-25 | Phase 7 - Day 3: Lower Body + Carry Progression + Arm Support | Plate Pinch | Carry | 2 | 50 |  | 52.8 |  | 53/60=0.883 right slipping first  |</t>
  </si>
  <si>
    <t>| 7 |  | 3 | 2026-06-25 | Phase 7 - Day 3: Lower Body + Carry Progression + Arm Support | Plate Pinch | Carry | 3 | 50 |  | 45.6 |  |       right slipping first  |</t>
  </si>
  <si>
    <t>| 7 |  | 3 | 2026-06-25 | Phase 7 - Day 3: Lower Body + Carry Progression + Arm Support | Dead Hang | Carry | 1 | 0 |  | 49.8 |  | 50/60=0.833 |</t>
  </si>
  <si>
    <t>| 7 |  | 3 | 2026-06-25 | Phase 7 - Day 3: Lower Body + Carry Progression + Arm Support | Dead Hang | Carry | 2 | 0 |  | 45 |  | Left slip  |</t>
  </si>
  <si>
    <t>| 7 |  | 4 | 2026-06-27 | Phase 7 - Day 4: Arms + Capacity + Grip | Treadmill Walking | Cardio | 1 |  |  | 363 |  | 4.3 mph, 5% incline; nostril breathing only |</t>
  </si>
  <si>
    <t>| 7 |  | 4 | 2026-06-27 | Phase 7 - Day 4: Arms + Capacity + Grip | Farmer's Walk | Carry | 1 | 150 |  | 75 |  | 2 mph, 0.5% incline. Room on the tank |</t>
  </si>
  <si>
    <t>| 7 |  | 4 | 2026-06-27 | Phase 7 - Day 4: Arms + Capacity + Grip | Farmer's Walk | Carry | 2 | 150 |  | 64.800000000000011 |  | 2 mph, 0.5% incline. 65/60=1.0833 |</t>
  </si>
  <si>
    <t>| 7 |  | 4 | 2026-06-27 | Phase 7 - Day 4: Arms + Capacity + Grip | Farmer's Walk | Carry | 3 | 150 |  | 60 |  | 2 mph, 0.5% incline |</t>
  </si>
  <si>
    <t>| 7 |  | 4 | 2026-06-27 | Phase 7 - Day 4: Arms + Capacity + Grip | Farmer's Walk | Carry | 4 | 150 |  | 49.8 |  | 2 mph, 0.5% incline |</t>
  </si>
  <si>
    <t>| 7 |  | 4 | 2026-06-27 | Phase 7 - Day 4: Arms + Capacity + Grip | Farmer's Walk | Carry | 5 | 150 |  | 49.8 |  | 2 mph, 0.5% incline |</t>
  </si>
  <si>
    <t>| 7 |  | 4 | 2026-06-27 | Phase 7 - Day 4: Arms + Capacity + Grip | Anchored Single Arm Dumbbell Curl | Arms_Biceps | 1 | 35 | 8 |  | 1-2 | Tempo 2-2-2; RIR 1-2; left first |</t>
  </si>
  <si>
    <t>| 7 |  | 4 | 2026-06-27 | Phase 7 - Day 4: Arms + Capacity + Grip | Anchored Single Arm Dumbbell Curl | Arms_Biceps | 2 | 35 | 8 |  | 1-2 | Tempo 2-2-2; RIR 1-2; left first |</t>
  </si>
  <si>
    <t>| 7 |  | 4 | 2026-06-27 | Phase 7 - Day 4: Arms + Capacity + Grip | Anchored Single Arm Dumbbell Curl | Arms_Biceps | 3 | 35 | 6 |  | 1 | Tempo 2-2-2; RIR 1; left contraction failed first on 6 but got a good squeeze ROM |</t>
  </si>
  <si>
    <t>| 7 |  | 4 | 2026-06-27 | Phase 7 - Day 4: Arms + Capacity + Grip | Anchored Single Arm Dumbbell Curl | Arms_Biceps | 4 | 35 | 6 |  | 1 | Tempo 2-2-2; RIR 1; left contraction failed first on 6 but got a good squeeze ROM |</t>
  </si>
  <si>
    <t>| 7 |  | 4 | 2026-06-27 | Phase 7 - Day 4: Arms + Capacity + Grip | Single-Arm Overhead Cable Extension | Arms_Triceps | 1 | 20 | 12 |  | 2 | Tempo 3-1-3; RIR 2 |</t>
  </si>
  <si>
    <t>| 7 |  | 4 | 2026-06-27 | Phase 7 - Day 4: Arms + Capacity + Grip | Single-Arm Overhead Cable Extension | Arms_Triceps | 2 | 20 | 12 |  | 1-2 | Tempo 3-1-3; RIR 1-2 |</t>
  </si>
  <si>
    <t>| 7 |  | 4 | 2026-06-27 | Phase 7 - Day 4: Arms + Capacity + Grip | Single-Arm Overhead Cable Extension | Arms_Triceps | 3 | 22.5 | 10 |  | 1 | Tempo 3-1-3; RIR 1 |</t>
  </si>
  <si>
    <t>| 7 |  | 4 | 2026-06-27 | Phase 7 - Day 4: Arms + Capacity + Grip | Single-Arm Overhead Cable Extension | Arms_Triceps | 4 | 22.5 | 9 |  | 0-1 | Tempo 3-1-3; RIR 0-1 |</t>
  </si>
  <si>
    <t>| 7 |  | 4 | 2026-06-27 | Phase 7 - Day 4: Arms + Capacity + Grip | High Cable Tricep Pushdown | Arms_Triceps | 1 | 60 | 10 |  | 2 | Tempo 2-1-2; RIR 2 |</t>
  </si>
  <si>
    <t>| 7 |  | 4 | 2026-06-27 | Phase 7 - Day 4: Arms + Capacity + Grip | High Cable Tricep Pushdown | Arms_Triceps | 2 | 60 | 9 |  | 1-2 | Tempo 2-1-2; RIR 1-2 |</t>
  </si>
  <si>
    <t>| 7 |  | 4 | 2026-06-27 | Phase 7 - Day 4: Arms + Capacity + Grip | High Cable Tricep Pushdown | Arms_Triceps | 3 | 65 | 7 |  | 1 | Tempo 2-1-2; RIR 1 |</t>
  </si>
  <si>
    <t>| 7 |  | 4 | 2026-06-27 | Phase 7 - Day 4: Arms + Capacity + Grip | High Cable Tricep Pushdown | Arms_Triceps | 4 | 65 | 6.5 |  | 1 | Tempo 2-1-2; RIR 1 |</t>
  </si>
  <si>
    <t>| 7 |  | 4 | 2026-06-27 | Phase 7 - Day 4: Arms + Capacity + Grip | Hammer Curls with Rope and Cable | Arms_Biceps | 1 | 25 | 12 |  | 2 | Tempo 2-2-2; RIR 2 |</t>
  </si>
  <si>
    <t>| 7 |  | 4 | 2026-06-27 | Phase 7 - Day 4: Arms + Capacity + Grip | Hammer Curls with Rope and Cable | Arms_Biceps | 2 | 30 | 9 |  | 1-2 | Tempo 2-1-2; RIR 1-2 |</t>
  </si>
  <si>
    <t>| 7 |  | 4 | 2026-06-27 | Phase 7 - Day 4: Arms + Capacity + Grip | Hammer Curls with Rope and Cable | Arms_Biceps | 3 | 30 | 7 |  | 1 | Tempo 2-1-2; RIR 1 |</t>
  </si>
  <si>
    <t>| 7 |  | 4 | 2026-06-27 | Phase 7 - Day 4: Arms + Capacity + Grip | Plate Pinch | Carry | 1 | 50 |  | 73.2 |  | 73/60=1.217 |</t>
  </si>
  <si>
    <t>| 7 |  | 4 | 2026-06-27 | Phase 7 - Day 4: Arms + Capacity + Grip | Plate Pinch | Carry | 2 | 50 |  | 58.8 |  | 59/60=0.983 left slipped first |</t>
  </si>
  <si>
    <t>| 7 |  | 4 | 2026-06-27 | Phase 7 - Day 4: Arms + Capacity + Grip | Plate Pinch | Carry | 3 | 50 |  | 46.800000000000004 |  | 47/60=0.783 |</t>
  </si>
  <si>
    <t>| 7 |  | 4 | 2026-06-27 | Phase 7 - Day 4: Arms + Capacity + Grip | Dead Hang | Carry | 1 | 0 |  | 55.2 |  | 55/60=0.917 |</t>
  </si>
  <si>
    <t>| 7 |  | 4 | 2026-06-27 | Phase 7 - Day 4: Arms + Capacity + Grip | Dead Hang | Carry | 2 | 0 |  | 49.8 |  |  |</t>
  </si>
  <si>
    <t>| 7 |  | 4 | 2026-06-27 | Phase 7 - Day 4: Arms + Capacity + Grip | Rowing | Pull | 1 |  |  | 463 |  | Capacity finish  |</t>
  </si>
  <si>
    <t>| 7 |  | 1 | 2026-06-29 | Phase 7 - Day 1: Heavy Pull + Carry + Arm Specialization | Treadmill Walking | Cardio | 1 |  |  | 363 |  | 4.3 mph; 5% incline |</t>
  </si>
  <si>
    <t>| 7 |  | 1 | 2026-06-29 | Phase 7 - Day 1: Heavy Pull + Carry + Arm Specialization | Band Pull Aparts | Warmup | 1 | 0 | 15 |  |  |  |</t>
  </si>
  <si>
    <t>| 7 |  | 1 | 2026-06-29 | Phase 7 - Day 1: Heavy Pull + Carry + Arm Specialization | Band Pull Aparts | Warmup | 2 | 0 | 15 |  |  |  |</t>
  </si>
  <si>
    <t>| 7 |  | 1 | 2026-06-29 | Phase 7 - Day 1: Heavy Pull + Carry + Arm Specialization | Serratus Wall Slides (banded) | Warmup | 1 | 0 | 8 |  |  |  |</t>
  </si>
  <si>
    <t>| 7 |  | 1 | 2026-06-29 | Phase 7 - Day 1: Heavy Pull + Carry + Arm Specialization | Serratus Wall Slides (banded) | Warmup | 2 | 0 | 8 |  |  |  |</t>
  </si>
  <si>
    <t>| 7 |  | 1 | 2026-06-29 | Phase 7 - Day 1: Heavy Pull + Carry + Arm Specialization | Farmer's Walk | Carry | 1 | 150 |  | 70.199999999999989 |  | 70/60=1.167 |</t>
  </si>
  <si>
    <t>| 7 |  | 1 | 2026-06-29 | Phase 7 - Day 1: Heavy Pull + Carry + Arm Specialization | Farmer's Walk | Carry | 2 | 150 |  | 64.800000000000011 |  |  |</t>
  </si>
  <si>
    <t>| 7 |  | 1 | 2026-06-29 | Phase 7 - Day 1: Heavy Pull + Carry + Arm Specialization | Farmer's Walk | Carry | 3 | 150 |  | 55.2 |  | 55/60=0.917 |</t>
  </si>
  <si>
    <t>| 7 |  | 1 | 2026-06-29 | Phase 7 - Day 1: Heavy Pull + Carry + Arm Specialization | Farmer's Walk | Carry | 4 | 150 |  | 52.2 |  | 52/60=0.867 |</t>
  </si>
  <si>
    <t>| 7 |  | 1 | 2026-06-29 | Phase 7 - Day 1: Heavy Pull + Carry + Arm Specialization | Farmer's Walk | Carry | 5 | 150 |  | 49.8 |  | 50/60=0.833 |</t>
  </si>
  <si>
    <t>| 7 |  | 1 | 2026-06-29 | Phase 7 - Day 1: Heavy Pull + Carry + Arm Specialization | Plate Loaded Seated Row | Pull | 1 | 140 | 8 |  | 2 | Machine says “starting resistance is 25 lbs” but I added 70 lbs per arm; tempo 2-1-2; RIR 2 |</t>
  </si>
  <si>
    <t>| 7 |  | 1 | 2026-06-29 | Phase 7 - Day 1: Heavy Pull + Carry + Arm Specialization | Plate Loaded Seated Row | Pull | 2 | 160 | 7 |  | 1-2 | 80 lbs per arm; tempo 2-1-2; RIR 1-2; difficult.  |</t>
  </si>
  <si>
    <t>| 7 |  | 1 | 2026-06-29 | Phase 7 - Day 1: Heavy Pull + Carry + Arm Specialization | Plate Loaded Seated Row | Pull | 3 | 160 | 6 |  | 1-2 | 80 lbs per arm; tempo 2-1-2; RIR 1-2; difficult.  |</t>
  </si>
  <si>
    <t>| 7 |  | 1 | 2026-06-29 | Phase 7 - Day 1: Heavy Pull + Carry + Arm Specialization | Plate Loaded Seated Row | Pull | 4 | 160 | 5 |  | 2 | Machine says “starting resistance is 25 lbs” but I added 70 lbs per arm; tempo 2-1-2; RIR 2 |</t>
  </si>
  <si>
    <t>| 7 |  | 1 | 2026-06-29 | Phase 7 - Day 1: Heavy Pull + Carry + Arm Specialization | Body Row | Pull | 1 | 0 | 8 |  | 1-2 | Tempo 2-2-1; RIR 1-2; feet elevated  |</t>
  </si>
  <si>
    <t>| 7 |  | 1 | 2026-06-29 | Phase 7 - Day 1: Heavy Pull + Carry + Arm Specialization | Body Row | Pull | 2 | 0 | 8 |  | 1-2 | Tempo 2-2-1; RIR 1-2; feet elevated  |</t>
  </si>
  <si>
    <t>| 7 |  | 1 | 2026-06-29 | Phase 7 - Day 1: Heavy Pull + Carry + Arm Specialization | Body Row | Pull | 3 | 0 | 8 |  | 1-2 | Tempo 2-2-1; RIR 1-2; feet elevated  |</t>
  </si>
  <si>
    <t>| 7 |  | 1 | 2026-06-29 | Phase 7 - Day 1: Heavy Pull + Carry + Arm Specialization | Anchored Single Arm Dumbbell Curl | Arms_Biceps | 1 | 35 | 5 |  |  | Yikes. Maybe too quick a transition from body rows to curls but the lactic acid build up is more today.  |</t>
  </si>
  <si>
    <t>| 7 |  | 1 | 2026-06-29 | Phase 7 - Day 1: Heavy Pull + Carry + Arm Specialization | Anchored Single Arm Dumbbell Curl | Arms_Biceps | 2 | 35 | 5 |  | 1-2 | Tempo controlled 2-2-2; RIR 1-2; is this a regression? Feels good but the reps aren’t there today |</t>
  </si>
  <si>
    <t>| 7 |  | 1 | 2026-06-29 | Phase 7 - Day 1: Heavy Pull + Carry + Arm Specialization | Anchored Single Arm Dumbbell Curl | Arms_Biceps | 3 | 35 | 5 |  | 1-2 | Tempo controlled 2-2-2; RIR 1-2; is this a regression? Feels good but the reps aren’t there today |</t>
  </si>
  <si>
    <t>| 7 |  | 1 | 2026-06-29 | Phase 7 - Day 1: Heavy Pull + Carry + Arm Specialization | Anchored Single Arm Dumbbell Curl | Arms_Biceps | 4 | 35 | 5 |  | 1-2 | Tempo controlled 2-2-2; RIR 1-2; is this a regression? Feels good but the reps aren’t there today |</t>
  </si>
  <si>
    <t>| 7 |  | 1 | 2026-06-29 | Phase 7 - Day 1: Heavy Pull + Carry + Arm Specialization | Single-Arm Overhead Cable Extension | Arms_Triceps | 1 | 20 | 12 |  | 2 | Tempo 3-1-3; RIR 2 |</t>
  </si>
  <si>
    <t>| 7 |  | 1 | 2026-06-29 | Phase 7 - Day 1: Heavy Pull + Carry + Arm Specialization | Single-Arm Overhead Cable Extension | Arms_Triceps | 2 | 25 | 10 |  | 1-2 | Tempo 3-1-3; RIR 1-2; ego lift |</t>
  </si>
  <si>
    <t>| 7 |  | 1 | 2026-06-29 | Phase 7 - Day 1: Heavy Pull + Carry + Arm Specialization | Single-Arm Overhead Cable Extension | Arms_Triceps | 3 | 22.5 | 11 |  | 1-2 | Tempo 3-1-3; RIR 1-2;  |</t>
  </si>
  <si>
    <t>| 7 |  | 1 | 2026-06-29 | Phase 7 - Day 1: Heavy Pull + Carry + Arm Specialization | Single-Arm Overhead Cable Extension | Arms_Triceps | 4 | 22.5 | 10 |  | 1-2 | Tempo 3-1-3; RIR 1-2;  |</t>
  </si>
  <si>
    <t>| 7 |  | 1 | 2026-06-29 | Phase 7 - Day 1: Heavy Pull + Carry + Arm Specialization | Plate Pinch | Carry | 1 | 50 |  | 73.8 |  | 74/60=1.233; fyi Coach I’m holding / pinching both simultaneously  |</t>
  </si>
  <si>
    <t>| 7 |  | 1 | 2026-06-29 | Phase 7 - Day 1: Heavy Pull + Carry + Arm Specialization | Plate Pinch | Carry | 2 | 50 |  | 61.800000000000004 |  | 62/60=1.0333 |</t>
  </si>
  <si>
    <t>| 7 |  | 1 | 2026-06-29 | Phase 7 - Day 1: Heavy Pull + Carry + Arm Specialization | Plate Pinch | Carry | 3 | 50 |  | 52.2 |  | 52/60=0.867 |</t>
  </si>
  <si>
    <t>| 7 |  | 1 | 2026-06-29 | Phase 7 - Day 1: Heavy Pull + Carry + Arm Specialization | Dead Hang | Carry | 1 | 0 |  | 54 |  |  |</t>
  </si>
  <si>
    <t>| 7 |  | 1 | 2026-06-29 | Phase 7 - Day 1: Heavy Pull + Carry + Arm Specialization | Dead Hang | Carry | 2 | 0 |  | 54 |  |  |</t>
  </si>
  <si>
    <t>| 7 |  | 1 | 2026-06-29 | Phase 7 - Day 1: Heavy Pull + Carry + Arm Specialization | Rowing | Pull | 1 |  |  | 470 |  | Capacity finish  |</t>
  </si>
  <si>
    <t>| 7 |  | 2 | 2026-06-30 | Phase 7 - Day 2: Heavy Press + Triceps Priority | Treadmill Walking | Cardio | 1 |  |  | 360 |  | 4.3 mph, 5% incline |</t>
  </si>
  <si>
    <t>| 7 |  | 2 | 2026-06-30 | Phase 7 - Day 2: Heavy Press + Triceps Priority | Band Pull Aparts | Warmup | 1 | 0 | 12 |  |  |  |</t>
  </si>
  <si>
    <t>| 7 |  | 2 | 2026-06-30 | Phase 7 - Day 2: Heavy Press + Triceps Priority | Band Pull Aparts | Warmup | 2 | 0 | 12 |  |  |  |</t>
  </si>
  <si>
    <t>| 7 |  | 2 | 2026-06-30 | Phase 7 - Day 2: Heavy Press + Triceps Priority | Serratus Wall Slides (banded) | Warmup | 1 | 0 | 8 |  |  |  |</t>
  </si>
  <si>
    <t>| 7 |  | 2 | 2026-06-30 | Phase 7 - Day 2: Heavy Press + Triceps Priority | Serratus Wall Slides (banded) | Warmup | 2 | 0 | 8 |  |  |  |</t>
  </si>
  <si>
    <t>| 7 |  | 2 | 2026-06-30 | Phase 7 - Day 2: Heavy Press + Triceps Priority | Neutral Grip Dumbbell Floor Press | Push | 1 | 130 | 8 |  | 2 | Tempo 3-1-1; RIR 2 |</t>
  </si>
  <si>
    <t>| 7 |  | 2 | 2026-06-30 | Phase 7 - Day 2: Heavy Press + Triceps Priority | Neutral Grip Dumbbell Floor Press | Push | 2 | 140 | 8 |  | 2 | Tempo 3-1-1; RIR 2 |</t>
  </si>
  <si>
    <t>| 7 |  | 2 | 2026-06-30 | Phase 7 - Day 2: Heavy Press + Triceps Priority | Neutral Grip Dumbbell Floor Press | Push | 3 | 150 | 6.5 |  | 1-2 | Tempo 3-1-1; RIR 1-2; I thought we were doing an overload. Had to farmer carry the dbs a good 30 sec walk to get to the right bench, so will push through 75s per hand. Let’s go!! 🙌 |</t>
  </si>
  <si>
    <t>| 7 |  | 2 | 2026-06-30 | Phase 7 - Day 2: Heavy Press + Triceps Priority | Neutral Grip Dumbbell Floor Press | Push | 4 | 150 | 5 |  | 1-2 | Tempo 3-1-1; RIR 1-2; I thought we were doing an overload. Had to farmer carry the dbs a good 30 sec walk to get to the right bench, so will push through 75s per hand. Let’s go!! 🙌 |</t>
  </si>
  <si>
    <t>| 7 |  | 2 | 2026-06-30 | Phase 7 - Day 2: Heavy Press + Triceps Priority | Machine Chest Press | Push | 1 | 110 | 12 |  | 1-2 | Tempo 2-1-2; RIR 1-2; Precor - Chest Press machine; seat at 3, Little bit different machine chest press. Has a foot pedal to help get the handles in a safer shoulder starting point  |</t>
  </si>
  <si>
    <t>| 7 |  | 2 | 2026-06-30 | Phase 7 - Day 2: Heavy Press + Triceps Priority | Machine Chest Press | Push | 2 | 115 | 12 |  | 1-2 | Tempo 2-1-2; RIR 1-2; seat at 3, Little bit different machine chest press. Has a foot pedal to help get the handles in a safer shoulder starting point  |</t>
  </si>
  <si>
    <t>| 7 |  | 2 | 2026-06-30 | Phase 7 - Day 2: Heavy Press + Triceps Priority | Machine Chest Press | Push | 3 | 120 | 11 |  | 1 | Tempo 2-1-2; RIR 1; Precor - Chest Press machine; seat at 3, Little bit different machine chest press. Has a foot pedal to help get the handles in a safer shoulder starting point  |</t>
  </si>
  <si>
    <t>| 7 |  | 2 | 2026-06-30 | Phase 7 - Day 2: Heavy Press + Triceps Priority | Machine Chest Press | Push | 4 | 125 | 9 |  | 1 | Tempo 2-1-2; RIR 1; Precor - Chest Press machine; seat at 3, Little bit different machine chest press. Has a foot pedal to help get the handles in a safer shoulder starting point  |</t>
  </si>
  <si>
    <t>| 7 |  | 2 | 2026-06-30 | Phase 7 - Day 2: Heavy Press + Triceps Priority | Cable Fly (Standing) | Push | 1 | 12.5 | 12 |  |  | Warm up. No padded cuff today |</t>
  </si>
  <si>
    <t>| 7 |  | 2 | 2026-06-30 | Phase 7 - Day 2: Heavy Press + Triceps Priority | Cable Fly (Standing) | Push | 2 | 22.5 | 15 |  | 2 | Working set. Tempo 2-2-2; RIR 2; No padded cuff today |</t>
  </si>
  <si>
    <t>| 7 |  | 2 | 2026-06-30 | Phase 7 - Day 2: Heavy Press + Triceps Priority | Cable Fly (Standing) | Push | 3 | 27.5 | 15 |  | 1-2 | Tempo 2-2-2; RIR 1-2; Working set. No padded cuff today |</t>
  </si>
  <si>
    <t>| 7 |  | 2 | 2026-06-30 | Phase 7 - Day 2: Heavy Press + Triceps Priority | Cable Fly (Standing) | Push | 4 | 32.5 | 12 |  | 1-2 | Working set. Tempo 2-2-2; RIR 1-2; No padded cuff today |</t>
  </si>
  <si>
    <t>| 7 |  | 2 | 2026-06-30 | Phase 7 - Day 2: Heavy Press + Triceps Priority | Single-Arm Overhead Cable Extension | Arms_Triceps | 1 | 20 | 12 |  | 1-2 | Tempo 3-1-3: RIR 1-2; left fatigued at 11 |</t>
  </si>
  <si>
    <t>| 7 |  | 2 | 2026-06-30 | Phase 7 - Day 2: Heavy Press + Triceps Priority | Single-Arm Overhead Cable Extension | Arms_Triceps | 2 | 22.5 | 12 |  | 1 | Tempo 3-1-3: RIR 1; left fatigued at 11 |</t>
  </si>
  <si>
    <t>| 7 |  | 2 | 2026-06-30 | Phase 7 - Day 2: Heavy Press + Triceps Priority | Single-Arm Overhead Cable Extension | Arms_Triceps | 3 | 22.5 | 10 |  | 1 | Tempo 3-1-3: RIR 1; left fatigued at 11 |</t>
  </si>
  <si>
    <t>| 7 |  | 2 | 2026-06-30 | Phase 7 - Day 2: Heavy Press + Triceps Priority | Single-Arm Overhead Cable Extension | Arms_Triceps | 4 | 22.5 | 9 |  | 1 | Tempo 3-1-3: RIR 1; left fatigued at 11 |</t>
  </si>
  <si>
    <t>| 7 |  | 2 | 2026-06-30 | Phase 7 - Day 2: Heavy Press + Triceps Priority | High Cable Tricep Pushdown | Arms_Triceps | 1 | 60 | 9 |  | 1-2 | Tempo 2-1-2; RIR 1-2; 90-100 degree ROM |</t>
  </si>
  <si>
    <t>| 7 |  | 2 | 2026-06-30 | Phase 7 - Day 2: Heavy Press + Triceps Priority | High Cable Tricep Pushdown | Arms_Triceps | 2 | 62.5 | 9 |  | 1-2 | Tempo 2-1-2; RIR 1-2; 90-100 degree ROM |</t>
  </si>
  <si>
    <t>| 7 |  | 2 | 2026-06-30 | Phase 7 - Day 2: Heavy Press + Triceps Priority | High Cable Tricep Pushdown | Arms_Triceps | 3 | 62.5 | 8 |  | 1-2 | Tempo 2-1-2; RIR 1-2; 90-100 degree ROM |</t>
  </si>
  <si>
    <t>| 7 |  | 2 | 2026-06-30 | Phase 7 - Day 2: Heavy Press + Triceps Priority | Treadmill Walking | Cardio | 2 |  |  | 360 |  | 4.3 mph, 5% incline |</t>
  </si>
  <si>
    <t>| 7 |  | 2 | 2026-06-30 | Phase 7 - Day 2: Heavy Press + Triceps Priority | High Cable Tricep Pushdown | Arms_Triceps | 4 | 65 | 6.5 |  | 1 | Tempo 2-1-2; RIR 1 |</t>
  </si>
  <si>
    <t>| 7 |  | 2 | 2026-06-30 | Phase 7 - Day 2: Heavy Press + Triceps Priority | Plate Pinch | Carry | 1 | 50 |  | 84 |  | 84/60=1.4 |</t>
  </si>
  <si>
    <t>| 7 |  | 2 | 2026-06-30 | Phase 7 - Day 2: Heavy Press + Triceps Priority | Plate Pinch | Carry | 2 | 50 |  | 58.8 |  | 59/60=0.983 left slipped first  |</t>
  </si>
  <si>
    <t>| 7 |  | 2 | 2026-06-30 | Phase 7 - Day 2: Heavy Press + Triceps Priority | Plate Pinch | Carry | 3 | 50 |  | 49.8 |  |  |</t>
  </si>
  <si>
    <t>| 7 |  | 2 | 2026-06-30 | Phase 7 - Day 2: Heavy Press + Triceps Priority | Dead Hang | Carry | 1 | 0 |  | 61.2 |  | 61/60=1.0167 |</t>
  </si>
  <si>
    <t>| 7 |  | 2 | 2026-06-30 | Phase 7 - Day 2: Heavy Press + Triceps Priority | Dead Hang | Carry | 2 | 0 |  | 51 |  | 51/60=0.85 |</t>
  </si>
  <si>
    <t>| 7 |  | 2 | 2026-06-30 | Phase 7 - Day 2: Heavy Press + Triceps Priority | Rowing | Pull | 1 |  |  | 460 |  | Capacity finish  |</t>
  </si>
  <si>
    <t>| 7 |  | 3 | 2026-07-02 | Phase 7 - Day 3: Lower Body + Carry Progression + Arm Support | Treadmill Walking | Cardio | 1 |  |  | 360 |  | Warm up |</t>
  </si>
  <si>
    <t>| 7 |  | 3 | 2026-07-02 | Phase 7 - Day 3: Lower Body + Carry Progression + Arm Support | Goblet Squat | Legs | 1 | 65 | 10 |  | 2 | Tempo 3-1-1; RIR 2 |</t>
  </si>
  <si>
    <t>| 7 |  | 3 | 2026-07-02 | Phase 7 - Day 3: Lower Body + Carry Progression + Arm Support | Goblet Squat | Legs | 2 | 70 | 10 |  | 2 | Tempo 3-1-1; RIR 2 |</t>
  </si>
  <si>
    <t>| 7 |  | 3 | 2026-07-02 | Phase 7 - Day 3: Lower Body + Carry Progression + Arm Support | Goblet Squat | Legs | 3 | 75 | 10 |  | 1-2 | Tempo 3-1-1; RIR 1-2 |</t>
  </si>
  <si>
    <t>| 7 |  | 3 | 2026-07-02 | Phase 7 - Day 3: Lower Body + Carry Progression + Arm Support | Dumbbell Romanian Deadlift | Legs | 1 | 150 | 10 |  | 2+ | Tempo 3-1-1; RIR 2+ |</t>
  </si>
  <si>
    <t>| 7 |  | 3 | 2026-07-02 | Phase 7 - Day 3: Lower Body + Carry Progression + Arm Support | Dumbbell Romanian Deadlift | Legs | 2 | 150 | 10 |  | 2 | Tempo 3-1-1; RIR 2 |</t>
  </si>
  <si>
    <t>| 7 |  | 3 | 2026-07-02 | Phase 7 - Day 3: Lower Body + Carry Progression + Arm Support | Dumbbell Romanian Deadlift | Legs | 3 | 150 | 10 |  | 1-2 | Tempo 3-1-1; RIR 1-2 |</t>
  </si>
  <si>
    <t>| 7 |  | 3 | 2026-07-02 | Phase 7 - Day 3: Lower Body + Carry Progression + Arm Support | Walking Lunges | Legs | 1 | 30 |  | 12 | 2+ | Tempo 2-1-1; RIR 2+ |</t>
  </si>
  <si>
    <t>| 7 |  | 3 | 2026-07-02 | Phase 7 - Day 3: Lower Body + Carry Progression + Arm Support | Walking Lunges | Legs | 2 | 35 |  | 12 | 2+ | Tempo 2-1-1; RIR 2+ |</t>
  </si>
  <si>
    <t>| 7 |  | 3 | 2026-07-02 | Phase 7 - Day 3: Lower Body + Carry Progression + Arm Support | Farmer's Walk | Carry | 1 | 150 |  | 60 |  | 2 mph, 0.5% incline  |</t>
  </si>
  <si>
    <t>| 7 |  | 3 | 2026-07-02 | Phase 7 - Day 3: Lower Body + Carry Progression + Arm Support | Farmer's Walk | Carry | 2 | 150 |  | 52.8 |  | 2 mph, 0.5% incline  |</t>
  </si>
  <si>
    <t>| 7 |  | 3 | 2026-07-02 | Phase 7 - Day 3: Lower Body + Carry Progression + Arm Support | Farmer's Walk | Carry | 3 | 150 |  | 46.800000000000004 |  | 2 mph, 0.5% incline  |</t>
  </si>
  <si>
    <t>| 7 |  | 3 | 2026-07-02 | Phase 7 - Day 3: Lower Body + Carry Progression + Arm Support | Farmer's Walk | Carry | 4 | 150 |  | 43.199999999999996 |  | 2 mph, 0.5% incline  |</t>
  </si>
  <si>
    <t>| 7 |  | 3 | 2026-07-02 | Phase 7 - Day 3: Lower Body + Carry Progression + Arm Support | Farmer's Walk | Carry | 5 | 150 |  | 42 |  | 2 mph, 0.5% incline  |</t>
  </si>
  <si>
    <t>| 7 |  | 3 | 2026-07-02 | Phase 7 - Day 3: Lower Body + Carry Progression + Arm Support | Anchored Single Arm Dumbbell Curl | Arms_Biceps | 1 | 35 | 8 |  | 2 | Left side first, tempo 2-2-2; RIR 2 |</t>
  </si>
  <si>
    <t>| 7 |  | 3 | 2026-07-02 | Phase 7 - Day 3: Lower Body + Carry Progression + Arm Support | Anchored Single Arm Dumbbell Curl | Arms_Biceps | 2 | 35 | 7.5 |  | 1-2 | Left side first, tempo 2-2-2; RIR 1-2 |</t>
  </si>
  <si>
    <t>| 7 |  | 3 | 2026-07-02 | Phase 7 - Day 3: Lower Body + Carry Progression + Arm Support | Anchored Single Arm Dumbbell Curl | Arms_Biceps | 3 | 35 | 6 |  | 1 | Left side first, tempo 2-2-2; RIR 1 |</t>
  </si>
  <si>
    <t>| 7 |  | 3 | 2026-07-02 | Phase 7 - Day 3: Lower Body + Carry Progression + Arm Support | Anchored Single Arm Dumbbell Curl | Arms_Biceps | 4 | 35 | 6 |  | 1 | Left side first, tempo 2-2-2; RIR 1 |</t>
  </si>
  <si>
    <t>| 7 |  | 3 | 2026-07-02 | Phase 7 - Day 3: Lower Body + Carry Progression + Arm Support | High Cable Tricep Pushdown | Arms_Triceps | 1 | 60 | 10 |  | 2+ | Warm up: Hoist cable machine; 120 lb plate; tempo 2-2-2; RIR 2+ |</t>
  </si>
  <si>
    <t>| 7 |  | 3 | 2026-07-02 | Phase 7 - Day 3: Lower Body + Carry Progression + Arm Support | High Cable Tricep Pushdown | Arms_Triceps | 2 | 62.5 | 11 |  | 2+ | Working set: Hoist cable machine; 120 lb plate + 5 lb block; tempo 2-2-2; RIR 2+ |</t>
  </si>
  <si>
    <t>| 7 |  | 3 | 2026-07-02 | Phase 7 - Day 3: Lower Body + Carry Progression + Arm Support | High Cable Tricep Pushdown | Arms_Triceps | 3 | 67.5 | 9 |  | 1-2 | Working set: Hoist cable machine; 135 lb plate; tempo 2-2-2; RIR 1-2 |</t>
  </si>
  <si>
    <t>| 7 |  | 3 | 2026-07-02 | Phase 7 - Day 3: Lower Body + Carry Progression + Arm Support | High Cable Tricep Pushdown | Arms_Triceps | 4 | 67.5 | 7 |  | 1-2 | Working set: Hoist cable machine; 135 lb plate; tempo 2-2-2; RIR 1-2 |</t>
  </si>
  <si>
    <t>| 7 |  | 3 | 2026-07-02 | Phase 7 - Day 3: Lower Body + Carry Progression + Arm Support | Plate Pinch | Carry | 1 | 50 |  | 64.800000000000011 |  | 25 lb each hand. I’ve never done 50 lbs per hand like you prescribed   65/60=1.0833 |</t>
  </si>
  <si>
    <t>| 7 |  | 3 | 2026-07-02 | Phase 7 - Day 3: Lower Body + Carry Progression + Arm Support | Plate Pinch | Carry | 2 | 50 |  | 52.8 |  | Umax plates at the hotel gym. Plastic covering  little slicker than the rubber Planet Fitness plates. 25 lb each hand. I’ve never done 50 lbs per hand like you prescribed   65/60=1.0833 |</t>
  </si>
  <si>
    <t>| 7 |  | 3 | 2026-07-02 | Phase 7 - Day 3: Lower Body + Carry Progression + Arm Support | Plate Pinch | Carry | 3 | 50 |  | 45 |  | Umax plates at the hotel gym. Plastic covering  little slicker than the rubber Planet Fitness plates. 25 lb each hand. I’ve never done 50 lbs per hand like you prescribed   65/60=1.0833 |</t>
  </si>
  <si>
    <t>| 7 |  | 3 | 2026-07-02 | Phase 7 - Day 3: Lower Body + Carry Progression + Arm Support | Dead Hang | Carry | 1 | 0 |  | 45 |  | Thicker handles on Hoist machine / pull up bar  |</t>
  </si>
  <si>
    <t>| 7 |  | 3 | 2026-07-02 | Phase 7 - Day 3: Lower Body + Carry Progression + Arm Support | Dead Hang | Carry | 2 | 0 |  | 45 |  | Thicker handles on Hoist machine / pull up bar  |</t>
  </si>
  <si>
    <t>| 7 |  | 4 | 2026-07-03 | Phase 7 - Day 4: Arms + Capacity + Grip | Treadmill Walking | Cardio | 1 |  |  | 363 |  | 4.3 mph, 5% incline |</t>
  </si>
  <si>
    <t>| 7 |  | 4 | 2026-07-03 | Phase 7 - Day 4: Arms + Capacity + Grip | Farmer's Walk | Carry | 1 | 150 |  | 70.199999999999989 |  | 2 mph, 0.5% incline; 70/60=1.167 |</t>
  </si>
  <si>
    <t>| 7 |  | 4 | 2026-07-03 | Phase 7 - Day 4: Arms + Capacity + Grip | Farmer's Walk | Carry | 2 | 150 |  | 64.800000000000011 |  | 2 mph, 0.5% incline;  |</t>
  </si>
  <si>
    <t>| 7 |  | 4 | 2026-07-03 | Phase 7 - Day 4: Arms + Capacity + Grip | Farmer's Walk | Carry | 3 | 150 |  | 49.8 |  | 2 mph, 0.5% incline; 50/60=0.833 |</t>
  </si>
  <si>
    <t>| 7 |  | 4 | 2026-07-03 | Phase 7 - Day 4: Arms + Capacity + Grip | Farmer's Walk | Carry | 4 | 150 |  | 46.800000000000004 |  | 2 mph, 0.5% incline; 47/60=0.783 |</t>
  </si>
  <si>
    <t>| 7 |  | 4 | 2026-07-03 | Phase 7 - Day 4: Arms + Capacity + Grip | Farmer's Walk | Carry | 5 | 150 |  | 45 |  | 2 mph, 0.5% incline;  |</t>
  </si>
  <si>
    <t>| 7 |  | 4 | 2026-07-03 | Phase 7 - Day 4: Arms + Capacity + Grip | Anchored Single Arm Dumbbell Curl | Arms_Biceps | 1 | 35 | 8 |  | 1-2 | Tempo 2-2-2; RIR 1-2; left side first |</t>
  </si>
  <si>
    <t>| 7 |  | 4 | 2026-07-03 | Phase 7 - Day 4: Arms + Capacity + Grip | Anchored Single Arm Dumbbell Curl | Arms_Biceps | 2 | 35 | 8 |  | 1-2 | Tempo 2-2-2; RIR 1-2; left side first |</t>
  </si>
  <si>
    <t>| 7 |  | 4 | 2026-07-03 | Phase 7 - Day 4: Arms + Capacity + Grip | Anchored Single Arm Dumbbell Curl | Arms_Biceps | 3 | 35 | 7 |  | 1-2 | Tempo 2-2-2; RIR 1-2; left side first |</t>
  </si>
  <si>
    <t>| 7 |  | 4 | 2026-07-03 | Phase 7 - Day 4: Arms + Capacity + Grip | Anchored Single Arm Dumbbell Curl | Arms_Biceps | 4 | 35 | 6 |  | 1 | Tempo 2-2-2; RIR 1; left side first |</t>
  </si>
  <si>
    <t>| 7 |  | 4 | 2026-07-03 | Phase 7 - Day 4: Arms + Capacity + Grip | Single-Arm Overhead Cable Extension | Arms_Triceps | 1 | 22.5 | 12 |  | 2+ | Tempo 3–1-3; RIR 2+ (maybe RIR 1-2 on left) |</t>
  </si>
  <si>
    <t>| 7 |  | 4 | 2026-07-03 | Phase 7 - Day 4: Arms + Capacity + Grip | Single-Arm Overhead Cable Extension | Arms_Triceps | 2 | 22.5 | 12 |  | 2 | Tempo 3–1-3; RIR 2 |</t>
  </si>
  <si>
    <t>| 7 |  | 4 | 2026-07-03 | Phase 7 - Day 4: Arms + Capacity + Grip | Single-Arm Overhead Cable Extension | Arms_Triceps | 3 | 22.5 | 12 |  | 1-2 | Tempo 3–1-3; RIR 1-2 |</t>
  </si>
  <si>
    <t>| 7 |  | 4 | 2026-07-03 | Phase 7 - Day 4: Arms + Capacity + Grip | Single-Arm Overhead Cable Extension | Arms_Triceps | 4 | 22.5 | 11 |  | 1-2 | Tempo 3–1-3; RIR 1-2 |</t>
  </si>
  <si>
    <t>| 7 |  | 4 | 2026-07-03 | Phase 7 - Day 4: Arms + Capacity + Grip | High Cable Tricep Pushdown | Arms_Triceps | 1 | 62.5 | 11 |  | 1-2 | Tempo 2-1-2; RIR 1-2 |</t>
  </si>
  <si>
    <t>| 7 |  | 4 | 2026-07-03 | Phase 7 - Day 4: Arms + Capacity + Grip | High Cable Tricep Pushdown | Arms_Triceps | 2 | 65 | 10 |  | 1-2 | Tempo 2-1-2; RIR 1-2 |</t>
  </si>
  <si>
    <t>| 7 |  | 4 | 2026-07-03 | Phase 7 - Day 4: Arms + Capacity + Grip | High Cable Tricep Pushdown | Arms_Triceps | 3 | 67.5 | 9 |  | 1 | Tempo 2-1-2; RIR 1 |</t>
  </si>
  <si>
    <t>| 7 |  | 4 | 2026-07-03 | Phase 7 - Day 4: Arms + Capacity + Grip | High Cable Tricep Pushdown | Arms_Triceps | 4 | 70 | 7 |  | 1 | Tempo 2-1-2; RIR 1 |</t>
  </si>
  <si>
    <t>| 7 |  | 4 | 2026-07-03 | Phase 7 - Day 4: Arms + Capacity + Grip | Hammer Curls with Rope and Cable | Arms_Biceps | 1 | 30 | 12 |  | 1 | Tough! Tempo 2-2-2; RIR 1 |</t>
  </si>
  <si>
    <t>| 7 |  | 4 | 2026-07-03 | Phase 7 - Day 4: Arms + Capacity + Grip | Hammer Curls with Rope and Cable | Arms_Biceps | 2 | 30 | 9 |  | 1 | Tough! Tempo 2-2-2; RIR 1 |</t>
  </si>
  <si>
    <t>| 7 |  | 4 | 2026-07-03 | Phase 7 - Day 4: Arms + Capacity + Grip | Hammer Curls with Rope and Cable | Arms_Biceps | 3 | 30 | 7 |  | 1 | Tough! Tempo 2-2-2; RIR 1 |</t>
  </si>
  <si>
    <t>| 7 |  | 4 | 2026-07-03 | Phase 7 - Day 4: Arms + Capacity + Grip | Plate Pinch | Carry | 1 | 50 |  | 61.2 |  | 61/60=1.0167; slick XULT plates at this Planet Fitness |</t>
  </si>
  <si>
    <t>| 7 |  | 4 | 2026-07-03 | Phase 7 - Day 4: Arms + Capacity + Grip | Plate Pinch | Carry | 2 | 50 |  | 61.800000000000004 |  | 62/60=; slick XULT plates at this Planet Fitness |</t>
  </si>
  <si>
    <t>| 7 |  | 4 | 2026-07-03 | Phase 7 - Day 4: Arms + Capacity + Grip | Plate Pinch | Carry | 3 | 50 |  | 52.8 |  | 53/60=  ; slick XULT plates at this Planet Fitness |</t>
  </si>
  <si>
    <t>| 7 |  | 4 | 2026-07-03 | Phase 7 - Day 4: Arms + Capacity + Grip | Dead Hang | Carry | 1 | 0 |  | 52.2 |  | 52/60=0.867 |</t>
  </si>
  <si>
    <t>| 7 |  | 4 | 2026-07-03 | Phase 7 - Day 4: Arms + Capacity + Grip | Dead Hang | Carry | 2 | 0 |  | 48 |  | 48/60=0.8 |</t>
  </si>
  <si>
    <t>| 7 |  | 4 | 2026-07-03 | Phase 7 - Day 4: Arms + Capacity + Grip | Rowing | Pull | 1 |  |  | 469 |  | Athletic capacity finish  |</t>
  </si>
  <si>
    <t>| 8 |  | 1 | 2026-07-05 | Phase 8 - Day 1 - Heavy Pull + Grip Strength | Treadmill Walking | Cardio | 1 |  |  | 364 |  | 4.3 mph, incline 5% |</t>
  </si>
  <si>
    <t>| 8 |  | 1 | 2026-07-05 | Phase 8 - Day 1 - Heavy Pull + Grip Strength | Band Pull Aparts | Warmup | 1 | 0 | 15 |  |  | Red band |</t>
  </si>
  <si>
    <t>| 8 |  | 1 | 2026-07-05 | Phase 8 - Day 1 - Heavy Pull + Grip Strength | Band External Rotations | Warmup | 1 | 0 | 12 |  |  | Red band |</t>
  </si>
  <si>
    <t>| 8 |  | 1 | 2026-07-05 | Phase 8 - Day 1 - Heavy Pull + Grip Strength | Serratus Wall Slides (banded) | Warmup | 1 | 0 | 8 |  |  | Red band |</t>
  </si>
  <si>
    <t>| 8 |  | 1 | 2026-07-05 | Phase 8 - Day 1 - Heavy Pull + Grip Strength | Cat-Camel | Warmup | 1 | 0 | 10 |  |  | Extend and depress shoulder girdle  |</t>
  </si>
  <si>
    <t>| 8 |  | 1 | 2026-07-05 | Phase 8 - Day 1 - Heavy Pull + Grip Strength | Band Pull Aparts | Warmup | 2 | 0 | 15 |  |  | Red band |</t>
  </si>
  <si>
    <t>| 8 |  | 1 | 2026-07-05 | Phase 8 - Day 1 - Heavy Pull + Grip Strength | Band External Rotations | Warmup | 2 | 0 | 12 |  |  | Red band |</t>
  </si>
  <si>
    <t>| 8 |  | 1 | 2026-07-05 | Phase 8 - Day 1 - Heavy Pull + Grip Strength | Serratus Wall Slides (banded) | Warmup | 2 | 0 | 8 |  |  | Red band |</t>
  </si>
  <si>
    <t>| 8 |  | 1 | 2026-07-05 | Phase 8 - Day 1 - Heavy Pull + Grip Strength | Cat-Camel | Warmup | 2 | 0 | 10 |  |  | Extend and depress shoulder girdle  |</t>
  </si>
  <si>
    <t>| 8 |  | 1 | 2026-07-05 | Phase 8 - Day 1 - Heavy Pull + Grip Strength | Dead Hang | Carry | 1 | 0 |  | 30 |  | 30 seconds  |</t>
  </si>
  <si>
    <t>| 8 |  | 1 | 2026-07-05 | Phase 8 - Day 1 - Heavy Pull + Grip Strength | Farmer's Walk | Carry | 1 | 150 |  | 75 |  | 2 mph, 0.5% incline |</t>
  </si>
  <si>
    <t>| 8 |  | 1 | 2026-07-05 | Phase 8 - Day 1 - Heavy Pull + Grip Strength | Farmer's Walk | Carry | 2 | 150 |  | 64.800000000000011 |  | 2 mph, 0.5% incline; 65/60=1.0833 |</t>
  </si>
  <si>
    <t>| 8 |  | 1 | 2026-07-05 | Phase 8 - Day 1 - Heavy Pull + Grip Strength | Farmer's Walk | Carry | 3 | 150 |  | 55.2 |  | 2 mph, 0.5% incline; 55/60=0.917 |</t>
  </si>
  <si>
    <t>| 8 |  | 1 | 2026-07-05 | Phase 8 - Day 1 - Heavy Pull + Grip Strength | Farmer's Walk | Carry | 4 | 150 |  | 49.199999999999996 |  | 2 mph, 0.5% incline; 49/60=0.817 |</t>
  </si>
  <si>
    <t>| 8 |  | 1 | 2026-07-05 | Phase 8 - Day 1 - Heavy Pull + Grip Strength | Farmer's Walk | Carry | 5 | 150 |  | 49.199999999999996 |  | 2 mph, 0.5% incline; 49/60=0.817 |</t>
  </si>
  <si>
    <t>| 8 |  | 1 | 2026-07-05 | Phase 8 - Day 1 - Heavy Pull + Grip Strength | Machine Row | Pull | 1 | 190 | 10 |  | 2 | Tempo 3-1-2; RIR 2; chest pad at 7, seat at 5 (LifeFitness machine) |</t>
  </si>
  <si>
    <t>| 8 |  | 1 | 2026-07-05 | Phase 8 - Day 1 - Heavy Pull + Grip Strength | Machine Row | Pull | 2 | 195 | 9 |  | 1-2 | Tempo 3-1-2; RIR 1-2; chest pad at 7, seat at 5 (LifeFitness machine) |</t>
  </si>
  <si>
    <t>| 8 |  | 1 | 2026-07-05 | Phase 8 - Day 1 - Heavy Pull + Grip Strength | Machine Row | Pull | 3 | 200 | 7 |  | 1-2 | Tempo 3-1-2; RIR 1-2; chest pad at 7, seat at 5 (LifeFitness machine) |</t>
  </si>
  <si>
    <t>| 8 |  | 1 | 2026-07-05 | Phase 8 - Day 1 - Heavy Pull + Grip Strength | Machine Row | Pull | 4 | 200 | 6.5 |  | 1-2 | Tempo 3-1-2; RIR 1-2; chest pad at 7, seat at 5 (LifeFitness machine) |</t>
  </si>
  <si>
    <t>| 8 |  | 1 | 2026-07-05 | Phase 8 - Day 1 - Heavy Pull + Grip Strength | Single-Arm Neutral Grip Cable Pulldown | Pull | 1 | 50 | 12 |  | 2 | Strict tempo 2-1-3; RIR 2; grip/forearms have some lactic acid build up |</t>
  </si>
  <si>
    <t>| 8 |  | 1 | 2026-07-05 | Phase 8 - Day 1 - Heavy Pull + Grip Strength | Single-Arm Neutral Grip Cable Pulldown | Pull | 2 | 70 | 11 |  | 1-2 | Strict tempo 2-1-3; RIR 1-2; grip/forearms have some lactic acid build up |</t>
  </si>
  <si>
    <t>| 8 |  | 1 | 2026-07-05 | Phase 8 - Day 1 - Heavy Pull + Grip Strength | Single-Arm Neutral Grip Cable Pulldown | Pull | 3 | 70 | 10 |  | 1-2 | Strict tempo 2-1-3; RIR 1-2; grip/forearms have some lactic acid build up |</t>
  </si>
  <si>
    <t>| 8 |  | 1 | 2026-07-05 | Phase 8 - Day 1 - Heavy Pull + Grip Strength | Incline Dumbbell Curl (Supinated) | Arms_Biceps | 1 | 25 | 12 |  | 1-2 | Tempo 2-1-3; RIR 1-2; forearms are tired; Matrix adjustable bench at 3 (~30 degrees); tempo  |</t>
  </si>
  <si>
    <t>| 8 |  | 1 | 2026-07-05 | Phase 8 - Day 1 - Heavy Pull + Grip Strength | Incline Dumbbell Curl (Supinated) | Arms_Biceps | 2 | 25 | 10 |  | 1-2 | Wrist on left began to break form; Tempo 2-1-3; RIR 1-2; forearms are tired; Matrix adjustable bench at 3 (~30 degrees); tempo  |</t>
  </si>
  <si>
    <t>| 8 |  | 1 | 2026-07-05 | Phase 8 - Day 1 - Heavy Pull + Grip Strength | Incline Dumbbell Curl (Supinated) | Arms_Biceps | 3 | 25 | 9 |  | 1-2 | Wrist on left began to break form; Tempo 2-1-3; RIR 1-2; forearms are tired; Matrix adjustable bench at 3 (~30 degrees); tempo  |</t>
  </si>
  <si>
    <t>| 8 |  | 1 | 2026-07-05 | Phase 8 - Day 1 - Heavy Pull + Grip Strength | Face Pull | Pull | 1 | 30 | 15 |  | 2 | Tempo 2-2-2; RIR 2 |</t>
  </si>
  <si>
    <t>| 8 |  | 1 | 2026-07-05 | Phase 8 - Day 1 - Heavy Pull + Grip Strength | Face Pull | Pull | 2 | 30 | 15 |  | 2 | Tempo 2-2-3; RIR 2 |</t>
  </si>
  <si>
    <t>| 8 |  | 1 | 2026-07-05 | Phase 8 - Day 1 - Heavy Pull + Grip Strength | Face Pull | Pull | 3 | 35 | 15 |  | 2 | Tempo 2-2-3; RIR 2 |</t>
  </si>
  <si>
    <t>| 8 |  | 1 | 2026-07-05 | Phase 8 - Day 1 - Heavy Pull + Grip Strength | Rowing | Pull | 1 |  |  | 166 |  | 56 strokes |</t>
  </si>
  <si>
    <t>| 8 |  | 2 | 2026-07-06 | Phase 8 - Day 2 - Heavy Push + Shoulder Reintegration | Treadmill Walking | Cardio | 1 |  |  | 363 |  | 4.3 mph, 5% incline  |</t>
  </si>
  <si>
    <t>| 8 |  | 2 | 2026-07-06 | Phase 8 - Day 2 - Heavy Push + Shoulder Reintegration | Band Pull Aparts | Warmup | 1 | 0 | 15 |  |  | Red band  |</t>
  </si>
  <si>
    <t>| 8 |  | 2 | 2026-07-06 | Phase 8 - Day 2 - Heavy Push + Shoulder Reintegration | Band External Rotations | Warmup | 1 | 0 | 12 |  |  | Red band |</t>
  </si>
  <si>
    <t>| 8 |  | 2 | 2026-07-06 | Phase 8 - Day 2 - Heavy Push + Shoulder Reintegration | Serratus Wall Slides (banded) | Warmup | 1 | 0 | 8 |  |  | Red band  |</t>
  </si>
  <si>
    <t>| 8 |  | 2 | 2026-07-06 | Phase 8 - Day 2 - Heavy Push + Shoulder Reintegration | Scap Push Ups | Push | 1 | 0 | 10 |  |  |  |</t>
  </si>
  <si>
    <t>| 8 |  | 2 | 2026-07-06 | Phase 8 - Day 2 - Heavy Push + Shoulder Reintegration | Band Pull Aparts | Warmup | 2 | 0 | 15 |  |  | Red band  |</t>
  </si>
  <si>
    <t>| 8 |  | 2 | 2026-07-06 | Phase 8 - Day 2 - Heavy Push + Shoulder Reintegration | Band External Rotations | Warmup | 2 | 0 | 12 |  |  | Red band |</t>
  </si>
  <si>
    <t>| 8 |  | 2 | 2026-07-06 | Phase 8 - Day 2 - Heavy Push + Shoulder Reintegration | Serratus Wall Slides (banded) | Warmup | 2 | 0 | 8 |  |  | Red band  |</t>
  </si>
  <si>
    <t>| 8 |  | 2 | 2026-07-06 | Phase 8 - Day 2 - Heavy Push + Shoulder Reintegration | Scap Push Ups | Push | 2 | 0 | 10 |  |  |  |</t>
  </si>
  <si>
    <t>| 8 |  | 2 | 2026-07-06 | Phase 8 - Day 2 - Heavy Push + Shoulder Reintegration | Single Arm Cable Press (split stance) | Push | 1 | 15 | 10 |  |  | Light w slow and controlled tempo |</t>
  </si>
  <si>
    <t>| 8 |  | 2 | 2026-07-06 | Phase 8 - Day 2 - Heavy Push + Shoulder Reintegration | Neutral Grip Dumbbell Floor Press | Push | 1 | 110 | 9 |  | 1-2 | Tempo strict 3-1-2; RIR 1-2; re focusing on strict tempo with phase 8 |</t>
  </si>
  <si>
    <t>| 8 |  | 2 | 2026-07-06 | Phase 8 - Day 2 - Heavy Push + Shoulder Reintegration | Neutral Grip Dumbbell Floor Press | Push | 2 | 120 | 9 |  | 2 | Tempo strict 3-1-2; RIR 2; re focusing on strict tempo with phase 8 |</t>
  </si>
  <si>
    <t>| 8 |  | 2 | 2026-07-06 | Phase 8 - Day 2 - Heavy Push + Shoulder Reintegration | Neutral Grip Dumbbell Floor Press | Push | 3 | 130 | 7 |  | 1-2 | Tempo strict 3-1-2; RIR 1-2; re focusing on strict tempo with phase 8 |</t>
  </si>
  <si>
    <t>| 8 |  | 2 | 2026-07-06 | Phase 8 - Day 2 - Heavy Push + Shoulder Reintegration | Neutral Grip Dumbbell Floor Press | Push | 4 | 130 | 6 |  | 1-2 | Slight anterior awareness/tighness on right; Tempo strict 3-1-2; RIR 1-2; re focusing on strict tempo with phase 8 |</t>
  </si>
  <si>
    <t>| 8 |  | 2 | 2026-07-06 | Phase 8 - Day 2 - Heavy Push + Shoulder Reintegration | Machine Chest Press | Push | 1 | 40 | 10 |  | 5 | LifeFitness machine; Seat at 3, handles at 2; Warmup: Tempo 2-2-2; RIR 5 |</t>
  </si>
  <si>
    <t>| 8 |  | 2 | 2026-07-06 | Phase 8 - Day 2 - Heavy Push + Shoulder Reintegration | Machine Chest Press | Push | 2 | 85 | 10 |  | 2 | Tempo 3-1-2; RIR 2 |</t>
  </si>
  <si>
    <t>| 8 |  | 2 | 2026-07-06 | Phase 8 - Day 2 - Heavy Push + Shoulder Reintegration | Machine Chest Press | Push | 3 | 90 | 9 |  | 2 | Tempo 3-1-2; RIR 2 |</t>
  </si>
  <si>
    <t>| 8 |  | 2 | 2026-07-06 | Phase 8 - Day 2 - Heavy Push + Shoulder Reintegration | Machine Chest Press | Push | 4 | 95 | 8 |  | 1-2 | Tempo 3-1-2; RIR 1-2 |</t>
  </si>
  <si>
    <t>| 8 |  | 2 | 2026-07-06 | Phase 8 - Day 2 - Heavy Push + Shoulder Reintegration | Cable High To Mid Fly | Push | 1 | 30 | 10 |  | 2 | 15 lbs per hand; Tempo 2-2-2; RIR 2; very tight at right extension |</t>
  </si>
  <si>
    <t>| 8 |  | 2 | 2026-07-06 | Phase 8 - Day 2 - Heavy Push + Shoulder Reintegration | Cable High To Mid Fly | Push | 2 | 30 | 9 |  | 2 | 15 lbs per hand; Tempo 2-1-3; RIR 2; very tight at right extension |</t>
  </si>
  <si>
    <t>| 8 |  | 2 | 2026-07-06 | Phase 8 - Day 2 - Heavy Push + Shoulder Reintegration | Cable High To Mid Fly | Push | 3 | 30 | 9 |  | 2 | 15 lbs per hand; Tempo 2-1-3; RIR 2; very tight at right extension |</t>
  </si>
  <si>
    <t>| 8 |  | 2 | 2026-07-06 | Phase 8 - Day 2 - Heavy Push + Shoulder Reintegration | Seated Neutral Grip DB Overhead Press | Push | 1 | 20 | 10 |  | 3+ | Tempo 2-1-3; RIR 3+; Right Very tight after flys; 10 lbs per hand |</t>
  </si>
  <si>
    <t>| 8 |  | 2 | 2026-07-06 | Phase 8 - Day 2 - Heavy Push + Shoulder Reintegration | Seated Neutral Grip DB Overhead Press | Push | 2 | 30 | 10 |  | 2+ | Tempo 2-1-3; RIR 2+; Right Very tight after flys; 15 lbs per hand |</t>
  </si>
  <si>
    <t>| 8 |  | 2 | 2026-07-06 | Phase 8 - Day 2 - Heavy Push + Shoulder Reintegration | Seated Neutral Grip DB Overhead Press | Push | 3 | 40 | 10 |  | 2+ | Tempo 2-1-3; RIR 2+; Right Very tight after flys; 20 lbs per hand |</t>
  </si>
  <si>
    <t>| 8 |  | 2 | 2026-07-06 | Phase 8 - Day 2 - Heavy Push + Shoulder Reintegration | Single-Arm Overhead Cable Extension | Arms_Triceps | 1 | 22.5 | 9 |  | 1-2 | Tempo 3-1-3; RIR 1-2 |</t>
  </si>
  <si>
    <t>| 8 |  | 2 | 2026-07-06 | Phase 8 - Day 2 - Heavy Push + Shoulder Reintegration | Single-Arm Overhead Cable Extension | Arms_Triceps | 2 | 22.5 | 9 |  | 1-2 | Tempo 2-1-3; RIR 1-2 |</t>
  </si>
  <si>
    <t>| 8 |  | 2 | 2026-07-06 | Phase 8 - Day 2 - Heavy Push + Shoulder Reintegration | Single-Arm Overhead Cable Extension | Arms_Triceps | 3 | 22.5 | 8 |  | 1-2 | Tempo 2-1-3; RIR 1-2 |</t>
  </si>
  <si>
    <t>| 8 |  | 2 | 2026-07-06 | Phase 8 - Day 2 - Heavy Push + Shoulder Reintegration | High Cable Tricep Pushdown | Arms_Triceps | 1 | 62.5 | 10 |  | 1-2 | Warmup; 2-1-2; RIR 1-2 |</t>
  </si>
  <si>
    <t>| 8 |  | 2 | 2026-07-06 | Phase 8 - Day 2 - Heavy Push + Shoulder Reintegration | High Cable Tricep Pushdown | Arms_Triceps | 2 | 62.5 | 8 |  | 1-2 | Working; 2-1-3; RIR 1-2 |</t>
  </si>
  <si>
    <t>| 8 |  | 2 | 2026-07-06 | Phase 8 - Day 2 - Heavy Push + Shoulder Reintegration | High Cable Tricep Pushdown | Arms_Triceps | 3 | 62.5 | 8 |  | 1-2 | Working; 2-1-3; RIR 1-2 |</t>
  </si>
  <si>
    <t>| 8 |  | 2 | 2026-07-06 | Phase 8 - Day 2 - Heavy Push + Shoulder Reintegration | High Cable Tricep Pushdown | Arms_Triceps | 4 | 62.5 | 7 |  | 1-2 | Working; 2-1-3; RIR 1-2 |</t>
  </si>
  <si>
    <t>| 8 |  | 2 | 2026-07-06 | Phase 8 - Day 2 - Heavy Push + Shoulder Reintegration | Endless Rope | Cardio | 1 |  |  | 20 |  | 20 sec hard ; 40 sec rest |</t>
  </si>
  <si>
    <t>| 8 |  | 2 | 2026-07-06 | Phase 8 - Day 2 - Heavy Push + Shoulder Reintegration | Endless Rope | Cardio | 2 |  |  | 20 |  | 20 sec hard ; 40 sec rest |</t>
  </si>
  <si>
    <t>| 8 |  | 2 | 2026-07-06 | Phase 8 - Day 2 - Heavy Push + Shoulder Reintegration | Endless Rope | Cardio | 3 |  |  | 20 |  | 20 sec hard ; 40 sec rest |</t>
  </si>
  <si>
    <t>| 8 |  | 2 | 2026-07-06 | Phase 8 - Day 2 - Heavy Push + Shoulder Reintegration | Endless Rope | Cardio | 4 |  |  | 20 |  | 20 sec hard ; 40 sec rest |</t>
  </si>
  <si>
    <t>| 8 |  | 2 | 2026-07-06 | Phase 8 - Day 2 - Heavy Push + Shoulder Reintegration | Endless Rope | Cardio | 5 |  |  | 20 |  | 20 sec hard ; 40 sec rest |</t>
  </si>
  <si>
    <t>| 8 |  | 2 | 2026-07-06 | Phase 8 - Day 2 - Heavy Push + Shoulder Reintegration | Endless Rope | Cardio | 6 |  |  | 20 |  | 20 sec hard ; 40 sec rest |</t>
  </si>
  <si>
    <t>| 8 |  | 3 | 2026-07-07 | Phase 8 - Day 3 - Lower Body + Unilateral Strength | Treadmill Walking | Cardio | 1 |  |  | 300 |  | Warmup: 4.3 mph 5% incline  |</t>
  </si>
  <si>
    <t>| 8 |  | 3 | 2026-07-07 | Phase 8 - Day 3 - Lower Body + Unilateral Strength | Prisoners Squat | Legs | 1 | 0 | 10 |  |  |  |</t>
  </si>
  <si>
    <t>| 8 |  | 3 | 2026-07-07 | Phase 8 - Day 3 - Lower Body + Unilateral Strength | Hip Hinge | Warmup | 1 | 0 | 10 |  |  |  |</t>
  </si>
  <si>
    <t>| 8 |  | 3 | 2026-07-07 | Phase 8 - Day 3 - Lower Body + Unilateral Strength | Walking Lunges | Legs | 1 | 0 |  | 8 |  | Per leg |</t>
  </si>
  <si>
    <t>| 8 |  | 3 | 2026-07-07 | Phase 8 - Day 3 - Lower Body + Unilateral Strength | Glute Extension | Legs | 1 | 0 | 10 |  |  |  |</t>
  </si>
  <si>
    <t>| 8 |  | 3 | 2026-07-07 | Phase 8 - Day 3 - Lower Body + Unilateral Strength | Standing Calf Raise | Legs | 1 | 0 | 15 |  |  |  |</t>
  </si>
  <si>
    <t>| 8 |  | 3 | 2026-07-07 | Phase 8 - Day 3 - Lower Body + Unilateral Strength | Prisoners Squat | Legs | 2 | 0 | 10 |  |  |  |</t>
  </si>
  <si>
    <t>| 8 |  | 3 | 2026-07-07 | Phase 8 - Day 3 - Lower Body + Unilateral Strength | Hip Hinge | Warmup | 2 | 0 | 10 |  |  |  |</t>
  </si>
  <si>
    <t>| 8 |  | 3 | 2026-07-07 | Phase 8 - Day 3 - Lower Body + Unilateral Strength | Walking Lunges | Legs | 2 | 0 |  | 8 |  | Per leg |</t>
  </si>
  <si>
    <t>| 8 |  | 3 | 2026-07-07 | Phase 8 - Day 3 - Lower Body + Unilateral Strength | Glute Extension | Legs | 2 | 0 | 10 |  |  |  |</t>
  </si>
  <si>
    <t>| 8 |  | 3 | 2026-07-07 | Phase 8 - Day 3 - Lower Body + Unilateral Strength | Standing Calf Raise | Legs | 2 | 0 | 15 |  |  |  |</t>
  </si>
  <si>
    <t>| 8 |  | 3 | 2026-07-07 | Phase 8 - Day 3 - Lower Body + Unilateral Strength | Goblet Squat | Legs | 1 | 65 | 10 |  | 2 | Tempo 3-1-2; RIR 2 |</t>
  </si>
  <si>
    <t>| 8 |  | 3 | 2026-07-07 | Phase 8 - Day 3 - Lower Body + Unilateral Strength | Goblet Squat | Legs | 2 | 70 | 10 |  | 2 | Tempo 3-1-2; RIR 2 |</t>
  </si>
  <si>
    <t>| 8 |  | 3 | 2026-07-07 | Phase 8 - Day 3 - Lower Body + Unilateral Strength | Goblet Squat | Legs | 3 | 75 | 10 |  | 1-2 | Tempo 3-1-2; RIR 1-2 |</t>
  </si>
  <si>
    <t>| 8 |  | 3 | 2026-07-07 | Phase 8 - Day 3 - Lower Body + Unilateral Strength | Goblet Squat | Legs | 4 | 75 | 8 |  | 1-2 | Lower back beginning to feel a little fatigue; Tempo 3-1-2; RIR 1-2 |</t>
  </si>
  <si>
    <t>| 8 |  | 3 | 2026-07-07 | Phase 8 - Day 3 - Lower Body + Unilateral Strength | Dumbbell Romanian Deadlift | Legs | 1 | 150 | 10 |  | 2+ | Tempo 3-1-2; RIR 2+ |</t>
  </si>
  <si>
    <t>| 8 |  | 3 | 2026-07-07 | Phase 8 - Day 3 - Lower Body + Unilateral Strength | Dumbbell Romanian Deadlift | Legs | 2 | 150 | 10 |  | 2+ | Tempo 3-1-2; RIR 2+ |</t>
  </si>
  <si>
    <t>| 8 |  | 3 | 2026-07-07 | Phase 8 - Day 3 - Lower Body + Unilateral Strength | Dumbbell Romanian Deadlift | Legs | 3 | 150 | 11 |  | 1-2 | Tempo 3-1-2; RIR 1-2 |</t>
  </si>
  <si>
    <t>| 8 |  | 3 | 2026-07-07 | Phase 8 - Day 3 - Lower Body + Unilateral Strength | Farmer's Walk | Carry | 1 | 150 |  | 60 |  | 2 mph, 0.5% incline; forearms fatigue from RDLs |</t>
  </si>
  <si>
    <t>| 8 |  | 3 | 2026-07-07 | Phase 8 - Day 3 - Lower Body + Unilateral Strength | Farmer's Walk | Carry | 2 | 150 |  | 49.8 |  | 50/60=   2 mph, 0.5% incline; forearms fatigue from RDLs |</t>
  </si>
  <si>
    <t>| 8 |  | 3 | 2026-07-07 | Phase 8 - Day 3 - Lower Body + Unilateral Strength | Farmer's Walk | Carry | 3 | 150 |  | 48 |  | 48/60=   2 mph, 0.5% incline; forearms fatigue from RDLs |</t>
  </si>
  <si>
    <t>| 8 |  | 3 | 2026-07-07 | Phase 8 - Day 3 - Lower Body + Unilateral Strength | Farmer's Walk | Carry | 4 | 150 |  | 40.2 |  | Tough after essentially 4 minutes of farmer “hold” via RDLs; =   2 mph, 0.5% incline; forearms fatigue from RDLs |</t>
  </si>
  <si>
    <t>| 8 |  | 3 | 2026-07-07 | Phase 8 - Day 3 - Lower Body + Unilateral Strength | Bulgarian Split Squat | Legs | 1 | 0 | 8 |  | 3+ | Warmup: Lower back getting pretty tight; slightly left of vertebrae; tempo 3-1-2; RIR 3+ |</t>
  </si>
  <si>
    <t>| 8 |  | 3 | 2026-07-07 | Phase 8 - Day 3 - Lower Body + Unilateral Strength | Bulgarian Split Squat | Legs | 2 | 20 | 8 |  | 2+ | Working set: tempo 3-1-2; RIR 2+ |</t>
  </si>
  <si>
    <t>| 8 |  | 3 | 2026-07-07 | Phase 8 - Day 3 - Lower Body + Unilateral Strength | Bulgarian Split Squat | Legs | 3 | 30 | 8 |  | 2 | Working set: tempo 3-1-2; RIR 2 |</t>
  </si>
  <si>
    <t>| 8 |  | 3 | 2026-07-07 | Phase 8 - Day 3 - Lower Body + Unilateral Strength | Bulgarian Split Squat | Legs | 4 | 40 | 8 |  | 2 | 30 lbs kettlebell on working leg side, 10 lb kb on offside; Working set: tempo 3-1-2; RIR 2 |</t>
  </si>
  <si>
    <t>| 8 |  | 3 | 2026-07-07 | Phase 8 - Day 3 - Lower Body + Unilateral Strength | Barbell Standing Calf Raise | Legs | 1 | 0 | 12 |  | 3+ | Warmup: tempo 2-1-3; RIR 3+ |</t>
  </si>
  <si>
    <t>| 8 |  | 3 | 2026-07-07 | Phase 8 - Day 3 - Lower Body + Unilateral Strength | Barbell Standing Calf Raise | Legs | 2 | 50 | 15 |  | 3+ | Working set: tempo 2-1-3; RIR 3+ |</t>
  </si>
  <si>
    <t>| 8 |  | 3 | 2026-07-07 | Phase 8 - Day 3 - Lower Body + Unilateral Strength | Barbell Standing Calf Raise | Legs | 3 | 70 | 15 |  | 2+ | Working set: tempo 2-1-3; RIR 2+ |</t>
  </si>
  <si>
    <t>| 8 |  | 3 | 2026-07-07 | Phase 8 - Day 3 - Lower Body + Unilateral Strength | Barbell Standing Calf Raise | Legs | 4 | 90 | 15 |  | 2+ | Working set: tempo 2-1-3; RIR 2+ |</t>
  </si>
  <si>
    <t>| 8 |  | 3 | 2026-07-07 | Phase 8 - Day 3 - Lower Body + Unilateral Strength | Rowing | Pull | 1 |  |  | 215 |  | Capacity finish |</t>
  </si>
  <si>
    <t>| 8 |  | 4 | 2026-07-08 | Phase 8 - Day 4 - Upper Hypertrophy + Capacity | Treadmill Walking | Cardio | 1 |  |  | 300 |  | 4.3 mph, 5% incline |</t>
  </si>
  <si>
    <t>| 8 |  | 4 | 2026-07-08 | Phase 8 - Day 4 - Upper Hypertrophy + Capacity | Band Pull Aparts | Warmup | 1 | 0 | 15 |  |  | Red band |</t>
  </si>
  <si>
    <t>| 8 |  | 4 | 2026-07-08 | Phase 8 - Day 4 - Upper Hypertrophy + Capacity | Band External Rotations | Warmup | 1 | 0 | 12 |  |  | Red band  |</t>
  </si>
  <si>
    <t>| 8 |  | 4 | 2026-07-08 | Phase 8 - Day 4 - Upper Hypertrophy + Capacity | Serratus Wall Slides (banded) | Warmup | 1 | 0 | 8 |  |  | Red band  |</t>
  </si>
  <si>
    <t>| 8 |  | 4 | 2026-07-08 | Phase 8 - Day 4 - Upper Hypertrophy + Capacity | Scap Push Ups | Push | 1 | 0 | 10 |  |  |  |</t>
  </si>
  <si>
    <t>| 8 |  | 4 | 2026-07-08 | Phase 8 - Day 4 - Upper Hypertrophy + Capacity | Band Pull Aparts | Warmup | 2 | 0 | 15 |  |  | Red band |</t>
  </si>
  <si>
    <t>| 8 |  | 4 | 2026-07-08 | Phase 8 - Day 4 - Upper Hypertrophy + Capacity | Band External Rotations | Warmup | 2 | 0 | 12 |  |  | Red band  |</t>
  </si>
  <si>
    <t>| 8 |  | 4 | 2026-07-08 | Phase 8 - Day 4 - Upper Hypertrophy + Capacity | Serratus Wall Slides (banded) | Warmup | 2 | 0 | 8 |  |  | Red band  |</t>
  </si>
  <si>
    <t>| 8 |  | 4 | 2026-07-08 | Phase 8 - Day 4 - Upper Hypertrophy + Capacity | Scap Push Ups | Push | 2 | 0 | 10 |  |  |  |</t>
  </si>
  <si>
    <t>| 8 |  | 4 | 2026-07-08 | Phase 8 - Day 4 - Upper Hypertrophy + Capacity | Alternate Seated DB Curl | Arms_Biceps | 1 | 30 | 10 |  | 2 | Tempo 2-1-3; RIR 2 |</t>
  </si>
  <si>
    <t>| 8 |  | 4 | 2026-07-08 | Phase 8 - Day 4 - Upper Hypertrophy + Capacity | Alternate Seated DB Curl | Arms_Biceps | 2 | 30 | 10 |  | 2 | Tempo 2-1-3; RIR 2; left contraction a little lacking on 10 |</t>
  </si>
  <si>
    <t>| 8 |  | 4 | 2026-07-08 | Phase 8 - Day 4 - Upper Hypertrophy + Capacity | Alternate Seated DB Curl | Arms_Biceps | 3 | 30 | 10 |  | 1-2 | Tempo 2-1-3; RIR 1-2; left contraction a little lacking on 10 |</t>
  </si>
  <si>
    <t>| 8 |  | 4 | 2026-07-08 | Phase 8 - Day 4 - Upper Hypertrophy + Capacity | Single-Arm Overhead Cable Extension | Arms_Triceps | 1 | 22.5 | 10 |  | 2+ | Tempo 2-1-3; RIR 2+ |</t>
  </si>
  <si>
    <t>| 8 |  | 4 | 2026-07-08 | Phase 8 - Day 4 - Upper Hypertrophy + Capacity | Single-Arm Overhead Cable Extension | Arms_Triceps | 2 | 22.5 | 10 |  | 2 | Tempo 2-1-3; RIR 2 |</t>
  </si>
  <si>
    <t>| 8 |  | 4 | 2026-07-08 | Phase 8 - Day 4 - Upper Hypertrophy + Capacity | Single-Arm Overhead Cable Extension | Arms_Triceps | 3 | 25 | 9 |  | 1-2 | Tempo 2-1-3; RIR 1-2; left fatigued at 8-9 |</t>
  </si>
  <si>
    <t>| 8 |  | 4 | 2026-07-08 | Phase 8 - Day 4 - Upper Hypertrophy + Capacity | Single Arm Rope Curl (extended Arm Position ) | Arms_Biceps | 1 | 25 | 12 |  | 2 | Tempo 2-1-3; RIR 2 |</t>
  </si>
  <si>
    <t>| 8 |  | 4 | 2026-07-08 | Phase 8 - Day 4 - Upper Hypertrophy + Capacity | Single Arm Rope Curl (extended Arm Position ) | Arms_Biceps | 2 | 27.5 | 12 |  | 1 | Tempo 2-1-3; RIR 1 |</t>
  </si>
  <si>
    <t>| 8 |  | 4 | 2026-07-08 | Phase 8 - Day 4 - Upper Hypertrophy + Capacity | Single Arm Rope Curl (extended Arm Position ) | Arms_Biceps | 3 | 27.5 | 10 |  | 1-2 | Tempo 2-1-3; RIR 1-2 |</t>
  </si>
  <si>
    <t>| 8 |  | 4 | 2026-07-08 | Phase 8 - Day 4 - Upper Hypertrophy + Capacity | High Cable Tricep Pushdown | Arms_Triceps | 1 | 62.5 | 10 |  | 2 | Tempo 2-1-3; RIR 2 |</t>
  </si>
  <si>
    <t>| 8 |  | 4 | 2026-07-08 | Phase 8 - Day 4 - Upper Hypertrophy + Capacity | High Cable Tricep Pushdown | Arms_Triceps | 2 | 62.5 | 10 |  | 2 | Tempo 2-1-3; RIR 2 |</t>
  </si>
  <si>
    <t>| 8 |  | 4 | 2026-07-08 | Phase 8 - Day 4 - Upper Hypertrophy + Capacity | High Cable Tricep Pushdown | Arms_Triceps | 3 | 65 | 7 |  | 2 | Tempo 2-1-3; RIR 2 |</t>
  </si>
  <si>
    <t>| 8 |  | 4 | 2026-07-08 | Phase 8 - Day 4 - Upper Hypertrophy + Capacity | Face Pull (w External Rotation) | Pull | 1 | 25 | 15 |  | 2 | Tempo 2-2-3; RIR 2 |</t>
  </si>
  <si>
    <t>| 8 |  | 4 | 2026-07-08 | Phase 8 - Day 4 - Upper Hypertrophy + Capacity | Face Pull (w External Rotation) | Pull | 2 | 30 | 15 |  | 2 | Tempo 2-2-3; RIR 2 |</t>
  </si>
  <si>
    <t>| 8 |  | 4 | 2026-07-08 | Phase 8 - Day 4 - Upper Hypertrophy + Capacity | Face Pull (w External Rotation) | Pull | 3 | 30 | 15 |  | 2 | Tempo 2-2-3; RIR 2 |</t>
  </si>
  <si>
    <t>| 8 |  | 4 | 2026-07-08 | Phase 8 - Day 4 - Upper Hypertrophy + Capacity | Farmer’s Hold | Carry | 1 | 150 |  | 60 |  |  |</t>
  </si>
  <si>
    <t>| 8 |  | 4 | 2026-07-08 | Phase 8 - Day 4 - Upper Hypertrophy + Capacity | Farmer’s Hold | Carry | 2 | 150 |  | 55.2 |  | 60 second rest btwn set 1 &amp; 2; 55/60=0.917 |</t>
  </si>
  <si>
    <t>| 8 |  | 4 | 2026-07-08 | Phase 8 - Day 4 - Upper Hypertrophy + Capacity | Farmer’s Hold | Carry | 3 | 150 |  | 60 |  | 90 second rest btwn set 2 &amp; 3;  |</t>
  </si>
  <si>
    <t>| 8 |  | 4 | 2026-07-08 | Phase 8 - Day 4 - Upper Hypertrophy + Capacity | Farmer’s Hold | Carry | 4 | 150 |  | 55.2 |  | Left started rolling to fingers  |</t>
  </si>
  <si>
    <t>| 8 |  | 4 | 2026-07-08 | Phase 8 - Day 4 - Upper Hypertrophy + Capacity | Rowing | Pull | 1 |  |  | 60 |  | 20 sec sprint, 40 sec controlled smooth |</t>
  </si>
  <si>
    <t>| 8 |  | 4 | 2026-07-08 | Phase 8 - Day 4 - Upper Hypertrophy + Capacity | Rowing | Pull | 2 |  |  | 60 |  | 20 sec sprint, 40 sec controlled smooth |</t>
  </si>
  <si>
    <t>| 8 |  | 4 | 2026-07-08 | Phase 8 - Day 4 - Upper Hypertrophy + Capacity | Rowing | Pull | 3 |  |  | 60 |  | 20 sec sprint, 40 sec controlled smooth |</t>
  </si>
  <si>
    <t>| 8 |  | 4 | 2026-07-08 | Phase 8 - Day 4 - Upper Hypertrophy + Capacity | Rowing | Pull | 4 |  |  | 60 |  | 20 sec sprint, 40 sec controlled smooth |</t>
  </si>
  <si>
    <t>| 8 |  | 4 | 2026-07-08 | Phase 8 - Day 4 - Upper Hypertrophy + Capacity | Rowing | Pull | 5 |  |  | 60 |  | 20 sec sprint, 40 sec controlled smooth |</t>
  </si>
  <si>
    <t>| 8 |  | 4 | 2026-07-08 | Phase 8 - Day 4 - Upper Hypertrophy + Capacity | Rowing | Pull | 6 |  |  | 60 |  |  |</t>
  </si>
  <si>
    <t>| 8 |  | 1 | 2026-07-10 | Phase 8 - Day 1 - Heavy Pull + Grip Strength | Treadmill Walking | Cardio | 1 |  |  | 300 |  | 4.3 mph, 5% incline |</t>
  </si>
  <si>
    <t>| 8 |  | 1 | 2026-07-10 | Phase 8 - Day 1 - Heavy Pull + Grip Strength | Band Pull Aparts | Warmup | 1 | 0 | 15 |  |  | Red band  |</t>
  </si>
  <si>
    <t>| 8 |  | 1 | 2026-07-10 | Phase 8 - Day 1 - Heavy Pull + Grip Strength | Band External Rotations | Warmup | 1 | 0 | 12 |  |  | Red band  |</t>
  </si>
  <si>
    <t>| 8 |  | 1 | 2026-07-10 | Phase 8 - Day 1 - Heavy Pull + Grip Strength | Serratus Wall Slides (banded) | Warmup | 1 | 0 | 8 |  |  | Red band  |</t>
  </si>
  <si>
    <t>| 8 |  | 1 | 2026-07-10 | Phase 8 - Day 1 - Heavy Pull + Grip Strength | Cat-Camel | Warmup | 1 | 0 | 10 |  |  |  |</t>
  </si>
  <si>
    <t>| 8 |  | 1 | 2026-07-10 | Phase 8 - Day 1 - Heavy Pull + Grip Strength | Band Pull Aparts | Warmup | 2 | 0 | 15 |  |  | Red band  |</t>
  </si>
  <si>
    <t>| 8 |  | 1 | 2026-07-10 | Phase 8 - Day 1 - Heavy Pull + Grip Strength | Band External Rotations | Warmup | 2 | 0 | 12 |  |  | Red band  |</t>
  </si>
  <si>
    <t>| 8 |  | 1 | 2026-07-10 | Phase 8 - Day 1 - Heavy Pull + Grip Strength | Serratus Wall Slides (banded) | Warmup | 2 | 0 | 8 |  |  | Red band  |</t>
  </si>
  <si>
    <t>| 8 |  | 1 | 2026-07-10 | Phase 8 - Day 1 - Heavy Pull + Grip Strength | Cat-Camel | Warmup | 2 | 0 | 10 |  |  |  |</t>
  </si>
  <si>
    <t>| 8 |  | 1 | 2026-07-10 | Phase 8 - Day 1 - Heavy Pull + Grip Strength | Farmer's Walk | Carry | 1 | 150 |  | 75 |  | 2mph, 0.5% incline |</t>
  </si>
  <si>
    <t>| 8 |  | 1 | 2026-07-10 | Phase 8 - Day 1 - Heavy Pull + Grip Strength | Farmer's Walk | Carry | 2 | 150 |  | 70.199999999999989 |  | 67/60=   2mph, 0.5% incline |</t>
  </si>
  <si>
    <t>| 8 |  | 1 | 2026-07-10 | Phase 8 - Day 1 - Heavy Pull + Grip Strength | Farmer's Walk | Carry | 3 | 150 |  | 55.2 |  |  Both grips failed at same time; 55/60=   2mph, 0.5% incline |</t>
  </si>
  <si>
    <t>| 8 |  | 1 | 2026-07-10 | Phase 8 - Day 1 - Heavy Pull + Grip Strength | Farmer's Walk | Carry | 4 | 150 |  | 52.2 |  |  52/60=   Both grips failed at same time; 55/60=   2mph, 0.5% incline |</t>
  </si>
  <si>
    <t>| 8 |  | 1 | 2026-07-10 | Phase 8 - Day 1 - Heavy Pull + Grip Strength | Machine Row | Pull | 1 | 190 | 10 |  | 1-2 | Chest pad at 7, seat at 5; Tempo 3-1-2; RIR 1-2 |</t>
  </si>
  <si>
    <t>| 8 |  | 1 | 2026-07-10 | Phase 8 - Day 1 - Heavy Pull + Grip Strength | Machine Row | Pull | 2 | 195 | 10 |  | 1-2 | Tempo 3-1-2; RIR 1-2 |</t>
  </si>
  <si>
    <t>| 8 |  | 1 | 2026-07-10 | Phase 8 - Day 1 - Heavy Pull + Grip Strength | Machine Row | Pull | 3 | 200 | 8 |  | 1 | Tempo 3-1-2; RIR 1 |</t>
  </si>
  <si>
    <t>| 8 |  | 1 | 2026-07-10 | Phase 8 - Day 1 - Heavy Pull + Grip Strength | Machine Row | Pull | 4 | 200 | 8 |  | 1 | Tempo 3-1-2; RIR 1 |</t>
  </si>
  <si>
    <t>| 8 |  | 1 | 2026-07-10 | Phase 8 - Day 1 - Heavy Pull + Grip Strength | Single-Arm Neutral Grip Cable Pulldown | Pull | 1 | 65 | 11 |  | 2 | Strict tempo 2-1-3; RIR 2; grip/forearms have some lactic acid build up; grip failed first on left |</t>
  </si>
  <si>
    <t>| 8 |  | 1 | 2026-07-10 | Phase 8 - Day 1 - Heavy Pull + Grip Strength | Single-Arm Neutral Grip Cable Pulldown | Pull | 2 | 70 | 12 |  | 2 | Strict tempo 2-1-3; RIR 2; grip/forearms have some lactic acid build up; grip failed first on left |</t>
  </si>
  <si>
    <t>| 8 |  | 1 | 2026-07-10 | Phase 8 - Day 1 - Heavy Pull + Grip Strength | Single-Arm Neutral Grip Cable Pulldown | Pull | 3 | 70 | 11 |  | 1-2 | Strict tempo 2-1-3; RIR 1-2; grip/forearms have some lactic acid build up; grip failed first on left |</t>
  </si>
  <si>
    <t>| 8 |  | 1 | 2026-07-10 | Phase 8 - Day 1 - Heavy Pull + Grip Strength | Incline Dumbbell Curl (Supinated) | Arms_Biceps | 1 | 25 | 10 |  | 1-2 | Whoops. Thought this was alternate curl. First set was flow and controlled alternating curl. Tempo 2-1-3; RIR 1-2 |</t>
  </si>
  <si>
    <t>| 8 |  | 1 | 2026-07-10 | Phase 8 - Day 1 - Heavy Pull + Grip Strength | Incline Dumbbell Curl (Supinated) | Arms_Biceps | 2 | 25 | 12 |  | 1-2 | Tempo 2-1-3; RIR 1-2 |</t>
  </si>
  <si>
    <t>| 8 |  | 1 | 2026-07-10 | Phase 8 - Day 1 - Heavy Pull + Grip Strength | Incline Dumbbell Curl (Supinated) | Arms_Biceps | 3 | 25 | 11 |  | 1-2 | Tempo 2-1-3; RIR 1-2 |</t>
  </si>
  <si>
    <t>| 8 |  | 1 | 2026-07-10 | Phase 8 - Day 1 - Heavy Pull + Grip Strength | Face Pull | Pull | 1 | 32.5 | 15 |  | 2+ | Tempo 2-2-3; RIR 2+ |</t>
  </si>
  <si>
    <t>| 8 |  | 1 | 2026-07-10 | Phase 8 - Day 1 - Heavy Pull + Grip Strength | Face Pull | Pull | 2 | 35 | 15 |  | 2+ | Tempo 2-2-3; RIR 2+ |</t>
  </si>
  <si>
    <t>| 8 |  | 1 | 2026-07-10 | Phase 8 - Day 1 - Heavy Pull + Grip Strength | Face Pull | Pull | 3 | 35 | 15 |  | 2 | Tempo 2-2-3; RIR 2 |</t>
  </si>
  <si>
    <t>| 8 |  | 1 | 2026-07-10 | Phase 8 - Day 1 - Heavy Pull + Grip Strength | Rowing | Pull | 1 |  |  | 360 |  | Capacity finish  |</t>
  </si>
  <si>
    <t>| 8 |  | 2 | 2026-07-11 | Phase 8 - Day 2 - Heavy Push + Shoulder Reintegration | Treadmill Walking | Cardio | 1 |  |  | 300 |  | Warmup |</t>
  </si>
  <si>
    <t>| 8 |  | 2 | 2026-07-11 | Phase 8 - Day 2 - Heavy Push + Shoulder Reintegration | Band Pull Aparts | Warmup | 1 | 0 | 15 |  |  | Red band |</t>
  </si>
  <si>
    <t>| 8 |  | 2 | 2026-07-11 | Phase 8 - Day 2 - Heavy Push + Shoulder Reintegration | Band External Rotations | Warmup | 1 | 0 | 12 |  |  | Red band |</t>
  </si>
  <si>
    <t>| 8 |  | 2 | 2026-07-11 | Phase 8 - Day 2 - Heavy Push + Shoulder Reintegration | Serratus Wall Slides (banded) | Warmup | 1 | 0 | 8 |  |  | Red band |</t>
  </si>
  <si>
    <t>| 8 |  | 2 | 2026-07-11 | Phase 8 - Day 2 - Heavy Push + Shoulder Reintegration | Scap Push Ups | Push | 1 | 0 | 10 |  |  |  |</t>
  </si>
  <si>
    <t>| 8 |  | 2 | 2026-07-11 | Phase 8 - Day 2 - Heavy Push + Shoulder Reintegration | Band Pull Aparts | Warmup | 2 | 0 | 15 |  |  | Red band |</t>
  </si>
  <si>
    <t>| 8 |  | 2 | 2026-07-11 | Phase 8 - Day 2 - Heavy Push + Shoulder Reintegration | Band External Rotations | Warmup | 2 | 0 | 12 |  |  | Red band |</t>
  </si>
  <si>
    <t>| 8 |  | 2 | 2026-07-11 | Phase 8 - Day 2 - Heavy Push + Shoulder Reintegration | Serratus Wall Slides (banded) | Warmup | 2 | 0 | 8 |  |  | Red band |</t>
  </si>
  <si>
    <t>| 8 |  | 2 | 2026-07-11 | Phase 8 - Day 2 - Heavy Push + Shoulder Reintegration | Scap Push Ups | Push | 2 | 0 | 10 |  |  |  |</t>
  </si>
  <si>
    <t>| 8 |  | 2 | 2026-07-11 | Phase 8 - Day 2 - Heavy Push + Shoulder Reintegration | Single Arm Cable Press (split stance) | Push | 1 | 15 | 10 |  |  | Warmup |</t>
  </si>
  <si>
    <t>| 8 |  | 2 | 2026-07-11 | Phase 8 - Day 2 - Heavy Push + Shoulder Reintegration | Neutral Grip Dumbbell Floor Press | Push | 1 | 110 | 10 |  | 1-2 | Tempo 3-1-2; RIR 1-2; right anterior tight at eccentric and pause/press. Not pain but definitely a more tightness below the anterior cap |</t>
  </si>
  <si>
    <t>| 8 |  | 2 | 2026-07-11 | Phase 8 - Day 2 - Heavy Push + Shoulder Reintegration | Neutral Grip Dumbbell Floor Press | Push | 2 | 120 | 10 |  | 1-2 | Tempo 3-1-2; RIR 1-2; right anterior tight at eccentric and pause/press. Not pain but definitely a more tightness below the anterior cap |</t>
  </si>
  <si>
    <t>| 8 |  | 2 | 2026-07-11 | Phase 8 - Day 2 - Heavy Push + Shoulder Reintegration | Neutral Grip Dumbbell Floor Press | Push | 3 | 130 | 8 |  | 1-2 | Tempo 3-1-2; RIR 1-2 |</t>
  </si>
  <si>
    <t>| 8 |  | 2 | 2026-07-11 | Phase 8 - Day 2 - Heavy Push + Shoulder Reintegration | Neutral Grip Dumbbell Floor Press | Push | 4 | 130 | 6 |  | 1 | Tempo 3-1-2; RIR 1; shifted to a slight radial tilt and it felt better in my capsule |</t>
  </si>
  <si>
    <t>| 8 |  | 2 | 2026-07-11 | Phase 8 - Day 2 - Heavy Push + Shoulder Reintegration | Machine Chest Press | Push | 1 | 90 | 10 |  | 2 | Slight ulnar tilt with these fixed grips felt better on right cap; tempo 3-1-2; RIR 2 |</t>
  </si>
  <si>
    <t>| 8 |  | 2 | 2026-07-11 | Phase 8 - Day 2 - Heavy Push + Shoulder Reintegration | Machine Chest Press | Push | 2 | 90 | 10 |  | 2 | Slight ulnar tilt with these fixed grips felt better on right cap; tempo 3-1-2; RIR 2 |</t>
  </si>
  <si>
    <t>| 8 |  | 2 | 2026-07-11 | Phase 8 - Day 2 - Heavy Push + Shoulder Reintegration | Machine Chest Press | Push | 3 | 95 | 9 |  | 1-2 | Slight ulnar tilt with these fixed grips felt better on right cap; tempo 3-1-2; RIR 1-2 |</t>
  </si>
  <si>
    <t>| 8 |  | 2 | 2026-07-11 | Phase 8 - Day 2 - Heavy Push + Shoulder Reintegration | Cable High To Mid Fly | Push | 1 | 20 | 10 |  | 2 | Tempo 2-2-3; RIR 2; cap right on superior; slightly shortened ROM |</t>
  </si>
  <si>
    <t>| 8 |  | 2 | 2026-07-11 | Phase 8 - Day 2 - Heavy Push + Shoulder Reintegration | Cable High To Mid Fly | Push | 2 | 25 | 11 |  | 2 | Tempo 2-2-3; RIR 2; |</t>
  </si>
  <si>
    <t>| 8 |  | 2 | 2026-07-11 | Phase 8 - Day 2 - Heavy Push + Shoulder Reintegration | Cable High To Mid Fly | Push | 3 | 30 | 11 |  | 2 | Tempo 2-2-3; RIR 2; I think I found the correct movement path and effective ROM |</t>
  </si>
  <si>
    <t>| 8 |  | 2 | 2026-07-11 | Phase 8 - Day 2 - Heavy Push + Shoulder Reintegration | Seated Neutral Grip DB Overhead Press | Push | 1 | 30 | 10 |  | 2 | Tempo 2-1-3; RIR 2 |</t>
  </si>
  <si>
    <t>| 8 |  | 2 | 2026-07-11 | Phase 8 - Day 2 - Heavy Push + Shoulder Reintegration | Seated Neutral Grip DB Overhead Press | Push | 2 | 30 | 10 |  | 2 | Tempo 2-1-3; RIR 2 |</t>
  </si>
  <si>
    <t>| 8 |  | 2 | 2026-07-11 | Phase 8 - Day 2 - Heavy Push + Shoulder Reintegration | Seated Neutral Grip DB Overhead Press | Push | 3 | 40 | 10 |  | 1-2 | Tempo 2-1-3; RIR 1-2 |</t>
  </si>
  <si>
    <t>| 8 |  | 2 | 2026-07-11 | Phase 8 - Day 2 - Heavy Push + Shoulder Reintegration | Single-Arm Overhead Cable Extension | Arms_Triceps | 1 | 25 | 9 |  | 1-2 | Left fatigued first at 5. Switched to right and did 9 then finished remaining 4 without issue on left. Tempo 2-1-3; RIR 1-2 |</t>
  </si>
  <si>
    <t>| 8 |  | 2 | 2026-07-11 | Phase 8 - Day 2 - Heavy Push + Shoulder Reintegration | Single-Arm Overhead Cable Extension | Arms_Triceps | 2 | 25 | 8 |  | 1-2 | Left fatigued first at 8. Tempo 2-1-3; RIR 1-2 |</t>
  </si>
  <si>
    <t>| 8 |  | 2 | 2026-07-11 | Phase 8 - Day 2 - Heavy Push + Shoulder Reintegration | Single-Arm Overhead Cable Extension | Arms_Triceps | 3 | 25 | 7 |  | 1-2 | Not happy with today’s overhead extensions; Left fatigued first. Tempo 2-1-3; RIR 1-2 |</t>
  </si>
  <si>
    <t>| 8 |  | 2 | 2026-07-11 | Phase 8 - Day 2 - Heavy Push + Shoulder Reintegration | High Cable Tricep Pushdown | Arms_Triceps | 1 | 62.5 | 10 |  | 2+ | Tempo 2-1-3; RIR 2+ |</t>
  </si>
  <si>
    <t>| 8 |  | 2 | 2026-07-11 | Phase 8 - Day 2 - Heavy Push + Shoulder Reintegration | High Cable Tricep Pushdown | Arms_Triceps | 2 | 65 | 8 |  | 1-2 | Tempo 2-1-3; RIR 1-2; I got sucked into increasing the weight cause set 1 was very easy |</t>
  </si>
  <si>
    <t>| 8 |  | 2 | 2026-07-11 | Phase 8 - Day 2 - Heavy Push + Shoulder Reintegration | High Cable Tricep Pushdown | Arms_Triceps | 3 | 65 | 8 |  | 1-2 | Tempo 2-1-3; RIR 1-2; |</t>
  </si>
  <si>
    <t>| 8 |  | 2 | 2026-07-11 | Phase 8 - Day 2 - Heavy Push + Shoulder Reintegration | Endless Rope | Cardio | 1 |  |  | 20 |  | 20 sec hard ; 40 sec rest |</t>
  </si>
  <si>
    <t>| 8 |  | 2 | 2026-07-11 | Phase 8 - Day 2 - Heavy Push + Shoulder Reintegration | Endless Rope | Cardio | 2 |  |  | 20 |  | 20 sec hard ; 40 sec rest |</t>
  </si>
  <si>
    <t>| 8 |  | 2 | 2026-07-11 | Phase 8 - Day 2 - Heavy Push + Shoulder Reintegration | Endless Rope | Cardio | 3 |  |  | 20 |  | 20 sec hard ; 40 sec rest |</t>
  </si>
  <si>
    <t>| 8 |  | 2 | 2026-07-11 | Phase 8 - Day 2 - Heavy Push + Shoulder Reintegration | Endless Rope | Cardio | 4 |  |  | 20 |  | 20 sec hard ; 40 sec rest |</t>
  </si>
  <si>
    <t>| 8 |  | 2 | 2026-07-11 | Phase 8 - Day 2 - Heavy Push + Shoulder Reintegration | Endless Rope | Cardio | 5 |  |  | 20 |  | 20 sec hard ; 40 sec rest |</t>
  </si>
  <si>
    <t>| 8 |  | 2 | 2026-07-11 | Phase 8 - Day 2 - Heavy Push + Shoulder Reintegration | Endless Rope | Cardio | 6 |  |  | 20 |  | 20 sec hard ; 40 sec rest |</t>
  </si>
  <si>
    <t>| 8 |  | 3 | 2026-07-13 | Phase 8 - Day 3 - Lower Body + Unilateral Strength | Treadmill Walking | Cardio | 1 |  |  | 300 |  | 4.3mph, 5% incline |</t>
  </si>
  <si>
    <t>| 8 |  | 3 | 2026-07-13 | Phase 8 - Day 3 - Lower Body + Unilateral Strength | Prisoners Squat | Legs | 1 | 0 | 10 |  |  |  |</t>
  </si>
  <si>
    <t>| 8 |  | 3 | 2026-07-13 | Phase 8 - Day 3 - Lower Body + Unilateral Strength | Hip Hinge | Warmup | 1 | 0 | 10 |  |  |  |</t>
  </si>
  <si>
    <t>| 8 |  | 3 | 2026-07-13 | Phase 8 - Day 3 - Lower Body + Unilateral Strength | Walking Lunges | Legs | 1 | 0 |  | 8 |  |  |</t>
  </si>
  <si>
    <t>| 8 |  | 3 | 2026-07-13 | Phase 8 - Day 3 - Lower Body + Unilateral Strength | Glute Extension | Legs | 1 | 0 | 10 |  |  |  |</t>
  </si>
  <si>
    <t>| 8 |  | 3 | 2026-07-13 | Phase 8 - Day 3 - Lower Body + Unilateral Strength | Standing Calf Raise | Legs | 1 | 0 | 15 |  |  |  |</t>
  </si>
  <si>
    <t>| 8 |  | 3 | 2026-07-13 | Phase 8 - Day 3 - Lower Body + Unilateral Strength | Prisoners Squat | Legs | 2 | 0 | 10 |  |  |  |</t>
  </si>
  <si>
    <t>| 8 |  | 3 | 2026-07-13 | Phase 8 - Day 3 - Lower Body + Unilateral Strength | Hip Hinge | Warmup | 2 | 0 | 10 |  |  |  |</t>
  </si>
  <si>
    <t>| 8 |  | 3 | 2026-07-13 | Phase 8 - Day 3 - Lower Body + Unilateral Strength | Walking Lunges | Legs | 2 | 0 |  | 8 |  |  |</t>
  </si>
  <si>
    <t>| 8 |  | 3 | 2026-07-13 | Phase 8 - Day 3 - Lower Body + Unilateral Strength | Glute Extension | Legs | 2 | 0 | 10 |  |  |  |</t>
  </si>
  <si>
    <t>| 8 |  | 3 | 2026-07-13 | Phase 8 - Day 3 - Lower Body + Unilateral Strength | Standing Calf Raise | Legs | 2 | 0 | 15 |  |  |  |</t>
  </si>
  <si>
    <t>| 8 |  | 3 | 2026-07-13 | Phase 8 - Day 3 - Lower Body + Unilateral Strength | Goblet Squat | Legs | 1 | 75 | 10 |  | 2 | Tempo 3-1-2; RIR 2 |</t>
  </si>
  <si>
    <t>| 8 |  | 3 | 2026-07-13 | Phase 8 - Day 3 - Lower Body + Unilateral Strength | Goblet Squat | Legs | 2 | 75 | 10 |  | 2 | Tempo 3-1-2; RIR 2 |</t>
  </si>
  <si>
    <t>| 8 |  | 3 | 2026-07-13 | Phase 8 - Day 3 - Lower Body + Unilateral Strength | Goblet Squat | Legs | 3 | 75 | 10 |  | 2 | Tempo 3-1-2; RIR 2 |</t>
  </si>
  <si>
    <t>| 8 |  | 3 | 2026-07-13 | Phase 8 - Day 3 - Lower Body + Unilateral Strength | Goblet Squat | Legs | 4 | 75 | 10 |  | 1 | Tempo 3-1-2; RIR 1; feeing nauseous after set 3; same sneeze / puke sensation we’ve previously discussed; goes away after a short rest  |</t>
  </si>
  <si>
    <t>| 8 |  | 3 | 2026-07-13 | Phase 8 - Day 3 - Lower Body + Unilateral Strength | Farmer's Walk | Carry | 1 | 150 |  | 70.199999999999989 |  | 2 mph, 0.5% incline; 70/60=1.167 |</t>
  </si>
  <si>
    <t>| 8 |  | 3 | 2026-07-13 | Phase 8 - Day 3 - Lower Body + Unilateral Strength | Farmer's Walk | Carry | 2 | 150 |  | 70.199999999999989 |  | Forearms fatiguing on both. Maybe a little more on left. Able to maintain hold with slight ulnar deviation at 60 sec; 2 mph, 0.5% incline; 70/60=1.167 |</t>
  </si>
  <si>
    <t>| 8 |  | 3 | 2026-07-13 | Phase 8 - Day 3 - Lower Body + Unilateral Strength | Farmer's Walk | Carry | 3 | 150 |  | 49.8 |  | 50/60=   2 mph, 0.5% incline; 70/60=1.167 |</t>
  </si>
  <si>
    <t>| 8 |  | 3 | 2026-07-13 | Phase 8 - Day 3 - Lower Body + Unilateral Strength | Farmer's Walk | Carry | 4 | 150 |  | 51.6 |  | Very frustrating that grip is failing.   2 mph, 0.5% incline; 70/60=1.167 |</t>
  </si>
  <si>
    <t>| 8 |  | 3 | 2026-07-13 | Phase 8 - Day 3 - Lower Body + Unilateral Strength | Dumbbell Romanian Deadlift | Legs | 1 | 150 | 10 |  | 1-2 | Tempo 3-1-2; RIR 1-2 grip started failing at 9 |</t>
  </si>
  <si>
    <t>| 8 |  | 3 | 2026-07-13 | Phase 8 - Day 3 - Lower Body + Unilateral Strength | Dumbbell Romanian Deadlift | Legs | 2 | 150 | 9 |  | 1-2 | Tempo 3-1-2; RIR 1-2 grip started failing at 9; right side rolled to finger first |</t>
  </si>
  <si>
    <t>| 8 |  | 3 | 2026-07-13 | Phase 8 - Day 3 - Lower Body + Unilateral Strength | Dumbbell Romanian Deadlift | Legs | 3 | 150 | 8 |  | 1 | Tempo 3-1-2; RIR 1 grip started failing at 8; right side rolled to finger first |</t>
  </si>
  <si>
    <t>| 8 |  | 3 | 2026-07-13 | Phase 8 - Day 3 - Lower Body + Unilateral Strength | Bulgarian Split Squat | Legs | 1 | 30 | 8 |  | 2 | Tempo 3-1-2; RIR 2 |</t>
  </si>
  <si>
    <t>| 8 |  | 3 | 2026-07-13 | Phase 8 - Day 3 - Lower Body + Unilateral Strength | Bulgarian Split Squat | Legs | 2 | 40 | 8 |  | 2 | Feeling nauseous again after that first set; Tempo 3-1-2; RIR 2 |</t>
  </si>
  <si>
    <t>| 8 |  | 3 | 2026-07-13 | Phase 8 - Day 3 - Lower Body + Unilateral Strength | Bulgarian Split Squat | Legs | 3 | 45 | 8 |  | 2 | Tempo 3-1-2; RIR 2 |</t>
  </si>
  <si>
    <t>| 8 |  | 3 | 2026-07-13 | Phase 8 - Day 3 - Lower Body + Unilateral Strength | Barbell Standing Calf Raise | Legs | 1 | 100 | 15 |  | 2 | Tempo: 2-1-3; RIR 2 |</t>
  </si>
  <si>
    <t>| 8 |  | 3 | 2026-07-13 | Phase 8 - Day 3 - Lower Body + Unilateral Strength | Barbell Standing Calf Raise | Legs | 2 | 100 | 15 |  | 2 | Tempo: 2-1-3; RIR 2 (4-25lb plates on the smith machine rack) |</t>
  </si>
  <si>
    <t>| 8 |  | 3 | 2026-07-13 | Phase 8 - Day 3 - Lower Body + Unilateral Strength | Barbell Standing Calf Raise | Legs | 3 | 100 | 14 |  | 1 | Tempo: 2-1-3; RIR 1 (4-25lb plates on the smith machine rack) |</t>
  </si>
  <si>
    <t>| 8 |  | 3 | 2026-07-13 | Phase 8 - Day 3 - Lower Body + Unilateral Strength | Rowing | Pull | 1 |  |  | 360 |  | Nausea during at about 4 min. Diarrhea immediate after the row |</t>
  </si>
  <si>
    <t>| 8 |  | 4 | 2026-07-14 | Phase 8 - Day 4 - Upper Hypertrophy + Capacity | Treadmill Walking | Cardio | 1 |  |  | 302 |  | 4.4 mph, 5% incline |</t>
  </si>
  <si>
    <t>| 8 |  | 4 | 2026-07-14 | Phase 8 - Day 4 - Upper Hypertrophy + Capacity | Band Pull Aparts | Warmup | 1 | 0 | 15 |  |  | Red band |</t>
  </si>
  <si>
    <t>| 8 |  | 4 | 2026-07-14 | Phase 8 - Day 4 - Upper Hypertrophy + Capacity | Band External Rotations | Warmup | 1 | 0 | 12 |  |  | Red bands  |</t>
  </si>
  <si>
    <t>| 8 |  | 4 | 2026-07-14 | Phase 8 - Day 4 - Upper Hypertrophy + Capacity | Serratus Wall Slides (banded) | Warmup | 1 | 0 | 8 |  |  |  |</t>
  </si>
  <si>
    <t>| 8 |  | 4 | 2026-07-14 | Phase 8 - Day 4 - Upper Hypertrophy + Capacity | Scap Push Ups | Push | 1 | 0 | 10 |  |  |  |</t>
  </si>
  <si>
    <t>| 8 |  | 4 | 2026-07-14 | Phase 8 - Day 4 - Upper Hypertrophy + Capacity | Band Pull Aparts | Warmup | 2 | 0 | 15 |  |  | Red band |</t>
  </si>
  <si>
    <t>| 8 |  | 4 | 2026-07-14 | Phase 8 - Day 4 - Upper Hypertrophy + Capacity | Band External Rotations | Warmup | 2 | 0 | 12 |  |  | Red bands  |</t>
  </si>
  <si>
    <t>| 8 |  | 4 | 2026-07-14 | Phase 8 - Day 4 - Upper Hypertrophy + Capacity | Serratus Wall Slides (banded) | Warmup | 2 | 0 | 8 |  |  |  |</t>
  </si>
  <si>
    <t>| 8 |  | 4 | 2026-07-14 | Phase 8 - Day 4 - Upper Hypertrophy + Capacity | Scap Push Ups | Push | 2 | 0 | 10 |  |  |  |</t>
  </si>
  <si>
    <t>| 8 |  | 4 | 2026-07-14 | Phase 8 - Day 4 - Upper Hypertrophy + Capacity | Alternate Seated DB Curl | Arms_Biceps | 1 | 30 | 12 |  | 2+ | 2-1-3; RIR 2+; breathing was interesting. Just normal breathing no counts or holding |</t>
  </si>
  <si>
    <t>| 8 |  | 4 | 2026-07-14 | Phase 8 - Day 4 - Upper Hypertrophy + Capacity | Alternate Seated DB Curl | Arms_Biceps | 2 | 30 | 10 |  | 1 | Tempo 2-1-3; RIR 1; left contraction slightly less |</t>
  </si>
  <si>
    <t>| 8 |  | 4 | 2026-07-14 | Phase 8 - Day 4 - Upper Hypertrophy + Capacity | Alternate Seated DB Curl | Arms_Biceps | 3 | 30 | 10 |  | 0(left) | Tempo 2-1-3; RIR 0(left) 1 (right); left contraction slightly less |</t>
  </si>
  <si>
    <t>| 8 |  | 4 | 2026-07-14 | Phase 8 - Day 4 - Upper Hypertrophy + Capacity | Single-Arm Overhead Cable Extension | Arms_Triceps | 1 | 25 | 10 |  | 1-2 | Tempo 2-1-3; RIR 1-2; breathing is a quick inhale and hold on the press then normal breathing on eccentric  |</t>
  </si>
  <si>
    <t>| 8 |  | 4 | 2026-07-14 | Phase 8 - Day 4 - Upper Hypertrophy + Capacity | Single-Arm Overhead Cable Extension | Arms_Triceps | 2 | 25 | 10 |  | 2 | Tempo 2-1-3; RIR 2; breathing is all over the place. I sometimes to exhales on extending sometime (and most often) I’m breathing ‘normal’ |</t>
  </si>
  <si>
    <t>| 8 |  | 4 | 2026-07-14 | Phase 8 - Day 4 - Upper Hypertrophy + Capacity | Single-Arm Overhead Cable Extension | Arms_Triceps | 3 | 25 | 10 |  | 0-1 | Tempo 2-1-3; RIR 0-1; breathing (general) - forced exhale when pressing with a count in my head (e.g., 1-1-1, 2-2-2) |</t>
  </si>
  <si>
    <t>| 8 |  | 4 | 2026-07-14 | Phase 8 - Day 4 - Upper Hypertrophy + Capacity | Single Arm Rope Curl (extended Arm Position ) | Arms_Biceps | 1 | 27.5 | 12 |  | 1-2 | Tempo 2-1-3; RIR 1-2 |</t>
  </si>
  <si>
    <t>| 8 |  | 4 | 2026-07-14 | Phase 8 - Day 4 - Upper Hypertrophy + Capacity | Single Arm Rope Curl (extended Arm Position ) | Arms_Biceps | 2 | 27.5 | 11 |  | 1-2 | Tempo 2-1-3; RIR 1-2 |</t>
  </si>
  <si>
    <t>| 8 |  | 4 | 2026-07-14 | Phase 8 - Day 4 - Upper Hypertrophy + Capacity | Single Arm Rope Curl (extended Arm Position ) | Arms_Biceps | 3 | 27.5 | 9 |  | 1 | Tempo 2-1-3; RIR 1 |</t>
  </si>
  <si>
    <t>| 8 |  | 4 | 2026-07-14 | Phase 8 - Day 4 - Upper Hypertrophy + Capacity | High Cable Tricep Pushdown | Arms_Triceps | 1 | 65 | 11 |  | 1-2 | Thinking “Shoulders down”; tempo 2-1-3; RIR 1-2 |</t>
  </si>
  <si>
    <t>| 8 |  | 4 | 2026-07-14 | Phase 8 - Day 4 - Upper Hypertrophy + Capacity | High Cable Tricep Pushdown | Arms_Triceps | 2 | 65 | 10 |  | 1-2 | Thinking “Shoulders down”; tempo 2-1-3; RIR 1-2 |</t>
  </si>
  <si>
    <t>| 8 |  | 4 | 2026-07-14 | Phase 8 - Day 4 - Upper Hypertrophy + Capacity | High Cable Tricep Pushdown | Arms_Triceps | 3 | 65 | 9 |  | 0-1 | Thinking “Shoulders down”; tempo 2-1-3; RIR 0-1 |</t>
  </si>
  <si>
    <t>| 8 |  | 4 | 2026-07-14 | Phase 8 - Day 4 - Upper Hypertrophy + Capacity | Face Pull (w External Rotation) | Pull | 1 | 35 | 15 |  | 2+ | Tempo 2-1-3; RIR 2+ |</t>
  </si>
  <si>
    <t>| 8 |  | 4 | 2026-07-14 | Phase 8 - Day 4 - Upper Hypertrophy + Capacity | Face Pull (w External Rotation) | Pull | 2 | 35 | 15 |  | 2+ | Tempo 2-1-3; RIR 2+ |</t>
  </si>
  <si>
    <t>| 8 |  | 4 | 2026-07-14 | Phase 8 - Day 4 - Upper Hypertrophy + Capacity | Face Pull (w External Rotation) | Pull | 3 | 35 | 15 |  | 2+ | Tempo 2-1-3; RIR 2+ |</t>
  </si>
  <si>
    <t>| 8 |  | 4 | 2026-07-14 | Phase 8 - Day 4 - Upper Hypertrophy + Capacity | Farmer’s Hold | Carry | 1 | 150 |  | 60 |  | Plenty of room left in the grip tank |</t>
  </si>
  <si>
    <t>| 8 |  | 4 | 2026-07-14 | Phase 8 - Day 4 - Upper Hypertrophy + Capacity | Farmer’s Hold | Carry | 2 | 150 |  | 60 |  | Forearm started failing first, then slowly the weight on left side seemed to move toward my index finger and at 60 seconds I lost grip |</t>
  </si>
  <si>
    <t>| 8 |  | 4 | 2026-07-14 | Phase 8 - Day 4 - Upper Hypertrophy + Capacity | Farmer’s Hold | Carry | 3 | 150 |  | 57 |  | 57/60=Forearm started failing first, then slowly the weight on left side seemed to move toward my index finger and at 60 seconds I lost grip |</t>
  </si>
  <si>
    <t>| 8 |  | 4 | 2026-07-14 | Phase 8 - Day 4 - Upper Hypertrophy + Capacity | Farmer’s Hold | Carry | 4 | 150 |  | 57 |  | 57/60= rolling starting at ~47 sec, burning around 37 sec; Forearm started failing first, then slowly the weight on left side seemed to move toward my index finger and at 60 seconds I lost grip |</t>
  </si>
  <si>
    <t>| 8 |  | 4 | 2026-07-14 | Phase 8 - Day 4 - Upper Hypertrophy + Capacity | Endless Rope | Cardio | 1 |  |  | 20 |  | 20 seconds HARD! 40 sec rest |</t>
  </si>
  <si>
    <t>| 8 |  | 4 | 2026-07-14 | Phase 8 - Day 4 - Upper Hypertrophy + Capacity | Endless Rope | Cardio | 2 |  |  | 20 |  | 20 seconds HARD! 40 sec rest |</t>
  </si>
  <si>
    <t>| 8 |  | 4 | 2026-07-14 | Phase 8 - Day 4 - Upper Hypertrophy + Capacity | Endless Rope | Cardio | 3 |  |  | 20 |  | 20 seconds HARD! 40 sec rest |</t>
  </si>
  <si>
    <t>| 8 |  | 4 | 2026-07-14 | Phase 8 - Day 4 - Upper Hypertrophy + Capacity | Endless Rope | Cardio | 4 |  |  | 20 |  | 20 seconds HARD! 40 sec rest |</t>
  </si>
  <si>
    <t>| 8 |  | 4 | 2026-07-14 | Phase 8 - Day 4 - Upper Hypertrophy + Capacity | Endless Rope | Cardio | 5 |  |  | 20 |  | 20 seconds HARD! 40 sec rest |</t>
  </si>
  <si>
    <t>| 8 |  | 4 | 2026-07-14 | Phase 8 - Day 4 - Upper Hypertrophy + Capacity | Endless Rope | Cardio | 6 |  |  | 20 |  | 20 seconds HARD! 40 sec rest |</t>
  </si>
  <si>
    <t>| 8 |  |  | 2026-07-15 | Travel Wildcard B | Treadmill Walking | Cardio | 1 |  |  | 301 |  | Warmup: 4.3 mph, 5% incline |</t>
  </si>
  <si>
    <t>| 8 |  |  | 2026-07-15 | Travel Wildcard B | Prisoners Squat | Legs | 1 | 0 | 8 |  |  |  |</t>
  </si>
  <si>
    <t>| 8 |  |  | 2026-07-15 | Travel Wildcard B | Reverse Lunge | Legs | 1 | 0 | 5 |  |  | 5 per leg |</t>
  </si>
  <si>
    <t>| 8 |  |  | 2026-07-15 | Travel Wildcard B | Hip Hinge | Warmup | 1 | 0 | 8 |  |  |  |</t>
  </si>
  <si>
    <t>| 8 |  |  | 2026-07-15 | Travel Wildcard B | Band Pull Aparts | Warmup | 1 | 0 | 12 |  |  | Red band  |</t>
  </si>
  <si>
    <t>| 8 |  |  | 2026-07-15 | Travel Wildcard B | Front-Foot-Elevated Split Squat | Legs | 1 | 0 | 8 |  | 3+ | Body weight; 2 plates on the ground; tempo 3-1-1; RIR 3+ |</t>
  </si>
  <si>
    <t>| 8 |  |  | 2026-07-15 | Travel Wildcard B | Front-Foot-Elevated Split Squat | Legs | 2 | 30 | 10 |  | 2-3 | 1 30 lbs db carried iso g opposite of working leg; 2 plates on the ground; tempo 3-1-1; RIR 2-3 |</t>
  </si>
  <si>
    <t>| 8 |  |  | 2026-07-15 | Travel Wildcard B | Front-Foot-Elevated Split Squat | Legs | 3 | 40 | 8 |  | 3 | 1 40 lbs db carried iso g opposite of working leg; 2 plates on the ground; tempo 3-1-1; RIR 3 |</t>
  </si>
  <si>
    <t>| 8 |  |  | 2026-07-15 | Travel Wildcard B | Front-Foot-Elevated Split Squat | Legs | 4 | 50 | 8 |  | 3 | 1 50 lbs db carried iso g opposite of working leg; 2 plates on the ground; tempo 3-1-1; RIR 3 |</t>
  </si>
  <si>
    <t>| 8 |  |  | 2026-07-15 | Travel Wildcard B | Half-Kneeling Single-Arm Cable Pulldown | Pull | 1 | 40 | 10 |  | 3+ | Tempo 2-1-3; RIR 3+; unable to fully extend as my reach is too far so shortened ROM to prevent stack from hitting |</t>
  </si>
  <si>
    <t>| 8 |  |  | 2026-07-15 | Travel Wildcard B | Half-Kneeling Single-Arm Cable Pulldown | Pull | 2 | 45 | 10 |  | 3+ | Tempo 2-1-3; RIR 3+; unable to fully extend as my reach is too far so shortened ROM to prevent stack from hitting |</t>
  </si>
  <si>
    <t>| 8 |  |  | 2026-07-15 | Travel Wildcard B | Half-Kneeling Single-Arm Cable Pulldown | Pull | 3 | 50 | 10 |  | 3+ | What’s the difference between half kneeling and single arm pulldown? Tempo 2-1-3; RIR 3+; unable to fully extend as my reach is too far so shortened ROM to prevent stack from hitting |</t>
  </si>
  <si>
    <t>| 8 |  |  | 2026-07-15 | Travel Wildcard B | Cable Pull-Through | Legs | 1 | 15 | 10 |  | 5+ | Warmup tempo 1-1-1; RIR 5+ |</t>
  </si>
  <si>
    <t>| 8 |  |  | 2026-07-15 | Travel Wildcard B | Cable Pull-Through | Legs | 2 | 40 | 10 |  | 3 | Working: tempo 3-1-1; RIR 3 |</t>
  </si>
  <si>
    <t>| 8 |  |  | 2026-07-15 | Travel Wildcard B | Cable Pull-Through | Legs | 3 | 50 | 10 |  | 3 | Working: tempo 3-1-1; RIR 3 |</t>
  </si>
  <si>
    <t>| 8 |  |  | 2026-07-15 | Travel Wildcard B | Cable Pull-Through | Legs | 4 | 57.5 | 10 |  | 3 | Working: tempo 3-1-1; RIR 3 |</t>
  </si>
  <si>
    <t>| 8 |  |  | 2026-07-15 | Travel Wildcard B | Half-Kneeling Single-Arm Cable Row, Low-to-High Finish | Pull | 1 | 20 | 10 |  | 5+ | Cable set at 19; tempo 2-1-3; RIR 5+ |</t>
  </si>
  <si>
    <t>| 8 |  |  | 2026-07-15 | Travel Wildcard B | Half-Kneeling Single-Arm Cable Row, Low-to-High Finish | Pull | 2 | 35 | 10 |  | 3+ | Cable set at 20(slightly lower starting point; tempo 2-1-3; RIR 3+ |</t>
  </si>
  <si>
    <t>| 8 |  |  | 2026-07-15 | Travel Wildcard B | Half-Kneeling Single-Arm Cable Row, Low-to-High Finish | Pull | 3 | 50 | 10 |  | 3+ | Cable set at 20(slightly lower starting point; tempo 2-1-3; RIR 3+ |</t>
  </si>
  <si>
    <t>| 8 |  |  | 2026-07-15 | Travel Wildcard B | Kneeling Single Arm Rope Cable Extension | Arms_Triceps | 1 | 20 | 12 |  | 3 | Tempo 3-1-3; RIR 3 |</t>
  </si>
  <si>
    <t>| 8 |  |  | 2026-07-15 | Travel Wildcard B | Kneeling Single Arm Rope Cable Extension | Arms_Triceps | 2 | 20 | 10 |  | 3 | Tempo 3-1-3; RIR 3 |</t>
  </si>
  <si>
    <t>| 8 |  | 1 | 2026-07-22 | Phase 8 - Day 1 - Heavy Pull + Grip Strength | Treadmill Walking | Cardio | 1 |  |  | 300 |  | 4.3mph, 5% incline |</t>
  </si>
  <si>
    <t>| 8 |  | 1 | 2026-07-22 | Phase 8 - Day 1 - Heavy Pull + Grip Strength | Band Pull Aparts | Warmup | 1 | 0 | 15 |  |  |  |</t>
  </si>
  <si>
    <t>| 8 |  | 1 | 2026-07-22 | Phase 8 - Day 1 - Heavy Pull + Grip Strength | Band External Rotations | Warmup | 1 | 0 | 12 |  |  |  |</t>
  </si>
  <si>
    <t>| 8 |  | 1 | 2026-07-22 | Phase 8 - Day 1 - Heavy Pull + Grip Strength | Serratus Wall Slides (banded) | Warmup | 1 | 0 | 8 |  |  |  |</t>
  </si>
  <si>
    <t>| 8 |  | 1 | 2026-07-22 | Phase 8 - Day 1 - Heavy Pull + Grip Strength | Cat-Camel | Warmup | 1 | 0 | 10 |  |  |  |</t>
  </si>
  <si>
    <t>| 8 |  | 1 | 2026-07-22 | Phase 8 - Day 1 - Heavy Pull + Grip Strength | Band Pull Aparts | Warmup | 2 | 0 | 15 |  |  |  |</t>
  </si>
  <si>
    <t>| 8 |  | 1 | 2026-07-22 | Phase 8 - Day 1 - Heavy Pull + Grip Strength | Band External Rotations | Warmup | 2 | 0 | 12 |  |  |  |</t>
  </si>
  <si>
    <t>| 8 |  | 1 | 2026-07-22 | Phase 8 - Day 1 - Heavy Pull + Grip Strength | Serratus Wall Slides (banded) | Warmup | 2 | 0 | 8 |  |  |  |</t>
  </si>
  <si>
    <t>| 8 |  | 1 | 2026-07-22 | Phase 8 - Day 1 - Heavy Pull + Grip Strength | Cat-Camel | Warmup | 2 | 0 | 10 |  |  |  |</t>
  </si>
  <si>
    <t>| 8 |  | 1 | 2026-07-22 | Phase 8 - Day 1 - Heavy Pull + Grip Strength | Dead Hang | Carry | 1 | 0 |  | 30 |  |  |</t>
  </si>
  <si>
    <t>| 8 |  | 1 | 2026-07-22 | Phase 8 - Day 1 - Heavy Pull + Grip Strength | Farmer's Walk | Carry | 1 | 150 |  | 75 |  | 2 mph, 0.5% incline |</t>
  </si>
  <si>
    <t>| 8 |  | 1 | 2026-07-22 | Phase 8 - Day 1 - Heavy Pull + Grip Strength | Farmer's Walk | Carry | 2 | 150 |  | 60 |  | 2 mph, 0.5% incline |</t>
  </si>
  <si>
    <t>| 8 |  | 1 | 2026-07-22 | Phase 8 - Day 1 - Heavy Pull + Grip Strength | Farmer's Walk | Carry | 3 | 150 |  | 60 |  | 2 mph, 0.5% incline; right rolled first at 55 |</t>
  </si>
  <si>
    <t>| 8 |  | 1 | 2026-07-22 | Phase 8 - Day 1 - Heavy Pull + Grip Strength | Farmer's Walk | Carry | 4 | 150 |  | 51 |  | 2 mph, 0.5% incline; right rolled first at 55 |</t>
  </si>
  <si>
    <t>| 8 |  | 1 | 2026-07-22 | Phase 8 - Day 1 - Heavy Pull + Grip Strength | Machine Row | Pull | 1 | 190 | 10 |  | 1-2 | Tempo 2-1-3; RIR 1-2; seat 5/chest 7 |</t>
  </si>
  <si>
    <t>| 8 |  | 1 | 2026-07-22 | Phase 8 - Day 1 - Heavy Pull + Grip Strength | Machine Row | Pull | 2 | 195 | 10 |  | 1-2 | Tempo 2-1-3; RIR 1-2; seat 5/chest 7 |</t>
  </si>
  <si>
    <t>| 8 |  | 1 | 2026-07-22 | Phase 8 - Day 1 - Heavy Pull + Grip Strength | Machine Row | Pull | 3 | 200 | 8 |  | 1-2 | Tempo 2-1-3; RIR 1-2; seat 5/chest 7 |</t>
  </si>
  <si>
    <t>| 8 |  | 1 | 2026-07-22 | Phase 8 - Day 1 - Heavy Pull + Grip Strength | Machine Row | Pull | 4 | 205 | 8 |  | 1-2 | Tempo 2-1-3; RIR 1-2; seat 5/chest 7 |</t>
  </si>
  <si>
    <t>| 8 |  | 1 | 2026-07-22 | Phase 8 - Day 1 - Heavy Pull + Grip Strength | Single-Arm Neutral Grip Cable Pulldown | Pull | 1 | 70 | 12 |  | 1-2 | Left arm first; 15 sec between arms; tempo 2-1-3; RIR 1-2; grip SUPER limiting at 10-12 but made it cleanly |</t>
  </si>
  <si>
    <t>| 8 |  | 1 | 2026-07-22 | Phase 8 - Day 1 - Heavy Pull + Grip Strength | Single-Arm Neutral Grip Cable Pulldown | Pull | 2 | 70 | 12 |  | 1-2 | Left arm first; 15 sec between arms; tempo 2-1-3; RIR 1-2; grip SUPER limiting at 10-12 but made it cleanly |</t>
  </si>
  <si>
    <t>| 8 |  | 1 | 2026-07-22 | Phase 8 - Day 1 - Heavy Pull + Grip Strength | Single-Arm Neutral Grip Cable Pulldown | Pull | 3 | 70 | 11 |  | 1-2 | Left arm first; 15 sec between arms; tempo 2-1-3; RIR 1-2; grip SUPER limiting at 10-12 but made it cleanly |</t>
  </si>
  <si>
    <t>| 8 |  | 1 | 2026-07-22 | Phase 8 - Day 1 - Heavy Pull + Grip Strength | Half-Kneeling Single-Arm Cable Row, Low-to-High Finish | Pull | 1 | 40 | 12 |  | 2+ | Tempo 2-1-3; RIR 2+; LifeFitness Low Row machine; half kneeling |</t>
  </si>
  <si>
    <t>| 8 |  | 1 | 2026-07-22 | Phase 8 - Day 1 - Heavy Pull + Grip Strength | Half-Kneeling Single-Arm Cable Row, Low-to-High Finish | Pull | 2 | 42.5 | 12 |  | 2+ | Tempo 2-1-3; RIR 2+; LifeFitness Low Row machine; half kneeling |</t>
  </si>
  <si>
    <t>| 8 |  | 1 | 2026-07-22 | Phase 8 - Day 1 - Heavy Pull + Grip Strength | Half-Kneeling Single-Arm Cable Row, Low-to-High Finish | Pull | 3 | 45 | 12 |  | 2+ | Tempo 2-1-3; RIR 2+; LifeFitness Low Row machine; half kneeling |</t>
  </si>
  <si>
    <t>| 8 |  | 1 | 2026-07-22 | Phase 8 - Day 1 - Heavy Pull + Grip Strength | Incline Dumbbell Curl (Supinated) | Arms_Biceps | 1 | 30 | 10 |  | 1-2 | Tempo 2-1-3; RIR 1-2; bench at 3 (15-30 degree) |</t>
  </si>
  <si>
    <t>| 8 |  | 1 | 2026-07-22 | Phase 8 - Day 1 - Heavy Pull + Grip Strength | Incline Dumbbell Curl (Supinated) | Arms_Biceps | 2 | 30 | 8.5 |  | 1 | Tempo 2-1-3; RIR 1; bench at 3 (15-30 degree) |</t>
  </si>
  <si>
    <t>| 8 |  | 1 | 2026-07-22 | Phase 8 - Day 1 - Heavy Pull + Grip Strength | Incline Dumbbell Curl (Supinated) | Arms_Biceps | 3 | 30 | 8 |  | 1 | Tempo 2-1-3; RIR 1; bench at 3 (15-30 degree) |</t>
  </si>
  <si>
    <t>| 8 |  | 1 | 2026-07-22 | Phase 8 - Day 1 - Heavy Pull + Grip Strength | Face Pull | Pull | 1 | 30 | 15 |  | 2+ | Tempo 2-1-3; RIR 2+; adjustable cable rack at 30 plate |</t>
  </si>
  <si>
    <t>| 8 |  | 1 | 2026-07-22 | Phase 8 - Day 1 - Heavy Pull + Grip Strength | Face Pull | Pull | 2 | 35 | 15 |  | 2+ | Tempo 2-1-3; RIR 2+; adjustable cable rack at 30 plate |</t>
  </si>
  <si>
    <t>| 8 |  | 1 | 2026-07-22 | Phase 8 - Day 1 - Heavy Pull + Grip Strength | Face Pull | Pull | 3 | 42.5 | 15 |  | 1-2 | Tempo 2-1-3; RIR 1-2; adjustable cable rack at 30 plate |</t>
  </si>
  <si>
    <t>| 8 |  | 2 | 2026-07-23 | Phase 8 - Day 2 - Heavy Push + Shoulder Reintegration | Treadmill Walking | Cardio | 1 |  |  | 300 |  | 4.3 mph, 5% incline |</t>
  </si>
  <si>
    <t>| 8 |  | 2 | 2026-07-23 | Phase 8 - Day 2 - Heavy Push + Shoulder Reintegration | Band Pull Aparts | Warmup | 1 | 0 | 15 |  |  | Red band |</t>
  </si>
  <si>
    <t>| 8 |  | 2 | 2026-07-23 | Phase 8 - Day 2 - Heavy Push + Shoulder Reintegration | Band External Rotations | Warmup | 1 | 0 | 12 |  |  | Red band |</t>
  </si>
  <si>
    <t>| 8 |  | 2 | 2026-07-23 | Phase 8 - Day 2 - Heavy Push + Shoulder Reintegration | Serratus Wall Slides (banded) | Warmup | 1 | 0 | 8 |  |  | Red band |</t>
  </si>
  <si>
    <t>| 8 |  | 2 | 2026-07-23 | Phase 8 - Day 2 - Heavy Push + Shoulder Reintegration | Scap Push Ups | Push | 1 | 0 | 10 |  |  |  |</t>
  </si>
  <si>
    <t>| 8 |  | 2 | 2026-07-23 | Phase 8 - Day 2 - Heavy Push + Shoulder Reintegration | Band Pull Aparts | Warmup | 2 | 0 | 15 |  |  | Red band |</t>
  </si>
  <si>
    <t>| 8 |  | 2 | 2026-07-23 | Phase 8 - Day 2 - Heavy Push + Shoulder Reintegration | Band External Rotations | Warmup | 2 | 0 | 12 |  |  | Red band |</t>
  </si>
  <si>
    <t>| 8 |  | 2 | 2026-07-23 | Phase 8 - Day 2 - Heavy Push + Shoulder Reintegration | Serratus Wall Slides (banded) | Warmup | 2 | 0 | 8 |  |  | Red band |</t>
  </si>
  <si>
    <t>| 8 |  | 2 | 2026-07-23 | Phase 8 - Day 2 - Heavy Push + Shoulder Reintegration | Scap Push Ups | Push | 2 | 0 | 10 |  |  |  |</t>
  </si>
  <si>
    <t>| 8 |  | 2 | 2026-07-23 | Phase 8 - Day 2 - Heavy Push + Shoulder Reintegration | Single Arm Cable Press (split stance) | Push | 1 | 20 | 10 |  |  | Warmup |</t>
  </si>
  <si>
    <t>| 8 |  | 2 | 2026-07-23 | Phase 8 - Day 2 - Heavy Push + Shoulder Reintegration | Neutral Grip Dumbbell Floor Press | Push | 1 | 125 | 9 |  | 1 | Tempo 2-1-3; RIR 1; Accidentally grabbed a 60 and 65. Right arm did 65. Right anterior capsule tightness. A little sore today on that side. Maybe from sleeping on that side? I’ll continue to monitor |</t>
  </si>
  <si>
    <t>| 8 |  | 2 | 2026-07-23 | Phase 8 - Day 2 - Heavy Push + Shoulder Reintegration | Neutral Grip Dumbbell Floor Press | Push | 2 | 130 | 9 |  | 1-2 | Tempo 2-1-3, RIR 1-2; Less stiffness / awareness set 2 but definitely anterior capsule tightness - awareness |</t>
  </si>
  <si>
    <t>| 8 |  | 2 | 2026-07-23 | Phase 8 - Day 2 - Heavy Push + Shoulder Reintegration | Neutral Grip Dumbbell Floor Press | Push | 3 | 130 | 8 |  | 1 | Tempo 2-1-3; RIR 1; Less stiffness / awareness set 2 but definitely anterior capsule tightness - awareness |</t>
  </si>
  <si>
    <t>| 8 |  | 2 | 2026-07-23 | Phase 8 - Day 2 - Heavy Push + Shoulder Reintegration | Neutral Grip Dumbbell Floor Press | Push | 4 | 130 | 7 |  | 1 | Tempo 2-1-3; RIR 1; Less stiffness / awareness set 2 but definitely anterior capsule tightness - awareness |</t>
  </si>
  <si>
    <t>| 8 |  | 2 | 2026-07-23 | Phase 8 - Day 2 - Heavy Push + Shoulder Reintegration | Machine Chest Press | Push | 1 | 95 | 10 |  | 2 | Tempo 2-1-3; RIR 2; LifeFitness seat at 3 handles at 2; tempo  |</t>
  </si>
  <si>
    <t>| 8 |  | 2 | 2026-07-23 | Phase 8 - Day 2 - Heavy Push + Shoulder Reintegration | Machine Chest Press | Push | 2 | 100 | 9 |  | 2 | Tempo 2-1-3; RIR 2; LifeFitness seat at 3 handles at 2; tempo  |</t>
  </si>
  <si>
    <t>| 8 |  | 2 | 2026-07-23 | Phase 8 - Day 2 - Heavy Push + Shoulder Reintegration | Machine Chest Press | Push | 3 | 100 | 8 |  | 1 | Tempo 2-1-3; RIR 1; LifeFitness seat at 3 handles at 2; tempo  |</t>
  </si>
  <si>
    <t>| 8 |  | 2 | 2026-07-23 | Phase 8 - Day 2 - Heavy Push + Shoulder Reintegration | Cable High To Mid Fly | Push | 1 | 10 | 12 |  |  | Warmup and test to ensure tightness in anterior capsule isn’t pain. Gtg after warmup. Focus on low finish as that feels a bit better on anterior |</t>
  </si>
  <si>
    <t>| 8 |  | 2 | 2026-07-23 | Phase 8 - Day 2 - Heavy Push + Shoulder Reintegration | Cable High To Mid Fly | Push | 2 | 15 | 12 |  | 2 | Tempo 2-1-3; RIR 2; feels more difficult today. Cables at highest setting. Slow controlled movement. Finishing around belly button  |</t>
  </si>
  <si>
    <t>| 8 |  | 2 | 2026-07-23 | Phase 8 - Day 2 - Heavy Push + Shoulder Reintegration | Cable High To Mid Fly | Push | 3 | 15 | 9 |  | 1-2 | Tempo 2-1-3; RIR 1-2; feels more difficult today. Cables at highest setting. Slow controlled movement. Finishing around belly button  |</t>
  </si>
  <si>
    <t>| 8 |  | 2 | 2026-07-23 | Phase 8 - Day 2 - Heavy Push + Shoulder Reintegration | Cable High To Mid Fly | Push | 4 | 20 | 9 |  | 1-2 | Tempo 2-1-3; RIR 1-2; feels more difficult today. Cables at highest setting. Slow controlled movement. Finishing around belly button  |</t>
  </si>
  <si>
    <t>| 8 |  | 2 | 2026-07-23 | Phase 8 - Day 2 - Heavy Push + Shoulder Reintegration | Seated Neutral Grip DB Overhead Press | Push | 1 | 30 | 10 |  | 2+ | Tempo 2-1-3; RIR 2+ |</t>
  </si>
  <si>
    <t>| 8 |  | 2 | 2026-07-23 | Phase 8 - Day 2 - Heavy Push + Shoulder Reintegration | Seated Neutral Grip DB Overhead Press | Push | 2 | 40 | 10 |  | 2 | Tempo 2-1-3; RIR 2 |</t>
  </si>
  <si>
    <t>| 8 |  | 2 | 2026-07-23 | Phase 8 - Day 2 - Heavy Push + Shoulder Reintegration | Seated Neutral Grip DB Overhead Press | Push | 3 | 50 | 11 |  | 1-2 | Tempo 2-1-3; RIR 1-2 |</t>
  </si>
  <si>
    <t>| 8 |  | 2 | 2026-07-23 | Phase 8 - Day 2 - Heavy Push + Shoulder Reintegration | Single-Arm Overhead Cable Extension | Arms_Triceps | 1 | 25 | 9 |  | 1 | Tempo 2-1-3; RIR 1; D-Grip; WTF 🤬 feels weak today. Fucker. Left failed at 5 again. Did 9 on right then finished 4 on left for full 9 reps |</t>
  </si>
  <si>
    <t>| 8 |  | 2 | 2026-07-23 | Phase 8 - Day 2 - Heavy Push + Shoulder Reintegration | Single-Arm Overhead Cable Extension | Arms_Triceps | 2 | 25 | 8 |  | 1 | Tempo 2-1-3; RIR 1; D-Grip; |</t>
  </si>
  <si>
    <t>| 8 |  | 2 | 2026-07-23 | Phase 8 - Day 2 - Heavy Push + Shoulder Reintegration | Single-Arm Overhead Cable Extension | Arms_Triceps | 3 | 25 | 6 |  | 1 | Tempo 2-1-3; RIR 1; D-Grip; |</t>
  </si>
  <si>
    <t>| 8 |  | 2 | 2026-07-23 | Phase 8 - Day 2 - Heavy Push + Shoulder Reintegration | High Cable Tricep Pushdown | Arms_Triceps | 1 | 62.5 | 10 |  | 1-2 | Tempo 2-1-3; RIR 1-2 |</t>
  </si>
  <si>
    <t>| 8 |  | 2 | 2026-07-23 | Phase 8 - Day 2 - Heavy Push + Shoulder Reintegration | High Cable Tricep Pushdown | Arms_Triceps | 2 | 65 | 8 |  | 1-2 | Tempo 2-1-3; RIR 1-2 |</t>
  </si>
  <si>
    <t>| 8 |  | 2 | 2026-07-23 | Phase 8 - Day 2 - Heavy Push + Shoulder Reintegration | High Cable Tricep Pushdown | Arms_Triceps | 3 | 60 | 10 |  | 1 | Tempo 2-1-3; RIR 1 |</t>
  </si>
  <si>
    <t>| 8 |  | 2 | 2026-07-23 | Phase 8 - Day 2 - Heavy Push + Shoulder Reintegration | High Cable Tricep Pushdown | Arms_Triceps | 4 | 70 | 5 |  | 1 | Tempo 2-1-3; RIR 1 |</t>
  </si>
  <si>
    <t>| 8 |  | 2 | 2026-07-23 | Phase 8 - Day 2 - Heavy Push + Shoulder Reintegration | Endless Rope | Cardio | 1 |  |  | 20 |  |  |</t>
  </si>
  <si>
    <t>| 8 |  | 2 | 2026-07-23 | Phase 8 - Day 2 - Heavy Push + Shoulder Reintegration | Endless Rope | Cardio | 2 |  |  | 20 |  |  |</t>
  </si>
  <si>
    <t>| 8 |  | 2 | 2026-07-23 | Phase 8 - Day 2 - Heavy Push + Shoulder Reintegration | Endless Rope | Cardio | 3 |  |  | 20 |  |  |</t>
  </si>
  <si>
    <t>| 8 |  | 2 | 2026-07-23 | Phase 8 - Day 2 - Heavy Push + Shoulder Reintegration | Endless Rope | Cardio | 4 |  |  | 20 |  |  |</t>
  </si>
  <si>
    <t>| 8 |  | 2 | 2026-07-23 | Phase 8 - Day 2 - Heavy Push + Shoulder Reintegration | Endless Rope | Cardio | 5 |  |  | 20 |  |  |</t>
  </si>
  <si>
    <t>| 8 |  | 2 | 2026-07-23 | Phase 8 - Day 2 - Heavy Push + Shoulder Reintegration | Endless Rope | Cardio | 6 |  |  | 20 |  |  |</t>
  </si>
  <si>
    <t>| 8 |  | 3 | 2026-07-25 | Phase 8 - Day 3 - Lower Body + Unilateral Strength | Treadmill Walking | Cardio | 1 |  |  | 300 |  | 4.3mph, 5% incline |</t>
  </si>
  <si>
    <t>| 8 |  | 3 | 2026-07-25 | Phase 8 - Day 3 - Lower Body + Unilateral Strength | Prisoners Squat | Legs | 1 | 0 | 10 |  |  |  |</t>
  </si>
  <si>
    <t>| 8 |  | 3 | 2026-07-25 | Phase 8 - Day 3 - Lower Body + Unilateral Strength | Hip Hinge | Warmup | 1 | 0 | 10 |  |  |  |</t>
  </si>
  <si>
    <t>| 8 |  | 3 | 2026-07-25 | Phase 8 - Day 3 - Lower Body + Unilateral Strength | Walking Lunges | Legs | 1 | 0 |  | 8 |  |  |</t>
  </si>
  <si>
    <t>| 8 |  | 3 | 2026-07-25 | Phase 8 - Day 3 - Lower Body + Unilateral Strength | Glute Extension | Legs | 1 | 0 | 10 |  |  |  |</t>
  </si>
  <si>
    <t>| 8 |  | 3 | 2026-07-25 | Phase 8 - Day 3 - Lower Body + Unilateral Strength | Standing Calf Raise | Legs | 1 | 0 | 15 |  |  |  |</t>
  </si>
  <si>
    <t>| 8 |  | 3 | 2026-07-25 | Phase 8 - Day 3 - Lower Body + Unilateral Strength | Prisoners Squat | Legs | 2 | 0 | 10 |  |  |  |</t>
  </si>
  <si>
    <t>| 8 |  | 3 | 2026-07-25 | Phase 8 - Day 3 - Lower Body + Unilateral Strength | Hip Hinge | Warmup | 2 | 0 | 10 |  |  |  |</t>
  </si>
  <si>
    <t>| 8 |  | 3 | 2026-07-25 | Phase 8 - Day 3 - Lower Body + Unilateral Strength | Walking Lunges | Legs | 2 | 0 |  | 8 |  |  |</t>
  </si>
  <si>
    <t>| 8 |  | 3 | 2026-07-25 | Phase 8 - Day 3 - Lower Body + Unilateral Strength | Glute Extension | Legs | 2 | 0 | 10 |  |  |  |</t>
  </si>
  <si>
    <t>| 8 |  | 3 | 2026-07-25 | Phase 8 - Day 3 - Lower Body + Unilateral Strength | Standing Calf Raise | Legs | 2 | 0 | 15 |  |  |  |</t>
  </si>
  <si>
    <t>| 8 |  | 3 | 2026-07-25 | Phase 8 - Day 3 - Lower Body + Unilateral Strength | Farmer's Walk | Carry | 1 | 150 |  | 75 |  | 2 mph, 0.5% incline  |</t>
  </si>
  <si>
    <t>| 8 |  | 3 | 2026-07-25 | Phase 8 - Day 3 - Lower Body + Unilateral Strength | Farmer's Walk | Carry | 2 | 150 |  | 70.199999999999989 |  | 2 mph, 0.5% incline; 67/60=1.117; right index finger roll first  |</t>
  </si>
  <si>
    <t>| 8 |  | 3 | 2026-07-25 | Phase 8 - Day 3 - Lower Body + Unilateral Strength | Farmer's Walk | Carry | 3 | 150 |  | 60 |  | 2 mph, 0.5% incline;;  index finger roll right, pinky on left first |</t>
  </si>
  <si>
    <t>| 8 |  | 3 | 2026-07-25 | Phase 8 - Day 3 - Lower Body + Unilateral Strength | Farmer's Walk | Carry | 4 | 150 |  | 55.2 |  | Left rolled first, all fingers; 55/60=0.917 |</t>
  </si>
  <si>
    <t>| 8 |  | 3 | 2026-07-25 | Phase 8 - Day 3 - Lower Body + Unilateral Strength | Goblet Squat | Legs | 1 | 75 | 10 |  | 1-2 | Tempo 2-1-3; RIR 1-2; practicing proper breathing (inhale, brace, slow exhale to stand) |</t>
  </si>
  <si>
    <t>| 8 |  | 3 | 2026-07-25 | Phase 8 - Day 3 - Lower Body + Unilateral Strength | Goblet Squat | Legs | 2 | 75 | 10 |  | 1-2 | Tempo 2-1-3; RIR 1-2; practicing proper breathing (inhale, brace, slow exhale to stand) |</t>
  </si>
  <si>
    <t>| 8 |  | 3 | 2026-07-25 | Phase 8 - Day 3 - Lower Body + Unilateral Strength | Goblet Squat | Legs | 3 | 75 | 9 |  | 1-2 | Tempo 2-1-3; RIR 1-2; practicing proper breathing (inhale, brace, slow exhale to stand) |</t>
  </si>
  <si>
    <t>| 8 |  | 3 | 2026-07-25 | Phase 8 - Day 3 - Lower Body + Unilateral Strength | Goblet Squat | Legs | 4 | 75 | 9 |  | 1-2 | Tempo 2-1-3; RIR 1-2; practicing proper breathing (inhale, brace, slow exhale to stand) |</t>
  </si>
  <si>
    <t>| 8 |  | 3 | 2026-07-25 | Phase 8 - Day 3 - Lower Body + Unilateral Strength | Dumbbell Romanian Deadlift | Legs | 1 | 150 | 10 |  | 2 | Tempo 2-1-3; RIR 2 |</t>
  </si>
  <si>
    <t>| 8 |  | 3 | 2026-07-25 | Phase 8 - Day 3 - Lower Body + Unilateral Strength | Dumbbell Romanian Deadlift | Legs | 2 | 150 | 10 |  | 2 | Tempo 2-1-3; RIR 2 |</t>
  </si>
  <si>
    <t>| 8 |  | 3 | 2026-07-25 | Phase 8 - Day 3 - Lower Body + Unilateral Strength | Dumbbell Romanian Deadlift | Legs | 3 | 150 | 9 |  | 1 | Tempo 2-1-3; RIR 1; rolled to fingertips  |</t>
  </si>
  <si>
    <t>| 8 |  | 3 | 2026-07-25 | Phase 8 - Day 3 - Lower Body + Unilateral Strength | Bulgarian Split Squat | Legs | 1 | 40 | 8 |  | 2 | Tempo 3-1-2; RIR 2; contralateral load with single 40 lb DB  |</t>
  </si>
  <si>
    <t>| 8 |  | 3 | 2026-07-25 | Phase 8 - Day 3 - Lower Body + Unilateral Strength | Bulgarian Split Squat | Legs | 2 | 45 | 8 |  | 1-2 | Tempo 3-1-2; RIR 1-2; contralateral load with single 40 lb DB  |</t>
  </si>
  <si>
    <t>| 8 |  | 3 | 2026-07-25 | Phase 8 - Day 3 - Lower Body + Unilateral Strength | Bulgarian Split Squat | Legs | 3 | 50 | 8 |  | 1-2 | Left fatigue around 6-7; Tempo 3-1-2; RIR 1-2; contralateral load with single 40 lb DB  |</t>
  </si>
  <si>
    <t>| 8 |  | 3 | 2026-07-25 | Phase 8 - Day 3 - Lower Body + Unilateral Strength | Barbell Standing Calf Raise | Legs | 1 | 110 | 15 |  | 2 | Tempo 2-1-3; RIR 2; 45 + 10s on each side of vertical Smith Rack; slight lower back ‘tweak’ when spinning the bar to re-rack |</t>
  </si>
  <si>
    <t>| 8 |  | 3 | 2026-07-25 | Phase 8 - Day 3 - Lower Body + Unilateral Strength | Barbell Standing Calf Raise | Legs | 2 | 110 | 15 |  | 2 | Tempo 2-1-3; RIR 2; 45 + 10s on each side of vertical Smith Rack; |</t>
  </si>
  <si>
    <t>| 8 |  | 3 | 2026-07-25 | Phase 8 - Day 3 - Lower Body + Unilateral Strength | Barbell Standing Calf Raise | Legs | 3 | 120 | 13 |  | 1-2 | Tempo 2-1-3; RIR 1-2; 45 + 10s + 5s on each side of vertical Smith Rack; |</t>
  </si>
  <si>
    <t>| 8 |  | 3 | 2026-07-25 | Phase 8 - Day 3 - Lower Body + Unilateral Strength | Rowing | Pull | 1 |  |  | 20 |  | 20 sec sprint followed by 40 sec easy |</t>
  </si>
  <si>
    <t>| 8 |  | 3 | 2026-07-25 | Phase 8 - Day 3 - Lower Body + Unilateral Strength | Rowing | Pull | 2 |  |  | 20 |  | 20 sec sprint followed by 40 sec easy |</t>
  </si>
  <si>
    <t>| 8 |  | 3 | 2026-07-25 | Phase 8 - Day 3 - Lower Body + Unilateral Strength | Rowing | Pull | 3 |  |  | 20 |  | 20 sec sprint followed by 40 sec easy |</t>
  </si>
  <si>
    <t>| 8 |  | 3 | 2026-07-25 | Phase 8 - Day 3 - Lower Body + Unilateral Strength | Rowing | Pull | 4 |  |  | 20 |  | 20 sec sprint followed by 40 sec easy |</t>
  </si>
  <si>
    <t>| 8 |  | 3 | 2026-07-25 | Phase 8 - Day 3 - Lower Body + Unilateral Strength | Rowing | Pull | 5 |  |  | 20 |  | 20 sec sprint followed by 40 sec easy |</t>
  </si>
  <si>
    <t>| 8 |  | 3 | 2026-07-25 | Phase 8 - Day 3 - Lower Body + Unilateral Strength | Rowing | Pull | 6 |  |  | 20 |  | 20 sec sprint followed by 40 sec easy |</t>
  </si>
  <si>
    <t>| 8 |  | 3 | 2026-07-25 | Phase 8 - Day 3 - Lower Body + Unilateral Strength | Rowing | Pull | 7 |  |  | 20 |  | 20 sec sprint followed by 40 sec easy stroke  |</t>
  </si>
  <si>
    <t>| 8 |  | 3 | 2026-07-25 | Phase 8 - Day 3 - Lower Body + Unilateral Strength | Rowing | Pull | 8 |  |  | 20 |  | 2001 meters by the completion of 8 sets; 20 sec sprint followed by 40 sec easy |</t>
  </si>
  <si>
    <t>| 8 |  | 4 | 2026-07-26 | Phase 8 - Day 4 - Upper Hypertrophy + Capacity | Treadmill Walking | Cardio | 1 |  |  | 302 |  | 4.4 mph, 5% incline |</t>
  </si>
  <si>
    <t>| 8 |  | 4 | 2026-07-26 | Phase 8 - Day 4 - Upper Hypertrophy + Capacity | Band Pull Aparts | Warmup | 1 | 0 | 15 |  |  | Red band |</t>
  </si>
  <si>
    <t>| 8 |  | 4 | 2026-07-26 | Phase 8 - Day 4 - Upper Hypertrophy + Capacity | Band External Rotations | Warmup | 1 | 0 | 12 |  |  | Red  |</t>
  </si>
  <si>
    <t>| 8 |  | 4 | 2026-07-26 | Phase 8 - Day 4 - Upper Hypertrophy + Capacity | Serratus Wall Slides (banded) | Warmup | 1 | 0 | 8 |  |  | Red |</t>
  </si>
  <si>
    <t>| 8 |  | 4 | 2026-07-26 | Phase 8 - Day 4 - Upper Hypertrophy + Capacity | Scap Push Ups | Push | 1 | 0 | 12 |  |  |  |</t>
  </si>
  <si>
    <t>| 8 |  | 4 | 2026-07-26 | Phase 8 - Day 4 - Upper Hypertrophy + Capacity | Band Pull Aparts | Warmup | 2 | 0 | 15 |  |  | Red band |</t>
  </si>
  <si>
    <t>| 8 |  | 4 | 2026-07-26 | Phase 8 - Day 4 - Upper Hypertrophy + Capacity | Band External Rotations | Warmup | 2 | 0 | 12 |  |  | Red  |</t>
  </si>
  <si>
    <t>| 8 |  | 4 | 2026-07-26 | Phase 8 - Day 4 - Upper Hypertrophy + Capacity | Serratus Wall Slides (banded) | Warmup | 2 | 0 | 8 |  |  | Red |</t>
  </si>
  <si>
    <t>| 8 |  | 4 | 2026-07-26 | Phase 8 - Day 4 - Upper Hypertrophy + Capacity | Scap Push Ups | Push | 2 | 0 | 12 |  |  |  |</t>
  </si>
  <si>
    <t>| 8 |  | 4 | 2026-07-26 | Phase 8 - Day 4 - Upper Hypertrophy + Capacity | Alternate Seated DB Curl | Arms_Biceps | 1 | 30 | 10 |  | 2 | Tempo 2-1-3; RIR 2 |</t>
  </si>
  <si>
    <t>| 8 |  | 4 | 2026-07-26 | Phase 8 - Day 4 - Upper Hypertrophy + Capacity | Alternate Seated DB Curl | Arms_Biceps | 2 | 30 | 11 |  | 1-2 | Tempo 2-1-3; RIR 1-2 |</t>
  </si>
  <si>
    <t>| 8 |  | 4 | 2026-07-26 | Phase 8 - Day 4 - Upper Hypertrophy + Capacity | Alternate Seated DB Curl | Arms_Biceps | 3 | 35 | 8 |  | 1-2 | Tempo 2-1-3; RIR 1-2 |</t>
  </si>
  <si>
    <t>| 8 |  | 4 | 2026-07-26 | Phase 8 - Day 4 - Upper Hypertrophy + Capacity | Single-Arm Overhead Cable Extension | Arms_Triceps | 1 | 25 | 11 |  | 1-2 | Tempo 2-1-3; RIR 1-2; good symmetry  |</t>
  </si>
  <si>
    <t>| 8 |  | 4 | 2026-07-26 | Phase 8 - Day 4 - Upper Hypertrophy + Capacity | Single-Arm Overhead Cable Extension | Arms_Triceps | 2 | 25 | 10 |  | 1 | Tempo 2-1-3; RIR 1; good  |</t>
  </si>
  <si>
    <t>| 8 |  | 4 | 2026-07-26 | Phase 8 - Day 4 - Upper Hypertrophy + Capacity | Single-Arm Overhead Cable Extension | Arms_Triceps | 3 | 25 | 8 |  | 1-2 | Left slowed at 6, right at 7; Tempo 2-1-3; RIR 1-2; good symmetry  |</t>
  </si>
  <si>
    <t>| 8 |  | 4 | 2026-07-26 | Phase 8 - Day 4 - Upper Hypertrophy + Capacity | Single Arm Rope Curl (extended Arm Position ) | Arms_Biceps | 1 | 27.5 | 11 |  | 1-2 | Tempo 2-1-3; RIR 1-2 |</t>
  </si>
  <si>
    <t>| 8 |  | 4 | 2026-07-26 | Phase 8 - Day 4 - Upper Hypertrophy + Capacity | Single Arm Rope Curl (extended Arm Position ) | Arms_Biceps | 2 | 27.5 | 10 |  | 1 | Tempo 2-1-3; RIR 1 |</t>
  </si>
  <si>
    <t>| 8 |  | 4 | 2026-07-26 | Phase 8 - Day 4 - Upper Hypertrophy + Capacity | Single Arm Rope Curl (extended Arm Position ) | Arms_Biceps | 3 | 27.5 | 9 |  | 1 | Tempo 2-1-3; RIR 1 |</t>
  </si>
  <si>
    <t>| 8 |  | 4 | 2026-07-26 | Phase 8 - Day 4 - Upper Hypertrophy + Capacity | High Cable Tricep Pushdown | Arms_Triceps | 1 | 65 | 11 |  | 2 | Tempo 2-1-3; RIR 2 |</t>
  </si>
  <si>
    <t>| 8 |  | 4 | 2026-07-26 | Phase 8 - Day 4 - Upper Hypertrophy + Capacity | High Cable Tricep Pushdown | Arms_Triceps | 2 | 70 | 10 |  | 1-2 | Tempo 2-1-3; RIR 1-2 |</t>
  </si>
  <si>
    <t>| 8 |  | 4 | 2026-07-26 | Phase 8 - Day 4 - Upper Hypertrophy + Capacity | High Cable Tricep Pushdown | Arms_Triceps | 3 | 70 | 9 |  | 1 | Tempo 2-1-3; RIR 1 |</t>
  </si>
  <si>
    <t>| 8 |  | 4 | 2026-07-26 | Phase 8 - Day 4 - Upper Hypertrophy + Capacity | Face Pull (w External Rotation) | Pull | 1 | 42.5 | 15 |  | 2 | Tempo 2-1-3; RIR 2 |</t>
  </si>
  <si>
    <t>| 8 |  | 4 | 2026-07-26 | Phase 8 - Day 4 - Upper Hypertrophy + Capacity | Face Pull (w External Rotation) | Pull | 2 | 42.5 | 15 |  | 1-2 | Tempo 2-1-3; RIR 1-2 |</t>
  </si>
  <si>
    <t>| 8 |  | 4 | 2026-07-26 | Phase 8 - Day 4 - Upper Hypertrophy + Capacity | Face Pull (w External Rotation) | Pull | 3 | 42.5 | 13 |  | 1-2 | Tempo 2-1-3; RIR 1-2 |</t>
  </si>
  <si>
    <t>| 8 |  | 4 | 2026-07-26 | Phase 8 - Day 4 - Upper Hypertrophy + Capacity | Farmer’s Hold | Carry | 1 | 150 |  | 75 |  |  |</t>
  </si>
  <si>
    <t>| 8 |  | 4 | 2026-07-26 | Phase 8 - Day 4 - Upper Hypertrophy + Capacity | Farmer’s Hold | Carry | 2 | 150 |  | 64.800000000000011 |  | 65/60=1.0833 |</t>
  </si>
  <si>
    <t>| 8 |  | 4 | 2026-07-26 | Phase 8 - Day 4 - Upper Hypertrophy + Capacity | Farmer’s Hold | Carry | 3 | 150 |  | 60 |  | 65/60=1.0833; forearms burning first, then finger roll |</t>
  </si>
  <si>
    <t>| 8 |  | 4 | 2026-07-26 | Phase 8 - Day 4 - Upper Hypertrophy + Capacity | Farmer’s Hold | Carry | 4 | 150 |  | 63 |  | 63/60=; forearms burning first, then finger roll |</t>
  </si>
  <si>
    <t>| 8 |  | 4 | 2026-07-26 | Phase 8 - Day 4 - Upper Hypertrophy + Capacity | Endless Rope | Cardio | 1 |  |  | 20 |  |  |</t>
  </si>
  <si>
    <t>| 8 |  | 4 | 2026-07-26 | Phase 8 - Day 4 - Upper Hypertrophy + Capacity | Endless Rope | Cardio | 2 |  |  | 20 |  |  |</t>
  </si>
  <si>
    <t>| 8 |  | 4 | 2026-07-26 | Phase 8 - Day 4 - Upper Hypertrophy + Capacity | Endless Rope | Cardio | 3 |  |  | 20 |  |  |</t>
  </si>
  <si>
    <t>| 8 |  | 4 | 2026-07-26 | Phase 8 - Day 4 - Upper Hypertrophy + Capacity | Endless Rope | Cardio | 4 |  |  | 20 |  |  |</t>
  </si>
  <si>
    <t>| 8 |  | 4 | 2026-07-26 | Phase 8 - Day 4 - Upper Hypertrophy + Capacity | Endless Rope | Cardio | 5 |  |  | 20 |  |  |</t>
  </si>
  <si>
    <t>| 8 |  | 4 | 2026-07-26 | Phase 8 - Day 4 - Upper Hypertrophy + Capacity | Endless Rope | Cardio | 6 |  |  | 20 |  |  |</t>
  </si>
  <si>
    <t>| 8 |  | 1 | 2026-07-27 | Phase 8 - Day 1 - Heavy Pull + Grip Strength | Treadmill Walking | Cardio | 1 |  |  | 308 |  | 4.4 mph, 5% incline, warmup |</t>
  </si>
  <si>
    <t>| 8 |  | 1 | 2026-07-27 | Phase 8 - Day 1 - Heavy Pull + Grip Strength | Band Pull Aparts | Warmup | 1 | 0 | 15 |  |  | Red band  |</t>
  </si>
  <si>
    <t>| 8 |  | 1 | 2026-07-27 | Phase 8 - Day 1 - Heavy Pull + Grip Strength | Band External Rotations | Warmup | 1 | 0 | 12 |  |  | Red band  |</t>
  </si>
  <si>
    <t>| 8 |  | 1 | 2026-07-27 | Phase 8 - Day 1 - Heavy Pull + Grip Strength | Serratus Wall Slides (banded) | Warmup | 1 | 0 | 8 |  |  | Red band  |</t>
  </si>
  <si>
    <t>| 8 |  | 1 | 2026-07-27 | Phase 8 - Day 1 - Heavy Pull + Grip Strength | Cat-Camel | Warmup | 1 | 0 | 10 |  |  |  |</t>
  </si>
  <si>
    <t>| 8 |  | 1 | 2026-07-27 | Phase 8 - Day 1 - Heavy Pull + Grip Strength | Band Pull Aparts | Warmup | 2 | 0 | 15 |  |  | Red band  |</t>
  </si>
  <si>
    <t>| 8 |  | 1 | 2026-07-27 | Phase 8 - Day 1 - Heavy Pull + Grip Strength | Band External Rotations | Warmup | 2 | 0 | 12 |  |  | Red band  |</t>
  </si>
  <si>
    <t>| 8 |  | 1 | 2026-07-27 | Phase 8 - Day 1 - Heavy Pull + Grip Strength | Serratus Wall Slides (banded) | Warmup | 2 | 0 | 8 |  |  | Red band  |</t>
  </si>
  <si>
    <t>| 8 |  | 1 | 2026-07-27 | Phase 8 - Day 1 - Heavy Pull + Grip Strength | Cat-Camel | Warmup | 2 | 0 | 10 |  |  |  |</t>
  </si>
  <si>
    <t>| 8 |  | 1 | 2026-07-27 | Phase 8 - Day 1 - Heavy Pull + Grip Strength | Dead Hang | Carry | 1 | 0 |  | 30 |  |  |</t>
  </si>
  <si>
    <t>| 8 |  | 1 | 2026-07-27 | Phase 8 - Day 1 - Heavy Pull + Grip Strength | Farmer's Walk | Carry | 1 | 150 |  | 75 |  | 2 mph, 0.5% incline  |</t>
  </si>
  <si>
    <t>| 8 |  | 1 | 2026-07-27 | Phase 8 - Day 1 - Heavy Pull + Grip Strength | Farmer's Walk | Carry | 2 | 150 |  | 64.800000000000011 |  | 65/60=1.0833; 2 mph, 0.5% incline |</t>
  </si>
  <si>
    <t>| 8 |  | 1 | 2026-07-27 | Phase 8 - Day 1 - Heavy Pull + Grip Strength | Farmer's Walk | Carry | 3 | 150 |  | 60 |  | 2 mph, 0.5% incline |</t>
  </si>
  <si>
    <t>| 8 |  | 1 | 2026-07-27 | Phase 8 - Day 1 - Heavy Pull + Grip Strength | Farmer's Walk | Carry | 4 | 150 |  | 55.800000000000004 |  | 2 mph, 0.5% incline; 56/60=0.933 |</t>
  </si>
  <si>
    <t>| 8 |  | 1 | 2026-07-27 | Phase 8 - Day 1 - Heavy Pull + Grip Strength | Machine Row | Pull | 1 | 195 | 8 |  | 2 | Tempo 2-1-3; RIR 2; seat/chest at 5/7 |</t>
  </si>
  <si>
    <t>| 8 |  | 1 | 2026-07-27 | Phase 8 - Day 1 - Heavy Pull + Grip Strength | Machine Row | Pull | 2 | 200 | 8 |  | 2 | Tempo 2-1-3; RIR 2; seat/chest at 5/7 |</t>
  </si>
  <si>
    <t>| 8 |  | 1 | 2026-07-27 | Phase 8 - Day 1 - Heavy Pull + Grip Strength | Machine Row | Pull | 3 | 205 | 8 |  | 1-2 | Tempo 2-1-3; RIR 1-2; seat/chest at 5/7 |</t>
  </si>
  <si>
    <t>| 8 |  | 1 | 2026-07-27 | Phase 8 - Day 1 - Heavy Pull + Grip Strength | Machine Row | Pull | 4 | 210 | 6 |  | 1 | Tempo 2-1-3; RIR 1; seat/chest at 5/7 |</t>
  </si>
  <si>
    <t>| 8 |  | 1 | 2026-07-27 | Phase 8 - Day 1 - Heavy Pull + Grip Strength | Single-Arm Neutral Grip Cable Pulldown | Pull | 1 | 70 | 12 |  | 2 | Left first; tempo 2-1-3; RIR 2 |</t>
  </si>
  <si>
    <t>| 8 |  | 1 | 2026-07-27 | Phase 8 - Day 1 - Heavy Pull + Grip Strength | Single-Arm Neutral Grip Cable Pulldown | Pull | 2 | 70 | 12 |  | 2 | Nausea after that set. Left first; tempo 2-1-3; RIR 2 |</t>
  </si>
  <si>
    <t>| 8 |  | 1 | 2026-07-27 | Phase 8 - Day 1 - Heavy Pull + Grip Strength | Single-Arm Neutral Grip Cable Pulldown | Pull | 3 | 72.5 | 10 |  | 2 | . Left first to fail rolled to finger tip grip at 10; tempo 2-1-3; RIR 2 |</t>
  </si>
  <si>
    <t>| 8 |  | 1 | 2026-07-27 | Phase 8 - Day 1 - Heavy Pull + Grip Strength | Half-Kneeling Single-Arm Cable Row, Low-to-High Finish | Pull | 1 | 55 | 12 |  | 1-2 | LifeFitness Low Row machine; tempo 2-1-3; RIR 1-2 |</t>
  </si>
  <si>
    <t>| 8 |  | 1 | 2026-07-27 | Phase 8 - Day 1 - Heavy Pull + Grip Strength | Half-Kneeling Single-Arm Cable Row, Low-to-High Finish | Pull | 2 | 55 | 12 |  | 1-2 | LifeFitness Low Row machine; tempo 2-1-3; RIR 1-2 |</t>
  </si>
  <si>
    <t>| 8 |  | 1 | 2026-07-27 | Phase 8 - Day 1 - Heavy Pull + Grip Strength | Half-Kneeling Single-Arm Cable Row, Low-to-High Finish | Pull | 3 | 55 | 10 |  | 1-2 | LifeFitness Low Row machine; tempo 2-1-3; RIR 1-2 |</t>
  </si>
  <si>
    <t>| 8 |  | 1 | 2026-07-27 | Phase 8 - Day 1 - Heavy Pull + Grip Strength | Incline Dumbbell Curl (Supinated) | Arms_Biceps | 1 | 30 | 10 |  | 1 | Tempo 2-1-3; RIR 1; bench at 3 |</t>
  </si>
  <si>
    <t>| 8 |  | 1 | 2026-07-27 | Phase 8 - Day 1 - Heavy Pull + Grip Strength | Incline Dumbbell Curl (Supinated) | Arms_Biceps | 2 | 30 | 8 |  | 1 | Tempo 2-1-3; RIR 1; bench at 3 |</t>
  </si>
  <si>
    <t>| 8 |  | 1 | 2026-07-27 | Phase 8 - Day 1 - Heavy Pull + Grip Strength | Incline Dumbbell Curl (Supinated) | Arms_Biceps | 3 | 30 | 7.5 |  | 1 | Tempo 2-1-3; RIR 1; bench at 3 |</t>
  </si>
  <si>
    <t>| 8 |  | 1 | 2026-07-27 | Phase 8 - Day 1 - Heavy Pull + Grip Strength | Face Pull | Pull | 1 | 42.5 | 15 |  | 2 | Tempo 2-1-3; RIR 2 |</t>
  </si>
  <si>
    <t>| 8 |  | 1 | 2026-07-27 | Phase 8 - Day 1 - Heavy Pull + Grip Strength | Face Pull | Pull | 2 | 45 | 15 |  | 2 | Tempo 2-1-3; RIR 2 |</t>
  </si>
  <si>
    <t>| 8 |  | 1 | 2026-07-27 | Phase 8 - Day 1 - Heavy Pull + Grip Strength | Face Pull | Pull | 3 | 47.5 | 13 |  | 1-2 | Tempo 2-1-3; RIR 1-2 |</t>
  </si>
  <si>
    <t>| 8 |  | 2 | 2026-07-28 | Phase 8 - Day 2 - Heavy Push + Shoulder Reintegration | Treadmill Walking | Cardio | 1 |  |  | 303 |  | Warmup: 4.5mph, 5% incline; must be a pretty fast walking speed, no? |</t>
  </si>
  <si>
    <t>| 8 |  | 2 | 2026-07-28 | Phase 8 - Day 2 - Heavy Push + Shoulder Reintegration | Band Pull Aparts | Warmup | 1 | 0 | 15 |  |  | Red band  |</t>
  </si>
  <si>
    <t>| 8 |  | 2 | 2026-07-28 | Phase 8 - Day 2 - Heavy Push + Shoulder Reintegration | Band External Rotations | Warmup | 1 | 0 | 12 |  |  | Red band  |</t>
  </si>
  <si>
    <t>| 8 |  | 2 | 2026-07-28 | Phase 8 - Day 2 - Heavy Push + Shoulder Reintegration | Serratus Wall Slides (banded) | Warmup | 1 | 0 | 8 |  |  | Red band  |</t>
  </si>
  <si>
    <t>| 8 |  | 2 | 2026-07-28 | Phase 8 - Day 2 - Heavy Push + Shoulder Reintegration | Scap Push Ups | Push | 1 | 0 | 10 |  |  |  |</t>
  </si>
  <si>
    <t>| 8 |  | 2 | 2026-07-28 | Phase 8 - Day 2 - Heavy Push + Shoulder Reintegration | Band Pull Aparts | Warmup | 2 | 0 | 15 |  |  | Red band  |</t>
  </si>
  <si>
    <t>| 8 |  | 2 | 2026-07-28 | Phase 8 - Day 2 - Heavy Push + Shoulder Reintegration | Band External Rotations | Warmup | 2 | 0 | 12 |  |  | Red band  |</t>
  </si>
  <si>
    <t>| 8 |  | 2 | 2026-07-28 | Phase 8 - Day 2 - Heavy Push + Shoulder Reintegration | Serratus Wall Slides (banded) | Warmup | 2 | 0 | 8 |  |  | Red band  |</t>
  </si>
  <si>
    <t>| 8 |  | 2 | 2026-07-28 | Phase 8 - Day 2 - Heavy Push + Shoulder Reintegration | Scap Push Ups | Push | 2 | 0 | 10 |  |  |  |</t>
  </si>
  <si>
    <t>| 8 |  | 2 | 2026-07-28 | Phase 8 - Day 2 - Heavy Push + Shoulder Reintegration | Single Arm Cable Press (split stance) | Push | 1 | 20 | 10 |  |  | Warm up |</t>
  </si>
  <si>
    <t>| 8 |  | 2 | 2026-07-28 | Phase 8 - Day 2 - Heavy Push + Shoulder Reintegration | Neutral Grip Dumbbell Floor Press | Push | 1 | 130 | 9 |  | 1-2 | Tempo 2-1-3; RIR 1-2; right anterior capsule awareness as soon as I pressed. Ang capsule and bicep tendon feeling  |</t>
  </si>
  <si>
    <t>| 8 |  | 2 | 2026-07-28 | Phase 8 - Day 2 - Heavy Push + Shoulder Reintegration | Neutral Grip Dumbbell Floor Press | Push | 2 | 130 | 9 |  | 1-2 | Tempo 2-1-3; RIR 1-2; right felt a bit better but anterior capsule awareness as soon as I pressed. Ang capsule and bicep tendon feeling  |</t>
  </si>
  <si>
    <t>| 8 |  | 2 | 2026-07-28 | Phase 8 - Day 2 - Heavy Push + Shoulder Reintegration | Neutral Grip Dumbbell Floor Press | Push | 3 | 140 | 7 |  | 1-2 | 7; tempo 2-1-3; RIR 1-2, no 67.5 lb DB to do 135 lbs |</t>
  </si>
  <si>
    <t>| 8 |  | 2 | 2026-07-28 | Phase 8 - Day 2 - Heavy Push + Shoulder Reintegration | Neutral Grip Dumbbell Floor Press | Push | 4 | 140 | 6 |  | 1-2 | tempo 2-1-3; RIR 1-2, no 67.5 lb DB to do 135 lbs |</t>
  </si>
  <si>
    <t>| 8 |  | 2 | 2026-07-28 | Phase 8 - Day 2 - Heavy Push + Shoulder Reintegration | Machine Chest Press | Push | 1 | 100 | 10 |  | 2 | Tempo 2-1-3; RIR 2 |</t>
  </si>
  <si>
    <t>| 8 |  | 2 | 2026-07-28 | Phase 8 - Day 2 - Heavy Push + Shoulder Reintegration | Machine Chest Press | Push | 2 | 105 | 9 |  | 2 | Tempo 2-1-3; RIR 2; tightness and awareness in right cap on eccentric as well as initial press |</t>
  </si>
  <si>
    <t>| 8 |  | 2 | 2026-07-28 | Phase 8 - Day 2 - Heavy Push + Shoulder Reintegration | Machine Chest Press | Push | 3 | 105 | 8 |  | 1 | Tempo 2-1-3; RIR 1; tightness and awareness in right cap on eccentric as well as initial press |</t>
  </si>
  <si>
    <t>| 8 |  | 2 | 2026-07-28 | Phase 8 - Day 2 - Heavy Push + Shoulder Reintegration | Cable High To Mid Fly | Push | 1 | 15 | 12 |  | 2 | Tempo 2-1-3; RIR 2; cable set at highest setting |</t>
  </si>
  <si>
    <t>| 8 |  | 2 | 2026-07-28 | Phase 8 - Day 2 - Heavy Push + Shoulder Reintegration | Cable High To Mid Fly | Push | 2 | 20 | 6 |  | 2 | 20 lb plate for 6 clean reps, then lengthened partials until 9th rep; Tempo 2-1-3; RIR 2; cable set at highest setting |</t>
  </si>
  <si>
    <t>| 8 |  | 2 | 2026-07-28 | Phase 8 - Day 2 - Heavy Push + Shoulder Reintegration | Cable High To Mid Fly | Push | 3 | 15 | 10.5 |  | 1-2 | Tempo strict 2-1-3; RIR 1-2 |</t>
  </si>
  <si>
    <t>| 8 |  | 2 | 2026-07-28 | Phase 8 - Day 2 - Heavy Push + Shoulder Reintegration | Cable High To Mid Fly | Push | 4 | 15 | 9 |  | 1-2 | Tempo strict 2-1-3; RIR 1-2 |</t>
  </si>
  <si>
    <t>| 8 |  | 2 | 2026-07-28 | Phase 8 - Day 2 - Heavy Push + Shoulder Reintegration | Seated Neutral Grip DB Overhead Press | Push | 1 | 40 | 12 |  | 1-2 | Tempo 2-1-3; RIR 1-2 |</t>
  </si>
  <si>
    <t>| 8 |  | 2 | 2026-07-28 | Phase 8 - Day 2 - Heavy Push + Shoulder Reintegration | Seated Neutral Grip DB Overhead Press | Push | 2 | 50 | 10 |  | 1-2 | Tempo 2-1-3; RIR 1-2; subtle ant cap awareness on descending. Very slight |</t>
  </si>
  <si>
    <t>| 8 |  | 2 | 2026-07-28 | Phase 8 - Day 2 - Heavy Push + Shoulder Reintegration | Seated Neutral Grip DB Overhead Press | Push | 3 | 50 | 12 |  | 1 | Tempo 2-1-3; RIR 1; left shoulder slightly slower |</t>
  </si>
  <si>
    <t>| 8 |  | 2 | 2026-07-28 | Phase 8 - Day 2 - Heavy Push + Shoulder Reintegration | Single-Arm Overhead Cable Extension | Arms_Triceps | 1 | 25 | 10 |  | 1-2 | Left slowed at 6-7; switched to right and did 10 then finished left; tempo 2-1-3; RIR 1-2 |</t>
  </si>
  <si>
    <t>| 8 |  | 2 | 2026-07-28 | Phase 8 - Day 2 - Heavy Push + Shoulder Reintegration | Single-Arm Overhead Cable Extension | Arms_Triceps | 2 | 25 | 8 |  | 1-2 | Tempo 2-1-3; RIR 1-2 |</t>
  </si>
  <si>
    <t>| 8 |  | 2 | 2026-07-28 | Phase 8 - Day 2 - Heavy Push + Shoulder Reintegration | Single-Arm Overhead Cable Extension | Arms_Triceps | 3 | 25 | 7 |  | 1 | Tempo 2-1-3; RIR 1 |</t>
  </si>
  <si>
    <t>| 8 |  | 2 | 2026-07-28 | Phase 8 - Day 2 - Heavy Push + Shoulder Reintegration | High Cable Tricep Pushdown | Arms_Triceps | 1 | 70 | 9 |  | 1-2 | Tempo 2-1-3; RIR 1-2 |</t>
  </si>
  <si>
    <t>| 8 |  | 2 | 2026-07-28 | Phase 8 - Day 2 - Heavy Push + Shoulder Reintegration | High Cable Tricep Pushdown | Arms_Triceps | 2 | 70 | 8 |  | 1-2 | Tempo 2-1-3; RIR 1-2 |</t>
  </si>
  <si>
    <t>| 8 |  | 2 | 2026-07-28 | Phase 8 - Day 2 - Heavy Push + Shoulder Reintegration | High Cable Tricep Pushdown | Arms_Triceps | 3 | 70 | 7 |  | 1 | Tempo 2-1-3; RIR 1 |</t>
  </si>
  <si>
    <t>| 8 |  | 2 | 2026-07-28 | Phase 8 - Day 2 - Heavy Push + Shoulder Reintegration | Endless Rope | Cardio | 1 |  |  | 20 |  |  |</t>
  </si>
  <si>
    <t>| 8 |  | 2 | 2026-07-28 | Phase 8 - Day 2 - Heavy Push + Shoulder Reintegration | Endless Rope | Cardio | 2 |  |  | 20 |  |  |</t>
  </si>
  <si>
    <t>| 8 |  | 2 | 2026-07-28 | Phase 8 - Day 2 - Heavy Push + Shoulder Reintegration | Endless Rope | Cardio | 3 |  |  | 20 |  |  |</t>
  </si>
  <si>
    <t>| 8 |  | 2 | 2026-07-28 | Phase 8 - Day 2 - Heavy Push + Shoulder Reintegration | Endless Rope | Cardio | 4 |  |  | 20 |  |  |</t>
  </si>
  <si>
    <t>| 8 |  | 2 | 2026-07-28 | Phase 8 - Day 2 - Heavy Push + Shoulder Reintegration | Endless Rope | Cardio | 5 |  |  | 20 |  |  |</t>
  </si>
  <si>
    <t>| 8 |  | 2 | 2026-07-28 | Phase 8 - Day 2 - Heavy Push + Shoulder Reintegration | Endless Rope | Cardio | 6 |  |  | 20 |  |  |</t>
  </si>
  <si>
    <t>| 8 |  | 3 | 2026-07-30 | Phase 8 - Day 3 - Lower Body + Unilateral Strength | Treadmill Walking | Cardio | 1 |  |  | 300 |  | 4.5 mph, 5% incline  |</t>
  </si>
  <si>
    <t>| 8 |  | 3 | 2026-07-30 | Phase 8 - Day 3 - Lower Body + Unilateral Strength | Prisoners Squat | Legs | 1 | 0 | 10 |  |  |  |</t>
  </si>
  <si>
    <t>| 8 |  | 3 | 2026-07-30 | Phase 8 - Day 3 - Lower Body + Unilateral Strength | Hip Hinge | Warmup | 1 | 0 | 10 |  |  |  |</t>
  </si>
  <si>
    <t>| 8 |  | 3 | 2026-07-30 | Phase 8 - Day 3 - Lower Body + Unilateral Strength | Walking Lunges | Legs | 1 | 0 |  | 8 |  |  |</t>
  </si>
  <si>
    <t>| 8 |  | 3 | 2026-07-30 | Phase 8 - Day 3 - Lower Body + Unilateral Strength | Glute Extension | Legs | 1 | 0 | 10 |  |  |  |</t>
  </si>
  <si>
    <t>| 8 |  | 3 | 2026-07-30 | Phase 8 - Day 3 - Lower Body + Unilateral Strength | Standing Calf Raise | Legs | 1 | 0 | 15 |  |  |  |</t>
  </si>
  <si>
    <t>| 8 |  | 3 | 2026-07-30 | Phase 8 - Day 3 - Lower Body + Unilateral Strength | Prisoners Squat | Legs | 2 | 0 | 10 |  |  |  |</t>
  </si>
  <si>
    <t>| 8 |  | 3 | 2026-07-30 | Phase 8 - Day 3 - Lower Body + Unilateral Strength | Hip Hinge | Warmup | 2 | 0 | 10 |  |  |  |</t>
  </si>
  <si>
    <t>| 8 |  | 3 | 2026-07-30 | Phase 8 - Day 3 - Lower Body + Unilateral Strength | Walking Lunges | Legs | 2 | 0 |  | 8 |  |  |</t>
  </si>
  <si>
    <t>| 8 |  | 3 | 2026-07-30 | Phase 8 - Day 3 - Lower Body + Unilateral Strength | Glute Extension | Legs | 2 | 0 | 10 |  |  |  |</t>
  </si>
  <si>
    <t>| 8 |  | 3 | 2026-07-30 | Phase 8 - Day 3 - Lower Body + Unilateral Strength | Standing Calf Raise | Legs | 2 | 0 | 15 |  |  |  |</t>
  </si>
  <si>
    <t>| 8 |  | 3 | 2026-07-30 | Phase 8 - Day 3 - Lower Body + Unilateral Strength | Farmer's Walk | Carry | 1 | 170 |  | 55.2 |  | 55/60=. New gym; NXGen; much more selection; started with 85s per hand  |</t>
  </si>
  <si>
    <t>| 8 |  | 3 | 2026-07-30 | Phase 8 - Day 3 - Lower Body + Unilateral Strength | Farmer's Walk | Carry | 2 | 170 |  | 48 |  | 48/60=. New gym; NXGen; much more selection; started with 85s per hand  |</t>
  </si>
  <si>
    <t>| 8 |  | 3 | 2026-07-30 | Phase 8 - Day 3 - Lower Body + Unilateral Strength | Farmer's Walk | Carry | 3 | 170 |  | 39.6 |  | . New gym; NXGen; much more selection; started with 85s per hand  |</t>
  </si>
  <si>
    <t>| 8 |  | 3 | 2026-07-30 | Phase 8 - Day 3 - Lower Body + Unilateral Strength | Farmer's Walk | Carry | 4 | 170 |  | 39.6 |  | . New gym; NXGen; much more selection; started with 85s per hand  |</t>
  </si>
  <si>
    <t>| 8 |  | 3 | 2026-07-30 | Phase 8 - Day 3 - Lower Body + Unilateral Strength | Goblet Squat | Legs | 1 | 80 | 10 |  | 1-2 | Tempo 2-1-3; RIR 1-2; breathing = inhale &gt; brace &gt; descend &gt; slight exhale and stand |</t>
  </si>
  <si>
    <t>| 8 |  | 3 | 2026-07-30 | Phase 8 - Day 3 - Lower Body + Unilateral Strength | Goblet Squat | Legs | 2 | 80 | 9 |  | 1-2 | Tempo 2-1-3; RIR 1-2; breathing = inhale &gt; brace &gt; descend &gt; slight exhale and stand |</t>
  </si>
  <si>
    <t>| 8 |  | 3 | 2026-07-30 | Phase 8 - Day 3 - Lower Body + Unilateral Strength | Goblet Squat | Legs | 3 | 80 | 9 |  | 1-2 | Tempo 2-1-3; RIR 1-2; breathing = inhale &gt; brace &gt; descend &gt; slight exhale and stand |</t>
  </si>
  <si>
    <t>| 8 |  | 3 | 2026-07-30 | Phase 8 - Day 3 - Lower Body + Unilateral Strength | Goblet Squat | Legs | 4 | 80 | 8 |  | 1-2 | Tempo 2-1-3; RIR 1-2; breathing = inhale &gt; brace &gt; descend &gt; slight exhale and stand |</t>
  </si>
  <si>
    <t>| 8 |  | 3 | 2026-07-30 | Phase 8 - Day 3 - Lower Body + Unilateral Strength | Dumbbell Romanian Deadlift | Legs | 1 | 160 | 10 |  | 1-2 | 80 lb DBs; tempo 2-1-3; RIR 1-2 |</t>
  </si>
  <si>
    <t>| 8 |  | 3 | 2026-07-30 | Phase 8 - Day 3 - Lower Body + Unilateral Strength | Dumbbell Romanian Deadlift | Legs | 2 | 170 | 8 |  | 1-2 | 85 lb DBs; tempo 2-1-3; RIR 1-2 |</t>
  </si>
  <si>
    <t>| 8 |  | 3 | 2026-07-30 | Phase 8 - Day 3 - Lower Body + Unilateral Strength | Dumbbell Romanian Deadlift | Legs | 3 | 170 | 7 |  | 1-2 | Right sweaty slip; 85 lb DBs; tempo 2-1-3; RIR 1-2 |</t>
  </si>
  <si>
    <t>| 8 |  | 3 | 2026-07-30 | Phase 8 - Day 3 - Lower Body + Unilateral Strength | Bulgarian Split Squat | Legs | 1 | 45 | 8 |  | 2 | Tempo 3-1-2; RIR 2 |</t>
  </si>
  <si>
    <t>| 8 |  | 3 | 2026-07-30 | Phase 8 - Day 3 - Lower Body + Unilateral Strength | Bulgarian Split Squat | Legs | 2 | 50 | 8 |  | 2 | Tempo 3-1-2; RIR 2 |</t>
  </si>
  <si>
    <t>| 8 |  | 3 | 2026-07-30 | Phase 8 - Day 3 - Lower Body + Unilateral Strength | Bulgarian Split Squat | Legs | 3 | 50 | 8 |  | 2 | Tempo 3-1-2; RIR 2 |</t>
  </si>
  <si>
    <t>| 8 |  | 3 | 2026-07-30 | Phase 8 - Day 3 - Lower Body + Unilateral Strength | Barbell Standing Calf Raise | Legs | 1 | 110 | 15 |  | 2+ | Temp 2-1-3; RIR 2+ |</t>
  </si>
  <si>
    <t>| 8 |  | 3 | 2026-07-30 | Phase 8 - Day 3 - Lower Body + Unilateral Strength | Barbell Standing Calf Raise | Legs | 2 | 120 | 15 |  | 1-2 | Temp 2-1-3; RIR 1-2 |</t>
  </si>
  <si>
    <t>| 8 |  | 3 | 2026-07-30 | Phase 8 - Day 3 - Lower Body + Unilateral Strength | Barbell Standing Calf Raise | Legs | 3 | 120 | 15 |  | 1-2 | Temp 2-1-3; RIR 1-2 |</t>
  </si>
  <si>
    <t>| 8 |  | 3 | 2026-07-30 | Phase 8 - Day 3 - Lower Body + Unilateral Strength | Rowing | Pull | 1 |  |  | 20 |  | 100m+ each 20; about 150m each easy 40 |</t>
  </si>
  <si>
    <t>| 8 |  | 3 | 2026-07-30 | Phase 8 - Day 3 - Lower Body + Unilateral Strength | Rowing | Pull | 2 |  |  | 20 |  | 100m+ each 20; about 150m each easy 40 |</t>
  </si>
  <si>
    <t>| 8 |  | 3 | 2026-07-30 | Phase 8 - Day 3 - Lower Body + Unilateral Strength | Rowing | Pull | 3 |  |  | 20 |  | 100m+ each 20; about 150m each easy 40 |</t>
  </si>
  <si>
    <t>| 8 |  | 3 | 2026-07-30 | Phase 8 - Day 3 - Lower Body + Unilateral Strength | Rowing | Pull | 4 |  |  | 20 |  | 100m+ each 20; about 150m each easy 40 |</t>
  </si>
  <si>
    <t>| 8 |  | 3 | 2026-07-30 | Phase 8 - Day 3 - Lower Body + Unilateral Strength | Rowing | Pull | 5 |  |  | 20 |  | 100m+ each 20; about 150m each easy 40 |</t>
  </si>
  <si>
    <t>| 8 |  | 3 | 2026-07-30 | Phase 8 - Day 3 - Lower Body + Unilateral Strength | Rowing | Pull | 6 |  |  | 20 |  | 100m+ each 20; about 150m each easy 40 |</t>
  </si>
  <si>
    <t>| 8 |  | 3 | 2026-07-30 | Phase 8 - Day 3 - Lower Body + Unilateral Strength | Dead Hang | Carry | 1 | 0 |  | 30 |  | 30 sec |</t>
  </si>
  <si>
    <t>| 8 |  | 3 | 2026-07-30 | Phase 8 - Day 3 - Lower Body + Unilateral Strength | Dead Hang | Carry | 2 | 0 |  | 30 |  | 30 sec |</t>
  </si>
  <si>
    <t>| 8 |  | 4 | 2026-07-31 | Phase 8 - Day 4 - Upper Hypertrophy + Capacity | Treadmill Walking | Cardio | 1 |  |  | 301 |  | 4.5mph, 5% incline warmup |</t>
  </si>
  <si>
    <t>| 8 |  | 4 | 2026-07-31 | Phase 8 - Day 4 - Upper Hypertrophy + Capacity | Band Pull Aparts | Warmup | 1 | 0 | 15 |  |  | Red band |</t>
  </si>
  <si>
    <t>| 8 |  | 4 | 2026-07-31 | Phase 8 - Day 4 - Upper Hypertrophy + Capacity | Band External Rotations | Warmup | 1 | 0 | 12 |  |  |  |</t>
  </si>
  <si>
    <t>| 8 |  | 4 | 2026-07-31 | Phase 8 - Day 4 - Upper Hypertrophy + Capacity | Serratus Wall Slides (banded) | Warmup | 1 | 0 | 8 |  |  |  |</t>
  </si>
  <si>
    <t>| 8 |  | 4 | 2026-07-31 | Phase 8 - Day 4 - Upper Hypertrophy + Capacity | Scap Push Ups | Push | 1 | 0 | 12 |  |  |  |</t>
  </si>
  <si>
    <t>| 8 |  | 4 | 2026-07-31 | Phase 8 - Day 4 - Upper Hypertrophy + Capacity | Band Pull Aparts | Warmup | 2 | 0 | 15 |  |  | Red band |</t>
  </si>
  <si>
    <t>| 8 |  | 4 | 2026-07-31 | Phase 8 - Day 4 - Upper Hypertrophy + Capacity | Band External Rotations | Warmup | 2 | 0 | 12 |  |  |  |</t>
  </si>
  <si>
    <t>| 8 |  | 4 | 2026-07-31 | Phase 8 - Day 4 - Upper Hypertrophy + Capacity | Serratus Wall Slides (banded) | Warmup | 2 | 0 | 8 |  |  |  |</t>
  </si>
  <si>
    <t>| 8 |  | 4 | 2026-07-31 | Phase 8 - Day 4 - Upper Hypertrophy + Capacity | Scap Push Ups | Push | 2 | 0 | 12 |  |  |  |</t>
  </si>
  <si>
    <t>| 8 |  | 4 | 2026-07-31 | Phase 8 - Day 4 - Upper Hypertrophy + Capacity | Alternate Seated DB Curl | Arms_Biceps | 1 | 25 | 12 |  | 4+ | Warmup. Tempo 2-1-2; RIR 4+ |</t>
  </si>
  <si>
    <t>| 8 |  | 4 | 2026-07-31 | Phase 8 - Day 4 - Upper Hypertrophy + Capacity | Alternate Seated DB Curl | Arms_Biceps | 2 | 35 | 10 |  | 2 | Warmup. Tempo 3-1-2; RIR 2 |</t>
  </si>
  <si>
    <t>| 8 |  | 4 | 2026-07-31 | Phase 8 - Day 4 - Upper Hypertrophy + Capacity | Alternate Seated DB Curl | Arms_Biceps | 3 | 35 | 10 |  | 0-1(left | Warmup. Tempo 3-1-2; RIR 0-1(left resisted supination) |</t>
  </si>
  <si>
    <t>| 8 |  | 4 | 2026-07-31 | Phase 8 - Day 4 - Upper Hypertrophy + Capacity | Alternate Seated DB Curl | Arms_Biceps | 4 | 40 | 5 |  | 0-1(left | Warmup. Tempo 3-1-2; RIR 0-1(left resisted supination) |</t>
  </si>
  <si>
    <t>| 8 |  | 4 | 2026-07-31 | Phase 8 - Day 4 - Upper Hypertrophy + Capacity | Single-Arm Overhead Cable Extension | Arms_Triceps | 1 | 25 | 11 |  | 2 | Tempo 2-1-3; RIR 2 |</t>
  </si>
  <si>
    <t>| 8 |  | 4 | 2026-07-31 | Phase 8 - Day 4 - Upper Hypertrophy + Capacity | Single-Arm Overhead Cable Extension | Arms_Triceps | 2 | 27.5 | 10 |  | 2 | Tempo 2-1-3; RIR 2 left fatigued first  |</t>
  </si>
  <si>
    <t>| 8 |  | 4 | 2026-07-31 | Phase 8 - Day 4 - Upper Hypertrophy + Capacity | Single-Arm Overhead Cable Extension | Arms_Triceps | 3 | 27.5 | 10 |  | 1-2 | Tempo 2-1-3; RIR 1-2 |</t>
  </si>
  <si>
    <t>| 8 |  | 4 | 2026-07-31 | Phase 8 - Day 4 - Upper Hypertrophy + Capacity | Single Arm Rope Curl (extended Arm Position ) | Arms_Biceps | 1 | 27.5 | 11 |  | 2 | Tempo 2-1-3; RIR 2 |</t>
  </si>
  <si>
    <t>| 8 |  | 4 | 2026-07-31 | Phase 8 - Day 4 - Upper Hypertrophy + Capacity | Single Arm Rope Curl (extended Arm Position ) | Arms_Biceps | 2 | 30 | 10 |  | 1-2 | Tempo 2-1-3; RIR 1-2 |</t>
  </si>
  <si>
    <t>| 8 |  | 4 | 2026-07-31 | Phase 8 - Day 4 - Upper Hypertrophy + Capacity | Single Arm Rope Curl (extended Arm Position ) | Arms_Biceps | 3 | 30 | 9 |  | 1 | Tempo 2-1-3; RIR 1 |</t>
  </si>
  <si>
    <t>| 8 |  | 4 | 2026-07-31 | Phase 8 - Day 4 - Upper Hypertrophy + Capacity | High Cable Tricep Pushdown | Arms_Triceps | 1 | 70 | 10 |  | 2 | Tempo 2-1-3; RIR 2 |</t>
  </si>
  <si>
    <t>| 8 |  | 4 | 2026-07-31 | Phase 8 - Day 4 - Upper Hypertrophy + Capacity | High Cable Tricep Pushdown | Arms_Triceps | 2 | 75 | 9 |  | 1-2 | Tempo 2-1-3; RIR 1-2 |</t>
  </si>
  <si>
    <t>| 8 |  | 4 | 2026-07-31 | Phase 8 - Day 4 - Upper Hypertrophy + Capacity | High Cable Tricep Pushdown | Arms_Triceps | 3 | 75 | 8 |  | 1-2 | Tempo 2-1-3; RIR 1-2 |</t>
  </si>
  <si>
    <t>| 8 |  | 4 | 2026-07-31 | Phase 8 - Day 4 - Upper Hypertrophy + Capacity | Face Pull (w External Rotation) | Pull | 1 | 40 | 15 |  | 2 | Tempo 2-1-3; RIR 2 |</t>
  </si>
  <si>
    <t>| 8 |  | 4 | 2026-07-31 | Phase 8 - Day 4 - Upper Hypertrophy + Capacity | Face Pull (w External Rotation) | Pull | 2 | 45 | 15 |  | 2 | Tempo 2-1-3; RIR 2 |</t>
  </si>
  <si>
    <t>| 8 |  | 4 | 2026-07-31 | Phase 8 - Day 4 - Upper Hypertrophy + Capacity | Face Pull (w External Rotation) | Pull | 3 | 50 | 12 |  | 2 | Tempo 2-1-3; RIR 2 |</t>
  </si>
  <si>
    <t>| 8 |  | 4 | 2026-07-31 | Phase 8 - Day 4 - Upper Hypertrophy + Capacity | Farmer’s Hold | Carry | 1 | 200 |  | 49.199999999999996 |  | 100 lbs per hand; 49/60=0.817 |</t>
  </si>
  <si>
    <t>| 8 |  | 4 | 2026-07-31 | Phase 8 - Day 4 - Upper Hypertrophy + Capacity | Farmer’s Hold | Carry | 2 | 200 |  | 45 |  | 100 lbs per hand; |</t>
  </si>
  <si>
    <t>| 8 |  | 4 | 2026-07-31 | Phase 8 - Day 4 - Upper Hypertrophy + Capacity | Farmer’s Hold | Carry | 3 | 200 |  | 42 |  | 100 lbs per hand; 42/60=0.7 |</t>
  </si>
  <si>
    <t>| 8 |  | 4 | 2026-07-31 | Phase 8 - Day 4 - Upper Hypertrophy + Capacity | Farmer’s Hold | Carry | 4 | 200 |  | 36 |  | 100 lbs per hand; 36/60=0.6 |</t>
  </si>
  <si>
    <t>| 8 |  | 4 | 2026-07-31 | Phase 8 - Day 4 - Upper Hypertrophy + Capacity | Endless Rope | Cardio | 1 |  |  | 20 |  |  |</t>
  </si>
  <si>
    <t>| 8 |  | 4 | 2026-07-31 | Phase 8 - Day 4 - Upper Hypertrophy + Capacity | Endless Rope | Cardio | 2 |  |  | 20 |  |  |</t>
  </si>
  <si>
    <t>| 8 |  | 4 | 2026-07-31 | Phase 8 - Day 4 - Upper Hypertrophy + Capacity | Endless Rope | Cardio | 3 |  |  | 20 |  |  |</t>
  </si>
  <si>
    <t>| 8 |  | 4 | 2026-07-31 | Phase 8 - Day 4 - Upper Hypertrophy + Capacity | Endless Rope | Cardio | 4 |  |  | 20 |  |  |</t>
  </si>
  <si>
    <t>| 8 |  | 4 | 2026-07-31 | Phase 8 - Day 4 - Upper Hypertrophy + Capacity | Endless Rope | Cardio | 5 |  |  | 20 |  |  |</t>
  </si>
  <si>
    <t>| 8 |  | 4 | 2026-07-31 | Phase 8 - Day 4 - Upper Hypertrophy + Capacity | Endless Rope | Cardio | 6 |  |  | 20 |  |  |</t>
  </si>
  <si>
    <t># Training Reference Database</t>
  </si>
  <si>
    <t># Exercise definitions, safety notes, equipment, and name mappings</t>
  </si>
  <si>
    <t>## Column Key</t>
  </si>
  <si>
    <t>- SectionName: Which reference table this row belongs to</t>
  </si>
  <si>
    <t>- Col1/ExerciseName: Exercise name or equipment name</t>
  </si>
  <si>
    <t>- Col2/MuscleGroup: Primary muscle group (Lookup) or primary muscle (Library)</t>
  </si>
  <si>
    <t>- Col3/MovementPattern: Movement pattern classification</t>
  </si>
  <si>
    <t>- Col4/Category: Exercise or equipment category</t>
  </si>
  <si>
    <t>- Col5/EquipmentType: Equipment used</t>
  </si>
  <si>
    <t>- Col6/IsUnilateral_or_Laterality: Unilateral flag or laterality description</t>
  </si>
  <si>
    <t>- Col7/IsTimed: Whether exercise is time-based</t>
  </si>
  <si>
    <t>- Col8/ID: ExerciseID or EquipmentID</t>
  </si>
  <si>
    <t>- Col9/SecondaryDetail: Secondary muscles or manufacturer</t>
  </si>
  <si>
    <t>- Col10/SafetyNotes: Shoulder safety notes or gym location</t>
  </si>
  <si>
    <t>- Col11/Notes: General notes</t>
  </si>
  <si>
    <t>- Col12/StandardName: Canonical exercise name (NameMap only)</t>
  </si>
  <si>
    <t>- Col13/Extra: Reserved</t>
  </si>
  <si>
    <t>| SectionName | Col1 | Col2 | Col3 | Col4 | Col5 | Col6 | Col7 | Col8 | Col9 | Col10 | Col11 | Col12 | Col13 |</t>
  </si>
  <si>
    <t>|---|---|---|---|---|---|---|---|---|---|---|---|---|---|</t>
  </si>
  <si>
    <t>## --- SECTION: Lookup_Exercises ---</t>
  </si>
  <si>
    <t>| Lookup_Exercises | Alternate Seated DB Curl |  | Curl | Arms_Biceps |  | true | false | | | | | | |</t>
  </si>
  <si>
    <t>| Lookup_Exercises | Anchored Single Arm Dumbbell Curl |  | Curl | Arms_Biceps |  | true | false | | | | | | |</t>
  </si>
  <si>
    <t>| Lookup_Exercises | Cross Body Cable Curl |  | Curl | Arms_Biceps |  | true | false | | | | | | |</t>
  </si>
  <si>
    <t>| Lookup_Exercises | DB Cross Body Curl (Hammer Grip) | Other | Curl | Arms_Biceps | Bodyweight | true | false | | | | | | |</t>
  </si>
  <si>
    <t>| Lookup_Exercises | DB Spider Curl (Hammer) | Upper Arms | Curl | Arms_Biceps | Dumbbells | false | false | | | | | | |</t>
  </si>
  <si>
    <t>| Lookup_Exercises | Dumbbell: Squeeze Curl - Neutral | Upper Arms | Curl | Arms_Biceps | Dumbbells | false | false | | | | | | |</t>
  </si>
  <si>
    <t>| Lookup_Exercises | Hammer Curls with Rope and Cable |  | Curl | Arms_Biceps |  | false | false | | | | | | |</t>
  </si>
  <si>
    <t>| Lookup_Exercises | Incline DB Hammer Curl | Upper Arms | Curl | Arms_Biceps | Dumbbells | false | false | | | | | | |</t>
  </si>
  <si>
    <t>| Lookup_Exercises | Incline Dumbbell Curl (Supinated) | Upper Arms | Curl | Arms_Biceps | Dumbbells;Bench | false | false | | | | | | |</t>
  </si>
  <si>
    <t>| Lookup_Exercises | Seated Single Arm DB Curl - Anchored | Upper Arms | Curl | Arms_Biceps | Dumbbells | true | false | | | | | | |</t>
  </si>
  <si>
    <t>| Lookup_Exercises | Single Arm Rope Curl (extended Arm Position ) |  | Curl | Arms_Biceps |  | true | false | | | | | | |</t>
  </si>
  <si>
    <t>| Lookup_Exercises | Standing One Arm Bicep Curl with Cable (Anchored) | Forearms;Upper Arms | Curl | Arms_Biceps | Machine | true | false | | | | | | |</t>
  </si>
  <si>
    <t>| Lookup_Exercises | Standing One Arm Extended Cable Curls | Upper Arms | Curl | Arms_Biceps | Machine | true | false | | | | | | |</t>
  </si>
  <si>
    <t>| Lookup_Exercises | Standing Single Arm Cable Curl | Upper Arms | Curl | Arms_Biceps | Machine | true | false | | | | | | |</t>
  </si>
  <si>
    <t>| Lookup_Exercises | Cable Push-Downs | Upper Arms | Extension | Arms_Triceps | Machine | false | false | | | | | | |</t>
  </si>
  <si>
    <t>| Lookup_Exercises | Cable Triceps Extension - "Quad" | Upper Arms | Extension | Arms_Triceps | Machine | false | false | | | | | | |</t>
  </si>
  <si>
    <t>| Lookup_Exercises | High Cable Tricep Pushdown |  | Extension | Arms_Triceps |  | false | false | | | | | | |</t>
  </si>
  <si>
    <t>| Lookup_Exercises | Kneeling Single Arm Rope Cable Extension |  | Extension | Arms_Triceps |  | true | false | | | | | | |</t>
  </si>
  <si>
    <t>| Lookup_Exercises | Rope Push-Downs | Upper Arms | Extension | Arms_Triceps | Machine | false | false | | | | | | |</t>
  </si>
  <si>
    <t>| Lookup_Exercises | Single Arm Cable Extensions | Upper Arms | Extension | Arms_Triceps | Machine | true | false | | | | | | |</t>
  </si>
  <si>
    <t>| Lookup_Exercises | Single-Arm Cable Triceps Extension (Cross-Body) | Upper Arms | Extension | Arms_Triceps | Machine | true | false | | | | | | |</t>
  </si>
  <si>
    <t>| Lookup_Exercises | Single-Arm Overhead Cable Extension |  | Extension | Arms_Triceps |  | true | false | | | | | | |</t>
  </si>
  <si>
    <t>| Lookup_Exercises | Vertical DB Scap extension |  | Extension | Arms_Triceps |  | false | false | | | | | | |</t>
  </si>
  <si>
    <t>| Lookup_Exercises | Cycling |  | Cardio | Cardio |  | false | true | | | | | | |</t>
  </si>
  <si>
    <t>| Lookup_Exercises | Endless Rope |  | Cardio | Cardio |  | false | true | | | | | | |</t>
  </si>
  <si>
    <t>| Lookup_Exercises | Treadmill Walking | Cardio | Cardio | Cardio | Machine | false | true | | | | | | |</t>
  </si>
  <si>
    <t>| Lookup_Exercises | Dead Hang | Other | Hang | Carry | Bodyweight | false | true | | | | | | |</t>
  </si>
  <si>
    <t>| Lookup_Exercises | Farmer's Walk | Other | Carry | Carry | Dumbbells | false | true | | | | | | |</t>
  </si>
  <si>
    <t>| Lookup_Exercises | Farmer’s Hold | Other | Carry | Carry | Bodyweight | false | true | | | | | | |</t>
  </si>
  <si>
    <t>| Lookup_Exercises | Plate Pinch |  | Pinch | Carry |  | false | true | | | | | | |</t>
  </si>
  <si>
    <t>| Lookup_Exercises | Suitcase Carries | Other | Carry | Carry | Dumbbells | true | true | | | | | | |</t>
  </si>
  <si>
    <t>| Lookup_Exercises | Suitcase Holds | Other | Carry | Carry | Dumbbells | true | true | | | | | | |</t>
  </si>
  <si>
    <t>| Lookup_Exercises | Captains Chair Knee Raises | Other | Core | Core | Other | false | false | | | | | | |</t>
  </si>
  <si>
    <t>| Lookup_Exercises | Hanging Knee Raises | Other | Core | Core | Other | false | false | | | | | | |</t>
  </si>
  <si>
    <t>| Lookup_Exercises | Pallof Press | Other | Core | Core | Bodyweight | false | false | | | | | | |</t>
  </si>
  <si>
    <t>| Lookup_Exercises | Side Plank |  | Core | Core |  | false | true | | | | | | |</t>
  </si>
  <si>
    <t>| Lookup_Exercises | Barbell Standing Calf Raise |  | Calf | Legs |  | false | false | | | | | | |</t>
  </si>
  <si>
    <t>| Lookup_Exercises | Bulgarian Split Squat |  | Squat/Lunge | Legs |  | true | false | | | | | | |</t>
  </si>
  <si>
    <t>| Lookup_Exercises | Cable Pull-Through | Back;Thighs | Hip Hinge | Legs | Machine | false | false | | | | | | |</t>
  </si>
  <si>
    <t>| Lookup_Exercises | Calf Extension (Machine) | Other | Calf | Legs | Machine | false | false | | | | | | |</t>
  </si>
  <si>
    <t>| Lookup_Exercises | Dumbbell Romanian Deadlift |  | Hip Hinge | Legs |  | false | false | | | | | | |</t>
  </si>
  <si>
    <t>| Lookup_Exercises | Front-Foot-Elevated Split Squat | Calves;Hips;Thighs | Squat/Lunge | Legs | Dumbbells | true | false | | | | | | |</t>
  </si>
  <si>
    <t>| Lookup_Exercises | Glute Extension | Hips;Other | Hip Extension | Legs | Machine | false | false | | | | | | |</t>
  </si>
  <si>
    <t>| Lookup_Exercises | Goblet Squat |  | Squat/Lunge | Legs |  | false | false | | | | | | |</t>
  </si>
  <si>
    <t>| Lookup_Exercises | Prisoners Squat |  | Squat/Lunge | Legs |  | false | false | | | | | | |</t>
  </si>
  <si>
    <t>| Lookup_Exercises | Reverse Lunge | Hips;Thighs | Squat/Lunge | Legs | Other | true | false | | | | | | |</t>
  </si>
  <si>
    <t>| Lookup_Exercises | Seated Calf Raise | Calves | Calf | Legs | Machine | false | false | | | | | | |</t>
  </si>
  <si>
    <t>| Lookup_Exercises | Smith Machine Split Squat (rear foot elevated optional) |  | Squat/Lunge | Legs |  | true | false | | | | | | |</t>
  </si>
  <si>
    <t>| Lookup_Exercises | Standing Calf Raise |  | Calf | Legs |  | false | false | | | | | | |</t>
  </si>
  <si>
    <t>| Lookup_Exercises | Tibia Flex |  | Calf | Legs |  | false | false | | | | | | |</t>
  </si>
  <si>
    <t>| Lookup_Exercises | Walking Lunges |  | Squat/Lunge | Legs |  | true | false | | | | | | |</t>
  </si>
  <si>
    <t>| Lookup_Exercises | Half-Kneeling Single-Arm DB Press | Shoulders | Other | Other | Dumbbells | true | false | | | | | | |</t>
  </si>
  <si>
    <t>| Lookup_Exercises | Body Row | Back;Chest;Neck;Waist | Pull | Pull | Barbell | false | false | | | | | | |</t>
  </si>
  <si>
    <t>| Lookup_Exercises | Chest Supported DB Row (Spider) | Back | Pull | Pull | Dumbbells | false | false | | | | | | |</t>
  </si>
  <si>
    <t>| Lookup_Exercises | Chest Supported Rear Delt Fly | Back | Pull | Pull | Machine | false | false | | | | | | |</t>
  </si>
  <si>
    <t>| Lookup_Exercises | Face Pull | Other | Pull | Pull | Bodyweight | false | false | | | | | | |</t>
  </si>
  <si>
    <t>| Lookup_Exercises | Face Pull (w External Rotation) |  | Pull | Pull |  | false | false | | | | | | |</t>
  </si>
  <si>
    <t>| Lookup_Exercises | Half-Kneeling Single Arm Cable Row |  | Pull | Pull |  | true | false | | | | | | |</t>
  </si>
  <si>
    <t>| Lookup_Exercises | Half-Kneeling Single-Arm Cable Pulldown | Back | Pull | Pull | Machine | true | false | | | | | | |</t>
  </si>
  <si>
    <t>| Lookup_Exercises | Half-Kneeling Single-Arm Cable Row, Low-to-High Finish |  | Pull | Pull |  | true | false | | | | | | |</t>
  </si>
  <si>
    <t>| Lookup_Exercises | Kneeling Cable Row | Back | Pull | Pull | Machine | false | false | | | | | | |</t>
  </si>
  <si>
    <t>| Lookup_Exercises | Machine Row | Other | Pull | Pull | Bodyweight | false | false | | | | | | |</t>
  </si>
  <si>
    <t>| Lookup_Exercises | Neutral Grip Seated 2 Arm Row | Back | Pull | Pull | Machine | false | false | | | | | | |</t>
  </si>
  <si>
    <t>| Lookup_Exercises | Plate Loaded Seated Row | Back | Pull | Pull | Machine | false | false | | | | | | |</t>
  </si>
  <si>
    <t>| Lookup_Exercises | Rear Delt Cable Fly |  | Pull | Pull |  | false | false | | | | | | |</t>
  </si>
  <si>
    <t>| Lookup_Exercises | Rowing | Cardio | Pull | Pull | Bodyweight | false | true | | | | | | |</t>
  </si>
  <si>
    <t>| Lookup_Exercises | Seat Cable Row (V / Narrow Neutral Grip) |  | Pull | Pull |  | false | false | | | | | | |</t>
  </si>
  <si>
    <t>| Lookup_Exercises | Single-Arm Cable Row (Split Stance) | Back | Pull | Pull | Machine | true | false | | | | | | |</t>
  </si>
  <si>
    <t>| Lookup_Exercises | Single-Arm Neutral Grip Cable Pulldown | Back | Pull | Pull | Bodyweight | true | false | | | | | | |</t>
  </si>
  <si>
    <t>| Lookup_Exercises | Cable Chest Press (2 Arm) | Chest | Horizontal Press | Push | Bench;Machine | false | false | | | | | | |</t>
  </si>
  <si>
    <t>| Lookup_Exercises | Cable Fly (Standing) |  | Fly | Push |  | false | false | | | | | | |</t>
  </si>
  <si>
    <t>| Lookup_Exercises | Cable High To Mid Fly |  | Fly | Push |  | false | false | | | | | | |</t>
  </si>
  <si>
    <t>| Lookup_Exercises | Cable Lateral Raise (using elbow strap setup) |  | Lateral Raise | Push |  | false | false | | | | | | |</t>
  </si>
  <si>
    <t>| Lookup_Exercises | DB Neutral Press (slight Rotate To Underhand ) | Chest | Horizontal Press | Push | Dumbbells | false | false | | | | | | |</t>
  </si>
  <si>
    <t>| Lookup_Exercises | Dumbbell Lateral Raise |  | Lateral Raise | Push |  | false | false | | | | | | |</t>
  </si>
  <si>
    <t>| Lookup_Exercises | Incline Push-up |  | Horizontal Press | Push |  | false | false | | | | | | |</t>
  </si>
  <si>
    <t>| Lookup_Exercises | Low-Incline DB Press (15–30°) |  | Horizontal Press | Push |  | false | false | | | | | | |</t>
  </si>
  <si>
    <t>| Lookup_Exercises | Machine Chest Press |  | Horizontal Press | Push |  | false | false | | | | | | |</t>
  </si>
  <si>
    <t>| Lookup_Exercises | Neutral Grip Dumbbell Floor Press |  | Horizontal Press | Push |  | false | false | | | | | | |</t>
  </si>
  <si>
    <t>| Lookup_Exercises | Pec Fly |  | Fly | Push |  | false | false | | | | | | |</t>
  </si>
  <si>
    <t>| Lookup_Exercises | Push-up | Chest | Horizontal Press | Push | Bodyweight | false | false | | | | | | |</t>
  </si>
  <si>
    <t>| Lookup_Exercises | Push-up On Knees | Chest | Horizontal Press | Push | Bodyweight | false | false | | | | | | |</t>
  </si>
  <si>
    <t>| Lookup_Exercises | Scap Push Ups | Other;Shoulders | Horizontal Press | Push | Bodyweight | false | false | | | | | | |</t>
  </si>
  <si>
    <t>| Lookup_Exercises | Seated Neutral Grip DB Overhead Press |  | Horizontal Press | Push |  | false | false | | | | | | |</t>
  </si>
  <si>
    <t>| Lookup_Exercises | Single Arm Cable Press |  | Horizontal Press | Push |  | true | false | | | | | | |</t>
  </si>
  <si>
    <t>| Lookup_Exercises | Single Arm Cable Press (split stance) |  | Horizontal Press | Push |  | true | false | | | | | | |</t>
  </si>
  <si>
    <t>| Lookup_Exercises | Single-Arm DB Balance Press | Chest | Horizontal Press | Push | Dumbbells | true | false | | | | | | |</t>
  </si>
  <si>
    <t>| Lookup_Exercises | Single-Arm Vertical Plate Balance Press | Chest | Horizontal Press | Push | Dumbbells;Other | true | false | | | | | | |</t>
  </si>
  <si>
    <t>| Lookup_Exercises | Smith Machine Bench Press | Chest;Shoulders;Upper Arms | Horizontal Press | Push | Bench;Machine | false | false | | | | | | |</t>
  </si>
  <si>
    <t>| Lookup_Exercises | Supine Press Machine - Plate Loaded (Planet Fitness) | Chest | Horizontal Press | Push | Machine;Other | false | false | | | | | | |</t>
  </si>
  <si>
    <t>| Lookup_Exercises | Band External Rotations |  | Activation | Warmup |  | false | false | | | | | | |</t>
  </si>
  <si>
    <t>| Lookup_Exercises | Band Pull Aparts |  | Activation | Warmup |  | false | false | | | | | | |</t>
  </si>
  <si>
    <t>| Lookup_Exercises | Cable External Rotation |  | Activation | Warmup |  | false | false | | | | | | |</t>
  </si>
  <si>
    <t>| Lookup_Exercises | Cat-Camel |  | Activation | Warmup |  | false | false | | | | | | |</t>
  </si>
  <si>
    <t>| Lookup_Exercises | Hip Hinge |  | Activation | Warmup |  | false | false | | | | | | |</t>
  </si>
  <si>
    <t>| Lookup_Exercises | Inverted KB Hold |  | Stability | Warmup |  | false | true | | | | | | |</t>
  </si>
  <si>
    <t>| Lookup_Exercises | Inverted KB Press | Other | Stability | Warmup | Dumbbells | false | false | | | | | | |</t>
  </si>
  <si>
    <t>| Lookup_Exercises | Serratus Wall Slides (banded) |  | Activation | Warmup |  | false | false | | | | | | |</t>
  </si>
  <si>
    <t>## --- SECTION: ExerciseLibrary ---</t>
  </si>
  <si>
    <t>| ExerciseLibrary | Farmer's Walk | Forearms | Carry | Carry | | Bilateral | | EX-FW | Traps; Core; Shoulders | Well tolerated | Primary grip and carry exercise throughout all phases   | | |</t>
  </si>
  <si>
    <t>| ExerciseLibrary | Farmer's Hold | Forearms | Hold | Hold | | Bilateral | | EX-FH | Traps; Core |  | Static hold version of farmer's walk   | | |</t>
  </si>
  <si>
    <t>| ExerciseLibrary | Suitcase Carries | Forearms | Carry | Carry | | Unilateral | | EX-SC | Obliques; Core; Traps | Well tolerated | Single-side carry emphasizing anti-lateral flexion   | | |</t>
  </si>
  <si>
    <t>| ExerciseLibrary | Suitcase Holds | Forearms | Hold | Hold | | Unilateral | | EX-SH | Obliques; Core |  | Static hold version of suitcase carry   | | |</t>
  </si>
  <si>
    <t>| ExerciseLibrary | Body Row | Back | Pull | Compound | | Bilateral | | EX-BR | Biceps; Forearms; Core | Well tolerated | Inverted row using barbell in rack   | | |</t>
  </si>
  <si>
    <t>| ExerciseLibrary | Machine Row | Back | Pull | Compound | | Bilateral | | EX-MR | Biceps; Forearms | Well tolerated | Chest-supported selectorized row   | | |</t>
  </si>
  <si>
    <t>| ExerciseLibrary | Neutral Grip Seated 2 Arm Row | Back | Pull | Compound | | Bilateral | | EX-NGSR | Biceps; Forearms | Well tolerated | Seated cable row with neutral grip attachment   | | |</t>
  </si>
  <si>
    <t>| ExerciseLibrary | Chest Supported DB Row (Spider) | Back | Pull | Compound | | Bilateral | | EX-CSDR | Biceps; Rear Delts; Forearms | Well tolerated | Incline bench chest-supported dumbbell row   | | |</t>
  </si>
  <si>
    <t>| ExerciseLibrary | Single-Arm Neutral Grip Cable Pulldown | Lats | Pull | Compound | | Unilateral | | EX-SANGCP | Biceps; Forearms; Rear Delts | Slight lean back eliminates anterior capsule awareness | Primary lat exercise from Phase 3 onward   | | |</t>
  </si>
  <si>
    <t>| ExerciseLibrary | Kneeling Cable Row | Back | Pull | Compound | | Bilateral | | EX-KCR | Biceps; Core; Forearms | Well tolerated | Kneeling position at seated cable row   | | |</t>
  </si>
  <si>
    <t>| ExerciseLibrary | Half-Kneeling Single Arm Cable Row | Back | Pull | Compound | | Unilateral | | EX-HKSAR | Core; Biceps; Forearms | Well tolerated | Half-kneeling unilateral cable row   | | |</t>
  </si>
  <si>
    <t>| ExerciseLibrary | Half-Kneeling Single-Arm Cable Row, Low-to-High Finish | Back | Pull | Compound | | Unilateral | | EX-HKSARCR | Rear Delts; Core; Biceps | Well tolerated | Low-to-high finish variant   | | |</t>
  </si>
  <si>
    <t>| ExerciseLibrary | Single-Arm Cable Row (Split Stance) | Back | Pull | Compound | | Unilateral | | EX-SACRS | Core; Biceps; Forearms | Well tolerated | Split stance cable row   | | |</t>
  </si>
  <si>
    <t>| ExerciseLibrary | Seat Cable Row (V / Narrow Neutral Grip) | Back | Pull | Compound | | Bilateral | | EX-SCVNGR | Biceps; Forearms | Well tolerated | V-grip narrow neutral cable row   | | |</t>
  </si>
  <si>
    <t>| ExerciseLibrary | Plate Loaded Seated Row | Back | Pull | Compound | | Bilateral | | EX-PLSR | Biceps; Forearms | Well tolerated | Plate-loaded seated row machine   | | |</t>
  </si>
  <si>
    <t>| ExerciseLibrary | Face Pull | Rear Delts | Pull | Isolation | | Bilateral | | EX-FP | Traps; Rhomboids; External Rotators | Well tolerated | Standard face pull with rope   | | |</t>
  </si>
  <si>
    <t>| ExerciseLibrary | Face Pull (w External Rotation) | Rear Delts | Pull | Isolation | | Bilateral | | EX-FPWR | External Rotators; Traps; Rhomboids | Monitor right shoulder during external rotation | Face pull with added external rotation component   | | |</t>
  </si>
  <si>
    <t>| ExerciseLibrary | Rear Delt Cable Fly | Rear Delts | Pull | Isolation | | Bilateral | | EX-RDCF | Rhomboids; Traps | Well tolerated | Standing cable rear delt fly   | | |</t>
  </si>
  <si>
    <t>| ExerciseLibrary | Chest Supported Rear Delt Fly | Rear Delts | Pull | Isolation | | Bilateral | | EX-CSRDF | Rhomboids; Traps | Well tolerated | Incline bench chest-supported rear delt fly   | | |</t>
  </si>
  <si>
    <t>| ExerciseLibrary | Seated Single Arm DB Curl - Anchored | Biceps | Isolation | Isolation | | Unilateral | | EX-SADBC-A | Forearms; Brachialis | Well tolerated | Seated single-arm curl with opposite hand anchored   | | |</t>
  </si>
  <si>
    <t>| ExerciseLibrary | Anchored Single Arm Dumbbell Curl | Biceps | Isolation | Isolation | | Unilateral | | EX-ADBC | Forearms; Brachialis | Well tolerated | Standing or seated anchored curl   | | |</t>
  </si>
  <si>
    <t>| ExerciseLibrary | Standing One Arm Extended Cable Curls | Biceps | Isolation | Isolation | | Unilateral | | EX-SOAECC | Forearms; Brachialis | Well tolerated | Cable curl with arm extended behind body   | | |</t>
  </si>
  <si>
    <t>| ExerciseLibrary | Standing One Arm Bicep Curl with Cable (Anchored) | Biceps | Isolation | Isolation | | Unilateral | | EX-SOABCC | Forearms; Brachialis | Well tolerated | Cable curl with elbow anchored   | | |</t>
  </si>
  <si>
    <t>| ExerciseLibrary | Incline Dumbell Curl (Supinated) | Biceps | Isolation | Isolation | | Bilateral | | EX-IDC | Forearms | Well tolerated | Incline bench supinated dumbbell curl   | | |</t>
  </si>
  <si>
    <t>| ExerciseLibrary | Incline DB Hammer Curl | Brachialis | Isolation | Isolation | | Bilateral | | EX-IDCH | Biceps; Forearms | Well tolerated | Incline bench hammer grip curl   | | |</t>
  </si>
  <si>
    <t>| ExerciseLibrary | DB Spider Curl (Hammer) | Brachialis | Isolation | Isolation | | Bilateral | | EX-DSCH | Biceps; Forearms | Well tolerated | Spider curl on incline bench with hammer grip   | | |</t>
  </si>
  <si>
    <t>| ExerciseLibrary | Alternate Seated DB Curl | Biceps | Isolation | Isolation | | Alternating | | EX-ASDBC | Forearms; Brachialis | Well tolerated | Alternating seated dumbbell curl with supination   | | |</t>
  </si>
  <si>
    <t>| ExerciseLibrary | Single Arm Rope Curl (extended Arm Position) | Biceps | Isolation | Isolation | | Unilateral | | EX-SARCC | Brachialis; Forearms | Well tolerated | Single arm cable curl with rope grip   | | |</t>
  </si>
  <si>
    <t>| ExerciseLibrary | Hammer Curls with Rope and Cable | Brachialis | Isolation | Isolation | | Bilateral | | EX-HCRC | Biceps; Forearms | Well tolerated | Rope attachment hammer curl on cable   | | |</t>
  </si>
  <si>
    <t>| ExerciseLibrary | Cross Body Cable Curl | Biceps | Isolation | Isolation | | Unilateral | | EX-CBCC | Brachialis; Forearms | Well tolerated | Cross-body cable curl   | | |</t>
  </si>
  <si>
    <t>| ExerciseLibrary | Standing Single Arm Cable Curl | Biceps | Isolation | Isolation | | Unilateral | | EX-SACCC | Forearms; Brachialis | Well tolerated | Standard single arm cable curl   | | |</t>
  </si>
  <si>
    <t>| ExerciseLibrary | Dumbbell Incline Curl | Biceps | Isolation | Isolation | | Bilateral | | EX-DBC | Forearms | Well tolerated | Incline dumbbell curl variant   | | |</t>
  </si>
  <si>
    <t>| ExerciseLibrary | 1 Arm Cable Curl | Biceps | Isolation | Isolation | | Unilateral | | EX-1ACC | Forearms | Well tolerated | Single arm cable curl   | | |</t>
  </si>
  <si>
    <t>| ExerciseLibrary | Dumbbell: Squeeze Curl - Neutral | Biceps | Isolation | Isolation | | Bilateral | | EX-DBSCN | Brachialis; Forearms | Well tolerated | Dumbbell squeeze curl variations   | | |</t>
  </si>
  <si>
    <t>| ExerciseLibrary | Dumbbell: Squeeze Curl - Hammer | Brachialis | Isolation | Isolation | | Bilateral | | EX-DSCH2 | Biceps; Forearms | Well tolerated | Hammer grip squeeze curl   | | |</t>
  </si>
  <si>
    <t>| ExerciseLibrary | DB Cross Body Curl (Hammer Grip) | Brachialis | Isolation | Isolation | | Unilateral | | EX-DBCBH | Biceps; Forearms | Well tolerated | Cross body hammer curl with dumbbell   | | |</t>
  </si>
  <si>
    <t>| ExerciseLibrary | Neutral Grip Dumbbell Floor Press | Chest | Push | Compound | | Bilateral | | EX-NGDFP | Triceps; Anterior Delts | Right anterior capsule awareness during heavy sets; neutral grip well tolerated | Primary pressing movement from Phase 6 onward   | | |</t>
  </si>
  <si>
    <t>| ExerciseLibrary | Smith Machine Bench Press | Chest | Push | Compound | | Bilateral | | EX-SMBP | Triceps; Anterior Delts | Right anterior capsule tightness; monitor closely | Used in Phases 3-4   | | |</t>
  </si>
  <si>
    <t>| ExerciseLibrary | Supine Press Machine - Plate Loaded (Planet Fitness) | Chest | Push | Compound | | Bilateral | | EX-SPML | Triceps; Anterior Delts | Some right capsule tightness at higher weights | Planet Fitness specific plate-loaded press   | | |</t>
  </si>
  <si>
    <t>| ExerciseLibrary | DB Neutral Press (slight Rotate To Underhand) | Chest | Push | Compound | | Bilateral | | EX-DBNP | Triceps; Anterior Delts | Neutral grip well tolerated | Floor press or bench press with neutral grip and slight underhand rotation   | | |</t>
  </si>
  <si>
    <t>| ExerciseLibrary | Low-Incline DB Press (15-30°) | Upper Chest | Push | Compound | | Bilateral | | EX-LIDBP | Triceps; Anterior Delts | Left trap compensation noted; monitor | Low incline dumbbell press   | | |</t>
  </si>
  <si>
    <t>| ExerciseLibrary | Single Arm Cable Press | Chest | Push | Compound | | Unilateral | | EX-SACP | Triceps; Anterior Delts; Core | Right extension not as strong as left; some trap recruitment | Single arm cable press in split stance   | | |</t>
  </si>
  <si>
    <t>| ExerciseLibrary | Single Arm Cable Press (split stance) | Chest | Push | Compound | | Unilateral | | EX-SACPSS | Triceps; Anterior Delts; Core | Right extension not as strong as left | Split stance variant   | | |</t>
  </si>
  <si>
    <t>| ExerciseLibrary | Machine Chest Press | Chest | Push | Compound | | Bilateral | | EX-MCP | Triceps; Anterior Delts | Right anterior capsule awareness on eccentric | Selectorized chest press machine   | | |</t>
  </si>
  <si>
    <t>| ExerciseLibrary | Single-Arm Vertical Plate Balance Press | Chest | Push | Compound | | Unilateral | | EX-SAVPBP | Triceps; Stabilizers; Core | Left has more control than right | Vertical plate balance floor press   | | |</t>
  </si>
  <si>
    <t>| ExerciseLibrary | Single-Arm DB Balance Press | Chest | Push | Compound | | Unilateral | | EX-SADBP | Triceps; Stabilizers; Core | Well tolerated | Single arm DB balance press   | | |</t>
  </si>
  <si>
    <t>| ExerciseLibrary | Cable Fly (Standing) | Chest | Push | Isolation | | Bilateral | | EX-CSF | Anterior Delts | Well tolerated with cuff attachment | Standing cable fly   | | |</t>
  </si>
  <si>
    <t>| ExerciseLibrary | Cable High To Mid Fly | Chest | Push | Isolation | | Bilateral | | EX-CHMF | Anterior Delts | Right tightness at full extension; slightly shorten ROM | High to mid cable fly   | | |</t>
  </si>
  <si>
    <t>| ExerciseLibrary | Pec Fly | Chest | Push | Isolation | | Bilateral | | EX-PF | Anterior Delts | Right sensitive with quick movement | Machine pec fly   | | |</t>
  </si>
  <si>
    <t>| ExerciseLibrary | High Cable Tricep Pushdown | Triceps | Isolation | Isolation | | Bilateral | | EX-HCTP | Forearms | Shoulders roll forward if ROM too high; keep 90-100 degree ROM | High cable tricep pushdown with straight bar   | | |</t>
  </si>
  <si>
    <t>| ExerciseLibrary | Rope Push-Downs | Triceps | Isolation | Isolation | | Bilateral | | EX-RPD | Forearms | Well tolerated | Rope attachment pushdown   | | |</t>
  </si>
  <si>
    <t>| ExerciseLibrary | Single-Arm Overhead Cable Extension | Triceps | Isolation | Isolation | | Unilateral | | EX-SAOCE | None | Feels good on anterior capsule; seems to loosen it | Single arm overhead cable extension   | | |</t>
  </si>
  <si>
    <t>| ExerciseLibrary | Single Arm Cable Extensions | Triceps | Isolation | Isolation | | Unilateral | | EX-SACE | None | Well tolerated | General single arm cable extension   | | |</t>
  </si>
  <si>
    <t>| ExerciseLibrary | Cable Triceps Extension - Quad | Triceps | Isolation | Isolation | | Unilateral | | EX-CTE-Q | None | Well tolerated; significant left-right asymmetry noted | Four-position cable tricep extension   | | |</t>
  </si>
  <si>
    <t>| ExerciseLibrary | Kneeling Single Arm Rope Cable Extension | Triceps | Isolation | Isolation | | Unilateral | | EX-KSARCE | None | Well tolerated | Kneeling single arm rope extension   | | |</t>
  </si>
  <si>
    <t>| ExerciseLibrary | Standing Single Arm Extension (D-Grip) | Triceps | Isolation | Isolation | | Unilateral | | EX-SASED | None | Well tolerated | D-grip single arm cable extension   | | |</t>
  </si>
  <si>
    <t>| ExerciseLibrary | Single-Arm Cable Triceps Extension (Cross-Body) | Triceps | Isolation | Isolation | | Unilateral | | EX-SACTE-CB | None | Well tolerated | Cross body cable tricep extension   | | |</t>
  </si>
  <si>
    <t>| ExerciseLibrary | Cable Push-Downs | Triceps | Isolation | Isolation | | Bilateral | | EX-CPD | None | Well tolerated | General cable pushdown   | | |</t>
  </si>
  <si>
    <t>| ExerciseLibrary | Cable: Kneeling 1Arm Overhead Extension | Triceps | Isolation | Isolation | | Unilateral | | EX-CKOE | None | Well tolerated | Kneeling overhead cable extension   | | |</t>
  </si>
  <si>
    <t>| ExerciseLibrary | Inverted KB Press | Chest | Push | Compound | | Bilateral | | EX-IKBP | Triceps; Stabilizers | Well tolerated | Floor press with inverted kettlebell   | | |</t>
  </si>
  <si>
    <t>| ExerciseLibrary | Dumbbell Romanian Deadlift | Hamstrings | Hinge | Compound | | Bilateral | | EX-DBRDL | Glutes; Lower Back; Forearms | Well tolerated; grip limiting factor at heavy weights | Primary hinge movement   | | |</t>
  </si>
  <si>
    <t>| ExerciseLibrary | Bulgarian Split Squat | Quads | Squat | Compound | | Unilateral | | EX-BSS | Glutes; Hamstrings; Core | Well tolerated | Rear foot elevated split squat   | | |</t>
  </si>
  <si>
    <t>| ExerciseLibrary | Smith Machine Split Squat (rear foot elevated optional) | Quads | Squat | Compound | | Unilateral | | EX-SMSSQ | Glutes; Hamstrings; Core | Well tolerated | Smith machine split squat   | | |</t>
  </si>
  <si>
    <t>| ExerciseLibrary | Goblet Squat | Quads | Squat | Compound | | Bilateral | | EX-GS | Glutes; Core; Hamstrings | Well tolerated | Dumbbell or kettlebell goblet squat   | | |</t>
  </si>
  <si>
    <t>| ExerciseLibrary | Prisoners Squat | Quads | Squat | Warmup | | Bilateral | | EX-PS | Glutes; Core | Well tolerated | Bodyweight squat with hands behind head   | | |</t>
  </si>
  <si>
    <t>| ExerciseLibrary | Walking Lunges | Quads | Squat | Compound | | Alternating | | EX-WL | Glutes; Hamstrings; Calves | Well tolerated | Walking lunge with dumbbells or kettlebell   | | |</t>
  </si>
  <si>
    <t>| ExerciseLibrary | Reverse Lunge | Quads | Squat | Compound | | Alternating | | EX-RL | Glutes; Hamstrings | Well tolerated | Reverse stepping lunge   | | |</t>
  </si>
  <si>
    <t>| ExerciseLibrary | Front-Foot-Elevated Split Squat | Quads | Squat | Compound | | Unilateral | | EX-FFESR | Glutes; Hamstrings; Core | Well tolerated | Front foot on plates for increased ROM   | | |</t>
  </si>
  <si>
    <t>| ExerciseLibrary | Standing Calf Raise | Calves | Isolation | Isolation | | Bilateral | | EX-SCR | None | Well tolerated | Smith machine or barbell calf raise   | | |</t>
  </si>
  <si>
    <t>| ExerciseLibrary | Barbell Standing Calf Raise | Calves | Isolation | Isolation | | Bilateral | | EX-BSCR | None | Well tolerated | Barbell calf raise on plates   | | |</t>
  </si>
  <si>
    <t>| ExerciseLibrary | Seated Calf Raise | Calves | Isolation | Isolation | | Bilateral | | EX-SECR | None | Well tolerated | Seated calf raise machine   | | |</t>
  </si>
  <si>
    <t>| ExerciseLibrary | Calf Extension (Machine) | Calves | Isolation | Isolation | | Bilateral | | EX-CEM | None | Well tolerated | Calf extension on leg press or machine   | | |</t>
  </si>
  <si>
    <t>| ExerciseLibrary | Glute Extension | Glutes | Isolation | Isolation | | Unilateral | | EX-GE | Hamstrings | Well tolerated | Machine glute extension   | | |</t>
  </si>
  <si>
    <t>| ExerciseLibrary | Dumbbell Lateral Raise | Lateral Delts | Isolation | Isolation | | Bilateral | | EX-DLR | Traps | Slight right anterior capsule awareness at top; better with slight pronation | Dumbbell lateral raise   | | |</t>
  </si>
  <si>
    <t>| ExerciseLibrary | Cable Lateral Raise (using elbow strap setup) | Lateral Delts | Isolation | Isolation | | Unilateral | | EX-CLR | Traps | Well tolerated with elbow strap | Cable lateral raise using strap at elbow   | | |</t>
  </si>
  <si>
    <t>| ExerciseLibrary | Seated Neutral Grip DB Overhead Press | Shoulders | Push | Compound | | Bilateral | | EX-SNGDBOP | Triceps; Upper Chest | Subtle anterior capsule awareness on descending; tolerance improving | Seated dumbbell overhead press with neutral grip   | | |</t>
  </si>
  <si>
    <t>| ExerciseLibrary | Half-Kneeling Single-Arm DB Press | Shoulders | Push | Compound | | Unilateral | | EX-HKSADBP | Triceps; Core | Well tolerated | Half-kneeling single arm overhead press   | | |</t>
  </si>
  <si>
    <t>| ExerciseLibrary | Pallof Press | Core | Core | Core | | Bilateral | | EX-PP | Obliques | Well tolerated; left side requires more anti-rotation effort | Anti-rotation cable press   | | |</t>
  </si>
  <si>
    <t>| ExerciseLibrary | Side Plank | Obliques | Core | Core | | Unilateral | | EX-SP | Core; Shoulders | Right shoulder feels looser than left on elbow; palm better tolerated | Isometric lateral core stability   | | |</t>
  </si>
  <si>
    <t>| ExerciseLibrary | Dead Hang | Forearms | Hold | Hold | | Bilateral | | EX-DH | Lats; Shoulders | Good scapular reset | Passive hang from pull-up bar   | | |</t>
  </si>
  <si>
    <t>| ExerciseLibrary | Plate Pinch | Forearms | Hold | Hold | | Bilateral | | EX-PPC | Fingers | Well tolerated | Pinch grip hold with weight plates   | | |</t>
  </si>
  <si>
    <t>| ExerciseLibrary | Captains Chair Knee Raises | Core | Core | Core | | Bilateral | | EX-CKR | Hip Flexors | Little tightness in right shoulder cap | Hanging knee raise on captain's chair   | | |</t>
  </si>
  <si>
    <t>| ExerciseLibrary | Hanging Knee Raises | Core | Core | Core | | Bilateral | | EX-HKR | Hip Flexors; Forearms | Well tolerated | Hanging knee raise from pull-up bar   | | |</t>
  </si>
  <si>
    <t>| ExerciseLibrary | Tibia Flex | Tibialis Anterior | Isolation | Isolation | | Bilateral | | EX-TF | None | Well tolerated | Plate on toe tibialis anterior flexion   | | |</t>
  </si>
  <si>
    <t>| ExerciseLibrary | Rowing | Full Body | Cardio | Cardio | | Bilateral | | EX-ROW | Legs; Back; Arms | Well tolerated | Concept2 or similar rowing ergometer   | | |</t>
  </si>
  <si>
    <t>| ExerciseLibrary | Treadmill Walking | Full Body | Cardio | Cardio | | Bilateral | | EX-TW | Legs; Core | Well tolerated | Treadmill walking at various inclines   | | |</t>
  </si>
  <si>
    <t>| ExerciseLibrary | Cycling | Legs | Cardio | Cardio | | Bilateral | | EX-CYC | Core | Well tolerated | Stationary cycling   | | |</t>
  </si>
  <si>
    <t>| ExerciseLibrary | Endless Rope | Forearms | Cardio | Cardio | | Bilateral | | EX-ER | Back; Shoulders; Biceps | Slight anterior capsule trigger on right at initial reach | Marpo Kinetics or similar endless rope machine   | | |</t>
  </si>
  <si>
    <t>| ExerciseLibrary | Push-up | Chest | Push | Compound | | Bilateral | | EX-PU | Triceps; Anterior Delts; Core | Little anterior right tightness on lowering | Full push-up from toes   | | |</t>
  </si>
  <si>
    <t>| ExerciseLibrary | Push-up On Knees | Chest | Push | Compound | | Bilateral | | EX-PUK | Triceps; Anterior Delts; Core | Well tolerated | Modified push-up from knees   | | |</t>
  </si>
  <si>
    <t>| ExerciseLibrary | Incline Push-up | Chest | Push | Compound | | Bilateral | | EX-IPU | Triceps; Anterior Delts; Core | Well tolerated | Push-up with hands elevated on bar or bench   | | |</t>
  </si>
  <si>
    <t>| ExerciseLibrary | Scap Push Ups | Serratus Anterior | Mobility | Warmup | | Bilateral | | EX-SPU | Shoulders | Well tolerated | Scapular protraction/retraction from push-up position   | | |</t>
  </si>
  <si>
    <t>| ExerciseLibrary | Band Pull Aparts | Rear Delts | Mobility | Warmup | | Bilateral | | EX-BPA | Rhomboids; Traps | Well tolerated | Band pull apart for shoulder warmup   | | |</t>
  </si>
  <si>
    <t>| ExerciseLibrary | Band External Rotations | External Rotators | Mobility | Warmup | | Bilateral | | EX-BER | Rotator Cuff | Well tolerated | Banded external rotation warmup   | | |</t>
  </si>
  <si>
    <t>| ExerciseLibrary | Serratus Wall Slides (banded) | Serratus Anterior | Mobility | Warmup | | Bilateral | | EX-SWS | Shoulders; Traps | Well tolerated | Wall slide with band around wrists   | | |</t>
  </si>
  <si>
    <t>| ExerciseLibrary | Cat-Camel | Spine | Mobility | Warmup | | Bilateral | | EX-CC | Core | Well tolerated | Spinal flexion/extension mobilization   | | |</t>
  </si>
  <si>
    <t>| ExerciseLibrary | Cable External Rotation | External Rotators | Mobility | Warmup | | Unilateral | | EX-CER | Rotator Cuff | Left has less ROM than right | Cable external rotation   | | |</t>
  </si>
  <si>
    <t>| ExerciseLibrary | Inverted KB Hold | Shoulders | Mobility | Rehab | | Bilateral | | EX-IKBH | Forearms; Stabilizers | Well tolerated | Inverted kettlebell hold for shoulder stability   | | |</t>
  </si>
  <si>
    <t>| ExerciseLibrary | Vertical DB Scap extension | Serratus Anterior | Mobility | Rehab | | Bilateral | | EX-VDBSE | Shoulders | Well tolerated | Vertical dumbbell or plate scapular extension   | | |</t>
  </si>
  <si>
    <t>| ExerciseLibrary | Hip Hinge | Hamstrings | Mobility | Warmup | | Bilateral | | EX-HH | Glutes; Lower Back | Well tolerated | Bodyweight hip hinge pattern warmup   | | |</t>
  </si>
  <si>
    <t>| ExerciseLibrary | Cable Pull-Through | Glutes | Hinge | Compound | | Bilateral | | EX-CPT | Hamstrings; Lower Back | Well tolerated | Cable pull-through for hip extension   | | |</t>
  </si>
  <si>
    <t>| ExerciseLibrary | Half-Kneeling Single-Arm Cable Pulldown | Lats | Pull | Compound | | Unilateral | | EX-HKSACP | Biceps; Forearms | Well tolerated | Half-kneeling single arm cable pulldown   | | |</t>
  </si>
  <si>
    <t>## --- SECTION: ExerciseNameMap ---</t>
  </si>
  <si>
    <t>| SectionName | OriginalName | | | | | | | | | | | StandardName | |</t>
  </si>
  <si>
    <t>| ExerciseNameMap | 1 Arm Cable Curl | | | | | | | | | | | Standing Single Arm Cable Curl | |</t>
  </si>
  <si>
    <t>| ExerciseNameMap | DB Romanian Deadlift (RDL) | | | | | | | | | | | Dumbbell Romanian Deadlift | |</t>
  </si>
  <si>
    <t>| ExerciseNameMap | Incline Dumbell Curl (Supinated) | | | | | | | | | | | Incline Dumbbell Curl (Supinated) | |</t>
  </si>
  <si>
    <t>| ExerciseNameMap | Dumbbell Incline Curl | | | | | | | | | | | Incline Dumbbell Curl (Supinated) | |</t>
  </si>
  <si>
    <t>| ExerciseNameMap | Half-Kneeling Single-Arm Cable Pulldow | | | | | | | | | | | Half-Kneeling Single-Arm Cable Pulldown | |</t>
  </si>
  <si>
    <t>| ExerciseNameMap | Cable: Kneeling 1Arm Overhead Extension | | | | | | | | | | | Kneeling Single Arm Rope Cable Extension | |</t>
  </si>
  <si>
    <t>| ExerciseNameMap | Dumbbell: Squeeze Curl - Hammer | | | | | | | | | | | Dumbbell: Squeeze Curl - Neutral | |</t>
  </si>
  <si>
    <t>| ExerciseNameMap | Standing Single Arm Extension (D-Grip) | | | | | | | | | | | Single Arm Cable Extensions | |</t>
  </si>
  <si>
    <t>| ExerciseNameMap | Cable Triceps Extension - “Quad” | | | | | | | | | | | Cable Triceps Extension - "Quad" | |</t>
  </si>
  <si>
    <t>| ExerciseNameMap |  | | | | | | | | | | |  | |</t>
  </si>
  <si>
    <t>## --- SECTION: Equipment ---</t>
  </si>
  <si>
    <t>| Equipment | Weight	Various	Multiple	Standard | | | hex | | | | EQ-DB	Dumbbells	Free | or | iron | grip | | |</t>
  </si>
  <si>
    <t>| Equipment | Weight	Various	Multiple	Standard | | | Olympic | | | | EQ-BB	Barbell	Free | barbell |  |  | | |</t>
  </si>
  <si>
    <t>| Equipment | Weight	Various	Multiple	Standard | | | kettlebell | | | | EQ-KB	Kettlebell	Free |  |  |  | | |</t>
  </si>
  <si>
    <t>| Equipment | Plate	Free | | | Weight	Various	Multiple	Used | | | | EQ-PLT	Weight | for | plate | pinch, | | |</t>
  </si>
  <si>
    <t>| Equipment | Machine	Plate-Loaded | | | Machine	Various	Multiple	Vertical | | | | EQ-SM	Smith | or | angled | smith | | |</t>
  </si>
  <si>
    <t>| Equipment | Cable | | | Pulley	Cable	Various	Multiple	Single | | | | EQ-CAB	Adjustable | or | dual | adjustable | | |</t>
  </si>
  <si>
    <t>| Equipment | Machine | | | Row	Selectorized | | | | EQ-LF-MR	LifeFitness | Machine	LifeFitness	Planet | Fitness	Chest-supported | selectorized | | |</t>
  </si>
  <si>
    <t>| Equipment | Chest | | | Press	Selectorized | | | | EQ-LF-CP	LifeFitness | Machine	LifeFitness	Planet | Fitness	Selectorized | chest | | |</t>
  </si>
  <si>
    <t>| Equipment | Low | | | Row	Selectorized | | | | EQ-LF-LR	LifeFitness | Machine	LifeFitness	Planet | Fitness	Seated | low | | |</t>
  </si>
  <si>
    <t>| Equipment | FTS | | | Glide	Cable	Precor	LI | | | | EQ-PRE-FTS	Precor | Marriott	Precor | functional | training | | |</t>
  </si>
  <si>
    <t>| Equipment | Chest | | | Press	Selectorized | | | | EQ-PRE-CP	Precor | Machine	Precor	Hotel | Gyms	Precor | selectorized | | |</t>
  </si>
  <si>
    <t>| Equipment | Rower	Cardio	Concept2	Multiple	Rowing | | | ergometer | | | | EQ-C2	Concept2 |  |  |  | | |</t>
  </si>
  <si>
    <t>| Equipment | treadmill | | |  | | | | EQ-TM	Treadmill	Cardio	Various	Multiple	Standard |  |  |  | | |</t>
  </si>
  <si>
    <t>| Equipment | Bike	Cardio	Various	Multiple	Upright | | | or | | | | EQ-BIKE	Stationary | recumbent | stationary | bike | | |</t>
  </si>
  <si>
    <t>| Equipment | Rope | | | Machine	Cardio	Various	Planet | | | | EQ-ER	Endless | Fitness	Marpo | Kinetics | or | | |</t>
  </si>
  <si>
    <t>| Equipment | Machine	Plate-Loaded | | | Machine	Various	Multiple	Generic | | | | EQ-PLM	Plate-Loaded | plate-loaded | machines |  | | |</t>
  </si>
  <si>
    <t>| Equipment | Machine | | | (Generic)	Selectorized | | | | EQ-MCH	Selectorized | Machine	Various	Multiple	Generic | selectorized | machines | | |</t>
  </si>
  <si>
    <t>| Equipment | external | | | load | | | | EQ-BW	Bodyweight	Bodyweight	N/A	N/A	No |  |  |  | | |</t>
  </si>
  <si>
    <t>| Equipment | Band	Band	Various	Personal	Red, | | | blue, | | | | EQ-BAND	Resistance | green | bands |  | | |</t>
  </si>
  <si>
    <t>| Equipment | Band | | | - | | | | EQ-BAND-R	Resistance | Red	Band	Various	Personal	Light | resistance |  | | |</t>
  </si>
  <si>
    <t>| Equipment | Band | | | - | | | | EQ-BAND-B	Resistance | Blue	Band	Various	Personal	Medium | resistance |  | | |</t>
  </si>
  <si>
    <t>| Equipment | Band | | | - | | | | EQ-BAND-G	Resistance | Green	Band	Various	Personal	Heavy | resistance |  | | |</t>
  </si>
  <si>
    <t>| Equipment | Bench	Accessory	Various	Multiple	Adjustable | | | incline | | | | EQ-BENCH	Adjustable | bench |  |  | | |</t>
  </si>
  <si>
    <t>| Equipment | Cable | | | Machine	Cable	Hoist	Hotel | | | | EQ-HOIST	Hoist | Gyms	Hoist | brand | cable | | |</t>
  </si>
  <si>
    <t>| Equipment | Equipment	Various	NXGen	NXGen | | | Gym	NXGen | | | | EQ-NXGEN	NXGen | facility | equipment |  | | |</t>
  </si>
  <si>
    <t># Training Analysis Database</t>
  </si>
  <si>
    <t># Personal records, training assumptions, volume trends, and compliance</t>
  </si>
  <si>
    <t># Post-bilateral total shoulder replacement program, Phases 1-8</t>
  </si>
  <si>
    <t>## Section Guide</t>
  </si>
  <si>
    <t>- PersonalRecords: 32 PRs across all exercise categories</t>
  </si>
  <si>
    <t>- TrainingAssumptions: 22 validated training observations</t>
  </si>
  <si>
    <t>- WeeklyVolume: 31 weeks of volume data by category</t>
  </si>
  <si>
    <t>- Compliance: Prescribed vs actual performance for all exercises</t>
  </si>
  <si>
    <t>## Column Layout (varies by section - see section headers)</t>
  </si>
  <si>
    <t>| SectionName | Col1 | Col2 | Col3 | Col4 | Col5 | Col6 | Col7 | Col8 | Col9 | Col10 | Col11 | Col12 | Col13 | Col14 | Col15 | Col16 | Col17 | Col18 | Col19 |</t>
  </si>
  <si>
    <t>|---|---|---|---|---|---|---|---|---|---|---|---|---|---|---|---|---|---|---|---|</t>
  </si>
  <si>
    <t>## --- SECTION: PersonalRecords ---</t>
  </si>
  <si>
    <t>| Section | PhaseID | ExerciseName | PRType | PRValue | PRUnit | PRDate | PreviousBest | PrevBestDate | SetDetails | Notes | | | | | | | | | |</t>
  </si>
  <si>
    <t>| PersonalRecords | 7 | Machine Row | Heaviest Weight | 210 | lbs | 6/22/2026 12:00:00 AM | 207.5 | 1/31/2026 12:00:00 AM | 5.5 reps @ 210 lbs | Phase 7 peak; progressive build from 130 lbs in Phase 2  | | | | | | | | | |</t>
  </si>
  <si>
    <t>| PersonalRecords | 7 | Neutral Grip Dumbbell Floor Press | Heaviest Weight | 150 | lbs | 6/30/2026 12:00:00 AM | 140 | 6/4/2026 12:00:00 AM | 6.5 reps @ 150 lbs (75 per hand) | Phase 7 overload attempt; primary pressing PR  | | | | | | | | | |</t>
  </si>
  <si>
    <t>| PersonalRecords | 8 | Dumbbell Romanian Deadlift | Heaviest Weight | 170 | lbs | 7/30/2026 12:00:00 AM | 160 | 5/3/2026 12:00:00 AM | 8 reps @ 170 lbs (85 per hand) | Phase 8; progressive from 110 in Phase 3  | | | | | | | | | |</t>
  </si>
  <si>
    <t>| PersonalRecords | 4 | Chest Supported DB Row (Spider) | Heaviest Weight | 75 | lbs | 4/1/2026 12:00:00 AM | 70 | 3/20/2026 12:00:00 AM | 7 reps @ 75 lbs per hand | Maintained through Phases 5-8 | | | | | | | | | |</t>
  </si>
  <si>
    <t>| PersonalRecords | 8 | Farmer's Walk | Longest Duration | 75 | seconds | 7/5/2026 12:00:00 AM | 70 | 6/29/2026 12:00:00 AM | 75 sec @ 150 lbs at 2 mph 0.5% incline | Phase 8; consistent 150 lbs load  | | | | | | | | | |</t>
  </si>
  <si>
    <t>| PersonalRecords | 6 | Farmer's Hold | Longest Duration | 80 | seconds | 6/7/2026 12:00:00 AM | 70 | 5/8/2026 12:00:00 AM | 80 sec @ 150 lbs | Phase 6 peak  | | | | | | | | | |</t>
  </si>
  <si>
    <t>| PersonalRecords | 8 | Farmer's Walk | Heaviest Weight | 170 | lbs | 7/30/2026 12:00:00 AM | 150 | 1/12/2026 12:00:00 AM | 55 sec @ 170 lbs (85 per hand) | Phase 8 at NXGen gym with heavier DBs  | | | | | | | | | |</t>
  </si>
  <si>
    <t>| PersonalRecords | 8 | Farmer's Hold | Heaviest Weight | 200 | lbs | 7/31/2026 12:00:00 AM | 150 | 1/16/2026 12:00:00 AM | 49 sec @ 200 lbs (100 per hand) | Phase 8 heavy hold attempt  | | | | | | | | | |</t>
  </si>
  <si>
    <t>| PersonalRecords | 4 | Single-Arm Neutral Grip Cable Pulldown | Heaviest Weight | 85 | lbs | 4/1/2026 12:00:00 AM | 80 | 2/18/2026 12:00:00 AM | 10 reps @ 170 lbs | Maintained through Phases 5-8  | | | | | | | | | |</t>
  </si>
  <si>
    <t>| PersonalRecords | 5 | Suitcase Carries | Longest Duration | 75 | seconds | 4/24/2026 12:00:00 AM | 65 | 3/20/2026 12:00:00 AM | 75 sec @ 75 lbs per hand | Phase 5 peak | | | | | | | | | |</t>
  </si>
  <si>
    <t>| PersonalRecords | 2 | Seated Single Arm DB Curl - Anchored | Heaviest Weight | 45 | lbs | 1/18/2026 12:00:00 AM | 40 | 1/18/2026 12:00:00 AM | 5 reps @ 45 lbs Phase 2 peak; transitioned to other curl variations  |  | | | | | | | | | |</t>
  </si>
  <si>
    <t>| PersonalRecords | 6 | DB Spider Curl (Hammer) | Heaviest Weight | 35 | lbs | 6/7/2026 12:00:00 AM | 15x70 | 5/26/2026 12:00:00 AM | 15 reps @ 80 lbs total (40 per hand) | Phase 6 peak volume set | | | | | | | | | |</t>
  </si>
  <si>
    <t>| PersonalRecords | 5 | Rope Push-Downs | Heaviest Weight | 50 | lbs | 4/20/2026 12:00:00 AM | 45 | 3/11/2026 12:00:00 AM | 13 reps @ 50 lbs | Maintained through Phases 5-8  | | | | | | | | | |</t>
  </si>
  <si>
    <t>| PersonalRecords | 8 | Single-Arm Overhead Cable Extension | Heaviest Weight | 27.5 | lbs | 7/31/2026 12:00:00 AM | 25 | 7/28/2026 12:00:00 AM | 10 reps @ 27.5 lbs | Phase 8 peak | | | | | | | | | |</t>
  </si>
  <si>
    <t>| PersonalRecords | 8 | High Cable Tricep Pushdown | Heaviest Weight | 75 | lbs | 7/25/2026 12:00:00 AM | 70 | 7/3/2026 12:00:00 AM | 8 reps @ 75 lbs Phase 8 peak  |  | | | | | | | | | |</t>
  </si>
  <si>
    <t>| PersonalRecords | 3 | Smith Machine Bench Press | Heaviest Weight | 185 | lbs | 2/16/2026 12:00:00 AM | 175 | 2/9/2026 12:00:00 AM | 5 reps @ 185 lbs | Phase 3; transitioned away from Smith bench | | | | | | | | | |</t>
  </si>
  <si>
    <t>| PersonalRecords | 2 | Supine Press Machine - Plate Loaded (Planet Fitness) | Heaviest Weight | 200 | lbs | 2/3/2026 12:00:00 AM | 180 | 1/25/2026 12:00:00 AM | 6 reps @ 200 lbs | Phase 2 peak | | | | | | | | | |</t>
  </si>
  <si>
    <t>| PersonalRecords | 8 | Goblet Squat | Heaviest Weight | 80 | lbs | 7/30/2026 12:00:00 AM | 75 | 7/25/2026 12:00:00 AM | 10 reps @ 80 lbs | Phase 8; introduced in Phase 7  | | | | | | | | | |</t>
  </si>
  <si>
    <t>| PersonalRecords | 5 | Bulgarian Split Squat | Heaviest Weight | 50 | lbs | 4/27/2026 12:00:00 AM | 45 | 7/30/2026 12:00:00 AM | 8 reps @ 50 lbs total (25 per hand) | Phase 5 peak load | | | | | | | | | |</t>
  </si>
  <si>
    <t>| PersonalRecords | 8 | Standing Calf Raise | Heaviest Weight | 120 | lbs | 7/30/2026 12:00:00 AM | 110 | 7/25/2026 12:00:00 AM | 15 reps @ 120 lbs barbell | Phase 8 peak | | | | | | | | | |</t>
  </si>
  <si>
    <t>| PersonalRecords | 5 | Incline Dumbell Curl (Supinated | Heaviest Weight | 40 | lbs | 4/11/2026 12:00:00 AM | 35 | 4/11/2026 12:00:00 AM | 6 reps @ 40 lbs per hand alternating | Phase 5 peak | | | | | | | | | |</t>
  </si>
  <si>
    <t>| PersonalRecords | 5 | Low-Incline DB Press (15-30°) | Heaviest Weight | 80 | lbs | 5/5/2026 12:00:00 AM | 70 | 4/18/2026 12:00:00 AM | 10 reps @ 80 lbs total (40 per hand) | Phase 5 peak | | | | | | | | | |</t>
  </si>
  <si>
    <t>| PersonalRecords | 3 | Kneeling Cable Row | Heaviest Weight | 150 | lbs | 3/3/2026 12:00:00 AM | 145 | 1/21/2026 12:00:00 AM | 11 reps @ 150 lbs | Phase 3 peak; transitioned to other row variations | | | | | | | | | |</t>
  </si>
  <si>
    <t>| PersonalRecords | 3 | Rowing (2K) | Best Time | 462 | seconds | 2/13/2026 12:00:00 AM | 464 | 2/7/2026 12:00:00 AM | 7:42 (462 sec) for 2K | Phase 3; 7 min 42 sec  | | | | | | | | | |</t>
  </si>
  <si>
    <t>| PersonalRecords | 7 | Machine Chest Press | Heaviest Weight | 125 | lbs | 6/30/2026 12:00:00 AM | 120 | 6/30/2026 12:00:00 AM | 9 reps @ 125 lbs | Phase 7 peak | | | | | | | | | |</t>
  </si>
  <si>
    <t>| PersonalRecords | 8 | Seated Neutral Grip DB Overhead Pres | Heaviest Weight | 50 | lbs | 7/28/2026 12:00:00 AM | 40 | 7/23/2026 12:00:00 AM | 12 reps @ 50 lbs total (25 per hand) | Phase 8; OHP reintroduction success  | | | | | | | | | |</t>
  </si>
  <si>
    <t>| PersonalRecords | 7 | Cable Fly (Standing) | Heaviest Weight | 32.5 | lbs | 6/30/2026 12:00:00 AM | 30 | 6/23/2026 12:00:00 AM | 12 reps @ 32.5 lbs per side | Phase 7 peak | | | | | | | | | |</t>
  </si>
  <si>
    <t>| PersonalRecords | 7 | Dead Hang | Longest Duration | 61 | seconds | 6/30/2026 12:00:00 AM | 55 | 6/22/2026 12:00:00 AM | 61 sec bodyweight | Phase 7 peak | | | | | | | | | |</t>
  </si>
  <si>
    <t>| PersonalRecords | 7 | Plate Pinch | Longest Duration | 84 | seconds | 6/30/2026 12:00:00 AM | 74 | 6/29/2026 12:00:00 AM | 84 sec @ 50 lbs total (25 per hand) | Phase 7 peak | | | | | | | | | |</t>
  </si>
  <si>
    <t>| PersonalRecords | 5 | Face Pull | Heaviest Weight | 50 | lbs | 4/14/2026 12:00:00 AM | 47.5 | 7/31/2026 12:00:00 AM | 20 reps @ 50 lbs | Phases 5-8  | | | | | | | | | |</t>
  </si>
  <si>
    <t>| PersonalRecords | 6 | Half-Kneeling Single Arm Cable Row | Heaviest Weight | 67.5 | lbs | 6/6/2026 12:00:00 AM | 65 | 5/30/2026 12:00:00 AM | 11 reps @ 67.5 lbs | Phase 6 peak | | | | | | | | | |</t>
  </si>
  <si>
    <t>| PersonalRecords | 6 | Anchored Single Arm Dumbbell Curl | Heaviest Weight | 40 | lbs | 5/9/2026 12:00:00 AM | 35 | 5/18/2026 12:00:00 AM | 4 reps @ 40 lbs Test set; working weight remained at 35 lbs |  | | | | | | | | | |</t>
  </si>
  <si>
    <t>## --- SECTION: TrainingAssumptions ---</t>
  </si>
  <si>
    <t>| Section | PhaseFirstObserved | Category | Description | Confidence | Status | FirstObserved | LastValidated | SupportingEvidence | | Notes | | | | | | | | | |</t>
  </si>
  <si>
    <t>| TrainingAssumptions | 1 | Shoulder | Neutral grip pressing is well tolerated by the right shoulder | High | Active | 1/4/2026 12:00:00 AM | 7/31/2026 12:00:00 AM | Consistent across floor press, DB neutral press, and machine press across all phases | | Fundamental finding that guides all pressing selection | | | | | | | | | |</t>
  </si>
  <si>
    <t>| TrainingAssumptions | 1 | Shoulder | Right anterior shoulder capsule awareness occurs during heavy pressing, especially floor press and machine press eccentric phase | High | Active | 1/4/2026 12:00:00 AM | 7/31/2026 12:00:00 AM | Noted in every phase during pressing; more prominent at heavier weights and during eccentric phase | | Not pain but consistent tightness/awareness; worsens with fatigue | | | | | | | | | |</t>
  </si>
  <si>
    <t>| TrainingAssumptions | 3 | Shoulder | Overhead pressing tolerance has progressively improved across phases | High | Active | 3/1/2026 12:00:00 AM | 7/28/2026 12:00:00 AM | Phase 3: cautious introduction; Phase 6: inverted KB holds; Phase 8: seated neutral grip DB OHP at 50 lbs | | Progressed from zero overhead work to loaded overhead pressing | | | | | | | | | |</t>
  </si>
  <si>
    <t>| TrainingAssumptions | 5 | Shoulder | Slight lean-back on cable pulldowns eliminates right anterior capsule awareness | High | Active | 4/22/2026 12:00:00 AM | 7/31/2026 12:00:00 AM | Consistent finding on single arm neutral grip cable pulldowns across Phases 5-8 | | 10-15 degrees of lean back resolves the issue | | | | | | | | | |</t>
  </si>
  <si>
    <t>| TrainingAssumptions | 6 | Shoulder | Overhead cable extensions seem to loosen the anterior capsule after chest pressing | Medium | Active | 6/17/2026 12:00:00 AM | 7/28/2026 12:00:00 AM | Noted in Phase 6 and Phase 7 that capsule feels better after overhead tricep work | | May be a useful exercise sequencing insight | | | | | | | | | |</t>
  </si>
  <si>
    <t>| TrainingAssumptions | 1 | Grip | Grip endurance remains a limiting factor on carries, rows, and RDLs | High | Active | 1/3/2026 12:00:00 AM | 7/31/2026 12:00:00 AM | Grip failure occurs before target muscle failure on farmer's walks, chest supported rows, and DB RDLs consistently | | Primary training limitation alongside shoulder | | | | | | | | | |</t>
  </si>
  <si>
    <t>| TrainingAssumptions | 2 | Grip | Right grip tends to fail before left on farmer's walks and RDLs | High | Active | 1/12/2026 12:00:00 AM | 7/31/2026 12:00:00 AM | Right index finger rolls first; left pinky rolls first; different failure patterns | | Asymmetric grip failure pattern | | | | | | | | | |</t>
  </si>
  <si>
    <t>| TrainingAssumptions | 2 | Grip | Forearm lactic acid buildup precedes finger roll during grip failure | High | Active | 1/16/2026 12:00:00 AM | 7/31/2026 12:00:00 AM | Burning sensation in forearms consistently precedes weight rolling to fingertips | | Suggests forearm endurance is the root cause rather than finger strength | | | | | | | | | |</t>
  </si>
  <si>
    <t>| TrainingAssumptions | 1 | Movement Pattern | Left bicep contraction is slightly weaker than right, especially under fatigue | High | Active | 1/3/2026 12:00:00 AM | 7/31/2026 12:00:00 AM | Left contraction fails first on curls; left squeeze less forceful; left resists supination more | | Consistent across all curl variations | | | | | | | | | |</t>
  </si>
  <si>
    <t>| TrainingAssumptions | 1 | Movement Pattern | Left trap tends to engage compensatorily during lateral raises, pressing, and overhead movements | Medium | Active | 1/4/2026 12:00:00 AM | 7/31/2026 12:00:00 AM | Left trap shrugging noted during lateral raises, DB press, and overhead press; self-corrected when noticed | | Likely compensation pattern   | | | | | | | | | |</t>
  </si>
  <si>
    <t>| TrainingAssumptions | 6 | Programming | Strict tempo enforcement produces better muscle connection than heavier weight with loose tempo | High | Active | 7/31/2026 12:00:00 AM | 7/31/2026 12:00:00 AM | Phase 6 spider curls at lower weight with strict 2-1-3 tempo produced better pump than heavier sets with loose tempo | | Led to tempo re-emphasis in Phase 8  | | | | | | | | | |</t>
  </si>
  <si>
    <t>| TrainingAssumptions | 5 | Recovery | Training on a significant caloric deficit severely impairs performance | High | Active | 4/7/2026 12:00:00 AM | 4/7/2026 12:00:00 AM | Phase 5 Day 1 session with significant caloric deficit resulted in near-illness, carry failure, and early termination | | Single event but dramatic enough to validate | | | | | | | | | |</t>
  </si>
  <si>
    <t>| TrainingAssumptions | 1 | Movement Pattern | Body row grip slips from sweat accumulation during high-volume sessions | Medium | Active | 1/3/2026 12:00:00 AM | 6/22/2026 12:00:00 AM | Grip slipping on barbell during body rows when hands are sweaty from prior exercises | | Addressed with paper towels; not a structural limitation | | | | | | | | | |</t>
  </si>
  <si>
    <t>| TrainingAssumptions | 6 | Equipment | Planet Fitness cable machines may use approximately half the plate weight displayed | Medium | Active | 5/13/2026 12:00:00 AM | 6/7/2026 12:00:00 AM | Kneeling single arm rope extension: plate reads 40 but feels like 20 lbs; pattern noted across multiple exercises | | Needs systematic verification; affects all PF cable weight logging  | | | | | | | | | |</t>
  </si>
  <si>
    <t>| TrainingAssumptions | 3 | Shoulder | Cable external rotation: left has less ROM than right | Medium | Active | 2/22/2026 12:00:00 AM | 2/22/2026 12:00:00 AM | Noted during cable external rotation warmup in Phase 3 | | May be related to overall left-side compensation patterns | | | | | | | | | |</t>
  </si>
  <si>
    <t>| TrainingAssumptions | 8 | Movement Pattern | Nausea occurs during high-intensity compound movements, especially goblet squats and rowing finishers | Medium | Active | 7/13/2026 12:00:00 AM | 7/13/2026 12:00:00 AM | Phase 8 Day 3: nausea after goblet squat set 3; diarrhea after rowing finisher | | Sneeze/puke sensation described; resolves with short rest | | | | | | | | | |</t>
  </si>
  <si>
    <t>| TrainingAssumptions | 8 | Shoulder | Radial tilt on floor press reduces right anterior capsule awareness | Medium | Active | 7/11/2026 12:00:00 AM | 7/28/2026 12:00:00 AM | Shifting to slight radial tilt during neutral grip floor press felt better on capsule | | Fine-tuning of pressing grip angle | | | | | | | | | |</t>
  </si>
  <si>
    <t>| TrainingAssumptions | 6 | Shoulder | Superior humeral glide observed during single arm cable extensions; anchoring down resolves it | Medium | Active | 5/28/2026 12:00:00 AM | 5/28/2026 12:00:00 AM | Noted during Phase 6 single arm cable extensions | | Corrected by consciously depressing humeral head | | | | | | | | | |</t>
  </si>
  <si>
    <t>| TrainingAssumptions | 7 | Grip | Plate pinch grip: left hand tends to slip before right | Medium | Active | 6/22/2026 12:00:00 AM | 7/3/2026 12:00:00 AM | During plate pinch holds at 50 lbs, left hand consistently loses grip first | | Opposite pattern from farmer's walk (right fails first) | | | | | | | | | |</t>
  </si>
  <si>
    <t>| TrainingAssumptions | 7 | Movement Pattern | Single arm overhead cable extension: left arm fatigues faster than right | High | Active | 6/22/2026 12:00:00 AM | 7/31/2026 12:00:00 AM | Left side consistently reaches failure 2-4 reps before right on overhead cable extensions | | Matches left bicep weakness pattern; suggests left arm is generally weaker | | | | | | | | | |</t>
  </si>
  <si>
    <t>| TrainingAssumptions | 8 | Shoulder | Cable fly ROM should be slightly shortened to manage right anterior capsule awareness | Medium | Active | 7/6/2026 12:00:00 AM | 7/28/2026 12:00:00 AM | Full cable fly extension triggers right anterior tightness; shortened ROM eliminates it | | Effective self-management strategy | | | | | | | | | |</t>
  </si>
  <si>
    <t>| TrainingAssumptions | 7 | Shoulder | High cable tricep pushdown: shoulders roll forward if ROM exceeds 90-100 degrees | Medium | Active | 6/20/2026 12:00:00 AM | 7/3/2026 12:00:00 AM | ROM creeping above 90-100 degrees causes shoulder roll-forward compensation | | Keeping strict 90-100 degree ROM maintains proper form  | | | | | | | | | |</t>
  </si>
  <si>
    <t>## --- SECTION: WeeklyVolume ---</t>
  </si>
  <si>
    <t>| Section | PhaseID | WeekStart | TotalSets | Pull | Push | Legs | Biceps | Triceps | Core | Carry | Cardio | Sessions | AvgSets/Session | | | | | | |</t>
  </si>
  <si>
    <t>| WeeklyVolume | 1 | 12/29/2025 12:00:00 AM | 42 | 7 | 14 | 0 | 6 | 10 | 0 | 5 | 0 | 2 | 21 | | | | | | |</t>
  </si>
  <si>
    <t>| WeeklyVolume | 1 | 1/5/2026 12:00:00 AM | 32 | 8 | 0 | 0 | 10 | 8 | 0 | 6 | 0 | 2 | 16 | | | | | | |</t>
  </si>
  <si>
    <t>| WeeklyVolume | 2 | 1/12/2026 12:00:00 AM | 82 | 24 | 15 | 0 | 16 | 10 | 0 | 17 | 0 | 5 | 16.4 | | | | | | |</t>
  </si>
  <si>
    <t>| WeeklyVolume | 2 | 1/19/2026 12:00:00 AM | 85 | 15 | 28 | 0 | 12 | 15 | 1 | 14 | 0 | 5 | 17 | | | | | | |</t>
  </si>
  <si>
    <t>| WeeklyVolume | 2 | 1/26/2026 12:00:00 AM | 49 | 19 | 0 | 0 | 10 | 6 | 2 | 12 | 0 | 3 | 16.3 | | | | | | |</t>
  </si>
  <si>
    <t>| WeeklyVolume | 3 | 2/2/2026 12:00:00 AM | 67 | 11 | 16 | 10 | 12 | 11 | 0 | 6 | 1 | 4 | 16.8 | | | | | | |</t>
  </si>
  <si>
    <t>| WeeklyVolume | 3 | 2/9/2026 12:00:00 AM | 71 | 11 | 10 | 7 | 12 | 16 | 0 | 14 | 1 | 4 | 17.8 | | | | | | |</t>
  </si>
  <si>
    <t>| WeeklyVolume | 3 | 2/16/2026 12:00:00 AM | 89 | 10 | 24 | 13 | 10 | 14 | 2 | 5 | 1 | 5 | 17.8 | | | | | | |</t>
  </si>
  <si>
    <t>| WeeklyVolume | 3 | 2/23/2026 12:00:00 AM | 81 | 9 | 19 | 13 | 7 | 16 | 2 | 7 | 5 | 4 | 20.2 | | | | | | |</t>
  </si>
  <si>
    <t>| WeeklyVolume | 3 | 3/2/2026 12:00:00 AM | 70 | 12 | 0 | 10 | 10 | 10 | 6 | 15 | 2 | 3 | 23.3 | | | | | | |</t>
  </si>
  <si>
    <t>| WeeklyVolume | 3 | 3/9/2026 12:00:00 AM | 67 | 14 | 18 | 0 | 9 | 13 | 0 | 11 | 2 | 3 | 22.3 | | | | | | |</t>
  </si>
  <si>
    <t>| WeeklyVolume | 4 | 3/16/2026 12:00:00 AM | 76 | 17 | 10 | 4 | 12 | 14 | 0 | 9 | 7 | 4 | 19 | | | | | | |</t>
  </si>
  <si>
    <t>| WeeklyVolume | 4 | 3/23/2026 12:00:00 AM | 78 | 17 | 10 | 4 | 12 | 15 | 0 | 9 | 5 | 4 | 19.5 | | | | | | |</t>
  </si>
  <si>
    <t>| WeeklyVolume | 4 | 3/30/2026 12:00:00 AM | 82 | 18 | 12 | 4 | 13 | 16 | 0 | 9 | 4 | 4 | 20.5 | | | | | | |</t>
  </si>
  <si>
    <t>| WeeklyVolume | 5 | 4/6/2026 12:00:00 AM | 106 | 24 | 10 | 14 | 8 | 15 | 6 | 15 | 6 | 5 | 21.2 | | | | | | |</t>
  </si>
  <si>
    <t>| WeeklyVolume | 5 | 4/13/2026 12:00:00 AM | 128 | 27 | 22 | 7 | 14 | 21 | 3 | 18 | 7 | 6 | 21.3 | | | | | | |</t>
  </si>
  <si>
    <t>| WeeklyVolume | 5 | 4/20/2026 12:00:00 AM | 109 | 17 | 12 | 7 | 15 | 21 | 3 | 15 | 10 | 5 | 21.8 | | | | | | |</t>
  </si>
  <si>
    <t>| WeeklyVolume | 5 | 4/27/2026 12:00:00 AM | 108 | 24 | 12 | 14 | 9 | 14 | 3 | 15 | 9 | 5 | 21.6 | | | | | | |</t>
  </si>
  <si>
    <t>| WeeklyVolume | 6 | 5/4/2026 12:00:00 AM | 105 | 19 | 22 | 0 | 13 | 17 | 0 | 16 | 9 | 5 | 21 | | | | | | |</t>
  </si>
  <si>
    <t>| WeeklyVolume | 6 | 5/11/2026 12:00:00 AM | 36 | 7 | 0 | 0 | 9 | 6 | 0 | 7 | 7 | 2 | 18 | | | | | | |</t>
  </si>
  <si>
    <t>| WeeklyVolume | 6 | 5/18/2026 12:00:00 AM | 107 | 22 | 14 | 0 | 19 | 12 | 0 | 21 | 13 | 6 | 17.8 | | | | | | |</t>
  </si>
  <si>
    <t>| WeeklyVolume | 6 | 5/25/2026 12:00:00 AM | 116 | 22 | 7 | 0 | 21 | 18 | 0 | 21 | 24 | 6 | 19.3 | | | | | | |</t>
  </si>
  <si>
    <t>| WeeklyVolume | 6 | 6/1/2026 12:00:00 AM | 78 | 13 | 10 | 0 | 13 | 9 | 0 | 14 | 16 | 4 | 19.5 | | | | | | |</t>
  </si>
  <si>
    <t>| WeeklyVolume | 7 | 6/8/2026 12:00:00 AM | 102 | 7 | 11 | 6 | 14 | 21 | 0 | 37 | 6 | 4 | 25.5 | | | | | | |</t>
  </si>
  <si>
    <t>| WeeklyVolume | 7 | 6/15/2026 12:00:00 AM | 104 | 7 | 11 | 6 | 15 | 22 | 0 | 37 | 6 | 4 | 26 | | | | | | |</t>
  </si>
  <si>
    <t>| WeeklyVolume | 7 | 6/22/2026 12:00:00 AM | 106 | 7 | 11 | 6 | 15 | 24 | 0 | 37 | 6 | 4 | 26.5 | | | | | | |</t>
  </si>
  <si>
    <t>| WeeklyVolume | 8 | 6/29/2026 12:00:00 AM | 132 | 17 | 12 | 6 | 18 | 24 | 2 | 43 | 10 | 5 | 26.4 | | | | | | |</t>
  </si>
  <si>
    <t>| WeeklyVolume | 8 | 7/6/2026 12:00:00 AM | 132 | 13 | 29 | 17 | 9 | 21 | 4 | 14 | 25 | 5 | 26.4 | | | | | | |</t>
  </si>
  <si>
    <t>| WeeklyVolume | 8 | 7/13/2026 12:00:00 AM | 72 | 9 | 0 | 24 | 6 | 10 | 3 | 10 | 10 | 3 | 24 | | | | | | |</t>
  </si>
  <si>
    <t>| WeeklyVolume | 8 | 7/20/2026 12:00:00 AM | 113 | 16 | 15 | 15 | 9 | 15 | 4 | 15 | 24 | 4 | 28.2 | | | | | | |</t>
  </si>
  <si>
    <t>## --- SECTION: Compliance ---</t>
  </si>
  <si>
    <t>| Section | PhaseID | ExerciseName | ProgramDay | WorkoutName | ExerciseType | PrescribedSets | RepRange | WasPerformed | ActualSets | AvgReps | AvgWeight | MaxWeight | SetCompliance% | RepInRange | SessionCount | MaxReps | | | |</t>
  </si>
  <si>
    <t>| Compliance | 1 | Farmer's Walk | 1 | Carries + Pull (Strength Bias) | Working | 5 | - | true | 5 |  | 140 | 140 | 100 |  | 1 |  | | | |</t>
  </si>
  <si>
    <t>| Compliance | 1 | Body Row | 1 | Carries + Pull (Strength Bias) | Working | 4 | 6-8 | true | 4 | 8.2 | 0 | 0 | 100 | Above | 1 | 10 | | | |</t>
  </si>
  <si>
    <t>| Compliance | 1 | Neutral Grip Seated 2 Arm Row | 1 | Carries + Pull (Strength Bias) | Working | 3 | 8-10 | true | 3 | 10 | 120 | 140 | 100 | In Range | 1 | 10 | | | |</t>
  </si>
  <si>
    <t>| Compliance | 1 | Seated Single Arm DB Curl - Anchored | 1 | Carries + Pull (Strength Bias) | Working | 4 | 6-8 | true | 6 | 5.2 | 35 | 35 | 150 | Below | 1 | 8 | | | |</t>
  </si>
  <si>
    <t>| Compliance | 1 | Smith Machine Bench Press | 2 | Push + Triceps (Hypertrophy) | Working | 4 | 8-10 | true | 4 | 9.2 | 135 | 135 | 100 | In Range | 1 | 10 | | | |</t>
  </si>
  <si>
    <t>| Compliance | 1 | Single-Arm Vertical Plate Balance Press | 2 | Push + Triceps (Hypertrophy) | Working | 3 | 6-8 | true | 3 | 2 | 45 | 45 | 100 | Below | 1 | 3 | | | |</t>
  </si>
  <si>
    <t>| Compliance | 1 | Cable Triceps Extension - "Quad" | 2 | Push + Triceps (Hypertrophy) | Working | 4 | 10-12 | true | 10 | 7.2 | 19.2 | 22.5 | 250 | Below | 1 | 12 | | | |</t>
  </si>
  <si>
    <t>| Compliance | 1 | Inverted KB Press | 2 | Push + Triceps (Hypertrophy) | Working | 3 | 6-8 | true | 3 | 8 | 35.2 | 35.2 | 100 | In Range | 1 | 8 | | | |</t>
  </si>
  <si>
    <t>| Compliance | 1 | Suitcase Carries | 3 | Carries + Pull (Volume / Stability) | Working | 4 | - | true | 4 |  | 75 | 75 | 100 |  | 1 |  | | | |</t>
  </si>
  <si>
    <t>| Compliance | 1 | Kneeling Cable Row | 3 | Carries + Pull (Volume / Stability) | Working | 4 | 8-10 | true | 4 | 10 | 132.5 | 150 | 100 | In Range | 1 | 10 | | | |</t>
  </si>
  <si>
    <t>| Compliance | 1 | Face Pull | 3 | Carries + Pull (Volume / Stability) | Working | 3 | 12-15 | true | 4 | 15 | 35 | 50 | 133.3 | In Range | 1 | 15 | | | |</t>
  </si>
  <si>
    <t>| Compliance | 1 | Standing One Arm Extended Cable Curls | 3 | Carries + Pull (Volume / Stability) | Working | 3 | 10-12 | true | 4 | 14 | 35 | 50 | 133.3 | Above | 1 | 20 | | | |</t>
  </si>
  <si>
    <t>| Compliance | 1 | DB Spider Curl (Hammer) | 4 | Arms + Capacity (The Fun Day) | Working | 3 | 12-15 | true | 3 | 15 | 40 | 40 | 100 | In Range | 1 | 15 | | | |</t>
  </si>
  <si>
    <t>| Compliance | 1 | Cable Push-Downs | 4 | Arms + Capacity (The Fun Day) | Working | 3 | 12-15 | true | 5 | 9 | 90 | 100 | 166.7 | Below | 1 | 15 | | | |</t>
  </si>
  <si>
    <t>| Compliance | 1 | Dumbbell: Squeeze Curl - Neutral | 4 | Arms + Capacity (The Fun Day) | Working | 3 | 15-20 | true | 3 | 20 | 21.7 | 25 | 100 | In Range | 1 | 20 | | | |</t>
  </si>
  <si>
    <t>| Compliance | 1 | Single Arm Cable Extensions | 4 | Arms + Capacity (The Fun Day) | Working | 3 | 15-20 | true | 3 | 19.3 | 50 | 50 | 100 | In Range | 1 | 20 | | | |</t>
  </si>
  <si>
    <t>| Compliance | 1 | Farmer’s Hold | 4 | Arms + Capacity (The Fun Day) | Working | 2 | - | true | 2 |  | 50 | 50 | 100 |  | 1 |  | | | |</t>
  </si>
  <si>
    <t>| Compliance | 2 | Farmer's Walk | 1 | Carries + Pull (Strength Bias) | Working | 5 | - | true | 20 |  | 150 | 150 | 100 |  | 4 |  | | | |</t>
  </si>
  <si>
    <t>| Compliance | 2 | Body Row | 1 | Carries + Pull (Strength Bias) | Working | 4 | 6-10 | true | 16 | 7 | 0 | 0 | 100 | In Range | 4 | 10 | | | |</t>
  </si>
  <si>
    <t>| Compliance | 2 | Machine Row | 1 | Carries + Pull (Strength Bias) | Working | 4 | 6-8 | true | 9 | 8.7 | 164.4 | 200 | 112.5 | Above | 2 | 12 | | | |</t>
  </si>
  <si>
    <t>| Compliance | 2 | Seated Single Arm DB Curl - Anchored | 1 | Carries + Pull (Strength Bias) | Working | 3 | 8-12 | true | 18 | 6 | 36.7 | 45 | 150 | Below | 4 | 12 | | | |</t>
  </si>
  <si>
    <t>| Compliance | 2 | Supine Press Machine - Plate Loaded (Planet Fitness) | 2 | Push + Triceps (Hypertrophy) | Working | 4 | 8-10 | true | 19 | 7.2 | 153.7 | 200 | 118.8 | Below | 4 | 12 | | | |</t>
  </si>
  <si>
    <t>| Compliance | 2 | DB Neutral Press (slight Rotate To Underhand ) | 2 | Push + Triceps (Hypertrophy) | Working | 3 | 8-12 | true | 16 | 8 | 49.7 | 55 | 133.3 | In Range | 4 | 11 | | | |</t>
  </si>
  <si>
    <t>| Compliance | 2 | Single-Arm Vertical Plate Balance Press | 2 | Push + Triceps (Hypertrophy) | Working | 3 | 5-8 | true | 15 | 4.2 | 41 | 45 | 125 | Below | 4 | 6 | | | |</t>
  </si>
  <si>
    <t>| Compliance | 2 | Cable Triceps Extension - "Quad" | 2 | Push + Triceps (Hypertrophy) | Working | 4 | 10-15 | true | 18 | 14.1 | 20 | 25 | 112.5 | In Range | 4 | 20 | | | |</t>
  </si>
  <si>
    <t>| Compliance | 2 | Suitcase Carries | 3 | Carries + Pull (Volume / Stability) | Working | 4 | - | true | 13 |  | 57.7 | 75 | 108.3 |  | 3 |  | | | |</t>
  </si>
  <si>
    <t>| Compliance | 2 | Kneeling Cable Row | 3 | Carries + Pull (Volume / Stability) | Working | 4 | 10-12 | true | 12 | 11.2 | 140.4 | 150 | 100 | In Range | 3 | 12 | | | |</t>
  </si>
  <si>
    <t>| Compliance | 2 | Face Pull | 3 | Carries + Pull (Volume / Stability) | Working | 3 | 15-20 | true | 9 | 19.4 | 30 | 30 | 100 | In Range | 3 | 20 | | | |</t>
  </si>
  <si>
    <t>| Compliance | 2 | Standing One Arm Extended Cable Curls | 3 | Carries + Pull (Volume / Stability) | Working | 3 | 12-15 | true | 7 | 10.1 | 47.9 | 55 | 116.7 | Below | 2 | 12 | | | |</t>
  </si>
  <si>
    <t>| Compliance | 2 | DB Spider Curl (Hammer) | 4 | Arms + Capacity (The Fun Day) | Working | 3 | 12-15 | true | 14 | 13.7 | 42.1 | 45 | 116.7 | In Range | 4 | 15 | | | |</t>
  </si>
  <si>
    <t>| Compliance | 2 | Rope Push-Downs | 4 | Arms + Capacity (The Fun Day) | Working | 3 | 12-15 | true | 12 | 12.3 | 43.8 | 50 | 100 | In Range | 4 | 15 | | | |</t>
  </si>
  <si>
    <t>| Compliance | 2 | Single Arm Cable Extensions | 4 | Arms + Capacity (The Fun Day) | Working | 3 | 15-20 | true | 9 | 11.8 | 14.7 | 17.5 | 100 | Below | 3 | 15 | | | |</t>
  </si>
  <si>
    <t>| Compliance | 2 | Farmer’s Hold | 4 | Arms + Capacity (The Fun Day) | Working | 3 | - | true | 12 |  | 75 | 75 | 100 |  | 4 |  | | | |</t>
  </si>
  <si>
    <t>| Compliance | 3 | Smith Machine Split Squat (rear foot elevated optional) | 1 | Lower + Carries (Strength) | Working | 4 | 5-6 | true | 12 | 7.7 | 20.8 | 45 | 75 | Above | 4 | 10 | | | |</t>
  </si>
  <si>
    <t>| Compliance | 3 | Dumbbell Romanian Deadlift | 1 | Lower + Carries (Strength) | Working | 3 | 6-6 | true | 17 | 7.5 | 108.2 | 130 | 113.3 | Above | 5 | 8 | | | |</t>
  </si>
  <si>
    <t>| Compliance | 3 | Farmer's Walk | 1 | Lower + Carries (Strength) | Working | 3 | - | true | 3 |  | 150 | 150 | 100 |  | 1 |  | | | |</t>
  </si>
  <si>
    <t>| Compliance | 3 | Standing Calf Raise | 1 | Lower + Carries (Strength) | Working | 2 | 10-12 | true | 9 | 12 | 82.8 | 95 | 150 | In Range | 3 | 12 | | | |</t>
  </si>
  <si>
    <t>| Compliance | 3 | DB Neutral Press (slight Rotate To Underhand ) | 2 | Upper Push (Strength Bias) | Working | 3 | 5-7 | true | 3 | 6 | 48.3 | 50 | 100 | In Range | 1 | 7 | | | |</t>
  </si>
  <si>
    <t>| Compliance | 3 | Smith Machine Bench Press | 2 | Upper Push (Strength Bias) | Working | 3 | 6-6 | true | 19 | 6.6 | 127.9 | 185 | 126.7 | Above | 5 | 10 | | | |</t>
  </si>
  <si>
    <t>| Compliance | 3 | Dumbbell Lateral Raise | 2 | Upper Push (Strength Bias) | Working | 3 | 10-10 | true | 5 | 15 | 7.6 | 10 | 83.3 | Above | 2 | 15 | | | |</t>
  </si>
  <si>
    <t>| Compliance | 3 | Single-Arm Overhead Cable Extension | 2 | Upper Push (Strength Bias) | Working | 2 | 12-15 | true | 14 | 8.6 | 12.3 | 15 | 175 | Below | 4 | 12 | | | |</t>
  </si>
  <si>
    <t>| Compliance | 3 | Chest Supported DB Row (Spider) | 3 | Upper Pull (Strength Bias) | Working | 4 | 6-6 | true | 18 | 9.7 | 63.6 | 70 | 90 | Above | 5 | 11 | | | |</t>
  </si>
  <si>
    <t>| Compliance | 3 | Single-Arm Neutral Grip Cable Pulldown | 3 | Upper Pull (Strength Bias) | Working | 3 | 8-8 | true | 14 | 9.1 | 157.5 | 170 | 116.7 | Above | 4 | 10 | | | |</t>
  </si>
  <si>
    <t>| Compliance | 3 | Single-Arm Cable Row (Split Stance) | 3 | Upper Pull (Strength Bias) | Working | 2 | 10-10 | true | 6 | 9.5 | 85 | 100 | 150 | Below | 2 | 10 | | | |</t>
  </si>
  <si>
    <t>| Compliance | 3 | Seated Single Arm DB Curl - Anchored | 3 | Upper Pull (Strength Bias) | Working | 2 | 8-10 | true | 3 | 10 | 25 | 25 | 150 | In Range | 1 | 10 | | | |</t>
  </si>
  <si>
    <t>| Compliance | 3 | DB Spider Curl (Hammer) | 4 | Arms + Capacity (Low Noise) | Working | 3 | 10-12 | true | 16 | 9.8 | 40 | 40 | 133.3 | Below | 4 | 13 | | | |</t>
  </si>
  <si>
    <t>| Compliance | 3 | Rope Push-Downs | 4 | Arms + Capacity (Low Noise) | Working | 3 | 10-12 | true | 20 | 10.4 | 42.9 | 50 | 133.3 | In Range | 5 | 12 | | | |</t>
  </si>
  <si>
    <t>| Compliance | 3 | Incline Dumbbell Curl (Supinated) | 4 | Arms + Capacity (Low Noise) | Working | 2 | 12-12 | true | 6 | 11.3 | 25 | 25 | 150 | Below | 2 | 13 | | | |</t>
  </si>
  <si>
    <t>| Compliance | 3 | Farmer’s Hold | 4 | Arms + Capacity (Low Noise) | Working | 3 | - | true | 5 |  | 105 | 150 | 83.3 |  | 2 |  | | | |</t>
  </si>
  <si>
    <t>| Compliance | 3 | Rowing | 4 | Arms + Capacity (Low Noise) | Capacity | 1 | - | true | 1 |  |  |  | 100 |  | 1 |  | | | |</t>
  </si>
  <si>
    <t>| Compliance | 4 | Dumbbell Romanian Deadlift | 1 | Carries + Pull (Strength) | Working | 4 | 6-8 | true | 12 | 7.6 | 142.5 | 150 | 100 | In Range | 3 | 8 | | | |</t>
  </si>
  <si>
    <t>| Compliance | 4 | Face Pull | 1 | Carries + Pull (Strength) | Working | 3 | 12-15 | true | 9 | 20 | 27.5 | 30 | 100 | Above | 3 | 20 | | | |</t>
  </si>
  <si>
    <t>| Compliance | 4 | Incline Dumbbell Curl (Supinated) | 1 | Carries + Pull (Strength) | Working | 3 | 8-10 | true | 9 | 8.6 | 30 | 30 | 100 | In Range | 3 | 11 | | | |</t>
  </si>
  <si>
    <t>| Compliance | 4 | Suitcase Carries | 1 | Carries + Pull (Strength) | Working | 3 | - | true | 9 |  | 71.7 | 75 | 100 |  | 3 |  | | | |</t>
  </si>
  <si>
    <t>| Compliance | 4 | Rowing | 1 | Carries + Pull (Strength) | Capacity | 1 | - | true | 3 |  |  |  | 100 |  | 3 |  | | | |</t>
  </si>
  <si>
    <t>| Compliance | 4 | Smith Machine Bench Press | 2 | Push + Triceps (Strength) | Working | 4 | 8-10 | true | 12 | 7 | 124.2 | 125 | 100 | Below | 3 | 8 | | | |</t>
  </si>
  <si>
    <t>| Compliance | 4 | Single Arm Cable Press | 2 | Push + Triceps (Strength) | Working | 3 | 10-12 | true | 10 | 12.3 | 21.5 | 30 | 111.1 | Above | 3 | 17 | | | |</t>
  </si>
  <si>
    <t>| Compliance | 4 | Rope Push-Downs | 2 | Push + Triceps (Strength) | Working | 4 | 10-12 | true | 15 | 8.1 | 47.8 | 50 | 125 | Below | 3 | 12 | | | |</t>
  </si>
  <si>
    <t>| Compliance | 4 | Single-Arm Overhead Cable Extension | 2 | Push + Triceps (Strength) | Working | 3 | 10-12 | true | 9 | 10.8 | 11.4 | 12.5 | 100 | In Range | 3 | 12 | | | |</t>
  </si>
  <si>
    <t>| Compliance | 4 | Dumbbell Lateral Raise | 2 | Push + Triceps (Strength) | Working | 3 | 12-15 | true | 9 | 12.3 | 9.1 | 10 | 100 | In Range | 3 | 15 | | | |</t>
  </si>
  <si>
    <t>| Compliance | 4 | Rowing | 2 | Push + Triceps (Strength) | Capacity | 1 | - | true | 4 |  |  |  | 133.3 |  | 3 |  | | | |</t>
  </si>
  <si>
    <t>| Compliance | 4 | Chest Supported DB Row (Spider) | 3 | Pull + Stability | Working | 4 | 8-10 | true | 12 | 8.5 | 72.9 | 75 | 100 | In Range | 3 | 10 | | | |</t>
  </si>
  <si>
    <t>| Compliance | 4 | Single-Arm Neutral Grip Cable Pulldown | 3 | Pull + Stability | Working | 3 | 10-10 | true | 10 | 9.9 | 159.5 | 170 | 111.1 | Below | 3 | 12 | | | |</t>
  </si>
  <si>
    <t>| Compliance | 4 | Seat Cable Row (V / Narrow Neutral Grip) | 3 | Pull + Stability | Working | 3 | 10-12 | true | 9 | 10.3 | 146.7 | 200 | 100 | In Range | 3 | 12 | | | |</t>
  </si>
  <si>
    <t>| Compliance | 4 | Rear Delt Cable Fly | 3 | Pull + Stability | Working | 3 | 12-15 | true | 9 | 14.9 | 6.7 | 10 | 100 | In Range | 3 | 15 | | | |</t>
  </si>
  <si>
    <t>| Compliance | 4 | Suitcase Carries | 3 | Pull + Stability | Working | 2 | - | true | 8 |  | 72.5 | 75 | 133.3 |  | 3 |  | | | |</t>
  </si>
  <si>
    <t>| Compliance | 4 | Incline Dumbbell Curl (Supinated) | 3 | Pull + Stability | Working | 2 | 10-12 | true | 6 | 8.7 | 28.3 | 30 | 100 | Below | 3 | 10 | | | |</t>
  </si>
  <si>
    <t>| Compliance | 4 | Incline Dumbbell Curl (Supinated) | 4 | Arms + Capacity | Working | 4 | 8-12 | true | 12 | 8.6 | 29.6 | 30 | 100 | In Range | 3 | 12 | | | |</t>
  </si>
  <si>
    <t>| Compliance | 4 | DB Spider Curl (Hammer) | 4 | Arms + Capacity | Working | 3 | 12-15 | true | 9 | 14.7 | 36.1 | 40 | 100 | In Range | 3 | 15 | | | |</t>
  </si>
  <si>
    <t>| Compliance | 4 | Rope Push-Downs | 4 | Arms + Capacity | Working | 4 | 10-12 | true | 12 | 10.5 | 47.9 | 50 | 100 | In Range | 3 | 12 | | | |</t>
  </si>
  <si>
    <t>| Compliance | 4 | Single Arm Cable Extensions | 4 | Arms + Capacity | Working | 3 | 10-12 | true | 9 | 11.1 | 11.9 | 15 | 100 | In Range | 3 | 14 | | | |</t>
  </si>
  <si>
    <t>| Compliance | 4 | Farmer's Walk | 4 | Arms + Capacity | Working | 3 | - | true | 10 |  | 150 | 150 | 111.1 |  | 3 |  | | | |</t>
  </si>
  <si>
    <t>| Compliance | 4 | Rowing | 4 | Arms + Capacity | Capacity | 1 | - | true | 5 |  |  |  | 166.7 |  | 3 |  | | | |</t>
  </si>
  <si>
    <t>| Compliance | 5 | Dumbbell Romanian Deadlift | 1 | Lower + Pull with Hinge Emphasis | Working | 4 | 6-8 | true | 24 | 8 | 149.6 | 160 | 100 | In Range | 6 | 9 | | | |</t>
  </si>
  <si>
    <t>| Compliance | 5 | Bulgarian Split Squat | 1 | Lower + Pull with Hinge Emphasis | Working | 3 | 8-8 | true | 18 | 8 | 44.7 | 50 | 100 | In Range | 6 | 8 | | | |</t>
  </si>
  <si>
    <t>| Compliance | 5 | Chest Supported DB Row (Spider) | 1 | Lower + Pull with Hinge Emphasis | Working | 4 | 8-10 | true | 24 | 7.8 | 74.2 | 75 | 100 | Below | 6 | 9 | | | |</t>
  </si>
  <si>
    <t>| Compliance | 5 | Single-Arm Neutral Grip Cable Pulldown | 1 | Lower + Pull with Hinge Emphasis | Working | 3 | 10-10 | true | 18 | 10.2 | 147.2 | 160 | 100 | Above | 6 | 12 | | | |</t>
  </si>
  <si>
    <t>| Compliance | 5 | Suitcase Carries | 1 | Lower + Pull with Hinge Emphasis | Working | 3 | - | true | 18 |  | 74.2 | 75 | 100 |  | 6 |  | | | |</t>
  </si>
  <si>
    <t>| Compliance | 5 | Side Plank | 1 | Lower + Pull with Hinge Emphasis | Working | 3 | - | true | 15 |  | 0 | 0 | 100 |  | 5 |  | | | |</t>
  </si>
  <si>
    <t>| Compliance | 5 | Rowing | 1 | Lower + Pull with Hinge Emphasis | Capacity | 1 | - | true | 10 |  |  |  | 200 |  | 5 |  | | | |</t>
  </si>
  <si>
    <t>| Compliance | 5 | DB Neutral Press (slight Rotate To Underhand ) | 2 | Push + Triceps with Shoulder Control | Working | 4 | 6-8 | true | 24 | 7.4 | 69.2 | 120 | 100 | In Range | 6 | 8 | | | |</t>
  </si>
  <si>
    <t>| Compliance | 5 | Low-Incline DB Press (15–30°) | 2 | Push + Triceps with Shoulder Control | Working | 3 | 8-10 | true | 18 | 10.2 | 61.1 | 80 | 100 | Above | 6 | 12 | | | |</t>
  </si>
  <si>
    <t>| Compliance | 5 | Single-Arm DB Balance Press | 2 | Push + Triceps with Shoulder Control | Working | 3 | 6-8 | true | 18 | 7.7 | 38.9 | 45 | 100 | In Range | 6 | 10 | | | |</t>
  </si>
  <si>
    <t>| Compliance | 5 | Rope Push-Downs | 2 | Push + Triceps with Shoulder Control | Working | 4 | 10-12 | true | 24 | 8.5 | 49.4 | 50 | 100 | Below | 6 | 12 | | | |</t>
  </si>
  <si>
    <t>| Compliance | 5 | Single-Arm Cable Triceps Extension (Cross-Body) | 2 | Push + Triceps with Shoulder Control | Working | 3 | 10-12 | true | 4 | 12 | 12.5 | 15 | 133.3 | In Range | 1 | 12 | | | |</t>
  </si>
  <si>
    <t>| Compliance | 5 | Dumbbell Lateral Raise | 2 | Push + Triceps with Shoulder Control | Working | 3 | 12-15 | true | 19 | 13 | 12.1 | 20 | 105.6 | In Range | 6 | 15 | | | |</t>
  </si>
  <si>
    <t>| Compliance | 5 | Rowing | 2 | Push + Triceps with Shoulder Control | Capacity | 1 | - | true | 7 |  |  |  | 175 |  | 4 |  | | | |</t>
  </si>
  <si>
    <t>| Compliance | 5 | Suitcase Carries | 3 | Carries + Pull with Stability Bias | Working | 3 | - | true | 18 |  | 75 | 75 | 100 |  | 6 |  | | | |</t>
  </si>
  <si>
    <t>| Compliance | 5 | Chest Supported DB Row (Spider) | 3 | Carries + Pull with Stability Bias | Working | 4 | 10-12 | true | 24 | 7.8 | 74.2 | 75 | 100 | Below | 6 | 10 | | | |</t>
  </si>
  <si>
    <t>| Compliance | 5 | Single-Arm Neutral Grip Cable Pulldown | 3 | Carries + Pull with Stability Bias | Working | 3 | 10-12 | true | 18 | 11.3 | 148.9 | 170 | 100 | In Range | 6 | 12 | | | |</t>
  </si>
  <si>
    <t>| Compliance | 5 | Face Pull | 3 | Carries + Pull with Stability Bias | Working | 3 | 15-20 | true | 18 | 19.4 | 36.1 | 50 | 100 | In Range | 6 | 20 | | | |</t>
  </si>
  <si>
    <t>| Compliance | 5 | Incline Dumbbell Curl (Supinated) | 3 | Carries + Pull with Stability Bias | Working | 3 | 8-10 | true | 17 | 8.4 | 30 | 30 | 94.4 | In Range | 6 | 11 | | | |</t>
  </si>
  <si>
    <t>| Compliance | 5 | Suitcase Holds | 3 | Carries + Pull with Stability Bias | Working | 3 | - | true | 18 |  | 71.7 | 75 | 100 |  | 6 |  | | | |</t>
  </si>
  <si>
    <t>| Compliance | 5 | Rowing | 3 | Carries + Pull with Stability Bias | Capacity | 1 | - | true | 7 |  |  |  | 175 |  | 4 |  | | | |</t>
  </si>
  <si>
    <t>| Compliance | 5 | DB Spider Curl (Hammer) | 4 | Arms + Capacity | Working | 3 | 12-15 | true | 18 | 14.1 | 44.7 | 45 | 100 | In Range | 6 | 15 | | | |</t>
  </si>
  <si>
    <t>| Compliance | 5 | Rope Push-Downs | 4 | Arms + Capacity | Working | 4 | 10-12 | true | 24 | 10.2 | 49.3 | 50 | 100 | In Range | 6 | 13 | | | |</t>
  </si>
  <si>
    <t>| Compliance | 5 | Single Arm Cable Extensions | 4 | Arms + Capacity | Working | 3 | 10-12 | true | 15 | 11.1 | 13.5 | 15 | 100 | In Range | 5 | 12 | | | |</t>
  </si>
  <si>
    <t>| Compliance | 5 | Incline Dumbbell Curl (Supinated) | 4 | Arms + Capacity | Working | 3 | 8-10 | true | 20 | 8.9 | 31 | 40 | 111.1 | In Range | 6 | 12 | | | |</t>
  </si>
  <si>
    <t>| Compliance | 5 | Dumbbell Lateral Raise | 4 | Arms + Capacity | Working | 3 | 12-15 | true | 18 | 14.4 | 12.8 | 20 | 100 | In Range | 6 | 15 | | | |</t>
  </si>
  <si>
    <t>| Compliance | 5 | Farmer’s Hold | 4 | Arms + Capacity | Working | 3 | - | true | 18 |  | 150 | 150 | 100 |  | 6 |  | | | |</t>
  </si>
  <si>
    <t>| Compliance | 5 | Rowing | 4 | Arms + Capacity | Capacity | 1 | - | true | 10 |  |  |  | 200 |  | 5 |  | | | |</t>
  </si>
  <si>
    <t>| Compliance | 6 | Farmer's Walk | 1 | Heavy Pull + Carry | Working | 5 | - | true | 25 |  | 150 | 150 | 100 |  | 5 |  | | | |</t>
  </si>
  <si>
    <t>| Compliance | 6 | Machine Row | 1 | Heavy Pull + Carry | Working | 4 | 6-8 | true | 22 | 7.3 | 189 | 207.5 | 110 | In Range | 5 | 12 | | | |</t>
  </si>
  <si>
    <t>| Compliance | 6 | Body Row | 1 | Heavy Pull + Carry | Working | 3 | 6-10 | true | 15 | 8 | 0 | 0 | 100 | In Range | 5 | 10 | | | |</t>
  </si>
  <si>
    <t>| Compliance | 6 | Anchored Single Arm Dumbbell Curl | 1 | Heavy Pull + Carry | Working | 3 | 8-12 | true | 19 | 6.8 | 35 | 40 | 126.7 | Below | 5 | 9 | | | |</t>
  </si>
  <si>
    <t>| Compliance | 6 | Rowing | 1 | Heavy Pull + Carry | Capacity | 1 | - | true | 5 |  |  |  | 100 |  | 5 |  | | | |</t>
  </si>
  <si>
    <t>| Compliance | 6 | Neutral Grip Dumbbell Floor Press | 2 | Pressing + Triceps | Working | 4 | 6-8 | true | 22 | 7.2 | 131.4 | 150 | 110 | In Range | 5 | 12 | | | |</t>
  </si>
  <si>
    <t>| Compliance | 6 | Single Arm Cable Press (split stance) | 2 | Pressing + Triceps | Working | 3 | 8-8 | true | 16 | 10.8 | 35 | 45 | 106.7 | Above | 5 | 12 | | | |</t>
  </si>
  <si>
    <t>| Compliance | 6 | Cable Lateral Raise (using elbow strap setup) | 2 | Pressing + Triceps | Working | 3 | 12-15 | true | 15 | 13.8 | 11.5 | 15 | 100 | In Range | 5 | 15 | | | |</t>
  </si>
  <si>
    <t>| Compliance | 6 | Single Arm Cable Extensions | 2 | Pressing + Triceps | Working | 3 | 10-15 | true | 15 | 11 | 24 | 25 | 100 | In Range | 5 | 15 | | | |</t>
  </si>
  <si>
    <t>| Compliance | 6 | Inverted KB Hold | 2 | Pressing + Triceps | Working | 2 | - | true | 8 |  | 28.8 | 30 | 80 |  | 5 |  | | | |</t>
  </si>
  <si>
    <t>| Compliance | 6 | Vertical DB Scap extension | 2 | Pressing + Triceps | Working | 1 | 20-20 | true | 8 | 14.1 | 43.8 | 50 | 200 | Below | 4 | 20 | | | |</t>
  </si>
  <si>
    <t>| Compliance | 6 | Suitcase Carries | 3 | Stability Pull + Capacity | Working | 4 | - | true | 20 |  | 75 | 75 | 100 |  | 5 |  | | | |</t>
  </si>
  <si>
    <t>| Compliance | 6 | Half-Kneeling Single Arm Cable Row | 3 | Stability Pull + Capacity | Working | 4 | 10-12 | true | 19 | 11 | 59.9 | 67.5 | 95 | In Range | 5 | 12 | | | |</t>
  </si>
  <si>
    <t>| Compliance | 6 | Face Pull (w External Rotation) | 3 | Stability Pull + Capacity | Working | 3 | 12-15 | true | 17 | 15.7 | 24 | 37.5 | 113.3 | Above | 5 | 20 | | | |</t>
  </si>
  <si>
    <t>| Compliance | 6 | Standing One Arm Extended Cable Curls | 3 | Stability Pull + Capacity | Working | 3 | 10-12 | true | 15 | 11.5 | 24.7 | 27.5 | 100 | In Range | 5 | 12 | | | |</t>
  </si>
  <si>
    <t>| Compliance | 6 | Rowing | 3 | Stability Pull + Capacity | Capacity | 1 | - | true | 4 |  |  |  | 100 |  | 4 |  | | | |</t>
  </si>
  <si>
    <t>| Compliance | 6 | DB Spider Curl (Hammer) | 4 | Arms + Athletic Capacity | Working | 3 | 12-15 | true | 15 | 14.5 | 72.7 | 80 | 100 | In Range | 5 | 15 | | | |</t>
  </si>
  <si>
    <t>| Compliance | 6 | Kneeling Single Arm Rope Cable Extension | 4 | Arms + Athletic Capacity | Working | 3 | 12-15 | true | 17 | 10.1 | 26 | 30 | 113.3 | Below | 5 | 15 | | | |</t>
  </si>
  <si>
    <t>| Compliance | 6 | Standing Single Arm Cable Curl | 4 | Arms + Athletic Capacity | Working | 3 | 10-10 | true | 14 | 9.5 | 28.4 | 30 | 93.3 | Below | 5 | 10 | | | |</t>
  </si>
  <si>
    <t>| Compliance | 6 | Single Arm Cable Extensions | 4 | Arms + Athletic Capacity | Working | 3 | 10-10 | true | 16 | 8.6 | 27.8 | 30 | 106.7 | Below | 5 | 11 | | | |</t>
  </si>
  <si>
    <t>| Compliance | 6 | Farmer’s Hold | 4 | Arms + Athletic Capacity | Working | 3 | - | true | 15 |  | 150 | 150 | 100 |  | 5 |  | | | |</t>
  </si>
  <si>
    <t>| Compliance | 6 | Treadmill Walking | 4 | Arms + Athletic Capacity | Capacity | 6 | - | true | 31 |  |  |  | 103.3 |  | 5 |  | | | |</t>
  </si>
  <si>
    <t>| Compliance | 7 | Farmer's Walk | 1 | Heavy Pull + Carry + Arm Specialization | Working | 5 | - | true | 20 |  | 150 | 150 | 100 |  | 4 |  | | | |</t>
  </si>
  <si>
    <t>| Compliance | 7 | Machine Row | 1 | Heavy Pull + Carry + Arm Specialization | Working | 4 | 6-8 | true | 12 | 6 | 207.1 | 210 | 100 | In Range | 3 | 7 | | | |</t>
  </si>
  <si>
    <t>| Compliance | 7 | Body Row | 1 | Heavy Pull + Carry + Arm Specialization | Working | 3 | 8-8 | true | 12 | 7.8 | 0 | 0 | 100 | Below | 4 | 8 | | | |</t>
  </si>
  <si>
    <t>| Compliance | 7 | Anchored Single Arm Dumbbell Curl | 1 | Heavy Pull + Carry + Arm Specialization | Working | 3 | 8-8 | true | 16 | 6.2 | 34.1 | 35 | 133.3 | Below | 4 | 8 | | | |</t>
  </si>
  <si>
    <t>| Compliance | 7 | Single-Arm Overhead Cable Extension | 1 | Heavy Pull + Carry + Arm Specialization | Working | 4 | 10-12 | true | 16 | 10.6 | 19.8 | 25 | 100 | In Range | 4 | 12 | | | |</t>
  </si>
  <si>
    <t>| Compliance | 7 | Plate Pinch | 1 | Heavy Pull + Carry + Arm Specialization | Working | 3 | - | true | 12 |  | 50 | 50 | 100 |  | 4 |  | | | |</t>
  </si>
  <si>
    <t>| Compliance | 7 | Dead Hang | 1 | Heavy Pull + Carry + Arm Specialization | Working | 2 | - | true | 8 |  | 0 | 0 | 100 |  | 4 |  | | | |</t>
  </si>
  <si>
    <t>| Compliance | 7 | Neutral Grip Dumbbell Floor Press | 2 | Heavy Press + Triceps Priority | Working | 4 | 6-8 | true | 16 | 6.9 | 136.2 | 150 | 100 | In Range | 4 | 9 | | | |</t>
  </si>
  <si>
    <t>| Compliance | 7 | Machine Chest Press | 2 | Heavy Press + Triceps Priority | Working | 3 | 8-10 | true | 16 | 9.6 | 99.7 | 125 | 133.3 | In Range | 4 | 12 | | | |</t>
  </si>
  <si>
    <t>| Compliance | 7 | Cable Fly (Standing) | 2 | Heavy Press + Triceps Priority | Working | 2 | 12-15 | true | 13 | 13.3 | 23.1 | 32.5 | 162.5 | In Range | 4 | 15 | | | |</t>
  </si>
  <si>
    <t>| Compliance | 7 | Single-Arm Overhead Cable Extension | 2 | Heavy Press + Triceps Priority | Working | 4 | 10-12 | true | 16 | 9.8 | 20.5 | 22.5 | 100 | Below | 4 | 12 | | | |</t>
  </si>
  <si>
    <t>| Compliance | 7 | High Cable Tricep Pushdown | 2 | Heavy Press + Triceps Priority | Working | 3 | 10-12 | true | 14 | 8.6 | 59.6 | 70 | 116.7 | Below | 4 | 12 | | | |</t>
  </si>
  <si>
    <t>| Compliance | 7 | Plate Pinch | 2 | Heavy Press + Triceps Priority | Working | 3 | - | true | 12 |  | 50 | 50 | 100 |  | 4 |  | | | |</t>
  </si>
  <si>
    <t>| Compliance | 7 | Dead Hang | 2 | Heavy Press + Triceps Priority | Working | 2 | - | true | 8 |  | 0 | 0 | 100 |  | 4 |  | | | |</t>
  </si>
  <si>
    <t>| Compliance | 7 | Goblet Squat | 3 | Lower Body + Carry Progression + Arm Support | Working | 3 | 10-10 | true | 12 | 9.9 | 55.4 | 75 | 100 | Below | 4 | 10 | | | |</t>
  </si>
  <si>
    <t>| Compliance | 7 | Dumbbell Romanian Deadlift | 3 | Lower Body + Carry Progression + Arm Support | Working | 3 | 8-8 | true | 12 | 8.6 | 150 | 150 | 100 | Above | 4 | 10 | | | |</t>
  </si>
  <si>
    <t>| Compliance | 7 | Walking Lunges | 3 | Lower Body + Carry Progression + Arm Support | Working | 2 | 10-10 | true | 8 |  | 26.9 | 35 | 100 |  | 4 |  | | | |</t>
  </si>
  <si>
    <t>| Compliance | 7 | Farmer's Walk | 3 | Lower Body + Carry Progression + Arm Support | Working | 5 | - | true | 20 |  | 150 | 150 | 100 |  | 4 |  | | | |</t>
  </si>
  <si>
    <t>| Compliance | 7 | Anchored Single Arm Dumbbell Curl | 3 | Lower Body + Carry Progression + Arm Support | Working | 3 | 8-8 | true | 15 | 7.1 | 34.7 | 35 | 125 | Below | 4 | 8 | | | |</t>
  </si>
  <si>
    <t>| Compliance | 7 | High Cable Tricep Pushdown | 3 | Lower Body + Carry Progression + Arm Support | Working | 3 | 10-12 | true | 14 | 9.6 | 64.6 | 75 | 116.7 | Below | 4 | 12 | | | |</t>
  </si>
  <si>
    <t>| Compliance | 7 | Plate Pinch | 3 | Lower Body + Carry Progression + Arm Support | Working | 3 | - | true | 12 |  | 50 | 50 | 100 |  | 4 |  | | | |</t>
  </si>
  <si>
    <t>| Compliance | 7 | Dead Hang | 3 | Lower Body + Carry Progression + Arm Support | Working | 2 | - | true | 8 |  | 0 | 0 | 100 |  | 4 |  | | | |</t>
  </si>
  <si>
    <t>| Compliance | 7 | Farmer's Walk | 4 | Arms + Capacity + Grip | Working | 5 | - | true | 20 |  | 150 | 150 | 100 |  | 4 |  | | | |</t>
  </si>
  <si>
    <t>| Compliance | 7 | Anchored Single Arm Dumbbell Curl | 4 | Arms + Capacity + Grip | Working | 4 | 8-8 | true | 16 | 7 | 35 | 35 | 100 | Below | 4 | 8 | | | |</t>
  </si>
  <si>
    <t>| Compliance | 7 | Single-Arm Overhead Cable Extension | 4 | Arms + Capacity + Grip | Working | 4 | 10-12 | true | 16 | 10.9 | 20.9 | 22.5 | 100 | In Range | 4 | 12 | | | |</t>
  </si>
  <si>
    <t>| Compliance | 7 | High Cable Tricep Pushdown | 4 | Arms + Capacity + Grip | Working | 3 | 10-12 | true | 15 | 9 | 65 | 70 | 125 | Below | 4 | 11 | | | |</t>
  </si>
  <si>
    <t>| Compliance | 7 | Hammer Curls with Rope and Cable | 4 | Arms + Capacity + Grip | Working | 3 | 10-12 | true | 12 | 10.5 | 25.8 | 30 | 100 | In Range | 4 | 12 | | | |</t>
  </si>
  <si>
    <t>| Compliance | 7 | Plate Pinch | 4 | Arms + Capacity + Grip | Working | 3 | - | true | 12 |  | 50 | 50 | 100 |  | 4 |  | | | |</t>
  </si>
  <si>
    <t>| Compliance | 7 | Dead Hang | 4 | Arms + Capacity + Grip | Working | 2 | - | true | 8 |  | 0 | 0 | 100 |  | 4 |  | | | |</t>
  </si>
  <si>
    <t>| Compliance | 7 | Endless Rope | 4 | Arms + Capacity + Grip | Capacity | 3 | - | true | 4 |  |  |  | 66.7 |  | 2 |  | | | |</t>
  </si>
  <si>
    <t>| Compliance | 8 | Farmer's Walk | 1 | Heavy Pull + Grip Strength | Working | 5 | - | true | 17 |  | 150 | 150 | 85 |  | 4 |  | | | |</t>
  </si>
  <si>
    <t>| Compliance | 8 | Machine Row | 1 | Heavy Pull + Grip Strength | Working | 4 | 8-10 | true | 16 | 8.4 | 198.1 | 210 | 100 | In Range | 4 | 10 | | | |</t>
  </si>
  <si>
    <t>| Compliance | 8 | Single-Arm Neutral Grip Cable Pulldown | 1 | Heavy Pull + Grip Strength | Working | 3 | 10-12 | true | 12 | 11.3 | 68.1 | 72.5 | 100 | In Range | 4 | 12 | | | |</t>
  </si>
  <si>
    <t>| Compliance | 8 | Incline Dumbbell Curl (Supinated) | 1 | Heavy Pull + Grip Strength | Working | 3 | 10-12 | true | 12 | 9.7 | 27.5 | 30 | 100 | Below | 4 | 12 | | | |</t>
  </si>
  <si>
    <t>| Compliance | 8 | Face Pull | 1 | Heavy Pull + Grip Strength | Working | 3 | 15-15 | true | 12 | 14.8 | 36.7 | 47.5 | 100 | Below | 4 | 15 | | | |</t>
  </si>
  <si>
    <t>| Compliance | 8 | Rowing | 1 | Heavy Pull + Grip Strength | Capacity | 1 | - | true | 2 |  |  |  | 100 |  | 2 |  | | | |</t>
  </si>
  <si>
    <t>| Compliance | 8 | Neutral Grip Dumbbell Floor Press | 2 | Heavy Push + Shoulder Reintegration | Working | 4 | 6-10 | true | 16 | 8.1 | 127.2 | 140 | 100 | In Range | 4 | 10 | | | |</t>
  </si>
  <si>
    <t>| Compliance | 8 | Machine Chest Press | 2 | Heavy Push + Shoulder Reintegration | Working | 3 | 8-12 | true | 13 | 9.2 | 91.5 | 105 | 108.3 | In Range | 4 | 10 | | | |</t>
  </si>
  <si>
    <t>| Compliance | 8 | Cable High To Mid Fly | 2 | Heavy Push + Shoulder Reintegration | Working | 3 | 12-15 | true | 14 | 10 | 20.7 | 30 | 116.7 | Below | 4 | 12 | | | |</t>
  </si>
  <si>
    <t>| Compliance | 8 | Seated Neutral Grip DB Overhead Press | 2 | Heavy Push + Shoulder Reintegration | Working | 3 | 10-10 | true | 12 | 10.4 | 37.5 | 50 | 100 | Above | 4 | 12 | | | |</t>
  </si>
  <si>
    <t>| Compliance | 8 | Single-Arm Overhead Cable Extension | 2 | Heavy Push + Shoulder Reintegration | Working | 3 | 10-12 | true | 12 | 8.2 | 24.4 | 25 | 100 | Below | 4 | 10 | | | |</t>
  </si>
  <si>
    <t>| Compliance | 8 | High Cable Tricep Pushdown | 2 | Heavy Push + Shoulder Reintegration | Working | 2 | 12-15 | true | 14 | 8.3 | 65 | 70 | 175 | Below | 4 | 10 | | | |</t>
  </si>
  <si>
    <t>| Compliance | 8 | Endless Rope | 2 | Heavy Push + Shoulder Reintegration | Capacity | 6 | - | true | 24 |  |  |  | 100 |  | 4 |  | | | |</t>
  </si>
  <si>
    <t>| Compliance | 8 | Goblet Squat | 3 | Lower Body + Unilateral Strength | Working | 4 | 8-10 | true | 16 | 9.5 | 75.3 | 80 | 100 | In Range | 4 | 10 | | | |</t>
  </si>
  <si>
    <t>| Compliance | 8 | Dumbbell Romanian Deadlift | 3 | Lower Body + Unilateral Strength | Working | 3 | 8-10 | true | 12 | 9.3 | 154.2 | 170 | 100 | In Range | 4 | 11 | | | |</t>
  </si>
  <si>
    <t>| Compliance | 8 | Bulgarian Split Squat | 3 | Lower Body + Unilateral Strength | Working | 3 | 8-8 | true | 13 | 8 | 37.3 | 50 | 108.3 | In Range | 4 | 8 | | | |</t>
  </si>
  <si>
    <t>| Compliance | 8 | Barbell Standing Calf Raise | 3 | Lower Body + Unilateral Strength | Working | 3 | 12-15 | true | 13 | 14.5 | 92.3 | 120 | 108.3 | In Range | 4 | 15 | | | |</t>
  </si>
  <si>
    <t>| Compliance | 8 | Farmer's Walk | 3 | Lower Body + Unilateral Strength | Working | 4 | - | true | 16 |  | 155 | 170 | 100 |  | 4 |  | | | |</t>
  </si>
  <si>
    <t>| Compliance | 8 | Rowing | 3 | Lower Body + Unilateral Strength | Capacity | 1 | - | true | 16 |  |  |  | 400 |  | 4 |  | | | |</t>
  </si>
  <si>
    <t>| Compliance | 8 | Alternate Seated DB Curl | 4 | Upper Hypertrophy + Capacity | Working | 3 | 8-10 | true | 13 | 9.8 | 31.5 | 40 | 108.3 | In Range | 4 | 12 | | | |</t>
  </si>
  <si>
    <t>| Compliance | 8 | Single-Arm Overhead Cable Extension | 4 | Upper Hypertrophy + Capacity | Working | 3 | 8-10 | true | 12 | 9.9 | 25 | 27.5 | 100 | In Range | 4 | 11 | | | |</t>
  </si>
  <si>
    <t>| Compliance | 8 | Single Arm Rope Curl (extended Arm Position ) | 4 | Upper Hypertrophy + Capacity | Working | 3 | 10-12 | true | 12 | 10.5 | 27.7 | 30 | 100 | In Range | 4 | 12 | | | |</t>
  </si>
  <si>
    <t>| Compliance | 8 | High Cable Tricep Pushdown | 4 | Upper Hypertrophy + Capacity | Working | 3 | 8-10 | true | 12 | 9.5 | 67.5 | 75 | 100 | In Range | 4 | 11 | | | |</t>
  </si>
  <si>
    <t>| Compliance | 8 | Face Pull (w External Rotation) | 4 | Upper Hypertrophy + Capacity | Working | 3 | 15-15 | true | 12 | 14.6 | 37.7 | 50 | 100 | Below | 4 | 15 | | | |</t>
  </si>
  <si>
    <t>| Compliance | 8 | Farmer’s Hold | 4 | Upper Hypertrophy + Capacity | Working | 4 | - | true | 16 |  | 162.5 | 200 | 100 |  | 4 |  | | | |</t>
  </si>
  <si>
    <t>| Compliance | 8 | Endless Rope | 4 | Upper Hypertrophy + Capacity | Capacity | 6 | - | true | 18 |  |  |  | 100 |  | 3 |  | | | |</t>
  </si>
  <si>
    <t>Phase 9 - Strength, Grip Performance, and Shoulder Capacity</t>
  </si>
  <si>
    <t>Continue strength progression while shifting from shoulder reintegration toward performance; increase grip/carry capacity; develop upper-back and arm hypertrophy; progressively improve overhead and internal-rotation capacity</t>
  </si>
  <si>
    <t>Farmer’s Walk performed first on pull days; Hammer Strength ISO-Lateral Machine Row; single-arm neutral-grip cable pulldown; half-kneeling single-arm cable row, low-to-high finish; neutral-grip DB floor press; Hammer Strength supine/plate-loaded press; cable high-to-mid fly; seated neutral-grip DB overhead press; single-arm overhead cable extension; high cable triceps pushdown; incline DB curl; face pull with external rotation; internal cable rotation; goblet squat; DB RDL; Bulgarian split squat; barbell calf raise; dead hang</t>
  </si>
  <si>
    <t>Farmer’s Walk progression at 170 lb total; Machine Row progression to 270 lb total on NXGen; Neutral-Grip DB Floor Press at 150 lb total; Seated Neutral-Grip DB OHP at 50 lb total; DB RDL at 170 lb total; grip-limited carry duration</t>
  </si>
  <si>
    <t>Internal cable rotation progression, dead-hang duration, face-pull loading, arm hypertrophy volume, goblet squat loading, Bulgarian split squat loading, rowing/endless-rope capacity</t>
  </si>
  <si>
    <t>Right anterior-capsule awareness persisted intermittently during pressing, especially initial press/lockout and eccentric phases, without reported pain. Slight underhand/radial-bias positioning improved floor-press awareness. Sport Medicine evaluation found no structural concern and suspected biceps-tenodesis/scar-tissue or subscapularis-related source. Left subscapularis weakness noted clinically relative to right, prompting internal-rotation work. Ultrasound planned for further tissue assessment.</t>
  </si>
  <si>
    <t>Grip remained the principal limiting factor on heavy carries and some pulling movements, but muscular capacity increasingly exceeded hand/finger endurance. Farmer’s Walk progressed to 170 lb total. Week 3 carry performance was 75, 60, 60, 55 sec, with +7 sec noted for Week 4. NXGen exposed a grip-angle issue on one machine and thicker handles on dead hangs.</t>
  </si>
  <si>
    <t>Phase 9 marked the transition from rehabilitation-oriented reintegration toward performance-oriented training. NXGen temporarily expanded equipment and DB availability to 130 lb. Farmer’s Walk placement was deliberately first to preserve grip performance as a primary metric. Internal cable rotation was added at 5-10 lb with high RIR. Shoulder awareness remained a monitored sensation rather than pain, with no reported loss of function or evidence of catastrophic structural failure. Strict 2-1-3 tempo remained the default for major strength/hypertrophy movements.</t>
  </si>
  <si>
    <t>S-20260801-01</t>
  </si>
  <si>
    <t>2026-08-01</t>
  </si>
  <si>
    <t>Phase 9 - Day 1: Heavy Pull + Grip + Shoulder Support</t>
  </si>
  <si>
    <t>2026-08-01T19:56:54.654Z</t>
  </si>
  <si>
    <t>2026-08-01T21:32:23.789Z</t>
  </si>
  <si>
    <t>S-20260803-01</t>
  </si>
  <si>
    <t>2026-08-03</t>
  </si>
  <si>
    <t>Phase 9 - Day 2: Heavy Push + Shoulder Performance</t>
  </si>
  <si>
    <t>2026-08-03T19:57:00.135Z</t>
  </si>
  <si>
    <t>2026-08-03T21:23:50.151Z</t>
  </si>
  <si>
    <t>S-20260804-01</t>
  </si>
  <si>
    <t>2026-08-04</t>
  </si>
  <si>
    <t>Phase 9 - Day 3: Lower Body + Unilateral Strength + Carry Performance</t>
  </si>
  <si>
    <t>2026-08-04T19:54:00.325Z</t>
  </si>
  <si>
    <t>2026-08-04T21:04:47.968Z</t>
  </si>
  <si>
    <t>S-20260805-01</t>
  </si>
  <si>
    <t>2026-08-05</t>
  </si>
  <si>
    <t>Phase 9 - Day 4: Upper Hypertrophy + Capacity + Grip</t>
  </si>
  <si>
    <t>2026-08-05T18:40:52.000Z</t>
  </si>
  <si>
    <t>2026-08-05T20:05:20.000Z</t>
  </si>
  <si>
    <t>S-20260808-01</t>
  </si>
  <si>
    <t>2026-08-08</t>
  </si>
  <si>
    <t>2026-08-08T14:59:08.350Z</t>
  </si>
  <si>
    <t>2026-08-08T16:24:34.605Z</t>
  </si>
  <si>
    <t>S-20260809-01</t>
  </si>
  <si>
    <t>2026-08-09</t>
  </si>
  <si>
    <t>2026-08-09T14:52:13.658Z</t>
  </si>
  <si>
    <t>2026-08-09T16:35:56.331Z</t>
  </si>
  <si>
    <t>S-20260810-01</t>
  </si>
  <si>
    <t>2026-08-10</t>
  </si>
  <si>
    <t>2026-08-10T19:29:32.907Z</t>
  </si>
  <si>
    <t>2026-08-10T21:21:44.082Z</t>
  </si>
  <si>
    <t>S-20260811-01</t>
  </si>
  <si>
    <t>2026-08-11</t>
  </si>
  <si>
    <t>2026-08-11T17:26:17.099Z</t>
  </si>
  <si>
    <t>2026-08-11T18:43:58.944Z</t>
  </si>
  <si>
    <t>S-20260813-01</t>
  </si>
  <si>
    <t>2026-08-13</t>
  </si>
  <si>
    <t>2026-08-13T18:07:11.298Z</t>
  </si>
  <si>
    <t>2026-08-13T19:31:16.237Z</t>
  </si>
  <si>
    <t>S-20260814-01</t>
  </si>
  <si>
    <t>2026-08-14</t>
  </si>
  <si>
    <t>2026-08-14T15:45:38.788Z</t>
  </si>
  <si>
    <t>2026-08-14T17:52:40.896Z</t>
  </si>
  <si>
    <t>S-20260815-01</t>
  </si>
  <si>
    <t>2026-08-15</t>
  </si>
  <si>
    <t>2026-08-15T14:11:15.333Z</t>
  </si>
  <si>
    <t>2026-08-15T15:38:31.906Z</t>
  </si>
  <si>
    <t>S-20260816-01</t>
  </si>
  <si>
    <t>2026-08-16</t>
  </si>
  <si>
    <t>2026-08-16T15:06:08.144Z</t>
  </si>
  <si>
    <t>2026-08-16T16:43:19.029Z</t>
  </si>
  <si>
    <t>Standing Calf Raises using Machine</t>
  </si>
  <si>
    <t>Internal Cable Rotation</t>
  </si>
  <si>
    <t>Neutral Grip Machine Press</t>
  </si>
  <si>
    <t>Chest;Upper Arms</t>
  </si>
  <si>
    <t>Chest-Supported Machine Row (formerly “Machine Press”)</t>
  </si>
  <si>
    <t>Cross Body Single Arm Chest Press (machine)</t>
  </si>
  <si>
    <t>Supine Press Machine - Plate Loaded</t>
  </si>
  <si>
    <t>E-20260801-2968</t>
  </si>
  <si>
    <t>E-20260801-2969</t>
  </si>
  <si>
    <t>2026-08-01T20:02:18.697Z</t>
  </si>
  <si>
    <t>E-20260801-2970</t>
  </si>
  <si>
    <t>2026-08-01T20:02:26.235Z</t>
  </si>
  <si>
    <t>E-20260801-2971</t>
  </si>
  <si>
    <t>2026-08-01T20:02:31.257Z</t>
  </si>
  <si>
    <t>E-20260801-2972</t>
  </si>
  <si>
    <t>2026-08-01T20:02:34.649Z</t>
  </si>
  <si>
    <t>E-20260801-2973</t>
  </si>
  <si>
    <t>2026-08-01T20:02:37.576Z</t>
  </si>
  <si>
    <t>E-20260801-2974</t>
  </si>
  <si>
    <t>2026-08-01T20:07:13.364Z</t>
  </si>
  <si>
    <t>E-20260801-2975</t>
  </si>
  <si>
    <t>2026-08-01T20:07:16.274Z</t>
  </si>
  <si>
    <t>E-20260801-2976</t>
  </si>
  <si>
    <t>2026-08-01T20:07:18.132Z</t>
  </si>
  <si>
    <t>E-20260801-2977</t>
  </si>
  <si>
    <t>2026-08-01T20:07:19.524Z</t>
  </si>
  <si>
    <t>E-20260801-2978</t>
  </si>
  <si>
    <t>2026-08-01T20:07:21.277Z</t>
  </si>
  <si>
    <t>E-20260801-2979</t>
  </si>
  <si>
    <t>2026-08-01T20:11:30.338Z</t>
  </si>
  <si>
    <t>E-20260801-2980</t>
  </si>
  <si>
    <t>2026-08-01T20:14:43.549Z</t>
  </si>
  <si>
    <t>E-20260801-2981</t>
  </si>
  <si>
    <t>2 mph, .5% incline; 40/60=0.667</t>
  </si>
  <si>
    <t>2026-08-01T20:17:42.609Z</t>
  </si>
  <si>
    <t>E-20260801-2982</t>
  </si>
  <si>
    <t>Poor grip from the start on left. Calloused padding pinched 2 mph, .5% incline; 35/60=0.583</t>
  </si>
  <si>
    <t>2026-08-01T20:20:58.804Z</t>
  </si>
  <si>
    <t>E-20260801-2983</t>
  </si>
  <si>
    <t xml:space="preserve">Warmup set on new machine; 90 lb (2- 45lb plates per arm; right accidentally had an extra 10 lb plate )  Tempo 2-1-3; RIR 2+; Hammer Strength ISO Lateral Row. Tempo </t>
  </si>
  <si>
    <t>2026-08-01T20:25:03.500Z</t>
  </si>
  <si>
    <t>E-20260801-2984</t>
  </si>
  <si>
    <t xml:space="preserve">90 lb (2- 45lb + 10s plates per arm; seat at 4; Tempo 2-1-3; RIR 2; Hammer Strength ISO Lateral Row. Tempo </t>
  </si>
  <si>
    <t>2026-08-01T20:27:31.992Z</t>
  </si>
  <si>
    <t>E-20260801-2985</t>
  </si>
  <si>
    <t>2026-08-01T20:29:47.328Z</t>
  </si>
  <si>
    <t>E-20260801-2986</t>
  </si>
  <si>
    <t xml:space="preserve">135 lb per side; grip angle causes a slippage; (3- 45lb; seat at 4; Tempo 2-1-3; RIR 2; Hammer Strength ISO Lateral Row. Tempo </t>
  </si>
  <si>
    <t>2026-08-01T20:37:31.289Z</t>
  </si>
  <si>
    <t>E-20260801-2987</t>
  </si>
  <si>
    <t>2026-08-01T20:39:51.723Z</t>
  </si>
  <si>
    <t>E-20260801-2988</t>
  </si>
  <si>
    <t xml:space="preserve">Tempo 2-1-3; RIR 2; right grip fatigue around 11; slight ant cap awareness at full ROM contraction </t>
  </si>
  <si>
    <t>2026-08-01T20:44:43.572Z</t>
  </si>
  <si>
    <t>E-20260801-2989</t>
  </si>
  <si>
    <t>Tempo 2-1-3; RIR 2; left fatigue grip slip at 11</t>
  </si>
  <si>
    <t>2026-08-01T20:48:46.638Z</t>
  </si>
  <si>
    <t>E-20260801-2990</t>
  </si>
  <si>
    <t>75 plate + 2.5 lbs; Tempo 2-1-3; RIR 2; left fatigue grip slip at 11</t>
  </si>
  <si>
    <t>2026-08-01T20:51:21.585Z</t>
  </si>
  <si>
    <t>E-20260801-2991</t>
  </si>
  <si>
    <t xml:space="preserve">Tempo 2-1-3; RIR 2; Matrix Low Row cable stack. Half kneeling on seat pad </t>
  </si>
  <si>
    <t>2026-08-01T20:59:01.496Z</t>
  </si>
  <si>
    <t>E-20260801-2992</t>
  </si>
  <si>
    <t>2026-08-01T21:02:50.226Z</t>
  </si>
  <si>
    <t>E-20260801-2993</t>
  </si>
  <si>
    <t xml:space="preserve">55 lb plate feels about double PF machine; Tempo 2-1-3; RIR 2; Matrix Low Row cable stack. Half kneeling on seat pad </t>
  </si>
  <si>
    <t>2026-08-01T21:06:32.963Z</t>
  </si>
  <si>
    <t>E-20260801-2994</t>
  </si>
  <si>
    <t xml:space="preserve">Tempo 2-1-3; RIR 1-2; matrix bench at 3 which is much lower/closer to hitting the floor on extension </t>
  </si>
  <si>
    <t>2026-08-01T21:10:43.866Z</t>
  </si>
  <si>
    <t>E-20260801-2995</t>
  </si>
  <si>
    <t>2026-08-01T21:12:23.840Z</t>
  </si>
  <si>
    <t>E-20260801-2996</t>
  </si>
  <si>
    <t xml:space="preserve">Little posterior instability when fatigued on right; Tempo 2-1-3; RIR 1-2; matrix bench at 3 which is much lower/closer to hitting the floor on extension </t>
  </si>
  <si>
    <t>2026-08-01T21:15:22.552Z</t>
  </si>
  <si>
    <t>E-20260801-2997</t>
  </si>
  <si>
    <t>Tempo 2-1-3; RIR 2; slight post and ant awareness on LEFT at full contraction starting at 12-</t>
  </si>
  <si>
    <t>2026-08-01T21:18:30.049Z</t>
  </si>
  <si>
    <t>E-20260801-2998</t>
  </si>
  <si>
    <t>2026-08-01T21:21:02.680Z</t>
  </si>
  <si>
    <t>E-20260801-2999</t>
  </si>
  <si>
    <t>2026-08-01T21:23:06.920Z</t>
  </si>
  <si>
    <t>E-20260801-3000</t>
  </si>
  <si>
    <t>Tempo 2-1-2; RIR 4+</t>
  </si>
  <si>
    <t>2026-08-01T21:26:24.973Z</t>
  </si>
  <si>
    <t>E-20260801-3001</t>
  </si>
  <si>
    <t>2026-08-01T21:29:08.870Z</t>
  </si>
  <si>
    <t>E-20260801-3002</t>
  </si>
  <si>
    <t>35/60=0.583; thick grip at NXGen</t>
  </si>
  <si>
    <t>2026-08-01T21:31:01.533Z</t>
  </si>
  <si>
    <t>E-20260801-3003</t>
  </si>
  <si>
    <t>E-20260803-3004</t>
  </si>
  <si>
    <t>4.5mph, 5% incline</t>
  </si>
  <si>
    <t>E-20260803-3005</t>
  </si>
  <si>
    <t>2026-08-03T20:08:53.487Z</t>
  </si>
  <si>
    <t>E-20260803-3006</t>
  </si>
  <si>
    <t>2026-08-03T20:09:06.887Z</t>
  </si>
  <si>
    <t>2026-08-03T20:09:07.757Z</t>
  </si>
  <si>
    <t>E-20260803-3007</t>
  </si>
  <si>
    <t>2026-08-03T20:09:19.656Z</t>
  </si>
  <si>
    <t>E-20260803-3008</t>
  </si>
  <si>
    <t>2026-08-03T20:09:25.312Z</t>
  </si>
  <si>
    <t>E-20260803-3009</t>
  </si>
  <si>
    <t>2026-08-03T20:09:27.728Z</t>
  </si>
  <si>
    <t>E-20260803-3010</t>
  </si>
  <si>
    <t>2026-08-03T20:09:31.190Z</t>
  </si>
  <si>
    <t>2026-08-03T20:09:31.539Z</t>
  </si>
  <si>
    <t>E-20260803-3011</t>
  </si>
  <si>
    <t>2026-08-03T20:09:32.843Z</t>
  </si>
  <si>
    <t>E-20260803-3012</t>
  </si>
  <si>
    <t>2026-08-03T20:09:34.081Z</t>
  </si>
  <si>
    <t>E-20260803-3013</t>
  </si>
  <si>
    <t>2026-08-03T20:09:35.570Z</t>
  </si>
  <si>
    <t>E-20260803-3014</t>
  </si>
  <si>
    <t xml:space="preserve">Warmup and positioning setup: Tempo 2-1-3; RIR 1-2; did a slightly underhand rotation. Slight slight. Helped the ant cap awareness slightly </t>
  </si>
  <si>
    <t>2026-08-03T20:25:14.014Z</t>
  </si>
  <si>
    <t>E-20260803-3015</t>
  </si>
  <si>
    <t xml:space="preserve">Tempo 2-1-3; RIR 2; did a slightly underhand rotation. Slight slight. Helped the ant cap awareness slightly </t>
  </si>
  <si>
    <t>2026-08-03T20:25:28.567Z</t>
  </si>
  <si>
    <t>E-20260803-3016</t>
  </si>
  <si>
    <t xml:space="preserve">Tempo 2-1-3; RIR 1-2; did a slightly underhand rotation. Slight slight. Helped the ant cap awareness slightly </t>
  </si>
  <si>
    <t>2026-08-03T20:25:43.983Z</t>
  </si>
  <si>
    <t>E-20260803-3017</t>
  </si>
  <si>
    <t>2026-08-03T20:25:56.115Z</t>
  </si>
  <si>
    <t>E-20260803-3018</t>
  </si>
  <si>
    <t>2026-08-03T20:26:00.746Z</t>
  </si>
  <si>
    <t>E-20260803-3019</t>
  </si>
  <si>
    <t>Warmup: Hammer Strength ISO-Lateral horizontal bench press (plate loaded) supinated grip</t>
  </si>
  <si>
    <t>2026-08-03T20:28:12.298Z</t>
  </si>
  <si>
    <t>E-20260803-3020</t>
  </si>
  <si>
    <t>Lockout on right felt the most awareness; tempo 2-1-3; RIR 2</t>
  </si>
  <si>
    <t>2026-08-03T20:31:08.499Z</t>
  </si>
  <si>
    <t>E-20260803-3021</t>
  </si>
  <si>
    <t>2026-08-03T20:33:36.322Z</t>
  </si>
  <si>
    <t>E-20260803-3022</t>
  </si>
  <si>
    <t>Tempo 2-2-3; RIR 2 (15 lbs per side)</t>
  </si>
  <si>
    <t>2026-08-03T20:39:35.210Z</t>
  </si>
  <si>
    <t>E-20260803-3023</t>
  </si>
  <si>
    <t>Tempo 2-2-3; RIR 2 (20 lbs per side)</t>
  </si>
  <si>
    <t>2026-08-03T20:42:09.985Z</t>
  </si>
  <si>
    <t>E-20260803-3024</t>
  </si>
  <si>
    <t>Tempo 2-2-3; RIR 1-2 (20 lbs per side)</t>
  </si>
  <si>
    <t>2026-08-03T20:44:35.676Z</t>
  </si>
  <si>
    <t>E-20260803-3025</t>
  </si>
  <si>
    <t>Tempo 2-2-3; RIR 1 (20 lbs per side)</t>
  </si>
  <si>
    <t>2026-08-03T20:47:34.362Z</t>
  </si>
  <si>
    <t>E-20260803-3026</t>
  </si>
  <si>
    <t>2026-08-03T20:50:01.692Z</t>
  </si>
  <si>
    <t>E-20260803-3027</t>
  </si>
  <si>
    <t>2026-08-03T20:52:19.918Z</t>
  </si>
  <si>
    <t>E-20260803-3028</t>
  </si>
  <si>
    <t>2026-08-03T20:55:10.875Z</t>
  </si>
  <si>
    <t>E-20260803-3029</t>
  </si>
  <si>
    <t xml:space="preserve">Tempo 2-1-3; RIR 1-2 on left; 2 on right </t>
  </si>
  <si>
    <t>2026-08-03T20:58:22.682Z</t>
  </si>
  <si>
    <t>E-20260803-3030</t>
  </si>
  <si>
    <t>2026-08-03T21:00:56.117Z</t>
  </si>
  <si>
    <t>E-20260803-3031</t>
  </si>
  <si>
    <t>2026-08-03T21:04:19.787Z</t>
  </si>
  <si>
    <t>E-20260803-3032</t>
  </si>
  <si>
    <t>2026-08-03T21:06:30.865Z</t>
  </si>
  <si>
    <t>E-20260803-3033</t>
  </si>
  <si>
    <t>2026-08-03T21:08:45.754Z</t>
  </si>
  <si>
    <t>E-20260803-3034</t>
  </si>
  <si>
    <t>2026-08-03T21:10:42.505Z</t>
  </si>
  <si>
    <t>E-20260803-3035</t>
  </si>
  <si>
    <t>2026-08-03T21:14:01.971Z</t>
  </si>
  <si>
    <t>E-20260803-3036</t>
  </si>
  <si>
    <t>2026-08-03T21:16:38.677Z</t>
  </si>
  <si>
    <t>E-20260803-3037</t>
  </si>
  <si>
    <t>2026-08-03T21:19:33.558Z</t>
  </si>
  <si>
    <t>E-20260803-3038</t>
  </si>
  <si>
    <t>Decompression swayed and slight scap flex but maintained dead hang</t>
  </si>
  <si>
    <t>2026-08-03T21:22:22.249Z</t>
  </si>
  <si>
    <t>E-20260803-3039</t>
  </si>
  <si>
    <t>E-20260804-3040</t>
  </si>
  <si>
    <t>2026-08-04T19:53:59.538Z</t>
  </si>
  <si>
    <t>E-20260804-3041</t>
  </si>
  <si>
    <t>2026-08-04T19:54:03.021Z</t>
  </si>
  <si>
    <t>E-20260804-3042</t>
  </si>
  <si>
    <t>2026-08-04T19:54:05.658Z</t>
  </si>
  <si>
    <t>E-20260804-3043</t>
  </si>
  <si>
    <t>2026-08-04T19:54:09.995Z</t>
  </si>
  <si>
    <t>E-20260804-3044</t>
  </si>
  <si>
    <t>2026-08-04T19:54:13.475Z</t>
  </si>
  <si>
    <t>E-20260804-3045</t>
  </si>
  <si>
    <t>2026-08-04T19:58:32.466Z</t>
  </si>
  <si>
    <t>E-20260804-3046</t>
  </si>
  <si>
    <t>2026-08-04T19:58:36.968Z</t>
  </si>
  <si>
    <t>2026-08-04T19:58:37.402Z</t>
  </si>
  <si>
    <t>E-20260804-3047</t>
  </si>
  <si>
    <t>2026-08-04T19:58:38.540Z</t>
  </si>
  <si>
    <t>E-20260804-3048</t>
  </si>
  <si>
    <t>2026-08-04T19:58:39.828Z</t>
  </si>
  <si>
    <t>E-20260804-3049</t>
  </si>
  <si>
    <t>2026-08-04T19:58:41.418Z</t>
  </si>
  <si>
    <t>E-20260804-3050</t>
  </si>
  <si>
    <t>2026-08-04T20:01:38.345Z</t>
  </si>
  <si>
    <t>E-20260804-3051</t>
  </si>
  <si>
    <t>2026-08-04T20:04:53.766Z</t>
  </si>
  <si>
    <t>E-20260804-3052</t>
  </si>
  <si>
    <t>44/60=0.733</t>
  </si>
  <si>
    <t>2026-08-04T20:08:08.789Z</t>
  </si>
  <si>
    <t>E-20260804-3053</t>
  </si>
  <si>
    <t>2026-08-04T20:11:18.683Z</t>
  </si>
  <si>
    <t>E-20260804-3054</t>
  </si>
  <si>
    <t>2026-08-04T20:15:51.599Z</t>
  </si>
  <si>
    <t>E-20260804-3055</t>
  </si>
  <si>
    <t>Tempo 2-1-3; RIR 1-2; slight heel lift on right at 9th rep</t>
  </si>
  <si>
    <t>2026-08-04T20:18:57.710Z</t>
  </si>
  <si>
    <t>E-20260804-3056</t>
  </si>
  <si>
    <t>2026-08-04T20:22:12.372Z</t>
  </si>
  <si>
    <t>E-20260804-3057</t>
  </si>
  <si>
    <t>2026-08-04T20:25:06.236Z</t>
  </si>
  <si>
    <t>E-20260804-3058</t>
  </si>
  <si>
    <t>2-1-3; RIR 1-2</t>
  </si>
  <si>
    <t>2026-08-04T20:28:22.856Z</t>
  </si>
  <si>
    <t>E-20260804-3059</t>
  </si>
  <si>
    <t>2-1-3; RIR 1</t>
  </si>
  <si>
    <t>2026-08-04T20:31:27.262Z</t>
  </si>
  <si>
    <t>E-20260804-3060</t>
  </si>
  <si>
    <t xml:space="preserve">2-1-3; RIR 1; grip tried to roll to fingertip </t>
  </si>
  <si>
    <t>2026-08-04T20:35:32.816Z</t>
  </si>
  <si>
    <t>E-20260804-3061</t>
  </si>
  <si>
    <t>Contralateral load/hold; tempo 2-1-3; RIR 1-2</t>
  </si>
  <si>
    <t>2026-08-04T20:38:18.860Z</t>
  </si>
  <si>
    <t>E-20260804-3062</t>
  </si>
  <si>
    <t>Has to switch benches due to crowd. Second set had rear foot much higher; Contralateral load/hold; tempo 2-1-3; RIR 1-2</t>
  </si>
  <si>
    <t>2026-08-04T20:41:20.018Z</t>
  </si>
  <si>
    <t>E-20260804-3063</t>
  </si>
  <si>
    <t>2026-08-04T20:44:35.572Z</t>
  </si>
  <si>
    <t>E-20260804-3064</t>
  </si>
  <si>
    <t xml:space="preserve">Tempo 2-1-3; RIR 2; </t>
  </si>
  <si>
    <t>2026-08-04T20:49:08.799Z</t>
  </si>
  <si>
    <t>E-20260804-3065</t>
  </si>
  <si>
    <t>2026-08-04T20:54:35.447Z</t>
  </si>
  <si>
    <t>E-20260804-3066</t>
  </si>
  <si>
    <t>2026-08-04T20:54:51.092Z</t>
  </si>
  <si>
    <t>E-20260804-3067</t>
  </si>
  <si>
    <t>2026-08-04T20:58:05.079Z</t>
  </si>
  <si>
    <t>E-20260804-3068</t>
  </si>
  <si>
    <t>2026-08-04T21:00:21.954Z</t>
  </si>
  <si>
    <t>E-20260804-3069</t>
  </si>
  <si>
    <t>2026-08-04T21:02:48.270Z</t>
  </si>
  <si>
    <t>E-20260804-3070</t>
  </si>
  <si>
    <t>E-20260805-3071</t>
  </si>
  <si>
    <t>Walked from home to gym. .9 miles</t>
  </si>
  <si>
    <t>E-20260805-3072</t>
  </si>
  <si>
    <t>2026-08-05T18:41:08.712Z</t>
  </si>
  <si>
    <t>2026-08-05T18:41:09.000Z</t>
  </si>
  <si>
    <t>E-20260805-3073</t>
  </si>
  <si>
    <t>2026-08-05T18:41:10.000Z</t>
  </si>
  <si>
    <t>E-20260805-3074</t>
  </si>
  <si>
    <t>2026-08-05T18:41:13.000Z</t>
  </si>
  <si>
    <t>E-20260805-3075</t>
  </si>
  <si>
    <t>2026-08-05T18:41:26.984Z</t>
  </si>
  <si>
    <t>2026-08-05T18:41:28.000Z</t>
  </si>
  <si>
    <t>E-20260805-3076</t>
  </si>
  <si>
    <t>2026-08-05T18:41:29.000Z</t>
  </si>
  <si>
    <t>E-20260805-3077</t>
  </si>
  <si>
    <t>2026-08-05T18:41:34.000Z</t>
  </si>
  <si>
    <t>E-20260805-3078</t>
  </si>
  <si>
    <t>Matrix Chest Press machine; warmup: tempo 2-1-3; RIR 2+</t>
  </si>
  <si>
    <t>2026-08-05T18:46:02.000Z</t>
  </si>
  <si>
    <t>E-20260805-3079</t>
  </si>
  <si>
    <t>Tempo 2-1-3; RIR 2; No neutral grip option on this machine (or any at PF… only plate loaded supine outside of machine)</t>
  </si>
  <si>
    <t>2026-08-05T18:48:23.000Z</t>
  </si>
  <si>
    <t>E-20260805-3080</t>
  </si>
  <si>
    <t>2026-08-05T18:51:24.000Z</t>
  </si>
  <si>
    <t>E-20260805-3081</t>
  </si>
  <si>
    <t>Seat at 2 for all sets; Tempo 2-1-3; RIR 2; No neutral grip option on this machine (or any at PF… only plate loaded supine outside of machine)</t>
  </si>
  <si>
    <t>2026-08-05T18:54:10.000Z</t>
  </si>
  <si>
    <t>E-20260805-3082</t>
  </si>
  <si>
    <t xml:space="preserve">Tempo 2-1-3; RIR 2; bench at 4; dumbbells to hips and close to body on contraction; 60 lbs DB per hand </t>
  </si>
  <si>
    <t>2026-08-05T18:59:25.000Z</t>
  </si>
  <si>
    <t>E-20260805-3083</t>
  </si>
  <si>
    <t xml:space="preserve">Tempo 2-1-3; RIR 1-2; bench at 4; dumbbells to hips and close to body on contraction; 60 lbs DB per hand </t>
  </si>
  <si>
    <t>2026-08-05T19:00:59.000Z</t>
  </si>
  <si>
    <t>E-20260805-3084</t>
  </si>
  <si>
    <t>Tempo 2-1-3; RIR 1; bench at 4; dumbbells to hips and close to body on contraction; 60 lbs DB per hand ; lay engagement tired at 10</t>
  </si>
  <si>
    <t>2026-08-05T19:03:43.000Z</t>
  </si>
  <si>
    <t>E-20260805-3085</t>
  </si>
  <si>
    <t>Triceps High Pressdown cable machine; tempo 2-1-3; RIR 2</t>
  </si>
  <si>
    <t>2026-08-05T19:09:09.000Z</t>
  </si>
  <si>
    <t>E-20260805-3086</t>
  </si>
  <si>
    <t>Tempo 2-1-3; RIR 1-2; any/all shoulder awareness disappears if I keep elbow flare from occurring. Tight and tucked there is no awareness</t>
  </si>
  <si>
    <t>2026-08-05T19:13:09.000Z</t>
  </si>
  <si>
    <t>E-20260805-3087</t>
  </si>
  <si>
    <t>Tempo 2-1-3; RIR 1; grip starting to go on 9; any/all shoulder awareness disappears if I keep elbow flare from occurring. Tight and tucked there is no awareness</t>
  </si>
  <si>
    <t>2026-08-05T19:15:50.000Z</t>
  </si>
  <si>
    <t>E-20260805-3088</t>
  </si>
  <si>
    <t>Machine at 10; tempo 2-1-3: RIR 2+</t>
  </si>
  <si>
    <t>2026-08-05T19:19:56.000Z</t>
  </si>
  <si>
    <t>E-20260805-3089</t>
  </si>
  <si>
    <t>2026-08-05T19:22:54.000Z</t>
  </si>
  <si>
    <t>E-20260805-3090</t>
  </si>
  <si>
    <t>Left got 10, Right fatigued much sooner; Machine at 10; tempo 2-1-3: RIR 2+</t>
  </si>
  <si>
    <t>2026-08-05T19:26:32.000Z</t>
  </si>
  <si>
    <t>E-20260805-3091</t>
  </si>
  <si>
    <t xml:space="preserve">Tempo 2-1-3; RIR 2+; </t>
  </si>
  <si>
    <t>2026-08-05T19:29:05.000Z</t>
  </si>
  <si>
    <t>E-20260805-3092</t>
  </si>
  <si>
    <t>Tempo 2-1-3; RIR 2; right fatigued at 10 but got through 11</t>
  </si>
  <si>
    <t>2026-08-05T19:31:46.000Z</t>
  </si>
  <si>
    <t>E-20260805-3093</t>
  </si>
  <si>
    <t>2026-08-05T19:34:51.000Z</t>
  </si>
  <si>
    <t>E-20260805-3094</t>
  </si>
  <si>
    <t>2026-08-05T19:37:41.000Z</t>
  </si>
  <si>
    <t>E-20260805-3095</t>
  </si>
  <si>
    <t>2026-08-05T19:40:39.000Z</t>
  </si>
  <si>
    <t>E-20260805-3096</t>
  </si>
  <si>
    <t>2026-08-05T19:43:00.000Z</t>
  </si>
  <si>
    <t>E-20260805-3097</t>
  </si>
  <si>
    <t>2026-08-05T19:48:01.000Z</t>
  </si>
  <si>
    <t>E-20260805-3098</t>
  </si>
  <si>
    <t>2026-08-05T19:48:19.000Z</t>
  </si>
  <si>
    <t>E-20260805-3099</t>
  </si>
  <si>
    <t>Walked from gym to home. .9 miles</t>
  </si>
  <si>
    <t>E-20260808-3100</t>
  </si>
  <si>
    <t>4.5 mph, 5% incline</t>
  </si>
  <si>
    <t>E-20260808-3101</t>
  </si>
  <si>
    <t>2026-08-08T15:01:43.774Z</t>
  </si>
  <si>
    <t>2026-08-08T15:01:44.310Z</t>
  </si>
  <si>
    <t>E-20260808-3102</t>
  </si>
  <si>
    <t>2026-08-08T15:01:46.030Z</t>
  </si>
  <si>
    <t>E-20260808-3103</t>
  </si>
  <si>
    <t>2026-08-08T15:01:48.038Z</t>
  </si>
  <si>
    <t>E-20260808-3104</t>
  </si>
  <si>
    <t>2026-08-08T15:02:39.062Z</t>
  </si>
  <si>
    <t>E-20260808-3105</t>
  </si>
  <si>
    <t>2026-08-08T15:03:08.497Z</t>
  </si>
  <si>
    <t>E-20260808-3106</t>
  </si>
  <si>
    <t>2026-08-08T15:07:07.889Z</t>
  </si>
  <si>
    <t>2026-08-08T15:07:10.232Z</t>
  </si>
  <si>
    <t>E-20260808-3107</t>
  </si>
  <si>
    <t>2026-08-08T15:07:11.688Z</t>
  </si>
  <si>
    <t>E-20260808-3108</t>
  </si>
  <si>
    <t>2026-08-08T15:07:14.102Z</t>
  </si>
  <si>
    <t>E-20260808-3109</t>
  </si>
  <si>
    <t>2026-08-08T15:07:15.972Z</t>
  </si>
  <si>
    <t>E-20260808-3110</t>
  </si>
  <si>
    <t>2026-08-08T15:07:17.535Z</t>
  </si>
  <si>
    <t>E-20260808-3111</t>
  </si>
  <si>
    <t>Planet Fitness; 80/60=1.333</t>
  </si>
  <si>
    <t>2026-08-08T15:11:45.884Z</t>
  </si>
  <si>
    <t>E-20260808-3112</t>
  </si>
  <si>
    <t>2026-08-08T15:15:15.693Z</t>
  </si>
  <si>
    <t>E-20260808-3113</t>
  </si>
  <si>
    <t>2026-08-08T15:18:30.655Z</t>
  </si>
  <si>
    <t>E-20260808-3114</t>
  </si>
  <si>
    <t>2026-08-08T15:21:49.701Z</t>
  </si>
  <si>
    <t>E-20260808-3115</t>
  </si>
  <si>
    <t>Planet Fitness new machine; matrix ultra diverging seated row machine; seat at 3: chest pad at 9; tempo 2-1-3; RIR 1-2</t>
  </si>
  <si>
    <t>2026-08-08T15:27:55.920Z</t>
  </si>
  <si>
    <t>E-20260808-3116</t>
  </si>
  <si>
    <t>2026-08-08T15:30:31.920Z</t>
  </si>
  <si>
    <t>E-20260808-3117</t>
  </si>
  <si>
    <t>2026-08-08T15:32:52.263Z</t>
  </si>
  <si>
    <t>E-20260808-3118</t>
  </si>
  <si>
    <t>Tempo 2-1-3; RIR 1;</t>
  </si>
  <si>
    <t>2026-08-08T15:36:09.410Z</t>
  </si>
  <si>
    <t>E-20260808-3119</t>
  </si>
  <si>
    <t>2026-08-08T15:39:30.903Z</t>
  </si>
  <si>
    <t>E-20260808-3120</t>
  </si>
  <si>
    <t>Tempo 2-1-3; RIR 1-2; grip rolling to tips at 8-9 both sides</t>
  </si>
  <si>
    <t>2026-08-08T15:42:40.428Z</t>
  </si>
  <si>
    <t>E-20260808-3121</t>
  </si>
  <si>
    <t>Tempo 2-1-3; RIR 1; grip rolling to tips at 8 both sides</t>
  </si>
  <si>
    <t>2026-08-08T15:45:39.239Z</t>
  </si>
  <si>
    <t>E-20260808-3122</t>
  </si>
  <si>
    <t>Matrix functional trainer cable stack; pulley at floor; half kneeling; tempo 2-1-3; RIR 2</t>
  </si>
  <si>
    <t>2026-08-08T15:50:31.562Z</t>
  </si>
  <si>
    <t>E-20260808-3123</t>
  </si>
  <si>
    <t>2026-08-08T15:53:40.688Z</t>
  </si>
  <si>
    <t>E-20260808-3124</t>
  </si>
  <si>
    <t>1-2:</t>
  </si>
  <si>
    <t>Tempo 2-1-3; RIR 1-2: trap tried to engage towards end rep</t>
  </si>
  <si>
    <t>2026-08-08T15:57:10.136Z</t>
  </si>
  <si>
    <t>E-20260808-3125</t>
  </si>
  <si>
    <t>2026-08-08T16:00:25.373Z</t>
  </si>
  <si>
    <t>E-20260808-3126</t>
  </si>
  <si>
    <t>2026-08-08T16:02:53.610Z</t>
  </si>
  <si>
    <t>E-20260808-3127</t>
  </si>
  <si>
    <t>2026-08-08T16:05:59.127Z</t>
  </si>
  <si>
    <t>E-20260808-3128</t>
  </si>
  <si>
    <t>2026-08-08T16:09:30.790Z</t>
  </si>
  <si>
    <t>E-20260808-3129</t>
  </si>
  <si>
    <t>2026-08-08T16:11:53.374Z</t>
  </si>
  <si>
    <t>E-20260808-3130</t>
  </si>
  <si>
    <t>2026-08-08T16:14:18.767Z</t>
  </si>
  <si>
    <t>E-20260808-3131</t>
  </si>
  <si>
    <t>No pad available for under elbow; tempo 2-1-2; RIR 2</t>
  </si>
  <si>
    <t>2026-08-08T16:17:46.395Z</t>
  </si>
  <si>
    <t>E-20260808-3132</t>
  </si>
  <si>
    <t>2026-08-08T16:20:37.492Z</t>
  </si>
  <si>
    <t>E-20260808-3133</t>
  </si>
  <si>
    <t>2026-08-08T16:22:46.739Z</t>
  </si>
  <si>
    <t>E-20260808-3134</t>
  </si>
  <si>
    <t>E-20260809-3135</t>
  </si>
  <si>
    <t xml:space="preserve">4.6 mph, 5% incline </t>
  </si>
  <si>
    <t>E-20260809-3136</t>
  </si>
  <si>
    <t>2026-08-09T14:56:02.458Z</t>
  </si>
  <si>
    <t>2026-08-09T14:56:03.043Z</t>
  </si>
  <si>
    <t>E-20260809-3137</t>
  </si>
  <si>
    <t>2026-08-09T14:56:06.763Z</t>
  </si>
  <si>
    <t>E-20260809-3138</t>
  </si>
  <si>
    <t>2026-08-09T14:56:11.075Z</t>
  </si>
  <si>
    <t>E-20260809-3139</t>
  </si>
  <si>
    <t>2026-08-09T14:56:13.636Z</t>
  </si>
  <si>
    <t>E-20260809-3140</t>
  </si>
  <si>
    <t>2026-08-09T14:59:55.909Z</t>
  </si>
  <si>
    <t>2026-08-09T14:59:57.868Z</t>
  </si>
  <si>
    <t>E-20260809-3141</t>
  </si>
  <si>
    <t>2026-08-09T15:00:00.013Z</t>
  </si>
  <si>
    <t>E-20260809-3142</t>
  </si>
  <si>
    <t>2026-08-09T15:00:01.298Z</t>
  </si>
  <si>
    <t>E-20260809-3143</t>
  </si>
  <si>
    <t>2026-08-09T15:00:02.703Z</t>
  </si>
  <si>
    <t>E-20260809-3144</t>
  </si>
  <si>
    <t>2026-08-09T15:02:12.162Z</t>
  </si>
  <si>
    <t>E-20260809-3145</t>
  </si>
  <si>
    <t>Warmup: tempo 2-1-3; RIR 2; right tight capsule throughout</t>
  </si>
  <si>
    <t>2026-08-09T15:05:53.324Z</t>
  </si>
  <si>
    <t>E-20260809-3146</t>
  </si>
  <si>
    <t>Warmup: tempo 2-1-3; RIR 2; right tight capsule throughout; sensation runs down biceps (is this pointing to biceps tendon / tenodesis?)</t>
  </si>
  <si>
    <t>2026-08-09T15:10:04.909Z</t>
  </si>
  <si>
    <t>E-20260809-3147</t>
  </si>
  <si>
    <t>Tempo 2-1-3; RIR 2; definitely running up biceps tendon. Actually gives me a little more confidence that it’s not feeling like anterior capsule. Is this risky?</t>
  </si>
  <si>
    <t>2026-08-09T15:13:59.237Z</t>
  </si>
  <si>
    <t>E-20260809-3148</t>
  </si>
  <si>
    <t>2026-08-09T15:17:11.903Z</t>
  </si>
  <si>
    <t>E-20260809-3149</t>
  </si>
  <si>
    <t>2026-08-09T15:20:46.861Z</t>
  </si>
  <si>
    <t>E-20260809-3150</t>
  </si>
  <si>
    <t>Neutral grip; Matrix Supine Press; staring resistance = 10 lbs; warmup with additional 25 lb plates; tempo 2-1-3; RIR 3+</t>
  </si>
  <si>
    <t>2026-08-09T15:24:50.870Z</t>
  </si>
  <si>
    <t>E-20260809-3151</t>
  </si>
  <si>
    <t xml:space="preserve">Tempo 2-1-3; RIR 2; right biceps tendon feeling fatigue/aware on extension </t>
  </si>
  <si>
    <t>2026-08-09T15:27:44.783Z</t>
  </si>
  <si>
    <t>E-20260809-3152</t>
  </si>
  <si>
    <t>2026-08-09T15:29:53.521Z</t>
  </si>
  <si>
    <t>E-20260809-3153</t>
  </si>
  <si>
    <t>2026-08-09T15:33:09.313Z</t>
  </si>
  <si>
    <t>E-20260809-3154</t>
  </si>
  <si>
    <t>Tempo 2-2-3; RIR 2; squeezed!!!</t>
  </si>
  <si>
    <t>2026-08-09T15:36:39.396Z</t>
  </si>
  <si>
    <t>E-20260809-3155</t>
  </si>
  <si>
    <t>2026-08-09T15:39:55.893Z</t>
  </si>
  <si>
    <t>E-20260809-3156</t>
  </si>
  <si>
    <t>Tempo 2-2-3; RIR 1; squeezed!!!</t>
  </si>
  <si>
    <t>2026-08-09T15:43:05.533Z</t>
  </si>
  <si>
    <t>E-20260809-3157</t>
  </si>
  <si>
    <t>Tempo 2-1-3; RIR 1-2; 25 lb DB per hand as it has been since we reintroduced overhead press. I’m not at 40 or 50 per hand yet</t>
  </si>
  <si>
    <t>2026-08-09T15:48:38.044Z</t>
  </si>
  <si>
    <t>E-20260809-3158</t>
  </si>
  <si>
    <t>Tempo 2-1-3; RIR 1-2; 30 lb DB per hand</t>
  </si>
  <si>
    <t>2026-08-09T15:51:04.376Z</t>
  </si>
  <si>
    <t>E-20260809-3159</t>
  </si>
  <si>
    <t>2026-08-09T15:53:40.017Z</t>
  </si>
  <si>
    <t>E-20260809-3160</t>
  </si>
  <si>
    <t>2026-08-09T15:56:55.692Z</t>
  </si>
  <si>
    <t>E-20260809-3161</t>
  </si>
  <si>
    <t>Tempo 2-1-3; RIR 1 tap on 8</t>
  </si>
  <si>
    <t>2026-08-09T15:59:45.957Z</t>
  </si>
  <si>
    <t>E-20260809-3162</t>
  </si>
  <si>
    <t>Tempo 2-1-3; RIR 1 tap on 7</t>
  </si>
  <si>
    <t>2026-08-09T16:02:46.182Z</t>
  </si>
  <si>
    <t>E-20260809-3163</t>
  </si>
  <si>
    <t>2026-08-09T16:06:20.079Z</t>
  </si>
  <si>
    <t>E-20260809-3164</t>
  </si>
  <si>
    <t>2026-08-09T16:08:30.079Z</t>
  </si>
  <si>
    <t>E-20260809-3165</t>
  </si>
  <si>
    <t>2026-08-09T16:11:33.421Z</t>
  </si>
  <si>
    <t>2026-08-09T16:11:37.510Z</t>
  </si>
  <si>
    <t>E-20260809-3166</t>
  </si>
  <si>
    <t>2026-08-09T16:11:43.209Z</t>
  </si>
  <si>
    <t>E-20260809-3167</t>
  </si>
  <si>
    <t>2026-08-09T16:15:21.253Z</t>
  </si>
  <si>
    <t>E-20260809-3168</t>
  </si>
  <si>
    <t>2026-08-09T16:18:42.293Z</t>
  </si>
  <si>
    <t>E-20260809-3169</t>
  </si>
  <si>
    <t>2026-08-09T16:22:07.544Z</t>
  </si>
  <si>
    <t>E-20260809-3170</t>
  </si>
  <si>
    <t>2026-08-09T16:24:53.514Z</t>
  </si>
  <si>
    <t>E-20260809-3171</t>
  </si>
  <si>
    <t>Tempo 2-1-2; RIR 2; 5 lb plate between elbow and body</t>
  </si>
  <si>
    <t>2026-08-09T16:28:10.395Z</t>
  </si>
  <si>
    <t>E-20260809-3172</t>
  </si>
  <si>
    <t>2026-08-09T16:31:17.438Z</t>
  </si>
  <si>
    <t>E-20260809-3173</t>
  </si>
  <si>
    <t>2026-08-09T16:33:47.524Z</t>
  </si>
  <si>
    <t>E-20260809-3174</t>
  </si>
  <si>
    <t>E-20260810-3175</t>
  </si>
  <si>
    <t>E-20260810-3176</t>
  </si>
  <si>
    <t>2026-08-10T19:30:32.953Z</t>
  </si>
  <si>
    <t>2026-08-10T19:30:34.944Z</t>
  </si>
  <si>
    <t>E-20260810-3177</t>
  </si>
  <si>
    <t>2026-08-10T19:31:20.817Z</t>
  </si>
  <si>
    <t>E-20260810-3178</t>
  </si>
  <si>
    <t>2026-08-10T19:32:04.904Z</t>
  </si>
  <si>
    <t>E-20260810-3179</t>
  </si>
  <si>
    <t>2026-08-10T19:32:55.084Z</t>
  </si>
  <si>
    <t>E-20260810-3180</t>
  </si>
  <si>
    <t>2026-08-10T19:33:27.413Z</t>
  </si>
  <si>
    <t>E-20260810-3181</t>
  </si>
  <si>
    <t>2026-08-10T19:36:47.557Z</t>
  </si>
  <si>
    <t>2026-08-10T19:36:48.227Z</t>
  </si>
  <si>
    <t>E-20260810-3182</t>
  </si>
  <si>
    <t>2026-08-10T19:36:49.850Z</t>
  </si>
  <si>
    <t>E-20260810-3183</t>
  </si>
  <si>
    <t>2026-08-10T19:36:51.445Z</t>
  </si>
  <si>
    <t>E-20260810-3184</t>
  </si>
  <si>
    <t>2026-08-10T19:36:53.034Z</t>
  </si>
  <si>
    <t>E-20260810-3185</t>
  </si>
  <si>
    <t>2026-08-10T19:36:54.502Z</t>
  </si>
  <si>
    <t>E-20260810-3186</t>
  </si>
  <si>
    <t>2026-08-10T19:40:05.345Z</t>
  </si>
  <si>
    <t>E-20260810-3187</t>
  </si>
  <si>
    <t>2026-08-10T19:42:45.032Z</t>
  </si>
  <si>
    <t>E-20260810-3188</t>
  </si>
  <si>
    <t>2026-08-10T19:46:08.037Z</t>
  </si>
  <si>
    <t>E-20260810-3189</t>
  </si>
  <si>
    <t>2026-08-10T19:49:44.782Z</t>
  </si>
  <si>
    <t>E-20260810-3190</t>
  </si>
  <si>
    <t>2026-08-10T19:52:27.332Z</t>
  </si>
  <si>
    <t>E-20260810-3191</t>
  </si>
  <si>
    <t>2026-08-10T19:55:39.465Z</t>
  </si>
  <si>
    <t>E-20260810-3192</t>
  </si>
  <si>
    <t>2026-08-10T19:59:12.660Z</t>
  </si>
  <si>
    <t>E-20260810-3193</t>
  </si>
  <si>
    <t>2026-08-10T20:02:43.177Z</t>
  </si>
  <si>
    <t>E-20260810-3194</t>
  </si>
  <si>
    <t>Tempo 3-1-2; RIR 2; 40 lb db on contralateral, 10lb on ipsilateral</t>
  </si>
  <si>
    <t>2026-08-10T20:07:29.323Z</t>
  </si>
  <si>
    <t>E-20260810-3195</t>
  </si>
  <si>
    <t>2026-08-10T20:10:39.657Z</t>
  </si>
  <si>
    <t>E-20260810-3196</t>
  </si>
  <si>
    <t>Tempo 3-1-2; RIR 2; 40 lb db on contralateral, 15 lb on ipsilateral</t>
  </si>
  <si>
    <t>2026-08-10T20:14:15.855Z</t>
  </si>
  <si>
    <t>E-20260810-3197</t>
  </si>
  <si>
    <t>2026-08-10T20:20:01.343Z</t>
  </si>
  <si>
    <t>E-20260810-3198</t>
  </si>
  <si>
    <t>2026-08-10T20:23:02.334Z</t>
  </si>
  <si>
    <t>E-20260810-3199</t>
  </si>
  <si>
    <t>2026-08-10T20:25:50.095Z</t>
  </si>
  <si>
    <t>E-20260810-3200</t>
  </si>
  <si>
    <t>Matrix calf extension (Ultra calf extension); tempo 2-1-3; RIR 2+</t>
  </si>
  <si>
    <t>2026-08-10T20:30:35.170Z</t>
  </si>
  <si>
    <t>E-20260810-3201</t>
  </si>
  <si>
    <t>2026-08-10T20:32:46.876Z</t>
  </si>
  <si>
    <t>E-20260810-3202</t>
  </si>
  <si>
    <t>Matrix calf extension (Ultra calf extension); tempo 2-1-3; RIR 1-2</t>
  </si>
  <si>
    <t>2026-08-10T20:35:37.197Z</t>
  </si>
  <si>
    <t>E-20260810-3203</t>
  </si>
  <si>
    <t>2026-08-10T20:39:18.024Z</t>
  </si>
  <si>
    <t>E-20260810-3204</t>
  </si>
  <si>
    <t>2026-08-10T20:41:50.667Z</t>
  </si>
  <si>
    <t>E-20260810-3205</t>
  </si>
  <si>
    <t>2026-08-10T20:47:59.253Z</t>
  </si>
  <si>
    <t>E-20260810-3206</t>
  </si>
  <si>
    <t>43/60=0.717</t>
  </si>
  <si>
    <t>2026-08-10T20:50:12.396Z</t>
  </si>
  <si>
    <t>E-20260810-3207</t>
  </si>
  <si>
    <t>2026-08-10T21:01:40.675Z</t>
  </si>
  <si>
    <t>2026-08-10T21:01:44.508Z</t>
  </si>
  <si>
    <t>E-20260810-3208</t>
  </si>
  <si>
    <t>150/1000=0.15</t>
  </si>
  <si>
    <t>2026-08-10T21:01:57.432Z</t>
  </si>
  <si>
    <t>E-20260810-3209</t>
  </si>
  <si>
    <t>2026-08-10T21:02:03.437Z</t>
  </si>
  <si>
    <t>2026-08-10T21:02:06.132Z</t>
  </si>
  <si>
    <t>E-20260810-3210</t>
  </si>
  <si>
    <t>2026-08-10T21:02:09.813Z</t>
  </si>
  <si>
    <t>E-20260810-3211</t>
  </si>
  <si>
    <t>2026-08-10T21:02:16.555Z</t>
  </si>
  <si>
    <t>2026-08-10T21:02:16.875Z</t>
  </si>
  <si>
    <t>E-20260810-3212</t>
  </si>
  <si>
    <t>2026-08-10T21:02:20.171Z</t>
  </si>
  <si>
    <t>E-20260810-3213</t>
  </si>
  <si>
    <t>2026-08-10T21:02:26.412Z</t>
  </si>
  <si>
    <t>2026-08-10T21:02:26.797Z</t>
  </si>
  <si>
    <t>E-20260810-3214</t>
  </si>
  <si>
    <t>2026-08-10T21:02:30.634Z</t>
  </si>
  <si>
    <t>E-20260810-3215</t>
  </si>
  <si>
    <t>2026-08-10T21:02:34.880Z</t>
  </si>
  <si>
    <t>2026-08-10T21:02:35.198Z</t>
  </si>
  <si>
    <t>E-20260810-3216</t>
  </si>
  <si>
    <t>2026-08-10T21:02:38.729Z</t>
  </si>
  <si>
    <t>E-20260810-3217</t>
  </si>
  <si>
    <t>2026-08-10T21:02:43.481Z</t>
  </si>
  <si>
    <t>2026-08-10T21:02:43.816Z</t>
  </si>
  <si>
    <t>E-20260810-3218</t>
  </si>
  <si>
    <t>2026-08-10T21:02:48.132Z</t>
  </si>
  <si>
    <t>E-20260810-3219</t>
  </si>
  <si>
    <t>2026-08-10T21:21:30.900Z</t>
  </si>
  <si>
    <t>2026-08-10T21:21:31.340Z</t>
  </si>
  <si>
    <t>E-20260810-3220</t>
  </si>
  <si>
    <t>2026-08-10T21:21:35.288Z</t>
  </si>
  <si>
    <t>E-20260810-3221</t>
  </si>
  <si>
    <t>2026-08-10T21:21:39.783Z</t>
  </si>
  <si>
    <t>2026-08-10T21:21:40.469Z</t>
  </si>
  <si>
    <t>E-20260810-3222</t>
  </si>
  <si>
    <t>E-20260811-3223</t>
  </si>
  <si>
    <t>4.6 mph, 5% incline</t>
  </si>
  <si>
    <t>E-20260811-3224</t>
  </si>
  <si>
    <t>2026-08-11T17:29:49.574Z</t>
  </si>
  <si>
    <t>2026-08-11T17:29:50.009Z</t>
  </si>
  <si>
    <t>E-20260811-3225</t>
  </si>
  <si>
    <t>2026-08-11T17:29:51.465Z</t>
  </si>
  <si>
    <t>E-20260811-3226</t>
  </si>
  <si>
    <t>2026-08-11T17:29:54.867Z</t>
  </si>
  <si>
    <t>E-20260811-3227</t>
  </si>
  <si>
    <t>2026-08-11T17:30:34.567Z</t>
  </si>
  <si>
    <t>E-20260811-3228</t>
  </si>
  <si>
    <t>2026-08-11T17:33:50.122Z</t>
  </si>
  <si>
    <t>2026-08-11T17:33:50.784Z</t>
  </si>
  <si>
    <t>E-20260811-3229</t>
  </si>
  <si>
    <t>2026-08-11T17:33:52.411Z</t>
  </si>
  <si>
    <t>E-20260811-3230</t>
  </si>
  <si>
    <t>2026-08-11T17:33:54.431Z</t>
  </si>
  <si>
    <t>E-20260811-3231</t>
  </si>
  <si>
    <t>2026-08-11T17:33:55.669Z</t>
  </si>
  <si>
    <t>E-20260811-3232</t>
  </si>
  <si>
    <t>Tempo 2-1-3; RIR 2+; right awareness in biceps. After intentional lat flex/squeeze to keep trap and biceps out of the lift, the awareness was reduced</t>
  </si>
  <si>
    <t>2026-08-11T17:40:02.887Z</t>
  </si>
  <si>
    <t>E-20260811-3233</t>
  </si>
  <si>
    <t>Tempo 2-1-3; RIR 2; right awareness in biceps. After intentional lat flex/squeeze to keep trap and biceps out of the lift, the awareness was reduced</t>
  </si>
  <si>
    <t>2026-08-11T17:43:30.309Z</t>
  </si>
  <si>
    <t>E-20260811-3234</t>
  </si>
  <si>
    <t>2026-08-11T17:46:57.794Z</t>
  </si>
  <si>
    <t>E-20260811-3235</t>
  </si>
  <si>
    <t>Tempo 2-1-3; RIR 2+, bench at 4</t>
  </si>
  <si>
    <t>2026-08-11T17:50:09.857Z</t>
  </si>
  <si>
    <t>E-20260811-3236</t>
  </si>
  <si>
    <t>Tempo 2-1-3; RIR 2, bench at 4</t>
  </si>
  <si>
    <t>2026-08-11T17:52:58.474Z</t>
  </si>
  <si>
    <t>E-20260811-3237</t>
  </si>
  <si>
    <t>Tempo 2-1-3; RIR 1-2, bench at 4</t>
  </si>
  <si>
    <t>2026-08-11T17:56:38.844Z</t>
  </si>
  <si>
    <t>E-20260811-3238</t>
  </si>
  <si>
    <t>Tempo 2-1-3; RIR 2; grip a little lactic acid-y after rows</t>
  </si>
  <si>
    <t>2026-08-11T18:01:51.286Z</t>
  </si>
  <si>
    <t>E-20260811-3239</t>
  </si>
  <si>
    <t>Slight right anterior awareness at full contraction; Tempo 2-1-3; RIR 2; grip a little lactic acid-y after rows</t>
  </si>
  <si>
    <t>2026-08-11T18:05:38.796Z</t>
  </si>
  <si>
    <t>E-20260811-3240</t>
  </si>
  <si>
    <t>Less awareness if I move my elbow a little away from my torso; tempo 2-1-3; RIR 1</t>
  </si>
  <si>
    <t>2026-08-11T18:09:30.751Z</t>
  </si>
  <si>
    <t>E-20260811-3241</t>
  </si>
  <si>
    <t>2026-08-11T18:13:03.014Z</t>
  </si>
  <si>
    <t>E-20260811-3242</t>
  </si>
  <si>
    <t>2026-08-11T18:16:47.335Z</t>
  </si>
  <si>
    <t>E-20260811-3243</t>
  </si>
  <si>
    <t>2026-08-11T18:19:47.152Z</t>
  </si>
  <si>
    <t>E-20260811-3244</t>
  </si>
  <si>
    <t>Right awareness when elbow was slightly too far back. Moving elbow forward helped remove awareness on right; tempo 2-1-3; RIR 2</t>
  </si>
  <si>
    <t>2026-08-11T18:23:30.515Z</t>
  </si>
  <si>
    <t>E-20260811-3245</t>
  </si>
  <si>
    <t>Tempo 2-1-3; 1-2</t>
  </si>
  <si>
    <t>2026-08-11T18:26:46.234Z</t>
  </si>
  <si>
    <t>E-20260811-3246</t>
  </si>
  <si>
    <t>Tempo 2-1-3; 1</t>
  </si>
  <si>
    <t>2026-08-11T18:29:45.997Z</t>
  </si>
  <si>
    <t>E-20260811-3247</t>
  </si>
  <si>
    <t>2026-08-11T18:33:03.238Z</t>
  </si>
  <si>
    <t>E-20260811-3248</t>
  </si>
  <si>
    <t>2026-08-11T18:35:55.652Z</t>
  </si>
  <si>
    <t>E-20260811-3249</t>
  </si>
  <si>
    <t>2026-08-11T18:39:34.505Z</t>
  </si>
  <si>
    <t>E-20260811-3250</t>
  </si>
  <si>
    <t>2026-08-11T18:43:58.019Z</t>
  </si>
  <si>
    <t>E-20260811-3251</t>
  </si>
  <si>
    <t>E-20260813-3252</t>
  </si>
  <si>
    <t>Warmup: 4.6 mph, incline 5%</t>
  </si>
  <si>
    <t>E-20260813-3253</t>
  </si>
  <si>
    <t>2026-08-13T18:10:08.055Z</t>
  </si>
  <si>
    <t>2026-08-13T18:10:08.641Z</t>
  </si>
  <si>
    <t>E-20260813-3254</t>
  </si>
  <si>
    <t>2026-08-13T18:10:09.941Z</t>
  </si>
  <si>
    <t>E-20260813-3255</t>
  </si>
  <si>
    <t>2026-08-13T18:10:11.213Z</t>
  </si>
  <si>
    <t>E-20260813-3256</t>
  </si>
  <si>
    <t>2026-08-13T18:10:56.521Z</t>
  </si>
  <si>
    <t>E-20260813-3257</t>
  </si>
  <si>
    <t>2026-08-13T18:11:40.542Z</t>
  </si>
  <si>
    <t>E-20260813-3258</t>
  </si>
  <si>
    <t>2026-08-13T18:16:24.995Z</t>
  </si>
  <si>
    <t>2026-08-13T18:16:27.426Z</t>
  </si>
  <si>
    <t>E-20260813-3259</t>
  </si>
  <si>
    <t>2026-08-13T18:16:28.864Z</t>
  </si>
  <si>
    <t>E-20260813-3260</t>
  </si>
  <si>
    <t>2026-08-13T18:16:30.283Z</t>
  </si>
  <si>
    <t>E-20260813-3261</t>
  </si>
  <si>
    <t>2026-08-13T18:16:31.739Z</t>
  </si>
  <si>
    <t>E-20260813-3262</t>
  </si>
  <si>
    <t>2026-08-13T18:16:33.061Z</t>
  </si>
  <si>
    <t>E-20260813-3263</t>
  </si>
  <si>
    <t>2026-08-13T18:20:55.307Z</t>
  </si>
  <si>
    <t>E-20260813-3264</t>
  </si>
  <si>
    <t>2026-08-13T18:24:11.042Z</t>
  </si>
  <si>
    <t>E-20260813-3265</t>
  </si>
  <si>
    <t>2026-08-13T18:27:02.789Z</t>
  </si>
  <si>
    <t>E-20260813-3266</t>
  </si>
  <si>
    <t>2026-08-13T18:29:35.624Z</t>
  </si>
  <si>
    <t>E-20260813-3267</t>
  </si>
  <si>
    <t>2026-08-13T18:33:59.518Z</t>
  </si>
  <si>
    <t>E-20260813-3268</t>
  </si>
  <si>
    <t>2026-08-13T18:36:45.189Z</t>
  </si>
  <si>
    <t>E-20260813-3269</t>
  </si>
  <si>
    <t>2026-08-13T18:39:41.218Z</t>
  </si>
  <si>
    <t>E-20260813-3270</t>
  </si>
  <si>
    <t>2026-08-13T18:42:20.943Z</t>
  </si>
  <si>
    <t>E-20260813-3271</t>
  </si>
  <si>
    <t>2026-08-13T18:47:07.944Z</t>
  </si>
  <si>
    <t>E-20260813-3272</t>
  </si>
  <si>
    <t xml:space="preserve">Tempo 2-1-3; RIR 2; fought a finger roll on 9-10but stayed strong </t>
  </si>
  <si>
    <t>2026-08-13T18:52:42.147Z</t>
  </si>
  <si>
    <t>E-20260813-3273</t>
  </si>
  <si>
    <t xml:space="preserve">Tempo 2-1-3; RIR 1-2; fought a finger roll on 9-10but stayed strong </t>
  </si>
  <si>
    <t>2026-08-13T18:54:39.721Z</t>
  </si>
  <si>
    <t>E-20260813-3274</t>
  </si>
  <si>
    <t>2026-08-13T18:59:21.334Z</t>
  </si>
  <si>
    <t>E-20260813-3275</t>
  </si>
  <si>
    <t>2026-08-13T19:03:15.829Z</t>
  </si>
  <si>
    <t>E-20260813-3276</t>
  </si>
  <si>
    <t>2026-08-13T19:05:29.896Z</t>
  </si>
  <si>
    <t>E-20260813-3277</t>
  </si>
  <si>
    <t>2026-08-13T19:08:43.098Z</t>
  </si>
  <si>
    <t>E-20260813-3278</t>
  </si>
  <si>
    <t>2026-08-13T19:11:25.826Z</t>
  </si>
  <si>
    <t>E-20260813-3279</t>
  </si>
  <si>
    <t>2026-08-13T19:14:13.481Z</t>
  </si>
  <si>
    <t>E-20260813-3280</t>
  </si>
  <si>
    <t>2026-08-13T19:17:06.532Z</t>
  </si>
  <si>
    <t>E-20260813-3281</t>
  </si>
  <si>
    <t>2026-08-13T19:19:21.474Z</t>
  </si>
  <si>
    <t>E-20260813-3282</t>
  </si>
  <si>
    <t xml:space="preserve">Optional conditioning finish </t>
  </si>
  <si>
    <t>E-20260814-3283</t>
  </si>
  <si>
    <t xml:space="preserve">4.7 mph, 5% incline </t>
  </si>
  <si>
    <t>E-20260814-3284</t>
  </si>
  <si>
    <t>2026-08-14T15:49:41.917Z</t>
  </si>
  <si>
    <t>2026-08-14T15:49:43.690Z</t>
  </si>
  <si>
    <t>E-20260814-3285</t>
  </si>
  <si>
    <t>2026-08-14T15:49:45.016Z</t>
  </si>
  <si>
    <t>E-20260814-3286</t>
  </si>
  <si>
    <t>2026-08-14T15:49:46.468Z</t>
  </si>
  <si>
    <t>E-20260814-3287</t>
  </si>
  <si>
    <t>2026-08-14T15:50:25.143Z</t>
  </si>
  <si>
    <t>E-20260814-3288</t>
  </si>
  <si>
    <t>2026-08-14T15:58:15.644Z</t>
  </si>
  <si>
    <t>2026-08-14T15:58:17.971Z</t>
  </si>
  <si>
    <t>E-20260814-3289</t>
  </si>
  <si>
    <t>2026-08-14T15:58:19.129Z</t>
  </si>
  <si>
    <t>E-20260814-3290</t>
  </si>
  <si>
    <t>2026-08-14T15:58:20.285Z</t>
  </si>
  <si>
    <t>E-20260814-3291</t>
  </si>
  <si>
    <t>2026-08-14T15:58:21.707Z</t>
  </si>
  <si>
    <t>E-20260814-3292</t>
  </si>
  <si>
    <t>2026-08-14T16:01:04.152Z</t>
  </si>
  <si>
    <t>E-20260814-3293</t>
  </si>
  <si>
    <t>2026-08-14T16:02:51.125Z</t>
  </si>
  <si>
    <t>E-20260814-3294</t>
  </si>
  <si>
    <t xml:space="preserve">Tempo 2-1-3; RIR 3-4; Immediate awareness. Cannot find the perfect path. Tried underhand normal and neutral. Neutral felt best today with a slight radial deviation </t>
  </si>
  <si>
    <t>2026-08-14T16:10:11.120Z</t>
  </si>
  <si>
    <t>E-20260814-3295</t>
  </si>
  <si>
    <t xml:space="preserve">Tempo 2-1-3; RIR 2; radial deviation for the win. I think it helps with the movement path </t>
  </si>
  <si>
    <t>2026-08-14T16:13:34.839Z</t>
  </si>
  <si>
    <t>E-20260814-3296</t>
  </si>
  <si>
    <t xml:space="preserve">Tempo 2-1-3; RIR 1-2; radial deviation for the win. I think it helps with the movement path </t>
  </si>
  <si>
    <t>2026-08-14T16:17:10.052Z</t>
  </si>
  <si>
    <t>E-20260814-3297</t>
  </si>
  <si>
    <t xml:space="preserve">Tempo 2-1-3; RIR 1; radial deviation for the win. I think it helps with the movement path </t>
  </si>
  <si>
    <t>2026-08-14T16:20:29.379Z</t>
  </si>
  <si>
    <t>E-20260814-3298</t>
  </si>
  <si>
    <t>2026-08-14T16:24:50.208Z</t>
  </si>
  <si>
    <t>E-20260814-3299</t>
  </si>
  <si>
    <t>2026-08-14T16:25:11.422Z</t>
  </si>
  <si>
    <t>E-20260814-3300</t>
  </si>
  <si>
    <t xml:space="preserve">Tempo 2-1-3; RIR 4+; Matrix chest press machine; body angled at about 45 degrees. </t>
  </si>
  <si>
    <t>2026-08-14T16:28:09.027Z</t>
  </si>
  <si>
    <t>E-20260814-3301</t>
  </si>
  <si>
    <t xml:space="preserve">Slight awareness; Tempo 2-1-3; RIR 2; Matrix chest press machine; body angled at about 45 degrees. </t>
  </si>
  <si>
    <t>2026-08-14T16:32:08.642Z</t>
  </si>
  <si>
    <t>E-20260814-3302</t>
  </si>
  <si>
    <t>Tempo 2-1-3; RIR 4+</t>
  </si>
  <si>
    <t>2026-08-14T16:35:13.981Z</t>
  </si>
  <si>
    <t>E-20260814-3303</t>
  </si>
  <si>
    <t>Tempo 2-1-3; RIR 2+; suicide grip to allow for a bit more radial deviation. Helped!</t>
  </si>
  <si>
    <t>2026-08-14T16:38:15.530Z</t>
  </si>
  <si>
    <t>E-20260814-3304</t>
  </si>
  <si>
    <t>2026-08-14T16:40:42.300Z</t>
  </si>
  <si>
    <t>E-20260814-3305</t>
  </si>
  <si>
    <t>Tempo 2-1-3; RIR 1-2; suicide grip to allow for a bit more radial deviation. Helped!</t>
  </si>
  <si>
    <t>2026-08-14T16:44:56.492Z</t>
  </si>
  <si>
    <t>E-20260814-3306</t>
  </si>
  <si>
    <t>2026-08-14T16:49:26.477Z</t>
  </si>
  <si>
    <t>E-20260814-3307</t>
  </si>
  <si>
    <t>Tempo 2-1-3; RIR 2; squeeze!!</t>
  </si>
  <si>
    <t>2026-08-14T16:52:49.936Z</t>
  </si>
  <si>
    <t>E-20260814-3308</t>
  </si>
  <si>
    <t>2026-08-14T16:55:35.285Z</t>
  </si>
  <si>
    <t>E-20260814-3309</t>
  </si>
  <si>
    <t>2026-08-14T16:59:30.070Z</t>
  </si>
  <si>
    <t>E-20260814-3310</t>
  </si>
  <si>
    <t>Tempo 3-1-2(?); RIR 2. Tempo has historically been 2 push 3 down no? Perhaps I flip flopped the tempo logic. Generally I do eccentric with the longer count but will adjust if needed again</t>
  </si>
  <si>
    <t>2026-08-14T17:03:33.111Z</t>
  </si>
  <si>
    <t>E-20260814-3311</t>
  </si>
  <si>
    <t>2026-08-14T17:06:36.977Z</t>
  </si>
  <si>
    <t>E-20260814-3312</t>
  </si>
  <si>
    <t>2026-08-14T17:09:43.634Z</t>
  </si>
  <si>
    <t>E-20260814-3313</t>
  </si>
  <si>
    <t>2026-08-14T17:12:43.030Z</t>
  </si>
  <si>
    <t>E-20260814-3314</t>
  </si>
  <si>
    <t>2026-08-14T17:15:25.659Z</t>
  </si>
  <si>
    <t>E-20260814-3315</t>
  </si>
  <si>
    <t xml:space="preserve">Tempo 2-1-2; RIR 1-2; </t>
  </si>
  <si>
    <t>2026-08-14T17:18:11.780Z</t>
  </si>
  <si>
    <t>E-20260814-3316</t>
  </si>
  <si>
    <t xml:space="preserve">Tempo 2-1-2; RIR 1-2; back on pad </t>
  </si>
  <si>
    <t>2026-08-14T17:20:44.344Z</t>
  </si>
  <si>
    <t>E-20260814-3317</t>
  </si>
  <si>
    <t xml:space="preserve">Tempo 2-1-2; RIR 2; back on pad </t>
  </si>
  <si>
    <t>2026-08-14T17:23:34.462Z</t>
  </si>
  <si>
    <t>E-20260814-3318</t>
  </si>
  <si>
    <t>Tempo 2-2-2; RIR 2; dropped to 10 for consolidation and ownership of each step (10, 12.5, 15)</t>
  </si>
  <si>
    <t>2026-08-14T17:29:21.166Z</t>
  </si>
  <si>
    <t>E-20260814-3319</t>
  </si>
  <si>
    <t>Tempo 2-2-2; RIR 2; dropped to 12.5 for consolidation and ownership of each step (10, 12.5, 15)</t>
  </si>
  <si>
    <t>2026-08-14T17:33:04.661Z</t>
  </si>
  <si>
    <t>E-20260814-3320</t>
  </si>
  <si>
    <t>Tempo 2-2-2; RIR 1; dropped to 12.5 for consolidation and ownership of each step (10, 12.5, 15)</t>
  </si>
  <si>
    <t>2026-08-14T17:37:30.424Z</t>
  </si>
  <si>
    <t>E-20260814-3321</t>
  </si>
  <si>
    <t>2026-08-14T17:41:02.489Z</t>
  </si>
  <si>
    <t>E-20260814-3322</t>
  </si>
  <si>
    <t>2026-08-14T17:44:01.564Z</t>
  </si>
  <si>
    <t>E-20260814-3323</t>
  </si>
  <si>
    <t>2026-08-14T17:47:38.103Z</t>
  </si>
  <si>
    <t>E-20260814-3324</t>
  </si>
  <si>
    <t>2026-08-14T17:50:26.873Z</t>
  </si>
  <si>
    <t>E-20260814-3325</t>
  </si>
  <si>
    <t>42/60=0.7</t>
  </si>
  <si>
    <t>E-20260815-3326</t>
  </si>
  <si>
    <t>4.7 mph, 5% incline</t>
  </si>
  <si>
    <t>E-20260815-3327</t>
  </si>
  <si>
    <t>2026-08-15T14:13:50.295Z</t>
  </si>
  <si>
    <t>2026-08-15T14:13:51.082Z</t>
  </si>
  <si>
    <t>E-20260815-3328</t>
  </si>
  <si>
    <t>2026-08-15T14:13:52.458Z</t>
  </si>
  <si>
    <t>E-20260815-3329</t>
  </si>
  <si>
    <t>2026-08-15T14:14:31.278Z</t>
  </si>
  <si>
    <t>E-20260815-3330</t>
  </si>
  <si>
    <t>2026-08-15T14:15:13.451Z</t>
  </si>
  <si>
    <t>E-20260815-3331</t>
  </si>
  <si>
    <t>2026-08-15T14:15:39.354Z</t>
  </si>
  <si>
    <t>E-20260815-3332</t>
  </si>
  <si>
    <t>2026-08-15T14:16:38.051Z</t>
  </si>
  <si>
    <t>2026-08-15T14:16:39.066Z</t>
  </si>
  <si>
    <t>E-20260815-3333</t>
  </si>
  <si>
    <t>2026-08-15T14:17:17.223Z</t>
  </si>
  <si>
    <t>E-20260815-3334</t>
  </si>
  <si>
    <t>2026-08-15T14:17:56.223Z</t>
  </si>
  <si>
    <t>E-20260815-3335</t>
  </si>
  <si>
    <t>2026-08-15T14:18:43.023Z</t>
  </si>
  <si>
    <t>E-20260815-3336</t>
  </si>
  <si>
    <t>2026-08-15T14:18:45.863Z</t>
  </si>
  <si>
    <t>E-20260815-3337</t>
  </si>
  <si>
    <t>Tempo 3E-1P-2C; RIR 2</t>
  </si>
  <si>
    <t>2026-08-15T14:22:24.969Z</t>
  </si>
  <si>
    <t>E-20260815-3338</t>
  </si>
  <si>
    <t>2026-08-15T14:25:33.601Z</t>
  </si>
  <si>
    <t>E-20260815-3339</t>
  </si>
  <si>
    <t>2026-08-15T14:29:59.790Z</t>
  </si>
  <si>
    <t>E-20260815-3340</t>
  </si>
  <si>
    <t xml:space="preserve">Tempo 3-1-2 (e-p-c); RIR 2+; focused on slow controlled concentric at 2 sec, too. </t>
  </si>
  <si>
    <t>2026-08-15T14:33:43.996Z</t>
  </si>
  <si>
    <t>E-20260815-3341</t>
  </si>
  <si>
    <t>2026-08-15T14:36:50.176Z</t>
  </si>
  <si>
    <t>E-20260815-3342</t>
  </si>
  <si>
    <t>2026-08-15T14:40:14.983Z</t>
  </si>
  <si>
    <t>E-20260815-3343</t>
  </si>
  <si>
    <t>Tempo 3-1-2(epc); RIR 2</t>
  </si>
  <si>
    <t>2026-08-15T14:43:28.255Z</t>
  </si>
  <si>
    <t>E-20260815-3344</t>
  </si>
  <si>
    <t>Tempo 3-1-2(epc); RIR 2; little bit of patellar tendon sensation on right?</t>
  </si>
  <si>
    <t>2026-08-15T14:46:22.287Z</t>
  </si>
  <si>
    <t>E-20260815-3345</t>
  </si>
  <si>
    <t>2026-08-15T14:50:28.278Z</t>
  </si>
  <si>
    <t>E-20260815-3346</t>
  </si>
  <si>
    <t xml:space="preserve">2 mph, 0.5% incline; pinky roll at 60 sec mark left side </t>
  </si>
  <si>
    <t>2026-08-15T14:54:44.077Z</t>
  </si>
  <si>
    <t>E-20260815-3347</t>
  </si>
  <si>
    <t xml:space="preserve">How much Farmer Carry in RDLs for today? 30 reps x 6 secs per rep? 2 mph, 0.5% incline; index roll at 50 sec mark left side </t>
  </si>
  <si>
    <t>2026-08-15T14:58:19.202Z</t>
  </si>
  <si>
    <t>E-20260815-3348</t>
  </si>
  <si>
    <t>2026-08-15T15:01:20.696Z</t>
  </si>
  <si>
    <t>E-20260815-3349</t>
  </si>
  <si>
    <t>Matrix calf extension (Ultra calf extension); tempo 2c-1p-3e; RIR 2+</t>
  </si>
  <si>
    <t>2026-08-15T15:05:27.454Z</t>
  </si>
  <si>
    <t>E-20260815-3350</t>
  </si>
  <si>
    <t>2026-08-15T15:07:54.825Z</t>
  </si>
  <si>
    <t>E-20260815-3351</t>
  </si>
  <si>
    <t>2026-08-15T15:10:32.778Z</t>
  </si>
  <si>
    <t>E-20260815-3352</t>
  </si>
  <si>
    <t>2026-08-15T15:14:55.570Z</t>
  </si>
  <si>
    <t>E-20260815-3353</t>
  </si>
  <si>
    <t>2026-08-15T15:17:53.819Z</t>
  </si>
  <si>
    <t>E-20260815-3354</t>
  </si>
  <si>
    <t>2026-08-15T15:21:09.945Z</t>
  </si>
  <si>
    <t>E-20260815-3355</t>
  </si>
  <si>
    <t>55/60=0.917; General grip slip maybe more sweat/fatigue combo?</t>
  </si>
  <si>
    <t>2026-08-15T15:24:54.675Z</t>
  </si>
  <si>
    <t>E-20260815-3356</t>
  </si>
  <si>
    <t>48/60=; General grip slip maybe more sweat/fatigue combo?</t>
  </si>
  <si>
    <t>2026-08-15T15:27:41.921Z</t>
  </si>
  <si>
    <t>E-20260815-3357</t>
  </si>
  <si>
    <t>E-20260816-3358</t>
  </si>
  <si>
    <t>E-20260816-3359</t>
  </si>
  <si>
    <t>2026-08-16T15:08:01.361Z</t>
  </si>
  <si>
    <t>2026-08-16T15:08:01.879Z</t>
  </si>
  <si>
    <t>E-20260816-3360</t>
  </si>
  <si>
    <t>2026-08-16T15:08:03.306Z</t>
  </si>
  <si>
    <t>E-20260816-3361</t>
  </si>
  <si>
    <t>2026-08-16T15:08:33.077Z</t>
  </si>
  <si>
    <t>E-20260816-3362</t>
  </si>
  <si>
    <t>2026-08-16T15:09:46.800Z</t>
  </si>
  <si>
    <t>E-20260816-3363</t>
  </si>
  <si>
    <t>2026-08-16T15:13:38.828Z</t>
  </si>
  <si>
    <t>2026-08-16T15:13:39.535Z</t>
  </si>
  <si>
    <t>E-20260816-3364</t>
  </si>
  <si>
    <t>2026-08-16T15:13:40.824Z</t>
  </si>
  <si>
    <t>E-20260816-3365</t>
  </si>
  <si>
    <t>2026-08-16T15:13:41.941Z</t>
  </si>
  <si>
    <t>E-20260816-3366</t>
  </si>
  <si>
    <t>2026-08-16T15:13:43.162Z</t>
  </si>
  <si>
    <t>E-20260816-3367</t>
  </si>
  <si>
    <t xml:space="preserve">Tempo 2c-1p-3e; RIR 2; right tight from start. Radial bias helps a bit. Just general achy during the press but not after. </t>
  </si>
  <si>
    <t>2026-08-16T15:19:22.151Z</t>
  </si>
  <si>
    <t>E-20260816-3368</t>
  </si>
  <si>
    <t>2026-08-16T15:23:04.975Z</t>
  </si>
  <si>
    <t>E-20260816-3369</t>
  </si>
  <si>
    <t>2026-08-16T15:26:41.432Z</t>
  </si>
  <si>
    <t>E-20260816-3370</t>
  </si>
  <si>
    <t>3E-1P-2C | RIR 2 |</t>
  </si>
  <si>
    <t>2026-08-16T15:29:29.998Z</t>
  </si>
  <si>
    <t>E-20260816-3371</t>
  </si>
  <si>
    <t>2026-08-16T15:31:50.171Z</t>
  </si>
  <si>
    <t>E-20260816-3372</t>
  </si>
  <si>
    <t>2026-08-16T15:35:07.071Z</t>
  </si>
  <si>
    <t>E-20260816-3373</t>
  </si>
  <si>
    <t>3E-1P-2C | RIR 2</t>
  </si>
  <si>
    <t>2026-08-16T15:40:56.045Z</t>
  </si>
  <si>
    <t>E-20260816-3374</t>
  </si>
  <si>
    <t>2026-08-16T15:45:05.045Z</t>
  </si>
  <si>
    <t>E-20260816-3375</t>
  </si>
  <si>
    <t xml:space="preserve">3E-1P-2C | RIR 1-2 | forearm lactic acid growing </t>
  </si>
  <si>
    <t>2026-08-16T15:48:02.726Z</t>
  </si>
  <si>
    <t>E-20260816-3376</t>
  </si>
  <si>
    <t>2-2-2; RIR 2+</t>
  </si>
  <si>
    <t>2026-08-16T15:54:42.719Z</t>
  </si>
  <si>
    <t>E-20260816-3377</t>
  </si>
  <si>
    <t>2-2-2; RIR 2</t>
  </si>
  <si>
    <t>2026-08-16T16:00:09.682Z</t>
  </si>
  <si>
    <t>E-20260816-3378</t>
  </si>
  <si>
    <t>2-2-2; RIR 1</t>
  </si>
  <si>
    <t>2026-08-16T16:03:10.260Z</t>
  </si>
  <si>
    <t>E-20260816-3379</t>
  </si>
  <si>
    <t xml:space="preserve">3E-1P-2C | RIR 2; Tightness in right anterior tendon or capsule. </t>
  </si>
  <si>
    <t>2026-08-16T16:07:04.491Z</t>
  </si>
  <si>
    <t>E-20260816-3380</t>
  </si>
  <si>
    <t>3E-1P-2C | RIR 1-2;</t>
  </si>
  <si>
    <t>2026-08-16T16:10:20.680Z</t>
  </si>
  <si>
    <t>E-20260816-3381</t>
  </si>
  <si>
    <t>2026-08-16T16:14:15.193Z</t>
  </si>
  <si>
    <t>E-20260816-3382</t>
  </si>
  <si>
    <t>| 3E-1P-2C | RIR 2</t>
  </si>
  <si>
    <t>2026-08-16T16:17:27.571Z</t>
  </si>
  <si>
    <t>E-20260816-3383</t>
  </si>
  <si>
    <t>2026-08-16T16:20:39.196Z</t>
  </si>
  <si>
    <t>E-20260816-3384</t>
  </si>
  <si>
    <t>2026-08-16T16:24:16.585Z</t>
  </si>
  <si>
    <t>E-20260816-3385</t>
  </si>
  <si>
    <t>Plenty of room in the tank</t>
  </si>
  <si>
    <t>2026-08-16T16:27:16.700Z</t>
  </si>
  <si>
    <t>E-20260816-3386</t>
  </si>
  <si>
    <t>2026-08-16T16:29:26.012Z</t>
  </si>
  <si>
    <t>E-20260816-3387</t>
  </si>
  <si>
    <t>52/60=0.867; General forearm fatigue grip fail</t>
  </si>
  <si>
    <t>2026-08-16T16:31:34.219Z</t>
  </si>
  <si>
    <t>E-20260816-3388</t>
  </si>
  <si>
    <t>8, 9</t>
  </si>
  <si>
    <t>2026-08</t>
  </si>
  <si>
    <t>| WeeklyVolume | 9 | 7/27/2026 12:00:00 AM | 141 | 25 | 20 | 15 | 13 | 14 | 6 | 23 | 23 | 5 | 28.2 | | | | | | |</t>
  </si>
  <si>
    <t>| WeeklyVolume | 9 | 8/3/2026 12:00:00 AM | 138 | 15 | 39 | 14 | 6 | 18 | 4 | 20 | 6 | 5 | 27.6 | | | | | | |</t>
  </si>
  <si>
    <t>| WeeklyVolume | 9 | 8/10/2026 12:00:00 AM | 178 | 18 | 30 | 30 | 9 | 16 | 6 | 27 | 25 | 6 | 29.7 | | | | | | |</t>
  </si>
  <si>
    <t>| Lookup_Exercises | Standing Calf Raises using Machine |  | Calf | Legs |  | false | false | | | | | | |</t>
  </si>
  <si>
    <t>| Lookup_Exercises | Internal Cable Rotation |  | Other | Other |  | false | false | | | | | | |</t>
  </si>
  <si>
    <t>| Lookup_Exercises | Neutral Grip Machine Press | Chest;Upper Arms | Other | Other | Machine | false | false | | | | | | |</t>
  </si>
  <si>
    <t>| Lookup_Exercises | Chest-Supported Machine Row (formerly “Machine Press”) |  | Pull | Pull |  | false | false | | | | | | |</t>
  </si>
  <si>
    <t>| Lookup_Exercises | Cross Body Single Arm Chest Press (machine) | Chest | Horizontal Press | Push | Machine | true | false | | | | | | |</t>
  </si>
  <si>
    <t>| Lookup_Exercises | Supine Press Machine - Plate Loaded |  | Horizontal Press | Push |  | false | false | | | | | | |</t>
  </si>
  <si>
    <t>| 9 |  | 1 | 2026-08-01 | Phase 9 - Day 1: Heavy Pull + Grip + Shoulder Support | Treadmill Walking | Cardio | 1 |  |  | 301 |  | 4.5 mph, 5% incline  |</t>
  </si>
  <si>
    <t>| 9 |  | 1 | 2026-08-01 | Phase 9 - Day 1: Heavy Pull + Grip + Shoulder Support | Band Pull Aparts | Warmup | 1 | 0 | 15 |  |  | Red band |</t>
  </si>
  <si>
    <t>| 9 |  | 1 | 2026-08-01 | Phase 9 - Day 1: Heavy Pull + Grip + Shoulder Support | Band External Rotations | Warmup | 1 | 0 | 12 |  |  | Red band |</t>
  </si>
  <si>
    <t>| 9 |  | 1 | 2026-08-01 | Phase 9 - Day 1: Heavy Pull + Grip + Shoulder Support | Serratus Wall Slides (banded) | Warmup | 1 | 0 | 8 |  |  | Red band |</t>
  </si>
  <si>
    <t>| 9 |  | 1 | 2026-08-01 | Phase 9 - Day 1: Heavy Pull + Grip + Shoulder Support | Cat-Camel | Warmup | 1 | 0 | 10 |  |  |  |</t>
  </si>
  <si>
    <t>| 9 |  | 1 | 2026-08-01 | Phase 9 - Day 1: Heavy Pull + Grip + Shoulder Support | Scap Push Ups | Push | 1 | 0 | 10 |  |  |  |</t>
  </si>
  <si>
    <t>| 9 |  | 1 | 2026-08-01 | Phase 9 - Day 1: Heavy Pull + Grip + Shoulder Support | Band Pull Aparts | Warmup | 2 | 0 | 15 |  |  | Red band |</t>
  </si>
  <si>
    <t>| 9 |  | 1 | 2026-08-01 | Phase 9 - Day 1: Heavy Pull + Grip + Shoulder Support | Band External Rotations | Warmup | 2 | 0 | 12 |  |  | Red band |</t>
  </si>
  <si>
    <t>| 9 |  | 1 | 2026-08-01 | Phase 9 - Day 1: Heavy Pull + Grip + Shoulder Support | Serratus Wall Slides (banded) | Warmup | 2 | 0 | 8 |  |  | Red band |</t>
  </si>
  <si>
    <t>| 9 |  | 1 | 2026-08-01 | Phase 9 - Day 1: Heavy Pull + Grip + Shoulder Support | Cat-Camel | Warmup | 2 | 0 | 10 |  |  |  |</t>
  </si>
  <si>
    <t>| 9 |  | 1 | 2026-08-01 | Phase 9 - Day 1: Heavy Pull + Grip + Shoulder Support | Scap Push Ups | Push | 2 | 0 | 10 |  |  |  |</t>
  </si>
  <si>
    <t>| 9 |  | 1 | 2026-08-01 | Phase 9 - Day 1: Heavy Pull + Grip + Shoulder Support | Farmer's Walk | Carry | 1 | 170 |  | 60 |  | 2 mph, .5% incline  |</t>
  </si>
  <si>
    <t>| 9 |  | 1 | 2026-08-01 | Phase 9 - Day 1: Heavy Pull + Grip + Shoulder Support | Farmer's Walk | Carry | 2 | 170 |  | 46.800000000000004 |  | 2 mph, .5% incline; 47/60=0.783 |</t>
  </si>
  <si>
    <t>| 9 |  | 1 | 2026-08-01 | Phase 9 - Day 1: Heavy Pull + Grip + Shoulder Support | Farmer's Walk | Carry | 3 | 170 |  | 40.2 |  | 2 mph, .5% incline; 40/60=0.667 |</t>
  </si>
  <si>
    <t>| 9 |  | 1 | 2026-08-01 | Phase 9 - Day 1: Heavy Pull + Grip + Shoulder Support | Farmer's Walk | Carry | 4 | 170 |  | 34.8 |  | Poor grip from the start on left. Calloused padding pinched 2 mph, .5% incline; 35/60=0.583 |</t>
  </si>
  <si>
    <t>| 9 |  | 1 | 2026-08-01 | Phase 9 - Day 1: Heavy Pull + Grip + Shoulder Support | Chest-Supported Machine Row (formerly “Machine Press”) | Pull | 1 | 190 | 10 |  | 2+ | Warmup set on new machine; 90 lb (2- 45lb plates per arm; right accidentally had an extra 10 lb plate )  Tempo 2-1-3; RIR 2+; Hammer Strength ISO Lateral Row. Tempo  |</t>
  </si>
  <si>
    <t>| 9 |  | 1 | 2026-08-01 | Phase 9 - Day 1: Heavy Pull + Grip + Shoulder Support | Chest-Supported Machine Row (formerly “Machine Press”) | Pull | 2 | 220 | 10 |  | 2 | 90 lb (2- 45lb + 10s plates per arm; seat at 4; Tempo 2-1-3; RIR 2; Hammer Strength ISO Lateral Row. Tempo  |</t>
  </si>
  <si>
    <t>| 9 |  | 1 | 2026-08-01 | Phase 9 - Day 1: Heavy Pull + Grip + Shoulder Support | Chest-Supported Machine Row (formerly “Machine Press”) | Pull | 3 | 240 | 10 |  | 2 | 90 lb (2- 45lb + 10s plates per arm; seat at 4; Tempo 2-1-3; RIR 2; Hammer Strength ISO Lateral Row. Tempo  |</t>
  </si>
  <si>
    <t>| 9 |  | 1 | 2026-08-01 | Phase 9 - Day 1: Heavy Pull + Grip + Shoulder Support | Chest-Supported Machine Row (formerly “Machine Press”) | Pull | 4 | 270 | 8 |  | 2 | 135 lb per side; grip angle causes a slippage; (3- 45lb; seat at 4; Tempo 2-1-3; RIR 2; Hammer Strength ISO Lateral Row. Tempo  |</t>
  </si>
  <si>
    <t>| 9 |  | 1 | 2026-08-01 | Phase 9 - Day 1: Heavy Pull + Grip + Shoulder Support | Chest-Supported Machine Row (formerly “Machine Press”) | Pull | 5 | 270 | 8 |  | 2 | 135 lb per side; grip angle causes a slippage; (3- 45lb; seat at 4; Tempo 2-1-3; RIR 2; Hammer Strength ISO Lateral Row. Tempo  |</t>
  </si>
  <si>
    <t>| 9 |  | 1 | 2026-08-01 | Phase 9 - Day 1: Heavy Pull + Grip + Shoulder Support | Single-Arm Neutral Grip Cable Pulldown | Pull | 1 | 70 | 12 |  | 2 | Tempo 2-1-3; RIR 2; right grip fatigue around 11; slight ant cap awareness at full ROM contraction  |</t>
  </si>
  <si>
    <t>| 9 |  | 1 | 2026-08-01 | Phase 9 - Day 1: Heavy Pull + Grip + Shoulder Support | Single-Arm Neutral Grip Cable Pulldown | Pull | 2 | 75 | 11 |  | 2 | Tempo 2-1-3; RIR 2; left fatigue grip slip at 11 |</t>
  </si>
  <si>
    <t>| 9 |  | 1 | 2026-08-01 | Phase 9 - Day 1: Heavy Pull + Grip + Shoulder Support | Single-Arm Neutral Grip Cable Pulldown | Pull | 3 | 77.5 | 10 |  | 2 | 75 plate + 2.5 lbs; Tempo 2-1-3; RIR 2; left fatigue grip slip at 11 |</t>
  </si>
  <si>
    <t>| 9 |  | 1 | 2026-08-01 | Phase 9 - Day 1: Heavy Pull + Grip + Shoulder Support | Half-Kneeling Single-Arm Cable Row, Low-to-High Finish | Pull | 1 | 45 | 10 |  | 2 | Tempo 2-1-3; RIR 2; Matrix Low Row cable stack. Half kneeling on seat pad  |</t>
  </si>
  <si>
    <t>| 9 |  | 1 | 2026-08-01 | Phase 9 - Day 1: Heavy Pull + Grip + Shoulder Support | Half-Kneeling Single-Arm Cable Row, Low-to-High Finish | Pull | 2 | 50 | 12 |  | 2 | Tempo 2-1-3; RIR 2; Matrix Low Row cable stack. Half kneeling on seat pad  |</t>
  </si>
  <si>
    <t>| 9 |  | 1 | 2026-08-01 | Phase 9 - Day 1: Heavy Pull + Grip + Shoulder Support | Half-Kneeling Single-Arm Cable Row, Low-to-High Finish | Pull | 3 | 55 | 9 |  | 2 | 55 lb plate feels about double PF machine; Tempo 2-1-3; RIR 2; Matrix Low Row cable stack. Half kneeling on seat pad  |</t>
  </si>
  <si>
    <t>| 9 |  | 1 | 2026-08-01 | Phase 9 - Day 1: Heavy Pull + Grip + Shoulder Support | Incline Dumbbell Curl (Supinated) | Arms_Biceps | 1 | 30 | 9 |  | 1-2 | Tempo 2-1-3; RIR 1-2; matrix bench at 3 which is much lower/closer to hitting the floor on extension  |</t>
  </si>
  <si>
    <t>| 9 |  | 1 | 2026-08-01 | Phase 9 - Day 1: Heavy Pull + Grip + Shoulder Support | Incline Dumbbell Curl (Supinated) | Arms_Biceps | 2 | 30 | 7 |  | 1-2 | Tempo 2-1-3; RIR 1-2; matrix bench at 3 which is much lower/closer to hitting the floor on extension  |</t>
  </si>
  <si>
    <t>| 9 |  | 1 | 2026-08-01 | Phase 9 - Day 1: Heavy Pull + Grip + Shoulder Support | Incline Dumbbell Curl (Supinated) | Arms_Biceps | 3 | 30 | 6 |  | 1-2 | Little posterior instability when fatigued on right; Tempo 2-1-3; RIR 1-2; matrix bench at 3 which is much lower/closer to hitting the floor on extension  |</t>
  </si>
  <si>
    <t>| 9 |  | 1 | 2026-08-01 | Phase 9 - Day 1: Heavy Pull + Grip + Shoulder Support | Face Pull (w External Rotation) | Pull | 1 | 45 | 15 |  | 2 | Tempo 2-1-3; RIR 2; slight post and ant awareness on LEFT at full contraction starting at 12- |</t>
  </si>
  <si>
    <t>| 9 |  | 1 | 2026-08-01 | Phase 9 - Day 1: Heavy Pull + Grip + Shoulder Support | Face Pull (w External Rotation) | Pull | 2 | 50 | 15 |  | 2 | Tempo 2-1-3; RIR 2 |</t>
  </si>
  <si>
    <t>| 9 |  | 1 | 2026-08-01 | Phase 9 - Day 1: Heavy Pull + Grip + Shoulder Support | Face Pull (w External Rotation) | Pull | 3 | 55 | 12 |  | 2 | Tempo 2-1-3; RIR 2 |</t>
  </si>
  <si>
    <t>| 9 |  | 1 | 2026-08-01 | Phase 9 - Day 1: Heavy Pull + Grip + Shoulder Support | Internal Cable Rotation | Other | 1 | 5 | 12 |  | 4+ | Tempo 2-1-2; RIR 4+ |</t>
  </si>
  <si>
    <t>| 9 |  | 1 | 2026-08-01 | Phase 9 - Day 1: Heavy Pull + Grip + Shoulder Support | Internal Cable Rotation | Other | 2 | 5 | 12 |  | 4+ | Tempo 2-1-2; RIR 4+ |</t>
  </si>
  <si>
    <t>| 9 |  | 1 | 2026-08-01 | Phase 9 - Day 1: Heavy Pull + Grip + Shoulder Support | Dead Hang | Carry | 1 | 0 |  | 34.8 |  | 35/60=0.583; thick grip at NXGen |</t>
  </si>
  <si>
    <t>| 9 |  | 1 | 2026-08-01 | Phase 9 - Day 1: Heavy Pull + Grip + Shoulder Support | Dead Hang | Carry | 2 | 0 |  | 34.8 |  | 35/60=0.583; thick grip at NXGen |</t>
  </si>
  <si>
    <t>| 9 |  | 2 | 2026-08-03 | Phase 9 - Day 2: Heavy Push + Shoulder Performance | Treadmill Walking | Cardio | 1 |  |  | 300 |  | 4.5mph, 5% incline |</t>
  </si>
  <si>
    <t>| 9 |  | 2 | 2026-08-03 | Phase 9 - Day 2: Heavy Push + Shoulder Performance | Scap Push Ups | Push | 1 | 0 | 8 |  |  |  |</t>
  </si>
  <si>
    <t>| 9 |  | 2 | 2026-08-03 | Phase 9 - Day 2: Heavy Push + Shoulder Performance | Band Pull Aparts | Warmup | 1 | 0 | 15 |  |  | Red band |</t>
  </si>
  <si>
    <t>| 9 |  | 2 | 2026-08-03 | Phase 9 - Day 2: Heavy Push + Shoulder Performance | Band External Rotations | Warmup | 1 | 0 | 12 |  |  | Red band |</t>
  </si>
  <si>
    <t>| 9 |  | 2 | 2026-08-03 | Phase 9 - Day 2: Heavy Push + Shoulder Performance | Serratus Wall Slides (banded) | Warmup | 1 | 0 | 8 |  |  | Red band |</t>
  </si>
  <si>
    <t>| 9 |  | 2 | 2026-08-03 | Phase 9 - Day 2: Heavy Push + Shoulder Performance | Scap Push Ups | Push | 2 | 0 | 8 |  |  |  |</t>
  </si>
  <si>
    <t>| 9 |  | 2 | 2026-08-03 | Phase 9 - Day 2: Heavy Push + Shoulder Performance | Band Pull Aparts | Warmup | 2 | 0 | 15 |  |  | Red band |</t>
  </si>
  <si>
    <t>| 9 |  | 2 | 2026-08-03 | Phase 9 - Day 2: Heavy Push + Shoulder Performance | Band External Rotations | Warmup | 2 | 0 | 12 |  |  | Red band |</t>
  </si>
  <si>
    <t>| 9 |  | 2 | 2026-08-03 | Phase 9 - Day 2: Heavy Push + Shoulder Performance | Serratus Wall Slides (banded) | Warmup | 2 | 0 | 8 |  |  | Red band |</t>
  </si>
  <si>
    <t>| 9 |  | 2 | 2026-08-03 | Phase 9 - Day 2: Heavy Push + Shoulder Performance | Scap Push Ups | Push | 3 | 0 | 8 |  |  |  |</t>
  </si>
  <si>
    <t>| 9 |  | 2 | 2026-08-03 | Phase 9 - Day 2: Heavy Push + Shoulder Performance | Neutral Grip Dumbbell Floor Press | Push | 1 | 130 | 8 |  | 1-2 | Warmup and positioning setup: Tempo 2-1-3; RIR 1-2; did a slightly underhand rotation. Slight slight. Helped the ant cap awareness slightly  |</t>
  </si>
  <si>
    <t>| 9 |  | 2 | 2026-08-03 | Phase 9 - Day 2: Heavy Push + Shoulder Performance | Neutral Grip Dumbbell Floor Press | Push | 2 | 130 | 8 |  | 2 | Tempo 2-1-3; RIR 2; did a slightly underhand rotation. Slight slight. Helped the ant cap awareness slightly  |</t>
  </si>
  <si>
    <t>| 9 |  | 2 | 2026-08-03 | Phase 9 - Day 2: Heavy Push + Shoulder Performance | Neutral Grip Dumbbell Floor Press | Push | 3 | 140 | 6 |  | 1-2 | Tempo 2-1-3; RIR 1-2; did a slightly underhand rotation. Slight slight. Helped the ant cap awareness slightly  |</t>
  </si>
  <si>
    <t>| 9 |  | 2 | 2026-08-03 | Phase 9 - Day 2: Heavy Push + Shoulder Performance | Neutral Grip Dumbbell Floor Press | Push | 4 | 150 | 5 |  | 1 | Tempo 2-1-3; RIR 1 |</t>
  </si>
  <si>
    <t>| 9 |  | 2 | 2026-08-03 | Phase 9 - Day 2: Heavy Push + Shoulder Performance | Neutral Grip Dumbbell Floor Press | Push | 5 | 150 | 4.5 |  | 1 | Tempo 2-1-3; RIR 1 |</t>
  </si>
  <si>
    <t>| 9 |  | 2 | 2026-08-03 | Phase 9 - Day 2: Heavy Push + Shoulder Performance | Supine Press Machine - Plate Loaded | Push | 1 | 50 | 10 |  |  | Warmup: Hammer Strength ISO-Lateral horizontal bench press (plate loaded) supinated grip |</t>
  </si>
  <si>
    <t>| 9 |  | 2 | 2026-08-03 | Phase 9 - Day 2: Heavy Push + Shoulder Performance | Supine Press Machine - Plate Loaded | Push | 2 | 90 | 8 |  | 2 | Lockout on right felt the most awareness; tempo 2-1-3; RIR 2 |</t>
  </si>
  <si>
    <t>| 9 |  | 2 | 2026-08-03 | Phase 9 - Day 2: Heavy Push + Shoulder Performance | Supine Press Machine - Plate Loaded | Push | 3 | 90 | 9 |  | 2 | Lockout on right felt the most awareness; tempo 2-1-3; RIR 2 |</t>
  </si>
  <si>
    <t>| 9 |  | 2 | 2026-08-03 | Phase 9 - Day 2: Heavy Push + Shoulder Performance | Cable High To Mid Fly | Push | 1 | 30 | 12 |  | 2 | Tempo 2-2-3; RIR 2 (15 lbs per side) |</t>
  </si>
  <si>
    <t>| 9 |  | 2 | 2026-08-03 | Phase 9 - Day 2: Heavy Push + Shoulder Performance | Cable High To Mid Fly | Push | 2 | 40 | 10 |  | 2 | Tempo 2-2-3; RIR 2 (20 lbs per side) |</t>
  </si>
  <si>
    <t>| 9 |  | 2 | 2026-08-03 | Phase 9 - Day 2: Heavy Push + Shoulder Performance | Cable High To Mid Fly | Push | 3 | 40 | 8 |  | 1-2 | Tempo 2-2-3; RIR 1-2 (20 lbs per side) |</t>
  </si>
  <si>
    <t>| 9 |  | 2 | 2026-08-03 | Phase 9 - Day 2: Heavy Push + Shoulder Performance | Cable High To Mid Fly | Push | 4 | 40 | 7 |  | 1 | Tempo 2-2-3; RIR 1 (20 lbs per side) |</t>
  </si>
  <si>
    <t>| 9 |  | 2 | 2026-08-03 | Phase 9 - Day 2: Heavy Push + Shoulder Performance | Seated Neutral Grip DB Overhead Press | Push | 1 | 50 | 10 |  | 1-2 | Tempo 2-1-3; RIR 1-2 |</t>
  </si>
  <si>
    <t>| 9 |  | 2 | 2026-08-03 | Phase 9 - Day 2: Heavy Push + Shoulder Performance | Seated Neutral Grip DB Overhead Press | Push | 2 | 50 | 10 |  | 1-2 | Tempo 2-1-3; RIR 1-2 |</t>
  </si>
  <si>
    <t>| 9 |  | 2 | 2026-08-03 | Phase 9 - Day 2: Heavy Push + Shoulder Performance | Seated Neutral Grip DB Overhead Press | Push | 3 | 50 | 9 |  | 1 | Tempo 2-1-3; RIR 1 |</t>
  </si>
  <si>
    <t>| 9 |  | 2 | 2026-08-03 | Phase 9 - Day 2: Heavy Push + Shoulder Performance | Single-Arm Overhead Cable Extension | Arms_Triceps | 1 | 25 | 10 |  | 1-2 | Tempo 2-1-3; RIR 1-2 on left; 2 on right  |</t>
  </si>
  <si>
    <t>| 9 |  | 2 | 2026-08-03 | Phase 9 - Day 2: Heavy Push + Shoulder Performance | Single-Arm Overhead Cable Extension | Arms_Triceps | 2 | 25 | 8 |  | 1 | Tempo 2-1-3; RIR 1 |</t>
  </si>
  <si>
    <t>| 9 |  | 2 | 2026-08-03 | Phase 9 - Day 2: Heavy Push + Shoulder Performance | Single-Arm Overhead Cable Extension | Arms_Triceps | 3 | 27.5 | 8 |  | 1 | Tempo 2-1-3; RIR 1 |</t>
  </si>
  <si>
    <t>| 9 |  | 2 | 2026-08-03 | Phase 9 - Day 2: Heavy Push + Shoulder Performance | High Cable Tricep Pushdown | Arms_Triceps | 1 | 75 | 7 |  | 1-2 | Tempo 3-1-2; RIR 1-2 |</t>
  </si>
  <si>
    <t>| 9 |  | 2 | 2026-08-03 | Phase 9 - Day 2: Heavy Push + Shoulder Performance | High Cable Tricep Pushdown | Arms_Triceps | 2 | 75 | 7 |  | 1-2 | Tempo 3-1-2; RIR 1-2 |</t>
  </si>
  <si>
    <t>| 9 |  | 2 | 2026-08-03 | Phase 9 - Day 2: Heavy Push + Shoulder Performance | High Cable Tricep Pushdown | Arms_Triceps | 3 | 75 | 6 |  | 1-2 | Tempo 3-1-2; RIR 1-2 |</t>
  </si>
  <si>
    <t>| 9 |  | 2 | 2026-08-03 | Phase 9 - Day 2: Heavy Push + Shoulder Performance | Internal Cable Rotation | Other | 1 | 10 | 12 |  | 2+ | Tempo 2-1-2; RIR 2+ |</t>
  </si>
  <si>
    <t>| 9 |  | 2 | 2026-08-03 | Phase 9 - Day 2: Heavy Push + Shoulder Performance | Internal Cable Rotation | Other | 2 | 10 | 13 |  | 2+ | Tempo 2-1-2; RIR 2+ |</t>
  </si>
  <si>
    <t>| 9 |  | 2 | 2026-08-03 | Phase 9 - Day 2: Heavy Push + Shoulder Performance | Internal Cable Rotation | Other | 3 | 10 | 15 |  | 2+ | Tempo 2-1-2; RIR 2+ |</t>
  </si>
  <si>
    <t>| 9 |  | 2 | 2026-08-03 | Phase 9 - Day 2: Heavy Push + Shoulder Performance | Dead Hang | Carry | 1 | 0 |  | 45 |  | Decompression swayed and slight scap flex but maintained dead hang |</t>
  </si>
  <si>
    <t>| 9 |  | 2 | 2026-08-03 | Phase 9 - Day 2: Heavy Push + Shoulder Performance | Dead Hang | Carry | 2 | 0 |  | 45 |  |  |</t>
  </si>
  <si>
    <t>| 9 |  | 3 | 2026-08-04 | Phase 9 - Day 3: Lower Body + Unilateral Strength + Carry Performance | Prisoners Squat | Legs | 1 | 0 | 10 |  |  |  |</t>
  </si>
  <si>
    <t>| 9 |  | 3 | 2026-08-04 | Phase 9 - Day 3: Lower Body + Unilateral Strength + Carry Performance | Hip Hinge | Warmup | 1 | 0 | 10 |  |  |  |</t>
  </si>
  <si>
    <t>| 9 |  | 3 | 2026-08-04 | Phase 9 - Day 3: Lower Body + Unilateral Strength + Carry Performance | Glute Extension | Legs | 1 | 0 | 10 |  |  |  |</t>
  </si>
  <si>
    <t>| 9 |  | 3 | 2026-08-04 | Phase 9 - Day 3: Lower Body + Unilateral Strength + Carry Performance | Walking Lunges | Legs | 1 | 0 |  | 8 |  |  |</t>
  </si>
  <si>
    <t>| 9 |  | 3 | 2026-08-04 | Phase 9 - Day 3: Lower Body + Unilateral Strength + Carry Performance | Standing Calf Raise | Legs | 1 | 0 | 12 |  |  |  |</t>
  </si>
  <si>
    <t>| 9 |  | 3 | 2026-08-04 | Phase 9 - Day 3: Lower Body + Unilateral Strength + Carry Performance | Treadmill Walking | Cardio | 1 |  |  | 300 |  | 4.5 mph, 5% incline  |</t>
  </si>
  <si>
    <t>| 9 |  | 3 | 2026-08-04 | Phase 9 - Day 3: Lower Body + Unilateral Strength + Carry Performance | Prisoners Squat | Legs | 2 | 0 | 10 |  |  |  |</t>
  </si>
  <si>
    <t>| 9 |  | 3 | 2026-08-04 | Phase 9 - Day 3: Lower Body + Unilateral Strength + Carry Performance | Hip Hinge | Warmup | 2 | 0 | 10 |  |  |  |</t>
  </si>
  <si>
    <t>| 9 |  | 3 | 2026-08-04 | Phase 9 - Day 3: Lower Body + Unilateral Strength + Carry Performance | Glute Extension | Legs | 2 | 0 | 10 |  |  |  |</t>
  </si>
  <si>
    <t>| 9 |  | 3 | 2026-08-04 | Phase 9 - Day 3: Lower Body + Unilateral Strength + Carry Performance | Walking Lunges | Legs | 2 | 0 |  | 8 |  |  |</t>
  </si>
  <si>
    <t>| 9 |  | 3 | 2026-08-04 | Phase 9 - Day 3: Lower Body + Unilateral Strength + Carry Performance | Farmer's Walk | Carry | 1 | 170 |  | 60 |  | 2 mph, 0.5% incline |</t>
  </si>
  <si>
    <t>| 9 |  | 3 | 2026-08-04 | Phase 9 - Day 3: Lower Body + Unilateral Strength + Carry Performance | Farmer's Walk | Carry | 2 | 170 |  | 46.800000000000004 |  | 47/60=0.783 |</t>
  </si>
  <si>
    <t>| 9 |  | 3 | 2026-08-04 | Phase 9 - Day 3: Lower Body + Unilateral Strength + Carry Performance | Farmer's Walk | Carry | 3 | 170 |  | 43.8 |  | 44/60=0.733 |</t>
  </si>
  <si>
    <t>| 9 |  | 3 | 2026-08-04 | Phase 9 - Day 3: Lower Body + Unilateral Strength + Carry Performance | Farmer's Walk | Carry | 4 | 170 |  | 43.8 |  | 44/60=0.733 |</t>
  </si>
  <si>
    <t>| 9 |  | 3 | 2026-08-04 | Phase 9 - Day 3: Lower Body + Unilateral Strength + Carry Performance | Goblet Squat | Legs | 1 | 80 | 10 |  | 1-2 | Tempo 2-1-3; RIR 1-2 |</t>
  </si>
  <si>
    <t>| 9 |  | 3 | 2026-08-04 | Phase 9 - Day 3: Lower Body + Unilateral Strength + Carry Performance | Goblet Squat | Legs | 2 | 80 | 9 |  | 1-2 | Tempo 2-1-3; RIR 1-2; slight heel lift on right at 9th rep |</t>
  </si>
  <si>
    <t>| 9 |  | 3 | 2026-08-04 | Phase 9 - Day 3: Lower Body + Unilateral Strength + Carry Performance | Goblet Squat | Legs | 3 | 85 | 8 |  | 2 | Tempo 2-1-3; RIR 2 |</t>
  </si>
  <si>
    <t>| 9 |  | 3 | 2026-08-04 | Phase 9 - Day 3: Lower Body + Unilateral Strength + Carry Performance | Goblet Squat | Legs | 4 | 85 | 7 |  | 1 | Tempo 2-1-3; RIR 1 |</t>
  </si>
  <si>
    <t>| 9 |  | 3 | 2026-08-04 | Phase 9 - Day 3: Lower Body + Unilateral Strength + Carry Performance | Dumbbell Romanian Deadlift | Legs | 1 | 170 | 10 |  | 1-2 | 2-1-3; RIR 1-2 |</t>
  </si>
  <si>
    <t>| 9 |  | 3 | 2026-08-04 | Phase 9 - Day 3: Lower Body + Unilateral Strength + Carry Performance | Dumbbell Romanian Deadlift | Legs | 2 | 170 | 9 |  | 1 | 2-1-3; RIR 1 |</t>
  </si>
  <si>
    <t>| 9 |  | 3 | 2026-08-04 | Phase 9 - Day 3: Lower Body + Unilateral Strength + Carry Performance | Dumbbell Romanian Deadlift | Legs | 3 | 170 | 8 |  | 1 | 2-1-3; RIR 1; grip tried to roll to fingertip  |</t>
  </si>
  <si>
    <t>| 9 |  | 3 | 2026-08-04 | Phase 9 - Day 3: Lower Body + Unilateral Strength + Carry Performance | Bulgarian Split Squat | Legs | 1 | 50 | 8 |  | 1-2 | Contralateral load/hold; tempo 2-1-3; RIR 1-2 |</t>
  </si>
  <si>
    <t>| 9 |  | 3 | 2026-08-04 | Phase 9 - Day 3: Lower Body + Unilateral Strength + Carry Performance | Bulgarian Split Squat | Legs | 2 | 50 | 8 |  | 1-2 | Has to switch benches due to crowd. Second set had rear foot much higher; Contralateral load/hold; tempo 2-1-3; RIR 1-2 |</t>
  </si>
  <si>
    <t>| 9 |  | 3 | 2026-08-04 | Phase 9 - Day 3: Lower Body + Unilateral Strength + Carry Performance | Bulgarian Split Squat | Legs | 3 | 50 | 8 |  | 1-2 | Has to switch benches due to crowd. Second set had rear foot much higher; Contralateral load/hold; tempo 2-1-3; RIR 1-2 |</t>
  </si>
  <si>
    <t>| 9 |  | 3 | 2026-08-04 | Phase 9 - Day 3: Lower Body + Unilateral Strength + Carry Performance | Standing Calf Raises using Machine | Legs | 1 | 130 | 15 |  | 2 | Tempo 2-1-3; RIR 2;  |</t>
  </si>
  <si>
    <t>| 9 |  | 3 | 2026-08-04 | Phase 9 - Day 3: Lower Body + Unilateral Strength + Carry Performance | Standing Calf Raises using Machine | Legs | 2 | 130 | 15 |  | 1-2 | Tempo 2-1-3; RIR 1-2 |</t>
  </si>
  <si>
    <t>| 9 |  | 3 | 2026-08-04 | Phase 9 - Day 3: Lower Body + Unilateral Strength + Carry Performance | Standing Calf Raises using Machine | Legs | 3 | 130 | 12 |  | 1 | Tempo 2-1-3; RIR 1 |</t>
  </si>
  <si>
    <t>| 9 |  | 3 | 2026-08-04 | Phase 9 - Day 3: Lower Body + Unilateral Strength + Carry Performance | Internal Cable Rotation | Other | 1 | 10 | 12 |  | 2 | Tempo 2-1-2; RIR 2 |</t>
  </si>
  <si>
    <t>| 9 |  | 3 | 2026-08-04 | Phase 9 - Day 3: Lower Body + Unilateral Strength + Carry Performance | Internal Cable Rotation | Other | 2 | 10 | 12 |  | 2 | Tempo 2-1-2; RIR 2 |</t>
  </si>
  <si>
    <t>| 9 |  | 3 | 2026-08-04 | Phase 9 - Day 3: Lower Body + Unilateral Strength + Carry Performance | Dead Hang | Carry | 1 | 0 |  | 60 |  |  |</t>
  </si>
  <si>
    <t>| 9 |  | 3 | 2026-08-04 | Phase 9 - Day 3: Lower Body + Unilateral Strength + Carry Performance | Dead Hang | Carry | 2 | 0 |  | 45 |  |  |</t>
  </si>
  <si>
    <t>| 9 |  | 4 | 2026-08-05 | Phase 9 - Day 4: Upper Hypertrophy + Capacity + Grip | Treadmill Walking | Cardio | 1 |  |  | 900 |  | Walked from home to gym. .9 miles |</t>
  </si>
  <si>
    <t>| 9 |  | 4 | 2026-08-05 | Phase 9 - Day 4: Upper Hypertrophy + Capacity + Grip | Band Pull Aparts | Warmup | 1 | 0 | 15 |  |  | Red band |</t>
  </si>
  <si>
    <t>| 9 |  | 4 | 2026-08-05 | Phase 9 - Day 4: Upper Hypertrophy + Capacity + Grip | Serratus Wall Slides (banded) | Warmup | 1 | 0 | 8 |  |  | Red band |</t>
  </si>
  <si>
    <t>| 9 |  | 4 | 2026-08-05 | Phase 9 - Day 4: Upper Hypertrophy + Capacity + Grip | Band External Rotations | Warmup | 1 | 0 | 12 |  |  | Red band |</t>
  </si>
  <si>
    <t>| 9 |  | 4 | 2026-08-05 | Phase 9 - Day 4: Upper Hypertrophy + Capacity + Grip | Band Pull Aparts | Warmup | 2 | 0 | 15 |  |  | Red band |</t>
  </si>
  <si>
    <t>| 9 |  | 4 | 2026-08-05 | Phase 9 - Day 4: Upper Hypertrophy + Capacity + Grip | Serratus Wall Slides (banded) | Warmup | 2 | 0 | 8 |  |  | Red band |</t>
  </si>
  <si>
    <t>| 9 |  | 4 | 2026-08-05 | Phase 9 - Day 4: Upper Hypertrophy + Capacity + Grip | Band External Rotations | Warmup | 2 | 0 | 12 |  |  | Red band |</t>
  </si>
  <si>
    <t>| 9 |  | 4 | 2026-08-05 | Phase 9 - Day 4: Upper Hypertrophy + Capacity + Grip | Neutral Grip Machine Press | Other | 1 | 60 | 12 |  | 2+ | Matrix Chest Press machine; warmup: tempo 2-1-3; RIR 2+ |</t>
  </si>
  <si>
    <t>| 9 |  | 4 | 2026-08-05 | Phase 9 - Day 4: Upper Hypertrophy + Capacity + Grip | Neutral Grip Machine Press | Other | 2 | 100 | 10 |  | 2 | Tempo 2-1-3; RIR 2; No neutral grip option on this machine (or any at PF… only plate loaded supine outside of machine) |</t>
  </si>
  <si>
    <t>| 9 |  | 4 | 2026-08-05 | Phase 9 - Day 4: Upper Hypertrophy + Capacity + Grip | Neutral Grip Machine Press | Other | 3 | 100 | 10 |  | 2 | Tempo 2-1-3; RIR 2; No neutral grip option on this machine (or any at PF… only plate loaded supine outside of machine) |</t>
  </si>
  <si>
    <t>| 9 |  | 4 | 2026-08-05 | Phase 9 - Day 4: Upper Hypertrophy + Capacity + Grip | Neutral Grip Machine Press | Other | 4 | 110 | 10 |  | 2 | Seat at 2 for all sets; Tempo 2-1-3; RIR 2; No neutral grip option on this machine (or any at PF… only plate loaded supine outside of machine) |</t>
  </si>
  <si>
    <t>| 9 |  | 4 | 2026-08-05 | Phase 9 - Day 4: Upper Hypertrophy + Capacity + Grip | Chest Supported DB Row (Spider) | Pull | 1 | 120 | 12 |  | 2 | Tempo 2-1-3; RIR 2; bench at 4; dumbbells to hips and close to body on contraction; 60 lbs DB per hand  |</t>
  </si>
  <si>
    <t>| 9 |  | 4 | 2026-08-05 | Phase 9 - Day 4: Upper Hypertrophy + Capacity + Grip | Chest Supported DB Row (Spider) | Pull | 2 | 120 | 12 |  | 1-2 | Tempo 2-1-3; RIR 1-2; bench at 4; dumbbells to hips and close to body on contraction; 60 lbs DB per hand  |</t>
  </si>
  <si>
    <t>| 9 |  | 4 | 2026-08-05 | Phase 9 - Day 4: Upper Hypertrophy + Capacity + Grip | Chest Supported DB Row (Spider) | Pull | 3 | 120 | 11 |  | 1 | Tempo 2-1-3; RIR 1; bench at 4; dumbbells to hips and close to body on contraction; 60 lbs DB per hand ; lay engagement tired at 10 |</t>
  </si>
  <si>
    <t>| 9 |  | 4 | 2026-08-05 | Phase 9 - Day 4: Upper Hypertrophy + Capacity + Grip | Single-Arm Neutral Grip Cable Pulldown | Pull | 1 | 80 | 10 |  | 2 | Triceps High Pressdown cable machine; tempo 2-1-3; RIR 2 |</t>
  </si>
  <si>
    <t>| 9 |  | 4 | 2026-08-05 | Phase 9 - Day 4: Upper Hypertrophy + Capacity + Grip | Single-Arm Neutral Grip Cable Pulldown | Pull | 2 | 80 | 10 |  | 1-2 | Tempo 2-1-3; RIR 1-2; any/all shoulder awareness disappears if I keep elbow flare from occurring. Tight and tucked there is no awareness |</t>
  </si>
  <si>
    <t>| 9 |  | 4 | 2026-08-05 | Phase 9 - Day 4: Upper Hypertrophy + Capacity + Grip | Single-Arm Neutral Grip Cable Pulldown | Pull | 3 | 80 | 9 |  | 1 | Tempo 2-1-3; RIR 1; grip starting to go on 9; any/all shoulder awareness disappears if I keep elbow flare from occurring. Tight and tucked there is no awareness |</t>
  </si>
  <si>
    <t>| 9 |  | 4 | 2026-08-05 | Phase 9 - Day 4: Upper Hypertrophy + Capacity + Grip | Cable Lateral Raise (using elbow strap setup) | Push | 1 | 10 | 12 |  | 2+ | Machine at 10; tempo 2-1-3: RIR 2+ |</t>
  </si>
  <si>
    <t>| 9 |  | 4 | 2026-08-05 | Phase 9 - Day 4: Upper Hypertrophy + Capacity + Grip | Cable Lateral Raise (using elbow strap setup) | Push | 2 | 15 | 12 |  | 2+ | Machine at 10; tempo 2-1-3: RIR 2+ |</t>
  </si>
  <si>
    <t>| 9 |  | 4 | 2026-08-05 | Phase 9 - Day 4: Upper Hypertrophy + Capacity + Grip | Cable Lateral Raise (using elbow strap setup) | Push | 3 | 15 | 8 |  | 2+ | Left got 10, Right fatigued much sooner; Machine at 10; tempo 2-1-3: RIR 2+ |</t>
  </si>
  <si>
    <t>| 9 |  | 4 | 2026-08-05 | Phase 9 - Day 4: Upper Hypertrophy + Capacity + Grip | Kneeling Single Arm Rope Cable Extension | Arms_Triceps | 1 | 20 | 12 |  | 2+ | Tempo 2-1-3; RIR 2+;  |</t>
  </si>
  <si>
    <t>| 9 |  | 4 | 2026-08-05 | Phase 9 - Day 4: Upper Hypertrophy + Capacity + Grip | Kneeling Single Arm Rope Cable Extension | Arms_Triceps | 2 | 25 | 11 |  | 2 | Tempo 2-1-3; RIR 2; right fatigued at 10 but got through 11 |</t>
  </si>
  <si>
    <t>| 9 |  | 4 | 2026-08-05 | Phase 9 - Day 4: Upper Hypertrophy + Capacity + Grip | Kneeling Single Arm Rope Cable Extension | Arms_Triceps | 3 | 25 | 9 |  | 2 | Tempo 2-1-3; RIR 2; right fatigued at 10 but got through 11 |</t>
  </si>
  <si>
    <t>| 9 |  | 4 | 2026-08-05 | Phase 9 - Day 4: Upper Hypertrophy + Capacity + Grip | Standing One Arm Bicep Curl with Cable (Anchored) | Arms_Biceps | 1 | 20 | 12 |  | 2 | Tempo 2-1-3; RIR 2 |</t>
  </si>
  <si>
    <t>| 9 |  | 4 | 2026-08-05 | Phase 9 - Day 4: Upper Hypertrophy + Capacity + Grip | Standing One Arm Bicep Curl with Cable (Anchored) | Arms_Biceps | 2 | 22.5 | 10 |  | 2 | Tempo 2-1-3; RIR 2 |</t>
  </si>
  <si>
    <t>| 9 |  | 4 | 2026-08-05 | Phase 9 - Day 4: Upper Hypertrophy + Capacity + Grip | Standing One Arm Bicep Curl with Cable (Anchored) | Arms_Biceps | 3 | 25 | 8 |  | 2 | Tempo 2-1-3; RIR 2 |</t>
  </si>
  <si>
    <t>| 9 |  | 4 | 2026-08-05 | Phase 9 - Day 4: Upper Hypertrophy + Capacity + Grip | Farmer’s Hold | Carry | 1 | 130 |  | 60 |  |  |</t>
  </si>
  <si>
    <t>| 9 |  | 4 | 2026-08-05 | Phase 9 - Day 4: Upper Hypertrophy + Capacity + Grip | Farmer’s Hold | Carry | 2 | 150 |  | 49.8 |  | 50/60=0.833 |</t>
  </si>
  <si>
    <t>| 9 |  | 4 | 2026-08-05 | Phase 9 - Day 4: Upper Hypertrophy + Capacity + Grip | Treadmill Walking | Cardio | 2 |  |  | 780 |  | Walked from gym to home. .9 miles |</t>
  </si>
  <si>
    <t>| 9 |  | 1 | 2026-08-08 | Phase 9 - Day 1: Heavy Pull + Grip + Shoulder Support | Treadmill Walking | Cardio | 1 |  |  | 301 |  | 4.5 mph, 5% incline |</t>
  </si>
  <si>
    <t>| 9 |  | 1 | 2026-08-08 | Phase 9 - Day 1: Heavy Pull + Grip + Shoulder Support | Band Pull Aparts | Warmup | 1 | 0 | 15 |  |  | Red |</t>
  </si>
  <si>
    <t>| 9 |  | 1 | 2026-08-08 | Phase 9 - Day 1: Heavy Pull + Grip + Shoulder Support | Band External Rotations | Warmup | 1 | 0 | 12 |  |  |  |</t>
  </si>
  <si>
    <t>| 9 |  | 1 | 2026-08-08 | Phase 9 - Day 1: Heavy Pull + Grip + Shoulder Support | Serratus Wall Slides (banded) | Warmup | 1 | 0 | 8 |  |  |  |</t>
  </si>
  <si>
    <t>| 9 |  | 1 | 2026-08-08 | Phase 9 - Day 1: Heavy Pull + Grip + Shoulder Support | Cat-Camel | Warmup | 1 | 0 | 10 |  |  |  |</t>
  </si>
  <si>
    <t>| 9 |  | 1 | 2026-08-08 | Phase 9 - Day 1: Heavy Pull + Grip + Shoulder Support | Scap Push Ups | Push | 1 | 0 | 10 |  |  |  |</t>
  </si>
  <si>
    <t>| 9 |  | 1 | 2026-08-08 | Phase 9 - Day 1: Heavy Pull + Grip + Shoulder Support | Band Pull Aparts | Warmup | 2 | 0 | 15 |  |  | Red |</t>
  </si>
  <si>
    <t>| 9 |  | 1 | 2026-08-08 | Phase 9 - Day 1: Heavy Pull + Grip + Shoulder Support | Band External Rotations | Warmup | 2 | 0 | 12 |  |  |  |</t>
  </si>
  <si>
    <t>| 9 |  | 1 | 2026-08-08 | Phase 9 - Day 1: Heavy Pull + Grip + Shoulder Support | Serratus Wall Slides (banded) | Warmup | 2 | 0 | 8 |  |  |  |</t>
  </si>
  <si>
    <t>| 9 |  | 1 | 2026-08-08 | Phase 9 - Day 1: Heavy Pull + Grip + Shoulder Support | Cat-Camel | Warmup | 2 | 0 | 10 |  |  |  |</t>
  </si>
  <si>
    <t>| 9 |  | 1 | 2026-08-08 | Phase 9 - Day 1: Heavy Pull + Grip + Shoulder Support | Scap Push Ups | Push | 2 | 0 | 10 |  |  |  |</t>
  </si>
  <si>
    <t>| 9 |  | 1 | 2026-08-08 | Phase 9 - Day 1: Heavy Pull + Grip + Shoulder Support | Farmer's Walk | Carry | 1 | 150 |  | 79.800000000000011 |  | Planet Fitness; 80/60=1.333 |</t>
  </si>
  <si>
    <t>| 9 |  | 1 | 2026-08-08 | Phase 9 - Day 1: Heavy Pull + Grip + Shoulder Support | Farmer's Walk | Carry | 2 | 150 |  | 64.800000000000011 |  | 65/60=1.0833 |</t>
  </si>
  <si>
    <t>| 9 |  | 1 | 2026-08-08 | Phase 9 - Day 1: Heavy Pull + Grip + Shoulder Support | Farmer's Walk | Carry | 3 | 150 |  | 60 |  |  |</t>
  </si>
  <si>
    <t>| 9 |  | 1 | 2026-08-08 | Phase 9 - Day 1: Heavy Pull + Grip + Shoulder Support | Farmer's Walk | Carry | 4 | 150 |  | 55.2 |  | 55/60=0.917 |</t>
  </si>
  <si>
    <t>| 9 |  | 1 | 2026-08-08 | Phase 9 - Day 1: Heavy Pull + Grip + Shoulder Support | Chest-Supported Machine Row (formerly “Machine Press”) | Pull | 1 | 190 | 10 |  | 1-2 | Planet Fitness new machine; matrix ultra diverging seated row machine; seat at 3: chest pad at 9; tempo 2-1-3; RIR 1-2 |</t>
  </si>
  <si>
    <t>| 9 |  | 1 | 2026-08-08 | Phase 9 - Day 1: Heavy Pull + Grip + Shoulder Support | Chest-Supported Machine Row (formerly “Machine Press”) | Pull | 2 | 200 | 10 |  | 1-2 | Tempo 2-1-3; RIR 1-2; |</t>
  </si>
  <si>
    <t>| 9 |  | 1 | 2026-08-08 | Phase 9 - Day 1: Heavy Pull + Grip + Shoulder Support | Chest-Supported Machine Row (formerly “Machine Press”) | Pull | 3 | 205 | 7 |  | 1-2 | Tempo 2-1-3; RIR 1-2; |</t>
  </si>
  <si>
    <t>| 9 |  | 1 | 2026-08-08 | Phase 9 - Day 1: Heavy Pull + Grip + Shoulder Support | Chest-Supported Machine Row (formerly “Machine Press”) | Pull | 4 | 207.5 | 7 |  | 1 | Tempo 2-1-3; RIR 1; |</t>
  </si>
  <si>
    <t>| 9 |  | 1 | 2026-08-08 | Phase 9 - Day 1: Heavy Pull + Grip + Shoulder Support | Single-Arm Neutral Grip Cable Pulldown | Pull | 1 | 80 | 10 |  | 1-2 | Tempo 2-1-3; RIR 1-2 |</t>
  </si>
  <si>
    <t>| 9 |  | 1 | 2026-08-08 | Phase 9 - Day 1: Heavy Pull + Grip + Shoulder Support | Single-Arm Neutral Grip Cable Pulldown | Pull | 2 | 80 | 9 |  | 1-2 | Tempo 2-1-3; RIR 1-2; grip rolling to tips at 8-9 both sides |</t>
  </si>
  <si>
    <t>| 9 |  | 1 | 2026-08-08 | Phase 9 - Day 1: Heavy Pull + Grip + Shoulder Support | Single-Arm Neutral Grip Cable Pulldown | Pull | 3 | 80 | 8 |  | 1 | Tempo 2-1-3; RIR 1; grip rolling to tips at 8 both sides |</t>
  </si>
  <si>
    <t>| 9 |  | 1 | 2026-08-08 | Phase 9 - Day 1: Heavy Pull + Grip + Shoulder Support | Half-Kneeling Single-Arm Cable Row, Low-to-High Finish | Pull | 1 | 45 | 12 |  | 2 | Matrix functional trainer cable stack; pulley at floor; half kneeling; tempo 2-1-3; RIR 2 |</t>
  </si>
  <si>
    <t>| 9 |  | 1 | 2026-08-08 | Phase 9 - Day 1: Heavy Pull + Grip + Shoulder Support | Half-Kneeling Single-Arm Cable Row, Low-to-High Finish | Pull | 2 | 50 | 12 |  | 2 | Tempo 2-1-3; RIR 2 |</t>
  </si>
  <si>
    <t>| 9 |  | 1 | 2026-08-08 | Phase 9 - Day 1: Heavy Pull + Grip + Shoulder Support | Half-Kneeling Single-Arm Cable Row, Low-to-High Finish | Pull | 3 | 55 | 10 |  | 1-2: | Tempo 2-1-3; RIR 1-2: trap tried to engage towards end rep |</t>
  </si>
  <si>
    <t>| 9 |  | 1 | 2026-08-08 | Phase 9 - Day 1: Heavy Pull + Grip + Shoulder Support | Incline Dumbbell Curl (Supinated) | Arms_Biceps | 1 | 30 | 9 |  | 1 | Tempo 2-1-3; RIR 1 |</t>
  </si>
  <si>
    <t>| 9 |  | 1 | 2026-08-08 | Phase 9 - Day 1: Heavy Pull + Grip + Shoulder Support | Incline Dumbbell Curl (Supinated) | Arms_Biceps | 2 | 30 | 8 |  | 1 | Tempo 2-1-3; RIR 1 |</t>
  </si>
  <si>
    <t>| 9 |  | 1 | 2026-08-08 | Phase 9 - Day 1: Heavy Pull + Grip + Shoulder Support | Incline Dumbbell Curl (Supinated) | Arms_Biceps | 3 | 30 | 7 |  | 1 | Tempo 2-1-3; RIR 1 |</t>
  </si>
  <si>
    <t>| 9 |  | 1 | 2026-08-08 | Phase 9 - Day 1: Heavy Pull + Grip + Shoulder Support | Face Pull (w External Rotation) | Pull | 1 | 45 | 15 |  | 2 | Tempo 2-1-3; RIR 2 |</t>
  </si>
  <si>
    <t>| 9 |  | 1 | 2026-08-08 | Phase 9 - Day 1: Heavy Pull + Grip + Shoulder Support | Face Pull (w External Rotation) | Pull | 2 | 50 | 14 |  | 2 | Tempo 2-1-3; RIR 2 |</t>
  </si>
  <si>
    <t>| 9 |  | 1 | 2026-08-08 | Phase 9 - Day 1: Heavy Pull + Grip + Shoulder Support | Face Pull (w External Rotation) | Pull | 3 | 52.5 | 14 |  | 2 | Tempo 2-1-3; RIR 2 |</t>
  </si>
  <si>
    <t>| 9 |  | 1 | 2026-08-08 | Phase 9 - Day 1: Heavy Pull + Grip + Shoulder Support | Internal Cable Rotation | Other | 1 | 10 | 12 |  | 2 | No pad available for under elbow; tempo 2-1-2; RIR 2 |</t>
  </si>
  <si>
    <t>| 9 |  | 1 | 2026-08-08 | Phase 9 - Day 1: Heavy Pull + Grip + Shoulder Support | Internal Cable Rotation | Other | 2 | 12.5 | 12 |  | 2 | No pad available for under elbow; tempo 2-1-2; RIR 2 |</t>
  </si>
  <si>
    <t>| 9 |  | 1 | 2026-08-08 | Phase 9 - Day 1: Heavy Pull + Grip + Shoulder Support | Dead Hang | Carry | 1 | 0 |  | 45 |  |  |</t>
  </si>
  <si>
    <t>| 9 |  | 1 | 2026-08-08 | Phase 9 - Day 1: Heavy Pull + Grip + Shoulder Support | Dead Hang | Carry | 2 | 0 |  | 34.8 |  |  |</t>
  </si>
  <si>
    <t>| 9 |  | 2 | 2026-08-09 | Phase 9 - Day 2: Heavy Push + Shoulder Performance | Treadmill Walking | Cardio | 1 |  |  | 300 |  | 4.6 mph, 5% incline  |</t>
  </si>
  <si>
    <t>| 9 |  | 2 | 2026-08-09 | Phase 9 - Day 2: Heavy Push + Shoulder Performance | Band Pull Aparts | Warmup | 1 | 0 | 15 |  |  | Red band |</t>
  </si>
  <si>
    <t>| 9 |  | 2 | 2026-08-09 | Phase 9 - Day 2: Heavy Push + Shoulder Performance | Band External Rotations | Warmup | 1 | 0 | 12 |  |  | Red band |</t>
  </si>
  <si>
    <t>| 9 |  | 2 | 2026-08-09 | Phase 9 - Day 2: Heavy Push + Shoulder Performance | Serratus Wall Slides (banded) | Warmup | 1 | 0 | 8 |  |  | Red band |</t>
  </si>
  <si>
    <t>| 9 |  | 2 | 2026-08-09 | Phase 9 - Day 2: Heavy Push + Shoulder Performance | Scap Push Ups | Push | 1 | 0 | 8 |  |  |  |</t>
  </si>
  <si>
    <t>| 9 |  | 2 | 2026-08-09 | Phase 9 - Day 2: Heavy Push + Shoulder Performance | Band Pull Aparts | Warmup | 2 | 0 | 15 |  |  | Red band |</t>
  </si>
  <si>
    <t>| 9 |  | 2 | 2026-08-09 | Phase 9 - Day 2: Heavy Push + Shoulder Performance | Band External Rotations | Warmup | 2 | 0 | 12 |  |  | Red band |</t>
  </si>
  <si>
    <t>| 9 |  | 2 | 2026-08-09 | Phase 9 - Day 2: Heavy Push + Shoulder Performance | Serratus Wall Slides (banded) | Warmup | 2 | 0 | 8 |  |  | Red band |</t>
  </si>
  <si>
    <t>| 9 |  | 2 | 2026-08-09 | Phase 9 - Day 2: Heavy Push + Shoulder Performance | Scap Push Ups | Push | 2 | 0 | 8 |  |  |  |</t>
  </si>
  <si>
    <t>| 9 |  | 2 | 2026-08-09 | Phase 9 - Day 2: Heavy Push + Shoulder Performance | Single Arm Cable Press | Push | 1 | 15 | 12 |  |  |  |</t>
  </si>
  <si>
    <t>| 9 |  | 2 | 2026-08-09 | Phase 9 - Day 2: Heavy Push + Shoulder Performance | Neutral Grip Dumbbell Floor Press | Push | 1 | 100 | 8 |  | 2 | Warmup: tempo 2-1-3; RIR 2; right tight capsule throughout |</t>
  </si>
  <si>
    <t>| 9 |  | 2 | 2026-08-09 | Phase 9 - Day 2: Heavy Push + Shoulder Performance | Neutral Grip Dumbbell Floor Press | Push | 2 | 120 | 6 |  | 2 | Warmup: tempo 2-1-3; RIR 2; right tight capsule throughout; sensation runs down biceps (is this pointing to biceps tendon / tenodesis?) |</t>
  </si>
  <si>
    <t>| 9 |  | 2 | 2026-08-09 | Phase 9 - Day 2: Heavy Push + Shoulder Performance | Neutral Grip Dumbbell Floor Press | Push | 3 | 140 | 8 |  | 2 | Tempo 2-1-3; RIR 2; definitely running up biceps tendon. Actually gives me a little more confidence that it’s not feeling like anterior capsule. Is this risky? |</t>
  </si>
  <si>
    <t>| 9 |  | 2 | 2026-08-09 | Phase 9 - Day 2: Heavy Push + Shoulder Performance | Neutral Grip Dumbbell Floor Press | Push | 4 | 150 | 6 |  | 1 | Tempo 2-1-3; RIR 1 |</t>
  </si>
  <si>
    <t>| 9 |  | 2 | 2026-08-09 | Phase 9 - Day 2: Heavy Push + Shoulder Performance | Neutral Grip Dumbbell Floor Press | Push | 5 | 150 | 5.5 |  | 1 | Tempo 2-1-3; RIR 1 |</t>
  </si>
  <si>
    <t>| 9 |  | 2 | 2026-08-09 | Phase 9 - Day 2: Heavy Push + Shoulder Performance | Supine Press Machine - Plate Loaded | Push | 1 | 50 | 10 |  | 3+ | Neutral grip; Matrix Supine Press; staring resistance = 10 lbs; warmup with additional 25 lb plates; tempo 2-1-3; RIR 3+ |</t>
  </si>
  <si>
    <t>| 9 |  | 2 | 2026-08-09 | Phase 9 - Day 2: Heavy Push + Shoulder Performance | Supine Press Machine - Plate Loaded | Push | 2 | 90 | 10 |  | 2 | Tempo 2-1-3; RIR 2; right biceps tendon feeling fatigue/aware on extension  |</t>
  </si>
  <si>
    <t>| 9 |  | 2 | 2026-08-09 | Phase 9 - Day 2: Heavy Push + Shoulder Performance | Supine Press Machine - Plate Loaded | Push | 3 | 90 | 10 |  | 2 | Tempo 2-1-3; RIR 2; right biceps tendon feeling fatigue/aware on extension  |</t>
  </si>
  <si>
    <t>| 9 |  | 2 | 2026-08-09 | Phase 9 - Day 2: Heavy Push + Shoulder Performance | Supine Press Machine - Plate Loaded | Push | 4 | 100 | 10 |  | 1-2 | Tempo 2-1-3; RIR 1-2 |</t>
  </si>
  <si>
    <t>| 9 |  | 2 | 2026-08-09 | Phase 9 - Day 2: Heavy Push + Shoulder Performance | Cable High To Mid Fly | Push | 1 | 30 | 12 |  | 2 | Tempo 2-2-3; RIR 2; squeezed!!! |</t>
  </si>
  <si>
    <t>| 9 |  | 2 | 2026-08-09 | Phase 9 - Day 2: Heavy Push + Shoulder Performance | Cable High To Mid Fly | Push | 2 | 40 | 12 |  | 2 | Tempo 2-2-3; RIR 2; squeezed!!! |</t>
  </si>
  <si>
    <t>| 9 |  | 2 | 2026-08-09 | Phase 9 - Day 2: Heavy Push + Shoulder Performance | Cable High To Mid Fly | Push | 3 | 50 | 10 |  | 1 | Tempo 2-2-3; RIR 1; squeezed!!! |</t>
  </si>
  <si>
    <t>| 9 |  | 2 | 2026-08-09 | Phase 9 - Day 2: Heavy Push + Shoulder Performance | Seated Neutral Grip DB Overhead Press | Push | 1 | 50 | 12 |  | 1-2 | Tempo 2-1-3; RIR 1-2; 25 lb DB per hand as it has been since we reintroduced overhead press. I’m not at 40 or 50 per hand yet |</t>
  </si>
  <si>
    <t>| 9 |  | 2 | 2026-08-09 | Phase 9 - Day 2: Heavy Push + Shoulder Performance | Seated Neutral Grip DB Overhead Press | Push | 2 | 60 | 10 |  | 1-2 | Tempo 2-1-3; RIR 1-2; 30 lb DB per hand |</t>
  </si>
  <si>
    <t>| 9 |  | 2 | 2026-08-09 | Phase 9 - Day 2: Heavy Push + Shoulder Performance | Seated Neutral Grip DB Overhead Press | Push | 3 | 60 | 8 |  | 1-2 | Tempo 2-1-3; RIR 1-2; 30 lb DB per hand |</t>
  </si>
  <si>
    <t>| 9 |  | 2 | 2026-08-09 | Phase 9 - Day 2: Heavy Push + Shoulder Performance | Single-Arm Overhead Cable Extension | Arms_Triceps | 1 | 25 | 10 |  | 1 | Tempo 2-1-3; RIR 1 |</t>
  </si>
  <si>
    <t>| 9 |  | 2 | 2026-08-09 | Phase 9 - Day 2: Heavy Push + Shoulder Performance | Single-Arm Overhead Cable Extension | Arms_Triceps | 2 | 25 | 9 |  | 1 | Tempo 2-1-3; RIR 1 tap on 8 |</t>
  </si>
  <si>
    <t>| 9 |  | 2 | 2026-08-09 | Phase 9 - Day 2: Heavy Push + Shoulder Performance | Single-Arm Overhead Cable Extension | Arms_Triceps | 3 | 25 | 8 |  | 1 | Tempo 2-1-3; RIR 1 tap on 7 |</t>
  </si>
  <si>
    <t>| 9 |  | 2 | 2026-08-09 | Phase 9 - Day 2: Heavy Push + Shoulder Performance | High Cable Tricep Pushdown | Arms_Triceps | 1 | 80 | 8 |  | 1-2 | Tempo 3-1-2; RIR 1-2 |</t>
  </si>
  <si>
    <t>| 9 |  | 2 | 2026-08-09 | Phase 9 - Day 2: Heavy Push + Shoulder Performance | High Cable Tricep Pushdown | Arms_Triceps | 2 | 80 | 7 |  | 1-2 | Tempo 3-1-2; RIR 1-2 |</t>
  </si>
  <si>
    <t>| 9 |  | 2 | 2026-08-09 | Phase 9 - Day 2: Heavy Push + Shoulder Performance | High Cable Tricep Pushdown | Arms_Triceps | 3 | 80 | 5 |  | 1-2 | Tempo 3-1-2; RIR 1-2 |</t>
  </si>
  <si>
    <t>| 9 |  | 2 | 2026-08-09 | Phase 9 - Day 2: Heavy Push + Shoulder Performance | High Cable Tricep Pushdown | Arms_Triceps | 4 | 70 | 2 |  | 1-2 | Tempo 3-1-2; RIR 1-2 |</t>
  </si>
  <si>
    <t>| 9 |  | 2 | 2026-08-09 | Phase 9 - Day 2: Heavy Push + Shoulder Performance | Cable Lateral Raise (using elbow strap setup) | Push | 1 | 15 | 12 |  | 1-2 | Tempo 2-1-2; RIR 1-2 |</t>
  </si>
  <si>
    <t>| 9 |  | 2 | 2026-08-09 | Phase 9 - Day 2: Heavy Push + Shoulder Performance | Cable Lateral Raise (using elbow strap setup) | Push | 2 | 15 | 12 |  | 1-2 | Tempo 2-1-2; RIR 1-2 |</t>
  </si>
  <si>
    <t>| 9 |  | 2 | 2026-08-09 | Phase 9 - Day 2: Heavy Push + Shoulder Performance | Cable Lateral Raise (using elbow strap setup) | Push | 3 | 17.5 | 10 |  | 0-1 | Tempo 2-1-2; RIR 0-1 |</t>
  </si>
  <si>
    <t>| 9 |  | 2 | 2026-08-09 | Phase 9 - Day 2: Heavy Push + Shoulder Performance | Internal Cable Rotation | Other | 1 | 12.5 | 15 |  | 2 | Tempo 2-1-2; RIR 2 |</t>
  </si>
  <si>
    <t>| 9 |  | 2 | 2026-08-09 | Phase 9 - Day 2: Heavy Push + Shoulder Performance | Internal Cable Rotation | Other | 2 | 12.5 | 15 |  | 2 | Tempo 2-1-2; RIR 2; 5 lb plate between elbow and body |</t>
  </si>
  <si>
    <t>| 9 |  | 2 | 2026-08-09 | Phase 9 - Day 2: Heavy Push + Shoulder Performance | Internal Cable Rotation | Other | 3 | 12.5 | 15 |  | 2 | Tempo 2-1-2; RIR 2; 5 lb plate between elbow and body |</t>
  </si>
  <si>
    <t>| 9 |  | 2 | 2026-08-09 | Phase 9 - Day 2: Heavy Push + Shoulder Performance | Dead Hang | Carry | 1 | 0 |  | 60 |  |  |</t>
  </si>
  <si>
    <t>| 9 |  | 2 | 2026-08-09 | Phase 9 - Day 2: Heavy Push + Shoulder Performance | Dead Hang | Carry | 2 | 0 |  | 45 |  |  |</t>
  </si>
  <si>
    <t>| 9 |  | 3 | 2026-08-10 | Phase 9 - Day 3: Lower Body + Unilateral Strength + Carry Performance | Treadmill Walking | Cardio | 1 |  |  | 302 |  | 4.6 mph, 5% incline  |</t>
  </si>
  <si>
    <t>| 9 |  | 3 | 2026-08-10 | Phase 9 - Day 3: Lower Body + Unilateral Strength + Carry Performance | Prisoners Squat | Legs | 1 | 0 | 10 |  |  |  |</t>
  </si>
  <si>
    <t>| 9 |  | 3 | 2026-08-10 | Phase 9 - Day 3: Lower Body + Unilateral Strength + Carry Performance | Hip Hinge | Warmup | 1 | 0 | 10 |  |  |  |</t>
  </si>
  <si>
    <t>| 9 |  | 3 | 2026-08-10 | Phase 9 - Day 3: Lower Body + Unilateral Strength + Carry Performance | Glute Extension | Legs | 1 | 0 | 10 |  |  |  |</t>
  </si>
  <si>
    <t>| 9 |  | 3 | 2026-08-10 | Phase 9 - Day 3: Lower Body + Unilateral Strength + Carry Performance | Walking Lunges | Legs | 1 | 0 |  | 8 |  |  |</t>
  </si>
  <si>
    <t>| 9 |  | 3 | 2026-08-10 | Phase 9 - Day 3: Lower Body + Unilateral Strength + Carry Performance | Standing Calf Raise | Legs | 1 | 0 | 12 |  |  |  |</t>
  </si>
  <si>
    <t>| 9 |  | 3 | 2026-08-10 | Phase 9 - Day 3: Lower Body + Unilateral Strength + Carry Performance | Prisoners Squat | Legs | 2 | 0 | 10 |  |  |  |</t>
  </si>
  <si>
    <t>| 9 |  | 3 | 2026-08-10 | Phase 9 - Day 3: Lower Body + Unilateral Strength + Carry Performance | Hip Hinge | Warmup | 2 | 0 | 10 |  |  |  |</t>
  </si>
  <si>
    <t>| 9 |  | 3 | 2026-08-10 | Phase 9 - Day 3: Lower Body + Unilateral Strength + Carry Performance | Glute Extension | Legs | 2 | 0 | 10 |  |  |  |</t>
  </si>
  <si>
    <t>| 9 |  | 3 | 2026-08-10 | Phase 9 - Day 3: Lower Body + Unilateral Strength + Carry Performance | Walking Lunges | Legs | 2 | 0 |  | 8 |  |  |</t>
  </si>
  <si>
    <t>| 9 |  | 3 | 2026-08-10 | Phase 9 - Day 3: Lower Body + Unilateral Strength + Carry Performance | Standing Calf Raise | Legs | 2 | 0 | 12 |  |  |  |</t>
  </si>
  <si>
    <t>| 9 |  | 3 | 2026-08-10 | Phase 9 - Day 3: Lower Body + Unilateral Strength + Carry Performance | Goblet Squat | Legs | 1 | 75 | 10 |  | 2 | Tempo 2-1-3; RIR 2 |</t>
  </si>
  <si>
    <t>| 9 |  | 3 | 2026-08-10 | Phase 9 - Day 3: Lower Body + Unilateral Strength + Carry Performance | Goblet Squat | Legs | 2 | 75 | 10 |  | 2 | Tempo 2-1-3; RIR 2 |</t>
  </si>
  <si>
    <t>| 9 |  | 3 | 2026-08-10 | Phase 9 - Day 3: Lower Body + Unilateral Strength + Carry Performance | Goblet Squat | Legs | 3 | 75 | 10 |  | 2 | Tempo 2-1-3; RIR 2 |</t>
  </si>
  <si>
    <t>| 9 |  | 3 | 2026-08-10 | Phase 9 - Day 3: Lower Body + Unilateral Strength + Carry Performance | Goblet Squat | Legs | 4 | 75 | 10 |  | 2 | Tempo 2-1-3; RIR 2 |</t>
  </si>
  <si>
    <t>| 9 |  | 3 | 2026-08-10 | Phase 9 - Day 3: Lower Body + Unilateral Strength + Carry Performance | Dumbbell Romanian Deadlift | Legs | 1 | 150 | 10 |  | 2+ | Tempo 2-1-3; RIR 2+ |</t>
  </si>
  <si>
    <t>| 9 |  | 3 | 2026-08-10 | Phase 9 - Day 3: Lower Body + Unilateral Strength + Carry Performance | Dumbbell Romanian Deadlift | Legs | 2 | 150 | 10 |  | 2 | Tempo 2-1-3; RIR 2 |</t>
  </si>
  <si>
    <t>| 9 |  | 3 | 2026-08-10 | Phase 9 - Day 3: Lower Body + Unilateral Strength + Carry Performance | Dumbbell Romanian Deadlift | Legs | 3 | 150 | 10 |  | 2 | Tempo 2-1-3; RIR 2 |</t>
  </si>
  <si>
    <t>| 9 |  | 3 | 2026-08-10 | Phase 9 - Day 3: Lower Body + Unilateral Strength + Carry Performance | Dumbbell Romanian Deadlift | Legs | 4 | 150 | 10 |  | 1-2 | Tempo 2-1-3; RIR 1-2 |</t>
  </si>
  <si>
    <t>| 9 |  | 3 | 2026-08-10 | Phase 9 - Day 3: Lower Body + Unilateral Strength + Carry Performance | Bulgarian Split Squat | Legs | 1 | 50 | 8 |  | 2 | Tempo 3-1-2; RIR 2; 40 lb db on contralateral, 10lb on ipsilateral |</t>
  </si>
  <si>
    <t>| 9 |  | 3 | 2026-08-10 | Phase 9 - Day 3: Lower Body + Unilateral Strength + Carry Performance | Bulgarian Split Squat | Legs | 2 | 50 | 8 |  | 2 | Tempo 3-1-2; RIR 2; 40 lb db on contralateral, 10lb on ipsilateral |</t>
  </si>
  <si>
    <t>| 9 |  | 3 | 2026-08-10 | Phase 9 - Day 3: Lower Body + Unilateral Strength + Carry Performance | Bulgarian Split Squat | Legs | 3 | 55 | 8 |  | 2 | Tempo 3-1-2; RIR 2; 40 lb db on contralateral, 15 lb on ipsilateral |</t>
  </si>
  <si>
    <t>| 9 |  | 3 | 2026-08-10 | Phase 9 - Day 3: Lower Body + Unilateral Strength + Carry Performance | Farmer's Walk | Carry | 1 | 150 |  | 60 |  |  |</t>
  </si>
  <si>
    <t>| 9 |  | 3 | 2026-08-10 | Phase 9 - Day 3: Lower Body + Unilateral Strength + Carry Performance | Farmer's Walk | Carry | 2 | 150 |  | 60 |  |  |</t>
  </si>
  <si>
    <t>| 9 |  | 3 | 2026-08-10 | Phase 9 - Day 3: Lower Body + Unilateral Strength + Carry Performance | Farmer's Walk | Carry | 3 | 150 |  | 45 |  |  |</t>
  </si>
  <si>
    <t>| 9 |  | 3 | 2026-08-10 | Phase 9 - Day 3: Lower Body + Unilateral Strength + Carry Performance | Standing Calf Raises using Machine | Legs | 1 | 120 | 15 |  | 2+ | Matrix calf extension (Ultra calf extension); tempo 2-1-3; RIR 2+ |</t>
  </si>
  <si>
    <t>| 9 |  | 3 | 2026-08-10 | Phase 9 - Day 3: Lower Body + Unilateral Strength + Carry Performance | Standing Calf Raises using Machine | Legs | 2 | 130 | 15 |  | 2+ | Matrix calf extension (Ultra calf extension); tempo 2-1-3; RIR 2+ |</t>
  </si>
  <si>
    <t>| 9 |  | 3 | 2026-08-10 | Phase 9 - Day 3: Lower Body + Unilateral Strength + Carry Performance | Standing Calf Raises using Machine | Legs | 3 | 135 | 13 |  | 1-2 | Matrix calf extension (Ultra calf extension); tempo 2-1-3; RIR 1-2 |</t>
  </si>
  <si>
    <t>| 9 |  | 3 | 2026-08-10 | Phase 9 - Day 3: Lower Body + Unilateral Strength + Carry Performance | Internal Cable Rotation | Other | 1 | 10 | 12 |  | 2 | Tempo 2-1-2; RIR 2 |</t>
  </si>
  <si>
    <t>| 9 |  | 3 | 2026-08-10 | Phase 9 - Day 3: Lower Body + Unilateral Strength + Carry Performance | Internal Cable Rotation | Other | 2 | 12.5 | 12 |  | 2 | Tempo 2-1-2; RIR 2 |</t>
  </si>
  <si>
    <t>| 9 |  | 3 | 2026-08-10 | Phase 9 - Day 3: Lower Body + Unilateral Strength + Carry Performance | Dead Hang | Carry | 1 | 0 |  | 60 |  |  |</t>
  </si>
  <si>
    <t>| 9 |  | 3 | 2026-08-10 | Phase 9 - Day 3: Lower Body + Unilateral Strength + Carry Performance | Dead Hang | Carry | 2 | 0 |  | 43.199999999999996 |  | 43/60=0.717 |</t>
  </si>
  <si>
    <t>| 9 |  | 3 | 2026-08-10 | Phase 9 - Day 3: Lower Body + Unilateral Strength + Carry Performance | Rowing | Pull | 1 |  |  | 20 |  |  |</t>
  </si>
  <si>
    <t>| 9 |  | 3 | 2026-08-10 | Phase 9 - Day 3: Lower Body + Unilateral Strength + Carry Performance | Rowing | Pull | 2 |  |  | 40 |  | 150/1000=0.15 |</t>
  </si>
  <si>
    <t>| 9 |  | 3 | 2026-08-10 | Phase 9 - Day 3: Lower Body + Unilateral Strength + Carry Performance | Rowing | Pull | 3 |  |  | 20 |  |  |</t>
  </si>
  <si>
    <t>| 9 |  | 3 | 2026-08-10 | Phase 9 - Day 3: Lower Body + Unilateral Strength + Carry Performance | Rowing | Pull | 4 |  |  | 40 |  |  |</t>
  </si>
  <si>
    <t>| 9 |  | 3 | 2026-08-10 | Phase 9 - Day 3: Lower Body + Unilateral Strength + Carry Performance | Rowing | Pull | 5 |  |  | 20 |  |  |</t>
  </si>
  <si>
    <t>| 9 |  | 3 | 2026-08-10 | Phase 9 - Day 3: Lower Body + Unilateral Strength + Carry Performance | Rowing | Pull | 6 |  |  | 40 |  |  |</t>
  </si>
  <si>
    <t>| 9 |  | 3 | 2026-08-10 | Phase 9 - Day 3: Lower Body + Unilateral Strength + Carry Performance | Rowing | Pull | 7 |  |  | 20 |  |  |</t>
  </si>
  <si>
    <t>| 9 |  | 3 | 2026-08-10 | Phase 9 - Day 3: Lower Body + Unilateral Strength + Carry Performance | Rowing | Pull | 8 |  |  | 40 |  |  |</t>
  </si>
  <si>
    <t>| 9 |  | 3 | 2026-08-10 | Phase 9 - Day 3: Lower Body + Unilateral Strength + Carry Performance | Rowing | Pull | 9 |  |  | 20 |  |  |</t>
  </si>
  <si>
    <t>| 9 |  | 3 | 2026-08-10 | Phase 9 - Day 3: Lower Body + Unilateral Strength + Carry Performance | Rowing | Pull | 10 |  |  | 40 |  |  |</t>
  </si>
  <si>
    <t>| 9 |  | 3 | 2026-08-10 | Phase 9 - Day 3: Lower Body + Unilateral Strength + Carry Performance | Rowing | Pull | 11 |  |  | 20 |  |  |</t>
  </si>
  <si>
    <t>| 9 |  | 3 | 2026-08-10 | Phase 9 - Day 3: Lower Body + Unilateral Strength + Carry Performance | Rowing | Pull | 12 |  |  | 40 |  |  |</t>
  </si>
  <si>
    <t>| 9 |  | 3 | 2026-08-10 | Phase 9 - Day 3: Lower Body + Unilateral Strength + Carry Performance | Rowing | Pull | 13 |  |  | 20 |  |  |</t>
  </si>
  <si>
    <t>| 9 |  | 3 | 2026-08-10 | Phase 9 - Day 3: Lower Body + Unilateral Strength + Carry Performance | Rowing | Pull | 14 |  |  | 40 |  |  |</t>
  </si>
  <si>
    <t>| 9 |  | 3 | 2026-08-10 | Phase 9 - Day 3: Lower Body + Unilateral Strength + Carry Performance | Rowing | Pull | 15 |  |  | 20 |  |  |</t>
  </si>
  <si>
    <t>| 9 |  | 3 | 2026-08-10 | Phase 9 - Day 3: Lower Body + Unilateral Strength + Carry Performance | Rowing | Pull | 16 |  |  | 40 |  |  |</t>
  </si>
  <si>
    <t>| 9 |  | 4 | 2026-08-11 | Phase 9 - Day 4: Upper Hypertrophy + Capacity + Grip | Treadmill Walking | Cardio | 1 |  |  | 300 |  | 4.6 mph, 5% incline |</t>
  </si>
  <si>
    <t>| 9 |  | 4 | 2026-08-11 | Phase 9 - Day 4: Upper Hypertrophy + Capacity + Grip | Band Pull Aparts | Warmup | 1 | 0 | 15 |  |  |  |</t>
  </si>
  <si>
    <t>| 9 |  | 4 | 2026-08-11 | Phase 9 - Day 4: Upper Hypertrophy + Capacity + Grip | Serratus Wall Slides (banded) | Warmup | 1 | 0 | 8 |  |  |  |</t>
  </si>
  <si>
    <t>| 9 |  | 4 | 2026-08-11 | Phase 9 - Day 4: Upper Hypertrophy + Capacity + Grip | Band External Rotations | Warmup | 1 | 0 | 12 |  |  |  |</t>
  </si>
  <si>
    <t>| 9 |  | 4 | 2026-08-11 | Phase 9 - Day 4: Upper Hypertrophy + Capacity + Grip | Scap Push Ups | Push | 1 | 0 | 10 |  |  |  |</t>
  </si>
  <si>
    <t>| 9 |  | 4 | 2026-08-11 | Phase 9 - Day 4: Upper Hypertrophy + Capacity + Grip | Band Pull Aparts | Warmup | 2 | 0 | 15 |  |  |  |</t>
  </si>
  <si>
    <t>| 9 |  | 4 | 2026-08-11 | Phase 9 - Day 4: Upper Hypertrophy + Capacity + Grip | Serratus Wall Slides (banded) | Warmup | 2 | 0 | 8 |  |  |  |</t>
  </si>
  <si>
    <t>| 9 |  | 4 | 2026-08-11 | Phase 9 - Day 4: Upper Hypertrophy + Capacity + Grip | Band External Rotations | Warmup | 2 | 0 | 12 |  |  |  |</t>
  </si>
  <si>
    <t>| 9 |  | 4 | 2026-08-11 | Phase 9 - Day 4: Upper Hypertrophy + Capacity + Grip | Scap Push Ups | Push | 2 | 0 | 10 |  |  |  |</t>
  </si>
  <si>
    <t>| 9 |  | 4 | 2026-08-11 | Phase 9 - Day 4: Upper Hypertrophy + Capacity + Grip | DB Neutral Press (slight Rotate To Underhand ) | Push | 1 | 35 | 10 |  | 2+ | Tempo 2-1-3; RIR 2+; right awareness in biceps. After intentional lat flex/squeeze to keep trap and biceps out of the lift, the awareness was reduced |</t>
  </si>
  <si>
    <t>| 9 |  | 4 | 2026-08-11 | Phase 9 - Day 4: Upper Hypertrophy + Capacity + Grip | DB Neutral Press (slight Rotate To Underhand ) | Push | 2 | 35 | 10 |  | 2 | Tempo 2-1-3; RIR 2; right awareness in biceps. After intentional lat flex/squeeze to keep trap and biceps out of the lift, the awareness was reduced |</t>
  </si>
  <si>
    <t>| 9 |  | 4 | 2026-08-11 | Phase 9 - Day 4: Upper Hypertrophy + Capacity + Grip | DB Neutral Press (slight Rotate To Underhand ) | Push | 3 | 40 | 10 |  | 2 | Tempo 2-1-3; RIR 2; right awareness in biceps. After intentional lat flex/squeeze to keep trap and biceps out of the lift, the awareness was reduced |</t>
  </si>
  <si>
    <t>| 9 |  | 4 | 2026-08-11 | Phase 9 - Day 4: Upper Hypertrophy + Capacity + Grip | Chest Supported DB Row (Spider) | Pull | 1 | 120 | 12 |  | 2+ | Tempo 2-1-3; RIR 2+, bench at 4 |</t>
  </si>
  <si>
    <t>| 9 |  | 4 | 2026-08-11 | Phase 9 - Day 4: Upper Hypertrophy + Capacity + Grip | Chest Supported DB Row (Spider) | Pull | 2 | 130 | 11 |  | 2 | Tempo 2-1-3; RIR 2, bench at 4 |</t>
  </si>
  <si>
    <t>| 9 |  | 4 | 2026-08-11 | Phase 9 - Day 4: Upper Hypertrophy + Capacity + Grip | Chest Supported DB Row (Spider) | Pull | 3 | 130 | 11 |  | 1-2 | Tempo 2-1-3; RIR 1-2, bench at 4 |</t>
  </si>
  <si>
    <t>| 9 |  | 4 | 2026-08-11 | Phase 9 - Day 4: Upper Hypertrophy + Capacity + Grip | Single-Arm Neutral Grip Cable Pulldown | Pull | 1 | 80 | 10 |  | 2 | Tempo 2-1-3; RIR 2; grip a little lactic acid-y after rows |</t>
  </si>
  <si>
    <t>| 9 |  | 4 | 2026-08-11 | Phase 9 - Day 4: Upper Hypertrophy + Capacity + Grip | Single-Arm Neutral Grip Cable Pulldown | Pull | 2 | 80 | 10 |  | 2 | Slight right anterior awareness at full contraction; Tempo 2-1-3; RIR 2; grip a little lactic acid-y after rows |</t>
  </si>
  <si>
    <t>| 9 |  | 4 | 2026-08-11 | Phase 9 - Day 4: Upper Hypertrophy + Capacity + Grip | Single-Arm Neutral Grip Cable Pulldown | Pull | 3 | 80 | 10 |  | 1 | Less awareness if I move my elbow a little away from my torso; tempo 2-1-3; RIR 1 |</t>
  </si>
  <si>
    <t>| 9 |  | 4 | 2026-08-11 | Phase 9 - Day 4: Upper Hypertrophy + Capacity + Grip | Cable Lateral Raise (using elbow strap setup) | Push | 1 | 10 | 12 |  | 2+ | Tempo 2-2-2; RIR 2+ |</t>
  </si>
  <si>
    <t>| 9 |  | 4 | 2026-08-11 | Phase 9 - Day 4: Upper Hypertrophy + Capacity + Grip | Cable Lateral Raise (using elbow strap setup) | Push | 2 | 12.5 | 12 |  | 2 | Tempo 2-2-2; RIR 2 |</t>
  </si>
  <si>
    <t>| 9 |  | 4 | 2026-08-11 | Phase 9 - Day 4: Upper Hypertrophy + Capacity + Grip | Cable Lateral Raise (using elbow strap setup) | Push | 3 | 15 | 11 |  | 1 | Tempo 2-2-2; RIR 1 |</t>
  </si>
  <si>
    <t>| 9 |  | 4 | 2026-08-11 | Phase 9 - Day 4: Upper Hypertrophy + Capacity + Grip | Kneeling Single Arm Rope Cable Extension | Arms_Triceps | 1 | 25 | 12 |  | 2 | Right awareness when elbow was slightly too far back. Moving elbow forward helped remove awareness on right; tempo 2-1-3; RIR 2 |</t>
  </si>
  <si>
    <t>| 9 |  | 4 | 2026-08-11 | Phase 9 - Day 4: Upper Hypertrophy + Capacity + Grip | Kneeling Single Arm Rope Cable Extension | Arms_Triceps | 2 | 27.5 | 12 |  |  | Tempo 2-1-3; 1-2 |</t>
  </si>
  <si>
    <t>| 9 |  | 4 | 2026-08-11 | Phase 9 - Day 4: Upper Hypertrophy + Capacity + Grip | Kneeling Single Arm Rope Cable Extension | Arms_Triceps | 3 | 27.5 | 10 |  |  | Tempo 2-1-3; 1 |</t>
  </si>
  <si>
    <t>| 9 |  | 4 | 2026-08-11 | Phase 9 - Day 4: Upper Hypertrophy + Capacity + Grip | Standing One Arm Bicep Curl with Cable (Anchored) | Arms_Biceps | 1 | 25 | 12 |  | 1-2 | Tempo 2-1-3; RIR 1-2 |</t>
  </si>
  <si>
    <t>| 9 |  | 4 | 2026-08-11 | Phase 9 - Day 4: Upper Hypertrophy + Capacity + Grip | Standing One Arm Bicep Curl with Cable (Anchored) | Arms_Biceps | 2 | 25 | 10 |  | 1 | Tempo 2-1-3; RIR 1 |</t>
  </si>
  <si>
    <t>| 9 |  | 4 | 2026-08-11 | Phase 9 - Day 4: Upper Hypertrophy + Capacity + Grip | Standing One Arm Bicep Curl with Cable (Anchored) | Arms_Biceps | 3 | 25 | 9 |  | 1 | Tempo 2-1-3; RIR 1 |</t>
  </si>
  <si>
    <t>| 9 |  | 4 | 2026-08-11 | Phase 9 - Day 4: Upper Hypertrophy + Capacity + Grip | Farmer’s Hold | Carry | 1 | 140 |  | 45 |  |  |</t>
  </si>
  <si>
    <t>| 9 |  | 4 | 2026-08-11 | Phase 9 - Day 4: Upper Hypertrophy + Capacity + Grip | Farmer’s Hold | Carry | 2 | 140 |  | 45 |  |  |</t>
  </si>
  <si>
    <t>| 9 |  | 1 | 2026-08-13 | Phase 9 - Day 1: Heavy Pull + Grip + Shoulder Support | Treadmill Walking | Cardio | 1 |  |  | 301 |  | Warmup: 4.6 mph, incline 5% |</t>
  </si>
  <si>
    <t>| 9 |  | 1 | 2026-08-13 | Phase 9 - Day 1: Heavy Pull + Grip + Shoulder Support | Band Pull Aparts | Warmup | 1 | 0 | 15 |  |  |  |</t>
  </si>
  <si>
    <t>| 9 |  | 1 | 2026-08-13 | Phase 9 - Day 1: Heavy Pull + Grip + Shoulder Support | Band External Rotations | Warmup | 1 | 0 | 12 |  |  |  |</t>
  </si>
  <si>
    <t>| 9 |  | 1 | 2026-08-13 | Phase 9 - Day 1: Heavy Pull + Grip + Shoulder Support | Serratus Wall Slides (banded) | Warmup | 1 | 0 | 8 |  |  |  |</t>
  </si>
  <si>
    <t>| 9 |  | 1 | 2026-08-13 | Phase 9 - Day 1: Heavy Pull + Grip + Shoulder Support | Cat-Camel | Warmup | 1 | 0 | 10 |  |  |  |</t>
  </si>
  <si>
    <t>| 9 |  | 1 | 2026-08-13 | Phase 9 - Day 1: Heavy Pull + Grip + Shoulder Support | Scap Push Ups | Push | 1 | 0 | 10 |  |  |  |</t>
  </si>
  <si>
    <t>| 9 |  | 1 | 2026-08-13 | Phase 9 - Day 1: Heavy Pull + Grip + Shoulder Support | Band Pull Aparts | Warmup | 2 | 0 | 15 |  |  |  |</t>
  </si>
  <si>
    <t>| 9 |  | 1 | 2026-08-13 | Phase 9 - Day 1: Heavy Pull + Grip + Shoulder Support | Band External Rotations | Warmup | 2 | 0 | 12 |  |  |  |</t>
  </si>
  <si>
    <t>| 9 |  | 1 | 2026-08-13 | Phase 9 - Day 1: Heavy Pull + Grip + Shoulder Support | Serratus Wall Slides (banded) | Warmup | 2 | 0 | 8 |  |  |  |</t>
  </si>
  <si>
    <t>| 9 |  | 1 | 2026-08-13 | Phase 9 - Day 1: Heavy Pull + Grip + Shoulder Support | Cat-Camel | Warmup | 2 | 0 | 10 |  |  |  |</t>
  </si>
  <si>
    <t>| 9 |  | 1 | 2026-08-13 | Phase 9 - Day 1: Heavy Pull + Grip + Shoulder Support | Scap Push Ups | Push | 2 | 0 | 10 |  |  |  |</t>
  </si>
  <si>
    <t>| 9 |  | 1 | 2026-08-13 | Phase 9 - Day 1: Heavy Pull + Grip + Shoulder Support | Farmer's Walk | Carry | 1 | 150 |  | 70.199999999999989 |  | 70/60=1.167 |</t>
  </si>
  <si>
    <t>| 9 |  | 1 | 2026-08-13 | Phase 9 - Day 1: Heavy Pull + Grip + Shoulder Support | Farmer's Walk | Carry | 2 | 150 |  | 60 |  |  |</t>
  </si>
  <si>
    <t>| 9 |  | 1 | 2026-08-13 | Phase 9 - Day 1: Heavy Pull + Grip + Shoulder Support | Farmer's Walk | Carry | 3 | 150 |  | 60 |  |  |</t>
  </si>
  <si>
    <t>| 9 |  | 1 | 2026-08-13 | Phase 9 - Day 1: Heavy Pull + Grip + Shoulder Support | Farmer's Walk | Carry | 4 | 150 |  | 45 |  |  |</t>
  </si>
  <si>
    <t>| 9 |  | 1 | 2026-08-13 | Phase 9 - Day 1: Heavy Pull + Grip + Shoulder Support | Chest-Supported Machine Row (formerly “Machine Press”) | Pull | 1 | 202.5 | 10 |  | 2 | Tempo 2-1-3; RIR 2 |</t>
  </si>
  <si>
    <t>| 9 |  | 1 | 2026-08-13 | Phase 9 - Day 1: Heavy Pull + Grip + Shoulder Support | Chest-Supported Machine Row (formerly “Machine Press”) | Pull | 2 | 207.5 | 10 |  | 1-2 | Tempo 2-1-3; RIR 1-2 |</t>
  </si>
  <si>
    <t>| 9 |  | 1 | 2026-08-13 | Phase 9 - Day 1: Heavy Pull + Grip + Shoulder Support | Chest-Supported Machine Row (formerly “Machine Press”) | Pull | 3 | 212.5 | 8 |  | 1-2 | Tempo 2-1-3; RIR 1-2 |</t>
  </si>
  <si>
    <t>| 9 |  | 1 | 2026-08-13 | Phase 9 - Day 1: Heavy Pull + Grip + Shoulder Support | Chest-Supported Machine Row (formerly “Machine Press”) | Pull | 4 | 212.5 | 7 |  | 1-2 | Tempo 2-1-3; RIR 1-2 |</t>
  </si>
  <si>
    <t>| 9 |  | 1 | 2026-08-13 | Phase 9 - Day 1: Heavy Pull + Grip + Shoulder Support | Single-Arm Neutral Grip Cable Pulldown | Pull | 1 | 80 | 10 |  | 2 | Tempo 2-1-3; RIR 2 |</t>
  </si>
  <si>
    <t>| 9 |  | 1 | 2026-08-13 | Phase 9 - Day 1: Heavy Pull + Grip + Shoulder Support | Single-Arm Neutral Grip Cable Pulldown | Pull | 2 | 82.5 | 10 |  | 2 | Tempo 2-1-3; RIR 2; fought a finger roll on 9-10but stayed strong  |</t>
  </si>
  <si>
    <t>| 9 |  | 1 | 2026-08-13 | Phase 9 - Day 1: Heavy Pull + Grip + Shoulder Support | Single-Arm Neutral Grip Cable Pulldown | Pull | 3 | 82.5 | 10 |  | 1-2 | Tempo 2-1-3; RIR 1-2; fought a finger roll on 9-10but stayed strong  |</t>
  </si>
  <si>
    <t>| 9 |  | 1 | 2026-08-13 | Phase 9 - Day 1: Heavy Pull + Grip + Shoulder Support | Standing One Arm Bicep Curl with Cable (Anchored) | Arms_Biceps | 1 | 25 | 9 |  | 2 | Tempo 2-1-3; RIR 2 |</t>
  </si>
  <si>
    <t>| 9 |  | 1 | 2026-08-13 | Phase 9 - Day 1: Heavy Pull + Grip + Shoulder Support | Standing One Arm Bicep Curl with Cable (Anchored) | Arms_Biceps | 2 | 25 | 9 |  | 1-2 | Tempo 2-1-3; RIR 1-2 |</t>
  </si>
  <si>
    <t>| 9 |  | 1 | 2026-08-13 | Phase 9 - Day 1: Heavy Pull + Grip + Shoulder Support | Standing One Arm Bicep Curl with Cable (Anchored) | Arms_Biceps | 3 | 25 | 8 |  | 1-2 | Tempo 2-1-3; RIR 1-2 |</t>
  </si>
  <si>
    <t>| 9 |  | 1 | 2026-08-13 | Phase 9 - Day 1: Heavy Pull + Grip + Shoulder Support | Face Pull (w External Rotation) | Pull | 1 | 45 | 15 |  | 2 | Tempo 2-1-2; RIR 2 |</t>
  </si>
  <si>
    <t>| 9 |  | 1 | 2026-08-13 | Phase 9 - Day 1: Heavy Pull + Grip + Shoulder Support | Face Pull (w External Rotation) | Pull | 2 | 50 | 15 |  | 1-2 | Tempo 2-1-2; RIR 1-2 |</t>
  </si>
  <si>
    <t>| 9 |  | 1 | 2026-08-13 | Phase 9 - Day 1: Heavy Pull + Grip + Shoulder Support | Face Pull (w External Rotation) | Pull | 3 | 50 | 15 |  | 1-2 | Tempo 2-1-2; RIR 1-2 |</t>
  </si>
  <si>
    <t>| 9 |  | 1 | 2026-08-13 | Phase 9 - Day 1: Heavy Pull + Grip + Shoulder Support | Dead Hang | Carry | 1 | 0 |  | 37.8 |  |  |</t>
  </si>
  <si>
    <t>| 9 |  | 1 | 2026-08-13 | Phase 9 - Day 1: Heavy Pull + Grip + Shoulder Support | Dead Hang | Carry | 2 | 0 |  | 37.8 |  |  |</t>
  </si>
  <si>
    <t>| 9 |  | 1 | 2026-08-13 | Phase 9 - Day 1: Heavy Pull + Grip + Shoulder Support | Rowing | Pull | 1 |  |  | 459 |  | Optional conditioning finish  |</t>
  </si>
  <si>
    <t>| 9 |  | 2 | 2026-08-14 | Phase 9 - Day 2: Heavy Push + Shoulder Performance | Treadmill Walking | Cardio | 1 |  |  | 300 |  | 4.7 mph, 5% incline  |</t>
  </si>
  <si>
    <t>| 9 |  | 2 | 2026-08-14 | Phase 9 - Day 2: Heavy Push + Shoulder Performance | Band Pull Aparts | Warmup | 1 | 0 | 15 |  |  |  |</t>
  </si>
  <si>
    <t>| 9 |  | 2 | 2026-08-14 | Phase 9 - Day 2: Heavy Push + Shoulder Performance | Band External Rotations | Warmup | 1 | 0 | 12 |  |  |  |</t>
  </si>
  <si>
    <t>| 9 |  | 2 | 2026-08-14 | Phase 9 - Day 2: Heavy Push + Shoulder Performance | Serratus Wall Slides (banded) | Warmup | 1 | 0 | 8 |  |  |  |</t>
  </si>
  <si>
    <t>| 9 |  | 2 | 2026-08-14 | Phase 9 - Day 2: Heavy Push + Shoulder Performance | Scap Push Ups | Push | 1 | 0 | 8 |  |  |  |</t>
  </si>
  <si>
    <t>| 9 |  | 2 | 2026-08-14 | Phase 9 - Day 2: Heavy Push + Shoulder Performance | Band Pull Aparts | Warmup | 2 | 0 | 15 |  |  |  |</t>
  </si>
  <si>
    <t>| 9 |  | 2 | 2026-08-14 | Phase 9 - Day 2: Heavy Push + Shoulder Performance | Band External Rotations | Warmup | 2 | 0 | 12 |  |  |  |</t>
  </si>
  <si>
    <t>| 9 |  | 2 | 2026-08-14 | Phase 9 - Day 2: Heavy Push + Shoulder Performance | Serratus Wall Slides (banded) | Warmup | 2 | 0 | 8 |  |  |  |</t>
  </si>
  <si>
    <t>| 9 |  | 2 | 2026-08-14 | Phase 9 - Day 2: Heavy Push + Shoulder Performance | Scap Push Ups | Push | 2 | 0 | 8 |  |  |  |</t>
  </si>
  <si>
    <t>| 9 |  | 2 | 2026-08-14 | Phase 9 - Day 2: Heavy Push + Shoulder Performance | Single Arm Cable Press | Push | 1 | 20 | 10 |  | 4+ | Tempo 2-1-2; RIR 4+ |</t>
  </si>
  <si>
    <t>| 9 |  | 2 | 2026-08-14 | Phase 9 - Day 2: Heavy Push + Shoulder Performance | Single Arm Cable Press | Push | 2 | 20 | 10 |  | 4+ | Tempo 2-1-2; RIR 4+ |</t>
  </si>
  <si>
    <t>| 9 |  | 2 | 2026-08-14 | Phase 9 - Day 2: Heavy Push + Shoulder Performance | Neutral Grip Dumbbell Floor Press | Push | 1 | 110 | 10 |  | 3-4 | Tempo 2-1-3; RIR 3-4; Immediate awareness. Cannot find the perfect path. Tried underhand normal and neutral. Neutral felt best today with a slight radial deviation  |</t>
  </si>
  <si>
    <t>| 9 |  | 2 | 2026-08-14 | Phase 9 - Day 2: Heavy Push + Shoulder Performance | Neutral Grip Dumbbell Floor Press | Push | 2 | 130 | 10 |  | 2 | Tempo 2-1-3; RIR 2; radial deviation for the win. I think it helps with the movement path  |</t>
  </si>
  <si>
    <t>| 9 |  | 2 | 2026-08-14 | Phase 9 - Day 2: Heavy Push + Shoulder Performance | Neutral Grip Dumbbell Floor Press | Push | 3 | 140 | 7 |  | 1-2 | Tempo 2-1-3; RIR 1-2; radial deviation for the win. I think it helps with the movement path  |</t>
  </si>
  <si>
    <t>| 9 |  | 2 | 2026-08-14 | Phase 9 - Day 2: Heavy Push + Shoulder Performance | Neutral Grip Dumbbell Floor Press | Push | 4 | 150 | 5.5 |  | 1 | Tempo 2-1-3; RIR 1; radial deviation for the win. I think it helps with the movement path  |</t>
  </si>
  <si>
    <t>| 9 |  | 2 | 2026-08-14 | Phase 9 - Day 2: Heavy Push + Shoulder Performance | Single Arm Cable Press | Push | 3 | 20 | 10 |  | 4+ | Tempo 2-1-2; RIR 4+ |</t>
  </si>
  <si>
    <t>| 9 |  | 2 | 2026-08-14 | Phase 9 - Day 2: Heavy Push + Shoulder Performance | Neutral Grip Dumbbell Floor Press | Push | 5 | 150 | 5 |  | 1 | Tempo 2-1-3; RIR 1; radial deviation for the win. I think it helps with the movement path  |</t>
  </si>
  <si>
    <t>| 9 |  | 2 | 2026-08-14 | Phase 9 - Day 2: Heavy Push + Shoulder Performance | Cross Body Single Arm Chest Press (machine) | Push | 1 | 20 | 10 |  | 4+ | Tempo 2-1-3; RIR 4+; Matrix chest press machine; body angled at about 45 degrees.  |</t>
  </si>
  <si>
    <t>| 9 |  | 2 | 2026-08-14 | Phase 9 - Day 2: Heavy Push + Shoulder Performance | Cross Body Single Arm Chest Press (machine) | Push | 2 | 50 | 12 |  | 2 | Slight awareness; Tempo 2-1-3; RIR 2; Matrix chest press machine; body angled at about 45 degrees.  |</t>
  </si>
  <si>
    <t>| 9 |  | 2 | 2026-08-14 | Phase 9 - Day 2: Heavy Push + Shoulder Performance | Supine Press Machine - Plate Loaded | Push | 1 | 50 | 10 |  | 4+ | Tempo 2-1-3; RIR 4+ |</t>
  </si>
  <si>
    <t>| 9 |  | 2 | 2026-08-14 | Phase 9 - Day 2: Heavy Push + Shoulder Performance | Supine Press Machine - Plate Loaded | Push | 2 | 90 | 10 |  | 2+ | Tempo 2-1-3; RIR 2+; suicide grip to allow for a bit more radial deviation. Helped! |</t>
  </si>
  <si>
    <t>| 9 |  | 2 | 2026-08-14 | Phase 9 - Day 2: Heavy Push + Shoulder Performance | Supine Press Machine - Plate Loaded | Push | 3 | 100 | 10 |  | 2+ | Tempo 2-1-3; RIR 2+; suicide grip to allow for a bit more radial deviation. Helped! |</t>
  </si>
  <si>
    <t>| 9 |  | 2 | 2026-08-14 | Phase 9 - Day 2: Heavy Push + Shoulder Performance | Supine Press Machine - Plate Loaded | Push | 4 | 100 | 10 |  | 1-2 | Tempo 2-1-3; RIR 1-2; suicide grip to allow for a bit more radial deviation. Helped! |</t>
  </si>
  <si>
    <t>| 9 |  | 2 | 2026-08-14 | Phase 9 - Day 2: Heavy Push + Shoulder Performance | Cable High To Mid Fly | Push | 1 | 40 | 10 |  | 2 | Tempo 2-1-3; RIR 2 |</t>
  </si>
  <si>
    <t>| 9 |  | 2 | 2026-08-14 | Phase 9 - Day 2: Heavy Push + Shoulder Performance | Cable High To Mid Fly | Push | 2 | 40 | 12 |  | 2 | Tempo 2-1-3; RIR 2; squeeze!! |</t>
  </si>
  <si>
    <t>| 9 |  | 2 | 2026-08-14 | Phase 9 - Day 2: Heavy Push + Shoulder Performance | Cable High To Mid Fly | Push | 3 | 50 | 10 |  | 2 | Tempo 2-1-3; RIR 2; squeeze!! |</t>
  </si>
  <si>
    <t>| 9 |  | 2 | 2026-08-14 | Phase 9 - Day 2: Heavy Push + Shoulder Performance | Seated Neutral Grip DB Overhead Press | Push | 1 | 60 | 11 |  | 2 | Tempo 2-1-3; RIR 2 |</t>
  </si>
  <si>
    <t>| 9 |  | 2 | 2026-08-14 | Phase 9 - Day 2: Heavy Push + Shoulder Performance | Seated Neutral Grip DB Overhead Press | Push | 2 | 60 | 10 |  | 2 | Tempo 3-1-2(?); RIR 2. Tempo has historically been 2 push 3 down no? Perhaps I flip flopped the tempo logic. Generally I do eccentric with the longer count but will adjust if needed again |</t>
  </si>
  <si>
    <t>| 9 |  | 2 | 2026-08-14 | Phase 9 - Day 2: Heavy Push + Shoulder Performance | Seated Neutral Grip DB Overhead Press | Push | 3 | 60 | 9 |  | 2 | Tempo 3-1-2(?); RIR 2. Tempo has historically been 2 push 3 down no? Perhaps I flip flopped the tempo logic. Generally I do eccentric with the longer count but will adjust if needed again |</t>
  </si>
  <si>
    <t>| 9 |  | 2 | 2026-08-14 | Phase 9 - Day 2: Heavy Push + Shoulder Performance | Single-Arm Overhead Cable Extension | Arms_Triceps | 1 | 25 | 9 |  | 2 | Tempo 2-1-3; RIR 2 |</t>
  </si>
  <si>
    <t>| 9 |  | 2 | 2026-08-14 | Phase 9 - Day 2: Heavy Push + Shoulder Performance | Single-Arm Overhead Cable Extension | Arms_Triceps | 2 | 25 | 10 |  | 1-2 | Tempo 2-1-3; RIR 1-2 |</t>
  </si>
  <si>
    <t>| 9 |  | 2 | 2026-08-14 | Phase 9 - Day 2: Heavy Push + Shoulder Performance | Single-Arm Overhead Cable Extension | Arms_Triceps | 3 | 25 | 9 |  | 1-2 | Tempo 2-1-3; RIR 1-2 |</t>
  </si>
  <si>
    <t>| 9 |  | 2 | 2026-08-14 | Phase 9 - Day 2: Heavy Push + Shoulder Performance | High Cable Tricep Pushdown | Arms_Triceps | 1 | 80 | 8 |  | 1-2 | Tempo 2-1-2; RIR 1-2;  |</t>
  </si>
  <si>
    <t>| 9 |  | 2 | 2026-08-14 | Phase 9 - Day 2: Heavy Push + Shoulder Performance | High Cable Tricep Pushdown | Arms_Triceps | 2 | 80 | 8 |  | 1-2 | Tempo 2-1-2; RIR 1-2; back on pad  |</t>
  </si>
  <si>
    <t>| 9 |  | 2 | 2026-08-14 | Phase 9 - Day 2: Heavy Push + Shoulder Performance | High Cable Tricep Pushdown | Arms_Triceps | 3 | 80 | 6 |  | 2 | Tempo 2-1-2; RIR 2; back on pad  |</t>
  </si>
  <si>
    <t>| 9 |  | 2 | 2026-08-14 | Phase 9 - Day 2: Heavy Push + Shoulder Performance | Cable Lateral Raise (using elbow strap setup) | Push | 1 | 10 | 15 |  | 2 | Tempo 2-2-2; RIR 2; dropped to 10 for consolidation and ownership of each step (10, 12.5, 15) |</t>
  </si>
  <si>
    <t>| 9 |  | 2 | 2026-08-14 | Phase 9 - Day 2: Heavy Push + Shoulder Performance | Cable Lateral Raise (using elbow strap setup) | Push | 2 | 12.5 | 15 |  | 2 | Tempo 2-2-2; RIR 2; dropped to 12.5 for consolidation and ownership of each step (10, 12.5, 15) |</t>
  </si>
  <si>
    <t>| 9 |  | 2 | 2026-08-14 | Phase 9 - Day 2: Heavy Push + Shoulder Performance | Cable Lateral Raise (using elbow strap setup) | Push | 3 | 15 | 13 |  | 1 | Tempo 2-2-2; RIR 1; dropped to 12.5 for consolidation and ownership of each step (10, 12.5, 15) |</t>
  </si>
  <si>
    <t>| 9 |  | 2 | 2026-08-14 | Phase 9 - Day 2: Heavy Push + Shoulder Performance | Internal Cable Rotation | Other | 1 | 12.5 | 15 |  | 2 | Tempo 2-1-2; RIR 2 |</t>
  </si>
  <si>
    <t>| 9 |  | 2 | 2026-08-14 | Phase 9 - Day 2: Heavy Push + Shoulder Performance | Internal Cable Rotation | Other | 2 | 12.5 | 15 |  | 2 | Tempo 2-1-2; RIR 2 |</t>
  </si>
  <si>
    <t>| 9 |  | 2 | 2026-08-14 | Phase 9 - Day 2: Heavy Push + Shoulder Performance | Internal Cable Rotation | Other | 3 | 15 | 15 |  | 2 | Tempo 2-1-2; RIR 2 |</t>
  </si>
  <si>
    <t>| 9 |  | 2 | 2026-08-14 | Phase 9 - Day 2: Heavy Push + Shoulder Performance | Dead Hang | Carry | 1 | 0 |  | 49.8 |  | 50/60=0.833 |</t>
  </si>
  <si>
    <t>| 9 |  | 2 | 2026-08-14 | Phase 9 - Day 2: Heavy Push + Shoulder Performance | Dead Hang | Carry | 2 | 0 |  | 42 |  | 42/60=0.7 |</t>
  </si>
  <si>
    <t>| 9 |  | 3 | 2026-08-15 | Phase 9 - Day 3: Lower Body + Unilateral Strength + Carry Performance | Treadmill Walking | Cardio | 1 |  |  | 300 |  | 4.7 mph, 5% incline |</t>
  </si>
  <si>
    <t>| 9 |  | 3 | 2026-08-15 | Phase 9 - Day 3: Lower Body + Unilateral Strength + Carry Performance | Prisoners Squat | Legs | 1 | 0 | 10 |  |  |  |</t>
  </si>
  <si>
    <t>| 9 |  | 3 | 2026-08-15 | Phase 9 - Day 3: Lower Body + Unilateral Strength + Carry Performance | Hip Hinge | Warmup | 1 | 0 | 10 |  |  |  |</t>
  </si>
  <si>
    <t>| 9 |  | 3 | 2026-08-15 | Phase 9 - Day 3: Lower Body + Unilateral Strength + Carry Performance | Glute Extension | Legs | 1 | 0 | 10 |  |  |  |</t>
  </si>
  <si>
    <t>| 9 |  | 3 | 2026-08-15 | Phase 9 - Day 3: Lower Body + Unilateral Strength + Carry Performance | Walking Lunges | Legs | 1 | 0 |  | 8 |  |  |</t>
  </si>
  <si>
    <t>| 9 |  | 3 | 2026-08-15 | Phase 9 - Day 3: Lower Body + Unilateral Strength + Carry Performance | Standing Calf Raise | Legs | 1 | 0 | 12 |  |  |  |</t>
  </si>
  <si>
    <t>| 9 |  | 3 | 2026-08-15 | Phase 9 - Day 3: Lower Body + Unilateral Strength + Carry Performance | Prisoners Squat | Legs | 2 | 0 | 10 |  |  |  |</t>
  </si>
  <si>
    <t>| 9 |  | 3 | 2026-08-15 | Phase 9 - Day 3: Lower Body + Unilateral Strength + Carry Performance | Hip Hinge | Warmup | 2 | 0 | 10 |  |  |  |</t>
  </si>
  <si>
    <t>| 9 |  | 3 | 2026-08-15 | Phase 9 - Day 3: Lower Body + Unilateral Strength + Carry Performance | Glute Extension | Legs | 2 | 0 | 10 |  |  |  |</t>
  </si>
  <si>
    <t>| 9 |  | 3 | 2026-08-15 | Phase 9 - Day 3: Lower Body + Unilateral Strength + Carry Performance | Walking Lunges | Legs | 2 | 0 |  | 8 |  |  |</t>
  </si>
  <si>
    <t>| 9 |  | 3 | 2026-08-15 | Phase 9 - Day 3: Lower Body + Unilateral Strength + Carry Performance | Standing Calf Raise | Legs | 2 | 0 | 12 |  |  |  |</t>
  </si>
  <si>
    <t>| 9 |  | 3 | 2026-08-15 | Phase 9 - Day 3: Lower Body + Unilateral Strength + Carry Performance | Goblet Squat | Legs | 1 | 75 | 10 |  | 2 | Tempo 3E-1P-2C; RIR 2 |</t>
  </si>
  <si>
    <t>| 9 |  | 3 | 2026-08-15 | Phase 9 - Day 3: Lower Body + Unilateral Strength + Carry Performance | Goblet Squat | Legs | 2 | 75 | 10 |  | 2 | Tempo 3E-1P-2C; RIR 2 |</t>
  </si>
  <si>
    <t>| 9 |  | 3 | 2026-08-15 | Phase 9 - Day 3: Lower Body + Unilateral Strength + Carry Performance | Goblet Squat | Legs | 3 | 75 | 10 |  | 2 | Tempo 3E-1P-2C; RIR 2 |</t>
  </si>
  <si>
    <t>| 9 |  | 3 | 2026-08-15 | Phase 9 - Day 3: Lower Body + Unilateral Strength + Carry Performance | Dumbbell Romanian Deadlift | Legs | 1 | 150 | 10 |  | 2+ | Tempo 3-1-2 (e-p-c); RIR 2+; focused on slow controlled concentric at 2 sec, too.  |</t>
  </si>
  <si>
    <t>| 9 |  | 3 | 2026-08-15 | Phase 9 - Day 3: Lower Body + Unilateral Strength + Carry Performance | Dumbbell Romanian Deadlift | Legs | 2 | 150 | 10 |  | 2+ | Tempo 3-1-2 (e-p-c); RIR 2+; focused on slow controlled concentric at 2 sec, too.  |</t>
  </si>
  <si>
    <t>| 9 |  | 3 | 2026-08-15 | Phase 9 - Day 3: Lower Body + Unilateral Strength + Carry Performance | Dumbbell Romanian Deadlift | Legs | 3 | 150 | 10 |  | 2+ | Tempo 3-1-2 (e-p-c); RIR 2+; focused on slow controlled concentric at 2 sec, too.  |</t>
  </si>
  <si>
    <t>| 9 |  | 3 | 2026-08-15 | Phase 9 - Day 3: Lower Body + Unilateral Strength + Carry Performance | Bulgarian Split Squat | Legs | 1 | 50 | 8 |  | 2 | Tempo 3-1-2(epc); RIR 2 |</t>
  </si>
  <si>
    <t>| 9 |  | 3 | 2026-08-15 | Phase 9 - Day 3: Lower Body + Unilateral Strength + Carry Performance | Bulgarian Split Squat | Legs | 2 | 55 | 8 |  | 2 | Tempo 3-1-2(epc); RIR 2; little bit of patellar tendon sensation on right? |</t>
  </si>
  <si>
    <t>| 9 |  | 3 | 2026-08-15 | Phase 9 - Day 3: Lower Body + Unilateral Strength + Carry Performance | Bulgarian Split Squat | Legs | 3 | 55 | 8 |  | 2 | Tempo 3-1-2(epc); RIR 2; little bit of patellar tendon sensation on right? |</t>
  </si>
  <si>
    <t>| 9 |  | 3 | 2026-08-15 | Phase 9 - Day 3: Lower Body + Unilateral Strength + Carry Performance | Farmer's Walk | Carry | 1 | 150 |  | 60 |  | 2 mph, 0.5% incline; pinky roll at 60 sec mark left side  |</t>
  </si>
  <si>
    <t>| 9 |  | 3 | 2026-08-15 | Phase 9 - Day 3: Lower Body + Unilateral Strength + Carry Performance | Farmer's Walk | Carry | 2 | 150 |  | 52.2 |  | How much Farmer Carry in RDLs for today? 30 reps x 6 secs per rep? 2 mph, 0.5% incline; index roll at 50 sec mark left side  |</t>
  </si>
  <si>
    <t>| 9 |  | 3 | 2026-08-15 | Phase 9 - Day 3: Lower Body + Unilateral Strength + Carry Performance | Farmer's Walk | Carry | 3 | 150 |  | 49.8 |  |  |</t>
  </si>
  <si>
    <t>| 9 |  | 3 | 2026-08-15 | Phase 9 - Day 3: Lower Body + Unilateral Strength + Carry Performance | Standing Calf Raises using Machine | Legs | 1 | 135 | 15 |  | 2+ | Matrix calf extension (Ultra calf extension); tempo 2c-1p-3e; RIR 2+ |</t>
  </si>
  <si>
    <t>| 9 |  | 3 | 2026-08-15 | Phase 9 - Day 3: Lower Body + Unilateral Strength + Carry Performance | Standing Calf Raises using Machine | Legs | 2 | 135 | 15 |  | 2+ | Matrix calf extension (Ultra calf extension); tempo 2c-1p-3e; RIR 2+ |</t>
  </si>
  <si>
    <t>| 9 |  | 3 | 2026-08-15 | Phase 9 - Day 3: Lower Body + Unilateral Strength + Carry Performance | Standing Calf Raises using Machine | Legs | 3 | 135 | 15 |  | 2+ | Matrix calf extension (Ultra calf extension); tempo 2c-1p-3e; RIR 2+ |</t>
  </si>
  <si>
    <t>| 9 |  | 3 | 2026-08-15 | Phase 9 - Day 3: Lower Body + Unilateral Strength + Carry Performance | Internal Cable Rotation | Other | 1 | 15 | 15 |  | 2 | Tempo 2-1-2; RIR 2 |</t>
  </si>
  <si>
    <t>| 9 |  | 3 | 2026-08-15 | Phase 9 - Day 3: Lower Body + Unilateral Strength + Carry Performance | Internal Cable Rotation | Other | 2 | 15 | 15 |  | 2 | Tempo 2-1-2; RIR 2 |</t>
  </si>
  <si>
    <t>| 9 |  | 3 | 2026-08-15 | Phase 9 - Day 3: Lower Body + Unilateral Strength + Carry Performance | Internal Cable Rotation | Other | 3 | 15 | 15 |  | 2 | Tempo 2-1-2; RIR 2 |</t>
  </si>
  <si>
    <t>| 9 |  | 3 | 2026-08-15 | Phase 9 - Day 3: Lower Body + Unilateral Strength + Carry Performance | Dead Hang | Carry | 1 | 0 |  | 55.2 |  | 55/60=0.917; General grip slip maybe more sweat/fatigue combo? |</t>
  </si>
  <si>
    <t>| 9 |  | 3 | 2026-08-15 | Phase 9 - Day 3: Lower Body + Unilateral Strength + Carry Performance | Dead Hang | Carry | 2 | 0 |  | 48 |  | 48/60=; General grip slip maybe more sweat/fatigue combo? |</t>
  </si>
  <si>
    <t>| 9 |  | 3 | 2026-08-15 | Phase 9 - Day 3: Lower Body + Unilateral Strength + Carry Performance | Rowing | Pull | 1 |  |  | 455 |  |  |</t>
  </si>
  <si>
    <t>| 9 |  | 4 | 2026-08-16 | Phase 9 - Day 4: Upper Hypertrophy + Capacity + Grip | Treadmill Walking | Cardio | 1 |  |  | 300 |  | 4.7 mph, 5% incline |</t>
  </si>
  <si>
    <t>| 9 |  | 4 | 2026-08-16 | Phase 9 - Day 4: Upper Hypertrophy + Capacity + Grip | Band Pull Aparts | Warmup | 1 | 0 | 15 |  |  |  |</t>
  </si>
  <si>
    <t>| 9 |  | 4 | 2026-08-16 | Phase 9 - Day 4: Upper Hypertrophy + Capacity + Grip | Serratus Wall Slides (banded) | Warmup | 1 | 0 | 8 |  |  |  |</t>
  </si>
  <si>
    <t>| 9 |  | 4 | 2026-08-16 | Phase 9 - Day 4: Upper Hypertrophy + Capacity + Grip | Scap Push Ups | Push | 1 | 0 | 10 |  |  |  |</t>
  </si>
  <si>
    <t>| 9 |  | 4 | 2026-08-16 | Phase 9 - Day 4: Upper Hypertrophy + Capacity + Grip | Band External Rotations | Warmup | 1 | 0 | 12 |  |  |  |</t>
  </si>
  <si>
    <t>| 9 |  | 4 | 2026-08-16 | Phase 9 - Day 4: Upper Hypertrophy + Capacity + Grip | Band Pull Aparts | Warmup | 2 | 0 | 15 |  |  |  |</t>
  </si>
  <si>
    <t>| 9 |  | 4 | 2026-08-16 | Phase 9 - Day 4: Upper Hypertrophy + Capacity + Grip | Serratus Wall Slides (banded) | Warmup | 2 | 0 | 8 |  |  |  |</t>
  </si>
  <si>
    <t>| 9 |  | 4 | 2026-08-16 | Phase 9 - Day 4: Upper Hypertrophy + Capacity + Grip | Scap Push Ups | Push | 2 | 0 | 10 |  |  |  |</t>
  </si>
  <si>
    <t>| 9 |  | 4 | 2026-08-16 | Phase 9 - Day 4: Upper Hypertrophy + Capacity + Grip | Band External Rotations | Warmup | 2 | 0 | 12 |  |  |  |</t>
  </si>
  <si>
    <t>| 9 |  | 4 | 2026-08-16 | Phase 9 - Day 4: Upper Hypertrophy + Capacity + Grip | DB Neutral Press (slight Rotate To Underhand ) | Push | 1 | 40 | 10 |  | 2 | Tempo 2c-1p-3e; RIR 2; right tight from start. Radial bias helps a bit. Just general achy during the press but not after.  |</t>
  </si>
  <si>
    <t>| 9 |  | 4 | 2026-08-16 | Phase 9 - Day 4: Upper Hypertrophy + Capacity + Grip | DB Neutral Press (slight Rotate To Underhand ) | Push | 2 | 45 | 10 |  | 2 | Tempo 2c-1p-3e; RIR 2; right tight from start. Radial bias helps a bit. Just general achy during the press but not after.  |</t>
  </si>
  <si>
    <t>| 9 |  | 4 | 2026-08-16 | Phase 9 - Day 4: Upper Hypertrophy + Capacity + Grip | DB Neutral Press (slight Rotate To Underhand ) | Push | 3 | 50 | 8 |  | 2 | Tempo 2c-1p-3e; RIR 2; right tight from start. Radial bias helps a bit. Just general achy during the press but not after.  |</t>
  </si>
  <si>
    <t>| 9 |  | 4 | 2026-08-16 | Phase 9 - Day 4: Upper Hypertrophy + Capacity + Grip | Chest Supported DB Row (Spider) | Pull | 1 | 130 | 12 |  | 2 | 3E-1P-2C | RIR 2 | |</t>
  </si>
  <si>
    <t>| 9 |  | 4 | 2026-08-16 | Phase 9 - Day 4: Upper Hypertrophy + Capacity + Grip | Chest Supported DB Row (Spider) | Pull | 2 | 130 | 11 |  | 2 | 3E-1P-2C | RIR 2 | |</t>
  </si>
  <si>
    <t>| 9 |  | 4 | 2026-08-16 | Phase 9 - Day 4: Upper Hypertrophy + Capacity + Grip | Chest Supported DB Row (Spider) | Pull | 3 | 130 | 11 |  | 2 | 3E-1P-2C | RIR 2 | |</t>
  </si>
  <si>
    <t>| 9 |  | 4 | 2026-08-16 | Phase 9 - Day 4: Upper Hypertrophy + Capacity + Grip | Single-Arm Neutral Grip Cable Pulldown | Pull | 1 | 82.5 | 10 |  | 2 | 3E-1P-2C | RIR 2 |</t>
  </si>
  <si>
    <t>| 9 |  | 4 | 2026-08-16 | Phase 9 - Day 4: Upper Hypertrophy + Capacity + Grip | Single-Arm Neutral Grip Cable Pulldown | Pull | 2 | 82.5 | 10 |  | 2 | 3E-1P-2C | RIR 2 |</t>
  </si>
  <si>
    <t>| 9 |  | 4 | 2026-08-16 | Phase 9 - Day 4: Upper Hypertrophy + Capacity + Grip | Single-Arm Neutral Grip Cable Pulldown | Pull | 3 | 82.5 | 10 |  | 1-2 | 3E-1P-2C | RIR 1-2 | forearm lactic acid growing  |</t>
  </si>
  <si>
    <t>| 9 |  | 4 | 2026-08-16 | Phase 9 - Day 4: Upper Hypertrophy + Capacity + Grip | Cable Lateral Raise (using elbow strap setup) | Push | 1 | 10 | 15 |  | 2+ | 2-2-2; RIR 2+ |</t>
  </si>
  <si>
    <t>| 9 |  | 4 | 2026-08-16 | Phase 9 - Day 4: Upper Hypertrophy + Capacity + Grip | Cable Lateral Raise (using elbow strap setup) | Push | 2 | 12.5 | 15 |  | 2 | 2-2-2; RIR 2 |</t>
  </si>
  <si>
    <t>| 9 |  | 4 | 2026-08-16 | Phase 9 - Day 4: Upper Hypertrophy + Capacity + Grip | Cable Lateral Raise (using elbow strap setup) | Push | 3 | 15 | 12 |  | 1 | 2-2-2; RIR 1 |</t>
  </si>
  <si>
    <t>| 9 |  | 4 | 2026-08-16 | Phase 9 - Day 4: Upper Hypertrophy + Capacity + Grip | Kneeling Single Arm Rope Cable Extension | Arms_Triceps | 1 | 27.5 | 12 |  | 2 | 3E-1P-2C | RIR 2; Tightness in right anterior tendon or capsule.  |</t>
  </si>
  <si>
    <t>| 9 |  | 4 | 2026-08-16 | Phase 9 - Day 4: Upper Hypertrophy + Capacity + Grip | Kneeling Single Arm Rope Cable Extension | Arms_Triceps | 2 | 27.5 | 11 |  | 1-2 | 3E-1P-2C | RIR 1-2; |</t>
  </si>
  <si>
    <t>| 9 |  | 4 | 2026-08-16 | Phase 9 - Day 4: Upper Hypertrophy + Capacity + Grip | Kneeling Single Arm Rope Cable Extension | Arms_Triceps | 3 | 27.5 | 9 |  | 1-2 | 3E-1P-2C | RIR 1-2; |</t>
  </si>
  <si>
    <t>| 9 |  | 4 | 2026-08-16 | Phase 9 - Day 4: Upper Hypertrophy + Capacity + Grip | Standing One Arm Bicep Curl with Cable (Anchored) | Arms_Biceps | 1 | 25 | 12 |  | 2 | | 3E-1P-2C | RIR 2 |</t>
  </si>
  <si>
    <t>| 9 |  | 4 | 2026-08-16 | Phase 9 - Day 4: Upper Hypertrophy + Capacity + Grip | Standing One Arm Bicep Curl with Cable (Anchored) | Arms_Biceps | 2 | 25 | 10 |  | 2 | | 3E-1P-2C | RIR 2 |</t>
  </si>
  <si>
    <t>| 9 |  | 4 | 2026-08-16 | Phase 9 - Day 4: Upper Hypertrophy + Capacity + Grip | Standing One Arm Bicep Curl with Cable (Anchored) | Arms_Biceps | 3 | 25 | 9 |  | 2 | | 3E-1P-2C | RIR 2 |</t>
  </si>
  <si>
    <t>| 9 |  | 4 | 2026-08-16 | Phase 9 - Day 4: Upper Hypertrophy + Capacity + Grip | Farmer’s Hold | Carry | 1 | 140 |  | 60 |  | Plenty of room in the tank |</t>
  </si>
  <si>
    <t>| 9 |  | 4 | 2026-08-16 | Phase 9 - Day 4: Upper Hypertrophy + Capacity + Grip | Farmer’s Hold | Carry | 2 | 140 |  | 60 |  |  |</t>
  </si>
  <si>
    <t>| 9 |  | 4 | 2026-08-16 | Phase 9 - Day 4: Upper Hypertrophy + Capacity + Grip | Farmer’s Hold | Carry | 3 | 140 |  | 52.2 |  | 52/60=0.867; General forearm fatigue grip fail |</t>
  </si>
  <si>
    <t>| 9 |  | 4 | 2026-08-16 | Phase 9 - Day 4: Upper Hypertrophy + Capacity + Grip | Rowing | Pull | 1 |  |  | 458 |  | Cooldown |</t>
  </si>
  <si>
    <t>SourceFileName</t>
  </si>
  <si>
    <t>SourceFolderPath</t>
  </si>
  <si>
    <t>WorkoutFocus</t>
  </si>
  <si>
    <t>PrescribedWorkoutID</t>
  </si>
  <si>
    <t>PreSessionEnergy</t>
  </si>
  <si>
    <t>PreSessionShoulderStatus</t>
  </si>
  <si>
    <t>PreSessionGripStatus</t>
  </si>
  <si>
    <t>SessionGeneralNotes</t>
  </si>
  <si>
    <t>CoachQuestions</t>
  </si>
  <si>
    <t>PrescribedExerciseName</t>
  </si>
  <si>
    <t>ExerciseAliasUsed</t>
  </si>
  <si>
    <t>IsWarmup</t>
  </si>
  <si>
    <t>IsWorkingSet</t>
  </si>
  <si>
    <t>IsBackoffSet</t>
  </si>
  <si>
    <t>IsAMRAP</t>
  </si>
  <si>
    <t>IsRestPause</t>
  </si>
  <si>
    <t>WeightPerHandLbs</t>
  </si>
  <si>
    <t>TempoRaw</t>
  </si>
  <si>
    <t>TechnicalCheckpoint</t>
  </si>
  <si>
    <t>JointPerformanceNote</t>
  </si>
  <si>
    <t>RestSecondsAfter</t>
  </si>
  <si>
    <t>CompletedAsPlanned</t>
  </si>
  <si>
    <t>IsSubstitution</t>
  </si>
  <si>
    <t>SubstitutionReason</t>
  </si>
  <si>
    <t>PerceivedDifficulty</t>
  </si>
  <si>
    <t>ShoulderStatusTag</t>
  </si>
  <si>
    <t>GripStatusTag</t>
  </si>
  <si>
    <t>SetTags</t>
  </si>
  <si>
    <t>SetGeneralNotes</t>
  </si>
  <si>
    <t>ExportCreatedAt</t>
  </si>
  <si>
    <t>ExportSource</t>
  </si>
  <si>
    <t>ExportVersion</t>
  </si>
  <si>
    <t>C:\Users\BrianRoth\OneDrive - Tegria\Desktop\Training Database_Source Workout Files\Momentum_Exports\</t>
  </si>
  <si>
    <t>S-20260824-01</t>
  </si>
  <si>
    <t>Momentum</t>
  </si>
  <si>
    <t>SourceSystem</t>
  </si>
  <si>
    <t>Routine_Name</t>
  </si>
  <si>
    <t>Activity_Date</t>
  </si>
  <si>
    <t>Exercise_Name</t>
  </si>
  <si>
    <t>Exercise_Muscle_Groups</t>
  </si>
  <si>
    <t>Exercise_Equipment</t>
  </si>
  <si>
    <t>Exercise_Date_Time</t>
  </si>
  <si>
    <t>Repetitions_Or_Duration</t>
  </si>
  <si>
    <t>Weight_Or_Distance</t>
  </si>
  <si>
    <t>Use_Metric</t>
  </si>
  <si>
    <t>Superset</t>
  </si>
  <si>
    <t>SessionKey</t>
  </si>
  <si>
    <t>ExerciseRowID</t>
  </si>
  <si>
    <t>momentum-2026-08-26.csv</t>
  </si>
  <si>
    <t>2026-08-26T01:42:37.923Z</t>
  </si>
  <si>
    <t>500</t>
  </si>
  <si>
    <t>8/26/2026 | Heavy Push + Shoulder Performance</t>
  </si>
  <si>
    <t>Shoulder Preparation</t>
  </si>
  <si>
    <t>2026-08-26T01:42:38.923Z</t>
  </si>
  <si>
    <t>10</t>
  </si>
  <si>
    <t>Single-Arm Cable Press</t>
  </si>
  <si>
    <t>2026-08-26T01:42:39.923Z</t>
  </si>
  <si>
    <t>Cable High-to-Mid Fly</t>
  </si>
  <si>
    <t>2026-08-26T01:42:40.923Z</t>
  </si>
  <si>
    <t>2026-08-26T01:42:41.923Z</t>
  </si>
  <si>
    <t>2026-08-26T01:42:42.923Z</t>
  </si>
  <si>
    <t xml:space="preserve"> | Tempo 2-1-3; RIR 4+</t>
  </si>
  <si>
    <t>RepetitionsOrDuration</t>
  </si>
  <si>
    <t>WeightOrDistance</t>
  </si>
  <si>
    <t>SupersetGroup</t>
  </si>
  <si>
    <t>Straight Arm Push Down</t>
  </si>
  <si>
    <t>Back;Upper Arms</t>
  </si>
  <si>
    <t>Triceps Pushdown with Rope and Cable</t>
  </si>
  <si>
    <t>Leg Press</t>
  </si>
  <si>
    <t>Hips;Thighs;Calves</t>
  </si>
  <si>
    <t>Cable Pulldown</t>
  </si>
  <si>
    <t>Back Fly Machine</t>
  </si>
  <si>
    <t>Reverse Pec Deck</t>
  </si>
  <si>
    <t>Back;Shoulders</t>
  </si>
  <si>
    <t>S-20260818-01</t>
  </si>
  <si>
    <t>2026-08-18</t>
  </si>
  <si>
    <t>Phase 10 - Day 1: Heavy Pull + Grip + Shoulder Support</t>
  </si>
  <si>
    <t>2026-08-18T18:49:07.801Z</t>
  </si>
  <si>
    <t>2026-08-18T20:12:09.488Z</t>
  </si>
  <si>
    <t>S-20260819-01</t>
  </si>
  <si>
    <t>2026-08-19</t>
  </si>
  <si>
    <t>Phase 10 - Day 2: Heavy Push + Shoulder Performance</t>
  </si>
  <si>
    <t>2026-08-19T14:21:55.011Z</t>
  </si>
  <si>
    <t>2026-08-19T15:41:28.400Z</t>
  </si>
  <si>
    <t>S-20260820-01</t>
  </si>
  <si>
    <t>2026-08-20</t>
  </si>
  <si>
    <t>Phase 10 - Day 3: Lower Body + Unilateral Strength + Carry Performance</t>
  </si>
  <si>
    <t>2026-08-20T20:26:15.282Z</t>
  </si>
  <si>
    <t>2026-08-20T21:27:45.283Z</t>
  </si>
  <si>
    <t>S-20260821-01</t>
  </si>
  <si>
    <t>2026-08-21</t>
  </si>
  <si>
    <t>Phase 10 - Day 4: Upper Hypertrophy + Capacity + Grip</t>
  </si>
  <si>
    <t>2026-08-21T17:46:13.122Z</t>
  </si>
  <si>
    <t>2026-08-21T19:10:29.814Z</t>
  </si>
  <si>
    <t>2026-08-24</t>
  </si>
  <si>
    <t>2026-08-24T14:09:08.354Z</t>
  </si>
  <si>
    <t>2026-08-24T15:22:20.326Z</t>
  </si>
  <si>
    <t>S-20260825-01</t>
  </si>
  <si>
    <t>2026-08-25</t>
  </si>
  <si>
    <t>2026-08-25T13:59:40.265Z</t>
  </si>
  <si>
    <t>2026-08-25T15:08:30.944Z</t>
  </si>
  <si>
    <t>S-20260826-01</t>
  </si>
  <si>
    <t>2026-08-26</t>
  </si>
  <si>
    <t>2026-08-26T18:18:32.106Z</t>
  </si>
  <si>
    <t>2026-08-26T20:53:26.038Z</t>
  </si>
  <si>
    <t>S-20260827-01</t>
  </si>
  <si>
    <t>2026-08-27</t>
  </si>
  <si>
    <t>2026-08-27T20:52:13.377Z</t>
  </si>
  <si>
    <t>2026-08-27T22:03:53.119Z</t>
  </si>
  <si>
    <t>S-20260829-01</t>
  </si>
  <si>
    <t>2026-08-29</t>
  </si>
  <si>
    <t>2026-08-29T17:16:07.763Z</t>
  </si>
  <si>
    <t>2026-08-29T18:20:16.349Z</t>
  </si>
  <si>
    <t>S-20260830-01</t>
  </si>
  <si>
    <t>2026-08-30</t>
  </si>
  <si>
    <t>2026-08-30T16:15:12.402Z</t>
  </si>
  <si>
    <t>2026-08-30T17:16:57.675Z</t>
  </si>
  <si>
    <t>S-20260831-01</t>
  </si>
  <si>
    <t>2026-08-31</t>
  </si>
  <si>
    <t>2026-08-31T16:25:07.756Z</t>
  </si>
  <si>
    <t>2026-08-31T17:20:43.655Z</t>
  </si>
  <si>
    <t>S-20260901-01</t>
  </si>
  <si>
    <t>2026-09-01</t>
  </si>
  <si>
    <t>2026-09-01T21:23:48.421Z</t>
  </si>
  <si>
    <t>2026-09-01T22:35:54.522Z</t>
  </si>
  <si>
    <t>S-20260904-01</t>
  </si>
  <si>
    <t>2026-09-04</t>
  </si>
  <si>
    <t>2026-09-04T13:30:47.333Z</t>
  </si>
  <si>
    <t>2026-09-04T14:33:55.846Z</t>
  </si>
  <si>
    <t>E-20260818-3389</t>
  </si>
  <si>
    <t>E-20260818-3390</t>
  </si>
  <si>
    <t>2026-08-18T18:54:27.433Z</t>
  </si>
  <si>
    <t>2026-08-18T18:54:28.417Z</t>
  </si>
  <si>
    <t>E-20260818-3391</t>
  </si>
  <si>
    <t>2026-08-18T18:54:33.134Z</t>
  </si>
  <si>
    <t>E-20260818-3392</t>
  </si>
  <si>
    <t>2026-08-18T18:54:36.715Z</t>
  </si>
  <si>
    <t>E-20260818-3393</t>
  </si>
  <si>
    <t>2026-08-18T18:54:41.138Z</t>
  </si>
  <si>
    <t>E-20260818-3394</t>
  </si>
  <si>
    <t>2026-08-18T18:54:42.670Z</t>
  </si>
  <si>
    <t>E-20260818-3395</t>
  </si>
  <si>
    <t>2026-08-18T18:59:49.932Z</t>
  </si>
  <si>
    <t>2026-08-18T18:59:50.384Z</t>
  </si>
  <si>
    <t>E-20260818-3396</t>
  </si>
  <si>
    <t>2026-08-18T18:59:51.655Z</t>
  </si>
  <si>
    <t>E-20260818-3397</t>
  </si>
  <si>
    <t>2026-08-18T18:59:53.462Z</t>
  </si>
  <si>
    <t>E-20260818-3398</t>
  </si>
  <si>
    <t>2026-08-18T18:59:54.704Z</t>
  </si>
  <si>
    <t>E-20260818-3399</t>
  </si>
  <si>
    <t>2026-08-18T18:59:56.059Z</t>
  </si>
  <si>
    <t>E-20260818-3400</t>
  </si>
  <si>
    <t>2026-08-18T19:04:40.914Z</t>
  </si>
  <si>
    <t>E-20260818-3401</t>
  </si>
  <si>
    <t>2026-08-18T19:07:25.932Z</t>
  </si>
  <si>
    <t>E-20260818-3402</t>
  </si>
  <si>
    <t>2026-08-18T19:10:41.563Z</t>
  </si>
  <si>
    <t>E-20260818-3403</t>
  </si>
  <si>
    <t>2mph, 0.5% incline; carried closer to pinky</t>
  </si>
  <si>
    <t>2026-08-18T19:14:11.910Z</t>
  </si>
  <si>
    <t>E-20260818-3404</t>
  </si>
  <si>
    <t>2026-08-18T19:18:33.778Z</t>
  </si>
  <si>
    <t>E-20260818-3405</t>
  </si>
  <si>
    <t>2026-08-18T19:21:28.661Z</t>
  </si>
  <si>
    <t>E-20260818-3406</t>
  </si>
  <si>
    <t>2026-08-18T19:24:25.221Z</t>
  </si>
  <si>
    <t>E-20260818-3407</t>
  </si>
  <si>
    <t>3E-1P-2C | RIR 1-2</t>
  </si>
  <si>
    <t>2026-08-18T19:27:55.272Z</t>
  </si>
  <si>
    <t>E-20260818-3408</t>
  </si>
  <si>
    <t xml:space="preserve">| 3E-1P-2C | RIR 2; grip a bit tired </t>
  </si>
  <si>
    <t>2026-08-18T19:32:02.228Z</t>
  </si>
  <si>
    <t>E-20260818-3409</t>
  </si>
  <si>
    <t>| 3E-1P-2C | RIR 1-2;</t>
  </si>
  <si>
    <t>2026-08-18T19:35:24.502Z</t>
  </si>
  <si>
    <t>E-20260818-3410</t>
  </si>
  <si>
    <t>| 3E-1P-2C | RIR 1;</t>
  </si>
  <si>
    <t>2026-08-18T19:38:42.265Z</t>
  </si>
  <si>
    <t>E-20260818-3411</t>
  </si>
  <si>
    <t>3E-1P-2C | RIR 2; right fatigued first at 7</t>
  </si>
  <si>
    <t>2026-08-18T19:41:20.486Z</t>
  </si>
  <si>
    <t>E-20260818-3412</t>
  </si>
  <si>
    <t>3E-1P-2C | RIR 1-2; right fatigued first at 8</t>
  </si>
  <si>
    <t>2026-08-18T19:43:59.451Z</t>
  </si>
  <si>
    <t>E-20260818-3413</t>
  </si>
  <si>
    <t>3E-1P-2C | RIR 0-1; right fatigued first at 8</t>
  </si>
  <si>
    <t>2026-08-18T19:48:00.638Z</t>
  </si>
  <si>
    <t>E-20260818-3414</t>
  </si>
  <si>
    <t>2E-1P-2C | 15 reps | RIR 2 |</t>
  </si>
  <si>
    <t>2026-08-18T19:49:50.332Z</t>
  </si>
  <si>
    <t>E-20260818-3415</t>
  </si>
  <si>
    <t>2026-08-18T19:52:17.864Z</t>
  </si>
  <si>
    <t>E-20260818-3416</t>
  </si>
  <si>
    <t>2E-1P-2C | 15 reps | RIR 1-2 |</t>
  </si>
  <si>
    <t>2026-08-18T19:54:42.652Z</t>
  </si>
  <si>
    <t>E-20260818-3417</t>
  </si>
  <si>
    <t>37/60=0.617</t>
  </si>
  <si>
    <t>2026-08-18T19:56:51.427Z</t>
  </si>
  <si>
    <t>E-20260818-3418</t>
  </si>
  <si>
    <t>34/60=0.567, General grip slippage; slight, very slight posterior awareness on left</t>
  </si>
  <si>
    <t>2026-08-18T19:59:11.907Z</t>
  </si>
  <si>
    <t>E-20260818-3419</t>
  </si>
  <si>
    <t xml:space="preserve">Optional finisher </t>
  </si>
  <si>
    <t>E-20260819-3420</t>
  </si>
  <si>
    <t>4.7mph, 5% incline</t>
  </si>
  <si>
    <t>E-20260819-3421</t>
  </si>
  <si>
    <t>2026-08-19T14:25:05.399Z</t>
  </si>
  <si>
    <t>2026-08-19T14:25:05.734Z</t>
  </si>
  <si>
    <t>E-20260819-3422</t>
  </si>
  <si>
    <t>2026-08-19T14:25:09.582Z</t>
  </si>
  <si>
    <t>E-20260819-3423</t>
  </si>
  <si>
    <t>2026-08-19T14:25:12.045Z</t>
  </si>
  <si>
    <t>E-20260819-3424</t>
  </si>
  <si>
    <t>2026-08-19T14:25:39.180Z</t>
  </si>
  <si>
    <t>E-20260819-3425</t>
  </si>
  <si>
    <t>2026-08-19T14:28:43.038Z</t>
  </si>
  <si>
    <t>2026-08-19T14:28:44.155Z</t>
  </si>
  <si>
    <t>E-20260819-3426</t>
  </si>
  <si>
    <t>2026-08-19T14:28:45.330Z</t>
  </si>
  <si>
    <t>E-20260819-3427</t>
  </si>
  <si>
    <t>2026-08-19T14:28:46.531Z</t>
  </si>
  <si>
    <t>E-20260819-3428</t>
  </si>
  <si>
    <t>2026-08-19T14:28:47.869Z</t>
  </si>
  <si>
    <t>E-20260819-3429</t>
  </si>
  <si>
    <t>Tempo 2-1-3; RIR 2+; right tight from rep 1</t>
  </si>
  <si>
    <t>2026-08-19T14:33:09.521Z</t>
  </si>
  <si>
    <t>E-20260819-3430</t>
  </si>
  <si>
    <t>Tempo 2-1-3; RIR 2; squeeze lats from rep 1</t>
  </si>
  <si>
    <t>2026-08-19T14:37:18.391Z</t>
  </si>
  <si>
    <t>E-20260819-3431</t>
  </si>
  <si>
    <t>Tempo 2-1-3; RIR 1-2; squeeze lats from rep 1</t>
  </si>
  <si>
    <t>2026-08-19T14:41:22.801Z</t>
  </si>
  <si>
    <t>E-20260819-3432</t>
  </si>
  <si>
    <t>Tempo 2-1-3; RIR 1; squeeze lats from rep 1</t>
  </si>
  <si>
    <t>2026-08-19T14:45:20.904Z</t>
  </si>
  <si>
    <t>E-20260819-3433</t>
  </si>
  <si>
    <t>Feel like maybe my traps engaged but I did good; Tempo 2-1-3; RIR 1; squeeze lats from rep 1</t>
  </si>
  <si>
    <t>2026-08-19T14:48:42.041Z</t>
  </si>
  <si>
    <t>E-20260819-3434</t>
  </si>
  <si>
    <t>Tempo 2-1-3; RIR 3+</t>
  </si>
  <si>
    <t>2026-08-19T14:52:03.720Z</t>
  </si>
  <si>
    <t>E-20260819-3435</t>
  </si>
  <si>
    <t>Tempo 2-1-3; RIR 2; continuing with suicide grip</t>
  </si>
  <si>
    <t>2026-08-19T14:54:12.112Z</t>
  </si>
  <si>
    <t>E-20260819-3436</t>
  </si>
  <si>
    <t>2026-08-19T14:56:24.261Z</t>
  </si>
  <si>
    <t>E-20260819-3437</t>
  </si>
  <si>
    <t>2026-08-19T15:00:21.075Z</t>
  </si>
  <si>
    <t>E-20260819-3438</t>
  </si>
  <si>
    <t>Pulley @ 13 (nipple height); tempo 2-1-3; RIR 3+</t>
  </si>
  <si>
    <t>2026-08-19T15:04:23.039Z</t>
  </si>
  <si>
    <t>E-20260819-3439</t>
  </si>
  <si>
    <t>2026-08-19T15:07:20.338Z</t>
  </si>
  <si>
    <t>E-20260819-3440</t>
  </si>
  <si>
    <t>2026-08-19T15:10:18.690Z</t>
  </si>
  <si>
    <t>E-20260819-3441</t>
  </si>
  <si>
    <t xml:space="preserve">30 lbs / arm; tempo 2-1-3; RIR 1-2; wrong tempo and did this after cable press. Card is getting difficult to follow while at the gym again. Lots of words and not clear separation of exercises. </t>
  </si>
  <si>
    <t>2026-08-19T15:14:38.674Z</t>
  </si>
  <si>
    <t>E-20260819-3442</t>
  </si>
  <si>
    <t>2026-08-19T15:16:51.689Z</t>
  </si>
  <si>
    <t>E-20260819-3443</t>
  </si>
  <si>
    <t>2026-08-19T15:20:08.076Z</t>
  </si>
  <si>
    <t>E-20260819-3444</t>
  </si>
  <si>
    <t xml:space="preserve">Tempo 2-1-3; RIR 1-2; left fatigue first </t>
  </si>
  <si>
    <t>2026-08-19T15:23:57.883Z</t>
  </si>
  <si>
    <t>E-20260819-3445</t>
  </si>
  <si>
    <t xml:space="preserve">Tempo 2-1-3; RIR 1; left fatigue first </t>
  </si>
  <si>
    <t>2026-08-19T15:26:05.149Z</t>
  </si>
  <si>
    <t>E-20260819-3446</t>
  </si>
  <si>
    <t xml:space="preserve">Fucker!! Tempo 2-1-3; RIR 1; left fatigue first </t>
  </si>
  <si>
    <t>2026-08-19T15:29:29.966Z</t>
  </si>
  <si>
    <t>E-20260819-3447</t>
  </si>
  <si>
    <t>2026-08-19T15:32:00.963Z</t>
  </si>
  <si>
    <t>E-20260819-3448</t>
  </si>
  <si>
    <t>2026-08-19T15:34:23.646Z</t>
  </si>
  <si>
    <t>E-20260819-3449</t>
  </si>
  <si>
    <t>2026-08-19T15:36:37.288Z</t>
  </si>
  <si>
    <t>E-20260819-3450</t>
  </si>
  <si>
    <t>2026-08-19T15:39:13.407Z</t>
  </si>
  <si>
    <t>E-20260819-3451</t>
  </si>
  <si>
    <t>E-20260820-3452</t>
  </si>
  <si>
    <t>E-20260820-3453</t>
  </si>
  <si>
    <t>2026-08-20T20:28:00.841Z</t>
  </si>
  <si>
    <t>2026-08-20T20:28:02.146Z</t>
  </si>
  <si>
    <t>E-20260820-3454</t>
  </si>
  <si>
    <t>2026-08-20T20:28:50.535Z</t>
  </si>
  <si>
    <t>E-20260820-3455</t>
  </si>
  <si>
    <t>2026-08-20T20:28:53.798Z</t>
  </si>
  <si>
    <t>E-20260820-3456</t>
  </si>
  <si>
    <t>2026-08-20T20:29:28.987Z</t>
  </si>
  <si>
    <t>E-20260820-3457</t>
  </si>
  <si>
    <t>2026-08-20T20:32:22.108Z</t>
  </si>
  <si>
    <t>2026-08-20T20:32:22.544Z</t>
  </si>
  <si>
    <t>E-20260820-3458</t>
  </si>
  <si>
    <t>2026-08-20T20:32:26.647Z</t>
  </si>
  <si>
    <t>E-20260820-3459</t>
  </si>
  <si>
    <t>2026-08-20T20:32:30.613Z</t>
  </si>
  <si>
    <t>E-20260820-3460</t>
  </si>
  <si>
    <t>2026-08-20T20:32:35.700Z</t>
  </si>
  <si>
    <t>E-20260820-3461</t>
  </si>
  <si>
    <t xml:space="preserve">2 mph, 0.5% incline; plenty of room in the tank </t>
  </si>
  <si>
    <t>2026-08-20T20:36:51.304Z</t>
  </si>
  <si>
    <t>E-20260820-3462</t>
  </si>
  <si>
    <t xml:space="preserve">62/60=   2 mph, 0.5% incline; plenty of room in the tank </t>
  </si>
  <si>
    <t>2026-08-20T20:40:08.869Z</t>
  </si>
  <si>
    <t>E-20260820-3463</t>
  </si>
  <si>
    <t>2026-08-20T20:43:25.632Z</t>
  </si>
  <si>
    <t>E-20260820-3464</t>
  </si>
  <si>
    <t xml:space="preserve">Tempo 2-1-3 | RIR 2 | </t>
  </si>
  <si>
    <t>2026-08-20T20:48:47.159Z</t>
  </si>
  <si>
    <t>E-20260820-3465</t>
  </si>
  <si>
    <t>2026-08-20T20:51:50.471Z</t>
  </si>
  <si>
    <t>E-20260820-3466</t>
  </si>
  <si>
    <t>2026-08-20T20:55:04.193Z</t>
  </si>
  <si>
    <t>E-20260820-3467</t>
  </si>
  <si>
    <t>Offset (15 lb ipsilateral; 40 contra lateral); tempo 3-1-2; RIR 2</t>
  </si>
  <si>
    <t>2026-08-20T21:00:03.657Z</t>
  </si>
  <si>
    <t>E-20260820-3468</t>
  </si>
  <si>
    <t>2026-08-20T21:03:33.790Z</t>
  </si>
  <si>
    <t>E-20260820-3469</t>
  </si>
  <si>
    <t>Offset (20 lb ipsilateral; 40 contra lateral); tempo 3-1-2; RIR 2</t>
  </si>
  <si>
    <t>2026-08-20T21:07:26.143Z</t>
  </si>
  <si>
    <t>E-20260820-3470</t>
  </si>
  <si>
    <t xml:space="preserve">Tempo 3e-1p-2c | RIR 2; this was good. Slow controlled movement </t>
  </si>
  <si>
    <t>2026-08-20T21:12:09.414Z</t>
  </si>
  <si>
    <t>E-20260820-3471</t>
  </si>
  <si>
    <t>2026-08-20T21:15:19.828Z</t>
  </si>
  <si>
    <t>E-20260820-3472</t>
  </si>
  <si>
    <t xml:space="preserve">Tempo 3e-1p-2c | RIR 2 | Matrix Calf Extension machine; </t>
  </si>
  <si>
    <t>2026-08-20T21:18:01.343Z</t>
  </si>
  <si>
    <t>E-20260820-3473</t>
  </si>
  <si>
    <t>2026-08-20T21:20:31.070Z</t>
  </si>
  <si>
    <t>E-20260820-3474</t>
  </si>
  <si>
    <t>2026-08-20T21:22:45.271Z</t>
  </si>
  <si>
    <t>E-20260820-3475</t>
  </si>
  <si>
    <t>2026-08-20T21:25:12.310Z</t>
  </si>
  <si>
    <t>E-20260820-3476</t>
  </si>
  <si>
    <t>E-20260821-3477</t>
  </si>
  <si>
    <t>Warmup: 4.7 mph, 5% incline</t>
  </si>
  <si>
    <t>E-20260821-3478</t>
  </si>
  <si>
    <t>2026-08-21T17:48:26.680Z</t>
  </si>
  <si>
    <t>2026-08-21T17:48:27.350Z</t>
  </si>
  <si>
    <t>E-20260821-3479</t>
  </si>
  <si>
    <t>2026-08-21T17:48:32.654Z</t>
  </si>
  <si>
    <t>E-20260821-3480</t>
  </si>
  <si>
    <t>2026-08-21T17:49:20.876Z</t>
  </si>
  <si>
    <t>E-20260821-3481</t>
  </si>
  <si>
    <t>2026-08-21T17:52:15.771Z</t>
  </si>
  <si>
    <t>2026-08-21T17:52:16.942Z</t>
  </si>
  <si>
    <t>E-20260821-3482</t>
  </si>
  <si>
    <t>2026-08-21T17:52:18.180Z</t>
  </si>
  <si>
    <t>E-20260821-3483</t>
  </si>
  <si>
    <t>2026-08-21T17:52:19.636Z</t>
  </si>
  <si>
    <t>E-20260821-3484</t>
  </si>
  <si>
    <t>3-1-2 | RIR 2</t>
  </si>
  <si>
    <t>2026-08-21T17:57:15.868Z</t>
  </si>
  <si>
    <t>E-20260821-3485</t>
  </si>
  <si>
    <t>2026-08-21T18:00:31.368Z</t>
  </si>
  <si>
    <t>E-20260821-3486</t>
  </si>
  <si>
    <t>2026-08-21T18:05:36.729Z</t>
  </si>
  <si>
    <t>E-20260821-3487</t>
  </si>
  <si>
    <t>Temp 3-1-2 | RIR 2</t>
  </si>
  <si>
    <t>2026-08-21T18:08:06.664Z</t>
  </si>
  <si>
    <t>E-20260821-3488</t>
  </si>
  <si>
    <t>2026-08-21T18:11:19.752Z</t>
  </si>
  <si>
    <t>E-20260821-3489</t>
  </si>
  <si>
    <t>2026-08-21T18:14:20.204Z</t>
  </si>
  <si>
    <t>E-20260821-3490</t>
  </si>
  <si>
    <t>Tempo 2-1-3; RIR 2; 25 lbs per arm</t>
  </si>
  <si>
    <t>2026-08-21T18:18:42.453Z</t>
  </si>
  <si>
    <t>E-20260821-3491</t>
  </si>
  <si>
    <t>2026-08-21T18:21:23.502Z</t>
  </si>
  <si>
    <t>E-20260821-3492</t>
  </si>
  <si>
    <t>I’d argue I have more pump from these than any other pecs exercise so far;  Tempo 2-1-3; RIR 2; 25 lbs per arm</t>
  </si>
  <si>
    <t>2026-08-21T18:24:14.431Z</t>
  </si>
  <si>
    <t>E-20260821-3493</t>
  </si>
  <si>
    <t>2026-08-21T18:28:15.337Z</t>
  </si>
  <si>
    <t>E-20260821-3494</t>
  </si>
  <si>
    <t>2026-08-21T18:31:34.546Z</t>
  </si>
  <si>
    <t>E-20260821-3495</t>
  </si>
  <si>
    <t>2026-08-21T18:35:32.122Z</t>
  </si>
  <si>
    <t>E-20260821-3496</t>
  </si>
  <si>
    <t>Significant ‘jolt’ in right cap when setting up. Tempo 3-1-2; RIR 2; 27.5 was not an option today (no machine available that does the 2.5 lb addition</t>
  </si>
  <si>
    <t>2026-08-21T18:41:23.090Z</t>
  </si>
  <si>
    <t>E-20260821-3497</t>
  </si>
  <si>
    <t xml:space="preserve">Tempo 3-1-2; RIR 2; No jolt. It’s related to my elbow position. Forward helps remove awareness </t>
  </si>
  <si>
    <t>2026-08-21T18:44:06.718Z</t>
  </si>
  <si>
    <t>E-20260821-3498</t>
  </si>
  <si>
    <t xml:space="preserve">Tempo 3-1-2; RIR 1; No jolt. It’s related to my elbow position. Forward helps remove awareness </t>
  </si>
  <si>
    <t>2026-08-21T18:47:48.214Z</t>
  </si>
  <si>
    <t>E-20260821-3499</t>
  </si>
  <si>
    <t>2026-08-21T18:51:47.645Z</t>
  </si>
  <si>
    <t>E-20260821-3500</t>
  </si>
  <si>
    <t>2026-08-21T18:54:41.277Z</t>
  </si>
  <si>
    <t>E-20260821-3501</t>
  </si>
  <si>
    <t>2026-08-21T18:57:55.661Z</t>
  </si>
  <si>
    <t>E-20260821-3502</t>
  </si>
  <si>
    <t>Plenty of room in the tank. Stopping because you said to stop at 60</t>
  </si>
  <si>
    <t>2026-08-21T19:00:50.225Z</t>
  </si>
  <si>
    <t>E-20260821-3503</t>
  </si>
  <si>
    <t>2026-08-21T19:03:25.225Z</t>
  </si>
  <si>
    <t>E-20260821-3504</t>
  </si>
  <si>
    <t>Cooldown; conversational pace</t>
  </si>
  <si>
    <t>E-20260824-3505</t>
  </si>
  <si>
    <t>4.7 mph, 5% incline, warmup</t>
  </si>
  <si>
    <t>E-20260824-3506</t>
  </si>
  <si>
    <t>2026-08-24T14:13:03.187Z</t>
  </si>
  <si>
    <t>2026-08-24T14:13:04.145Z</t>
  </si>
  <si>
    <t>E-20260824-3507</t>
  </si>
  <si>
    <t>2026-08-24T14:13:06.153Z</t>
  </si>
  <si>
    <t>E-20260824-3508</t>
  </si>
  <si>
    <t>2026-08-24T14:15:44.198Z</t>
  </si>
  <si>
    <t>2026-08-24T14:15:48.218Z</t>
  </si>
  <si>
    <t>E-20260824-3509</t>
  </si>
  <si>
    <t>2026-08-24T14:15:50.292Z</t>
  </si>
  <si>
    <t>E-20260824-3510</t>
  </si>
  <si>
    <t>2 mph, 0.5% incline; Plenty of room</t>
  </si>
  <si>
    <t>2026-08-24T14:19:01.919Z</t>
  </si>
  <si>
    <t>E-20260824-3511</t>
  </si>
  <si>
    <t>2026-08-24T14:21:52.921Z</t>
  </si>
  <si>
    <t>E-20260824-3512</t>
  </si>
  <si>
    <t>2026-08-24T14:24:51.318Z</t>
  </si>
  <si>
    <t>E-20260824-3513</t>
  </si>
  <si>
    <t>2026-08-24T14:29:48.180Z</t>
  </si>
  <si>
    <t>E-20260824-3514</t>
  </si>
  <si>
    <t>2026-08-24T14:32:01.612Z</t>
  </si>
  <si>
    <t>E-20260824-3515</t>
  </si>
  <si>
    <t>2026-08-24T14:35:10.916Z</t>
  </si>
  <si>
    <t>E-20260824-3516</t>
  </si>
  <si>
    <t>2026-08-24T14:40:11.661Z</t>
  </si>
  <si>
    <t>E-20260824-3517</t>
  </si>
  <si>
    <t>2026-08-24T14:42:12.927Z</t>
  </si>
  <si>
    <t>E-20260824-3518</t>
  </si>
  <si>
    <t xml:space="preserve">Tempo 3-1-2; RIR 1-2; forearm lactic acid buildup </t>
  </si>
  <si>
    <t>2026-08-24T14:46:10.255Z</t>
  </si>
  <si>
    <t>E-20260824-3519</t>
  </si>
  <si>
    <t>Warmup; tempo 2-1-2; RIR 5+</t>
  </si>
  <si>
    <t>2026-08-24T14:50:30.645Z</t>
  </si>
  <si>
    <t>E-20260824-3520</t>
  </si>
  <si>
    <t>Getting a feeling for weight; tempo 2-1-2; RIR 2+</t>
  </si>
  <si>
    <t>2026-08-24T14:52:29.868Z</t>
  </si>
  <si>
    <t>E-20260824-3521</t>
  </si>
  <si>
    <t>Working; tempo 2-1-2; RIR 2</t>
  </si>
  <si>
    <t>2026-08-24T14:55:02.505Z</t>
  </si>
  <si>
    <t>E-20260824-3522</t>
  </si>
  <si>
    <t>2026-08-24T14:57:38.548Z</t>
  </si>
  <si>
    <t>E-20260824-3523</t>
  </si>
  <si>
    <t>2026-08-24T15:02:58.007Z</t>
  </si>
  <si>
    <t>E-20260824-3524</t>
  </si>
  <si>
    <t>2026-08-24T15:06:26.421Z</t>
  </si>
  <si>
    <t>E-20260824-3525</t>
  </si>
  <si>
    <t>2026-08-24T15:09:52.871Z</t>
  </si>
  <si>
    <t>E-20260824-3526</t>
  </si>
  <si>
    <t>57/60=0.95</t>
  </si>
  <si>
    <t>2026-08-24T15:12:22.546Z</t>
  </si>
  <si>
    <t>E-20260824-3527</t>
  </si>
  <si>
    <t>Fingers slipping</t>
  </si>
  <si>
    <t>2026-08-24T15:14:54.835Z</t>
  </si>
  <si>
    <t>E-20260824-3528</t>
  </si>
  <si>
    <t>2026-08-24T15:19:37.217Z</t>
  </si>
  <si>
    <t>E-20260824-3529</t>
  </si>
  <si>
    <t>E-20260825-3530</t>
  </si>
  <si>
    <t xml:space="preserve">Warmup 4.7 mph, 5% incline </t>
  </si>
  <si>
    <t>E-20260825-3531</t>
  </si>
  <si>
    <t>2026-08-25T14:03:32.765Z</t>
  </si>
  <si>
    <t>2026-08-25T14:03:35.304Z</t>
  </si>
  <si>
    <t>E-20260825-3532</t>
  </si>
  <si>
    <t>2026-08-25T14:03:36.509Z</t>
  </si>
  <si>
    <t>E-20260825-3533</t>
  </si>
  <si>
    <t>2026-08-25T14:03:37.835Z</t>
  </si>
  <si>
    <t>E-20260825-3534</t>
  </si>
  <si>
    <t>2026-08-25T14:07:44.678Z</t>
  </si>
  <si>
    <t>2026-08-25T14:07:47.841Z</t>
  </si>
  <si>
    <t>E-20260825-3535</t>
  </si>
  <si>
    <t>2026-08-25T14:07:48.991Z</t>
  </si>
  <si>
    <t>E-20260825-3536</t>
  </si>
  <si>
    <t>2026-08-25T14:07:50.250Z</t>
  </si>
  <si>
    <t>E-20260825-3537</t>
  </si>
  <si>
    <t>Tempo 2c-1p-3e; RIR 2</t>
  </si>
  <si>
    <t>2026-08-25T14:10:14.272Z</t>
  </si>
  <si>
    <t>E-20260825-3538</t>
  </si>
  <si>
    <t>2026-08-25T14:13:38.099Z</t>
  </si>
  <si>
    <t>E-20260825-3539</t>
  </si>
  <si>
    <t>Tempo 2c-1p-3e; RIR 2; good push to finish. I feel more mind-muscle connection more so than ever when compared to floor press</t>
  </si>
  <si>
    <t>2026-08-25T14:18:00.518Z</t>
  </si>
  <si>
    <t>E-20260825-3540</t>
  </si>
  <si>
    <t>Right tight capsule; Tempo 2-1-3; RIR 2; continuing with suicide grip</t>
  </si>
  <si>
    <t>2026-08-25T14:22:10.541Z</t>
  </si>
  <si>
    <t>E-20260825-3541</t>
  </si>
  <si>
    <t xml:space="preserve">Right tight capsule; I don’t love how it feels but it’s not acute pain. Just constant dull ache while pressing then for a short while after stopping; Tempo 2-1-3; RIR 2; continuing with suicide grip </t>
  </si>
  <si>
    <t>2026-08-25T14:25:47.131Z</t>
  </si>
  <si>
    <t>E-20260825-3542</t>
  </si>
  <si>
    <t>Tightness / aches from supine plate loaded have now dissipated; tempo 2-1-3; RIR 2</t>
  </si>
  <si>
    <t>2026-08-25T14:28:12.395Z</t>
  </si>
  <si>
    <t>E-20260825-3543</t>
  </si>
  <si>
    <t>2026-08-25T14:35:04.940Z</t>
  </si>
  <si>
    <t>E-20260825-3544</t>
  </si>
  <si>
    <t>Some ant capsule awareness but not a jolt and not persistent;Tempo 3-1-2; RIR 1-2; right more tired today probably RIR 1 on right, 2 on left</t>
  </si>
  <si>
    <t>2026-08-25T14:38:54.235Z</t>
  </si>
  <si>
    <t>E-20260825-3545</t>
  </si>
  <si>
    <t>2026-08-25T14:41:32.120Z</t>
  </si>
  <si>
    <t>E-20260825-3546</t>
  </si>
  <si>
    <t>2026-08-25T14:43:39.136Z</t>
  </si>
  <si>
    <t>E-20260825-3547</t>
  </si>
  <si>
    <t>2026-08-25T14:48:09.289Z</t>
  </si>
  <si>
    <t>E-20260825-3548</t>
  </si>
  <si>
    <t>Tempo 3e-1p-2c; RIR 2</t>
  </si>
  <si>
    <t>2026-08-25T14:51:37.064Z</t>
  </si>
  <si>
    <t>E-20260825-3549</t>
  </si>
  <si>
    <t>Tempo 3e-1p-2c; RIR 1-2</t>
  </si>
  <si>
    <t>2026-08-25T14:55:37.256Z</t>
  </si>
  <si>
    <t>E-20260825-3550</t>
  </si>
  <si>
    <t>Finding my weight; warmup; Tempo 2c-1p-3e; RIR 5+</t>
  </si>
  <si>
    <t>2026-08-25T14:58:14.973Z</t>
  </si>
  <si>
    <t>E-20260825-3551</t>
  </si>
  <si>
    <t>2026-08-25T15:00:53.091Z</t>
  </si>
  <si>
    <t>E-20260825-3552</t>
  </si>
  <si>
    <t>2026-08-25T15:03:09.584Z</t>
  </si>
  <si>
    <t>E-20260825-3553</t>
  </si>
  <si>
    <t>2026-08-25T15:07:23.750Z</t>
  </si>
  <si>
    <t>Mechanical-Drop Variation  1 × 12-15 | Reduce load ~20-25% | RIR 1-2</t>
  </si>
  <si>
    <t>2026-08-25T15:08:26.945Z</t>
  </si>
  <si>
    <t>E-20260825-3554</t>
  </si>
  <si>
    <t>E-20260826-3555</t>
  </si>
  <si>
    <t>4.8 mph, 5% incline</t>
  </si>
  <si>
    <t>E-20260826-3556</t>
  </si>
  <si>
    <t>2026-08-26T18:20:48.725Z</t>
  </si>
  <si>
    <t>2026-08-26T18:20:50.545Z</t>
  </si>
  <si>
    <t>E-20260826-3557</t>
  </si>
  <si>
    <t>2026-08-26T18:20:52.420Z</t>
  </si>
  <si>
    <t>E-20260826-3558</t>
  </si>
  <si>
    <t>2026-08-26T18:21:35.327Z</t>
  </si>
  <si>
    <t>E-20260826-3559</t>
  </si>
  <si>
    <t>2026-08-26T18:22:06.445Z</t>
  </si>
  <si>
    <t>E-20260826-3560</t>
  </si>
  <si>
    <t>65/60=1.0833; 2 mph, .5% incline</t>
  </si>
  <si>
    <t>2026-08-26T19:55:18.216Z</t>
  </si>
  <si>
    <t>E-20260826-3561</t>
  </si>
  <si>
    <t>63/60=1.05</t>
  </si>
  <si>
    <t>2026-08-26T19:57:35.503Z</t>
  </si>
  <si>
    <t>E-20260826-3562</t>
  </si>
  <si>
    <t>2026-08-26T20:00:19.534Z</t>
  </si>
  <si>
    <t>E-20260826-3563</t>
  </si>
  <si>
    <t>Rolled to fingers; tempo 2-1-3; RIR 2; had to carry the 150lbs of DB from downstairs to upstairs to after farmers</t>
  </si>
  <si>
    <t>2026-08-26T20:06:00.242Z</t>
  </si>
  <si>
    <t>E-20260826-3564</t>
  </si>
  <si>
    <t>2026-08-26T20:08:45.074Z</t>
  </si>
  <si>
    <t>E-20260826-3565</t>
  </si>
  <si>
    <t>2026-08-26T20:11:21.802Z</t>
  </si>
  <si>
    <t>E-20260826-3566</t>
  </si>
  <si>
    <t>Tempo 3-1-2; RIR 2; 40 lb contra/20 lb ipsilateral load</t>
  </si>
  <si>
    <t>2026-08-26T20:18:49.990Z</t>
  </si>
  <si>
    <t>E-20260826-3567</t>
  </si>
  <si>
    <t>2026-08-26T20:18:51.075Z</t>
  </si>
  <si>
    <t>E-20260826-3568</t>
  </si>
  <si>
    <t>2026-08-26T20:21:58.833Z</t>
  </si>
  <si>
    <t>E-20260826-3569</t>
  </si>
  <si>
    <t>2026-08-26T20:29:44.524Z</t>
  </si>
  <si>
    <t>E-20260826-3570</t>
  </si>
  <si>
    <t>2026-08-26T20:32:14.238Z</t>
  </si>
  <si>
    <t>E-20260826-3571</t>
  </si>
  <si>
    <t>2026-08-26T20:34:51.442Z</t>
  </si>
  <si>
    <t>E-20260826-3572</t>
  </si>
  <si>
    <t>2026-08-26T20:38:25.428Z</t>
  </si>
  <si>
    <t>E-20260826-3573</t>
  </si>
  <si>
    <t>2026-08-26T20:40:34.391Z</t>
  </si>
  <si>
    <t>E-20260826-3574</t>
  </si>
  <si>
    <t>2026-08-26T20:42:43.100Z</t>
  </si>
  <si>
    <t>E-20260826-3575</t>
  </si>
  <si>
    <t>2026-08-26T20:46:27.901Z</t>
  </si>
  <si>
    <t>E-20260826-3576</t>
  </si>
  <si>
    <t>Tempo 2-1-2; RIR 2; cheat pad at 1; “Glute” matrix versa / glute</t>
  </si>
  <si>
    <t>2026-08-26T20:50:20.947Z</t>
  </si>
  <si>
    <t>E-20260826-3577</t>
  </si>
  <si>
    <t>E-20260827-3578</t>
  </si>
  <si>
    <t>7.7 kph, 5% incline</t>
  </si>
  <si>
    <t>E-20260827-3579</t>
  </si>
  <si>
    <t>2026-08-27T20:57:29.692Z</t>
  </si>
  <si>
    <t>2026-08-27T20:57:30.164Z</t>
  </si>
  <si>
    <t>E-20260827-3580</t>
  </si>
  <si>
    <t>2026-08-27T20:57:31.464Z</t>
  </si>
  <si>
    <t>E-20260827-3581</t>
  </si>
  <si>
    <t>2026-08-27T20:57:32.667Z</t>
  </si>
  <si>
    <t>E-20260827-3582</t>
  </si>
  <si>
    <t>2026-08-27T20:57:35.017Z</t>
  </si>
  <si>
    <t>E-20260827-3583</t>
  </si>
  <si>
    <t>2026-08-27T21:01:15.675Z</t>
  </si>
  <si>
    <t>E-20260827-3584</t>
  </si>
  <si>
    <t>2026-08-27T21:03:58.670Z</t>
  </si>
  <si>
    <t>E-20260827-3585</t>
  </si>
  <si>
    <t>2026-08-27T21:06:55.112Z</t>
  </si>
  <si>
    <t>E-20260827-3586</t>
  </si>
  <si>
    <t>2026-08-27T21:12:01.491Z</t>
  </si>
  <si>
    <t>E-20260827-3587</t>
  </si>
  <si>
    <t>2026-08-27T21:15:42.232Z</t>
  </si>
  <si>
    <t>E-20260827-3588</t>
  </si>
  <si>
    <t>Tempo 3-1-2; RIR 1-2; slight ant. Cap awareness after 9-10</t>
  </si>
  <si>
    <t>2026-08-27T21:18:40.313Z</t>
  </si>
  <si>
    <t>E-20260827-3589</t>
  </si>
  <si>
    <t>2026-08-27T21:23:53.139Z</t>
  </si>
  <si>
    <t>E-20260827-3590</t>
  </si>
  <si>
    <t>2026-08-27T21:25:59.803Z</t>
  </si>
  <si>
    <t>E-20260827-3591</t>
  </si>
  <si>
    <t>2026-08-27T21:28:31.684Z</t>
  </si>
  <si>
    <t>E-20260827-3592</t>
  </si>
  <si>
    <t>2026-08-27T21:32:13.373Z</t>
  </si>
  <si>
    <t>E-20260827-3593</t>
  </si>
  <si>
    <t>2026-08-27T21:35:10.808Z</t>
  </si>
  <si>
    <t>E-20260827-3594</t>
  </si>
  <si>
    <t>2026-08-27T21:37:54.407Z</t>
  </si>
  <si>
    <t>E-20260827-3595</t>
  </si>
  <si>
    <t>Tempo 3-1-2; RIR 2; left side start</t>
  </si>
  <si>
    <t>2026-08-27T21:41:28.974Z</t>
  </si>
  <si>
    <t>E-20260827-3596</t>
  </si>
  <si>
    <t>2026-08-27T21:44:25.539Z</t>
  </si>
  <si>
    <t>E-20260827-3597</t>
  </si>
  <si>
    <t>2026-08-27T21:47:11.287Z</t>
  </si>
  <si>
    <t>E-20260827-3598</t>
  </si>
  <si>
    <t>2026-08-27T21:50:33.243Z</t>
  </si>
  <si>
    <t>E-20260827-3599</t>
  </si>
  <si>
    <t>2026-08-27T21:52:38.200Z</t>
  </si>
  <si>
    <t>E-20260827-3600</t>
  </si>
  <si>
    <t>2026-08-27T21:57:53.645Z</t>
  </si>
  <si>
    <t>E-20260827-3601</t>
  </si>
  <si>
    <t>2026-08-27T21:57:54.197Z</t>
  </si>
  <si>
    <t>E-20260827-3602</t>
  </si>
  <si>
    <t>2-1-2; RIR 3+; lat pulldown machine as all others were taken</t>
  </si>
  <si>
    <t>2026-08-27T22:01:55.084Z</t>
  </si>
  <si>
    <t>E-20260827-3603</t>
  </si>
  <si>
    <t>2-1-2; RIR 1-2; lat pulldown machine as all others were taken</t>
  </si>
  <si>
    <t>E-20260829-3604</t>
  </si>
  <si>
    <t>E-20260829-3605</t>
  </si>
  <si>
    <t>2026-08-29T17:17:05.114Z</t>
  </si>
  <si>
    <t>2026-08-29T17:17:06.195Z</t>
  </si>
  <si>
    <t>E-20260829-3606</t>
  </si>
  <si>
    <t>2026-08-29T17:17:07.722Z</t>
  </si>
  <si>
    <t>E-20260829-3607</t>
  </si>
  <si>
    <t>2026-08-29T17:17:11.751Z</t>
  </si>
  <si>
    <t>E-20260829-3608</t>
  </si>
  <si>
    <t>Did a 2nd cause it feels good to do</t>
  </si>
  <si>
    <t>2026-08-29T17:20:31.382Z</t>
  </si>
  <si>
    <t>E-20260829-3609</t>
  </si>
  <si>
    <t>2026-08-29T17:26:27.723Z</t>
  </si>
  <si>
    <t>E-20260829-3610</t>
  </si>
  <si>
    <t>2026-08-29T17:29:00.669Z</t>
  </si>
  <si>
    <t>E-20260829-3611</t>
  </si>
  <si>
    <t>2026-08-29T17:32:06.546Z</t>
  </si>
  <si>
    <t>E-20260829-3612</t>
  </si>
  <si>
    <t>2026-08-29T17:35:51.780Z</t>
  </si>
  <si>
    <t>E-20260829-3613</t>
  </si>
  <si>
    <t>2026-08-29T17:38:58.341Z</t>
  </si>
  <si>
    <t>E-20260829-3614</t>
  </si>
  <si>
    <t>2026-08-29T17:41:22.221Z</t>
  </si>
  <si>
    <t>E-20260829-3615</t>
  </si>
  <si>
    <t>Shortened the contract phase ROM slightly. Helped prevent ant cap awareness ; tempo 3-1-2; RIR 2</t>
  </si>
  <si>
    <t>2026-08-29T17:47:11.783Z</t>
  </si>
  <si>
    <t>E-20260829-3616</t>
  </si>
  <si>
    <t>2026-08-29T17:51:07.815Z</t>
  </si>
  <si>
    <t>E-20260829-3617</t>
  </si>
  <si>
    <t>2026-08-29T17:53:28.415Z</t>
  </si>
  <si>
    <t>E-20260829-3618</t>
  </si>
  <si>
    <t>2026-08-29T17:57:58.401Z</t>
  </si>
  <si>
    <t>E-20260829-3619</t>
  </si>
  <si>
    <t>2026-08-29T18:00:03.947Z</t>
  </si>
  <si>
    <t>E-20260829-3620</t>
  </si>
  <si>
    <t>2026-08-29T18:02:31.866Z</t>
  </si>
  <si>
    <t>E-20260829-3621</t>
  </si>
  <si>
    <t>Tempo 2-1-2; RIR 1-2; started on left</t>
  </si>
  <si>
    <t>2026-08-29T18:06:45.238Z</t>
  </si>
  <si>
    <t>E-20260829-3622</t>
  </si>
  <si>
    <t>2026-08-29T18:09:19.008Z</t>
  </si>
  <si>
    <t>E-20260829-3623</t>
  </si>
  <si>
    <t>2026-08-29T18:11:37.820Z</t>
  </si>
  <si>
    <t>E-20260829-3624</t>
  </si>
  <si>
    <t>2026-08-29T18:14:27.432Z</t>
  </si>
  <si>
    <t>E-20260829-3625</t>
  </si>
  <si>
    <t>2026-08-29T18:18:23.228Z</t>
  </si>
  <si>
    <t>E-20260829-3626</t>
  </si>
  <si>
    <t>E-20260830-3627</t>
  </si>
  <si>
    <t>E-20260830-3628</t>
  </si>
  <si>
    <t>2026-08-30T16:19:33.236Z</t>
  </si>
  <si>
    <t>2026-08-30T16:19:33.570Z</t>
  </si>
  <si>
    <t>E-20260830-3629</t>
  </si>
  <si>
    <t>2026-08-30T16:19:35.043Z</t>
  </si>
  <si>
    <t>E-20260830-3630</t>
  </si>
  <si>
    <t>Wide adjustable pulley system; tempo 2-1-3; RIR 2</t>
  </si>
  <si>
    <t>2026-08-30T16:23:35.940Z</t>
  </si>
  <si>
    <t>E-20260830-3631</t>
  </si>
  <si>
    <t>2026-08-30T16:23:40.160Z</t>
  </si>
  <si>
    <t>E-20260830-3632</t>
  </si>
  <si>
    <t>2026-08-30T16:25:49.413Z</t>
  </si>
  <si>
    <t>E-20260830-3633</t>
  </si>
  <si>
    <t>Wide pulley system</t>
  </si>
  <si>
    <t>2026-08-30T16:30:32.500Z</t>
  </si>
  <si>
    <t>E-20260830-3634</t>
  </si>
  <si>
    <t>Tempo 2-1-3; RIR 2; cable pulley at 12</t>
  </si>
  <si>
    <t>2026-08-30T16:33:19.097Z</t>
  </si>
  <si>
    <t>E-20260830-3635</t>
  </si>
  <si>
    <t>Tempo 2-1-3; RIR 3; cable pulley at 12</t>
  </si>
  <si>
    <t>2026-08-30T16:36:20.776Z</t>
  </si>
  <si>
    <t>E-20260830-3636</t>
  </si>
  <si>
    <t>Tempo 3-1-2; RIR 2-3; Per your directions: Use approximately 70-80% of the load you’ve previously used for productive sets.</t>
  </si>
  <si>
    <t>2026-08-30T16:39:31.428Z</t>
  </si>
  <si>
    <t>E-20260830-3637</t>
  </si>
  <si>
    <t xml:space="preserve">Felt so much better today sans DB Floor Press beforehand. Also focused on a deep lay squeeze and keeping elbows close. Much better feeling today. Still used suicide grip </t>
  </si>
  <si>
    <t>2026-08-30T16:44:17.155Z</t>
  </si>
  <si>
    <t>E-20260830-3638</t>
  </si>
  <si>
    <t>2026-08-30T16:49:29.927Z</t>
  </si>
  <si>
    <t>E-20260830-3639</t>
  </si>
  <si>
    <t>1-</t>
  </si>
  <si>
    <t>Tempo 3-1-2; RIR 1- 2</t>
  </si>
  <si>
    <t>2026-08-30T16:52:26.544Z</t>
  </si>
  <si>
    <t>E-20260830-3640</t>
  </si>
  <si>
    <t>2026-08-30T16:54:34.511Z</t>
  </si>
  <si>
    <t>E-20260830-3641</t>
  </si>
  <si>
    <t>This feels like poor ordering of exercise if i go from single arm extension to dual on the next. Fatigue level is HIGH</t>
  </si>
  <si>
    <t>2026-08-30T16:58:53.337Z</t>
  </si>
  <si>
    <t>E-20260830-3642</t>
  </si>
  <si>
    <t>2026-08-30T17:00:53.452Z</t>
  </si>
  <si>
    <t>E-20260830-3643</t>
  </si>
  <si>
    <t>Tempo 2-1-2; RIR 2; shoulder down/ no trap. Slight lean away from stack</t>
  </si>
  <si>
    <t>2026-08-30T17:05:04.055Z</t>
  </si>
  <si>
    <t>E-20260830-3644</t>
  </si>
  <si>
    <t>2026-08-30T17:08:43.230Z</t>
  </si>
  <si>
    <t>E-20260830-3645</t>
  </si>
  <si>
    <t>2026-08-30T17:12:29.643Z</t>
  </si>
  <si>
    <t>E-20260830-3646</t>
  </si>
  <si>
    <t>Tempo 2-1-2; rir 4+</t>
  </si>
  <si>
    <t>2026-08-30T17:14:11.190Z</t>
  </si>
  <si>
    <t>E-20260830-3647</t>
  </si>
  <si>
    <t>E-20260831-3648</t>
  </si>
  <si>
    <t>Warmup 7.7kph, 5% incline</t>
  </si>
  <si>
    <t>E-20260831-3649</t>
  </si>
  <si>
    <t>2026-08-31T16:26:09.371Z</t>
  </si>
  <si>
    <t>E-20260831-3650</t>
  </si>
  <si>
    <t>2026-08-31T16:26:51.238Z</t>
  </si>
  <si>
    <t>E-20260831-3651</t>
  </si>
  <si>
    <t>2026-08-31T16:27:22.129Z</t>
  </si>
  <si>
    <t>E-20260831-3652</t>
  </si>
  <si>
    <t>2026-08-31T16:30:21.718Z</t>
  </si>
  <si>
    <t>E-20260831-3653</t>
  </si>
  <si>
    <t>2026-08-31T16:33:35.205Z</t>
  </si>
  <si>
    <t>E-20260831-3654</t>
  </si>
  <si>
    <t>2 mph, 0.5% incline; gripped closer to pinky side as pinky was feeling looser</t>
  </si>
  <si>
    <t>2026-08-31T16:36:53.971Z</t>
  </si>
  <si>
    <t>E-20260831-3655</t>
  </si>
  <si>
    <t>2026-08-31T16:40:08.466Z</t>
  </si>
  <si>
    <t>E-20260831-3656</t>
  </si>
  <si>
    <t>Tempo 3-1-2; RIR 2; grip started rolling to finger tips</t>
  </si>
  <si>
    <t>2026-08-31T16:43:07.584Z</t>
  </si>
  <si>
    <t>E-20260831-3657</t>
  </si>
  <si>
    <t>2026-08-31T16:46:11.288Z</t>
  </si>
  <si>
    <t>E-20260831-3658</t>
  </si>
  <si>
    <t>Tempo 3e-1p-2c</t>
  </si>
  <si>
    <t>2026-08-31T16:48:56.435Z</t>
  </si>
  <si>
    <t>E-20260831-3659</t>
  </si>
  <si>
    <t>2026-08-31T16:51:16.945Z</t>
  </si>
  <si>
    <t>E-20260831-3660</t>
  </si>
  <si>
    <t>Tempo 3e-1p-2c; for all sets contralateral = 40 lbs; ipsilateral = 20 lbs</t>
  </si>
  <si>
    <t>2026-08-31T16:54:21.312Z</t>
  </si>
  <si>
    <t>E-20260831-3661</t>
  </si>
  <si>
    <t>2026-08-31T16:58:14.703Z</t>
  </si>
  <si>
    <t>E-20260831-3662</t>
  </si>
  <si>
    <t>2026-08-31T17:00:39.625Z</t>
  </si>
  <si>
    <t>E-20260831-3663</t>
  </si>
  <si>
    <t>2026-08-31T17:03:37.806Z</t>
  </si>
  <si>
    <t>E-20260831-3664</t>
  </si>
  <si>
    <t>2026-08-31T17:07:08.158Z</t>
  </si>
  <si>
    <t>E-20260831-3665</t>
  </si>
  <si>
    <t>2026-08-31T17:09:33.675Z</t>
  </si>
  <si>
    <t>E-20260831-3666</t>
  </si>
  <si>
    <t>2026-08-31T17:11:57.335Z</t>
  </si>
  <si>
    <t>E-20260831-3667</t>
  </si>
  <si>
    <t>2026-08-31T17:16:05.791Z</t>
  </si>
  <si>
    <t>E-20260831-3668</t>
  </si>
  <si>
    <t>2026-08-31T17:18:20.704Z</t>
  </si>
  <si>
    <t>E-20260831-3669</t>
  </si>
  <si>
    <t>E-20260901-3670</t>
  </si>
  <si>
    <t>E-20260901-3671</t>
  </si>
  <si>
    <t>2026-09-01T21:26:43.357Z</t>
  </si>
  <si>
    <t>2026-09-01T21:26:44.111Z</t>
  </si>
  <si>
    <t>E-20260901-3672</t>
  </si>
  <si>
    <t>2026-09-01T21:26:50.720Z</t>
  </si>
  <si>
    <t>E-20260901-3673</t>
  </si>
  <si>
    <t>2026-09-01T21:28:54.138Z</t>
  </si>
  <si>
    <t>2026-09-01T21:28:54.785Z</t>
  </si>
  <si>
    <t>E-20260901-3674</t>
  </si>
  <si>
    <t>2026-09-01T21:28:58.182Z</t>
  </si>
  <si>
    <t>E-20260901-3675</t>
  </si>
  <si>
    <t>2026-09-01T21:32:11.116Z</t>
  </si>
  <si>
    <t>E-20260901-3676</t>
  </si>
  <si>
    <t>2026-09-01T21:35:12.930Z</t>
  </si>
  <si>
    <t>E-20260901-3677</t>
  </si>
  <si>
    <t>2026-09-01T21:38:27.705Z</t>
  </si>
  <si>
    <t>E-20260901-3678</t>
  </si>
  <si>
    <t>2026-09-01T21:43:24.731Z</t>
  </si>
  <si>
    <t>E-20260901-3679</t>
  </si>
  <si>
    <t xml:space="preserve">Tempo 2-1-3; RIR 2 Contract at 11 was weaker on right </t>
  </si>
  <si>
    <t>2026-09-01T21:47:09.227Z</t>
  </si>
  <si>
    <t>E-20260901-3680</t>
  </si>
  <si>
    <t>2026-09-01T21:50:38.829Z</t>
  </si>
  <si>
    <t>E-20260901-3681</t>
  </si>
  <si>
    <t>From Coach: 3 × 12–15 | 80 lb target | Tempo 2-1-2 | RIR 2 | Rest 90 sec</t>
  </si>
  <si>
    <t>2026-09-01T21:57:40.113Z</t>
  </si>
  <si>
    <t>E-20260901-3682</t>
  </si>
  <si>
    <t>Little posterior instability on full contraction on left side. Slightly reduced ROM; tempo 2-1-2; RIR 2</t>
  </si>
  <si>
    <t>2026-09-01T22:01:18.932Z</t>
  </si>
  <si>
    <t>E-20260901-3683</t>
  </si>
  <si>
    <t>What’s the grip supposed to be? Neutral?</t>
  </si>
  <si>
    <t>2026-09-01T22:05:36.539Z</t>
  </si>
  <si>
    <t>E-20260901-3684</t>
  </si>
  <si>
    <t>Tempo 2-1-2; RIR 2; high pulley (with back to stack)</t>
  </si>
  <si>
    <t>2026-09-01T22:07:57.693Z</t>
  </si>
  <si>
    <t>E-20260901-3685</t>
  </si>
  <si>
    <t>Tempo 2-1-3; RIR 2; high pulley (with back to stack)</t>
  </si>
  <si>
    <t>2026-09-01T22:11:41.588Z</t>
  </si>
  <si>
    <t>E-20260901-3686</t>
  </si>
  <si>
    <t>Tempo 2-1-3; RIR 1-2; high pulley (with back to stack)</t>
  </si>
  <si>
    <t>2026-09-01T22:14:39.620Z</t>
  </si>
  <si>
    <t>E-20260901-3687</t>
  </si>
  <si>
    <t>Tempo 3-1-2; RIR 2; high pulley machine 20lb plate</t>
  </si>
  <si>
    <t>2026-09-01T22:17:03.911Z</t>
  </si>
  <si>
    <t>E-20260901-3688</t>
  </si>
  <si>
    <t>2026-09-01T22:19:41.614Z</t>
  </si>
  <si>
    <t>E-20260901-3689</t>
  </si>
  <si>
    <t>Tempo 3-1-2; RIR 1-2; high pulley machine 20lb plate</t>
  </si>
  <si>
    <t>2026-09-01T22:22:05.303Z</t>
  </si>
  <si>
    <t>E-20260901-3690</t>
  </si>
  <si>
    <t>2026-09-01T22:25:19.771Z</t>
  </si>
  <si>
    <t>E-20260901-3691</t>
  </si>
  <si>
    <t>2026-09-01T22:28:15.947Z</t>
  </si>
  <si>
    <t>E-20260901-3692</t>
  </si>
  <si>
    <t>2026-09-01T22:30:43.229Z</t>
  </si>
  <si>
    <t>E-20260901-3693</t>
  </si>
  <si>
    <t>2026-09-01T22:35:53.668Z</t>
  </si>
  <si>
    <t>E-20260901-3694</t>
  </si>
  <si>
    <t>E-20260904-3695</t>
  </si>
  <si>
    <t>E-20260904-3696</t>
  </si>
  <si>
    <t>2026-09-04T13:37:51.697Z</t>
  </si>
  <si>
    <t>2026-09-04T13:37:56.467Z</t>
  </si>
  <si>
    <t>E-20260904-3697</t>
  </si>
  <si>
    <t>2026-09-04T13:37:58.475Z</t>
  </si>
  <si>
    <t>E-20260904-3698</t>
  </si>
  <si>
    <t>2026-09-04T13:38:01.486Z</t>
  </si>
  <si>
    <t>2026-09-04T13:38:01.843Z</t>
  </si>
  <si>
    <t>E-20260904-3699</t>
  </si>
  <si>
    <t>2026-09-04T13:38:05.572Z</t>
  </si>
  <si>
    <t>E-20260904-3700</t>
  </si>
  <si>
    <t>2026-09-04T13:39:52.205Z</t>
  </si>
  <si>
    <t>E-20260904-3701</t>
  </si>
  <si>
    <t>2026-09-04T13:43:08.475Z</t>
  </si>
  <si>
    <t>E-20260904-3702</t>
  </si>
  <si>
    <t>2 mph, .5% incline; 58/60=0.967</t>
  </si>
  <si>
    <t>2026-09-04T13:46:34.868Z</t>
  </si>
  <si>
    <t>E-20260904-3703</t>
  </si>
  <si>
    <t>2026-09-04T13:50:18.362Z</t>
  </si>
  <si>
    <t>E-20260904-3704</t>
  </si>
  <si>
    <t>2026-09-04T13:53:29.478Z</t>
  </si>
  <si>
    <t>E-20260904-3705</t>
  </si>
  <si>
    <t>2026-09-04T13:56:28.136Z</t>
  </si>
  <si>
    <t>E-20260904-3706</t>
  </si>
  <si>
    <t>Tempo 2-1-3; RIR 2; grip slippage at 11 both hands fatigued after exercises 1 and 2</t>
  </si>
  <si>
    <t>2026-09-04T14:01:28.106Z</t>
  </si>
  <si>
    <t>E-20260904-3707</t>
  </si>
  <si>
    <t>Tempo 2-1-3; RIR 1-2; grip tired at 10 both hands fatigued after exercises 1 and 2</t>
  </si>
  <si>
    <t>2026-09-04T14:05:17.733Z</t>
  </si>
  <si>
    <t>E-20260904-3708</t>
  </si>
  <si>
    <t>2026-09-04T14:08:00.135Z</t>
  </si>
  <si>
    <t>E-20260904-3709</t>
  </si>
  <si>
    <t>Bench at 3; tempo 2-1-2; RIR 2</t>
  </si>
  <si>
    <t>2026-09-04T14:11:40.073Z</t>
  </si>
  <si>
    <t>E-20260904-3710</t>
  </si>
  <si>
    <t>2026-09-04T14:14:03.825Z</t>
  </si>
  <si>
    <t>E-20260904-3711</t>
  </si>
  <si>
    <t>2026-09-04T14:16:44.116Z</t>
  </si>
  <si>
    <t>E-20260904-3712</t>
  </si>
  <si>
    <t>2026-09-04T14:19:20.241Z</t>
  </si>
  <si>
    <t>E-20260904-3713</t>
  </si>
  <si>
    <t>2026-09-04T14:22:17.826Z</t>
  </si>
  <si>
    <t>E-20260904-3714</t>
  </si>
  <si>
    <t>2026-09-04T14:25:31.065Z</t>
  </si>
  <si>
    <t>E-20260904-3715</t>
  </si>
  <si>
    <t>2026-09-04T14:31:40.904Z</t>
  </si>
  <si>
    <t>E-20260904-3716</t>
  </si>
  <si>
    <t>Kneeling on floor for more ROM; tempo 2-1-3; RIR 1-2</t>
  </si>
  <si>
    <t>2026-09-04T14:32:05.818Z</t>
  </si>
  <si>
    <t>E-20260904-3717</t>
  </si>
  <si>
    <t>9, 10</t>
  </si>
  <si>
    <t>| 10 |  | 1 | 2026-08-18 | Phase 10 - Day 1: Heavy Pull + Grip + Shoulder Support | Treadmill Walking | Cardio | 1 |  |  | 300 |  | 4.7 mph, 5% incline |</t>
  </si>
  <si>
    <t>| 10 |  | 1 | 2026-08-18 | Phase 10 - Day 1: Heavy Pull + Grip + Shoulder Support | Band Pull Aparts | Warmup | 1 | 0 | 15 |  |  | Red band  |</t>
  </si>
  <si>
    <t>| 10 |  | 1 | 2026-08-18 | Phase 10 - Day 1: Heavy Pull + Grip + Shoulder Support | Band External Rotations | Warmup | 1 | 0 | 12 |  |  | Red band  |</t>
  </si>
  <si>
    <t>| 10 |  | 1 | 2026-08-18 | Phase 10 - Day 1: Heavy Pull + Grip + Shoulder Support | Serratus Wall Slides (banded) | Warmup | 1 | 0 | 8 |  |  |  |</t>
  </si>
  <si>
    <t>| 10 |  | 1 | 2026-08-18 | Phase 10 - Day 1: Heavy Pull + Grip + Shoulder Support | Cat-Camel | Warmup | 1 | 0 | 10 |  |  |  |</t>
  </si>
  <si>
    <t>| 10 |  | 1 | 2026-08-18 | Phase 10 - Day 1: Heavy Pull + Grip + Shoulder Support | Scap Push Ups | Push | 1 | 0 | 10 |  |  |  |</t>
  </si>
  <si>
    <t>| 10 |  | 1 | 2026-08-18 | Phase 10 - Day 1: Heavy Pull + Grip + Shoulder Support | Band Pull Aparts | Warmup | 2 | 0 | 15 |  |  | Red band  |</t>
  </si>
  <si>
    <t>| 10 |  | 1 | 2026-08-18 | Phase 10 - Day 1: Heavy Pull + Grip + Shoulder Support | Band External Rotations | Warmup | 2 | 0 | 12 |  |  | Red band  |</t>
  </si>
  <si>
    <t>| 10 |  | 1 | 2026-08-18 | Phase 10 - Day 1: Heavy Pull + Grip + Shoulder Support | Serratus Wall Slides (banded) | Warmup | 2 | 0 | 8 |  |  |  |</t>
  </si>
  <si>
    <t>| 10 |  | 1 | 2026-08-18 | Phase 10 - Day 1: Heavy Pull + Grip + Shoulder Support | Cat-Camel | Warmup | 2 | 0 | 10 |  |  |  |</t>
  </si>
  <si>
    <t>| 10 |  | 1 | 2026-08-18 | Phase 10 - Day 1: Heavy Pull + Grip + Shoulder Support | Scap Push Ups | Push | 2 | 0 | 10 |  |  |  |</t>
  </si>
  <si>
    <t>| 10 |  | 1 | 2026-08-18 | Phase 10 - Day 1: Heavy Pull + Grip + Shoulder Support | Farmer's Walk | Carry | 1 | 150 |  | 60 |  | 2mph, 0.5% incline |</t>
  </si>
  <si>
    <t>| 10 |  | 1 | 2026-08-18 | Phase 10 - Day 1: Heavy Pull + Grip + Shoulder Support | Farmer's Walk | Carry | 2 | 150 |  | 60 |  | 2mph, 0.5% incline |</t>
  </si>
  <si>
    <t>| 10 |  | 1 | 2026-08-18 | Phase 10 - Day 1: Heavy Pull + Grip + Shoulder Support | Farmer's Walk | Carry | 3 | 150 |  | 60 |  | 2mph, 0.5% incline |</t>
  </si>
  <si>
    <t>| 10 |  | 1 | 2026-08-18 | Phase 10 - Day 1: Heavy Pull + Grip + Shoulder Support | Farmer's Walk | Carry | 4 | 150 |  | 60 |  | 2mph, 0.5% incline; carried closer to pinky |</t>
  </si>
  <si>
    <t>| 10 |  | 1 | 2026-08-18 | Phase 10 - Day 1: Heavy Pull + Grip + Shoulder Support | Chest-Supported Machine Row (formerly “Machine Press”) | Pull | 1 | 205 | 10 |  | 2 | 3E-1P-2C | RIR 2 |</t>
  </si>
  <si>
    <t>| 10 |  | 1 | 2026-08-18 | Phase 10 - Day 1: Heavy Pull + Grip + Shoulder Support | Chest-Supported Machine Row (formerly “Machine Press”) | Pull | 2 | 207.5 | 10 |  | 2 | 3E-1P-2C | RIR 2 |</t>
  </si>
  <si>
    <t>| 10 |  | 1 | 2026-08-18 | Phase 10 - Day 1: Heavy Pull + Grip + Shoulder Support | Chest-Supported Machine Row (formerly “Machine Press”) | Pull | 3 | 212.5 | 9 |  | 2 | 3E-1P-2C | RIR 2 |</t>
  </si>
  <si>
    <t>| 10 |  | 1 | 2026-08-18 | Phase 10 - Day 1: Heavy Pull + Grip + Shoulder Support | Chest-Supported Machine Row (formerly “Machine Press”) | Pull | 4 | 212.5 | 8 |  | 1-2 | 3E-1P-2C | RIR 1-2 |</t>
  </si>
  <si>
    <t>| 10 |  | 1 | 2026-08-18 | Phase 10 - Day 1: Heavy Pull + Grip + Shoulder Support | Single-Arm Neutral Grip Cable Pulldown | Pull | 1 | 82.5 | 10 |  | 2 | | 3E-1P-2C | RIR 2; grip a bit tired  |</t>
  </si>
  <si>
    <t>| 10 |  | 1 | 2026-08-18 | Phase 10 - Day 1: Heavy Pull + Grip + Shoulder Support | Single-Arm Neutral Grip Cable Pulldown | Pull | 2 | 82.5 | 10 |  | 1-2 | | 3E-1P-2C | RIR 1-2; |</t>
  </si>
  <si>
    <t>| 10 |  | 1 | 2026-08-18 | Phase 10 - Day 1: Heavy Pull + Grip + Shoulder Support | Single-Arm Neutral Grip Cable Pulldown | Pull | 3 | 82.5 | 9 |  | 1 | | 3E-1P-2C | RIR 1; |</t>
  </si>
  <si>
    <t>| 10 |  | 1 | 2026-08-18 | Phase 10 - Day 1: Heavy Pull + Grip + Shoulder Support | Standing One Arm Bicep Curl with Cable (Anchored) | Arms_Biceps | 1 | 25 | 7 |  | 2 | 3E-1P-2C | RIR 2; right fatigued first at 7 |</t>
  </si>
  <si>
    <t>| 10 |  | 1 | 2026-08-18 | Phase 10 - Day 1: Heavy Pull + Grip + Shoulder Support | Standing One Arm Bicep Curl with Cable (Anchored) | Arms_Biceps | 2 | 25 | 8 |  | 1-2 | 3E-1P-2C | RIR 1-2; right fatigued first at 8 |</t>
  </si>
  <si>
    <t>| 10 |  | 1 | 2026-08-18 | Phase 10 - Day 1: Heavy Pull + Grip + Shoulder Support | Standing One Arm Bicep Curl with Cable (Anchored) | Arms_Biceps | 3 | 25 | 9 |  | 0-1 | 3E-1P-2C | RIR 0-1; right fatigued first at 8 |</t>
  </si>
  <si>
    <t>| 10 |  | 1 | 2026-08-18 | Phase 10 - Day 1: Heavy Pull + Grip + Shoulder Support | Face Pull (w External Rotation) | Pull | 1 | 50 | 15 |  | 2 | 2E-1P-2C | 15 reps | RIR 2 | |</t>
  </si>
  <si>
    <t>| 10 |  | 1 | 2026-08-18 | Phase 10 - Day 1: Heavy Pull + Grip + Shoulder Support | Face Pull (w External Rotation) | Pull | 2 | 50 | 15 |  | 2 | 2E-1P-2C | 15 reps | RIR 2 | |</t>
  </si>
  <si>
    <t>| 10 |  | 1 | 2026-08-18 | Phase 10 - Day 1: Heavy Pull + Grip + Shoulder Support | Face Pull (w External Rotation) | Pull | 3 | 50 | 15 |  | 1-2 | 2E-1P-2C | 15 reps | RIR 1-2 | |</t>
  </si>
  <si>
    <t>| 10 |  | 1 | 2026-08-18 | Phase 10 - Day 1: Heavy Pull + Grip + Shoulder Support | Dead Hang | Carry | 1 | 0 |  | 37.2 |  | 37/60=0.617 |</t>
  </si>
  <si>
    <t>| 10 |  | 1 | 2026-08-18 | Phase 10 - Day 1: Heavy Pull + Grip + Shoulder Support | Dead Hang | Carry | 2 | 0 |  | 34.199999999999996 |  | 34/60=0.567, General grip slippage; slight, very slight posterior awareness on left |</t>
  </si>
  <si>
    <t>| 10 |  | 1 | 2026-08-18 | Phase 10 - Day 1: Heavy Pull + Grip + Shoulder Support | Rowing | Pull | 1 |  |  | 459 |  | Optional finisher  |</t>
  </si>
  <si>
    <t>| 10 |  | 2 | 2026-08-19 | Phase 10 - Day 2: Heavy Push + Shoulder Performance | Treadmill Walking | Cardio | 1 |  |  | 300 |  | 4.7mph, 5% incline |</t>
  </si>
  <si>
    <t>| 10 |  | 2 | 2026-08-19 | Phase 10 - Day 2: Heavy Push + Shoulder Performance | Band Pull Aparts | Warmup | 1 | 0 | 15 |  |  |  |</t>
  </si>
  <si>
    <t>| 10 |  | 2 | 2026-08-19 | Phase 10 - Day 2: Heavy Push + Shoulder Performance | Band External Rotations | Warmup | 1 | 0 | 12 |  |  |  |</t>
  </si>
  <si>
    <t>| 10 |  | 2 | 2026-08-19 | Phase 10 - Day 2: Heavy Push + Shoulder Performance | Serratus Wall Slides (banded) | Warmup | 1 | 0 | 8 |  |  |  |</t>
  </si>
  <si>
    <t>| 10 |  | 2 | 2026-08-19 | Phase 10 - Day 2: Heavy Push + Shoulder Performance | Scap Push Ups | Push | 1 | 0 | 8 |  |  |  |</t>
  </si>
  <si>
    <t>| 10 |  | 2 | 2026-08-19 | Phase 10 - Day 2: Heavy Push + Shoulder Performance | Band Pull Aparts | Warmup | 2 | 0 | 15 |  |  |  |</t>
  </si>
  <si>
    <t>| 10 |  | 2 | 2026-08-19 | Phase 10 - Day 2: Heavy Push + Shoulder Performance | Band External Rotations | Warmup | 2 | 0 | 12 |  |  |  |</t>
  </si>
  <si>
    <t>| 10 |  | 2 | 2026-08-19 | Phase 10 - Day 2: Heavy Push + Shoulder Performance | Serratus Wall Slides (banded) | Warmup | 2 | 0 | 8 |  |  |  |</t>
  </si>
  <si>
    <t>| 10 |  | 2 | 2026-08-19 | Phase 10 - Day 2: Heavy Push + Shoulder Performance | Scap Push Ups | Push | 2 | 0 | 8 |  |  |  |</t>
  </si>
  <si>
    <t>| 10 |  | 2 | 2026-08-19 | Phase 10 - Day 2: Heavy Push + Shoulder Performance | Neutral Grip Dumbbell Floor Press | Push | 1 | 110 | 10 |  | 2+ | Tempo 2-1-3; RIR 2+; right tight from rep 1 |</t>
  </si>
  <si>
    <t>| 10 |  | 2 | 2026-08-19 | Phase 10 - Day 2: Heavy Push + Shoulder Performance | Neutral Grip Dumbbell Floor Press | Push | 2 | 130 | 10 |  | 2 | Tempo 2-1-3; RIR 2; squeeze lats from rep 1 |</t>
  </si>
  <si>
    <t>| 10 |  | 2 | 2026-08-19 | Phase 10 - Day 2: Heavy Push + Shoulder Performance | Neutral Grip Dumbbell Floor Press | Push | 3 | 140 | 7 |  | 1-2 | Tempo 2-1-3; RIR 1-2; squeeze lats from rep 1 |</t>
  </si>
  <si>
    <t>| 10 |  | 2 | 2026-08-19 | Phase 10 - Day 2: Heavy Push + Shoulder Performance | Neutral Grip Dumbbell Floor Press | Push | 4 | 150 | 5.5 |  | 1 | Tempo 2-1-3; RIR 1; squeeze lats from rep 1 |</t>
  </si>
  <si>
    <t>| 10 |  | 2 | 2026-08-19 | Phase 10 - Day 2: Heavy Push + Shoulder Performance | Neutral Grip Dumbbell Floor Press | Push | 5 | 150 | 5 |  | 1 | Feel like maybe my traps engaged but I did good; Tempo 2-1-3; RIR 1; squeeze lats from rep 1 |</t>
  </si>
  <si>
    <t>| 10 |  | 2 | 2026-08-19 | Phase 10 - Day 2: Heavy Push + Shoulder Performance | Supine Press Machine - Plate Loaded | Push | 1 | 50 | 10 |  | 3+ | Tempo 2-1-3; RIR 3+ |</t>
  </si>
  <si>
    <t>| 10 |  | 2 | 2026-08-19 | Phase 10 - Day 2: Heavy Push + Shoulder Performance | Supine Press Machine - Plate Loaded | Push | 2 | 90 | 10 |  | 2 | Tempo 2-1-3; RIR 2; continuing with suicide grip |</t>
  </si>
  <si>
    <t>| 10 |  | 2 | 2026-08-19 | Phase 10 - Day 2: Heavy Push + Shoulder Performance | Supine Press Machine - Plate Loaded | Push | 3 | 100 | 10 |  | 2 | Tempo 2-1-3; RIR 2; continuing with suicide grip |</t>
  </si>
  <si>
    <t>| 10 |  | 2 | 2026-08-19 | Phase 10 - Day 2: Heavy Push + Shoulder Performance | Supine Press Machine - Plate Loaded | Push | 4 | 100 | 10 |  | 2 | Tempo 2-1-3; RIR 2; continuing with suicide grip |</t>
  </si>
  <si>
    <t>| 10 |  | 2 | 2026-08-19 | Phase 10 - Day 2: Heavy Push + Shoulder Performance | Single Arm Cable Press | Push | 1 | 20 | 12 |  | 3+ | Pulley @ 13 (nipple height); tempo 2-1-3; RIR 3+ |</t>
  </si>
  <si>
    <t>| 10 |  | 2 | 2026-08-19 | Phase 10 - Day 2: Heavy Push + Shoulder Performance | Single Arm Cable Press | Push | 2 | 20 | 12 |  | 3+ | Pulley @ 13 (nipple height); tempo 2-1-3; RIR 3+ |</t>
  </si>
  <si>
    <t>| 10 |  | 2 | 2026-08-19 | Phase 10 - Day 2: Heavy Push + Shoulder Performance | Single Arm Cable Press | Push | 3 | 20 | 12 |  | 3+ | Pulley @ 13 (nipple height); tempo 2-1-3; RIR 3+ |</t>
  </si>
  <si>
    <t>| 10 |  | 2 | 2026-08-19 | Phase 10 - Day 2: Heavy Push + Shoulder Performance | Seated Neutral Grip DB Overhead Press | Push | 1 | 60 | 10 |  | 1-2 | 30 lbs / arm; tempo 2-1-3; RIR 1-2; wrong tempo and did this after cable press. Card is getting difficult to follow while at the gym again. Lots of words and not clear separation of exercises.  |</t>
  </si>
  <si>
    <t>| 10 |  | 2 | 2026-08-19 | Phase 10 - Day 2: Heavy Push + Shoulder Performance | Seated Neutral Grip DB Overhead Press | Push | 2 | 60 | 10 |  | 1-2 | Tempo 2-1-2; RIR 1-2 |</t>
  </si>
  <si>
    <t>| 10 |  | 2 | 2026-08-19 | Phase 10 - Day 2: Heavy Push + Shoulder Performance | Seated Neutral Grip DB Overhead Press | Push | 3 | 60 | 10 |  | 1-2 | Tempo 2-1-2; RIR 1-2 |</t>
  </si>
  <si>
    <t>| 10 |  | 2 | 2026-08-19 | Phase 10 - Day 2: Heavy Push + Shoulder Performance | Single-Arm Overhead Cable Extension | Arms_Triceps | 1 | 27.5 | 8 |  | 1-2 | Tempo 2-1-3; RIR 1-2; left fatigue first  |</t>
  </si>
  <si>
    <t>| 10 |  | 2 | 2026-08-19 | Phase 10 - Day 2: Heavy Push + Shoulder Performance | Single-Arm Overhead Cable Extension | Arms_Triceps | 2 | 27.5 | 7 |  | 1 | Tempo 2-1-3; RIR 1; left fatigue first  |</t>
  </si>
  <si>
    <t>| 10 |  | 2 | 2026-08-19 | Phase 10 - Day 2: Heavy Push + Shoulder Performance | Single-Arm Overhead Cable Extension | Arms_Triceps | 3 | 27.5 | 6 |  | 1 | Fucker!! Tempo 2-1-3; RIR 1; left fatigue first  |</t>
  </si>
  <si>
    <t>| 10 |  | 2 | 2026-08-19 | Phase 10 - Day 2: Heavy Push + Shoulder Performance | High Cable Tricep Pushdown | Arms_Triceps | 1 | 75 | 8 |  | 2 | Tempo 2-1-3; RIR 2 |</t>
  </si>
  <si>
    <t>| 10 |  | 2 | 2026-08-19 | Phase 10 - Day 2: Heavy Push + Shoulder Performance | High Cable Tricep Pushdown | Arms_Triceps | 2 | 75 | 10 |  | 1-2 | Tempo 2-1-3; RIR 1-2 |</t>
  </si>
  <si>
    <t>| 10 |  | 2 | 2026-08-19 | Phase 10 - Day 2: Heavy Push + Shoulder Performance | High Cable Tricep Pushdown | Arms_Triceps | 3 | 75 | 7 |  | 1 | Tempo 2-1-3; RIR 1 |</t>
  </si>
  <si>
    <t>| 10 |  | 2 | 2026-08-19 | Phase 10 - Day 2: Heavy Push + Shoulder Performance | Dead Hang | Carry | 1 | 0 |  | 61.800000000000004 |  | 62/60=1.0333 |</t>
  </si>
  <si>
    <t>| 10 |  | 2 | 2026-08-19 | Phase 10 - Day 2: Heavy Push + Shoulder Performance | Dead Hang | Carry | 2 | 0 |  | 49.8 |  | 50/60=0.833 |</t>
  </si>
  <si>
    <t>| 10 |  | 3 | 2026-08-20 | Phase 10 - Day 3: Lower Body + Unilateral Strength + Carry Performance | Treadmill Walking | Cardio | 1 |  |  | 300 |  | 4.7 mph, 5% incline |</t>
  </si>
  <si>
    <t>| 10 |  | 3 | 2026-08-20 | Phase 10 - Day 3: Lower Body + Unilateral Strength + Carry Performance | Prisoners Squat | Legs | 1 | 0 | 10 |  |  |  |</t>
  </si>
  <si>
    <t>| 10 |  | 3 | 2026-08-20 | Phase 10 - Day 3: Lower Body + Unilateral Strength + Carry Performance | Hip Hinge | Warmup | 1 | 0 | 12 |  |  |  |</t>
  </si>
  <si>
    <t>| 10 |  | 3 | 2026-08-20 | Phase 10 - Day 3: Lower Body + Unilateral Strength + Carry Performance | Glute Extension | Legs | 1 | 0 | 10 |  |  |  |</t>
  </si>
  <si>
    <t>| 10 |  | 3 | 2026-08-20 | Phase 10 - Day 3: Lower Body + Unilateral Strength + Carry Performance | Standing Calf Raise | Legs | 1 | 0 | 15 |  |  |  |</t>
  </si>
  <si>
    <t>| 10 |  | 3 | 2026-08-20 | Phase 10 - Day 3: Lower Body + Unilateral Strength + Carry Performance | Prisoners Squat | Legs | 2 | 0 | 10 |  |  |  |</t>
  </si>
  <si>
    <t>| 10 |  | 3 | 2026-08-20 | Phase 10 - Day 3: Lower Body + Unilateral Strength + Carry Performance | Hip Hinge | Warmup | 2 | 0 | 10 |  |  |  |</t>
  </si>
  <si>
    <t>| 10 |  | 3 | 2026-08-20 | Phase 10 - Day 3: Lower Body + Unilateral Strength + Carry Performance | Glute Extension | Legs | 2 | 0 | 12 |  |  |  |</t>
  </si>
  <si>
    <t>| 10 |  | 3 | 2026-08-20 | Phase 10 - Day 3: Lower Body + Unilateral Strength + Carry Performance | Standing Calf Raise | Legs | 2 | 0 | 15 |  |  |  |</t>
  </si>
  <si>
    <t>| 10 |  | 3 | 2026-08-20 | Phase 10 - Day 3: Lower Body + Unilateral Strength + Carry Performance | Farmer's Walk | Carry | 1 | 150 |  | 60 |  | 2 mph, 0.5% incline; plenty of room in the tank  |</t>
  </si>
  <si>
    <t>| 10 |  | 3 | 2026-08-20 | Phase 10 - Day 3: Lower Body + Unilateral Strength + Carry Performance | Farmer's Walk | Carry | 2 | 150 |  | 61.800000000000004 |  | 62/60=   2 mph, 0.5% incline; plenty of room in the tank  |</t>
  </si>
  <si>
    <t>| 10 |  | 3 | 2026-08-20 | Phase 10 - Day 3: Lower Body + Unilateral Strength + Carry Performance | Farmer's Walk | Carry | 3 | 150 |  | 60 |  | 2 mph, 0.5% incline; plenty of room in the tank  |</t>
  </si>
  <si>
    <t>| 10 |  | 3 | 2026-08-20 | Phase 10 - Day 3: Lower Body + Unilateral Strength + Carry Performance | Dumbbell Romanian Deadlift | Legs | 1 | 150 | 10 |  | 2 | Tempo 2-1-3 | RIR 2 |  |</t>
  </si>
  <si>
    <t>| 10 |  | 3 | 2026-08-20 | Phase 10 - Day 3: Lower Body + Unilateral Strength + Carry Performance | Dumbbell Romanian Deadlift | Legs | 2 | 150 | 10 |  | 2 | Tempo 2-1-3 | RIR 2 |  |</t>
  </si>
  <si>
    <t>| 10 |  | 3 | 2026-08-20 | Phase 10 - Day 3: Lower Body + Unilateral Strength + Carry Performance | Dumbbell Romanian Deadlift | Legs | 3 | 150 | 10 |  | 2 | Tempo 2-1-3 | RIR 2 |  |</t>
  </si>
  <si>
    <t>| 10 |  | 3 | 2026-08-20 | Phase 10 - Day 3: Lower Body + Unilateral Strength + Carry Performance | Bulgarian Split Squat | Legs | 1 | 55 | 8 |  | 2 | Offset (15 lb ipsilateral; 40 contra lateral); tempo 3-1-2; RIR 2 |</t>
  </si>
  <si>
    <t>| 10 |  | 3 | 2026-08-20 | Phase 10 - Day 3: Lower Body + Unilateral Strength + Carry Performance | Bulgarian Split Squat | Legs | 2 | 55 | 8 |  | 2 | Offset (15 lb ipsilateral; 40 contra lateral); tempo 3-1-2; RIR 2 |</t>
  </si>
  <si>
    <t>| 10 |  | 3 | 2026-08-20 | Phase 10 - Day 3: Lower Body + Unilateral Strength + Carry Performance | Bulgarian Split Squat | Legs | 3 | 60 | 8 |  | 2 | Offset (20 lb ipsilateral; 40 contra lateral); tempo 3-1-2; RIR 2 |</t>
  </si>
  <si>
    <t>| 10 |  | 3 | 2026-08-20 | Phase 10 - Day 3: Lower Body + Unilateral Strength + Carry Performance | Leg Press | Other | 1 | 150 | 12 |  | 2 | Tempo 3e-1p-2c | RIR 2; this was good. Slow controlled movement  |</t>
  </si>
  <si>
    <t>| 10 |  | 3 | 2026-08-20 | Phase 10 - Day 3: Lower Body + Unilateral Strength + Carry Performance | Leg Press | Other | 2 | 150 | 12 |  | 2 | Tempo 3e-1p-2c | RIR 2; this was good. Slow controlled movement  |</t>
  </si>
  <si>
    <t>| 10 |  | 3 | 2026-08-20 | Phase 10 - Day 3: Lower Body + Unilateral Strength + Carry Performance | Standing Calf Raises using Machine | Legs | 1 | 130 | 15 |  | 2 | Tempo 3e-1p-2c | RIR 2 | Matrix Calf Extension machine;  |</t>
  </si>
  <si>
    <t>| 10 |  | 3 | 2026-08-20 | Phase 10 - Day 3: Lower Body + Unilateral Strength + Carry Performance | Standing Calf Raises using Machine | Legs | 2 | 135 | 15 |  | 2 | Tempo 3e-1p-2c | RIR 2 | Matrix Calf Extension machine;  |</t>
  </si>
  <si>
    <t>| 10 |  | 3 | 2026-08-20 | Phase 10 - Day 3: Lower Body + Unilateral Strength + Carry Performance | Standing Calf Raises using Machine | Legs | 3 | 140 | 15 |  | 2 | Tempo 3e-1p-2c | RIR 2 | Matrix Calf Extension machine;  |</t>
  </si>
  <si>
    <t>| 10 |  | 3 | 2026-08-20 | Phase 10 - Day 3: Lower Body + Unilateral Strength + Carry Performance | Dead Hang | Carry | 1 | 0 |  | 64.800000000000011 |  | 65/60=1.0833 |</t>
  </si>
  <si>
    <t>| 10 |  | 3 | 2026-08-20 | Phase 10 - Day 3: Lower Body + Unilateral Strength + Carry Performance | Dead Hang | Carry | 2 | 0 |  | 52.2 |  | 52/60=0.867 |</t>
  </si>
  <si>
    <t>| 10 |  | 4 | 2026-08-21 | Phase 10 - Day 4: Upper Hypertrophy + Capacity + Grip | Treadmill Walking | Cardio | 1 |  |  | 300 |  | Warmup: 4.7 mph, 5% incline |</t>
  </si>
  <si>
    <t>| 10 |  | 4 | 2026-08-21 | Phase 10 - Day 4: Upper Hypertrophy + Capacity + Grip | Serratus Wall Slides (banded) | Warmup | 1 | 0 | 8 |  |  | Red band |</t>
  </si>
  <si>
    <t>| 10 |  | 4 | 2026-08-21 | Phase 10 - Day 4: Upper Hypertrophy + Capacity + Grip | Band External Rotations | Warmup | 1 | 0 | 15 |  |  | Red band |</t>
  </si>
  <si>
    <t>| 10 |  | 4 | 2026-08-21 | Phase 10 - Day 4: Upper Hypertrophy + Capacity + Grip | Scap Push Ups | Push | 1 | 0 | 10 |  |  |  |</t>
  </si>
  <si>
    <t>| 10 |  | 4 | 2026-08-21 | Phase 10 - Day 4: Upper Hypertrophy + Capacity + Grip | Serratus Wall Slides (banded) | Warmup | 2 | 0 | 8 |  |  | Red band |</t>
  </si>
  <si>
    <t>| 10 |  | 4 | 2026-08-21 | Phase 10 - Day 4: Upper Hypertrophy + Capacity + Grip | Band External Rotations | Warmup | 2 | 0 | 15 |  |  | Red band |</t>
  </si>
  <si>
    <t>| 10 |  | 4 | 2026-08-21 | Phase 10 - Day 4: Upper Hypertrophy + Capacity + Grip | Scap Push Ups | Push | 2 | 0 | 10 |  |  |  |</t>
  </si>
  <si>
    <t>| 10 |  | 4 | 2026-08-21 | Phase 10 - Day 4: Upper Hypertrophy + Capacity + Grip | Chest Supported DB Row (Spider) | Pull | 1 | 130 | 12 |  | 2 | 3-1-2 | RIR 2 |</t>
  </si>
  <si>
    <t>| 10 |  | 4 | 2026-08-21 | Phase 10 - Day 4: Upper Hypertrophy + Capacity + Grip | Chest Supported DB Row (Spider) | Pull | 2 | 130 | 12 |  | 2 | 3-1-2 | RIR 2 |</t>
  </si>
  <si>
    <t>| 10 |  | 4 | 2026-08-21 | Phase 10 - Day 4: Upper Hypertrophy + Capacity + Grip | Chest Supported DB Row (Spider) | Pull | 3 | 130 | 12 |  | 2 | 3-1-2 | RIR 2 |</t>
  </si>
  <si>
    <t>| 10 |  | 4 | 2026-08-21 | Phase 10 - Day 4: Upper Hypertrophy + Capacity + Grip | Single-Arm Neutral Grip Cable Pulldown | Pull | 1 | 82.5 | 10 |  | 2 | Temp 3-1-2 | RIR 2 |</t>
  </si>
  <si>
    <t>| 10 |  | 4 | 2026-08-21 | Phase 10 - Day 4: Upper Hypertrophy + Capacity + Grip | Single-Arm Neutral Grip Cable Pulldown | Pull | 2 | 82.5 | 10 |  | 2 | Temp 3-1-2 | RIR 2 |</t>
  </si>
  <si>
    <t>| 10 |  | 4 | 2026-08-21 | Phase 10 - Day 4: Upper Hypertrophy + Capacity + Grip | Single-Arm Neutral Grip Cable Pulldown | Pull | 3 | 82.5 | 10 |  | 2 | Temp 3-1-2 | RIR 2 |</t>
  </si>
  <si>
    <t>| 10 |  | 4 | 2026-08-21 | Phase 10 - Day 4: Upper Hypertrophy + Capacity + Grip | Cable High To Mid Fly | Push | 1 | 50 | 12 |  | 2 | Tempo 2-1-3; RIR 2; 25 lbs per arm |</t>
  </si>
  <si>
    <t>| 10 |  | 4 | 2026-08-21 | Phase 10 - Day 4: Upper Hypertrophy + Capacity + Grip | Cable High To Mid Fly | Push | 2 | 50 | 11 |  | 2 | Tempo 2-1-3; RIR 2; 25 lbs per arm |</t>
  </si>
  <si>
    <t>| 10 |  | 4 | 2026-08-21 | Phase 10 - Day 4: Upper Hypertrophy + Capacity + Grip | Cable High To Mid Fly | Push | 3 | 50 | 9 |  | 2 | I’d argue I have more pump from these than any other pecs exercise so far;  Tempo 2-1-3; RIR 2; 25 lbs per arm |</t>
  </si>
  <si>
    <t>| 10 |  | 4 | 2026-08-21 | Phase 10 - Day 4: Upper Hypertrophy + Capacity + Grip | Cable Lateral Raise (using elbow strap setup) | Push | 1 | 12.5 | 15 |  | 2 | Tempo 2-1-2; RIR 2 |</t>
  </si>
  <si>
    <t>| 10 |  | 4 | 2026-08-21 | Phase 10 - Day 4: Upper Hypertrophy + Capacity + Grip | Cable Lateral Raise (using elbow strap setup) | Push | 2 | 12.5 | 15 |  | 2 | Tempo 2-1-2; RIR 2 |</t>
  </si>
  <si>
    <t>| 10 |  | 4 | 2026-08-21 | Phase 10 - Day 4: Upper Hypertrophy + Capacity + Grip | Cable Lateral Raise (using elbow strap setup) | Push | 3 | 12.5 | 15 |  | 1-2 | Tempo 2-1-2; RIR 1-2 |</t>
  </si>
  <si>
    <t>| 10 |  | 4 | 2026-08-21 | Phase 10 - Day 4: Upper Hypertrophy + Capacity + Grip | Kneeling Single Arm Rope Cable Extension | Arms_Triceps | 1 | 30 | 11 |  | 2 | Significant ‘jolt’ in right cap when setting up. Tempo 3-1-2; RIR 2; 27.5 was not an option today (no machine available that does the 2.5 lb addition |</t>
  </si>
  <si>
    <t>| 10 |  | 4 | 2026-08-21 | Phase 10 - Day 4: Upper Hypertrophy + Capacity + Grip | Kneeling Single Arm Rope Cable Extension | Arms_Triceps | 2 | 30 | 9 |  | 2 | Tempo 3-1-2; RIR 2; No jolt. It’s related to my elbow position. Forward helps remove awareness  |</t>
  </si>
  <si>
    <t>| 10 |  | 4 | 2026-08-21 | Phase 10 - Day 4: Upper Hypertrophy + Capacity + Grip | Kneeling Single Arm Rope Cable Extension | Arms_Triceps | 3 | 30 | 8 |  | 1 | Tempo 3-1-2; RIR 1; No jolt. It’s related to my elbow position. Forward helps remove awareness  |</t>
  </si>
  <si>
    <t>| 10 |  | 4 | 2026-08-21 | Phase 10 - Day 4: Upper Hypertrophy + Capacity + Grip | Standing One Arm Bicep Curl with Cable (Anchored) | Arms_Biceps | 1 | 25 | 12 |  | 2 | Tempo 3-1-2; RIR 2 |</t>
  </si>
  <si>
    <t>| 10 |  | 4 | 2026-08-21 | Phase 10 - Day 4: Upper Hypertrophy + Capacity + Grip | Standing One Arm Bicep Curl with Cable (Anchored) | Arms_Biceps | 2 | 25 | 10 |  | 2 | Tempo 3-1-2; RIR 2 |</t>
  </si>
  <si>
    <t>| 10 |  | 4 | 2026-08-21 | Phase 10 - Day 4: Upper Hypertrophy + Capacity + Grip | Standing One Arm Bicep Curl with Cable (Anchored) | Arms_Biceps | 3 | 25 | 8 |  | 1-2 | Tempo 3-1-2; RIR 1-2 |</t>
  </si>
  <si>
    <t>| 10 |  | 4 | 2026-08-21 | Phase 10 - Day 4: Upper Hypertrophy + Capacity + Grip | Farmer’s Hold | Carry | 1 | 140 |  | 60 |  | Plenty of room in the tank. Stopping because you said to stop at 60 |</t>
  </si>
  <si>
    <t>| 10 |  | 4 | 2026-08-21 | Phase 10 - Day 4: Upper Hypertrophy + Capacity + Grip | Farmer’s Hold | Carry | 2 | 140 |  | 60 |  |  |</t>
  </si>
  <si>
    <t>| 10 |  | 4 | 2026-08-21 | Phase 10 - Day 4: Upper Hypertrophy + Capacity + Grip | Rowing | Pull | 1 |  |  | 300 |  | Cooldown; conversational pace |</t>
  </si>
  <si>
    <t>| 10 |  | 1 | 2026-08-24 | Phase 10 - Day 1: Heavy Pull + Grip + Shoulder Support | Treadmill Walking | Cardio | 1 |  |  | 300 |  | 4.7 mph, 5% incline, warmup |</t>
  </si>
  <si>
    <t>| 10 |  | 1 | 2026-08-24 | Phase 10 - Day 1: Heavy Pull + Grip + Shoulder Support | Serratus Wall Slides (banded) | Warmup | 1 | 0 | 8 |  |  | Red band  |</t>
  </si>
  <si>
    <t>| 10 |  | 1 | 2026-08-24 | Phase 10 - Day 1: Heavy Pull + Grip + Shoulder Support | Band External Rotations | Warmup | 1 | 0 | 12 |  |  |  |</t>
  </si>
  <si>
    <t>| 10 |  | 1 | 2026-08-24 | Phase 10 - Day 1: Heavy Pull + Grip + Shoulder Support | Serratus Wall Slides (banded) | Warmup | 2 | 0 | 8 |  |  | Red band  |</t>
  </si>
  <si>
    <t>| 10 |  | 1 | 2026-08-24 | Phase 10 - Day 1: Heavy Pull + Grip + Shoulder Support | Band External Rotations | Warmup | 2 | 0 | 12 |  |  |  |</t>
  </si>
  <si>
    <t>| 10 |  | 1 | 2026-08-24 | Phase 10 - Day 1: Heavy Pull + Grip + Shoulder Support | Farmer's Walk | Carry | 1 | 150 |  | 60 |  | 2 mph, 0.5% incline; Plenty of room |</t>
  </si>
  <si>
    <t>| 10 |  | 1 | 2026-08-24 | Phase 10 - Day 1: Heavy Pull + Grip + Shoulder Support | Farmer's Walk | Carry | 2 | 150 |  | 60 |  | 2 mph, 0.5% incline; Plenty of room |</t>
  </si>
  <si>
    <t>| 10 |  | 1 | 2026-08-24 | Phase 10 - Day 1: Heavy Pull + Grip + Shoulder Support | Farmer's Walk | Carry | 3 | 150 |  | 60 |  | 2 mph, 0.5% incline; Plenty of room |</t>
  </si>
  <si>
    <t>| 10 |  | 1 | 2026-08-24 | Phase 10 - Day 1: Heavy Pull + Grip + Shoulder Support | Chest Supported DB Row (Spider) | Pull | 1 | 140 | 10 |  | 2 | Tempo 3-1-2; RIR 2 |</t>
  </si>
  <si>
    <t>| 10 |  | 1 | 2026-08-24 | Phase 10 - Day 1: Heavy Pull + Grip + Shoulder Support | Chest Supported DB Row (Spider) | Pull | 2 | 140 | 9 |  | 1-2 | Tempo 3-1-2; RIR 1-2 |</t>
  </si>
  <si>
    <t>| 10 |  | 1 | 2026-08-24 | Phase 10 - Day 1: Heavy Pull + Grip + Shoulder Support | Chest Supported DB Row (Spider) | Pull | 3 | 140 | 8 |  | 2 | Tempo 3-1-2; RIR 2 |</t>
  </si>
  <si>
    <t>| 10 |  | 1 | 2026-08-24 | Phase 10 - Day 1: Heavy Pull + Grip + Shoulder Support | Single-Arm Neutral Grip Cable Pulldown | Pull | 1 | 85 | 10 |  | 2 | Tempo 3-1-2; RIR 2 |</t>
  </si>
  <si>
    <t>| 10 |  | 1 | 2026-08-24 | Phase 10 - Day 1: Heavy Pull + Grip + Shoulder Support | Single-Arm Neutral Grip Cable Pulldown | Pull | 2 | 85 | 9 |  | 2 | Tempo 3-1-2; RIR 2 |</t>
  </si>
  <si>
    <t>| 10 |  | 1 | 2026-08-24 | Phase 10 - Day 1: Heavy Pull + Grip + Shoulder Support | Single-Arm Neutral Grip Cable Pulldown | Pull | 3 | 85 | 9 |  | 1-2 | Tempo 3-1-2; RIR 1-2; forearm lactic acid buildup  |</t>
  </si>
  <si>
    <t>| 10 |  | 1 | 2026-08-24 | Phase 10 - Day 1: Heavy Pull + Grip + Shoulder Support | Reverse Pec Deck | Push | 1 | 20 | 10 |  | 5+ | Warmup; tempo 2-1-2; RIR 5+ |</t>
  </si>
  <si>
    <t>| 10 |  | 1 | 2026-08-24 | Phase 10 - Day 1: Heavy Pull + Grip + Shoulder Support | Reverse Pec Deck | Push | 2 | 50 | 12 |  | 2+ | Getting a feeling for weight; tempo 2-1-2; RIR 2+ |</t>
  </si>
  <si>
    <t>| 10 |  | 1 | 2026-08-24 | Phase 10 - Day 1: Heavy Pull + Grip + Shoulder Support | Reverse Pec Deck | Push | 3 | 70 | 15 |  | 2 | Working; tempo 2-1-2; RIR 2 |</t>
  </si>
  <si>
    <t>| 10 |  | 1 | 2026-08-24 | Phase 10 - Day 1: Heavy Pull + Grip + Shoulder Support | Reverse Pec Deck | Push | 4 | 70 | 15 |  | 2 | Tempo 2-1-2; RIR 2 |</t>
  </si>
  <si>
    <t>| 10 |  | 1 | 2026-08-24 | Phase 10 - Day 1: Heavy Pull + Grip + Shoulder Support | Standing One Arm Bicep Curl with Cable (Anchored) | Arms_Biceps | 1 | 25 | 12 |  | 1-2 | Tempo 3-1-2; RIR 1-2 |</t>
  </si>
  <si>
    <t>| 10 |  | 1 | 2026-08-24 | Phase 10 - Day 1: Heavy Pull + Grip + Shoulder Support | Standing One Arm Bicep Curl with Cable (Anchored) | Arms_Biceps | 2 | 25 | 10 |  | 1 | Tempo 3-1-2; RIR 1 |</t>
  </si>
  <si>
    <t>| 10 |  | 1 | 2026-08-24 | Phase 10 - Day 1: Heavy Pull + Grip + Shoulder Support | Standing One Arm Bicep Curl with Cable (Anchored) | Arms_Biceps | 3 | 25 | 8 |  | 1 | Tempo 3-1-2; RIR 1 |</t>
  </si>
  <si>
    <t>| 10 |  | 1 | 2026-08-24 | Phase 10 - Day 1: Heavy Pull + Grip + Shoulder Support | Dead Hang | Carry | 1 | 0 |  | 57 |  | 57/60=0.95 |</t>
  </si>
  <si>
    <t>| 10 |  | 1 | 2026-08-24 | Phase 10 - Day 1: Heavy Pull + Grip + Shoulder Support | Dead Hang | Carry | 2 | 0 |  | 45 |  | Fingers slipping |</t>
  </si>
  <si>
    <t>| 10 |  | 1 | 2026-08-24 | Phase 10 - Day 1: Heavy Pull + Grip + Shoulder Support | Straight Arm Push Down | Arms_Triceps | 1 | 50 | 12 |  | 2 | Tempo 2-1-3; RIR 2 |</t>
  </si>
  <si>
    <t>| 10 |  | 1 | 2026-08-24 | Phase 10 - Day 1: Heavy Pull + Grip + Shoulder Support | Straight Arm Push Down | Arms_Triceps | 2 | 50 | 13 |  | 2 | Tempo 2-1-3; RIR 2 |</t>
  </si>
  <si>
    <t>| 10 |  | 2 | 2026-08-25 | Phase 10 - Day 2: Heavy Push + Shoulder Performance | Treadmill Walking | Cardio | 1 |  |  | 300 |  | Warmup 4.7 mph, 5% incline  |</t>
  </si>
  <si>
    <t>| 10 |  | 2 | 2026-08-25 | Phase 10 - Day 2: Heavy Push + Shoulder Performance | Serratus Wall Slides (banded) | Warmup | 1 | 0 | 8 |  |  |  |</t>
  </si>
  <si>
    <t>| 10 |  | 2 | 2026-08-25 | Phase 10 - Day 2: Heavy Push + Shoulder Performance | Band External Rotations | Warmup | 1 | 0 | 12 |  |  |  |</t>
  </si>
  <si>
    <t>| 10 |  | 2 | 2026-08-25 | Phase 10 - Day 2: Heavy Push + Shoulder Performance | Scap Push Ups | Push | 1 | 0 | 8 |  |  |  |</t>
  </si>
  <si>
    <t>| 10 |  | 2 | 2026-08-25 | Phase 10 - Day 2: Heavy Push + Shoulder Performance | Serratus Wall Slides (banded) | Warmup | 2 | 0 | 8 |  |  |  |</t>
  </si>
  <si>
    <t>| 10 |  | 2 | 2026-08-25 | Phase 10 - Day 2: Heavy Push + Shoulder Performance | Band External Rotations | Warmup | 2 | 0 | 12 |  |  |  |</t>
  </si>
  <si>
    <t>| 10 |  | 2 | 2026-08-25 | Phase 10 - Day 2: Heavy Push + Shoulder Performance | Scap Push Ups | Push | 2 | 0 | 8 |  |  |  |</t>
  </si>
  <si>
    <t>| 10 |  | 2 | 2026-08-25 | Phase 10 - Day 2: Heavy Push + Shoulder Performance | Cable High To Mid Fly | Push | 1 | 50 | 12 |  | 2 | Tempo 2c-1p-3e; RIR 2 |</t>
  </si>
  <si>
    <t>| 10 |  | 2 | 2026-08-25 | Phase 10 - Day 2: Heavy Push + Shoulder Performance | Cable High To Mid Fly | Push | 2 | 50 | 12 |  | 2 | Tempo 2c-1p-3e; RIR 2 |</t>
  </si>
  <si>
    <t>| 10 |  | 2 | 2026-08-25 | Phase 10 - Day 2: Heavy Push + Shoulder Performance | Cable High To Mid Fly | Push | 3 | 50 | 12 |  | 2 | Tempo 2c-1p-3e; RIR 2; good push to finish. I feel more mind-muscle connection more so than ever when compared to floor press |</t>
  </si>
  <si>
    <t>| 10 |  | 2 | 2026-08-25 | Phase 10 - Day 2: Heavy Push + Shoulder Performance | Supine Press Machine - Plate Loaded | Push | 1 | 90 | 10 |  | 2 | Right tight capsule; Tempo 2-1-3; RIR 2; continuing with suicide grip |</t>
  </si>
  <si>
    <t>| 10 |  | 2 | 2026-08-25 | Phase 10 - Day 2: Heavy Push + Shoulder Performance | Supine Press Machine - Plate Loaded | Push | 2 | 100 | 10 |  | 2 | Right tight capsule; I don’t love how it feels but it’s not acute pain. Just constant dull ache while pressing then for a short while after stopping; Tempo 2-1-3; RIR 2; continuing with suicide grip  |</t>
  </si>
  <si>
    <t>| 10 |  | 2 | 2026-08-25 | Phase 10 - Day 2: Heavy Push + Shoulder Performance | Single Arm Cable Press | Push | 1 | 25 | 12 |  | 2 | Tightness / aches from supine plate loaded have now dissipated; tempo 2-1-3; RIR 2 |</t>
  </si>
  <si>
    <t>| 10 |  | 2 | 2026-08-25 | Phase 10 - Day 2: Heavy Push + Shoulder Performance | Single Arm Cable Press | Push | 2 | 25 | 12 |  | 2 | Tightness / aches from supine plate loaded have now dissipated; tempo 2-1-3; RIR 2 |</t>
  </si>
  <si>
    <t>| 10 |  | 2 | 2026-08-25 | Phase 10 - Day 2: Heavy Push + Shoulder Performance | Kneeling Single Arm Rope Cable Extension | Arms_Triceps | 1 | 30 | 11 |  | 1-2 | Some ant capsule awareness but not a jolt and not persistent;Tempo 3-1-2; RIR 1-2; right more tired today probably RIR 1 on right, 2 on left |</t>
  </si>
  <si>
    <t>| 10 |  | 2 | 2026-08-25 | Phase 10 - Day 2: Heavy Push + Shoulder Performance | Kneeling Single Arm Rope Cable Extension | Arms_Triceps | 2 | 30 | 8 |  | 2 | Tempo 3-1-2; RIR 2 |</t>
  </si>
  <si>
    <t>| 10 |  | 2 | 2026-08-25 | Phase 10 - Day 2: Heavy Push + Shoulder Performance | Kneeling Single Arm Rope Cable Extension | Arms_Triceps | 3 | 30 | 7 |  | 2 | Tempo 3-1-2; RIR 2 |</t>
  </si>
  <si>
    <t>| 10 |  | 2 | 2026-08-25 | Phase 10 - Day 2: Heavy Push + Shoulder Performance | Cable Lateral Raise (using elbow strap setup) | Push | 1 | 12.5 | 15 |  | 2 | Tempo 2-1-2; RIR 2 |</t>
  </si>
  <si>
    <t>| 10 |  | 2 | 2026-08-25 | Phase 10 - Day 2: Heavy Push + Shoulder Performance | Cable Lateral Raise (using elbow strap setup) | Push | 2 | 12.5 | 15 |  | 2 | Tempo 3e-1p-2c; RIR 2 |</t>
  </si>
  <si>
    <t>| 10 |  | 2 | 2026-08-25 | Phase 10 - Day 2: Heavy Push + Shoulder Performance | Cable Lateral Raise (using elbow strap setup) | Push | 3 | 12.5 | 15 |  | 1-2 | Tempo 3e-1p-2c; RIR 1-2 |</t>
  </si>
  <si>
    <t>| 10 |  | 2 | 2026-08-25 | Phase 10 - Day 2: Heavy Push + Shoulder Performance | Triceps Pushdown with Rope and Cable | Arms_Triceps | 1 | 25 | 12 |  | 5+ | Finding my weight; warmup; Tempo 2c-1p-3e; RIR 5+ |</t>
  </si>
  <si>
    <t>| 10 |  | 2 | 2026-08-25 | Phase 10 - Day 2: Heavy Push + Shoulder Performance | Triceps Pushdown with Rope and Cable | Arms_Triceps | 2 | 40 | 13 |  | 2 | Tempo 2-1-2; RIR 2 |</t>
  </si>
  <si>
    <t>| 10 |  | 2 | 2026-08-25 | Phase 10 - Day 2: Heavy Push + Shoulder Performance | Triceps Pushdown with Rope and Cable | Arms_Triceps | 3 | 40 | 10 |  | 1-2 | Tempo 2-1-2; RIR 1-2 |</t>
  </si>
  <si>
    <t>| 10 |  | 2 | 2026-08-25 | Phase 10 - Day 2: Heavy Push + Shoulder Performance | Cable Fly (Standing) | Push | 1 | 20 | 12 |  | 1-2 | Mechanical-Drop Variation  1 × 12-15 | Reduce load ~20-25% | RIR 1-2 |</t>
  </si>
  <si>
    <t>| 10 |  | 2 | 2026-08-25 | Phase 10 - Day 2: Heavy Push + Shoulder Performance | Cable Fly (Standing) | Push | 2 | 10 | 8 |  | 1-2 | Mechanical-Drop Variation  1 × 12-15 | Reduce load ~20-25% | RIR 1-2 |</t>
  </si>
  <si>
    <t>| 10 |  | 3 | 2026-08-26 | Phase 10 - Day 3: Lower Body + Unilateral Strength + Carry Performance | Treadmill Walking | Cardio | 1 |  |  | 300 |  | 4.8 mph, 5% incline |</t>
  </si>
  <si>
    <t>| 10 |  | 3 | 2026-08-26 | Phase 10 - Day 3: Lower Body + Unilateral Strength + Carry Performance | Prisoners Squat | Legs | 1 | 0 | 10 |  |  |  |</t>
  </si>
  <si>
    <t>| 10 |  | 3 | 2026-08-26 | Phase 10 - Day 3: Lower Body + Unilateral Strength + Carry Performance | Hip Hinge | Warmup | 1 | 0 | 12 |  |  |  |</t>
  </si>
  <si>
    <t>| 10 |  | 3 | 2026-08-26 | Phase 10 - Day 3: Lower Body + Unilateral Strength + Carry Performance | Glute Extension | Legs | 1 | 0 | 10 |  |  |  |</t>
  </si>
  <si>
    <t>| 10 |  | 3 | 2026-08-26 | Phase 10 - Day 3: Lower Body + Unilateral Strength + Carry Performance | Standing Calf Raise | Legs | 1 | 0 | 15 |  |  |  |</t>
  </si>
  <si>
    <t>| 10 |  | 3 | 2026-08-26 | Phase 10 - Day 3: Lower Body + Unilateral Strength + Carry Performance | Farmer's Walk | Carry | 1 | 150 |  | 64.800000000000011 |  | 65/60=1.0833; 2 mph, .5% incline |</t>
  </si>
  <si>
    <t>| 10 |  | 3 | 2026-08-26 | Phase 10 - Day 3: Lower Body + Unilateral Strength + Carry Performance | Farmer's Walk | Carry | 2 | 150 |  | 63 |  | 63/60=1.05 |</t>
  </si>
  <si>
    <t>| 10 |  | 3 | 2026-08-26 | Phase 10 - Day 3: Lower Body + Unilateral Strength + Carry Performance | Farmer's Walk | Carry | 3 | 150 |  | 60 |  |  |</t>
  </si>
  <si>
    <t>| 10 |  | 3 | 2026-08-26 | Phase 10 - Day 3: Lower Body + Unilateral Strength + Carry Performance | Dumbbell Romanian Deadlift | Legs | 1 | 150 | 8 |  | 2 | Rolled to fingers; tempo 2-1-3; RIR 2; had to carry the 150lbs of DB from downstairs to upstairs to after farmers |</t>
  </si>
  <si>
    <t>| 10 |  | 3 | 2026-08-26 | Phase 10 - Day 3: Lower Body + Unilateral Strength + Carry Performance | Dumbbell Romanian Deadlift | Legs | 2 | 150 | 8 |  | 2 | Rolled to fingers; tempo 2-1-3; RIR 2; had to carry the 150lbs of DB from downstairs to upstairs to after farmers |</t>
  </si>
  <si>
    <t>| 10 |  | 3 | 2026-08-26 | Phase 10 - Day 3: Lower Body + Unilateral Strength + Carry Performance | Dumbbell Romanian Deadlift | Legs | 3 | 150 | 9 |  | 2 | Rolled to fingers; tempo 2-1-3; RIR 2; had to carry the 150lbs of DB from downstairs to upstairs to after farmers |</t>
  </si>
  <si>
    <t>| 10 |  | 3 | 2026-08-26 | Phase 10 - Day 3: Lower Body + Unilateral Strength + Carry Performance | Bulgarian Split Squat | Legs | 1 | 60 | 8 |  | 2 | Tempo 3-1-2; RIR 2; 40 lb contra/20 lb ipsilateral load |</t>
  </si>
  <si>
    <t>| 10 |  | 3 | 2026-08-26 | Phase 10 - Day 3: Lower Body + Unilateral Strength + Carry Performance | Bulgarian Split Squat | Legs | 2 | 60 | 8 |  | 2 | Tempo 3-1-2; RIR 2; 40 lb contra/20 lb ipsilateral load |</t>
  </si>
  <si>
    <t>| 10 |  | 3 | 2026-08-26 | Phase 10 - Day 3: Lower Body + Unilateral Strength + Carry Performance | Bulgarian Split Squat | Legs | 3 | 60 | 8 |  | 2 | Tempo 3-1-2; RIR 2; 40 lb contra/20 lb ipsilateral load |</t>
  </si>
  <si>
    <t>| 10 |  | 3 | 2026-08-26 | Phase 10 - Day 3: Lower Body + Unilateral Strength + Carry Performance | Leg Press | Other | 1 | 150 | 15 |  | 2 | Tempo 3-1-2; RIR 2 |</t>
  </si>
  <si>
    <t>| 10 |  | 3 | 2026-08-26 | Phase 10 - Day 3: Lower Body + Unilateral Strength + Carry Performance | Leg Press | Other | 2 | 150 | 12 |  | 2 | Tempo 3-1-2; RIR 2 |</t>
  </si>
  <si>
    <t>| 10 |  | 3 | 2026-08-26 | Phase 10 - Day 3: Lower Body + Unilateral Strength + Carry Performance | Leg Press | Other | 3 | 150 | 12 |  | 2 | Tempo 3-1-2; RIR 2 |</t>
  </si>
  <si>
    <t>| 10 |  | 3 | 2026-08-26 | Phase 10 - Day 3: Lower Body + Unilateral Strength + Carry Performance | Standing Calf Raises using Machine | Legs | 1 | 140 | 13 |  | 2 | Tempo 3-1-2; RIR 2 |</t>
  </si>
  <si>
    <t>| 10 |  | 3 | 2026-08-26 | Phase 10 - Day 3: Lower Body + Unilateral Strength + Carry Performance | Standing Calf Raises using Machine | Legs | 2 | 140 | 12 |  | 2 | Tempo 3-1-2; RIR 2 |</t>
  </si>
  <si>
    <t>| 10 |  | 3 | 2026-08-26 | Phase 10 - Day 3: Lower Body + Unilateral Strength + Carry Performance | Standing Calf Raises using Machine | Legs | 3 | 140 | 12 |  | 2 | Tempo 3-1-2; RIR 2 |</t>
  </si>
  <si>
    <t>| 10 |  | 3 | 2026-08-26 | Phase 10 - Day 3: Lower Body + Unilateral Strength + Carry Performance | Dead Hang | Carry | 1 | 0 |  | 48 |  | 48/60=0.8 |</t>
  </si>
  <si>
    <t>| 10 |  | 3 | 2026-08-26 | Phase 10 - Day 3: Lower Body + Unilateral Strength + Carry Performance | Glute Extension | Legs | 2 | 60 | 12 |  | 2 | Tempo 2-1-2; RIR 2; cheat pad at 1; “Glute” matrix versa / glute |</t>
  </si>
  <si>
    <t>| 10 |  | 3 | 2026-08-26 | Phase 10 - Day 3: Lower Body + Unilateral Strength + Carry Performance | Glute Extension | Legs | 3 | 60 | 12 |  | 2 | Tempo 2-1-2; RIR 2; cheat pad at 1; “Glute” matrix versa / glute |</t>
  </si>
  <si>
    <t>| 10 |  | 4 | 2026-08-27 | Phase 10 - Day 4: Upper Hypertrophy + Capacity + Grip | Treadmill Walking | Cardio | 1 |  |  | 300 |  | 7.7 kph, 5% incline |</t>
  </si>
  <si>
    <t>| 10 |  | 4 | 2026-08-27 | Phase 10 - Day 4: Upper Hypertrophy + Capacity + Grip | Serratus Wall Slides (banded) | Warmup | 1 | 0 | 8 |  |  |  |</t>
  </si>
  <si>
    <t>| 10 |  | 4 | 2026-08-27 | Phase 10 - Day 4: Upper Hypertrophy + Capacity + Grip | Band External Rotations | Warmup | 1 | 0 | 15 |  |  |  |</t>
  </si>
  <si>
    <t>| 10 |  | 4 | 2026-08-27 | Phase 10 - Day 4: Upper Hypertrophy + Capacity + Grip | Scap Push Ups | Push | 1 | 0 | 10 |  |  |  |</t>
  </si>
  <si>
    <t>| 10 |  | 4 | 2026-08-27 | Phase 10 - Day 4: Upper Hypertrophy + Capacity + Grip | Serratus Wall Slides (banded) | Warmup | 2 | 0 | 8 |  |  |  |</t>
  </si>
  <si>
    <t>| 10 |  | 4 | 2026-08-27 | Phase 10 - Day 4: Upper Hypertrophy + Capacity + Grip | Chest Supported DB Row (Spider) | Pull | 1 | 140 | 12 |  | 2 | Tempo 3e-1p-2c; RIR 2 |</t>
  </si>
  <si>
    <t>| 10 |  | 4 | 2026-08-27 | Phase 10 - Day 4: Upper Hypertrophy + Capacity + Grip | Chest Supported DB Row (Spider) | Pull | 2 | 140 | 10 |  | 2 | Tempo 3e-1p-2c; RIR 2 |</t>
  </si>
  <si>
    <t>| 10 |  | 4 | 2026-08-27 | Phase 10 - Day 4: Upper Hypertrophy + Capacity + Grip | Chest Supported DB Row (Spider) | Pull | 3 | 140 | 10 |  | 2 | Tempo 3e-1p-2c; RIR 2 |</t>
  </si>
  <si>
    <t>| 10 |  | 4 | 2026-08-27 | Phase 10 - Day 4: Upper Hypertrophy + Capacity + Grip | Single-Arm Neutral Grip Cable Pulldown | Pull | 1 | 85 | 10 |  | 2 | Tempo 3-1-2; RIR 2 |</t>
  </si>
  <si>
    <t>| 10 |  | 4 | 2026-08-27 | Phase 10 - Day 4: Upper Hypertrophy + Capacity + Grip | Single-Arm Neutral Grip Cable Pulldown | Pull | 2 | 85 | 10 |  | 1-2 | Tempo 3-1-2; RIR 1-2 |</t>
  </si>
  <si>
    <t>| 10 |  | 4 | 2026-08-27 | Phase 10 - Day 4: Upper Hypertrophy + Capacity + Grip | Single-Arm Neutral Grip Cable Pulldown | Pull | 3 | 85 | 8.5 |  | 1-2 | Tempo 3-1-2; RIR 1-2; slight ant. Cap awareness after 9-10 |</t>
  </si>
  <si>
    <t>| 10 |  | 4 | 2026-08-27 | Phase 10 - Day 4: Upper Hypertrophy + Capacity + Grip | Back Fly Machine | Push | 1 | 70 | 15 |  | 2 | Tempo 2-1-2; RIR 2 |</t>
  </si>
  <si>
    <t>| 10 |  | 4 | 2026-08-27 | Phase 10 - Day 4: Upper Hypertrophy + Capacity + Grip | Back Fly Machine | Push | 2 | 75 | 15 |  | 2 | Tempo 2-1-2; RIR 2 |</t>
  </si>
  <si>
    <t>| 10 |  | 4 | 2026-08-27 | Phase 10 - Day 4: Upper Hypertrophy + Capacity + Grip | Back Fly Machine | Push | 3 | 80 | 13 |  | 2 | Tempo 2-1-2; RIR 2 |</t>
  </si>
  <si>
    <t>| 10 |  | 4 | 2026-08-27 | Phase 10 - Day 4: Upper Hypertrophy + Capacity + Grip | Kneeling Single Arm Rope Cable Extension | Arms_Triceps | 1 | 30 | 11 |  | 2 | Tempo 3-1-2; RIR 2 |</t>
  </si>
  <si>
    <t>| 10 |  | 4 | 2026-08-27 | Phase 10 - Day 4: Upper Hypertrophy + Capacity + Grip | Kneeling Single Arm Rope Cable Extension | Arms_Triceps | 2 | 30 | 9 |  | 2 | Tempo 3-1-2; RIR 2 |</t>
  </si>
  <si>
    <t>| 10 |  | 4 | 2026-08-27 | Phase 10 - Day 4: Upper Hypertrophy + Capacity + Grip | Kneeling Single Arm Rope Cable Extension | Arms_Triceps | 3 | 30 | 8 |  | 2 | Tempo 3-1-2; RIR 2 |</t>
  </si>
  <si>
    <t>| 10 |  | 4 | 2026-08-27 | Phase 10 - Day 4: Upper Hypertrophy + Capacity + Grip | Standing One Arm Bicep Curl with Cable (Anchored) | Arms_Biceps | 1 | 25 | 12 |  | 2 | Tempo 3-1-2; RIR 2; left side start |</t>
  </si>
  <si>
    <t>| 10 |  | 4 | 2026-08-27 | Phase 10 - Day 4: Upper Hypertrophy + Capacity + Grip | Standing One Arm Bicep Curl with Cable (Anchored) | Arms_Biceps | 2 | 25 | 10 |  | 2 | Tempo 3-1-2; RIR 2; left side start |</t>
  </si>
  <si>
    <t>| 10 |  | 4 | 2026-08-27 | Phase 10 - Day 4: Upper Hypertrophy + Capacity + Grip | Standing One Arm Bicep Curl with Cable (Anchored) | Arms_Biceps | 3 | 25 | 8 |  | 2 | Tempo 3-1-2; RIR 2; left side start |</t>
  </si>
  <si>
    <t>| 10 |  | 4 | 2026-08-27 | Phase 10 - Day 4: Upper Hypertrophy + Capacity + Grip | Triceps Pushdown with Rope and Cable | Arms_Triceps | 1 | 40 | 13 |  | 2 | Tempo 2-1-2; RIR 2 |</t>
  </si>
  <si>
    <t>| 10 |  | 4 | 2026-08-27 | Phase 10 - Day 4: Upper Hypertrophy + Capacity + Grip | Triceps Pushdown with Rope and Cable | Arms_Triceps | 2 | 40 | 8.5 |  | 2 | Tempo 2-1-2; RIR 2 |</t>
  </si>
  <si>
    <t>| 10 |  | 4 | 2026-08-27 | Phase 10 - Day 4: Upper Hypertrophy + Capacity + Grip | Farmer’s Hold | Carry | 1 | 140 |  | 60 |  |  |</t>
  </si>
  <si>
    <t>| 10 |  | 4 | 2026-08-27 | Phase 10 - Day 4: Upper Hypertrophy + Capacity + Grip | Farmer’s Hold | Carry | 2 | 140 |  | 60 |  |  |</t>
  </si>
  <si>
    <t>| 10 |  | 4 | 2026-08-27 | Phase 10 - Day 4: Upper Hypertrophy + Capacity + Grip | Cable Pulldown | Pull | 1 | 40 | 15 |  | 3+ | 2-1-2; RIR 3+; lat pulldown machine as all others were taken |</t>
  </si>
  <si>
    <t>| 10 |  | 4 | 2026-08-27 | Phase 10 - Day 4: Upper Hypertrophy + Capacity + Grip | Cable Pulldown | Pull | 2 | 55 | 15 |  | 1-2 | 2-1-2; RIR 1-2; lat pulldown machine as all others were taken |</t>
  </si>
  <si>
    <t>| 10 |  | 1 | 2026-08-29 | Phase 10 - Day 1: Heavy Pull + Grip + Shoulder Support | Treadmill Walking | Cardio | 1 |  |  | 300 |  | 4.8 mph, 5% incline |</t>
  </si>
  <si>
    <t>| 10 |  | 1 | 2026-08-29 | Phase 10 - Day 1: Heavy Pull + Grip + Shoulder Support | Serratus Wall Slides (banded) | Warmup | 1 | 0 | 8 |  |  |  |</t>
  </si>
  <si>
    <t>| 10 |  | 1 | 2026-08-29 | Phase 10 - Day 1: Heavy Pull + Grip + Shoulder Support | Band External Rotations | Warmup | 1 | 0 | 12 |  |  |  |</t>
  </si>
  <si>
    <t>| 10 |  | 1 | 2026-08-29 | Phase 10 - Day 1: Heavy Pull + Grip + Shoulder Support | Band External Rotations | Warmup | 2 | 0 | 12 |  |  |  |</t>
  </si>
  <si>
    <t>| 10 |  | 1 | 2026-08-29 | Phase 10 - Day 1: Heavy Pull + Grip + Shoulder Support | Serratus Wall Slides (banded) | Warmup | 2 | 0 | 8 |  |  | Did a 2nd cause it feels good to do |</t>
  </si>
  <si>
    <t>| 10 |  | 1 | 2026-08-29 | Phase 10 - Day 1: Heavy Pull + Grip + Shoulder Support | Farmer's Walk | Carry | 1 | 150 |  | 64.800000000000011 |  | 65/60=1.0833 |</t>
  </si>
  <si>
    <t>| 10 |  | 1 | 2026-08-29 | Phase 10 - Day 1: Heavy Pull + Grip + Shoulder Support | Farmer's Walk | Carry | 2 | 150 |  | 64.800000000000011 |  | 65/60=1.0833 |</t>
  </si>
  <si>
    <t>| 10 |  | 1 | 2026-08-29 | Phase 10 - Day 1: Heavy Pull + Grip + Shoulder Support | Farmer's Walk | Carry | 3 | 150 |  | 55.2 |  | 55/60=0.917 |</t>
  </si>
  <si>
    <t>| 10 |  | 1 | 2026-08-29 | Phase 10 - Day 1: Heavy Pull + Grip + Shoulder Support | Chest Supported DB Row (Spider) | Pull | 1 | 140 | 10 |  | 2 | Tempo 3-1-2; RIR 2 |</t>
  </si>
  <si>
    <t>| 10 |  | 1 | 2026-08-29 | Phase 10 - Day 1: Heavy Pull + Grip + Shoulder Support | Chest Supported DB Row (Spider) | Pull | 2 | 140 | 9 |  | 2 | Tempo 3-1-2; RIR 2 |</t>
  </si>
  <si>
    <t>| 10 |  | 1 | 2026-08-29 | Phase 10 - Day 1: Heavy Pull + Grip + Shoulder Support | Chest Supported DB Row (Spider) | Pull | 3 | 140 | 8 |  | 1-2 | Tempo 3-1-2; RIR 1-2 |</t>
  </si>
  <si>
    <t>| 10 |  | 1 | 2026-08-29 | Phase 10 - Day 1: Heavy Pull + Grip + Shoulder Support | Single-Arm Neutral Grip Cable Pulldown | Pull | 1 | 85 | 10 |  | 2 | Shortened the contract phase ROM slightly. Helped prevent ant cap awareness ; tempo 3-1-2; RIR 2 |</t>
  </si>
  <si>
    <t>| 10 |  | 1 | 2026-08-29 | Phase 10 - Day 1: Heavy Pull + Grip + Shoulder Support | Single-Arm Neutral Grip Cable Pulldown | Pull | 2 | 85 | 10 |  | 2 | Shortened the contract phase ROM slightly. Helped prevent ant cap awareness ; tempo 3-1-2; RIR 2 |</t>
  </si>
  <si>
    <t>| 10 |  | 1 | 2026-08-29 | Phase 10 - Day 1: Heavy Pull + Grip + Shoulder Support | Single-Arm Neutral Grip Cable Pulldown | Pull | 3 | 85 | 9 |  | 2 | Shortened the contract phase ROM slightly. Helped prevent ant cap awareness ; tempo 3-1-2; RIR 2 |</t>
  </si>
  <si>
    <t>| 10 |  | 1 | 2026-08-29 | Phase 10 - Day 1: Heavy Pull + Grip + Shoulder Support | Reverse Pec Deck | Push | 1 | 75 | 15 |  | 2 | Tempo 2-1-2; RIR 2 |</t>
  </si>
  <si>
    <t>| 10 |  | 1 | 2026-08-29 | Phase 10 - Day 1: Heavy Pull + Grip + Shoulder Support | Reverse Pec Deck | Push | 2 | 80 | 13 |  | 2 | Tempo 2-1-2; RIR 2 |</t>
  </si>
  <si>
    <t>| 10 |  | 1 | 2026-08-29 | Phase 10 - Day 1: Heavy Pull + Grip + Shoulder Support | Reverse Pec Deck | Push | 3 | 80 | 12 |  | 1-2 | Tempo 2-1-2; RIR 1-2 |</t>
  </si>
  <si>
    <t>| 10 |  | 1 | 2026-08-29 | Phase 10 - Day 1: Heavy Pull + Grip + Shoulder Support | Standing One Arm Bicep Curl with Cable (Anchored) | Arms_Biceps | 1 | 25 | 12 |  | 1-2 | Tempo 2-1-2; RIR 1-2; started on left |</t>
  </si>
  <si>
    <t>| 10 |  | 1 | 2026-08-29 | Phase 10 - Day 1: Heavy Pull + Grip + Shoulder Support | Standing One Arm Bicep Curl with Cable (Anchored) | Arms_Biceps | 2 | 25 | 8 |  | 1-2 | Tempo 2-1-2; RIR 1-2; started on left |</t>
  </si>
  <si>
    <t>| 10 |  | 1 | 2026-08-29 | Phase 10 - Day 1: Heavy Pull + Grip + Shoulder Support | Standing One Arm Bicep Curl with Cable (Anchored) | Arms_Biceps | 3 | 25 | 7 |  | 1-2 | Tempo 2-1-2; RIR 1-2; started on left |</t>
  </si>
  <si>
    <t>| 10 |  | 1 | 2026-08-29 | Phase 10 - Day 1: Heavy Pull + Grip + Shoulder Support | Dead Hang | Carry | 1 | 0 |  | 51 |  | 51/60=0.85 |</t>
  </si>
  <si>
    <t>| 10 |  | 1 | 2026-08-29 | Phase 10 - Day 1: Heavy Pull + Grip + Shoulder Support | Straight Arm Push Down | Arms_Triceps | 1 | 55 | 14 |  | 2 | Tempo 2-1-3; RIR 2 |</t>
  </si>
  <si>
    <t>| 10 |  | 1 | 2026-08-29 | Phase 10 - Day 1: Heavy Pull + Grip + Shoulder Support | Straight Arm Push Down | Arms_Triceps | 2 | 55 | 10 |  | 2 | Tempo 2-1-3; RIR 2 |</t>
  </si>
  <si>
    <t>| 10 |  | 2 | 2026-08-30 | Phase 10 - Day 2: Heavy Push + Shoulder Performance | Treadmill Walking | Cardio | 1 |  |  | 300 |  | 4.8 mph, 5% incline |</t>
  </si>
  <si>
    <t>| 10 |  | 2 | 2026-08-30 | Phase 10 - Day 2: Heavy Push + Shoulder Performance | Serratus Wall Slides (banded) | Warmup | 1 | 0 | 8 |  |  |  |</t>
  </si>
  <si>
    <t>| 10 |  | 2 | 2026-08-30 | Phase 10 - Day 2: Heavy Push + Shoulder Performance | Band External Rotations | Warmup | 1 | 0 | 15 |  |  |  |</t>
  </si>
  <si>
    <t>| 10 |  | 2 | 2026-08-30 | Phase 10 - Day 2: Heavy Push + Shoulder Performance | Cable High To Mid Fly | Push | 1 | 50 | 6 |  | 2 | Wide adjustable pulley system; tempo 2-1-3; RIR 2 |</t>
  </si>
  <si>
    <t>| 10 |  | 2 | 2026-08-30 | Phase 10 - Day 2: Heavy Push + Shoulder Performance | Cable High To Mid Fly | Push | 2 | 40 | 9 |  | 2 | Wide adjustable pulley system; tempo 2-1-3; RIR 2 |</t>
  </si>
  <si>
    <t>| 10 |  | 2 | 2026-08-30 | Phase 10 - Day 2: Heavy Push + Shoulder Performance | Cable High To Mid Fly | Push | 3 | 40 | 8 |  | 2 | Wide adjustable pulley system; tempo 2-1-3; RIR 2 |</t>
  </si>
  <si>
    <t>| 10 |  | 2 | 2026-08-30 | Phase 10 - Day 2: Heavy Push + Shoulder Performance | Cable High To Mid Fly | Push | 4 | 40 | 7 |  |  | Wide pulley system |</t>
  </si>
  <si>
    <t>| 10 |  | 2 | 2026-08-30 | Phase 10 - Day 2: Heavy Push + Shoulder Performance | Single Arm Cable Press | Push | 1 | 20 | 12 |  | 2 | Tempo 2-1-3; RIR 2; cable pulley at 12 |</t>
  </si>
  <si>
    <t>| 10 |  | 2 | 2026-08-30 | Phase 10 - Day 2: Heavy Push + Shoulder Performance | Single Arm Cable Press | Push | 2 | 20 | 12 |  | 3 | Tempo 2-1-3; RIR 3; cable pulley at 12 |</t>
  </si>
  <si>
    <t>| 10 |  | 2 | 2026-08-30 | Phase 10 - Day 2: Heavy Push + Shoulder Performance | Supine Press Machine - Plate Loaded | Push | 1 | 50 | 12 |  | 2-3 | Tempo 3-1-2; RIR 2-3; Per your directions: Use approximately 70-80% of the load you’ve previously used for productive sets. |</t>
  </si>
  <si>
    <t>| 10 |  | 2 | 2026-08-30 | Phase 10 - Day 2: Heavy Push + Shoulder Performance | Supine Press Machine - Plate Loaded | Push | 2 | 60 | 12 |  |  | Felt so much better today sans DB Floor Press beforehand. Also focused on a deep lay squeeze and keeping elbows close. Much better feeling today. Still used suicide grip  |</t>
  </si>
  <si>
    <t>| 10 |  | 2 | 2026-08-30 | Phase 10 - Day 2: Heavy Push + Shoulder Performance | Kneeling Single Arm Rope Cable Extension | Arms_Triceps | 1 | 30 | 10 |  | 2 | Tempo 3-1-2; RIR 2 |</t>
  </si>
  <si>
    <t>| 10 |  | 2 | 2026-08-30 | Phase 10 - Day 2: Heavy Push + Shoulder Performance | Kneeling Single Arm Rope Cable Extension | Arms_Triceps | 2 | 30 | 8 |  | 1- | Tempo 3-1-2; RIR 1- 2 |</t>
  </si>
  <si>
    <t>| 10 |  | 2 | 2026-08-30 | Phase 10 - Day 2: Heavy Push + Shoulder Performance | Kneeling Single Arm Rope Cable Extension | Arms_Triceps | 3 | 30 | 8 |  | 1- | Tempo 3-1-2; RIR 1- 2 |</t>
  </si>
  <si>
    <t>| 10 |  | 2 | 2026-08-30 | Phase 10 - Day 2: Heavy Push + Shoulder Performance | Triceps Pushdown with Rope and Cable | Arms_Triceps | 1 | 40 | 9 |  |  | This feels like poor ordering of exercise if i go from single arm extension to dual on the next. Fatigue level is HIGH |</t>
  </si>
  <si>
    <t>| 10 |  | 2 | 2026-08-30 | Phase 10 - Day 2: Heavy Push + Shoulder Performance | Triceps Pushdown with Rope and Cable | Arms_Triceps | 2 | 40 | 9 |  |  | This feels like poor ordering of exercise if i go from single arm extension to dual on the next. Fatigue level is HIGH |</t>
  </si>
  <si>
    <t>| 10 |  | 2 | 2026-08-30 | Phase 10 - Day 2: Heavy Push + Shoulder Performance | Cable Lateral Raise (using elbow strap setup) | Push | 1 | 12.5 | 15 |  | 2 | Tempo 2-1-2; RIR 2; shoulder down/ no trap. Slight lean away from stack |</t>
  </si>
  <si>
    <t>| 10 |  | 2 | 2026-08-30 | Phase 10 - Day 2: Heavy Push + Shoulder Performance | Cable Lateral Raise (using elbow strap setup) | Push | 2 | 12.5 | 15 |  | 2 | Tempo 2-1-2; RIR 2; shoulder down/ no trap. Slight lean away from stack |</t>
  </si>
  <si>
    <t>| 10 |  | 2 | 2026-08-30 | Phase 10 - Day 2: Heavy Push + Shoulder Performance | Cable Lateral Raise (using elbow strap setup) | Push | 3 | 12.5 | 15 |  | 2 | Tempo 2-1-2; RIR 2; shoulder down/ no trap. Slight lean away from stack |</t>
  </si>
  <si>
    <t>| 10 |  | 2 | 2026-08-30 | Phase 10 - Day 2: Heavy Push + Shoulder Performance | Scap Push Ups | Push | 1 | 0 | 10 |  | 4+ | Tempo 2-1-2; rir 4+ |</t>
  </si>
  <si>
    <t>| 10 |  | 2 | 2026-08-30 | Phase 10 - Day 2: Heavy Push + Shoulder Performance | Scap Push Ups | Push | 2 | 0 | 10 |  | 4+ | Tempo 2-1-2; rir 4+ |</t>
  </si>
  <si>
    <t>| 10 |  | 3 | 2026-08-31 | Phase 10 - Day 3: Lower Body + Unilateral Strength + Carry Performance | Treadmill Walking | Cardio | 1 |  |  | 302 |  | Warmup 7.7kph, 5% incline |</t>
  </si>
  <si>
    <t>| 10 |  | 3 | 2026-08-31 | Phase 10 - Day 3: Lower Body + Unilateral Strength + Carry Performance | Prisoners Squat | Legs | 1 | 0 | 10 |  |  |  |</t>
  </si>
  <si>
    <t>| 10 |  | 3 | 2026-08-31 | Phase 10 - Day 3: Lower Body + Unilateral Strength + Carry Performance | Hip Hinge | Warmup | 1 | 0 | 10 |  |  |  |</t>
  </si>
  <si>
    <t>| 10 |  | 3 | 2026-08-31 | Phase 10 - Day 3: Lower Body + Unilateral Strength + Carry Performance | Standing Calf Raise | Legs | 1 | 0 | 15 |  |  |  |</t>
  </si>
  <si>
    <t>| 10 |  | 3 | 2026-08-31 | Phase 10 - Day 3: Lower Body + Unilateral Strength + Carry Performance | Farmer's Walk | Carry | 1 | 150 |  | 64.800000000000011 |  | 2 mph, 0.5% incline |</t>
  </si>
  <si>
    <t>| 10 |  | 3 | 2026-08-31 | Phase 10 - Day 3: Lower Body + Unilateral Strength + Carry Performance | Farmer's Walk | Carry | 2 | 150 |  | 64.800000000000011 |  | 2 mph, 0.5% incline |</t>
  </si>
  <si>
    <t>| 10 |  | 3 | 2026-08-31 | Phase 10 - Day 3: Lower Body + Unilateral Strength + Carry Performance | Farmer's Walk | Carry | 3 | 150 |  | 63 |  | 2 mph, 0.5% incline; gripped closer to pinky side as pinky was feeling looser |</t>
  </si>
  <si>
    <t>| 10 |  | 3 | 2026-08-31 | Phase 10 - Day 3: Lower Body + Unilateral Strength + Carry Performance | Dumbbell Romanian Deadlift | Legs | 1 | 150 | 10 |  | 2 | Tempo 3-1-2; RIR 2 |</t>
  </si>
  <si>
    <t>| 10 |  | 3 | 2026-08-31 | Phase 10 - Day 3: Lower Body + Unilateral Strength + Carry Performance | Dumbbell Romanian Deadlift | Legs | 2 | 150 | 9 |  | 2 | Tempo 3-1-2; RIR 2; grip started rolling to finger tips |</t>
  </si>
  <si>
    <t>| 10 |  | 3 | 2026-08-31 | Phase 10 - Day 3: Lower Body + Unilateral Strength + Carry Performance | Dumbbell Romanian Deadlift | Legs | 3 | 150 | 9 |  | 2 | Tempo 3-1-2; RIR 2; grip started rolling to finger tips |</t>
  </si>
  <si>
    <t>| 10 |  | 3 | 2026-08-31 | Phase 10 - Day 3: Lower Body + Unilateral Strength + Carry Performance | Bulgarian Split Squat | Legs | 1 | 60 | 8 |  |  | Tempo 3e-1p-2c |</t>
  </si>
  <si>
    <t>| 10 |  | 3 | 2026-08-31 | Phase 10 - Day 3: Lower Body + Unilateral Strength + Carry Performance | Bulgarian Split Squat | Legs | 2 | 60 | 8 |  |  | Tempo 3e-1p-2c |</t>
  </si>
  <si>
    <t>| 10 |  | 3 | 2026-08-31 | Phase 10 - Day 3: Lower Body + Unilateral Strength + Carry Performance | Bulgarian Split Squat | Legs | 3 | 60 | 8 |  |  | Tempo 3e-1p-2c; for all sets contralateral = 40 lbs; ipsilateral = 20 lbs |</t>
  </si>
  <si>
    <t>| 10 |  | 3 | 2026-08-31 | Phase 10 - Day 3: Lower Body + Unilateral Strength + Carry Performance | Leg Press | Other | 1 | 150 | 13 |  | 2 | Tempo 3e-1p-2c; RIR 2 |</t>
  </si>
  <si>
    <t>| 10 |  | 3 | 2026-08-31 | Phase 10 - Day 3: Lower Body + Unilateral Strength + Carry Performance | Leg Press | Other | 2 | 155 | 12 |  | 2 | Tempo 3e-1p-2c; RIR 2 |</t>
  </si>
  <si>
    <t>| 10 |  | 3 | 2026-08-31 | Phase 10 - Day 3: Lower Body + Unilateral Strength + Carry Performance | Leg Press | Other | 3 | 160 | 13 |  | 2 | Tempo 3e-1p-2c; RIR 2 |</t>
  </si>
  <si>
    <t>| 10 |  | 3 | 2026-08-31 | Phase 10 - Day 3: Lower Body + Unilateral Strength + Carry Performance | Standing Calf Raises using Machine | Legs | 1 | 140 | 15 |  | 2 | Tempo 2c-1p-3e; RIR 2 |</t>
  </si>
  <si>
    <t>| 10 |  | 3 | 2026-08-31 | Phase 10 - Day 3: Lower Body + Unilateral Strength + Carry Performance | Standing Calf Raises using Machine | Legs | 2 | 145 | 14 |  | 2 | Tempo 2c-1p-3e; RIR 2 |</t>
  </si>
  <si>
    <t>| 10 |  | 3 | 2026-08-31 | Phase 10 - Day 3: Lower Body + Unilateral Strength + Carry Performance | Standing Calf Raises using Machine | Legs | 3 | 150 | 13 |  | 2 | Tempo 2c-1p-3e; RIR 2 |</t>
  </si>
  <si>
    <t>| 10 |  | 3 | 2026-08-31 | Phase 10 - Day 3: Lower Body + Unilateral Strength + Carry Performance | Dead Hang | Carry | 1 | 0 |  | 70.199999999999989 |  | 70/60=1.167 |</t>
  </si>
  <si>
    <t>| 10 |  | 3 | 2026-08-31 | Phase 10 - Day 3: Lower Body + Unilateral Strength + Carry Performance | Glute Extension | Legs | 1 | 65 | 12 |  | 2 | Tempo 2-1-2; RIR 2 |</t>
  </si>
  <si>
    <t>| 10 |  | 3 | 2026-08-31 | Phase 10 - Day 3: Lower Body + Unilateral Strength + Carry Performance | Glute Extension | Legs | 2 | 70 | 11 |  | 2 | Tempo 2-1-2; RIR 2 |</t>
  </si>
  <si>
    <t>| 10 |  | 4 | 2026-09-01 | Phase 10 - Day 4: Upper Hypertrophy + Capacity + Grip | Treadmill Walking | Cardio | 1 |  |  | 300 |  | 4.7 mph, 5% incline  |</t>
  </si>
  <si>
    <t>| 10 |  | 4 | 2026-09-01 | Phase 10 - Day 4: Upper Hypertrophy + Capacity + Grip | Serratus Wall Slides (banded) | Warmup | 1 | 0 | 8 |  |  | Red band |</t>
  </si>
  <si>
    <t>| 10 |  | 4 | 2026-09-01 | Phase 10 - Day 4: Upper Hypertrophy + Capacity + Grip | Band External Rotations | Warmup | 1 | 0 | 15 |  |  | Red band |</t>
  </si>
  <si>
    <t>| 10 |  | 4 | 2026-09-01 | Phase 10 - Day 4: Upper Hypertrophy + Capacity + Grip | Serratus Wall Slides (banded) | Warmup | 2 | 0 | 8 |  |  | Red band |</t>
  </si>
  <si>
    <t>| 10 |  | 4 | 2026-09-01 | Phase 10 - Day 4: Upper Hypertrophy + Capacity + Grip | Band External Rotations | Warmup | 2 | 0 | 8 |  |  | Red band |</t>
  </si>
  <si>
    <t>| 10 |  | 4 | 2026-09-01 | Phase 10 - Day 4: Upper Hypertrophy + Capacity + Grip | Chest Supported DB Row (Spider) | Pull | 1 | 140 | 12 |  | 2 | Tempo 2-1-3; RIR 2 |</t>
  </si>
  <si>
    <t>| 10 |  | 4 | 2026-09-01 | Phase 10 - Day 4: Upper Hypertrophy + Capacity + Grip | Chest Supported DB Row (Spider) | Pull | 2 | 140 | 11 |  | 2 | Tempo 2-1-3; RIR 2 |</t>
  </si>
  <si>
    <t>| 10 |  | 4 | 2026-09-01 | Phase 10 - Day 4: Upper Hypertrophy + Capacity + Grip | Chest Supported DB Row (Spider) | Pull | 3 | 140 | 10 |  | 2 | Tempo 2-1-3; RIR 2 |</t>
  </si>
  <si>
    <t>| 10 |  | 4 | 2026-09-01 | Phase 10 - Day 4: Upper Hypertrophy + Capacity + Grip | Single-Arm Neutral Grip Cable Pulldown | Pull | 1 | 85 | 11 |  | 2 | Tempo 2-1-3; RIR 2 |</t>
  </si>
  <si>
    <t>| 10 |  | 4 | 2026-09-01 | Phase 10 - Day 4: Upper Hypertrophy + Capacity + Grip | Single-Arm Neutral Grip Cable Pulldown | Pull | 2 | 85 | 11 |  | 2 | Tempo 2-1-3; RIR 2 Contract at 11 was weaker on right  |</t>
  </si>
  <si>
    <t>| 10 |  | 4 | 2026-09-01 | Phase 10 - Day 4: Upper Hypertrophy + Capacity + Grip | Single-Arm Neutral Grip Cable Pulldown | Pull | 3 | 85 | 10 |  | 2 | Tempo 2-1-3; RIR 2 Contract at 11 was weaker on right  |</t>
  </si>
  <si>
    <t>| 10 |  | 4 | 2026-09-01 | Phase 10 - Day 4: Upper Hypertrophy + Capacity + Grip | Reverse Pec Deck | Push | 1 | 80 | 15 |  | 2 | From Coach: 3 × 12–15 | 80 lb target | Tempo 2-1-2 | RIR 2 | Rest 90 sec |</t>
  </si>
  <si>
    <t>| 10 |  | 4 | 2026-09-01 | Phase 10 - Day 4: Upper Hypertrophy + Capacity + Grip | Reverse Pec Deck | Push | 2 | 80 | 15 |  | 2 | Little posterior instability on full contraction on left side. Slightly reduced ROM; tempo 2-1-2; RIR 2 |</t>
  </si>
  <si>
    <t>| 10 |  | 4 | 2026-09-01 | Phase 10 - Day 4: Upper Hypertrophy + Capacity + Grip | Reverse Pec Deck | Push | 3 | 80 | 14 |  |  | What’s the grip supposed to be? Neutral? |</t>
  </si>
  <si>
    <t>| 10 |  | 4 | 2026-09-01 | Phase 10 - Day 4: Upper Hypertrophy + Capacity + Grip | Triceps Pushdown with Rope and Cable | Arms_Triceps | 1 | 40 | 15 |  | 2 | Tempo 2-1-2; RIR 2; high pulley (with back to stack) |</t>
  </si>
  <si>
    <t>| 10 |  | 4 | 2026-09-01 | Phase 10 - Day 4: Upper Hypertrophy + Capacity + Grip | Triceps Pushdown with Rope and Cable | Arms_Triceps | 2 | 45 | 12 |  | 2 | Tempo 2-1-3; RIR 2; high pulley (with back to stack) |</t>
  </si>
  <si>
    <t>| 10 |  | 4 | 2026-09-01 | Phase 10 - Day 4: Upper Hypertrophy + Capacity + Grip | Triceps Pushdown with Rope and Cable | Arms_Triceps | 3 | 45 | 9 |  | 1-2 | Tempo 2-1-3; RIR 1-2; high pulley (with back to stack) |</t>
  </si>
  <si>
    <t>| 10 |  | 4 | 2026-09-01 | Phase 10 - Day 4: Upper Hypertrophy + Capacity + Grip | Kneeling Single Arm Rope Cable Extension | Arms_Triceps | 1 | 20 | 12 |  | 2 | Tempo 3-1-2; RIR 2; high pulley machine 20lb plate |</t>
  </si>
  <si>
    <t>| 10 |  | 4 | 2026-09-01 | Phase 10 - Day 4: Upper Hypertrophy + Capacity + Grip | Kneeling Single Arm Rope Cable Extension | Arms_Triceps | 2 | 25 | 7 |  | 2 | Tempo 3-1-2; RIR 2; high pulley machine 20lb plate |</t>
  </si>
  <si>
    <t>| 10 |  | 4 | 2026-09-01 | Phase 10 - Day 4: Upper Hypertrophy + Capacity + Grip | Kneeling Single Arm Rope Cable Extension | Arms_Triceps | 3 | 30 | 7 |  | 1-2 | Tempo 3-1-2; RIR 1-2; high pulley machine 20lb plate |</t>
  </si>
  <si>
    <t>| 10 |  | 4 | 2026-09-01 | Phase 10 - Day 4: Upper Hypertrophy + Capacity + Grip | Standing One Arm Bicep Curl with Cable (Anchored) | Arms_Biceps | 1 | 25 | 12 |  | 2 | Tempo 2-1-3; RIR 2 |</t>
  </si>
  <si>
    <t>| 10 |  | 4 | 2026-09-01 | Phase 10 - Day 4: Upper Hypertrophy + Capacity + Grip | Standing One Arm Bicep Curl with Cable (Anchored) | Arms_Biceps | 2 | 25 | 11 |  | 2 | Tempo 2-1-2; RIR 2 |</t>
  </si>
  <si>
    <t>| 10 |  | 4 | 2026-09-01 | Phase 10 - Day 4: Upper Hypertrophy + Capacity + Grip | Standing One Arm Bicep Curl with Cable (Anchored) | Arms_Biceps | 3 | 25 | 9 |  | 2 | Tempo 2-1-2; RIR 2 |</t>
  </si>
  <si>
    <t>| 10 |  | 4 | 2026-09-01 | Phase 10 - Day 4: Upper Hypertrophy + Capacity + Grip | Farmer’s Hold | Carry | 1 | 140 |  | 60 |  |  |</t>
  </si>
  <si>
    <t>| 10 |  | 4 | 2026-09-01 | Phase 10 - Day 4: Upper Hypertrophy + Capacity + Grip | Farmer’s Hold | Carry | 2 | 140 |  | 60 |  |  |</t>
  </si>
  <si>
    <t>| 10 |  | 1 | 2026-09-04 | Phase 10 - Day 1: Heavy Pull + Grip + Shoulder Support | Treadmill Walking | Cardio | 1 |  |  | 300 |  | 4.8 mph, 5% incline |</t>
  </si>
  <si>
    <t>| 10 |  | 1 | 2026-09-04 | Phase 10 - Day 1: Heavy Pull + Grip + Shoulder Support | Serratus Wall Slides (banded) | Warmup | 1 | 0 | 8 |  |  | Red band |</t>
  </si>
  <si>
    <t>| 10 |  | 1 | 2026-09-04 | Phase 10 - Day 1: Heavy Pull + Grip + Shoulder Support | Band External Rotations | Warmup | 1 | 0 | 12 |  |  |  |</t>
  </si>
  <si>
    <t>| 10 |  | 1 | 2026-09-04 | Phase 10 - Day 1: Heavy Pull + Grip + Shoulder Support | Serratus Wall Slides (banded) | Warmup | 2 | 0 | 8 |  |  | Red band |</t>
  </si>
  <si>
    <t>| 10 |  | 1 | 2026-09-04 | Phase 10 - Day 1: Heavy Pull + Grip + Shoulder Support | Band External Rotations | Warmup | 2 | 0 | 10 |  |  |  |</t>
  </si>
  <si>
    <t>| 10 |  | 1 | 2026-09-04 | Phase 10 - Day 1: Heavy Pull + Grip + Shoulder Support | Farmer's Walk | Carry | 1 | 150 |  | 64.800000000000011 |  | 2 mph, .5% incline |</t>
  </si>
  <si>
    <t>| 10 |  | 1 | 2026-09-04 | Phase 10 - Day 1: Heavy Pull + Grip + Shoulder Support | Farmer's Walk | Carry | 2 | 150 |  | 64.800000000000011 |  | 2 mph, .5% incline |</t>
  </si>
  <si>
    <t>| 10 |  | 1 | 2026-09-04 | Phase 10 - Day 1: Heavy Pull + Grip + Shoulder Support | Farmer's Walk | Carry | 3 | 150 |  | 58.199999999999996 |  | 2 mph, .5% incline; 58/60=0.967 |</t>
  </si>
  <si>
    <t>| 10 |  | 1 | 2026-09-04 | Phase 10 - Day 1: Heavy Pull + Grip + Shoulder Support | Chest Supported DB Row (Spider) | Pull | 1 | 140 | 10 |  | 2 | Tempo 2-1-3; RIR 2 |</t>
  </si>
  <si>
    <t>| 10 |  | 1 | 2026-09-04 | Phase 10 - Day 1: Heavy Pull + Grip + Shoulder Support | Chest Supported DB Row (Spider) | Pull | 2 | 140 | 11 |  | 2 | Tempo 2-1-3; RIR 2 |</t>
  </si>
  <si>
    <t>| 10 |  | 1 | 2026-09-04 | Phase 10 - Day 1: Heavy Pull + Grip + Shoulder Support | Chest Supported DB Row (Spider) | Pull | 3 | 140 | 9 |  | 2 | Tempo 2-1-3; RIR 2 |</t>
  </si>
  <si>
    <t>| 10 |  | 1 | 2026-09-04 | Phase 10 - Day 1: Heavy Pull + Grip + Shoulder Support | Single-Arm Neutral Grip Cable Pulldown | Pull | 1 | 85 | 11 |  | 2 | Tempo 2-1-3; RIR 2; grip slippage at 11 both hands fatigued after exercises 1 and 2 |</t>
  </si>
  <si>
    <t>| 10 |  | 1 | 2026-09-04 | Phase 10 - Day 1: Heavy Pull + Grip + Shoulder Support | Single-Arm Neutral Grip Cable Pulldown | Pull | 2 | 85 | 10 |  | 1-2 | Tempo 2-1-3; RIR 1-2; grip tired at 10 both hands fatigued after exercises 1 and 2 |</t>
  </si>
  <si>
    <t>| 10 |  | 1 | 2026-09-04 | Phase 10 - Day 1: Heavy Pull + Grip + Shoulder Support | Single-Arm Neutral Grip Cable Pulldown | Pull | 3 | 85 | 9 |  | 1-2 | Tempo 2-1-3; RIR 1-2; grip tired at 10 both hands fatigued after exercises 1 and 2 |</t>
  </si>
  <si>
    <t>| 10 |  | 1 | 2026-09-04 | Phase 10 - Day 1: Heavy Pull + Grip + Shoulder Support | Reverse Pec Deck | Push | 1 | 80 | 15 |  | 2 | Bench at 3; tempo 2-1-2; RIR 2 |</t>
  </si>
  <si>
    <t>| 10 |  | 1 | 2026-09-04 | Phase 10 - Day 1: Heavy Pull + Grip + Shoulder Support | Reverse Pec Deck | Push | 2 | 80 | 15 |  | 2 | Bench at 3; tempo 2-1-2; RIR 2 |</t>
  </si>
  <si>
    <t>| 10 |  | 1 | 2026-09-04 | Phase 10 - Day 1: Heavy Pull + Grip + Shoulder Support | Reverse Pec Deck | Push | 3 | 80 | 12 |  | 2 | Bench at 3; tempo 2-1-2; RIR 2 |</t>
  </si>
  <si>
    <t>| 10 |  | 1 | 2026-09-04 | Phase 10 - Day 1: Heavy Pull + Grip + Shoulder Support | Standing One Arm Bicep Curl with Cable (Anchored) | Arms_Biceps | 1 | 25 | 11 |  | 1-2 | Tempo 2-1-2; RIR 1-2 |</t>
  </si>
  <si>
    <t>| 10 |  | 1 | 2026-09-04 | Phase 10 - Day 1: Heavy Pull + Grip + Shoulder Support | Standing One Arm Bicep Curl with Cable (Anchored) | Arms_Biceps | 2 | 25 | 8 |  | 1-2 | Tempo 2-1-2; RIR 1-2 |</t>
  </si>
  <si>
    <t>| 10 |  | 1 | 2026-09-04 | Phase 10 - Day 1: Heavy Pull + Grip + Shoulder Support | Standing One Arm Bicep Curl with Cable (Anchored) | Arms_Biceps | 3 | 25 | 8 |  | 1 | Tempo 2-1-2; RIR 1 |</t>
  </si>
  <si>
    <t>| 10 |  | 1 | 2026-09-04 | Phase 10 - Day 1: Heavy Pull + Grip + Shoulder Support | Dead Hang | Carry | 1 | 0 |  | 57 |  | 57/60=0.95 |</t>
  </si>
  <si>
    <t>| 10 |  | 1 | 2026-09-04 | Phase 10 - Day 1: Heavy Pull + Grip + Shoulder Support | Straight Arm Push Down | Arms_Triceps | 1 | 55 | 15 |  | 1-2 | Kneeling on floor for more ROM; tempo 2-1-3; RIR 1-2 |</t>
  </si>
  <si>
    <t>| 10 |  | 1 | 2026-09-04 | Phase 10 - Day 1: Heavy Pull + Grip + Shoulder Support | Straight Arm Push Down | Arms_Triceps | 2 | 55 | 13 |  | 1-2 | Kneeling on floor for more ROM; tempo 2-1-3; RIR 1-2 |</t>
  </si>
  <si>
    <t>| Lookup_Exercises | Straight Arm Push Down | Back;Upper Arms | Extension | Arms_Triceps | Machine | false | false | | | | | | |</t>
  </si>
  <si>
    <t>| Lookup_Exercises | Triceps Pushdown with Rope and Cable | Upper Arms | Extension | Arms_Triceps | Machine | false | false | | | | | | |</t>
  </si>
  <si>
    <t>| Lookup_Exercises | Leg Press | Hips;Thighs;Calves | Other | Other | Machine | false | false | | | | | | |</t>
  </si>
  <si>
    <t>| Lookup_Exercises | Cable Pulldown | Back | Pull | Pull | Machine | false | false | | | | | | |</t>
  </si>
  <si>
    <t>| Lookup_Exercises | Back Fly Machine | Back | Fly | Push | Machine | false | false | | | | | | |</t>
  </si>
  <si>
    <t>| Lookup_Exercises | Reverse Pec Deck | Back;Shoulders | Fly | Push | Machine | false | false | | | | | | |</t>
  </si>
  <si>
    <t>| WeeklyVolume | 10 | 8/17/2026 12:00:00 AM | 92 | 12 | 24 | 11 | 6 | 11 | 4 | 15 | 6 | 4 | 23 | | | | | | |</t>
  </si>
  <si>
    <t>| WeeklyVolume | 10 | 8/24/2026 12:00:00 AM | 120 | 20 | 23 | 10 | 9 | 23 | 1 | 15 | 6 | 6 | 20 | | | | | | |</t>
  </si>
  <si>
    <t>| WeeklyVolume | 10 | 8/31/2026 12:00:00 AM | 61 | 12 | 3 | 10 | 6 | 10 | 1 | 10 | 3 | 3 | 20.3 | | | | | | |</t>
  </si>
  <si>
    <t>Phase 10 - Grip and Pulling Prioritization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</si>
</sst>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dd/yy;@"/>
  </numFmts>
  <fonts count="16" x14ac:knownFonts="1">
    <font>
      <sz val="11"/>
      <color theme="1"/>
      <name val="Aptos Narrow"/>
      <family val="2"/>
      <scheme val="minor"/>
    </font>
    <font>
      <b/>
      <sz val="11"/>
      <color theme="1"/>
      <name val="Aptos Narrow"/>
      <family val="2"/>
      <scheme val="minor"/>
    </font>
    <font>
      <sz val="11"/>
      <color rgb="FFF78C6C"/>
      <name val="Aptos Narrow"/>
      <family val="2"/>
      <scheme val="minor"/>
    </font>
    <font>
      <sz val="11"/>
      <color rgb="FFFF5874"/>
      <name val="Aptos Narrow"/>
      <family val="2"/>
      <scheme val="minor"/>
    </font>
    <font>
      <sz val="8"/>
      <name val="Aptos Narrow"/>
      <family val="2"/>
      <scheme val="minor"/>
    </font>
    <font>
      <sz val="11"/>
      <color theme="1"/>
      <name val="Calibri"/>
      <family val="2"/>
    </font>
    <font>
      <sz val="12"/>
      <color theme="1"/>
      <name val="Aptos Narrow"/>
      <family val="2"/>
      <scheme val="minor"/>
    </font>
    <font>
      <b/>
      <sz val="12"/>
      <color theme="1"/>
      <name val="Aptos Narrow"/>
      <family val="2"/>
      <scheme val="minor"/>
    </font>
    <font>
      <b/>
      <sz val="14"/>
      <color theme="1"/>
      <name val="Aptos Narrow"/>
      <family val="2"/>
      <scheme val="minor"/>
    </font>
    <font>
      <b/>
      <sz val="11"/>
      <color theme="1"/>
      <name val="Calibri"/>
      <family val="2"/>
    </font>
    <font>
      <b/>
      <sz val="12"/>
      <color theme="1"/>
      <name val="Calibri"/>
      <family val="2"/>
    </font>
    <font>
      <b/>
      <sz val="14"/>
      <color theme="1"/>
      <name val="Calibri"/>
      <family val="2"/>
    </font>
    <font>
      <b/>
      <sz val="24"/>
      <color theme="1"/>
      <name val="Aptos Narrow"/>
      <family val="2"/>
      <scheme val="minor"/>
    </font>
    <font>
      <b/>
      <sz val="13.5"/>
      <color theme="1"/>
      <name val="Aptos Narrow"/>
      <family val="2"/>
      <scheme val="minor"/>
    </font>
    <font>
      <b/>
      <sz val="18"/>
      <color theme="1"/>
      <name val="Aptos Narrow"/>
      <family val="2"/>
      <scheme val="minor"/>
    </font>
    <font>
      <i/>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2">
    <xf numFmtId="0" fontId="0" fillId="0" borderId="0"/>
    <xf numFmtId="0" fontId="6" fillId="0" borderId="0"/>
  </cellStyleXfs>
  <cellXfs count="50">
    <xf numFmtId="0" fontId="0" fillId="0" borderId="0" xfId="0"/>
    <xf numFmtId="9" fontId="0" fillId="0" borderId="0" xfId="0" applyNumberFormat="1"/>
    <xf numFmtId="14" fontId="0" fillId="0" borderId="0" xfId="0" applyNumberFormat="1"/>
    <xf numFmtId="16" fontId="0" fillId="0" borderId="0" xfId="0" applyNumberFormat="1"/>
    <xf numFmtId="14" fontId="2" fillId="0" borderId="0" xfId="0" applyNumberFormat="1" applyFont="1"/>
    <xf numFmtId="0" fontId="2" fillId="0" borderId="0" xfId="0" applyFont="1"/>
    <xf numFmtId="0" fontId="0" fillId="0" borderId="0" xfId="0" applyAlignment="1">
      <alignment wrapText="1"/>
    </xf>
    <xf numFmtId="0" fontId="1" fillId="0" borderId="0" xfId="0" applyFont="1"/>
    <xf numFmtId="0" fontId="5" fillId="0" borderId="0" xfId="0" applyFont="1"/>
    <xf numFmtId="14" fontId="5" fillId="0" borderId="0" xfId="0" applyNumberFormat="1" applyFont="1"/>
    <xf numFmtId="0" fontId="1" fillId="0" borderId="0" xfId="0" applyFont="1" applyAlignment="1">
      <alignment wrapText="1"/>
    </xf>
    <xf numFmtId="0" fontId="6" fillId="0" borderId="0" xfId="1"/>
    <xf numFmtId="0" fontId="1" fillId="0" borderId="1" xfId="0" applyFont="1" applyBorder="1"/>
    <xf numFmtId="0" fontId="0" fillId="0" borderId="1" xfId="0" applyBorder="1"/>
    <xf numFmtId="14" fontId="0" fillId="0" borderId="1" xfId="0" applyNumberFormat="1" applyBorder="1"/>
    <xf numFmtId="0" fontId="5" fillId="0" borderId="1" xfId="0" applyFont="1" applyBorder="1"/>
    <xf numFmtId="164" fontId="5" fillId="0" borderId="1" xfId="0" applyNumberFormat="1" applyFont="1" applyBorder="1"/>
    <xf numFmtId="0" fontId="1" fillId="0" borderId="2" xfId="0" applyFont="1" applyBorder="1"/>
    <xf numFmtId="14" fontId="5" fillId="0" borderId="1" xfId="0" applyNumberFormat="1" applyFont="1" applyBorder="1"/>
    <xf numFmtId="14" fontId="1" fillId="0" borderId="1" xfId="0" applyNumberFormat="1" applyFont="1" applyBorder="1"/>
    <xf numFmtId="1" fontId="0" fillId="0" borderId="1" xfId="0" applyNumberFormat="1" applyBorder="1"/>
    <xf numFmtId="3" fontId="5" fillId="0" borderId="1" xfId="0" applyNumberFormat="1" applyFont="1" applyBorder="1"/>
    <xf numFmtId="0" fontId="9" fillId="0" borderId="1" xfId="0" applyFont="1" applyBorder="1"/>
    <xf numFmtId="0" fontId="7" fillId="0" borderId="0" xfId="0" applyFont="1"/>
    <xf numFmtId="165" fontId="0" fillId="0" borderId="0" xfId="0" applyNumberFormat="1"/>
    <xf numFmtId="165" fontId="0" fillId="0" borderId="0" xfId="0" applyNumberFormat="1" applyAlignment="1">
      <alignment horizontal="right"/>
    </xf>
    <xf numFmtId="0" fontId="0" fillId="0" borderId="0" xfId="0" pivotButton="1"/>
    <xf numFmtId="0" fontId="0" fillId="0" borderId="0" xfId="0" applyAlignment="1">
      <alignment horizontal="left"/>
    </xf>
    <xf numFmtId="0" fontId="1" fillId="0" borderId="1" xfId="0" applyFont="1" applyBorder="1" applyAlignment="1">
      <alignment horizontal="center"/>
    </xf>
    <xf numFmtId="0" fontId="0" fillId="0" borderId="0" xfId="0" applyAlignment="1">
      <alignment horizontal="left" vertical="center" indent="1"/>
    </xf>
    <xf numFmtId="20" fontId="0" fillId="0" borderId="0" xfId="0" applyNumberFormat="1" applyAlignment="1">
      <alignment horizontal="left" vertical="center" indent="1"/>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 fillId="0" borderId="0" xfId="0" applyFont="1" applyAlignment="1">
      <alignment horizontal="left" vertical="center" indent="1"/>
    </xf>
    <xf numFmtId="0" fontId="0" fillId="0" borderId="0" xfId="0" applyAlignment="1">
      <alignment horizontal="left" vertical="center" indent="2"/>
    </xf>
    <xf numFmtId="14" fontId="0" fillId="0" borderId="0" xfId="0" applyNumberFormat="1" applyAlignment="1">
      <alignment horizontal="left" vertical="center" indent="1"/>
    </xf>
    <xf numFmtId="49" fontId="0" fillId="0" borderId="0" xfId="0" applyNumberFormat="1"/>
    <xf numFmtId="49" fontId="0" fillId="0" borderId="0" xfId="0" quotePrefix="1" applyNumberFormat="1"/>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4" fontId="0" fillId="0" borderId="0" xfId="0" applyNumberFormat="1" applyAlignment="1">
      <alignment vertical="center" wrapText="1"/>
    </xf>
    <xf numFmtId="0" fontId="7" fillId="0" borderId="0" xfId="0" applyFont="1" applyAlignment="1">
      <alignment horizontal="center"/>
    </xf>
    <xf numFmtId="0" fontId="8" fillId="0" borderId="0" xfId="0" applyFont="1" applyAlignment="1">
      <alignment horizontal="center"/>
    </xf>
    <xf numFmtId="14" fontId="11" fillId="0" borderId="0" xfId="0" applyNumberFormat="1" applyFont="1" applyAlignment="1">
      <alignment horizontal="center"/>
    </xf>
    <xf numFmtId="14" fontId="10" fillId="0" borderId="0" xfId="0" applyNumberFormat="1" applyFont="1" applyAlignment="1">
      <alignment horizontal="center"/>
    </xf>
    <xf numFmtId="14" fontId="7" fillId="0" borderId="0" xfId="0" applyNumberFormat="1" applyFont="1" applyAlignment="1">
      <alignment horizontal="center"/>
    </xf>
    <xf numFmtId="0" fontId="0" fillId="0" borderId="0" xfId="0" applyNumberFormat="1"/>
  </cellXfs>
  <cellStyles count="2">
    <cellStyle name="Normal" xfId="0" builtinId="0"/>
    <cellStyle name="Normal 2" xfId="1" xr:uid="{3B0A3560-99F1-4875-8DC8-072252136C10}"/>
  </cellStyles>
  <dxfs count="124">
    <dxf>
      <numFmt numFmtId="19" formatCode="m/d/yyyy"/>
    </dxf>
    <dxf>
      <numFmt numFmtId="19" formatCode="m/d/yyyy"/>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mm/dd/yy;@"/>
      <alignment horizontal="righ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9" formatCode="m/d/yyyy"/>
    </dxf>
    <dxf>
      <numFmt numFmtId="19" formatCode="m/d/yyyy"/>
    </dxf>
    <dxf>
      <numFmt numFmtId="19" formatCode="m/d/yyyy"/>
    </dxf>
    <dxf>
      <font>
        <color rgb="FF9C0006"/>
      </font>
      <fill>
        <patternFill>
          <bgColor rgb="FFFFC7CE"/>
        </patternFill>
      </fill>
    </dxf>
    <dxf>
      <font>
        <color rgb="FF006100"/>
      </font>
      <fill>
        <patternFill>
          <bgColor rgb="FFC6EFCE"/>
        </patternFill>
      </fill>
    </dxf>
    <dxf>
      <font>
        <color rgb="FF9C5700"/>
      </font>
      <fill>
        <patternFill>
          <bgColor rgb="FFFFEB9C"/>
        </patternFill>
      </fill>
    </dxf>
    <dxf>
      <numFmt numFmtId="0" formatCode="General"/>
    </dxf>
    <dxf>
      <numFmt numFmtId="0" formatCode="General"/>
    </dxf>
    <dxf>
      <numFmt numFmtId="0" formatCode="General"/>
    </dxf>
    <dxf>
      <font>
        <b val="0"/>
        <i val="0"/>
        <strike val="0"/>
        <condense val="0"/>
        <extend val="0"/>
        <outline val="0"/>
        <shadow val="0"/>
        <u val="none"/>
        <vertAlign val="baseline"/>
        <sz val="11"/>
        <color rgb="FFF78C6C"/>
        <name val="Aptos Narrow"/>
        <family val="2"/>
        <scheme val="minor"/>
      </font>
    </dxf>
    <dxf>
      <font>
        <b val="0"/>
        <i val="0"/>
        <strike val="0"/>
        <condense val="0"/>
        <extend val="0"/>
        <outline val="0"/>
        <shadow val="0"/>
        <u val="none"/>
        <vertAlign val="baseline"/>
        <sz val="11"/>
        <color rgb="FFF78C6C"/>
        <name val="Aptos Narrow"/>
        <family val="2"/>
        <scheme val="minor"/>
      </font>
      <numFmt numFmtId="19" formatCode="m/d/yyyy"/>
    </dxf>
    <dxf>
      <font>
        <b val="0"/>
        <i val="0"/>
        <strike val="0"/>
        <condense val="0"/>
        <extend val="0"/>
        <outline val="0"/>
        <shadow val="0"/>
        <u val="none"/>
        <vertAlign val="baseline"/>
        <sz val="11"/>
        <color rgb="FFF78C6C"/>
        <name val="Aptos Narrow"/>
        <family val="2"/>
        <scheme val="minor"/>
      </font>
      <numFmt numFmtId="19" formatCode="m/d/yyyy"/>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pivotCacheDefinition" Target="pivotCache/pivotCacheDefinition1.xml"/><Relationship Id="rId50" Type="http://schemas.microsoft.com/office/2007/relationships/slicerCache" Target="slicerCaches/slicerCache3.xml"/><Relationship Id="rId55"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07/relationships/slicerCache" Target="slicerCaches/slicerCache1.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07/relationships/slicerCache" Target="slicerCaches/slicerCache2.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[Training_Database.xlsx]Dashboard_Interactive!SetsPerExercisePerPhase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Dashboard_Interactive!$B$3:$B$4</c:f>
              <c:strCache>
                <c:ptCount val="1"/>
                <c:pt idx="0">
                  <c:v>1</c:v>
                </c:pt>
              </c:strCache>
            </c:strRef>
          </c:tx>
          <c:spPr>
            <a:solidFill>
              <a:schemeClr val="accent1"/>
            </a:solidFill>
            <a:ln>
              <a:noFill/>
            </a:ln>
            <a:effectLst/>
          </c:spPr>
          <c:invertIfNegative val="0"/>
          <c:cat>
            <c:strRef>
              <c:f>Dashboard_Interactive!$A$5:$A$115</c:f>
              <c:strCache>
                <c:ptCount val="110"/>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pt idx="104">
                  <c:v>Leg Press</c:v>
                </c:pt>
                <c:pt idx="105">
                  <c:v>Reverse Pec Deck</c:v>
                </c:pt>
                <c:pt idx="106">
                  <c:v>Straight Arm Push Down</c:v>
                </c:pt>
                <c:pt idx="107">
                  <c:v>Triceps Pushdown with Rope and Cable</c:v>
                </c:pt>
                <c:pt idx="108">
                  <c:v>Back Fly Machine</c:v>
                </c:pt>
                <c:pt idx="109">
                  <c:v>Cable Pulldown</c:v>
                </c:pt>
              </c:strCache>
            </c:strRef>
          </c:cat>
          <c:val>
            <c:numRef>
              <c:f>Dashboard_Interactive!$B$5:$B$115</c:f>
              <c:numCache>
                <c:formatCode>General</c:formatCode>
                <c:ptCount val="110"/>
                <c:pt idx="5">
                  <c:v>4</c:v>
                </c:pt>
                <c:pt idx="13">
                  <c:v>5</c:v>
                </c:pt>
                <c:pt idx="22">
                  <c:v>4</c:v>
                </c:pt>
                <c:pt idx="23">
                  <c:v>3</c:v>
                </c:pt>
                <c:pt idx="27">
                  <c:v>3</c:v>
                </c:pt>
                <c:pt idx="29">
                  <c:v>4</c:v>
                </c:pt>
                <c:pt idx="31">
                  <c:v>2</c:v>
                </c:pt>
                <c:pt idx="32">
                  <c:v>5</c:v>
                </c:pt>
                <c:pt idx="48">
                  <c:v>3</c:v>
                </c:pt>
                <c:pt idx="49">
                  <c:v>4</c:v>
                </c:pt>
                <c:pt idx="55">
                  <c:v>3</c:v>
                </c:pt>
                <c:pt idx="71">
                  <c:v>6</c:v>
                </c:pt>
                <c:pt idx="74">
                  <c:v>3</c:v>
                </c:pt>
                <c:pt idx="80">
                  <c:v>3</c:v>
                </c:pt>
                <c:pt idx="83">
                  <c:v>3</c:v>
                </c:pt>
                <c:pt idx="84">
                  <c:v>4</c:v>
                </c:pt>
                <c:pt idx="88">
                  <c:v>4</c:v>
                </c:pt>
                <c:pt idx="90">
                  <c:v>4</c:v>
                </c:pt>
                <c:pt idx="97">
                  <c:v>10</c:v>
                </c:pt>
              </c:numCache>
            </c:numRef>
          </c:val>
          <c:extLst>
            <c:ext xmlns:c16="http://schemas.microsoft.com/office/drawing/2014/chart" uri="{C3380CC4-5D6E-409C-BE32-E72D297353CC}">
              <c16:uniqueId val="{00000000-04E3-41BA-AA3A-7313E4CC5207}"/>
            </c:ext>
          </c:extLst>
        </c:ser>
        <c:ser>
          <c:idx val="1"/>
          <c:order val="1"/>
          <c:tx>
            <c:strRef>
              <c:f>Dashboard_Interactive!$C$3:$C$4</c:f>
              <c:strCache>
                <c:ptCount val="1"/>
                <c:pt idx="0">
                  <c:v>2</c:v>
                </c:pt>
              </c:strCache>
            </c:strRef>
          </c:tx>
          <c:spPr>
            <a:solidFill>
              <a:schemeClr val="accent2"/>
            </a:solidFill>
            <a:ln>
              <a:noFill/>
            </a:ln>
            <a:effectLst/>
          </c:spPr>
          <c:invertIfNegative val="0"/>
          <c:cat>
            <c:strRef>
              <c:f>Dashboard_Interactive!$A$5:$A$115</c:f>
              <c:strCache>
                <c:ptCount val="110"/>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pt idx="104">
                  <c:v>Leg Press</c:v>
                </c:pt>
                <c:pt idx="105">
                  <c:v>Reverse Pec Deck</c:v>
                </c:pt>
                <c:pt idx="106">
                  <c:v>Straight Arm Push Down</c:v>
                </c:pt>
                <c:pt idx="107">
                  <c:v>Triceps Pushdown with Rope and Cable</c:v>
                </c:pt>
                <c:pt idx="108">
                  <c:v>Back Fly Machine</c:v>
                </c:pt>
                <c:pt idx="109">
                  <c:v>Cable Pulldown</c:v>
                </c:pt>
              </c:strCache>
            </c:strRef>
          </c:cat>
          <c:val>
            <c:numRef>
              <c:f>Dashboard_Interactive!$C$5:$C$115</c:f>
              <c:numCache>
                <c:formatCode>General</c:formatCode>
                <c:ptCount val="110"/>
                <c:pt idx="5">
                  <c:v>16</c:v>
                </c:pt>
                <c:pt idx="15">
                  <c:v>1</c:v>
                </c:pt>
                <c:pt idx="17">
                  <c:v>7</c:v>
                </c:pt>
                <c:pt idx="22">
                  <c:v>16</c:v>
                </c:pt>
                <c:pt idx="23">
                  <c:v>14</c:v>
                </c:pt>
                <c:pt idx="29">
                  <c:v>9</c:v>
                </c:pt>
                <c:pt idx="31">
                  <c:v>12</c:v>
                </c:pt>
                <c:pt idx="32">
                  <c:v>20</c:v>
                </c:pt>
                <c:pt idx="41">
                  <c:v>1</c:v>
                </c:pt>
                <c:pt idx="44">
                  <c:v>2</c:v>
                </c:pt>
                <c:pt idx="45">
                  <c:v>3</c:v>
                </c:pt>
                <c:pt idx="49">
                  <c:v>12</c:v>
                </c:pt>
                <c:pt idx="53">
                  <c:v>9</c:v>
                </c:pt>
                <c:pt idx="55">
                  <c:v>9</c:v>
                </c:pt>
                <c:pt idx="56">
                  <c:v>2</c:v>
                </c:pt>
                <c:pt idx="65">
                  <c:v>12</c:v>
                </c:pt>
                <c:pt idx="66">
                  <c:v>1</c:v>
                </c:pt>
                <c:pt idx="71">
                  <c:v>21</c:v>
                </c:pt>
                <c:pt idx="74">
                  <c:v>9</c:v>
                </c:pt>
                <c:pt idx="78">
                  <c:v>3</c:v>
                </c:pt>
                <c:pt idx="79">
                  <c:v>3</c:v>
                </c:pt>
                <c:pt idx="80">
                  <c:v>9</c:v>
                </c:pt>
                <c:pt idx="81">
                  <c:v>4</c:v>
                </c:pt>
                <c:pt idx="83">
                  <c:v>15</c:v>
                </c:pt>
                <c:pt idx="87">
                  <c:v>3</c:v>
                </c:pt>
                <c:pt idx="88">
                  <c:v>7</c:v>
                </c:pt>
                <c:pt idx="90">
                  <c:v>13</c:v>
                </c:pt>
                <c:pt idx="92">
                  <c:v>19</c:v>
                </c:pt>
                <c:pt idx="97">
                  <c:v>18</c:v>
                </c:pt>
              </c:numCache>
            </c:numRef>
          </c:val>
          <c:extLst>
            <c:ext xmlns:c16="http://schemas.microsoft.com/office/drawing/2014/chart" uri="{C3380CC4-5D6E-409C-BE32-E72D297353CC}">
              <c16:uniqueId val="{00000014-04E3-41BA-AA3A-7313E4CC5207}"/>
            </c:ext>
          </c:extLst>
        </c:ser>
        <c:ser>
          <c:idx val="2"/>
          <c:order val="2"/>
          <c:tx>
            <c:strRef>
              <c:f>Dashboard_Interactive!$D$3:$D$4</c:f>
              <c:strCache>
                <c:ptCount val="1"/>
                <c:pt idx="0">
                  <c:v>3</c:v>
                </c:pt>
              </c:strCache>
            </c:strRef>
          </c:tx>
          <c:spPr>
            <a:solidFill>
              <a:schemeClr val="accent3"/>
            </a:solidFill>
            <a:ln>
              <a:noFill/>
            </a:ln>
            <a:effectLst/>
          </c:spPr>
          <c:invertIfNegative val="0"/>
          <c:cat>
            <c:strRef>
              <c:f>Dashboard_Interactive!$A$5:$A$115</c:f>
              <c:strCache>
                <c:ptCount val="110"/>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pt idx="104">
                  <c:v>Leg Press</c:v>
                </c:pt>
                <c:pt idx="105">
                  <c:v>Reverse Pec Deck</c:v>
                </c:pt>
                <c:pt idx="106">
                  <c:v>Straight Arm Push Down</c:v>
                </c:pt>
                <c:pt idx="107">
                  <c:v>Triceps Pushdown with Rope and Cable</c:v>
                </c:pt>
                <c:pt idx="108">
                  <c:v>Back Fly Machine</c:v>
                </c:pt>
                <c:pt idx="109">
                  <c:v>Cable Pulldown</c:v>
                </c:pt>
              </c:strCache>
            </c:strRef>
          </c:cat>
          <c:val>
            <c:numRef>
              <c:f>Dashboard_Interactive!$D$5:$D$115</c:f>
              <c:numCache>
                <c:formatCode>General</c:formatCode>
                <c:ptCount val="110"/>
                <c:pt idx="2">
                  <c:v>4</c:v>
                </c:pt>
                <c:pt idx="6">
                  <c:v>9</c:v>
                </c:pt>
                <c:pt idx="8">
                  <c:v>4</c:v>
                </c:pt>
                <c:pt idx="9">
                  <c:v>6</c:v>
                </c:pt>
                <c:pt idx="13">
                  <c:v>4</c:v>
                </c:pt>
                <c:pt idx="14">
                  <c:v>3</c:v>
                </c:pt>
                <c:pt idx="17">
                  <c:v>18</c:v>
                </c:pt>
                <c:pt idx="19">
                  <c:v>9</c:v>
                </c:pt>
                <c:pt idx="20">
                  <c:v>3</c:v>
                </c:pt>
                <c:pt idx="21">
                  <c:v>3</c:v>
                </c:pt>
                <c:pt idx="22">
                  <c:v>3</c:v>
                </c:pt>
                <c:pt idx="23">
                  <c:v>16</c:v>
                </c:pt>
                <c:pt idx="24">
                  <c:v>2</c:v>
                </c:pt>
                <c:pt idx="25">
                  <c:v>14</c:v>
                </c:pt>
                <c:pt idx="26">
                  <c:v>17</c:v>
                </c:pt>
                <c:pt idx="29">
                  <c:v>8</c:v>
                </c:pt>
                <c:pt idx="31">
                  <c:v>17</c:v>
                </c:pt>
                <c:pt idx="32">
                  <c:v>5</c:v>
                </c:pt>
                <c:pt idx="34">
                  <c:v>3</c:v>
                </c:pt>
                <c:pt idx="39">
                  <c:v>3</c:v>
                </c:pt>
                <c:pt idx="44">
                  <c:v>8</c:v>
                </c:pt>
                <c:pt idx="45">
                  <c:v>6</c:v>
                </c:pt>
                <c:pt idx="46">
                  <c:v>4</c:v>
                </c:pt>
                <c:pt idx="49">
                  <c:v>4</c:v>
                </c:pt>
                <c:pt idx="51">
                  <c:v>12</c:v>
                </c:pt>
                <c:pt idx="56">
                  <c:v>6</c:v>
                </c:pt>
                <c:pt idx="57">
                  <c:v>6</c:v>
                </c:pt>
                <c:pt idx="61">
                  <c:v>1</c:v>
                </c:pt>
                <c:pt idx="62">
                  <c:v>2</c:v>
                </c:pt>
                <c:pt idx="63">
                  <c:v>9</c:v>
                </c:pt>
                <c:pt idx="65">
                  <c:v>30</c:v>
                </c:pt>
                <c:pt idx="66">
                  <c:v>8</c:v>
                </c:pt>
                <c:pt idx="67">
                  <c:v>2</c:v>
                </c:pt>
                <c:pt idx="68">
                  <c:v>6</c:v>
                </c:pt>
                <c:pt idx="69">
                  <c:v>2</c:v>
                </c:pt>
                <c:pt idx="71">
                  <c:v>3</c:v>
                </c:pt>
                <c:pt idx="72">
                  <c:v>5</c:v>
                </c:pt>
                <c:pt idx="73">
                  <c:v>4</c:v>
                </c:pt>
                <c:pt idx="74">
                  <c:v>3</c:v>
                </c:pt>
                <c:pt idx="75">
                  <c:v>6</c:v>
                </c:pt>
                <c:pt idx="78">
                  <c:v>6</c:v>
                </c:pt>
                <c:pt idx="79">
                  <c:v>12</c:v>
                </c:pt>
                <c:pt idx="81">
                  <c:v>14</c:v>
                </c:pt>
                <c:pt idx="82">
                  <c:v>14</c:v>
                </c:pt>
                <c:pt idx="84">
                  <c:v>19</c:v>
                </c:pt>
                <c:pt idx="85">
                  <c:v>12</c:v>
                </c:pt>
                <c:pt idx="86">
                  <c:v>9</c:v>
                </c:pt>
                <c:pt idx="87">
                  <c:v>3</c:v>
                </c:pt>
                <c:pt idx="90">
                  <c:v>25</c:v>
                </c:pt>
                <c:pt idx="93">
                  <c:v>4</c:v>
                </c:pt>
                <c:pt idx="96">
                  <c:v>6</c:v>
                </c:pt>
              </c:numCache>
            </c:numRef>
          </c:val>
          <c:extLst>
            <c:ext xmlns:c16="http://schemas.microsoft.com/office/drawing/2014/chart" uri="{C3380CC4-5D6E-409C-BE32-E72D297353CC}">
              <c16:uniqueId val="{00000015-04E3-41BA-AA3A-7313E4CC5207}"/>
            </c:ext>
          </c:extLst>
        </c:ser>
        <c:ser>
          <c:idx val="3"/>
          <c:order val="3"/>
          <c:tx>
            <c:strRef>
              <c:f>Dashboard_Interactive!$E$3:$E$4</c:f>
              <c:strCache>
                <c:ptCount val="1"/>
                <c:pt idx="0">
                  <c:v>4</c:v>
                </c:pt>
              </c:strCache>
            </c:strRef>
          </c:tx>
          <c:spPr>
            <a:solidFill>
              <a:schemeClr val="accent4"/>
            </a:solidFill>
            <a:ln>
              <a:noFill/>
            </a:ln>
            <a:effectLst/>
          </c:spPr>
          <c:invertIfNegative val="0"/>
          <c:cat>
            <c:strRef>
              <c:f>Dashboard_Interactive!$A$5:$A$115</c:f>
              <c:strCache>
                <c:ptCount val="110"/>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pt idx="104">
                  <c:v>Leg Press</c:v>
                </c:pt>
                <c:pt idx="105">
                  <c:v>Reverse Pec Deck</c:v>
                </c:pt>
                <c:pt idx="106">
                  <c:v>Straight Arm Push Down</c:v>
                </c:pt>
                <c:pt idx="107">
                  <c:v>Triceps Pushdown with Rope and Cable</c:v>
                </c:pt>
                <c:pt idx="108">
                  <c:v>Back Fly Machine</c:v>
                </c:pt>
                <c:pt idx="109">
                  <c:v>Cable Pulldown</c:v>
                </c:pt>
              </c:strCache>
            </c:strRef>
          </c:cat>
          <c:val>
            <c:numRef>
              <c:f>Dashboard_Interactive!$E$5:$E$115</c:f>
              <c:numCache>
                <c:formatCode>General</c:formatCode>
                <c:ptCount val="110"/>
                <c:pt idx="7">
                  <c:v>1</c:v>
                </c:pt>
                <c:pt idx="17">
                  <c:v>24</c:v>
                </c:pt>
                <c:pt idx="23">
                  <c:v>9</c:v>
                </c:pt>
                <c:pt idx="25">
                  <c:v>15</c:v>
                </c:pt>
                <c:pt idx="26">
                  <c:v>12</c:v>
                </c:pt>
                <c:pt idx="29">
                  <c:v>9</c:v>
                </c:pt>
                <c:pt idx="32">
                  <c:v>10</c:v>
                </c:pt>
                <c:pt idx="45">
                  <c:v>27</c:v>
                </c:pt>
                <c:pt idx="63">
                  <c:v>9</c:v>
                </c:pt>
                <c:pt idx="65">
                  <c:v>27</c:v>
                </c:pt>
                <c:pt idx="66">
                  <c:v>16</c:v>
                </c:pt>
                <c:pt idx="67">
                  <c:v>2</c:v>
                </c:pt>
                <c:pt idx="68">
                  <c:v>9</c:v>
                </c:pt>
                <c:pt idx="74">
                  <c:v>9</c:v>
                </c:pt>
                <c:pt idx="75">
                  <c:v>10</c:v>
                </c:pt>
                <c:pt idx="81">
                  <c:v>10</c:v>
                </c:pt>
                <c:pt idx="82">
                  <c:v>9</c:v>
                </c:pt>
                <c:pt idx="84">
                  <c:v>12</c:v>
                </c:pt>
                <c:pt idx="89">
                  <c:v>1</c:v>
                </c:pt>
                <c:pt idx="90">
                  <c:v>17</c:v>
                </c:pt>
              </c:numCache>
            </c:numRef>
          </c:val>
          <c:extLst>
            <c:ext xmlns:c16="http://schemas.microsoft.com/office/drawing/2014/chart" uri="{C3380CC4-5D6E-409C-BE32-E72D297353CC}">
              <c16:uniqueId val="{00000016-04E3-41BA-AA3A-7313E4CC5207}"/>
            </c:ext>
          </c:extLst>
        </c:ser>
        <c:ser>
          <c:idx val="4"/>
          <c:order val="4"/>
          <c:tx>
            <c:strRef>
              <c:f>Dashboard_Interactive!$F$3:$F$4</c:f>
              <c:strCache>
                <c:ptCount val="1"/>
                <c:pt idx="0">
                  <c:v>5</c:v>
                </c:pt>
              </c:strCache>
            </c:strRef>
          </c:tx>
          <c:spPr>
            <a:solidFill>
              <a:schemeClr val="accent5"/>
            </a:solidFill>
            <a:ln>
              <a:noFill/>
            </a:ln>
            <a:effectLst/>
          </c:spPr>
          <c:invertIfNegative val="0"/>
          <c:cat>
            <c:strRef>
              <c:f>Dashboard_Interactive!$A$5:$A$115</c:f>
              <c:strCache>
                <c:ptCount val="110"/>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pt idx="104">
                  <c:v>Leg Press</c:v>
                </c:pt>
                <c:pt idx="105">
                  <c:v>Reverse Pec Deck</c:v>
                </c:pt>
                <c:pt idx="106">
                  <c:v>Straight Arm Push Down</c:v>
                </c:pt>
                <c:pt idx="107">
                  <c:v>Triceps Pushdown with Rope and Cable</c:v>
                </c:pt>
                <c:pt idx="108">
                  <c:v>Back Fly Machine</c:v>
                </c:pt>
                <c:pt idx="109">
                  <c:v>Cable Pulldown</c:v>
                </c:pt>
              </c:strCache>
            </c:strRef>
          </c:cat>
          <c:val>
            <c:numRef>
              <c:f>Dashboard_Interactive!$F$5:$F$115</c:f>
              <c:numCache>
                <c:formatCode>General</c:formatCode>
                <c:ptCount val="110"/>
                <c:pt idx="2">
                  <c:v>4</c:v>
                </c:pt>
                <c:pt idx="6">
                  <c:v>18</c:v>
                </c:pt>
                <c:pt idx="8">
                  <c:v>3</c:v>
                </c:pt>
                <c:pt idx="17">
                  <c:v>48</c:v>
                </c:pt>
                <c:pt idx="20">
                  <c:v>3</c:v>
                </c:pt>
                <c:pt idx="22">
                  <c:v>24</c:v>
                </c:pt>
                <c:pt idx="23">
                  <c:v>18</c:v>
                </c:pt>
                <c:pt idx="25">
                  <c:v>37</c:v>
                </c:pt>
                <c:pt idx="26">
                  <c:v>24</c:v>
                </c:pt>
                <c:pt idx="29">
                  <c:v>18</c:v>
                </c:pt>
                <c:pt idx="31">
                  <c:v>18</c:v>
                </c:pt>
                <c:pt idx="45">
                  <c:v>37</c:v>
                </c:pt>
                <c:pt idx="51">
                  <c:v>18</c:v>
                </c:pt>
                <c:pt idx="61">
                  <c:v>4</c:v>
                </c:pt>
                <c:pt idx="62">
                  <c:v>4</c:v>
                </c:pt>
                <c:pt idx="65">
                  <c:v>48</c:v>
                </c:pt>
                <c:pt idx="66">
                  <c:v>34</c:v>
                </c:pt>
                <c:pt idx="67">
                  <c:v>8</c:v>
                </c:pt>
                <c:pt idx="72">
                  <c:v>5</c:v>
                </c:pt>
                <c:pt idx="73">
                  <c:v>15</c:v>
                </c:pt>
                <c:pt idx="74">
                  <c:v>15</c:v>
                </c:pt>
                <c:pt idx="79">
                  <c:v>7</c:v>
                </c:pt>
                <c:pt idx="80">
                  <c:v>18</c:v>
                </c:pt>
                <c:pt idx="81">
                  <c:v>36</c:v>
                </c:pt>
                <c:pt idx="82">
                  <c:v>15</c:v>
                </c:pt>
                <c:pt idx="90">
                  <c:v>36</c:v>
                </c:pt>
                <c:pt idx="91">
                  <c:v>18</c:v>
                </c:pt>
                <c:pt idx="94">
                  <c:v>1</c:v>
                </c:pt>
              </c:numCache>
            </c:numRef>
          </c:val>
          <c:extLst>
            <c:ext xmlns:c16="http://schemas.microsoft.com/office/drawing/2014/chart" uri="{C3380CC4-5D6E-409C-BE32-E72D297353CC}">
              <c16:uniqueId val="{00000017-04E3-41BA-AA3A-7313E4CC5207}"/>
            </c:ext>
          </c:extLst>
        </c:ser>
        <c:ser>
          <c:idx val="5"/>
          <c:order val="5"/>
          <c:tx>
            <c:strRef>
              <c:f>Dashboard_Interactive!$G$3:$G$4</c:f>
              <c:strCache>
                <c:ptCount val="1"/>
                <c:pt idx="0">
                  <c:v>6</c:v>
                </c:pt>
              </c:strCache>
            </c:strRef>
          </c:tx>
          <c:spPr>
            <a:solidFill>
              <a:schemeClr val="accent6"/>
            </a:solidFill>
            <a:ln>
              <a:noFill/>
            </a:ln>
            <a:effectLst/>
          </c:spPr>
          <c:invertIfNegative val="0"/>
          <c:cat>
            <c:strRef>
              <c:f>Dashboard_Interactive!$A$5:$A$115</c:f>
              <c:strCache>
                <c:ptCount val="110"/>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pt idx="104">
                  <c:v>Leg Press</c:v>
                </c:pt>
                <c:pt idx="105">
                  <c:v>Reverse Pec Deck</c:v>
                </c:pt>
                <c:pt idx="106">
                  <c:v>Straight Arm Push Down</c:v>
                </c:pt>
                <c:pt idx="107">
                  <c:v>Triceps Pushdown with Rope and Cable</c:v>
                </c:pt>
                <c:pt idx="108">
                  <c:v>Back Fly Machine</c:v>
                </c:pt>
                <c:pt idx="109">
                  <c:v>Cable Pulldown</c:v>
                </c:pt>
              </c:strCache>
            </c:strRef>
          </c:cat>
          <c:val>
            <c:numRef>
              <c:f>Dashboard_Interactive!$G$5:$G$115</c:f>
              <c:numCache>
                <c:formatCode>General</c:formatCode>
                <c:ptCount val="110"/>
                <c:pt idx="1">
                  <c:v>19</c:v>
                </c:pt>
                <c:pt idx="2">
                  <c:v>10</c:v>
                </c:pt>
                <c:pt idx="3">
                  <c:v>20</c:v>
                </c:pt>
                <c:pt idx="5">
                  <c:v>15</c:v>
                </c:pt>
                <c:pt idx="11">
                  <c:v>15</c:v>
                </c:pt>
                <c:pt idx="18">
                  <c:v>3</c:v>
                </c:pt>
                <c:pt idx="23">
                  <c:v>15</c:v>
                </c:pt>
                <c:pt idx="24">
                  <c:v>10</c:v>
                </c:pt>
                <c:pt idx="27">
                  <c:v>3</c:v>
                </c:pt>
                <c:pt idx="30">
                  <c:v>17</c:v>
                </c:pt>
                <c:pt idx="31">
                  <c:v>15</c:v>
                </c:pt>
                <c:pt idx="32">
                  <c:v>25</c:v>
                </c:pt>
                <c:pt idx="36">
                  <c:v>19</c:v>
                </c:pt>
                <c:pt idx="47">
                  <c:v>8</c:v>
                </c:pt>
                <c:pt idx="50">
                  <c:v>17</c:v>
                </c:pt>
                <c:pt idx="53">
                  <c:v>22</c:v>
                </c:pt>
                <c:pt idx="54">
                  <c:v>22</c:v>
                </c:pt>
                <c:pt idx="66">
                  <c:v>9</c:v>
                </c:pt>
                <c:pt idx="72">
                  <c:v>20</c:v>
                </c:pt>
                <c:pt idx="74">
                  <c:v>31</c:v>
                </c:pt>
                <c:pt idx="76">
                  <c:v>16</c:v>
                </c:pt>
                <c:pt idx="88">
                  <c:v>15</c:v>
                </c:pt>
                <c:pt idx="89">
                  <c:v>14</c:v>
                </c:pt>
                <c:pt idx="90">
                  <c:v>20</c:v>
                </c:pt>
                <c:pt idx="94">
                  <c:v>54</c:v>
                </c:pt>
                <c:pt idx="95">
                  <c:v>8</c:v>
                </c:pt>
              </c:numCache>
            </c:numRef>
          </c:val>
          <c:extLst>
            <c:ext xmlns:c16="http://schemas.microsoft.com/office/drawing/2014/chart" uri="{C3380CC4-5D6E-409C-BE32-E72D297353CC}">
              <c16:uniqueId val="{00000018-04E3-41BA-AA3A-7313E4CC5207}"/>
            </c:ext>
          </c:extLst>
        </c:ser>
        <c:ser>
          <c:idx val="6"/>
          <c:order val="6"/>
          <c:tx>
            <c:strRef>
              <c:f>Dashboard_Interactive!$H$3:$H$4</c:f>
              <c:strCache>
                <c:ptCount val="1"/>
                <c:pt idx="0">
                  <c:v>7</c:v>
                </c:pt>
              </c:strCache>
            </c:strRef>
          </c:tx>
          <c:spPr>
            <a:solidFill>
              <a:schemeClr val="accent1">
                <a:lumMod val="60000"/>
              </a:schemeClr>
            </a:solidFill>
            <a:ln>
              <a:noFill/>
            </a:ln>
            <a:effectLst/>
          </c:spPr>
          <c:invertIfNegative val="0"/>
          <c:cat>
            <c:strRef>
              <c:f>Dashboard_Interactive!$A$5:$A$115</c:f>
              <c:strCache>
                <c:ptCount val="110"/>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pt idx="104">
                  <c:v>Leg Press</c:v>
                </c:pt>
                <c:pt idx="105">
                  <c:v>Reverse Pec Deck</c:v>
                </c:pt>
                <c:pt idx="106">
                  <c:v>Straight Arm Push Down</c:v>
                </c:pt>
                <c:pt idx="107">
                  <c:v>Triceps Pushdown with Rope and Cable</c:v>
                </c:pt>
                <c:pt idx="108">
                  <c:v>Back Fly Machine</c:v>
                </c:pt>
                <c:pt idx="109">
                  <c:v>Cable Pulldown</c:v>
                </c:pt>
              </c:strCache>
            </c:strRef>
          </c:cat>
          <c:val>
            <c:numRef>
              <c:f>Dashboard_Interactive!$H$5:$H$115</c:f>
              <c:numCache>
                <c:formatCode>General</c:formatCode>
                <c:ptCount val="110"/>
                <c:pt idx="1">
                  <c:v>47</c:v>
                </c:pt>
                <c:pt idx="3">
                  <c:v>15</c:v>
                </c:pt>
                <c:pt idx="5">
                  <c:v>12</c:v>
                </c:pt>
                <c:pt idx="9">
                  <c:v>13</c:v>
                </c:pt>
                <c:pt idx="24">
                  <c:v>32</c:v>
                </c:pt>
                <c:pt idx="26">
                  <c:v>12</c:v>
                </c:pt>
                <c:pt idx="28">
                  <c:v>4</c:v>
                </c:pt>
                <c:pt idx="32">
                  <c:v>60</c:v>
                </c:pt>
                <c:pt idx="35">
                  <c:v>12</c:v>
                </c:pt>
                <c:pt idx="40">
                  <c:v>12</c:v>
                </c:pt>
                <c:pt idx="42">
                  <c:v>43</c:v>
                </c:pt>
                <c:pt idx="52">
                  <c:v>16</c:v>
                </c:pt>
                <c:pt idx="53">
                  <c:v>12</c:v>
                </c:pt>
                <c:pt idx="54">
                  <c:v>16</c:v>
                </c:pt>
                <c:pt idx="58">
                  <c:v>4</c:v>
                </c:pt>
                <c:pt idx="59">
                  <c:v>48</c:v>
                </c:pt>
                <c:pt idx="66">
                  <c:v>5</c:v>
                </c:pt>
                <c:pt idx="72">
                  <c:v>17</c:v>
                </c:pt>
                <c:pt idx="82">
                  <c:v>48</c:v>
                </c:pt>
                <c:pt idx="94">
                  <c:v>17</c:v>
                </c:pt>
                <c:pt idx="96">
                  <c:v>8</c:v>
                </c:pt>
              </c:numCache>
            </c:numRef>
          </c:val>
          <c:extLst>
            <c:ext xmlns:c16="http://schemas.microsoft.com/office/drawing/2014/chart" uri="{C3380CC4-5D6E-409C-BE32-E72D297353CC}">
              <c16:uniqueId val="{00000019-04E3-41BA-AA3A-7313E4CC5207}"/>
            </c:ext>
          </c:extLst>
        </c:ser>
        <c:ser>
          <c:idx val="7"/>
          <c:order val="7"/>
          <c:tx>
            <c:strRef>
              <c:f>Dashboard_Interactive!$I$3:$I$4</c:f>
              <c:strCache>
                <c:ptCount val="1"/>
                <c:pt idx="0">
                  <c:v>8</c:v>
                </c:pt>
              </c:strCache>
            </c:strRef>
          </c:tx>
          <c:spPr>
            <a:solidFill>
              <a:schemeClr val="accent2">
                <a:lumMod val="60000"/>
              </a:schemeClr>
            </a:solidFill>
            <a:ln>
              <a:noFill/>
            </a:ln>
            <a:effectLst/>
          </c:spPr>
          <c:invertIfNegative val="0"/>
          <c:cat>
            <c:strRef>
              <c:f>Dashboard_Interactive!$A$5:$A$115</c:f>
              <c:strCache>
                <c:ptCount val="110"/>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pt idx="104">
                  <c:v>Leg Press</c:v>
                </c:pt>
                <c:pt idx="105">
                  <c:v>Reverse Pec Deck</c:v>
                </c:pt>
                <c:pt idx="106">
                  <c:v>Straight Arm Push Down</c:v>
                </c:pt>
                <c:pt idx="107">
                  <c:v>Triceps Pushdown with Rope and Cable</c:v>
                </c:pt>
                <c:pt idx="108">
                  <c:v>Back Fly Machine</c:v>
                </c:pt>
                <c:pt idx="109">
                  <c:v>Cable Pulldown</c:v>
                </c:pt>
              </c:strCache>
            </c:strRef>
          </c:cat>
          <c:val>
            <c:numRef>
              <c:f>Dashboard_Interactive!$I$5:$I$115</c:f>
              <c:numCache>
                <c:formatCode>General</c:formatCode>
                <c:ptCount val="110"/>
                <c:pt idx="0">
                  <c:v>13</c:v>
                </c:pt>
                <c:pt idx="2">
                  <c:v>24</c:v>
                </c:pt>
                <c:pt idx="3">
                  <c:v>25</c:v>
                </c:pt>
                <c:pt idx="4">
                  <c:v>13</c:v>
                </c:pt>
                <c:pt idx="6">
                  <c:v>13</c:v>
                </c:pt>
                <c:pt idx="10">
                  <c:v>14</c:v>
                </c:pt>
                <c:pt idx="12">
                  <c:v>4</c:v>
                </c:pt>
                <c:pt idx="16">
                  <c:v>8</c:v>
                </c:pt>
                <c:pt idx="24">
                  <c:v>5</c:v>
                </c:pt>
                <c:pt idx="26">
                  <c:v>12</c:v>
                </c:pt>
                <c:pt idx="28">
                  <c:v>42</c:v>
                </c:pt>
                <c:pt idx="29">
                  <c:v>12</c:v>
                </c:pt>
                <c:pt idx="30">
                  <c:v>12</c:v>
                </c:pt>
                <c:pt idx="31">
                  <c:v>16</c:v>
                </c:pt>
                <c:pt idx="32">
                  <c:v>33</c:v>
                </c:pt>
                <c:pt idx="33">
                  <c:v>4</c:v>
                </c:pt>
                <c:pt idx="34">
                  <c:v>8</c:v>
                </c:pt>
                <c:pt idx="35">
                  <c:v>16</c:v>
                </c:pt>
                <c:pt idx="37">
                  <c:v>3</c:v>
                </c:pt>
                <c:pt idx="38">
                  <c:v>9</c:v>
                </c:pt>
                <c:pt idx="42">
                  <c:v>26</c:v>
                </c:pt>
                <c:pt idx="43">
                  <c:v>9</c:v>
                </c:pt>
                <c:pt idx="45">
                  <c:v>12</c:v>
                </c:pt>
                <c:pt idx="50">
                  <c:v>2</c:v>
                </c:pt>
                <c:pt idx="52">
                  <c:v>13</c:v>
                </c:pt>
                <c:pt idx="53">
                  <c:v>16</c:v>
                </c:pt>
                <c:pt idx="54">
                  <c:v>16</c:v>
                </c:pt>
                <c:pt idx="60">
                  <c:v>9</c:v>
                </c:pt>
                <c:pt idx="64">
                  <c:v>1</c:v>
                </c:pt>
                <c:pt idx="66">
                  <c:v>24</c:v>
                </c:pt>
                <c:pt idx="67">
                  <c:v>16</c:v>
                </c:pt>
                <c:pt idx="70">
                  <c:v>12</c:v>
                </c:pt>
                <c:pt idx="72">
                  <c:v>24</c:v>
                </c:pt>
                <c:pt idx="76">
                  <c:v>4</c:v>
                </c:pt>
                <c:pt idx="77">
                  <c:v>12</c:v>
                </c:pt>
                <c:pt idx="81">
                  <c:v>12</c:v>
                </c:pt>
                <c:pt idx="82">
                  <c:v>24</c:v>
                </c:pt>
                <c:pt idx="86">
                  <c:v>8</c:v>
                </c:pt>
                <c:pt idx="94">
                  <c:v>17</c:v>
                </c:pt>
                <c:pt idx="96">
                  <c:v>8</c:v>
                </c:pt>
              </c:numCache>
            </c:numRef>
          </c:val>
          <c:extLst>
            <c:ext xmlns:c16="http://schemas.microsoft.com/office/drawing/2014/chart" uri="{C3380CC4-5D6E-409C-BE32-E72D297353CC}">
              <c16:uniqueId val="{0000001A-04E3-41BA-AA3A-7313E4CC5207}"/>
            </c:ext>
          </c:extLst>
        </c:ser>
        <c:ser>
          <c:idx val="8"/>
          <c:order val="8"/>
          <c:tx>
            <c:strRef>
              <c:f>Dashboard_Interactive!$J$3:$J$4</c:f>
              <c:strCache>
                <c:ptCount val="1"/>
                <c:pt idx="0">
                  <c:v>9</c:v>
                </c:pt>
              </c:strCache>
            </c:strRef>
          </c:tx>
          <c:spPr>
            <a:solidFill>
              <a:schemeClr val="accent3">
                <a:lumMod val="60000"/>
              </a:schemeClr>
            </a:solidFill>
            <a:ln>
              <a:noFill/>
            </a:ln>
            <a:effectLst/>
          </c:spPr>
          <c:invertIfNegative val="0"/>
          <c:cat>
            <c:strRef>
              <c:f>Dashboard_Interactive!$A$5:$A$115</c:f>
              <c:strCache>
                <c:ptCount val="110"/>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pt idx="104">
                  <c:v>Leg Press</c:v>
                </c:pt>
                <c:pt idx="105">
                  <c:v>Reverse Pec Deck</c:v>
                </c:pt>
                <c:pt idx="106">
                  <c:v>Straight Arm Push Down</c:v>
                </c:pt>
                <c:pt idx="107">
                  <c:v>Triceps Pushdown with Rope and Cable</c:v>
                </c:pt>
                <c:pt idx="108">
                  <c:v>Back Fly Machine</c:v>
                </c:pt>
                <c:pt idx="109">
                  <c:v>Cable Pulldown</c:v>
                </c:pt>
              </c:strCache>
            </c:strRef>
          </c:cat>
          <c:val>
            <c:numRef>
              <c:f>Dashboard_Interactive!$J$5:$J$115</c:f>
              <c:numCache>
                <c:formatCode>General</c:formatCode>
                <c:ptCount val="110"/>
                <c:pt idx="2">
                  <c:v>18</c:v>
                </c:pt>
                <c:pt idx="3">
                  <c:v>18</c:v>
                </c:pt>
                <c:pt idx="6">
                  <c:v>9</c:v>
                </c:pt>
                <c:pt idx="10">
                  <c:v>10</c:v>
                </c:pt>
                <c:pt idx="11">
                  <c:v>15</c:v>
                </c:pt>
                <c:pt idx="16">
                  <c:v>6</c:v>
                </c:pt>
                <c:pt idx="17">
                  <c:v>9</c:v>
                </c:pt>
                <c:pt idx="22">
                  <c:v>6</c:v>
                </c:pt>
                <c:pt idx="24">
                  <c:v>18</c:v>
                </c:pt>
                <c:pt idx="26">
                  <c:v>10</c:v>
                </c:pt>
                <c:pt idx="30">
                  <c:v>9</c:v>
                </c:pt>
                <c:pt idx="31">
                  <c:v>7</c:v>
                </c:pt>
                <c:pt idx="32">
                  <c:v>22</c:v>
                </c:pt>
                <c:pt idx="34">
                  <c:v>6</c:v>
                </c:pt>
                <c:pt idx="35">
                  <c:v>11</c:v>
                </c:pt>
                <c:pt idx="38">
                  <c:v>6</c:v>
                </c:pt>
                <c:pt idx="42">
                  <c:v>10</c:v>
                </c:pt>
                <c:pt idx="43">
                  <c:v>6</c:v>
                </c:pt>
                <c:pt idx="45">
                  <c:v>6</c:v>
                </c:pt>
                <c:pt idx="50">
                  <c:v>9</c:v>
                </c:pt>
                <c:pt idx="54">
                  <c:v>15</c:v>
                </c:pt>
                <c:pt idx="60">
                  <c:v>6</c:v>
                </c:pt>
                <c:pt idx="66">
                  <c:v>19</c:v>
                </c:pt>
                <c:pt idx="67">
                  <c:v>17</c:v>
                </c:pt>
                <c:pt idx="70">
                  <c:v>9</c:v>
                </c:pt>
                <c:pt idx="72">
                  <c:v>18</c:v>
                </c:pt>
                <c:pt idx="75">
                  <c:v>4</c:v>
                </c:pt>
                <c:pt idx="81">
                  <c:v>18</c:v>
                </c:pt>
                <c:pt idx="82">
                  <c:v>9</c:v>
                </c:pt>
                <c:pt idx="86">
                  <c:v>5</c:v>
                </c:pt>
                <c:pt idx="87">
                  <c:v>12</c:v>
                </c:pt>
                <c:pt idx="94">
                  <c:v>13</c:v>
                </c:pt>
                <c:pt idx="96">
                  <c:v>6</c:v>
                </c:pt>
                <c:pt idx="98">
                  <c:v>13</c:v>
                </c:pt>
                <c:pt idx="99">
                  <c:v>20</c:v>
                </c:pt>
                <c:pt idx="100">
                  <c:v>11</c:v>
                </c:pt>
                <c:pt idx="101">
                  <c:v>9</c:v>
                </c:pt>
                <c:pt idx="102">
                  <c:v>4</c:v>
                </c:pt>
                <c:pt idx="103">
                  <c:v>2</c:v>
                </c:pt>
              </c:numCache>
            </c:numRef>
          </c:val>
          <c:extLst>
            <c:ext xmlns:c16="http://schemas.microsoft.com/office/drawing/2014/chart" uri="{C3380CC4-5D6E-409C-BE32-E72D297353CC}">
              <c16:uniqueId val="{00000000-CB33-4D96-BFA7-D24BE7466579}"/>
            </c:ext>
          </c:extLst>
        </c:ser>
        <c:ser>
          <c:idx val="9"/>
          <c:order val="9"/>
          <c:tx>
            <c:strRef>
              <c:f>Dashboard_Interactive!$K$3:$K$4</c:f>
              <c:strCache>
                <c:ptCount val="1"/>
                <c:pt idx="0">
                  <c:v>10</c:v>
                </c:pt>
              </c:strCache>
            </c:strRef>
          </c:tx>
          <c:spPr>
            <a:solidFill>
              <a:schemeClr val="accent4">
                <a:lumMod val="60000"/>
              </a:schemeClr>
            </a:solidFill>
            <a:ln>
              <a:noFill/>
            </a:ln>
            <a:effectLst/>
          </c:spPr>
          <c:invertIfNegative val="0"/>
          <c:cat>
            <c:strRef>
              <c:f>Dashboard_Interactive!$A$5:$A$115</c:f>
              <c:strCache>
                <c:ptCount val="110"/>
                <c:pt idx="0">
                  <c:v>Alternate Seated DB Curl</c:v>
                </c:pt>
                <c:pt idx="1">
                  <c:v>Anchored Single Arm Dumbbell Curl</c:v>
                </c:pt>
                <c:pt idx="2">
                  <c:v>Band External Rotations</c:v>
                </c:pt>
                <c:pt idx="3">
                  <c:v>Band Pull Aparts</c:v>
                </c:pt>
                <c:pt idx="4">
                  <c:v>Barbell Standing Calf Raise</c:v>
                </c:pt>
                <c:pt idx="5">
                  <c:v>Body Row</c:v>
                </c:pt>
                <c:pt idx="6">
                  <c:v>Bulgarian Split Squat</c:v>
                </c:pt>
                <c:pt idx="7">
                  <c:v>Cable Chest Press (2 Arm)</c:v>
                </c:pt>
                <c:pt idx="8">
                  <c:v>Cable External Rotation</c:v>
                </c:pt>
                <c:pt idx="9">
                  <c:v>Cable Fly (Standing)</c:v>
                </c:pt>
                <c:pt idx="10">
                  <c:v>Cable High To Mid Fly</c:v>
                </c:pt>
                <c:pt idx="11">
                  <c:v>Cable Lateral Raise (using elbow strap setup)</c:v>
                </c:pt>
                <c:pt idx="12">
                  <c:v>Cable Pull-Through</c:v>
                </c:pt>
                <c:pt idx="13">
                  <c:v>Cable Push-Downs</c:v>
                </c:pt>
                <c:pt idx="14">
                  <c:v>Calf Extension (Machine)</c:v>
                </c:pt>
                <c:pt idx="15">
                  <c:v>Captains Chair Knee Raises</c:v>
                </c:pt>
                <c:pt idx="16">
                  <c:v>Cat-Camel</c:v>
                </c:pt>
                <c:pt idx="17">
                  <c:v>Chest Supported DB Row (Spider)</c:v>
                </c:pt>
                <c:pt idx="18">
                  <c:v>Chest Supported Rear Delt Fly</c:v>
                </c:pt>
                <c:pt idx="19">
                  <c:v>Cross Body Cable Curl</c:v>
                </c:pt>
                <c:pt idx="20">
                  <c:v>Cycling</c:v>
                </c:pt>
                <c:pt idx="21">
                  <c:v>DB Cross Body Curl (Hammer Grip)</c:v>
                </c:pt>
                <c:pt idx="22">
                  <c:v>DB Neutral Press (slight Rotate To Underhand )</c:v>
                </c:pt>
                <c:pt idx="23">
                  <c:v>DB Spider Curl (Hammer)</c:v>
                </c:pt>
                <c:pt idx="24">
                  <c:v>Dead Hang</c:v>
                </c:pt>
                <c:pt idx="25">
                  <c:v>Dumbbell Lateral Raise</c:v>
                </c:pt>
                <c:pt idx="26">
                  <c:v>Dumbbell Romanian Deadlift</c:v>
                </c:pt>
                <c:pt idx="27">
                  <c:v>Dumbbell: Squeeze Curl - Neutral</c:v>
                </c:pt>
                <c:pt idx="28">
                  <c:v>Endless Rope</c:v>
                </c:pt>
                <c:pt idx="29">
                  <c:v>Face Pull</c:v>
                </c:pt>
                <c:pt idx="30">
                  <c:v>Face Pull (w External Rotation)</c:v>
                </c:pt>
                <c:pt idx="31">
                  <c:v>Farmer’s Hold</c:v>
                </c:pt>
                <c:pt idx="32">
                  <c:v>Farmer's Walk</c:v>
                </c:pt>
                <c:pt idx="33">
                  <c:v>Front-Foot-Elevated Split Squat</c:v>
                </c:pt>
                <c:pt idx="34">
                  <c:v>Glute Extension</c:v>
                </c:pt>
                <c:pt idx="35">
                  <c:v>Goblet Squat</c:v>
                </c:pt>
                <c:pt idx="36">
                  <c:v>Half-Kneeling Single Arm Cable Row</c:v>
                </c:pt>
                <c:pt idx="37">
                  <c:v>Half-Kneeling Single-Arm Cable Pulldown</c:v>
                </c:pt>
                <c:pt idx="38">
                  <c:v>Half-Kneeling Single-Arm Cable Row, Low-to-High Finish</c:v>
                </c:pt>
                <c:pt idx="39">
                  <c:v>Half-Kneeling Single-Arm DB Press</c:v>
                </c:pt>
                <c:pt idx="40">
                  <c:v>Hammer Curls with Rope and Cable</c:v>
                </c:pt>
                <c:pt idx="41">
                  <c:v>Hanging Knee Raises</c:v>
                </c:pt>
                <c:pt idx="42">
                  <c:v>High Cable Tricep Pushdown</c:v>
                </c:pt>
                <c:pt idx="43">
                  <c:v>Hip Hinge</c:v>
                </c:pt>
                <c:pt idx="44">
                  <c:v>Incline DB Hammer Curl</c:v>
                </c:pt>
                <c:pt idx="45">
                  <c:v>Incline Dumbbell Curl (Supinated)</c:v>
                </c:pt>
                <c:pt idx="46">
                  <c:v>Incline Push-up</c:v>
                </c:pt>
                <c:pt idx="47">
                  <c:v>Inverted KB Hold</c:v>
                </c:pt>
                <c:pt idx="48">
                  <c:v>Inverted KB Press</c:v>
                </c:pt>
                <c:pt idx="49">
                  <c:v>Kneeling Cable Row</c:v>
                </c:pt>
                <c:pt idx="50">
                  <c:v>Kneeling Single Arm Rope Cable Extension</c:v>
                </c:pt>
                <c:pt idx="51">
                  <c:v>Low-Incline DB Press (15–30°)</c:v>
                </c:pt>
                <c:pt idx="52">
                  <c:v>Machine Chest Press</c:v>
                </c:pt>
                <c:pt idx="53">
                  <c:v>Machine Row</c:v>
                </c:pt>
                <c:pt idx="54">
                  <c:v>Neutral Grip Dumbbell Floor Press</c:v>
                </c:pt>
                <c:pt idx="55">
                  <c:v>Neutral Grip Seated 2 Arm Row</c:v>
                </c:pt>
                <c:pt idx="56">
                  <c:v>Pallof Press</c:v>
                </c:pt>
                <c:pt idx="57">
                  <c:v>Pec Fly</c:v>
                </c:pt>
                <c:pt idx="58">
                  <c:v>Plate Loaded Seated Row</c:v>
                </c:pt>
                <c:pt idx="59">
                  <c:v>Plate Pinch</c:v>
                </c:pt>
                <c:pt idx="60">
                  <c:v>Prisoners Squat</c:v>
                </c:pt>
                <c:pt idx="61">
                  <c:v>Push-up</c:v>
                </c:pt>
                <c:pt idx="62">
                  <c:v>Push-up On Knees</c:v>
                </c:pt>
                <c:pt idx="63">
                  <c:v>Rear Delt Cable Fly</c:v>
                </c:pt>
                <c:pt idx="64">
                  <c:v>Reverse Lunge</c:v>
                </c:pt>
                <c:pt idx="65">
                  <c:v>Rope Push-Downs</c:v>
                </c:pt>
                <c:pt idx="66">
                  <c:v>Rowing</c:v>
                </c:pt>
                <c:pt idx="67">
                  <c:v>Scap Push Ups</c:v>
                </c:pt>
                <c:pt idx="68">
                  <c:v>Seat Cable Row (V / Narrow Neutral Grip)</c:v>
                </c:pt>
                <c:pt idx="69">
                  <c:v>Seated Calf Raise</c:v>
                </c:pt>
                <c:pt idx="70">
                  <c:v>Seated Neutral Grip DB Overhead Press</c:v>
                </c:pt>
                <c:pt idx="71">
                  <c:v>Seated Single Arm DB Curl - Anchored</c:v>
                </c:pt>
                <c:pt idx="72">
                  <c:v>Serratus Wall Slides (banded)</c:v>
                </c:pt>
                <c:pt idx="73">
                  <c:v>Side Plank</c:v>
                </c:pt>
                <c:pt idx="74">
                  <c:v>Single Arm Cable Extensions</c:v>
                </c:pt>
                <c:pt idx="75">
                  <c:v>Single Arm Cable Press</c:v>
                </c:pt>
                <c:pt idx="76">
                  <c:v>Single Arm Cable Press (split stance)</c:v>
                </c:pt>
                <c:pt idx="77">
                  <c:v>Single Arm Rope Curl (extended Arm Position )</c:v>
                </c:pt>
                <c:pt idx="78">
                  <c:v>Single-Arm Cable Row (Split Stance)</c:v>
                </c:pt>
                <c:pt idx="79">
                  <c:v>Single-Arm Cable Triceps Extension (Cross-Body)</c:v>
                </c:pt>
                <c:pt idx="80">
                  <c:v>Single-Arm DB Balance Press</c:v>
                </c:pt>
                <c:pt idx="81">
                  <c:v>Single-Arm Neutral Grip Cable Pulldown</c:v>
                </c:pt>
                <c:pt idx="82">
                  <c:v>Single-Arm Overhead Cable Extension</c:v>
                </c:pt>
                <c:pt idx="83">
                  <c:v>Single-Arm Vertical Plate Balance Press</c:v>
                </c:pt>
                <c:pt idx="84">
                  <c:v>Smith Machine Bench Press</c:v>
                </c:pt>
                <c:pt idx="85">
                  <c:v>Smith Machine Split Squat (rear foot elevated optional)</c:v>
                </c:pt>
                <c:pt idx="86">
                  <c:v>Standing Calf Raise</c:v>
                </c:pt>
                <c:pt idx="87">
                  <c:v>Standing One Arm Bicep Curl with Cable (Anchored)</c:v>
                </c:pt>
                <c:pt idx="88">
                  <c:v>Standing One Arm Extended Cable Curls</c:v>
                </c:pt>
                <c:pt idx="89">
                  <c:v>Standing Single Arm Cable Curl</c:v>
                </c:pt>
                <c:pt idx="90">
                  <c:v>Suitcase Carries</c:v>
                </c:pt>
                <c:pt idx="91">
                  <c:v>Suitcase Holds</c:v>
                </c:pt>
                <c:pt idx="92">
                  <c:v>Supine Press Machine - Plate Loaded (Planet Fitness)</c:v>
                </c:pt>
                <c:pt idx="93">
                  <c:v>Tibia Flex</c:v>
                </c:pt>
                <c:pt idx="94">
                  <c:v>Treadmill Walking</c:v>
                </c:pt>
                <c:pt idx="95">
                  <c:v>Vertical DB Scap extension</c:v>
                </c:pt>
                <c:pt idx="96">
                  <c:v>Walking Lunges</c:v>
                </c:pt>
                <c:pt idx="97">
                  <c:v>Cable Triceps Extension - "Quad"</c:v>
                </c:pt>
                <c:pt idx="98">
                  <c:v>Chest-Supported Machine Row (formerly “Machine Press”)</c:v>
                </c:pt>
                <c:pt idx="99">
                  <c:v>Internal Cable Rotation</c:v>
                </c:pt>
                <c:pt idx="100">
                  <c:v>Supine Press Machine - Plate Loaded</c:v>
                </c:pt>
                <c:pt idx="101">
                  <c:v>Standing Calf Raises using Machine</c:v>
                </c:pt>
                <c:pt idx="102">
                  <c:v>Neutral Grip Machine Press</c:v>
                </c:pt>
                <c:pt idx="103">
                  <c:v>Cross Body Single Arm Chest Press (machine)</c:v>
                </c:pt>
                <c:pt idx="104">
                  <c:v>Leg Press</c:v>
                </c:pt>
                <c:pt idx="105">
                  <c:v>Reverse Pec Deck</c:v>
                </c:pt>
                <c:pt idx="106">
                  <c:v>Straight Arm Push Down</c:v>
                </c:pt>
                <c:pt idx="107">
                  <c:v>Triceps Pushdown with Rope and Cable</c:v>
                </c:pt>
                <c:pt idx="108">
                  <c:v>Back Fly Machine</c:v>
                </c:pt>
                <c:pt idx="109">
                  <c:v>Cable Pulldown</c:v>
                </c:pt>
              </c:strCache>
            </c:strRef>
          </c:cat>
          <c:val>
            <c:numRef>
              <c:f>Dashboard_Interactive!$K$5:$K$115</c:f>
              <c:numCache>
                <c:formatCode>General</c:formatCode>
                <c:ptCount val="110"/>
                <c:pt idx="2">
                  <c:v>18</c:v>
                </c:pt>
                <c:pt idx="3">
                  <c:v>4</c:v>
                </c:pt>
                <c:pt idx="6">
                  <c:v>9</c:v>
                </c:pt>
                <c:pt idx="9">
                  <c:v>2</c:v>
                </c:pt>
                <c:pt idx="10">
                  <c:v>10</c:v>
                </c:pt>
                <c:pt idx="11">
                  <c:v>9</c:v>
                </c:pt>
                <c:pt idx="16">
                  <c:v>2</c:v>
                </c:pt>
                <c:pt idx="17">
                  <c:v>18</c:v>
                </c:pt>
                <c:pt idx="24">
                  <c:v>12</c:v>
                </c:pt>
                <c:pt idx="26">
                  <c:v>9</c:v>
                </c:pt>
                <c:pt idx="30">
                  <c:v>3</c:v>
                </c:pt>
                <c:pt idx="31">
                  <c:v>6</c:v>
                </c:pt>
                <c:pt idx="32">
                  <c:v>22</c:v>
                </c:pt>
                <c:pt idx="34">
                  <c:v>7</c:v>
                </c:pt>
                <c:pt idx="42">
                  <c:v>3</c:v>
                </c:pt>
                <c:pt idx="43">
                  <c:v>4</c:v>
                </c:pt>
                <c:pt idx="50">
                  <c:v>15</c:v>
                </c:pt>
                <c:pt idx="54">
                  <c:v>5</c:v>
                </c:pt>
                <c:pt idx="60">
                  <c:v>4</c:v>
                </c:pt>
                <c:pt idx="66">
                  <c:v>2</c:v>
                </c:pt>
                <c:pt idx="67">
                  <c:v>11</c:v>
                </c:pt>
                <c:pt idx="70">
                  <c:v>3</c:v>
                </c:pt>
                <c:pt idx="72">
                  <c:v>19</c:v>
                </c:pt>
                <c:pt idx="75">
                  <c:v>7</c:v>
                </c:pt>
                <c:pt idx="81">
                  <c:v>21</c:v>
                </c:pt>
                <c:pt idx="82">
                  <c:v>3</c:v>
                </c:pt>
                <c:pt idx="86">
                  <c:v>4</c:v>
                </c:pt>
                <c:pt idx="87">
                  <c:v>21</c:v>
                </c:pt>
                <c:pt idx="94">
                  <c:v>13</c:v>
                </c:pt>
                <c:pt idx="98">
                  <c:v>4</c:v>
                </c:pt>
                <c:pt idx="100">
                  <c:v>8</c:v>
                </c:pt>
                <c:pt idx="101">
                  <c:v>9</c:v>
                </c:pt>
                <c:pt idx="104">
                  <c:v>8</c:v>
                </c:pt>
                <c:pt idx="105">
                  <c:v>13</c:v>
                </c:pt>
                <c:pt idx="106">
                  <c:v>6</c:v>
                </c:pt>
                <c:pt idx="107">
                  <c:v>10</c:v>
                </c:pt>
                <c:pt idx="108">
                  <c:v>3</c:v>
                </c:pt>
                <c:pt idx="109">
                  <c:v>2</c:v>
                </c:pt>
              </c:numCache>
            </c:numRef>
          </c:val>
          <c:extLst>
            <c:ext xmlns:c16="http://schemas.microsoft.com/office/drawing/2014/chart" uri="{C3380CC4-5D6E-409C-BE32-E72D297353CC}">
              <c16:uniqueId val="{00000000-B6E6-4DD7-B689-71111F93C50C}"/>
            </c:ext>
          </c:extLst>
        </c:ser>
        <c:dLbls>
          <c:showLegendKey val="0"/>
          <c:showVal val="0"/>
          <c:showCatName val="0"/>
          <c:showSerName val="0"/>
          <c:showPercent val="0"/>
          <c:showBubbleSize val="0"/>
        </c:dLbls>
        <c:gapWidth val="182"/>
        <c:axId val="900002863"/>
        <c:axId val="900000943"/>
      </c:barChart>
      <c:catAx>
        <c:axId val="900002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000943"/>
        <c:crosses val="autoZero"/>
        <c:auto val="1"/>
        <c:lblAlgn val="ctr"/>
        <c:lblOffset val="100"/>
        <c:noMultiLvlLbl val="0"/>
      </c:catAx>
      <c:valAx>
        <c:axId val="900000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002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28-4A4B-802D-A6BA644540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28-4A4B-802D-A6BA644540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28-4A4B-802D-A6BA644540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528-4A4B-802D-A6BA644540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528-4A4B-802D-A6BA644540A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528-4A4B-802D-A6BA644540A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528-4A4B-802D-A6BA644540A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528-4A4B-802D-A6BA644540AC}"/>
              </c:ext>
            </c:extLst>
          </c:dPt>
          <c:cat>
            <c:strRef>
              <c:f>Dashboard_Overview!$A$25:$A$32</c:f>
              <c:strCache>
                <c:ptCount val="8"/>
                <c:pt idx="0">
                  <c:v>Pull</c:v>
                </c:pt>
                <c:pt idx="1">
                  <c:v>Push</c:v>
                </c:pt>
                <c:pt idx="2">
                  <c:v>Legs</c:v>
                </c:pt>
                <c:pt idx="3">
                  <c:v>Biceps</c:v>
                </c:pt>
                <c:pt idx="4">
                  <c:v>Triceps</c:v>
                </c:pt>
                <c:pt idx="5">
                  <c:v>Core</c:v>
                </c:pt>
                <c:pt idx="6">
                  <c:v>Carry/Grip</c:v>
                </c:pt>
                <c:pt idx="7">
                  <c:v>Cardio</c:v>
                </c:pt>
              </c:strCache>
            </c:strRef>
          </c:cat>
          <c:val>
            <c:numRef>
              <c:f>Dashboard_Overview!$B$25:$B$32</c:f>
              <c:numCache>
                <c:formatCode>General</c:formatCode>
                <c:ptCount val="8"/>
                <c:pt idx="0">
                  <c:v>545</c:v>
                </c:pt>
                <c:pt idx="1">
                  <c:v>513</c:v>
                </c:pt>
                <c:pt idx="2">
                  <c:v>277</c:v>
                </c:pt>
                <c:pt idx="3">
                  <c:v>407</c:v>
                </c:pt>
                <c:pt idx="4">
                  <c:v>536</c:v>
                </c:pt>
                <c:pt idx="5">
                  <c:v>63</c:v>
                </c:pt>
                <c:pt idx="6">
                  <c:v>584</c:v>
                </c:pt>
                <c:pt idx="7">
                  <c:v>285</c:v>
                </c:pt>
              </c:numCache>
            </c:numRef>
          </c:val>
          <c:extLst>
            <c:ext xmlns:c16="http://schemas.microsoft.com/office/drawing/2014/chart" uri="{C3380CC4-5D6E-409C-BE32-E72D297353CC}">
              <c16:uniqueId val="{00000000-6B10-4BBA-803B-B23541FCBED0}"/>
            </c:ext>
          </c:extLst>
        </c:ser>
        <c:ser>
          <c:idx val="1"/>
          <c:order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11-0528-4A4B-802D-A6BA644540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0528-4A4B-802D-A6BA644540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0528-4A4B-802D-A6BA644540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0528-4A4B-802D-A6BA644540A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9-0528-4A4B-802D-A6BA644540A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B-0528-4A4B-802D-A6BA644540A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D-0528-4A4B-802D-A6BA644540A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F-0528-4A4B-802D-A6BA644540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Dashboard_Overview!$A$25:$A$32</c:f>
              <c:strCache>
                <c:ptCount val="8"/>
                <c:pt idx="0">
                  <c:v>Pull</c:v>
                </c:pt>
                <c:pt idx="1">
                  <c:v>Push</c:v>
                </c:pt>
                <c:pt idx="2">
                  <c:v>Legs</c:v>
                </c:pt>
                <c:pt idx="3">
                  <c:v>Biceps</c:v>
                </c:pt>
                <c:pt idx="4">
                  <c:v>Triceps</c:v>
                </c:pt>
                <c:pt idx="5">
                  <c:v>Core</c:v>
                </c:pt>
                <c:pt idx="6">
                  <c:v>Carry/Grip</c:v>
                </c:pt>
                <c:pt idx="7">
                  <c:v>Cardio</c:v>
                </c:pt>
              </c:strCache>
            </c:strRef>
          </c:cat>
          <c:val>
            <c:numRef>
              <c:f>Dashboard_Overview!$C$25:$C$32</c:f>
              <c:numCache>
                <c:formatCode>General</c:formatCode>
                <c:ptCount val="8"/>
                <c:pt idx="0">
                  <c:v>8.5</c:v>
                </c:pt>
                <c:pt idx="1">
                  <c:v>8</c:v>
                </c:pt>
                <c:pt idx="2">
                  <c:v>4.3</c:v>
                </c:pt>
                <c:pt idx="3">
                  <c:v>6.3</c:v>
                </c:pt>
                <c:pt idx="4">
                  <c:v>8.3000000000000007</c:v>
                </c:pt>
                <c:pt idx="5">
                  <c:v>1</c:v>
                </c:pt>
                <c:pt idx="6">
                  <c:v>9.1</c:v>
                </c:pt>
                <c:pt idx="7">
                  <c:v>4.4000000000000004</c:v>
                </c:pt>
              </c:numCache>
            </c:numRef>
          </c:val>
          <c:extLst>
            <c:ext xmlns:c16="http://schemas.microsoft.com/office/drawing/2014/chart" uri="{C3380CC4-5D6E-409C-BE32-E72D297353CC}">
              <c16:uniqueId val="{00000001-6B10-4BBA-803B-B23541FCBED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Weight</a:t>
            </a:r>
            <a:r>
              <a:rPr lang="en-US" baseline="0"/>
              <a:t> Progression by 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Dashboard_Exercises!$D$18</c:f>
              <c:strCache>
                <c:ptCount val="1"/>
                <c:pt idx="0">
                  <c:v>Max Weight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Dashboard_Exercises!$A$19:$C$26</c:f>
              <c:multiLvlStrCache>
                <c:ptCount val="8"/>
                <c:lvl>
                  <c:pt idx="6">
                    <c:v>63.1</c:v>
                  </c:pt>
                  <c:pt idx="7">
                    <c:v>66.2</c:v>
                  </c:pt>
                </c:lvl>
                <c:lvl>
                  <c:pt idx="0">
                    <c:v>0</c:v>
                  </c:pt>
                  <c:pt idx="1">
                    <c:v>0</c:v>
                  </c:pt>
                  <c:pt idx="2">
                    <c:v>0</c:v>
                  </c:pt>
                  <c:pt idx="3">
                    <c:v>0</c:v>
                  </c:pt>
                  <c:pt idx="4">
                    <c:v>0</c:v>
                  </c:pt>
                  <c:pt idx="5">
                    <c:v>0</c:v>
                  </c:pt>
                  <c:pt idx="6">
                    <c:v>43</c:v>
                  </c:pt>
                  <c:pt idx="7">
                    <c:v>26</c:v>
                  </c:pt>
                </c:lvl>
                <c:lvl>
                  <c:pt idx="0">
                    <c:v>1</c:v>
                  </c:pt>
                  <c:pt idx="1">
                    <c:v>2</c:v>
                  </c:pt>
                  <c:pt idx="2">
                    <c:v>3</c:v>
                  </c:pt>
                  <c:pt idx="3">
                    <c:v>4</c:v>
                  </c:pt>
                  <c:pt idx="4">
                    <c:v>5</c:v>
                  </c:pt>
                  <c:pt idx="5">
                    <c:v>6</c:v>
                  </c:pt>
                  <c:pt idx="6">
                    <c:v>7</c:v>
                  </c:pt>
                  <c:pt idx="7">
                    <c:v>8</c:v>
                  </c:pt>
                </c:lvl>
              </c:multiLvlStrCache>
            </c:multiLvlStrRef>
          </c:cat>
          <c:val>
            <c:numRef>
              <c:f>Dashboard_Exercises!$D$19:$D$26</c:f>
              <c:numCache>
                <c:formatCode>General</c:formatCode>
                <c:ptCount val="8"/>
                <c:pt idx="0">
                  <c:v>0</c:v>
                </c:pt>
                <c:pt idx="1">
                  <c:v>0</c:v>
                </c:pt>
                <c:pt idx="2">
                  <c:v>0</c:v>
                </c:pt>
                <c:pt idx="3">
                  <c:v>0</c:v>
                </c:pt>
                <c:pt idx="4">
                  <c:v>0</c:v>
                </c:pt>
                <c:pt idx="5">
                  <c:v>0</c:v>
                </c:pt>
                <c:pt idx="6">
                  <c:v>75</c:v>
                </c:pt>
                <c:pt idx="7">
                  <c:v>75</c:v>
                </c:pt>
              </c:numCache>
            </c:numRef>
          </c:val>
          <c:smooth val="0"/>
          <c:extLst>
            <c:ext xmlns:c16="http://schemas.microsoft.com/office/drawing/2014/chart" uri="{C3380CC4-5D6E-409C-BE32-E72D297353CC}">
              <c16:uniqueId val="{00000000-EE4B-4370-BE89-E6A1E421CBBC}"/>
            </c:ext>
          </c:extLst>
        </c:ser>
        <c:dLbls>
          <c:showLegendKey val="0"/>
          <c:showVal val="0"/>
          <c:showCatName val="0"/>
          <c:showSerName val="0"/>
          <c:showPercent val="0"/>
          <c:showBubbleSize val="0"/>
        </c:dLbls>
        <c:marker val="1"/>
        <c:smooth val="0"/>
        <c:axId val="321382960"/>
        <c:axId val="321393040"/>
      </c:lineChart>
      <c:catAx>
        <c:axId val="32138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93040"/>
        <c:crosses val="autoZero"/>
        <c:auto val="1"/>
        <c:lblAlgn val="ctr"/>
        <c:lblOffset val="100"/>
        <c:noMultiLvlLbl val="0"/>
      </c:catAx>
      <c:valAx>
        <c:axId val="321393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8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Dashboard_Exercises!$A$18</c:f>
              <c:strCache>
                <c:ptCount val="1"/>
                <c:pt idx="0">
                  <c:v>Phase</c:v>
                </c:pt>
              </c:strCache>
            </c:strRef>
          </c:tx>
          <c:spPr>
            <a:solidFill>
              <a:schemeClr val="accent1"/>
            </a:solidFill>
            <a:ln>
              <a:noFill/>
            </a:ln>
            <a:effectLst/>
          </c:spPr>
          <c:invertIfNegative val="0"/>
          <c:val>
            <c:numRef>
              <c:f>Dashboard_Exercises!$A$19:$A$26</c:f>
              <c:numCache>
                <c:formatCode>General</c:formatCode>
                <c:ptCount val="8"/>
                <c:pt idx="0">
                  <c:v>1</c:v>
                </c:pt>
                <c:pt idx="1">
                  <c:v>2</c:v>
                </c:pt>
                <c:pt idx="2">
                  <c:v>3</c:v>
                </c:pt>
                <c:pt idx="3">
                  <c:v>4</c:v>
                </c:pt>
                <c:pt idx="4">
                  <c:v>5</c:v>
                </c:pt>
                <c:pt idx="5">
                  <c:v>6</c:v>
                </c:pt>
                <c:pt idx="6">
                  <c:v>7</c:v>
                </c:pt>
                <c:pt idx="7">
                  <c:v>8</c:v>
                </c:pt>
              </c:numCache>
            </c:numRef>
          </c:val>
          <c:extLst>
            <c:ext xmlns:c16="http://schemas.microsoft.com/office/drawing/2014/chart" uri="{C3380CC4-5D6E-409C-BE32-E72D297353CC}">
              <c16:uniqueId val="{00000000-4BF7-41CE-B576-C04ABBB582A6}"/>
            </c:ext>
          </c:extLst>
        </c:ser>
        <c:dLbls>
          <c:showLegendKey val="0"/>
          <c:showVal val="0"/>
          <c:showCatName val="0"/>
          <c:showSerName val="0"/>
          <c:showPercent val="0"/>
          <c:showBubbleSize val="0"/>
        </c:dLbls>
        <c:gapWidth val="219"/>
        <c:overlap val="-27"/>
        <c:axId val="762880271"/>
        <c:axId val="762892271"/>
      </c:barChart>
      <c:barChart>
        <c:barDir val="col"/>
        <c:grouping val="clustered"/>
        <c:varyColors val="0"/>
        <c:ser>
          <c:idx val="1"/>
          <c:order val="1"/>
          <c:tx>
            <c:strRef>
              <c:f>Dashboard_Exercises!$B$18</c:f>
              <c:strCache>
                <c:ptCount val="1"/>
                <c:pt idx="0">
                  <c:v>Sets</c:v>
                </c:pt>
              </c:strCache>
            </c:strRef>
          </c:tx>
          <c:spPr>
            <a:solidFill>
              <a:schemeClr val="accent2"/>
            </a:solidFill>
            <a:ln>
              <a:noFill/>
            </a:ln>
            <a:effectLst/>
          </c:spPr>
          <c:invertIfNegative val="0"/>
          <c:val>
            <c:numRef>
              <c:f>Dashboard_Exercises!$B$19:$B$26</c:f>
              <c:numCache>
                <c:formatCode>General</c:formatCode>
                <c:ptCount val="8"/>
                <c:pt idx="0">
                  <c:v>0</c:v>
                </c:pt>
                <c:pt idx="1">
                  <c:v>0</c:v>
                </c:pt>
                <c:pt idx="2">
                  <c:v>0</c:v>
                </c:pt>
                <c:pt idx="3">
                  <c:v>0</c:v>
                </c:pt>
                <c:pt idx="4">
                  <c:v>0</c:v>
                </c:pt>
                <c:pt idx="5">
                  <c:v>0</c:v>
                </c:pt>
                <c:pt idx="6">
                  <c:v>43</c:v>
                </c:pt>
                <c:pt idx="7">
                  <c:v>26</c:v>
                </c:pt>
              </c:numCache>
            </c:numRef>
          </c:val>
          <c:extLst>
            <c:ext xmlns:c16="http://schemas.microsoft.com/office/drawing/2014/chart" uri="{C3380CC4-5D6E-409C-BE32-E72D297353CC}">
              <c16:uniqueId val="{00000001-4BF7-41CE-B576-C04ABBB582A6}"/>
            </c:ext>
          </c:extLst>
        </c:ser>
        <c:dLbls>
          <c:showLegendKey val="0"/>
          <c:showVal val="0"/>
          <c:showCatName val="0"/>
          <c:showSerName val="0"/>
          <c:showPercent val="0"/>
          <c:showBubbleSize val="0"/>
        </c:dLbls>
        <c:gapWidth val="219"/>
        <c:overlap val="-27"/>
        <c:axId val="762885551"/>
        <c:axId val="762878351"/>
      </c:barChart>
      <c:lineChart>
        <c:grouping val="standard"/>
        <c:varyColors val="0"/>
        <c:ser>
          <c:idx val="2"/>
          <c:order val="2"/>
          <c:tx>
            <c:strRef>
              <c:f>Dashboard_Exercises!$C$18</c:f>
              <c:strCache>
                <c:ptCount val="1"/>
                <c:pt idx="0">
                  <c:v>Avg Weight</c:v>
                </c:pt>
              </c:strCache>
            </c:strRef>
          </c:tx>
          <c:spPr>
            <a:ln w="28575" cap="rnd">
              <a:solidFill>
                <a:schemeClr val="accent3"/>
              </a:solidFill>
              <a:round/>
            </a:ln>
            <a:effectLst/>
          </c:spPr>
          <c:marker>
            <c:symbol val="none"/>
          </c:marker>
          <c:val>
            <c:numRef>
              <c:f>Dashboard_Exercises!$C$19:$C$26</c:f>
              <c:numCache>
                <c:formatCode>0.0</c:formatCode>
                <c:ptCount val="8"/>
                <c:pt idx="0">
                  <c:v>0</c:v>
                </c:pt>
                <c:pt idx="1">
                  <c:v>0</c:v>
                </c:pt>
                <c:pt idx="2">
                  <c:v>0</c:v>
                </c:pt>
                <c:pt idx="3">
                  <c:v>0</c:v>
                </c:pt>
                <c:pt idx="4">
                  <c:v>0</c:v>
                </c:pt>
                <c:pt idx="5">
                  <c:v>0</c:v>
                </c:pt>
                <c:pt idx="6">
                  <c:v>63.139534883720927</c:v>
                </c:pt>
                <c:pt idx="7">
                  <c:v>66.15384615384616</c:v>
                </c:pt>
              </c:numCache>
            </c:numRef>
          </c:val>
          <c:smooth val="0"/>
          <c:extLst>
            <c:ext xmlns:c16="http://schemas.microsoft.com/office/drawing/2014/chart" uri="{C3380CC4-5D6E-409C-BE32-E72D297353CC}">
              <c16:uniqueId val="{00000002-4BF7-41CE-B576-C04ABBB582A6}"/>
            </c:ext>
          </c:extLst>
        </c:ser>
        <c:ser>
          <c:idx val="3"/>
          <c:order val="3"/>
          <c:tx>
            <c:strRef>
              <c:f>Dashboard_Exercises!$D$18</c:f>
              <c:strCache>
                <c:ptCount val="1"/>
                <c:pt idx="0">
                  <c:v>Max Weight</c:v>
                </c:pt>
              </c:strCache>
            </c:strRef>
          </c:tx>
          <c:spPr>
            <a:ln w="28575" cap="rnd">
              <a:solidFill>
                <a:schemeClr val="accent4"/>
              </a:solidFill>
              <a:round/>
            </a:ln>
            <a:effectLst/>
          </c:spPr>
          <c:marker>
            <c:symbol val="none"/>
          </c:marker>
          <c:val>
            <c:numRef>
              <c:f>Dashboard_Exercises!$D$19:$D$26</c:f>
              <c:numCache>
                <c:formatCode>General</c:formatCode>
                <c:ptCount val="8"/>
                <c:pt idx="0">
                  <c:v>0</c:v>
                </c:pt>
                <c:pt idx="1">
                  <c:v>0</c:v>
                </c:pt>
                <c:pt idx="2">
                  <c:v>0</c:v>
                </c:pt>
                <c:pt idx="3">
                  <c:v>0</c:v>
                </c:pt>
                <c:pt idx="4">
                  <c:v>0</c:v>
                </c:pt>
                <c:pt idx="5">
                  <c:v>0</c:v>
                </c:pt>
                <c:pt idx="6">
                  <c:v>75</c:v>
                </c:pt>
                <c:pt idx="7">
                  <c:v>75</c:v>
                </c:pt>
              </c:numCache>
            </c:numRef>
          </c:val>
          <c:smooth val="0"/>
          <c:extLst>
            <c:ext xmlns:c16="http://schemas.microsoft.com/office/drawing/2014/chart" uri="{C3380CC4-5D6E-409C-BE32-E72D297353CC}">
              <c16:uniqueId val="{00000003-4BF7-41CE-B576-C04ABBB582A6}"/>
            </c:ext>
          </c:extLst>
        </c:ser>
        <c:ser>
          <c:idx val="4"/>
          <c:order val="4"/>
          <c:tx>
            <c:strRef>
              <c:f>Dashboard_Exercises!$E$18</c:f>
              <c:strCache>
                <c:ptCount val="1"/>
                <c:pt idx="0">
                  <c:v>Avg Reps</c:v>
                </c:pt>
              </c:strCache>
            </c:strRef>
          </c:tx>
          <c:spPr>
            <a:ln w="28575" cap="rnd">
              <a:solidFill>
                <a:schemeClr val="accent5"/>
              </a:solidFill>
              <a:round/>
            </a:ln>
            <a:effectLst/>
          </c:spPr>
          <c:marker>
            <c:symbol val="none"/>
          </c:marker>
          <c:val>
            <c:numRef>
              <c:f>Dashboard_Exercises!$E$19:$E$26</c:f>
              <c:numCache>
                <c:formatCode>0.0</c:formatCode>
                <c:ptCount val="8"/>
                <c:pt idx="0">
                  <c:v>0</c:v>
                </c:pt>
                <c:pt idx="1">
                  <c:v>0</c:v>
                </c:pt>
                <c:pt idx="2">
                  <c:v>0</c:v>
                </c:pt>
                <c:pt idx="3">
                  <c:v>0</c:v>
                </c:pt>
                <c:pt idx="4">
                  <c:v>0</c:v>
                </c:pt>
                <c:pt idx="5">
                  <c:v>0</c:v>
                </c:pt>
                <c:pt idx="6">
                  <c:v>9.0581395348837201</c:v>
                </c:pt>
                <c:pt idx="7">
                  <c:v>8.8461538461538467</c:v>
                </c:pt>
              </c:numCache>
            </c:numRef>
          </c:val>
          <c:smooth val="0"/>
          <c:extLst>
            <c:ext xmlns:c16="http://schemas.microsoft.com/office/drawing/2014/chart" uri="{C3380CC4-5D6E-409C-BE32-E72D297353CC}">
              <c16:uniqueId val="{00000004-4BF7-41CE-B576-C04ABBB582A6}"/>
            </c:ext>
          </c:extLst>
        </c:ser>
        <c:ser>
          <c:idx val="5"/>
          <c:order val="5"/>
          <c:tx>
            <c:strRef>
              <c:f>Dashboard_Exercises!$F$18</c:f>
              <c:strCache>
                <c:ptCount val="1"/>
                <c:pt idx="0">
                  <c:v>Max Reps</c:v>
                </c:pt>
              </c:strCache>
            </c:strRef>
          </c:tx>
          <c:spPr>
            <a:ln w="28575" cap="rnd">
              <a:solidFill>
                <a:schemeClr val="accent6"/>
              </a:solidFill>
              <a:round/>
            </a:ln>
            <a:effectLst/>
          </c:spPr>
          <c:marker>
            <c:symbol val="none"/>
          </c:marker>
          <c:val>
            <c:numRef>
              <c:f>Dashboard_Exercises!$F$19:$F$26</c:f>
              <c:numCache>
                <c:formatCode>General</c:formatCode>
                <c:ptCount val="8"/>
                <c:pt idx="0">
                  <c:v>0</c:v>
                </c:pt>
                <c:pt idx="1">
                  <c:v>0</c:v>
                </c:pt>
                <c:pt idx="2">
                  <c:v>0</c:v>
                </c:pt>
                <c:pt idx="3">
                  <c:v>0</c:v>
                </c:pt>
                <c:pt idx="4">
                  <c:v>0</c:v>
                </c:pt>
                <c:pt idx="5">
                  <c:v>0</c:v>
                </c:pt>
                <c:pt idx="6">
                  <c:v>12</c:v>
                </c:pt>
                <c:pt idx="7">
                  <c:v>11</c:v>
                </c:pt>
              </c:numCache>
            </c:numRef>
          </c:val>
          <c:smooth val="0"/>
          <c:extLst>
            <c:ext xmlns:c16="http://schemas.microsoft.com/office/drawing/2014/chart" uri="{C3380CC4-5D6E-409C-BE32-E72D297353CC}">
              <c16:uniqueId val="{00000005-4BF7-41CE-B576-C04ABBB582A6}"/>
            </c:ext>
          </c:extLst>
        </c:ser>
        <c:dLbls>
          <c:showLegendKey val="0"/>
          <c:showVal val="0"/>
          <c:showCatName val="0"/>
          <c:showSerName val="0"/>
          <c:showPercent val="0"/>
          <c:showBubbleSize val="0"/>
        </c:dLbls>
        <c:marker val="1"/>
        <c:smooth val="0"/>
        <c:axId val="762880271"/>
        <c:axId val="762892271"/>
      </c:lineChart>
      <c:catAx>
        <c:axId val="7628802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892271"/>
        <c:crosses val="autoZero"/>
        <c:auto val="1"/>
        <c:lblAlgn val="ctr"/>
        <c:lblOffset val="100"/>
        <c:noMultiLvlLbl val="0"/>
      </c:catAx>
      <c:valAx>
        <c:axId val="7628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880271"/>
        <c:crosses val="autoZero"/>
        <c:crossBetween val="between"/>
      </c:valAx>
      <c:valAx>
        <c:axId val="7628783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885551"/>
        <c:crosses val="max"/>
        <c:crossBetween val="between"/>
      </c:valAx>
      <c:catAx>
        <c:axId val="762885551"/>
        <c:scaling>
          <c:orientation val="minMax"/>
        </c:scaling>
        <c:delete val="1"/>
        <c:axPos val="b"/>
        <c:majorTickMark val="out"/>
        <c:minorTickMark val="none"/>
        <c:tickLblPos val="nextTo"/>
        <c:crossAx val="7628783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Volume by</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Dashboard_Progress!$C$4</c:f>
              <c:strCache>
                <c:ptCount val="1"/>
                <c:pt idx="0">
                  <c:v>Pull</c:v>
                </c:pt>
              </c:strCache>
            </c:strRef>
          </c:tx>
          <c:spPr>
            <a:solidFill>
              <a:schemeClr val="accent1"/>
            </a:solidFill>
            <a:ln>
              <a:noFill/>
            </a:ln>
            <a:effectLst/>
          </c:spP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Dashboard_Progress!$C$5:$C$35</c:f>
              <c:numCache>
                <c:formatCode>General</c:formatCode>
                <c:ptCount val="31"/>
                <c:pt idx="0">
                  <c:v>7</c:v>
                </c:pt>
                <c:pt idx="1">
                  <c:v>8</c:v>
                </c:pt>
                <c:pt idx="2">
                  <c:v>24</c:v>
                </c:pt>
                <c:pt idx="3">
                  <c:v>15</c:v>
                </c:pt>
                <c:pt idx="4">
                  <c:v>19</c:v>
                </c:pt>
                <c:pt idx="5">
                  <c:v>11</c:v>
                </c:pt>
                <c:pt idx="6">
                  <c:v>11</c:v>
                </c:pt>
                <c:pt idx="7">
                  <c:v>10</c:v>
                </c:pt>
                <c:pt idx="8">
                  <c:v>9</c:v>
                </c:pt>
                <c:pt idx="9">
                  <c:v>12</c:v>
                </c:pt>
                <c:pt idx="10">
                  <c:v>14</c:v>
                </c:pt>
                <c:pt idx="11">
                  <c:v>17</c:v>
                </c:pt>
                <c:pt idx="12">
                  <c:v>17</c:v>
                </c:pt>
                <c:pt idx="13">
                  <c:v>18</c:v>
                </c:pt>
                <c:pt idx="14">
                  <c:v>24</c:v>
                </c:pt>
                <c:pt idx="15">
                  <c:v>27</c:v>
                </c:pt>
                <c:pt idx="16">
                  <c:v>17</c:v>
                </c:pt>
                <c:pt idx="17">
                  <c:v>24</c:v>
                </c:pt>
                <c:pt idx="18">
                  <c:v>19</c:v>
                </c:pt>
                <c:pt idx="19">
                  <c:v>7</c:v>
                </c:pt>
                <c:pt idx="20">
                  <c:v>22</c:v>
                </c:pt>
                <c:pt idx="21">
                  <c:v>22</c:v>
                </c:pt>
                <c:pt idx="22">
                  <c:v>13</c:v>
                </c:pt>
                <c:pt idx="23">
                  <c:v>7</c:v>
                </c:pt>
                <c:pt idx="24">
                  <c:v>7</c:v>
                </c:pt>
                <c:pt idx="25">
                  <c:v>7</c:v>
                </c:pt>
                <c:pt idx="26">
                  <c:v>17</c:v>
                </c:pt>
                <c:pt idx="27">
                  <c:v>13</c:v>
                </c:pt>
                <c:pt idx="28">
                  <c:v>9</c:v>
                </c:pt>
                <c:pt idx="29">
                  <c:v>16</c:v>
                </c:pt>
                <c:pt idx="30">
                  <c:v>25</c:v>
                </c:pt>
              </c:numCache>
            </c:numRef>
          </c:val>
          <c:extLst>
            <c:ext xmlns:c16="http://schemas.microsoft.com/office/drawing/2014/chart" uri="{C3380CC4-5D6E-409C-BE32-E72D297353CC}">
              <c16:uniqueId val="{00000000-F551-4608-A534-E8C65226D2F0}"/>
            </c:ext>
          </c:extLst>
        </c:ser>
        <c:ser>
          <c:idx val="1"/>
          <c:order val="1"/>
          <c:tx>
            <c:strRef>
              <c:f>Dashboard_Progress!$D$4</c:f>
              <c:strCache>
                <c:ptCount val="1"/>
                <c:pt idx="0">
                  <c:v>Push</c:v>
                </c:pt>
              </c:strCache>
            </c:strRef>
          </c:tx>
          <c:spPr>
            <a:solidFill>
              <a:schemeClr val="accent2"/>
            </a:solidFill>
            <a:ln>
              <a:noFill/>
            </a:ln>
            <a:effectLst/>
          </c:spP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Dashboard_Progress!$D$5:$D$35</c:f>
              <c:numCache>
                <c:formatCode>General</c:formatCode>
                <c:ptCount val="31"/>
                <c:pt idx="0">
                  <c:v>14</c:v>
                </c:pt>
                <c:pt idx="1">
                  <c:v>0</c:v>
                </c:pt>
                <c:pt idx="2">
                  <c:v>15</c:v>
                </c:pt>
                <c:pt idx="3">
                  <c:v>28</c:v>
                </c:pt>
                <c:pt idx="4">
                  <c:v>0</c:v>
                </c:pt>
                <c:pt idx="5">
                  <c:v>16</c:v>
                </c:pt>
                <c:pt idx="6">
                  <c:v>10</c:v>
                </c:pt>
                <c:pt idx="7">
                  <c:v>24</c:v>
                </c:pt>
                <c:pt idx="8">
                  <c:v>19</c:v>
                </c:pt>
                <c:pt idx="9">
                  <c:v>0</c:v>
                </c:pt>
                <c:pt idx="10">
                  <c:v>18</c:v>
                </c:pt>
                <c:pt idx="11">
                  <c:v>10</c:v>
                </c:pt>
                <c:pt idx="12">
                  <c:v>10</c:v>
                </c:pt>
                <c:pt idx="13">
                  <c:v>12</c:v>
                </c:pt>
                <c:pt idx="14">
                  <c:v>10</c:v>
                </c:pt>
                <c:pt idx="15">
                  <c:v>22</c:v>
                </c:pt>
                <c:pt idx="16">
                  <c:v>12</c:v>
                </c:pt>
                <c:pt idx="17">
                  <c:v>12</c:v>
                </c:pt>
                <c:pt idx="18">
                  <c:v>22</c:v>
                </c:pt>
                <c:pt idx="19">
                  <c:v>0</c:v>
                </c:pt>
                <c:pt idx="20">
                  <c:v>14</c:v>
                </c:pt>
                <c:pt idx="21">
                  <c:v>7</c:v>
                </c:pt>
                <c:pt idx="22">
                  <c:v>10</c:v>
                </c:pt>
                <c:pt idx="23">
                  <c:v>11</c:v>
                </c:pt>
                <c:pt idx="24">
                  <c:v>11</c:v>
                </c:pt>
                <c:pt idx="25">
                  <c:v>11</c:v>
                </c:pt>
                <c:pt idx="26">
                  <c:v>12</c:v>
                </c:pt>
                <c:pt idx="27">
                  <c:v>29</c:v>
                </c:pt>
                <c:pt idx="28">
                  <c:v>0</c:v>
                </c:pt>
                <c:pt idx="29">
                  <c:v>15</c:v>
                </c:pt>
                <c:pt idx="30">
                  <c:v>20</c:v>
                </c:pt>
              </c:numCache>
            </c:numRef>
          </c:val>
          <c:extLst>
            <c:ext xmlns:c16="http://schemas.microsoft.com/office/drawing/2014/chart" uri="{C3380CC4-5D6E-409C-BE32-E72D297353CC}">
              <c16:uniqueId val="{00000001-F551-4608-A534-E8C65226D2F0}"/>
            </c:ext>
          </c:extLst>
        </c:ser>
        <c:ser>
          <c:idx val="2"/>
          <c:order val="2"/>
          <c:tx>
            <c:strRef>
              <c:f>Dashboard_Progress!$E$4</c:f>
              <c:strCache>
                <c:ptCount val="1"/>
                <c:pt idx="0">
                  <c:v>Legs</c:v>
                </c:pt>
              </c:strCache>
            </c:strRef>
          </c:tx>
          <c:spPr>
            <a:solidFill>
              <a:schemeClr val="accent3"/>
            </a:solidFill>
            <a:ln>
              <a:noFill/>
            </a:ln>
            <a:effectLst/>
          </c:spP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Dashboard_Progress!$E$5:$E$35</c:f>
              <c:numCache>
                <c:formatCode>General</c:formatCode>
                <c:ptCount val="31"/>
                <c:pt idx="0">
                  <c:v>0</c:v>
                </c:pt>
                <c:pt idx="1">
                  <c:v>0</c:v>
                </c:pt>
                <c:pt idx="2">
                  <c:v>0</c:v>
                </c:pt>
                <c:pt idx="3">
                  <c:v>0</c:v>
                </c:pt>
                <c:pt idx="4">
                  <c:v>0</c:v>
                </c:pt>
                <c:pt idx="5">
                  <c:v>10</c:v>
                </c:pt>
                <c:pt idx="6">
                  <c:v>7</c:v>
                </c:pt>
                <c:pt idx="7">
                  <c:v>13</c:v>
                </c:pt>
                <c:pt idx="8">
                  <c:v>13</c:v>
                </c:pt>
                <c:pt idx="9">
                  <c:v>10</c:v>
                </c:pt>
                <c:pt idx="10">
                  <c:v>0</c:v>
                </c:pt>
                <c:pt idx="11">
                  <c:v>4</c:v>
                </c:pt>
                <c:pt idx="12">
                  <c:v>4</c:v>
                </c:pt>
                <c:pt idx="13">
                  <c:v>4</c:v>
                </c:pt>
                <c:pt idx="14">
                  <c:v>14</c:v>
                </c:pt>
                <c:pt idx="15">
                  <c:v>7</c:v>
                </c:pt>
                <c:pt idx="16">
                  <c:v>7</c:v>
                </c:pt>
                <c:pt idx="17">
                  <c:v>14</c:v>
                </c:pt>
                <c:pt idx="18">
                  <c:v>0</c:v>
                </c:pt>
                <c:pt idx="19">
                  <c:v>0</c:v>
                </c:pt>
                <c:pt idx="20">
                  <c:v>0</c:v>
                </c:pt>
                <c:pt idx="21">
                  <c:v>0</c:v>
                </c:pt>
                <c:pt idx="22">
                  <c:v>0</c:v>
                </c:pt>
                <c:pt idx="23">
                  <c:v>6</c:v>
                </c:pt>
                <c:pt idx="24">
                  <c:v>6</c:v>
                </c:pt>
                <c:pt idx="25">
                  <c:v>6</c:v>
                </c:pt>
                <c:pt idx="26">
                  <c:v>6</c:v>
                </c:pt>
                <c:pt idx="27">
                  <c:v>17</c:v>
                </c:pt>
                <c:pt idx="28">
                  <c:v>24</c:v>
                </c:pt>
                <c:pt idx="29">
                  <c:v>15</c:v>
                </c:pt>
                <c:pt idx="30">
                  <c:v>15</c:v>
                </c:pt>
              </c:numCache>
            </c:numRef>
          </c:val>
          <c:extLst>
            <c:ext xmlns:c16="http://schemas.microsoft.com/office/drawing/2014/chart" uri="{C3380CC4-5D6E-409C-BE32-E72D297353CC}">
              <c16:uniqueId val="{00000002-F551-4608-A534-E8C65226D2F0}"/>
            </c:ext>
          </c:extLst>
        </c:ser>
        <c:ser>
          <c:idx val="3"/>
          <c:order val="3"/>
          <c:tx>
            <c:strRef>
              <c:f>Dashboard_Progress!$F$4</c:f>
              <c:strCache>
                <c:ptCount val="1"/>
                <c:pt idx="0">
                  <c:v>Biceps</c:v>
                </c:pt>
              </c:strCache>
            </c:strRef>
          </c:tx>
          <c:spPr>
            <a:solidFill>
              <a:schemeClr val="accent4"/>
            </a:solidFill>
            <a:ln>
              <a:noFill/>
            </a:ln>
            <a:effectLst/>
          </c:spP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Dashboard_Progress!$F$5:$F$35</c:f>
              <c:numCache>
                <c:formatCode>General</c:formatCode>
                <c:ptCount val="31"/>
                <c:pt idx="0">
                  <c:v>6</c:v>
                </c:pt>
                <c:pt idx="1">
                  <c:v>10</c:v>
                </c:pt>
                <c:pt idx="2">
                  <c:v>16</c:v>
                </c:pt>
                <c:pt idx="3">
                  <c:v>12</c:v>
                </c:pt>
                <c:pt idx="4">
                  <c:v>10</c:v>
                </c:pt>
                <c:pt idx="5">
                  <c:v>12</c:v>
                </c:pt>
                <c:pt idx="6">
                  <c:v>12</c:v>
                </c:pt>
                <c:pt idx="7">
                  <c:v>10</c:v>
                </c:pt>
                <c:pt idx="8">
                  <c:v>7</c:v>
                </c:pt>
                <c:pt idx="9">
                  <c:v>10</c:v>
                </c:pt>
                <c:pt idx="10">
                  <c:v>9</c:v>
                </c:pt>
                <c:pt idx="11">
                  <c:v>12</c:v>
                </c:pt>
                <c:pt idx="12">
                  <c:v>12</c:v>
                </c:pt>
                <c:pt idx="13">
                  <c:v>13</c:v>
                </c:pt>
                <c:pt idx="14">
                  <c:v>8</c:v>
                </c:pt>
                <c:pt idx="15">
                  <c:v>14</c:v>
                </c:pt>
                <c:pt idx="16">
                  <c:v>15</c:v>
                </c:pt>
                <c:pt idx="17">
                  <c:v>9</c:v>
                </c:pt>
                <c:pt idx="18">
                  <c:v>13</c:v>
                </c:pt>
                <c:pt idx="19">
                  <c:v>9</c:v>
                </c:pt>
                <c:pt idx="20">
                  <c:v>19</c:v>
                </c:pt>
                <c:pt idx="21">
                  <c:v>21</c:v>
                </c:pt>
                <c:pt idx="22">
                  <c:v>13</c:v>
                </c:pt>
                <c:pt idx="23">
                  <c:v>14</c:v>
                </c:pt>
                <c:pt idx="24">
                  <c:v>15</c:v>
                </c:pt>
                <c:pt idx="25">
                  <c:v>15</c:v>
                </c:pt>
                <c:pt idx="26">
                  <c:v>18</c:v>
                </c:pt>
                <c:pt idx="27">
                  <c:v>9</c:v>
                </c:pt>
                <c:pt idx="28">
                  <c:v>6</c:v>
                </c:pt>
                <c:pt idx="29">
                  <c:v>9</c:v>
                </c:pt>
                <c:pt idx="30">
                  <c:v>13</c:v>
                </c:pt>
              </c:numCache>
            </c:numRef>
          </c:val>
          <c:extLst>
            <c:ext xmlns:c16="http://schemas.microsoft.com/office/drawing/2014/chart" uri="{C3380CC4-5D6E-409C-BE32-E72D297353CC}">
              <c16:uniqueId val="{00000003-F551-4608-A534-E8C65226D2F0}"/>
            </c:ext>
          </c:extLst>
        </c:ser>
        <c:ser>
          <c:idx val="4"/>
          <c:order val="4"/>
          <c:tx>
            <c:strRef>
              <c:f>Dashboard_Progress!$G$4</c:f>
              <c:strCache>
                <c:ptCount val="1"/>
                <c:pt idx="0">
                  <c:v>Triceps</c:v>
                </c:pt>
              </c:strCache>
            </c:strRef>
          </c:tx>
          <c:spPr>
            <a:solidFill>
              <a:schemeClr val="accent5"/>
            </a:solidFill>
            <a:ln>
              <a:noFill/>
            </a:ln>
            <a:effectLst/>
          </c:spP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Dashboard_Progress!$G$5:$G$35</c:f>
              <c:numCache>
                <c:formatCode>General</c:formatCode>
                <c:ptCount val="31"/>
                <c:pt idx="0">
                  <c:v>10</c:v>
                </c:pt>
                <c:pt idx="1">
                  <c:v>8</c:v>
                </c:pt>
                <c:pt idx="2">
                  <c:v>10</c:v>
                </c:pt>
                <c:pt idx="3">
                  <c:v>15</c:v>
                </c:pt>
                <c:pt idx="4">
                  <c:v>6</c:v>
                </c:pt>
                <c:pt idx="5">
                  <c:v>11</c:v>
                </c:pt>
                <c:pt idx="6">
                  <c:v>16</c:v>
                </c:pt>
                <c:pt idx="7">
                  <c:v>14</c:v>
                </c:pt>
                <c:pt idx="8">
                  <c:v>16</c:v>
                </c:pt>
                <c:pt idx="9">
                  <c:v>10</c:v>
                </c:pt>
                <c:pt idx="10">
                  <c:v>13</c:v>
                </c:pt>
                <c:pt idx="11">
                  <c:v>14</c:v>
                </c:pt>
                <c:pt idx="12">
                  <c:v>15</c:v>
                </c:pt>
                <c:pt idx="13">
                  <c:v>16</c:v>
                </c:pt>
                <c:pt idx="14">
                  <c:v>15</c:v>
                </c:pt>
                <c:pt idx="15">
                  <c:v>21</c:v>
                </c:pt>
                <c:pt idx="16">
                  <c:v>21</c:v>
                </c:pt>
                <c:pt idx="17">
                  <c:v>14</c:v>
                </c:pt>
                <c:pt idx="18">
                  <c:v>17</c:v>
                </c:pt>
                <c:pt idx="19">
                  <c:v>6</c:v>
                </c:pt>
                <c:pt idx="20">
                  <c:v>12</c:v>
                </c:pt>
                <c:pt idx="21">
                  <c:v>18</c:v>
                </c:pt>
                <c:pt idx="22">
                  <c:v>9</c:v>
                </c:pt>
                <c:pt idx="23">
                  <c:v>21</c:v>
                </c:pt>
                <c:pt idx="24">
                  <c:v>22</c:v>
                </c:pt>
                <c:pt idx="25">
                  <c:v>24</c:v>
                </c:pt>
                <c:pt idx="26">
                  <c:v>24</c:v>
                </c:pt>
                <c:pt idx="27">
                  <c:v>21</c:v>
                </c:pt>
                <c:pt idx="28">
                  <c:v>10</c:v>
                </c:pt>
                <c:pt idx="29">
                  <c:v>15</c:v>
                </c:pt>
                <c:pt idx="30">
                  <c:v>14</c:v>
                </c:pt>
              </c:numCache>
            </c:numRef>
          </c:val>
          <c:extLst>
            <c:ext xmlns:c16="http://schemas.microsoft.com/office/drawing/2014/chart" uri="{C3380CC4-5D6E-409C-BE32-E72D297353CC}">
              <c16:uniqueId val="{00000004-F551-4608-A534-E8C65226D2F0}"/>
            </c:ext>
          </c:extLst>
        </c:ser>
        <c:ser>
          <c:idx val="5"/>
          <c:order val="5"/>
          <c:tx>
            <c:strRef>
              <c:f>Dashboard_Progress!$H$4</c:f>
              <c:strCache>
                <c:ptCount val="1"/>
                <c:pt idx="0">
                  <c:v>Carry/Grip</c:v>
                </c:pt>
              </c:strCache>
            </c:strRef>
          </c:tx>
          <c:spPr>
            <a:solidFill>
              <a:schemeClr val="accent6"/>
            </a:solidFill>
            <a:ln>
              <a:noFill/>
            </a:ln>
            <a:effectLst/>
          </c:spP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Dashboard_Progress!$H$5:$H$35</c:f>
              <c:numCache>
                <c:formatCode>General</c:formatCode>
                <c:ptCount val="31"/>
                <c:pt idx="0">
                  <c:v>5</c:v>
                </c:pt>
                <c:pt idx="1">
                  <c:v>6</c:v>
                </c:pt>
                <c:pt idx="2">
                  <c:v>17</c:v>
                </c:pt>
                <c:pt idx="3">
                  <c:v>14</c:v>
                </c:pt>
                <c:pt idx="4">
                  <c:v>12</c:v>
                </c:pt>
                <c:pt idx="5">
                  <c:v>6</c:v>
                </c:pt>
                <c:pt idx="6">
                  <c:v>14</c:v>
                </c:pt>
                <c:pt idx="7">
                  <c:v>5</c:v>
                </c:pt>
                <c:pt idx="8">
                  <c:v>7</c:v>
                </c:pt>
                <c:pt idx="9">
                  <c:v>15</c:v>
                </c:pt>
                <c:pt idx="10">
                  <c:v>11</c:v>
                </c:pt>
                <c:pt idx="11">
                  <c:v>9</c:v>
                </c:pt>
                <c:pt idx="12">
                  <c:v>9</c:v>
                </c:pt>
                <c:pt idx="13">
                  <c:v>9</c:v>
                </c:pt>
                <c:pt idx="14">
                  <c:v>15</c:v>
                </c:pt>
                <c:pt idx="15">
                  <c:v>18</c:v>
                </c:pt>
                <c:pt idx="16">
                  <c:v>15</c:v>
                </c:pt>
                <c:pt idx="17">
                  <c:v>15</c:v>
                </c:pt>
                <c:pt idx="18">
                  <c:v>16</c:v>
                </c:pt>
                <c:pt idx="19">
                  <c:v>7</c:v>
                </c:pt>
                <c:pt idx="20">
                  <c:v>21</c:v>
                </c:pt>
                <c:pt idx="21">
                  <c:v>21</c:v>
                </c:pt>
                <c:pt idx="22">
                  <c:v>14</c:v>
                </c:pt>
                <c:pt idx="23">
                  <c:v>37</c:v>
                </c:pt>
                <c:pt idx="24">
                  <c:v>37</c:v>
                </c:pt>
                <c:pt idx="25">
                  <c:v>37</c:v>
                </c:pt>
                <c:pt idx="26">
                  <c:v>43</c:v>
                </c:pt>
                <c:pt idx="27">
                  <c:v>14</c:v>
                </c:pt>
                <c:pt idx="28">
                  <c:v>10</c:v>
                </c:pt>
                <c:pt idx="29">
                  <c:v>15</c:v>
                </c:pt>
                <c:pt idx="30">
                  <c:v>23</c:v>
                </c:pt>
              </c:numCache>
            </c:numRef>
          </c:val>
          <c:extLst>
            <c:ext xmlns:c16="http://schemas.microsoft.com/office/drawing/2014/chart" uri="{C3380CC4-5D6E-409C-BE32-E72D297353CC}">
              <c16:uniqueId val="{00000005-F551-4608-A534-E8C65226D2F0}"/>
            </c:ext>
          </c:extLst>
        </c:ser>
        <c:dLbls>
          <c:showLegendKey val="0"/>
          <c:showVal val="0"/>
          <c:showCatName val="0"/>
          <c:showSerName val="0"/>
          <c:showPercent val="0"/>
          <c:showBubbleSize val="0"/>
        </c:dLbls>
        <c:axId val="1145143648"/>
        <c:axId val="1145145568"/>
      </c:areaChart>
      <c:dateAx>
        <c:axId val="11451436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45568"/>
        <c:crosses val="autoZero"/>
        <c:auto val="1"/>
        <c:lblOffset val="100"/>
        <c:baseTimeUnit val="days"/>
      </c:dateAx>
      <c:valAx>
        <c:axId val="1145145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14364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Training Volume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Dashboard_Progress!$B$4</c:f>
              <c:strCache>
                <c:ptCount val="1"/>
                <c:pt idx="0">
                  <c:v>Total Sets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Dashboard_Progress!$B$5:$B$35</c:f>
              <c:numCache>
                <c:formatCode>General</c:formatCode>
                <c:ptCount val="31"/>
                <c:pt idx="0">
                  <c:v>42</c:v>
                </c:pt>
                <c:pt idx="1">
                  <c:v>32</c:v>
                </c:pt>
                <c:pt idx="2">
                  <c:v>82</c:v>
                </c:pt>
                <c:pt idx="3">
                  <c:v>85</c:v>
                </c:pt>
                <c:pt idx="4">
                  <c:v>49</c:v>
                </c:pt>
                <c:pt idx="5">
                  <c:v>67</c:v>
                </c:pt>
                <c:pt idx="6">
                  <c:v>71</c:v>
                </c:pt>
                <c:pt idx="7">
                  <c:v>89</c:v>
                </c:pt>
                <c:pt idx="8">
                  <c:v>81</c:v>
                </c:pt>
                <c:pt idx="9">
                  <c:v>70</c:v>
                </c:pt>
                <c:pt idx="10">
                  <c:v>67</c:v>
                </c:pt>
                <c:pt idx="11">
                  <c:v>76</c:v>
                </c:pt>
                <c:pt idx="12">
                  <c:v>78</c:v>
                </c:pt>
                <c:pt idx="13">
                  <c:v>82</c:v>
                </c:pt>
                <c:pt idx="14">
                  <c:v>106</c:v>
                </c:pt>
                <c:pt idx="15">
                  <c:v>128</c:v>
                </c:pt>
                <c:pt idx="16">
                  <c:v>109</c:v>
                </c:pt>
                <c:pt idx="17">
                  <c:v>108</c:v>
                </c:pt>
                <c:pt idx="18">
                  <c:v>105</c:v>
                </c:pt>
                <c:pt idx="19">
                  <c:v>36</c:v>
                </c:pt>
                <c:pt idx="20">
                  <c:v>107</c:v>
                </c:pt>
                <c:pt idx="21">
                  <c:v>116</c:v>
                </c:pt>
                <c:pt idx="22">
                  <c:v>78</c:v>
                </c:pt>
                <c:pt idx="23">
                  <c:v>102</c:v>
                </c:pt>
                <c:pt idx="24">
                  <c:v>104</c:v>
                </c:pt>
                <c:pt idx="25">
                  <c:v>106</c:v>
                </c:pt>
                <c:pt idx="26">
                  <c:v>132</c:v>
                </c:pt>
                <c:pt idx="27">
                  <c:v>132</c:v>
                </c:pt>
                <c:pt idx="28">
                  <c:v>72</c:v>
                </c:pt>
                <c:pt idx="29">
                  <c:v>113</c:v>
                </c:pt>
                <c:pt idx="30">
                  <c:v>141</c:v>
                </c:pt>
              </c:numCache>
            </c:numRef>
          </c:val>
          <c:smooth val="0"/>
          <c:extLst>
            <c:ext xmlns:c16="http://schemas.microsoft.com/office/drawing/2014/chart" uri="{C3380CC4-5D6E-409C-BE32-E72D297353CC}">
              <c16:uniqueId val="{00000000-8F01-47B5-B389-CAF674EBE3BD}"/>
            </c:ext>
          </c:extLst>
        </c:ser>
        <c:ser>
          <c:idx val="1"/>
          <c:order val="1"/>
          <c:tx>
            <c:strRef>
              <c:f>Dashboard_Progress!$C$4</c:f>
              <c:strCache>
                <c:ptCount val="1"/>
                <c:pt idx="0">
                  <c:v>Pull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Dashboard_Progress!$C$5:$C$35</c:f>
              <c:numCache>
                <c:formatCode>General</c:formatCode>
                <c:ptCount val="31"/>
                <c:pt idx="0">
                  <c:v>7</c:v>
                </c:pt>
                <c:pt idx="1">
                  <c:v>8</c:v>
                </c:pt>
                <c:pt idx="2">
                  <c:v>24</c:v>
                </c:pt>
                <c:pt idx="3">
                  <c:v>15</c:v>
                </c:pt>
                <c:pt idx="4">
                  <c:v>19</c:v>
                </c:pt>
                <c:pt idx="5">
                  <c:v>11</c:v>
                </c:pt>
                <c:pt idx="6">
                  <c:v>11</c:v>
                </c:pt>
                <c:pt idx="7">
                  <c:v>10</c:v>
                </c:pt>
                <c:pt idx="8">
                  <c:v>9</c:v>
                </c:pt>
                <c:pt idx="9">
                  <c:v>12</c:v>
                </c:pt>
                <c:pt idx="10">
                  <c:v>14</c:v>
                </c:pt>
                <c:pt idx="11">
                  <c:v>17</c:v>
                </c:pt>
                <c:pt idx="12">
                  <c:v>17</c:v>
                </c:pt>
                <c:pt idx="13">
                  <c:v>18</c:v>
                </c:pt>
                <c:pt idx="14">
                  <c:v>24</c:v>
                </c:pt>
                <c:pt idx="15">
                  <c:v>27</c:v>
                </c:pt>
                <c:pt idx="16">
                  <c:v>17</c:v>
                </c:pt>
                <c:pt idx="17">
                  <c:v>24</c:v>
                </c:pt>
                <c:pt idx="18">
                  <c:v>19</c:v>
                </c:pt>
                <c:pt idx="19">
                  <c:v>7</c:v>
                </c:pt>
                <c:pt idx="20">
                  <c:v>22</c:v>
                </c:pt>
                <c:pt idx="21">
                  <c:v>22</c:v>
                </c:pt>
                <c:pt idx="22">
                  <c:v>13</c:v>
                </c:pt>
                <c:pt idx="23">
                  <c:v>7</c:v>
                </c:pt>
                <c:pt idx="24">
                  <c:v>7</c:v>
                </c:pt>
                <c:pt idx="25">
                  <c:v>7</c:v>
                </c:pt>
                <c:pt idx="26">
                  <c:v>17</c:v>
                </c:pt>
                <c:pt idx="27">
                  <c:v>13</c:v>
                </c:pt>
                <c:pt idx="28">
                  <c:v>9</c:v>
                </c:pt>
                <c:pt idx="29">
                  <c:v>16</c:v>
                </c:pt>
                <c:pt idx="30">
                  <c:v>25</c:v>
                </c:pt>
              </c:numCache>
            </c:numRef>
          </c:val>
          <c:smooth val="0"/>
          <c:extLst>
            <c:ext xmlns:c16="http://schemas.microsoft.com/office/drawing/2014/chart" uri="{C3380CC4-5D6E-409C-BE32-E72D297353CC}">
              <c16:uniqueId val="{00000001-8F01-47B5-B389-CAF674EBE3BD}"/>
            </c:ext>
          </c:extLst>
        </c:ser>
        <c:ser>
          <c:idx val="2"/>
          <c:order val="2"/>
          <c:tx>
            <c:strRef>
              <c:f>Dashboard_Progress!$D$4</c:f>
              <c:strCache>
                <c:ptCount val="1"/>
                <c:pt idx="0">
                  <c:v>Push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Dashboard_Progress!$D$5:$D$35</c:f>
              <c:numCache>
                <c:formatCode>General</c:formatCode>
                <c:ptCount val="31"/>
                <c:pt idx="0">
                  <c:v>14</c:v>
                </c:pt>
                <c:pt idx="1">
                  <c:v>0</c:v>
                </c:pt>
                <c:pt idx="2">
                  <c:v>15</c:v>
                </c:pt>
                <c:pt idx="3">
                  <c:v>28</c:v>
                </c:pt>
                <c:pt idx="4">
                  <c:v>0</c:v>
                </c:pt>
                <c:pt idx="5">
                  <c:v>16</c:v>
                </c:pt>
                <c:pt idx="6">
                  <c:v>10</c:v>
                </c:pt>
                <c:pt idx="7">
                  <c:v>24</c:v>
                </c:pt>
                <c:pt idx="8">
                  <c:v>19</c:v>
                </c:pt>
                <c:pt idx="9">
                  <c:v>0</c:v>
                </c:pt>
                <c:pt idx="10">
                  <c:v>18</c:v>
                </c:pt>
                <c:pt idx="11">
                  <c:v>10</c:v>
                </c:pt>
                <c:pt idx="12">
                  <c:v>10</c:v>
                </c:pt>
                <c:pt idx="13">
                  <c:v>12</c:v>
                </c:pt>
                <c:pt idx="14">
                  <c:v>10</c:v>
                </c:pt>
                <c:pt idx="15">
                  <c:v>22</c:v>
                </c:pt>
                <c:pt idx="16">
                  <c:v>12</c:v>
                </c:pt>
                <c:pt idx="17">
                  <c:v>12</c:v>
                </c:pt>
                <c:pt idx="18">
                  <c:v>22</c:v>
                </c:pt>
                <c:pt idx="19">
                  <c:v>0</c:v>
                </c:pt>
                <c:pt idx="20">
                  <c:v>14</c:v>
                </c:pt>
                <c:pt idx="21">
                  <c:v>7</c:v>
                </c:pt>
                <c:pt idx="22">
                  <c:v>10</c:v>
                </c:pt>
                <c:pt idx="23">
                  <c:v>11</c:v>
                </c:pt>
                <c:pt idx="24">
                  <c:v>11</c:v>
                </c:pt>
                <c:pt idx="25">
                  <c:v>11</c:v>
                </c:pt>
                <c:pt idx="26">
                  <c:v>12</c:v>
                </c:pt>
                <c:pt idx="27">
                  <c:v>29</c:v>
                </c:pt>
                <c:pt idx="28">
                  <c:v>0</c:v>
                </c:pt>
                <c:pt idx="29">
                  <c:v>15</c:v>
                </c:pt>
                <c:pt idx="30">
                  <c:v>20</c:v>
                </c:pt>
              </c:numCache>
            </c:numRef>
          </c:val>
          <c:smooth val="0"/>
          <c:extLst>
            <c:ext xmlns:c16="http://schemas.microsoft.com/office/drawing/2014/chart" uri="{C3380CC4-5D6E-409C-BE32-E72D297353CC}">
              <c16:uniqueId val="{00000002-8F01-47B5-B389-CAF674EBE3BD}"/>
            </c:ext>
          </c:extLst>
        </c:ser>
        <c:ser>
          <c:idx val="3"/>
          <c:order val="3"/>
          <c:tx>
            <c:strRef>
              <c:f>Dashboard_Progress!$E$4</c:f>
              <c:strCache>
                <c:ptCount val="1"/>
                <c:pt idx="0">
                  <c:v>Legs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Dashboard_Progress!$E$5:$E$35</c:f>
              <c:numCache>
                <c:formatCode>General</c:formatCode>
                <c:ptCount val="31"/>
                <c:pt idx="0">
                  <c:v>0</c:v>
                </c:pt>
                <c:pt idx="1">
                  <c:v>0</c:v>
                </c:pt>
                <c:pt idx="2">
                  <c:v>0</c:v>
                </c:pt>
                <c:pt idx="3">
                  <c:v>0</c:v>
                </c:pt>
                <c:pt idx="4">
                  <c:v>0</c:v>
                </c:pt>
                <c:pt idx="5">
                  <c:v>10</c:v>
                </c:pt>
                <c:pt idx="6">
                  <c:v>7</c:v>
                </c:pt>
                <c:pt idx="7">
                  <c:v>13</c:v>
                </c:pt>
                <c:pt idx="8">
                  <c:v>13</c:v>
                </c:pt>
                <c:pt idx="9">
                  <c:v>10</c:v>
                </c:pt>
                <c:pt idx="10">
                  <c:v>0</c:v>
                </c:pt>
                <c:pt idx="11">
                  <c:v>4</c:v>
                </c:pt>
                <c:pt idx="12">
                  <c:v>4</c:v>
                </c:pt>
                <c:pt idx="13">
                  <c:v>4</c:v>
                </c:pt>
                <c:pt idx="14">
                  <c:v>14</c:v>
                </c:pt>
                <c:pt idx="15">
                  <c:v>7</c:v>
                </c:pt>
                <c:pt idx="16">
                  <c:v>7</c:v>
                </c:pt>
                <c:pt idx="17">
                  <c:v>14</c:v>
                </c:pt>
                <c:pt idx="18">
                  <c:v>0</c:v>
                </c:pt>
                <c:pt idx="19">
                  <c:v>0</c:v>
                </c:pt>
                <c:pt idx="20">
                  <c:v>0</c:v>
                </c:pt>
                <c:pt idx="21">
                  <c:v>0</c:v>
                </c:pt>
                <c:pt idx="22">
                  <c:v>0</c:v>
                </c:pt>
                <c:pt idx="23">
                  <c:v>6</c:v>
                </c:pt>
                <c:pt idx="24">
                  <c:v>6</c:v>
                </c:pt>
                <c:pt idx="25">
                  <c:v>6</c:v>
                </c:pt>
                <c:pt idx="26">
                  <c:v>6</c:v>
                </c:pt>
                <c:pt idx="27">
                  <c:v>17</c:v>
                </c:pt>
                <c:pt idx="28">
                  <c:v>24</c:v>
                </c:pt>
                <c:pt idx="29">
                  <c:v>15</c:v>
                </c:pt>
                <c:pt idx="30">
                  <c:v>15</c:v>
                </c:pt>
              </c:numCache>
            </c:numRef>
          </c:val>
          <c:smooth val="0"/>
          <c:extLst>
            <c:ext xmlns:c16="http://schemas.microsoft.com/office/drawing/2014/chart" uri="{C3380CC4-5D6E-409C-BE32-E72D297353CC}">
              <c16:uniqueId val="{00000003-8F01-47B5-B389-CAF674EBE3BD}"/>
            </c:ext>
          </c:extLst>
        </c:ser>
        <c:ser>
          <c:idx val="4"/>
          <c:order val="4"/>
          <c:tx>
            <c:strRef>
              <c:f>Dashboard_Progress!$F$4</c:f>
              <c:strCache>
                <c:ptCount val="1"/>
                <c:pt idx="0">
                  <c:v>Biceps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Dashboard_Progress!$F$5:$F$35</c:f>
              <c:numCache>
                <c:formatCode>General</c:formatCode>
                <c:ptCount val="31"/>
                <c:pt idx="0">
                  <c:v>6</c:v>
                </c:pt>
                <c:pt idx="1">
                  <c:v>10</c:v>
                </c:pt>
                <c:pt idx="2">
                  <c:v>16</c:v>
                </c:pt>
                <c:pt idx="3">
                  <c:v>12</c:v>
                </c:pt>
                <c:pt idx="4">
                  <c:v>10</c:v>
                </c:pt>
                <c:pt idx="5">
                  <c:v>12</c:v>
                </c:pt>
                <c:pt idx="6">
                  <c:v>12</c:v>
                </c:pt>
                <c:pt idx="7">
                  <c:v>10</c:v>
                </c:pt>
                <c:pt idx="8">
                  <c:v>7</c:v>
                </c:pt>
                <c:pt idx="9">
                  <c:v>10</c:v>
                </c:pt>
                <c:pt idx="10">
                  <c:v>9</c:v>
                </c:pt>
                <c:pt idx="11">
                  <c:v>12</c:v>
                </c:pt>
                <c:pt idx="12">
                  <c:v>12</c:v>
                </c:pt>
                <c:pt idx="13">
                  <c:v>13</c:v>
                </c:pt>
                <c:pt idx="14">
                  <c:v>8</c:v>
                </c:pt>
                <c:pt idx="15">
                  <c:v>14</c:v>
                </c:pt>
                <c:pt idx="16">
                  <c:v>15</c:v>
                </c:pt>
                <c:pt idx="17">
                  <c:v>9</c:v>
                </c:pt>
                <c:pt idx="18">
                  <c:v>13</c:v>
                </c:pt>
                <c:pt idx="19">
                  <c:v>9</c:v>
                </c:pt>
                <c:pt idx="20">
                  <c:v>19</c:v>
                </c:pt>
                <c:pt idx="21">
                  <c:v>21</c:v>
                </c:pt>
                <c:pt idx="22">
                  <c:v>13</c:v>
                </c:pt>
                <c:pt idx="23">
                  <c:v>14</c:v>
                </c:pt>
                <c:pt idx="24">
                  <c:v>15</c:v>
                </c:pt>
                <c:pt idx="25">
                  <c:v>15</c:v>
                </c:pt>
                <c:pt idx="26">
                  <c:v>18</c:v>
                </c:pt>
                <c:pt idx="27">
                  <c:v>9</c:v>
                </c:pt>
                <c:pt idx="28">
                  <c:v>6</c:v>
                </c:pt>
                <c:pt idx="29">
                  <c:v>9</c:v>
                </c:pt>
                <c:pt idx="30">
                  <c:v>13</c:v>
                </c:pt>
              </c:numCache>
            </c:numRef>
          </c:val>
          <c:smooth val="0"/>
          <c:extLst>
            <c:ext xmlns:c16="http://schemas.microsoft.com/office/drawing/2014/chart" uri="{C3380CC4-5D6E-409C-BE32-E72D297353CC}">
              <c16:uniqueId val="{00000004-8F01-47B5-B389-CAF674EBE3BD}"/>
            </c:ext>
          </c:extLst>
        </c:ser>
        <c:ser>
          <c:idx val="5"/>
          <c:order val="5"/>
          <c:tx>
            <c:strRef>
              <c:f>Dashboard_Progress!$G$4</c:f>
              <c:strCache>
                <c:ptCount val="1"/>
                <c:pt idx="0">
                  <c:v>Triceps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Dashboard_Progress!$G$5:$G$35</c:f>
              <c:numCache>
                <c:formatCode>General</c:formatCode>
                <c:ptCount val="31"/>
                <c:pt idx="0">
                  <c:v>10</c:v>
                </c:pt>
                <c:pt idx="1">
                  <c:v>8</c:v>
                </c:pt>
                <c:pt idx="2">
                  <c:v>10</c:v>
                </c:pt>
                <c:pt idx="3">
                  <c:v>15</c:v>
                </c:pt>
                <c:pt idx="4">
                  <c:v>6</c:v>
                </c:pt>
                <c:pt idx="5">
                  <c:v>11</c:v>
                </c:pt>
                <c:pt idx="6">
                  <c:v>16</c:v>
                </c:pt>
                <c:pt idx="7">
                  <c:v>14</c:v>
                </c:pt>
                <c:pt idx="8">
                  <c:v>16</c:v>
                </c:pt>
                <c:pt idx="9">
                  <c:v>10</c:v>
                </c:pt>
                <c:pt idx="10">
                  <c:v>13</c:v>
                </c:pt>
                <c:pt idx="11">
                  <c:v>14</c:v>
                </c:pt>
                <c:pt idx="12">
                  <c:v>15</c:v>
                </c:pt>
                <c:pt idx="13">
                  <c:v>16</c:v>
                </c:pt>
                <c:pt idx="14">
                  <c:v>15</c:v>
                </c:pt>
                <c:pt idx="15">
                  <c:v>21</c:v>
                </c:pt>
                <c:pt idx="16">
                  <c:v>21</c:v>
                </c:pt>
                <c:pt idx="17">
                  <c:v>14</c:v>
                </c:pt>
                <c:pt idx="18">
                  <c:v>17</c:v>
                </c:pt>
                <c:pt idx="19">
                  <c:v>6</c:v>
                </c:pt>
                <c:pt idx="20">
                  <c:v>12</c:v>
                </c:pt>
                <c:pt idx="21">
                  <c:v>18</c:v>
                </c:pt>
                <c:pt idx="22">
                  <c:v>9</c:v>
                </c:pt>
                <c:pt idx="23">
                  <c:v>21</c:v>
                </c:pt>
                <c:pt idx="24">
                  <c:v>22</c:v>
                </c:pt>
                <c:pt idx="25">
                  <c:v>24</c:v>
                </c:pt>
                <c:pt idx="26">
                  <c:v>24</c:v>
                </c:pt>
                <c:pt idx="27">
                  <c:v>21</c:v>
                </c:pt>
                <c:pt idx="28">
                  <c:v>10</c:v>
                </c:pt>
                <c:pt idx="29">
                  <c:v>15</c:v>
                </c:pt>
                <c:pt idx="30">
                  <c:v>14</c:v>
                </c:pt>
              </c:numCache>
            </c:numRef>
          </c:val>
          <c:smooth val="0"/>
          <c:extLst>
            <c:ext xmlns:c16="http://schemas.microsoft.com/office/drawing/2014/chart" uri="{C3380CC4-5D6E-409C-BE32-E72D297353CC}">
              <c16:uniqueId val="{00000005-8F01-47B5-B389-CAF674EBE3BD}"/>
            </c:ext>
          </c:extLst>
        </c:ser>
        <c:ser>
          <c:idx val="6"/>
          <c:order val="6"/>
          <c:tx>
            <c:strRef>
              <c:f>Dashboard_Progress!$H$4</c:f>
              <c:strCache>
                <c:ptCount val="1"/>
                <c:pt idx="0">
                  <c:v>Carry/Grip</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Dashboard_Progress!$H$5:$H$35</c:f>
              <c:numCache>
                <c:formatCode>General</c:formatCode>
                <c:ptCount val="31"/>
                <c:pt idx="0">
                  <c:v>5</c:v>
                </c:pt>
                <c:pt idx="1">
                  <c:v>6</c:v>
                </c:pt>
                <c:pt idx="2">
                  <c:v>17</c:v>
                </c:pt>
                <c:pt idx="3">
                  <c:v>14</c:v>
                </c:pt>
                <c:pt idx="4">
                  <c:v>12</c:v>
                </c:pt>
                <c:pt idx="5">
                  <c:v>6</c:v>
                </c:pt>
                <c:pt idx="6">
                  <c:v>14</c:v>
                </c:pt>
                <c:pt idx="7">
                  <c:v>5</c:v>
                </c:pt>
                <c:pt idx="8">
                  <c:v>7</c:v>
                </c:pt>
                <c:pt idx="9">
                  <c:v>15</c:v>
                </c:pt>
                <c:pt idx="10">
                  <c:v>11</c:v>
                </c:pt>
                <c:pt idx="11">
                  <c:v>9</c:v>
                </c:pt>
                <c:pt idx="12">
                  <c:v>9</c:v>
                </c:pt>
                <c:pt idx="13">
                  <c:v>9</c:v>
                </c:pt>
                <c:pt idx="14">
                  <c:v>15</c:v>
                </c:pt>
                <c:pt idx="15">
                  <c:v>18</c:v>
                </c:pt>
                <c:pt idx="16">
                  <c:v>15</c:v>
                </c:pt>
                <c:pt idx="17">
                  <c:v>15</c:v>
                </c:pt>
                <c:pt idx="18">
                  <c:v>16</c:v>
                </c:pt>
                <c:pt idx="19">
                  <c:v>7</c:v>
                </c:pt>
                <c:pt idx="20">
                  <c:v>21</c:v>
                </c:pt>
                <c:pt idx="21">
                  <c:v>21</c:v>
                </c:pt>
                <c:pt idx="22">
                  <c:v>14</c:v>
                </c:pt>
                <c:pt idx="23">
                  <c:v>37</c:v>
                </c:pt>
                <c:pt idx="24">
                  <c:v>37</c:v>
                </c:pt>
                <c:pt idx="25">
                  <c:v>37</c:v>
                </c:pt>
                <c:pt idx="26">
                  <c:v>43</c:v>
                </c:pt>
                <c:pt idx="27">
                  <c:v>14</c:v>
                </c:pt>
                <c:pt idx="28">
                  <c:v>10</c:v>
                </c:pt>
                <c:pt idx="29">
                  <c:v>15</c:v>
                </c:pt>
                <c:pt idx="30">
                  <c:v>23</c:v>
                </c:pt>
              </c:numCache>
            </c:numRef>
          </c:val>
          <c:smooth val="0"/>
          <c:extLst>
            <c:ext xmlns:c16="http://schemas.microsoft.com/office/drawing/2014/chart" uri="{C3380CC4-5D6E-409C-BE32-E72D297353CC}">
              <c16:uniqueId val="{00000006-8F01-47B5-B389-CAF674EBE3BD}"/>
            </c:ext>
          </c:extLst>
        </c:ser>
        <c:ser>
          <c:idx val="7"/>
          <c:order val="7"/>
          <c:tx>
            <c:strRef>
              <c:f>Dashboard_Progress!$I$4</c:f>
              <c:strCache>
                <c:ptCount val="1"/>
                <c:pt idx="0">
                  <c:v>Cardio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Dashboard_Progress!$A$5:$A$35</c:f>
              <c:numCache>
                <c:formatCode>m/d/yyyy</c:formatCode>
                <c:ptCount val="31"/>
                <c:pt idx="0">
                  <c:v>46020</c:v>
                </c:pt>
                <c:pt idx="1">
                  <c:v>46027</c:v>
                </c:pt>
                <c:pt idx="2">
                  <c:v>46034</c:v>
                </c:pt>
                <c:pt idx="3">
                  <c:v>46041</c:v>
                </c:pt>
                <c:pt idx="4">
                  <c:v>46048</c:v>
                </c:pt>
                <c:pt idx="5">
                  <c:v>46055</c:v>
                </c:pt>
                <c:pt idx="6">
                  <c:v>46062</c:v>
                </c:pt>
                <c:pt idx="7">
                  <c:v>46069</c:v>
                </c:pt>
                <c:pt idx="8">
                  <c:v>46076</c:v>
                </c:pt>
                <c:pt idx="9">
                  <c:v>46083</c:v>
                </c:pt>
                <c:pt idx="10">
                  <c:v>46090</c:v>
                </c:pt>
                <c:pt idx="11">
                  <c:v>46097</c:v>
                </c:pt>
                <c:pt idx="12">
                  <c:v>46104</c:v>
                </c:pt>
                <c:pt idx="13">
                  <c:v>46111</c:v>
                </c:pt>
                <c:pt idx="14">
                  <c:v>46118</c:v>
                </c:pt>
                <c:pt idx="15">
                  <c:v>46125</c:v>
                </c:pt>
                <c:pt idx="16">
                  <c:v>46132</c:v>
                </c:pt>
                <c:pt idx="17">
                  <c:v>46139</c:v>
                </c:pt>
                <c:pt idx="18">
                  <c:v>46146</c:v>
                </c:pt>
                <c:pt idx="19">
                  <c:v>46153</c:v>
                </c:pt>
                <c:pt idx="20">
                  <c:v>46160</c:v>
                </c:pt>
                <c:pt idx="21">
                  <c:v>46167</c:v>
                </c:pt>
                <c:pt idx="22">
                  <c:v>46174</c:v>
                </c:pt>
                <c:pt idx="23">
                  <c:v>46181</c:v>
                </c:pt>
                <c:pt idx="24">
                  <c:v>46188</c:v>
                </c:pt>
                <c:pt idx="25">
                  <c:v>46195</c:v>
                </c:pt>
                <c:pt idx="26">
                  <c:v>46202</c:v>
                </c:pt>
                <c:pt idx="27">
                  <c:v>46209</c:v>
                </c:pt>
                <c:pt idx="28">
                  <c:v>46216</c:v>
                </c:pt>
                <c:pt idx="29">
                  <c:v>46223</c:v>
                </c:pt>
                <c:pt idx="30">
                  <c:v>46230</c:v>
                </c:pt>
              </c:numCache>
            </c:numRef>
          </c:cat>
          <c:val>
            <c:numRef>
              <c:f>Dashboard_Progress!$I$5:$I$35</c:f>
              <c:numCache>
                <c:formatCode>General</c:formatCode>
                <c:ptCount val="31"/>
                <c:pt idx="0">
                  <c:v>0</c:v>
                </c:pt>
                <c:pt idx="1">
                  <c:v>0</c:v>
                </c:pt>
                <c:pt idx="2">
                  <c:v>0</c:v>
                </c:pt>
                <c:pt idx="3">
                  <c:v>0</c:v>
                </c:pt>
                <c:pt idx="4">
                  <c:v>0</c:v>
                </c:pt>
                <c:pt idx="5">
                  <c:v>1</c:v>
                </c:pt>
                <c:pt idx="6">
                  <c:v>1</c:v>
                </c:pt>
                <c:pt idx="7">
                  <c:v>1</c:v>
                </c:pt>
                <c:pt idx="8">
                  <c:v>5</c:v>
                </c:pt>
                <c:pt idx="9">
                  <c:v>2</c:v>
                </c:pt>
                <c:pt idx="10">
                  <c:v>2</c:v>
                </c:pt>
                <c:pt idx="11">
                  <c:v>7</c:v>
                </c:pt>
                <c:pt idx="12">
                  <c:v>5</c:v>
                </c:pt>
                <c:pt idx="13">
                  <c:v>4</c:v>
                </c:pt>
                <c:pt idx="14">
                  <c:v>6</c:v>
                </c:pt>
                <c:pt idx="15">
                  <c:v>7</c:v>
                </c:pt>
                <c:pt idx="16">
                  <c:v>10</c:v>
                </c:pt>
                <c:pt idx="17">
                  <c:v>9</c:v>
                </c:pt>
                <c:pt idx="18">
                  <c:v>9</c:v>
                </c:pt>
                <c:pt idx="19">
                  <c:v>7</c:v>
                </c:pt>
                <c:pt idx="20">
                  <c:v>13</c:v>
                </c:pt>
                <c:pt idx="21">
                  <c:v>24</c:v>
                </c:pt>
                <c:pt idx="22">
                  <c:v>16</c:v>
                </c:pt>
                <c:pt idx="23">
                  <c:v>6</c:v>
                </c:pt>
                <c:pt idx="24">
                  <c:v>6</c:v>
                </c:pt>
                <c:pt idx="25">
                  <c:v>6</c:v>
                </c:pt>
                <c:pt idx="26">
                  <c:v>10</c:v>
                </c:pt>
                <c:pt idx="27">
                  <c:v>25</c:v>
                </c:pt>
                <c:pt idx="28">
                  <c:v>10</c:v>
                </c:pt>
                <c:pt idx="29">
                  <c:v>24</c:v>
                </c:pt>
                <c:pt idx="30">
                  <c:v>23</c:v>
                </c:pt>
              </c:numCache>
            </c:numRef>
          </c:val>
          <c:smooth val="0"/>
          <c:extLst>
            <c:ext xmlns:c16="http://schemas.microsoft.com/office/drawing/2014/chart" uri="{C3380CC4-5D6E-409C-BE32-E72D297353CC}">
              <c16:uniqueId val="{00000007-8F01-47B5-B389-CAF674EBE3BD}"/>
            </c:ext>
          </c:extLst>
        </c:ser>
        <c:dLbls>
          <c:showLegendKey val="0"/>
          <c:showVal val="0"/>
          <c:showCatName val="0"/>
          <c:showSerName val="0"/>
          <c:showPercent val="0"/>
          <c:showBubbleSize val="0"/>
        </c:dLbls>
        <c:marker val="1"/>
        <c:smooth val="0"/>
        <c:axId val="895449567"/>
        <c:axId val="895449087"/>
      </c:lineChart>
      <c:dateAx>
        <c:axId val="89544956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449087"/>
        <c:crosses val="autoZero"/>
        <c:auto val="1"/>
        <c:lblOffset val="100"/>
        <c:baseTimeUnit val="days"/>
      </c:dateAx>
      <c:valAx>
        <c:axId val="89544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449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Strength Progression by Phase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Dashboard_Progress!$A$52</c:f>
              <c:strCache>
                <c:ptCount val="1"/>
                <c:pt idx="0">
                  <c:v>Machine Row (max weight)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Dashboard_Progress!$B$51:$I$51</c:f>
              <c:strCache>
                <c:ptCount val="8"/>
                <c:pt idx="0">
                  <c:v>Phase 1</c:v>
                </c:pt>
                <c:pt idx="1">
                  <c:v>Phase 2</c:v>
                </c:pt>
                <c:pt idx="2">
                  <c:v>Phase 3</c:v>
                </c:pt>
                <c:pt idx="3">
                  <c:v>Phase 4</c:v>
                </c:pt>
                <c:pt idx="4">
                  <c:v>Phase 5</c:v>
                </c:pt>
                <c:pt idx="5">
                  <c:v>Phase 6</c:v>
                </c:pt>
                <c:pt idx="6">
                  <c:v>Phase 7</c:v>
                </c:pt>
                <c:pt idx="7">
                  <c:v>Phase 8</c:v>
                </c:pt>
              </c:strCache>
            </c:strRef>
          </c:cat>
          <c:val>
            <c:numRef>
              <c:f>Dashboard_Progress!$B$52:$I$52</c:f>
              <c:numCache>
                <c:formatCode>General</c:formatCode>
                <c:ptCount val="8"/>
                <c:pt idx="0">
                  <c:v>0</c:v>
                </c:pt>
                <c:pt idx="1">
                  <c:v>200</c:v>
                </c:pt>
                <c:pt idx="2">
                  <c:v>0</c:v>
                </c:pt>
                <c:pt idx="3">
                  <c:v>0</c:v>
                </c:pt>
                <c:pt idx="4">
                  <c:v>0</c:v>
                </c:pt>
                <c:pt idx="5">
                  <c:v>207.5</c:v>
                </c:pt>
                <c:pt idx="6">
                  <c:v>210</c:v>
                </c:pt>
                <c:pt idx="7">
                  <c:v>210</c:v>
                </c:pt>
              </c:numCache>
            </c:numRef>
          </c:val>
          <c:smooth val="0"/>
          <c:extLst>
            <c:ext xmlns:c16="http://schemas.microsoft.com/office/drawing/2014/chart" uri="{C3380CC4-5D6E-409C-BE32-E72D297353CC}">
              <c16:uniqueId val="{00000000-E5AD-4DB3-8B69-C8A775C6CA84}"/>
            </c:ext>
          </c:extLst>
        </c:ser>
        <c:ser>
          <c:idx val="1"/>
          <c:order val="1"/>
          <c:tx>
            <c:strRef>
              <c:f>Dashboard_Progress!$A$53</c:f>
              <c:strCache>
                <c:ptCount val="1"/>
                <c:pt idx="0">
                  <c:v>DB Romanian Deadlift (max weight)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Dashboard_Progress!$B$51:$I$51</c:f>
              <c:strCache>
                <c:ptCount val="8"/>
                <c:pt idx="0">
                  <c:v>Phase 1</c:v>
                </c:pt>
                <c:pt idx="1">
                  <c:v>Phase 2</c:v>
                </c:pt>
                <c:pt idx="2">
                  <c:v>Phase 3</c:v>
                </c:pt>
                <c:pt idx="3">
                  <c:v>Phase 4</c:v>
                </c:pt>
                <c:pt idx="4">
                  <c:v>Phase 5</c:v>
                </c:pt>
                <c:pt idx="5">
                  <c:v>Phase 6</c:v>
                </c:pt>
                <c:pt idx="6">
                  <c:v>Phase 7</c:v>
                </c:pt>
                <c:pt idx="7">
                  <c:v>Phase 8</c:v>
                </c:pt>
              </c:strCache>
            </c:strRef>
          </c:cat>
          <c:val>
            <c:numRef>
              <c:f>Dashboard_Progress!$B$53:$I$53</c:f>
              <c:numCache>
                <c:formatCode>General</c:formatCode>
                <c:ptCount val="8"/>
                <c:pt idx="0">
                  <c:v>0</c:v>
                </c:pt>
                <c:pt idx="1">
                  <c:v>0</c:v>
                </c:pt>
                <c:pt idx="2">
                  <c:v>130</c:v>
                </c:pt>
                <c:pt idx="3">
                  <c:v>150</c:v>
                </c:pt>
                <c:pt idx="4">
                  <c:v>160</c:v>
                </c:pt>
                <c:pt idx="5">
                  <c:v>0</c:v>
                </c:pt>
                <c:pt idx="6">
                  <c:v>150</c:v>
                </c:pt>
                <c:pt idx="7">
                  <c:v>170</c:v>
                </c:pt>
              </c:numCache>
            </c:numRef>
          </c:val>
          <c:smooth val="0"/>
          <c:extLst>
            <c:ext xmlns:c16="http://schemas.microsoft.com/office/drawing/2014/chart" uri="{C3380CC4-5D6E-409C-BE32-E72D297353CC}">
              <c16:uniqueId val="{00000001-E5AD-4DB3-8B69-C8A775C6CA84}"/>
            </c:ext>
          </c:extLst>
        </c:ser>
        <c:ser>
          <c:idx val="2"/>
          <c:order val="2"/>
          <c:tx>
            <c:strRef>
              <c:f>Dashboard_Progress!$A$54</c:f>
              <c:strCache>
                <c:ptCount val="1"/>
                <c:pt idx="0">
                  <c:v>Chest Supported DB Row (Spider) (max weight)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Dashboard_Progress!$B$51:$I$51</c:f>
              <c:strCache>
                <c:ptCount val="8"/>
                <c:pt idx="0">
                  <c:v>Phase 1</c:v>
                </c:pt>
                <c:pt idx="1">
                  <c:v>Phase 2</c:v>
                </c:pt>
                <c:pt idx="2">
                  <c:v>Phase 3</c:v>
                </c:pt>
                <c:pt idx="3">
                  <c:v>Phase 4</c:v>
                </c:pt>
                <c:pt idx="4">
                  <c:v>Phase 5</c:v>
                </c:pt>
                <c:pt idx="5">
                  <c:v>Phase 6</c:v>
                </c:pt>
                <c:pt idx="6">
                  <c:v>Phase 7</c:v>
                </c:pt>
                <c:pt idx="7">
                  <c:v>Phase 8</c:v>
                </c:pt>
              </c:strCache>
            </c:strRef>
          </c:cat>
          <c:val>
            <c:numRef>
              <c:f>Dashboard_Progress!$B$54:$I$54</c:f>
              <c:numCache>
                <c:formatCode>General</c:formatCode>
                <c:ptCount val="8"/>
                <c:pt idx="0">
                  <c:v>0</c:v>
                </c:pt>
                <c:pt idx="1">
                  <c:v>60</c:v>
                </c:pt>
                <c:pt idx="2">
                  <c:v>70</c:v>
                </c:pt>
                <c:pt idx="3">
                  <c:v>75</c:v>
                </c:pt>
                <c:pt idx="4">
                  <c:v>75</c:v>
                </c:pt>
                <c:pt idx="5">
                  <c:v>0</c:v>
                </c:pt>
                <c:pt idx="6">
                  <c:v>0</c:v>
                </c:pt>
                <c:pt idx="7">
                  <c:v>0</c:v>
                </c:pt>
              </c:numCache>
            </c:numRef>
          </c:val>
          <c:smooth val="0"/>
          <c:extLst>
            <c:ext xmlns:c16="http://schemas.microsoft.com/office/drawing/2014/chart" uri="{C3380CC4-5D6E-409C-BE32-E72D297353CC}">
              <c16:uniqueId val="{00000002-E5AD-4DB3-8B69-C8A775C6CA84}"/>
            </c:ext>
          </c:extLst>
        </c:ser>
        <c:ser>
          <c:idx val="3"/>
          <c:order val="3"/>
          <c:tx>
            <c:strRef>
              <c:f>Dashboard_Progress!$A$55</c:f>
              <c:strCache>
                <c:ptCount val="1"/>
                <c:pt idx="0">
                  <c:v>Neutral Grip Dumbbell Floor Press (max weight)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Dashboard_Progress!$B$51:$I$51</c:f>
              <c:strCache>
                <c:ptCount val="8"/>
                <c:pt idx="0">
                  <c:v>Phase 1</c:v>
                </c:pt>
                <c:pt idx="1">
                  <c:v>Phase 2</c:v>
                </c:pt>
                <c:pt idx="2">
                  <c:v>Phase 3</c:v>
                </c:pt>
                <c:pt idx="3">
                  <c:v>Phase 4</c:v>
                </c:pt>
                <c:pt idx="4">
                  <c:v>Phase 5</c:v>
                </c:pt>
                <c:pt idx="5">
                  <c:v>Phase 6</c:v>
                </c:pt>
                <c:pt idx="6">
                  <c:v>Phase 7</c:v>
                </c:pt>
                <c:pt idx="7">
                  <c:v>Phase 8</c:v>
                </c:pt>
              </c:strCache>
            </c:strRef>
          </c:cat>
          <c:val>
            <c:numRef>
              <c:f>Dashboard_Progress!$B$55:$I$55</c:f>
              <c:numCache>
                <c:formatCode>General</c:formatCode>
                <c:ptCount val="8"/>
                <c:pt idx="0">
                  <c:v>0</c:v>
                </c:pt>
                <c:pt idx="1">
                  <c:v>0</c:v>
                </c:pt>
                <c:pt idx="2">
                  <c:v>0</c:v>
                </c:pt>
                <c:pt idx="3">
                  <c:v>0</c:v>
                </c:pt>
                <c:pt idx="4">
                  <c:v>0</c:v>
                </c:pt>
                <c:pt idx="5">
                  <c:v>150</c:v>
                </c:pt>
                <c:pt idx="6">
                  <c:v>150</c:v>
                </c:pt>
                <c:pt idx="7">
                  <c:v>140</c:v>
                </c:pt>
              </c:numCache>
            </c:numRef>
          </c:val>
          <c:smooth val="0"/>
          <c:extLst>
            <c:ext xmlns:c16="http://schemas.microsoft.com/office/drawing/2014/chart" uri="{C3380CC4-5D6E-409C-BE32-E72D297353CC}">
              <c16:uniqueId val="{00000003-E5AD-4DB3-8B69-C8A775C6CA84}"/>
            </c:ext>
          </c:extLst>
        </c:ser>
        <c:dLbls>
          <c:showLegendKey val="0"/>
          <c:showVal val="0"/>
          <c:showCatName val="0"/>
          <c:showSerName val="0"/>
          <c:showPercent val="0"/>
          <c:showBubbleSize val="0"/>
        </c:dLbls>
        <c:marker val="1"/>
        <c:smooth val="0"/>
        <c:axId val="1272112127"/>
        <c:axId val="1272111167"/>
      </c:lineChart>
      <c:catAx>
        <c:axId val="127211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111167"/>
        <c:crosses val="autoZero"/>
        <c:auto val="1"/>
        <c:lblAlgn val="ctr"/>
        <c:lblOffset val="100"/>
        <c:noMultiLvlLbl val="0"/>
      </c:catAx>
      <c:valAx>
        <c:axId val="127211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112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10</xdr:col>
      <xdr:colOff>76199</xdr:colOff>
      <xdr:row>0</xdr:row>
      <xdr:rowOff>28575</xdr:rowOff>
    </xdr:from>
    <xdr:to>
      <xdr:col>15</xdr:col>
      <xdr:colOff>361949</xdr:colOff>
      <xdr:row>32</xdr:row>
      <xdr:rowOff>180975</xdr:rowOff>
    </xdr:to>
    <mc:AlternateContent xmlns:mc="http://schemas.openxmlformats.org/markup-compatibility/2006" xmlns:a14="http://schemas.microsoft.com/office/drawing/2010/main">
      <mc:Choice Requires="a14">
        <xdr:graphicFrame macro="">
          <xdr:nvGraphicFramePr>
            <xdr:cNvPr id="2" name="ExerciseName">
              <a:extLst>
                <a:ext uri="{FF2B5EF4-FFF2-40B4-BE49-F238E27FC236}">
                  <a16:creationId xmlns:a16="http://schemas.microsoft.com/office/drawing/2014/main" id="{D0D2DB76-0899-3F7A-47A1-7B48EB48E917}"/>
                </a:ext>
              </a:extLst>
            </xdr:cNvPr>
            <xdr:cNvGraphicFramePr/>
          </xdr:nvGraphicFramePr>
          <xdr:xfrm>
            <a:off x="0" y="0"/>
            <a:ext cx="0" cy="0"/>
          </xdr:xfrm>
          <a:graphic>
            <a:graphicData uri="http://schemas.microsoft.com/office/drawing/2010/slicer">
              <sle:slicer xmlns:sle="http://schemas.microsoft.com/office/drawing/2010/slicer" name="ExerciseName"/>
            </a:graphicData>
          </a:graphic>
        </xdr:graphicFrame>
      </mc:Choice>
      <mc:Fallback xmlns="">
        <xdr:sp macro="" textlink="">
          <xdr:nvSpPr>
            <xdr:cNvPr id="0" name=""/>
            <xdr:cNvSpPr>
              <a:spLocks noTextEdit="1"/>
            </xdr:cNvSpPr>
          </xdr:nvSpPr>
          <xdr:spPr>
            <a:xfrm>
              <a:off x="7238999" y="28575"/>
              <a:ext cx="3133725" cy="624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11</xdr:col>
      <xdr:colOff>95249</xdr:colOff>
      <xdr:row>3</xdr:row>
      <xdr:rowOff>28575</xdr:rowOff>
    </xdr:to>
    <mc:AlternateContent xmlns:mc="http://schemas.openxmlformats.org/markup-compatibility/2006" xmlns:a14="http://schemas.microsoft.com/office/drawing/2010/main">
      <mc:Choice Requires="a14">
        <xdr:graphicFrame macro="">
          <xdr:nvGraphicFramePr>
            <xdr:cNvPr id="3" name="PhaseID">
              <a:extLst>
                <a:ext uri="{FF2B5EF4-FFF2-40B4-BE49-F238E27FC236}">
                  <a16:creationId xmlns:a16="http://schemas.microsoft.com/office/drawing/2014/main" id="{D415EA4D-18C9-7A05-4708-374B5876270D}"/>
                </a:ext>
              </a:extLst>
            </xdr:cNvPr>
            <xdr:cNvGraphicFramePr/>
          </xdr:nvGraphicFramePr>
          <xdr:xfrm>
            <a:off x="0" y="0"/>
            <a:ext cx="0" cy="0"/>
          </xdr:xfrm>
          <a:graphic>
            <a:graphicData uri="http://schemas.microsoft.com/office/drawing/2010/slicer">
              <sle:slicer xmlns:sle="http://schemas.microsoft.com/office/drawing/2010/slicer" name="PhaseID"/>
            </a:graphicData>
          </a:graphic>
        </xdr:graphicFrame>
      </mc:Choice>
      <mc:Fallback xmlns="">
        <xdr:sp macro="" textlink="">
          <xdr:nvSpPr>
            <xdr:cNvPr id="0" name=""/>
            <xdr:cNvSpPr>
              <a:spLocks noTextEdit="1"/>
            </xdr:cNvSpPr>
          </xdr:nvSpPr>
          <xdr:spPr>
            <a:xfrm>
              <a:off x="0" y="0"/>
              <a:ext cx="7172324"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85724</xdr:colOff>
      <xdr:row>0</xdr:row>
      <xdr:rowOff>42862</xdr:rowOff>
    </xdr:from>
    <xdr:to>
      <xdr:col>29</xdr:col>
      <xdr:colOff>228599</xdr:colOff>
      <xdr:row>32</xdr:row>
      <xdr:rowOff>38100</xdr:rowOff>
    </xdr:to>
    <xdr:graphicFrame macro="">
      <xdr:nvGraphicFramePr>
        <xdr:cNvPr id="4" name="Chart 3">
          <a:extLst>
            <a:ext uri="{FF2B5EF4-FFF2-40B4-BE49-F238E27FC236}">
              <a16:creationId xmlns:a16="http://schemas.microsoft.com/office/drawing/2014/main" id="{4D0163F3-545F-AA26-FD35-BCFEF8844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14</xdr:row>
      <xdr:rowOff>76199</xdr:rowOff>
    </xdr:from>
    <xdr:to>
      <xdr:col>17</xdr:col>
      <xdr:colOff>933450</xdr:colOff>
      <xdr:row>32</xdr:row>
      <xdr:rowOff>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1D2DF6A7-CD21-FF98-67C4-A76ACD73573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20400" y="2743199"/>
              <a:ext cx="1828800" cy="3352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142875</xdr:colOff>
      <xdr:row>22</xdr:row>
      <xdr:rowOff>0</xdr:rowOff>
    </xdr:from>
    <xdr:to>
      <xdr:col>11</xdr:col>
      <xdr:colOff>133350</xdr:colOff>
      <xdr:row>34</xdr:row>
      <xdr:rowOff>104775</xdr:rowOff>
    </xdr:to>
    <xdr:graphicFrame macro="">
      <xdr:nvGraphicFramePr>
        <xdr:cNvPr id="2" name="Chart 1">
          <a:extLst>
            <a:ext uri="{FF2B5EF4-FFF2-40B4-BE49-F238E27FC236}">
              <a16:creationId xmlns:a16="http://schemas.microsoft.com/office/drawing/2014/main" id="{D7A7DF67-7E17-928C-53BF-29A72EC56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xdr:colOff>
      <xdr:row>3</xdr:row>
      <xdr:rowOff>57150</xdr:rowOff>
    </xdr:from>
    <xdr:to>
      <xdr:col>8</xdr:col>
      <xdr:colOff>581025</xdr:colOff>
      <xdr:row>15</xdr:row>
      <xdr:rowOff>9525</xdr:rowOff>
    </xdr:to>
    <xdr:graphicFrame macro="">
      <xdr:nvGraphicFramePr>
        <xdr:cNvPr id="2" name="Chart 1">
          <a:extLst>
            <a:ext uri="{FF2B5EF4-FFF2-40B4-BE49-F238E27FC236}">
              <a16:creationId xmlns:a16="http://schemas.microsoft.com/office/drawing/2014/main" id="{466CF8E7-2EA1-C314-BC11-E8DBD1E43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47624</xdr:colOff>
      <xdr:row>15</xdr:row>
      <xdr:rowOff>171450</xdr:rowOff>
    </xdr:from>
    <xdr:to>
      <xdr:col>18</xdr:col>
      <xdr:colOff>276224</xdr:colOff>
      <xdr:row>26</xdr:row>
      <xdr:rowOff>161925</xdr:rowOff>
    </xdr:to>
    <xdr:graphicFrame macro="">
      <xdr:nvGraphicFramePr>
        <xdr:cNvPr id="3" name="Chart 2">
          <a:extLst>
            <a:ext uri="{FF2B5EF4-FFF2-40B4-BE49-F238E27FC236}">
              <a16:creationId xmlns:a16="http://schemas.microsoft.com/office/drawing/2014/main" id="{FCF49F85-5550-3CCC-ED76-0F956A7A3B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38</xdr:row>
      <xdr:rowOff>14287</xdr:rowOff>
    </xdr:from>
    <xdr:to>
      <xdr:col>23</xdr:col>
      <xdr:colOff>66675</xdr:colOff>
      <xdr:row>49</xdr:row>
      <xdr:rowOff>85725</xdr:rowOff>
    </xdr:to>
    <xdr:graphicFrame macro="">
      <xdr:nvGraphicFramePr>
        <xdr:cNvPr id="3" name="Chart 2">
          <a:extLst>
            <a:ext uri="{FF2B5EF4-FFF2-40B4-BE49-F238E27FC236}">
              <a16:creationId xmlns:a16="http://schemas.microsoft.com/office/drawing/2014/main" id="{48FFD3B1-4922-D357-4A7F-FC735FADCA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9525</xdr:colOff>
      <xdr:row>2</xdr:row>
      <xdr:rowOff>52387</xdr:rowOff>
    </xdr:from>
    <xdr:to>
      <xdr:col>32</xdr:col>
      <xdr:colOff>533400</xdr:colOff>
      <xdr:row>19</xdr:row>
      <xdr:rowOff>0</xdr:rowOff>
    </xdr:to>
    <xdr:graphicFrame macro="">
      <xdr:nvGraphicFramePr>
        <xdr:cNvPr id="5" name="Chart 4">
          <a:extLst>
            <a:ext uri="{FF2B5EF4-FFF2-40B4-BE49-F238E27FC236}">
              <a16:creationId xmlns:a16="http://schemas.microsoft.com/office/drawing/2014/main" id="{484B77FD-9A71-CB1C-606C-B6C7CF3429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238124</xdr:colOff>
      <xdr:row>50</xdr:row>
      <xdr:rowOff>23812</xdr:rowOff>
    </xdr:from>
    <xdr:to>
      <xdr:col>22</xdr:col>
      <xdr:colOff>533399</xdr:colOff>
      <xdr:row>64</xdr:row>
      <xdr:rowOff>100012</xdr:rowOff>
    </xdr:to>
    <xdr:graphicFrame macro="">
      <xdr:nvGraphicFramePr>
        <xdr:cNvPr id="6" name="Chart 5">
          <a:extLst>
            <a:ext uri="{FF2B5EF4-FFF2-40B4-BE49-F238E27FC236}">
              <a16:creationId xmlns:a16="http://schemas.microsoft.com/office/drawing/2014/main" id="{1C4951DB-6F3C-1BAE-2169-1871AE13D8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Roth" refreshedDate="46272.699929861112" createdVersion="8" refreshedVersion="8" minRefreshableVersion="3" recordCount="3717" xr:uid="{53E658B7-A688-401B-8D7D-FBE377EC6ADF}">
  <cacheSource type="worksheet">
    <worksheetSource name="tbl_Exercises"/>
  </cacheSource>
  <cacheFields count="18">
    <cacheField name="ExerciseLogID" numFmtId="0">
      <sharedItems/>
    </cacheField>
    <cacheField name="SessionID" numFmtId="0">
      <sharedItems/>
    </cacheField>
    <cacheField name="ExerciseName" numFmtId="0">
      <sharedItems count="111">
        <s v="Farmer's Walk"/>
        <s v="Body Row"/>
        <s v="Neutral Grip Seated 2 Arm Row"/>
        <s v="Seated Single Arm DB Curl - Anchored"/>
        <s v="Smith Machine Bench Press"/>
        <s v="DB Neutral Press (slight Rotate To Underhand )"/>
        <s v="Single-Arm Vertical Plate Balance Press"/>
        <s v="Single-Arm DB Balance Press"/>
        <s v="Cable Triceps Extension - &quot;Quad&quot;"/>
        <s v="Inverted KB Press"/>
        <s v="Suitcase Carries"/>
        <s v="Kneeling Cable Row"/>
        <s v="Face Pull"/>
        <s v="Standing One Arm Extended Cable Curls"/>
        <s v="DB Spider Curl (Hammer)"/>
        <s v="Cable Push-Downs"/>
        <s v="Dumbbell: Squeeze Curl - Neutral"/>
        <s v="Single Arm Cable Extensions"/>
        <s v="Farmer’s Hold"/>
        <s v="Machine Row"/>
        <s v="Supine Press Machine - Plate Loaded (Planet Fitness)"/>
        <s v="Rope Push-Downs"/>
        <s v="Captains Chair Knee Raises"/>
        <s v="Hanging Knee Raises"/>
        <s v="Chest Supported DB Row (Spider)"/>
        <s v="Standing One Arm Bicep Curl with Cable (Anchored)"/>
        <s v="Pallof Press"/>
        <s v="Single-Arm Neutral Grip Cable Pulldown"/>
        <s v="Single-Arm Cable Row (Split Stance)"/>
        <s v="Incline DB Hammer Curl"/>
        <s v="Single-Arm Cable Triceps Extension (Cross-Body)"/>
        <s v="Incline Dumbbell Curl (Supinated)"/>
        <s v="Rowing"/>
        <s v="Smith Machine Split Squat (rear foot elevated optional)"/>
        <s v="Dumbbell Romanian Deadlift"/>
        <s v="Seated Calf Raise"/>
        <s v="Half-Kneeling Single-Arm DB Press"/>
        <s v="Low-Incline DB Press (15–30°)"/>
        <s v="Single-Arm Overhead Cable Extension"/>
        <s v="Walking Lunges"/>
        <s v="Calf Extension (Machine)"/>
        <s v="Pec Fly"/>
        <s v="Dumbbell Lateral Raise"/>
        <s v="Seat Cable Row (V / Narrow Neutral Grip)"/>
        <s v="Rear Delt Cable Fly"/>
        <s v="Cross Body Cable Curl"/>
        <s v="Bulgarian Split Squat"/>
        <s v="Standing Calf Raise"/>
        <s v="Tibia Flex"/>
        <s v="Side Plank"/>
        <s v="Scap Push Ups"/>
        <s v="Cable External Rotation"/>
        <s v="Serratus Wall Slides (banded)"/>
        <s v="Push-up On Knees"/>
        <s v="Push-up"/>
        <s v="Cycling"/>
        <s v="Band External Rotations"/>
        <s v="Incline Push-up"/>
        <s v="Single Arm Cable Press"/>
        <s v="Cable Fly (Standing)"/>
        <s v="Glute Extension"/>
        <s v="Dead Hang"/>
        <s v="DB Cross Body Curl (Hammer Grip)"/>
        <s v="Cable Chest Press (2 Arm)"/>
        <s v="Standing Single Arm Cable Curl"/>
        <s v="Suitcase Holds"/>
        <s v="Treadmill Walking"/>
        <s v="Band Pull Aparts"/>
        <s v="Anchored Single Arm Dumbbell Curl"/>
        <s v="Neutral Grip Dumbbell Floor Press"/>
        <s v="Single Arm Cable Press (split stance)"/>
        <s v="Cable Lateral Raise (using elbow strap setup)"/>
        <s v="Inverted KB Hold"/>
        <s v="Vertical DB Scap extension"/>
        <s v="Half-Kneeling Single Arm Cable Row"/>
        <s v="Face Pull (w External Rotation)"/>
        <s v="Kneeling Single Arm Rope Cable Extension"/>
        <s v="Chest Supported Rear Delt Fly"/>
        <s v="Plate Pinch"/>
        <s v="Machine Chest Press"/>
        <s v="High Cable Tricep Pushdown"/>
        <s v="Goblet Squat"/>
        <s v="Hammer Curls with Rope and Cable"/>
        <s v="Endless Rope"/>
        <s v="Plate Loaded Seated Row"/>
        <s v="Cat-Camel"/>
        <s v="Cable High To Mid Fly"/>
        <s v="Seated Neutral Grip DB Overhead Press"/>
        <s v="Prisoners Squat"/>
        <s v="Hip Hinge"/>
        <s v="Barbell Standing Calf Raise"/>
        <s v="Alternate Seated DB Curl"/>
        <s v="Single Arm Rope Curl (extended Arm Position )"/>
        <s v="Reverse Lunge"/>
        <s v="Front-Foot-Elevated Split Squat"/>
        <s v="Half-Kneeling Single-Arm Cable Pulldown"/>
        <s v="Cable Pull-Through"/>
        <s v="Half-Kneeling Single-Arm Cable Row, Low-to-High Finish"/>
        <s v="Chest-Supported Machine Row (formerly “Machine Press”)"/>
        <s v="Internal Cable Rotation"/>
        <s v="Supine Press Machine - Plate Loaded"/>
        <s v="Standing Calf Raises using Machine"/>
        <s v="Neutral Grip Machine Press"/>
        <s v="Cross Body Single Arm Chest Press (machine)"/>
        <s v="Leg Press"/>
        <s v="Reverse Pec Deck"/>
        <s v="Straight Arm Push Down"/>
        <s v="Triceps Pushdown with Rope and Cable"/>
        <s v="Back Fly Machine"/>
        <s v="Cable Pulldown"/>
        <s v="Cable Triceps Extension - “Quad”" u="1"/>
      </sharedItems>
    </cacheField>
    <cacheField name="SetNumber" numFmtId="0">
      <sharedItems containsSemiMixedTypes="0" containsString="0" containsNumber="1" containsInteger="1" minValue="1" maxValue="16"/>
    </cacheField>
    <cacheField name="WeightLbs" numFmtId="0">
      <sharedItems containsString="0" containsBlank="1" containsNumber="1" minValue="0" maxValue="270"/>
    </cacheField>
    <cacheField name="Reps" numFmtId="0">
      <sharedItems containsString="0" containsBlank="1" containsNumber="1" minValue="1" maxValue="25"/>
    </cacheField>
    <cacheField name="DurationSeconds" numFmtId="0">
      <sharedItems containsString="0" containsBlank="1" containsNumber="1" minValue="8" maxValue="900"/>
    </cacheField>
    <cacheField name="DistanceValue" numFmtId="0">
      <sharedItems containsString="0" containsBlank="1" containsNumber="1" minValue="0" maxValue="3000"/>
    </cacheField>
    <cacheField name="DistanceUnit" numFmtId="0">
      <sharedItems containsBlank="1"/>
    </cacheField>
    <cacheField name="TempoEccentric" numFmtId="0">
      <sharedItems containsString="0" containsBlank="1" containsNumber="1" containsInteger="1" minValue="1" maxValue="4"/>
    </cacheField>
    <cacheField name="TempoPause" numFmtId="0">
      <sharedItems containsString="0" containsBlank="1" containsNumber="1" containsInteger="1" minValue="0" maxValue="3"/>
    </cacheField>
    <cacheField name="TempoConcentric" numFmtId="0">
      <sharedItems containsString="0" containsBlank="1" containsNumber="1" containsInteger="1" minValue="1" maxValue="4"/>
    </cacheField>
    <cacheField name="RIR" numFmtId="0">
      <sharedItems containsBlank="1"/>
    </cacheField>
    <cacheField name="SupersetGroupID" numFmtId="0">
      <sharedItems containsBlank="1"/>
    </cacheField>
    <cacheField name="GeneralNotes" numFmtId="0">
      <sharedItems containsBlank="1" longText="1"/>
    </cacheField>
    <cacheField name="PhaseID" numFmtId="0">
      <sharedItems containsSemiMixedTypes="0" containsString="0" containsNumber="1" containsInteger="1" minValue="1" maxValue="10" count="10">
        <n v="1"/>
        <n v="2"/>
        <n v="3"/>
        <n v="4"/>
        <n v="5"/>
        <n v="6"/>
        <n v="7"/>
        <n v="8"/>
        <n v="9"/>
        <n v="10"/>
      </sharedItems>
    </cacheField>
    <cacheField name="ExerciseDateTime" numFmtId="0">
      <sharedItems/>
    </cacheField>
    <cacheField name="Category" numFmtId="0">
      <sharedItems count="10">
        <s v="Carry"/>
        <s v="Pull"/>
        <s v="Arms_Biceps"/>
        <s v="Push"/>
        <s v="Arms_Triceps"/>
        <s v="Warmup"/>
        <s v="Core"/>
        <s v="Legs"/>
        <s v="Other"/>
        <s v="Cardio"/>
      </sharedItems>
    </cacheField>
  </cacheFields>
  <extLst>
    <ext xmlns:x14="http://schemas.microsoft.com/office/spreadsheetml/2009/9/main" uri="{725AE2AE-9491-48be-B2B4-4EB974FC3084}">
      <x14:pivotCacheDefinition pivotCacheId="47854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17">
  <r>
    <s v="E-20260103-0001"/>
    <s v="S-20260103-01"/>
    <x v="0"/>
    <n v="1"/>
    <n v="140"/>
    <m/>
    <n v="60"/>
    <m/>
    <m/>
    <m/>
    <m/>
    <m/>
    <m/>
    <m/>
    <m/>
    <x v="0"/>
    <s v="2026-01-03T19:42:08.996Z"/>
    <x v="0"/>
  </r>
  <r>
    <s v="E-20260103-0002"/>
    <s v="S-20260103-01"/>
    <x v="0"/>
    <n v="2"/>
    <n v="140"/>
    <m/>
    <n v="60"/>
    <m/>
    <m/>
    <m/>
    <m/>
    <m/>
    <m/>
    <m/>
    <m/>
    <x v="0"/>
    <s v="2026-01-03T19:44:16.831Z"/>
    <x v="0"/>
  </r>
  <r>
    <s v="E-20260103-0003"/>
    <s v="S-20260103-01"/>
    <x v="0"/>
    <n v="3"/>
    <n v="140"/>
    <m/>
    <n v="45"/>
    <m/>
    <m/>
    <m/>
    <m/>
    <m/>
    <m/>
    <m/>
    <m/>
    <x v="0"/>
    <s v="2026-01-03T19:46:31.514Z"/>
    <x v="0"/>
  </r>
  <r>
    <s v="E-20260103-0004"/>
    <s v="S-20260103-01"/>
    <x v="0"/>
    <n v="4"/>
    <n v="140"/>
    <m/>
    <n v="39.6"/>
    <m/>
    <m/>
    <m/>
    <m/>
    <m/>
    <m/>
    <m/>
    <m/>
    <x v="0"/>
    <s v="2026-01-03T19:48:31.439Z"/>
    <x v="0"/>
  </r>
  <r>
    <s v="E-20260103-0005"/>
    <s v="S-20260103-01"/>
    <x v="0"/>
    <n v="5"/>
    <n v="140"/>
    <m/>
    <n v="39.6"/>
    <m/>
    <m/>
    <m/>
    <m/>
    <m/>
    <m/>
    <m/>
    <m/>
    <x v="0"/>
    <s v="2026-01-03T19:50:30.621Z"/>
    <x v="0"/>
  </r>
  <r>
    <s v="E-20260103-0006"/>
    <s v="S-20260103-01"/>
    <x v="1"/>
    <n v="1"/>
    <n v="0"/>
    <n v="10"/>
    <m/>
    <m/>
    <m/>
    <n v="2"/>
    <n v="1"/>
    <n v="2"/>
    <m/>
    <m/>
    <s v="Tempo 2-1-2"/>
    <x v="0"/>
    <s v="2026-01-03T19:56:10.985Z"/>
    <x v="1"/>
  </r>
  <r>
    <s v="E-20260103-0007"/>
    <s v="S-20260103-01"/>
    <x v="1"/>
    <n v="2"/>
    <n v="0"/>
    <n v="8"/>
    <m/>
    <m/>
    <m/>
    <n v="2"/>
    <n v="1"/>
    <n v="2"/>
    <m/>
    <m/>
    <s v="Tempo 2-1-2"/>
    <x v="0"/>
    <s v="2026-01-03T19:57:44.745Z"/>
    <x v="1"/>
  </r>
  <r>
    <s v="E-20260103-0008"/>
    <s v="S-20260103-01"/>
    <x v="1"/>
    <n v="3"/>
    <n v="0"/>
    <n v="8"/>
    <m/>
    <m/>
    <m/>
    <n v="2"/>
    <n v="1"/>
    <n v="2"/>
    <m/>
    <m/>
    <s v="Tempo 2-1-2"/>
    <x v="0"/>
    <s v="2026-01-03T19:59:28.012Z"/>
    <x v="1"/>
  </r>
  <r>
    <s v="E-20260103-0009"/>
    <s v="S-20260103-01"/>
    <x v="1"/>
    <n v="4"/>
    <n v="0"/>
    <n v="7"/>
    <m/>
    <m/>
    <m/>
    <n v="2"/>
    <n v="1"/>
    <n v="2"/>
    <m/>
    <m/>
    <s v="Tempo 2-1-2; grip slipping on 6-7 (sweat and a little fatigue)"/>
    <x v="0"/>
    <s v="2026-01-03T20:01:51.758Z"/>
    <x v="1"/>
  </r>
  <r>
    <s v="E-20260103-0010"/>
    <s v="S-20260103-01"/>
    <x v="2"/>
    <n v="1"/>
    <n v="100"/>
    <n v="10"/>
    <m/>
    <m/>
    <m/>
    <m/>
    <m/>
    <m/>
    <m/>
    <m/>
    <s v="Shoulder width neutral grip (i.e., wide grip neutral attachment)"/>
    <x v="0"/>
    <s v="2026-01-03T20:04:43.861Z"/>
    <x v="1"/>
  </r>
  <r>
    <s v="E-20260103-0011"/>
    <s v="S-20260103-01"/>
    <x v="2"/>
    <n v="2"/>
    <n v="120"/>
    <n v="10"/>
    <m/>
    <m/>
    <m/>
    <m/>
    <m/>
    <m/>
    <m/>
    <m/>
    <s v="Shoulder width neutral grip (i.e., wide grip neutral attachment)"/>
    <x v="0"/>
    <s v="2026-01-03T20:07:35.049Z"/>
    <x v="1"/>
  </r>
  <r>
    <s v="E-20260103-0012"/>
    <s v="S-20260103-01"/>
    <x v="2"/>
    <n v="3"/>
    <n v="140"/>
    <n v="10"/>
    <m/>
    <m/>
    <m/>
    <m/>
    <m/>
    <m/>
    <m/>
    <m/>
    <s v="Shoulder width neutral grip (i.e., wide grip neutral attachment)"/>
    <x v="0"/>
    <s v="2026-01-03T20:07:37.358Z"/>
    <x v="1"/>
  </r>
  <r>
    <s v="E-20260103-0013"/>
    <s v="S-20260103-01"/>
    <x v="3"/>
    <n v="1"/>
    <n v="35"/>
    <n v="8"/>
    <m/>
    <m/>
    <m/>
    <m/>
    <m/>
    <m/>
    <m/>
    <m/>
    <m/>
    <x v="0"/>
    <s v="2026-01-03T20:11:14.711Z"/>
    <x v="2"/>
  </r>
  <r>
    <s v="E-20260103-0014"/>
    <s v="S-20260103-01"/>
    <x v="3"/>
    <n v="2"/>
    <n v="35"/>
    <n v="8"/>
    <m/>
    <m/>
    <m/>
    <m/>
    <m/>
    <m/>
    <m/>
    <m/>
    <s v="Starting to struggle at 6th rep. More so on Left vs Right"/>
    <x v="0"/>
    <s v="2026-01-03T20:13:59.650Z"/>
    <x v="2"/>
  </r>
  <r>
    <s v="E-20260103-0015"/>
    <s v="S-20260103-01"/>
    <x v="3"/>
    <n v="3"/>
    <n v="35"/>
    <n v="8"/>
    <m/>
    <m/>
    <m/>
    <m/>
    <m/>
    <m/>
    <m/>
    <m/>
    <s v="Starting to struggle at 6th rep. More so on Left vs Right"/>
    <x v="0"/>
    <s v="2026-01-03T20:16:16.993Z"/>
    <x v="2"/>
  </r>
  <r>
    <s v="E-20260103-0016"/>
    <s v="S-20260103-01"/>
    <x v="3"/>
    <n v="4"/>
    <n v="35"/>
    <n v="4"/>
    <m/>
    <m/>
    <m/>
    <m/>
    <m/>
    <m/>
    <m/>
    <s v="2026-01-03T20:16:57.919Z"/>
    <s v="Rest/Pause superset to 8 reps"/>
    <x v="0"/>
    <s v="2026-01-03T20:20:47.725Z"/>
    <x v="2"/>
  </r>
  <r>
    <s v="E-20260103-0017"/>
    <s v="S-20260103-01"/>
    <x v="3"/>
    <n v="5"/>
    <n v="35"/>
    <n v="2"/>
    <m/>
    <m/>
    <m/>
    <m/>
    <m/>
    <m/>
    <m/>
    <s v="2026-01-03T20:16:57.919Z"/>
    <s v="Rest/Pause superset to 8 reps"/>
    <x v="0"/>
    <s v="2026-01-03T20:20:50.551Z"/>
    <x v="2"/>
  </r>
  <r>
    <s v="E-20260103-0018"/>
    <s v="S-20260103-01"/>
    <x v="3"/>
    <n v="6"/>
    <n v="35"/>
    <n v="1"/>
    <m/>
    <m/>
    <m/>
    <m/>
    <m/>
    <m/>
    <m/>
    <s v="2026-01-03T20:16:57.919Z"/>
    <s v="Rest/Pause superset to 8 reps"/>
    <x v="0"/>
    <s v="2026-01-03T20:20:52.571Z"/>
    <x v="2"/>
  </r>
  <r>
    <s v="E-20260104-0019"/>
    <s v="S-20260104-01"/>
    <x v="4"/>
    <n v="1"/>
    <n v="135"/>
    <n v="10"/>
    <m/>
    <m/>
    <m/>
    <m/>
    <m/>
    <m/>
    <m/>
    <m/>
    <s v="Close grip, elbows tucked"/>
    <x v="0"/>
    <s v="2026-01-04T16:26:28.000Z"/>
    <x v="3"/>
  </r>
  <r>
    <s v="E-20260104-0020"/>
    <s v="S-20260104-01"/>
    <x v="4"/>
    <n v="2"/>
    <n v="135"/>
    <n v="10"/>
    <m/>
    <m/>
    <m/>
    <m/>
    <m/>
    <m/>
    <m/>
    <m/>
    <s v="Close grip, elbows tucked; stop bars added just short of me reaching my chest; slight anterior cap tightness on right side"/>
    <x v="0"/>
    <s v="2026-01-04T16:29:17.000Z"/>
    <x v="3"/>
  </r>
  <r>
    <s v="E-20260104-0021"/>
    <s v="S-20260104-01"/>
    <x v="4"/>
    <n v="3"/>
    <n v="135"/>
    <n v="10"/>
    <m/>
    <m/>
    <m/>
    <m/>
    <m/>
    <m/>
    <m/>
    <m/>
    <s v="Close grip, elbows tucked; stop bars added just short of me reaching my chest; slight anterior cap tightness on right side"/>
    <x v="0"/>
    <s v="2026-01-04T16:31:01.000Z"/>
    <x v="3"/>
  </r>
  <r>
    <s v="E-20260104-0022"/>
    <s v="S-20260104-01"/>
    <x v="4"/>
    <n v="4"/>
    <n v="135"/>
    <n v="7"/>
    <m/>
    <m/>
    <m/>
    <m/>
    <m/>
    <m/>
    <m/>
    <m/>
    <s v="Close grip, elbows tucked; stop bars added just short of me reaching my chest; slight anterior cap tightness on right side"/>
    <x v="0"/>
    <s v="2026-01-04T16:32:41.000Z"/>
    <x v="3"/>
  </r>
  <r>
    <s v="E-20260104-0023"/>
    <s v="S-20260104-01"/>
    <x v="5"/>
    <n v="1"/>
    <n v="40"/>
    <n v="10"/>
    <m/>
    <m/>
    <m/>
    <m/>
    <m/>
    <m/>
    <m/>
    <m/>
    <s v="Elbows tucked. Felt good but a bit of right shoulder cap tightening again. Not painful but ‘tight’ feeing"/>
    <x v="0"/>
    <s v="2026-01-04T16:35:32.000Z"/>
    <x v="3"/>
  </r>
  <r>
    <s v="E-20260104-0024"/>
    <s v="S-20260104-01"/>
    <x v="5"/>
    <n v="2"/>
    <n v="40"/>
    <n v="9"/>
    <m/>
    <m/>
    <m/>
    <m/>
    <m/>
    <m/>
    <m/>
    <m/>
    <s v="Noticed i was ‘shrugging’ my traps a bit on 8-9. I corrected the posture. Elbows tucked. Felt good but a bit of right shoulder cap tightening again. Not painful but ‘tight’ feeing"/>
    <x v="0"/>
    <s v="2026-01-04T16:37:59.000Z"/>
    <x v="3"/>
  </r>
  <r>
    <s v="E-20260104-0025"/>
    <s v="S-20260104-01"/>
    <x v="5"/>
    <n v="3"/>
    <n v="40"/>
    <n v="9"/>
    <m/>
    <m/>
    <m/>
    <m/>
    <m/>
    <m/>
    <m/>
    <m/>
    <m/>
    <x v="0"/>
    <s v="2026-01-04T16:39:30.000Z"/>
    <x v="3"/>
  </r>
  <r>
    <s v="E-20260104-0026"/>
    <s v="S-20260104-01"/>
    <x v="5"/>
    <n v="4"/>
    <n v="40"/>
    <n v="8"/>
    <m/>
    <m/>
    <m/>
    <m/>
    <m/>
    <m/>
    <m/>
    <m/>
    <m/>
    <x v="0"/>
    <s v="2026-01-04T16:41:47.000Z"/>
    <x v="3"/>
  </r>
  <r>
    <s v="E-20260104-0027"/>
    <s v="S-20260104-01"/>
    <x v="6"/>
    <n v="1"/>
    <n v="45"/>
    <n v="1"/>
    <m/>
    <m/>
    <m/>
    <m/>
    <m/>
    <m/>
    <m/>
    <s v="2026-01-04T16:44:51.734Z"/>
    <m/>
    <x v="0"/>
    <s v="2026-01-04T16:44:53.000Z"/>
    <x v="3"/>
  </r>
  <r>
    <s v="E-20260104-0028"/>
    <s v="S-20260104-01"/>
    <x v="7"/>
    <n v="1"/>
    <n v="40"/>
    <n v="6"/>
    <m/>
    <m/>
    <m/>
    <m/>
    <m/>
    <m/>
    <m/>
    <s v="2026-01-04T16:44:51.734Z"/>
    <m/>
    <x v="0"/>
    <s v="2026-01-04T16:44:57.000Z"/>
    <x v="3"/>
  </r>
  <r>
    <s v="E-20260104-0029"/>
    <s v="S-20260104-01"/>
    <x v="6"/>
    <n v="2"/>
    <n v="45"/>
    <n v="2"/>
    <m/>
    <m/>
    <m/>
    <m/>
    <m/>
    <m/>
    <m/>
    <s v="2026-01-04T16:48:19.531Z"/>
    <m/>
    <x v="0"/>
    <s v="2026-01-04T16:48:20.000Z"/>
    <x v="3"/>
  </r>
  <r>
    <s v="E-20260104-0030"/>
    <s v="S-20260104-01"/>
    <x v="7"/>
    <n v="2"/>
    <n v="40"/>
    <n v="3"/>
    <m/>
    <m/>
    <m/>
    <m/>
    <m/>
    <m/>
    <m/>
    <s v="2026-01-04T16:48:19.531Z"/>
    <s v="Right fatigue"/>
    <x v="0"/>
    <s v="2026-01-04T16:48:32.000Z"/>
    <x v="3"/>
  </r>
  <r>
    <s v="E-20260104-0031"/>
    <s v="S-20260104-01"/>
    <x v="6"/>
    <n v="3"/>
    <n v="45"/>
    <n v="3"/>
    <m/>
    <m/>
    <m/>
    <m/>
    <m/>
    <m/>
    <m/>
    <s v="2026-01-04T16:52:29.640Z"/>
    <m/>
    <x v="0"/>
    <s v="2026-01-04T16:52:31.000Z"/>
    <x v="3"/>
  </r>
  <r>
    <s v="E-20260104-0032"/>
    <s v="S-20260104-01"/>
    <x v="7"/>
    <n v="3"/>
    <n v="45"/>
    <n v="3"/>
    <m/>
    <m/>
    <m/>
    <m/>
    <m/>
    <m/>
    <m/>
    <s v="2026-01-04T16:52:29.640Z"/>
    <s v="Right fatigue"/>
    <x v="0"/>
    <s v="2026-01-04T16:52:38.000Z"/>
    <x v="3"/>
  </r>
  <r>
    <s v="E-20260104-0033"/>
    <s v="S-20260104-01"/>
    <x v="8"/>
    <n v="1"/>
    <n v="20"/>
    <n v="12"/>
    <m/>
    <m/>
    <m/>
    <m/>
    <m/>
    <m/>
    <m/>
    <s v="2026-01-04T16:55:56.200Z"/>
    <s v="Right"/>
    <x v="0"/>
    <s v="2026-01-04T16:55:58.000Z"/>
    <x v="4"/>
  </r>
  <r>
    <s v="E-20260104-0034"/>
    <s v="S-20260104-01"/>
    <x v="8"/>
    <n v="2"/>
    <n v="20"/>
    <n v="1"/>
    <m/>
    <m/>
    <m/>
    <m/>
    <m/>
    <m/>
    <m/>
    <s v="2026-01-04T16:55:56.200Z"/>
    <s v="Left"/>
    <x v="0"/>
    <s v="2026-01-04T16:56:06.000Z"/>
    <x v="4"/>
  </r>
  <r>
    <s v="E-20260104-0035"/>
    <s v="S-20260104-01"/>
    <x v="8"/>
    <n v="3"/>
    <n v="15"/>
    <n v="11"/>
    <m/>
    <m/>
    <m/>
    <m/>
    <m/>
    <m/>
    <m/>
    <s v="2026-01-04T16:55:56.200Z"/>
    <s v="Left"/>
    <x v="0"/>
    <s v="2026-01-04T16:56:11.000Z"/>
    <x v="4"/>
  </r>
  <r>
    <s v="E-20260104-0036"/>
    <s v="S-20260104-01"/>
    <x v="8"/>
    <n v="4"/>
    <n v="20"/>
    <n v="12"/>
    <m/>
    <m/>
    <m/>
    <m/>
    <m/>
    <m/>
    <m/>
    <s v="2026-01-04T16:58:58.685Z"/>
    <s v="Right"/>
    <x v="0"/>
    <s v="2026-01-04T16:59:00.000Z"/>
    <x v="4"/>
  </r>
  <r>
    <s v="E-20260104-0037"/>
    <s v="S-20260104-01"/>
    <x v="8"/>
    <n v="5"/>
    <n v="20"/>
    <n v="5"/>
    <m/>
    <m/>
    <m/>
    <m/>
    <m/>
    <m/>
    <m/>
    <s v="2026-01-04T16:58:58.685Z"/>
    <s v="Left"/>
    <x v="0"/>
    <s v="2026-01-04T16:59:08.000Z"/>
    <x v="4"/>
  </r>
  <r>
    <s v="E-20260104-0038"/>
    <s v="S-20260104-01"/>
    <x v="8"/>
    <n v="6"/>
    <n v="17.5"/>
    <n v="7"/>
    <m/>
    <m/>
    <m/>
    <m/>
    <m/>
    <m/>
    <m/>
    <s v="2026-01-04T16:58:58.685Z"/>
    <s v="Left"/>
    <x v="0"/>
    <s v="2026-01-04T16:59:15.000Z"/>
    <x v="4"/>
  </r>
  <r>
    <s v="E-20260104-0039"/>
    <s v="S-20260104-01"/>
    <x v="8"/>
    <n v="7"/>
    <n v="22.5"/>
    <n v="12"/>
    <m/>
    <m/>
    <m/>
    <m/>
    <m/>
    <m/>
    <m/>
    <s v="2026-01-04T17:03:27.962Z"/>
    <s v="Right"/>
    <x v="0"/>
    <s v="2026-01-04T17:03:31.000Z"/>
    <x v="4"/>
  </r>
  <r>
    <s v="E-20260104-0040"/>
    <s v="S-20260104-01"/>
    <x v="8"/>
    <n v="8"/>
    <n v="22.5"/>
    <n v="2"/>
    <m/>
    <m/>
    <m/>
    <m/>
    <m/>
    <m/>
    <m/>
    <s v="2026-01-04T17:03:27.962Z"/>
    <s v="Left"/>
    <x v="0"/>
    <s v="2026-01-04T17:03:37.000Z"/>
    <x v="4"/>
  </r>
  <r>
    <s v="E-20260104-0041"/>
    <s v="S-20260104-01"/>
    <x v="8"/>
    <n v="9"/>
    <n v="20"/>
    <n v="2"/>
    <m/>
    <m/>
    <m/>
    <m/>
    <m/>
    <m/>
    <m/>
    <s v="2026-01-04T17:03:27.962Z"/>
    <s v="Left"/>
    <x v="0"/>
    <s v="2026-01-04T17:03:39.000Z"/>
    <x v="4"/>
  </r>
  <r>
    <s v="E-20260104-0042"/>
    <s v="S-20260104-01"/>
    <x v="8"/>
    <n v="10"/>
    <n v="15"/>
    <n v="8"/>
    <m/>
    <m/>
    <m/>
    <m/>
    <m/>
    <m/>
    <m/>
    <s v="2026-01-04T17:03:27.962Z"/>
    <s v="Left"/>
    <x v="0"/>
    <s v="2026-01-04T17:03:47.000Z"/>
    <x v="4"/>
  </r>
  <r>
    <s v="E-20260104-0043"/>
    <s v="S-20260104-01"/>
    <x v="9"/>
    <n v="1"/>
    <n v="35.200000000000003"/>
    <n v="8"/>
    <m/>
    <m/>
    <m/>
    <m/>
    <m/>
    <m/>
    <m/>
    <m/>
    <s v="Laying on floor (so floor press); "/>
    <x v="0"/>
    <s v="2026-01-04T17:06:23.000Z"/>
    <x v="5"/>
  </r>
  <r>
    <s v="E-20260104-0044"/>
    <s v="S-20260104-01"/>
    <x v="9"/>
    <n v="2"/>
    <n v="35.200000000000003"/>
    <n v="8"/>
    <m/>
    <m/>
    <m/>
    <m/>
    <m/>
    <m/>
    <m/>
    <m/>
    <s v="Laying on floor (so floor press); "/>
    <x v="0"/>
    <s v="2026-01-04T17:08:37.000Z"/>
    <x v="5"/>
  </r>
  <r>
    <s v="E-20260104-0045"/>
    <s v="S-20260104-01"/>
    <x v="9"/>
    <n v="3"/>
    <n v="35.200000000000003"/>
    <n v="8"/>
    <m/>
    <m/>
    <m/>
    <m/>
    <m/>
    <m/>
    <m/>
    <m/>
    <s v="Laying on floor (so floor press); "/>
    <x v="0"/>
    <s v="2026-01-04T17:10:55.000Z"/>
    <x v="5"/>
  </r>
  <r>
    <s v="E-20260106-0046"/>
    <s v="S-20260106-01"/>
    <x v="10"/>
    <n v="1"/>
    <n v="75"/>
    <m/>
    <n v="60"/>
    <m/>
    <m/>
    <m/>
    <m/>
    <m/>
    <m/>
    <m/>
    <s v="No plates. Tried db pinch with 10lbs"/>
    <x v="0"/>
    <s v="2026-01-06T22:45:53.018Z"/>
    <x v="0"/>
  </r>
  <r>
    <s v="E-20260106-0047"/>
    <s v="S-20260106-01"/>
    <x v="10"/>
    <n v="2"/>
    <n v="75"/>
    <m/>
    <n v="39.6"/>
    <m/>
    <m/>
    <m/>
    <m/>
    <m/>
    <m/>
    <m/>
    <m/>
    <x v="0"/>
    <s v="2026-01-06T22:48:22.857Z"/>
    <x v="0"/>
  </r>
  <r>
    <s v="E-20260106-0048"/>
    <s v="S-20260106-01"/>
    <x v="10"/>
    <n v="3"/>
    <n v="75"/>
    <m/>
    <n v="39.6"/>
    <m/>
    <m/>
    <m/>
    <m/>
    <m/>
    <m/>
    <m/>
    <m/>
    <x v="0"/>
    <s v="2026-01-06T22:50:27.410Z"/>
    <x v="0"/>
  </r>
  <r>
    <s v="E-20260106-0049"/>
    <s v="S-20260106-01"/>
    <x v="10"/>
    <n v="4"/>
    <n v="75"/>
    <m/>
    <n v="30"/>
    <m/>
    <m/>
    <m/>
    <m/>
    <m/>
    <m/>
    <m/>
    <s v="5lbs db pinch with off hand "/>
    <x v="0"/>
    <s v="2026-01-06T22:53:02.564Z"/>
    <x v="0"/>
  </r>
  <r>
    <s v="E-20260106-0050"/>
    <s v="S-20260106-01"/>
    <x v="11"/>
    <n v="1"/>
    <n v="110"/>
    <n v="10"/>
    <m/>
    <m/>
    <m/>
    <m/>
    <m/>
    <m/>
    <m/>
    <m/>
    <s v="LI Marriott"/>
    <x v="0"/>
    <s v="2026-01-06T22:56:30.855Z"/>
    <x v="1"/>
  </r>
  <r>
    <s v="E-20260106-0051"/>
    <s v="S-20260106-01"/>
    <x v="11"/>
    <n v="2"/>
    <n v="130"/>
    <n v="10"/>
    <m/>
    <m/>
    <m/>
    <m/>
    <m/>
    <m/>
    <m/>
    <m/>
    <s v="LI Marriott"/>
    <x v="0"/>
    <s v="2026-01-06T22:58:32.477Z"/>
    <x v="1"/>
  </r>
  <r>
    <s v="E-20260106-0052"/>
    <s v="S-20260106-01"/>
    <x v="11"/>
    <n v="3"/>
    <n v="140"/>
    <n v="10"/>
    <m/>
    <m/>
    <m/>
    <m/>
    <m/>
    <m/>
    <m/>
    <m/>
    <s v="LI Marriott"/>
    <x v="0"/>
    <s v="2026-01-06T23:00:48.231Z"/>
    <x v="1"/>
  </r>
  <r>
    <s v="E-20260106-0053"/>
    <s v="S-20260106-01"/>
    <x v="11"/>
    <n v="4"/>
    <n v="150"/>
    <n v="10"/>
    <m/>
    <m/>
    <m/>
    <m/>
    <m/>
    <m/>
    <m/>
    <m/>
    <s v="LI Marriott"/>
    <x v="0"/>
    <s v="2026-01-06T23:03:52.796Z"/>
    <x v="1"/>
  </r>
  <r>
    <s v="E-20260106-0054"/>
    <s v="S-20260106-01"/>
    <x v="12"/>
    <n v="1"/>
    <n v="20"/>
    <n v="15"/>
    <m/>
    <m/>
    <m/>
    <m/>
    <m/>
    <m/>
    <m/>
    <m/>
    <s v="LI Marriott "/>
    <x v="0"/>
    <s v="2026-01-06T23:05:42.770Z"/>
    <x v="1"/>
  </r>
  <r>
    <s v="E-20260106-0055"/>
    <s v="S-20260106-01"/>
    <x v="12"/>
    <n v="2"/>
    <n v="30"/>
    <n v="15"/>
    <m/>
    <m/>
    <m/>
    <m/>
    <m/>
    <m/>
    <m/>
    <m/>
    <s v="LI Marriott "/>
    <x v="0"/>
    <s v="2026-01-06T23:09:49.781Z"/>
    <x v="1"/>
  </r>
  <r>
    <s v="E-20260106-0056"/>
    <s v="S-20260106-01"/>
    <x v="12"/>
    <n v="3"/>
    <n v="40"/>
    <n v="15"/>
    <m/>
    <m/>
    <m/>
    <m/>
    <m/>
    <m/>
    <m/>
    <m/>
    <s v="LI Marriott "/>
    <x v="0"/>
    <s v="2026-01-06T23:09:52.062Z"/>
    <x v="1"/>
  </r>
  <r>
    <s v="E-20260106-0057"/>
    <s v="S-20260106-01"/>
    <x v="12"/>
    <n v="4"/>
    <n v="50"/>
    <n v="15"/>
    <m/>
    <m/>
    <m/>
    <m/>
    <m/>
    <m/>
    <m/>
    <m/>
    <s v="LI Marriott "/>
    <x v="0"/>
    <s v="2026-01-06T23:10:44.120Z"/>
    <x v="1"/>
  </r>
  <r>
    <s v="E-20260106-0058"/>
    <s v="S-20260106-01"/>
    <x v="13"/>
    <n v="1"/>
    <n v="20"/>
    <n v="20"/>
    <m/>
    <m/>
    <m/>
    <m/>
    <m/>
    <m/>
    <m/>
    <m/>
    <s v="Too light. LI Marriott Precor FTS Glide for my cable work today"/>
    <x v="0"/>
    <s v="2026-01-06T23:14:10.666Z"/>
    <x v="2"/>
  </r>
  <r>
    <s v="E-20260106-0059"/>
    <s v="S-20260106-01"/>
    <x v="13"/>
    <n v="2"/>
    <n v="30"/>
    <n v="12"/>
    <m/>
    <m/>
    <m/>
    <m/>
    <m/>
    <m/>
    <m/>
    <m/>
    <s v="2 sec squeeze on contraction and 2 sec extended hold each rep"/>
    <x v="0"/>
    <s v="2026-01-06T23:17:37.599Z"/>
    <x v="2"/>
  </r>
  <r>
    <s v="E-20260106-0060"/>
    <s v="S-20260106-01"/>
    <x v="13"/>
    <n v="3"/>
    <n v="40"/>
    <n v="12"/>
    <m/>
    <m/>
    <m/>
    <m/>
    <m/>
    <m/>
    <m/>
    <m/>
    <s v="2 sec squeeze on contraction and 2 sec extended hold each rep"/>
    <x v="0"/>
    <s v="2026-01-06T23:19:40.086Z"/>
    <x v="2"/>
  </r>
  <r>
    <s v="E-20260106-0061"/>
    <s v="S-20260106-01"/>
    <x v="13"/>
    <n v="4"/>
    <n v="50"/>
    <n v="12"/>
    <m/>
    <m/>
    <m/>
    <m/>
    <m/>
    <m/>
    <m/>
    <m/>
    <s v="Extra set cause the first too were too light"/>
    <x v="0"/>
    <s v="2026-01-06T23:22:54.290Z"/>
    <x v="2"/>
  </r>
  <r>
    <s v="E-20260107-0062"/>
    <s v="S-20260107-01"/>
    <x v="14"/>
    <n v="1"/>
    <n v="40"/>
    <n v="15"/>
    <m/>
    <m/>
    <m/>
    <m/>
    <m/>
    <m/>
    <m/>
    <s v="2026-01-07T22:12:53.773Z"/>
    <s v="LI Marriott "/>
    <x v="0"/>
    <s v="2026-01-07T22:12:55.413Z"/>
    <x v="2"/>
  </r>
  <r>
    <s v="E-20260107-0063"/>
    <s v="S-20260107-01"/>
    <x v="15"/>
    <n v="1"/>
    <n v="80"/>
    <n v="15"/>
    <m/>
    <m/>
    <m/>
    <m/>
    <m/>
    <m/>
    <m/>
    <s v="2026-01-07T22:12:53.773Z"/>
    <s v="Rope extension; full flex and hold at extension. Precor FYS Glide selectorize weight"/>
    <x v="0"/>
    <s v="2026-01-07T22:13:39.536Z"/>
    <x v="4"/>
  </r>
  <r>
    <s v="E-20260107-0064"/>
    <s v="S-20260107-01"/>
    <x v="14"/>
    <n v="2"/>
    <n v="40"/>
    <n v="15"/>
    <m/>
    <m/>
    <m/>
    <m/>
    <m/>
    <m/>
    <m/>
    <s v="2026-01-07T22:16:52.732Z"/>
    <s v="LI Marriott "/>
    <x v="0"/>
    <s v="2026-01-07T22:16:54.747Z"/>
    <x v="2"/>
  </r>
  <r>
    <s v="E-20260107-0065"/>
    <s v="S-20260107-01"/>
    <x v="15"/>
    <n v="2"/>
    <n v="100"/>
    <n v="15"/>
    <m/>
    <m/>
    <m/>
    <m/>
    <m/>
    <m/>
    <m/>
    <s v="2026-01-07T22:16:52.732Z"/>
    <s v="Rope extension; full flex and hold at extension. Precor FYS Glide selectorize weight"/>
    <x v="0"/>
    <s v="2026-01-07T22:16:59.530Z"/>
    <x v="4"/>
  </r>
  <r>
    <s v="E-20260107-0066"/>
    <s v="S-20260107-01"/>
    <x v="14"/>
    <n v="3"/>
    <n v="40"/>
    <n v="15"/>
    <m/>
    <m/>
    <m/>
    <m/>
    <m/>
    <m/>
    <m/>
    <s v="2026-01-07T22:20:07.428Z"/>
    <s v="LI Marriott "/>
    <x v="0"/>
    <s v="2026-01-07T22:20:08.553Z"/>
    <x v="2"/>
  </r>
  <r>
    <s v="E-20260107-0067"/>
    <s v="S-20260107-01"/>
    <x v="15"/>
    <n v="3"/>
    <n v="100"/>
    <n v="7"/>
    <m/>
    <m/>
    <m/>
    <m/>
    <m/>
    <m/>
    <m/>
    <s v="2026-01-07T22:20:07.428Z"/>
    <s v="Rope extension; full flex and hold at extension. Precor FYS Glide selectorize weight"/>
    <x v="0"/>
    <s v="2026-01-07T22:20:12.397Z"/>
    <x v="4"/>
  </r>
  <r>
    <s v="E-20260107-0068"/>
    <s v="S-20260107-01"/>
    <x v="15"/>
    <n v="4"/>
    <n v="90"/>
    <n v="4"/>
    <m/>
    <m/>
    <m/>
    <m/>
    <m/>
    <m/>
    <m/>
    <s v="2026-01-07T22:20:07.428Z"/>
    <s v="Rope extension; full flex and hold at extension. Precor FYS Glide selectorize weight"/>
    <x v="0"/>
    <s v="2026-01-07T22:20:18.370Z"/>
    <x v="4"/>
  </r>
  <r>
    <s v="E-20260107-0069"/>
    <s v="S-20260107-01"/>
    <x v="15"/>
    <n v="5"/>
    <n v="80"/>
    <n v="4"/>
    <m/>
    <m/>
    <m/>
    <m/>
    <m/>
    <m/>
    <m/>
    <s v="2026-01-07T22:20:07.428Z"/>
    <s v="Rope extension; full flex and hold at extension. Precor FYS Glide selectorize weight"/>
    <x v="0"/>
    <s v="2026-01-07T22:20:23.005Z"/>
    <x v="4"/>
  </r>
  <r>
    <s v="E-20260107-0070"/>
    <s v="S-20260107-01"/>
    <x v="16"/>
    <n v="1"/>
    <n v="25"/>
    <n v="20"/>
    <m/>
    <m/>
    <m/>
    <m/>
    <m/>
    <m/>
    <m/>
    <s v="2026-01-07T22:25:53.220Z"/>
    <m/>
    <x v="0"/>
    <s v="2026-01-07T22:25:54.482Z"/>
    <x v="2"/>
  </r>
  <r>
    <s v="E-20260107-0071"/>
    <s v="S-20260107-01"/>
    <x v="17"/>
    <n v="1"/>
    <n v="50"/>
    <n v="20"/>
    <m/>
    <m/>
    <m/>
    <m/>
    <m/>
    <m/>
    <m/>
    <s v="2026-01-07T22:25:53.220Z"/>
    <m/>
    <x v="0"/>
    <s v="2026-01-07T22:26:12.830Z"/>
    <x v="4"/>
  </r>
  <r>
    <s v="E-20260107-0072"/>
    <s v="S-20260107-01"/>
    <x v="16"/>
    <n v="2"/>
    <n v="20"/>
    <n v="20"/>
    <m/>
    <m/>
    <m/>
    <m/>
    <m/>
    <m/>
    <m/>
    <s v="2026-01-07T22:30:41.039Z"/>
    <s v="2 sec squeeze each rep"/>
    <x v="0"/>
    <s v="2026-01-07T22:30:42.767Z"/>
    <x v="2"/>
  </r>
  <r>
    <s v="E-20260107-0073"/>
    <s v="S-20260107-01"/>
    <x v="17"/>
    <n v="2"/>
    <n v="50"/>
    <n v="20"/>
    <m/>
    <m/>
    <m/>
    <m/>
    <m/>
    <m/>
    <m/>
    <s v="2026-01-07T22:30:41.039Z"/>
    <m/>
    <x v="0"/>
    <s v="2026-01-07T22:30:45.575Z"/>
    <x v="4"/>
  </r>
  <r>
    <s v="E-20260107-0074"/>
    <s v="S-20260107-01"/>
    <x v="16"/>
    <n v="3"/>
    <n v="20"/>
    <n v="20"/>
    <m/>
    <m/>
    <m/>
    <m/>
    <m/>
    <m/>
    <m/>
    <s v="2026-01-07T22:35:05.735Z"/>
    <s v="2 sec squeeze each rep"/>
    <x v="0"/>
    <s v="2026-01-07T22:35:06.458Z"/>
    <x v="2"/>
  </r>
  <r>
    <s v="E-20260107-0075"/>
    <s v="S-20260107-01"/>
    <x v="17"/>
    <n v="3"/>
    <n v="50"/>
    <n v="18"/>
    <m/>
    <m/>
    <m/>
    <m/>
    <m/>
    <m/>
    <m/>
    <s v="2026-01-07T22:35:05.735Z"/>
    <m/>
    <x v="0"/>
    <s v="2026-01-07T22:35:14.436Z"/>
    <x v="4"/>
  </r>
  <r>
    <s v="E-20260107-0076"/>
    <s v="S-20260107-01"/>
    <x v="18"/>
    <n v="1"/>
    <n v="50"/>
    <m/>
    <n v="135"/>
    <m/>
    <m/>
    <m/>
    <m/>
    <m/>
    <m/>
    <m/>
    <m/>
    <x v="0"/>
    <s v="2026-01-07T22:39:53.269Z"/>
    <x v="0"/>
  </r>
  <r>
    <s v="E-20260107-0077"/>
    <s v="S-20260107-01"/>
    <x v="18"/>
    <n v="2"/>
    <n v="50"/>
    <m/>
    <n v="105"/>
    <m/>
    <m/>
    <m/>
    <m/>
    <m/>
    <m/>
    <m/>
    <m/>
    <x v="0"/>
    <s v="2026-01-07T22:44:18.297Z"/>
    <x v="0"/>
  </r>
  <r>
    <s v="E-20260112-0078"/>
    <s v="S-20260112-01"/>
    <x v="0"/>
    <n v="1"/>
    <n v="150"/>
    <m/>
    <n v="45"/>
    <m/>
    <m/>
    <m/>
    <m/>
    <m/>
    <m/>
    <m/>
    <m/>
    <x v="1"/>
    <s v="2026-01-12T15:57:01.738Z"/>
    <x v="0"/>
  </r>
  <r>
    <s v="E-20260112-0079"/>
    <s v="S-20260112-01"/>
    <x v="0"/>
    <n v="2"/>
    <n v="150"/>
    <m/>
    <n v="45"/>
    <m/>
    <m/>
    <m/>
    <m/>
    <m/>
    <m/>
    <m/>
    <m/>
    <x v="1"/>
    <s v="2026-01-12T15:59:04.574Z"/>
    <x v="0"/>
  </r>
  <r>
    <s v="E-20260112-0080"/>
    <s v="S-20260112-01"/>
    <x v="0"/>
    <n v="3"/>
    <n v="150"/>
    <m/>
    <n v="45"/>
    <m/>
    <m/>
    <m/>
    <m/>
    <m/>
    <m/>
    <m/>
    <m/>
    <x v="1"/>
    <s v="2026-01-12T16:01:15.530Z"/>
    <x v="0"/>
  </r>
  <r>
    <s v="E-20260112-0081"/>
    <s v="S-20260112-01"/>
    <x v="0"/>
    <n v="4"/>
    <n v="150"/>
    <m/>
    <n v="45"/>
    <m/>
    <m/>
    <m/>
    <m/>
    <m/>
    <m/>
    <m/>
    <m/>
    <x v="1"/>
    <s v="2026-01-12T16:03:33.329Z"/>
    <x v="0"/>
  </r>
  <r>
    <s v="E-20260112-0082"/>
    <s v="S-20260112-01"/>
    <x v="0"/>
    <n v="5"/>
    <n v="150"/>
    <m/>
    <n v="37.200000000000003"/>
    <m/>
    <m/>
    <m/>
    <m/>
    <m/>
    <m/>
    <m/>
    <m/>
    <x v="1"/>
    <s v="2026-01-12T16:06:00.123Z"/>
    <x v="0"/>
  </r>
  <r>
    <s v="E-20260112-0083"/>
    <s v="S-20260112-01"/>
    <x v="19"/>
    <n v="1"/>
    <n v="130"/>
    <n v="12"/>
    <m/>
    <m/>
    <m/>
    <m/>
    <m/>
    <m/>
    <m/>
    <m/>
    <s v="Level setting. "/>
    <x v="1"/>
    <s v="2026-01-12T16:12:08.818Z"/>
    <x v="1"/>
  </r>
  <r>
    <s v="E-20260112-0084"/>
    <s v="S-20260112-01"/>
    <x v="19"/>
    <n v="2"/>
    <n v="180"/>
    <n v="8"/>
    <m/>
    <m/>
    <m/>
    <m/>
    <m/>
    <m/>
    <m/>
    <m/>
    <s v="Chest plate fully out (maybe set at 8); set height at 6 so top of chest pad is just below clavicle"/>
    <x v="1"/>
    <s v="2026-01-12T16:14:20.102Z"/>
    <x v="1"/>
  </r>
  <r>
    <s v="E-20260112-0085"/>
    <s v="S-20260112-01"/>
    <x v="19"/>
    <n v="3"/>
    <n v="190"/>
    <n v="7"/>
    <m/>
    <m/>
    <m/>
    <m/>
    <m/>
    <m/>
    <m/>
    <m/>
    <s v="Some slippage in with grip; Chest plate fully out (maybe set at 8); set height at 6 so top of chest pad is just below clavicle"/>
    <x v="1"/>
    <s v="2026-01-12T16:15:40.085Z"/>
    <x v="1"/>
  </r>
  <r>
    <s v="E-20260112-0086"/>
    <s v="S-20260112-01"/>
    <x v="19"/>
    <n v="4"/>
    <n v="190"/>
    <n v="7"/>
    <m/>
    <m/>
    <m/>
    <m/>
    <m/>
    <m/>
    <m/>
    <m/>
    <s v="Some slippage in with grip; Chest plate fully out (maybe set at 8); set height at 6 so top of chest pad is just below clavicle"/>
    <x v="1"/>
    <s v="2026-01-12T16:17:18.682Z"/>
    <x v="1"/>
  </r>
  <r>
    <s v="E-20260112-0087"/>
    <s v="S-20260112-01"/>
    <x v="19"/>
    <n v="5"/>
    <n v="200"/>
    <n v="6"/>
    <m/>
    <m/>
    <m/>
    <m/>
    <m/>
    <m/>
    <m/>
    <m/>
    <s v="Some slippage in with grip; Chest plate fully out (maybe set at 8); set height at 6 so top of chest pad is just below clavicle"/>
    <x v="1"/>
    <s v="2026-01-12T16:19:33.859Z"/>
    <x v="1"/>
  </r>
  <r>
    <s v="E-20260112-0088"/>
    <s v="S-20260112-01"/>
    <x v="1"/>
    <n v="1"/>
    <n v="0"/>
    <n v="8"/>
    <m/>
    <m/>
    <m/>
    <m/>
    <m/>
    <m/>
    <m/>
    <m/>
    <m/>
    <x v="1"/>
    <s v="2026-01-12T16:21:57.204Z"/>
    <x v="1"/>
  </r>
  <r>
    <s v="E-20260112-0089"/>
    <s v="S-20260112-01"/>
    <x v="1"/>
    <n v="2"/>
    <n v="0"/>
    <n v="7"/>
    <m/>
    <m/>
    <m/>
    <m/>
    <m/>
    <m/>
    <m/>
    <m/>
    <s v="2-1-2"/>
    <x v="1"/>
    <s v="2026-01-12T16:23:47.940Z"/>
    <x v="1"/>
  </r>
  <r>
    <s v="E-20260112-0090"/>
    <s v="S-20260112-01"/>
    <x v="1"/>
    <n v="3"/>
    <n v="0"/>
    <n v="7"/>
    <m/>
    <m/>
    <m/>
    <m/>
    <m/>
    <m/>
    <m/>
    <m/>
    <s v="2-1-2"/>
    <x v="1"/>
    <s v="2026-01-12T16:25:20.972Z"/>
    <x v="1"/>
  </r>
  <r>
    <s v="E-20260112-0091"/>
    <s v="S-20260112-01"/>
    <x v="1"/>
    <n v="4"/>
    <n v="0"/>
    <n v="6"/>
    <m/>
    <m/>
    <m/>
    <m/>
    <m/>
    <m/>
    <m/>
    <m/>
    <s v="2-1-2; grip fatigue "/>
    <x v="1"/>
    <s v="2026-01-12T16:27:32.077Z"/>
    <x v="1"/>
  </r>
  <r>
    <s v="E-20260112-0092"/>
    <s v="S-20260112-01"/>
    <x v="3"/>
    <n v="1"/>
    <n v="30"/>
    <n v="12"/>
    <m/>
    <m/>
    <m/>
    <m/>
    <m/>
    <m/>
    <m/>
    <m/>
    <s v="Full squeeze on left was challenging"/>
    <x v="1"/>
    <s v="2026-01-12T16:31:40.607Z"/>
    <x v="2"/>
  </r>
  <r>
    <s v="E-20260112-0093"/>
    <s v="S-20260112-01"/>
    <x v="3"/>
    <n v="2"/>
    <n v="30"/>
    <n v="11"/>
    <m/>
    <m/>
    <m/>
    <m/>
    <m/>
    <m/>
    <m/>
    <m/>
    <s v="9-11 weaker on left; Full squeeze on left was challenging"/>
    <x v="1"/>
    <s v="2026-01-12T16:35:10.244Z"/>
    <x v="2"/>
  </r>
  <r>
    <s v="E-20260112-0094"/>
    <s v="S-20260112-01"/>
    <x v="3"/>
    <n v="3"/>
    <n v="35"/>
    <n v="6"/>
    <m/>
    <m/>
    <m/>
    <m/>
    <m/>
    <m/>
    <m/>
    <s v="2026-01-12T16:39:29.744Z"/>
    <s v="Drop set from 35lbs  AMRAP to 30lbs AMRAP "/>
    <x v="1"/>
    <s v="2026-01-12T16:39:30.752Z"/>
    <x v="2"/>
  </r>
  <r>
    <s v="E-20260112-0095"/>
    <s v="S-20260112-01"/>
    <x v="3"/>
    <n v="4"/>
    <n v="30"/>
    <n v="4"/>
    <m/>
    <m/>
    <m/>
    <m/>
    <m/>
    <m/>
    <m/>
    <s v="2026-01-12T16:39:29.744Z"/>
    <s v="Drop set from 35lbs  AMRAP to 30lbs AMRAP "/>
    <x v="1"/>
    <s v="2026-01-12T16:39:39.499Z"/>
    <x v="2"/>
  </r>
  <r>
    <s v="E-20260113-0096"/>
    <s v="S-20260113-01"/>
    <x v="20"/>
    <n v="1"/>
    <n v="90"/>
    <n v="10"/>
    <m/>
    <m/>
    <m/>
    <m/>
    <m/>
    <m/>
    <m/>
    <m/>
    <s v="45s on each side: Level set haven’t used this machine before"/>
    <x v="1"/>
    <s v="2026-01-13T22:34:16.459Z"/>
    <x v="3"/>
  </r>
  <r>
    <s v="E-20260113-0097"/>
    <s v="S-20260113-01"/>
    <x v="20"/>
    <n v="2"/>
    <n v="180"/>
    <n v="8"/>
    <m/>
    <m/>
    <m/>
    <m/>
    <m/>
    <m/>
    <m/>
    <m/>
    <s v="2x45s on each side: Level set haven’t used this machine before"/>
    <x v="1"/>
    <s v="2026-01-13T22:34:28.303Z"/>
    <x v="3"/>
  </r>
  <r>
    <s v="E-20260113-0098"/>
    <s v="S-20260113-01"/>
    <x v="20"/>
    <n v="3"/>
    <n v="180"/>
    <n v="8"/>
    <m/>
    <m/>
    <m/>
    <m/>
    <m/>
    <m/>
    <m/>
    <m/>
    <s v="2x45s on each side: Level set haven’t used this machine before"/>
    <x v="1"/>
    <s v="2026-01-13T22:36:13.989Z"/>
    <x v="3"/>
  </r>
  <r>
    <s v="E-20260113-0099"/>
    <s v="S-20260113-01"/>
    <x v="20"/>
    <n v="4"/>
    <n v="180"/>
    <n v="6"/>
    <m/>
    <m/>
    <m/>
    <m/>
    <m/>
    <m/>
    <m/>
    <m/>
    <s v="Little capsule tightness/weakness on right side but manageable "/>
    <x v="1"/>
    <s v="2026-01-13T22:38:58.229Z"/>
    <x v="3"/>
  </r>
  <r>
    <s v="E-20260113-0100"/>
    <s v="S-20260113-01"/>
    <x v="20"/>
    <n v="5"/>
    <n v="180"/>
    <n v="2.5"/>
    <m/>
    <m/>
    <m/>
    <m/>
    <m/>
    <m/>
    <m/>
    <m/>
    <s v="Little capsule tightness/weakness on right side but manageable "/>
    <x v="1"/>
    <s v="2026-01-13T22:40:55.626Z"/>
    <x v="3"/>
  </r>
  <r>
    <s v="E-20260113-0101"/>
    <s v="S-20260113-01"/>
    <x v="5"/>
    <n v="1"/>
    <n v="50"/>
    <n v="8"/>
    <m/>
    <m/>
    <m/>
    <m/>
    <m/>
    <m/>
    <m/>
    <m/>
    <s v="Floor press neutral grip; single arm press"/>
    <x v="1"/>
    <s v="2026-01-13T22:45:33.593Z"/>
    <x v="3"/>
  </r>
  <r>
    <s v="E-20260113-0102"/>
    <s v="S-20260113-01"/>
    <x v="5"/>
    <n v="2"/>
    <n v="50"/>
    <n v="8"/>
    <m/>
    <m/>
    <m/>
    <m/>
    <m/>
    <m/>
    <m/>
    <m/>
    <s v="Floor press neutral grip; single arm press"/>
    <x v="1"/>
    <s v="2026-01-13T22:46:35.801Z"/>
    <x v="3"/>
  </r>
  <r>
    <s v="E-20260113-0103"/>
    <s v="S-20260113-01"/>
    <x v="5"/>
    <n v="3"/>
    <n v="55"/>
    <n v="8"/>
    <m/>
    <m/>
    <m/>
    <m/>
    <m/>
    <m/>
    <m/>
    <m/>
    <s v="Floor press neutral grip; single arm press"/>
    <x v="1"/>
    <s v="2026-01-13T22:49:10.313Z"/>
    <x v="3"/>
  </r>
  <r>
    <s v="E-20260113-0104"/>
    <s v="S-20260113-01"/>
    <x v="5"/>
    <n v="4"/>
    <n v="55"/>
    <n v="6"/>
    <m/>
    <m/>
    <m/>
    <m/>
    <m/>
    <m/>
    <m/>
    <m/>
    <s v="7 w/right 6 w/left; Floor press neutral grip; single arm press"/>
    <x v="1"/>
    <s v="2026-01-13T22:52:10.383Z"/>
    <x v="3"/>
  </r>
  <r>
    <s v="E-20260113-0105"/>
    <s v="S-20260113-01"/>
    <x v="6"/>
    <n v="1"/>
    <n v="45"/>
    <n v="3"/>
    <m/>
    <m/>
    <m/>
    <m/>
    <m/>
    <m/>
    <m/>
    <s v="2026-01-13T22:58:09.213Z"/>
    <s v="Dropset 25lbs"/>
    <x v="1"/>
    <s v="2026-01-13T22:58:30.001Z"/>
    <x v="3"/>
  </r>
  <r>
    <s v="E-20260113-0106"/>
    <s v="S-20260113-01"/>
    <x v="6"/>
    <n v="2"/>
    <n v="25"/>
    <n v="5"/>
    <m/>
    <m/>
    <m/>
    <m/>
    <m/>
    <m/>
    <m/>
    <s v="2026-01-13T22:58:09.213Z"/>
    <s v="Dropset 25lbs"/>
    <x v="1"/>
    <s v="2026-01-13T22:58:34.436Z"/>
    <x v="3"/>
  </r>
  <r>
    <s v="E-20260113-0107"/>
    <s v="S-20260113-01"/>
    <x v="6"/>
    <n v="3"/>
    <n v="45"/>
    <n v="3"/>
    <m/>
    <m/>
    <m/>
    <m/>
    <m/>
    <m/>
    <m/>
    <s v="2026-01-13T23:02:31.846Z"/>
    <s v="Dropset 25lbs"/>
    <x v="1"/>
    <s v="2026-01-13T23:02:34.038Z"/>
    <x v="3"/>
  </r>
  <r>
    <s v="E-20260113-0108"/>
    <s v="S-20260113-01"/>
    <x v="6"/>
    <n v="4"/>
    <n v="25"/>
    <n v="5"/>
    <m/>
    <m/>
    <m/>
    <m/>
    <m/>
    <m/>
    <m/>
    <s v="2026-01-13T23:02:31.846Z"/>
    <s v="Dropset 25lbs; left has more control vs right"/>
    <x v="1"/>
    <s v="2026-01-13T23:02:53.768Z"/>
    <x v="3"/>
  </r>
  <r>
    <s v="E-20260113-0109"/>
    <s v="S-20260113-01"/>
    <x v="6"/>
    <n v="5"/>
    <n v="45"/>
    <n v="2"/>
    <m/>
    <m/>
    <m/>
    <m/>
    <m/>
    <m/>
    <m/>
    <s v="2026-01-13T23:07:18.268Z"/>
    <s v="Dropset 25lbs; left has more control vs right"/>
    <x v="1"/>
    <s v="2026-01-13T23:07:19.557Z"/>
    <x v="3"/>
  </r>
  <r>
    <s v="E-20260113-0110"/>
    <s v="S-20260113-01"/>
    <x v="6"/>
    <n v="6"/>
    <n v="25"/>
    <n v="6"/>
    <m/>
    <m/>
    <m/>
    <m/>
    <m/>
    <m/>
    <m/>
    <s v="2026-01-13T23:07:18.268Z"/>
    <s v="Dropset 25lbs; left has more control vs right"/>
    <x v="1"/>
    <s v="2026-01-13T23:07:22.953Z"/>
    <x v="3"/>
  </r>
  <r>
    <s v="E-20260113-0111"/>
    <s v="S-20260113-01"/>
    <x v="8"/>
    <n v="1"/>
    <n v="15.75"/>
    <n v="15"/>
    <m/>
    <m/>
    <m/>
    <m/>
    <m/>
    <m/>
    <m/>
    <m/>
    <m/>
    <x v="1"/>
    <s v="2026-01-13T23:10:43.636Z"/>
    <x v="4"/>
  </r>
  <r>
    <s v="E-20260113-0112"/>
    <s v="S-20260113-01"/>
    <x v="8"/>
    <n v="2"/>
    <n v="20"/>
    <n v="15"/>
    <m/>
    <m/>
    <m/>
    <m/>
    <m/>
    <m/>
    <m/>
    <m/>
    <m/>
    <x v="1"/>
    <s v="2026-01-13T23:13:52.738Z"/>
    <x v="4"/>
  </r>
  <r>
    <s v="E-20260113-0113"/>
    <s v="S-20260113-01"/>
    <x v="8"/>
    <n v="3"/>
    <n v="20"/>
    <n v="15"/>
    <m/>
    <m/>
    <m/>
    <m/>
    <m/>
    <m/>
    <m/>
    <m/>
    <s v="Right achieved 15 @ 27.5 lbs; left had to drop to 15 @ 20 lbs"/>
    <x v="1"/>
    <s v="2026-01-13T23:18:15.153Z"/>
    <x v="4"/>
  </r>
  <r>
    <s v="E-20260113-0114"/>
    <s v="S-20260113-01"/>
    <x v="8"/>
    <n v="4"/>
    <n v="23.5"/>
    <n v="15"/>
    <m/>
    <m/>
    <m/>
    <m/>
    <m/>
    <m/>
    <m/>
    <m/>
    <m/>
    <x v="1"/>
    <s v="2026-01-13T23:22:07.992Z"/>
    <x v="4"/>
  </r>
  <r>
    <s v="E-20260114-0115"/>
    <s v="S-20260114-01"/>
    <x v="10"/>
    <n v="1"/>
    <n v="75"/>
    <m/>
    <n v="45"/>
    <m/>
    <m/>
    <m/>
    <m/>
    <m/>
    <m/>
    <m/>
    <s v="5lb db pinched with arm not carrying 75 lbs"/>
    <x v="1"/>
    <s v="2026-01-14T23:16:48.897Z"/>
    <x v="0"/>
  </r>
  <r>
    <s v="E-20260114-0116"/>
    <s v="S-20260114-01"/>
    <x v="10"/>
    <n v="2"/>
    <n v="75"/>
    <m/>
    <n v="60"/>
    <m/>
    <m/>
    <m/>
    <m/>
    <m/>
    <m/>
    <m/>
    <s v="10lb db pinched with arm not carrying 75 lbs; right grip was second and slipped a little around 50-55 sec"/>
    <x v="1"/>
    <s v="2026-01-14T23:20:11.132Z"/>
    <x v="0"/>
  </r>
  <r>
    <s v="E-20260114-0117"/>
    <s v="S-20260114-01"/>
    <x v="10"/>
    <n v="3"/>
    <n v="75"/>
    <m/>
    <n v="45"/>
    <m/>
    <m/>
    <m/>
    <m/>
    <m/>
    <m/>
    <m/>
    <s v="10lb db pinched with arm not carrying 75 lbs; r"/>
    <x v="1"/>
    <s v="2026-01-14T23:23:38.418Z"/>
    <x v="0"/>
  </r>
  <r>
    <s v="E-20260114-0118"/>
    <s v="S-20260114-01"/>
    <x v="10"/>
    <n v="4"/>
    <n v="75"/>
    <m/>
    <n v="45"/>
    <m/>
    <m/>
    <m/>
    <m/>
    <m/>
    <m/>
    <m/>
    <s v="10lb db pinched with arm not carrying 75 lbs; r"/>
    <x v="1"/>
    <s v="2026-01-14T23:25:37.658Z"/>
    <x v="0"/>
  </r>
  <r>
    <s v="E-20260114-0119"/>
    <s v="S-20260114-01"/>
    <x v="11"/>
    <n v="1"/>
    <n v="120"/>
    <n v="10"/>
    <m/>
    <m/>
    <m/>
    <m/>
    <m/>
    <m/>
    <m/>
    <m/>
    <s v="Slow and controlled"/>
    <x v="1"/>
    <s v="2026-01-14T23:31:32.628Z"/>
    <x v="1"/>
  </r>
  <r>
    <s v="E-20260114-0120"/>
    <s v="S-20260114-01"/>
    <x v="11"/>
    <n v="2"/>
    <n v="130"/>
    <n v="12"/>
    <m/>
    <m/>
    <m/>
    <m/>
    <m/>
    <m/>
    <m/>
    <m/>
    <s v="Slow and controlled"/>
    <x v="1"/>
    <s v="2026-01-14T23:33:54.441Z"/>
    <x v="1"/>
  </r>
  <r>
    <s v="E-20260114-0121"/>
    <s v="S-20260114-01"/>
    <x v="11"/>
    <n v="3"/>
    <n v="130"/>
    <n v="12"/>
    <m/>
    <m/>
    <m/>
    <m/>
    <m/>
    <m/>
    <m/>
    <m/>
    <s v="Slow and controlled; feeling a little biceps bias as I progressed on reps 9-12"/>
    <x v="1"/>
    <s v="2026-01-14T23:37:11.625Z"/>
    <x v="1"/>
  </r>
  <r>
    <s v="E-20260114-0122"/>
    <s v="S-20260114-01"/>
    <x v="11"/>
    <n v="4"/>
    <n v="140"/>
    <n v="10"/>
    <m/>
    <m/>
    <m/>
    <m/>
    <m/>
    <m/>
    <s v="0"/>
    <m/>
    <s v="Slow and controlled; feeling a little biceps bias as I progressed through reps. RIR=0"/>
    <x v="1"/>
    <s v="2026-01-14T23:39:57.575Z"/>
    <x v="1"/>
  </r>
  <r>
    <s v="E-20260114-0123"/>
    <s v="S-20260114-01"/>
    <x v="12"/>
    <n v="1"/>
    <n v="30"/>
    <n v="15"/>
    <m/>
    <m/>
    <m/>
    <m/>
    <m/>
    <m/>
    <m/>
    <m/>
    <s v="Cable at about for head height. Thumbs up grip on rope;"/>
    <x v="1"/>
    <s v="2026-01-14T23:42:47.752Z"/>
    <x v="1"/>
  </r>
  <r>
    <s v="E-20260114-0124"/>
    <s v="S-20260114-01"/>
    <x v="12"/>
    <n v="2"/>
    <n v="30"/>
    <n v="20"/>
    <m/>
    <m/>
    <m/>
    <m/>
    <m/>
    <m/>
    <m/>
    <m/>
    <s v="Cable at about for head height. Thumbs up grip on rope;"/>
    <x v="1"/>
    <s v="2026-01-14T23:44:36.108Z"/>
    <x v="1"/>
  </r>
  <r>
    <s v="E-20260114-0125"/>
    <s v="S-20260114-01"/>
    <x v="12"/>
    <n v="3"/>
    <n v="30"/>
    <n v="20"/>
    <m/>
    <m/>
    <m/>
    <m/>
    <m/>
    <m/>
    <m/>
    <m/>
    <s v="Cable at about for head height. Thumbs up grip on rope;"/>
    <x v="1"/>
    <s v="2026-01-14T23:46:59.643Z"/>
    <x v="1"/>
  </r>
  <r>
    <s v="E-20260114-0126"/>
    <s v="S-20260114-01"/>
    <x v="13"/>
    <n v="1"/>
    <n v="50"/>
    <n v="12"/>
    <m/>
    <m/>
    <m/>
    <m/>
    <m/>
    <m/>
    <m/>
    <m/>
    <s v="2 sec hold at contraction; 2 sec hold fully extended. "/>
    <x v="1"/>
    <s v="2026-01-14T23:51:45.184Z"/>
    <x v="2"/>
  </r>
  <r>
    <s v="E-20260114-0127"/>
    <s v="S-20260114-01"/>
    <x v="13"/>
    <n v="2"/>
    <n v="50"/>
    <n v="12"/>
    <m/>
    <m/>
    <m/>
    <m/>
    <m/>
    <m/>
    <m/>
    <m/>
    <s v="2 sec squeeze on contraction and 2 sec extended hold each rep"/>
    <x v="1"/>
    <s v="2026-01-14T23:55:18.897Z"/>
    <x v="2"/>
  </r>
  <r>
    <s v="E-20260114-0128"/>
    <s v="S-20260114-01"/>
    <x v="13"/>
    <n v="3"/>
    <n v="50"/>
    <n v="10"/>
    <m/>
    <m/>
    <m/>
    <m/>
    <m/>
    <m/>
    <m/>
    <m/>
    <s v="I was GASSED after this set "/>
    <x v="1"/>
    <s v="2026-01-14T23:58:56.870Z"/>
    <x v="2"/>
  </r>
  <r>
    <s v="E-20260116-0129"/>
    <s v="S-20260116-01"/>
    <x v="14"/>
    <n v="1"/>
    <n v="40"/>
    <n v="15"/>
    <m/>
    <m/>
    <m/>
    <m/>
    <m/>
    <m/>
    <m/>
    <s v="2026-01-16T18:31:05.865Z"/>
    <s v="Bench at 3"/>
    <x v="1"/>
    <s v="2026-01-16T18:31:17.479Z"/>
    <x v="2"/>
  </r>
  <r>
    <s v="E-20260116-0130"/>
    <s v="S-20260116-01"/>
    <x v="21"/>
    <n v="1"/>
    <n v="40"/>
    <n v="15"/>
    <m/>
    <m/>
    <m/>
    <m/>
    <m/>
    <m/>
    <m/>
    <s v="2026-01-16T18:31:05.865Z"/>
    <m/>
    <x v="1"/>
    <s v="2026-01-16T18:31:27.117Z"/>
    <x v="4"/>
  </r>
  <r>
    <s v="E-20260116-0131"/>
    <s v="S-20260116-01"/>
    <x v="14"/>
    <n v="2"/>
    <n v="45"/>
    <n v="13"/>
    <m/>
    <m/>
    <m/>
    <m/>
    <m/>
    <m/>
    <m/>
    <s v="2026-01-16T18:35:30.214Z"/>
    <s v="Bench at 3"/>
    <x v="1"/>
    <s v="2026-01-16T18:35:32.074Z"/>
    <x v="2"/>
  </r>
  <r>
    <s v="E-20260116-0132"/>
    <s v="S-20260116-01"/>
    <x v="21"/>
    <n v="2"/>
    <n v="40"/>
    <n v="15"/>
    <m/>
    <m/>
    <m/>
    <m/>
    <m/>
    <m/>
    <m/>
    <s v="2026-01-16T18:35:30.214Z"/>
    <m/>
    <x v="1"/>
    <s v="2026-01-16T18:35:34.634Z"/>
    <x v="4"/>
  </r>
  <r>
    <s v="E-20260116-0133"/>
    <s v="S-20260116-01"/>
    <x v="14"/>
    <n v="3"/>
    <n v="45"/>
    <n v="14"/>
    <m/>
    <m/>
    <m/>
    <m/>
    <m/>
    <m/>
    <m/>
    <s v="2026-01-16T18:39:49.790Z"/>
    <s v="Bench at 3; alternating; right was a little less of a contraction on later reps"/>
    <x v="1"/>
    <s v="2026-01-16T18:39:50.539Z"/>
    <x v="2"/>
  </r>
  <r>
    <s v="E-20260116-0134"/>
    <s v="S-20260116-01"/>
    <x v="21"/>
    <n v="3"/>
    <n v="40"/>
    <n v="13"/>
    <m/>
    <m/>
    <m/>
    <m/>
    <m/>
    <m/>
    <m/>
    <s v="2026-01-16T18:39:49.790Z"/>
    <m/>
    <x v="1"/>
    <s v="2026-01-16T18:39:57.683Z"/>
    <x v="4"/>
  </r>
  <r>
    <s v="E-20260116-0135"/>
    <s v="S-20260116-01"/>
    <x v="17"/>
    <n v="1"/>
    <n v="15"/>
    <n v="10"/>
    <m/>
    <m/>
    <m/>
    <m/>
    <m/>
    <m/>
    <m/>
    <m/>
    <s v="No attachment. Just grabbed the cable the attachment slot"/>
    <x v="1"/>
    <s v="2026-01-16T18:43:47.867Z"/>
    <x v="4"/>
  </r>
  <r>
    <s v="E-20260116-0136"/>
    <s v="S-20260116-01"/>
    <x v="17"/>
    <n v="2"/>
    <n v="10"/>
    <n v="15"/>
    <m/>
    <m/>
    <m/>
    <m/>
    <m/>
    <m/>
    <m/>
    <m/>
    <s v="No attachment. Just grabbed the cable the attachment slot"/>
    <x v="1"/>
    <s v="2026-01-16T18:46:30.629Z"/>
    <x v="4"/>
  </r>
  <r>
    <s v="E-20260116-0137"/>
    <s v="S-20260116-01"/>
    <x v="17"/>
    <n v="3"/>
    <n v="10"/>
    <n v="13.5"/>
    <m/>
    <m/>
    <m/>
    <m/>
    <m/>
    <m/>
    <m/>
    <m/>
    <s v="No attachment. Just grabbed the cable the attachment slot"/>
    <x v="1"/>
    <s v="2026-01-16T18:49:32.552Z"/>
    <x v="4"/>
  </r>
  <r>
    <s v="E-20260116-0138"/>
    <s v="S-20260116-01"/>
    <x v="18"/>
    <n v="1"/>
    <n v="75"/>
    <m/>
    <n v="90"/>
    <m/>
    <m/>
    <m/>
    <m/>
    <m/>
    <m/>
    <m/>
    <m/>
    <x v="1"/>
    <s v="2026-01-16T18:53:21.386Z"/>
    <x v="0"/>
  </r>
  <r>
    <s v="E-20260116-0139"/>
    <s v="S-20260116-01"/>
    <x v="18"/>
    <n v="2"/>
    <n v="75"/>
    <m/>
    <n v="60"/>
    <m/>
    <m/>
    <m/>
    <m/>
    <m/>
    <m/>
    <m/>
    <m/>
    <x v="1"/>
    <s v="2026-01-16T18:56:11.019Z"/>
    <x v="0"/>
  </r>
  <r>
    <s v="E-20260116-0140"/>
    <s v="S-20260116-01"/>
    <x v="18"/>
    <n v="3"/>
    <n v="75"/>
    <m/>
    <n v="60"/>
    <m/>
    <m/>
    <m/>
    <m/>
    <m/>
    <m/>
    <m/>
    <s v="Lactic acid in the forearms is massive by set 3"/>
    <x v="1"/>
    <s v="2026-01-16T18:59:10.765Z"/>
    <x v="0"/>
  </r>
  <r>
    <s v="E-20260118-0141"/>
    <s v="S-20260118-01"/>
    <x v="0"/>
    <n v="1"/>
    <n v="150"/>
    <m/>
    <n v="60"/>
    <m/>
    <m/>
    <m/>
    <m/>
    <m/>
    <m/>
    <m/>
    <m/>
    <x v="1"/>
    <s v="2026-01-18T17:19:54.904Z"/>
    <x v="0"/>
  </r>
  <r>
    <s v="E-20260118-0142"/>
    <s v="S-20260118-01"/>
    <x v="0"/>
    <n v="2"/>
    <n v="150"/>
    <m/>
    <n v="60"/>
    <m/>
    <m/>
    <m/>
    <m/>
    <m/>
    <m/>
    <m/>
    <m/>
    <x v="1"/>
    <s v="2026-01-18T17:22:33.439Z"/>
    <x v="0"/>
  </r>
  <r>
    <s v="E-20260118-0143"/>
    <s v="S-20260118-01"/>
    <x v="0"/>
    <n v="3"/>
    <n v="150"/>
    <m/>
    <n v="45"/>
    <m/>
    <m/>
    <m/>
    <m/>
    <m/>
    <m/>
    <m/>
    <m/>
    <x v="1"/>
    <s v="2026-01-18T17:24:59.566Z"/>
    <x v="0"/>
  </r>
  <r>
    <s v="E-20260118-0144"/>
    <s v="S-20260118-01"/>
    <x v="0"/>
    <n v="4"/>
    <n v="150"/>
    <m/>
    <n v="45"/>
    <m/>
    <m/>
    <m/>
    <m/>
    <m/>
    <m/>
    <m/>
    <s v="Slight slippage at 40 sec on right "/>
    <x v="1"/>
    <s v="2026-01-18T17:27:17.406Z"/>
    <x v="0"/>
  </r>
  <r>
    <s v="E-20260118-0145"/>
    <s v="S-20260118-01"/>
    <x v="0"/>
    <n v="5"/>
    <n v="150"/>
    <m/>
    <n v="34.799999999999997"/>
    <m/>
    <m/>
    <m/>
    <m/>
    <m/>
    <m/>
    <m/>
    <m/>
    <x v="1"/>
    <s v="2026-01-18T17:29:09.146Z"/>
    <x v="0"/>
  </r>
  <r>
    <s v="E-20260118-0146"/>
    <s v="S-20260118-01"/>
    <x v="19"/>
    <n v="1"/>
    <n v="130"/>
    <n v="12"/>
    <m/>
    <m/>
    <m/>
    <m/>
    <m/>
    <m/>
    <m/>
    <m/>
    <s v="Seated cable row, shoulder width neutral grip attachment. "/>
    <x v="1"/>
    <s v="2026-01-18T17:33:39.459Z"/>
    <x v="1"/>
  </r>
  <r>
    <s v="E-20260118-0147"/>
    <s v="S-20260118-01"/>
    <x v="19"/>
    <n v="2"/>
    <n v="140"/>
    <n v="10"/>
    <m/>
    <m/>
    <m/>
    <m/>
    <m/>
    <m/>
    <m/>
    <m/>
    <s v="Seated cable row, shoulder width neutral grip attachment. "/>
    <x v="1"/>
    <s v="2026-01-18T17:35:51.640Z"/>
    <x v="1"/>
  </r>
  <r>
    <s v="E-20260118-0148"/>
    <s v="S-20260118-01"/>
    <x v="19"/>
    <n v="3"/>
    <n v="160"/>
    <n v="8"/>
    <m/>
    <m/>
    <m/>
    <m/>
    <m/>
    <m/>
    <m/>
    <m/>
    <s v="Seated cable row, shoulder width neutral grip attachment. "/>
    <x v="1"/>
    <s v="2026-01-18T17:38:22.884Z"/>
    <x v="1"/>
  </r>
  <r>
    <s v="E-20260118-0149"/>
    <s v="S-20260118-01"/>
    <x v="19"/>
    <n v="4"/>
    <n v="160"/>
    <n v="8"/>
    <m/>
    <m/>
    <m/>
    <m/>
    <m/>
    <m/>
    <m/>
    <m/>
    <s v="Partials 7 &amp; 8 difficulty to get the shoulder blades to pull fully back. Seated cable row, shoulder width neutral grip attachment. "/>
    <x v="1"/>
    <s v="2026-01-18T17:41:11.815Z"/>
    <x v="1"/>
  </r>
  <r>
    <s v="E-20260118-0150"/>
    <s v="S-20260118-01"/>
    <x v="1"/>
    <n v="1"/>
    <n v="0"/>
    <n v="7"/>
    <m/>
    <m/>
    <m/>
    <m/>
    <m/>
    <m/>
    <m/>
    <m/>
    <s v="Feet elevated on bench."/>
    <x v="1"/>
    <s v="2026-01-18T17:43:52.845Z"/>
    <x v="1"/>
  </r>
  <r>
    <s v="E-20260118-0151"/>
    <s v="S-20260118-01"/>
    <x v="1"/>
    <n v="2"/>
    <n v="0"/>
    <n v="8"/>
    <m/>
    <m/>
    <m/>
    <m/>
    <m/>
    <m/>
    <m/>
    <m/>
    <s v="Feet elevated on bench. I’m not making it chest to bar at the top. Should that be my target? "/>
    <x v="1"/>
    <s v="2026-01-18T17:46:43.329Z"/>
    <x v="1"/>
  </r>
  <r>
    <s v="E-20260118-0152"/>
    <s v="S-20260118-01"/>
    <x v="1"/>
    <n v="3"/>
    <n v="0"/>
    <n v="7"/>
    <m/>
    <m/>
    <m/>
    <m/>
    <m/>
    <m/>
    <m/>
    <m/>
    <s v="Heels on floor. Made it a bit closer to chest this set. "/>
    <x v="1"/>
    <s v="2026-01-18T17:49:17.535Z"/>
    <x v="1"/>
  </r>
  <r>
    <s v="E-20260118-0153"/>
    <s v="S-20260118-01"/>
    <x v="1"/>
    <n v="4"/>
    <n v="0"/>
    <n v="6"/>
    <m/>
    <m/>
    <m/>
    <m/>
    <m/>
    <m/>
    <m/>
    <m/>
    <s v="Feet elevated 1-4"/>
    <x v="1"/>
    <s v="2026-01-18T17:51:45.638Z"/>
    <x v="1"/>
  </r>
  <r>
    <s v="E-20260118-0154"/>
    <s v="S-20260118-01"/>
    <x v="3"/>
    <n v="1"/>
    <n v="40"/>
    <n v="8"/>
    <m/>
    <m/>
    <m/>
    <m/>
    <m/>
    <m/>
    <m/>
    <m/>
    <s v="Left I assisted (tapping) reps 6-8"/>
    <x v="1"/>
    <s v="2026-01-18T17:56:35.001Z"/>
    <x v="2"/>
  </r>
  <r>
    <s v="E-20260118-0155"/>
    <s v="S-20260118-01"/>
    <x v="3"/>
    <n v="2"/>
    <n v="45"/>
    <n v="5"/>
    <m/>
    <m/>
    <m/>
    <m/>
    <m/>
    <m/>
    <m/>
    <m/>
    <s v="Left I assisted (tapping) reps 6-8"/>
    <x v="1"/>
    <s v="2026-01-18T18:00:32.056Z"/>
    <x v="2"/>
  </r>
  <r>
    <s v="E-20260118-0156"/>
    <s v="S-20260118-01"/>
    <x v="3"/>
    <n v="3"/>
    <n v="45"/>
    <n v="3"/>
    <m/>
    <m/>
    <m/>
    <m/>
    <m/>
    <m/>
    <m/>
    <s v="2026-01-18T18:00:41.040Z"/>
    <s v="Drop set"/>
    <x v="1"/>
    <s v="2026-01-18T18:03:45.636Z"/>
    <x v="2"/>
  </r>
  <r>
    <s v="E-20260118-0157"/>
    <s v="S-20260118-01"/>
    <x v="3"/>
    <n v="4"/>
    <n v="40"/>
    <n v="3"/>
    <m/>
    <m/>
    <m/>
    <m/>
    <m/>
    <m/>
    <m/>
    <s v="2026-01-18T18:00:41.040Z"/>
    <s v="Drop set"/>
    <x v="1"/>
    <s v="2026-01-18T18:05:02.809Z"/>
    <x v="2"/>
  </r>
  <r>
    <s v="E-20260118-0158"/>
    <s v="S-20260118-01"/>
    <x v="3"/>
    <n v="5"/>
    <n v="35"/>
    <n v="3"/>
    <m/>
    <m/>
    <m/>
    <m/>
    <m/>
    <m/>
    <m/>
    <s v="2026-01-18T18:00:41.040Z"/>
    <s v="Partials "/>
    <x v="1"/>
    <s v="2026-01-18T18:05:10.888Z"/>
    <x v="2"/>
  </r>
  <r>
    <s v="E-20260118-0159"/>
    <s v="S-20260118-01"/>
    <x v="3"/>
    <n v="6"/>
    <n v="30"/>
    <n v="2"/>
    <m/>
    <m/>
    <m/>
    <m/>
    <m/>
    <m/>
    <m/>
    <s v="2026-01-18T18:00:41.040Z"/>
    <s v="Partials "/>
    <x v="1"/>
    <s v="2026-01-18T18:05:16.079Z"/>
    <x v="2"/>
  </r>
  <r>
    <s v="E-20260119-0160"/>
    <s v="S-20260119-01"/>
    <x v="20"/>
    <n v="1"/>
    <n v="90"/>
    <n v="12"/>
    <m/>
    <m/>
    <m/>
    <m/>
    <m/>
    <m/>
    <m/>
    <m/>
    <s v="45 lb plate on each side. Warm up"/>
    <x v="1"/>
    <s v="2026-01-19T18:17:12.343Z"/>
    <x v="3"/>
  </r>
  <r>
    <s v="E-20260119-0161"/>
    <s v="S-20260119-01"/>
    <x v="20"/>
    <n v="2"/>
    <n v="140"/>
    <n v="10"/>
    <m/>
    <m/>
    <m/>
    <m/>
    <m/>
    <m/>
    <m/>
    <m/>
    <s v="45+25 each side; 2-1-2 tempo;"/>
    <x v="1"/>
    <s v="2026-01-19T18:19:20.350Z"/>
    <x v="3"/>
  </r>
  <r>
    <s v="E-20260119-0162"/>
    <s v="S-20260119-01"/>
    <x v="20"/>
    <n v="3"/>
    <n v="160"/>
    <n v="8"/>
    <m/>
    <m/>
    <m/>
    <m/>
    <m/>
    <m/>
    <s v="1-2"/>
    <m/>
    <s v="RIR = 1-2; Not sure the best way to log this. Do we want the weight per side on plate-loaded machines? 45+25 each side; 2-1-2 tempo;"/>
    <x v="1"/>
    <s v="2026-01-19T18:21:49.139Z"/>
    <x v="3"/>
  </r>
  <r>
    <s v="E-20260119-0163"/>
    <s v="S-20260119-01"/>
    <x v="20"/>
    <n v="4"/>
    <n v="180"/>
    <n v="3"/>
    <m/>
    <m/>
    <m/>
    <m/>
    <m/>
    <m/>
    <s v="1-2"/>
    <m/>
    <s v="RIR = 1-2; Not sure the best way to log this. Do we want the weight per side on plate-loaded machines? 45+25 each side; 2-1-2 tempo;"/>
    <x v="1"/>
    <s v="2026-01-19T18:23:49.618Z"/>
    <x v="3"/>
  </r>
  <r>
    <s v="E-20260119-0164"/>
    <s v="S-20260119-01"/>
    <x v="5"/>
    <n v="1"/>
    <n v="45"/>
    <n v="10"/>
    <m/>
    <m/>
    <m/>
    <n v="2"/>
    <n v="1"/>
    <n v="2"/>
    <m/>
    <m/>
    <s v="Tempo 2-1-2; elbows kept close to body"/>
    <x v="1"/>
    <s v="2026-01-19T18:27:25.419Z"/>
    <x v="3"/>
  </r>
  <r>
    <s v="E-20260119-0165"/>
    <s v="S-20260119-01"/>
    <x v="5"/>
    <n v="2"/>
    <n v="45"/>
    <n v="9"/>
    <m/>
    <m/>
    <m/>
    <n v="2"/>
    <n v="1"/>
    <n v="2"/>
    <s v="1-2"/>
    <m/>
    <s v="RIR 1-2; Tempo 2-1-2; elbows kept close to body"/>
    <x v="1"/>
    <s v="2026-01-19T18:29:54.250Z"/>
    <x v="3"/>
  </r>
  <r>
    <s v="E-20260119-0166"/>
    <s v="S-20260119-01"/>
    <x v="5"/>
    <n v="3"/>
    <n v="50"/>
    <n v="8"/>
    <m/>
    <m/>
    <m/>
    <n v="2"/>
    <n v="1"/>
    <n v="2"/>
    <s v="1-2"/>
    <m/>
    <s v="RIR 1-2; Tempo 2-1-2; elbows kept close to body"/>
    <x v="1"/>
    <s v="2026-01-19T18:32:19.752Z"/>
    <x v="3"/>
  </r>
  <r>
    <s v="E-20260119-0167"/>
    <s v="S-20260119-01"/>
    <x v="5"/>
    <n v="4"/>
    <n v="50"/>
    <n v="6"/>
    <m/>
    <m/>
    <m/>
    <n v="2"/>
    <n v="1"/>
    <n v="2"/>
    <s v="1"/>
    <m/>
    <s v="RIR 1; Tempo 2-1-2; elbows kept close to body"/>
    <x v="1"/>
    <s v="2026-01-19T18:35:07.469Z"/>
    <x v="3"/>
  </r>
  <r>
    <s v="E-20260119-0168"/>
    <s v="S-20260119-01"/>
    <x v="6"/>
    <n v="1"/>
    <n v="45"/>
    <n v="3"/>
    <m/>
    <m/>
    <m/>
    <m/>
    <m/>
    <m/>
    <m/>
    <s v="2026-01-19T18:42:36.652Z"/>
    <s v="Supine Vertical Plate Press to Supine DB Vertical Press superset"/>
    <x v="1"/>
    <s v="2026-01-19T18:42:37.338Z"/>
    <x v="3"/>
  </r>
  <r>
    <s v="E-20260119-0169"/>
    <s v="S-20260119-01"/>
    <x v="7"/>
    <n v="1"/>
    <n v="45"/>
    <n v="3"/>
    <m/>
    <m/>
    <m/>
    <m/>
    <m/>
    <m/>
    <m/>
    <s v="2026-01-19T18:42:36.652Z"/>
    <m/>
    <x v="1"/>
    <s v="2026-01-19T18:42:39.316Z"/>
    <x v="3"/>
  </r>
  <r>
    <s v="E-20260119-0170"/>
    <s v="S-20260119-01"/>
    <x v="6"/>
    <n v="2"/>
    <n v="45"/>
    <n v="3"/>
    <m/>
    <m/>
    <m/>
    <m/>
    <m/>
    <m/>
    <m/>
    <s v="2026-01-19T18:44:46.899Z"/>
    <s v="Supine Vertical Plate Press to Supine DB Vertical Press superset"/>
    <x v="1"/>
    <s v="2026-01-19T18:44:49.278Z"/>
    <x v="3"/>
  </r>
  <r>
    <s v="E-20260119-0171"/>
    <s v="S-20260119-01"/>
    <x v="7"/>
    <n v="2"/>
    <n v="45"/>
    <n v="4"/>
    <m/>
    <m/>
    <m/>
    <m/>
    <m/>
    <m/>
    <m/>
    <s v="2026-01-19T18:44:46.899Z"/>
    <m/>
    <x v="1"/>
    <s v="2026-01-19T18:44:52.742Z"/>
    <x v="3"/>
  </r>
  <r>
    <s v="E-20260119-0172"/>
    <s v="S-20260119-01"/>
    <x v="6"/>
    <n v="3"/>
    <n v="45"/>
    <n v="5"/>
    <m/>
    <m/>
    <m/>
    <m/>
    <m/>
    <m/>
    <m/>
    <s v="2026-01-19T18:50:01.923Z"/>
    <m/>
    <x v="1"/>
    <s v="2026-01-19T18:50:04.550Z"/>
    <x v="3"/>
  </r>
  <r>
    <s v="E-20260119-0173"/>
    <s v="S-20260119-01"/>
    <x v="7"/>
    <n v="3"/>
    <n v="45"/>
    <n v="4"/>
    <m/>
    <m/>
    <m/>
    <m/>
    <m/>
    <m/>
    <m/>
    <s v="2026-01-19T18:50:01.923Z"/>
    <m/>
    <x v="1"/>
    <s v="2026-01-19T18:50:08.048Z"/>
    <x v="3"/>
  </r>
  <r>
    <s v="E-20260119-0174"/>
    <s v="S-20260119-01"/>
    <x v="8"/>
    <n v="1"/>
    <n v="20"/>
    <n v="15"/>
    <m/>
    <m/>
    <m/>
    <m/>
    <m/>
    <m/>
    <m/>
    <m/>
    <s v="Right did 15 easy; left hit a wall at 9… assisted to 11"/>
    <x v="1"/>
    <s v="2026-01-19T18:54:29.686Z"/>
    <x v="4"/>
  </r>
  <r>
    <s v="E-20260119-0175"/>
    <s v="S-20260119-01"/>
    <x v="8"/>
    <n v="2"/>
    <n v="20"/>
    <n v="15"/>
    <m/>
    <m/>
    <m/>
    <m/>
    <m/>
    <m/>
    <m/>
    <m/>
    <s v="Right did 15 easy; left dropped to 15 lbs and did 15 easy"/>
    <x v="1"/>
    <s v="2026-01-19T18:58:14.786Z"/>
    <x v="4"/>
  </r>
  <r>
    <s v="E-20260119-0176"/>
    <s v="S-20260119-01"/>
    <x v="8"/>
    <n v="3"/>
    <n v="20"/>
    <n v="15"/>
    <m/>
    <m/>
    <m/>
    <m/>
    <m/>
    <m/>
    <m/>
    <m/>
    <s v="Right did 15 easy; left 6@ 20, then dropped to 15 lbs for 8"/>
    <x v="1"/>
    <s v="2026-01-19T19:02:15.787Z"/>
    <x v="4"/>
  </r>
  <r>
    <s v="E-20260119-0177"/>
    <s v="S-20260119-01"/>
    <x v="8"/>
    <n v="4"/>
    <n v="25"/>
    <n v="11"/>
    <m/>
    <m/>
    <m/>
    <m/>
    <m/>
    <m/>
    <m/>
    <s v="2026-01-19T19:08:15.419Z"/>
    <s v="Drop set left 25; right 25x6, 20x5,15x6"/>
    <x v="1"/>
    <s v="2026-01-19T19:08:16.289Z"/>
    <x v="4"/>
  </r>
  <r>
    <s v="E-20260119-0178"/>
    <s v="S-20260119-01"/>
    <x v="8"/>
    <n v="5"/>
    <n v="20"/>
    <n v="6"/>
    <m/>
    <m/>
    <m/>
    <m/>
    <m/>
    <m/>
    <m/>
    <s v="2026-01-19T19:08:15.419Z"/>
    <s v="Drop set left 25; right 25x6, 20x5,15x6"/>
    <x v="1"/>
    <s v="2026-01-19T19:08:20.405Z"/>
    <x v="4"/>
  </r>
  <r>
    <s v="E-20260121-0179"/>
    <s v="S-20260121-01"/>
    <x v="10"/>
    <n v="1"/>
    <n v="50"/>
    <m/>
    <n v="75"/>
    <m/>
    <m/>
    <m/>
    <m/>
    <m/>
    <m/>
    <m/>
    <s v="Incline 1%, 2.7mph; plate pinch of 10 lbs with ‘off’ hand "/>
    <x v="1"/>
    <s v="2026-01-21T21:12:50.747Z"/>
    <x v="0"/>
  </r>
  <r>
    <s v="E-20260121-0180"/>
    <s v="S-20260121-01"/>
    <x v="10"/>
    <n v="2"/>
    <n v="50"/>
    <m/>
    <n v="75"/>
    <m/>
    <m/>
    <m/>
    <m/>
    <m/>
    <m/>
    <m/>
    <s v="Incline 1%, 2.7mph; plate pinch of 10 lbs with ‘off’ hand "/>
    <x v="1"/>
    <s v="2026-01-21T21:15:42.122Z"/>
    <x v="0"/>
  </r>
  <r>
    <s v="E-20260121-0181"/>
    <s v="S-20260121-01"/>
    <x v="10"/>
    <n v="3"/>
    <n v="50"/>
    <m/>
    <n v="75"/>
    <m/>
    <m/>
    <m/>
    <m/>
    <m/>
    <m/>
    <m/>
    <s v="Incline 1%, 2.7mph; plate pinch of 10 lbs with ‘off’ hand; dropped the plate at 60 seconds set 3 left hand"/>
    <x v="1"/>
    <s v="2026-01-21T21:20:16.606Z"/>
    <x v="0"/>
  </r>
  <r>
    <s v="E-20260121-0182"/>
    <s v="S-20260121-01"/>
    <x v="10"/>
    <n v="4"/>
    <n v="50"/>
    <m/>
    <n v="75"/>
    <m/>
    <m/>
    <m/>
    <m/>
    <m/>
    <m/>
    <m/>
    <s v="Incline 1%, 2.7mph; plate pinch of 10 lbs with ‘off’ hand; dropped the plate at 72 seconds set 3 left hand"/>
    <x v="1"/>
    <s v="2026-01-21T21:23:39.843Z"/>
    <x v="0"/>
  </r>
  <r>
    <s v="E-20260121-0183"/>
    <s v="S-20260121-01"/>
    <x v="10"/>
    <n v="5"/>
    <n v="50"/>
    <m/>
    <n v="75"/>
    <m/>
    <m/>
    <m/>
    <m/>
    <m/>
    <m/>
    <m/>
    <s v="Incline 1%, 2.7mph; plate pinch of 10 lbs with ‘off’ hand; dropped the plate at 72 seconds set 3 left hand"/>
    <x v="1"/>
    <s v="2026-01-21T21:26:57.955Z"/>
    <x v="0"/>
  </r>
  <r>
    <s v="E-20260121-0184"/>
    <s v="S-20260121-01"/>
    <x v="11"/>
    <n v="1"/>
    <n v="140"/>
    <n v="12"/>
    <m/>
    <m/>
    <m/>
    <m/>
    <m/>
    <m/>
    <m/>
    <m/>
    <s v="70 plate on the seated cable row machine "/>
    <x v="1"/>
    <s v="2026-01-21T21:33:04.884Z"/>
    <x v="1"/>
  </r>
  <r>
    <s v="E-20260121-0185"/>
    <s v="S-20260121-01"/>
    <x v="11"/>
    <n v="2"/>
    <n v="140"/>
    <n v="12"/>
    <m/>
    <m/>
    <m/>
    <m/>
    <m/>
    <m/>
    <m/>
    <m/>
    <s v="70 plate on the seated cable row machine "/>
    <x v="1"/>
    <s v="2026-01-21T21:35:37.185Z"/>
    <x v="1"/>
  </r>
  <r>
    <s v="E-20260121-0186"/>
    <s v="S-20260121-01"/>
    <x v="11"/>
    <n v="3"/>
    <n v="145"/>
    <n v="11"/>
    <m/>
    <m/>
    <m/>
    <n v="2"/>
    <n v="1"/>
    <n v="2"/>
    <s v="1"/>
    <m/>
    <s v="RIR 1; Tempo 2-1-2 for all sets; 70 plate on the seated cable row machine "/>
    <x v="1"/>
    <s v="2026-01-21T21:39:09.327Z"/>
    <x v="1"/>
  </r>
  <r>
    <s v="E-20260121-0187"/>
    <s v="S-20260121-01"/>
    <x v="11"/>
    <n v="4"/>
    <n v="145"/>
    <n v="10"/>
    <m/>
    <m/>
    <m/>
    <n v="2"/>
    <n v="1"/>
    <n v="2"/>
    <s v="0"/>
    <m/>
    <s v="RIR 0; Tempo 2-1-2 for all sets; 70 plate on the seated cable row machine "/>
    <x v="1"/>
    <s v="2026-01-21T21:41:13.397Z"/>
    <x v="1"/>
  </r>
  <r>
    <s v="E-20260121-0188"/>
    <s v="S-20260121-01"/>
    <x v="12"/>
    <n v="1"/>
    <n v="30"/>
    <n v="20"/>
    <m/>
    <m/>
    <m/>
    <m/>
    <m/>
    <m/>
    <m/>
    <m/>
    <s v="2 sec hold at full pull; cable set at notch 4 (~brow height )"/>
    <x v="1"/>
    <s v="2026-01-21T21:45:54.475Z"/>
    <x v="1"/>
  </r>
  <r>
    <s v="E-20260121-0189"/>
    <s v="S-20260121-01"/>
    <x v="12"/>
    <n v="2"/>
    <n v="30"/>
    <n v="20"/>
    <m/>
    <m/>
    <m/>
    <m/>
    <m/>
    <m/>
    <m/>
    <m/>
    <s v="2 sec hold at full pull; cable set at notch 4 (~brow height )"/>
    <x v="1"/>
    <s v="2026-01-21T21:47:41.183Z"/>
    <x v="1"/>
  </r>
  <r>
    <s v="E-20260121-0190"/>
    <s v="S-20260121-01"/>
    <x v="12"/>
    <n v="3"/>
    <n v="30"/>
    <n v="20"/>
    <m/>
    <m/>
    <m/>
    <m/>
    <m/>
    <m/>
    <m/>
    <m/>
    <s v="2 sec hold at full pull; cable set at notch 4 (~brow height )"/>
    <x v="1"/>
    <s v="2026-01-21T21:49:58.315Z"/>
    <x v="1"/>
  </r>
  <r>
    <s v="E-20260121-0191"/>
    <s v="S-20260121-01"/>
    <x v="13"/>
    <n v="1"/>
    <n v="50"/>
    <n v="12"/>
    <m/>
    <m/>
    <m/>
    <m/>
    <m/>
    <m/>
    <m/>
    <m/>
    <s v="2 sec hold on contract and extended; 25 plate at Planet Fitness"/>
    <x v="1"/>
    <s v="2026-01-21T21:54:12.129Z"/>
    <x v="2"/>
  </r>
  <r>
    <s v="E-20260121-0192"/>
    <s v="S-20260121-01"/>
    <x v="13"/>
    <n v="2"/>
    <n v="55"/>
    <n v="11"/>
    <m/>
    <m/>
    <m/>
    <m/>
    <m/>
    <m/>
    <s v="of"/>
    <m/>
    <s v="2 sec vs hold on contract and extended; 25 plate + 2.5 at Planet Fitness; left arm was RIR of 0 at 10th rep"/>
    <x v="1"/>
    <s v="2026-01-21T21:57:48.835Z"/>
    <x v="2"/>
  </r>
  <r>
    <s v="E-20260121-0193"/>
    <s v="S-20260121-01"/>
    <x v="13"/>
    <n v="3"/>
    <n v="40"/>
    <n v="10"/>
    <m/>
    <m/>
    <m/>
    <m/>
    <m/>
    <m/>
    <m/>
    <s v="2026-01-21T21:58:41.773Z"/>
    <s v="Rest Pause set slow and controlled. "/>
    <x v="1"/>
    <s v="2026-01-21T22:02:16.420Z"/>
    <x v="2"/>
  </r>
  <r>
    <s v="E-20260121-0194"/>
    <s v="S-20260121-01"/>
    <x v="13"/>
    <n v="4"/>
    <n v="40"/>
    <n v="4"/>
    <m/>
    <m/>
    <m/>
    <m/>
    <m/>
    <m/>
    <m/>
    <s v="2026-01-21T21:58:41.773Z"/>
    <s v="Rest Pause set slow and controlled. "/>
    <x v="1"/>
    <s v="2026-01-21T22:02:18.612Z"/>
    <x v="2"/>
  </r>
  <r>
    <s v="E-20260122-0195"/>
    <s v="S-20260122-01"/>
    <x v="14"/>
    <n v="1"/>
    <n v="45"/>
    <n v="15"/>
    <m/>
    <m/>
    <m/>
    <m/>
    <m/>
    <m/>
    <m/>
    <s v="2026-01-22T21:43:20.685Z"/>
    <s v="Not a great contraction on reps 13-14, but serviceable. Bench set at 3"/>
    <x v="1"/>
    <s v="2026-01-22T21:43:21.867Z"/>
    <x v="2"/>
  </r>
  <r>
    <s v="E-20260122-0196"/>
    <s v="S-20260122-01"/>
    <x v="14"/>
    <n v="2"/>
    <n v="40"/>
    <n v="15"/>
    <m/>
    <m/>
    <m/>
    <m/>
    <m/>
    <m/>
    <m/>
    <s v="2026-01-22T21:43:20.685Z"/>
    <s v="Feel very easy today. Plate at 40. Moving up to 45"/>
    <x v="1"/>
    <s v="2026-01-22T21:43:47.047Z"/>
    <x v="2"/>
  </r>
  <r>
    <s v="E-20260122-0197"/>
    <s v="S-20260122-01"/>
    <x v="14"/>
    <n v="3"/>
    <n v="45"/>
    <n v="15"/>
    <m/>
    <m/>
    <m/>
    <m/>
    <m/>
    <m/>
    <m/>
    <s v="2026-01-22T21:47:08.004Z"/>
    <s v="Good set. "/>
    <x v="1"/>
    <s v="2026-01-22T21:47:09.381Z"/>
    <x v="2"/>
  </r>
  <r>
    <s v="E-20260122-0198"/>
    <s v="S-20260122-01"/>
    <x v="21"/>
    <n v="1"/>
    <n v="45"/>
    <n v="15"/>
    <m/>
    <m/>
    <m/>
    <m/>
    <m/>
    <m/>
    <m/>
    <s v="2026-01-22T21:47:08.004Z"/>
    <m/>
    <x v="1"/>
    <s v="2026-01-22T21:47:16.622Z"/>
    <x v="4"/>
  </r>
  <r>
    <s v="E-20260122-0199"/>
    <s v="S-20260122-01"/>
    <x v="14"/>
    <n v="4"/>
    <n v="45"/>
    <n v="10"/>
    <m/>
    <m/>
    <m/>
    <m/>
    <m/>
    <m/>
    <s v="hit"/>
    <s v="2026-01-22T21:50:31.161Z"/>
    <s v="Good set. RIR hit 0. Poor flex at 10+"/>
    <x v="1"/>
    <s v="2026-01-22T21:50:33.674Z"/>
    <x v="2"/>
  </r>
  <r>
    <s v="E-20260122-0200"/>
    <s v="S-20260122-01"/>
    <x v="21"/>
    <n v="2"/>
    <n v="45"/>
    <n v="10"/>
    <m/>
    <m/>
    <m/>
    <m/>
    <m/>
    <m/>
    <s v="0"/>
    <s v="2026-01-22T21:50:31.161Z"/>
    <s v="RIR 0; full lockout and hold for as long as possible on last rep (only a couple seconds)"/>
    <x v="1"/>
    <s v="2026-01-22T21:51:09.343Z"/>
    <x v="4"/>
  </r>
  <r>
    <s v="E-20260122-0201"/>
    <s v="S-20260122-01"/>
    <x v="17"/>
    <n v="1"/>
    <n v="15"/>
    <n v="12"/>
    <m/>
    <m/>
    <m/>
    <n v="1"/>
    <n v="1"/>
    <n v="4"/>
    <m/>
    <m/>
    <s v="Tempo 1-1-4"/>
    <x v="1"/>
    <s v="2026-01-22T21:55:14.713Z"/>
    <x v="4"/>
  </r>
  <r>
    <s v="E-20260122-0202"/>
    <s v="S-20260122-01"/>
    <x v="17"/>
    <n v="2"/>
    <n v="15"/>
    <n v="12.5"/>
    <m/>
    <m/>
    <m/>
    <m/>
    <m/>
    <m/>
    <m/>
    <m/>
    <m/>
    <x v="1"/>
    <s v="2026-01-22T21:58:59.335Z"/>
    <x v="4"/>
  </r>
  <r>
    <s v="E-20260122-0203"/>
    <s v="S-20260122-01"/>
    <x v="17"/>
    <n v="3"/>
    <n v="15"/>
    <n v="11"/>
    <m/>
    <m/>
    <m/>
    <m/>
    <m/>
    <m/>
    <m/>
    <m/>
    <s v="Squeezed each rep"/>
    <x v="1"/>
    <s v="2026-01-22T22:01:51.857Z"/>
    <x v="4"/>
  </r>
  <r>
    <s v="E-20260122-0204"/>
    <s v="S-20260122-01"/>
    <x v="18"/>
    <n v="1"/>
    <n v="75"/>
    <m/>
    <n v="75"/>
    <m/>
    <m/>
    <m/>
    <m/>
    <m/>
    <m/>
    <m/>
    <s v="Dropped once grip started to give (weight slowly rolling towards fingertip)"/>
    <x v="1"/>
    <s v="2026-01-22T22:06:50.637Z"/>
    <x v="0"/>
  </r>
  <r>
    <s v="E-20260122-0205"/>
    <s v="S-20260122-01"/>
    <x v="18"/>
    <n v="2"/>
    <n v="75"/>
    <m/>
    <n v="67.2"/>
    <m/>
    <m/>
    <m/>
    <m/>
    <m/>
    <m/>
    <m/>
    <s v="Dropped once grip started to give (weight slowly rolling towards fingertip)"/>
    <x v="1"/>
    <s v="2026-01-22T22:09:28.415Z"/>
    <x v="0"/>
  </r>
  <r>
    <s v="E-20260122-0206"/>
    <s v="S-20260122-01"/>
    <x v="18"/>
    <n v="3"/>
    <n v="75"/>
    <m/>
    <n v="52.8"/>
    <m/>
    <m/>
    <m/>
    <m/>
    <m/>
    <m/>
    <m/>
    <s v="Dropped once grip started to give (weight slowly rolling towards fingertip)"/>
    <x v="1"/>
    <s v="2026-01-22T22:11:17.065Z"/>
    <x v="0"/>
  </r>
  <r>
    <s v="E-20260124-0207"/>
    <s v="S-20260124-01"/>
    <x v="0"/>
    <n v="1"/>
    <n v="150"/>
    <m/>
    <n v="75"/>
    <m/>
    <m/>
    <m/>
    <m/>
    <m/>
    <m/>
    <m/>
    <s v="1% incline, 3mph"/>
    <x v="1"/>
    <s v="2026-01-24T17:50:54.018Z"/>
    <x v="0"/>
  </r>
  <r>
    <s v="E-20260124-0208"/>
    <s v="S-20260124-01"/>
    <x v="0"/>
    <n v="2"/>
    <n v="150"/>
    <m/>
    <n v="60"/>
    <m/>
    <m/>
    <m/>
    <m/>
    <m/>
    <m/>
    <m/>
    <s v="1% incline, 2.5 mph"/>
    <x v="1"/>
    <s v="2026-01-24T17:53:44.460Z"/>
    <x v="0"/>
  </r>
  <r>
    <s v="E-20260124-0209"/>
    <s v="S-20260124-01"/>
    <x v="0"/>
    <n v="3"/>
    <n v="150"/>
    <m/>
    <n v="49.8"/>
    <m/>
    <m/>
    <m/>
    <m/>
    <m/>
    <m/>
    <m/>
    <s v="1% incline, 2.5 mph"/>
    <x v="1"/>
    <s v="2026-01-24T17:56:20.279Z"/>
    <x v="0"/>
  </r>
  <r>
    <s v="E-20260124-0210"/>
    <s v="S-20260124-01"/>
    <x v="0"/>
    <n v="4"/>
    <n v="150"/>
    <m/>
    <n v="45"/>
    <m/>
    <m/>
    <m/>
    <m/>
    <m/>
    <m/>
    <m/>
    <s v="1% incline, 2.5 mph"/>
    <x v="1"/>
    <s v="2026-01-24T17:58:20.720Z"/>
    <x v="0"/>
  </r>
  <r>
    <s v="E-20260124-0211"/>
    <s v="S-20260124-01"/>
    <x v="0"/>
    <n v="5"/>
    <n v="150"/>
    <m/>
    <n v="39.6"/>
    <m/>
    <m/>
    <m/>
    <m/>
    <m/>
    <m/>
    <m/>
    <s v="1% incline, 2.5 mph"/>
    <x v="1"/>
    <s v="2026-01-24T18:00:58.496Z"/>
    <x v="0"/>
  </r>
  <r>
    <s v="E-20260124-0212"/>
    <s v="S-20260124-01"/>
    <x v="2"/>
    <n v="1"/>
    <n v="140"/>
    <n v="8"/>
    <m/>
    <m/>
    <m/>
    <m/>
    <m/>
    <m/>
    <m/>
    <m/>
    <s v="Felt too easy. Also, Coach, you say “Chest to pad”?? There is no chest pad on a seated cable row. Not sure what you are referring to"/>
    <x v="1"/>
    <s v="2026-01-24T18:07:40.075Z"/>
    <x v="1"/>
  </r>
  <r>
    <s v="E-20260124-0213"/>
    <s v="S-20260124-01"/>
    <x v="2"/>
    <n v="2"/>
    <n v="160"/>
    <n v="8"/>
    <m/>
    <m/>
    <m/>
    <m/>
    <m/>
    <m/>
    <s v="2-3?"/>
    <m/>
    <s v="Better. RIR 2-3? Concentration on keep traps relaxed. Pulling elbows straight back and squeezing scapula together"/>
    <x v="1"/>
    <s v="2026-01-24T18:09:19.499Z"/>
    <x v="1"/>
  </r>
  <r>
    <s v="E-20260124-0214"/>
    <s v="S-20260124-01"/>
    <x v="2"/>
    <n v="3"/>
    <n v="165"/>
    <n v="8"/>
    <m/>
    <m/>
    <m/>
    <m/>
    <m/>
    <m/>
    <s v="1-2"/>
    <m/>
    <s v="Better. RIR 1-2.  Concentration on keep traps relaxed. Pulling elbows straight back and squeezing scapula together"/>
    <x v="1"/>
    <s v="2026-01-24T18:11:40.451Z"/>
    <x v="1"/>
  </r>
  <r>
    <s v="E-20260124-0215"/>
    <s v="S-20260124-01"/>
    <x v="2"/>
    <n v="4"/>
    <n v="170"/>
    <n v="7"/>
    <m/>
    <m/>
    <m/>
    <m/>
    <m/>
    <m/>
    <s v="0-1"/>
    <m/>
    <s v="Better. RIR 0-1.  Concentration on keep traps relaxed. Pulling elbows straight back and squeezing scapula together"/>
    <x v="1"/>
    <s v="2026-01-24T18:13:51.291Z"/>
    <x v="1"/>
  </r>
  <r>
    <s v="E-20260124-0216"/>
    <s v="S-20260124-01"/>
    <x v="1"/>
    <n v="1"/>
    <n v="0"/>
    <n v="8"/>
    <m/>
    <m/>
    <m/>
    <m/>
    <m/>
    <m/>
    <m/>
    <m/>
    <s v="Feet elevated"/>
    <x v="1"/>
    <s v="2026-01-24T18:16:24.704Z"/>
    <x v="1"/>
  </r>
  <r>
    <s v="E-20260124-0217"/>
    <s v="S-20260124-01"/>
    <x v="1"/>
    <n v="2"/>
    <n v="0"/>
    <n v="9"/>
    <m/>
    <m/>
    <m/>
    <m/>
    <m/>
    <m/>
    <m/>
    <m/>
    <s v="Feet on floor"/>
    <x v="1"/>
    <s v="2026-01-24T18:18:31.490Z"/>
    <x v="1"/>
  </r>
  <r>
    <s v="E-20260124-0218"/>
    <s v="S-20260124-01"/>
    <x v="1"/>
    <n v="3"/>
    <n v="0"/>
    <n v="5"/>
    <m/>
    <m/>
    <m/>
    <m/>
    <m/>
    <m/>
    <m/>
    <s v="2026-01-24T18:20:26.071Z"/>
    <s v="Feet elevated "/>
    <x v="1"/>
    <s v="2026-01-24T18:20:33.484Z"/>
    <x v="1"/>
  </r>
  <r>
    <s v="E-20260124-0219"/>
    <s v="S-20260124-01"/>
    <x v="1"/>
    <n v="4"/>
    <n v="0"/>
    <n v="3"/>
    <m/>
    <m/>
    <m/>
    <m/>
    <m/>
    <m/>
    <m/>
    <s v="2026-01-24T18:20:26.071Z"/>
    <s v="Feet on floor"/>
    <x v="1"/>
    <s v="2026-01-24T18:20:40.243Z"/>
    <x v="1"/>
  </r>
  <r>
    <s v="E-20260124-0220"/>
    <s v="S-20260124-01"/>
    <x v="3"/>
    <n v="1"/>
    <n v="40"/>
    <n v="7"/>
    <m/>
    <m/>
    <m/>
    <m/>
    <m/>
    <m/>
    <m/>
    <m/>
    <m/>
    <x v="1"/>
    <s v="2026-01-24T18:23:40.192Z"/>
    <x v="2"/>
  </r>
  <r>
    <s v="E-20260124-0221"/>
    <s v="S-20260124-01"/>
    <x v="3"/>
    <n v="2"/>
    <n v="40"/>
    <n v="7"/>
    <m/>
    <m/>
    <m/>
    <m/>
    <m/>
    <m/>
    <m/>
    <m/>
    <s v="Helped tap /momentum reps 5,6,7. Full squeeze. "/>
    <x v="1"/>
    <s v="2026-01-24T18:27:42.551Z"/>
    <x v="2"/>
  </r>
  <r>
    <s v="E-20260124-0222"/>
    <s v="S-20260124-01"/>
    <x v="3"/>
    <n v="3"/>
    <n v="40"/>
    <n v="5"/>
    <m/>
    <m/>
    <m/>
    <m/>
    <m/>
    <m/>
    <m/>
    <s v="2026-01-24T18:33:18.543Z"/>
    <s v="Drop set to 30"/>
    <x v="1"/>
    <s v="2026-01-24T18:33:28.264Z"/>
    <x v="2"/>
  </r>
  <r>
    <s v="E-20260124-0223"/>
    <s v="S-20260124-01"/>
    <x v="3"/>
    <n v="4"/>
    <n v="30"/>
    <n v="10"/>
    <m/>
    <m/>
    <m/>
    <m/>
    <m/>
    <m/>
    <m/>
    <s v="2026-01-24T18:33:18.543Z"/>
    <s v="~5-6 strong reps, then partials until burned out"/>
    <x v="1"/>
    <s v="2026-01-24T18:33:59.167Z"/>
    <x v="2"/>
  </r>
  <r>
    <s v="E-20260124-0224"/>
    <s v="S-20260124-01"/>
    <x v="22"/>
    <n v="1"/>
    <n v="0"/>
    <n v="15"/>
    <m/>
    <m/>
    <m/>
    <m/>
    <m/>
    <m/>
    <m/>
    <m/>
    <s v="Little tightness in right shoulder cap"/>
    <x v="1"/>
    <s v="2026-01-24T18:36:11.557Z"/>
    <x v="6"/>
  </r>
  <r>
    <s v="E-20260124-0225"/>
    <s v="S-20260124-01"/>
    <x v="23"/>
    <n v="1"/>
    <n v="0"/>
    <m/>
    <n v="13"/>
    <m/>
    <m/>
    <m/>
    <m/>
    <m/>
    <m/>
    <m/>
    <s v="Felt pretty good. "/>
    <x v="1"/>
    <s v="2026-01-24T18:38:49.954Z"/>
    <x v="6"/>
  </r>
  <r>
    <s v="E-20260125-0226"/>
    <s v="S-20260125-01"/>
    <x v="20"/>
    <n v="1"/>
    <n v="90"/>
    <n v="12"/>
    <m/>
    <m/>
    <m/>
    <m/>
    <m/>
    <m/>
    <m/>
    <m/>
    <s v="2-1-2 tempo"/>
    <x v="1"/>
    <s v="2026-01-25T17:31:52.396Z"/>
    <x v="3"/>
  </r>
  <r>
    <s v="E-20260125-0227"/>
    <s v="S-20260125-01"/>
    <x v="20"/>
    <n v="2"/>
    <n v="140"/>
    <n v="11"/>
    <m/>
    <m/>
    <m/>
    <m/>
    <m/>
    <m/>
    <m/>
    <m/>
    <s v="2-1-2 tempo"/>
    <x v="1"/>
    <s v="2026-01-25T17:33:31.523Z"/>
    <x v="3"/>
  </r>
  <r>
    <s v="E-20260125-0228"/>
    <s v="S-20260125-01"/>
    <x v="20"/>
    <n v="3"/>
    <n v="160"/>
    <n v="8"/>
    <m/>
    <m/>
    <m/>
    <m/>
    <m/>
    <m/>
    <m/>
    <m/>
    <s v="2-1-2 tempo; held the lockout on rep 7 for a few counts before finishing the 8th clean rep. Good set"/>
    <x v="1"/>
    <s v="2026-01-25T17:36:06.185Z"/>
    <x v="3"/>
  </r>
  <r>
    <s v="E-20260125-0229"/>
    <s v="S-20260125-01"/>
    <x v="20"/>
    <n v="4"/>
    <n v="180"/>
    <n v="6"/>
    <m/>
    <m/>
    <m/>
    <m/>
    <m/>
    <m/>
    <s v="1"/>
    <m/>
    <s v="2-1-2 tempo; RIR  1;"/>
    <x v="1"/>
    <s v="2026-01-25T17:39:18.981Z"/>
    <x v="3"/>
  </r>
  <r>
    <s v="E-20260125-0230"/>
    <s v="S-20260125-01"/>
    <x v="5"/>
    <n v="1"/>
    <n v="45"/>
    <n v="11"/>
    <m/>
    <m/>
    <m/>
    <n v="2"/>
    <n v="1"/>
    <n v="2"/>
    <m/>
    <m/>
    <s v="Tempo 2-1-2"/>
    <x v="1"/>
    <s v="2026-01-25T17:42:20.857Z"/>
    <x v="3"/>
  </r>
  <r>
    <s v="E-20260125-0231"/>
    <s v="S-20260125-01"/>
    <x v="5"/>
    <n v="2"/>
    <n v="50"/>
    <n v="9"/>
    <m/>
    <m/>
    <m/>
    <n v="2"/>
    <n v="1"/>
    <n v="2"/>
    <s v="1-2"/>
    <m/>
    <s v="Tempo 2-1-2; RIR 1-2"/>
    <x v="1"/>
    <s v="2026-01-25T17:44:50.013Z"/>
    <x v="3"/>
  </r>
  <r>
    <s v="E-20260125-0232"/>
    <s v="S-20260125-01"/>
    <x v="5"/>
    <n v="3"/>
    <n v="50"/>
    <n v="8"/>
    <m/>
    <m/>
    <m/>
    <n v="2"/>
    <n v="1"/>
    <n v="2"/>
    <s v="1-2"/>
    <m/>
    <s v="Tempo 2-1-2; RIR 1-2"/>
    <x v="1"/>
    <s v="2026-01-25T17:46:57.844Z"/>
    <x v="3"/>
  </r>
  <r>
    <s v="E-20260125-0233"/>
    <s v="S-20260125-01"/>
    <x v="5"/>
    <n v="4"/>
    <n v="50"/>
    <n v="7"/>
    <m/>
    <m/>
    <m/>
    <n v="2"/>
    <n v="1"/>
    <n v="2"/>
    <s v="1"/>
    <m/>
    <s v="Tempo 2-1-2; RIR 1"/>
    <x v="1"/>
    <s v="2026-01-25T17:49:39.508Z"/>
    <x v="3"/>
  </r>
  <r>
    <s v="E-20260125-0234"/>
    <s v="S-20260125-01"/>
    <x v="6"/>
    <n v="1"/>
    <n v="45"/>
    <n v="5"/>
    <m/>
    <m/>
    <m/>
    <m/>
    <m/>
    <m/>
    <m/>
    <s v="2026-01-25T17:51:27.157Z"/>
    <m/>
    <x v="1"/>
    <s v="2026-01-25T17:54:05.047Z"/>
    <x v="3"/>
  </r>
  <r>
    <s v="E-20260125-0235"/>
    <s v="S-20260125-01"/>
    <x v="7"/>
    <n v="1"/>
    <n v="45"/>
    <n v="5"/>
    <m/>
    <m/>
    <m/>
    <m/>
    <m/>
    <m/>
    <m/>
    <s v="2026-01-25T17:51:27.157Z"/>
    <m/>
    <x v="1"/>
    <s v="2026-01-25T17:54:08.611Z"/>
    <x v="3"/>
  </r>
  <r>
    <s v="E-20260125-0236"/>
    <s v="S-20260125-01"/>
    <x v="6"/>
    <n v="2"/>
    <n v="45"/>
    <n v="4"/>
    <m/>
    <m/>
    <m/>
    <m/>
    <m/>
    <m/>
    <m/>
    <s v="2026-01-25T17:58:05.374Z"/>
    <m/>
    <x v="1"/>
    <s v="2026-01-25T17:58:05.997Z"/>
    <x v="3"/>
  </r>
  <r>
    <s v="E-20260125-0237"/>
    <s v="S-20260125-01"/>
    <x v="7"/>
    <n v="2"/>
    <n v="45"/>
    <n v="5"/>
    <m/>
    <m/>
    <m/>
    <m/>
    <m/>
    <m/>
    <m/>
    <s v="2026-01-25T17:58:05.374Z"/>
    <m/>
    <x v="1"/>
    <s v="2026-01-25T17:58:08.120Z"/>
    <x v="3"/>
  </r>
  <r>
    <s v="E-20260125-0238"/>
    <s v="S-20260125-01"/>
    <x v="6"/>
    <n v="3"/>
    <n v="45"/>
    <n v="5"/>
    <m/>
    <m/>
    <m/>
    <m/>
    <m/>
    <m/>
    <m/>
    <s v="2026-01-25T18:02:32.740Z"/>
    <m/>
    <x v="1"/>
    <s v="2026-01-25T18:02:34.865Z"/>
    <x v="3"/>
  </r>
  <r>
    <s v="E-20260125-0239"/>
    <s v="S-20260125-01"/>
    <x v="7"/>
    <n v="3"/>
    <n v="45"/>
    <n v="4"/>
    <m/>
    <m/>
    <m/>
    <m/>
    <m/>
    <m/>
    <s v="0-1"/>
    <s v="2026-01-25T18:02:32.740Z"/>
    <s v="RIR 0-1"/>
    <x v="1"/>
    <s v="2026-01-25T18:02:46.581Z"/>
    <x v="3"/>
  </r>
  <r>
    <s v="E-20260125-0240"/>
    <s v="S-20260125-01"/>
    <x v="8"/>
    <n v="1"/>
    <n v="20"/>
    <n v="15"/>
    <m/>
    <m/>
    <m/>
    <m/>
    <m/>
    <m/>
    <m/>
    <m/>
    <s v="Pretty consistent between sides today on set 1 👍"/>
    <x v="1"/>
    <s v="2026-01-25T18:07:58.754Z"/>
    <x v="4"/>
  </r>
  <r>
    <s v="E-20260125-0241"/>
    <s v="S-20260125-01"/>
    <x v="8"/>
    <n v="2"/>
    <n v="20"/>
    <n v="15"/>
    <m/>
    <m/>
    <m/>
    <m/>
    <m/>
    <m/>
    <m/>
    <m/>
    <s v="Assist on left side reps 13,14,15"/>
    <x v="1"/>
    <s v="2026-01-25T18:11:25.099Z"/>
    <x v="4"/>
  </r>
  <r>
    <s v="E-20260125-0242"/>
    <s v="S-20260125-01"/>
    <x v="8"/>
    <n v="3"/>
    <n v="20"/>
    <n v="15"/>
    <m/>
    <m/>
    <m/>
    <m/>
    <m/>
    <m/>
    <m/>
    <m/>
    <s v="Assist on left side reps 10,11,12,13,14,15"/>
    <x v="1"/>
    <s v="2026-01-25T18:14:52.454Z"/>
    <x v="4"/>
  </r>
  <r>
    <s v="E-20260125-0243"/>
    <s v="S-20260125-01"/>
    <x v="8"/>
    <n v="4"/>
    <n v="20"/>
    <n v="12"/>
    <m/>
    <m/>
    <m/>
    <m/>
    <m/>
    <m/>
    <m/>
    <s v="2026-01-25T18:19:07.788Z"/>
    <s v="Right did 20lb x 12, then 15lb x 10"/>
    <x v="1"/>
    <s v="2026-01-25T18:19:08.478Z"/>
    <x v="4"/>
  </r>
  <r>
    <s v="E-20260125-0244"/>
    <s v="S-20260125-01"/>
    <x v="8"/>
    <n v="5"/>
    <n v="15"/>
    <n v="10"/>
    <m/>
    <m/>
    <m/>
    <m/>
    <m/>
    <m/>
    <m/>
    <s v="2026-01-25T18:19:07.788Z"/>
    <s v="Right did 20lb x 12, then 15lb x 10"/>
    <x v="1"/>
    <s v="2026-01-25T18:19:12.155Z"/>
    <x v="4"/>
  </r>
  <r>
    <s v="E-20260127-0245"/>
    <s v="S-20260127-01"/>
    <x v="10"/>
    <n v="1"/>
    <n v="50"/>
    <m/>
    <n v="60"/>
    <m/>
    <m/>
    <m/>
    <m/>
    <m/>
    <m/>
    <s v="2026-01-27T21:37:45.626Z"/>
    <s v="Left - 0% incline, 2.5mph, 2 10 lbs plates pinched on off hand "/>
    <x v="1"/>
    <s v="2026-01-27T21:37:46.544Z"/>
    <x v="0"/>
  </r>
  <r>
    <s v="E-20260127-0246"/>
    <s v="S-20260127-01"/>
    <x v="10"/>
    <n v="2"/>
    <n v="50"/>
    <m/>
    <n v="60"/>
    <m/>
    <m/>
    <m/>
    <m/>
    <m/>
    <m/>
    <s v="2026-01-27T21:37:45.626Z"/>
    <s v="Right - 0% incline, 2.5mph, 2 10 lbs plates pinched on off hand "/>
    <x v="1"/>
    <s v="2026-01-27T21:37:54.001Z"/>
    <x v="0"/>
  </r>
  <r>
    <s v="E-20260127-0247"/>
    <s v="S-20260127-01"/>
    <x v="10"/>
    <n v="3"/>
    <n v="50"/>
    <m/>
    <n v="60"/>
    <m/>
    <m/>
    <m/>
    <m/>
    <m/>
    <m/>
    <s v="2026-01-27T21:41:15.542Z"/>
    <s v="Left - 0% incline, 2.5mph, 2 10 lbs plates pinched on off hand "/>
    <x v="1"/>
    <s v="2026-01-27T21:41:16.144Z"/>
    <x v="0"/>
  </r>
  <r>
    <s v="E-20260127-0248"/>
    <s v="S-20260127-01"/>
    <x v="10"/>
    <n v="4"/>
    <n v="50"/>
    <m/>
    <n v="60"/>
    <m/>
    <m/>
    <m/>
    <m/>
    <m/>
    <m/>
    <s v="2026-01-27T21:41:15.542Z"/>
    <s v="Right- 0% incline, 2.5mph, 2 10 lbs plates pinched on off hand "/>
    <x v="1"/>
    <s v="2026-01-27T21:41:23.036Z"/>
    <x v="0"/>
  </r>
  <r>
    <s v="E-20260127-0249"/>
    <s v="S-20260127-01"/>
    <x v="11"/>
    <n v="1"/>
    <n v="145"/>
    <n v="12"/>
    <m/>
    <m/>
    <m/>
    <m/>
    <m/>
    <m/>
    <m/>
    <m/>
    <m/>
    <x v="1"/>
    <s v="2026-01-27T21:44:21.566Z"/>
    <x v="1"/>
  </r>
  <r>
    <s v="E-20260127-0250"/>
    <s v="S-20260127-01"/>
    <x v="11"/>
    <n v="2"/>
    <n v="150"/>
    <n v="12"/>
    <m/>
    <m/>
    <m/>
    <m/>
    <m/>
    <m/>
    <m/>
    <m/>
    <m/>
    <x v="1"/>
    <s v="2026-01-27T21:47:02.124Z"/>
    <x v="1"/>
  </r>
  <r>
    <s v="E-20260127-0251"/>
    <s v="S-20260127-01"/>
    <x v="11"/>
    <n v="3"/>
    <n v="150"/>
    <n v="11"/>
    <m/>
    <m/>
    <m/>
    <m/>
    <m/>
    <m/>
    <m/>
    <m/>
    <s v="Form stayed pretty true. A little less contraction on 10,11 both sides. "/>
    <x v="1"/>
    <s v="2026-01-27T21:50:18.165Z"/>
    <x v="1"/>
  </r>
  <r>
    <s v="E-20260127-0252"/>
    <s v="S-20260127-01"/>
    <x v="11"/>
    <n v="4"/>
    <n v="150"/>
    <n v="11"/>
    <m/>
    <m/>
    <m/>
    <m/>
    <m/>
    <m/>
    <m/>
    <m/>
    <s v="Form stayed pretty true. A little less contraction on 10,11 both sides. "/>
    <x v="1"/>
    <s v="2026-01-27T21:53:57.192Z"/>
    <x v="1"/>
  </r>
  <r>
    <s v="E-20260127-0253"/>
    <s v="S-20260127-01"/>
    <x v="24"/>
    <n v="1"/>
    <n v="60"/>
    <n v="14"/>
    <m/>
    <m/>
    <m/>
    <m/>
    <m/>
    <m/>
    <m/>
    <m/>
    <s v="Bench at 3 (or ~30degree)."/>
    <x v="1"/>
    <s v="2026-01-27T21:58:14.895Z"/>
    <x v="1"/>
  </r>
  <r>
    <s v="E-20260127-0254"/>
    <s v="S-20260127-01"/>
    <x v="24"/>
    <n v="2"/>
    <n v="60"/>
    <n v="13"/>
    <m/>
    <m/>
    <m/>
    <m/>
    <m/>
    <m/>
    <s v="2-3"/>
    <m/>
    <s v="RIR 2-3; Bench at 3 (or ~30degree)."/>
    <x v="1"/>
    <s v="2026-01-27T21:59:45.450Z"/>
    <x v="1"/>
  </r>
  <r>
    <s v="E-20260127-0255"/>
    <s v="S-20260127-01"/>
    <x v="24"/>
    <n v="3"/>
    <n v="60"/>
    <n v="12"/>
    <m/>
    <m/>
    <m/>
    <m/>
    <m/>
    <m/>
    <s v="1-2"/>
    <m/>
    <s v="RIR 1-2; Bench at 3 (or ~30degree)."/>
    <x v="1"/>
    <s v="2026-01-27T22:01:24.006Z"/>
    <x v="1"/>
  </r>
  <r>
    <s v="E-20260127-0256"/>
    <s v="S-20260127-01"/>
    <x v="12"/>
    <n v="1"/>
    <n v="30"/>
    <n v="20"/>
    <m/>
    <m/>
    <m/>
    <m/>
    <m/>
    <m/>
    <m/>
    <m/>
    <s v="Cable set at 8. This was too low. "/>
    <x v="1"/>
    <s v="2026-01-27T22:04:59.173Z"/>
    <x v="1"/>
  </r>
  <r>
    <s v="E-20260127-0257"/>
    <s v="S-20260127-01"/>
    <x v="12"/>
    <n v="2"/>
    <n v="30"/>
    <n v="20"/>
    <m/>
    <m/>
    <m/>
    <m/>
    <m/>
    <m/>
    <m/>
    <m/>
    <s v="Move cable to 4. This is about brow height. A little tight / sore in right shoulder cap. Not serious but residual from Captains Chair, same spot "/>
    <x v="1"/>
    <s v="2026-01-27T22:07:39.328Z"/>
    <x v="1"/>
  </r>
  <r>
    <s v="E-20260127-0258"/>
    <s v="S-20260127-01"/>
    <x v="12"/>
    <n v="3"/>
    <n v="30"/>
    <n v="20"/>
    <m/>
    <m/>
    <m/>
    <m/>
    <m/>
    <m/>
    <m/>
    <m/>
    <s v="Cable at 4. Squeezing on all sets for 2 seconds "/>
    <x v="1"/>
    <s v="2026-01-27T22:10:04.192Z"/>
    <x v="1"/>
  </r>
  <r>
    <s v="E-20260127-0259"/>
    <s v="S-20260127-01"/>
    <x v="25"/>
    <n v="1"/>
    <n v="20"/>
    <n v="15"/>
    <m/>
    <m/>
    <m/>
    <m/>
    <m/>
    <m/>
    <m/>
    <m/>
    <s v="Squeeze for a 2-count. Elbow anchored"/>
    <x v="1"/>
    <s v="2026-01-27T22:14:33.900Z"/>
    <x v="2"/>
  </r>
  <r>
    <s v="E-20260127-0260"/>
    <s v="S-20260127-01"/>
    <x v="25"/>
    <n v="2"/>
    <n v="20"/>
    <n v="12"/>
    <m/>
    <m/>
    <m/>
    <m/>
    <m/>
    <m/>
    <s v="0"/>
    <m/>
    <s v="Squeeze for a 2-count. Elbow anchored. RIR 0"/>
    <x v="1"/>
    <s v="2026-01-27T22:17:38.082Z"/>
    <x v="2"/>
  </r>
  <r>
    <s v="E-20260127-0261"/>
    <s v="S-20260127-01"/>
    <x v="25"/>
    <n v="3"/>
    <n v="20"/>
    <n v="12"/>
    <m/>
    <m/>
    <m/>
    <m/>
    <m/>
    <m/>
    <s v="0"/>
    <m/>
    <s v="Squeeze for a 2-count. Elbow anchored. RIR 0"/>
    <x v="1"/>
    <s v="2026-01-27T22:22:25.683Z"/>
    <x v="2"/>
  </r>
  <r>
    <s v="E-20260127-0262"/>
    <s v="S-20260127-01"/>
    <x v="26"/>
    <n v="1"/>
    <n v="30"/>
    <n v="10"/>
    <m/>
    <m/>
    <m/>
    <m/>
    <m/>
    <m/>
    <m/>
    <s v="2026-01-27T22:39:12.753Z"/>
    <s v="10 reps each side. Cable machine set at nipple line; right"/>
    <x v="1"/>
    <s v="2026-01-27T22:39:13.373Z"/>
    <x v="6"/>
  </r>
  <r>
    <s v="E-20260127-0263"/>
    <s v="S-20260127-01"/>
    <x v="26"/>
    <n v="2"/>
    <n v="30"/>
    <n v="10"/>
    <m/>
    <m/>
    <m/>
    <m/>
    <m/>
    <m/>
    <m/>
    <s v="2026-01-27T22:39:12.753Z"/>
    <s v="10 reps each side. Cable machine set at nipple line; left"/>
    <x v="1"/>
    <s v="2026-01-27T22:39:21.001Z"/>
    <x v="6"/>
  </r>
  <r>
    <s v="E-20260128-0264"/>
    <s v="S-20260128-01"/>
    <x v="14"/>
    <n v="1"/>
    <n v="45"/>
    <n v="15"/>
    <m/>
    <m/>
    <m/>
    <m/>
    <m/>
    <m/>
    <m/>
    <m/>
    <s v="Bench at 4. Is this too high?"/>
    <x v="1"/>
    <s v="2026-01-28T20:35:08.477Z"/>
    <x v="2"/>
  </r>
  <r>
    <s v="E-20260128-0265"/>
    <s v="S-20260128-01"/>
    <x v="14"/>
    <n v="2"/>
    <n v="45"/>
    <n v="15"/>
    <m/>
    <m/>
    <m/>
    <m/>
    <m/>
    <m/>
    <m/>
    <m/>
    <s v="Bench at 3. Slow and controlled pause at the bottom to try to prevent swinging or momentum "/>
    <x v="1"/>
    <s v="2026-01-28T20:38:45.293Z"/>
    <x v="2"/>
  </r>
  <r>
    <s v="E-20260128-0266"/>
    <s v="S-20260128-01"/>
    <x v="14"/>
    <n v="3"/>
    <n v="45"/>
    <n v="13"/>
    <m/>
    <m/>
    <m/>
    <m/>
    <m/>
    <m/>
    <s v="0"/>
    <m/>
    <s v="RIR 0; Bench at 3. Slow and controlled pause at the bottom to try to prevent swinging or momentum "/>
    <x v="1"/>
    <s v="2026-01-28T20:40:56.966Z"/>
    <x v="2"/>
  </r>
  <r>
    <s v="E-20260128-0267"/>
    <s v="S-20260128-01"/>
    <x v="21"/>
    <n v="1"/>
    <n v="45"/>
    <n v="15"/>
    <m/>
    <m/>
    <m/>
    <m/>
    <m/>
    <m/>
    <m/>
    <m/>
    <s v="Kneeling. Felt pretty easy"/>
    <x v="1"/>
    <s v="2026-01-28T20:43:40.112Z"/>
    <x v="4"/>
  </r>
  <r>
    <s v="E-20260128-0268"/>
    <s v="S-20260128-01"/>
    <x v="21"/>
    <n v="2"/>
    <n v="45"/>
    <n v="13"/>
    <m/>
    <m/>
    <m/>
    <m/>
    <m/>
    <m/>
    <s v="1-2"/>
    <m/>
    <s v="RIR 1-2; Kneeling. Felt pretty easy"/>
    <x v="1"/>
    <s v="2026-01-28T20:45:46.575Z"/>
    <x v="4"/>
  </r>
  <r>
    <s v="E-20260128-0269"/>
    <s v="S-20260128-01"/>
    <x v="21"/>
    <n v="3"/>
    <n v="45"/>
    <n v="10"/>
    <m/>
    <m/>
    <m/>
    <m/>
    <m/>
    <m/>
    <s v="0"/>
    <m/>
    <s v="RIR 0; Kneeling. Felt pretty easy"/>
    <x v="1"/>
    <s v="2026-01-28T20:47:42.575Z"/>
    <x v="4"/>
  </r>
  <r>
    <s v="E-20260128-0270"/>
    <s v="S-20260128-01"/>
    <x v="17"/>
    <n v="1"/>
    <n v="17.5"/>
    <n v="10"/>
    <m/>
    <m/>
    <m/>
    <m/>
    <m/>
    <m/>
    <m/>
    <m/>
    <m/>
    <x v="1"/>
    <s v="2026-01-28T20:50:02.760Z"/>
    <x v="4"/>
  </r>
  <r>
    <s v="E-20260128-0271"/>
    <s v="S-20260128-01"/>
    <x v="17"/>
    <n v="2"/>
    <n v="17.5"/>
    <n v="11"/>
    <m/>
    <m/>
    <m/>
    <m/>
    <m/>
    <m/>
    <m/>
    <m/>
    <s v="Tapped on 11th right side "/>
    <x v="1"/>
    <s v="2026-01-28T20:52:36.279Z"/>
    <x v="4"/>
  </r>
  <r>
    <s v="E-20260128-0272"/>
    <s v="S-20260128-01"/>
    <x v="17"/>
    <n v="3"/>
    <n v="17.5"/>
    <n v="11"/>
    <m/>
    <m/>
    <m/>
    <m/>
    <m/>
    <m/>
    <m/>
    <m/>
    <m/>
    <x v="1"/>
    <s v="2026-01-28T20:55:48.070Z"/>
    <x v="4"/>
  </r>
  <r>
    <s v="E-20260128-0273"/>
    <s v="S-20260128-01"/>
    <x v="18"/>
    <n v="1"/>
    <n v="75"/>
    <m/>
    <n v="60"/>
    <m/>
    <m/>
    <m/>
    <m/>
    <m/>
    <m/>
    <m/>
    <m/>
    <x v="1"/>
    <s v="2026-01-28T21:02:39.415Z"/>
    <x v="0"/>
  </r>
  <r>
    <s v="E-20260128-0274"/>
    <s v="S-20260128-01"/>
    <x v="18"/>
    <n v="2"/>
    <n v="75"/>
    <m/>
    <n v="60"/>
    <m/>
    <m/>
    <m/>
    <m/>
    <m/>
    <m/>
    <m/>
    <m/>
    <x v="1"/>
    <s v="2026-01-28T21:02:40.219Z"/>
    <x v="0"/>
  </r>
  <r>
    <s v="E-20260128-0275"/>
    <s v="S-20260128-01"/>
    <x v="18"/>
    <n v="3"/>
    <n v="75"/>
    <m/>
    <n v="55.2"/>
    <m/>
    <m/>
    <m/>
    <m/>
    <m/>
    <m/>
    <m/>
    <m/>
    <x v="1"/>
    <s v="2026-01-28T21:02:43.645Z"/>
    <x v="0"/>
  </r>
  <r>
    <s v="E-20260131-0276"/>
    <s v="S-20260131-01"/>
    <x v="0"/>
    <n v="1"/>
    <n v="150"/>
    <m/>
    <n v="60"/>
    <m/>
    <m/>
    <m/>
    <m/>
    <m/>
    <m/>
    <m/>
    <s v="2.5mph, incline 0%"/>
    <x v="1"/>
    <s v="2026-01-31T16:46:36.061Z"/>
    <x v="0"/>
  </r>
  <r>
    <s v="E-20260131-0277"/>
    <s v="S-20260131-01"/>
    <x v="0"/>
    <n v="2"/>
    <n v="150"/>
    <m/>
    <n v="60"/>
    <m/>
    <m/>
    <m/>
    <m/>
    <m/>
    <m/>
    <m/>
    <s v="2.5mph, incline 0%"/>
    <x v="1"/>
    <s v="2026-01-31T16:47:55.158Z"/>
    <x v="0"/>
  </r>
  <r>
    <s v="E-20260131-0278"/>
    <s v="S-20260131-01"/>
    <x v="0"/>
    <n v="3"/>
    <n v="150"/>
    <m/>
    <n v="52.2"/>
    <m/>
    <m/>
    <m/>
    <m/>
    <m/>
    <m/>
    <m/>
    <s v="2.5mph, incline 0%"/>
    <x v="1"/>
    <s v="2026-01-31T16:50:07.293Z"/>
    <x v="0"/>
  </r>
  <r>
    <s v="E-20260131-0279"/>
    <s v="S-20260131-01"/>
    <x v="0"/>
    <n v="4"/>
    <n v="150"/>
    <m/>
    <n v="45"/>
    <m/>
    <m/>
    <m/>
    <m/>
    <m/>
    <m/>
    <m/>
    <s v="2.5mph, incline 0%"/>
    <x v="1"/>
    <s v="2026-01-31T16:51:59.169Z"/>
    <x v="0"/>
  </r>
  <r>
    <s v="E-20260131-0280"/>
    <s v="S-20260131-01"/>
    <x v="0"/>
    <n v="5"/>
    <n v="150"/>
    <m/>
    <n v="34.799999999999997"/>
    <m/>
    <m/>
    <m/>
    <m/>
    <m/>
    <m/>
    <m/>
    <s v="2.5mph, incline 0%"/>
    <x v="1"/>
    <s v="2026-01-31T16:54:15.144Z"/>
    <x v="0"/>
  </r>
  <r>
    <s v="E-20260131-0281"/>
    <s v="S-20260131-01"/>
    <x v="2"/>
    <n v="1"/>
    <n v="80"/>
    <n v="8"/>
    <m/>
    <m/>
    <m/>
    <m/>
    <m/>
    <m/>
    <m/>
    <m/>
    <s v="Warm up; cap squeeze; elbow tuck"/>
    <x v="1"/>
    <s v="2026-01-31T16:59:16.254Z"/>
    <x v="1"/>
  </r>
  <r>
    <s v="E-20260131-0282"/>
    <s v="S-20260131-01"/>
    <x v="2"/>
    <n v="2"/>
    <n v="160"/>
    <n v="8"/>
    <m/>
    <m/>
    <m/>
    <n v="2"/>
    <n v="1"/>
    <n v="2"/>
    <s v="3"/>
    <m/>
    <s v="Tempo 2-1-2; RIR 3"/>
    <x v="1"/>
    <s v="2026-01-31T17:00:49.430Z"/>
    <x v="1"/>
  </r>
  <r>
    <s v="E-20260131-0283"/>
    <s v="S-20260131-01"/>
    <x v="2"/>
    <n v="3"/>
    <n v="165"/>
    <n v="8"/>
    <m/>
    <m/>
    <m/>
    <n v="2"/>
    <n v="1"/>
    <n v="2"/>
    <s v="1-2"/>
    <m/>
    <s v="Tempo 2-1-2; RIR 1-2"/>
    <x v="1"/>
    <s v="2026-01-31T17:02:40.168Z"/>
    <x v="1"/>
  </r>
  <r>
    <s v="E-20260131-0284"/>
    <s v="S-20260131-01"/>
    <x v="2"/>
    <n v="4"/>
    <n v="170"/>
    <n v="8"/>
    <m/>
    <m/>
    <m/>
    <n v="2"/>
    <n v="1"/>
    <n v="2"/>
    <s v="1"/>
    <m/>
    <s v="Tempo 2-1-2; RIR 1; little bit of lean back on last 2 pulls. But good hold and scap retraction"/>
    <x v="1"/>
    <s v="2026-01-31T17:05:07.712Z"/>
    <x v="1"/>
  </r>
  <r>
    <s v="E-20260131-0285"/>
    <s v="S-20260131-01"/>
    <x v="2"/>
    <n v="5"/>
    <n v="170"/>
    <n v="7"/>
    <m/>
    <m/>
    <m/>
    <m/>
    <m/>
    <m/>
    <s v="0"/>
    <m/>
    <s v="Tempo maintains; lower back tweaked as I was getting this last set, set up; RIR 0 and lower back not feeing great now. "/>
    <x v="1"/>
    <s v="2026-01-31T17:08:32.076Z"/>
    <x v="1"/>
  </r>
  <r>
    <s v="E-20260131-0286"/>
    <s v="S-20260131-01"/>
    <x v="1"/>
    <n v="1"/>
    <n v="0"/>
    <n v="10"/>
    <m/>
    <m/>
    <m/>
    <m/>
    <m/>
    <m/>
    <m/>
    <m/>
    <s v="Feet on floor. "/>
    <x v="1"/>
    <s v="2026-01-31T17:12:02.427Z"/>
    <x v="1"/>
  </r>
  <r>
    <s v="E-20260131-0287"/>
    <s v="S-20260131-01"/>
    <x v="1"/>
    <n v="2"/>
    <n v="0"/>
    <n v="8"/>
    <m/>
    <m/>
    <m/>
    <m/>
    <m/>
    <m/>
    <m/>
    <m/>
    <s v="Feet on elevated; struggled "/>
    <x v="1"/>
    <s v="2026-01-31T17:14:03.348Z"/>
    <x v="1"/>
  </r>
  <r>
    <s v="E-20260131-0288"/>
    <s v="S-20260131-01"/>
    <x v="1"/>
    <n v="3"/>
    <n v="0"/>
    <n v="5.5"/>
    <m/>
    <m/>
    <m/>
    <m/>
    <m/>
    <m/>
    <m/>
    <m/>
    <s v="Feet elevated. Lower back getting progressively tighter following cable rows"/>
    <x v="1"/>
    <s v="2026-01-31T17:15:54.651Z"/>
    <x v="1"/>
  </r>
  <r>
    <s v="E-20260131-0289"/>
    <s v="S-20260131-01"/>
    <x v="1"/>
    <n v="4"/>
    <n v="0"/>
    <n v="8"/>
    <m/>
    <m/>
    <m/>
    <m/>
    <m/>
    <m/>
    <m/>
    <m/>
    <s v="Feet on floor"/>
    <x v="1"/>
    <s v="2026-01-31T17:17:35.967Z"/>
    <x v="1"/>
  </r>
  <r>
    <s v="E-20260131-0290"/>
    <s v="S-20260131-01"/>
    <x v="3"/>
    <n v="1"/>
    <n v="40"/>
    <n v="7"/>
    <m/>
    <m/>
    <m/>
    <m/>
    <m/>
    <m/>
    <m/>
    <m/>
    <s v="8,9,10 partials"/>
    <x v="1"/>
    <s v="2026-01-31T17:22:35.807Z"/>
    <x v="2"/>
  </r>
  <r>
    <s v="E-20260131-0291"/>
    <s v="S-20260131-01"/>
    <x v="3"/>
    <n v="2"/>
    <n v="40"/>
    <n v="5"/>
    <m/>
    <m/>
    <m/>
    <m/>
    <m/>
    <m/>
    <m/>
    <m/>
    <s v="Partials 6,7,8,9,10; feeling heavy today. Yesterday’s long row impacting?"/>
    <x v="1"/>
    <s v="2026-01-31T17:25:56.278Z"/>
    <x v="2"/>
  </r>
  <r>
    <s v="E-20260131-0292"/>
    <s v="S-20260131-01"/>
    <x v="3"/>
    <n v="3"/>
    <n v="40"/>
    <n v="5"/>
    <m/>
    <m/>
    <m/>
    <m/>
    <m/>
    <m/>
    <m/>
    <s v="2026-01-31T17:26:40.710Z"/>
    <s v="Drop sets like last week; 40 to 30"/>
    <x v="1"/>
    <s v="2026-01-31T17:30:40.340Z"/>
    <x v="2"/>
  </r>
  <r>
    <s v="E-20260131-0293"/>
    <s v="S-20260131-01"/>
    <x v="3"/>
    <n v="4"/>
    <n v="30"/>
    <n v="5"/>
    <m/>
    <m/>
    <m/>
    <m/>
    <m/>
    <m/>
    <m/>
    <s v="2026-01-31T17:26:40.710Z"/>
    <s v="Drop sets like last week; 40 to 30"/>
    <x v="1"/>
    <s v="2026-01-31T17:30:42.716Z"/>
    <x v="2"/>
  </r>
  <r>
    <s v="E-20260203-0294"/>
    <s v="S-20260203-01"/>
    <x v="20"/>
    <n v="1"/>
    <n v="180"/>
    <n v="10"/>
    <m/>
    <m/>
    <m/>
    <m/>
    <m/>
    <m/>
    <m/>
    <m/>
    <s v="No small weights available! Argh. Will focus on tempo and form. "/>
    <x v="1"/>
    <s v="2026-02-03T22:34:53.799Z"/>
    <x v="3"/>
  </r>
  <r>
    <s v="E-20260203-0295"/>
    <s v="S-20260203-01"/>
    <x v="20"/>
    <n v="2"/>
    <n v="200"/>
    <n v="6"/>
    <m/>
    <m/>
    <m/>
    <m/>
    <m/>
    <m/>
    <m/>
    <m/>
    <s v="No small weights available! Argh. 180 felt good. Only 10lbs plates available. Will focus on tempo and form. "/>
    <x v="1"/>
    <s v="2026-02-03T22:37:11.755Z"/>
    <x v="3"/>
  </r>
  <r>
    <s v="E-20260203-0296"/>
    <s v="S-20260203-01"/>
    <x v="20"/>
    <n v="3"/>
    <n v="180"/>
    <n v="6"/>
    <m/>
    <m/>
    <m/>
    <m/>
    <m/>
    <m/>
    <m/>
    <m/>
    <s v="No small weights available! Argh. 180 felt good. Only 10lbs plates available. Will focus on tempo and form. "/>
    <x v="1"/>
    <s v="2026-02-03T22:37:59.251Z"/>
    <x v="3"/>
  </r>
  <r>
    <s v="E-20260203-0297"/>
    <s v="S-20260203-01"/>
    <x v="20"/>
    <n v="4"/>
    <n v="180"/>
    <n v="3"/>
    <m/>
    <m/>
    <m/>
    <m/>
    <m/>
    <m/>
    <m/>
    <s v="2026-02-03T22:41:39.476Z"/>
    <s v="Drop set? 180 &gt; 140 &gt; 90lbs; No small weights available! Argh. 180 felt good. Only 10lbs plates available. Will focus on tempo and form. "/>
    <x v="1"/>
    <s v="2026-02-03T22:41:42.505Z"/>
    <x v="3"/>
  </r>
  <r>
    <s v="E-20260203-0298"/>
    <s v="S-20260203-01"/>
    <x v="20"/>
    <n v="5"/>
    <n v="140"/>
    <n v="3"/>
    <m/>
    <m/>
    <m/>
    <m/>
    <m/>
    <m/>
    <m/>
    <s v="2026-02-03T22:41:39.476Z"/>
    <s v="Drop set? 180 &gt; 140 &gt; 90lbs; No small weights available! Argh. 180 felt good. Only 10lbs plates available. Will focus on tempo and form. "/>
    <x v="1"/>
    <s v="2026-02-03T22:41:57.533Z"/>
    <x v="3"/>
  </r>
  <r>
    <s v="E-20260203-0299"/>
    <s v="S-20260203-01"/>
    <x v="20"/>
    <n v="6"/>
    <n v="90"/>
    <n v="5"/>
    <m/>
    <m/>
    <m/>
    <m/>
    <m/>
    <m/>
    <m/>
    <s v="2026-02-03T22:41:39.476Z"/>
    <s v="Drop set? 180 &gt; 140 &gt; 90lbs; No small weights available! Argh. 180 felt good. Only 10lbs plates available. Will focus on tempo and form. "/>
    <x v="1"/>
    <s v="2026-02-03T22:42:02.837Z"/>
    <x v="3"/>
  </r>
  <r>
    <s v="E-20260203-0300"/>
    <s v="S-20260203-01"/>
    <x v="5"/>
    <n v="1"/>
    <n v="50"/>
    <n v="8"/>
    <m/>
    <m/>
    <m/>
    <m/>
    <m/>
    <m/>
    <m/>
    <m/>
    <s v="No bench available. "/>
    <x v="1"/>
    <s v="2026-02-03T22:46:00.695Z"/>
    <x v="3"/>
  </r>
  <r>
    <s v="E-20260203-0301"/>
    <s v="S-20260203-01"/>
    <x v="5"/>
    <n v="2"/>
    <n v="50"/>
    <n v="9"/>
    <m/>
    <m/>
    <m/>
    <n v="2"/>
    <n v="1"/>
    <n v="2"/>
    <s v="1-2"/>
    <m/>
    <s v="Got a bench. RIR  1-2; Tempo 2-1-2"/>
    <x v="1"/>
    <s v="2026-02-03T22:48:17.961Z"/>
    <x v="3"/>
  </r>
  <r>
    <s v="E-20260203-0302"/>
    <s v="S-20260203-01"/>
    <x v="5"/>
    <n v="3"/>
    <n v="50"/>
    <n v="6.5"/>
    <m/>
    <m/>
    <m/>
    <n v="2"/>
    <n v="1"/>
    <n v="2"/>
    <s v="0"/>
    <m/>
    <s v="RIR  0; Tempo 2-1-2"/>
    <x v="1"/>
    <s v="2026-02-03T22:50:53.520Z"/>
    <x v="3"/>
  </r>
  <r>
    <s v="E-20260203-0303"/>
    <s v="S-20260203-01"/>
    <x v="5"/>
    <n v="4"/>
    <n v="50"/>
    <n v="7"/>
    <m/>
    <m/>
    <m/>
    <n v="2"/>
    <n v="1"/>
    <n v="2"/>
    <s v="1"/>
    <m/>
    <s v="RIR 1; Tempo 2-1-2"/>
    <x v="1"/>
    <s v="2026-02-03T22:53:21.902Z"/>
    <x v="3"/>
  </r>
  <r>
    <s v="E-20260203-0304"/>
    <s v="S-20260203-01"/>
    <x v="6"/>
    <n v="1"/>
    <n v="45"/>
    <n v="4"/>
    <m/>
    <m/>
    <m/>
    <m/>
    <m/>
    <m/>
    <m/>
    <s v="2026-02-03T22:56:44.306Z"/>
    <m/>
    <x v="1"/>
    <s v="2026-02-03T22:56:51.553Z"/>
    <x v="3"/>
  </r>
  <r>
    <s v="E-20260203-0305"/>
    <s v="S-20260203-01"/>
    <x v="7"/>
    <n v="1"/>
    <n v="45"/>
    <n v="3"/>
    <m/>
    <m/>
    <m/>
    <m/>
    <m/>
    <m/>
    <m/>
    <s v="2026-02-03T22:56:44.306Z"/>
    <m/>
    <x v="1"/>
    <s v="2026-02-03T22:56:57.126Z"/>
    <x v="3"/>
  </r>
  <r>
    <s v="E-20260203-0306"/>
    <s v="S-20260203-01"/>
    <x v="6"/>
    <n v="2"/>
    <n v="45"/>
    <n v="4"/>
    <m/>
    <m/>
    <m/>
    <m/>
    <m/>
    <m/>
    <m/>
    <s v="2026-02-03T23:00:50.714Z"/>
    <s v="Tightness near AC joint, anterior shoulder cap right side. "/>
    <x v="1"/>
    <s v="2026-02-03T23:00:52.894Z"/>
    <x v="3"/>
  </r>
  <r>
    <s v="E-20260203-0307"/>
    <s v="S-20260203-01"/>
    <x v="7"/>
    <n v="2"/>
    <n v="45"/>
    <n v="4"/>
    <m/>
    <m/>
    <m/>
    <m/>
    <m/>
    <m/>
    <m/>
    <s v="2026-02-03T23:00:50.714Z"/>
    <m/>
    <x v="1"/>
    <s v="2026-02-03T23:00:56.923Z"/>
    <x v="3"/>
  </r>
  <r>
    <s v="E-20260203-0308"/>
    <s v="S-20260203-01"/>
    <x v="6"/>
    <n v="3"/>
    <n v="45"/>
    <n v="6"/>
    <m/>
    <m/>
    <m/>
    <m/>
    <m/>
    <m/>
    <m/>
    <s v="2026-02-03T23:05:17.316Z"/>
    <s v="Tightness near AC joint, anterior shoulder cap right side. "/>
    <x v="1"/>
    <s v="2026-02-03T23:05:44.466Z"/>
    <x v="3"/>
  </r>
  <r>
    <s v="E-20260203-0309"/>
    <s v="S-20260203-01"/>
    <x v="7"/>
    <n v="3"/>
    <n v="45"/>
    <n v="3"/>
    <m/>
    <m/>
    <m/>
    <m/>
    <m/>
    <m/>
    <m/>
    <s v="2026-02-03T23:05:17.316Z"/>
    <m/>
    <x v="1"/>
    <s v="2026-02-03T23:05:48.997Z"/>
    <x v="3"/>
  </r>
  <r>
    <s v="E-20260203-0310"/>
    <s v="S-20260203-01"/>
    <x v="8"/>
    <n v="1"/>
    <n v="20"/>
    <n v="20"/>
    <m/>
    <m/>
    <m/>
    <m/>
    <m/>
    <m/>
    <m/>
    <m/>
    <s v="Whoops. Lost track of how many reps to do. "/>
    <x v="1"/>
    <s v="2026-02-03T23:10:41.990Z"/>
    <x v="4"/>
  </r>
  <r>
    <s v="E-20260203-0311"/>
    <s v="S-20260203-01"/>
    <x v="8"/>
    <n v="2"/>
    <n v="20"/>
    <n v="15"/>
    <m/>
    <m/>
    <m/>
    <m/>
    <m/>
    <m/>
    <m/>
    <m/>
    <m/>
    <x v="1"/>
    <s v="2026-02-03T23:13:08.224Z"/>
    <x v="4"/>
  </r>
  <r>
    <s v="E-20260203-0312"/>
    <s v="S-20260203-01"/>
    <x v="8"/>
    <n v="3"/>
    <n v="20"/>
    <n v="15"/>
    <m/>
    <m/>
    <m/>
    <m/>
    <m/>
    <m/>
    <m/>
    <m/>
    <s v="Tap assist 11-15 on left. "/>
    <x v="1"/>
    <s v="2026-02-03T23:16:05.236Z"/>
    <x v="4"/>
  </r>
  <r>
    <s v="E-20260203-0313"/>
    <s v="S-20260203-01"/>
    <x v="8"/>
    <n v="4"/>
    <n v="20"/>
    <n v="15"/>
    <m/>
    <m/>
    <m/>
    <m/>
    <m/>
    <m/>
    <m/>
    <m/>
    <s v="Tap assist 11-15 on left. "/>
    <x v="1"/>
    <s v="2026-02-03T23:18:59.663Z"/>
    <x v="4"/>
  </r>
  <r>
    <s v="E-20260204-0314"/>
    <s v="S-20260204-01"/>
    <x v="24"/>
    <n v="1"/>
    <n v="50"/>
    <n v="12"/>
    <m/>
    <m/>
    <m/>
    <n v="2"/>
    <n v="1"/>
    <n v="2"/>
    <s v="5+"/>
    <m/>
    <s v="Tempo 2-1-2; RIR 5+"/>
    <x v="1"/>
    <s v="2026-02-04T23:01:43.689Z"/>
    <x v="1"/>
  </r>
  <r>
    <s v="E-20260204-0315"/>
    <s v="S-20260204-01"/>
    <x v="24"/>
    <n v="2"/>
    <n v="55"/>
    <n v="12"/>
    <m/>
    <m/>
    <m/>
    <n v="2"/>
    <n v="1"/>
    <n v="2"/>
    <s v="2"/>
    <m/>
    <s v="Tempo 2-1-2; RIR 2"/>
    <x v="1"/>
    <s v="2026-02-04T23:03:37.049Z"/>
    <x v="1"/>
  </r>
  <r>
    <s v="E-20260204-0316"/>
    <s v="S-20260204-01"/>
    <x v="24"/>
    <n v="3"/>
    <n v="55"/>
    <n v="12"/>
    <m/>
    <m/>
    <m/>
    <n v="2"/>
    <n v="1"/>
    <n v="2"/>
    <s v="2"/>
    <m/>
    <s v="Tempo 2-1-2; RIR 2"/>
    <x v="1"/>
    <s v="2026-02-04T23:05:33.073Z"/>
    <x v="1"/>
  </r>
  <r>
    <s v="E-20260204-0317"/>
    <s v="S-20260204-01"/>
    <x v="24"/>
    <n v="4"/>
    <n v="60"/>
    <n v="12"/>
    <m/>
    <m/>
    <m/>
    <n v="2"/>
    <n v="1"/>
    <n v="2"/>
    <s v="1-2"/>
    <m/>
    <s v="Tempo 2-1-2; RIR 1-2"/>
    <x v="1"/>
    <s v="2026-02-04T23:07:39.465Z"/>
    <x v="1"/>
  </r>
  <r>
    <s v="E-20260204-0318"/>
    <s v="S-20260204-01"/>
    <x v="27"/>
    <n v="1"/>
    <n v="80"/>
    <n v="10"/>
    <m/>
    <m/>
    <m/>
    <n v="2"/>
    <n v="1"/>
    <n v="2"/>
    <s v="5+"/>
    <m/>
    <s v="Elbow to ribs. Sitting tall. Tempo 2-1-2; RIR 5+"/>
    <x v="1"/>
    <s v="2026-02-04T23:11:57.011Z"/>
    <x v="1"/>
  </r>
  <r>
    <s v="E-20260204-0319"/>
    <s v="S-20260204-01"/>
    <x v="27"/>
    <n v="2"/>
    <n v="100"/>
    <n v="10"/>
    <m/>
    <m/>
    <m/>
    <n v="2"/>
    <n v="1"/>
    <n v="2"/>
    <s v="3-4"/>
    <m/>
    <s v="Elbow to ribs. Sitting tall. Tempo 2-1-2; RIR 3-4"/>
    <x v="1"/>
    <s v="2026-02-04T23:13:35.514Z"/>
    <x v="1"/>
  </r>
  <r>
    <s v="E-20260204-0320"/>
    <s v="S-20260204-01"/>
    <x v="27"/>
    <n v="3"/>
    <n v="120"/>
    <n v="10"/>
    <m/>
    <m/>
    <m/>
    <n v="2"/>
    <n v="1"/>
    <n v="2"/>
    <s v="3-4"/>
    <m/>
    <s v="Elbow to ribs. Sitting tall. Tempo 2-1-2; RIR 3-4"/>
    <x v="1"/>
    <s v="2026-02-04T23:15:40.727Z"/>
    <x v="1"/>
  </r>
  <r>
    <s v="E-20260204-0321"/>
    <s v="S-20260204-01"/>
    <x v="27"/>
    <n v="4"/>
    <n v="150"/>
    <n v="10"/>
    <m/>
    <m/>
    <m/>
    <n v="2"/>
    <n v="1"/>
    <n v="3"/>
    <s v="1"/>
    <m/>
    <s v="Elbow to ribs. Sitting tall. Tempo 2-1-3; RIR 1"/>
    <x v="1"/>
    <s v="2026-02-04T23:18:38.749Z"/>
    <x v="1"/>
  </r>
  <r>
    <s v="E-20260204-0322"/>
    <s v="S-20260204-01"/>
    <x v="28"/>
    <n v="1"/>
    <n v="50"/>
    <n v="10"/>
    <m/>
    <m/>
    <m/>
    <n v="2"/>
    <n v="1"/>
    <n v="2"/>
    <s v="5+"/>
    <m/>
    <s v="Tempo 2-1-2; RIR 5+"/>
    <x v="1"/>
    <s v="2026-02-04T23:22:34.901Z"/>
    <x v="1"/>
  </r>
  <r>
    <s v="E-20260204-0323"/>
    <s v="S-20260204-01"/>
    <x v="28"/>
    <n v="2"/>
    <n v="70"/>
    <n v="10"/>
    <m/>
    <m/>
    <m/>
    <n v="2"/>
    <n v="1"/>
    <n v="2"/>
    <s v="3"/>
    <m/>
    <s v="Tempo 2-1-2; RIR 3"/>
    <x v="1"/>
    <s v="2026-02-04T23:24:09.907Z"/>
    <x v="1"/>
  </r>
  <r>
    <s v="E-20260204-0324"/>
    <s v="S-20260204-01"/>
    <x v="28"/>
    <n v="3"/>
    <n v="80"/>
    <n v="10"/>
    <m/>
    <m/>
    <m/>
    <n v="2"/>
    <n v="1"/>
    <n v="2"/>
    <s v="2"/>
    <m/>
    <s v="Tempo 2-1-2; RIR 2"/>
    <x v="1"/>
    <s v="2026-02-04T23:26:16.278Z"/>
    <x v="1"/>
  </r>
  <r>
    <s v="E-20260204-0325"/>
    <s v="S-20260204-01"/>
    <x v="3"/>
    <n v="1"/>
    <n v="25"/>
    <n v="10"/>
    <m/>
    <m/>
    <m/>
    <n v="2"/>
    <n v="1"/>
    <n v="2"/>
    <s v="2"/>
    <m/>
    <s v="Tempo 2-1-2; RIR 2"/>
    <x v="1"/>
    <s v="2026-02-04T23:31:42.172Z"/>
    <x v="2"/>
  </r>
  <r>
    <s v="E-20260204-0326"/>
    <s v="S-20260204-01"/>
    <x v="3"/>
    <n v="2"/>
    <n v="25"/>
    <n v="10"/>
    <m/>
    <m/>
    <m/>
    <n v="2"/>
    <n v="1"/>
    <n v="3"/>
    <s v="1-2"/>
    <m/>
    <s v="Tempo 2-1-3; RIR 1-2"/>
    <x v="1"/>
    <s v="2026-02-04T23:34:47.952Z"/>
    <x v="2"/>
  </r>
  <r>
    <s v="E-20260204-0327"/>
    <s v="S-20260204-01"/>
    <x v="3"/>
    <n v="3"/>
    <n v="30"/>
    <n v="10"/>
    <m/>
    <m/>
    <m/>
    <n v="2"/>
    <n v="1"/>
    <n v="3"/>
    <s v="0"/>
    <m/>
    <s v="Tempo 2-1-3; RIR 0"/>
    <x v="1"/>
    <s v="2026-02-04T23:38:42.690Z"/>
    <x v="2"/>
  </r>
  <r>
    <s v="E-20260204-0328"/>
    <s v="S-20260204-01"/>
    <x v="29"/>
    <n v="1"/>
    <n v="15"/>
    <n v="15"/>
    <m/>
    <m/>
    <m/>
    <n v="3"/>
    <n v="1"/>
    <n v="3"/>
    <s v="; bench at ~30 degrees"/>
    <m/>
    <s v="Tempo 3-1-3; RIR ; bench at ~30 degrees"/>
    <x v="1"/>
    <s v="2026-02-04T23:42:37.908Z"/>
    <x v="2"/>
  </r>
  <r>
    <s v="E-20260204-0329"/>
    <s v="S-20260204-01"/>
    <x v="29"/>
    <n v="2"/>
    <n v="15"/>
    <n v="15"/>
    <m/>
    <m/>
    <m/>
    <n v="3"/>
    <n v="1"/>
    <n v="3"/>
    <s v="; bench at ~30 degrees; for both sets my arms were hanging straight down"/>
    <m/>
    <s v="Tempo 3-1-3; RIR ; bench at ~30 degrees; for both sets my arms were hanging straight down"/>
    <x v="1"/>
    <s v="2026-02-04T23:47:54.393Z"/>
    <x v="2"/>
  </r>
  <r>
    <s v="E-20260207-0330"/>
    <s v="S-20260207-01"/>
    <x v="14"/>
    <n v="1"/>
    <n v="45"/>
    <n v="15"/>
    <m/>
    <m/>
    <m/>
    <n v="1"/>
    <n v="1"/>
    <n v="3"/>
    <s v="2"/>
    <m/>
    <s v="Tempo 1-1-3; RIR 2"/>
    <x v="1"/>
    <s v="2026-02-07T17:44:30.017Z"/>
    <x v="2"/>
  </r>
  <r>
    <s v="E-20260207-0331"/>
    <s v="S-20260207-01"/>
    <x v="14"/>
    <n v="2"/>
    <n v="35"/>
    <n v="13"/>
    <m/>
    <m/>
    <m/>
    <n v="3"/>
    <n v="1"/>
    <n v="3"/>
    <s v="2"/>
    <m/>
    <s v="Tempo 3-1-3; RIR 2"/>
    <x v="1"/>
    <s v="2026-02-07T17:47:22.367Z"/>
    <x v="2"/>
  </r>
  <r>
    <s v="E-20260207-0332"/>
    <s v="S-20260207-01"/>
    <x v="14"/>
    <n v="3"/>
    <n v="35"/>
    <n v="12"/>
    <m/>
    <m/>
    <m/>
    <n v="3"/>
    <n v="1"/>
    <n v="3"/>
    <s v="1"/>
    <m/>
    <s v="Tempo 3-1-3; RIR 1"/>
    <x v="1"/>
    <s v="2026-02-07T17:50:04.044Z"/>
    <x v="2"/>
  </r>
  <r>
    <s v="E-20260207-0333"/>
    <s v="S-20260207-01"/>
    <x v="14"/>
    <n v="4"/>
    <n v="35"/>
    <n v="12"/>
    <m/>
    <m/>
    <m/>
    <n v="3"/>
    <n v="1"/>
    <n v="3"/>
    <s v="0"/>
    <m/>
    <s v="Tempo 3-1-3; RIR 0; contraction was more difficult at 7+, but squeezed as much as possible and stayed true to the tempo"/>
    <x v="1"/>
    <s v="2026-02-07T17:54:28.282Z"/>
    <x v="2"/>
  </r>
  <r>
    <s v="E-20260207-0334"/>
    <s v="S-20260207-01"/>
    <x v="21"/>
    <n v="1"/>
    <n v="50"/>
    <n v="12"/>
    <m/>
    <m/>
    <m/>
    <n v="2"/>
    <n v="1"/>
    <n v="2"/>
    <s v="1-2"/>
    <m/>
    <s v="Kneeling. Tempo 2-1-2; RIR 1-2; High cable machine (as opposed to the adjustable height cable spots. "/>
    <x v="1"/>
    <s v="2026-02-07T17:57:02.628Z"/>
    <x v="4"/>
  </r>
  <r>
    <s v="E-20260207-0335"/>
    <s v="S-20260207-01"/>
    <x v="21"/>
    <n v="2"/>
    <n v="50"/>
    <n v="10"/>
    <m/>
    <m/>
    <m/>
    <n v="2"/>
    <n v="1"/>
    <n v="2"/>
    <s v="0"/>
    <m/>
    <s v="Kneeling. Tempo 2-1-2; RIR 0; High cable machine (as opposed to the adjustable height cable spots. "/>
    <x v="1"/>
    <s v="2026-02-07T17:59:05.809Z"/>
    <x v="4"/>
  </r>
  <r>
    <s v="E-20260207-0336"/>
    <s v="S-20260207-01"/>
    <x v="21"/>
    <n v="3"/>
    <n v="40"/>
    <n v="10"/>
    <m/>
    <m/>
    <m/>
    <n v="2"/>
    <n v="1"/>
    <n v="2"/>
    <s v="1"/>
    <m/>
    <s v="Kneeling. Tempo 2-1-2; RIR 1; High cable machine (as opposed to the adjustable height cable spots. "/>
    <x v="1"/>
    <s v="2026-02-07T18:01:04.131Z"/>
    <x v="4"/>
  </r>
  <r>
    <s v="E-20260207-0337"/>
    <s v="S-20260207-01"/>
    <x v="21"/>
    <n v="4"/>
    <n v="40"/>
    <n v="10"/>
    <m/>
    <m/>
    <m/>
    <n v="2"/>
    <n v="1"/>
    <n v="2"/>
    <s v="1"/>
    <m/>
    <s v="Kneeling. Tempo 2-1-2 (tempo wasn’t specified on today’s plan, so maybe 2-1-2 was too slow and controlled?); RIR 1; High cable machine (as opposed to the adjustable height cable spots. "/>
    <x v="1"/>
    <s v="2026-02-07T18:03:31.295Z"/>
    <x v="4"/>
  </r>
  <r>
    <s v="E-20260207-0338"/>
    <s v="S-20260207-01"/>
    <x v="30"/>
    <n v="1"/>
    <n v="10"/>
    <n v="12"/>
    <m/>
    <m/>
    <m/>
    <m/>
    <m/>
    <m/>
    <m/>
    <m/>
    <s v="Squeeze at full extension. Cable set at height 17"/>
    <x v="1"/>
    <s v="2026-02-07T18:08:51.280Z"/>
    <x v="4"/>
  </r>
  <r>
    <s v="E-20260207-0339"/>
    <s v="S-20260207-01"/>
    <x v="30"/>
    <n v="2"/>
    <n v="10"/>
    <n v="10"/>
    <m/>
    <m/>
    <m/>
    <m/>
    <m/>
    <m/>
    <m/>
    <m/>
    <s v="Squeeze at full extension. Cable set at height 17"/>
    <x v="1"/>
    <s v="2026-02-07T18:08:56.633Z"/>
    <x v="4"/>
  </r>
  <r>
    <s v="E-20260207-0340"/>
    <s v="S-20260207-01"/>
    <x v="30"/>
    <n v="3"/>
    <n v="10"/>
    <n v="11"/>
    <m/>
    <m/>
    <m/>
    <m/>
    <m/>
    <m/>
    <s v="1"/>
    <m/>
    <s v="RIR 1; Squeeze at full extension. Cable set at height 17"/>
    <x v="1"/>
    <s v="2026-02-07T18:10:39.673Z"/>
    <x v="4"/>
  </r>
  <r>
    <s v="E-20260207-0341"/>
    <s v="S-20260207-01"/>
    <x v="31"/>
    <n v="1"/>
    <n v="25"/>
    <n v="12"/>
    <m/>
    <m/>
    <m/>
    <n v="1"/>
    <n v="1"/>
    <n v="3"/>
    <s v="1"/>
    <m/>
    <s v="Tempo 1-1-3; RIR 1; bench at ~30degrees"/>
    <x v="1"/>
    <s v="2026-02-07T18:14:00.635Z"/>
    <x v="2"/>
  </r>
  <r>
    <s v="E-20260207-0342"/>
    <s v="S-20260207-01"/>
    <x v="31"/>
    <n v="2"/>
    <n v="25"/>
    <n v="11"/>
    <m/>
    <m/>
    <m/>
    <n v="1"/>
    <n v="1"/>
    <n v="3"/>
    <s v="1"/>
    <m/>
    <s v="Tempo 1-1-3; RIR 1; bench at ~30degrees"/>
    <x v="1"/>
    <s v="2026-02-07T18:16:16.169Z"/>
    <x v="2"/>
  </r>
  <r>
    <s v="E-20260207-0343"/>
    <s v="S-20260207-01"/>
    <x v="31"/>
    <n v="3"/>
    <n v="25"/>
    <n v="11"/>
    <m/>
    <m/>
    <m/>
    <n v="1"/>
    <n v="1"/>
    <n v="3"/>
    <s v="1"/>
    <m/>
    <s v="Tempo 1-1-3; RIR 1; bench at ~30degrees"/>
    <x v="1"/>
    <s v="2026-02-07T18:19:07.653Z"/>
    <x v="2"/>
  </r>
  <r>
    <s v="E-20260207-0344"/>
    <s v="S-20260207-01"/>
    <x v="18"/>
    <n v="1"/>
    <n v="75"/>
    <m/>
    <n v="60"/>
    <m/>
    <m/>
    <m/>
    <m/>
    <m/>
    <m/>
    <m/>
    <m/>
    <x v="1"/>
    <s v="2026-02-07T18:22:20.048Z"/>
    <x v="0"/>
  </r>
  <r>
    <s v="E-20260207-0345"/>
    <s v="S-20260207-01"/>
    <x v="18"/>
    <n v="2"/>
    <n v="75"/>
    <m/>
    <n v="60"/>
    <m/>
    <m/>
    <m/>
    <m/>
    <m/>
    <m/>
    <m/>
    <m/>
    <x v="1"/>
    <s v="2026-02-07T18:24:48.981Z"/>
    <x v="0"/>
  </r>
  <r>
    <s v="E-20260207-0346"/>
    <s v="S-20260207-01"/>
    <x v="18"/>
    <n v="3"/>
    <n v="75"/>
    <m/>
    <n v="55.800000000000004"/>
    <m/>
    <m/>
    <m/>
    <m/>
    <m/>
    <m/>
    <m/>
    <m/>
    <x v="1"/>
    <s v="2026-02-07T18:27:31.138Z"/>
    <x v="0"/>
  </r>
  <r>
    <s v="E-20260207-0347"/>
    <s v="S-20260207-01"/>
    <x v="32"/>
    <n v="1"/>
    <m/>
    <m/>
    <n v="460"/>
    <n v="2000"/>
    <s v="mi"/>
    <m/>
    <m/>
    <m/>
    <m/>
    <m/>
    <s v="Damper at 5"/>
    <x v="1"/>
    <s v="2026-02-07T18:40:33.609Z"/>
    <x v="1"/>
  </r>
  <r>
    <s v="E-20260208-0348"/>
    <s v="S-20260208-01"/>
    <x v="33"/>
    <n v="1"/>
    <n v="25"/>
    <n v="6"/>
    <m/>
    <m/>
    <m/>
    <m/>
    <m/>
    <m/>
    <m/>
    <m/>
    <s v="Per side. Rear foot elevated on 2 plates"/>
    <x v="2"/>
    <s v="2026-02-08T16:03:48.661Z"/>
    <x v="7"/>
  </r>
  <r>
    <s v="E-20260208-0349"/>
    <s v="S-20260208-01"/>
    <x v="33"/>
    <n v="2"/>
    <n v="45"/>
    <n v="6"/>
    <m/>
    <m/>
    <m/>
    <m/>
    <m/>
    <m/>
    <m/>
    <m/>
    <s v="Extreme tightness on Left side during descending; Per side. Rear foot elevated on 2 plates"/>
    <x v="2"/>
    <s v="2026-02-08T16:04:26.036Z"/>
    <x v="7"/>
  </r>
  <r>
    <s v="E-20260208-0350"/>
    <s v="S-20260208-01"/>
    <x v="33"/>
    <n v="3"/>
    <n v="25"/>
    <n v="6"/>
    <m/>
    <m/>
    <m/>
    <m/>
    <m/>
    <m/>
    <m/>
    <m/>
    <s v="Extreme tightness on Left hamstring side during descending; Per side. Rear foot elevated on 2 plates"/>
    <x v="2"/>
    <s v="2026-02-08T16:06:07.050Z"/>
    <x v="7"/>
  </r>
  <r>
    <s v="E-20260208-0351"/>
    <s v="S-20260208-01"/>
    <x v="33"/>
    <n v="4"/>
    <n v="25"/>
    <n v="6"/>
    <m/>
    <m/>
    <m/>
    <m/>
    <m/>
    <m/>
    <m/>
    <m/>
    <s v="Slow controlled movement for all sets. "/>
    <x v="2"/>
    <s v="2026-02-08T16:06:35.854Z"/>
    <x v="7"/>
  </r>
  <r>
    <s v="E-20260208-0352"/>
    <s v="S-20260208-01"/>
    <x v="34"/>
    <n v="1"/>
    <n v="60"/>
    <n v="6"/>
    <m/>
    <m/>
    <m/>
    <m/>
    <m/>
    <m/>
    <m/>
    <m/>
    <s v="30lbs dbs"/>
    <x v="2"/>
    <s v="2026-02-08T16:10:51.318Z"/>
    <x v="7"/>
  </r>
  <r>
    <s v="E-20260208-0353"/>
    <s v="S-20260208-01"/>
    <x v="34"/>
    <n v="2"/>
    <n v="60"/>
    <n v="6"/>
    <m/>
    <m/>
    <m/>
    <m/>
    <m/>
    <m/>
    <m/>
    <m/>
    <s v="30lbs dbs"/>
    <x v="2"/>
    <s v="2026-02-08T16:12:50.312Z"/>
    <x v="7"/>
  </r>
  <r>
    <s v="E-20260208-0354"/>
    <s v="S-20260208-01"/>
    <x v="34"/>
    <n v="3"/>
    <n v="80"/>
    <n v="6"/>
    <m/>
    <m/>
    <m/>
    <n v="2"/>
    <n v="0"/>
    <n v="1"/>
    <m/>
    <m/>
    <s v="Tempo 2-0-1"/>
    <x v="2"/>
    <s v="2026-02-08T16:14:36.441Z"/>
    <x v="7"/>
  </r>
  <r>
    <s v="E-20260208-0355"/>
    <s v="S-20260208-01"/>
    <x v="34"/>
    <n v="4"/>
    <n v="100"/>
    <n v="6"/>
    <m/>
    <m/>
    <m/>
    <n v="2"/>
    <n v="0"/>
    <n v="1"/>
    <s v="1-2"/>
    <m/>
    <s v="Tempo 2-0-1; RIR 1-2"/>
    <x v="2"/>
    <s v="2026-02-08T16:16:56.171Z"/>
    <x v="7"/>
  </r>
  <r>
    <s v="E-20260208-0356"/>
    <s v="S-20260208-01"/>
    <x v="0"/>
    <n v="1"/>
    <n v="150"/>
    <m/>
    <n v="60"/>
    <m/>
    <m/>
    <m/>
    <m/>
    <m/>
    <m/>
    <m/>
    <s v="Incline 0; 2.5mph"/>
    <x v="2"/>
    <s v="2026-02-08T16:20:55.317Z"/>
    <x v="0"/>
  </r>
  <r>
    <s v="E-20260208-0357"/>
    <s v="S-20260208-01"/>
    <x v="0"/>
    <n v="2"/>
    <n v="150"/>
    <m/>
    <n v="49.8"/>
    <m/>
    <m/>
    <m/>
    <m/>
    <m/>
    <m/>
    <m/>
    <s v="Incline 0; 2.5mph; stopped as soon as a roll to fingertips "/>
    <x v="2"/>
    <s v="2026-02-08T16:23:17.189Z"/>
    <x v="0"/>
  </r>
  <r>
    <s v="E-20260208-0358"/>
    <s v="S-20260208-01"/>
    <x v="0"/>
    <n v="3"/>
    <n v="150"/>
    <m/>
    <n v="45"/>
    <m/>
    <m/>
    <m/>
    <m/>
    <m/>
    <m/>
    <m/>
    <s v="Incline 0; 2.5mph; stopped as soon as a roll to fingertips "/>
    <x v="2"/>
    <s v="2026-02-08T16:25:07.547Z"/>
    <x v="0"/>
  </r>
  <r>
    <s v="E-20260208-0359"/>
    <s v="S-20260208-01"/>
    <x v="35"/>
    <n v="1"/>
    <n v="50"/>
    <n v="12"/>
    <m/>
    <m/>
    <m/>
    <n v="2"/>
    <n v="1"/>
    <n v="2"/>
    <s v="3+"/>
    <m/>
    <s v="Tempo 2-1-2; RIR 3+"/>
    <x v="2"/>
    <s v="2026-02-08T16:30:32.198Z"/>
    <x v="7"/>
  </r>
  <r>
    <s v="E-20260208-0360"/>
    <s v="S-20260208-01"/>
    <x v="35"/>
    <n v="2"/>
    <n v="90"/>
    <n v="12"/>
    <m/>
    <m/>
    <m/>
    <n v="2"/>
    <n v="1"/>
    <n v="2"/>
    <s v="1"/>
    <m/>
    <s v="Tempo 2-1-2; RIR 1"/>
    <x v="2"/>
    <s v="2026-02-08T16:33:11.370Z"/>
    <x v="7"/>
  </r>
  <r>
    <s v="E-20260209-0361"/>
    <s v="S-20260209-01"/>
    <x v="4"/>
    <n v="1"/>
    <n v="135"/>
    <n v="5"/>
    <m/>
    <m/>
    <m/>
    <m/>
    <m/>
    <m/>
    <s v="3+"/>
    <m/>
    <s v="Tempo slow and control; RIR 3+; Elbows tucked, moderate grip width, stopped just above chest; slow and controlled "/>
    <x v="2"/>
    <s v="2026-02-09T20:00:37.973Z"/>
    <x v="3"/>
  </r>
  <r>
    <s v="E-20260209-0362"/>
    <s v="S-20260209-01"/>
    <x v="4"/>
    <n v="2"/>
    <n v="155"/>
    <n v="5"/>
    <m/>
    <m/>
    <m/>
    <m/>
    <m/>
    <m/>
    <s v="1-2"/>
    <m/>
    <s v="Tempo slow and control; RIR 1-2; Elbows tucked, moderate grip width, stopped just above chest; slow and controlled "/>
    <x v="2"/>
    <s v="2026-02-09T20:00:48.614Z"/>
    <x v="3"/>
  </r>
  <r>
    <s v="E-20260209-0363"/>
    <s v="S-20260209-01"/>
    <x v="4"/>
    <n v="3"/>
    <n v="175"/>
    <n v="4"/>
    <m/>
    <m/>
    <m/>
    <m/>
    <m/>
    <m/>
    <s v="1"/>
    <m/>
    <s v="Tempo slow and control; RIR 1; Elbows tucked, moderate grip width, stopped just above chest; slow and controlled "/>
    <x v="2"/>
    <s v="2026-02-09T20:01:41.268Z"/>
    <x v="3"/>
  </r>
  <r>
    <s v="E-20260209-0364"/>
    <s v="S-20260209-01"/>
    <x v="4"/>
    <n v="4"/>
    <n v="175"/>
    <n v="4"/>
    <m/>
    <m/>
    <m/>
    <m/>
    <m/>
    <m/>
    <s v="1"/>
    <m/>
    <s v="Tempo slow and control; RIR 1; Elbows tucked, moderate grip width, stopped just above chest; slow and controlled "/>
    <x v="2"/>
    <s v="2026-02-09T20:04:01.474Z"/>
    <x v="3"/>
  </r>
  <r>
    <s v="E-20260209-0365"/>
    <s v="S-20260209-01"/>
    <x v="36"/>
    <n v="1"/>
    <n v="10"/>
    <n v="8"/>
    <m/>
    <m/>
    <m/>
    <n v="1"/>
    <m/>
    <m/>
    <s v="3+"/>
    <m/>
    <s v="Tempo 1-1; RIR 3+"/>
    <x v="2"/>
    <s v="2026-02-09T20:07:20.818Z"/>
    <x v="8"/>
  </r>
  <r>
    <s v="E-20260209-0366"/>
    <s v="S-20260209-01"/>
    <x v="36"/>
    <n v="2"/>
    <n v="25"/>
    <n v="8"/>
    <m/>
    <m/>
    <m/>
    <n v="2"/>
    <n v="0"/>
    <n v="1"/>
    <s v="2+"/>
    <m/>
    <s v="Tempo 2-0-1; RIR 2+"/>
    <x v="2"/>
    <s v="2026-02-09T20:09:33.681Z"/>
    <x v="8"/>
  </r>
  <r>
    <s v="E-20260209-0367"/>
    <s v="S-20260209-01"/>
    <x v="36"/>
    <n v="3"/>
    <n v="25"/>
    <n v="8"/>
    <m/>
    <m/>
    <m/>
    <n v="2"/>
    <n v="0"/>
    <n v="1"/>
    <s v="2+"/>
    <m/>
    <s v="Tempo 2-0-1; RIR 2+"/>
    <x v="2"/>
    <s v="2026-02-09T20:12:01.813Z"/>
    <x v="8"/>
  </r>
  <r>
    <s v="E-20260209-0368"/>
    <s v="S-20260209-01"/>
    <x v="37"/>
    <n v="1"/>
    <n v="50"/>
    <n v="8"/>
    <m/>
    <m/>
    <m/>
    <n v="3"/>
    <n v="1"/>
    <n v="3"/>
    <s v="2+"/>
    <m/>
    <s v="Tempo 3-1-3; RIR 2+; bench at 2 (~15 deg)"/>
    <x v="2"/>
    <s v="2026-02-09T20:15:10.566Z"/>
    <x v="3"/>
  </r>
  <r>
    <s v="E-20260209-0369"/>
    <s v="S-20260209-01"/>
    <x v="37"/>
    <n v="2"/>
    <n v="80"/>
    <n v="8"/>
    <m/>
    <m/>
    <m/>
    <n v="3"/>
    <n v="1"/>
    <n v="3"/>
    <s v="2+"/>
    <m/>
    <s v="Tempo 3-1-3; RIR 2+; bench at 2 (~15 deg)"/>
    <x v="2"/>
    <s v="2026-02-09T20:17:25.531Z"/>
    <x v="3"/>
  </r>
  <r>
    <s v="E-20260209-0370"/>
    <s v="S-20260209-01"/>
    <x v="37"/>
    <n v="3"/>
    <n v="90"/>
    <n v="7"/>
    <m/>
    <m/>
    <m/>
    <n v="3"/>
    <n v="1"/>
    <n v="3"/>
    <s v="1"/>
    <m/>
    <s v="Tempo 3-1-3; RIR 1; bench at 2 (~15 deg)"/>
    <x v="2"/>
    <s v="2026-02-09T20:20:38.016Z"/>
    <x v="3"/>
  </r>
  <r>
    <s v="E-20260209-0371"/>
    <s v="S-20260209-01"/>
    <x v="15"/>
    <n v="1"/>
    <n v="50"/>
    <n v="10"/>
    <m/>
    <m/>
    <m/>
    <n v="3"/>
    <n v="1"/>
    <n v="2"/>
    <s v="2"/>
    <m/>
    <s v="Straight bar; adjustable cable rack; tempo 3-1-2; RIR 2"/>
    <x v="2"/>
    <s v="2026-02-09T20:24:12.148Z"/>
    <x v="4"/>
  </r>
  <r>
    <s v="E-20260209-0372"/>
    <s v="S-20260209-01"/>
    <x v="15"/>
    <n v="2"/>
    <n v="57.5"/>
    <n v="9"/>
    <m/>
    <m/>
    <m/>
    <n v="2"/>
    <n v="1"/>
    <n v="3"/>
    <s v="0-1"/>
    <m/>
    <s v="Straight bar; adjustable cable rack; tempo 2-1-3; RIR 0-1"/>
    <x v="2"/>
    <s v="2026-02-09T20:26:25.119Z"/>
    <x v="4"/>
  </r>
  <r>
    <s v="E-20260209-0373"/>
    <s v="S-20260209-01"/>
    <x v="15"/>
    <n v="3"/>
    <n v="50"/>
    <n v="10"/>
    <m/>
    <m/>
    <m/>
    <n v="2"/>
    <n v="1"/>
    <n v="3"/>
    <s v="0-1"/>
    <m/>
    <s v="Straight bar; adjustable cable rack; tempo 2-1-3; RIR 0-1"/>
    <x v="2"/>
    <s v="2026-02-09T20:27:59.159Z"/>
    <x v="4"/>
  </r>
  <r>
    <s v="E-20260209-0374"/>
    <s v="S-20260209-01"/>
    <x v="15"/>
    <n v="4"/>
    <n v="52.5"/>
    <n v="10"/>
    <m/>
    <m/>
    <m/>
    <n v="2"/>
    <n v="1"/>
    <n v="3"/>
    <s v="0-1"/>
    <m/>
    <s v="Straight bar; adjustable cable rack; tempo 2-1-3; RIR 0-1"/>
    <x v="2"/>
    <s v="2026-02-09T20:30:05.166Z"/>
    <x v="4"/>
  </r>
  <r>
    <s v="E-20260209-0375"/>
    <s v="S-20260209-01"/>
    <x v="38"/>
    <n v="1"/>
    <n v="10"/>
    <n v="12"/>
    <m/>
    <m/>
    <m/>
    <n v="1"/>
    <n v="1"/>
    <n v="3"/>
    <s v="2+"/>
    <m/>
    <s v="Tempo 1-1-3; RIR 2+; standing"/>
    <x v="2"/>
    <s v="2026-02-09T20:34:23.436Z"/>
    <x v="4"/>
  </r>
  <r>
    <s v="E-20260209-0376"/>
    <s v="S-20260209-01"/>
    <x v="38"/>
    <n v="2"/>
    <n v="12.5"/>
    <n v="12"/>
    <m/>
    <m/>
    <m/>
    <n v="1"/>
    <n v="1"/>
    <n v="3"/>
    <s v="0-1"/>
    <m/>
    <s v="Tempo 1-1-3; RIR 0-1; standing"/>
    <x v="2"/>
    <s v="2026-02-09T20:37:23.985Z"/>
    <x v="4"/>
  </r>
  <r>
    <s v="E-20260211-0377"/>
    <s v="S-20260211-01"/>
    <x v="24"/>
    <n v="1"/>
    <n v="60"/>
    <n v="10"/>
    <m/>
    <m/>
    <m/>
    <n v="2"/>
    <n v="1"/>
    <n v="2"/>
    <s v="1-2"/>
    <m/>
    <s v="Tempo 2-1-2  ;RIR 1-2"/>
    <x v="2"/>
    <s v="2026-02-11T22:36:19.865Z"/>
    <x v="1"/>
  </r>
  <r>
    <s v="E-20260211-0378"/>
    <s v="S-20260211-01"/>
    <x v="24"/>
    <n v="2"/>
    <n v="60"/>
    <n v="10"/>
    <m/>
    <m/>
    <m/>
    <n v="2"/>
    <n v="1"/>
    <n v="2"/>
    <s v="1-2"/>
    <m/>
    <s v="Tempo 2-1-2; RIR 1-2"/>
    <x v="2"/>
    <s v="2026-02-11T22:38:11.669Z"/>
    <x v="1"/>
  </r>
  <r>
    <s v="E-20260211-0379"/>
    <s v="S-20260211-01"/>
    <x v="24"/>
    <n v="3"/>
    <n v="60"/>
    <n v="10"/>
    <m/>
    <m/>
    <m/>
    <n v="2"/>
    <n v="1"/>
    <n v="2"/>
    <s v="1-2"/>
    <m/>
    <s v="Tempo 2-1-2; RIR 1-2"/>
    <x v="2"/>
    <s v="2026-02-11T22:40:14.992Z"/>
    <x v="1"/>
  </r>
  <r>
    <s v="E-20260211-0380"/>
    <s v="S-20260211-01"/>
    <x v="24"/>
    <n v="4"/>
    <n v="60"/>
    <n v="10"/>
    <m/>
    <m/>
    <m/>
    <n v="2"/>
    <n v="1"/>
    <n v="2"/>
    <s v="1-2"/>
    <m/>
    <s v="Tempo 2-1-2; RIR 1-2; better at the slower eccentric vs slow contraction, but held good form and tempo for all sets"/>
    <x v="2"/>
    <s v="2026-02-11T22:42:10.981Z"/>
    <x v="1"/>
  </r>
  <r>
    <s v="E-20260211-0381"/>
    <s v="S-20260211-01"/>
    <x v="27"/>
    <n v="1"/>
    <n v="150"/>
    <n v="10"/>
    <m/>
    <m/>
    <m/>
    <n v="2"/>
    <n v="1"/>
    <n v="2"/>
    <s v="1-2"/>
    <m/>
    <s v="Tempo 2-1-2; RIR 1-2; residual anterior capsule ‘feeling’ "/>
    <x v="2"/>
    <s v="2026-02-11T22:51:51.735Z"/>
    <x v="1"/>
  </r>
  <r>
    <s v="E-20260211-0382"/>
    <s v="S-20260211-01"/>
    <x v="27"/>
    <n v="2"/>
    <n v="160"/>
    <n v="10"/>
    <m/>
    <m/>
    <m/>
    <n v="2"/>
    <n v="1"/>
    <n v="2"/>
    <s v="1-2"/>
    <m/>
    <s v="Tempo 2-1-2; RIR 1-2; residual anterior capsule ‘feeling’ "/>
    <x v="2"/>
    <s v="2026-02-11T22:51:54.798Z"/>
    <x v="1"/>
  </r>
  <r>
    <s v="E-20260211-0383"/>
    <s v="S-20260211-01"/>
    <x v="27"/>
    <n v="3"/>
    <n v="160"/>
    <n v="8"/>
    <m/>
    <m/>
    <m/>
    <n v="2"/>
    <n v="1"/>
    <n v="3"/>
    <s v="1-2"/>
    <m/>
    <s v="Tempo 2-1-3; RIR 1-2; residual anterior capsule feel on full extension"/>
    <x v="2"/>
    <s v="2026-02-11T22:55:15.661Z"/>
    <x v="1"/>
  </r>
  <r>
    <s v="E-20260211-0384"/>
    <s v="S-20260211-01"/>
    <x v="27"/>
    <n v="4"/>
    <n v="170"/>
    <n v="8"/>
    <m/>
    <m/>
    <m/>
    <n v="2"/>
    <n v="1"/>
    <n v="3"/>
    <s v="0-1"/>
    <m/>
    <s v="Tempo 2-1-3; RIR 0-1; residual anterior capsule feel on full extension"/>
    <x v="2"/>
    <s v="2026-02-11T22:57:58.487Z"/>
    <x v="1"/>
  </r>
  <r>
    <s v="E-20260211-0385"/>
    <s v="S-20260211-01"/>
    <x v="28"/>
    <n v="1"/>
    <n v="70"/>
    <n v="10"/>
    <m/>
    <m/>
    <m/>
    <n v="2"/>
    <n v="1"/>
    <n v="3"/>
    <s v="2"/>
    <m/>
    <s v="Tempo 2-1-3; RIR 2; tightness/twinge in anterior capsule. Reduce my ROM very slightly to prevent anterior involvement during pull 👍"/>
    <x v="2"/>
    <s v="2026-02-11T23:01:28.639Z"/>
    <x v="1"/>
  </r>
  <r>
    <s v="E-20260211-0386"/>
    <s v="S-20260211-01"/>
    <x v="28"/>
    <n v="2"/>
    <n v="80"/>
    <n v="10"/>
    <m/>
    <m/>
    <m/>
    <n v="2"/>
    <n v="1"/>
    <n v="3"/>
    <s v="2"/>
    <m/>
    <s v="Tempo 2-1-3; RIR 2; twinge is is weird it only hits in one slot of the movement otherwise no feeling before or after "/>
    <x v="2"/>
    <s v="2026-02-11T23:04:43.528Z"/>
    <x v="1"/>
  </r>
  <r>
    <s v="E-20260211-0387"/>
    <s v="S-20260211-01"/>
    <x v="28"/>
    <n v="3"/>
    <n v="90"/>
    <n v="9"/>
    <m/>
    <m/>
    <m/>
    <n v="2"/>
    <n v="1"/>
    <n v="3"/>
    <s v="1"/>
    <m/>
    <s v="Tempo 2-1-3; RIR 1; no twinge 🤔"/>
    <x v="2"/>
    <s v="2026-02-11T23:07:29.831Z"/>
    <x v="1"/>
  </r>
  <r>
    <s v="E-20260211-0388"/>
    <s v="S-20260211-01"/>
    <x v="3"/>
    <n v="1"/>
    <n v="25"/>
    <n v="10"/>
    <m/>
    <m/>
    <m/>
    <n v="2"/>
    <n v="1"/>
    <n v="2"/>
    <s v="1-2"/>
    <m/>
    <s v="Tempo 2-1-2; RIR 1-2"/>
    <x v="2"/>
    <s v="2026-02-11T23:10:56.472Z"/>
    <x v="2"/>
  </r>
  <r>
    <s v="E-20260211-0389"/>
    <s v="S-20260211-01"/>
    <x v="3"/>
    <n v="2"/>
    <n v="25"/>
    <n v="10"/>
    <m/>
    <m/>
    <m/>
    <n v="2"/>
    <n v="1"/>
    <n v="3"/>
    <s v="1"/>
    <m/>
    <s v="Tempo 2-1-3; RIR 1"/>
    <x v="2"/>
    <s v="2026-02-11T23:13:42.337Z"/>
    <x v="2"/>
  </r>
  <r>
    <s v="E-20260211-0390"/>
    <s v="S-20260211-01"/>
    <x v="3"/>
    <n v="3"/>
    <n v="25"/>
    <n v="10"/>
    <m/>
    <m/>
    <m/>
    <n v="2"/>
    <n v="1"/>
    <n v="3"/>
    <s v="1"/>
    <m/>
    <s v="Tempo 2-1-3; RIR 1"/>
    <x v="2"/>
    <s v="2026-02-11T23:17:31.068Z"/>
    <x v="2"/>
  </r>
  <r>
    <s v="E-20260211-0391"/>
    <s v="S-20260211-01"/>
    <x v="29"/>
    <n v="1"/>
    <n v="15"/>
    <n v="15"/>
    <m/>
    <m/>
    <m/>
    <n v="3"/>
    <n v="1"/>
    <n v="3"/>
    <s v="1-2"/>
    <m/>
    <s v="Tempo 3-1-3; RIR 1-2"/>
    <x v="2"/>
    <s v="2026-02-11T23:21:26.949Z"/>
    <x v="2"/>
  </r>
  <r>
    <s v="E-20260211-0392"/>
    <s v="S-20260211-01"/>
    <x v="29"/>
    <n v="2"/>
    <n v="15"/>
    <n v="15"/>
    <m/>
    <m/>
    <m/>
    <n v="3"/>
    <n v="1"/>
    <n v="3"/>
    <s v="1-2"/>
    <m/>
    <s v="Tempo 3-1-3; RIR 1-2; up the weight next time?"/>
    <x v="2"/>
    <s v="2026-02-11T23:25:11.816Z"/>
    <x v="2"/>
  </r>
  <r>
    <s v="E-20260211-0393"/>
    <s v="S-20260211-01"/>
    <x v="10"/>
    <n v="1"/>
    <n v="50"/>
    <m/>
    <n v="60"/>
    <m/>
    <m/>
    <m/>
    <m/>
    <m/>
    <m/>
    <s v="2026-02-11T23:34:26.208Z"/>
    <s v="2.0 mph; 0 incline; Right"/>
    <x v="2"/>
    <s v="2026-02-11T23:34:27.292Z"/>
    <x v="0"/>
  </r>
  <r>
    <s v="E-20260211-0394"/>
    <s v="S-20260211-01"/>
    <x v="10"/>
    <n v="2"/>
    <n v="50"/>
    <m/>
    <n v="60"/>
    <m/>
    <m/>
    <m/>
    <m/>
    <m/>
    <m/>
    <s v="2026-02-11T23:34:26.208Z"/>
    <s v="2.0 mph; 0 incline; Left"/>
    <x v="2"/>
    <s v="2026-02-11T23:34:32.250Z"/>
    <x v="0"/>
  </r>
  <r>
    <s v="E-20260211-0395"/>
    <s v="S-20260211-01"/>
    <x v="10"/>
    <n v="3"/>
    <n v="50"/>
    <m/>
    <n v="60"/>
    <m/>
    <m/>
    <m/>
    <m/>
    <m/>
    <m/>
    <s v="2026-02-11T23:34:38.304Z"/>
    <s v="2.0 mph; 0 incline; right "/>
    <x v="2"/>
    <s v="2026-02-11T23:34:39.191Z"/>
    <x v="0"/>
  </r>
  <r>
    <s v="E-20260211-0396"/>
    <s v="S-20260211-01"/>
    <x v="10"/>
    <n v="4"/>
    <n v="50"/>
    <m/>
    <n v="60"/>
    <m/>
    <m/>
    <m/>
    <m/>
    <m/>
    <m/>
    <s v="2026-02-11T23:34:38.304Z"/>
    <s v="2.0 mph; 0 incline; left"/>
    <x v="2"/>
    <s v="2026-02-11T23:34:45.316Z"/>
    <x v="0"/>
  </r>
  <r>
    <s v="E-20260211-0397"/>
    <s v="S-20260211-01"/>
    <x v="10"/>
    <n v="5"/>
    <n v="50"/>
    <m/>
    <n v="57.599999999999994"/>
    <m/>
    <m/>
    <m/>
    <m/>
    <m/>
    <m/>
    <s v="2026-02-11T23:35:09.031Z"/>
    <s v="Right 56 seconds"/>
    <x v="2"/>
    <s v="2026-02-11T23:35:10.399Z"/>
    <x v="0"/>
  </r>
  <r>
    <s v="E-20260211-0398"/>
    <s v="S-20260211-01"/>
    <x v="10"/>
    <n v="6"/>
    <n v="50"/>
    <m/>
    <n v="60"/>
    <m/>
    <m/>
    <m/>
    <m/>
    <m/>
    <m/>
    <s v="2026-02-11T23:35:09.031Z"/>
    <s v="Left"/>
    <x v="2"/>
    <s v="2026-02-11T23:35:15.975Z"/>
    <x v="0"/>
  </r>
  <r>
    <s v="E-20260213-0399"/>
    <s v="S-20260213-01"/>
    <x v="14"/>
    <n v="1"/>
    <n v="40"/>
    <n v="13"/>
    <m/>
    <m/>
    <m/>
    <n v="2"/>
    <n v="1"/>
    <n v="3"/>
    <s v="1-2"/>
    <m/>
    <s v="Tempo 2-1-3; RIR 1-2; good eccentric "/>
    <x v="2"/>
    <s v="2026-02-13T21:18:01.793Z"/>
    <x v="2"/>
  </r>
  <r>
    <s v="E-20260213-0400"/>
    <s v="S-20260213-01"/>
    <x v="14"/>
    <n v="2"/>
    <n v="40"/>
    <n v="12"/>
    <m/>
    <m/>
    <m/>
    <n v="1"/>
    <n v="1"/>
    <n v="3"/>
    <s v="1"/>
    <m/>
    <s v="Tempo 1-1-3; RIR 1; good eccentric; tried bench incline 1 notch lower"/>
    <x v="2"/>
    <s v="2026-02-13T21:21:07.120Z"/>
    <x v="2"/>
  </r>
  <r>
    <s v="E-20260213-0401"/>
    <s v="S-20260213-01"/>
    <x v="14"/>
    <n v="3"/>
    <n v="40"/>
    <n v="11"/>
    <m/>
    <m/>
    <m/>
    <m/>
    <n v="1"/>
    <n v="3"/>
    <s v="0-1"/>
    <m/>
    <s v="Controlled. Focus on squeeze up bs any momentum; tempo closest to 1-1-3; RIR 0-1"/>
    <x v="2"/>
    <s v="2026-02-13T21:24:07.529Z"/>
    <x v="2"/>
  </r>
  <r>
    <s v="E-20260213-0402"/>
    <s v="S-20260213-01"/>
    <x v="14"/>
    <n v="4"/>
    <n v="40"/>
    <n v="10"/>
    <m/>
    <m/>
    <m/>
    <m/>
    <n v="1"/>
    <n v="3"/>
    <s v="0-1"/>
    <m/>
    <s v="Controlled. Focus on squeeze up bs any momentum; tempo closest to 1-1-3; RIR 0-1"/>
    <x v="2"/>
    <s v="2026-02-13T21:26:33.643Z"/>
    <x v="2"/>
  </r>
  <r>
    <s v="E-20260213-0403"/>
    <s v="S-20260213-01"/>
    <x v="21"/>
    <n v="1"/>
    <n v="42.5"/>
    <n v="12"/>
    <m/>
    <m/>
    <m/>
    <n v="2"/>
    <n v="1"/>
    <n v="2"/>
    <s v="1-2"/>
    <m/>
    <s v="Tempo is 2-1-2; RIR 1-2"/>
    <x v="2"/>
    <s v="2026-02-13T21:30:12.736Z"/>
    <x v="4"/>
  </r>
  <r>
    <s v="E-20260213-0404"/>
    <s v="S-20260213-01"/>
    <x v="21"/>
    <n v="2"/>
    <n v="42.5"/>
    <n v="11"/>
    <m/>
    <m/>
    <m/>
    <n v="2"/>
    <n v="1"/>
    <n v="2"/>
    <s v="1"/>
    <m/>
    <s v="Tempo is 2-1-2; RIR 1"/>
    <x v="2"/>
    <s v="2026-02-13T21:32:23.660Z"/>
    <x v="4"/>
  </r>
  <r>
    <s v="E-20260213-0405"/>
    <s v="S-20260213-01"/>
    <x v="21"/>
    <n v="3"/>
    <n v="42.5"/>
    <n v="9"/>
    <m/>
    <m/>
    <m/>
    <n v="2"/>
    <n v="1"/>
    <n v="2"/>
    <s v="0"/>
    <m/>
    <s v="Tempo is 2-1-2; RIR 0"/>
    <x v="2"/>
    <s v="2026-02-13T21:34:55.165Z"/>
    <x v="4"/>
  </r>
  <r>
    <s v="E-20260213-0406"/>
    <s v="S-20260213-01"/>
    <x v="21"/>
    <n v="4"/>
    <n v="42.5"/>
    <n v="8"/>
    <m/>
    <m/>
    <m/>
    <n v="2"/>
    <n v="1"/>
    <n v="2"/>
    <s v="0"/>
    <m/>
    <s v="Tempo is 2-1-2; RIR 0"/>
    <x v="2"/>
    <s v="2026-02-13T21:37:07.229Z"/>
    <x v="4"/>
  </r>
  <r>
    <s v="E-20260213-0407"/>
    <s v="S-20260213-01"/>
    <x v="30"/>
    <n v="1"/>
    <n v="10"/>
    <n v="12"/>
    <m/>
    <m/>
    <m/>
    <m/>
    <m/>
    <m/>
    <m/>
    <m/>
    <m/>
    <x v="2"/>
    <s v="2026-02-13T21:39:09.874Z"/>
    <x v="4"/>
  </r>
  <r>
    <s v="E-20260213-0408"/>
    <s v="S-20260213-01"/>
    <x v="30"/>
    <n v="2"/>
    <n v="10"/>
    <n v="12"/>
    <m/>
    <m/>
    <m/>
    <n v="1"/>
    <n v="1"/>
    <n v="3"/>
    <s v="1-2"/>
    <m/>
    <s v="Tempo 1-1-3; RIR 1-2"/>
    <x v="2"/>
    <s v="2026-02-13T21:41:52.516Z"/>
    <x v="4"/>
  </r>
  <r>
    <s v="E-20260213-0409"/>
    <s v="S-20260213-01"/>
    <x v="30"/>
    <n v="3"/>
    <n v="10"/>
    <n v="12"/>
    <m/>
    <m/>
    <m/>
    <n v="1"/>
    <n v="1"/>
    <n v="3"/>
    <s v="1"/>
    <m/>
    <s v="Tempo 1-1-3; RIR 1"/>
    <x v="2"/>
    <s v="2026-02-13T21:44:17.892Z"/>
    <x v="4"/>
  </r>
  <r>
    <s v="E-20260213-0410"/>
    <s v="S-20260213-01"/>
    <x v="31"/>
    <n v="1"/>
    <n v="25"/>
    <n v="13"/>
    <m/>
    <m/>
    <m/>
    <n v="1"/>
    <n v="1"/>
    <n v="3"/>
    <s v="1-1"/>
    <m/>
    <s v="Bench at ~30 deg; tempo 1-1-3; RIR 1-1"/>
    <x v="2"/>
    <s v="2026-02-13T21:48:01.397Z"/>
    <x v="2"/>
  </r>
  <r>
    <s v="E-20260213-0411"/>
    <s v="S-20260213-01"/>
    <x v="31"/>
    <n v="2"/>
    <n v="25"/>
    <n v="13"/>
    <m/>
    <m/>
    <m/>
    <n v="1"/>
    <n v="1"/>
    <n v="3"/>
    <s v="1"/>
    <m/>
    <s v="Bench at ~30 deg; tempo 1-1-3; RIR 1"/>
    <x v="2"/>
    <s v="2026-02-13T21:50:40.780Z"/>
    <x v="2"/>
  </r>
  <r>
    <s v="E-20260213-0412"/>
    <s v="S-20260213-01"/>
    <x v="31"/>
    <n v="3"/>
    <n v="25"/>
    <n v="12"/>
    <m/>
    <m/>
    <m/>
    <n v="1"/>
    <n v="1"/>
    <n v="3"/>
    <s v="1"/>
    <m/>
    <s v="Bench at ~30 deg; tempo 1-1-3; RIR 1"/>
    <x v="2"/>
    <s v="2026-02-13T21:53:17.119Z"/>
    <x v="2"/>
  </r>
  <r>
    <s v="E-20260213-0413"/>
    <s v="S-20260213-01"/>
    <x v="18"/>
    <n v="1"/>
    <n v="75"/>
    <m/>
    <n v="60"/>
    <m/>
    <m/>
    <m/>
    <m/>
    <m/>
    <m/>
    <m/>
    <m/>
    <x v="2"/>
    <s v="2026-02-13T21:59:34.902Z"/>
    <x v="0"/>
  </r>
  <r>
    <s v="E-20260213-0414"/>
    <s v="S-20260213-01"/>
    <x v="18"/>
    <n v="2"/>
    <n v="75"/>
    <m/>
    <n v="60"/>
    <m/>
    <m/>
    <m/>
    <m/>
    <m/>
    <m/>
    <m/>
    <m/>
    <x v="2"/>
    <s v="2026-02-13T21:59:36.420Z"/>
    <x v="0"/>
  </r>
  <r>
    <s v="E-20260213-0415"/>
    <s v="S-20260213-01"/>
    <x v="18"/>
    <n v="3"/>
    <n v="75"/>
    <m/>
    <n v="60"/>
    <m/>
    <m/>
    <m/>
    <m/>
    <m/>
    <m/>
    <m/>
    <m/>
    <x v="2"/>
    <s v="2026-02-13T22:01:45.419Z"/>
    <x v="0"/>
  </r>
  <r>
    <s v="E-20260213-0416"/>
    <s v="S-20260213-01"/>
    <x v="32"/>
    <n v="1"/>
    <m/>
    <m/>
    <n v="480"/>
    <n v="2000"/>
    <s v="mi"/>
    <m/>
    <m/>
    <m/>
    <m/>
    <m/>
    <m/>
    <x v="2"/>
    <s v="2026-02-13T22:13:55.067Z"/>
    <x v="1"/>
  </r>
  <r>
    <s v="E-20260215-0417"/>
    <s v="S-20260215-01"/>
    <x v="33"/>
    <n v="1"/>
    <n v="25"/>
    <n v="8"/>
    <m/>
    <m/>
    <m/>
    <n v="2"/>
    <n v="1"/>
    <n v="2"/>
    <s v="2+"/>
    <m/>
    <s v="Tempo 2-1-2; RIR 2+; Back foot on 1 plate on the floor. "/>
    <x v="2"/>
    <s v="2026-02-15T18:08:21.572Z"/>
    <x v="7"/>
  </r>
  <r>
    <s v="E-20260215-0418"/>
    <s v="S-20260215-01"/>
    <x v="33"/>
    <n v="2"/>
    <n v="35"/>
    <n v="10"/>
    <m/>
    <m/>
    <m/>
    <n v="2"/>
    <n v="1"/>
    <n v="2"/>
    <s v="2"/>
    <m/>
    <s v="Tight through left ham and glute; Tempo 2-1-2; RIR 2; Back foot on 1 plate on the floor. "/>
    <x v="2"/>
    <s v="2026-02-15T18:14:35.426Z"/>
    <x v="7"/>
  </r>
  <r>
    <s v="E-20260215-0419"/>
    <s v="S-20260215-01"/>
    <x v="33"/>
    <n v="3"/>
    <n v="35"/>
    <n v="10"/>
    <m/>
    <m/>
    <m/>
    <n v="2"/>
    <n v="1"/>
    <n v="2"/>
    <s v="1-2"/>
    <m/>
    <s v="Tight through left ham and glute; Tempo 2-1-2; RIR 1-2; Back foot on 1 plate on the floor. "/>
    <x v="2"/>
    <s v="2026-02-15T18:14:46.203Z"/>
    <x v="7"/>
  </r>
  <r>
    <s v="E-20260215-0420"/>
    <s v="S-20260215-01"/>
    <x v="33"/>
    <n v="4"/>
    <n v="35"/>
    <n v="8"/>
    <m/>
    <m/>
    <m/>
    <n v="2"/>
    <n v="1"/>
    <n v="2"/>
    <s v="1"/>
    <m/>
    <s v="Tight through left ham and glute; Tempo 2-1-2; RIR 1; Back foot on 1 plate on the floor. "/>
    <x v="2"/>
    <s v="2026-02-15T18:17:04.101Z"/>
    <x v="7"/>
  </r>
  <r>
    <s v="E-20260215-0421"/>
    <s v="S-20260215-01"/>
    <x v="34"/>
    <n v="1"/>
    <n v="110"/>
    <n v="8"/>
    <m/>
    <m/>
    <m/>
    <n v="2"/>
    <n v="1"/>
    <n v="2"/>
    <m/>
    <m/>
    <s v="55# dbs; tempo 2-1-2"/>
    <x v="2"/>
    <s v="2026-02-15T18:21:00.841Z"/>
    <x v="7"/>
  </r>
  <r>
    <s v="E-20260215-0422"/>
    <s v="S-20260215-01"/>
    <x v="34"/>
    <n v="2"/>
    <n v="110"/>
    <n v="8"/>
    <m/>
    <m/>
    <m/>
    <n v="2"/>
    <n v="1"/>
    <n v="2"/>
    <m/>
    <m/>
    <s v="55# dbs; tempo 2-1-2; trying hard to keep shoulders from rounding at the bottom/stretch"/>
    <x v="2"/>
    <s v="2026-02-15T18:22:38.735Z"/>
    <x v="7"/>
  </r>
  <r>
    <s v="E-20260215-0423"/>
    <s v="S-20260215-01"/>
    <x v="34"/>
    <n v="3"/>
    <n v="110"/>
    <n v="8"/>
    <m/>
    <m/>
    <m/>
    <n v="2"/>
    <n v="1"/>
    <n v="2"/>
    <m/>
    <m/>
    <s v="55# dbs; tempo 2-1-2; trying hard to keep shoulders from rounding at the bottom/stretch"/>
    <x v="2"/>
    <s v="2026-02-15T18:24:20.262Z"/>
    <x v="7"/>
  </r>
  <r>
    <s v="E-20260215-0424"/>
    <s v="S-20260215-01"/>
    <x v="39"/>
    <n v="1"/>
    <n v="0"/>
    <m/>
    <n v="10"/>
    <m/>
    <m/>
    <m/>
    <m/>
    <m/>
    <m/>
    <m/>
    <s v="10 strides per side. "/>
    <x v="2"/>
    <s v="2026-02-15T18:27:29.062Z"/>
    <x v="7"/>
  </r>
  <r>
    <s v="E-20260215-0425"/>
    <s v="S-20260215-01"/>
    <x v="39"/>
    <n v="2"/>
    <n v="20"/>
    <m/>
    <n v="10"/>
    <m/>
    <m/>
    <m/>
    <m/>
    <m/>
    <m/>
    <m/>
    <s v="10 strides per side. Kb held on side lunging / forward foot"/>
    <x v="2"/>
    <s v="2026-02-15T18:30:22.307Z"/>
    <x v="7"/>
  </r>
  <r>
    <s v="E-20260215-0426"/>
    <s v="S-20260215-01"/>
    <x v="40"/>
    <n v="1"/>
    <n v="200"/>
    <n v="10"/>
    <m/>
    <m/>
    <m/>
    <n v="2"/>
    <n v="1"/>
    <n v="2"/>
    <s v="1-2"/>
    <m/>
    <s v="Tempo 2-1-2; RIR 1-2"/>
    <x v="2"/>
    <s v="2026-02-15T18:33:56.171Z"/>
    <x v="7"/>
  </r>
  <r>
    <s v="E-20260215-0427"/>
    <s v="S-20260215-01"/>
    <x v="40"/>
    <n v="2"/>
    <n v="200"/>
    <n v="12"/>
    <m/>
    <m/>
    <m/>
    <n v="1"/>
    <n v="1"/>
    <n v="3"/>
    <s v="1"/>
    <m/>
    <s v="Tempo 1-1-3; RIR 1; shaking "/>
    <x v="2"/>
    <s v="2026-02-15T18:36:12.505Z"/>
    <x v="7"/>
  </r>
  <r>
    <s v="E-20260215-0428"/>
    <s v="S-20260215-01"/>
    <x v="40"/>
    <n v="3"/>
    <n v="200"/>
    <n v="9"/>
    <m/>
    <m/>
    <m/>
    <n v="1"/>
    <n v="1"/>
    <n v="3"/>
    <s v="0"/>
    <m/>
    <s v="Tempo 1-1-3; RIR 0; shaking "/>
    <x v="2"/>
    <s v="2026-02-15T18:38:12.441Z"/>
    <x v="7"/>
  </r>
  <r>
    <s v="E-20260215-0429"/>
    <s v="S-20260215-01"/>
    <x v="10"/>
    <n v="1"/>
    <n v="60"/>
    <m/>
    <n v="64.800000000000011"/>
    <m/>
    <m/>
    <m/>
    <m/>
    <m/>
    <m/>
    <m/>
    <m/>
    <x v="2"/>
    <s v="2026-02-15T18:43:40.489Z"/>
    <x v="0"/>
  </r>
  <r>
    <s v="E-20260215-0430"/>
    <s v="S-20260215-01"/>
    <x v="10"/>
    <n v="2"/>
    <n v="60"/>
    <m/>
    <n v="64.800000000000011"/>
    <m/>
    <m/>
    <m/>
    <m/>
    <m/>
    <m/>
    <m/>
    <m/>
    <x v="2"/>
    <s v="2026-02-15T18:46:40.123Z"/>
    <x v="0"/>
  </r>
  <r>
    <s v="E-20260215-0431"/>
    <s v="S-20260215-01"/>
    <x v="10"/>
    <n v="3"/>
    <n v="60"/>
    <m/>
    <n v="64.800000000000011"/>
    <m/>
    <m/>
    <m/>
    <m/>
    <m/>
    <m/>
    <m/>
    <m/>
    <x v="2"/>
    <s v="2026-02-15T18:49:43.843Z"/>
    <x v="0"/>
  </r>
  <r>
    <s v="E-20260216-0432"/>
    <s v="S-20260216-01"/>
    <x v="4"/>
    <n v="1"/>
    <n v="185"/>
    <n v="5"/>
    <m/>
    <m/>
    <m/>
    <n v="1"/>
    <n v="1"/>
    <n v="2"/>
    <s v="1"/>
    <m/>
    <s v="Tempo 1-1-2; RIR 1"/>
    <x v="2"/>
    <s v="2026-02-16T16:52:55.813Z"/>
    <x v="3"/>
  </r>
  <r>
    <s v="E-20260216-0433"/>
    <s v="S-20260216-01"/>
    <x v="4"/>
    <n v="2"/>
    <n v="185"/>
    <n v="4"/>
    <m/>
    <m/>
    <m/>
    <n v="1"/>
    <n v="1"/>
    <n v="2"/>
    <s v="1"/>
    <m/>
    <s v="Tempo 1-1-2; RIR 1; first rep I increased incline to slot one on the bench. Got 1 rep and needed to flatten the bench. Got 3 more"/>
    <x v="2"/>
    <s v="2026-02-16T16:57:10.027Z"/>
    <x v="3"/>
  </r>
  <r>
    <s v="E-20260216-0434"/>
    <s v="S-20260216-01"/>
    <x v="37"/>
    <n v="1"/>
    <n v="90"/>
    <n v="10"/>
    <m/>
    <m/>
    <m/>
    <n v="2"/>
    <n v="1"/>
    <n v="2"/>
    <s v="1–2"/>
    <m/>
    <s v="Tempo 2-1-2; RIR 1–2 "/>
    <x v="2"/>
    <s v="2026-02-16T17:00:33.258Z"/>
    <x v="3"/>
  </r>
  <r>
    <s v="E-20260216-0435"/>
    <s v="S-20260216-01"/>
    <x v="37"/>
    <n v="2"/>
    <n v="90"/>
    <n v="8"/>
    <m/>
    <m/>
    <m/>
    <n v="2"/>
    <n v="1"/>
    <n v="2"/>
    <s v="1–2"/>
    <m/>
    <s v="Tempo 2-1-2; RIR 1–2; focuses in on good db path (up and slight arc more over head"/>
    <x v="2"/>
    <s v="2026-02-16T17:03:38.005Z"/>
    <x v="3"/>
  </r>
  <r>
    <s v="E-20260216-0436"/>
    <s v="S-20260216-01"/>
    <x v="37"/>
    <n v="3"/>
    <n v="90"/>
    <n v="8"/>
    <m/>
    <m/>
    <m/>
    <n v="2"/>
    <n v="1"/>
    <n v="2"/>
    <s v="1–2"/>
    <m/>
    <s v="Tempo 2-1-2; RIR 1–2; focuses in on good db path (up and slight arc more over head"/>
    <x v="2"/>
    <s v="2026-02-16T17:07:07.675Z"/>
    <x v="3"/>
  </r>
  <r>
    <s v="E-20260216-0437"/>
    <s v="S-20260216-01"/>
    <x v="41"/>
    <n v="1"/>
    <n v="70"/>
    <n v="15"/>
    <m/>
    <m/>
    <m/>
    <n v="2"/>
    <n v="1"/>
    <n v="2"/>
    <s v="1–2"/>
    <m/>
    <s v="Tempo 2-1-2 RIR 1–2 ; seat set at 8 (shoulders slightly higher than hand grips)"/>
    <x v="2"/>
    <s v="2026-02-16T17:11:40.803Z"/>
    <x v="3"/>
  </r>
  <r>
    <s v="E-20260216-0438"/>
    <s v="S-20260216-01"/>
    <x v="41"/>
    <n v="2"/>
    <n v="70"/>
    <n v="15"/>
    <m/>
    <m/>
    <m/>
    <n v="2"/>
    <n v="1"/>
    <n v="2"/>
    <s v="1–2"/>
    <m/>
    <s v="Tempo 2-1-2 RIR 1–2 ; seat set at 8 (shoulders slightly higher than hand grips)"/>
    <x v="2"/>
    <s v="2026-02-16T17:13:12.748Z"/>
    <x v="3"/>
  </r>
  <r>
    <s v="E-20260216-0439"/>
    <s v="S-20260216-01"/>
    <x v="41"/>
    <n v="3"/>
    <n v="80"/>
    <n v="15"/>
    <m/>
    <m/>
    <m/>
    <n v="2"/>
    <n v="1"/>
    <n v="2"/>
    <s v="0-1"/>
    <m/>
    <s v="Tempo 2-1-2 RIR 0-1 ; seat set at 8 (shoulders slightly higher than hand grips); right sensitive with quick movement. Better with pause and press after full extension "/>
    <x v="2"/>
    <s v="2026-02-16T17:18:21.305Z"/>
    <x v="3"/>
  </r>
  <r>
    <s v="E-20260216-0440"/>
    <s v="S-20260216-01"/>
    <x v="21"/>
    <n v="1"/>
    <n v="42.5"/>
    <n v="12"/>
    <m/>
    <m/>
    <m/>
    <n v="2"/>
    <n v="1"/>
    <n v="2"/>
    <s v="1-2"/>
    <m/>
    <s v="Tempo 2-1-2; RIR 1-2"/>
    <x v="2"/>
    <s v="2026-02-16T17:20:42.708Z"/>
    <x v="4"/>
  </r>
  <r>
    <s v="E-20260216-0441"/>
    <s v="S-20260216-01"/>
    <x v="21"/>
    <n v="2"/>
    <n v="42.5"/>
    <n v="12"/>
    <m/>
    <m/>
    <m/>
    <n v="2"/>
    <n v="1"/>
    <n v="2"/>
    <s v="0-1"/>
    <m/>
    <s v="Tempo 2-1-2; RIR 0-1"/>
    <x v="2"/>
    <s v="2026-02-16T17:22:12.981Z"/>
    <x v="4"/>
  </r>
  <r>
    <s v="E-20260216-0442"/>
    <s v="S-20260216-01"/>
    <x v="21"/>
    <n v="3"/>
    <n v="42.5"/>
    <n v="10"/>
    <m/>
    <m/>
    <m/>
    <n v="2"/>
    <n v="1"/>
    <n v="2"/>
    <s v="1"/>
    <m/>
    <s v="Tempo 2-1-2; RIR 1"/>
    <x v="2"/>
    <s v="2026-02-16T17:24:29.635Z"/>
    <x v="4"/>
  </r>
  <r>
    <s v="E-20260216-0443"/>
    <s v="S-20260216-01"/>
    <x v="21"/>
    <n v="4"/>
    <n v="42.5"/>
    <n v="9"/>
    <m/>
    <m/>
    <m/>
    <n v="2"/>
    <n v="1"/>
    <n v="2"/>
    <s v="0-1"/>
    <m/>
    <s v="Tempo 2-1-2; RIR 0-1; hand La came together during extension, separated during hold"/>
    <x v="2"/>
    <s v="2026-02-16T17:27:27.904Z"/>
    <x v="4"/>
  </r>
  <r>
    <s v="E-20260216-0444"/>
    <s v="S-20260216-01"/>
    <x v="38"/>
    <n v="1"/>
    <n v="10"/>
    <n v="12"/>
    <m/>
    <m/>
    <m/>
    <n v="1"/>
    <n v="1"/>
    <n v="3"/>
    <s v="1"/>
    <m/>
    <s v="Tempo 1-1-3 Smooth lockout; left RIR 1, right 2"/>
    <x v="2"/>
    <s v="2026-02-16T17:31:40.148Z"/>
    <x v="4"/>
  </r>
  <r>
    <s v="E-20260216-0445"/>
    <s v="S-20260216-01"/>
    <x v="38"/>
    <n v="2"/>
    <n v="10"/>
    <n v="12"/>
    <m/>
    <m/>
    <m/>
    <n v="1"/>
    <n v="1"/>
    <n v="3"/>
    <s v="1"/>
    <m/>
    <s v="Tempo 1-1-3 Smooth lockout; RIR 1"/>
    <x v="2"/>
    <s v="2026-02-16T17:34:41.036Z"/>
    <x v="4"/>
  </r>
  <r>
    <s v="E-20260216-0446"/>
    <s v="S-20260216-01"/>
    <x v="38"/>
    <n v="3"/>
    <n v="10"/>
    <n v="12"/>
    <m/>
    <m/>
    <m/>
    <n v="1"/>
    <n v="1"/>
    <n v="3"/>
    <s v="1"/>
    <m/>
    <s v="Tempo 1-1-3 Smooth lockout; RIR 1"/>
    <x v="2"/>
    <s v="2026-02-16T17:38:16.336Z"/>
    <x v="4"/>
  </r>
  <r>
    <s v="E-20260216-0447"/>
    <s v="S-20260216-01"/>
    <x v="42"/>
    <n v="1"/>
    <n v="10"/>
    <n v="15"/>
    <m/>
    <m/>
    <m/>
    <n v="1"/>
    <n v="1"/>
    <n v="2"/>
    <m/>
    <m/>
    <s v="5# dbs; tempo 1-1-2"/>
    <x v="2"/>
    <s v="2026-02-16T17:42:15.189Z"/>
    <x v="3"/>
  </r>
  <r>
    <s v="E-20260216-0448"/>
    <s v="S-20260216-01"/>
    <x v="42"/>
    <n v="2"/>
    <n v="10"/>
    <n v="15"/>
    <m/>
    <m/>
    <m/>
    <n v="2"/>
    <n v="1"/>
    <n v="2"/>
    <m/>
    <m/>
    <s v="5# dbs; tempo 2-1-2"/>
    <x v="2"/>
    <s v="2026-02-16T17:44:41.301Z"/>
    <x v="3"/>
  </r>
  <r>
    <s v="E-20260218-0449"/>
    <s v="S-20260218-01"/>
    <x v="24"/>
    <n v="1"/>
    <n v="60"/>
    <n v="10"/>
    <m/>
    <m/>
    <m/>
    <n v="2"/>
    <n v="1"/>
    <n v="2"/>
    <s v="2+"/>
    <m/>
    <s v="Tempo 2-1-2 1-second squeeze at top; RIR 2+"/>
    <x v="2"/>
    <s v="2026-02-18T20:42:14.529Z"/>
    <x v="1"/>
  </r>
  <r>
    <s v="E-20260218-0450"/>
    <s v="S-20260218-01"/>
    <x v="24"/>
    <n v="2"/>
    <n v="65"/>
    <n v="10"/>
    <m/>
    <m/>
    <m/>
    <n v="2"/>
    <n v="1"/>
    <n v="2"/>
    <s v="1-2"/>
    <m/>
    <s v="Tempo 2-1-2 1-second squeeze at top; RIR 1-2"/>
    <x v="2"/>
    <s v="2026-02-18T20:44:10.616Z"/>
    <x v="1"/>
  </r>
  <r>
    <s v="E-20260218-0451"/>
    <s v="S-20260218-01"/>
    <x v="24"/>
    <n v="3"/>
    <n v="65"/>
    <n v="10"/>
    <m/>
    <m/>
    <m/>
    <n v="2"/>
    <n v="1"/>
    <n v="2"/>
    <s v="1"/>
    <m/>
    <s v="Tempo 2-1-2 1-second squeeze at top; RIR 1"/>
    <x v="2"/>
    <s v="2026-02-18T20:46:32.153Z"/>
    <x v="1"/>
  </r>
  <r>
    <s v="E-20260218-0452"/>
    <s v="S-20260218-01"/>
    <x v="24"/>
    <n v="4"/>
    <n v="65"/>
    <n v="10"/>
    <m/>
    <m/>
    <m/>
    <n v="2"/>
    <n v="1"/>
    <n v="2"/>
    <s v="1"/>
    <m/>
    <s v="Tempo 2-1-2 1-second squeeze at top; RIR 1"/>
    <x v="2"/>
    <s v="2026-02-18T20:48:51.700Z"/>
    <x v="1"/>
  </r>
  <r>
    <s v="E-20260218-0453"/>
    <s v="S-20260218-01"/>
    <x v="27"/>
    <n v="1"/>
    <n v="160"/>
    <n v="9"/>
    <m/>
    <m/>
    <m/>
    <n v="2"/>
    <n v="1"/>
    <n v="1"/>
    <s v="2"/>
    <m/>
    <s v="Tempo 2-1-1 Slight lean back, 10–15 degrees Pull elbows toward ribs, not hands to chest; RIR2; right cap sensitive; tempo a bit weird too to pull down for 2, hold for 1, then extend on 1? That seems like a quick extension"/>
    <x v="2"/>
    <s v="2026-02-18T20:54:11.721Z"/>
    <x v="1"/>
  </r>
  <r>
    <s v="E-20260218-0454"/>
    <s v="S-20260218-01"/>
    <x v="27"/>
    <n v="2"/>
    <n v="160"/>
    <n v="9"/>
    <m/>
    <m/>
    <m/>
    <n v="2"/>
    <n v="1"/>
    <n v="1"/>
    <s v="2"/>
    <m/>
    <s v="Tempo 2-1-1 Slight lean back, 10–15 degrees Pull elbows toward ribs, not hands to chest; RIR2; right cap sensitive"/>
    <x v="2"/>
    <s v="2026-02-18T20:56:25.073Z"/>
    <x v="1"/>
  </r>
  <r>
    <s v="E-20260218-0455"/>
    <s v="S-20260218-01"/>
    <x v="27"/>
    <n v="3"/>
    <n v="160"/>
    <n v="8"/>
    <m/>
    <m/>
    <m/>
    <n v="2"/>
    <n v="1"/>
    <n v="1"/>
    <s v="1"/>
    <m/>
    <s v="Tempo 2-1-1 Slight lean back, 10–15 degrees Pull elbows toward ribs, not hands to chest; RIR 1"/>
    <x v="2"/>
    <s v="2026-02-18T20:59:12.048Z"/>
    <x v="1"/>
  </r>
  <r>
    <s v="E-20260218-0456"/>
    <s v="S-20260218-01"/>
    <x v="43"/>
    <n v="1"/>
    <n v="100"/>
    <n v="10"/>
    <m/>
    <m/>
    <m/>
    <n v="2"/>
    <n v="1"/>
    <n v="2"/>
    <s v="2+"/>
    <m/>
    <s v="Tempo 2-1-2; RIR 2+"/>
    <x v="2"/>
    <s v="2026-02-18T21:01:12.717Z"/>
    <x v="1"/>
  </r>
  <r>
    <s v="E-20260218-0457"/>
    <s v="S-20260218-01"/>
    <x v="43"/>
    <n v="2"/>
    <n v="120"/>
    <n v="10"/>
    <m/>
    <m/>
    <m/>
    <n v="2"/>
    <n v="1"/>
    <n v="2"/>
    <s v="2"/>
    <m/>
    <s v="Tempo 2-1-2; RIR 2"/>
    <x v="2"/>
    <s v="2026-02-18T21:03:18.560Z"/>
    <x v="1"/>
  </r>
  <r>
    <s v="E-20260218-0458"/>
    <s v="S-20260218-01"/>
    <x v="43"/>
    <n v="3"/>
    <n v="120"/>
    <n v="9"/>
    <m/>
    <m/>
    <m/>
    <n v="2"/>
    <n v="1"/>
    <n v="2"/>
    <s v="1"/>
    <m/>
    <s v="Tempo 2-1-2; RIR 1"/>
    <x v="2"/>
    <s v="2026-02-18T21:05:19.725Z"/>
    <x v="1"/>
  </r>
  <r>
    <s v="E-20260218-0459"/>
    <s v="S-20260218-01"/>
    <x v="29"/>
    <n v="1"/>
    <n v="20"/>
    <n v="13"/>
    <m/>
    <m/>
    <m/>
    <n v="3"/>
    <n v="1"/>
    <n v="3"/>
    <s v="2"/>
    <m/>
    <s v="Bumping up weight; tempo 3-1-3; RIR 2"/>
    <x v="2"/>
    <s v="2026-02-18T21:09:48.538Z"/>
    <x v="2"/>
  </r>
  <r>
    <s v="E-20260218-0460"/>
    <s v="S-20260218-01"/>
    <x v="29"/>
    <n v="2"/>
    <n v="20"/>
    <n v="12"/>
    <m/>
    <m/>
    <m/>
    <n v="3"/>
    <n v="1"/>
    <n v="3"/>
    <s v="2"/>
    <m/>
    <s v="Bumping up weight; tempo 3-1-3; RIR 2"/>
    <x v="2"/>
    <s v="2026-02-18T21:12:34.582Z"/>
    <x v="2"/>
  </r>
  <r>
    <s v="E-20260218-0461"/>
    <s v="S-20260218-01"/>
    <x v="29"/>
    <n v="3"/>
    <n v="20"/>
    <n v="11"/>
    <m/>
    <m/>
    <m/>
    <n v="3"/>
    <n v="1"/>
    <n v="3"/>
    <s v="1"/>
    <m/>
    <s v="Tempo 3-1-3; RIR 1"/>
    <x v="2"/>
    <s v="2026-02-18T21:16:13.009Z"/>
    <x v="2"/>
  </r>
  <r>
    <s v="E-20260218-0462"/>
    <s v="S-20260218-01"/>
    <x v="44"/>
    <n v="1"/>
    <n v="15"/>
    <n v="12"/>
    <m/>
    <m/>
    <m/>
    <n v="2"/>
    <n v="1"/>
    <n v="2"/>
    <s v="1-2"/>
    <m/>
    <s v="Cable set just about shoulder height. Tempo 2-1-2; RIR 1-2"/>
    <x v="2"/>
    <s v="2026-02-18T21:18:51.731Z"/>
    <x v="1"/>
  </r>
  <r>
    <s v="E-20260218-0463"/>
    <s v="S-20260218-01"/>
    <x v="44"/>
    <n v="2"/>
    <n v="20"/>
    <n v="12"/>
    <m/>
    <m/>
    <m/>
    <n v="2"/>
    <n v="1"/>
    <n v="2"/>
    <s v="1"/>
    <m/>
    <s v="Tempo 2-1-2; RIR 1"/>
    <x v="2"/>
    <s v="2026-02-18T21:21:21.806Z"/>
    <x v="1"/>
  </r>
  <r>
    <s v="E-20260218-0464"/>
    <s v="S-20260218-01"/>
    <x v="44"/>
    <n v="3"/>
    <n v="20"/>
    <n v="11"/>
    <m/>
    <m/>
    <m/>
    <n v="2"/>
    <n v="1"/>
    <n v="2"/>
    <s v="1"/>
    <m/>
    <s v="Move cable from slot 16 to 17 (1 notch higher); removed grips and grabbed the cable itself; Tempo 2-1-2; RIR 1"/>
    <x v="2"/>
    <s v="2026-02-18T21:24:05.229Z"/>
    <x v="1"/>
  </r>
  <r>
    <s v="E-20260218-0465"/>
    <s v="S-20260218-01"/>
    <x v="18"/>
    <n v="1"/>
    <n v="75"/>
    <m/>
    <n v="70.199999999999989"/>
    <m/>
    <m/>
    <m/>
    <m/>
    <m/>
    <m/>
    <m/>
    <s v="Left started rolling to fingertips at 70 seconds "/>
    <x v="2"/>
    <s v="2026-02-18T21:28:28.263Z"/>
    <x v="0"/>
  </r>
  <r>
    <s v="E-20260218-0466"/>
    <s v="S-20260218-01"/>
    <x v="18"/>
    <n v="2"/>
    <n v="75"/>
    <m/>
    <n v="60"/>
    <m/>
    <m/>
    <m/>
    <m/>
    <m/>
    <m/>
    <m/>
    <s v="Left started rolling to fingertips at 70 seconds "/>
    <x v="2"/>
    <s v="2026-02-18T21:30:25.233Z"/>
    <x v="0"/>
  </r>
  <r>
    <s v="E-20260218-0467"/>
    <s v="S-20260218-01"/>
    <x v="18"/>
    <n v="3"/>
    <n v="75"/>
    <m/>
    <n v="49.8"/>
    <m/>
    <m/>
    <m/>
    <m/>
    <m/>
    <m/>
    <m/>
    <s v="Left started rolling to fingertips at 70 seconds "/>
    <x v="2"/>
    <s v="2026-02-18T21:32:40.890Z"/>
    <x v="0"/>
  </r>
  <r>
    <s v="E-20260219-0468"/>
    <s v="S-20260219-01"/>
    <x v="14"/>
    <n v="1"/>
    <n v="40"/>
    <n v="10"/>
    <m/>
    <m/>
    <m/>
    <n v="3"/>
    <n v="1"/>
    <n v="2"/>
    <s v="1"/>
    <m/>
    <s v="Tempo 3-1-2. RIR 1 . Tempo is tough!"/>
    <x v="2"/>
    <s v="2026-02-19T21:13:41.766Z"/>
    <x v="2"/>
  </r>
  <r>
    <s v="E-20260219-0469"/>
    <s v="S-20260219-01"/>
    <x v="14"/>
    <n v="2"/>
    <n v="40"/>
    <n v="8"/>
    <m/>
    <m/>
    <m/>
    <n v="3"/>
    <n v="1"/>
    <n v="2"/>
    <s v="1"/>
    <m/>
    <s v="Tempo 3-1-2. RIR 1 . Tempo is tough!"/>
    <x v="2"/>
    <s v="2026-02-19T21:15:22.264Z"/>
    <x v="2"/>
  </r>
  <r>
    <s v="E-20260219-0470"/>
    <s v="S-20260219-01"/>
    <x v="14"/>
    <n v="3"/>
    <n v="40"/>
    <n v="8"/>
    <m/>
    <m/>
    <m/>
    <n v="3"/>
    <n v="1"/>
    <n v="2"/>
    <s v="0"/>
    <m/>
    <s v="Tempo 3-1-2. RIR 0 . Tempo is tough!"/>
    <x v="2"/>
    <s v="2026-02-19T21:17:42.138Z"/>
    <x v="2"/>
  </r>
  <r>
    <s v="E-20260219-0471"/>
    <s v="S-20260219-01"/>
    <x v="14"/>
    <n v="4"/>
    <n v="40"/>
    <n v="7"/>
    <m/>
    <m/>
    <m/>
    <n v="3"/>
    <n v="1"/>
    <n v="2"/>
    <s v="0"/>
    <m/>
    <s v="Tempo 3-1-2. RIR 0 . Tempo is tough! Not sure how you were expecting me to beat total rep count from last week when you said to stay the same weight but you added seconds to the tempo. Please explain that rationale. "/>
    <x v="2"/>
    <s v="2026-02-19T21:19:34.621Z"/>
    <x v="2"/>
  </r>
  <r>
    <s v="E-20260219-0472"/>
    <s v="S-20260219-01"/>
    <x v="45"/>
    <n v="1"/>
    <n v="10"/>
    <n v="10"/>
    <m/>
    <m/>
    <m/>
    <n v="2"/>
    <n v="1"/>
    <n v="2"/>
    <s v="2+"/>
    <m/>
    <s v="Tempo 2-1-2; RIR 2+"/>
    <x v="2"/>
    <s v="2026-02-19T21:25:06.209Z"/>
    <x v="2"/>
  </r>
  <r>
    <s v="E-20260219-0473"/>
    <s v="S-20260219-01"/>
    <x v="45"/>
    <n v="2"/>
    <n v="10"/>
    <n v="13"/>
    <m/>
    <m/>
    <m/>
    <n v="2"/>
    <n v="1"/>
    <n v="2"/>
    <s v="1-2"/>
    <m/>
    <s v="Tempo 2-1-2; RIR 1-2"/>
    <x v="2"/>
    <s v="2026-02-19T21:28:08.277Z"/>
    <x v="2"/>
  </r>
  <r>
    <s v="E-20260219-0474"/>
    <s v="S-20260219-01"/>
    <x v="45"/>
    <n v="3"/>
    <n v="15"/>
    <n v="12"/>
    <m/>
    <m/>
    <m/>
    <n v="2"/>
    <n v="1"/>
    <n v="2"/>
    <s v="1-2"/>
    <m/>
    <s v="Tempo 2-1-2; RIR 1-2"/>
    <x v="2"/>
    <s v="2026-02-19T21:31:34.467Z"/>
    <x v="2"/>
  </r>
  <r>
    <s v="E-20260219-0475"/>
    <s v="S-20260219-01"/>
    <x v="21"/>
    <n v="1"/>
    <n v="42.5"/>
    <n v="12"/>
    <m/>
    <m/>
    <m/>
    <n v="2"/>
    <n v="1"/>
    <n v="2"/>
    <s v="1-2"/>
    <m/>
    <s v="Tempo 2-1-2; RIR 1-2"/>
    <x v="2"/>
    <s v="2026-02-19T21:33:47.367Z"/>
    <x v="4"/>
  </r>
  <r>
    <s v="E-20260219-0476"/>
    <s v="S-20260219-01"/>
    <x v="21"/>
    <n v="2"/>
    <n v="42.5"/>
    <n v="12"/>
    <m/>
    <m/>
    <m/>
    <n v="2"/>
    <n v="1"/>
    <n v="2"/>
    <s v="0-1"/>
    <m/>
    <s v="Tempo 2-1-2; RIR 0-1"/>
    <x v="2"/>
    <s v="2026-02-19T21:35:57.468Z"/>
    <x v="4"/>
  </r>
  <r>
    <s v="E-20260219-0477"/>
    <s v="S-20260219-01"/>
    <x v="21"/>
    <n v="3"/>
    <n v="42.5"/>
    <n v="10"/>
    <m/>
    <m/>
    <m/>
    <n v="2"/>
    <n v="1"/>
    <n v="2"/>
    <s v="0-1"/>
    <m/>
    <s v="Tempo 2-1-2; RIR 0-1"/>
    <x v="2"/>
    <s v="2026-02-19T21:38:03.623Z"/>
    <x v="4"/>
  </r>
  <r>
    <s v="E-20260219-0478"/>
    <s v="S-20260219-01"/>
    <x v="21"/>
    <n v="4"/>
    <n v="42.5"/>
    <n v="8"/>
    <m/>
    <m/>
    <m/>
    <n v="2"/>
    <n v="1"/>
    <n v="2"/>
    <s v="0"/>
    <m/>
    <s v="Tempo 2-1-2; RIR 0"/>
    <x v="2"/>
    <s v="2026-02-19T21:40:01.295Z"/>
    <x v="4"/>
  </r>
  <r>
    <s v="E-20260219-0479"/>
    <s v="S-20260219-01"/>
    <x v="30"/>
    <n v="1"/>
    <n v="10"/>
    <n v="11"/>
    <m/>
    <m/>
    <m/>
    <n v="1"/>
    <n v="1"/>
    <n v="3"/>
    <s v="1"/>
    <m/>
    <s v="Tempo 1-1-3; RIR 1"/>
    <x v="2"/>
    <s v="2026-02-19T21:44:34.408Z"/>
    <x v="4"/>
  </r>
  <r>
    <s v="E-20260219-0480"/>
    <s v="S-20260219-01"/>
    <x v="30"/>
    <n v="2"/>
    <n v="10"/>
    <n v="11"/>
    <m/>
    <m/>
    <m/>
    <n v="1"/>
    <n v="1"/>
    <n v="3"/>
    <s v="1"/>
    <m/>
    <s v="Tempo 1-1-3; RIR 1"/>
    <x v="2"/>
    <s v="2026-02-19T21:47:54.222Z"/>
    <x v="4"/>
  </r>
  <r>
    <s v="E-20260219-0481"/>
    <s v="S-20260219-01"/>
    <x v="30"/>
    <n v="3"/>
    <n v="12.5"/>
    <n v="10"/>
    <m/>
    <m/>
    <m/>
    <n v="1"/>
    <n v="1"/>
    <n v="3"/>
    <s v="1"/>
    <m/>
    <s v="Tempo 1-1-3; RIR 1"/>
    <x v="2"/>
    <s v="2026-02-19T21:51:16.212Z"/>
    <x v="4"/>
  </r>
  <r>
    <s v="E-20260219-0482"/>
    <s v="S-20260219-01"/>
    <x v="42"/>
    <n v="1"/>
    <n v="6"/>
    <n v="15"/>
    <m/>
    <m/>
    <m/>
    <n v="2"/>
    <n v="1"/>
    <n v="2"/>
    <s v="1-2"/>
    <m/>
    <s v="Tempo 2-1-2; RIR 1-2"/>
    <x v="2"/>
    <s v="2026-02-19T21:55:43.678Z"/>
    <x v="3"/>
  </r>
  <r>
    <s v="E-20260219-0483"/>
    <s v="S-20260219-01"/>
    <x v="42"/>
    <n v="2"/>
    <n v="10"/>
    <n v="14"/>
    <m/>
    <m/>
    <m/>
    <n v="2"/>
    <n v="1"/>
    <n v="2"/>
    <s v="1"/>
    <m/>
    <s v="Tempo 2-1-2; RIR 1; little shrug/trap involved rep 13,14 left side. "/>
    <x v="2"/>
    <s v="2026-02-19T21:58:40.212Z"/>
    <x v="3"/>
  </r>
  <r>
    <s v="E-20260219-0484"/>
    <s v="S-20260219-01"/>
    <x v="42"/>
    <n v="3"/>
    <n v="10"/>
    <n v="10"/>
    <m/>
    <m/>
    <m/>
    <n v="2"/>
    <n v="1"/>
    <n v="2"/>
    <s v="1"/>
    <m/>
    <s v="Tempo 2-1-2; RIR 1; little shrug/trap self corrected"/>
    <x v="2"/>
    <s v="2026-02-19T22:01:04.910Z"/>
    <x v="3"/>
  </r>
  <r>
    <s v="E-20260221-0485"/>
    <s v="S-20260221-01"/>
    <x v="33"/>
    <n v="1"/>
    <n v="0"/>
    <n v="8"/>
    <m/>
    <m/>
    <m/>
    <n v="3"/>
    <n v="2"/>
    <n v="1"/>
    <m/>
    <m/>
    <s v="Tempo 3-2-1; tough"/>
    <x v="2"/>
    <s v="2026-02-21T19:48:02.163Z"/>
    <x v="7"/>
  </r>
  <r>
    <s v="E-20260221-0486"/>
    <s v="S-20260221-01"/>
    <x v="33"/>
    <n v="2"/>
    <n v="0"/>
    <n v="8"/>
    <m/>
    <m/>
    <m/>
    <n v="3"/>
    <n v="2"/>
    <n v="1"/>
    <m/>
    <m/>
    <s v="Tempo 3-2-1; tough! Focus on pushing through heels "/>
    <x v="2"/>
    <s v="2026-02-21T19:50:45.722Z"/>
    <x v="7"/>
  </r>
  <r>
    <s v="E-20260221-0487"/>
    <s v="S-20260221-01"/>
    <x v="34"/>
    <n v="1"/>
    <n v="110"/>
    <n v="8"/>
    <m/>
    <m/>
    <m/>
    <n v="3"/>
    <n v="1"/>
    <n v="1"/>
    <s v="2"/>
    <m/>
    <s v="Tempo 3-1-1; RIR 2"/>
    <x v="2"/>
    <s v="2026-02-21T19:55:24.702Z"/>
    <x v="7"/>
  </r>
  <r>
    <s v="E-20260221-0488"/>
    <s v="S-20260221-01"/>
    <x v="34"/>
    <n v="2"/>
    <n v="110"/>
    <n v="8"/>
    <m/>
    <m/>
    <m/>
    <n v="3"/>
    <n v="1"/>
    <n v="1"/>
    <s v="2"/>
    <m/>
    <s v="Tempo 3-1-1; RIR 2; focus on keeping dbs close to shins. Stopped at slight bend in knee/full hamstring stretch/mid shin"/>
    <x v="2"/>
    <s v="2026-02-21T19:58:18.192Z"/>
    <x v="7"/>
  </r>
  <r>
    <s v="E-20260221-0489"/>
    <s v="S-20260221-01"/>
    <x v="34"/>
    <n v="3"/>
    <n v="110"/>
    <n v="8"/>
    <m/>
    <m/>
    <m/>
    <n v="3"/>
    <n v="1"/>
    <n v="1"/>
    <s v="2"/>
    <m/>
    <s v="Tempo 3-1-1; RIR 2; focus on keeping dbs close to shins. Stopped at slight bend in knee/full hamstring stretch/mid shin"/>
    <x v="2"/>
    <s v="2026-02-21T20:00:30.551Z"/>
    <x v="7"/>
  </r>
  <r>
    <s v="E-20260221-0490"/>
    <s v="S-20260221-01"/>
    <x v="46"/>
    <n v="1"/>
    <n v="0"/>
    <n v="8"/>
    <m/>
    <m/>
    <m/>
    <n v="2"/>
    <n v="1"/>
    <n v="1"/>
    <s v="1-2"/>
    <m/>
    <s v="Tempo 2-1-1; RIR 1-2; rear foot on bench "/>
    <x v="2"/>
    <s v="2026-02-21T20:05:46.007Z"/>
    <x v="7"/>
  </r>
  <r>
    <s v="E-20260221-0491"/>
    <s v="S-20260221-01"/>
    <x v="46"/>
    <n v="2"/>
    <n v="10"/>
    <n v="8"/>
    <m/>
    <m/>
    <m/>
    <n v="2"/>
    <n v="1"/>
    <n v="2"/>
    <s v="1-2"/>
    <m/>
    <s v="Tempo 2-1-2; RIR 1-2; rear foot on bench"/>
    <x v="2"/>
    <s v="2026-02-21T20:08:43.261Z"/>
    <x v="7"/>
  </r>
  <r>
    <s v="E-20260221-0492"/>
    <s v="S-20260221-01"/>
    <x v="46"/>
    <n v="3"/>
    <n v="15"/>
    <n v="8"/>
    <m/>
    <m/>
    <m/>
    <n v="2"/>
    <n v="1"/>
    <n v="2"/>
    <s v="1-2"/>
    <m/>
    <s v="Left was weaker but made it. Tempo 2-1-2; RIR 1-2; rear foot on bench"/>
    <x v="2"/>
    <s v="2026-02-21T20:12:12.257Z"/>
    <x v="7"/>
  </r>
  <r>
    <s v="E-20260221-0493"/>
    <s v="S-20260221-01"/>
    <x v="39"/>
    <n v="1"/>
    <n v="20"/>
    <m/>
    <n v="10"/>
    <m/>
    <m/>
    <m/>
    <m/>
    <m/>
    <m/>
    <m/>
    <m/>
    <x v="2"/>
    <s v="2026-02-21T20:15:16.176Z"/>
    <x v="7"/>
  </r>
  <r>
    <s v="E-20260221-0494"/>
    <s v="S-20260221-01"/>
    <x v="39"/>
    <n v="2"/>
    <n v="20"/>
    <m/>
    <n v="10"/>
    <m/>
    <m/>
    <m/>
    <m/>
    <m/>
    <m/>
    <m/>
    <m/>
    <x v="2"/>
    <s v="2026-02-21T20:17:30.836Z"/>
    <x v="7"/>
  </r>
  <r>
    <s v="E-20260221-0495"/>
    <s v="S-20260221-01"/>
    <x v="47"/>
    <n v="1"/>
    <n v="25"/>
    <n v="12"/>
    <m/>
    <m/>
    <m/>
    <n v="2"/>
    <n v="1"/>
    <n v="2"/>
    <s v="2"/>
    <m/>
    <s v="Tempo 2-1-2; RIR 2; smith machine"/>
    <x v="2"/>
    <s v="2026-02-21T20:22:10.508Z"/>
    <x v="7"/>
  </r>
  <r>
    <s v="E-20260221-0496"/>
    <s v="S-20260221-01"/>
    <x v="47"/>
    <n v="2"/>
    <n v="75"/>
    <n v="12"/>
    <m/>
    <m/>
    <m/>
    <n v="2"/>
    <n v="1"/>
    <n v="2"/>
    <s v="2"/>
    <m/>
    <s v="Tempo 2-1-2; RIR 2; smith machine"/>
    <x v="2"/>
    <s v="2026-02-21T20:24:34.634Z"/>
    <x v="7"/>
  </r>
  <r>
    <s v="E-20260221-0497"/>
    <s v="S-20260221-01"/>
    <x v="47"/>
    <n v="3"/>
    <n v="95"/>
    <n v="12"/>
    <m/>
    <m/>
    <m/>
    <n v="2"/>
    <n v="1"/>
    <n v="2"/>
    <s v="2"/>
    <m/>
    <s v="Tempo 2-1-2; RIR 2; smith machine"/>
    <x v="2"/>
    <s v="2026-02-21T20:27:30.713Z"/>
    <x v="7"/>
  </r>
  <r>
    <s v="E-20260221-0498"/>
    <s v="S-20260221-01"/>
    <x v="48"/>
    <n v="1"/>
    <n v="45"/>
    <n v="12"/>
    <m/>
    <m/>
    <m/>
    <m/>
    <m/>
    <m/>
    <m/>
    <m/>
    <s v="Tempo slow and controlled. Placed 1 45# plate on my toe and flexed "/>
    <x v="2"/>
    <s v="2026-02-21T20:29:56.001Z"/>
    <x v="7"/>
  </r>
  <r>
    <s v="E-20260221-0499"/>
    <s v="S-20260221-01"/>
    <x v="48"/>
    <n v="2"/>
    <n v="45"/>
    <n v="12"/>
    <m/>
    <m/>
    <m/>
    <m/>
    <m/>
    <m/>
    <m/>
    <m/>
    <s v="Tempo slow and controlled. Placed 1 45# plate on my toe and flexed "/>
    <x v="2"/>
    <s v="2026-02-21T20:29:56.738Z"/>
    <x v="7"/>
  </r>
  <r>
    <s v="E-20260221-0500"/>
    <s v="S-20260221-01"/>
    <x v="49"/>
    <n v="1"/>
    <n v="0"/>
    <m/>
    <n v="30"/>
    <m/>
    <m/>
    <m/>
    <m/>
    <m/>
    <m/>
    <m/>
    <s v="30 sec per side. Right shoulder felt weird / looser? Compared to left "/>
    <x v="2"/>
    <s v="2026-02-21T20:32:27.550Z"/>
    <x v="6"/>
  </r>
  <r>
    <s v="E-20260221-0501"/>
    <s v="S-20260221-01"/>
    <x v="49"/>
    <n v="2"/>
    <n v="0"/>
    <m/>
    <n v="30"/>
    <m/>
    <m/>
    <m/>
    <m/>
    <m/>
    <m/>
    <m/>
    <s v="30 sec per side. At AC joint Right shoulder felt weird / looser? Compared to left "/>
    <x v="2"/>
    <s v="2026-02-21T20:34:30.892Z"/>
    <x v="6"/>
  </r>
  <r>
    <s v="E-20260222-0502"/>
    <s v="S-20260222-01"/>
    <x v="50"/>
    <n v="1"/>
    <n v="0"/>
    <n v="12"/>
    <m/>
    <m/>
    <m/>
    <m/>
    <m/>
    <m/>
    <m/>
    <m/>
    <m/>
    <x v="2"/>
    <s v="2026-02-22T16:23:49.188Z"/>
    <x v="3"/>
  </r>
  <r>
    <s v="E-20260222-0503"/>
    <s v="S-20260222-01"/>
    <x v="50"/>
    <n v="2"/>
    <n v="0"/>
    <n v="12"/>
    <m/>
    <m/>
    <m/>
    <m/>
    <m/>
    <m/>
    <m/>
    <m/>
    <m/>
    <x v="2"/>
    <s v="2026-02-22T16:24:55.159Z"/>
    <x v="3"/>
  </r>
  <r>
    <s v="E-20260222-0504"/>
    <s v="S-20260222-01"/>
    <x v="51"/>
    <n v="1"/>
    <n v="5"/>
    <n v="10"/>
    <m/>
    <m/>
    <m/>
    <m/>
    <m/>
    <m/>
    <m/>
    <m/>
    <s v="Left doesn’t have as much rom"/>
    <x v="2"/>
    <s v="2026-02-22T16:26:45.292Z"/>
    <x v="5"/>
  </r>
  <r>
    <s v="E-20260222-0505"/>
    <s v="S-20260222-01"/>
    <x v="51"/>
    <n v="2"/>
    <n v="5"/>
    <n v="12"/>
    <m/>
    <m/>
    <m/>
    <m/>
    <m/>
    <m/>
    <m/>
    <m/>
    <s v="Left doesn’t have as much rom"/>
    <x v="2"/>
    <s v="2026-02-22T16:28:42.960Z"/>
    <x v="5"/>
  </r>
  <r>
    <s v="E-20260222-0506"/>
    <s v="S-20260222-01"/>
    <x v="52"/>
    <n v="1"/>
    <n v="0"/>
    <n v="8"/>
    <m/>
    <m/>
    <m/>
    <m/>
    <m/>
    <m/>
    <m/>
    <m/>
    <s v="Grey band"/>
    <x v="2"/>
    <s v="2026-02-22T16:31:24.442Z"/>
    <x v="5"/>
  </r>
  <r>
    <s v="E-20260222-0507"/>
    <s v="S-20260222-01"/>
    <x v="4"/>
    <n v="1"/>
    <n v="115"/>
    <n v="8"/>
    <m/>
    <m/>
    <m/>
    <n v="3"/>
    <n v="1"/>
    <n v="1"/>
    <s v="1-2"/>
    <m/>
    <s v="Smith machine. Bar = 25; 45 plate on each side; tempo 3-1-1; RIR 1-2"/>
    <x v="2"/>
    <s v="2026-02-22T16:36:56.319Z"/>
    <x v="3"/>
  </r>
  <r>
    <s v="E-20260222-0508"/>
    <s v="S-20260222-01"/>
    <x v="4"/>
    <n v="2"/>
    <n v="115"/>
    <n v="6"/>
    <m/>
    <m/>
    <m/>
    <n v="3"/>
    <n v="1"/>
    <n v="1"/>
    <s v="1"/>
    <m/>
    <s v="Smith machine. Bar = 25; 45 plate on each side; tempo 3-1-1; RIR 1; focused in on arm path and elbow tuck/angle; zero ego"/>
    <x v="2"/>
    <s v="2026-02-22T16:39:40.665Z"/>
    <x v="3"/>
  </r>
  <r>
    <s v="E-20260222-0509"/>
    <s v="S-20260222-01"/>
    <x v="4"/>
    <n v="3"/>
    <n v="115"/>
    <n v="7"/>
    <m/>
    <m/>
    <m/>
    <n v="3"/>
    <n v="1"/>
    <n v="1"/>
    <s v="1"/>
    <m/>
    <s v="Smith machine. Bar = 25; 45 plate on each side; tempo 3-1-1; RIR 1; focused in on arm path and elbow tuck/angle; zero ego"/>
    <x v="2"/>
    <s v="2026-02-22T16:41:42.714Z"/>
    <x v="3"/>
  </r>
  <r>
    <s v="E-20260222-0510"/>
    <s v="S-20260222-01"/>
    <x v="4"/>
    <n v="4"/>
    <n v="115"/>
    <n v="7"/>
    <m/>
    <m/>
    <m/>
    <n v="3"/>
    <n v="1"/>
    <n v="1"/>
    <s v="1"/>
    <m/>
    <s v="Smith machine. Bar = 25; 45 plate on each side; tempo 3-1-1; RIR 1; focused in on arm path and elbow tuck/angle; zero ego"/>
    <x v="2"/>
    <s v="2026-02-22T16:43:29.255Z"/>
    <x v="3"/>
  </r>
  <r>
    <s v="E-20260222-0511"/>
    <s v="S-20260222-01"/>
    <x v="37"/>
    <n v="1"/>
    <n v="90"/>
    <n v="8"/>
    <m/>
    <m/>
    <m/>
    <n v="2"/>
    <n v="1"/>
    <n v="2"/>
    <s v="1-2"/>
    <m/>
    <s v="Tempo 2-1-2; RIR 1-2; slight right capsule tightening at hold/press"/>
    <x v="2"/>
    <s v="2026-02-22T16:47:17.932Z"/>
    <x v="3"/>
  </r>
  <r>
    <s v="E-20260222-0512"/>
    <s v="S-20260222-01"/>
    <x v="37"/>
    <n v="2"/>
    <n v="90"/>
    <n v="8.5"/>
    <m/>
    <m/>
    <m/>
    <n v="2"/>
    <n v="1"/>
    <n v="2"/>
    <s v="1-2"/>
    <m/>
    <s v="Tempo 2-1-2; RIR 1-2; slight right capsule tightening at hold/press"/>
    <x v="2"/>
    <s v="2026-02-22T16:49:30.052Z"/>
    <x v="3"/>
  </r>
  <r>
    <s v="E-20260222-0513"/>
    <s v="S-20260222-01"/>
    <x v="37"/>
    <n v="3"/>
    <n v="90"/>
    <n v="7"/>
    <m/>
    <m/>
    <m/>
    <n v="2"/>
    <n v="1"/>
    <n v="2"/>
    <s v="1-2"/>
    <m/>
    <s v="Tempo 2-1-2; RIR 1-2; slight right capsule tightening at hold/press"/>
    <x v="2"/>
    <s v="2026-02-22T16:52:48.232Z"/>
    <x v="3"/>
  </r>
  <r>
    <s v="E-20260222-0514"/>
    <s v="S-20260222-01"/>
    <x v="41"/>
    <n v="1"/>
    <n v="70"/>
    <n v="12"/>
    <m/>
    <m/>
    <m/>
    <n v="2"/>
    <n v="2"/>
    <n v="2"/>
    <s v="1-2"/>
    <m/>
    <s v="Tempo 2-2-2; RIR 1-2"/>
    <x v="2"/>
    <s v="2026-02-22T16:55:56.095Z"/>
    <x v="3"/>
  </r>
  <r>
    <s v="E-20260222-0515"/>
    <s v="S-20260222-01"/>
    <x v="41"/>
    <n v="2"/>
    <n v="70"/>
    <n v="12"/>
    <m/>
    <m/>
    <m/>
    <n v="2"/>
    <n v="2"/>
    <n v="2"/>
    <s v="1-2"/>
    <m/>
    <s v="Tempo 2-2-2; RIR 1-2"/>
    <x v="2"/>
    <s v="2026-02-22T16:58:32.172Z"/>
    <x v="3"/>
  </r>
  <r>
    <s v="E-20260222-0516"/>
    <s v="S-20260222-01"/>
    <x v="41"/>
    <n v="3"/>
    <n v="70"/>
    <n v="12"/>
    <m/>
    <m/>
    <m/>
    <n v="2"/>
    <n v="2"/>
    <n v="2"/>
    <s v="1-2"/>
    <m/>
    <s v="Tempo 2-2-2; RIR 1-2"/>
    <x v="2"/>
    <s v="2026-02-22T17:00:49.559Z"/>
    <x v="3"/>
  </r>
  <r>
    <s v="E-20260222-0517"/>
    <s v="S-20260222-01"/>
    <x v="42"/>
    <n v="1"/>
    <n v="6"/>
    <n v="15"/>
    <m/>
    <m/>
    <m/>
    <n v="2"/>
    <n v="1"/>
    <n v="2"/>
    <s v="1-2"/>
    <m/>
    <s v="Tempo 2-1-2; RIR 1-2; left trap trying hard to shrug lol. Corrected at the moment. "/>
    <x v="2"/>
    <s v="2026-02-22T17:04:31.545Z"/>
    <x v="3"/>
  </r>
  <r>
    <s v="E-20260222-0518"/>
    <s v="S-20260222-01"/>
    <x v="42"/>
    <n v="2"/>
    <n v="6"/>
    <n v="15"/>
    <m/>
    <m/>
    <m/>
    <n v="2"/>
    <n v="1"/>
    <n v="2"/>
    <s v="1-2"/>
    <m/>
    <s v="Tempo 2-1-2; RIR 1-2; left trap trying hard to shrug. Corrected at the moment. Held iron cross pose for 5 seconds last rep. "/>
    <x v="2"/>
    <s v="2026-02-22T17:07:48.278Z"/>
    <x v="3"/>
  </r>
  <r>
    <s v="E-20260222-0519"/>
    <s v="S-20260222-01"/>
    <x v="42"/>
    <n v="3"/>
    <n v="6"/>
    <n v="15"/>
    <m/>
    <m/>
    <m/>
    <n v="2"/>
    <n v="1"/>
    <n v="2"/>
    <s v="1-2"/>
    <m/>
    <s v="No 4# dbs. Only 3 and 5#. Tempo 2-1-2; RIR 1-2; left trap trying hard to shrug. Corrected at the moment. Held iron cross pose for 5 seconds last rep. "/>
    <x v="2"/>
    <s v="2026-02-22T17:10:50.968Z"/>
    <x v="3"/>
  </r>
  <r>
    <s v="E-20260222-0520"/>
    <s v="S-20260222-01"/>
    <x v="53"/>
    <n v="1"/>
    <n v="0"/>
    <n v="8"/>
    <m/>
    <m/>
    <m/>
    <n v="1"/>
    <n v="1"/>
    <n v="1"/>
    <s v="1-2"/>
    <s v="2026-02-22T17:14:45.720Z"/>
    <s v="Tempo 1-1-1; RIR 1-2"/>
    <x v="2"/>
    <s v="2026-02-22T17:15:10.164Z"/>
    <x v="3"/>
  </r>
  <r>
    <s v="E-20260222-0521"/>
    <s v="S-20260222-01"/>
    <x v="54"/>
    <n v="1"/>
    <n v="0"/>
    <n v="7"/>
    <m/>
    <m/>
    <m/>
    <m/>
    <m/>
    <m/>
    <m/>
    <s v="2026-02-22T17:17:44.291Z"/>
    <s v="Little anterior right tight on lowering good with push and after completion no pain"/>
    <x v="2"/>
    <s v="2026-02-22T17:17:49.622Z"/>
    <x v="3"/>
  </r>
  <r>
    <s v="E-20260222-0522"/>
    <s v="S-20260222-01"/>
    <x v="53"/>
    <n v="2"/>
    <n v="0"/>
    <n v="6"/>
    <m/>
    <m/>
    <m/>
    <n v="1"/>
    <n v="1"/>
    <n v="1"/>
    <s v="1-2"/>
    <s v="2026-02-22T17:17:44.291Z"/>
    <s v="Tempo 1-1-1; RIR 1-2"/>
    <x v="2"/>
    <s v="2026-02-22T17:17:55.226Z"/>
    <x v="3"/>
  </r>
  <r>
    <s v="E-20260222-0523"/>
    <s v="S-20260222-01"/>
    <x v="32"/>
    <n v="1"/>
    <m/>
    <m/>
    <n v="720"/>
    <n v="3000"/>
    <s v="mi"/>
    <m/>
    <m/>
    <m/>
    <m/>
    <m/>
    <s v="Feet at 7; damper at 4"/>
    <x v="2"/>
    <s v="2026-02-22T17:32:33.591Z"/>
    <x v="1"/>
  </r>
  <r>
    <s v="E-20260224-0524"/>
    <s v="S-20260224-01"/>
    <x v="24"/>
    <n v="1"/>
    <n v="70"/>
    <n v="10"/>
    <m/>
    <m/>
    <m/>
    <n v="2"/>
    <n v="1"/>
    <n v="2"/>
    <s v="1-2"/>
    <m/>
    <s v="Tempo 2-1-2; RIR 1-2"/>
    <x v="2"/>
    <s v="2026-02-24T21:53:54.151Z"/>
    <x v="1"/>
  </r>
  <r>
    <s v="E-20260224-0525"/>
    <s v="S-20260224-01"/>
    <x v="24"/>
    <n v="2"/>
    <n v="70"/>
    <n v="9"/>
    <m/>
    <m/>
    <m/>
    <n v="2"/>
    <n v="1"/>
    <n v="2"/>
    <s v="1"/>
    <m/>
    <s v="Tempo 2-1-2; RIR 1"/>
    <x v="2"/>
    <s v="2026-02-24T21:55:57.468Z"/>
    <x v="1"/>
  </r>
  <r>
    <s v="E-20260224-0526"/>
    <s v="S-20260224-01"/>
    <x v="24"/>
    <n v="3"/>
    <n v="70"/>
    <n v="8"/>
    <m/>
    <m/>
    <m/>
    <n v="2"/>
    <n v="1"/>
    <n v="2"/>
    <s v="1"/>
    <m/>
    <s v="Tempo 2-1-2; RIR 1; stopped when pull shortened "/>
    <x v="2"/>
    <s v="2026-02-24T21:58:02.673Z"/>
    <x v="1"/>
  </r>
  <r>
    <s v="E-20260224-0527"/>
    <s v="S-20260224-01"/>
    <x v="27"/>
    <n v="1"/>
    <n v="145"/>
    <n v="10"/>
    <m/>
    <m/>
    <m/>
    <n v="2"/>
    <n v="1"/>
    <n v="2"/>
    <s v="1-2"/>
    <m/>
    <s v="Tempo 2-1-2; RIR 1-2; found the anterior ‘feeling’ is more pronounced if my wrist drifts internal rotation (I.e., away from neutral)"/>
    <x v="2"/>
    <s v="2026-02-24T22:02:51.793Z"/>
    <x v="1"/>
  </r>
  <r>
    <s v="E-20260224-0528"/>
    <s v="S-20260224-01"/>
    <x v="27"/>
    <n v="2"/>
    <n v="150"/>
    <n v="10"/>
    <m/>
    <m/>
    <m/>
    <n v="2"/>
    <n v="1"/>
    <n v="2"/>
    <s v="1-2"/>
    <m/>
    <s v="Tempo 2-1-2; RIR 1-2;"/>
    <x v="2"/>
    <s v="2026-02-24T22:05:15.839Z"/>
    <x v="1"/>
  </r>
  <r>
    <s v="E-20260224-0529"/>
    <s v="S-20260224-01"/>
    <x v="27"/>
    <n v="3"/>
    <n v="150"/>
    <n v="10"/>
    <m/>
    <m/>
    <m/>
    <n v="2"/>
    <n v="1"/>
    <n v="2"/>
    <s v="1"/>
    <m/>
    <s v="Tempo 2-1-2; RIR 1"/>
    <x v="2"/>
    <s v="2026-02-24T22:08:07.386Z"/>
    <x v="1"/>
  </r>
  <r>
    <s v="E-20260224-0530"/>
    <s v="S-20260224-01"/>
    <x v="43"/>
    <n v="1"/>
    <n v="120"/>
    <n v="10"/>
    <m/>
    <m/>
    <m/>
    <n v="2"/>
    <n v="1"/>
    <n v="2"/>
    <s v="2"/>
    <m/>
    <s v="Tempo 2-1-2; RIR 2; had to improvise and use the lat pull down but used v-grip and leaned back so I was pulling like seated row"/>
    <x v="2"/>
    <s v="2026-02-24T22:13:08.349Z"/>
    <x v="1"/>
  </r>
  <r>
    <s v="E-20260224-0531"/>
    <s v="S-20260224-01"/>
    <x v="43"/>
    <n v="2"/>
    <n v="140"/>
    <n v="10"/>
    <m/>
    <m/>
    <m/>
    <n v="2"/>
    <n v="1"/>
    <n v="2"/>
    <s v="1"/>
    <m/>
    <s v="Tempo 2-1-2; RIR 1; had to improvise and use the lat pull down but used v-grip and leaned back so I was pulling like seated row"/>
    <x v="2"/>
    <s v="2026-02-24T22:15:09.706Z"/>
    <x v="1"/>
  </r>
  <r>
    <s v="E-20260224-0532"/>
    <s v="S-20260224-01"/>
    <x v="43"/>
    <n v="3"/>
    <n v="140"/>
    <n v="8"/>
    <m/>
    <m/>
    <m/>
    <n v="2"/>
    <n v="1"/>
    <n v="2"/>
    <s v="1"/>
    <m/>
    <s v="Tempo 2-1-2; RIR 1; had to improvise and use the lat pull down but used v-grip and leaned back so I was pulling like seated row; Charlie horse in my left glute on reps 7-8"/>
    <x v="2"/>
    <s v="2026-02-24T22:18:54.060Z"/>
    <x v="1"/>
  </r>
  <r>
    <s v="E-20260224-0533"/>
    <s v="S-20260224-01"/>
    <x v="44"/>
    <n v="1"/>
    <n v="15"/>
    <n v="15"/>
    <m/>
    <m/>
    <m/>
    <n v="2"/>
    <n v="1"/>
    <n v="2"/>
    <s v="1-2"/>
    <m/>
    <s v="Tempo 2-1-2; RIR 1-2"/>
    <x v="2"/>
    <s v="2026-02-24T22:24:22.802Z"/>
    <x v="1"/>
  </r>
  <r>
    <s v="E-20260224-0534"/>
    <s v="S-20260224-01"/>
    <x v="44"/>
    <n v="2"/>
    <n v="15"/>
    <n v="12"/>
    <m/>
    <m/>
    <m/>
    <n v="2"/>
    <n v="1"/>
    <n v="2"/>
    <s v="1"/>
    <m/>
    <s v="Tempo 2-1-2; RIR 1; tempo drift at 11, 12"/>
    <x v="2"/>
    <s v="2026-02-24T22:26:47.400Z"/>
    <x v="1"/>
  </r>
  <r>
    <s v="E-20260224-0535"/>
    <s v="S-20260224-01"/>
    <x v="44"/>
    <n v="3"/>
    <n v="15"/>
    <n v="11"/>
    <m/>
    <m/>
    <m/>
    <n v="2"/>
    <n v="1"/>
    <n v="2"/>
    <s v="1"/>
    <m/>
    <s v="Tempo 2-1-2; RIR 1; tempo drift at 11, 12"/>
    <x v="2"/>
    <s v="2026-02-24T22:28:57.059Z"/>
    <x v="1"/>
  </r>
  <r>
    <s v="E-20260224-0536"/>
    <s v="S-20260224-01"/>
    <x v="18"/>
    <n v="1"/>
    <n v="75"/>
    <m/>
    <n v="70.199999999999989"/>
    <m/>
    <m/>
    <m/>
    <m/>
    <m/>
    <m/>
    <m/>
    <m/>
    <x v="2"/>
    <s v="2026-02-24T22:34:01.264Z"/>
    <x v="0"/>
  </r>
  <r>
    <s v="E-20260224-0537"/>
    <s v="S-20260224-01"/>
    <x v="18"/>
    <n v="2"/>
    <n v="75"/>
    <m/>
    <n v="49.8"/>
    <m/>
    <m/>
    <m/>
    <m/>
    <m/>
    <m/>
    <m/>
    <m/>
    <x v="2"/>
    <s v="2026-02-24T22:34:05.983Z"/>
    <x v="0"/>
  </r>
  <r>
    <s v="E-20260224-0538"/>
    <s v="S-20260224-01"/>
    <x v="18"/>
    <n v="3"/>
    <n v="75"/>
    <m/>
    <n v="45"/>
    <m/>
    <m/>
    <m/>
    <m/>
    <m/>
    <m/>
    <m/>
    <m/>
    <x v="2"/>
    <s v="2026-02-24T22:35:59.347Z"/>
    <x v="0"/>
  </r>
  <r>
    <s v="E-20260226-0539"/>
    <s v="S-20260226-01"/>
    <x v="14"/>
    <n v="1"/>
    <n v="40"/>
    <n v="10"/>
    <m/>
    <m/>
    <m/>
    <n v="3"/>
    <n v="1"/>
    <n v="2"/>
    <s v="1-2"/>
    <m/>
    <s v="Tempo 3-1-2; RIR 1-2; bench at 3"/>
    <x v="2"/>
    <s v="2026-02-26T19:16:30.322Z"/>
    <x v="2"/>
  </r>
  <r>
    <s v="E-20260226-0540"/>
    <s v="S-20260226-01"/>
    <x v="14"/>
    <n v="2"/>
    <n v="40"/>
    <n v="10"/>
    <m/>
    <m/>
    <m/>
    <n v="3"/>
    <n v="1"/>
    <n v="2"/>
    <s v="1-2"/>
    <m/>
    <s v="Slightly less strong of a contraction 8-10; Tempo 3-1-2; RIR 1-2; bench at 3"/>
    <x v="2"/>
    <s v="2026-02-26T19:19:10.568Z"/>
    <x v="2"/>
  </r>
  <r>
    <s v="E-20260226-0541"/>
    <s v="S-20260226-01"/>
    <x v="14"/>
    <n v="3"/>
    <n v="40"/>
    <n v="8.5"/>
    <m/>
    <m/>
    <m/>
    <n v="3"/>
    <n v="1"/>
    <n v="2"/>
    <s v="1-2"/>
    <m/>
    <s v="Slightly less strong of a contraction 8-10; Tempo 3-1-2; RIR 1-2; bench at 3"/>
    <x v="2"/>
    <s v="2026-02-26T19:21:17.371Z"/>
    <x v="2"/>
  </r>
  <r>
    <s v="E-20260226-0542"/>
    <s v="S-20260226-01"/>
    <x v="14"/>
    <n v="4"/>
    <n v="40"/>
    <n v="8"/>
    <m/>
    <m/>
    <m/>
    <n v="3"/>
    <n v="1"/>
    <n v="2"/>
    <s v="0-1"/>
    <m/>
    <s v="Slightly less strong of a contraction 8-10; Tempo 3-1-2; RIR 0-1; bench at 3 by"/>
    <x v="2"/>
    <s v="2026-02-26T19:23:39.332Z"/>
    <x v="2"/>
  </r>
  <r>
    <s v="E-20260226-0543"/>
    <s v="S-20260226-01"/>
    <x v="45"/>
    <n v="1"/>
    <n v="15"/>
    <n v="15"/>
    <m/>
    <m/>
    <m/>
    <n v="2"/>
    <n v="1"/>
    <n v="2"/>
    <s v="1-2"/>
    <m/>
    <s v="Tempo 2-1-2; RIR 1-2"/>
    <x v="2"/>
    <s v="2026-02-26T19:27:34.148Z"/>
    <x v="2"/>
  </r>
  <r>
    <s v="E-20260226-0544"/>
    <s v="S-20260226-01"/>
    <x v="45"/>
    <n v="2"/>
    <n v="15"/>
    <n v="12"/>
    <m/>
    <m/>
    <m/>
    <n v="2"/>
    <n v="1"/>
    <n v="2"/>
    <s v="2"/>
    <m/>
    <s v="Tempo 2-1-2; RIR 2"/>
    <x v="2"/>
    <s v="2026-02-26T19:30:40.457Z"/>
    <x v="2"/>
  </r>
  <r>
    <s v="E-20260226-0545"/>
    <s v="S-20260226-01"/>
    <x v="45"/>
    <n v="3"/>
    <n v="15"/>
    <n v="12"/>
    <m/>
    <m/>
    <m/>
    <n v="2"/>
    <n v="1"/>
    <n v="2"/>
    <s v="0-1"/>
    <m/>
    <s v="Tempo 2-1-2; RIR 0-1"/>
    <x v="2"/>
    <s v="2026-02-26T19:34:03.644Z"/>
    <x v="2"/>
  </r>
  <r>
    <s v="E-20260226-0546"/>
    <s v="S-20260226-01"/>
    <x v="21"/>
    <n v="1"/>
    <n v="42.5"/>
    <n v="12"/>
    <m/>
    <m/>
    <m/>
    <n v="2"/>
    <n v="1"/>
    <n v="2"/>
    <s v="1"/>
    <m/>
    <s v="Tempo 2-1-2 RIR 1"/>
    <x v="2"/>
    <s v="2026-02-26T19:36:39.475Z"/>
    <x v="4"/>
  </r>
  <r>
    <s v="E-20260226-0547"/>
    <s v="S-20260226-01"/>
    <x v="21"/>
    <n v="2"/>
    <n v="42.5"/>
    <n v="12"/>
    <m/>
    <m/>
    <m/>
    <n v="2"/>
    <n v="1"/>
    <n v="2"/>
    <s v="0"/>
    <m/>
    <s v="Tempo 2-1-2 RIR 0"/>
    <x v="2"/>
    <s v="2026-02-26T19:38:41.588Z"/>
    <x v="4"/>
  </r>
  <r>
    <s v="E-20260226-0548"/>
    <s v="S-20260226-01"/>
    <x v="21"/>
    <n v="3"/>
    <n v="42.5"/>
    <n v="12"/>
    <m/>
    <m/>
    <m/>
    <n v="2"/>
    <n v="1"/>
    <n v="2"/>
    <s v="1"/>
    <m/>
    <s v="Tempo 2-1-2 RIR 1; longer rest due to a call"/>
    <x v="2"/>
    <s v="2026-02-26T19:47:01.305Z"/>
    <x v="4"/>
  </r>
  <r>
    <s v="E-20260226-0549"/>
    <s v="S-20260226-01"/>
    <x v="21"/>
    <n v="4"/>
    <n v="42.5"/>
    <n v="9"/>
    <m/>
    <m/>
    <m/>
    <n v="2"/>
    <n v="1"/>
    <n v="2"/>
    <s v="1"/>
    <m/>
    <s v="Tempo 2-1-2 RIR 1; longer rest due to a call"/>
    <x v="2"/>
    <s v="2026-02-26T19:47:04.171Z"/>
    <x v="4"/>
  </r>
  <r>
    <s v="E-20260226-0550"/>
    <s v="S-20260226-01"/>
    <x v="30"/>
    <n v="1"/>
    <n v="12.5"/>
    <n v="12"/>
    <m/>
    <m/>
    <m/>
    <n v="1"/>
    <n v="1"/>
    <n v="3"/>
    <s v="1-2"/>
    <m/>
    <s v="Tempo 1-1-3; RIR 1-2"/>
    <x v="2"/>
    <s v="2026-02-26T19:56:00.016Z"/>
    <x v="4"/>
  </r>
  <r>
    <s v="E-20260226-0551"/>
    <s v="S-20260226-01"/>
    <x v="30"/>
    <n v="2"/>
    <n v="12.5"/>
    <n v="12"/>
    <m/>
    <m/>
    <m/>
    <n v="1"/>
    <n v="1"/>
    <n v="3"/>
    <s v="1-2"/>
    <m/>
    <s v="Tempo 1-1-3; RIR 1-2"/>
    <x v="2"/>
    <s v="2026-02-26T19:56:01.305Z"/>
    <x v="4"/>
  </r>
  <r>
    <s v="E-20260226-0552"/>
    <s v="S-20260226-01"/>
    <x v="30"/>
    <n v="3"/>
    <n v="12.5"/>
    <n v="10"/>
    <m/>
    <m/>
    <m/>
    <n v="1"/>
    <n v="1"/>
    <n v="3"/>
    <s v="1"/>
    <m/>
    <s v="Tempo 1-1-3; RIR 1"/>
    <x v="2"/>
    <s v="2026-02-26T19:57:13.588Z"/>
    <x v="4"/>
  </r>
  <r>
    <s v="E-20260226-0553"/>
    <s v="S-20260226-01"/>
    <x v="42"/>
    <n v="1"/>
    <n v="6"/>
    <n v="15"/>
    <m/>
    <m/>
    <m/>
    <n v="2"/>
    <n v="1"/>
    <n v="2"/>
    <s v="2"/>
    <m/>
    <s v="Tempo 2-1-2; RIR 2"/>
    <x v="2"/>
    <s v="2026-02-26T19:59:38.010Z"/>
    <x v="3"/>
  </r>
  <r>
    <s v="E-20260226-0554"/>
    <s v="S-20260226-01"/>
    <x v="42"/>
    <n v="2"/>
    <n v="6"/>
    <n v="15"/>
    <m/>
    <m/>
    <m/>
    <n v="2"/>
    <n v="2"/>
    <n v="2"/>
    <s v="1-2"/>
    <m/>
    <s v="Tempo 2-2-2; RIR 1-2; 2 sec hold at top"/>
    <x v="2"/>
    <s v="2026-02-26T20:02:54.070Z"/>
    <x v="3"/>
  </r>
  <r>
    <s v="E-20260226-0555"/>
    <s v="S-20260226-01"/>
    <x v="42"/>
    <n v="3"/>
    <n v="6"/>
    <n v="15"/>
    <m/>
    <m/>
    <m/>
    <n v="2"/>
    <n v="2"/>
    <n v="2"/>
    <s v="1-2"/>
    <m/>
    <s v="Tempo 2-2-2; RIR 1-2; 2 sec hold at top"/>
    <x v="2"/>
    <s v="2026-02-26T20:05:31.160Z"/>
    <x v="3"/>
  </r>
  <r>
    <s v="E-20260226-0556"/>
    <s v="S-20260226-01"/>
    <x v="55"/>
    <n v="1"/>
    <m/>
    <m/>
    <n v="600"/>
    <n v="3.25"/>
    <s v="mi"/>
    <m/>
    <m/>
    <m/>
    <m/>
    <m/>
    <m/>
    <x v="2"/>
    <s v="2026-02-26T20:18:08.667Z"/>
    <x v="9"/>
  </r>
  <r>
    <s v="E-20260228-0557"/>
    <s v="S-20260228-01"/>
    <x v="33"/>
    <n v="1"/>
    <n v="0"/>
    <n v="8"/>
    <m/>
    <m/>
    <m/>
    <n v="3"/>
    <n v="2"/>
    <n v="1"/>
    <m/>
    <m/>
    <s v="A. Bodyweight Split Squat 2 × 8 per side Tempo 3-2-1; 2 plates on the ground for my back foot"/>
    <x v="2"/>
    <s v="2026-02-28T17:08:22.936Z"/>
    <x v="7"/>
  </r>
  <r>
    <s v="E-20260228-0558"/>
    <s v="S-20260228-01"/>
    <x v="33"/>
    <n v="2"/>
    <n v="0"/>
    <n v="8"/>
    <m/>
    <m/>
    <m/>
    <n v="3"/>
    <n v="2"/>
    <n v="1"/>
    <m/>
    <m/>
    <s v="A. Bodyweight Split Squat 2 × 8 per side Tempo 3-2-1; 2 plates on the ground for my back foot"/>
    <x v="2"/>
    <s v="2026-02-28T17:10:30.395Z"/>
    <x v="7"/>
  </r>
  <r>
    <s v="E-20260228-0559"/>
    <s v="S-20260228-01"/>
    <x v="48"/>
    <n v="1"/>
    <n v="45"/>
    <n v="15"/>
    <m/>
    <m/>
    <m/>
    <m/>
    <m/>
    <m/>
    <m/>
    <m/>
    <s v="Slow and controlled reps"/>
    <x v="2"/>
    <s v="2026-02-28T17:13:34.251Z"/>
    <x v="7"/>
  </r>
  <r>
    <s v="E-20260228-0560"/>
    <s v="S-20260228-01"/>
    <x v="48"/>
    <n v="2"/>
    <n v="45"/>
    <n v="15"/>
    <m/>
    <m/>
    <m/>
    <m/>
    <m/>
    <m/>
    <m/>
    <m/>
    <s v="Slow and controlled reps"/>
    <x v="2"/>
    <s v="2026-02-28T17:15:55.333Z"/>
    <x v="7"/>
  </r>
  <r>
    <s v="E-20260228-0561"/>
    <s v="S-20260228-01"/>
    <x v="34"/>
    <n v="1"/>
    <n v="120"/>
    <n v="8"/>
    <m/>
    <m/>
    <m/>
    <n v="3"/>
    <n v="1"/>
    <n v="1"/>
    <s v="1-2"/>
    <m/>
    <s v="60# dbs; Tempo 3-1-1 RIR 1-2"/>
    <x v="2"/>
    <s v="2026-02-28T17:19:20.108Z"/>
    <x v="7"/>
  </r>
  <r>
    <s v="E-20260228-0562"/>
    <s v="S-20260228-01"/>
    <x v="34"/>
    <n v="2"/>
    <n v="120"/>
    <n v="8"/>
    <m/>
    <m/>
    <m/>
    <n v="3"/>
    <n v="1"/>
    <n v="1"/>
    <s v="1-2"/>
    <m/>
    <s v="60# dbs; Tempo 3-1-1 RIR 1-2"/>
    <x v="2"/>
    <s v="2026-02-28T17:21:21.077Z"/>
    <x v="7"/>
  </r>
  <r>
    <s v="E-20260228-0563"/>
    <s v="S-20260228-01"/>
    <x v="34"/>
    <n v="3"/>
    <n v="120"/>
    <n v="8"/>
    <m/>
    <m/>
    <m/>
    <n v="3"/>
    <n v="1"/>
    <n v="1"/>
    <s v="1-2"/>
    <m/>
    <s v="60# dbs; Tempo 3-1-1 RIR 1-2"/>
    <x v="2"/>
    <s v="2026-02-28T17:23:39.229Z"/>
    <x v="7"/>
  </r>
  <r>
    <s v="E-20260228-0564"/>
    <s v="S-20260228-01"/>
    <x v="46"/>
    <n v="1"/>
    <n v="15"/>
    <n v="8"/>
    <m/>
    <m/>
    <m/>
    <n v="2"/>
    <n v="1"/>
    <n v="2"/>
    <s v="1"/>
    <m/>
    <s v="Tempo 2-1-2; tough. RIR 1; Cramp in right arch while doing left leg"/>
    <x v="2"/>
    <s v="2026-02-28T17:27:42.935Z"/>
    <x v="7"/>
  </r>
  <r>
    <s v="E-20260228-0565"/>
    <s v="S-20260228-01"/>
    <x v="46"/>
    <n v="2"/>
    <n v="15"/>
    <n v="8"/>
    <m/>
    <m/>
    <m/>
    <n v="2"/>
    <n v="1"/>
    <n v="2"/>
    <s v="1"/>
    <m/>
    <s v="Tempo 2-1-2; tough. RIR 1; Cramp in right arch while doing left leg"/>
    <x v="2"/>
    <s v="2026-02-28T17:30:37.766Z"/>
    <x v="7"/>
  </r>
  <r>
    <s v="E-20260228-0566"/>
    <s v="S-20260228-01"/>
    <x v="46"/>
    <n v="3"/>
    <n v="20"/>
    <n v="8"/>
    <m/>
    <m/>
    <m/>
    <n v="2"/>
    <n v="1"/>
    <n v="2"/>
    <s v="right"/>
    <m/>
    <s v="Tempo 2-1-2; RIR right 1-2; RIR left 1"/>
    <x v="2"/>
    <s v="2026-02-28T17:35:15.680Z"/>
    <x v="7"/>
  </r>
  <r>
    <s v="E-20260228-0567"/>
    <s v="S-20260228-01"/>
    <x v="39"/>
    <n v="1"/>
    <n v="20"/>
    <m/>
    <n v="10"/>
    <m/>
    <m/>
    <n v="2"/>
    <n v="1"/>
    <n v="1"/>
    <m/>
    <m/>
    <s v="Tempo 2-1-1"/>
    <x v="2"/>
    <s v="2026-02-28T17:38:20.238Z"/>
    <x v="7"/>
  </r>
  <r>
    <s v="E-20260228-0568"/>
    <s v="S-20260228-01"/>
    <x v="39"/>
    <n v="2"/>
    <n v="20"/>
    <m/>
    <n v="10"/>
    <m/>
    <m/>
    <n v="2"/>
    <n v="1"/>
    <n v="1"/>
    <m/>
    <m/>
    <s v="Tempo 2-1-1"/>
    <x v="2"/>
    <s v="2026-02-28T17:42:49.244Z"/>
    <x v="7"/>
  </r>
  <r>
    <s v="E-20260228-0569"/>
    <s v="S-20260228-01"/>
    <x v="47"/>
    <n v="1"/>
    <n v="75"/>
    <n v="12"/>
    <m/>
    <m/>
    <m/>
    <n v="2"/>
    <n v="1"/>
    <n v="2"/>
    <s v="2"/>
    <m/>
    <s v="Tempo 2-1-2; RIR 2"/>
    <x v="2"/>
    <s v="2026-02-28T17:44:54.455Z"/>
    <x v="7"/>
  </r>
  <r>
    <s v="E-20260228-0570"/>
    <s v="S-20260228-01"/>
    <x v="47"/>
    <n v="2"/>
    <n v="95"/>
    <n v="12"/>
    <m/>
    <m/>
    <m/>
    <n v="2"/>
    <n v="1"/>
    <n v="2"/>
    <s v="1-2"/>
    <m/>
    <s v="Tempo 2-1-2; RIR 1-2"/>
    <x v="2"/>
    <s v="2026-02-28T17:47:08.129Z"/>
    <x v="7"/>
  </r>
  <r>
    <s v="E-20260228-0571"/>
    <s v="S-20260228-01"/>
    <x v="47"/>
    <n v="3"/>
    <n v="95"/>
    <n v="12"/>
    <m/>
    <m/>
    <m/>
    <n v="2"/>
    <n v="1"/>
    <n v="2"/>
    <s v="0-1"/>
    <m/>
    <s v="Tempo 2-1-2; RIR 0-1"/>
    <x v="2"/>
    <s v="2026-02-28T17:50:17.819Z"/>
    <x v="7"/>
  </r>
  <r>
    <s v="E-20260228-0572"/>
    <s v="S-20260228-01"/>
    <x v="49"/>
    <n v="1"/>
    <n v="0"/>
    <m/>
    <n v="30"/>
    <m/>
    <m/>
    <m/>
    <m/>
    <m/>
    <m/>
    <m/>
    <s v="Instead of elbow I tried palm of hand / extended arm to see if that was more comfortable. It was easier on my right shoulder compared to leaning on my elbow"/>
    <x v="2"/>
    <s v="2026-02-28T17:55:30.042Z"/>
    <x v="6"/>
  </r>
  <r>
    <s v="E-20260228-0573"/>
    <s v="S-20260228-01"/>
    <x v="49"/>
    <n v="2"/>
    <n v="0"/>
    <m/>
    <n v="36"/>
    <m/>
    <m/>
    <m/>
    <m/>
    <m/>
    <m/>
    <m/>
    <s v="This set on elbow away from floor; left felt okay; right was okay. Don’t love the feeing but no pain today. Maybe feeling a bit of instability yet. Focused on not ‘sinking’ into the shoulder"/>
    <x v="2"/>
    <s v="2026-02-28T17:59:25.683Z"/>
    <x v="6"/>
  </r>
  <r>
    <s v="E-20260228-0574"/>
    <s v="S-20260228-01"/>
    <x v="32"/>
    <n v="1"/>
    <m/>
    <m/>
    <n v="300"/>
    <n v="0.78"/>
    <s v="mi"/>
    <m/>
    <m/>
    <m/>
    <m/>
    <s v="2026-02-28T18:14:13.126Z"/>
    <s v="Erg C2 WOD: 5,4,3,2,1 min intervals. 2 min rest between intervals "/>
    <x v="2"/>
    <s v="2026-02-28T18:14:19.784Z"/>
    <x v="1"/>
  </r>
  <r>
    <s v="E-20260228-0575"/>
    <s v="S-20260228-01"/>
    <x v="32"/>
    <n v="2"/>
    <m/>
    <m/>
    <n v="240"/>
    <n v="0.62"/>
    <s v="mi"/>
    <m/>
    <m/>
    <m/>
    <m/>
    <s v="2026-02-28T18:14:13.126Z"/>
    <s v="Erg C2 WOD: 5,4,3,2,1 min intervals. 2 min rest between intervals "/>
    <x v="2"/>
    <s v="2026-02-28T18:14:34.374Z"/>
    <x v="1"/>
  </r>
  <r>
    <s v="E-20260228-0576"/>
    <s v="S-20260228-01"/>
    <x v="32"/>
    <n v="3"/>
    <m/>
    <m/>
    <n v="60"/>
    <n v="0.16"/>
    <s v="mi"/>
    <m/>
    <m/>
    <m/>
    <m/>
    <s v="2026-02-28T18:14:13.126Z"/>
    <s v="Erg C2 WOD: 5,4,3,2,1 min intervals. 2 min rest between intervals "/>
    <x v="2"/>
    <s v="2026-02-28T18:16:21.560Z"/>
    <x v="1"/>
  </r>
  <r>
    <s v="E-20260301-0577"/>
    <s v="S-20260301-01"/>
    <x v="32"/>
    <n v="1"/>
    <m/>
    <m/>
    <n v="300"/>
    <n v="0.81"/>
    <s v="mi"/>
    <m/>
    <m/>
    <m/>
    <m/>
    <m/>
    <s v="Warm up"/>
    <x v="2"/>
    <s v="2026-03-01T16:14:54.356Z"/>
    <x v="1"/>
  </r>
  <r>
    <s v="E-20260301-0578"/>
    <s v="S-20260301-01"/>
    <x v="56"/>
    <n v="1"/>
    <n v="0"/>
    <n v="15"/>
    <m/>
    <m/>
    <m/>
    <m/>
    <m/>
    <m/>
    <m/>
    <m/>
    <s v="Red band"/>
    <x v="2"/>
    <s v="2026-03-01T16:19:50.943Z"/>
    <x v="5"/>
  </r>
  <r>
    <s v="E-20260301-0579"/>
    <s v="S-20260301-01"/>
    <x v="56"/>
    <n v="2"/>
    <n v="0"/>
    <n v="15"/>
    <m/>
    <m/>
    <m/>
    <m/>
    <m/>
    <m/>
    <m/>
    <m/>
    <s v="Red band"/>
    <x v="2"/>
    <s v="2026-03-01T16:22:23.634Z"/>
    <x v="5"/>
  </r>
  <r>
    <s v="E-20260301-0580"/>
    <s v="S-20260301-01"/>
    <x v="52"/>
    <n v="1"/>
    <n v="0"/>
    <n v="12"/>
    <m/>
    <m/>
    <m/>
    <m/>
    <m/>
    <m/>
    <m/>
    <m/>
    <s v="Red band double up"/>
    <x v="2"/>
    <s v="2026-03-01T16:24:17.017Z"/>
    <x v="5"/>
  </r>
  <r>
    <s v="E-20260301-0581"/>
    <s v="S-20260301-01"/>
    <x v="52"/>
    <n v="2"/>
    <n v="0"/>
    <n v="12"/>
    <m/>
    <m/>
    <m/>
    <m/>
    <m/>
    <m/>
    <m/>
    <m/>
    <s v="Red band double up"/>
    <x v="2"/>
    <s v="2026-03-01T16:26:21.100Z"/>
    <x v="5"/>
  </r>
  <r>
    <s v="E-20260301-0582"/>
    <s v="S-20260301-01"/>
    <x v="57"/>
    <n v="1"/>
    <n v="0"/>
    <n v="10"/>
    <m/>
    <m/>
    <m/>
    <n v="4"/>
    <n v="1"/>
    <n v="1"/>
    <m/>
    <m/>
    <s v="High bar; tempo 4-1-1"/>
    <x v="2"/>
    <s v="2026-03-01T16:29:22.207Z"/>
    <x v="3"/>
  </r>
  <r>
    <s v="E-20260301-0583"/>
    <s v="S-20260301-01"/>
    <x v="57"/>
    <n v="2"/>
    <n v="0"/>
    <n v="6"/>
    <m/>
    <m/>
    <m/>
    <n v="4"/>
    <n v="1"/>
    <n v="1"/>
    <m/>
    <m/>
    <s v="Flat bench; tempo 4-1-1"/>
    <x v="2"/>
    <s v="2026-03-01T16:30:58.113Z"/>
    <x v="3"/>
  </r>
  <r>
    <s v="E-20260301-0584"/>
    <s v="S-20260301-01"/>
    <x v="4"/>
    <n v="1"/>
    <n v="25"/>
    <n v="10"/>
    <m/>
    <m/>
    <m/>
    <m/>
    <m/>
    <m/>
    <m/>
    <m/>
    <s v="Warm up"/>
    <x v="2"/>
    <s v="2026-03-01T16:33:51.541Z"/>
    <x v="3"/>
  </r>
  <r>
    <s v="E-20260301-0585"/>
    <s v="S-20260301-01"/>
    <x v="4"/>
    <n v="2"/>
    <n v="115"/>
    <n v="8"/>
    <m/>
    <m/>
    <m/>
    <n v="3"/>
    <n v="1"/>
    <n v="1"/>
    <s v="2"/>
    <m/>
    <s v="Felt good. Tempo strict 3-1-1; RIR 2; focused on squeezing shoulder blades together a bit to keep the right should locked in plane"/>
    <x v="2"/>
    <s v="2026-03-01T16:36:51.660Z"/>
    <x v="3"/>
  </r>
  <r>
    <s v="E-20260301-0586"/>
    <s v="S-20260301-01"/>
    <x v="4"/>
    <n v="3"/>
    <n v="115"/>
    <n v="8"/>
    <m/>
    <m/>
    <m/>
    <n v="3"/>
    <n v="1"/>
    <n v="1"/>
    <s v="2"/>
    <m/>
    <s v="Felt good. Tempo strict 3-1-1; RIR 2; focused on squeezing shoulder blades together a bit to keep the right should locked in plane"/>
    <x v="2"/>
    <s v="2026-03-01T16:38:47.817Z"/>
    <x v="3"/>
  </r>
  <r>
    <s v="E-20260301-0587"/>
    <s v="S-20260301-01"/>
    <x v="4"/>
    <n v="4"/>
    <n v="115"/>
    <n v="8"/>
    <m/>
    <m/>
    <m/>
    <n v="3"/>
    <n v="1"/>
    <n v="1"/>
    <s v="1-2"/>
    <m/>
    <s v="Tempo strict 3-1-1; RIR 1-2"/>
    <x v="2"/>
    <s v="2026-03-01T16:41:22.021Z"/>
    <x v="3"/>
  </r>
  <r>
    <s v="E-20260301-0588"/>
    <s v="S-20260301-01"/>
    <x v="4"/>
    <n v="5"/>
    <n v="120"/>
    <n v="7"/>
    <m/>
    <m/>
    <m/>
    <n v="3"/>
    <n v="1"/>
    <n v="1"/>
    <s v="1"/>
    <m/>
    <s v="Tempo strict 3-1-1; RIR 1"/>
    <x v="2"/>
    <s v="2026-03-01T16:43:48.182Z"/>
    <x v="3"/>
  </r>
  <r>
    <s v="E-20260301-0589"/>
    <s v="S-20260301-01"/>
    <x v="5"/>
    <n v="1"/>
    <n v="50"/>
    <n v="7"/>
    <m/>
    <m/>
    <m/>
    <n v="2"/>
    <n v="1"/>
    <n v="1"/>
    <s v="1"/>
    <m/>
    <s v="Bench at 2 (~15-30 degrees?); tempo 2-1-1; RIR 1"/>
    <x v="2"/>
    <s v="2026-03-01T16:47:49.080Z"/>
    <x v="3"/>
  </r>
  <r>
    <s v="E-20260301-0590"/>
    <s v="S-20260301-01"/>
    <x v="5"/>
    <n v="2"/>
    <n v="50"/>
    <n v="5"/>
    <m/>
    <m/>
    <m/>
    <n v="2"/>
    <n v="1"/>
    <n v="1"/>
    <s v="1"/>
    <m/>
    <s v="Trap started getting involved so I stopped; Bench at 2 (~15-30 degrees?); tempo 2-1-1; RIR 1"/>
    <x v="2"/>
    <s v="2026-03-01T16:50:46.455Z"/>
    <x v="3"/>
  </r>
  <r>
    <s v="E-20260301-0591"/>
    <s v="S-20260301-01"/>
    <x v="5"/>
    <n v="3"/>
    <n v="45"/>
    <n v="6"/>
    <m/>
    <m/>
    <m/>
    <n v="2"/>
    <n v="1"/>
    <n v="2"/>
    <s v="1-2"/>
    <m/>
    <s v="Dropped weight to prevent trap shrug; tempo 2-1-2; RIR 1-2; slight right ant tightness but no pain of note right now. "/>
    <x v="2"/>
    <s v="2026-03-01T16:54:20.576Z"/>
    <x v="3"/>
  </r>
  <r>
    <s v="E-20260301-0592"/>
    <s v="S-20260301-01"/>
    <x v="58"/>
    <n v="1"/>
    <n v="15"/>
    <n v="10"/>
    <m/>
    <m/>
    <m/>
    <n v="2"/>
    <n v="2"/>
    <n v="1"/>
    <s v="1-2"/>
    <m/>
    <s v="Tempo 2-2-1; RIR 1-2; Plate at 15; cable height at 10; right ant capsule tight on reps 1-3, then no issues. I think self corrected the path plane "/>
    <x v="2"/>
    <s v="2026-03-01T16:59:50.293Z"/>
    <x v="3"/>
  </r>
  <r>
    <s v="E-20260301-0593"/>
    <s v="S-20260301-01"/>
    <x v="58"/>
    <n v="2"/>
    <n v="15"/>
    <n v="10"/>
    <m/>
    <m/>
    <m/>
    <n v="2"/>
    <n v="2"/>
    <n v="1"/>
    <s v="1-2"/>
    <m/>
    <s v="Tempo 2-2-1; RIR 1-2; Plate at 15; cable height at 10; right ant capsule tight on reps 1-3, then no issues. I think self corrected the path plane "/>
    <x v="2"/>
    <s v="2026-03-01T17:01:58.235Z"/>
    <x v="3"/>
  </r>
  <r>
    <s v="E-20260301-0594"/>
    <s v="S-20260301-01"/>
    <x v="58"/>
    <n v="3"/>
    <n v="15"/>
    <n v="10"/>
    <m/>
    <m/>
    <m/>
    <n v="2"/>
    <n v="2"/>
    <n v="1"/>
    <s v="0-1"/>
    <m/>
    <s v="Tempo 2-2-1; RIR 0-1; Plate at 15; cable height at 10; right ant capsule tight on reps 1-3, then no issues. I think self corrected the path plane "/>
    <x v="2"/>
    <s v="2026-03-01T17:05:06.014Z"/>
    <x v="3"/>
  </r>
  <r>
    <s v="E-20260301-0595"/>
    <s v="S-20260301-01"/>
    <x v="59"/>
    <n v="1"/>
    <n v="20"/>
    <n v="10"/>
    <m/>
    <m/>
    <m/>
    <n v="2"/>
    <m/>
    <n v="2"/>
    <s v="1-2"/>
    <m/>
    <s v="Tempo 2–2-2; RIR 1-2; cable height at 15"/>
    <x v="2"/>
    <s v="2026-03-01T17:09:21.541Z"/>
    <x v="3"/>
  </r>
  <r>
    <s v="E-20260301-0596"/>
    <s v="S-20260301-01"/>
    <x v="59"/>
    <n v="2"/>
    <n v="20"/>
    <n v="12"/>
    <m/>
    <m/>
    <m/>
    <n v="2"/>
    <n v="2"/>
    <n v="2"/>
    <s v="1-2"/>
    <m/>
    <s v="Tempo 2-2-2; RIR 1-2"/>
    <x v="2"/>
    <s v="2026-03-01T17:12:03.898Z"/>
    <x v="3"/>
  </r>
  <r>
    <s v="E-20260301-0597"/>
    <s v="S-20260301-01"/>
    <x v="59"/>
    <n v="3"/>
    <n v="20"/>
    <n v="12"/>
    <m/>
    <m/>
    <m/>
    <n v="2"/>
    <n v="2"/>
    <n v="2"/>
    <s v="1-2"/>
    <m/>
    <s v="Tempo 2-2-2; RIR 1-2"/>
    <x v="2"/>
    <s v="2026-03-01T17:14:43.799Z"/>
    <x v="3"/>
  </r>
  <r>
    <s v="E-20260301-0598"/>
    <s v="S-20260301-01"/>
    <x v="21"/>
    <n v="1"/>
    <n v="42.5"/>
    <n v="12"/>
    <m/>
    <m/>
    <m/>
    <n v="2"/>
    <n v="1"/>
    <n v="2"/>
    <s v="1-2"/>
    <m/>
    <s v="Tempo 2-1-2, RIR 1-2"/>
    <x v="2"/>
    <s v="2026-03-01T17:18:06.399Z"/>
    <x v="4"/>
  </r>
  <r>
    <s v="E-20260301-0599"/>
    <s v="S-20260301-01"/>
    <x v="21"/>
    <n v="2"/>
    <n v="42.5"/>
    <n v="9"/>
    <m/>
    <m/>
    <m/>
    <n v="2"/>
    <n v="1"/>
    <n v="2"/>
    <s v="1"/>
    <m/>
    <s v="Tempo 2-1-2, RIR 1"/>
    <x v="2"/>
    <s v="2026-03-01T17:20:23.380Z"/>
    <x v="4"/>
  </r>
  <r>
    <s v="E-20260301-0600"/>
    <s v="S-20260301-01"/>
    <x v="21"/>
    <n v="3"/>
    <n v="42.5"/>
    <n v="9"/>
    <m/>
    <m/>
    <m/>
    <n v="2"/>
    <n v="1"/>
    <n v="2"/>
    <s v="0"/>
    <m/>
    <s v="Tempo 2-1-2, RIR 0"/>
    <x v="2"/>
    <s v="2026-03-01T17:22:37.881Z"/>
    <x v="4"/>
  </r>
  <r>
    <s v="E-20260301-0601"/>
    <s v="S-20260301-01"/>
    <x v="38"/>
    <n v="1"/>
    <n v="12.5"/>
    <n v="9"/>
    <m/>
    <m/>
    <m/>
    <n v="3"/>
    <n v="1"/>
    <n v="2"/>
    <s v="1-2"/>
    <s v="2026-03-01T17:26:41.622Z"/>
    <s v="Tempo 3-1-2; RIR 1-2; superset to hit reps. "/>
    <x v="2"/>
    <s v="2026-03-01T17:27:26.952Z"/>
    <x v="4"/>
  </r>
  <r>
    <s v="E-20260301-0602"/>
    <s v="S-20260301-01"/>
    <x v="38"/>
    <n v="2"/>
    <n v="12.5"/>
    <n v="5"/>
    <m/>
    <m/>
    <m/>
    <n v="3"/>
    <n v="1"/>
    <n v="2"/>
    <s v="1-2"/>
    <s v="2026-03-01T17:26:41.622Z"/>
    <s v="Tempo 3-1-2; RIR 1-2; superset to hit reps. "/>
    <x v="2"/>
    <s v="2026-03-01T17:27:29.851Z"/>
    <x v="4"/>
  </r>
  <r>
    <s v="E-20260301-0603"/>
    <s v="S-20260301-01"/>
    <x v="38"/>
    <n v="3"/>
    <n v="12.5"/>
    <n v="9"/>
    <m/>
    <m/>
    <m/>
    <n v="3"/>
    <n v="1"/>
    <n v="2"/>
    <s v="1-2"/>
    <s v="2026-03-01T17:31:17.243Z"/>
    <s v="Tempo 3-1-2; RIR 1-2; superset to hit reps. "/>
    <x v="2"/>
    <s v="2026-03-01T17:31:19.787Z"/>
    <x v="4"/>
  </r>
  <r>
    <s v="E-20260301-0604"/>
    <s v="S-20260301-01"/>
    <x v="38"/>
    <n v="4"/>
    <n v="12.5"/>
    <n v="3"/>
    <m/>
    <m/>
    <m/>
    <n v="3"/>
    <n v="1"/>
    <n v="2"/>
    <s v="1-2"/>
    <s v="2026-03-01T17:31:17.243Z"/>
    <s v="Tempo 3-1-2; RIR 1-2; superset to hit reps. "/>
    <x v="2"/>
    <s v="2026-03-01T17:31:21.744Z"/>
    <x v="4"/>
  </r>
  <r>
    <s v="E-20260301-0605"/>
    <s v="S-20260301-01"/>
    <x v="38"/>
    <n v="5"/>
    <n v="12.5"/>
    <n v="6"/>
    <m/>
    <m/>
    <m/>
    <n v="3"/>
    <n v="1"/>
    <n v="2"/>
    <s v="0-1"/>
    <s v="2026-03-01T17:36:24.200Z"/>
    <s v="Tempo 3-1-2; RIR 0-1; superset to hit reps. "/>
    <x v="2"/>
    <s v="2026-03-01T17:36:39.065Z"/>
    <x v="4"/>
  </r>
  <r>
    <s v="E-20260301-0606"/>
    <s v="S-20260301-01"/>
    <x v="38"/>
    <n v="6"/>
    <n v="12.5"/>
    <n v="4"/>
    <m/>
    <m/>
    <m/>
    <n v="3"/>
    <n v="1"/>
    <n v="2"/>
    <s v="0-1"/>
    <s v="2026-03-01T17:36:24.200Z"/>
    <s v="Tempo 3-1-2; RIR 0-1; superset to hit reps. "/>
    <x v="2"/>
    <s v="2026-03-01T17:36:47.277Z"/>
    <x v="4"/>
  </r>
  <r>
    <s v="E-20260301-0607"/>
    <s v="S-20260301-01"/>
    <x v="18"/>
    <n v="1"/>
    <n v="150"/>
    <m/>
    <n v="75"/>
    <m/>
    <m/>
    <m/>
    <m/>
    <m/>
    <m/>
    <m/>
    <m/>
    <x v="2"/>
    <s v="2026-03-01T17:44:29.815Z"/>
    <x v="0"/>
  </r>
  <r>
    <s v="E-20260301-0608"/>
    <s v="S-20260301-01"/>
    <x v="18"/>
    <n v="2"/>
    <n v="150"/>
    <m/>
    <n v="70.199999999999989"/>
    <m/>
    <m/>
    <m/>
    <m/>
    <m/>
    <m/>
    <m/>
    <s v="Started to roll down fingers "/>
    <x v="2"/>
    <s v="2026-03-01T17:45:14.605Z"/>
    <x v="0"/>
  </r>
  <r>
    <s v="E-20260303-0609"/>
    <s v="S-20260303-01"/>
    <x v="55"/>
    <n v="1"/>
    <m/>
    <m/>
    <n v="300"/>
    <n v="1.1000000000000001"/>
    <s v="mi"/>
    <m/>
    <m/>
    <m/>
    <m/>
    <m/>
    <s v="Warm up; nose breathing only"/>
    <x v="2"/>
    <s v="2026-03-03T22:40:59.495Z"/>
    <x v="9"/>
  </r>
  <r>
    <s v="E-20260303-0610"/>
    <s v="S-20260303-01"/>
    <x v="12"/>
    <n v="1"/>
    <n v="15"/>
    <n v="12"/>
    <m/>
    <m/>
    <m/>
    <m/>
    <m/>
    <m/>
    <m/>
    <m/>
    <s v="Warm up"/>
    <x v="2"/>
    <s v="2026-03-03T22:46:20.455Z"/>
    <x v="1"/>
  </r>
  <r>
    <s v="E-20260303-0611"/>
    <s v="S-20260303-01"/>
    <x v="51"/>
    <n v="1"/>
    <n v="15"/>
    <n v="12"/>
    <m/>
    <m/>
    <m/>
    <m/>
    <m/>
    <m/>
    <m/>
    <m/>
    <s v="Warm up "/>
    <x v="2"/>
    <s v="2026-03-03T22:46:50.403Z"/>
    <x v="5"/>
  </r>
  <r>
    <s v="E-20260303-0612"/>
    <s v="S-20260303-01"/>
    <x v="51"/>
    <n v="2"/>
    <n v="15"/>
    <n v="12"/>
    <m/>
    <m/>
    <m/>
    <m/>
    <m/>
    <m/>
    <m/>
    <m/>
    <s v="Warm up "/>
    <x v="2"/>
    <s v="2026-03-03T22:46:51.308Z"/>
    <x v="5"/>
  </r>
  <r>
    <s v="E-20260303-0613"/>
    <s v="S-20260303-01"/>
    <x v="12"/>
    <n v="2"/>
    <n v="15"/>
    <n v="12"/>
    <m/>
    <m/>
    <m/>
    <m/>
    <m/>
    <m/>
    <m/>
    <m/>
    <m/>
    <x v="2"/>
    <s v="2026-03-03T22:46:57.715Z"/>
    <x v="1"/>
  </r>
  <r>
    <s v="E-20260303-0614"/>
    <s v="S-20260303-01"/>
    <x v="10"/>
    <n v="1"/>
    <n v="60"/>
    <m/>
    <n v="60"/>
    <m/>
    <m/>
    <m/>
    <m/>
    <m/>
    <m/>
    <s v="2026-03-03T23:03:31.895Z"/>
    <s v="2.5 mph; 0 miles incline; went continuously 1 min left then immediately right then right back to left and so on. "/>
    <x v="2"/>
    <s v="2026-03-03T23:03:34.020Z"/>
    <x v="0"/>
  </r>
  <r>
    <s v="E-20260303-0615"/>
    <s v="S-20260303-01"/>
    <x v="10"/>
    <n v="2"/>
    <n v="60"/>
    <m/>
    <n v="60"/>
    <m/>
    <m/>
    <m/>
    <m/>
    <m/>
    <m/>
    <s v="2026-03-03T23:03:31.895Z"/>
    <s v="2.5 mph; 0 miles incline; went continuously 1 min left then immediately right then right back to left and so on. "/>
    <x v="2"/>
    <s v="2026-03-03T23:03:35.430Z"/>
    <x v="0"/>
  </r>
  <r>
    <s v="E-20260303-0616"/>
    <s v="S-20260303-01"/>
    <x v="10"/>
    <n v="3"/>
    <n v="60"/>
    <m/>
    <n v="60"/>
    <m/>
    <m/>
    <m/>
    <m/>
    <m/>
    <m/>
    <s v="2026-03-03T23:03:37.348Z"/>
    <s v="2.5 mph; 0 miles incline; went continuously 1 min left then immediately right then right back to left and so on. "/>
    <x v="2"/>
    <s v="2026-03-03T23:03:37.887Z"/>
    <x v="0"/>
  </r>
  <r>
    <s v="E-20260303-0617"/>
    <s v="S-20260303-01"/>
    <x v="10"/>
    <n v="4"/>
    <n v="60"/>
    <m/>
    <n v="60"/>
    <m/>
    <m/>
    <m/>
    <m/>
    <m/>
    <m/>
    <s v="2026-03-03T23:03:37.348Z"/>
    <s v="2.5 mph; 0 miles incline; went continuously 1 min left then immediately right then right back to left and so on. "/>
    <x v="2"/>
    <s v="2026-03-03T23:03:39.008Z"/>
    <x v="0"/>
  </r>
  <r>
    <s v="E-20260303-0618"/>
    <s v="S-20260303-01"/>
    <x v="10"/>
    <n v="5"/>
    <n v="60"/>
    <m/>
    <n v="60"/>
    <m/>
    <m/>
    <m/>
    <m/>
    <m/>
    <m/>
    <s v="2026-03-03T23:03:41.112Z"/>
    <s v="2.5 mph; 0 miles incline; went continuously 1 min left then immediately right then right back to left and so on. "/>
    <x v="2"/>
    <s v="2026-03-03T23:03:41.680Z"/>
    <x v="0"/>
  </r>
  <r>
    <s v="E-20260303-0619"/>
    <s v="S-20260303-01"/>
    <x v="10"/>
    <n v="6"/>
    <n v="60"/>
    <m/>
    <n v="60"/>
    <m/>
    <m/>
    <m/>
    <m/>
    <m/>
    <m/>
    <s v="2026-03-03T23:03:41.112Z"/>
    <s v="2.5 mph; 0 miles incline; went continuously 1 min left then immediately right then right back to left and so on. "/>
    <x v="2"/>
    <s v="2026-03-03T23:03:42.902Z"/>
    <x v="0"/>
  </r>
  <r>
    <s v="E-20260303-0620"/>
    <s v="S-20260303-01"/>
    <x v="10"/>
    <n v="7"/>
    <n v="60"/>
    <m/>
    <n v="30"/>
    <m/>
    <m/>
    <m/>
    <m/>
    <m/>
    <m/>
    <s v="2026-03-03T23:03:48.008Z"/>
    <s v="2.5 mph; 0 miles incline; went continuously 1 min left then immediately right then right back to left and so on. "/>
    <x v="2"/>
    <s v="2026-03-03T23:03:49.007Z"/>
    <x v="0"/>
  </r>
  <r>
    <s v="E-20260303-0621"/>
    <s v="S-20260303-01"/>
    <x v="10"/>
    <n v="8"/>
    <n v="60"/>
    <m/>
    <n v="30"/>
    <m/>
    <m/>
    <m/>
    <m/>
    <m/>
    <m/>
    <s v="2026-03-03T23:03:48.008Z"/>
    <s v="2.5 mph; 0 miles incline; went continuously 1 min left then immediately right then right back to left and so on. "/>
    <x v="2"/>
    <s v="2026-03-03T23:03:50.129Z"/>
    <x v="0"/>
  </r>
  <r>
    <s v="E-20260303-0622"/>
    <s v="S-20260303-01"/>
    <x v="10"/>
    <n v="9"/>
    <n v="60"/>
    <m/>
    <n v="30"/>
    <m/>
    <m/>
    <m/>
    <m/>
    <m/>
    <m/>
    <s v="2026-03-03T23:03:48.008Z"/>
    <s v="2.5 mph; 0 miles incline; went continuously 1 min left then immediately right then right back to left and so on. "/>
    <x v="2"/>
    <s v="2026-03-03T23:03:51.048Z"/>
    <x v="0"/>
  </r>
  <r>
    <s v="E-20260303-0623"/>
    <s v="S-20260303-01"/>
    <x v="10"/>
    <n v="10"/>
    <n v="60"/>
    <m/>
    <n v="30"/>
    <m/>
    <m/>
    <m/>
    <m/>
    <m/>
    <m/>
    <s v="2026-03-03T23:03:48.008Z"/>
    <s v="2.5 mph; 0 miles incline; went continuously 1 min left then immediately right then right back to left and so on. "/>
    <x v="2"/>
    <s v="2026-03-03T23:03:52.021Z"/>
    <x v="0"/>
  </r>
  <r>
    <s v="E-20260303-0624"/>
    <s v="S-20260303-01"/>
    <x v="11"/>
    <n v="1"/>
    <n v="150"/>
    <n v="11"/>
    <m/>
    <m/>
    <m/>
    <n v="2"/>
    <n v="1"/>
    <n v="2"/>
    <s v="1-2"/>
    <m/>
    <s v="Tempo 2-1-2 RIR 1-2"/>
    <x v="2"/>
    <s v="2026-03-03T23:04:08.832Z"/>
    <x v="1"/>
  </r>
  <r>
    <s v="E-20260303-0625"/>
    <s v="S-20260303-01"/>
    <x v="11"/>
    <n v="2"/>
    <n v="150"/>
    <n v="9"/>
    <m/>
    <m/>
    <m/>
    <n v="2"/>
    <n v="1"/>
    <n v="2"/>
    <s v="1"/>
    <m/>
    <s v="Tempo 2-1-2 RIR 1; super humid in the gym today"/>
    <x v="2"/>
    <s v="2026-03-03T23:06:46.071Z"/>
    <x v="1"/>
  </r>
  <r>
    <s v="E-20260303-0626"/>
    <s v="S-20260303-01"/>
    <x v="11"/>
    <n v="3"/>
    <n v="150"/>
    <n v="9"/>
    <m/>
    <m/>
    <m/>
    <n v="2"/>
    <n v="1"/>
    <n v="2"/>
    <s v="1"/>
    <m/>
    <s v="Tempo 2-1-2 RIR 1; super humid in the gym today"/>
    <x v="2"/>
    <s v="2026-03-03T23:09:33.853Z"/>
    <x v="1"/>
  </r>
  <r>
    <s v="E-20260303-0627"/>
    <s v="S-20260303-01"/>
    <x v="11"/>
    <n v="4"/>
    <n v="150"/>
    <n v="9"/>
    <m/>
    <m/>
    <m/>
    <n v="2"/>
    <n v="1"/>
    <n v="2"/>
    <s v="1"/>
    <m/>
    <s v="Tempo 2-1-2 RIR 1; super humid in the gym today"/>
    <x v="2"/>
    <s v="2026-03-03T23:12:23.331Z"/>
    <x v="1"/>
  </r>
  <r>
    <s v="E-20260303-0628"/>
    <s v="S-20260303-01"/>
    <x v="24"/>
    <n v="1"/>
    <n v="60"/>
    <n v="11"/>
    <m/>
    <m/>
    <m/>
    <m/>
    <m/>
    <m/>
    <s v="1-2"/>
    <m/>
    <s v="2-1-2 tempo; RIR 1-2; bench at 30 degrees"/>
    <x v="2"/>
    <s v="2026-03-03T23:16:25.651Z"/>
    <x v="1"/>
  </r>
  <r>
    <s v="E-20260303-0629"/>
    <s v="S-20260303-01"/>
    <x v="24"/>
    <n v="2"/>
    <n v="60"/>
    <n v="10"/>
    <m/>
    <m/>
    <m/>
    <m/>
    <m/>
    <m/>
    <s v="1"/>
    <m/>
    <s v="2-1-2 tempo; RIR 1; bench at 30 degrees"/>
    <x v="2"/>
    <s v="2026-03-03T23:18:59.284Z"/>
    <x v="1"/>
  </r>
  <r>
    <s v="E-20260303-0630"/>
    <s v="S-20260303-01"/>
    <x v="24"/>
    <n v="3"/>
    <n v="60"/>
    <n v="8.5"/>
    <m/>
    <m/>
    <m/>
    <n v="2"/>
    <n v="1"/>
    <n v="2"/>
    <s v="1"/>
    <m/>
    <s v="Tempo 2-1-2; RIR 1; 1-second squeeze at top; RIR 1"/>
    <x v="2"/>
    <s v="2026-03-03T23:21:37.368Z"/>
    <x v="1"/>
  </r>
  <r>
    <s v="E-20260303-0631"/>
    <s v="S-20260303-01"/>
    <x v="12"/>
    <n v="3"/>
    <n v="30"/>
    <n v="15"/>
    <m/>
    <m/>
    <m/>
    <m/>
    <m/>
    <m/>
    <m/>
    <m/>
    <s v="Real. Not warmup; 2 second hold "/>
    <x v="2"/>
    <s v="2026-03-03T23:30:29.440Z"/>
    <x v="1"/>
  </r>
  <r>
    <s v="E-20260303-0632"/>
    <s v="S-20260303-01"/>
    <x v="12"/>
    <n v="4"/>
    <n v="35"/>
    <n v="15"/>
    <m/>
    <m/>
    <m/>
    <m/>
    <m/>
    <m/>
    <m/>
    <m/>
    <s v="Real. Not warmup; 2 second hold "/>
    <x v="2"/>
    <s v="2026-03-03T23:30:33.828Z"/>
    <x v="1"/>
  </r>
  <r>
    <s v="E-20260303-0633"/>
    <s v="S-20260303-01"/>
    <x v="12"/>
    <n v="5"/>
    <n v="35"/>
    <n v="20"/>
    <m/>
    <m/>
    <m/>
    <m/>
    <m/>
    <m/>
    <s v="1-2"/>
    <m/>
    <s v="Real. Not warmup; RIR 1-2; 2 second hold "/>
    <x v="2"/>
    <s v="2026-03-03T23:30:52.851Z"/>
    <x v="1"/>
  </r>
  <r>
    <s v="E-20260303-0634"/>
    <s v="S-20260303-01"/>
    <x v="25"/>
    <n v="1"/>
    <n v="20"/>
    <n v="15"/>
    <m/>
    <m/>
    <m/>
    <n v="2"/>
    <n v="1"/>
    <n v="2"/>
    <s v="2+"/>
    <m/>
    <s v="Tempo 2-1-2; RIR 2+"/>
    <x v="2"/>
    <s v="2026-03-03T23:35:03.019Z"/>
    <x v="2"/>
  </r>
  <r>
    <s v="E-20260303-0635"/>
    <s v="S-20260303-01"/>
    <x v="25"/>
    <n v="2"/>
    <n v="25"/>
    <n v="15"/>
    <m/>
    <m/>
    <m/>
    <n v="2"/>
    <n v="2"/>
    <n v="2"/>
    <s v="2"/>
    <m/>
    <s v="Tempo 2-2-2; RIR 2; 2 second squeeze "/>
    <x v="2"/>
    <s v="2026-03-03T23:39:26.792Z"/>
    <x v="2"/>
  </r>
  <r>
    <s v="E-20260303-0636"/>
    <s v="S-20260303-01"/>
    <x v="25"/>
    <n v="3"/>
    <n v="25"/>
    <n v="12"/>
    <m/>
    <m/>
    <m/>
    <n v="2"/>
    <n v="2"/>
    <n v="2"/>
    <s v="2"/>
    <m/>
    <s v="Tempo 2-2-2; RIR 2; 2 second squeeze "/>
    <x v="2"/>
    <s v="2026-03-03T23:42:58.092Z"/>
    <x v="2"/>
  </r>
  <r>
    <s v="E-20260303-0637"/>
    <s v="S-20260303-01"/>
    <x v="26"/>
    <n v="1"/>
    <n v="30"/>
    <n v="10"/>
    <m/>
    <m/>
    <m/>
    <n v="2"/>
    <n v="1"/>
    <n v="2"/>
    <s v="1-2"/>
    <m/>
    <s v="Tempo 2-1-2; RIR 1-2; left felt like a little more of a fight to anti rotate. Not much but a little"/>
    <x v="2"/>
    <s v="2026-03-03T23:46:18.656Z"/>
    <x v="6"/>
  </r>
  <r>
    <s v="E-20260303-0638"/>
    <s v="S-20260303-01"/>
    <x v="26"/>
    <n v="2"/>
    <n v="30"/>
    <n v="10"/>
    <m/>
    <m/>
    <m/>
    <n v="2"/>
    <n v="1"/>
    <n v="2"/>
    <s v="1-2"/>
    <m/>
    <s v="Tempo 2-1-2; 2 sec hold; RIR 1-2; left felt like a little more of a fight to anti rotate. Not much but a little"/>
    <x v="2"/>
    <s v="2026-03-03T23:48:43.036Z"/>
    <x v="6"/>
  </r>
  <r>
    <s v="E-20260303-0639"/>
    <s v="S-20260303-01"/>
    <x v="26"/>
    <n v="3"/>
    <n v="40"/>
    <n v="10"/>
    <m/>
    <m/>
    <m/>
    <n v="2"/>
    <n v="1"/>
    <n v="2"/>
    <s v="1-2"/>
    <m/>
    <s v="Tempo 2-1-2; 2 sec hold; RIR 1-2; left felt like a little more of a fight to anti rotate. Not much but a little"/>
    <x v="2"/>
    <s v="2026-03-03T23:51:53.790Z"/>
    <x v="6"/>
  </r>
  <r>
    <s v="E-20260303-0640"/>
    <s v="S-20260303-01"/>
    <x v="0"/>
    <n v="1"/>
    <n v="150"/>
    <m/>
    <n v="45"/>
    <m/>
    <m/>
    <m/>
    <m/>
    <m/>
    <m/>
    <m/>
    <m/>
    <x v="2"/>
    <s v="2026-03-03T23:55:21.748Z"/>
    <x v="0"/>
  </r>
  <r>
    <s v="E-20260303-0641"/>
    <s v="S-20260303-01"/>
    <x v="0"/>
    <n v="2"/>
    <n v="150"/>
    <m/>
    <n v="39.6"/>
    <m/>
    <m/>
    <m/>
    <m/>
    <m/>
    <m/>
    <m/>
    <m/>
    <x v="2"/>
    <s v="2026-03-03T23:57:21.654Z"/>
    <x v="0"/>
  </r>
  <r>
    <s v="E-20260305-0642"/>
    <s v="S-20260305-01"/>
    <x v="14"/>
    <n v="1"/>
    <n v="40"/>
    <n v="12"/>
    <m/>
    <m/>
    <m/>
    <n v="3"/>
    <n v="1"/>
    <n v="2"/>
    <s v="1-2"/>
    <m/>
    <s v="Tempo 3-1-2; RIR 1-2"/>
    <x v="2"/>
    <s v="2026-03-05T22:55:07.821Z"/>
    <x v="2"/>
  </r>
  <r>
    <s v="E-20260305-0643"/>
    <s v="S-20260305-01"/>
    <x v="14"/>
    <n v="2"/>
    <n v="40"/>
    <n v="12"/>
    <m/>
    <m/>
    <m/>
    <n v="3"/>
    <n v="1"/>
    <n v="2"/>
    <s v="1-2"/>
    <m/>
    <s v="Tempo 3-1-2; RIR 1-2"/>
    <x v="2"/>
    <s v="2026-03-05T22:57:16.384Z"/>
    <x v="2"/>
  </r>
  <r>
    <s v="E-20260305-0644"/>
    <s v="S-20260305-01"/>
    <x v="14"/>
    <n v="3"/>
    <n v="40"/>
    <n v="9"/>
    <m/>
    <m/>
    <m/>
    <n v="3"/>
    <n v="1"/>
    <n v="2"/>
    <s v="1"/>
    <m/>
    <s v="Tempo 3-1-2; RIR 1"/>
    <x v="2"/>
    <s v="2026-03-05T22:59:16.438Z"/>
    <x v="2"/>
  </r>
  <r>
    <s v="E-20260305-0645"/>
    <s v="S-20260305-01"/>
    <x v="14"/>
    <n v="4"/>
    <n v="40"/>
    <n v="9"/>
    <m/>
    <m/>
    <m/>
    <n v="3"/>
    <n v="1"/>
    <n v="2"/>
    <s v="1"/>
    <m/>
    <s v="Tempo 3-1-2; RIR 1"/>
    <x v="2"/>
    <s v="2026-03-05T23:01:39.755Z"/>
    <x v="2"/>
  </r>
  <r>
    <s v="E-20260305-0646"/>
    <s v="S-20260305-01"/>
    <x v="45"/>
    <n v="1"/>
    <n v="20"/>
    <n v="15"/>
    <m/>
    <m/>
    <m/>
    <n v="2"/>
    <n v="3"/>
    <n v="2"/>
    <s v="1-2"/>
    <m/>
    <s v="Tempo 2-3-2; RIR 1-2"/>
    <x v="2"/>
    <s v="2026-03-05T23:05:41.012Z"/>
    <x v="2"/>
  </r>
  <r>
    <s v="E-20260305-0647"/>
    <s v="S-20260305-01"/>
    <x v="45"/>
    <n v="2"/>
    <n v="20"/>
    <n v="15"/>
    <m/>
    <m/>
    <m/>
    <n v="2"/>
    <n v="1"/>
    <n v="2"/>
    <s v="1-2…"/>
    <m/>
    <s v="Tempo 2-1-2; RIR 1-2… I only changed the tempo because I misread the table. Not due to fatigue or anything. Just following what’s prescribed "/>
    <x v="2"/>
    <s v="2026-03-05T23:09:25.242Z"/>
    <x v="2"/>
  </r>
  <r>
    <s v="E-20260305-0648"/>
    <s v="S-20260305-01"/>
    <x v="45"/>
    <n v="3"/>
    <n v="20"/>
    <n v="15"/>
    <m/>
    <m/>
    <m/>
    <n v="2"/>
    <n v="1"/>
    <n v="2"/>
    <s v="1-2…"/>
    <m/>
    <s v="Tempo 2-1-2; RIR 1-2… I only changed the tempo because I misread the table. Not due to fatigue or anything. Just following what’s prescribed "/>
    <x v="2"/>
    <s v="2026-03-05T23:13:32.611Z"/>
    <x v="2"/>
  </r>
  <r>
    <s v="E-20260305-0649"/>
    <s v="S-20260305-01"/>
    <x v="21"/>
    <n v="1"/>
    <n v="47.5"/>
    <n v="12"/>
    <m/>
    <m/>
    <m/>
    <n v="2"/>
    <n v="1"/>
    <n v="2"/>
    <s v="1-2"/>
    <m/>
    <s v="This PF don’t have 2.5 weights. Just a 7.5# option; tempo 2-1-2; RIR 1-2"/>
    <x v="2"/>
    <s v="2026-03-05T23:15:31.535Z"/>
    <x v="4"/>
  </r>
  <r>
    <s v="E-20260305-0650"/>
    <s v="S-20260305-01"/>
    <x v="21"/>
    <n v="2"/>
    <n v="47.5"/>
    <n v="10"/>
    <m/>
    <m/>
    <m/>
    <n v="2"/>
    <n v="1"/>
    <n v="2"/>
    <s v="1"/>
    <m/>
    <s v="This PF don’t have 2.5 weights. Just a 7.5# option; tempo 2-1-2; RIR 1"/>
    <x v="2"/>
    <s v="2026-03-05T23:17:03.885Z"/>
    <x v="4"/>
  </r>
  <r>
    <s v="E-20260305-0651"/>
    <s v="S-20260305-01"/>
    <x v="21"/>
    <n v="3"/>
    <n v="47.5"/>
    <n v="8"/>
    <m/>
    <m/>
    <m/>
    <n v="2"/>
    <n v="1"/>
    <n v="2"/>
    <s v="1"/>
    <m/>
    <s v="This PF don’t have 2.5 weights. Just a 7.5# option; tempo 2-1-2; RIR 1"/>
    <x v="2"/>
    <s v="2026-03-05T23:18:45.934Z"/>
    <x v="4"/>
  </r>
  <r>
    <s v="E-20260305-0652"/>
    <s v="S-20260305-01"/>
    <x v="21"/>
    <n v="4"/>
    <n v="47.5"/>
    <n v="8"/>
    <m/>
    <m/>
    <m/>
    <n v="2"/>
    <n v="1"/>
    <n v="2"/>
    <s v="1"/>
    <m/>
    <s v="This PF don’t have 2.5 weights. Just a 7.5# option; tempo 2-1-2; RIR 1"/>
    <x v="2"/>
    <s v="2026-03-05T23:20:23.586Z"/>
    <x v="4"/>
  </r>
  <r>
    <s v="E-20260305-0653"/>
    <s v="S-20260305-01"/>
    <x v="30"/>
    <n v="1"/>
    <n v="12.5"/>
    <n v="12"/>
    <m/>
    <m/>
    <m/>
    <n v="1"/>
    <n v="1"/>
    <n v="3"/>
    <m/>
    <m/>
    <s v="Tempo 1-1-3"/>
    <x v="2"/>
    <s v="2026-03-05T23:25:54.568Z"/>
    <x v="4"/>
  </r>
  <r>
    <s v="E-20260305-0654"/>
    <s v="S-20260305-01"/>
    <x v="30"/>
    <n v="2"/>
    <n v="12.5"/>
    <n v="11"/>
    <m/>
    <m/>
    <m/>
    <n v="1"/>
    <n v="1"/>
    <n v="3"/>
    <s v="1-2"/>
    <m/>
    <s v="Tempo 1-1-3; RIR 1-2"/>
    <x v="2"/>
    <s v="2026-03-05T23:25:57.964Z"/>
    <x v="4"/>
  </r>
  <r>
    <s v="E-20260305-0655"/>
    <s v="S-20260305-01"/>
    <x v="30"/>
    <n v="3"/>
    <n v="12.5"/>
    <n v="12"/>
    <m/>
    <m/>
    <m/>
    <n v="1"/>
    <n v="1"/>
    <n v="3"/>
    <s v="1"/>
    <m/>
    <s v="Tempo 1-1-3; RIR 1"/>
    <x v="2"/>
    <s v="2026-03-05T23:28:42.433Z"/>
    <x v="4"/>
  </r>
  <r>
    <s v="E-20260305-0656"/>
    <s v="S-20260305-01"/>
    <x v="42"/>
    <n v="1"/>
    <n v="6"/>
    <n v="12"/>
    <m/>
    <m/>
    <m/>
    <n v="2"/>
    <n v="2"/>
    <n v="2"/>
    <s v="1-2"/>
    <m/>
    <s v="Tempo 2-2-2; RIR 1-2"/>
    <x v="2"/>
    <s v="2026-03-05T23:31:21.133Z"/>
    <x v="3"/>
  </r>
  <r>
    <s v="E-20260305-0657"/>
    <s v="S-20260305-01"/>
    <x v="42"/>
    <n v="2"/>
    <n v="6"/>
    <n v="15"/>
    <m/>
    <m/>
    <m/>
    <n v="2"/>
    <n v="2"/>
    <n v="2"/>
    <s v="1-2"/>
    <m/>
    <s v="Tempo 2-2-2; RIR 1-2"/>
    <x v="2"/>
    <s v="2026-03-05T23:33:45.686Z"/>
    <x v="3"/>
  </r>
  <r>
    <s v="E-20260305-0658"/>
    <s v="S-20260305-01"/>
    <x v="42"/>
    <n v="3"/>
    <n v="6"/>
    <n v="15"/>
    <m/>
    <m/>
    <m/>
    <n v="2"/>
    <n v="2"/>
    <n v="2"/>
    <s v="1-2"/>
    <m/>
    <s v="Tempo 2-2-2; RIR 1-2"/>
    <x v="2"/>
    <s v="2026-03-05T23:33:51.928Z"/>
    <x v="3"/>
  </r>
  <r>
    <s v="E-20260307-0659"/>
    <s v="S-20260307-01"/>
    <x v="32"/>
    <n v="1"/>
    <m/>
    <m/>
    <n v="300"/>
    <n v="0.81"/>
    <s v="mi"/>
    <m/>
    <m/>
    <m/>
    <m/>
    <m/>
    <s v="Warm up "/>
    <x v="2"/>
    <s v="2026-03-07T18:27:31.884Z"/>
    <x v="1"/>
  </r>
  <r>
    <s v="E-20260307-0660"/>
    <s v="S-20260307-01"/>
    <x v="34"/>
    <n v="1"/>
    <n v="130"/>
    <n v="8"/>
    <m/>
    <m/>
    <m/>
    <n v="3"/>
    <n v="1"/>
    <n v="1"/>
    <s v="2"/>
    <m/>
    <s v="Tempo 3-1-1; RIR 2"/>
    <x v="2"/>
    <s v="2026-03-07T18:41:27.073Z"/>
    <x v="7"/>
  </r>
  <r>
    <s v="E-20260307-0661"/>
    <s v="S-20260307-01"/>
    <x v="34"/>
    <n v="2"/>
    <n v="130"/>
    <n v="8"/>
    <m/>
    <m/>
    <m/>
    <n v="3"/>
    <n v="1"/>
    <n v="1"/>
    <s v="2"/>
    <m/>
    <s v="Tempo 3-1-1; RIR 2"/>
    <x v="2"/>
    <s v="2026-03-07T18:43:51.596Z"/>
    <x v="7"/>
  </r>
  <r>
    <s v="E-20260307-0662"/>
    <s v="S-20260307-01"/>
    <x v="34"/>
    <n v="3"/>
    <n v="130"/>
    <n v="8"/>
    <m/>
    <m/>
    <m/>
    <n v="3"/>
    <n v="1"/>
    <n v="1"/>
    <s v="2"/>
    <m/>
    <s v="Tempo 3-1-1; RIR 2; pulled my core in after 3-4. Noticed my belly was out vs core engaged / flexed"/>
    <x v="2"/>
    <s v="2026-03-07T18:46:36.780Z"/>
    <x v="7"/>
  </r>
  <r>
    <s v="E-20260307-0663"/>
    <s v="S-20260307-01"/>
    <x v="34"/>
    <n v="4"/>
    <n v="130"/>
    <n v="8"/>
    <m/>
    <m/>
    <m/>
    <n v="3"/>
    <n v="1"/>
    <n v="1"/>
    <s v="1-2"/>
    <m/>
    <s v="Tempo 3-1-1; RIR 1-2; core engaged throughout. Felt good. "/>
    <x v="2"/>
    <s v="2026-03-07T18:50:08.473Z"/>
    <x v="7"/>
  </r>
  <r>
    <s v="E-20260307-0664"/>
    <s v="S-20260307-01"/>
    <x v="46"/>
    <n v="1"/>
    <n v="30"/>
    <n v="8"/>
    <m/>
    <m/>
    <m/>
    <n v="2"/>
    <n v="1"/>
    <n v="2"/>
    <s v="1-2"/>
    <m/>
    <s v="Tempo 2-1-2; RIR 1-2"/>
    <x v="2"/>
    <s v="2026-03-07T18:53:59.526Z"/>
    <x v="7"/>
  </r>
  <r>
    <s v="E-20260307-0665"/>
    <s v="S-20260307-01"/>
    <x v="46"/>
    <n v="2"/>
    <n v="30"/>
    <n v="8"/>
    <m/>
    <m/>
    <m/>
    <n v="2"/>
    <n v="1"/>
    <n v="2"/>
    <s v="1-2"/>
    <m/>
    <s v="Tempo 2-1-2; RIR 1-2"/>
    <x v="2"/>
    <s v="2026-03-07T18:56:59.596Z"/>
    <x v="7"/>
  </r>
  <r>
    <s v="E-20260307-0666"/>
    <s v="S-20260307-01"/>
    <x v="46"/>
    <n v="3"/>
    <n v="40"/>
    <n v="9"/>
    <m/>
    <m/>
    <m/>
    <n v="2"/>
    <n v="1"/>
    <n v="2"/>
    <s v="1-2"/>
    <m/>
    <s v="Tempo 2-1-2; RIR 1-2; I feel a little more tired in left glute during 3rd set; added 1 rep as Smith wasn’t available for split squat today so I repeated last weeks Bulgarian and added 1 rep"/>
    <x v="2"/>
    <s v="2026-03-07T18:59:05.771Z"/>
    <x v="7"/>
  </r>
  <r>
    <s v="E-20260307-0667"/>
    <s v="S-20260307-01"/>
    <x v="47"/>
    <n v="1"/>
    <n v="95"/>
    <n v="12"/>
    <m/>
    <m/>
    <m/>
    <n v="2"/>
    <n v="1"/>
    <n v="2"/>
    <s v="2"/>
    <m/>
    <s v="Tempo 2-1-2; RIR 2; toes on 2 stacked plates"/>
    <x v="2"/>
    <s v="2026-03-07T19:05:36.123Z"/>
    <x v="7"/>
  </r>
  <r>
    <s v="E-20260307-0668"/>
    <s v="S-20260307-01"/>
    <x v="47"/>
    <n v="2"/>
    <n v="95"/>
    <n v="12"/>
    <m/>
    <m/>
    <m/>
    <n v="2"/>
    <n v="1"/>
    <n v="2"/>
    <s v="1"/>
    <m/>
    <s v="Tempo 2-1-2; RIR 1; toes on 2 stacked plates"/>
    <x v="2"/>
    <s v="2026-03-07T19:08:22.302Z"/>
    <x v="7"/>
  </r>
  <r>
    <s v="E-20260307-0669"/>
    <s v="S-20260307-01"/>
    <x v="47"/>
    <n v="3"/>
    <n v="95"/>
    <n v="12"/>
    <m/>
    <m/>
    <m/>
    <n v="2"/>
    <n v="1"/>
    <n v="2"/>
    <s v="1"/>
    <m/>
    <s v="Tempo 2-1-2; RIR 1; toes on 2 stacked plates"/>
    <x v="2"/>
    <s v="2026-03-07T19:11:42.616Z"/>
    <x v="7"/>
  </r>
  <r>
    <s v="E-20260307-0670"/>
    <s v="S-20260307-01"/>
    <x v="60"/>
    <n v="1"/>
    <n v="40"/>
    <n v="12"/>
    <m/>
    <m/>
    <m/>
    <n v="2"/>
    <n v="1"/>
    <n v="2"/>
    <s v="2"/>
    <m/>
    <s v="Tempo 2-1-2; RIR 2"/>
    <x v="2"/>
    <s v="2026-03-07T19:18:07.267Z"/>
    <x v="7"/>
  </r>
  <r>
    <s v="E-20260307-0671"/>
    <s v="S-20260307-01"/>
    <x v="60"/>
    <n v="2"/>
    <n v="55"/>
    <n v="10"/>
    <m/>
    <m/>
    <m/>
    <n v="2"/>
    <n v="1"/>
    <n v="2"/>
    <s v="2"/>
    <m/>
    <s v="Tempo 2-1-2; RIR 2"/>
    <x v="2"/>
    <s v="2026-03-07T19:20:25.955Z"/>
    <x v="7"/>
  </r>
  <r>
    <s v="E-20260307-0672"/>
    <s v="S-20260307-01"/>
    <x v="60"/>
    <n v="3"/>
    <n v="70"/>
    <n v="10"/>
    <m/>
    <m/>
    <m/>
    <n v="2"/>
    <n v="1"/>
    <n v="2"/>
    <s v="2"/>
    <m/>
    <s v="Tempo 2-1-2; RIR 2"/>
    <x v="2"/>
    <s v="2026-03-07T19:23:18.520Z"/>
    <x v="7"/>
  </r>
  <r>
    <s v="E-20260307-0673"/>
    <s v="S-20260307-01"/>
    <x v="26"/>
    <n v="1"/>
    <n v="15"/>
    <n v="10"/>
    <m/>
    <m/>
    <m/>
    <n v="2"/>
    <n v="2"/>
    <n v="1"/>
    <s v="1-2"/>
    <m/>
    <s v="Cable at nipple height; adjustable single cable machine at PF; tempo 2-2-1; RIR 1-2"/>
    <x v="2"/>
    <s v="2026-03-07T19:27:55.873Z"/>
    <x v="6"/>
  </r>
  <r>
    <s v="E-20260307-0674"/>
    <s v="S-20260307-01"/>
    <x v="26"/>
    <n v="2"/>
    <n v="20"/>
    <n v="10"/>
    <m/>
    <m/>
    <m/>
    <n v="2"/>
    <n v="2"/>
    <n v="1"/>
    <s v="1-2"/>
    <m/>
    <s v="Cable at nipple height; adjustable single cable machine at PF; tempo 2-2-1; RIR 1-2"/>
    <x v="2"/>
    <s v="2026-03-07T19:30:35.488Z"/>
    <x v="6"/>
  </r>
  <r>
    <s v="E-20260307-0675"/>
    <s v="S-20260307-01"/>
    <x v="26"/>
    <n v="3"/>
    <n v="20"/>
    <n v="10"/>
    <m/>
    <m/>
    <m/>
    <n v="2"/>
    <n v="2"/>
    <n v="1"/>
    <s v="1-2"/>
    <m/>
    <s v="Felt it a little in my groin, and internal oblique following last set left side ; Cable at nipple height; adjustable single cable machine at PF; tempo 2-2-1; RIR 1-2"/>
    <x v="2"/>
    <s v="2026-03-07T19:34:34.658Z"/>
    <x v="6"/>
  </r>
  <r>
    <s v="E-20260307-0676"/>
    <s v="S-20260307-01"/>
    <x v="10"/>
    <n v="1"/>
    <n v="65"/>
    <m/>
    <n v="60"/>
    <m/>
    <m/>
    <m/>
    <m/>
    <m/>
    <m/>
    <m/>
    <s v="2.5 mph; 0 incline"/>
    <x v="2"/>
    <s v="2026-03-07T19:39:11.718Z"/>
    <x v="0"/>
  </r>
  <r>
    <s v="E-20260307-0677"/>
    <s v="S-20260307-01"/>
    <x v="10"/>
    <n v="2"/>
    <n v="65"/>
    <m/>
    <n v="60"/>
    <m/>
    <m/>
    <m/>
    <m/>
    <m/>
    <m/>
    <m/>
    <s v="2.5 mph; 0 incline"/>
    <x v="2"/>
    <s v="2026-03-07T19:42:09.513Z"/>
    <x v="0"/>
  </r>
  <r>
    <s v="E-20260307-0678"/>
    <s v="S-20260307-01"/>
    <x v="10"/>
    <n v="3"/>
    <n v="65"/>
    <m/>
    <n v="60"/>
    <m/>
    <m/>
    <m/>
    <m/>
    <m/>
    <m/>
    <m/>
    <s v="2.5 mph; 0 incline"/>
    <x v="2"/>
    <s v="2026-03-07T19:45:15.873Z"/>
    <x v="0"/>
  </r>
  <r>
    <s v="E-20260309-0679"/>
    <s v="S-20260309-01"/>
    <x v="32"/>
    <n v="1"/>
    <m/>
    <m/>
    <n v="300"/>
    <n v="0.83"/>
    <s v="mi"/>
    <m/>
    <m/>
    <m/>
    <m/>
    <m/>
    <s v="Warmup"/>
    <x v="2"/>
    <s v="2026-03-09T15:49:38.366Z"/>
    <x v="1"/>
  </r>
  <r>
    <s v="E-20260309-0680"/>
    <s v="S-20260309-01"/>
    <x v="56"/>
    <n v="1"/>
    <n v="0"/>
    <n v="12"/>
    <m/>
    <m/>
    <m/>
    <m/>
    <m/>
    <m/>
    <m/>
    <m/>
    <s v="Red band"/>
    <x v="2"/>
    <s v="2026-03-09T15:55:53.263Z"/>
    <x v="5"/>
  </r>
  <r>
    <s v="E-20260309-0681"/>
    <s v="S-20260309-01"/>
    <x v="56"/>
    <n v="2"/>
    <n v="0"/>
    <n v="12"/>
    <m/>
    <m/>
    <m/>
    <m/>
    <m/>
    <m/>
    <m/>
    <m/>
    <s v="Red band"/>
    <x v="2"/>
    <s v="2026-03-09T15:55:53.904Z"/>
    <x v="5"/>
  </r>
  <r>
    <s v="E-20260309-0682"/>
    <s v="S-20260309-01"/>
    <x v="52"/>
    <n v="1"/>
    <n v="0"/>
    <n v="12"/>
    <m/>
    <m/>
    <m/>
    <m/>
    <m/>
    <m/>
    <m/>
    <m/>
    <s v="Red band "/>
    <x v="2"/>
    <s v="2026-03-09T15:56:16.416Z"/>
    <x v="5"/>
  </r>
  <r>
    <s v="E-20260309-0683"/>
    <s v="S-20260309-01"/>
    <x v="52"/>
    <n v="2"/>
    <n v="0"/>
    <n v="12"/>
    <m/>
    <m/>
    <m/>
    <m/>
    <m/>
    <m/>
    <m/>
    <m/>
    <s v="Red band "/>
    <x v="2"/>
    <s v="2026-03-09T15:56:17.755Z"/>
    <x v="5"/>
  </r>
  <r>
    <s v="E-20260309-0684"/>
    <s v="S-20260309-01"/>
    <x v="57"/>
    <n v="1"/>
    <n v="0"/>
    <n v="10"/>
    <m/>
    <m/>
    <m/>
    <n v="4"/>
    <n v="1"/>
    <n v="1"/>
    <m/>
    <m/>
    <s v="Tempo 4-1-1; high bar"/>
    <x v="2"/>
    <s v="2026-03-09T15:59:58.623Z"/>
    <x v="3"/>
  </r>
  <r>
    <s v="E-20260309-0685"/>
    <s v="S-20260309-01"/>
    <x v="57"/>
    <n v="2"/>
    <n v="0"/>
    <n v="9"/>
    <m/>
    <m/>
    <m/>
    <n v="4"/>
    <n v="1"/>
    <n v="1"/>
    <m/>
    <m/>
    <s v="Tempo 4-1-1; high bar"/>
    <x v="2"/>
    <s v="2026-03-09T16:01:25.493Z"/>
    <x v="3"/>
  </r>
  <r>
    <s v="E-20260309-0686"/>
    <s v="S-20260309-01"/>
    <x v="4"/>
    <n v="1"/>
    <n v="115"/>
    <n v="8"/>
    <m/>
    <m/>
    <m/>
    <n v="3"/>
    <n v="1"/>
    <n v="1"/>
    <s v="1-2"/>
    <m/>
    <s v="Tempo 3-1-1; RIR 1-2"/>
    <x v="2"/>
    <s v="2026-03-09T16:04:30.488Z"/>
    <x v="3"/>
  </r>
  <r>
    <s v="E-20260309-0687"/>
    <s v="S-20260309-01"/>
    <x v="4"/>
    <n v="2"/>
    <n v="115"/>
    <n v="8"/>
    <m/>
    <m/>
    <m/>
    <n v="3"/>
    <n v="1"/>
    <n v="1"/>
    <s v="1-2"/>
    <m/>
    <s v="Tempo 3-1-1; RIR 1-2"/>
    <x v="2"/>
    <s v="2026-03-09T16:06:43.367Z"/>
    <x v="3"/>
  </r>
  <r>
    <s v="E-20260309-0688"/>
    <s v="S-20260309-01"/>
    <x v="4"/>
    <n v="3"/>
    <n v="115"/>
    <n v="8"/>
    <m/>
    <m/>
    <m/>
    <n v="3"/>
    <n v="1"/>
    <n v="1"/>
    <s v="1-2"/>
    <m/>
    <s v="Tempo 3-1-1; RIR 1-2"/>
    <x v="2"/>
    <s v="2026-03-09T16:09:22.938Z"/>
    <x v="3"/>
  </r>
  <r>
    <s v="E-20260309-0689"/>
    <s v="S-20260309-01"/>
    <x v="4"/>
    <n v="4"/>
    <n v="125"/>
    <n v="6"/>
    <m/>
    <m/>
    <m/>
    <n v="3"/>
    <n v="1"/>
    <n v="1"/>
    <s v="1"/>
    <m/>
    <s v="Tempo 3-1-1; RIR 1"/>
    <x v="2"/>
    <s v="2026-03-09T16:11:55.356Z"/>
    <x v="3"/>
  </r>
  <r>
    <s v="E-20260309-0690"/>
    <s v="S-20260309-01"/>
    <x v="37"/>
    <n v="1"/>
    <n v="90"/>
    <n v="8"/>
    <m/>
    <m/>
    <m/>
    <n v="2"/>
    <n v="1"/>
    <n v="2"/>
    <s v="2"/>
    <m/>
    <s v="Tempo 2-1-2; RIR 2; left trap tried to engage"/>
    <x v="2"/>
    <s v="2026-03-09T16:16:57.262Z"/>
    <x v="3"/>
  </r>
  <r>
    <s v="E-20260309-0691"/>
    <s v="S-20260309-01"/>
    <x v="37"/>
    <n v="2"/>
    <n v="90"/>
    <n v="8"/>
    <m/>
    <m/>
    <m/>
    <n v="2"/>
    <n v="1"/>
    <n v="2"/>
    <s v="2"/>
    <m/>
    <s v="Tempo 2-1-2; RIR 2; left trap tried to engage"/>
    <x v="2"/>
    <s v="2026-03-09T16:19:04.822Z"/>
    <x v="3"/>
  </r>
  <r>
    <s v="E-20260309-0692"/>
    <s v="S-20260309-01"/>
    <x v="37"/>
    <n v="3"/>
    <n v="90"/>
    <n v="7"/>
    <m/>
    <m/>
    <m/>
    <n v="2"/>
    <n v="1"/>
    <n v="2"/>
    <s v="1"/>
    <m/>
    <s v="Tempo 2-1-2; RIR 1; left trap tried to engage"/>
    <x v="2"/>
    <s v="2026-03-09T16:21:54.852Z"/>
    <x v="3"/>
  </r>
  <r>
    <s v="E-20260309-0693"/>
    <s v="S-20260309-01"/>
    <x v="58"/>
    <n v="1"/>
    <n v="15"/>
    <n v="10"/>
    <m/>
    <m/>
    <m/>
    <n v="2"/>
    <n v="2"/>
    <n v="1"/>
    <s v="1-2"/>
    <m/>
    <s v="Tempo 2-2-1; RIR 1-2"/>
    <x v="2"/>
    <s v="2026-03-09T16:25:06.902Z"/>
    <x v="3"/>
  </r>
  <r>
    <s v="E-20260309-0694"/>
    <s v="S-20260309-01"/>
    <x v="58"/>
    <n v="2"/>
    <n v="15"/>
    <n v="10"/>
    <m/>
    <m/>
    <m/>
    <n v="2"/>
    <n v="2"/>
    <n v="1"/>
    <s v="1-2"/>
    <m/>
    <s v="Tempo 2-2-1; RIR 1-2; left hold seemed expose some posterior shoulder stabilizer involved during hold at extension"/>
    <x v="2"/>
    <s v="2026-03-09T16:28:40.309Z"/>
    <x v="3"/>
  </r>
  <r>
    <s v="E-20260309-0695"/>
    <s v="S-20260309-01"/>
    <x v="58"/>
    <n v="3"/>
    <n v="15"/>
    <n v="10"/>
    <m/>
    <m/>
    <m/>
    <n v="2"/>
    <n v="2"/>
    <n v="1"/>
    <s v="2"/>
    <m/>
    <s v="Tempo 2-2-1; RIR 2; left hold seemed expose some posterior shoulder stabilizer involved during hold at extension"/>
    <x v="2"/>
    <s v="2026-03-09T16:31:32.323Z"/>
    <x v="3"/>
  </r>
  <r>
    <s v="E-20260309-0696"/>
    <s v="S-20260309-01"/>
    <x v="59"/>
    <n v="1"/>
    <n v="25"/>
    <n v="10"/>
    <m/>
    <m/>
    <m/>
    <n v="2"/>
    <n v="2"/>
    <n v="2"/>
    <s v="1-2"/>
    <m/>
    <s v="Tempo 2-2-2; RIR 1-2"/>
    <x v="2"/>
    <s v="2026-03-09T16:34:07.567Z"/>
    <x v="3"/>
  </r>
  <r>
    <s v="E-20260309-0697"/>
    <s v="S-20260309-01"/>
    <x v="59"/>
    <n v="2"/>
    <n v="25"/>
    <n v="10"/>
    <m/>
    <m/>
    <m/>
    <n v="2"/>
    <n v="2"/>
    <n v="2"/>
    <s v="1-2"/>
    <m/>
    <s v="Tempo 2-2-2; RIR 1-2"/>
    <x v="2"/>
    <s v="2026-03-09T16:36:50.844Z"/>
    <x v="3"/>
  </r>
  <r>
    <s v="E-20260309-0698"/>
    <s v="S-20260309-01"/>
    <x v="59"/>
    <n v="3"/>
    <n v="25"/>
    <n v="12"/>
    <m/>
    <m/>
    <m/>
    <n v="2"/>
    <n v="2"/>
    <n v="2"/>
    <s v="1-2"/>
    <m/>
    <s v="Tempo 2-2-2; RIR 1-2"/>
    <x v="2"/>
    <s v="2026-03-09T16:40:06.282Z"/>
    <x v="3"/>
  </r>
  <r>
    <s v="E-20260309-0699"/>
    <s v="S-20260309-01"/>
    <x v="21"/>
    <n v="1"/>
    <n v="42.5"/>
    <n v="12"/>
    <m/>
    <m/>
    <m/>
    <n v="2"/>
    <n v="1"/>
    <n v="2"/>
    <s v="1-2"/>
    <m/>
    <s v="Tempo 2-1-2; squeeze contraction at bottom; RIR 1-2"/>
    <x v="2"/>
    <s v="2026-03-09T16:42:33.907Z"/>
    <x v="4"/>
  </r>
  <r>
    <s v="E-20260309-0700"/>
    <s v="S-20260309-01"/>
    <x v="21"/>
    <n v="2"/>
    <n v="42.5"/>
    <n v="12"/>
    <m/>
    <m/>
    <m/>
    <n v="2"/>
    <n v="1"/>
    <n v="2"/>
    <s v="1"/>
    <m/>
    <s v="Tempo 2-1-2; squeeze contraction at bottom; RIR 1"/>
    <x v="2"/>
    <s v="2026-03-09T16:45:21.741Z"/>
    <x v="4"/>
  </r>
  <r>
    <s v="E-20260309-0701"/>
    <s v="S-20260309-01"/>
    <x v="21"/>
    <n v="3"/>
    <n v="42.5"/>
    <n v="9"/>
    <m/>
    <m/>
    <m/>
    <n v="2"/>
    <n v="1"/>
    <n v="2"/>
    <s v="1"/>
    <m/>
    <s v="Tempo 2-1-2; squeeze contraction at bottom; RIR 1 felt sloppy last rep"/>
    <x v="2"/>
    <s v="2026-03-09T16:47:40.933Z"/>
    <x v="4"/>
  </r>
  <r>
    <s v="E-20260309-0702"/>
    <s v="S-20260309-01"/>
    <x v="38"/>
    <n v="1"/>
    <n v="15"/>
    <n v="8"/>
    <m/>
    <m/>
    <m/>
    <n v="3"/>
    <n v="1"/>
    <n v="2"/>
    <s v="1"/>
    <m/>
    <s v="Tempo 3-1-2; RIR 1 to 2 "/>
    <x v="2"/>
    <s v="2026-03-09T16:51:14.973Z"/>
    <x v="4"/>
  </r>
  <r>
    <s v="E-20260309-0703"/>
    <s v="S-20260309-01"/>
    <x v="38"/>
    <n v="2"/>
    <n v="15"/>
    <n v="8"/>
    <m/>
    <m/>
    <m/>
    <n v="3"/>
    <n v="1"/>
    <n v="2"/>
    <s v="1"/>
    <m/>
    <s v="Tempo 3-1-2; RIR 1 to 2; little taps to help extend on 7-8"/>
    <x v="2"/>
    <s v="2026-03-09T16:54:31.738Z"/>
    <x v="4"/>
  </r>
  <r>
    <s v="E-20260309-0704"/>
    <s v="S-20260309-01"/>
    <x v="38"/>
    <n v="3"/>
    <n v="15"/>
    <n v="8"/>
    <m/>
    <m/>
    <m/>
    <n v="3"/>
    <n v="1"/>
    <n v="2"/>
    <s v="1"/>
    <m/>
    <s v="Tempo 3-1-2; RIR 1 to 2; little taps to help extend on 7-8"/>
    <x v="2"/>
    <s v="2026-03-09T16:57:30.698Z"/>
    <x v="4"/>
  </r>
  <r>
    <s v="E-20260309-0705"/>
    <s v="S-20260309-01"/>
    <x v="18"/>
    <n v="1"/>
    <n v="150"/>
    <m/>
    <n v="85.199999999999989"/>
    <m/>
    <m/>
    <m/>
    <m/>
    <m/>
    <m/>
    <m/>
    <m/>
    <x v="2"/>
    <s v="2026-03-09T17:02:13.210Z"/>
    <x v="0"/>
  </r>
  <r>
    <s v="E-20260309-0706"/>
    <s v="S-20260309-01"/>
    <x v="18"/>
    <n v="2"/>
    <n v="150"/>
    <m/>
    <n v="70.199999999999989"/>
    <m/>
    <m/>
    <m/>
    <m/>
    <m/>
    <m/>
    <m/>
    <m/>
    <x v="2"/>
    <s v="2026-03-09T17:05:18.624Z"/>
    <x v="0"/>
  </r>
  <r>
    <s v="E-20260310-0707"/>
    <s v="S-20260310-01"/>
    <x v="55"/>
    <n v="1"/>
    <m/>
    <m/>
    <n v="420"/>
    <n v="1.7"/>
    <s v="mi"/>
    <m/>
    <m/>
    <m/>
    <m/>
    <m/>
    <s v="Warmup light activity "/>
    <x v="2"/>
    <s v="2026-03-10T21:02:56.839Z"/>
    <x v="9"/>
  </r>
  <r>
    <s v="E-20260310-0708"/>
    <s v="S-20260310-01"/>
    <x v="24"/>
    <n v="1"/>
    <n v="65"/>
    <n v="10"/>
    <m/>
    <m/>
    <m/>
    <n v="3"/>
    <n v="1"/>
    <n v="1"/>
    <s v="2"/>
    <m/>
    <s v="Tempo 3-1-1; RIR 2; 60# dbs were unavailable. "/>
    <x v="2"/>
    <s v="2026-03-10T21:07:24.907Z"/>
    <x v="1"/>
  </r>
  <r>
    <s v="E-20260310-0709"/>
    <s v="S-20260310-01"/>
    <x v="24"/>
    <n v="2"/>
    <n v="65"/>
    <n v="10"/>
    <m/>
    <m/>
    <m/>
    <n v="3"/>
    <n v="1"/>
    <n v="1"/>
    <s v="2"/>
    <m/>
    <s v="Tempo 3-1-1; RIR 2; 60# dbs were unavailable. "/>
    <x v="2"/>
    <s v="2026-03-10T21:09:38.644Z"/>
    <x v="1"/>
  </r>
  <r>
    <s v="E-20260310-0710"/>
    <s v="S-20260310-01"/>
    <x v="24"/>
    <n v="3"/>
    <n v="65"/>
    <n v="9"/>
    <m/>
    <m/>
    <m/>
    <n v="3"/>
    <n v="1"/>
    <n v="1"/>
    <s v="1"/>
    <m/>
    <s v="Tempo 3-1-1; RIR 1; 60# dbs were unavailable. "/>
    <x v="2"/>
    <s v="2026-03-10T21:12:09.963Z"/>
    <x v="1"/>
  </r>
  <r>
    <s v="E-20260310-0711"/>
    <s v="S-20260310-01"/>
    <x v="24"/>
    <n v="4"/>
    <n v="65"/>
    <n v="9"/>
    <m/>
    <m/>
    <m/>
    <n v="3"/>
    <n v="1"/>
    <n v="1"/>
    <s v="1"/>
    <m/>
    <s v="Tempo 3-1-1; RIR 1; 60# dbs were unavailable. "/>
    <x v="2"/>
    <s v="2026-03-10T21:14:09.562Z"/>
    <x v="1"/>
  </r>
  <r>
    <s v="E-20260310-0712"/>
    <s v="S-20260310-01"/>
    <x v="27"/>
    <n v="1"/>
    <n v="160"/>
    <n v="10"/>
    <m/>
    <m/>
    <m/>
    <n v="3"/>
    <n v="1"/>
    <n v="1"/>
    <s v="1-2"/>
    <m/>
    <s v="Tempo 3-1-1; RIR 1-2"/>
    <x v="2"/>
    <s v="2026-03-10T21:21:14.965Z"/>
    <x v="1"/>
  </r>
  <r>
    <s v="E-20260310-0713"/>
    <s v="S-20260310-01"/>
    <x v="27"/>
    <n v="2"/>
    <n v="160"/>
    <n v="10"/>
    <m/>
    <m/>
    <m/>
    <n v="3"/>
    <n v="1"/>
    <n v="1"/>
    <s v="1-2"/>
    <m/>
    <s v="Tempo 3-1-1; RIR 1-2"/>
    <x v="2"/>
    <s v="2026-03-10T21:23:36.922Z"/>
    <x v="1"/>
  </r>
  <r>
    <s v="E-20260310-0714"/>
    <s v="S-20260310-01"/>
    <x v="27"/>
    <n v="3"/>
    <n v="160"/>
    <n v="8"/>
    <m/>
    <m/>
    <m/>
    <n v="3"/>
    <n v="1"/>
    <n v="1"/>
    <s v="1"/>
    <m/>
    <s v="Tempo 3-1-1; RIR 1"/>
    <x v="2"/>
    <s v="2026-03-10T21:27:18.553Z"/>
    <x v="1"/>
  </r>
  <r>
    <s v="E-20260310-0715"/>
    <s v="S-20260310-01"/>
    <x v="27"/>
    <n v="4"/>
    <n v="160"/>
    <n v="8"/>
    <m/>
    <m/>
    <m/>
    <n v="3"/>
    <n v="1"/>
    <n v="1"/>
    <s v="1"/>
    <m/>
    <s v="Tempo 3-1-1; RIR 1"/>
    <x v="2"/>
    <s v="2026-03-10T21:30:30.843Z"/>
    <x v="1"/>
  </r>
  <r>
    <s v="E-20260310-0716"/>
    <s v="S-20260310-01"/>
    <x v="28"/>
    <n v="1"/>
    <n v="80"/>
    <n v="10"/>
    <m/>
    <m/>
    <m/>
    <n v="2"/>
    <n v="1"/>
    <n v="2"/>
    <s v="2"/>
    <m/>
    <s v="Tempo 2-1-2; squeeze contraction; RIR 2"/>
    <x v="2"/>
    <s v="2026-03-10T21:34:33.994Z"/>
    <x v="1"/>
  </r>
  <r>
    <s v="E-20260310-0717"/>
    <s v="S-20260310-01"/>
    <x v="28"/>
    <n v="2"/>
    <n v="90"/>
    <n v="10"/>
    <m/>
    <m/>
    <m/>
    <n v="2"/>
    <n v="1"/>
    <n v="2"/>
    <s v="2"/>
    <m/>
    <s v="Tempo 2-1-2; squeeze contraction; RIR 2"/>
    <x v="2"/>
    <s v="2026-03-10T21:37:17.185Z"/>
    <x v="1"/>
  </r>
  <r>
    <s v="E-20260310-0718"/>
    <s v="S-20260310-01"/>
    <x v="28"/>
    <n v="3"/>
    <n v="100"/>
    <n v="8"/>
    <m/>
    <m/>
    <m/>
    <n v="2"/>
    <n v="1"/>
    <n v="2"/>
    <s v="2"/>
    <m/>
    <s v="Tempo 2-1-2; squeeze contraction; RIR 2"/>
    <x v="2"/>
    <s v="2026-03-10T21:40:02.068Z"/>
    <x v="1"/>
  </r>
  <r>
    <s v="E-20260310-0719"/>
    <s v="S-20260310-01"/>
    <x v="44"/>
    <n v="1"/>
    <n v="30"/>
    <n v="12"/>
    <m/>
    <m/>
    <m/>
    <n v="2"/>
    <n v="2"/>
    <n v="2"/>
    <s v="1-2"/>
    <m/>
    <s v="15# per side; tempo 2-2-2; RIR 1-2; No d grip available. Held the cable"/>
    <x v="2"/>
    <s v="2026-03-10T21:42:54.701Z"/>
    <x v="1"/>
  </r>
  <r>
    <s v="E-20260310-0720"/>
    <s v="S-20260310-01"/>
    <x v="44"/>
    <n v="2"/>
    <n v="40"/>
    <n v="12"/>
    <m/>
    <m/>
    <m/>
    <n v="2"/>
    <n v="2"/>
    <n v="2"/>
    <s v="1-2"/>
    <m/>
    <s v="20# per side; tempo 2-2-2; RIR 1-2; No d grip available. Held the cable"/>
    <x v="2"/>
    <s v="2026-03-10T21:45:03.168Z"/>
    <x v="1"/>
  </r>
  <r>
    <s v="E-20260310-0721"/>
    <s v="S-20260310-01"/>
    <x v="44"/>
    <n v="3"/>
    <n v="50"/>
    <n v="10"/>
    <m/>
    <m/>
    <m/>
    <n v="2"/>
    <n v="2"/>
    <n v="2"/>
    <s v="1-2"/>
    <m/>
    <s v="25# per side; tempo 2-2-2; RIR 1-2; No d grip available. Held the cable"/>
    <x v="2"/>
    <s v="2026-03-10T21:47:30.334Z"/>
    <x v="1"/>
  </r>
  <r>
    <s v="E-20260310-0722"/>
    <s v="S-20260310-01"/>
    <x v="29"/>
    <n v="1"/>
    <n v="25"/>
    <n v="10"/>
    <m/>
    <m/>
    <m/>
    <n v="3"/>
    <n v="1"/>
    <n v="3"/>
    <s v="2"/>
    <m/>
    <s v="Tempo 3-1-3; RIR 2 bench at 30deg"/>
    <x v="2"/>
    <s v="2026-03-10T21:51:44.046Z"/>
    <x v="2"/>
  </r>
  <r>
    <s v="E-20260310-0723"/>
    <s v="S-20260310-01"/>
    <x v="29"/>
    <n v="2"/>
    <n v="25"/>
    <n v="10"/>
    <m/>
    <m/>
    <m/>
    <n v="3"/>
    <n v="1"/>
    <n v="3"/>
    <s v="2"/>
    <m/>
    <s v="Tempo 3-1-3; RIR 2 bench at 30deg"/>
    <x v="2"/>
    <s v="2026-03-10T21:54:32.350Z"/>
    <x v="2"/>
  </r>
  <r>
    <s v="E-20260310-0724"/>
    <s v="S-20260310-01"/>
    <x v="29"/>
    <n v="3"/>
    <n v="25"/>
    <n v="9"/>
    <m/>
    <m/>
    <m/>
    <n v="3"/>
    <n v="1"/>
    <n v="3"/>
    <s v="2"/>
    <m/>
    <s v="Tempo 3-1-3; RIR 2 bench at 30deg"/>
    <x v="2"/>
    <s v="2026-03-10T22:00:03.452Z"/>
    <x v="2"/>
  </r>
  <r>
    <s v="E-20260310-0725"/>
    <s v="S-20260310-01"/>
    <x v="18"/>
    <n v="1"/>
    <n v="75"/>
    <m/>
    <n v="54"/>
    <m/>
    <m/>
    <m/>
    <m/>
    <m/>
    <m/>
    <m/>
    <s v="Fat grip handles at this gym"/>
    <x v="2"/>
    <s v="2026-03-10T22:04:24.719Z"/>
    <x v="0"/>
  </r>
  <r>
    <s v="E-20260310-0726"/>
    <s v="S-20260310-01"/>
    <x v="18"/>
    <n v="2"/>
    <n v="75"/>
    <m/>
    <n v="60"/>
    <m/>
    <m/>
    <m/>
    <m/>
    <m/>
    <m/>
    <m/>
    <s v="Fat grip handles at this gym"/>
    <x v="2"/>
    <s v="2026-03-10T22:07:56.012Z"/>
    <x v="0"/>
  </r>
  <r>
    <s v="E-20260310-0727"/>
    <s v="S-20260310-01"/>
    <x v="61"/>
    <n v="1"/>
    <n v="0"/>
    <m/>
    <n v="30"/>
    <m/>
    <m/>
    <m/>
    <m/>
    <m/>
    <m/>
    <m/>
    <s v=".5 = 30 seconds. Grip was maxed after farmers. Good scapula reset though"/>
    <x v="2"/>
    <s v="2026-03-10T22:11:11.782Z"/>
    <x v="0"/>
  </r>
  <r>
    <s v="E-20260311-0728"/>
    <s v="S-20260311-01"/>
    <x v="31"/>
    <n v="1"/>
    <n v="25"/>
    <n v="12"/>
    <m/>
    <m/>
    <m/>
    <n v="3"/>
    <n v="1"/>
    <n v="3"/>
    <s v="2"/>
    <m/>
    <s v="Tempo 3-1-3; RIR 2"/>
    <x v="2"/>
    <s v="2026-03-11T19:59:29.526Z"/>
    <x v="2"/>
  </r>
  <r>
    <s v="E-20260311-0729"/>
    <s v="S-20260311-01"/>
    <x v="31"/>
    <n v="2"/>
    <n v="25"/>
    <n v="10"/>
    <m/>
    <m/>
    <m/>
    <n v="3"/>
    <n v="1"/>
    <n v="3"/>
    <s v="2"/>
    <m/>
    <s v="Tempo 3-1-3; RIR 2"/>
    <x v="2"/>
    <s v="2026-03-11T20:02:04.600Z"/>
    <x v="2"/>
  </r>
  <r>
    <s v="E-20260311-0730"/>
    <s v="S-20260311-01"/>
    <x v="31"/>
    <n v="3"/>
    <n v="25"/>
    <n v="8"/>
    <m/>
    <m/>
    <m/>
    <n v="2"/>
    <n v="1"/>
    <n v="3"/>
    <s v="2"/>
    <m/>
    <s v="Tempo 2-1-3; RIR 2"/>
    <x v="2"/>
    <s v="2026-03-11T20:06:29.035Z"/>
    <x v="2"/>
  </r>
  <r>
    <s v="E-20260311-0731"/>
    <s v="S-20260311-01"/>
    <x v="21"/>
    <n v="1"/>
    <n v="22.5"/>
    <n v="10"/>
    <m/>
    <m/>
    <m/>
    <n v="2"/>
    <n v="1"/>
    <n v="3"/>
    <s v="2+"/>
    <m/>
    <s v="Warmup; tempo 2-1-3; RIR 2+"/>
    <x v="2"/>
    <s v="2026-03-11T20:06:56.909Z"/>
    <x v="4"/>
  </r>
  <r>
    <s v="E-20260311-0732"/>
    <s v="S-20260311-01"/>
    <x v="21"/>
    <n v="2"/>
    <n v="40"/>
    <n v="12"/>
    <m/>
    <m/>
    <m/>
    <n v="2"/>
    <n v="1"/>
    <n v="2"/>
    <s v="2+"/>
    <m/>
    <s v=" tempo 2-1-2; RIR 2+"/>
    <x v="2"/>
    <s v="2026-03-11T20:08:30.821Z"/>
    <x v="4"/>
  </r>
  <r>
    <s v="E-20260311-0733"/>
    <s v="S-20260311-01"/>
    <x v="21"/>
    <n v="3"/>
    <n v="45"/>
    <n v="12"/>
    <m/>
    <m/>
    <m/>
    <n v="2"/>
    <n v="1"/>
    <n v="2"/>
    <s v="2"/>
    <m/>
    <s v=" tempo 2-1-2; RIR 2"/>
    <x v="2"/>
    <s v="2026-03-11T20:10:53.961Z"/>
    <x v="4"/>
  </r>
  <r>
    <s v="E-20260311-0734"/>
    <s v="S-20260311-01"/>
    <x v="21"/>
    <n v="4"/>
    <n v="50"/>
    <n v="9"/>
    <m/>
    <m/>
    <m/>
    <n v="2"/>
    <n v="1"/>
    <n v="2"/>
    <s v="0-1"/>
    <m/>
    <s v=" tempo 2-1-2; RIR 0-1"/>
    <x v="2"/>
    <s v="2026-03-11T20:13:34.127Z"/>
    <x v="4"/>
  </r>
  <r>
    <s v="E-20260311-0735"/>
    <s v="S-20260311-01"/>
    <x v="62"/>
    <n v="1"/>
    <n v="20"/>
    <n v="10"/>
    <m/>
    <m/>
    <m/>
    <n v="2"/>
    <n v="1"/>
    <n v="2"/>
    <s v="2"/>
    <m/>
    <s v="Tempo 2-1-2; RIR 2"/>
    <x v="2"/>
    <s v="2026-03-11T20:16:50.449Z"/>
    <x v="2"/>
  </r>
  <r>
    <s v="E-20260311-0736"/>
    <s v="S-20260311-01"/>
    <x v="62"/>
    <n v="2"/>
    <n v="25"/>
    <n v="10"/>
    <m/>
    <m/>
    <m/>
    <n v="2"/>
    <n v="1"/>
    <n v="2"/>
    <s v="1-2"/>
    <m/>
    <s v="Tempo 2-1-2; RIR 1-2"/>
    <x v="2"/>
    <s v="2026-03-11T20:20:00.426Z"/>
    <x v="2"/>
  </r>
  <r>
    <s v="E-20260311-0737"/>
    <s v="S-20260311-01"/>
    <x v="62"/>
    <n v="3"/>
    <n v="30"/>
    <n v="10"/>
    <m/>
    <m/>
    <m/>
    <n v="2"/>
    <n v="1"/>
    <n v="2"/>
    <s v="1"/>
    <m/>
    <s v="Tempo 2-1-2; RIR 1"/>
    <x v="2"/>
    <s v="2026-03-11T20:23:21.280Z"/>
    <x v="2"/>
  </r>
  <r>
    <s v="E-20260311-0738"/>
    <s v="S-20260311-01"/>
    <x v="17"/>
    <n v="1"/>
    <n v="15"/>
    <n v="10"/>
    <m/>
    <m/>
    <m/>
    <n v="3"/>
    <n v="1"/>
    <n v="2"/>
    <s v="2+"/>
    <m/>
    <s v="Tempo 3-1-2; RIR 2+"/>
    <x v="2"/>
    <s v="2026-03-11T20:26:44.853Z"/>
    <x v="4"/>
  </r>
  <r>
    <s v="E-20260311-0739"/>
    <s v="S-20260311-01"/>
    <x v="17"/>
    <n v="2"/>
    <n v="17.5"/>
    <n v="10"/>
    <m/>
    <m/>
    <m/>
    <n v="3"/>
    <n v="1"/>
    <n v="2"/>
    <s v="2"/>
    <m/>
    <s v="Tempo 3-1-2; RIR 2"/>
    <x v="2"/>
    <s v="2026-03-11T20:29:45.900Z"/>
    <x v="4"/>
  </r>
  <r>
    <s v="E-20260311-0740"/>
    <s v="S-20260311-01"/>
    <x v="17"/>
    <n v="3"/>
    <n v="20"/>
    <n v="10"/>
    <m/>
    <m/>
    <m/>
    <n v="3"/>
    <n v="1"/>
    <n v="2"/>
    <s v="1"/>
    <m/>
    <s v="Tempo 3-1-2; RIR 1"/>
    <x v="2"/>
    <s v="2026-03-11T20:33:20.247Z"/>
    <x v="4"/>
  </r>
  <r>
    <s v="E-20260311-0741"/>
    <s v="S-20260311-01"/>
    <x v="12"/>
    <n v="1"/>
    <n v="40"/>
    <n v="12"/>
    <m/>
    <m/>
    <m/>
    <n v="2"/>
    <n v="2"/>
    <n v="2"/>
    <s v="2"/>
    <m/>
    <s v="Tempo 2-2-2; RIR 2"/>
    <x v="2"/>
    <s v="2026-03-11T20:36:38.264Z"/>
    <x v="1"/>
  </r>
  <r>
    <s v="E-20260311-0742"/>
    <s v="S-20260311-01"/>
    <x v="12"/>
    <n v="2"/>
    <n v="50"/>
    <n v="12"/>
    <m/>
    <m/>
    <m/>
    <n v="2"/>
    <n v="2"/>
    <n v="2"/>
    <s v="1-2"/>
    <m/>
    <s v="Tempo 2-2-2; RIR 1-2"/>
    <x v="2"/>
    <s v="2026-03-11T20:38:42.026Z"/>
    <x v="1"/>
  </r>
  <r>
    <s v="E-20260311-0743"/>
    <s v="S-20260311-01"/>
    <x v="12"/>
    <n v="3"/>
    <n v="50"/>
    <n v="12"/>
    <m/>
    <m/>
    <m/>
    <n v="2"/>
    <n v="2"/>
    <n v="2"/>
    <s v="1-2"/>
    <m/>
    <s v="Tempo 2-2-2; RIR 1-2"/>
    <x v="2"/>
    <s v="2026-03-11T20:41:02.186Z"/>
    <x v="1"/>
  </r>
  <r>
    <s v="E-20260311-0744"/>
    <s v="S-20260311-01"/>
    <x v="10"/>
    <n v="1"/>
    <n v="65"/>
    <m/>
    <n v="60"/>
    <m/>
    <m/>
    <m/>
    <m/>
    <m/>
    <m/>
    <m/>
    <s v="1 min left and right; 2.5mph, 0 incline "/>
    <x v="2"/>
    <s v="2026-03-11T20:50:07.594Z"/>
    <x v="0"/>
  </r>
  <r>
    <s v="E-20260311-0745"/>
    <s v="S-20260311-01"/>
    <x v="10"/>
    <n v="2"/>
    <n v="65"/>
    <m/>
    <n v="60"/>
    <m/>
    <m/>
    <m/>
    <m/>
    <m/>
    <m/>
    <m/>
    <s v="1 min left and right; 2.5mph, 0 incline "/>
    <x v="2"/>
    <s v="2026-03-11T20:50:08.950Z"/>
    <x v="0"/>
  </r>
  <r>
    <s v="E-20260311-0746"/>
    <s v="S-20260311-01"/>
    <x v="10"/>
    <n v="3"/>
    <n v="65"/>
    <m/>
    <n v="60"/>
    <m/>
    <m/>
    <m/>
    <m/>
    <m/>
    <m/>
    <m/>
    <s v="1 min left and right; starting trying to roll to fingers around 50-52 seconds but fought it; fat grip dbs today too; 2.5mph, 0 incline "/>
    <x v="2"/>
    <s v="2026-03-11T20:53:30.414Z"/>
    <x v="0"/>
  </r>
  <r>
    <s v="E-20260311-0747"/>
    <s v="S-20260311-01"/>
    <x v="18"/>
    <n v="1"/>
    <n v="150"/>
    <m/>
    <n v="60"/>
    <m/>
    <m/>
    <m/>
    <m/>
    <m/>
    <m/>
    <m/>
    <s v="2 75# dbs; fat grip dbs;"/>
    <x v="2"/>
    <s v="2026-03-11T21:03:29.927Z"/>
    <x v="0"/>
  </r>
  <r>
    <s v="E-20260311-0748"/>
    <s v="S-20260311-01"/>
    <x v="18"/>
    <n v="2"/>
    <n v="150"/>
    <m/>
    <n v="60"/>
    <m/>
    <m/>
    <m/>
    <m/>
    <m/>
    <m/>
    <m/>
    <s v="2 75# dbs; fat grip dbs; tough! Finger roll right at 1 minute. "/>
    <x v="2"/>
    <s v="2026-03-11T21:03:46.604Z"/>
    <x v="0"/>
  </r>
  <r>
    <s v="E-20260311-0749"/>
    <s v="S-20260311-01"/>
    <x v="61"/>
    <n v="1"/>
    <n v="0"/>
    <m/>
    <n v="30"/>
    <m/>
    <m/>
    <m/>
    <m/>
    <m/>
    <m/>
    <m/>
    <s v="Body weight"/>
    <x v="2"/>
    <s v="2026-03-11T21:05:41.095Z"/>
    <x v="0"/>
  </r>
  <r>
    <s v="E-20260318-0750"/>
    <s v="S-20260318-01"/>
    <x v="32"/>
    <n v="1"/>
    <m/>
    <m/>
    <n v="300"/>
    <n v="0.79"/>
    <s v="mi"/>
    <m/>
    <m/>
    <m/>
    <m/>
    <m/>
    <s v="Warmup "/>
    <x v="3"/>
    <s v="2026-03-18T19:27:13.970Z"/>
    <x v="1"/>
  </r>
  <r>
    <s v="E-20260318-0751"/>
    <s v="S-20260318-01"/>
    <x v="10"/>
    <n v="1"/>
    <n v="70"/>
    <m/>
    <n v="60"/>
    <m/>
    <m/>
    <m/>
    <m/>
    <m/>
    <m/>
    <m/>
    <s v="2.5mph, 0 incline "/>
    <x v="3"/>
    <s v="2026-03-18T19:36:41.112Z"/>
    <x v="0"/>
  </r>
  <r>
    <s v="E-20260318-0752"/>
    <s v="S-20260318-01"/>
    <x v="10"/>
    <n v="2"/>
    <n v="70"/>
    <m/>
    <n v="60"/>
    <m/>
    <m/>
    <m/>
    <m/>
    <m/>
    <m/>
    <m/>
    <s v="2.5mph, 0 incline "/>
    <x v="3"/>
    <s v="2026-03-18T19:39:43.494Z"/>
    <x v="0"/>
  </r>
  <r>
    <s v="E-20260318-0753"/>
    <s v="S-20260318-01"/>
    <x v="10"/>
    <n v="3"/>
    <n v="70"/>
    <m/>
    <n v="60"/>
    <m/>
    <m/>
    <m/>
    <m/>
    <m/>
    <m/>
    <m/>
    <s v="2.5mph, 0 incline; felt good all sets. Right felt a little fatigued around 55-60 but did not finger roll"/>
    <x v="3"/>
    <s v="2026-03-18T19:43:58.828Z"/>
    <x v="0"/>
  </r>
  <r>
    <s v="E-20260318-0754"/>
    <s v="S-20260318-01"/>
    <x v="34"/>
    <n v="1"/>
    <n v="130"/>
    <n v="8"/>
    <m/>
    <m/>
    <m/>
    <n v="3"/>
    <n v="1"/>
    <n v="1"/>
    <s v="2"/>
    <m/>
    <s v="Tempo 3-1-1; RIR 2; no 67.5 dbs"/>
    <x v="3"/>
    <s v="2026-03-18T19:46:28.630Z"/>
    <x v="7"/>
  </r>
  <r>
    <s v="E-20260318-0755"/>
    <s v="S-20260318-01"/>
    <x v="34"/>
    <n v="2"/>
    <n v="130"/>
    <n v="8"/>
    <m/>
    <m/>
    <m/>
    <n v="3"/>
    <n v="1"/>
    <n v="1"/>
    <s v="2"/>
    <m/>
    <s v="Tempo 3-1-1; RIR 2; no 67.5 dbs"/>
    <x v="3"/>
    <s v="2026-03-18T19:48:54.945Z"/>
    <x v="7"/>
  </r>
  <r>
    <s v="E-20260318-0756"/>
    <s v="S-20260318-01"/>
    <x v="34"/>
    <n v="3"/>
    <n v="140"/>
    <n v="6"/>
    <m/>
    <m/>
    <m/>
    <n v="3"/>
    <n v="1"/>
    <n v="1"/>
    <s v="1-2"/>
    <m/>
    <s v="70# dbs; Tempo 3-1-1; RIR 1-2; slight right finger roll at 6 so stopped but had fuel in the tank for glutes/hamstrings, no 67.5 dbs"/>
    <x v="3"/>
    <s v="2026-03-18T19:52:06.841Z"/>
    <x v="7"/>
  </r>
  <r>
    <s v="E-20260318-0757"/>
    <s v="S-20260318-01"/>
    <x v="34"/>
    <n v="4"/>
    <n v="140"/>
    <n v="8"/>
    <m/>
    <m/>
    <m/>
    <n v="3"/>
    <n v="1"/>
    <n v="1"/>
    <s v="1-2"/>
    <m/>
    <s v="70# dbs; Tempo 3-1-1; RIR 1-2; slight right finger roll at 6 so stopped but had fuel in the tank for glutes/hamstrings, no 67.5 dbs"/>
    <x v="3"/>
    <s v="2026-03-18T19:54:41.632Z"/>
    <x v="7"/>
  </r>
  <r>
    <s v="E-20260318-0758"/>
    <s v="S-20260318-01"/>
    <x v="24"/>
    <n v="1"/>
    <n v="60"/>
    <n v="11"/>
    <m/>
    <m/>
    <m/>
    <m/>
    <m/>
    <m/>
    <s v="2"/>
    <m/>
    <s v="2-1-2; 1 second squeeze; grip started to fail on right at 10-11; RIR 2 (but zero for grip)"/>
    <x v="3"/>
    <s v="2026-03-18T19:58:59.822Z"/>
    <x v="1"/>
  </r>
  <r>
    <s v="E-20260318-0759"/>
    <s v="S-20260318-01"/>
    <x v="24"/>
    <n v="2"/>
    <n v="60"/>
    <n v="10"/>
    <m/>
    <m/>
    <m/>
    <m/>
    <m/>
    <m/>
    <s v="2"/>
    <m/>
    <s v="2-1-2; 1 second squeeze; grip started to fail on right at 9-10; RIR 2 (but zero for grip)"/>
    <x v="3"/>
    <s v="2026-03-18T20:01:34.483Z"/>
    <x v="1"/>
  </r>
  <r>
    <s v="E-20260318-0760"/>
    <s v="S-20260318-01"/>
    <x v="24"/>
    <n v="3"/>
    <n v="60"/>
    <n v="8"/>
    <m/>
    <m/>
    <m/>
    <m/>
    <m/>
    <m/>
    <s v="2"/>
    <m/>
    <s v="2-1-2; 1 second squeeze; grip started to fail on right at 9-10; RIR 2 (but zero for grip)"/>
    <x v="3"/>
    <s v="2026-03-18T20:04:26.372Z"/>
    <x v="1"/>
  </r>
  <r>
    <s v="E-20260318-0761"/>
    <s v="S-20260318-01"/>
    <x v="24"/>
    <n v="4"/>
    <n v="60"/>
    <n v="8"/>
    <m/>
    <m/>
    <m/>
    <m/>
    <m/>
    <m/>
    <s v="2"/>
    <m/>
    <s v="2-1-2; 1 second squeeze; grip started to fail on right at 9-10; RIR 2 (but zero for grip)"/>
    <x v="3"/>
    <s v="2026-03-18T20:14:26.359Z"/>
    <x v="1"/>
  </r>
  <r>
    <s v="E-20260318-0762"/>
    <s v="S-20260318-01"/>
    <x v="12"/>
    <n v="1"/>
    <n v="20"/>
    <n v="20"/>
    <m/>
    <m/>
    <m/>
    <n v="2"/>
    <n v="2"/>
    <n v="2"/>
    <s v="2"/>
    <m/>
    <s v="Adjustable cable weight stack (20# plate); tempo 2-2-2; RIR 2"/>
    <x v="3"/>
    <s v="2026-03-18T20:28:51.525Z"/>
    <x v="1"/>
  </r>
  <r>
    <s v="E-20260318-0763"/>
    <s v="S-20260318-01"/>
    <x v="12"/>
    <n v="2"/>
    <n v="25"/>
    <n v="20"/>
    <m/>
    <m/>
    <m/>
    <n v="2"/>
    <n v="2"/>
    <n v="2"/>
    <s v="2"/>
    <m/>
    <s v="Adjustable cable weight stack (25# plate); tempo 2-2-2; RIR 2"/>
    <x v="3"/>
    <s v="2026-03-18T20:31:41.361Z"/>
    <x v="1"/>
  </r>
  <r>
    <s v="E-20260318-0764"/>
    <s v="S-20260318-01"/>
    <x v="12"/>
    <n v="3"/>
    <n v="30"/>
    <n v="20"/>
    <m/>
    <m/>
    <m/>
    <n v="2"/>
    <n v="2"/>
    <n v="2"/>
    <s v="2"/>
    <m/>
    <s v="Adjustable cable weight stack (30# plate); tempo 2-2-2; RIR 2"/>
    <x v="3"/>
    <s v="2026-03-18T20:35:19.075Z"/>
    <x v="1"/>
  </r>
  <r>
    <s v="E-20260318-0765"/>
    <s v="S-20260318-01"/>
    <x v="31"/>
    <n v="1"/>
    <n v="30"/>
    <n v="11"/>
    <m/>
    <m/>
    <m/>
    <n v="3"/>
    <n v="1"/>
    <n v="1"/>
    <s v="1-2"/>
    <m/>
    <s v="Bench at 3 (~15 degrees); tempo 3-1-1; RIR 1-2"/>
    <x v="3"/>
    <s v="2026-03-18T20:40:32.029Z"/>
    <x v="2"/>
  </r>
  <r>
    <s v="E-20260318-0766"/>
    <s v="S-20260318-01"/>
    <x v="31"/>
    <n v="2"/>
    <n v="30"/>
    <n v="9"/>
    <m/>
    <m/>
    <m/>
    <n v="3"/>
    <n v="1"/>
    <n v="1"/>
    <s v="1"/>
    <m/>
    <s v="Bench at 3 (~15 degrees); tempo 3-1-1; RIR 1"/>
    <x v="3"/>
    <s v="2026-03-18T20:43:05.422Z"/>
    <x v="2"/>
  </r>
  <r>
    <s v="E-20260318-0767"/>
    <s v="S-20260318-01"/>
    <x v="31"/>
    <n v="3"/>
    <n v="30"/>
    <n v="7"/>
    <m/>
    <m/>
    <m/>
    <n v="3"/>
    <n v="1"/>
    <n v="1"/>
    <s v="1"/>
    <m/>
    <s v="Little right capsule awareness on last set; Bench at 3 (~15 degrees); tempo 3-1-1; RIR 1"/>
    <x v="3"/>
    <s v="2026-03-18T20:47:11.435Z"/>
    <x v="2"/>
  </r>
  <r>
    <s v="E-20260319-0768"/>
    <s v="S-20260319-01"/>
    <x v="32"/>
    <n v="1"/>
    <m/>
    <m/>
    <n v="300"/>
    <n v="0.82"/>
    <s v="mi"/>
    <m/>
    <m/>
    <m/>
    <m/>
    <m/>
    <s v="Warmup"/>
    <x v="3"/>
    <s v="2026-03-19T20:37:04.805Z"/>
    <x v="1"/>
  </r>
  <r>
    <s v="E-20260319-0769"/>
    <s v="S-20260319-01"/>
    <x v="4"/>
    <n v="1"/>
    <n v="115"/>
    <n v="8"/>
    <m/>
    <m/>
    <m/>
    <n v="3"/>
    <n v="1"/>
    <n v="1"/>
    <s v="2+"/>
    <m/>
    <s v="Tempo 3-1-1, RIR 2+"/>
    <x v="3"/>
    <s v="2026-03-19T20:46:36.534Z"/>
    <x v="3"/>
  </r>
  <r>
    <s v="E-20260319-0770"/>
    <s v="S-20260319-01"/>
    <x v="4"/>
    <n v="2"/>
    <n v="125"/>
    <n v="8"/>
    <m/>
    <m/>
    <m/>
    <n v="3"/>
    <n v="1"/>
    <n v="1"/>
    <s v="2"/>
    <m/>
    <s v="Tempo 3-1-1, RIR 2"/>
    <x v="3"/>
    <s v="2026-03-19T20:49:05.046Z"/>
    <x v="3"/>
  </r>
  <r>
    <s v="E-20260319-0771"/>
    <s v="S-20260319-01"/>
    <x v="4"/>
    <n v="3"/>
    <n v="125"/>
    <n v="7"/>
    <m/>
    <m/>
    <m/>
    <n v="3"/>
    <n v="1"/>
    <n v="1"/>
    <s v="1-2"/>
    <m/>
    <s v="Tempo 3-1-1, RIR 1-2"/>
    <x v="3"/>
    <s v="2026-03-19T20:51:39.365Z"/>
    <x v="3"/>
  </r>
  <r>
    <s v="E-20260319-0772"/>
    <s v="S-20260319-01"/>
    <x v="58"/>
    <n v="1"/>
    <n v="20"/>
    <n v="10"/>
    <m/>
    <m/>
    <m/>
    <n v="2"/>
    <n v="2"/>
    <n v="2"/>
    <s v="2"/>
    <m/>
    <s v="Tempo 2-2-2; RIR 2; left did 10 clean before slight trap involved, right did 12 with ease"/>
    <x v="3"/>
    <s v="2026-03-19T20:58:43.887Z"/>
    <x v="3"/>
  </r>
  <r>
    <s v="E-20260319-0773"/>
    <s v="S-20260319-01"/>
    <x v="58"/>
    <n v="2"/>
    <n v="20"/>
    <n v="12"/>
    <m/>
    <m/>
    <m/>
    <n v="2"/>
    <n v="2"/>
    <n v="2"/>
    <s v="2"/>
    <m/>
    <s v="Tempo 2-2-2; RIR 2; left did 10 clean before slight trap involved, right did 12 with ease"/>
    <x v="3"/>
    <s v="2026-03-19T21:01:41.095Z"/>
    <x v="3"/>
  </r>
  <r>
    <s v="E-20260319-0774"/>
    <s v="S-20260319-01"/>
    <x v="58"/>
    <n v="3"/>
    <n v="20"/>
    <n v="12"/>
    <m/>
    <m/>
    <m/>
    <n v="2"/>
    <n v="2"/>
    <n v="2"/>
    <s v="2"/>
    <m/>
    <s v="Tempo 2-2-2; RIR 2;"/>
    <x v="3"/>
    <s v="2026-03-19T21:05:17.726Z"/>
    <x v="3"/>
  </r>
  <r>
    <s v="E-20260319-0775"/>
    <s v="S-20260319-01"/>
    <x v="21"/>
    <n v="1"/>
    <n v="42.5"/>
    <n v="12"/>
    <m/>
    <m/>
    <m/>
    <n v="2"/>
    <n v="1"/>
    <n v="2"/>
    <s v="1-2"/>
    <m/>
    <s v="Tempo 2-1-2; RIR 1-2"/>
    <x v="3"/>
    <s v="2026-03-19T21:07:43.249Z"/>
    <x v="4"/>
  </r>
  <r>
    <s v="E-20260319-0776"/>
    <s v="S-20260319-01"/>
    <x v="21"/>
    <n v="2"/>
    <n v="45"/>
    <n v="11"/>
    <m/>
    <m/>
    <m/>
    <n v="2"/>
    <n v="1"/>
    <n v="2"/>
    <s v="1"/>
    <m/>
    <s v="Tempo 2-1-2; RIR 1"/>
    <x v="3"/>
    <s v="2026-03-19T21:10:00.891Z"/>
    <x v="4"/>
  </r>
  <r>
    <s v="E-20260319-0777"/>
    <s v="S-20260319-01"/>
    <x v="21"/>
    <n v="3"/>
    <n v="50"/>
    <n v="8"/>
    <m/>
    <m/>
    <m/>
    <n v="2"/>
    <n v="1"/>
    <n v="2"/>
    <s v="1"/>
    <m/>
    <s v="Tempo 2-1-2; RIR 1; stopped once shoulder roll began"/>
    <x v="3"/>
    <s v="2026-03-19T21:11:58.767Z"/>
    <x v="4"/>
  </r>
  <r>
    <s v="E-20260319-0778"/>
    <s v="S-20260319-01"/>
    <x v="21"/>
    <n v="4"/>
    <n v="50"/>
    <n v="8"/>
    <m/>
    <m/>
    <m/>
    <n v="2"/>
    <n v="1"/>
    <n v="2"/>
    <s v="1"/>
    <m/>
    <s v="Tempo 2-1-2; RIR 1; stopped once shoulder roll began"/>
    <x v="3"/>
    <s v="2026-03-19T21:14:37.395Z"/>
    <x v="4"/>
  </r>
  <r>
    <s v="E-20260319-0779"/>
    <s v="S-20260319-01"/>
    <x v="38"/>
    <n v="1"/>
    <n v="10"/>
    <n v="10"/>
    <m/>
    <m/>
    <m/>
    <n v="3"/>
    <n v="1"/>
    <n v="2"/>
    <s v="2"/>
    <m/>
    <s v="Tempo 3-1-2; RIR 2;"/>
    <x v="3"/>
    <s v="2026-03-19T21:18:12.463Z"/>
    <x v="4"/>
  </r>
  <r>
    <s v="E-20260319-0780"/>
    <s v="S-20260319-01"/>
    <x v="38"/>
    <n v="2"/>
    <n v="12.5"/>
    <n v="11"/>
    <m/>
    <m/>
    <m/>
    <n v="3"/>
    <n v="1"/>
    <n v="2"/>
    <s v="1-2"/>
    <m/>
    <s v="Tempo 3-1-2; RIR 1-2; tap assist 9-11"/>
    <x v="3"/>
    <s v="2026-03-19T21:21:33.926Z"/>
    <x v="4"/>
  </r>
  <r>
    <s v="E-20260319-0781"/>
    <s v="S-20260319-01"/>
    <x v="38"/>
    <n v="3"/>
    <n v="12.5"/>
    <n v="10"/>
    <m/>
    <m/>
    <m/>
    <n v="3"/>
    <n v="1"/>
    <n v="2"/>
    <s v="1-2"/>
    <m/>
    <s v="Tempo 3-1-2; RIR 1-2; tap assist 8-10"/>
    <x v="3"/>
    <s v="2026-03-19T21:27:38.851Z"/>
    <x v="4"/>
  </r>
  <r>
    <s v="E-20260319-0782"/>
    <s v="S-20260319-01"/>
    <x v="42"/>
    <n v="1"/>
    <n v="6"/>
    <n v="15"/>
    <m/>
    <m/>
    <m/>
    <n v="2"/>
    <n v="1"/>
    <n v="2"/>
    <s v="2"/>
    <m/>
    <s v="Tempo 2-1-2; RIR 2"/>
    <x v="3"/>
    <s v="2026-03-19T21:30:26.198Z"/>
    <x v="3"/>
  </r>
  <r>
    <s v="E-20260319-0783"/>
    <s v="S-20260319-01"/>
    <x v="42"/>
    <n v="2"/>
    <n v="10"/>
    <n v="10"/>
    <m/>
    <m/>
    <m/>
    <n v="2"/>
    <n v="1"/>
    <n v="2"/>
    <s v="1-2"/>
    <m/>
    <s v="Tempo 2-1-2; RIR 1-2; no 4# dbs exist at my gym. Jumped to 5#"/>
    <x v="3"/>
    <s v="2026-03-19T21:33:05.911Z"/>
    <x v="3"/>
  </r>
  <r>
    <s v="E-20260319-0784"/>
    <s v="S-20260319-01"/>
    <x v="42"/>
    <n v="3"/>
    <n v="10"/>
    <n v="12"/>
    <m/>
    <m/>
    <m/>
    <n v="2"/>
    <n v="1"/>
    <n v="2"/>
    <s v="1"/>
    <m/>
    <s v="Tempo 2-1-2; RIR 1; no 4# dbs exist at my gym. Jumped to 5#"/>
    <x v="3"/>
    <s v="2026-03-19T21:36:03.160Z"/>
    <x v="3"/>
  </r>
  <r>
    <s v="E-20260319-0785"/>
    <s v="S-20260319-01"/>
    <x v="32"/>
    <n v="2"/>
    <m/>
    <m/>
    <n v="460"/>
    <n v="1.48"/>
    <s v="mi"/>
    <m/>
    <m/>
    <m/>
    <m/>
    <m/>
    <s v="2007m"/>
    <x v="3"/>
    <s v="2026-03-19T21:48:36.229Z"/>
    <x v="1"/>
  </r>
  <r>
    <s v="E-20260319-0786"/>
    <s v="S-20260319-01"/>
    <x v="4"/>
    <n v="4"/>
    <n v="125"/>
    <n v="7"/>
    <m/>
    <m/>
    <m/>
    <m/>
    <m/>
    <m/>
    <m/>
    <m/>
    <m/>
    <x v="3"/>
    <s v="2026-03-20T02:02:53.932Z"/>
    <x v="3"/>
  </r>
  <r>
    <s v="E-20260320-0787"/>
    <s v="S-20260320-01"/>
    <x v="32"/>
    <n v="1"/>
    <m/>
    <m/>
    <n v="300"/>
    <n v="0.75"/>
    <s v="mi"/>
    <m/>
    <m/>
    <m/>
    <m/>
    <m/>
    <s v="Warmup, 1250m,"/>
    <x v="3"/>
    <s v="2026-03-20T19:48:48.982Z"/>
    <x v="1"/>
  </r>
  <r>
    <s v="E-20260320-0788"/>
    <s v="S-20260320-01"/>
    <x v="24"/>
    <n v="1"/>
    <n v="70"/>
    <n v="10"/>
    <m/>
    <m/>
    <m/>
    <n v="2"/>
    <n v="1"/>
    <n v="2"/>
    <s v="2"/>
    <m/>
    <s v="Tempo 2-1-2; RIR 2; 1 sec squeeze each rep"/>
    <x v="3"/>
    <s v="2026-03-20T19:57:32.466Z"/>
    <x v="1"/>
  </r>
  <r>
    <s v="E-20260320-0789"/>
    <s v="S-20260320-01"/>
    <x v="24"/>
    <n v="2"/>
    <n v="75"/>
    <n v="9"/>
    <m/>
    <m/>
    <m/>
    <n v="2"/>
    <n v="1"/>
    <n v="1"/>
    <s v="1"/>
    <m/>
    <s v="Tempo 2-1-1; still got a decent 1 sec squeeze but the jump to 75# is feeling tough; RIR 1"/>
    <x v="3"/>
    <s v="2026-03-20T20:00:50.199Z"/>
    <x v="1"/>
  </r>
  <r>
    <s v="E-20260320-0790"/>
    <s v="S-20260320-01"/>
    <x v="24"/>
    <n v="3"/>
    <n v="75"/>
    <n v="8"/>
    <m/>
    <m/>
    <m/>
    <n v="2"/>
    <n v="1"/>
    <n v="1"/>
    <s v="1"/>
    <m/>
    <s v="Tempo 2-1-1; still got a decent 1 sec squeeze but the jump to 75# is feeling tough; RIR 1"/>
    <x v="3"/>
    <s v="2026-03-20T20:02:43.319Z"/>
    <x v="1"/>
  </r>
  <r>
    <s v="E-20260320-0791"/>
    <s v="S-20260320-01"/>
    <x v="24"/>
    <n v="4"/>
    <n v="75"/>
    <n v="6"/>
    <m/>
    <m/>
    <m/>
    <n v="2"/>
    <n v="1"/>
    <n v="1"/>
    <s v="0-1"/>
    <m/>
    <s v="Tempo 2-1-1; tempo got a little sloppy; still got a decent 1 sec squeeze but the jump to 75# is feeling tough; RIR 0-1"/>
    <x v="3"/>
    <s v="2026-03-20T20:06:16.467Z"/>
    <x v="1"/>
  </r>
  <r>
    <s v="E-20260320-0792"/>
    <s v="S-20260320-01"/>
    <x v="27"/>
    <n v="1"/>
    <n v="145"/>
    <n v="10"/>
    <m/>
    <m/>
    <m/>
    <n v="2"/>
    <n v="1"/>
    <n v="2"/>
    <s v="1-2"/>
    <m/>
    <s v="Tempo 2-1-2; long hold/squeeze; RIR 1-2; using high cable single stack at 70 + 2.5"/>
    <x v="3"/>
    <s v="2026-03-20T20:10:41.514Z"/>
    <x v="1"/>
  </r>
  <r>
    <s v="E-20260320-0793"/>
    <s v="S-20260320-01"/>
    <x v="27"/>
    <n v="2"/>
    <n v="150"/>
    <n v="10"/>
    <m/>
    <m/>
    <m/>
    <n v="2"/>
    <n v="1"/>
    <n v="2"/>
    <s v="1-2"/>
    <m/>
    <s v="Tempo 2-1-2; long hold/squeeze; RIR 1-2; using high cable single stack at 70 + 2.5"/>
    <x v="3"/>
    <s v="2026-03-20T20:12:56.153Z"/>
    <x v="1"/>
  </r>
  <r>
    <s v="E-20260320-0794"/>
    <s v="S-20260320-01"/>
    <x v="27"/>
    <n v="3"/>
    <n v="155"/>
    <n v="8"/>
    <m/>
    <m/>
    <m/>
    <n v="2"/>
    <n v="1"/>
    <n v="2"/>
    <s v="0-1"/>
    <m/>
    <s v="Tempo 2-1-2; long hold/squeeze; RIR 0-1; using high cable single stack at 70 + 2.5"/>
    <x v="3"/>
    <s v="2026-03-20T20:15:55.259Z"/>
    <x v="1"/>
  </r>
  <r>
    <s v="E-20260320-0795"/>
    <s v="S-20260320-01"/>
    <x v="43"/>
    <n v="1"/>
    <n v="120"/>
    <n v="10"/>
    <m/>
    <m/>
    <m/>
    <n v="3"/>
    <n v="2"/>
    <n v="2"/>
    <s v="2"/>
    <m/>
    <s v="Dual Pulley Row was the only setup available. I was on the 42.5 plate. Felt like 120ish; tempo 3-2-2; RIR 2"/>
    <x v="3"/>
    <s v="2026-03-20T20:20:03.560Z"/>
    <x v="1"/>
  </r>
  <r>
    <s v="E-20260320-0796"/>
    <s v="S-20260320-01"/>
    <x v="43"/>
    <n v="2"/>
    <n v="130"/>
    <n v="10"/>
    <m/>
    <m/>
    <m/>
    <n v="3"/>
    <n v="2"/>
    <n v="2"/>
    <s v="1-2"/>
    <m/>
    <s v="Tempo 3-2-2; RIR 1-2; 50# plate on dual pulley machine stack"/>
    <x v="3"/>
    <s v="2026-03-20T20:23:01.980Z"/>
    <x v="1"/>
  </r>
  <r>
    <s v="E-20260320-0797"/>
    <s v="S-20260320-01"/>
    <x v="43"/>
    <n v="3"/>
    <n v="140"/>
    <n v="9"/>
    <m/>
    <m/>
    <m/>
    <n v="3"/>
    <n v="2"/>
    <n v="1"/>
    <s v="1-2"/>
    <m/>
    <s v="Tempo 3-2-1; RIR 1-2; 60# plate on dual pulley machine stack"/>
    <x v="3"/>
    <s v="2026-03-20T20:25:38.642Z"/>
    <x v="1"/>
  </r>
  <r>
    <s v="E-20260320-0798"/>
    <s v="S-20260320-01"/>
    <x v="44"/>
    <n v="1"/>
    <n v="5"/>
    <n v="15"/>
    <m/>
    <m/>
    <m/>
    <n v="2"/>
    <n v="2"/>
    <n v="2"/>
    <s v="2"/>
    <m/>
    <s v="Tempo 2-2-2; RIR 2; single arm as the adjustable cable pulley was the only available "/>
    <x v="3"/>
    <s v="2026-03-20T20:33:09.656Z"/>
    <x v="1"/>
  </r>
  <r>
    <s v="E-20260320-0799"/>
    <s v="S-20260320-01"/>
    <x v="44"/>
    <n v="2"/>
    <n v="5"/>
    <n v="15"/>
    <m/>
    <m/>
    <m/>
    <n v="2"/>
    <n v="2"/>
    <n v="2"/>
    <s v="2"/>
    <m/>
    <s v="Noticed my left trap was engaging around rep 11. I self corrected. Tempo 2-2-2; RIR 2; single arm as the adjustable cable pulley was the only available "/>
    <x v="3"/>
    <s v="2026-03-20T20:37:02.773Z"/>
    <x v="1"/>
  </r>
  <r>
    <s v="E-20260320-0800"/>
    <s v="S-20260320-01"/>
    <x v="44"/>
    <n v="3"/>
    <n v="5"/>
    <n v="15"/>
    <m/>
    <m/>
    <m/>
    <n v="2"/>
    <n v="2"/>
    <n v="2"/>
    <s v="2"/>
    <m/>
    <s v="Noticed my left trap was engaging around rep 11. I self corrected. Tempo 2-2-2; RIR 2; single arm as the adjustable cable pulley was the only available "/>
    <x v="3"/>
    <s v="2026-03-20T20:41:19.371Z"/>
    <x v="1"/>
  </r>
  <r>
    <s v="E-20260320-0801"/>
    <s v="S-20260320-01"/>
    <x v="10"/>
    <n v="1"/>
    <n v="65"/>
    <m/>
    <n v="60"/>
    <m/>
    <m/>
    <m/>
    <m/>
    <m/>
    <m/>
    <m/>
    <s v="2.5 mph, 0 incline "/>
    <x v="3"/>
    <s v="2026-03-20T20:46:57.607Z"/>
    <x v="0"/>
  </r>
  <r>
    <s v="E-20260320-0802"/>
    <s v="S-20260320-01"/>
    <x v="10"/>
    <n v="2"/>
    <n v="65"/>
    <m/>
    <n v="60"/>
    <m/>
    <m/>
    <m/>
    <m/>
    <m/>
    <m/>
    <m/>
    <s v="2.5 mph, 0 incline; made it to 59 seconds on right. Rolled to fingers "/>
    <x v="3"/>
    <s v="2026-03-20T20:49:07.794Z"/>
    <x v="0"/>
  </r>
  <r>
    <s v="E-20260320-0803"/>
    <s v="S-20260320-01"/>
    <x v="31"/>
    <n v="1"/>
    <n v="25"/>
    <n v="10"/>
    <m/>
    <m/>
    <m/>
    <n v="3"/>
    <n v="1"/>
    <n v="2"/>
    <s v="2"/>
    <m/>
    <s v="Tempo 3-1-2; RIR 2; bench at 3"/>
    <x v="3"/>
    <s v="2026-03-20T20:53:52.058Z"/>
    <x v="2"/>
  </r>
  <r>
    <s v="E-20260320-0804"/>
    <s v="S-20260320-01"/>
    <x v="31"/>
    <n v="2"/>
    <n v="25"/>
    <n v="7"/>
    <m/>
    <m/>
    <m/>
    <n v="3"/>
    <n v="1"/>
    <n v="2"/>
    <s v="2"/>
    <m/>
    <s v="Tempo 3-1-2; RIR 2; bench at 3"/>
    <x v="3"/>
    <s v="2026-03-20T20:57:00.707Z"/>
    <x v="2"/>
  </r>
  <r>
    <s v="E-20260320-0805"/>
    <s v="S-20260320-01"/>
    <x v="32"/>
    <n v="2"/>
    <m/>
    <m/>
    <n v="470"/>
    <n v="1.24"/>
    <s v="mi"/>
    <m/>
    <m/>
    <m/>
    <m/>
    <m/>
    <s v="116 strokes "/>
    <x v="3"/>
    <s v="2026-03-20T22:05:23.339Z"/>
    <x v="1"/>
  </r>
  <r>
    <s v="E-20260321-0806"/>
    <s v="S-20260321-01"/>
    <x v="32"/>
    <n v="1"/>
    <m/>
    <m/>
    <n v="300"/>
    <n v="0.82"/>
    <s v="mi"/>
    <m/>
    <m/>
    <m/>
    <m/>
    <m/>
    <m/>
    <x v="3"/>
    <s v="2026-03-21T16:22:08.730Z"/>
    <x v="1"/>
  </r>
  <r>
    <s v="E-20260321-0807"/>
    <s v="S-20260321-01"/>
    <x v="31"/>
    <n v="1"/>
    <n v="25"/>
    <n v="12"/>
    <m/>
    <m/>
    <m/>
    <n v="3"/>
    <n v="1"/>
    <n v="2"/>
    <s v="2"/>
    <m/>
    <s v="Tempo 3-1-2; RIR 2; moving up to 30# per your instruction; bench incline set at 3"/>
    <x v="3"/>
    <s v="2026-03-21T16:32:07.945Z"/>
    <x v="2"/>
  </r>
  <r>
    <s v="E-20260321-0808"/>
    <s v="S-20260321-01"/>
    <x v="31"/>
    <n v="2"/>
    <n v="30"/>
    <n v="9"/>
    <m/>
    <m/>
    <m/>
    <n v="3"/>
    <n v="1"/>
    <n v="2"/>
    <s v="1-2"/>
    <m/>
    <s v="Tempo 3-1-2; RIR 1-2; "/>
    <x v="3"/>
    <s v="2026-03-21T16:34:39.576Z"/>
    <x v="2"/>
  </r>
  <r>
    <s v="E-20260321-0809"/>
    <s v="S-20260321-01"/>
    <x v="31"/>
    <n v="3"/>
    <n v="30"/>
    <n v="7"/>
    <m/>
    <m/>
    <m/>
    <n v="3"/>
    <n v="1"/>
    <n v="2"/>
    <s v="1-2"/>
    <m/>
    <s v="Tempo 3-1-2; RIR 1-2; "/>
    <x v="3"/>
    <s v="2026-03-21T16:37:27.246Z"/>
    <x v="2"/>
  </r>
  <r>
    <s v="E-20260321-0810"/>
    <s v="S-20260321-01"/>
    <x v="31"/>
    <n v="4"/>
    <n v="30"/>
    <n v="6"/>
    <m/>
    <m/>
    <m/>
    <n v="3"/>
    <n v="1"/>
    <n v="2"/>
    <s v="1-2"/>
    <m/>
    <s v="Tempo 3-1-2; RIR 1-2; "/>
    <x v="3"/>
    <s v="2026-03-21T16:39:46.976Z"/>
    <x v="2"/>
  </r>
  <r>
    <s v="E-20260321-0811"/>
    <s v="S-20260321-01"/>
    <x v="14"/>
    <n v="1"/>
    <n v="35"/>
    <n v="15"/>
    <m/>
    <m/>
    <m/>
    <n v="2"/>
    <n v="1"/>
    <n v="1"/>
    <s v="1-2"/>
    <m/>
    <s v="Bench at 3; tempo 2-1-1; RIR 1-2; switched to alternating left/right at 8th rep"/>
    <x v="3"/>
    <s v="2026-03-21T16:42:58.834Z"/>
    <x v="2"/>
  </r>
  <r>
    <s v="E-20260321-0812"/>
    <s v="S-20260321-01"/>
    <x v="14"/>
    <n v="2"/>
    <n v="35"/>
    <n v="14"/>
    <m/>
    <m/>
    <m/>
    <n v="2"/>
    <n v="1"/>
    <n v="1"/>
    <s v="1-2"/>
    <m/>
    <s v="Bench at 3; tempo 2-1-1; RIR 1-2; alternating left/right"/>
    <x v="3"/>
    <s v="2026-03-21T16:45:43.358Z"/>
    <x v="2"/>
  </r>
  <r>
    <s v="E-20260321-0813"/>
    <s v="S-20260321-01"/>
    <x v="14"/>
    <n v="3"/>
    <n v="35"/>
    <n v="14"/>
    <m/>
    <m/>
    <m/>
    <n v="2"/>
    <n v="1"/>
    <n v="1"/>
    <s v="1-2"/>
    <m/>
    <s v="Bench at 3; tempo 2-1-1; RIR 1-2; alternating left/right"/>
    <x v="3"/>
    <s v="2026-03-21T16:49:25.908Z"/>
    <x v="2"/>
  </r>
  <r>
    <s v="E-20260321-0814"/>
    <s v="S-20260321-01"/>
    <x v="21"/>
    <n v="1"/>
    <n v="45"/>
    <n v="12"/>
    <m/>
    <m/>
    <m/>
    <n v="2"/>
    <n v="1"/>
    <n v="2"/>
    <s v="2"/>
    <m/>
    <s v="Tempo 2-1-2; RIR 2"/>
    <x v="3"/>
    <s v="2026-03-21T16:52:41.293Z"/>
    <x v="4"/>
  </r>
  <r>
    <s v="E-20260321-0815"/>
    <s v="S-20260321-01"/>
    <x v="21"/>
    <n v="2"/>
    <n v="45"/>
    <n v="11"/>
    <m/>
    <m/>
    <m/>
    <n v="2"/>
    <n v="1"/>
    <n v="2"/>
    <s v="2"/>
    <m/>
    <s v="Tempo 2-1-2; RIR 2"/>
    <x v="3"/>
    <s v="2026-03-21T16:55:08.219Z"/>
    <x v="4"/>
  </r>
  <r>
    <s v="E-20260321-0816"/>
    <s v="S-20260321-01"/>
    <x v="21"/>
    <n v="3"/>
    <n v="45"/>
    <n v="10"/>
    <m/>
    <m/>
    <m/>
    <n v="2"/>
    <n v="1"/>
    <n v="2"/>
    <s v="1"/>
    <m/>
    <s v="Tempo 2-1-2; RIR 1"/>
    <x v="3"/>
    <s v="2026-03-21T16:57:28.669Z"/>
    <x v="4"/>
  </r>
  <r>
    <s v="E-20260321-0817"/>
    <s v="S-20260321-01"/>
    <x v="21"/>
    <n v="4"/>
    <n v="50"/>
    <n v="9"/>
    <m/>
    <m/>
    <m/>
    <n v="2"/>
    <n v="1"/>
    <n v="2"/>
    <s v="1"/>
    <m/>
    <s v="Tempo 2-1-2; RIR 1; hands started coming together 8-9"/>
    <x v="3"/>
    <s v="2026-03-21T17:00:26.853Z"/>
    <x v="4"/>
  </r>
  <r>
    <s v="E-20260321-0818"/>
    <s v="S-20260321-01"/>
    <x v="32"/>
    <n v="2"/>
    <m/>
    <m/>
    <n v="480"/>
    <n v="1.25"/>
    <s v="mi"/>
    <m/>
    <m/>
    <m/>
    <m/>
    <m/>
    <s v="Watts above 200; stroke rate ~13-15; 116 strokes total"/>
    <x v="3"/>
    <s v="2026-03-21T17:39:59.601Z"/>
    <x v="1"/>
  </r>
  <r>
    <s v="E-20260321-0819"/>
    <s v="S-20260321-01"/>
    <x v="17"/>
    <n v="1"/>
    <n v="10"/>
    <n v="10"/>
    <m/>
    <m/>
    <m/>
    <n v="3"/>
    <n v="1"/>
    <n v="2"/>
    <s v="2"/>
    <m/>
    <s v="Tempo 3-1-2; RIR 2"/>
    <x v="3"/>
    <s v="2026-03-21T17:43:39.515Z"/>
    <x v="4"/>
  </r>
  <r>
    <s v="E-20260321-0820"/>
    <s v="S-20260321-01"/>
    <x v="17"/>
    <n v="2"/>
    <n v="10"/>
    <n v="11"/>
    <m/>
    <m/>
    <m/>
    <n v="3"/>
    <n v="1"/>
    <n v="2"/>
    <s v="2"/>
    <m/>
    <s v="Tempo 3-1-2; RIR 2"/>
    <x v="3"/>
    <s v="2026-03-21T17:43:42.757Z"/>
    <x v="4"/>
  </r>
  <r>
    <s v="E-20260321-0821"/>
    <s v="S-20260321-01"/>
    <x v="17"/>
    <n v="3"/>
    <n v="12.5"/>
    <n v="10"/>
    <m/>
    <m/>
    <m/>
    <n v="3"/>
    <n v="1"/>
    <n v="2"/>
    <s v="2"/>
    <m/>
    <s v="Tempo 3-1-2; RIR 2"/>
    <x v="3"/>
    <s v="2026-03-21T17:43:47.626Z"/>
    <x v="4"/>
  </r>
  <r>
    <s v="E-20260321-0822"/>
    <s v="S-20260321-01"/>
    <x v="0"/>
    <n v="1"/>
    <n v="150"/>
    <m/>
    <n v="60"/>
    <m/>
    <m/>
    <m/>
    <m/>
    <m/>
    <m/>
    <m/>
    <s v="Treadmill 2.5 mph, 0 incline"/>
    <x v="3"/>
    <s v="2026-03-21T17:44:24.046Z"/>
    <x v="0"/>
  </r>
  <r>
    <s v="E-20260321-0823"/>
    <s v="S-20260321-01"/>
    <x v="0"/>
    <n v="2"/>
    <n v="150"/>
    <m/>
    <n v="51.6"/>
    <m/>
    <m/>
    <m/>
    <m/>
    <m/>
    <m/>
    <m/>
    <s v="Treadmill 2.5 mph, 0 incline"/>
    <x v="3"/>
    <s v="2026-03-21T17:44:28.598Z"/>
    <x v="0"/>
  </r>
  <r>
    <s v="E-20260321-0824"/>
    <s v="S-20260321-01"/>
    <x v="0"/>
    <n v="3"/>
    <n v="150"/>
    <m/>
    <n v="39.6"/>
    <m/>
    <m/>
    <m/>
    <m/>
    <m/>
    <m/>
    <m/>
    <s v="Treadmill 2.5 mph, 0 incline"/>
    <x v="3"/>
    <s v="2026-03-21T17:44:31.225Z"/>
    <x v="0"/>
  </r>
  <r>
    <s v="E-20260321-0825"/>
    <s v="S-20260321-01"/>
    <x v="0"/>
    <n v="4"/>
    <n v="150"/>
    <m/>
    <n v="30"/>
    <m/>
    <m/>
    <m/>
    <m/>
    <m/>
    <m/>
    <m/>
    <s v="Treadmill 2.5 mph, 0 incline"/>
    <x v="3"/>
    <s v="2026-03-21T17:44:33.349Z"/>
    <x v="0"/>
  </r>
  <r>
    <s v="E-20260323-0826"/>
    <s v="S-20260323-01"/>
    <x v="32"/>
    <n v="1"/>
    <m/>
    <m/>
    <n v="300"/>
    <n v="0.83"/>
    <s v="mi"/>
    <m/>
    <m/>
    <m/>
    <m/>
    <m/>
    <s v="Warmup"/>
    <x v="3"/>
    <s v="2026-03-23T20:42:15.024Z"/>
    <x v="1"/>
  </r>
  <r>
    <s v="E-20260323-0827"/>
    <s v="S-20260323-01"/>
    <x v="10"/>
    <n v="1"/>
    <n v="70"/>
    <m/>
    <n v="64.800000000000011"/>
    <m/>
    <m/>
    <m/>
    <m/>
    <m/>
    <m/>
    <m/>
    <s v="2.5 mph, 0 incline"/>
    <x v="3"/>
    <s v="2026-03-23T20:45:52.088Z"/>
    <x v="0"/>
  </r>
  <r>
    <s v="E-20260323-0828"/>
    <s v="S-20260323-01"/>
    <x v="10"/>
    <n v="2"/>
    <n v="70"/>
    <m/>
    <n v="61.2"/>
    <m/>
    <m/>
    <m/>
    <m/>
    <m/>
    <m/>
    <m/>
    <s v="2.5 mph, 0 incline"/>
    <x v="3"/>
    <s v="2026-03-23T20:48:52.305Z"/>
    <x v="0"/>
  </r>
  <r>
    <s v="E-20260323-0829"/>
    <s v="S-20260323-01"/>
    <x v="10"/>
    <n v="3"/>
    <n v="70"/>
    <m/>
    <n v="60"/>
    <m/>
    <m/>
    <m/>
    <m/>
    <m/>
    <m/>
    <m/>
    <s v="2.5 mph, 0 incline; "/>
    <x v="3"/>
    <s v="2026-03-23T20:51:46.799Z"/>
    <x v="0"/>
  </r>
  <r>
    <s v="E-20260323-0830"/>
    <s v="S-20260323-01"/>
    <x v="34"/>
    <n v="1"/>
    <n v="140"/>
    <n v="8"/>
    <m/>
    <m/>
    <m/>
    <n v="3"/>
    <n v="1"/>
    <n v="1"/>
    <s v="2"/>
    <m/>
    <s v="Tempo 3-1-1; RIR 2"/>
    <x v="3"/>
    <s v="2026-03-23T20:54:31.219Z"/>
    <x v="7"/>
  </r>
  <r>
    <s v="E-20260323-0831"/>
    <s v="S-20260323-01"/>
    <x v="34"/>
    <n v="2"/>
    <n v="140"/>
    <n v="8"/>
    <m/>
    <m/>
    <m/>
    <n v="3"/>
    <n v="1"/>
    <n v="1"/>
    <s v="2"/>
    <m/>
    <s v="Tempo 3-1-1; RIR 2"/>
    <x v="3"/>
    <s v="2026-03-23T20:57:01.576Z"/>
    <x v="7"/>
  </r>
  <r>
    <s v="E-20260323-0832"/>
    <s v="S-20260323-01"/>
    <x v="34"/>
    <n v="3"/>
    <n v="140"/>
    <n v="7"/>
    <m/>
    <m/>
    <m/>
    <n v="3"/>
    <n v="1"/>
    <n v="1"/>
    <s v="2"/>
    <m/>
    <s v="Tempo 3-1-1; RIR 2; right grip started to give after the 7th rep"/>
    <x v="3"/>
    <s v="2026-03-23T20:59:34.229Z"/>
    <x v="7"/>
  </r>
  <r>
    <s v="E-20260323-0833"/>
    <s v="S-20260323-01"/>
    <x v="34"/>
    <n v="4"/>
    <n v="150"/>
    <n v="6"/>
    <m/>
    <m/>
    <m/>
    <n v="3"/>
    <n v="1"/>
    <n v="1"/>
    <s v="2"/>
    <m/>
    <s v="Tempo 3-1-1; RIR 2; right grip started to give after the 7th rep"/>
    <x v="3"/>
    <s v="2026-03-23T21:02:16.608Z"/>
    <x v="7"/>
  </r>
  <r>
    <s v="E-20260323-0834"/>
    <s v="S-20260323-01"/>
    <x v="24"/>
    <n v="1"/>
    <n v="70"/>
    <n v="10"/>
    <m/>
    <m/>
    <m/>
    <n v="2"/>
    <n v="1"/>
    <n v="2"/>
    <s v="1"/>
    <m/>
    <s v="Tempo 2-1-2; RIR 1; right grip tired still"/>
    <x v="3"/>
    <s v="2026-03-23T21:05:43.961Z"/>
    <x v="1"/>
  </r>
  <r>
    <s v="E-20260323-0835"/>
    <s v="S-20260323-01"/>
    <x v="24"/>
    <n v="2"/>
    <n v="70"/>
    <n v="8"/>
    <m/>
    <m/>
    <m/>
    <n v="2"/>
    <n v="1"/>
    <n v="2"/>
    <s v="1-2"/>
    <m/>
    <s v="Tempo 2-1-2; RIR 1-2; right grip tired still"/>
    <x v="3"/>
    <s v="2026-03-23T21:07:50.241Z"/>
    <x v="1"/>
  </r>
  <r>
    <s v="E-20260323-0836"/>
    <s v="S-20260323-01"/>
    <x v="24"/>
    <n v="3"/>
    <n v="70"/>
    <n v="7.5"/>
    <m/>
    <m/>
    <m/>
    <n v="2"/>
    <n v="1"/>
    <n v="2"/>
    <s v="1"/>
    <m/>
    <s v="Tempo 2-1-2; RIR 1; right and left grip getting taxed"/>
    <x v="3"/>
    <s v="2026-03-23T21:10:25.374Z"/>
    <x v="1"/>
  </r>
  <r>
    <s v="E-20260323-0837"/>
    <s v="S-20260323-01"/>
    <x v="24"/>
    <n v="4"/>
    <n v="70"/>
    <n v="7.5"/>
    <m/>
    <m/>
    <m/>
    <n v="2"/>
    <n v="1"/>
    <n v="2"/>
    <s v="1"/>
    <m/>
    <s v="Tempo 2-1-2; RIR 1; right and left grip getting taxed"/>
    <x v="3"/>
    <s v="2026-03-23T21:12:24.268Z"/>
    <x v="1"/>
  </r>
  <r>
    <s v="E-20260323-0838"/>
    <s v="S-20260323-01"/>
    <x v="12"/>
    <n v="1"/>
    <n v="25"/>
    <n v="20"/>
    <m/>
    <m/>
    <m/>
    <n v="2"/>
    <n v="2"/>
    <n v="2"/>
    <s v="2"/>
    <m/>
    <s v="Tempo 2-2-2; RIR 2; cable at 4"/>
    <x v="3"/>
    <s v="2026-03-23T21:16:59.634Z"/>
    <x v="1"/>
  </r>
  <r>
    <s v="E-20260323-0839"/>
    <s v="S-20260323-01"/>
    <x v="12"/>
    <n v="2"/>
    <n v="27.5"/>
    <n v="20"/>
    <m/>
    <m/>
    <m/>
    <n v="2"/>
    <n v="2"/>
    <n v="2"/>
    <s v="2"/>
    <m/>
    <s v="Tempo 2-2-2; RIR 2; cable at 4"/>
    <x v="3"/>
    <s v="2026-03-23T21:20:05.849Z"/>
    <x v="1"/>
  </r>
  <r>
    <s v="E-20260323-0840"/>
    <s v="S-20260323-01"/>
    <x v="12"/>
    <n v="3"/>
    <n v="30"/>
    <n v="20"/>
    <m/>
    <m/>
    <m/>
    <n v="2"/>
    <n v="2"/>
    <n v="2"/>
    <s v="2"/>
    <m/>
    <s v="Tempo 2-2-2; RIR 2; cable at 4"/>
    <x v="3"/>
    <s v="2026-03-23T21:22:58.153Z"/>
    <x v="1"/>
  </r>
  <r>
    <s v="E-20260323-0841"/>
    <s v="S-20260323-01"/>
    <x v="31"/>
    <n v="1"/>
    <n v="30"/>
    <n v="11"/>
    <m/>
    <m/>
    <m/>
    <n v="3"/>
    <n v="1"/>
    <n v="2"/>
    <s v="1"/>
    <m/>
    <s v="Tempo 3-1-2; RIR 1; bench at 3"/>
    <x v="3"/>
    <s v="2026-03-23T21:26:57.966Z"/>
    <x v="2"/>
  </r>
  <r>
    <s v="E-20260323-0842"/>
    <s v="S-20260323-01"/>
    <x v="31"/>
    <n v="2"/>
    <n v="30"/>
    <n v="8"/>
    <m/>
    <m/>
    <m/>
    <n v="3"/>
    <n v="1"/>
    <n v="2"/>
    <s v="1"/>
    <m/>
    <s v="Tempo 3-1-2; RIR 1; bench at 3"/>
    <x v="3"/>
    <s v="2026-03-23T21:34:24.797Z"/>
    <x v="2"/>
  </r>
  <r>
    <s v="E-20260323-0843"/>
    <s v="S-20260323-01"/>
    <x v="31"/>
    <n v="3"/>
    <n v="30"/>
    <n v="7"/>
    <m/>
    <m/>
    <m/>
    <n v="3"/>
    <n v="1"/>
    <n v="2"/>
    <s v="1"/>
    <m/>
    <s v="Tempo 3-1-2; RIR 1; bench at 3"/>
    <x v="3"/>
    <s v="2026-03-23T21:34:26.687Z"/>
    <x v="2"/>
  </r>
  <r>
    <s v="E-20260327-0844"/>
    <s v="S-20260327-01"/>
    <x v="32"/>
    <n v="1"/>
    <m/>
    <m/>
    <n v="300"/>
    <n v="0.81"/>
    <s v="mi"/>
    <m/>
    <m/>
    <m/>
    <m/>
    <m/>
    <s v="Warmup"/>
    <x v="3"/>
    <s v="2026-03-27T20:30:45.929Z"/>
    <x v="1"/>
  </r>
  <r>
    <s v="E-20260327-0845"/>
    <s v="S-20260327-01"/>
    <x v="50"/>
    <n v="1"/>
    <n v="0"/>
    <n v="12"/>
    <m/>
    <m/>
    <m/>
    <m/>
    <m/>
    <m/>
    <m/>
    <m/>
    <m/>
    <x v="3"/>
    <s v="2026-03-27T20:35:48.451Z"/>
    <x v="3"/>
  </r>
  <r>
    <s v="E-20260327-0846"/>
    <s v="S-20260327-01"/>
    <x v="4"/>
    <n v="1"/>
    <n v="125"/>
    <n v="8"/>
    <m/>
    <m/>
    <m/>
    <n v="3"/>
    <n v="1"/>
    <n v="1"/>
    <s v="2"/>
    <m/>
    <s v="Tempo 3-1-1; RIR 2"/>
    <x v="3"/>
    <s v="2026-03-27T20:37:15.115Z"/>
    <x v="3"/>
  </r>
  <r>
    <s v="E-20260327-0847"/>
    <s v="S-20260327-01"/>
    <x v="4"/>
    <n v="2"/>
    <n v="125"/>
    <n v="7"/>
    <m/>
    <m/>
    <m/>
    <n v="3"/>
    <n v="1"/>
    <n v="1"/>
    <s v="1-2"/>
    <m/>
    <s v="Tempo 3-1-1; RIR 1-2"/>
    <x v="3"/>
    <s v="2026-03-27T20:39:14.620Z"/>
    <x v="3"/>
  </r>
  <r>
    <s v="E-20260327-0848"/>
    <s v="S-20260327-01"/>
    <x v="4"/>
    <n v="3"/>
    <n v="125"/>
    <n v="6"/>
    <m/>
    <m/>
    <m/>
    <n v="3"/>
    <n v="1"/>
    <n v="1"/>
    <s v="1-2"/>
    <m/>
    <s v="Tempo 3-1-1; RIR 1-2"/>
    <x v="3"/>
    <s v="2026-03-27T20:41:29.642Z"/>
    <x v="3"/>
  </r>
  <r>
    <s v="E-20260327-0849"/>
    <s v="S-20260327-01"/>
    <x v="4"/>
    <n v="4"/>
    <n v="125"/>
    <n v="5"/>
    <m/>
    <m/>
    <m/>
    <n v="3"/>
    <n v="1"/>
    <n v="1"/>
    <s v="1-2"/>
    <m/>
    <s v="Tempo 3-1-1; RIR 1-2"/>
    <x v="3"/>
    <s v="2026-03-27T20:43:24.745Z"/>
    <x v="3"/>
  </r>
  <r>
    <s v="E-20260327-0850"/>
    <s v="S-20260327-01"/>
    <x v="58"/>
    <n v="1"/>
    <n v="20"/>
    <n v="12"/>
    <m/>
    <m/>
    <m/>
    <n v="2"/>
    <n v="1"/>
    <n v="2"/>
    <s v="2"/>
    <m/>
    <s v="Tempo 2-1-2; RIR 2"/>
    <x v="3"/>
    <s v="2026-03-27T20:48:26.391Z"/>
    <x v="3"/>
  </r>
  <r>
    <s v="E-20260327-0851"/>
    <s v="S-20260327-01"/>
    <x v="58"/>
    <n v="2"/>
    <n v="20"/>
    <n v="12"/>
    <m/>
    <m/>
    <m/>
    <n v="2"/>
    <n v="1"/>
    <n v="2"/>
    <s v="1-2"/>
    <m/>
    <s v="Tempo 2-1-2; RIR 1-2"/>
    <x v="3"/>
    <s v="2026-03-27T20:51:51.699Z"/>
    <x v="3"/>
  </r>
  <r>
    <s v="E-20260327-0852"/>
    <s v="S-20260327-01"/>
    <x v="58"/>
    <n v="3"/>
    <n v="22.5"/>
    <n v="12"/>
    <m/>
    <m/>
    <m/>
    <n v="2"/>
    <n v="1"/>
    <n v="2"/>
    <s v="1-2"/>
    <m/>
    <s v="Tempo 2-1-2; RIR 1-2"/>
    <x v="3"/>
    <s v="2026-03-27T20:55:53.926Z"/>
    <x v="3"/>
  </r>
  <r>
    <s v="E-20260327-0853"/>
    <s v="S-20260327-01"/>
    <x v="21"/>
    <n v="1"/>
    <n v="45"/>
    <n v="12"/>
    <m/>
    <m/>
    <m/>
    <n v="2"/>
    <n v="1"/>
    <n v="2"/>
    <s v="1-2"/>
    <m/>
    <s v="Tempo 2-1-2; RIR 1-2"/>
    <x v="3"/>
    <s v="2026-03-27T20:58:35.098Z"/>
    <x v="4"/>
  </r>
  <r>
    <s v="E-20260327-0854"/>
    <s v="S-20260327-01"/>
    <x v="21"/>
    <n v="2"/>
    <n v="45"/>
    <n v="10"/>
    <m/>
    <m/>
    <m/>
    <n v="2"/>
    <n v="1"/>
    <n v="2"/>
    <s v="1"/>
    <m/>
    <s v="Tempo 2-1-2; RIR 1"/>
    <x v="3"/>
    <s v="2026-03-27T21:00:36.060Z"/>
    <x v="4"/>
  </r>
  <r>
    <s v="E-20260327-0855"/>
    <s v="S-20260327-01"/>
    <x v="21"/>
    <n v="3"/>
    <n v="50"/>
    <n v="9"/>
    <m/>
    <m/>
    <m/>
    <n v="2"/>
    <n v="1"/>
    <n v="2"/>
    <s v="1"/>
    <m/>
    <s v="Tempo 2-1-2; RIR 1"/>
    <x v="3"/>
    <s v="2026-03-27T21:02:57.634Z"/>
    <x v="4"/>
  </r>
  <r>
    <s v="E-20260327-0856"/>
    <s v="S-20260327-01"/>
    <x v="21"/>
    <n v="4"/>
    <n v="50"/>
    <n v="5.5"/>
    <m/>
    <m/>
    <m/>
    <n v="2"/>
    <n v="1"/>
    <n v="2"/>
    <s v="1"/>
    <s v="2026-03-27T21:05:30.587Z"/>
    <s v="Tempo 2-1-2; RIR 1"/>
    <x v="3"/>
    <s v="2026-03-27T21:05:35.862Z"/>
    <x v="4"/>
  </r>
  <r>
    <s v="E-20260327-0857"/>
    <s v="S-20260327-01"/>
    <x v="21"/>
    <n v="5"/>
    <n v="40"/>
    <n v="3"/>
    <m/>
    <m/>
    <m/>
    <n v="2"/>
    <n v="1"/>
    <n v="2"/>
    <s v="1"/>
    <s v="2026-03-27T21:05:30.587Z"/>
    <s v="Tempo 2-1-2; RIR 1"/>
    <x v="3"/>
    <s v="2026-03-27T21:05:41.167Z"/>
    <x v="4"/>
  </r>
  <r>
    <s v="E-20260327-0858"/>
    <s v="S-20260327-01"/>
    <x v="38"/>
    <n v="1"/>
    <n v="10"/>
    <n v="12"/>
    <m/>
    <m/>
    <m/>
    <n v="3"/>
    <n v="1"/>
    <n v="2"/>
    <s v="1"/>
    <m/>
    <s v="Tempo 3-1-2; RIR 1; seated row pulley as all other cables were taken; 10# plate"/>
    <x v="3"/>
    <s v="2026-03-27T21:10:47.504Z"/>
    <x v="4"/>
  </r>
  <r>
    <s v="E-20260327-0859"/>
    <s v="S-20260327-01"/>
    <x v="38"/>
    <n v="2"/>
    <n v="10"/>
    <n v="12"/>
    <m/>
    <m/>
    <m/>
    <n v="3"/>
    <n v="1"/>
    <n v="2"/>
    <s v="1"/>
    <m/>
    <s v="Tempo 3-1-2; RIR 1; seated row pulley as all other cables were taken; 10# plate"/>
    <x v="3"/>
    <s v="2026-03-27T21:14:08.200Z"/>
    <x v="4"/>
  </r>
  <r>
    <s v="E-20260327-0860"/>
    <s v="S-20260327-01"/>
    <x v="38"/>
    <n v="3"/>
    <n v="10"/>
    <n v="12"/>
    <m/>
    <m/>
    <m/>
    <n v="3"/>
    <n v="1"/>
    <n v="2"/>
    <s v="1"/>
    <m/>
    <s v="Assisted 9-12; Tempo 3-1-2; RIR 1; seated row pulley as all other cables were taken; 10# plate"/>
    <x v="3"/>
    <s v="2026-03-27T21:18:36.458Z"/>
    <x v="4"/>
  </r>
  <r>
    <s v="E-20260327-0861"/>
    <s v="S-20260327-01"/>
    <x v="42"/>
    <n v="1"/>
    <n v="6"/>
    <n v="15"/>
    <m/>
    <m/>
    <m/>
    <n v="2"/>
    <n v="2"/>
    <n v="2"/>
    <s v="1-2"/>
    <m/>
    <s v="Tempo 2-2-2;RIR 1-2"/>
    <x v="3"/>
    <s v="2026-03-27T21:20:59.125Z"/>
    <x v="3"/>
  </r>
  <r>
    <s v="E-20260327-0862"/>
    <s v="S-20260327-01"/>
    <x v="42"/>
    <n v="2"/>
    <n v="10"/>
    <n v="13"/>
    <m/>
    <m/>
    <m/>
    <n v="2"/>
    <n v="2"/>
    <n v="2"/>
    <s v="1-2"/>
    <m/>
    <s v="Tempo 2-2-2;RIR 1-2"/>
    <x v="3"/>
    <s v="2026-03-27T21:23:42.293Z"/>
    <x v="3"/>
  </r>
  <r>
    <s v="E-20260327-0863"/>
    <s v="S-20260327-01"/>
    <x v="42"/>
    <n v="3"/>
    <n v="10"/>
    <n v="10"/>
    <m/>
    <m/>
    <m/>
    <n v="2"/>
    <n v="2"/>
    <n v="2"/>
    <s v="0-1"/>
    <m/>
    <s v="Tempo 2-2-2;RIR 0-1"/>
    <x v="3"/>
    <s v="2026-03-27T21:26:57.715Z"/>
    <x v="3"/>
  </r>
  <r>
    <s v="E-20260328-0864"/>
    <s v="S-20260328-01"/>
    <x v="32"/>
    <n v="1"/>
    <m/>
    <m/>
    <n v="300"/>
    <n v="0.08"/>
    <s v="mi"/>
    <m/>
    <m/>
    <m/>
    <m/>
    <m/>
    <s v="Warmup: 1300m=4,265 ft 1.102 in "/>
    <x v="3"/>
    <s v="2026-03-28T16:29:52.534Z"/>
    <x v="1"/>
  </r>
  <r>
    <s v="E-20260328-0865"/>
    <s v="S-20260328-01"/>
    <x v="24"/>
    <n v="1"/>
    <n v="70"/>
    <n v="10"/>
    <m/>
    <m/>
    <m/>
    <n v="2"/>
    <n v="1"/>
    <n v="2"/>
    <s v="2"/>
    <m/>
    <s v="Tempo 2-1-2; RIR 2"/>
    <x v="3"/>
    <s v="2026-03-28T16:38:16.953Z"/>
    <x v="1"/>
  </r>
  <r>
    <s v="E-20260328-0866"/>
    <s v="S-20260328-01"/>
    <x v="24"/>
    <n v="2"/>
    <n v="70"/>
    <n v="10"/>
    <m/>
    <m/>
    <m/>
    <n v="2"/>
    <n v="1"/>
    <n v="2"/>
    <s v="2"/>
    <m/>
    <s v="Tempo 2-1-2; RIR 2"/>
    <x v="3"/>
    <s v="2026-03-28T16:40:11.769Z"/>
    <x v="1"/>
  </r>
  <r>
    <s v="E-20260328-0867"/>
    <s v="S-20260328-01"/>
    <x v="24"/>
    <n v="3"/>
    <n v="70"/>
    <n v="8"/>
    <m/>
    <m/>
    <m/>
    <n v="2"/>
    <n v="1"/>
    <n v="2"/>
    <s v="1-2"/>
    <m/>
    <s v="Tempo 2-1-2; RIR 1-2"/>
    <x v="3"/>
    <s v="2026-03-28T16:42:12.355Z"/>
    <x v="1"/>
  </r>
  <r>
    <s v="E-20260328-0868"/>
    <s v="S-20260328-01"/>
    <x v="24"/>
    <n v="4"/>
    <n v="70"/>
    <n v="8"/>
    <m/>
    <m/>
    <m/>
    <n v="2"/>
    <n v="1"/>
    <n v="2"/>
    <s v="1"/>
    <m/>
    <s v="Tempo 2-1-2; RIR 1"/>
    <x v="3"/>
    <s v="2026-03-28T16:44:25.436Z"/>
    <x v="1"/>
  </r>
  <r>
    <s v="E-20260328-0869"/>
    <s v="S-20260328-01"/>
    <x v="27"/>
    <n v="1"/>
    <n v="145"/>
    <n v="12"/>
    <m/>
    <m/>
    <m/>
    <n v="2"/>
    <n v="1"/>
    <n v="2"/>
    <s v="1-2"/>
    <m/>
    <s v="Tempo 2-1-2; RIR 1-2; lat pulldown pulley"/>
    <x v="3"/>
    <s v="2026-03-28T16:50:18.346Z"/>
    <x v="1"/>
  </r>
  <r>
    <s v="E-20260328-0870"/>
    <s v="S-20260328-01"/>
    <x v="27"/>
    <n v="2"/>
    <n v="150"/>
    <n v="11"/>
    <m/>
    <m/>
    <m/>
    <n v="2"/>
    <n v="1"/>
    <n v="2"/>
    <s v="1-2"/>
    <m/>
    <s v="70# plate + 2 2.5lbs plates; Tempo 2-1-2; RIR 1-2; lat pulldown pulley"/>
    <x v="3"/>
    <s v="2026-03-28T16:53:40.060Z"/>
    <x v="1"/>
  </r>
  <r>
    <s v="E-20260328-0871"/>
    <s v="S-20260328-01"/>
    <x v="27"/>
    <n v="3"/>
    <n v="170"/>
    <n v="10"/>
    <m/>
    <m/>
    <m/>
    <n v="2"/>
    <n v="1"/>
    <n v="2"/>
    <s v="1"/>
    <m/>
    <s v="85# plate; Tempo 2-1-2; RIR 1; lat pulldown pulley; tapped assist on 10"/>
    <x v="3"/>
    <s v="2026-03-28T16:57:07.345Z"/>
    <x v="1"/>
  </r>
  <r>
    <s v="E-20260328-0872"/>
    <s v="S-20260328-01"/>
    <x v="43"/>
    <n v="1"/>
    <n v="140"/>
    <n v="10"/>
    <m/>
    <m/>
    <m/>
    <m/>
    <n v="1"/>
    <n v="2"/>
    <s v="1-2"/>
    <m/>
    <s v="Tempo; 2-1-2; RIR 1-2; triceps hitting lats on the pullback seeming to limit ROM"/>
    <x v="3"/>
    <s v="2026-03-28T17:02:13.253Z"/>
    <x v="1"/>
  </r>
  <r>
    <s v="E-20260328-0873"/>
    <s v="S-20260328-01"/>
    <x v="43"/>
    <n v="2"/>
    <n v="140"/>
    <n v="10"/>
    <m/>
    <m/>
    <m/>
    <m/>
    <m/>
    <n v="1"/>
    <m/>
    <m/>
    <s v="Tempo; 3-1.5-1;"/>
    <x v="3"/>
    <s v="2026-03-28T17:04:58.358Z"/>
    <x v="1"/>
  </r>
  <r>
    <s v="E-20260328-0874"/>
    <s v="S-20260328-01"/>
    <x v="43"/>
    <n v="3"/>
    <n v="140"/>
    <n v="7.5"/>
    <m/>
    <m/>
    <m/>
    <m/>
    <m/>
    <n v="1"/>
    <m/>
    <m/>
    <s v="Tempo; 3-1.5-1; grip starting to give out"/>
    <x v="3"/>
    <s v="2026-03-28T17:07:32.682Z"/>
    <x v="1"/>
  </r>
  <r>
    <s v="E-20260328-0875"/>
    <s v="S-20260328-01"/>
    <x v="44"/>
    <n v="1"/>
    <n v="5"/>
    <n v="15"/>
    <m/>
    <m/>
    <m/>
    <n v="2"/>
    <n v="2"/>
    <n v="2"/>
    <s v="2+"/>
    <m/>
    <s v="Tempo 2-2-2; RIR 2+"/>
    <x v="3"/>
    <s v="2026-03-28T17:13:10.551Z"/>
    <x v="1"/>
  </r>
  <r>
    <s v="E-20260328-0876"/>
    <s v="S-20260328-01"/>
    <x v="44"/>
    <n v="2"/>
    <n v="7.5"/>
    <n v="15"/>
    <m/>
    <m/>
    <m/>
    <n v="2"/>
    <n v="2"/>
    <n v="2"/>
    <s v="2"/>
    <m/>
    <s v="Tempo 2-2-2; RIR 2"/>
    <x v="3"/>
    <s v="2026-03-28T17:15:53.344Z"/>
    <x v="1"/>
  </r>
  <r>
    <s v="E-20260328-0877"/>
    <s v="S-20260328-01"/>
    <x v="44"/>
    <n v="3"/>
    <n v="7.5"/>
    <n v="15"/>
    <m/>
    <m/>
    <m/>
    <n v="2"/>
    <n v="2"/>
    <n v="2"/>
    <s v="2"/>
    <m/>
    <s v="Tempo 2-2-2; RIR 2"/>
    <x v="3"/>
    <s v="2026-03-28T17:19:10.628Z"/>
    <x v="1"/>
  </r>
  <r>
    <s v="E-20260328-0878"/>
    <s v="S-20260328-01"/>
    <x v="10"/>
    <n v="1"/>
    <n v="75"/>
    <m/>
    <n v="49.8"/>
    <m/>
    <m/>
    <m/>
    <m/>
    <m/>
    <m/>
    <m/>
    <s v="2.5 mph; 0 incline; 50/60=0.833 "/>
    <x v="3"/>
    <s v="2026-03-28T17:23:24.049Z"/>
    <x v="0"/>
  </r>
  <r>
    <s v="E-20260328-0879"/>
    <s v="S-20260328-01"/>
    <x v="10"/>
    <n v="2"/>
    <n v="75"/>
    <m/>
    <n v="45"/>
    <m/>
    <m/>
    <m/>
    <m/>
    <m/>
    <m/>
    <m/>
    <s v="2.5 mph; 0 incline; 45/60=0.75 "/>
    <x v="3"/>
    <s v="2026-03-28T17:25:58.075Z"/>
    <x v="0"/>
  </r>
  <r>
    <s v="E-20260328-0880"/>
    <s v="S-20260328-01"/>
    <x v="10"/>
    <n v="3"/>
    <n v="75"/>
    <m/>
    <n v="45"/>
    <m/>
    <m/>
    <m/>
    <m/>
    <m/>
    <m/>
    <m/>
    <s v="2.5 mph; 0 incline; 45/60=0.75 "/>
    <x v="3"/>
    <s v="2026-03-28T17:28:43.493Z"/>
    <x v="0"/>
  </r>
  <r>
    <s v="E-20260328-0881"/>
    <s v="S-20260328-01"/>
    <x v="31"/>
    <n v="1"/>
    <n v="30"/>
    <n v="10"/>
    <m/>
    <m/>
    <m/>
    <n v="2"/>
    <n v="1"/>
    <n v="2"/>
    <s v="1-2"/>
    <m/>
    <s v="Tempo 2-1-2; RIR 1-2"/>
    <x v="3"/>
    <s v="2026-03-28T17:32:31.311Z"/>
    <x v="2"/>
  </r>
  <r>
    <s v="E-20260328-0882"/>
    <s v="S-20260328-01"/>
    <x v="31"/>
    <n v="2"/>
    <n v="30"/>
    <n v="8"/>
    <m/>
    <m/>
    <m/>
    <n v="2"/>
    <n v="1"/>
    <n v="2"/>
    <s v="1-2"/>
    <m/>
    <s v="Tempo 2-1-2; RIR 1-2"/>
    <x v="3"/>
    <s v="2026-03-28T17:36:47.477Z"/>
    <x v="2"/>
  </r>
  <r>
    <s v="E-20260329-0883"/>
    <s v="S-20260329-01"/>
    <x v="32"/>
    <n v="1"/>
    <m/>
    <m/>
    <n v="300"/>
    <n v="0.83"/>
    <s v="mi"/>
    <m/>
    <m/>
    <m/>
    <m/>
    <m/>
    <s v="Warmup; 1307m=4,288 ft 0.693 in"/>
    <x v="3"/>
    <s v="2026-03-29T16:04:37.323Z"/>
    <x v="1"/>
  </r>
  <r>
    <s v="E-20260329-0884"/>
    <s v="S-20260329-01"/>
    <x v="31"/>
    <n v="1"/>
    <n v="30"/>
    <n v="10"/>
    <m/>
    <m/>
    <m/>
    <n v="3"/>
    <n v="1"/>
    <n v="2"/>
    <s v="2"/>
    <m/>
    <s v="Tempo 3-1-2; RIR 2"/>
    <x v="3"/>
    <s v="2026-03-29T16:11:46.218Z"/>
    <x v="2"/>
  </r>
  <r>
    <s v="E-20260329-0885"/>
    <s v="S-20260329-01"/>
    <x v="31"/>
    <n v="2"/>
    <n v="30"/>
    <n v="10"/>
    <m/>
    <m/>
    <m/>
    <n v="3"/>
    <n v="1"/>
    <n v="2"/>
    <s v="1-2"/>
    <m/>
    <s v="Tempo 3-1-2; RIR 1-2"/>
    <x v="3"/>
    <s v="2026-03-29T16:14:42.749Z"/>
    <x v="2"/>
  </r>
  <r>
    <s v="E-20260329-0886"/>
    <s v="S-20260329-01"/>
    <x v="31"/>
    <n v="3"/>
    <n v="30"/>
    <n v="7"/>
    <m/>
    <m/>
    <m/>
    <n v="3"/>
    <n v="1"/>
    <n v="2"/>
    <s v="1"/>
    <m/>
    <s v="Tempo 3-1-2; RIR 1"/>
    <x v="3"/>
    <s v="2026-03-29T16:17:11.809Z"/>
    <x v="2"/>
  </r>
  <r>
    <s v="E-20260329-0887"/>
    <s v="S-20260329-01"/>
    <x v="31"/>
    <n v="4"/>
    <n v="30"/>
    <n v="6"/>
    <m/>
    <m/>
    <m/>
    <n v="3"/>
    <n v="1"/>
    <n v="2"/>
    <s v="1"/>
    <m/>
    <s v="Tempo 3-1-2; RIR 1"/>
    <x v="3"/>
    <s v="2026-03-29T16:23:01.010Z"/>
    <x v="2"/>
  </r>
  <r>
    <s v="E-20260329-0888"/>
    <s v="S-20260329-01"/>
    <x v="14"/>
    <n v="1"/>
    <n v="35"/>
    <n v="15"/>
    <m/>
    <m/>
    <m/>
    <n v="2"/>
    <n v="1"/>
    <n v="2"/>
    <s v="1-2"/>
    <m/>
    <s v="Tempo 2-1-2; RIR 1-2; did alternating left/right"/>
    <x v="3"/>
    <s v="2026-03-29T16:23:37.552Z"/>
    <x v="2"/>
  </r>
  <r>
    <s v="E-20260329-0889"/>
    <s v="S-20260329-01"/>
    <x v="14"/>
    <n v="2"/>
    <n v="35"/>
    <n v="15"/>
    <m/>
    <m/>
    <m/>
    <n v="2"/>
    <m/>
    <n v="1"/>
    <s v="1-2"/>
    <m/>
    <s v="Tempo 2-1.5-1.5; RIR 1-2; did alternating left/right"/>
    <x v="3"/>
    <s v="2026-03-29T16:26:53.359Z"/>
    <x v="2"/>
  </r>
  <r>
    <s v="E-20260329-0890"/>
    <s v="S-20260329-01"/>
    <x v="14"/>
    <n v="3"/>
    <n v="35"/>
    <n v="15"/>
    <m/>
    <m/>
    <m/>
    <n v="2"/>
    <m/>
    <n v="1"/>
    <s v="1-2"/>
    <m/>
    <s v="Tempo 2-1.5-1.5; RIR 1-2; did alternating left/right"/>
    <x v="3"/>
    <s v="2026-03-29T16:30:34.017Z"/>
    <x v="2"/>
  </r>
  <r>
    <s v="E-20260329-0891"/>
    <s v="S-20260329-01"/>
    <x v="21"/>
    <n v="1"/>
    <n v="45"/>
    <n v="12"/>
    <m/>
    <m/>
    <m/>
    <n v="2"/>
    <n v="1"/>
    <n v="2"/>
    <s v="2"/>
    <m/>
    <s v="Tempo 2-1-2; RIR 2"/>
    <x v="3"/>
    <s v="2026-03-29T16:34:23.429Z"/>
    <x v="4"/>
  </r>
  <r>
    <s v="E-20260329-0892"/>
    <s v="S-20260329-01"/>
    <x v="21"/>
    <n v="2"/>
    <n v="45"/>
    <n v="12"/>
    <m/>
    <m/>
    <m/>
    <n v="2"/>
    <n v="1"/>
    <n v="2"/>
    <s v="1-2"/>
    <m/>
    <s v="Tempo 2-1-2; RIR 1-2"/>
    <x v="3"/>
    <s v="2026-03-29T16:36:58.589Z"/>
    <x v="4"/>
  </r>
  <r>
    <s v="E-20260329-0893"/>
    <s v="S-20260329-01"/>
    <x v="21"/>
    <n v="3"/>
    <n v="50"/>
    <n v="9.5"/>
    <m/>
    <m/>
    <m/>
    <n v="2"/>
    <n v="1"/>
    <n v="2"/>
    <s v="1"/>
    <m/>
    <s v="Tempo 2-1-2; RIR 1"/>
    <x v="3"/>
    <s v="2026-03-29T16:39:21.749Z"/>
    <x v="4"/>
  </r>
  <r>
    <s v="E-20260329-0894"/>
    <s v="S-20260329-01"/>
    <x v="21"/>
    <n v="4"/>
    <n v="50"/>
    <n v="8"/>
    <m/>
    <m/>
    <m/>
    <n v="2"/>
    <n v="1"/>
    <n v="2"/>
    <s v="1"/>
    <m/>
    <s v="Tempo 2-1-2; RIR 1"/>
    <x v="3"/>
    <s v="2026-03-29T16:41:42.888Z"/>
    <x v="4"/>
  </r>
  <r>
    <s v="E-20260329-0895"/>
    <s v="S-20260329-01"/>
    <x v="17"/>
    <n v="1"/>
    <n v="10"/>
    <n v="12"/>
    <m/>
    <m/>
    <m/>
    <n v="3"/>
    <n v="1"/>
    <n v="3"/>
    <s v="1-2"/>
    <m/>
    <s v="Tempo 3-1-3; RIR 1-2"/>
    <x v="3"/>
    <s v="2026-03-29T16:46:26.693Z"/>
    <x v="4"/>
  </r>
  <r>
    <s v="E-20260329-0896"/>
    <s v="S-20260329-01"/>
    <x v="17"/>
    <n v="2"/>
    <n v="12.5"/>
    <n v="10"/>
    <m/>
    <m/>
    <m/>
    <n v="3"/>
    <n v="1"/>
    <n v="3"/>
    <s v="1-2"/>
    <m/>
    <s v="Tempo 3-1-3; RIR 1-2"/>
    <x v="3"/>
    <s v="2026-03-29T16:49:54.048Z"/>
    <x v="4"/>
  </r>
  <r>
    <s v="E-20260329-0897"/>
    <s v="S-20260329-01"/>
    <x v="17"/>
    <n v="3"/>
    <n v="12.5"/>
    <n v="10"/>
    <m/>
    <m/>
    <m/>
    <n v="3"/>
    <n v="1"/>
    <n v="3"/>
    <s v="0-1"/>
    <m/>
    <s v="Tempo 3-1-3; RIR 0-1"/>
    <x v="3"/>
    <s v="2026-03-29T16:53:33.833Z"/>
    <x v="4"/>
  </r>
  <r>
    <s v="E-20260329-0898"/>
    <s v="S-20260329-01"/>
    <x v="42"/>
    <n v="1"/>
    <n v="6"/>
    <n v="15"/>
    <m/>
    <m/>
    <m/>
    <n v="2"/>
    <n v="2"/>
    <n v="2"/>
    <s v="2"/>
    <m/>
    <s v="Tempo 2-2-2; RIR 2"/>
    <x v="3"/>
    <s v="2026-03-29T16:57:32.009Z"/>
    <x v="3"/>
  </r>
  <r>
    <s v="E-20260329-0899"/>
    <s v="S-20260329-01"/>
    <x v="42"/>
    <n v="2"/>
    <n v="10"/>
    <n v="15"/>
    <m/>
    <m/>
    <m/>
    <n v="2"/>
    <n v="2"/>
    <n v="2"/>
    <s v="1-2"/>
    <m/>
    <s v="Tempo 2-2-2; RIR 1-2"/>
    <x v="3"/>
    <s v="2026-03-29T17:00:37.715Z"/>
    <x v="3"/>
  </r>
  <r>
    <s v="E-20260329-0900"/>
    <s v="S-20260329-01"/>
    <x v="42"/>
    <n v="3"/>
    <n v="10"/>
    <n v="15"/>
    <m/>
    <m/>
    <m/>
    <n v="2"/>
    <n v="2"/>
    <n v="2"/>
    <s v="1"/>
    <m/>
    <s v="Tempo 2-2-2; RIR 1"/>
    <x v="3"/>
    <s v="2026-03-29T17:04:14.899Z"/>
    <x v="3"/>
  </r>
  <r>
    <s v="E-20260329-0901"/>
    <s v="S-20260329-01"/>
    <x v="0"/>
    <n v="1"/>
    <n v="150"/>
    <m/>
    <n v="60"/>
    <m/>
    <m/>
    <m/>
    <m/>
    <m/>
    <m/>
    <m/>
    <s v="2.5 mph; 0 incline "/>
    <x v="3"/>
    <s v="2026-03-29T17:09:10.979Z"/>
    <x v="0"/>
  </r>
  <r>
    <s v="E-20260329-0902"/>
    <s v="S-20260329-01"/>
    <x v="0"/>
    <n v="2"/>
    <n v="150"/>
    <m/>
    <n v="60"/>
    <m/>
    <m/>
    <m/>
    <m/>
    <m/>
    <m/>
    <m/>
    <s v="2.5 mph; 0 incline "/>
    <x v="3"/>
    <s v="2026-03-29T17:11:26.052Z"/>
    <x v="0"/>
  </r>
  <r>
    <s v="E-20260329-0903"/>
    <s v="S-20260329-01"/>
    <x v="0"/>
    <n v="3"/>
    <n v="150"/>
    <m/>
    <n v="39.6"/>
    <m/>
    <m/>
    <m/>
    <m/>
    <m/>
    <m/>
    <m/>
    <s v="2.5 mph; 0 incline "/>
    <x v="3"/>
    <s v="2026-03-29T17:14:07.885Z"/>
    <x v="0"/>
  </r>
  <r>
    <s v="E-20260329-0904"/>
    <s v="S-20260329-01"/>
    <x v="32"/>
    <n v="2"/>
    <m/>
    <m/>
    <n v="480"/>
    <n v="1.27"/>
    <s v="mi"/>
    <m/>
    <m/>
    <m/>
    <m/>
    <m/>
    <s v="2041m=6,696 ft 2.331 in "/>
    <x v="3"/>
    <s v="2026-03-29T17:26:19.848Z"/>
    <x v="1"/>
  </r>
  <r>
    <s v="E-20260330-0905"/>
    <s v="S-20260330-01"/>
    <x v="32"/>
    <n v="1"/>
    <m/>
    <m/>
    <n v="300"/>
    <n v="0.83"/>
    <s v="mi"/>
    <m/>
    <m/>
    <m/>
    <m/>
    <m/>
    <s v="1318m=4,324 ft 1.764 in "/>
    <x v="3"/>
    <s v="2026-03-30T19:46:48.868Z"/>
    <x v="1"/>
  </r>
  <r>
    <s v="E-20260330-0906"/>
    <s v="S-20260330-01"/>
    <x v="10"/>
    <n v="1"/>
    <n v="75"/>
    <m/>
    <n v="60"/>
    <m/>
    <m/>
    <m/>
    <m/>
    <m/>
    <m/>
    <m/>
    <s v="2.5mph; 0 incline; 75 sec between rounds"/>
    <x v="3"/>
    <s v="2026-03-30T19:55:48.554Z"/>
    <x v="0"/>
  </r>
  <r>
    <s v="E-20260330-0907"/>
    <s v="S-20260330-01"/>
    <x v="10"/>
    <n v="2"/>
    <n v="75"/>
    <m/>
    <n v="60"/>
    <m/>
    <m/>
    <m/>
    <m/>
    <m/>
    <m/>
    <m/>
    <s v="2.5mph; 0 incline; 75 sec between rounds"/>
    <x v="3"/>
    <s v="2026-03-30T19:59:08.311Z"/>
    <x v="0"/>
  </r>
  <r>
    <s v="E-20260330-0908"/>
    <s v="S-20260330-01"/>
    <x v="10"/>
    <n v="3"/>
    <n v="75"/>
    <m/>
    <n v="60"/>
    <m/>
    <m/>
    <m/>
    <m/>
    <m/>
    <m/>
    <m/>
    <s v="2.5mph; 0 incline; 75 sec between rounds"/>
    <x v="3"/>
    <s v="2026-03-30T20:02:03.112Z"/>
    <x v="0"/>
  </r>
  <r>
    <s v="E-20260330-0909"/>
    <s v="S-20260330-01"/>
    <x v="34"/>
    <n v="1"/>
    <n v="150"/>
    <n v="8"/>
    <m/>
    <m/>
    <m/>
    <n v="3"/>
    <n v="1"/>
    <n v="1"/>
    <s v="2"/>
    <m/>
    <s v="Tempo 3-1-1; RIR 2"/>
    <x v="3"/>
    <s v="2026-03-30T20:06:20.835Z"/>
    <x v="7"/>
  </r>
  <r>
    <s v="E-20260330-0910"/>
    <s v="S-20260330-01"/>
    <x v="34"/>
    <n v="2"/>
    <n v="150"/>
    <n v="8"/>
    <m/>
    <m/>
    <m/>
    <n v="3"/>
    <n v="1"/>
    <n v="1"/>
    <s v="2"/>
    <m/>
    <s v="Tempo 3-1-1; RIR 2"/>
    <x v="3"/>
    <s v="2026-03-30T20:08:30.775Z"/>
    <x v="7"/>
  </r>
  <r>
    <s v="E-20260330-0911"/>
    <s v="S-20260330-01"/>
    <x v="34"/>
    <n v="3"/>
    <n v="150"/>
    <n v="8"/>
    <m/>
    <m/>
    <m/>
    <n v="3"/>
    <n v="1"/>
    <n v="1"/>
    <s v="2"/>
    <m/>
    <s v="Tempo 3-1-1; RIR 2; right grip slip on 8 on right "/>
    <x v="3"/>
    <s v="2026-03-30T20:11:30.441Z"/>
    <x v="7"/>
  </r>
  <r>
    <s v="E-20260330-0912"/>
    <s v="S-20260330-01"/>
    <x v="34"/>
    <n v="4"/>
    <n v="150"/>
    <n v="8"/>
    <m/>
    <m/>
    <m/>
    <n v="3"/>
    <n v="1"/>
    <n v="1"/>
    <s v="2"/>
    <m/>
    <s v="Tempo 3-1-1; RIR 2; no slip. Clean set "/>
    <x v="3"/>
    <s v="2026-03-30T20:13:57.440Z"/>
    <x v="7"/>
  </r>
  <r>
    <s v="E-20260330-0913"/>
    <s v="S-20260330-01"/>
    <x v="24"/>
    <n v="1"/>
    <n v="70"/>
    <n v="7"/>
    <m/>
    <m/>
    <m/>
    <n v="2"/>
    <n v="1"/>
    <n v="2"/>
    <s v="2"/>
    <m/>
    <s v="Tempo 2-1-2; RIR 2; grip was tired from DB RDL and Suitcase. Will take a little bit longer between sets as I don’t have straps. "/>
    <x v="3"/>
    <s v="2026-03-30T20:17:16.651Z"/>
    <x v="1"/>
  </r>
  <r>
    <s v="E-20260330-0914"/>
    <s v="S-20260330-01"/>
    <x v="24"/>
    <n v="2"/>
    <n v="70"/>
    <n v="9"/>
    <m/>
    <m/>
    <m/>
    <n v="2"/>
    <n v="1"/>
    <n v="2"/>
    <s v="1-2"/>
    <m/>
    <s v="Tempo 2-1-2; RIR 1-2"/>
    <x v="3"/>
    <s v="2026-03-30T20:18:56.439Z"/>
    <x v="1"/>
  </r>
  <r>
    <s v="E-20260330-0915"/>
    <s v="S-20260330-01"/>
    <x v="24"/>
    <n v="3"/>
    <n v="70"/>
    <n v="8.5"/>
    <m/>
    <m/>
    <m/>
    <n v="2"/>
    <n v="1"/>
    <n v="2"/>
    <s v="1"/>
    <m/>
    <s v="Tempo 2-1-2; RIR 1"/>
    <x v="3"/>
    <s v="2026-03-30T20:21:15.716Z"/>
    <x v="1"/>
  </r>
  <r>
    <s v="E-20260330-0916"/>
    <s v="S-20260330-01"/>
    <x v="24"/>
    <n v="4"/>
    <n v="70"/>
    <n v="8.5"/>
    <m/>
    <m/>
    <m/>
    <n v="2"/>
    <n v="1"/>
    <n v="2"/>
    <s v="1"/>
    <m/>
    <s v="Tempo 2-1-2; RIR 1; grip on right tires "/>
    <x v="3"/>
    <s v="2026-03-30T20:23:42.904Z"/>
    <x v="1"/>
  </r>
  <r>
    <s v="E-20260330-0917"/>
    <s v="S-20260330-01"/>
    <x v="12"/>
    <n v="1"/>
    <n v="30"/>
    <n v="20"/>
    <m/>
    <m/>
    <m/>
    <n v="2"/>
    <n v="2"/>
    <n v="2"/>
    <s v="2"/>
    <m/>
    <s v="Tempo 2-2-2; RIR 2"/>
    <x v="3"/>
    <s v="2026-03-30T20:27:36.389Z"/>
    <x v="1"/>
  </r>
  <r>
    <s v="E-20260330-0918"/>
    <s v="S-20260330-01"/>
    <x v="12"/>
    <n v="2"/>
    <n v="30"/>
    <n v="20"/>
    <m/>
    <m/>
    <m/>
    <n v="2"/>
    <n v="2"/>
    <n v="2"/>
    <s v="2"/>
    <m/>
    <s v="Tempo 2-2-2; RIR 2"/>
    <x v="3"/>
    <s v="2026-03-30T20:30:45.646Z"/>
    <x v="1"/>
  </r>
  <r>
    <s v="E-20260330-0919"/>
    <s v="S-20260330-01"/>
    <x v="12"/>
    <n v="3"/>
    <n v="30"/>
    <n v="20"/>
    <m/>
    <m/>
    <m/>
    <n v="2"/>
    <n v="2"/>
    <n v="2"/>
    <s v="2"/>
    <m/>
    <s v="Tempo 2-2-2; RIR 2"/>
    <x v="3"/>
    <s v="2026-03-30T20:33:46.062Z"/>
    <x v="1"/>
  </r>
  <r>
    <s v="E-20260330-0920"/>
    <s v="S-20260330-01"/>
    <x v="31"/>
    <n v="1"/>
    <n v="30"/>
    <n v="10"/>
    <m/>
    <m/>
    <m/>
    <n v="3"/>
    <n v="1"/>
    <n v="3"/>
    <s v="1-2"/>
    <m/>
    <s v="Tempo 3-1-3; RIR 1-2"/>
    <x v="3"/>
    <s v="2026-03-30T20:38:41.407Z"/>
    <x v="2"/>
  </r>
  <r>
    <s v="E-20260330-0921"/>
    <s v="S-20260330-01"/>
    <x v="31"/>
    <n v="2"/>
    <n v="30"/>
    <n v="8"/>
    <m/>
    <m/>
    <m/>
    <n v="3"/>
    <n v="1"/>
    <n v="3"/>
    <s v="1-2"/>
    <m/>
    <s v="Tempo 3-1-3; RIR 1-2"/>
    <x v="3"/>
    <s v="2026-03-30T20:41:09.983Z"/>
    <x v="2"/>
  </r>
  <r>
    <s v="E-20260330-0922"/>
    <s v="S-20260330-01"/>
    <x v="31"/>
    <n v="3"/>
    <n v="30"/>
    <n v="6"/>
    <m/>
    <m/>
    <m/>
    <n v="3"/>
    <n v="1"/>
    <n v="3"/>
    <s v="1-2"/>
    <m/>
    <s v="Tempo 3-1-3; RIR 1-2; partial 7-10"/>
    <x v="3"/>
    <s v="2026-03-30T20:44:01.554Z"/>
    <x v="2"/>
  </r>
  <r>
    <s v="E-20260331-0923"/>
    <s v="S-20260331-01"/>
    <x v="32"/>
    <n v="1"/>
    <m/>
    <m/>
    <n v="300"/>
    <n v="0.82"/>
    <s v="mi"/>
    <m/>
    <m/>
    <m/>
    <m/>
    <m/>
    <s v="Warmup 1322m=4,337 ft 3.244 in "/>
    <x v="3"/>
    <s v="2026-03-31T20:23:58.712Z"/>
    <x v="1"/>
  </r>
  <r>
    <s v="E-20260331-0924"/>
    <s v="S-20260331-01"/>
    <x v="50"/>
    <n v="1"/>
    <n v="0"/>
    <n v="12"/>
    <m/>
    <m/>
    <m/>
    <m/>
    <m/>
    <m/>
    <m/>
    <m/>
    <m/>
    <x v="3"/>
    <s v="2026-03-31T20:29:46.669Z"/>
    <x v="3"/>
  </r>
  <r>
    <s v="E-20260331-0925"/>
    <s v="S-20260331-01"/>
    <x v="4"/>
    <n v="1"/>
    <n v="125"/>
    <n v="8"/>
    <m/>
    <m/>
    <m/>
    <n v="3"/>
    <n v="1"/>
    <n v="1"/>
    <s v="2"/>
    <m/>
    <s v="Tempo 3-1-1; RIR 2"/>
    <x v="3"/>
    <s v="2026-03-31T20:31:19.042Z"/>
    <x v="3"/>
  </r>
  <r>
    <s v="E-20260331-0926"/>
    <s v="S-20260331-01"/>
    <x v="4"/>
    <n v="2"/>
    <n v="125"/>
    <n v="8"/>
    <m/>
    <m/>
    <m/>
    <n v="3"/>
    <n v="1"/>
    <n v="1"/>
    <s v="2"/>
    <m/>
    <s v="Tempo 3-1-1; RIR 2"/>
    <x v="3"/>
    <s v="2026-03-31T20:33:34.463Z"/>
    <x v="3"/>
  </r>
  <r>
    <s v="E-20260331-0927"/>
    <s v="S-20260331-01"/>
    <x v="4"/>
    <n v="3"/>
    <n v="125"/>
    <n v="6"/>
    <m/>
    <m/>
    <m/>
    <n v="3"/>
    <n v="1"/>
    <n v="1"/>
    <s v="1-2"/>
    <m/>
    <s v="Tempo 3-1-1; RIR 1-2"/>
    <x v="3"/>
    <s v="2026-03-31T20:36:02.626Z"/>
    <x v="3"/>
  </r>
  <r>
    <s v="E-20260331-0928"/>
    <s v="S-20260331-01"/>
    <x v="4"/>
    <n v="4"/>
    <n v="125"/>
    <n v="6"/>
    <m/>
    <m/>
    <m/>
    <n v="3"/>
    <n v="1"/>
    <n v="1"/>
    <s v="1"/>
    <m/>
    <s v="Tempo 3-1-1; RIR 1"/>
    <x v="3"/>
    <s v="2026-03-31T20:38:36.011Z"/>
    <x v="3"/>
  </r>
  <r>
    <s v="E-20260331-0929"/>
    <s v="S-20260331-01"/>
    <x v="58"/>
    <n v="1"/>
    <n v="22.5"/>
    <n v="12"/>
    <m/>
    <m/>
    <m/>
    <n v="2"/>
    <n v="2"/>
    <n v="2"/>
    <s v="2"/>
    <m/>
    <s v="Tempo 2-2-2; RIR 2"/>
    <x v="3"/>
    <s v="2026-03-31T20:45:45.221Z"/>
    <x v="3"/>
  </r>
  <r>
    <s v="E-20260331-0930"/>
    <s v="S-20260331-01"/>
    <x v="58"/>
    <n v="2"/>
    <n v="25"/>
    <n v="12"/>
    <m/>
    <m/>
    <m/>
    <n v="2"/>
    <n v="2"/>
    <n v="2"/>
    <s v="2"/>
    <m/>
    <s v="Tempo 2-2-2; RIR 2"/>
    <x v="3"/>
    <s v="2026-03-31T20:48:42.404Z"/>
    <x v="3"/>
  </r>
  <r>
    <s v="E-20260331-0931"/>
    <s v="S-20260331-01"/>
    <x v="58"/>
    <n v="3"/>
    <n v="30"/>
    <n v="12"/>
    <m/>
    <m/>
    <m/>
    <n v="2"/>
    <n v="2"/>
    <n v="2"/>
    <s v="1"/>
    <m/>
    <s v="Tempo 2-2-2; RIR 1"/>
    <x v="3"/>
    <s v="2026-03-31T20:52:12.511Z"/>
    <x v="3"/>
  </r>
  <r>
    <s v="E-20260331-0932"/>
    <s v="S-20260331-01"/>
    <x v="21"/>
    <n v="1"/>
    <n v="50"/>
    <n v="12"/>
    <m/>
    <m/>
    <m/>
    <n v="2"/>
    <n v="1"/>
    <n v="2"/>
    <s v="1-2"/>
    <m/>
    <s v="Tempo 2-1-2; RIR 1-2"/>
    <x v="3"/>
    <s v="2026-03-31T20:55:24.252Z"/>
    <x v="4"/>
  </r>
  <r>
    <s v="E-20260331-0933"/>
    <s v="S-20260331-01"/>
    <x v="21"/>
    <n v="2"/>
    <n v="50"/>
    <n v="10"/>
    <m/>
    <m/>
    <m/>
    <n v="2"/>
    <n v="1"/>
    <n v="2"/>
    <s v="1-2"/>
    <m/>
    <s v="Tempo 2-1-2; RIR 1-2"/>
    <x v="3"/>
    <s v="2026-03-31T20:57:40.323Z"/>
    <x v="4"/>
  </r>
  <r>
    <s v="E-20260331-0934"/>
    <s v="S-20260331-01"/>
    <x v="21"/>
    <n v="3"/>
    <n v="50"/>
    <n v="8"/>
    <m/>
    <m/>
    <m/>
    <n v="2"/>
    <n v="1"/>
    <n v="2"/>
    <s v="1-2"/>
    <s v="2026-03-31T20:59:48.155Z"/>
    <s v="Tempo 2-1-2; RIR 1-2; rest pause"/>
    <x v="3"/>
    <s v="2026-03-31T20:59:52.823Z"/>
    <x v="4"/>
  </r>
  <r>
    <s v="E-20260331-0935"/>
    <s v="S-20260331-01"/>
    <x v="21"/>
    <n v="4"/>
    <n v="50"/>
    <n v="3"/>
    <m/>
    <m/>
    <m/>
    <n v="2"/>
    <n v="1"/>
    <n v="2"/>
    <s v="1-2"/>
    <s v="2026-03-31T20:59:48.155Z"/>
    <s v="Tempo 2-1-2; RIR 1-2; rest pause"/>
    <x v="3"/>
    <s v="2026-03-31T21:00:25.308Z"/>
    <x v="4"/>
  </r>
  <r>
    <s v="E-20260331-0936"/>
    <s v="S-20260331-01"/>
    <x v="21"/>
    <n v="5"/>
    <n v="50"/>
    <n v="7"/>
    <m/>
    <m/>
    <m/>
    <n v="2"/>
    <n v="1"/>
    <n v="2"/>
    <s v="1-2"/>
    <s v="2026-03-31T21:02:32.111Z"/>
    <s v="Tempo 2-1-2; RIR 1-2; rest pause"/>
    <x v="3"/>
    <s v="2026-03-31T21:02:32.814Z"/>
    <x v="4"/>
  </r>
  <r>
    <s v="E-20260331-0937"/>
    <s v="S-20260331-01"/>
    <x v="21"/>
    <n v="6"/>
    <n v="50"/>
    <n v="2.5"/>
    <m/>
    <m/>
    <m/>
    <n v="2"/>
    <n v="1"/>
    <n v="2"/>
    <s v="1-2"/>
    <s v="2026-03-31T21:02:32.111Z"/>
    <s v="Tempo 2-1-2; RIR 1-2; rest pause"/>
    <x v="3"/>
    <s v="2026-03-31T21:03:08.887Z"/>
    <x v="4"/>
  </r>
  <r>
    <s v="E-20260331-0938"/>
    <s v="S-20260331-01"/>
    <x v="38"/>
    <n v="1"/>
    <n v="12.5"/>
    <n v="10"/>
    <m/>
    <m/>
    <m/>
    <n v="3"/>
    <n v="1"/>
    <n v="3"/>
    <s v="1"/>
    <m/>
    <s v="Tempo 3-1-3; RIR 1; tapped 9-10"/>
    <x v="3"/>
    <s v="2026-03-31T21:06:47.494Z"/>
    <x v="4"/>
  </r>
  <r>
    <s v="E-20260331-0939"/>
    <s v="S-20260331-01"/>
    <x v="38"/>
    <n v="2"/>
    <n v="12.5"/>
    <n v="10"/>
    <m/>
    <m/>
    <m/>
    <n v="3"/>
    <n v="1"/>
    <n v="3"/>
    <s v="1"/>
    <m/>
    <s v="Tempo 3-1-3; RIR 1; tapped 9-10"/>
    <x v="3"/>
    <s v="2026-03-31T21:10:02.380Z"/>
    <x v="4"/>
  </r>
  <r>
    <s v="E-20260331-0940"/>
    <s v="S-20260331-01"/>
    <x v="38"/>
    <n v="3"/>
    <n v="12.5"/>
    <n v="10"/>
    <m/>
    <m/>
    <m/>
    <n v="3"/>
    <n v="1"/>
    <n v="3"/>
    <s v="1"/>
    <m/>
    <s v="Tempo 3-1-3; RIR 1; tapped 9-10"/>
    <x v="3"/>
    <s v="2026-03-31T21:13:33.491Z"/>
    <x v="4"/>
  </r>
  <r>
    <s v="E-20260331-0941"/>
    <s v="S-20260331-01"/>
    <x v="42"/>
    <n v="1"/>
    <n v="10"/>
    <n v="12"/>
    <m/>
    <m/>
    <m/>
    <n v="2"/>
    <n v="2"/>
    <n v="2"/>
    <s v="1-2"/>
    <m/>
    <s v="Tempo 2-2-2; RIR 1-2"/>
    <x v="3"/>
    <s v="2026-03-31T21:20:32.709Z"/>
    <x v="3"/>
  </r>
  <r>
    <s v="E-20260331-0942"/>
    <s v="S-20260331-01"/>
    <x v="42"/>
    <n v="2"/>
    <n v="10"/>
    <n v="12"/>
    <m/>
    <m/>
    <m/>
    <n v="2"/>
    <n v="2"/>
    <n v="2"/>
    <s v="1-2"/>
    <m/>
    <s v="Tempo 2-2-2; RIR 1-2"/>
    <x v="3"/>
    <s v="2026-03-31T21:23:26.506Z"/>
    <x v="3"/>
  </r>
  <r>
    <s v="E-20260331-0943"/>
    <s v="S-20260331-01"/>
    <x v="63"/>
    <n v="1"/>
    <n v="30"/>
    <n v="25"/>
    <m/>
    <m/>
    <m/>
    <n v="2"/>
    <n v="2"/>
    <n v="2"/>
    <s v="1-2"/>
    <m/>
    <s v="Burnout; tempo 2-2-2; RIR 1-2; 15# plates per side "/>
    <x v="3"/>
    <s v="2026-03-31T21:24:06.413Z"/>
    <x v="3"/>
  </r>
  <r>
    <s v="E-20260331-0944"/>
    <s v="S-20260331-01"/>
    <x v="42"/>
    <n v="3"/>
    <n v="10"/>
    <n v="12"/>
    <m/>
    <m/>
    <m/>
    <n v="2"/>
    <n v="2"/>
    <n v="2"/>
    <s v="1"/>
    <m/>
    <s v="Tempo 2-2-2; RIR 1"/>
    <x v="3"/>
    <s v="2026-03-31T21:26:33.094Z"/>
    <x v="3"/>
  </r>
  <r>
    <s v="E-20260331-0945"/>
    <s v="S-20260331-01"/>
    <x v="58"/>
    <n v="4"/>
    <n v="15"/>
    <n v="17"/>
    <m/>
    <m/>
    <m/>
    <n v="2"/>
    <n v="2"/>
    <n v="2"/>
    <s v="1"/>
    <m/>
    <s v="Burnout set; tempo 2-2-2; RIR 1"/>
    <x v="3"/>
    <s v="2026-03-31T21:30:52.258Z"/>
    <x v="3"/>
  </r>
  <r>
    <s v="E-20260401-0946"/>
    <s v="S-20260401-01"/>
    <x v="32"/>
    <n v="1"/>
    <m/>
    <m/>
    <n v="300"/>
    <n v="0.84"/>
    <s v="mi"/>
    <m/>
    <m/>
    <m/>
    <m/>
    <m/>
    <s v="Warmup"/>
    <x v="3"/>
    <s v="2026-04-01T14:59:01.254Z"/>
    <x v="1"/>
  </r>
  <r>
    <s v="E-20260401-0947"/>
    <s v="S-20260401-01"/>
    <x v="24"/>
    <n v="1"/>
    <n v="75"/>
    <n v="10"/>
    <m/>
    <m/>
    <m/>
    <n v="2"/>
    <n v="1"/>
    <n v="2"/>
    <s v="1-2"/>
    <m/>
    <s v="Tempo 2-1-2; RIR 1-2"/>
    <x v="3"/>
    <s v="2026-04-01T15:07:27.390Z"/>
    <x v="1"/>
  </r>
  <r>
    <s v="E-20260401-0948"/>
    <s v="S-20260401-01"/>
    <x v="24"/>
    <n v="2"/>
    <n v="75"/>
    <n v="9"/>
    <m/>
    <m/>
    <m/>
    <n v="2"/>
    <n v="1"/>
    <n v="2"/>
    <s v="1-2"/>
    <m/>
    <s v="Tempo 2-1-2; RIR 1-2; I didn’t love the ROM / contraction at 9 but I was able to hold"/>
    <x v="3"/>
    <s v="2026-04-01T15:10:01.941Z"/>
    <x v="1"/>
  </r>
  <r>
    <s v="E-20260401-0949"/>
    <s v="S-20260401-01"/>
    <x v="24"/>
    <n v="3"/>
    <n v="75"/>
    <n v="7"/>
    <m/>
    <m/>
    <m/>
    <n v="2"/>
    <n v="1"/>
    <n v="2"/>
    <s v="1"/>
    <m/>
    <s v="Tempo 2-1-2; RIR 1"/>
    <x v="3"/>
    <s v="2026-04-01T15:12:15.275Z"/>
    <x v="1"/>
  </r>
  <r>
    <s v="E-20260401-0950"/>
    <s v="S-20260401-01"/>
    <x v="24"/>
    <n v="4"/>
    <n v="75"/>
    <n v="7"/>
    <m/>
    <m/>
    <m/>
    <n v="2"/>
    <n v="1"/>
    <n v="2"/>
    <s v="1"/>
    <m/>
    <s v="Tempo 2-1-2; RIR 1; partials to 10"/>
    <x v="3"/>
    <s v="2026-04-01T15:16:06.329Z"/>
    <x v="1"/>
  </r>
  <r>
    <s v="E-20260401-0951"/>
    <s v="S-20260401-01"/>
    <x v="27"/>
    <n v="1"/>
    <n v="170"/>
    <n v="10"/>
    <m/>
    <m/>
    <m/>
    <n v="2"/>
    <n v="2"/>
    <n v="1"/>
    <s v="1-2"/>
    <m/>
    <s v="Lay pulldown machine; tempo 2-2-1; RIR 1-2"/>
    <x v="3"/>
    <s v="2026-04-01T15:18:51.260Z"/>
    <x v="1"/>
  </r>
  <r>
    <s v="E-20260401-0952"/>
    <s v="S-20260401-01"/>
    <x v="27"/>
    <n v="2"/>
    <n v="170"/>
    <n v="10"/>
    <m/>
    <m/>
    <m/>
    <n v="2"/>
    <n v="2"/>
    <n v="1"/>
    <s v="1-2"/>
    <m/>
    <s v="Lay pulldown machine; tempo 2-2-1; RIR 1-2"/>
    <x v="3"/>
    <s v="2026-04-01T15:20:44.513Z"/>
    <x v="1"/>
  </r>
  <r>
    <s v="E-20260401-0953"/>
    <s v="S-20260401-01"/>
    <x v="27"/>
    <n v="3"/>
    <n v="170"/>
    <n v="10"/>
    <m/>
    <m/>
    <m/>
    <n v="2"/>
    <n v="2"/>
    <n v="1"/>
    <s v="1-2"/>
    <m/>
    <s v="Lay pulldown machine; tempo 2-2-1; RIR 1-2; right weaker"/>
    <x v="3"/>
    <s v="2026-04-01T15:22:08.516Z"/>
    <x v="1"/>
  </r>
  <r>
    <s v="E-20260401-0954"/>
    <s v="S-20260401-01"/>
    <x v="27"/>
    <n v="4"/>
    <n v="170"/>
    <n v="8"/>
    <m/>
    <m/>
    <m/>
    <n v="2"/>
    <n v="2"/>
    <n v="1"/>
    <s v="0-1"/>
    <m/>
    <s v="Slight right anterior capsule awareness; Lat pulldown machine; tempo 2-2-1; RIR 0-1; right weaker"/>
    <x v="3"/>
    <s v="2026-04-01T15:24:17.194Z"/>
    <x v="1"/>
  </r>
  <r>
    <s v="E-20260401-0955"/>
    <s v="S-20260401-01"/>
    <x v="43"/>
    <n v="1"/>
    <n v="140"/>
    <n v="12"/>
    <m/>
    <m/>
    <m/>
    <n v="2"/>
    <n v="2"/>
    <n v="2"/>
    <s v="2"/>
    <m/>
    <s v="Wider grip attachment (neutral shoulder width); Tempo 2-2-2; RIR 2; 70# plate"/>
    <x v="3"/>
    <s v="2026-04-01T15:29:01.172Z"/>
    <x v="1"/>
  </r>
  <r>
    <s v="E-20260401-0956"/>
    <s v="S-20260401-01"/>
    <x v="43"/>
    <n v="2"/>
    <n v="170"/>
    <n v="12"/>
    <m/>
    <m/>
    <m/>
    <n v="2"/>
    <n v="2"/>
    <n v="2"/>
    <s v="2"/>
    <m/>
    <s v="Wider grip attachment (neutral shoulder width); Tempo 2-2-2; RIR 2; 70# plate"/>
    <x v="3"/>
    <s v="2026-04-01T15:33:00.026Z"/>
    <x v="1"/>
  </r>
  <r>
    <s v="E-20260401-0957"/>
    <s v="S-20260401-01"/>
    <x v="43"/>
    <n v="3"/>
    <n v="200"/>
    <n v="12"/>
    <m/>
    <m/>
    <m/>
    <n v="2"/>
    <n v="2"/>
    <n v="2"/>
    <s v="2"/>
    <m/>
    <s v="Wider grip attachment (neutral shoulder width); Tempo 2-2-2; RIR 2; 100# plate"/>
    <x v="3"/>
    <s v="2026-04-01T15:34:56.994Z"/>
    <x v="1"/>
  </r>
  <r>
    <s v="E-20260401-0958"/>
    <s v="S-20260401-01"/>
    <x v="44"/>
    <n v="1"/>
    <n v="10"/>
    <n v="14"/>
    <m/>
    <m/>
    <m/>
    <n v="2"/>
    <n v="2"/>
    <n v="2"/>
    <s v="1-2"/>
    <m/>
    <s v="Tempo 2-2-2; RIR 1-2; "/>
    <x v="3"/>
    <s v="2026-04-01T15:39:26.529Z"/>
    <x v="1"/>
  </r>
  <r>
    <s v="E-20260401-0959"/>
    <s v="S-20260401-01"/>
    <x v="44"/>
    <n v="2"/>
    <n v="7.5"/>
    <n v="15"/>
    <m/>
    <m/>
    <m/>
    <n v="2"/>
    <n v="2"/>
    <n v="2"/>
    <s v="2"/>
    <m/>
    <s v="Tempo 2-2-2; RIR 2"/>
    <x v="3"/>
    <s v="2026-04-01T15:42:05.577Z"/>
    <x v="1"/>
  </r>
  <r>
    <s v="E-20260401-0960"/>
    <s v="S-20260401-01"/>
    <x v="44"/>
    <n v="3"/>
    <n v="7.5"/>
    <n v="15"/>
    <m/>
    <m/>
    <m/>
    <n v="2"/>
    <n v="2"/>
    <n v="2"/>
    <s v="2"/>
    <m/>
    <s v="Tempo 2-2-2; RIR 2"/>
    <x v="3"/>
    <s v="2026-04-01T15:44:39.474Z"/>
    <x v="1"/>
  </r>
  <r>
    <s v="E-20260401-0961"/>
    <s v="S-20260401-01"/>
    <x v="10"/>
    <n v="1"/>
    <n v="75"/>
    <m/>
    <n v="60"/>
    <m/>
    <m/>
    <m/>
    <m/>
    <m/>
    <m/>
    <m/>
    <s v="2.5 mph; 0 incline"/>
    <x v="3"/>
    <s v="2026-04-01T15:48:59.822Z"/>
    <x v="0"/>
  </r>
  <r>
    <s v="E-20260401-0962"/>
    <s v="S-20260401-01"/>
    <x v="10"/>
    <n v="2"/>
    <n v="75"/>
    <m/>
    <n v="57"/>
    <m/>
    <m/>
    <m/>
    <m/>
    <m/>
    <m/>
    <m/>
    <s v="2.5 mph; 0 incline"/>
    <x v="3"/>
    <s v="2026-04-01T15:52:14.862Z"/>
    <x v="0"/>
  </r>
  <r>
    <s v="E-20260401-0963"/>
    <s v="S-20260401-01"/>
    <x v="10"/>
    <n v="3"/>
    <n v="75"/>
    <m/>
    <n v="45"/>
    <m/>
    <m/>
    <m/>
    <m/>
    <m/>
    <m/>
    <m/>
    <s v="2.5 mph; 0 incline"/>
    <x v="3"/>
    <s v="2026-04-01T15:55:01.239Z"/>
    <x v="0"/>
  </r>
  <r>
    <s v="E-20260401-0964"/>
    <s v="S-20260401-01"/>
    <x v="31"/>
    <n v="1"/>
    <n v="30"/>
    <n v="10"/>
    <m/>
    <m/>
    <m/>
    <n v="2"/>
    <n v="1"/>
    <n v="2"/>
    <s v="2"/>
    <m/>
    <s v="Tempo 2-1-2; RIR 2"/>
    <x v="3"/>
    <s v="2026-04-01T15:58:52.012Z"/>
    <x v="2"/>
  </r>
  <r>
    <s v="E-20260401-0965"/>
    <s v="S-20260401-01"/>
    <x v="31"/>
    <n v="2"/>
    <n v="30"/>
    <n v="7"/>
    <m/>
    <m/>
    <m/>
    <n v="2"/>
    <n v="1"/>
    <n v="2"/>
    <s v="2"/>
    <m/>
    <s v="Tempo 2-1-2; RIR 2"/>
    <x v="3"/>
    <s v="2026-04-01T16:01:43.564Z"/>
    <x v="2"/>
  </r>
  <r>
    <s v="E-20260402-0966"/>
    <s v="S-20260402-01"/>
    <x v="32"/>
    <n v="1"/>
    <m/>
    <m/>
    <n v="300"/>
    <n v="0.83"/>
    <s v="mi"/>
    <m/>
    <m/>
    <m/>
    <m/>
    <m/>
    <s v="Warmup"/>
    <x v="3"/>
    <s v="2026-04-02T17:04:31.339Z"/>
    <x v="1"/>
  </r>
  <r>
    <s v="E-20260402-0967"/>
    <s v="S-20260402-01"/>
    <x v="31"/>
    <n v="1"/>
    <n v="30"/>
    <n v="11"/>
    <m/>
    <m/>
    <m/>
    <n v="3"/>
    <n v="1"/>
    <n v="2"/>
    <s v="1-2"/>
    <m/>
    <s v="Tempo 3-1-2; RIR 1-2"/>
    <x v="3"/>
    <s v="2026-04-02T17:06:07.553Z"/>
    <x v="2"/>
  </r>
  <r>
    <s v="E-20260402-0968"/>
    <s v="S-20260402-01"/>
    <x v="31"/>
    <n v="2"/>
    <n v="30"/>
    <n v="10"/>
    <m/>
    <m/>
    <m/>
    <n v="3"/>
    <n v="1"/>
    <n v="2"/>
    <s v="1-2"/>
    <m/>
    <s v="Tempo 3-1-2; RIR 1-2"/>
    <x v="3"/>
    <s v="2026-04-02T17:09:17.706Z"/>
    <x v="2"/>
  </r>
  <r>
    <s v="E-20260402-0969"/>
    <s v="S-20260402-01"/>
    <x v="31"/>
    <n v="3"/>
    <n v="30"/>
    <n v="8"/>
    <m/>
    <m/>
    <m/>
    <n v="3"/>
    <n v="1"/>
    <n v="2"/>
    <s v="1-2"/>
    <m/>
    <s v="Tempo 3-1-2; RIR 1-2"/>
    <x v="3"/>
    <s v="2026-04-02T17:11:47.648Z"/>
    <x v="2"/>
  </r>
  <r>
    <s v="E-20260402-0970"/>
    <s v="S-20260402-01"/>
    <x v="31"/>
    <n v="4"/>
    <n v="30"/>
    <n v="7"/>
    <m/>
    <m/>
    <m/>
    <n v="3"/>
    <n v="1"/>
    <n v="2"/>
    <s v="1-2"/>
    <m/>
    <s v="Tempo 3-1-2; RIR 1-2"/>
    <x v="3"/>
    <s v="2026-04-02T17:14:33.953Z"/>
    <x v="2"/>
  </r>
  <r>
    <s v="E-20260402-0971"/>
    <s v="S-20260402-01"/>
    <x v="14"/>
    <n v="1"/>
    <n v="35"/>
    <n v="15"/>
    <m/>
    <m/>
    <m/>
    <n v="2"/>
    <n v="1"/>
    <n v="2"/>
    <s v="1-2"/>
    <m/>
    <s v="Alternating; tempo 2-1-2; RIR 1-2; will try 40 next set"/>
    <x v="3"/>
    <s v="2026-04-02T17:18:33.228Z"/>
    <x v="2"/>
  </r>
  <r>
    <s v="E-20260402-0972"/>
    <s v="S-20260402-01"/>
    <x v="14"/>
    <n v="2"/>
    <n v="40"/>
    <n v="15"/>
    <m/>
    <m/>
    <m/>
    <n v="2"/>
    <n v="1"/>
    <n v="1"/>
    <s v="1-2"/>
    <m/>
    <s v="Alternating; tempo 2-1-1; RIR 1-2; didn’t love the contraction but decent for 40#"/>
    <x v="3"/>
    <s v="2026-04-02T17:22:37.904Z"/>
    <x v="2"/>
  </r>
  <r>
    <s v="E-20260402-0973"/>
    <s v="S-20260402-01"/>
    <x v="14"/>
    <n v="3"/>
    <n v="40"/>
    <n v="14"/>
    <m/>
    <m/>
    <m/>
    <n v="2"/>
    <n v="1"/>
    <n v="1"/>
    <s v="1-2"/>
    <m/>
    <s v="Alternating; tempo 2-1-1; RIR 1-2; didn’t love the contraction but decent for 40#"/>
    <x v="3"/>
    <s v="2026-04-02T17:26:06.676Z"/>
    <x v="2"/>
  </r>
  <r>
    <s v="E-20260402-0974"/>
    <s v="S-20260402-01"/>
    <x v="21"/>
    <n v="1"/>
    <n v="50"/>
    <n v="12"/>
    <m/>
    <m/>
    <m/>
    <n v="2"/>
    <n v="1"/>
    <n v="2"/>
    <s v="1-2"/>
    <m/>
    <s v="Tempo 2-1-2; RIR 1-2"/>
    <x v="3"/>
    <s v="2026-04-02T17:28:33.257Z"/>
    <x v="4"/>
  </r>
  <r>
    <s v="E-20260402-0975"/>
    <s v="S-20260402-01"/>
    <x v="21"/>
    <n v="2"/>
    <n v="50"/>
    <n v="12"/>
    <m/>
    <m/>
    <m/>
    <n v="2"/>
    <n v="1"/>
    <n v="2"/>
    <s v="1-2"/>
    <m/>
    <s v="Tempo 2-1-2; RIR 1-2"/>
    <x v="3"/>
    <s v="2026-04-02T17:31:00.279Z"/>
    <x v="4"/>
  </r>
  <r>
    <s v="E-20260402-0976"/>
    <s v="S-20260402-01"/>
    <x v="21"/>
    <n v="3"/>
    <n v="50"/>
    <n v="9"/>
    <m/>
    <m/>
    <m/>
    <n v="2"/>
    <n v="1"/>
    <n v="2"/>
    <s v="1"/>
    <m/>
    <s v="Tempo 2-1-2; RIR 1"/>
    <x v="3"/>
    <s v="2026-04-02T17:33:21.744Z"/>
    <x v="4"/>
  </r>
  <r>
    <s v="E-20260402-0977"/>
    <s v="S-20260402-01"/>
    <x v="21"/>
    <n v="4"/>
    <n v="50"/>
    <n v="9"/>
    <m/>
    <m/>
    <m/>
    <n v="2"/>
    <n v="1"/>
    <n v="2"/>
    <s v="1"/>
    <m/>
    <s v="Tempo 2-1-2; RIR 1"/>
    <x v="3"/>
    <s v="2026-04-02T17:36:23.899Z"/>
    <x v="4"/>
  </r>
  <r>
    <s v="E-20260402-0978"/>
    <s v="S-20260402-01"/>
    <x v="42"/>
    <n v="1"/>
    <n v="10"/>
    <n v="15"/>
    <m/>
    <m/>
    <m/>
    <n v="2"/>
    <n v="2"/>
    <n v="2"/>
    <s v="1-2"/>
    <m/>
    <s v="Tempo 2-2-2; RIR 1-2"/>
    <x v="3"/>
    <s v="2026-04-02T17:49:25.889Z"/>
    <x v="3"/>
  </r>
  <r>
    <s v="E-20260402-0979"/>
    <s v="S-20260402-01"/>
    <x v="42"/>
    <n v="2"/>
    <n v="10"/>
    <n v="15"/>
    <m/>
    <m/>
    <m/>
    <n v="2"/>
    <n v="2"/>
    <n v="2"/>
    <s v="1-2"/>
    <m/>
    <s v="Tempo 2-2-2; RIR 1-2"/>
    <x v="3"/>
    <s v="2026-04-02T17:52:15.294Z"/>
    <x v="3"/>
  </r>
  <r>
    <s v="E-20260402-0980"/>
    <s v="S-20260402-01"/>
    <x v="17"/>
    <n v="1"/>
    <n v="12.5"/>
    <n v="14"/>
    <m/>
    <m/>
    <m/>
    <n v="3"/>
    <n v="1"/>
    <n v="2"/>
    <s v="1-2"/>
    <m/>
    <s v="D-grip and supinated this week instead of rope / pronated grip; tempo 3-1-2; RIR 1-2"/>
    <x v="3"/>
    <s v="2026-04-02T17:53:20.661Z"/>
    <x v="4"/>
  </r>
  <r>
    <s v="E-20260402-0981"/>
    <s v="S-20260402-01"/>
    <x v="17"/>
    <n v="2"/>
    <n v="12.5"/>
    <n v="12"/>
    <m/>
    <m/>
    <m/>
    <n v="3"/>
    <n v="1"/>
    <n v="2"/>
    <s v="1-2"/>
    <m/>
    <s v="D-grip and supinated this week instead of rope / pronated grip; tempo 3-1-2; RIR 1-2"/>
    <x v="3"/>
    <s v="2026-04-02T17:53:25.190Z"/>
    <x v="4"/>
  </r>
  <r>
    <s v="E-20260402-0982"/>
    <s v="S-20260402-01"/>
    <x v="17"/>
    <n v="3"/>
    <n v="15"/>
    <n v="11"/>
    <m/>
    <m/>
    <m/>
    <n v="3"/>
    <n v="1"/>
    <n v="2"/>
    <s v="1-2"/>
    <m/>
    <s v="D-grip and supinated this week instead of rope / pronated grip; tempo 3-1-2; RIR 1-2"/>
    <x v="3"/>
    <s v="2026-04-02T17:53:28.892Z"/>
    <x v="4"/>
  </r>
  <r>
    <s v="E-20260402-0983"/>
    <s v="S-20260402-01"/>
    <x v="42"/>
    <n v="3"/>
    <n v="10"/>
    <n v="14"/>
    <m/>
    <m/>
    <m/>
    <n v="2"/>
    <n v="2"/>
    <n v="2"/>
    <s v="0-1"/>
    <m/>
    <s v="Tempo 2-2-2; RIR 0-1"/>
    <x v="3"/>
    <s v="2026-04-02T17:55:51.228Z"/>
    <x v="3"/>
  </r>
  <r>
    <s v="E-20260402-0984"/>
    <s v="S-20260402-01"/>
    <x v="0"/>
    <n v="1"/>
    <n v="150"/>
    <m/>
    <n v="60"/>
    <m/>
    <m/>
    <m/>
    <m/>
    <m/>
    <m/>
    <m/>
    <s v="2.5mph; 0 incline "/>
    <x v="3"/>
    <s v="2026-04-02T17:59:31.743Z"/>
    <x v="0"/>
  </r>
  <r>
    <s v="E-20260402-0985"/>
    <s v="S-20260402-01"/>
    <x v="0"/>
    <n v="2"/>
    <n v="150"/>
    <m/>
    <n v="60"/>
    <m/>
    <m/>
    <m/>
    <m/>
    <m/>
    <m/>
    <m/>
    <s v="2.5mph; 0 incline; grip started failing"/>
    <x v="3"/>
    <s v="2026-04-02T18:02:12.293Z"/>
    <x v="0"/>
  </r>
  <r>
    <s v="E-20260402-0986"/>
    <s v="S-20260402-01"/>
    <x v="0"/>
    <n v="3"/>
    <n v="150"/>
    <m/>
    <n v="49.199999999999996"/>
    <m/>
    <m/>
    <m/>
    <m/>
    <m/>
    <m/>
    <m/>
    <s v="2.5mph; 0 incline; grip started failing"/>
    <x v="3"/>
    <s v="2026-04-02T18:04:29.941Z"/>
    <x v="0"/>
  </r>
  <r>
    <s v="E-20260402-0987"/>
    <s v="S-20260402-01"/>
    <x v="64"/>
    <n v="1"/>
    <n v="15"/>
    <n v="18"/>
    <m/>
    <m/>
    <m/>
    <n v="2"/>
    <n v="1"/>
    <n v="2"/>
    <s v="0-1"/>
    <m/>
    <s v="Burnout tempo 2-1-2; RIR 0-1"/>
    <x v="3"/>
    <s v="2026-04-02T18:09:57.525Z"/>
    <x v="2"/>
  </r>
  <r>
    <s v="E-20260407-0988"/>
    <s v="S-20260407-01"/>
    <x v="34"/>
    <n v="1"/>
    <n v="130"/>
    <n v="8"/>
    <m/>
    <m/>
    <m/>
    <n v="3"/>
    <n v="1"/>
    <n v="1"/>
    <s v="2"/>
    <m/>
    <s v="Tempo 3-1-1; RIR 2"/>
    <x v="4"/>
    <s v="2026-04-07T22:09:19.411Z"/>
    <x v="7"/>
  </r>
  <r>
    <s v="E-20260407-0989"/>
    <s v="S-20260407-01"/>
    <x v="34"/>
    <n v="2"/>
    <n v="140"/>
    <n v="8"/>
    <m/>
    <m/>
    <m/>
    <n v="3"/>
    <n v="1"/>
    <n v="1"/>
    <s v="2"/>
    <m/>
    <s v="Tempo 3-1-1; RIR 2"/>
    <x v="4"/>
    <s v="2026-04-07T22:11:18.299Z"/>
    <x v="7"/>
  </r>
  <r>
    <s v="E-20260407-0990"/>
    <s v="S-20260407-01"/>
    <x v="34"/>
    <n v="3"/>
    <n v="140"/>
    <n v="8"/>
    <m/>
    <m/>
    <m/>
    <n v="3"/>
    <n v="1"/>
    <n v="1"/>
    <s v="2"/>
    <m/>
    <s v="Tempo 3-1-1; RIR 2"/>
    <x v="4"/>
    <s v="2026-04-07T22:14:29.026Z"/>
    <x v="7"/>
  </r>
  <r>
    <s v="E-20260407-0991"/>
    <s v="S-20260407-01"/>
    <x v="34"/>
    <n v="4"/>
    <n v="140"/>
    <n v="8"/>
    <m/>
    <m/>
    <m/>
    <n v="3"/>
    <n v="1"/>
    <n v="1"/>
    <s v="2"/>
    <m/>
    <s v="Tempo 3-1-1; RIR 2"/>
    <x v="4"/>
    <s v="2026-04-07T22:16:51.379Z"/>
    <x v="7"/>
  </r>
  <r>
    <s v="E-20260407-0992"/>
    <s v="S-20260407-01"/>
    <x v="46"/>
    <n v="1"/>
    <n v="30"/>
    <n v="8"/>
    <m/>
    <m/>
    <m/>
    <n v="2"/>
    <n v="1"/>
    <n v="2"/>
    <s v="1-2"/>
    <m/>
    <s v="Tempo 2-1-2; RIR 1-2"/>
    <x v="4"/>
    <s v="2026-04-07T22:20:28.151Z"/>
    <x v="7"/>
  </r>
  <r>
    <s v="E-20260407-0993"/>
    <s v="S-20260407-01"/>
    <x v="46"/>
    <n v="2"/>
    <n v="40"/>
    <n v="8"/>
    <m/>
    <m/>
    <m/>
    <n v="2"/>
    <n v="1"/>
    <n v="2"/>
    <s v="1-2"/>
    <m/>
    <s v="Tempo 2-1-2; RIR 1-2"/>
    <x v="4"/>
    <s v="2026-04-07T22:22:34.077Z"/>
    <x v="7"/>
  </r>
  <r>
    <s v="E-20260407-0994"/>
    <s v="S-20260407-01"/>
    <x v="46"/>
    <n v="3"/>
    <n v="40"/>
    <n v="8"/>
    <m/>
    <m/>
    <m/>
    <n v="2"/>
    <n v="1"/>
    <n v="2"/>
    <s v="1-2"/>
    <m/>
    <s v="Tempo 2-1-2; RIR 1-2"/>
    <x v="4"/>
    <s v="2026-04-07T22:25:33.146Z"/>
    <x v="7"/>
  </r>
  <r>
    <s v="E-20260407-0995"/>
    <s v="S-20260407-01"/>
    <x v="24"/>
    <n v="1"/>
    <n v="70"/>
    <n v="8"/>
    <m/>
    <m/>
    <m/>
    <n v="2"/>
    <n v="1"/>
    <n v="2"/>
    <s v="1-2"/>
    <m/>
    <s v="Tempo 2-1-2; RIR 1-2; I misread the prescribed reps. Thought it was straight 8. "/>
    <x v="4"/>
    <s v="2026-04-07T22:28:16.670Z"/>
    <x v="1"/>
  </r>
  <r>
    <s v="E-20260407-0996"/>
    <s v="S-20260407-01"/>
    <x v="24"/>
    <n v="2"/>
    <n v="70"/>
    <n v="8"/>
    <m/>
    <m/>
    <m/>
    <n v="2"/>
    <n v="1"/>
    <n v="2"/>
    <s v="1-2"/>
    <m/>
    <s v="Tempo 2-1-2; RIR 1-2"/>
    <x v="4"/>
    <s v="2026-04-07T22:30:20.900Z"/>
    <x v="1"/>
  </r>
  <r>
    <s v="E-20260407-0997"/>
    <s v="S-20260407-01"/>
    <x v="24"/>
    <n v="3"/>
    <n v="70"/>
    <n v="8"/>
    <m/>
    <m/>
    <m/>
    <n v="2"/>
    <n v="1"/>
    <n v="2"/>
    <s v="1-2"/>
    <m/>
    <s v="Tempo 2-1-2; RIR 1-2; I misread the prescribed reps. Thought it was straight 8. "/>
    <x v="4"/>
    <s v="2026-04-07T22:32:37.182Z"/>
    <x v="1"/>
  </r>
  <r>
    <s v="E-20260407-0998"/>
    <s v="S-20260407-01"/>
    <x v="24"/>
    <n v="4"/>
    <n v="70"/>
    <n v="8"/>
    <m/>
    <m/>
    <m/>
    <n v="2"/>
    <n v="1"/>
    <n v="2"/>
    <s v="1-2"/>
    <m/>
    <s v="Tempo 2-1-2; RIR 1-2; I misread the prescribed reps. Thought it was straight 8. "/>
    <x v="4"/>
    <s v="2026-04-07T22:35:30.059Z"/>
    <x v="1"/>
  </r>
  <r>
    <s v="E-20260407-0999"/>
    <s v="S-20260407-01"/>
    <x v="27"/>
    <n v="1"/>
    <n v="130"/>
    <n v="10"/>
    <m/>
    <m/>
    <m/>
    <n v="2"/>
    <n v="2"/>
    <n v="2"/>
    <s v="1-2"/>
    <m/>
    <s v="Tempo 2-2-2; RIR 1-2"/>
    <x v="4"/>
    <s v="2026-04-07T22:41:33.397Z"/>
    <x v="1"/>
  </r>
  <r>
    <s v="E-20260407-1000"/>
    <s v="S-20260407-01"/>
    <x v="27"/>
    <n v="2"/>
    <n v="140"/>
    <n v="10"/>
    <m/>
    <m/>
    <m/>
    <n v="2"/>
    <n v="2"/>
    <n v="2"/>
    <s v="1-2"/>
    <m/>
    <s v="Tempo 2-2-2; RIR 1-2"/>
    <x v="4"/>
    <s v="2026-04-07T22:43:59.206Z"/>
    <x v="1"/>
  </r>
  <r>
    <s v="E-20260407-1001"/>
    <s v="S-20260407-01"/>
    <x v="27"/>
    <n v="3"/>
    <n v="150"/>
    <n v="10"/>
    <m/>
    <m/>
    <m/>
    <n v="2"/>
    <n v="2"/>
    <n v="2"/>
    <s v="1-2"/>
    <m/>
    <s v="Tempo 2-2-2; RIR 1-2"/>
    <x v="4"/>
    <s v="2026-04-07T22:47:13.464Z"/>
    <x v="1"/>
  </r>
  <r>
    <s v="E-20260407-1002"/>
    <s v="S-20260407-01"/>
    <x v="10"/>
    <n v="1"/>
    <n v="70"/>
    <m/>
    <n v="39.6"/>
    <m/>
    <m/>
    <m/>
    <m/>
    <m/>
    <m/>
    <m/>
    <s v="2.5mph; grip started to fail; no energy. Significant caloric deficit coming into this workout. Not a great idea"/>
    <x v="4"/>
    <s v="2026-04-07T22:53:54.502Z"/>
    <x v="0"/>
  </r>
  <r>
    <s v="E-20260407-1003"/>
    <s v="S-20260407-01"/>
    <x v="10"/>
    <n v="2"/>
    <n v="70"/>
    <m/>
    <n v="39.6"/>
    <m/>
    <m/>
    <m/>
    <m/>
    <m/>
    <m/>
    <m/>
    <s v="2.5mph; grip started to fail; no energy. Significant caloric deficit coming into this workout. Not a great idea"/>
    <x v="4"/>
    <s v="2026-04-07T22:56:32.379Z"/>
    <x v="0"/>
  </r>
  <r>
    <s v="E-20260407-1004"/>
    <s v="S-20260407-01"/>
    <x v="10"/>
    <n v="3"/>
    <n v="70"/>
    <m/>
    <n v="39.6"/>
    <m/>
    <m/>
    <m/>
    <m/>
    <m/>
    <m/>
    <m/>
    <s v="2.5mph; grip started to fail; no energy. Significant caloric deficit coming into this workout. Not a great idea"/>
    <x v="4"/>
    <s v="2026-04-07T22:59:49.572Z"/>
    <x v="0"/>
  </r>
  <r>
    <s v="E-20260407-1005"/>
    <s v="S-20260407-01"/>
    <x v="49"/>
    <n v="1"/>
    <n v="0"/>
    <m/>
    <n v="30"/>
    <m/>
    <m/>
    <m/>
    <m/>
    <m/>
    <m/>
    <m/>
    <m/>
    <x v="4"/>
    <s v="2026-04-07T23:04:59.331Z"/>
    <x v="6"/>
  </r>
  <r>
    <s v="E-20260407-1006"/>
    <s v="S-20260407-01"/>
    <x v="49"/>
    <n v="2"/>
    <n v="0"/>
    <m/>
    <n v="45"/>
    <m/>
    <m/>
    <m/>
    <m/>
    <m/>
    <m/>
    <m/>
    <m/>
    <x v="4"/>
    <s v="2026-04-07T23:07:35.443Z"/>
    <x v="6"/>
  </r>
  <r>
    <s v="E-20260407-1007"/>
    <s v="S-20260407-01"/>
    <x v="49"/>
    <n v="3"/>
    <n v="0"/>
    <m/>
    <n v="45"/>
    <m/>
    <m/>
    <m/>
    <m/>
    <m/>
    <m/>
    <m/>
    <s v="On Palm vs elbow"/>
    <x v="4"/>
    <s v="2026-04-07T23:10:19.389Z"/>
    <x v="6"/>
  </r>
  <r>
    <s v="E-20260407-1008"/>
    <s v="S-20260407-01"/>
    <x v="55"/>
    <n v="1"/>
    <m/>
    <m/>
    <n v="240"/>
    <n v="1"/>
    <s v="mi"/>
    <m/>
    <m/>
    <m/>
    <m/>
    <m/>
    <s v="Cool down. I was completely spent and feeing sick. Not enough calories today"/>
    <x v="4"/>
    <s v="2026-04-07T23:21:22.283Z"/>
    <x v="9"/>
  </r>
  <r>
    <s v="E-20260409-1009"/>
    <s v="S-20260409-01"/>
    <x v="50"/>
    <n v="1"/>
    <n v="0"/>
    <n v="12"/>
    <m/>
    <m/>
    <m/>
    <m/>
    <m/>
    <m/>
    <m/>
    <m/>
    <m/>
    <x v="4"/>
    <s v="2026-04-09T11:27:54.763Z"/>
    <x v="3"/>
  </r>
  <r>
    <s v="E-20260409-1010"/>
    <s v="S-20260409-01"/>
    <x v="50"/>
    <n v="2"/>
    <n v="0"/>
    <n v="12"/>
    <m/>
    <m/>
    <m/>
    <m/>
    <m/>
    <m/>
    <m/>
    <m/>
    <m/>
    <x v="4"/>
    <s v="2026-04-09T11:27:55.279Z"/>
    <x v="3"/>
  </r>
  <r>
    <s v="E-20260409-1011"/>
    <s v="S-20260409-01"/>
    <x v="51"/>
    <n v="1"/>
    <n v="5"/>
    <n v="10"/>
    <m/>
    <m/>
    <m/>
    <m/>
    <m/>
    <m/>
    <m/>
    <m/>
    <m/>
    <x v="4"/>
    <s v="2026-04-09T11:28:00.336Z"/>
    <x v="5"/>
  </r>
  <r>
    <s v="E-20260409-1012"/>
    <s v="S-20260409-01"/>
    <x v="51"/>
    <n v="2"/>
    <n v="5"/>
    <n v="10"/>
    <m/>
    <m/>
    <m/>
    <m/>
    <m/>
    <m/>
    <m/>
    <m/>
    <m/>
    <x v="4"/>
    <s v="2026-04-09T11:28:00.834Z"/>
    <x v="5"/>
  </r>
  <r>
    <s v="E-20260409-1013"/>
    <s v="S-20260409-01"/>
    <x v="52"/>
    <n v="1"/>
    <n v="0"/>
    <n v="8"/>
    <m/>
    <m/>
    <m/>
    <m/>
    <m/>
    <m/>
    <m/>
    <m/>
    <s v="Towel"/>
    <x v="4"/>
    <s v="2026-04-09T11:28:14.579Z"/>
    <x v="5"/>
  </r>
  <r>
    <s v="E-20260409-1014"/>
    <s v="S-20260409-01"/>
    <x v="52"/>
    <n v="2"/>
    <n v="0"/>
    <n v="8"/>
    <m/>
    <m/>
    <m/>
    <m/>
    <m/>
    <m/>
    <m/>
    <m/>
    <s v="Towel"/>
    <x v="4"/>
    <s v="2026-04-09T11:28:15.431Z"/>
    <x v="5"/>
  </r>
  <r>
    <s v="E-20260409-1015"/>
    <s v="S-20260409-01"/>
    <x v="5"/>
    <n v="1"/>
    <n v="55"/>
    <n v="8"/>
    <m/>
    <m/>
    <m/>
    <n v="3"/>
    <n v="1"/>
    <n v="1"/>
    <s v="2-1"/>
    <m/>
    <s v="Flat bench; tempo 3-1-1; RIR 2-1"/>
    <x v="4"/>
    <s v="2026-04-09T11:28:54.585Z"/>
    <x v="3"/>
  </r>
  <r>
    <s v="E-20260409-1016"/>
    <s v="S-20260409-01"/>
    <x v="5"/>
    <n v="2"/>
    <n v="55"/>
    <n v="8"/>
    <m/>
    <m/>
    <m/>
    <n v="3"/>
    <n v="1"/>
    <n v="1"/>
    <s v="2-1"/>
    <m/>
    <s v="Flat bench; tempo 3-1-1; RIR 2-1"/>
    <x v="4"/>
    <s v="2026-04-09T11:30:26.844Z"/>
    <x v="3"/>
  </r>
  <r>
    <s v="E-20260409-1017"/>
    <s v="S-20260409-01"/>
    <x v="5"/>
    <n v="3"/>
    <n v="55"/>
    <n v="8"/>
    <m/>
    <m/>
    <m/>
    <n v="3"/>
    <n v="1"/>
    <n v="2"/>
    <s v="1"/>
    <m/>
    <s v="Flat bench; tempo 3-1-2; RIR 1"/>
    <x v="4"/>
    <s v="2026-04-09T11:33:08.721Z"/>
    <x v="3"/>
  </r>
  <r>
    <s v="E-20260409-1018"/>
    <s v="S-20260409-01"/>
    <x v="5"/>
    <n v="4"/>
    <n v="55"/>
    <n v="7"/>
    <m/>
    <m/>
    <m/>
    <n v="3"/>
    <n v="1"/>
    <n v="1"/>
    <s v="1"/>
    <m/>
    <s v="Flat bench; tempo 3-1-1; RIR 1"/>
    <x v="4"/>
    <s v="2026-04-09T11:35:47.894Z"/>
    <x v="3"/>
  </r>
  <r>
    <s v="E-20260409-1019"/>
    <s v="S-20260409-01"/>
    <x v="37"/>
    <n v="1"/>
    <n v="40"/>
    <n v="10"/>
    <m/>
    <m/>
    <m/>
    <n v="3"/>
    <n v="1"/>
    <n v="2"/>
    <s v="2"/>
    <m/>
    <s v="Incline ~30; tempo 3-1-2; RIR 2"/>
    <x v="4"/>
    <s v="2026-04-09T11:38:43.171Z"/>
    <x v="3"/>
  </r>
  <r>
    <s v="E-20260409-1020"/>
    <s v="S-20260409-01"/>
    <x v="37"/>
    <n v="2"/>
    <n v="50"/>
    <n v="10"/>
    <m/>
    <m/>
    <m/>
    <n v="3"/>
    <n v="1"/>
    <n v="2"/>
    <s v="2"/>
    <m/>
    <s v="Incline ~30; tempo 3-1-2; RIR 2"/>
    <x v="4"/>
    <s v="2026-04-09T11:41:01.616Z"/>
    <x v="3"/>
  </r>
  <r>
    <s v="E-20260409-1021"/>
    <s v="S-20260409-01"/>
    <x v="37"/>
    <n v="3"/>
    <n v="60"/>
    <n v="9"/>
    <m/>
    <m/>
    <m/>
    <n v="3"/>
    <n v="1"/>
    <n v="2"/>
    <s v="2"/>
    <m/>
    <s v="Incline ~30; tempo 3-1-2; RIR 2"/>
    <x v="4"/>
    <s v="2026-04-09T11:43:46.849Z"/>
    <x v="3"/>
  </r>
  <r>
    <s v="E-20260409-1022"/>
    <s v="S-20260409-01"/>
    <x v="7"/>
    <n v="1"/>
    <n v="20"/>
    <n v="10"/>
    <m/>
    <m/>
    <m/>
    <n v="3"/>
    <n v="1"/>
    <n v="2"/>
    <s v="2-1"/>
    <m/>
    <s v="Tempo 3-1-2; RIR 2-1; used lower db weight as these are longer/wider dbs than typical (I.e., different from Planet Fitness)"/>
    <x v="4"/>
    <s v="2026-04-09T11:47:52.729Z"/>
    <x v="3"/>
  </r>
  <r>
    <s v="E-20260409-1023"/>
    <s v="S-20260409-01"/>
    <x v="7"/>
    <n v="2"/>
    <n v="30"/>
    <n v="10"/>
    <m/>
    <m/>
    <m/>
    <n v="3"/>
    <n v="1"/>
    <n v="2"/>
    <s v="2-1"/>
    <m/>
    <s v="Tempo 3-1-2; RIR 2-1; used lower db weight as these are longer/wider dbs than typical (I.e., different from Planet Fitness)"/>
    <x v="4"/>
    <s v="2026-04-09T11:50:41.395Z"/>
    <x v="3"/>
  </r>
  <r>
    <s v="E-20260409-1024"/>
    <s v="S-20260409-01"/>
    <x v="7"/>
    <n v="3"/>
    <n v="40"/>
    <n v="5"/>
    <m/>
    <m/>
    <m/>
    <n v="3"/>
    <n v="1"/>
    <n v="2"/>
    <s v="2-1"/>
    <m/>
    <s v="Tempo 3-1-2; RIR 2-1; used lower db weight as these are longer/wider dbs than typical (I.e., different from Planet Fitness)"/>
    <x v="4"/>
    <s v="2026-04-09T11:54:43.117Z"/>
    <x v="3"/>
  </r>
  <r>
    <s v="E-20260409-1025"/>
    <s v="S-20260409-01"/>
    <x v="21"/>
    <n v="1"/>
    <n v="45"/>
    <n v="10"/>
    <m/>
    <m/>
    <m/>
    <n v="2"/>
    <n v="1"/>
    <n v="2"/>
    <s v="2-1"/>
    <m/>
    <s v="Tempo 2-1-2; RIR 2-1"/>
    <x v="4"/>
    <s v="2026-04-09T11:56:38.110Z"/>
    <x v="4"/>
  </r>
  <r>
    <s v="E-20260409-1026"/>
    <s v="S-20260409-01"/>
    <x v="21"/>
    <n v="2"/>
    <n v="45"/>
    <n v="9"/>
    <m/>
    <m/>
    <m/>
    <n v="2"/>
    <n v="1"/>
    <n v="2"/>
    <s v="2-1"/>
    <m/>
    <s v="Tempo 2-1-2; RIR 2-1; strict form"/>
    <x v="4"/>
    <s v="2026-04-09T11:58:40.315Z"/>
    <x v="4"/>
  </r>
  <r>
    <s v="E-20260409-1027"/>
    <s v="S-20260409-01"/>
    <x v="21"/>
    <n v="3"/>
    <n v="50"/>
    <n v="7"/>
    <m/>
    <m/>
    <m/>
    <n v="2"/>
    <n v="1"/>
    <n v="2"/>
    <s v="1"/>
    <m/>
    <s v="Tempo 2-1-2; RIR 1; strict form"/>
    <x v="4"/>
    <s v="2026-04-09T12:00:42.088Z"/>
    <x v="4"/>
  </r>
  <r>
    <s v="E-20260409-1028"/>
    <s v="S-20260409-01"/>
    <x v="21"/>
    <n v="4"/>
    <n v="50"/>
    <n v="5"/>
    <m/>
    <m/>
    <m/>
    <n v="2"/>
    <n v="1"/>
    <n v="2"/>
    <s v="0"/>
    <m/>
    <s v="Tempo 2-1-2; RIR 0; strict form"/>
    <x v="4"/>
    <s v="2026-04-09T12:02:33.016Z"/>
    <x v="4"/>
  </r>
  <r>
    <s v="E-20260409-1029"/>
    <s v="S-20260409-01"/>
    <x v="30"/>
    <n v="1"/>
    <n v="7.5"/>
    <n v="12"/>
    <m/>
    <m/>
    <m/>
    <n v="2"/>
    <n v="1"/>
    <n v="2"/>
    <s v="2"/>
    <m/>
    <s v="Tempo 2-1-2; RIR 2; warmup "/>
    <x v="4"/>
    <s v="2026-04-09T12:05:15.237Z"/>
    <x v="4"/>
  </r>
  <r>
    <s v="E-20260409-1030"/>
    <s v="S-20260409-01"/>
    <x v="30"/>
    <n v="2"/>
    <n v="12.5"/>
    <n v="12"/>
    <m/>
    <m/>
    <m/>
    <n v="2"/>
    <n v="1"/>
    <n v="2"/>
    <s v="2"/>
    <m/>
    <s v="Tempo 2-1-2; RIR 2"/>
    <x v="4"/>
    <s v="2026-04-09T12:07:56.336Z"/>
    <x v="4"/>
  </r>
  <r>
    <s v="E-20260409-1031"/>
    <s v="S-20260409-01"/>
    <x v="30"/>
    <n v="3"/>
    <n v="15"/>
    <n v="12"/>
    <m/>
    <m/>
    <m/>
    <n v="3"/>
    <n v="1"/>
    <n v="1"/>
    <s v="2"/>
    <m/>
    <s v="Tempo 3-1-1; RIR 2; "/>
    <x v="4"/>
    <s v="2026-04-09T12:11:03.478Z"/>
    <x v="4"/>
  </r>
  <r>
    <s v="E-20260409-1032"/>
    <s v="S-20260409-01"/>
    <x v="30"/>
    <n v="4"/>
    <n v="15"/>
    <n v="12"/>
    <m/>
    <m/>
    <m/>
    <n v="3"/>
    <n v="1"/>
    <n v="1"/>
    <s v="2"/>
    <m/>
    <s v="Tempo 3-1-1; RIR 2; "/>
    <x v="4"/>
    <s v="2026-04-09T12:13:50.637Z"/>
    <x v="4"/>
  </r>
  <r>
    <s v="E-20260409-1033"/>
    <s v="S-20260409-01"/>
    <x v="42"/>
    <n v="1"/>
    <n v="10"/>
    <n v="12"/>
    <m/>
    <m/>
    <m/>
    <n v="2"/>
    <n v="1"/>
    <n v="2"/>
    <s v="2-1"/>
    <m/>
    <s v="Tempo 2-1-2; RIR 2-1"/>
    <x v="4"/>
    <s v="2026-04-09T12:16:44.505Z"/>
    <x v="3"/>
  </r>
  <r>
    <s v="E-20260409-1034"/>
    <s v="S-20260409-01"/>
    <x v="42"/>
    <n v="2"/>
    <n v="10"/>
    <n v="12"/>
    <m/>
    <m/>
    <m/>
    <n v="2"/>
    <n v="1"/>
    <n v="2"/>
    <s v="2-1"/>
    <m/>
    <s v="Tempo 2-1-2; RIR 2-1; slight ‘feeling’ in right anterior capsule on 12th rep/hold"/>
    <x v="4"/>
    <s v="2026-04-09T12:19:33.158Z"/>
    <x v="3"/>
  </r>
  <r>
    <s v="E-20260409-1035"/>
    <s v="S-20260409-01"/>
    <x v="42"/>
    <n v="3"/>
    <n v="10"/>
    <n v="10"/>
    <m/>
    <m/>
    <m/>
    <n v="2"/>
    <n v="1"/>
    <n v="2"/>
    <s v="2-1"/>
    <m/>
    <s v="Tempo 2-1-2; RIR 2-1; slight ‘feeling’ in right anterior capsule on 12th rep/hold"/>
    <x v="4"/>
    <s v="2026-04-09T12:19:50.403Z"/>
    <x v="3"/>
  </r>
  <r>
    <s v="E-20260410-1036"/>
    <s v="S-20260410-01"/>
    <x v="10"/>
    <n v="1"/>
    <n v="75"/>
    <m/>
    <n v="60"/>
    <m/>
    <m/>
    <m/>
    <m/>
    <m/>
    <m/>
    <m/>
    <s v="2.5mph; 0 incline "/>
    <x v="4"/>
    <s v="2026-04-10T20:51:32.709Z"/>
    <x v="0"/>
  </r>
  <r>
    <s v="E-20260410-1037"/>
    <s v="S-20260410-01"/>
    <x v="10"/>
    <n v="2"/>
    <n v="75"/>
    <m/>
    <n v="60"/>
    <m/>
    <m/>
    <m/>
    <m/>
    <m/>
    <m/>
    <m/>
    <s v="2.5mph; 0 incline "/>
    <x v="4"/>
    <s v="2026-04-10T20:54:49.528Z"/>
    <x v="0"/>
  </r>
  <r>
    <s v="E-20260410-1038"/>
    <s v="S-20260410-01"/>
    <x v="10"/>
    <n v="3"/>
    <n v="75"/>
    <m/>
    <n v="60"/>
    <m/>
    <m/>
    <m/>
    <m/>
    <m/>
    <m/>
    <m/>
    <s v="2.5mph; 0 incline "/>
    <x v="4"/>
    <s v="2026-04-10T20:58:22.611Z"/>
    <x v="0"/>
  </r>
  <r>
    <s v="E-20260410-1039"/>
    <s v="S-20260410-01"/>
    <x v="24"/>
    <n v="1"/>
    <n v="70"/>
    <n v="10"/>
    <m/>
    <m/>
    <m/>
    <n v="2"/>
    <n v="1"/>
    <n v="2"/>
    <s v="2"/>
    <m/>
    <s v="Tempo 2-1-2; RIR 2"/>
    <x v="4"/>
    <s v="2026-04-10T21:01:39.692Z"/>
    <x v="1"/>
  </r>
  <r>
    <s v="E-20260410-1040"/>
    <s v="S-20260410-01"/>
    <x v="24"/>
    <n v="2"/>
    <n v="70"/>
    <n v="10"/>
    <m/>
    <m/>
    <m/>
    <n v="2"/>
    <n v="1"/>
    <n v="2"/>
    <s v="1"/>
    <m/>
    <s v="Tempo 2-1-2; RIR 1"/>
    <x v="4"/>
    <s v="2026-04-10T21:03:43.220Z"/>
    <x v="1"/>
  </r>
  <r>
    <s v="E-20260410-1041"/>
    <s v="S-20260410-01"/>
    <x v="24"/>
    <n v="3"/>
    <n v="70"/>
    <n v="8.5"/>
    <m/>
    <m/>
    <m/>
    <n v="2"/>
    <n v="1"/>
    <n v="2"/>
    <s v="1"/>
    <m/>
    <s v="Tempo 2-1-2; RIR 1; might’ve hit 9 but the scap contraction is getting tough/looser"/>
    <x v="4"/>
    <s v="2026-04-10T21:06:46.327Z"/>
    <x v="1"/>
  </r>
  <r>
    <s v="E-20260410-1042"/>
    <s v="S-20260410-01"/>
    <x v="24"/>
    <n v="4"/>
    <n v="70"/>
    <n v="7.5"/>
    <m/>
    <m/>
    <m/>
    <n v="2"/>
    <n v="1"/>
    <n v="2"/>
    <s v="1"/>
    <m/>
    <s v="Tempo 2-1-2; RIR 1; might’ve hit 8 but the scap contraction is getting tough/looser"/>
    <x v="4"/>
    <s v="2026-04-10T21:09:01.762Z"/>
    <x v="1"/>
  </r>
  <r>
    <s v="E-20260410-1043"/>
    <s v="S-20260410-01"/>
    <x v="27"/>
    <n v="1"/>
    <n v="140"/>
    <n v="12"/>
    <m/>
    <m/>
    <m/>
    <n v="2"/>
    <n v="1"/>
    <n v="2"/>
    <s v="1"/>
    <m/>
    <s v="70 plate on high cable stack; tempo 2-1-2; RIR 1; "/>
    <x v="4"/>
    <s v="2026-04-10T21:14:39.657Z"/>
    <x v="1"/>
  </r>
  <r>
    <s v="E-20260410-1044"/>
    <s v="S-20260410-01"/>
    <x v="27"/>
    <n v="2"/>
    <n v="140"/>
    <n v="12"/>
    <m/>
    <m/>
    <m/>
    <n v="2"/>
    <n v="1"/>
    <n v="2"/>
    <s v="1"/>
    <m/>
    <s v="70 plate on high cable stack; tempo 2-1-2; RIR 1; "/>
    <x v="4"/>
    <s v="2026-04-10T21:17:40.549Z"/>
    <x v="1"/>
  </r>
  <r>
    <s v="E-20260410-1045"/>
    <s v="S-20260410-01"/>
    <x v="27"/>
    <n v="3"/>
    <n v="150"/>
    <n v="9"/>
    <m/>
    <m/>
    <m/>
    <n v="2"/>
    <n v="1"/>
    <n v="2"/>
    <s v="1-0"/>
    <m/>
    <s v="70 plate + 2(2.5) on high cable stack; tempo 2-1-2; RIR 1-0; tempo may have been closer to 3-2-1.5"/>
    <x v="4"/>
    <s v="2026-04-10T21:21:51.403Z"/>
    <x v="1"/>
  </r>
  <r>
    <s v="E-20260410-1046"/>
    <s v="S-20260410-01"/>
    <x v="12"/>
    <n v="1"/>
    <n v="30"/>
    <n v="15"/>
    <m/>
    <m/>
    <m/>
    <n v="1"/>
    <n v="2"/>
    <n v="1"/>
    <s v="2+"/>
    <m/>
    <s v="Tempo 1-2-1; RIR 2+"/>
    <x v="4"/>
    <s v="2026-04-10T21:24:36.372Z"/>
    <x v="1"/>
  </r>
  <r>
    <s v="E-20260410-1047"/>
    <s v="S-20260410-01"/>
    <x v="12"/>
    <n v="2"/>
    <n v="35"/>
    <n v="17"/>
    <m/>
    <m/>
    <m/>
    <n v="1"/>
    <n v="2"/>
    <n v="1"/>
    <s v="2"/>
    <m/>
    <s v="Tempo 1-2-1; RIR 2"/>
    <x v="4"/>
    <s v="2026-04-10T21:27:10.096Z"/>
    <x v="1"/>
  </r>
  <r>
    <s v="E-20260410-1048"/>
    <s v="S-20260410-01"/>
    <x v="12"/>
    <n v="3"/>
    <n v="35"/>
    <n v="20"/>
    <m/>
    <m/>
    <m/>
    <n v="1"/>
    <n v="2"/>
    <n v="1"/>
    <s v="2-1"/>
    <m/>
    <s v="Tempo 1-2-1; RIR 2-1"/>
    <x v="4"/>
    <s v="2026-04-10T21:30:22.414Z"/>
    <x v="1"/>
  </r>
  <r>
    <s v="E-20260410-1049"/>
    <s v="S-20260410-01"/>
    <x v="31"/>
    <n v="1"/>
    <n v="30"/>
    <n v="10"/>
    <m/>
    <m/>
    <m/>
    <n v="2"/>
    <n v="1"/>
    <n v="2"/>
    <s v="1"/>
    <m/>
    <s v="Tempo 2-1-2; RIR 1; left began to pronate on 10th rep"/>
    <x v="4"/>
    <s v="2026-04-10T21:34:20.085Z"/>
    <x v="2"/>
  </r>
  <r>
    <s v="E-20260410-1050"/>
    <s v="S-20260410-01"/>
    <x v="31"/>
    <n v="2"/>
    <n v="30"/>
    <n v="8"/>
    <m/>
    <m/>
    <m/>
    <n v="2"/>
    <n v="1"/>
    <n v="2"/>
    <s v="0"/>
    <m/>
    <s v="Tempo 2-1-2; RIR 0"/>
    <x v="4"/>
    <s v="2026-04-10T21:37:49.182Z"/>
    <x v="2"/>
  </r>
  <r>
    <s v="E-20260410-1051"/>
    <s v="S-20260410-01"/>
    <x v="65"/>
    <n v="1"/>
    <n v="60"/>
    <m/>
    <n v="60"/>
    <m/>
    <m/>
    <m/>
    <m/>
    <m/>
    <m/>
    <m/>
    <s v="1 min for left AND right "/>
    <x v="4"/>
    <s v="2026-04-10T21:42:38.043Z"/>
    <x v="0"/>
  </r>
  <r>
    <s v="E-20260410-1052"/>
    <s v="S-20260410-01"/>
    <x v="65"/>
    <n v="2"/>
    <n v="60"/>
    <m/>
    <n v="60"/>
    <m/>
    <m/>
    <m/>
    <m/>
    <m/>
    <m/>
    <m/>
    <s v="1 min for left AND right "/>
    <x v="4"/>
    <s v="2026-04-10T21:45:20.344Z"/>
    <x v="0"/>
  </r>
  <r>
    <s v="E-20260410-1053"/>
    <s v="S-20260410-01"/>
    <x v="65"/>
    <n v="3"/>
    <n v="60"/>
    <m/>
    <n v="60"/>
    <m/>
    <m/>
    <m/>
    <m/>
    <m/>
    <m/>
    <m/>
    <s v="1 min for left AND right "/>
    <x v="4"/>
    <s v="2026-04-10T21:48:49.935Z"/>
    <x v="0"/>
  </r>
  <r>
    <s v="E-20260410-1054"/>
    <s v="S-20260410-01"/>
    <x v="32"/>
    <n v="1"/>
    <m/>
    <m/>
    <n v="480"/>
    <n v="1.24"/>
    <s v="mi"/>
    <m/>
    <m/>
    <m/>
    <m/>
    <m/>
    <s v="2000m=6,561 ft 8.157 in "/>
    <x v="4"/>
    <s v="2026-04-10T21:50:41.008Z"/>
    <x v="1"/>
  </r>
  <r>
    <s v="E-20260411-1055"/>
    <s v="S-20260411-01"/>
    <x v="32"/>
    <n v="1"/>
    <m/>
    <m/>
    <n v="300"/>
    <n v="1.27"/>
    <s v="km"/>
    <m/>
    <m/>
    <m/>
    <m/>
    <m/>
    <s v="Warmup "/>
    <x v="4"/>
    <s v="2026-04-11T16:35:59.245Z"/>
    <x v="1"/>
  </r>
  <r>
    <s v="E-20260411-1056"/>
    <s v="S-20260411-01"/>
    <x v="14"/>
    <n v="1"/>
    <n v="40"/>
    <n v="15"/>
    <m/>
    <m/>
    <m/>
    <m/>
    <n v="2"/>
    <n v="2"/>
    <s v="2-1"/>
    <m/>
    <s v="Tempo ~2-2-2; dual curl through 6th then switched to alternating; RIR 2-1"/>
    <x v="4"/>
    <s v="2026-04-11T16:44:41.237Z"/>
    <x v="2"/>
  </r>
  <r>
    <s v="E-20260411-1057"/>
    <s v="S-20260411-01"/>
    <x v="14"/>
    <n v="2"/>
    <n v="45"/>
    <n v="13"/>
    <m/>
    <m/>
    <m/>
    <m/>
    <n v="2"/>
    <n v="1"/>
    <s v="2-1"/>
    <m/>
    <s v="Tempo ~2-2-1; alternating; RIR 2-1"/>
    <x v="4"/>
    <s v="2026-04-11T16:47:53.463Z"/>
    <x v="2"/>
  </r>
  <r>
    <s v="E-20260411-1058"/>
    <s v="S-20260411-01"/>
    <x v="14"/>
    <n v="3"/>
    <n v="45"/>
    <n v="12"/>
    <m/>
    <m/>
    <m/>
    <m/>
    <n v="2"/>
    <n v="1"/>
    <s v="2-1"/>
    <m/>
    <s v="Tempo ~2-2-1; alternating; RIR 2-1"/>
    <x v="4"/>
    <s v="2026-04-11T16:50:19.860Z"/>
    <x v="2"/>
  </r>
  <r>
    <s v="E-20260411-1059"/>
    <s v="S-20260411-01"/>
    <x v="21"/>
    <n v="1"/>
    <n v="42.5"/>
    <n v="12"/>
    <m/>
    <m/>
    <m/>
    <n v="2"/>
    <n v="1"/>
    <n v="2"/>
    <s v="2+"/>
    <m/>
    <s v="Tempo strict 2-1-2 w squeeze/ hold; RIR 2+; high pulley 40+2.5"/>
    <x v="4"/>
    <s v="2026-04-11T16:54:29.654Z"/>
    <x v="4"/>
  </r>
  <r>
    <s v="E-20260411-1060"/>
    <s v="S-20260411-01"/>
    <x v="21"/>
    <n v="2"/>
    <n v="45"/>
    <n v="12"/>
    <m/>
    <m/>
    <m/>
    <n v="2"/>
    <n v="1"/>
    <n v="2"/>
    <s v="2-1"/>
    <m/>
    <s v="Tempo strict 2-1-2 w squeeze/ hold; RIR 2-1; high pulley 40+2.5(x2)"/>
    <x v="4"/>
    <s v="2026-04-11T16:57:12.568Z"/>
    <x v="4"/>
  </r>
  <r>
    <s v="E-20260411-1061"/>
    <s v="S-20260411-01"/>
    <x v="21"/>
    <n v="3"/>
    <n v="45"/>
    <n v="9"/>
    <m/>
    <m/>
    <m/>
    <n v="2"/>
    <n v="1"/>
    <n v="2"/>
    <s v="1"/>
    <m/>
    <s v="Tempo strict 2-1-2 w squeeze/ hold; RIR 1;   high pulley 40+2.5(x2)"/>
    <x v="4"/>
    <s v="2026-04-11T16:59:25.570Z"/>
    <x v="4"/>
  </r>
  <r>
    <s v="E-20260411-1062"/>
    <s v="S-20260411-01"/>
    <x v="21"/>
    <n v="4"/>
    <n v="50"/>
    <n v="9"/>
    <m/>
    <m/>
    <m/>
    <n v="2"/>
    <n v="1"/>
    <n v="2"/>
    <s v="2-1"/>
    <m/>
    <s v="Hands came together a little on 8-9 but locked out and squeezed; Tempo strict 2-1-2 w squeeze/ hold; RIR 2-1; high pulley 50 plate"/>
    <x v="4"/>
    <s v="2026-04-11T17:02:19.192Z"/>
    <x v="4"/>
  </r>
  <r>
    <s v="E-20260411-1063"/>
    <s v="S-20260411-01"/>
    <x v="17"/>
    <n v="1"/>
    <n v="15"/>
    <n v="10"/>
    <m/>
    <m/>
    <m/>
    <n v="3"/>
    <n v="1"/>
    <n v="3"/>
    <s v="1-0"/>
    <m/>
    <s v="Overhead with rope; tempo 3-1-3; RIR 1-0"/>
    <x v="4"/>
    <s v="2026-04-11T17:06:30.356Z"/>
    <x v="4"/>
  </r>
  <r>
    <s v="E-20260411-1064"/>
    <s v="S-20260411-01"/>
    <x v="17"/>
    <n v="2"/>
    <n v="12.5"/>
    <n v="12"/>
    <m/>
    <m/>
    <m/>
    <n v="3"/>
    <n v="1"/>
    <n v="3"/>
    <s v="2-1"/>
    <m/>
    <s v="Overhead with rope; tempo 3-1-3; RIR 2-1"/>
    <x v="4"/>
    <s v="2026-04-11T17:10:06.801Z"/>
    <x v="4"/>
  </r>
  <r>
    <s v="E-20260411-1065"/>
    <s v="S-20260411-01"/>
    <x v="17"/>
    <n v="3"/>
    <n v="12.5"/>
    <n v="11"/>
    <m/>
    <m/>
    <m/>
    <n v="3"/>
    <n v="1"/>
    <n v="3"/>
    <s v="2-1"/>
    <m/>
    <s v="Overhead with rope; tempo 3-1-3; RIR 2-1"/>
    <x v="4"/>
    <s v="2026-04-11T17:13:51.714Z"/>
    <x v="4"/>
  </r>
  <r>
    <s v="E-20260411-1066"/>
    <s v="S-20260411-01"/>
    <x v="31"/>
    <n v="1"/>
    <n v="40"/>
    <n v="6"/>
    <m/>
    <m/>
    <m/>
    <n v="2"/>
    <n v="1"/>
    <n v="2"/>
    <s v="1"/>
    <m/>
    <s v="Alternating; tempo 2-1-2; RIR 1"/>
    <x v="4"/>
    <s v="2026-04-11T17:18:10.620Z"/>
    <x v="2"/>
  </r>
  <r>
    <s v="E-20260411-1067"/>
    <s v="S-20260411-01"/>
    <x v="31"/>
    <n v="2"/>
    <n v="35"/>
    <n v="8"/>
    <m/>
    <m/>
    <m/>
    <n v="2"/>
    <n v="1"/>
    <n v="2"/>
    <s v="2-1"/>
    <m/>
    <s v="tempo 2-1-2; RIR 2-1"/>
    <x v="4"/>
    <s v="2026-04-11T17:20:22.495Z"/>
    <x v="2"/>
  </r>
  <r>
    <s v="E-20260411-1068"/>
    <s v="S-20260411-01"/>
    <x v="31"/>
    <n v="3"/>
    <n v="35"/>
    <n v="6"/>
    <m/>
    <m/>
    <m/>
    <n v="2"/>
    <n v="1"/>
    <n v="2"/>
    <s v="1"/>
    <m/>
    <s v="tempo 2-1-2; RIR 1; partials 7-9th reps"/>
    <x v="4"/>
    <s v="2026-04-11T17:23:47.871Z"/>
    <x v="2"/>
  </r>
  <r>
    <s v="E-20260411-1069"/>
    <s v="S-20260411-01"/>
    <x v="42"/>
    <n v="1"/>
    <n v="10"/>
    <n v="15"/>
    <m/>
    <m/>
    <m/>
    <n v="2"/>
    <n v="2"/>
    <n v="2"/>
    <s v="2-1"/>
    <m/>
    <s v="Tempo 2-2-2; RIR 2-1"/>
    <x v="4"/>
    <s v="2026-04-11T17:26:20.911Z"/>
    <x v="3"/>
  </r>
  <r>
    <s v="E-20260411-1070"/>
    <s v="S-20260411-01"/>
    <x v="42"/>
    <n v="2"/>
    <n v="10"/>
    <n v="14"/>
    <m/>
    <m/>
    <m/>
    <n v="2"/>
    <n v="2"/>
    <n v="2"/>
    <s v="2-1"/>
    <m/>
    <s v="Tempo 2-2-2; RIR 2-1"/>
    <x v="4"/>
    <s v="2026-04-11T17:29:17.657Z"/>
    <x v="3"/>
  </r>
  <r>
    <s v="E-20260411-1071"/>
    <s v="S-20260411-01"/>
    <x v="42"/>
    <n v="3"/>
    <n v="10"/>
    <n v="15"/>
    <m/>
    <m/>
    <m/>
    <n v="2"/>
    <n v="2"/>
    <n v="2"/>
    <s v="2-1"/>
    <m/>
    <s v="Tempo 2-2-2; RIR 2-1"/>
    <x v="4"/>
    <s v="2026-04-11T17:32:42.514Z"/>
    <x v="3"/>
  </r>
  <r>
    <s v="E-20260411-1072"/>
    <s v="S-20260411-01"/>
    <x v="18"/>
    <n v="1"/>
    <n v="150"/>
    <m/>
    <n v="60"/>
    <m/>
    <m/>
    <m/>
    <m/>
    <m/>
    <m/>
    <m/>
    <m/>
    <x v="4"/>
    <s v="2026-04-11T17:35:27.505Z"/>
    <x v="0"/>
  </r>
  <r>
    <s v="E-20260411-1073"/>
    <s v="S-20260411-01"/>
    <x v="18"/>
    <n v="2"/>
    <n v="150"/>
    <m/>
    <n v="60"/>
    <m/>
    <m/>
    <m/>
    <m/>
    <m/>
    <m/>
    <m/>
    <m/>
    <x v="4"/>
    <s v="2026-04-11T17:38:08.745Z"/>
    <x v="0"/>
  </r>
  <r>
    <s v="E-20260411-1074"/>
    <s v="S-20260411-01"/>
    <x v="18"/>
    <n v="3"/>
    <n v="150"/>
    <m/>
    <n v="60"/>
    <m/>
    <m/>
    <m/>
    <m/>
    <m/>
    <m/>
    <m/>
    <m/>
    <x v="4"/>
    <s v="2026-04-11T17:40:45.398Z"/>
    <x v="0"/>
  </r>
  <r>
    <s v="E-20260411-1075"/>
    <s v="S-20260411-01"/>
    <x v="32"/>
    <n v="2"/>
    <m/>
    <m/>
    <n v="710"/>
    <n v="3"/>
    <s v="km"/>
    <m/>
    <m/>
    <m/>
    <m/>
    <m/>
    <s v="Cooldown"/>
    <x v="4"/>
    <s v="2026-04-11T17:55:51.850Z"/>
    <x v="1"/>
  </r>
  <r>
    <s v="E-20260412-1076"/>
    <s v="S-20260412-01"/>
    <x v="32"/>
    <n v="1"/>
    <m/>
    <m/>
    <n v="300"/>
    <n v="1.34"/>
    <s v="km"/>
    <m/>
    <m/>
    <m/>
    <m/>
    <m/>
    <s v="Warmup"/>
    <x v="4"/>
    <s v="2026-04-12T15:32:47.216Z"/>
    <x v="1"/>
  </r>
  <r>
    <s v="E-20260412-1077"/>
    <s v="S-20260412-01"/>
    <x v="34"/>
    <n v="1"/>
    <n v="150"/>
    <n v="8"/>
    <m/>
    <m/>
    <m/>
    <n v="3"/>
    <n v="1"/>
    <n v="1"/>
    <s v="2-1"/>
    <m/>
    <s v="Tempo 3-1-1; RIR 2-1"/>
    <x v="4"/>
    <s v="2026-04-12T15:39:12.550Z"/>
    <x v="7"/>
  </r>
  <r>
    <s v="E-20260412-1078"/>
    <s v="S-20260412-01"/>
    <x v="34"/>
    <n v="2"/>
    <n v="150"/>
    <n v="8"/>
    <m/>
    <m/>
    <m/>
    <n v="3"/>
    <n v="1"/>
    <n v="1"/>
    <s v="2-1"/>
    <m/>
    <s v="Tempo 3-1-1; RIR 2-1"/>
    <x v="4"/>
    <s v="2026-04-12T15:42:13.381Z"/>
    <x v="7"/>
  </r>
  <r>
    <s v="E-20260412-1079"/>
    <s v="S-20260412-01"/>
    <x v="34"/>
    <n v="3"/>
    <n v="150"/>
    <n v="8"/>
    <m/>
    <m/>
    <m/>
    <n v="3"/>
    <n v="1"/>
    <n v="1"/>
    <s v="2-1"/>
    <m/>
    <s v="Tempo 3-1-1; RIR 2-1"/>
    <x v="4"/>
    <s v="2026-04-12T15:45:23.166Z"/>
    <x v="7"/>
  </r>
  <r>
    <s v="E-20260412-1080"/>
    <s v="S-20260412-01"/>
    <x v="34"/>
    <n v="4"/>
    <n v="150"/>
    <n v="7"/>
    <m/>
    <m/>
    <m/>
    <n v="3"/>
    <n v="1"/>
    <n v="1"/>
    <s v="1"/>
    <m/>
    <s v="Tempo 3-1-1; RIR 1"/>
    <x v="4"/>
    <s v="2026-04-12T15:48:47.225Z"/>
    <x v="7"/>
  </r>
  <r>
    <s v="E-20260412-1081"/>
    <s v="S-20260412-01"/>
    <x v="46"/>
    <n v="1"/>
    <n v="35"/>
    <n v="8"/>
    <m/>
    <m/>
    <m/>
    <n v="2"/>
    <n v="1"/>
    <n v="2"/>
    <s v="1"/>
    <m/>
    <s v="Tempo 2-1-2; RIR 1"/>
    <x v="4"/>
    <s v="2026-04-12T15:53:37.586Z"/>
    <x v="7"/>
  </r>
  <r>
    <s v="E-20260412-1082"/>
    <s v="S-20260412-01"/>
    <x v="46"/>
    <n v="2"/>
    <n v="40"/>
    <n v="8"/>
    <m/>
    <m/>
    <m/>
    <n v="2"/>
    <n v="1"/>
    <n v="2"/>
    <s v="1"/>
    <m/>
    <s v="Tempo 2-1-2; RIR 1"/>
    <x v="4"/>
    <s v="2026-04-12T15:57:33.964Z"/>
    <x v="7"/>
  </r>
  <r>
    <s v="E-20260412-1083"/>
    <s v="S-20260412-01"/>
    <x v="46"/>
    <n v="3"/>
    <n v="40"/>
    <n v="8"/>
    <m/>
    <m/>
    <m/>
    <n v="2"/>
    <n v="1"/>
    <n v="2"/>
    <s v="1"/>
    <m/>
    <s v="Tempo 2-1-2; RIR 1"/>
    <x v="4"/>
    <s v="2026-04-12T16:03:08.514Z"/>
    <x v="7"/>
  </r>
  <r>
    <s v="E-20260412-1084"/>
    <s v="S-20260412-01"/>
    <x v="24"/>
    <n v="1"/>
    <n v="75"/>
    <n v="9"/>
    <m/>
    <m/>
    <m/>
    <n v="2"/>
    <n v="1"/>
    <n v="2"/>
    <s v="2-1"/>
    <m/>
    <s v="Tempo 2-1-2; RIR 2-1; scap squeeze on all reps. "/>
    <x v="4"/>
    <s v="2026-04-12T16:05:37.033Z"/>
    <x v="1"/>
  </r>
  <r>
    <s v="E-20260412-1085"/>
    <s v="S-20260412-01"/>
    <x v="24"/>
    <n v="2"/>
    <n v="75"/>
    <n v="8"/>
    <m/>
    <m/>
    <m/>
    <n v="2"/>
    <n v="1"/>
    <n v="2"/>
    <s v="2-1"/>
    <m/>
    <s v="Tempo 2-1-2; RIR 2-1; scap squeeze on all reps. "/>
    <x v="4"/>
    <s v="2026-04-12T16:07:45.281Z"/>
    <x v="1"/>
  </r>
  <r>
    <s v="E-20260412-1086"/>
    <s v="S-20260412-01"/>
    <x v="24"/>
    <n v="3"/>
    <n v="75"/>
    <n v="7"/>
    <m/>
    <m/>
    <m/>
    <n v="2"/>
    <n v="1"/>
    <n v="2"/>
    <s v="1-0"/>
    <m/>
    <s v="Tempo 2-1-2; RIR 1-0; scap squeeze on all reps. Not full ROM in 7 but held squeeze and control full set / reps"/>
    <x v="4"/>
    <s v="2026-04-12T16:10:25.830Z"/>
    <x v="1"/>
  </r>
  <r>
    <s v="E-20260412-1087"/>
    <s v="S-20260412-01"/>
    <x v="24"/>
    <n v="4"/>
    <n v="75"/>
    <n v="6"/>
    <m/>
    <m/>
    <m/>
    <n v="2"/>
    <n v="1"/>
    <n v="2"/>
    <s v="1-0"/>
    <m/>
    <s v="Tempo 2-1-2; RIR 1-0; scap squeeze on all reps. Not full ROM in 7 but held squeeze and control full set / reps; partials 7/8"/>
    <x v="4"/>
    <s v="2026-04-12T16:13:07.219Z"/>
    <x v="1"/>
  </r>
  <r>
    <s v="E-20260412-1088"/>
    <s v="S-20260412-01"/>
    <x v="27"/>
    <n v="1"/>
    <n v="150"/>
    <n v="10"/>
    <m/>
    <m/>
    <m/>
    <n v="2"/>
    <n v="1"/>
    <n v="2"/>
    <m/>
    <m/>
    <s v="Tempo 2-1-2; right weaker at 9, 10"/>
    <x v="4"/>
    <s v="2026-04-12T16:18:31.157Z"/>
    <x v="1"/>
  </r>
  <r>
    <s v="E-20260412-1089"/>
    <s v="S-20260412-01"/>
    <x v="27"/>
    <n v="2"/>
    <n v="150"/>
    <n v="9"/>
    <m/>
    <m/>
    <m/>
    <n v="2"/>
    <n v="1"/>
    <n v="2"/>
    <s v="1"/>
    <m/>
    <s v="Tempo 2-1-2; RIR 1; right weaker at 9"/>
    <x v="4"/>
    <s v="2026-04-12T16:21:37.527Z"/>
    <x v="1"/>
  </r>
  <r>
    <s v="E-20260412-1090"/>
    <s v="S-20260412-01"/>
    <x v="27"/>
    <n v="3"/>
    <n v="150"/>
    <n v="9"/>
    <m/>
    <m/>
    <m/>
    <n v="2"/>
    <n v="1"/>
    <n v="2"/>
    <s v="1"/>
    <m/>
    <s v="Solid! Tempo 2-1-2; RIR 1; right weaker at 9"/>
    <x v="4"/>
    <s v="2026-04-12T16:24:27.443Z"/>
    <x v="1"/>
  </r>
  <r>
    <s v="E-20260412-1091"/>
    <s v="S-20260412-01"/>
    <x v="10"/>
    <n v="1"/>
    <n v="75"/>
    <m/>
    <n v="49.8"/>
    <m/>
    <m/>
    <m/>
    <m/>
    <m/>
    <m/>
    <m/>
    <s v="2.5mph; 0 incline"/>
    <x v="4"/>
    <s v="2026-04-12T16:31:04.725Z"/>
    <x v="0"/>
  </r>
  <r>
    <s v="E-20260412-1092"/>
    <s v="S-20260412-01"/>
    <x v="10"/>
    <n v="2"/>
    <n v="75"/>
    <m/>
    <n v="46.800000000000004"/>
    <m/>
    <m/>
    <m/>
    <m/>
    <m/>
    <m/>
    <m/>
    <s v="2.5mph; 0 incline"/>
    <x v="4"/>
    <s v="2026-04-12T16:33:41.079Z"/>
    <x v="0"/>
  </r>
  <r>
    <s v="E-20260412-1093"/>
    <s v="S-20260412-01"/>
    <x v="10"/>
    <n v="3"/>
    <n v="75"/>
    <m/>
    <n v="39.6"/>
    <m/>
    <m/>
    <m/>
    <m/>
    <m/>
    <m/>
    <m/>
    <s v="2.5mph; 0 incline"/>
    <x v="4"/>
    <s v="2026-04-12T16:36:21.258Z"/>
    <x v="0"/>
  </r>
  <r>
    <s v="E-20260412-1094"/>
    <s v="S-20260412-01"/>
    <x v="49"/>
    <n v="1"/>
    <n v="0"/>
    <m/>
    <n v="30"/>
    <m/>
    <m/>
    <m/>
    <m/>
    <m/>
    <m/>
    <m/>
    <s v="Elbow"/>
    <x v="4"/>
    <s v="2026-04-12T16:39:21.635Z"/>
    <x v="6"/>
  </r>
  <r>
    <s v="E-20260412-1095"/>
    <s v="S-20260412-01"/>
    <x v="49"/>
    <n v="2"/>
    <n v="0"/>
    <m/>
    <n v="45"/>
    <m/>
    <m/>
    <m/>
    <m/>
    <m/>
    <m/>
    <m/>
    <s v="Elbow"/>
    <x v="4"/>
    <s v="2026-04-12T16:42:13.791Z"/>
    <x v="6"/>
  </r>
  <r>
    <s v="E-20260412-1096"/>
    <s v="S-20260412-01"/>
    <x v="49"/>
    <n v="3"/>
    <n v="0"/>
    <m/>
    <n v="45"/>
    <m/>
    <m/>
    <m/>
    <m/>
    <m/>
    <m/>
    <m/>
    <s v="Palm"/>
    <x v="4"/>
    <s v="2026-04-12T16:44:07.364Z"/>
    <x v="6"/>
  </r>
  <r>
    <s v="E-20260412-1097"/>
    <s v="S-20260412-01"/>
    <x v="32"/>
    <n v="2"/>
    <m/>
    <m/>
    <n v="480"/>
    <n v="2"/>
    <s v="km"/>
    <m/>
    <m/>
    <m/>
    <m/>
    <m/>
    <s v="Cool down"/>
    <x v="4"/>
    <s v="2026-04-12T16:56:48.304Z"/>
    <x v="1"/>
  </r>
  <r>
    <s v="E-20260413-1098"/>
    <s v="S-20260413-01"/>
    <x v="56"/>
    <n v="1"/>
    <n v="0"/>
    <n v="10"/>
    <m/>
    <m/>
    <m/>
    <m/>
    <m/>
    <m/>
    <m/>
    <m/>
    <s v="Red band "/>
    <x v="4"/>
    <s v="2026-04-13T15:03:27.784Z"/>
    <x v="5"/>
  </r>
  <r>
    <s v="E-20260413-1099"/>
    <s v="S-20260413-01"/>
    <x v="50"/>
    <n v="1"/>
    <n v="0"/>
    <n v="12"/>
    <m/>
    <m/>
    <m/>
    <m/>
    <m/>
    <m/>
    <m/>
    <m/>
    <m/>
    <x v="4"/>
    <s v="2026-04-13T15:03:51.631Z"/>
    <x v="3"/>
  </r>
  <r>
    <s v="E-20260413-1100"/>
    <s v="S-20260413-01"/>
    <x v="50"/>
    <n v="2"/>
    <n v="0"/>
    <n v="12"/>
    <m/>
    <m/>
    <m/>
    <m/>
    <m/>
    <m/>
    <m/>
    <m/>
    <m/>
    <x v="4"/>
    <s v="2026-04-13T15:03:52.616Z"/>
    <x v="3"/>
  </r>
  <r>
    <s v="E-20260413-1101"/>
    <s v="S-20260413-01"/>
    <x v="5"/>
    <n v="1"/>
    <n v="60"/>
    <n v="8"/>
    <m/>
    <m/>
    <m/>
    <n v="2"/>
    <n v="1"/>
    <n v="2"/>
    <s v="2"/>
    <m/>
    <s v="Tempo 2-1-2; RIR 2"/>
    <x v="4"/>
    <s v="2026-04-13T15:04:41.173Z"/>
    <x v="3"/>
  </r>
  <r>
    <s v="E-20260413-1102"/>
    <s v="S-20260413-01"/>
    <x v="5"/>
    <n v="2"/>
    <n v="60"/>
    <n v="8"/>
    <m/>
    <m/>
    <m/>
    <n v="2"/>
    <n v="1"/>
    <n v="2"/>
    <s v="2"/>
    <m/>
    <s v="Tempo 2-1-2; RIR 2"/>
    <x v="4"/>
    <s v="2026-04-13T15:06:26.010Z"/>
    <x v="3"/>
  </r>
  <r>
    <s v="E-20260413-1103"/>
    <s v="S-20260413-01"/>
    <x v="5"/>
    <n v="3"/>
    <n v="60"/>
    <n v="8"/>
    <m/>
    <m/>
    <m/>
    <n v="2"/>
    <n v="1"/>
    <n v="2"/>
    <s v="2-1"/>
    <m/>
    <s v="Tempo 2-1-2; RIR 2-1"/>
    <x v="4"/>
    <s v="2026-04-13T15:09:06.102Z"/>
    <x v="3"/>
  </r>
  <r>
    <s v="E-20260413-1104"/>
    <s v="S-20260413-01"/>
    <x v="5"/>
    <n v="4"/>
    <n v="60"/>
    <n v="6"/>
    <m/>
    <m/>
    <m/>
    <n v="2"/>
    <n v="1"/>
    <n v="2"/>
    <s v="2-1"/>
    <m/>
    <s v="Tempo 2-1-2; RIR 2-1"/>
    <x v="4"/>
    <s v="2026-04-13T15:12:37.815Z"/>
    <x v="3"/>
  </r>
  <r>
    <s v="E-20260413-1105"/>
    <s v="S-20260413-01"/>
    <x v="37"/>
    <n v="1"/>
    <n v="60"/>
    <n v="10"/>
    <m/>
    <m/>
    <m/>
    <n v="2"/>
    <n v="1"/>
    <n v="2"/>
    <s v="2-1"/>
    <m/>
    <s v="Bench at 3; tempo 2-1-2; RIR 2-1"/>
    <x v="4"/>
    <s v="2026-04-13T15:14:53.530Z"/>
    <x v="3"/>
  </r>
  <r>
    <s v="E-20260413-1106"/>
    <s v="S-20260413-01"/>
    <x v="37"/>
    <n v="2"/>
    <n v="60"/>
    <n v="8.5"/>
    <m/>
    <m/>
    <m/>
    <n v="2"/>
    <n v="1"/>
    <n v="2"/>
    <s v="1"/>
    <m/>
    <s v="Bench at 3; tempo 2-1-2; RIR 1"/>
    <x v="4"/>
    <s v="2026-04-13T15:17:15.974Z"/>
    <x v="3"/>
  </r>
  <r>
    <s v="E-20260413-1107"/>
    <s v="S-20260413-01"/>
    <x v="37"/>
    <n v="3"/>
    <n v="60"/>
    <n v="10"/>
    <m/>
    <m/>
    <m/>
    <n v="2"/>
    <n v="1"/>
    <n v="2"/>
    <s v="1"/>
    <m/>
    <s v="Bench at 3; tempo 2-1-2; RIR 1; think i learned the best arm path on set 3 👍"/>
    <x v="4"/>
    <s v="2026-04-13T15:20:14.179Z"/>
    <x v="3"/>
  </r>
  <r>
    <s v="E-20260413-1108"/>
    <s v="S-20260413-01"/>
    <x v="7"/>
    <n v="1"/>
    <n v="40"/>
    <n v="9"/>
    <m/>
    <m/>
    <m/>
    <n v="2"/>
    <n v="1"/>
    <n v="2"/>
    <s v="2-1"/>
    <m/>
    <s v="Tempo 2-1-2; RIR 2-1"/>
    <x v="4"/>
    <s v="2026-04-13T15:23:29.291Z"/>
    <x v="3"/>
  </r>
  <r>
    <s v="E-20260413-1109"/>
    <s v="S-20260413-01"/>
    <x v="7"/>
    <n v="2"/>
    <n v="40"/>
    <n v="8"/>
    <m/>
    <m/>
    <m/>
    <n v="3"/>
    <n v="1"/>
    <n v="2"/>
    <s v="2-1"/>
    <m/>
    <s v="Tempo 3-1-2; RIR 2-1"/>
    <x v="4"/>
    <s v="2026-04-13T15:26:32.609Z"/>
    <x v="3"/>
  </r>
  <r>
    <s v="E-20260413-1110"/>
    <s v="S-20260413-01"/>
    <x v="7"/>
    <n v="3"/>
    <n v="40"/>
    <n v="8"/>
    <m/>
    <m/>
    <m/>
    <n v="3"/>
    <n v="1"/>
    <n v="2"/>
    <s v="2-1"/>
    <m/>
    <s v="Tempo 3-1-2; RIR 2-1"/>
    <x v="4"/>
    <s v="2026-04-13T15:30:15.072Z"/>
    <x v="3"/>
  </r>
  <r>
    <s v="E-20260413-1111"/>
    <s v="S-20260413-01"/>
    <x v="21"/>
    <n v="1"/>
    <n v="50"/>
    <n v="10"/>
    <m/>
    <m/>
    <m/>
    <n v="2"/>
    <n v="1"/>
    <n v="2"/>
    <s v="1-0"/>
    <m/>
    <s v="Tempo 2-1-2; RIR 1-0; 50 feeling tough; focus on strict form"/>
    <x v="4"/>
    <s v="2026-04-13T15:32:55.236Z"/>
    <x v="4"/>
  </r>
  <r>
    <s v="E-20260413-1112"/>
    <s v="S-20260413-01"/>
    <x v="21"/>
    <n v="2"/>
    <n v="50"/>
    <n v="9"/>
    <m/>
    <m/>
    <m/>
    <n v="2"/>
    <n v="1"/>
    <n v="2"/>
    <s v="1-0"/>
    <m/>
    <s v="Tempo 2-1-2; RIR 1-0; 50 feeling tough; focus on strict form"/>
    <x v="4"/>
    <s v="2026-04-13T15:34:52.654Z"/>
    <x v="4"/>
  </r>
  <r>
    <s v="E-20260413-1113"/>
    <s v="S-20260413-01"/>
    <x v="21"/>
    <n v="3"/>
    <n v="50"/>
    <n v="7"/>
    <m/>
    <m/>
    <m/>
    <n v="2"/>
    <n v="1"/>
    <n v="2"/>
    <s v="1"/>
    <m/>
    <s v="Tempo 2-1-2; RIR 1; 50 feeling tough; focus on strict form"/>
    <x v="4"/>
    <s v="2026-04-13T15:37:08.383Z"/>
    <x v="4"/>
  </r>
  <r>
    <s v="E-20260413-1114"/>
    <s v="S-20260413-01"/>
    <x v="21"/>
    <n v="4"/>
    <n v="50"/>
    <n v="7"/>
    <m/>
    <m/>
    <m/>
    <n v="2"/>
    <n v="1"/>
    <n v="2"/>
    <s v="1"/>
    <m/>
    <s v="Tempo 2-1-2; RIR 1; 50 feeling tough; focus on strict form"/>
    <x v="4"/>
    <s v="2026-04-13T15:39:25.270Z"/>
    <x v="4"/>
  </r>
  <r>
    <s v="E-20260413-1115"/>
    <s v="S-20260413-01"/>
    <x v="38"/>
    <n v="1"/>
    <n v="12.5"/>
    <n v="9"/>
    <m/>
    <m/>
    <m/>
    <n v="3"/>
    <n v="1"/>
    <n v="3"/>
    <s v="2-1"/>
    <m/>
    <s v="Tempo 3-1-3; RIR 2-1"/>
    <x v="4"/>
    <s v="2026-04-13T15:42:42.062Z"/>
    <x v="4"/>
  </r>
  <r>
    <s v="E-20260413-1116"/>
    <s v="S-20260413-01"/>
    <x v="38"/>
    <n v="2"/>
    <n v="12.5"/>
    <n v="10"/>
    <m/>
    <m/>
    <m/>
    <n v="3"/>
    <n v="1"/>
    <n v="3"/>
    <s v="2-1"/>
    <m/>
    <s v="Tempo 3-1-3; RIR 2-1"/>
    <x v="4"/>
    <s v="2026-04-13T15:46:02.674Z"/>
    <x v="4"/>
  </r>
  <r>
    <s v="E-20260413-1117"/>
    <s v="S-20260413-01"/>
    <x v="38"/>
    <n v="3"/>
    <n v="12.5"/>
    <n v="10"/>
    <m/>
    <m/>
    <m/>
    <n v="3"/>
    <n v="1"/>
    <n v="3"/>
    <s v="1-0"/>
    <m/>
    <s v="Tempo 3-1-3; RIR 1-0"/>
    <x v="4"/>
    <s v="2026-04-13T15:50:12.825Z"/>
    <x v="4"/>
  </r>
  <r>
    <s v="E-20260413-1118"/>
    <s v="S-20260413-01"/>
    <x v="42"/>
    <n v="1"/>
    <n v="10"/>
    <n v="15"/>
    <m/>
    <m/>
    <m/>
    <n v="2"/>
    <n v="2"/>
    <n v="2"/>
    <s v="2-1"/>
    <m/>
    <s v="Tempo 2-2-2; RIR 2-1"/>
    <x v="4"/>
    <s v="2026-04-13T15:53:43.170Z"/>
    <x v="3"/>
  </r>
  <r>
    <s v="E-20260413-1119"/>
    <s v="S-20260413-01"/>
    <x v="42"/>
    <n v="2"/>
    <n v="10"/>
    <n v="15"/>
    <m/>
    <m/>
    <m/>
    <n v="2"/>
    <n v="2"/>
    <n v="2"/>
    <s v="2-1"/>
    <m/>
    <s v="Tempo 2-2-2; RIR 2-1"/>
    <x v="4"/>
    <s v="2026-04-13T15:55:44.185Z"/>
    <x v="3"/>
  </r>
  <r>
    <s v="E-20260413-1120"/>
    <s v="S-20260413-01"/>
    <x v="42"/>
    <n v="3"/>
    <n v="10"/>
    <n v="15"/>
    <m/>
    <m/>
    <m/>
    <n v="2"/>
    <n v="2"/>
    <n v="2"/>
    <s v="2-1"/>
    <m/>
    <s v="Tempo 2-2-2; RIR 2-1; tried alternating felt good too"/>
    <x v="4"/>
    <s v="2026-04-13T15:58:35.938Z"/>
    <x v="3"/>
  </r>
  <r>
    <s v="E-20260413-1121"/>
    <s v="S-20260413-01"/>
    <x v="32"/>
    <n v="1"/>
    <m/>
    <m/>
    <n v="300"/>
    <n v="1.32"/>
    <s v="km"/>
    <m/>
    <m/>
    <m/>
    <m/>
    <m/>
    <s v="Cooldown"/>
    <x v="4"/>
    <s v="2026-04-13T18:52:02.821Z"/>
    <x v="1"/>
  </r>
  <r>
    <s v="E-20260414-1122"/>
    <s v="S-20260414-01"/>
    <x v="10"/>
    <n v="1"/>
    <n v="75"/>
    <m/>
    <n v="60"/>
    <m/>
    <m/>
    <m/>
    <m/>
    <m/>
    <m/>
    <m/>
    <s v="Pace: 2.5 mph; 0 incline "/>
    <x v="4"/>
    <s v="2026-04-14T20:39:02.164Z"/>
    <x v="0"/>
  </r>
  <r>
    <s v="E-20260414-1123"/>
    <s v="S-20260414-01"/>
    <x v="10"/>
    <n v="2"/>
    <n v="75"/>
    <m/>
    <n v="60"/>
    <m/>
    <m/>
    <m/>
    <m/>
    <m/>
    <m/>
    <m/>
    <s v="Pace: 2.5 mph; 0 incline "/>
    <x v="4"/>
    <s v="2026-04-14T20:42:21.468Z"/>
    <x v="0"/>
  </r>
  <r>
    <s v="E-20260414-1124"/>
    <s v="S-20260414-01"/>
    <x v="10"/>
    <n v="3"/>
    <n v="75"/>
    <m/>
    <n v="60"/>
    <m/>
    <m/>
    <m/>
    <m/>
    <m/>
    <m/>
    <m/>
    <s v="Pace: 2.5 mph; 0 incline "/>
    <x v="4"/>
    <s v="2026-04-14T20:45:35.398Z"/>
    <x v="0"/>
  </r>
  <r>
    <s v="E-20260414-1125"/>
    <s v="S-20260414-01"/>
    <x v="24"/>
    <n v="1"/>
    <n v="75"/>
    <n v="8"/>
    <m/>
    <m/>
    <m/>
    <n v="2"/>
    <n v="1"/>
    <n v="2"/>
    <s v="2-1"/>
    <m/>
    <s v="Tempo 2-1-2: RIR 2-1"/>
    <x v="4"/>
    <s v="2026-04-14T20:49:01.975Z"/>
    <x v="1"/>
  </r>
  <r>
    <s v="E-20260414-1126"/>
    <s v="S-20260414-01"/>
    <x v="24"/>
    <n v="2"/>
    <n v="75"/>
    <n v="8"/>
    <m/>
    <m/>
    <m/>
    <n v="2"/>
    <n v="1"/>
    <n v="2"/>
    <s v="1"/>
    <m/>
    <s v="Tempo 2-1-2: RIR 1"/>
    <x v="4"/>
    <s v="2026-04-14T20:51:11.229Z"/>
    <x v="1"/>
  </r>
  <r>
    <s v="E-20260414-1127"/>
    <s v="S-20260414-01"/>
    <x v="24"/>
    <n v="3"/>
    <n v="75"/>
    <n v="7"/>
    <m/>
    <m/>
    <m/>
    <n v="2"/>
    <n v="1"/>
    <n v="2"/>
    <s v="1"/>
    <m/>
    <s v="Tempo 2-1-2: RIR 1"/>
    <x v="4"/>
    <s v="2026-04-14T20:53:20.054Z"/>
    <x v="1"/>
  </r>
  <r>
    <s v="E-20260414-1128"/>
    <s v="S-20260414-01"/>
    <x v="24"/>
    <n v="4"/>
    <n v="75"/>
    <n v="7"/>
    <m/>
    <m/>
    <m/>
    <n v="2"/>
    <n v="1"/>
    <n v="2"/>
    <s v="0"/>
    <m/>
    <s v="Feeling a good tired / pump; Tempo 2-1-2: RIR 0"/>
    <x v="4"/>
    <s v="2026-04-14T20:56:41.789Z"/>
    <x v="1"/>
  </r>
  <r>
    <s v="E-20260414-1129"/>
    <s v="S-20260414-01"/>
    <x v="27"/>
    <n v="1"/>
    <n v="140"/>
    <n v="12"/>
    <m/>
    <m/>
    <m/>
    <n v="2"/>
    <n v="1"/>
    <n v="2"/>
    <s v="2+"/>
    <m/>
    <s v="Tempo 2-1-2; RIR 2+"/>
    <x v="4"/>
    <s v="2026-04-14T20:59:25.997Z"/>
    <x v="1"/>
  </r>
  <r>
    <s v="E-20260414-1130"/>
    <s v="S-20260414-01"/>
    <x v="27"/>
    <n v="2"/>
    <n v="150"/>
    <n v="12"/>
    <m/>
    <m/>
    <m/>
    <n v="2"/>
    <n v="1"/>
    <n v="2"/>
    <s v="2"/>
    <m/>
    <s v="Tempo 2-1-2; RIR 2"/>
    <x v="4"/>
    <s v="2026-04-14T21:02:31.060Z"/>
    <x v="1"/>
  </r>
  <r>
    <s v="E-20260414-1131"/>
    <s v="S-20260414-01"/>
    <x v="27"/>
    <n v="3"/>
    <n v="150"/>
    <n v="12"/>
    <m/>
    <m/>
    <m/>
    <n v="2"/>
    <n v="1"/>
    <n v="2"/>
    <s v="1"/>
    <m/>
    <s v="Tempo 2-1-2; RIR 1"/>
    <x v="4"/>
    <s v="2026-04-14T21:05:50.226Z"/>
    <x v="1"/>
  </r>
  <r>
    <s v="E-20260414-1132"/>
    <s v="S-20260414-01"/>
    <x v="12"/>
    <n v="1"/>
    <n v="30"/>
    <n v="20"/>
    <m/>
    <m/>
    <m/>
    <n v="1"/>
    <n v="2"/>
    <n v="1"/>
    <s v="2"/>
    <m/>
    <s v="Tempo 1-2-1; RIR 2"/>
    <x v="4"/>
    <s v="2026-04-14T21:08:28.917Z"/>
    <x v="1"/>
  </r>
  <r>
    <s v="E-20260414-1133"/>
    <s v="S-20260414-01"/>
    <x v="12"/>
    <n v="2"/>
    <n v="35"/>
    <n v="20"/>
    <m/>
    <m/>
    <m/>
    <n v="1"/>
    <n v="2"/>
    <n v="1"/>
    <s v="2"/>
    <m/>
    <s v="Tempo 1-2-1; RIR 2"/>
    <x v="4"/>
    <s v="2026-04-14T21:10:55.607Z"/>
    <x v="1"/>
  </r>
  <r>
    <s v="E-20260414-1134"/>
    <s v="S-20260414-01"/>
    <x v="12"/>
    <n v="3"/>
    <n v="50"/>
    <n v="20"/>
    <m/>
    <m/>
    <m/>
    <n v="1"/>
    <n v="2"/>
    <n v="1"/>
    <s v="2-1"/>
    <m/>
    <s v="Tempo 1-2-1; RIR 2-1"/>
    <x v="4"/>
    <s v="2026-04-14T21:13:41.998Z"/>
    <x v="1"/>
  </r>
  <r>
    <s v="E-20260414-1135"/>
    <s v="S-20260414-01"/>
    <x v="31"/>
    <n v="1"/>
    <n v="30"/>
    <n v="10"/>
    <m/>
    <m/>
    <m/>
    <n v="2"/>
    <n v="1"/>
    <n v="2"/>
    <s v="2-1"/>
    <m/>
    <s v="Tempo 2-1-2; RIR 2-1; left tried to rotate on 10"/>
    <x v="4"/>
    <s v="2026-04-14T21:17:16.773Z"/>
    <x v="2"/>
  </r>
  <r>
    <s v="E-20260414-1136"/>
    <s v="S-20260414-01"/>
    <x v="31"/>
    <n v="2"/>
    <n v="30"/>
    <n v="9"/>
    <m/>
    <m/>
    <m/>
    <n v="2"/>
    <n v="1"/>
    <n v="2"/>
    <s v="1"/>
    <m/>
    <s v="Tempo 2-1-2; RIR 1; left tried to rotate on 10"/>
    <x v="4"/>
    <s v="2026-04-14T21:19:55.788Z"/>
    <x v="2"/>
  </r>
  <r>
    <s v="E-20260414-1137"/>
    <s v="S-20260414-01"/>
    <x v="31"/>
    <n v="3"/>
    <n v="30"/>
    <n v="6"/>
    <m/>
    <m/>
    <m/>
    <n v="2"/>
    <n v="1"/>
    <n v="2"/>
    <s v="1"/>
    <m/>
    <s v="Tempo 2-1-2; RIR 1; left tried to rotate on 10"/>
    <x v="4"/>
    <s v="2026-04-14T21:22:07.709Z"/>
    <x v="2"/>
  </r>
  <r>
    <s v="E-20260414-1138"/>
    <s v="S-20260414-01"/>
    <x v="65"/>
    <n v="1"/>
    <n v="70"/>
    <m/>
    <n v="60"/>
    <m/>
    <m/>
    <m/>
    <m/>
    <m/>
    <m/>
    <m/>
    <m/>
    <x v="4"/>
    <s v="2026-04-14T21:25:27.932Z"/>
    <x v="0"/>
  </r>
  <r>
    <s v="E-20260414-1139"/>
    <s v="S-20260414-01"/>
    <x v="65"/>
    <n v="2"/>
    <n v="70"/>
    <m/>
    <n v="45"/>
    <m/>
    <m/>
    <m/>
    <m/>
    <m/>
    <m/>
    <m/>
    <m/>
    <x v="4"/>
    <s v="2026-04-14T21:28:27.530Z"/>
    <x v="0"/>
  </r>
  <r>
    <s v="E-20260414-1140"/>
    <s v="S-20260414-01"/>
    <x v="65"/>
    <n v="3"/>
    <n v="70"/>
    <m/>
    <n v="45"/>
    <m/>
    <m/>
    <m/>
    <m/>
    <m/>
    <m/>
    <m/>
    <m/>
    <x v="4"/>
    <s v="2026-04-14T21:31:30.428Z"/>
    <x v="0"/>
  </r>
  <r>
    <s v="E-20260416-1141"/>
    <s v="S-20260416-01"/>
    <x v="14"/>
    <n v="1"/>
    <n v="45"/>
    <n v="12"/>
    <m/>
    <m/>
    <m/>
    <n v="2"/>
    <n v="2"/>
    <n v="2"/>
    <s v="2-1"/>
    <m/>
    <s v="Tempo 2-2-2; RIR 2-1; alternated on 12th rep "/>
    <x v="4"/>
    <s v="2026-04-16T11:51:53.696Z"/>
    <x v="2"/>
  </r>
  <r>
    <s v="E-20260416-1142"/>
    <s v="S-20260416-01"/>
    <x v="14"/>
    <n v="2"/>
    <n v="45"/>
    <n v="12"/>
    <m/>
    <m/>
    <m/>
    <n v="2"/>
    <n v="2"/>
    <n v="2"/>
    <s v="2-1"/>
    <m/>
    <s v="Tempo 2-2-2; RIR 2-1; alternated all reps"/>
    <x v="4"/>
    <s v="2026-04-16T11:54:44.576Z"/>
    <x v="2"/>
  </r>
  <r>
    <s v="E-20260416-1143"/>
    <s v="S-20260416-01"/>
    <x v="14"/>
    <n v="3"/>
    <n v="45"/>
    <n v="15"/>
    <m/>
    <m/>
    <m/>
    <n v="1"/>
    <n v="1"/>
    <n v="1"/>
    <s v="2-1"/>
    <m/>
    <s v="Tempo 1-1-1; RIR 2-1; alternated  all reps"/>
    <x v="4"/>
    <s v="2026-04-16T11:58:35.230Z"/>
    <x v="2"/>
  </r>
  <r>
    <s v="E-20260416-1144"/>
    <s v="S-20260416-01"/>
    <x v="21"/>
    <n v="1"/>
    <n v="50"/>
    <n v="13"/>
    <m/>
    <m/>
    <m/>
    <n v="2"/>
    <n v="1"/>
    <n v="2"/>
    <s v="2"/>
    <m/>
    <s v="Tempo 2-1-2; RIR 2"/>
    <x v="4"/>
    <s v="2026-04-16T12:00:12.488Z"/>
    <x v="4"/>
  </r>
  <r>
    <s v="E-20260416-1145"/>
    <s v="S-20260416-01"/>
    <x v="21"/>
    <n v="2"/>
    <n v="50"/>
    <n v="10"/>
    <m/>
    <m/>
    <m/>
    <n v="2"/>
    <n v="1"/>
    <n v="2"/>
    <s v="2-1"/>
    <m/>
    <s v="Tempo 2-1-2; RIR 2-1"/>
    <x v="4"/>
    <s v="2026-04-16T12:02:19.510Z"/>
    <x v="4"/>
  </r>
  <r>
    <s v="E-20260416-1146"/>
    <s v="S-20260416-01"/>
    <x v="21"/>
    <n v="3"/>
    <n v="50"/>
    <n v="9"/>
    <m/>
    <m/>
    <m/>
    <n v="2"/>
    <n v="1"/>
    <n v="2"/>
    <s v="2-1"/>
    <m/>
    <s v="Tempo 2-1-2; RIR 2-1; keeping strict form. Feels like I can’t get over this weight jump. Frustrating "/>
    <x v="4"/>
    <s v="2026-04-16T12:04:51.773Z"/>
    <x v="4"/>
  </r>
  <r>
    <s v="E-20260416-1147"/>
    <s v="S-20260416-01"/>
    <x v="21"/>
    <n v="4"/>
    <n v="50"/>
    <n v="7"/>
    <m/>
    <m/>
    <m/>
    <n v="2"/>
    <n v="1"/>
    <n v="2"/>
    <s v="2-1"/>
    <m/>
    <s v="Tempo 2-1-2; RIR 2-1; keeping strict form. From broke on 8; Feels like I can’t get over this weight jump. Frustrating "/>
    <x v="4"/>
    <s v="2026-04-16T12:07:03.905Z"/>
    <x v="4"/>
  </r>
  <r>
    <s v="E-20260416-1148"/>
    <s v="S-20260416-01"/>
    <x v="17"/>
    <n v="1"/>
    <n v="12.5"/>
    <n v="12"/>
    <m/>
    <m/>
    <m/>
    <n v="3"/>
    <n v="1"/>
    <n v="3"/>
    <s v="2"/>
    <m/>
    <s v="Tempo 3-1-3; RIR 2"/>
    <x v="4"/>
    <s v="2026-04-16T12:10:16.429Z"/>
    <x v="4"/>
  </r>
  <r>
    <s v="E-20260416-1149"/>
    <s v="S-20260416-01"/>
    <x v="17"/>
    <n v="2"/>
    <n v="15"/>
    <n v="10"/>
    <m/>
    <m/>
    <m/>
    <n v="3"/>
    <n v="1"/>
    <n v="3"/>
    <s v="2"/>
    <m/>
    <s v="Tempo 3-1-3; RIR 2; right fatigued at 10 so matched with left. Bit asymmetrical today so matching reps per arm"/>
    <x v="4"/>
    <s v="2026-04-16T12:14:03.058Z"/>
    <x v="4"/>
  </r>
  <r>
    <s v="E-20260416-1150"/>
    <s v="S-20260416-01"/>
    <x v="17"/>
    <n v="3"/>
    <n v="15"/>
    <n v="10"/>
    <m/>
    <m/>
    <m/>
    <n v="3"/>
    <n v="1"/>
    <n v="3"/>
    <s v="2"/>
    <m/>
    <s v="Tempo 3-1-3; RIR 2; right fatigued at 10 so matched with left. Bit asymmetrical today so matching reps per arm"/>
    <x v="4"/>
    <s v="2026-04-16T12:16:49.471Z"/>
    <x v="4"/>
  </r>
  <r>
    <s v="E-20260416-1151"/>
    <s v="S-20260416-01"/>
    <x v="31"/>
    <n v="1"/>
    <n v="30"/>
    <n v="10"/>
    <m/>
    <m/>
    <m/>
    <n v="2"/>
    <n v="1"/>
    <n v="2"/>
    <s v="2"/>
    <m/>
    <s v="Tempo 2-1-2; RIR 2; mindset “lead with your pinky finger” to counter any desire to pronate. "/>
    <x v="4"/>
    <s v="2026-04-16T12:20:17.596Z"/>
    <x v="2"/>
  </r>
  <r>
    <s v="E-20260416-1152"/>
    <s v="S-20260416-01"/>
    <x v="31"/>
    <n v="2"/>
    <n v="30"/>
    <n v="9"/>
    <m/>
    <m/>
    <m/>
    <n v="2"/>
    <n v="1"/>
    <n v="2"/>
    <s v="1"/>
    <m/>
    <s v="Tempo 2-1-2; RIR 1; mindset “lead with your pinky finger” to counter any desire to pronate. "/>
    <x v="4"/>
    <s v="2026-04-16T12:22:29.321Z"/>
    <x v="2"/>
  </r>
  <r>
    <s v="E-20260416-1153"/>
    <s v="S-20260416-01"/>
    <x v="31"/>
    <n v="3"/>
    <n v="30"/>
    <n v="10"/>
    <m/>
    <m/>
    <m/>
    <n v="2"/>
    <n v="1"/>
    <n v="2"/>
    <s v="2"/>
    <m/>
    <s v="Tempo 2-1-2; RIR 2; mindset “lead with your pinky finger” to counter any desire to pronate. "/>
    <x v="4"/>
    <s v="2026-04-16T12:25:51.579Z"/>
    <x v="2"/>
  </r>
  <r>
    <s v="E-20260416-1154"/>
    <s v="S-20260416-01"/>
    <x v="31"/>
    <n v="4"/>
    <n v="30"/>
    <n v="9"/>
    <m/>
    <m/>
    <m/>
    <n v="2"/>
    <n v="1"/>
    <n v="2"/>
    <s v="1"/>
    <m/>
    <s v="Tempo 2-1-2; RIR 1; mindset “lead with your pinky finger” to counter any desire to pronate. "/>
    <x v="4"/>
    <s v="2026-04-16T12:26:03.825Z"/>
    <x v="2"/>
  </r>
  <r>
    <s v="E-20260416-1155"/>
    <s v="S-20260416-01"/>
    <x v="31"/>
    <n v="5"/>
    <n v="30"/>
    <n v="7"/>
    <m/>
    <m/>
    <m/>
    <n v="2"/>
    <n v="1"/>
    <n v="2"/>
    <s v="0"/>
    <m/>
    <s v="Tempo 2-1-2; RIR 0; mindset “lead with your pinky finger” to counter any desire to pronate. "/>
    <x v="4"/>
    <s v="2026-04-16T12:26:16.054Z"/>
    <x v="2"/>
  </r>
  <r>
    <s v="E-20260416-1156"/>
    <s v="S-20260416-01"/>
    <x v="42"/>
    <n v="1"/>
    <n v="10"/>
    <n v="15"/>
    <m/>
    <m/>
    <m/>
    <n v="2"/>
    <n v="2"/>
    <n v="2"/>
    <s v="2"/>
    <m/>
    <s v="Tempo 2-2-2; RIR 2"/>
    <x v="4"/>
    <s v="2026-04-16T12:29:32.163Z"/>
    <x v="3"/>
  </r>
  <r>
    <s v="E-20260416-1157"/>
    <s v="S-20260416-01"/>
    <x v="42"/>
    <n v="2"/>
    <n v="10"/>
    <n v="15"/>
    <m/>
    <m/>
    <m/>
    <n v="2"/>
    <n v="2"/>
    <n v="2"/>
    <s v="2"/>
    <m/>
    <s v="Tempo 2-2-2; RIR 2"/>
    <x v="4"/>
    <s v="2026-04-16T12:31:59.083Z"/>
    <x v="3"/>
  </r>
  <r>
    <s v="E-20260416-1158"/>
    <s v="S-20260416-01"/>
    <x v="42"/>
    <n v="3"/>
    <n v="10"/>
    <n v="15"/>
    <m/>
    <m/>
    <m/>
    <n v="2"/>
    <n v="2"/>
    <n v="2"/>
    <s v="2"/>
    <m/>
    <s v="Tempo 2-2-2; RIR 2"/>
    <x v="4"/>
    <s v="2026-04-16T12:34:47.937Z"/>
    <x v="3"/>
  </r>
  <r>
    <s v="E-20260416-1159"/>
    <s v="S-20260416-01"/>
    <x v="18"/>
    <n v="1"/>
    <n v="150"/>
    <m/>
    <n v="60"/>
    <m/>
    <m/>
    <m/>
    <m/>
    <m/>
    <m/>
    <m/>
    <s v="Fat grip db. No 80’s available"/>
    <x v="4"/>
    <s v="2026-04-16T12:37:29.417Z"/>
    <x v="0"/>
  </r>
  <r>
    <s v="E-20260416-1160"/>
    <s v="S-20260416-01"/>
    <x v="18"/>
    <n v="2"/>
    <n v="150"/>
    <m/>
    <n v="60"/>
    <m/>
    <m/>
    <m/>
    <m/>
    <m/>
    <m/>
    <m/>
    <s v="Fat grip db. Barely held through 60. Good set No 80’s available"/>
    <x v="4"/>
    <s v="2026-04-16T12:40:15.242Z"/>
    <x v="0"/>
  </r>
  <r>
    <s v="E-20260416-1161"/>
    <s v="S-20260416-01"/>
    <x v="18"/>
    <n v="3"/>
    <n v="150"/>
    <m/>
    <n v="51.6"/>
    <m/>
    <m/>
    <m/>
    <m/>
    <m/>
    <m/>
    <m/>
    <s v="Fat grip db. Barely held through 60. Good set No 80’s available"/>
    <x v="4"/>
    <s v="2026-04-16T12:42:31.148Z"/>
    <x v="0"/>
  </r>
  <r>
    <s v="E-20260417-1162"/>
    <s v="S-20260417-01"/>
    <x v="32"/>
    <n v="1"/>
    <m/>
    <m/>
    <n v="300"/>
    <n v="1.33"/>
    <s v="km"/>
    <m/>
    <m/>
    <m/>
    <m/>
    <m/>
    <s v="Warmup"/>
    <x v="4"/>
    <s v="2026-04-17T18:32:51.112Z"/>
    <x v="1"/>
  </r>
  <r>
    <s v="E-20260417-1163"/>
    <s v="S-20260417-01"/>
    <x v="34"/>
    <n v="1"/>
    <n v="150"/>
    <n v="8"/>
    <m/>
    <m/>
    <m/>
    <n v="3"/>
    <n v="1"/>
    <n v="1"/>
    <s v="2"/>
    <m/>
    <s v="Tempo 3-1-1; RIR 2"/>
    <x v="4"/>
    <s v="2026-04-17T18:38:00.698Z"/>
    <x v="7"/>
  </r>
  <r>
    <s v="E-20260417-1164"/>
    <s v="S-20260417-01"/>
    <x v="34"/>
    <n v="2"/>
    <n v="150"/>
    <n v="8"/>
    <m/>
    <m/>
    <m/>
    <n v="3"/>
    <n v="1"/>
    <n v="1"/>
    <s v="2"/>
    <m/>
    <s v="Tempo 3-1-1; RIR 2"/>
    <x v="4"/>
    <s v="2026-04-17T18:40:53.718Z"/>
    <x v="7"/>
  </r>
  <r>
    <s v="E-20260417-1165"/>
    <s v="S-20260417-01"/>
    <x v="34"/>
    <n v="3"/>
    <n v="150"/>
    <n v="8"/>
    <m/>
    <m/>
    <m/>
    <n v="3"/>
    <n v="1"/>
    <n v="1"/>
    <s v="2"/>
    <m/>
    <s v="Tempo 3-1-1; RIR 2"/>
    <x v="4"/>
    <s v="2026-04-17T18:43:03.391Z"/>
    <x v="7"/>
  </r>
  <r>
    <s v="E-20260417-1166"/>
    <s v="S-20260417-01"/>
    <x v="34"/>
    <n v="4"/>
    <n v="150"/>
    <n v="8"/>
    <m/>
    <m/>
    <m/>
    <n v="3"/>
    <n v="1"/>
    <n v="1"/>
    <s v="2"/>
    <m/>
    <s v="Tempo 3-1-1; RIR 2"/>
    <x v="4"/>
    <s v="2026-04-17T18:45:33.436Z"/>
    <x v="7"/>
  </r>
  <r>
    <s v="E-20260417-1167"/>
    <s v="S-20260417-01"/>
    <x v="46"/>
    <n v="1"/>
    <n v="40"/>
    <n v="8"/>
    <m/>
    <m/>
    <m/>
    <n v="2"/>
    <n v="1"/>
    <n v="2"/>
    <s v="2-1"/>
    <m/>
    <s v="Tempo 2-1-2; RIR 2-1"/>
    <x v="4"/>
    <s v="2026-04-17T18:49:01.458Z"/>
    <x v="7"/>
  </r>
  <r>
    <s v="E-20260417-1168"/>
    <s v="S-20260417-01"/>
    <x v="46"/>
    <n v="2"/>
    <n v="40"/>
    <n v="8"/>
    <m/>
    <m/>
    <m/>
    <n v="2"/>
    <n v="1"/>
    <n v="2"/>
    <s v="2-1"/>
    <m/>
    <s v="Tempo 2-1-2; RIR 2-1"/>
    <x v="4"/>
    <s v="2026-04-17T18:52:06.882Z"/>
    <x v="7"/>
  </r>
  <r>
    <s v="E-20260417-1169"/>
    <s v="S-20260417-01"/>
    <x v="46"/>
    <n v="3"/>
    <n v="50"/>
    <n v="8"/>
    <m/>
    <m/>
    <m/>
    <n v="2"/>
    <n v="1"/>
    <n v="2"/>
    <s v="1-0"/>
    <m/>
    <s v="Tempo 2-1-2; RIR 1-0"/>
    <x v="4"/>
    <s v="2026-04-17T18:53:57.869Z"/>
    <x v="7"/>
  </r>
  <r>
    <s v="E-20260417-1170"/>
    <s v="S-20260417-01"/>
    <x v="24"/>
    <n v="1"/>
    <n v="75"/>
    <n v="8"/>
    <m/>
    <m/>
    <m/>
    <n v="2"/>
    <n v="1"/>
    <n v="2"/>
    <s v="2"/>
    <m/>
    <s v="Tempo 2-1-2; RIR 2; full scap engaged; "/>
    <x v="4"/>
    <s v="2026-04-17T18:58:25.279Z"/>
    <x v="1"/>
  </r>
  <r>
    <s v="E-20260417-1171"/>
    <s v="S-20260417-01"/>
    <x v="24"/>
    <n v="2"/>
    <n v="75"/>
    <n v="8"/>
    <m/>
    <m/>
    <m/>
    <n v="2"/>
    <n v="1"/>
    <n v="2"/>
    <s v="2"/>
    <m/>
    <s v="Tempo 2-1-2; RIR 2; full scap engaged; "/>
    <x v="4"/>
    <s v="2026-04-17T19:00:32.071Z"/>
    <x v="1"/>
  </r>
  <r>
    <s v="E-20260417-1172"/>
    <s v="S-20260417-01"/>
    <x v="24"/>
    <n v="3"/>
    <n v="75"/>
    <n v="8"/>
    <m/>
    <m/>
    <m/>
    <n v="2"/>
    <n v="1"/>
    <n v="2"/>
    <s v="1"/>
    <m/>
    <s v="Tempo 2-1-2; RIR 1; full squeeze but was not as strong; "/>
    <x v="4"/>
    <s v="2026-04-17T19:03:51.289Z"/>
    <x v="1"/>
  </r>
  <r>
    <s v="E-20260417-1173"/>
    <s v="S-20260417-01"/>
    <x v="24"/>
    <n v="4"/>
    <n v="75"/>
    <n v="7"/>
    <m/>
    <m/>
    <m/>
    <n v="2"/>
    <n v="1"/>
    <n v="2"/>
    <s v="1-0"/>
    <m/>
    <s v="Tempo 2-1-2; RIR 1-0; full squeeze but was not as strong; "/>
    <x v="4"/>
    <s v="2026-04-17T19:07:05.488Z"/>
    <x v="1"/>
  </r>
  <r>
    <s v="E-20260417-1174"/>
    <s v="S-20260417-01"/>
    <x v="27"/>
    <n v="1"/>
    <n v="150"/>
    <n v="10"/>
    <m/>
    <m/>
    <m/>
    <n v="2"/>
    <n v="1"/>
    <n v="2"/>
    <s v="1"/>
    <m/>
    <s v="Tempo 2-1-2; RIR 1; right weaker w slight anterior capsule awareness"/>
    <x v="4"/>
    <s v="2026-04-17T19:11:47.465Z"/>
    <x v="1"/>
  </r>
  <r>
    <s v="E-20260417-1175"/>
    <s v="S-20260417-01"/>
    <x v="27"/>
    <n v="2"/>
    <n v="150"/>
    <n v="7"/>
    <m/>
    <m/>
    <m/>
    <n v="2"/>
    <n v="1"/>
    <n v="2"/>
    <s v="1"/>
    <m/>
    <s v="Tempo 2-1-2; RIR 1; right weaker w slight anterior capsule awareness"/>
    <x v="4"/>
    <s v="2026-04-17T19:14:56.747Z"/>
    <x v="1"/>
  </r>
  <r>
    <s v="E-20260417-1176"/>
    <s v="S-20260417-01"/>
    <x v="27"/>
    <n v="3"/>
    <n v="150"/>
    <n v="7"/>
    <m/>
    <m/>
    <m/>
    <n v="2"/>
    <n v="1"/>
    <n v="2"/>
    <s v="1"/>
    <m/>
    <s v="Tempo 2-1-2; RIR 1; right weaker w slight anterior capsule awareness"/>
    <x v="4"/>
    <s v="2026-04-17T19:17:49.872Z"/>
    <x v="1"/>
  </r>
  <r>
    <s v="E-20260417-1177"/>
    <s v="S-20260417-01"/>
    <x v="10"/>
    <n v="1"/>
    <n v="75"/>
    <m/>
    <n v="49.8"/>
    <m/>
    <m/>
    <m/>
    <m/>
    <m/>
    <m/>
    <m/>
    <s v="2.3mph; 0 incline; 2 sec pause q 15 sec"/>
    <x v="4"/>
    <s v="2026-04-17T19:22:55.634Z"/>
    <x v="0"/>
  </r>
  <r>
    <s v="E-20260417-1178"/>
    <s v="S-20260417-01"/>
    <x v="10"/>
    <n v="2"/>
    <n v="75"/>
    <m/>
    <n v="45"/>
    <m/>
    <m/>
    <m/>
    <m/>
    <m/>
    <m/>
    <m/>
    <s v="2.3mph; 0 incline; 2 sec pause q 15 sec"/>
    <x v="4"/>
    <s v="2026-04-17T19:24:53.667Z"/>
    <x v="0"/>
  </r>
  <r>
    <s v="E-20260417-1179"/>
    <s v="S-20260417-01"/>
    <x v="10"/>
    <n v="3"/>
    <n v="75"/>
    <m/>
    <n v="39.6"/>
    <m/>
    <m/>
    <m/>
    <m/>
    <m/>
    <m/>
    <m/>
    <s v="2.3mph; 0 incline; 2 sec pause q 15 sec"/>
    <x v="4"/>
    <s v="2026-04-17T19:28:55.461Z"/>
    <x v="0"/>
  </r>
  <r>
    <s v="E-20260417-1180"/>
    <s v="S-20260417-01"/>
    <x v="49"/>
    <n v="1"/>
    <n v="0"/>
    <m/>
    <n v="45"/>
    <m/>
    <m/>
    <m/>
    <m/>
    <m/>
    <m/>
    <m/>
    <m/>
    <x v="4"/>
    <s v="2026-04-17T19:34:19.864Z"/>
    <x v="6"/>
  </r>
  <r>
    <s v="E-20260417-1181"/>
    <s v="S-20260417-01"/>
    <x v="49"/>
    <n v="2"/>
    <n v="0"/>
    <m/>
    <n v="45"/>
    <m/>
    <m/>
    <m/>
    <m/>
    <m/>
    <m/>
    <m/>
    <m/>
    <x v="4"/>
    <s v="2026-04-17T19:37:38.997Z"/>
    <x v="6"/>
  </r>
  <r>
    <s v="E-20260417-1182"/>
    <s v="S-20260417-01"/>
    <x v="49"/>
    <n v="3"/>
    <n v="0"/>
    <m/>
    <n v="45"/>
    <m/>
    <m/>
    <m/>
    <m/>
    <m/>
    <m/>
    <m/>
    <m/>
    <x v="4"/>
    <s v="2026-04-17T19:41:34.814Z"/>
    <x v="6"/>
  </r>
  <r>
    <s v="E-20260417-1183"/>
    <s v="S-20260417-01"/>
    <x v="32"/>
    <n v="2"/>
    <m/>
    <m/>
    <n v="240"/>
    <n v="1"/>
    <s v="km"/>
    <m/>
    <m/>
    <m/>
    <m/>
    <m/>
    <s v="Cooldown"/>
    <x v="4"/>
    <s v="2026-04-17T19:49:37.757Z"/>
    <x v="1"/>
  </r>
  <r>
    <s v="E-20260418-1184"/>
    <s v="S-20260418-01"/>
    <x v="32"/>
    <n v="1"/>
    <m/>
    <m/>
    <n v="300"/>
    <n v="1.35"/>
    <s v="km"/>
    <m/>
    <m/>
    <m/>
    <m/>
    <m/>
    <s v="Warmup"/>
    <x v="4"/>
    <s v="2026-04-18T15:19:05.136Z"/>
    <x v="1"/>
  </r>
  <r>
    <s v="E-20260418-1185"/>
    <s v="S-20260418-01"/>
    <x v="50"/>
    <n v="1"/>
    <n v="0"/>
    <n v="12"/>
    <m/>
    <m/>
    <m/>
    <m/>
    <m/>
    <m/>
    <m/>
    <m/>
    <m/>
    <x v="4"/>
    <s v="2026-04-18T15:36:59.446Z"/>
    <x v="3"/>
  </r>
  <r>
    <s v="E-20260418-1186"/>
    <s v="S-20260418-01"/>
    <x v="50"/>
    <n v="2"/>
    <n v="0"/>
    <n v="12"/>
    <m/>
    <m/>
    <m/>
    <m/>
    <m/>
    <m/>
    <m/>
    <m/>
    <m/>
    <x v="4"/>
    <s v="2026-04-18T15:37:00.026Z"/>
    <x v="3"/>
  </r>
  <r>
    <s v="E-20260418-1187"/>
    <s v="S-20260418-01"/>
    <x v="56"/>
    <n v="1"/>
    <n v="0"/>
    <n v="12"/>
    <m/>
    <m/>
    <m/>
    <m/>
    <m/>
    <m/>
    <m/>
    <m/>
    <m/>
    <x v="4"/>
    <s v="2026-04-18T15:37:14.348Z"/>
    <x v="5"/>
  </r>
  <r>
    <s v="E-20260418-1188"/>
    <s v="S-20260418-01"/>
    <x v="56"/>
    <n v="2"/>
    <n v="0"/>
    <n v="12"/>
    <m/>
    <m/>
    <m/>
    <m/>
    <m/>
    <m/>
    <m/>
    <m/>
    <m/>
    <x v="4"/>
    <s v="2026-04-18T15:37:15.073Z"/>
    <x v="5"/>
  </r>
  <r>
    <s v="E-20260418-1189"/>
    <s v="S-20260418-01"/>
    <x v="52"/>
    <n v="1"/>
    <n v="0"/>
    <n v="12"/>
    <m/>
    <m/>
    <m/>
    <m/>
    <m/>
    <m/>
    <m/>
    <m/>
    <m/>
    <x v="4"/>
    <s v="2026-04-18T15:37:21.946Z"/>
    <x v="5"/>
  </r>
  <r>
    <s v="E-20260418-1190"/>
    <s v="S-20260418-01"/>
    <x v="52"/>
    <n v="2"/>
    <n v="0"/>
    <n v="12"/>
    <m/>
    <m/>
    <m/>
    <m/>
    <m/>
    <m/>
    <m/>
    <m/>
    <m/>
    <x v="4"/>
    <s v="2026-04-18T15:37:22.453Z"/>
    <x v="5"/>
  </r>
  <r>
    <s v="E-20260418-1191"/>
    <s v="S-20260418-01"/>
    <x v="5"/>
    <n v="1"/>
    <n v="60"/>
    <n v="8"/>
    <m/>
    <m/>
    <m/>
    <n v="3"/>
    <n v="1"/>
    <n v="1"/>
    <s v="2"/>
    <m/>
    <s v="Tempo 3-1-1; RIR 2"/>
    <x v="4"/>
    <s v="2026-04-18T15:37:41.265Z"/>
    <x v="3"/>
  </r>
  <r>
    <s v="E-20260418-1192"/>
    <s v="S-20260418-01"/>
    <x v="5"/>
    <n v="2"/>
    <n v="60"/>
    <n v="8"/>
    <m/>
    <m/>
    <m/>
    <n v="3"/>
    <n v="1"/>
    <n v="1"/>
    <s v="2"/>
    <m/>
    <s v="Tempo 3-1-1; RIR 2; trying to find the pec stimulus"/>
    <x v="4"/>
    <s v="2026-04-18T15:40:12.248Z"/>
    <x v="3"/>
  </r>
  <r>
    <s v="E-20260418-1193"/>
    <s v="S-20260418-01"/>
    <x v="5"/>
    <n v="3"/>
    <n v="60"/>
    <n v="7"/>
    <m/>
    <m/>
    <m/>
    <n v="3"/>
    <n v="1"/>
    <n v="1"/>
    <s v="1"/>
    <m/>
    <s v="Tempo 3-1-1; RIR 1; trying to find the pec stimulus"/>
    <x v="4"/>
    <s v="2026-04-18T15:42:27.264Z"/>
    <x v="3"/>
  </r>
  <r>
    <s v="E-20260418-1194"/>
    <s v="S-20260418-01"/>
    <x v="5"/>
    <n v="4"/>
    <n v="60"/>
    <n v="5"/>
    <m/>
    <m/>
    <m/>
    <n v="3"/>
    <n v="1"/>
    <n v="1"/>
    <s v="1"/>
    <m/>
    <s v="Tempo 3-1-1; RIR 1; felt a bit of a fatigue collapse on 6th attempt "/>
    <x v="4"/>
    <s v="2026-04-18T15:45:35.045Z"/>
    <x v="3"/>
  </r>
  <r>
    <s v="E-20260418-1195"/>
    <s v="S-20260418-01"/>
    <x v="37"/>
    <n v="1"/>
    <n v="60"/>
    <n v="10"/>
    <m/>
    <m/>
    <m/>
    <n v="2"/>
    <n v="1"/>
    <n v="2"/>
    <s v="2"/>
    <m/>
    <s v="Tempo 2-1-2; RIR 2; bench at 2 (15^)"/>
    <x v="4"/>
    <s v="2026-04-18T15:49:48.460Z"/>
    <x v="3"/>
  </r>
  <r>
    <s v="E-20260418-1196"/>
    <s v="S-20260418-01"/>
    <x v="37"/>
    <n v="2"/>
    <n v="60"/>
    <n v="10"/>
    <m/>
    <m/>
    <m/>
    <n v="2"/>
    <n v="1"/>
    <n v="2"/>
    <s v="2-1"/>
    <m/>
    <s v="Tempo 2-1-2; RIR 2-1; bench at 2 (15^)"/>
    <x v="4"/>
    <s v="2026-04-18T15:52:51.768Z"/>
    <x v="3"/>
  </r>
  <r>
    <s v="E-20260418-1197"/>
    <s v="S-20260418-01"/>
    <x v="37"/>
    <n v="3"/>
    <n v="70"/>
    <n v="9"/>
    <m/>
    <m/>
    <m/>
    <n v="2"/>
    <n v="1"/>
    <n v="2"/>
    <s v="1"/>
    <m/>
    <s v="Tempo 2-1-2; RIR 1; bench at 2 (15^)"/>
    <x v="4"/>
    <s v="2026-04-18T15:53:16.898Z"/>
    <x v="3"/>
  </r>
  <r>
    <s v="E-20260418-1198"/>
    <s v="S-20260418-01"/>
    <x v="7"/>
    <n v="1"/>
    <n v="45"/>
    <n v="7"/>
    <m/>
    <m/>
    <m/>
    <n v="3"/>
    <n v="1"/>
    <n v="2"/>
    <s v="1"/>
    <m/>
    <s v="Tempo 3-1-2; RIR 1"/>
    <x v="4"/>
    <s v="2026-04-18T15:56:04.902Z"/>
    <x v="3"/>
  </r>
  <r>
    <s v="E-20260418-1199"/>
    <s v="S-20260418-01"/>
    <x v="7"/>
    <n v="2"/>
    <n v="45"/>
    <n v="6"/>
    <m/>
    <m/>
    <m/>
    <n v="3"/>
    <n v="1"/>
    <n v="2"/>
    <s v="1"/>
    <m/>
    <s v="Tempo 3-1-2; RIR 1; right 6, left got 7"/>
    <x v="4"/>
    <s v="2026-04-18T15:59:18.157Z"/>
    <x v="3"/>
  </r>
  <r>
    <s v="E-20260418-1200"/>
    <s v="S-20260418-01"/>
    <x v="7"/>
    <n v="3"/>
    <n v="45"/>
    <n v="7"/>
    <m/>
    <m/>
    <m/>
    <n v="3"/>
    <n v="1"/>
    <n v="2"/>
    <s v="1"/>
    <m/>
    <s v="Tempo 3-1-2; RIR 1; remembered total 45s between arms on the last set"/>
    <x v="4"/>
    <s v="2026-04-18T16:01:21.727Z"/>
    <x v="3"/>
  </r>
  <r>
    <s v="E-20260418-1201"/>
    <s v="S-20260418-01"/>
    <x v="21"/>
    <n v="1"/>
    <n v="50"/>
    <n v="9"/>
    <m/>
    <m/>
    <m/>
    <n v="2"/>
    <n v="1"/>
    <n v="2"/>
    <s v="2-1"/>
    <m/>
    <s v="Tempo 2-1-2; RIR 2-1"/>
    <x v="4"/>
    <s v="2026-04-18T16:06:38.170Z"/>
    <x v="4"/>
  </r>
  <r>
    <s v="E-20260418-1202"/>
    <s v="S-20260418-01"/>
    <x v="21"/>
    <n v="2"/>
    <n v="50"/>
    <n v="8"/>
    <m/>
    <m/>
    <m/>
    <n v="2"/>
    <n v="1"/>
    <n v="2"/>
    <s v="1"/>
    <m/>
    <s v="Tempo 2-1-2; RIR 1"/>
    <x v="4"/>
    <s v="2026-04-18T16:08:26.873Z"/>
    <x v="4"/>
  </r>
  <r>
    <s v="E-20260418-1203"/>
    <s v="S-20260418-01"/>
    <x v="21"/>
    <n v="3"/>
    <n v="50"/>
    <n v="6"/>
    <m/>
    <m/>
    <m/>
    <n v="2"/>
    <n v="1"/>
    <n v="2"/>
    <s v="1"/>
    <m/>
    <s v="Tempo 2-1-2; RIR 1"/>
    <x v="4"/>
    <s v="2026-04-18T16:10:05.017Z"/>
    <x v="4"/>
  </r>
  <r>
    <s v="E-20260418-1204"/>
    <s v="S-20260418-01"/>
    <x v="21"/>
    <n v="4"/>
    <n v="45"/>
    <n v="7"/>
    <m/>
    <m/>
    <m/>
    <n v="2"/>
    <n v="1"/>
    <n v="2"/>
    <s v="1-0"/>
    <m/>
    <s v="Tempo 2-1-2; RIR 1-0"/>
    <x v="4"/>
    <s v="2026-04-18T16:12:31.064Z"/>
    <x v="4"/>
  </r>
  <r>
    <s v="E-20260418-1205"/>
    <s v="S-20260418-01"/>
    <x v="38"/>
    <n v="1"/>
    <n v="12.5"/>
    <n v="8"/>
    <m/>
    <m/>
    <m/>
    <n v="3"/>
    <n v="1"/>
    <n v="3"/>
    <s v="1"/>
    <m/>
    <s v="Tempo 3-1-3; RIR 1; forgot to rest 30 between arms"/>
    <x v="4"/>
    <s v="2026-04-18T16:15:13.274Z"/>
    <x v="4"/>
  </r>
  <r>
    <s v="E-20260418-1206"/>
    <s v="S-20260418-01"/>
    <x v="38"/>
    <n v="2"/>
    <n v="12.5"/>
    <n v="9"/>
    <m/>
    <m/>
    <m/>
    <n v="3"/>
    <n v="1"/>
    <n v="3"/>
    <s v="1"/>
    <m/>
    <s v="Tempo 3-1-3; RIR 1;left feels slightly weaker today"/>
    <x v="4"/>
    <s v="2026-04-18T16:18:39.073Z"/>
    <x v="4"/>
  </r>
  <r>
    <s v="E-20260418-1207"/>
    <s v="S-20260418-01"/>
    <x v="38"/>
    <n v="3"/>
    <n v="12.5"/>
    <n v="10"/>
    <m/>
    <m/>
    <m/>
    <n v="3"/>
    <n v="1"/>
    <n v="3"/>
    <s v="1"/>
    <m/>
    <s v="Tempo 3-1-3; RIR 1; taps on 9-10 for both"/>
    <x v="4"/>
    <s v="2026-04-18T16:22:48.382Z"/>
    <x v="4"/>
  </r>
  <r>
    <s v="E-20260418-1208"/>
    <s v="S-20260418-01"/>
    <x v="42"/>
    <n v="1"/>
    <n v="10"/>
    <n v="15"/>
    <m/>
    <m/>
    <m/>
    <n v="2"/>
    <n v="2"/>
    <n v="2"/>
    <s v="2"/>
    <m/>
    <s v="Tempo 2-2-2; RIR 2"/>
    <x v="4"/>
    <s v="2026-04-18T16:25:44.595Z"/>
    <x v="3"/>
  </r>
  <r>
    <s v="E-20260418-1209"/>
    <s v="S-20260418-01"/>
    <x v="42"/>
    <n v="2"/>
    <n v="10"/>
    <n v="15"/>
    <m/>
    <m/>
    <m/>
    <n v="2"/>
    <n v="2"/>
    <n v="2"/>
    <s v="2-1"/>
    <m/>
    <s v="Tempo 2-2-2; RIR 2-1"/>
    <x v="4"/>
    <s v="2026-04-18T16:28:17.319Z"/>
    <x v="3"/>
  </r>
  <r>
    <s v="E-20260418-1210"/>
    <s v="S-20260418-01"/>
    <x v="42"/>
    <n v="3"/>
    <n v="10"/>
    <n v="15"/>
    <m/>
    <m/>
    <m/>
    <n v="2"/>
    <n v="2"/>
    <n v="2"/>
    <s v="2-1"/>
    <m/>
    <s v="Tempo 2-2-2; RIR 2-1"/>
    <x v="4"/>
    <s v="2026-04-18T16:30:50.902Z"/>
    <x v="3"/>
  </r>
  <r>
    <s v="E-20260418-1211"/>
    <s v="S-20260418-01"/>
    <x v="54"/>
    <n v="1"/>
    <n v="0"/>
    <n v="6"/>
    <m/>
    <m/>
    <m/>
    <m/>
    <m/>
    <m/>
    <m/>
    <s v="2026-04-18T16:34:07.374Z"/>
    <m/>
    <x v="4"/>
    <s v="2026-04-18T16:34:08.361Z"/>
    <x v="3"/>
  </r>
  <r>
    <s v="E-20260418-1212"/>
    <s v="S-20260418-01"/>
    <x v="53"/>
    <n v="1"/>
    <n v="0"/>
    <n v="4"/>
    <m/>
    <m/>
    <m/>
    <m/>
    <m/>
    <m/>
    <m/>
    <s v="2026-04-18T16:34:07.374Z"/>
    <m/>
    <x v="4"/>
    <s v="2026-04-18T16:34:13.937Z"/>
    <x v="3"/>
  </r>
  <r>
    <s v="E-20260418-1213"/>
    <s v="S-20260418-01"/>
    <x v="32"/>
    <n v="2"/>
    <m/>
    <m/>
    <n v="468"/>
    <n v="2.0099999999999998"/>
    <s v="km"/>
    <m/>
    <m/>
    <m/>
    <m/>
    <m/>
    <s v="Cooldown"/>
    <x v="4"/>
    <s v="2026-04-18T16:46:12.697Z"/>
    <x v="1"/>
  </r>
  <r>
    <s v="E-20260419-1214"/>
    <s v="S-20260419-01"/>
    <x v="32"/>
    <n v="1"/>
    <m/>
    <m/>
    <n v="300"/>
    <n v="1.35"/>
    <s v="km"/>
    <m/>
    <m/>
    <m/>
    <m/>
    <m/>
    <s v="Warmup"/>
    <x v="4"/>
    <s v="2026-04-19T15:07:58.039Z"/>
    <x v="1"/>
  </r>
  <r>
    <s v="E-20260419-1215"/>
    <s v="S-20260419-01"/>
    <x v="10"/>
    <n v="1"/>
    <n v="75"/>
    <m/>
    <n v="60"/>
    <m/>
    <m/>
    <m/>
    <m/>
    <m/>
    <m/>
    <m/>
    <s v="2.3mph; 2s pause each 15s; 0 incline"/>
    <x v="4"/>
    <s v="2026-04-19T15:20:03.966Z"/>
    <x v="0"/>
  </r>
  <r>
    <s v="E-20260419-1216"/>
    <s v="S-20260419-01"/>
    <x v="10"/>
    <n v="2"/>
    <n v="75"/>
    <m/>
    <n v="60"/>
    <m/>
    <m/>
    <m/>
    <m/>
    <m/>
    <m/>
    <m/>
    <s v="2.3mph; 2s pause each 15s; 0 incline"/>
    <x v="4"/>
    <s v="2026-04-19T15:23:10.645Z"/>
    <x v="0"/>
  </r>
  <r>
    <s v="E-20260419-1217"/>
    <s v="S-20260419-01"/>
    <x v="10"/>
    <n v="3"/>
    <n v="75"/>
    <m/>
    <n v="57"/>
    <m/>
    <m/>
    <m/>
    <m/>
    <m/>
    <m/>
    <m/>
    <s v="2.3mph; 2s pause each 15s; 0 incline; right grip didn’t roll but the weight was dropping off the back side around 56s"/>
    <x v="4"/>
    <s v="2026-04-19T15:26:46.684Z"/>
    <x v="0"/>
  </r>
  <r>
    <s v="E-20260419-1218"/>
    <s v="S-20260419-01"/>
    <x v="24"/>
    <n v="1"/>
    <n v="75"/>
    <n v="8"/>
    <m/>
    <m/>
    <m/>
    <n v="2"/>
    <n v="1"/>
    <n v="2"/>
    <s v="2"/>
    <m/>
    <s v="Tempo 2-1-2; RIR 2;"/>
    <x v="4"/>
    <s v="2026-04-19T15:30:38.833Z"/>
    <x v="1"/>
  </r>
  <r>
    <s v="E-20260419-1219"/>
    <s v="S-20260419-01"/>
    <x v="24"/>
    <n v="2"/>
    <n v="75"/>
    <n v="8"/>
    <m/>
    <m/>
    <m/>
    <n v="2"/>
    <n v="1"/>
    <n v="2"/>
    <s v="2"/>
    <m/>
    <s v="Tempo 2-1-2; RIR 2;"/>
    <x v="4"/>
    <s v="2026-04-19T15:32:52.653Z"/>
    <x v="1"/>
  </r>
  <r>
    <s v="E-20260419-1220"/>
    <s v="S-20260419-01"/>
    <x v="24"/>
    <n v="3"/>
    <n v="75"/>
    <n v="8"/>
    <m/>
    <m/>
    <m/>
    <n v="2"/>
    <n v="1"/>
    <n v="2"/>
    <s v="1"/>
    <m/>
    <s v="Tempo 2-1-2; RIR 1; scap contract was strong through 6. Little fatigue 7,8 but full squeeze at contraction "/>
    <x v="4"/>
    <s v="2026-04-19T15:36:01.611Z"/>
    <x v="1"/>
  </r>
  <r>
    <s v="E-20260419-1221"/>
    <s v="S-20260419-01"/>
    <x v="24"/>
    <n v="4"/>
    <n v="75"/>
    <n v="7"/>
    <m/>
    <m/>
    <m/>
    <n v="2"/>
    <n v="1"/>
    <n v="2"/>
    <s v="1"/>
    <m/>
    <s v="Tempo 2-1-2; RIR 1; scap contract was strong through 6. Little fatigue 7,8 but full squeeze at contraction "/>
    <x v="4"/>
    <s v="2026-04-19T15:39:19.082Z"/>
    <x v="1"/>
  </r>
  <r>
    <s v="E-20260419-1222"/>
    <s v="S-20260419-01"/>
    <x v="27"/>
    <n v="1"/>
    <n v="140"/>
    <n v="11"/>
    <m/>
    <m/>
    <m/>
    <n v="2"/>
    <n v="1"/>
    <n v="2"/>
    <s v="2-1"/>
    <m/>
    <s v="Starting with Right; tempo 2-1-2; RIR 2-1"/>
    <x v="4"/>
    <s v="2026-04-19T15:42:59.431Z"/>
    <x v="1"/>
  </r>
  <r>
    <s v="E-20260419-1223"/>
    <s v="S-20260419-01"/>
    <x v="27"/>
    <n v="2"/>
    <n v="145"/>
    <n v="11"/>
    <m/>
    <m/>
    <m/>
    <n v="2"/>
    <n v="1"/>
    <n v="2"/>
    <s v="2-1"/>
    <m/>
    <s v="Starting with Right; tempo 2-1-2; RIR 2-1"/>
    <x v="4"/>
    <s v="2026-04-19T15:46:47.847Z"/>
    <x v="1"/>
  </r>
  <r>
    <s v="E-20260419-1224"/>
    <s v="S-20260419-01"/>
    <x v="27"/>
    <n v="3"/>
    <n v="150"/>
    <n v="8"/>
    <m/>
    <m/>
    <m/>
    <n v="2"/>
    <n v="1"/>
    <n v="2"/>
    <s v="2-1"/>
    <m/>
    <s v=" Right was the limiter this set;  tempo 2-1-2; RIR 2-1"/>
    <x v="4"/>
    <s v="2026-04-19T15:50:23.117Z"/>
    <x v="1"/>
  </r>
  <r>
    <s v="E-20260419-1225"/>
    <s v="S-20260419-01"/>
    <x v="12"/>
    <n v="1"/>
    <n v="35"/>
    <n v="20"/>
    <m/>
    <m/>
    <m/>
    <n v="1"/>
    <m/>
    <n v="1"/>
    <s v="2-1"/>
    <m/>
    <s v="Tempo 1-2–1; RIR 2-1; adjustable pulley 3"/>
    <x v="4"/>
    <s v="2026-04-19T15:54:29.016Z"/>
    <x v="1"/>
  </r>
  <r>
    <s v="E-20260419-1226"/>
    <s v="S-20260419-01"/>
    <x v="12"/>
    <n v="2"/>
    <n v="42.5"/>
    <n v="19"/>
    <m/>
    <m/>
    <m/>
    <n v="1"/>
    <m/>
    <m/>
    <s v="1"/>
    <m/>
    <s v="Tempo 1-2–1; RIR 1; adjustable pulley 3"/>
    <x v="4"/>
    <s v="2026-04-19T15:57:22.704Z"/>
    <x v="1"/>
  </r>
  <r>
    <s v="E-20260419-1227"/>
    <s v="S-20260419-01"/>
    <x v="12"/>
    <n v="3"/>
    <n v="42.5"/>
    <n v="18"/>
    <m/>
    <m/>
    <m/>
    <n v="1"/>
    <m/>
    <m/>
    <s v="1"/>
    <m/>
    <s v="Grip started to fail ; Tempo 1-2–1; RIR 1; adjustable pulley 3"/>
    <x v="4"/>
    <s v="2026-04-19T16:00:28.432Z"/>
    <x v="1"/>
  </r>
  <r>
    <s v="E-20260419-1228"/>
    <s v="S-20260419-01"/>
    <x v="31"/>
    <n v="1"/>
    <n v="30"/>
    <n v="9"/>
    <m/>
    <m/>
    <m/>
    <n v="2"/>
    <n v="1"/>
    <n v="2"/>
    <s v="2-1"/>
    <m/>
    <s v="Tempo 2-1-2; RIR 2-1"/>
    <x v="4"/>
    <s v="2026-04-19T16:04:27.519Z"/>
    <x v="2"/>
  </r>
  <r>
    <s v="E-20260419-1229"/>
    <s v="S-20260419-01"/>
    <x v="31"/>
    <n v="2"/>
    <n v="30"/>
    <n v="7"/>
    <m/>
    <m/>
    <m/>
    <n v="2"/>
    <n v="1"/>
    <n v="2"/>
    <s v="2-1"/>
    <m/>
    <s v="Tempo 2-1-2; RIR 2-1"/>
    <x v="4"/>
    <s v="2026-04-19T16:06:57.403Z"/>
    <x v="2"/>
  </r>
  <r>
    <s v="E-20260419-1230"/>
    <s v="S-20260419-01"/>
    <x v="31"/>
    <n v="3"/>
    <n v="30"/>
    <n v="8"/>
    <m/>
    <m/>
    <m/>
    <n v="2"/>
    <n v="1"/>
    <n v="2"/>
    <s v="2-1"/>
    <m/>
    <s v="Tempo 2-1-2; RIR 2-1; alternate at 6,7,8"/>
    <x v="4"/>
    <s v="2026-04-19T16:11:04.532Z"/>
    <x v="2"/>
  </r>
  <r>
    <s v="E-20260419-1231"/>
    <s v="S-20260419-01"/>
    <x v="65"/>
    <n v="1"/>
    <n v="75"/>
    <m/>
    <n v="60"/>
    <m/>
    <m/>
    <m/>
    <m/>
    <m/>
    <m/>
    <m/>
    <m/>
    <x v="4"/>
    <s v="2026-04-19T16:14:02.185Z"/>
    <x v="0"/>
  </r>
  <r>
    <s v="E-20260419-1232"/>
    <s v="S-20260419-01"/>
    <x v="65"/>
    <n v="2"/>
    <n v="75"/>
    <m/>
    <n v="60"/>
    <m/>
    <m/>
    <m/>
    <m/>
    <m/>
    <m/>
    <m/>
    <m/>
    <x v="4"/>
    <s v="2026-04-19T16:17:22.334Z"/>
    <x v="0"/>
  </r>
  <r>
    <s v="E-20260419-1233"/>
    <s v="S-20260419-01"/>
    <x v="65"/>
    <n v="3"/>
    <n v="75"/>
    <m/>
    <n v="52.2"/>
    <m/>
    <m/>
    <m/>
    <m/>
    <m/>
    <m/>
    <m/>
    <m/>
    <x v="4"/>
    <s v="2026-04-19T16:21:10.735Z"/>
    <x v="0"/>
  </r>
  <r>
    <s v="E-20260419-1234"/>
    <s v="S-20260419-01"/>
    <x v="32"/>
    <n v="2"/>
    <m/>
    <m/>
    <n v="300"/>
    <n v="1.26"/>
    <s v="km"/>
    <m/>
    <m/>
    <m/>
    <m/>
    <m/>
    <s v="Cooldown"/>
    <x v="4"/>
    <s v="2026-04-19T16:29:52.523Z"/>
    <x v="1"/>
  </r>
  <r>
    <s v="E-20260420-1235"/>
    <s v="S-20260420-01"/>
    <x v="32"/>
    <n v="1"/>
    <m/>
    <m/>
    <n v="240"/>
    <n v="1.1100000000000001"/>
    <s v="km"/>
    <m/>
    <m/>
    <m/>
    <m/>
    <m/>
    <s v="Warmup "/>
    <x v="4"/>
    <s v="2026-04-20T15:53:21.731Z"/>
    <x v="1"/>
  </r>
  <r>
    <s v="E-20260420-1236"/>
    <s v="S-20260420-01"/>
    <x v="14"/>
    <n v="1"/>
    <n v="45"/>
    <n v="15"/>
    <m/>
    <m/>
    <m/>
    <n v="2"/>
    <n v="1"/>
    <n v="2"/>
    <s v="2-1"/>
    <m/>
    <s v="Tempo 2-1-2; RIR 2-1; alternated after 6th rep"/>
    <x v="4"/>
    <s v="2026-04-20T16:05:53.920Z"/>
    <x v="2"/>
  </r>
  <r>
    <s v="E-20260420-1237"/>
    <s v="S-20260420-01"/>
    <x v="14"/>
    <n v="2"/>
    <n v="45"/>
    <n v="15"/>
    <m/>
    <m/>
    <m/>
    <n v="2"/>
    <n v="1"/>
    <n v="2"/>
    <s v="2-1"/>
    <m/>
    <s v="Tempo 2-1-2; RIR 2-1; alternated after 5th rep; I don’t LOVE the ROM but hitting 90 degree on contraction"/>
    <x v="4"/>
    <s v="2026-04-20T16:09:01.901Z"/>
    <x v="2"/>
  </r>
  <r>
    <s v="E-20260420-1238"/>
    <s v="S-20260420-01"/>
    <x v="14"/>
    <n v="3"/>
    <n v="45"/>
    <n v="12"/>
    <m/>
    <m/>
    <m/>
    <n v="2"/>
    <n v="1"/>
    <n v="2"/>
    <s v="2-1"/>
    <m/>
    <s v="Tempo 2-1-2; RIR 2-1; alternated after 5th rep; I don’t LOVE the ROM but hitting 90 degree on contraction; extended partials 12-15"/>
    <x v="4"/>
    <s v="2026-04-20T16:13:01.668Z"/>
    <x v="2"/>
  </r>
  <r>
    <s v="E-20260420-1239"/>
    <s v="S-20260420-01"/>
    <x v="21"/>
    <n v="1"/>
    <n v="50"/>
    <n v="13"/>
    <m/>
    <m/>
    <m/>
    <n v="2"/>
    <n v="1"/>
    <n v="2"/>
    <s v="2"/>
    <m/>
    <s v="Tempo 2-1-2; RIR 2"/>
    <x v="4"/>
    <s v="2026-04-20T16:15:34.451Z"/>
    <x v="4"/>
  </r>
  <r>
    <s v="E-20260420-1240"/>
    <s v="S-20260420-01"/>
    <x v="21"/>
    <n v="2"/>
    <n v="50"/>
    <n v="11"/>
    <m/>
    <m/>
    <m/>
    <n v="2"/>
    <n v="1"/>
    <n v="2"/>
    <s v="2-1"/>
    <m/>
    <s v="Tempo 2-1-2; RIR 2-1"/>
    <x v="4"/>
    <s v="2026-04-20T16:17:36.381Z"/>
    <x v="4"/>
  </r>
  <r>
    <s v="E-20260420-1241"/>
    <s v="S-20260420-01"/>
    <x v="21"/>
    <n v="3"/>
    <n v="50"/>
    <n v="9"/>
    <m/>
    <m/>
    <m/>
    <n v="2"/>
    <n v="1"/>
    <n v="2"/>
    <s v="1"/>
    <m/>
    <s v="Tempo 2-1-2; RIR 1"/>
    <x v="4"/>
    <s v="2026-04-20T16:20:22.537Z"/>
    <x v="4"/>
  </r>
  <r>
    <s v="E-20260420-1242"/>
    <s v="S-20260420-01"/>
    <x v="21"/>
    <n v="4"/>
    <n v="50"/>
    <n v="8"/>
    <m/>
    <m/>
    <m/>
    <n v="2"/>
    <n v="1"/>
    <n v="2"/>
    <s v="1-0"/>
    <m/>
    <s v="Tempo 2-1-2; RIR 1-0"/>
    <x v="4"/>
    <s v="2026-04-20T16:22:02.837Z"/>
    <x v="4"/>
  </r>
  <r>
    <s v="E-20260420-1243"/>
    <s v="S-20260420-01"/>
    <x v="17"/>
    <n v="1"/>
    <n v="12.5"/>
    <n v="10"/>
    <m/>
    <m/>
    <m/>
    <n v="3"/>
    <n v="1"/>
    <n v="3"/>
    <s v="1"/>
    <m/>
    <s v="Tempo 3-1-3; RIR 1"/>
    <x v="4"/>
    <s v="2026-04-20T16:25:06.998Z"/>
    <x v="4"/>
  </r>
  <r>
    <s v="E-20260420-1244"/>
    <s v="S-20260420-01"/>
    <x v="17"/>
    <n v="2"/>
    <n v="12.5"/>
    <n v="11"/>
    <m/>
    <m/>
    <m/>
    <n v="3"/>
    <n v="1"/>
    <n v="3"/>
    <s v="1"/>
    <m/>
    <s v="Tempo 3-1-3; RIR 1"/>
    <x v="4"/>
    <s v="2026-04-20T16:28:21.254Z"/>
    <x v="4"/>
  </r>
  <r>
    <s v="E-20260420-1245"/>
    <s v="S-20260420-01"/>
    <x v="17"/>
    <n v="3"/>
    <n v="12.5"/>
    <n v="11"/>
    <m/>
    <m/>
    <m/>
    <n v="3"/>
    <n v="1"/>
    <n v="3"/>
    <s v="1"/>
    <m/>
    <s v="Tempo 3-1-3; RIR 1"/>
    <x v="4"/>
    <s v="2026-04-20T16:31:24.966Z"/>
    <x v="4"/>
  </r>
  <r>
    <s v="E-20260420-1246"/>
    <s v="S-20260420-01"/>
    <x v="31"/>
    <n v="1"/>
    <n v="30"/>
    <n v="10"/>
    <m/>
    <m/>
    <m/>
    <n v="2"/>
    <n v="1"/>
    <n v="2"/>
    <s v="2+"/>
    <m/>
    <s v="Tempo 2-1-2; RIR 2+"/>
    <x v="4"/>
    <s v="2026-04-20T16:34:38.213Z"/>
    <x v="2"/>
  </r>
  <r>
    <s v="E-20260420-1247"/>
    <s v="S-20260420-01"/>
    <x v="31"/>
    <n v="2"/>
    <n v="30"/>
    <n v="10"/>
    <m/>
    <m/>
    <m/>
    <n v="2"/>
    <n v="1"/>
    <n v="2"/>
    <s v="2-1"/>
    <m/>
    <s v="Tempo 2-1-2; RIR 2-1"/>
    <x v="4"/>
    <s v="2026-04-20T16:37:50.349Z"/>
    <x v="2"/>
  </r>
  <r>
    <s v="E-20260420-1248"/>
    <s v="S-20260420-01"/>
    <x v="31"/>
    <n v="3"/>
    <n v="30"/>
    <n v="9"/>
    <m/>
    <m/>
    <m/>
    <n v="2"/>
    <n v="1"/>
    <n v="2"/>
    <s v="1"/>
    <m/>
    <s v="Tempo 2-1-2; RIR 1; extended partials 9,10,11"/>
    <x v="4"/>
    <s v="2026-04-20T16:41:26.446Z"/>
    <x v="2"/>
  </r>
  <r>
    <s v="E-20260420-1249"/>
    <s v="S-20260420-01"/>
    <x v="42"/>
    <n v="1"/>
    <n v="10"/>
    <n v="15"/>
    <m/>
    <m/>
    <m/>
    <n v="2"/>
    <n v="1"/>
    <n v="2"/>
    <s v="2"/>
    <m/>
    <s v="Tempo 2-1-2; RIR 2; "/>
    <x v="4"/>
    <s v="2026-04-20T16:43:39.970Z"/>
    <x v="3"/>
  </r>
  <r>
    <s v="E-20260420-1250"/>
    <s v="S-20260420-01"/>
    <x v="42"/>
    <n v="2"/>
    <n v="10"/>
    <n v="15"/>
    <m/>
    <m/>
    <m/>
    <n v="2"/>
    <n v="1"/>
    <n v="2"/>
    <s v="2"/>
    <m/>
    <s v="Tempo 2-1-2; RIR 2; slight right anterior awareness"/>
    <x v="4"/>
    <s v="2026-04-20T16:45:18.852Z"/>
    <x v="3"/>
  </r>
  <r>
    <s v="E-20260420-1251"/>
    <s v="S-20260420-01"/>
    <x v="42"/>
    <n v="3"/>
    <n v="10"/>
    <n v="15"/>
    <m/>
    <m/>
    <m/>
    <n v="2"/>
    <n v="1"/>
    <n v="2"/>
    <s v="1"/>
    <m/>
    <s v="Tempo 2-1-2; RIR 1; slight right anterior awareness"/>
    <x v="4"/>
    <s v="2026-04-20T16:47:28.872Z"/>
    <x v="3"/>
  </r>
  <r>
    <s v="E-20260420-1252"/>
    <s v="S-20260420-01"/>
    <x v="18"/>
    <n v="1"/>
    <n v="150"/>
    <m/>
    <n v="60"/>
    <m/>
    <m/>
    <m/>
    <m/>
    <m/>
    <m/>
    <m/>
    <m/>
    <x v="4"/>
    <s v="2026-04-20T16:54:17.381Z"/>
    <x v="0"/>
  </r>
  <r>
    <s v="E-20260420-1253"/>
    <s v="S-20260420-01"/>
    <x v="18"/>
    <n v="2"/>
    <n v="150"/>
    <m/>
    <n v="60"/>
    <m/>
    <m/>
    <m/>
    <m/>
    <m/>
    <m/>
    <m/>
    <m/>
    <x v="4"/>
    <s v="2026-04-20T16:54:18.017Z"/>
    <x v="0"/>
  </r>
  <r>
    <s v="E-20260420-1254"/>
    <s v="S-20260420-01"/>
    <x v="18"/>
    <n v="3"/>
    <n v="150"/>
    <m/>
    <n v="55.2"/>
    <m/>
    <m/>
    <m/>
    <m/>
    <m/>
    <m/>
    <m/>
    <m/>
    <x v="4"/>
    <s v="2026-04-20T16:54:21.381Z"/>
    <x v="0"/>
  </r>
  <r>
    <s v="E-20260420-1255"/>
    <s v="S-20260420-01"/>
    <x v="32"/>
    <n v="2"/>
    <m/>
    <m/>
    <n v="460"/>
    <n v="2"/>
    <s v="km"/>
    <m/>
    <m/>
    <m/>
    <m/>
    <m/>
    <s v="Cooldown"/>
    <x v="4"/>
    <s v="2026-04-20T17:05:11.485Z"/>
    <x v="1"/>
  </r>
  <r>
    <s v="E-20260422-1256"/>
    <s v="S-20260422-01"/>
    <x v="32"/>
    <n v="1"/>
    <m/>
    <m/>
    <n v="300"/>
    <n v="1.34"/>
    <s v="km"/>
    <m/>
    <m/>
    <m/>
    <m/>
    <m/>
    <s v="1.338"/>
    <x v="4"/>
    <s v="2026-04-22T20:44:27.310Z"/>
    <x v="1"/>
  </r>
  <r>
    <s v="E-20260422-1257"/>
    <s v="S-20260422-01"/>
    <x v="34"/>
    <n v="1"/>
    <n v="150"/>
    <n v="8"/>
    <m/>
    <m/>
    <m/>
    <n v="3"/>
    <n v="1"/>
    <n v="1"/>
    <s v="2"/>
    <m/>
    <s v="Tempo 3-1-1; RIR 2"/>
    <x v="4"/>
    <s v="2026-04-22T20:53:36.947Z"/>
    <x v="7"/>
  </r>
  <r>
    <s v="E-20260422-1258"/>
    <s v="S-20260422-01"/>
    <x v="34"/>
    <n v="2"/>
    <n v="150"/>
    <n v="8"/>
    <m/>
    <m/>
    <m/>
    <n v="3"/>
    <n v="1"/>
    <n v="1"/>
    <s v="2"/>
    <m/>
    <s v="Tempo 3-1-1; RIR 2"/>
    <x v="4"/>
    <s v="2026-04-22T20:56:32.463Z"/>
    <x v="7"/>
  </r>
  <r>
    <s v="E-20260422-1259"/>
    <s v="S-20260422-01"/>
    <x v="34"/>
    <n v="3"/>
    <n v="150"/>
    <n v="8"/>
    <m/>
    <m/>
    <m/>
    <n v="3"/>
    <n v="1"/>
    <n v="1"/>
    <s v="2"/>
    <m/>
    <s v="Tempo 3-1-1; RIR 2"/>
    <x v="4"/>
    <s v="2026-04-22T20:59:23.969Z"/>
    <x v="7"/>
  </r>
  <r>
    <s v="E-20260422-1260"/>
    <s v="S-20260422-01"/>
    <x v="34"/>
    <n v="4"/>
    <n v="150"/>
    <n v="9"/>
    <m/>
    <m/>
    <m/>
    <n v="3"/>
    <n v="1"/>
    <n v="1"/>
    <s v="1"/>
    <m/>
    <s v="Tempo 3-1-1; RIR 1; did an extra rep to check full ceiling. I could have done 10-11 👍"/>
    <x v="4"/>
    <s v="2026-04-22T21:02:50.074Z"/>
    <x v="7"/>
  </r>
  <r>
    <s v="E-20260422-1261"/>
    <s v="S-20260422-01"/>
    <x v="46"/>
    <n v="1"/>
    <n v="50"/>
    <n v="8"/>
    <m/>
    <m/>
    <m/>
    <m/>
    <m/>
    <m/>
    <s v="2-1"/>
    <m/>
    <s v="2-1-2; RIR 2-1; please note this is 50# total (25 per hand)."/>
    <x v="4"/>
    <s v="2026-04-22T21:06:16.265Z"/>
    <x v="7"/>
  </r>
  <r>
    <s v="E-20260422-1262"/>
    <s v="S-20260422-01"/>
    <x v="46"/>
    <n v="2"/>
    <n v="50"/>
    <n v="8"/>
    <m/>
    <m/>
    <m/>
    <m/>
    <m/>
    <m/>
    <s v="2-1"/>
    <m/>
    <s v="2-1-2; RIR 2-1; left glute feeling taxed / tighter. Seeing that posterior chain creep in now that I’m plateau on RDLs. I’m sure we’ll see this get better and then I’ll have a jump in both Bulgarian and Romanian DB lifts "/>
    <x v="4"/>
    <s v="2026-04-22T21:09:58.903Z"/>
    <x v="7"/>
  </r>
  <r>
    <s v="E-20260422-1263"/>
    <s v="S-20260422-01"/>
    <x v="46"/>
    <n v="3"/>
    <n v="50"/>
    <n v="8"/>
    <m/>
    <m/>
    <m/>
    <n v="2"/>
    <n v="1"/>
    <n v="2"/>
    <s v="2-1"/>
    <m/>
    <s v="Tempo 2-1-2; a little faster but the tempo was the same; RIR 2-1; this set felt better / less deficient "/>
    <x v="4"/>
    <s v="2026-04-22T21:11:57.785Z"/>
    <x v="7"/>
  </r>
  <r>
    <s v="E-20260422-1264"/>
    <s v="S-20260422-01"/>
    <x v="24"/>
    <n v="1"/>
    <n v="75"/>
    <n v="8"/>
    <m/>
    <m/>
    <m/>
    <n v="2"/>
    <n v="1"/>
    <n v="2"/>
    <s v="2"/>
    <m/>
    <s v="Tempo 2-1-2; RIR 2"/>
    <x v="4"/>
    <s v="2026-04-22T21:15:40.407Z"/>
    <x v="1"/>
  </r>
  <r>
    <s v="E-20260422-1265"/>
    <s v="S-20260422-01"/>
    <x v="24"/>
    <n v="2"/>
    <n v="75"/>
    <n v="8"/>
    <m/>
    <m/>
    <m/>
    <n v="2"/>
    <n v="1"/>
    <n v="2"/>
    <s v="2-1"/>
    <m/>
    <s v="Tempo 2-1-2; RIR 2-1"/>
    <x v="4"/>
    <s v="2026-04-22T21:18:13.229Z"/>
    <x v="1"/>
  </r>
  <r>
    <s v="E-20260422-1266"/>
    <s v="S-20260422-01"/>
    <x v="24"/>
    <n v="3"/>
    <n v="75"/>
    <n v="8"/>
    <m/>
    <m/>
    <m/>
    <n v="2"/>
    <n v="1"/>
    <n v="2"/>
    <s v="2-1"/>
    <m/>
    <s v="Tempo 2-1-2; RIR 2-1"/>
    <x v="4"/>
    <s v="2026-04-22T21:19:59.485Z"/>
    <x v="1"/>
  </r>
  <r>
    <s v="E-20260422-1267"/>
    <s v="S-20260422-01"/>
    <x v="24"/>
    <n v="4"/>
    <n v="75"/>
    <n v="8"/>
    <m/>
    <m/>
    <m/>
    <n v="2"/>
    <n v="1"/>
    <n v="2"/>
    <s v="2-1"/>
    <m/>
    <s v="Tempo 2-1-2; RIR 2-1"/>
    <x v="4"/>
    <s v="2026-04-22T21:22:42.332Z"/>
    <x v="1"/>
  </r>
  <r>
    <s v="E-20260422-1268"/>
    <s v="S-20260422-01"/>
    <x v="27"/>
    <n v="1"/>
    <n v="140"/>
    <n v="12"/>
    <m/>
    <m/>
    <m/>
    <n v="2"/>
    <n v="1"/>
    <n v="2"/>
    <s v="2-1"/>
    <m/>
    <s v="70plate at PF; tempo 2-1-2; RIR 2-1; started with right arm. Slight anterior capsule awareness but feels more biceps tendon. Shortened rom and that helped immediate "/>
    <x v="4"/>
    <s v="2026-04-22T21:26:53.906Z"/>
    <x v="1"/>
  </r>
  <r>
    <s v="E-20260422-1269"/>
    <s v="S-20260422-01"/>
    <x v="27"/>
    <n v="2"/>
    <n v="145"/>
    <n v="10"/>
    <m/>
    <m/>
    <m/>
    <n v="2"/>
    <n v="1"/>
    <n v="2"/>
    <s v="2-1"/>
    <m/>
    <s v="70plate plus 2.5 at PF; tempo 2-1-2; RIR 2-1; started with right arm. Slight anterior capsule awareness but feels more biceps tendon. Shortened rom and that helped immediate "/>
    <x v="4"/>
    <s v="2026-04-22T21:28:42.244Z"/>
    <x v="1"/>
  </r>
  <r>
    <s v="E-20260422-1270"/>
    <s v="S-20260422-01"/>
    <x v="27"/>
    <n v="3"/>
    <n v="145"/>
    <n v="11"/>
    <m/>
    <m/>
    <m/>
    <n v="2"/>
    <n v="1"/>
    <n v="2"/>
    <s v="2-1"/>
    <m/>
    <s v="I think I was leaning forward and that was causing some awareness. As soon as I leaned back, slightly, there was no tightness; 70plate plus 2.5 at PF; tempo 2-1-2; RIR 2-1; started with right arm. Slight anterior capsule awareness but feels more biceps tendon. Shortened rom and that helped immediate "/>
    <x v="4"/>
    <s v="2026-04-22T21:32:37.571Z"/>
    <x v="1"/>
  </r>
  <r>
    <s v="E-20260422-1271"/>
    <s v="S-20260422-01"/>
    <x v="10"/>
    <n v="1"/>
    <n v="75"/>
    <m/>
    <n v="60"/>
    <m/>
    <m/>
    <m/>
    <m/>
    <m/>
    <m/>
    <m/>
    <s v="2.3 mph, 0 incline, 10s pause q 15s; woo-hoo! 🙌 "/>
    <x v="4"/>
    <s v="2026-04-22T21:38:02.207Z"/>
    <x v="0"/>
  </r>
  <r>
    <s v="E-20260422-1272"/>
    <s v="S-20260422-01"/>
    <x v="10"/>
    <n v="2"/>
    <n v="75"/>
    <m/>
    <n v="49.8"/>
    <m/>
    <m/>
    <m/>
    <m/>
    <m/>
    <m/>
    <m/>
    <s v="2.3 mph, 0 incline, 10s pause q 15s; woo-hoo! 🙌 "/>
    <x v="4"/>
    <s v="2026-04-22T21:41:21.284Z"/>
    <x v="0"/>
  </r>
  <r>
    <s v="E-20260422-1273"/>
    <s v="S-20260422-01"/>
    <x v="10"/>
    <n v="3"/>
    <n v="75"/>
    <m/>
    <n v="45"/>
    <m/>
    <m/>
    <m/>
    <m/>
    <m/>
    <m/>
    <m/>
    <s v="2.3mph; 0 incline"/>
    <x v="4"/>
    <s v="2026-04-22T21:44:50.369Z"/>
    <x v="0"/>
  </r>
  <r>
    <s v="E-20260422-1274"/>
    <s v="S-20260422-01"/>
    <x v="49"/>
    <n v="1"/>
    <n v="0"/>
    <m/>
    <n v="45"/>
    <m/>
    <m/>
    <m/>
    <m/>
    <m/>
    <m/>
    <m/>
    <s v="Body weight (45s =0.75 mins)"/>
    <x v="4"/>
    <s v="2026-04-22T21:47:52.824Z"/>
    <x v="6"/>
  </r>
  <r>
    <s v="E-20260422-1275"/>
    <s v="S-20260422-01"/>
    <x v="49"/>
    <n v="2"/>
    <n v="0"/>
    <m/>
    <n v="49.8"/>
    <m/>
    <m/>
    <m/>
    <m/>
    <m/>
    <m/>
    <m/>
    <s v="Body weight (50s)"/>
    <x v="4"/>
    <s v="2026-04-22T21:50:37.061Z"/>
    <x v="6"/>
  </r>
  <r>
    <s v="E-20260422-1276"/>
    <s v="S-20260422-01"/>
    <x v="49"/>
    <n v="3"/>
    <n v="0"/>
    <m/>
    <n v="49.8"/>
    <m/>
    <m/>
    <m/>
    <m/>
    <m/>
    <m/>
    <m/>
    <s v="Body weight (50s); right capsule feeling a little bit towards the end of that set. "/>
    <x v="4"/>
    <s v="2026-04-22T21:53:58.641Z"/>
    <x v="6"/>
  </r>
  <r>
    <s v="E-20260422-1277"/>
    <s v="S-20260422-01"/>
    <x v="32"/>
    <n v="2"/>
    <m/>
    <m/>
    <n v="240"/>
    <n v="1.0900000000000001"/>
    <s v="km"/>
    <m/>
    <m/>
    <m/>
    <m/>
    <m/>
    <s v="Cooldown "/>
    <x v="4"/>
    <s v="2026-04-22T22:03:26.963Z"/>
    <x v="1"/>
  </r>
  <r>
    <s v="E-20260423-1278"/>
    <s v="S-20260423-01"/>
    <x v="32"/>
    <n v="1"/>
    <m/>
    <m/>
    <n v="300"/>
    <n v="1.35"/>
    <s v="km"/>
    <m/>
    <m/>
    <m/>
    <m/>
    <m/>
    <s v="Warmup"/>
    <x v="4"/>
    <s v="2026-04-23T18:18:15.684Z"/>
    <x v="1"/>
  </r>
  <r>
    <s v="E-20260423-1279"/>
    <s v="S-20260423-01"/>
    <x v="56"/>
    <n v="1"/>
    <n v="0"/>
    <n v="15"/>
    <m/>
    <m/>
    <m/>
    <m/>
    <m/>
    <m/>
    <m/>
    <m/>
    <s v="Red"/>
    <x v="4"/>
    <s v="2026-04-23T18:28:02.040Z"/>
    <x v="5"/>
  </r>
  <r>
    <s v="E-20260423-1280"/>
    <s v="S-20260423-01"/>
    <x v="50"/>
    <n v="1"/>
    <n v="0"/>
    <n v="12"/>
    <m/>
    <m/>
    <m/>
    <m/>
    <m/>
    <m/>
    <m/>
    <m/>
    <m/>
    <x v="4"/>
    <s v="2026-04-23T18:28:10.135Z"/>
    <x v="3"/>
  </r>
  <r>
    <s v="E-20260423-1281"/>
    <s v="S-20260423-01"/>
    <x v="5"/>
    <n v="1"/>
    <n v="60"/>
    <n v="8"/>
    <m/>
    <m/>
    <m/>
    <n v="3"/>
    <n v="1"/>
    <n v="1"/>
    <s v="2"/>
    <m/>
    <s v="Tempo 3-1-1; RIR 2"/>
    <x v="4"/>
    <s v="2026-04-23T18:29:33.121Z"/>
    <x v="3"/>
  </r>
  <r>
    <s v="E-20260423-1282"/>
    <s v="S-20260423-01"/>
    <x v="5"/>
    <n v="2"/>
    <n v="60"/>
    <n v="8"/>
    <m/>
    <m/>
    <m/>
    <n v="3"/>
    <n v="1"/>
    <n v="1"/>
    <s v="2"/>
    <m/>
    <s v="Tempo 3-1-1; RIR 2"/>
    <x v="4"/>
    <s v="2026-04-23T18:32:25.339Z"/>
    <x v="3"/>
  </r>
  <r>
    <s v="E-20260423-1283"/>
    <s v="S-20260423-01"/>
    <x v="5"/>
    <n v="3"/>
    <n v="60"/>
    <n v="8"/>
    <m/>
    <m/>
    <m/>
    <n v="3"/>
    <n v="1"/>
    <n v="1"/>
    <s v="1"/>
    <m/>
    <s v="Tempo 3-1-1; RIR 1; good fight on 8th"/>
    <x v="4"/>
    <s v="2026-04-23T18:35:52.018Z"/>
    <x v="3"/>
  </r>
  <r>
    <s v="E-20260423-1284"/>
    <s v="S-20260423-01"/>
    <x v="5"/>
    <n v="4"/>
    <n v="60"/>
    <n v="5.5"/>
    <m/>
    <m/>
    <m/>
    <n v="3"/>
    <n v="1"/>
    <n v="1"/>
    <s v="1"/>
    <m/>
    <s v="Tempo 3-1-1; RIR 1; good fight on 8th"/>
    <x v="4"/>
    <s v="2026-04-23T18:39:06.109Z"/>
    <x v="3"/>
  </r>
  <r>
    <s v="E-20260423-1285"/>
    <s v="S-20260423-01"/>
    <x v="37"/>
    <n v="1"/>
    <n v="60"/>
    <n v="10"/>
    <m/>
    <m/>
    <m/>
    <n v="2"/>
    <n v="1"/>
    <n v="2"/>
    <s v="2"/>
    <m/>
    <s v="Bench at 2; Tempo 2-1-2; RIR 2; note I’m using 30# db per hand"/>
    <x v="4"/>
    <s v="2026-04-23T18:41:29.855Z"/>
    <x v="3"/>
  </r>
  <r>
    <s v="E-20260423-1286"/>
    <s v="S-20260423-01"/>
    <x v="37"/>
    <n v="2"/>
    <n v="60"/>
    <n v="10"/>
    <m/>
    <m/>
    <m/>
    <n v="2"/>
    <n v="1"/>
    <n v="2"/>
    <s v="2"/>
    <m/>
    <s v="Bench at 2; Tempo 2-1-2; RIR 2; note I’m using 30# db per hand"/>
    <x v="4"/>
    <s v="2026-04-23T18:43:52.988Z"/>
    <x v="3"/>
  </r>
  <r>
    <s v="E-20260423-1287"/>
    <s v="S-20260423-01"/>
    <x v="37"/>
    <n v="3"/>
    <n v="70"/>
    <n v="10"/>
    <m/>
    <m/>
    <m/>
    <n v="2"/>
    <n v="1"/>
    <n v="2"/>
    <s v="2"/>
    <m/>
    <s v="Bench at 2; Tempo 2-1-2; RIR 2; note I’m using 35# db per hand"/>
    <x v="4"/>
    <s v="2026-04-23T18:46:31.276Z"/>
    <x v="3"/>
  </r>
  <r>
    <s v="E-20260423-1288"/>
    <s v="S-20260423-01"/>
    <x v="7"/>
    <n v="1"/>
    <n v="40"/>
    <n v="8"/>
    <m/>
    <m/>
    <m/>
    <n v="3"/>
    <n v="1"/>
    <n v="2"/>
    <s v="2"/>
    <m/>
    <s v="Tempo 3-1-2; RIR 2; anterior capsule awareness. Feels more like biceps tendon still"/>
    <x v="4"/>
    <s v="2026-04-23T18:50:01.409Z"/>
    <x v="3"/>
  </r>
  <r>
    <s v="E-20260423-1289"/>
    <s v="S-20260423-01"/>
    <x v="7"/>
    <n v="2"/>
    <n v="40"/>
    <n v="8"/>
    <m/>
    <m/>
    <m/>
    <n v="3"/>
    <n v="1"/>
    <n v="2"/>
    <s v="2"/>
    <m/>
    <s v="Tempo 3-1-2; RIR 2; ant cap felt better stopped ROM at pec"/>
    <x v="4"/>
    <s v="2026-04-23T18:53:16.283Z"/>
    <x v="3"/>
  </r>
  <r>
    <s v="E-20260423-1290"/>
    <s v="S-20260423-01"/>
    <x v="7"/>
    <n v="3"/>
    <n v="40"/>
    <n v="8"/>
    <m/>
    <m/>
    <m/>
    <n v="3"/>
    <n v="1"/>
    <n v="2"/>
    <s v="2"/>
    <m/>
    <s v="Tempo 3-1-2; RIR 2; ant cap felt better stopped ROM at pec"/>
    <x v="4"/>
    <s v="2026-04-23T18:56:27.546Z"/>
    <x v="3"/>
  </r>
  <r>
    <s v="E-20260423-1291"/>
    <s v="S-20260423-01"/>
    <x v="21"/>
    <n v="1"/>
    <n v="50"/>
    <n v="10"/>
    <m/>
    <m/>
    <m/>
    <n v="2"/>
    <n v="1"/>
    <n v="2"/>
    <s v="2-1"/>
    <m/>
    <s v="Tempo 2-1-2; RIR 2-1"/>
    <x v="4"/>
    <s v="2026-04-23T18:58:33.599Z"/>
    <x v="4"/>
  </r>
  <r>
    <s v="E-20260423-1292"/>
    <s v="S-20260423-01"/>
    <x v="21"/>
    <n v="2"/>
    <n v="50"/>
    <n v="9"/>
    <m/>
    <m/>
    <m/>
    <n v="2"/>
    <n v="1"/>
    <n v="2"/>
    <s v="2-1"/>
    <m/>
    <s v="Tempo 2-1-2; RIR 2-1"/>
    <x v="4"/>
    <s v="2026-04-23T19:00:30.878Z"/>
    <x v="4"/>
  </r>
  <r>
    <s v="E-20260423-1293"/>
    <s v="S-20260423-01"/>
    <x v="21"/>
    <n v="3"/>
    <n v="50"/>
    <n v="7"/>
    <m/>
    <m/>
    <m/>
    <n v="2"/>
    <n v="1"/>
    <n v="2"/>
    <s v="1-0"/>
    <m/>
    <s v="Tempo 2-1-2; RIR 1-0; struggle but clean 7th"/>
    <x v="4"/>
    <s v="2026-04-23T19:02:35.153Z"/>
    <x v="4"/>
  </r>
  <r>
    <s v="E-20260423-1294"/>
    <s v="S-20260423-01"/>
    <x v="21"/>
    <n v="4"/>
    <n v="50"/>
    <n v="7"/>
    <m/>
    <m/>
    <m/>
    <n v="2"/>
    <n v="1"/>
    <n v="2"/>
    <s v="1-0"/>
    <m/>
    <s v="Tempo 2-1-2; RIR 1-0; struggle but hit 7 and slow eccentric "/>
    <x v="4"/>
    <s v="2026-04-23T19:05:13.545Z"/>
    <x v="4"/>
  </r>
  <r>
    <s v="E-20260423-1295"/>
    <s v="S-20260423-01"/>
    <x v="38"/>
    <n v="1"/>
    <n v="12.5"/>
    <n v="10"/>
    <m/>
    <m/>
    <m/>
    <n v="3"/>
    <n v="1"/>
    <n v="3"/>
    <m/>
    <m/>
    <s v="Tempo: 3-1-3 Rest: 20 sec between arms"/>
    <x v="4"/>
    <s v="2026-04-23T19:07:57.512Z"/>
    <x v="4"/>
  </r>
  <r>
    <s v="E-20260423-1296"/>
    <s v="S-20260423-01"/>
    <x v="38"/>
    <n v="2"/>
    <n v="12.5"/>
    <n v="9"/>
    <m/>
    <m/>
    <m/>
    <n v="3"/>
    <n v="1"/>
    <n v="3"/>
    <m/>
    <m/>
    <s v="Tempo: 3-1-3 Rest: 20 sec between arms"/>
    <x v="4"/>
    <s v="2026-04-23T19:10:41.679Z"/>
    <x v="4"/>
  </r>
  <r>
    <s v="E-20260423-1297"/>
    <s v="S-20260423-01"/>
    <x v="38"/>
    <n v="3"/>
    <n v="12.5"/>
    <n v="8"/>
    <m/>
    <m/>
    <m/>
    <n v="3"/>
    <n v="1"/>
    <n v="3"/>
    <m/>
    <m/>
    <s v="Did 10 with assist; Tempo: 3-1-3 Rest: 20 sec between arms"/>
    <x v="4"/>
    <s v="2026-04-23T19:14:07.549Z"/>
    <x v="4"/>
  </r>
  <r>
    <s v="E-20260423-1298"/>
    <s v="S-20260423-01"/>
    <x v="42"/>
    <n v="1"/>
    <n v="10"/>
    <n v="15"/>
    <m/>
    <m/>
    <m/>
    <m/>
    <m/>
    <m/>
    <s v="2"/>
    <m/>
    <s v="Temp 2-2-2; RIR 2; improved arm slot following scap plane "/>
    <x v="4"/>
    <s v="2026-04-23T19:17:18.359Z"/>
    <x v="3"/>
  </r>
  <r>
    <s v="E-20260423-1299"/>
    <s v="S-20260423-01"/>
    <x v="42"/>
    <n v="2"/>
    <n v="10"/>
    <n v="15"/>
    <m/>
    <m/>
    <m/>
    <m/>
    <m/>
    <m/>
    <s v="2"/>
    <m/>
    <s v="Temp 2-2-2; RIR 2; improved arm slot following scap plane "/>
    <x v="4"/>
    <s v="2026-04-23T19:19:22.416Z"/>
    <x v="3"/>
  </r>
  <r>
    <s v="E-20260423-1300"/>
    <s v="S-20260423-01"/>
    <x v="42"/>
    <n v="3"/>
    <n v="10"/>
    <n v="15"/>
    <m/>
    <m/>
    <m/>
    <m/>
    <m/>
    <m/>
    <s v="2"/>
    <m/>
    <s v="New plane equals left trap trying to sneak in after fatiguing; Temp 2-2-2; RIR 2; improved arm slot following scap plane "/>
    <x v="4"/>
    <s v="2026-04-23T19:21:58.365Z"/>
    <x v="3"/>
  </r>
  <r>
    <s v="E-20260423-1301"/>
    <s v="S-20260423-01"/>
    <x v="54"/>
    <n v="1"/>
    <n v="0"/>
    <n v="8"/>
    <m/>
    <m/>
    <m/>
    <m/>
    <m/>
    <m/>
    <m/>
    <s v="2026-04-23T19:22:06.645Z"/>
    <m/>
    <x v="4"/>
    <s v="2026-04-23T19:23:45.843Z"/>
    <x v="3"/>
  </r>
  <r>
    <s v="E-20260423-1302"/>
    <s v="S-20260423-01"/>
    <x v="53"/>
    <n v="1"/>
    <n v="0"/>
    <n v="5"/>
    <m/>
    <m/>
    <m/>
    <m/>
    <m/>
    <m/>
    <m/>
    <s v="2026-04-23T19:22:06.645Z"/>
    <m/>
    <x v="4"/>
    <s v="2026-04-23T19:23:48.889Z"/>
    <x v="3"/>
  </r>
  <r>
    <s v="E-20260423-1303"/>
    <s v="S-20260423-01"/>
    <x v="32"/>
    <n v="2"/>
    <m/>
    <m/>
    <n v="300"/>
    <n v="1.31"/>
    <s v="km"/>
    <m/>
    <m/>
    <m/>
    <m/>
    <m/>
    <s v="Cool down"/>
    <x v="4"/>
    <s v="2026-04-23T19:31:28.903Z"/>
    <x v="1"/>
  </r>
  <r>
    <s v="E-20260424-1304"/>
    <s v="S-20260424-01"/>
    <x v="32"/>
    <n v="1"/>
    <m/>
    <m/>
    <n v="300"/>
    <n v="1.35"/>
    <s v="km"/>
    <m/>
    <m/>
    <m/>
    <m/>
    <m/>
    <s v="Warmup"/>
    <x v="4"/>
    <s v="2026-04-24T18:53:50.611Z"/>
    <x v="1"/>
  </r>
  <r>
    <s v="E-20260424-1305"/>
    <s v="S-20260424-01"/>
    <x v="10"/>
    <n v="1"/>
    <n v="75"/>
    <m/>
    <n v="75"/>
    <m/>
    <m/>
    <m/>
    <m/>
    <m/>
    <m/>
    <m/>
    <s v="2.3mph; 15 sec walk, 10 sec hold, did 3 walking and 3 hold per arm per set. "/>
    <x v="4"/>
    <s v="2026-04-24T19:04:22.836Z"/>
    <x v="0"/>
  </r>
  <r>
    <s v="E-20260424-1306"/>
    <s v="S-20260424-01"/>
    <x v="10"/>
    <n v="2"/>
    <n v="75"/>
    <m/>
    <n v="75"/>
    <m/>
    <m/>
    <m/>
    <m/>
    <m/>
    <m/>
    <m/>
    <s v="This is an awkward setup standing on the treadmill railing for 10 q 15 walking; 2.3mph; 15 sec walk, 10 sec hold, did 3 walking and 3 hold per arm per set. "/>
    <x v="4"/>
    <s v="2026-04-24T19:07:52.357Z"/>
    <x v="0"/>
  </r>
  <r>
    <s v="E-20260424-1307"/>
    <s v="S-20260424-01"/>
    <x v="10"/>
    <n v="3"/>
    <n v="75"/>
    <m/>
    <n v="51.6"/>
    <m/>
    <m/>
    <m/>
    <m/>
    <m/>
    <m/>
    <m/>
    <s v="This is an awkward setup standing on the treadmill railing for 10 q 15 walking; 2.3mph; 15 sec walk, 10 sec hold, did 3 walking and 3 hold per arm per set. "/>
    <x v="4"/>
    <s v="2026-04-24T19:10:46.301Z"/>
    <x v="0"/>
  </r>
  <r>
    <s v="E-20260424-1308"/>
    <s v="S-20260424-01"/>
    <x v="24"/>
    <n v="1"/>
    <n v="75"/>
    <n v="8"/>
    <m/>
    <m/>
    <m/>
    <n v="2"/>
    <n v="1"/>
    <n v="2"/>
    <s v="2"/>
    <m/>
    <s v="Tempo 2-1-2; RIR 2"/>
    <x v="4"/>
    <s v="2026-04-24T19:13:40.293Z"/>
    <x v="1"/>
  </r>
  <r>
    <s v="E-20260424-1309"/>
    <s v="S-20260424-01"/>
    <x v="24"/>
    <n v="2"/>
    <n v="75"/>
    <n v="8"/>
    <m/>
    <m/>
    <m/>
    <n v="2"/>
    <n v="1"/>
    <n v="2"/>
    <s v="2-1"/>
    <m/>
    <s v="Tempo 2-1-2; RIR 2-1"/>
    <x v="4"/>
    <s v="2026-04-24T19:15:29.227Z"/>
    <x v="1"/>
  </r>
  <r>
    <s v="E-20260424-1310"/>
    <s v="S-20260424-01"/>
    <x v="24"/>
    <n v="3"/>
    <n v="75"/>
    <n v="7"/>
    <m/>
    <m/>
    <m/>
    <n v="2"/>
    <n v="1"/>
    <n v="2"/>
    <s v="1"/>
    <m/>
    <s v="Tempo 2-1-2; RIR 1"/>
    <x v="4"/>
    <s v="2026-04-24T19:17:24.291Z"/>
    <x v="1"/>
  </r>
  <r>
    <s v="E-20260424-1311"/>
    <s v="S-20260424-01"/>
    <x v="24"/>
    <n v="4"/>
    <n v="75"/>
    <n v="7"/>
    <m/>
    <m/>
    <m/>
    <n v="2"/>
    <n v="1"/>
    <n v="2"/>
    <s v="1"/>
    <m/>
    <s v="Tempo 2-1-2; RIR 1"/>
    <x v="4"/>
    <s v="2026-04-24T19:19:05.830Z"/>
    <x v="1"/>
  </r>
  <r>
    <s v="E-20260424-1312"/>
    <s v="S-20260424-01"/>
    <x v="27"/>
    <n v="1"/>
    <n v="145"/>
    <n v="11"/>
    <m/>
    <m/>
    <m/>
    <n v="2"/>
    <n v="1"/>
    <n v="2"/>
    <s v="2"/>
    <m/>
    <s v="Tempo 2-1-2; RIR 2; slight lean back removed any ant cap tightness 👍"/>
    <x v="4"/>
    <s v="2026-04-24T19:23:22.694Z"/>
    <x v="1"/>
  </r>
  <r>
    <s v="E-20260424-1313"/>
    <s v="S-20260424-01"/>
    <x v="27"/>
    <n v="2"/>
    <n v="150"/>
    <n v="11"/>
    <m/>
    <m/>
    <m/>
    <n v="2"/>
    <n v="1"/>
    <n v="2"/>
    <s v="2-1"/>
    <m/>
    <s v="Tempo 2-1-2; RIR 2-1; slight lean back removed any ant cap tightness 👍"/>
    <x v="4"/>
    <s v="2026-04-24T19:26:14.050Z"/>
    <x v="1"/>
  </r>
  <r>
    <s v="E-20260424-1314"/>
    <s v="S-20260424-01"/>
    <x v="27"/>
    <n v="3"/>
    <n v="170"/>
    <n v="10"/>
    <m/>
    <m/>
    <m/>
    <n v="2"/>
    <n v="1"/>
    <n v="2"/>
    <s v="1"/>
    <m/>
    <s v="85 plate on high pulley; Tempo 2-1-2; RIR 1; slight lean back removed any ant cap tightness 👍"/>
    <x v="4"/>
    <s v="2026-04-24T19:29:59.100Z"/>
    <x v="1"/>
  </r>
  <r>
    <s v="E-20260424-1315"/>
    <s v="S-20260424-01"/>
    <x v="12"/>
    <n v="1"/>
    <n v="30"/>
    <n v="20"/>
    <m/>
    <m/>
    <m/>
    <n v="1"/>
    <n v="2"/>
    <n v="1"/>
    <s v="2+"/>
    <m/>
    <s v="Tempo 1-2-1; RIR 2+; "/>
    <x v="4"/>
    <s v="2026-04-24T19:32:38.333Z"/>
    <x v="1"/>
  </r>
  <r>
    <s v="E-20260424-1316"/>
    <s v="S-20260424-01"/>
    <x v="12"/>
    <n v="2"/>
    <n v="35"/>
    <n v="20"/>
    <m/>
    <m/>
    <m/>
    <n v="1"/>
    <n v="2"/>
    <n v="1"/>
    <s v="2+"/>
    <m/>
    <s v="Tempo 1-2-1; RIR 2+; "/>
    <x v="4"/>
    <s v="2026-04-24T19:35:05.283Z"/>
    <x v="1"/>
  </r>
  <r>
    <s v="E-20260424-1317"/>
    <s v="S-20260424-01"/>
    <x v="12"/>
    <n v="3"/>
    <n v="35"/>
    <n v="20"/>
    <m/>
    <m/>
    <m/>
    <n v="1"/>
    <n v="2"/>
    <n v="1"/>
    <s v="2+"/>
    <m/>
    <s v="Tempo 1-2-1; RIR 2+; "/>
    <x v="4"/>
    <s v="2026-04-24T19:37:35.199Z"/>
    <x v="1"/>
  </r>
  <r>
    <s v="E-20260424-1318"/>
    <s v="S-20260424-01"/>
    <x v="31"/>
    <n v="1"/>
    <n v="30"/>
    <n v="10"/>
    <m/>
    <m/>
    <m/>
    <n v="2"/>
    <n v="1"/>
    <n v="2"/>
    <s v="2-1"/>
    <m/>
    <s v="Tempo 2-1-2; RIR 2-1"/>
    <x v="4"/>
    <s v="2026-04-24T19:40:46.909Z"/>
    <x v="2"/>
  </r>
  <r>
    <s v="E-20260424-1319"/>
    <s v="S-20260424-01"/>
    <x v="31"/>
    <n v="2"/>
    <n v="30"/>
    <n v="8"/>
    <m/>
    <m/>
    <m/>
    <n v="2"/>
    <n v="1"/>
    <n v="2"/>
    <s v="1"/>
    <m/>
    <s v="Tempo 2-1-2; RIR 1"/>
    <x v="4"/>
    <s v="2026-04-24T19:42:41.386Z"/>
    <x v="2"/>
  </r>
  <r>
    <s v="E-20260424-1320"/>
    <s v="S-20260424-01"/>
    <x v="31"/>
    <n v="3"/>
    <n v="30"/>
    <n v="7"/>
    <m/>
    <m/>
    <m/>
    <n v="2"/>
    <n v="1"/>
    <n v="2"/>
    <s v="1-0"/>
    <m/>
    <s v="Tempo 2-1-2; RIR 1-0; "/>
    <x v="4"/>
    <s v="2026-04-24T19:45:37.790Z"/>
    <x v="2"/>
  </r>
  <r>
    <s v="E-20260424-1321"/>
    <s v="S-20260424-01"/>
    <x v="65"/>
    <n v="1"/>
    <n v="75"/>
    <m/>
    <n v="60"/>
    <m/>
    <m/>
    <m/>
    <m/>
    <m/>
    <m/>
    <m/>
    <m/>
    <x v="4"/>
    <s v="2026-04-24T19:49:03.929Z"/>
    <x v="0"/>
  </r>
  <r>
    <s v="E-20260424-1322"/>
    <s v="S-20260424-01"/>
    <x v="65"/>
    <n v="2"/>
    <n v="75"/>
    <m/>
    <n v="49.8"/>
    <m/>
    <m/>
    <m/>
    <m/>
    <m/>
    <m/>
    <m/>
    <s v="50/60=0.833 "/>
    <x v="4"/>
    <s v="2026-04-24T19:51:54.327Z"/>
    <x v="0"/>
  </r>
  <r>
    <s v="E-20260424-1323"/>
    <s v="S-20260424-01"/>
    <x v="65"/>
    <n v="3"/>
    <n v="75"/>
    <m/>
    <n v="55.2"/>
    <m/>
    <m/>
    <m/>
    <m/>
    <m/>
    <m/>
    <m/>
    <s v="55/60=0.917 "/>
    <x v="4"/>
    <s v="2026-04-24T19:55:08.516Z"/>
    <x v="0"/>
  </r>
  <r>
    <s v="E-20260424-1324"/>
    <s v="S-20260424-01"/>
    <x v="32"/>
    <n v="2"/>
    <m/>
    <m/>
    <n v="240"/>
    <n v="1.04"/>
    <s v="km"/>
    <m/>
    <m/>
    <m/>
    <m/>
    <m/>
    <m/>
    <x v="4"/>
    <s v="2026-04-24T20:01:44.875Z"/>
    <x v="1"/>
  </r>
  <r>
    <s v="E-20260425-1325"/>
    <s v="S-20260425-01"/>
    <x v="32"/>
    <n v="1"/>
    <m/>
    <m/>
    <n v="300"/>
    <n v="1.34"/>
    <s v="km"/>
    <m/>
    <m/>
    <m/>
    <m/>
    <m/>
    <s v="Warmup "/>
    <x v="4"/>
    <s v="2026-04-25T15:28:54.824Z"/>
    <x v="1"/>
  </r>
  <r>
    <s v="E-20260425-1326"/>
    <s v="S-20260425-01"/>
    <x v="14"/>
    <n v="1"/>
    <n v="45"/>
    <n v="15"/>
    <m/>
    <m/>
    <m/>
    <n v="2"/>
    <n v="1"/>
    <n v="2"/>
    <s v="1"/>
    <m/>
    <s v="Tempo 2-1-2; RIR 1; alternate 11-15"/>
    <x v="4"/>
    <s v="2026-04-25T15:37:57.112Z"/>
    <x v="2"/>
  </r>
  <r>
    <s v="E-20260425-1327"/>
    <s v="S-20260425-01"/>
    <x v="14"/>
    <n v="2"/>
    <n v="45"/>
    <n v="12"/>
    <m/>
    <m/>
    <m/>
    <n v="2"/>
    <n v="1"/>
    <n v="2"/>
    <s v="1"/>
    <m/>
    <s v="Tempo 2-1-2; RIR 1; alternate 8-12"/>
    <x v="4"/>
    <s v="2026-04-25T15:40:15.598Z"/>
    <x v="2"/>
  </r>
  <r>
    <s v="E-20260425-1328"/>
    <s v="S-20260425-01"/>
    <x v="14"/>
    <n v="3"/>
    <n v="45"/>
    <n v="15"/>
    <m/>
    <m/>
    <m/>
    <n v="2"/>
    <n v="1"/>
    <n v="2"/>
    <s v="1"/>
    <m/>
    <s v="Tempo 2-1-2; RIR 1; alternate 8-12"/>
    <x v="4"/>
    <s v="2026-04-25T15:42:42.585Z"/>
    <x v="2"/>
  </r>
  <r>
    <s v="E-20260425-1329"/>
    <s v="S-20260425-01"/>
    <x v="21"/>
    <n v="1"/>
    <n v="50"/>
    <n v="12"/>
    <m/>
    <m/>
    <m/>
    <n v="2"/>
    <n v="1"/>
    <n v="2"/>
    <s v="2"/>
    <m/>
    <s v="Tempo 2-1-2; RIR 2"/>
    <x v="4"/>
    <s v="2026-04-25T15:45:33.228Z"/>
    <x v="4"/>
  </r>
  <r>
    <s v="E-20260425-1330"/>
    <s v="S-20260425-01"/>
    <x v="21"/>
    <n v="2"/>
    <n v="50"/>
    <n v="12"/>
    <m/>
    <m/>
    <m/>
    <n v="2"/>
    <n v="1"/>
    <n v="2"/>
    <s v="2"/>
    <m/>
    <s v="Tempo 2-1-2; RIR 2; tempo might have been closer to 2-1-4 as I’ve noticed I am very slowly controlling the eccentric when performing rope push downs. "/>
    <x v="4"/>
    <s v="2026-04-25T15:48:16.632Z"/>
    <x v="4"/>
  </r>
  <r>
    <s v="E-20260425-1331"/>
    <s v="S-20260425-01"/>
    <x v="21"/>
    <n v="3"/>
    <n v="50"/>
    <n v="10"/>
    <m/>
    <m/>
    <m/>
    <n v="2"/>
    <n v="1"/>
    <n v="3"/>
    <s v="1"/>
    <m/>
    <s v="Tempo 2-1-3; RIR 1; full squeeze for a sec or two on 10"/>
    <x v="4"/>
    <s v="2026-04-25T15:50:45.799Z"/>
    <x v="4"/>
  </r>
  <r>
    <s v="E-20260425-1332"/>
    <s v="S-20260425-01"/>
    <x v="21"/>
    <n v="4"/>
    <n v="50"/>
    <n v="8"/>
    <m/>
    <m/>
    <m/>
    <n v="2"/>
    <n v="1"/>
    <n v="3"/>
    <s v="1"/>
    <m/>
    <s v="Tempo 2-1-3; RIR 1; full squeeze for a sec or two on 10"/>
    <x v="4"/>
    <s v="2026-04-25T15:53:07.471Z"/>
    <x v="4"/>
  </r>
  <r>
    <s v="E-20260425-1333"/>
    <s v="S-20260425-01"/>
    <x v="30"/>
    <n v="1"/>
    <n v="12.5"/>
    <n v="9"/>
    <m/>
    <m/>
    <m/>
    <n v="3"/>
    <n v="1"/>
    <n v="3"/>
    <s v="2"/>
    <m/>
    <s v="Tempo 3-1-3; RIR 2; did not allow myself to tap an assist"/>
    <x v="4"/>
    <s v="2026-04-25T15:55:25.420Z"/>
    <x v="4"/>
  </r>
  <r>
    <s v="E-20260425-1334"/>
    <s v="S-20260425-01"/>
    <x v="30"/>
    <n v="2"/>
    <n v="12.5"/>
    <n v="10"/>
    <m/>
    <m/>
    <m/>
    <n v="3"/>
    <n v="1"/>
    <n v="3"/>
    <s v="2"/>
    <m/>
    <s v="Tempo 3-1-3; RIR 2; did not allow myself to tap an assist"/>
    <x v="4"/>
    <s v="2026-04-25T15:58:01.574Z"/>
    <x v="4"/>
  </r>
  <r>
    <s v="E-20260425-1335"/>
    <s v="S-20260425-01"/>
    <x v="30"/>
    <n v="3"/>
    <n v="12.5"/>
    <n v="10"/>
    <m/>
    <m/>
    <m/>
    <n v="3"/>
    <n v="1"/>
    <n v="3"/>
    <s v="2"/>
    <m/>
    <s v="Tempo 3-1-3; RIR 2; did not allow myself to tap an assist"/>
    <x v="4"/>
    <s v="2026-04-25T16:01:01.990Z"/>
    <x v="4"/>
  </r>
  <r>
    <s v="E-20260425-1336"/>
    <s v="S-20260425-01"/>
    <x v="31"/>
    <n v="1"/>
    <n v="30"/>
    <n v="10"/>
    <m/>
    <m/>
    <m/>
    <n v="2"/>
    <n v="1"/>
    <n v="2"/>
    <s v="2"/>
    <m/>
    <s v="Tempo 2-1-2; RIR 2"/>
    <x v="4"/>
    <s v="2026-04-25T16:04:21.721Z"/>
    <x v="2"/>
  </r>
  <r>
    <s v="E-20260425-1337"/>
    <s v="S-20260425-01"/>
    <x v="31"/>
    <n v="2"/>
    <n v="30"/>
    <n v="9"/>
    <m/>
    <m/>
    <m/>
    <n v="2"/>
    <n v="1"/>
    <n v="2"/>
    <s v="2-1"/>
    <m/>
    <s v="Tempo 2-1-2; RIR 2-1"/>
    <x v="4"/>
    <s v="2026-04-25T16:06:36.726Z"/>
    <x v="2"/>
  </r>
  <r>
    <s v="E-20260425-1338"/>
    <s v="S-20260425-01"/>
    <x v="31"/>
    <n v="3"/>
    <n v="30"/>
    <n v="7"/>
    <m/>
    <m/>
    <m/>
    <m/>
    <m/>
    <m/>
    <m/>
    <m/>
    <s v="Sorry. Did fully extended partials for 8,9,10th rep on last set. Was feeling good. "/>
    <x v="4"/>
    <s v="2026-04-25T16:10:32.788Z"/>
    <x v="2"/>
  </r>
  <r>
    <s v="E-20260425-1339"/>
    <s v="S-20260425-01"/>
    <x v="42"/>
    <n v="1"/>
    <n v="10"/>
    <n v="15"/>
    <m/>
    <m/>
    <m/>
    <m/>
    <m/>
    <m/>
    <m/>
    <m/>
    <s v="Tried with bent elbow w focus on pulling humerus up with delta; is this okay? "/>
    <x v="4"/>
    <s v="2026-04-25T16:12:33.647Z"/>
    <x v="3"/>
  </r>
  <r>
    <s v="E-20260425-1340"/>
    <s v="S-20260425-01"/>
    <x v="42"/>
    <n v="2"/>
    <n v="10"/>
    <n v="15"/>
    <m/>
    <m/>
    <m/>
    <m/>
    <m/>
    <m/>
    <m/>
    <m/>
    <s v="Arms more fully extended but did a slight pronation at top which felt good on my right side 👍"/>
    <x v="4"/>
    <s v="2026-04-25T16:14:46.155Z"/>
    <x v="3"/>
  </r>
  <r>
    <s v="E-20260425-1341"/>
    <s v="S-20260425-01"/>
    <x v="42"/>
    <n v="3"/>
    <n v="10"/>
    <n v="15"/>
    <m/>
    <m/>
    <m/>
    <m/>
    <m/>
    <m/>
    <m/>
    <m/>
    <s v="Arms more fully extended but did a slight pronation at top which felt good on my right side 👍"/>
    <x v="4"/>
    <s v="2026-04-25T16:16:38.545Z"/>
    <x v="3"/>
  </r>
  <r>
    <s v="E-20260425-1342"/>
    <s v="S-20260425-01"/>
    <x v="18"/>
    <n v="1"/>
    <n v="150"/>
    <m/>
    <n v="60"/>
    <m/>
    <m/>
    <m/>
    <m/>
    <m/>
    <m/>
    <m/>
    <m/>
    <x v="4"/>
    <s v="2026-04-25T16:21:35.773Z"/>
    <x v="0"/>
  </r>
  <r>
    <s v="E-20260425-1343"/>
    <s v="S-20260425-01"/>
    <x v="18"/>
    <n v="2"/>
    <n v="150"/>
    <m/>
    <n v="52.2"/>
    <m/>
    <m/>
    <m/>
    <m/>
    <m/>
    <m/>
    <m/>
    <m/>
    <x v="4"/>
    <s v="2026-04-25T16:23:40.055Z"/>
    <x v="0"/>
  </r>
  <r>
    <s v="E-20260425-1344"/>
    <s v="S-20260425-01"/>
    <x v="18"/>
    <n v="3"/>
    <n v="150"/>
    <m/>
    <n v="54"/>
    <m/>
    <m/>
    <m/>
    <m/>
    <m/>
    <m/>
    <m/>
    <m/>
    <x v="4"/>
    <s v="2026-04-25T16:23:50.861Z"/>
    <x v="0"/>
  </r>
  <r>
    <s v="E-20260425-1345"/>
    <s v="S-20260425-01"/>
    <x v="32"/>
    <n v="2"/>
    <m/>
    <m/>
    <n v="300"/>
    <n v="1.32"/>
    <s v="km"/>
    <m/>
    <m/>
    <m/>
    <m/>
    <m/>
    <s v="Cool down"/>
    <x v="4"/>
    <s v="2026-04-25T16:32:29.786Z"/>
    <x v="1"/>
  </r>
  <r>
    <s v="E-20260427-1346"/>
    <s v="S-20260427-01"/>
    <x v="32"/>
    <n v="1"/>
    <m/>
    <m/>
    <n v="300"/>
    <n v="1.34"/>
    <s v="km"/>
    <m/>
    <m/>
    <m/>
    <m/>
    <m/>
    <s v="Warmup"/>
    <x v="4"/>
    <s v="2026-04-27T14:57:30.318Z"/>
    <x v="1"/>
  </r>
  <r>
    <s v="E-20260427-1347"/>
    <s v="S-20260427-01"/>
    <x v="34"/>
    <n v="1"/>
    <n v="150"/>
    <n v="8"/>
    <m/>
    <m/>
    <m/>
    <n v="3"/>
    <n v="1"/>
    <n v="1"/>
    <s v="2"/>
    <m/>
    <s v="Tempo 3-1-1; RIR 2"/>
    <x v="4"/>
    <s v="2026-04-27T15:04:31.546Z"/>
    <x v="7"/>
  </r>
  <r>
    <s v="E-20260427-1348"/>
    <s v="S-20260427-01"/>
    <x v="34"/>
    <n v="2"/>
    <n v="150"/>
    <n v="8"/>
    <m/>
    <m/>
    <m/>
    <n v="3"/>
    <n v="1"/>
    <n v="1"/>
    <s v="2"/>
    <m/>
    <s v="Tempo 3-1-1; RIR 2"/>
    <x v="4"/>
    <s v="2026-04-27T15:06:21.544Z"/>
    <x v="7"/>
  </r>
  <r>
    <s v="E-20260427-1349"/>
    <s v="S-20260427-01"/>
    <x v="34"/>
    <n v="3"/>
    <n v="150"/>
    <n v="8"/>
    <m/>
    <m/>
    <m/>
    <n v="3"/>
    <n v="1"/>
    <n v="1"/>
    <s v="2"/>
    <m/>
    <s v="Tempo 3-1-1; RIR 2"/>
    <x v="4"/>
    <s v="2026-04-27T15:08:25.563Z"/>
    <x v="7"/>
  </r>
  <r>
    <s v="E-20260427-1350"/>
    <s v="S-20260427-01"/>
    <x v="34"/>
    <n v="4"/>
    <n v="150"/>
    <n v="9"/>
    <m/>
    <m/>
    <m/>
    <n v="3"/>
    <n v="1"/>
    <n v="1"/>
    <s v="2-1"/>
    <m/>
    <s v="Tempo 3-1-1; RIR 2-1; "/>
    <x v="4"/>
    <s v="2026-04-27T15:10:43.080Z"/>
    <x v="7"/>
  </r>
  <r>
    <s v="E-20260427-1351"/>
    <s v="S-20260427-01"/>
    <x v="46"/>
    <n v="1"/>
    <n v="50"/>
    <n v="8"/>
    <m/>
    <m/>
    <m/>
    <n v="2"/>
    <n v="1"/>
    <n v="2"/>
    <s v="2"/>
    <m/>
    <s v="Tempo 2-1-2; RIR 2; no posterior chain tightness today"/>
    <x v="4"/>
    <s v="2026-04-27T15:14:00.539Z"/>
    <x v="7"/>
  </r>
  <r>
    <s v="E-20260427-1352"/>
    <s v="S-20260427-01"/>
    <x v="46"/>
    <n v="2"/>
    <n v="50"/>
    <n v="8"/>
    <m/>
    <m/>
    <m/>
    <n v="2"/>
    <n v="1"/>
    <n v="2"/>
    <s v="2"/>
    <m/>
    <s v="Tempo 2-1-2; RIR 2; no posterior chain tightness today"/>
    <x v="4"/>
    <s v="2026-04-27T15:16:20.030Z"/>
    <x v="7"/>
  </r>
  <r>
    <s v="E-20260427-1353"/>
    <s v="S-20260427-01"/>
    <x v="46"/>
    <n v="3"/>
    <n v="50"/>
    <n v="8"/>
    <m/>
    <m/>
    <m/>
    <n v="2"/>
    <n v="1"/>
    <n v="2"/>
    <s v="2"/>
    <m/>
    <s v="Tempo 2-1-2; RIR 2; no posterior chain tightness today"/>
    <x v="4"/>
    <s v="2026-04-27T15:20:03.149Z"/>
    <x v="7"/>
  </r>
  <r>
    <s v="E-20260427-1354"/>
    <s v="S-20260427-01"/>
    <x v="24"/>
    <n v="1"/>
    <n v="75"/>
    <n v="8"/>
    <m/>
    <m/>
    <m/>
    <n v="2"/>
    <n v="1"/>
    <n v="2"/>
    <s v="2"/>
    <m/>
    <s v="Tempo 2-1-2; RIR 2"/>
    <x v="4"/>
    <s v="2026-04-27T15:21:54.330Z"/>
    <x v="1"/>
  </r>
  <r>
    <s v="E-20260427-1355"/>
    <s v="S-20260427-01"/>
    <x v="24"/>
    <n v="2"/>
    <n v="75"/>
    <n v="8"/>
    <m/>
    <m/>
    <m/>
    <n v="2"/>
    <n v="1"/>
    <n v="2"/>
    <s v="2"/>
    <m/>
    <s v="Tempo 2-1-2; RIR 2"/>
    <x v="4"/>
    <s v="2026-04-27T15:23:51.487Z"/>
    <x v="1"/>
  </r>
  <r>
    <s v="E-20260427-1356"/>
    <s v="S-20260427-01"/>
    <x v="24"/>
    <n v="3"/>
    <n v="75"/>
    <n v="8"/>
    <m/>
    <m/>
    <m/>
    <n v="2"/>
    <n v="1"/>
    <n v="2"/>
    <s v="2-1"/>
    <m/>
    <s v="Tempo 2-1-2; RIR 2-1"/>
    <x v="4"/>
    <s v="2026-04-27T15:25:45.376Z"/>
    <x v="1"/>
  </r>
  <r>
    <s v="E-20260427-1357"/>
    <s v="S-20260427-01"/>
    <x v="24"/>
    <n v="4"/>
    <n v="75"/>
    <n v="8"/>
    <m/>
    <m/>
    <m/>
    <n v="2"/>
    <n v="1"/>
    <n v="2"/>
    <s v="2-1"/>
    <m/>
    <s v="Tempo 2-1-2; RIR 2-1; good squeeze on 8"/>
    <x v="4"/>
    <s v="2026-04-27T15:27:44.214Z"/>
    <x v="1"/>
  </r>
  <r>
    <s v="E-20260427-1358"/>
    <s v="S-20260427-01"/>
    <x v="27"/>
    <n v="1"/>
    <n v="150"/>
    <n v="12"/>
    <m/>
    <m/>
    <m/>
    <n v="2"/>
    <n v="1"/>
    <n v="2"/>
    <s v="2"/>
    <m/>
    <s v="Tempo 2-1-2; RIR 2; slight lean back for best arm path for ant. shoulder"/>
    <x v="4"/>
    <s v="2026-04-27T15:32:29.106Z"/>
    <x v="1"/>
  </r>
  <r>
    <s v="E-20260427-1359"/>
    <s v="S-20260427-01"/>
    <x v="27"/>
    <n v="2"/>
    <n v="150"/>
    <n v="11"/>
    <m/>
    <m/>
    <m/>
    <n v="2"/>
    <n v="1"/>
    <n v="2"/>
    <s v="1"/>
    <m/>
    <s v="Tempo 2-1-2; RIR 1; slight lean back for best arm path for ant. shoulder"/>
    <x v="4"/>
    <s v="2026-04-27T15:35:08.061Z"/>
    <x v="1"/>
  </r>
  <r>
    <s v="E-20260427-1360"/>
    <s v="S-20260427-01"/>
    <x v="27"/>
    <n v="3"/>
    <n v="150"/>
    <n v="10"/>
    <m/>
    <m/>
    <m/>
    <n v="2"/>
    <n v="1"/>
    <n v="2"/>
    <s v="1"/>
    <m/>
    <s v="Tempo 2-1-2; RIR 1; slight lean back for best arm path for ant. shoulder"/>
    <x v="4"/>
    <s v="2026-04-27T15:38:21.326Z"/>
    <x v="1"/>
  </r>
  <r>
    <s v="E-20260427-1361"/>
    <s v="S-20260427-01"/>
    <x v="10"/>
    <n v="1"/>
    <n v="75"/>
    <m/>
    <n v="49.8"/>
    <m/>
    <m/>
    <m/>
    <m/>
    <m/>
    <m/>
    <m/>
    <s v="2.3mph; 0 incline; 15 sec walk 10 sec standstill for as long as possible"/>
    <x v="4"/>
    <s v="2026-04-27T15:43:34.684Z"/>
    <x v="0"/>
  </r>
  <r>
    <s v="E-20260427-1362"/>
    <s v="S-20260427-01"/>
    <x v="10"/>
    <n v="2"/>
    <n v="75"/>
    <m/>
    <n v="49.8"/>
    <m/>
    <m/>
    <m/>
    <m/>
    <m/>
    <m/>
    <m/>
    <s v="2.3mph; 0 incline; 15 sec walk 10 sec standstill for as long as possible"/>
    <x v="4"/>
    <s v="2026-04-27T15:46:09.265Z"/>
    <x v="0"/>
  </r>
  <r>
    <s v="E-20260427-1363"/>
    <s v="S-20260427-01"/>
    <x v="10"/>
    <n v="3"/>
    <n v="75"/>
    <m/>
    <n v="49.8"/>
    <m/>
    <m/>
    <m/>
    <m/>
    <m/>
    <m/>
    <m/>
    <s v="2.3mph; 0 incline; 15 sec walk 10 sec standstill for as long as possible"/>
    <x v="4"/>
    <s v="2026-04-27T15:49:23.144Z"/>
    <x v="0"/>
  </r>
  <r>
    <s v="E-20260427-1364"/>
    <s v="S-20260427-01"/>
    <x v="32"/>
    <n v="2"/>
    <m/>
    <m/>
    <n v="225"/>
    <n v="1"/>
    <s v="km"/>
    <m/>
    <m/>
    <m/>
    <m/>
    <m/>
    <s v="Cool down"/>
    <x v="4"/>
    <s v="2026-04-27T15:55:59.399Z"/>
    <x v="1"/>
  </r>
  <r>
    <s v="E-20260428-1365"/>
    <s v="S-20260428-01"/>
    <x v="50"/>
    <n v="1"/>
    <n v="0"/>
    <n v="12"/>
    <m/>
    <m/>
    <m/>
    <m/>
    <m/>
    <m/>
    <m/>
    <m/>
    <m/>
    <x v="4"/>
    <s v="2026-04-28T20:49:33.822Z"/>
    <x v="3"/>
  </r>
  <r>
    <s v="E-20260428-1366"/>
    <s v="S-20260428-01"/>
    <x v="51"/>
    <n v="1"/>
    <n v="20"/>
    <n v="10"/>
    <m/>
    <m/>
    <m/>
    <m/>
    <m/>
    <m/>
    <m/>
    <m/>
    <m/>
    <x v="4"/>
    <s v="2026-04-28T20:49:41.985Z"/>
    <x v="5"/>
  </r>
  <r>
    <s v="E-20260428-1367"/>
    <s v="S-20260428-01"/>
    <x v="52"/>
    <n v="1"/>
    <n v="0"/>
    <n v="12"/>
    <m/>
    <m/>
    <m/>
    <m/>
    <m/>
    <m/>
    <m/>
    <m/>
    <m/>
    <x v="4"/>
    <s v="2026-04-28T20:49:46.625Z"/>
    <x v="5"/>
  </r>
  <r>
    <s v="E-20260428-1368"/>
    <s v="S-20260428-01"/>
    <x v="5"/>
    <n v="1"/>
    <n v="60"/>
    <n v="8"/>
    <m/>
    <m/>
    <m/>
    <n v="3"/>
    <n v="1"/>
    <n v="1"/>
    <s v="2-1"/>
    <m/>
    <s v="Tempo 3-1-1; RIR 2-1; Thicker, wider dbs at LI Marriott"/>
    <x v="4"/>
    <s v="2026-04-28T20:51:51.742Z"/>
    <x v="3"/>
  </r>
  <r>
    <s v="E-20260428-1369"/>
    <s v="S-20260428-01"/>
    <x v="5"/>
    <n v="2"/>
    <n v="60"/>
    <n v="7"/>
    <m/>
    <m/>
    <m/>
    <n v="3"/>
    <n v="1"/>
    <n v="1"/>
    <s v="2-1"/>
    <m/>
    <s v="Tempo 3-1-1; RIR 2-1; Thicker, wider dbs at LI Marriott"/>
    <x v="4"/>
    <s v="2026-04-28T20:54:02.311Z"/>
    <x v="3"/>
  </r>
  <r>
    <s v="E-20260428-1370"/>
    <s v="S-20260428-01"/>
    <x v="5"/>
    <n v="3"/>
    <n v="60"/>
    <n v="6"/>
    <m/>
    <m/>
    <m/>
    <n v="3"/>
    <n v="1"/>
    <n v="1"/>
    <s v="1"/>
    <m/>
    <s v="Tempo 3-1-1; RIR 1; Thicker, wider dbs at LI Marriott"/>
    <x v="4"/>
    <s v="2026-04-28T20:56:42.371Z"/>
    <x v="3"/>
  </r>
  <r>
    <s v="E-20260428-1371"/>
    <s v="S-20260428-01"/>
    <x v="5"/>
    <n v="4"/>
    <n v="60"/>
    <n v="7"/>
    <m/>
    <m/>
    <m/>
    <n v="3"/>
    <n v="1"/>
    <n v="1"/>
    <s v="1"/>
    <m/>
    <s v="Tempo 3-1-1; RIR 1; Thicker, wider dbs at LI Marriott"/>
    <x v="4"/>
    <s v="2026-04-28T20:59:56.454Z"/>
    <x v="3"/>
  </r>
  <r>
    <s v="E-20260428-1372"/>
    <s v="S-20260428-01"/>
    <x v="37"/>
    <n v="1"/>
    <n v="60"/>
    <n v="12"/>
    <m/>
    <m/>
    <m/>
    <n v="2"/>
    <n v="1"/>
    <n v="2"/>
    <s v="2"/>
    <m/>
    <s v="Bench at ~30 degrees; tempo 2-1-2; RIR 2"/>
    <x v="4"/>
    <s v="2026-04-28T21:02:12.635Z"/>
    <x v="3"/>
  </r>
  <r>
    <s v="E-20260428-1373"/>
    <s v="S-20260428-01"/>
    <x v="37"/>
    <n v="2"/>
    <n v="60"/>
    <n v="10"/>
    <m/>
    <m/>
    <m/>
    <n v="2"/>
    <n v="1"/>
    <n v="2"/>
    <s v="2"/>
    <m/>
    <s v="Bench at ~30 degrees; tempo 2-1-2; RIR 2"/>
    <x v="4"/>
    <s v="2026-04-28T21:04:47.838Z"/>
    <x v="3"/>
  </r>
  <r>
    <s v="E-20260428-1374"/>
    <s v="S-20260428-01"/>
    <x v="37"/>
    <n v="3"/>
    <n v="60"/>
    <n v="12"/>
    <m/>
    <m/>
    <m/>
    <n v="2"/>
    <n v="1"/>
    <n v="2"/>
    <s v="2"/>
    <m/>
    <s v="No 35’s available; Bench at ~30 degrees; tempo 2-1-2; RIR 2"/>
    <x v="4"/>
    <s v="2026-04-28T21:07:27.233Z"/>
    <x v="3"/>
  </r>
  <r>
    <s v="E-20260428-1375"/>
    <s v="S-20260428-01"/>
    <x v="7"/>
    <n v="1"/>
    <n v="30"/>
    <n v="8"/>
    <m/>
    <m/>
    <m/>
    <n v="3"/>
    <n v="1"/>
    <n v="2"/>
    <s v="2+"/>
    <m/>
    <s v="Tempo 3-1-2; RIR 2+; 35s and 40s taken; used 30 with these longer dbs for set 1"/>
    <x v="4"/>
    <s v="2026-04-28T21:10:23.879Z"/>
    <x v="3"/>
  </r>
  <r>
    <s v="E-20260428-1376"/>
    <s v="S-20260428-01"/>
    <x v="7"/>
    <n v="2"/>
    <n v="40"/>
    <n v="8"/>
    <m/>
    <m/>
    <m/>
    <n v="3"/>
    <n v="1"/>
    <n v="2"/>
    <s v="2"/>
    <m/>
    <s v="Tempo 3-1-2; RIR 2"/>
    <x v="4"/>
    <s v="2026-04-28T21:13:42.541Z"/>
    <x v="3"/>
  </r>
  <r>
    <s v="E-20260428-1377"/>
    <s v="S-20260428-01"/>
    <x v="7"/>
    <n v="3"/>
    <n v="45"/>
    <n v="5"/>
    <m/>
    <m/>
    <m/>
    <n v="3"/>
    <n v="1"/>
    <n v="2"/>
    <s v="2-1"/>
    <m/>
    <s v="Tempo 3-1-2; RIR 2-1; the width/height of the 45s is tough!"/>
    <x v="4"/>
    <s v="2026-04-28T21:16:30.707Z"/>
    <x v="3"/>
  </r>
  <r>
    <s v="E-20260428-1378"/>
    <s v="S-20260428-01"/>
    <x v="21"/>
    <n v="1"/>
    <n v="50"/>
    <n v="12"/>
    <m/>
    <m/>
    <m/>
    <n v="2"/>
    <n v="1"/>
    <n v="2"/>
    <s v="2"/>
    <m/>
    <s v="Tempo 2-1-2; RIR 2"/>
    <x v="4"/>
    <s v="2026-04-28T21:20:49.958Z"/>
    <x v="4"/>
  </r>
  <r>
    <s v="E-20260428-1379"/>
    <s v="S-20260428-01"/>
    <x v="21"/>
    <n v="2"/>
    <n v="50"/>
    <n v="10"/>
    <m/>
    <m/>
    <m/>
    <n v="2"/>
    <n v="1"/>
    <n v="2"/>
    <s v="2"/>
    <m/>
    <s v="Tempo 2-1-2; RIR 2"/>
    <x v="4"/>
    <s v="2026-04-28T21:22:37.679Z"/>
    <x v="4"/>
  </r>
  <r>
    <s v="E-20260428-1380"/>
    <s v="S-20260428-01"/>
    <x v="21"/>
    <n v="3"/>
    <n v="50"/>
    <n v="9"/>
    <m/>
    <m/>
    <m/>
    <n v="2"/>
    <n v="1"/>
    <n v="2"/>
    <s v="2-1"/>
    <m/>
    <s v="Tempo 2-1-2; RIR 2-1"/>
    <x v="4"/>
    <s v="2026-04-28T21:24:46.240Z"/>
    <x v="4"/>
  </r>
  <r>
    <s v="E-20260428-1381"/>
    <s v="S-20260428-01"/>
    <x v="21"/>
    <n v="4"/>
    <n v="50"/>
    <n v="8"/>
    <m/>
    <m/>
    <m/>
    <n v="2"/>
    <n v="1"/>
    <n v="2"/>
    <s v="2-1"/>
    <m/>
    <s v="Tempo 2-1-2; RIR 2-1"/>
    <x v="4"/>
    <s v="2026-04-28T21:27:06.092Z"/>
    <x v="4"/>
  </r>
  <r>
    <s v="E-20260428-1382"/>
    <s v="S-20260428-01"/>
    <x v="38"/>
    <n v="1"/>
    <n v="12.5"/>
    <n v="10"/>
    <m/>
    <m/>
    <m/>
    <n v="3"/>
    <n v="1"/>
    <n v="3"/>
    <s v="2"/>
    <m/>
    <s v="LI Marriott 25 plate; tempo 3-1-3; RIR 2"/>
    <x v="4"/>
    <s v="2026-04-28T21:30:15.304Z"/>
    <x v="4"/>
  </r>
  <r>
    <s v="E-20260428-1383"/>
    <s v="S-20260428-01"/>
    <x v="38"/>
    <n v="2"/>
    <n v="15"/>
    <n v="10"/>
    <m/>
    <m/>
    <m/>
    <n v="3"/>
    <n v="1"/>
    <n v="3"/>
    <s v="2"/>
    <m/>
    <s v="LI Marriott 30 plate; tempo 3-1-3; RIR 2"/>
    <x v="4"/>
    <s v="2026-04-28T21:33:04.133Z"/>
    <x v="4"/>
  </r>
  <r>
    <s v="E-20260428-1384"/>
    <s v="S-20260428-01"/>
    <x v="38"/>
    <n v="3"/>
    <n v="15"/>
    <n v="10"/>
    <m/>
    <m/>
    <m/>
    <n v="3"/>
    <n v="1"/>
    <n v="3"/>
    <s v="2"/>
    <m/>
    <s v="LI Marriott 30 plate; tempo 3-1-3; RIR 2"/>
    <x v="4"/>
    <s v="2026-04-28T21:36:26.605Z"/>
    <x v="4"/>
  </r>
  <r>
    <s v="E-20260428-1385"/>
    <s v="S-20260428-01"/>
    <x v="42"/>
    <n v="1"/>
    <n v="10"/>
    <n v="15"/>
    <m/>
    <m/>
    <m/>
    <n v="2"/>
    <n v="2"/>
    <n v="2"/>
    <s v="2"/>
    <m/>
    <s v="Tempo 2-2-2; RIR 2"/>
    <x v="4"/>
    <s v="2026-04-28T21:38:32.812Z"/>
    <x v="3"/>
  </r>
  <r>
    <s v="E-20260428-1386"/>
    <s v="S-20260428-01"/>
    <x v="42"/>
    <n v="2"/>
    <n v="10"/>
    <n v="15"/>
    <m/>
    <m/>
    <m/>
    <n v="2"/>
    <n v="2"/>
    <n v="2"/>
    <s v="2"/>
    <m/>
    <s v="Tempo 2-2-2; RIR 2"/>
    <x v="4"/>
    <s v="2026-04-28T21:40:57.942Z"/>
    <x v="3"/>
  </r>
  <r>
    <s v="E-20260428-1387"/>
    <s v="S-20260428-01"/>
    <x v="42"/>
    <n v="3"/>
    <n v="20"/>
    <n v="7"/>
    <m/>
    <m/>
    <m/>
    <n v="2"/>
    <n v="2"/>
    <n v="2"/>
    <s v="2"/>
    <s v="2026-04-28T21:41:06.992Z"/>
    <s v="Dropset; Tempo 2-2-2; RIR 2"/>
    <x v="4"/>
    <s v="2026-04-28T21:43:34.286Z"/>
    <x v="3"/>
  </r>
  <r>
    <s v="E-20260428-1388"/>
    <s v="S-20260428-01"/>
    <x v="42"/>
    <n v="4"/>
    <n v="10"/>
    <n v="8"/>
    <m/>
    <m/>
    <m/>
    <n v="2"/>
    <n v="2"/>
    <n v="2"/>
    <s v="2"/>
    <s v="2026-04-28T21:41:06.992Z"/>
    <s v="Dropset; Tempo 2-2-2; RIR 2"/>
    <x v="4"/>
    <s v="2026-04-28T21:43:37.666Z"/>
    <x v="3"/>
  </r>
  <r>
    <s v="E-20260428-1389"/>
    <s v="S-20260428-01"/>
    <x v="54"/>
    <n v="1"/>
    <n v="0"/>
    <n v="8"/>
    <m/>
    <m/>
    <m/>
    <m/>
    <m/>
    <m/>
    <m/>
    <s v="2026-04-28T21:45:17.747Z"/>
    <m/>
    <x v="4"/>
    <s v="2026-04-28T21:45:18.346Z"/>
    <x v="3"/>
  </r>
  <r>
    <s v="E-20260428-1390"/>
    <s v="S-20260428-01"/>
    <x v="53"/>
    <n v="1"/>
    <n v="0"/>
    <n v="8"/>
    <m/>
    <m/>
    <m/>
    <m/>
    <m/>
    <m/>
    <m/>
    <s v="2026-04-28T21:45:17.747Z"/>
    <m/>
    <x v="4"/>
    <s v="2026-04-28T21:46:00.032Z"/>
    <x v="3"/>
  </r>
  <r>
    <s v="E-20260428-1391"/>
    <s v="S-20260428-01"/>
    <x v="55"/>
    <n v="1"/>
    <m/>
    <m/>
    <n v="300"/>
    <n v="2.25"/>
    <s v="km"/>
    <m/>
    <m/>
    <m/>
    <m/>
    <m/>
    <s v="1.4miles=2.253 kilometers "/>
    <x v="4"/>
    <s v="2026-04-28T21:52:10.018Z"/>
    <x v="9"/>
  </r>
  <r>
    <s v="E-20260428-1392"/>
    <s v="S-20260428-01"/>
    <x v="55"/>
    <n v="2"/>
    <m/>
    <m/>
    <n v="300"/>
    <n v="2.25"/>
    <s v="km"/>
    <m/>
    <m/>
    <m/>
    <m/>
    <m/>
    <s v="1.4miles=2.253 kilometers "/>
    <x v="4"/>
    <s v="2026-04-28T21:52:12.462Z"/>
    <x v="9"/>
  </r>
  <r>
    <s v="E-20260429-1393"/>
    <s v="S-20260429-01"/>
    <x v="66"/>
    <n v="1"/>
    <m/>
    <m/>
    <n v="300"/>
    <n v="0.53"/>
    <s v="km"/>
    <m/>
    <m/>
    <m/>
    <m/>
    <m/>
    <s v="Warmup; 4mph, 1% incline; .33 miles= LI Marriott treadmill"/>
    <x v="4"/>
    <s v="2026-04-29T21:04:24.147Z"/>
    <x v="9"/>
  </r>
  <r>
    <s v="E-20260429-1394"/>
    <s v="S-20260429-01"/>
    <x v="10"/>
    <n v="1"/>
    <n v="75"/>
    <m/>
    <n v="60"/>
    <m/>
    <m/>
    <m/>
    <m/>
    <m/>
    <m/>
    <m/>
    <s v="Marriott dbs; 2.3 mph; 0 incline; 60s straight per arm (2min tot for set)"/>
    <x v="4"/>
    <s v="2026-04-29T21:09:20.852Z"/>
    <x v="0"/>
  </r>
  <r>
    <s v="E-20260429-1395"/>
    <s v="S-20260429-01"/>
    <x v="10"/>
    <n v="2"/>
    <n v="75"/>
    <m/>
    <n v="60"/>
    <m/>
    <m/>
    <m/>
    <m/>
    <m/>
    <m/>
    <m/>
    <s v="Marriott dbs; 2.3 mph; 0 incline; 60s straight per arm (2min tot for set)"/>
    <x v="4"/>
    <s v="2026-04-29T21:12:05.534Z"/>
    <x v="0"/>
  </r>
  <r>
    <s v="E-20260429-1396"/>
    <s v="S-20260429-01"/>
    <x v="10"/>
    <n v="3"/>
    <n v="75"/>
    <m/>
    <n v="64.800000000000011"/>
    <m/>
    <m/>
    <m/>
    <m/>
    <m/>
    <m/>
    <m/>
    <s v="Marriott dbs; 2.3 mph; 0 incline; 15 seconds walk, 10 seconds stand still, repeat) did 3 walking and 2 standstill per arm. "/>
    <x v="4"/>
    <s v="2026-04-29T21:16:47.281Z"/>
    <x v="0"/>
  </r>
  <r>
    <s v="E-20260429-1397"/>
    <s v="S-20260429-01"/>
    <x v="24"/>
    <n v="1"/>
    <n v="75"/>
    <n v="8"/>
    <m/>
    <m/>
    <m/>
    <n v="2"/>
    <n v="1"/>
    <n v="2"/>
    <s v="2"/>
    <m/>
    <s v="Marriott DBs; tempo 2-1-2; RIR 2; bench at 3rd hole"/>
    <x v="4"/>
    <s v="2026-04-29T21:19:39.541Z"/>
    <x v="1"/>
  </r>
  <r>
    <s v="E-20260429-1398"/>
    <s v="S-20260429-01"/>
    <x v="24"/>
    <n v="2"/>
    <n v="75"/>
    <n v="8"/>
    <m/>
    <m/>
    <m/>
    <n v="2"/>
    <n v="1"/>
    <n v="2"/>
    <s v="2-1"/>
    <m/>
    <s v="Marriott DBs; tempo 2-1-2; RIR 2-1; squeeze getting tough; bench at 3rd hole"/>
    <x v="4"/>
    <s v="2026-04-29T21:21:49.056Z"/>
    <x v="1"/>
  </r>
  <r>
    <s v="E-20260429-1399"/>
    <s v="S-20260429-01"/>
    <x v="24"/>
    <n v="3"/>
    <n v="75"/>
    <n v="6.5"/>
    <m/>
    <m/>
    <m/>
    <n v="2"/>
    <n v="1"/>
    <n v="2"/>
    <s v="2-1"/>
    <m/>
    <s v="Marriott DBs; tempo 2-1-2; RIR 2-1; squeeze getting tough; bench at 3rd hole"/>
    <x v="4"/>
    <s v="2026-04-29T21:23:43.794Z"/>
    <x v="1"/>
  </r>
  <r>
    <s v="E-20260429-1400"/>
    <s v="S-20260429-01"/>
    <x v="24"/>
    <n v="4"/>
    <n v="75"/>
    <n v="6.5"/>
    <m/>
    <m/>
    <m/>
    <n v="2"/>
    <n v="1"/>
    <n v="2"/>
    <s v="2-1"/>
    <m/>
    <s v="Marriott DBs; tempo 2-1-2; RIR 2-1; squeeze getting tough; bench at 3rd hole"/>
    <x v="4"/>
    <s v="2026-04-29T21:25:27.544Z"/>
    <x v="1"/>
  </r>
  <r>
    <s v="E-20260429-1401"/>
    <s v="S-20260429-01"/>
    <x v="27"/>
    <n v="1"/>
    <n v="140"/>
    <n v="12"/>
    <m/>
    <m/>
    <m/>
    <n v="2"/>
    <n v="1"/>
    <n v="2"/>
    <s v="2"/>
    <m/>
    <s v="Marriott: 140 plate; tempo 2-1-2; RIR 2"/>
    <x v="4"/>
    <s v="2026-04-29T21:28:18.664Z"/>
    <x v="1"/>
  </r>
  <r>
    <s v="E-20260429-1402"/>
    <s v="S-20260429-01"/>
    <x v="27"/>
    <n v="2"/>
    <n v="150"/>
    <n v="12"/>
    <m/>
    <m/>
    <m/>
    <n v="2"/>
    <n v="1"/>
    <n v="2"/>
    <s v="2"/>
    <m/>
    <s v="Marriott: 150 plate; tempo 2-1-2; RIR 2"/>
    <x v="4"/>
    <s v="2026-04-29T21:30:35.962Z"/>
    <x v="1"/>
  </r>
  <r>
    <s v="E-20260429-1403"/>
    <s v="S-20260429-01"/>
    <x v="27"/>
    <n v="3"/>
    <n v="160"/>
    <n v="12"/>
    <m/>
    <m/>
    <m/>
    <n v="2"/>
    <n v="1"/>
    <n v="2"/>
    <s v="2"/>
    <m/>
    <s v="Marriott: 160 plate; tempo 2-1-2; RIR 2"/>
    <x v="4"/>
    <s v="2026-04-29T21:32:56.583Z"/>
    <x v="1"/>
  </r>
  <r>
    <s v="E-20260429-1404"/>
    <s v="S-20260429-01"/>
    <x v="12"/>
    <n v="1"/>
    <n v="30"/>
    <n v="20"/>
    <m/>
    <m/>
    <m/>
    <n v="1"/>
    <n v="2"/>
    <n v="1"/>
    <s v="2"/>
    <m/>
    <s v="60 plate at Marriott; tempo 1-2-1: RIR 2"/>
    <x v="4"/>
    <s v="2026-04-29T21:35:13.935Z"/>
    <x v="1"/>
  </r>
  <r>
    <s v="E-20260429-1405"/>
    <s v="S-20260429-01"/>
    <x v="12"/>
    <n v="2"/>
    <n v="35"/>
    <n v="20"/>
    <m/>
    <m/>
    <m/>
    <n v="1"/>
    <n v="2"/>
    <n v="1"/>
    <s v="2"/>
    <m/>
    <s v="70 plate at Marriott; tempo 1-2-1: RIR 2"/>
    <x v="4"/>
    <s v="2026-04-29T21:37:41.012Z"/>
    <x v="1"/>
  </r>
  <r>
    <s v="E-20260429-1406"/>
    <s v="S-20260429-01"/>
    <x v="12"/>
    <n v="3"/>
    <n v="40"/>
    <n v="20"/>
    <m/>
    <m/>
    <m/>
    <n v="1"/>
    <n v="2"/>
    <n v="1"/>
    <s v="2"/>
    <m/>
    <s v="80 plate at Marriott; tempo 1-2-1: RIR 2"/>
    <x v="4"/>
    <s v="2026-04-29T21:40:09.693Z"/>
    <x v="1"/>
  </r>
  <r>
    <s v="E-20260429-1407"/>
    <s v="S-20260429-01"/>
    <x v="31"/>
    <n v="1"/>
    <n v="30"/>
    <n v="10"/>
    <m/>
    <m/>
    <m/>
    <n v="2"/>
    <n v="1"/>
    <n v="2"/>
    <s v="2"/>
    <m/>
    <s v="Marriott DBs (bit wider and thicker grip); tempo 2-1-2; RIR 2"/>
    <x v="4"/>
    <s v="2026-04-29T21:43:11.145Z"/>
    <x v="2"/>
  </r>
  <r>
    <s v="E-20260429-1408"/>
    <s v="S-20260429-01"/>
    <x v="31"/>
    <n v="2"/>
    <n v="30"/>
    <n v="9.5"/>
    <m/>
    <m/>
    <m/>
    <n v="2"/>
    <n v="1"/>
    <n v="2"/>
    <s v="1"/>
    <m/>
    <s v="Marriott DBs (bit wider and thicker grip); tempo 2-1-2; RIR 1"/>
    <x v="4"/>
    <s v="2026-04-29T21:45:12.153Z"/>
    <x v="2"/>
  </r>
  <r>
    <s v="E-20260429-1409"/>
    <s v="S-20260429-01"/>
    <x v="31"/>
    <n v="3"/>
    <n v="30"/>
    <n v="7"/>
    <m/>
    <m/>
    <m/>
    <n v="2"/>
    <n v="1"/>
    <n v="2"/>
    <s v="1"/>
    <m/>
    <s v="Marriott DBs (bit wider and thicker grip); tempo 2-1-2; RIR 1"/>
    <x v="4"/>
    <s v="2026-04-29T21:47:13.459Z"/>
    <x v="2"/>
  </r>
  <r>
    <s v="E-20260429-1410"/>
    <s v="S-20260429-01"/>
    <x v="65"/>
    <n v="1"/>
    <n v="75"/>
    <m/>
    <n v="45"/>
    <m/>
    <m/>
    <m/>
    <m/>
    <m/>
    <m/>
    <m/>
    <s v="Plenty of room in the tank but your instructions were for 30-45s so stuck to Rx"/>
    <x v="4"/>
    <s v="2026-04-29T21:50:46.061Z"/>
    <x v="0"/>
  </r>
  <r>
    <s v="E-20260429-1411"/>
    <s v="S-20260429-01"/>
    <x v="65"/>
    <n v="2"/>
    <n v="75"/>
    <m/>
    <n v="45"/>
    <m/>
    <m/>
    <m/>
    <m/>
    <m/>
    <m/>
    <m/>
    <s v="Plenty of room in the tank but your instructions were for 30-45s so stuck to Rx"/>
    <x v="4"/>
    <s v="2026-04-29T21:55:22.173Z"/>
    <x v="0"/>
  </r>
  <r>
    <s v="E-20260429-1412"/>
    <s v="S-20260429-01"/>
    <x v="65"/>
    <n v="3"/>
    <n v="75"/>
    <m/>
    <n v="45"/>
    <m/>
    <m/>
    <m/>
    <m/>
    <m/>
    <m/>
    <m/>
    <s v="Plenty of room in the tank but your instructions were for 30-45s so stuck to Rx"/>
    <x v="4"/>
    <s v="2026-04-29T21:55:24.150Z"/>
    <x v="0"/>
  </r>
  <r>
    <s v="E-20260501-1413"/>
    <s v="S-20260501-01"/>
    <x v="32"/>
    <n v="1"/>
    <m/>
    <m/>
    <n v="300"/>
    <n v="1.3"/>
    <s v="km"/>
    <m/>
    <m/>
    <m/>
    <m/>
    <m/>
    <m/>
    <x v="4"/>
    <s v="2026-05-01T17:52:04.702Z"/>
    <x v="1"/>
  </r>
  <r>
    <s v="E-20260501-1414"/>
    <s v="S-20260501-01"/>
    <x v="14"/>
    <n v="1"/>
    <n v="45"/>
    <n v="15"/>
    <m/>
    <m/>
    <m/>
    <n v="2"/>
    <n v="1"/>
    <n v="2"/>
    <s v="2-1"/>
    <m/>
    <s v="Tempo 2-1-2; RIR 2-1; alternated 11-15th reps. "/>
    <x v="4"/>
    <s v="2026-05-01T17:57:59.521Z"/>
    <x v="2"/>
  </r>
  <r>
    <s v="E-20260501-1415"/>
    <s v="S-20260501-01"/>
    <x v="14"/>
    <n v="2"/>
    <n v="45"/>
    <n v="15"/>
    <m/>
    <m/>
    <m/>
    <n v="2"/>
    <n v="1"/>
    <n v="2"/>
    <s v="2-1"/>
    <m/>
    <s v="Tempo 2-1-2; RIR 2-1; alternated 11-15th reps. "/>
    <x v="4"/>
    <s v="2026-05-01T18:00:19.407Z"/>
    <x v="2"/>
  </r>
  <r>
    <s v="E-20260501-1416"/>
    <s v="S-20260501-01"/>
    <x v="14"/>
    <n v="3"/>
    <n v="45"/>
    <n v="15"/>
    <m/>
    <m/>
    <m/>
    <n v="2"/>
    <n v="1"/>
    <n v="2"/>
    <s v="2-1"/>
    <m/>
    <s v="Tempo 2-1-2; RIR 2-1; alternated 11-15th reps. "/>
    <x v="4"/>
    <s v="2026-05-01T18:03:06.810Z"/>
    <x v="2"/>
  </r>
  <r>
    <s v="E-20260501-1417"/>
    <s v="S-20260501-01"/>
    <x v="21"/>
    <n v="1"/>
    <n v="50"/>
    <n v="12"/>
    <m/>
    <m/>
    <m/>
    <n v="2"/>
    <n v="1"/>
    <n v="2"/>
    <s v="2"/>
    <m/>
    <s v="Standing high pulley at a different PF with back padding; tempo 2-1-2; RIR 2"/>
    <x v="4"/>
    <s v="2026-05-01T18:05:55.311Z"/>
    <x v="4"/>
  </r>
  <r>
    <s v="E-20260501-1418"/>
    <s v="S-20260501-01"/>
    <x v="21"/>
    <n v="2"/>
    <n v="50"/>
    <n v="11"/>
    <m/>
    <m/>
    <m/>
    <n v="2"/>
    <n v="1"/>
    <n v="3"/>
    <s v="2"/>
    <m/>
    <s v="Standing high pulley at a different PF with back padding; tempo 2-1-3 RIR 2"/>
    <x v="4"/>
    <s v="2026-05-01T18:07:42.559Z"/>
    <x v="4"/>
  </r>
  <r>
    <s v="E-20260501-1419"/>
    <s v="S-20260501-01"/>
    <x v="21"/>
    <n v="3"/>
    <n v="50"/>
    <n v="9"/>
    <m/>
    <m/>
    <m/>
    <n v="2"/>
    <n v="1"/>
    <n v="3"/>
    <s v="1"/>
    <m/>
    <s v="Tempo 2-1-3; RIR 1"/>
    <x v="4"/>
    <s v="2026-05-01T18:09:46.791Z"/>
    <x v="4"/>
  </r>
  <r>
    <s v="E-20260501-1420"/>
    <s v="S-20260501-01"/>
    <x v="21"/>
    <n v="4"/>
    <n v="50"/>
    <n v="8"/>
    <m/>
    <m/>
    <m/>
    <n v="2"/>
    <n v="1"/>
    <n v="3"/>
    <s v="1"/>
    <m/>
    <s v="Tempo 2-1-3; RIR 1"/>
    <x v="4"/>
    <s v="2026-05-01T18:11:55.304Z"/>
    <x v="4"/>
  </r>
  <r>
    <s v="E-20260501-1421"/>
    <s v="S-20260501-01"/>
    <x v="17"/>
    <n v="1"/>
    <n v="15"/>
    <n v="10"/>
    <m/>
    <m/>
    <m/>
    <m/>
    <m/>
    <m/>
    <s v="2-1"/>
    <m/>
    <s v="Temp 3-1-3; RIR 2-1; no option for 12.5. Only 15 or 10 "/>
    <x v="4"/>
    <s v="2026-05-01T18:15:19.178Z"/>
    <x v="4"/>
  </r>
  <r>
    <s v="E-20260501-1422"/>
    <s v="S-20260501-01"/>
    <x v="17"/>
    <n v="2"/>
    <n v="15"/>
    <n v="12"/>
    <m/>
    <m/>
    <m/>
    <m/>
    <m/>
    <m/>
    <s v="2-1"/>
    <m/>
    <s v="Temp 3-1-3; RIR 2-1; no option for 12.5. Only 15 or 10 "/>
    <x v="4"/>
    <s v="2026-05-01T18:17:59.339Z"/>
    <x v="4"/>
  </r>
  <r>
    <s v="E-20260501-1423"/>
    <s v="S-20260501-01"/>
    <x v="17"/>
    <n v="3"/>
    <n v="15"/>
    <n v="11"/>
    <m/>
    <m/>
    <m/>
    <m/>
    <m/>
    <m/>
    <s v="1"/>
    <m/>
    <s v="Temp 3-1-3; RIR 1; no option for 12.5. Only 15 or 10 "/>
    <x v="4"/>
    <s v="2026-05-01T18:21:07.779Z"/>
    <x v="4"/>
  </r>
  <r>
    <s v="E-20260501-1424"/>
    <s v="S-20260501-01"/>
    <x v="31"/>
    <n v="1"/>
    <n v="30"/>
    <n v="10"/>
    <m/>
    <m/>
    <m/>
    <n v="2"/>
    <n v="1"/>
    <n v="2"/>
    <s v="2+"/>
    <m/>
    <s v="Tempo 2-1-2; RIR 2+"/>
    <x v="4"/>
    <s v="2026-05-01T18:23:33.659Z"/>
    <x v="2"/>
  </r>
  <r>
    <s v="E-20260501-1425"/>
    <s v="S-20260501-01"/>
    <x v="31"/>
    <n v="2"/>
    <n v="30"/>
    <n v="10"/>
    <m/>
    <m/>
    <m/>
    <n v="2"/>
    <n v="1"/>
    <n v="2"/>
    <s v="2"/>
    <m/>
    <s v="Tempo 2-1-2; RIR 2"/>
    <x v="4"/>
    <s v="2026-05-01T18:25:25.554Z"/>
    <x v="2"/>
  </r>
  <r>
    <s v="E-20260501-1426"/>
    <s v="S-20260501-01"/>
    <x v="31"/>
    <n v="3"/>
    <n v="30"/>
    <n v="7"/>
    <m/>
    <m/>
    <m/>
    <n v="2"/>
    <n v="1"/>
    <n v="2"/>
    <s v="1-0"/>
    <m/>
    <s v="Tempo 2-1-2; RIR 1-0"/>
    <x v="4"/>
    <s v="2026-05-01T18:27:48.654Z"/>
    <x v="2"/>
  </r>
  <r>
    <s v="E-20260501-1427"/>
    <s v="S-20260501-01"/>
    <x v="42"/>
    <n v="1"/>
    <n v="10"/>
    <n v="15"/>
    <m/>
    <m/>
    <m/>
    <n v="2"/>
    <n v="2"/>
    <n v="2"/>
    <s v="2+"/>
    <m/>
    <s v="Tempo 2-2-2; RIR 2+"/>
    <x v="4"/>
    <s v="2026-05-01T18:29:48.027Z"/>
    <x v="3"/>
  </r>
  <r>
    <s v="E-20260501-1428"/>
    <s v="S-20260501-01"/>
    <x v="42"/>
    <n v="2"/>
    <n v="20"/>
    <n v="15"/>
    <m/>
    <m/>
    <m/>
    <n v="2"/>
    <n v="1"/>
    <n v="2"/>
    <s v="1"/>
    <m/>
    <s v="Tempo 2-1-2; RIR 1 (10# per arm feels. Bit too much but there are no 7.5lb dbs)"/>
    <x v="4"/>
    <s v="2026-05-01T18:32:44.595Z"/>
    <x v="3"/>
  </r>
  <r>
    <s v="E-20260501-1429"/>
    <s v="S-20260501-01"/>
    <x v="42"/>
    <n v="3"/>
    <n v="20"/>
    <n v="12"/>
    <m/>
    <m/>
    <m/>
    <n v="2"/>
    <n v="1"/>
    <n v="2"/>
    <s v="1"/>
    <m/>
    <s v="Tempo 2-1-2; RIR 1 (10# per arm feels. Bit too much but there are no 7.5lb dbs)"/>
    <x v="4"/>
    <s v="2026-05-01T18:34:46.930Z"/>
    <x v="3"/>
  </r>
  <r>
    <s v="E-20260501-1430"/>
    <s v="S-20260501-01"/>
    <x v="18"/>
    <n v="1"/>
    <n v="150"/>
    <m/>
    <n v="60"/>
    <m/>
    <m/>
    <m/>
    <m/>
    <m/>
    <m/>
    <m/>
    <s v="Room in the tank"/>
    <x v="4"/>
    <s v="2026-05-01T18:37:08.480Z"/>
    <x v="0"/>
  </r>
  <r>
    <s v="E-20260501-1431"/>
    <s v="S-20260501-01"/>
    <x v="18"/>
    <n v="2"/>
    <n v="150"/>
    <m/>
    <n v="60"/>
    <m/>
    <m/>
    <m/>
    <m/>
    <m/>
    <m/>
    <m/>
    <s v="No room in the tank"/>
    <x v="4"/>
    <s v="2026-05-01T18:39:04.280Z"/>
    <x v="0"/>
  </r>
  <r>
    <s v="E-20260501-1432"/>
    <s v="S-20260501-01"/>
    <x v="18"/>
    <n v="3"/>
    <n v="150"/>
    <m/>
    <n v="52.2"/>
    <m/>
    <m/>
    <m/>
    <m/>
    <m/>
    <m/>
    <m/>
    <s v="52/60=0.867"/>
    <x v="4"/>
    <s v="2026-05-01T18:42:24.300Z"/>
    <x v="0"/>
  </r>
  <r>
    <s v="E-20260501-1433"/>
    <s v="S-20260501-01"/>
    <x v="32"/>
    <n v="2"/>
    <m/>
    <m/>
    <n v="300"/>
    <n v="1.27"/>
    <s v="km"/>
    <m/>
    <m/>
    <m/>
    <m/>
    <m/>
    <s v="Cool down"/>
    <x v="4"/>
    <s v="2026-05-01T18:48:39.274Z"/>
    <x v="1"/>
  </r>
  <r>
    <s v="E-20260503-1434"/>
    <s v="S-20260503-01"/>
    <x v="32"/>
    <n v="1"/>
    <m/>
    <m/>
    <n v="300"/>
    <n v="1.35"/>
    <s v="km"/>
    <m/>
    <m/>
    <m/>
    <m/>
    <m/>
    <s v="Warmup"/>
    <x v="4"/>
    <s v="2026-05-03T18:24:54.014Z"/>
    <x v="1"/>
  </r>
  <r>
    <s v="E-20260503-1435"/>
    <s v="S-20260503-01"/>
    <x v="34"/>
    <n v="1"/>
    <n v="160"/>
    <n v="8"/>
    <m/>
    <m/>
    <m/>
    <n v="3"/>
    <n v="1"/>
    <n v="1"/>
    <s v="2"/>
    <m/>
    <s v="Tempo 3-1-1; RIR 2; Iron Grip 80# dbs at new gym (The Marsh)"/>
    <x v="4"/>
    <s v="2026-05-03T18:35:08.357Z"/>
    <x v="7"/>
  </r>
  <r>
    <s v="E-20260503-1436"/>
    <s v="S-20260503-01"/>
    <x v="34"/>
    <n v="2"/>
    <n v="160"/>
    <n v="8"/>
    <m/>
    <m/>
    <m/>
    <n v="3"/>
    <n v="1"/>
    <n v="1"/>
    <s v="2"/>
    <m/>
    <s v="Tempo 3-1-1; RIR 2; Iron Grip 80# dbs at new gym (The Marsh)"/>
    <x v="4"/>
    <s v="2026-05-03T18:36:56.339Z"/>
    <x v="7"/>
  </r>
  <r>
    <s v="E-20260503-1437"/>
    <s v="S-20260503-01"/>
    <x v="34"/>
    <n v="3"/>
    <n v="160"/>
    <n v="8"/>
    <m/>
    <m/>
    <m/>
    <n v="3"/>
    <n v="1"/>
    <n v="1"/>
    <s v="2"/>
    <m/>
    <s v="Tempo 3-1-1; RIR 2; Iron Grip 80# dbs at new gym (The Marsh)"/>
    <x v="4"/>
    <s v="2026-05-03T18:39:02.249Z"/>
    <x v="7"/>
  </r>
  <r>
    <s v="E-20260503-1438"/>
    <s v="S-20260503-01"/>
    <x v="34"/>
    <n v="4"/>
    <n v="160"/>
    <n v="8"/>
    <m/>
    <m/>
    <m/>
    <n v="3"/>
    <n v="1"/>
    <n v="1"/>
    <s v="1"/>
    <m/>
    <s v="Tempo 3-1-1; RIR 1; Iron Grip 80# dbs at new gym (The Marsh)"/>
    <x v="4"/>
    <s v="2026-05-03T18:42:16.424Z"/>
    <x v="7"/>
  </r>
  <r>
    <s v="E-20260503-1439"/>
    <s v="S-20260503-01"/>
    <x v="46"/>
    <n v="1"/>
    <n v="50"/>
    <n v="8"/>
    <m/>
    <m/>
    <m/>
    <n v="2"/>
    <n v="1"/>
    <n v="2"/>
    <s v="2"/>
    <m/>
    <s v="Tempo 2-1-2; RIR 2"/>
    <x v="4"/>
    <s v="2026-05-03T18:45:08.970Z"/>
    <x v="7"/>
  </r>
  <r>
    <s v="E-20260503-1440"/>
    <s v="S-20260503-01"/>
    <x v="46"/>
    <n v="2"/>
    <n v="50"/>
    <n v="8"/>
    <m/>
    <m/>
    <m/>
    <n v="2"/>
    <n v="1"/>
    <n v="2"/>
    <s v="2"/>
    <m/>
    <s v="Tempo 2-1-2; RIR 2"/>
    <x v="4"/>
    <s v="2026-05-03T18:47:37.375Z"/>
    <x v="7"/>
  </r>
  <r>
    <s v="E-20260503-1441"/>
    <s v="S-20260503-01"/>
    <x v="46"/>
    <n v="3"/>
    <n v="50"/>
    <n v="8"/>
    <m/>
    <m/>
    <m/>
    <n v="2"/>
    <n v="1"/>
    <n v="2"/>
    <s v="2"/>
    <m/>
    <s v="Tempo 2-1-2; RIR 2"/>
    <x v="4"/>
    <s v="2026-05-03T18:50:42.530Z"/>
    <x v="7"/>
  </r>
  <r>
    <s v="E-20260503-1442"/>
    <s v="S-20260503-01"/>
    <x v="24"/>
    <n v="1"/>
    <n v="75"/>
    <n v="8"/>
    <m/>
    <m/>
    <m/>
    <n v="2"/>
    <n v="1"/>
    <n v="2"/>
    <s v="2"/>
    <m/>
    <s v="Tempo 2-1-2; RIR 2; different adjustment style compared to PF but bench says it’s at 30 degree (feels slightly higher than typical)"/>
    <x v="4"/>
    <s v="2026-05-03T18:53:24.585Z"/>
    <x v="1"/>
  </r>
  <r>
    <s v="E-20260503-1443"/>
    <s v="S-20260503-01"/>
    <x v="24"/>
    <n v="2"/>
    <n v="75"/>
    <n v="8"/>
    <m/>
    <m/>
    <m/>
    <n v="2"/>
    <n v="1"/>
    <n v="2"/>
    <s v="2"/>
    <m/>
    <s v="Tempo 2-1-2; RIR 2; different adjustment style compared to PF but bench says it’s at 30 degree (feels slightly higher than typical)"/>
    <x v="4"/>
    <s v="2026-05-03T18:55:09.749Z"/>
    <x v="1"/>
  </r>
  <r>
    <s v="E-20260503-1444"/>
    <s v="S-20260503-01"/>
    <x v="24"/>
    <n v="3"/>
    <n v="75"/>
    <n v="8"/>
    <m/>
    <m/>
    <m/>
    <n v="2"/>
    <n v="1"/>
    <n v="2"/>
    <s v="1"/>
    <m/>
    <s v="Tempo 2-1-2; RIR 1; different adjustment style compared to PF but bench says it’s at 30 degree (feels slightly higher than typical)"/>
    <x v="4"/>
    <s v="2026-05-03T18:57:04.872Z"/>
    <x v="1"/>
  </r>
  <r>
    <s v="E-20260503-1445"/>
    <s v="S-20260503-01"/>
    <x v="24"/>
    <n v="4"/>
    <n v="75"/>
    <n v="7"/>
    <m/>
    <m/>
    <m/>
    <n v="2"/>
    <n v="1"/>
    <n v="2"/>
    <s v="1"/>
    <m/>
    <s v="Tempo 2-1-2; RIR  1;Squeeze getting tough! But holding well"/>
    <x v="4"/>
    <s v="2026-05-03T18:59:11.020Z"/>
    <x v="1"/>
  </r>
  <r>
    <s v="E-20260503-1446"/>
    <s v="S-20260503-01"/>
    <x v="27"/>
    <n v="1"/>
    <n v="140"/>
    <n v="12"/>
    <m/>
    <m/>
    <m/>
    <n v="2"/>
    <n v="1"/>
    <n v="2"/>
    <s v="2"/>
    <m/>
    <s v="TechnoGym Kinesis machine; plate @ 14; tempo 2-1-2; RIR 2"/>
    <x v="4"/>
    <s v="2026-05-03T19:05:00.570Z"/>
    <x v="1"/>
  </r>
  <r>
    <s v="E-20260503-1447"/>
    <s v="S-20260503-01"/>
    <x v="27"/>
    <n v="2"/>
    <n v="150"/>
    <n v="12"/>
    <m/>
    <m/>
    <m/>
    <n v="2"/>
    <n v="1"/>
    <n v="2"/>
    <s v="2"/>
    <m/>
    <s v="TechnoGym Kinesis machine; plate @ 15; tempo 2-1-2; RIR 2"/>
    <x v="4"/>
    <s v="2026-05-03T19:07:19.407Z"/>
    <x v="1"/>
  </r>
  <r>
    <s v="E-20260503-1448"/>
    <s v="S-20260503-01"/>
    <x v="27"/>
    <n v="3"/>
    <n v="160"/>
    <n v="12"/>
    <m/>
    <m/>
    <m/>
    <n v="2"/>
    <n v="1"/>
    <n v="2"/>
    <s v="2"/>
    <m/>
    <s v="TechnoGym Kinesis machine; plate @ 16 (all the plates in this stack); tempo 2-1-2; RIR 2"/>
    <x v="4"/>
    <s v="2026-05-03T19:09:58.530Z"/>
    <x v="1"/>
  </r>
  <r>
    <s v="E-20260503-1449"/>
    <s v="S-20260503-01"/>
    <x v="10"/>
    <n v="1"/>
    <n v="75"/>
    <m/>
    <n v="52.2"/>
    <m/>
    <m/>
    <m/>
    <m/>
    <m/>
    <m/>
    <m/>
    <s v="52/60=0.867"/>
    <x v="4"/>
    <s v="2026-05-03T19:15:18.519Z"/>
    <x v="0"/>
  </r>
  <r>
    <s v="E-20260503-1450"/>
    <s v="S-20260503-01"/>
    <x v="10"/>
    <n v="2"/>
    <n v="75"/>
    <m/>
    <n v="48"/>
    <m/>
    <m/>
    <m/>
    <m/>
    <m/>
    <m/>
    <m/>
    <s v="48/60=0.8"/>
    <x v="4"/>
    <s v="2026-05-03T19:18:08.727Z"/>
    <x v="0"/>
  </r>
  <r>
    <s v="E-20260503-1451"/>
    <s v="S-20260503-01"/>
    <x v="10"/>
    <n v="3"/>
    <n v="75"/>
    <m/>
    <n v="45"/>
    <m/>
    <m/>
    <m/>
    <m/>
    <m/>
    <m/>
    <m/>
    <m/>
    <x v="4"/>
    <s v="2026-05-03T19:21:00.536Z"/>
    <x v="0"/>
  </r>
  <r>
    <s v="E-20260503-1452"/>
    <s v="S-20260503-01"/>
    <x v="49"/>
    <n v="1"/>
    <n v="0"/>
    <m/>
    <n v="45"/>
    <m/>
    <m/>
    <m/>
    <m/>
    <m/>
    <m/>
    <m/>
    <m/>
    <x v="4"/>
    <s v="2026-05-03T19:23:54.847Z"/>
    <x v="6"/>
  </r>
  <r>
    <s v="E-20260503-1453"/>
    <s v="S-20260503-01"/>
    <x v="49"/>
    <n v="2"/>
    <n v="0"/>
    <m/>
    <n v="45"/>
    <m/>
    <m/>
    <m/>
    <m/>
    <m/>
    <m/>
    <m/>
    <m/>
    <x v="4"/>
    <s v="2026-05-03T19:26:20.171Z"/>
    <x v="6"/>
  </r>
  <r>
    <s v="E-20260503-1454"/>
    <s v="S-20260503-01"/>
    <x v="49"/>
    <n v="3"/>
    <n v="0"/>
    <m/>
    <n v="45"/>
    <m/>
    <m/>
    <m/>
    <m/>
    <m/>
    <m/>
    <m/>
    <m/>
    <x v="4"/>
    <s v="2026-05-03T19:30:16.347Z"/>
    <x v="6"/>
  </r>
  <r>
    <s v="E-20260503-1455"/>
    <s v="S-20260503-01"/>
    <x v="32"/>
    <n v="2"/>
    <m/>
    <m/>
    <n v="300"/>
    <n v="1.35"/>
    <s v="km"/>
    <m/>
    <m/>
    <m/>
    <m/>
    <m/>
    <s v="Cool down"/>
    <x v="4"/>
    <s v="2026-05-03T19:30:29.803Z"/>
    <x v="1"/>
  </r>
  <r>
    <s v="E-20260505-1456"/>
    <s v="S-20260505-01"/>
    <x v="32"/>
    <n v="1"/>
    <m/>
    <m/>
    <n v="300"/>
    <n v="1.3"/>
    <s v="km"/>
    <m/>
    <m/>
    <m/>
    <m/>
    <m/>
    <s v="LF Rower; warmup"/>
    <x v="4"/>
    <s v="2026-05-05T20:26:32.103Z"/>
    <x v="1"/>
  </r>
  <r>
    <s v="E-20260505-1457"/>
    <s v="S-20260505-01"/>
    <x v="5"/>
    <n v="1"/>
    <n v="120"/>
    <n v="8"/>
    <m/>
    <m/>
    <m/>
    <n v="3"/>
    <n v="1"/>
    <n v="1"/>
    <s v="2"/>
    <m/>
    <s v="Tempo 3-1-1; RIR 2"/>
    <x v="4"/>
    <s v="2026-05-05T20:31:01.544Z"/>
    <x v="3"/>
  </r>
  <r>
    <s v="E-20260505-1458"/>
    <s v="S-20260505-01"/>
    <x v="5"/>
    <n v="2"/>
    <n v="120"/>
    <n v="8"/>
    <m/>
    <m/>
    <m/>
    <n v="3"/>
    <n v="1"/>
    <n v="1"/>
    <s v="2"/>
    <m/>
    <s v="Tempo 3-1-1; RIR 2"/>
    <x v="4"/>
    <s v="2026-05-05T20:33:33.881Z"/>
    <x v="3"/>
  </r>
  <r>
    <s v="E-20260505-1459"/>
    <s v="S-20260505-01"/>
    <x v="5"/>
    <n v="3"/>
    <n v="120"/>
    <n v="7"/>
    <m/>
    <m/>
    <m/>
    <n v="3"/>
    <n v="1"/>
    <n v="1"/>
    <s v="1"/>
    <m/>
    <s v="Tempo 3-1-1; RIR 1; no pain or issue, just a note that it sometimes feels a bit like my posterior capsule just gives out or there is no muscle engaged on the right posterior cap during db press"/>
    <x v="4"/>
    <s v="2026-05-05T20:37:02.805Z"/>
    <x v="3"/>
  </r>
  <r>
    <s v="E-20260505-1460"/>
    <s v="S-20260505-01"/>
    <x v="5"/>
    <n v="4"/>
    <n v="120"/>
    <n v="7"/>
    <m/>
    <m/>
    <m/>
    <n v="3"/>
    <n v="1"/>
    <n v="1"/>
    <s v="1"/>
    <m/>
    <s v="Tempo 3-1-1; RIR 1; no pain or issue, just a note that it sometimes feels a bit like my posterior capsule just gives out or there is no muscle engaged on the right posterior cap during db press"/>
    <x v="4"/>
    <s v="2026-05-05T20:39:48.819Z"/>
    <x v="3"/>
  </r>
  <r>
    <s v="E-20260505-1461"/>
    <s v="S-20260505-01"/>
    <x v="37"/>
    <n v="1"/>
    <n v="60"/>
    <n v="12"/>
    <m/>
    <m/>
    <m/>
    <n v="2"/>
    <n v="1"/>
    <n v="2"/>
    <s v="2"/>
    <m/>
    <s v="Tempo 2-1-2; RIR 2; slow and controlled 👍; bench at 2"/>
    <x v="4"/>
    <s v="2026-05-05T20:42:56.574Z"/>
    <x v="3"/>
  </r>
  <r>
    <s v="E-20260505-1462"/>
    <s v="S-20260505-01"/>
    <x v="37"/>
    <n v="2"/>
    <n v="70"/>
    <n v="12"/>
    <m/>
    <m/>
    <m/>
    <n v="2"/>
    <n v="1"/>
    <n v="2"/>
    <s v="2"/>
    <m/>
    <s v="Tempo 2-1-2; RIR 2; slow and controlled 👍; bench at 2"/>
    <x v="4"/>
    <s v="2026-05-05T20:45:01.862Z"/>
    <x v="3"/>
  </r>
  <r>
    <s v="E-20260505-1463"/>
    <s v="S-20260505-01"/>
    <x v="37"/>
    <n v="3"/>
    <n v="80"/>
    <n v="10"/>
    <m/>
    <m/>
    <m/>
    <n v="2"/>
    <n v="1"/>
    <n v="2"/>
    <s v="1"/>
    <m/>
    <s v="Tempo 2-1-2; RIR 1; slow and controlled 👍; bench at 2"/>
    <x v="4"/>
    <s v="2026-05-05T20:48:25.883Z"/>
    <x v="3"/>
  </r>
  <r>
    <s v="E-20260505-1464"/>
    <s v="S-20260505-01"/>
    <x v="7"/>
    <n v="1"/>
    <n v="40"/>
    <n v="8"/>
    <m/>
    <m/>
    <m/>
    <n v="3"/>
    <n v="1"/>
    <n v="2"/>
    <s v="2"/>
    <m/>
    <s v="Tempo 3-1-2; RIR 2"/>
    <x v="4"/>
    <s v="2026-05-05T20:51:13.757Z"/>
    <x v="3"/>
  </r>
  <r>
    <s v="E-20260505-1465"/>
    <s v="S-20260505-01"/>
    <x v="7"/>
    <n v="2"/>
    <n v="40"/>
    <n v="8"/>
    <m/>
    <m/>
    <m/>
    <n v="3"/>
    <n v="1"/>
    <n v="2"/>
    <s v="2"/>
    <m/>
    <s v="Tempo 3-1-2; RIR 2"/>
    <x v="4"/>
    <s v="2026-05-05T20:54:08.146Z"/>
    <x v="3"/>
  </r>
  <r>
    <s v="E-20260505-1466"/>
    <s v="S-20260505-01"/>
    <x v="7"/>
    <n v="3"/>
    <n v="40"/>
    <n v="8"/>
    <m/>
    <m/>
    <m/>
    <n v="3"/>
    <n v="1"/>
    <n v="2"/>
    <s v="2-1"/>
    <m/>
    <s v="Tempo 3-1-2; RIR 2-1"/>
    <x v="4"/>
    <s v="2026-05-05T20:57:35.780Z"/>
    <x v="3"/>
  </r>
  <r>
    <s v="E-20260505-1467"/>
    <s v="S-20260505-01"/>
    <x v="21"/>
    <n v="1"/>
    <n v="50"/>
    <n v="12"/>
    <m/>
    <m/>
    <m/>
    <n v="2"/>
    <n v="1"/>
    <n v="2"/>
    <s v="1"/>
    <m/>
    <s v="Tempo 2-1-2; RIR 1"/>
    <x v="4"/>
    <s v="2026-05-05T20:59:15.065Z"/>
    <x v="4"/>
  </r>
  <r>
    <s v="E-20260505-1468"/>
    <s v="S-20260505-01"/>
    <x v="21"/>
    <n v="2"/>
    <n v="50"/>
    <n v="10"/>
    <m/>
    <m/>
    <m/>
    <n v="2"/>
    <n v="1"/>
    <n v="2"/>
    <s v="1"/>
    <m/>
    <s v="Tempo 2-1-2; RIR 1"/>
    <x v="4"/>
    <s v="2026-05-05T21:01:33.932Z"/>
    <x v="4"/>
  </r>
  <r>
    <s v="E-20260505-1469"/>
    <s v="S-20260505-01"/>
    <x v="21"/>
    <n v="3"/>
    <n v="50"/>
    <n v="9"/>
    <m/>
    <m/>
    <m/>
    <n v="2"/>
    <n v="1"/>
    <n v="2"/>
    <s v="1"/>
    <m/>
    <s v="Tempo 2-1-2; RIR 1; tough"/>
    <x v="4"/>
    <s v="2026-05-05T21:03:40.214Z"/>
    <x v="4"/>
  </r>
  <r>
    <s v="E-20260505-1470"/>
    <s v="S-20260505-01"/>
    <x v="21"/>
    <n v="4"/>
    <n v="50"/>
    <n v="8"/>
    <m/>
    <m/>
    <m/>
    <n v="2"/>
    <n v="1"/>
    <n v="2"/>
    <s v="1"/>
    <m/>
    <s v="Tempo 2-1-2; RIR 1; tough"/>
    <x v="4"/>
    <s v="2026-05-05T21:05:51.334Z"/>
    <x v="4"/>
  </r>
  <r>
    <s v="E-20260505-1471"/>
    <s v="S-20260505-01"/>
    <x v="38"/>
    <n v="1"/>
    <n v="12.5"/>
    <n v="11"/>
    <m/>
    <m/>
    <m/>
    <n v="3"/>
    <n v="1"/>
    <n v="3"/>
    <s v="2-1"/>
    <m/>
    <s v="Tempo 3-1-3; RIR 2-1; Had to use seated row with dual cable."/>
    <x v="4"/>
    <s v="2026-05-05T21:09:42.370Z"/>
    <x v="4"/>
  </r>
  <r>
    <s v="E-20260505-1472"/>
    <s v="S-20260505-01"/>
    <x v="38"/>
    <n v="2"/>
    <n v="15"/>
    <n v="10"/>
    <m/>
    <m/>
    <m/>
    <n v="3"/>
    <n v="1"/>
    <n v="3"/>
    <s v="2-1"/>
    <m/>
    <s v="Tempo 3-1-3; RIR 2-1; Had to use seated row with dual cable."/>
    <x v="4"/>
    <s v="2026-05-05T21:12:19.921Z"/>
    <x v="4"/>
  </r>
  <r>
    <s v="E-20260505-1473"/>
    <s v="S-20260505-01"/>
    <x v="38"/>
    <n v="3"/>
    <n v="15"/>
    <n v="11"/>
    <m/>
    <m/>
    <m/>
    <n v="3"/>
    <n v="1"/>
    <n v="3"/>
    <s v="2-1"/>
    <m/>
    <s v="Tapped on 10, 11; Tempo 3-1-3; RIR 2-1; Had to use seated row with dual cable."/>
    <x v="4"/>
    <s v="2026-05-05T21:15:58.592Z"/>
    <x v="4"/>
  </r>
  <r>
    <s v="E-20260505-1474"/>
    <s v="S-20260505-01"/>
    <x v="42"/>
    <n v="1"/>
    <n v="20"/>
    <n v="10"/>
    <m/>
    <m/>
    <m/>
    <n v="2"/>
    <n v="2"/>
    <n v="2"/>
    <s v="2-1"/>
    <m/>
    <s v="Tempo 2-2-2; RIR 2-1"/>
    <x v="4"/>
    <s v="2026-05-05T21:17:46.035Z"/>
    <x v="3"/>
  </r>
  <r>
    <s v="E-20260505-1475"/>
    <s v="S-20260505-01"/>
    <x v="42"/>
    <n v="2"/>
    <n v="20"/>
    <n v="11"/>
    <m/>
    <m/>
    <m/>
    <n v="2"/>
    <n v="2"/>
    <n v="2"/>
    <s v="2-1"/>
    <m/>
    <s v="Tempo 2-2-2; RIR 2-1"/>
    <x v="4"/>
    <s v="2026-05-05T21:19:51.235Z"/>
    <x v="3"/>
  </r>
  <r>
    <s v="E-20260505-1476"/>
    <s v="S-20260505-01"/>
    <x v="42"/>
    <n v="3"/>
    <n v="20"/>
    <n v="12"/>
    <m/>
    <m/>
    <m/>
    <n v="2"/>
    <n v="2"/>
    <n v="2"/>
    <s v="2-1"/>
    <m/>
    <s v="Tempo 2-2-2; RIR 2-1"/>
    <x v="4"/>
    <s v="2026-05-05T21:22:20.706Z"/>
    <x v="3"/>
  </r>
  <r>
    <s v="E-20260505-1477"/>
    <s v="S-20260505-01"/>
    <x v="54"/>
    <n v="1"/>
    <n v="0"/>
    <n v="9"/>
    <m/>
    <m/>
    <m/>
    <m/>
    <m/>
    <m/>
    <m/>
    <s v="2026-05-05T21:24:32.616Z"/>
    <m/>
    <x v="4"/>
    <s v="2026-05-05T21:24:34.992Z"/>
    <x v="3"/>
  </r>
  <r>
    <s v="E-20260505-1478"/>
    <s v="S-20260505-01"/>
    <x v="53"/>
    <n v="1"/>
    <n v="0"/>
    <n v="7"/>
    <m/>
    <m/>
    <m/>
    <m/>
    <m/>
    <m/>
    <m/>
    <s v="2026-05-05T21:24:32.616Z"/>
    <m/>
    <x v="4"/>
    <s v="2026-05-05T21:24:38.088Z"/>
    <x v="3"/>
  </r>
  <r>
    <s v="E-20260505-1479"/>
    <s v="S-20260505-01"/>
    <x v="32"/>
    <n v="2"/>
    <m/>
    <m/>
    <n v="300"/>
    <n v="1.25"/>
    <s v="km"/>
    <m/>
    <m/>
    <m/>
    <m/>
    <m/>
    <s v="Cool down LF Rower"/>
    <x v="4"/>
    <s v="2026-05-05T21:31:33.530Z"/>
    <x v="1"/>
  </r>
  <r>
    <s v="E-20260506-1480"/>
    <s v="S-20260506-01"/>
    <x v="32"/>
    <n v="1"/>
    <m/>
    <m/>
    <n v="300"/>
    <n v="1.34"/>
    <s v="km"/>
    <m/>
    <m/>
    <m/>
    <m/>
    <m/>
    <s v="Warmup 1.337"/>
    <x v="4"/>
    <s v="2026-05-06T20:59:15.324Z"/>
    <x v="1"/>
  </r>
  <r>
    <s v="E-20260506-1481"/>
    <s v="S-20260506-01"/>
    <x v="10"/>
    <n v="1"/>
    <n v="75"/>
    <m/>
    <n v="60"/>
    <m/>
    <m/>
    <m/>
    <m/>
    <m/>
    <m/>
    <m/>
    <s v="2.3 mph, 0 incline; room in the tank 👍"/>
    <x v="4"/>
    <s v="2026-05-06T21:09:58.589Z"/>
    <x v="0"/>
  </r>
  <r>
    <s v="E-20260506-1482"/>
    <s v="S-20260506-01"/>
    <x v="10"/>
    <n v="2"/>
    <n v="75"/>
    <m/>
    <n v="60"/>
    <m/>
    <m/>
    <m/>
    <m/>
    <m/>
    <m/>
    <m/>
    <s v="2.3 mph, 0 incline; room in the tank 👍"/>
    <x v="4"/>
    <s v="2026-05-06T21:12:41.239Z"/>
    <x v="0"/>
  </r>
  <r>
    <s v="E-20260506-1483"/>
    <s v="S-20260506-01"/>
    <x v="10"/>
    <n v="3"/>
    <n v="75"/>
    <m/>
    <n v="60"/>
    <m/>
    <m/>
    <m/>
    <m/>
    <m/>
    <m/>
    <m/>
    <s v="2.3 mph, 0 incline; room in the tank 👍"/>
    <x v="4"/>
    <s v="2026-05-06T21:16:47.911Z"/>
    <x v="0"/>
  </r>
  <r>
    <s v="E-20260506-1484"/>
    <s v="S-20260506-01"/>
    <x v="24"/>
    <n v="1"/>
    <n v="75"/>
    <n v="8"/>
    <m/>
    <m/>
    <m/>
    <n v="2"/>
    <n v="1"/>
    <n v="2"/>
    <s v="2+"/>
    <m/>
    <s v="Tempo 2-1-2; RIR 2+"/>
    <x v="4"/>
    <s v="2026-05-06T21:20:01.028Z"/>
    <x v="1"/>
  </r>
  <r>
    <s v="E-20260506-1485"/>
    <s v="S-20260506-01"/>
    <x v="24"/>
    <n v="2"/>
    <n v="75"/>
    <n v="8"/>
    <m/>
    <m/>
    <m/>
    <n v="2"/>
    <n v="1"/>
    <n v="2"/>
    <s v="2+"/>
    <m/>
    <s v="Tempo 2-1-2; RIR 2+"/>
    <x v="4"/>
    <s v="2026-05-06T21:21:23.581Z"/>
    <x v="1"/>
  </r>
  <r>
    <s v="E-20260506-1486"/>
    <s v="S-20260506-01"/>
    <x v="24"/>
    <n v="3"/>
    <n v="75"/>
    <n v="8"/>
    <m/>
    <m/>
    <m/>
    <n v="2"/>
    <n v="1"/>
    <n v="2"/>
    <s v="2"/>
    <m/>
    <s v="Tempo 2-1-2; RIR 2"/>
    <x v="4"/>
    <s v="2026-05-06T21:23:08.122Z"/>
    <x v="1"/>
  </r>
  <r>
    <s v="E-20260506-1487"/>
    <s v="S-20260506-01"/>
    <x v="24"/>
    <n v="4"/>
    <n v="75"/>
    <n v="7"/>
    <m/>
    <m/>
    <m/>
    <n v="2"/>
    <n v="1"/>
    <n v="2"/>
    <s v="1"/>
    <m/>
    <s v="Tempo 2-1-2; RIR 1; did 8 but squeeze was poor"/>
    <x v="4"/>
    <s v="2026-05-06T21:24:56.022Z"/>
    <x v="1"/>
  </r>
  <r>
    <s v="E-20260506-1488"/>
    <s v="S-20260506-01"/>
    <x v="27"/>
    <n v="1"/>
    <n v="140"/>
    <n v="12"/>
    <m/>
    <m/>
    <m/>
    <n v="2"/>
    <n v="1"/>
    <n v="2"/>
    <s v="2"/>
    <m/>
    <s v="Tempo 2-1-2; RIR 2"/>
    <x v="4"/>
    <s v="2026-05-06T21:28:50.316Z"/>
    <x v="1"/>
  </r>
  <r>
    <s v="E-20260506-1489"/>
    <s v="S-20260506-01"/>
    <x v="27"/>
    <n v="2"/>
    <n v="160"/>
    <n v="12"/>
    <m/>
    <m/>
    <m/>
    <n v="2"/>
    <n v="1"/>
    <n v="2"/>
    <s v="2"/>
    <m/>
    <s v="Tempo 2-1-2; RIR 2; no 150 option today"/>
    <x v="4"/>
    <s v="2026-05-06T21:31:26.556Z"/>
    <x v="1"/>
  </r>
  <r>
    <s v="E-20260506-1490"/>
    <s v="S-20260506-01"/>
    <x v="27"/>
    <n v="3"/>
    <n v="160"/>
    <n v="12"/>
    <m/>
    <m/>
    <m/>
    <n v="2"/>
    <n v="1"/>
    <n v="2"/>
    <s v="1"/>
    <m/>
    <s v="Tempo 2-1-2; RIR 1; no 150 option today"/>
    <x v="4"/>
    <s v="2026-05-06T21:37:06.655Z"/>
    <x v="1"/>
  </r>
  <r>
    <s v="E-20260506-1491"/>
    <s v="S-20260506-01"/>
    <x v="12"/>
    <n v="1"/>
    <n v="35"/>
    <n v="20"/>
    <m/>
    <m/>
    <m/>
    <n v="1"/>
    <n v="2"/>
    <n v="1"/>
    <s v="2+"/>
    <m/>
    <s v="Tempo 1-2-1; RIR 2+"/>
    <x v="4"/>
    <s v="2026-05-06T21:37:24.476Z"/>
    <x v="1"/>
  </r>
  <r>
    <s v="E-20260506-1492"/>
    <s v="S-20260506-01"/>
    <x v="12"/>
    <n v="2"/>
    <n v="35"/>
    <n v="20"/>
    <m/>
    <m/>
    <m/>
    <n v="1"/>
    <n v="2"/>
    <n v="1"/>
    <s v="2+"/>
    <m/>
    <s v="Tempo 1-2-1; RIR 2+"/>
    <x v="4"/>
    <s v="2026-05-06T21:40:11.339Z"/>
    <x v="1"/>
  </r>
  <r>
    <s v="E-20260506-1493"/>
    <s v="S-20260506-01"/>
    <x v="12"/>
    <n v="3"/>
    <n v="40"/>
    <n v="20"/>
    <m/>
    <m/>
    <m/>
    <n v="1"/>
    <n v="2"/>
    <n v="1"/>
    <s v="2"/>
    <m/>
    <s v="80 plate at Marriott; tempo 1-2-1: RIR 2"/>
    <x v="4"/>
    <s v="2026-05-06T21:42:40.081Z"/>
    <x v="1"/>
  </r>
  <r>
    <s v="E-20260506-1494"/>
    <s v="S-20260506-01"/>
    <x v="31"/>
    <n v="1"/>
    <n v="30"/>
    <n v="11"/>
    <m/>
    <m/>
    <m/>
    <n v="2"/>
    <n v="1"/>
    <n v="2"/>
    <s v="2-1"/>
    <m/>
    <s v="Tempo 2-1-2; RIR 2-1"/>
    <x v="4"/>
    <s v="2026-05-06T21:47:44.041Z"/>
    <x v="2"/>
  </r>
  <r>
    <s v="E-20260506-1495"/>
    <s v="S-20260506-01"/>
    <x v="31"/>
    <n v="2"/>
    <n v="30"/>
    <n v="7"/>
    <m/>
    <m/>
    <m/>
    <n v="2"/>
    <n v="1"/>
    <n v="2"/>
    <s v="2-1"/>
    <m/>
    <s v="Tempo 2-1-2; RIR 2-1"/>
    <x v="4"/>
    <s v="2026-05-06T21:48:54.667Z"/>
    <x v="2"/>
  </r>
  <r>
    <s v="E-20260506-1496"/>
    <s v="S-20260506-01"/>
    <x v="31"/>
    <n v="3"/>
    <n v="30"/>
    <n v="7"/>
    <m/>
    <m/>
    <m/>
    <n v="2"/>
    <n v="1"/>
    <n v="2"/>
    <s v="2-1"/>
    <m/>
    <s v="Tempo 2-1-2; RIR 2-1; partial in extended 8,9,10"/>
    <x v="4"/>
    <s v="2026-05-06T21:51:41.820Z"/>
    <x v="2"/>
  </r>
  <r>
    <s v="E-20260506-1497"/>
    <s v="S-20260506-01"/>
    <x v="65"/>
    <n v="1"/>
    <n v="75"/>
    <m/>
    <n v="60"/>
    <m/>
    <m/>
    <m/>
    <m/>
    <m/>
    <m/>
    <m/>
    <m/>
    <x v="4"/>
    <s v="2026-05-06T21:56:18.135Z"/>
    <x v="0"/>
  </r>
  <r>
    <s v="E-20260506-1498"/>
    <s v="S-20260506-01"/>
    <x v="65"/>
    <n v="2"/>
    <n v="75"/>
    <m/>
    <n v="52.8"/>
    <m/>
    <m/>
    <m/>
    <m/>
    <m/>
    <m/>
    <m/>
    <s v="53/60=0.883"/>
    <x v="4"/>
    <s v="2026-05-06T21:59:24.031Z"/>
    <x v="0"/>
  </r>
  <r>
    <s v="E-20260506-1499"/>
    <s v="S-20260506-01"/>
    <x v="65"/>
    <n v="3"/>
    <n v="75"/>
    <m/>
    <n v="51"/>
    <m/>
    <m/>
    <m/>
    <m/>
    <m/>
    <m/>
    <m/>
    <m/>
    <x v="4"/>
    <s v="2026-05-06T22:02:30.808Z"/>
    <x v="0"/>
  </r>
  <r>
    <s v="E-20260506-1500"/>
    <s v="S-20260506-01"/>
    <x v="32"/>
    <n v="2"/>
    <m/>
    <m/>
    <n v="300"/>
    <n v="1.29"/>
    <s v="km"/>
    <m/>
    <m/>
    <m/>
    <m/>
    <m/>
    <s v="Cool down "/>
    <x v="4"/>
    <s v="2026-05-06T22:09:45.383Z"/>
    <x v="1"/>
  </r>
  <r>
    <s v="E-20260508-1501"/>
    <s v="S-20260508-01"/>
    <x v="32"/>
    <n v="1"/>
    <m/>
    <m/>
    <n v="300"/>
    <n v="1.34"/>
    <s v="km"/>
    <m/>
    <m/>
    <m/>
    <m/>
    <m/>
    <s v="Warm up"/>
    <x v="4"/>
    <s v="2026-05-08T15:37:41.465Z"/>
    <x v="1"/>
  </r>
  <r>
    <s v="E-20260508-1502"/>
    <s v="S-20260508-01"/>
    <x v="14"/>
    <n v="1"/>
    <n v="45"/>
    <n v="15"/>
    <m/>
    <m/>
    <m/>
    <n v="2"/>
    <n v="1"/>
    <n v="2"/>
    <s v="2-1"/>
    <m/>
    <s v="Tempo 2-1-2; RIR 2-1; alternated 11-15th reps. "/>
    <x v="4"/>
    <s v="2026-05-08T15:44:44.843Z"/>
    <x v="2"/>
  </r>
  <r>
    <s v="E-20260508-1503"/>
    <s v="S-20260508-01"/>
    <x v="14"/>
    <n v="2"/>
    <n v="45"/>
    <n v="15"/>
    <m/>
    <m/>
    <m/>
    <n v="2"/>
    <n v="1"/>
    <n v="2"/>
    <s v="2-1"/>
    <m/>
    <s v="Tempo 2-1-2; RIR 2-1; alternated 11-15th reps. "/>
    <x v="4"/>
    <s v="2026-05-08T15:47:24.270Z"/>
    <x v="2"/>
  </r>
  <r>
    <s v="E-20260508-1504"/>
    <s v="S-20260508-01"/>
    <x v="14"/>
    <n v="3"/>
    <n v="45"/>
    <n v="15"/>
    <m/>
    <m/>
    <m/>
    <n v="2"/>
    <n v="1"/>
    <n v="2"/>
    <s v="2-1"/>
    <m/>
    <s v="Tempo 2-1-2; RIR 2-1; alternated 11-15th reps. "/>
    <x v="4"/>
    <s v="2026-05-08T15:50:05.643Z"/>
    <x v="2"/>
  </r>
  <r>
    <s v="E-20260508-1505"/>
    <s v="S-20260508-01"/>
    <x v="21"/>
    <n v="1"/>
    <n v="50"/>
    <n v="12"/>
    <m/>
    <m/>
    <m/>
    <n v="2"/>
    <n v="1"/>
    <n v="2"/>
    <s v="2+"/>
    <m/>
    <s v="Tempo 2-1-2; RIR 2+"/>
    <x v="4"/>
    <s v="2026-05-08T15:53:34.379Z"/>
    <x v="4"/>
  </r>
  <r>
    <s v="E-20260508-1506"/>
    <s v="S-20260508-01"/>
    <x v="21"/>
    <n v="2"/>
    <n v="50"/>
    <n v="12"/>
    <m/>
    <m/>
    <m/>
    <n v="2"/>
    <n v="1"/>
    <n v="2"/>
    <s v="2-1"/>
    <m/>
    <s v="Tempo 2-1-2; RIR 2-1"/>
    <x v="4"/>
    <s v="2026-05-08T15:55:41.958Z"/>
    <x v="4"/>
  </r>
  <r>
    <s v="E-20260508-1507"/>
    <s v="S-20260508-01"/>
    <x v="21"/>
    <n v="3"/>
    <n v="50"/>
    <n v="9"/>
    <m/>
    <m/>
    <m/>
    <n v="2"/>
    <n v="1"/>
    <n v="2"/>
    <s v="1"/>
    <m/>
    <s v="Tempo 2-1-2; RIR 1"/>
    <x v="4"/>
    <s v="2026-05-08T15:57:54.663Z"/>
    <x v="4"/>
  </r>
  <r>
    <s v="E-20260508-1508"/>
    <s v="S-20260508-01"/>
    <x v="21"/>
    <n v="4"/>
    <n v="50"/>
    <n v="9"/>
    <m/>
    <m/>
    <m/>
    <n v="2"/>
    <n v="1"/>
    <n v="2"/>
    <s v="1"/>
    <m/>
    <s v="Tempo 2-1-2; RIR 1"/>
    <x v="4"/>
    <s v="2026-05-08T16:00:21.639Z"/>
    <x v="4"/>
  </r>
  <r>
    <s v="E-20260508-1509"/>
    <s v="S-20260508-01"/>
    <x v="17"/>
    <n v="1"/>
    <n v="12.5"/>
    <n v="12"/>
    <m/>
    <m/>
    <m/>
    <n v="3"/>
    <n v="1"/>
    <n v="3"/>
    <s v="2-1"/>
    <m/>
    <s v="Tempo 3-1-3; RIR 2-1"/>
    <x v="4"/>
    <s v="2026-05-08T16:07:24.615Z"/>
    <x v="4"/>
  </r>
  <r>
    <s v="E-20260508-1510"/>
    <s v="S-20260508-01"/>
    <x v="17"/>
    <n v="2"/>
    <n v="12.5"/>
    <n v="12"/>
    <m/>
    <m/>
    <m/>
    <n v="3"/>
    <n v="1"/>
    <n v="3"/>
    <s v="1"/>
    <m/>
    <s v="Tempo 3-1-3; RIR 1"/>
    <x v="4"/>
    <s v="2026-05-08T16:07:29.339Z"/>
    <x v="4"/>
  </r>
  <r>
    <s v="E-20260508-1511"/>
    <s v="S-20260508-01"/>
    <x v="17"/>
    <n v="3"/>
    <n v="12.5"/>
    <n v="12"/>
    <m/>
    <m/>
    <m/>
    <n v="3"/>
    <n v="1"/>
    <n v="3"/>
    <s v="1"/>
    <m/>
    <s v="Tempo 3-1-3; RIR 1"/>
    <x v="4"/>
    <s v="2026-05-08T16:10:43.392Z"/>
    <x v="4"/>
  </r>
  <r>
    <s v="E-20260508-1512"/>
    <s v="S-20260508-01"/>
    <x v="31"/>
    <n v="1"/>
    <n v="30"/>
    <n v="12"/>
    <m/>
    <m/>
    <m/>
    <n v="2"/>
    <n v="1"/>
    <n v="2"/>
    <s v="2"/>
    <m/>
    <s v="Tempo 2-1-2; RIR 2; accidentally did 12 reps. It wasn’t an ego move. I misread the reps (I looked at the previous exercise goal). "/>
    <x v="4"/>
    <s v="2026-05-08T16:14:13.152Z"/>
    <x v="2"/>
  </r>
  <r>
    <s v="E-20260508-1513"/>
    <s v="S-20260508-01"/>
    <x v="31"/>
    <n v="2"/>
    <n v="30"/>
    <n v="10"/>
    <m/>
    <m/>
    <m/>
    <n v="2"/>
    <n v="1"/>
    <n v="2"/>
    <s v="2-1"/>
    <m/>
    <s v="Tempo 2-1-2; RIR 2-1"/>
    <x v="4"/>
    <s v="2026-05-08T16:16:50.031Z"/>
    <x v="2"/>
  </r>
  <r>
    <s v="E-20260508-1514"/>
    <s v="S-20260508-01"/>
    <x v="31"/>
    <n v="3"/>
    <n v="30"/>
    <n v="9"/>
    <m/>
    <m/>
    <m/>
    <n v="2"/>
    <n v="1"/>
    <n v="2"/>
    <s v="1"/>
    <m/>
    <s v="Tempo 2-1-2; RIR 1"/>
    <x v="4"/>
    <s v="2026-05-08T16:19:58.639Z"/>
    <x v="2"/>
  </r>
  <r>
    <s v="E-20260508-1515"/>
    <s v="S-20260508-01"/>
    <x v="42"/>
    <n v="1"/>
    <n v="20"/>
    <n v="12"/>
    <m/>
    <m/>
    <m/>
    <n v="2"/>
    <n v="2"/>
    <n v="2"/>
    <s v="2"/>
    <m/>
    <s v="10 per hand; Tempo 2-2-2; RIR 2; slight right anterior capsule awareness/tightness"/>
    <x v="4"/>
    <s v="2026-05-08T16:22:51.158Z"/>
    <x v="3"/>
  </r>
  <r>
    <s v="E-20260508-1516"/>
    <s v="S-20260508-01"/>
    <x v="42"/>
    <n v="2"/>
    <n v="20"/>
    <n v="13"/>
    <m/>
    <m/>
    <m/>
    <n v="2"/>
    <n v="2"/>
    <n v="2"/>
    <s v="2"/>
    <m/>
    <s v="10 per hand; Tempo 2-2-2; RIR 2; slight right anterior capsule awareness/tightness, but I seem to mitigate by moving my arm slot more forward "/>
    <x v="4"/>
    <s v="2026-05-08T16:25:35.304Z"/>
    <x v="3"/>
  </r>
  <r>
    <s v="E-20260508-1517"/>
    <s v="S-20260508-01"/>
    <x v="42"/>
    <n v="3"/>
    <n v="20"/>
    <n v="13"/>
    <m/>
    <m/>
    <m/>
    <m/>
    <m/>
    <m/>
    <m/>
    <m/>
    <s v="10 per hand"/>
    <x v="4"/>
    <s v="2026-05-08T16:28:16.065Z"/>
    <x v="3"/>
  </r>
  <r>
    <s v="E-20260508-1518"/>
    <s v="S-20260508-01"/>
    <x v="18"/>
    <n v="1"/>
    <n v="150"/>
    <m/>
    <n v="75"/>
    <m/>
    <m/>
    <m/>
    <m/>
    <m/>
    <m/>
    <m/>
    <s v="75/60=1.25; lots of room in the tank today"/>
    <x v="4"/>
    <s v="2026-05-08T16:37:43.534Z"/>
    <x v="0"/>
  </r>
  <r>
    <s v="E-20260508-1519"/>
    <s v="S-20260508-01"/>
    <x v="18"/>
    <n v="2"/>
    <n v="150"/>
    <m/>
    <n v="64.2"/>
    <m/>
    <m/>
    <m/>
    <m/>
    <m/>
    <m/>
    <m/>
    <s v="64/60=1.0667"/>
    <x v="4"/>
    <s v="2026-05-08T16:39:38.036Z"/>
    <x v="0"/>
  </r>
  <r>
    <s v="E-20260508-1520"/>
    <s v="S-20260508-01"/>
    <x v="18"/>
    <n v="3"/>
    <n v="150"/>
    <m/>
    <n v="60"/>
    <m/>
    <m/>
    <m/>
    <m/>
    <m/>
    <m/>
    <m/>
    <m/>
    <x v="4"/>
    <s v="2026-05-08T16:50:34.755Z"/>
    <x v="0"/>
  </r>
  <r>
    <s v="E-20260508-1521"/>
    <s v="S-20260508-01"/>
    <x v="32"/>
    <n v="2"/>
    <m/>
    <m/>
    <n v="300"/>
    <n v="1.31"/>
    <s v="km"/>
    <m/>
    <m/>
    <m/>
    <m/>
    <m/>
    <s v="Cool down"/>
    <x v="4"/>
    <s v="2026-05-08T16:50:49.718Z"/>
    <x v="1"/>
  </r>
  <r>
    <s v="E-20260509-1522"/>
    <s v="S-20260509-01"/>
    <x v="66"/>
    <n v="1"/>
    <m/>
    <m/>
    <n v="360"/>
    <n v="0.47"/>
    <s v="km"/>
    <m/>
    <m/>
    <m/>
    <m/>
    <m/>
    <s v="Warmup, 5% incline, 3mph"/>
    <x v="5"/>
    <s v="2026-05-09T14:35:17.118Z"/>
    <x v="9"/>
  </r>
  <r>
    <s v="E-20260509-1523"/>
    <s v="S-20260509-01"/>
    <x v="52"/>
    <n v="1"/>
    <n v="0"/>
    <n v="8"/>
    <m/>
    <m/>
    <m/>
    <m/>
    <m/>
    <m/>
    <m/>
    <m/>
    <m/>
    <x v="5"/>
    <s v="2026-05-09T14:37:18.794Z"/>
    <x v="5"/>
  </r>
  <r>
    <s v="E-20260509-1524"/>
    <s v="S-20260509-01"/>
    <x v="67"/>
    <n v="1"/>
    <n v="0"/>
    <n v="20"/>
    <m/>
    <m/>
    <m/>
    <m/>
    <m/>
    <m/>
    <m/>
    <m/>
    <m/>
    <x v="5"/>
    <s v="2026-05-09T14:37:23.276Z"/>
    <x v="5"/>
  </r>
  <r>
    <s v="E-20260509-1525"/>
    <s v="S-20260509-01"/>
    <x v="61"/>
    <n v="1"/>
    <n v="0"/>
    <m/>
    <n v="60"/>
    <m/>
    <m/>
    <m/>
    <m/>
    <m/>
    <m/>
    <m/>
    <s v="20 sec"/>
    <x v="5"/>
    <s v="2026-05-09T14:38:33.554Z"/>
    <x v="0"/>
  </r>
  <r>
    <s v="E-20260509-1526"/>
    <s v="S-20260509-01"/>
    <x v="52"/>
    <n v="2"/>
    <n v="0"/>
    <n v="8"/>
    <m/>
    <m/>
    <m/>
    <m/>
    <m/>
    <m/>
    <m/>
    <m/>
    <m/>
    <x v="5"/>
    <s v="2026-05-09T14:40:06.776Z"/>
    <x v="5"/>
  </r>
  <r>
    <s v="E-20260509-1527"/>
    <s v="S-20260509-01"/>
    <x v="67"/>
    <n v="2"/>
    <n v="0"/>
    <n v="15"/>
    <m/>
    <m/>
    <m/>
    <m/>
    <m/>
    <m/>
    <m/>
    <m/>
    <m/>
    <x v="5"/>
    <s v="2026-05-09T14:40:09.325Z"/>
    <x v="5"/>
  </r>
  <r>
    <s v="E-20260509-1528"/>
    <s v="S-20260509-01"/>
    <x v="61"/>
    <n v="2"/>
    <n v="0"/>
    <m/>
    <n v="60"/>
    <m/>
    <m/>
    <m/>
    <m/>
    <m/>
    <m/>
    <m/>
    <s v="20 sec"/>
    <x v="5"/>
    <s v="2026-05-09T14:40:53.509Z"/>
    <x v="0"/>
  </r>
  <r>
    <s v="E-20260509-1529"/>
    <s v="S-20260509-01"/>
    <x v="0"/>
    <n v="1"/>
    <n v="150"/>
    <m/>
    <n v="60"/>
    <m/>
    <m/>
    <m/>
    <m/>
    <m/>
    <m/>
    <m/>
    <s v="60 sec. 0.5% incline, 2.3mph"/>
    <x v="5"/>
    <s v="2026-05-09T14:44:30.876Z"/>
    <x v="0"/>
  </r>
  <r>
    <s v="E-20260509-1530"/>
    <s v="S-20260509-01"/>
    <x v="0"/>
    <n v="2"/>
    <n v="150"/>
    <m/>
    <n v="60"/>
    <m/>
    <m/>
    <m/>
    <m/>
    <m/>
    <m/>
    <m/>
    <s v="60 sec. 0.5% incline, 2.3mph"/>
    <x v="5"/>
    <s v="2026-05-09T14:46:55.872Z"/>
    <x v="0"/>
  </r>
  <r>
    <s v="E-20260509-1531"/>
    <s v="S-20260509-01"/>
    <x v="0"/>
    <n v="3"/>
    <n v="150"/>
    <m/>
    <n v="49.8"/>
    <m/>
    <m/>
    <m/>
    <m/>
    <m/>
    <m/>
    <m/>
    <s v="50 sec. 0.5% incline, 2.3mph"/>
    <x v="5"/>
    <s v="2026-05-09T14:50:14.944Z"/>
    <x v="0"/>
  </r>
  <r>
    <s v="E-20260509-1532"/>
    <s v="S-20260509-01"/>
    <x v="0"/>
    <n v="4"/>
    <n v="150"/>
    <m/>
    <n v="46.2"/>
    <m/>
    <m/>
    <m/>
    <m/>
    <m/>
    <m/>
    <m/>
    <s v="0.5% incline, 2.3mph"/>
    <x v="5"/>
    <s v="2026-05-09T14:52:40.782Z"/>
    <x v="0"/>
  </r>
  <r>
    <s v="E-20260509-1533"/>
    <s v="S-20260509-01"/>
    <x v="0"/>
    <n v="5"/>
    <n v="150"/>
    <m/>
    <n v="45"/>
    <m/>
    <m/>
    <m/>
    <m/>
    <m/>
    <m/>
    <m/>
    <s v=" 0.5% incline, 2.3mph"/>
    <x v="5"/>
    <s v="2026-05-09T14:55:19.623Z"/>
    <x v="0"/>
  </r>
  <r>
    <s v="E-20260509-1534"/>
    <s v="S-20260509-01"/>
    <x v="19"/>
    <n v="1"/>
    <n v="90"/>
    <n v="12"/>
    <m/>
    <m/>
    <m/>
    <m/>
    <m/>
    <m/>
    <m/>
    <m/>
    <s v="Moderate warmup"/>
    <x v="5"/>
    <s v="2026-05-09T14:58:55.630Z"/>
    <x v="1"/>
  </r>
  <r>
    <s v="E-20260509-1535"/>
    <s v="S-20260509-01"/>
    <x v="19"/>
    <n v="2"/>
    <n v="150"/>
    <n v="8"/>
    <m/>
    <m/>
    <m/>
    <m/>
    <m/>
    <m/>
    <m/>
    <m/>
    <s v="Heavier warmup"/>
    <x v="5"/>
    <s v="2026-05-09T15:00:29.704Z"/>
    <x v="1"/>
  </r>
  <r>
    <s v="E-20260509-1536"/>
    <s v="S-20260509-01"/>
    <x v="19"/>
    <n v="3"/>
    <n v="180"/>
    <n v="8"/>
    <m/>
    <m/>
    <m/>
    <n v="2"/>
    <n v="1"/>
    <n v="2"/>
    <s v="2"/>
    <m/>
    <s v="Working set; tempo 2-1-2; RIR 2; squeeze on each contraction"/>
    <x v="5"/>
    <s v="2026-05-09T15:03:08.319Z"/>
    <x v="1"/>
  </r>
  <r>
    <s v="E-20260509-1537"/>
    <s v="S-20260509-01"/>
    <x v="19"/>
    <n v="4"/>
    <n v="185"/>
    <n v="8"/>
    <m/>
    <m/>
    <m/>
    <n v="2"/>
    <n v="1"/>
    <n v="2"/>
    <s v="2"/>
    <m/>
    <s v="Working set; tempo 2-1-2; RIR 2; squeeze on each contraction"/>
    <x v="5"/>
    <s v="2026-05-09T15:04:53.702Z"/>
    <x v="1"/>
  </r>
  <r>
    <s v="E-20260509-1538"/>
    <s v="S-20260509-01"/>
    <x v="19"/>
    <n v="5"/>
    <n v="190"/>
    <n v="6"/>
    <m/>
    <m/>
    <m/>
    <n v="2"/>
    <n v="1"/>
    <n v="2"/>
    <s v="1"/>
    <m/>
    <s v="Working set; tempo 2-1-2; RIR 1; squeeze on each contraction"/>
    <x v="5"/>
    <s v="2026-05-09T15:06:49.036Z"/>
    <x v="1"/>
  </r>
  <r>
    <s v="E-20260509-1539"/>
    <s v="S-20260509-01"/>
    <x v="19"/>
    <n v="6"/>
    <n v="190"/>
    <n v="6"/>
    <m/>
    <m/>
    <m/>
    <n v="2"/>
    <n v="1"/>
    <n v="2"/>
    <s v="1"/>
    <m/>
    <s v="Working set; tempo 2-1-2; RIR 1; squeeze on each contraction"/>
    <x v="5"/>
    <s v="2026-05-09T15:09:20.615Z"/>
    <x v="1"/>
  </r>
  <r>
    <s v="E-20260509-1540"/>
    <s v="S-20260509-01"/>
    <x v="1"/>
    <n v="1"/>
    <n v="0"/>
    <n v="10"/>
    <m/>
    <m/>
    <m/>
    <n v="1"/>
    <n v="2"/>
    <n v="1"/>
    <s v="2-1"/>
    <m/>
    <s v="Tempo 1-2-1; RIR 2-1; Feet elevated on bench; 8,9,10 the squeeze wasn’t as strong"/>
    <x v="5"/>
    <s v="2026-05-09T15:11:51.845Z"/>
    <x v="1"/>
  </r>
  <r>
    <s v="E-20260509-1541"/>
    <s v="S-20260509-01"/>
    <x v="1"/>
    <n v="2"/>
    <n v="0"/>
    <n v="7"/>
    <m/>
    <m/>
    <m/>
    <n v="1"/>
    <n v="2"/>
    <n v="1"/>
    <s v="2-1"/>
    <m/>
    <s v="Tempo 1-2-1; RIR 2-1; feet elevated"/>
    <x v="5"/>
    <s v="2026-05-09T15:14:04.948Z"/>
    <x v="1"/>
  </r>
  <r>
    <s v="E-20260509-1542"/>
    <s v="S-20260509-01"/>
    <x v="1"/>
    <n v="3"/>
    <n v="0"/>
    <n v="8"/>
    <m/>
    <m/>
    <m/>
    <n v="1"/>
    <n v="2"/>
    <n v="1"/>
    <s v="2-1"/>
    <m/>
    <s v="Tempo 1-2-1; RIR 2-1; feet on floor"/>
    <x v="5"/>
    <s v="2026-05-09T15:17:01.437Z"/>
    <x v="1"/>
  </r>
  <r>
    <s v="E-20260509-1543"/>
    <s v="S-20260509-01"/>
    <x v="68"/>
    <n v="1"/>
    <n v="40"/>
    <n v="4"/>
    <m/>
    <m/>
    <m/>
    <n v="2"/>
    <n v="1"/>
    <n v="2"/>
    <s v="1"/>
    <m/>
    <s v="Test set: Decline bench for anchor; tempo 2-1-2; RIR 1"/>
    <x v="5"/>
    <s v="2026-05-09T15:22:37.429Z"/>
    <x v="2"/>
  </r>
  <r>
    <s v="E-20260509-1544"/>
    <s v="S-20260509-01"/>
    <x v="68"/>
    <n v="2"/>
    <n v="35"/>
    <n v="8"/>
    <m/>
    <m/>
    <m/>
    <n v="2"/>
    <n v="1"/>
    <n v="2"/>
    <s v="1"/>
    <m/>
    <s v="Working set: Calf raise machine for anchor; tempo 2-1-2; RIR 1"/>
    <x v="5"/>
    <s v="2026-05-09T15:23:50.954Z"/>
    <x v="2"/>
  </r>
  <r>
    <s v="E-20260509-1545"/>
    <s v="S-20260509-01"/>
    <x v="68"/>
    <n v="3"/>
    <n v="35"/>
    <n v="9"/>
    <m/>
    <m/>
    <m/>
    <n v="2"/>
    <n v="1"/>
    <n v="2"/>
    <s v="1"/>
    <m/>
    <s v="Working set: Left weaker on 8,9; Calf raise machine for anchor; tempo 2-1-2; RIR 1"/>
    <x v="5"/>
    <s v="2026-05-09T15:25:36.648Z"/>
    <x v="2"/>
  </r>
  <r>
    <s v="E-20260509-1546"/>
    <s v="S-20260509-01"/>
    <x v="68"/>
    <n v="4"/>
    <n v="35"/>
    <n v="7"/>
    <m/>
    <m/>
    <m/>
    <n v="2"/>
    <n v="1"/>
    <n v="2"/>
    <s v="1"/>
    <m/>
    <s v="Working set: Left weaker on 8,9; Calf raise machine for anchor; tempo 2-1-2; RIR 1"/>
    <x v="5"/>
    <s v="2026-05-09T15:28:34.772Z"/>
    <x v="2"/>
  </r>
  <r>
    <s v="E-20260509-1547"/>
    <s v="S-20260509-01"/>
    <x v="32"/>
    <n v="1"/>
    <m/>
    <m/>
    <n v="450"/>
    <n v="2"/>
    <s v="km"/>
    <m/>
    <m/>
    <m/>
    <m/>
    <m/>
    <s v="Cool down"/>
    <x v="5"/>
    <s v="2026-05-09T15:38:03.142Z"/>
    <x v="1"/>
  </r>
  <r>
    <s v="E-20260510-1548"/>
    <s v="S-20260510-01"/>
    <x v="66"/>
    <n v="1"/>
    <m/>
    <m/>
    <n v="300"/>
    <n v="0.39"/>
    <s v="km"/>
    <m/>
    <m/>
    <m/>
    <m/>
    <m/>
    <s v="Warmup; 3mph, 5% incline"/>
    <x v="5"/>
    <s v="2026-05-10T14:47:09.570Z"/>
    <x v="9"/>
  </r>
  <r>
    <s v="E-20260510-1549"/>
    <s v="S-20260510-01"/>
    <x v="52"/>
    <n v="1"/>
    <n v="0"/>
    <n v="8"/>
    <m/>
    <m/>
    <m/>
    <m/>
    <m/>
    <m/>
    <m/>
    <m/>
    <s v="Red band "/>
    <x v="5"/>
    <s v="2026-05-10T14:53:54.775Z"/>
    <x v="5"/>
  </r>
  <r>
    <s v="E-20260510-1550"/>
    <s v="S-20260510-01"/>
    <x v="67"/>
    <n v="1"/>
    <n v="0"/>
    <n v="15"/>
    <m/>
    <m/>
    <m/>
    <m/>
    <m/>
    <m/>
    <m/>
    <m/>
    <s v="Red "/>
    <x v="5"/>
    <s v="2026-05-10T14:54:02.519Z"/>
    <x v="5"/>
  </r>
  <r>
    <s v="E-20260510-1551"/>
    <s v="S-20260510-01"/>
    <x v="56"/>
    <n v="1"/>
    <n v="0"/>
    <n v="8"/>
    <m/>
    <m/>
    <m/>
    <m/>
    <m/>
    <m/>
    <m/>
    <m/>
    <s v="Red"/>
    <x v="5"/>
    <s v="2026-05-10T14:54:08.375Z"/>
    <x v="5"/>
  </r>
  <r>
    <s v="E-20260510-1552"/>
    <s v="S-20260510-01"/>
    <x v="52"/>
    <n v="2"/>
    <n v="0"/>
    <n v="8"/>
    <m/>
    <m/>
    <m/>
    <m/>
    <m/>
    <m/>
    <m/>
    <m/>
    <s v="Red band "/>
    <x v="5"/>
    <s v="2026-05-10T14:54:10.518Z"/>
    <x v="5"/>
  </r>
  <r>
    <s v="E-20260510-1553"/>
    <s v="S-20260510-01"/>
    <x v="67"/>
    <n v="2"/>
    <n v="0"/>
    <n v="15"/>
    <m/>
    <m/>
    <m/>
    <m/>
    <m/>
    <m/>
    <m/>
    <m/>
    <s v="Red "/>
    <x v="5"/>
    <s v="2026-05-10T14:54:11.822Z"/>
    <x v="5"/>
  </r>
  <r>
    <s v="E-20260510-1554"/>
    <s v="S-20260510-01"/>
    <x v="56"/>
    <n v="2"/>
    <n v="0"/>
    <n v="8"/>
    <m/>
    <m/>
    <m/>
    <m/>
    <m/>
    <m/>
    <m/>
    <m/>
    <s v="Red"/>
    <x v="5"/>
    <s v="2026-05-10T14:54:13.043Z"/>
    <x v="5"/>
  </r>
  <r>
    <s v="E-20260510-1555"/>
    <s v="S-20260510-01"/>
    <x v="69"/>
    <n v="1"/>
    <n v="80"/>
    <n v="12"/>
    <m/>
    <m/>
    <m/>
    <m/>
    <m/>
    <m/>
    <m/>
    <m/>
    <s v="Warmup moderate"/>
    <x v="5"/>
    <s v="2026-05-10T14:57:04.653Z"/>
    <x v="3"/>
  </r>
  <r>
    <s v="E-20260510-1556"/>
    <s v="S-20260510-01"/>
    <x v="69"/>
    <n v="2"/>
    <n v="100"/>
    <n v="8"/>
    <m/>
    <m/>
    <m/>
    <m/>
    <m/>
    <m/>
    <m/>
    <m/>
    <s v="Warmup heavier"/>
    <x v="5"/>
    <s v="2026-05-10T14:59:16.861Z"/>
    <x v="3"/>
  </r>
  <r>
    <s v="E-20260510-1557"/>
    <s v="S-20260510-01"/>
    <x v="69"/>
    <n v="3"/>
    <n v="120"/>
    <n v="8"/>
    <m/>
    <m/>
    <m/>
    <n v="2"/>
    <n v="1"/>
    <m/>
    <s v="2"/>
    <m/>
    <s v="Working set 1: tempo 2-1-*-1; RIR 2"/>
    <x v="5"/>
    <s v="2026-05-10T15:01:24.775Z"/>
    <x v="3"/>
  </r>
  <r>
    <s v="E-20260510-1558"/>
    <s v="S-20260510-01"/>
    <x v="69"/>
    <n v="4"/>
    <n v="120"/>
    <n v="8"/>
    <m/>
    <m/>
    <m/>
    <n v="2"/>
    <n v="1"/>
    <m/>
    <s v="2-1"/>
    <m/>
    <s v="Working set 1: tempo 2-1-*-1; RIR 2-1; slight weakness on right posterior capsule on push; better if/when I squeeze my scaps together "/>
    <x v="5"/>
    <s v="2026-05-10T15:04:15.503Z"/>
    <x v="3"/>
  </r>
  <r>
    <s v="E-20260510-1559"/>
    <s v="S-20260510-01"/>
    <x v="69"/>
    <n v="5"/>
    <n v="120"/>
    <n v="8"/>
    <m/>
    <m/>
    <m/>
    <n v="2"/>
    <n v="1"/>
    <m/>
    <s v="2-1"/>
    <m/>
    <s v="Working set 1: tempo 2-1-*-1; RIR 2-1; slight weakness on right posterior capsule on push; better if/when I squeeze my scaps together "/>
    <x v="5"/>
    <s v="2026-05-10T15:06:23.741Z"/>
    <x v="3"/>
  </r>
  <r>
    <s v="E-20260510-1560"/>
    <s v="S-20260510-01"/>
    <x v="69"/>
    <n v="6"/>
    <n v="120"/>
    <n v="7"/>
    <m/>
    <m/>
    <m/>
    <n v="2"/>
    <n v="1"/>
    <m/>
    <s v="2-1"/>
    <m/>
    <s v="Working set 1: tempo 2-1-*-1; RIR 2-1; slight weakness on right posterior capsule on push; better if/when I squeeze my scaps together "/>
    <x v="5"/>
    <s v="2026-05-10T15:09:16.206Z"/>
    <x v="3"/>
  </r>
  <r>
    <s v="E-20260510-1561"/>
    <s v="S-20260510-01"/>
    <x v="70"/>
    <n v="1"/>
    <n v="25"/>
    <n v="8"/>
    <m/>
    <m/>
    <m/>
    <n v="2"/>
    <n v="1"/>
    <n v="2"/>
    <s v="2+"/>
    <m/>
    <s v="Warmup/test weight; 25 plate; cable at 8; tempo 2-1-2; RIR 2+; right awareness until I rotate to full neutral grip and come more to midline on extension "/>
    <x v="5"/>
    <s v="2026-05-10T15:12:35.697Z"/>
    <x v="3"/>
  </r>
  <r>
    <s v="E-20260510-1562"/>
    <s v="S-20260510-01"/>
    <x v="70"/>
    <n v="2"/>
    <n v="30"/>
    <n v="8"/>
    <m/>
    <m/>
    <m/>
    <n v="2"/>
    <n v="1"/>
    <n v="2"/>
    <s v="2"/>
    <m/>
    <s v="Tempo 2-1-2; RIR 2"/>
    <x v="5"/>
    <s v="2026-05-10T15:15:11.276Z"/>
    <x v="3"/>
  </r>
  <r>
    <s v="E-20260510-1563"/>
    <s v="S-20260510-01"/>
    <x v="70"/>
    <n v="3"/>
    <n v="35"/>
    <n v="8"/>
    <m/>
    <m/>
    <m/>
    <n v="2"/>
    <n v="1"/>
    <n v="2"/>
    <s v="2-1"/>
    <m/>
    <s v="Tempo 2-1-2; RIR 2-1"/>
    <x v="5"/>
    <s v="2026-05-10T15:17:11.088Z"/>
    <x v="3"/>
  </r>
  <r>
    <s v="E-20260510-1564"/>
    <s v="S-20260510-01"/>
    <x v="70"/>
    <n v="4"/>
    <n v="35"/>
    <n v="8"/>
    <m/>
    <m/>
    <m/>
    <n v="2"/>
    <n v="1"/>
    <n v="2"/>
    <s v="2-1"/>
    <m/>
    <s v="Tempo 2-1-2; RIR 2-1"/>
    <x v="5"/>
    <s v="2026-05-10T15:20:09.534Z"/>
    <x v="3"/>
  </r>
  <r>
    <s v="E-20260510-1565"/>
    <s v="S-20260510-01"/>
    <x v="71"/>
    <n v="1"/>
    <n v="10"/>
    <n v="12"/>
    <m/>
    <m/>
    <m/>
    <n v="2"/>
    <n v="2"/>
    <n v="2"/>
    <s v="2-1"/>
    <m/>
    <s v="Tempo 2-2-2; RIR 2-1"/>
    <x v="5"/>
    <s v="2026-05-10T15:22:23.276Z"/>
    <x v="3"/>
  </r>
  <r>
    <s v="E-20260510-1566"/>
    <s v="S-20260510-01"/>
    <x v="71"/>
    <n v="2"/>
    <n v="10"/>
    <n v="15"/>
    <m/>
    <m/>
    <m/>
    <n v="2"/>
    <n v="2"/>
    <n v="2"/>
    <s v="2-1"/>
    <m/>
    <s v="Tempo 2-2-2; RIR 2-1"/>
    <x v="5"/>
    <s v="2026-05-10T15:26:10.249Z"/>
    <x v="3"/>
  </r>
  <r>
    <s v="E-20260510-1567"/>
    <s v="S-20260510-01"/>
    <x v="71"/>
    <n v="3"/>
    <n v="12.5"/>
    <n v="15"/>
    <m/>
    <m/>
    <m/>
    <n v="2"/>
    <n v="2"/>
    <n v="2"/>
    <s v="2-1"/>
    <m/>
    <s v="Tempo 2-2-2; RIR 2-1"/>
    <x v="5"/>
    <s v="2026-05-10T15:29:08.261Z"/>
    <x v="3"/>
  </r>
  <r>
    <s v="E-20260510-1568"/>
    <s v="S-20260510-01"/>
    <x v="17"/>
    <n v="1"/>
    <n v="20"/>
    <n v="15"/>
    <m/>
    <m/>
    <m/>
    <n v="3"/>
    <n v="1"/>
    <n v="3"/>
    <s v="2+"/>
    <m/>
    <s v="Tempo 3-1-3; RIR 2+"/>
    <x v="5"/>
    <s v="2026-05-10T15:32:13.672Z"/>
    <x v="4"/>
  </r>
  <r>
    <s v="E-20260510-1569"/>
    <s v="S-20260510-01"/>
    <x v="17"/>
    <n v="2"/>
    <n v="25"/>
    <n v="12"/>
    <m/>
    <m/>
    <m/>
    <n v="3"/>
    <n v="1"/>
    <n v="3"/>
    <s v="2-1"/>
    <m/>
    <s v="Tempo 3-1-3; RIR 2-1"/>
    <x v="5"/>
    <s v="2026-05-10T15:35:36.147Z"/>
    <x v="4"/>
  </r>
  <r>
    <s v="E-20260510-1570"/>
    <s v="S-20260510-01"/>
    <x v="17"/>
    <n v="3"/>
    <n v="25"/>
    <n v="9"/>
    <m/>
    <m/>
    <m/>
    <n v="3"/>
    <n v="1"/>
    <n v="3"/>
    <s v="1-0"/>
    <m/>
    <s v="Tempo 3-1-3; RIR 1-0"/>
    <x v="5"/>
    <s v="2026-05-10T15:38:51.861Z"/>
    <x v="4"/>
  </r>
  <r>
    <s v="E-20260510-1571"/>
    <s v="S-20260510-01"/>
    <x v="72"/>
    <n v="1"/>
    <n v="30"/>
    <m/>
    <n v="20"/>
    <m/>
    <m/>
    <m/>
    <m/>
    <m/>
    <m/>
    <m/>
    <s v="Held for as long as it took for me to perform 20 scap extensions with inverted kb"/>
    <x v="5"/>
    <s v="2026-05-10T15:43:28.665Z"/>
    <x v="5"/>
  </r>
  <r>
    <s v="E-20260510-1572"/>
    <s v="S-20260510-01"/>
    <x v="73"/>
    <n v="1"/>
    <n v="50"/>
    <n v="20"/>
    <m/>
    <m/>
    <m/>
    <m/>
    <m/>
    <m/>
    <m/>
    <m/>
    <s v="Scap extension hold as long as it takes to perform 20 ext"/>
    <x v="5"/>
    <s v="2026-05-10T15:48:47.776Z"/>
    <x v="4"/>
  </r>
  <r>
    <s v="E-20260511-1573"/>
    <s v="S-20260511-01"/>
    <x v="10"/>
    <n v="1"/>
    <n v="75"/>
    <m/>
    <n v="60"/>
    <m/>
    <m/>
    <m/>
    <m/>
    <m/>
    <m/>
    <m/>
    <s v="2.3mph, 1% incline"/>
    <x v="5"/>
    <s v="2026-05-11T15:00:08.899Z"/>
    <x v="0"/>
  </r>
  <r>
    <s v="E-20260511-1574"/>
    <s v="S-20260511-01"/>
    <x v="10"/>
    <n v="2"/>
    <n v="75"/>
    <m/>
    <n v="60"/>
    <m/>
    <m/>
    <m/>
    <m/>
    <m/>
    <m/>
    <m/>
    <s v="2.3mph, 1% incline"/>
    <x v="5"/>
    <s v="2026-05-11T15:03:00.318Z"/>
    <x v="0"/>
  </r>
  <r>
    <s v="E-20260511-1575"/>
    <s v="S-20260511-01"/>
    <x v="10"/>
    <n v="3"/>
    <n v="75"/>
    <m/>
    <n v="60"/>
    <m/>
    <m/>
    <m/>
    <m/>
    <m/>
    <m/>
    <m/>
    <s v="2.3mph, 1% incline"/>
    <x v="5"/>
    <s v="2026-05-11T15:06:13.980Z"/>
    <x v="0"/>
  </r>
  <r>
    <s v="E-20260511-1576"/>
    <s v="S-20260511-01"/>
    <x v="10"/>
    <n v="4"/>
    <n v="75"/>
    <m/>
    <n v="60"/>
    <m/>
    <m/>
    <m/>
    <m/>
    <m/>
    <m/>
    <m/>
    <s v="2.3mph, 1% incline"/>
    <x v="5"/>
    <s v="2026-05-11T15:09:38.142Z"/>
    <x v="0"/>
  </r>
  <r>
    <s v="E-20260511-1577"/>
    <s v="S-20260511-01"/>
    <x v="74"/>
    <n v="1"/>
    <n v="40"/>
    <n v="12"/>
    <m/>
    <m/>
    <m/>
    <n v="2"/>
    <n v="2"/>
    <n v="2"/>
    <s v="2+"/>
    <m/>
    <s v="Tempo 2-2-2; RIR 2+"/>
    <x v="5"/>
    <s v="2026-05-11T15:13:57.354Z"/>
    <x v="1"/>
  </r>
  <r>
    <s v="E-20260511-1578"/>
    <s v="S-20260511-01"/>
    <x v="74"/>
    <n v="2"/>
    <n v="50"/>
    <n v="10"/>
    <m/>
    <m/>
    <m/>
    <n v="2"/>
    <m/>
    <n v="2"/>
    <s v="2+"/>
    <m/>
    <s v="Tempo 2-1(squeeze)-2; RIR 2+"/>
    <x v="5"/>
    <s v="2026-05-11T15:17:14.562Z"/>
    <x v="1"/>
  </r>
  <r>
    <s v="E-20260511-1579"/>
    <s v="S-20260511-01"/>
    <x v="74"/>
    <n v="3"/>
    <n v="55"/>
    <n v="10"/>
    <m/>
    <m/>
    <m/>
    <n v="2"/>
    <m/>
    <n v="2"/>
    <s v="2+"/>
    <m/>
    <s v="Tempo 2-1(squeeze)-2; RIR 2+"/>
    <x v="5"/>
    <s v="2026-05-11T15:19:59.730Z"/>
    <x v="1"/>
  </r>
  <r>
    <s v="E-20260511-1580"/>
    <s v="S-20260511-01"/>
    <x v="74"/>
    <n v="4"/>
    <n v="60"/>
    <n v="10"/>
    <m/>
    <m/>
    <m/>
    <n v="2"/>
    <m/>
    <n v="2"/>
    <s v="1"/>
    <m/>
    <s v="Tempo 2-1(squeeze)-2; RIR 1"/>
    <x v="5"/>
    <s v="2026-05-11T15:23:10.161Z"/>
    <x v="1"/>
  </r>
  <r>
    <s v="E-20260511-1581"/>
    <s v="S-20260511-01"/>
    <x v="75"/>
    <n v="1"/>
    <n v="10"/>
    <n v="15"/>
    <m/>
    <m/>
    <m/>
    <n v="2"/>
    <n v="2"/>
    <n v="2"/>
    <s v="2+"/>
    <m/>
    <s v="Tempo 2-2-2; RIR 2+"/>
    <x v="5"/>
    <s v="2026-05-11T15:24:48.286Z"/>
    <x v="1"/>
  </r>
  <r>
    <s v="E-20260511-1582"/>
    <s v="S-20260511-01"/>
    <x v="75"/>
    <n v="2"/>
    <n v="15"/>
    <n v="12"/>
    <m/>
    <m/>
    <m/>
    <n v="2"/>
    <n v="2"/>
    <n v="2"/>
    <s v="2"/>
    <m/>
    <s v="Tempo 2-2-2; RIR 2"/>
    <x v="5"/>
    <s v="2026-05-11T15:27:42.965Z"/>
    <x v="1"/>
  </r>
  <r>
    <s v="E-20260511-1583"/>
    <s v="S-20260511-01"/>
    <x v="75"/>
    <n v="3"/>
    <n v="15"/>
    <n v="15"/>
    <m/>
    <m/>
    <m/>
    <n v="2"/>
    <n v="2"/>
    <n v="2"/>
    <s v="2"/>
    <m/>
    <s v="Tempo 2-2-2; RIR 2; didn’t love the external rotation. Felt weird. Shortened ROMto help. There was tightness in right cap"/>
    <x v="5"/>
    <s v="2026-05-11T15:29:59.439Z"/>
    <x v="1"/>
  </r>
  <r>
    <s v="E-20260511-1584"/>
    <s v="S-20260511-01"/>
    <x v="13"/>
    <n v="1"/>
    <n v="20"/>
    <n v="12"/>
    <m/>
    <m/>
    <m/>
    <n v="2"/>
    <n v="1"/>
    <n v="3"/>
    <s v="2"/>
    <m/>
    <s v="Tempo 2-1-3; RIR 2"/>
    <x v="5"/>
    <s v="2026-05-11T15:33:44.559Z"/>
    <x v="2"/>
  </r>
  <r>
    <s v="E-20260511-1585"/>
    <s v="S-20260511-01"/>
    <x v="13"/>
    <n v="2"/>
    <n v="20"/>
    <n v="12"/>
    <m/>
    <m/>
    <m/>
    <n v="2"/>
    <n v="1"/>
    <n v="3"/>
    <s v="2-1"/>
    <m/>
    <s v="Tempo 2-1-3; RIR 2-1"/>
    <x v="5"/>
    <s v="2026-05-11T15:36:50.339Z"/>
    <x v="2"/>
  </r>
  <r>
    <s v="E-20260511-1586"/>
    <s v="S-20260511-01"/>
    <x v="13"/>
    <n v="3"/>
    <n v="22.5"/>
    <n v="11"/>
    <m/>
    <m/>
    <m/>
    <n v="2"/>
    <n v="1"/>
    <n v="3"/>
    <s v="1"/>
    <m/>
    <s v="Tempo 2-1-3; RIR 1"/>
    <x v="5"/>
    <s v="2026-05-11T15:40:26.350Z"/>
    <x v="2"/>
  </r>
  <r>
    <s v="E-20260511-1587"/>
    <s v="S-20260511-01"/>
    <x v="32"/>
    <n v="1"/>
    <m/>
    <m/>
    <n v="600"/>
    <n v="2.62"/>
    <s v="km"/>
    <m/>
    <m/>
    <m/>
    <m/>
    <m/>
    <s v="Cool down"/>
    <x v="5"/>
    <s v="2026-05-11T15:55:26.042Z"/>
    <x v="1"/>
  </r>
  <r>
    <s v="E-20260513-1588"/>
    <s v="S-20260513-01"/>
    <x v="14"/>
    <n v="1"/>
    <n v="60"/>
    <n v="15"/>
    <m/>
    <m/>
    <m/>
    <m/>
    <n v="1"/>
    <n v="3"/>
    <s v="2+"/>
    <m/>
    <s v="30# per hand; huge focus on tempo. Tempo was 2-1-3 with a strong squeeze. RIR 2+"/>
    <x v="5"/>
    <s v="2026-05-13T21:33:32.451Z"/>
    <x v="2"/>
  </r>
  <r>
    <s v="E-20260513-1589"/>
    <s v="S-20260513-01"/>
    <x v="14"/>
    <n v="2"/>
    <n v="60"/>
    <n v="15"/>
    <m/>
    <m/>
    <m/>
    <m/>
    <n v="1"/>
    <n v="3"/>
    <s v="2"/>
    <m/>
    <s v="30# per hand; huge focus on tempo. Tempo was 2-1-3 STRICT (2 sec up, squeeze for a count, 3 sec eccentric) with a strong squeeze. RIR 2"/>
    <x v="5"/>
    <s v="2026-05-13T21:36:39.198Z"/>
    <x v="2"/>
  </r>
  <r>
    <s v="E-20260513-1590"/>
    <s v="S-20260513-01"/>
    <x v="14"/>
    <n v="3"/>
    <n v="60"/>
    <n v="15"/>
    <m/>
    <m/>
    <m/>
    <m/>
    <m/>
    <m/>
    <s v="1"/>
    <m/>
    <s v="Same tempo; RIR 1; great pump with this lower weight but strict tempo enforcement "/>
    <x v="5"/>
    <s v="2026-05-13T21:39:57.549Z"/>
    <x v="2"/>
  </r>
  <r>
    <s v="E-20260513-1591"/>
    <s v="S-20260513-01"/>
    <x v="76"/>
    <n v="1"/>
    <n v="20"/>
    <n v="15"/>
    <m/>
    <m/>
    <m/>
    <n v="3"/>
    <n v="1"/>
    <n v="3"/>
    <s v="2+"/>
    <m/>
    <s v="Strict tempo 3-1-3; RIR 2+; plate reads 40 but feels like 20#"/>
    <x v="5"/>
    <s v="2026-05-13T21:45:38.681Z"/>
    <x v="4"/>
  </r>
  <r>
    <s v="E-20260513-1592"/>
    <s v="S-20260513-01"/>
    <x v="76"/>
    <n v="2"/>
    <n v="22.5"/>
    <n v="14"/>
    <m/>
    <m/>
    <m/>
    <n v="3"/>
    <n v="1"/>
    <n v="3"/>
    <s v="2-1"/>
    <m/>
    <s v="Strict tempo 3-1-3; RIR 2-1; plate reads 45 but feels like 22.5#"/>
    <x v="5"/>
    <s v="2026-05-13T21:49:40.346Z"/>
    <x v="4"/>
  </r>
  <r>
    <s v="E-20260513-1593"/>
    <s v="S-20260513-01"/>
    <x v="76"/>
    <n v="3"/>
    <n v="22.5"/>
    <n v="13"/>
    <m/>
    <m/>
    <m/>
    <n v="3"/>
    <n v="1"/>
    <n v="3"/>
    <s v="1"/>
    <m/>
    <s v="Strict tempo 3-1-3; RIR 1; plate reads 45 but feels like 22.5#"/>
    <x v="5"/>
    <s v="2026-05-13T21:53:44.445Z"/>
    <x v="4"/>
  </r>
  <r>
    <s v="E-20260513-1594"/>
    <s v="S-20260513-01"/>
    <x v="64"/>
    <n v="1"/>
    <n v="22.5"/>
    <n v="10"/>
    <m/>
    <m/>
    <m/>
    <n v="2"/>
    <n v="1"/>
    <n v="2"/>
    <s v="2"/>
    <s v="2026-05-13T21:58:49.631Z"/>
    <s v="Strict tempo 2-1-2; RIR 2; plate reads 45 but feels like 22.5"/>
    <x v="5"/>
    <s v="2026-05-13T21:58:54.452Z"/>
    <x v="2"/>
  </r>
  <r>
    <s v="E-20260513-1595"/>
    <s v="S-20260513-01"/>
    <x v="17"/>
    <n v="1"/>
    <n v="20"/>
    <n v="10"/>
    <m/>
    <m/>
    <m/>
    <n v="2"/>
    <n v="1"/>
    <n v="2"/>
    <s v="2"/>
    <s v="2026-05-13T21:58:49.631Z"/>
    <s v="Strict tempo 2-1-2; RIR 2"/>
    <x v="5"/>
    <s v="2026-05-13T21:59:10.286Z"/>
    <x v="4"/>
  </r>
  <r>
    <s v="E-20260513-1596"/>
    <s v="S-20260513-01"/>
    <x v="64"/>
    <n v="2"/>
    <n v="25"/>
    <n v="10"/>
    <m/>
    <m/>
    <m/>
    <n v="2"/>
    <n v="1"/>
    <n v="2"/>
    <s v="2-1"/>
    <s v="2026-05-13T22:03:05.298Z"/>
    <s v="Strict tempo 2-1-2; RIR 2-1; plate reads 50 but feels like 25"/>
    <x v="5"/>
    <s v="2026-05-13T22:03:26.783Z"/>
    <x v="2"/>
  </r>
  <r>
    <s v="E-20260513-1597"/>
    <s v="S-20260513-01"/>
    <x v="17"/>
    <n v="2"/>
    <n v="25"/>
    <n v="10"/>
    <m/>
    <m/>
    <m/>
    <n v="2"/>
    <n v="1"/>
    <n v="2"/>
    <s v="2"/>
    <s v="2026-05-13T22:03:05.298Z"/>
    <s v="Strict tempo 2-1-2; RIR 2"/>
    <x v="5"/>
    <s v="2026-05-13T22:03:32.053Z"/>
    <x v="4"/>
  </r>
  <r>
    <s v="E-20260513-1598"/>
    <s v="S-20260513-01"/>
    <x v="64"/>
    <n v="3"/>
    <n v="27.5"/>
    <n v="10"/>
    <m/>
    <m/>
    <m/>
    <n v="2"/>
    <n v="1"/>
    <n v="2"/>
    <s v="1"/>
    <s v="2026-05-13T22:08:45.021Z"/>
    <s v="Strict tempo 2-1-2; RIR 1; plate reads 55 but feels like 27.5"/>
    <x v="5"/>
    <s v="2026-05-13T22:08:46.377Z"/>
    <x v="2"/>
  </r>
  <r>
    <s v="E-20260513-1599"/>
    <s v="S-20260513-01"/>
    <x v="17"/>
    <n v="3"/>
    <n v="27.5"/>
    <n v="11"/>
    <m/>
    <m/>
    <m/>
    <n v="2"/>
    <n v="1"/>
    <n v="2"/>
    <s v="2-1"/>
    <s v="2026-05-13T22:08:45.021Z"/>
    <s v="Strict tempo 2-1-2; RIR 2-1"/>
    <x v="5"/>
    <s v="2026-05-13T22:09:00.038Z"/>
    <x v="4"/>
  </r>
  <r>
    <s v="E-20260513-1600"/>
    <s v="S-20260513-01"/>
    <x v="18"/>
    <n v="1"/>
    <n v="150"/>
    <m/>
    <n v="75"/>
    <m/>
    <m/>
    <m/>
    <m/>
    <m/>
    <m/>
    <m/>
    <m/>
    <x v="5"/>
    <s v="2026-05-13T22:12:42.589Z"/>
    <x v="0"/>
  </r>
  <r>
    <s v="E-20260513-1601"/>
    <s v="S-20260513-01"/>
    <x v="18"/>
    <n v="2"/>
    <n v="150"/>
    <m/>
    <n v="60"/>
    <m/>
    <m/>
    <m/>
    <m/>
    <m/>
    <m/>
    <m/>
    <m/>
    <x v="5"/>
    <s v="2026-05-13T22:14:28.340Z"/>
    <x v="0"/>
  </r>
  <r>
    <s v="E-20260513-1602"/>
    <s v="S-20260513-01"/>
    <x v="18"/>
    <n v="3"/>
    <n v="150"/>
    <m/>
    <n v="46.800000000000004"/>
    <m/>
    <m/>
    <m/>
    <m/>
    <m/>
    <m/>
    <m/>
    <s v="47/60=0.783"/>
    <x v="5"/>
    <s v="2026-05-13T22:17:11.053Z"/>
    <x v="0"/>
  </r>
  <r>
    <s v="E-20260513-1603"/>
    <s v="S-20260513-01"/>
    <x v="66"/>
    <n v="1"/>
    <m/>
    <m/>
    <n v="45"/>
    <n v="0.16"/>
    <s v="km"/>
    <m/>
    <m/>
    <m/>
    <m/>
    <m/>
    <s v="12% incline; 4mph; 45 sec walk then 45 sec rest x 6 sets"/>
    <x v="5"/>
    <s v="2026-05-13T22:40:36.823Z"/>
    <x v="9"/>
  </r>
  <r>
    <s v="E-20260513-1604"/>
    <s v="S-20260513-01"/>
    <x v="66"/>
    <n v="2"/>
    <m/>
    <m/>
    <n v="45"/>
    <n v="0.16"/>
    <s v="km"/>
    <m/>
    <m/>
    <m/>
    <m/>
    <m/>
    <s v="12% incline; 4mph; 45 sec walk then 45 sec rest x 6 sets"/>
    <x v="5"/>
    <s v="2026-05-13T22:40:38.151Z"/>
    <x v="9"/>
  </r>
  <r>
    <s v="E-20260513-1605"/>
    <s v="S-20260513-01"/>
    <x v="66"/>
    <n v="3"/>
    <m/>
    <m/>
    <n v="45"/>
    <n v="0.16"/>
    <s v="km"/>
    <m/>
    <m/>
    <m/>
    <m/>
    <m/>
    <s v="12% incline; 4mph; 45 sec walk then 45 sec rest x 6 sets"/>
    <x v="5"/>
    <s v="2026-05-13T22:40:38.981Z"/>
    <x v="9"/>
  </r>
  <r>
    <s v="E-20260513-1606"/>
    <s v="S-20260513-01"/>
    <x v="66"/>
    <n v="4"/>
    <m/>
    <m/>
    <n v="45"/>
    <n v="0.16"/>
    <s v="km"/>
    <m/>
    <m/>
    <m/>
    <m/>
    <m/>
    <s v="12% incline; 4mph; 45 sec walk then 45 sec rest x 6 sets"/>
    <x v="5"/>
    <s v="2026-05-13T22:40:39.755Z"/>
    <x v="9"/>
  </r>
  <r>
    <s v="E-20260513-1607"/>
    <s v="S-20260513-01"/>
    <x v="66"/>
    <n v="5"/>
    <m/>
    <m/>
    <n v="45"/>
    <n v="0.16"/>
    <s v="km"/>
    <m/>
    <m/>
    <m/>
    <m/>
    <m/>
    <s v="12% incline; 4mph; 45 sec walk then 45 sec rest x 6 sets"/>
    <x v="5"/>
    <s v="2026-05-13T22:40:40.437Z"/>
    <x v="9"/>
  </r>
  <r>
    <s v="E-20260513-1608"/>
    <s v="S-20260513-01"/>
    <x v="66"/>
    <n v="6"/>
    <m/>
    <m/>
    <n v="45"/>
    <n v="0.16"/>
    <s v="km"/>
    <m/>
    <m/>
    <m/>
    <m/>
    <m/>
    <s v="12% incline; 4mph; 45 sec walk then 45 sec rest x 6 sets"/>
    <x v="5"/>
    <s v="2026-05-13T22:40:41.144Z"/>
    <x v="9"/>
  </r>
  <r>
    <s v="E-20260518-1609"/>
    <s v="S-20260518-01"/>
    <x v="66"/>
    <n v="1"/>
    <m/>
    <m/>
    <n v="360"/>
    <n v="0.47"/>
    <s v="km"/>
    <m/>
    <m/>
    <m/>
    <m/>
    <m/>
    <s v="Warmup, 5% incline, 3mph "/>
    <x v="5"/>
    <s v="2026-05-18T17:16:53.076Z"/>
    <x v="9"/>
  </r>
  <r>
    <s v="E-20260518-1610"/>
    <s v="S-20260518-01"/>
    <x v="52"/>
    <n v="1"/>
    <n v="0"/>
    <n v="8"/>
    <m/>
    <m/>
    <m/>
    <m/>
    <m/>
    <m/>
    <m/>
    <m/>
    <s v="Red band"/>
    <x v="5"/>
    <s v="2026-05-18T17:23:43.862Z"/>
    <x v="5"/>
  </r>
  <r>
    <s v="E-20260518-1611"/>
    <s v="S-20260518-01"/>
    <x v="52"/>
    <n v="2"/>
    <n v="0"/>
    <n v="8"/>
    <m/>
    <m/>
    <m/>
    <m/>
    <m/>
    <m/>
    <m/>
    <m/>
    <s v="Red band"/>
    <x v="5"/>
    <s v="2026-05-18T17:23:44.600Z"/>
    <x v="5"/>
  </r>
  <r>
    <s v="E-20260518-1612"/>
    <s v="S-20260518-01"/>
    <x v="67"/>
    <n v="1"/>
    <n v="0"/>
    <n v="15"/>
    <m/>
    <m/>
    <m/>
    <m/>
    <m/>
    <m/>
    <m/>
    <m/>
    <s v="Red band"/>
    <x v="5"/>
    <s v="2026-05-18T17:24:01.948Z"/>
    <x v="5"/>
  </r>
  <r>
    <s v="E-20260518-1613"/>
    <s v="S-20260518-01"/>
    <x v="67"/>
    <n v="2"/>
    <n v="0"/>
    <n v="15"/>
    <m/>
    <m/>
    <m/>
    <m/>
    <m/>
    <m/>
    <m/>
    <m/>
    <s v="Red band"/>
    <x v="5"/>
    <s v="2026-05-18T17:24:02.451Z"/>
    <x v="5"/>
  </r>
  <r>
    <s v="E-20260518-1614"/>
    <s v="S-20260518-01"/>
    <x v="61"/>
    <n v="1"/>
    <n v="0"/>
    <m/>
    <n v="60"/>
    <m/>
    <m/>
    <m/>
    <m/>
    <m/>
    <m/>
    <m/>
    <s v="20 sec"/>
    <x v="5"/>
    <s v="2026-05-18T17:24:08.725Z"/>
    <x v="0"/>
  </r>
  <r>
    <s v="E-20260518-1615"/>
    <s v="S-20260518-01"/>
    <x v="61"/>
    <n v="2"/>
    <n v="0"/>
    <m/>
    <n v="60"/>
    <m/>
    <m/>
    <m/>
    <m/>
    <m/>
    <m/>
    <m/>
    <s v="20 sec"/>
    <x v="5"/>
    <s v="2026-05-18T17:24:13.060Z"/>
    <x v="0"/>
  </r>
  <r>
    <s v="E-20260518-1616"/>
    <s v="S-20260518-01"/>
    <x v="0"/>
    <n v="1"/>
    <n v="150"/>
    <m/>
    <n v="60"/>
    <m/>
    <m/>
    <m/>
    <m/>
    <m/>
    <m/>
    <m/>
    <s v="2 mph, 0 incline "/>
    <x v="5"/>
    <s v="2026-05-18T17:26:30.650Z"/>
    <x v="0"/>
  </r>
  <r>
    <s v="E-20260518-1617"/>
    <s v="S-20260518-01"/>
    <x v="0"/>
    <n v="2"/>
    <n v="150"/>
    <m/>
    <n v="60"/>
    <m/>
    <m/>
    <m/>
    <m/>
    <m/>
    <m/>
    <m/>
    <s v="2 mph, 0 incline "/>
    <x v="5"/>
    <s v="2026-05-18T17:28:52.352Z"/>
    <x v="0"/>
  </r>
  <r>
    <s v="E-20260518-1618"/>
    <s v="S-20260518-01"/>
    <x v="0"/>
    <n v="3"/>
    <n v="150"/>
    <m/>
    <n v="51"/>
    <m/>
    <m/>
    <m/>
    <m/>
    <m/>
    <m/>
    <m/>
    <s v="2 mph, 0 incline 51/60=0.85"/>
    <x v="5"/>
    <s v="2026-05-18T17:31:28.020Z"/>
    <x v="0"/>
  </r>
  <r>
    <s v="E-20260518-1619"/>
    <s v="S-20260518-01"/>
    <x v="0"/>
    <n v="4"/>
    <n v="150"/>
    <m/>
    <n v="46.800000000000004"/>
    <m/>
    <m/>
    <m/>
    <m/>
    <m/>
    <m/>
    <m/>
    <s v="2 mph, 0 incline 47/60=0.783"/>
    <x v="5"/>
    <s v="2026-05-18T17:33:54.359Z"/>
    <x v="0"/>
  </r>
  <r>
    <s v="E-20260518-1620"/>
    <s v="S-20260518-01"/>
    <x v="0"/>
    <n v="5"/>
    <n v="150"/>
    <m/>
    <n v="46.800000000000004"/>
    <m/>
    <m/>
    <m/>
    <m/>
    <m/>
    <m/>
    <m/>
    <s v="2 mph, 0 incline 47/60=0.783"/>
    <x v="5"/>
    <s v="2026-05-18T17:36:16.738Z"/>
    <x v="0"/>
  </r>
  <r>
    <s v="E-20260518-1621"/>
    <s v="S-20260518-01"/>
    <x v="19"/>
    <n v="1"/>
    <n v="185"/>
    <n v="8"/>
    <m/>
    <m/>
    <m/>
    <n v="2"/>
    <n v="1"/>
    <n v="2"/>
    <s v="2-1"/>
    <m/>
    <s v="Tempo 2-1-2; RIR 2-1; grip pretty fatigued from Farmers"/>
    <x v="5"/>
    <s v="2026-05-18T17:40:03.481Z"/>
    <x v="1"/>
  </r>
  <r>
    <s v="E-20260518-1622"/>
    <s v="S-20260518-01"/>
    <x v="19"/>
    <n v="2"/>
    <n v="190"/>
    <n v="8"/>
    <m/>
    <m/>
    <m/>
    <n v="2"/>
    <n v="1"/>
    <n v="2"/>
    <s v="2-1"/>
    <m/>
    <s v="Tempo 2-1-2; RIR 2-1; used paper towel to help with slippery grips on machine"/>
    <x v="5"/>
    <s v="2026-05-18T17:42:34.338Z"/>
    <x v="1"/>
  </r>
  <r>
    <s v="E-20260518-1623"/>
    <s v="S-20260518-01"/>
    <x v="19"/>
    <n v="3"/>
    <n v="195"/>
    <n v="6"/>
    <m/>
    <m/>
    <m/>
    <n v="2"/>
    <n v="1"/>
    <n v="2"/>
    <s v="1"/>
    <m/>
    <s v="Tempo 2-1-2; RIR 1; used paper towel to help with slippery grips on machine"/>
    <x v="5"/>
    <s v="2026-05-18T17:44:50.542Z"/>
    <x v="1"/>
  </r>
  <r>
    <s v="E-20260518-1624"/>
    <s v="S-20260518-01"/>
    <x v="19"/>
    <n v="4"/>
    <n v="195"/>
    <n v="6"/>
    <m/>
    <m/>
    <m/>
    <n v="2"/>
    <n v="1"/>
    <n v="2"/>
    <s v="1"/>
    <m/>
    <s v="Tempo 2-1-2; RIR 1; used paper towel to help with slippery grips on machine"/>
    <x v="5"/>
    <s v="2026-05-18T17:46:41.405Z"/>
    <x v="1"/>
  </r>
  <r>
    <s v="E-20260518-1625"/>
    <s v="S-20260518-01"/>
    <x v="1"/>
    <n v="1"/>
    <n v="0"/>
    <n v="8"/>
    <m/>
    <m/>
    <m/>
    <n v="1"/>
    <n v="2"/>
    <n v="1"/>
    <s v="1"/>
    <m/>
    <s v="Elevated feet; tempo 1-2-1; RIR 1"/>
    <x v="5"/>
    <s v="2026-05-18T17:49:01.107Z"/>
    <x v="1"/>
  </r>
  <r>
    <s v="E-20260518-1626"/>
    <s v="S-20260518-01"/>
    <x v="1"/>
    <n v="2"/>
    <n v="0"/>
    <n v="8"/>
    <m/>
    <m/>
    <m/>
    <n v="1"/>
    <n v="2"/>
    <n v="1"/>
    <s v="1"/>
    <m/>
    <s v="Elevated feet; tempo 1-2-1; RIR 1"/>
    <x v="5"/>
    <s v="2026-05-18T17:51:05.540Z"/>
    <x v="1"/>
  </r>
  <r>
    <s v="E-20260518-1627"/>
    <s v="S-20260518-01"/>
    <x v="1"/>
    <n v="3"/>
    <n v="0"/>
    <n v="8"/>
    <m/>
    <m/>
    <m/>
    <n v="1"/>
    <n v="2"/>
    <n v="1"/>
    <s v="1"/>
    <m/>
    <s v="Elevated feet; tempo 1-2-1; RIR 1"/>
    <x v="5"/>
    <s v="2026-05-18T17:54:09.788Z"/>
    <x v="1"/>
  </r>
  <r>
    <s v="E-20260518-1628"/>
    <s v="S-20260518-01"/>
    <x v="68"/>
    <n v="1"/>
    <n v="35"/>
    <n v="8"/>
    <m/>
    <m/>
    <m/>
    <n v="2"/>
    <n v="1"/>
    <n v="2"/>
    <s v="1-2"/>
    <m/>
    <s v="Tempo 2-1-2; RIR 1-2; started with left. Left was weaker"/>
    <x v="5"/>
    <s v="2026-05-18T17:56:24.919Z"/>
    <x v="2"/>
  </r>
  <r>
    <s v="E-20260518-1629"/>
    <s v="S-20260518-01"/>
    <x v="68"/>
    <n v="2"/>
    <n v="35"/>
    <n v="8"/>
    <m/>
    <m/>
    <m/>
    <n v="2"/>
    <n v="1"/>
    <n v="2"/>
    <s v="1-2"/>
    <m/>
    <s v="Tempo 2-1-2; RIR 1-2; started with left. Left was weaker"/>
    <x v="5"/>
    <s v="2026-05-18T17:58:47.594Z"/>
    <x v="2"/>
  </r>
  <r>
    <s v="E-20260518-1630"/>
    <s v="S-20260518-01"/>
    <x v="32"/>
    <n v="1"/>
    <m/>
    <m/>
    <n v="480"/>
    <n v="2"/>
    <s v="km"/>
    <m/>
    <m/>
    <m/>
    <m/>
    <m/>
    <s v="Damper at 1. 28 spm 207 strokes. "/>
    <x v="5"/>
    <s v="2026-05-18T18:15:47.363Z"/>
    <x v="1"/>
  </r>
  <r>
    <s v="E-20260518-1631"/>
    <s v="S-20260518-01"/>
    <x v="68"/>
    <n v="3"/>
    <n v="35"/>
    <n v="7"/>
    <m/>
    <m/>
    <m/>
    <n v="2"/>
    <n v="1"/>
    <n v="2"/>
    <s v="1"/>
    <m/>
    <s v="Tempo 2-1-2; RIR 1"/>
    <x v="5"/>
    <s v="2026-05-18T19:17:40.445Z"/>
    <x v="2"/>
  </r>
  <r>
    <s v="E-20260519-1632"/>
    <s v="S-20260519-01"/>
    <x v="66"/>
    <n v="1"/>
    <m/>
    <m/>
    <n v="360"/>
    <n v="0.48"/>
    <s v="km"/>
    <m/>
    <m/>
    <m/>
    <m/>
    <m/>
    <s v=".3 miles =0.483 kilometers"/>
    <x v="5"/>
    <s v="2026-05-19T20:50:05.350Z"/>
    <x v="9"/>
  </r>
  <r>
    <s v="E-20260519-1633"/>
    <s v="S-20260519-01"/>
    <x v="52"/>
    <n v="1"/>
    <n v="0"/>
    <n v="8"/>
    <m/>
    <m/>
    <m/>
    <m/>
    <m/>
    <m/>
    <m/>
    <m/>
    <s v="Red band"/>
    <x v="5"/>
    <s v="2026-05-19T20:57:30.449Z"/>
    <x v="5"/>
  </r>
  <r>
    <s v="E-20260519-1634"/>
    <s v="S-20260519-01"/>
    <x v="52"/>
    <n v="2"/>
    <n v="0"/>
    <n v="8"/>
    <m/>
    <m/>
    <m/>
    <m/>
    <m/>
    <m/>
    <m/>
    <m/>
    <s v="Red band"/>
    <x v="5"/>
    <s v="2026-05-19T20:57:31.371Z"/>
    <x v="5"/>
  </r>
  <r>
    <s v="E-20260519-1635"/>
    <s v="S-20260519-01"/>
    <x v="67"/>
    <n v="1"/>
    <n v="0"/>
    <n v="15"/>
    <m/>
    <m/>
    <m/>
    <m/>
    <m/>
    <m/>
    <m/>
    <m/>
    <m/>
    <x v="5"/>
    <s v="2026-05-19T20:57:34.013Z"/>
    <x v="5"/>
  </r>
  <r>
    <s v="E-20260519-1636"/>
    <s v="S-20260519-01"/>
    <x v="67"/>
    <n v="2"/>
    <n v="0"/>
    <n v="15"/>
    <m/>
    <m/>
    <m/>
    <m/>
    <m/>
    <m/>
    <m/>
    <m/>
    <s v="Red"/>
    <x v="5"/>
    <s v="2026-05-19T20:57:38.380Z"/>
    <x v="5"/>
  </r>
  <r>
    <s v="E-20260519-1637"/>
    <s v="S-20260519-01"/>
    <x v="56"/>
    <n v="1"/>
    <n v="0"/>
    <n v="8"/>
    <m/>
    <m/>
    <m/>
    <m/>
    <m/>
    <m/>
    <m/>
    <m/>
    <s v="Red"/>
    <x v="5"/>
    <s v="2026-05-19T20:57:43.533Z"/>
    <x v="5"/>
  </r>
  <r>
    <s v="E-20260519-1638"/>
    <s v="S-20260519-01"/>
    <x v="56"/>
    <n v="2"/>
    <n v="0"/>
    <n v="8"/>
    <m/>
    <m/>
    <m/>
    <m/>
    <m/>
    <m/>
    <m/>
    <m/>
    <s v="Red"/>
    <x v="5"/>
    <s v="2026-05-19T20:57:44.225Z"/>
    <x v="5"/>
  </r>
  <r>
    <s v="E-20260519-1639"/>
    <s v="S-20260519-01"/>
    <x v="69"/>
    <n v="1"/>
    <n v="120"/>
    <n v="8"/>
    <m/>
    <m/>
    <m/>
    <n v="2"/>
    <n v="1"/>
    <m/>
    <s v="2"/>
    <m/>
    <s v="Tempo 2-1-x-1; RIR 2"/>
    <x v="5"/>
    <s v="2026-05-19T21:00:44.625Z"/>
    <x v="3"/>
  </r>
  <r>
    <s v="E-20260519-1640"/>
    <s v="S-20260519-01"/>
    <x v="69"/>
    <n v="2"/>
    <n v="130"/>
    <n v="8"/>
    <m/>
    <m/>
    <m/>
    <n v="2"/>
    <n v="1"/>
    <m/>
    <s v="2"/>
    <m/>
    <s v="Tempo 2-1-x-1; RIR 2"/>
    <x v="5"/>
    <s v="2026-05-19T21:02:49.745Z"/>
    <x v="3"/>
  </r>
  <r>
    <s v="E-20260519-1641"/>
    <s v="S-20260519-01"/>
    <x v="69"/>
    <n v="3"/>
    <n v="140"/>
    <n v="7"/>
    <m/>
    <m/>
    <m/>
    <n v="2"/>
    <n v="1"/>
    <m/>
    <s v="1"/>
    <m/>
    <s v="Tempo 2-1-x-1; RIR 1"/>
    <x v="5"/>
    <s v="2026-05-19T21:06:18.668Z"/>
    <x v="3"/>
  </r>
  <r>
    <s v="E-20260519-1642"/>
    <s v="S-20260519-01"/>
    <x v="69"/>
    <n v="4"/>
    <n v="140"/>
    <n v="6"/>
    <m/>
    <m/>
    <m/>
    <n v="2"/>
    <n v="1"/>
    <m/>
    <s v="1"/>
    <m/>
    <s v="Tempo 2-1-x-1; RIR 1"/>
    <x v="5"/>
    <s v="2026-05-19T21:09:49.662Z"/>
    <x v="3"/>
  </r>
  <r>
    <s v="E-20260519-1643"/>
    <s v="S-20260519-01"/>
    <x v="70"/>
    <n v="1"/>
    <n v="25"/>
    <n v="12"/>
    <m/>
    <m/>
    <m/>
    <n v="2"/>
    <n v="1"/>
    <m/>
    <s v="2+"/>
    <m/>
    <s v="Half kneeling; tempo 2-1-x-1; RIR 2+"/>
    <x v="5"/>
    <s v="2026-05-19T21:13:57.093Z"/>
    <x v="3"/>
  </r>
  <r>
    <s v="E-20260519-1644"/>
    <s v="S-20260519-01"/>
    <x v="70"/>
    <n v="2"/>
    <n v="30"/>
    <n v="12"/>
    <m/>
    <m/>
    <m/>
    <n v="2"/>
    <n v="1"/>
    <m/>
    <s v="2"/>
    <m/>
    <s v="Half kneeling; tempo 2-1-x-1; RIR 2"/>
    <x v="5"/>
    <s v="2026-05-19T21:17:23.912Z"/>
    <x v="3"/>
  </r>
  <r>
    <s v="E-20260519-1645"/>
    <s v="S-20260519-01"/>
    <x v="70"/>
    <n v="3"/>
    <n v="35"/>
    <n v="12"/>
    <m/>
    <m/>
    <m/>
    <n v="2"/>
    <n v="1"/>
    <m/>
    <s v="2-1"/>
    <m/>
    <s v="Half kneeling; tempo 2-1-x-1; RIR 2-1"/>
    <x v="5"/>
    <s v="2026-05-19T21:20:51.400Z"/>
    <x v="3"/>
  </r>
  <r>
    <s v="E-20260519-1646"/>
    <s v="S-20260519-01"/>
    <x v="71"/>
    <n v="1"/>
    <n v="15"/>
    <n v="12"/>
    <m/>
    <m/>
    <m/>
    <n v="1"/>
    <n v="1"/>
    <n v="1"/>
    <s v="1"/>
    <m/>
    <s v="Tempo 1-1-1; RIR 1; 15 was too heavy for the tempo I want. Going to reduce weight to improve intent"/>
    <x v="5"/>
    <s v="2026-05-19T21:24:06.788Z"/>
    <x v="3"/>
  </r>
  <r>
    <s v="E-20260519-1647"/>
    <s v="S-20260519-01"/>
    <x v="71"/>
    <n v="2"/>
    <n v="10"/>
    <n v="15"/>
    <m/>
    <m/>
    <m/>
    <n v="1"/>
    <n v="2"/>
    <n v="2"/>
    <s v="2-1"/>
    <m/>
    <s v="Tempo 1-2-2; RIR 2-1"/>
    <x v="5"/>
    <s v="2026-05-19T21:28:18.251Z"/>
    <x v="3"/>
  </r>
  <r>
    <s v="E-20260519-1648"/>
    <s v="S-20260519-01"/>
    <x v="71"/>
    <n v="3"/>
    <n v="10"/>
    <n v="15"/>
    <m/>
    <m/>
    <m/>
    <n v="1"/>
    <n v="2"/>
    <n v="2"/>
    <s v="2-1"/>
    <m/>
    <s v="Tempo 1-2-2; RIR 2-1"/>
    <x v="5"/>
    <s v="2026-05-19T21:31:32.443Z"/>
    <x v="3"/>
  </r>
  <r>
    <s v="E-20260519-1649"/>
    <s v="S-20260519-01"/>
    <x v="17"/>
    <n v="1"/>
    <n v="22.5"/>
    <n v="12"/>
    <m/>
    <m/>
    <m/>
    <n v="3"/>
    <n v="1"/>
    <n v="3"/>
    <s v="2-1"/>
    <m/>
    <s v="Tempo 3-1-3; RIR 2-1"/>
    <x v="5"/>
    <s v="2026-05-19T21:40:06.690Z"/>
    <x v="4"/>
  </r>
  <r>
    <s v="E-20260519-1650"/>
    <s v="S-20260519-01"/>
    <x v="17"/>
    <n v="2"/>
    <n v="22.5"/>
    <n v="12"/>
    <m/>
    <m/>
    <m/>
    <n v="3"/>
    <n v="1"/>
    <n v="3"/>
    <s v="2-1"/>
    <m/>
    <s v="Tempo 3-1-3; RIR 2-1"/>
    <x v="5"/>
    <s v="2026-05-19T21:40:09.102Z"/>
    <x v="4"/>
  </r>
  <r>
    <s v="E-20260519-1651"/>
    <s v="S-20260519-01"/>
    <x v="17"/>
    <n v="3"/>
    <n v="22.5"/>
    <n v="12"/>
    <m/>
    <m/>
    <m/>
    <n v="3"/>
    <n v="1"/>
    <n v="3"/>
    <s v="2-1"/>
    <m/>
    <s v="Tempo 3-1-3; RIR 2-1"/>
    <x v="5"/>
    <s v="2026-05-19T21:44:45.674Z"/>
    <x v="4"/>
  </r>
  <r>
    <s v="E-20260519-1652"/>
    <s v="S-20260519-01"/>
    <x v="72"/>
    <n v="1"/>
    <n v="20"/>
    <m/>
    <n v="20"/>
    <m/>
    <m/>
    <m/>
    <m/>
    <m/>
    <m/>
    <m/>
    <m/>
    <x v="5"/>
    <s v="2026-05-19T21:48:32.426Z"/>
    <x v="5"/>
  </r>
  <r>
    <s v="E-20260519-1653"/>
    <s v="S-20260519-01"/>
    <x v="73"/>
    <n v="1"/>
    <n v="45"/>
    <n v="10"/>
    <m/>
    <m/>
    <m/>
    <m/>
    <m/>
    <m/>
    <m/>
    <m/>
    <s v="Vertical plate"/>
    <x v="5"/>
    <s v="2026-05-19T21:50:48.895Z"/>
    <x v="4"/>
  </r>
  <r>
    <s v="E-20260519-1654"/>
    <s v="S-20260519-01"/>
    <x v="73"/>
    <n v="2"/>
    <n v="50"/>
    <n v="13"/>
    <m/>
    <m/>
    <m/>
    <m/>
    <m/>
    <m/>
    <m/>
    <m/>
    <s v="Vertical db"/>
    <x v="5"/>
    <s v="2026-05-19T21:57:39.104Z"/>
    <x v="4"/>
  </r>
  <r>
    <s v="E-20260519-1655"/>
    <s v="S-20260519-01"/>
    <x v="73"/>
    <n v="3"/>
    <n v="25"/>
    <n v="10"/>
    <m/>
    <m/>
    <m/>
    <m/>
    <m/>
    <m/>
    <m/>
    <m/>
    <s v="Vertical db full slow press w vertical plate "/>
    <x v="5"/>
    <s v="2026-05-19T21:58:05.725Z"/>
    <x v="4"/>
  </r>
  <r>
    <s v="E-20260520-1656"/>
    <s v="S-20260520-01"/>
    <x v="66"/>
    <n v="1"/>
    <m/>
    <m/>
    <n v="300"/>
    <n v="0.55000000000000004"/>
    <s v="km"/>
    <m/>
    <m/>
    <m/>
    <m/>
    <m/>
    <s v="Warmup .5mph, 0 incline .34 miles =0.547 kilometers"/>
    <x v="5"/>
    <s v="2026-05-20T15:48:19.691Z"/>
    <x v="9"/>
  </r>
  <r>
    <s v="E-20260520-1657"/>
    <s v="S-20260520-01"/>
    <x v="10"/>
    <n v="1"/>
    <n v="75"/>
    <m/>
    <n v="60"/>
    <m/>
    <m/>
    <m/>
    <m/>
    <m/>
    <m/>
    <m/>
    <s v="2 mph, 0 incline "/>
    <x v="5"/>
    <s v="2026-05-20T15:51:21.491Z"/>
    <x v="0"/>
  </r>
  <r>
    <s v="E-20260520-1658"/>
    <s v="S-20260520-01"/>
    <x v="10"/>
    <n v="2"/>
    <n v="75"/>
    <m/>
    <n v="60"/>
    <m/>
    <m/>
    <m/>
    <m/>
    <m/>
    <m/>
    <m/>
    <s v="2 mph, 0 incline "/>
    <x v="5"/>
    <s v="2026-05-20T15:54:20.408Z"/>
    <x v="0"/>
  </r>
  <r>
    <s v="E-20260520-1659"/>
    <s v="S-20260520-01"/>
    <x v="10"/>
    <n v="3"/>
    <n v="75"/>
    <m/>
    <n v="58.8"/>
    <m/>
    <m/>
    <m/>
    <m/>
    <m/>
    <m/>
    <m/>
    <s v="2 mph, 0 incline "/>
    <x v="5"/>
    <s v="2026-05-20T15:57:40.481Z"/>
    <x v="0"/>
  </r>
  <r>
    <s v="E-20260520-1660"/>
    <s v="S-20260520-01"/>
    <x v="10"/>
    <n v="4"/>
    <n v="75"/>
    <m/>
    <n v="57"/>
    <m/>
    <m/>
    <m/>
    <m/>
    <m/>
    <m/>
    <m/>
    <s v="2 mph, 0 incline "/>
    <x v="5"/>
    <s v="2026-05-20T16:00:48.398Z"/>
    <x v="0"/>
  </r>
  <r>
    <s v="E-20260520-1661"/>
    <s v="S-20260520-01"/>
    <x v="74"/>
    <n v="1"/>
    <n v="50"/>
    <n v="12"/>
    <m/>
    <m/>
    <m/>
    <n v="2"/>
    <m/>
    <n v="2"/>
    <s v="2"/>
    <m/>
    <s v="Tempo 2-1.5-2; RIR 2"/>
    <x v="5"/>
    <s v="2026-05-20T16:05:30.931Z"/>
    <x v="1"/>
  </r>
  <r>
    <s v="E-20260520-1662"/>
    <s v="S-20260520-01"/>
    <x v="74"/>
    <n v="2"/>
    <n v="57.5"/>
    <n v="12"/>
    <m/>
    <m/>
    <m/>
    <n v="2"/>
    <m/>
    <n v="2"/>
    <s v="2-1"/>
    <m/>
    <s v="Tempo 2-1.5-2; RIR 2-1"/>
    <x v="5"/>
    <s v="2026-05-20T16:08:25.917Z"/>
    <x v="1"/>
  </r>
  <r>
    <s v="E-20260520-1663"/>
    <s v="S-20260520-01"/>
    <x v="74"/>
    <n v="3"/>
    <n v="65"/>
    <n v="10"/>
    <m/>
    <m/>
    <m/>
    <n v="2"/>
    <m/>
    <n v="2"/>
    <s v="2-1"/>
    <m/>
    <s v="Tempo 2-1.5-2; RIR 2-1"/>
    <x v="5"/>
    <s v="2026-05-20T16:11:10.206Z"/>
    <x v="1"/>
  </r>
  <r>
    <s v="E-20260520-1664"/>
    <s v="S-20260520-01"/>
    <x v="74"/>
    <n v="4"/>
    <n v="65"/>
    <n v="9"/>
    <m/>
    <m/>
    <m/>
    <n v="2"/>
    <m/>
    <n v="2"/>
    <s v="1"/>
    <m/>
    <s v="Tempo 2-1.5-2; RIR 1"/>
    <x v="5"/>
    <s v="2026-05-20T16:13:55.030Z"/>
    <x v="1"/>
  </r>
  <r>
    <s v="E-20260520-1665"/>
    <s v="S-20260520-01"/>
    <x v="75"/>
    <n v="1"/>
    <n v="10"/>
    <n v="15"/>
    <m/>
    <m/>
    <m/>
    <n v="1"/>
    <n v="1"/>
    <n v="1"/>
    <m/>
    <m/>
    <s v="Warmup; tempo 1-1-1;"/>
    <x v="5"/>
    <s v="2026-05-20T16:16:19.975Z"/>
    <x v="1"/>
  </r>
  <r>
    <s v="E-20260520-1666"/>
    <s v="S-20260520-01"/>
    <x v="75"/>
    <n v="2"/>
    <n v="20"/>
    <n v="15"/>
    <m/>
    <m/>
    <m/>
    <n v="2"/>
    <n v="2"/>
    <n v="2"/>
    <s v="2"/>
    <m/>
    <s v="Working set; tempo 2-2-2; RIR 2"/>
    <x v="5"/>
    <s v="2026-05-20T16:18:26.514Z"/>
    <x v="1"/>
  </r>
  <r>
    <s v="E-20260520-1667"/>
    <s v="S-20260520-01"/>
    <x v="75"/>
    <n v="3"/>
    <n v="25"/>
    <n v="15"/>
    <m/>
    <m/>
    <m/>
    <n v="2"/>
    <n v="2"/>
    <n v="2"/>
    <s v="2"/>
    <m/>
    <s v="Working set; tempo 2-2-2; RIR 2"/>
    <x v="5"/>
    <s v="2026-05-20T16:20:14.654Z"/>
    <x v="1"/>
  </r>
  <r>
    <s v="E-20260520-1668"/>
    <s v="S-20260520-01"/>
    <x v="75"/>
    <n v="4"/>
    <n v="30"/>
    <n v="15"/>
    <m/>
    <m/>
    <m/>
    <n v="2"/>
    <n v="2"/>
    <n v="2"/>
    <s v="1"/>
    <m/>
    <s v="Working set; tempo 2-2-2; RIR 1"/>
    <x v="5"/>
    <s v="2026-05-20T16:22:35.441Z"/>
    <x v="1"/>
  </r>
  <r>
    <s v="E-20260520-1669"/>
    <s v="S-20260520-01"/>
    <x v="13"/>
    <n v="1"/>
    <n v="22.5"/>
    <n v="12"/>
    <m/>
    <m/>
    <m/>
    <n v="2"/>
    <n v="1"/>
    <n v="3"/>
    <s v="2-1"/>
    <m/>
    <s v="Tempo 2-1-3; RIR 2-1"/>
    <x v="5"/>
    <s v="2026-05-20T16:27:06.212Z"/>
    <x v="2"/>
  </r>
  <r>
    <s v="E-20260520-1670"/>
    <s v="S-20260520-01"/>
    <x v="13"/>
    <n v="2"/>
    <n v="25"/>
    <n v="12"/>
    <m/>
    <m/>
    <m/>
    <n v="2"/>
    <n v="1"/>
    <n v="3"/>
    <s v="1"/>
    <m/>
    <s v="Tempo 2-1-3; RIR 1"/>
    <x v="5"/>
    <s v="2026-05-20T16:30:48.476Z"/>
    <x v="2"/>
  </r>
  <r>
    <s v="E-20260520-1671"/>
    <s v="S-20260520-01"/>
    <x v="13"/>
    <n v="3"/>
    <n v="25"/>
    <n v="10"/>
    <m/>
    <m/>
    <m/>
    <n v="2"/>
    <n v="1"/>
    <n v="3"/>
    <s v="1"/>
    <m/>
    <s v="Tempo 2-1-3; RIR 1"/>
    <x v="5"/>
    <s v="2026-05-20T16:34:13.423Z"/>
    <x v="2"/>
  </r>
  <r>
    <s v="E-20260521-1672"/>
    <s v="S-20260521-01"/>
    <x v="14"/>
    <n v="1"/>
    <n v="60"/>
    <n v="15"/>
    <m/>
    <m/>
    <m/>
    <n v="2"/>
    <n v="1"/>
    <n v="3"/>
    <s v="2+"/>
    <m/>
    <s v="Tempo 2-1-3; RIR 2+"/>
    <x v="5"/>
    <s v="2026-05-21T18:29:06.910Z"/>
    <x v="2"/>
  </r>
  <r>
    <s v="E-20260521-1673"/>
    <s v="S-20260521-01"/>
    <x v="14"/>
    <n v="2"/>
    <n v="70"/>
    <n v="15"/>
    <m/>
    <m/>
    <m/>
    <n v="2"/>
    <n v="1"/>
    <n v="3"/>
    <s v="2"/>
    <m/>
    <s v="Tempo 2-1-3; RIR 2"/>
    <x v="5"/>
    <s v="2026-05-21T18:31:15.816Z"/>
    <x v="2"/>
  </r>
  <r>
    <s v="E-20260521-1674"/>
    <s v="S-20260521-01"/>
    <x v="14"/>
    <n v="3"/>
    <n v="70"/>
    <n v="15"/>
    <m/>
    <m/>
    <m/>
    <n v="2"/>
    <n v="1"/>
    <n v="3"/>
    <s v="2"/>
    <m/>
    <s v="Tempo 2-1-3; RIR 2"/>
    <x v="5"/>
    <s v="2026-05-21T18:34:48.752Z"/>
    <x v="2"/>
  </r>
  <r>
    <s v="E-20260521-1675"/>
    <s v="S-20260521-01"/>
    <x v="76"/>
    <n v="1"/>
    <n v="22.5"/>
    <n v="15"/>
    <m/>
    <m/>
    <m/>
    <n v="3"/>
    <n v="1"/>
    <n v="3"/>
    <s v="2-1"/>
    <m/>
    <s v="Tempo 3-1-3; RIR 2-1; right a rep or so ‘weaker’ but completed all reps"/>
    <x v="5"/>
    <s v="2026-05-21T18:39:46.153Z"/>
    <x v="4"/>
  </r>
  <r>
    <s v="E-20260521-1676"/>
    <s v="S-20260521-01"/>
    <x v="76"/>
    <n v="2"/>
    <n v="25"/>
    <n v="12"/>
    <m/>
    <m/>
    <m/>
    <n v="3"/>
    <n v="1"/>
    <n v="3"/>
    <s v="1"/>
    <m/>
    <s v="Tempo 3-1-3; RIR 1; right a rep or so ‘weaker’ but completed all reps"/>
    <x v="5"/>
    <s v="2026-05-21T18:43:22.162Z"/>
    <x v="4"/>
  </r>
  <r>
    <s v="E-20260521-1677"/>
    <s v="S-20260521-01"/>
    <x v="76"/>
    <n v="3"/>
    <n v="25"/>
    <n v="10"/>
    <m/>
    <m/>
    <m/>
    <n v="3"/>
    <n v="1"/>
    <n v="3"/>
    <s v="1"/>
    <m/>
    <s v="Tempo 3-1-3; RIR 1; right a rep or so ‘weaker’ but completed all reps"/>
    <x v="5"/>
    <s v="2026-05-21T18:46:45.884Z"/>
    <x v="4"/>
  </r>
  <r>
    <s v="E-20260521-1678"/>
    <s v="S-20260521-01"/>
    <x v="64"/>
    <n v="1"/>
    <n v="25"/>
    <n v="10"/>
    <m/>
    <m/>
    <m/>
    <n v="2"/>
    <n v="1"/>
    <n v="2"/>
    <s v="2"/>
    <s v="2026-05-21T18:51:33.015Z"/>
    <s v="Tempo 2-1-2; RIR 2"/>
    <x v="5"/>
    <s v="2026-05-21T18:51:33.780Z"/>
    <x v="2"/>
  </r>
  <r>
    <s v="E-20260521-1679"/>
    <s v="S-20260521-01"/>
    <x v="17"/>
    <n v="1"/>
    <n v="25"/>
    <n v="10"/>
    <m/>
    <m/>
    <m/>
    <n v="2"/>
    <n v="1"/>
    <n v="2"/>
    <s v="2"/>
    <s v="2026-05-21T18:51:33.015Z"/>
    <s v="Tempo 2-1-2; RIR 2; right a little ‘weaker’ but completed all reps. Definitely fatigued from single arm rope extension "/>
    <x v="5"/>
    <s v="2026-05-21T18:52:14.410Z"/>
    <x v="4"/>
  </r>
  <r>
    <s v="E-20260521-1680"/>
    <s v="S-20260521-01"/>
    <x v="64"/>
    <n v="2"/>
    <n v="27.5"/>
    <n v="10"/>
    <m/>
    <m/>
    <m/>
    <n v="2"/>
    <n v="1"/>
    <n v="2"/>
    <s v="2-1"/>
    <s v="2026-05-21T18:57:01.164Z"/>
    <s v="Tempo 2-1-2; RIR 2-1"/>
    <x v="5"/>
    <s v="2026-05-21T18:57:02.287Z"/>
    <x v="2"/>
  </r>
  <r>
    <s v="E-20260521-1681"/>
    <s v="S-20260521-01"/>
    <x v="17"/>
    <n v="2"/>
    <n v="27.5"/>
    <n v="9"/>
    <m/>
    <m/>
    <m/>
    <n v="2"/>
    <n v="1"/>
    <n v="2"/>
    <s v="1"/>
    <s v="2026-05-21T18:57:01.164Z"/>
    <s v="Tempo 2-1-2; RIR 1; right a little ‘weaker’ but completed all reps. Definitely fatigued from single arm rope extension "/>
    <x v="5"/>
    <s v="2026-05-21T18:57:14.953Z"/>
    <x v="4"/>
  </r>
  <r>
    <s v="E-20260521-1682"/>
    <s v="S-20260521-01"/>
    <x v="64"/>
    <n v="3"/>
    <n v="30"/>
    <n v="9"/>
    <m/>
    <m/>
    <m/>
    <n v="2"/>
    <n v="1"/>
    <n v="2"/>
    <s v="1"/>
    <s v="2026-05-21T19:01:54.470Z"/>
    <s v="Tempo 2-1-2; RIR 1"/>
    <x v="5"/>
    <s v="2026-05-21T19:01:56.190Z"/>
    <x v="2"/>
  </r>
  <r>
    <s v="E-20260521-1683"/>
    <s v="S-20260521-01"/>
    <x v="17"/>
    <n v="3"/>
    <n v="30"/>
    <n v="8"/>
    <m/>
    <m/>
    <m/>
    <n v="2"/>
    <n v="1"/>
    <n v="2"/>
    <s v="1"/>
    <s v="2026-05-21T19:01:54.470Z"/>
    <s v="Tempo 2-1-2; RIR 1; right a little ‘weaker’ but completed all reps. Definitely fatigued from single arm rope extension "/>
    <x v="5"/>
    <s v="2026-05-21T19:02:02.984Z"/>
    <x v="4"/>
  </r>
  <r>
    <s v="E-20260521-1684"/>
    <s v="S-20260521-01"/>
    <x v="18"/>
    <n v="1"/>
    <n v="150"/>
    <m/>
    <n v="75"/>
    <m/>
    <m/>
    <m/>
    <m/>
    <m/>
    <m/>
    <m/>
    <m/>
    <x v="5"/>
    <s v="2026-05-21T19:07:54.744Z"/>
    <x v="0"/>
  </r>
  <r>
    <s v="E-20260521-1685"/>
    <s v="S-20260521-01"/>
    <x v="18"/>
    <n v="2"/>
    <n v="150"/>
    <m/>
    <n v="60"/>
    <m/>
    <m/>
    <m/>
    <m/>
    <m/>
    <m/>
    <m/>
    <m/>
    <x v="5"/>
    <s v="2026-05-21T19:07:58.993Z"/>
    <x v="0"/>
  </r>
  <r>
    <s v="E-20260521-1686"/>
    <s v="S-20260521-01"/>
    <x v="18"/>
    <n v="3"/>
    <n v="150"/>
    <m/>
    <n v="55.2"/>
    <m/>
    <m/>
    <m/>
    <m/>
    <m/>
    <m/>
    <m/>
    <s v="55/60=0.917"/>
    <x v="5"/>
    <s v="2026-05-21T19:10:55.795Z"/>
    <x v="0"/>
  </r>
  <r>
    <s v="E-20260521-1687"/>
    <s v="S-20260521-01"/>
    <x v="66"/>
    <n v="1"/>
    <m/>
    <m/>
    <n v="45"/>
    <n v="0.15"/>
    <s v="km"/>
    <m/>
    <m/>
    <m/>
    <m/>
    <m/>
    <s v="12% incline, 4.2 mph; "/>
    <x v="5"/>
    <s v="2026-05-21T19:15:57.708Z"/>
    <x v="9"/>
  </r>
  <r>
    <s v="E-20260521-1688"/>
    <s v="S-20260521-01"/>
    <x v="66"/>
    <n v="2"/>
    <m/>
    <m/>
    <n v="45"/>
    <n v="0.15"/>
    <s v="km"/>
    <m/>
    <m/>
    <m/>
    <m/>
    <m/>
    <s v="12% incline, 4.2 mph; "/>
    <x v="5"/>
    <s v="2026-05-21T19:15:58.868Z"/>
    <x v="9"/>
  </r>
  <r>
    <s v="E-20260521-1689"/>
    <s v="S-20260521-01"/>
    <x v="66"/>
    <n v="3"/>
    <m/>
    <m/>
    <n v="45"/>
    <n v="0.15"/>
    <s v="km"/>
    <m/>
    <m/>
    <m/>
    <m/>
    <m/>
    <s v="12% incline, 4.2 mph; "/>
    <x v="5"/>
    <s v="2026-05-21T19:16:00.055Z"/>
    <x v="9"/>
  </r>
  <r>
    <s v="E-20260521-1690"/>
    <s v="S-20260521-01"/>
    <x v="66"/>
    <n v="4"/>
    <m/>
    <m/>
    <n v="45"/>
    <n v="0.15"/>
    <s v="km"/>
    <m/>
    <m/>
    <m/>
    <m/>
    <m/>
    <s v="12% incline, 4.2 mph; "/>
    <x v="5"/>
    <s v="2026-05-21T19:17:23.220Z"/>
    <x v="9"/>
  </r>
  <r>
    <s v="E-20260521-1691"/>
    <s v="S-20260521-01"/>
    <x v="66"/>
    <n v="5"/>
    <m/>
    <m/>
    <n v="45"/>
    <n v="0.15"/>
    <s v="km"/>
    <m/>
    <m/>
    <m/>
    <m/>
    <m/>
    <s v="12% incline, 4.2 mph; "/>
    <x v="5"/>
    <s v="2026-05-21T19:18:54.088Z"/>
    <x v="9"/>
  </r>
  <r>
    <s v="E-20260521-1692"/>
    <s v="S-20260521-01"/>
    <x v="66"/>
    <n v="6"/>
    <m/>
    <m/>
    <n v="45"/>
    <n v="0.15"/>
    <s v="km"/>
    <m/>
    <m/>
    <m/>
    <m/>
    <m/>
    <s v="12% incline, 4.2 mph; "/>
    <x v="5"/>
    <s v="2026-05-21T19:20:45.455Z"/>
    <x v="9"/>
  </r>
  <r>
    <s v="E-20260523-1693"/>
    <s v="S-20260523-01"/>
    <x v="66"/>
    <n v="1"/>
    <m/>
    <m/>
    <n v="360"/>
    <n v="0.5"/>
    <s v="km"/>
    <m/>
    <m/>
    <m/>
    <m/>
    <m/>
    <s v="Warmup, 5% incline, 3.2 mph "/>
    <x v="5"/>
    <s v="2026-05-23T14:20:02.696Z"/>
    <x v="9"/>
  </r>
  <r>
    <s v="E-20260523-1694"/>
    <s v="S-20260523-01"/>
    <x v="52"/>
    <n v="1"/>
    <n v="0"/>
    <n v="8"/>
    <m/>
    <m/>
    <m/>
    <m/>
    <m/>
    <m/>
    <m/>
    <m/>
    <s v="Red"/>
    <x v="5"/>
    <s v="2026-05-23T14:21:44.631Z"/>
    <x v="5"/>
  </r>
  <r>
    <s v="E-20260523-1695"/>
    <s v="S-20260523-01"/>
    <x v="67"/>
    <n v="1"/>
    <n v="0"/>
    <n v="15"/>
    <m/>
    <m/>
    <m/>
    <m/>
    <m/>
    <m/>
    <m/>
    <m/>
    <s v="Red"/>
    <x v="5"/>
    <s v="2026-05-23T14:22:29.827Z"/>
    <x v="5"/>
  </r>
  <r>
    <s v="E-20260523-1696"/>
    <s v="S-20260523-01"/>
    <x v="61"/>
    <n v="1"/>
    <n v="0"/>
    <m/>
    <n v="60"/>
    <m/>
    <m/>
    <m/>
    <m/>
    <m/>
    <m/>
    <m/>
    <s v="20 sec"/>
    <x v="5"/>
    <s v="2026-05-23T14:25:26.007Z"/>
    <x v="0"/>
  </r>
  <r>
    <s v="E-20260523-1697"/>
    <s v="S-20260523-01"/>
    <x v="52"/>
    <n v="2"/>
    <n v="0"/>
    <n v="8"/>
    <m/>
    <m/>
    <m/>
    <m/>
    <m/>
    <m/>
    <m/>
    <m/>
    <s v="Red"/>
    <x v="5"/>
    <s v="2026-05-23T14:25:29.804Z"/>
    <x v="5"/>
  </r>
  <r>
    <s v="E-20260523-1698"/>
    <s v="S-20260523-01"/>
    <x v="67"/>
    <n v="2"/>
    <n v="0"/>
    <n v="15"/>
    <m/>
    <m/>
    <m/>
    <m/>
    <m/>
    <m/>
    <m/>
    <m/>
    <s v="Red"/>
    <x v="5"/>
    <s v="2026-05-23T14:25:31.174Z"/>
    <x v="5"/>
  </r>
  <r>
    <s v="E-20260523-1699"/>
    <s v="S-20260523-01"/>
    <x v="61"/>
    <n v="2"/>
    <n v="0"/>
    <m/>
    <n v="60"/>
    <m/>
    <m/>
    <m/>
    <m/>
    <m/>
    <m/>
    <m/>
    <s v="20 sec"/>
    <x v="5"/>
    <s v="2026-05-23T14:25:32.814Z"/>
    <x v="0"/>
  </r>
  <r>
    <s v="E-20260523-1700"/>
    <s v="S-20260523-01"/>
    <x v="0"/>
    <n v="1"/>
    <n v="150"/>
    <m/>
    <n v="60"/>
    <m/>
    <m/>
    <m/>
    <m/>
    <m/>
    <m/>
    <m/>
    <s v="2 mph, 0 incline "/>
    <x v="5"/>
    <s v="2026-05-23T14:28:36.911Z"/>
    <x v="0"/>
  </r>
  <r>
    <s v="E-20260523-1701"/>
    <s v="S-20260523-01"/>
    <x v="0"/>
    <n v="2"/>
    <n v="150"/>
    <m/>
    <n v="55.2"/>
    <m/>
    <m/>
    <m/>
    <m/>
    <m/>
    <m/>
    <m/>
    <s v="2 mph, 0 incline; 55/60=0.917"/>
    <x v="5"/>
    <s v="2026-05-23T14:31:02.656Z"/>
    <x v="0"/>
  </r>
  <r>
    <s v="E-20260523-1702"/>
    <s v="S-20260523-01"/>
    <x v="0"/>
    <n v="3"/>
    <n v="150"/>
    <m/>
    <n v="46.800000000000004"/>
    <m/>
    <m/>
    <m/>
    <m/>
    <m/>
    <m/>
    <m/>
    <s v="2 mph, 0 incline; 55/60=0.917"/>
    <x v="5"/>
    <s v="2026-05-23T14:33:14.511Z"/>
    <x v="0"/>
  </r>
  <r>
    <s v="E-20260523-1703"/>
    <s v="S-20260523-01"/>
    <x v="0"/>
    <n v="4"/>
    <n v="150"/>
    <m/>
    <n v="46.800000000000004"/>
    <m/>
    <m/>
    <m/>
    <m/>
    <m/>
    <m/>
    <m/>
    <s v="2 mph, 0 incline; 55/60=0.917"/>
    <x v="5"/>
    <s v="2026-05-23T14:35:44.938Z"/>
    <x v="0"/>
  </r>
  <r>
    <s v="E-20260523-1704"/>
    <s v="S-20260523-01"/>
    <x v="0"/>
    <n v="5"/>
    <n v="150"/>
    <m/>
    <n v="34.799999999999997"/>
    <m/>
    <m/>
    <m/>
    <m/>
    <m/>
    <m/>
    <m/>
    <s v="2 mph, 0 incline; 55/60=0.917"/>
    <x v="5"/>
    <s v="2026-05-23T14:37:32.720Z"/>
    <x v="0"/>
  </r>
  <r>
    <s v="E-20260523-1705"/>
    <s v="S-20260523-01"/>
    <x v="19"/>
    <n v="1"/>
    <n v="190"/>
    <n v="8"/>
    <m/>
    <m/>
    <m/>
    <n v="2"/>
    <n v="1"/>
    <n v="2"/>
    <s v="2-1"/>
    <m/>
    <s v="Tempo 2-1-2; RIR 2-1"/>
    <x v="5"/>
    <s v="2026-05-23T14:41:14.443Z"/>
    <x v="1"/>
  </r>
  <r>
    <s v="E-20260523-1706"/>
    <s v="S-20260523-01"/>
    <x v="19"/>
    <n v="2"/>
    <n v="195"/>
    <n v="8"/>
    <m/>
    <m/>
    <m/>
    <n v="2"/>
    <n v="1"/>
    <n v="2"/>
    <s v="2-1"/>
    <m/>
    <s v="Tempo 2-1-2; RIR 2-1"/>
    <x v="5"/>
    <s v="2026-05-23T14:43:46.151Z"/>
    <x v="1"/>
  </r>
  <r>
    <s v="E-20260523-1707"/>
    <s v="S-20260523-01"/>
    <x v="19"/>
    <n v="3"/>
    <n v="200"/>
    <n v="7"/>
    <m/>
    <m/>
    <m/>
    <n v="2"/>
    <n v="1"/>
    <n v="2"/>
    <s v="2-1"/>
    <m/>
    <s v="Tempo 2-1-2; RIR 2-1; contraction wasn’t as strong on 7 so stopped. Felt good though. Just fatigue overall from Farmers today. "/>
    <x v="5"/>
    <s v="2026-05-23T14:46:59.390Z"/>
    <x v="1"/>
  </r>
  <r>
    <s v="E-20260523-1708"/>
    <s v="S-20260523-01"/>
    <x v="19"/>
    <n v="4"/>
    <n v="205"/>
    <n v="6"/>
    <m/>
    <m/>
    <m/>
    <n v="2"/>
    <n v="1"/>
    <n v="2"/>
    <s v="1"/>
    <m/>
    <s v="Tempo 2-1-2; RIR 1"/>
    <x v="5"/>
    <s v="2026-05-23T14:50:39.123Z"/>
    <x v="1"/>
  </r>
  <r>
    <s v="E-20260523-1709"/>
    <s v="S-20260523-01"/>
    <x v="1"/>
    <n v="1"/>
    <n v="0"/>
    <n v="8"/>
    <m/>
    <m/>
    <m/>
    <n v="1"/>
    <n v="2"/>
    <n v="1"/>
    <s v="2-1"/>
    <m/>
    <s v="Tempo 1-2-1; RIR 2-1; elevated "/>
    <x v="5"/>
    <s v="2026-05-23T14:51:45.671Z"/>
    <x v="1"/>
  </r>
  <r>
    <s v="E-20260523-1710"/>
    <s v="S-20260523-01"/>
    <x v="1"/>
    <n v="2"/>
    <n v="0"/>
    <n v="8"/>
    <m/>
    <m/>
    <m/>
    <n v="1"/>
    <n v="2"/>
    <n v="1"/>
    <s v="2-1"/>
    <m/>
    <s v="Tempo 1-2-1; RIR 2-1; elevated "/>
    <x v="5"/>
    <s v="2026-05-23T14:53:33.907Z"/>
    <x v="1"/>
  </r>
  <r>
    <s v="E-20260523-1711"/>
    <s v="S-20260523-01"/>
    <x v="1"/>
    <n v="3"/>
    <n v="0"/>
    <n v="7"/>
    <m/>
    <m/>
    <m/>
    <n v="1"/>
    <n v="2"/>
    <n v="1"/>
    <s v="2-1"/>
    <m/>
    <s v="Tempo 1-2-1; RIR 2-1; elevated "/>
    <x v="5"/>
    <s v="2026-05-23T14:55:44.614Z"/>
    <x v="1"/>
  </r>
  <r>
    <s v="E-20260523-1712"/>
    <s v="S-20260523-01"/>
    <x v="68"/>
    <n v="1"/>
    <n v="30"/>
    <n v="8"/>
    <m/>
    <m/>
    <m/>
    <n v="2"/>
    <n v="1"/>
    <n v="2"/>
    <s v="2-1"/>
    <m/>
    <s v="Warmup set: Strict tempo 2-1-2; RIR 2-1"/>
    <x v="5"/>
    <s v="2026-05-23T14:58:28.994Z"/>
    <x v="2"/>
  </r>
  <r>
    <s v="E-20260523-1713"/>
    <s v="S-20260523-01"/>
    <x v="68"/>
    <n v="2"/>
    <n v="35"/>
    <n v="6"/>
    <m/>
    <m/>
    <m/>
    <n v="2"/>
    <n v="1"/>
    <n v="2"/>
    <s v="2-1"/>
    <m/>
    <s v="Strict tempo 2-1-2; RIR 2-1; left fatigued at 6"/>
    <x v="5"/>
    <s v="2026-05-23T15:01:37.396Z"/>
    <x v="2"/>
  </r>
  <r>
    <s v="E-20260523-1714"/>
    <s v="S-20260523-01"/>
    <x v="68"/>
    <n v="3"/>
    <n v="35"/>
    <n v="6"/>
    <m/>
    <m/>
    <m/>
    <n v="2"/>
    <n v="1"/>
    <n v="2"/>
    <s v="2-1"/>
    <m/>
    <s v="Strict tempo 2-1-2; RIR 2-1"/>
    <x v="5"/>
    <s v="2026-05-23T15:04:24.616Z"/>
    <x v="2"/>
  </r>
  <r>
    <s v="E-20260523-1715"/>
    <s v="S-20260523-01"/>
    <x v="68"/>
    <n v="4"/>
    <n v="35"/>
    <n v="6"/>
    <m/>
    <m/>
    <m/>
    <n v="2"/>
    <n v="1"/>
    <n v="2"/>
    <s v="1"/>
    <m/>
    <s v="Strict tempo 2-1-2; RIR 1"/>
    <x v="5"/>
    <s v="2026-05-23T15:07:49.819Z"/>
    <x v="2"/>
  </r>
  <r>
    <s v="E-20260523-1716"/>
    <s v="S-20260523-01"/>
    <x v="32"/>
    <n v="1"/>
    <m/>
    <m/>
    <n v="465"/>
    <n v="2"/>
    <s v="km"/>
    <m/>
    <m/>
    <m/>
    <m/>
    <m/>
    <s v="182 strokes"/>
    <x v="5"/>
    <s v="2026-05-23T15:18:25.401Z"/>
    <x v="1"/>
  </r>
  <r>
    <s v="E-20260523-1717"/>
    <s v="S-20260523-01"/>
    <x v="16"/>
    <n v="1"/>
    <n v="15"/>
    <n v="10"/>
    <m/>
    <m/>
    <m/>
    <m/>
    <m/>
    <m/>
    <m/>
    <s v="2026-05-23T15:25:42.337Z"/>
    <s v="Alternating superset supinated"/>
    <x v="5"/>
    <s v="2026-05-23T15:25:43.178Z"/>
    <x v="2"/>
  </r>
  <r>
    <s v="E-20260523-1718"/>
    <s v="S-20260523-01"/>
    <x v="16"/>
    <n v="2"/>
    <n v="15"/>
    <n v="10"/>
    <m/>
    <m/>
    <m/>
    <m/>
    <m/>
    <m/>
    <m/>
    <s v="2026-05-23T15:25:42.337Z"/>
    <s v="Alternating superset hammer"/>
    <x v="5"/>
    <s v="2026-05-23T15:25:50.371Z"/>
    <x v="2"/>
  </r>
  <r>
    <s v="E-20260523-1719"/>
    <s v="S-20260523-01"/>
    <x v="16"/>
    <n v="3"/>
    <n v="15"/>
    <n v="10"/>
    <m/>
    <m/>
    <m/>
    <m/>
    <m/>
    <m/>
    <m/>
    <s v="2026-05-23T15:25:42.337Z"/>
    <s v="Alternating superset reverse "/>
    <x v="5"/>
    <s v="2026-05-23T15:26:03.496Z"/>
    <x v="2"/>
  </r>
  <r>
    <s v="E-20260524-1720"/>
    <s v="S-20260524-01"/>
    <x v="66"/>
    <n v="1"/>
    <m/>
    <m/>
    <n v="360"/>
    <n v="0.55000000000000004"/>
    <s v="km"/>
    <m/>
    <m/>
    <m/>
    <m/>
    <m/>
    <s v="Warmup 3.5mph, 5% incline"/>
    <x v="5"/>
    <s v="2026-05-24T14:24:21.373Z"/>
    <x v="9"/>
  </r>
  <r>
    <s v="E-20260524-1721"/>
    <s v="S-20260524-01"/>
    <x v="52"/>
    <n v="1"/>
    <n v="0"/>
    <n v="8"/>
    <m/>
    <m/>
    <m/>
    <m/>
    <m/>
    <m/>
    <m/>
    <m/>
    <s v="Red band 2-1-2"/>
    <x v="5"/>
    <s v="2026-05-24T14:33:14.913Z"/>
    <x v="5"/>
  </r>
  <r>
    <s v="E-20260524-1722"/>
    <s v="S-20260524-01"/>
    <x v="67"/>
    <n v="1"/>
    <n v="0"/>
    <n v="15"/>
    <m/>
    <m/>
    <m/>
    <m/>
    <m/>
    <m/>
    <m/>
    <m/>
    <s v="Red band "/>
    <x v="5"/>
    <s v="2026-05-24T14:33:22.712Z"/>
    <x v="5"/>
  </r>
  <r>
    <s v="E-20260524-1723"/>
    <s v="S-20260524-01"/>
    <x v="56"/>
    <n v="1"/>
    <n v="0"/>
    <n v="10"/>
    <m/>
    <m/>
    <m/>
    <m/>
    <m/>
    <m/>
    <m/>
    <m/>
    <s v="Red band "/>
    <x v="5"/>
    <s v="2026-05-24T14:33:49.859Z"/>
    <x v="5"/>
  </r>
  <r>
    <s v="E-20260524-1724"/>
    <s v="S-20260524-01"/>
    <x v="52"/>
    <n v="2"/>
    <n v="0"/>
    <n v="8"/>
    <m/>
    <m/>
    <m/>
    <m/>
    <m/>
    <m/>
    <m/>
    <m/>
    <s v="Red band 2-1-2"/>
    <x v="5"/>
    <s v="2026-05-24T14:33:52.609Z"/>
    <x v="5"/>
  </r>
  <r>
    <s v="E-20260524-1725"/>
    <s v="S-20260524-01"/>
    <x v="67"/>
    <n v="2"/>
    <n v="0"/>
    <n v="15"/>
    <m/>
    <m/>
    <m/>
    <m/>
    <m/>
    <m/>
    <m/>
    <m/>
    <s v="Red band "/>
    <x v="5"/>
    <s v="2026-05-24T14:33:56.587Z"/>
    <x v="5"/>
  </r>
  <r>
    <s v="E-20260524-1726"/>
    <s v="S-20260524-01"/>
    <x v="56"/>
    <n v="2"/>
    <n v="0"/>
    <n v="10"/>
    <m/>
    <m/>
    <m/>
    <m/>
    <m/>
    <m/>
    <m/>
    <m/>
    <s v="Red band "/>
    <x v="5"/>
    <s v="2026-05-24T14:34:08.022Z"/>
    <x v="5"/>
  </r>
  <r>
    <s v="E-20260524-1727"/>
    <s v="S-20260524-01"/>
    <x v="69"/>
    <n v="1"/>
    <n v="130"/>
    <n v="9"/>
    <m/>
    <m/>
    <m/>
    <n v="2"/>
    <m/>
    <n v="2"/>
    <s v="2-1"/>
    <m/>
    <s v="Tempo 2-1–x-2; explosive RIR 2-1"/>
    <x v="5"/>
    <s v="2026-05-24T14:36:58.586Z"/>
    <x v="3"/>
  </r>
  <r>
    <s v="E-20260524-1728"/>
    <s v="S-20260524-01"/>
    <x v="69"/>
    <n v="2"/>
    <n v="140"/>
    <n v="7"/>
    <m/>
    <m/>
    <m/>
    <n v="2"/>
    <m/>
    <n v="2"/>
    <s v="2-1"/>
    <m/>
    <s v="Tempo 2-1–x-2; RIR 2-1 explosive "/>
    <x v="5"/>
    <s v="2026-05-24T14:40:25.107Z"/>
    <x v="3"/>
  </r>
  <r>
    <s v="E-20260524-1729"/>
    <s v="S-20260524-01"/>
    <x v="69"/>
    <n v="3"/>
    <n v="140"/>
    <n v="6"/>
    <m/>
    <m/>
    <m/>
    <n v="2"/>
    <m/>
    <n v="2"/>
    <m/>
    <m/>
    <s v="Tempo 2-1–x-2; explosive "/>
    <x v="5"/>
    <s v="2026-05-24T14:43:53.579Z"/>
    <x v="3"/>
  </r>
  <r>
    <s v="E-20260524-1730"/>
    <s v="S-20260524-01"/>
    <x v="69"/>
    <n v="4"/>
    <n v="140"/>
    <n v="6.5"/>
    <m/>
    <m/>
    <m/>
    <n v="2"/>
    <m/>
    <n v="2"/>
    <s v="1"/>
    <m/>
    <s v="Tempo 2-1–x-2; RIR 1 explosive "/>
    <x v="5"/>
    <s v="2026-05-24T14:53:24.078Z"/>
    <x v="3"/>
  </r>
  <r>
    <s v="E-20260524-1731"/>
    <s v="S-20260524-01"/>
    <x v="70"/>
    <n v="1"/>
    <n v="30"/>
    <n v="12"/>
    <m/>
    <m/>
    <m/>
    <n v="2"/>
    <n v="1"/>
    <m/>
    <s v="2-1"/>
    <m/>
    <s v="Tempo 2-1-x-2; RIR 2-1"/>
    <x v="5"/>
    <s v="2026-05-24T14:53:49.112Z"/>
    <x v="3"/>
  </r>
  <r>
    <s v="E-20260524-1732"/>
    <s v="S-20260524-01"/>
    <x v="70"/>
    <n v="2"/>
    <n v="35"/>
    <n v="12"/>
    <m/>
    <m/>
    <m/>
    <n v="2"/>
    <n v="1"/>
    <m/>
    <s v="2-1"/>
    <m/>
    <s v="Tempo 2-1-x-2; RIR 2-1"/>
    <x v="5"/>
    <s v="2026-05-24T14:56:17.476Z"/>
    <x v="3"/>
  </r>
  <r>
    <s v="E-20260524-1733"/>
    <s v="S-20260524-01"/>
    <x v="70"/>
    <n v="3"/>
    <n v="40"/>
    <n v="11"/>
    <m/>
    <m/>
    <m/>
    <n v="2"/>
    <n v="1"/>
    <m/>
    <s v="1"/>
    <m/>
    <s v="Tempo 2-1-x-2; RIR 1"/>
    <x v="5"/>
    <s v="2026-05-24T15:01:09.854Z"/>
    <x v="3"/>
  </r>
  <r>
    <s v="E-20260524-1734"/>
    <s v="S-20260524-01"/>
    <x v="71"/>
    <n v="1"/>
    <n v="10"/>
    <n v="12"/>
    <m/>
    <m/>
    <m/>
    <n v="2"/>
    <n v="2"/>
    <n v="2"/>
    <s v="2-1"/>
    <m/>
    <s v="Tempo 2-2-2; RIR 2-1"/>
    <x v="5"/>
    <s v="2026-05-24T15:04:00.855Z"/>
    <x v="3"/>
  </r>
  <r>
    <s v="E-20260524-1735"/>
    <s v="S-20260524-01"/>
    <x v="71"/>
    <n v="2"/>
    <n v="10"/>
    <n v="12"/>
    <m/>
    <m/>
    <m/>
    <n v="2"/>
    <n v="2"/>
    <n v="2"/>
    <s v="2-1"/>
    <m/>
    <s v="Tempo 2-2-2; RIR 2-1"/>
    <x v="5"/>
    <s v="2026-05-24T15:07:21.250Z"/>
    <x v="3"/>
  </r>
  <r>
    <s v="E-20260524-1736"/>
    <s v="S-20260524-01"/>
    <x v="71"/>
    <n v="3"/>
    <n v="10"/>
    <n v="13"/>
    <m/>
    <m/>
    <m/>
    <n v="2"/>
    <n v="2"/>
    <n v="2"/>
    <s v="2-1"/>
    <m/>
    <s v="Tempo 2-2-2; RIR 2-1"/>
    <x v="5"/>
    <s v="2026-05-24T15:12:10.572Z"/>
    <x v="3"/>
  </r>
  <r>
    <s v="E-20260524-1737"/>
    <s v="S-20260524-01"/>
    <x v="17"/>
    <n v="1"/>
    <n v="22.5"/>
    <n v="12"/>
    <m/>
    <m/>
    <m/>
    <n v="3"/>
    <n v="1"/>
    <n v="3"/>
    <s v="2-1"/>
    <m/>
    <s v="Tempo 3-1-3; RIR 2-1; right a little more fatigued"/>
    <x v="5"/>
    <s v="2026-05-24T15:19:37.627Z"/>
    <x v="4"/>
  </r>
  <r>
    <s v="E-20260524-1738"/>
    <s v="S-20260524-01"/>
    <x v="17"/>
    <n v="2"/>
    <n v="25"/>
    <n v="12"/>
    <m/>
    <m/>
    <m/>
    <n v="3"/>
    <n v="1"/>
    <n v="3"/>
    <s v="2-1"/>
    <m/>
    <s v="Tempo 3-1-3; RIR 2-1; right a little more fatigued"/>
    <x v="5"/>
    <s v="2026-05-24T15:27:50.081Z"/>
    <x v="4"/>
  </r>
  <r>
    <s v="E-20260524-1739"/>
    <s v="S-20260524-01"/>
    <x v="17"/>
    <n v="3"/>
    <n v="25"/>
    <n v="11"/>
    <m/>
    <m/>
    <m/>
    <n v="3"/>
    <n v="1"/>
    <n v="3"/>
    <s v="2-1"/>
    <m/>
    <s v="Tempo 3-1-3; RIR 2-1; right a little more fatigued"/>
    <x v="5"/>
    <s v="2026-05-24T15:27:58.319Z"/>
    <x v="4"/>
  </r>
  <r>
    <s v="E-20260524-1740"/>
    <s v="S-20260524-01"/>
    <x v="72"/>
    <n v="1"/>
    <n v="30"/>
    <m/>
    <n v="20"/>
    <m/>
    <m/>
    <m/>
    <m/>
    <m/>
    <m/>
    <m/>
    <m/>
    <x v="5"/>
    <s v="2026-05-24T15:32:26.741Z"/>
    <x v="5"/>
  </r>
  <r>
    <s v="E-20260524-1741"/>
    <s v="S-20260524-01"/>
    <x v="72"/>
    <n v="2"/>
    <n v="30"/>
    <m/>
    <n v="20"/>
    <m/>
    <m/>
    <m/>
    <m/>
    <m/>
    <m/>
    <m/>
    <m/>
    <x v="5"/>
    <s v="2026-05-24T15:35:46.749Z"/>
    <x v="5"/>
  </r>
  <r>
    <s v="E-20260524-1742"/>
    <s v="S-20260524-01"/>
    <x v="73"/>
    <n v="1"/>
    <n v="45"/>
    <n v="15"/>
    <m/>
    <m/>
    <m/>
    <m/>
    <m/>
    <m/>
    <m/>
    <m/>
    <s v="10 Scap extension followed by 5 press"/>
    <x v="5"/>
    <s v="2026-05-24T15:41:35.038Z"/>
    <x v="4"/>
  </r>
  <r>
    <s v="E-20260524-1743"/>
    <s v="S-20260524-01"/>
    <x v="73"/>
    <n v="2"/>
    <n v="45"/>
    <n v="15"/>
    <m/>
    <m/>
    <m/>
    <m/>
    <m/>
    <m/>
    <m/>
    <m/>
    <s v="10 Scap extension followed by 5 press"/>
    <x v="5"/>
    <s v="2026-05-24T15:44:50.177Z"/>
    <x v="4"/>
  </r>
  <r>
    <s v="E-20260525-1744"/>
    <s v="S-20260525-01"/>
    <x v="10"/>
    <n v="1"/>
    <n v="75"/>
    <m/>
    <n v="60"/>
    <m/>
    <m/>
    <m/>
    <m/>
    <m/>
    <m/>
    <m/>
    <s v="Room in the tank; 2mph, 1% incline"/>
    <x v="5"/>
    <s v="2026-05-25T13:41:11.988Z"/>
    <x v="0"/>
  </r>
  <r>
    <s v="E-20260525-1745"/>
    <s v="S-20260525-01"/>
    <x v="10"/>
    <n v="2"/>
    <n v="75"/>
    <m/>
    <n v="60"/>
    <m/>
    <m/>
    <m/>
    <m/>
    <m/>
    <m/>
    <m/>
    <s v="Room in the tank; 2mph, 1% incline"/>
    <x v="5"/>
    <s v="2026-05-25T13:44:24.684Z"/>
    <x v="0"/>
  </r>
  <r>
    <s v="E-20260525-1746"/>
    <s v="S-20260525-01"/>
    <x v="10"/>
    <n v="3"/>
    <n v="75"/>
    <m/>
    <n v="60"/>
    <m/>
    <m/>
    <m/>
    <m/>
    <m/>
    <m/>
    <m/>
    <s v="2mph, 1% incline"/>
    <x v="5"/>
    <s v="2026-05-25T13:48:07.149Z"/>
    <x v="0"/>
  </r>
  <r>
    <s v="E-20260525-1747"/>
    <s v="S-20260525-01"/>
    <x v="10"/>
    <n v="4"/>
    <n v="75"/>
    <m/>
    <n v="60"/>
    <m/>
    <m/>
    <m/>
    <m/>
    <m/>
    <m/>
    <m/>
    <s v="2mph, 1% incline; barely made it, but did it!"/>
    <x v="5"/>
    <s v="2026-05-25T13:51:39.040Z"/>
    <x v="0"/>
  </r>
  <r>
    <s v="E-20260525-1748"/>
    <s v="S-20260525-01"/>
    <x v="74"/>
    <n v="1"/>
    <n v="57.5"/>
    <n v="12"/>
    <m/>
    <m/>
    <m/>
    <n v="2"/>
    <n v="2"/>
    <n v="2"/>
    <s v="2+"/>
    <m/>
    <s v="Tempo 2-2-2; RIR 2+"/>
    <x v="5"/>
    <s v="2026-05-25T13:56:33.983Z"/>
    <x v="1"/>
  </r>
  <r>
    <s v="E-20260525-1749"/>
    <s v="S-20260525-01"/>
    <x v="74"/>
    <n v="2"/>
    <n v="60"/>
    <n v="12"/>
    <m/>
    <m/>
    <m/>
    <n v="2"/>
    <n v="2"/>
    <n v="2"/>
    <s v="2"/>
    <m/>
    <s v="Tempo 2-2-2; RIR 2"/>
    <x v="5"/>
    <s v="2026-05-25T13:59:31.644Z"/>
    <x v="1"/>
  </r>
  <r>
    <s v="E-20260525-1750"/>
    <s v="S-20260525-01"/>
    <x v="74"/>
    <n v="3"/>
    <n v="65"/>
    <n v="11"/>
    <m/>
    <m/>
    <m/>
    <n v="2"/>
    <n v="2"/>
    <n v="2"/>
    <s v="2-1"/>
    <m/>
    <s v="Tempo 2-2-2; RIR 2-1"/>
    <x v="5"/>
    <s v="2026-05-25T14:03:17.184Z"/>
    <x v="1"/>
  </r>
  <r>
    <s v="E-20260525-1751"/>
    <s v="S-20260525-01"/>
    <x v="74"/>
    <n v="4"/>
    <n v="65"/>
    <n v="11"/>
    <m/>
    <m/>
    <m/>
    <n v="2"/>
    <n v="2"/>
    <n v="2"/>
    <s v="1"/>
    <m/>
    <s v="Tempo 2-2-2; RIR 1"/>
    <x v="5"/>
    <s v="2026-05-25T14:07:47.079Z"/>
    <x v="1"/>
  </r>
  <r>
    <s v="E-20260525-1752"/>
    <s v="S-20260525-01"/>
    <x v="75"/>
    <n v="1"/>
    <n v="15"/>
    <n v="15"/>
    <m/>
    <m/>
    <m/>
    <n v="1"/>
    <n v="2"/>
    <n v="1"/>
    <s v="2+"/>
    <m/>
    <s v="Warmup; Tempo 1-2-1; RIR 2+; plate at 15 Planet Fitness"/>
    <x v="5"/>
    <s v="2026-05-25T14:09:45.870Z"/>
    <x v="1"/>
  </r>
  <r>
    <s v="E-20260525-1753"/>
    <s v="S-20260525-01"/>
    <x v="75"/>
    <n v="2"/>
    <n v="20"/>
    <n v="15"/>
    <m/>
    <m/>
    <m/>
    <n v="2"/>
    <n v="2"/>
    <n v="2"/>
    <s v="2+"/>
    <m/>
    <s v="Working; Tempo 2-2-2; RIR 2+; plate at 15 Planet Fitness"/>
    <x v="5"/>
    <s v="2026-05-25T14:11:44.157Z"/>
    <x v="1"/>
  </r>
  <r>
    <s v="E-20260525-1754"/>
    <s v="S-20260525-01"/>
    <x v="75"/>
    <n v="3"/>
    <n v="25"/>
    <n v="15"/>
    <m/>
    <m/>
    <m/>
    <n v="2"/>
    <n v="2"/>
    <n v="2"/>
    <s v="2+"/>
    <m/>
    <s v="Working; Tempo 2-2-2; RIR 2+; plate at 15 Planet Fitness"/>
    <x v="5"/>
    <s v="2026-05-25T14:14:15.521Z"/>
    <x v="1"/>
  </r>
  <r>
    <s v="E-20260525-1755"/>
    <s v="S-20260525-01"/>
    <x v="75"/>
    <n v="4"/>
    <n v="30"/>
    <n v="15"/>
    <m/>
    <m/>
    <m/>
    <n v="2"/>
    <n v="2"/>
    <n v="2"/>
    <s v="2+"/>
    <m/>
    <s v="Working; Tempo 2-2-2; RIR 2+; plate at 15 Planet Fitness"/>
    <x v="5"/>
    <s v="2026-05-25T14:16:34.216Z"/>
    <x v="1"/>
  </r>
  <r>
    <s v="E-20260525-1756"/>
    <s v="S-20260525-01"/>
    <x v="13"/>
    <n v="1"/>
    <n v="25"/>
    <n v="12"/>
    <m/>
    <m/>
    <m/>
    <n v="2"/>
    <n v="1"/>
    <n v="3"/>
    <s v="2-1"/>
    <m/>
    <s v="Tempo 2-1-3; RIR 2-1; left RIR was closer to 1"/>
    <x v="5"/>
    <s v="2026-05-25T14:20:38.953Z"/>
    <x v="2"/>
  </r>
  <r>
    <s v="E-20260525-1757"/>
    <s v="S-20260525-01"/>
    <x v="13"/>
    <n v="2"/>
    <n v="25"/>
    <n v="12"/>
    <m/>
    <m/>
    <m/>
    <n v="2"/>
    <n v="1"/>
    <n v="3"/>
    <s v="2-1"/>
    <m/>
    <s v="Tempo 2-1-3; RIR 2-1 both"/>
    <x v="5"/>
    <s v="2026-05-25T14:24:36.752Z"/>
    <x v="2"/>
  </r>
  <r>
    <s v="E-20260525-1758"/>
    <s v="S-20260525-01"/>
    <x v="13"/>
    <n v="3"/>
    <n v="27.5"/>
    <n v="10"/>
    <m/>
    <m/>
    <m/>
    <n v="2"/>
    <n v="1"/>
    <n v="3"/>
    <s v="1"/>
    <m/>
    <s v="Tempo 2-1-3; RIR 1"/>
    <x v="5"/>
    <s v="2026-05-25T14:28:30.864Z"/>
    <x v="2"/>
  </r>
  <r>
    <s v="E-20260525-1759"/>
    <s v="S-20260525-01"/>
    <x v="32"/>
    <n v="1"/>
    <m/>
    <m/>
    <n v="465"/>
    <n v="2"/>
    <s v="km"/>
    <m/>
    <m/>
    <m/>
    <m/>
    <m/>
    <s v="Cooldown; damper 3"/>
    <x v="5"/>
    <s v="2026-05-25T14:39:36.766Z"/>
    <x v="1"/>
  </r>
  <r>
    <s v="E-20260526-1760"/>
    <s v="S-20260526-01"/>
    <x v="14"/>
    <n v="1"/>
    <n v="70"/>
    <n v="15"/>
    <m/>
    <m/>
    <m/>
    <n v="2"/>
    <n v="1"/>
    <n v="3"/>
    <s v="2"/>
    <m/>
    <s v="Tempo 2-1-3; RIR 2"/>
    <x v="5"/>
    <s v="2026-05-26T19:16:15.129Z"/>
    <x v="2"/>
  </r>
  <r>
    <s v="E-20260526-1761"/>
    <s v="S-20260526-01"/>
    <x v="14"/>
    <n v="2"/>
    <n v="80"/>
    <n v="15"/>
    <m/>
    <m/>
    <m/>
    <n v="2"/>
    <n v="1"/>
    <n v="3"/>
    <s v="2-1"/>
    <m/>
    <s v="Tempo 2-1-3; RIR 2-1"/>
    <x v="5"/>
    <s v="2026-05-26T19:20:00.686Z"/>
    <x v="2"/>
  </r>
  <r>
    <s v="E-20260526-1762"/>
    <s v="S-20260526-01"/>
    <x v="14"/>
    <n v="3"/>
    <n v="80"/>
    <n v="13"/>
    <m/>
    <m/>
    <m/>
    <n v="2"/>
    <n v="1"/>
    <n v="3"/>
    <s v="1"/>
    <m/>
    <s v="Tempo 2-1-3; RIR 1"/>
    <x v="5"/>
    <s v="2026-05-26T19:23:39.500Z"/>
    <x v="2"/>
  </r>
  <r>
    <s v="E-20260526-1763"/>
    <s v="S-20260526-01"/>
    <x v="76"/>
    <n v="1"/>
    <n v="30"/>
    <n v="8"/>
    <m/>
    <m/>
    <m/>
    <n v="2"/>
    <n v="1"/>
    <n v="2"/>
    <s v="1"/>
    <s v="2026-05-26T19:32:03.144Z"/>
    <s v="Test set: high pulley non adjustable; no grip available; tempo 2-1-2; RIR 1 slippage"/>
    <x v="5"/>
    <s v="2026-05-26T19:32:07.089Z"/>
    <x v="4"/>
  </r>
  <r>
    <s v="E-20260526-1764"/>
    <s v="S-20260526-01"/>
    <x v="76"/>
    <n v="2"/>
    <n v="30"/>
    <n v="8"/>
    <m/>
    <m/>
    <m/>
    <n v="2"/>
    <n v="1"/>
    <n v="2"/>
    <s v="1"/>
    <s v="2026-05-26T19:32:03.144Z"/>
    <s v="Test set: moved over to adjustable; rope single arm grip available; tempo 2-1-2; RIR 1 slippage"/>
    <x v="5"/>
    <s v="2026-05-26T19:32:30.900Z"/>
    <x v="4"/>
  </r>
  <r>
    <s v="E-20260526-1765"/>
    <s v="S-20260526-01"/>
    <x v="76"/>
    <n v="3"/>
    <n v="25"/>
    <n v="8"/>
    <m/>
    <m/>
    <m/>
    <n v="2"/>
    <n v="1"/>
    <n v="2"/>
    <s v="1"/>
    <m/>
    <s v="Working set: single arm rope grip; tempo 2-1-2; RIR 1"/>
    <x v="5"/>
    <s v="2026-05-26T19:33:09.867Z"/>
    <x v="4"/>
  </r>
  <r>
    <s v="E-20260526-1766"/>
    <s v="S-20260526-01"/>
    <x v="76"/>
    <n v="4"/>
    <n v="25"/>
    <n v="9"/>
    <m/>
    <m/>
    <m/>
    <n v="2"/>
    <n v="1"/>
    <n v="2"/>
    <s v="1"/>
    <m/>
    <s v="Working set: single arm rope grip; tempo 2-1-2; RIR 1"/>
    <x v="5"/>
    <s v="2026-05-26T19:35:05.623Z"/>
    <x v="4"/>
  </r>
  <r>
    <s v="E-20260526-1767"/>
    <s v="S-20260526-01"/>
    <x v="76"/>
    <n v="5"/>
    <n v="25"/>
    <n v="8"/>
    <m/>
    <m/>
    <m/>
    <n v="2"/>
    <n v="1"/>
    <n v="2"/>
    <s v="1-0"/>
    <m/>
    <s v="Working set: single arm rope grip; tempo 2-1-2; RIR 1-0"/>
    <x v="5"/>
    <s v="2026-05-26T19:38:47.761Z"/>
    <x v="4"/>
  </r>
  <r>
    <s v="E-20260526-1768"/>
    <s v="S-20260526-01"/>
    <x v="64"/>
    <n v="1"/>
    <n v="30"/>
    <n v="10"/>
    <m/>
    <m/>
    <m/>
    <n v="2"/>
    <n v="1"/>
    <n v="2"/>
    <s v="2-1"/>
    <s v="2026-05-26T19:42:54.712Z"/>
    <s v="Tempo 2-1-2; RIR 2-1"/>
    <x v="5"/>
    <s v="2026-05-26T19:42:55.732Z"/>
    <x v="2"/>
  </r>
  <r>
    <s v="E-20260526-1769"/>
    <s v="S-20260526-01"/>
    <x v="17"/>
    <n v="1"/>
    <n v="30"/>
    <n v="6"/>
    <m/>
    <m/>
    <m/>
    <n v="2"/>
    <n v="1"/>
    <n v="2"/>
    <s v="1"/>
    <s v="2026-05-26T19:42:54.712Z"/>
    <s v="Tempo 2-1-2; RIR 1"/>
    <x v="5"/>
    <s v="2026-05-26T19:43:19.174Z"/>
    <x v="4"/>
  </r>
  <r>
    <s v="E-20260526-1770"/>
    <s v="S-20260526-01"/>
    <x v="17"/>
    <n v="2"/>
    <n v="25"/>
    <n v="6"/>
    <m/>
    <m/>
    <m/>
    <n v="2"/>
    <n v="1"/>
    <n v="2"/>
    <s v="2-1"/>
    <s v="2026-05-26T19:42:54.712Z"/>
    <s v="Tempo 2-1-2; RIR 2-1"/>
    <x v="5"/>
    <s v="2026-05-26T19:43:26.903Z"/>
    <x v="4"/>
  </r>
  <r>
    <s v="E-20260526-1771"/>
    <s v="S-20260526-01"/>
    <x v="64"/>
    <n v="2"/>
    <n v="30"/>
    <n v="10"/>
    <m/>
    <m/>
    <m/>
    <n v="2"/>
    <n v="1"/>
    <n v="2"/>
    <s v="2-1"/>
    <s v="2026-05-26T19:47:46.082Z"/>
    <s v="Tempo 2-1-2; RIR 2-1"/>
    <x v="5"/>
    <s v="2026-05-26T19:47:46.868Z"/>
    <x v="2"/>
  </r>
  <r>
    <s v="E-20260526-1772"/>
    <s v="S-20260526-01"/>
    <x v="17"/>
    <n v="3"/>
    <n v="27.5"/>
    <n v="10"/>
    <m/>
    <m/>
    <m/>
    <n v="2"/>
    <n v="1"/>
    <n v="2"/>
    <s v="2-1"/>
    <s v="2026-05-26T19:47:46.082Z"/>
    <s v="Tempo 2-1-2; RIR 2-1"/>
    <x v="5"/>
    <s v="2026-05-26T19:47:53.578Z"/>
    <x v="4"/>
  </r>
  <r>
    <s v="E-20260526-1773"/>
    <s v="S-20260526-01"/>
    <x v="17"/>
    <n v="4"/>
    <n v="30"/>
    <n v="8"/>
    <m/>
    <m/>
    <m/>
    <n v="2"/>
    <n v="1"/>
    <n v="2"/>
    <s v="1"/>
    <m/>
    <s v="Tempo 2-1-2; RIR 1"/>
    <x v="5"/>
    <s v="2026-05-26T19:52:30.013Z"/>
    <x v="4"/>
  </r>
  <r>
    <s v="E-20260526-1774"/>
    <s v="S-20260526-01"/>
    <x v="18"/>
    <n v="1"/>
    <n v="150"/>
    <m/>
    <n v="75"/>
    <m/>
    <m/>
    <m/>
    <m/>
    <m/>
    <m/>
    <m/>
    <m/>
    <x v="5"/>
    <s v="2026-05-26T19:57:18.560Z"/>
    <x v="0"/>
  </r>
  <r>
    <s v="E-20260526-1775"/>
    <s v="S-20260526-01"/>
    <x v="18"/>
    <n v="2"/>
    <n v="150"/>
    <m/>
    <n v="64.800000000000011"/>
    <m/>
    <m/>
    <m/>
    <m/>
    <m/>
    <m/>
    <m/>
    <s v="65/60=1.0833"/>
    <x v="5"/>
    <s v="2026-05-26T20:00:48.199Z"/>
    <x v="0"/>
  </r>
  <r>
    <s v="E-20260526-1776"/>
    <s v="S-20260526-01"/>
    <x v="18"/>
    <n v="3"/>
    <n v="150"/>
    <m/>
    <n v="60"/>
    <m/>
    <m/>
    <m/>
    <m/>
    <m/>
    <m/>
    <m/>
    <s v="I did more like 65 seconds again but it was starting to roll to my tips"/>
    <x v="5"/>
    <s v="2026-05-26T20:03:20.324Z"/>
    <x v="0"/>
  </r>
  <r>
    <s v="E-20260526-1777"/>
    <s v="S-20260526-01"/>
    <x v="66"/>
    <n v="1"/>
    <m/>
    <m/>
    <n v="45"/>
    <n v="0.15"/>
    <s v="km"/>
    <m/>
    <m/>
    <m/>
    <m/>
    <m/>
    <s v="12% incline, 4.5 mph"/>
    <x v="5"/>
    <s v="2026-05-26T20:06:44.051Z"/>
    <x v="9"/>
  </r>
  <r>
    <s v="E-20260526-1778"/>
    <s v="S-20260526-01"/>
    <x v="66"/>
    <n v="2"/>
    <m/>
    <m/>
    <n v="45"/>
    <n v="0.15"/>
    <s v="km"/>
    <m/>
    <m/>
    <m/>
    <m/>
    <m/>
    <s v="12% incline, 4.5 mph"/>
    <x v="5"/>
    <s v="2026-05-26T20:07:57.550Z"/>
    <x v="9"/>
  </r>
  <r>
    <s v="E-20260526-1779"/>
    <s v="S-20260526-01"/>
    <x v="66"/>
    <n v="3"/>
    <m/>
    <m/>
    <n v="45"/>
    <n v="0.16"/>
    <s v="km"/>
    <m/>
    <m/>
    <m/>
    <m/>
    <m/>
    <s v="12% incline, 4.5 mph"/>
    <x v="5"/>
    <s v="2026-05-26T20:09:32.751Z"/>
    <x v="9"/>
  </r>
  <r>
    <s v="E-20260526-1780"/>
    <s v="S-20260526-01"/>
    <x v="66"/>
    <n v="4"/>
    <m/>
    <m/>
    <n v="45"/>
    <n v="0.16"/>
    <s v="km"/>
    <m/>
    <m/>
    <m/>
    <m/>
    <m/>
    <s v="12% incline, 4.5 mph"/>
    <x v="5"/>
    <s v="2026-05-26T20:11:03.791Z"/>
    <x v="9"/>
  </r>
  <r>
    <s v="E-20260526-1781"/>
    <s v="S-20260526-01"/>
    <x v="66"/>
    <n v="5"/>
    <m/>
    <m/>
    <n v="45"/>
    <n v="0.16"/>
    <s v="km"/>
    <m/>
    <m/>
    <m/>
    <m/>
    <m/>
    <s v="12% incline, 4.5 mph"/>
    <x v="5"/>
    <s v="2026-05-26T20:12:29.389Z"/>
    <x v="9"/>
  </r>
  <r>
    <s v="E-20260526-1782"/>
    <s v="S-20260526-01"/>
    <x v="66"/>
    <n v="6"/>
    <m/>
    <m/>
    <n v="45"/>
    <n v="0.16"/>
    <s v="km"/>
    <m/>
    <m/>
    <m/>
    <m/>
    <m/>
    <s v="12% incline, 4.5 mph"/>
    <x v="5"/>
    <s v="2026-05-26T20:14:07.150Z"/>
    <x v="9"/>
  </r>
  <r>
    <s v="E-20260527-1783"/>
    <s v="S-20260527-01"/>
    <x v="66"/>
    <n v="1"/>
    <m/>
    <m/>
    <n v="360"/>
    <n v="0.53"/>
    <s v="km"/>
    <m/>
    <m/>
    <m/>
    <m/>
    <m/>
    <s v="Incline 5%, 3.5 mph"/>
    <x v="5"/>
    <s v="2026-05-27T20:01:46.029Z"/>
    <x v="9"/>
  </r>
  <r>
    <s v="E-20260527-1784"/>
    <s v="S-20260527-01"/>
    <x v="52"/>
    <n v="1"/>
    <n v="0"/>
    <n v="8"/>
    <m/>
    <m/>
    <m/>
    <m/>
    <m/>
    <m/>
    <m/>
    <m/>
    <s v="Green thick band "/>
    <x v="5"/>
    <s v="2026-05-27T20:03:17.741Z"/>
    <x v="5"/>
  </r>
  <r>
    <s v="E-20260527-1785"/>
    <s v="S-20260527-01"/>
    <x v="52"/>
    <n v="2"/>
    <n v="0"/>
    <n v="8"/>
    <m/>
    <m/>
    <m/>
    <m/>
    <m/>
    <m/>
    <m/>
    <m/>
    <s v="Green thick band "/>
    <x v="5"/>
    <s v="2026-05-27T20:07:12.487Z"/>
    <x v="5"/>
  </r>
  <r>
    <s v="E-20260527-1786"/>
    <s v="S-20260527-01"/>
    <x v="67"/>
    <n v="1"/>
    <n v="0"/>
    <n v="15"/>
    <m/>
    <m/>
    <m/>
    <m/>
    <m/>
    <m/>
    <m/>
    <m/>
    <s v="Green thick band "/>
    <x v="5"/>
    <s v="2026-05-27T20:07:26.508Z"/>
    <x v="5"/>
  </r>
  <r>
    <s v="E-20260527-1787"/>
    <s v="S-20260527-01"/>
    <x v="67"/>
    <n v="2"/>
    <n v="0"/>
    <n v="15"/>
    <m/>
    <m/>
    <m/>
    <m/>
    <m/>
    <m/>
    <m/>
    <m/>
    <s v="Green thick band "/>
    <x v="5"/>
    <s v="2026-05-27T20:07:29.686Z"/>
    <x v="5"/>
  </r>
  <r>
    <s v="E-20260527-1788"/>
    <s v="S-20260527-01"/>
    <x v="61"/>
    <n v="1"/>
    <n v="0"/>
    <m/>
    <n v="60"/>
    <m/>
    <m/>
    <m/>
    <m/>
    <m/>
    <m/>
    <m/>
    <m/>
    <x v="5"/>
    <s v="2026-05-27T20:07:33.434Z"/>
    <x v="0"/>
  </r>
  <r>
    <s v="E-20260527-1789"/>
    <s v="S-20260527-01"/>
    <x v="61"/>
    <n v="2"/>
    <n v="0"/>
    <m/>
    <n v="60"/>
    <m/>
    <m/>
    <m/>
    <m/>
    <m/>
    <m/>
    <m/>
    <m/>
    <x v="5"/>
    <s v="2026-05-27T20:07:34.559Z"/>
    <x v="0"/>
  </r>
  <r>
    <s v="E-20260527-1790"/>
    <s v="S-20260527-01"/>
    <x v="0"/>
    <n v="1"/>
    <n v="150"/>
    <m/>
    <n v="60"/>
    <m/>
    <m/>
    <m/>
    <m/>
    <m/>
    <m/>
    <m/>
    <s v="Incline 1%, 2 mph"/>
    <x v="5"/>
    <s v="2026-05-27T20:12:40.695Z"/>
    <x v="0"/>
  </r>
  <r>
    <s v="E-20260527-1791"/>
    <s v="S-20260527-01"/>
    <x v="0"/>
    <n v="2"/>
    <n v="150"/>
    <m/>
    <n v="60"/>
    <m/>
    <m/>
    <m/>
    <m/>
    <m/>
    <m/>
    <m/>
    <s v="Incline 1%, 2 mph"/>
    <x v="5"/>
    <s v="2026-05-27T20:14:49.073Z"/>
    <x v="0"/>
  </r>
  <r>
    <s v="E-20260527-1792"/>
    <s v="S-20260527-01"/>
    <x v="0"/>
    <n v="3"/>
    <n v="150"/>
    <m/>
    <n v="49.8"/>
    <m/>
    <m/>
    <m/>
    <m/>
    <m/>
    <m/>
    <m/>
    <s v="Incline 1%, 2 mph"/>
    <x v="5"/>
    <s v="2026-05-27T20:17:36.172Z"/>
    <x v="0"/>
  </r>
  <r>
    <s v="E-20260527-1793"/>
    <s v="S-20260527-01"/>
    <x v="0"/>
    <n v="4"/>
    <n v="150"/>
    <m/>
    <n v="45"/>
    <m/>
    <m/>
    <m/>
    <m/>
    <m/>
    <m/>
    <m/>
    <s v="Incline 1%, 2 mph"/>
    <x v="5"/>
    <s v="2026-05-27T20:19:36.022Z"/>
    <x v="0"/>
  </r>
  <r>
    <s v="E-20260527-1794"/>
    <s v="S-20260527-01"/>
    <x v="0"/>
    <n v="5"/>
    <n v="150"/>
    <m/>
    <n v="45"/>
    <m/>
    <m/>
    <m/>
    <m/>
    <m/>
    <m/>
    <m/>
    <s v="Incline 1%, 2 mph"/>
    <x v="5"/>
    <s v="2026-05-27T20:21:48.101Z"/>
    <x v="0"/>
  </r>
  <r>
    <s v="E-20260527-1795"/>
    <s v="S-20260527-01"/>
    <x v="19"/>
    <n v="1"/>
    <n v="190"/>
    <n v="8"/>
    <m/>
    <m/>
    <m/>
    <n v="2"/>
    <n v="1"/>
    <n v="2"/>
    <s v="2+"/>
    <m/>
    <s v="Tempo 2-1-2; RIR 2+; controlled but tried to explode the pullback "/>
    <x v="5"/>
    <s v="2026-05-27T20:26:04.733Z"/>
    <x v="1"/>
  </r>
  <r>
    <s v="E-20260527-1796"/>
    <s v="S-20260527-01"/>
    <x v="19"/>
    <n v="2"/>
    <n v="200"/>
    <n v="8"/>
    <m/>
    <m/>
    <m/>
    <n v="2"/>
    <n v="1"/>
    <n v="2"/>
    <s v="2-1"/>
    <m/>
    <s v="Tempo 2-1-2; RIR 2-1; leading with scap "/>
    <x v="5"/>
    <s v="2026-05-27T20:28:19.179Z"/>
    <x v="1"/>
  </r>
  <r>
    <s v="E-20260527-1797"/>
    <s v="S-20260527-01"/>
    <x v="19"/>
    <n v="3"/>
    <n v="202.5"/>
    <n v="7"/>
    <m/>
    <m/>
    <m/>
    <n v="2"/>
    <n v="1"/>
    <n v="2"/>
    <s v="1"/>
    <m/>
    <s v="Tempo 2-1-2; RIR 1; leading with scap "/>
    <x v="5"/>
    <s v="2026-05-27T20:30:54.768Z"/>
    <x v="1"/>
  </r>
  <r>
    <s v="E-20260527-1798"/>
    <s v="S-20260527-01"/>
    <x v="19"/>
    <n v="4"/>
    <n v="205"/>
    <n v="6"/>
    <m/>
    <m/>
    <m/>
    <n v="2"/>
    <n v="1"/>
    <n v="2"/>
    <s v="1"/>
    <m/>
    <s v="Tempo 2-1-2; RIR 1; leading with scap "/>
    <x v="5"/>
    <s v="2026-05-27T20:33:10.343Z"/>
    <x v="1"/>
  </r>
  <r>
    <s v="E-20260527-1799"/>
    <s v="S-20260527-01"/>
    <x v="1"/>
    <n v="1"/>
    <n v="0"/>
    <n v="8"/>
    <m/>
    <m/>
    <m/>
    <n v="1"/>
    <n v="2"/>
    <n v="1"/>
    <s v="2"/>
    <m/>
    <s v="Tempo 1-2-1; RIR 2"/>
    <x v="5"/>
    <s v="2026-05-27T20:37:09.965Z"/>
    <x v="1"/>
  </r>
  <r>
    <s v="E-20260527-1800"/>
    <s v="S-20260527-01"/>
    <x v="1"/>
    <n v="2"/>
    <n v="0"/>
    <n v="8"/>
    <m/>
    <m/>
    <m/>
    <n v="1"/>
    <n v="2"/>
    <n v="1"/>
    <s v="2"/>
    <m/>
    <s v="Tempo 1-2-1; RIR 2"/>
    <x v="5"/>
    <s v="2026-05-27T20:40:39.145Z"/>
    <x v="1"/>
  </r>
  <r>
    <s v="E-20260527-1801"/>
    <s v="S-20260527-01"/>
    <x v="1"/>
    <n v="3"/>
    <n v="0"/>
    <n v="8"/>
    <m/>
    <m/>
    <m/>
    <n v="1"/>
    <n v="2"/>
    <n v="1"/>
    <s v="1"/>
    <m/>
    <s v="Tempo 1-2-1; RIR 1"/>
    <x v="5"/>
    <s v="2026-05-27T20:40:43.592Z"/>
    <x v="1"/>
  </r>
  <r>
    <s v="E-20260527-1802"/>
    <s v="S-20260527-01"/>
    <x v="68"/>
    <n v="1"/>
    <n v="35"/>
    <n v="7"/>
    <m/>
    <m/>
    <m/>
    <m/>
    <m/>
    <m/>
    <m/>
    <m/>
    <s v="No anchor or spot available. Transitioned to single arm preacher curl with 35# db. Bench at 4"/>
    <x v="5"/>
    <s v="2026-05-27T20:45:25.843Z"/>
    <x v="2"/>
  </r>
  <r>
    <s v="E-20260527-1803"/>
    <s v="S-20260527-01"/>
    <x v="68"/>
    <n v="2"/>
    <n v="35"/>
    <n v="7"/>
    <m/>
    <m/>
    <m/>
    <m/>
    <m/>
    <m/>
    <m/>
    <m/>
    <s v="No anchor or spot available. Transitioned to single arm preacher curl with 35# db. Bench at 5; armpit pressed into seat top "/>
    <x v="5"/>
    <s v="2026-05-27T20:48:10.060Z"/>
    <x v="2"/>
  </r>
  <r>
    <s v="E-20260527-1804"/>
    <s v="S-20260527-01"/>
    <x v="68"/>
    <n v="3"/>
    <n v="35"/>
    <n v="6"/>
    <m/>
    <m/>
    <m/>
    <n v="2"/>
    <n v="1"/>
    <n v="2"/>
    <s v="1"/>
    <m/>
    <s v="Bench at 7. This felt like the correct height; tempo 2-1-2; RIR 1"/>
    <x v="5"/>
    <s v="2026-05-27T20:51:51.409Z"/>
    <x v="2"/>
  </r>
  <r>
    <s v="E-20260527-1805"/>
    <s v="S-20260527-01"/>
    <x v="68"/>
    <n v="4"/>
    <n v="35"/>
    <n v="6"/>
    <m/>
    <m/>
    <m/>
    <m/>
    <m/>
    <m/>
    <m/>
    <m/>
    <s v="Bench at 7; anterior right didn’t love this position. No pain but could tell it was an unfamiliar or uncomfortable anchor and hinge"/>
    <x v="5"/>
    <s v="2026-05-27T20:57:33.695Z"/>
    <x v="2"/>
  </r>
  <r>
    <s v="E-20260527-1806"/>
    <s v="S-20260527-01"/>
    <x v="32"/>
    <n v="1"/>
    <m/>
    <m/>
    <n v="460"/>
    <n v="2"/>
    <s v="km"/>
    <m/>
    <m/>
    <m/>
    <m/>
    <m/>
    <s v="Damper at 5"/>
    <x v="5"/>
    <s v="2026-05-27T21:06:37.888Z"/>
    <x v="1"/>
  </r>
  <r>
    <s v="E-20260528-1807"/>
    <s v="S-20260528-01"/>
    <x v="52"/>
    <n v="1"/>
    <n v="0"/>
    <n v="8"/>
    <m/>
    <m/>
    <m/>
    <m/>
    <m/>
    <m/>
    <m/>
    <m/>
    <s v="Blue band "/>
    <x v="5"/>
    <s v="2026-05-28T18:44:15.083Z"/>
    <x v="5"/>
  </r>
  <r>
    <s v="E-20260528-1808"/>
    <s v="S-20260528-01"/>
    <x v="52"/>
    <n v="2"/>
    <n v="0"/>
    <n v="8"/>
    <m/>
    <m/>
    <m/>
    <m/>
    <m/>
    <m/>
    <m/>
    <m/>
    <s v="Blue band "/>
    <x v="5"/>
    <s v="2026-05-28T18:44:15.991Z"/>
    <x v="5"/>
  </r>
  <r>
    <s v="E-20260528-1809"/>
    <s v="S-20260528-01"/>
    <x v="67"/>
    <n v="1"/>
    <n v="0"/>
    <n v="15"/>
    <m/>
    <m/>
    <m/>
    <m/>
    <m/>
    <m/>
    <m/>
    <m/>
    <s v="Blue band"/>
    <x v="5"/>
    <s v="2026-05-28T18:44:23.132Z"/>
    <x v="5"/>
  </r>
  <r>
    <s v="E-20260528-1810"/>
    <s v="S-20260528-01"/>
    <x v="67"/>
    <n v="2"/>
    <n v="0"/>
    <n v="15"/>
    <m/>
    <m/>
    <m/>
    <m/>
    <m/>
    <m/>
    <m/>
    <m/>
    <s v="Blue band"/>
    <x v="5"/>
    <s v="2026-05-28T18:44:23.885Z"/>
    <x v="5"/>
  </r>
  <r>
    <s v="E-20260528-1811"/>
    <s v="S-20260528-01"/>
    <x v="56"/>
    <n v="1"/>
    <n v="0"/>
    <n v="10"/>
    <m/>
    <m/>
    <m/>
    <m/>
    <m/>
    <m/>
    <m/>
    <m/>
    <s v="Blue band"/>
    <x v="5"/>
    <s v="2026-05-28T18:44:30.092Z"/>
    <x v="5"/>
  </r>
  <r>
    <s v="E-20260528-1812"/>
    <s v="S-20260528-01"/>
    <x v="56"/>
    <n v="2"/>
    <n v="0"/>
    <n v="10"/>
    <m/>
    <m/>
    <m/>
    <m/>
    <m/>
    <m/>
    <m/>
    <m/>
    <s v="Blue band"/>
    <x v="5"/>
    <s v="2026-05-28T18:44:30.981Z"/>
    <x v="5"/>
  </r>
  <r>
    <s v="E-20260528-1813"/>
    <s v="S-20260528-01"/>
    <x v="66"/>
    <n v="1"/>
    <m/>
    <m/>
    <n v="360"/>
    <n v="0.55000000000000004"/>
    <s v="km"/>
    <m/>
    <m/>
    <m/>
    <m/>
    <m/>
    <s v="Warmup"/>
    <x v="5"/>
    <s v="2026-05-28T18:49:47.622Z"/>
    <x v="9"/>
  </r>
  <r>
    <s v="E-20260528-1814"/>
    <s v="S-20260528-01"/>
    <x v="69"/>
    <n v="1"/>
    <n v="150"/>
    <n v="6"/>
    <m/>
    <m/>
    <m/>
    <n v="2"/>
    <n v="1"/>
    <n v="2"/>
    <s v="2-1"/>
    <m/>
    <s v="Tempo 2-1-2; RIR 2-1"/>
    <x v="5"/>
    <s v="2026-05-28T18:54:58.178Z"/>
    <x v="3"/>
  </r>
  <r>
    <s v="E-20260528-1815"/>
    <s v="S-20260528-01"/>
    <x v="69"/>
    <n v="2"/>
    <n v="150"/>
    <n v="7"/>
    <m/>
    <m/>
    <m/>
    <n v="2"/>
    <n v="1"/>
    <n v="2"/>
    <s v="2-1"/>
    <m/>
    <s v="Tempo 2-1-2; RIR 2-1"/>
    <x v="5"/>
    <s v="2026-05-28T18:56:58.419Z"/>
    <x v="3"/>
  </r>
  <r>
    <s v="E-20260528-1816"/>
    <s v="S-20260528-01"/>
    <x v="69"/>
    <n v="3"/>
    <n v="150"/>
    <n v="6"/>
    <m/>
    <m/>
    <m/>
    <n v="2"/>
    <n v="1"/>
    <n v="2"/>
    <s v="2-1"/>
    <m/>
    <s v="Tempo 2-1-2; RIR 2-1"/>
    <x v="5"/>
    <s v="2026-05-28T19:00:30.823Z"/>
    <x v="3"/>
  </r>
  <r>
    <s v="E-20260528-1817"/>
    <s v="S-20260528-01"/>
    <x v="69"/>
    <n v="4"/>
    <n v="150"/>
    <n v="5"/>
    <m/>
    <m/>
    <m/>
    <n v="2"/>
    <n v="1"/>
    <n v="2"/>
    <s v="1"/>
    <m/>
    <s v="Tempo 2-1-2; RIR 1"/>
    <x v="5"/>
    <s v="2026-05-28T19:03:12.854Z"/>
    <x v="3"/>
  </r>
  <r>
    <s v="E-20260528-1818"/>
    <s v="S-20260528-01"/>
    <x v="70"/>
    <n v="1"/>
    <n v="30"/>
    <n v="12"/>
    <m/>
    <m/>
    <m/>
    <n v="2"/>
    <n v="1"/>
    <n v="2"/>
    <s v="2"/>
    <m/>
    <s v="Tempo 2-1-2; RIR 2"/>
    <x v="5"/>
    <s v="2026-05-28T19:11:40.352Z"/>
    <x v="3"/>
  </r>
  <r>
    <s v="E-20260528-1819"/>
    <s v="S-20260528-01"/>
    <x v="70"/>
    <n v="2"/>
    <n v="40"/>
    <n v="12"/>
    <m/>
    <m/>
    <m/>
    <n v="2"/>
    <n v="1"/>
    <n v="2"/>
    <s v="2-1"/>
    <m/>
    <s v="Tempo 2-1-2; RIR 2-1"/>
    <x v="5"/>
    <s v="2026-05-28T19:15:00.379Z"/>
    <x v="3"/>
  </r>
  <r>
    <s v="E-20260528-1820"/>
    <s v="S-20260528-01"/>
    <x v="70"/>
    <n v="3"/>
    <n v="42.5"/>
    <n v="12"/>
    <m/>
    <m/>
    <m/>
    <n v="2"/>
    <n v="1"/>
    <n v="2"/>
    <s v="2-1"/>
    <m/>
    <s v="Tempo 2-1-2; RIR 2-1"/>
    <x v="5"/>
    <s v="2026-05-28T19:19:04.546Z"/>
    <x v="3"/>
  </r>
  <r>
    <s v="E-20260528-1821"/>
    <s v="S-20260528-01"/>
    <x v="71"/>
    <n v="1"/>
    <n v="10"/>
    <n v="15"/>
    <m/>
    <m/>
    <m/>
    <n v="2"/>
    <n v="1"/>
    <n v="2"/>
    <s v="2-1"/>
    <m/>
    <s v="Tempo 2-1-2; RIR 2-1"/>
    <x v="5"/>
    <s v="2026-05-28T19:22:18.610Z"/>
    <x v="3"/>
  </r>
  <r>
    <s v="E-20260528-1822"/>
    <s v="S-20260528-01"/>
    <x v="71"/>
    <n v="2"/>
    <n v="10"/>
    <n v="15"/>
    <m/>
    <m/>
    <m/>
    <n v="2"/>
    <n v="1"/>
    <n v="2"/>
    <s v="2-1"/>
    <m/>
    <s v="Tempo 2-1-2; RIR 2-1"/>
    <x v="5"/>
    <s v="2026-05-28T19:25:38.123Z"/>
    <x v="3"/>
  </r>
  <r>
    <s v="E-20260528-1823"/>
    <s v="S-20260528-01"/>
    <x v="71"/>
    <n v="3"/>
    <n v="12.5"/>
    <n v="15"/>
    <m/>
    <m/>
    <m/>
    <n v="2"/>
    <n v="1"/>
    <n v="2"/>
    <s v="2-1"/>
    <m/>
    <s v="Tempo 2-1-2; RIR 2-1"/>
    <x v="5"/>
    <s v="2026-05-28T19:29:27.670Z"/>
    <x v="3"/>
  </r>
  <r>
    <s v="E-20260528-1824"/>
    <s v="S-20260528-01"/>
    <x v="17"/>
    <n v="1"/>
    <n v="25"/>
    <n v="10"/>
    <m/>
    <m/>
    <m/>
    <n v="3"/>
    <n v="1"/>
    <n v="3"/>
    <s v="1"/>
    <m/>
    <s v="Tempo 3-1-3; RIR 1 (right)"/>
    <x v="5"/>
    <s v="2026-05-28T19:32:35.011Z"/>
    <x v="4"/>
  </r>
  <r>
    <s v="E-20260528-1825"/>
    <s v="S-20260528-01"/>
    <x v="17"/>
    <n v="2"/>
    <n v="25"/>
    <n v="9"/>
    <m/>
    <m/>
    <m/>
    <n v="3"/>
    <n v="1"/>
    <n v="3"/>
    <s v="1"/>
    <m/>
    <s v="Tempo 3-1-3; RIR 1; observed superior humoral glide mid set. Anchoring down removed all ‘awareness’"/>
    <x v="5"/>
    <s v="2026-05-28T19:35:23.834Z"/>
    <x v="4"/>
  </r>
  <r>
    <s v="E-20260528-1826"/>
    <s v="S-20260528-01"/>
    <x v="17"/>
    <n v="3"/>
    <n v="25"/>
    <n v="9"/>
    <m/>
    <m/>
    <m/>
    <m/>
    <m/>
    <m/>
    <s v="1-0"/>
    <m/>
    <s v="Temp 3-1-3; RIR 1-0"/>
    <x v="5"/>
    <s v="2026-05-28T19:39:01.493Z"/>
    <x v="4"/>
  </r>
  <r>
    <s v="E-20260528-1827"/>
    <s v="S-20260528-01"/>
    <x v="72"/>
    <n v="1"/>
    <n v="30"/>
    <m/>
    <n v="20"/>
    <m/>
    <m/>
    <m/>
    <m/>
    <m/>
    <m/>
    <m/>
    <s v="20 seconds slow count; followed by 5 scap extension while holding inverted KB"/>
    <x v="5"/>
    <s v="2026-05-28T19:42:26.263Z"/>
    <x v="5"/>
  </r>
  <r>
    <s v="E-20260528-1828"/>
    <s v="S-20260528-01"/>
    <x v="72"/>
    <n v="2"/>
    <n v="30"/>
    <m/>
    <n v="20"/>
    <m/>
    <m/>
    <m/>
    <m/>
    <m/>
    <m/>
    <m/>
    <s v="20 seconds slow count; followed by 5 scap extension while holding inverted KB"/>
    <x v="5"/>
    <s v="2026-05-28T19:45:02.742Z"/>
    <x v="5"/>
  </r>
  <r>
    <s v="E-20260528-1829"/>
    <s v="S-20260528-01"/>
    <x v="73"/>
    <n v="1"/>
    <n v="45"/>
    <n v="15"/>
    <m/>
    <m/>
    <m/>
    <m/>
    <m/>
    <m/>
    <m/>
    <m/>
    <s v="10 scap extensions + 5 controlled presses"/>
    <x v="5"/>
    <s v="2026-05-28T19:53:39.210Z"/>
    <x v="4"/>
  </r>
  <r>
    <s v="E-20260528-1830"/>
    <s v="S-20260528-01"/>
    <x v="73"/>
    <n v="2"/>
    <n v="45"/>
    <n v="15"/>
    <m/>
    <m/>
    <m/>
    <m/>
    <m/>
    <m/>
    <m/>
    <m/>
    <s v="10 scap extensions + 5 controlled presses"/>
    <x v="5"/>
    <s v="2026-05-28T19:53:40.448Z"/>
    <x v="4"/>
  </r>
  <r>
    <s v="E-20260528-1831"/>
    <s v="S-20260528-01"/>
    <x v="66"/>
    <n v="2"/>
    <m/>
    <m/>
    <n v="45"/>
    <n v="0.17"/>
    <s v="km"/>
    <m/>
    <m/>
    <m/>
    <m/>
    <m/>
    <m/>
    <x v="5"/>
    <s v="2026-05-28T20:00:27.788Z"/>
    <x v="9"/>
  </r>
  <r>
    <s v="E-20260528-1832"/>
    <s v="S-20260528-01"/>
    <x v="66"/>
    <n v="3"/>
    <m/>
    <m/>
    <n v="45"/>
    <n v="0.17"/>
    <s v="km"/>
    <m/>
    <m/>
    <m/>
    <m/>
    <m/>
    <m/>
    <x v="5"/>
    <s v="2026-05-28T20:00:29.412Z"/>
    <x v="9"/>
  </r>
  <r>
    <s v="E-20260528-1833"/>
    <s v="S-20260528-01"/>
    <x v="66"/>
    <n v="4"/>
    <m/>
    <m/>
    <n v="45"/>
    <n v="0.17"/>
    <s v="km"/>
    <m/>
    <m/>
    <m/>
    <m/>
    <m/>
    <m/>
    <x v="5"/>
    <s v="2026-05-28T20:00:29.913Z"/>
    <x v="9"/>
  </r>
  <r>
    <s v="E-20260528-1834"/>
    <s v="S-20260528-01"/>
    <x v="66"/>
    <n v="5"/>
    <m/>
    <m/>
    <n v="45"/>
    <n v="0.17"/>
    <s v="km"/>
    <m/>
    <m/>
    <m/>
    <m/>
    <m/>
    <m/>
    <x v="5"/>
    <s v="2026-05-28T20:00:41.074Z"/>
    <x v="9"/>
  </r>
  <r>
    <s v="E-20260528-1835"/>
    <s v="S-20260528-01"/>
    <x v="66"/>
    <n v="6"/>
    <m/>
    <m/>
    <n v="45"/>
    <n v="0.17"/>
    <s v="km"/>
    <m/>
    <m/>
    <m/>
    <m/>
    <m/>
    <m/>
    <x v="5"/>
    <s v="2026-05-28T20:01:48.909Z"/>
    <x v="9"/>
  </r>
  <r>
    <s v="E-20260530-1836"/>
    <s v="S-20260530-01"/>
    <x v="66"/>
    <n v="1"/>
    <m/>
    <m/>
    <n v="360"/>
    <n v="0.55000000000000004"/>
    <s v="km"/>
    <m/>
    <m/>
    <m/>
    <m/>
    <m/>
    <s v="5% incline; 3.5 mph"/>
    <x v="5"/>
    <s v="2026-05-30T14:41:32.003Z"/>
    <x v="9"/>
  </r>
  <r>
    <s v="E-20260530-1837"/>
    <s v="S-20260530-01"/>
    <x v="10"/>
    <n v="1"/>
    <n v="75"/>
    <m/>
    <n v="60"/>
    <m/>
    <m/>
    <m/>
    <m/>
    <m/>
    <m/>
    <m/>
    <s v="2mph, 1% incline"/>
    <x v="5"/>
    <s v="2026-05-30T14:49:12.393Z"/>
    <x v="0"/>
  </r>
  <r>
    <s v="E-20260530-1838"/>
    <s v="S-20260530-01"/>
    <x v="10"/>
    <n v="2"/>
    <n v="75"/>
    <m/>
    <n v="60"/>
    <m/>
    <m/>
    <m/>
    <m/>
    <m/>
    <m/>
    <m/>
    <s v="75 sec between set; 2mph, 1% incline"/>
    <x v="5"/>
    <s v="2026-05-30T14:52:24.805Z"/>
    <x v="0"/>
  </r>
  <r>
    <s v="E-20260530-1839"/>
    <s v="S-20260530-01"/>
    <x v="10"/>
    <n v="3"/>
    <n v="75"/>
    <m/>
    <n v="60"/>
    <m/>
    <m/>
    <m/>
    <m/>
    <m/>
    <m/>
    <m/>
    <s v="75 sec between set; 2mph, 1% incline"/>
    <x v="5"/>
    <s v="2026-05-30T14:55:40.398Z"/>
    <x v="0"/>
  </r>
  <r>
    <s v="E-20260530-1840"/>
    <s v="S-20260530-01"/>
    <x v="10"/>
    <n v="4"/>
    <n v="75"/>
    <m/>
    <n v="60"/>
    <m/>
    <m/>
    <m/>
    <m/>
    <m/>
    <m/>
    <m/>
    <s v="75 sec between set; 2mph, 1% incline"/>
    <x v="5"/>
    <s v="2026-05-30T14:58:55.573Z"/>
    <x v="0"/>
  </r>
  <r>
    <s v="E-20260530-1841"/>
    <s v="S-20260530-01"/>
    <x v="74"/>
    <n v="1"/>
    <n v="60"/>
    <n v="12"/>
    <m/>
    <m/>
    <m/>
    <n v="2"/>
    <n v="2"/>
    <n v="2"/>
    <s v="2"/>
    <m/>
    <s v="Dual pulley seated cable back row machine. Half kneeling position behind the seat; Tempo 2-2-2; RIR 2"/>
    <x v="5"/>
    <s v="2026-05-30T15:03:42.082Z"/>
    <x v="1"/>
  </r>
  <r>
    <s v="E-20260530-1842"/>
    <s v="S-20260530-01"/>
    <x v="74"/>
    <n v="2"/>
    <n v="65"/>
    <n v="11"/>
    <m/>
    <m/>
    <m/>
    <n v="2"/>
    <n v="2"/>
    <n v="2"/>
    <s v="2-1"/>
    <m/>
    <s v="Tempo 2-2-2; RIR 2-1"/>
    <x v="5"/>
    <s v="2026-05-30T15:07:08.641Z"/>
    <x v="1"/>
  </r>
  <r>
    <s v="E-20260530-1843"/>
    <s v="S-20260530-01"/>
    <x v="74"/>
    <n v="3"/>
    <n v="65"/>
    <n v="10"/>
    <m/>
    <m/>
    <m/>
    <n v="2"/>
    <n v="2"/>
    <n v="2"/>
    <s v="2-1"/>
    <m/>
    <s v="Tempo 2-2-2; RIR 2-1"/>
    <x v="5"/>
    <s v="2026-05-30T15:11:14.089Z"/>
    <x v="1"/>
  </r>
  <r>
    <s v="E-20260530-1844"/>
    <s v="S-20260530-01"/>
    <x v="74"/>
    <n v="4"/>
    <n v="65"/>
    <n v="10"/>
    <m/>
    <m/>
    <m/>
    <n v="2"/>
    <n v="2"/>
    <n v="2"/>
    <s v="1"/>
    <m/>
    <s v="Tempo 2-2-2; RIR 1"/>
    <x v="5"/>
    <s v="2026-05-30T15:14:31.721Z"/>
    <x v="1"/>
  </r>
  <r>
    <s v="E-20260530-1845"/>
    <s v="S-20260530-01"/>
    <x v="75"/>
    <n v="1"/>
    <n v="25"/>
    <n v="15"/>
    <m/>
    <m/>
    <m/>
    <n v="2"/>
    <n v="2"/>
    <n v="2"/>
    <s v="2"/>
    <m/>
    <s v="Tempo 2-2-2; RIR 2"/>
    <x v="5"/>
    <s v="2026-05-30T15:17:36.342Z"/>
    <x v="1"/>
  </r>
  <r>
    <s v="E-20260530-1846"/>
    <s v="S-20260530-01"/>
    <x v="75"/>
    <n v="2"/>
    <n v="30"/>
    <n v="15"/>
    <m/>
    <m/>
    <m/>
    <n v="2"/>
    <n v="2"/>
    <n v="2"/>
    <s v="2"/>
    <m/>
    <s v="Tempo 2-2-2; RIR 2"/>
    <x v="5"/>
    <s v="2026-05-30T15:20:11.067Z"/>
    <x v="1"/>
  </r>
  <r>
    <s v="E-20260530-1847"/>
    <s v="S-20260530-01"/>
    <x v="75"/>
    <n v="3"/>
    <n v="35"/>
    <n v="15"/>
    <m/>
    <m/>
    <m/>
    <n v="2"/>
    <n v="2"/>
    <n v="2"/>
    <s v="2"/>
    <m/>
    <s v="Tempo 2-2-2; RIR 2"/>
    <x v="5"/>
    <s v="2026-05-30T15:22:26.407Z"/>
    <x v="1"/>
  </r>
  <r>
    <s v="E-20260530-1848"/>
    <s v="S-20260530-01"/>
    <x v="13"/>
    <n v="1"/>
    <n v="25"/>
    <n v="12"/>
    <m/>
    <m/>
    <m/>
    <n v="2"/>
    <n v="1"/>
    <n v="3"/>
    <s v="2"/>
    <m/>
    <s v="Tempo 2-1-3; RIR 2"/>
    <x v="5"/>
    <s v="2026-05-30T15:27:09.612Z"/>
    <x v="2"/>
  </r>
  <r>
    <s v="E-20260530-1849"/>
    <s v="S-20260530-01"/>
    <x v="13"/>
    <n v="2"/>
    <n v="25"/>
    <n v="12"/>
    <m/>
    <m/>
    <m/>
    <n v="2"/>
    <n v="1"/>
    <n v="3"/>
    <s v="2"/>
    <m/>
    <s v="Tempo 2-1-3; RIR 2"/>
    <x v="5"/>
    <s v="2026-05-30T15:31:04.553Z"/>
    <x v="2"/>
  </r>
  <r>
    <s v="E-20260530-1850"/>
    <s v="S-20260530-01"/>
    <x v="13"/>
    <n v="3"/>
    <n v="27.5"/>
    <n v="11"/>
    <m/>
    <m/>
    <m/>
    <n v="2"/>
    <n v="1"/>
    <n v="3"/>
    <s v="1"/>
    <m/>
    <s v="Tempo 2-1-3; RIR 1"/>
    <x v="5"/>
    <s v="2026-05-30T15:36:08.149Z"/>
    <x v="2"/>
  </r>
  <r>
    <s v="E-20260530-1851"/>
    <s v="S-20260530-01"/>
    <x v="32"/>
    <n v="1"/>
    <m/>
    <m/>
    <n v="462"/>
    <n v="2"/>
    <s v="km"/>
    <m/>
    <m/>
    <m/>
    <m/>
    <m/>
    <s v="Felt tough today. But maintaining rpm at 22-24, damper at 6"/>
    <x v="5"/>
    <s v="2026-05-30T15:47:26.877Z"/>
    <x v="1"/>
  </r>
  <r>
    <s v="E-20260531-1852"/>
    <s v="S-20260531-01"/>
    <x v="66"/>
    <n v="1"/>
    <m/>
    <m/>
    <n v="360"/>
    <n v="0.56999999999999995"/>
    <s v="km"/>
    <m/>
    <m/>
    <m/>
    <m/>
    <m/>
    <s v="Warmup: 5% incline, 3.6mph"/>
    <x v="5"/>
    <s v="2026-05-31T13:30:55.652Z"/>
    <x v="9"/>
  </r>
  <r>
    <s v="E-20260531-1853"/>
    <s v="S-20260531-01"/>
    <x v="14"/>
    <n v="1"/>
    <n v="80"/>
    <n v="15"/>
    <m/>
    <m/>
    <m/>
    <m/>
    <m/>
    <m/>
    <s v="2"/>
    <m/>
    <s v="Temp 2-1-3; RIR 2"/>
    <x v="5"/>
    <s v="2026-05-31T13:39:03.658Z"/>
    <x v="2"/>
  </r>
  <r>
    <s v="E-20260531-1854"/>
    <s v="S-20260531-01"/>
    <x v="14"/>
    <n v="2"/>
    <n v="80"/>
    <n v="14"/>
    <m/>
    <m/>
    <m/>
    <m/>
    <m/>
    <m/>
    <s v="1"/>
    <m/>
    <s v="Strict rest at 75 second; Temp 2-1-3; RIR 1"/>
    <x v="5"/>
    <s v="2026-05-31T13:41:53.577Z"/>
    <x v="2"/>
  </r>
  <r>
    <s v="E-20260531-1855"/>
    <s v="S-20260531-01"/>
    <x v="14"/>
    <n v="3"/>
    <n v="80"/>
    <n v="13"/>
    <m/>
    <m/>
    <m/>
    <m/>
    <m/>
    <m/>
    <s v="1"/>
    <m/>
    <s v="Strict rest at 75 second; Temp 2-1-3; RIR 1"/>
    <x v="5"/>
    <s v="2026-05-31T13:44:21.888Z"/>
    <x v="2"/>
  </r>
  <r>
    <s v="E-20260531-1856"/>
    <s v="S-20260531-01"/>
    <x v="76"/>
    <n v="1"/>
    <n v="25"/>
    <n v="10"/>
    <m/>
    <m/>
    <m/>
    <n v="3"/>
    <n v="1"/>
    <n v="3"/>
    <s v="2"/>
    <m/>
    <s v="Tempo 3-1-3: RIR 2; right fatigued quicker than left"/>
    <x v="5"/>
    <s v="2026-05-31T13:49:00.828Z"/>
    <x v="4"/>
  </r>
  <r>
    <s v="E-20260531-1857"/>
    <s v="S-20260531-01"/>
    <x v="76"/>
    <n v="2"/>
    <n v="27.5"/>
    <n v="9"/>
    <m/>
    <m/>
    <m/>
    <n v="3"/>
    <n v="1"/>
    <n v="3"/>
    <s v="1"/>
    <m/>
    <s v="Tempo 3-1-3: RIR 1; right fatigued quicker than left"/>
    <x v="5"/>
    <s v="2026-05-31T13:52:47.848Z"/>
    <x v="4"/>
  </r>
  <r>
    <s v="E-20260531-1858"/>
    <s v="S-20260531-01"/>
    <x v="76"/>
    <n v="3"/>
    <n v="30"/>
    <n v="8"/>
    <m/>
    <m/>
    <m/>
    <n v="3"/>
    <n v="1"/>
    <n v="3"/>
    <s v="1"/>
    <m/>
    <s v="Tempo 3-1-3: RIR 1; right fatigued quicker than left"/>
    <x v="5"/>
    <s v="2026-05-31T13:56:04.917Z"/>
    <x v="4"/>
  </r>
  <r>
    <s v="E-20260531-1859"/>
    <s v="S-20260531-01"/>
    <x v="64"/>
    <n v="1"/>
    <n v="30"/>
    <n v="10"/>
    <m/>
    <m/>
    <m/>
    <n v="3"/>
    <n v="1"/>
    <n v="3"/>
    <s v="2-1"/>
    <s v="2026-05-31T14:01:03.829Z"/>
    <s v="D-Grip; tempo 3-1-3; RIR 2-1"/>
    <x v="5"/>
    <s v="2026-05-31T14:01:06.122Z"/>
    <x v="2"/>
  </r>
  <r>
    <s v="E-20260531-1860"/>
    <s v="S-20260531-01"/>
    <x v="17"/>
    <n v="1"/>
    <n v="27.5"/>
    <n v="9"/>
    <m/>
    <m/>
    <m/>
    <n v="2"/>
    <n v="1"/>
    <n v="2"/>
    <s v="2-1"/>
    <s v="2026-05-31T14:01:03.829Z"/>
    <s v="Tempo 2-1-2; RIR 2-1"/>
    <x v="5"/>
    <s v="2026-05-31T14:01:23.874Z"/>
    <x v="4"/>
  </r>
  <r>
    <s v="E-20260531-1861"/>
    <s v="S-20260531-01"/>
    <x v="64"/>
    <n v="2"/>
    <n v="30"/>
    <n v="9"/>
    <m/>
    <m/>
    <m/>
    <n v="2"/>
    <n v="1"/>
    <n v="2"/>
    <s v="1"/>
    <s v="2026-05-31T14:05:15.526Z"/>
    <s v="D-Grip; tempo 2-1-2; RIR 1"/>
    <x v="5"/>
    <s v="2026-05-31T14:05:16.128Z"/>
    <x v="2"/>
  </r>
  <r>
    <s v="E-20260531-1862"/>
    <s v="S-20260531-01"/>
    <x v="17"/>
    <n v="2"/>
    <n v="30"/>
    <n v="9"/>
    <m/>
    <m/>
    <m/>
    <n v="2"/>
    <n v="1"/>
    <n v="2"/>
    <s v="1"/>
    <s v="2026-05-31T14:05:15.526Z"/>
    <s v="Tempo 2-1-2; RIR 1"/>
    <x v="5"/>
    <s v="2026-05-31T14:05:34.380Z"/>
    <x v="4"/>
  </r>
  <r>
    <s v="E-20260531-1863"/>
    <s v="S-20260531-01"/>
    <x v="64"/>
    <n v="3"/>
    <n v="30"/>
    <n v="8"/>
    <m/>
    <m/>
    <m/>
    <n v="2"/>
    <n v="1"/>
    <n v="2"/>
    <s v="1"/>
    <s v="2026-05-31T14:09:59.975Z"/>
    <s v="D-Grip; tempo 2-1-2; RIR 1"/>
    <x v="5"/>
    <s v="2026-05-31T14:10:00.849Z"/>
    <x v="2"/>
  </r>
  <r>
    <s v="E-20260531-1864"/>
    <s v="S-20260531-01"/>
    <x v="17"/>
    <n v="3"/>
    <n v="30"/>
    <n v="8"/>
    <m/>
    <m/>
    <m/>
    <n v="2"/>
    <n v="1"/>
    <n v="2"/>
    <s v="1"/>
    <s v="2026-05-31T14:09:59.975Z"/>
    <s v="Tempo 2-1-2; RIR 1"/>
    <x v="5"/>
    <s v="2026-05-31T14:10:04.496Z"/>
    <x v="4"/>
  </r>
  <r>
    <s v="E-20260531-1865"/>
    <s v="S-20260531-01"/>
    <x v="18"/>
    <n v="1"/>
    <n v="150"/>
    <m/>
    <n v="70.199999999999989"/>
    <m/>
    <m/>
    <m/>
    <m/>
    <m/>
    <m/>
    <m/>
    <s v="70/60=1.167; strict 90 sec rest"/>
    <x v="5"/>
    <s v="2026-05-31T14:19:36.981Z"/>
    <x v="0"/>
  </r>
  <r>
    <s v="E-20260531-1866"/>
    <s v="S-20260531-01"/>
    <x v="18"/>
    <n v="2"/>
    <n v="150"/>
    <m/>
    <n v="70.199999999999989"/>
    <m/>
    <m/>
    <m/>
    <m/>
    <m/>
    <m/>
    <m/>
    <s v="70/60=1.167; strict 90 sec rest"/>
    <x v="5"/>
    <s v="2026-05-31T14:19:38.325Z"/>
    <x v="0"/>
  </r>
  <r>
    <s v="E-20260531-1867"/>
    <s v="S-20260531-01"/>
    <x v="18"/>
    <n v="3"/>
    <n v="150"/>
    <m/>
    <n v="60"/>
    <m/>
    <m/>
    <m/>
    <m/>
    <m/>
    <m/>
    <m/>
    <s v="; strict 90 sec rest"/>
    <x v="5"/>
    <s v="2026-05-31T14:19:48.158Z"/>
    <x v="0"/>
  </r>
  <r>
    <s v="E-20260531-1868"/>
    <s v="S-20260531-01"/>
    <x v="66"/>
    <n v="2"/>
    <m/>
    <m/>
    <n v="45"/>
    <n v="0.16"/>
    <s v="km"/>
    <m/>
    <m/>
    <m/>
    <m/>
    <m/>
    <s v="Athletic capacity finish "/>
    <x v="5"/>
    <s v="2026-05-31T14:23:27.656Z"/>
    <x v="9"/>
  </r>
  <r>
    <s v="E-20260531-1869"/>
    <s v="S-20260531-01"/>
    <x v="66"/>
    <n v="3"/>
    <m/>
    <m/>
    <n v="45"/>
    <n v="0.16"/>
    <s v="km"/>
    <m/>
    <m/>
    <m/>
    <m/>
    <m/>
    <s v="Athletic capacity finish "/>
    <x v="5"/>
    <s v="2026-05-31T14:23:28.661Z"/>
    <x v="9"/>
  </r>
  <r>
    <s v="E-20260531-1870"/>
    <s v="S-20260531-01"/>
    <x v="66"/>
    <n v="4"/>
    <m/>
    <m/>
    <n v="45"/>
    <n v="0.16"/>
    <s v="km"/>
    <m/>
    <m/>
    <m/>
    <m/>
    <m/>
    <s v="Athletic capacity finish "/>
    <x v="5"/>
    <s v="2026-05-31T14:25:21.736Z"/>
    <x v="9"/>
  </r>
  <r>
    <s v="E-20260531-1871"/>
    <s v="S-20260531-01"/>
    <x v="66"/>
    <n v="5"/>
    <m/>
    <m/>
    <n v="45"/>
    <n v="0.16"/>
    <s v="km"/>
    <m/>
    <m/>
    <m/>
    <m/>
    <m/>
    <s v="Athletic capacity finish "/>
    <x v="5"/>
    <s v="2026-05-31T14:26:50.466Z"/>
    <x v="9"/>
  </r>
  <r>
    <s v="E-20260531-1872"/>
    <s v="S-20260531-01"/>
    <x v="66"/>
    <n v="6"/>
    <m/>
    <m/>
    <n v="45"/>
    <n v="0.16"/>
    <s v="km"/>
    <m/>
    <m/>
    <m/>
    <m/>
    <m/>
    <s v="Athletic capacity finish "/>
    <x v="5"/>
    <s v="2026-05-31T14:28:20.215Z"/>
    <x v="9"/>
  </r>
  <r>
    <s v="E-20260531-1873"/>
    <s v="S-20260531-01"/>
    <x v="66"/>
    <n v="7"/>
    <m/>
    <m/>
    <n v="45"/>
    <n v="0.16"/>
    <s v="km"/>
    <m/>
    <m/>
    <m/>
    <m/>
    <m/>
    <s v="Athletic capacity finish "/>
    <x v="5"/>
    <s v="2026-05-31T14:30:12.541Z"/>
    <x v="9"/>
  </r>
  <r>
    <s v="E-20260602-1874"/>
    <s v="S-20260602-01"/>
    <x v="66"/>
    <n v="1"/>
    <m/>
    <m/>
    <n v="360"/>
    <n v="0.56999999999999995"/>
    <s v="km"/>
    <m/>
    <m/>
    <m/>
    <m/>
    <m/>
    <s v="Warmup: Incline 5%, 3.5mph"/>
    <x v="5"/>
    <s v="2026-06-02T13:47:52.214Z"/>
    <x v="9"/>
  </r>
  <r>
    <s v="E-20260602-1875"/>
    <s v="S-20260602-01"/>
    <x v="52"/>
    <n v="1"/>
    <n v="0"/>
    <n v="8"/>
    <m/>
    <m/>
    <m/>
    <m/>
    <m/>
    <m/>
    <m/>
    <m/>
    <s v="Green band"/>
    <x v="5"/>
    <s v="2026-06-02T13:55:40.689Z"/>
    <x v="5"/>
  </r>
  <r>
    <s v="E-20260602-1876"/>
    <s v="S-20260602-01"/>
    <x v="52"/>
    <n v="2"/>
    <n v="0"/>
    <n v="8"/>
    <m/>
    <m/>
    <m/>
    <m/>
    <m/>
    <m/>
    <m/>
    <m/>
    <s v="Green band"/>
    <x v="5"/>
    <s v="2026-06-02T13:55:41.455Z"/>
    <x v="5"/>
  </r>
  <r>
    <s v="E-20260602-1877"/>
    <s v="S-20260602-01"/>
    <x v="67"/>
    <n v="1"/>
    <n v="0"/>
    <n v="15"/>
    <m/>
    <m/>
    <m/>
    <m/>
    <m/>
    <m/>
    <m/>
    <m/>
    <s v="Red band "/>
    <x v="5"/>
    <s v="2026-06-02T13:55:48.031Z"/>
    <x v="5"/>
  </r>
  <r>
    <s v="E-20260602-1878"/>
    <s v="S-20260602-01"/>
    <x v="67"/>
    <n v="2"/>
    <n v="0"/>
    <n v="15"/>
    <m/>
    <m/>
    <m/>
    <m/>
    <m/>
    <m/>
    <m/>
    <m/>
    <s v="Red band "/>
    <x v="5"/>
    <s v="2026-06-02T13:55:48.902Z"/>
    <x v="5"/>
  </r>
  <r>
    <s v="E-20260602-1879"/>
    <s v="S-20260602-01"/>
    <x v="61"/>
    <n v="1"/>
    <n v="0"/>
    <m/>
    <n v="60"/>
    <m/>
    <m/>
    <m/>
    <m/>
    <m/>
    <m/>
    <m/>
    <s v="20 sec"/>
    <x v="5"/>
    <s v="2026-06-02T13:56:23.640Z"/>
    <x v="0"/>
  </r>
  <r>
    <s v="E-20260602-1880"/>
    <s v="S-20260602-01"/>
    <x v="61"/>
    <n v="2"/>
    <n v="0"/>
    <m/>
    <n v="60"/>
    <m/>
    <m/>
    <m/>
    <m/>
    <m/>
    <m/>
    <m/>
    <s v="20 sec"/>
    <x v="5"/>
    <s v="2026-06-02T13:56:24.231Z"/>
    <x v="0"/>
  </r>
  <r>
    <s v="E-20260602-1881"/>
    <s v="S-20260602-01"/>
    <x v="0"/>
    <n v="1"/>
    <n v="150"/>
    <m/>
    <n v="60"/>
    <m/>
    <m/>
    <m/>
    <m/>
    <m/>
    <m/>
    <m/>
    <s v="1% incline, 2mph"/>
    <x v="5"/>
    <s v="2026-06-02T13:58:17.542Z"/>
    <x v="0"/>
  </r>
  <r>
    <s v="E-20260602-1882"/>
    <s v="S-20260602-01"/>
    <x v="0"/>
    <n v="2"/>
    <n v="150"/>
    <m/>
    <n v="60"/>
    <m/>
    <m/>
    <m/>
    <m/>
    <m/>
    <m/>
    <m/>
    <s v="1% incline, 2mph"/>
    <x v="5"/>
    <s v="2026-06-02T14:00:36.543Z"/>
    <x v="0"/>
  </r>
  <r>
    <s v="E-20260602-1883"/>
    <s v="S-20260602-01"/>
    <x v="0"/>
    <n v="3"/>
    <n v="150"/>
    <m/>
    <n v="55.2"/>
    <m/>
    <m/>
    <m/>
    <m/>
    <m/>
    <m/>
    <m/>
    <s v="1% incline, 2mph; 55/60=0.917"/>
    <x v="5"/>
    <s v="2026-06-02T14:03:14.002Z"/>
    <x v="0"/>
  </r>
  <r>
    <s v="E-20260602-1884"/>
    <s v="S-20260602-01"/>
    <x v="0"/>
    <n v="4"/>
    <n v="150"/>
    <m/>
    <n v="46.2"/>
    <m/>
    <m/>
    <m/>
    <m/>
    <m/>
    <m/>
    <m/>
    <s v="1% incline, 2mph; 46/60=0.767"/>
    <x v="5"/>
    <s v="2026-06-02T14:05:47.373Z"/>
    <x v="0"/>
  </r>
  <r>
    <s v="E-20260602-1885"/>
    <s v="S-20260602-01"/>
    <x v="0"/>
    <n v="5"/>
    <n v="150"/>
    <m/>
    <n v="45"/>
    <m/>
    <m/>
    <m/>
    <m/>
    <m/>
    <m/>
    <m/>
    <s v="1% incline, 2mph; 46/60=0.767"/>
    <x v="5"/>
    <s v="2026-06-02T14:07:56.210Z"/>
    <x v="0"/>
  </r>
  <r>
    <s v="E-20260602-1886"/>
    <s v="S-20260602-01"/>
    <x v="19"/>
    <n v="1"/>
    <n v="200"/>
    <n v="8"/>
    <m/>
    <m/>
    <m/>
    <n v="2"/>
    <n v="1"/>
    <n v="2"/>
    <s v="2"/>
    <m/>
    <s v="RIR 2; tempo 2-1-2"/>
    <x v="5"/>
    <s v="2026-06-02T14:12:37.921Z"/>
    <x v="1"/>
  </r>
  <r>
    <s v="E-20260602-1887"/>
    <s v="S-20260602-01"/>
    <x v="19"/>
    <n v="2"/>
    <n v="205"/>
    <n v="7"/>
    <m/>
    <m/>
    <m/>
    <n v="2"/>
    <n v="1"/>
    <n v="2"/>
    <s v="2-1"/>
    <m/>
    <s v="RIR 2-1; tempo 2-1-2"/>
    <x v="5"/>
    <s v="2026-06-02T14:15:01.224Z"/>
    <x v="1"/>
  </r>
  <r>
    <s v="E-20260602-1888"/>
    <s v="S-20260602-01"/>
    <x v="19"/>
    <n v="3"/>
    <n v="207.5"/>
    <n v="7"/>
    <m/>
    <m/>
    <m/>
    <n v="2"/>
    <n v="1"/>
    <n v="2"/>
    <s v="1"/>
    <m/>
    <s v="RIR 1; tempo 2-1-2"/>
    <x v="5"/>
    <s v="2026-06-02T14:17:41.694Z"/>
    <x v="1"/>
  </r>
  <r>
    <s v="E-20260602-1889"/>
    <s v="S-20260602-01"/>
    <x v="19"/>
    <n v="4"/>
    <n v="207.5"/>
    <n v="5"/>
    <m/>
    <m/>
    <m/>
    <n v="2"/>
    <n v="1"/>
    <n v="2"/>
    <s v="1"/>
    <m/>
    <s v="RIR 1; tempo 2-1-2"/>
    <x v="5"/>
    <s v="2026-06-02T14:20:06.606Z"/>
    <x v="1"/>
  </r>
  <r>
    <s v="E-20260602-1890"/>
    <s v="S-20260602-01"/>
    <x v="1"/>
    <n v="1"/>
    <n v="0"/>
    <n v="8"/>
    <m/>
    <m/>
    <m/>
    <m/>
    <m/>
    <m/>
    <m/>
    <m/>
    <m/>
    <x v="5"/>
    <s v="2026-06-02T14:22:45.079Z"/>
    <x v="1"/>
  </r>
  <r>
    <s v="E-20260602-1891"/>
    <s v="S-20260602-01"/>
    <x v="1"/>
    <n v="2"/>
    <n v="0"/>
    <n v="8"/>
    <m/>
    <m/>
    <m/>
    <m/>
    <m/>
    <m/>
    <m/>
    <m/>
    <s v="Focused on hold/contraction and smooth controlled eccentric "/>
    <x v="5"/>
    <s v="2026-06-02T14:25:24.895Z"/>
    <x v="1"/>
  </r>
  <r>
    <s v="E-20260602-1892"/>
    <s v="S-20260602-01"/>
    <x v="1"/>
    <n v="3"/>
    <n v="0"/>
    <n v="8"/>
    <m/>
    <m/>
    <m/>
    <m/>
    <m/>
    <m/>
    <m/>
    <m/>
    <s v="Forearm fatigue. Lactic acid buildup. Focused on hold/contraction and smooth controlled eccentric "/>
    <x v="5"/>
    <s v="2026-06-02T14:27:40.544Z"/>
    <x v="1"/>
  </r>
  <r>
    <s v="E-20260602-1893"/>
    <s v="S-20260602-01"/>
    <x v="68"/>
    <n v="1"/>
    <n v="35"/>
    <n v="8"/>
    <m/>
    <m/>
    <m/>
    <n v="2"/>
    <n v="1"/>
    <n v="2"/>
    <s v="2-1"/>
    <m/>
    <s v="RIR 2-1; Tempo 2-1-2; left fatigued quicker"/>
    <x v="5"/>
    <s v="2026-06-02T14:32:05.196Z"/>
    <x v="2"/>
  </r>
  <r>
    <s v="E-20260602-1894"/>
    <s v="S-20260602-01"/>
    <x v="68"/>
    <n v="2"/>
    <n v="35"/>
    <n v="7"/>
    <m/>
    <m/>
    <m/>
    <n v="2"/>
    <n v="1"/>
    <n v="2"/>
    <s v="2-1"/>
    <m/>
    <s v="RIR 2-1; Tempo 2-1-2; left fatigued quicker"/>
    <x v="5"/>
    <s v="2026-06-02T14:34:42.187Z"/>
    <x v="2"/>
  </r>
  <r>
    <s v="E-20260602-1895"/>
    <s v="S-20260602-01"/>
    <x v="68"/>
    <n v="3"/>
    <n v="35"/>
    <n v="6"/>
    <m/>
    <m/>
    <m/>
    <n v="2"/>
    <n v="1"/>
    <n v="2"/>
    <s v="2-1"/>
    <m/>
    <s v="RIR 2-1; Tempo 2-1-2; left fatigued quicker"/>
    <x v="5"/>
    <s v="2026-06-02T14:38:02.870Z"/>
    <x v="2"/>
  </r>
  <r>
    <s v="E-20260602-1896"/>
    <s v="S-20260602-01"/>
    <x v="68"/>
    <n v="4"/>
    <n v="35"/>
    <n v="5"/>
    <m/>
    <m/>
    <m/>
    <n v="2"/>
    <n v="1"/>
    <n v="2"/>
    <s v="1"/>
    <m/>
    <s v="RIR 1; Tempo 2-1-2; left fatigued quicker"/>
    <x v="5"/>
    <s v="2026-06-02T14:40:41.579Z"/>
    <x v="2"/>
  </r>
  <r>
    <s v="E-20260602-1897"/>
    <s v="S-20260602-01"/>
    <x v="32"/>
    <n v="1"/>
    <m/>
    <m/>
    <n v="470"/>
    <n v="2"/>
    <s v="km"/>
    <m/>
    <m/>
    <m/>
    <m/>
    <m/>
    <s v="Aerobic capacity "/>
    <x v="5"/>
    <s v="2026-06-02T14:51:26.285Z"/>
    <x v="1"/>
  </r>
  <r>
    <s v="E-20260604-1898"/>
    <s v="S-20260604-01"/>
    <x v="66"/>
    <n v="1"/>
    <m/>
    <m/>
    <n v="360"/>
    <n v="0.59"/>
    <s v="km"/>
    <m/>
    <m/>
    <m/>
    <m/>
    <m/>
    <s v="Warmup 5% incline, 3.7 mph"/>
    <x v="5"/>
    <s v="2026-06-04T13:11:25.958Z"/>
    <x v="9"/>
  </r>
  <r>
    <s v="E-20260604-1899"/>
    <s v="S-20260604-01"/>
    <x v="52"/>
    <n v="1"/>
    <n v="0"/>
    <n v="8"/>
    <m/>
    <m/>
    <m/>
    <m/>
    <m/>
    <m/>
    <m/>
    <m/>
    <s v="Blue band"/>
    <x v="5"/>
    <s v="2026-06-04T13:17:52.471Z"/>
    <x v="5"/>
  </r>
  <r>
    <s v="E-20260604-1900"/>
    <s v="S-20260604-01"/>
    <x v="52"/>
    <n v="2"/>
    <n v="0"/>
    <n v="8"/>
    <m/>
    <m/>
    <m/>
    <m/>
    <m/>
    <m/>
    <m/>
    <m/>
    <s v="Blue band"/>
    <x v="5"/>
    <s v="2026-06-04T13:17:53.187Z"/>
    <x v="5"/>
  </r>
  <r>
    <s v="E-20260604-1901"/>
    <s v="S-20260604-01"/>
    <x v="67"/>
    <n v="1"/>
    <n v="0"/>
    <n v="10"/>
    <m/>
    <m/>
    <m/>
    <m/>
    <m/>
    <m/>
    <m/>
    <m/>
    <s v="Blue band"/>
    <x v="5"/>
    <s v="2026-06-04T13:18:03.847Z"/>
    <x v="5"/>
  </r>
  <r>
    <s v="E-20260604-1902"/>
    <s v="S-20260604-01"/>
    <x v="67"/>
    <n v="2"/>
    <n v="0"/>
    <n v="10"/>
    <m/>
    <m/>
    <m/>
    <m/>
    <m/>
    <m/>
    <m/>
    <m/>
    <s v="Blue band"/>
    <x v="5"/>
    <s v="2026-06-04T13:18:04.784Z"/>
    <x v="5"/>
  </r>
  <r>
    <s v="E-20260604-1903"/>
    <s v="S-20260604-01"/>
    <x v="56"/>
    <n v="1"/>
    <n v="0"/>
    <n v="10"/>
    <m/>
    <m/>
    <m/>
    <m/>
    <m/>
    <m/>
    <m/>
    <m/>
    <s v="Blue band"/>
    <x v="5"/>
    <s v="2026-06-04T13:18:17.685Z"/>
    <x v="5"/>
  </r>
  <r>
    <s v="E-20260604-1904"/>
    <s v="S-20260604-01"/>
    <x v="56"/>
    <n v="2"/>
    <n v="0"/>
    <n v="10"/>
    <m/>
    <m/>
    <m/>
    <m/>
    <m/>
    <m/>
    <m/>
    <m/>
    <s v="Blue band"/>
    <x v="5"/>
    <s v="2026-06-04T13:18:21.752Z"/>
    <x v="5"/>
  </r>
  <r>
    <s v="E-20260604-1905"/>
    <s v="S-20260604-01"/>
    <x v="69"/>
    <n v="1"/>
    <n v="130"/>
    <n v="8"/>
    <m/>
    <m/>
    <m/>
    <n v="2"/>
    <n v="1"/>
    <m/>
    <s v="2"/>
    <m/>
    <s v="RIR 2; tempo 2-1-X-2"/>
    <x v="5"/>
    <s v="2026-06-04T13:21:33.784Z"/>
    <x v="3"/>
  </r>
  <r>
    <s v="E-20260604-1906"/>
    <s v="S-20260604-01"/>
    <x v="69"/>
    <n v="2"/>
    <n v="140"/>
    <n v="7"/>
    <m/>
    <m/>
    <m/>
    <n v="2"/>
    <n v="1"/>
    <m/>
    <s v="2-1"/>
    <m/>
    <s v="RIR 2-1; tempo 2-1-X-2"/>
    <x v="5"/>
    <s v="2026-06-04T13:24:04.362Z"/>
    <x v="3"/>
  </r>
  <r>
    <s v="E-20260604-1907"/>
    <s v="S-20260604-01"/>
    <x v="69"/>
    <n v="3"/>
    <n v="140"/>
    <n v="6"/>
    <m/>
    <m/>
    <m/>
    <n v="2"/>
    <n v="1"/>
    <m/>
    <s v="1"/>
    <m/>
    <s v="RIR 1; tempo 2-1-X-2"/>
    <x v="5"/>
    <s v="2026-06-04T13:27:18.054Z"/>
    <x v="3"/>
  </r>
  <r>
    <s v="E-20260604-1908"/>
    <s v="S-20260604-01"/>
    <x v="69"/>
    <n v="4"/>
    <n v="140"/>
    <n v="5.5"/>
    <m/>
    <m/>
    <m/>
    <n v="2"/>
    <n v="1"/>
    <m/>
    <s v="1"/>
    <m/>
    <s v="RIR 1; tempo 2-1-X-2; slow eccentric on 5.5"/>
    <x v="5"/>
    <s v="2026-06-04T13:30:49.680Z"/>
    <x v="3"/>
  </r>
  <r>
    <s v="E-20260604-1909"/>
    <s v="S-20260604-01"/>
    <x v="70"/>
    <n v="1"/>
    <n v="40"/>
    <n v="12"/>
    <m/>
    <m/>
    <m/>
    <n v="2"/>
    <n v="1"/>
    <m/>
    <s v="2-1"/>
    <m/>
    <s v="Tempo 2-1-x-1; RIR 2-1"/>
    <x v="5"/>
    <s v="2026-06-04T13:34:07.990Z"/>
    <x v="3"/>
  </r>
  <r>
    <s v="E-20260604-1910"/>
    <s v="S-20260604-01"/>
    <x v="70"/>
    <n v="2"/>
    <n v="42.5"/>
    <n v="12"/>
    <m/>
    <m/>
    <m/>
    <n v="2"/>
    <n v="1"/>
    <m/>
    <s v="2-1"/>
    <m/>
    <s v="Tempo 2-1-x-1; RIR 2-1; right extension not as strong as left. Maybe a little more trap engagement/recruitment. Still good tempo under control"/>
    <x v="5"/>
    <s v="2026-06-04T13:37:57.994Z"/>
    <x v="3"/>
  </r>
  <r>
    <s v="E-20260604-1911"/>
    <s v="S-20260604-01"/>
    <x v="70"/>
    <n v="3"/>
    <n v="45"/>
    <n v="10"/>
    <m/>
    <m/>
    <m/>
    <n v="2"/>
    <n v="1"/>
    <m/>
    <s v="1"/>
    <m/>
    <s v="Tempo 2-1-x-1; RIR 1; right extension not as strong as left. Maybe a little more trap engagement/recruitment. Still good tempo under control"/>
    <x v="5"/>
    <s v="2026-06-04T13:41:44.146Z"/>
    <x v="3"/>
  </r>
  <r>
    <s v="E-20260604-1912"/>
    <s v="S-20260604-01"/>
    <x v="17"/>
    <n v="1"/>
    <n v="25"/>
    <n v="11"/>
    <m/>
    <m/>
    <m/>
    <n v="3"/>
    <n v="1"/>
    <n v="3"/>
    <s v="2-1"/>
    <m/>
    <s v="RIR 2-1; tempo 3-1-3; rope grip (I.e., hammer/neutral"/>
    <x v="5"/>
    <s v="2026-06-04T13:45:54.923Z"/>
    <x v="4"/>
  </r>
  <r>
    <s v="E-20260604-1913"/>
    <s v="S-20260604-01"/>
    <x v="17"/>
    <n v="2"/>
    <n v="25"/>
    <n v="10"/>
    <m/>
    <m/>
    <m/>
    <n v="3"/>
    <n v="1"/>
    <n v="3"/>
    <s v="1"/>
    <m/>
    <s v="RIR 1; tempo 3-1-3; rope grip (I.e., hammer/neutral); some tap assist on 8-10 but minimal and eccentric was a strong hold; may want to consider 22.5 lbs until all reps hit. Will finish today as-is though. Still feeling very good muscle connection and maintaining form"/>
    <x v="5"/>
    <s v="2026-06-04T13:50:21.927Z"/>
    <x v="4"/>
  </r>
  <r>
    <s v="E-20260604-1914"/>
    <s v="S-20260604-01"/>
    <x v="17"/>
    <n v="3"/>
    <n v="25"/>
    <n v="9"/>
    <m/>
    <m/>
    <m/>
    <n v="3"/>
    <n v="1"/>
    <n v="3"/>
    <s v="1"/>
    <m/>
    <s v="RIR 1; tempo 3-1-3; rope grip (I.e., hammer/neutral); some tap assist on 8-10 but minimal and eccentric was a strong hold; may want to consider 22.5 lbs until all reps hit. Will finish today as-is though. Still feeling very good muscle connection and maintaining form"/>
    <x v="5"/>
    <s v="2026-06-04T13:53:01.939Z"/>
    <x v="4"/>
  </r>
  <r>
    <s v="E-20260604-1915"/>
    <s v="S-20260604-01"/>
    <x v="71"/>
    <n v="1"/>
    <n v="12.5"/>
    <n v="15"/>
    <m/>
    <m/>
    <m/>
    <n v="2"/>
    <n v="2"/>
    <n v="2"/>
    <s v="2-1"/>
    <m/>
    <s v="RIR 2-1; tempo 2-2-2"/>
    <x v="5"/>
    <s v="2026-06-04T13:57:20.113Z"/>
    <x v="3"/>
  </r>
  <r>
    <s v="E-20260604-1916"/>
    <s v="S-20260604-01"/>
    <x v="71"/>
    <n v="2"/>
    <n v="15"/>
    <n v="11"/>
    <m/>
    <m/>
    <m/>
    <n v="2"/>
    <n v="2"/>
    <n v="2"/>
    <s v="1"/>
    <m/>
    <s v="RIR 1; tempo 2-2-2; too much trap recruitment "/>
    <x v="5"/>
    <s v="2026-06-04T14:00:01.745Z"/>
    <x v="3"/>
  </r>
  <r>
    <s v="E-20260604-1917"/>
    <s v="S-20260604-01"/>
    <x v="71"/>
    <n v="3"/>
    <n v="15"/>
    <n v="15"/>
    <m/>
    <m/>
    <m/>
    <n v="2"/>
    <n v="2"/>
    <n v="2"/>
    <s v="1"/>
    <m/>
    <s v="RIR 1; tempo 2-2-2; too much trap recruitment "/>
    <x v="5"/>
    <s v="2026-06-04T14:03:22.493Z"/>
    <x v="3"/>
  </r>
  <r>
    <s v="E-20260604-1918"/>
    <s v="S-20260604-01"/>
    <x v="72"/>
    <n v="1"/>
    <n v="30"/>
    <m/>
    <n v="60"/>
    <m/>
    <m/>
    <m/>
    <m/>
    <m/>
    <m/>
    <m/>
    <s v="20 slow sec hold; 5 scap extension; 5 inverted kb floor press"/>
    <x v="5"/>
    <s v="2026-06-04T14:09:35.608Z"/>
    <x v="5"/>
  </r>
  <r>
    <s v="E-20260604-1919"/>
    <s v="S-20260604-01"/>
    <x v="72"/>
    <n v="2"/>
    <n v="30"/>
    <m/>
    <n v="60"/>
    <m/>
    <m/>
    <m/>
    <m/>
    <m/>
    <m/>
    <m/>
    <s v="20 slow sec hold; 5 scap extension; 5 inverted kb floor press"/>
    <x v="5"/>
    <s v="2026-06-04T14:09:38.711Z"/>
    <x v="5"/>
  </r>
  <r>
    <s v="E-20260604-1920"/>
    <s v="S-20260604-01"/>
    <x v="66"/>
    <n v="2"/>
    <m/>
    <m/>
    <n v="45"/>
    <n v="0.1"/>
    <s v="km"/>
    <m/>
    <m/>
    <m/>
    <m/>
    <m/>
    <s v="Capacity "/>
    <x v="5"/>
    <s v="2026-06-04T14:15:03.773Z"/>
    <x v="9"/>
  </r>
  <r>
    <s v="E-20260604-1921"/>
    <s v="S-20260604-01"/>
    <x v="66"/>
    <n v="3"/>
    <m/>
    <m/>
    <n v="45"/>
    <n v="0.18"/>
    <s v="km"/>
    <m/>
    <m/>
    <m/>
    <m/>
    <m/>
    <s v="Capacity "/>
    <x v="5"/>
    <s v="2026-06-04T14:16:08.504Z"/>
    <x v="9"/>
  </r>
  <r>
    <s v="E-20260604-1922"/>
    <s v="S-20260604-01"/>
    <x v="66"/>
    <n v="4"/>
    <m/>
    <m/>
    <n v="45"/>
    <n v="0.18"/>
    <s v="km"/>
    <m/>
    <m/>
    <m/>
    <m/>
    <m/>
    <s v="Capacity "/>
    <x v="5"/>
    <s v="2026-06-04T14:17:34.472Z"/>
    <x v="9"/>
  </r>
  <r>
    <s v="E-20260604-1923"/>
    <s v="S-20260604-01"/>
    <x v="66"/>
    <n v="5"/>
    <m/>
    <m/>
    <n v="45"/>
    <n v="0.18"/>
    <s v="km"/>
    <m/>
    <m/>
    <m/>
    <m/>
    <m/>
    <s v="Capacity "/>
    <x v="5"/>
    <s v="2026-06-04T14:18:46.892Z"/>
    <x v="9"/>
  </r>
  <r>
    <s v="E-20260604-1924"/>
    <s v="S-20260604-01"/>
    <x v="66"/>
    <n v="6"/>
    <m/>
    <m/>
    <n v="45"/>
    <n v="0.18"/>
    <s v="km"/>
    <m/>
    <m/>
    <m/>
    <m/>
    <m/>
    <s v="Capacity "/>
    <x v="5"/>
    <s v="2026-06-04T14:20:42.077Z"/>
    <x v="9"/>
  </r>
  <r>
    <s v="E-20260606-1925"/>
    <s v="S-20260606-01"/>
    <x v="66"/>
    <n v="1"/>
    <m/>
    <m/>
    <n v="360"/>
    <n v="0.6"/>
    <s v="km"/>
    <m/>
    <m/>
    <m/>
    <m/>
    <m/>
    <s v="Warmup 6.1 kph, 5% incline"/>
    <x v="5"/>
    <s v="2026-06-06T15:55:54.548Z"/>
    <x v="9"/>
  </r>
  <r>
    <s v="E-20260606-1926"/>
    <s v="S-20260606-01"/>
    <x v="74"/>
    <n v="1"/>
    <n v="60"/>
    <n v="12"/>
    <m/>
    <m/>
    <m/>
    <n v="2"/>
    <n v="2"/>
    <n v="2"/>
    <s v="2+"/>
    <m/>
    <s v="Single pulley, adjustable, set at 14 (nipple height when kneeling); Tempo 2-2-2; RIR 2+"/>
    <x v="5"/>
    <s v="2026-06-06T16:04:06.396Z"/>
    <x v="1"/>
  </r>
  <r>
    <s v="E-20260606-1927"/>
    <s v="S-20260606-01"/>
    <x v="74"/>
    <n v="2"/>
    <n v="65"/>
    <n v="12"/>
    <m/>
    <m/>
    <m/>
    <n v="2"/>
    <n v="2"/>
    <n v="2"/>
    <s v="2"/>
    <m/>
    <s v="Tempo 2-2-2; RIR 2"/>
    <x v="5"/>
    <s v="2026-06-06T16:07:04.295Z"/>
    <x v="1"/>
  </r>
  <r>
    <s v="E-20260606-1928"/>
    <s v="S-20260606-01"/>
    <x v="74"/>
    <n v="3"/>
    <n v="67.5"/>
    <n v="11"/>
    <m/>
    <m/>
    <m/>
    <n v="2"/>
    <n v="2"/>
    <n v="2"/>
    <s v="1"/>
    <m/>
    <s v="Single pulley, adjustable, set at 14 (nipple height when kneeling); Tempo 2-2-2; RIR 1"/>
    <x v="5"/>
    <s v="2026-06-06T16:10:26.243Z"/>
    <x v="1"/>
  </r>
  <r>
    <s v="E-20260606-1929"/>
    <s v="S-20260606-01"/>
    <x v="77"/>
    <n v="1"/>
    <n v="10"/>
    <n v="15"/>
    <m/>
    <m/>
    <m/>
    <m/>
    <m/>
    <m/>
    <m/>
    <m/>
    <s v="Warmup set - 5 lbs dbs. Bench at 3."/>
    <x v="5"/>
    <s v="2026-06-06T16:14:23.730Z"/>
    <x v="1"/>
  </r>
  <r>
    <s v="E-20260606-1930"/>
    <s v="S-20260606-01"/>
    <x v="77"/>
    <n v="2"/>
    <n v="20"/>
    <n v="14"/>
    <m/>
    <m/>
    <m/>
    <n v="2"/>
    <n v="2"/>
    <n v="2"/>
    <s v="1"/>
    <m/>
    <s v="Working set- tempo 2-2-2; RIR 1;  10lbs dbs. Bench at 3."/>
    <x v="5"/>
    <s v="2026-06-06T16:16:33.972Z"/>
    <x v="1"/>
  </r>
  <r>
    <s v="E-20260606-1931"/>
    <s v="S-20260606-01"/>
    <x v="77"/>
    <n v="3"/>
    <n v="20"/>
    <n v="13"/>
    <m/>
    <m/>
    <m/>
    <n v="2"/>
    <n v="2"/>
    <n v="2"/>
    <s v="1"/>
    <m/>
    <s v="Working set- tempo 2-2-2; RIR 1;  10lbs dbs. Bench at 3."/>
    <x v="5"/>
    <s v="2026-06-06T16:18:48.909Z"/>
    <x v="1"/>
  </r>
  <r>
    <s v="E-20260606-1932"/>
    <s v="S-20260606-01"/>
    <x v="75"/>
    <n v="1"/>
    <n v="30"/>
    <n v="20"/>
    <m/>
    <m/>
    <m/>
    <n v="2"/>
    <n v="2"/>
    <n v="2"/>
    <s v="2"/>
    <m/>
    <s v="Tempo 2-2-2; RIR 2"/>
    <x v="5"/>
    <s v="2026-06-06T16:25:11.180Z"/>
    <x v="1"/>
  </r>
  <r>
    <s v="E-20260606-1933"/>
    <s v="S-20260606-01"/>
    <x v="75"/>
    <n v="2"/>
    <n v="35"/>
    <n v="20"/>
    <m/>
    <m/>
    <m/>
    <n v="2"/>
    <n v="2"/>
    <n v="2"/>
    <s v="2-1"/>
    <m/>
    <s v="Tempo 2-2-2; RIR 2-1"/>
    <x v="5"/>
    <s v="2026-06-06T16:28:14.265Z"/>
    <x v="1"/>
  </r>
  <r>
    <s v="E-20260606-1934"/>
    <s v="S-20260606-01"/>
    <x v="75"/>
    <n v="3"/>
    <n v="37.5"/>
    <n v="20"/>
    <m/>
    <m/>
    <m/>
    <n v="2"/>
    <n v="2"/>
    <n v="2"/>
    <s v="2-1"/>
    <m/>
    <s v="Tempo 2-2-2; RIR 2-1; slight subluxation on left when fatigue hit around 14 and 18 rep but paused and reset"/>
    <x v="5"/>
    <s v="2026-06-06T16:32:36.373Z"/>
    <x v="1"/>
  </r>
  <r>
    <s v="E-20260606-1935"/>
    <s v="S-20260606-01"/>
    <x v="13"/>
    <n v="1"/>
    <n v="25"/>
    <n v="12"/>
    <m/>
    <m/>
    <m/>
    <n v="2"/>
    <n v="2"/>
    <n v="2"/>
    <s v="2"/>
    <m/>
    <s v="Tempo 2-2-2 (strict slow count); RIR 2"/>
    <x v="5"/>
    <s v="2026-06-06T16:35:59.339Z"/>
    <x v="2"/>
  </r>
  <r>
    <s v="E-20260606-1936"/>
    <s v="S-20260606-01"/>
    <x v="13"/>
    <n v="2"/>
    <n v="27.5"/>
    <n v="12"/>
    <m/>
    <m/>
    <m/>
    <n v="2"/>
    <n v="2"/>
    <n v="2"/>
    <s v="2"/>
    <m/>
    <s v="Left quicker to fatigue; Tempo 2-2-2 (strict slow count); RIR 2"/>
    <x v="5"/>
    <s v="2026-06-06T16:40:59.255Z"/>
    <x v="2"/>
  </r>
  <r>
    <s v="E-20260606-1937"/>
    <s v="S-20260606-01"/>
    <x v="13"/>
    <n v="3"/>
    <n v="27.5"/>
    <n v="10"/>
    <m/>
    <m/>
    <m/>
    <n v="2"/>
    <n v="2"/>
    <n v="2"/>
    <s v="1-0"/>
    <m/>
    <s v="Left quicker to fatigue; Tempo 2-2-2 (strict slow count); RIR 1-0"/>
    <x v="5"/>
    <s v="2026-06-06T16:44:41.082Z"/>
    <x v="2"/>
  </r>
  <r>
    <s v="E-20260606-1938"/>
    <s v="S-20260606-01"/>
    <x v="10"/>
    <n v="1"/>
    <n v="75"/>
    <m/>
    <n v="60"/>
    <m/>
    <m/>
    <m/>
    <m/>
    <m/>
    <m/>
    <m/>
    <s v="2.5 mph, 1% incline"/>
    <x v="5"/>
    <s v="2026-06-06T16:50:32.909Z"/>
    <x v="0"/>
  </r>
  <r>
    <s v="E-20260606-1939"/>
    <s v="S-20260606-01"/>
    <x v="10"/>
    <n v="2"/>
    <n v="75"/>
    <m/>
    <n v="60"/>
    <m/>
    <m/>
    <m/>
    <m/>
    <m/>
    <m/>
    <m/>
    <s v="2.5 mph, 1% incline; right starting to fail/roll to tips"/>
    <x v="5"/>
    <s v="2026-06-06T16:53:21.730Z"/>
    <x v="0"/>
  </r>
  <r>
    <s v="E-20260606-1940"/>
    <s v="S-20260606-01"/>
    <x v="10"/>
    <n v="3"/>
    <n v="75"/>
    <m/>
    <n v="39.6"/>
    <m/>
    <m/>
    <m/>
    <m/>
    <m/>
    <m/>
    <m/>
    <s v="Today feel like I’m pushing g cardio capacity too. Mph might be too fast; 2.5 mph, 1% incline; right starting to fail/roll to tips"/>
    <x v="5"/>
    <s v="2026-06-06T16:55:54.484Z"/>
    <x v="0"/>
  </r>
  <r>
    <s v="E-20260606-1941"/>
    <s v="S-20260606-01"/>
    <x v="10"/>
    <n v="4"/>
    <n v="75"/>
    <m/>
    <n v="39.6"/>
    <m/>
    <m/>
    <m/>
    <m/>
    <m/>
    <m/>
    <m/>
    <s v="Today feel like I’m pushing g cardio capacity too. Mph might be too fast; 2.5 mph, 1% incline; right starting to fail/roll to tips"/>
    <x v="5"/>
    <s v="2026-06-06T16:58:23.766Z"/>
    <x v="0"/>
  </r>
  <r>
    <s v="E-20260606-1942"/>
    <s v="S-20260606-01"/>
    <x v="32"/>
    <n v="1"/>
    <m/>
    <m/>
    <n v="480"/>
    <n v="2.04"/>
    <s v="km"/>
    <m/>
    <m/>
    <m/>
    <m/>
    <m/>
    <s v="Capacity finisher"/>
    <x v="5"/>
    <s v="2026-06-06T17:09:40.677Z"/>
    <x v="1"/>
  </r>
  <r>
    <s v="E-20260607-1943"/>
    <s v="S-20260607-01"/>
    <x v="66"/>
    <n v="1"/>
    <m/>
    <m/>
    <n v="360"/>
    <n v="0.6"/>
    <s v="km"/>
    <m/>
    <m/>
    <m/>
    <m/>
    <m/>
    <s v="Warmup: 6.1kph, 5% incline"/>
    <x v="5"/>
    <s v="2026-06-07T15:31:44.412Z"/>
    <x v="9"/>
  </r>
  <r>
    <s v="E-20260607-1944"/>
    <s v="S-20260607-01"/>
    <x v="14"/>
    <n v="1"/>
    <n v="80"/>
    <n v="15"/>
    <m/>
    <m/>
    <m/>
    <n v="2"/>
    <n v="1"/>
    <n v="3"/>
    <s v="2-1"/>
    <m/>
    <s v="Tempo 2-1-3; RIR 2-1"/>
    <x v="5"/>
    <s v="2026-06-07T15:31:59.174Z"/>
    <x v="2"/>
  </r>
  <r>
    <s v="E-20260607-1945"/>
    <s v="S-20260607-01"/>
    <x v="14"/>
    <n v="2"/>
    <n v="80"/>
    <n v="15"/>
    <m/>
    <m/>
    <m/>
    <n v="2"/>
    <n v="1"/>
    <n v="3"/>
    <s v="1"/>
    <m/>
    <s v="Tempo 2-1-3; RIR 1; contraction tough bit squeezed as much as possible and held eccentric for solid 3 count"/>
    <x v="5"/>
    <s v="2026-06-07T15:35:39.074Z"/>
    <x v="2"/>
  </r>
  <r>
    <s v="E-20260607-1946"/>
    <s v="S-20260607-01"/>
    <x v="14"/>
    <n v="3"/>
    <n v="80"/>
    <n v="12"/>
    <m/>
    <m/>
    <m/>
    <n v="2"/>
    <n v="1"/>
    <n v="3"/>
    <s v="1"/>
    <m/>
    <s v="Tempo 2-1-3; RIR 1; contraction tough bit squeezed as much as possible and held eccentric for solid 3 count"/>
    <x v="5"/>
    <s v="2026-06-07T15:38:09.746Z"/>
    <x v="2"/>
  </r>
  <r>
    <s v="E-20260607-1947"/>
    <s v="S-20260607-01"/>
    <x v="76"/>
    <n v="1"/>
    <n v="27.5"/>
    <n v="10"/>
    <m/>
    <m/>
    <m/>
    <n v="3"/>
    <n v="1"/>
    <n v="3"/>
    <s v="1-2"/>
    <m/>
    <s v="Tempo 3-1-3; RIR: 1-2"/>
    <x v="5"/>
    <s v="2026-06-07T15:43:46.821Z"/>
    <x v="4"/>
  </r>
  <r>
    <s v="E-20260607-1948"/>
    <s v="S-20260607-01"/>
    <x v="76"/>
    <n v="2"/>
    <n v="30"/>
    <n v="9"/>
    <m/>
    <m/>
    <m/>
    <n v="3"/>
    <n v="1"/>
    <n v="3"/>
    <s v="1-0"/>
    <m/>
    <s v="Tempo 3-1-3; RIR: 1-0"/>
    <x v="5"/>
    <s v="2026-06-07T15:46:59.614Z"/>
    <x v="4"/>
  </r>
  <r>
    <s v="E-20260607-1949"/>
    <s v="S-20260607-01"/>
    <x v="76"/>
    <n v="3"/>
    <n v="30"/>
    <n v="6"/>
    <m/>
    <m/>
    <m/>
    <n v="3"/>
    <n v="1"/>
    <n v="3"/>
    <s v="1-0"/>
    <m/>
    <s v="Tempo 3-1-3; RIR: 1-0"/>
    <x v="5"/>
    <s v="2026-06-07T15:49:57.307Z"/>
    <x v="4"/>
  </r>
  <r>
    <s v="E-20260607-1950"/>
    <s v="S-20260607-01"/>
    <x v="64"/>
    <n v="1"/>
    <n v="30"/>
    <n v="10"/>
    <m/>
    <m/>
    <m/>
    <n v="2"/>
    <n v="1"/>
    <n v="2"/>
    <s v="2-1"/>
    <s v="2026-06-07T15:54:16.434Z"/>
    <s v="Tempo 2-1-2; RIR 2-1"/>
    <x v="5"/>
    <s v="2026-06-07T15:54:17.041Z"/>
    <x v="2"/>
  </r>
  <r>
    <s v="E-20260607-1951"/>
    <s v="S-20260607-01"/>
    <x v="17"/>
    <n v="1"/>
    <n v="30"/>
    <n v="8"/>
    <m/>
    <m/>
    <m/>
    <n v="2"/>
    <n v="1"/>
    <n v="2"/>
    <s v="2-1"/>
    <s v="2026-06-07T15:54:16.434Z"/>
    <s v="Tempo 2-1-2; RIR 2-1"/>
    <x v="5"/>
    <s v="2026-06-07T15:54:28.550Z"/>
    <x v="4"/>
  </r>
  <r>
    <s v="E-20260607-1952"/>
    <s v="S-20260607-01"/>
    <x v="64"/>
    <n v="2"/>
    <n v="30"/>
    <n v="9"/>
    <m/>
    <m/>
    <m/>
    <n v="2"/>
    <n v="1"/>
    <n v="2"/>
    <s v="2-1"/>
    <s v="2026-06-07T15:58:49.901Z"/>
    <s v="Tempo 2-1-2; RIR 2-1"/>
    <x v="5"/>
    <s v="2026-06-07T15:58:58.084Z"/>
    <x v="2"/>
  </r>
  <r>
    <s v="E-20260607-1953"/>
    <s v="S-20260607-01"/>
    <x v="17"/>
    <n v="2"/>
    <n v="30"/>
    <n v="7"/>
    <m/>
    <m/>
    <m/>
    <n v="2"/>
    <n v="1"/>
    <n v="2"/>
    <s v="2-1"/>
    <s v="2026-06-07T15:58:49.901Z"/>
    <s v="Tempo 2-1-2; RIR 2-1"/>
    <x v="5"/>
    <s v="2026-06-07T15:59:03.166Z"/>
    <x v="4"/>
  </r>
  <r>
    <s v="E-20260607-1954"/>
    <s v="S-20260607-01"/>
    <x v="64"/>
    <n v="3"/>
    <n v="30"/>
    <n v="8"/>
    <m/>
    <m/>
    <m/>
    <n v="2"/>
    <n v="1"/>
    <n v="2"/>
    <s v="2-1"/>
    <s v="2026-06-07T16:04:11.492Z"/>
    <s v="Tempo 2-1-2; RIR 2-1; tap at 7.5"/>
    <x v="5"/>
    <s v="2026-06-07T16:04:22.435Z"/>
    <x v="2"/>
  </r>
  <r>
    <s v="E-20260607-1955"/>
    <s v="S-20260607-01"/>
    <x v="17"/>
    <n v="3"/>
    <n v="30"/>
    <n v="8"/>
    <m/>
    <m/>
    <m/>
    <n v="2"/>
    <n v="1"/>
    <n v="2"/>
    <s v="2-1"/>
    <s v="2026-06-07T16:04:11.492Z"/>
    <s v="Tempo 2-1-2; RIR 2-1"/>
    <x v="5"/>
    <s v="2026-06-07T16:04:28.108Z"/>
    <x v="4"/>
  </r>
  <r>
    <s v="E-20260607-1956"/>
    <s v="S-20260607-01"/>
    <x v="18"/>
    <n v="1"/>
    <n v="150"/>
    <m/>
    <n v="79.800000000000011"/>
    <m/>
    <m/>
    <m/>
    <m/>
    <m/>
    <m/>
    <m/>
    <s v="80/60=1.333"/>
    <x v="5"/>
    <s v="2026-06-07T16:07:29.938Z"/>
    <x v="0"/>
  </r>
  <r>
    <s v="E-20260607-1957"/>
    <s v="S-20260607-01"/>
    <x v="18"/>
    <n v="2"/>
    <n v="150"/>
    <m/>
    <n v="70.199999999999989"/>
    <m/>
    <m/>
    <m/>
    <m/>
    <m/>
    <m/>
    <m/>
    <s v="70/60=1.167"/>
    <x v="5"/>
    <s v="2026-06-07T16:10:11.502Z"/>
    <x v="0"/>
  </r>
  <r>
    <s v="E-20260607-1958"/>
    <s v="S-20260607-01"/>
    <x v="18"/>
    <n v="3"/>
    <n v="150"/>
    <m/>
    <n v="49.8"/>
    <m/>
    <m/>
    <m/>
    <m/>
    <m/>
    <m/>
    <m/>
    <s v="50/60=0.833; forearms burning"/>
    <x v="5"/>
    <s v="2026-06-07T16:13:08.085Z"/>
    <x v="0"/>
  </r>
  <r>
    <s v="E-20260607-1959"/>
    <s v="S-20260607-01"/>
    <x v="66"/>
    <n v="2"/>
    <m/>
    <m/>
    <n v="45"/>
    <n v="0.1"/>
    <s v="km"/>
    <m/>
    <m/>
    <m/>
    <m/>
    <m/>
    <s v="Athletic capacity; 12% incline, 4.8 mph "/>
    <x v="5"/>
    <s v="2026-06-07T16:16:00.046Z"/>
    <x v="9"/>
  </r>
  <r>
    <s v="E-20260607-1960"/>
    <s v="S-20260607-01"/>
    <x v="66"/>
    <n v="3"/>
    <m/>
    <m/>
    <n v="45"/>
    <n v="0.1"/>
    <s v="km"/>
    <m/>
    <m/>
    <m/>
    <m/>
    <m/>
    <s v="Athletic capacity; 12% incline, 4.8 mph "/>
    <x v="5"/>
    <s v="2026-06-07T16:17:24.301Z"/>
    <x v="9"/>
  </r>
  <r>
    <s v="E-20260607-1961"/>
    <s v="S-20260607-01"/>
    <x v="66"/>
    <n v="4"/>
    <m/>
    <m/>
    <n v="45"/>
    <n v="0.1"/>
    <s v="km"/>
    <m/>
    <m/>
    <m/>
    <m/>
    <m/>
    <s v="Athletic capacity; 12% incline, 4.8 mph "/>
    <x v="5"/>
    <s v="2026-06-07T16:18:57.345Z"/>
    <x v="9"/>
  </r>
  <r>
    <s v="E-20260607-1962"/>
    <s v="S-20260607-01"/>
    <x v="66"/>
    <n v="5"/>
    <m/>
    <m/>
    <n v="45"/>
    <n v="0.1"/>
    <s v="km"/>
    <m/>
    <m/>
    <m/>
    <m/>
    <m/>
    <s v="Athletic capacity; 12% incline, 4.8 mph "/>
    <x v="5"/>
    <s v="2026-06-07T16:20:22.762Z"/>
    <x v="9"/>
  </r>
  <r>
    <s v="E-20260607-1963"/>
    <s v="S-20260607-01"/>
    <x v="66"/>
    <n v="6"/>
    <m/>
    <m/>
    <n v="45"/>
    <n v="0.1"/>
    <s v="km"/>
    <m/>
    <m/>
    <m/>
    <m/>
    <m/>
    <s v="Athletic capacity; 12% incline, 4.8 mph "/>
    <x v="5"/>
    <s v="2026-06-07T16:21:58.858Z"/>
    <x v="9"/>
  </r>
  <r>
    <s v="E-20260608-1964"/>
    <s v="S-20260608-01"/>
    <x v="66"/>
    <n v="1"/>
    <m/>
    <m/>
    <n v="360"/>
    <n v="0.6"/>
    <s v="km"/>
    <m/>
    <m/>
    <m/>
    <m/>
    <m/>
    <s v="Warmup: 5% incline, 3.8mph"/>
    <x v="6"/>
    <s v="2026-06-08T13:35:56.539Z"/>
    <x v="9"/>
  </r>
  <r>
    <s v="E-20260608-1965"/>
    <s v="S-20260608-01"/>
    <x v="67"/>
    <n v="1"/>
    <n v="0"/>
    <n v="12"/>
    <m/>
    <m/>
    <m/>
    <m/>
    <m/>
    <m/>
    <m/>
    <m/>
    <s v="Red band "/>
    <x v="6"/>
    <s v="2026-06-08T13:38:30.207Z"/>
    <x v="5"/>
  </r>
  <r>
    <s v="E-20260608-1966"/>
    <s v="S-20260608-01"/>
    <x v="52"/>
    <n v="1"/>
    <n v="0"/>
    <n v="8"/>
    <m/>
    <m/>
    <m/>
    <m/>
    <m/>
    <m/>
    <m/>
    <m/>
    <s v="Red band"/>
    <x v="6"/>
    <s v="2026-06-08T13:38:40.687Z"/>
    <x v="5"/>
  </r>
  <r>
    <s v="E-20260608-1967"/>
    <s v="S-20260608-01"/>
    <x v="52"/>
    <n v="2"/>
    <n v="0"/>
    <n v="8"/>
    <m/>
    <m/>
    <m/>
    <m/>
    <m/>
    <m/>
    <m/>
    <m/>
    <s v="Red band"/>
    <x v="6"/>
    <s v="2026-06-08T13:39:47.031Z"/>
    <x v="5"/>
  </r>
  <r>
    <s v="E-20260608-1968"/>
    <s v="S-20260608-01"/>
    <x v="67"/>
    <n v="2"/>
    <n v="0"/>
    <n v="12"/>
    <m/>
    <m/>
    <m/>
    <m/>
    <m/>
    <m/>
    <m/>
    <m/>
    <s v="Red band "/>
    <x v="6"/>
    <s v="2026-06-08T13:40:36.612Z"/>
    <x v="5"/>
  </r>
  <r>
    <s v="E-20260608-1969"/>
    <s v="S-20260608-01"/>
    <x v="52"/>
    <n v="3"/>
    <n v="0"/>
    <n v="8"/>
    <m/>
    <m/>
    <m/>
    <m/>
    <m/>
    <m/>
    <m/>
    <m/>
    <s v="Red band"/>
    <x v="6"/>
    <s v="2026-06-08T13:40:38.214Z"/>
    <x v="5"/>
  </r>
  <r>
    <s v="E-20260608-1970"/>
    <s v="S-20260608-01"/>
    <x v="0"/>
    <n v="1"/>
    <n v="150"/>
    <m/>
    <n v="60"/>
    <m/>
    <m/>
    <m/>
    <m/>
    <m/>
    <m/>
    <m/>
    <s v="2 mph, 0 incline"/>
    <x v="6"/>
    <s v="2026-06-08T13:43:42.679Z"/>
    <x v="0"/>
  </r>
  <r>
    <s v="E-20260608-1971"/>
    <s v="S-20260608-01"/>
    <x v="0"/>
    <n v="2"/>
    <n v="150"/>
    <m/>
    <n v="60"/>
    <m/>
    <m/>
    <m/>
    <m/>
    <m/>
    <m/>
    <m/>
    <s v="2 min strict rest; 2 mph, 0 incline"/>
    <x v="6"/>
    <s v="2026-06-08T13:46:38.646Z"/>
    <x v="0"/>
  </r>
  <r>
    <s v="E-20260608-1972"/>
    <s v="S-20260608-01"/>
    <x v="0"/>
    <n v="3"/>
    <n v="150"/>
    <m/>
    <n v="60"/>
    <m/>
    <m/>
    <m/>
    <m/>
    <m/>
    <m/>
    <m/>
    <s v="2 min strict rest; 2 mph, 0 incline"/>
    <x v="6"/>
    <s v="2026-06-08T13:49:41.082Z"/>
    <x v="0"/>
  </r>
  <r>
    <s v="E-20260608-1973"/>
    <s v="S-20260608-01"/>
    <x v="0"/>
    <n v="4"/>
    <n v="150"/>
    <m/>
    <n v="49.199999999999996"/>
    <m/>
    <m/>
    <m/>
    <m/>
    <m/>
    <m/>
    <m/>
    <s v="2 min strict rest; 2 mph, 0 incline"/>
    <x v="6"/>
    <s v="2026-06-08T13:52:38.978Z"/>
    <x v="0"/>
  </r>
  <r>
    <s v="E-20260608-1974"/>
    <s v="S-20260608-01"/>
    <x v="0"/>
    <n v="5"/>
    <n v="150"/>
    <m/>
    <n v="45"/>
    <m/>
    <m/>
    <m/>
    <m/>
    <m/>
    <m/>
    <m/>
    <s v="2 min strict rest; 2 mph, 0 incline"/>
    <x v="6"/>
    <s v="2026-06-08T13:55:28.553Z"/>
    <x v="0"/>
  </r>
  <r>
    <s v="E-20260608-1975"/>
    <s v="S-20260608-01"/>
    <x v="19"/>
    <n v="1"/>
    <n v="200"/>
    <n v="7"/>
    <m/>
    <m/>
    <m/>
    <n v="2"/>
    <n v="1"/>
    <n v="1"/>
    <s v="2-1"/>
    <m/>
    <s v="Tempo 2-1-1; RIR 2-1"/>
    <x v="6"/>
    <s v="2026-06-08T13:58:54.253Z"/>
    <x v="1"/>
  </r>
  <r>
    <s v="E-20260608-1976"/>
    <s v="S-20260608-01"/>
    <x v="19"/>
    <n v="2"/>
    <n v="205"/>
    <n v="6"/>
    <m/>
    <m/>
    <m/>
    <n v="2"/>
    <n v="1"/>
    <n v="1"/>
    <s v="1"/>
    <m/>
    <s v="Tempo 2-1-1; RIR 1"/>
    <x v="6"/>
    <s v="2026-06-08T14:01:06.657Z"/>
    <x v="1"/>
  </r>
  <r>
    <s v="E-20260608-1977"/>
    <s v="S-20260608-01"/>
    <x v="19"/>
    <n v="3"/>
    <n v="210"/>
    <n v="5"/>
    <m/>
    <m/>
    <m/>
    <n v="2"/>
    <n v="1"/>
    <n v="1"/>
    <s v="1"/>
    <m/>
    <s v="Tempo 2-1-1; RIR 1"/>
    <x v="6"/>
    <s v="2026-06-08T14:03:16.339Z"/>
    <x v="1"/>
  </r>
  <r>
    <s v="E-20260608-1978"/>
    <s v="S-20260608-01"/>
    <x v="19"/>
    <n v="4"/>
    <n v="210"/>
    <n v="5"/>
    <m/>
    <m/>
    <m/>
    <n v="2"/>
    <n v="1"/>
    <n v="1"/>
    <s v="1"/>
    <m/>
    <s v="Tempo 2-1-1; RIR 1"/>
    <x v="6"/>
    <s v="2026-06-08T14:05:29.061Z"/>
    <x v="1"/>
  </r>
  <r>
    <s v="E-20260608-1979"/>
    <s v="S-20260608-01"/>
    <x v="1"/>
    <n v="1"/>
    <n v="0"/>
    <n v="8"/>
    <m/>
    <m/>
    <m/>
    <n v="2"/>
    <n v="2"/>
    <n v="1"/>
    <s v="2-1"/>
    <m/>
    <s v="Elevated feet; tempo 2-2-1: RIR 2-1"/>
    <x v="6"/>
    <s v="2026-06-08T14:07:56.312Z"/>
    <x v="1"/>
  </r>
  <r>
    <s v="E-20260608-1980"/>
    <s v="S-20260608-01"/>
    <x v="1"/>
    <n v="2"/>
    <n v="0"/>
    <n v="8"/>
    <m/>
    <m/>
    <m/>
    <n v="2"/>
    <n v="2"/>
    <n v="1"/>
    <s v="2-1"/>
    <m/>
    <s v="Elevated feet; tempo 2-2-1: RIR 2-1"/>
    <x v="6"/>
    <s v="2026-06-08T14:09:48.304Z"/>
    <x v="1"/>
  </r>
  <r>
    <s v="E-20260608-1981"/>
    <s v="S-20260608-01"/>
    <x v="1"/>
    <n v="3"/>
    <n v="0"/>
    <n v="6"/>
    <m/>
    <m/>
    <m/>
    <n v="2"/>
    <n v="2"/>
    <n v="1"/>
    <s v="2-1"/>
    <m/>
    <s v="Contract and hold began to fail; Elevated feet; tempo 2-2-1: RIR 2-1"/>
    <x v="6"/>
    <s v="2026-06-08T14:12:13.077Z"/>
    <x v="1"/>
  </r>
  <r>
    <s v="E-20260608-1982"/>
    <s v="S-20260608-01"/>
    <x v="68"/>
    <n v="1"/>
    <n v="25"/>
    <n v="8"/>
    <m/>
    <m/>
    <m/>
    <n v="2"/>
    <n v="2"/>
    <n v="2"/>
    <s v="2+"/>
    <m/>
    <s v="Strict Tempo: 2-2-2; RIR 2+ (left contraction a little looser)"/>
    <x v="6"/>
    <s v="2026-06-08T14:18:21.749Z"/>
    <x v="2"/>
  </r>
  <r>
    <s v="E-20260608-1983"/>
    <s v="S-20260608-01"/>
    <x v="68"/>
    <n v="2"/>
    <n v="30"/>
    <n v="8"/>
    <m/>
    <m/>
    <m/>
    <n v="2"/>
    <n v="2"/>
    <n v="2"/>
    <s v="2+"/>
    <m/>
    <s v="Strict Tempo: 2-2-2; RIR 2+ (left contraction a little looser)"/>
    <x v="6"/>
    <s v="2026-06-08T14:18:33.441Z"/>
    <x v="2"/>
  </r>
  <r>
    <s v="E-20260608-1984"/>
    <s v="S-20260608-01"/>
    <x v="68"/>
    <n v="3"/>
    <n v="35"/>
    <n v="7"/>
    <m/>
    <m/>
    <m/>
    <n v="2"/>
    <n v="2"/>
    <n v="2"/>
    <s v="1-2"/>
    <m/>
    <s v="Strict Tempo: 2-2-2; RIR 1-2 (left contraction a little looser)"/>
    <x v="6"/>
    <s v="2026-06-08T14:20:42.143Z"/>
    <x v="2"/>
  </r>
  <r>
    <s v="E-20260608-1985"/>
    <s v="S-20260608-01"/>
    <x v="68"/>
    <n v="4"/>
    <n v="35"/>
    <n v="6"/>
    <m/>
    <m/>
    <m/>
    <n v="2"/>
    <n v="2"/>
    <n v="2"/>
    <s v="1-2"/>
    <m/>
    <s v="Strict Tempo: 2-2-2; RIR 1-2 (left contraction a little looser)"/>
    <x v="6"/>
    <s v="2026-06-08T14:23:04.768Z"/>
    <x v="2"/>
  </r>
  <r>
    <s v="E-20260608-1986"/>
    <s v="S-20260608-01"/>
    <x v="38"/>
    <n v="1"/>
    <n v="15"/>
    <n v="12"/>
    <m/>
    <m/>
    <m/>
    <n v="3"/>
    <n v="1"/>
    <n v="3"/>
    <s v="2"/>
    <m/>
    <s v="Tempo 3-1-3; RIR 2"/>
    <x v="6"/>
    <s v="2026-06-08T14:28:05.935Z"/>
    <x v="4"/>
  </r>
  <r>
    <s v="E-20260608-1987"/>
    <s v="S-20260608-01"/>
    <x v="38"/>
    <n v="2"/>
    <n v="17.5"/>
    <n v="11"/>
    <m/>
    <m/>
    <m/>
    <n v="3"/>
    <n v="1"/>
    <n v="3"/>
    <s v="1-2"/>
    <m/>
    <s v="Tempo 3-1-3; RIR 1-2"/>
    <x v="6"/>
    <s v="2026-06-08T14:31:24.725Z"/>
    <x v="4"/>
  </r>
  <r>
    <s v="E-20260608-1988"/>
    <s v="S-20260608-01"/>
    <x v="38"/>
    <n v="3"/>
    <n v="17.5"/>
    <n v="10"/>
    <m/>
    <m/>
    <m/>
    <n v="3"/>
    <n v="1"/>
    <n v="3"/>
    <s v="1"/>
    <m/>
    <s v="Tempo 3-1-3; RIR 1"/>
    <x v="6"/>
    <s v="2026-06-08T14:34:48.043Z"/>
    <x v="4"/>
  </r>
  <r>
    <s v="E-20260608-1989"/>
    <s v="S-20260608-01"/>
    <x v="38"/>
    <n v="4"/>
    <n v="17.5"/>
    <n v="8"/>
    <m/>
    <m/>
    <m/>
    <n v="3"/>
    <n v="1"/>
    <n v="3"/>
    <s v="1"/>
    <m/>
    <s v="Tempo 3-1-3; RIR 1"/>
    <x v="6"/>
    <s v="2026-06-08T14:38:06.877Z"/>
    <x v="4"/>
  </r>
  <r>
    <s v="E-20260608-1990"/>
    <s v="S-20260608-01"/>
    <x v="78"/>
    <n v="1"/>
    <n v="50"/>
    <m/>
    <n v="60"/>
    <m/>
    <m/>
    <m/>
    <m/>
    <m/>
    <m/>
    <m/>
    <s v="30 sec, 25# plate per hand "/>
    <x v="6"/>
    <s v="2026-06-08T14:42:16.770Z"/>
    <x v="0"/>
  </r>
  <r>
    <s v="E-20260608-1991"/>
    <s v="S-20260608-01"/>
    <x v="78"/>
    <n v="2"/>
    <n v="50"/>
    <m/>
    <n v="60"/>
    <m/>
    <m/>
    <m/>
    <m/>
    <m/>
    <m/>
    <m/>
    <s v="30 sec, 25# plate per hand "/>
    <x v="6"/>
    <s v="2026-06-08T14:42:18.038Z"/>
    <x v="0"/>
  </r>
  <r>
    <s v="E-20260608-1992"/>
    <s v="S-20260608-01"/>
    <x v="78"/>
    <n v="3"/>
    <n v="50"/>
    <m/>
    <n v="60"/>
    <m/>
    <m/>
    <m/>
    <m/>
    <m/>
    <m/>
    <m/>
    <s v="30 sec, 25# plate per hand "/>
    <x v="6"/>
    <s v="2026-06-08T14:45:51.724Z"/>
    <x v="0"/>
  </r>
  <r>
    <s v="E-20260608-1993"/>
    <s v="S-20260608-01"/>
    <x v="61"/>
    <n v="1"/>
    <n v="0"/>
    <m/>
    <n v="60"/>
    <m/>
    <m/>
    <m/>
    <m/>
    <m/>
    <m/>
    <m/>
    <s v="25 sec"/>
    <x v="6"/>
    <s v="2026-06-08T14:46:08.094Z"/>
    <x v="0"/>
  </r>
  <r>
    <s v="E-20260608-1994"/>
    <s v="S-20260608-01"/>
    <x v="61"/>
    <n v="2"/>
    <n v="0"/>
    <m/>
    <n v="60"/>
    <m/>
    <m/>
    <m/>
    <m/>
    <m/>
    <m/>
    <m/>
    <s v="30"/>
    <x v="6"/>
    <s v="2026-06-08T14:47:09.084Z"/>
    <x v="0"/>
  </r>
  <r>
    <s v="E-20260609-1995"/>
    <s v="S-20260609-01"/>
    <x v="66"/>
    <n v="1"/>
    <m/>
    <m/>
    <n v="360"/>
    <n v="0.6"/>
    <s v="km"/>
    <m/>
    <m/>
    <m/>
    <m/>
    <m/>
    <s v="3.8 mph, 5% incline"/>
    <x v="6"/>
    <s v="2026-06-09T18:44:33.012Z"/>
    <x v="9"/>
  </r>
  <r>
    <s v="E-20260609-1996"/>
    <s v="S-20260609-01"/>
    <x v="67"/>
    <n v="1"/>
    <n v="0"/>
    <n v="12"/>
    <m/>
    <m/>
    <m/>
    <m/>
    <m/>
    <m/>
    <m/>
    <m/>
    <s v="Blue band"/>
    <x v="6"/>
    <s v="2026-06-09T18:50:14.166Z"/>
    <x v="5"/>
  </r>
  <r>
    <s v="E-20260609-1997"/>
    <s v="S-20260609-01"/>
    <x v="67"/>
    <n v="2"/>
    <n v="0"/>
    <n v="12"/>
    <m/>
    <m/>
    <m/>
    <m/>
    <m/>
    <m/>
    <m/>
    <m/>
    <s v="Blue band"/>
    <x v="6"/>
    <s v="2026-06-09T18:50:14.664Z"/>
    <x v="5"/>
  </r>
  <r>
    <s v="E-20260609-1998"/>
    <s v="S-20260609-01"/>
    <x v="52"/>
    <n v="1"/>
    <n v="0"/>
    <n v="8"/>
    <m/>
    <m/>
    <m/>
    <m/>
    <m/>
    <m/>
    <m/>
    <m/>
    <m/>
    <x v="6"/>
    <s v="2026-06-09T18:50:18.078Z"/>
    <x v="5"/>
  </r>
  <r>
    <s v="E-20260609-1999"/>
    <s v="S-20260609-01"/>
    <x v="52"/>
    <n v="2"/>
    <n v="0"/>
    <n v="8"/>
    <m/>
    <m/>
    <m/>
    <m/>
    <m/>
    <m/>
    <m/>
    <m/>
    <m/>
    <x v="6"/>
    <s v="2026-06-09T18:50:18.698Z"/>
    <x v="5"/>
  </r>
  <r>
    <s v="E-20260609-2000"/>
    <s v="S-20260609-01"/>
    <x v="69"/>
    <n v="1"/>
    <n v="120"/>
    <n v="9"/>
    <m/>
    <m/>
    <m/>
    <n v="3"/>
    <n v="1"/>
    <m/>
    <s v="2"/>
    <m/>
    <s v="Tempo strict 3-1-x-1; RIR 2"/>
    <x v="6"/>
    <s v="2026-06-09T18:53:50.716Z"/>
    <x v="3"/>
  </r>
  <r>
    <s v="E-20260609-2001"/>
    <s v="S-20260609-01"/>
    <x v="69"/>
    <n v="2"/>
    <n v="130"/>
    <n v="8"/>
    <m/>
    <m/>
    <m/>
    <n v="3"/>
    <n v="1"/>
    <m/>
    <s v="2-1"/>
    <m/>
    <s v="Tempo strict 3-1-x-1; RIR 2-1"/>
    <x v="6"/>
    <s v="2026-06-09T18:55:19.353Z"/>
    <x v="3"/>
  </r>
  <r>
    <s v="E-20260609-2002"/>
    <s v="S-20260609-01"/>
    <x v="69"/>
    <n v="3"/>
    <n v="140"/>
    <n v="6"/>
    <m/>
    <m/>
    <m/>
    <n v="3"/>
    <n v="1"/>
    <m/>
    <s v="2-1"/>
    <m/>
    <s v="Tempo strict 3-1-x-1; RIR 2-1"/>
    <x v="6"/>
    <s v="2026-06-09T18:58:22.049Z"/>
    <x v="3"/>
  </r>
  <r>
    <s v="E-20260609-2003"/>
    <s v="S-20260609-01"/>
    <x v="69"/>
    <n v="4"/>
    <n v="140"/>
    <n v="5"/>
    <m/>
    <m/>
    <m/>
    <n v="3"/>
    <n v="1"/>
    <m/>
    <s v="1"/>
    <m/>
    <s v="Tempo strict 3-1-x-1; RIR 1"/>
    <x v="6"/>
    <s v="2026-06-09T19:02:13.768Z"/>
    <x v="3"/>
  </r>
  <r>
    <s v="E-20260609-2004"/>
    <s v="S-20260609-01"/>
    <x v="79"/>
    <n v="1"/>
    <n v="50"/>
    <n v="12"/>
    <m/>
    <m/>
    <m/>
    <n v="3"/>
    <n v="2"/>
    <n v="2"/>
    <s v="2+"/>
    <m/>
    <s v="Tempo 3-2-2; RIR 2+; need to figure out best seat position. Seat at 5 feels a little too high but could be because I’m not used to machine press feeling/path"/>
    <x v="6"/>
    <s v="2026-06-09T19:08:10.745Z"/>
    <x v="3"/>
  </r>
  <r>
    <s v="E-20260609-2005"/>
    <s v="S-20260609-01"/>
    <x v="79"/>
    <n v="2"/>
    <n v="75"/>
    <n v="10"/>
    <m/>
    <m/>
    <m/>
    <n v="2"/>
    <n v="1"/>
    <n v="2"/>
    <s v="2+"/>
    <m/>
    <s v="Tempo 2-1-2; RIR 2+; need to figure out best seat position. Seat at 5 feels a little too high but could be because I’m not used to machine press feeling/path"/>
    <x v="6"/>
    <s v="2026-06-09T19:09:46.952Z"/>
    <x v="3"/>
  </r>
  <r>
    <s v="E-20260609-2006"/>
    <s v="S-20260609-01"/>
    <x v="79"/>
    <n v="3"/>
    <n v="90"/>
    <n v="10"/>
    <m/>
    <m/>
    <m/>
    <n v="2"/>
    <n v="1"/>
    <n v="2"/>
    <s v="2+"/>
    <m/>
    <s v="Tempo 2-1-2; RIR 2+; need to figure out best seat position. Seat at 5 feels a little too high but could be because I’m not used to machine press feeling/path"/>
    <x v="6"/>
    <s v="2026-06-09T19:11:52.092Z"/>
    <x v="3"/>
  </r>
  <r>
    <s v="E-20260609-2007"/>
    <s v="S-20260609-01"/>
    <x v="79"/>
    <n v="4"/>
    <n v="100"/>
    <n v="9"/>
    <m/>
    <m/>
    <m/>
    <n v="2"/>
    <n v="1"/>
    <n v="2"/>
    <s v="2-1"/>
    <m/>
    <s v="Tempo 2-1-2; RIR 2-1; back to be a little more uptight. "/>
    <x v="6"/>
    <s v="2026-06-09T19:14:37.721Z"/>
    <x v="3"/>
  </r>
  <r>
    <s v="E-20260609-2008"/>
    <s v="S-20260609-01"/>
    <x v="59"/>
    <n v="1"/>
    <n v="15"/>
    <n v="12"/>
    <m/>
    <m/>
    <m/>
    <n v="2"/>
    <n v="2"/>
    <n v="2"/>
    <s v="2+"/>
    <m/>
    <s v="Single arm as dual pulleys were taken. Slide my arm through d-grip handle to my elbow (like lateral raises) focus on pure pec, tempo 2-2-2; RIR 2+"/>
    <x v="6"/>
    <s v="2026-06-09T19:17:45.867Z"/>
    <x v="3"/>
  </r>
  <r>
    <s v="E-20260609-2009"/>
    <s v="S-20260609-01"/>
    <x v="59"/>
    <n v="2"/>
    <n v="20"/>
    <n v="15"/>
    <m/>
    <m/>
    <m/>
    <n v="2"/>
    <n v="2"/>
    <n v="2"/>
    <s v="2+"/>
    <m/>
    <s v="Single arm as dual pulleys were taken. Slide my arm through d-grip handle to my elbow (like lateral raises) focus on pure pec, tempo 2-2-2; RIR 2+"/>
    <x v="6"/>
    <s v="2026-06-09T19:20:46.579Z"/>
    <x v="3"/>
  </r>
  <r>
    <s v="E-20260609-2010"/>
    <s v="S-20260609-01"/>
    <x v="59"/>
    <n v="3"/>
    <n v="25"/>
    <n v="13"/>
    <m/>
    <m/>
    <m/>
    <n v="2"/>
    <n v="2"/>
    <n v="2"/>
    <s v="2-1"/>
    <m/>
    <s v="Tempo 2-2-2; RIR 2-1"/>
    <x v="6"/>
    <s v="2026-06-09T19:23:54.793Z"/>
    <x v="3"/>
  </r>
  <r>
    <s v="E-20260609-2011"/>
    <s v="S-20260609-01"/>
    <x v="38"/>
    <n v="1"/>
    <n v="17.5"/>
    <n v="12"/>
    <m/>
    <m/>
    <m/>
    <n v="3"/>
    <n v="1"/>
    <n v="3"/>
    <s v="2+"/>
    <m/>
    <s v="D-grip; tempo 3-1-3; RIR 2+"/>
    <x v="6"/>
    <s v="2026-06-09T19:28:19.091Z"/>
    <x v="4"/>
  </r>
  <r>
    <s v="E-20260609-2012"/>
    <s v="S-20260609-01"/>
    <x v="38"/>
    <n v="2"/>
    <n v="20"/>
    <n v="10"/>
    <m/>
    <m/>
    <m/>
    <n v="3"/>
    <n v="1"/>
    <n v="3"/>
    <s v="1-2"/>
    <m/>
    <s v="D-grip; tempo 3-1-3; RIR 1-2"/>
    <x v="6"/>
    <s v="2026-06-09T19:31:14.872Z"/>
    <x v="4"/>
  </r>
  <r>
    <s v="E-20260609-2013"/>
    <s v="S-20260609-01"/>
    <x v="38"/>
    <n v="3"/>
    <n v="20"/>
    <n v="8"/>
    <m/>
    <m/>
    <m/>
    <n v="3"/>
    <n v="1"/>
    <n v="3"/>
    <s v="1-2"/>
    <m/>
    <s v="D-grip; tempo 3-1-3; RIR 1-2"/>
    <x v="6"/>
    <s v="2026-06-09T19:34:00.304Z"/>
    <x v="4"/>
  </r>
  <r>
    <s v="E-20260609-2014"/>
    <s v="S-20260609-01"/>
    <x v="38"/>
    <n v="4"/>
    <n v="20"/>
    <n v="8"/>
    <m/>
    <m/>
    <m/>
    <n v="3"/>
    <n v="1"/>
    <n v="3"/>
    <s v="1"/>
    <m/>
    <s v="D-grip; tempo 3-1-3; RIR 1"/>
    <x v="6"/>
    <s v="2026-06-09T19:36:44.480Z"/>
    <x v="4"/>
  </r>
  <r>
    <s v="E-20260609-2015"/>
    <s v="S-20260609-01"/>
    <x v="80"/>
    <n v="1"/>
    <n v="50"/>
    <n v="12"/>
    <m/>
    <m/>
    <m/>
    <n v="2"/>
    <n v="1"/>
    <n v="2"/>
    <s v="2"/>
    <m/>
    <s v="Tempo 2-1-2; RIR 2"/>
    <x v="6"/>
    <s v="2026-06-09T19:40:09.850Z"/>
    <x v="4"/>
  </r>
  <r>
    <s v="E-20260609-2016"/>
    <s v="S-20260609-01"/>
    <x v="80"/>
    <n v="2"/>
    <n v="50"/>
    <n v="10"/>
    <m/>
    <m/>
    <m/>
    <n v="2"/>
    <n v="1"/>
    <n v="2"/>
    <s v="2-1"/>
    <m/>
    <s v="Tempo 2-1-2; RIR 2-1"/>
    <x v="6"/>
    <s v="2026-06-09T19:42:30.147Z"/>
    <x v="4"/>
  </r>
  <r>
    <s v="E-20260609-2017"/>
    <s v="S-20260609-01"/>
    <x v="80"/>
    <n v="3"/>
    <n v="50"/>
    <n v="10"/>
    <m/>
    <m/>
    <m/>
    <n v="2"/>
    <n v="1"/>
    <n v="2"/>
    <s v="2-1"/>
    <m/>
    <s v="Tempo 2-1-2; RIR 2-1"/>
    <x v="6"/>
    <s v="2026-06-09T19:44:57.610Z"/>
    <x v="4"/>
  </r>
  <r>
    <s v="E-20260609-2018"/>
    <s v="S-20260609-01"/>
    <x v="78"/>
    <n v="1"/>
    <n v="50"/>
    <m/>
    <n v="60"/>
    <m/>
    <m/>
    <m/>
    <m/>
    <m/>
    <m/>
    <m/>
    <s v="40 seconds with slick plates 25 lbs per hand "/>
    <x v="6"/>
    <s v="2026-06-09T19:51:53.002Z"/>
    <x v="0"/>
  </r>
  <r>
    <s v="E-20260609-2019"/>
    <s v="S-20260609-01"/>
    <x v="78"/>
    <n v="2"/>
    <n v="50"/>
    <m/>
    <n v="60"/>
    <m/>
    <m/>
    <m/>
    <m/>
    <m/>
    <m/>
    <m/>
    <s v="28 seconds with slick plates 25 lbs per hand "/>
    <x v="6"/>
    <s v="2026-06-09T19:52:02.740Z"/>
    <x v="0"/>
  </r>
  <r>
    <s v="E-20260609-2020"/>
    <s v="S-20260609-01"/>
    <x v="78"/>
    <n v="3"/>
    <n v="50"/>
    <m/>
    <n v="60"/>
    <m/>
    <m/>
    <m/>
    <m/>
    <m/>
    <m/>
    <m/>
    <s v="27 seconds with slick plates 25 lbs per hand "/>
    <x v="6"/>
    <s v="2026-06-09T19:52:08.383Z"/>
    <x v="0"/>
  </r>
  <r>
    <s v="E-20260609-2021"/>
    <s v="S-20260609-01"/>
    <x v="61"/>
    <n v="1"/>
    <n v="0"/>
    <m/>
    <n v="60"/>
    <m/>
    <m/>
    <m/>
    <m/>
    <m/>
    <m/>
    <m/>
    <s v="30 sec with scap retraction "/>
    <x v="6"/>
    <s v="2026-06-09T19:52:30.900Z"/>
    <x v="0"/>
  </r>
  <r>
    <s v="E-20260609-2022"/>
    <s v="S-20260609-01"/>
    <x v="61"/>
    <n v="2"/>
    <n v="0"/>
    <m/>
    <n v="60"/>
    <m/>
    <m/>
    <m/>
    <m/>
    <m/>
    <m/>
    <m/>
    <s v="30 sec with scap retraction "/>
    <x v="6"/>
    <s v="2026-06-09T19:53:32.094Z"/>
    <x v="0"/>
  </r>
  <r>
    <s v="E-20260611-2023"/>
    <s v="S-20260611-01"/>
    <x v="66"/>
    <n v="1"/>
    <m/>
    <m/>
    <n v="360"/>
    <n v="0.6"/>
    <s v="km"/>
    <m/>
    <m/>
    <m/>
    <m/>
    <m/>
    <s v="3.8 mph, 5% incline "/>
    <x v="6"/>
    <s v="2026-06-11T21:01:48.721Z"/>
    <x v="9"/>
  </r>
  <r>
    <s v="E-20260611-2024"/>
    <s v="S-20260611-01"/>
    <x v="81"/>
    <n v="1"/>
    <n v="30"/>
    <n v="10"/>
    <m/>
    <m/>
    <m/>
    <n v="3"/>
    <n v="1"/>
    <n v="1"/>
    <s v="2+"/>
    <m/>
    <s v="Tempo 3-1-1; RIR 2+"/>
    <x v="6"/>
    <s v="2026-06-11T21:03:54.005Z"/>
    <x v="7"/>
  </r>
  <r>
    <s v="E-20260611-2025"/>
    <s v="S-20260611-01"/>
    <x v="81"/>
    <n v="2"/>
    <n v="40"/>
    <n v="10"/>
    <m/>
    <m/>
    <m/>
    <n v="3"/>
    <n v="1"/>
    <n v="1"/>
    <s v="2"/>
    <m/>
    <s v="Tempo 3-1-1; RIR 2"/>
    <x v="6"/>
    <s v="2026-06-11T21:06:33.546Z"/>
    <x v="7"/>
  </r>
  <r>
    <s v="E-20260611-2026"/>
    <s v="S-20260611-01"/>
    <x v="81"/>
    <n v="3"/>
    <n v="40"/>
    <n v="10"/>
    <m/>
    <m/>
    <m/>
    <n v="3"/>
    <n v="1"/>
    <n v="1"/>
    <s v="2"/>
    <m/>
    <s v="Tempo 3-1-1; RIR 2"/>
    <x v="6"/>
    <s v="2026-06-11T21:09:05.714Z"/>
    <x v="7"/>
  </r>
  <r>
    <s v="E-20260611-2027"/>
    <s v="S-20260611-01"/>
    <x v="34"/>
    <n v="1"/>
    <n v="150"/>
    <n v="8"/>
    <m/>
    <m/>
    <m/>
    <n v="3"/>
    <n v="1"/>
    <n v="1"/>
    <s v="2+"/>
    <m/>
    <s v="Tempo 3-1-1; RIR 2+"/>
    <x v="6"/>
    <s v="2026-06-11T21:11:14.633Z"/>
    <x v="7"/>
  </r>
  <r>
    <s v="E-20260611-2028"/>
    <s v="S-20260611-01"/>
    <x v="34"/>
    <n v="2"/>
    <n v="150"/>
    <n v="8"/>
    <m/>
    <m/>
    <m/>
    <n v="3"/>
    <n v="1"/>
    <n v="1"/>
    <s v="2"/>
    <m/>
    <s v="Tempo 3-1-1; RIR 2"/>
    <x v="6"/>
    <s v="2026-06-11T21:13:43.026Z"/>
    <x v="7"/>
  </r>
  <r>
    <s v="E-20260611-2029"/>
    <s v="S-20260611-01"/>
    <x v="34"/>
    <n v="3"/>
    <n v="150"/>
    <n v="8"/>
    <m/>
    <m/>
    <m/>
    <n v="3"/>
    <n v="1"/>
    <n v="1"/>
    <s v="2"/>
    <m/>
    <s v="Tempo 3-1-1; RIR 2"/>
    <x v="6"/>
    <s v="2026-06-11T21:16:38.768Z"/>
    <x v="7"/>
  </r>
  <r>
    <s v="E-20260611-2030"/>
    <s v="S-20260611-01"/>
    <x v="39"/>
    <n v="1"/>
    <n v="20"/>
    <m/>
    <n v="10"/>
    <m/>
    <m/>
    <n v="2"/>
    <n v="1"/>
    <n v="1"/>
    <s v="2"/>
    <m/>
    <s v="Tempo 2-1-1; RIR 2; single 20 lb db; "/>
    <x v="6"/>
    <s v="2026-06-11T21:19:55.419Z"/>
    <x v="7"/>
  </r>
  <r>
    <s v="E-20260611-2031"/>
    <s v="S-20260611-01"/>
    <x v="39"/>
    <n v="2"/>
    <n v="20"/>
    <m/>
    <n v="10"/>
    <m/>
    <m/>
    <n v="2"/>
    <n v="1"/>
    <n v="1"/>
    <s v="2"/>
    <m/>
    <s v="Tempo 2-1-1; RIR 2; single 20 lb db; "/>
    <x v="6"/>
    <s v="2026-06-11T21:22:32.457Z"/>
    <x v="7"/>
  </r>
  <r>
    <s v="E-20260611-2032"/>
    <s v="S-20260611-01"/>
    <x v="0"/>
    <n v="1"/>
    <n v="150"/>
    <m/>
    <n v="60"/>
    <m/>
    <m/>
    <m/>
    <m/>
    <m/>
    <m/>
    <m/>
    <s v="2 mph; 0 incline "/>
    <x v="6"/>
    <s v="2026-06-11T21:24:52.488Z"/>
    <x v="0"/>
  </r>
  <r>
    <s v="E-20260611-2033"/>
    <s v="S-20260611-01"/>
    <x v="0"/>
    <n v="2"/>
    <n v="150"/>
    <m/>
    <n v="49.8"/>
    <m/>
    <m/>
    <m/>
    <m/>
    <m/>
    <m/>
    <m/>
    <s v="2 mph; 0 incline; "/>
    <x v="6"/>
    <s v="2026-06-11T21:27:49.018Z"/>
    <x v="0"/>
  </r>
  <r>
    <s v="E-20260611-2034"/>
    <s v="S-20260611-01"/>
    <x v="0"/>
    <n v="3"/>
    <n v="150"/>
    <m/>
    <n v="45"/>
    <m/>
    <m/>
    <m/>
    <m/>
    <m/>
    <m/>
    <m/>
    <s v="2 mph; 0 incline; legs getting a little wobbly keeping form good though but grip rolling "/>
    <x v="6"/>
    <s v="2026-06-11T21:30:55.223Z"/>
    <x v="0"/>
  </r>
  <r>
    <s v="E-20260611-2035"/>
    <s v="S-20260611-01"/>
    <x v="0"/>
    <n v="4"/>
    <n v="150"/>
    <m/>
    <n v="45"/>
    <m/>
    <m/>
    <m/>
    <m/>
    <m/>
    <m/>
    <m/>
    <s v="2 mph, 0 incline; "/>
    <x v="6"/>
    <s v="2026-06-11T21:33:24.165Z"/>
    <x v="0"/>
  </r>
  <r>
    <s v="E-20260611-2036"/>
    <s v="S-20260611-01"/>
    <x v="0"/>
    <n v="5"/>
    <n v="150"/>
    <m/>
    <n v="45"/>
    <m/>
    <m/>
    <m/>
    <m/>
    <m/>
    <m/>
    <m/>
    <s v="2 mph, 0 incline; "/>
    <x v="6"/>
    <s v="2026-06-11T21:36:25.647Z"/>
    <x v="0"/>
  </r>
  <r>
    <s v="E-20260611-2037"/>
    <s v="S-20260611-01"/>
    <x v="80"/>
    <n v="1"/>
    <n v="50"/>
    <n v="12"/>
    <m/>
    <m/>
    <m/>
    <n v="2"/>
    <n v="2"/>
    <n v="2"/>
    <s v="2"/>
    <m/>
    <s v="Tempo 2-2-2; RIR 2"/>
    <x v="6"/>
    <s v="2026-06-11T21:52:48.775Z"/>
    <x v="4"/>
  </r>
  <r>
    <s v="E-20260611-2038"/>
    <s v="S-20260611-01"/>
    <x v="80"/>
    <n v="2"/>
    <n v="60"/>
    <n v="12"/>
    <m/>
    <m/>
    <m/>
    <n v="2"/>
    <n v="2"/>
    <n v="2"/>
    <s v="2"/>
    <m/>
    <s v="Tempo 2-2-2; RIR 2"/>
    <x v="6"/>
    <s v="2026-06-11T21:52:51.138Z"/>
    <x v="4"/>
  </r>
  <r>
    <s v="E-20260611-2039"/>
    <s v="S-20260611-01"/>
    <x v="68"/>
    <n v="1"/>
    <n v="30"/>
    <n v="8"/>
    <m/>
    <m/>
    <m/>
    <n v="2"/>
    <n v="2"/>
    <n v="2"/>
    <s v="2"/>
    <m/>
    <s v="Strict tempo 2-2-2; RIR 2"/>
    <x v="6"/>
    <s v="2026-06-11T21:53:40.892Z"/>
    <x v="2"/>
  </r>
  <r>
    <s v="E-20260611-2040"/>
    <s v="S-20260611-01"/>
    <x v="68"/>
    <n v="2"/>
    <n v="35"/>
    <n v="8"/>
    <m/>
    <m/>
    <m/>
    <n v="2"/>
    <n v="2"/>
    <n v="2"/>
    <s v="1-2"/>
    <m/>
    <s v="Strict tempo 2-2-2; RIR 1-2"/>
    <x v="6"/>
    <s v="2026-06-11T21:54:00.126Z"/>
    <x v="2"/>
  </r>
  <r>
    <s v="E-20260611-2041"/>
    <s v="S-20260611-01"/>
    <x v="68"/>
    <n v="3"/>
    <n v="35"/>
    <n v="7"/>
    <m/>
    <m/>
    <m/>
    <n v="2"/>
    <n v="2"/>
    <n v="2"/>
    <s v="1"/>
    <m/>
    <s v="Strict tempo 2-2-2; RIR 1"/>
    <x v="6"/>
    <s v="2026-06-11T21:54:04.107Z"/>
    <x v="2"/>
  </r>
  <r>
    <s v="E-20260611-2042"/>
    <s v="S-20260611-01"/>
    <x v="80"/>
    <n v="3"/>
    <n v="70"/>
    <n v="10"/>
    <m/>
    <m/>
    <m/>
    <n v="2"/>
    <n v="2"/>
    <n v="2"/>
    <s v="1-2"/>
    <m/>
    <s v="Tempo 2-2-2; RIR 1-2"/>
    <x v="6"/>
    <s v="2026-06-11T21:55:43.182Z"/>
    <x v="4"/>
  </r>
  <r>
    <s v="E-20260611-2043"/>
    <s v="S-20260611-01"/>
    <x v="78"/>
    <n v="1"/>
    <n v="50"/>
    <m/>
    <n v="60"/>
    <m/>
    <m/>
    <m/>
    <m/>
    <m/>
    <m/>
    <m/>
    <s v="60 seconds; rubber plates a bit easier than the slick plastic from earlier this week. Those were not available. The plates today are universal at Planet Fitness"/>
    <x v="6"/>
    <s v="2026-06-11T21:59:41.863Z"/>
    <x v="0"/>
  </r>
  <r>
    <s v="E-20260611-2044"/>
    <s v="S-20260611-01"/>
    <x v="78"/>
    <n v="2"/>
    <n v="50"/>
    <m/>
    <n v="60"/>
    <m/>
    <m/>
    <m/>
    <m/>
    <m/>
    <m/>
    <m/>
    <s v="45 seconds; rubber plates a bit easier than the slick plastic from earlier this week. Those were not available. The plates today are universal at Planet Fitness"/>
    <x v="6"/>
    <s v="2026-06-11T22:00:55.297Z"/>
    <x v="0"/>
  </r>
  <r>
    <s v="E-20260611-2045"/>
    <s v="S-20260611-01"/>
    <x v="78"/>
    <n v="3"/>
    <n v="50"/>
    <m/>
    <n v="60"/>
    <m/>
    <m/>
    <m/>
    <m/>
    <m/>
    <m/>
    <m/>
    <s v="35 seconds; rubber plates a bit easier than the slick plastic from earlier this week. Those were not available. The plates today are universal at Planet Fitness"/>
    <x v="6"/>
    <s v="2026-06-11T22:02:22.464Z"/>
    <x v="0"/>
  </r>
  <r>
    <s v="E-20260611-2046"/>
    <s v="S-20260611-01"/>
    <x v="61"/>
    <n v="1"/>
    <n v="0"/>
    <m/>
    <n v="60"/>
    <m/>
    <m/>
    <m/>
    <m/>
    <m/>
    <m/>
    <m/>
    <s v="20 scap pull-ups "/>
    <x v="6"/>
    <s v="2026-06-11T22:04:16.464Z"/>
    <x v="0"/>
  </r>
  <r>
    <s v="E-20260611-2047"/>
    <s v="S-20260611-01"/>
    <x v="61"/>
    <n v="2"/>
    <n v="0"/>
    <m/>
    <n v="60"/>
    <m/>
    <m/>
    <m/>
    <m/>
    <m/>
    <m/>
    <m/>
    <s v="15 scap pull-ups ; cramp in my left glute"/>
    <x v="6"/>
    <s v="2026-06-11T22:06:10.232Z"/>
    <x v="0"/>
  </r>
  <r>
    <s v="E-20260613-2048"/>
    <s v="S-20260613-01"/>
    <x v="66"/>
    <n v="1"/>
    <m/>
    <m/>
    <n v="366"/>
    <n v="0.64"/>
    <s v="km"/>
    <m/>
    <m/>
    <m/>
    <m/>
    <m/>
    <s v="4 mph, 5% incline"/>
    <x v="6"/>
    <s v="2026-06-13T13:52:10.414Z"/>
    <x v="9"/>
  </r>
  <r>
    <s v="E-20260613-2049"/>
    <s v="S-20260613-01"/>
    <x v="0"/>
    <n v="1"/>
    <n v="150"/>
    <m/>
    <n v="64.800000000000011"/>
    <m/>
    <m/>
    <m/>
    <m/>
    <m/>
    <m/>
    <m/>
    <s v="2 mph, 0 incline; 65/60=1.0833"/>
    <x v="6"/>
    <s v="2026-06-13T14:02:49.068Z"/>
    <x v="0"/>
  </r>
  <r>
    <s v="E-20260613-2050"/>
    <s v="S-20260613-01"/>
    <x v="0"/>
    <n v="2"/>
    <n v="150"/>
    <m/>
    <n v="60"/>
    <m/>
    <m/>
    <m/>
    <m/>
    <m/>
    <m/>
    <m/>
    <s v="2 mph, .5% incline; "/>
    <x v="6"/>
    <s v="2026-06-13T14:05:41.708Z"/>
    <x v="0"/>
  </r>
  <r>
    <s v="E-20260613-2051"/>
    <s v="S-20260613-01"/>
    <x v="0"/>
    <n v="3"/>
    <n v="150"/>
    <m/>
    <n v="55.2"/>
    <m/>
    <m/>
    <m/>
    <m/>
    <m/>
    <m/>
    <m/>
    <s v="2 mph, .5% incline; 55/60=0.917"/>
    <x v="6"/>
    <s v="2026-06-13T14:08:38.451Z"/>
    <x v="0"/>
  </r>
  <r>
    <s v="E-20260613-2052"/>
    <s v="S-20260613-01"/>
    <x v="0"/>
    <n v="4"/>
    <n v="150"/>
    <m/>
    <n v="49.8"/>
    <m/>
    <m/>
    <m/>
    <m/>
    <m/>
    <m/>
    <m/>
    <s v="2 mph, .5% incline; 50/60=0.833"/>
    <x v="6"/>
    <s v="2026-06-13T14:11:29.156Z"/>
    <x v="0"/>
  </r>
  <r>
    <s v="E-20260613-2053"/>
    <s v="S-20260613-01"/>
    <x v="0"/>
    <n v="5"/>
    <n v="150"/>
    <m/>
    <n v="49.199999999999996"/>
    <m/>
    <m/>
    <m/>
    <m/>
    <m/>
    <m/>
    <m/>
    <s v="2 mph, .5% incline; 49/60=0.817"/>
    <x v="6"/>
    <s v="2026-06-13T14:14:38.737Z"/>
    <x v="0"/>
  </r>
  <r>
    <s v="E-20260613-2054"/>
    <s v="S-20260613-01"/>
    <x v="68"/>
    <n v="1"/>
    <n v="35"/>
    <n v="8"/>
    <m/>
    <m/>
    <m/>
    <n v="2"/>
    <n v="2"/>
    <n v="2"/>
    <s v="2"/>
    <m/>
    <s v="Tempo 2-2-2; RIR 2"/>
    <x v="6"/>
    <s v="2026-06-13T14:18:06.594Z"/>
    <x v="2"/>
  </r>
  <r>
    <s v="E-20260613-2055"/>
    <s v="S-20260613-01"/>
    <x v="68"/>
    <n v="2"/>
    <n v="35"/>
    <n v="7"/>
    <m/>
    <m/>
    <m/>
    <n v="2"/>
    <n v="2"/>
    <n v="2"/>
    <s v="1-2"/>
    <m/>
    <s v="Tempo 2-2-2; RIR 1-2; left tired quicker"/>
    <x v="6"/>
    <s v="2026-06-13T14:21:00.870Z"/>
    <x v="2"/>
  </r>
  <r>
    <s v="E-20260613-2056"/>
    <s v="S-20260613-01"/>
    <x v="68"/>
    <n v="3"/>
    <n v="35"/>
    <n v="6"/>
    <m/>
    <m/>
    <m/>
    <n v="2"/>
    <n v="2"/>
    <n v="2"/>
    <s v="1"/>
    <m/>
    <s v="Tempo 2-2-2; RIR 1; left squeeze is not as strong after 5,6 but fought through "/>
    <x v="6"/>
    <s v="2026-06-13T14:24:13.109Z"/>
    <x v="2"/>
  </r>
  <r>
    <s v="E-20260613-2057"/>
    <s v="S-20260613-01"/>
    <x v="68"/>
    <n v="4"/>
    <n v="35"/>
    <n v="6"/>
    <m/>
    <m/>
    <m/>
    <n v="2"/>
    <n v="2"/>
    <n v="2"/>
    <s v="1"/>
    <m/>
    <s v="Tempo 2-2-2; RIR 1; left squeeze is not as strong after 5,6 but fought through "/>
    <x v="6"/>
    <s v="2026-06-13T14:27:12.951Z"/>
    <x v="2"/>
  </r>
  <r>
    <s v="E-20260613-2058"/>
    <s v="S-20260613-01"/>
    <x v="38"/>
    <n v="1"/>
    <n v="20"/>
    <n v="11"/>
    <m/>
    <m/>
    <m/>
    <n v="3"/>
    <n v="1"/>
    <n v="3"/>
    <m/>
    <m/>
    <s v="D-Grip; tempo 3-1-3; 2; right tired more quickly"/>
    <x v="6"/>
    <s v="2026-06-13T14:31:15.716Z"/>
    <x v="4"/>
  </r>
  <r>
    <s v="E-20260613-2059"/>
    <s v="S-20260613-01"/>
    <x v="38"/>
    <n v="2"/>
    <n v="20"/>
    <n v="11"/>
    <m/>
    <m/>
    <m/>
    <n v="3"/>
    <n v="1"/>
    <n v="3"/>
    <s v="1-2"/>
    <m/>
    <s v="D-Grip; tempo 3-1-3; RIR 1-2; right tired more quickly"/>
    <x v="6"/>
    <s v="2026-06-13T14:34:35.357Z"/>
    <x v="4"/>
  </r>
  <r>
    <s v="E-20260613-2060"/>
    <s v="S-20260613-01"/>
    <x v="38"/>
    <n v="3"/>
    <n v="20"/>
    <n v="9"/>
    <m/>
    <m/>
    <m/>
    <n v="3"/>
    <n v="1"/>
    <n v="3"/>
    <s v="1"/>
    <m/>
    <s v="D-Grip; tempo 3-1-3; RIR 1; "/>
    <x v="6"/>
    <s v="2026-06-13T14:37:50.868Z"/>
    <x v="4"/>
  </r>
  <r>
    <s v="E-20260613-2061"/>
    <s v="S-20260613-01"/>
    <x v="38"/>
    <n v="4"/>
    <n v="20"/>
    <n v="9"/>
    <m/>
    <m/>
    <m/>
    <n v="3"/>
    <n v="1"/>
    <n v="3"/>
    <s v="1-2"/>
    <m/>
    <s v="D-Grip; tempo 3-1-3; RIR 1-2; right tired more quickly"/>
    <x v="6"/>
    <s v="2026-06-13T14:40:53.857Z"/>
    <x v="4"/>
  </r>
  <r>
    <s v="E-20260613-2062"/>
    <s v="S-20260613-01"/>
    <x v="80"/>
    <n v="1"/>
    <n v="60"/>
    <n v="10"/>
    <m/>
    <m/>
    <m/>
    <n v="2"/>
    <n v="1"/>
    <n v="2"/>
    <s v="1-2"/>
    <m/>
    <s v="Tempo 2-1-2; RIR 1-2"/>
    <x v="6"/>
    <s v="2026-06-13T14:43:40.807Z"/>
    <x v="4"/>
  </r>
  <r>
    <s v="E-20260613-2063"/>
    <s v="S-20260613-01"/>
    <x v="80"/>
    <n v="2"/>
    <n v="60"/>
    <n v="11"/>
    <m/>
    <m/>
    <m/>
    <n v="2"/>
    <n v="1"/>
    <n v="2"/>
    <s v="1-2"/>
    <m/>
    <s v="Tempo 2-1-2; RIR 1-2"/>
    <x v="6"/>
    <s v="2026-06-13T14:45:55.878Z"/>
    <x v="4"/>
  </r>
  <r>
    <s v="E-20260613-2064"/>
    <s v="S-20260613-01"/>
    <x v="80"/>
    <n v="3"/>
    <n v="70"/>
    <n v="9"/>
    <m/>
    <m/>
    <m/>
    <n v="2"/>
    <n v="1"/>
    <n v="2"/>
    <s v="1"/>
    <m/>
    <s v="Tempo 2-1-2; RIR 1"/>
    <x v="6"/>
    <s v="2026-06-13T14:48:13.388Z"/>
    <x v="4"/>
  </r>
  <r>
    <s v="E-20260613-2065"/>
    <s v="S-20260613-01"/>
    <x v="82"/>
    <n v="1"/>
    <n v="20"/>
    <n v="12"/>
    <m/>
    <m/>
    <m/>
    <n v="2"/>
    <n v="1"/>
    <n v="2"/>
    <s v="2"/>
    <m/>
    <s v="Single arm hammer curl with single rope grip; tempo 2-1-2 slow and control; RIR 2; little left elbow awareness on eccentric "/>
    <x v="6"/>
    <s v="2026-06-13T14:53:01.731Z"/>
    <x v="2"/>
  </r>
  <r>
    <s v="E-20260613-2066"/>
    <s v="S-20260613-01"/>
    <x v="82"/>
    <n v="2"/>
    <n v="20"/>
    <n v="12"/>
    <m/>
    <m/>
    <m/>
    <n v="2"/>
    <n v="1"/>
    <n v="2"/>
    <s v="2"/>
    <m/>
    <s v="Single arm hammer curl with single rope grip; tempo 2-1-2 slow and control; RIR 2;"/>
    <x v="6"/>
    <s v="2026-06-13T14:55:53.653Z"/>
    <x v="2"/>
  </r>
  <r>
    <s v="E-20260613-2067"/>
    <s v="S-20260613-01"/>
    <x v="82"/>
    <n v="3"/>
    <n v="25"/>
    <n v="10"/>
    <m/>
    <m/>
    <m/>
    <n v="2"/>
    <n v="1"/>
    <n v="2"/>
    <s v="1"/>
    <m/>
    <s v="Single arm hammer curl with single rope grip; tempo 2-1-2 slow and control; RIR 1;"/>
    <x v="6"/>
    <s v="2026-06-13T14:59:34.699Z"/>
    <x v="2"/>
  </r>
  <r>
    <s v="E-20260613-2068"/>
    <s v="S-20260613-01"/>
    <x v="78"/>
    <n v="1"/>
    <n v="50"/>
    <m/>
    <n v="60"/>
    <m/>
    <m/>
    <m/>
    <m/>
    <m/>
    <m/>
    <m/>
    <s v="40 sec; 25lbs plate per hand. Standard PF plate"/>
    <x v="6"/>
    <s v="2026-06-13T15:03:41.414Z"/>
    <x v="0"/>
  </r>
  <r>
    <s v="E-20260613-2069"/>
    <s v="S-20260613-01"/>
    <x v="78"/>
    <n v="2"/>
    <n v="50"/>
    <m/>
    <n v="60"/>
    <m/>
    <m/>
    <m/>
    <m/>
    <m/>
    <m/>
    <m/>
    <s v="40 sec; 25lbs plate per hand. Standard PF plate"/>
    <x v="6"/>
    <s v="2026-06-13T15:05:44.508Z"/>
    <x v="0"/>
  </r>
  <r>
    <s v="E-20260613-2070"/>
    <s v="S-20260613-01"/>
    <x v="78"/>
    <n v="3"/>
    <n v="50"/>
    <m/>
    <n v="60"/>
    <m/>
    <m/>
    <m/>
    <m/>
    <m/>
    <m/>
    <m/>
    <s v="40 sec; 25lbs plate per hand. Standard PF plate"/>
    <x v="6"/>
    <s v="2026-06-13T15:05:48.015Z"/>
    <x v="0"/>
  </r>
  <r>
    <s v="E-20260613-2071"/>
    <s v="S-20260613-01"/>
    <x v="61"/>
    <n v="1"/>
    <n v="0"/>
    <m/>
    <n v="60"/>
    <m/>
    <m/>
    <m/>
    <m/>
    <m/>
    <m/>
    <m/>
    <s v="45 sec"/>
    <x v="6"/>
    <s v="2026-06-13T15:09:38.007Z"/>
    <x v="0"/>
  </r>
  <r>
    <s v="E-20260613-2072"/>
    <s v="S-20260613-01"/>
    <x v="61"/>
    <n v="2"/>
    <n v="0"/>
    <m/>
    <n v="60"/>
    <m/>
    <m/>
    <m/>
    <m/>
    <m/>
    <m/>
    <m/>
    <s v="45 sec"/>
    <x v="6"/>
    <s v="2026-06-13T15:12:19.826Z"/>
    <x v="0"/>
  </r>
  <r>
    <s v="E-20260613-2073"/>
    <s v="S-20260613-01"/>
    <x v="83"/>
    <n v="1"/>
    <m/>
    <m/>
    <n v="30"/>
    <n v="0"/>
    <s v="km"/>
    <m/>
    <m/>
    <m/>
    <m/>
    <m/>
    <s v="Battle rope "/>
    <x v="6"/>
    <s v="2026-06-13T15:14:18.999Z"/>
    <x v="9"/>
  </r>
  <r>
    <s v="E-20260613-2074"/>
    <s v="S-20260613-01"/>
    <x v="83"/>
    <n v="2"/>
    <m/>
    <m/>
    <n v="30"/>
    <n v="0"/>
    <s v="km"/>
    <m/>
    <m/>
    <m/>
    <m/>
    <m/>
    <s v="Battle rope "/>
    <x v="6"/>
    <s v="2026-06-13T15:16:07.974Z"/>
    <x v="9"/>
  </r>
  <r>
    <s v="E-20260615-2075"/>
    <s v="S-20260615-01"/>
    <x v="66"/>
    <n v="1"/>
    <m/>
    <m/>
    <n v="360"/>
    <n v="0.63"/>
    <s v="km"/>
    <m/>
    <m/>
    <m/>
    <m/>
    <m/>
    <s v="4 mph, 5% incline"/>
    <x v="6"/>
    <s v="2026-06-15T13:48:10.000Z"/>
    <x v="9"/>
  </r>
  <r>
    <s v="E-20260615-2076"/>
    <s v="S-20260615-01"/>
    <x v="67"/>
    <n v="1"/>
    <n v="0"/>
    <n v="15"/>
    <m/>
    <m/>
    <m/>
    <m/>
    <m/>
    <m/>
    <m/>
    <m/>
    <s v="Red band"/>
    <x v="6"/>
    <s v="2026-06-15T13:50:35.000Z"/>
    <x v="5"/>
  </r>
  <r>
    <s v="E-20260615-2077"/>
    <s v="S-20260615-01"/>
    <x v="52"/>
    <n v="1"/>
    <n v="0"/>
    <n v="8"/>
    <m/>
    <m/>
    <m/>
    <m/>
    <m/>
    <m/>
    <m/>
    <m/>
    <s v="Red band"/>
    <x v="6"/>
    <s v="2026-06-15T13:50:38.000Z"/>
    <x v="5"/>
  </r>
  <r>
    <s v="E-20260615-2078"/>
    <s v="S-20260615-01"/>
    <x v="52"/>
    <n v="2"/>
    <n v="0"/>
    <n v="8"/>
    <m/>
    <m/>
    <m/>
    <m/>
    <m/>
    <m/>
    <m/>
    <m/>
    <s v="Red band"/>
    <x v="6"/>
    <s v="2026-06-15T13:53:28.000Z"/>
    <x v="5"/>
  </r>
  <r>
    <s v="E-20260615-2079"/>
    <s v="S-20260615-01"/>
    <x v="67"/>
    <n v="2"/>
    <n v="0"/>
    <n v="15"/>
    <m/>
    <m/>
    <m/>
    <m/>
    <m/>
    <m/>
    <m/>
    <m/>
    <s v="Red band"/>
    <x v="6"/>
    <s v="2026-06-15T13:53:30.000Z"/>
    <x v="5"/>
  </r>
  <r>
    <s v="E-20260615-2080"/>
    <s v="S-20260615-01"/>
    <x v="0"/>
    <n v="1"/>
    <n v="150"/>
    <m/>
    <n v="60"/>
    <m/>
    <m/>
    <m/>
    <m/>
    <m/>
    <m/>
    <m/>
    <s v="2 mph, .5% incline"/>
    <x v="6"/>
    <s v="2026-06-15T13:55:25.000Z"/>
    <x v="0"/>
  </r>
  <r>
    <s v="E-20260615-2081"/>
    <s v="S-20260615-01"/>
    <x v="0"/>
    <n v="2"/>
    <n v="150"/>
    <m/>
    <n v="60"/>
    <m/>
    <m/>
    <m/>
    <m/>
    <m/>
    <m/>
    <m/>
    <s v="2 mph, .5% incline"/>
    <x v="6"/>
    <s v="2026-06-15T13:58:26.000Z"/>
    <x v="0"/>
  </r>
  <r>
    <s v="E-20260615-2082"/>
    <s v="S-20260615-01"/>
    <x v="0"/>
    <n v="3"/>
    <n v="150"/>
    <m/>
    <n v="60"/>
    <m/>
    <m/>
    <m/>
    <m/>
    <m/>
    <m/>
    <m/>
    <s v="2 mph, .5% incline"/>
    <x v="6"/>
    <s v="2026-06-15T14:01:26.000Z"/>
    <x v="0"/>
  </r>
  <r>
    <s v="E-20260615-2083"/>
    <s v="S-20260615-01"/>
    <x v="0"/>
    <n v="4"/>
    <n v="150"/>
    <m/>
    <n v="49.8"/>
    <m/>
    <m/>
    <m/>
    <m/>
    <m/>
    <m/>
    <m/>
    <s v="2 mph, .5% incline; 50/60=0.833"/>
    <x v="6"/>
    <s v="2026-06-15T14:04:29.000Z"/>
    <x v="0"/>
  </r>
  <r>
    <s v="E-20260615-2084"/>
    <s v="S-20260615-01"/>
    <x v="0"/>
    <n v="5"/>
    <n v="150"/>
    <m/>
    <n v="46.800000000000004"/>
    <m/>
    <m/>
    <m/>
    <m/>
    <m/>
    <m/>
    <m/>
    <s v="2 mph, .5% incline; 47/60=0.783"/>
    <x v="6"/>
    <s v="2026-06-15T14:07:25.000Z"/>
    <x v="0"/>
  </r>
  <r>
    <s v="E-20260615-2085"/>
    <s v="S-20260615-01"/>
    <x v="19"/>
    <n v="1"/>
    <n v="200"/>
    <n v="7"/>
    <m/>
    <m/>
    <m/>
    <n v="2"/>
    <n v="1"/>
    <n v="1"/>
    <s v="2"/>
    <m/>
    <s v="Tempo 2-1-1; RIR 2"/>
    <x v="6"/>
    <s v="2026-06-15T14:11:11.000Z"/>
    <x v="1"/>
  </r>
  <r>
    <s v="E-20260615-2086"/>
    <s v="S-20260615-01"/>
    <x v="19"/>
    <n v="2"/>
    <n v="205"/>
    <n v="6"/>
    <m/>
    <m/>
    <m/>
    <n v="2"/>
    <n v="1"/>
    <n v="1"/>
    <s v="1-2"/>
    <m/>
    <s v="Tempo 2-1-1; RIR 1-2"/>
    <x v="6"/>
    <s v="2026-06-15T14:13:42.000Z"/>
    <x v="1"/>
  </r>
  <r>
    <s v="E-20260615-2087"/>
    <s v="S-20260615-01"/>
    <x v="19"/>
    <n v="3"/>
    <n v="210"/>
    <n v="5.5"/>
    <m/>
    <m/>
    <m/>
    <n v="2"/>
    <n v="1"/>
    <n v="1"/>
    <s v="1"/>
    <m/>
    <s v="Tempo 2-1-1; RIR 1"/>
    <x v="6"/>
    <s v="2026-06-15T14:15:43.000Z"/>
    <x v="1"/>
  </r>
  <r>
    <s v="E-20260615-2088"/>
    <s v="S-20260615-01"/>
    <x v="19"/>
    <n v="4"/>
    <n v="210"/>
    <n v="5"/>
    <m/>
    <m/>
    <m/>
    <n v="2"/>
    <n v="1"/>
    <n v="1"/>
    <s v="1-0"/>
    <m/>
    <s v="Tempo 2-1-1; RIR 1-0; tough hold"/>
    <x v="6"/>
    <s v="2026-06-15T14:18:34.000Z"/>
    <x v="1"/>
  </r>
  <r>
    <s v="E-20260615-2089"/>
    <s v="S-20260615-01"/>
    <x v="1"/>
    <n v="1"/>
    <n v="0"/>
    <n v="8"/>
    <m/>
    <m/>
    <m/>
    <n v="1"/>
    <n v="2"/>
    <n v="1"/>
    <s v="1-2"/>
    <m/>
    <s v="Elevated feet; tempo 1-2-1; RIR 1-2"/>
    <x v="6"/>
    <s v="2026-06-15T14:19:59.000Z"/>
    <x v="1"/>
  </r>
  <r>
    <s v="E-20260615-2090"/>
    <s v="S-20260615-01"/>
    <x v="1"/>
    <n v="2"/>
    <n v="0"/>
    <n v="7"/>
    <m/>
    <m/>
    <m/>
    <n v="2"/>
    <n v="2"/>
    <n v="1"/>
    <s v="1-2"/>
    <m/>
    <s v="Elevated feet; tempo 2-2-1; RIR 1-2; sweaty grip slipping "/>
    <x v="6"/>
    <s v="2026-06-15T14:22:07.000Z"/>
    <x v="1"/>
  </r>
  <r>
    <s v="E-20260615-2091"/>
    <s v="S-20260615-01"/>
    <x v="1"/>
    <n v="3"/>
    <n v="0"/>
    <n v="8"/>
    <m/>
    <m/>
    <m/>
    <n v="2"/>
    <n v="2"/>
    <n v="1"/>
    <s v="1-2"/>
    <m/>
    <s v="Elevated feet; tempo 2-2-1; RIR 1-2; sweaty grip slipping "/>
    <x v="6"/>
    <s v="2026-06-15T14:23:50.000Z"/>
    <x v="1"/>
  </r>
  <r>
    <s v="E-20260615-2092"/>
    <s v="S-20260615-01"/>
    <x v="68"/>
    <n v="1"/>
    <n v="35"/>
    <n v="6"/>
    <m/>
    <m/>
    <m/>
    <n v="2"/>
    <n v="2"/>
    <n v="2"/>
    <s v="1-2"/>
    <m/>
    <s v="Tempo 2-2-2; RIR 1-2; l"/>
    <x v="6"/>
    <s v="2026-06-15T14:27:17.000Z"/>
    <x v="2"/>
  </r>
  <r>
    <s v="E-20260615-2093"/>
    <s v="S-20260615-01"/>
    <x v="68"/>
    <n v="2"/>
    <n v="35"/>
    <n v="6"/>
    <m/>
    <m/>
    <m/>
    <n v="2"/>
    <n v="2"/>
    <n v="2"/>
    <s v="1-2"/>
    <m/>
    <s v="Tempo 2-2-2; RIR 1-2; "/>
    <x v="6"/>
    <s v="2026-06-15T14:30:16.000Z"/>
    <x v="2"/>
  </r>
  <r>
    <s v="E-20260615-2094"/>
    <s v="S-20260615-01"/>
    <x v="68"/>
    <n v="3"/>
    <n v="35"/>
    <n v="6"/>
    <m/>
    <m/>
    <m/>
    <n v="2"/>
    <n v="2"/>
    <n v="2"/>
    <s v="1"/>
    <m/>
    <s v="Tempo 2-2-2; RIR 1"/>
    <x v="6"/>
    <s v="2026-06-15T14:33:02.000Z"/>
    <x v="2"/>
  </r>
  <r>
    <s v="E-20260615-2095"/>
    <s v="S-20260615-01"/>
    <x v="68"/>
    <n v="4"/>
    <n v="35"/>
    <n v="5.5"/>
    <m/>
    <m/>
    <m/>
    <n v="2"/>
    <n v="2"/>
    <n v="2"/>
    <s v="1"/>
    <m/>
    <s v="Tempo 2-2-2; RIR 1"/>
    <x v="6"/>
    <s v="2026-06-15T14:35:33.000Z"/>
    <x v="2"/>
  </r>
  <r>
    <s v="E-20260615-2096"/>
    <s v="S-20260615-01"/>
    <x v="38"/>
    <n v="1"/>
    <n v="20"/>
    <n v="12"/>
    <m/>
    <m/>
    <m/>
    <n v="3"/>
    <n v="1"/>
    <n v="3"/>
    <s v="2"/>
    <m/>
    <s v="D-Grip; tempo 3-1-3; RIR 2"/>
    <x v="6"/>
    <s v="2026-06-15T14:39:48.000Z"/>
    <x v="4"/>
  </r>
  <r>
    <s v="E-20260615-2097"/>
    <s v="S-20260615-01"/>
    <x v="38"/>
    <n v="2"/>
    <n v="20"/>
    <n v="11"/>
    <m/>
    <m/>
    <m/>
    <n v="3"/>
    <n v="1"/>
    <n v="3"/>
    <s v="1-2"/>
    <m/>
    <s v="D-Grip; tempo 3-1-3; RIR 1-2"/>
    <x v="6"/>
    <s v="2026-06-15T14:43:04.000Z"/>
    <x v="4"/>
  </r>
  <r>
    <s v="E-20260615-2098"/>
    <s v="S-20260615-01"/>
    <x v="38"/>
    <n v="3"/>
    <n v="20"/>
    <n v="10"/>
    <m/>
    <m/>
    <m/>
    <n v="3"/>
    <n v="1"/>
    <n v="3"/>
    <s v="1-2"/>
    <m/>
    <s v="D-Grip; tempo 3-1-3; RIR 1-2"/>
    <x v="6"/>
    <s v="2026-06-15T14:46:37.000Z"/>
    <x v="4"/>
  </r>
  <r>
    <s v="E-20260615-2099"/>
    <s v="S-20260615-01"/>
    <x v="38"/>
    <n v="4"/>
    <n v="20"/>
    <n v="8"/>
    <m/>
    <m/>
    <m/>
    <n v="3"/>
    <n v="1"/>
    <n v="3"/>
    <s v="1-2"/>
    <m/>
    <s v="D-Grip; tempo 3-1-3; RIR 1-2"/>
    <x v="6"/>
    <s v="2026-06-15T14:50:00.000Z"/>
    <x v="4"/>
  </r>
  <r>
    <s v="E-20260615-2100"/>
    <s v="S-20260615-01"/>
    <x v="78"/>
    <n v="1"/>
    <n v="50"/>
    <m/>
    <n v="60"/>
    <m/>
    <m/>
    <m/>
    <m/>
    <m/>
    <m/>
    <m/>
    <s v="40 seconds; 25# per hand "/>
    <x v="6"/>
    <s v="2026-06-15T14:52:11.000Z"/>
    <x v="0"/>
  </r>
  <r>
    <s v="E-20260615-2101"/>
    <s v="S-20260615-01"/>
    <x v="78"/>
    <n v="2"/>
    <n v="50"/>
    <m/>
    <n v="60"/>
    <m/>
    <m/>
    <m/>
    <m/>
    <m/>
    <m/>
    <m/>
    <s v="45 seconds; 25# per hand "/>
    <x v="6"/>
    <s v="2026-06-15T14:53:38.000Z"/>
    <x v="0"/>
  </r>
  <r>
    <s v="E-20260615-2102"/>
    <s v="S-20260615-01"/>
    <x v="78"/>
    <n v="3"/>
    <n v="50"/>
    <m/>
    <n v="60"/>
    <m/>
    <m/>
    <m/>
    <m/>
    <m/>
    <m/>
    <m/>
    <s v="40 seconds; 25# per hand "/>
    <x v="6"/>
    <s v="2026-06-15T14:55:39.000Z"/>
    <x v="0"/>
  </r>
  <r>
    <s v="E-20260615-2103"/>
    <s v="S-20260615-01"/>
    <x v="61"/>
    <n v="1"/>
    <n v="0"/>
    <m/>
    <n v="60"/>
    <m/>
    <m/>
    <m/>
    <m/>
    <m/>
    <m/>
    <m/>
    <s v="50 seconds. Cramp/charlie horse in left glute again"/>
    <x v="6"/>
    <s v="2026-06-15T15:00:25.000Z"/>
    <x v="0"/>
  </r>
  <r>
    <s v="E-20260615-2104"/>
    <s v="S-20260615-01"/>
    <x v="61"/>
    <n v="2"/>
    <n v="0"/>
    <m/>
    <n v="60"/>
    <m/>
    <m/>
    <m/>
    <m/>
    <m/>
    <m/>
    <m/>
    <s v="45 seconds. Cramp/charlie horse in left glute again"/>
    <x v="6"/>
    <s v="2026-06-15T15:02:05.000Z"/>
    <x v="0"/>
  </r>
  <r>
    <s v="E-20260617-2105"/>
    <s v="S-20260617-01"/>
    <x v="66"/>
    <n v="1"/>
    <m/>
    <m/>
    <n v="360"/>
    <n v="0.63"/>
    <s v="km"/>
    <m/>
    <m/>
    <m/>
    <m/>
    <m/>
    <s v="4 mph, 5% incline"/>
    <x v="6"/>
    <s v="2026-06-17T21:17:49.430Z"/>
    <x v="9"/>
  </r>
  <r>
    <s v="E-20260617-2106"/>
    <s v="S-20260617-01"/>
    <x v="67"/>
    <n v="1"/>
    <n v="0"/>
    <n v="12"/>
    <m/>
    <m/>
    <m/>
    <m/>
    <m/>
    <m/>
    <m/>
    <m/>
    <s v="Red "/>
    <x v="6"/>
    <s v="2026-06-17T21:22:19.998Z"/>
    <x v="5"/>
  </r>
  <r>
    <s v="E-20260617-2107"/>
    <s v="S-20260617-01"/>
    <x v="52"/>
    <n v="1"/>
    <n v="0"/>
    <n v="8"/>
    <m/>
    <m/>
    <m/>
    <m/>
    <m/>
    <m/>
    <m/>
    <m/>
    <m/>
    <x v="6"/>
    <s v="2026-06-17T21:22:24.736Z"/>
    <x v="5"/>
  </r>
  <r>
    <s v="E-20260617-2108"/>
    <s v="S-20260617-01"/>
    <x v="52"/>
    <n v="2"/>
    <n v="0"/>
    <n v="8"/>
    <m/>
    <m/>
    <m/>
    <m/>
    <m/>
    <m/>
    <m/>
    <m/>
    <m/>
    <x v="6"/>
    <s v="2026-06-17T21:22:25.742Z"/>
    <x v="5"/>
  </r>
  <r>
    <s v="E-20260617-2109"/>
    <s v="S-20260617-01"/>
    <x v="69"/>
    <n v="1"/>
    <n v="120"/>
    <n v="9"/>
    <m/>
    <m/>
    <m/>
    <n v="3"/>
    <n v="1"/>
    <m/>
    <s v="2"/>
    <m/>
    <s v="Tempo 3-1-x-1; RIR 2"/>
    <x v="6"/>
    <s v="2026-06-17T21:25:11.349Z"/>
    <x v="3"/>
  </r>
  <r>
    <s v="E-20260617-2110"/>
    <s v="S-20260617-01"/>
    <x v="69"/>
    <n v="2"/>
    <n v="130"/>
    <n v="8"/>
    <m/>
    <m/>
    <m/>
    <n v="3"/>
    <n v="1"/>
    <m/>
    <s v="2"/>
    <m/>
    <s v="Tempo 3-1-x-1; RIR 2"/>
    <x v="6"/>
    <s v="2026-06-17T21:28:11.980Z"/>
    <x v="3"/>
  </r>
  <r>
    <s v="E-20260617-2111"/>
    <s v="S-20260617-01"/>
    <x v="69"/>
    <n v="3"/>
    <n v="140"/>
    <n v="6"/>
    <m/>
    <m/>
    <m/>
    <n v="3"/>
    <n v="1"/>
    <m/>
    <s v="1"/>
    <m/>
    <s v="Tempo 3-1-x-1; RIR 1"/>
    <x v="6"/>
    <s v="2026-06-17T21:31:10.553Z"/>
    <x v="3"/>
  </r>
  <r>
    <s v="E-20260617-2112"/>
    <s v="S-20260617-01"/>
    <x v="69"/>
    <n v="4"/>
    <n v="140"/>
    <n v="4.5"/>
    <m/>
    <m/>
    <m/>
    <n v="3"/>
    <n v="1"/>
    <m/>
    <s v="1"/>
    <m/>
    <s v="Tempo 3-1-x-1; RIR 1"/>
    <x v="6"/>
    <s v="2026-06-17T21:34:46.353Z"/>
    <x v="3"/>
  </r>
  <r>
    <s v="E-20260617-2113"/>
    <s v="S-20260617-01"/>
    <x v="79"/>
    <n v="1"/>
    <n v="90"/>
    <n v="10"/>
    <m/>
    <m/>
    <m/>
    <n v="2"/>
    <n v="1"/>
    <n v="2"/>
    <s v="2+"/>
    <m/>
    <s v="Tempo 2-1-2; RIR 2+; seat at 3"/>
    <x v="6"/>
    <s v="2026-06-17T21:37:16.986Z"/>
    <x v="3"/>
  </r>
  <r>
    <s v="E-20260617-2114"/>
    <s v="S-20260617-01"/>
    <x v="79"/>
    <n v="2"/>
    <n v="100"/>
    <n v="10"/>
    <m/>
    <m/>
    <m/>
    <n v="2"/>
    <n v="1"/>
    <n v="2"/>
    <s v="2"/>
    <m/>
    <s v="Tempo 2-1-2; RIR 2; seat at 2"/>
    <x v="6"/>
    <s v="2026-06-17T21:39:12.699Z"/>
    <x v="3"/>
  </r>
  <r>
    <s v="E-20260617-2115"/>
    <s v="S-20260617-01"/>
    <x v="79"/>
    <n v="3"/>
    <n v="100"/>
    <n v="10"/>
    <m/>
    <m/>
    <m/>
    <n v="2"/>
    <n v="1"/>
    <n v="2"/>
    <s v="1"/>
    <m/>
    <s v="Tempo 2-1-2; RIR 1; seat at 2"/>
    <x v="6"/>
    <s v="2026-06-17T21:41:55.158Z"/>
    <x v="3"/>
  </r>
  <r>
    <s v="E-20260617-2116"/>
    <s v="S-20260617-01"/>
    <x v="79"/>
    <n v="4"/>
    <n v="105"/>
    <n v="7"/>
    <m/>
    <m/>
    <m/>
    <n v="2"/>
    <n v="1"/>
    <n v="2"/>
    <s v="1"/>
    <m/>
    <s v="Right Anterior capsule awareness following floor press. Little tender on machine but more tight capsule feeling cs ligament or tendon;  Tempo 2-1-2; RIR 1; seat at 2"/>
    <x v="6"/>
    <s v="2026-06-17T21:44:11.947Z"/>
    <x v="3"/>
  </r>
  <r>
    <s v="E-20260617-2117"/>
    <s v="S-20260617-01"/>
    <x v="59"/>
    <n v="1"/>
    <n v="20"/>
    <n v="12"/>
    <m/>
    <m/>
    <m/>
    <n v="2"/>
    <n v="2"/>
    <n v="2"/>
    <s v="2"/>
    <m/>
    <s v="Cable at 12; felt a little low. Tempo 2-2-2; RIR 2"/>
    <x v="6"/>
    <s v="2026-06-17T21:49:44.756Z"/>
    <x v="3"/>
  </r>
  <r>
    <s v="E-20260617-2118"/>
    <s v="S-20260617-01"/>
    <x v="59"/>
    <n v="2"/>
    <n v="20"/>
    <n v="15"/>
    <m/>
    <m/>
    <m/>
    <n v="2"/>
    <n v="2"/>
    <n v="2"/>
    <s v="1-2"/>
    <m/>
    <s v="Cable at 12; felt a little low. Tempo 2-2-2; RIR 1-2"/>
    <x v="6"/>
    <s v="2026-06-17T21:53:19.100Z"/>
    <x v="3"/>
  </r>
  <r>
    <s v="E-20260617-2119"/>
    <s v="S-20260617-01"/>
    <x v="59"/>
    <n v="3"/>
    <n v="25"/>
    <n v="13"/>
    <m/>
    <m/>
    <m/>
    <n v="2"/>
    <n v="2"/>
    <n v="2"/>
    <s v="1-2"/>
    <m/>
    <s v="Cable at 12; felt a little low. Tempo 2-2-2; RIR 1-2"/>
    <x v="6"/>
    <s v="2026-06-17T21:56:50.936Z"/>
    <x v="3"/>
  </r>
  <r>
    <s v="E-20260617-2120"/>
    <s v="S-20260617-01"/>
    <x v="38"/>
    <n v="1"/>
    <n v="20"/>
    <n v="11"/>
    <m/>
    <m/>
    <m/>
    <n v="3"/>
    <n v="1"/>
    <n v="3"/>
    <s v="1-2"/>
    <m/>
    <s v="D-Grip; Tempo 3-1-3; RIR 1-2"/>
    <x v="6"/>
    <s v="2026-06-17T22:00:42.618Z"/>
    <x v="4"/>
  </r>
  <r>
    <s v="E-20260617-2121"/>
    <s v="S-20260617-01"/>
    <x v="38"/>
    <n v="2"/>
    <n v="20"/>
    <n v="11"/>
    <m/>
    <m/>
    <m/>
    <n v="3"/>
    <n v="1"/>
    <n v="3"/>
    <s v="1-2"/>
    <m/>
    <s v="The overhead extension feels good on the anterior capsule. Seems to have ‘loosened’ following the chest work; D-Grip; Tempo 3-1-3; RIR 1-2"/>
    <x v="6"/>
    <s v="2026-06-17T22:03:38.811Z"/>
    <x v="4"/>
  </r>
  <r>
    <s v="E-20260617-2122"/>
    <s v="S-20260617-01"/>
    <x v="38"/>
    <n v="3"/>
    <n v="20"/>
    <n v="8"/>
    <m/>
    <m/>
    <m/>
    <n v="3"/>
    <n v="1"/>
    <n v="3"/>
    <s v="1"/>
    <m/>
    <s v="The overhead extension feels good on the anterior capsule. Seems to have ‘loosened’ following the chest work; D-Grip; Tempo 3-1-3; RIR 1"/>
    <x v="6"/>
    <s v="2026-06-17T22:06:08.515Z"/>
    <x v="4"/>
  </r>
  <r>
    <s v="E-20260617-2123"/>
    <s v="S-20260617-01"/>
    <x v="38"/>
    <n v="4"/>
    <n v="20"/>
    <n v="8"/>
    <m/>
    <m/>
    <m/>
    <n v="3"/>
    <n v="1"/>
    <n v="3"/>
    <s v="1"/>
    <m/>
    <s v="D-Grip; Tempo 3-1-3; RIR 1"/>
    <x v="6"/>
    <s v="2026-06-17T22:09:47.971Z"/>
    <x v="4"/>
  </r>
  <r>
    <s v="E-20260617-2124"/>
    <s v="S-20260617-01"/>
    <x v="80"/>
    <n v="1"/>
    <n v="60"/>
    <n v="10"/>
    <m/>
    <m/>
    <m/>
    <n v="2"/>
    <n v="1"/>
    <n v="2"/>
    <s v="1-2"/>
    <m/>
    <s v="Tempo 2-1-2; RIR 1-2; how should be wrist break or bend? "/>
    <x v="6"/>
    <s v="2026-06-17T22:11:27.419Z"/>
    <x v="4"/>
  </r>
  <r>
    <s v="E-20260617-2125"/>
    <s v="S-20260617-01"/>
    <x v="80"/>
    <n v="2"/>
    <n v="60"/>
    <n v="9"/>
    <m/>
    <m/>
    <m/>
    <n v="2"/>
    <n v="1"/>
    <n v="2"/>
    <s v="1-2"/>
    <m/>
    <s v="Tempo 2-1-2; RIR 1-2; how should be wrist break or bend? "/>
    <x v="6"/>
    <s v="2026-06-17T22:12:59.910Z"/>
    <x v="4"/>
  </r>
  <r>
    <s v="E-20260617-2126"/>
    <s v="S-20260617-01"/>
    <x v="80"/>
    <n v="3"/>
    <n v="65"/>
    <n v="7.5"/>
    <m/>
    <m/>
    <m/>
    <n v="2"/>
    <n v="1"/>
    <n v="2"/>
    <s v="1-2"/>
    <m/>
    <s v="Tempo 2-1-2; RIR 1-2; I think I’m doing too much ROM"/>
    <x v="6"/>
    <s v="2026-06-17T22:15:13.690Z"/>
    <x v="4"/>
  </r>
  <r>
    <s v="E-20260617-2127"/>
    <s v="S-20260617-01"/>
    <x v="78"/>
    <n v="1"/>
    <n v="50"/>
    <m/>
    <n v="60"/>
    <m/>
    <m/>
    <m/>
    <m/>
    <m/>
    <m/>
    <m/>
    <s v="60 sec"/>
    <x v="6"/>
    <s v="2026-06-17T22:18:14.902Z"/>
    <x v="0"/>
  </r>
  <r>
    <s v="E-20260617-2128"/>
    <s v="S-20260617-01"/>
    <x v="78"/>
    <n v="2"/>
    <n v="50"/>
    <m/>
    <n v="60"/>
    <m/>
    <m/>
    <m/>
    <m/>
    <m/>
    <m/>
    <m/>
    <s v="60 sec"/>
    <x v="6"/>
    <s v="2026-06-17T22:20:19.074Z"/>
    <x v="0"/>
  </r>
  <r>
    <s v="E-20260617-2129"/>
    <s v="S-20260617-01"/>
    <x v="78"/>
    <n v="3"/>
    <n v="50"/>
    <m/>
    <n v="60"/>
    <m/>
    <m/>
    <m/>
    <m/>
    <m/>
    <m/>
    <m/>
    <s v="50 sec"/>
    <x v="6"/>
    <s v="2026-06-17T22:22:35.698Z"/>
    <x v="0"/>
  </r>
  <r>
    <s v="E-20260617-2130"/>
    <s v="S-20260617-01"/>
    <x v="61"/>
    <n v="1"/>
    <n v="0"/>
    <m/>
    <n v="60"/>
    <m/>
    <m/>
    <m/>
    <m/>
    <m/>
    <m/>
    <m/>
    <s v="55 sec"/>
    <x v="6"/>
    <s v="2026-06-17T22:24:52.589Z"/>
    <x v="0"/>
  </r>
  <r>
    <s v="E-20260617-2131"/>
    <s v="S-20260617-01"/>
    <x v="61"/>
    <n v="2"/>
    <n v="0"/>
    <m/>
    <n v="60"/>
    <m/>
    <m/>
    <m/>
    <m/>
    <m/>
    <m/>
    <m/>
    <s v="50 sec barely!"/>
    <x v="6"/>
    <s v="2026-06-17T22:27:32.955Z"/>
    <x v="0"/>
  </r>
  <r>
    <s v="E-20260618-2132"/>
    <s v="S-20260618-01"/>
    <x v="66"/>
    <n v="1"/>
    <m/>
    <m/>
    <n v="360"/>
    <n v="0.65"/>
    <s v="km"/>
    <m/>
    <m/>
    <m/>
    <m/>
    <m/>
    <s v="4.1 mph, 5% incline"/>
    <x v="6"/>
    <s v="2026-06-18T21:14:56.662Z"/>
    <x v="9"/>
  </r>
  <r>
    <s v="E-20260618-2133"/>
    <s v="S-20260618-01"/>
    <x v="81"/>
    <n v="1"/>
    <n v="40"/>
    <n v="10"/>
    <m/>
    <m/>
    <m/>
    <n v="3"/>
    <n v="1"/>
    <n v="1"/>
    <s v="2"/>
    <m/>
    <s v="Tempo: 3-1-1; RIR 2"/>
    <x v="6"/>
    <s v="2026-06-18T21:17:13.640Z"/>
    <x v="7"/>
  </r>
  <r>
    <s v="E-20260618-2134"/>
    <s v="S-20260618-01"/>
    <x v="81"/>
    <n v="2"/>
    <n v="50"/>
    <n v="10"/>
    <m/>
    <m/>
    <m/>
    <n v="3"/>
    <n v="1"/>
    <n v="1"/>
    <s v="2"/>
    <m/>
    <s v="Tempo: 3-1-1; RIR 2"/>
    <x v="6"/>
    <s v="2026-06-18T21:19:18.853Z"/>
    <x v="7"/>
  </r>
  <r>
    <s v="E-20260618-2135"/>
    <s v="S-20260618-01"/>
    <x v="81"/>
    <n v="3"/>
    <n v="60"/>
    <n v="10"/>
    <m/>
    <m/>
    <m/>
    <n v="3"/>
    <n v="1"/>
    <n v="1"/>
    <s v="1-2"/>
    <m/>
    <s v="Tempo: 3-1-1; RIR 1-2"/>
    <x v="6"/>
    <s v="2026-06-18T21:21:39.161Z"/>
    <x v="7"/>
  </r>
  <r>
    <s v="E-20260618-2136"/>
    <s v="S-20260618-01"/>
    <x v="34"/>
    <n v="1"/>
    <n v="150"/>
    <n v="8"/>
    <m/>
    <m/>
    <m/>
    <n v="3"/>
    <n v="1"/>
    <n v="1"/>
    <s v="2"/>
    <m/>
    <s v="Tempo 3-1-1; RIR 2"/>
    <x v="6"/>
    <s v="2026-06-18T21:24:27.965Z"/>
    <x v="7"/>
  </r>
  <r>
    <s v="E-20260618-2137"/>
    <s v="S-20260618-01"/>
    <x v="34"/>
    <n v="2"/>
    <n v="150"/>
    <n v="8"/>
    <m/>
    <m/>
    <m/>
    <n v="3"/>
    <n v="1"/>
    <n v="1"/>
    <s v="2"/>
    <m/>
    <s v="Tempo 3-1-1; RIR 2"/>
    <x v="6"/>
    <s v="2026-06-18T21:27:22.153Z"/>
    <x v="7"/>
  </r>
  <r>
    <s v="E-20260618-2138"/>
    <s v="S-20260618-01"/>
    <x v="34"/>
    <n v="3"/>
    <n v="150"/>
    <n v="8"/>
    <m/>
    <m/>
    <m/>
    <n v="3"/>
    <n v="1"/>
    <n v="1"/>
    <s v="2"/>
    <m/>
    <s v="Tempo 3-1-1; RIR 2"/>
    <x v="6"/>
    <s v="2026-06-18T21:30:23.275Z"/>
    <x v="7"/>
  </r>
  <r>
    <s v="E-20260618-2139"/>
    <s v="S-20260618-01"/>
    <x v="39"/>
    <n v="1"/>
    <n v="25"/>
    <m/>
    <n v="12"/>
    <m/>
    <m/>
    <n v="2"/>
    <n v="1"/>
    <n v="1"/>
    <s v="2"/>
    <m/>
    <s v="12 per leg; tempo 2-1-1; RIR 2"/>
    <x v="6"/>
    <s v="2026-06-18T21:34:23.016Z"/>
    <x v="7"/>
  </r>
  <r>
    <s v="E-20260618-2140"/>
    <s v="S-20260618-01"/>
    <x v="39"/>
    <n v="2"/>
    <n v="25"/>
    <m/>
    <n v="12"/>
    <m/>
    <m/>
    <n v="2"/>
    <n v="1"/>
    <n v="1"/>
    <s v="2"/>
    <m/>
    <s v="12 per leg; tempo 2-1-1; RIR 2"/>
    <x v="6"/>
    <s v="2026-06-18T21:37:16.871Z"/>
    <x v="7"/>
  </r>
  <r>
    <s v="E-20260618-2141"/>
    <s v="S-20260618-01"/>
    <x v="0"/>
    <n v="1"/>
    <n v="150"/>
    <m/>
    <n v="60"/>
    <m/>
    <m/>
    <m/>
    <m/>
    <m/>
    <m/>
    <m/>
    <m/>
    <x v="6"/>
    <s v="2026-06-18T21:41:39.086Z"/>
    <x v="0"/>
  </r>
  <r>
    <s v="E-20260618-2142"/>
    <s v="S-20260618-01"/>
    <x v="0"/>
    <n v="2"/>
    <n v="150"/>
    <m/>
    <n v="49.199999999999996"/>
    <m/>
    <m/>
    <m/>
    <m/>
    <m/>
    <m/>
    <m/>
    <m/>
    <x v="6"/>
    <s v="2026-06-18T21:44:41.702Z"/>
    <x v="0"/>
  </r>
  <r>
    <s v="E-20260618-2143"/>
    <s v="S-20260618-01"/>
    <x v="0"/>
    <n v="3"/>
    <n v="150"/>
    <m/>
    <n v="40.200000000000003"/>
    <m/>
    <m/>
    <m/>
    <m/>
    <m/>
    <m/>
    <m/>
    <s v="Right grip forearm failing today"/>
    <x v="6"/>
    <s v="2026-06-18T21:47:29.420Z"/>
    <x v="0"/>
  </r>
  <r>
    <s v="E-20260618-2144"/>
    <s v="S-20260618-01"/>
    <x v="0"/>
    <n v="4"/>
    <n v="150"/>
    <m/>
    <n v="40.800000000000004"/>
    <m/>
    <m/>
    <m/>
    <m/>
    <m/>
    <m/>
    <m/>
    <s v="Fatigue in mid back; Right grip forearm failing today"/>
    <x v="6"/>
    <s v="2026-06-18T21:50:24.515Z"/>
    <x v="0"/>
  </r>
  <r>
    <s v="E-20260618-2145"/>
    <s v="S-20260618-01"/>
    <x v="0"/>
    <n v="5"/>
    <n v="150"/>
    <m/>
    <n v="36"/>
    <m/>
    <m/>
    <m/>
    <m/>
    <m/>
    <m/>
    <m/>
    <s v="Focused all sets on deliberately walking a slow steady pace; Fatigue in mid back; Right grip forearm failing today"/>
    <x v="6"/>
    <s v="2026-06-18T21:54:02.885Z"/>
    <x v="0"/>
  </r>
  <r>
    <s v="E-20260618-2146"/>
    <s v="S-20260618-01"/>
    <x v="68"/>
    <n v="1"/>
    <n v="35"/>
    <n v="8"/>
    <m/>
    <m/>
    <m/>
    <n v="2"/>
    <n v="2"/>
    <n v="2"/>
    <s v="2"/>
    <m/>
    <s v="Tempo 2-2-2; RIR 2"/>
    <x v="6"/>
    <s v="2026-06-18T21:58:33.244Z"/>
    <x v="2"/>
  </r>
  <r>
    <s v="E-20260618-2147"/>
    <s v="S-20260618-01"/>
    <x v="68"/>
    <n v="2"/>
    <n v="35"/>
    <n v="8"/>
    <m/>
    <m/>
    <m/>
    <n v="2"/>
    <n v="2"/>
    <n v="2"/>
    <s v="1-2"/>
    <m/>
    <s v="Tempo 2-2-2; RIR 1-2"/>
    <x v="6"/>
    <s v="2026-06-18T22:02:10.540Z"/>
    <x v="2"/>
  </r>
  <r>
    <s v="E-20260618-2148"/>
    <s v="S-20260618-01"/>
    <x v="68"/>
    <n v="3"/>
    <n v="35"/>
    <n v="6.5"/>
    <m/>
    <m/>
    <m/>
    <n v="2"/>
    <n v="2"/>
    <n v="2"/>
    <s v="1-2"/>
    <m/>
    <s v="Tempo 2-2-2; RIR 1-2"/>
    <x v="6"/>
    <s v="2026-06-18T22:04:32.250Z"/>
    <x v="2"/>
  </r>
  <r>
    <s v="E-20260618-2149"/>
    <s v="S-20260618-01"/>
    <x v="68"/>
    <n v="4"/>
    <n v="35"/>
    <n v="6.5"/>
    <m/>
    <m/>
    <m/>
    <n v="2"/>
    <n v="2"/>
    <n v="2"/>
    <s v="1-2"/>
    <m/>
    <s v="Tempo 2-2-2; RIR 1-2"/>
    <x v="6"/>
    <s v="2026-06-18T22:05:33.941Z"/>
    <x v="2"/>
  </r>
  <r>
    <s v="E-20260618-2150"/>
    <s v="S-20260618-01"/>
    <x v="80"/>
    <n v="1"/>
    <n v="70"/>
    <n v="10"/>
    <m/>
    <m/>
    <m/>
    <n v="2"/>
    <n v="1"/>
    <n v="2"/>
    <s v="1-2"/>
    <m/>
    <s v="Tempo 2-1-2; RIR 1-2; ROM 90-100 degree on eccentric "/>
    <x v="6"/>
    <s v="2026-06-18T22:09:06.318Z"/>
    <x v="4"/>
  </r>
  <r>
    <s v="E-20260618-2151"/>
    <s v="S-20260618-01"/>
    <x v="80"/>
    <n v="2"/>
    <n v="70"/>
    <n v="9.5"/>
    <m/>
    <m/>
    <m/>
    <n v="2"/>
    <n v="1"/>
    <n v="2"/>
    <s v="1-2"/>
    <m/>
    <s v="Tempo 2-1-2; RIR 1-2; ROM 90-100 degree on eccentric "/>
    <x v="6"/>
    <s v="2026-06-18T22:10:58.598Z"/>
    <x v="4"/>
  </r>
  <r>
    <s v="E-20260618-2152"/>
    <s v="S-20260618-01"/>
    <x v="80"/>
    <n v="3"/>
    <n v="75"/>
    <n v="8"/>
    <m/>
    <m/>
    <m/>
    <n v="2"/>
    <n v="1"/>
    <n v="2"/>
    <s v="1-2"/>
    <m/>
    <s v="Kept focus on maintaining tension; Tempo 2-1-2; RIR 1-2; ROM 90-100 degree on eccentric "/>
    <x v="6"/>
    <s v="2026-06-18T22:14:06.515Z"/>
    <x v="4"/>
  </r>
  <r>
    <s v="E-20260618-2153"/>
    <s v="S-20260618-01"/>
    <x v="78"/>
    <n v="1"/>
    <n v="50"/>
    <m/>
    <n v="60"/>
    <m/>
    <m/>
    <m/>
    <m/>
    <m/>
    <m/>
    <m/>
    <s v="55 seconds"/>
    <x v="6"/>
    <s v="2026-06-18T22:16:31.109Z"/>
    <x v="0"/>
  </r>
  <r>
    <s v="E-20260618-2154"/>
    <s v="S-20260618-01"/>
    <x v="78"/>
    <n v="2"/>
    <n v="50"/>
    <m/>
    <n v="60"/>
    <m/>
    <m/>
    <m/>
    <m/>
    <m/>
    <m/>
    <m/>
    <s v="55 seconds"/>
    <x v="6"/>
    <s v="2026-06-18T22:18:28.198Z"/>
    <x v="0"/>
  </r>
  <r>
    <s v="E-20260618-2155"/>
    <s v="S-20260618-01"/>
    <x v="78"/>
    <n v="3"/>
    <n v="50"/>
    <m/>
    <n v="60"/>
    <m/>
    <m/>
    <m/>
    <m/>
    <m/>
    <m/>
    <m/>
    <s v="40 seconds"/>
    <x v="6"/>
    <s v="2026-06-18T22:21:21.863Z"/>
    <x v="0"/>
  </r>
  <r>
    <s v="E-20260618-2156"/>
    <s v="S-20260618-01"/>
    <x v="61"/>
    <n v="1"/>
    <n v="0"/>
    <m/>
    <n v="60"/>
    <m/>
    <m/>
    <m/>
    <m/>
    <m/>
    <m/>
    <m/>
    <s v="52 seconds"/>
    <x v="6"/>
    <s v="2026-06-18T22:23:24.586Z"/>
    <x v="0"/>
  </r>
  <r>
    <s v="E-20260618-2157"/>
    <s v="S-20260618-01"/>
    <x v="61"/>
    <n v="2"/>
    <n v="0"/>
    <m/>
    <n v="60"/>
    <m/>
    <m/>
    <m/>
    <m/>
    <m/>
    <m/>
    <m/>
    <s v="40 seconds; grip slipped"/>
    <x v="6"/>
    <s v="2026-06-18T22:25:36.718Z"/>
    <x v="0"/>
  </r>
  <r>
    <s v="E-20260620-2158"/>
    <s v="S-20260620-01"/>
    <x v="66"/>
    <n v="1"/>
    <m/>
    <m/>
    <n v="360"/>
    <n v="0.65"/>
    <s v="km"/>
    <m/>
    <m/>
    <m/>
    <m/>
    <m/>
    <m/>
    <x v="6"/>
    <s v="2026-06-20T14:47:00.793Z"/>
    <x v="9"/>
  </r>
  <r>
    <s v="E-20260620-2159"/>
    <s v="S-20260620-01"/>
    <x v="0"/>
    <n v="1"/>
    <n v="150"/>
    <m/>
    <n v="66"/>
    <m/>
    <m/>
    <m/>
    <m/>
    <m/>
    <m/>
    <m/>
    <s v="2 mph, .5% incline"/>
    <x v="6"/>
    <s v="2026-06-20T14:57:53.345Z"/>
    <x v="0"/>
  </r>
  <r>
    <s v="E-20260620-2160"/>
    <s v="S-20260620-01"/>
    <x v="0"/>
    <n v="2"/>
    <n v="150"/>
    <m/>
    <n v="60"/>
    <m/>
    <m/>
    <m/>
    <m/>
    <m/>
    <m/>
    <m/>
    <s v="2 mph, .5% incline"/>
    <x v="6"/>
    <s v="2026-06-20T14:59:58.050Z"/>
    <x v="0"/>
  </r>
  <r>
    <s v="E-20260620-2161"/>
    <s v="S-20260620-01"/>
    <x v="0"/>
    <n v="3"/>
    <n v="150"/>
    <m/>
    <n v="55.2"/>
    <m/>
    <m/>
    <m/>
    <m/>
    <m/>
    <m/>
    <m/>
    <s v="2 mph, .5% incline"/>
    <x v="6"/>
    <s v="2026-06-20T15:02:55.999Z"/>
    <x v="0"/>
  </r>
  <r>
    <s v="E-20260620-2162"/>
    <s v="S-20260620-01"/>
    <x v="0"/>
    <n v="4"/>
    <n v="150"/>
    <m/>
    <n v="49.8"/>
    <m/>
    <m/>
    <m/>
    <m/>
    <m/>
    <m/>
    <m/>
    <s v="2 mph, .5% incline"/>
    <x v="6"/>
    <s v="2026-06-20T15:05:47.411Z"/>
    <x v="0"/>
  </r>
  <r>
    <s v="E-20260620-2163"/>
    <s v="S-20260620-01"/>
    <x v="0"/>
    <n v="5"/>
    <n v="150"/>
    <m/>
    <n v="49.8"/>
    <m/>
    <m/>
    <m/>
    <m/>
    <m/>
    <m/>
    <m/>
    <s v="2 mph, .5% incline"/>
    <x v="6"/>
    <s v="2026-06-20T15:08:48.721Z"/>
    <x v="0"/>
  </r>
  <r>
    <s v="E-20260620-2164"/>
    <s v="S-20260620-01"/>
    <x v="68"/>
    <n v="1"/>
    <n v="35"/>
    <n v="8"/>
    <m/>
    <m/>
    <m/>
    <n v="2"/>
    <n v="2"/>
    <n v="2"/>
    <s v="1-2"/>
    <m/>
    <s v="Tempo 2-2-2; RIR 1-2; started w left"/>
    <x v="6"/>
    <s v="2026-06-20T15:13:46.523Z"/>
    <x v="2"/>
  </r>
  <r>
    <s v="E-20260620-2165"/>
    <s v="S-20260620-01"/>
    <x v="68"/>
    <n v="2"/>
    <n v="35"/>
    <n v="8"/>
    <m/>
    <m/>
    <m/>
    <n v="2"/>
    <n v="2"/>
    <n v="2"/>
    <s v="1"/>
    <m/>
    <s v="Tempo 2-2-2; RIR 1; started w left"/>
    <x v="6"/>
    <s v="2026-06-20T15:16:34.977Z"/>
    <x v="2"/>
  </r>
  <r>
    <s v="E-20260620-2166"/>
    <s v="S-20260620-01"/>
    <x v="68"/>
    <n v="3"/>
    <n v="35"/>
    <n v="6"/>
    <m/>
    <m/>
    <m/>
    <n v="2"/>
    <n v="2"/>
    <n v="2"/>
    <s v="1"/>
    <m/>
    <s v="Tempo 2-2-2; RIR 1; started w left"/>
    <x v="6"/>
    <s v="2026-06-20T15:19:02.498Z"/>
    <x v="2"/>
  </r>
  <r>
    <s v="E-20260620-2167"/>
    <s v="S-20260620-01"/>
    <x v="68"/>
    <n v="4"/>
    <n v="35"/>
    <n v="6"/>
    <m/>
    <m/>
    <m/>
    <n v="2"/>
    <n v="2"/>
    <n v="2"/>
    <s v="1"/>
    <m/>
    <s v="Tempo 2-2-2; RIR 1; started w left; left contraction still a little less force than right "/>
    <x v="6"/>
    <s v="2026-06-20T15:22:11.889Z"/>
    <x v="2"/>
  </r>
  <r>
    <s v="E-20260620-2168"/>
    <s v="S-20260620-01"/>
    <x v="38"/>
    <n v="1"/>
    <n v="20"/>
    <n v="12"/>
    <m/>
    <m/>
    <m/>
    <n v="3"/>
    <n v="1"/>
    <n v="3"/>
    <s v="2"/>
    <m/>
    <s v="Tempo 3-1-3; RIR 2"/>
    <x v="6"/>
    <s v="2026-06-20T15:25:07.701Z"/>
    <x v="4"/>
  </r>
  <r>
    <s v="E-20260620-2169"/>
    <s v="S-20260620-01"/>
    <x v="38"/>
    <n v="2"/>
    <n v="20"/>
    <n v="12"/>
    <m/>
    <m/>
    <m/>
    <n v="3"/>
    <n v="1"/>
    <n v="3"/>
    <s v="1-2"/>
    <m/>
    <s v="Tempo 3-1-3; RIR 1-2"/>
    <x v="6"/>
    <s v="2026-06-20T15:28:18.479Z"/>
    <x v="4"/>
  </r>
  <r>
    <s v="E-20260620-2170"/>
    <s v="S-20260620-01"/>
    <x v="38"/>
    <n v="3"/>
    <n v="20"/>
    <n v="10"/>
    <m/>
    <m/>
    <m/>
    <n v="3"/>
    <n v="1"/>
    <n v="3"/>
    <s v="1-2"/>
    <m/>
    <s v="Tempo 3-1-3; RIR 1-2"/>
    <x v="6"/>
    <s v="2026-06-20T15:31:15.940Z"/>
    <x v="4"/>
  </r>
  <r>
    <s v="E-20260620-2171"/>
    <s v="S-20260620-01"/>
    <x v="38"/>
    <n v="4"/>
    <n v="20"/>
    <n v="10"/>
    <m/>
    <m/>
    <m/>
    <n v="3"/>
    <n v="1"/>
    <n v="3"/>
    <s v="1"/>
    <m/>
    <s v="Tempo 3-1-3; RIR 1"/>
    <x v="6"/>
    <s v="2026-06-20T15:34:14.793Z"/>
    <x v="4"/>
  </r>
  <r>
    <s v="E-20260620-2172"/>
    <s v="S-20260620-01"/>
    <x v="80"/>
    <n v="1"/>
    <n v="70"/>
    <n v="8"/>
    <m/>
    <m/>
    <m/>
    <n v="2"/>
    <n v="1"/>
    <n v="2"/>
    <s v="2"/>
    <m/>
    <s v="Tempo 2-1-2; RIR 2; shoulder started rolling forward as ROM started creeping higher toward 7-8; stopped when shoulder roll started "/>
    <x v="6"/>
    <s v="2026-06-20T15:39:56.363Z"/>
    <x v="4"/>
  </r>
  <r>
    <s v="E-20260620-2173"/>
    <s v="S-20260620-01"/>
    <x v="80"/>
    <n v="2"/>
    <n v="70"/>
    <n v="7"/>
    <m/>
    <m/>
    <m/>
    <n v="2"/>
    <n v="1"/>
    <n v="2"/>
    <s v="2"/>
    <m/>
    <s v="Tempo 2-1-2; RIR 2; shoulder started rolling forward as ROM started creeping higher toward 7-8; stopped when shoulder roll started "/>
    <x v="6"/>
    <s v="2026-06-20T15:40:05.258Z"/>
    <x v="4"/>
  </r>
  <r>
    <s v="E-20260620-2174"/>
    <s v="S-20260620-01"/>
    <x v="80"/>
    <n v="3"/>
    <n v="60"/>
    <n v="11"/>
    <m/>
    <m/>
    <m/>
    <m/>
    <m/>
    <m/>
    <m/>
    <m/>
    <s v="Kneeling position and lowered weight took on ROM fora set; my ROM is still too far but 90-100 feels like cheating"/>
    <x v="6"/>
    <s v="2026-06-20T15:42:15.272Z"/>
    <x v="4"/>
  </r>
  <r>
    <s v="E-20260620-2175"/>
    <s v="S-20260620-01"/>
    <x v="80"/>
    <n v="4"/>
    <n v="70"/>
    <n v="9"/>
    <m/>
    <m/>
    <m/>
    <m/>
    <m/>
    <m/>
    <m/>
    <m/>
    <s v="Stopped around 90 degrees; Kneeling position and lowered weight took on ROM fora set; my ROM is still too far but 90-100 feels like cheating"/>
    <x v="6"/>
    <s v="2026-06-20T15:44:49.361Z"/>
    <x v="4"/>
  </r>
  <r>
    <s v="E-20260620-2176"/>
    <s v="S-20260620-01"/>
    <x v="82"/>
    <n v="1"/>
    <n v="20"/>
    <n v="12"/>
    <m/>
    <m/>
    <m/>
    <n v="2"/>
    <n v="1"/>
    <n v="2"/>
    <s v="2+"/>
    <m/>
    <s v="Tempo 2-1-2; RIR 2+"/>
    <x v="6"/>
    <s v="2026-06-20T15:48:10.481Z"/>
    <x v="2"/>
  </r>
  <r>
    <s v="E-20260620-2177"/>
    <s v="S-20260620-01"/>
    <x v="82"/>
    <n v="2"/>
    <n v="25"/>
    <n v="12"/>
    <m/>
    <m/>
    <m/>
    <n v="2"/>
    <n v="1"/>
    <n v="2"/>
    <s v="1-2"/>
    <m/>
    <s v="Tempo 2-1-2; RIR 1-2"/>
    <x v="6"/>
    <s v="2026-06-20T15:52:05.357Z"/>
    <x v="2"/>
  </r>
  <r>
    <s v="E-20260620-2178"/>
    <s v="S-20260620-01"/>
    <x v="82"/>
    <n v="3"/>
    <n v="25"/>
    <n v="12"/>
    <m/>
    <m/>
    <m/>
    <n v="2"/>
    <n v="1"/>
    <n v="2"/>
    <s v="1"/>
    <m/>
    <s v="Tempo 2-1-2; RIR 1"/>
    <x v="6"/>
    <s v="2026-06-20T15:55:35.316Z"/>
    <x v="2"/>
  </r>
  <r>
    <s v="E-20260620-2179"/>
    <s v="S-20260620-01"/>
    <x v="78"/>
    <n v="1"/>
    <n v="50"/>
    <m/>
    <n v="64.800000000000011"/>
    <m/>
    <m/>
    <m/>
    <m/>
    <m/>
    <m/>
    <m/>
    <s v="65/60"/>
    <x v="6"/>
    <s v="2026-06-20T15:58:51.852Z"/>
    <x v="0"/>
  </r>
  <r>
    <s v="E-20260620-2180"/>
    <s v="S-20260620-01"/>
    <x v="78"/>
    <n v="2"/>
    <n v="50"/>
    <m/>
    <n v="60"/>
    <m/>
    <m/>
    <m/>
    <m/>
    <m/>
    <m/>
    <m/>
    <m/>
    <x v="6"/>
    <s v="2026-06-20T16:01:04.033Z"/>
    <x v="0"/>
  </r>
  <r>
    <s v="E-20260620-2181"/>
    <s v="S-20260620-01"/>
    <x v="78"/>
    <n v="3"/>
    <n v="50"/>
    <m/>
    <n v="45"/>
    <m/>
    <m/>
    <m/>
    <m/>
    <m/>
    <m/>
    <m/>
    <m/>
    <x v="6"/>
    <s v="2026-06-20T16:03:20.559Z"/>
    <x v="0"/>
  </r>
  <r>
    <s v="E-20260620-2182"/>
    <s v="S-20260620-01"/>
    <x v="61"/>
    <n v="1"/>
    <n v="0"/>
    <m/>
    <n v="49.8"/>
    <m/>
    <m/>
    <m/>
    <m/>
    <m/>
    <m/>
    <m/>
    <s v="50/60=0.833; slipping grip no tread on bar"/>
    <x v="6"/>
    <s v="2026-06-20T16:05:40.117Z"/>
    <x v="0"/>
  </r>
  <r>
    <s v="E-20260620-2183"/>
    <s v="S-20260620-01"/>
    <x v="61"/>
    <n v="2"/>
    <n v="0"/>
    <m/>
    <n v="39.6"/>
    <m/>
    <m/>
    <m/>
    <m/>
    <m/>
    <m/>
    <m/>
    <s v="; slipping grip no tread on bar"/>
    <x v="6"/>
    <s v="2026-06-20T16:07:29.660Z"/>
    <x v="0"/>
  </r>
  <r>
    <s v="E-20260620-2184"/>
    <s v="S-20260620-01"/>
    <x v="83"/>
    <n v="1"/>
    <m/>
    <m/>
    <n v="30"/>
    <n v="0"/>
    <s v="km"/>
    <m/>
    <m/>
    <m/>
    <m/>
    <m/>
    <s v="Slight anterior capsule trigger on right side at the initial reach/grab/pull on the rope. "/>
    <x v="6"/>
    <s v="2026-06-20T16:09:09.942Z"/>
    <x v="9"/>
  </r>
  <r>
    <s v="E-20260620-2185"/>
    <s v="S-20260620-01"/>
    <x v="83"/>
    <n v="2"/>
    <m/>
    <m/>
    <n v="30"/>
    <n v="0"/>
    <s v="km"/>
    <m/>
    <m/>
    <m/>
    <m/>
    <m/>
    <s v="Slight anterior capsule trigger on right side at the initial reach/grab/pull on the rope. "/>
    <x v="6"/>
    <s v="2026-06-20T16:10:14.557Z"/>
    <x v="9"/>
  </r>
  <r>
    <s v="E-20260622-2186"/>
    <s v="S-20260622-01"/>
    <x v="66"/>
    <n v="1"/>
    <m/>
    <m/>
    <n v="364"/>
    <n v="0.68"/>
    <s v="km"/>
    <m/>
    <m/>
    <m/>
    <m/>
    <m/>
    <s v="4.2mph, 5% incline "/>
    <x v="6"/>
    <s v="2026-06-22T15:07:35.515Z"/>
    <x v="9"/>
  </r>
  <r>
    <s v="E-20260622-2187"/>
    <s v="S-20260622-01"/>
    <x v="67"/>
    <n v="1"/>
    <n v="0"/>
    <n v="15"/>
    <m/>
    <m/>
    <m/>
    <m/>
    <m/>
    <m/>
    <m/>
    <m/>
    <s v="Red band"/>
    <x v="6"/>
    <s v="2026-06-22T15:10:06.536Z"/>
    <x v="5"/>
  </r>
  <r>
    <s v="E-20260622-2188"/>
    <s v="S-20260622-01"/>
    <x v="52"/>
    <n v="1"/>
    <n v="0"/>
    <n v="8"/>
    <m/>
    <m/>
    <m/>
    <m/>
    <m/>
    <m/>
    <m/>
    <m/>
    <s v="Red band"/>
    <x v="6"/>
    <s v="2026-06-22T15:10:17.647Z"/>
    <x v="5"/>
  </r>
  <r>
    <s v="E-20260622-2189"/>
    <s v="S-20260622-01"/>
    <x v="52"/>
    <n v="2"/>
    <n v="0"/>
    <n v="8"/>
    <m/>
    <m/>
    <m/>
    <m/>
    <m/>
    <m/>
    <m/>
    <m/>
    <s v="Red band"/>
    <x v="6"/>
    <s v="2026-06-22T15:12:24.991Z"/>
    <x v="5"/>
  </r>
  <r>
    <s v="E-20260622-2190"/>
    <s v="S-20260622-01"/>
    <x v="67"/>
    <n v="2"/>
    <n v="0"/>
    <n v="15"/>
    <m/>
    <m/>
    <m/>
    <m/>
    <m/>
    <m/>
    <m/>
    <m/>
    <s v="Red band"/>
    <x v="6"/>
    <s v="2026-06-22T15:12:28.222Z"/>
    <x v="5"/>
  </r>
  <r>
    <s v="E-20260622-2191"/>
    <s v="S-20260622-01"/>
    <x v="0"/>
    <n v="1"/>
    <n v="150"/>
    <m/>
    <n v="64.800000000000011"/>
    <m/>
    <m/>
    <m/>
    <m/>
    <m/>
    <m/>
    <m/>
    <s v="2 mph, .5% incline 65/60=1.0833"/>
    <x v="6"/>
    <s v="2026-06-22T15:16:31.642Z"/>
    <x v="0"/>
  </r>
  <r>
    <s v="E-20260622-2192"/>
    <s v="S-20260622-01"/>
    <x v="0"/>
    <n v="2"/>
    <n v="150"/>
    <m/>
    <n v="60"/>
    <m/>
    <m/>
    <m/>
    <m/>
    <m/>
    <m/>
    <m/>
    <s v="2 mph, .5% incline "/>
    <x v="6"/>
    <s v="2026-06-22T15:19:18.044Z"/>
    <x v="0"/>
  </r>
  <r>
    <s v="E-20260622-2193"/>
    <s v="S-20260622-01"/>
    <x v="0"/>
    <n v="3"/>
    <n v="150"/>
    <m/>
    <n v="55.800000000000004"/>
    <m/>
    <m/>
    <m/>
    <m/>
    <m/>
    <m/>
    <m/>
    <s v="2 mph, .5% incline 56/60=0.933"/>
    <x v="6"/>
    <s v="2026-06-22T15:22:20.927Z"/>
    <x v="0"/>
  </r>
  <r>
    <s v="E-20260622-2194"/>
    <s v="S-20260622-01"/>
    <x v="0"/>
    <n v="4"/>
    <n v="150"/>
    <m/>
    <n v="52.2"/>
    <m/>
    <m/>
    <m/>
    <m/>
    <m/>
    <m/>
    <m/>
    <s v="2 mph, .5% incline 52/60=0.867"/>
    <x v="6"/>
    <s v="2026-06-22T15:25:13.136Z"/>
    <x v="0"/>
  </r>
  <r>
    <s v="E-20260622-2195"/>
    <s v="S-20260622-01"/>
    <x v="0"/>
    <n v="5"/>
    <n v="150"/>
    <m/>
    <n v="49.8"/>
    <m/>
    <m/>
    <m/>
    <m/>
    <m/>
    <m/>
    <m/>
    <s v="2 mph, .5% incline "/>
    <x v="6"/>
    <s v="2026-06-22T15:28:09.634Z"/>
    <x v="0"/>
  </r>
  <r>
    <s v="E-20260622-2196"/>
    <s v="S-20260622-01"/>
    <x v="19"/>
    <n v="1"/>
    <n v="205"/>
    <n v="7"/>
    <m/>
    <m/>
    <m/>
    <n v="2"/>
    <n v="1"/>
    <n v="1"/>
    <s v="1-2"/>
    <m/>
    <s v="Tempo 2-1-1; RIR 1-2"/>
    <x v="6"/>
    <s v="2026-06-22T15:32:28.206Z"/>
    <x v="1"/>
  </r>
  <r>
    <s v="E-20260622-2197"/>
    <s v="S-20260622-01"/>
    <x v="19"/>
    <n v="2"/>
    <n v="210"/>
    <n v="7"/>
    <m/>
    <m/>
    <m/>
    <n v="2"/>
    <n v="1"/>
    <n v="1"/>
    <s v="1-2"/>
    <m/>
    <s v="Tempo 2-1-1; RIR 1-2"/>
    <x v="6"/>
    <s v="2026-06-22T15:36:03.747Z"/>
    <x v="1"/>
  </r>
  <r>
    <s v="E-20260622-2198"/>
    <s v="S-20260622-01"/>
    <x v="19"/>
    <n v="3"/>
    <n v="210"/>
    <n v="6"/>
    <m/>
    <m/>
    <m/>
    <n v="2"/>
    <n v="1"/>
    <n v="1"/>
    <s v="1"/>
    <m/>
    <s v="Tempo 2-1-1; RIR 1"/>
    <x v="6"/>
    <s v="2026-06-22T15:39:36.613Z"/>
    <x v="1"/>
  </r>
  <r>
    <s v="E-20260622-2199"/>
    <s v="S-20260622-01"/>
    <x v="19"/>
    <n v="4"/>
    <n v="210"/>
    <n v="5.5"/>
    <m/>
    <m/>
    <m/>
    <n v="2"/>
    <n v="1"/>
    <n v="1"/>
    <s v="1"/>
    <m/>
    <s v="Tempo 2-1-1; RIR 1; poor squeeze on 6"/>
    <x v="6"/>
    <s v="2026-06-22T15:43:17.782Z"/>
    <x v="1"/>
  </r>
  <r>
    <s v="E-20260622-2200"/>
    <s v="S-20260622-01"/>
    <x v="1"/>
    <n v="1"/>
    <n v="0"/>
    <n v="8"/>
    <m/>
    <m/>
    <m/>
    <n v="2"/>
    <n v="2"/>
    <n v="1"/>
    <s v="1-2"/>
    <m/>
    <s v="Tempo 2-2-1; RIR 1-2"/>
    <x v="6"/>
    <s v="2026-06-22T15:45:30.568Z"/>
    <x v="1"/>
  </r>
  <r>
    <s v="E-20260622-2201"/>
    <s v="S-20260622-01"/>
    <x v="1"/>
    <n v="2"/>
    <n v="0"/>
    <n v="8"/>
    <m/>
    <m/>
    <m/>
    <n v="2"/>
    <n v="2"/>
    <n v="1"/>
    <s v="1-2"/>
    <m/>
    <s v="Tempo 2-2-1; RIR 1-2"/>
    <x v="6"/>
    <s v="2026-06-22T15:47:25.205Z"/>
    <x v="1"/>
  </r>
  <r>
    <s v="E-20260622-2202"/>
    <s v="S-20260622-01"/>
    <x v="1"/>
    <n v="3"/>
    <n v="0"/>
    <n v="8"/>
    <m/>
    <m/>
    <m/>
    <n v="2"/>
    <n v="2"/>
    <n v="1"/>
    <s v="1-2"/>
    <m/>
    <s v="Tempo 2-2-1; RIR 1-2; right slipping from sweat fatigue "/>
    <x v="6"/>
    <s v="2026-06-22T15:49:44.140Z"/>
    <x v="1"/>
  </r>
  <r>
    <s v="E-20260622-2203"/>
    <s v="S-20260622-01"/>
    <x v="68"/>
    <n v="1"/>
    <n v="35"/>
    <n v="7"/>
    <m/>
    <m/>
    <m/>
    <n v="2"/>
    <n v="2"/>
    <n v="2"/>
    <s v="1-2"/>
    <m/>
    <s v="Started with left; tempo 2-2-2; RIR 1-2"/>
    <x v="6"/>
    <s v="2026-06-22T15:54:01.882Z"/>
    <x v="2"/>
  </r>
  <r>
    <s v="E-20260622-2204"/>
    <s v="S-20260622-01"/>
    <x v="68"/>
    <n v="2"/>
    <n v="35"/>
    <n v="7"/>
    <m/>
    <m/>
    <m/>
    <n v="2"/>
    <n v="2"/>
    <n v="2"/>
    <s v="1-2"/>
    <m/>
    <s v="Started with left; tempo 2-2-2; RIR 1-2"/>
    <x v="6"/>
    <s v="2026-06-22T16:02:07.884Z"/>
    <x v="2"/>
  </r>
  <r>
    <s v="E-20260622-2205"/>
    <s v="S-20260622-01"/>
    <x v="68"/>
    <n v="3"/>
    <n v="35"/>
    <n v="7"/>
    <m/>
    <m/>
    <m/>
    <n v="2"/>
    <n v="2"/>
    <n v="2"/>
    <s v="1"/>
    <m/>
    <s v="Started with left; tempo 2-2-2; RIR 1"/>
    <x v="6"/>
    <s v="2026-06-22T16:02:13.153Z"/>
    <x v="2"/>
  </r>
  <r>
    <s v="E-20260622-2206"/>
    <s v="S-20260622-01"/>
    <x v="68"/>
    <n v="4"/>
    <n v="35"/>
    <n v="5.5"/>
    <m/>
    <m/>
    <m/>
    <n v="2"/>
    <n v="2"/>
    <n v="2"/>
    <s v="1"/>
    <m/>
    <s v="Started with left; tempo 2-2-2; RIR 1"/>
    <x v="6"/>
    <s v="2026-06-22T16:04:58.686Z"/>
    <x v="2"/>
  </r>
  <r>
    <s v="E-20260622-2207"/>
    <s v="S-20260622-01"/>
    <x v="38"/>
    <n v="1"/>
    <n v="20"/>
    <n v="12"/>
    <m/>
    <m/>
    <m/>
    <n v="3"/>
    <n v="1"/>
    <n v="3"/>
    <s v="2"/>
    <m/>
    <s v="Tempo 3-1-3; RIR 2"/>
    <x v="6"/>
    <s v="2026-06-22T16:08:18.829Z"/>
    <x v="4"/>
  </r>
  <r>
    <s v="E-20260622-2208"/>
    <s v="S-20260622-01"/>
    <x v="38"/>
    <n v="2"/>
    <n v="20"/>
    <n v="12"/>
    <m/>
    <m/>
    <m/>
    <n v="3"/>
    <n v="1"/>
    <n v="3"/>
    <s v="2"/>
    <m/>
    <s v="Tempo 3-1-3; RIR 2"/>
    <x v="6"/>
    <s v="2026-06-22T16:12:34.737Z"/>
    <x v="4"/>
  </r>
  <r>
    <s v="E-20260622-2209"/>
    <s v="S-20260622-01"/>
    <x v="38"/>
    <n v="3"/>
    <n v="20"/>
    <n v="11"/>
    <m/>
    <m/>
    <m/>
    <n v="3"/>
    <n v="1"/>
    <n v="3"/>
    <s v="1"/>
    <m/>
    <s v="Tempo 3-1-3; RIR 1"/>
    <x v="6"/>
    <s v="2026-06-22T16:16:00.714Z"/>
    <x v="4"/>
  </r>
  <r>
    <s v="E-20260622-2210"/>
    <s v="S-20260622-01"/>
    <x v="38"/>
    <n v="4"/>
    <n v="20"/>
    <n v="9"/>
    <m/>
    <m/>
    <m/>
    <n v="3"/>
    <n v="1"/>
    <n v="3"/>
    <s v="1"/>
    <m/>
    <s v="Tempo 3-1-3; RIR 1"/>
    <x v="6"/>
    <s v="2026-06-22T16:18:49.475Z"/>
    <x v="4"/>
  </r>
  <r>
    <s v="E-20260622-2211"/>
    <s v="S-20260622-01"/>
    <x v="78"/>
    <n v="1"/>
    <n v="50"/>
    <m/>
    <n v="70.199999999999989"/>
    <m/>
    <m/>
    <m/>
    <m/>
    <m/>
    <m/>
    <m/>
    <m/>
    <x v="6"/>
    <s v="2026-06-22T16:27:07.810Z"/>
    <x v="0"/>
  </r>
  <r>
    <s v="E-20260622-2212"/>
    <s v="S-20260622-01"/>
    <x v="78"/>
    <n v="2"/>
    <n v="50"/>
    <m/>
    <n v="49.8"/>
    <m/>
    <m/>
    <m/>
    <m/>
    <m/>
    <m/>
    <m/>
    <s v="Left slipped first "/>
    <x v="6"/>
    <s v="2026-06-22T16:27:17.526Z"/>
    <x v="0"/>
  </r>
  <r>
    <s v="E-20260622-2213"/>
    <s v="S-20260622-01"/>
    <x v="78"/>
    <n v="3"/>
    <n v="50"/>
    <m/>
    <n v="45"/>
    <m/>
    <m/>
    <m/>
    <m/>
    <m/>
    <m/>
    <m/>
    <s v="Left slipped first "/>
    <x v="6"/>
    <s v="2026-06-22T16:27:20.270Z"/>
    <x v="0"/>
  </r>
  <r>
    <s v="E-20260622-2214"/>
    <s v="S-20260622-01"/>
    <x v="61"/>
    <n v="1"/>
    <n v="0"/>
    <m/>
    <n v="55.2"/>
    <m/>
    <m/>
    <m/>
    <m/>
    <m/>
    <m/>
    <m/>
    <s v="55/60=0.917"/>
    <x v="6"/>
    <s v="2026-06-22T16:29:09.062Z"/>
    <x v="0"/>
  </r>
  <r>
    <s v="E-20260622-2215"/>
    <s v="S-20260622-01"/>
    <x v="61"/>
    <n v="2"/>
    <n v="0"/>
    <m/>
    <n v="45"/>
    <m/>
    <m/>
    <m/>
    <m/>
    <m/>
    <m/>
    <m/>
    <m/>
    <x v="6"/>
    <s v="2026-06-22T16:31:09.017Z"/>
    <x v="0"/>
  </r>
  <r>
    <s v="E-20260623-2216"/>
    <s v="S-20260623-01"/>
    <x v="66"/>
    <n v="1"/>
    <m/>
    <m/>
    <n v="360"/>
    <n v="0.68"/>
    <s v="km"/>
    <m/>
    <m/>
    <m/>
    <m/>
    <m/>
    <s v="4.2 mph, 5% incline "/>
    <x v="6"/>
    <s v="2026-06-23T17:24:09.842Z"/>
    <x v="9"/>
  </r>
  <r>
    <s v="E-20260623-2217"/>
    <s v="S-20260623-01"/>
    <x v="67"/>
    <n v="1"/>
    <n v="0"/>
    <n v="12"/>
    <m/>
    <m/>
    <m/>
    <m/>
    <m/>
    <m/>
    <m/>
    <m/>
    <s v="Red band"/>
    <x v="6"/>
    <s v="2026-06-23T17:26:16.392Z"/>
    <x v="5"/>
  </r>
  <r>
    <s v="E-20260623-2218"/>
    <s v="S-20260623-01"/>
    <x v="52"/>
    <n v="1"/>
    <n v="0"/>
    <n v="8"/>
    <m/>
    <m/>
    <m/>
    <m/>
    <m/>
    <m/>
    <m/>
    <m/>
    <m/>
    <x v="6"/>
    <s v="2026-06-23T17:26:18.322Z"/>
    <x v="5"/>
  </r>
  <r>
    <s v="E-20260623-2219"/>
    <s v="S-20260623-01"/>
    <x v="67"/>
    <n v="2"/>
    <n v="0"/>
    <n v="12"/>
    <m/>
    <m/>
    <m/>
    <m/>
    <m/>
    <m/>
    <m/>
    <m/>
    <s v="Red band"/>
    <x v="6"/>
    <s v="2026-06-23T17:26:20.492Z"/>
    <x v="5"/>
  </r>
  <r>
    <s v="E-20260623-2220"/>
    <s v="S-20260623-01"/>
    <x v="52"/>
    <n v="2"/>
    <n v="0"/>
    <n v="8"/>
    <m/>
    <m/>
    <m/>
    <m/>
    <m/>
    <m/>
    <m/>
    <m/>
    <m/>
    <x v="6"/>
    <s v="2026-06-23T17:26:21.746Z"/>
    <x v="5"/>
  </r>
  <r>
    <s v="E-20260623-2221"/>
    <s v="S-20260623-01"/>
    <x v="69"/>
    <n v="1"/>
    <n v="130"/>
    <n v="8"/>
    <m/>
    <m/>
    <m/>
    <n v="3"/>
    <n v="1"/>
    <n v="1"/>
    <s v="2"/>
    <m/>
    <s v="Tempo 3-1-1; RIR 2"/>
    <x v="6"/>
    <s v="2026-06-23T17:31:48.724Z"/>
    <x v="3"/>
  </r>
  <r>
    <s v="E-20260623-2222"/>
    <s v="S-20260623-01"/>
    <x v="69"/>
    <n v="2"/>
    <n v="140"/>
    <n v="8"/>
    <m/>
    <m/>
    <m/>
    <n v="3"/>
    <n v="1"/>
    <n v="1"/>
    <s v="1-2"/>
    <m/>
    <s v="Tempo 3-1-1; RIR 1-2"/>
    <x v="6"/>
    <s v="2026-06-23T17:34:56.974Z"/>
    <x v="3"/>
  </r>
  <r>
    <s v="E-20260623-2223"/>
    <s v="S-20260623-01"/>
    <x v="69"/>
    <n v="3"/>
    <n v="140"/>
    <n v="6"/>
    <m/>
    <m/>
    <m/>
    <n v="3"/>
    <n v="1"/>
    <n v="1"/>
    <s v="1-2"/>
    <m/>
    <s v="Tempo 3-1-1; RIR 1-2"/>
    <x v="6"/>
    <s v="2026-06-23T17:37:52.367Z"/>
    <x v="3"/>
  </r>
  <r>
    <s v="E-20260623-2224"/>
    <s v="S-20260623-01"/>
    <x v="69"/>
    <n v="4"/>
    <n v="140"/>
    <n v="6"/>
    <m/>
    <m/>
    <m/>
    <n v="3"/>
    <n v="1"/>
    <n v="1"/>
    <s v="1-2"/>
    <m/>
    <s v="Tempo 3-1-1; RIR 1-2"/>
    <x v="6"/>
    <s v="2026-06-23T17:41:06.027Z"/>
    <x v="3"/>
  </r>
  <r>
    <s v="E-20260623-2225"/>
    <s v="S-20260623-01"/>
    <x v="79"/>
    <n v="1"/>
    <n v="100"/>
    <n v="10"/>
    <m/>
    <m/>
    <m/>
    <n v="2"/>
    <n v="1"/>
    <n v="2"/>
    <s v="2"/>
    <m/>
    <s v="Tempo 2-1-2; RIR 2; seat at 3"/>
    <x v="6"/>
    <s v="2026-06-23T17:46:06.475Z"/>
    <x v="3"/>
  </r>
  <r>
    <s v="E-20260623-2226"/>
    <s v="S-20260623-01"/>
    <x v="79"/>
    <n v="2"/>
    <n v="105"/>
    <n v="8"/>
    <m/>
    <m/>
    <m/>
    <n v="2"/>
    <n v="1"/>
    <n v="2"/>
    <s v="1"/>
    <m/>
    <s v="Tempo 2-1-2; RIR 1; seat at 3; bars at 2 (slightly different chest press machine from weeks 1 &amp; 2)"/>
    <x v="6"/>
    <s v="2026-06-23T17:48:11.526Z"/>
    <x v="3"/>
  </r>
  <r>
    <s v="E-20260623-2227"/>
    <s v="S-20260623-01"/>
    <x v="79"/>
    <n v="3"/>
    <n v="105"/>
    <n v="6"/>
    <m/>
    <m/>
    <m/>
    <n v="2"/>
    <n v="1"/>
    <n v="2"/>
    <s v="1"/>
    <m/>
    <s v="Tempo 2-1-2; RIR 1; seat at 3; bars at 2 (slightly different chest press machine from weeks 1 &amp; 2)"/>
    <x v="6"/>
    <s v="2026-06-23T17:49:44.689Z"/>
    <x v="3"/>
  </r>
  <r>
    <s v="E-20260623-2228"/>
    <s v="S-20260623-01"/>
    <x v="79"/>
    <n v="4"/>
    <n v="105"/>
    <n v="8"/>
    <m/>
    <m/>
    <m/>
    <n v="2"/>
    <n v="1"/>
    <n v="2"/>
    <s v="1"/>
    <m/>
    <s v="Strict no Tempo 2-1-2; RIR 1; seat at 3; bars at 2 (slightly different chest press machine from weeks 1 &amp; 2)"/>
    <x v="6"/>
    <s v="2026-06-23T17:51:37.742Z"/>
    <x v="3"/>
  </r>
  <r>
    <s v="E-20260623-2229"/>
    <s v="S-20260623-01"/>
    <x v="59"/>
    <n v="1"/>
    <n v="20"/>
    <n v="12"/>
    <m/>
    <m/>
    <m/>
    <n v="2"/>
    <n v="2"/>
    <n v="2"/>
    <s v="2+"/>
    <m/>
    <s v="Tempo 2-2-2; RIR 2+; had the cuff available today so it was much more comfortable "/>
    <x v="6"/>
    <s v="2026-06-23T17:55:49.115Z"/>
    <x v="3"/>
  </r>
  <r>
    <s v="E-20260623-2230"/>
    <s v="S-20260623-01"/>
    <x v="59"/>
    <n v="2"/>
    <n v="30"/>
    <n v="12"/>
    <m/>
    <m/>
    <m/>
    <n v="2"/>
    <n v="2"/>
    <n v="2"/>
    <s v="2+"/>
    <m/>
    <s v="Split stance for a bit more balance to control the fly; Tempo 2-2-2; RIR 2+; had the cuff available today so it was much more comfortable "/>
    <x v="6"/>
    <s v="2026-06-23T17:59:05.693Z"/>
    <x v="3"/>
  </r>
  <r>
    <s v="E-20260623-2231"/>
    <s v="S-20260623-01"/>
    <x v="59"/>
    <n v="3"/>
    <n v="30"/>
    <n v="15"/>
    <m/>
    <m/>
    <m/>
    <n v="2"/>
    <n v="2"/>
    <n v="2"/>
    <s v="1+"/>
    <m/>
    <s v="Tempo 2-2-2; RIR 1+; had the cuff available today so it was much more comfortable "/>
    <x v="6"/>
    <s v="2026-06-23T18:03:15.177Z"/>
    <x v="3"/>
  </r>
  <r>
    <s v="E-20260623-2232"/>
    <s v="S-20260623-01"/>
    <x v="38"/>
    <n v="1"/>
    <n v="20"/>
    <n v="11"/>
    <m/>
    <m/>
    <m/>
    <n v="3"/>
    <n v="1"/>
    <n v="3"/>
    <s v="1-2"/>
    <m/>
    <s v="Left fatigued quicker; tempo 3-1-3; RIR 1-2"/>
    <x v="6"/>
    <s v="2026-06-23T18:06:36.755Z"/>
    <x v="4"/>
  </r>
  <r>
    <s v="E-20260623-2233"/>
    <s v="S-20260623-01"/>
    <x v="38"/>
    <n v="2"/>
    <n v="20"/>
    <n v="10"/>
    <m/>
    <m/>
    <m/>
    <n v="3"/>
    <n v="1"/>
    <n v="3"/>
    <s v="1-2"/>
    <m/>
    <s v="tempo 3-1-3; RIR 1-2"/>
    <x v="6"/>
    <s v="2026-06-23T18:09:58.410Z"/>
    <x v="4"/>
  </r>
  <r>
    <s v="E-20260623-2234"/>
    <s v="S-20260623-01"/>
    <x v="38"/>
    <n v="3"/>
    <n v="20"/>
    <n v="9"/>
    <m/>
    <m/>
    <m/>
    <n v="3"/>
    <n v="1"/>
    <n v="3"/>
    <s v="1-2"/>
    <m/>
    <s v="tempo 3-1-3; RIR 1-2"/>
    <x v="6"/>
    <s v="2026-06-23T18:12:47.383Z"/>
    <x v="4"/>
  </r>
  <r>
    <s v="E-20260623-2235"/>
    <s v="S-20260623-01"/>
    <x v="38"/>
    <n v="4"/>
    <n v="22.5"/>
    <n v="8"/>
    <m/>
    <m/>
    <m/>
    <n v="3"/>
    <n v="1"/>
    <n v="3"/>
    <s v="1"/>
    <m/>
    <s v="tempo 3-1-3; RIR 1"/>
    <x v="6"/>
    <s v="2026-06-23T18:15:47.468Z"/>
    <x v="4"/>
  </r>
  <r>
    <s v="E-20260623-2236"/>
    <s v="S-20260623-01"/>
    <x v="80"/>
    <n v="1"/>
    <n v="70"/>
    <n v="8"/>
    <m/>
    <m/>
    <m/>
    <n v="2"/>
    <n v="1"/>
    <n v="2"/>
    <s v="1-2"/>
    <m/>
    <s v="Tempo 2-1-2; RIR 1-2"/>
    <x v="6"/>
    <s v="2026-06-23T18:18:24.484Z"/>
    <x v="4"/>
  </r>
  <r>
    <s v="E-20260623-2237"/>
    <s v="S-20260623-01"/>
    <x v="80"/>
    <n v="2"/>
    <n v="60"/>
    <n v="8"/>
    <m/>
    <m/>
    <m/>
    <n v="2"/>
    <n v="1"/>
    <n v="2"/>
    <s v="1-2"/>
    <m/>
    <s v="Slow control Tempo 2-1-2; RIR 1-2; free standing. No back support like the other PFnot sure if that matters but this feels much more controlled with better ROM regardless of previous weight this feels more like time under tension in the shortened position "/>
    <x v="6"/>
    <s v="2026-06-23T18:22:09.819Z"/>
    <x v="4"/>
  </r>
  <r>
    <s v="E-20260623-2238"/>
    <s v="S-20260623-01"/>
    <x v="80"/>
    <n v="3"/>
    <n v="60"/>
    <n v="6.5"/>
    <m/>
    <m/>
    <m/>
    <n v="2"/>
    <n v="1"/>
    <n v="2"/>
    <s v="1"/>
    <m/>
    <s v="Slow control Tempo 2-1-2; RIR 1; free standing. No back support like the other PFnot sure if that matters but this feels much more controlled with better ROM regardless of previous weight this feels more like time under tension in the shortened position "/>
    <x v="6"/>
    <s v="2026-06-23T18:23:06.096Z"/>
    <x v="4"/>
  </r>
  <r>
    <s v="E-20260623-2239"/>
    <s v="S-20260623-01"/>
    <x v="80"/>
    <n v="4"/>
    <n v="60"/>
    <n v="7"/>
    <m/>
    <m/>
    <m/>
    <n v="2"/>
    <n v="1"/>
    <n v="2"/>
    <s v="1"/>
    <m/>
    <s v="More an engagement too; Slow control Tempo 2-1-2; RIR 1; free standing. No back support like the other PFnot sure if that matters but this feels much more controlled with better ROM regardless of previous weight this feels more like time under tension in the shortened position "/>
    <x v="6"/>
    <s v="2026-06-23T18:24:55.563Z"/>
    <x v="4"/>
  </r>
  <r>
    <s v="E-20260623-2240"/>
    <s v="S-20260623-01"/>
    <x v="78"/>
    <n v="1"/>
    <n v="50"/>
    <m/>
    <n v="75"/>
    <m/>
    <m/>
    <m/>
    <m/>
    <m/>
    <m/>
    <m/>
    <s v="75/60=1.25 minutes "/>
    <x v="6"/>
    <s v="2026-06-23T18:28:09.001Z"/>
    <x v="0"/>
  </r>
  <r>
    <s v="E-20260623-2241"/>
    <s v="S-20260623-01"/>
    <x v="78"/>
    <n v="2"/>
    <n v="50"/>
    <m/>
    <n v="45"/>
    <m/>
    <m/>
    <m/>
    <m/>
    <m/>
    <m/>
    <m/>
    <s v="Left slip"/>
    <x v="6"/>
    <s v="2026-06-23T18:29:45.146Z"/>
    <x v="0"/>
  </r>
  <r>
    <s v="E-20260623-2242"/>
    <s v="S-20260623-01"/>
    <x v="78"/>
    <n v="3"/>
    <n v="50"/>
    <m/>
    <n v="60"/>
    <m/>
    <m/>
    <m/>
    <m/>
    <m/>
    <m/>
    <m/>
    <s v="Left slip"/>
    <x v="6"/>
    <s v="2026-06-23T18:32:17.052Z"/>
    <x v="0"/>
  </r>
  <r>
    <s v="E-20260623-2243"/>
    <s v="S-20260623-01"/>
    <x v="61"/>
    <n v="1"/>
    <n v="0"/>
    <m/>
    <n v="60"/>
    <m/>
    <m/>
    <m/>
    <m/>
    <m/>
    <m/>
    <m/>
    <s v="60 seconds "/>
    <x v="6"/>
    <s v="2026-06-23T18:34:40.378Z"/>
    <x v="0"/>
  </r>
  <r>
    <s v="E-20260623-2244"/>
    <s v="S-20260623-01"/>
    <x v="61"/>
    <n v="2"/>
    <n v="0"/>
    <m/>
    <n v="52.2"/>
    <m/>
    <m/>
    <m/>
    <m/>
    <m/>
    <m/>
    <m/>
    <s v="52/60=0.867"/>
    <x v="6"/>
    <s v="2026-06-23T18:37:09.640Z"/>
    <x v="0"/>
  </r>
  <r>
    <s v="E-20260623-2245"/>
    <s v="S-20260623-01"/>
    <x v="32"/>
    <n v="1"/>
    <m/>
    <m/>
    <n v="450"/>
    <n v="2"/>
    <s v="km"/>
    <m/>
    <m/>
    <m/>
    <m/>
    <m/>
    <s v="Capacity finish"/>
    <x v="6"/>
    <s v="2026-06-23T18:48:26.468Z"/>
    <x v="1"/>
  </r>
  <r>
    <s v="E-20260625-2246"/>
    <s v="S-20260625-01"/>
    <x v="66"/>
    <n v="1"/>
    <m/>
    <m/>
    <n v="360"/>
    <n v="0.67"/>
    <s v="km"/>
    <m/>
    <m/>
    <m/>
    <m/>
    <m/>
    <s v="4.2 mph, 5% incline"/>
    <x v="6"/>
    <s v="2026-06-25T14:56:24.650Z"/>
    <x v="9"/>
  </r>
  <r>
    <s v="E-20260625-2247"/>
    <s v="S-20260625-01"/>
    <x v="81"/>
    <n v="1"/>
    <n v="55"/>
    <n v="10"/>
    <m/>
    <m/>
    <m/>
    <n v="3"/>
    <n v="1"/>
    <n v="1"/>
    <s v="2"/>
    <m/>
    <s v="Tempo 3-1-1; RIR 2"/>
    <x v="6"/>
    <s v="2026-06-25T15:01:48.950Z"/>
    <x v="7"/>
  </r>
  <r>
    <s v="E-20260625-2248"/>
    <s v="S-20260625-01"/>
    <x v="81"/>
    <n v="2"/>
    <n v="65"/>
    <n v="10"/>
    <m/>
    <m/>
    <m/>
    <n v="3"/>
    <n v="1"/>
    <n v="1"/>
    <s v="2"/>
    <m/>
    <s v="Tempo 3-1-1; RIR 2"/>
    <x v="6"/>
    <s v="2026-06-25T15:04:38.769Z"/>
    <x v="7"/>
  </r>
  <r>
    <s v="E-20260625-2249"/>
    <s v="S-20260625-01"/>
    <x v="81"/>
    <n v="3"/>
    <n v="75"/>
    <n v="9"/>
    <m/>
    <m/>
    <m/>
    <n v="3"/>
    <n v="1"/>
    <n v="1"/>
    <s v="1-2"/>
    <m/>
    <s v="Tempo 3-1-1; RIR 1-2"/>
    <x v="6"/>
    <s v="2026-06-25T15:07:54.246Z"/>
    <x v="7"/>
  </r>
  <r>
    <s v="E-20260625-2250"/>
    <s v="S-20260625-01"/>
    <x v="34"/>
    <n v="1"/>
    <n v="150"/>
    <n v="8"/>
    <m/>
    <m/>
    <m/>
    <n v="3"/>
    <n v="1"/>
    <n v="1"/>
    <s v="2+"/>
    <m/>
    <s v="Tempo 3-1-1; RIR 2+"/>
    <x v="6"/>
    <s v="2026-06-25T15:10:07.862Z"/>
    <x v="7"/>
  </r>
  <r>
    <s v="E-20260625-2251"/>
    <s v="S-20260625-01"/>
    <x v="34"/>
    <n v="2"/>
    <n v="150"/>
    <n v="8"/>
    <m/>
    <m/>
    <m/>
    <n v="3"/>
    <n v="1"/>
    <n v="1"/>
    <s v="2+"/>
    <m/>
    <s v="Tempo 3-1-1; RIR 2+"/>
    <x v="6"/>
    <s v="2026-06-25T15:12:59.461Z"/>
    <x v="7"/>
  </r>
  <r>
    <s v="E-20260625-2252"/>
    <s v="S-20260625-01"/>
    <x v="34"/>
    <n v="3"/>
    <n v="150"/>
    <n v="9"/>
    <m/>
    <m/>
    <m/>
    <n v="3"/>
    <n v="1"/>
    <n v="1"/>
    <s v="2+"/>
    <m/>
    <s v="Tempo 3-1-1; RIR 2+"/>
    <x v="6"/>
    <s v="2026-06-25T15:16:11.319Z"/>
    <x v="7"/>
  </r>
  <r>
    <s v="E-20260625-2253"/>
    <s v="S-20260625-01"/>
    <x v="39"/>
    <n v="1"/>
    <n v="30"/>
    <m/>
    <n v="12"/>
    <m/>
    <m/>
    <n v="2"/>
    <m/>
    <m/>
    <s v="2"/>
    <m/>
    <s v="Tempo 2-1–1; RIR 2"/>
    <x v="6"/>
    <s v="2026-06-25T15:19:02.492Z"/>
    <x v="7"/>
  </r>
  <r>
    <s v="E-20260625-2254"/>
    <s v="S-20260625-01"/>
    <x v="39"/>
    <n v="2"/>
    <n v="30"/>
    <m/>
    <n v="12"/>
    <m/>
    <m/>
    <n v="2"/>
    <m/>
    <m/>
    <s v="2"/>
    <m/>
    <s v="Tempo 2-1–1; RIR 2"/>
    <x v="6"/>
    <s v="2026-06-25T15:21:56.073Z"/>
    <x v="7"/>
  </r>
  <r>
    <s v="E-20260625-2255"/>
    <s v="S-20260625-01"/>
    <x v="0"/>
    <n v="1"/>
    <n v="150"/>
    <m/>
    <n v="60"/>
    <m/>
    <m/>
    <m/>
    <m/>
    <m/>
    <m/>
    <m/>
    <s v="2 mph, 0.5% incline "/>
    <x v="6"/>
    <s v="2026-06-25T15:26:06.719Z"/>
    <x v="0"/>
  </r>
  <r>
    <s v="E-20260625-2256"/>
    <s v="S-20260625-01"/>
    <x v="0"/>
    <n v="2"/>
    <n v="150"/>
    <m/>
    <n v="54"/>
    <m/>
    <m/>
    <m/>
    <m/>
    <m/>
    <m/>
    <m/>
    <s v="2 mph, 0.5% incline 54/60=0.9"/>
    <x v="6"/>
    <s v="2026-06-25T15:29:20.595Z"/>
    <x v="0"/>
  </r>
  <r>
    <s v="E-20260625-2257"/>
    <s v="S-20260625-01"/>
    <x v="0"/>
    <n v="3"/>
    <n v="150"/>
    <m/>
    <n v="46.2"/>
    <m/>
    <m/>
    <m/>
    <m/>
    <m/>
    <m/>
    <m/>
    <s v="2 mph, 0.5% incline 46/60=0.767"/>
    <x v="6"/>
    <s v="2026-06-25T15:32:13.578Z"/>
    <x v="0"/>
  </r>
  <r>
    <s v="E-20260625-2258"/>
    <s v="S-20260625-01"/>
    <x v="0"/>
    <n v="4"/>
    <n v="150"/>
    <m/>
    <n v="45"/>
    <m/>
    <m/>
    <m/>
    <m/>
    <m/>
    <m/>
    <m/>
    <s v="2 mph, 0.5% incline /60="/>
    <x v="6"/>
    <s v="2026-06-25T15:34:57.100Z"/>
    <x v="0"/>
  </r>
  <r>
    <s v="E-20260625-2259"/>
    <s v="S-20260625-01"/>
    <x v="0"/>
    <n v="5"/>
    <n v="150"/>
    <m/>
    <n v="43.199999999999996"/>
    <m/>
    <m/>
    <m/>
    <m/>
    <m/>
    <m/>
    <m/>
    <s v="Lower back getting a little fatigued but good to go. It’s expected fatigue given the earlier exercises; 2 mph, 0.5% incline /60="/>
    <x v="6"/>
    <s v="2026-06-25T15:38:02.656Z"/>
    <x v="0"/>
  </r>
  <r>
    <s v="E-20260625-2260"/>
    <s v="S-20260625-01"/>
    <x v="68"/>
    <n v="1"/>
    <n v="35"/>
    <n v="8"/>
    <m/>
    <m/>
    <m/>
    <n v="2"/>
    <n v="2"/>
    <n v="2"/>
    <s v="1-2"/>
    <m/>
    <s v="Left side first; tempo 2-2-2; RIR 1-2"/>
    <x v="6"/>
    <s v="2026-06-25T15:42:32.290Z"/>
    <x v="2"/>
  </r>
  <r>
    <s v="E-20260625-2261"/>
    <s v="S-20260625-01"/>
    <x v="68"/>
    <n v="2"/>
    <n v="35"/>
    <n v="7"/>
    <m/>
    <m/>
    <m/>
    <n v="2"/>
    <n v="2"/>
    <n v="2"/>
    <s v="1-2"/>
    <m/>
    <s v="Left side first; tempo 2-2-2; RIR 1-2"/>
    <x v="6"/>
    <s v="2026-06-25T15:45:23.947Z"/>
    <x v="2"/>
  </r>
  <r>
    <s v="E-20260625-2262"/>
    <s v="S-20260625-01"/>
    <x v="68"/>
    <n v="3"/>
    <n v="35"/>
    <n v="6"/>
    <m/>
    <m/>
    <m/>
    <n v="2"/>
    <n v="2"/>
    <n v="2"/>
    <s v="1-2"/>
    <m/>
    <s v="Left side first; tempo 2-2-2; RIR 1-2"/>
    <x v="6"/>
    <s v="2026-06-25T15:47:54.006Z"/>
    <x v="2"/>
  </r>
  <r>
    <s v="E-20260625-2263"/>
    <s v="S-20260625-01"/>
    <x v="68"/>
    <n v="4"/>
    <n v="35"/>
    <n v="6"/>
    <m/>
    <m/>
    <m/>
    <n v="2"/>
    <n v="2"/>
    <n v="2"/>
    <s v="1-2"/>
    <m/>
    <s v="Left side first; tempo 2-2-2; RIR 1-2"/>
    <x v="6"/>
    <s v="2026-06-25T15:50:59.382Z"/>
    <x v="2"/>
  </r>
  <r>
    <s v="E-20260625-2264"/>
    <s v="S-20260625-01"/>
    <x v="80"/>
    <n v="1"/>
    <n v="60"/>
    <n v="10"/>
    <m/>
    <m/>
    <m/>
    <n v="2"/>
    <n v="1"/>
    <n v="2"/>
    <s v="2"/>
    <m/>
    <s v="ROM 90-100 degrees; tempo 2-1-2; RIR 2"/>
    <x v="6"/>
    <s v="2026-06-25T15:53:20.806Z"/>
    <x v="4"/>
  </r>
  <r>
    <s v="E-20260625-2265"/>
    <s v="S-20260625-01"/>
    <x v="80"/>
    <n v="2"/>
    <n v="62.5"/>
    <n v="10"/>
    <m/>
    <m/>
    <m/>
    <n v="2"/>
    <n v="1"/>
    <n v="2"/>
    <s v="2"/>
    <m/>
    <s v="ROM 90-100 degrees; tempo 2-1-2; RIR 2"/>
    <x v="6"/>
    <s v="2026-06-25T15:55:33.164Z"/>
    <x v="4"/>
  </r>
  <r>
    <s v="E-20260625-2266"/>
    <s v="S-20260625-01"/>
    <x v="80"/>
    <n v="3"/>
    <n v="65"/>
    <n v="9"/>
    <m/>
    <m/>
    <m/>
    <n v="2"/>
    <n v="1"/>
    <n v="2"/>
    <s v="1-2"/>
    <m/>
    <s v="ROM 90-100 degrees; tempo 2-1-2; RIR 1-2"/>
    <x v="6"/>
    <s v="2026-06-25T15:57:35.740Z"/>
    <x v="4"/>
  </r>
  <r>
    <s v="E-20260625-2267"/>
    <s v="S-20260625-01"/>
    <x v="80"/>
    <n v="4"/>
    <n v="65"/>
    <n v="7"/>
    <m/>
    <m/>
    <m/>
    <n v="2"/>
    <n v="1"/>
    <n v="2"/>
    <s v="1-2"/>
    <m/>
    <s v="ROM 90-100 degrees; tempo 2-1-2; RIR 1-2"/>
    <x v="6"/>
    <s v="2026-06-25T15:59:53.256Z"/>
    <x v="4"/>
  </r>
  <r>
    <s v="E-20260625-2268"/>
    <s v="S-20260625-01"/>
    <x v="78"/>
    <n v="1"/>
    <n v="50"/>
    <m/>
    <n v="70.199999999999989"/>
    <m/>
    <m/>
    <m/>
    <m/>
    <m/>
    <m/>
    <m/>
    <s v="70/60=1.167"/>
    <x v="6"/>
    <s v="2026-06-25T16:03:43.751Z"/>
    <x v="0"/>
  </r>
  <r>
    <s v="E-20260625-2269"/>
    <s v="S-20260625-01"/>
    <x v="78"/>
    <n v="2"/>
    <n v="50"/>
    <m/>
    <n v="52.8"/>
    <m/>
    <m/>
    <m/>
    <m/>
    <m/>
    <m/>
    <m/>
    <s v="53/60=0.883 right slipping first "/>
    <x v="6"/>
    <s v="2026-06-25T16:05:41.911Z"/>
    <x v="0"/>
  </r>
  <r>
    <s v="E-20260625-2270"/>
    <s v="S-20260625-01"/>
    <x v="78"/>
    <n v="3"/>
    <n v="50"/>
    <m/>
    <n v="45.6"/>
    <m/>
    <m/>
    <m/>
    <m/>
    <m/>
    <m/>
    <m/>
    <s v="      right slipping first "/>
    <x v="6"/>
    <s v="2026-06-25T16:08:56.859Z"/>
    <x v="0"/>
  </r>
  <r>
    <s v="E-20260625-2271"/>
    <s v="S-20260625-01"/>
    <x v="61"/>
    <n v="1"/>
    <n v="0"/>
    <m/>
    <n v="49.8"/>
    <m/>
    <m/>
    <m/>
    <m/>
    <m/>
    <m/>
    <m/>
    <s v="50/60=0.833"/>
    <x v="6"/>
    <s v="2026-06-25T16:10:37.399Z"/>
    <x v="0"/>
  </r>
  <r>
    <s v="E-20260625-2272"/>
    <s v="S-20260625-01"/>
    <x v="61"/>
    <n v="2"/>
    <n v="0"/>
    <m/>
    <n v="45"/>
    <m/>
    <m/>
    <m/>
    <m/>
    <m/>
    <m/>
    <m/>
    <s v="Left slip "/>
    <x v="6"/>
    <s v="2026-06-25T16:12:29.446Z"/>
    <x v="0"/>
  </r>
  <r>
    <s v="E-20260627-2273"/>
    <s v="S-20260627-01"/>
    <x v="66"/>
    <n v="1"/>
    <m/>
    <m/>
    <n v="363"/>
    <n v="0.69"/>
    <s v="km"/>
    <m/>
    <m/>
    <m/>
    <m/>
    <m/>
    <s v="4.3 mph, 5% incline; nostril breathing only"/>
    <x v="6"/>
    <s v="2026-06-27T12:13:39.159Z"/>
    <x v="9"/>
  </r>
  <r>
    <s v="E-20260627-2274"/>
    <s v="S-20260627-01"/>
    <x v="0"/>
    <n v="1"/>
    <n v="150"/>
    <m/>
    <n v="75"/>
    <m/>
    <m/>
    <m/>
    <m/>
    <m/>
    <m/>
    <m/>
    <s v="2 mph, 0.5% incline. Room on the tank"/>
    <x v="6"/>
    <s v="2026-06-27T12:23:02.917Z"/>
    <x v="0"/>
  </r>
  <r>
    <s v="E-20260627-2275"/>
    <s v="S-20260627-01"/>
    <x v="0"/>
    <n v="2"/>
    <n v="150"/>
    <m/>
    <n v="64.800000000000011"/>
    <m/>
    <m/>
    <m/>
    <m/>
    <m/>
    <m/>
    <m/>
    <s v="2 mph, 0.5% incline. 65/60=1.0833"/>
    <x v="6"/>
    <s v="2026-06-27T12:26:42.455Z"/>
    <x v="0"/>
  </r>
  <r>
    <s v="E-20260627-2276"/>
    <s v="S-20260627-01"/>
    <x v="0"/>
    <n v="3"/>
    <n v="150"/>
    <m/>
    <n v="60"/>
    <m/>
    <m/>
    <m/>
    <m/>
    <m/>
    <m/>
    <m/>
    <s v="2 mph, 0.5% incline"/>
    <x v="6"/>
    <s v="2026-06-27T12:30:11.941Z"/>
    <x v="0"/>
  </r>
  <r>
    <s v="E-20260627-2277"/>
    <s v="S-20260627-01"/>
    <x v="0"/>
    <n v="4"/>
    <n v="150"/>
    <m/>
    <n v="49.8"/>
    <m/>
    <m/>
    <m/>
    <m/>
    <m/>
    <m/>
    <m/>
    <s v="2 mph, 0.5% incline"/>
    <x v="6"/>
    <s v="2026-06-27T12:33:15.946Z"/>
    <x v="0"/>
  </r>
  <r>
    <s v="E-20260627-2278"/>
    <s v="S-20260627-01"/>
    <x v="0"/>
    <n v="5"/>
    <n v="150"/>
    <m/>
    <n v="49.8"/>
    <m/>
    <m/>
    <m/>
    <m/>
    <m/>
    <m/>
    <m/>
    <s v="2 mph, 0.5% incline"/>
    <x v="6"/>
    <s v="2026-06-27T12:36:42.368Z"/>
    <x v="0"/>
  </r>
  <r>
    <s v="E-20260627-2279"/>
    <s v="S-20260627-01"/>
    <x v="68"/>
    <n v="1"/>
    <n v="35"/>
    <n v="8"/>
    <m/>
    <m/>
    <m/>
    <n v="2"/>
    <n v="2"/>
    <n v="2"/>
    <s v="1-2"/>
    <m/>
    <s v="Tempo 2-2-2; RIR 1-2; left first"/>
    <x v="6"/>
    <s v="2026-06-27T12:40:19.147Z"/>
    <x v="2"/>
  </r>
  <r>
    <s v="E-20260627-2280"/>
    <s v="S-20260627-01"/>
    <x v="68"/>
    <n v="2"/>
    <n v="35"/>
    <n v="8"/>
    <m/>
    <m/>
    <m/>
    <n v="2"/>
    <n v="2"/>
    <n v="2"/>
    <s v="1-2"/>
    <m/>
    <s v="Tempo 2-2-2; RIR 1-2; left first"/>
    <x v="6"/>
    <s v="2026-06-27T12:43:03.440Z"/>
    <x v="2"/>
  </r>
  <r>
    <s v="E-20260627-2281"/>
    <s v="S-20260627-01"/>
    <x v="68"/>
    <n v="3"/>
    <n v="35"/>
    <n v="6"/>
    <m/>
    <m/>
    <m/>
    <n v="2"/>
    <n v="2"/>
    <n v="2"/>
    <s v="1"/>
    <m/>
    <s v="Tempo 2-2-2; RIR 1; left contraction failed first on 6 but got a good squeeze ROM"/>
    <x v="6"/>
    <s v="2026-06-27T12:46:31.592Z"/>
    <x v="2"/>
  </r>
  <r>
    <s v="E-20260627-2282"/>
    <s v="S-20260627-01"/>
    <x v="68"/>
    <n v="4"/>
    <n v="35"/>
    <n v="6"/>
    <m/>
    <m/>
    <m/>
    <n v="2"/>
    <n v="2"/>
    <n v="2"/>
    <s v="1"/>
    <m/>
    <s v="Tempo 2-2-2; RIR 1; left contraction failed first on 6 but got a good squeeze ROM"/>
    <x v="6"/>
    <s v="2026-06-27T12:49:35.219Z"/>
    <x v="2"/>
  </r>
  <r>
    <s v="E-20260627-2283"/>
    <s v="S-20260627-01"/>
    <x v="38"/>
    <n v="1"/>
    <n v="20"/>
    <n v="12"/>
    <m/>
    <m/>
    <m/>
    <n v="3"/>
    <n v="1"/>
    <n v="3"/>
    <s v="2"/>
    <m/>
    <s v="Tempo 3-1-3; RIR 2"/>
    <x v="6"/>
    <s v="2026-06-27T12:52:36.618Z"/>
    <x v="4"/>
  </r>
  <r>
    <s v="E-20260627-2284"/>
    <s v="S-20260627-01"/>
    <x v="38"/>
    <n v="2"/>
    <n v="20"/>
    <n v="12"/>
    <m/>
    <m/>
    <m/>
    <n v="3"/>
    <n v="1"/>
    <n v="3"/>
    <s v="1-2"/>
    <m/>
    <s v="Tempo 3-1-3; RIR 1-2"/>
    <x v="6"/>
    <s v="2026-06-27T12:56:00.163Z"/>
    <x v="4"/>
  </r>
  <r>
    <s v="E-20260627-2285"/>
    <s v="S-20260627-01"/>
    <x v="38"/>
    <n v="3"/>
    <n v="22.5"/>
    <n v="10"/>
    <m/>
    <m/>
    <m/>
    <n v="3"/>
    <n v="1"/>
    <n v="3"/>
    <s v="1"/>
    <m/>
    <s v="Tempo 3-1-3; RIR 1"/>
    <x v="6"/>
    <s v="2026-06-27T12:59:16.877Z"/>
    <x v="4"/>
  </r>
  <r>
    <s v="E-20260627-2286"/>
    <s v="S-20260627-01"/>
    <x v="38"/>
    <n v="4"/>
    <n v="22.5"/>
    <n v="9"/>
    <m/>
    <m/>
    <m/>
    <n v="3"/>
    <n v="1"/>
    <n v="3"/>
    <s v="0-1"/>
    <m/>
    <s v="Tempo 3-1-3; RIR 0-1"/>
    <x v="6"/>
    <s v="2026-06-27T13:02:23.672Z"/>
    <x v="4"/>
  </r>
  <r>
    <s v="E-20260627-2287"/>
    <s v="S-20260627-01"/>
    <x v="80"/>
    <n v="1"/>
    <n v="60"/>
    <n v="10"/>
    <m/>
    <m/>
    <m/>
    <n v="2"/>
    <n v="1"/>
    <n v="2"/>
    <s v="2"/>
    <m/>
    <s v="Tempo 2-1-2; RIR 2"/>
    <x v="6"/>
    <s v="2026-06-27T13:04:30.073Z"/>
    <x v="4"/>
  </r>
  <r>
    <s v="E-20260627-2288"/>
    <s v="S-20260627-01"/>
    <x v="80"/>
    <n v="2"/>
    <n v="60"/>
    <n v="9"/>
    <m/>
    <m/>
    <m/>
    <n v="2"/>
    <n v="1"/>
    <n v="2"/>
    <s v="1-2"/>
    <m/>
    <s v="Tempo 2-1-2; RIR 1-2"/>
    <x v="6"/>
    <s v="2026-06-27T13:06:24.047Z"/>
    <x v="4"/>
  </r>
  <r>
    <s v="E-20260627-2289"/>
    <s v="S-20260627-01"/>
    <x v="80"/>
    <n v="3"/>
    <n v="65"/>
    <n v="7"/>
    <m/>
    <m/>
    <m/>
    <n v="2"/>
    <n v="1"/>
    <n v="2"/>
    <s v="1"/>
    <m/>
    <s v="Tempo 2-1-2; RIR 1"/>
    <x v="6"/>
    <s v="2026-06-27T13:08:18.328Z"/>
    <x v="4"/>
  </r>
  <r>
    <s v="E-20260627-2290"/>
    <s v="S-20260627-01"/>
    <x v="80"/>
    <n v="4"/>
    <n v="65"/>
    <n v="6.5"/>
    <m/>
    <m/>
    <m/>
    <n v="2"/>
    <n v="1"/>
    <n v="2"/>
    <s v="1"/>
    <m/>
    <s v="Tempo 2-1-2; RIR 1"/>
    <x v="6"/>
    <s v="2026-06-27T13:09:59.926Z"/>
    <x v="4"/>
  </r>
  <r>
    <s v="E-20260627-2291"/>
    <s v="S-20260627-01"/>
    <x v="82"/>
    <n v="1"/>
    <n v="25"/>
    <n v="12"/>
    <m/>
    <m/>
    <m/>
    <n v="2"/>
    <n v="2"/>
    <n v="2"/>
    <s v="2"/>
    <m/>
    <s v="Tempo 2-2-2; RIR 2"/>
    <x v="6"/>
    <s v="2026-06-27T13:13:28.701Z"/>
    <x v="2"/>
  </r>
  <r>
    <s v="E-20260627-2292"/>
    <s v="S-20260627-01"/>
    <x v="82"/>
    <n v="2"/>
    <n v="30"/>
    <n v="9"/>
    <m/>
    <m/>
    <m/>
    <n v="2"/>
    <n v="1"/>
    <n v="2"/>
    <s v="1-2"/>
    <m/>
    <s v="Tempo 2-1-2; RIR 1-2"/>
    <x v="6"/>
    <s v="2026-06-27T13:16:31.253Z"/>
    <x v="2"/>
  </r>
  <r>
    <s v="E-20260627-2293"/>
    <s v="S-20260627-01"/>
    <x v="82"/>
    <n v="3"/>
    <n v="30"/>
    <n v="7"/>
    <m/>
    <m/>
    <m/>
    <n v="2"/>
    <n v="1"/>
    <n v="2"/>
    <s v="1"/>
    <m/>
    <s v="Tempo 2-1-2; RIR 1"/>
    <x v="6"/>
    <s v="2026-06-27T13:19:06.895Z"/>
    <x v="2"/>
  </r>
  <r>
    <s v="E-20260627-2294"/>
    <s v="S-20260627-01"/>
    <x v="78"/>
    <n v="1"/>
    <n v="50"/>
    <m/>
    <n v="73.2"/>
    <m/>
    <m/>
    <m/>
    <m/>
    <m/>
    <m/>
    <m/>
    <s v="73/60=1.217"/>
    <x v="6"/>
    <s v="2026-06-27T13:22:25.370Z"/>
    <x v="0"/>
  </r>
  <r>
    <s v="E-20260627-2295"/>
    <s v="S-20260627-01"/>
    <x v="78"/>
    <n v="2"/>
    <n v="50"/>
    <m/>
    <n v="58.8"/>
    <m/>
    <m/>
    <m/>
    <m/>
    <m/>
    <m/>
    <m/>
    <s v="59/60=0.983 left slipped first"/>
    <x v="6"/>
    <s v="2026-06-27T13:24:38.583Z"/>
    <x v="0"/>
  </r>
  <r>
    <s v="E-20260627-2296"/>
    <s v="S-20260627-01"/>
    <x v="78"/>
    <n v="3"/>
    <n v="50"/>
    <m/>
    <n v="46.800000000000004"/>
    <m/>
    <m/>
    <m/>
    <m/>
    <m/>
    <m/>
    <m/>
    <s v="47/60=0.783"/>
    <x v="6"/>
    <s v="2026-06-27T13:27:31.892Z"/>
    <x v="0"/>
  </r>
  <r>
    <s v="E-20260627-2297"/>
    <s v="S-20260627-01"/>
    <x v="61"/>
    <n v="1"/>
    <n v="0"/>
    <m/>
    <n v="55.2"/>
    <m/>
    <m/>
    <m/>
    <m/>
    <m/>
    <m/>
    <m/>
    <s v="55/60=0.917"/>
    <x v="6"/>
    <s v="2026-06-27T13:29:45.163Z"/>
    <x v="0"/>
  </r>
  <r>
    <s v="E-20260627-2298"/>
    <s v="S-20260627-01"/>
    <x v="61"/>
    <n v="2"/>
    <n v="0"/>
    <m/>
    <n v="49.8"/>
    <m/>
    <m/>
    <m/>
    <m/>
    <m/>
    <m/>
    <m/>
    <m/>
    <x v="6"/>
    <s v="2026-06-27T13:32:03.932Z"/>
    <x v="0"/>
  </r>
  <r>
    <s v="E-20260627-2299"/>
    <s v="S-20260627-01"/>
    <x v="32"/>
    <n v="1"/>
    <m/>
    <m/>
    <n v="463"/>
    <n v="2"/>
    <s v="km"/>
    <m/>
    <m/>
    <m/>
    <m/>
    <m/>
    <s v="Capacity finish "/>
    <x v="6"/>
    <s v="2026-06-27T13:42:47.023Z"/>
    <x v="1"/>
  </r>
  <r>
    <s v="E-20260629-2300"/>
    <s v="S-20260629-01"/>
    <x v="66"/>
    <n v="1"/>
    <m/>
    <m/>
    <n v="363"/>
    <n v="0.69"/>
    <s v="km"/>
    <m/>
    <m/>
    <m/>
    <m/>
    <m/>
    <s v="4.3 mph; 5% incline"/>
    <x v="6"/>
    <s v="2026-06-29T13:52:58.855Z"/>
    <x v="9"/>
  </r>
  <r>
    <s v="E-20260629-2301"/>
    <s v="S-20260629-01"/>
    <x v="67"/>
    <n v="1"/>
    <n v="0"/>
    <n v="15"/>
    <m/>
    <m/>
    <m/>
    <m/>
    <m/>
    <m/>
    <m/>
    <m/>
    <m/>
    <x v="6"/>
    <s v="2026-06-29T14:02:26.401Z"/>
    <x v="5"/>
  </r>
  <r>
    <s v="E-20260629-2302"/>
    <s v="S-20260629-01"/>
    <x v="67"/>
    <n v="2"/>
    <n v="0"/>
    <n v="15"/>
    <m/>
    <m/>
    <m/>
    <m/>
    <m/>
    <m/>
    <m/>
    <m/>
    <m/>
    <x v="6"/>
    <s v="2026-06-29T14:02:27.628Z"/>
    <x v="5"/>
  </r>
  <r>
    <s v="E-20260629-2303"/>
    <s v="S-20260629-01"/>
    <x v="52"/>
    <n v="1"/>
    <n v="0"/>
    <n v="8"/>
    <m/>
    <m/>
    <m/>
    <m/>
    <m/>
    <m/>
    <m/>
    <m/>
    <m/>
    <x v="6"/>
    <s v="2026-06-29T14:02:29.581Z"/>
    <x v="5"/>
  </r>
  <r>
    <s v="E-20260629-2304"/>
    <s v="S-20260629-01"/>
    <x v="52"/>
    <n v="2"/>
    <n v="0"/>
    <n v="8"/>
    <m/>
    <m/>
    <m/>
    <m/>
    <m/>
    <m/>
    <m/>
    <m/>
    <m/>
    <x v="6"/>
    <s v="2026-06-29T14:02:30.271Z"/>
    <x v="5"/>
  </r>
  <r>
    <s v="E-20260629-2305"/>
    <s v="S-20260629-01"/>
    <x v="0"/>
    <n v="1"/>
    <n v="150"/>
    <m/>
    <n v="70.199999999999989"/>
    <m/>
    <m/>
    <m/>
    <m/>
    <m/>
    <m/>
    <m/>
    <s v="70/60=1.167"/>
    <x v="6"/>
    <s v="2026-06-29T14:04:47.707Z"/>
    <x v="0"/>
  </r>
  <r>
    <s v="E-20260629-2306"/>
    <s v="S-20260629-01"/>
    <x v="0"/>
    <n v="2"/>
    <n v="150"/>
    <m/>
    <n v="64.800000000000011"/>
    <m/>
    <m/>
    <m/>
    <m/>
    <m/>
    <m/>
    <m/>
    <m/>
    <x v="6"/>
    <s v="2026-06-29T14:08:06.513Z"/>
    <x v="0"/>
  </r>
  <r>
    <s v="E-20260629-2307"/>
    <s v="S-20260629-01"/>
    <x v="0"/>
    <n v="3"/>
    <n v="150"/>
    <m/>
    <n v="55.2"/>
    <m/>
    <m/>
    <m/>
    <m/>
    <m/>
    <m/>
    <m/>
    <s v="55/60=0.917"/>
    <x v="6"/>
    <s v="2026-06-29T14:11:31.165Z"/>
    <x v="0"/>
  </r>
  <r>
    <s v="E-20260629-2308"/>
    <s v="S-20260629-01"/>
    <x v="0"/>
    <n v="4"/>
    <n v="150"/>
    <m/>
    <n v="52.2"/>
    <m/>
    <m/>
    <m/>
    <m/>
    <m/>
    <m/>
    <m/>
    <s v="52/60=0.867"/>
    <x v="6"/>
    <s v="2026-06-29T14:14:59.201Z"/>
    <x v="0"/>
  </r>
  <r>
    <s v="E-20260629-2309"/>
    <s v="S-20260629-01"/>
    <x v="0"/>
    <n v="5"/>
    <n v="150"/>
    <m/>
    <n v="49.8"/>
    <m/>
    <m/>
    <m/>
    <m/>
    <m/>
    <m/>
    <m/>
    <s v="50/60=0.833"/>
    <x v="6"/>
    <s v="2026-06-29T14:18:08.946Z"/>
    <x v="0"/>
  </r>
  <r>
    <s v="E-20260629-2310"/>
    <s v="S-20260629-01"/>
    <x v="84"/>
    <n v="1"/>
    <n v="140"/>
    <n v="8"/>
    <m/>
    <m/>
    <m/>
    <n v="2"/>
    <n v="1"/>
    <n v="2"/>
    <s v="2"/>
    <m/>
    <s v="Machine says “starting resistance is 25 lbs” but I added 70 lbs per arm; tempo 2-1-2; RIR 2"/>
    <x v="6"/>
    <s v="2026-06-29T14:26:58.723Z"/>
    <x v="1"/>
  </r>
  <r>
    <s v="E-20260629-2311"/>
    <s v="S-20260629-01"/>
    <x v="84"/>
    <n v="2"/>
    <n v="160"/>
    <n v="7"/>
    <m/>
    <m/>
    <m/>
    <n v="2"/>
    <n v="1"/>
    <n v="2"/>
    <s v="1-2"/>
    <m/>
    <s v="80 lbs per arm; tempo 2-1-2; RIR 1-2; difficult. "/>
    <x v="6"/>
    <s v="2026-06-29T14:28:45.603Z"/>
    <x v="1"/>
  </r>
  <r>
    <s v="E-20260629-2312"/>
    <s v="S-20260629-01"/>
    <x v="84"/>
    <n v="3"/>
    <n v="160"/>
    <n v="6"/>
    <m/>
    <m/>
    <m/>
    <n v="2"/>
    <n v="1"/>
    <n v="2"/>
    <s v="1-2"/>
    <m/>
    <s v="80 lbs per arm; tempo 2-1-2; RIR 1-2; difficult. "/>
    <x v="6"/>
    <s v="2026-06-29T14:30:42.009Z"/>
    <x v="1"/>
  </r>
  <r>
    <s v="E-20260629-2313"/>
    <s v="S-20260629-01"/>
    <x v="84"/>
    <n v="4"/>
    <n v="160"/>
    <n v="5"/>
    <m/>
    <m/>
    <m/>
    <n v="2"/>
    <n v="1"/>
    <n v="2"/>
    <s v="2"/>
    <m/>
    <s v="Machine says “starting resistance is 25 lbs” but I added 70 lbs per arm; tempo 2-1-2; RIR 2"/>
    <x v="6"/>
    <s v="2026-06-29T14:34:04.783Z"/>
    <x v="1"/>
  </r>
  <r>
    <s v="E-20260629-2314"/>
    <s v="S-20260629-01"/>
    <x v="1"/>
    <n v="1"/>
    <n v="0"/>
    <n v="8"/>
    <m/>
    <m/>
    <m/>
    <n v="2"/>
    <n v="2"/>
    <n v="1"/>
    <s v="1-2"/>
    <m/>
    <s v="Tempo 2-2-1; RIR 1-2; feet elevated "/>
    <x v="6"/>
    <s v="2026-06-29T14:35:48.914Z"/>
    <x v="1"/>
  </r>
  <r>
    <s v="E-20260629-2315"/>
    <s v="S-20260629-01"/>
    <x v="1"/>
    <n v="2"/>
    <n v="0"/>
    <n v="8"/>
    <m/>
    <m/>
    <m/>
    <n v="2"/>
    <n v="2"/>
    <n v="1"/>
    <s v="1-2"/>
    <m/>
    <s v="Tempo 2-2-1; RIR 1-2; feet elevated "/>
    <x v="6"/>
    <s v="2026-06-29T14:37:45.974Z"/>
    <x v="1"/>
  </r>
  <r>
    <s v="E-20260629-2316"/>
    <s v="S-20260629-01"/>
    <x v="1"/>
    <n v="3"/>
    <n v="0"/>
    <n v="8"/>
    <m/>
    <m/>
    <m/>
    <n v="2"/>
    <n v="2"/>
    <n v="1"/>
    <s v="1-2"/>
    <m/>
    <s v="Tempo 2-2-1; RIR 1-2; feet elevated "/>
    <x v="6"/>
    <s v="2026-06-29T14:39:40.175Z"/>
    <x v="1"/>
  </r>
  <r>
    <s v="E-20260629-2317"/>
    <s v="S-20260629-01"/>
    <x v="68"/>
    <n v="1"/>
    <n v="35"/>
    <n v="5"/>
    <m/>
    <m/>
    <m/>
    <m/>
    <m/>
    <m/>
    <m/>
    <m/>
    <s v="Yikes. Maybe too quick a transition from body rows to curls but the lactic acid build up is more today. "/>
    <x v="6"/>
    <s v="2026-06-29T14:42:05.351Z"/>
    <x v="2"/>
  </r>
  <r>
    <s v="E-20260629-2318"/>
    <s v="S-20260629-01"/>
    <x v="68"/>
    <n v="2"/>
    <n v="35"/>
    <n v="5"/>
    <m/>
    <m/>
    <m/>
    <m/>
    <n v="2"/>
    <n v="2"/>
    <s v="1-2"/>
    <m/>
    <s v="Tempo controlled 2-2-2; RIR 1-2; is this a regression? Feels good but the reps aren’t there today"/>
    <x v="6"/>
    <s v="2026-06-29T14:45:18.190Z"/>
    <x v="2"/>
  </r>
  <r>
    <s v="E-20260629-2319"/>
    <s v="S-20260629-01"/>
    <x v="68"/>
    <n v="3"/>
    <n v="35"/>
    <n v="5"/>
    <m/>
    <m/>
    <m/>
    <m/>
    <n v="2"/>
    <n v="2"/>
    <s v="1-2"/>
    <m/>
    <s v="Tempo controlled 2-2-2; RIR 1-2; is this a regression? Feels good but the reps aren’t there today"/>
    <x v="6"/>
    <s v="2026-06-29T14:47:47.456Z"/>
    <x v="2"/>
  </r>
  <r>
    <s v="E-20260629-2320"/>
    <s v="S-20260629-01"/>
    <x v="68"/>
    <n v="4"/>
    <n v="35"/>
    <n v="5"/>
    <m/>
    <m/>
    <m/>
    <m/>
    <n v="2"/>
    <n v="2"/>
    <s v="1-2"/>
    <m/>
    <s v="Tempo controlled 2-2-2; RIR 1-2; is this a regression? Feels good but the reps aren’t there today"/>
    <x v="6"/>
    <s v="2026-06-29T14:50:31.044Z"/>
    <x v="2"/>
  </r>
  <r>
    <s v="E-20260629-2321"/>
    <s v="S-20260629-01"/>
    <x v="38"/>
    <n v="1"/>
    <n v="20"/>
    <n v="12"/>
    <m/>
    <m/>
    <m/>
    <n v="3"/>
    <n v="1"/>
    <n v="3"/>
    <s v="2"/>
    <m/>
    <s v="Tempo 3-1-3; RIR 2"/>
    <x v="6"/>
    <s v="2026-06-29T14:53:35.441Z"/>
    <x v="4"/>
  </r>
  <r>
    <s v="E-20260629-2322"/>
    <s v="S-20260629-01"/>
    <x v="38"/>
    <n v="2"/>
    <n v="25"/>
    <n v="10"/>
    <m/>
    <m/>
    <m/>
    <n v="3"/>
    <n v="1"/>
    <n v="3"/>
    <s v="1-2"/>
    <m/>
    <s v="Tempo 3-1-3; RIR 1-2; ego lift"/>
    <x v="6"/>
    <s v="2026-06-29T14:57:02.774Z"/>
    <x v="4"/>
  </r>
  <r>
    <s v="E-20260629-2323"/>
    <s v="S-20260629-01"/>
    <x v="38"/>
    <n v="3"/>
    <n v="22.5"/>
    <n v="11"/>
    <m/>
    <m/>
    <m/>
    <n v="3"/>
    <n v="1"/>
    <n v="3"/>
    <s v="1-2"/>
    <m/>
    <s v="Tempo 3-1-3; RIR 1-2; "/>
    <x v="6"/>
    <s v="2026-06-29T15:00:22.853Z"/>
    <x v="4"/>
  </r>
  <r>
    <s v="E-20260629-2324"/>
    <s v="S-20260629-01"/>
    <x v="38"/>
    <n v="4"/>
    <n v="22.5"/>
    <n v="10"/>
    <m/>
    <m/>
    <m/>
    <n v="3"/>
    <n v="1"/>
    <n v="3"/>
    <s v="1-2"/>
    <m/>
    <s v="Tempo 3-1-3; RIR 1-2; "/>
    <x v="6"/>
    <s v="2026-06-29T15:04:56.236Z"/>
    <x v="4"/>
  </r>
  <r>
    <s v="E-20260629-2325"/>
    <s v="S-20260629-01"/>
    <x v="78"/>
    <n v="1"/>
    <n v="50"/>
    <m/>
    <n v="73.8"/>
    <m/>
    <m/>
    <m/>
    <m/>
    <m/>
    <m/>
    <m/>
    <s v="74/60=1.233; fyi Coach I’m holding / pinching both simultaneously "/>
    <x v="6"/>
    <s v="2026-06-29T15:07:43.706Z"/>
    <x v="0"/>
  </r>
  <r>
    <s v="E-20260629-2326"/>
    <s v="S-20260629-01"/>
    <x v="78"/>
    <n v="2"/>
    <n v="50"/>
    <m/>
    <n v="61.800000000000004"/>
    <m/>
    <m/>
    <m/>
    <m/>
    <m/>
    <m/>
    <m/>
    <s v="62/60=1.0333"/>
    <x v="6"/>
    <s v="2026-06-29T15:10:20.114Z"/>
    <x v="0"/>
  </r>
  <r>
    <s v="E-20260629-2327"/>
    <s v="S-20260629-01"/>
    <x v="78"/>
    <n v="3"/>
    <n v="50"/>
    <m/>
    <n v="52.2"/>
    <m/>
    <m/>
    <m/>
    <m/>
    <m/>
    <m/>
    <m/>
    <s v="52/60=0.867"/>
    <x v="6"/>
    <s v="2026-06-29T15:13:03.834Z"/>
    <x v="0"/>
  </r>
  <r>
    <s v="E-20260629-2328"/>
    <s v="S-20260629-01"/>
    <x v="61"/>
    <n v="1"/>
    <n v="0"/>
    <m/>
    <n v="54"/>
    <m/>
    <m/>
    <m/>
    <m/>
    <m/>
    <m/>
    <m/>
    <m/>
    <x v="6"/>
    <s v="2026-06-29T15:15:20.466Z"/>
    <x v="0"/>
  </r>
  <r>
    <s v="E-20260629-2329"/>
    <s v="S-20260629-01"/>
    <x v="61"/>
    <n v="2"/>
    <n v="0"/>
    <m/>
    <n v="54"/>
    <m/>
    <m/>
    <m/>
    <m/>
    <m/>
    <m/>
    <m/>
    <m/>
    <x v="6"/>
    <s v="2026-06-29T15:17:31.251Z"/>
    <x v="0"/>
  </r>
  <r>
    <s v="E-20260629-2330"/>
    <s v="S-20260629-01"/>
    <x v="32"/>
    <n v="1"/>
    <m/>
    <m/>
    <n v="470"/>
    <n v="2"/>
    <s v="km"/>
    <m/>
    <m/>
    <m/>
    <m/>
    <m/>
    <s v="Capacity finish "/>
    <x v="6"/>
    <s v="2026-06-29T15:28:14.027Z"/>
    <x v="1"/>
  </r>
  <r>
    <s v="E-20260630-2331"/>
    <s v="S-20260630-01"/>
    <x v="66"/>
    <n v="1"/>
    <m/>
    <m/>
    <n v="360"/>
    <n v="0.68"/>
    <s v="km"/>
    <m/>
    <m/>
    <m/>
    <m/>
    <m/>
    <s v="4.3 mph, 5% incline"/>
    <x v="6"/>
    <s v="2026-06-30T17:20:30.417Z"/>
    <x v="9"/>
  </r>
  <r>
    <s v="E-20260630-2332"/>
    <s v="S-20260630-01"/>
    <x v="67"/>
    <n v="1"/>
    <n v="0"/>
    <n v="12"/>
    <m/>
    <m/>
    <m/>
    <m/>
    <m/>
    <m/>
    <m/>
    <m/>
    <m/>
    <x v="6"/>
    <s v="2026-06-30T17:25:22.643Z"/>
    <x v="5"/>
  </r>
  <r>
    <s v="E-20260630-2333"/>
    <s v="S-20260630-01"/>
    <x v="67"/>
    <n v="2"/>
    <n v="0"/>
    <n v="12"/>
    <m/>
    <m/>
    <m/>
    <m/>
    <m/>
    <m/>
    <m/>
    <m/>
    <m/>
    <x v="6"/>
    <s v="2026-06-30T17:25:23.249Z"/>
    <x v="5"/>
  </r>
  <r>
    <s v="E-20260630-2334"/>
    <s v="S-20260630-01"/>
    <x v="52"/>
    <n v="1"/>
    <n v="0"/>
    <n v="8"/>
    <m/>
    <m/>
    <m/>
    <m/>
    <m/>
    <m/>
    <m/>
    <m/>
    <m/>
    <x v="6"/>
    <s v="2026-06-30T17:25:25.102Z"/>
    <x v="5"/>
  </r>
  <r>
    <s v="E-20260630-2335"/>
    <s v="S-20260630-01"/>
    <x v="52"/>
    <n v="2"/>
    <n v="0"/>
    <n v="8"/>
    <m/>
    <m/>
    <m/>
    <m/>
    <m/>
    <m/>
    <m/>
    <m/>
    <m/>
    <x v="6"/>
    <s v="2026-06-30T17:25:25.687Z"/>
    <x v="5"/>
  </r>
  <r>
    <s v="E-20260630-2336"/>
    <s v="S-20260630-01"/>
    <x v="69"/>
    <n v="1"/>
    <n v="130"/>
    <n v="8"/>
    <m/>
    <m/>
    <m/>
    <n v="3"/>
    <n v="1"/>
    <n v="1"/>
    <s v="2"/>
    <m/>
    <s v="Tempo 3-1-1; RIR 2"/>
    <x v="6"/>
    <s v="2026-06-30T17:29:06.577Z"/>
    <x v="3"/>
  </r>
  <r>
    <s v="E-20260630-2337"/>
    <s v="S-20260630-01"/>
    <x v="69"/>
    <n v="2"/>
    <n v="140"/>
    <n v="8"/>
    <m/>
    <m/>
    <m/>
    <n v="3"/>
    <n v="1"/>
    <n v="1"/>
    <s v="2"/>
    <m/>
    <s v="Tempo 3-1-1; RIR 2"/>
    <x v="6"/>
    <s v="2026-06-30T17:33:52.210Z"/>
    <x v="3"/>
  </r>
  <r>
    <s v="E-20260630-2338"/>
    <s v="S-20260630-01"/>
    <x v="69"/>
    <n v="3"/>
    <n v="150"/>
    <n v="6.5"/>
    <m/>
    <m/>
    <m/>
    <n v="3"/>
    <n v="1"/>
    <n v="1"/>
    <s v="1-2"/>
    <m/>
    <s v="Tempo 3-1-1; RIR 1-2; I thought we were doing an overload. Had to farmer carry the dbs a good 30 sec walk to get to the right bench, so will push through 75s per hand. Let’s go!! 🙌"/>
    <x v="6"/>
    <s v="2026-06-30T17:37:31.715Z"/>
    <x v="3"/>
  </r>
  <r>
    <s v="E-20260630-2339"/>
    <s v="S-20260630-01"/>
    <x v="69"/>
    <n v="4"/>
    <n v="150"/>
    <n v="5"/>
    <m/>
    <m/>
    <m/>
    <n v="3"/>
    <n v="1"/>
    <n v="1"/>
    <s v="1-2"/>
    <m/>
    <s v="Tempo 3-1-1; RIR 1-2; I thought we were doing an overload. Had to farmer carry the dbs a good 30 sec walk to get to the right bench, so will push through 75s per hand. Let’s go!! 🙌"/>
    <x v="6"/>
    <s v="2026-06-30T17:40:42.993Z"/>
    <x v="3"/>
  </r>
  <r>
    <s v="E-20260630-2340"/>
    <s v="S-20260630-01"/>
    <x v="79"/>
    <n v="1"/>
    <n v="110"/>
    <n v="12"/>
    <m/>
    <m/>
    <m/>
    <n v="2"/>
    <n v="1"/>
    <n v="2"/>
    <s v="1-2"/>
    <m/>
    <s v="Tempo 2-1-2; RIR 1-2; Precor - Chest Press machine; seat at 3, Little bit different machine chest press. Has a foot pedal to help get the handles in a safer shoulder starting point "/>
    <x v="6"/>
    <s v="2026-06-30T17:45:31.103Z"/>
    <x v="3"/>
  </r>
  <r>
    <s v="E-20260630-2341"/>
    <s v="S-20260630-01"/>
    <x v="79"/>
    <n v="2"/>
    <n v="115"/>
    <n v="12"/>
    <m/>
    <m/>
    <m/>
    <n v="2"/>
    <n v="1"/>
    <n v="2"/>
    <s v="1-2"/>
    <m/>
    <s v="Tempo 2-1-2; RIR 1-2; seat at 3, Little bit different machine chest press. Has a foot pedal to help get the handles in a safer shoulder starting point "/>
    <x v="6"/>
    <s v="2026-06-30T17:47:27.314Z"/>
    <x v="3"/>
  </r>
  <r>
    <s v="E-20260630-2342"/>
    <s v="S-20260630-01"/>
    <x v="79"/>
    <n v="3"/>
    <n v="120"/>
    <n v="11"/>
    <m/>
    <m/>
    <m/>
    <n v="2"/>
    <n v="1"/>
    <n v="2"/>
    <s v="1"/>
    <m/>
    <s v="Tempo 2-1-2; RIR 1; Precor - Chest Press machine; seat at 3, Little bit different machine chest press. Has a foot pedal to help get the handles in a safer shoulder starting point "/>
    <x v="6"/>
    <s v="2026-06-30T17:50:37.189Z"/>
    <x v="3"/>
  </r>
  <r>
    <s v="E-20260630-2343"/>
    <s v="S-20260630-01"/>
    <x v="79"/>
    <n v="4"/>
    <n v="125"/>
    <n v="9"/>
    <m/>
    <m/>
    <m/>
    <n v="2"/>
    <n v="1"/>
    <n v="2"/>
    <s v="1"/>
    <m/>
    <s v="Tempo 2-1-2; RIR 1; Precor - Chest Press machine; seat at 3, Little bit different machine chest press. Has a foot pedal to help get the handles in a safer shoulder starting point "/>
    <x v="6"/>
    <s v="2026-06-30T17:53:30.221Z"/>
    <x v="3"/>
  </r>
  <r>
    <s v="E-20260630-2344"/>
    <s v="S-20260630-01"/>
    <x v="59"/>
    <n v="1"/>
    <n v="12.5"/>
    <n v="12"/>
    <m/>
    <m/>
    <m/>
    <m/>
    <m/>
    <m/>
    <m/>
    <m/>
    <s v="Warm up. No padded cuff today"/>
    <x v="6"/>
    <s v="2026-06-30T17:57:48.405Z"/>
    <x v="3"/>
  </r>
  <r>
    <s v="E-20260630-2345"/>
    <s v="S-20260630-01"/>
    <x v="59"/>
    <n v="2"/>
    <n v="22.5"/>
    <n v="15"/>
    <m/>
    <m/>
    <m/>
    <n v="2"/>
    <n v="2"/>
    <n v="2"/>
    <s v="2"/>
    <m/>
    <s v="Working set. Tempo 2-2-2; RIR 2; No padded cuff today"/>
    <x v="6"/>
    <s v="2026-06-30T18:03:08.780Z"/>
    <x v="3"/>
  </r>
  <r>
    <s v="E-20260630-2346"/>
    <s v="S-20260630-01"/>
    <x v="59"/>
    <n v="3"/>
    <n v="27.5"/>
    <n v="15"/>
    <m/>
    <m/>
    <m/>
    <n v="2"/>
    <n v="2"/>
    <n v="2"/>
    <s v="1-2"/>
    <m/>
    <s v="Tempo 2-2-2; RIR 1-2; Working set. No padded cuff today"/>
    <x v="6"/>
    <s v="2026-06-30T18:07:13.625Z"/>
    <x v="3"/>
  </r>
  <r>
    <s v="E-20260630-2347"/>
    <s v="S-20260630-01"/>
    <x v="59"/>
    <n v="4"/>
    <n v="32.5"/>
    <n v="12"/>
    <m/>
    <m/>
    <m/>
    <n v="2"/>
    <n v="2"/>
    <n v="2"/>
    <s v="1-2"/>
    <m/>
    <s v="Working set. Tempo 2-2-2; RIR 1-2; No padded cuff today"/>
    <x v="6"/>
    <s v="2026-06-30T18:11:34.259Z"/>
    <x v="3"/>
  </r>
  <r>
    <s v="E-20260630-2348"/>
    <s v="S-20260630-01"/>
    <x v="38"/>
    <n v="1"/>
    <n v="20"/>
    <n v="12"/>
    <m/>
    <m/>
    <m/>
    <n v="3"/>
    <n v="1"/>
    <n v="3"/>
    <s v="1-2"/>
    <m/>
    <s v="Tempo 3-1-3: RIR 1-2; left fatigued at 11"/>
    <x v="6"/>
    <s v="2026-06-30T18:16:20.900Z"/>
    <x v="4"/>
  </r>
  <r>
    <s v="E-20260630-2349"/>
    <s v="S-20260630-01"/>
    <x v="38"/>
    <n v="2"/>
    <n v="22.5"/>
    <n v="12"/>
    <m/>
    <m/>
    <m/>
    <n v="3"/>
    <n v="1"/>
    <n v="3"/>
    <s v="1"/>
    <m/>
    <s v="Tempo 3-1-3: RIR 1; left fatigued at 11"/>
    <x v="6"/>
    <s v="2026-06-30T18:19:51.821Z"/>
    <x v="4"/>
  </r>
  <r>
    <s v="E-20260630-2350"/>
    <s v="S-20260630-01"/>
    <x v="38"/>
    <n v="3"/>
    <n v="22.5"/>
    <n v="10"/>
    <m/>
    <m/>
    <m/>
    <n v="3"/>
    <n v="1"/>
    <n v="3"/>
    <s v="1"/>
    <m/>
    <s v="Tempo 3-1-3: RIR 1; left fatigued at 11"/>
    <x v="6"/>
    <s v="2026-06-30T18:23:20.978Z"/>
    <x v="4"/>
  </r>
  <r>
    <s v="E-20260630-2351"/>
    <s v="S-20260630-01"/>
    <x v="38"/>
    <n v="4"/>
    <n v="22.5"/>
    <n v="9"/>
    <m/>
    <m/>
    <m/>
    <n v="3"/>
    <n v="1"/>
    <n v="3"/>
    <s v="1"/>
    <m/>
    <s v="Tempo 3-1-3: RIR 1; left fatigued at 11"/>
    <x v="6"/>
    <s v="2026-06-30T18:25:54.373Z"/>
    <x v="4"/>
  </r>
  <r>
    <s v="E-20260630-2352"/>
    <s v="S-20260630-01"/>
    <x v="80"/>
    <n v="1"/>
    <n v="60"/>
    <n v="9"/>
    <m/>
    <m/>
    <m/>
    <n v="2"/>
    <n v="1"/>
    <n v="2"/>
    <s v="1-2"/>
    <m/>
    <s v="Tempo 2-1-2; RIR 1-2; 90-100 degree ROM"/>
    <x v="6"/>
    <s v="2026-06-30T18:28:01.865Z"/>
    <x v="4"/>
  </r>
  <r>
    <s v="E-20260630-2353"/>
    <s v="S-20260630-01"/>
    <x v="80"/>
    <n v="2"/>
    <n v="62.5"/>
    <n v="9"/>
    <m/>
    <m/>
    <m/>
    <n v="2"/>
    <n v="1"/>
    <n v="2"/>
    <s v="1-2"/>
    <m/>
    <s v="Tempo 2-1-2; RIR 1-2; 90-100 degree ROM"/>
    <x v="6"/>
    <s v="2026-06-30T18:30:00.237Z"/>
    <x v="4"/>
  </r>
  <r>
    <s v="E-20260630-2354"/>
    <s v="S-20260630-01"/>
    <x v="80"/>
    <n v="3"/>
    <n v="62.5"/>
    <n v="8"/>
    <m/>
    <m/>
    <m/>
    <n v="2"/>
    <n v="1"/>
    <n v="2"/>
    <s v="1-2"/>
    <m/>
    <s v="Tempo 2-1-2; RIR 1-2; 90-100 degree ROM"/>
    <x v="6"/>
    <s v="2026-06-30T18:32:00.065Z"/>
    <x v="4"/>
  </r>
  <r>
    <s v="E-20260630-2355"/>
    <s v="S-20260630-01"/>
    <x v="66"/>
    <n v="2"/>
    <m/>
    <m/>
    <n v="360"/>
    <n v="0.68"/>
    <s v="km"/>
    <m/>
    <m/>
    <m/>
    <m/>
    <m/>
    <s v="4.3 mph, 5% incline"/>
    <x v="6"/>
    <s v="2026-06-30T18:33:37.356Z"/>
    <x v="9"/>
  </r>
  <r>
    <s v="E-20260630-2356"/>
    <s v="S-20260630-01"/>
    <x v="80"/>
    <n v="4"/>
    <n v="65"/>
    <n v="6.5"/>
    <m/>
    <m/>
    <m/>
    <n v="2"/>
    <n v="1"/>
    <n v="2"/>
    <s v="1"/>
    <m/>
    <s v="Tempo 2-1-2; RIR 1"/>
    <x v="6"/>
    <s v="2026-06-30T18:33:57.490Z"/>
    <x v="4"/>
  </r>
  <r>
    <s v="E-20260630-2357"/>
    <s v="S-20260630-01"/>
    <x v="78"/>
    <n v="1"/>
    <n v="50"/>
    <m/>
    <n v="84"/>
    <m/>
    <m/>
    <m/>
    <m/>
    <m/>
    <m/>
    <m/>
    <s v="84/60=1.4"/>
    <x v="6"/>
    <s v="2026-06-30T18:37:06.941Z"/>
    <x v="0"/>
  </r>
  <r>
    <s v="E-20260630-2358"/>
    <s v="S-20260630-01"/>
    <x v="78"/>
    <n v="2"/>
    <n v="50"/>
    <m/>
    <n v="58.8"/>
    <m/>
    <m/>
    <m/>
    <m/>
    <m/>
    <m/>
    <m/>
    <s v="59/60=0.983 left slipped first "/>
    <x v="6"/>
    <s v="2026-06-30T18:39:46.036Z"/>
    <x v="0"/>
  </r>
  <r>
    <s v="E-20260630-2359"/>
    <s v="S-20260630-01"/>
    <x v="78"/>
    <n v="3"/>
    <n v="50"/>
    <m/>
    <n v="49.8"/>
    <m/>
    <m/>
    <m/>
    <m/>
    <m/>
    <m/>
    <m/>
    <m/>
    <x v="6"/>
    <s v="2026-06-30T18:42:08.829Z"/>
    <x v="0"/>
  </r>
  <r>
    <s v="E-20260630-2360"/>
    <s v="S-20260630-01"/>
    <x v="61"/>
    <n v="1"/>
    <n v="0"/>
    <m/>
    <n v="61.2"/>
    <m/>
    <m/>
    <m/>
    <m/>
    <m/>
    <m/>
    <m/>
    <s v="61/60=1.0167"/>
    <x v="6"/>
    <s v="2026-06-30T18:44:18.476Z"/>
    <x v="0"/>
  </r>
  <r>
    <s v="E-20260630-2361"/>
    <s v="S-20260630-01"/>
    <x v="61"/>
    <n v="2"/>
    <n v="0"/>
    <m/>
    <n v="51"/>
    <m/>
    <m/>
    <m/>
    <m/>
    <m/>
    <m/>
    <m/>
    <s v="51/60=0.85"/>
    <x v="6"/>
    <s v="2026-06-30T18:46:41.227Z"/>
    <x v="0"/>
  </r>
  <r>
    <s v="E-20260630-2362"/>
    <s v="S-20260630-01"/>
    <x v="32"/>
    <n v="1"/>
    <m/>
    <m/>
    <n v="460"/>
    <n v="2"/>
    <s v="km"/>
    <m/>
    <m/>
    <m/>
    <m/>
    <m/>
    <s v="Capacity finish "/>
    <x v="6"/>
    <s v="2026-06-30T18:56:11.479Z"/>
    <x v="1"/>
  </r>
  <r>
    <s v="E-20260702-2363"/>
    <s v="S-20260702-01"/>
    <x v="66"/>
    <n v="1"/>
    <m/>
    <m/>
    <n v="360"/>
    <n v="0.69"/>
    <s v="km"/>
    <m/>
    <m/>
    <m/>
    <m/>
    <m/>
    <s v="Warm up"/>
    <x v="6"/>
    <s v="2026-07-02T16:16:06.094Z"/>
    <x v="9"/>
  </r>
  <r>
    <s v="E-20260702-2364"/>
    <s v="S-20260702-01"/>
    <x v="81"/>
    <n v="1"/>
    <n v="65"/>
    <n v="10"/>
    <m/>
    <m/>
    <m/>
    <n v="3"/>
    <n v="1"/>
    <n v="1"/>
    <s v="2"/>
    <m/>
    <s v="Tempo 3-1-1; RIR 2"/>
    <x v="6"/>
    <s v="2026-07-02T16:20:30.705Z"/>
    <x v="7"/>
  </r>
  <r>
    <s v="E-20260702-2365"/>
    <s v="S-20260702-01"/>
    <x v="81"/>
    <n v="2"/>
    <n v="70"/>
    <n v="10"/>
    <m/>
    <m/>
    <m/>
    <n v="3"/>
    <n v="1"/>
    <n v="1"/>
    <s v="2"/>
    <m/>
    <s v="Tempo 3-1-1; RIR 2"/>
    <x v="6"/>
    <s v="2026-07-02T16:23:24.454Z"/>
    <x v="7"/>
  </r>
  <r>
    <s v="E-20260702-2366"/>
    <s v="S-20260702-01"/>
    <x v="81"/>
    <n v="3"/>
    <n v="75"/>
    <n v="10"/>
    <m/>
    <m/>
    <m/>
    <n v="3"/>
    <n v="1"/>
    <n v="1"/>
    <s v="1-2"/>
    <m/>
    <s v="Tempo 3-1-1; RIR 1-2"/>
    <x v="6"/>
    <s v="2026-07-02T16:26:28.708Z"/>
    <x v="7"/>
  </r>
  <r>
    <s v="E-20260702-2367"/>
    <s v="S-20260702-01"/>
    <x v="34"/>
    <n v="1"/>
    <n v="150"/>
    <n v="10"/>
    <m/>
    <m/>
    <m/>
    <n v="3"/>
    <n v="1"/>
    <n v="1"/>
    <s v="2+"/>
    <m/>
    <s v="Tempo 3-1-1; RIR 2+"/>
    <x v="6"/>
    <s v="2026-07-02T16:28:48.508Z"/>
    <x v="7"/>
  </r>
  <r>
    <s v="E-20260702-2368"/>
    <s v="S-20260702-01"/>
    <x v="34"/>
    <n v="2"/>
    <n v="150"/>
    <n v="10"/>
    <m/>
    <m/>
    <m/>
    <n v="3"/>
    <n v="1"/>
    <n v="1"/>
    <s v="2"/>
    <m/>
    <s v="Tempo 3-1-1; RIR 2"/>
    <x v="6"/>
    <s v="2026-07-02T16:31:55.125Z"/>
    <x v="7"/>
  </r>
  <r>
    <s v="E-20260702-2369"/>
    <s v="S-20260702-01"/>
    <x v="34"/>
    <n v="3"/>
    <n v="150"/>
    <n v="10"/>
    <m/>
    <m/>
    <m/>
    <n v="3"/>
    <n v="1"/>
    <n v="1"/>
    <s v="1-2"/>
    <m/>
    <s v="Tempo 3-1-1; RIR 1-2"/>
    <x v="6"/>
    <s v="2026-07-02T16:35:28.525Z"/>
    <x v="7"/>
  </r>
  <r>
    <s v="E-20260702-2370"/>
    <s v="S-20260702-01"/>
    <x v="39"/>
    <n v="1"/>
    <n v="30"/>
    <m/>
    <n v="12"/>
    <m/>
    <m/>
    <n v="2"/>
    <n v="1"/>
    <n v="1"/>
    <s v="2+"/>
    <m/>
    <s v="Tempo 2-1-1; RIR 2+"/>
    <x v="6"/>
    <s v="2026-07-02T16:38:10.936Z"/>
    <x v="7"/>
  </r>
  <r>
    <s v="E-20260702-2371"/>
    <s v="S-20260702-01"/>
    <x v="39"/>
    <n v="2"/>
    <n v="35"/>
    <m/>
    <n v="12"/>
    <m/>
    <m/>
    <n v="2"/>
    <n v="1"/>
    <n v="1"/>
    <s v="2+"/>
    <m/>
    <s v="Tempo 2-1-1; RIR 2+"/>
    <x v="6"/>
    <s v="2026-07-02T16:40:50.730Z"/>
    <x v="7"/>
  </r>
  <r>
    <s v="E-20260702-2372"/>
    <s v="S-20260702-01"/>
    <x v="0"/>
    <n v="1"/>
    <n v="150"/>
    <m/>
    <n v="60"/>
    <m/>
    <m/>
    <m/>
    <m/>
    <m/>
    <m/>
    <m/>
    <s v="2 mph, 0.5% incline "/>
    <x v="6"/>
    <s v="2026-07-02T16:44:37.492Z"/>
    <x v="0"/>
  </r>
  <r>
    <s v="E-20260702-2373"/>
    <s v="S-20260702-01"/>
    <x v="0"/>
    <n v="2"/>
    <n v="150"/>
    <m/>
    <n v="52.8"/>
    <m/>
    <m/>
    <m/>
    <m/>
    <m/>
    <m/>
    <m/>
    <s v="2 mph, 0.5% incline "/>
    <x v="6"/>
    <s v="2026-07-02T16:47:17.839Z"/>
    <x v="0"/>
  </r>
  <r>
    <s v="E-20260702-2374"/>
    <s v="S-20260702-01"/>
    <x v="0"/>
    <n v="3"/>
    <n v="150"/>
    <m/>
    <n v="46.800000000000004"/>
    <m/>
    <m/>
    <m/>
    <m/>
    <m/>
    <m/>
    <m/>
    <s v="2 mph, 0.5% incline "/>
    <x v="6"/>
    <s v="2026-07-02T16:50:28.846Z"/>
    <x v="0"/>
  </r>
  <r>
    <s v="E-20260702-2375"/>
    <s v="S-20260702-01"/>
    <x v="0"/>
    <n v="4"/>
    <n v="150"/>
    <m/>
    <n v="43.199999999999996"/>
    <m/>
    <m/>
    <m/>
    <m/>
    <m/>
    <m/>
    <m/>
    <s v="2 mph, 0.5% incline "/>
    <x v="6"/>
    <s v="2026-07-02T16:53:04.361Z"/>
    <x v="0"/>
  </r>
  <r>
    <s v="E-20260702-2376"/>
    <s v="S-20260702-01"/>
    <x v="0"/>
    <n v="5"/>
    <n v="150"/>
    <m/>
    <n v="42"/>
    <m/>
    <m/>
    <m/>
    <m/>
    <m/>
    <m/>
    <m/>
    <s v="2 mph, 0.5% incline "/>
    <x v="6"/>
    <s v="2026-07-02T16:55:22.567Z"/>
    <x v="0"/>
  </r>
  <r>
    <s v="E-20260702-2377"/>
    <s v="S-20260702-01"/>
    <x v="68"/>
    <n v="1"/>
    <n v="35"/>
    <n v="8"/>
    <m/>
    <m/>
    <m/>
    <n v="2"/>
    <n v="2"/>
    <n v="2"/>
    <s v="2"/>
    <m/>
    <s v="Left side first, tempo 2-2-2; RIR 2"/>
    <x v="6"/>
    <s v="2026-07-02T16:59:45.329Z"/>
    <x v="2"/>
  </r>
  <r>
    <s v="E-20260702-2378"/>
    <s v="S-20260702-01"/>
    <x v="68"/>
    <n v="2"/>
    <n v="35"/>
    <n v="7.5"/>
    <m/>
    <m/>
    <m/>
    <n v="2"/>
    <n v="2"/>
    <n v="2"/>
    <s v="1-2"/>
    <m/>
    <s v="Left side first, tempo 2-2-2; RIR 1-2"/>
    <x v="6"/>
    <s v="2026-07-02T17:02:39.223Z"/>
    <x v="2"/>
  </r>
  <r>
    <s v="E-20260702-2379"/>
    <s v="S-20260702-01"/>
    <x v="68"/>
    <n v="3"/>
    <n v="35"/>
    <n v="6"/>
    <m/>
    <m/>
    <m/>
    <n v="2"/>
    <n v="2"/>
    <n v="2"/>
    <s v="1"/>
    <m/>
    <s v="Left side first, tempo 2-2-2; RIR 1"/>
    <x v="6"/>
    <s v="2026-07-02T17:06:12.730Z"/>
    <x v="2"/>
  </r>
  <r>
    <s v="E-20260702-2380"/>
    <s v="S-20260702-01"/>
    <x v="68"/>
    <n v="4"/>
    <n v="35"/>
    <n v="6"/>
    <m/>
    <m/>
    <m/>
    <n v="2"/>
    <n v="2"/>
    <n v="2"/>
    <s v="1"/>
    <m/>
    <s v="Left side first, tempo 2-2-2; RIR 1"/>
    <x v="6"/>
    <s v="2026-07-02T17:08:45.714Z"/>
    <x v="2"/>
  </r>
  <r>
    <s v="E-20260702-2381"/>
    <s v="S-20260702-01"/>
    <x v="80"/>
    <n v="1"/>
    <n v="60"/>
    <n v="10"/>
    <m/>
    <m/>
    <m/>
    <n v="2"/>
    <n v="2"/>
    <n v="2"/>
    <s v="2+"/>
    <m/>
    <s v="Warm up: Hoist cable machine; 120 lb plate; tempo 2-2-2; RIR 2+"/>
    <x v="6"/>
    <s v="2026-07-02T17:12:26.241Z"/>
    <x v="4"/>
  </r>
  <r>
    <s v="E-20260702-2382"/>
    <s v="S-20260702-01"/>
    <x v="80"/>
    <n v="2"/>
    <n v="62.5"/>
    <n v="11"/>
    <m/>
    <m/>
    <m/>
    <n v="2"/>
    <n v="2"/>
    <n v="2"/>
    <s v="2+"/>
    <m/>
    <s v="Working set: Hoist cable machine; 120 lb plate + 5 lb block; tempo 2-2-2; RIR 2+"/>
    <x v="6"/>
    <s v="2026-07-02T17:13:45.544Z"/>
    <x v="4"/>
  </r>
  <r>
    <s v="E-20260702-2383"/>
    <s v="S-20260702-01"/>
    <x v="80"/>
    <n v="3"/>
    <n v="67.5"/>
    <n v="9"/>
    <m/>
    <m/>
    <m/>
    <n v="2"/>
    <n v="2"/>
    <n v="2"/>
    <s v="1-2"/>
    <m/>
    <s v="Working set: Hoist cable machine; 135 lb plate; tempo 2-2-2; RIR 1-2"/>
    <x v="6"/>
    <s v="2026-07-02T17:15:40.265Z"/>
    <x v="4"/>
  </r>
  <r>
    <s v="E-20260702-2384"/>
    <s v="S-20260702-01"/>
    <x v="80"/>
    <n v="4"/>
    <n v="67.5"/>
    <n v="7"/>
    <m/>
    <m/>
    <m/>
    <n v="2"/>
    <n v="2"/>
    <n v="2"/>
    <s v="1-2"/>
    <m/>
    <s v="Working set: Hoist cable machine; 135 lb plate; tempo 2-2-2; RIR 1-2"/>
    <x v="6"/>
    <s v="2026-07-02T17:17:36.462Z"/>
    <x v="4"/>
  </r>
  <r>
    <s v="E-20260702-2385"/>
    <s v="S-20260702-01"/>
    <x v="78"/>
    <n v="1"/>
    <n v="50"/>
    <m/>
    <n v="64.800000000000011"/>
    <m/>
    <m/>
    <m/>
    <m/>
    <m/>
    <m/>
    <m/>
    <s v="25 lb each hand. I’ve never done 50 lbs per hand like you prescribed   65/60=1.0833"/>
    <x v="6"/>
    <s v="2026-07-02T17:20:21.016Z"/>
    <x v="0"/>
  </r>
  <r>
    <s v="E-20260702-2386"/>
    <s v="S-20260702-01"/>
    <x v="78"/>
    <n v="2"/>
    <n v="50"/>
    <m/>
    <n v="52.8"/>
    <m/>
    <m/>
    <m/>
    <m/>
    <m/>
    <m/>
    <m/>
    <s v="Umax plates at the hotel gym. Plastic covering  little slicker than the rubber Planet Fitness plates. 25 lb each hand. I’ve never done 50 lbs per hand like you prescribed   65/60=1.0833"/>
    <x v="6"/>
    <s v="2026-07-02T17:22:28.002Z"/>
    <x v="0"/>
  </r>
  <r>
    <s v="E-20260702-2387"/>
    <s v="S-20260702-01"/>
    <x v="78"/>
    <n v="3"/>
    <n v="50"/>
    <m/>
    <n v="45"/>
    <m/>
    <m/>
    <m/>
    <m/>
    <m/>
    <m/>
    <m/>
    <s v="Umax plates at the hotel gym. Plastic covering  little slicker than the rubber Planet Fitness plates. 25 lb each hand. I’ve never done 50 lbs per hand like you prescribed   65/60=1.0833"/>
    <x v="6"/>
    <s v="2026-07-02T17:24:43.199Z"/>
    <x v="0"/>
  </r>
  <r>
    <s v="E-20260702-2388"/>
    <s v="S-20260702-01"/>
    <x v="61"/>
    <n v="1"/>
    <n v="0"/>
    <m/>
    <n v="45"/>
    <m/>
    <m/>
    <m/>
    <m/>
    <m/>
    <m/>
    <m/>
    <s v="Thicker handles on Hoist machine / pull up bar "/>
    <x v="6"/>
    <s v="2026-07-02T17:26:40.916Z"/>
    <x v="0"/>
  </r>
  <r>
    <s v="E-20260702-2389"/>
    <s v="S-20260702-01"/>
    <x v="61"/>
    <n v="2"/>
    <n v="0"/>
    <m/>
    <n v="45"/>
    <m/>
    <m/>
    <m/>
    <m/>
    <m/>
    <m/>
    <m/>
    <s v="Thicker handles on Hoist machine / pull up bar "/>
    <x v="6"/>
    <s v="2026-07-02T17:28:37.346Z"/>
    <x v="0"/>
  </r>
  <r>
    <s v="E-20260703-2390"/>
    <s v="S-20260703-01"/>
    <x v="66"/>
    <n v="1"/>
    <m/>
    <m/>
    <n v="363"/>
    <n v="0.69"/>
    <s v="km"/>
    <m/>
    <m/>
    <m/>
    <m/>
    <m/>
    <s v="4.3 mph, 5% incline"/>
    <x v="6"/>
    <s v="2026-07-03T17:53:08.869Z"/>
    <x v="9"/>
  </r>
  <r>
    <s v="E-20260703-2391"/>
    <s v="S-20260703-01"/>
    <x v="0"/>
    <n v="1"/>
    <n v="150"/>
    <m/>
    <n v="70.199999999999989"/>
    <m/>
    <m/>
    <m/>
    <m/>
    <m/>
    <m/>
    <m/>
    <s v="2 mph, 0.5% incline; 70/60=1.167"/>
    <x v="6"/>
    <s v="2026-07-03T18:02:42.258Z"/>
    <x v="0"/>
  </r>
  <r>
    <s v="E-20260703-2392"/>
    <s v="S-20260703-01"/>
    <x v="0"/>
    <n v="2"/>
    <n v="150"/>
    <m/>
    <n v="64.800000000000011"/>
    <m/>
    <m/>
    <m/>
    <m/>
    <m/>
    <m/>
    <m/>
    <s v="2 mph, 0.5% incline; "/>
    <x v="6"/>
    <s v="2026-07-03T18:05:45.743Z"/>
    <x v="0"/>
  </r>
  <r>
    <s v="E-20260703-2393"/>
    <s v="S-20260703-01"/>
    <x v="0"/>
    <n v="3"/>
    <n v="150"/>
    <m/>
    <n v="49.8"/>
    <m/>
    <m/>
    <m/>
    <m/>
    <m/>
    <m/>
    <m/>
    <s v="2 mph, 0.5% incline; 50/60=0.833"/>
    <x v="6"/>
    <s v="2026-07-03T18:08:32.726Z"/>
    <x v="0"/>
  </r>
  <r>
    <s v="E-20260703-2394"/>
    <s v="S-20260703-01"/>
    <x v="0"/>
    <n v="4"/>
    <n v="150"/>
    <m/>
    <n v="46.800000000000004"/>
    <m/>
    <m/>
    <m/>
    <m/>
    <m/>
    <m/>
    <m/>
    <s v="2 mph, 0.5% incline; 47/60=0.783"/>
    <x v="6"/>
    <s v="2026-07-03T18:11:19.500Z"/>
    <x v="0"/>
  </r>
  <r>
    <s v="E-20260703-2395"/>
    <s v="S-20260703-01"/>
    <x v="0"/>
    <n v="5"/>
    <n v="150"/>
    <m/>
    <n v="45"/>
    <m/>
    <m/>
    <m/>
    <m/>
    <m/>
    <m/>
    <m/>
    <s v="2 mph, 0.5% incline; "/>
    <x v="6"/>
    <s v="2026-07-03T18:13:53.237Z"/>
    <x v="0"/>
  </r>
  <r>
    <s v="E-20260703-2396"/>
    <s v="S-20260703-01"/>
    <x v="68"/>
    <n v="1"/>
    <n v="35"/>
    <n v="8"/>
    <m/>
    <m/>
    <m/>
    <n v="2"/>
    <n v="2"/>
    <n v="2"/>
    <s v="1-2"/>
    <m/>
    <s v="Tempo 2-2-2; RIR 1-2; left side first"/>
    <x v="6"/>
    <s v="2026-07-03T18:20:32.895Z"/>
    <x v="2"/>
  </r>
  <r>
    <s v="E-20260703-2397"/>
    <s v="S-20260703-01"/>
    <x v="68"/>
    <n v="2"/>
    <n v="35"/>
    <n v="8"/>
    <m/>
    <m/>
    <m/>
    <n v="2"/>
    <n v="2"/>
    <n v="2"/>
    <s v="1-2"/>
    <m/>
    <s v="Tempo 2-2-2; RIR 1-2; left side first"/>
    <x v="6"/>
    <s v="2026-07-03T18:20:34.068Z"/>
    <x v="2"/>
  </r>
  <r>
    <s v="E-20260703-2398"/>
    <s v="S-20260703-01"/>
    <x v="68"/>
    <n v="3"/>
    <n v="35"/>
    <n v="7"/>
    <m/>
    <m/>
    <m/>
    <n v="2"/>
    <n v="2"/>
    <n v="2"/>
    <s v="1-2"/>
    <m/>
    <s v="Tempo 2-2-2; RIR 1-2; left side first"/>
    <x v="6"/>
    <s v="2026-07-03T18:23:03.693Z"/>
    <x v="2"/>
  </r>
  <r>
    <s v="E-20260703-2399"/>
    <s v="S-20260703-01"/>
    <x v="68"/>
    <n v="4"/>
    <n v="35"/>
    <n v="6"/>
    <m/>
    <m/>
    <m/>
    <n v="2"/>
    <n v="2"/>
    <n v="2"/>
    <s v="1"/>
    <m/>
    <s v="Tempo 2-2-2; RIR 1; left side first"/>
    <x v="6"/>
    <s v="2026-07-03T18:26:12.128Z"/>
    <x v="2"/>
  </r>
  <r>
    <s v="E-20260703-2400"/>
    <s v="S-20260703-01"/>
    <x v="38"/>
    <n v="1"/>
    <n v="22.5"/>
    <n v="12"/>
    <m/>
    <m/>
    <m/>
    <n v="3"/>
    <m/>
    <n v="2"/>
    <s v="2+"/>
    <m/>
    <s v="Tempo 3–1-3; RIR 2+ (maybe RIR 1-2 on left)"/>
    <x v="6"/>
    <s v="2026-07-03T18:29:54.462Z"/>
    <x v="4"/>
  </r>
  <r>
    <s v="E-20260703-2401"/>
    <s v="S-20260703-01"/>
    <x v="38"/>
    <n v="2"/>
    <n v="22.5"/>
    <n v="12"/>
    <m/>
    <m/>
    <m/>
    <n v="3"/>
    <m/>
    <m/>
    <s v="2"/>
    <m/>
    <s v="Tempo 3–1-3; RIR 2"/>
    <x v="6"/>
    <s v="2026-07-03T18:33:18.758Z"/>
    <x v="4"/>
  </r>
  <r>
    <s v="E-20260703-2402"/>
    <s v="S-20260703-01"/>
    <x v="38"/>
    <n v="3"/>
    <n v="22.5"/>
    <n v="12"/>
    <m/>
    <m/>
    <m/>
    <n v="3"/>
    <m/>
    <n v="2"/>
    <s v="1-2"/>
    <m/>
    <s v="Tempo 3–1-3; RIR 1-2"/>
    <x v="6"/>
    <s v="2026-07-03T18:36:05.753Z"/>
    <x v="4"/>
  </r>
  <r>
    <s v="E-20260703-2403"/>
    <s v="S-20260703-01"/>
    <x v="38"/>
    <n v="4"/>
    <n v="22.5"/>
    <n v="11"/>
    <m/>
    <m/>
    <m/>
    <n v="3"/>
    <m/>
    <n v="2"/>
    <s v="1-2"/>
    <m/>
    <s v="Tempo 3–1-3; RIR 1-2"/>
    <x v="6"/>
    <s v="2026-07-03T18:39:27.510Z"/>
    <x v="4"/>
  </r>
  <r>
    <s v="E-20260703-2404"/>
    <s v="S-20260703-01"/>
    <x v="80"/>
    <n v="1"/>
    <n v="62.5"/>
    <n v="11"/>
    <m/>
    <m/>
    <m/>
    <n v="2"/>
    <n v="1"/>
    <n v="2"/>
    <s v="1-2"/>
    <m/>
    <s v="Tempo 2-1-2; RIR 1-2"/>
    <x v="6"/>
    <s v="2026-07-03T18:41:31.255Z"/>
    <x v="4"/>
  </r>
  <r>
    <s v="E-20260703-2405"/>
    <s v="S-20260703-01"/>
    <x v="80"/>
    <n v="2"/>
    <n v="65"/>
    <n v="10"/>
    <m/>
    <m/>
    <m/>
    <n v="2"/>
    <n v="1"/>
    <n v="2"/>
    <s v="1-2"/>
    <m/>
    <s v="Tempo 2-1-2; RIR 1-2"/>
    <x v="6"/>
    <s v="2026-07-03T18:43:28.504Z"/>
    <x v="4"/>
  </r>
  <r>
    <s v="E-20260703-2406"/>
    <s v="S-20260703-01"/>
    <x v="80"/>
    <n v="3"/>
    <n v="67.5"/>
    <n v="9"/>
    <m/>
    <m/>
    <m/>
    <n v="2"/>
    <n v="1"/>
    <n v="2"/>
    <s v="1"/>
    <m/>
    <s v="Tempo 2-1-2; RIR 1"/>
    <x v="6"/>
    <s v="2026-07-03T18:45:39.524Z"/>
    <x v="4"/>
  </r>
  <r>
    <s v="E-20260703-2407"/>
    <s v="S-20260703-01"/>
    <x v="80"/>
    <n v="4"/>
    <n v="70"/>
    <n v="7"/>
    <m/>
    <m/>
    <m/>
    <n v="2"/>
    <n v="1"/>
    <n v="2"/>
    <s v="1"/>
    <m/>
    <s v="Tempo 2-1-2; RIR 1"/>
    <x v="6"/>
    <s v="2026-07-03T18:47:58.503Z"/>
    <x v="4"/>
  </r>
  <r>
    <s v="E-20260703-2408"/>
    <s v="S-20260703-01"/>
    <x v="82"/>
    <n v="1"/>
    <n v="30"/>
    <n v="12"/>
    <m/>
    <m/>
    <m/>
    <n v="2"/>
    <n v="2"/>
    <n v="2"/>
    <s v="1"/>
    <m/>
    <s v="Tough! Tempo 2-2-2; RIR 1"/>
    <x v="6"/>
    <s v="2026-07-03T18:52:14.190Z"/>
    <x v="2"/>
  </r>
  <r>
    <s v="E-20260703-2409"/>
    <s v="S-20260703-01"/>
    <x v="82"/>
    <n v="2"/>
    <n v="30"/>
    <n v="9"/>
    <m/>
    <m/>
    <m/>
    <n v="2"/>
    <n v="2"/>
    <n v="2"/>
    <s v="1"/>
    <m/>
    <s v="Tough! Tempo 2-2-2; RIR 1"/>
    <x v="6"/>
    <s v="2026-07-03T18:55:08.655Z"/>
    <x v="2"/>
  </r>
  <r>
    <s v="E-20260703-2410"/>
    <s v="S-20260703-01"/>
    <x v="82"/>
    <n v="3"/>
    <n v="30"/>
    <n v="7"/>
    <m/>
    <m/>
    <m/>
    <n v="2"/>
    <n v="2"/>
    <n v="2"/>
    <s v="1"/>
    <m/>
    <s v="Tough! Tempo 2-2-2; RIR 1"/>
    <x v="6"/>
    <s v="2026-07-03T18:58:14.816Z"/>
    <x v="2"/>
  </r>
  <r>
    <s v="E-20260703-2411"/>
    <s v="S-20260703-01"/>
    <x v="78"/>
    <n v="1"/>
    <n v="50"/>
    <m/>
    <n v="61.2"/>
    <m/>
    <m/>
    <m/>
    <m/>
    <m/>
    <m/>
    <m/>
    <s v="61/60=1.0167; slick XULT plates at this Planet Fitness"/>
    <x v="6"/>
    <s v="2026-07-03T19:01:51.898Z"/>
    <x v="0"/>
  </r>
  <r>
    <s v="E-20260703-2412"/>
    <s v="S-20260703-01"/>
    <x v="78"/>
    <n v="2"/>
    <n v="50"/>
    <m/>
    <n v="61.800000000000004"/>
    <m/>
    <m/>
    <m/>
    <m/>
    <m/>
    <m/>
    <m/>
    <s v="62/60=; slick XULT plates at this Planet Fitness"/>
    <x v="6"/>
    <s v="2026-07-03T19:04:19.225Z"/>
    <x v="0"/>
  </r>
  <r>
    <s v="E-20260703-2413"/>
    <s v="S-20260703-01"/>
    <x v="78"/>
    <n v="3"/>
    <n v="50"/>
    <m/>
    <n v="52.8"/>
    <m/>
    <m/>
    <m/>
    <m/>
    <m/>
    <m/>
    <m/>
    <s v="53/60=  ; slick XULT plates at this Planet Fitness"/>
    <x v="6"/>
    <s v="2026-07-03T19:06:54.238Z"/>
    <x v="0"/>
  </r>
  <r>
    <s v="E-20260703-2414"/>
    <s v="S-20260703-01"/>
    <x v="61"/>
    <n v="1"/>
    <n v="0"/>
    <m/>
    <n v="52.2"/>
    <m/>
    <m/>
    <m/>
    <m/>
    <m/>
    <m/>
    <m/>
    <s v="52/60=0.867"/>
    <x v="6"/>
    <s v="2026-07-03T19:10:00.243Z"/>
    <x v="0"/>
  </r>
  <r>
    <s v="E-20260703-2415"/>
    <s v="S-20260703-01"/>
    <x v="61"/>
    <n v="2"/>
    <n v="0"/>
    <m/>
    <n v="48"/>
    <m/>
    <m/>
    <m/>
    <m/>
    <m/>
    <m/>
    <m/>
    <s v="48/60=0.8"/>
    <x v="6"/>
    <s v="2026-07-03T19:12:34.085Z"/>
    <x v="0"/>
  </r>
  <r>
    <s v="E-20260703-2416"/>
    <s v="S-20260703-01"/>
    <x v="32"/>
    <n v="1"/>
    <m/>
    <m/>
    <n v="469"/>
    <n v="2"/>
    <s v="km"/>
    <m/>
    <m/>
    <m/>
    <m/>
    <m/>
    <s v="Athletic capacity finish "/>
    <x v="6"/>
    <s v="2026-07-03T19:23:28.393Z"/>
    <x v="1"/>
  </r>
  <r>
    <s v="E-20260705-2417"/>
    <s v="S-20260705-01"/>
    <x v="66"/>
    <n v="1"/>
    <m/>
    <m/>
    <n v="364"/>
    <n v="0.69"/>
    <s v="km"/>
    <m/>
    <m/>
    <m/>
    <m/>
    <m/>
    <s v="4.3 mph, incline 5%"/>
    <x v="7"/>
    <s v="2026-07-05T15:23:34.572Z"/>
    <x v="9"/>
  </r>
  <r>
    <s v="E-20260705-2418"/>
    <s v="S-20260705-01"/>
    <x v="67"/>
    <n v="1"/>
    <n v="0"/>
    <n v="15"/>
    <m/>
    <m/>
    <m/>
    <m/>
    <m/>
    <m/>
    <m/>
    <m/>
    <s v="Red band"/>
    <x v="7"/>
    <s v="2026-07-05T15:28:04.334Z"/>
    <x v="5"/>
  </r>
  <r>
    <s v="E-20260705-2419"/>
    <s v="S-20260705-01"/>
    <x v="56"/>
    <n v="1"/>
    <n v="0"/>
    <n v="12"/>
    <m/>
    <m/>
    <m/>
    <m/>
    <m/>
    <m/>
    <m/>
    <m/>
    <s v="Red band"/>
    <x v="7"/>
    <s v="2026-07-05T15:28:10.726Z"/>
    <x v="5"/>
  </r>
  <r>
    <s v="E-20260705-2420"/>
    <s v="S-20260705-01"/>
    <x v="52"/>
    <n v="1"/>
    <n v="0"/>
    <n v="8"/>
    <m/>
    <m/>
    <m/>
    <m/>
    <m/>
    <m/>
    <m/>
    <m/>
    <s v="Red band"/>
    <x v="7"/>
    <s v="2026-07-05T15:28:17.486Z"/>
    <x v="5"/>
  </r>
  <r>
    <s v="E-20260705-2421"/>
    <s v="S-20260705-01"/>
    <x v="85"/>
    <n v="1"/>
    <n v="0"/>
    <n v="10"/>
    <m/>
    <m/>
    <m/>
    <m/>
    <m/>
    <m/>
    <m/>
    <m/>
    <s v="Extend and depress shoulder girdle "/>
    <x v="7"/>
    <s v="2026-07-05T15:29:43.179Z"/>
    <x v="5"/>
  </r>
  <r>
    <s v="E-20260705-2422"/>
    <s v="S-20260705-01"/>
    <x v="67"/>
    <n v="2"/>
    <n v="0"/>
    <n v="15"/>
    <m/>
    <m/>
    <m/>
    <m/>
    <m/>
    <m/>
    <m/>
    <m/>
    <s v="Red band"/>
    <x v="7"/>
    <s v="2026-07-05T15:34:44.431Z"/>
    <x v="5"/>
  </r>
  <r>
    <s v="E-20260705-2423"/>
    <s v="S-20260705-01"/>
    <x v="56"/>
    <n v="2"/>
    <n v="0"/>
    <n v="12"/>
    <m/>
    <m/>
    <m/>
    <m/>
    <m/>
    <m/>
    <m/>
    <m/>
    <s v="Red band"/>
    <x v="7"/>
    <s v="2026-07-05T15:34:46.316Z"/>
    <x v="5"/>
  </r>
  <r>
    <s v="E-20260705-2424"/>
    <s v="S-20260705-01"/>
    <x v="52"/>
    <n v="2"/>
    <n v="0"/>
    <n v="8"/>
    <m/>
    <m/>
    <m/>
    <m/>
    <m/>
    <m/>
    <m/>
    <m/>
    <s v="Red band"/>
    <x v="7"/>
    <s v="2026-07-05T15:34:49.529Z"/>
    <x v="5"/>
  </r>
  <r>
    <s v="E-20260705-2425"/>
    <s v="S-20260705-01"/>
    <x v="85"/>
    <n v="2"/>
    <n v="0"/>
    <n v="10"/>
    <m/>
    <m/>
    <m/>
    <m/>
    <m/>
    <m/>
    <m/>
    <m/>
    <s v="Extend and depress shoulder girdle "/>
    <x v="7"/>
    <s v="2026-07-05T15:34:51.352Z"/>
    <x v="5"/>
  </r>
  <r>
    <s v="E-20260705-2426"/>
    <s v="S-20260705-01"/>
    <x v="61"/>
    <n v="1"/>
    <n v="0"/>
    <m/>
    <n v="30"/>
    <m/>
    <m/>
    <m/>
    <m/>
    <m/>
    <m/>
    <m/>
    <s v="30 seconds "/>
    <x v="7"/>
    <s v="2026-07-05T15:35:55.730Z"/>
    <x v="0"/>
  </r>
  <r>
    <s v="E-20260705-2427"/>
    <s v="S-20260705-01"/>
    <x v="0"/>
    <n v="1"/>
    <n v="150"/>
    <m/>
    <n v="75"/>
    <m/>
    <m/>
    <m/>
    <m/>
    <m/>
    <m/>
    <m/>
    <s v="2 mph, 0.5% incline"/>
    <x v="7"/>
    <s v="2026-07-05T15:40:04.646Z"/>
    <x v="0"/>
  </r>
  <r>
    <s v="E-20260705-2428"/>
    <s v="S-20260705-01"/>
    <x v="0"/>
    <n v="2"/>
    <n v="150"/>
    <m/>
    <n v="64.800000000000011"/>
    <m/>
    <m/>
    <m/>
    <m/>
    <m/>
    <m/>
    <m/>
    <s v="2 mph, 0.5% incline; 65/60=1.0833"/>
    <x v="7"/>
    <s v="2026-07-05T15:43:31.392Z"/>
    <x v="0"/>
  </r>
  <r>
    <s v="E-20260705-2429"/>
    <s v="S-20260705-01"/>
    <x v="0"/>
    <n v="3"/>
    <n v="150"/>
    <m/>
    <n v="55.2"/>
    <m/>
    <m/>
    <m/>
    <m/>
    <m/>
    <m/>
    <m/>
    <s v="2 mph, 0.5% incline; 55/60=0.917"/>
    <x v="7"/>
    <s v="2026-07-05T15:46:38.610Z"/>
    <x v="0"/>
  </r>
  <r>
    <s v="E-20260705-2430"/>
    <s v="S-20260705-01"/>
    <x v="0"/>
    <n v="4"/>
    <n v="150"/>
    <m/>
    <n v="49.199999999999996"/>
    <m/>
    <m/>
    <m/>
    <m/>
    <m/>
    <m/>
    <m/>
    <s v="2 mph, 0.5% incline; 49/60=0.817"/>
    <x v="7"/>
    <s v="2026-07-05T15:49:49.892Z"/>
    <x v="0"/>
  </r>
  <r>
    <s v="E-20260705-2431"/>
    <s v="S-20260705-01"/>
    <x v="0"/>
    <n v="5"/>
    <n v="150"/>
    <m/>
    <n v="49.199999999999996"/>
    <m/>
    <m/>
    <m/>
    <m/>
    <m/>
    <m/>
    <m/>
    <s v="2 mph, 0.5% incline; 49/60=0.817"/>
    <x v="7"/>
    <s v="2026-07-05T15:52:55.810Z"/>
    <x v="0"/>
  </r>
  <r>
    <s v="E-20260705-2432"/>
    <s v="S-20260705-01"/>
    <x v="19"/>
    <n v="1"/>
    <n v="190"/>
    <n v="10"/>
    <m/>
    <m/>
    <m/>
    <n v="3"/>
    <n v="1"/>
    <n v="2"/>
    <s v="2"/>
    <m/>
    <s v="Tempo 3-1-2; RIR 2; chest pad at 7, seat at 5 (LifeFitness machine)"/>
    <x v="7"/>
    <s v="2026-07-05T15:57:42.419Z"/>
    <x v="1"/>
  </r>
  <r>
    <s v="E-20260705-2433"/>
    <s v="S-20260705-01"/>
    <x v="19"/>
    <n v="2"/>
    <n v="195"/>
    <n v="9"/>
    <m/>
    <m/>
    <m/>
    <n v="3"/>
    <n v="1"/>
    <n v="2"/>
    <s v="1-2"/>
    <m/>
    <s v="Tempo 3-1-2; RIR 1-2; chest pad at 7, seat at 5 (LifeFitness machine)"/>
    <x v="7"/>
    <s v="2026-07-05T15:59:49.641Z"/>
    <x v="1"/>
  </r>
  <r>
    <s v="E-20260705-2434"/>
    <s v="S-20260705-01"/>
    <x v="19"/>
    <n v="3"/>
    <n v="200"/>
    <n v="7"/>
    <m/>
    <m/>
    <m/>
    <n v="3"/>
    <n v="1"/>
    <n v="2"/>
    <s v="1-2"/>
    <m/>
    <s v="Tempo 3-1-2; RIR 1-2; chest pad at 7, seat at 5 (LifeFitness machine)"/>
    <x v="7"/>
    <s v="2026-07-05T16:01:53.472Z"/>
    <x v="1"/>
  </r>
  <r>
    <s v="E-20260705-2435"/>
    <s v="S-20260705-01"/>
    <x v="19"/>
    <n v="4"/>
    <n v="200"/>
    <n v="6.5"/>
    <m/>
    <m/>
    <m/>
    <n v="3"/>
    <n v="1"/>
    <n v="2"/>
    <s v="1-2"/>
    <m/>
    <s v="Tempo 3-1-2; RIR 1-2; chest pad at 7, seat at 5 (LifeFitness machine)"/>
    <x v="7"/>
    <s v="2026-07-05T16:05:00.181Z"/>
    <x v="1"/>
  </r>
  <r>
    <s v="E-20260705-2436"/>
    <s v="S-20260705-01"/>
    <x v="27"/>
    <n v="1"/>
    <n v="50"/>
    <n v="12"/>
    <m/>
    <m/>
    <m/>
    <n v="2"/>
    <n v="1"/>
    <n v="3"/>
    <s v="2"/>
    <m/>
    <s v="Strict tempo 2-1-3; RIR 2; grip/forearms have some lactic acid build up"/>
    <x v="7"/>
    <s v="2026-07-05T16:09:11.120Z"/>
    <x v="1"/>
  </r>
  <r>
    <s v="E-20260705-2437"/>
    <s v="S-20260705-01"/>
    <x v="27"/>
    <n v="2"/>
    <n v="70"/>
    <n v="11"/>
    <m/>
    <m/>
    <m/>
    <n v="2"/>
    <n v="1"/>
    <n v="3"/>
    <s v="1-2"/>
    <m/>
    <s v="Strict tempo 2-1-3; RIR 1-2; grip/forearms have some lactic acid build up"/>
    <x v="7"/>
    <s v="2026-07-05T16:12:25.923Z"/>
    <x v="1"/>
  </r>
  <r>
    <s v="E-20260705-2438"/>
    <s v="S-20260705-01"/>
    <x v="27"/>
    <n v="3"/>
    <n v="70"/>
    <n v="10"/>
    <m/>
    <m/>
    <m/>
    <n v="2"/>
    <n v="1"/>
    <n v="3"/>
    <s v="1-2"/>
    <m/>
    <s v="Strict tempo 2-1-3; RIR 1-2; grip/forearms have some lactic acid build up"/>
    <x v="7"/>
    <s v="2026-07-05T16:15:45.233Z"/>
    <x v="1"/>
  </r>
  <r>
    <s v="E-20260705-2439"/>
    <s v="S-20260705-01"/>
    <x v="31"/>
    <n v="1"/>
    <n v="25"/>
    <n v="12"/>
    <m/>
    <m/>
    <m/>
    <n v="2"/>
    <n v="1"/>
    <n v="3"/>
    <s v="1-2"/>
    <m/>
    <s v="Tempo 2-1-3; RIR 1-2; forearms are tired; Matrix adjustable bench at 3 (~30 degrees); tempo "/>
    <x v="7"/>
    <s v="2026-07-05T16:20:24.681Z"/>
    <x v="2"/>
  </r>
  <r>
    <s v="E-20260705-2440"/>
    <s v="S-20260705-01"/>
    <x v="31"/>
    <n v="2"/>
    <n v="25"/>
    <n v="10"/>
    <m/>
    <m/>
    <m/>
    <n v="2"/>
    <n v="1"/>
    <n v="3"/>
    <s v="1-2"/>
    <m/>
    <s v="Wrist on left began to break form; Tempo 2-1-3; RIR 1-2; forearms are tired; Matrix adjustable bench at 3 (~30 degrees); tempo "/>
    <x v="7"/>
    <s v="2026-07-05T16:22:58.930Z"/>
    <x v="2"/>
  </r>
  <r>
    <s v="E-20260705-2441"/>
    <s v="S-20260705-01"/>
    <x v="31"/>
    <n v="3"/>
    <n v="25"/>
    <n v="9"/>
    <m/>
    <m/>
    <m/>
    <n v="2"/>
    <n v="1"/>
    <n v="3"/>
    <s v="1-2"/>
    <m/>
    <s v="Wrist on left began to break form; Tempo 2-1-3; RIR 1-2; forearms are tired; Matrix adjustable bench at 3 (~30 degrees); tempo "/>
    <x v="7"/>
    <s v="2026-07-05T16:25:40.662Z"/>
    <x v="2"/>
  </r>
  <r>
    <s v="E-20260705-2442"/>
    <s v="S-20260705-01"/>
    <x v="12"/>
    <n v="1"/>
    <n v="30"/>
    <n v="15"/>
    <m/>
    <m/>
    <m/>
    <n v="2"/>
    <n v="2"/>
    <n v="2"/>
    <s v="2"/>
    <m/>
    <s v="Tempo 2-2-2; RIR 2"/>
    <x v="7"/>
    <s v="2026-07-05T16:28:17.597Z"/>
    <x v="1"/>
  </r>
  <r>
    <s v="E-20260705-2443"/>
    <s v="S-20260705-01"/>
    <x v="12"/>
    <n v="2"/>
    <n v="30"/>
    <n v="15"/>
    <m/>
    <m/>
    <m/>
    <n v="2"/>
    <n v="2"/>
    <n v="3"/>
    <s v="2"/>
    <m/>
    <s v="Tempo 2-2-3; RIR 2"/>
    <x v="7"/>
    <s v="2026-07-05T16:30:28.368Z"/>
    <x v="1"/>
  </r>
  <r>
    <s v="E-20260705-2444"/>
    <s v="S-20260705-01"/>
    <x v="12"/>
    <n v="3"/>
    <n v="35"/>
    <n v="15"/>
    <m/>
    <m/>
    <m/>
    <n v="2"/>
    <n v="2"/>
    <n v="3"/>
    <s v="2"/>
    <m/>
    <s v="Tempo 2-2-3; RIR 2"/>
    <x v="7"/>
    <s v="2026-07-05T16:33:02.279Z"/>
    <x v="1"/>
  </r>
  <r>
    <s v="E-20260705-2445"/>
    <s v="S-20260705-01"/>
    <x v="32"/>
    <n v="1"/>
    <m/>
    <m/>
    <n v="166"/>
    <n v="0.75"/>
    <s v="km"/>
    <m/>
    <m/>
    <m/>
    <m/>
    <m/>
    <s v="56 strokes"/>
    <x v="7"/>
    <s v="2026-07-05T16:38:06.595Z"/>
    <x v="1"/>
  </r>
  <r>
    <s v="E-20260706-2446"/>
    <s v="S-20260706-01"/>
    <x v="66"/>
    <n v="1"/>
    <m/>
    <m/>
    <n v="363"/>
    <n v="0.69"/>
    <s v="km"/>
    <m/>
    <m/>
    <m/>
    <m/>
    <m/>
    <s v="4.3 mph, 5% incline "/>
    <x v="7"/>
    <s v="2026-07-06T17:16:39.000Z"/>
    <x v="9"/>
  </r>
  <r>
    <s v="E-20260706-2447"/>
    <s v="S-20260706-01"/>
    <x v="67"/>
    <n v="1"/>
    <n v="0"/>
    <n v="15"/>
    <m/>
    <m/>
    <m/>
    <m/>
    <m/>
    <m/>
    <m/>
    <m/>
    <s v="Red band "/>
    <x v="7"/>
    <s v="2026-07-06T17:26:38.000Z"/>
    <x v="5"/>
  </r>
  <r>
    <s v="E-20260706-2448"/>
    <s v="S-20260706-01"/>
    <x v="56"/>
    <n v="1"/>
    <n v="0"/>
    <n v="12"/>
    <m/>
    <m/>
    <m/>
    <m/>
    <m/>
    <m/>
    <m/>
    <m/>
    <s v="Red band"/>
    <x v="7"/>
    <s v="2026-07-06T17:26:45.000Z"/>
    <x v="5"/>
  </r>
  <r>
    <s v="E-20260706-2449"/>
    <s v="S-20260706-01"/>
    <x v="52"/>
    <n v="1"/>
    <n v="0"/>
    <n v="8"/>
    <m/>
    <m/>
    <m/>
    <m/>
    <m/>
    <m/>
    <m/>
    <m/>
    <s v="Red band "/>
    <x v="7"/>
    <s v="2026-07-06T17:26:52.000Z"/>
    <x v="5"/>
  </r>
  <r>
    <s v="E-20260706-2450"/>
    <s v="S-20260706-01"/>
    <x v="50"/>
    <n v="1"/>
    <n v="0"/>
    <n v="10"/>
    <m/>
    <m/>
    <m/>
    <m/>
    <m/>
    <m/>
    <m/>
    <m/>
    <m/>
    <x v="7"/>
    <s v="2026-07-06T17:26:55.000Z"/>
    <x v="3"/>
  </r>
  <r>
    <s v="E-20260706-2451"/>
    <s v="S-20260706-01"/>
    <x v="67"/>
    <n v="2"/>
    <n v="0"/>
    <n v="15"/>
    <m/>
    <m/>
    <m/>
    <m/>
    <m/>
    <m/>
    <m/>
    <m/>
    <s v="Red band "/>
    <x v="7"/>
    <s v="2026-07-06T17:26:59.000Z"/>
    <x v="5"/>
  </r>
  <r>
    <s v="E-20260706-2452"/>
    <s v="S-20260706-01"/>
    <x v="56"/>
    <n v="2"/>
    <n v="0"/>
    <n v="12"/>
    <m/>
    <m/>
    <m/>
    <m/>
    <m/>
    <m/>
    <m/>
    <m/>
    <s v="Red band"/>
    <x v="7"/>
    <s v="2026-07-06T17:27:00.000Z"/>
    <x v="5"/>
  </r>
  <r>
    <s v="E-20260706-2453"/>
    <s v="S-20260706-01"/>
    <x v="52"/>
    <n v="2"/>
    <n v="0"/>
    <n v="8"/>
    <m/>
    <m/>
    <m/>
    <m/>
    <m/>
    <m/>
    <m/>
    <m/>
    <s v="Red band "/>
    <x v="7"/>
    <s v="2026-07-06T17:27:06.000Z"/>
    <x v="5"/>
  </r>
  <r>
    <s v="E-20260706-2454"/>
    <s v="S-20260706-01"/>
    <x v="50"/>
    <n v="2"/>
    <n v="0"/>
    <n v="10"/>
    <m/>
    <m/>
    <m/>
    <m/>
    <m/>
    <m/>
    <m/>
    <m/>
    <m/>
    <x v="7"/>
    <s v="2026-07-06T17:27:07.000Z"/>
    <x v="3"/>
  </r>
  <r>
    <s v="E-20260706-2455"/>
    <s v="S-20260706-01"/>
    <x v="70"/>
    <n v="1"/>
    <n v="15"/>
    <n v="10"/>
    <m/>
    <m/>
    <m/>
    <m/>
    <m/>
    <m/>
    <m/>
    <m/>
    <s v="Light w slow and controlled tempo"/>
    <x v="7"/>
    <s v="2026-07-06T17:29:23.000Z"/>
    <x v="3"/>
  </r>
  <r>
    <s v="E-20260706-2456"/>
    <s v="S-20260706-01"/>
    <x v="69"/>
    <n v="1"/>
    <n v="110"/>
    <n v="9"/>
    <m/>
    <m/>
    <m/>
    <n v="3"/>
    <n v="1"/>
    <n v="2"/>
    <s v="1-2"/>
    <m/>
    <s v="Tempo strict 3-1-2; RIR 1-2; re focusing on strict tempo with phase 8"/>
    <x v="7"/>
    <s v="2026-07-06T17:32:47.000Z"/>
    <x v="3"/>
  </r>
  <r>
    <s v="E-20260706-2457"/>
    <s v="S-20260706-01"/>
    <x v="69"/>
    <n v="2"/>
    <n v="120"/>
    <n v="9"/>
    <m/>
    <m/>
    <m/>
    <n v="3"/>
    <n v="1"/>
    <n v="2"/>
    <s v="2"/>
    <m/>
    <s v="Tempo strict 3-1-2; RIR 2; re focusing on strict tempo with phase 8"/>
    <x v="7"/>
    <s v="2026-07-06T17:37:15.000Z"/>
    <x v="3"/>
  </r>
  <r>
    <s v="E-20260706-2458"/>
    <s v="S-20260706-01"/>
    <x v="69"/>
    <n v="3"/>
    <n v="130"/>
    <n v="7"/>
    <m/>
    <m/>
    <m/>
    <n v="3"/>
    <n v="1"/>
    <n v="2"/>
    <s v="1-2"/>
    <m/>
    <s v="Tempo strict 3-1-2; RIR 1-2; re focusing on strict tempo with phase 8"/>
    <x v="7"/>
    <s v="2026-07-06T17:41:01.000Z"/>
    <x v="3"/>
  </r>
  <r>
    <s v="E-20260706-2459"/>
    <s v="S-20260706-01"/>
    <x v="69"/>
    <n v="4"/>
    <n v="130"/>
    <n v="6"/>
    <m/>
    <m/>
    <m/>
    <n v="3"/>
    <n v="1"/>
    <n v="2"/>
    <s v="1-2"/>
    <m/>
    <s v="Slight anterior awareness/tighness on right; Tempo strict 3-1-2; RIR 1-2; re focusing on strict tempo with phase 8"/>
    <x v="7"/>
    <s v="2026-07-06T17:45:09.000Z"/>
    <x v="3"/>
  </r>
  <r>
    <s v="E-20260706-2460"/>
    <s v="S-20260706-01"/>
    <x v="79"/>
    <n v="1"/>
    <n v="40"/>
    <n v="10"/>
    <m/>
    <m/>
    <m/>
    <n v="2"/>
    <n v="2"/>
    <n v="2"/>
    <s v="5"/>
    <m/>
    <s v="LifeFitness machine; Seat at 3, handles at 2; Warmup: Tempo 2-2-2; RIR 5"/>
    <x v="7"/>
    <s v="2026-07-06T17:48:06.000Z"/>
    <x v="3"/>
  </r>
  <r>
    <s v="E-20260706-2461"/>
    <s v="S-20260706-01"/>
    <x v="79"/>
    <n v="2"/>
    <n v="85"/>
    <n v="10"/>
    <m/>
    <m/>
    <m/>
    <n v="3"/>
    <n v="1"/>
    <n v="2"/>
    <s v="2"/>
    <m/>
    <s v="Tempo 3-1-2; RIR 2"/>
    <x v="7"/>
    <s v="2026-07-06T17:50:11.000Z"/>
    <x v="3"/>
  </r>
  <r>
    <s v="E-20260706-2462"/>
    <s v="S-20260706-01"/>
    <x v="79"/>
    <n v="3"/>
    <n v="90"/>
    <n v="9"/>
    <m/>
    <m/>
    <m/>
    <n v="3"/>
    <n v="1"/>
    <n v="2"/>
    <s v="2"/>
    <m/>
    <s v="Tempo 3-1-2; RIR 2"/>
    <x v="7"/>
    <s v="2026-07-06T17:52:56.000Z"/>
    <x v="3"/>
  </r>
  <r>
    <s v="E-20260706-2463"/>
    <s v="S-20260706-01"/>
    <x v="79"/>
    <n v="4"/>
    <n v="95"/>
    <n v="8"/>
    <m/>
    <m/>
    <m/>
    <n v="3"/>
    <n v="1"/>
    <n v="2"/>
    <s v="1-2"/>
    <m/>
    <s v="Tempo 3-1-2; RIR 1-2"/>
    <x v="7"/>
    <s v="2026-07-06T17:55:29.000Z"/>
    <x v="3"/>
  </r>
  <r>
    <s v="E-20260706-2464"/>
    <s v="S-20260706-01"/>
    <x v="86"/>
    <n v="1"/>
    <n v="30"/>
    <n v="10"/>
    <m/>
    <m/>
    <m/>
    <n v="2"/>
    <n v="2"/>
    <n v="2"/>
    <s v="2"/>
    <m/>
    <s v="15 lbs per hand; Tempo 2-2-2; RIR 2; very tight at right extension"/>
    <x v="7"/>
    <s v="2026-07-06T17:59:36.000Z"/>
    <x v="3"/>
  </r>
  <r>
    <s v="E-20260706-2465"/>
    <s v="S-20260706-01"/>
    <x v="86"/>
    <n v="2"/>
    <n v="30"/>
    <n v="9"/>
    <m/>
    <m/>
    <m/>
    <n v="2"/>
    <n v="1"/>
    <n v="3"/>
    <s v="2"/>
    <m/>
    <s v="15 lbs per hand; Tempo 2-1-3; RIR 2; very tight at right extension"/>
    <x v="7"/>
    <s v="2026-07-06T18:02:16.000Z"/>
    <x v="3"/>
  </r>
  <r>
    <s v="E-20260706-2466"/>
    <s v="S-20260706-01"/>
    <x v="86"/>
    <n v="3"/>
    <n v="30"/>
    <n v="9"/>
    <m/>
    <m/>
    <m/>
    <n v="2"/>
    <n v="1"/>
    <n v="3"/>
    <s v="2"/>
    <m/>
    <s v="15 lbs per hand; Tempo 2-1-3; RIR 2; very tight at right extension"/>
    <x v="7"/>
    <s v="2026-07-06T18:04:46.000Z"/>
    <x v="3"/>
  </r>
  <r>
    <s v="E-20260706-2467"/>
    <s v="S-20260706-01"/>
    <x v="87"/>
    <n v="1"/>
    <n v="20"/>
    <n v="10"/>
    <m/>
    <m/>
    <m/>
    <n v="2"/>
    <n v="1"/>
    <n v="3"/>
    <s v="3+"/>
    <m/>
    <s v="Tempo 2-1-3; RIR 3+; Right Very tight after flys; 10 lbs per hand"/>
    <x v="7"/>
    <s v="2026-07-06T18:08:15.000Z"/>
    <x v="3"/>
  </r>
  <r>
    <s v="E-20260706-2468"/>
    <s v="S-20260706-01"/>
    <x v="87"/>
    <n v="2"/>
    <n v="30"/>
    <n v="10"/>
    <m/>
    <m/>
    <m/>
    <n v="2"/>
    <n v="1"/>
    <n v="3"/>
    <s v="2+"/>
    <m/>
    <s v="Tempo 2-1-3; RIR 2+; Right Very tight after flys; 15 lbs per hand"/>
    <x v="7"/>
    <s v="2026-07-06T18:10:57.000Z"/>
    <x v="3"/>
  </r>
  <r>
    <s v="E-20260706-2469"/>
    <s v="S-20260706-01"/>
    <x v="87"/>
    <n v="3"/>
    <n v="40"/>
    <n v="10"/>
    <m/>
    <m/>
    <m/>
    <n v="2"/>
    <n v="1"/>
    <n v="3"/>
    <s v="2+"/>
    <m/>
    <s v="Tempo 2-1-3; RIR 2+; Right Very tight after flys; 20 lbs per hand"/>
    <x v="7"/>
    <s v="2026-07-06T18:13:43.000Z"/>
    <x v="3"/>
  </r>
  <r>
    <s v="E-20260706-2470"/>
    <s v="S-20260706-01"/>
    <x v="38"/>
    <n v="1"/>
    <n v="22.5"/>
    <n v="9"/>
    <m/>
    <m/>
    <m/>
    <n v="3"/>
    <n v="1"/>
    <n v="3"/>
    <s v="1-2"/>
    <m/>
    <s v="Tempo 3-1-3; RIR 1-2"/>
    <x v="7"/>
    <s v="2026-07-06T18:17:49.000Z"/>
    <x v="4"/>
  </r>
  <r>
    <s v="E-20260706-2471"/>
    <s v="S-20260706-01"/>
    <x v="38"/>
    <n v="2"/>
    <n v="22.5"/>
    <n v="9"/>
    <m/>
    <m/>
    <m/>
    <n v="2"/>
    <n v="1"/>
    <n v="3"/>
    <s v="1-2"/>
    <m/>
    <s v="Tempo 2-1-3; RIR 1-2"/>
    <x v="7"/>
    <s v="2026-07-06T18:20:41.000Z"/>
    <x v="4"/>
  </r>
  <r>
    <s v="E-20260706-2472"/>
    <s v="S-20260706-01"/>
    <x v="38"/>
    <n v="3"/>
    <n v="22.5"/>
    <n v="8"/>
    <m/>
    <m/>
    <m/>
    <n v="2"/>
    <n v="1"/>
    <n v="3"/>
    <s v="1-2"/>
    <m/>
    <s v="Tempo 2-1-3; RIR 1-2"/>
    <x v="7"/>
    <s v="2026-07-06T18:23:29.000Z"/>
    <x v="4"/>
  </r>
  <r>
    <s v="E-20260706-2473"/>
    <s v="S-20260706-01"/>
    <x v="80"/>
    <n v="1"/>
    <n v="62.5"/>
    <n v="10"/>
    <m/>
    <m/>
    <m/>
    <m/>
    <m/>
    <m/>
    <s v="1-2"/>
    <m/>
    <s v="Warmup; 2-1-2; RIR 1-2"/>
    <x v="7"/>
    <s v="2026-07-06T18:25:20.000Z"/>
    <x v="4"/>
  </r>
  <r>
    <s v="E-20260706-2474"/>
    <s v="S-20260706-01"/>
    <x v="80"/>
    <n v="2"/>
    <n v="62.5"/>
    <n v="8"/>
    <m/>
    <m/>
    <m/>
    <m/>
    <m/>
    <m/>
    <s v="1-2"/>
    <m/>
    <s v="Working; 2-1-3; RIR 1-2"/>
    <x v="7"/>
    <s v="2026-07-06T18:28:32.000Z"/>
    <x v="4"/>
  </r>
  <r>
    <s v="E-20260706-2475"/>
    <s v="S-20260706-01"/>
    <x v="80"/>
    <n v="3"/>
    <n v="62.5"/>
    <n v="8"/>
    <m/>
    <m/>
    <m/>
    <m/>
    <m/>
    <m/>
    <s v="1-2"/>
    <m/>
    <s v="Working; 2-1-3; RIR 1-2"/>
    <x v="7"/>
    <s v="2026-07-06T18:29:29.000Z"/>
    <x v="4"/>
  </r>
  <r>
    <s v="E-20260706-2476"/>
    <s v="S-20260706-01"/>
    <x v="80"/>
    <n v="4"/>
    <n v="62.5"/>
    <n v="7"/>
    <m/>
    <m/>
    <m/>
    <m/>
    <m/>
    <m/>
    <s v="1-2"/>
    <m/>
    <s v="Working; 2-1-3; RIR 1-2"/>
    <x v="7"/>
    <s v="2026-07-06T18:31:19.000Z"/>
    <x v="4"/>
  </r>
  <r>
    <s v="E-20260706-2477"/>
    <s v="S-20260706-01"/>
    <x v="83"/>
    <n v="1"/>
    <m/>
    <m/>
    <n v="20"/>
    <n v="0"/>
    <s v="km"/>
    <m/>
    <m/>
    <m/>
    <m/>
    <m/>
    <s v="20 sec hard ; 40 sec rest"/>
    <x v="7"/>
    <s v="2026-07-06T18:38:39.000Z"/>
    <x v="9"/>
  </r>
  <r>
    <s v="E-20260706-2478"/>
    <s v="S-20260706-01"/>
    <x v="83"/>
    <n v="2"/>
    <m/>
    <m/>
    <n v="20"/>
    <n v="0"/>
    <s v="km"/>
    <m/>
    <m/>
    <m/>
    <m/>
    <m/>
    <s v="20 sec hard ; 40 sec rest"/>
    <x v="7"/>
    <s v="2026-07-06T18:38:41.000Z"/>
    <x v="9"/>
  </r>
  <r>
    <s v="E-20260706-2479"/>
    <s v="S-20260706-01"/>
    <x v="83"/>
    <n v="3"/>
    <m/>
    <m/>
    <n v="20"/>
    <n v="0"/>
    <s v="km"/>
    <m/>
    <m/>
    <m/>
    <m/>
    <m/>
    <s v="20 sec hard ; 40 sec rest"/>
    <x v="7"/>
    <s v="2026-07-06T18:39:33.614Z"/>
    <x v="9"/>
  </r>
  <r>
    <s v="E-20260706-2480"/>
    <s v="S-20260706-01"/>
    <x v="83"/>
    <n v="4"/>
    <m/>
    <m/>
    <n v="20"/>
    <n v="0"/>
    <s v="km"/>
    <m/>
    <m/>
    <m/>
    <m/>
    <m/>
    <s v="20 sec hard ; 40 sec rest"/>
    <x v="7"/>
    <s v="2026-07-06T18:39:34.471Z"/>
    <x v="9"/>
  </r>
  <r>
    <s v="E-20260706-2481"/>
    <s v="S-20260706-01"/>
    <x v="83"/>
    <n v="5"/>
    <m/>
    <m/>
    <n v="20"/>
    <n v="0"/>
    <s v="km"/>
    <m/>
    <m/>
    <m/>
    <m/>
    <m/>
    <s v="20 sec hard ; 40 sec rest"/>
    <x v="7"/>
    <s v="2026-07-06T18:39:35.086Z"/>
    <x v="9"/>
  </r>
  <r>
    <s v="E-20260706-2482"/>
    <s v="S-20260706-01"/>
    <x v="83"/>
    <n v="6"/>
    <m/>
    <m/>
    <n v="20"/>
    <n v="0"/>
    <s v="km"/>
    <m/>
    <m/>
    <m/>
    <m/>
    <m/>
    <s v="20 sec hard ; 40 sec rest"/>
    <x v="7"/>
    <s v="2026-07-06T18:39:35.989Z"/>
    <x v="9"/>
  </r>
  <r>
    <s v="E-20260707-2483"/>
    <s v="S-20260707-01"/>
    <x v="66"/>
    <n v="1"/>
    <m/>
    <m/>
    <n v="300"/>
    <n v="0.56999999999999995"/>
    <s v="km"/>
    <m/>
    <m/>
    <m/>
    <m/>
    <m/>
    <s v="Warmup: 4.3 mph 5% incline "/>
    <x v="7"/>
    <s v="2026-07-07T19:54:28.000Z"/>
    <x v="9"/>
  </r>
  <r>
    <s v="E-20260707-2484"/>
    <s v="S-20260707-01"/>
    <x v="88"/>
    <n v="1"/>
    <n v="0"/>
    <n v="10"/>
    <m/>
    <m/>
    <m/>
    <m/>
    <m/>
    <m/>
    <m/>
    <m/>
    <m/>
    <x v="7"/>
    <s v="2026-07-07T20:01:51.000Z"/>
    <x v="7"/>
  </r>
  <r>
    <s v="E-20260707-2485"/>
    <s v="S-20260707-01"/>
    <x v="89"/>
    <n v="1"/>
    <n v="0"/>
    <n v="10"/>
    <m/>
    <m/>
    <m/>
    <m/>
    <m/>
    <m/>
    <m/>
    <m/>
    <m/>
    <x v="7"/>
    <s v="2026-07-07T20:01:56.000Z"/>
    <x v="5"/>
  </r>
  <r>
    <s v="E-20260707-2486"/>
    <s v="S-20260707-01"/>
    <x v="39"/>
    <n v="1"/>
    <n v="0"/>
    <m/>
    <n v="8"/>
    <m/>
    <m/>
    <m/>
    <m/>
    <m/>
    <m/>
    <m/>
    <s v="Per leg"/>
    <x v="7"/>
    <s v="2026-07-07T20:02:07.000Z"/>
    <x v="7"/>
  </r>
  <r>
    <s v="E-20260707-2487"/>
    <s v="S-20260707-01"/>
    <x v="60"/>
    <n v="1"/>
    <n v="0"/>
    <n v="10"/>
    <m/>
    <m/>
    <m/>
    <m/>
    <m/>
    <m/>
    <m/>
    <m/>
    <m/>
    <x v="7"/>
    <s v="2026-07-07T20:03:10.000Z"/>
    <x v="7"/>
  </r>
  <r>
    <s v="E-20260707-2488"/>
    <s v="S-20260707-01"/>
    <x v="47"/>
    <n v="1"/>
    <n v="0"/>
    <n v="15"/>
    <m/>
    <m/>
    <m/>
    <m/>
    <m/>
    <m/>
    <m/>
    <m/>
    <m/>
    <x v="7"/>
    <s v="2026-07-07T20:03:13.000Z"/>
    <x v="7"/>
  </r>
  <r>
    <s v="E-20260707-2489"/>
    <s v="S-20260707-01"/>
    <x v="88"/>
    <n v="2"/>
    <n v="0"/>
    <n v="10"/>
    <m/>
    <m/>
    <m/>
    <m/>
    <m/>
    <m/>
    <m/>
    <m/>
    <m/>
    <x v="7"/>
    <s v="2026-07-07T20:03:17.000Z"/>
    <x v="7"/>
  </r>
  <r>
    <s v="E-20260707-2490"/>
    <s v="S-20260707-01"/>
    <x v="89"/>
    <n v="2"/>
    <n v="0"/>
    <n v="10"/>
    <m/>
    <m/>
    <m/>
    <m/>
    <m/>
    <m/>
    <m/>
    <m/>
    <m/>
    <x v="7"/>
    <s v="2026-07-07T20:03:18.000Z"/>
    <x v="5"/>
  </r>
  <r>
    <s v="E-20260707-2491"/>
    <s v="S-20260707-01"/>
    <x v="39"/>
    <n v="2"/>
    <n v="0"/>
    <m/>
    <n v="8"/>
    <m/>
    <m/>
    <m/>
    <m/>
    <m/>
    <m/>
    <m/>
    <s v="Per leg"/>
    <x v="7"/>
    <s v="2026-07-07T20:03:20.000Z"/>
    <x v="7"/>
  </r>
  <r>
    <s v="E-20260707-2492"/>
    <s v="S-20260707-01"/>
    <x v="60"/>
    <n v="2"/>
    <n v="0"/>
    <n v="10"/>
    <m/>
    <m/>
    <m/>
    <m/>
    <m/>
    <m/>
    <m/>
    <m/>
    <m/>
    <x v="7"/>
    <s v="2026-07-07T20:04:00.000Z"/>
    <x v="7"/>
  </r>
  <r>
    <s v="E-20260707-2493"/>
    <s v="S-20260707-01"/>
    <x v="47"/>
    <n v="2"/>
    <n v="0"/>
    <n v="15"/>
    <m/>
    <m/>
    <m/>
    <m/>
    <m/>
    <m/>
    <m/>
    <m/>
    <m/>
    <x v="7"/>
    <s v="2026-07-07T20:04:38.000Z"/>
    <x v="7"/>
  </r>
  <r>
    <s v="E-20260707-2494"/>
    <s v="S-20260707-01"/>
    <x v="81"/>
    <n v="1"/>
    <n v="65"/>
    <n v="10"/>
    <m/>
    <m/>
    <m/>
    <n v="3"/>
    <n v="1"/>
    <n v="2"/>
    <s v="2"/>
    <m/>
    <s v="Tempo 3-1-2; RIR 2"/>
    <x v="7"/>
    <s v="2026-07-07T20:07:53.000Z"/>
    <x v="7"/>
  </r>
  <r>
    <s v="E-20260707-2495"/>
    <s v="S-20260707-01"/>
    <x v="81"/>
    <n v="2"/>
    <n v="70"/>
    <n v="10"/>
    <m/>
    <m/>
    <m/>
    <n v="3"/>
    <n v="1"/>
    <n v="2"/>
    <s v="2"/>
    <m/>
    <s v="Tempo 3-1-2; RIR 2"/>
    <x v="7"/>
    <s v="2026-07-07T20:11:18.000Z"/>
    <x v="7"/>
  </r>
  <r>
    <s v="E-20260707-2496"/>
    <s v="S-20260707-01"/>
    <x v="81"/>
    <n v="3"/>
    <n v="75"/>
    <n v="10"/>
    <m/>
    <m/>
    <m/>
    <n v="3"/>
    <n v="1"/>
    <n v="2"/>
    <s v="1-2"/>
    <m/>
    <s v="Tempo 3-1-2; RIR 1-2"/>
    <x v="7"/>
    <s v="2026-07-07T20:14:52.000Z"/>
    <x v="7"/>
  </r>
  <r>
    <s v="E-20260707-2497"/>
    <s v="S-20260707-01"/>
    <x v="81"/>
    <n v="4"/>
    <n v="75"/>
    <n v="8"/>
    <m/>
    <m/>
    <m/>
    <n v="3"/>
    <n v="1"/>
    <n v="2"/>
    <s v="1-2"/>
    <m/>
    <s v="Lower back beginning to feel a little fatigue; Tempo 3-1-2; RIR 1-2"/>
    <x v="7"/>
    <s v="2026-07-07T20:17:56.000Z"/>
    <x v="7"/>
  </r>
  <r>
    <s v="E-20260707-2498"/>
    <s v="S-20260707-01"/>
    <x v="34"/>
    <n v="1"/>
    <n v="150"/>
    <n v="10"/>
    <m/>
    <m/>
    <m/>
    <n v="3"/>
    <n v="1"/>
    <n v="2"/>
    <s v="2+"/>
    <m/>
    <s v="Tempo 3-1-2; RIR 2+"/>
    <x v="7"/>
    <s v="2026-07-07T20:20:31.000Z"/>
    <x v="7"/>
  </r>
  <r>
    <s v="E-20260707-2499"/>
    <s v="S-20260707-01"/>
    <x v="34"/>
    <n v="2"/>
    <n v="150"/>
    <n v="10"/>
    <m/>
    <m/>
    <m/>
    <n v="3"/>
    <n v="1"/>
    <n v="2"/>
    <s v="2+"/>
    <m/>
    <s v="Tempo 3-1-2; RIR 2+"/>
    <x v="7"/>
    <s v="2026-07-07T20:23:31.000Z"/>
    <x v="7"/>
  </r>
  <r>
    <s v="E-20260707-2500"/>
    <s v="S-20260707-01"/>
    <x v="34"/>
    <n v="3"/>
    <n v="150"/>
    <n v="11"/>
    <m/>
    <m/>
    <m/>
    <n v="3"/>
    <n v="1"/>
    <n v="2"/>
    <s v="1-2"/>
    <m/>
    <s v="Tempo 3-1-2; RIR 1-2"/>
    <x v="7"/>
    <s v="2026-07-07T20:26:32.000Z"/>
    <x v="7"/>
  </r>
  <r>
    <s v="E-20260707-2501"/>
    <s v="S-20260707-01"/>
    <x v="0"/>
    <n v="1"/>
    <n v="150"/>
    <m/>
    <n v="60"/>
    <m/>
    <m/>
    <m/>
    <m/>
    <m/>
    <m/>
    <m/>
    <s v="2 mph, 0.5% incline; forearms fatigue from RDLs"/>
    <x v="7"/>
    <s v="2026-07-07T20:31:04.000Z"/>
    <x v="0"/>
  </r>
  <r>
    <s v="E-20260707-2502"/>
    <s v="S-20260707-01"/>
    <x v="0"/>
    <n v="2"/>
    <n v="150"/>
    <m/>
    <n v="49.8"/>
    <m/>
    <m/>
    <m/>
    <m/>
    <m/>
    <m/>
    <m/>
    <s v="50/60=   2 mph, 0.5% incline; forearms fatigue from RDLs"/>
    <x v="7"/>
    <s v="2026-07-07T20:33:50.000Z"/>
    <x v="0"/>
  </r>
  <r>
    <s v="E-20260707-2503"/>
    <s v="S-20260707-01"/>
    <x v="0"/>
    <n v="3"/>
    <n v="150"/>
    <m/>
    <n v="48"/>
    <m/>
    <m/>
    <m/>
    <m/>
    <m/>
    <m/>
    <m/>
    <s v="48/60=   2 mph, 0.5% incline; forearms fatigue from RDLs"/>
    <x v="7"/>
    <s v="2026-07-07T20:36:39.000Z"/>
    <x v="0"/>
  </r>
  <r>
    <s v="E-20260707-2504"/>
    <s v="S-20260707-01"/>
    <x v="0"/>
    <n v="4"/>
    <n v="150"/>
    <m/>
    <n v="40.200000000000003"/>
    <m/>
    <m/>
    <m/>
    <m/>
    <m/>
    <m/>
    <m/>
    <s v="Tough after essentially 4 minutes of farmer “hold” via RDLs; =   2 mph, 0.5% incline; forearms fatigue from RDLs"/>
    <x v="7"/>
    <s v="2026-07-07T20:39:23.000Z"/>
    <x v="0"/>
  </r>
  <r>
    <s v="E-20260707-2505"/>
    <s v="S-20260707-01"/>
    <x v="46"/>
    <n v="1"/>
    <n v="0"/>
    <n v="8"/>
    <m/>
    <m/>
    <m/>
    <n v="3"/>
    <n v="1"/>
    <n v="2"/>
    <s v="3+"/>
    <m/>
    <s v="Warmup: Lower back getting pretty tight; slightly left of vertebrae; tempo 3-1-2; RIR 3+"/>
    <x v="7"/>
    <s v="2026-07-07T20:44:16.000Z"/>
    <x v="7"/>
  </r>
  <r>
    <s v="E-20260707-2506"/>
    <s v="S-20260707-01"/>
    <x v="46"/>
    <n v="2"/>
    <n v="20"/>
    <n v="8"/>
    <m/>
    <m/>
    <m/>
    <n v="3"/>
    <n v="1"/>
    <n v="2"/>
    <s v="2+"/>
    <m/>
    <s v="Working set: tempo 3-1-2; RIR 2+"/>
    <x v="7"/>
    <s v="2026-07-07T20:46:48.000Z"/>
    <x v="7"/>
  </r>
  <r>
    <s v="E-20260707-2507"/>
    <s v="S-20260707-01"/>
    <x v="46"/>
    <n v="3"/>
    <n v="30"/>
    <n v="8"/>
    <m/>
    <m/>
    <m/>
    <n v="3"/>
    <n v="1"/>
    <n v="2"/>
    <s v="2"/>
    <m/>
    <s v="Working set: tempo 3-1-2; RIR 2"/>
    <x v="7"/>
    <s v="2026-07-07T20:49:17.000Z"/>
    <x v="7"/>
  </r>
  <r>
    <s v="E-20260707-2508"/>
    <s v="S-20260707-01"/>
    <x v="46"/>
    <n v="4"/>
    <n v="40"/>
    <n v="8"/>
    <m/>
    <m/>
    <m/>
    <n v="3"/>
    <n v="1"/>
    <n v="2"/>
    <s v="2"/>
    <m/>
    <s v="30 lbs kettlebell on working leg side, 10 lb kb on offside; Working set: tempo 3-1-2; RIR 2"/>
    <x v="7"/>
    <s v="2026-07-07T20:54:04.000Z"/>
    <x v="7"/>
  </r>
  <r>
    <s v="E-20260707-2509"/>
    <s v="S-20260707-01"/>
    <x v="90"/>
    <n v="1"/>
    <n v="0"/>
    <n v="12"/>
    <m/>
    <m/>
    <m/>
    <n v="2"/>
    <n v="1"/>
    <n v="3"/>
    <s v="3+"/>
    <m/>
    <s v="Warmup: tempo 2-1-3; RIR 3+"/>
    <x v="7"/>
    <s v="2026-07-07T20:57:04.000Z"/>
    <x v="7"/>
  </r>
  <r>
    <s v="E-20260707-2510"/>
    <s v="S-20260707-01"/>
    <x v="90"/>
    <n v="2"/>
    <n v="50"/>
    <n v="15"/>
    <m/>
    <m/>
    <m/>
    <n v="2"/>
    <n v="1"/>
    <n v="3"/>
    <s v="3+"/>
    <m/>
    <s v="Working set: tempo 2-1-3; RIR 3+"/>
    <x v="7"/>
    <s v="2026-07-07T20:59:00.000Z"/>
    <x v="7"/>
  </r>
  <r>
    <s v="E-20260707-2511"/>
    <s v="S-20260707-01"/>
    <x v="90"/>
    <n v="3"/>
    <n v="70"/>
    <n v="15"/>
    <m/>
    <m/>
    <m/>
    <n v="2"/>
    <n v="1"/>
    <n v="3"/>
    <s v="2+"/>
    <m/>
    <s v="Working set: tempo 2-1-3; RIR 2+"/>
    <x v="7"/>
    <s v="2026-07-07T21:01:39.000Z"/>
    <x v="7"/>
  </r>
  <r>
    <s v="E-20260707-2512"/>
    <s v="S-20260707-01"/>
    <x v="90"/>
    <n v="4"/>
    <n v="90"/>
    <n v="15"/>
    <m/>
    <m/>
    <m/>
    <n v="2"/>
    <n v="1"/>
    <n v="3"/>
    <s v="2+"/>
    <m/>
    <s v="Working set: tempo 2-1-3; RIR 2+"/>
    <x v="7"/>
    <s v="2026-07-07T21:05:17.000Z"/>
    <x v="7"/>
  </r>
  <r>
    <s v="E-20260707-2513"/>
    <s v="S-20260707-01"/>
    <x v="32"/>
    <n v="1"/>
    <m/>
    <m/>
    <n v="215"/>
    <n v="1"/>
    <s v="km"/>
    <m/>
    <m/>
    <m/>
    <m/>
    <m/>
    <s v="Capacity finish"/>
    <x v="7"/>
    <s v="2026-07-07T21:11:46.000Z"/>
    <x v="1"/>
  </r>
  <r>
    <s v="E-20260708-2514"/>
    <s v="S-20260708-01"/>
    <x v="66"/>
    <n v="1"/>
    <m/>
    <m/>
    <n v="300"/>
    <n v="0.56999999999999995"/>
    <s v="km"/>
    <m/>
    <m/>
    <m/>
    <m/>
    <m/>
    <s v="4.3 mph, 5% incline"/>
    <x v="7"/>
    <s v="2026-07-08T18:33:40.000Z"/>
    <x v="9"/>
  </r>
  <r>
    <s v="E-20260708-2515"/>
    <s v="S-20260708-01"/>
    <x v="67"/>
    <n v="1"/>
    <n v="0"/>
    <n v="15"/>
    <m/>
    <m/>
    <m/>
    <m/>
    <m/>
    <m/>
    <m/>
    <m/>
    <s v="Red band"/>
    <x v="7"/>
    <s v="2026-07-08T18:38:23.000Z"/>
    <x v="5"/>
  </r>
  <r>
    <s v="E-20260708-2516"/>
    <s v="S-20260708-01"/>
    <x v="56"/>
    <n v="1"/>
    <n v="0"/>
    <n v="12"/>
    <m/>
    <m/>
    <m/>
    <m/>
    <m/>
    <m/>
    <m/>
    <m/>
    <s v="Red band "/>
    <x v="7"/>
    <s v="2026-07-08T18:38:32.000Z"/>
    <x v="5"/>
  </r>
  <r>
    <s v="E-20260708-2517"/>
    <s v="S-20260708-01"/>
    <x v="52"/>
    <n v="1"/>
    <n v="0"/>
    <n v="8"/>
    <m/>
    <m/>
    <m/>
    <m/>
    <m/>
    <m/>
    <m/>
    <m/>
    <s v="Red band "/>
    <x v="7"/>
    <s v="2026-07-08T18:38:39.000Z"/>
    <x v="5"/>
  </r>
  <r>
    <s v="E-20260708-2518"/>
    <s v="S-20260708-01"/>
    <x v="50"/>
    <n v="1"/>
    <n v="0"/>
    <n v="10"/>
    <m/>
    <m/>
    <m/>
    <m/>
    <m/>
    <m/>
    <m/>
    <m/>
    <m/>
    <x v="7"/>
    <s v="2026-07-08T18:38:43.000Z"/>
    <x v="3"/>
  </r>
  <r>
    <s v="E-20260708-2519"/>
    <s v="S-20260708-01"/>
    <x v="67"/>
    <n v="2"/>
    <n v="0"/>
    <n v="15"/>
    <m/>
    <m/>
    <m/>
    <m/>
    <m/>
    <m/>
    <m/>
    <m/>
    <s v="Red band"/>
    <x v="7"/>
    <s v="2026-07-08T18:42:53.000Z"/>
    <x v="5"/>
  </r>
  <r>
    <s v="E-20260708-2520"/>
    <s v="S-20260708-01"/>
    <x v="56"/>
    <n v="2"/>
    <n v="0"/>
    <n v="12"/>
    <m/>
    <m/>
    <m/>
    <m/>
    <m/>
    <m/>
    <m/>
    <m/>
    <s v="Red band "/>
    <x v="7"/>
    <s v="2026-07-08T18:42:55.000Z"/>
    <x v="5"/>
  </r>
  <r>
    <s v="E-20260708-2521"/>
    <s v="S-20260708-01"/>
    <x v="52"/>
    <n v="2"/>
    <n v="0"/>
    <n v="8"/>
    <m/>
    <m/>
    <m/>
    <m/>
    <m/>
    <m/>
    <m/>
    <m/>
    <s v="Red band "/>
    <x v="7"/>
    <s v="2026-07-08T18:42:56.000Z"/>
    <x v="5"/>
  </r>
  <r>
    <s v="E-20260708-2522"/>
    <s v="S-20260708-01"/>
    <x v="50"/>
    <n v="2"/>
    <n v="0"/>
    <n v="10"/>
    <m/>
    <m/>
    <m/>
    <m/>
    <m/>
    <m/>
    <m/>
    <m/>
    <m/>
    <x v="7"/>
    <s v="2026-07-08T18:43:03.000Z"/>
    <x v="3"/>
  </r>
  <r>
    <s v="E-20260708-2523"/>
    <s v="S-20260708-01"/>
    <x v="91"/>
    <n v="1"/>
    <n v="30"/>
    <n v="10"/>
    <m/>
    <m/>
    <m/>
    <n v="2"/>
    <n v="1"/>
    <n v="3"/>
    <s v="2"/>
    <m/>
    <s v="Tempo 2-1-3; RIR 2"/>
    <x v="7"/>
    <s v="2026-07-08T18:46:29.000Z"/>
    <x v="2"/>
  </r>
  <r>
    <s v="E-20260708-2524"/>
    <s v="S-20260708-01"/>
    <x v="91"/>
    <n v="2"/>
    <n v="30"/>
    <n v="10"/>
    <m/>
    <m/>
    <m/>
    <n v="2"/>
    <n v="1"/>
    <n v="3"/>
    <s v="2"/>
    <m/>
    <s v="Tempo 2-1-3; RIR 2; left contraction a little lacking on 10"/>
    <x v="7"/>
    <s v="2026-07-08T18:49:19.000Z"/>
    <x v="2"/>
  </r>
  <r>
    <s v="E-20260708-2525"/>
    <s v="S-20260708-01"/>
    <x v="91"/>
    <n v="3"/>
    <n v="30"/>
    <n v="10"/>
    <m/>
    <m/>
    <m/>
    <n v="2"/>
    <n v="1"/>
    <n v="3"/>
    <s v="1-2"/>
    <m/>
    <s v="Tempo 2-1-3; RIR 1-2; left contraction a little lacking on 10"/>
    <x v="7"/>
    <s v="2026-07-08T18:52:36.000Z"/>
    <x v="2"/>
  </r>
  <r>
    <s v="E-20260708-2526"/>
    <s v="S-20260708-01"/>
    <x v="38"/>
    <n v="1"/>
    <n v="22.5"/>
    <n v="10"/>
    <m/>
    <m/>
    <m/>
    <n v="2"/>
    <n v="1"/>
    <n v="3"/>
    <s v="2+"/>
    <m/>
    <s v="Tempo 2-1-3; RIR 2+"/>
    <x v="7"/>
    <s v="2026-07-08T18:56:24.000Z"/>
    <x v="4"/>
  </r>
  <r>
    <s v="E-20260708-2527"/>
    <s v="S-20260708-01"/>
    <x v="38"/>
    <n v="2"/>
    <n v="22.5"/>
    <n v="10"/>
    <m/>
    <m/>
    <m/>
    <n v="2"/>
    <n v="1"/>
    <n v="3"/>
    <s v="2"/>
    <m/>
    <s v="Tempo 2-1-3; RIR 2"/>
    <x v="7"/>
    <s v="2026-07-08T18:59:12.000Z"/>
    <x v="4"/>
  </r>
  <r>
    <s v="E-20260708-2528"/>
    <s v="S-20260708-01"/>
    <x v="38"/>
    <n v="3"/>
    <n v="25"/>
    <n v="9"/>
    <m/>
    <m/>
    <m/>
    <n v="2"/>
    <n v="1"/>
    <n v="3"/>
    <s v="1-2"/>
    <m/>
    <s v="Tempo 2-1-3; RIR 1-2; left fatigued at 8-9"/>
    <x v="7"/>
    <s v="2026-07-08T19:02:31.000Z"/>
    <x v="4"/>
  </r>
  <r>
    <s v="E-20260708-2529"/>
    <s v="S-20260708-01"/>
    <x v="92"/>
    <n v="1"/>
    <n v="25"/>
    <n v="12"/>
    <m/>
    <m/>
    <m/>
    <n v="2"/>
    <n v="1"/>
    <n v="3"/>
    <s v="2"/>
    <m/>
    <s v="Tempo 2-1-3; RIR 2"/>
    <x v="7"/>
    <s v="2026-07-08T19:06:18.000Z"/>
    <x v="2"/>
  </r>
  <r>
    <s v="E-20260708-2530"/>
    <s v="S-20260708-01"/>
    <x v="92"/>
    <n v="2"/>
    <n v="27.5"/>
    <n v="12"/>
    <m/>
    <m/>
    <m/>
    <n v="2"/>
    <n v="1"/>
    <n v="3"/>
    <s v="1"/>
    <m/>
    <s v="Tempo 2-1-3; RIR 1"/>
    <x v="7"/>
    <s v="2026-07-08T19:09:44.000Z"/>
    <x v="2"/>
  </r>
  <r>
    <s v="E-20260708-2531"/>
    <s v="S-20260708-01"/>
    <x v="92"/>
    <n v="3"/>
    <n v="27.5"/>
    <n v="10"/>
    <m/>
    <m/>
    <m/>
    <n v="2"/>
    <n v="1"/>
    <n v="3"/>
    <s v="1-2"/>
    <m/>
    <s v="Tempo 2-1-3; RIR 1-2"/>
    <x v="7"/>
    <s v="2026-07-08T19:14:18.000Z"/>
    <x v="2"/>
  </r>
  <r>
    <s v="E-20260708-2532"/>
    <s v="S-20260708-01"/>
    <x v="80"/>
    <n v="1"/>
    <n v="62.5"/>
    <n v="10"/>
    <m/>
    <m/>
    <m/>
    <n v="2"/>
    <n v="1"/>
    <n v="3"/>
    <s v="2"/>
    <m/>
    <s v="Tempo 2-1-3; RIR 2"/>
    <x v="7"/>
    <s v="2026-07-08T19:16:06.000Z"/>
    <x v="4"/>
  </r>
  <r>
    <s v="E-20260708-2533"/>
    <s v="S-20260708-01"/>
    <x v="80"/>
    <n v="2"/>
    <n v="62.5"/>
    <n v="10"/>
    <m/>
    <m/>
    <m/>
    <n v="2"/>
    <n v="1"/>
    <n v="3"/>
    <s v="2"/>
    <m/>
    <s v="Tempo 2-1-3; RIR 2"/>
    <x v="7"/>
    <s v="2026-07-08T19:18:18.000Z"/>
    <x v="4"/>
  </r>
  <r>
    <s v="E-20260708-2534"/>
    <s v="S-20260708-01"/>
    <x v="80"/>
    <n v="3"/>
    <n v="65"/>
    <n v="7"/>
    <m/>
    <m/>
    <m/>
    <n v="2"/>
    <n v="1"/>
    <n v="3"/>
    <s v="2"/>
    <m/>
    <s v="Tempo 2-1-3; RIR 2"/>
    <x v="7"/>
    <s v="2026-07-08T19:20:22.000Z"/>
    <x v="4"/>
  </r>
  <r>
    <s v="E-20260708-2535"/>
    <s v="S-20260708-01"/>
    <x v="75"/>
    <n v="1"/>
    <n v="25"/>
    <n v="15"/>
    <m/>
    <m/>
    <m/>
    <n v="2"/>
    <n v="2"/>
    <n v="3"/>
    <s v="2"/>
    <m/>
    <s v="Tempo 2-2-3; RIR 2"/>
    <x v="7"/>
    <s v="2026-07-08T19:24:25.000Z"/>
    <x v="1"/>
  </r>
  <r>
    <s v="E-20260708-2536"/>
    <s v="S-20260708-01"/>
    <x v="75"/>
    <n v="2"/>
    <n v="30"/>
    <n v="15"/>
    <m/>
    <m/>
    <m/>
    <n v="2"/>
    <n v="2"/>
    <n v="3"/>
    <s v="2"/>
    <m/>
    <s v="Tempo 2-2-3; RIR 2"/>
    <x v="7"/>
    <s v="2026-07-08T19:26:49.000Z"/>
    <x v="1"/>
  </r>
  <r>
    <s v="E-20260708-2537"/>
    <s v="S-20260708-01"/>
    <x v="75"/>
    <n v="3"/>
    <n v="30"/>
    <n v="15"/>
    <m/>
    <m/>
    <m/>
    <n v="2"/>
    <n v="2"/>
    <n v="3"/>
    <s v="2"/>
    <m/>
    <s v="Tempo 2-2-3; RIR 2"/>
    <x v="7"/>
    <s v="2026-07-08T19:29:22.000Z"/>
    <x v="1"/>
  </r>
  <r>
    <s v="E-20260708-2538"/>
    <s v="S-20260708-01"/>
    <x v="18"/>
    <n v="1"/>
    <n v="150"/>
    <m/>
    <n v="60"/>
    <m/>
    <m/>
    <m/>
    <m/>
    <m/>
    <m/>
    <m/>
    <m/>
    <x v="7"/>
    <s v="2026-07-08T19:34:36.000Z"/>
    <x v="0"/>
  </r>
  <r>
    <s v="E-20260708-2539"/>
    <s v="S-20260708-01"/>
    <x v="18"/>
    <n v="2"/>
    <n v="150"/>
    <m/>
    <n v="55.2"/>
    <m/>
    <m/>
    <m/>
    <m/>
    <m/>
    <m/>
    <m/>
    <s v="60 second rest btwn set 1 &amp; 2; 55/60=0.917"/>
    <x v="7"/>
    <s v="2026-07-08T19:35:07.000Z"/>
    <x v="0"/>
  </r>
  <r>
    <s v="E-20260708-2540"/>
    <s v="S-20260708-01"/>
    <x v="18"/>
    <n v="3"/>
    <n v="150"/>
    <m/>
    <n v="60"/>
    <m/>
    <m/>
    <m/>
    <m/>
    <m/>
    <m/>
    <m/>
    <s v="90 second rest btwn set 2 &amp; 3; "/>
    <x v="7"/>
    <s v="2026-07-08T19:37:11.000Z"/>
    <x v="0"/>
  </r>
  <r>
    <s v="E-20260708-2541"/>
    <s v="S-20260708-01"/>
    <x v="18"/>
    <n v="4"/>
    <n v="150"/>
    <m/>
    <n v="55.2"/>
    <m/>
    <m/>
    <m/>
    <m/>
    <m/>
    <m/>
    <m/>
    <s v="Left started rolling to fingers "/>
    <x v="7"/>
    <s v="2026-07-08T19:40:05.000Z"/>
    <x v="0"/>
  </r>
  <r>
    <s v="E-20260708-2542"/>
    <s v="S-20260708-01"/>
    <x v="32"/>
    <n v="1"/>
    <m/>
    <m/>
    <n v="60"/>
    <n v="0.25"/>
    <s v="km"/>
    <m/>
    <m/>
    <m/>
    <m/>
    <m/>
    <s v="20 sec sprint, 40 sec controlled smooth"/>
    <x v="7"/>
    <s v="2026-07-08T19:48:50.000Z"/>
    <x v="1"/>
  </r>
  <r>
    <s v="E-20260708-2543"/>
    <s v="S-20260708-01"/>
    <x v="32"/>
    <n v="2"/>
    <m/>
    <m/>
    <n v="60"/>
    <n v="0.27"/>
    <s v="km"/>
    <m/>
    <m/>
    <m/>
    <m/>
    <m/>
    <s v="20 sec sprint, 40 sec controlled smooth"/>
    <x v="7"/>
    <s v="2026-07-08T19:48:57.000Z"/>
    <x v="1"/>
  </r>
  <r>
    <s v="E-20260708-2544"/>
    <s v="S-20260708-01"/>
    <x v="32"/>
    <n v="3"/>
    <m/>
    <m/>
    <n v="60"/>
    <n v="0.27"/>
    <s v="km"/>
    <m/>
    <m/>
    <m/>
    <m/>
    <m/>
    <s v="20 sec sprint, 40 sec controlled smooth"/>
    <x v="7"/>
    <s v="2026-07-08T19:48:58.000Z"/>
    <x v="1"/>
  </r>
  <r>
    <s v="E-20260708-2545"/>
    <s v="S-20260708-01"/>
    <x v="32"/>
    <n v="4"/>
    <m/>
    <m/>
    <n v="60"/>
    <n v="0.27"/>
    <s v="km"/>
    <m/>
    <m/>
    <m/>
    <m/>
    <m/>
    <s v="20 sec sprint, 40 sec controlled smooth"/>
    <x v="7"/>
    <s v="2026-07-08T19:48:59.000Z"/>
    <x v="1"/>
  </r>
  <r>
    <s v="E-20260708-2546"/>
    <s v="S-20260708-01"/>
    <x v="32"/>
    <n v="5"/>
    <m/>
    <m/>
    <n v="60"/>
    <n v="0.27"/>
    <s v="km"/>
    <m/>
    <m/>
    <m/>
    <m/>
    <m/>
    <s v="20 sec sprint, 40 sec controlled smooth"/>
    <x v="7"/>
    <s v="2026-07-08T19:49:00.000Z"/>
    <x v="1"/>
  </r>
  <r>
    <s v="E-20260708-2547"/>
    <s v="S-20260708-01"/>
    <x v="32"/>
    <n v="6"/>
    <m/>
    <m/>
    <n v="60"/>
    <n v="0.27"/>
    <s v="km"/>
    <m/>
    <m/>
    <m/>
    <m/>
    <m/>
    <m/>
    <x v="7"/>
    <s v="2026-07-08T19:50:03.887Z"/>
    <x v="1"/>
  </r>
  <r>
    <s v="E-20260710-2548"/>
    <s v="S-20260710-01"/>
    <x v="66"/>
    <n v="1"/>
    <m/>
    <m/>
    <n v="300"/>
    <n v="0.56999999999999995"/>
    <s v="km"/>
    <m/>
    <m/>
    <m/>
    <m/>
    <m/>
    <s v="4.3 mph, 5% incline"/>
    <x v="7"/>
    <s v="2026-07-10T16:15:32.998Z"/>
    <x v="9"/>
  </r>
  <r>
    <s v="E-20260710-2549"/>
    <s v="S-20260710-01"/>
    <x v="67"/>
    <n v="1"/>
    <n v="0"/>
    <n v="15"/>
    <m/>
    <m/>
    <m/>
    <m/>
    <m/>
    <m/>
    <m/>
    <m/>
    <s v="Red band "/>
    <x v="7"/>
    <s v="2026-07-10T16:25:37.211Z"/>
    <x v="5"/>
  </r>
  <r>
    <s v="E-20260710-2550"/>
    <s v="S-20260710-01"/>
    <x v="56"/>
    <n v="1"/>
    <n v="0"/>
    <n v="12"/>
    <m/>
    <m/>
    <m/>
    <m/>
    <m/>
    <m/>
    <m/>
    <m/>
    <s v="Red band "/>
    <x v="7"/>
    <s v="2026-07-10T16:25:43.535Z"/>
    <x v="5"/>
  </r>
  <r>
    <s v="E-20260710-2551"/>
    <s v="S-20260710-01"/>
    <x v="52"/>
    <n v="1"/>
    <n v="0"/>
    <n v="8"/>
    <m/>
    <m/>
    <m/>
    <m/>
    <m/>
    <m/>
    <m/>
    <m/>
    <s v="Red band "/>
    <x v="7"/>
    <s v="2026-07-10T16:25:46.984Z"/>
    <x v="5"/>
  </r>
  <r>
    <s v="E-20260710-2552"/>
    <s v="S-20260710-01"/>
    <x v="85"/>
    <n v="1"/>
    <n v="0"/>
    <n v="10"/>
    <m/>
    <m/>
    <m/>
    <m/>
    <m/>
    <m/>
    <m/>
    <m/>
    <m/>
    <x v="7"/>
    <s v="2026-07-10T16:25:49.053Z"/>
    <x v="5"/>
  </r>
  <r>
    <s v="E-20260710-2553"/>
    <s v="S-20260710-01"/>
    <x v="67"/>
    <n v="2"/>
    <n v="0"/>
    <n v="15"/>
    <m/>
    <m/>
    <m/>
    <m/>
    <m/>
    <m/>
    <m/>
    <m/>
    <s v="Red band "/>
    <x v="7"/>
    <s v="2026-07-10T16:25:52.048Z"/>
    <x v="5"/>
  </r>
  <r>
    <s v="E-20260710-2554"/>
    <s v="S-20260710-01"/>
    <x v="56"/>
    <n v="2"/>
    <n v="0"/>
    <n v="12"/>
    <m/>
    <m/>
    <m/>
    <m/>
    <m/>
    <m/>
    <m/>
    <m/>
    <s v="Red band "/>
    <x v="7"/>
    <s v="2026-07-10T16:25:53.253Z"/>
    <x v="5"/>
  </r>
  <r>
    <s v="E-20260710-2555"/>
    <s v="S-20260710-01"/>
    <x v="52"/>
    <n v="2"/>
    <n v="0"/>
    <n v="8"/>
    <m/>
    <m/>
    <m/>
    <m/>
    <m/>
    <m/>
    <m/>
    <m/>
    <s v="Red band "/>
    <x v="7"/>
    <s v="2026-07-10T16:25:54.424Z"/>
    <x v="5"/>
  </r>
  <r>
    <s v="E-20260710-2556"/>
    <s v="S-20260710-01"/>
    <x v="85"/>
    <n v="2"/>
    <n v="0"/>
    <n v="10"/>
    <m/>
    <m/>
    <m/>
    <m/>
    <m/>
    <m/>
    <m/>
    <m/>
    <m/>
    <x v="7"/>
    <s v="2026-07-10T16:25:55.998Z"/>
    <x v="5"/>
  </r>
  <r>
    <s v="E-20260710-2557"/>
    <s v="S-20260710-01"/>
    <x v="0"/>
    <n v="1"/>
    <n v="150"/>
    <m/>
    <n v="75"/>
    <m/>
    <m/>
    <m/>
    <m/>
    <m/>
    <m/>
    <m/>
    <s v="2mph, 0.5% incline"/>
    <x v="7"/>
    <s v="2026-07-10T16:30:16.532Z"/>
    <x v="0"/>
  </r>
  <r>
    <s v="E-20260710-2558"/>
    <s v="S-20260710-01"/>
    <x v="0"/>
    <n v="2"/>
    <n v="150"/>
    <m/>
    <n v="70.199999999999989"/>
    <m/>
    <m/>
    <m/>
    <m/>
    <m/>
    <m/>
    <m/>
    <s v="67/60=   2mph, 0.5% incline"/>
    <x v="7"/>
    <s v="2026-07-10T16:32:51.163Z"/>
    <x v="0"/>
  </r>
  <r>
    <s v="E-20260710-2559"/>
    <s v="S-20260710-01"/>
    <x v="0"/>
    <n v="3"/>
    <n v="150"/>
    <m/>
    <n v="55.2"/>
    <m/>
    <m/>
    <m/>
    <m/>
    <m/>
    <m/>
    <m/>
    <s v=" Both grips failed at same time; 55/60=   2mph, 0.5% incline"/>
    <x v="7"/>
    <s v="2026-07-10T16:35:32.708Z"/>
    <x v="0"/>
  </r>
  <r>
    <s v="E-20260710-2560"/>
    <s v="S-20260710-01"/>
    <x v="0"/>
    <n v="4"/>
    <n v="150"/>
    <m/>
    <n v="52.2"/>
    <m/>
    <m/>
    <m/>
    <m/>
    <m/>
    <m/>
    <m/>
    <s v=" 52/60=   Both grips failed at same time; 55/60=   2mph, 0.5% incline"/>
    <x v="7"/>
    <s v="2026-07-10T16:38:30.498Z"/>
    <x v="0"/>
  </r>
  <r>
    <s v="E-20260710-2561"/>
    <s v="S-20260710-01"/>
    <x v="19"/>
    <n v="1"/>
    <n v="190"/>
    <n v="10"/>
    <m/>
    <m/>
    <m/>
    <n v="3"/>
    <n v="1"/>
    <n v="2"/>
    <s v="1-2"/>
    <m/>
    <s v="Chest pad at 7, seat at 5; Tempo 3-1-2; RIR 1-2"/>
    <x v="7"/>
    <s v="2026-07-10T16:42:50.776Z"/>
    <x v="1"/>
  </r>
  <r>
    <s v="E-20260710-2562"/>
    <s v="S-20260710-01"/>
    <x v="19"/>
    <n v="2"/>
    <n v="195"/>
    <n v="10"/>
    <m/>
    <m/>
    <m/>
    <n v="3"/>
    <n v="1"/>
    <n v="2"/>
    <s v="1-2"/>
    <m/>
    <s v="Tempo 3-1-2; RIR 1-2"/>
    <x v="7"/>
    <s v="2026-07-10T16:45:26.569Z"/>
    <x v="1"/>
  </r>
  <r>
    <s v="E-20260710-2563"/>
    <s v="S-20260710-01"/>
    <x v="19"/>
    <n v="3"/>
    <n v="200"/>
    <n v="8"/>
    <m/>
    <m/>
    <m/>
    <n v="3"/>
    <n v="1"/>
    <n v="2"/>
    <s v="1"/>
    <m/>
    <s v="Tempo 3-1-2; RIR 1"/>
    <x v="7"/>
    <s v="2026-07-10T16:47:45.393Z"/>
    <x v="1"/>
  </r>
  <r>
    <s v="E-20260710-2564"/>
    <s v="S-20260710-01"/>
    <x v="19"/>
    <n v="4"/>
    <n v="200"/>
    <n v="8"/>
    <m/>
    <m/>
    <m/>
    <n v="3"/>
    <n v="1"/>
    <n v="2"/>
    <s v="1"/>
    <m/>
    <s v="Tempo 3-1-2; RIR 1"/>
    <x v="7"/>
    <s v="2026-07-10T16:51:21.509Z"/>
    <x v="1"/>
  </r>
  <r>
    <s v="E-20260710-2565"/>
    <s v="S-20260710-01"/>
    <x v="27"/>
    <n v="1"/>
    <n v="65"/>
    <n v="11"/>
    <m/>
    <m/>
    <m/>
    <n v="2"/>
    <n v="1"/>
    <n v="3"/>
    <s v="2"/>
    <m/>
    <s v="Strict tempo 2-1-3; RIR 2; grip/forearms have some lactic acid build up; grip failed first on left"/>
    <x v="7"/>
    <s v="2026-07-10T16:56:02.852Z"/>
    <x v="1"/>
  </r>
  <r>
    <s v="E-20260710-2566"/>
    <s v="S-20260710-01"/>
    <x v="27"/>
    <n v="2"/>
    <n v="70"/>
    <n v="12"/>
    <m/>
    <m/>
    <m/>
    <n v="2"/>
    <n v="1"/>
    <n v="3"/>
    <s v="2"/>
    <m/>
    <s v="Strict tempo 2-1-3; RIR 2; grip/forearms have some lactic acid build up; grip failed first on left"/>
    <x v="7"/>
    <s v="2026-07-10T17:00:04.272Z"/>
    <x v="1"/>
  </r>
  <r>
    <s v="E-20260710-2567"/>
    <s v="S-20260710-01"/>
    <x v="27"/>
    <n v="3"/>
    <n v="70"/>
    <n v="11"/>
    <m/>
    <m/>
    <m/>
    <n v="2"/>
    <n v="1"/>
    <n v="3"/>
    <s v="1-2"/>
    <m/>
    <s v="Strict tempo 2-1-3; RIR 1-2; grip/forearms have some lactic acid build up; grip failed first on left"/>
    <x v="7"/>
    <s v="2026-07-10T17:04:04.865Z"/>
    <x v="1"/>
  </r>
  <r>
    <s v="E-20260710-2568"/>
    <s v="S-20260710-01"/>
    <x v="31"/>
    <n v="1"/>
    <n v="25"/>
    <n v="10"/>
    <m/>
    <m/>
    <m/>
    <n v="2"/>
    <n v="1"/>
    <n v="3"/>
    <s v="1-2"/>
    <m/>
    <s v="Whoops. Thought this was alternate curl. First set was flow and controlled alternating curl. Tempo 2-1-3; RIR 1-2"/>
    <x v="7"/>
    <s v="2026-07-10T17:08:55.099Z"/>
    <x v="2"/>
  </r>
  <r>
    <s v="E-20260710-2569"/>
    <s v="S-20260710-01"/>
    <x v="31"/>
    <n v="2"/>
    <n v="25"/>
    <n v="12"/>
    <m/>
    <m/>
    <m/>
    <n v="2"/>
    <n v="1"/>
    <n v="3"/>
    <s v="1-2"/>
    <m/>
    <s v="Tempo 2-1-3; RIR 1-2"/>
    <x v="7"/>
    <s v="2026-07-10T17:11:41.146Z"/>
    <x v="2"/>
  </r>
  <r>
    <s v="E-20260710-2570"/>
    <s v="S-20260710-01"/>
    <x v="31"/>
    <n v="3"/>
    <n v="25"/>
    <n v="11"/>
    <m/>
    <m/>
    <m/>
    <n v="2"/>
    <n v="1"/>
    <n v="3"/>
    <s v="1-2"/>
    <m/>
    <s v="Tempo 2-1-3; RIR 1-2"/>
    <x v="7"/>
    <s v="2026-07-10T17:15:12.400Z"/>
    <x v="2"/>
  </r>
  <r>
    <s v="E-20260710-2571"/>
    <s v="S-20260710-01"/>
    <x v="12"/>
    <n v="1"/>
    <n v="32.5"/>
    <n v="15"/>
    <m/>
    <m/>
    <m/>
    <n v="2"/>
    <n v="2"/>
    <n v="3"/>
    <s v="2+"/>
    <m/>
    <s v="Tempo 2-2-3; RIR 2+"/>
    <x v="7"/>
    <s v="2026-07-10T17:18:13.475Z"/>
    <x v="1"/>
  </r>
  <r>
    <s v="E-20260710-2572"/>
    <s v="S-20260710-01"/>
    <x v="12"/>
    <n v="2"/>
    <n v="35"/>
    <n v="15"/>
    <m/>
    <m/>
    <m/>
    <n v="2"/>
    <n v="2"/>
    <n v="3"/>
    <s v="2+"/>
    <m/>
    <s v="Tempo 2-2-3; RIR 2+"/>
    <x v="7"/>
    <s v="2026-07-10T17:20:33.176Z"/>
    <x v="1"/>
  </r>
  <r>
    <s v="E-20260710-2573"/>
    <s v="S-20260710-01"/>
    <x v="12"/>
    <n v="3"/>
    <n v="35"/>
    <n v="15"/>
    <m/>
    <m/>
    <m/>
    <n v="2"/>
    <n v="2"/>
    <n v="3"/>
    <s v="2"/>
    <m/>
    <s v="Tempo 2-2-3; RIR 2"/>
    <x v="7"/>
    <s v="2026-07-10T17:23:16.260Z"/>
    <x v="1"/>
  </r>
  <r>
    <s v="E-20260710-2574"/>
    <s v="S-20260710-01"/>
    <x v="32"/>
    <n v="1"/>
    <m/>
    <m/>
    <n v="360"/>
    <n v="1.55"/>
    <s v="km"/>
    <m/>
    <m/>
    <m/>
    <m/>
    <m/>
    <s v="Capacity finish "/>
    <x v="7"/>
    <s v="2026-07-10T17:31:50.141Z"/>
    <x v="1"/>
  </r>
  <r>
    <s v="E-20260711-2575"/>
    <s v="S-20260711-01"/>
    <x v="66"/>
    <n v="1"/>
    <m/>
    <m/>
    <n v="300"/>
    <n v="0.56999999999999995"/>
    <s v="km"/>
    <m/>
    <m/>
    <m/>
    <m/>
    <m/>
    <s v="Warmup"/>
    <x v="7"/>
    <s v="2026-07-11T14:10:01.940Z"/>
    <x v="9"/>
  </r>
  <r>
    <s v="E-20260711-2576"/>
    <s v="S-20260711-01"/>
    <x v="67"/>
    <n v="1"/>
    <n v="0"/>
    <n v="15"/>
    <m/>
    <m/>
    <m/>
    <m/>
    <m/>
    <m/>
    <m/>
    <m/>
    <s v="Red band"/>
    <x v="7"/>
    <s v="2026-07-11T14:15:42.542Z"/>
    <x v="5"/>
  </r>
  <r>
    <s v="E-20260711-2577"/>
    <s v="S-20260711-01"/>
    <x v="56"/>
    <n v="1"/>
    <n v="0"/>
    <n v="12"/>
    <m/>
    <m/>
    <m/>
    <m/>
    <m/>
    <m/>
    <m/>
    <m/>
    <s v="Red band"/>
    <x v="7"/>
    <s v="2026-07-11T14:15:49.453Z"/>
    <x v="5"/>
  </r>
  <r>
    <s v="E-20260711-2578"/>
    <s v="S-20260711-01"/>
    <x v="52"/>
    <n v="1"/>
    <n v="0"/>
    <n v="8"/>
    <m/>
    <m/>
    <m/>
    <m/>
    <m/>
    <m/>
    <m/>
    <m/>
    <s v="Red band"/>
    <x v="7"/>
    <s v="2026-07-11T14:15:53.407Z"/>
    <x v="5"/>
  </r>
  <r>
    <s v="E-20260711-2579"/>
    <s v="S-20260711-01"/>
    <x v="50"/>
    <n v="1"/>
    <n v="0"/>
    <n v="10"/>
    <m/>
    <m/>
    <m/>
    <m/>
    <m/>
    <m/>
    <m/>
    <m/>
    <m/>
    <x v="7"/>
    <s v="2026-07-11T14:15:55.176Z"/>
    <x v="3"/>
  </r>
  <r>
    <s v="E-20260711-2580"/>
    <s v="S-20260711-01"/>
    <x v="67"/>
    <n v="2"/>
    <n v="0"/>
    <n v="15"/>
    <m/>
    <m/>
    <m/>
    <m/>
    <m/>
    <m/>
    <m/>
    <m/>
    <s v="Red band"/>
    <x v="7"/>
    <s v="2026-07-11T14:20:42.241Z"/>
    <x v="5"/>
  </r>
  <r>
    <s v="E-20260711-2581"/>
    <s v="S-20260711-01"/>
    <x v="56"/>
    <n v="2"/>
    <n v="0"/>
    <n v="12"/>
    <m/>
    <m/>
    <m/>
    <m/>
    <m/>
    <m/>
    <m/>
    <m/>
    <s v="Red band"/>
    <x v="7"/>
    <s v="2026-07-11T14:20:43.685Z"/>
    <x v="5"/>
  </r>
  <r>
    <s v="E-20260711-2582"/>
    <s v="S-20260711-01"/>
    <x v="52"/>
    <n v="2"/>
    <n v="0"/>
    <n v="8"/>
    <m/>
    <m/>
    <m/>
    <m/>
    <m/>
    <m/>
    <m/>
    <m/>
    <s v="Red band"/>
    <x v="7"/>
    <s v="2026-07-11T14:20:44.889Z"/>
    <x v="5"/>
  </r>
  <r>
    <s v="E-20260711-2583"/>
    <s v="S-20260711-01"/>
    <x v="50"/>
    <n v="2"/>
    <n v="0"/>
    <n v="10"/>
    <m/>
    <m/>
    <m/>
    <m/>
    <m/>
    <m/>
    <m/>
    <m/>
    <m/>
    <x v="7"/>
    <s v="2026-07-11T14:20:46.542Z"/>
    <x v="3"/>
  </r>
  <r>
    <s v="E-20260711-2584"/>
    <s v="S-20260711-01"/>
    <x v="70"/>
    <n v="1"/>
    <n v="15"/>
    <n v="10"/>
    <m/>
    <m/>
    <m/>
    <m/>
    <m/>
    <m/>
    <m/>
    <m/>
    <s v="Warmup"/>
    <x v="7"/>
    <s v="2026-07-11T14:22:34.997Z"/>
    <x v="3"/>
  </r>
  <r>
    <s v="E-20260711-2585"/>
    <s v="S-20260711-01"/>
    <x v="69"/>
    <n v="1"/>
    <n v="110"/>
    <n v="10"/>
    <m/>
    <m/>
    <m/>
    <n v="3"/>
    <n v="1"/>
    <n v="2"/>
    <s v="1-2"/>
    <m/>
    <s v="Tempo 3-1-2; RIR 1-2; right anterior tight at eccentric and pause/press. Not pain but definitely a more tightness below the anterior cap"/>
    <x v="7"/>
    <s v="2026-07-11T14:27:46.507Z"/>
    <x v="3"/>
  </r>
  <r>
    <s v="E-20260711-2586"/>
    <s v="S-20260711-01"/>
    <x v="69"/>
    <n v="2"/>
    <n v="120"/>
    <n v="10"/>
    <m/>
    <m/>
    <m/>
    <n v="3"/>
    <n v="1"/>
    <n v="2"/>
    <s v="1-2"/>
    <m/>
    <s v="Tempo 3-1-2; RIR 1-2; right anterior tight at eccentric and pause/press. Not pain but definitely a more tightness below the anterior cap"/>
    <x v="7"/>
    <s v="2026-07-11T14:30:27.463Z"/>
    <x v="3"/>
  </r>
  <r>
    <s v="E-20260711-2587"/>
    <s v="S-20260711-01"/>
    <x v="69"/>
    <n v="3"/>
    <n v="130"/>
    <n v="8"/>
    <m/>
    <m/>
    <m/>
    <n v="3"/>
    <n v="1"/>
    <n v="2"/>
    <s v="1-2"/>
    <m/>
    <s v="Tempo 3-1-2; RIR 1-2"/>
    <x v="7"/>
    <s v="2026-07-11T14:34:53.760Z"/>
    <x v="3"/>
  </r>
  <r>
    <s v="E-20260711-2588"/>
    <s v="S-20260711-01"/>
    <x v="69"/>
    <n v="4"/>
    <n v="130"/>
    <n v="6"/>
    <m/>
    <m/>
    <m/>
    <n v="3"/>
    <n v="1"/>
    <n v="2"/>
    <s v="1"/>
    <m/>
    <s v="Tempo 3-1-2; RIR 1; shifted to a slight radial tilt and it felt better in my capsule"/>
    <x v="7"/>
    <s v="2026-07-11T14:39:25.744Z"/>
    <x v="3"/>
  </r>
  <r>
    <s v="E-20260711-2589"/>
    <s v="S-20260711-01"/>
    <x v="79"/>
    <n v="1"/>
    <n v="90"/>
    <n v="10"/>
    <m/>
    <m/>
    <m/>
    <n v="3"/>
    <n v="1"/>
    <n v="2"/>
    <s v="2"/>
    <m/>
    <s v="Slight ulnar tilt with these fixed grips felt better on right cap; tempo 3-1-2; RIR 2"/>
    <x v="7"/>
    <s v="2026-07-11T14:41:42.659Z"/>
    <x v="3"/>
  </r>
  <r>
    <s v="E-20260711-2590"/>
    <s v="S-20260711-01"/>
    <x v="79"/>
    <n v="2"/>
    <n v="90"/>
    <n v="10"/>
    <m/>
    <m/>
    <m/>
    <n v="3"/>
    <n v="1"/>
    <n v="2"/>
    <s v="2"/>
    <m/>
    <s v="Slight ulnar tilt with these fixed grips felt better on right cap; tempo 3-1-2; RIR 2"/>
    <x v="7"/>
    <s v="2026-07-11T14:43:42.765Z"/>
    <x v="3"/>
  </r>
  <r>
    <s v="E-20260711-2591"/>
    <s v="S-20260711-01"/>
    <x v="79"/>
    <n v="3"/>
    <n v="95"/>
    <n v="9"/>
    <m/>
    <m/>
    <m/>
    <n v="3"/>
    <n v="1"/>
    <n v="2"/>
    <s v="1-2"/>
    <m/>
    <s v="Slight ulnar tilt with these fixed grips felt better on right cap; tempo 3-1-2; RIR 1-2"/>
    <x v="7"/>
    <s v="2026-07-11T14:46:48.398Z"/>
    <x v="3"/>
  </r>
  <r>
    <s v="E-20260711-2592"/>
    <s v="S-20260711-01"/>
    <x v="86"/>
    <n v="1"/>
    <n v="20"/>
    <n v="10"/>
    <m/>
    <m/>
    <m/>
    <n v="2"/>
    <n v="2"/>
    <n v="3"/>
    <s v="2"/>
    <m/>
    <s v="Tempo 2-2-3; RIR 2; cap right on superior; slightly shortened ROM"/>
    <x v="7"/>
    <s v="2026-07-11T14:51:16.652Z"/>
    <x v="3"/>
  </r>
  <r>
    <s v="E-20260711-2593"/>
    <s v="S-20260711-01"/>
    <x v="86"/>
    <n v="2"/>
    <n v="25"/>
    <n v="11"/>
    <m/>
    <m/>
    <m/>
    <n v="2"/>
    <n v="2"/>
    <n v="3"/>
    <s v="2"/>
    <m/>
    <s v="Tempo 2-2-3; RIR 2;"/>
    <x v="7"/>
    <s v="2026-07-11T14:54:21.879Z"/>
    <x v="3"/>
  </r>
  <r>
    <s v="E-20260711-2594"/>
    <s v="S-20260711-01"/>
    <x v="86"/>
    <n v="3"/>
    <n v="30"/>
    <n v="11"/>
    <m/>
    <m/>
    <m/>
    <n v="2"/>
    <n v="2"/>
    <n v="3"/>
    <s v="2"/>
    <m/>
    <s v="Tempo 2-2-3; RIR 2; I think I found the correct movement path and effective ROM"/>
    <x v="7"/>
    <s v="2026-07-11T14:57:44.168Z"/>
    <x v="3"/>
  </r>
  <r>
    <s v="E-20260711-2595"/>
    <s v="S-20260711-01"/>
    <x v="87"/>
    <n v="1"/>
    <n v="30"/>
    <n v="10"/>
    <m/>
    <m/>
    <m/>
    <n v="2"/>
    <n v="1"/>
    <n v="3"/>
    <s v="2"/>
    <m/>
    <s v="Tempo 2-1-3; RIR 2"/>
    <x v="7"/>
    <s v="2026-07-11T15:01:08.408Z"/>
    <x v="3"/>
  </r>
  <r>
    <s v="E-20260711-2596"/>
    <s v="S-20260711-01"/>
    <x v="87"/>
    <n v="2"/>
    <n v="30"/>
    <n v="10"/>
    <m/>
    <m/>
    <m/>
    <n v="2"/>
    <n v="1"/>
    <n v="3"/>
    <s v="2"/>
    <m/>
    <s v="Tempo 2-1-3; RIR 2"/>
    <x v="7"/>
    <s v="2026-07-11T15:04:04.144Z"/>
    <x v="3"/>
  </r>
  <r>
    <s v="E-20260711-2597"/>
    <s v="S-20260711-01"/>
    <x v="87"/>
    <n v="3"/>
    <n v="40"/>
    <n v="10"/>
    <m/>
    <m/>
    <m/>
    <n v="2"/>
    <n v="1"/>
    <n v="3"/>
    <s v="1-2"/>
    <m/>
    <s v="Tempo 2-1-3; RIR 1-2"/>
    <x v="7"/>
    <s v="2026-07-11T15:06:45.440Z"/>
    <x v="3"/>
  </r>
  <r>
    <s v="E-20260711-2598"/>
    <s v="S-20260711-01"/>
    <x v="38"/>
    <n v="1"/>
    <n v="25"/>
    <n v="9"/>
    <m/>
    <m/>
    <m/>
    <n v="2"/>
    <n v="1"/>
    <n v="3"/>
    <s v="1-2"/>
    <m/>
    <s v="Left fatigued first at 5. Switched to right and did 9 then finished remaining 4 without issue on left. Tempo 2-1-3; RIR 1-2"/>
    <x v="7"/>
    <s v="2026-07-11T15:10:17.428Z"/>
    <x v="4"/>
  </r>
  <r>
    <s v="E-20260711-2599"/>
    <s v="S-20260711-01"/>
    <x v="38"/>
    <n v="2"/>
    <n v="25"/>
    <n v="8"/>
    <m/>
    <m/>
    <m/>
    <n v="2"/>
    <n v="1"/>
    <n v="3"/>
    <s v="1-2"/>
    <m/>
    <s v="Left fatigued first at 8. Tempo 2-1-3; RIR 1-2"/>
    <x v="7"/>
    <s v="2026-07-11T15:13:36.775Z"/>
    <x v="4"/>
  </r>
  <r>
    <s v="E-20260711-2600"/>
    <s v="S-20260711-01"/>
    <x v="38"/>
    <n v="3"/>
    <n v="25"/>
    <n v="7"/>
    <m/>
    <m/>
    <m/>
    <n v="2"/>
    <n v="1"/>
    <n v="3"/>
    <s v="1-2"/>
    <m/>
    <s v="Not happy with today’s overhead extensions; Left fatigued first. Tempo 2-1-3; RIR 1-2"/>
    <x v="7"/>
    <s v="2026-07-11T15:16:53.934Z"/>
    <x v="4"/>
  </r>
  <r>
    <s v="E-20260711-2601"/>
    <s v="S-20260711-01"/>
    <x v="80"/>
    <n v="1"/>
    <n v="62.5"/>
    <n v="10"/>
    <m/>
    <m/>
    <m/>
    <n v="2"/>
    <n v="1"/>
    <n v="3"/>
    <s v="2+"/>
    <m/>
    <s v="Tempo 2-1-3; RIR 2+"/>
    <x v="7"/>
    <s v="2026-07-11T15:20:44.805Z"/>
    <x v="4"/>
  </r>
  <r>
    <s v="E-20260711-2602"/>
    <s v="S-20260711-01"/>
    <x v="80"/>
    <n v="2"/>
    <n v="65"/>
    <n v="8"/>
    <m/>
    <m/>
    <m/>
    <n v="2"/>
    <n v="1"/>
    <n v="3"/>
    <s v="1-2"/>
    <m/>
    <s v="Tempo 2-1-3; RIR 1-2; I got sucked into increasing the weight cause set 1 was very easy"/>
    <x v="7"/>
    <s v="2026-07-11T15:23:10.109Z"/>
    <x v="4"/>
  </r>
  <r>
    <s v="E-20260711-2603"/>
    <s v="S-20260711-01"/>
    <x v="80"/>
    <n v="3"/>
    <n v="65"/>
    <n v="8"/>
    <m/>
    <m/>
    <m/>
    <n v="2"/>
    <n v="1"/>
    <n v="3"/>
    <s v="1-2"/>
    <m/>
    <s v="Tempo 2-1-3; RIR 1-2;"/>
    <x v="7"/>
    <s v="2026-07-11T15:25:29.132Z"/>
    <x v="4"/>
  </r>
  <r>
    <s v="E-20260711-2604"/>
    <s v="S-20260711-01"/>
    <x v="83"/>
    <n v="1"/>
    <m/>
    <m/>
    <n v="20"/>
    <n v="0"/>
    <s v="km"/>
    <m/>
    <m/>
    <m/>
    <m/>
    <m/>
    <s v="20 sec hard ; 40 sec rest"/>
    <x v="7"/>
    <s v="2026-07-11T15:33:16.476Z"/>
    <x v="9"/>
  </r>
  <r>
    <s v="E-20260711-2605"/>
    <s v="S-20260711-01"/>
    <x v="83"/>
    <n v="2"/>
    <m/>
    <m/>
    <n v="20"/>
    <n v="0"/>
    <s v="km"/>
    <m/>
    <m/>
    <m/>
    <m/>
    <m/>
    <s v="20 sec hard ; 40 sec rest"/>
    <x v="7"/>
    <s v="2026-07-11T15:33:17.157Z"/>
    <x v="9"/>
  </r>
  <r>
    <s v="E-20260711-2606"/>
    <s v="S-20260711-01"/>
    <x v="83"/>
    <n v="3"/>
    <m/>
    <m/>
    <n v="20"/>
    <n v="0"/>
    <s v="km"/>
    <m/>
    <m/>
    <m/>
    <m/>
    <m/>
    <s v="20 sec hard ; 40 sec rest"/>
    <x v="7"/>
    <s v="2026-07-11T15:33:17.926Z"/>
    <x v="9"/>
  </r>
  <r>
    <s v="E-20260711-2607"/>
    <s v="S-20260711-01"/>
    <x v="83"/>
    <n v="4"/>
    <m/>
    <m/>
    <n v="20"/>
    <n v="0"/>
    <s v="km"/>
    <m/>
    <m/>
    <m/>
    <m/>
    <m/>
    <s v="20 sec hard ; 40 sec rest"/>
    <x v="7"/>
    <s v="2026-07-11T15:33:18.595Z"/>
    <x v="9"/>
  </r>
  <r>
    <s v="E-20260711-2608"/>
    <s v="S-20260711-01"/>
    <x v="83"/>
    <n v="5"/>
    <m/>
    <m/>
    <n v="20"/>
    <n v="0"/>
    <s v="km"/>
    <m/>
    <m/>
    <m/>
    <m/>
    <m/>
    <s v="20 sec hard ; 40 sec rest"/>
    <x v="7"/>
    <s v="2026-07-11T15:33:19.282Z"/>
    <x v="9"/>
  </r>
  <r>
    <s v="E-20260711-2609"/>
    <s v="S-20260711-01"/>
    <x v="83"/>
    <n v="6"/>
    <m/>
    <m/>
    <n v="20"/>
    <n v="0"/>
    <s v="km"/>
    <m/>
    <m/>
    <m/>
    <m/>
    <m/>
    <s v="20 sec hard ; 40 sec rest"/>
    <x v="7"/>
    <s v="2026-07-11T15:33:19.973Z"/>
    <x v="9"/>
  </r>
  <r>
    <s v="E-20260713-2610"/>
    <s v="S-20260713-01"/>
    <x v="66"/>
    <n v="1"/>
    <m/>
    <m/>
    <n v="300"/>
    <n v="0.56999999999999995"/>
    <s v="km"/>
    <m/>
    <m/>
    <m/>
    <m/>
    <m/>
    <s v="4.3mph, 5% incline"/>
    <x v="7"/>
    <s v="2026-07-13T14:54:08.800Z"/>
    <x v="9"/>
  </r>
  <r>
    <s v="E-20260713-2611"/>
    <s v="S-20260713-01"/>
    <x v="88"/>
    <n v="1"/>
    <n v="0"/>
    <n v="10"/>
    <m/>
    <m/>
    <m/>
    <m/>
    <m/>
    <m/>
    <m/>
    <m/>
    <m/>
    <x v="7"/>
    <s v="2026-07-13T15:02:03.482Z"/>
    <x v="7"/>
  </r>
  <r>
    <s v="E-20260713-2612"/>
    <s v="S-20260713-01"/>
    <x v="89"/>
    <n v="1"/>
    <n v="0"/>
    <n v="10"/>
    <m/>
    <m/>
    <m/>
    <m/>
    <m/>
    <m/>
    <m/>
    <m/>
    <m/>
    <x v="7"/>
    <s v="2026-07-13T15:02:05.087Z"/>
    <x v="5"/>
  </r>
  <r>
    <s v="E-20260713-2613"/>
    <s v="S-20260713-01"/>
    <x v="39"/>
    <n v="1"/>
    <n v="0"/>
    <m/>
    <n v="8"/>
    <m/>
    <m/>
    <m/>
    <m/>
    <m/>
    <m/>
    <m/>
    <m/>
    <x v="7"/>
    <s v="2026-07-13T15:02:06.827Z"/>
    <x v="7"/>
  </r>
  <r>
    <s v="E-20260713-2614"/>
    <s v="S-20260713-01"/>
    <x v="60"/>
    <n v="1"/>
    <n v="0"/>
    <n v="10"/>
    <m/>
    <m/>
    <m/>
    <m/>
    <m/>
    <m/>
    <m/>
    <m/>
    <m/>
    <x v="7"/>
    <s v="2026-07-13T15:02:08.283Z"/>
    <x v="7"/>
  </r>
  <r>
    <s v="E-20260713-2615"/>
    <s v="S-20260713-01"/>
    <x v="47"/>
    <n v="1"/>
    <n v="0"/>
    <n v="15"/>
    <m/>
    <m/>
    <m/>
    <m/>
    <m/>
    <m/>
    <m/>
    <m/>
    <m/>
    <x v="7"/>
    <s v="2026-07-13T15:02:09.706Z"/>
    <x v="7"/>
  </r>
  <r>
    <s v="E-20260713-2616"/>
    <s v="S-20260713-01"/>
    <x v="88"/>
    <n v="2"/>
    <n v="0"/>
    <n v="10"/>
    <m/>
    <m/>
    <m/>
    <m/>
    <m/>
    <m/>
    <m/>
    <m/>
    <m/>
    <x v="7"/>
    <s v="2026-07-13T15:03:37.270Z"/>
    <x v="7"/>
  </r>
  <r>
    <s v="E-20260713-2617"/>
    <s v="S-20260713-01"/>
    <x v="89"/>
    <n v="2"/>
    <n v="0"/>
    <n v="10"/>
    <m/>
    <m/>
    <m/>
    <m/>
    <m/>
    <m/>
    <m/>
    <m/>
    <m/>
    <x v="7"/>
    <s v="2026-07-13T15:03:38.863Z"/>
    <x v="5"/>
  </r>
  <r>
    <s v="E-20260713-2618"/>
    <s v="S-20260713-01"/>
    <x v="39"/>
    <n v="2"/>
    <n v="0"/>
    <m/>
    <n v="8"/>
    <m/>
    <m/>
    <m/>
    <m/>
    <m/>
    <m/>
    <m/>
    <m/>
    <x v="7"/>
    <s v="2026-07-13T15:04:17.963Z"/>
    <x v="7"/>
  </r>
  <r>
    <s v="E-20260713-2619"/>
    <s v="S-20260713-01"/>
    <x v="60"/>
    <n v="2"/>
    <n v="0"/>
    <n v="10"/>
    <m/>
    <m/>
    <m/>
    <m/>
    <m/>
    <m/>
    <m/>
    <m/>
    <m/>
    <x v="7"/>
    <s v="2026-07-13T15:05:08.226Z"/>
    <x v="7"/>
  </r>
  <r>
    <s v="E-20260713-2620"/>
    <s v="S-20260713-01"/>
    <x v="47"/>
    <n v="2"/>
    <n v="0"/>
    <n v="15"/>
    <m/>
    <m/>
    <m/>
    <m/>
    <m/>
    <m/>
    <m/>
    <m/>
    <m/>
    <x v="7"/>
    <s v="2026-07-13T15:05:50.690Z"/>
    <x v="7"/>
  </r>
  <r>
    <s v="E-20260713-2621"/>
    <s v="S-20260713-01"/>
    <x v="81"/>
    <n v="1"/>
    <n v="75"/>
    <n v="10"/>
    <m/>
    <m/>
    <m/>
    <n v="3"/>
    <n v="1"/>
    <n v="2"/>
    <s v="2"/>
    <m/>
    <s v="Tempo 3-1-2; RIR 2"/>
    <x v="7"/>
    <s v="2026-07-13T15:08:51.860Z"/>
    <x v="7"/>
  </r>
  <r>
    <s v="E-20260713-2622"/>
    <s v="S-20260713-01"/>
    <x v="81"/>
    <n v="2"/>
    <n v="75"/>
    <n v="10"/>
    <m/>
    <m/>
    <m/>
    <n v="3"/>
    <n v="1"/>
    <n v="2"/>
    <s v="2"/>
    <m/>
    <s v="Tempo 3-1-2; RIR 2"/>
    <x v="7"/>
    <s v="2026-07-13T15:11:32.020Z"/>
    <x v="7"/>
  </r>
  <r>
    <s v="E-20260713-2623"/>
    <s v="S-20260713-01"/>
    <x v="81"/>
    <n v="3"/>
    <n v="75"/>
    <n v="10"/>
    <m/>
    <m/>
    <m/>
    <n v="3"/>
    <n v="1"/>
    <n v="2"/>
    <s v="2"/>
    <m/>
    <s v="Tempo 3-1-2; RIR 2"/>
    <x v="7"/>
    <s v="2026-07-13T15:14:14.666Z"/>
    <x v="7"/>
  </r>
  <r>
    <s v="E-20260713-2624"/>
    <s v="S-20260713-01"/>
    <x v="81"/>
    <n v="4"/>
    <n v="75"/>
    <n v="10"/>
    <m/>
    <m/>
    <m/>
    <n v="3"/>
    <n v="1"/>
    <n v="2"/>
    <s v="1"/>
    <m/>
    <s v="Tempo 3-1-2; RIR 1; feeing nauseous after set 3; same sneeze / puke sensation we’ve previously discussed; goes away after a short rest "/>
    <x v="7"/>
    <s v="2026-07-13T15:17:36.696Z"/>
    <x v="7"/>
  </r>
  <r>
    <s v="E-20260713-2625"/>
    <s v="S-20260713-01"/>
    <x v="0"/>
    <n v="1"/>
    <n v="150"/>
    <m/>
    <n v="70.199999999999989"/>
    <m/>
    <m/>
    <m/>
    <m/>
    <m/>
    <m/>
    <m/>
    <s v="2 mph, 0.5% incline; 70/60=1.167"/>
    <x v="7"/>
    <s v="2026-07-13T15:22:16.771Z"/>
    <x v="0"/>
  </r>
  <r>
    <s v="E-20260713-2626"/>
    <s v="S-20260713-01"/>
    <x v="0"/>
    <n v="2"/>
    <n v="150"/>
    <m/>
    <n v="70.199999999999989"/>
    <m/>
    <m/>
    <m/>
    <m/>
    <m/>
    <m/>
    <m/>
    <s v="Forearms fatiguing on both. Maybe a little more on left. Able to maintain hold with slight ulnar deviation at 60 sec; 2 mph, 0.5% incline; 70/60=1.167"/>
    <x v="7"/>
    <s v="2026-07-13T15:25:00.188Z"/>
    <x v="0"/>
  </r>
  <r>
    <s v="E-20260713-2627"/>
    <s v="S-20260713-01"/>
    <x v="0"/>
    <n v="3"/>
    <n v="150"/>
    <m/>
    <n v="49.8"/>
    <m/>
    <m/>
    <m/>
    <m/>
    <m/>
    <m/>
    <m/>
    <s v="50/60=   2 mph, 0.5% incline; 70/60=1.167"/>
    <x v="7"/>
    <s v="2026-07-13T15:28:05.554Z"/>
    <x v="0"/>
  </r>
  <r>
    <s v="E-20260713-2628"/>
    <s v="S-20260713-01"/>
    <x v="0"/>
    <n v="4"/>
    <n v="150"/>
    <m/>
    <n v="51.6"/>
    <m/>
    <m/>
    <m/>
    <m/>
    <m/>
    <m/>
    <m/>
    <s v="Very frustrating that grip is failing.   2 mph, 0.5% incline; 70/60=1.167"/>
    <x v="7"/>
    <s v="2026-07-13T15:30:45.175Z"/>
    <x v="0"/>
  </r>
  <r>
    <s v="E-20260713-2629"/>
    <s v="S-20260713-01"/>
    <x v="34"/>
    <n v="1"/>
    <n v="150"/>
    <n v="10"/>
    <m/>
    <m/>
    <m/>
    <n v="3"/>
    <n v="1"/>
    <n v="2"/>
    <s v="1-2"/>
    <m/>
    <s v="Tempo 3-1-2; RIR 1-2 grip started failing at 9"/>
    <x v="7"/>
    <s v="2026-07-13T15:34:34.889Z"/>
    <x v="7"/>
  </r>
  <r>
    <s v="E-20260713-2630"/>
    <s v="S-20260713-01"/>
    <x v="34"/>
    <n v="2"/>
    <n v="150"/>
    <n v="9"/>
    <m/>
    <m/>
    <m/>
    <n v="3"/>
    <n v="1"/>
    <n v="2"/>
    <s v="1-2"/>
    <m/>
    <s v="Tempo 3-1-2; RIR 1-2 grip started failing at 9; right side rolled to finger first"/>
    <x v="7"/>
    <s v="2026-07-13T15:37:13.312Z"/>
    <x v="7"/>
  </r>
  <r>
    <s v="E-20260713-2631"/>
    <s v="S-20260713-01"/>
    <x v="34"/>
    <n v="3"/>
    <n v="150"/>
    <n v="8"/>
    <m/>
    <m/>
    <m/>
    <n v="3"/>
    <n v="1"/>
    <n v="2"/>
    <s v="1"/>
    <m/>
    <s v="Tempo 3-1-2; RIR 1 grip started failing at 8; right side rolled to finger first"/>
    <x v="7"/>
    <s v="2026-07-13T15:40:29.177Z"/>
    <x v="7"/>
  </r>
  <r>
    <s v="E-20260713-2632"/>
    <s v="S-20260713-01"/>
    <x v="46"/>
    <n v="1"/>
    <n v="30"/>
    <n v="8"/>
    <m/>
    <m/>
    <m/>
    <n v="3"/>
    <n v="1"/>
    <n v="2"/>
    <s v="2"/>
    <m/>
    <s v="Tempo 3-1-2; RIR 2"/>
    <x v="7"/>
    <s v="2026-07-13T15:44:03.619Z"/>
    <x v="7"/>
  </r>
  <r>
    <s v="E-20260713-2633"/>
    <s v="S-20260713-01"/>
    <x v="46"/>
    <n v="2"/>
    <n v="40"/>
    <n v="8"/>
    <m/>
    <m/>
    <m/>
    <n v="3"/>
    <n v="1"/>
    <n v="2"/>
    <s v="2"/>
    <m/>
    <s v="Feeling nauseous again after that first set; Tempo 3-1-2; RIR 2"/>
    <x v="7"/>
    <s v="2026-07-13T15:45:04.825Z"/>
    <x v="7"/>
  </r>
  <r>
    <s v="E-20260713-2634"/>
    <s v="S-20260713-01"/>
    <x v="46"/>
    <n v="3"/>
    <n v="45"/>
    <n v="8"/>
    <m/>
    <m/>
    <m/>
    <n v="3"/>
    <n v="1"/>
    <n v="2"/>
    <s v="2"/>
    <m/>
    <s v="Tempo 3-1-2; RIR 2"/>
    <x v="7"/>
    <s v="2026-07-13T15:54:04.887Z"/>
    <x v="7"/>
  </r>
  <r>
    <s v="E-20260713-2635"/>
    <s v="S-20260713-01"/>
    <x v="90"/>
    <n v="1"/>
    <n v="100"/>
    <n v="15"/>
    <m/>
    <m/>
    <m/>
    <n v="2"/>
    <n v="1"/>
    <n v="3"/>
    <s v="2"/>
    <m/>
    <s v="Tempo: 2-1-3; RIR 2"/>
    <x v="7"/>
    <s v="2026-07-13T15:54:30.431Z"/>
    <x v="7"/>
  </r>
  <r>
    <s v="E-20260713-2636"/>
    <s v="S-20260713-01"/>
    <x v="90"/>
    <n v="2"/>
    <n v="100"/>
    <n v="15"/>
    <m/>
    <m/>
    <m/>
    <n v="2"/>
    <n v="1"/>
    <n v="3"/>
    <s v="2"/>
    <m/>
    <s v="Tempo: 2-1-3; RIR 2 (4-25lb plates on the smith machine rack)"/>
    <x v="7"/>
    <s v="2026-07-13T15:54:52.014Z"/>
    <x v="7"/>
  </r>
  <r>
    <s v="E-20260713-2637"/>
    <s v="S-20260713-01"/>
    <x v="90"/>
    <n v="3"/>
    <n v="100"/>
    <n v="14"/>
    <m/>
    <m/>
    <m/>
    <n v="2"/>
    <n v="1"/>
    <n v="3"/>
    <s v="1"/>
    <m/>
    <s v="Tempo: 2-1-3; RIR 1 (4-25lb plates on the smith machine rack)"/>
    <x v="7"/>
    <s v="2026-07-13T15:58:58.941Z"/>
    <x v="7"/>
  </r>
  <r>
    <s v="E-20260713-2638"/>
    <s v="S-20260713-01"/>
    <x v="32"/>
    <n v="1"/>
    <m/>
    <m/>
    <n v="360"/>
    <n v="1.57"/>
    <s v="km"/>
    <m/>
    <m/>
    <m/>
    <m/>
    <m/>
    <s v="Nausea during at about 4 min. Diarrhea immediate after the row"/>
    <x v="7"/>
    <s v="2026-07-13T16:10:43.388Z"/>
    <x v="1"/>
  </r>
  <r>
    <s v="E-20260714-2639"/>
    <s v="S-20260714-01"/>
    <x v="66"/>
    <n v="1"/>
    <m/>
    <m/>
    <n v="302"/>
    <n v="0.59"/>
    <s v="km"/>
    <m/>
    <m/>
    <m/>
    <m/>
    <m/>
    <s v="4.4 mph, 5% incline"/>
    <x v="7"/>
    <s v="2026-07-14T18:50:02.244Z"/>
    <x v="9"/>
  </r>
  <r>
    <s v="E-20260714-2640"/>
    <s v="S-20260714-01"/>
    <x v="67"/>
    <n v="1"/>
    <n v="0"/>
    <n v="15"/>
    <m/>
    <m/>
    <m/>
    <m/>
    <m/>
    <m/>
    <m/>
    <s v="2026-07-14T18:57:07.721Z"/>
    <s v="Red band"/>
    <x v="7"/>
    <s v="2026-07-14T18:57:09.060Z"/>
    <x v="5"/>
  </r>
  <r>
    <s v="E-20260714-2641"/>
    <s v="S-20260714-01"/>
    <x v="56"/>
    <n v="1"/>
    <n v="0"/>
    <n v="12"/>
    <m/>
    <m/>
    <m/>
    <m/>
    <m/>
    <m/>
    <m/>
    <s v="2026-07-14T18:57:07.721Z"/>
    <s v="Red bands "/>
    <x v="7"/>
    <s v="2026-07-14T18:57:22.680Z"/>
    <x v="5"/>
  </r>
  <r>
    <s v="E-20260714-2642"/>
    <s v="S-20260714-01"/>
    <x v="52"/>
    <n v="1"/>
    <n v="0"/>
    <n v="8"/>
    <m/>
    <m/>
    <m/>
    <m/>
    <m/>
    <m/>
    <m/>
    <s v="2026-07-14T18:57:07.721Z"/>
    <m/>
    <x v="7"/>
    <s v="2026-07-14T18:57:25.291Z"/>
    <x v="5"/>
  </r>
  <r>
    <s v="E-20260714-2643"/>
    <s v="S-20260714-01"/>
    <x v="50"/>
    <n v="1"/>
    <n v="0"/>
    <n v="10"/>
    <m/>
    <m/>
    <m/>
    <m/>
    <m/>
    <m/>
    <m/>
    <s v="2026-07-14T18:57:07.721Z"/>
    <m/>
    <x v="7"/>
    <s v="2026-07-14T18:57:27.783Z"/>
    <x v="3"/>
  </r>
  <r>
    <s v="E-20260714-2644"/>
    <s v="S-20260714-01"/>
    <x v="67"/>
    <n v="2"/>
    <n v="0"/>
    <n v="15"/>
    <m/>
    <m/>
    <m/>
    <m/>
    <m/>
    <m/>
    <m/>
    <s v="2026-07-14T19:02:34.566Z"/>
    <s v="Red band"/>
    <x v="7"/>
    <s v="2026-07-14T19:02:35.152Z"/>
    <x v="5"/>
  </r>
  <r>
    <s v="E-20260714-2645"/>
    <s v="S-20260714-01"/>
    <x v="56"/>
    <n v="2"/>
    <n v="0"/>
    <n v="12"/>
    <m/>
    <m/>
    <m/>
    <m/>
    <m/>
    <m/>
    <m/>
    <s v="2026-07-14T19:02:34.566Z"/>
    <s v="Red bands "/>
    <x v="7"/>
    <s v="2026-07-14T19:02:36.641Z"/>
    <x v="5"/>
  </r>
  <r>
    <s v="E-20260714-2646"/>
    <s v="S-20260714-01"/>
    <x v="52"/>
    <n v="2"/>
    <n v="0"/>
    <n v="8"/>
    <m/>
    <m/>
    <m/>
    <m/>
    <m/>
    <m/>
    <m/>
    <s v="2026-07-14T19:02:34.566Z"/>
    <m/>
    <x v="7"/>
    <s v="2026-07-14T19:02:37.929Z"/>
    <x v="5"/>
  </r>
  <r>
    <s v="E-20260714-2647"/>
    <s v="S-20260714-01"/>
    <x v="50"/>
    <n v="2"/>
    <n v="0"/>
    <n v="10"/>
    <m/>
    <m/>
    <m/>
    <m/>
    <m/>
    <m/>
    <m/>
    <s v="2026-07-14T19:02:34.566Z"/>
    <m/>
    <x v="7"/>
    <s v="2026-07-14T19:02:39.569Z"/>
    <x v="3"/>
  </r>
  <r>
    <s v="E-20260714-2648"/>
    <s v="S-20260714-01"/>
    <x v="91"/>
    <n v="1"/>
    <n v="30"/>
    <n v="12"/>
    <m/>
    <m/>
    <m/>
    <m/>
    <m/>
    <m/>
    <s v="2+"/>
    <m/>
    <s v="2-1-3; RIR 2+; breathing was interesting. Just normal breathing no counts or holding"/>
    <x v="7"/>
    <s v="2026-07-14T19:06:47.200Z"/>
    <x v="2"/>
  </r>
  <r>
    <s v="E-20260714-2649"/>
    <s v="S-20260714-01"/>
    <x v="91"/>
    <n v="2"/>
    <n v="30"/>
    <n v="10"/>
    <m/>
    <m/>
    <m/>
    <n v="2"/>
    <n v="1"/>
    <n v="3"/>
    <s v="1"/>
    <m/>
    <s v="Tempo 2-1-3; RIR 1; left contraction slightly less"/>
    <x v="7"/>
    <s v="2026-07-14T19:10:03.160Z"/>
    <x v="2"/>
  </r>
  <r>
    <s v="E-20260714-2650"/>
    <s v="S-20260714-01"/>
    <x v="91"/>
    <n v="3"/>
    <n v="30"/>
    <n v="10"/>
    <m/>
    <m/>
    <m/>
    <n v="2"/>
    <n v="1"/>
    <n v="3"/>
    <s v="0(left)"/>
    <m/>
    <s v="Tempo 2-1-3; RIR 0(left) 1 (right); left contraction slightly less"/>
    <x v="7"/>
    <s v="2026-07-14T19:14:16.008Z"/>
    <x v="2"/>
  </r>
  <r>
    <s v="E-20260714-2651"/>
    <s v="S-20260714-01"/>
    <x v="38"/>
    <n v="1"/>
    <n v="25"/>
    <n v="10"/>
    <m/>
    <m/>
    <m/>
    <n v="2"/>
    <n v="1"/>
    <n v="3"/>
    <s v="1-2"/>
    <m/>
    <s v="Tempo 2-1-3; RIR 1-2; breathing is a quick inhale and hold on the press then normal breathing on eccentric "/>
    <x v="7"/>
    <s v="2026-07-14T19:16:58.935Z"/>
    <x v="4"/>
  </r>
  <r>
    <s v="E-20260714-2652"/>
    <s v="S-20260714-01"/>
    <x v="38"/>
    <n v="2"/>
    <n v="25"/>
    <n v="10"/>
    <m/>
    <m/>
    <m/>
    <n v="2"/>
    <n v="1"/>
    <n v="3"/>
    <s v="2"/>
    <m/>
    <s v="Tempo 2-1-3; RIR 2; breathing is all over the place. I sometimes to exhales on extending sometime (and most often) I’m breathing ‘normal’"/>
    <x v="7"/>
    <s v="2026-07-14T19:20:43.680Z"/>
    <x v="4"/>
  </r>
  <r>
    <s v="E-20260714-2653"/>
    <s v="S-20260714-01"/>
    <x v="38"/>
    <n v="3"/>
    <n v="25"/>
    <n v="10"/>
    <m/>
    <m/>
    <m/>
    <n v="2"/>
    <n v="1"/>
    <n v="3"/>
    <s v="0-1"/>
    <m/>
    <s v="Tempo 2-1-3; RIR 0-1; breathing (general) - forced exhale when pressing with a count in my head (e.g., 1-1-1, 2-2-2)"/>
    <x v="7"/>
    <s v="2026-07-14T19:24:54.097Z"/>
    <x v="4"/>
  </r>
  <r>
    <s v="E-20260714-2654"/>
    <s v="S-20260714-01"/>
    <x v="92"/>
    <n v="1"/>
    <n v="27.5"/>
    <n v="12"/>
    <m/>
    <m/>
    <m/>
    <n v="2"/>
    <n v="1"/>
    <n v="3"/>
    <s v="1-2"/>
    <m/>
    <s v="Tempo 2-1-3; RIR 1-2"/>
    <x v="7"/>
    <s v="2026-07-14T19:28:16.181Z"/>
    <x v="2"/>
  </r>
  <r>
    <s v="E-20260714-2655"/>
    <s v="S-20260714-01"/>
    <x v="92"/>
    <n v="2"/>
    <n v="27.5"/>
    <n v="11"/>
    <m/>
    <m/>
    <m/>
    <n v="2"/>
    <n v="1"/>
    <n v="3"/>
    <s v="1-2"/>
    <m/>
    <s v="Tempo 2-1-3; RIR 1-2"/>
    <x v="7"/>
    <s v="2026-07-14T19:31:12.459Z"/>
    <x v="2"/>
  </r>
  <r>
    <s v="E-20260714-2656"/>
    <s v="S-20260714-01"/>
    <x v="92"/>
    <n v="3"/>
    <n v="27.5"/>
    <n v="9"/>
    <m/>
    <m/>
    <m/>
    <n v="2"/>
    <n v="1"/>
    <n v="3"/>
    <s v="1"/>
    <m/>
    <s v="Tempo 2-1-3; RIR 1"/>
    <x v="7"/>
    <s v="2026-07-14T19:34:47.000Z"/>
    <x v="2"/>
  </r>
  <r>
    <s v="E-20260714-2657"/>
    <s v="S-20260714-01"/>
    <x v="80"/>
    <n v="1"/>
    <n v="65"/>
    <n v="11"/>
    <m/>
    <m/>
    <m/>
    <n v="2"/>
    <n v="1"/>
    <n v="3"/>
    <s v="1-2"/>
    <m/>
    <s v="Thinking “Shoulders down”; tempo 2-1-3; RIR 1-2"/>
    <x v="7"/>
    <s v="2026-07-14T19:37:07.788Z"/>
    <x v="4"/>
  </r>
  <r>
    <s v="E-20260714-2658"/>
    <s v="S-20260714-01"/>
    <x v="80"/>
    <n v="2"/>
    <n v="65"/>
    <n v="10"/>
    <m/>
    <m/>
    <m/>
    <n v="2"/>
    <n v="1"/>
    <n v="3"/>
    <s v="1-2"/>
    <m/>
    <s v="Thinking “Shoulders down”; tempo 2-1-3; RIR 1-2"/>
    <x v="7"/>
    <s v="2026-07-14T19:39:18.429Z"/>
    <x v="4"/>
  </r>
  <r>
    <s v="E-20260714-2659"/>
    <s v="S-20260714-01"/>
    <x v="80"/>
    <n v="3"/>
    <n v="65"/>
    <n v="9"/>
    <m/>
    <m/>
    <m/>
    <n v="2"/>
    <n v="1"/>
    <n v="3"/>
    <s v="0-1"/>
    <m/>
    <s v="Thinking “Shoulders down”; tempo 2-1-3; RIR 0-1"/>
    <x v="7"/>
    <s v="2026-07-14T19:41:46.561Z"/>
    <x v="4"/>
  </r>
  <r>
    <s v="E-20260714-2660"/>
    <s v="S-20260714-01"/>
    <x v="75"/>
    <n v="1"/>
    <n v="35"/>
    <n v="15"/>
    <m/>
    <m/>
    <m/>
    <n v="2"/>
    <n v="1"/>
    <n v="3"/>
    <s v="2+"/>
    <m/>
    <s v="Tempo 2-1-3; RIR 2+"/>
    <x v="7"/>
    <s v="2026-07-14T19:44:58.105Z"/>
    <x v="1"/>
  </r>
  <r>
    <s v="E-20260714-2661"/>
    <s v="S-20260714-01"/>
    <x v="75"/>
    <n v="2"/>
    <n v="35"/>
    <n v="15"/>
    <m/>
    <m/>
    <m/>
    <n v="2"/>
    <n v="1"/>
    <n v="3"/>
    <s v="2+"/>
    <m/>
    <s v="Tempo 2-1-3; RIR 2+"/>
    <x v="7"/>
    <s v="2026-07-14T19:47:23.619Z"/>
    <x v="1"/>
  </r>
  <r>
    <s v="E-20260714-2662"/>
    <s v="S-20260714-01"/>
    <x v="75"/>
    <n v="3"/>
    <n v="35"/>
    <n v="15"/>
    <m/>
    <m/>
    <m/>
    <n v="2"/>
    <n v="1"/>
    <n v="3"/>
    <s v="2+"/>
    <m/>
    <s v="Tempo 2-1-3; RIR 2+"/>
    <x v="7"/>
    <s v="2026-07-14T19:49:41.865Z"/>
    <x v="1"/>
  </r>
  <r>
    <s v="E-20260714-2663"/>
    <s v="S-20260714-01"/>
    <x v="18"/>
    <n v="1"/>
    <n v="150"/>
    <m/>
    <n v="60"/>
    <m/>
    <m/>
    <m/>
    <m/>
    <m/>
    <m/>
    <m/>
    <s v="Plenty of room left in the grip tank"/>
    <x v="7"/>
    <s v="2026-07-14T19:52:55.474Z"/>
    <x v="0"/>
  </r>
  <r>
    <s v="E-20260714-2664"/>
    <s v="S-20260714-01"/>
    <x v="18"/>
    <n v="2"/>
    <n v="150"/>
    <m/>
    <n v="60"/>
    <m/>
    <m/>
    <m/>
    <m/>
    <m/>
    <m/>
    <m/>
    <s v="Forearm started failing first, then slowly the weight on left side seemed to move toward my index finger and at 60 seconds I lost grip"/>
    <x v="7"/>
    <s v="2026-07-14T19:56:01.127Z"/>
    <x v="0"/>
  </r>
  <r>
    <s v="E-20260714-2665"/>
    <s v="S-20260714-01"/>
    <x v="18"/>
    <n v="3"/>
    <n v="150"/>
    <m/>
    <n v="57"/>
    <m/>
    <m/>
    <m/>
    <m/>
    <m/>
    <m/>
    <m/>
    <s v="57/60=Forearm started failing first, then slowly the weight on left side seemed to move toward my index finger and at 60 seconds I lost grip"/>
    <x v="7"/>
    <s v="2026-07-14T19:58:33.842Z"/>
    <x v="0"/>
  </r>
  <r>
    <s v="E-20260714-2666"/>
    <s v="S-20260714-01"/>
    <x v="18"/>
    <n v="4"/>
    <n v="150"/>
    <m/>
    <n v="57"/>
    <m/>
    <m/>
    <m/>
    <m/>
    <m/>
    <m/>
    <m/>
    <s v="57/60= rolling starting at ~47 sec, burning around 37 sec; Forearm started failing first, then slowly the weight on left side seemed to move toward my index finger and at 60 seconds I lost grip"/>
    <x v="7"/>
    <s v="2026-07-14T20:01:03.893Z"/>
    <x v="0"/>
  </r>
  <r>
    <s v="E-20260714-2667"/>
    <s v="S-20260714-01"/>
    <x v="83"/>
    <n v="1"/>
    <m/>
    <m/>
    <n v="20"/>
    <n v="0"/>
    <s v="km"/>
    <m/>
    <m/>
    <m/>
    <m/>
    <m/>
    <s v="20 seconds HARD! 40 sec rest"/>
    <x v="7"/>
    <s v="2026-07-14T20:08:17.564Z"/>
    <x v="9"/>
  </r>
  <r>
    <s v="E-20260714-2668"/>
    <s v="S-20260714-01"/>
    <x v="83"/>
    <n v="2"/>
    <m/>
    <m/>
    <n v="20"/>
    <n v="0"/>
    <s v="km"/>
    <m/>
    <m/>
    <m/>
    <m/>
    <m/>
    <s v="20 seconds HARD! 40 sec rest"/>
    <x v="7"/>
    <s v="2026-07-14T20:08:19.643Z"/>
    <x v="9"/>
  </r>
  <r>
    <s v="E-20260714-2669"/>
    <s v="S-20260714-01"/>
    <x v="83"/>
    <n v="3"/>
    <m/>
    <m/>
    <n v="20"/>
    <n v="0"/>
    <s v="km"/>
    <m/>
    <m/>
    <m/>
    <m/>
    <m/>
    <s v="20 seconds HARD! 40 sec rest"/>
    <x v="7"/>
    <s v="2026-07-14T20:08:20.927Z"/>
    <x v="9"/>
  </r>
  <r>
    <s v="E-20260714-2670"/>
    <s v="S-20260714-01"/>
    <x v="83"/>
    <n v="4"/>
    <m/>
    <m/>
    <n v="20"/>
    <n v="0"/>
    <s v="km"/>
    <m/>
    <m/>
    <m/>
    <m/>
    <m/>
    <s v="20 seconds HARD! 40 sec rest"/>
    <x v="7"/>
    <s v="2026-07-14T20:08:21.747Z"/>
    <x v="9"/>
  </r>
  <r>
    <s v="E-20260714-2671"/>
    <s v="S-20260714-01"/>
    <x v="83"/>
    <n v="5"/>
    <m/>
    <m/>
    <n v="20"/>
    <n v="0"/>
    <s v="km"/>
    <m/>
    <m/>
    <m/>
    <m/>
    <m/>
    <s v="20 seconds HARD! 40 sec rest"/>
    <x v="7"/>
    <s v="2026-07-14T20:08:22.504Z"/>
    <x v="9"/>
  </r>
  <r>
    <s v="E-20260714-2672"/>
    <s v="S-20260714-01"/>
    <x v="83"/>
    <n v="6"/>
    <m/>
    <m/>
    <n v="20"/>
    <n v="0"/>
    <s v="km"/>
    <m/>
    <m/>
    <m/>
    <m/>
    <m/>
    <s v="20 seconds HARD! 40 sec rest"/>
    <x v="7"/>
    <s v="2026-07-14T20:08:23.822Z"/>
    <x v="9"/>
  </r>
  <r>
    <s v="E-20260715-2673"/>
    <s v="S-20260715-01"/>
    <x v="66"/>
    <n v="1"/>
    <m/>
    <m/>
    <n v="301"/>
    <n v="0.56999999999999995"/>
    <s v="km"/>
    <m/>
    <m/>
    <m/>
    <m/>
    <m/>
    <s v="Warmup: 4.3 mph, 5% incline"/>
    <x v="7"/>
    <s v="2026-07-15T19:01:12.379Z"/>
    <x v="9"/>
  </r>
  <r>
    <s v="E-20260715-2674"/>
    <s v="S-20260715-01"/>
    <x v="88"/>
    <n v="1"/>
    <n v="0"/>
    <n v="8"/>
    <m/>
    <m/>
    <m/>
    <m/>
    <m/>
    <m/>
    <m/>
    <m/>
    <m/>
    <x v="7"/>
    <s v="2026-07-15T19:06:17.012Z"/>
    <x v="7"/>
  </r>
  <r>
    <s v="E-20260715-2675"/>
    <s v="S-20260715-01"/>
    <x v="93"/>
    <n v="1"/>
    <n v="0"/>
    <n v="5"/>
    <m/>
    <m/>
    <m/>
    <m/>
    <m/>
    <m/>
    <m/>
    <m/>
    <s v="5 per leg"/>
    <x v="7"/>
    <s v="2026-07-15T19:06:25.615Z"/>
    <x v="7"/>
  </r>
  <r>
    <s v="E-20260715-2676"/>
    <s v="S-20260715-01"/>
    <x v="89"/>
    <n v="1"/>
    <n v="0"/>
    <n v="8"/>
    <m/>
    <m/>
    <m/>
    <m/>
    <m/>
    <m/>
    <m/>
    <m/>
    <m/>
    <x v="7"/>
    <s v="2026-07-15T19:06:28.074Z"/>
    <x v="5"/>
  </r>
  <r>
    <s v="E-20260715-2677"/>
    <s v="S-20260715-01"/>
    <x v="67"/>
    <n v="1"/>
    <n v="0"/>
    <n v="12"/>
    <m/>
    <m/>
    <m/>
    <m/>
    <m/>
    <m/>
    <m/>
    <m/>
    <s v="Red band "/>
    <x v="7"/>
    <s v="2026-07-15T19:06:35.380Z"/>
    <x v="5"/>
  </r>
  <r>
    <s v="E-20260715-2678"/>
    <s v="S-20260715-01"/>
    <x v="94"/>
    <n v="1"/>
    <n v="0"/>
    <n v="8"/>
    <m/>
    <m/>
    <m/>
    <n v="3"/>
    <n v="1"/>
    <n v="1"/>
    <s v="3+"/>
    <m/>
    <s v="Body weight; 2 plates on the ground; tempo 3-1-1; RIR 3+"/>
    <x v="7"/>
    <s v="2026-07-15T19:11:43.533Z"/>
    <x v="7"/>
  </r>
  <r>
    <s v="E-20260715-2679"/>
    <s v="S-20260715-01"/>
    <x v="94"/>
    <n v="2"/>
    <n v="30"/>
    <n v="10"/>
    <m/>
    <m/>
    <m/>
    <n v="3"/>
    <n v="1"/>
    <n v="1"/>
    <s v="2-3"/>
    <m/>
    <s v="1 30 lbs db carried iso g opposite of working leg; 2 plates on the ground; tempo 3-1-1; RIR 2-3"/>
    <x v="7"/>
    <s v="2026-07-15T19:14:48.517Z"/>
    <x v="7"/>
  </r>
  <r>
    <s v="E-20260715-2680"/>
    <s v="S-20260715-01"/>
    <x v="94"/>
    <n v="3"/>
    <n v="40"/>
    <n v="8"/>
    <m/>
    <m/>
    <m/>
    <n v="3"/>
    <n v="1"/>
    <n v="1"/>
    <s v="3"/>
    <m/>
    <s v="1 40 lbs db carried iso g opposite of working leg; 2 plates on the ground; tempo 3-1-1; RIR 3"/>
    <x v="7"/>
    <s v="2026-07-15T19:17:11.984Z"/>
    <x v="7"/>
  </r>
  <r>
    <s v="E-20260715-2681"/>
    <s v="S-20260715-01"/>
    <x v="94"/>
    <n v="4"/>
    <n v="50"/>
    <n v="8"/>
    <m/>
    <m/>
    <m/>
    <n v="3"/>
    <n v="1"/>
    <n v="1"/>
    <s v="3"/>
    <m/>
    <s v="1 50 lbs db carried iso g opposite of working leg; 2 plates on the ground; tempo 3-1-1; RIR 3"/>
    <x v="7"/>
    <s v="2026-07-15T19:20:00.670Z"/>
    <x v="7"/>
  </r>
  <r>
    <s v="E-20260715-2682"/>
    <s v="S-20260715-01"/>
    <x v="95"/>
    <n v="1"/>
    <n v="40"/>
    <n v="10"/>
    <m/>
    <m/>
    <m/>
    <n v="2"/>
    <n v="1"/>
    <n v="3"/>
    <s v="3+"/>
    <m/>
    <s v="Tempo 2-1-3; RIR 3+; unable to fully extend as my reach is too far so shortened ROM to prevent stack from hitting"/>
    <x v="7"/>
    <s v="2026-07-15T19:26:27.321Z"/>
    <x v="1"/>
  </r>
  <r>
    <s v="E-20260715-2683"/>
    <s v="S-20260715-01"/>
    <x v="95"/>
    <n v="2"/>
    <n v="45"/>
    <n v="10"/>
    <m/>
    <m/>
    <m/>
    <n v="2"/>
    <n v="1"/>
    <n v="3"/>
    <s v="3+"/>
    <m/>
    <s v="Tempo 2-1-3; RIR 3+; unable to fully extend as my reach is too far so shortened ROM to prevent stack from hitting"/>
    <x v="7"/>
    <s v="2026-07-15T19:28:46.351Z"/>
    <x v="1"/>
  </r>
  <r>
    <s v="E-20260715-2684"/>
    <s v="S-20260715-01"/>
    <x v="95"/>
    <n v="3"/>
    <n v="50"/>
    <n v="10"/>
    <m/>
    <m/>
    <m/>
    <n v="2"/>
    <n v="1"/>
    <n v="3"/>
    <s v="3+"/>
    <m/>
    <s v="What’s the difference between half kneeling and single arm pulldown? Tempo 2-1-3; RIR 3+; unable to fully extend as my reach is too far so shortened ROM to prevent stack from hitting"/>
    <x v="7"/>
    <s v="2026-07-15T19:31:45.129Z"/>
    <x v="1"/>
  </r>
  <r>
    <s v="E-20260715-2685"/>
    <s v="S-20260715-01"/>
    <x v="96"/>
    <n v="1"/>
    <n v="15"/>
    <n v="10"/>
    <m/>
    <m/>
    <m/>
    <n v="1"/>
    <n v="1"/>
    <n v="1"/>
    <s v="5+"/>
    <m/>
    <s v="Warmup tempo 1-1-1; RIR 5+"/>
    <x v="7"/>
    <s v="2026-07-15T19:34:43.464Z"/>
    <x v="7"/>
  </r>
  <r>
    <s v="E-20260715-2686"/>
    <s v="S-20260715-01"/>
    <x v="96"/>
    <n v="2"/>
    <n v="40"/>
    <n v="10"/>
    <m/>
    <m/>
    <m/>
    <n v="3"/>
    <n v="1"/>
    <n v="1"/>
    <s v="3"/>
    <m/>
    <s v="Working: tempo 3-1-1; RIR 3"/>
    <x v="7"/>
    <s v="2026-07-15T19:36:52.665Z"/>
    <x v="7"/>
  </r>
  <r>
    <s v="E-20260715-2687"/>
    <s v="S-20260715-01"/>
    <x v="96"/>
    <n v="3"/>
    <n v="50"/>
    <n v="10"/>
    <m/>
    <m/>
    <m/>
    <n v="3"/>
    <n v="1"/>
    <n v="1"/>
    <s v="3"/>
    <m/>
    <s v="Working: tempo 3-1-1; RIR 3"/>
    <x v="7"/>
    <s v="2026-07-15T19:39:10.849Z"/>
    <x v="7"/>
  </r>
  <r>
    <s v="E-20260715-2688"/>
    <s v="S-20260715-01"/>
    <x v="96"/>
    <n v="4"/>
    <n v="57.5"/>
    <n v="10"/>
    <m/>
    <m/>
    <m/>
    <n v="3"/>
    <n v="1"/>
    <n v="1"/>
    <s v="3"/>
    <m/>
    <s v="Working: tempo 3-1-1; RIR 3"/>
    <x v="7"/>
    <s v="2026-07-15T19:41:52.831Z"/>
    <x v="7"/>
  </r>
  <r>
    <s v="E-20260715-2689"/>
    <s v="S-20260715-01"/>
    <x v="97"/>
    <n v="1"/>
    <n v="20"/>
    <n v="10"/>
    <m/>
    <m/>
    <m/>
    <n v="2"/>
    <n v="1"/>
    <n v="3"/>
    <s v="5+"/>
    <m/>
    <s v="Cable set at 19; tempo 2-1-3; RIR 5+"/>
    <x v="7"/>
    <s v="2026-07-15T19:46:05.286Z"/>
    <x v="1"/>
  </r>
  <r>
    <s v="E-20260715-2690"/>
    <s v="S-20260715-01"/>
    <x v="97"/>
    <n v="2"/>
    <n v="35"/>
    <n v="10"/>
    <m/>
    <m/>
    <m/>
    <n v="2"/>
    <n v="1"/>
    <n v="3"/>
    <s v="3+"/>
    <m/>
    <s v="Cable set at 20(slightly lower starting point; tempo 2-1-3; RIR 3+"/>
    <x v="7"/>
    <s v="2026-07-15T19:49:11.594Z"/>
    <x v="1"/>
  </r>
  <r>
    <s v="E-20260715-2691"/>
    <s v="S-20260715-01"/>
    <x v="97"/>
    <n v="3"/>
    <n v="50"/>
    <n v="10"/>
    <m/>
    <m/>
    <m/>
    <n v="2"/>
    <n v="1"/>
    <n v="3"/>
    <s v="3+"/>
    <m/>
    <s v="Cable set at 20(slightly lower starting point; tempo 2-1-3; RIR 3+"/>
    <x v="7"/>
    <s v="2026-07-15T19:51:32.723Z"/>
    <x v="1"/>
  </r>
  <r>
    <s v="E-20260715-2692"/>
    <s v="S-20260715-01"/>
    <x v="76"/>
    <n v="1"/>
    <n v="20"/>
    <n v="12"/>
    <m/>
    <m/>
    <m/>
    <n v="3"/>
    <n v="1"/>
    <n v="3"/>
    <s v="3"/>
    <m/>
    <s v="Tempo 3-1-3; RIR 3"/>
    <x v="7"/>
    <s v="2026-07-15T19:56:03.923Z"/>
    <x v="4"/>
  </r>
  <r>
    <s v="E-20260715-2693"/>
    <s v="S-20260715-01"/>
    <x v="76"/>
    <n v="2"/>
    <n v="20"/>
    <n v="10"/>
    <m/>
    <m/>
    <m/>
    <n v="3"/>
    <n v="1"/>
    <n v="3"/>
    <s v="3"/>
    <m/>
    <s v="Tempo 3-1-3; RIR 3"/>
    <x v="7"/>
    <s v="2026-07-15T19:58:45.487Z"/>
    <x v="4"/>
  </r>
  <r>
    <s v="E-20260722-2694"/>
    <s v="S-20260722-01"/>
    <x v="66"/>
    <n v="1"/>
    <m/>
    <m/>
    <n v="300"/>
    <n v="0.56999999999999995"/>
    <s v="km"/>
    <m/>
    <m/>
    <m/>
    <m/>
    <m/>
    <s v="4.3mph, 5% incline"/>
    <x v="7"/>
    <s v="2026-07-22T19:11:45.098Z"/>
    <x v="9"/>
  </r>
  <r>
    <s v="E-20260722-2695"/>
    <s v="S-20260722-01"/>
    <x v="67"/>
    <n v="1"/>
    <n v="0"/>
    <n v="15"/>
    <m/>
    <m/>
    <m/>
    <m/>
    <m/>
    <m/>
    <m/>
    <s v="2026-07-22T19:16:20.938Z"/>
    <m/>
    <x v="7"/>
    <s v="2026-07-22T19:16:21.490Z"/>
    <x v="5"/>
  </r>
  <r>
    <s v="E-20260722-2696"/>
    <s v="S-20260722-01"/>
    <x v="56"/>
    <n v="1"/>
    <n v="0"/>
    <n v="12"/>
    <m/>
    <m/>
    <m/>
    <m/>
    <m/>
    <m/>
    <m/>
    <s v="2026-07-22T19:16:20.938Z"/>
    <m/>
    <x v="7"/>
    <s v="2026-07-22T19:16:23.330Z"/>
    <x v="5"/>
  </r>
  <r>
    <s v="E-20260722-2697"/>
    <s v="S-20260722-01"/>
    <x v="52"/>
    <n v="1"/>
    <n v="0"/>
    <n v="8"/>
    <m/>
    <m/>
    <m/>
    <m/>
    <m/>
    <m/>
    <m/>
    <s v="2026-07-22T19:16:20.938Z"/>
    <m/>
    <x v="7"/>
    <s v="2026-07-22T19:16:24.773Z"/>
    <x v="5"/>
  </r>
  <r>
    <s v="E-20260722-2698"/>
    <s v="S-20260722-01"/>
    <x v="85"/>
    <n v="1"/>
    <n v="0"/>
    <n v="10"/>
    <m/>
    <m/>
    <m/>
    <m/>
    <m/>
    <m/>
    <m/>
    <s v="2026-07-22T19:16:20.938Z"/>
    <m/>
    <x v="7"/>
    <s v="2026-07-22T19:16:26.124Z"/>
    <x v="5"/>
  </r>
  <r>
    <s v="E-20260722-2699"/>
    <s v="S-20260722-01"/>
    <x v="67"/>
    <n v="2"/>
    <n v="0"/>
    <n v="15"/>
    <m/>
    <m/>
    <m/>
    <m/>
    <m/>
    <m/>
    <m/>
    <s v="2026-07-22T19:20:32.506Z"/>
    <m/>
    <x v="7"/>
    <s v="2026-07-22T19:20:32.953Z"/>
    <x v="5"/>
  </r>
  <r>
    <s v="E-20260722-2700"/>
    <s v="S-20260722-01"/>
    <x v="56"/>
    <n v="2"/>
    <n v="0"/>
    <n v="12"/>
    <m/>
    <m/>
    <m/>
    <m/>
    <m/>
    <m/>
    <m/>
    <s v="2026-07-22T19:20:32.506Z"/>
    <m/>
    <x v="7"/>
    <s v="2026-07-22T19:20:34.710Z"/>
    <x v="5"/>
  </r>
  <r>
    <s v="E-20260722-2701"/>
    <s v="S-20260722-01"/>
    <x v="52"/>
    <n v="2"/>
    <n v="0"/>
    <n v="8"/>
    <m/>
    <m/>
    <m/>
    <m/>
    <m/>
    <m/>
    <m/>
    <s v="2026-07-22T19:20:32.506Z"/>
    <m/>
    <x v="7"/>
    <s v="2026-07-22T19:20:36.503Z"/>
    <x v="5"/>
  </r>
  <r>
    <s v="E-20260722-2702"/>
    <s v="S-20260722-01"/>
    <x v="85"/>
    <n v="2"/>
    <n v="0"/>
    <n v="10"/>
    <m/>
    <m/>
    <m/>
    <m/>
    <m/>
    <m/>
    <m/>
    <s v="2026-07-22T19:20:32.506Z"/>
    <m/>
    <x v="7"/>
    <s v="2026-07-22T19:20:38.038Z"/>
    <x v="5"/>
  </r>
  <r>
    <s v="E-20260722-2703"/>
    <s v="S-20260722-01"/>
    <x v="61"/>
    <n v="1"/>
    <n v="0"/>
    <m/>
    <n v="30"/>
    <m/>
    <m/>
    <m/>
    <m/>
    <m/>
    <m/>
    <m/>
    <m/>
    <x v="7"/>
    <s v="2026-07-22T19:21:53.551Z"/>
    <x v="0"/>
  </r>
  <r>
    <s v="E-20260722-2704"/>
    <s v="S-20260722-01"/>
    <x v="0"/>
    <n v="1"/>
    <n v="150"/>
    <m/>
    <n v="75"/>
    <m/>
    <m/>
    <m/>
    <m/>
    <m/>
    <m/>
    <m/>
    <s v="2 mph, 0.5% incline"/>
    <x v="7"/>
    <s v="2026-07-22T19:25:34.256Z"/>
    <x v="0"/>
  </r>
  <r>
    <s v="E-20260722-2705"/>
    <s v="S-20260722-01"/>
    <x v="0"/>
    <n v="2"/>
    <n v="150"/>
    <m/>
    <n v="60"/>
    <m/>
    <m/>
    <m/>
    <m/>
    <m/>
    <m/>
    <m/>
    <s v="2 mph, 0.5% incline"/>
    <x v="7"/>
    <s v="2026-07-22T19:28:32.779Z"/>
    <x v="0"/>
  </r>
  <r>
    <s v="E-20260722-2706"/>
    <s v="S-20260722-01"/>
    <x v="0"/>
    <n v="3"/>
    <n v="150"/>
    <m/>
    <n v="60"/>
    <m/>
    <m/>
    <m/>
    <m/>
    <m/>
    <m/>
    <m/>
    <s v="2 mph, 0.5% incline; right rolled first at 55"/>
    <x v="7"/>
    <s v="2026-07-22T19:31:57.532Z"/>
    <x v="0"/>
  </r>
  <r>
    <s v="E-20260722-2707"/>
    <s v="S-20260722-01"/>
    <x v="0"/>
    <n v="4"/>
    <n v="150"/>
    <m/>
    <n v="51"/>
    <m/>
    <m/>
    <m/>
    <m/>
    <m/>
    <m/>
    <m/>
    <s v="2 mph, 0.5% incline; right rolled first at 55"/>
    <x v="7"/>
    <s v="2026-07-22T19:35:16.692Z"/>
    <x v="0"/>
  </r>
  <r>
    <s v="E-20260722-2708"/>
    <s v="S-20260722-01"/>
    <x v="19"/>
    <n v="1"/>
    <n v="190"/>
    <n v="10"/>
    <m/>
    <m/>
    <m/>
    <n v="2"/>
    <n v="1"/>
    <n v="3"/>
    <s v="1-2"/>
    <m/>
    <s v="Tempo 2-1-3; RIR 1-2; seat 5/chest 7"/>
    <x v="7"/>
    <s v="2026-07-22T19:40:00.062Z"/>
    <x v="1"/>
  </r>
  <r>
    <s v="E-20260722-2709"/>
    <s v="S-20260722-01"/>
    <x v="19"/>
    <n v="2"/>
    <n v="195"/>
    <n v="10"/>
    <m/>
    <m/>
    <m/>
    <n v="2"/>
    <n v="1"/>
    <n v="3"/>
    <s v="1-2"/>
    <m/>
    <s v="Tempo 2-1-3; RIR 1-2; seat 5/chest 7"/>
    <x v="7"/>
    <s v="2026-07-22T19:42:48.083Z"/>
    <x v="1"/>
  </r>
  <r>
    <s v="E-20260722-2710"/>
    <s v="S-20260722-01"/>
    <x v="19"/>
    <n v="3"/>
    <n v="200"/>
    <n v="8"/>
    <m/>
    <m/>
    <m/>
    <n v="2"/>
    <n v="1"/>
    <n v="3"/>
    <s v="1-2"/>
    <m/>
    <s v="Tempo 2-1-3; RIR 1-2; seat 5/chest 7"/>
    <x v="7"/>
    <s v="2026-07-22T19:45:35.205Z"/>
    <x v="1"/>
  </r>
  <r>
    <s v="E-20260722-2711"/>
    <s v="S-20260722-01"/>
    <x v="19"/>
    <n v="4"/>
    <n v="205"/>
    <n v="8"/>
    <m/>
    <m/>
    <m/>
    <n v="2"/>
    <n v="1"/>
    <n v="3"/>
    <s v="1-2"/>
    <m/>
    <s v="Tempo 2-1-3; RIR 1-2; seat 5/chest 7"/>
    <x v="7"/>
    <s v="2026-07-22T19:48:37.403Z"/>
    <x v="1"/>
  </r>
  <r>
    <s v="E-20260722-2712"/>
    <s v="S-20260722-01"/>
    <x v="27"/>
    <n v="1"/>
    <n v="70"/>
    <n v="12"/>
    <m/>
    <m/>
    <m/>
    <n v="2"/>
    <n v="1"/>
    <n v="3"/>
    <s v="1-2"/>
    <m/>
    <s v="Left arm first; 15 sec between arms; tempo 2-1-3; RIR 1-2; grip SUPER limiting at 10-12 but made it cleanly"/>
    <x v="7"/>
    <s v="2026-07-22T19:53:38.424Z"/>
    <x v="1"/>
  </r>
  <r>
    <s v="E-20260722-2713"/>
    <s v="S-20260722-01"/>
    <x v="27"/>
    <n v="2"/>
    <n v="70"/>
    <n v="12"/>
    <m/>
    <m/>
    <m/>
    <n v="2"/>
    <n v="1"/>
    <n v="3"/>
    <s v="1-2"/>
    <m/>
    <s v="Left arm first; 15 sec between arms; tempo 2-1-3; RIR 1-2; grip SUPER limiting at 10-12 but made it cleanly"/>
    <x v="7"/>
    <s v="2026-07-22T19:56:57.619Z"/>
    <x v="1"/>
  </r>
  <r>
    <s v="E-20260722-2714"/>
    <s v="S-20260722-01"/>
    <x v="27"/>
    <n v="3"/>
    <n v="70"/>
    <n v="11"/>
    <m/>
    <m/>
    <m/>
    <n v="2"/>
    <n v="1"/>
    <n v="3"/>
    <s v="1-2"/>
    <m/>
    <s v="Left arm first; 15 sec between arms; tempo 2-1-3; RIR 1-2; grip SUPER limiting at 10-12 but made it cleanly"/>
    <x v="7"/>
    <s v="2026-07-22T20:00:32.687Z"/>
    <x v="1"/>
  </r>
  <r>
    <s v="E-20260722-2715"/>
    <s v="S-20260722-01"/>
    <x v="97"/>
    <n v="1"/>
    <n v="40"/>
    <n v="12"/>
    <m/>
    <m/>
    <m/>
    <n v="2"/>
    <n v="1"/>
    <n v="3"/>
    <s v="2+"/>
    <m/>
    <s v="Tempo 2-1-3; RIR 2+; LifeFitness Low Row machine; half kneeling"/>
    <x v="7"/>
    <s v="2026-07-22T20:09:04.556Z"/>
    <x v="1"/>
  </r>
  <r>
    <s v="E-20260722-2716"/>
    <s v="S-20260722-01"/>
    <x v="97"/>
    <n v="2"/>
    <n v="42.5"/>
    <n v="12"/>
    <m/>
    <m/>
    <m/>
    <n v="2"/>
    <n v="1"/>
    <n v="3"/>
    <s v="2+"/>
    <m/>
    <s v="Tempo 2-1-3; RIR 2+; LifeFitness Low Row machine; half kneeling"/>
    <x v="7"/>
    <s v="2026-07-22T20:12:28.114Z"/>
    <x v="1"/>
  </r>
  <r>
    <s v="E-20260722-2717"/>
    <s v="S-20260722-01"/>
    <x v="97"/>
    <n v="3"/>
    <n v="45"/>
    <n v="12"/>
    <m/>
    <m/>
    <m/>
    <n v="2"/>
    <n v="1"/>
    <n v="3"/>
    <s v="2+"/>
    <m/>
    <s v="Tempo 2-1-3; RIR 2+; LifeFitness Low Row machine; half kneeling"/>
    <x v="7"/>
    <s v="2026-07-22T20:17:21.991Z"/>
    <x v="1"/>
  </r>
  <r>
    <s v="E-20260722-2718"/>
    <s v="S-20260722-01"/>
    <x v="31"/>
    <n v="1"/>
    <n v="30"/>
    <n v="10"/>
    <m/>
    <m/>
    <m/>
    <n v="2"/>
    <n v="1"/>
    <n v="3"/>
    <s v="1-2"/>
    <m/>
    <s v="Tempo 2-1-3; RIR 1-2; bench at 3 (15-30 degree)"/>
    <x v="7"/>
    <s v="2026-07-22T20:20:13.614Z"/>
    <x v="2"/>
  </r>
  <r>
    <s v="E-20260722-2719"/>
    <s v="S-20260722-01"/>
    <x v="31"/>
    <n v="2"/>
    <n v="30"/>
    <n v="8.5"/>
    <m/>
    <m/>
    <m/>
    <n v="2"/>
    <n v="1"/>
    <n v="3"/>
    <s v="1"/>
    <m/>
    <s v="Tempo 2-1-3; RIR 1; bench at 3 (15-30 degree)"/>
    <x v="7"/>
    <s v="2026-07-22T20:22:57.026Z"/>
    <x v="2"/>
  </r>
  <r>
    <s v="E-20260722-2720"/>
    <s v="S-20260722-01"/>
    <x v="31"/>
    <n v="3"/>
    <n v="30"/>
    <n v="8"/>
    <m/>
    <m/>
    <m/>
    <n v="2"/>
    <n v="1"/>
    <n v="3"/>
    <s v="1"/>
    <m/>
    <s v="Tempo 2-1-3; RIR 1; bench at 3 (15-30 degree)"/>
    <x v="7"/>
    <s v="2026-07-22T20:26:36.320Z"/>
    <x v="2"/>
  </r>
  <r>
    <s v="E-20260722-2721"/>
    <s v="S-20260722-01"/>
    <x v="12"/>
    <n v="1"/>
    <n v="30"/>
    <n v="15"/>
    <m/>
    <m/>
    <m/>
    <n v="2"/>
    <n v="1"/>
    <n v="3"/>
    <s v="2+"/>
    <m/>
    <s v="Tempo 2-1-3; RIR 2+; adjustable cable rack at 30 plate"/>
    <x v="7"/>
    <s v="2026-07-22T20:30:05.554Z"/>
    <x v="1"/>
  </r>
  <r>
    <s v="E-20260722-2722"/>
    <s v="S-20260722-01"/>
    <x v="12"/>
    <n v="2"/>
    <n v="35"/>
    <n v="15"/>
    <m/>
    <m/>
    <m/>
    <n v="2"/>
    <n v="1"/>
    <n v="3"/>
    <s v="2+"/>
    <m/>
    <s v="Tempo 2-1-3; RIR 2+; adjustable cable rack at 30 plate"/>
    <x v="7"/>
    <s v="2026-07-22T20:32:23.321Z"/>
    <x v="1"/>
  </r>
  <r>
    <s v="E-20260722-2723"/>
    <s v="S-20260722-01"/>
    <x v="12"/>
    <n v="3"/>
    <n v="42.5"/>
    <n v="15"/>
    <m/>
    <m/>
    <m/>
    <n v="2"/>
    <n v="1"/>
    <n v="3"/>
    <s v="1-2"/>
    <m/>
    <s v="Tempo 2-1-3; RIR 1-2; adjustable cable rack at 30 plate"/>
    <x v="7"/>
    <s v="2026-07-22T20:35:26.009Z"/>
    <x v="1"/>
  </r>
  <r>
    <s v="E-20260723-2724"/>
    <s v="S-20260723-01"/>
    <x v="66"/>
    <n v="1"/>
    <m/>
    <m/>
    <n v="300"/>
    <n v="0.56999999999999995"/>
    <s v="km"/>
    <m/>
    <m/>
    <m/>
    <m/>
    <m/>
    <s v="4.3 mph, 5% incline"/>
    <x v="7"/>
    <s v="2026-07-23T16:59:27.218Z"/>
    <x v="9"/>
  </r>
  <r>
    <s v="E-20260723-2725"/>
    <s v="S-20260723-01"/>
    <x v="67"/>
    <n v="1"/>
    <n v="0"/>
    <n v="15"/>
    <m/>
    <m/>
    <m/>
    <m/>
    <m/>
    <m/>
    <m/>
    <s v="2026-07-23T16:59:37.526Z"/>
    <s v="Red band"/>
    <x v="7"/>
    <s v="2026-07-23T16:59:38.362Z"/>
    <x v="5"/>
  </r>
  <r>
    <s v="E-20260723-2726"/>
    <s v="S-20260723-01"/>
    <x v="56"/>
    <n v="1"/>
    <n v="0"/>
    <n v="12"/>
    <m/>
    <m/>
    <m/>
    <m/>
    <m/>
    <m/>
    <m/>
    <s v="2026-07-23T16:59:37.526Z"/>
    <s v="Red band"/>
    <x v="7"/>
    <s v="2026-07-23T16:59:43.164Z"/>
    <x v="5"/>
  </r>
  <r>
    <s v="E-20260723-2727"/>
    <s v="S-20260723-01"/>
    <x v="52"/>
    <n v="1"/>
    <n v="0"/>
    <n v="8"/>
    <m/>
    <m/>
    <m/>
    <m/>
    <m/>
    <m/>
    <m/>
    <s v="2026-07-23T16:59:37.526Z"/>
    <s v="Red band"/>
    <x v="7"/>
    <s v="2026-07-23T16:59:47.030Z"/>
    <x v="5"/>
  </r>
  <r>
    <s v="E-20260723-2728"/>
    <s v="S-20260723-01"/>
    <x v="50"/>
    <n v="1"/>
    <n v="0"/>
    <n v="10"/>
    <m/>
    <m/>
    <m/>
    <m/>
    <m/>
    <m/>
    <m/>
    <s v="2026-07-23T16:59:37.526Z"/>
    <m/>
    <x v="7"/>
    <s v="2026-07-23T16:59:50.712Z"/>
    <x v="3"/>
  </r>
  <r>
    <s v="E-20260723-2729"/>
    <s v="S-20260723-01"/>
    <x v="67"/>
    <n v="2"/>
    <n v="0"/>
    <n v="15"/>
    <m/>
    <m/>
    <m/>
    <m/>
    <m/>
    <m/>
    <m/>
    <s v="2026-07-23T17:04:22.256Z"/>
    <s v="Red band"/>
    <x v="7"/>
    <s v="2026-07-23T17:04:22.774Z"/>
    <x v="5"/>
  </r>
  <r>
    <s v="E-20260723-2730"/>
    <s v="S-20260723-01"/>
    <x v="56"/>
    <n v="2"/>
    <n v="0"/>
    <n v="12"/>
    <m/>
    <m/>
    <m/>
    <m/>
    <m/>
    <m/>
    <m/>
    <s v="2026-07-23T17:04:22.256Z"/>
    <s v="Red band"/>
    <x v="7"/>
    <s v="2026-07-23T17:04:24.481Z"/>
    <x v="5"/>
  </r>
  <r>
    <s v="E-20260723-2731"/>
    <s v="S-20260723-01"/>
    <x v="52"/>
    <n v="2"/>
    <n v="0"/>
    <n v="8"/>
    <m/>
    <m/>
    <m/>
    <m/>
    <m/>
    <m/>
    <m/>
    <s v="2026-07-23T17:04:22.256Z"/>
    <s v="Red band"/>
    <x v="7"/>
    <s v="2026-07-23T17:04:26.439Z"/>
    <x v="5"/>
  </r>
  <r>
    <s v="E-20260723-2732"/>
    <s v="S-20260723-01"/>
    <x v="50"/>
    <n v="2"/>
    <n v="0"/>
    <n v="10"/>
    <m/>
    <m/>
    <m/>
    <m/>
    <m/>
    <m/>
    <m/>
    <s v="2026-07-23T17:04:22.256Z"/>
    <m/>
    <x v="7"/>
    <s v="2026-07-23T17:04:28.652Z"/>
    <x v="3"/>
  </r>
  <r>
    <s v="E-20260723-2733"/>
    <s v="S-20260723-01"/>
    <x v="70"/>
    <n v="1"/>
    <n v="20"/>
    <n v="10"/>
    <m/>
    <m/>
    <m/>
    <m/>
    <m/>
    <m/>
    <m/>
    <m/>
    <s v="Warmup"/>
    <x v="7"/>
    <s v="2026-07-23T17:07:22.709Z"/>
    <x v="3"/>
  </r>
  <r>
    <s v="E-20260723-2734"/>
    <s v="S-20260723-01"/>
    <x v="69"/>
    <n v="1"/>
    <n v="125"/>
    <n v="9"/>
    <m/>
    <m/>
    <m/>
    <n v="2"/>
    <n v="1"/>
    <n v="3"/>
    <s v="1"/>
    <m/>
    <s v="Tempo 2-1-3; RIR 1; Accidentally grabbed a 60 and 65. Right arm did 65. Right anterior capsule tightness. A little sore today on that side. Maybe from sleeping on that side? I’ll continue to monitor"/>
    <x v="7"/>
    <s v="2026-07-23T17:11:43.987Z"/>
    <x v="3"/>
  </r>
  <r>
    <s v="E-20260723-2735"/>
    <s v="S-20260723-01"/>
    <x v="69"/>
    <n v="2"/>
    <n v="130"/>
    <n v="9"/>
    <m/>
    <m/>
    <m/>
    <n v="2"/>
    <n v="1"/>
    <n v="3"/>
    <s v="1-2"/>
    <m/>
    <s v="Tempo 2-1-3, RIR 1-2; Less stiffness / awareness set 2 but definitely anterior capsule tightness - awareness"/>
    <x v="7"/>
    <s v="2026-07-23T17:16:39.680Z"/>
    <x v="3"/>
  </r>
  <r>
    <s v="E-20260723-2736"/>
    <s v="S-20260723-01"/>
    <x v="69"/>
    <n v="3"/>
    <n v="130"/>
    <n v="8"/>
    <m/>
    <m/>
    <m/>
    <n v="2"/>
    <n v="1"/>
    <n v="3"/>
    <s v="1"/>
    <m/>
    <s v="Tempo 2-1-3; RIR 1; Less stiffness / awareness set 2 but definitely anterior capsule tightness - awareness"/>
    <x v="7"/>
    <s v="2026-07-23T17:20:37.162Z"/>
    <x v="3"/>
  </r>
  <r>
    <s v="E-20260723-2737"/>
    <s v="S-20260723-01"/>
    <x v="69"/>
    <n v="4"/>
    <n v="130"/>
    <n v="7"/>
    <m/>
    <m/>
    <m/>
    <n v="2"/>
    <n v="1"/>
    <n v="3"/>
    <s v="1"/>
    <m/>
    <s v="Tempo 2-1-3; RIR 1; Less stiffness / awareness set 2 but definitely anterior capsule tightness - awareness"/>
    <x v="7"/>
    <s v="2026-07-23T17:25:25.069Z"/>
    <x v="3"/>
  </r>
  <r>
    <s v="E-20260723-2738"/>
    <s v="S-20260723-01"/>
    <x v="79"/>
    <n v="1"/>
    <n v="95"/>
    <n v="10"/>
    <m/>
    <m/>
    <m/>
    <n v="2"/>
    <n v="1"/>
    <n v="3"/>
    <s v="2"/>
    <m/>
    <s v="Tempo 2-1-3; RIR 2; LifeFitness seat at 3 handles at 2; tempo "/>
    <x v="7"/>
    <s v="2026-07-23T17:28:32.115Z"/>
    <x v="3"/>
  </r>
  <r>
    <s v="E-20260723-2739"/>
    <s v="S-20260723-01"/>
    <x v="79"/>
    <n v="2"/>
    <n v="100"/>
    <n v="9"/>
    <m/>
    <m/>
    <m/>
    <n v="2"/>
    <n v="1"/>
    <n v="3"/>
    <s v="2"/>
    <m/>
    <s v="Tempo 2-1-3; RIR 2; LifeFitness seat at 3 handles at 2; tempo "/>
    <x v="7"/>
    <s v="2026-07-23T17:31:26.707Z"/>
    <x v="3"/>
  </r>
  <r>
    <s v="E-20260723-2740"/>
    <s v="S-20260723-01"/>
    <x v="79"/>
    <n v="3"/>
    <n v="100"/>
    <n v="8"/>
    <m/>
    <m/>
    <m/>
    <n v="2"/>
    <n v="1"/>
    <n v="3"/>
    <s v="1"/>
    <m/>
    <s v="Tempo 2-1-3; RIR 1; LifeFitness seat at 3 handles at 2; tempo "/>
    <x v="7"/>
    <s v="2026-07-23T17:35:34.156Z"/>
    <x v="3"/>
  </r>
  <r>
    <s v="E-20260723-2741"/>
    <s v="S-20260723-01"/>
    <x v="86"/>
    <n v="1"/>
    <n v="10"/>
    <n v="12"/>
    <m/>
    <m/>
    <m/>
    <m/>
    <m/>
    <m/>
    <m/>
    <m/>
    <s v="Warmup and test to ensure tightness in anterior capsule isn’t pain. Gtg after warmup. Focus on low finish as that feels a bit better on anterior"/>
    <x v="7"/>
    <s v="2026-07-23T17:38:42.299Z"/>
    <x v="3"/>
  </r>
  <r>
    <s v="E-20260723-2742"/>
    <s v="S-20260723-01"/>
    <x v="86"/>
    <n v="2"/>
    <n v="15"/>
    <n v="12"/>
    <m/>
    <m/>
    <m/>
    <n v="2"/>
    <n v="1"/>
    <n v="3"/>
    <s v="2"/>
    <m/>
    <s v="Tempo 2-1-3; RIR 2; feels more difficult today. Cables at highest setting. Slow controlled movement. Finishing around belly button "/>
    <x v="7"/>
    <s v="2026-07-23T17:41:45.504Z"/>
    <x v="3"/>
  </r>
  <r>
    <s v="E-20260723-2743"/>
    <s v="S-20260723-01"/>
    <x v="86"/>
    <n v="3"/>
    <n v="15"/>
    <n v="9"/>
    <m/>
    <m/>
    <m/>
    <n v="2"/>
    <n v="1"/>
    <n v="3"/>
    <s v="1-2"/>
    <m/>
    <s v="Tempo 2-1-3; RIR 1-2; feels more difficult today. Cables at highest setting. Slow controlled movement. Finishing around belly button "/>
    <x v="7"/>
    <s v="2026-07-23T17:43:03.403Z"/>
    <x v="3"/>
  </r>
  <r>
    <s v="E-20260723-2744"/>
    <s v="S-20260723-01"/>
    <x v="86"/>
    <n v="4"/>
    <n v="20"/>
    <n v="9"/>
    <m/>
    <m/>
    <m/>
    <n v="2"/>
    <n v="1"/>
    <n v="3"/>
    <s v="1-2"/>
    <m/>
    <s v="Tempo 2-1-3; RIR 1-2; feels more difficult today. Cables at highest setting. Slow controlled movement. Finishing around belly button "/>
    <x v="7"/>
    <s v="2026-07-23T17:45:44.606Z"/>
    <x v="3"/>
  </r>
  <r>
    <s v="E-20260723-2745"/>
    <s v="S-20260723-01"/>
    <x v="87"/>
    <n v="1"/>
    <n v="30"/>
    <n v="10"/>
    <m/>
    <m/>
    <m/>
    <n v="2"/>
    <n v="1"/>
    <n v="3"/>
    <s v="2+"/>
    <m/>
    <s v="Tempo 2-1-3; RIR 2+"/>
    <x v="7"/>
    <s v="2026-07-23T17:51:20.045Z"/>
    <x v="3"/>
  </r>
  <r>
    <s v="E-20260723-2746"/>
    <s v="S-20260723-01"/>
    <x v="87"/>
    <n v="2"/>
    <n v="40"/>
    <n v="10"/>
    <m/>
    <m/>
    <m/>
    <n v="2"/>
    <n v="1"/>
    <n v="3"/>
    <s v="2"/>
    <m/>
    <s v="Tempo 2-1-3; RIR 2"/>
    <x v="7"/>
    <s v="2026-07-23T17:53:53.643Z"/>
    <x v="3"/>
  </r>
  <r>
    <s v="E-20260723-2747"/>
    <s v="S-20260723-01"/>
    <x v="87"/>
    <n v="3"/>
    <n v="50"/>
    <n v="11"/>
    <m/>
    <m/>
    <m/>
    <n v="2"/>
    <n v="1"/>
    <n v="3"/>
    <s v="1-2"/>
    <m/>
    <s v="Tempo 2-1-3; RIR 1-2"/>
    <x v="7"/>
    <s v="2026-07-23T17:57:11.677Z"/>
    <x v="3"/>
  </r>
  <r>
    <s v="E-20260723-2748"/>
    <s v="S-20260723-01"/>
    <x v="38"/>
    <n v="1"/>
    <n v="25"/>
    <n v="9"/>
    <m/>
    <m/>
    <m/>
    <n v="2"/>
    <n v="1"/>
    <n v="3"/>
    <s v="1"/>
    <m/>
    <s v="Tempo 2-1-3; RIR 1; D-Grip; WTF 🤬 feels weak today. Fucker. Left failed at 5 again. Did 9 on right then finished 4 on left for full 9 reps"/>
    <x v="7"/>
    <s v="2026-07-23T18:00:26.591Z"/>
    <x v="4"/>
  </r>
  <r>
    <s v="E-20260723-2749"/>
    <s v="S-20260723-01"/>
    <x v="38"/>
    <n v="2"/>
    <n v="25"/>
    <n v="8"/>
    <m/>
    <m/>
    <m/>
    <n v="2"/>
    <n v="1"/>
    <n v="3"/>
    <s v="1"/>
    <m/>
    <s v="Tempo 2-1-3; RIR 1; D-Grip;"/>
    <x v="7"/>
    <s v="2026-07-23T18:05:49.813Z"/>
    <x v="4"/>
  </r>
  <r>
    <s v="E-20260723-2750"/>
    <s v="S-20260723-01"/>
    <x v="38"/>
    <n v="3"/>
    <n v="25"/>
    <n v="6"/>
    <m/>
    <m/>
    <m/>
    <n v="2"/>
    <n v="1"/>
    <n v="3"/>
    <s v="1"/>
    <m/>
    <s v="Tempo 2-1-3; RIR 1; D-Grip;"/>
    <x v="7"/>
    <s v="2026-07-23T18:08:57.538Z"/>
    <x v="4"/>
  </r>
  <r>
    <s v="E-20260723-2751"/>
    <s v="S-20260723-01"/>
    <x v="80"/>
    <n v="1"/>
    <n v="62.5"/>
    <n v="10"/>
    <m/>
    <m/>
    <m/>
    <n v="2"/>
    <n v="1"/>
    <n v="3"/>
    <s v="1-2"/>
    <m/>
    <s v="Tempo 2-1-3; RIR 1-2"/>
    <x v="7"/>
    <s v="2026-07-23T18:11:22.605Z"/>
    <x v="4"/>
  </r>
  <r>
    <s v="E-20260723-2752"/>
    <s v="S-20260723-01"/>
    <x v="80"/>
    <n v="2"/>
    <n v="65"/>
    <n v="8"/>
    <m/>
    <m/>
    <m/>
    <n v="2"/>
    <n v="1"/>
    <n v="3"/>
    <s v="1-2"/>
    <m/>
    <s v="Tempo 2-1-3; RIR 1-2"/>
    <x v="7"/>
    <s v="2026-07-23T18:13:15.856Z"/>
    <x v="4"/>
  </r>
  <r>
    <s v="E-20260723-2753"/>
    <s v="S-20260723-01"/>
    <x v="80"/>
    <n v="3"/>
    <n v="60"/>
    <n v="10"/>
    <m/>
    <m/>
    <m/>
    <n v="2"/>
    <n v="1"/>
    <n v="3"/>
    <s v="1"/>
    <m/>
    <s v="Tempo 2-1-3; RIR 1"/>
    <x v="7"/>
    <s v="2026-07-23T18:16:13.380Z"/>
    <x v="4"/>
  </r>
  <r>
    <s v="E-20260723-2754"/>
    <s v="S-20260723-01"/>
    <x v="80"/>
    <n v="4"/>
    <n v="70"/>
    <n v="5"/>
    <m/>
    <m/>
    <m/>
    <n v="2"/>
    <n v="1"/>
    <n v="3"/>
    <s v="1"/>
    <m/>
    <s v="Tempo 2-1-3; RIR 1"/>
    <x v="7"/>
    <s v="2026-07-23T18:17:53.333Z"/>
    <x v="4"/>
  </r>
  <r>
    <s v="E-20260723-2755"/>
    <s v="S-20260723-01"/>
    <x v="83"/>
    <n v="1"/>
    <m/>
    <m/>
    <n v="20"/>
    <n v="0"/>
    <s v="km"/>
    <m/>
    <m/>
    <m/>
    <m/>
    <m/>
    <m/>
    <x v="7"/>
    <s v="2026-07-23T18:19:13.102Z"/>
    <x v="9"/>
  </r>
  <r>
    <s v="E-20260723-2756"/>
    <s v="S-20260723-01"/>
    <x v="83"/>
    <n v="2"/>
    <m/>
    <m/>
    <n v="20"/>
    <n v="0"/>
    <s v="km"/>
    <m/>
    <m/>
    <m/>
    <m/>
    <m/>
    <m/>
    <x v="7"/>
    <s v="2026-07-23T18:20:19.842Z"/>
    <x v="9"/>
  </r>
  <r>
    <s v="E-20260723-2757"/>
    <s v="S-20260723-01"/>
    <x v="83"/>
    <n v="3"/>
    <m/>
    <m/>
    <n v="20"/>
    <n v="0"/>
    <s v="km"/>
    <m/>
    <m/>
    <m/>
    <m/>
    <m/>
    <m/>
    <x v="7"/>
    <s v="2026-07-23T18:21:24.127Z"/>
    <x v="9"/>
  </r>
  <r>
    <s v="E-20260723-2758"/>
    <s v="S-20260723-01"/>
    <x v="83"/>
    <n v="4"/>
    <m/>
    <m/>
    <n v="20"/>
    <n v="0"/>
    <s v="km"/>
    <m/>
    <m/>
    <m/>
    <m/>
    <m/>
    <m/>
    <x v="7"/>
    <s v="2026-07-23T18:22:28.604Z"/>
    <x v="9"/>
  </r>
  <r>
    <s v="E-20260723-2759"/>
    <s v="S-20260723-01"/>
    <x v="83"/>
    <n v="5"/>
    <m/>
    <m/>
    <n v="20"/>
    <n v="0"/>
    <s v="km"/>
    <m/>
    <m/>
    <m/>
    <m/>
    <m/>
    <m/>
    <x v="7"/>
    <s v="2026-07-23T18:24:55.359Z"/>
    <x v="9"/>
  </r>
  <r>
    <s v="E-20260723-2760"/>
    <s v="S-20260723-01"/>
    <x v="83"/>
    <n v="6"/>
    <m/>
    <m/>
    <n v="20"/>
    <n v="0"/>
    <s v="km"/>
    <m/>
    <m/>
    <m/>
    <m/>
    <m/>
    <m/>
    <x v="7"/>
    <s v="2026-07-23T18:24:55.790Z"/>
    <x v="9"/>
  </r>
  <r>
    <s v="E-20260725-2761"/>
    <s v="S-20260725-01"/>
    <x v="66"/>
    <n v="1"/>
    <m/>
    <m/>
    <n v="300"/>
    <n v="0.56999999999999995"/>
    <s v="km"/>
    <m/>
    <m/>
    <m/>
    <m/>
    <m/>
    <s v="4.3mph, 5% incline"/>
    <x v="7"/>
    <s v="2026-07-25T15:08:15.521Z"/>
    <x v="9"/>
  </r>
  <r>
    <s v="E-20260725-2762"/>
    <s v="S-20260725-01"/>
    <x v="88"/>
    <n v="1"/>
    <n v="0"/>
    <n v="10"/>
    <m/>
    <m/>
    <m/>
    <m/>
    <m/>
    <m/>
    <m/>
    <s v="2026-07-25T15:09:24.845Z"/>
    <m/>
    <x v="7"/>
    <s v="2026-07-25T15:09:25.296Z"/>
    <x v="7"/>
  </r>
  <r>
    <s v="E-20260725-2763"/>
    <s v="S-20260725-01"/>
    <x v="89"/>
    <n v="1"/>
    <n v="0"/>
    <n v="10"/>
    <m/>
    <m/>
    <m/>
    <m/>
    <m/>
    <m/>
    <m/>
    <s v="2026-07-25T15:09:24.845Z"/>
    <m/>
    <x v="7"/>
    <s v="2026-07-25T15:10:08.848Z"/>
    <x v="5"/>
  </r>
  <r>
    <s v="E-20260725-2764"/>
    <s v="S-20260725-01"/>
    <x v="39"/>
    <n v="1"/>
    <n v="0"/>
    <m/>
    <n v="8"/>
    <m/>
    <m/>
    <m/>
    <m/>
    <m/>
    <m/>
    <s v="2026-07-25T15:09:24.845Z"/>
    <m/>
    <x v="7"/>
    <s v="2026-07-25T15:10:51.615Z"/>
    <x v="7"/>
  </r>
  <r>
    <s v="E-20260725-2765"/>
    <s v="S-20260725-01"/>
    <x v="60"/>
    <n v="1"/>
    <n v="0"/>
    <n v="10"/>
    <m/>
    <m/>
    <m/>
    <m/>
    <m/>
    <m/>
    <m/>
    <s v="2026-07-25T15:09:24.845Z"/>
    <m/>
    <x v="7"/>
    <s v="2026-07-25T15:11:34.904Z"/>
    <x v="7"/>
  </r>
  <r>
    <s v="E-20260725-2766"/>
    <s v="S-20260725-01"/>
    <x v="47"/>
    <n v="1"/>
    <n v="0"/>
    <n v="15"/>
    <m/>
    <m/>
    <m/>
    <m/>
    <m/>
    <m/>
    <m/>
    <s v="2026-07-25T15:09:24.845Z"/>
    <m/>
    <x v="7"/>
    <s v="2026-07-25T15:12:08.856Z"/>
    <x v="7"/>
  </r>
  <r>
    <s v="E-20260725-2767"/>
    <s v="S-20260725-01"/>
    <x v="88"/>
    <n v="2"/>
    <n v="0"/>
    <n v="10"/>
    <m/>
    <m/>
    <m/>
    <m/>
    <m/>
    <m/>
    <m/>
    <s v="2026-07-25T15:13:37.042Z"/>
    <m/>
    <x v="7"/>
    <s v="2026-07-25T15:13:37.730Z"/>
    <x v="7"/>
  </r>
  <r>
    <s v="E-20260725-2768"/>
    <s v="S-20260725-01"/>
    <x v="89"/>
    <n v="2"/>
    <n v="0"/>
    <n v="10"/>
    <m/>
    <m/>
    <m/>
    <m/>
    <m/>
    <m/>
    <m/>
    <s v="2026-07-25T15:13:37.042Z"/>
    <m/>
    <x v="7"/>
    <s v="2026-07-25T15:14:23.267Z"/>
    <x v="5"/>
  </r>
  <r>
    <s v="E-20260725-2769"/>
    <s v="S-20260725-01"/>
    <x v="39"/>
    <n v="2"/>
    <n v="0"/>
    <m/>
    <n v="8"/>
    <m/>
    <m/>
    <m/>
    <m/>
    <m/>
    <m/>
    <s v="2026-07-25T15:13:37.042Z"/>
    <m/>
    <x v="7"/>
    <s v="2026-07-25T15:15:04.361Z"/>
    <x v="7"/>
  </r>
  <r>
    <s v="E-20260725-2770"/>
    <s v="S-20260725-01"/>
    <x v="60"/>
    <n v="2"/>
    <n v="0"/>
    <n v="10"/>
    <m/>
    <m/>
    <m/>
    <m/>
    <m/>
    <m/>
    <m/>
    <s v="2026-07-25T15:13:37.042Z"/>
    <m/>
    <x v="7"/>
    <s v="2026-07-25T15:15:38.074Z"/>
    <x v="7"/>
  </r>
  <r>
    <s v="E-20260725-2771"/>
    <s v="S-20260725-01"/>
    <x v="47"/>
    <n v="2"/>
    <n v="0"/>
    <n v="15"/>
    <m/>
    <m/>
    <m/>
    <m/>
    <m/>
    <m/>
    <m/>
    <s v="2026-07-25T15:13:37.042Z"/>
    <m/>
    <x v="7"/>
    <s v="2026-07-25T15:16:10.157Z"/>
    <x v="7"/>
  </r>
  <r>
    <s v="E-20260725-2772"/>
    <s v="S-20260725-01"/>
    <x v="0"/>
    <n v="1"/>
    <n v="150"/>
    <m/>
    <n v="75"/>
    <m/>
    <m/>
    <m/>
    <m/>
    <m/>
    <m/>
    <m/>
    <s v="2 mph, 0.5% incline "/>
    <x v="7"/>
    <s v="2026-07-25T15:22:04.930Z"/>
    <x v="0"/>
  </r>
  <r>
    <s v="E-20260725-2773"/>
    <s v="S-20260725-01"/>
    <x v="0"/>
    <n v="2"/>
    <n v="150"/>
    <m/>
    <n v="70.199999999999989"/>
    <m/>
    <m/>
    <m/>
    <m/>
    <m/>
    <m/>
    <m/>
    <s v="2 mph, 0.5% incline; 67/60=1.117; right index finger roll first "/>
    <x v="7"/>
    <s v="2026-07-25T15:26:08.925Z"/>
    <x v="0"/>
  </r>
  <r>
    <s v="E-20260725-2774"/>
    <s v="S-20260725-01"/>
    <x v="0"/>
    <n v="3"/>
    <n v="150"/>
    <m/>
    <n v="60"/>
    <m/>
    <m/>
    <m/>
    <m/>
    <m/>
    <m/>
    <m/>
    <s v="2 mph, 0.5% incline;;  index finger roll right, pinky on left first"/>
    <x v="7"/>
    <s v="2026-07-25T15:29:33.011Z"/>
    <x v="0"/>
  </r>
  <r>
    <s v="E-20260725-2775"/>
    <s v="S-20260725-01"/>
    <x v="0"/>
    <n v="4"/>
    <n v="150"/>
    <m/>
    <n v="55.2"/>
    <m/>
    <m/>
    <m/>
    <m/>
    <m/>
    <m/>
    <m/>
    <s v="Left rolled first, all fingers; 55/60=0.917"/>
    <x v="7"/>
    <s v="2026-07-25T15:34:07.158Z"/>
    <x v="0"/>
  </r>
  <r>
    <s v="E-20260725-2776"/>
    <s v="S-20260725-01"/>
    <x v="81"/>
    <n v="1"/>
    <n v="75"/>
    <n v="10"/>
    <m/>
    <m/>
    <m/>
    <n v="2"/>
    <n v="1"/>
    <n v="3"/>
    <s v="1-2"/>
    <m/>
    <s v="Tempo 2-1-3; RIR 1-2; practicing proper breathing (inhale, brace, slow exhale to stand)"/>
    <x v="7"/>
    <s v="2026-07-25T15:39:10.480Z"/>
    <x v="7"/>
  </r>
  <r>
    <s v="E-20260725-2777"/>
    <s v="S-20260725-01"/>
    <x v="81"/>
    <n v="2"/>
    <n v="75"/>
    <n v="10"/>
    <m/>
    <m/>
    <m/>
    <n v="2"/>
    <n v="1"/>
    <n v="3"/>
    <s v="1-2"/>
    <m/>
    <s v="Tempo 2-1-3; RIR 1-2; practicing proper breathing (inhale, brace, slow exhale to stand)"/>
    <x v="7"/>
    <s v="2026-07-25T15:42:24.649Z"/>
    <x v="7"/>
  </r>
  <r>
    <s v="E-20260725-2778"/>
    <s v="S-20260725-01"/>
    <x v="81"/>
    <n v="3"/>
    <n v="75"/>
    <n v="9"/>
    <m/>
    <m/>
    <m/>
    <n v="2"/>
    <n v="1"/>
    <n v="3"/>
    <s v="1-2"/>
    <m/>
    <s v="Tempo 2-1-3; RIR 1-2; practicing proper breathing (inhale, brace, slow exhale to stand)"/>
    <x v="7"/>
    <s v="2026-07-25T15:45:24.652Z"/>
    <x v="7"/>
  </r>
  <r>
    <s v="E-20260725-2779"/>
    <s v="S-20260725-01"/>
    <x v="81"/>
    <n v="4"/>
    <n v="75"/>
    <n v="9"/>
    <m/>
    <m/>
    <m/>
    <n v="2"/>
    <n v="1"/>
    <n v="3"/>
    <s v="1-2"/>
    <m/>
    <s v="Tempo 2-1-3; RIR 1-2; practicing proper breathing (inhale, brace, slow exhale to stand)"/>
    <x v="7"/>
    <s v="2026-07-25T15:49:57.786Z"/>
    <x v="7"/>
  </r>
  <r>
    <s v="E-20260725-2780"/>
    <s v="S-20260725-01"/>
    <x v="34"/>
    <n v="1"/>
    <n v="150"/>
    <n v="10"/>
    <m/>
    <m/>
    <m/>
    <n v="2"/>
    <n v="1"/>
    <n v="3"/>
    <s v="2"/>
    <m/>
    <s v="Tempo 2-1-3; RIR 2"/>
    <x v="7"/>
    <s v="2026-07-25T15:52:07.383Z"/>
    <x v="7"/>
  </r>
  <r>
    <s v="E-20260725-2781"/>
    <s v="S-20260725-01"/>
    <x v="34"/>
    <n v="2"/>
    <n v="150"/>
    <n v="10"/>
    <m/>
    <m/>
    <m/>
    <n v="2"/>
    <n v="1"/>
    <n v="3"/>
    <s v="2"/>
    <m/>
    <s v="Tempo 2-1-3; RIR 2"/>
    <x v="7"/>
    <s v="2026-07-25T15:55:27.013Z"/>
    <x v="7"/>
  </r>
  <r>
    <s v="E-20260725-2782"/>
    <s v="S-20260725-01"/>
    <x v="34"/>
    <n v="3"/>
    <n v="150"/>
    <n v="9"/>
    <m/>
    <m/>
    <m/>
    <n v="2"/>
    <n v="1"/>
    <n v="3"/>
    <s v="1"/>
    <m/>
    <s v="Tempo 2-1-3; RIR 1; rolled to fingertips "/>
    <x v="7"/>
    <s v="2026-07-25T15:58:42.824Z"/>
    <x v="7"/>
  </r>
  <r>
    <s v="E-20260725-2783"/>
    <s v="S-20260725-01"/>
    <x v="46"/>
    <n v="1"/>
    <n v="40"/>
    <n v="8"/>
    <m/>
    <m/>
    <m/>
    <n v="3"/>
    <n v="1"/>
    <n v="2"/>
    <s v="2"/>
    <m/>
    <s v="Tempo 3-1-2; RIR 2; contralateral load with single 40 lb DB "/>
    <x v="7"/>
    <s v="2026-07-25T16:03:15.335Z"/>
    <x v="7"/>
  </r>
  <r>
    <s v="E-20260725-2784"/>
    <s v="S-20260725-01"/>
    <x v="46"/>
    <n v="2"/>
    <n v="45"/>
    <n v="8"/>
    <m/>
    <m/>
    <m/>
    <n v="3"/>
    <n v="1"/>
    <n v="2"/>
    <s v="1-2"/>
    <m/>
    <s v="Tempo 3-1-2; RIR 1-2; contralateral load with single 40 lb DB "/>
    <x v="7"/>
    <s v="2026-07-25T16:05:33.813Z"/>
    <x v="7"/>
  </r>
  <r>
    <s v="E-20260725-2785"/>
    <s v="S-20260725-01"/>
    <x v="46"/>
    <n v="3"/>
    <n v="50"/>
    <n v="8"/>
    <m/>
    <m/>
    <m/>
    <n v="3"/>
    <n v="1"/>
    <n v="2"/>
    <s v="1-2"/>
    <m/>
    <s v="Left fatigue around 6-7; Tempo 3-1-2; RIR 1-2; contralateral load with single 40 lb DB "/>
    <x v="7"/>
    <s v="2026-07-25T16:09:23.817Z"/>
    <x v="7"/>
  </r>
  <r>
    <s v="E-20260725-2786"/>
    <s v="S-20260725-01"/>
    <x v="90"/>
    <n v="1"/>
    <n v="110"/>
    <n v="15"/>
    <m/>
    <m/>
    <m/>
    <n v="2"/>
    <n v="1"/>
    <n v="3"/>
    <s v="2"/>
    <m/>
    <s v="Tempo 2-1-3; RIR 2; 45 + 10s on each side of vertical Smith Rack; slight lower back ‘tweak’ when spinning the bar to re-rack"/>
    <x v="7"/>
    <s v="2026-07-25T16:15:35.896Z"/>
    <x v="7"/>
  </r>
  <r>
    <s v="E-20260725-2787"/>
    <s v="S-20260725-01"/>
    <x v="90"/>
    <n v="2"/>
    <n v="110"/>
    <n v="15"/>
    <m/>
    <m/>
    <m/>
    <n v="2"/>
    <n v="1"/>
    <n v="3"/>
    <s v="2"/>
    <m/>
    <s v="Tempo 2-1-3; RIR 2; 45 + 10s on each side of vertical Smith Rack;"/>
    <x v="7"/>
    <s v="2026-07-25T16:17:03.779Z"/>
    <x v="7"/>
  </r>
  <r>
    <s v="E-20260725-2788"/>
    <s v="S-20260725-01"/>
    <x v="90"/>
    <n v="3"/>
    <n v="120"/>
    <n v="13"/>
    <m/>
    <m/>
    <m/>
    <n v="2"/>
    <n v="1"/>
    <n v="3"/>
    <s v="1-2"/>
    <m/>
    <s v="Tempo 2-1-3; RIR 1-2; 45 + 10s + 5s on each side of vertical Smith Rack;"/>
    <x v="7"/>
    <s v="2026-07-25T16:21:15.299Z"/>
    <x v="7"/>
  </r>
  <r>
    <s v="E-20260725-2789"/>
    <s v="S-20260725-01"/>
    <x v="32"/>
    <n v="1"/>
    <m/>
    <m/>
    <n v="20"/>
    <n v="0"/>
    <s v="km"/>
    <m/>
    <m/>
    <m/>
    <m/>
    <m/>
    <s v="20 sec sprint followed by 40 sec easy"/>
    <x v="7"/>
    <s v="2026-07-25T16:34:03.991Z"/>
    <x v="1"/>
  </r>
  <r>
    <s v="E-20260725-2790"/>
    <s v="S-20260725-01"/>
    <x v="32"/>
    <n v="2"/>
    <m/>
    <m/>
    <n v="20"/>
    <n v="0"/>
    <s v="km"/>
    <m/>
    <m/>
    <m/>
    <m/>
    <m/>
    <s v="20 sec sprint followed by 40 sec easy"/>
    <x v="7"/>
    <s v="2026-07-25T16:34:05.598Z"/>
    <x v="1"/>
  </r>
  <r>
    <s v="E-20260725-2791"/>
    <s v="S-20260725-01"/>
    <x v="32"/>
    <n v="3"/>
    <m/>
    <m/>
    <n v="20"/>
    <n v="0"/>
    <s v="km"/>
    <m/>
    <m/>
    <m/>
    <m/>
    <m/>
    <s v="20 sec sprint followed by 40 sec easy"/>
    <x v="7"/>
    <s v="2026-07-25T16:34:06.388Z"/>
    <x v="1"/>
  </r>
  <r>
    <s v="E-20260725-2792"/>
    <s v="S-20260725-01"/>
    <x v="32"/>
    <n v="4"/>
    <m/>
    <m/>
    <n v="20"/>
    <n v="0"/>
    <s v="km"/>
    <m/>
    <m/>
    <m/>
    <m/>
    <m/>
    <s v="20 sec sprint followed by 40 sec easy"/>
    <x v="7"/>
    <s v="2026-07-25T16:34:07.053Z"/>
    <x v="1"/>
  </r>
  <r>
    <s v="E-20260725-2793"/>
    <s v="S-20260725-01"/>
    <x v="32"/>
    <n v="5"/>
    <m/>
    <m/>
    <n v="20"/>
    <n v="0"/>
    <s v="km"/>
    <m/>
    <m/>
    <m/>
    <m/>
    <m/>
    <s v="20 sec sprint followed by 40 sec easy"/>
    <x v="7"/>
    <s v="2026-07-25T16:34:07.705Z"/>
    <x v="1"/>
  </r>
  <r>
    <s v="E-20260725-2794"/>
    <s v="S-20260725-01"/>
    <x v="32"/>
    <n v="6"/>
    <m/>
    <m/>
    <n v="20"/>
    <n v="0"/>
    <s v="km"/>
    <m/>
    <m/>
    <m/>
    <m/>
    <m/>
    <s v="20 sec sprint followed by 40 sec easy"/>
    <x v="7"/>
    <s v="2026-07-25T16:34:08.325Z"/>
    <x v="1"/>
  </r>
  <r>
    <s v="E-20260725-2795"/>
    <s v="S-20260725-01"/>
    <x v="32"/>
    <n v="7"/>
    <m/>
    <m/>
    <n v="20"/>
    <n v="0"/>
    <s v="km"/>
    <m/>
    <m/>
    <m/>
    <m/>
    <m/>
    <s v="20 sec sprint followed by 40 sec easy stroke "/>
    <x v="7"/>
    <s v="2026-07-25T16:34:36.134Z"/>
    <x v="1"/>
  </r>
  <r>
    <s v="E-20260725-2796"/>
    <s v="S-20260725-01"/>
    <x v="32"/>
    <n v="8"/>
    <m/>
    <m/>
    <n v="20"/>
    <n v="0"/>
    <s v="km"/>
    <m/>
    <m/>
    <m/>
    <m/>
    <m/>
    <s v="2001 meters by the completion of 8 sets; 20 sec sprint followed by 40 sec easy"/>
    <x v="7"/>
    <s v="2026-07-25T16:34:37.489Z"/>
    <x v="1"/>
  </r>
  <r>
    <s v="E-20260726-2797"/>
    <s v="S-20260726-01"/>
    <x v="66"/>
    <n v="1"/>
    <m/>
    <m/>
    <n v="302"/>
    <n v="0.59"/>
    <s v="km"/>
    <m/>
    <m/>
    <m/>
    <m/>
    <m/>
    <s v="4.4 mph, 5% incline"/>
    <x v="7"/>
    <s v="2026-07-26T14:48:02.526Z"/>
    <x v="9"/>
  </r>
  <r>
    <s v="E-20260726-2798"/>
    <s v="S-20260726-01"/>
    <x v="67"/>
    <n v="1"/>
    <n v="0"/>
    <n v="15"/>
    <m/>
    <m/>
    <m/>
    <m/>
    <m/>
    <m/>
    <m/>
    <s v="2026-07-26T14:52:06.671Z"/>
    <s v="Red band"/>
    <x v="7"/>
    <s v="2026-07-26T14:52:15.076Z"/>
    <x v="5"/>
  </r>
  <r>
    <s v="E-20260726-2799"/>
    <s v="S-20260726-01"/>
    <x v="56"/>
    <n v="1"/>
    <n v="0"/>
    <n v="12"/>
    <m/>
    <m/>
    <m/>
    <m/>
    <m/>
    <m/>
    <m/>
    <s v="2026-07-26T14:52:06.671Z"/>
    <s v="Red "/>
    <x v="7"/>
    <s v="2026-07-26T14:52:19.428Z"/>
    <x v="5"/>
  </r>
  <r>
    <s v="E-20260726-2800"/>
    <s v="S-20260726-01"/>
    <x v="52"/>
    <n v="1"/>
    <n v="0"/>
    <n v="8"/>
    <m/>
    <m/>
    <m/>
    <m/>
    <m/>
    <m/>
    <m/>
    <s v="2026-07-26T14:52:06.671Z"/>
    <s v="Red"/>
    <x v="7"/>
    <s v="2026-07-26T14:52:23.467Z"/>
    <x v="5"/>
  </r>
  <r>
    <s v="E-20260726-2801"/>
    <s v="S-20260726-01"/>
    <x v="50"/>
    <n v="1"/>
    <n v="0"/>
    <n v="12"/>
    <m/>
    <m/>
    <m/>
    <m/>
    <m/>
    <m/>
    <m/>
    <s v="2026-07-26T14:52:06.671Z"/>
    <m/>
    <x v="7"/>
    <s v="2026-07-26T14:53:21.533Z"/>
    <x v="3"/>
  </r>
  <r>
    <s v="E-20260726-2802"/>
    <s v="S-20260726-01"/>
    <x v="67"/>
    <n v="2"/>
    <n v="0"/>
    <n v="15"/>
    <m/>
    <m/>
    <m/>
    <m/>
    <m/>
    <m/>
    <m/>
    <s v="2026-07-26T14:57:58.406Z"/>
    <s v="Red band"/>
    <x v="7"/>
    <s v="2026-07-26T14:57:59.699Z"/>
    <x v="5"/>
  </r>
  <r>
    <s v="E-20260726-2803"/>
    <s v="S-20260726-01"/>
    <x v="56"/>
    <n v="2"/>
    <n v="0"/>
    <n v="12"/>
    <m/>
    <m/>
    <m/>
    <m/>
    <m/>
    <m/>
    <m/>
    <s v="2026-07-26T14:57:58.406Z"/>
    <s v="Red "/>
    <x v="7"/>
    <s v="2026-07-26T14:58:01.452Z"/>
    <x v="5"/>
  </r>
  <r>
    <s v="E-20260726-2804"/>
    <s v="S-20260726-01"/>
    <x v="52"/>
    <n v="2"/>
    <n v="0"/>
    <n v="8"/>
    <m/>
    <m/>
    <m/>
    <m/>
    <m/>
    <m/>
    <m/>
    <s v="2026-07-26T14:57:58.406Z"/>
    <s v="Red"/>
    <x v="7"/>
    <s v="2026-07-26T14:58:02.958Z"/>
    <x v="5"/>
  </r>
  <r>
    <s v="E-20260726-2805"/>
    <s v="S-20260726-01"/>
    <x v="50"/>
    <n v="2"/>
    <n v="0"/>
    <n v="12"/>
    <m/>
    <m/>
    <m/>
    <m/>
    <m/>
    <m/>
    <m/>
    <s v="2026-07-26T14:57:58.406Z"/>
    <m/>
    <x v="7"/>
    <s v="2026-07-26T14:58:04.783Z"/>
    <x v="3"/>
  </r>
  <r>
    <s v="E-20260726-2806"/>
    <s v="S-20260726-01"/>
    <x v="91"/>
    <n v="1"/>
    <n v="30"/>
    <n v="10"/>
    <m/>
    <m/>
    <m/>
    <n v="2"/>
    <n v="1"/>
    <n v="3"/>
    <s v="2"/>
    <m/>
    <s v="Tempo 2-1-3; RIR 2"/>
    <x v="7"/>
    <s v="2026-07-26T15:02:52.439Z"/>
    <x v="2"/>
  </r>
  <r>
    <s v="E-20260726-2807"/>
    <s v="S-20260726-01"/>
    <x v="91"/>
    <n v="2"/>
    <n v="30"/>
    <n v="11"/>
    <m/>
    <m/>
    <m/>
    <n v="2"/>
    <n v="1"/>
    <n v="3"/>
    <s v="1-2"/>
    <m/>
    <s v="Tempo 2-1-3; RIR 1-2"/>
    <x v="7"/>
    <s v="2026-07-26T15:05:41.563Z"/>
    <x v="2"/>
  </r>
  <r>
    <s v="E-20260726-2808"/>
    <s v="S-20260726-01"/>
    <x v="91"/>
    <n v="3"/>
    <n v="35"/>
    <n v="8"/>
    <m/>
    <m/>
    <m/>
    <n v="2"/>
    <n v="1"/>
    <n v="3"/>
    <s v="1-2"/>
    <m/>
    <s v="Tempo 2-1-3; RIR 1-2"/>
    <x v="7"/>
    <s v="2026-07-26T15:09:35.410Z"/>
    <x v="2"/>
  </r>
  <r>
    <s v="E-20260726-2809"/>
    <s v="S-20260726-01"/>
    <x v="38"/>
    <n v="1"/>
    <n v="25"/>
    <n v="11"/>
    <m/>
    <m/>
    <m/>
    <n v="2"/>
    <n v="1"/>
    <n v="3"/>
    <s v="1-2"/>
    <m/>
    <s v="Tempo 2-1-3; RIR 1-2; good symmetry "/>
    <x v="7"/>
    <s v="2026-07-26T15:15:06.139Z"/>
    <x v="4"/>
  </r>
  <r>
    <s v="E-20260726-2810"/>
    <s v="S-20260726-01"/>
    <x v="38"/>
    <n v="2"/>
    <n v="25"/>
    <n v="10"/>
    <m/>
    <m/>
    <m/>
    <n v="2"/>
    <n v="1"/>
    <n v="3"/>
    <s v="1"/>
    <m/>
    <s v="Tempo 2-1-3; RIR 1; good "/>
    <x v="7"/>
    <s v="2026-07-26T15:15:13.552Z"/>
    <x v="4"/>
  </r>
  <r>
    <s v="E-20260726-2811"/>
    <s v="S-20260726-01"/>
    <x v="38"/>
    <n v="3"/>
    <n v="25"/>
    <n v="8"/>
    <m/>
    <m/>
    <m/>
    <n v="2"/>
    <n v="1"/>
    <n v="3"/>
    <s v="1-2"/>
    <m/>
    <s v="Left slowed at 6, right at 7; Tempo 2-1-3; RIR 1-2; good symmetry "/>
    <x v="7"/>
    <s v="2026-07-26T15:18:29.081Z"/>
    <x v="4"/>
  </r>
  <r>
    <s v="E-20260726-2812"/>
    <s v="S-20260726-01"/>
    <x v="92"/>
    <n v="1"/>
    <n v="27.5"/>
    <n v="11"/>
    <m/>
    <m/>
    <m/>
    <n v="2"/>
    <n v="1"/>
    <n v="3"/>
    <s v="1-2"/>
    <m/>
    <s v="Tempo 2-1-3; RIR 1-2"/>
    <x v="7"/>
    <s v="2026-07-26T15:22:08.659Z"/>
    <x v="2"/>
  </r>
  <r>
    <s v="E-20260726-2813"/>
    <s v="S-20260726-01"/>
    <x v="92"/>
    <n v="2"/>
    <n v="27.5"/>
    <n v="10"/>
    <m/>
    <m/>
    <m/>
    <n v="2"/>
    <n v="1"/>
    <n v="3"/>
    <s v="1"/>
    <m/>
    <s v="Tempo 2-1-3; RIR 1"/>
    <x v="7"/>
    <s v="2026-07-26T15:25:44.115Z"/>
    <x v="2"/>
  </r>
  <r>
    <s v="E-20260726-2814"/>
    <s v="S-20260726-01"/>
    <x v="92"/>
    <n v="3"/>
    <n v="27.5"/>
    <n v="9"/>
    <m/>
    <m/>
    <m/>
    <n v="2"/>
    <n v="1"/>
    <n v="3"/>
    <s v="1"/>
    <m/>
    <s v="Tempo 2-1-3; RIR 1"/>
    <x v="7"/>
    <s v="2026-07-26T15:29:27.577Z"/>
    <x v="2"/>
  </r>
  <r>
    <s v="E-20260726-2815"/>
    <s v="S-20260726-01"/>
    <x v="80"/>
    <n v="1"/>
    <n v="65"/>
    <n v="11"/>
    <m/>
    <m/>
    <m/>
    <n v="2"/>
    <n v="1"/>
    <n v="3"/>
    <s v="2"/>
    <m/>
    <s v="Tempo 2-1-3; RIR 2"/>
    <x v="7"/>
    <s v="2026-07-26T15:32:16.991Z"/>
    <x v="4"/>
  </r>
  <r>
    <s v="E-20260726-2816"/>
    <s v="S-20260726-01"/>
    <x v="80"/>
    <n v="2"/>
    <n v="70"/>
    <n v="10"/>
    <m/>
    <m/>
    <m/>
    <n v="2"/>
    <n v="1"/>
    <n v="3"/>
    <s v="1-2"/>
    <m/>
    <s v="Tempo 2-1-3; RIR 1-2"/>
    <x v="7"/>
    <s v="2026-07-26T15:34:35.629Z"/>
    <x v="4"/>
  </r>
  <r>
    <s v="E-20260726-2817"/>
    <s v="S-20260726-01"/>
    <x v="80"/>
    <n v="3"/>
    <n v="70"/>
    <n v="9"/>
    <m/>
    <m/>
    <m/>
    <n v="2"/>
    <n v="1"/>
    <n v="3"/>
    <s v="1"/>
    <m/>
    <s v="Tempo 2-1-3; RIR 1"/>
    <x v="7"/>
    <s v="2026-07-26T15:37:00.141Z"/>
    <x v="4"/>
  </r>
  <r>
    <s v="E-20260726-2818"/>
    <s v="S-20260726-01"/>
    <x v="75"/>
    <n v="1"/>
    <n v="42.5"/>
    <n v="15"/>
    <m/>
    <m/>
    <m/>
    <n v="2"/>
    <n v="1"/>
    <n v="3"/>
    <s v="2"/>
    <m/>
    <s v="Tempo 2-1-3; RIR 2"/>
    <x v="7"/>
    <s v="2026-07-26T15:40:02.381Z"/>
    <x v="1"/>
  </r>
  <r>
    <s v="E-20260726-2819"/>
    <s v="S-20260726-01"/>
    <x v="75"/>
    <n v="2"/>
    <n v="42.5"/>
    <n v="15"/>
    <m/>
    <m/>
    <m/>
    <n v="2"/>
    <n v="1"/>
    <n v="3"/>
    <s v="1-2"/>
    <m/>
    <s v="Tempo 2-1-3; RIR 1-2"/>
    <x v="7"/>
    <s v="2026-07-26T15:42:48.609Z"/>
    <x v="1"/>
  </r>
  <r>
    <s v="E-20260726-2820"/>
    <s v="S-20260726-01"/>
    <x v="75"/>
    <n v="3"/>
    <n v="42.5"/>
    <n v="13"/>
    <m/>
    <m/>
    <m/>
    <n v="2"/>
    <n v="1"/>
    <n v="3"/>
    <s v="1-2"/>
    <m/>
    <s v="Tempo 2-1-3; RIR 1-2"/>
    <x v="7"/>
    <s v="2026-07-26T15:45:11.831Z"/>
    <x v="1"/>
  </r>
  <r>
    <s v="E-20260726-2821"/>
    <s v="S-20260726-01"/>
    <x v="18"/>
    <n v="1"/>
    <n v="150"/>
    <m/>
    <n v="75"/>
    <m/>
    <m/>
    <m/>
    <m/>
    <m/>
    <m/>
    <m/>
    <m/>
    <x v="7"/>
    <s v="2026-07-26T15:49:47.694Z"/>
    <x v="0"/>
  </r>
  <r>
    <s v="E-20260726-2822"/>
    <s v="S-20260726-01"/>
    <x v="18"/>
    <n v="2"/>
    <n v="150"/>
    <m/>
    <n v="64.800000000000011"/>
    <m/>
    <m/>
    <m/>
    <m/>
    <m/>
    <m/>
    <m/>
    <s v="65/60=1.0833"/>
    <x v="7"/>
    <s v="2026-07-26T15:53:24.530Z"/>
    <x v="0"/>
  </r>
  <r>
    <s v="E-20260726-2823"/>
    <s v="S-20260726-01"/>
    <x v="18"/>
    <n v="3"/>
    <n v="150"/>
    <m/>
    <n v="60"/>
    <m/>
    <m/>
    <m/>
    <m/>
    <m/>
    <m/>
    <m/>
    <s v="65/60=1.0833; forearms burning first, then finger roll"/>
    <x v="7"/>
    <s v="2026-07-26T15:56:38.584Z"/>
    <x v="0"/>
  </r>
  <r>
    <s v="E-20260726-2824"/>
    <s v="S-20260726-01"/>
    <x v="18"/>
    <n v="4"/>
    <n v="150"/>
    <m/>
    <n v="63"/>
    <m/>
    <m/>
    <m/>
    <m/>
    <m/>
    <m/>
    <m/>
    <s v="63/60=; forearms burning first, then finger roll"/>
    <x v="7"/>
    <s v="2026-07-26T15:59:59.467Z"/>
    <x v="0"/>
  </r>
  <r>
    <s v="E-20260726-2825"/>
    <s v="S-20260726-01"/>
    <x v="83"/>
    <n v="1"/>
    <m/>
    <m/>
    <n v="20"/>
    <n v="0"/>
    <s v="km"/>
    <m/>
    <m/>
    <m/>
    <m/>
    <m/>
    <m/>
    <x v="7"/>
    <s v="2026-07-26T16:02:16.899Z"/>
    <x v="9"/>
  </r>
  <r>
    <s v="E-20260726-2826"/>
    <s v="S-20260726-01"/>
    <x v="83"/>
    <n v="2"/>
    <m/>
    <m/>
    <n v="20"/>
    <n v="0"/>
    <s v="km"/>
    <m/>
    <m/>
    <m/>
    <m/>
    <m/>
    <m/>
    <x v="7"/>
    <s v="2026-07-26T16:03:20.496Z"/>
    <x v="9"/>
  </r>
  <r>
    <s v="E-20260726-2827"/>
    <s v="S-20260726-01"/>
    <x v="83"/>
    <n v="3"/>
    <m/>
    <m/>
    <n v="20"/>
    <n v="0"/>
    <s v="km"/>
    <m/>
    <m/>
    <m/>
    <m/>
    <m/>
    <m/>
    <x v="7"/>
    <s v="2026-07-26T16:04:28.940Z"/>
    <x v="9"/>
  </r>
  <r>
    <s v="E-20260726-2828"/>
    <s v="S-20260726-01"/>
    <x v="83"/>
    <n v="4"/>
    <m/>
    <m/>
    <n v="20"/>
    <n v="0"/>
    <s v="km"/>
    <m/>
    <m/>
    <m/>
    <m/>
    <m/>
    <m/>
    <x v="7"/>
    <s v="2026-07-26T16:05:40.952Z"/>
    <x v="9"/>
  </r>
  <r>
    <s v="E-20260726-2829"/>
    <s v="S-20260726-01"/>
    <x v="83"/>
    <n v="5"/>
    <m/>
    <m/>
    <n v="20"/>
    <n v="0"/>
    <s v="km"/>
    <m/>
    <m/>
    <m/>
    <m/>
    <m/>
    <m/>
    <x v="7"/>
    <s v="2026-07-26T16:06:47.583Z"/>
    <x v="9"/>
  </r>
  <r>
    <s v="E-20260726-2830"/>
    <s v="S-20260726-01"/>
    <x v="83"/>
    <n v="6"/>
    <m/>
    <m/>
    <n v="20"/>
    <n v="0"/>
    <s v="km"/>
    <m/>
    <m/>
    <m/>
    <m/>
    <m/>
    <m/>
    <x v="7"/>
    <s v="2026-07-26T16:08:09.752Z"/>
    <x v="9"/>
  </r>
  <r>
    <s v="E-20260727-2831"/>
    <s v="S-20260727-01"/>
    <x v="66"/>
    <n v="1"/>
    <m/>
    <m/>
    <n v="308"/>
    <n v="0.6"/>
    <s v="km"/>
    <m/>
    <m/>
    <m/>
    <m/>
    <m/>
    <s v="4.4 mph, 5% incline, warmup"/>
    <x v="7"/>
    <s v="2026-07-27T18:41:15.665Z"/>
    <x v="9"/>
  </r>
  <r>
    <s v="E-20260727-2832"/>
    <s v="S-20260727-01"/>
    <x v="67"/>
    <n v="1"/>
    <n v="0"/>
    <n v="15"/>
    <m/>
    <m/>
    <m/>
    <m/>
    <m/>
    <m/>
    <m/>
    <s v="2026-07-27T18:53:18.357Z"/>
    <s v="Red band "/>
    <x v="7"/>
    <s v="2026-07-27T18:53:19.012Z"/>
    <x v="5"/>
  </r>
  <r>
    <s v="E-20260727-2833"/>
    <s v="S-20260727-01"/>
    <x v="56"/>
    <n v="1"/>
    <n v="0"/>
    <n v="12"/>
    <m/>
    <m/>
    <m/>
    <m/>
    <m/>
    <m/>
    <m/>
    <s v="2026-07-27T18:53:18.357Z"/>
    <s v="Red band "/>
    <x v="7"/>
    <s v="2026-07-27T18:53:22.503Z"/>
    <x v="5"/>
  </r>
  <r>
    <s v="E-20260727-2834"/>
    <s v="S-20260727-01"/>
    <x v="52"/>
    <n v="1"/>
    <n v="0"/>
    <n v="8"/>
    <m/>
    <m/>
    <m/>
    <m/>
    <m/>
    <m/>
    <m/>
    <s v="2026-07-27T18:53:18.357Z"/>
    <s v="Red band "/>
    <x v="7"/>
    <s v="2026-07-27T18:53:26.172Z"/>
    <x v="5"/>
  </r>
  <r>
    <s v="E-20260727-2835"/>
    <s v="S-20260727-01"/>
    <x v="85"/>
    <n v="1"/>
    <n v="0"/>
    <n v="10"/>
    <m/>
    <m/>
    <m/>
    <m/>
    <m/>
    <m/>
    <m/>
    <s v="2026-07-27T18:53:18.357Z"/>
    <m/>
    <x v="7"/>
    <s v="2026-07-27T18:53:28.916Z"/>
    <x v="5"/>
  </r>
  <r>
    <s v="E-20260727-2836"/>
    <s v="S-20260727-01"/>
    <x v="67"/>
    <n v="2"/>
    <n v="0"/>
    <n v="15"/>
    <m/>
    <m/>
    <m/>
    <m/>
    <m/>
    <m/>
    <m/>
    <s v="2026-07-27T18:53:33.881Z"/>
    <s v="Red band "/>
    <x v="7"/>
    <s v="2026-07-27T18:53:34.350Z"/>
    <x v="5"/>
  </r>
  <r>
    <s v="E-20260727-2837"/>
    <s v="S-20260727-01"/>
    <x v="56"/>
    <n v="2"/>
    <n v="0"/>
    <n v="12"/>
    <m/>
    <m/>
    <m/>
    <m/>
    <m/>
    <m/>
    <m/>
    <s v="2026-07-27T18:53:33.881Z"/>
    <s v="Red band "/>
    <x v="7"/>
    <s v="2026-07-27T18:53:35.755Z"/>
    <x v="5"/>
  </r>
  <r>
    <s v="E-20260727-2838"/>
    <s v="S-20260727-01"/>
    <x v="52"/>
    <n v="2"/>
    <n v="0"/>
    <n v="8"/>
    <m/>
    <m/>
    <m/>
    <m/>
    <m/>
    <m/>
    <m/>
    <s v="2026-07-27T18:53:33.881Z"/>
    <s v="Red band "/>
    <x v="7"/>
    <s v="2026-07-27T18:53:37.044Z"/>
    <x v="5"/>
  </r>
  <r>
    <s v="E-20260727-2839"/>
    <s v="S-20260727-01"/>
    <x v="85"/>
    <n v="2"/>
    <n v="0"/>
    <n v="10"/>
    <m/>
    <m/>
    <m/>
    <m/>
    <m/>
    <m/>
    <m/>
    <s v="2026-07-27T18:53:33.881Z"/>
    <m/>
    <x v="7"/>
    <s v="2026-07-27T18:53:39.604Z"/>
    <x v="5"/>
  </r>
  <r>
    <s v="E-20260727-2840"/>
    <s v="S-20260727-01"/>
    <x v="61"/>
    <n v="1"/>
    <n v="0"/>
    <m/>
    <n v="30"/>
    <m/>
    <m/>
    <m/>
    <m/>
    <m/>
    <m/>
    <m/>
    <m/>
    <x v="7"/>
    <s v="2026-07-27T18:53:45.159Z"/>
    <x v="0"/>
  </r>
  <r>
    <s v="E-20260727-2841"/>
    <s v="S-20260727-01"/>
    <x v="0"/>
    <n v="1"/>
    <n v="150"/>
    <m/>
    <n v="75"/>
    <m/>
    <m/>
    <m/>
    <m/>
    <m/>
    <m/>
    <m/>
    <s v="2 mph, 0.5% incline "/>
    <x v="7"/>
    <s v="2026-07-27T18:57:15.069Z"/>
    <x v="0"/>
  </r>
  <r>
    <s v="E-20260727-2842"/>
    <s v="S-20260727-01"/>
    <x v="0"/>
    <n v="2"/>
    <n v="150"/>
    <m/>
    <n v="64.800000000000011"/>
    <m/>
    <m/>
    <m/>
    <m/>
    <m/>
    <m/>
    <m/>
    <s v="65/60=1.0833; 2 mph, 0.5% incline"/>
    <x v="7"/>
    <s v="2026-07-27T19:00:41.231Z"/>
    <x v="0"/>
  </r>
  <r>
    <s v="E-20260727-2843"/>
    <s v="S-20260727-01"/>
    <x v="0"/>
    <n v="3"/>
    <n v="150"/>
    <m/>
    <n v="60"/>
    <m/>
    <m/>
    <m/>
    <m/>
    <m/>
    <m/>
    <m/>
    <s v="2 mph, 0.5% incline"/>
    <x v="7"/>
    <s v="2026-07-27T19:04:05.747Z"/>
    <x v="0"/>
  </r>
  <r>
    <s v="E-20260727-2844"/>
    <s v="S-20260727-01"/>
    <x v="0"/>
    <n v="4"/>
    <n v="150"/>
    <m/>
    <n v="55.800000000000004"/>
    <m/>
    <m/>
    <m/>
    <m/>
    <m/>
    <m/>
    <m/>
    <s v="2 mph, 0.5% incline; 56/60=0.933"/>
    <x v="7"/>
    <s v="2026-07-27T19:07:29.417Z"/>
    <x v="0"/>
  </r>
  <r>
    <s v="E-20260727-2845"/>
    <s v="S-20260727-01"/>
    <x v="19"/>
    <n v="1"/>
    <n v="195"/>
    <n v="8"/>
    <m/>
    <m/>
    <m/>
    <n v="2"/>
    <n v="1"/>
    <n v="3"/>
    <s v="2"/>
    <m/>
    <s v="Tempo 2-1-3; RIR 2; seat/chest at 5/7"/>
    <x v="7"/>
    <s v="2026-07-27T19:11:34.490Z"/>
    <x v="1"/>
  </r>
  <r>
    <s v="E-20260727-2846"/>
    <s v="S-20260727-01"/>
    <x v="19"/>
    <n v="2"/>
    <n v="200"/>
    <n v="8"/>
    <m/>
    <m/>
    <m/>
    <n v="2"/>
    <n v="1"/>
    <n v="3"/>
    <s v="2"/>
    <m/>
    <s v="Tempo 2-1-3; RIR 2; seat/chest at 5/7"/>
    <x v="7"/>
    <s v="2026-07-27T19:14:27.336Z"/>
    <x v="1"/>
  </r>
  <r>
    <s v="E-20260727-2847"/>
    <s v="S-20260727-01"/>
    <x v="19"/>
    <n v="3"/>
    <n v="205"/>
    <n v="8"/>
    <m/>
    <m/>
    <m/>
    <n v="2"/>
    <n v="1"/>
    <n v="3"/>
    <s v="1-2"/>
    <m/>
    <s v="Tempo 2-1-3; RIR 1-2; seat/chest at 5/7"/>
    <x v="7"/>
    <s v="2026-07-27T19:17:29.119Z"/>
    <x v="1"/>
  </r>
  <r>
    <s v="E-20260727-2848"/>
    <s v="S-20260727-01"/>
    <x v="19"/>
    <n v="4"/>
    <n v="210"/>
    <n v="6"/>
    <m/>
    <m/>
    <m/>
    <n v="2"/>
    <n v="1"/>
    <n v="3"/>
    <s v="1"/>
    <m/>
    <s v="Tempo 2-1-3; RIR 1; seat/chest at 5/7"/>
    <x v="7"/>
    <s v="2026-07-27T19:21:23.593Z"/>
    <x v="1"/>
  </r>
  <r>
    <s v="E-20260727-2849"/>
    <s v="S-20260727-01"/>
    <x v="27"/>
    <n v="1"/>
    <n v="70"/>
    <n v="12"/>
    <m/>
    <m/>
    <m/>
    <n v="2"/>
    <n v="1"/>
    <n v="3"/>
    <s v="2"/>
    <m/>
    <s v="Left first; tempo 2-1-3; RIR 2"/>
    <x v="7"/>
    <s v="2026-07-27T19:25:06.620Z"/>
    <x v="1"/>
  </r>
  <r>
    <s v="E-20260727-2850"/>
    <s v="S-20260727-01"/>
    <x v="27"/>
    <n v="2"/>
    <n v="70"/>
    <n v="12"/>
    <m/>
    <m/>
    <m/>
    <n v="2"/>
    <n v="1"/>
    <n v="3"/>
    <s v="2"/>
    <m/>
    <s v="Nausea after that set. Left first; tempo 2-1-3; RIR 2"/>
    <x v="7"/>
    <s v="2026-07-27T19:28:43.856Z"/>
    <x v="1"/>
  </r>
  <r>
    <s v="E-20260727-2851"/>
    <s v="S-20260727-01"/>
    <x v="27"/>
    <n v="3"/>
    <n v="72.5"/>
    <n v="10"/>
    <m/>
    <m/>
    <m/>
    <n v="2"/>
    <n v="1"/>
    <n v="3"/>
    <s v="2"/>
    <m/>
    <s v=". Left first to fail rolled to finger tip grip at 10; tempo 2-1-3; RIR 2"/>
    <x v="7"/>
    <s v="2026-07-27T19:33:13.779Z"/>
    <x v="1"/>
  </r>
  <r>
    <s v="E-20260727-2852"/>
    <s v="S-20260727-01"/>
    <x v="97"/>
    <n v="1"/>
    <n v="55"/>
    <n v="12"/>
    <m/>
    <m/>
    <m/>
    <n v="2"/>
    <n v="1"/>
    <n v="3"/>
    <s v="1-2"/>
    <m/>
    <s v="LifeFitness Low Row machine; tempo 2-1-3; RIR 1-2"/>
    <x v="7"/>
    <s v="2026-07-27T19:38:31.230Z"/>
    <x v="1"/>
  </r>
  <r>
    <s v="E-20260727-2853"/>
    <s v="S-20260727-01"/>
    <x v="97"/>
    <n v="2"/>
    <n v="55"/>
    <n v="12"/>
    <m/>
    <m/>
    <m/>
    <n v="2"/>
    <n v="1"/>
    <n v="3"/>
    <s v="1-2"/>
    <m/>
    <s v="LifeFitness Low Row machine; tempo 2-1-3; RIR 1-2"/>
    <x v="7"/>
    <s v="2026-07-27T19:42:19.160Z"/>
    <x v="1"/>
  </r>
  <r>
    <s v="E-20260727-2854"/>
    <s v="S-20260727-01"/>
    <x v="97"/>
    <n v="3"/>
    <n v="55"/>
    <n v="10"/>
    <m/>
    <m/>
    <m/>
    <n v="2"/>
    <n v="1"/>
    <n v="3"/>
    <s v="1-2"/>
    <m/>
    <s v="LifeFitness Low Row machine; tempo 2-1-3; RIR 1-2"/>
    <x v="7"/>
    <s v="2026-07-27T19:45:37.405Z"/>
    <x v="1"/>
  </r>
  <r>
    <s v="E-20260727-2855"/>
    <s v="S-20260727-01"/>
    <x v="31"/>
    <n v="1"/>
    <n v="30"/>
    <n v="10"/>
    <m/>
    <m/>
    <m/>
    <n v="2"/>
    <n v="1"/>
    <n v="3"/>
    <s v="1"/>
    <m/>
    <s v="Tempo 2-1-3; RIR 1; bench at 3"/>
    <x v="7"/>
    <s v="2026-07-27T19:49:41.562Z"/>
    <x v="2"/>
  </r>
  <r>
    <s v="E-20260727-2856"/>
    <s v="S-20260727-01"/>
    <x v="31"/>
    <n v="2"/>
    <n v="30"/>
    <n v="8"/>
    <m/>
    <m/>
    <m/>
    <n v="2"/>
    <n v="1"/>
    <n v="3"/>
    <s v="1"/>
    <m/>
    <s v="Tempo 2-1-3; RIR 1; bench at 3"/>
    <x v="7"/>
    <s v="2026-07-27T19:52:12.602Z"/>
    <x v="2"/>
  </r>
  <r>
    <s v="E-20260727-2857"/>
    <s v="S-20260727-01"/>
    <x v="31"/>
    <n v="3"/>
    <n v="30"/>
    <n v="7.5"/>
    <m/>
    <m/>
    <m/>
    <n v="2"/>
    <n v="1"/>
    <n v="3"/>
    <s v="1"/>
    <m/>
    <s v="Tempo 2-1-3; RIR 1; bench at 3"/>
    <x v="7"/>
    <s v="2026-07-27T19:55:12.403Z"/>
    <x v="2"/>
  </r>
  <r>
    <s v="E-20260727-2858"/>
    <s v="S-20260727-01"/>
    <x v="12"/>
    <n v="1"/>
    <n v="42.5"/>
    <n v="15"/>
    <m/>
    <m/>
    <m/>
    <n v="2"/>
    <n v="1"/>
    <n v="3"/>
    <s v="2"/>
    <m/>
    <s v="Tempo 2-1-3; RIR 2"/>
    <x v="7"/>
    <s v="2026-07-27T19:59:43.279Z"/>
    <x v="1"/>
  </r>
  <r>
    <s v="E-20260727-2859"/>
    <s v="S-20260727-01"/>
    <x v="12"/>
    <n v="2"/>
    <n v="45"/>
    <n v="15"/>
    <m/>
    <m/>
    <m/>
    <n v="2"/>
    <n v="1"/>
    <n v="3"/>
    <s v="2"/>
    <m/>
    <s v="Tempo 2-1-3; RIR 2"/>
    <x v="7"/>
    <s v="2026-07-27T20:02:07.503Z"/>
    <x v="1"/>
  </r>
  <r>
    <s v="E-20260727-2860"/>
    <s v="S-20260727-01"/>
    <x v="12"/>
    <n v="3"/>
    <n v="47.5"/>
    <n v="13"/>
    <m/>
    <m/>
    <m/>
    <n v="2"/>
    <n v="1"/>
    <n v="3"/>
    <s v="1-2"/>
    <m/>
    <s v="Tempo 2-1-3; RIR 1-2"/>
    <x v="7"/>
    <s v="2026-07-27T20:04:54.916Z"/>
    <x v="1"/>
  </r>
  <r>
    <s v="E-20260728-2861"/>
    <s v="S-20260728-01"/>
    <x v="66"/>
    <n v="1"/>
    <m/>
    <m/>
    <n v="303"/>
    <n v="0.6"/>
    <s v="km"/>
    <m/>
    <m/>
    <m/>
    <m/>
    <m/>
    <s v="Warmup: 4.5mph, 5% incline; must be a pretty fast walking speed, no?"/>
    <x v="7"/>
    <s v="2026-07-28T15:58:23.561Z"/>
    <x v="9"/>
  </r>
  <r>
    <s v="E-20260728-2862"/>
    <s v="S-20260728-01"/>
    <x v="67"/>
    <n v="1"/>
    <n v="0"/>
    <n v="15"/>
    <m/>
    <m/>
    <m/>
    <m/>
    <m/>
    <m/>
    <m/>
    <s v="2026-07-28T16:03:50.706Z"/>
    <s v="Red band "/>
    <x v="7"/>
    <s v="2026-07-28T16:03:52.475Z"/>
    <x v="5"/>
  </r>
  <r>
    <s v="E-20260728-2863"/>
    <s v="S-20260728-01"/>
    <x v="56"/>
    <n v="1"/>
    <n v="0"/>
    <n v="12"/>
    <m/>
    <m/>
    <m/>
    <m/>
    <m/>
    <m/>
    <m/>
    <s v="2026-07-28T16:03:50.706Z"/>
    <s v="Red band "/>
    <x v="7"/>
    <s v="2026-07-28T16:03:56.514Z"/>
    <x v="5"/>
  </r>
  <r>
    <s v="E-20260728-2864"/>
    <s v="S-20260728-01"/>
    <x v="52"/>
    <n v="1"/>
    <n v="0"/>
    <n v="8"/>
    <m/>
    <m/>
    <m/>
    <m/>
    <m/>
    <m/>
    <m/>
    <s v="2026-07-28T16:03:50.706Z"/>
    <s v="Red band "/>
    <x v="7"/>
    <s v="2026-07-28T16:04:01.950Z"/>
    <x v="5"/>
  </r>
  <r>
    <s v="E-20260728-2865"/>
    <s v="S-20260728-01"/>
    <x v="50"/>
    <n v="1"/>
    <n v="0"/>
    <n v="10"/>
    <m/>
    <m/>
    <m/>
    <m/>
    <m/>
    <m/>
    <m/>
    <s v="2026-07-28T16:03:50.706Z"/>
    <m/>
    <x v="7"/>
    <s v="2026-07-28T16:04:04.727Z"/>
    <x v="3"/>
  </r>
  <r>
    <s v="E-20260728-2866"/>
    <s v="S-20260728-01"/>
    <x v="67"/>
    <n v="2"/>
    <n v="0"/>
    <n v="15"/>
    <m/>
    <m/>
    <m/>
    <m/>
    <m/>
    <m/>
    <m/>
    <s v="2026-07-28T16:08:43.944Z"/>
    <s v="Red band "/>
    <x v="7"/>
    <s v="2026-07-28T16:08:44.803Z"/>
    <x v="5"/>
  </r>
  <r>
    <s v="E-20260728-2867"/>
    <s v="S-20260728-01"/>
    <x v="56"/>
    <n v="2"/>
    <n v="0"/>
    <n v="12"/>
    <m/>
    <m/>
    <m/>
    <m/>
    <m/>
    <m/>
    <m/>
    <s v="2026-07-28T16:08:43.944Z"/>
    <s v="Red band "/>
    <x v="7"/>
    <s v="2026-07-28T16:08:47.844Z"/>
    <x v="5"/>
  </r>
  <r>
    <s v="E-20260728-2868"/>
    <s v="S-20260728-01"/>
    <x v="52"/>
    <n v="2"/>
    <n v="0"/>
    <n v="8"/>
    <m/>
    <m/>
    <m/>
    <m/>
    <m/>
    <m/>
    <m/>
    <s v="2026-07-28T16:08:43.944Z"/>
    <s v="Red band "/>
    <x v="7"/>
    <s v="2026-07-28T16:08:49.769Z"/>
    <x v="5"/>
  </r>
  <r>
    <s v="E-20260728-2869"/>
    <s v="S-20260728-01"/>
    <x v="50"/>
    <n v="2"/>
    <n v="0"/>
    <n v="10"/>
    <m/>
    <m/>
    <m/>
    <m/>
    <m/>
    <m/>
    <m/>
    <s v="2026-07-28T16:08:43.944Z"/>
    <m/>
    <x v="7"/>
    <s v="2026-07-28T16:08:51.198Z"/>
    <x v="3"/>
  </r>
  <r>
    <s v="E-20260728-2870"/>
    <s v="S-20260728-01"/>
    <x v="70"/>
    <n v="1"/>
    <n v="20"/>
    <n v="10"/>
    <m/>
    <m/>
    <m/>
    <m/>
    <m/>
    <m/>
    <m/>
    <m/>
    <s v="Warm up"/>
    <x v="7"/>
    <s v="2026-07-28T16:11:15.994Z"/>
    <x v="3"/>
  </r>
  <r>
    <s v="E-20260728-2871"/>
    <s v="S-20260728-01"/>
    <x v="69"/>
    <n v="1"/>
    <n v="130"/>
    <n v="9"/>
    <m/>
    <m/>
    <m/>
    <n v="2"/>
    <n v="1"/>
    <n v="3"/>
    <s v="1-2"/>
    <m/>
    <s v="Tempo 2-1-3; RIR 1-2; right anterior capsule awareness as soon as I pressed. Ang capsule and bicep tendon feeling "/>
    <x v="7"/>
    <s v="2026-07-28T16:16:59.274Z"/>
    <x v="3"/>
  </r>
  <r>
    <s v="E-20260728-2872"/>
    <s v="S-20260728-01"/>
    <x v="69"/>
    <n v="2"/>
    <n v="130"/>
    <n v="9"/>
    <m/>
    <m/>
    <m/>
    <n v="2"/>
    <n v="1"/>
    <n v="3"/>
    <s v="1-2"/>
    <m/>
    <s v="Tempo 2-1-3; RIR 1-2; right felt a bit better but anterior capsule awareness as soon as I pressed. Ang capsule and bicep tendon feeling "/>
    <x v="7"/>
    <s v="2026-07-28T16:24:37.965Z"/>
    <x v="3"/>
  </r>
  <r>
    <s v="E-20260728-2873"/>
    <s v="S-20260728-01"/>
    <x v="69"/>
    <n v="3"/>
    <n v="140"/>
    <n v="7"/>
    <m/>
    <m/>
    <m/>
    <n v="2"/>
    <n v="1"/>
    <n v="3"/>
    <s v="1-2"/>
    <m/>
    <s v="7; tempo 2-1-3; RIR 1-2, no 67.5 lb DB to do 135 lbs"/>
    <x v="7"/>
    <s v="2026-07-28T16:28:03.704Z"/>
    <x v="3"/>
  </r>
  <r>
    <s v="E-20260728-2874"/>
    <s v="S-20260728-01"/>
    <x v="69"/>
    <n v="4"/>
    <n v="140"/>
    <n v="6"/>
    <m/>
    <m/>
    <m/>
    <n v="2"/>
    <n v="1"/>
    <n v="3"/>
    <s v="1-2"/>
    <m/>
    <s v="tempo 2-1-3; RIR 1-2, no 67.5 lb DB to do 135 lbs"/>
    <x v="7"/>
    <s v="2026-07-28T16:31:43.791Z"/>
    <x v="3"/>
  </r>
  <r>
    <s v="E-20260728-2875"/>
    <s v="S-20260728-01"/>
    <x v="79"/>
    <n v="1"/>
    <n v="100"/>
    <n v="10"/>
    <m/>
    <m/>
    <m/>
    <n v="2"/>
    <n v="1"/>
    <n v="3"/>
    <s v="2"/>
    <m/>
    <s v="Tempo 2-1-3; RIR 2"/>
    <x v="7"/>
    <s v="2026-07-28T16:35:27.591Z"/>
    <x v="3"/>
  </r>
  <r>
    <s v="E-20260728-2876"/>
    <s v="S-20260728-01"/>
    <x v="79"/>
    <n v="2"/>
    <n v="105"/>
    <n v="9"/>
    <m/>
    <m/>
    <m/>
    <n v="2"/>
    <n v="1"/>
    <n v="3"/>
    <s v="2"/>
    <m/>
    <s v="Tempo 2-1-3; RIR 2; tightness and awareness in right cap on eccentric as well as initial press"/>
    <x v="7"/>
    <s v="2026-07-28T16:38:43.523Z"/>
    <x v="3"/>
  </r>
  <r>
    <s v="E-20260728-2877"/>
    <s v="S-20260728-01"/>
    <x v="79"/>
    <n v="3"/>
    <n v="105"/>
    <n v="8"/>
    <m/>
    <m/>
    <m/>
    <n v="2"/>
    <n v="1"/>
    <n v="3"/>
    <s v="1"/>
    <m/>
    <s v="Tempo 2-1-3; RIR 1; tightness and awareness in right cap on eccentric as well as initial press"/>
    <x v="7"/>
    <s v="2026-07-28T16:41:19.424Z"/>
    <x v="3"/>
  </r>
  <r>
    <s v="E-20260728-2878"/>
    <s v="S-20260728-01"/>
    <x v="86"/>
    <n v="1"/>
    <n v="15"/>
    <n v="12"/>
    <m/>
    <m/>
    <m/>
    <n v="2"/>
    <n v="1"/>
    <n v="3"/>
    <s v="2"/>
    <m/>
    <s v="Tempo 2-1-3; RIR 2; cable set at highest setting"/>
    <x v="7"/>
    <s v="2026-07-28T16:44:56.448Z"/>
    <x v="3"/>
  </r>
  <r>
    <s v="E-20260728-2879"/>
    <s v="S-20260728-01"/>
    <x v="86"/>
    <n v="2"/>
    <n v="20"/>
    <n v="6"/>
    <m/>
    <m/>
    <m/>
    <n v="2"/>
    <n v="1"/>
    <n v="3"/>
    <s v="2"/>
    <m/>
    <s v="20 lb plate for 6 clean reps, then lengthened partials until 9th rep; Tempo 2-1-3; RIR 2; cable set at highest setting"/>
    <x v="7"/>
    <s v="2026-07-28T16:48:01.724Z"/>
    <x v="3"/>
  </r>
  <r>
    <s v="E-20260728-2880"/>
    <s v="S-20260728-01"/>
    <x v="86"/>
    <n v="3"/>
    <n v="15"/>
    <n v="10.5"/>
    <m/>
    <m/>
    <m/>
    <n v="2"/>
    <n v="1"/>
    <n v="3"/>
    <s v="1-2"/>
    <m/>
    <s v="Tempo strict 2-1-3; RIR 1-2"/>
    <x v="7"/>
    <s v="2026-07-28T16:50:22.356Z"/>
    <x v="3"/>
  </r>
  <r>
    <s v="E-20260728-2881"/>
    <s v="S-20260728-01"/>
    <x v="86"/>
    <n v="4"/>
    <n v="15"/>
    <n v="9"/>
    <m/>
    <m/>
    <m/>
    <n v="2"/>
    <n v="1"/>
    <n v="3"/>
    <s v="1-2"/>
    <m/>
    <s v="Tempo strict 2-1-3; RIR 1-2"/>
    <x v="7"/>
    <s v="2026-07-28T16:52:12.605Z"/>
    <x v="3"/>
  </r>
  <r>
    <s v="E-20260728-2882"/>
    <s v="S-20260728-01"/>
    <x v="87"/>
    <n v="1"/>
    <n v="40"/>
    <n v="12"/>
    <m/>
    <m/>
    <m/>
    <n v="2"/>
    <n v="1"/>
    <n v="3"/>
    <s v="1-2"/>
    <m/>
    <s v="Tempo 2-1-3; RIR 1-2"/>
    <x v="7"/>
    <s v="2026-07-28T16:55:47.270Z"/>
    <x v="3"/>
  </r>
  <r>
    <s v="E-20260728-2883"/>
    <s v="S-20260728-01"/>
    <x v="87"/>
    <n v="2"/>
    <n v="50"/>
    <n v="10"/>
    <m/>
    <m/>
    <m/>
    <n v="2"/>
    <n v="1"/>
    <n v="3"/>
    <s v="1-2"/>
    <m/>
    <s v="Tempo 2-1-3; RIR 1-2; subtle ant cap awareness on descending. Very slight"/>
    <x v="7"/>
    <s v="2026-07-28T16:58:33.452Z"/>
    <x v="3"/>
  </r>
  <r>
    <s v="E-20260728-2884"/>
    <s v="S-20260728-01"/>
    <x v="87"/>
    <n v="3"/>
    <n v="50"/>
    <n v="12"/>
    <m/>
    <m/>
    <m/>
    <n v="2"/>
    <n v="1"/>
    <n v="3"/>
    <s v="1"/>
    <m/>
    <s v="Tempo 2-1-3; RIR 1; left shoulder slightly slower"/>
    <x v="7"/>
    <s v="2026-07-28T17:02:48.754Z"/>
    <x v="3"/>
  </r>
  <r>
    <s v="E-20260728-2885"/>
    <s v="S-20260728-01"/>
    <x v="38"/>
    <n v="1"/>
    <n v="25"/>
    <n v="10"/>
    <m/>
    <m/>
    <m/>
    <n v="2"/>
    <n v="1"/>
    <n v="3"/>
    <s v="1-2"/>
    <m/>
    <s v="Left slowed at 6-7; switched to right and did 10 then finished left; tempo 2-1-3; RIR 1-2"/>
    <x v="7"/>
    <s v="2026-07-28T17:05:52.430Z"/>
    <x v="4"/>
  </r>
  <r>
    <s v="E-20260728-2886"/>
    <s v="S-20260728-01"/>
    <x v="38"/>
    <n v="2"/>
    <n v="25"/>
    <n v="8"/>
    <m/>
    <m/>
    <m/>
    <n v="2"/>
    <n v="1"/>
    <n v="3"/>
    <s v="1-2"/>
    <m/>
    <s v="Tempo 2-1-3; RIR 1-2"/>
    <x v="7"/>
    <s v="2026-07-28T17:09:04.669Z"/>
    <x v="4"/>
  </r>
  <r>
    <s v="E-20260728-2887"/>
    <s v="S-20260728-01"/>
    <x v="38"/>
    <n v="3"/>
    <n v="25"/>
    <n v="7"/>
    <m/>
    <m/>
    <m/>
    <n v="2"/>
    <n v="1"/>
    <n v="3"/>
    <s v="1"/>
    <m/>
    <s v="Tempo 2-1-3; RIR 1"/>
    <x v="7"/>
    <s v="2026-07-28T17:11:57.256Z"/>
    <x v="4"/>
  </r>
  <r>
    <s v="E-20260728-2888"/>
    <s v="S-20260728-01"/>
    <x v="80"/>
    <n v="1"/>
    <n v="70"/>
    <n v="9"/>
    <m/>
    <m/>
    <m/>
    <n v="2"/>
    <n v="1"/>
    <n v="3"/>
    <s v="1-2"/>
    <m/>
    <s v="Tempo 2-1-3; RIR 1-2"/>
    <x v="7"/>
    <s v="2026-07-28T17:14:36.836Z"/>
    <x v="4"/>
  </r>
  <r>
    <s v="E-20260728-2889"/>
    <s v="S-20260728-01"/>
    <x v="80"/>
    <n v="2"/>
    <n v="70"/>
    <n v="8"/>
    <m/>
    <m/>
    <m/>
    <n v="2"/>
    <n v="1"/>
    <n v="3"/>
    <s v="1-2"/>
    <m/>
    <s v="Tempo 2-1-3; RIR 1-2"/>
    <x v="7"/>
    <s v="2026-07-28T17:16:50.943Z"/>
    <x v="4"/>
  </r>
  <r>
    <s v="E-20260728-2890"/>
    <s v="S-20260728-01"/>
    <x v="80"/>
    <n v="3"/>
    <n v="70"/>
    <n v="7"/>
    <m/>
    <m/>
    <m/>
    <n v="2"/>
    <n v="1"/>
    <n v="3"/>
    <s v="1"/>
    <m/>
    <s v="Tempo 2-1-3; RIR 1"/>
    <x v="7"/>
    <s v="2026-07-28T17:19:05.044Z"/>
    <x v="4"/>
  </r>
  <r>
    <s v="E-20260728-2891"/>
    <s v="S-20260728-01"/>
    <x v="83"/>
    <n v="1"/>
    <m/>
    <m/>
    <n v="20"/>
    <n v="0"/>
    <s v="km"/>
    <m/>
    <m/>
    <m/>
    <m/>
    <m/>
    <m/>
    <x v="7"/>
    <s v="2026-07-28T17:20:05.590Z"/>
    <x v="9"/>
  </r>
  <r>
    <s v="E-20260728-2892"/>
    <s v="S-20260728-01"/>
    <x v="83"/>
    <n v="2"/>
    <m/>
    <m/>
    <n v="20"/>
    <n v="0"/>
    <s v="km"/>
    <m/>
    <m/>
    <m/>
    <m/>
    <m/>
    <m/>
    <x v="7"/>
    <s v="2026-07-28T17:21:08.302Z"/>
    <x v="9"/>
  </r>
  <r>
    <s v="E-20260728-2893"/>
    <s v="S-20260728-01"/>
    <x v="83"/>
    <n v="3"/>
    <m/>
    <m/>
    <n v="20"/>
    <n v="0"/>
    <s v="km"/>
    <m/>
    <m/>
    <m/>
    <m/>
    <m/>
    <m/>
    <x v="7"/>
    <s v="2026-07-28T17:22:10.947Z"/>
    <x v="9"/>
  </r>
  <r>
    <s v="E-20260728-2894"/>
    <s v="S-20260728-01"/>
    <x v="83"/>
    <n v="4"/>
    <m/>
    <m/>
    <n v="20"/>
    <n v="0"/>
    <s v="km"/>
    <m/>
    <m/>
    <m/>
    <m/>
    <m/>
    <m/>
    <x v="7"/>
    <s v="2026-07-28T17:23:19.181Z"/>
    <x v="9"/>
  </r>
  <r>
    <s v="E-20260728-2895"/>
    <s v="S-20260728-01"/>
    <x v="83"/>
    <n v="5"/>
    <m/>
    <m/>
    <n v="20"/>
    <n v="0"/>
    <s v="km"/>
    <m/>
    <m/>
    <m/>
    <m/>
    <m/>
    <m/>
    <x v="7"/>
    <s v="2026-07-28T17:24:23.299Z"/>
    <x v="9"/>
  </r>
  <r>
    <s v="E-20260728-2896"/>
    <s v="S-20260728-01"/>
    <x v="83"/>
    <n v="6"/>
    <m/>
    <m/>
    <n v="20"/>
    <n v="0"/>
    <s v="km"/>
    <m/>
    <m/>
    <m/>
    <m/>
    <m/>
    <m/>
    <x v="7"/>
    <s v="2026-07-28T17:25:31.607Z"/>
    <x v="9"/>
  </r>
  <r>
    <s v="E-20260730-2897"/>
    <s v="S-20260730-01"/>
    <x v="66"/>
    <n v="1"/>
    <m/>
    <m/>
    <n v="300"/>
    <n v="0.6"/>
    <s v="km"/>
    <m/>
    <m/>
    <m/>
    <m/>
    <m/>
    <s v="4.5 mph, 5% incline "/>
    <x v="7"/>
    <s v="2026-07-30T18:27:30.822Z"/>
    <x v="9"/>
  </r>
  <r>
    <s v="E-20260730-2898"/>
    <s v="S-20260730-01"/>
    <x v="88"/>
    <n v="1"/>
    <n v="0"/>
    <n v="10"/>
    <m/>
    <m/>
    <m/>
    <m/>
    <m/>
    <m/>
    <m/>
    <s v="2026-07-30T18:32:15.214Z"/>
    <m/>
    <x v="7"/>
    <s v="2026-07-30T18:32:17.828Z"/>
    <x v="7"/>
  </r>
  <r>
    <s v="E-20260730-2899"/>
    <s v="S-20260730-01"/>
    <x v="89"/>
    <n v="1"/>
    <n v="0"/>
    <n v="10"/>
    <m/>
    <m/>
    <m/>
    <m/>
    <m/>
    <m/>
    <m/>
    <s v="2026-07-30T18:32:15.214Z"/>
    <m/>
    <x v="7"/>
    <s v="2026-07-30T18:32:19.210Z"/>
    <x v="5"/>
  </r>
  <r>
    <s v="E-20260730-2900"/>
    <s v="S-20260730-01"/>
    <x v="39"/>
    <n v="1"/>
    <n v="0"/>
    <m/>
    <n v="8"/>
    <m/>
    <m/>
    <m/>
    <m/>
    <m/>
    <m/>
    <s v="2026-07-30T18:32:15.214Z"/>
    <m/>
    <x v="7"/>
    <s v="2026-07-30T18:32:21.538Z"/>
    <x v="7"/>
  </r>
  <r>
    <s v="E-20260730-2901"/>
    <s v="S-20260730-01"/>
    <x v="60"/>
    <n v="1"/>
    <n v="0"/>
    <n v="10"/>
    <m/>
    <m/>
    <m/>
    <m/>
    <m/>
    <m/>
    <m/>
    <s v="2026-07-30T18:32:15.214Z"/>
    <m/>
    <x v="7"/>
    <s v="2026-07-30T18:32:23.434Z"/>
    <x v="7"/>
  </r>
  <r>
    <s v="E-20260730-2902"/>
    <s v="S-20260730-01"/>
    <x v="47"/>
    <n v="1"/>
    <n v="0"/>
    <n v="15"/>
    <m/>
    <m/>
    <m/>
    <m/>
    <m/>
    <m/>
    <m/>
    <s v="2026-07-30T18:32:15.214Z"/>
    <m/>
    <x v="7"/>
    <s v="2026-07-30T18:32:24.870Z"/>
    <x v="7"/>
  </r>
  <r>
    <s v="E-20260730-2903"/>
    <s v="S-20260730-01"/>
    <x v="88"/>
    <n v="2"/>
    <n v="0"/>
    <n v="10"/>
    <m/>
    <m/>
    <m/>
    <m/>
    <m/>
    <m/>
    <m/>
    <s v="2026-07-30T18:36:39.315Z"/>
    <m/>
    <x v="7"/>
    <s v="2026-07-30T18:36:40.002Z"/>
    <x v="7"/>
  </r>
  <r>
    <s v="E-20260730-2904"/>
    <s v="S-20260730-01"/>
    <x v="89"/>
    <n v="2"/>
    <n v="0"/>
    <n v="10"/>
    <m/>
    <m/>
    <m/>
    <m/>
    <m/>
    <m/>
    <m/>
    <s v="2026-07-30T18:36:39.315Z"/>
    <m/>
    <x v="7"/>
    <s v="2026-07-30T18:36:41.345Z"/>
    <x v="5"/>
  </r>
  <r>
    <s v="E-20260730-2905"/>
    <s v="S-20260730-01"/>
    <x v="39"/>
    <n v="2"/>
    <n v="0"/>
    <m/>
    <n v="8"/>
    <m/>
    <m/>
    <m/>
    <m/>
    <m/>
    <m/>
    <s v="2026-07-30T18:36:39.315Z"/>
    <m/>
    <x v="7"/>
    <s v="2026-07-30T18:36:44.671Z"/>
    <x v="7"/>
  </r>
  <r>
    <s v="E-20260730-2906"/>
    <s v="S-20260730-01"/>
    <x v="60"/>
    <n v="2"/>
    <n v="0"/>
    <n v="10"/>
    <m/>
    <m/>
    <m/>
    <m/>
    <m/>
    <m/>
    <m/>
    <s v="2026-07-30T18:36:39.315Z"/>
    <m/>
    <x v="7"/>
    <s v="2026-07-30T18:36:46.579Z"/>
    <x v="7"/>
  </r>
  <r>
    <s v="E-20260730-2907"/>
    <s v="S-20260730-01"/>
    <x v="47"/>
    <n v="2"/>
    <n v="0"/>
    <n v="15"/>
    <m/>
    <m/>
    <m/>
    <m/>
    <m/>
    <m/>
    <m/>
    <s v="2026-07-30T18:36:39.315Z"/>
    <m/>
    <x v="7"/>
    <s v="2026-07-30T18:36:48.185Z"/>
    <x v="7"/>
  </r>
  <r>
    <s v="E-20260730-2908"/>
    <s v="S-20260730-01"/>
    <x v="0"/>
    <n v="1"/>
    <n v="170"/>
    <m/>
    <n v="55.2"/>
    <m/>
    <m/>
    <m/>
    <m/>
    <m/>
    <m/>
    <m/>
    <s v="55/60=. New gym; NXGen; much more selection; started with 85s per hand "/>
    <x v="7"/>
    <s v="2026-07-30T18:41:44.042Z"/>
    <x v="0"/>
  </r>
  <r>
    <s v="E-20260730-2909"/>
    <s v="S-20260730-01"/>
    <x v="0"/>
    <n v="2"/>
    <n v="170"/>
    <m/>
    <n v="48"/>
    <m/>
    <m/>
    <m/>
    <m/>
    <m/>
    <m/>
    <m/>
    <s v="48/60=. New gym; NXGen; much more selection; started with 85s per hand "/>
    <x v="7"/>
    <s v="2026-07-30T18:45:02.528Z"/>
    <x v="0"/>
  </r>
  <r>
    <s v="E-20260730-2910"/>
    <s v="S-20260730-01"/>
    <x v="0"/>
    <n v="3"/>
    <n v="170"/>
    <m/>
    <n v="39.6"/>
    <m/>
    <m/>
    <m/>
    <m/>
    <m/>
    <m/>
    <m/>
    <s v=". New gym; NXGen; much more selection; started with 85s per hand "/>
    <x v="7"/>
    <s v="2026-07-30T18:47:57.700Z"/>
    <x v="0"/>
  </r>
  <r>
    <s v="E-20260730-2911"/>
    <s v="S-20260730-01"/>
    <x v="0"/>
    <n v="4"/>
    <n v="170"/>
    <m/>
    <n v="39.6"/>
    <m/>
    <m/>
    <m/>
    <m/>
    <m/>
    <m/>
    <m/>
    <s v=". New gym; NXGen; much more selection; started with 85s per hand "/>
    <x v="7"/>
    <s v="2026-07-30T18:50:45.581Z"/>
    <x v="0"/>
  </r>
  <r>
    <s v="E-20260730-2912"/>
    <s v="S-20260730-01"/>
    <x v="81"/>
    <n v="1"/>
    <n v="80"/>
    <n v="10"/>
    <m/>
    <m/>
    <m/>
    <n v="2"/>
    <n v="1"/>
    <n v="3"/>
    <s v="1-2"/>
    <m/>
    <s v="Tempo 2-1-3; RIR 1-2; breathing = inhale &gt; brace &gt; descend &gt; slight exhale and stand"/>
    <x v="7"/>
    <s v="2026-07-30T18:56:54.146Z"/>
    <x v="7"/>
  </r>
  <r>
    <s v="E-20260730-2913"/>
    <s v="S-20260730-01"/>
    <x v="81"/>
    <n v="2"/>
    <n v="80"/>
    <n v="9"/>
    <m/>
    <m/>
    <m/>
    <n v="2"/>
    <n v="1"/>
    <n v="3"/>
    <s v="1-2"/>
    <m/>
    <s v="Tempo 2-1-3; RIR 1-2; breathing = inhale &gt; brace &gt; descend &gt; slight exhale and stand"/>
    <x v="7"/>
    <s v="2026-07-30T18:59:34.020Z"/>
    <x v="7"/>
  </r>
  <r>
    <s v="E-20260730-2914"/>
    <s v="S-20260730-01"/>
    <x v="81"/>
    <n v="3"/>
    <n v="80"/>
    <n v="9"/>
    <m/>
    <m/>
    <m/>
    <n v="2"/>
    <n v="1"/>
    <n v="3"/>
    <s v="1-2"/>
    <m/>
    <s v="Tempo 2-1-3; RIR 1-2; breathing = inhale &gt; brace &gt; descend &gt; slight exhale and stand"/>
    <x v="7"/>
    <s v="2026-07-30T19:02:25.341Z"/>
    <x v="7"/>
  </r>
  <r>
    <s v="E-20260730-2915"/>
    <s v="S-20260730-01"/>
    <x v="81"/>
    <n v="4"/>
    <n v="80"/>
    <n v="8"/>
    <m/>
    <m/>
    <m/>
    <n v="2"/>
    <n v="1"/>
    <n v="3"/>
    <s v="1-2"/>
    <m/>
    <s v="Tempo 2-1-3; RIR 1-2; breathing = inhale &gt; brace &gt; descend &gt; slight exhale and stand"/>
    <x v="7"/>
    <s v="2026-07-30T19:05:26.067Z"/>
    <x v="7"/>
  </r>
  <r>
    <s v="E-20260730-2916"/>
    <s v="S-20260730-01"/>
    <x v="34"/>
    <n v="1"/>
    <n v="160"/>
    <n v="10"/>
    <m/>
    <m/>
    <m/>
    <n v="2"/>
    <n v="1"/>
    <n v="3"/>
    <s v="1-2"/>
    <m/>
    <s v="80 lb DBs; tempo 2-1-3; RIR 1-2"/>
    <x v="7"/>
    <s v="2026-07-30T19:08:18.545Z"/>
    <x v="7"/>
  </r>
  <r>
    <s v="E-20260730-2917"/>
    <s v="S-20260730-01"/>
    <x v="34"/>
    <n v="2"/>
    <n v="170"/>
    <n v="8"/>
    <m/>
    <m/>
    <m/>
    <n v="2"/>
    <n v="1"/>
    <n v="3"/>
    <s v="1-2"/>
    <m/>
    <s v="85 lb DBs; tempo 2-1-3; RIR 1-2"/>
    <x v="7"/>
    <s v="2026-07-30T19:11:29.286Z"/>
    <x v="7"/>
  </r>
  <r>
    <s v="E-20260730-2918"/>
    <s v="S-20260730-01"/>
    <x v="34"/>
    <n v="3"/>
    <n v="170"/>
    <n v="7"/>
    <m/>
    <m/>
    <m/>
    <n v="2"/>
    <n v="1"/>
    <n v="3"/>
    <s v="1-2"/>
    <m/>
    <s v="Right sweaty slip; 85 lb DBs; tempo 2-1-3; RIR 1-2"/>
    <x v="7"/>
    <s v="2026-07-30T19:14:45.785Z"/>
    <x v="7"/>
  </r>
  <r>
    <s v="E-20260730-2919"/>
    <s v="S-20260730-01"/>
    <x v="46"/>
    <n v="1"/>
    <n v="45"/>
    <n v="8"/>
    <m/>
    <m/>
    <m/>
    <n v="3"/>
    <n v="1"/>
    <n v="2"/>
    <s v="2"/>
    <m/>
    <s v="Tempo 3-1-2; RIR 2"/>
    <x v="7"/>
    <s v="2026-07-30T19:19:33.530Z"/>
    <x v="7"/>
  </r>
  <r>
    <s v="E-20260730-2920"/>
    <s v="S-20260730-01"/>
    <x v="46"/>
    <n v="2"/>
    <n v="50"/>
    <n v="8"/>
    <m/>
    <m/>
    <m/>
    <n v="3"/>
    <n v="1"/>
    <n v="2"/>
    <s v="2"/>
    <m/>
    <s v="Tempo 3-1-2; RIR 2"/>
    <x v="7"/>
    <s v="2026-07-30T19:21:45.643Z"/>
    <x v="7"/>
  </r>
  <r>
    <s v="E-20260730-2921"/>
    <s v="S-20260730-01"/>
    <x v="46"/>
    <n v="3"/>
    <n v="50"/>
    <n v="8"/>
    <m/>
    <m/>
    <m/>
    <n v="3"/>
    <n v="1"/>
    <n v="2"/>
    <s v="2"/>
    <m/>
    <s v="Tempo 3-1-2; RIR 2"/>
    <x v="7"/>
    <s v="2026-07-30T19:26:39.498Z"/>
    <x v="7"/>
  </r>
  <r>
    <s v="E-20260730-2922"/>
    <s v="S-20260730-01"/>
    <x v="90"/>
    <n v="1"/>
    <n v="110"/>
    <n v="15"/>
    <m/>
    <m/>
    <m/>
    <m/>
    <m/>
    <m/>
    <s v="2+"/>
    <m/>
    <s v="Temp 2-1-3; RIR 2+"/>
    <x v="7"/>
    <s v="2026-07-30T19:28:47.668Z"/>
    <x v="7"/>
  </r>
  <r>
    <s v="E-20260730-2923"/>
    <s v="S-20260730-01"/>
    <x v="90"/>
    <n v="2"/>
    <n v="120"/>
    <n v="15"/>
    <m/>
    <m/>
    <m/>
    <m/>
    <m/>
    <m/>
    <s v="1-2"/>
    <m/>
    <s v="Temp 2-1-3; RIR 1-2"/>
    <x v="7"/>
    <s v="2026-07-30T19:32:07.439Z"/>
    <x v="7"/>
  </r>
  <r>
    <s v="E-20260730-2924"/>
    <s v="S-20260730-01"/>
    <x v="90"/>
    <n v="3"/>
    <n v="120"/>
    <n v="15"/>
    <m/>
    <m/>
    <m/>
    <m/>
    <m/>
    <m/>
    <s v="1-2"/>
    <m/>
    <s v="Temp 2-1-3; RIR 1-2"/>
    <x v="7"/>
    <s v="2026-07-30T19:35:56.801Z"/>
    <x v="7"/>
  </r>
  <r>
    <s v="E-20260730-2925"/>
    <s v="S-20260730-01"/>
    <x v="32"/>
    <n v="1"/>
    <m/>
    <m/>
    <n v="20"/>
    <n v="0"/>
    <s v="km"/>
    <m/>
    <m/>
    <m/>
    <m/>
    <m/>
    <s v="100m+ each 20; about 150m each easy 40"/>
    <x v="7"/>
    <s v="2026-07-30T19:50:44.837Z"/>
    <x v="1"/>
  </r>
  <r>
    <s v="E-20260730-2926"/>
    <s v="S-20260730-01"/>
    <x v="32"/>
    <n v="2"/>
    <m/>
    <m/>
    <n v="20"/>
    <n v="0"/>
    <s v="km"/>
    <m/>
    <m/>
    <m/>
    <m/>
    <m/>
    <s v="100m+ each 20; about 150m each easy 40"/>
    <x v="7"/>
    <s v="2026-07-30T19:50:45.887Z"/>
    <x v="1"/>
  </r>
  <r>
    <s v="E-20260730-2927"/>
    <s v="S-20260730-01"/>
    <x v="32"/>
    <n v="3"/>
    <m/>
    <m/>
    <n v="20"/>
    <n v="0"/>
    <s v="km"/>
    <m/>
    <m/>
    <m/>
    <m/>
    <m/>
    <s v="100m+ each 20; about 150m each easy 40"/>
    <x v="7"/>
    <s v="2026-07-30T19:50:46.522Z"/>
    <x v="1"/>
  </r>
  <r>
    <s v="E-20260730-2928"/>
    <s v="S-20260730-01"/>
    <x v="32"/>
    <n v="4"/>
    <m/>
    <m/>
    <n v="20"/>
    <n v="0"/>
    <s v="km"/>
    <m/>
    <m/>
    <m/>
    <m/>
    <m/>
    <s v="100m+ each 20; about 150m each easy 40"/>
    <x v="7"/>
    <s v="2026-07-30T19:50:46.995Z"/>
    <x v="1"/>
  </r>
  <r>
    <s v="E-20260730-2929"/>
    <s v="S-20260730-01"/>
    <x v="32"/>
    <n v="5"/>
    <m/>
    <m/>
    <n v="20"/>
    <n v="0"/>
    <s v="km"/>
    <m/>
    <m/>
    <m/>
    <m/>
    <m/>
    <s v="100m+ each 20; about 150m each easy 40"/>
    <x v="7"/>
    <s v="2026-07-30T19:50:47.465Z"/>
    <x v="1"/>
  </r>
  <r>
    <s v="E-20260730-2930"/>
    <s v="S-20260730-01"/>
    <x v="32"/>
    <n v="6"/>
    <m/>
    <m/>
    <n v="20"/>
    <n v="0"/>
    <s v="km"/>
    <m/>
    <m/>
    <m/>
    <m/>
    <m/>
    <s v="100m+ each 20; about 150m each easy 40"/>
    <x v="7"/>
    <s v="2026-07-30T19:50:47.928Z"/>
    <x v="1"/>
  </r>
  <r>
    <s v="E-20260730-2931"/>
    <s v="S-20260730-01"/>
    <x v="61"/>
    <n v="1"/>
    <n v="0"/>
    <m/>
    <n v="30"/>
    <m/>
    <m/>
    <m/>
    <m/>
    <m/>
    <m/>
    <m/>
    <s v="30 sec"/>
    <x v="7"/>
    <s v="2026-07-30T19:52:42.210Z"/>
    <x v="0"/>
  </r>
  <r>
    <s v="E-20260730-2932"/>
    <s v="S-20260730-01"/>
    <x v="61"/>
    <n v="2"/>
    <n v="0"/>
    <m/>
    <n v="30"/>
    <m/>
    <m/>
    <m/>
    <m/>
    <m/>
    <m/>
    <m/>
    <s v="30 sec"/>
    <x v="7"/>
    <s v="2026-07-30T19:53:52.515Z"/>
    <x v="0"/>
  </r>
  <r>
    <s v="E-20260731-2933"/>
    <s v="S-20260731-01"/>
    <x v="66"/>
    <n v="1"/>
    <m/>
    <m/>
    <n v="301"/>
    <n v="0.6"/>
    <s v="km"/>
    <m/>
    <m/>
    <m/>
    <m/>
    <m/>
    <s v="4.5mph, 5% incline warmup"/>
    <x v="7"/>
    <s v="2026-07-31T16:30:37.001Z"/>
    <x v="9"/>
  </r>
  <r>
    <s v="E-20260731-2934"/>
    <s v="S-20260731-01"/>
    <x v="67"/>
    <n v="1"/>
    <n v="0"/>
    <n v="15"/>
    <m/>
    <m/>
    <m/>
    <m/>
    <m/>
    <m/>
    <m/>
    <s v="2026-07-31T16:34:58.118Z"/>
    <s v="Red band"/>
    <x v="7"/>
    <s v="2026-07-31T16:34:59.272Z"/>
    <x v="5"/>
  </r>
  <r>
    <s v="E-20260731-2935"/>
    <s v="S-20260731-01"/>
    <x v="56"/>
    <n v="1"/>
    <n v="0"/>
    <n v="12"/>
    <m/>
    <m/>
    <m/>
    <m/>
    <m/>
    <m/>
    <m/>
    <s v="2026-07-31T16:34:58.118Z"/>
    <m/>
    <x v="7"/>
    <s v="2026-07-31T16:35:01.164Z"/>
    <x v="5"/>
  </r>
  <r>
    <s v="E-20260731-2936"/>
    <s v="S-20260731-01"/>
    <x v="52"/>
    <n v="1"/>
    <n v="0"/>
    <n v="8"/>
    <m/>
    <m/>
    <m/>
    <m/>
    <m/>
    <m/>
    <m/>
    <s v="2026-07-31T16:34:58.118Z"/>
    <m/>
    <x v="7"/>
    <s v="2026-07-31T16:35:02.670Z"/>
    <x v="5"/>
  </r>
  <r>
    <s v="E-20260731-2937"/>
    <s v="S-20260731-01"/>
    <x v="50"/>
    <n v="1"/>
    <n v="0"/>
    <n v="12"/>
    <m/>
    <m/>
    <m/>
    <m/>
    <m/>
    <m/>
    <m/>
    <s v="2026-07-31T16:34:58.118Z"/>
    <m/>
    <x v="7"/>
    <s v="2026-07-31T16:35:05.568Z"/>
    <x v="3"/>
  </r>
  <r>
    <s v="E-20260731-2938"/>
    <s v="S-20260731-01"/>
    <x v="67"/>
    <n v="2"/>
    <n v="0"/>
    <n v="15"/>
    <m/>
    <m/>
    <m/>
    <m/>
    <m/>
    <m/>
    <m/>
    <s v="2026-07-31T16:38:56.650Z"/>
    <s v="Red band"/>
    <x v="7"/>
    <s v="2026-07-31T16:38:58.324Z"/>
    <x v="5"/>
  </r>
  <r>
    <s v="E-20260731-2939"/>
    <s v="S-20260731-01"/>
    <x v="56"/>
    <n v="2"/>
    <n v="0"/>
    <n v="12"/>
    <m/>
    <m/>
    <m/>
    <m/>
    <m/>
    <m/>
    <m/>
    <s v="2026-07-31T16:38:56.650Z"/>
    <m/>
    <x v="7"/>
    <s v="2026-07-31T16:38:59.642Z"/>
    <x v="5"/>
  </r>
  <r>
    <s v="E-20260731-2940"/>
    <s v="S-20260731-01"/>
    <x v="52"/>
    <n v="2"/>
    <n v="0"/>
    <n v="8"/>
    <m/>
    <m/>
    <m/>
    <m/>
    <m/>
    <m/>
    <m/>
    <s v="2026-07-31T16:38:56.650Z"/>
    <m/>
    <x v="7"/>
    <s v="2026-07-31T16:39:01.031Z"/>
    <x v="5"/>
  </r>
  <r>
    <s v="E-20260731-2941"/>
    <s v="S-20260731-01"/>
    <x v="50"/>
    <n v="2"/>
    <n v="0"/>
    <n v="12"/>
    <m/>
    <m/>
    <m/>
    <m/>
    <m/>
    <m/>
    <m/>
    <s v="2026-07-31T16:38:56.650Z"/>
    <m/>
    <x v="7"/>
    <s v="2026-07-31T16:39:02.538Z"/>
    <x v="3"/>
  </r>
  <r>
    <s v="E-20260731-2942"/>
    <s v="S-20260731-01"/>
    <x v="91"/>
    <n v="1"/>
    <n v="25"/>
    <n v="12"/>
    <m/>
    <m/>
    <m/>
    <n v="2"/>
    <n v="1"/>
    <n v="2"/>
    <s v="4+"/>
    <m/>
    <s v="Warmup. Tempo 2-1-2; RIR 4+"/>
    <x v="7"/>
    <s v="2026-07-31T16:41:51.019Z"/>
    <x v="2"/>
  </r>
  <r>
    <s v="E-20260731-2943"/>
    <s v="S-20260731-01"/>
    <x v="91"/>
    <n v="2"/>
    <n v="35"/>
    <n v="10"/>
    <m/>
    <m/>
    <m/>
    <n v="3"/>
    <n v="1"/>
    <n v="2"/>
    <s v="2"/>
    <m/>
    <s v="Warmup. Tempo 3-1-2; RIR 2"/>
    <x v="7"/>
    <s v="2026-07-31T16:44:21.828Z"/>
    <x v="2"/>
  </r>
  <r>
    <s v="E-20260731-2944"/>
    <s v="S-20260731-01"/>
    <x v="91"/>
    <n v="3"/>
    <n v="35"/>
    <n v="10"/>
    <m/>
    <m/>
    <m/>
    <n v="3"/>
    <n v="1"/>
    <n v="2"/>
    <s v="0-1(left"/>
    <m/>
    <s v="Warmup. Tempo 3-1-2; RIR 0-1(left resisted supination)"/>
    <x v="7"/>
    <s v="2026-07-31T16:48:11.204Z"/>
    <x v="2"/>
  </r>
  <r>
    <s v="E-20260731-2945"/>
    <s v="S-20260731-01"/>
    <x v="91"/>
    <n v="4"/>
    <n v="40"/>
    <n v="5"/>
    <m/>
    <m/>
    <m/>
    <n v="3"/>
    <n v="1"/>
    <n v="2"/>
    <s v="0-1(left"/>
    <m/>
    <s v="Warmup. Tempo 3-1-2; RIR 0-1(left resisted supination)"/>
    <x v="7"/>
    <s v="2026-07-31T16:50:53.015Z"/>
    <x v="2"/>
  </r>
  <r>
    <s v="E-20260731-2946"/>
    <s v="S-20260731-01"/>
    <x v="38"/>
    <n v="1"/>
    <n v="25"/>
    <n v="11"/>
    <m/>
    <m/>
    <m/>
    <n v="2"/>
    <n v="1"/>
    <n v="3"/>
    <s v="2"/>
    <m/>
    <s v="Tempo 2-1-3; RIR 2"/>
    <x v="7"/>
    <s v="2026-07-31T16:53:57.736Z"/>
    <x v="4"/>
  </r>
  <r>
    <s v="E-20260731-2947"/>
    <s v="S-20260731-01"/>
    <x v="38"/>
    <n v="2"/>
    <n v="27.5"/>
    <n v="10"/>
    <m/>
    <m/>
    <m/>
    <n v="2"/>
    <n v="1"/>
    <n v="3"/>
    <s v="2"/>
    <m/>
    <s v="Tempo 2-1-3; RIR 2 left fatigued first "/>
    <x v="7"/>
    <s v="2026-07-31T16:56:27.428Z"/>
    <x v="4"/>
  </r>
  <r>
    <s v="E-20260731-2948"/>
    <s v="S-20260731-01"/>
    <x v="38"/>
    <n v="3"/>
    <n v="27.5"/>
    <n v="10"/>
    <m/>
    <m/>
    <m/>
    <n v="2"/>
    <n v="1"/>
    <n v="3"/>
    <s v="1-2"/>
    <m/>
    <s v="Tempo 2-1-3; RIR 1-2"/>
    <x v="7"/>
    <s v="2026-07-31T17:05:59.067Z"/>
    <x v="4"/>
  </r>
  <r>
    <s v="E-20260731-2949"/>
    <s v="S-20260731-01"/>
    <x v="92"/>
    <n v="1"/>
    <n v="27.5"/>
    <n v="11"/>
    <m/>
    <m/>
    <m/>
    <n v="2"/>
    <n v="1"/>
    <n v="3"/>
    <s v="2"/>
    <m/>
    <s v="Tempo 2-1-3; RIR 2"/>
    <x v="7"/>
    <s v="2026-07-31T17:06:16.638Z"/>
    <x v="2"/>
  </r>
  <r>
    <s v="E-20260731-2950"/>
    <s v="S-20260731-01"/>
    <x v="92"/>
    <n v="2"/>
    <n v="30"/>
    <n v="10"/>
    <m/>
    <m/>
    <m/>
    <n v="2"/>
    <n v="1"/>
    <n v="3"/>
    <s v="1-2"/>
    <m/>
    <s v="Tempo 2-1-3; RIR 1-2"/>
    <x v="7"/>
    <s v="2026-07-31T17:06:25.206Z"/>
    <x v="2"/>
  </r>
  <r>
    <s v="E-20260731-2951"/>
    <s v="S-20260731-01"/>
    <x v="92"/>
    <n v="3"/>
    <n v="30"/>
    <n v="9"/>
    <m/>
    <m/>
    <m/>
    <n v="2"/>
    <n v="1"/>
    <n v="3"/>
    <s v="1"/>
    <m/>
    <s v="Tempo 2-1-3; RIR 1"/>
    <x v="7"/>
    <s v="2026-07-31T17:09:21.421Z"/>
    <x v="2"/>
  </r>
  <r>
    <s v="E-20260731-2952"/>
    <s v="S-20260731-01"/>
    <x v="80"/>
    <n v="1"/>
    <n v="70"/>
    <n v="10"/>
    <m/>
    <m/>
    <m/>
    <n v="2"/>
    <n v="1"/>
    <n v="3"/>
    <s v="2"/>
    <m/>
    <s v="Tempo 2-1-3; RIR 2"/>
    <x v="7"/>
    <s v="2026-07-31T17:12:21.151Z"/>
    <x v="4"/>
  </r>
  <r>
    <s v="E-20260731-2953"/>
    <s v="S-20260731-01"/>
    <x v="80"/>
    <n v="2"/>
    <n v="75"/>
    <n v="9"/>
    <m/>
    <m/>
    <m/>
    <n v="2"/>
    <n v="1"/>
    <n v="3"/>
    <s v="1-2"/>
    <m/>
    <s v="Tempo 2-1-3; RIR 1-2"/>
    <x v="7"/>
    <s v="2026-07-31T17:14:46.856Z"/>
    <x v="4"/>
  </r>
  <r>
    <s v="E-20260731-2954"/>
    <s v="S-20260731-01"/>
    <x v="80"/>
    <n v="3"/>
    <n v="75"/>
    <n v="8"/>
    <m/>
    <m/>
    <m/>
    <n v="2"/>
    <n v="1"/>
    <n v="3"/>
    <s v="1-2"/>
    <m/>
    <s v="Tempo 2-1-3; RIR 1-2"/>
    <x v="7"/>
    <s v="2026-07-31T17:17:15.081Z"/>
    <x v="4"/>
  </r>
  <r>
    <s v="E-20260731-2955"/>
    <s v="S-20260731-01"/>
    <x v="75"/>
    <n v="1"/>
    <n v="40"/>
    <n v="15"/>
    <m/>
    <m/>
    <m/>
    <n v="2"/>
    <n v="1"/>
    <n v="3"/>
    <s v="2"/>
    <m/>
    <s v="Tempo 2-1-3; RIR 2"/>
    <x v="7"/>
    <s v="2026-07-31T17:19:32.526Z"/>
    <x v="1"/>
  </r>
  <r>
    <s v="E-20260731-2956"/>
    <s v="S-20260731-01"/>
    <x v="75"/>
    <n v="2"/>
    <n v="45"/>
    <n v="15"/>
    <m/>
    <m/>
    <m/>
    <n v="2"/>
    <n v="1"/>
    <n v="3"/>
    <s v="2"/>
    <m/>
    <s v="Tempo 2-1-3; RIR 2"/>
    <x v="7"/>
    <s v="2026-07-31T17:21:47.672Z"/>
    <x v="1"/>
  </r>
  <r>
    <s v="E-20260731-2957"/>
    <s v="S-20260731-01"/>
    <x v="75"/>
    <n v="3"/>
    <n v="50"/>
    <n v="12"/>
    <m/>
    <m/>
    <m/>
    <n v="2"/>
    <n v="1"/>
    <n v="3"/>
    <s v="2"/>
    <m/>
    <s v="Tempo 2-1-3; RIR 2"/>
    <x v="7"/>
    <s v="2026-07-31T17:24:10.223Z"/>
    <x v="1"/>
  </r>
  <r>
    <s v="E-20260731-2958"/>
    <s v="S-20260731-01"/>
    <x v="18"/>
    <n v="1"/>
    <n v="200"/>
    <m/>
    <n v="49.199999999999996"/>
    <m/>
    <m/>
    <m/>
    <m/>
    <m/>
    <m/>
    <m/>
    <s v="100 lbs per hand; 49/60=0.817"/>
    <x v="7"/>
    <s v="2026-07-31T17:27:28.879Z"/>
    <x v="0"/>
  </r>
  <r>
    <s v="E-20260731-2959"/>
    <s v="S-20260731-01"/>
    <x v="18"/>
    <n v="2"/>
    <n v="200"/>
    <m/>
    <n v="45"/>
    <m/>
    <m/>
    <m/>
    <m/>
    <m/>
    <m/>
    <m/>
    <s v="100 lbs per hand;"/>
    <x v="7"/>
    <s v="2026-07-31T17:30:18.410Z"/>
    <x v="0"/>
  </r>
  <r>
    <s v="E-20260731-2960"/>
    <s v="S-20260731-01"/>
    <x v="18"/>
    <n v="3"/>
    <n v="200"/>
    <m/>
    <n v="42"/>
    <m/>
    <m/>
    <m/>
    <m/>
    <m/>
    <m/>
    <m/>
    <s v="100 lbs per hand; 42/60=0.7"/>
    <x v="7"/>
    <s v="2026-07-31T17:33:26.307Z"/>
    <x v="0"/>
  </r>
  <r>
    <s v="E-20260731-2961"/>
    <s v="S-20260731-01"/>
    <x v="18"/>
    <n v="4"/>
    <n v="200"/>
    <m/>
    <n v="36"/>
    <m/>
    <m/>
    <m/>
    <m/>
    <m/>
    <m/>
    <m/>
    <s v="100 lbs per hand; 36/60=0.6"/>
    <x v="7"/>
    <s v="2026-07-31T17:36:15.388Z"/>
    <x v="0"/>
  </r>
  <r>
    <s v="E-20260731-2962"/>
    <s v="S-20260731-01"/>
    <x v="83"/>
    <n v="1"/>
    <m/>
    <m/>
    <n v="20"/>
    <n v="0"/>
    <s v="km"/>
    <m/>
    <m/>
    <m/>
    <m/>
    <m/>
    <m/>
    <x v="7"/>
    <s v="2026-07-31T17:43:17.592Z"/>
    <x v="9"/>
  </r>
  <r>
    <s v="E-20260731-2963"/>
    <s v="S-20260731-01"/>
    <x v="83"/>
    <n v="2"/>
    <m/>
    <m/>
    <n v="20"/>
    <n v="0"/>
    <s v="km"/>
    <m/>
    <m/>
    <m/>
    <m/>
    <m/>
    <m/>
    <x v="7"/>
    <s v="2026-07-31T17:44:22.350Z"/>
    <x v="9"/>
  </r>
  <r>
    <s v="E-20260731-2964"/>
    <s v="S-20260731-01"/>
    <x v="83"/>
    <n v="3"/>
    <m/>
    <m/>
    <n v="20"/>
    <n v="0"/>
    <s v="km"/>
    <m/>
    <m/>
    <m/>
    <m/>
    <m/>
    <m/>
    <x v="7"/>
    <s v="2026-07-31T17:45:35.373Z"/>
    <x v="9"/>
  </r>
  <r>
    <s v="E-20260731-2965"/>
    <s v="S-20260731-01"/>
    <x v="83"/>
    <n v="4"/>
    <m/>
    <m/>
    <n v="20"/>
    <n v="0"/>
    <s v="km"/>
    <m/>
    <m/>
    <m/>
    <m/>
    <m/>
    <m/>
    <x v="7"/>
    <s v="2026-07-31T17:46:45.340Z"/>
    <x v="9"/>
  </r>
  <r>
    <s v="E-20260731-2966"/>
    <s v="S-20260731-01"/>
    <x v="83"/>
    <n v="5"/>
    <m/>
    <m/>
    <n v="20"/>
    <n v="0"/>
    <s v="km"/>
    <m/>
    <m/>
    <m/>
    <m/>
    <m/>
    <m/>
    <x v="7"/>
    <s v="2026-07-31T17:47:59.083Z"/>
    <x v="9"/>
  </r>
  <r>
    <s v="E-20260731-2967"/>
    <s v="S-20260731-01"/>
    <x v="83"/>
    <n v="6"/>
    <m/>
    <m/>
    <n v="20"/>
    <n v="0"/>
    <s v="km"/>
    <m/>
    <m/>
    <m/>
    <m/>
    <m/>
    <m/>
    <x v="7"/>
    <s v="2026-07-31T17:49:10.724Z"/>
    <x v="9"/>
  </r>
  <r>
    <s v="E-20260801-2968"/>
    <s v="S-20260801-01"/>
    <x v="66"/>
    <n v="1"/>
    <m/>
    <m/>
    <n v="301"/>
    <n v="0.6"/>
    <s v="km"/>
    <m/>
    <m/>
    <m/>
    <m/>
    <m/>
    <s v="4.5 mph, 5% incline "/>
    <x v="8"/>
    <s v="2026-08-01T19:56:54.654Z"/>
    <x v="9"/>
  </r>
  <r>
    <s v="E-20260801-2969"/>
    <s v="S-20260801-01"/>
    <x v="67"/>
    <n v="1"/>
    <n v="0"/>
    <n v="15"/>
    <m/>
    <m/>
    <m/>
    <m/>
    <m/>
    <m/>
    <m/>
    <m/>
    <s v="Red band"/>
    <x v="8"/>
    <s v="2026-08-01T20:02:18.697Z"/>
    <x v="5"/>
  </r>
  <r>
    <s v="E-20260801-2970"/>
    <s v="S-20260801-01"/>
    <x v="56"/>
    <n v="1"/>
    <n v="0"/>
    <n v="12"/>
    <m/>
    <m/>
    <m/>
    <m/>
    <m/>
    <m/>
    <m/>
    <m/>
    <s v="Red band"/>
    <x v="8"/>
    <s v="2026-08-01T20:02:26.235Z"/>
    <x v="5"/>
  </r>
  <r>
    <s v="E-20260801-2971"/>
    <s v="S-20260801-01"/>
    <x v="52"/>
    <n v="1"/>
    <n v="0"/>
    <n v="8"/>
    <m/>
    <m/>
    <m/>
    <m/>
    <m/>
    <m/>
    <m/>
    <m/>
    <s v="Red band"/>
    <x v="8"/>
    <s v="2026-08-01T20:02:31.257Z"/>
    <x v="5"/>
  </r>
  <r>
    <s v="E-20260801-2972"/>
    <s v="S-20260801-01"/>
    <x v="85"/>
    <n v="1"/>
    <n v="0"/>
    <n v="10"/>
    <m/>
    <m/>
    <m/>
    <m/>
    <m/>
    <m/>
    <m/>
    <m/>
    <m/>
    <x v="8"/>
    <s v="2026-08-01T20:02:34.649Z"/>
    <x v="5"/>
  </r>
  <r>
    <s v="E-20260801-2973"/>
    <s v="S-20260801-01"/>
    <x v="50"/>
    <n v="1"/>
    <n v="0"/>
    <n v="10"/>
    <m/>
    <m/>
    <m/>
    <m/>
    <m/>
    <m/>
    <m/>
    <m/>
    <m/>
    <x v="8"/>
    <s v="2026-08-01T20:02:37.576Z"/>
    <x v="3"/>
  </r>
  <r>
    <s v="E-20260801-2974"/>
    <s v="S-20260801-01"/>
    <x v="67"/>
    <n v="2"/>
    <n v="0"/>
    <n v="15"/>
    <m/>
    <m/>
    <m/>
    <m/>
    <m/>
    <m/>
    <m/>
    <m/>
    <s v="Red band"/>
    <x v="8"/>
    <s v="2026-08-01T20:07:13.364Z"/>
    <x v="5"/>
  </r>
  <r>
    <s v="E-20260801-2975"/>
    <s v="S-20260801-01"/>
    <x v="56"/>
    <n v="2"/>
    <n v="0"/>
    <n v="12"/>
    <m/>
    <m/>
    <m/>
    <m/>
    <m/>
    <m/>
    <m/>
    <m/>
    <s v="Red band"/>
    <x v="8"/>
    <s v="2026-08-01T20:07:16.274Z"/>
    <x v="5"/>
  </r>
  <r>
    <s v="E-20260801-2976"/>
    <s v="S-20260801-01"/>
    <x v="52"/>
    <n v="2"/>
    <n v="0"/>
    <n v="8"/>
    <m/>
    <m/>
    <m/>
    <m/>
    <m/>
    <m/>
    <m/>
    <m/>
    <s v="Red band"/>
    <x v="8"/>
    <s v="2026-08-01T20:07:18.132Z"/>
    <x v="5"/>
  </r>
  <r>
    <s v="E-20260801-2977"/>
    <s v="S-20260801-01"/>
    <x v="85"/>
    <n v="2"/>
    <n v="0"/>
    <n v="10"/>
    <m/>
    <m/>
    <m/>
    <m/>
    <m/>
    <m/>
    <m/>
    <m/>
    <m/>
    <x v="8"/>
    <s v="2026-08-01T20:07:19.524Z"/>
    <x v="5"/>
  </r>
  <r>
    <s v="E-20260801-2978"/>
    <s v="S-20260801-01"/>
    <x v="50"/>
    <n v="2"/>
    <n v="0"/>
    <n v="10"/>
    <m/>
    <m/>
    <m/>
    <m/>
    <m/>
    <m/>
    <m/>
    <m/>
    <m/>
    <x v="8"/>
    <s v="2026-08-01T20:07:21.277Z"/>
    <x v="3"/>
  </r>
  <r>
    <s v="E-20260801-2979"/>
    <s v="S-20260801-01"/>
    <x v="0"/>
    <n v="1"/>
    <n v="170"/>
    <m/>
    <n v="60"/>
    <m/>
    <m/>
    <m/>
    <m/>
    <m/>
    <m/>
    <m/>
    <s v="2 mph, .5% incline "/>
    <x v="8"/>
    <s v="2026-08-01T20:11:30.338Z"/>
    <x v="0"/>
  </r>
  <r>
    <s v="E-20260801-2980"/>
    <s v="S-20260801-01"/>
    <x v="0"/>
    <n v="2"/>
    <n v="170"/>
    <m/>
    <n v="46.800000000000004"/>
    <m/>
    <m/>
    <m/>
    <m/>
    <m/>
    <m/>
    <m/>
    <s v="2 mph, .5% incline; 47/60=0.783"/>
    <x v="8"/>
    <s v="2026-08-01T20:14:43.549Z"/>
    <x v="0"/>
  </r>
  <r>
    <s v="E-20260801-2981"/>
    <s v="S-20260801-01"/>
    <x v="0"/>
    <n v="3"/>
    <n v="170"/>
    <m/>
    <n v="40.200000000000003"/>
    <m/>
    <m/>
    <m/>
    <m/>
    <m/>
    <m/>
    <m/>
    <s v="2 mph, .5% incline; 40/60=0.667"/>
    <x v="8"/>
    <s v="2026-08-01T20:17:42.609Z"/>
    <x v="0"/>
  </r>
  <r>
    <s v="E-20260801-2982"/>
    <s v="S-20260801-01"/>
    <x v="0"/>
    <n v="4"/>
    <n v="170"/>
    <m/>
    <n v="34.799999999999997"/>
    <m/>
    <m/>
    <m/>
    <m/>
    <m/>
    <m/>
    <m/>
    <s v="Poor grip from the start on left. Calloused padding pinched 2 mph, .5% incline; 35/60=0.583"/>
    <x v="8"/>
    <s v="2026-08-01T20:20:58.804Z"/>
    <x v="0"/>
  </r>
  <r>
    <s v="E-20260801-2983"/>
    <s v="S-20260801-01"/>
    <x v="98"/>
    <n v="1"/>
    <n v="190"/>
    <n v="10"/>
    <m/>
    <m/>
    <m/>
    <n v="2"/>
    <n v="1"/>
    <n v="3"/>
    <s v="2+"/>
    <m/>
    <s v="Warmup set on new machine; 90 lb (2- 45lb plates per arm; right accidentally had an extra 10 lb plate )  Tempo 2-1-3; RIR 2+; Hammer Strength ISO Lateral Row. Tempo "/>
    <x v="8"/>
    <s v="2026-08-01T20:25:03.500Z"/>
    <x v="1"/>
  </r>
  <r>
    <s v="E-20260801-2984"/>
    <s v="S-20260801-01"/>
    <x v="98"/>
    <n v="2"/>
    <n v="220"/>
    <n v="10"/>
    <m/>
    <m/>
    <m/>
    <n v="2"/>
    <n v="1"/>
    <n v="3"/>
    <s v="2"/>
    <m/>
    <s v="90 lb (2- 45lb + 10s plates per arm; seat at 4; Tempo 2-1-3; RIR 2; Hammer Strength ISO Lateral Row. Tempo "/>
    <x v="8"/>
    <s v="2026-08-01T20:27:31.992Z"/>
    <x v="1"/>
  </r>
  <r>
    <s v="E-20260801-2985"/>
    <s v="S-20260801-01"/>
    <x v="98"/>
    <n v="3"/>
    <n v="240"/>
    <n v="10"/>
    <m/>
    <m/>
    <m/>
    <n v="2"/>
    <n v="1"/>
    <n v="3"/>
    <s v="2"/>
    <m/>
    <s v="90 lb (2- 45lb + 10s plates per arm; seat at 4; Tempo 2-1-3; RIR 2; Hammer Strength ISO Lateral Row. Tempo "/>
    <x v="8"/>
    <s v="2026-08-01T20:29:47.328Z"/>
    <x v="1"/>
  </r>
  <r>
    <s v="E-20260801-2986"/>
    <s v="S-20260801-01"/>
    <x v="98"/>
    <n v="4"/>
    <n v="270"/>
    <n v="8"/>
    <m/>
    <m/>
    <m/>
    <n v="2"/>
    <n v="1"/>
    <n v="3"/>
    <s v="2"/>
    <m/>
    <s v="135 lb per side; grip angle causes a slippage; (3- 45lb; seat at 4; Tempo 2-1-3; RIR 2; Hammer Strength ISO Lateral Row. Tempo "/>
    <x v="8"/>
    <s v="2026-08-01T20:37:31.289Z"/>
    <x v="1"/>
  </r>
  <r>
    <s v="E-20260801-2987"/>
    <s v="S-20260801-01"/>
    <x v="98"/>
    <n v="5"/>
    <n v="270"/>
    <n v="8"/>
    <m/>
    <m/>
    <m/>
    <n v="2"/>
    <n v="1"/>
    <n v="3"/>
    <s v="2"/>
    <m/>
    <s v="135 lb per side; grip angle causes a slippage; (3- 45lb; seat at 4; Tempo 2-1-3; RIR 2; Hammer Strength ISO Lateral Row. Tempo "/>
    <x v="8"/>
    <s v="2026-08-01T20:39:51.723Z"/>
    <x v="1"/>
  </r>
  <r>
    <s v="E-20260801-2988"/>
    <s v="S-20260801-01"/>
    <x v="27"/>
    <n v="1"/>
    <n v="70"/>
    <n v="12"/>
    <m/>
    <m/>
    <m/>
    <n v="2"/>
    <n v="1"/>
    <n v="3"/>
    <s v="2"/>
    <m/>
    <s v="Tempo 2-1-3; RIR 2; right grip fatigue around 11; slight ant cap awareness at full ROM contraction "/>
    <x v="8"/>
    <s v="2026-08-01T20:44:43.572Z"/>
    <x v="1"/>
  </r>
  <r>
    <s v="E-20260801-2989"/>
    <s v="S-20260801-01"/>
    <x v="27"/>
    <n v="2"/>
    <n v="75"/>
    <n v="11"/>
    <m/>
    <m/>
    <m/>
    <n v="2"/>
    <n v="1"/>
    <n v="3"/>
    <s v="2"/>
    <m/>
    <s v="Tempo 2-1-3; RIR 2; left fatigue grip slip at 11"/>
    <x v="8"/>
    <s v="2026-08-01T20:48:46.638Z"/>
    <x v="1"/>
  </r>
  <r>
    <s v="E-20260801-2990"/>
    <s v="S-20260801-01"/>
    <x v="27"/>
    <n v="3"/>
    <n v="77.5"/>
    <n v="10"/>
    <m/>
    <m/>
    <m/>
    <n v="2"/>
    <n v="1"/>
    <n v="3"/>
    <s v="2"/>
    <m/>
    <s v="75 plate + 2.5 lbs; Tempo 2-1-3; RIR 2; left fatigue grip slip at 11"/>
    <x v="8"/>
    <s v="2026-08-01T20:51:21.585Z"/>
    <x v="1"/>
  </r>
  <r>
    <s v="E-20260801-2991"/>
    <s v="S-20260801-01"/>
    <x v="97"/>
    <n v="1"/>
    <n v="45"/>
    <n v="10"/>
    <m/>
    <m/>
    <m/>
    <n v="2"/>
    <n v="1"/>
    <n v="3"/>
    <s v="2"/>
    <m/>
    <s v="Tempo 2-1-3; RIR 2; Matrix Low Row cable stack. Half kneeling on seat pad "/>
    <x v="8"/>
    <s v="2026-08-01T20:59:01.496Z"/>
    <x v="1"/>
  </r>
  <r>
    <s v="E-20260801-2992"/>
    <s v="S-20260801-01"/>
    <x v="97"/>
    <n v="2"/>
    <n v="50"/>
    <n v="12"/>
    <m/>
    <m/>
    <m/>
    <n v="2"/>
    <n v="1"/>
    <n v="3"/>
    <s v="2"/>
    <m/>
    <s v="Tempo 2-1-3; RIR 2; Matrix Low Row cable stack. Half kneeling on seat pad "/>
    <x v="8"/>
    <s v="2026-08-01T21:02:50.226Z"/>
    <x v="1"/>
  </r>
  <r>
    <s v="E-20260801-2993"/>
    <s v="S-20260801-01"/>
    <x v="97"/>
    <n v="3"/>
    <n v="55"/>
    <n v="9"/>
    <m/>
    <m/>
    <m/>
    <n v="2"/>
    <n v="1"/>
    <n v="3"/>
    <s v="2"/>
    <m/>
    <s v="55 lb plate feels about double PF machine; Tempo 2-1-3; RIR 2; Matrix Low Row cable stack. Half kneeling on seat pad "/>
    <x v="8"/>
    <s v="2026-08-01T21:06:32.963Z"/>
    <x v="1"/>
  </r>
  <r>
    <s v="E-20260801-2994"/>
    <s v="S-20260801-01"/>
    <x v="31"/>
    <n v="1"/>
    <n v="30"/>
    <n v="9"/>
    <m/>
    <m/>
    <m/>
    <n v="2"/>
    <n v="1"/>
    <n v="3"/>
    <s v="1-2"/>
    <m/>
    <s v="Tempo 2-1-3; RIR 1-2; matrix bench at 3 which is much lower/closer to hitting the floor on extension "/>
    <x v="8"/>
    <s v="2026-08-01T21:10:43.866Z"/>
    <x v="2"/>
  </r>
  <r>
    <s v="E-20260801-2995"/>
    <s v="S-20260801-01"/>
    <x v="31"/>
    <n v="2"/>
    <n v="30"/>
    <n v="7"/>
    <m/>
    <m/>
    <m/>
    <n v="2"/>
    <n v="1"/>
    <n v="3"/>
    <s v="1-2"/>
    <m/>
    <s v="Tempo 2-1-3; RIR 1-2; matrix bench at 3 which is much lower/closer to hitting the floor on extension "/>
    <x v="8"/>
    <s v="2026-08-01T21:12:23.840Z"/>
    <x v="2"/>
  </r>
  <r>
    <s v="E-20260801-2996"/>
    <s v="S-20260801-01"/>
    <x v="31"/>
    <n v="3"/>
    <n v="30"/>
    <n v="6"/>
    <m/>
    <m/>
    <m/>
    <n v="2"/>
    <n v="1"/>
    <n v="3"/>
    <s v="1-2"/>
    <m/>
    <s v="Little posterior instability when fatigued on right; Tempo 2-1-3; RIR 1-2; matrix bench at 3 which is much lower/closer to hitting the floor on extension "/>
    <x v="8"/>
    <s v="2026-08-01T21:15:22.552Z"/>
    <x v="2"/>
  </r>
  <r>
    <s v="E-20260801-2997"/>
    <s v="S-20260801-01"/>
    <x v="75"/>
    <n v="1"/>
    <n v="45"/>
    <n v="15"/>
    <m/>
    <m/>
    <m/>
    <n v="2"/>
    <n v="1"/>
    <n v="3"/>
    <s v="2"/>
    <m/>
    <s v="Tempo 2-1-3; RIR 2; slight post and ant awareness on LEFT at full contraction starting at 12-"/>
    <x v="8"/>
    <s v="2026-08-01T21:18:30.049Z"/>
    <x v="1"/>
  </r>
  <r>
    <s v="E-20260801-2998"/>
    <s v="S-20260801-01"/>
    <x v="75"/>
    <n v="2"/>
    <n v="50"/>
    <n v="15"/>
    <m/>
    <m/>
    <m/>
    <n v="2"/>
    <n v="1"/>
    <n v="3"/>
    <s v="2"/>
    <m/>
    <s v="Tempo 2-1-3; RIR 2"/>
    <x v="8"/>
    <s v="2026-08-01T21:21:02.680Z"/>
    <x v="1"/>
  </r>
  <r>
    <s v="E-20260801-2999"/>
    <s v="S-20260801-01"/>
    <x v="75"/>
    <n v="3"/>
    <n v="55"/>
    <n v="12"/>
    <m/>
    <m/>
    <m/>
    <n v="2"/>
    <n v="1"/>
    <n v="3"/>
    <s v="2"/>
    <m/>
    <s v="Tempo 2-1-3; RIR 2"/>
    <x v="8"/>
    <s v="2026-08-01T21:23:06.920Z"/>
    <x v="1"/>
  </r>
  <r>
    <s v="E-20260801-3000"/>
    <s v="S-20260801-01"/>
    <x v="99"/>
    <n v="1"/>
    <n v="5"/>
    <n v="12"/>
    <m/>
    <m/>
    <m/>
    <n v="2"/>
    <n v="1"/>
    <n v="2"/>
    <s v="4+"/>
    <m/>
    <s v="Tempo 2-1-2; RIR 4+"/>
    <x v="8"/>
    <s v="2026-08-01T21:26:24.973Z"/>
    <x v="8"/>
  </r>
  <r>
    <s v="E-20260801-3001"/>
    <s v="S-20260801-01"/>
    <x v="99"/>
    <n v="2"/>
    <n v="5"/>
    <n v="12"/>
    <m/>
    <m/>
    <m/>
    <n v="2"/>
    <n v="1"/>
    <n v="2"/>
    <s v="4+"/>
    <m/>
    <s v="Tempo 2-1-2; RIR 4+"/>
    <x v="8"/>
    <s v="2026-08-01T21:29:08.870Z"/>
    <x v="8"/>
  </r>
  <r>
    <s v="E-20260801-3002"/>
    <s v="S-20260801-01"/>
    <x v="61"/>
    <n v="1"/>
    <n v="0"/>
    <m/>
    <n v="34.799999999999997"/>
    <m/>
    <m/>
    <m/>
    <m/>
    <m/>
    <m/>
    <m/>
    <s v="35/60=0.583; thick grip at NXGen"/>
    <x v="8"/>
    <s v="2026-08-01T21:31:01.533Z"/>
    <x v="0"/>
  </r>
  <r>
    <s v="E-20260801-3003"/>
    <s v="S-20260801-01"/>
    <x v="61"/>
    <n v="2"/>
    <n v="0"/>
    <m/>
    <n v="34.799999999999997"/>
    <m/>
    <m/>
    <m/>
    <m/>
    <m/>
    <m/>
    <m/>
    <s v="35/60=0.583; thick grip at NXGen"/>
    <x v="8"/>
    <s v="2026-08-01T21:32:23.789Z"/>
    <x v="0"/>
  </r>
  <r>
    <s v="E-20260803-3004"/>
    <s v="S-20260803-01"/>
    <x v="66"/>
    <n v="1"/>
    <m/>
    <m/>
    <n v="300"/>
    <n v="0.6"/>
    <s v="km"/>
    <m/>
    <m/>
    <m/>
    <m/>
    <m/>
    <s v="4.5mph, 5% incline"/>
    <x v="8"/>
    <s v="2026-08-03T19:57:00.135Z"/>
    <x v="9"/>
  </r>
  <r>
    <s v="E-20260803-3005"/>
    <s v="S-20260803-01"/>
    <x v="50"/>
    <n v="1"/>
    <n v="0"/>
    <n v="8"/>
    <m/>
    <m/>
    <m/>
    <m/>
    <m/>
    <m/>
    <m/>
    <m/>
    <m/>
    <x v="8"/>
    <s v="2026-08-03T20:08:53.487Z"/>
    <x v="3"/>
  </r>
  <r>
    <s v="E-20260803-3006"/>
    <s v="S-20260803-01"/>
    <x v="67"/>
    <n v="1"/>
    <n v="0"/>
    <n v="15"/>
    <m/>
    <m/>
    <m/>
    <m/>
    <m/>
    <m/>
    <m/>
    <s v="2026-08-03T20:09:06.887Z"/>
    <s v="Red band"/>
    <x v="8"/>
    <s v="2026-08-03T20:09:07.757Z"/>
    <x v="5"/>
  </r>
  <r>
    <s v="E-20260803-3007"/>
    <s v="S-20260803-01"/>
    <x v="56"/>
    <n v="1"/>
    <n v="0"/>
    <n v="12"/>
    <m/>
    <m/>
    <m/>
    <m/>
    <m/>
    <m/>
    <m/>
    <s v="2026-08-03T20:09:06.887Z"/>
    <s v="Red band"/>
    <x v="8"/>
    <s v="2026-08-03T20:09:19.656Z"/>
    <x v="5"/>
  </r>
  <r>
    <s v="E-20260803-3008"/>
    <s v="S-20260803-01"/>
    <x v="52"/>
    <n v="1"/>
    <n v="0"/>
    <n v="8"/>
    <m/>
    <m/>
    <m/>
    <m/>
    <m/>
    <m/>
    <m/>
    <s v="2026-08-03T20:09:06.887Z"/>
    <s v="Red band"/>
    <x v="8"/>
    <s v="2026-08-03T20:09:25.312Z"/>
    <x v="5"/>
  </r>
  <r>
    <s v="E-20260803-3009"/>
    <s v="S-20260803-01"/>
    <x v="50"/>
    <n v="2"/>
    <n v="0"/>
    <n v="8"/>
    <m/>
    <m/>
    <m/>
    <m/>
    <m/>
    <m/>
    <m/>
    <s v="2026-08-03T20:09:06.887Z"/>
    <m/>
    <x v="8"/>
    <s v="2026-08-03T20:09:27.728Z"/>
    <x v="3"/>
  </r>
  <r>
    <s v="E-20260803-3010"/>
    <s v="S-20260803-01"/>
    <x v="67"/>
    <n v="2"/>
    <n v="0"/>
    <n v="15"/>
    <m/>
    <m/>
    <m/>
    <m/>
    <m/>
    <m/>
    <m/>
    <s v="2026-08-03T20:09:31.190Z"/>
    <s v="Red band"/>
    <x v="8"/>
    <s v="2026-08-03T20:09:31.539Z"/>
    <x v="5"/>
  </r>
  <r>
    <s v="E-20260803-3011"/>
    <s v="S-20260803-01"/>
    <x v="56"/>
    <n v="2"/>
    <n v="0"/>
    <n v="12"/>
    <m/>
    <m/>
    <m/>
    <m/>
    <m/>
    <m/>
    <m/>
    <s v="2026-08-03T20:09:31.190Z"/>
    <s v="Red band"/>
    <x v="8"/>
    <s v="2026-08-03T20:09:32.843Z"/>
    <x v="5"/>
  </r>
  <r>
    <s v="E-20260803-3012"/>
    <s v="S-20260803-01"/>
    <x v="52"/>
    <n v="2"/>
    <n v="0"/>
    <n v="8"/>
    <m/>
    <m/>
    <m/>
    <m/>
    <m/>
    <m/>
    <m/>
    <s v="2026-08-03T20:09:31.190Z"/>
    <s v="Red band"/>
    <x v="8"/>
    <s v="2026-08-03T20:09:34.081Z"/>
    <x v="5"/>
  </r>
  <r>
    <s v="E-20260803-3013"/>
    <s v="S-20260803-01"/>
    <x v="50"/>
    <n v="3"/>
    <n v="0"/>
    <n v="8"/>
    <m/>
    <m/>
    <m/>
    <m/>
    <m/>
    <m/>
    <m/>
    <s v="2026-08-03T20:09:31.190Z"/>
    <m/>
    <x v="8"/>
    <s v="2026-08-03T20:09:35.570Z"/>
    <x v="3"/>
  </r>
  <r>
    <s v="E-20260803-3014"/>
    <s v="S-20260803-01"/>
    <x v="69"/>
    <n v="1"/>
    <n v="130"/>
    <n v="8"/>
    <m/>
    <m/>
    <m/>
    <n v="2"/>
    <n v="1"/>
    <n v="3"/>
    <s v="1-2"/>
    <m/>
    <s v="Warmup and positioning setup: Tempo 2-1-3; RIR 1-2; did a slightly underhand rotation. Slight slight. Helped the ant cap awareness slightly "/>
    <x v="8"/>
    <s v="2026-08-03T20:25:14.014Z"/>
    <x v="3"/>
  </r>
  <r>
    <s v="E-20260803-3015"/>
    <s v="S-20260803-01"/>
    <x v="69"/>
    <n v="2"/>
    <n v="130"/>
    <n v="8"/>
    <m/>
    <m/>
    <m/>
    <n v="2"/>
    <n v="1"/>
    <n v="3"/>
    <s v="2"/>
    <m/>
    <s v="Tempo 2-1-3; RIR 2; did a slightly underhand rotation. Slight slight. Helped the ant cap awareness slightly "/>
    <x v="8"/>
    <s v="2026-08-03T20:25:28.567Z"/>
    <x v="3"/>
  </r>
  <r>
    <s v="E-20260803-3016"/>
    <s v="S-20260803-01"/>
    <x v="69"/>
    <n v="3"/>
    <n v="140"/>
    <n v="6"/>
    <m/>
    <m/>
    <m/>
    <n v="2"/>
    <n v="1"/>
    <n v="3"/>
    <s v="1-2"/>
    <m/>
    <s v="Tempo 2-1-3; RIR 1-2; did a slightly underhand rotation. Slight slight. Helped the ant cap awareness slightly "/>
    <x v="8"/>
    <s v="2026-08-03T20:25:43.983Z"/>
    <x v="3"/>
  </r>
  <r>
    <s v="E-20260803-3017"/>
    <s v="S-20260803-01"/>
    <x v="69"/>
    <n v="4"/>
    <n v="150"/>
    <n v="5"/>
    <m/>
    <m/>
    <m/>
    <n v="2"/>
    <n v="1"/>
    <n v="3"/>
    <s v="1"/>
    <m/>
    <s v="Tempo 2-1-3; RIR 1"/>
    <x v="8"/>
    <s v="2026-08-03T20:25:56.115Z"/>
    <x v="3"/>
  </r>
  <r>
    <s v="E-20260803-3018"/>
    <s v="S-20260803-01"/>
    <x v="69"/>
    <n v="5"/>
    <n v="150"/>
    <n v="4.5"/>
    <m/>
    <m/>
    <m/>
    <n v="2"/>
    <n v="1"/>
    <n v="3"/>
    <s v="1"/>
    <m/>
    <s v="Tempo 2-1-3; RIR 1"/>
    <x v="8"/>
    <s v="2026-08-03T20:26:00.746Z"/>
    <x v="3"/>
  </r>
  <r>
    <s v="E-20260803-3019"/>
    <s v="S-20260803-01"/>
    <x v="100"/>
    <n v="1"/>
    <n v="50"/>
    <n v="10"/>
    <m/>
    <m/>
    <m/>
    <m/>
    <m/>
    <m/>
    <m/>
    <m/>
    <s v="Warmup: Hammer Strength ISO-Lateral horizontal bench press (plate loaded) supinated grip"/>
    <x v="8"/>
    <s v="2026-08-03T20:28:12.298Z"/>
    <x v="3"/>
  </r>
  <r>
    <s v="E-20260803-3020"/>
    <s v="S-20260803-01"/>
    <x v="100"/>
    <n v="2"/>
    <n v="90"/>
    <n v="8"/>
    <m/>
    <m/>
    <m/>
    <n v="2"/>
    <n v="1"/>
    <n v="3"/>
    <s v="2"/>
    <m/>
    <s v="Lockout on right felt the most awareness; tempo 2-1-3; RIR 2"/>
    <x v="8"/>
    <s v="2026-08-03T20:31:08.499Z"/>
    <x v="3"/>
  </r>
  <r>
    <s v="E-20260803-3021"/>
    <s v="S-20260803-01"/>
    <x v="100"/>
    <n v="3"/>
    <n v="90"/>
    <n v="9"/>
    <m/>
    <m/>
    <m/>
    <n v="2"/>
    <n v="1"/>
    <n v="3"/>
    <s v="2"/>
    <m/>
    <s v="Lockout on right felt the most awareness; tempo 2-1-3; RIR 2"/>
    <x v="8"/>
    <s v="2026-08-03T20:33:36.322Z"/>
    <x v="3"/>
  </r>
  <r>
    <s v="E-20260803-3022"/>
    <s v="S-20260803-01"/>
    <x v="86"/>
    <n v="1"/>
    <n v="30"/>
    <n v="12"/>
    <m/>
    <m/>
    <m/>
    <n v="2"/>
    <n v="2"/>
    <n v="3"/>
    <s v="2"/>
    <m/>
    <s v="Tempo 2-2-3; RIR 2 (15 lbs per side)"/>
    <x v="8"/>
    <s v="2026-08-03T20:39:35.210Z"/>
    <x v="3"/>
  </r>
  <r>
    <s v="E-20260803-3023"/>
    <s v="S-20260803-01"/>
    <x v="86"/>
    <n v="2"/>
    <n v="40"/>
    <n v="10"/>
    <m/>
    <m/>
    <m/>
    <n v="2"/>
    <n v="2"/>
    <n v="3"/>
    <s v="2"/>
    <m/>
    <s v="Tempo 2-2-3; RIR 2 (20 lbs per side)"/>
    <x v="8"/>
    <s v="2026-08-03T20:42:09.985Z"/>
    <x v="3"/>
  </r>
  <r>
    <s v="E-20260803-3024"/>
    <s v="S-20260803-01"/>
    <x v="86"/>
    <n v="3"/>
    <n v="40"/>
    <n v="8"/>
    <m/>
    <m/>
    <m/>
    <n v="2"/>
    <n v="2"/>
    <n v="3"/>
    <s v="1-2"/>
    <m/>
    <s v="Tempo 2-2-3; RIR 1-2 (20 lbs per side)"/>
    <x v="8"/>
    <s v="2026-08-03T20:44:35.676Z"/>
    <x v="3"/>
  </r>
  <r>
    <s v="E-20260803-3025"/>
    <s v="S-20260803-01"/>
    <x v="86"/>
    <n v="4"/>
    <n v="40"/>
    <n v="7"/>
    <m/>
    <m/>
    <m/>
    <n v="2"/>
    <n v="2"/>
    <n v="3"/>
    <s v="1"/>
    <m/>
    <s v="Tempo 2-2-3; RIR 1 (20 lbs per side)"/>
    <x v="8"/>
    <s v="2026-08-03T20:47:34.362Z"/>
    <x v="3"/>
  </r>
  <r>
    <s v="E-20260803-3026"/>
    <s v="S-20260803-01"/>
    <x v="87"/>
    <n v="1"/>
    <n v="50"/>
    <n v="10"/>
    <m/>
    <m/>
    <m/>
    <n v="2"/>
    <n v="1"/>
    <n v="3"/>
    <s v="1-2"/>
    <m/>
    <s v="Tempo 2-1-3; RIR 1-2"/>
    <x v="8"/>
    <s v="2026-08-03T20:50:01.692Z"/>
    <x v="3"/>
  </r>
  <r>
    <s v="E-20260803-3027"/>
    <s v="S-20260803-01"/>
    <x v="87"/>
    <n v="2"/>
    <n v="50"/>
    <n v="10"/>
    <m/>
    <m/>
    <m/>
    <n v="2"/>
    <n v="1"/>
    <n v="3"/>
    <s v="1-2"/>
    <m/>
    <s v="Tempo 2-1-3; RIR 1-2"/>
    <x v="8"/>
    <s v="2026-08-03T20:52:19.918Z"/>
    <x v="3"/>
  </r>
  <r>
    <s v="E-20260803-3028"/>
    <s v="S-20260803-01"/>
    <x v="87"/>
    <n v="3"/>
    <n v="50"/>
    <n v="9"/>
    <m/>
    <m/>
    <m/>
    <n v="2"/>
    <n v="1"/>
    <n v="3"/>
    <s v="1"/>
    <m/>
    <s v="Tempo 2-1-3; RIR 1"/>
    <x v="8"/>
    <s v="2026-08-03T20:55:10.875Z"/>
    <x v="3"/>
  </r>
  <r>
    <s v="E-20260803-3029"/>
    <s v="S-20260803-01"/>
    <x v="38"/>
    <n v="1"/>
    <n v="25"/>
    <n v="10"/>
    <m/>
    <m/>
    <m/>
    <n v="2"/>
    <n v="1"/>
    <n v="3"/>
    <s v="1-2"/>
    <m/>
    <s v="Tempo 2-1-3; RIR 1-2 on left; 2 on right "/>
    <x v="8"/>
    <s v="2026-08-03T20:58:22.682Z"/>
    <x v="4"/>
  </r>
  <r>
    <s v="E-20260803-3030"/>
    <s v="S-20260803-01"/>
    <x v="38"/>
    <n v="2"/>
    <n v="25"/>
    <n v="8"/>
    <m/>
    <m/>
    <m/>
    <n v="2"/>
    <n v="1"/>
    <n v="3"/>
    <s v="1"/>
    <m/>
    <s v="Tempo 2-1-3; RIR 1"/>
    <x v="8"/>
    <s v="2026-08-03T21:00:56.117Z"/>
    <x v="4"/>
  </r>
  <r>
    <s v="E-20260803-3031"/>
    <s v="S-20260803-01"/>
    <x v="38"/>
    <n v="3"/>
    <n v="27.5"/>
    <n v="8"/>
    <m/>
    <m/>
    <m/>
    <n v="2"/>
    <n v="1"/>
    <n v="3"/>
    <s v="1"/>
    <m/>
    <s v="Tempo 2-1-3; RIR 1"/>
    <x v="8"/>
    <s v="2026-08-03T21:04:19.787Z"/>
    <x v="4"/>
  </r>
  <r>
    <s v="E-20260803-3032"/>
    <s v="S-20260803-01"/>
    <x v="80"/>
    <n v="1"/>
    <n v="75"/>
    <n v="7"/>
    <m/>
    <m/>
    <m/>
    <n v="3"/>
    <n v="1"/>
    <n v="2"/>
    <s v="1-2"/>
    <m/>
    <s v="Tempo 3-1-2; RIR 1-2"/>
    <x v="8"/>
    <s v="2026-08-03T21:06:30.865Z"/>
    <x v="4"/>
  </r>
  <r>
    <s v="E-20260803-3033"/>
    <s v="S-20260803-01"/>
    <x v="80"/>
    <n v="2"/>
    <n v="75"/>
    <n v="7"/>
    <m/>
    <m/>
    <m/>
    <n v="3"/>
    <n v="1"/>
    <n v="2"/>
    <s v="1-2"/>
    <m/>
    <s v="Tempo 3-1-2; RIR 1-2"/>
    <x v="8"/>
    <s v="2026-08-03T21:08:45.754Z"/>
    <x v="4"/>
  </r>
  <r>
    <s v="E-20260803-3034"/>
    <s v="S-20260803-01"/>
    <x v="80"/>
    <n v="3"/>
    <n v="75"/>
    <n v="6"/>
    <m/>
    <m/>
    <m/>
    <n v="3"/>
    <n v="1"/>
    <n v="2"/>
    <s v="1-2"/>
    <m/>
    <s v="Tempo 3-1-2; RIR 1-2"/>
    <x v="8"/>
    <s v="2026-08-03T21:10:42.505Z"/>
    <x v="4"/>
  </r>
  <r>
    <s v="E-20260803-3035"/>
    <s v="S-20260803-01"/>
    <x v="99"/>
    <n v="1"/>
    <n v="10"/>
    <n v="12"/>
    <m/>
    <m/>
    <m/>
    <n v="2"/>
    <n v="1"/>
    <n v="2"/>
    <s v="2+"/>
    <m/>
    <s v="Tempo 2-1-2; RIR 2+"/>
    <x v="8"/>
    <s v="2026-08-03T21:14:01.971Z"/>
    <x v="8"/>
  </r>
  <r>
    <s v="E-20260803-3036"/>
    <s v="S-20260803-01"/>
    <x v="99"/>
    <n v="2"/>
    <n v="10"/>
    <n v="13"/>
    <m/>
    <m/>
    <m/>
    <n v="2"/>
    <n v="1"/>
    <n v="2"/>
    <s v="2+"/>
    <m/>
    <s v="Tempo 2-1-2; RIR 2+"/>
    <x v="8"/>
    <s v="2026-08-03T21:16:38.677Z"/>
    <x v="8"/>
  </r>
  <r>
    <s v="E-20260803-3037"/>
    <s v="S-20260803-01"/>
    <x v="99"/>
    <n v="3"/>
    <n v="10"/>
    <n v="15"/>
    <m/>
    <m/>
    <m/>
    <n v="2"/>
    <n v="1"/>
    <n v="2"/>
    <s v="2+"/>
    <m/>
    <s v="Tempo 2-1-2; RIR 2+"/>
    <x v="8"/>
    <s v="2026-08-03T21:19:33.558Z"/>
    <x v="8"/>
  </r>
  <r>
    <s v="E-20260803-3038"/>
    <s v="S-20260803-01"/>
    <x v="61"/>
    <n v="1"/>
    <n v="0"/>
    <m/>
    <n v="45"/>
    <m/>
    <m/>
    <m/>
    <m/>
    <m/>
    <m/>
    <m/>
    <s v="Decompression swayed and slight scap flex but maintained dead hang"/>
    <x v="8"/>
    <s v="2026-08-03T21:22:22.249Z"/>
    <x v="0"/>
  </r>
  <r>
    <s v="E-20260803-3039"/>
    <s v="S-20260803-01"/>
    <x v="61"/>
    <n v="2"/>
    <n v="0"/>
    <m/>
    <n v="45"/>
    <m/>
    <m/>
    <m/>
    <m/>
    <m/>
    <m/>
    <m/>
    <m/>
    <x v="8"/>
    <s v="2026-08-03T21:23:50.151Z"/>
    <x v="0"/>
  </r>
  <r>
    <s v="E-20260804-3040"/>
    <s v="S-20260804-01"/>
    <x v="88"/>
    <n v="1"/>
    <n v="0"/>
    <n v="10"/>
    <m/>
    <m/>
    <m/>
    <m/>
    <m/>
    <m/>
    <m/>
    <s v="2026-08-04T19:53:59.538Z"/>
    <m/>
    <x v="8"/>
    <s v="2026-08-04T19:54:00.325Z"/>
    <x v="7"/>
  </r>
  <r>
    <s v="E-20260804-3041"/>
    <s v="S-20260804-01"/>
    <x v="89"/>
    <n v="1"/>
    <n v="0"/>
    <n v="10"/>
    <m/>
    <m/>
    <m/>
    <m/>
    <m/>
    <m/>
    <m/>
    <s v="2026-08-04T19:53:59.538Z"/>
    <m/>
    <x v="8"/>
    <s v="2026-08-04T19:54:03.021Z"/>
    <x v="5"/>
  </r>
  <r>
    <s v="E-20260804-3042"/>
    <s v="S-20260804-01"/>
    <x v="60"/>
    <n v="1"/>
    <n v="0"/>
    <n v="10"/>
    <m/>
    <m/>
    <m/>
    <m/>
    <m/>
    <m/>
    <m/>
    <s v="2026-08-04T19:53:59.538Z"/>
    <m/>
    <x v="8"/>
    <s v="2026-08-04T19:54:05.658Z"/>
    <x v="7"/>
  </r>
  <r>
    <s v="E-20260804-3043"/>
    <s v="S-20260804-01"/>
    <x v="39"/>
    <n v="1"/>
    <n v="0"/>
    <m/>
    <n v="8"/>
    <m/>
    <m/>
    <m/>
    <m/>
    <m/>
    <m/>
    <s v="2026-08-04T19:53:59.538Z"/>
    <m/>
    <x v="8"/>
    <s v="2026-08-04T19:54:09.995Z"/>
    <x v="7"/>
  </r>
  <r>
    <s v="E-20260804-3044"/>
    <s v="S-20260804-01"/>
    <x v="47"/>
    <n v="1"/>
    <n v="0"/>
    <n v="12"/>
    <m/>
    <m/>
    <m/>
    <m/>
    <m/>
    <m/>
    <m/>
    <s v="2026-08-04T19:53:59.538Z"/>
    <m/>
    <x v="8"/>
    <s v="2026-08-04T19:54:13.475Z"/>
    <x v="7"/>
  </r>
  <r>
    <s v="E-20260804-3045"/>
    <s v="S-20260804-01"/>
    <x v="66"/>
    <n v="1"/>
    <m/>
    <m/>
    <n v="300"/>
    <n v="0.6"/>
    <s v="km"/>
    <m/>
    <m/>
    <m/>
    <m/>
    <m/>
    <s v="4.5 mph, 5% incline "/>
    <x v="8"/>
    <s v="2026-08-04T19:58:32.466Z"/>
    <x v="9"/>
  </r>
  <r>
    <s v="E-20260804-3046"/>
    <s v="S-20260804-01"/>
    <x v="88"/>
    <n v="2"/>
    <n v="0"/>
    <n v="10"/>
    <m/>
    <m/>
    <m/>
    <m/>
    <m/>
    <m/>
    <m/>
    <s v="2026-08-04T19:58:36.968Z"/>
    <m/>
    <x v="8"/>
    <s v="2026-08-04T19:58:37.402Z"/>
    <x v="7"/>
  </r>
  <r>
    <s v="E-20260804-3047"/>
    <s v="S-20260804-01"/>
    <x v="89"/>
    <n v="2"/>
    <n v="0"/>
    <n v="10"/>
    <m/>
    <m/>
    <m/>
    <m/>
    <m/>
    <m/>
    <m/>
    <s v="2026-08-04T19:58:36.968Z"/>
    <m/>
    <x v="8"/>
    <s v="2026-08-04T19:58:38.540Z"/>
    <x v="5"/>
  </r>
  <r>
    <s v="E-20260804-3048"/>
    <s v="S-20260804-01"/>
    <x v="60"/>
    <n v="2"/>
    <n v="0"/>
    <n v="10"/>
    <m/>
    <m/>
    <m/>
    <m/>
    <m/>
    <m/>
    <m/>
    <s v="2026-08-04T19:58:36.968Z"/>
    <m/>
    <x v="8"/>
    <s v="2026-08-04T19:58:39.828Z"/>
    <x v="7"/>
  </r>
  <r>
    <s v="E-20260804-3049"/>
    <s v="S-20260804-01"/>
    <x v="39"/>
    <n v="2"/>
    <n v="0"/>
    <m/>
    <n v="8"/>
    <m/>
    <m/>
    <m/>
    <m/>
    <m/>
    <m/>
    <s v="2026-08-04T19:58:36.968Z"/>
    <m/>
    <x v="8"/>
    <s v="2026-08-04T19:58:41.418Z"/>
    <x v="7"/>
  </r>
  <r>
    <s v="E-20260804-3050"/>
    <s v="S-20260804-01"/>
    <x v="0"/>
    <n v="1"/>
    <n v="170"/>
    <m/>
    <n v="60"/>
    <m/>
    <m/>
    <m/>
    <m/>
    <m/>
    <m/>
    <m/>
    <s v="2 mph, 0.5% incline"/>
    <x v="8"/>
    <s v="2026-08-04T20:01:38.345Z"/>
    <x v="0"/>
  </r>
  <r>
    <s v="E-20260804-3051"/>
    <s v="S-20260804-01"/>
    <x v="0"/>
    <n v="2"/>
    <n v="170"/>
    <m/>
    <n v="46.800000000000004"/>
    <m/>
    <m/>
    <m/>
    <m/>
    <m/>
    <m/>
    <m/>
    <s v="47/60=0.783"/>
    <x v="8"/>
    <s v="2026-08-04T20:04:53.766Z"/>
    <x v="0"/>
  </r>
  <r>
    <s v="E-20260804-3052"/>
    <s v="S-20260804-01"/>
    <x v="0"/>
    <n v="3"/>
    <n v="170"/>
    <m/>
    <n v="43.8"/>
    <m/>
    <m/>
    <m/>
    <m/>
    <m/>
    <m/>
    <m/>
    <s v="44/60=0.733"/>
    <x v="8"/>
    <s v="2026-08-04T20:08:08.789Z"/>
    <x v="0"/>
  </r>
  <r>
    <s v="E-20260804-3053"/>
    <s v="S-20260804-01"/>
    <x v="0"/>
    <n v="4"/>
    <n v="170"/>
    <m/>
    <n v="43.8"/>
    <m/>
    <m/>
    <m/>
    <m/>
    <m/>
    <m/>
    <m/>
    <s v="44/60=0.733"/>
    <x v="8"/>
    <s v="2026-08-04T20:11:18.683Z"/>
    <x v="0"/>
  </r>
  <r>
    <s v="E-20260804-3054"/>
    <s v="S-20260804-01"/>
    <x v="81"/>
    <n v="1"/>
    <n v="80"/>
    <n v="10"/>
    <m/>
    <m/>
    <m/>
    <n v="2"/>
    <n v="1"/>
    <n v="3"/>
    <s v="1-2"/>
    <m/>
    <s v="Tempo 2-1-3; RIR 1-2"/>
    <x v="8"/>
    <s v="2026-08-04T20:15:51.599Z"/>
    <x v="7"/>
  </r>
  <r>
    <s v="E-20260804-3055"/>
    <s v="S-20260804-01"/>
    <x v="81"/>
    <n v="2"/>
    <n v="80"/>
    <n v="9"/>
    <m/>
    <m/>
    <m/>
    <n v="2"/>
    <n v="1"/>
    <n v="3"/>
    <s v="1-2"/>
    <m/>
    <s v="Tempo 2-1-3; RIR 1-2; slight heel lift on right at 9th rep"/>
    <x v="8"/>
    <s v="2026-08-04T20:18:57.710Z"/>
    <x v="7"/>
  </r>
  <r>
    <s v="E-20260804-3056"/>
    <s v="S-20260804-01"/>
    <x v="81"/>
    <n v="3"/>
    <n v="85"/>
    <n v="8"/>
    <m/>
    <m/>
    <m/>
    <n v="2"/>
    <n v="1"/>
    <n v="3"/>
    <s v="2"/>
    <m/>
    <s v="Tempo 2-1-3; RIR 2"/>
    <x v="8"/>
    <s v="2026-08-04T20:22:12.372Z"/>
    <x v="7"/>
  </r>
  <r>
    <s v="E-20260804-3057"/>
    <s v="S-20260804-01"/>
    <x v="81"/>
    <n v="4"/>
    <n v="85"/>
    <n v="7"/>
    <m/>
    <m/>
    <m/>
    <n v="2"/>
    <n v="1"/>
    <n v="3"/>
    <s v="1"/>
    <m/>
    <s v="Tempo 2-1-3; RIR 1"/>
    <x v="8"/>
    <s v="2026-08-04T20:25:06.236Z"/>
    <x v="7"/>
  </r>
  <r>
    <s v="E-20260804-3058"/>
    <s v="S-20260804-01"/>
    <x v="34"/>
    <n v="1"/>
    <n v="170"/>
    <n v="10"/>
    <m/>
    <m/>
    <m/>
    <m/>
    <m/>
    <m/>
    <s v="1-2"/>
    <m/>
    <s v="2-1-3; RIR 1-2"/>
    <x v="8"/>
    <s v="2026-08-04T20:28:22.856Z"/>
    <x v="7"/>
  </r>
  <r>
    <s v="E-20260804-3059"/>
    <s v="S-20260804-01"/>
    <x v="34"/>
    <n v="2"/>
    <n v="170"/>
    <n v="9"/>
    <m/>
    <m/>
    <m/>
    <m/>
    <m/>
    <m/>
    <s v="1"/>
    <m/>
    <s v="2-1-3; RIR 1"/>
    <x v="8"/>
    <s v="2026-08-04T20:31:27.262Z"/>
    <x v="7"/>
  </r>
  <r>
    <s v="E-20260804-3060"/>
    <s v="S-20260804-01"/>
    <x v="34"/>
    <n v="3"/>
    <n v="170"/>
    <n v="8"/>
    <m/>
    <m/>
    <m/>
    <m/>
    <m/>
    <m/>
    <s v="1"/>
    <m/>
    <s v="2-1-3; RIR 1; grip tried to roll to fingertip "/>
    <x v="8"/>
    <s v="2026-08-04T20:35:32.816Z"/>
    <x v="7"/>
  </r>
  <r>
    <s v="E-20260804-3061"/>
    <s v="S-20260804-01"/>
    <x v="46"/>
    <n v="1"/>
    <n v="50"/>
    <n v="8"/>
    <m/>
    <m/>
    <m/>
    <n v="2"/>
    <n v="1"/>
    <n v="3"/>
    <s v="1-2"/>
    <m/>
    <s v="Contralateral load/hold; tempo 2-1-3; RIR 1-2"/>
    <x v="8"/>
    <s v="2026-08-04T20:38:18.860Z"/>
    <x v="7"/>
  </r>
  <r>
    <s v="E-20260804-3062"/>
    <s v="S-20260804-01"/>
    <x v="46"/>
    <n v="2"/>
    <n v="50"/>
    <n v="8"/>
    <m/>
    <m/>
    <m/>
    <n v="2"/>
    <n v="1"/>
    <n v="3"/>
    <s v="1-2"/>
    <m/>
    <s v="Has to switch benches due to crowd. Second set had rear foot much higher; Contralateral load/hold; tempo 2-1-3; RIR 1-2"/>
    <x v="8"/>
    <s v="2026-08-04T20:41:20.018Z"/>
    <x v="7"/>
  </r>
  <r>
    <s v="E-20260804-3063"/>
    <s v="S-20260804-01"/>
    <x v="46"/>
    <n v="3"/>
    <n v="50"/>
    <n v="8"/>
    <m/>
    <m/>
    <m/>
    <n v="2"/>
    <n v="1"/>
    <n v="3"/>
    <s v="1-2"/>
    <m/>
    <s v="Has to switch benches due to crowd. Second set had rear foot much higher; Contralateral load/hold; tempo 2-1-3; RIR 1-2"/>
    <x v="8"/>
    <s v="2026-08-04T20:44:35.572Z"/>
    <x v="7"/>
  </r>
  <r>
    <s v="E-20260804-3064"/>
    <s v="S-20260804-01"/>
    <x v="101"/>
    <n v="1"/>
    <n v="130"/>
    <n v="15"/>
    <m/>
    <m/>
    <m/>
    <n v="2"/>
    <n v="1"/>
    <n v="3"/>
    <s v="2"/>
    <m/>
    <s v="Tempo 2-1-3; RIR 2; "/>
    <x v="8"/>
    <s v="2026-08-04T20:49:08.799Z"/>
    <x v="7"/>
  </r>
  <r>
    <s v="E-20260804-3065"/>
    <s v="S-20260804-01"/>
    <x v="101"/>
    <n v="2"/>
    <n v="130"/>
    <n v="15"/>
    <m/>
    <m/>
    <m/>
    <n v="2"/>
    <n v="1"/>
    <n v="3"/>
    <s v="1-2"/>
    <m/>
    <s v="Tempo 2-1-3; RIR 1-2"/>
    <x v="8"/>
    <s v="2026-08-04T20:54:35.447Z"/>
    <x v="7"/>
  </r>
  <r>
    <s v="E-20260804-3066"/>
    <s v="S-20260804-01"/>
    <x v="101"/>
    <n v="3"/>
    <n v="130"/>
    <n v="12"/>
    <m/>
    <m/>
    <m/>
    <n v="2"/>
    <n v="1"/>
    <n v="3"/>
    <s v="1"/>
    <m/>
    <s v="Tempo 2-1-3; RIR 1"/>
    <x v="8"/>
    <s v="2026-08-04T20:54:51.092Z"/>
    <x v="7"/>
  </r>
  <r>
    <s v="E-20260804-3067"/>
    <s v="S-20260804-01"/>
    <x v="99"/>
    <n v="1"/>
    <n v="10"/>
    <n v="12"/>
    <m/>
    <m/>
    <m/>
    <n v="2"/>
    <n v="1"/>
    <n v="2"/>
    <s v="2"/>
    <m/>
    <s v="Tempo 2-1-2; RIR 2"/>
    <x v="8"/>
    <s v="2026-08-04T20:58:05.079Z"/>
    <x v="8"/>
  </r>
  <r>
    <s v="E-20260804-3068"/>
    <s v="S-20260804-01"/>
    <x v="99"/>
    <n v="2"/>
    <n v="10"/>
    <n v="12"/>
    <m/>
    <m/>
    <m/>
    <n v="2"/>
    <n v="1"/>
    <n v="2"/>
    <s v="2"/>
    <m/>
    <s v="Tempo 2-1-2; RIR 2"/>
    <x v="8"/>
    <s v="2026-08-04T21:00:21.954Z"/>
    <x v="8"/>
  </r>
  <r>
    <s v="E-20260804-3069"/>
    <s v="S-20260804-01"/>
    <x v="61"/>
    <n v="1"/>
    <n v="0"/>
    <m/>
    <n v="60"/>
    <m/>
    <m/>
    <m/>
    <m/>
    <m/>
    <m/>
    <m/>
    <m/>
    <x v="8"/>
    <s v="2026-08-04T21:02:48.270Z"/>
    <x v="0"/>
  </r>
  <r>
    <s v="E-20260804-3070"/>
    <s v="S-20260804-01"/>
    <x v="61"/>
    <n v="2"/>
    <n v="0"/>
    <m/>
    <n v="45"/>
    <m/>
    <m/>
    <m/>
    <m/>
    <m/>
    <m/>
    <m/>
    <m/>
    <x v="8"/>
    <s v="2026-08-04T21:04:47.968Z"/>
    <x v="0"/>
  </r>
  <r>
    <s v="E-20260805-3071"/>
    <s v="S-20260805-01"/>
    <x v="66"/>
    <n v="1"/>
    <m/>
    <m/>
    <n v="900"/>
    <n v="1.4"/>
    <s v="km"/>
    <m/>
    <m/>
    <m/>
    <m/>
    <m/>
    <s v="Walked from home to gym. .9 miles"/>
    <x v="8"/>
    <s v="2026-08-05T18:40:52.000Z"/>
    <x v="9"/>
  </r>
  <r>
    <s v="E-20260805-3072"/>
    <s v="S-20260805-01"/>
    <x v="67"/>
    <n v="1"/>
    <n v="0"/>
    <n v="15"/>
    <m/>
    <m/>
    <m/>
    <m/>
    <m/>
    <m/>
    <m/>
    <s v="2026-08-05T18:41:08.712Z"/>
    <s v="Red band"/>
    <x v="8"/>
    <s v="2026-08-05T18:41:09.000Z"/>
    <x v="5"/>
  </r>
  <r>
    <s v="E-20260805-3073"/>
    <s v="S-20260805-01"/>
    <x v="52"/>
    <n v="1"/>
    <n v="0"/>
    <n v="8"/>
    <m/>
    <m/>
    <m/>
    <m/>
    <m/>
    <m/>
    <m/>
    <s v="2026-08-05T18:41:08.712Z"/>
    <s v="Red band"/>
    <x v="8"/>
    <s v="2026-08-05T18:41:10.000Z"/>
    <x v="5"/>
  </r>
  <r>
    <s v="E-20260805-3074"/>
    <s v="S-20260805-01"/>
    <x v="56"/>
    <n v="1"/>
    <n v="0"/>
    <n v="12"/>
    <m/>
    <m/>
    <m/>
    <m/>
    <m/>
    <m/>
    <m/>
    <s v="2026-08-05T18:41:08.712Z"/>
    <s v="Red band"/>
    <x v="8"/>
    <s v="2026-08-05T18:41:13.000Z"/>
    <x v="5"/>
  </r>
  <r>
    <s v="E-20260805-3075"/>
    <s v="S-20260805-01"/>
    <x v="67"/>
    <n v="2"/>
    <n v="0"/>
    <n v="15"/>
    <m/>
    <m/>
    <m/>
    <m/>
    <m/>
    <m/>
    <m/>
    <s v="2026-08-05T18:41:26.984Z"/>
    <s v="Red band"/>
    <x v="8"/>
    <s v="2026-08-05T18:41:28.000Z"/>
    <x v="5"/>
  </r>
  <r>
    <s v="E-20260805-3076"/>
    <s v="S-20260805-01"/>
    <x v="52"/>
    <n v="2"/>
    <n v="0"/>
    <n v="8"/>
    <m/>
    <m/>
    <m/>
    <m/>
    <m/>
    <m/>
    <m/>
    <s v="2026-08-05T18:41:26.984Z"/>
    <s v="Red band"/>
    <x v="8"/>
    <s v="2026-08-05T18:41:29.000Z"/>
    <x v="5"/>
  </r>
  <r>
    <s v="E-20260805-3077"/>
    <s v="S-20260805-01"/>
    <x v="56"/>
    <n v="2"/>
    <n v="0"/>
    <n v="12"/>
    <m/>
    <m/>
    <m/>
    <m/>
    <m/>
    <m/>
    <m/>
    <s v="2026-08-05T18:41:26.984Z"/>
    <s v="Red band"/>
    <x v="8"/>
    <s v="2026-08-05T18:41:34.000Z"/>
    <x v="5"/>
  </r>
  <r>
    <s v="E-20260805-3078"/>
    <s v="S-20260805-01"/>
    <x v="102"/>
    <n v="1"/>
    <n v="60"/>
    <n v="12"/>
    <m/>
    <m/>
    <m/>
    <n v="2"/>
    <n v="1"/>
    <n v="3"/>
    <s v="2+"/>
    <m/>
    <s v="Matrix Chest Press machine; warmup: tempo 2-1-3; RIR 2+"/>
    <x v="8"/>
    <s v="2026-08-05T18:46:02.000Z"/>
    <x v="8"/>
  </r>
  <r>
    <s v="E-20260805-3079"/>
    <s v="S-20260805-01"/>
    <x v="102"/>
    <n v="2"/>
    <n v="100"/>
    <n v="10"/>
    <m/>
    <m/>
    <m/>
    <n v="2"/>
    <n v="1"/>
    <n v="3"/>
    <s v="2"/>
    <m/>
    <s v="Tempo 2-1-3; RIR 2; No neutral grip option on this machine (or any at PF… only plate loaded supine outside of machine)"/>
    <x v="8"/>
    <s v="2026-08-05T18:48:23.000Z"/>
    <x v="8"/>
  </r>
  <r>
    <s v="E-20260805-3080"/>
    <s v="S-20260805-01"/>
    <x v="102"/>
    <n v="3"/>
    <n v="100"/>
    <n v="10"/>
    <m/>
    <m/>
    <m/>
    <n v="2"/>
    <n v="1"/>
    <n v="3"/>
    <s v="2"/>
    <m/>
    <s v="Tempo 2-1-3; RIR 2; No neutral grip option on this machine (or any at PF… only plate loaded supine outside of machine)"/>
    <x v="8"/>
    <s v="2026-08-05T18:51:24.000Z"/>
    <x v="8"/>
  </r>
  <r>
    <s v="E-20260805-3081"/>
    <s v="S-20260805-01"/>
    <x v="102"/>
    <n v="4"/>
    <n v="110"/>
    <n v="10"/>
    <m/>
    <m/>
    <m/>
    <n v="2"/>
    <n v="1"/>
    <n v="3"/>
    <s v="2"/>
    <m/>
    <s v="Seat at 2 for all sets; Tempo 2-1-3; RIR 2; No neutral grip option on this machine (or any at PF… only plate loaded supine outside of machine)"/>
    <x v="8"/>
    <s v="2026-08-05T18:54:10.000Z"/>
    <x v="8"/>
  </r>
  <r>
    <s v="E-20260805-3082"/>
    <s v="S-20260805-01"/>
    <x v="24"/>
    <n v="1"/>
    <n v="120"/>
    <n v="12"/>
    <m/>
    <m/>
    <m/>
    <n v="2"/>
    <n v="1"/>
    <n v="3"/>
    <s v="2"/>
    <m/>
    <s v="Tempo 2-1-3; RIR 2; bench at 4; dumbbells to hips and close to body on contraction; 60 lbs DB per hand "/>
    <x v="8"/>
    <s v="2026-08-05T18:59:25.000Z"/>
    <x v="1"/>
  </r>
  <r>
    <s v="E-20260805-3083"/>
    <s v="S-20260805-01"/>
    <x v="24"/>
    <n v="2"/>
    <n v="120"/>
    <n v="12"/>
    <m/>
    <m/>
    <m/>
    <n v="2"/>
    <n v="1"/>
    <n v="3"/>
    <s v="1-2"/>
    <m/>
    <s v="Tempo 2-1-3; RIR 1-2; bench at 4; dumbbells to hips and close to body on contraction; 60 lbs DB per hand "/>
    <x v="8"/>
    <s v="2026-08-05T19:00:59.000Z"/>
    <x v="1"/>
  </r>
  <r>
    <s v="E-20260805-3084"/>
    <s v="S-20260805-01"/>
    <x v="24"/>
    <n v="3"/>
    <n v="120"/>
    <n v="11"/>
    <m/>
    <m/>
    <m/>
    <n v="2"/>
    <n v="1"/>
    <n v="3"/>
    <s v="1"/>
    <m/>
    <s v="Tempo 2-1-3; RIR 1; bench at 4; dumbbells to hips and close to body on contraction; 60 lbs DB per hand ; lay engagement tired at 10"/>
    <x v="8"/>
    <s v="2026-08-05T19:03:43.000Z"/>
    <x v="1"/>
  </r>
  <r>
    <s v="E-20260805-3085"/>
    <s v="S-20260805-01"/>
    <x v="27"/>
    <n v="1"/>
    <n v="80"/>
    <n v="10"/>
    <m/>
    <m/>
    <m/>
    <n v="2"/>
    <n v="1"/>
    <n v="3"/>
    <s v="2"/>
    <m/>
    <s v="Triceps High Pressdown cable machine; tempo 2-1-3; RIR 2"/>
    <x v="8"/>
    <s v="2026-08-05T19:09:09.000Z"/>
    <x v="1"/>
  </r>
  <r>
    <s v="E-20260805-3086"/>
    <s v="S-20260805-01"/>
    <x v="27"/>
    <n v="2"/>
    <n v="80"/>
    <n v="10"/>
    <m/>
    <m/>
    <m/>
    <n v="2"/>
    <n v="1"/>
    <n v="3"/>
    <s v="1-2"/>
    <m/>
    <s v="Tempo 2-1-3; RIR 1-2; any/all shoulder awareness disappears if I keep elbow flare from occurring. Tight and tucked there is no awareness"/>
    <x v="8"/>
    <s v="2026-08-05T19:13:09.000Z"/>
    <x v="1"/>
  </r>
  <r>
    <s v="E-20260805-3087"/>
    <s v="S-20260805-01"/>
    <x v="27"/>
    <n v="3"/>
    <n v="80"/>
    <n v="9"/>
    <m/>
    <m/>
    <m/>
    <n v="2"/>
    <n v="1"/>
    <n v="3"/>
    <s v="1"/>
    <m/>
    <s v="Tempo 2-1-3; RIR 1; grip starting to go on 9; any/all shoulder awareness disappears if I keep elbow flare from occurring. Tight and tucked there is no awareness"/>
    <x v="8"/>
    <s v="2026-08-05T19:15:50.000Z"/>
    <x v="1"/>
  </r>
  <r>
    <s v="E-20260805-3088"/>
    <s v="S-20260805-01"/>
    <x v="71"/>
    <n v="1"/>
    <n v="10"/>
    <n v="12"/>
    <m/>
    <m/>
    <m/>
    <n v="2"/>
    <n v="1"/>
    <n v="3"/>
    <s v="2+"/>
    <m/>
    <s v="Machine at 10; tempo 2-1-3: RIR 2+"/>
    <x v="8"/>
    <s v="2026-08-05T19:19:56.000Z"/>
    <x v="3"/>
  </r>
  <r>
    <s v="E-20260805-3089"/>
    <s v="S-20260805-01"/>
    <x v="71"/>
    <n v="2"/>
    <n v="15"/>
    <n v="12"/>
    <m/>
    <m/>
    <m/>
    <n v="2"/>
    <n v="1"/>
    <n v="3"/>
    <s v="2+"/>
    <m/>
    <s v="Machine at 10; tempo 2-1-3: RIR 2+"/>
    <x v="8"/>
    <s v="2026-08-05T19:22:54.000Z"/>
    <x v="3"/>
  </r>
  <r>
    <s v="E-20260805-3090"/>
    <s v="S-20260805-01"/>
    <x v="71"/>
    <n v="3"/>
    <n v="15"/>
    <n v="8"/>
    <m/>
    <m/>
    <m/>
    <n v="2"/>
    <n v="1"/>
    <n v="3"/>
    <s v="2+"/>
    <m/>
    <s v="Left got 10, Right fatigued much sooner; Machine at 10; tempo 2-1-3: RIR 2+"/>
    <x v="8"/>
    <s v="2026-08-05T19:26:32.000Z"/>
    <x v="3"/>
  </r>
  <r>
    <s v="E-20260805-3091"/>
    <s v="S-20260805-01"/>
    <x v="76"/>
    <n v="1"/>
    <n v="20"/>
    <n v="12"/>
    <m/>
    <m/>
    <m/>
    <n v="2"/>
    <n v="1"/>
    <n v="3"/>
    <s v="2+"/>
    <m/>
    <s v="Tempo 2-1-3; RIR 2+; "/>
    <x v="8"/>
    <s v="2026-08-05T19:29:05.000Z"/>
    <x v="4"/>
  </r>
  <r>
    <s v="E-20260805-3092"/>
    <s v="S-20260805-01"/>
    <x v="76"/>
    <n v="2"/>
    <n v="25"/>
    <n v="11"/>
    <m/>
    <m/>
    <m/>
    <n v="2"/>
    <n v="1"/>
    <n v="3"/>
    <s v="2"/>
    <m/>
    <s v="Tempo 2-1-3; RIR 2; right fatigued at 10 but got through 11"/>
    <x v="8"/>
    <s v="2026-08-05T19:31:46.000Z"/>
    <x v="4"/>
  </r>
  <r>
    <s v="E-20260805-3093"/>
    <s v="S-20260805-01"/>
    <x v="76"/>
    <n v="3"/>
    <n v="25"/>
    <n v="9"/>
    <m/>
    <m/>
    <m/>
    <n v="2"/>
    <n v="1"/>
    <n v="3"/>
    <s v="2"/>
    <m/>
    <s v="Tempo 2-1-3; RIR 2; right fatigued at 10 but got through 11"/>
    <x v="8"/>
    <s v="2026-08-05T19:34:51.000Z"/>
    <x v="4"/>
  </r>
  <r>
    <s v="E-20260805-3094"/>
    <s v="S-20260805-01"/>
    <x v="25"/>
    <n v="1"/>
    <n v="20"/>
    <n v="12"/>
    <m/>
    <m/>
    <m/>
    <n v="2"/>
    <n v="1"/>
    <n v="3"/>
    <s v="2"/>
    <m/>
    <s v="Tempo 2-1-3; RIR 2"/>
    <x v="8"/>
    <s v="2026-08-05T19:37:41.000Z"/>
    <x v="2"/>
  </r>
  <r>
    <s v="E-20260805-3095"/>
    <s v="S-20260805-01"/>
    <x v="25"/>
    <n v="2"/>
    <n v="22.5"/>
    <n v="10"/>
    <m/>
    <m/>
    <m/>
    <n v="2"/>
    <n v="1"/>
    <n v="3"/>
    <s v="2"/>
    <m/>
    <s v="Tempo 2-1-3; RIR 2"/>
    <x v="8"/>
    <s v="2026-08-05T19:40:39.000Z"/>
    <x v="2"/>
  </r>
  <r>
    <s v="E-20260805-3096"/>
    <s v="S-20260805-01"/>
    <x v="25"/>
    <n v="3"/>
    <n v="25"/>
    <n v="8"/>
    <m/>
    <m/>
    <m/>
    <n v="2"/>
    <n v="1"/>
    <n v="3"/>
    <s v="2"/>
    <m/>
    <s v="Tempo 2-1-3; RIR 2"/>
    <x v="8"/>
    <s v="2026-08-05T19:43:00.000Z"/>
    <x v="2"/>
  </r>
  <r>
    <s v="E-20260805-3097"/>
    <s v="S-20260805-01"/>
    <x v="18"/>
    <n v="1"/>
    <n v="130"/>
    <m/>
    <n v="60"/>
    <m/>
    <m/>
    <m/>
    <m/>
    <m/>
    <m/>
    <m/>
    <m/>
    <x v="8"/>
    <s v="2026-08-05T19:48:01.000Z"/>
    <x v="0"/>
  </r>
  <r>
    <s v="E-20260805-3098"/>
    <s v="S-20260805-01"/>
    <x v="18"/>
    <n v="2"/>
    <n v="150"/>
    <m/>
    <n v="49.8"/>
    <m/>
    <m/>
    <m/>
    <m/>
    <m/>
    <m/>
    <m/>
    <s v="50/60=0.833"/>
    <x v="8"/>
    <s v="2026-08-05T19:48:19.000Z"/>
    <x v="0"/>
  </r>
  <r>
    <s v="E-20260805-3099"/>
    <s v="S-20260805-01"/>
    <x v="66"/>
    <n v="2"/>
    <m/>
    <m/>
    <n v="780"/>
    <n v="1.4"/>
    <s v="km"/>
    <m/>
    <m/>
    <m/>
    <m/>
    <m/>
    <s v="Walked from gym to home. .9 miles"/>
    <x v="8"/>
    <s v="2026-08-05T20:05:20.000Z"/>
    <x v="9"/>
  </r>
  <r>
    <s v="E-20260808-3100"/>
    <s v="S-20260808-01"/>
    <x v="66"/>
    <n v="1"/>
    <m/>
    <m/>
    <n v="301"/>
    <n v="0.6"/>
    <s v="km"/>
    <m/>
    <m/>
    <m/>
    <m/>
    <m/>
    <s v="4.5 mph, 5% incline"/>
    <x v="8"/>
    <s v="2026-08-08T14:59:08.350Z"/>
    <x v="9"/>
  </r>
  <r>
    <s v="E-20260808-3101"/>
    <s v="S-20260808-01"/>
    <x v="67"/>
    <n v="1"/>
    <n v="0"/>
    <n v="15"/>
    <m/>
    <m/>
    <m/>
    <m/>
    <m/>
    <m/>
    <m/>
    <s v="2026-08-08T15:01:43.774Z"/>
    <s v="Red"/>
    <x v="8"/>
    <s v="2026-08-08T15:01:44.310Z"/>
    <x v="5"/>
  </r>
  <r>
    <s v="E-20260808-3102"/>
    <s v="S-20260808-01"/>
    <x v="56"/>
    <n v="1"/>
    <n v="0"/>
    <n v="12"/>
    <m/>
    <m/>
    <m/>
    <m/>
    <m/>
    <m/>
    <m/>
    <s v="2026-08-08T15:01:43.774Z"/>
    <m/>
    <x v="8"/>
    <s v="2026-08-08T15:01:46.030Z"/>
    <x v="5"/>
  </r>
  <r>
    <s v="E-20260808-3103"/>
    <s v="S-20260808-01"/>
    <x v="52"/>
    <n v="1"/>
    <n v="0"/>
    <n v="8"/>
    <m/>
    <m/>
    <m/>
    <m/>
    <m/>
    <m/>
    <m/>
    <s v="2026-08-08T15:01:43.774Z"/>
    <m/>
    <x v="8"/>
    <s v="2026-08-08T15:01:48.038Z"/>
    <x v="5"/>
  </r>
  <r>
    <s v="E-20260808-3104"/>
    <s v="S-20260808-01"/>
    <x v="85"/>
    <n v="1"/>
    <n v="0"/>
    <n v="10"/>
    <m/>
    <m/>
    <m/>
    <m/>
    <m/>
    <m/>
    <m/>
    <s v="2026-08-08T15:01:43.774Z"/>
    <m/>
    <x v="8"/>
    <s v="2026-08-08T15:02:39.062Z"/>
    <x v="5"/>
  </r>
  <r>
    <s v="E-20260808-3105"/>
    <s v="S-20260808-01"/>
    <x v="50"/>
    <n v="1"/>
    <n v="0"/>
    <n v="10"/>
    <m/>
    <m/>
    <m/>
    <m/>
    <m/>
    <m/>
    <m/>
    <s v="2026-08-08T15:01:43.774Z"/>
    <m/>
    <x v="8"/>
    <s v="2026-08-08T15:03:08.497Z"/>
    <x v="3"/>
  </r>
  <r>
    <s v="E-20260808-3106"/>
    <s v="S-20260808-01"/>
    <x v="67"/>
    <n v="2"/>
    <n v="0"/>
    <n v="15"/>
    <m/>
    <m/>
    <m/>
    <m/>
    <m/>
    <m/>
    <m/>
    <s v="2026-08-08T15:07:07.889Z"/>
    <s v="Red"/>
    <x v="8"/>
    <s v="2026-08-08T15:07:10.232Z"/>
    <x v="5"/>
  </r>
  <r>
    <s v="E-20260808-3107"/>
    <s v="S-20260808-01"/>
    <x v="56"/>
    <n v="2"/>
    <n v="0"/>
    <n v="12"/>
    <m/>
    <m/>
    <m/>
    <m/>
    <m/>
    <m/>
    <m/>
    <s v="2026-08-08T15:07:07.889Z"/>
    <m/>
    <x v="8"/>
    <s v="2026-08-08T15:07:11.688Z"/>
    <x v="5"/>
  </r>
  <r>
    <s v="E-20260808-3108"/>
    <s v="S-20260808-01"/>
    <x v="52"/>
    <n v="2"/>
    <n v="0"/>
    <n v="8"/>
    <m/>
    <m/>
    <m/>
    <m/>
    <m/>
    <m/>
    <m/>
    <s v="2026-08-08T15:07:07.889Z"/>
    <m/>
    <x v="8"/>
    <s v="2026-08-08T15:07:14.102Z"/>
    <x v="5"/>
  </r>
  <r>
    <s v="E-20260808-3109"/>
    <s v="S-20260808-01"/>
    <x v="85"/>
    <n v="2"/>
    <n v="0"/>
    <n v="10"/>
    <m/>
    <m/>
    <m/>
    <m/>
    <m/>
    <m/>
    <m/>
    <s v="2026-08-08T15:07:07.889Z"/>
    <m/>
    <x v="8"/>
    <s v="2026-08-08T15:07:15.972Z"/>
    <x v="5"/>
  </r>
  <r>
    <s v="E-20260808-3110"/>
    <s v="S-20260808-01"/>
    <x v="50"/>
    <n v="2"/>
    <n v="0"/>
    <n v="10"/>
    <m/>
    <m/>
    <m/>
    <m/>
    <m/>
    <m/>
    <m/>
    <s v="2026-08-08T15:07:07.889Z"/>
    <m/>
    <x v="8"/>
    <s v="2026-08-08T15:07:17.535Z"/>
    <x v="3"/>
  </r>
  <r>
    <s v="E-20260808-3111"/>
    <s v="S-20260808-01"/>
    <x v="0"/>
    <n v="1"/>
    <n v="150"/>
    <m/>
    <n v="79.800000000000011"/>
    <m/>
    <m/>
    <m/>
    <m/>
    <m/>
    <m/>
    <m/>
    <s v="Planet Fitness; 80/60=1.333"/>
    <x v="8"/>
    <s v="2026-08-08T15:11:45.884Z"/>
    <x v="0"/>
  </r>
  <r>
    <s v="E-20260808-3112"/>
    <s v="S-20260808-01"/>
    <x v="0"/>
    <n v="2"/>
    <n v="150"/>
    <m/>
    <n v="64.800000000000011"/>
    <m/>
    <m/>
    <m/>
    <m/>
    <m/>
    <m/>
    <m/>
    <s v="65/60=1.0833"/>
    <x v="8"/>
    <s v="2026-08-08T15:15:15.693Z"/>
    <x v="0"/>
  </r>
  <r>
    <s v="E-20260808-3113"/>
    <s v="S-20260808-01"/>
    <x v="0"/>
    <n v="3"/>
    <n v="150"/>
    <m/>
    <n v="60"/>
    <m/>
    <m/>
    <m/>
    <m/>
    <m/>
    <m/>
    <m/>
    <m/>
    <x v="8"/>
    <s v="2026-08-08T15:18:30.655Z"/>
    <x v="0"/>
  </r>
  <r>
    <s v="E-20260808-3114"/>
    <s v="S-20260808-01"/>
    <x v="0"/>
    <n v="4"/>
    <n v="150"/>
    <m/>
    <n v="55.2"/>
    <m/>
    <m/>
    <m/>
    <m/>
    <m/>
    <m/>
    <m/>
    <s v="55/60=0.917"/>
    <x v="8"/>
    <s v="2026-08-08T15:21:49.701Z"/>
    <x v="0"/>
  </r>
  <r>
    <s v="E-20260808-3115"/>
    <s v="S-20260808-01"/>
    <x v="98"/>
    <n v="1"/>
    <n v="190"/>
    <n v="10"/>
    <m/>
    <m/>
    <m/>
    <n v="2"/>
    <n v="1"/>
    <n v="3"/>
    <s v="1-2"/>
    <m/>
    <s v="Planet Fitness new machine; matrix ultra diverging seated row machine; seat at 3: chest pad at 9; tempo 2-1-3; RIR 1-2"/>
    <x v="8"/>
    <s v="2026-08-08T15:27:55.920Z"/>
    <x v="1"/>
  </r>
  <r>
    <s v="E-20260808-3116"/>
    <s v="S-20260808-01"/>
    <x v="98"/>
    <n v="2"/>
    <n v="200"/>
    <n v="10"/>
    <m/>
    <m/>
    <m/>
    <n v="2"/>
    <n v="1"/>
    <n v="3"/>
    <s v="1-2"/>
    <m/>
    <s v="Tempo 2-1-3; RIR 1-2;"/>
    <x v="8"/>
    <s v="2026-08-08T15:30:31.920Z"/>
    <x v="1"/>
  </r>
  <r>
    <s v="E-20260808-3117"/>
    <s v="S-20260808-01"/>
    <x v="98"/>
    <n v="3"/>
    <n v="205"/>
    <n v="7"/>
    <m/>
    <m/>
    <m/>
    <n v="2"/>
    <n v="1"/>
    <n v="3"/>
    <s v="1-2"/>
    <m/>
    <s v="Tempo 2-1-3; RIR 1-2;"/>
    <x v="8"/>
    <s v="2026-08-08T15:32:52.263Z"/>
    <x v="1"/>
  </r>
  <r>
    <s v="E-20260808-3118"/>
    <s v="S-20260808-01"/>
    <x v="98"/>
    <n v="4"/>
    <n v="207.5"/>
    <n v="7"/>
    <m/>
    <m/>
    <m/>
    <n v="2"/>
    <n v="1"/>
    <n v="3"/>
    <s v="1"/>
    <m/>
    <s v="Tempo 2-1-3; RIR 1;"/>
    <x v="8"/>
    <s v="2026-08-08T15:36:09.410Z"/>
    <x v="1"/>
  </r>
  <r>
    <s v="E-20260808-3119"/>
    <s v="S-20260808-01"/>
    <x v="27"/>
    <n v="1"/>
    <n v="80"/>
    <n v="10"/>
    <m/>
    <m/>
    <m/>
    <n v="2"/>
    <n v="1"/>
    <n v="3"/>
    <s v="1-2"/>
    <m/>
    <s v="Tempo 2-1-3; RIR 1-2"/>
    <x v="8"/>
    <s v="2026-08-08T15:39:30.903Z"/>
    <x v="1"/>
  </r>
  <r>
    <s v="E-20260808-3120"/>
    <s v="S-20260808-01"/>
    <x v="27"/>
    <n v="2"/>
    <n v="80"/>
    <n v="9"/>
    <m/>
    <m/>
    <m/>
    <n v="2"/>
    <n v="1"/>
    <n v="3"/>
    <s v="1-2"/>
    <m/>
    <s v="Tempo 2-1-3; RIR 1-2; grip rolling to tips at 8-9 both sides"/>
    <x v="8"/>
    <s v="2026-08-08T15:42:40.428Z"/>
    <x v="1"/>
  </r>
  <r>
    <s v="E-20260808-3121"/>
    <s v="S-20260808-01"/>
    <x v="27"/>
    <n v="3"/>
    <n v="80"/>
    <n v="8"/>
    <m/>
    <m/>
    <m/>
    <n v="2"/>
    <n v="1"/>
    <n v="3"/>
    <s v="1"/>
    <m/>
    <s v="Tempo 2-1-3; RIR 1; grip rolling to tips at 8 both sides"/>
    <x v="8"/>
    <s v="2026-08-08T15:45:39.239Z"/>
    <x v="1"/>
  </r>
  <r>
    <s v="E-20260808-3122"/>
    <s v="S-20260808-01"/>
    <x v="97"/>
    <n v="1"/>
    <n v="45"/>
    <n v="12"/>
    <m/>
    <m/>
    <m/>
    <n v="2"/>
    <n v="1"/>
    <n v="3"/>
    <s v="2"/>
    <m/>
    <s v="Matrix functional trainer cable stack; pulley at floor; half kneeling; tempo 2-1-3; RIR 2"/>
    <x v="8"/>
    <s v="2026-08-08T15:50:31.562Z"/>
    <x v="1"/>
  </r>
  <r>
    <s v="E-20260808-3123"/>
    <s v="S-20260808-01"/>
    <x v="97"/>
    <n v="2"/>
    <n v="50"/>
    <n v="12"/>
    <m/>
    <m/>
    <m/>
    <n v="2"/>
    <n v="1"/>
    <n v="3"/>
    <s v="2"/>
    <m/>
    <s v="Tempo 2-1-3; RIR 2"/>
    <x v="8"/>
    <s v="2026-08-08T15:53:40.688Z"/>
    <x v="1"/>
  </r>
  <r>
    <s v="E-20260808-3124"/>
    <s v="S-20260808-01"/>
    <x v="97"/>
    <n v="3"/>
    <n v="55"/>
    <n v="10"/>
    <m/>
    <m/>
    <m/>
    <n v="2"/>
    <n v="1"/>
    <n v="3"/>
    <s v="1-2:"/>
    <m/>
    <s v="Tempo 2-1-3; RIR 1-2: trap tried to engage towards end rep"/>
    <x v="8"/>
    <s v="2026-08-08T15:57:10.136Z"/>
    <x v="1"/>
  </r>
  <r>
    <s v="E-20260808-3125"/>
    <s v="S-20260808-01"/>
    <x v="31"/>
    <n v="1"/>
    <n v="30"/>
    <n v="9"/>
    <m/>
    <m/>
    <m/>
    <n v="2"/>
    <n v="1"/>
    <n v="3"/>
    <s v="1"/>
    <m/>
    <s v="Tempo 2-1-3; RIR 1"/>
    <x v="8"/>
    <s v="2026-08-08T16:00:25.373Z"/>
    <x v="2"/>
  </r>
  <r>
    <s v="E-20260808-3126"/>
    <s v="S-20260808-01"/>
    <x v="31"/>
    <n v="2"/>
    <n v="30"/>
    <n v="8"/>
    <m/>
    <m/>
    <m/>
    <n v="2"/>
    <n v="1"/>
    <n v="3"/>
    <s v="1"/>
    <m/>
    <s v="Tempo 2-1-3; RIR 1"/>
    <x v="8"/>
    <s v="2026-08-08T16:02:53.610Z"/>
    <x v="2"/>
  </r>
  <r>
    <s v="E-20260808-3127"/>
    <s v="S-20260808-01"/>
    <x v="31"/>
    <n v="3"/>
    <n v="30"/>
    <n v="7"/>
    <m/>
    <m/>
    <m/>
    <n v="2"/>
    <n v="1"/>
    <n v="3"/>
    <s v="1"/>
    <m/>
    <s v="Tempo 2-1-3; RIR 1"/>
    <x v="8"/>
    <s v="2026-08-08T16:05:59.127Z"/>
    <x v="2"/>
  </r>
  <r>
    <s v="E-20260808-3128"/>
    <s v="S-20260808-01"/>
    <x v="75"/>
    <n v="1"/>
    <n v="45"/>
    <n v="15"/>
    <m/>
    <m/>
    <m/>
    <n v="2"/>
    <n v="1"/>
    <n v="3"/>
    <s v="2"/>
    <m/>
    <s v="Tempo 2-1-3; RIR 2"/>
    <x v="8"/>
    <s v="2026-08-08T16:09:30.790Z"/>
    <x v="1"/>
  </r>
  <r>
    <s v="E-20260808-3129"/>
    <s v="S-20260808-01"/>
    <x v="75"/>
    <n v="2"/>
    <n v="50"/>
    <n v="14"/>
    <m/>
    <m/>
    <m/>
    <n v="2"/>
    <n v="1"/>
    <n v="3"/>
    <s v="2"/>
    <m/>
    <s v="Tempo 2-1-3; RIR 2"/>
    <x v="8"/>
    <s v="2026-08-08T16:11:53.374Z"/>
    <x v="1"/>
  </r>
  <r>
    <s v="E-20260808-3130"/>
    <s v="S-20260808-01"/>
    <x v="75"/>
    <n v="3"/>
    <n v="52.5"/>
    <n v="14"/>
    <m/>
    <m/>
    <m/>
    <n v="2"/>
    <n v="1"/>
    <n v="3"/>
    <s v="2"/>
    <m/>
    <s v="Tempo 2-1-3; RIR 2"/>
    <x v="8"/>
    <s v="2026-08-08T16:14:18.767Z"/>
    <x v="1"/>
  </r>
  <r>
    <s v="E-20260808-3131"/>
    <s v="S-20260808-01"/>
    <x v="99"/>
    <n v="1"/>
    <n v="10"/>
    <n v="12"/>
    <m/>
    <m/>
    <m/>
    <n v="2"/>
    <n v="1"/>
    <n v="2"/>
    <s v="2"/>
    <m/>
    <s v="No pad available for under elbow; tempo 2-1-2; RIR 2"/>
    <x v="8"/>
    <s v="2026-08-08T16:17:46.395Z"/>
    <x v="8"/>
  </r>
  <r>
    <s v="E-20260808-3132"/>
    <s v="S-20260808-01"/>
    <x v="99"/>
    <n v="2"/>
    <n v="12.5"/>
    <n v="12"/>
    <m/>
    <m/>
    <m/>
    <n v="2"/>
    <n v="1"/>
    <n v="2"/>
    <s v="2"/>
    <m/>
    <s v="No pad available for under elbow; tempo 2-1-2; RIR 2"/>
    <x v="8"/>
    <s v="2026-08-08T16:20:37.492Z"/>
    <x v="8"/>
  </r>
  <r>
    <s v="E-20260808-3133"/>
    <s v="S-20260808-01"/>
    <x v="61"/>
    <n v="1"/>
    <n v="0"/>
    <m/>
    <n v="45"/>
    <m/>
    <m/>
    <m/>
    <m/>
    <m/>
    <m/>
    <m/>
    <m/>
    <x v="8"/>
    <s v="2026-08-08T16:22:46.739Z"/>
    <x v="0"/>
  </r>
  <r>
    <s v="E-20260808-3134"/>
    <s v="S-20260808-01"/>
    <x v="61"/>
    <n v="2"/>
    <n v="0"/>
    <m/>
    <n v="34.799999999999997"/>
    <m/>
    <m/>
    <m/>
    <m/>
    <m/>
    <m/>
    <m/>
    <m/>
    <x v="8"/>
    <s v="2026-08-08T16:24:34.605Z"/>
    <x v="0"/>
  </r>
  <r>
    <s v="E-20260809-3135"/>
    <s v="S-20260809-01"/>
    <x v="66"/>
    <n v="1"/>
    <m/>
    <m/>
    <n v="300"/>
    <n v="0.61"/>
    <s v="km"/>
    <m/>
    <m/>
    <m/>
    <m/>
    <m/>
    <s v="4.6 mph, 5% incline "/>
    <x v="8"/>
    <s v="2026-08-09T14:52:13.658Z"/>
    <x v="9"/>
  </r>
  <r>
    <s v="E-20260809-3136"/>
    <s v="S-20260809-01"/>
    <x v="67"/>
    <n v="1"/>
    <n v="0"/>
    <n v="15"/>
    <m/>
    <m/>
    <m/>
    <m/>
    <m/>
    <m/>
    <m/>
    <s v="2026-08-09T14:56:02.458Z"/>
    <s v="Red band"/>
    <x v="8"/>
    <s v="2026-08-09T14:56:03.043Z"/>
    <x v="5"/>
  </r>
  <r>
    <s v="E-20260809-3137"/>
    <s v="S-20260809-01"/>
    <x v="56"/>
    <n v="1"/>
    <n v="0"/>
    <n v="12"/>
    <m/>
    <m/>
    <m/>
    <m/>
    <m/>
    <m/>
    <m/>
    <s v="2026-08-09T14:56:02.458Z"/>
    <s v="Red band"/>
    <x v="8"/>
    <s v="2026-08-09T14:56:06.763Z"/>
    <x v="5"/>
  </r>
  <r>
    <s v="E-20260809-3138"/>
    <s v="S-20260809-01"/>
    <x v="52"/>
    <n v="1"/>
    <n v="0"/>
    <n v="8"/>
    <m/>
    <m/>
    <m/>
    <m/>
    <m/>
    <m/>
    <m/>
    <s v="2026-08-09T14:56:02.458Z"/>
    <s v="Red band"/>
    <x v="8"/>
    <s v="2026-08-09T14:56:11.075Z"/>
    <x v="5"/>
  </r>
  <r>
    <s v="E-20260809-3139"/>
    <s v="S-20260809-01"/>
    <x v="50"/>
    <n v="1"/>
    <n v="0"/>
    <n v="8"/>
    <m/>
    <m/>
    <m/>
    <m/>
    <m/>
    <m/>
    <m/>
    <s v="2026-08-09T14:56:02.458Z"/>
    <m/>
    <x v="8"/>
    <s v="2026-08-09T14:56:13.636Z"/>
    <x v="3"/>
  </r>
  <r>
    <s v="E-20260809-3140"/>
    <s v="S-20260809-01"/>
    <x v="67"/>
    <n v="2"/>
    <n v="0"/>
    <n v="15"/>
    <m/>
    <m/>
    <m/>
    <m/>
    <m/>
    <m/>
    <m/>
    <s v="2026-08-09T14:59:55.909Z"/>
    <s v="Red band"/>
    <x v="8"/>
    <s v="2026-08-09T14:59:57.868Z"/>
    <x v="5"/>
  </r>
  <r>
    <s v="E-20260809-3141"/>
    <s v="S-20260809-01"/>
    <x v="56"/>
    <n v="2"/>
    <n v="0"/>
    <n v="12"/>
    <m/>
    <m/>
    <m/>
    <m/>
    <m/>
    <m/>
    <m/>
    <s v="2026-08-09T14:59:55.909Z"/>
    <s v="Red band"/>
    <x v="8"/>
    <s v="2026-08-09T15:00:00.013Z"/>
    <x v="5"/>
  </r>
  <r>
    <s v="E-20260809-3142"/>
    <s v="S-20260809-01"/>
    <x v="52"/>
    <n v="2"/>
    <n v="0"/>
    <n v="8"/>
    <m/>
    <m/>
    <m/>
    <m/>
    <m/>
    <m/>
    <m/>
    <s v="2026-08-09T14:59:55.909Z"/>
    <s v="Red band"/>
    <x v="8"/>
    <s v="2026-08-09T15:00:01.298Z"/>
    <x v="5"/>
  </r>
  <r>
    <s v="E-20260809-3143"/>
    <s v="S-20260809-01"/>
    <x v="50"/>
    <n v="2"/>
    <n v="0"/>
    <n v="8"/>
    <m/>
    <m/>
    <m/>
    <m/>
    <m/>
    <m/>
    <m/>
    <s v="2026-08-09T14:59:55.909Z"/>
    <m/>
    <x v="8"/>
    <s v="2026-08-09T15:00:02.703Z"/>
    <x v="3"/>
  </r>
  <r>
    <s v="E-20260809-3144"/>
    <s v="S-20260809-01"/>
    <x v="58"/>
    <n v="1"/>
    <n v="15"/>
    <n v="12"/>
    <m/>
    <m/>
    <m/>
    <m/>
    <m/>
    <m/>
    <m/>
    <m/>
    <m/>
    <x v="8"/>
    <s v="2026-08-09T15:02:12.162Z"/>
    <x v="3"/>
  </r>
  <r>
    <s v="E-20260809-3145"/>
    <s v="S-20260809-01"/>
    <x v="69"/>
    <n v="1"/>
    <n v="100"/>
    <n v="8"/>
    <m/>
    <m/>
    <m/>
    <n v="2"/>
    <n v="1"/>
    <n v="3"/>
    <s v="2"/>
    <m/>
    <s v="Warmup: tempo 2-1-3; RIR 2; right tight capsule throughout"/>
    <x v="8"/>
    <s v="2026-08-09T15:05:53.324Z"/>
    <x v="3"/>
  </r>
  <r>
    <s v="E-20260809-3146"/>
    <s v="S-20260809-01"/>
    <x v="69"/>
    <n v="2"/>
    <n v="120"/>
    <n v="6"/>
    <m/>
    <m/>
    <m/>
    <n v="2"/>
    <n v="1"/>
    <n v="3"/>
    <s v="2"/>
    <m/>
    <s v="Warmup: tempo 2-1-3; RIR 2; right tight capsule throughout; sensation runs down biceps (is this pointing to biceps tendon / tenodesis?)"/>
    <x v="8"/>
    <s v="2026-08-09T15:10:04.909Z"/>
    <x v="3"/>
  </r>
  <r>
    <s v="E-20260809-3147"/>
    <s v="S-20260809-01"/>
    <x v="69"/>
    <n v="3"/>
    <n v="140"/>
    <n v="8"/>
    <m/>
    <m/>
    <m/>
    <n v="2"/>
    <n v="1"/>
    <n v="3"/>
    <s v="2"/>
    <m/>
    <s v="Tempo 2-1-3; RIR 2; definitely running up biceps tendon. Actually gives me a little more confidence that it’s not feeling like anterior capsule. Is this risky?"/>
    <x v="8"/>
    <s v="2026-08-09T15:13:59.237Z"/>
    <x v="3"/>
  </r>
  <r>
    <s v="E-20260809-3148"/>
    <s v="S-20260809-01"/>
    <x v="69"/>
    <n v="4"/>
    <n v="150"/>
    <n v="6"/>
    <m/>
    <m/>
    <m/>
    <n v="2"/>
    <n v="1"/>
    <n v="3"/>
    <s v="1"/>
    <m/>
    <s v="Tempo 2-1-3; RIR 1"/>
    <x v="8"/>
    <s v="2026-08-09T15:17:11.903Z"/>
    <x v="3"/>
  </r>
  <r>
    <s v="E-20260809-3149"/>
    <s v="S-20260809-01"/>
    <x v="69"/>
    <n v="5"/>
    <n v="150"/>
    <n v="5.5"/>
    <m/>
    <m/>
    <m/>
    <n v="2"/>
    <n v="1"/>
    <n v="3"/>
    <s v="1"/>
    <m/>
    <s v="Tempo 2-1-3; RIR 1"/>
    <x v="8"/>
    <s v="2026-08-09T15:20:46.861Z"/>
    <x v="3"/>
  </r>
  <r>
    <s v="E-20260809-3150"/>
    <s v="S-20260809-01"/>
    <x v="100"/>
    <n v="1"/>
    <n v="50"/>
    <n v="10"/>
    <m/>
    <m/>
    <m/>
    <n v="2"/>
    <n v="1"/>
    <n v="3"/>
    <s v="3+"/>
    <m/>
    <s v="Neutral grip; Matrix Supine Press; staring resistance = 10 lbs; warmup with additional 25 lb plates; tempo 2-1-3; RIR 3+"/>
    <x v="8"/>
    <s v="2026-08-09T15:24:50.870Z"/>
    <x v="3"/>
  </r>
  <r>
    <s v="E-20260809-3151"/>
    <s v="S-20260809-01"/>
    <x v="100"/>
    <n v="2"/>
    <n v="90"/>
    <n v="10"/>
    <m/>
    <m/>
    <m/>
    <n v="2"/>
    <n v="1"/>
    <n v="3"/>
    <s v="2"/>
    <m/>
    <s v="Tempo 2-1-3; RIR 2; right biceps tendon feeling fatigue/aware on extension "/>
    <x v="8"/>
    <s v="2026-08-09T15:27:44.783Z"/>
    <x v="3"/>
  </r>
  <r>
    <s v="E-20260809-3152"/>
    <s v="S-20260809-01"/>
    <x v="100"/>
    <n v="3"/>
    <n v="90"/>
    <n v="10"/>
    <m/>
    <m/>
    <m/>
    <n v="2"/>
    <n v="1"/>
    <n v="3"/>
    <s v="2"/>
    <m/>
    <s v="Tempo 2-1-3; RIR 2; right biceps tendon feeling fatigue/aware on extension "/>
    <x v="8"/>
    <s v="2026-08-09T15:29:53.521Z"/>
    <x v="3"/>
  </r>
  <r>
    <s v="E-20260809-3153"/>
    <s v="S-20260809-01"/>
    <x v="100"/>
    <n v="4"/>
    <n v="100"/>
    <n v="10"/>
    <m/>
    <m/>
    <m/>
    <n v="2"/>
    <n v="1"/>
    <n v="3"/>
    <s v="1-2"/>
    <m/>
    <s v="Tempo 2-1-3; RIR 1-2"/>
    <x v="8"/>
    <s v="2026-08-09T15:33:09.313Z"/>
    <x v="3"/>
  </r>
  <r>
    <s v="E-20260809-3154"/>
    <s v="S-20260809-01"/>
    <x v="86"/>
    <n v="1"/>
    <n v="30"/>
    <n v="12"/>
    <m/>
    <m/>
    <m/>
    <n v="2"/>
    <n v="2"/>
    <n v="3"/>
    <s v="2"/>
    <m/>
    <s v="Tempo 2-2-3; RIR 2; squeezed!!!"/>
    <x v="8"/>
    <s v="2026-08-09T15:36:39.396Z"/>
    <x v="3"/>
  </r>
  <r>
    <s v="E-20260809-3155"/>
    <s v="S-20260809-01"/>
    <x v="86"/>
    <n v="2"/>
    <n v="40"/>
    <n v="12"/>
    <m/>
    <m/>
    <m/>
    <n v="2"/>
    <n v="2"/>
    <n v="3"/>
    <s v="2"/>
    <m/>
    <s v="Tempo 2-2-3; RIR 2; squeezed!!!"/>
    <x v="8"/>
    <s v="2026-08-09T15:39:55.893Z"/>
    <x v="3"/>
  </r>
  <r>
    <s v="E-20260809-3156"/>
    <s v="S-20260809-01"/>
    <x v="86"/>
    <n v="3"/>
    <n v="50"/>
    <n v="10"/>
    <m/>
    <m/>
    <m/>
    <n v="2"/>
    <n v="2"/>
    <n v="3"/>
    <s v="1"/>
    <m/>
    <s v="Tempo 2-2-3; RIR 1; squeezed!!!"/>
    <x v="8"/>
    <s v="2026-08-09T15:43:05.533Z"/>
    <x v="3"/>
  </r>
  <r>
    <s v="E-20260809-3157"/>
    <s v="S-20260809-01"/>
    <x v="87"/>
    <n v="1"/>
    <n v="50"/>
    <n v="12"/>
    <m/>
    <m/>
    <m/>
    <n v="2"/>
    <n v="1"/>
    <n v="3"/>
    <s v="1-2"/>
    <m/>
    <s v="Tempo 2-1-3; RIR 1-2; 25 lb DB per hand as it has been since we reintroduced overhead press. I’m not at 40 or 50 per hand yet"/>
    <x v="8"/>
    <s v="2026-08-09T15:48:38.044Z"/>
    <x v="3"/>
  </r>
  <r>
    <s v="E-20260809-3158"/>
    <s v="S-20260809-01"/>
    <x v="87"/>
    <n v="2"/>
    <n v="60"/>
    <n v="10"/>
    <m/>
    <m/>
    <m/>
    <n v="2"/>
    <n v="1"/>
    <n v="3"/>
    <s v="1-2"/>
    <m/>
    <s v="Tempo 2-1-3; RIR 1-2; 30 lb DB per hand"/>
    <x v="8"/>
    <s v="2026-08-09T15:51:04.376Z"/>
    <x v="3"/>
  </r>
  <r>
    <s v="E-20260809-3159"/>
    <s v="S-20260809-01"/>
    <x v="87"/>
    <n v="3"/>
    <n v="60"/>
    <n v="8"/>
    <m/>
    <m/>
    <m/>
    <n v="2"/>
    <n v="1"/>
    <n v="3"/>
    <s v="1-2"/>
    <m/>
    <s v="Tempo 2-1-3; RIR 1-2; 30 lb DB per hand"/>
    <x v="8"/>
    <s v="2026-08-09T15:53:40.017Z"/>
    <x v="3"/>
  </r>
  <r>
    <s v="E-20260809-3160"/>
    <s v="S-20260809-01"/>
    <x v="38"/>
    <n v="1"/>
    <n v="25"/>
    <n v="10"/>
    <m/>
    <m/>
    <m/>
    <n v="2"/>
    <n v="1"/>
    <n v="3"/>
    <s v="1"/>
    <m/>
    <s v="Tempo 2-1-3; RIR 1"/>
    <x v="8"/>
    <s v="2026-08-09T15:56:55.692Z"/>
    <x v="4"/>
  </r>
  <r>
    <s v="E-20260809-3161"/>
    <s v="S-20260809-01"/>
    <x v="38"/>
    <n v="2"/>
    <n v="25"/>
    <n v="9"/>
    <m/>
    <m/>
    <m/>
    <n v="2"/>
    <n v="1"/>
    <n v="3"/>
    <s v="1"/>
    <m/>
    <s v="Tempo 2-1-3; RIR 1 tap on 8"/>
    <x v="8"/>
    <s v="2026-08-09T15:59:45.957Z"/>
    <x v="4"/>
  </r>
  <r>
    <s v="E-20260809-3162"/>
    <s v="S-20260809-01"/>
    <x v="38"/>
    <n v="3"/>
    <n v="25"/>
    <n v="8"/>
    <m/>
    <m/>
    <m/>
    <n v="2"/>
    <n v="1"/>
    <n v="3"/>
    <s v="1"/>
    <m/>
    <s v="Tempo 2-1-3; RIR 1 tap on 7"/>
    <x v="8"/>
    <s v="2026-08-09T16:02:46.182Z"/>
    <x v="4"/>
  </r>
  <r>
    <s v="E-20260809-3163"/>
    <s v="S-20260809-01"/>
    <x v="80"/>
    <n v="1"/>
    <n v="80"/>
    <n v="8"/>
    <m/>
    <m/>
    <m/>
    <n v="3"/>
    <n v="1"/>
    <n v="2"/>
    <s v="1-2"/>
    <m/>
    <s v="Tempo 3-1-2; RIR 1-2"/>
    <x v="8"/>
    <s v="2026-08-09T16:06:20.079Z"/>
    <x v="4"/>
  </r>
  <r>
    <s v="E-20260809-3164"/>
    <s v="S-20260809-01"/>
    <x v="80"/>
    <n v="2"/>
    <n v="80"/>
    <n v="7"/>
    <m/>
    <m/>
    <m/>
    <n v="3"/>
    <n v="1"/>
    <n v="2"/>
    <s v="1-2"/>
    <m/>
    <s v="Tempo 3-1-2; RIR 1-2"/>
    <x v="8"/>
    <s v="2026-08-09T16:08:30.079Z"/>
    <x v="4"/>
  </r>
  <r>
    <s v="E-20260809-3165"/>
    <s v="S-20260809-01"/>
    <x v="80"/>
    <n v="3"/>
    <n v="80"/>
    <n v="5"/>
    <m/>
    <m/>
    <m/>
    <n v="3"/>
    <n v="1"/>
    <n v="2"/>
    <s v="1-2"/>
    <s v="2026-08-09T16:11:33.421Z"/>
    <s v="Tempo 3-1-2; RIR 1-2"/>
    <x v="8"/>
    <s v="2026-08-09T16:11:37.510Z"/>
    <x v="4"/>
  </r>
  <r>
    <s v="E-20260809-3166"/>
    <s v="S-20260809-01"/>
    <x v="80"/>
    <n v="4"/>
    <n v="70"/>
    <n v="2"/>
    <m/>
    <m/>
    <m/>
    <n v="3"/>
    <n v="1"/>
    <n v="2"/>
    <s v="1-2"/>
    <s v="2026-08-09T16:11:33.421Z"/>
    <s v="Tempo 3-1-2; RIR 1-2"/>
    <x v="8"/>
    <s v="2026-08-09T16:11:43.209Z"/>
    <x v="4"/>
  </r>
  <r>
    <s v="E-20260809-3167"/>
    <s v="S-20260809-01"/>
    <x v="71"/>
    <n v="1"/>
    <n v="15"/>
    <n v="12"/>
    <m/>
    <m/>
    <m/>
    <n v="2"/>
    <n v="1"/>
    <n v="2"/>
    <s v="1-2"/>
    <m/>
    <s v="Tempo 2-1-2; RIR 1-2"/>
    <x v="8"/>
    <s v="2026-08-09T16:15:21.253Z"/>
    <x v="3"/>
  </r>
  <r>
    <s v="E-20260809-3168"/>
    <s v="S-20260809-01"/>
    <x v="71"/>
    <n v="2"/>
    <n v="15"/>
    <n v="12"/>
    <m/>
    <m/>
    <m/>
    <n v="2"/>
    <n v="1"/>
    <n v="2"/>
    <s v="1-2"/>
    <m/>
    <s v="Tempo 2-1-2; RIR 1-2"/>
    <x v="8"/>
    <s v="2026-08-09T16:18:42.293Z"/>
    <x v="3"/>
  </r>
  <r>
    <s v="E-20260809-3169"/>
    <s v="S-20260809-01"/>
    <x v="71"/>
    <n v="3"/>
    <n v="17.5"/>
    <n v="10"/>
    <m/>
    <m/>
    <m/>
    <n v="2"/>
    <n v="1"/>
    <n v="2"/>
    <s v="0-1"/>
    <m/>
    <s v="Tempo 2-1-2; RIR 0-1"/>
    <x v="8"/>
    <s v="2026-08-09T16:22:07.544Z"/>
    <x v="3"/>
  </r>
  <r>
    <s v="E-20260809-3170"/>
    <s v="S-20260809-01"/>
    <x v="99"/>
    <n v="1"/>
    <n v="12.5"/>
    <n v="15"/>
    <m/>
    <m/>
    <m/>
    <n v="2"/>
    <n v="1"/>
    <n v="2"/>
    <s v="2"/>
    <m/>
    <s v="Tempo 2-1-2; RIR 2"/>
    <x v="8"/>
    <s v="2026-08-09T16:24:53.514Z"/>
    <x v="8"/>
  </r>
  <r>
    <s v="E-20260809-3171"/>
    <s v="S-20260809-01"/>
    <x v="99"/>
    <n v="2"/>
    <n v="12.5"/>
    <n v="15"/>
    <m/>
    <m/>
    <m/>
    <n v="2"/>
    <n v="1"/>
    <n v="2"/>
    <s v="2"/>
    <m/>
    <s v="Tempo 2-1-2; RIR 2; 5 lb plate between elbow and body"/>
    <x v="8"/>
    <s v="2026-08-09T16:28:10.395Z"/>
    <x v="8"/>
  </r>
  <r>
    <s v="E-20260809-3172"/>
    <s v="S-20260809-01"/>
    <x v="99"/>
    <n v="3"/>
    <n v="12.5"/>
    <n v="15"/>
    <m/>
    <m/>
    <m/>
    <n v="2"/>
    <n v="1"/>
    <n v="2"/>
    <s v="2"/>
    <m/>
    <s v="Tempo 2-1-2; RIR 2; 5 lb plate between elbow and body"/>
    <x v="8"/>
    <s v="2026-08-09T16:31:17.438Z"/>
    <x v="8"/>
  </r>
  <r>
    <s v="E-20260809-3173"/>
    <s v="S-20260809-01"/>
    <x v="61"/>
    <n v="1"/>
    <n v="0"/>
    <m/>
    <n v="60"/>
    <m/>
    <m/>
    <m/>
    <m/>
    <m/>
    <m/>
    <m/>
    <m/>
    <x v="8"/>
    <s v="2026-08-09T16:33:47.524Z"/>
    <x v="0"/>
  </r>
  <r>
    <s v="E-20260809-3174"/>
    <s v="S-20260809-01"/>
    <x v="61"/>
    <n v="2"/>
    <n v="0"/>
    <m/>
    <n v="45"/>
    <m/>
    <m/>
    <m/>
    <m/>
    <m/>
    <m/>
    <m/>
    <m/>
    <x v="8"/>
    <s v="2026-08-09T16:35:56.331Z"/>
    <x v="0"/>
  </r>
  <r>
    <s v="E-20260810-3175"/>
    <s v="S-20260810-01"/>
    <x v="66"/>
    <n v="1"/>
    <m/>
    <m/>
    <n v="302"/>
    <n v="0.61"/>
    <s v="km"/>
    <m/>
    <m/>
    <m/>
    <m/>
    <m/>
    <s v="4.6 mph, 5% incline "/>
    <x v="8"/>
    <s v="2026-08-10T19:29:32.907Z"/>
    <x v="9"/>
  </r>
  <r>
    <s v="E-20260810-3176"/>
    <s v="S-20260810-01"/>
    <x v="88"/>
    <n v="1"/>
    <n v="0"/>
    <n v="10"/>
    <m/>
    <m/>
    <m/>
    <m/>
    <m/>
    <m/>
    <m/>
    <s v="2026-08-10T19:30:32.953Z"/>
    <m/>
    <x v="8"/>
    <s v="2026-08-10T19:30:34.944Z"/>
    <x v="7"/>
  </r>
  <r>
    <s v="E-20260810-3177"/>
    <s v="S-20260810-01"/>
    <x v="89"/>
    <n v="1"/>
    <n v="0"/>
    <n v="10"/>
    <m/>
    <m/>
    <m/>
    <m/>
    <m/>
    <m/>
    <m/>
    <s v="2026-08-10T19:30:32.953Z"/>
    <m/>
    <x v="8"/>
    <s v="2026-08-10T19:31:20.817Z"/>
    <x v="5"/>
  </r>
  <r>
    <s v="E-20260810-3178"/>
    <s v="S-20260810-01"/>
    <x v="60"/>
    <n v="1"/>
    <n v="0"/>
    <n v="10"/>
    <m/>
    <m/>
    <m/>
    <m/>
    <m/>
    <m/>
    <m/>
    <s v="2026-08-10T19:30:32.953Z"/>
    <m/>
    <x v="8"/>
    <s v="2026-08-10T19:32:04.904Z"/>
    <x v="7"/>
  </r>
  <r>
    <s v="E-20260810-3179"/>
    <s v="S-20260810-01"/>
    <x v="39"/>
    <n v="1"/>
    <n v="0"/>
    <m/>
    <n v="8"/>
    <m/>
    <m/>
    <m/>
    <m/>
    <m/>
    <m/>
    <s v="2026-08-10T19:30:32.953Z"/>
    <m/>
    <x v="8"/>
    <s v="2026-08-10T19:32:55.084Z"/>
    <x v="7"/>
  </r>
  <r>
    <s v="E-20260810-3180"/>
    <s v="S-20260810-01"/>
    <x v="47"/>
    <n v="1"/>
    <n v="0"/>
    <n v="12"/>
    <m/>
    <m/>
    <m/>
    <m/>
    <m/>
    <m/>
    <m/>
    <m/>
    <m/>
    <x v="8"/>
    <s v="2026-08-10T19:33:27.413Z"/>
    <x v="7"/>
  </r>
  <r>
    <s v="E-20260810-3181"/>
    <s v="S-20260810-01"/>
    <x v="88"/>
    <n v="2"/>
    <n v="0"/>
    <n v="10"/>
    <m/>
    <m/>
    <m/>
    <m/>
    <m/>
    <m/>
    <m/>
    <s v="2026-08-10T19:36:47.557Z"/>
    <m/>
    <x v="8"/>
    <s v="2026-08-10T19:36:48.227Z"/>
    <x v="7"/>
  </r>
  <r>
    <s v="E-20260810-3182"/>
    <s v="S-20260810-01"/>
    <x v="89"/>
    <n v="2"/>
    <n v="0"/>
    <n v="10"/>
    <m/>
    <m/>
    <m/>
    <m/>
    <m/>
    <m/>
    <m/>
    <s v="2026-08-10T19:36:47.557Z"/>
    <m/>
    <x v="8"/>
    <s v="2026-08-10T19:36:49.850Z"/>
    <x v="5"/>
  </r>
  <r>
    <s v="E-20260810-3183"/>
    <s v="S-20260810-01"/>
    <x v="60"/>
    <n v="2"/>
    <n v="0"/>
    <n v="10"/>
    <m/>
    <m/>
    <m/>
    <m/>
    <m/>
    <m/>
    <m/>
    <s v="2026-08-10T19:36:47.557Z"/>
    <m/>
    <x v="8"/>
    <s v="2026-08-10T19:36:51.445Z"/>
    <x v="7"/>
  </r>
  <r>
    <s v="E-20260810-3184"/>
    <s v="S-20260810-01"/>
    <x v="39"/>
    <n v="2"/>
    <n v="0"/>
    <m/>
    <n v="8"/>
    <m/>
    <m/>
    <m/>
    <m/>
    <m/>
    <m/>
    <s v="2026-08-10T19:36:47.557Z"/>
    <m/>
    <x v="8"/>
    <s v="2026-08-10T19:36:53.034Z"/>
    <x v="7"/>
  </r>
  <r>
    <s v="E-20260810-3185"/>
    <s v="S-20260810-01"/>
    <x v="47"/>
    <n v="2"/>
    <n v="0"/>
    <n v="12"/>
    <m/>
    <m/>
    <m/>
    <m/>
    <m/>
    <m/>
    <m/>
    <s v="2026-08-10T19:36:47.557Z"/>
    <m/>
    <x v="8"/>
    <s v="2026-08-10T19:36:54.502Z"/>
    <x v="7"/>
  </r>
  <r>
    <s v="E-20260810-3186"/>
    <s v="S-20260810-01"/>
    <x v="81"/>
    <n v="1"/>
    <n v="75"/>
    <n v="10"/>
    <m/>
    <m/>
    <m/>
    <n v="2"/>
    <n v="1"/>
    <n v="3"/>
    <s v="2"/>
    <m/>
    <s v="Tempo 2-1-3; RIR 2"/>
    <x v="8"/>
    <s v="2026-08-10T19:40:05.345Z"/>
    <x v="7"/>
  </r>
  <r>
    <s v="E-20260810-3187"/>
    <s v="S-20260810-01"/>
    <x v="81"/>
    <n v="2"/>
    <n v="75"/>
    <n v="10"/>
    <m/>
    <m/>
    <m/>
    <n v="2"/>
    <n v="1"/>
    <n v="3"/>
    <s v="2"/>
    <m/>
    <s v="Tempo 2-1-3; RIR 2"/>
    <x v="8"/>
    <s v="2026-08-10T19:42:45.032Z"/>
    <x v="7"/>
  </r>
  <r>
    <s v="E-20260810-3188"/>
    <s v="S-20260810-01"/>
    <x v="81"/>
    <n v="3"/>
    <n v="75"/>
    <n v="10"/>
    <m/>
    <m/>
    <m/>
    <n v="2"/>
    <n v="1"/>
    <n v="3"/>
    <s v="2"/>
    <m/>
    <s v="Tempo 2-1-3; RIR 2"/>
    <x v="8"/>
    <s v="2026-08-10T19:46:08.037Z"/>
    <x v="7"/>
  </r>
  <r>
    <s v="E-20260810-3189"/>
    <s v="S-20260810-01"/>
    <x v="81"/>
    <n v="4"/>
    <n v="75"/>
    <n v="10"/>
    <m/>
    <m/>
    <m/>
    <n v="2"/>
    <n v="1"/>
    <n v="3"/>
    <s v="2"/>
    <m/>
    <s v="Tempo 2-1-3; RIR 2"/>
    <x v="8"/>
    <s v="2026-08-10T19:49:44.782Z"/>
    <x v="7"/>
  </r>
  <r>
    <s v="E-20260810-3190"/>
    <s v="S-20260810-01"/>
    <x v="34"/>
    <n v="1"/>
    <n v="150"/>
    <n v="10"/>
    <m/>
    <m/>
    <m/>
    <n v="2"/>
    <n v="1"/>
    <n v="3"/>
    <s v="2+"/>
    <m/>
    <s v="Tempo 2-1-3; RIR 2+"/>
    <x v="8"/>
    <s v="2026-08-10T19:52:27.332Z"/>
    <x v="7"/>
  </r>
  <r>
    <s v="E-20260810-3191"/>
    <s v="S-20260810-01"/>
    <x v="34"/>
    <n v="2"/>
    <n v="150"/>
    <n v="10"/>
    <m/>
    <m/>
    <m/>
    <n v="2"/>
    <n v="1"/>
    <n v="3"/>
    <s v="2"/>
    <m/>
    <s v="Tempo 2-1-3; RIR 2"/>
    <x v="8"/>
    <s v="2026-08-10T19:55:39.465Z"/>
    <x v="7"/>
  </r>
  <r>
    <s v="E-20260810-3192"/>
    <s v="S-20260810-01"/>
    <x v="34"/>
    <n v="3"/>
    <n v="150"/>
    <n v="10"/>
    <m/>
    <m/>
    <m/>
    <n v="2"/>
    <n v="1"/>
    <n v="3"/>
    <s v="2"/>
    <m/>
    <s v="Tempo 2-1-3; RIR 2"/>
    <x v="8"/>
    <s v="2026-08-10T19:59:12.660Z"/>
    <x v="7"/>
  </r>
  <r>
    <s v="E-20260810-3193"/>
    <s v="S-20260810-01"/>
    <x v="34"/>
    <n v="4"/>
    <n v="150"/>
    <n v="10"/>
    <m/>
    <m/>
    <m/>
    <n v="2"/>
    <n v="1"/>
    <n v="3"/>
    <s v="1-2"/>
    <m/>
    <s v="Tempo 2-1-3; RIR 1-2"/>
    <x v="8"/>
    <s v="2026-08-10T20:02:43.177Z"/>
    <x v="7"/>
  </r>
  <r>
    <s v="E-20260810-3194"/>
    <s v="S-20260810-01"/>
    <x v="46"/>
    <n v="1"/>
    <n v="50"/>
    <n v="8"/>
    <m/>
    <m/>
    <m/>
    <n v="3"/>
    <n v="1"/>
    <n v="2"/>
    <s v="2"/>
    <m/>
    <s v="Tempo 3-1-2; RIR 2; 40 lb db on contralateral, 10lb on ipsilateral"/>
    <x v="8"/>
    <s v="2026-08-10T20:07:29.323Z"/>
    <x v="7"/>
  </r>
  <r>
    <s v="E-20260810-3195"/>
    <s v="S-20260810-01"/>
    <x v="46"/>
    <n v="2"/>
    <n v="50"/>
    <n v="8"/>
    <m/>
    <m/>
    <m/>
    <n v="3"/>
    <n v="1"/>
    <n v="2"/>
    <s v="2"/>
    <m/>
    <s v="Tempo 3-1-2; RIR 2; 40 lb db on contralateral, 10lb on ipsilateral"/>
    <x v="8"/>
    <s v="2026-08-10T20:10:39.657Z"/>
    <x v="7"/>
  </r>
  <r>
    <s v="E-20260810-3196"/>
    <s v="S-20260810-01"/>
    <x v="46"/>
    <n v="3"/>
    <n v="55"/>
    <n v="8"/>
    <m/>
    <m/>
    <m/>
    <n v="3"/>
    <n v="1"/>
    <n v="2"/>
    <s v="2"/>
    <m/>
    <s v="Tempo 3-1-2; RIR 2; 40 lb db on contralateral, 15 lb on ipsilateral"/>
    <x v="8"/>
    <s v="2026-08-10T20:14:15.855Z"/>
    <x v="7"/>
  </r>
  <r>
    <s v="E-20260810-3197"/>
    <s v="S-20260810-01"/>
    <x v="0"/>
    <n v="1"/>
    <n v="150"/>
    <m/>
    <n v="60"/>
    <m/>
    <m/>
    <m/>
    <m/>
    <m/>
    <m/>
    <m/>
    <m/>
    <x v="8"/>
    <s v="2026-08-10T20:20:01.343Z"/>
    <x v="0"/>
  </r>
  <r>
    <s v="E-20260810-3198"/>
    <s v="S-20260810-01"/>
    <x v="0"/>
    <n v="2"/>
    <n v="150"/>
    <m/>
    <n v="60"/>
    <m/>
    <m/>
    <m/>
    <m/>
    <m/>
    <m/>
    <m/>
    <m/>
    <x v="8"/>
    <s v="2026-08-10T20:23:02.334Z"/>
    <x v="0"/>
  </r>
  <r>
    <s v="E-20260810-3199"/>
    <s v="S-20260810-01"/>
    <x v="0"/>
    <n v="3"/>
    <n v="150"/>
    <m/>
    <n v="45"/>
    <m/>
    <m/>
    <m/>
    <m/>
    <m/>
    <m/>
    <m/>
    <m/>
    <x v="8"/>
    <s v="2026-08-10T20:25:50.095Z"/>
    <x v="0"/>
  </r>
  <r>
    <s v="E-20260810-3200"/>
    <s v="S-20260810-01"/>
    <x v="101"/>
    <n v="1"/>
    <n v="120"/>
    <n v="15"/>
    <m/>
    <m/>
    <m/>
    <n v="2"/>
    <n v="1"/>
    <n v="3"/>
    <s v="2+"/>
    <m/>
    <s v="Matrix calf extension (Ultra calf extension); tempo 2-1-3; RIR 2+"/>
    <x v="8"/>
    <s v="2026-08-10T20:30:35.170Z"/>
    <x v="7"/>
  </r>
  <r>
    <s v="E-20260810-3201"/>
    <s v="S-20260810-01"/>
    <x v="101"/>
    <n v="2"/>
    <n v="130"/>
    <n v="15"/>
    <m/>
    <m/>
    <m/>
    <n v="2"/>
    <n v="1"/>
    <n v="3"/>
    <s v="2+"/>
    <m/>
    <s v="Matrix calf extension (Ultra calf extension); tempo 2-1-3; RIR 2+"/>
    <x v="8"/>
    <s v="2026-08-10T20:32:46.876Z"/>
    <x v="7"/>
  </r>
  <r>
    <s v="E-20260810-3202"/>
    <s v="S-20260810-01"/>
    <x v="101"/>
    <n v="3"/>
    <n v="135"/>
    <n v="13"/>
    <m/>
    <m/>
    <m/>
    <n v="2"/>
    <n v="1"/>
    <n v="3"/>
    <s v="1-2"/>
    <m/>
    <s v="Matrix calf extension (Ultra calf extension); tempo 2-1-3; RIR 1-2"/>
    <x v="8"/>
    <s v="2026-08-10T20:35:37.197Z"/>
    <x v="7"/>
  </r>
  <r>
    <s v="E-20260810-3203"/>
    <s v="S-20260810-01"/>
    <x v="99"/>
    <n v="1"/>
    <n v="10"/>
    <n v="12"/>
    <m/>
    <m/>
    <m/>
    <n v="2"/>
    <n v="1"/>
    <n v="2"/>
    <s v="2"/>
    <m/>
    <s v="Tempo 2-1-2; RIR 2"/>
    <x v="8"/>
    <s v="2026-08-10T20:39:18.024Z"/>
    <x v="8"/>
  </r>
  <r>
    <s v="E-20260810-3204"/>
    <s v="S-20260810-01"/>
    <x v="99"/>
    <n v="2"/>
    <n v="12.5"/>
    <n v="12"/>
    <m/>
    <m/>
    <m/>
    <n v="2"/>
    <n v="1"/>
    <n v="2"/>
    <s v="2"/>
    <m/>
    <s v="Tempo 2-1-2; RIR 2"/>
    <x v="8"/>
    <s v="2026-08-10T20:41:50.667Z"/>
    <x v="8"/>
  </r>
  <r>
    <s v="E-20260810-3205"/>
    <s v="S-20260810-01"/>
    <x v="61"/>
    <n v="1"/>
    <n v="0"/>
    <m/>
    <n v="60"/>
    <m/>
    <m/>
    <m/>
    <m/>
    <m/>
    <m/>
    <m/>
    <m/>
    <x v="8"/>
    <s v="2026-08-10T20:47:59.253Z"/>
    <x v="0"/>
  </r>
  <r>
    <s v="E-20260810-3206"/>
    <s v="S-20260810-01"/>
    <x v="61"/>
    <n v="2"/>
    <n v="0"/>
    <m/>
    <n v="43.199999999999996"/>
    <m/>
    <m/>
    <m/>
    <m/>
    <m/>
    <m/>
    <m/>
    <s v="43/60=0.717"/>
    <x v="8"/>
    <s v="2026-08-10T20:50:12.396Z"/>
    <x v="0"/>
  </r>
  <r>
    <s v="E-20260810-3207"/>
    <s v="S-20260810-01"/>
    <x v="32"/>
    <n v="1"/>
    <m/>
    <m/>
    <n v="20"/>
    <n v="0.1"/>
    <s v="km"/>
    <m/>
    <m/>
    <m/>
    <m/>
    <s v="2026-08-10T21:01:40.675Z"/>
    <m/>
    <x v="8"/>
    <s v="2026-08-10T21:01:44.508Z"/>
    <x v="1"/>
  </r>
  <r>
    <s v="E-20260810-3208"/>
    <s v="S-20260810-01"/>
    <x v="32"/>
    <n v="2"/>
    <m/>
    <m/>
    <n v="40"/>
    <n v="0.15"/>
    <s v="km"/>
    <m/>
    <m/>
    <m/>
    <m/>
    <s v="2026-08-10T21:01:40.675Z"/>
    <s v="150/1000=0.15"/>
    <x v="8"/>
    <s v="2026-08-10T21:01:57.432Z"/>
    <x v="1"/>
  </r>
  <r>
    <s v="E-20260810-3209"/>
    <s v="S-20260810-01"/>
    <x v="32"/>
    <n v="3"/>
    <m/>
    <m/>
    <n v="20"/>
    <n v="0.1"/>
    <s v="km"/>
    <m/>
    <m/>
    <m/>
    <m/>
    <s v="2026-08-10T21:02:03.437Z"/>
    <m/>
    <x v="8"/>
    <s v="2026-08-10T21:02:06.132Z"/>
    <x v="1"/>
  </r>
  <r>
    <s v="E-20260810-3210"/>
    <s v="S-20260810-01"/>
    <x v="32"/>
    <n v="4"/>
    <m/>
    <m/>
    <n v="40"/>
    <n v="0.15"/>
    <s v="km"/>
    <m/>
    <m/>
    <m/>
    <m/>
    <s v="2026-08-10T21:02:03.437Z"/>
    <m/>
    <x v="8"/>
    <s v="2026-08-10T21:02:09.813Z"/>
    <x v="1"/>
  </r>
  <r>
    <s v="E-20260810-3211"/>
    <s v="S-20260810-01"/>
    <x v="32"/>
    <n v="5"/>
    <m/>
    <m/>
    <n v="20"/>
    <n v="0.1"/>
    <s v="km"/>
    <m/>
    <m/>
    <m/>
    <m/>
    <s v="2026-08-10T21:02:16.555Z"/>
    <m/>
    <x v="8"/>
    <s v="2026-08-10T21:02:16.875Z"/>
    <x v="1"/>
  </r>
  <r>
    <s v="E-20260810-3212"/>
    <s v="S-20260810-01"/>
    <x v="32"/>
    <n v="6"/>
    <m/>
    <m/>
    <n v="40"/>
    <n v="0.15"/>
    <s v="km"/>
    <m/>
    <m/>
    <m/>
    <m/>
    <s v="2026-08-10T21:02:16.555Z"/>
    <m/>
    <x v="8"/>
    <s v="2026-08-10T21:02:20.171Z"/>
    <x v="1"/>
  </r>
  <r>
    <s v="E-20260810-3213"/>
    <s v="S-20260810-01"/>
    <x v="32"/>
    <n v="7"/>
    <m/>
    <m/>
    <n v="20"/>
    <n v="0.1"/>
    <s v="km"/>
    <m/>
    <m/>
    <m/>
    <m/>
    <s v="2026-08-10T21:02:26.412Z"/>
    <m/>
    <x v="8"/>
    <s v="2026-08-10T21:02:26.797Z"/>
    <x v="1"/>
  </r>
  <r>
    <s v="E-20260810-3214"/>
    <s v="S-20260810-01"/>
    <x v="32"/>
    <n v="8"/>
    <m/>
    <m/>
    <n v="40"/>
    <n v="0.15"/>
    <s v="km"/>
    <m/>
    <m/>
    <m/>
    <m/>
    <s v="2026-08-10T21:02:26.412Z"/>
    <m/>
    <x v="8"/>
    <s v="2026-08-10T21:02:30.634Z"/>
    <x v="1"/>
  </r>
  <r>
    <s v="E-20260810-3215"/>
    <s v="S-20260810-01"/>
    <x v="32"/>
    <n v="9"/>
    <m/>
    <m/>
    <n v="20"/>
    <n v="0.1"/>
    <s v="km"/>
    <m/>
    <m/>
    <m/>
    <m/>
    <s v="2026-08-10T21:02:34.880Z"/>
    <m/>
    <x v="8"/>
    <s v="2026-08-10T21:02:35.198Z"/>
    <x v="1"/>
  </r>
  <r>
    <s v="E-20260810-3216"/>
    <s v="S-20260810-01"/>
    <x v="32"/>
    <n v="10"/>
    <m/>
    <m/>
    <n v="40"/>
    <n v="0.15"/>
    <s v="km"/>
    <m/>
    <m/>
    <m/>
    <m/>
    <s v="2026-08-10T21:02:34.880Z"/>
    <m/>
    <x v="8"/>
    <s v="2026-08-10T21:02:38.729Z"/>
    <x v="1"/>
  </r>
  <r>
    <s v="E-20260810-3217"/>
    <s v="S-20260810-01"/>
    <x v="32"/>
    <n v="11"/>
    <m/>
    <m/>
    <n v="20"/>
    <n v="0.1"/>
    <s v="km"/>
    <m/>
    <m/>
    <m/>
    <m/>
    <s v="2026-08-10T21:02:43.481Z"/>
    <m/>
    <x v="8"/>
    <s v="2026-08-10T21:02:43.816Z"/>
    <x v="1"/>
  </r>
  <r>
    <s v="E-20260810-3218"/>
    <s v="S-20260810-01"/>
    <x v="32"/>
    <n v="12"/>
    <m/>
    <m/>
    <n v="40"/>
    <n v="0.15"/>
    <s v="km"/>
    <m/>
    <m/>
    <m/>
    <m/>
    <s v="2026-08-10T21:02:43.481Z"/>
    <m/>
    <x v="8"/>
    <s v="2026-08-10T21:02:48.132Z"/>
    <x v="1"/>
  </r>
  <r>
    <s v="E-20260810-3219"/>
    <s v="S-20260810-01"/>
    <x v="32"/>
    <n v="13"/>
    <m/>
    <m/>
    <n v="20"/>
    <n v="0.1"/>
    <s v="km"/>
    <m/>
    <m/>
    <m/>
    <m/>
    <s v="2026-08-10T21:21:30.900Z"/>
    <m/>
    <x v="8"/>
    <s v="2026-08-10T21:21:31.340Z"/>
    <x v="1"/>
  </r>
  <r>
    <s v="E-20260810-3220"/>
    <s v="S-20260810-01"/>
    <x v="32"/>
    <n v="14"/>
    <m/>
    <m/>
    <n v="40"/>
    <n v="0.15"/>
    <s v="km"/>
    <m/>
    <m/>
    <m/>
    <m/>
    <s v="2026-08-10T21:21:30.900Z"/>
    <m/>
    <x v="8"/>
    <s v="2026-08-10T21:21:35.288Z"/>
    <x v="1"/>
  </r>
  <r>
    <s v="E-20260810-3221"/>
    <s v="S-20260810-01"/>
    <x v="32"/>
    <n v="15"/>
    <m/>
    <m/>
    <n v="20"/>
    <n v="0.1"/>
    <s v="km"/>
    <m/>
    <m/>
    <m/>
    <m/>
    <s v="2026-08-10T21:21:39.783Z"/>
    <m/>
    <x v="8"/>
    <s v="2026-08-10T21:21:40.469Z"/>
    <x v="1"/>
  </r>
  <r>
    <s v="E-20260810-3222"/>
    <s v="S-20260810-01"/>
    <x v="32"/>
    <n v="16"/>
    <m/>
    <m/>
    <n v="40"/>
    <n v="0.15"/>
    <s v="km"/>
    <m/>
    <m/>
    <m/>
    <m/>
    <s v="2026-08-10T21:21:39.783Z"/>
    <m/>
    <x v="8"/>
    <s v="2026-08-10T21:21:44.082Z"/>
    <x v="1"/>
  </r>
  <r>
    <s v="E-20260811-3223"/>
    <s v="S-20260811-01"/>
    <x v="66"/>
    <n v="1"/>
    <m/>
    <m/>
    <n v="300"/>
    <n v="0.61"/>
    <s v="km"/>
    <m/>
    <m/>
    <m/>
    <m/>
    <m/>
    <s v="4.6 mph, 5% incline"/>
    <x v="8"/>
    <s v="2026-08-11T17:26:17.099Z"/>
    <x v="9"/>
  </r>
  <r>
    <s v="E-20260811-3224"/>
    <s v="S-20260811-01"/>
    <x v="67"/>
    <n v="1"/>
    <n v="0"/>
    <n v="15"/>
    <m/>
    <m/>
    <m/>
    <m/>
    <m/>
    <m/>
    <m/>
    <s v="2026-08-11T17:29:49.574Z"/>
    <m/>
    <x v="8"/>
    <s v="2026-08-11T17:29:50.009Z"/>
    <x v="5"/>
  </r>
  <r>
    <s v="E-20260811-3225"/>
    <s v="S-20260811-01"/>
    <x v="52"/>
    <n v="1"/>
    <n v="0"/>
    <n v="8"/>
    <m/>
    <m/>
    <m/>
    <m/>
    <m/>
    <m/>
    <m/>
    <s v="2026-08-11T17:29:49.574Z"/>
    <m/>
    <x v="8"/>
    <s v="2026-08-11T17:29:51.465Z"/>
    <x v="5"/>
  </r>
  <r>
    <s v="E-20260811-3226"/>
    <s v="S-20260811-01"/>
    <x v="56"/>
    <n v="1"/>
    <n v="0"/>
    <n v="12"/>
    <m/>
    <m/>
    <m/>
    <m/>
    <m/>
    <m/>
    <m/>
    <s v="2026-08-11T17:29:49.574Z"/>
    <m/>
    <x v="8"/>
    <s v="2026-08-11T17:29:54.867Z"/>
    <x v="5"/>
  </r>
  <r>
    <s v="E-20260811-3227"/>
    <s v="S-20260811-01"/>
    <x v="50"/>
    <n v="1"/>
    <n v="0"/>
    <n v="10"/>
    <m/>
    <m/>
    <m/>
    <m/>
    <m/>
    <m/>
    <m/>
    <m/>
    <m/>
    <x v="8"/>
    <s v="2026-08-11T17:30:34.567Z"/>
    <x v="3"/>
  </r>
  <r>
    <s v="E-20260811-3228"/>
    <s v="S-20260811-01"/>
    <x v="67"/>
    <n v="2"/>
    <n v="0"/>
    <n v="15"/>
    <m/>
    <m/>
    <m/>
    <m/>
    <m/>
    <m/>
    <m/>
    <s v="2026-08-11T17:33:50.122Z"/>
    <m/>
    <x v="8"/>
    <s v="2026-08-11T17:33:50.784Z"/>
    <x v="5"/>
  </r>
  <r>
    <s v="E-20260811-3229"/>
    <s v="S-20260811-01"/>
    <x v="52"/>
    <n v="2"/>
    <n v="0"/>
    <n v="8"/>
    <m/>
    <m/>
    <m/>
    <m/>
    <m/>
    <m/>
    <m/>
    <s v="2026-08-11T17:33:50.122Z"/>
    <m/>
    <x v="8"/>
    <s v="2026-08-11T17:33:52.411Z"/>
    <x v="5"/>
  </r>
  <r>
    <s v="E-20260811-3230"/>
    <s v="S-20260811-01"/>
    <x v="56"/>
    <n v="2"/>
    <n v="0"/>
    <n v="12"/>
    <m/>
    <m/>
    <m/>
    <m/>
    <m/>
    <m/>
    <m/>
    <s v="2026-08-11T17:33:50.122Z"/>
    <m/>
    <x v="8"/>
    <s v="2026-08-11T17:33:54.431Z"/>
    <x v="5"/>
  </r>
  <r>
    <s v="E-20260811-3231"/>
    <s v="S-20260811-01"/>
    <x v="50"/>
    <n v="2"/>
    <n v="0"/>
    <n v="10"/>
    <m/>
    <m/>
    <m/>
    <m/>
    <m/>
    <m/>
    <m/>
    <s v="2026-08-11T17:33:50.122Z"/>
    <m/>
    <x v="8"/>
    <s v="2026-08-11T17:33:55.669Z"/>
    <x v="3"/>
  </r>
  <r>
    <s v="E-20260811-3232"/>
    <s v="S-20260811-01"/>
    <x v="5"/>
    <n v="1"/>
    <n v="35"/>
    <n v="10"/>
    <m/>
    <m/>
    <m/>
    <n v="2"/>
    <n v="1"/>
    <n v="3"/>
    <s v="2+"/>
    <m/>
    <s v="Tempo 2-1-3; RIR 2+; right awareness in biceps. After intentional lat flex/squeeze to keep trap and biceps out of the lift, the awareness was reduced"/>
    <x v="8"/>
    <s v="2026-08-11T17:40:02.887Z"/>
    <x v="3"/>
  </r>
  <r>
    <s v="E-20260811-3233"/>
    <s v="S-20260811-01"/>
    <x v="5"/>
    <n v="2"/>
    <n v="35"/>
    <n v="10"/>
    <m/>
    <m/>
    <m/>
    <n v="2"/>
    <n v="1"/>
    <n v="3"/>
    <s v="2"/>
    <m/>
    <s v="Tempo 2-1-3; RIR 2; right awareness in biceps. After intentional lat flex/squeeze to keep trap and biceps out of the lift, the awareness was reduced"/>
    <x v="8"/>
    <s v="2026-08-11T17:43:30.309Z"/>
    <x v="3"/>
  </r>
  <r>
    <s v="E-20260811-3234"/>
    <s v="S-20260811-01"/>
    <x v="5"/>
    <n v="3"/>
    <n v="40"/>
    <n v="10"/>
    <m/>
    <m/>
    <m/>
    <n v="2"/>
    <n v="1"/>
    <n v="3"/>
    <s v="2"/>
    <m/>
    <s v="Tempo 2-1-3; RIR 2; right awareness in biceps. After intentional lat flex/squeeze to keep trap and biceps out of the lift, the awareness was reduced"/>
    <x v="8"/>
    <s v="2026-08-11T17:46:57.794Z"/>
    <x v="3"/>
  </r>
  <r>
    <s v="E-20260811-3235"/>
    <s v="S-20260811-01"/>
    <x v="24"/>
    <n v="1"/>
    <n v="120"/>
    <n v="12"/>
    <m/>
    <m/>
    <m/>
    <n v="2"/>
    <n v="1"/>
    <n v="3"/>
    <s v="2+"/>
    <m/>
    <s v="Tempo 2-1-3; RIR 2+, bench at 4"/>
    <x v="8"/>
    <s v="2026-08-11T17:50:09.857Z"/>
    <x v="1"/>
  </r>
  <r>
    <s v="E-20260811-3236"/>
    <s v="S-20260811-01"/>
    <x v="24"/>
    <n v="2"/>
    <n v="130"/>
    <n v="11"/>
    <m/>
    <m/>
    <m/>
    <n v="2"/>
    <n v="1"/>
    <n v="3"/>
    <s v="2"/>
    <m/>
    <s v="Tempo 2-1-3; RIR 2, bench at 4"/>
    <x v="8"/>
    <s v="2026-08-11T17:52:58.474Z"/>
    <x v="1"/>
  </r>
  <r>
    <s v="E-20260811-3237"/>
    <s v="S-20260811-01"/>
    <x v="24"/>
    <n v="3"/>
    <n v="130"/>
    <n v="11"/>
    <m/>
    <m/>
    <m/>
    <n v="2"/>
    <n v="1"/>
    <n v="3"/>
    <s v="1-2"/>
    <m/>
    <s v="Tempo 2-1-3; RIR 1-2, bench at 4"/>
    <x v="8"/>
    <s v="2026-08-11T17:56:38.844Z"/>
    <x v="1"/>
  </r>
  <r>
    <s v="E-20260811-3238"/>
    <s v="S-20260811-01"/>
    <x v="27"/>
    <n v="1"/>
    <n v="80"/>
    <n v="10"/>
    <m/>
    <m/>
    <m/>
    <n v="2"/>
    <n v="1"/>
    <n v="3"/>
    <s v="2"/>
    <m/>
    <s v="Tempo 2-1-3; RIR 2; grip a little lactic acid-y after rows"/>
    <x v="8"/>
    <s v="2026-08-11T18:01:51.286Z"/>
    <x v="1"/>
  </r>
  <r>
    <s v="E-20260811-3239"/>
    <s v="S-20260811-01"/>
    <x v="27"/>
    <n v="2"/>
    <n v="80"/>
    <n v="10"/>
    <m/>
    <m/>
    <m/>
    <n v="2"/>
    <n v="1"/>
    <n v="3"/>
    <s v="2"/>
    <m/>
    <s v="Slight right anterior awareness at full contraction; Tempo 2-1-3; RIR 2; grip a little lactic acid-y after rows"/>
    <x v="8"/>
    <s v="2026-08-11T18:05:38.796Z"/>
    <x v="1"/>
  </r>
  <r>
    <s v="E-20260811-3240"/>
    <s v="S-20260811-01"/>
    <x v="27"/>
    <n v="3"/>
    <n v="80"/>
    <n v="10"/>
    <m/>
    <m/>
    <m/>
    <n v="2"/>
    <n v="1"/>
    <n v="3"/>
    <s v="1"/>
    <m/>
    <s v="Less awareness if I move my elbow a little away from my torso; tempo 2-1-3; RIR 1"/>
    <x v="8"/>
    <s v="2026-08-11T18:09:30.751Z"/>
    <x v="1"/>
  </r>
  <r>
    <s v="E-20260811-3241"/>
    <s v="S-20260811-01"/>
    <x v="71"/>
    <n v="1"/>
    <n v="10"/>
    <n v="12"/>
    <m/>
    <m/>
    <m/>
    <n v="2"/>
    <n v="2"/>
    <n v="2"/>
    <s v="2+"/>
    <m/>
    <s v="Tempo 2-2-2; RIR 2+"/>
    <x v="8"/>
    <s v="2026-08-11T18:13:03.014Z"/>
    <x v="3"/>
  </r>
  <r>
    <s v="E-20260811-3242"/>
    <s v="S-20260811-01"/>
    <x v="71"/>
    <n v="2"/>
    <n v="12.5"/>
    <n v="12"/>
    <m/>
    <m/>
    <m/>
    <n v="2"/>
    <n v="2"/>
    <n v="2"/>
    <s v="2"/>
    <m/>
    <s v="Tempo 2-2-2; RIR 2"/>
    <x v="8"/>
    <s v="2026-08-11T18:16:47.335Z"/>
    <x v="3"/>
  </r>
  <r>
    <s v="E-20260811-3243"/>
    <s v="S-20260811-01"/>
    <x v="71"/>
    <n v="3"/>
    <n v="15"/>
    <n v="11"/>
    <m/>
    <m/>
    <m/>
    <n v="2"/>
    <n v="2"/>
    <n v="2"/>
    <s v="1"/>
    <m/>
    <s v="Tempo 2-2-2; RIR 1"/>
    <x v="8"/>
    <s v="2026-08-11T18:19:47.152Z"/>
    <x v="3"/>
  </r>
  <r>
    <s v="E-20260811-3244"/>
    <s v="S-20260811-01"/>
    <x v="76"/>
    <n v="1"/>
    <n v="25"/>
    <n v="12"/>
    <m/>
    <m/>
    <m/>
    <n v="2"/>
    <n v="1"/>
    <n v="3"/>
    <s v="2"/>
    <m/>
    <s v="Right awareness when elbow was slightly too far back. Moving elbow forward helped remove awareness on right; tempo 2-1-3; RIR 2"/>
    <x v="8"/>
    <s v="2026-08-11T18:23:30.515Z"/>
    <x v="4"/>
  </r>
  <r>
    <s v="E-20260811-3245"/>
    <s v="S-20260811-01"/>
    <x v="76"/>
    <n v="2"/>
    <n v="27.5"/>
    <n v="12"/>
    <m/>
    <m/>
    <m/>
    <n v="2"/>
    <n v="1"/>
    <n v="3"/>
    <m/>
    <m/>
    <s v="Tempo 2-1-3; 1-2"/>
    <x v="8"/>
    <s v="2026-08-11T18:26:46.234Z"/>
    <x v="4"/>
  </r>
  <r>
    <s v="E-20260811-3246"/>
    <s v="S-20260811-01"/>
    <x v="76"/>
    <n v="3"/>
    <n v="27.5"/>
    <n v="10"/>
    <m/>
    <m/>
    <m/>
    <n v="2"/>
    <n v="1"/>
    <n v="3"/>
    <m/>
    <m/>
    <s v="Tempo 2-1-3; 1"/>
    <x v="8"/>
    <s v="2026-08-11T18:29:45.997Z"/>
    <x v="4"/>
  </r>
  <r>
    <s v="E-20260811-3247"/>
    <s v="S-20260811-01"/>
    <x v="25"/>
    <n v="1"/>
    <n v="25"/>
    <n v="12"/>
    <m/>
    <m/>
    <m/>
    <n v="2"/>
    <n v="1"/>
    <n v="3"/>
    <s v="1-2"/>
    <m/>
    <s v="Tempo 2-1-3; RIR 1-2"/>
    <x v="8"/>
    <s v="2026-08-11T18:33:03.238Z"/>
    <x v="2"/>
  </r>
  <r>
    <s v="E-20260811-3248"/>
    <s v="S-20260811-01"/>
    <x v="25"/>
    <n v="2"/>
    <n v="25"/>
    <n v="10"/>
    <m/>
    <m/>
    <m/>
    <n v="2"/>
    <n v="1"/>
    <n v="3"/>
    <s v="1"/>
    <m/>
    <s v="Tempo 2-1-3; RIR 1"/>
    <x v="8"/>
    <s v="2026-08-11T18:35:55.652Z"/>
    <x v="2"/>
  </r>
  <r>
    <s v="E-20260811-3249"/>
    <s v="S-20260811-01"/>
    <x v="25"/>
    <n v="3"/>
    <n v="25"/>
    <n v="9"/>
    <m/>
    <m/>
    <m/>
    <n v="2"/>
    <n v="1"/>
    <n v="3"/>
    <s v="1"/>
    <m/>
    <s v="Tempo 2-1-3; RIR 1"/>
    <x v="8"/>
    <s v="2026-08-11T18:39:34.505Z"/>
    <x v="2"/>
  </r>
  <r>
    <s v="E-20260811-3250"/>
    <s v="S-20260811-01"/>
    <x v="18"/>
    <n v="1"/>
    <n v="140"/>
    <m/>
    <n v="45"/>
    <m/>
    <m/>
    <m/>
    <m/>
    <m/>
    <m/>
    <m/>
    <m/>
    <x v="8"/>
    <s v="2026-08-11T18:43:58.019Z"/>
    <x v="0"/>
  </r>
  <r>
    <s v="E-20260811-3251"/>
    <s v="S-20260811-01"/>
    <x v="18"/>
    <n v="2"/>
    <n v="140"/>
    <m/>
    <n v="45"/>
    <m/>
    <m/>
    <m/>
    <m/>
    <m/>
    <m/>
    <m/>
    <m/>
    <x v="8"/>
    <s v="2026-08-11T18:43:58.944Z"/>
    <x v="0"/>
  </r>
  <r>
    <s v="E-20260813-3252"/>
    <s v="S-20260813-01"/>
    <x v="66"/>
    <n v="1"/>
    <m/>
    <m/>
    <n v="301"/>
    <n v="0.6"/>
    <s v="km"/>
    <m/>
    <m/>
    <m/>
    <m/>
    <m/>
    <s v="Warmup: 4.6 mph, incline 5%"/>
    <x v="8"/>
    <s v="2026-08-13T18:07:11.298Z"/>
    <x v="9"/>
  </r>
  <r>
    <s v="E-20260813-3253"/>
    <s v="S-20260813-01"/>
    <x v="67"/>
    <n v="1"/>
    <n v="0"/>
    <n v="15"/>
    <m/>
    <m/>
    <m/>
    <m/>
    <m/>
    <m/>
    <m/>
    <s v="2026-08-13T18:10:08.055Z"/>
    <m/>
    <x v="8"/>
    <s v="2026-08-13T18:10:08.641Z"/>
    <x v="5"/>
  </r>
  <r>
    <s v="E-20260813-3254"/>
    <s v="S-20260813-01"/>
    <x v="56"/>
    <n v="1"/>
    <n v="0"/>
    <n v="12"/>
    <m/>
    <m/>
    <m/>
    <m/>
    <m/>
    <m/>
    <m/>
    <s v="2026-08-13T18:10:08.055Z"/>
    <m/>
    <x v="8"/>
    <s v="2026-08-13T18:10:09.941Z"/>
    <x v="5"/>
  </r>
  <r>
    <s v="E-20260813-3255"/>
    <s v="S-20260813-01"/>
    <x v="52"/>
    <n v="1"/>
    <n v="0"/>
    <n v="8"/>
    <m/>
    <m/>
    <m/>
    <m/>
    <m/>
    <m/>
    <m/>
    <s v="2026-08-13T18:10:08.055Z"/>
    <m/>
    <x v="8"/>
    <s v="2026-08-13T18:10:11.213Z"/>
    <x v="5"/>
  </r>
  <r>
    <s v="E-20260813-3256"/>
    <s v="S-20260813-01"/>
    <x v="85"/>
    <n v="1"/>
    <n v="0"/>
    <n v="10"/>
    <m/>
    <m/>
    <m/>
    <m/>
    <m/>
    <m/>
    <m/>
    <s v="2026-08-13T18:10:08.055Z"/>
    <m/>
    <x v="8"/>
    <s v="2026-08-13T18:10:56.521Z"/>
    <x v="5"/>
  </r>
  <r>
    <s v="E-20260813-3257"/>
    <s v="S-20260813-01"/>
    <x v="50"/>
    <n v="1"/>
    <n v="0"/>
    <n v="10"/>
    <m/>
    <m/>
    <m/>
    <m/>
    <m/>
    <m/>
    <m/>
    <m/>
    <m/>
    <x v="8"/>
    <s v="2026-08-13T18:11:40.542Z"/>
    <x v="3"/>
  </r>
  <r>
    <s v="E-20260813-3258"/>
    <s v="S-20260813-01"/>
    <x v="67"/>
    <n v="2"/>
    <n v="0"/>
    <n v="15"/>
    <m/>
    <m/>
    <m/>
    <m/>
    <m/>
    <m/>
    <m/>
    <s v="2026-08-13T18:16:24.995Z"/>
    <m/>
    <x v="8"/>
    <s v="2026-08-13T18:16:27.426Z"/>
    <x v="5"/>
  </r>
  <r>
    <s v="E-20260813-3259"/>
    <s v="S-20260813-01"/>
    <x v="56"/>
    <n v="2"/>
    <n v="0"/>
    <n v="12"/>
    <m/>
    <m/>
    <m/>
    <m/>
    <m/>
    <m/>
    <m/>
    <s v="2026-08-13T18:16:24.995Z"/>
    <m/>
    <x v="8"/>
    <s v="2026-08-13T18:16:28.864Z"/>
    <x v="5"/>
  </r>
  <r>
    <s v="E-20260813-3260"/>
    <s v="S-20260813-01"/>
    <x v="52"/>
    <n v="2"/>
    <n v="0"/>
    <n v="8"/>
    <m/>
    <m/>
    <m/>
    <m/>
    <m/>
    <m/>
    <m/>
    <s v="2026-08-13T18:16:24.995Z"/>
    <m/>
    <x v="8"/>
    <s v="2026-08-13T18:16:30.283Z"/>
    <x v="5"/>
  </r>
  <r>
    <s v="E-20260813-3261"/>
    <s v="S-20260813-01"/>
    <x v="85"/>
    <n v="2"/>
    <n v="0"/>
    <n v="10"/>
    <m/>
    <m/>
    <m/>
    <m/>
    <m/>
    <m/>
    <m/>
    <s v="2026-08-13T18:16:24.995Z"/>
    <m/>
    <x v="8"/>
    <s v="2026-08-13T18:16:31.739Z"/>
    <x v="5"/>
  </r>
  <r>
    <s v="E-20260813-3262"/>
    <s v="S-20260813-01"/>
    <x v="50"/>
    <n v="2"/>
    <n v="0"/>
    <n v="10"/>
    <m/>
    <m/>
    <m/>
    <m/>
    <m/>
    <m/>
    <m/>
    <s v="2026-08-13T18:16:24.995Z"/>
    <m/>
    <x v="8"/>
    <s v="2026-08-13T18:16:33.061Z"/>
    <x v="3"/>
  </r>
  <r>
    <s v="E-20260813-3263"/>
    <s v="S-20260813-01"/>
    <x v="0"/>
    <n v="1"/>
    <n v="150"/>
    <m/>
    <n v="70.199999999999989"/>
    <m/>
    <m/>
    <m/>
    <m/>
    <m/>
    <m/>
    <m/>
    <s v="70/60=1.167"/>
    <x v="8"/>
    <s v="2026-08-13T18:20:55.307Z"/>
    <x v="0"/>
  </r>
  <r>
    <s v="E-20260813-3264"/>
    <s v="S-20260813-01"/>
    <x v="0"/>
    <n v="2"/>
    <n v="150"/>
    <m/>
    <n v="60"/>
    <m/>
    <m/>
    <m/>
    <m/>
    <m/>
    <m/>
    <m/>
    <m/>
    <x v="8"/>
    <s v="2026-08-13T18:24:11.042Z"/>
    <x v="0"/>
  </r>
  <r>
    <s v="E-20260813-3265"/>
    <s v="S-20260813-01"/>
    <x v="0"/>
    <n v="3"/>
    <n v="150"/>
    <m/>
    <n v="60"/>
    <m/>
    <m/>
    <m/>
    <m/>
    <m/>
    <m/>
    <m/>
    <m/>
    <x v="8"/>
    <s v="2026-08-13T18:27:02.789Z"/>
    <x v="0"/>
  </r>
  <r>
    <s v="E-20260813-3266"/>
    <s v="S-20260813-01"/>
    <x v="0"/>
    <n v="4"/>
    <n v="150"/>
    <m/>
    <n v="45"/>
    <m/>
    <m/>
    <m/>
    <m/>
    <m/>
    <m/>
    <m/>
    <m/>
    <x v="8"/>
    <s v="2026-08-13T18:29:35.624Z"/>
    <x v="0"/>
  </r>
  <r>
    <s v="E-20260813-3267"/>
    <s v="S-20260813-01"/>
    <x v="98"/>
    <n v="1"/>
    <n v="202.5"/>
    <n v="10"/>
    <m/>
    <m/>
    <m/>
    <n v="2"/>
    <n v="1"/>
    <n v="3"/>
    <s v="2"/>
    <m/>
    <s v="Tempo 2-1-3; RIR 2"/>
    <x v="8"/>
    <s v="2026-08-13T18:33:59.518Z"/>
    <x v="1"/>
  </r>
  <r>
    <s v="E-20260813-3268"/>
    <s v="S-20260813-01"/>
    <x v="98"/>
    <n v="2"/>
    <n v="207.5"/>
    <n v="10"/>
    <m/>
    <m/>
    <m/>
    <n v="2"/>
    <n v="1"/>
    <n v="3"/>
    <s v="1-2"/>
    <m/>
    <s v="Tempo 2-1-3; RIR 1-2"/>
    <x v="8"/>
    <s v="2026-08-13T18:36:45.189Z"/>
    <x v="1"/>
  </r>
  <r>
    <s v="E-20260813-3269"/>
    <s v="S-20260813-01"/>
    <x v="98"/>
    <n v="3"/>
    <n v="212.5"/>
    <n v="8"/>
    <m/>
    <m/>
    <m/>
    <n v="2"/>
    <n v="1"/>
    <n v="3"/>
    <s v="1-2"/>
    <m/>
    <s v="Tempo 2-1-3; RIR 1-2"/>
    <x v="8"/>
    <s v="2026-08-13T18:39:41.218Z"/>
    <x v="1"/>
  </r>
  <r>
    <s v="E-20260813-3270"/>
    <s v="S-20260813-01"/>
    <x v="98"/>
    <n v="4"/>
    <n v="212.5"/>
    <n v="7"/>
    <m/>
    <m/>
    <m/>
    <n v="2"/>
    <n v="1"/>
    <n v="3"/>
    <s v="1-2"/>
    <m/>
    <s v="Tempo 2-1-3; RIR 1-2"/>
    <x v="8"/>
    <s v="2026-08-13T18:42:20.943Z"/>
    <x v="1"/>
  </r>
  <r>
    <s v="E-20260813-3271"/>
    <s v="S-20260813-01"/>
    <x v="27"/>
    <n v="1"/>
    <n v="80"/>
    <n v="10"/>
    <m/>
    <m/>
    <m/>
    <n v="2"/>
    <n v="1"/>
    <n v="3"/>
    <s v="2"/>
    <m/>
    <s v="Tempo 2-1-3; RIR 2"/>
    <x v="8"/>
    <s v="2026-08-13T18:47:07.944Z"/>
    <x v="1"/>
  </r>
  <r>
    <s v="E-20260813-3272"/>
    <s v="S-20260813-01"/>
    <x v="27"/>
    <n v="2"/>
    <n v="82.5"/>
    <n v="10"/>
    <m/>
    <m/>
    <m/>
    <n v="2"/>
    <n v="1"/>
    <n v="3"/>
    <s v="2"/>
    <m/>
    <s v="Tempo 2-1-3; RIR 2; fought a finger roll on 9-10but stayed strong "/>
    <x v="8"/>
    <s v="2026-08-13T18:52:42.147Z"/>
    <x v="1"/>
  </r>
  <r>
    <s v="E-20260813-3273"/>
    <s v="S-20260813-01"/>
    <x v="27"/>
    <n v="3"/>
    <n v="82.5"/>
    <n v="10"/>
    <m/>
    <m/>
    <m/>
    <n v="2"/>
    <n v="1"/>
    <n v="3"/>
    <s v="1-2"/>
    <m/>
    <s v="Tempo 2-1-3; RIR 1-2; fought a finger roll on 9-10but stayed strong "/>
    <x v="8"/>
    <s v="2026-08-13T18:54:39.721Z"/>
    <x v="1"/>
  </r>
  <r>
    <s v="E-20260813-3274"/>
    <s v="S-20260813-01"/>
    <x v="25"/>
    <n v="1"/>
    <n v="25"/>
    <n v="9"/>
    <m/>
    <m/>
    <m/>
    <n v="2"/>
    <n v="1"/>
    <n v="3"/>
    <s v="2"/>
    <m/>
    <s v="Tempo 2-1-3; RIR 2"/>
    <x v="8"/>
    <s v="2026-08-13T18:59:21.334Z"/>
    <x v="2"/>
  </r>
  <r>
    <s v="E-20260813-3275"/>
    <s v="S-20260813-01"/>
    <x v="25"/>
    <n v="2"/>
    <n v="25"/>
    <n v="9"/>
    <m/>
    <m/>
    <m/>
    <n v="2"/>
    <n v="1"/>
    <n v="3"/>
    <s v="1-2"/>
    <m/>
    <s v="Tempo 2-1-3; RIR 1-2"/>
    <x v="8"/>
    <s v="2026-08-13T19:03:15.829Z"/>
    <x v="2"/>
  </r>
  <r>
    <s v="E-20260813-3276"/>
    <s v="S-20260813-01"/>
    <x v="25"/>
    <n v="3"/>
    <n v="25"/>
    <n v="8"/>
    <m/>
    <m/>
    <m/>
    <n v="2"/>
    <n v="1"/>
    <n v="3"/>
    <s v="1-2"/>
    <m/>
    <s v="Tempo 2-1-3; RIR 1-2"/>
    <x v="8"/>
    <s v="2026-08-13T19:05:29.896Z"/>
    <x v="2"/>
  </r>
  <r>
    <s v="E-20260813-3277"/>
    <s v="S-20260813-01"/>
    <x v="75"/>
    <n v="1"/>
    <n v="45"/>
    <n v="15"/>
    <m/>
    <m/>
    <m/>
    <n v="2"/>
    <n v="1"/>
    <n v="2"/>
    <s v="2"/>
    <m/>
    <s v="Tempo 2-1-2; RIR 2"/>
    <x v="8"/>
    <s v="2026-08-13T19:08:43.098Z"/>
    <x v="1"/>
  </r>
  <r>
    <s v="E-20260813-3278"/>
    <s v="S-20260813-01"/>
    <x v="75"/>
    <n v="2"/>
    <n v="50"/>
    <n v="15"/>
    <m/>
    <m/>
    <m/>
    <n v="2"/>
    <n v="1"/>
    <n v="2"/>
    <s v="1-2"/>
    <m/>
    <s v="Tempo 2-1-2; RIR 1-2"/>
    <x v="8"/>
    <s v="2026-08-13T19:11:25.826Z"/>
    <x v="1"/>
  </r>
  <r>
    <s v="E-20260813-3279"/>
    <s v="S-20260813-01"/>
    <x v="75"/>
    <n v="3"/>
    <n v="50"/>
    <n v="15"/>
    <m/>
    <m/>
    <m/>
    <n v="2"/>
    <n v="1"/>
    <n v="2"/>
    <s v="1-2"/>
    <m/>
    <s v="Tempo 2-1-2; RIR 1-2"/>
    <x v="8"/>
    <s v="2026-08-13T19:14:13.481Z"/>
    <x v="1"/>
  </r>
  <r>
    <s v="E-20260813-3280"/>
    <s v="S-20260813-01"/>
    <x v="61"/>
    <n v="1"/>
    <n v="0"/>
    <m/>
    <n v="37.799999999999997"/>
    <m/>
    <m/>
    <m/>
    <m/>
    <m/>
    <m/>
    <m/>
    <m/>
    <x v="8"/>
    <s v="2026-08-13T19:17:06.532Z"/>
    <x v="0"/>
  </r>
  <r>
    <s v="E-20260813-3281"/>
    <s v="S-20260813-01"/>
    <x v="61"/>
    <n v="2"/>
    <n v="0"/>
    <m/>
    <n v="37.799999999999997"/>
    <m/>
    <m/>
    <m/>
    <m/>
    <m/>
    <m/>
    <m/>
    <m/>
    <x v="8"/>
    <s v="2026-08-13T19:19:21.474Z"/>
    <x v="0"/>
  </r>
  <r>
    <s v="E-20260813-3282"/>
    <s v="S-20260813-01"/>
    <x v="32"/>
    <n v="1"/>
    <m/>
    <m/>
    <n v="459"/>
    <n v="2"/>
    <s v="km"/>
    <m/>
    <m/>
    <m/>
    <m/>
    <m/>
    <s v="Optional conditioning finish "/>
    <x v="8"/>
    <s v="2026-08-13T19:31:16.237Z"/>
    <x v="1"/>
  </r>
  <r>
    <s v="E-20260814-3283"/>
    <s v="S-20260814-01"/>
    <x v="66"/>
    <n v="1"/>
    <m/>
    <m/>
    <n v="300"/>
    <n v="0.62"/>
    <s v="km"/>
    <m/>
    <m/>
    <m/>
    <m/>
    <m/>
    <s v="4.7 mph, 5% incline "/>
    <x v="8"/>
    <s v="2026-08-14T15:45:38.788Z"/>
    <x v="9"/>
  </r>
  <r>
    <s v="E-20260814-3284"/>
    <s v="S-20260814-01"/>
    <x v="67"/>
    <n v="1"/>
    <n v="0"/>
    <n v="15"/>
    <m/>
    <m/>
    <m/>
    <m/>
    <m/>
    <m/>
    <m/>
    <s v="2026-08-14T15:49:41.917Z"/>
    <m/>
    <x v="8"/>
    <s v="2026-08-14T15:49:43.690Z"/>
    <x v="5"/>
  </r>
  <r>
    <s v="E-20260814-3285"/>
    <s v="S-20260814-01"/>
    <x v="56"/>
    <n v="1"/>
    <n v="0"/>
    <n v="12"/>
    <m/>
    <m/>
    <m/>
    <m/>
    <m/>
    <m/>
    <m/>
    <s v="2026-08-14T15:49:41.917Z"/>
    <m/>
    <x v="8"/>
    <s v="2026-08-14T15:49:45.016Z"/>
    <x v="5"/>
  </r>
  <r>
    <s v="E-20260814-3286"/>
    <s v="S-20260814-01"/>
    <x v="52"/>
    <n v="1"/>
    <n v="0"/>
    <n v="8"/>
    <m/>
    <m/>
    <m/>
    <m/>
    <m/>
    <m/>
    <m/>
    <s v="2026-08-14T15:49:41.917Z"/>
    <m/>
    <x v="8"/>
    <s v="2026-08-14T15:49:46.468Z"/>
    <x v="5"/>
  </r>
  <r>
    <s v="E-20260814-3287"/>
    <s v="S-20260814-01"/>
    <x v="50"/>
    <n v="1"/>
    <n v="0"/>
    <n v="8"/>
    <m/>
    <m/>
    <m/>
    <m/>
    <m/>
    <m/>
    <m/>
    <s v="2026-08-14T15:49:41.917Z"/>
    <m/>
    <x v="8"/>
    <s v="2026-08-14T15:50:25.143Z"/>
    <x v="3"/>
  </r>
  <r>
    <s v="E-20260814-3288"/>
    <s v="S-20260814-01"/>
    <x v="67"/>
    <n v="2"/>
    <n v="0"/>
    <n v="15"/>
    <m/>
    <m/>
    <m/>
    <m/>
    <m/>
    <m/>
    <m/>
    <s v="2026-08-14T15:58:15.644Z"/>
    <m/>
    <x v="8"/>
    <s v="2026-08-14T15:58:17.971Z"/>
    <x v="5"/>
  </r>
  <r>
    <s v="E-20260814-3289"/>
    <s v="S-20260814-01"/>
    <x v="56"/>
    <n v="2"/>
    <n v="0"/>
    <n v="12"/>
    <m/>
    <m/>
    <m/>
    <m/>
    <m/>
    <m/>
    <m/>
    <s v="2026-08-14T15:58:15.644Z"/>
    <m/>
    <x v="8"/>
    <s v="2026-08-14T15:58:19.129Z"/>
    <x v="5"/>
  </r>
  <r>
    <s v="E-20260814-3290"/>
    <s v="S-20260814-01"/>
    <x v="52"/>
    <n v="2"/>
    <n v="0"/>
    <n v="8"/>
    <m/>
    <m/>
    <m/>
    <m/>
    <m/>
    <m/>
    <m/>
    <s v="2026-08-14T15:58:15.644Z"/>
    <m/>
    <x v="8"/>
    <s v="2026-08-14T15:58:20.285Z"/>
    <x v="5"/>
  </r>
  <r>
    <s v="E-20260814-3291"/>
    <s v="S-20260814-01"/>
    <x v="50"/>
    <n v="2"/>
    <n v="0"/>
    <n v="8"/>
    <m/>
    <m/>
    <m/>
    <m/>
    <m/>
    <m/>
    <m/>
    <s v="2026-08-14T15:58:15.644Z"/>
    <m/>
    <x v="8"/>
    <s v="2026-08-14T15:58:21.707Z"/>
    <x v="3"/>
  </r>
  <r>
    <s v="E-20260814-3292"/>
    <s v="S-20260814-01"/>
    <x v="58"/>
    <n v="1"/>
    <n v="20"/>
    <n v="10"/>
    <m/>
    <m/>
    <m/>
    <n v="2"/>
    <n v="1"/>
    <n v="2"/>
    <s v="4+"/>
    <m/>
    <s v="Tempo 2-1-2; RIR 4+"/>
    <x v="8"/>
    <s v="2026-08-14T16:01:04.152Z"/>
    <x v="3"/>
  </r>
  <r>
    <s v="E-20260814-3293"/>
    <s v="S-20260814-01"/>
    <x v="58"/>
    <n v="2"/>
    <n v="20"/>
    <n v="10"/>
    <m/>
    <m/>
    <m/>
    <n v="2"/>
    <n v="1"/>
    <n v="2"/>
    <s v="4+"/>
    <m/>
    <s v="Tempo 2-1-2; RIR 4+"/>
    <x v="8"/>
    <s v="2026-08-14T16:02:51.125Z"/>
    <x v="3"/>
  </r>
  <r>
    <s v="E-20260814-3294"/>
    <s v="S-20260814-01"/>
    <x v="69"/>
    <n v="1"/>
    <n v="110"/>
    <n v="10"/>
    <m/>
    <m/>
    <m/>
    <n v="2"/>
    <n v="1"/>
    <n v="3"/>
    <s v="3-4"/>
    <m/>
    <s v="Tempo 2-1-3; RIR 3-4; Immediate awareness. Cannot find the perfect path. Tried underhand normal and neutral. Neutral felt best today with a slight radial deviation "/>
    <x v="8"/>
    <s v="2026-08-14T16:10:11.120Z"/>
    <x v="3"/>
  </r>
  <r>
    <s v="E-20260814-3295"/>
    <s v="S-20260814-01"/>
    <x v="69"/>
    <n v="2"/>
    <n v="130"/>
    <n v="10"/>
    <m/>
    <m/>
    <m/>
    <n v="2"/>
    <n v="1"/>
    <n v="3"/>
    <s v="2"/>
    <m/>
    <s v="Tempo 2-1-3; RIR 2; radial deviation for the win. I think it helps with the movement path "/>
    <x v="8"/>
    <s v="2026-08-14T16:13:34.839Z"/>
    <x v="3"/>
  </r>
  <r>
    <s v="E-20260814-3296"/>
    <s v="S-20260814-01"/>
    <x v="69"/>
    <n v="3"/>
    <n v="140"/>
    <n v="7"/>
    <m/>
    <m/>
    <m/>
    <n v="2"/>
    <n v="1"/>
    <n v="3"/>
    <s v="1-2"/>
    <m/>
    <s v="Tempo 2-1-3; RIR 1-2; radial deviation for the win. I think it helps with the movement path "/>
    <x v="8"/>
    <s v="2026-08-14T16:17:10.052Z"/>
    <x v="3"/>
  </r>
  <r>
    <s v="E-20260814-3297"/>
    <s v="S-20260814-01"/>
    <x v="69"/>
    <n v="4"/>
    <n v="150"/>
    <n v="5.5"/>
    <m/>
    <m/>
    <m/>
    <n v="2"/>
    <n v="1"/>
    <n v="3"/>
    <s v="1"/>
    <m/>
    <s v="Tempo 2-1-3; RIR 1; radial deviation for the win. I think it helps with the movement path "/>
    <x v="8"/>
    <s v="2026-08-14T16:20:29.379Z"/>
    <x v="3"/>
  </r>
  <r>
    <s v="E-20260814-3298"/>
    <s v="S-20260814-01"/>
    <x v="58"/>
    <n v="3"/>
    <n v="20"/>
    <n v="10"/>
    <m/>
    <m/>
    <m/>
    <n v="2"/>
    <n v="1"/>
    <n v="2"/>
    <s v="4+"/>
    <m/>
    <s v="Tempo 2-1-2; RIR 4+"/>
    <x v="8"/>
    <s v="2026-08-14T16:24:50.208Z"/>
    <x v="3"/>
  </r>
  <r>
    <s v="E-20260814-3299"/>
    <s v="S-20260814-01"/>
    <x v="69"/>
    <n v="5"/>
    <n v="150"/>
    <n v="5"/>
    <m/>
    <m/>
    <m/>
    <n v="2"/>
    <n v="1"/>
    <n v="3"/>
    <s v="1"/>
    <m/>
    <s v="Tempo 2-1-3; RIR 1; radial deviation for the win. I think it helps with the movement path "/>
    <x v="8"/>
    <s v="2026-08-14T16:25:11.422Z"/>
    <x v="3"/>
  </r>
  <r>
    <s v="E-20260814-3300"/>
    <s v="S-20260814-01"/>
    <x v="103"/>
    <n v="1"/>
    <n v="20"/>
    <n v="10"/>
    <m/>
    <m/>
    <m/>
    <n v="2"/>
    <n v="1"/>
    <n v="3"/>
    <s v="4+"/>
    <m/>
    <s v="Tempo 2-1-3; RIR 4+; Matrix chest press machine; body angled at about 45 degrees. "/>
    <x v="8"/>
    <s v="2026-08-14T16:28:09.027Z"/>
    <x v="3"/>
  </r>
  <r>
    <s v="E-20260814-3301"/>
    <s v="S-20260814-01"/>
    <x v="103"/>
    <n v="2"/>
    <n v="50"/>
    <n v="12"/>
    <m/>
    <m/>
    <m/>
    <n v="2"/>
    <n v="1"/>
    <n v="3"/>
    <s v="2"/>
    <m/>
    <s v="Slight awareness; Tempo 2-1-3; RIR 2; Matrix chest press machine; body angled at about 45 degrees. "/>
    <x v="8"/>
    <s v="2026-08-14T16:32:08.642Z"/>
    <x v="3"/>
  </r>
  <r>
    <s v="E-20260814-3302"/>
    <s v="S-20260814-01"/>
    <x v="100"/>
    <n v="1"/>
    <n v="50"/>
    <n v="10"/>
    <m/>
    <m/>
    <m/>
    <n v="2"/>
    <n v="1"/>
    <n v="3"/>
    <s v="4+"/>
    <m/>
    <s v="Tempo 2-1-3; RIR 4+"/>
    <x v="8"/>
    <s v="2026-08-14T16:35:13.981Z"/>
    <x v="3"/>
  </r>
  <r>
    <s v="E-20260814-3303"/>
    <s v="S-20260814-01"/>
    <x v="100"/>
    <n v="2"/>
    <n v="90"/>
    <n v="10"/>
    <m/>
    <m/>
    <m/>
    <n v="2"/>
    <n v="1"/>
    <n v="3"/>
    <s v="2+"/>
    <m/>
    <s v="Tempo 2-1-3; RIR 2+; suicide grip to allow for a bit more radial deviation. Helped!"/>
    <x v="8"/>
    <s v="2026-08-14T16:38:15.530Z"/>
    <x v="3"/>
  </r>
  <r>
    <s v="E-20260814-3304"/>
    <s v="S-20260814-01"/>
    <x v="100"/>
    <n v="3"/>
    <n v="100"/>
    <n v="10"/>
    <m/>
    <m/>
    <m/>
    <n v="2"/>
    <n v="1"/>
    <n v="3"/>
    <s v="2+"/>
    <m/>
    <s v="Tempo 2-1-3; RIR 2+; suicide grip to allow for a bit more radial deviation. Helped!"/>
    <x v="8"/>
    <s v="2026-08-14T16:40:42.300Z"/>
    <x v="3"/>
  </r>
  <r>
    <s v="E-20260814-3305"/>
    <s v="S-20260814-01"/>
    <x v="100"/>
    <n v="4"/>
    <n v="100"/>
    <n v="10"/>
    <m/>
    <m/>
    <m/>
    <n v="2"/>
    <n v="1"/>
    <n v="3"/>
    <s v="1-2"/>
    <m/>
    <s v="Tempo 2-1-3; RIR 1-2; suicide grip to allow for a bit more radial deviation. Helped!"/>
    <x v="8"/>
    <s v="2026-08-14T16:44:56.492Z"/>
    <x v="3"/>
  </r>
  <r>
    <s v="E-20260814-3306"/>
    <s v="S-20260814-01"/>
    <x v="86"/>
    <n v="1"/>
    <n v="40"/>
    <n v="10"/>
    <m/>
    <m/>
    <m/>
    <n v="2"/>
    <n v="1"/>
    <n v="3"/>
    <s v="2"/>
    <m/>
    <s v="Tempo 2-1-3; RIR 2"/>
    <x v="8"/>
    <s v="2026-08-14T16:49:26.477Z"/>
    <x v="3"/>
  </r>
  <r>
    <s v="E-20260814-3307"/>
    <s v="S-20260814-01"/>
    <x v="86"/>
    <n v="2"/>
    <n v="40"/>
    <n v="12"/>
    <m/>
    <m/>
    <m/>
    <n v="2"/>
    <n v="1"/>
    <n v="3"/>
    <s v="2"/>
    <m/>
    <s v="Tempo 2-1-3; RIR 2; squeeze!!"/>
    <x v="8"/>
    <s v="2026-08-14T16:52:49.936Z"/>
    <x v="3"/>
  </r>
  <r>
    <s v="E-20260814-3308"/>
    <s v="S-20260814-01"/>
    <x v="86"/>
    <n v="3"/>
    <n v="50"/>
    <n v="10"/>
    <m/>
    <m/>
    <m/>
    <n v="2"/>
    <n v="1"/>
    <n v="3"/>
    <s v="2"/>
    <m/>
    <s v="Tempo 2-1-3; RIR 2; squeeze!!"/>
    <x v="8"/>
    <s v="2026-08-14T16:55:35.285Z"/>
    <x v="3"/>
  </r>
  <r>
    <s v="E-20260814-3309"/>
    <s v="S-20260814-01"/>
    <x v="87"/>
    <n v="1"/>
    <n v="60"/>
    <n v="11"/>
    <m/>
    <m/>
    <m/>
    <n v="2"/>
    <n v="1"/>
    <n v="3"/>
    <s v="2"/>
    <m/>
    <s v="Tempo 2-1-3; RIR 2"/>
    <x v="8"/>
    <s v="2026-08-14T16:59:30.070Z"/>
    <x v="3"/>
  </r>
  <r>
    <s v="E-20260814-3310"/>
    <s v="S-20260814-01"/>
    <x v="87"/>
    <n v="2"/>
    <n v="60"/>
    <n v="10"/>
    <m/>
    <m/>
    <m/>
    <n v="3"/>
    <n v="1"/>
    <n v="2"/>
    <s v="2"/>
    <m/>
    <s v="Tempo 3-1-2(?); RIR 2. Tempo has historically been 2 push 3 down no? Perhaps I flip flopped the tempo logic. Generally I do eccentric with the longer count but will adjust if needed again"/>
    <x v="8"/>
    <s v="2026-08-14T17:03:33.111Z"/>
    <x v="3"/>
  </r>
  <r>
    <s v="E-20260814-3311"/>
    <s v="S-20260814-01"/>
    <x v="87"/>
    <n v="3"/>
    <n v="60"/>
    <n v="9"/>
    <m/>
    <m/>
    <m/>
    <n v="3"/>
    <n v="1"/>
    <n v="2"/>
    <s v="2"/>
    <m/>
    <s v="Tempo 3-1-2(?); RIR 2. Tempo has historically been 2 push 3 down no? Perhaps I flip flopped the tempo logic. Generally I do eccentric with the longer count but will adjust if needed again"/>
    <x v="8"/>
    <s v="2026-08-14T17:06:36.977Z"/>
    <x v="3"/>
  </r>
  <r>
    <s v="E-20260814-3312"/>
    <s v="S-20260814-01"/>
    <x v="38"/>
    <n v="1"/>
    <n v="25"/>
    <n v="9"/>
    <m/>
    <m/>
    <m/>
    <n v="2"/>
    <n v="1"/>
    <n v="3"/>
    <s v="2"/>
    <m/>
    <s v="Tempo 2-1-3; RIR 2"/>
    <x v="8"/>
    <s v="2026-08-14T17:09:43.634Z"/>
    <x v="4"/>
  </r>
  <r>
    <s v="E-20260814-3313"/>
    <s v="S-20260814-01"/>
    <x v="38"/>
    <n v="2"/>
    <n v="25"/>
    <n v="10"/>
    <m/>
    <m/>
    <m/>
    <n v="2"/>
    <n v="1"/>
    <n v="3"/>
    <s v="1-2"/>
    <m/>
    <s v="Tempo 2-1-3; RIR 1-2"/>
    <x v="8"/>
    <s v="2026-08-14T17:12:43.030Z"/>
    <x v="4"/>
  </r>
  <r>
    <s v="E-20260814-3314"/>
    <s v="S-20260814-01"/>
    <x v="38"/>
    <n v="3"/>
    <n v="25"/>
    <n v="9"/>
    <m/>
    <m/>
    <m/>
    <n v="2"/>
    <n v="1"/>
    <n v="3"/>
    <s v="1-2"/>
    <m/>
    <s v="Tempo 2-1-3; RIR 1-2"/>
    <x v="8"/>
    <s v="2026-08-14T17:15:25.659Z"/>
    <x v="4"/>
  </r>
  <r>
    <s v="E-20260814-3315"/>
    <s v="S-20260814-01"/>
    <x v="80"/>
    <n v="1"/>
    <n v="80"/>
    <n v="8"/>
    <m/>
    <m/>
    <m/>
    <n v="2"/>
    <n v="1"/>
    <n v="2"/>
    <s v="1-2"/>
    <m/>
    <s v="Tempo 2-1-2; RIR 1-2; "/>
    <x v="8"/>
    <s v="2026-08-14T17:18:11.780Z"/>
    <x v="4"/>
  </r>
  <r>
    <s v="E-20260814-3316"/>
    <s v="S-20260814-01"/>
    <x v="80"/>
    <n v="2"/>
    <n v="80"/>
    <n v="8"/>
    <m/>
    <m/>
    <m/>
    <n v="2"/>
    <n v="1"/>
    <n v="2"/>
    <s v="1-2"/>
    <m/>
    <s v="Tempo 2-1-2; RIR 1-2; back on pad "/>
    <x v="8"/>
    <s v="2026-08-14T17:20:44.344Z"/>
    <x v="4"/>
  </r>
  <r>
    <s v="E-20260814-3317"/>
    <s v="S-20260814-01"/>
    <x v="80"/>
    <n v="3"/>
    <n v="80"/>
    <n v="6"/>
    <m/>
    <m/>
    <m/>
    <n v="2"/>
    <n v="1"/>
    <n v="2"/>
    <s v="2"/>
    <m/>
    <s v="Tempo 2-1-2; RIR 2; back on pad "/>
    <x v="8"/>
    <s v="2026-08-14T17:23:34.462Z"/>
    <x v="4"/>
  </r>
  <r>
    <s v="E-20260814-3318"/>
    <s v="S-20260814-01"/>
    <x v="71"/>
    <n v="1"/>
    <n v="10"/>
    <n v="15"/>
    <m/>
    <m/>
    <m/>
    <n v="2"/>
    <n v="2"/>
    <n v="2"/>
    <s v="2"/>
    <m/>
    <s v="Tempo 2-2-2; RIR 2; dropped to 10 for consolidation and ownership of each step (10, 12.5, 15)"/>
    <x v="8"/>
    <s v="2026-08-14T17:29:21.166Z"/>
    <x v="3"/>
  </r>
  <r>
    <s v="E-20260814-3319"/>
    <s v="S-20260814-01"/>
    <x v="71"/>
    <n v="2"/>
    <n v="12.5"/>
    <n v="15"/>
    <m/>
    <m/>
    <m/>
    <n v="2"/>
    <n v="2"/>
    <n v="2"/>
    <s v="2"/>
    <m/>
    <s v="Tempo 2-2-2; RIR 2; dropped to 12.5 for consolidation and ownership of each step (10, 12.5, 15)"/>
    <x v="8"/>
    <s v="2026-08-14T17:33:04.661Z"/>
    <x v="3"/>
  </r>
  <r>
    <s v="E-20260814-3320"/>
    <s v="S-20260814-01"/>
    <x v="71"/>
    <n v="3"/>
    <n v="15"/>
    <n v="13"/>
    <m/>
    <m/>
    <m/>
    <n v="2"/>
    <n v="2"/>
    <n v="2"/>
    <s v="1"/>
    <m/>
    <s v="Tempo 2-2-2; RIR 1; dropped to 12.5 for consolidation and ownership of each step (10, 12.5, 15)"/>
    <x v="8"/>
    <s v="2026-08-14T17:37:30.424Z"/>
    <x v="3"/>
  </r>
  <r>
    <s v="E-20260814-3321"/>
    <s v="S-20260814-01"/>
    <x v="99"/>
    <n v="1"/>
    <n v="12.5"/>
    <n v="15"/>
    <m/>
    <m/>
    <m/>
    <n v="2"/>
    <n v="1"/>
    <n v="2"/>
    <s v="2"/>
    <m/>
    <s v="Tempo 2-1-2; RIR 2"/>
    <x v="8"/>
    <s v="2026-08-14T17:41:02.489Z"/>
    <x v="8"/>
  </r>
  <r>
    <s v="E-20260814-3322"/>
    <s v="S-20260814-01"/>
    <x v="99"/>
    <n v="2"/>
    <n v="12.5"/>
    <n v="15"/>
    <m/>
    <m/>
    <m/>
    <n v="2"/>
    <n v="1"/>
    <n v="2"/>
    <s v="2"/>
    <m/>
    <s v="Tempo 2-1-2; RIR 2"/>
    <x v="8"/>
    <s v="2026-08-14T17:44:01.564Z"/>
    <x v="8"/>
  </r>
  <r>
    <s v="E-20260814-3323"/>
    <s v="S-20260814-01"/>
    <x v="99"/>
    <n v="3"/>
    <n v="15"/>
    <n v="15"/>
    <m/>
    <m/>
    <m/>
    <n v="2"/>
    <n v="1"/>
    <n v="2"/>
    <s v="2"/>
    <m/>
    <s v="Tempo 2-1-2; RIR 2"/>
    <x v="8"/>
    <s v="2026-08-14T17:47:38.103Z"/>
    <x v="8"/>
  </r>
  <r>
    <s v="E-20260814-3324"/>
    <s v="S-20260814-01"/>
    <x v="61"/>
    <n v="1"/>
    <n v="0"/>
    <m/>
    <n v="49.8"/>
    <m/>
    <m/>
    <m/>
    <m/>
    <m/>
    <m/>
    <m/>
    <s v="50/60=0.833"/>
    <x v="8"/>
    <s v="2026-08-14T17:50:26.873Z"/>
    <x v="0"/>
  </r>
  <r>
    <s v="E-20260814-3325"/>
    <s v="S-20260814-01"/>
    <x v="61"/>
    <n v="2"/>
    <n v="0"/>
    <m/>
    <n v="42"/>
    <m/>
    <m/>
    <m/>
    <m/>
    <m/>
    <m/>
    <m/>
    <s v="42/60=0.7"/>
    <x v="8"/>
    <s v="2026-08-14T17:52:40.896Z"/>
    <x v="0"/>
  </r>
  <r>
    <s v="E-20260815-3326"/>
    <s v="S-20260815-01"/>
    <x v="66"/>
    <n v="1"/>
    <m/>
    <m/>
    <n v="300"/>
    <n v="0.63"/>
    <s v="km"/>
    <m/>
    <m/>
    <m/>
    <m/>
    <m/>
    <s v="4.7 mph, 5% incline"/>
    <x v="8"/>
    <s v="2026-08-15T14:11:15.333Z"/>
    <x v="9"/>
  </r>
  <r>
    <s v="E-20260815-3327"/>
    <s v="S-20260815-01"/>
    <x v="88"/>
    <n v="1"/>
    <n v="0"/>
    <n v="10"/>
    <m/>
    <m/>
    <m/>
    <m/>
    <m/>
    <m/>
    <m/>
    <s v="2026-08-15T14:13:50.295Z"/>
    <m/>
    <x v="8"/>
    <s v="2026-08-15T14:13:51.082Z"/>
    <x v="7"/>
  </r>
  <r>
    <s v="E-20260815-3328"/>
    <s v="S-20260815-01"/>
    <x v="89"/>
    <n v="1"/>
    <n v="0"/>
    <n v="10"/>
    <m/>
    <m/>
    <m/>
    <m/>
    <m/>
    <m/>
    <m/>
    <s v="2026-08-15T14:13:50.295Z"/>
    <m/>
    <x v="8"/>
    <s v="2026-08-15T14:13:52.458Z"/>
    <x v="5"/>
  </r>
  <r>
    <s v="E-20260815-3329"/>
    <s v="S-20260815-01"/>
    <x v="60"/>
    <n v="1"/>
    <n v="0"/>
    <n v="10"/>
    <m/>
    <m/>
    <m/>
    <m/>
    <m/>
    <m/>
    <m/>
    <s v="2026-08-15T14:13:50.295Z"/>
    <m/>
    <x v="8"/>
    <s v="2026-08-15T14:14:31.278Z"/>
    <x v="7"/>
  </r>
  <r>
    <s v="E-20260815-3330"/>
    <s v="S-20260815-01"/>
    <x v="39"/>
    <n v="1"/>
    <n v="0"/>
    <m/>
    <n v="8"/>
    <m/>
    <m/>
    <m/>
    <m/>
    <m/>
    <m/>
    <s v="2026-08-15T14:13:50.295Z"/>
    <m/>
    <x v="8"/>
    <s v="2026-08-15T14:15:13.451Z"/>
    <x v="7"/>
  </r>
  <r>
    <s v="E-20260815-3331"/>
    <s v="S-20260815-01"/>
    <x v="47"/>
    <n v="1"/>
    <n v="0"/>
    <n v="12"/>
    <m/>
    <m/>
    <m/>
    <m/>
    <m/>
    <m/>
    <m/>
    <s v="2026-08-15T14:13:50.295Z"/>
    <m/>
    <x v="8"/>
    <s v="2026-08-15T14:15:39.354Z"/>
    <x v="7"/>
  </r>
  <r>
    <s v="E-20260815-3332"/>
    <s v="S-20260815-01"/>
    <x v="88"/>
    <n v="2"/>
    <n v="0"/>
    <n v="10"/>
    <m/>
    <m/>
    <m/>
    <m/>
    <m/>
    <m/>
    <m/>
    <s v="2026-08-15T14:16:38.051Z"/>
    <m/>
    <x v="8"/>
    <s v="2026-08-15T14:16:39.066Z"/>
    <x v="7"/>
  </r>
  <r>
    <s v="E-20260815-3333"/>
    <s v="S-20260815-01"/>
    <x v="89"/>
    <n v="2"/>
    <n v="0"/>
    <n v="10"/>
    <m/>
    <m/>
    <m/>
    <m/>
    <m/>
    <m/>
    <m/>
    <s v="2026-08-15T14:16:38.051Z"/>
    <m/>
    <x v="8"/>
    <s v="2026-08-15T14:17:17.223Z"/>
    <x v="5"/>
  </r>
  <r>
    <s v="E-20260815-3334"/>
    <s v="S-20260815-01"/>
    <x v="60"/>
    <n v="2"/>
    <n v="0"/>
    <n v="10"/>
    <m/>
    <m/>
    <m/>
    <m/>
    <m/>
    <m/>
    <m/>
    <s v="2026-08-15T14:16:38.051Z"/>
    <m/>
    <x v="8"/>
    <s v="2026-08-15T14:17:56.223Z"/>
    <x v="7"/>
  </r>
  <r>
    <s v="E-20260815-3335"/>
    <s v="S-20260815-01"/>
    <x v="39"/>
    <n v="2"/>
    <n v="0"/>
    <m/>
    <n v="8"/>
    <m/>
    <m/>
    <m/>
    <m/>
    <m/>
    <m/>
    <s v="2026-08-15T14:16:38.051Z"/>
    <m/>
    <x v="8"/>
    <s v="2026-08-15T14:18:43.023Z"/>
    <x v="7"/>
  </r>
  <r>
    <s v="E-20260815-3336"/>
    <s v="S-20260815-01"/>
    <x v="47"/>
    <n v="2"/>
    <n v="0"/>
    <n v="12"/>
    <m/>
    <m/>
    <m/>
    <m/>
    <m/>
    <m/>
    <m/>
    <s v="2026-08-15T14:16:38.051Z"/>
    <m/>
    <x v="8"/>
    <s v="2026-08-15T14:18:45.863Z"/>
    <x v="7"/>
  </r>
  <r>
    <s v="E-20260815-3337"/>
    <s v="S-20260815-01"/>
    <x v="81"/>
    <n v="1"/>
    <n v="75"/>
    <n v="10"/>
    <m/>
    <m/>
    <m/>
    <n v="3"/>
    <m/>
    <n v="2"/>
    <s v="2"/>
    <m/>
    <s v="Tempo 3E-1P-2C; RIR 2"/>
    <x v="8"/>
    <s v="2026-08-15T14:22:24.969Z"/>
    <x v="7"/>
  </r>
  <r>
    <s v="E-20260815-3338"/>
    <s v="S-20260815-01"/>
    <x v="81"/>
    <n v="2"/>
    <n v="75"/>
    <n v="10"/>
    <m/>
    <m/>
    <m/>
    <n v="3"/>
    <m/>
    <n v="2"/>
    <s v="2"/>
    <m/>
    <s v="Tempo 3E-1P-2C; RIR 2"/>
    <x v="8"/>
    <s v="2026-08-15T14:25:33.601Z"/>
    <x v="7"/>
  </r>
  <r>
    <s v="E-20260815-3339"/>
    <s v="S-20260815-01"/>
    <x v="81"/>
    <n v="3"/>
    <n v="75"/>
    <n v="10"/>
    <m/>
    <m/>
    <m/>
    <n v="3"/>
    <m/>
    <n v="2"/>
    <s v="2"/>
    <m/>
    <s v="Tempo 3E-1P-2C; RIR 2"/>
    <x v="8"/>
    <s v="2026-08-15T14:29:59.790Z"/>
    <x v="7"/>
  </r>
  <r>
    <s v="E-20260815-3340"/>
    <s v="S-20260815-01"/>
    <x v="34"/>
    <n v="1"/>
    <n v="150"/>
    <n v="10"/>
    <m/>
    <m/>
    <m/>
    <n v="3"/>
    <n v="1"/>
    <n v="2"/>
    <s v="2+"/>
    <m/>
    <s v="Tempo 3-1-2 (e-p-c); RIR 2+; focused on slow controlled concentric at 2 sec, too. "/>
    <x v="8"/>
    <s v="2026-08-15T14:33:43.996Z"/>
    <x v="7"/>
  </r>
  <r>
    <s v="E-20260815-3341"/>
    <s v="S-20260815-01"/>
    <x v="34"/>
    <n v="2"/>
    <n v="150"/>
    <n v="10"/>
    <m/>
    <m/>
    <m/>
    <n v="3"/>
    <n v="1"/>
    <n v="2"/>
    <s v="2+"/>
    <m/>
    <s v="Tempo 3-1-2 (e-p-c); RIR 2+; focused on slow controlled concentric at 2 sec, too. "/>
    <x v="8"/>
    <s v="2026-08-15T14:36:50.176Z"/>
    <x v="7"/>
  </r>
  <r>
    <s v="E-20260815-3342"/>
    <s v="S-20260815-01"/>
    <x v="34"/>
    <n v="3"/>
    <n v="150"/>
    <n v="10"/>
    <m/>
    <m/>
    <m/>
    <n v="3"/>
    <n v="1"/>
    <n v="2"/>
    <s v="2+"/>
    <m/>
    <s v="Tempo 3-1-2 (e-p-c); RIR 2+; focused on slow controlled concentric at 2 sec, too. "/>
    <x v="8"/>
    <s v="2026-08-15T14:40:14.983Z"/>
    <x v="7"/>
  </r>
  <r>
    <s v="E-20260815-3343"/>
    <s v="S-20260815-01"/>
    <x v="46"/>
    <n v="1"/>
    <n v="50"/>
    <n v="8"/>
    <m/>
    <m/>
    <m/>
    <n v="3"/>
    <n v="1"/>
    <n v="2"/>
    <s v="2"/>
    <m/>
    <s v="Tempo 3-1-2(epc); RIR 2"/>
    <x v="8"/>
    <s v="2026-08-15T14:43:28.255Z"/>
    <x v="7"/>
  </r>
  <r>
    <s v="E-20260815-3344"/>
    <s v="S-20260815-01"/>
    <x v="46"/>
    <n v="2"/>
    <n v="55"/>
    <n v="8"/>
    <m/>
    <m/>
    <m/>
    <n v="3"/>
    <n v="1"/>
    <n v="2"/>
    <s v="2"/>
    <m/>
    <s v="Tempo 3-1-2(epc); RIR 2; little bit of patellar tendon sensation on right?"/>
    <x v="8"/>
    <s v="2026-08-15T14:46:22.287Z"/>
    <x v="7"/>
  </r>
  <r>
    <s v="E-20260815-3345"/>
    <s v="S-20260815-01"/>
    <x v="46"/>
    <n v="3"/>
    <n v="55"/>
    <n v="8"/>
    <m/>
    <m/>
    <m/>
    <n v="3"/>
    <n v="1"/>
    <n v="2"/>
    <s v="2"/>
    <m/>
    <s v="Tempo 3-1-2(epc); RIR 2; little bit of patellar tendon sensation on right?"/>
    <x v="8"/>
    <s v="2026-08-15T14:50:28.278Z"/>
    <x v="7"/>
  </r>
  <r>
    <s v="E-20260815-3346"/>
    <s v="S-20260815-01"/>
    <x v="0"/>
    <n v="1"/>
    <n v="150"/>
    <m/>
    <n v="60"/>
    <m/>
    <m/>
    <m/>
    <m/>
    <m/>
    <m/>
    <m/>
    <s v="2 mph, 0.5% incline; pinky roll at 60 sec mark left side "/>
    <x v="8"/>
    <s v="2026-08-15T14:54:44.077Z"/>
    <x v="0"/>
  </r>
  <r>
    <s v="E-20260815-3347"/>
    <s v="S-20260815-01"/>
    <x v="0"/>
    <n v="2"/>
    <n v="150"/>
    <m/>
    <n v="52.2"/>
    <m/>
    <m/>
    <m/>
    <m/>
    <m/>
    <m/>
    <m/>
    <s v="How much Farmer Carry in RDLs for today? 30 reps x 6 secs per rep? 2 mph, 0.5% incline; index roll at 50 sec mark left side "/>
    <x v="8"/>
    <s v="2026-08-15T14:58:19.202Z"/>
    <x v="0"/>
  </r>
  <r>
    <s v="E-20260815-3348"/>
    <s v="S-20260815-01"/>
    <x v="0"/>
    <n v="3"/>
    <n v="150"/>
    <m/>
    <n v="49.8"/>
    <m/>
    <m/>
    <m/>
    <m/>
    <m/>
    <m/>
    <m/>
    <m/>
    <x v="8"/>
    <s v="2026-08-15T15:01:20.696Z"/>
    <x v="0"/>
  </r>
  <r>
    <s v="E-20260815-3349"/>
    <s v="S-20260815-01"/>
    <x v="101"/>
    <n v="1"/>
    <n v="135"/>
    <n v="15"/>
    <m/>
    <m/>
    <m/>
    <n v="2"/>
    <m/>
    <n v="3"/>
    <s v="2+"/>
    <m/>
    <s v="Matrix calf extension (Ultra calf extension); tempo 2c-1p-3e; RIR 2+"/>
    <x v="8"/>
    <s v="2026-08-15T15:05:27.454Z"/>
    <x v="7"/>
  </r>
  <r>
    <s v="E-20260815-3350"/>
    <s v="S-20260815-01"/>
    <x v="101"/>
    <n v="2"/>
    <n v="135"/>
    <n v="15"/>
    <m/>
    <m/>
    <m/>
    <n v="2"/>
    <m/>
    <n v="3"/>
    <s v="2+"/>
    <m/>
    <s v="Matrix calf extension (Ultra calf extension); tempo 2c-1p-3e; RIR 2+"/>
    <x v="8"/>
    <s v="2026-08-15T15:07:54.825Z"/>
    <x v="7"/>
  </r>
  <r>
    <s v="E-20260815-3351"/>
    <s v="S-20260815-01"/>
    <x v="101"/>
    <n v="3"/>
    <n v="135"/>
    <n v="15"/>
    <m/>
    <m/>
    <m/>
    <n v="2"/>
    <m/>
    <n v="3"/>
    <s v="2+"/>
    <m/>
    <s v="Matrix calf extension (Ultra calf extension); tempo 2c-1p-3e; RIR 2+"/>
    <x v="8"/>
    <s v="2026-08-15T15:10:32.778Z"/>
    <x v="7"/>
  </r>
  <r>
    <s v="E-20260815-3352"/>
    <s v="S-20260815-01"/>
    <x v="99"/>
    <n v="1"/>
    <n v="15"/>
    <n v="15"/>
    <m/>
    <m/>
    <m/>
    <n v="2"/>
    <n v="1"/>
    <n v="2"/>
    <s v="2"/>
    <m/>
    <s v="Tempo 2-1-2; RIR 2"/>
    <x v="8"/>
    <s v="2026-08-15T15:14:55.570Z"/>
    <x v="8"/>
  </r>
  <r>
    <s v="E-20260815-3353"/>
    <s v="S-20260815-01"/>
    <x v="99"/>
    <n v="2"/>
    <n v="15"/>
    <n v="15"/>
    <m/>
    <m/>
    <m/>
    <n v="2"/>
    <n v="1"/>
    <n v="2"/>
    <s v="2"/>
    <m/>
    <s v="Tempo 2-1-2; RIR 2"/>
    <x v="8"/>
    <s v="2026-08-15T15:17:53.819Z"/>
    <x v="8"/>
  </r>
  <r>
    <s v="E-20260815-3354"/>
    <s v="S-20260815-01"/>
    <x v="99"/>
    <n v="3"/>
    <n v="15"/>
    <n v="15"/>
    <m/>
    <m/>
    <m/>
    <n v="2"/>
    <n v="1"/>
    <n v="2"/>
    <s v="2"/>
    <m/>
    <s v="Tempo 2-1-2; RIR 2"/>
    <x v="8"/>
    <s v="2026-08-15T15:21:09.945Z"/>
    <x v="8"/>
  </r>
  <r>
    <s v="E-20260815-3355"/>
    <s v="S-20260815-01"/>
    <x v="61"/>
    <n v="1"/>
    <n v="0"/>
    <m/>
    <n v="55.2"/>
    <m/>
    <m/>
    <m/>
    <m/>
    <m/>
    <m/>
    <m/>
    <s v="55/60=0.917; General grip slip maybe more sweat/fatigue combo?"/>
    <x v="8"/>
    <s v="2026-08-15T15:24:54.675Z"/>
    <x v="0"/>
  </r>
  <r>
    <s v="E-20260815-3356"/>
    <s v="S-20260815-01"/>
    <x v="61"/>
    <n v="2"/>
    <n v="0"/>
    <m/>
    <n v="48"/>
    <m/>
    <m/>
    <m/>
    <m/>
    <m/>
    <m/>
    <m/>
    <s v="48/60=; General grip slip maybe more sweat/fatigue combo?"/>
    <x v="8"/>
    <s v="2026-08-15T15:27:41.921Z"/>
    <x v="0"/>
  </r>
  <r>
    <s v="E-20260815-3357"/>
    <s v="S-20260815-01"/>
    <x v="32"/>
    <n v="1"/>
    <m/>
    <m/>
    <n v="455"/>
    <n v="2"/>
    <s v="km"/>
    <m/>
    <m/>
    <m/>
    <m/>
    <m/>
    <m/>
    <x v="8"/>
    <s v="2026-08-15T15:38:31.906Z"/>
    <x v="1"/>
  </r>
  <r>
    <s v="E-20260816-3358"/>
    <s v="S-20260816-01"/>
    <x v="66"/>
    <n v="1"/>
    <m/>
    <m/>
    <n v="300"/>
    <n v="0.63"/>
    <s v="km"/>
    <m/>
    <m/>
    <m/>
    <m/>
    <m/>
    <s v="4.7 mph, 5% incline"/>
    <x v="8"/>
    <s v="2026-08-16T15:06:08.144Z"/>
    <x v="9"/>
  </r>
  <r>
    <s v="E-20260816-3359"/>
    <s v="S-20260816-01"/>
    <x v="67"/>
    <n v="1"/>
    <n v="0"/>
    <n v="15"/>
    <m/>
    <m/>
    <m/>
    <m/>
    <m/>
    <m/>
    <m/>
    <s v="2026-08-16T15:08:01.361Z"/>
    <m/>
    <x v="8"/>
    <s v="2026-08-16T15:08:01.879Z"/>
    <x v="5"/>
  </r>
  <r>
    <s v="E-20260816-3360"/>
    <s v="S-20260816-01"/>
    <x v="52"/>
    <n v="1"/>
    <n v="0"/>
    <n v="8"/>
    <m/>
    <m/>
    <m/>
    <m/>
    <m/>
    <m/>
    <m/>
    <s v="2026-08-16T15:08:01.361Z"/>
    <m/>
    <x v="8"/>
    <s v="2026-08-16T15:08:03.306Z"/>
    <x v="5"/>
  </r>
  <r>
    <s v="E-20260816-3361"/>
    <s v="S-20260816-01"/>
    <x v="50"/>
    <n v="1"/>
    <n v="0"/>
    <n v="10"/>
    <m/>
    <m/>
    <m/>
    <m/>
    <m/>
    <m/>
    <m/>
    <s v="2026-08-16T15:08:01.361Z"/>
    <m/>
    <x v="8"/>
    <s v="2026-08-16T15:08:33.077Z"/>
    <x v="3"/>
  </r>
  <r>
    <s v="E-20260816-3362"/>
    <s v="S-20260816-01"/>
    <x v="56"/>
    <n v="1"/>
    <n v="0"/>
    <n v="12"/>
    <m/>
    <m/>
    <m/>
    <m/>
    <m/>
    <m/>
    <m/>
    <s v="2026-08-16T15:08:01.361Z"/>
    <m/>
    <x v="8"/>
    <s v="2026-08-16T15:09:46.800Z"/>
    <x v="5"/>
  </r>
  <r>
    <s v="E-20260816-3363"/>
    <s v="S-20260816-01"/>
    <x v="67"/>
    <n v="2"/>
    <n v="0"/>
    <n v="15"/>
    <m/>
    <m/>
    <m/>
    <m/>
    <m/>
    <m/>
    <m/>
    <s v="2026-08-16T15:13:38.828Z"/>
    <m/>
    <x v="8"/>
    <s v="2026-08-16T15:13:39.535Z"/>
    <x v="5"/>
  </r>
  <r>
    <s v="E-20260816-3364"/>
    <s v="S-20260816-01"/>
    <x v="52"/>
    <n v="2"/>
    <n v="0"/>
    <n v="8"/>
    <m/>
    <m/>
    <m/>
    <m/>
    <m/>
    <m/>
    <m/>
    <s v="2026-08-16T15:13:38.828Z"/>
    <m/>
    <x v="8"/>
    <s v="2026-08-16T15:13:40.824Z"/>
    <x v="5"/>
  </r>
  <r>
    <s v="E-20260816-3365"/>
    <s v="S-20260816-01"/>
    <x v="50"/>
    <n v="2"/>
    <n v="0"/>
    <n v="10"/>
    <m/>
    <m/>
    <m/>
    <m/>
    <m/>
    <m/>
    <m/>
    <s v="2026-08-16T15:13:38.828Z"/>
    <m/>
    <x v="8"/>
    <s v="2026-08-16T15:13:41.941Z"/>
    <x v="3"/>
  </r>
  <r>
    <s v="E-20260816-3366"/>
    <s v="S-20260816-01"/>
    <x v="56"/>
    <n v="2"/>
    <n v="0"/>
    <n v="12"/>
    <m/>
    <m/>
    <m/>
    <m/>
    <m/>
    <m/>
    <m/>
    <s v="2026-08-16T15:13:38.828Z"/>
    <m/>
    <x v="8"/>
    <s v="2026-08-16T15:13:43.162Z"/>
    <x v="5"/>
  </r>
  <r>
    <s v="E-20260816-3367"/>
    <s v="S-20260816-01"/>
    <x v="5"/>
    <n v="1"/>
    <n v="40"/>
    <n v="10"/>
    <m/>
    <m/>
    <m/>
    <n v="2"/>
    <m/>
    <n v="3"/>
    <s v="2"/>
    <m/>
    <s v="Tempo 2c-1p-3e; RIR 2; right tight from start. Radial bias helps a bit. Just general achy during the press but not after. "/>
    <x v="8"/>
    <s v="2026-08-16T15:19:22.151Z"/>
    <x v="3"/>
  </r>
  <r>
    <s v="E-20260816-3368"/>
    <s v="S-20260816-01"/>
    <x v="5"/>
    <n v="2"/>
    <n v="45"/>
    <n v="10"/>
    <m/>
    <m/>
    <m/>
    <n v="2"/>
    <m/>
    <n v="3"/>
    <s v="2"/>
    <m/>
    <s v="Tempo 2c-1p-3e; RIR 2; right tight from start. Radial bias helps a bit. Just general achy during the press but not after. "/>
    <x v="8"/>
    <s v="2026-08-16T15:23:04.975Z"/>
    <x v="3"/>
  </r>
  <r>
    <s v="E-20260816-3369"/>
    <s v="S-20260816-01"/>
    <x v="5"/>
    <n v="3"/>
    <n v="50"/>
    <n v="8"/>
    <m/>
    <m/>
    <m/>
    <n v="2"/>
    <m/>
    <n v="3"/>
    <s v="2"/>
    <m/>
    <s v="Tempo 2c-1p-3e; RIR 2; right tight from start. Radial bias helps a bit. Just general achy during the press but not after. "/>
    <x v="8"/>
    <s v="2026-08-16T15:26:41.432Z"/>
    <x v="3"/>
  </r>
  <r>
    <s v="E-20260816-3370"/>
    <s v="S-20260816-01"/>
    <x v="24"/>
    <n v="1"/>
    <n v="130"/>
    <n v="12"/>
    <m/>
    <m/>
    <m/>
    <m/>
    <m/>
    <m/>
    <s v="2"/>
    <m/>
    <s v="3E-1P-2C | RIR 2 |"/>
    <x v="8"/>
    <s v="2026-08-16T15:29:29.998Z"/>
    <x v="1"/>
  </r>
  <r>
    <s v="E-20260816-3371"/>
    <s v="S-20260816-01"/>
    <x v="24"/>
    <n v="2"/>
    <n v="130"/>
    <n v="11"/>
    <m/>
    <m/>
    <m/>
    <m/>
    <m/>
    <m/>
    <s v="2"/>
    <m/>
    <s v="3E-1P-2C | RIR 2 |"/>
    <x v="8"/>
    <s v="2026-08-16T15:31:50.171Z"/>
    <x v="1"/>
  </r>
  <r>
    <s v="E-20260816-3372"/>
    <s v="S-20260816-01"/>
    <x v="24"/>
    <n v="3"/>
    <n v="130"/>
    <n v="11"/>
    <m/>
    <m/>
    <m/>
    <m/>
    <m/>
    <m/>
    <s v="2"/>
    <m/>
    <s v="3E-1P-2C | RIR 2 |"/>
    <x v="8"/>
    <s v="2026-08-16T15:35:07.071Z"/>
    <x v="1"/>
  </r>
  <r>
    <s v="E-20260816-3373"/>
    <s v="S-20260816-01"/>
    <x v="27"/>
    <n v="1"/>
    <n v="82.5"/>
    <n v="10"/>
    <m/>
    <m/>
    <m/>
    <m/>
    <m/>
    <m/>
    <s v="2"/>
    <m/>
    <s v="3E-1P-2C | RIR 2"/>
    <x v="8"/>
    <s v="2026-08-16T15:40:56.045Z"/>
    <x v="1"/>
  </r>
  <r>
    <s v="E-20260816-3374"/>
    <s v="S-20260816-01"/>
    <x v="27"/>
    <n v="2"/>
    <n v="82.5"/>
    <n v="10"/>
    <m/>
    <m/>
    <m/>
    <m/>
    <m/>
    <m/>
    <s v="2"/>
    <m/>
    <s v="3E-1P-2C | RIR 2"/>
    <x v="8"/>
    <s v="2026-08-16T15:45:05.045Z"/>
    <x v="1"/>
  </r>
  <r>
    <s v="E-20260816-3375"/>
    <s v="S-20260816-01"/>
    <x v="27"/>
    <n v="3"/>
    <n v="82.5"/>
    <n v="10"/>
    <m/>
    <m/>
    <m/>
    <m/>
    <m/>
    <m/>
    <s v="1-2"/>
    <m/>
    <s v="3E-1P-2C | RIR 1-2 | forearm lactic acid growing "/>
    <x v="8"/>
    <s v="2026-08-16T15:48:02.726Z"/>
    <x v="1"/>
  </r>
  <r>
    <s v="E-20260816-3376"/>
    <s v="S-20260816-01"/>
    <x v="71"/>
    <n v="1"/>
    <n v="10"/>
    <n v="15"/>
    <m/>
    <m/>
    <m/>
    <m/>
    <m/>
    <m/>
    <s v="2+"/>
    <m/>
    <s v="2-2-2; RIR 2+"/>
    <x v="8"/>
    <s v="2026-08-16T15:54:42.719Z"/>
    <x v="3"/>
  </r>
  <r>
    <s v="E-20260816-3377"/>
    <s v="S-20260816-01"/>
    <x v="71"/>
    <n v="2"/>
    <n v="12.5"/>
    <n v="15"/>
    <m/>
    <m/>
    <m/>
    <m/>
    <m/>
    <m/>
    <s v="2"/>
    <m/>
    <s v="2-2-2; RIR 2"/>
    <x v="8"/>
    <s v="2026-08-16T16:00:09.682Z"/>
    <x v="3"/>
  </r>
  <r>
    <s v="E-20260816-3378"/>
    <s v="S-20260816-01"/>
    <x v="71"/>
    <n v="3"/>
    <n v="15"/>
    <n v="12"/>
    <m/>
    <m/>
    <m/>
    <m/>
    <m/>
    <m/>
    <s v="1"/>
    <m/>
    <s v="2-2-2; RIR 1"/>
    <x v="8"/>
    <s v="2026-08-16T16:03:10.260Z"/>
    <x v="3"/>
  </r>
  <r>
    <s v="E-20260816-3379"/>
    <s v="S-20260816-01"/>
    <x v="76"/>
    <n v="1"/>
    <n v="27.5"/>
    <n v="12"/>
    <m/>
    <m/>
    <m/>
    <m/>
    <m/>
    <m/>
    <s v="2"/>
    <m/>
    <s v="3E-1P-2C | RIR 2; Tightness in right anterior tendon or capsule. "/>
    <x v="8"/>
    <s v="2026-08-16T16:07:04.491Z"/>
    <x v="4"/>
  </r>
  <r>
    <s v="E-20260816-3380"/>
    <s v="S-20260816-01"/>
    <x v="76"/>
    <n v="2"/>
    <n v="27.5"/>
    <n v="11"/>
    <m/>
    <m/>
    <m/>
    <m/>
    <m/>
    <m/>
    <s v="1-2"/>
    <m/>
    <s v="3E-1P-2C | RIR 1-2;"/>
    <x v="8"/>
    <s v="2026-08-16T16:10:20.680Z"/>
    <x v="4"/>
  </r>
  <r>
    <s v="E-20260816-3381"/>
    <s v="S-20260816-01"/>
    <x v="76"/>
    <n v="3"/>
    <n v="27.5"/>
    <n v="9"/>
    <m/>
    <m/>
    <m/>
    <m/>
    <m/>
    <m/>
    <s v="1-2"/>
    <m/>
    <s v="3E-1P-2C | RIR 1-2;"/>
    <x v="8"/>
    <s v="2026-08-16T16:14:15.193Z"/>
    <x v="4"/>
  </r>
  <r>
    <s v="E-20260816-3382"/>
    <s v="S-20260816-01"/>
    <x v="25"/>
    <n v="1"/>
    <n v="25"/>
    <n v="12"/>
    <m/>
    <m/>
    <m/>
    <m/>
    <m/>
    <m/>
    <s v="2"/>
    <m/>
    <s v="| 3E-1P-2C | RIR 2"/>
    <x v="8"/>
    <s v="2026-08-16T16:17:27.571Z"/>
    <x v="2"/>
  </r>
  <r>
    <s v="E-20260816-3383"/>
    <s v="S-20260816-01"/>
    <x v="25"/>
    <n v="2"/>
    <n v="25"/>
    <n v="10"/>
    <m/>
    <m/>
    <m/>
    <m/>
    <m/>
    <m/>
    <s v="2"/>
    <m/>
    <s v="| 3E-1P-2C | RIR 2"/>
    <x v="8"/>
    <s v="2026-08-16T16:20:39.196Z"/>
    <x v="2"/>
  </r>
  <r>
    <s v="E-20260816-3384"/>
    <s v="S-20260816-01"/>
    <x v="25"/>
    <n v="3"/>
    <n v="25"/>
    <n v="9"/>
    <m/>
    <m/>
    <m/>
    <m/>
    <m/>
    <m/>
    <s v="2"/>
    <m/>
    <s v="| 3E-1P-2C | RIR 2"/>
    <x v="8"/>
    <s v="2026-08-16T16:24:16.585Z"/>
    <x v="2"/>
  </r>
  <r>
    <s v="E-20260816-3385"/>
    <s v="S-20260816-01"/>
    <x v="18"/>
    <n v="1"/>
    <n v="140"/>
    <m/>
    <n v="60"/>
    <m/>
    <m/>
    <m/>
    <m/>
    <m/>
    <m/>
    <m/>
    <s v="Plenty of room in the tank"/>
    <x v="8"/>
    <s v="2026-08-16T16:27:16.700Z"/>
    <x v="0"/>
  </r>
  <r>
    <s v="E-20260816-3386"/>
    <s v="S-20260816-01"/>
    <x v="18"/>
    <n v="2"/>
    <n v="140"/>
    <m/>
    <n v="60"/>
    <m/>
    <m/>
    <m/>
    <m/>
    <m/>
    <m/>
    <m/>
    <m/>
    <x v="8"/>
    <s v="2026-08-16T16:29:26.012Z"/>
    <x v="0"/>
  </r>
  <r>
    <s v="E-20260816-3387"/>
    <s v="S-20260816-01"/>
    <x v="18"/>
    <n v="3"/>
    <n v="140"/>
    <m/>
    <n v="52.2"/>
    <m/>
    <m/>
    <m/>
    <m/>
    <m/>
    <m/>
    <m/>
    <s v="52/60=0.867; General forearm fatigue grip fail"/>
    <x v="8"/>
    <s v="2026-08-16T16:31:34.219Z"/>
    <x v="0"/>
  </r>
  <r>
    <s v="E-20260816-3388"/>
    <s v="S-20260816-01"/>
    <x v="32"/>
    <n v="1"/>
    <m/>
    <m/>
    <n v="458"/>
    <n v="2"/>
    <s v="km"/>
    <m/>
    <m/>
    <m/>
    <m/>
    <m/>
    <s v="Cooldown"/>
    <x v="8"/>
    <s v="2026-08-16T16:43:19.029Z"/>
    <x v="1"/>
  </r>
  <r>
    <s v="E-20260818-3389"/>
    <s v="S-20260818-01"/>
    <x v="66"/>
    <n v="1"/>
    <m/>
    <m/>
    <n v="300"/>
    <n v="0.63"/>
    <s v="km"/>
    <m/>
    <m/>
    <m/>
    <m/>
    <m/>
    <s v="4.7 mph, 5% incline"/>
    <x v="9"/>
    <s v="2026-08-18T18:49:07.801Z"/>
    <x v="9"/>
  </r>
  <r>
    <s v="E-20260818-3390"/>
    <s v="S-20260818-01"/>
    <x v="67"/>
    <n v="1"/>
    <n v="0"/>
    <n v="15"/>
    <m/>
    <m/>
    <m/>
    <m/>
    <m/>
    <m/>
    <m/>
    <s v="2026-08-18T18:54:27.433Z"/>
    <s v="Red band "/>
    <x v="9"/>
    <s v="2026-08-18T18:54:28.417Z"/>
    <x v="5"/>
  </r>
  <r>
    <s v="E-20260818-3391"/>
    <s v="S-20260818-01"/>
    <x v="56"/>
    <n v="1"/>
    <n v="0"/>
    <n v="12"/>
    <m/>
    <m/>
    <m/>
    <m/>
    <m/>
    <m/>
    <m/>
    <s v="2026-08-18T18:54:27.433Z"/>
    <s v="Red band "/>
    <x v="9"/>
    <s v="2026-08-18T18:54:33.134Z"/>
    <x v="5"/>
  </r>
  <r>
    <s v="E-20260818-3392"/>
    <s v="S-20260818-01"/>
    <x v="52"/>
    <n v="1"/>
    <n v="0"/>
    <n v="8"/>
    <m/>
    <m/>
    <m/>
    <m/>
    <m/>
    <m/>
    <m/>
    <s v="2026-08-18T18:54:27.433Z"/>
    <m/>
    <x v="9"/>
    <s v="2026-08-18T18:54:36.715Z"/>
    <x v="5"/>
  </r>
  <r>
    <s v="E-20260818-3393"/>
    <s v="S-20260818-01"/>
    <x v="85"/>
    <n v="1"/>
    <n v="0"/>
    <n v="10"/>
    <m/>
    <m/>
    <m/>
    <m/>
    <m/>
    <m/>
    <m/>
    <s v="2026-08-18T18:54:27.433Z"/>
    <m/>
    <x v="9"/>
    <s v="2026-08-18T18:54:41.138Z"/>
    <x v="5"/>
  </r>
  <r>
    <s v="E-20260818-3394"/>
    <s v="S-20260818-01"/>
    <x v="50"/>
    <n v="1"/>
    <n v="0"/>
    <n v="10"/>
    <m/>
    <m/>
    <m/>
    <m/>
    <m/>
    <m/>
    <m/>
    <s v="2026-08-18T18:54:27.433Z"/>
    <m/>
    <x v="9"/>
    <s v="2026-08-18T18:54:42.670Z"/>
    <x v="3"/>
  </r>
  <r>
    <s v="E-20260818-3395"/>
    <s v="S-20260818-01"/>
    <x v="67"/>
    <n v="2"/>
    <n v="0"/>
    <n v="15"/>
    <m/>
    <m/>
    <m/>
    <m/>
    <m/>
    <m/>
    <m/>
    <s v="2026-08-18T18:59:49.932Z"/>
    <s v="Red band "/>
    <x v="9"/>
    <s v="2026-08-18T18:59:50.384Z"/>
    <x v="5"/>
  </r>
  <r>
    <s v="E-20260818-3396"/>
    <s v="S-20260818-01"/>
    <x v="56"/>
    <n v="2"/>
    <n v="0"/>
    <n v="12"/>
    <m/>
    <m/>
    <m/>
    <m/>
    <m/>
    <m/>
    <m/>
    <s v="2026-08-18T18:59:49.932Z"/>
    <s v="Red band "/>
    <x v="9"/>
    <s v="2026-08-18T18:59:51.655Z"/>
    <x v="5"/>
  </r>
  <r>
    <s v="E-20260818-3397"/>
    <s v="S-20260818-01"/>
    <x v="52"/>
    <n v="2"/>
    <n v="0"/>
    <n v="8"/>
    <m/>
    <m/>
    <m/>
    <m/>
    <m/>
    <m/>
    <m/>
    <s v="2026-08-18T18:59:49.932Z"/>
    <m/>
    <x v="9"/>
    <s v="2026-08-18T18:59:53.462Z"/>
    <x v="5"/>
  </r>
  <r>
    <s v="E-20260818-3398"/>
    <s v="S-20260818-01"/>
    <x v="85"/>
    <n v="2"/>
    <n v="0"/>
    <n v="10"/>
    <m/>
    <m/>
    <m/>
    <m/>
    <m/>
    <m/>
    <m/>
    <s v="2026-08-18T18:59:49.932Z"/>
    <m/>
    <x v="9"/>
    <s v="2026-08-18T18:59:54.704Z"/>
    <x v="5"/>
  </r>
  <r>
    <s v="E-20260818-3399"/>
    <s v="S-20260818-01"/>
    <x v="50"/>
    <n v="2"/>
    <n v="0"/>
    <n v="10"/>
    <m/>
    <m/>
    <m/>
    <m/>
    <m/>
    <m/>
    <m/>
    <s v="2026-08-18T18:59:49.932Z"/>
    <m/>
    <x v="9"/>
    <s v="2026-08-18T18:59:56.059Z"/>
    <x v="3"/>
  </r>
  <r>
    <s v="E-20260818-3400"/>
    <s v="S-20260818-01"/>
    <x v="0"/>
    <n v="1"/>
    <n v="150"/>
    <m/>
    <n v="60"/>
    <m/>
    <m/>
    <m/>
    <m/>
    <m/>
    <m/>
    <m/>
    <s v="2mph, 0.5% incline"/>
    <x v="9"/>
    <s v="2026-08-18T19:04:40.914Z"/>
    <x v="0"/>
  </r>
  <r>
    <s v="E-20260818-3401"/>
    <s v="S-20260818-01"/>
    <x v="0"/>
    <n v="2"/>
    <n v="150"/>
    <m/>
    <n v="60"/>
    <m/>
    <m/>
    <m/>
    <m/>
    <m/>
    <m/>
    <m/>
    <s v="2mph, 0.5% incline"/>
    <x v="9"/>
    <s v="2026-08-18T19:07:25.932Z"/>
    <x v="0"/>
  </r>
  <r>
    <s v="E-20260818-3402"/>
    <s v="S-20260818-01"/>
    <x v="0"/>
    <n v="3"/>
    <n v="150"/>
    <m/>
    <n v="60"/>
    <m/>
    <m/>
    <m/>
    <m/>
    <m/>
    <m/>
    <m/>
    <s v="2mph, 0.5% incline"/>
    <x v="9"/>
    <s v="2026-08-18T19:10:41.563Z"/>
    <x v="0"/>
  </r>
  <r>
    <s v="E-20260818-3403"/>
    <s v="S-20260818-01"/>
    <x v="0"/>
    <n v="4"/>
    <n v="150"/>
    <m/>
    <n v="60"/>
    <m/>
    <m/>
    <m/>
    <m/>
    <m/>
    <m/>
    <m/>
    <s v="2mph, 0.5% incline; carried closer to pinky"/>
    <x v="9"/>
    <s v="2026-08-18T19:14:11.910Z"/>
    <x v="0"/>
  </r>
  <r>
    <s v="E-20260818-3404"/>
    <s v="S-20260818-01"/>
    <x v="98"/>
    <n v="1"/>
    <n v="205"/>
    <n v="10"/>
    <m/>
    <m/>
    <m/>
    <m/>
    <m/>
    <m/>
    <s v="2"/>
    <m/>
    <s v="3E-1P-2C | RIR 2"/>
    <x v="9"/>
    <s v="2026-08-18T19:18:33.778Z"/>
    <x v="1"/>
  </r>
  <r>
    <s v="E-20260818-3405"/>
    <s v="S-20260818-01"/>
    <x v="98"/>
    <n v="2"/>
    <n v="207.5"/>
    <n v="10"/>
    <m/>
    <m/>
    <m/>
    <m/>
    <m/>
    <m/>
    <s v="2"/>
    <m/>
    <s v="3E-1P-2C | RIR 2"/>
    <x v="9"/>
    <s v="2026-08-18T19:21:28.661Z"/>
    <x v="1"/>
  </r>
  <r>
    <s v="E-20260818-3406"/>
    <s v="S-20260818-01"/>
    <x v="98"/>
    <n v="3"/>
    <n v="212.5"/>
    <n v="9"/>
    <m/>
    <m/>
    <m/>
    <m/>
    <m/>
    <m/>
    <s v="2"/>
    <m/>
    <s v="3E-1P-2C | RIR 2"/>
    <x v="9"/>
    <s v="2026-08-18T19:24:25.221Z"/>
    <x v="1"/>
  </r>
  <r>
    <s v="E-20260818-3407"/>
    <s v="S-20260818-01"/>
    <x v="98"/>
    <n v="4"/>
    <n v="212.5"/>
    <n v="8"/>
    <m/>
    <m/>
    <m/>
    <m/>
    <m/>
    <m/>
    <s v="1-2"/>
    <m/>
    <s v="3E-1P-2C | RIR 1-2"/>
    <x v="9"/>
    <s v="2026-08-18T19:27:55.272Z"/>
    <x v="1"/>
  </r>
  <r>
    <s v="E-20260818-3408"/>
    <s v="S-20260818-01"/>
    <x v="27"/>
    <n v="1"/>
    <n v="82.5"/>
    <n v="10"/>
    <m/>
    <m/>
    <m/>
    <m/>
    <m/>
    <m/>
    <s v="2"/>
    <m/>
    <s v="| 3E-1P-2C | RIR 2; grip a bit tired "/>
    <x v="9"/>
    <s v="2026-08-18T19:32:02.228Z"/>
    <x v="1"/>
  </r>
  <r>
    <s v="E-20260818-3409"/>
    <s v="S-20260818-01"/>
    <x v="27"/>
    <n v="2"/>
    <n v="82.5"/>
    <n v="10"/>
    <m/>
    <m/>
    <m/>
    <m/>
    <m/>
    <m/>
    <s v="1-2"/>
    <m/>
    <s v="| 3E-1P-2C | RIR 1-2;"/>
    <x v="9"/>
    <s v="2026-08-18T19:35:24.502Z"/>
    <x v="1"/>
  </r>
  <r>
    <s v="E-20260818-3410"/>
    <s v="S-20260818-01"/>
    <x v="27"/>
    <n v="3"/>
    <n v="82.5"/>
    <n v="9"/>
    <m/>
    <m/>
    <m/>
    <m/>
    <m/>
    <m/>
    <s v="1"/>
    <m/>
    <s v="| 3E-1P-2C | RIR 1;"/>
    <x v="9"/>
    <s v="2026-08-18T19:38:42.265Z"/>
    <x v="1"/>
  </r>
  <r>
    <s v="E-20260818-3411"/>
    <s v="S-20260818-01"/>
    <x v="25"/>
    <n v="1"/>
    <n v="25"/>
    <n v="7"/>
    <m/>
    <m/>
    <m/>
    <m/>
    <m/>
    <m/>
    <s v="2"/>
    <m/>
    <s v="3E-1P-2C | RIR 2; right fatigued first at 7"/>
    <x v="9"/>
    <s v="2026-08-18T19:41:20.486Z"/>
    <x v="2"/>
  </r>
  <r>
    <s v="E-20260818-3412"/>
    <s v="S-20260818-01"/>
    <x v="25"/>
    <n v="2"/>
    <n v="25"/>
    <n v="8"/>
    <m/>
    <m/>
    <m/>
    <m/>
    <m/>
    <m/>
    <s v="1-2"/>
    <m/>
    <s v="3E-1P-2C | RIR 1-2; right fatigued first at 8"/>
    <x v="9"/>
    <s v="2026-08-18T19:43:59.451Z"/>
    <x v="2"/>
  </r>
  <r>
    <s v="E-20260818-3413"/>
    <s v="S-20260818-01"/>
    <x v="25"/>
    <n v="3"/>
    <n v="25"/>
    <n v="9"/>
    <m/>
    <m/>
    <m/>
    <m/>
    <m/>
    <m/>
    <s v="0-1"/>
    <m/>
    <s v="3E-1P-2C | RIR 0-1; right fatigued first at 8"/>
    <x v="9"/>
    <s v="2026-08-18T19:48:00.638Z"/>
    <x v="2"/>
  </r>
  <r>
    <s v="E-20260818-3414"/>
    <s v="S-20260818-01"/>
    <x v="75"/>
    <n v="1"/>
    <n v="50"/>
    <n v="15"/>
    <m/>
    <m/>
    <m/>
    <m/>
    <m/>
    <m/>
    <s v="2"/>
    <m/>
    <s v="2E-1P-2C | 15 reps | RIR 2 |"/>
    <x v="9"/>
    <s v="2026-08-18T19:49:50.332Z"/>
    <x v="1"/>
  </r>
  <r>
    <s v="E-20260818-3415"/>
    <s v="S-20260818-01"/>
    <x v="75"/>
    <n v="2"/>
    <n v="50"/>
    <n v="15"/>
    <m/>
    <m/>
    <m/>
    <m/>
    <m/>
    <m/>
    <s v="2"/>
    <m/>
    <s v="2E-1P-2C | 15 reps | RIR 2 |"/>
    <x v="9"/>
    <s v="2026-08-18T19:52:17.864Z"/>
    <x v="1"/>
  </r>
  <r>
    <s v="E-20260818-3416"/>
    <s v="S-20260818-01"/>
    <x v="75"/>
    <n v="3"/>
    <n v="50"/>
    <n v="15"/>
    <m/>
    <m/>
    <m/>
    <m/>
    <m/>
    <m/>
    <s v="1-2"/>
    <m/>
    <s v="2E-1P-2C | 15 reps | RIR 1-2 |"/>
    <x v="9"/>
    <s v="2026-08-18T19:54:42.652Z"/>
    <x v="1"/>
  </r>
  <r>
    <s v="E-20260818-3417"/>
    <s v="S-20260818-01"/>
    <x v="61"/>
    <n v="1"/>
    <n v="0"/>
    <m/>
    <n v="37.200000000000003"/>
    <m/>
    <m/>
    <m/>
    <m/>
    <m/>
    <m/>
    <m/>
    <s v="37/60=0.617"/>
    <x v="9"/>
    <s v="2026-08-18T19:56:51.427Z"/>
    <x v="0"/>
  </r>
  <r>
    <s v="E-20260818-3418"/>
    <s v="S-20260818-01"/>
    <x v="61"/>
    <n v="2"/>
    <n v="0"/>
    <m/>
    <n v="34.199999999999996"/>
    <m/>
    <m/>
    <m/>
    <m/>
    <m/>
    <m/>
    <m/>
    <s v="34/60=0.567, General grip slippage; slight, very slight posterior awareness on left"/>
    <x v="9"/>
    <s v="2026-08-18T19:59:11.907Z"/>
    <x v="0"/>
  </r>
  <r>
    <s v="E-20260818-3419"/>
    <s v="S-20260818-01"/>
    <x v="32"/>
    <n v="1"/>
    <m/>
    <m/>
    <n v="459"/>
    <n v="2"/>
    <s v="km"/>
    <m/>
    <m/>
    <m/>
    <m/>
    <m/>
    <s v="Optional finisher "/>
    <x v="9"/>
    <s v="2026-08-18T20:12:09.488Z"/>
    <x v="1"/>
  </r>
  <r>
    <s v="E-20260819-3420"/>
    <s v="S-20260819-01"/>
    <x v="66"/>
    <n v="1"/>
    <m/>
    <m/>
    <n v="300"/>
    <n v="0.63"/>
    <s v="km"/>
    <m/>
    <m/>
    <m/>
    <m/>
    <m/>
    <s v="4.7mph, 5% incline"/>
    <x v="9"/>
    <s v="2026-08-19T14:21:55.011Z"/>
    <x v="9"/>
  </r>
  <r>
    <s v="E-20260819-3421"/>
    <s v="S-20260819-01"/>
    <x v="67"/>
    <n v="1"/>
    <n v="0"/>
    <n v="15"/>
    <m/>
    <m/>
    <m/>
    <m/>
    <m/>
    <m/>
    <m/>
    <s v="2026-08-19T14:25:05.399Z"/>
    <m/>
    <x v="9"/>
    <s v="2026-08-19T14:25:05.734Z"/>
    <x v="5"/>
  </r>
  <r>
    <s v="E-20260819-3422"/>
    <s v="S-20260819-01"/>
    <x v="56"/>
    <n v="1"/>
    <n v="0"/>
    <n v="12"/>
    <m/>
    <m/>
    <m/>
    <m/>
    <m/>
    <m/>
    <m/>
    <s v="2026-08-19T14:25:05.399Z"/>
    <m/>
    <x v="9"/>
    <s v="2026-08-19T14:25:09.582Z"/>
    <x v="5"/>
  </r>
  <r>
    <s v="E-20260819-3423"/>
    <s v="S-20260819-01"/>
    <x v="52"/>
    <n v="1"/>
    <n v="0"/>
    <n v="8"/>
    <m/>
    <m/>
    <m/>
    <m/>
    <m/>
    <m/>
    <m/>
    <s v="2026-08-19T14:25:05.399Z"/>
    <m/>
    <x v="9"/>
    <s v="2026-08-19T14:25:12.045Z"/>
    <x v="5"/>
  </r>
  <r>
    <s v="E-20260819-3424"/>
    <s v="S-20260819-01"/>
    <x v="50"/>
    <n v="1"/>
    <n v="0"/>
    <n v="8"/>
    <m/>
    <m/>
    <m/>
    <m/>
    <m/>
    <m/>
    <m/>
    <s v="2026-08-19T14:25:05.399Z"/>
    <m/>
    <x v="9"/>
    <s v="2026-08-19T14:25:39.180Z"/>
    <x v="3"/>
  </r>
  <r>
    <s v="E-20260819-3425"/>
    <s v="S-20260819-01"/>
    <x v="67"/>
    <n v="2"/>
    <n v="0"/>
    <n v="15"/>
    <m/>
    <m/>
    <m/>
    <m/>
    <m/>
    <m/>
    <m/>
    <s v="2026-08-19T14:28:43.038Z"/>
    <m/>
    <x v="9"/>
    <s v="2026-08-19T14:28:44.155Z"/>
    <x v="5"/>
  </r>
  <r>
    <s v="E-20260819-3426"/>
    <s v="S-20260819-01"/>
    <x v="56"/>
    <n v="2"/>
    <n v="0"/>
    <n v="12"/>
    <m/>
    <m/>
    <m/>
    <m/>
    <m/>
    <m/>
    <m/>
    <s v="2026-08-19T14:28:43.038Z"/>
    <m/>
    <x v="9"/>
    <s v="2026-08-19T14:28:45.330Z"/>
    <x v="5"/>
  </r>
  <r>
    <s v="E-20260819-3427"/>
    <s v="S-20260819-01"/>
    <x v="52"/>
    <n v="2"/>
    <n v="0"/>
    <n v="8"/>
    <m/>
    <m/>
    <m/>
    <m/>
    <m/>
    <m/>
    <m/>
    <s v="2026-08-19T14:28:43.038Z"/>
    <m/>
    <x v="9"/>
    <s v="2026-08-19T14:28:46.531Z"/>
    <x v="5"/>
  </r>
  <r>
    <s v="E-20260819-3428"/>
    <s v="S-20260819-01"/>
    <x v="50"/>
    <n v="2"/>
    <n v="0"/>
    <n v="8"/>
    <m/>
    <m/>
    <m/>
    <m/>
    <m/>
    <m/>
    <m/>
    <s v="2026-08-19T14:28:43.038Z"/>
    <m/>
    <x v="9"/>
    <s v="2026-08-19T14:28:47.869Z"/>
    <x v="3"/>
  </r>
  <r>
    <s v="E-20260819-3429"/>
    <s v="S-20260819-01"/>
    <x v="69"/>
    <n v="1"/>
    <n v="110"/>
    <n v="10"/>
    <m/>
    <m/>
    <m/>
    <n v="2"/>
    <n v="1"/>
    <n v="3"/>
    <s v="2+"/>
    <m/>
    <s v="Tempo 2-1-3; RIR 2+; right tight from rep 1"/>
    <x v="9"/>
    <s v="2026-08-19T14:33:09.521Z"/>
    <x v="3"/>
  </r>
  <r>
    <s v="E-20260819-3430"/>
    <s v="S-20260819-01"/>
    <x v="69"/>
    <n v="2"/>
    <n v="130"/>
    <n v="10"/>
    <m/>
    <m/>
    <m/>
    <n v="2"/>
    <n v="1"/>
    <n v="3"/>
    <s v="2"/>
    <m/>
    <s v="Tempo 2-1-3; RIR 2; squeeze lats from rep 1"/>
    <x v="9"/>
    <s v="2026-08-19T14:37:18.391Z"/>
    <x v="3"/>
  </r>
  <r>
    <s v="E-20260819-3431"/>
    <s v="S-20260819-01"/>
    <x v="69"/>
    <n v="3"/>
    <n v="140"/>
    <n v="7"/>
    <m/>
    <m/>
    <m/>
    <n v="2"/>
    <n v="1"/>
    <n v="3"/>
    <s v="1-2"/>
    <m/>
    <s v="Tempo 2-1-3; RIR 1-2; squeeze lats from rep 1"/>
    <x v="9"/>
    <s v="2026-08-19T14:41:22.801Z"/>
    <x v="3"/>
  </r>
  <r>
    <s v="E-20260819-3432"/>
    <s v="S-20260819-01"/>
    <x v="69"/>
    <n v="4"/>
    <n v="150"/>
    <n v="5.5"/>
    <m/>
    <m/>
    <m/>
    <n v="2"/>
    <n v="1"/>
    <n v="3"/>
    <s v="1"/>
    <m/>
    <s v="Tempo 2-1-3; RIR 1; squeeze lats from rep 1"/>
    <x v="9"/>
    <s v="2026-08-19T14:45:20.904Z"/>
    <x v="3"/>
  </r>
  <r>
    <s v="E-20260819-3433"/>
    <s v="S-20260819-01"/>
    <x v="69"/>
    <n v="5"/>
    <n v="150"/>
    <n v="5"/>
    <m/>
    <m/>
    <m/>
    <n v="2"/>
    <n v="1"/>
    <n v="3"/>
    <s v="1"/>
    <m/>
    <s v="Feel like maybe my traps engaged but I did good; Tempo 2-1-3; RIR 1; squeeze lats from rep 1"/>
    <x v="9"/>
    <s v="2026-08-19T14:48:42.041Z"/>
    <x v="3"/>
  </r>
  <r>
    <s v="E-20260819-3434"/>
    <s v="S-20260819-01"/>
    <x v="100"/>
    <n v="1"/>
    <n v="50"/>
    <n v="10"/>
    <m/>
    <m/>
    <m/>
    <n v="2"/>
    <n v="1"/>
    <n v="3"/>
    <s v="3+"/>
    <m/>
    <s v="Tempo 2-1-3; RIR 3+"/>
    <x v="9"/>
    <s v="2026-08-19T14:52:03.720Z"/>
    <x v="3"/>
  </r>
  <r>
    <s v="E-20260819-3435"/>
    <s v="S-20260819-01"/>
    <x v="100"/>
    <n v="2"/>
    <n v="90"/>
    <n v="10"/>
    <m/>
    <m/>
    <m/>
    <n v="2"/>
    <n v="1"/>
    <n v="3"/>
    <s v="2"/>
    <m/>
    <s v="Tempo 2-1-3; RIR 2; continuing with suicide grip"/>
    <x v="9"/>
    <s v="2026-08-19T14:54:12.112Z"/>
    <x v="3"/>
  </r>
  <r>
    <s v="E-20260819-3436"/>
    <s v="S-20260819-01"/>
    <x v="100"/>
    <n v="3"/>
    <n v="100"/>
    <n v="10"/>
    <m/>
    <m/>
    <m/>
    <n v="2"/>
    <n v="1"/>
    <n v="3"/>
    <s v="2"/>
    <m/>
    <s v="Tempo 2-1-3; RIR 2; continuing with suicide grip"/>
    <x v="9"/>
    <s v="2026-08-19T14:56:24.261Z"/>
    <x v="3"/>
  </r>
  <r>
    <s v="E-20260819-3437"/>
    <s v="S-20260819-01"/>
    <x v="100"/>
    <n v="4"/>
    <n v="100"/>
    <n v="10"/>
    <m/>
    <m/>
    <m/>
    <n v="2"/>
    <n v="1"/>
    <n v="3"/>
    <s v="2"/>
    <m/>
    <s v="Tempo 2-1-3; RIR 2; continuing with suicide grip"/>
    <x v="9"/>
    <s v="2026-08-19T15:00:21.075Z"/>
    <x v="3"/>
  </r>
  <r>
    <s v="E-20260819-3438"/>
    <s v="S-20260819-01"/>
    <x v="58"/>
    <n v="1"/>
    <n v="20"/>
    <n v="12"/>
    <m/>
    <m/>
    <m/>
    <n v="2"/>
    <n v="1"/>
    <n v="3"/>
    <s v="3+"/>
    <m/>
    <s v="Pulley @ 13 (nipple height); tempo 2-1-3; RIR 3+"/>
    <x v="9"/>
    <s v="2026-08-19T15:04:23.039Z"/>
    <x v="3"/>
  </r>
  <r>
    <s v="E-20260819-3439"/>
    <s v="S-20260819-01"/>
    <x v="58"/>
    <n v="2"/>
    <n v="20"/>
    <n v="12"/>
    <m/>
    <m/>
    <m/>
    <n v="2"/>
    <n v="1"/>
    <n v="3"/>
    <s v="3+"/>
    <m/>
    <s v="Pulley @ 13 (nipple height); tempo 2-1-3; RIR 3+"/>
    <x v="9"/>
    <s v="2026-08-19T15:07:20.338Z"/>
    <x v="3"/>
  </r>
  <r>
    <s v="E-20260819-3440"/>
    <s v="S-20260819-01"/>
    <x v="58"/>
    <n v="3"/>
    <n v="20"/>
    <n v="12"/>
    <m/>
    <m/>
    <m/>
    <n v="2"/>
    <n v="1"/>
    <n v="3"/>
    <s v="3+"/>
    <m/>
    <s v="Pulley @ 13 (nipple height); tempo 2-1-3; RIR 3+"/>
    <x v="9"/>
    <s v="2026-08-19T15:10:18.690Z"/>
    <x v="3"/>
  </r>
  <r>
    <s v="E-20260819-3441"/>
    <s v="S-20260819-01"/>
    <x v="87"/>
    <n v="1"/>
    <n v="60"/>
    <n v="10"/>
    <m/>
    <m/>
    <m/>
    <n v="2"/>
    <n v="1"/>
    <n v="3"/>
    <s v="1-2"/>
    <m/>
    <s v="30 lbs / arm; tempo 2-1-3; RIR 1-2; wrong tempo and did this after cable press. Card is getting difficult to follow while at the gym again. Lots of words and not clear separation of exercises. "/>
    <x v="9"/>
    <s v="2026-08-19T15:14:38.674Z"/>
    <x v="3"/>
  </r>
  <r>
    <s v="E-20260819-3442"/>
    <s v="S-20260819-01"/>
    <x v="87"/>
    <n v="2"/>
    <n v="60"/>
    <n v="10"/>
    <m/>
    <m/>
    <m/>
    <n v="2"/>
    <n v="1"/>
    <n v="2"/>
    <s v="1-2"/>
    <m/>
    <s v="Tempo 2-1-2; RIR 1-2"/>
    <x v="9"/>
    <s v="2026-08-19T15:16:51.689Z"/>
    <x v="3"/>
  </r>
  <r>
    <s v="E-20260819-3443"/>
    <s v="S-20260819-01"/>
    <x v="87"/>
    <n v="3"/>
    <n v="60"/>
    <n v="10"/>
    <m/>
    <m/>
    <m/>
    <n v="2"/>
    <n v="1"/>
    <n v="2"/>
    <s v="1-2"/>
    <m/>
    <s v="Tempo 2-1-2; RIR 1-2"/>
    <x v="9"/>
    <s v="2026-08-19T15:20:08.076Z"/>
    <x v="3"/>
  </r>
  <r>
    <s v="E-20260819-3444"/>
    <s v="S-20260819-01"/>
    <x v="38"/>
    <n v="1"/>
    <n v="27.5"/>
    <n v="8"/>
    <m/>
    <m/>
    <m/>
    <n v="2"/>
    <n v="1"/>
    <n v="3"/>
    <s v="1-2"/>
    <m/>
    <s v="Tempo 2-1-3; RIR 1-2; left fatigue first "/>
    <x v="9"/>
    <s v="2026-08-19T15:23:57.883Z"/>
    <x v="4"/>
  </r>
  <r>
    <s v="E-20260819-3445"/>
    <s v="S-20260819-01"/>
    <x v="38"/>
    <n v="2"/>
    <n v="27.5"/>
    <n v="7"/>
    <m/>
    <m/>
    <m/>
    <n v="2"/>
    <n v="1"/>
    <n v="3"/>
    <s v="1"/>
    <m/>
    <s v="Tempo 2-1-3; RIR 1; left fatigue first "/>
    <x v="9"/>
    <s v="2026-08-19T15:26:05.149Z"/>
    <x v="4"/>
  </r>
  <r>
    <s v="E-20260819-3446"/>
    <s v="S-20260819-01"/>
    <x v="38"/>
    <n v="3"/>
    <n v="27.5"/>
    <n v="6"/>
    <m/>
    <m/>
    <m/>
    <n v="2"/>
    <n v="1"/>
    <n v="3"/>
    <s v="1"/>
    <m/>
    <s v="Fucker!! Tempo 2-1-3; RIR 1; left fatigue first "/>
    <x v="9"/>
    <s v="2026-08-19T15:29:29.966Z"/>
    <x v="4"/>
  </r>
  <r>
    <s v="E-20260819-3447"/>
    <s v="S-20260819-01"/>
    <x v="80"/>
    <n v="1"/>
    <n v="75"/>
    <n v="8"/>
    <m/>
    <m/>
    <m/>
    <n v="2"/>
    <n v="1"/>
    <n v="3"/>
    <s v="2"/>
    <m/>
    <s v="Tempo 2-1-3; RIR 2"/>
    <x v="9"/>
    <s v="2026-08-19T15:32:00.963Z"/>
    <x v="4"/>
  </r>
  <r>
    <s v="E-20260819-3448"/>
    <s v="S-20260819-01"/>
    <x v="80"/>
    <n v="2"/>
    <n v="75"/>
    <n v="10"/>
    <m/>
    <m/>
    <m/>
    <n v="2"/>
    <n v="1"/>
    <n v="3"/>
    <s v="1-2"/>
    <m/>
    <s v="Tempo 2-1-3; RIR 1-2"/>
    <x v="9"/>
    <s v="2026-08-19T15:34:23.646Z"/>
    <x v="4"/>
  </r>
  <r>
    <s v="E-20260819-3449"/>
    <s v="S-20260819-01"/>
    <x v="80"/>
    <n v="3"/>
    <n v="75"/>
    <n v="7"/>
    <m/>
    <m/>
    <m/>
    <n v="2"/>
    <n v="1"/>
    <n v="3"/>
    <s v="1"/>
    <m/>
    <s v="Tempo 2-1-3; RIR 1"/>
    <x v="9"/>
    <s v="2026-08-19T15:36:37.288Z"/>
    <x v="4"/>
  </r>
  <r>
    <s v="E-20260819-3450"/>
    <s v="S-20260819-01"/>
    <x v="61"/>
    <n v="1"/>
    <n v="0"/>
    <m/>
    <n v="61.800000000000004"/>
    <m/>
    <m/>
    <m/>
    <m/>
    <m/>
    <m/>
    <m/>
    <s v="62/60=1.0333"/>
    <x v="9"/>
    <s v="2026-08-19T15:39:13.407Z"/>
    <x v="0"/>
  </r>
  <r>
    <s v="E-20260819-3451"/>
    <s v="S-20260819-01"/>
    <x v="61"/>
    <n v="2"/>
    <n v="0"/>
    <m/>
    <n v="49.8"/>
    <m/>
    <m/>
    <m/>
    <m/>
    <m/>
    <m/>
    <m/>
    <s v="50/60=0.833"/>
    <x v="9"/>
    <s v="2026-08-19T15:41:28.400Z"/>
    <x v="0"/>
  </r>
  <r>
    <s v="E-20260820-3452"/>
    <s v="S-20260820-01"/>
    <x v="66"/>
    <n v="1"/>
    <m/>
    <m/>
    <n v="300"/>
    <n v="0.63"/>
    <s v="km"/>
    <m/>
    <m/>
    <m/>
    <m/>
    <m/>
    <s v="4.7 mph, 5% incline"/>
    <x v="9"/>
    <s v="2026-08-20T20:26:15.282Z"/>
    <x v="9"/>
  </r>
  <r>
    <s v="E-20260820-3453"/>
    <s v="S-20260820-01"/>
    <x v="88"/>
    <n v="1"/>
    <n v="0"/>
    <n v="10"/>
    <m/>
    <m/>
    <m/>
    <m/>
    <m/>
    <m/>
    <m/>
    <s v="2026-08-20T20:28:00.841Z"/>
    <m/>
    <x v="9"/>
    <s v="2026-08-20T20:28:02.146Z"/>
    <x v="7"/>
  </r>
  <r>
    <s v="E-20260820-3454"/>
    <s v="S-20260820-01"/>
    <x v="89"/>
    <n v="1"/>
    <n v="0"/>
    <n v="12"/>
    <m/>
    <m/>
    <m/>
    <m/>
    <m/>
    <m/>
    <m/>
    <s v="2026-08-20T20:28:00.841Z"/>
    <m/>
    <x v="9"/>
    <s v="2026-08-20T20:28:50.535Z"/>
    <x v="5"/>
  </r>
  <r>
    <s v="E-20260820-3455"/>
    <s v="S-20260820-01"/>
    <x v="60"/>
    <n v="1"/>
    <n v="0"/>
    <n v="10"/>
    <m/>
    <m/>
    <m/>
    <m/>
    <m/>
    <m/>
    <m/>
    <s v="2026-08-20T20:28:00.841Z"/>
    <m/>
    <x v="9"/>
    <s v="2026-08-20T20:28:53.798Z"/>
    <x v="7"/>
  </r>
  <r>
    <s v="E-20260820-3456"/>
    <s v="S-20260820-01"/>
    <x v="47"/>
    <n v="1"/>
    <n v="0"/>
    <n v="15"/>
    <m/>
    <m/>
    <m/>
    <m/>
    <m/>
    <m/>
    <m/>
    <s v="2026-08-20T20:28:00.841Z"/>
    <m/>
    <x v="9"/>
    <s v="2026-08-20T20:29:28.987Z"/>
    <x v="7"/>
  </r>
  <r>
    <s v="E-20260820-3457"/>
    <s v="S-20260820-01"/>
    <x v="88"/>
    <n v="2"/>
    <n v="0"/>
    <n v="10"/>
    <m/>
    <m/>
    <m/>
    <m/>
    <m/>
    <m/>
    <m/>
    <s v="2026-08-20T20:32:22.108Z"/>
    <m/>
    <x v="9"/>
    <s v="2026-08-20T20:32:22.544Z"/>
    <x v="7"/>
  </r>
  <r>
    <s v="E-20260820-3458"/>
    <s v="S-20260820-01"/>
    <x v="89"/>
    <n v="2"/>
    <n v="0"/>
    <n v="10"/>
    <m/>
    <m/>
    <m/>
    <m/>
    <m/>
    <m/>
    <m/>
    <s v="2026-08-20T20:32:22.108Z"/>
    <m/>
    <x v="9"/>
    <s v="2026-08-20T20:32:26.647Z"/>
    <x v="5"/>
  </r>
  <r>
    <s v="E-20260820-3459"/>
    <s v="S-20260820-01"/>
    <x v="60"/>
    <n v="2"/>
    <n v="0"/>
    <n v="12"/>
    <m/>
    <m/>
    <m/>
    <m/>
    <m/>
    <m/>
    <m/>
    <s v="2026-08-20T20:32:22.108Z"/>
    <m/>
    <x v="9"/>
    <s v="2026-08-20T20:32:30.613Z"/>
    <x v="7"/>
  </r>
  <r>
    <s v="E-20260820-3460"/>
    <s v="S-20260820-01"/>
    <x v="47"/>
    <n v="2"/>
    <n v="0"/>
    <n v="15"/>
    <m/>
    <m/>
    <m/>
    <m/>
    <m/>
    <m/>
    <m/>
    <s v="2026-08-20T20:32:22.108Z"/>
    <m/>
    <x v="9"/>
    <s v="2026-08-20T20:32:35.700Z"/>
    <x v="7"/>
  </r>
  <r>
    <s v="E-20260820-3461"/>
    <s v="S-20260820-01"/>
    <x v="0"/>
    <n v="1"/>
    <n v="150"/>
    <m/>
    <n v="60"/>
    <m/>
    <m/>
    <m/>
    <m/>
    <m/>
    <m/>
    <m/>
    <s v="2 mph, 0.5% incline; plenty of room in the tank "/>
    <x v="9"/>
    <s v="2026-08-20T20:36:51.304Z"/>
    <x v="0"/>
  </r>
  <r>
    <s v="E-20260820-3462"/>
    <s v="S-20260820-01"/>
    <x v="0"/>
    <n v="2"/>
    <n v="150"/>
    <m/>
    <n v="61.800000000000004"/>
    <m/>
    <m/>
    <m/>
    <m/>
    <m/>
    <m/>
    <m/>
    <s v="62/60=   2 mph, 0.5% incline; plenty of room in the tank "/>
    <x v="9"/>
    <s v="2026-08-20T20:40:08.869Z"/>
    <x v="0"/>
  </r>
  <r>
    <s v="E-20260820-3463"/>
    <s v="S-20260820-01"/>
    <x v="0"/>
    <n v="3"/>
    <n v="150"/>
    <m/>
    <n v="60"/>
    <m/>
    <m/>
    <m/>
    <m/>
    <m/>
    <m/>
    <m/>
    <s v="2 mph, 0.5% incline; plenty of room in the tank "/>
    <x v="9"/>
    <s v="2026-08-20T20:43:25.632Z"/>
    <x v="0"/>
  </r>
  <r>
    <s v="E-20260820-3464"/>
    <s v="S-20260820-01"/>
    <x v="34"/>
    <n v="1"/>
    <n v="150"/>
    <n v="10"/>
    <m/>
    <m/>
    <m/>
    <n v="2"/>
    <n v="1"/>
    <n v="3"/>
    <s v="2"/>
    <m/>
    <s v="Tempo 2-1-3 | RIR 2 | "/>
    <x v="9"/>
    <s v="2026-08-20T20:48:47.159Z"/>
    <x v="7"/>
  </r>
  <r>
    <s v="E-20260820-3465"/>
    <s v="S-20260820-01"/>
    <x v="34"/>
    <n v="2"/>
    <n v="150"/>
    <n v="10"/>
    <m/>
    <m/>
    <m/>
    <n v="2"/>
    <n v="1"/>
    <n v="3"/>
    <s v="2"/>
    <m/>
    <s v="Tempo 2-1-3 | RIR 2 | "/>
    <x v="9"/>
    <s v="2026-08-20T20:51:50.471Z"/>
    <x v="7"/>
  </r>
  <r>
    <s v="E-20260820-3466"/>
    <s v="S-20260820-01"/>
    <x v="34"/>
    <n v="3"/>
    <n v="150"/>
    <n v="10"/>
    <m/>
    <m/>
    <m/>
    <n v="2"/>
    <n v="1"/>
    <n v="3"/>
    <s v="2"/>
    <m/>
    <s v="Tempo 2-1-3 | RIR 2 | "/>
    <x v="9"/>
    <s v="2026-08-20T20:55:04.193Z"/>
    <x v="7"/>
  </r>
  <r>
    <s v="E-20260820-3467"/>
    <s v="S-20260820-01"/>
    <x v="46"/>
    <n v="1"/>
    <n v="55"/>
    <n v="8"/>
    <m/>
    <m/>
    <m/>
    <n v="3"/>
    <n v="1"/>
    <n v="2"/>
    <s v="2"/>
    <m/>
    <s v="Offset (15 lb ipsilateral; 40 contra lateral); tempo 3-1-2; RIR 2"/>
    <x v="9"/>
    <s v="2026-08-20T21:00:03.657Z"/>
    <x v="7"/>
  </r>
  <r>
    <s v="E-20260820-3468"/>
    <s v="S-20260820-01"/>
    <x v="46"/>
    <n v="2"/>
    <n v="55"/>
    <n v="8"/>
    <m/>
    <m/>
    <m/>
    <n v="3"/>
    <n v="1"/>
    <n v="2"/>
    <s v="2"/>
    <m/>
    <s v="Offset (15 lb ipsilateral; 40 contra lateral); tempo 3-1-2; RIR 2"/>
    <x v="9"/>
    <s v="2026-08-20T21:03:33.790Z"/>
    <x v="7"/>
  </r>
  <r>
    <s v="E-20260820-3469"/>
    <s v="S-20260820-01"/>
    <x v="46"/>
    <n v="3"/>
    <n v="60"/>
    <n v="8"/>
    <m/>
    <m/>
    <m/>
    <n v="3"/>
    <n v="1"/>
    <n v="2"/>
    <s v="2"/>
    <m/>
    <s v="Offset (20 lb ipsilateral; 40 contra lateral); tempo 3-1-2; RIR 2"/>
    <x v="9"/>
    <s v="2026-08-20T21:07:26.143Z"/>
    <x v="7"/>
  </r>
  <r>
    <s v="E-20260820-3470"/>
    <s v="S-20260820-01"/>
    <x v="104"/>
    <n v="1"/>
    <n v="150"/>
    <n v="12"/>
    <m/>
    <m/>
    <m/>
    <n v="3"/>
    <m/>
    <n v="2"/>
    <s v="2"/>
    <m/>
    <s v="Tempo 3e-1p-2c | RIR 2; this was good. Slow controlled movement "/>
    <x v="9"/>
    <s v="2026-08-20T21:12:09.414Z"/>
    <x v="8"/>
  </r>
  <r>
    <s v="E-20260820-3471"/>
    <s v="S-20260820-01"/>
    <x v="104"/>
    <n v="2"/>
    <n v="150"/>
    <n v="12"/>
    <m/>
    <m/>
    <m/>
    <n v="3"/>
    <m/>
    <n v="2"/>
    <s v="2"/>
    <m/>
    <s v="Tempo 3e-1p-2c | RIR 2; this was good. Slow controlled movement "/>
    <x v="9"/>
    <s v="2026-08-20T21:15:19.828Z"/>
    <x v="8"/>
  </r>
  <r>
    <s v="E-20260820-3472"/>
    <s v="S-20260820-01"/>
    <x v="101"/>
    <n v="1"/>
    <n v="130"/>
    <n v="15"/>
    <m/>
    <m/>
    <m/>
    <n v="3"/>
    <m/>
    <n v="2"/>
    <s v="2"/>
    <m/>
    <s v="Tempo 3e-1p-2c | RIR 2 | Matrix Calf Extension machine; "/>
    <x v="9"/>
    <s v="2026-08-20T21:18:01.343Z"/>
    <x v="7"/>
  </r>
  <r>
    <s v="E-20260820-3473"/>
    <s v="S-20260820-01"/>
    <x v="101"/>
    <n v="2"/>
    <n v="135"/>
    <n v="15"/>
    <m/>
    <m/>
    <m/>
    <n v="3"/>
    <m/>
    <n v="2"/>
    <s v="2"/>
    <m/>
    <s v="Tempo 3e-1p-2c | RIR 2 | Matrix Calf Extension machine; "/>
    <x v="9"/>
    <s v="2026-08-20T21:20:31.070Z"/>
    <x v="7"/>
  </r>
  <r>
    <s v="E-20260820-3474"/>
    <s v="S-20260820-01"/>
    <x v="101"/>
    <n v="3"/>
    <n v="140"/>
    <n v="15"/>
    <m/>
    <m/>
    <m/>
    <n v="3"/>
    <m/>
    <n v="2"/>
    <s v="2"/>
    <m/>
    <s v="Tempo 3e-1p-2c | RIR 2 | Matrix Calf Extension machine; "/>
    <x v="9"/>
    <s v="2026-08-20T21:22:45.271Z"/>
    <x v="7"/>
  </r>
  <r>
    <s v="E-20260820-3475"/>
    <s v="S-20260820-01"/>
    <x v="61"/>
    <n v="1"/>
    <n v="0"/>
    <m/>
    <n v="64.800000000000011"/>
    <m/>
    <m/>
    <m/>
    <m/>
    <m/>
    <m/>
    <m/>
    <s v="65/60=1.0833"/>
    <x v="9"/>
    <s v="2026-08-20T21:25:12.310Z"/>
    <x v="0"/>
  </r>
  <r>
    <s v="E-20260820-3476"/>
    <s v="S-20260820-01"/>
    <x v="61"/>
    <n v="2"/>
    <n v="0"/>
    <m/>
    <n v="52.2"/>
    <m/>
    <m/>
    <m/>
    <m/>
    <m/>
    <m/>
    <m/>
    <s v="52/60=0.867"/>
    <x v="9"/>
    <s v="2026-08-20T21:27:45.283Z"/>
    <x v="0"/>
  </r>
  <r>
    <s v="E-20260821-3477"/>
    <s v="S-20260821-01"/>
    <x v="66"/>
    <n v="1"/>
    <m/>
    <m/>
    <n v="300"/>
    <n v="0.63"/>
    <s v="km"/>
    <m/>
    <m/>
    <m/>
    <m/>
    <m/>
    <s v="Warmup: 4.7 mph, 5% incline"/>
    <x v="9"/>
    <s v="2026-08-21T17:46:13.122Z"/>
    <x v="9"/>
  </r>
  <r>
    <s v="E-20260821-3478"/>
    <s v="S-20260821-01"/>
    <x v="52"/>
    <n v="1"/>
    <n v="0"/>
    <n v="8"/>
    <m/>
    <m/>
    <m/>
    <m/>
    <m/>
    <m/>
    <m/>
    <s v="2026-08-21T17:48:26.680Z"/>
    <s v="Red band"/>
    <x v="9"/>
    <s v="2026-08-21T17:48:27.350Z"/>
    <x v="5"/>
  </r>
  <r>
    <s v="E-20260821-3479"/>
    <s v="S-20260821-01"/>
    <x v="56"/>
    <n v="1"/>
    <n v="0"/>
    <n v="15"/>
    <m/>
    <m/>
    <m/>
    <m/>
    <m/>
    <m/>
    <m/>
    <s v="2026-08-21T17:48:26.680Z"/>
    <s v="Red band"/>
    <x v="9"/>
    <s v="2026-08-21T17:48:32.654Z"/>
    <x v="5"/>
  </r>
  <r>
    <s v="E-20260821-3480"/>
    <s v="S-20260821-01"/>
    <x v="50"/>
    <n v="1"/>
    <n v="0"/>
    <n v="10"/>
    <m/>
    <m/>
    <m/>
    <m/>
    <m/>
    <m/>
    <m/>
    <s v="2026-08-21T17:48:26.680Z"/>
    <m/>
    <x v="9"/>
    <s v="2026-08-21T17:49:20.876Z"/>
    <x v="3"/>
  </r>
  <r>
    <s v="E-20260821-3481"/>
    <s v="S-20260821-01"/>
    <x v="52"/>
    <n v="2"/>
    <n v="0"/>
    <n v="8"/>
    <m/>
    <m/>
    <m/>
    <m/>
    <m/>
    <m/>
    <m/>
    <s v="2026-08-21T17:52:15.771Z"/>
    <s v="Red band"/>
    <x v="9"/>
    <s v="2026-08-21T17:52:16.942Z"/>
    <x v="5"/>
  </r>
  <r>
    <s v="E-20260821-3482"/>
    <s v="S-20260821-01"/>
    <x v="56"/>
    <n v="2"/>
    <n v="0"/>
    <n v="15"/>
    <m/>
    <m/>
    <m/>
    <m/>
    <m/>
    <m/>
    <m/>
    <s v="2026-08-21T17:52:15.771Z"/>
    <s v="Red band"/>
    <x v="9"/>
    <s v="2026-08-21T17:52:18.180Z"/>
    <x v="5"/>
  </r>
  <r>
    <s v="E-20260821-3483"/>
    <s v="S-20260821-01"/>
    <x v="50"/>
    <n v="2"/>
    <n v="0"/>
    <n v="10"/>
    <m/>
    <m/>
    <m/>
    <m/>
    <m/>
    <m/>
    <m/>
    <s v="2026-08-21T17:52:15.771Z"/>
    <m/>
    <x v="9"/>
    <s v="2026-08-21T17:52:19.636Z"/>
    <x v="3"/>
  </r>
  <r>
    <s v="E-20260821-3484"/>
    <s v="S-20260821-01"/>
    <x v="24"/>
    <n v="1"/>
    <n v="130"/>
    <n v="12"/>
    <m/>
    <m/>
    <m/>
    <m/>
    <m/>
    <m/>
    <s v="2"/>
    <m/>
    <s v="3-1-2 | RIR 2"/>
    <x v="9"/>
    <s v="2026-08-21T17:57:15.868Z"/>
    <x v="1"/>
  </r>
  <r>
    <s v="E-20260821-3485"/>
    <s v="S-20260821-01"/>
    <x v="24"/>
    <n v="2"/>
    <n v="130"/>
    <n v="12"/>
    <m/>
    <m/>
    <m/>
    <m/>
    <m/>
    <m/>
    <s v="2"/>
    <m/>
    <s v="3-1-2 | RIR 2"/>
    <x v="9"/>
    <s v="2026-08-21T18:00:31.368Z"/>
    <x v="1"/>
  </r>
  <r>
    <s v="E-20260821-3486"/>
    <s v="S-20260821-01"/>
    <x v="24"/>
    <n v="3"/>
    <n v="130"/>
    <n v="12"/>
    <m/>
    <m/>
    <m/>
    <m/>
    <m/>
    <m/>
    <s v="2"/>
    <m/>
    <s v="3-1-2 | RIR 2"/>
    <x v="9"/>
    <s v="2026-08-21T18:05:36.729Z"/>
    <x v="1"/>
  </r>
  <r>
    <s v="E-20260821-3487"/>
    <s v="S-20260821-01"/>
    <x v="27"/>
    <n v="1"/>
    <n v="82.5"/>
    <n v="10"/>
    <m/>
    <m/>
    <m/>
    <m/>
    <m/>
    <m/>
    <s v="2"/>
    <m/>
    <s v="Temp 3-1-2 | RIR 2"/>
    <x v="9"/>
    <s v="2026-08-21T18:08:06.664Z"/>
    <x v="1"/>
  </r>
  <r>
    <s v="E-20260821-3488"/>
    <s v="S-20260821-01"/>
    <x v="27"/>
    <n v="2"/>
    <n v="82.5"/>
    <n v="10"/>
    <m/>
    <m/>
    <m/>
    <m/>
    <m/>
    <m/>
    <s v="2"/>
    <m/>
    <s v="Temp 3-1-2 | RIR 2"/>
    <x v="9"/>
    <s v="2026-08-21T18:11:19.752Z"/>
    <x v="1"/>
  </r>
  <r>
    <s v="E-20260821-3489"/>
    <s v="S-20260821-01"/>
    <x v="27"/>
    <n v="3"/>
    <n v="82.5"/>
    <n v="10"/>
    <m/>
    <m/>
    <m/>
    <m/>
    <m/>
    <m/>
    <s v="2"/>
    <m/>
    <s v="Temp 3-1-2 | RIR 2"/>
    <x v="9"/>
    <s v="2026-08-21T18:14:20.204Z"/>
    <x v="1"/>
  </r>
  <r>
    <s v="E-20260821-3490"/>
    <s v="S-20260821-01"/>
    <x v="86"/>
    <n v="1"/>
    <n v="50"/>
    <n v="12"/>
    <m/>
    <m/>
    <m/>
    <n v="2"/>
    <n v="1"/>
    <n v="3"/>
    <s v="2"/>
    <m/>
    <s v="Tempo 2-1-3; RIR 2; 25 lbs per arm"/>
    <x v="9"/>
    <s v="2026-08-21T18:18:42.453Z"/>
    <x v="3"/>
  </r>
  <r>
    <s v="E-20260821-3491"/>
    <s v="S-20260821-01"/>
    <x v="86"/>
    <n v="2"/>
    <n v="50"/>
    <n v="11"/>
    <m/>
    <m/>
    <m/>
    <n v="2"/>
    <n v="1"/>
    <n v="3"/>
    <s v="2"/>
    <m/>
    <s v="Tempo 2-1-3; RIR 2; 25 lbs per arm"/>
    <x v="9"/>
    <s v="2026-08-21T18:21:23.502Z"/>
    <x v="3"/>
  </r>
  <r>
    <s v="E-20260821-3492"/>
    <s v="S-20260821-01"/>
    <x v="86"/>
    <n v="3"/>
    <n v="50"/>
    <n v="9"/>
    <m/>
    <m/>
    <m/>
    <n v="2"/>
    <n v="1"/>
    <n v="3"/>
    <s v="2"/>
    <m/>
    <s v="I’d argue I have more pump from these than any other pecs exercise so far;  Tempo 2-1-3; RIR 2; 25 lbs per arm"/>
    <x v="9"/>
    <s v="2026-08-21T18:24:14.431Z"/>
    <x v="3"/>
  </r>
  <r>
    <s v="E-20260821-3493"/>
    <s v="S-20260821-01"/>
    <x v="71"/>
    <n v="1"/>
    <n v="12.5"/>
    <n v="15"/>
    <m/>
    <m/>
    <m/>
    <n v="2"/>
    <n v="1"/>
    <n v="2"/>
    <s v="2"/>
    <m/>
    <s v="Tempo 2-1-2; RIR 2"/>
    <x v="9"/>
    <s v="2026-08-21T18:28:15.337Z"/>
    <x v="3"/>
  </r>
  <r>
    <s v="E-20260821-3494"/>
    <s v="S-20260821-01"/>
    <x v="71"/>
    <n v="2"/>
    <n v="12.5"/>
    <n v="15"/>
    <m/>
    <m/>
    <m/>
    <n v="2"/>
    <n v="1"/>
    <n v="2"/>
    <s v="2"/>
    <m/>
    <s v="Tempo 2-1-2; RIR 2"/>
    <x v="9"/>
    <s v="2026-08-21T18:31:34.546Z"/>
    <x v="3"/>
  </r>
  <r>
    <s v="E-20260821-3495"/>
    <s v="S-20260821-01"/>
    <x v="71"/>
    <n v="3"/>
    <n v="12.5"/>
    <n v="15"/>
    <m/>
    <m/>
    <m/>
    <n v="2"/>
    <n v="1"/>
    <n v="2"/>
    <s v="1-2"/>
    <m/>
    <s v="Tempo 2-1-2; RIR 1-2"/>
    <x v="9"/>
    <s v="2026-08-21T18:35:32.122Z"/>
    <x v="3"/>
  </r>
  <r>
    <s v="E-20260821-3496"/>
    <s v="S-20260821-01"/>
    <x v="76"/>
    <n v="1"/>
    <n v="30"/>
    <n v="11"/>
    <m/>
    <m/>
    <m/>
    <n v="3"/>
    <n v="1"/>
    <n v="2"/>
    <s v="2"/>
    <m/>
    <s v="Significant ‘jolt’ in right cap when setting up. Tempo 3-1-2; RIR 2; 27.5 was not an option today (no machine available that does the 2.5 lb addition"/>
    <x v="9"/>
    <s v="2026-08-21T18:41:23.090Z"/>
    <x v="4"/>
  </r>
  <r>
    <s v="E-20260821-3497"/>
    <s v="S-20260821-01"/>
    <x v="76"/>
    <n v="2"/>
    <n v="30"/>
    <n v="9"/>
    <m/>
    <m/>
    <m/>
    <n v="3"/>
    <n v="1"/>
    <n v="2"/>
    <s v="2"/>
    <m/>
    <s v="Tempo 3-1-2; RIR 2; No jolt. It’s related to my elbow position. Forward helps remove awareness "/>
    <x v="9"/>
    <s v="2026-08-21T18:44:06.718Z"/>
    <x v="4"/>
  </r>
  <r>
    <s v="E-20260821-3498"/>
    <s v="S-20260821-01"/>
    <x v="76"/>
    <n v="3"/>
    <n v="30"/>
    <n v="8"/>
    <m/>
    <m/>
    <m/>
    <n v="3"/>
    <n v="1"/>
    <n v="2"/>
    <s v="1"/>
    <m/>
    <s v="Tempo 3-1-2; RIR 1; No jolt. It’s related to my elbow position. Forward helps remove awareness "/>
    <x v="9"/>
    <s v="2026-08-21T18:47:48.214Z"/>
    <x v="4"/>
  </r>
  <r>
    <s v="E-20260821-3499"/>
    <s v="S-20260821-01"/>
    <x v="25"/>
    <n v="1"/>
    <n v="25"/>
    <n v="12"/>
    <m/>
    <m/>
    <m/>
    <n v="3"/>
    <n v="1"/>
    <n v="2"/>
    <s v="2"/>
    <m/>
    <s v="Tempo 3-1-2; RIR 2"/>
    <x v="9"/>
    <s v="2026-08-21T18:51:47.645Z"/>
    <x v="2"/>
  </r>
  <r>
    <s v="E-20260821-3500"/>
    <s v="S-20260821-01"/>
    <x v="25"/>
    <n v="2"/>
    <n v="25"/>
    <n v="10"/>
    <m/>
    <m/>
    <m/>
    <n v="3"/>
    <n v="1"/>
    <n v="2"/>
    <s v="2"/>
    <m/>
    <s v="Tempo 3-1-2; RIR 2"/>
    <x v="9"/>
    <s v="2026-08-21T18:54:41.277Z"/>
    <x v="2"/>
  </r>
  <r>
    <s v="E-20260821-3501"/>
    <s v="S-20260821-01"/>
    <x v="25"/>
    <n v="3"/>
    <n v="25"/>
    <n v="8"/>
    <m/>
    <m/>
    <m/>
    <n v="3"/>
    <n v="1"/>
    <n v="2"/>
    <s v="1-2"/>
    <m/>
    <s v="Tempo 3-1-2; RIR 1-2"/>
    <x v="9"/>
    <s v="2026-08-21T18:57:55.661Z"/>
    <x v="2"/>
  </r>
  <r>
    <s v="E-20260821-3502"/>
    <s v="S-20260821-01"/>
    <x v="18"/>
    <n v="1"/>
    <n v="140"/>
    <m/>
    <n v="60"/>
    <m/>
    <m/>
    <m/>
    <m/>
    <m/>
    <m/>
    <m/>
    <s v="Plenty of room in the tank. Stopping because you said to stop at 60"/>
    <x v="9"/>
    <s v="2026-08-21T19:00:50.225Z"/>
    <x v="0"/>
  </r>
  <r>
    <s v="E-20260821-3503"/>
    <s v="S-20260821-01"/>
    <x v="18"/>
    <n v="2"/>
    <n v="140"/>
    <m/>
    <n v="60"/>
    <m/>
    <m/>
    <m/>
    <m/>
    <m/>
    <m/>
    <m/>
    <m/>
    <x v="9"/>
    <s v="2026-08-21T19:03:25.225Z"/>
    <x v="0"/>
  </r>
  <r>
    <s v="E-20260821-3504"/>
    <s v="S-20260821-01"/>
    <x v="32"/>
    <n v="1"/>
    <m/>
    <m/>
    <n v="300"/>
    <n v="1.25"/>
    <s v="km"/>
    <m/>
    <m/>
    <m/>
    <m/>
    <m/>
    <s v="Cooldown; conversational pace"/>
    <x v="9"/>
    <s v="2026-08-21T19:10:29.814Z"/>
    <x v="1"/>
  </r>
  <r>
    <s v="E-20260824-3505"/>
    <s v="S-20260824-01"/>
    <x v="66"/>
    <n v="1"/>
    <m/>
    <m/>
    <n v="300"/>
    <n v="0.63"/>
    <s v="km"/>
    <m/>
    <m/>
    <m/>
    <m/>
    <m/>
    <s v="4.7 mph, 5% incline, warmup"/>
    <x v="9"/>
    <s v="2026-08-24T14:09:08.354Z"/>
    <x v="9"/>
  </r>
  <r>
    <s v="E-20260824-3506"/>
    <s v="S-20260824-01"/>
    <x v="52"/>
    <n v="1"/>
    <n v="0"/>
    <n v="8"/>
    <m/>
    <m/>
    <m/>
    <m/>
    <m/>
    <m/>
    <m/>
    <s v="2026-08-24T14:13:03.187Z"/>
    <s v="Red band "/>
    <x v="9"/>
    <s v="2026-08-24T14:13:04.145Z"/>
    <x v="5"/>
  </r>
  <r>
    <s v="E-20260824-3507"/>
    <s v="S-20260824-01"/>
    <x v="56"/>
    <n v="1"/>
    <n v="0"/>
    <n v="12"/>
    <m/>
    <m/>
    <m/>
    <m/>
    <m/>
    <m/>
    <m/>
    <s v="2026-08-24T14:13:03.187Z"/>
    <m/>
    <x v="9"/>
    <s v="2026-08-24T14:13:06.153Z"/>
    <x v="5"/>
  </r>
  <r>
    <s v="E-20260824-3508"/>
    <s v="S-20260824-01"/>
    <x v="52"/>
    <n v="2"/>
    <n v="0"/>
    <n v="8"/>
    <m/>
    <m/>
    <m/>
    <m/>
    <m/>
    <m/>
    <m/>
    <s v="2026-08-24T14:15:44.198Z"/>
    <s v="Red band "/>
    <x v="9"/>
    <s v="2026-08-24T14:15:48.218Z"/>
    <x v="5"/>
  </r>
  <r>
    <s v="E-20260824-3509"/>
    <s v="S-20260824-01"/>
    <x v="56"/>
    <n v="2"/>
    <n v="0"/>
    <n v="12"/>
    <m/>
    <m/>
    <m/>
    <m/>
    <m/>
    <m/>
    <m/>
    <s v="2026-08-24T14:15:44.198Z"/>
    <m/>
    <x v="9"/>
    <s v="2026-08-24T14:15:50.292Z"/>
    <x v="5"/>
  </r>
  <r>
    <s v="E-20260824-3510"/>
    <s v="S-20260824-01"/>
    <x v="0"/>
    <n v="1"/>
    <n v="150"/>
    <m/>
    <n v="60"/>
    <m/>
    <m/>
    <m/>
    <m/>
    <m/>
    <m/>
    <m/>
    <s v="2 mph, 0.5% incline; Plenty of room"/>
    <x v="9"/>
    <s v="2026-08-24T14:19:01.919Z"/>
    <x v="0"/>
  </r>
  <r>
    <s v="E-20260824-3511"/>
    <s v="S-20260824-01"/>
    <x v="0"/>
    <n v="2"/>
    <n v="150"/>
    <m/>
    <n v="60"/>
    <m/>
    <m/>
    <m/>
    <m/>
    <m/>
    <m/>
    <m/>
    <s v="2 mph, 0.5% incline; Plenty of room"/>
    <x v="9"/>
    <s v="2026-08-24T14:21:52.921Z"/>
    <x v="0"/>
  </r>
  <r>
    <s v="E-20260824-3512"/>
    <s v="S-20260824-01"/>
    <x v="0"/>
    <n v="3"/>
    <n v="150"/>
    <m/>
    <n v="60"/>
    <m/>
    <m/>
    <m/>
    <m/>
    <m/>
    <m/>
    <m/>
    <s v="2 mph, 0.5% incline; Plenty of room"/>
    <x v="9"/>
    <s v="2026-08-24T14:24:51.318Z"/>
    <x v="0"/>
  </r>
  <r>
    <s v="E-20260824-3513"/>
    <s v="S-20260824-01"/>
    <x v="24"/>
    <n v="1"/>
    <n v="140"/>
    <n v="10"/>
    <m/>
    <m/>
    <m/>
    <n v="3"/>
    <n v="1"/>
    <n v="2"/>
    <s v="2"/>
    <m/>
    <s v="Tempo 3-1-2; RIR 2"/>
    <x v="9"/>
    <s v="2026-08-24T14:29:48.180Z"/>
    <x v="1"/>
  </r>
  <r>
    <s v="E-20260824-3514"/>
    <s v="S-20260824-01"/>
    <x v="24"/>
    <n v="2"/>
    <n v="140"/>
    <n v="9"/>
    <m/>
    <m/>
    <m/>
    <n v="3"/>
    <n v="1"/>
    <n v="2"/>
    <s v="1-2"/>
    <m/>
    <s v="Tempo 3-1-2; RIR 1-2"/>
    <x v="9"/>
    <s v="2026-08-24T14:32:01.612Z"/>
    <x v="1"/>
  </r>
  <r>
    <s v="E-20260824-3515"/>
    <s v="S-20260824-01"/>
    <x v="24"/>
    <n v="3"/>
    <n v="140"/>
    <n v="8"/>
    <m/>
    <m/>
    <m/>
    <n v="3"/>
    <n v="1"/>
    <n v="2"/>
    <s v="2"/>
    <m/>
    <s v="Tempo 3-1-2; RIR 2"/>
    <x v="9"/>
    <s v="2026-08-24T14:35:10.916Z"/>
    <x v="1"/>
  </r>
  <r>
    <s v="E-20260824-3516"/>
    <s v="S-20260824-01"/>
    <x v="27"/>
    <n v="1"/>
    <n v="85"/>
    <n v="10"/>
    <m/>
    <m/>
    <m/>
    <n v="3"/>
    <n v="1"/>
    <n v="2"/>
    <s v="2"/>
    <m/>
    <s v="Tempo 3-1-2; RIR 2"/>
    <x v="9"/>
    <s v="2026-08-24T14:40:11.661Z"/>
    <x v="1"/>
  </r>
  <r>
    <s v="E-20260824-3517"/>
    <s v="S-20260824-01"/>
    <x v="27"/>
    <n v="2"/>
    <n v="85"/>
    <n v="9"/>
    <m/>
    <m/>
    <m/>
    <n v="3"/>
    <n v="1"/>
    <n v="2"/>
    <s v="2"/>
    <m/>
    <s v="Tempo 3-1-2; RIR 2"/>
    <x v="9"/>
    <s v="2026-08-24T14:42:12.927Z"/>
    <x v="1"/>
  </r>
  <r>
    <s v="E-20260824-3518"/>
    <s v="S-20260824-01"/>
    <x v="27"/>
    <n v="3"/>
    <n v="85"/>
    <n v="9"/>
    <m/>
    <m/>
    <m/>
    <n v="3"/>
    <n v="1"/>
    <n v="2"/>
    <s v="1-2"/>
    <m/>
    <s v="Tempo 3-1-2; RIR 1-2; forearm lactic acid buildup "/>
    <x v="9"/>
    <s v="2026-08-24T14:46:10.255Z"/>
    <x v="1"/>
  </r>
  <r>
    <s v="E-20260824-3519"/>
    <s v="S-20260824-01"/>
    <x v="105"/>
    <n v="1"/>
    <n v="20"/>
    <n v="10"/>
    <m/>
    <m/>
    <m/>
    <n v="2"/>
    <n v="1"/>
    <n v="2"/>
    <s v="5+"/>
    <m/>
    <s v="Warmup; tempo 2-1-2; RIR 5+"/>
    <x v="9"/>
    <s v="2026-08-24T14:50:30.645Z"/>
    <x v="3"/>
  </r>
  <r>
    <s v="E-20260824-3520"/>
    <s v="S-20260824-01"/>
    <x v="105"/>
    <n v="2"/>
    <n v="50"/>
    <n v="12"/>
    <m/>
    <m/>
    <m/>
    <n v="2"/>
    <n v="1"/>
    <n v="2"/>
    <s v="2+"/>
    <m/>
    <s v="Getting a feeling for weight; tempo 2-1-2; RIR 2+"/>
    <x v="9"/>
    <s v="2026-08-24T14:52:29.868Z"/>
    <x v="3"/>
  </r>
  <r>
    <s v="E-20260824-3521"/>
    <s v="S-20260824-01"/>
    <x v="105"/>
    <n v="3"/>
    <n v="70"/>
    <n v="15"/>
    <m/>
    <m/>
    <m/>
    <n v="2"/>
    <n v="1"/>
    <n v="2"/>
    <s v="2"/>
    <m/>
    <s v="Working; tempo 2-1-2; RIR 2"/>
    <x v="9"/>
    <s v="2026-08-24T14:55:02.505Z"/>
    <x v="3"/>
  </r>
  <r>
    <s v="E-20260824-3522"/>
    <s v="S-20260824-01"/>
    <x v="105"/>
    <n v="4"/>
    <n v="70"/>
    <n v="15"/>
    <m/>
    <m/>
    <m/>
    <n v="2"/>
    <n v="1"/>
    <n v="2"/>
    <s v="2"/>
    <m/>
    <s v="Tempo 2-1-2; RIR 2"/>
    <x v="9"/>
    <s v="2026-08-24T14:57:38.548Z"/>
    <x v="3"/>
  </r>
  <r>
    <s v="E-20260824-3523"/>
    <s v="S-20260824-01"/>
    <x v="25"/>
    <n v="1"/>
    <n v="25"/>
    <n v="12"/>
    <m/>
    <m/>
    <m/>
    <n v="3"/>
    <n v="1"/>
    <n v="2"/>
    <s v="1-2"/>
    <m/>
    <s v="Tempo 3-1-2; RIR 1-2"/>
    <x v="9"/>
    <s v="2026-08-24T15:02:58.007Z"/>
    <x v="2"/>
  </r>
  <r>
    <s v="E-20260824-3524"/>
    <s v="S-20260824-01"/>
    <x v="25"/>
    <n v="2"/>
    <n v="25"/>
    <n v="10"/>
    <m/>
    <m/>
    <m/>
    <n v="3"/>
    <n v="1"/>
    <n v="2"/>
    <s v="1"/>
    <m/>
    <s v="Tempo 3-1-2; RIR 1"/>
    <x v="9"/>
    <s v="2026-08-24T15:06:26.421Z"/>
    <x v="2"/>
  </r>
  <r>
    <s v="E-20260824-3525"/>
    <s v="S-20260824-01"/>
    <x v="25"/>
    <n v="3"/>
    <n v="25"/>
    <n v="8"/>
    <m/>
    <m/>
    <m/>
    <n v="3"/>
    <n v="1"/>
    <n v="2"/>
    <s v="1"/>
    <m/>
    <s v="Tempo 3-1-2; RIR 1"/>
    <x v="9"/>
    <s v="2026-08-24T15:09:52.871Z"/>
    <x v="2"/>
  </r>
  <r>
    <s v="E-20260824-3526"/>
    <s v="S-20260824-01"/>
    <x v="61"/>
    <n v="1"/>
    <n v="0"/>
    <m/>
    <n v="57"/>
    <m/>
    <m/>
    <m/>
    <m/>
    <m/>
    <m/>
    <m/>
    <s v="57/60=0.95"/>
    <x v="9"/>
    <s v="2026-08-24T15:12:22.546Z"/>
    <x v="0"/>
  </r>
  <r>
    <s v="E-20260824-3527"/>
    <s v="S-20260824-01"/>
    <x v="61"/>
    <n v="2"/>
    <n v="0"/>
    <m/>
    <n v="45"/>
    <m/>
    <m/>
    <m/>
    <m/>
    <m/>
    <m/>
    <m/>
    <s v="Fingers slipping"/>
    <x v="9"/>
    <s v="2026-08-24T15:14:54.835Z"/>
    <x v="0"/>
  </r>
  <r>
    <s v="E-20260824-3528"/>
    <s v="S-20260824-01"/>
    <x v="106"/>
    <n v="1"/>
    <n v="50"/>
    <n v="12"/>
    <m/>
    <m/>
    <m/>
    <n v="2"/>
    <n v="1"/>
    <n v="3"/>
    <s v="2"/>
    <m/>
    <s v="Tempo 2-1-3; RIR 2"/>
    <x v="9"/>
    <s v="2026-08-24T15:19:37.217Z"/>
    <x v="4"/>
  </r>
  <r>
    <s v="E-20260824-3529"/>
    <s v="S-20260824-01"/>
    <x v="106"/>
    <n v="2"/>
    <n v="50"/>
    <n v="13"/>
    <m/>
    <m/>
    <m/>
    <n v="2"/>
    <n v="1"/>
    <n v="3"/>
    <s v="2"/>
    <m/>
    <s v="Tempo 2-1-3; RIR 2"/>
    <x v="9"/>
    <s v="2026-08-24T15:22:20.326Z"/>
    <x v="4"/>
  </r>
  <r>
    <s v="E-20260825-3530"/>
    <s v="S-20260825-01"/>
    <x v="66"/>
    <n v="1"/>
    <m/>
    <m/>
    <n v="300"/>
    <n v="0.63"/>
    <s v="km"/>
    <m/>
    <m/>
    <m/>
    <m/>
    <m/>
    <s v="Warmup 4.7 mph, 5% incline "/>
    <x v="9"/>
    <s v="2026-08-25T13:59:40.265Z"/>
    <x v="9"/>
  </r>
  <r>
    <s v="E-20260825-3531"/>
    <s v="S-20260825-01"/>
    <x v="52"/>
    <n v="1"/>
    <n v="0"/>
    <n v="8"/>
    <m/>
    <m/>
    <m/>
    <m/>
    <m/>
    <m/>
    <m/>
    <s v="2026-08-25T14:03:32.765Z"/>
    <m/>
    <x v="9"/>
    <s v="2026-08-25T14:03:35.304Z"/>
    <x v="5"/>
  </r>
  <r>
    <s v="E-20260825-3532"/>
    <s v="S-20260825-01"/>
    <x v="56"/>
    <n v="1"/>
    <n v="0"/>
    <n v="12"/>
    <m/>
    <m/>
    <m/>
    <m/>
    <m/>
    <m/>
    <m/>
    <s v="2026-08-25T14:03:32.765Z"/>
    <m/>
    <x v="9"/>
    <s v="2026-08-25T14:03:36.509Z"/>
    <x v="5"/>
  </r>
  <r>
    <s v="E-20260825-3533"/>
    <s v="S-20260825-01"/>
    <x v="50"/>
    <n v="1"/>
    <n v="0"/>
    <n v="8"/>
    <m/>
    <m/>
    <m/>
    <m/>
    <m/>
    <m/>
    <m/>
    <s v="2026-08-25T14:03:32.765Z"/>
    <m/>
    <x v="9"/>
    <s v="2026-08-25T14:03:37.835Z"/>
    <x v="3"/>
  </r>
  <r>
    <s v="E-20260825-3534"/>
    <s v="S-20260825-01"/>
    <x v="52"/>
    <n v="2"/>
    <n v="0"/>
    <n v="8"/>
    <m/>
    <m/>
    <m/>
    <m/>
    <m/>
    <m/>
    <m/>
    <s v="2026-08-25T14:07:44.678Z"/>
    <m/>
    <x v="9"/>
    <s v="2026-08-25T14:07:47.841Z"/>
    <x v="5"/>
  </r>
  <r>
    <s v="E-20260825-3535"/>
    <s v="S-20260825-01"/>
    <x v="56"/>
    <n v="2"/>
    <n v="0"/>
    <n v="12"/>
    <m/>
    <m/>
    <m/>
    <m/>
    <m/>
    <m/>
    <m/>
    <s v="2026-08-25T14:07:44.678Z"/>
    <m/>
    <x v="9"/>
    <s v="2026-08-25T14:07:48.991Z"/>
    <x v="5"/>
  </r>
  <r>
    <s v="E-20260825-3536"/>
    <s v="S-20260825-01"/>
    <x v="50"/>
    <n v="2"/>
    <n v="0"/>
    <n v="8"/>
    <m/>
    <m/>
    <m/>
    <m/>
    <m/>
    <m/>
    <m/>
    <s v="2026-08-25T14:07:44.678Z"/>
    <m/>
    <x v="9"/>
    <s v="2026-08-25T14:07:50.250Z"/>
    <x v="3"/>
  </r>
  <r>
    <s v="E-20260825-3537"/>
    <s v="S-20260825-01"/>
    <x v="86"/>
    <n v="1"/>
    <n v="50"/>
    <n v="12"/>
    <m/>
    <m/>
    <m/>
    <n v="2"/>
    <m/>
    <n v="3"/>
    <s v="2"/>
    <m/>
    <s v="Tempo 2c-1p-3e; RIR 2"/>
    <x v="9"/>
    <s v="2026-08-25T14:10:14.272Z"/>
    <x v="3"/>
  </r>
  <r>
    <s v="E-20260825-3538"/>
    <s v="S-20260825-01"/>
    <x v="86"/>
    <n v="2"/>
    <n v="50"/>
    <n v="12"/>
    <m/>
    <m/>
    <m/>
    <n v="2"/>
    <m/>
    <n v="3"/>
    <s v="2"/>
    <m/>
    <s v="Tempo 2c-1p-3e; RIR 2"/>
    <x v="9"/>
    <s v="2026-08-25T14:13:38.099Z"/>
    <x v="3"/>
  </r>
  <r>
    <s v="E-20260825-3539"/>
    <s v="S-20260825-01"/>
    <x v="86"/>
    <n v="3"/>
    <n v="50"/>
    <n v="12"/>
    <m/>
    <m/>
    <m/>
    <n v="2"/>
    <m/>
    <n v="3"/>
    <s v="2"/>
    <m/>
    <s v="Tempo 2c-1p-3e; RIR 2; good push to finish. I feel more mind-muscle connection more so than ever when compared to floor press"/>
    <x v="9"/>
    <s v="2026-08-25T14:18:00.518Z"/>
    <x v="3"/>
  </r>
  <r>
    <s v="E-20260825-3540"/>
    <s v="S-20260825-01"/>
    <x v="100"/>
    <n v="1"/>
    <n v="90"/>
    <n v="10"/>
    <m/>
    <m/>
    <m/>
    <n v="2"/>
    <n v="1"/>
    <n v="3"/>
    <s v="2"/>
    <m/>
    <s v="Right tight capsule; Tempo 2-1-3; RIR 2; continuing with suicide grip"/>
    <x v="9"/>
    <s v="2026-08-25T14:22:10.541Z"/>
    <x v="3"/>
  </r>
  <r>
    <s v="E-20260825-3541"/>
    <s v="S-20260825-01"/>
    <x v="100"/>
    <n v="2"/>
    <n v="100"/>
    <n v="10"/>
    <m/>
    <m/>
    <m/>
    <n v="2"/>
    <n v="1"/>
    <n v="3"/>
    <s v="2"/>
    <m/>
    <s v="Right tight capsule; I don’t love how it feels but it’s not acute pain. Just constant dull ache while pressing then for a short while after stopping; Tempo 2-1-3; RIR 2; continuing with suicide grip "/>
    <x v="9"/>
    <s v="2026-08-25T14:25:47.131Z"/>
    <x v="3"/>
  </r>
  <r>
    <s v="E-20260825-3542"/>
    <s v="S-20260825-01"/>
    <x v="58"/>
    <n v="1"/>
    <n v="25"/>
    <n v="12"/>
    <m/>
    <m/>
    <m/>
    <n v="2"/>
    <n v="1"/>
    <n v="3"/>
    <s v="2"/>
    <m/>
    <s v="Tightness / aches from supine plate loaded have now dissipated; tempo 2-1-3; RIR 2"/>
    <x v="9"/>
    <s v="2026-08-25T14:28:12.395Z"/>
    <x v="3"/>
  </r>
  <r>
    <s v="E-20260825-3543"/>
    <s v="S-20260825-01"/>
    <x v="58"/>
    <n v="2"/>
    <n v="25"/>
    <n v="12"/>
    <m/>
    <m/>
    <m/>
    <n v="2"/>
    <n v="1"/>
    <n v="3"/>
    <s v="2"/>
    <m/>
    <s v="Tightness / aches from supine plate loaded have now dissipated; tempo 2-1-3; RIR 2"/>
    <x v="9"/>
    <s v="2026-08-25T14:35:04.940Z"/>
    <x v="3"/>
  </r>
  <r>
    <s v="E-20260825-3544"/>
    <s v="S-20260825-01"/>
    <x v="76"/>
    <n v="1"/>
    <n v="30"/>
    <n v="11"/>
    <m/>
    <m/>
    <m/>
    <n v="3"/>
    <n v="1"/>
    <n v="2"/>
    <s v="1-2"/>
    <m/>
    <s v="Some ant capsule awareness but not a jolt and not persistent;Tempo 3-1-2; RIR 1-2; right more tired today probably RIR 1 on right, 2 on left"/>
    <x v="9"/>
    <s v="2026-08-25T14:38:54.235Z"/>
    <x v="4"/>
  </r>
  <r>
    <s v="E-20260825-3545"/>
    <s v="S-20260825-01"/>
    <x v="76"/>
    <n v="2"/>
    <n v="30"/>
    <n v="8"/>
    <m/>
    <m/>
    <m/>
    <n v="3"/>
    <n v="1"/>
    <n v="2"/>
    <s v="2"/>
    <m/>
    <s v="Tempo 3-1-2; RIR 2"/>
    <x v="9"/>
    <s v="2026-08-25T14:41:32.120Z"/>
    <x v="4"/>
  </r>
  <r>
    <s v="E-20260825-3546"/>
    <s v="S-20260825-01"/>
    <x v="76"/>
    <n v="3"/>
    <n v="30"/>
    <n v="7"/>
    <m/>
    <m/>
    <m/>
    <n v="3"/>
    <n v="1"/>
    <n v="2"/>
    <s v="2"/>
    <m/>
    <s v="Tempo 3-1-2; RIR 2"/>
    <x v="9"/>
    <s v="2026-08-25T14:43:39.136Z"/>
    <x v="4"/>
  </r>
  <r>
    <s v="E-20260825-3547"/>
    <s v="S-20260825-01"/>
    <x v="71"/>
    <n v="1"/>
    <n v="12.5"/>
    <n v="15"/>
    <m/>
    <m/>
    <m/>
    <n v="2"/>
    <n v="1"/>
    <n v="2"/>
    <s v="2"/>
    <m/>
    <s v="Tempo 2-1-2; RIR 2"/>
    <x v="9"/>
    <s v="2026-08-25T14:48:09.289Z"/>
    <x v="3"/>
  </r>
  <r>
    <s v="E-20260825-3548"/>
    <s v="S-20260825-01"/>
    <x v="71"/>
    <n v="2"/>
    <n v="12.5"/>
    <n v="15"/>
    <m/>
    <m/>
    <m/>
    <n v="3"/>
    <m/>
    <n v="2"/>
    <s v="2"/>
    <m/>
    <s v="Tempo 3e-1p-2c; RIR 2"/>
    <x v="9"/>
    <s v="2026-08-25T14:51:37.064Z"/>
    <x v="3"/>
  </r>
  <r>
    <s v="E-20260825-3549"/>
    <s v="S-20260825-01"/>
    <x v="71"/>
    <n v="3"/>
    <n v="12.5"/>
    <n v="15"/>
    <m/>
    <m/>
    <m/>
    <n v="3"/>
    <m/>
    <n v="2"/>
    <s v="1-2"/>
    <m/>
    <s v="Tempo 3e-1p-2c; RIR 1-2"/>
    <x v="9"/>
    <s v="2026-08-25T14:55:37.256Z"/>
    <x v="3"/>
  </r>
  <r>
    <s v="E-20260825-3550"/>
    <s v="S-20260825-01"/>
    <x v="107"/>
    <n v="1"/>
    <n v="25"/>
    <n v="12"/>
    <m/>
    <m/>
    <m/>
    <n v="2"/>
    <m/>
    <n v="3"/>
    <s v="5+"/>
    <m/>
    <s v="Finding my weight; warmup; Tempo 2c-1p-3e; RIR 5+"/>
    <x v="9"/>
    <s v="2026-08-25T14:58:14.973Z"/>
    <x v="4"/>
  </r>
  <r>
    <s v="E-20260825-3551"/>
    <s v="S-20260825-01"/>
    <x v="107"/>
    <n v="2"/>
    <n v="40"/>
    <n v="13"/>
    <m/>
    <m/>
    <m/>
    <n v="2"/>
    <n v="1"/>
    <n v="2"/>
    <s v="2"/>
    <m/>
    <s v="Tempo 2-1-2; RIR 2"/>
    <x v="9"/>
    <s v="2026-08-25T15:00:53.091Z"/>
    <x v="4"/>
  </r>
  <r>
    <s v="E-20260825-3552"/>
    <s v="S-20260825-01"/>
    <x v="107"/>
    <n v="3"/>
    <n v="40"/>
    <n v="10"/>
    <m/>
    <m/>
    <m/>
    <n v="2"/>
    <n v="1"/>
    <n v="2"/>
    <s v="1-2"/>
    <m/>
    <s v="Tempo 2-1-2; RIR 1-2"/>
    <x v="9"/>
    <s v="2026-08-25T15:03:09.584Z"/>
    <x v="4"/>
  </r>
  <r>
    <s v="E-20260825-3553"/>
    <s v="S-20260825-01"/>
    <x v="59"/>
    <n v="1"/>
    <n v="20"/>
    <n v="12"/>
    <m/>
    <m/>
    <m/>
    <m/>
    <m/>
    <m/>
    <s v="1-2"/>
    <s v="2026-08-25T15:07:23.750Z"/>
    <s v="Mechanical-Drop Variation  1 × 12-15 | Reduce load ~20-25% | RIR 1-2"/>
    <x v="9"/>
    <s v="2026-08-25T15:08:26.945Z"/>
    <x v="3"/>
  </r>
  <r>
    <s v="E-20260825-3554"/>
    <s v="S-20260825-01"/>
    <x v="59"/>
    <n v="2"/>
    <n v="10"/>
    <n v="8"/>
    <m/>
    <m/>
    <m/>
    <m/>
    <m/>
    <m/>
    <s v="1-2"/>
    <s v="2026-08-25T15:07:23.750Z"/>
    <s v="Mechanical-Drop Variation  1 × 12-15 | Reduce load ~20-25% | RIR 1-2"/>
    <x v="9"/>
    <s v="2026-08-25T15:08:30.944Z"/>
    <x v="3"/>
  </r>
  <r>
    <s v="E-20260826-3555"/>
    <s v="S-20260826-01"/>
    <x v="66"/>
    <n v="1"/>
    <m/>
    <m/>
    <n v="300"/>
    <n v="0.63"/>
    <s v="km"/>
    <m/>
    <m/>
    <m/>
    <m/>
    <m/>
    <s v="4.8 mph, 5% incline"/>
    <x v="9"/>
    <s v="2026-08-26T18:18:32.106Z"/>
    <x v="9"/>
  </r>
  <r>
    <s v="E-20260826-3556"/>
    <s v="S-20260826-01"/>
    <x v="88"/>
    <n v="1"/>
    <n v="0"/>
    <n v="10"/>
    <m/>
    <m/>
    <m/>
    <m/>
    <m/>
    <m/>
    <m/>
    <s v="2026-08-26T18:20:48.725Z"/>
    <m/>
    <x v="9"/>
    <s v="2026-08-26T18:20:50.545Z"/>
    <x v="7"/>
  </r>
  <r>
    <s v="E-20260826-3557"/>
    <s v="S-20260826-01"/>
    <x v="89"/>
    <n v="1"/>
    <n v="0"/>
    <n v="12"/>
    <m/>
    <m/>
    <m/>
    <m/>
    <m/>
    <m/>
    <m/>
    <s v="2026-08-26T18:20:48.725Z"/>
    <m/>
    <x v="9"/>
    <s v="2026-08-26T18:20:52.420Z"/>
    <x v="5"/>
  </r>
  <r>
    <s v="E-20260826-3558"/>
    <s v="S-20260826-01"/>
    <x v="60"/>
    <n v="1"/>
    <n v="0"/>
    <n v="10"/>
    <m/>
    <m/>
    <m/>
    <m/>
    <m/>
    <m/>
    <m/>
    <s v="2026-08-26T18:20:48.725Z"/>
    <m/>
    <x v="9"/>
    <s v="2026-08-26T18:21:35.327Z"/>
    <x v="7"/>
  </r>
  <r>
    <s v="E-20260826-3559"/>
    <s v="S-20260826-01"/>
    <x v="47"/>
    <n v="1"/>
    <n v="0"/>
    <n v="15"/>
    <m/>
    <m/>
    <m/>
    <m/>
    <m/>
    <m/>
    <m/>
    <s v="2026-08-26T18:20:48.725Z"/>
    <m/>
    <x v="9"/>
    <s v="2026-08-26T18:22:06.445Z"/>
    <x v="7"/>
  </r>
  <r>
    <s v="E-20260826-3560"/>
    <s v="S-20260826-01"/>
    <x v="0"/>
    <n v="1"/>
    <n v="150"/>
    <m/>
    <n v="64.800000000000011"/>
    <m/>
    <m/>
    <m/>
    <m/>
    <m/>
    <m/>
    <m/>
    <s v="65/60=1.0833; 2 mph, .5% incline"/>
    <x v="9"/>
    <s v="2026-08-26T19:55:18.216Z"/>
    <x v="0"/>
  </r>
  <r>
    <s v="E-20260826-3561"/>
    <s v="S-20260826-01"/>
    <x v="0"/>
    <n v="2"/>
    <n v="150"/>
    <m/>
    <n v="63"/>
    <m/>
    <m/>
    <m/>
    <m/>
    <m/>
    <m/>
    <m/>
    <s v="63/60=1.05"/>
    <x v="9"/>
    <s v="2026-08-26T19:57:35.503Z"/>
    <x v="0"/>
  </r>
  <r>
    <s v="E-20260826-3562"/>
    <s v="S-20260826-01"/>
    <x v="0"/>
    <n v="3"/>
    <n v="150"/>
    <m/>
    <n v="60"/>
    <m/>
    <m/>
    <m/>
    <m/>
    <m/>
    <m/>
    <m/>
    <m/>
    <x v="9"/>
    <s v="2026-08-26T20:00:19.534Z"/>
    <x v="0"/>
  </r>
  <r>
    <s v="E-20260826-3563"/>
    <s v="S-20260826-01"/>
    <x v="34"/>
    <n v="1"/>
    <n v="150"/>
    <n v="8"/>
    <m/>
    <m/>
    <m/>
    <n v="2"/>
    <n v="1"/>
    <n v="3"/>
    <s v="2"/>
    <m/>
    <s v="Rolled to fingers; tempo 2-1-3; RIR 2; had to carry the 150lbs of DB from downstairs to upstairs to after farmers"/>
    <x v="9"/>
    <s v="2026-08-26T20:06:00.242Z"/>
    <x v="7"/>
  </r>
  <r>
    <s v="E-20260826-3564"/>
    <s v="S-20260826-01"/>
    <x v="34"/>
    <n v="2"/>
    <n v="150"/>
    <n v="8"/>
    <m/>
    <m/>
    <m/>
    <n v="2"/>
    <n v="1"/>
    <n v="3"/>
    <s v="2"/>
    <m/>
    <s v="Rolled to fingers; tempo 2-1-3; RIR 2; had to carry the 150lbs of DB from downstairs to upstairs to after farmers"/>
    <x v="9"/>
    <s v="2026-08-26T20:08:45.074Z"/>
    <x v="7"/>
  </r>
  <r>
    <s v="E-20260826-3565"/>
    <s v="S-20260826-01"/>
    <x v="34"/>
    <n v="3"/>
    <n v="150"/>
    <n v="9"/>
    <m/>
    <m/>
    <m/>
    <n v="2"/>
    <n v="1"/>
    <n v="3"/>
    <s v="2"/>
    <m/>
    <s v="Rolled to fingers; tempo 2-1-3; RIR 2; had to carry the 150lbs of DB from downstairs to upstairs to after farmers"/>
    <x v="9"/>
    <s v="2026-08-26T20:11:21.802Z"/>
    <x v="7"/>
  </r>
  <r>
    <s v="E-20260826-3566"/>
    <s v="S-20260826-01"/>
    <x v="46"/>
    <n v="1"/>
    <n v="60"/>
    <n v="8"/>
    <m/>
    <m/>
    <m/>
    <n v="3"/>
    <n v="1"/>
    <n v="2"/>
    <s v="2"/>
    <m/>
    <s v="Tempo 3-1-2; RIR 2; 40 lb contra/20 lb ipsilateral load"/>
    <x v="9"/>
    <s v="2026-08-26T20:18:49.990Z"/>
    <x v="7"/>
  </r>
  <r>
    <s v="E-20260826-3567"/>
    <s v="S-20260826-01"/>
    <x v="46"/>
    <n v="2"/>
    <n v="60"/>
    <n v="8"/>
    <m/>
    <m/>
    <m/>
    <n v="3"/>
    <n v="1"/>
    <n v="2"/>
    <s v="2"/>
    <m/>
    <s v="Tempo 3-1-2; RIR 2; 40 lb contra/20 lb ipsilateral load"/>
    <x v="9"/>
    <s v="2026-08-26T20:18:51.075Z"/>
    <x v="7"/>
  </r>
  <r>
    <s v="E-20260826-3568"/>
    <s v="S-20260826-01"/>
    <x v="46"/>
    <n v="3"/>
    <n v="60"/>
    <n v="8"/>
    <m/>
    <m/>
    <m/>
    <n v="3"/>
    <n v="1"/>
    <n v="2"/>
    <s v="2"/>
    <m/>
    <s v="Tempo 3-1-2; RIR 2; 40 lb contra/20 lb ipsilateral load"/>
    <x v="9"/>
    <s v="2026-08-26T20:21:58.833Z"/>
    <x v="7"/>
  </r>
  <r>
    <s v="E-20260826-3569"/>
    <s v="S-20260826-01"/>
    <x v="104"/>
    <n v="1"/>
    <n v="150"/>
    <n v="15"/>
    <m/>
    <m/>
    <m/>
    <n v="3"/>
    <n v="1"/>
    <n v="2"/>
    <s v="2"/>
    <m/>
    <s v="Tempo 3-1-2; RIR 2"/>
    <x v="9"/>
    <s v="2026-08-26T20:29:44.524Z"/>
    <x v="8"/>
  </r>
  <r>
    <s v="E-20260826-3570"/>
    <s v="S-20260826-01"/>
    <x v="104"/>
    <n v="2"/>
    <n v="150"/>
    <n v="12"/>
    <m/>
    <m/>
    <m/>
    <n v="3"/>
    <n v="1"/>
    <n v="2"/>
    <s v="2"/>
    <m/>
    <s v="Tempo 3-1-2; RIR 2"/>
    <x v="9"/>
    <s v="2026-08-26T20:32:14.238Z"/>
    <x v="8"/>
  </r>
  <r>
    <s v="E-20260826-3571"/>
    <s v="S-20260826-01"/>
    <x v="104"/>
    <n v="3"/>
    <n v="150"/>
    <n v="12"/>
    <m/>
    <m/>
    <m/>
    <n v="3"/>
    <n v="1"/>
    <n v="2"/>
    <s v="2"/>
    <m/>
    <s v="Tempo 3-1-2; RIR 2"/>
    <x v="9"/>
    <s v="2026-08-26T20:34:51.442Z"/>
    <x v="8"/>
  </r>
  <r>
    <s v="E-20260826-3572"/>
    <s v="S-20260826-01"/>
    <x v="101"/>
    <n v="1"/>
    <n v="140"/>
    <n v="13"/>
    <m/>
    <m/>
    <m/>
    <n v="3"/>
    <n v="1"/>
    <n v="2"/>
    <s v="2"/>
    <m/>
    <s v="Tempo 3-1-2; RIR 2"/>
    <x v="9"/>
    <s v="2026-08-26T20:38:25.428Z"/>
    <x v="7"/>
  </r>
  <r>
    <s v="E-20260826-3573"/>
    <s v="S-20260826-01"/>
    <x v="101"/>
    <n v="2"/>
    <n v="140"/>
    <n v="12"/>
    <m/>
    <m/>
    <m/>
    <n v="3"/>
    <n v="1"/>
    <n v="2"/>
    <s v="2"/>
    <m/>
    <s v="Tempo 3-1-2; RIR 2"/>
    <x v="9"/>
    <s v="2026-08-26T20:40:34.391Z"/>
    <x v="7"/>
  </r>
  <r>
    <s v="E-20260826-3574"/>
    <s v="S-20260826-01"/>
    <x v="101"/>
    <n v="3"/>
    <n v="140"/>
    <n v="12"/>
    <m/>
    <m/>
    <m/>
    <n v="3"/>
    <n v="1"/>
    <n v="2"/>
    <s v="2"/>
    <m/>
    <s v="Tempo 3-1-2; RIR 2"/>
    <x v="9"/>
    <s v="2026-08-26T20:42:43.100Z"/>
    <x v="7"/>
  </r>
  <r>
    <s v="E-20260826-3575"/>
    <s v="S-20260826-01"/>
    <x v="61"/>
    <n v="1"/>
    <n v="0"/>
    <m/>
    <n v="48"/>
    <m/>
    <m/>
    <m/>
    <m/>
    <m/>
    <m/>
    <m/>
    <s v="48/60=0.8"/>
    <x v="9"/>
    <s v="2026-08-26T20:46:27.901Z"/>
    <x v="0"/>
  </r>
  <r>
    <s v="E-20260826-3576"/>
    <s v="S-20260826-01"/>
    <x v="60"/>
    <n v="2"/>
    <n v="60"/>
    <n v="12"/>
    <m/>
    <m/>
    <m/>
    <n v="2"/>
    <n v="1"/>
    <n v="2"/>
    <s v="2"/>
    <m/>
    <s v="Tempo 2-1-2; RIR 2; cheat pad at 1; “Glute” matrix versa / glute"/>
    <x v="9"/>
    <s v="2026-08-26T20:50:20.947Z"/>
    <x v="7"/>
  </r>
  <r>
    <s v="E-20260826-3577"/>
    <s v="S-20260826-01"/>
    <x v="60"/>
    <n v="3"/>
    <n v="60"/>
    <n v="12"/>
    <m/>
    <m/>
    <m/>
    <n v="2"/>
    <n v="1"/>
    <n v="2"/>
    <s v="2"/>
    <m/>
    <s v="Tempo 2-1-2; RIR 2; cheat pad at 1; “Glute” matrix versa / glute"/>
    <x v="9"/>
    <s v="2026-08-26T20:53:26.038Z"/>
    <x v="7"/>
  </r>
  <r>
    <s v="E-20260827-3578"/>
    <s v="S-20260827-01"/>
    <x v="66"/>
    <n v="1"/>
    <m/>
    <m/>
    <n v="300"/>
    <n v="0.63"/>
    <s v="km"/>
    <m/>
    <m/>
    <m/>
    <m/>
    <m/>
    <s v="7.7 kph, 5% incline"/>
    <x v="9"/>
    <s v="2026-08-27T20:52:13.377Z"/>
    <x v="9"/>
  </r>
  <r>
    <s v="E-20260827-3579"/>
    <s v="S-20260827-01"/>
    <x v="52"/>
    <n v="1"/>
    <n v="0"/>
    <n v="8"/>
    <m/>
    <m/>
    <m/>
    <m/>
    <m/>
    <m/>
    <m/>
    <s v="2026-08-27T20:57:29.692Z"/>
    <m/>
    <x v="9"/>
    <s v="2026-08-27T20:57:30.164Z"/>
    <x v="5"/>
  </r>
  <r>
    <s v="E-20260827-3580"/>
    <s v="S-20260827-01"/>
    <x v="56"/>
    <n v="1"/>
    <n v="0"/>
    <n v="15"/>
    <m/>
    <m/>
    <m/>
    <m/>
    <m/>
    <m/>
    <m/>
    <s v="2026-08-27T20:57:29.692Z"/>
    <m/>
    <x v="9"/>
    <s v="2026-08-27T20:57:31.464Z"/>
    <x v="5"/>
  </r>
  <r>
    <s v="E-20260827-3581"/>
    <s v="S-20260827-01"/>
    <x v="50"/>
    <n v="1"/>
    <n v="0"/>
    <n v="10"/>
    <m/>
    <m/>
    <m/>
    <m/>
    <m/>
    <m/>
    <m/>
    <s v="2026-08-27T20:57:29.692Z"/>
    <m/>
    <x v="9"/>
    <s v="2026-08-27T20:57:32.667Z"/>
    <x v="3"/>
  </r>
  <r>
    <s v="E-20260827-3582"/>
    <s v="S-20260827-01"/>
    <x v="52"/>
    <n v="2"/>
    <n v="0"/>
    <n v="8"/>
    <m/>
    <m/>
    <m/>
    <m/>
    <m/>
    <m/>
    <m/>
    <m/>
    <m/>
    <x v="9"/>
    <s v="2026-08-27T20:57:35.017Z"/>
    <x v="5"/>
  </r>
  <r>
    <s v="E-20260827-3583"/>
    <s v="S-20260827-01"/>
    <x v="24"/>
    <n v="1"/>
    <n v="140"/>
    <n v="12"/>
    <m/>
    <m/>
    <m/>
    <n v="3"/>
    <m/>
    <n v="2"/>
    <s v="2"/>
    <m/>
    <s v="Tempo 3e-1p-2c; RIR 2"/>
    <x v="9"/>
    <s v="2026-08-27T21:01:15.675Z"/>
    <x v="1"/>
  </r>
  <r>
    <s v="E-20260827-3584"/>
    <s v="S-20260827-01"/>
    <x v="24"/>
    <n v="2"/>
    <n v="140"/>
    <n v="10"/>
    <m/>
    <m/>
    <m/>
    <n v="3"/>
    <m/>
    <n v="2"/>
    <s v="2"/>
    <m/>
    <s v="Tempo 3e-1p-2c; RIR 2"/>
    <x v="9"/>
    <s v="2026-08-27T21:03:58.670Z"/>
    <x v="1"/>
  </r>
  <r>
    <s v="E-20260827-3585"/>
    <s v="S-20260827-01"/>
    <x v="24"/>
    <n v="3"/>
    <n v="140"/>
    <n v="10"/>
    <m/>
    <m/>
    <m/>
    <n v="3"/>
    <m/>
    <n v="2"/>
    <s v="2"/>
    <m/>
    <s v="Tempo 3e-1p-2c; RIR 2"/>
    <x v="9"/>
    <s v="2026-08-27T21:06:55.112Z"/>
    <x v="1"/>
  </r>
  <r>
    <s v="E-20260827-3586"/>
    <s v="S-20260827-01"/>
    <x v="27"/>
    <n v="1"/>
    <n v="85"/>
    <n v="10"/>
    <m/>
    <m/>
    <m/>
    <n v="3"/>
    <n v="1"/>
    <n v="2"/>
    <s v="2"/>
    <m/>
    <s v="Tempo 3-1-2; RIR 2"/>
    <x v="9"/>
    <s v="2026-08-27T21:12:01.491Z"/>
    <x v="1"/>
  </r>
  <r>
    <s v="E-20260827-3587"/>
    <s v="S-20260827-01"/>
    <x v="27"/>
    <n v="2"/>
    <n v="85"/>
    <n v="10"/>
    <m/>
    <m/>
    <m/>
    <n v="3"/>
    <n v="1"/>
    <n v="2"/>
    <s v="1-2"/>
    <m/>
    <s v="Tempo 3-1-2; RIR 1-2"/>
    <x v="9"/>
    <s v="2026-08-27T21:15:42.232Z"/>
    <x v="1"/>
  </r>
  <r>
    <s v="E-20260827-3588"/>
    <s v="S-20260827-01"/>
    <x v="27"/>
    <n v="3"/>
    <n v="85"/>
    <n v="8.5"/>
    <m/>
    <m/>
    <m/>
    <n v="3"/>
    <n v="1"/>
    <n v="2"/>
    <s v="1-2"/>
    <m/>
    <s v="Tempo 3-1-2; RIR 1-2; slight ant. Cap awareness after 9-10"/>
    <x v="9"/>
    <s v="2026-08-27T21:18:40.313Z"/>
    <x v="1"/>
  </r>
  <r>
    <s v="E-20260827-3589"/>
    <s v="S-20260827-01"/>
    <x v="108"/>
    <n v="1"/>
    <n v="70"/>
    <n v="15"/>
    <m/>
    <m/>
    <m/>
    <n v="2"/>
    <n v="1"/>
    <n v="2"/>
    <s v="2"/>
    <m/>
    <s v="Tempo 2-1-2; RIR 2"/>
    <x v="9"/>
    <s v="2026-08-27T21:23:53.139Z"/>
    <x v="3"/>
  </r>
  <r>
    <s v="E-20260827-3590"/>
    <s v="S-20260827-01"/>
    <x v="108"/>
    <n v="2"/>
    <n v="75"/>
    <n v="15"/>
    <m/>
    <m/>
    <m/>
    <n v="2"/>
    <n v="1"/>
    <n v="2"/>
    <s v="2"/>
    <m/>
    <s v="Tempo 2-1-2; RIR 2"/>
    <x v="9"/>
    <s v="2026-08-27T21:25:59.803Z"/>
    <x v="3"/>
  </r>
  <r>
    <s v="E-20260827-3591"/>
    <s v="S-20260827-01"/>
    <x v="108"/>
    <n v="3"/>
    <n v="80"/>
    <n v="13"/>
    <m/>
    <m/>
    <m/>
    <n v="2"/>
    <n v="1"/>
    <n v="2"/>
    <s v="2"/>
    <m/>
    <s v="Tempo 2-1-2; RIR 2"/>
    <x v="9"/>
    <s v="2026-08-27T21:28:31.684Z"/>
    <x v="3"/>
  </r>
  <r>
    <s v="E-20260827-3592"/>
    <s v="S-20260827-01"/>
    <x v="76"/>
    <n v="1"/>
    <n v="30"/>
    <n v="11"/>
    <m/>
    <m/>
    <m/>
    <n v="3"/>
    <n v="1"/>
    <n v="2"/>
    <s v="2"/>
    <m/>
    <s v="Tempo 3-1-2; RIR 2"/>
    <x v="9"/>
    <s v="2026-08-27T21:32:13.373Z"/>
    <x v="4"/>
  </r>
  <r>
    <s v="E-20260827-3593"/>
    <s v="S-20260827-01"/>
    <x v="76"/>
    <n v="2"/>
    <n v="30"/>
    <n v="9"/>
    <m/>
    <m/>
    <m/>
    <n v="3"/>
    <n v="1"/>
    <n v="2"/>
    <s v="2"/>
    <m/>
    <s v="Tempo 3-1-2; RIR 2"/>
    <x v="9"/>
    <s v="2026-08-27T21:35:10.808Z"/>
    <x v="4"/>
  </r>
  <r>
    <s v="E-20260827-3594"/>
    <s v="S-20260827-01"/>
    <x v="76"/>
    <n v="3"/>
    <n v="30"/>
    <n v="8"/>
    <m/>
    <m/>
    <m/>
    <n v="3"/>
    <n v="1"/>
    <n v="2"/>
    <s v="2"/>
    <m/>
    <s v="Tempo 3-1-2; RIR 2"/>
    <x v="9"/>
    <s v="2026-08-27T21:37:54.407Z"/>
    <x v="4"/>
  </r>
  <r>
    <s v="E-20260827-3595"/>
    <s v="S-20260827-01"/>
    <x v="25"/>
    <n v="1"/>
    <n v="25"/>
    <n v="12"/>
    <m/>
    <m/>
    <m/>
    <n v="3"/>
    <n v="1"/>
    <n v="2"/>
    <s v="2"/>
    <m/>
    <s v="Tempo 3-1-2; RIR 2; left side start"/>
    <x v="9"/>
    <s v="2026-08-27T21:41:28.974Z"/>
    <x v="2"/>
  </r>
  <r>
    <s v="E-20260827-3596"/>
    <s v="S-20260827-01"/>
    <x v="25"/>
    <n v="2"/>
    <n v="25"/>
    <n v="10"/>
    <m/>
    <m/>
    <m/>
    <n v="3"/>
    <n v="1"/>
    <n v="2"/>
    <s v="2"/>
    <m/>
    <s v="Tempo 3-1-2; RIR 2; left side start"/>
    <x v="9"/>
    <s v="2026-08-27T21:44:25.539Z"/>
    <x v="2"/>
  </r>
  <r>
    <s v="E-20260827-3597"/>
    <s v="S-20260827-01"/>
    <x v="25"/>
    <n v="3"/>
    <n v="25"/>
    <n v="8"/>
    <m/>
    <m/>
    <m/>
    <n v="3"/>
    <n v="1"/>
    <n v="2"/>
    <s v="2"/>
    <m/>
    <s v="Tempo 3-1-2; RIR 2; left side start"/>
    <x v="9"/>
    <s v="2026-08-27T21:47:11.287Z"/>
    <x v="2"/>
  </r>
  <r>
    <s v="E-20260827-3598"/>
    <s v="S-20260827-01"/>
    <x v="107"/>
    <n v="1"/>
    <n v="40"/>
    <n v="13"/>
    <m/>
    <m/>
    <m/>
    <n v="2"/>
    <n v="1"/>
    <n v="2"/>
    <s v="2"/>
    <m/>
    <s v="Tempo 2-1-2; RIR 2"/>
    <x v="9"/>
    <s v="2026-08-27T21:50:33.243Z"/>
    <x v="4"/>
  </r>
  <r>
    <s v="E-20260827-3599"/>
    <s v="S-20260827-01"/>
    <x v="107"/>
    <n v="2"/>
    <n v="40"/>
    <n v="8.5"/>
    <m/>
    <m/>
    <m/>
    <n v="2"/>
    <n v="1"/>
    <n v="2"/>
    <s v="2"/>
    <m/>
    <s v="Tempo 2-1-2; RIR 2"/>
    <x v="9"/>
    <s v="2026-08-27T21:52:38.200Z"/>
    <x v="4"/>
  </r>
  <r>
    <s v="E-20260827-3600"/>
    <s v="S-20260827-01"/>
    <x v="18"/>
    <n v="1"/>
    <n v="140"/>
    <m/>
    <n v="60"/>
    <m/>
    <m/>
    <m/>
    <m/>
    <m/>
    <m/>
    <m/>
    <m/>
    <x v="9"/>
    <s v="2026-08-27T21:57:53.645Z"/>
    <x v="0"/>
  </r>
  <r>
    <s v="E-20260827-3601"/>
    <s v="S-20260827-01"/>
    <x v="18"/>
    <n v="2"/>
    <n v="140"/>
    <m/>
    <n v="60"/>
    <m/>
    <m/>
    <m/>
    <m/>
    <m/>
    <m/>
    <m/>
    <m/>
    <x v="9"/>
    <s v="2026-08-27T21:57:54.197Z"/>
    <x v="0"/>
  </r>
  <r>
    <s v="E-20260827-3602"/>
    <s v="S-20260827-01"/>
    <x v="109"/>
    <n v="1"/>
    <n v="40"/>
    <n v="15"/>
    <m/>
    <m/>
    <m/>
    <m/>
    <m/>
    <m/>
    <s v="3+"/>
    <m/>
    <s v="2-1-2; RIR 3+; lat pulldown machine as all others were taken"/>
    <x v="9"/>
    <s v="2026-08-27T22:01:55.084Z"/>
    <x v="1"/>
  </r>
  <r>
    <s v="E-20260827-3603"/>
    <s v="S-20260827-01"/>
    <x v="109"/>
    <n v="2"/>
    <n v="55"/>
    <n v="15"/>
    <m/>
    <m/>
    <m/>
    <m/>
    <m/>
    <m/>
    <s v="1-2"/>
    <m/>
    <s v="2-1-2; RIR 1-2; lat pulldown machine as all others were taken"/>
    <x v="9"/>
    <s v="2026-08-27T22:03:53.119Z"/>
    <x v="1"/>
  </r>
  <r>
    <s v="E-20260829-3604"/>
    <s v="S-20260829-01"/>
    <x v="66"/>
    <n v="1"/>
    <m/>
    <m/>
    <n v="300"/>
    <n v="0.63"/>
    <s v="km"/>
    <m/>
    <m/>
    <m/>
    <m/>
    <m/>
    <s v="4.8 mph, 5% incline"/>
    <x v="9"/>
    <s v="2026-08-29T17:16:07.763Z"/>
    <x v="9"/>
  </r>
  <r>
    <s v="E-20260829-3605"/>
    <s v="S-20260829-01"/>
    <x v="52"/>
    <n v="1"/>
    <n v="0"/>
    <n v="8"/>
    <m/>
    <m/>
    <m/>
    <m/>
    <m/>
    <m/>
    <m/>
    <s v="2026-08-29T17:17:05.114Z"/>
    <m/>
    <x v="9"/>
    <s v="2026-08-29T17:17:06.195Z"/>
    <x v="5"/>
  </r>
  <r>
    <s v="E-20260829-3606"/>
    <s v="S-20260829-01"/>
    <x v="56"/>
    <n v="1"/>
    <n v="0"/>
    <n v="12"/>
    <m/>
    <m/>
    <m/>
    <m/>
    <m/>
    <m/>
    <m/>
    <s v="2026-08-29T17:17:05.114Z"/>
    <m/>
    <x v="9"/>
    <s v="2026-08-29T17:17:07.722Z"/>
    <x v="5"/>
  </r>
  <r>
    <s v="E-20260829-3607"/>
    <s v="S-20260829-01"/>
    <x v="56"/>
    <n v="2"/>
    <n v="0"/>
    <n v="12"/>
    <m/>
    <m/>
    <m/>
    <m/>
    <m/>
    <m/>
    <m/>
    <s v="2026-08-29T17:17:05.114Z"/>
    <m/>
    <x v="9"/>
    <s v="2026-08-29T17:17:11.751Z"/>
    <x v="5"/>
  </r>
  <r>
    <s v="E-20260829-3608"/>
    <s v="S-20260829-01"/>
    <x v="52"/>
    <n v="2"/>
    <n v="0"/>
    <n v="8"/>
    <m/>
    <m/>
    <m/>
    <m/>
    <m/>
    <m/>
    <m/>
    <m/>
    <s v="Did a 2nd cause it feels good to do"/>
    <x v="9"/>
    <s v="2026-08-29T17:20:31.382Z"/>
    <x v="5"/>
  </r>
  <r>
    <s v="E-20260829-3609"/>
    <s v="S-20260829-01"/>
    <x v="0"/>
    <n v="1"/>
    <n v="150"/>
    <m/>
    <n v="64.800000000000011"/>
    <m/>
    <m/>
    <m/>
    <m/>
    <m/>
    <m/>
    <m/>
    <s v="65/60=1.0833"/>
    <x v="9"/>
    <s v="2026-08-29T17:26:27.723Z"/>
    <x v="0"/>
  </r>
  <r>
    <s v="E-20260829-3610"/>
    <s v="S-20260829-01"/>
    <x v="0"/>
    <n v="2"/>
    <n v="150"/>
    <m/>
    <n v="64.800000000000011"/>
    <m/>
    <m/>
    <m/>
    <m/>
    <m/>
    <m/>
    <m/>
    <s v="65/60=1.0833"/>
    <x v="9"/>
    <s v="2026-08-29T17:29:00.669Z"/>
    <x v="0"/>
  </r>
  <r>
    <s v="E-20260829-3611"/>
    <s v="S-20260829-01"/>
    <x v="0"/>
    <n v="3"/>
    <n v="150"/>
    <m/>
    <n v="55.2"/>
    <m/>
    <m/>
    <m/>
    <m/>
    <m/>
    <m/>
    <m/>
    <s v="55/60=0.917"/>
    <x v="9"/>
    <s v="2026-08-29T17:32:06.546Z"/>
    <x v="0"/>
  </r>
  <r>
    <s v="E-20260829-3612"/>
    <s v="S-20260829-01"/>
    <x v="24"/>
    <n v="1"/>
    <n v="140"/>
    <n v="10"/>
    <m/>
    <m/>
    <m/>
    <n v="3"/>
    <n v="1"/>
    <n v="2"/>
    <s v="2"/>
    <m/>
    <s v="Tempo 3-1-2; RIR 2"/>
    <x v="9"/>
    <s v="2026-08-29T17:35:51.780Z"/>
    <x v="1"/>
  </r>
  <r>
    <s v="E-20260829-3613"/>
    <s v="S-20260829-01"/>
    <x v="24"/>
    <n v="2"/>
    <n v="140"/>
    <n v="9"/>
    <m/>
    <m/>
    <m/>
    <n v="3"/>
    <n v="1"/>
    <n v="2"/>
    <s v="2"/>
    <m/>
    <s v="Tempo 3-1-2; RIR 2"/>
    <x v="9"/>
    <s v="2026-08-29T17:38:58.341Z"/>
    <x v="1"/>
  </r>
  <r>
    <s v="E-20260829-3614"/>
    <s v="S-20260829-01"/>
    <x v="24"/>
    <n v="3"/>
    <n v="140"/>
    <n v="8"/>
    <m/>
    <m/>
    <m/>
    <n v="3"/>
    <n v="1"/>
    <n v="2"/>
    <s v="1-2"/>
    <m/>
    <s v="Tempo 3-1-2; RIR 1-2"/>
    <x v="9"/>
    <s v="2026-08-29T17:41:22.221Z"/>
    <x v="1"/>
  </r>
  <r>
    <s v="E-20260829-3615"/>
    <s v="S-20260829-01"/>
    <x v="27"/>
    <n v="1"/>
    <n v="85"/>
    <n v="10"/>
    <m/>
    <m/>
    <m/>
    <n v="3"/>
    <n v="1"/>
    <n v="2"/>
    <s v="2"/>
    <m/>
    <s v="Shortened the contract phase ROM slightly. Helped prevent ant cap awareness ; tempo 3-1-2; RIR 2"/>
    <x v="9"/>
    <s v="2026-08-29T17:47:11.783Z"/>
    <x v="1"/>
  </r>
  <r>
    <s v="E-20260829-3616"/>
    <s v="S-20260829-01"/>
    <x v="27"/>
    <n v="2"/>
    <n v="85"/>
    <n v="10"/>
    <m/>
    <m/>
    <m/>
    <n v="3"/>
    <n v="1"/>
    <n v="2"/>
    <s v="2"/>
    <m/>
    <s v="Shortened the contract phase ROM slightly. Helped prevent ant cap awareness ; tempo 3-1-2; RIR 2"/>
    <x v="9"/>
    <s v="2026-08-29T17:51:07.815Z"/>
    <x v="1"/>
  </r>
  <r>
    <s v="E-20260829-3617"/>
    <s v="S-20260829-01"/>
    <x v="27"/>
    <n v="3"/>
    <n v="85"/>
    <n v="9"/>
    <m/>
    <m/>
    <m/>
    <n v="3"/>
    <n v="1"/>
    <n v="2"/>
    <s v="2"/>
    <m/>
    <s v="Shortened the contract phase ROM slightly. Helped prevent ant cap awareness ; tempo 3-1-2; RIR 2"/>
    <x v="9"/>
    <s v="2026-08-29T17:53:28.415Z"/>
    <x v="1"/>
  </r>
  <r>
    <s v="E-20260829-3618"/>
    <s v="S-20260829-01"/>
    <x v="105"/>
    <n v="1"/>
    <n v="75"/>
    <n v="15"/>
    <m/>
    <m/>
    <m/>
    <n v="2"/>
    <n v="1"/>
    <n v="2"/>
    <s v="2"/>
    <m/>
    <s v="Tempo 2-1-2; RIR 2"/>
    <x v="9"/>
    <s v="2026-08-29T17:57:58.401Z"/>
    <x v="3"/>
  </r>
  <r>
    <s v="E-20260829-3619"/>
    <s v="S-20260829-01"/>
    <x v="105"/>
    <n v="2"/>
    <n v="80"/>
    <n v="13"/>
    <m/>
    <m/>
    <m/>
    <n v="2"/>
    <n v="1"/>
    <n v="2"/>
    <s v="2"/>
    <m/>
    <s v="Tempo 2-1-2; RIR 2"/>
    <x v="9"/>
    <s v="2026-08-29T18:00:03.947Z"/>
    <x v="3"/>
  </r>
  <r>
    <s v="E-20260829-3620"/>
    <s v="S-20260829-01"/>
    <x v="105"/>
    <n v="3"/>
    <n v="80"/>
    <n v="12"/>
    <m/>
    <m/>
    <m/>
    <n v="2"/>
    <n v="1"/>
    <n v="2"/>
    <s v="1-2"/>
    <m/>
    <s v="Tempo 2-1-2; RIR 1-2"/>
    <x v="9"/>
    <s v="2026-08-29T18:02:31.866Z"/>
    <x v="3"/>
  </r>
  <r>
    <s v="E-20260829-3621"/>
    <s v="S-20260829-01"/>
    <x v="25"/>
    <n v="1"/>
    <n v="25"/>
    <n v="12"/>
    <m/>
    <m/>
    <m/>
    <n v="2"/>
    <n v="1"/>
    <n v="2"/>
    <s v="1-2"/>
    <m/>
    <s v="Tempo 2-1-2; RIR 1-2; started on left"/>
    <x v="9"/>
    <s v="2026-08-29T18:06:45.238Z"/>
    <x v="2"/>
  </r>
  <r>
    <s v="E-20260829-3622"/>
    <s v="S-20260829-01"/>
    <x v="25"/>
    <n v="2"/>
    <n v="25"/>
    <n v="8"/>
    <m/>
    <m/>
    <m/>
    <n v="2"/>
    <n v="1"/>
    <n v="2"/>
    <s v="1-2"/>
    <m/>
    <s v="Tempo 2-1-2; RIR 1-2; started on left"/>
    <x v="9"/>
    <s v="2026-08-29T18:09:19.008Z"/>
    <x v="2"/>
  </r>
  <r>
    <s v="E-20260829-3623"/>
    <s v="S-20260829-01"/>
    <x v="25"/>
    <n v="3"/>
    <n v="25"/>
    <n v="7"/>
    <m/>
    <m/>
    <m/>
    <n v="2"/>
    <n v="1"/>
    <n v="2"/>
    <s v="1-2"/>
    <m/>
    <s v="Tempo 2-1-2; RIR 1-2; started on left"/>
    <x v="9"/>
    <s v="2026-08-29T18:11:37.820Z"/>
    <x v="2"/>
  </r>
  <r>
    <s v="E-20260829-3624"/>
    <s v="S-20260829-01"/>
    <x v="61"/>
    <n v="1"/>
    <n v="0"/>
    <m/>
    <n v="51"/>
    <m/>
    <m/>
    <m/>
    <m/>
    <m/>
    <m/>
    <m/>
    <s v="51/60=0.85"/>
    <x v="9"/>
    <s v="2026-08-29T18:14:27.432Z"/>
    <x v="0"/>
  </r>
  <r>
    <s v="E-20260829-3625"/>
    <s v="S-20260829-01"/>
    <x v="106"/>
    <n v="1"/>
    <n v="55"/>
    <n v="14"/>
    <m/>
    <m/>
    <m/>
    <n v="2"/>
    <n v="1"/>
    <n v="3"/>
    <s v="2"/>
    <m/>
    <s v="Tempo 2-1-3; RIR 2"/>
    <x v="9"/>
    <s v="2026-08-29T18:18:23.228Z"/>
    <x v="4"/>
  </r>
  <r>
    <s v="E-20260829-3626"/>
    <s v="S-20260829-01"/>
    <x v="106"/>
    <n v="2"/>
    <n v="55"/>
    <n v="10"/>
    <m/>
    <m/>
    <m/>
    <n v="2"/>
    <n v="1"/>
    <n v="3"/>
    <s v="2"/>
    <m/>
    <s v="Tempo 2-1-3; RIR 2"/>
    <x v="9"/>
    <s v="2026-08-29T18:20:16.349Z"/>
    <x v="4"/>
  </r>
  <r>
    <s v="E-20260830-3627"/>
    <s v="S-20260830-01"/>
    <x v="66"/>
    <n v="1"/>
    <m/>
    <m/>
    <n v="300"/>
    <n v="0.63"/>
    <s v="km"/>
    <m/>
    <m/>
    <m/>
    <m/>
    <m/>
    <s v="4.8 mph, 5% incline"/>
    <x v="9"/>
    <s v="2026-08-30T16:15:12.402Z"/>
    <x v="9"/>
  </r>
  <r>
    <s v="E-20260830-3628"/>
    <s v="S-20260830-01"/>
    <x v="52"/>
    <n v="1"/>
    <n v="0"/>
    <n v="8"/>
    <m/>
    <m/>
    <m/>
    <m/>
    <m/>
    <m/>
    <m/>
    <s v="2026-08-30T16:19:33.236Z"/>
    <m/>
    <x v="9"/>
    <s v="2026-08-30T16:19:33.570Z"/>
    <x v="5"/>
  </r>
  <r>
    <s v="E-20260830-3629"/>
    <s v="S-20260830-01"/>
    <x v="56"/>
    <n v="1"/>
    <n v="0"/>
    <n v="15"/>
    <m/>
    <m/>
    <m/>
    <m/>
    <m/>
    <m/>
    <m/>
    <s v="2026-08-30T16:19:33.236Z"/>
    <m/>
    <x v="9"/>
    <s v="2026-08-30T16:19:35.043Z"/>
    <x v="5"/>
  </r>
  <r>
    <s v="E-20260830-3630"/>
    <s v="S-20260830-01"/>
    <x v="86"/>
    <n v="1"/>
    <n v="50"/>
    <n v="6"/>
    <m/>
    <m/>
    <m/>
    <n v="2"/>
    <n v="1"/>
    <n v="3"/>
    <s v="2"/>
    <m/>
    <s v="Wide adjustable pulley system; tempo 2-1-3; RIR 2"/>
    <x v="9"/>
    <s v="2026-08-30T16:23:35.940Z"/>
    <x v="3"/>
  </r>
  <r>
    <s v="E-20260830-3631"/>
    <s v="S-20260830-01"/>
    <x v="86"/>
    <n v="2"/>
    <n v="40"/>
    <n v="9"/>
    <m/>
    <m/>
    <m/>
    <n v="2"/>
    <n v="1"/>
    <n v="3"/>
    <s v="2"/>
    <m/>
    <s v="Wide adjustable pulley system; tempo 2-1-3; RIR 2"/>
    <x v="9"/>
    <s v="2026-08-30T16:23:40.160Z"/>
    <x v="3"/>
  </r>
  <r>
    <s v="E-20260830-3632"/>
    <s v="S-20260830-01"/>
    <x v="86"/>
    <n v="3"/>
    <n v="40"/>
    <n v="8"/>
    <m/>
    <m/>
    <m/>
    <n v="2"/>
    <n v="1"/>
    <n v="3"/>
    <s v="2"/>
    <m/>
    <s v="Wide adjustable pulley system; tempo 2-1-3; RIR 2"/>
    <x v="9"/>
    <s v="2026-08-30T16:25:49.413Z"/>
    <x v="3"/>
  </r>
  <r>
    <s v="E-20260830-3633"/>
    <s v="S-20260830-01"/>
    <x v="86"/>
    <n v="4"/>
    <n v="40"/>
    <n v="7"/>
    <m/>
    <m/>
    <m/>
    <m/>
    <m/>
    <m/>
    <m/>
    <m/>
    <s v="Wide pulley system"/>
    <x v="9"/>
    <s v="2026-08-30T16:30:32.500Z"/>
    <x v="3"/>
  </r>
  <r>
    <s v="E-20260830-3634"/>
    <s v="S-20260830-01"/>
    <x v="58"/>
    <n v="1"/>
    <n v="20"/>
    <n v="12"/>
    <m/>
    <m/>
    <m/>
    <n v="2"/>
    <n v="1"/>
    <n v="3"/>
    <s v="2"/>
    <m/>
    <s v="Tempo 2-1-3; RIR 2; cable pulley at 12"/>
    <x v="9"/>
    <s v="2026-08-30T16:33:19.097Z"/>
    <x v="3"/>
  </r>
  <r>
    <s v="E-20260830-3635"/>
    <s v="S-20260830-01"/>
    <x v="58"/>
    <n v="2"/>
    <n v="20"/>
    <n v="12"/>
    <m/>
    <m/>
    <m/>
    <n v="2"/>
    <n v="1"/>
    <n v="3"/>
    <s v="3"/>
    <m/>
    <s v="Tempo 2-1-3; RIR 3; cable pulley at 12"/>
    <x v="9"/>
    <s v="2026-08-30T16:36:20.776Z"/>
    <x v="3"/>
  </r>
  <r>
    <s v="E-20260830-3636"/>
    <s v="S-20260830-01"/>
    <x v="100"/>
    <n v="1"/>
    <n v="50"/>
    <n v="12"/>
    <m/>
    <m/>
    <m/>
    <n v="3"/>
    <n v="1"/>
    <n v="2"/>
    <s v="2-3"/>
    <m/>
    <s v="Tempo 3-1-2; RIR 2-3; Per your directions: Use approximately 70-80% of the load you’ve previously used for productive sets."/>
    <x v="9"/>
    <s v="2026-08-30T16:39:31.428Z"/>
    <x v="3"/>
  </r>
  <r>
    <s v="E-20260830-3637"/>
    <s v="S-20260830-01"/>
    <x v="100"/>
    <n v="2"/>
    <n v="60"/>
    <n v="12"/>
    <m/>
    <m/>
    <m/>
    <m/>
    <m/>
    <m/>
    <m/>
    <m/>
    <s v="Felt so much better today sans DB Floor Press beforehand. Also focused on a deep lay squeeze and keeping elbows close. Much better feeling today. Still used suicide grip "/>
    <x v="9"/>
    <s v="2026-08-30T16:44:17.155Z"/>
    <x v="3"/>
  </r>
  <r>
    <s v="E-20260830-3638"/>
    <s v="S-20260830-01"/>
    <x v="76"/>
    <n v="1"/>
    <n v="30"/>
    <n v="10"/>
    <m/>
    <m/>
    <m/>
    <n v="3"/>
    <n v="1"/>
    <n v="2"/>
    <s v="2"/>
    <m/>
    <s v="Tempo 3-1-2; RIR 2"/>
    <x v="9"/>
    <s v="2026-08-30T16:49:29.927Z"/>
    <x v="4"/>
  </r>
  <r>
    <s v="E-20260830-3639"/>
    <s v="S-20260830-01"/>
    <x v="76"/>
    <n v="2"/>
    <n v="30"/>
    <n v="8"/>
    <m/>
    <m/>
    <m/>
    <n v="3"/>
    <n v="1"/>
    <n v="2"/>
    <s v="1-"/>
    <m/>
    <s v="Tempo 3-1-2; RIR 1- 2"/>
    <x v="9"/>
    <s v="2026-08-30T16:52:26.544Z"/>
    <x v="4"/>
  </r>
  <r>
    <s v="E-20260830-3640"/>
    <s v="S-20260830-01"/>
    <x v="76"/>
    <n v="3"/>
    <n v="30"/>
    <n v="8"/>
    <m/>
    <m/>
    <m/>
    <n v="3"/>
    <n v="1"/>
    <n v="2"/>
    <s v="1-"/>
    <m/>
    <s v="Tempo 3-1-2; RIR 1- 2"/>
    <x v="9"/>
    <s v="2026-08-30T16:54:34.511Z"/>
    <x v="4"/>
  </r>
  <r>
    <s v="E-20260830-3641"/>
    <s v="S-20260830-01"/>
    <x v="107"/>
    <n v="1"/>
    <n v="40"/>
    <n v="9"/>
    <m/>
    <m/>
    <m/>
    <m/>
    <m/>
    <m/>
    <m/>
    <m/>
    <s v="This feels like poor ordering of exercise if i go from single arm extension to dual on the next. Fatigue level is HIGH"/>
    <x v="9"/>
    <s v="2026-08-30T16:58:53.337Z"/>
    <x v="4"/>
  </r>
  <r>
    <s v="E-20260830-3642"/>
    <s v="S-20260830-01"/>
    <x v="107"/>
    <n v="2"/>
    <n v="40"/>
    <n v="9"/>
    <m/>
    <m/>
    <m/>
    <m/>
    <m/>
    <m/>
    <m/>
    <m/>
    <s v="This feels like poor ordering of exercise if i go from single arm extension to dual on the next. Fatigue level is HIGH"/>
    <x v="9"/>
    <s v="2026-08-30T17:00:53.452Z"/>
    <x v="4"/>
  </r>
  <r>
    <s v="E-20260830-3643"/>
    <s v="S-20260830-01"/>
    <x v="71"/>
    <n v="1"/>
    <n v="12.5"/>
    <n v="15"/>
    <m/>
    <m/>
    <m/>
    <n v="2"/>
    <n v="1"/>
    <n v="2"/>
    <s v="2"/>
    <m/>
    <s v="Tempo 2-1-2; RIR 2; shoulder down/ no trap. Slight lean away from stack"/>
    <x v="9"/>
    <s v="2026-08-30T17:05:04.055Z"/>
    <x v="3"/>
  </r>
  <r>
    <s v="E-20260830-3644"/>
    <s v="S-20260830-01"/>
    <x v="71"/>
    <n v="2"/>
    <n v="12.5"/>
    <n v="15"/>
    <m/>
    <m/>
    <m/>
    <n v="2"/>
    <n v="1"/>
    <n v="2"/>
    <s v="2"/>
    <m/>
    <s v="Tempo 2-1-2; RIR 2; shoulder down/ no trap. Slight lean away from stack"/>
    <x v="9"/>
    <s v="2026-08-30T17:08:43.230Z"/>
    <x v="3"/>
  </r>
  <r>
    <s v="E-20260830-3645"/>
    <s v="S-20260830-01"/>
    <x v="71"/>
    <n v="3"/>
    <n v="12.5"/>
    <n v="15"/>
    <m/>
    <m/>
    <m/>
    <n v="2"/>
    <n v="1"/>
    <n v="2"/>
    <s v="2"/>
    <m/>
    <s v="Tempo 2-1-2; RIR 2; shoulder down/ no trap. Slight lean away from stack"/>
    <x v="9"/>
    <s v="2026-08-30T17:12:29.643Z"/>
    <x v="3"/>
  </r>
  <r>
    <s v="E-20260830-3646"/>
    <s v="S-20260830-01"/>
    <x v="50"/>
    <n v="1"/>
    <n v="0"/>
    <n v="10"/>
    <m/>
    <m/>
    <m/>
    <n v="2"/>
    <n v="1"/>
    <n v="2"/>
    <s v="4+"/>
    <m/>
    <s v="Tempo 2-1-2; rir 4+"/>
    <x v="9"/>
    <s v="2026-08-30T17:14:11.190Z"/>
    <x v="3"/>
  </r>
  <r>
    <s v="E-20260830-3647"/>
    <s v="S-20260830-01"/>
    <x v="50"/>
    <n v="2"/>
    <n v="0"/>
    <n v="10"/>
    <m/>
    <m/>
    <m/>
    <n v="2"/>
    <n v="1"/>
    <n v="2"/>
    <s v="4+"/>
    <m/>
    <s v="Tempo 2-1-2; rir 4+"/>
    <x v="9"/>
    <s v="2026-08-30T17:16:57.675Z"/>
    <x v="3"/>
  </r>
  <r>
    <s v="E-20260831-3648"/>
    <s v="S-20260831-01"/>
    <x v="66"/>
    <n v="1"/>
    <m/>
    <m/>
    <n v="302"/>
    <n v="0.65"/>
    <s v="km"/>
    <m/>
    <m/>
    <m/>
    <m/>
    <m/>
    <s v="Warmup 7.7kph, 5% incline"/>
    <x v="9"/>
    <s v="2026-08-31T16:25:07.756Z"/>
    <x v="9"/>
  </r>
  <r>
    <s v="E-20260831-3649"/>
    <s v="S-20260831-01"/>
    <x v="88"/>
    <n v="1"/>
    <n v="0"/>
    <n v="10"/>
    <m/>
    <m/>
    <m/>
    <m/>
    <m/>
    <m/>
    <m/>
    <m/>
    <m/>
    <x v="9"/>
    <s v="2026-08-31T16:26:09.371Z"/>
    <x v="7"/>
  </r>
  <r>
    <s v="E-20260831-3650"/>
    <s v="S-20260831-01"/>
    <x v="89"/>
    <n v="1"/>
    <n v="0"/>
    <n v="10"/>
    <m/>
    <m/>
    <m/>
    <m/>
    <m/>
    <m/>
    <m/>
    <m/>
    <m/>
    <x v="9"/>
    <s v="2026-08-31T16:26:51.238Z"/>
    <x v="5"/>
  </r>
  <r>
    <s v="E-20260831-3651"/>
    <s v="S-20260831-01"/>
    <x v="47"/>
    <n v="1"/>
    <n v="0"/>
    <n v="15"/>
    <m/>
    <m/>
    <m/>
    <m/>
    <m/>
    <m/>
    <m/>
    <m/>
    <m/>
    <x v="9"/>
    <s v="2026-08-31T16:27:22.129Z"/>
    <x v="7"/>
  </r>
  <r>
    <s v="E-20260831-3652"/>
    <s v="S-20260831-01"/>
    <x v="0"/>
    <n v="1"/>
    <n v="150"/>
    <m/>
    <n v="64.800000000000011"/>
    <m/>
    <m/>
    <m/>
    <m/>
    <m/>
    <m/>
    <m/>
    <s v="2 mph, 0.5% incline"/>
    <x v="9"/>
    <s v="2026-08-31T16:30:21.718Z"/>
    <x v="0"/>
  </r>
  <r>
    <s v="E-20260831-3653"/>
    <s v="S-20260831-01"/>
    <x v="0"/>
    <n v="2"/>
    <n v="150"/>
    <m/>
    <n v="64.800000000000011"/>
    <m/>
    <m/>
    <m/>
    <m/>
    <m/>
    <m/>
    <m/>
    <s v="2 mph, 0.5% incline"/>
    <x v="9"/>
    <s v="2026-08-31T16:33:35.205Z"/>
    <x v="0"/>
  </r>
  <r>
    <s v="E-20260831-3654"/>
    <s v="S-20260831-01"/>
    <x v="0"/>
    <n v="3"/>
    <n v="150"/>
    <m/>
    <n v="63"/>
    <m/>
    <m/>
    <m/>
    <m/>
    <m/>
    <m/>
    <m/>
    <s v="2 mph, 0.5% incline; gripped closer to pinky side as pinky was feeling looser"/>
    <x v="9"/>
    <s v="2026-08-31T16:36:53.971Z"/>
    <x v="0"/>
  </r>
  <r>
    <s v="E-20260831-3655"/>
    <s v="S-20260831-01"/>
    <x v="34"/>
    <n v="1"/>
    <n v="150"/>
    <n v="10"/>
    <m/>
    <m/>
    <m/>
    <n v="3"/>
    <n v="1"/>
    <n v="2"/>
    <s v="2"/>
    <m/>
    <s v="Tempo 3-1-2; RIR 2"/>
    <x v="9"/>
    <s v="2026-08-31T16:40:08.466Z"/>
    <x v="7"/>
  </r>
  <r>
    <s v="E-20260831-3656"/>
    <s v="S-20260831-01"/>
    <x v="34"/>
    <n v="2"/>
    <n v="150"/>
    <n v="9"/>
    <m/>
    <m/>
    <m/>
    <n v="3"/>
    <n v="1"/>
    <n v="2"/>
    <s v="2"/>
    <m/>
    <s v="Tempo 3-1-2; RIR 2; grip started rolling to finger tips"/>
    <x v="9"/>
    <s v="2026-08-31T16:43:07.584Z"/>
    <x v="7"/>
  </r>
  <r>
    <s v="E-20260831-3657"/>
    <s v="S-20260831-01"/>
    <x v="34"/>
    <n v="3"/>
    <n v="150"/>
    <n v="9"/>
    <m/>
    <m/>
    <m/>
    <n v="3"/>
    <n v="1"/>
    <n v="2"/>
    <s v="2"/>
    <m/>
    <s v="Tempo 3-1-2; RIR 2; grip started rolling to finger tips"/>
    <x v="9"/>
    <s v="2026-08-31T16:46:11.288Z"/>
    <x v="7"/>
  </r>
  <r>
    <s v="E-20260831-3658"/>
    <s v="S-20260831-01"/>
    <x v="46"/>
    <n v="1"/>
    <n v="60"/>
    <n v="8"/>
    <m/>
    <m/>
    <m/>
    <n v="3"/>
    <m/>
    <n v="2"/>
    <m/>
    <m/>
    <s v="Tempo 3e-1p-2c"/>
    <x v="9"/>
    <s v="2026-08-31T16:48:56.435Z"/>
    <x v="7"/>
  </r>
  <r>
    <s v="E-20260831-3659"/>
    <s v="S-20260831-01"/>
    <x v="46"/>
    <n v="2"/>
    <n v="60"/>
    <n v="8"/>
    <m/>
    <m/>
    <m/>
    <n v="3"/>
    <m/>
    <n v="2"/>
    <m/>
    <m/>
    <s v="Tempo 3e-1p-2c"/>
    <x v="9"/>
    <s v="2026-08-31T16:51:16.945Z"/>
    <x v="7"/>
  </r>
  <r>
    <s v="E-20260831-3660"/>
    <s v="S-20260831-01"/>
    <x v="46"/>
    <n v="3"/>
    <n v="60"/>
    <n v="8"/>
    <m/>
    <m/>
    <m/>
    <n v="3"/>
    <m/>
    <n v="2"/>
    <m/>
    <m/>
    <s v="Tempo 3e-1p-2c; for all sets contralateral = 40 lbs; ipsilateral = 20 lbs"/>
    <x v="9"/>
    <s v="2026-08-31T16:54:21.312Z"/>
    <x v="7"/>
  </r>
  <r>
    <s v="E-20260831-3661"/>
    <s v="S-20260831-01"/>
    <x v="104"/>
    <n v="1"/>
    <n v="150"/>
    <n v="13"/>
    <m/>
    <m/>
    <m/>
    <n v="3"/>
    <m/>
    <n v="2"/>
    <s v="2"/>
    <m/>
    <s v="Tempo 3e-1p-2c; RIR 2"/>
    <x v="9"/>
    <s v="2026-08-31T16:58:14.703Z"/>
    <x v="8"/>
  </r>
  <r>
    <s v="E-20260831-3662"/>
    <s v="S-20260831-01"/>
    <x v="104"/>
    <n v="2"/>
    <n v="155"/>
    <n v="12"/>
    <m/>
    <m/>
    <m/>
    <n v="3"/>
    <m/>
    <n v="2"/>
    <s v="2"/>
    <m/>
    <s v="Tempo 3e-1p-2c; RIR 2"/>
    <x v="9"/>
    <s v="2026-08-31T17:00:39.625Z"/>
    <x v="8"/>
  </r>
  <r>
    <s v="E-20260831-3663"/>
    <s v="S-20260831-01"/>
    <x v="104"/>
    <n v="3"/>
    <n v="160"/>
    <n v="13"/>
    <m/>
    <m/>
    <m/>
    <n v="3"/>
    <m/>
    <n v="2"/>
    <s v="2"/>
    <m/>
    <s v="Tempo 3e-1p-2c; RIR 2"/>
    <x v="9"/>
    <s v="2026-08-31T17:03:37.806Z"/>
    <x v="8"/>
  </r>
  <r>
    <s v="E-20260831-3664"/>
    <s v="S-20260831-01"/>
    <x v="101"/>
    <n v="1"/>
    <n v="140"/>
    <n v="15"/>
    <m/>
    <m/>
    <m/>
    <n v="2"/>
    <m/>
    <n v="3"/>
    <s v="2"/>
    <m/>
    <s v="Tempo 2c-1p-3e; RIR 2"/>
    <x v="9"/>
    <s v="2026-08-31T17:07:08.158Z"/>
    <x v="7"/>
  </r>
  <r>
    <s v="E-20260831-3665"/>
    <s v="S-20260831-01"/>
    <x v="101"/>
    <n v="2"/>
    <n v="145"/>
    <n v="14"/>
    <m/>
    <m/>
    <m/>
    <n v="2"/>
    <m/>
    <n v="3"/>
    <s v="2"/>
    <m/>
    <s v="Tempo 2c-1p-3e; RIR 2"/>
    <x v="9"/>
    <s v="2026-08-31T17:09:33.675Z"/>
    <x v="7"/>
  </r>
  <r>
    <s v="E-20260831-3666"/>
    <s v="S-20260831-01"/>
    <x v="101"/>
    <n v="3"/>
    <n v="150"/>
    <n v="13"/>
    <m/>
    <m/>
    <m/>
    <n v="2"/>
    <m/>
    <n v="3"/>
    <s v="2"/>
    <m/>
    <s v="Tempo 2c-1p-3e; RIR 2"/>
    <x v="9"/>
    <s v="2026-08-31T17:11:57.335Z"/>
    <x v="7"/>
  </r>
  <r>
    <s v="E-20260831-3667"/>
    <s v="S-20260831-01"/>
    <x v="61"/>
    <n v="1"/>
    <n v="0"/>
    <m/>
    <n v="70.199999999999989"/>
    <m/>
    <m/>
    <m/>
    <m/>
    <m/>
    <m/>
    <m/>
    <s v="70/60=1.167"/>
    <x v="9"/>
    <s v="2026-08-31T17:16:05.791Z"/>
    <x v="0"/>
  </r>
  <r>
    <s v="E-20260831-3668"/>
    <s v="S-20260831-01"/>
    <x v="60"/>
    <n v="1"/>
    <n v="65"/>
    <n v="12"/>
    <m/>
    <m/>
    <m/>
    <n v="2"/>
    <n v="1"/>
    <n v="2"/>
    <s v="2"/>
    <m/>
    <s v="Tempo 2-1-2; RIR 2"/>
    <x v="9"/>
    <s v="2026-08-31T17:18:20.704Z"/>
    <x v="7"/>
  </r>
  <r>
    <s v="E-20260831-3669"/>
    <s v="S-20260831-01"/>
    <x v="60"/>
    <n v="2"/>
    <n v="70"/>
    <n v="11"/>
    <m/>
    <m/>
    <m/>
    <n v="2"/>
    <n v="1"/>
    <n v="2"/>
    <s v="2"/>
    <m/>
    <s v="Tempo 2-1-2; RIR 2"/>
    <x v="9"/>
    <s v="2026-08-31T17:20:43.655Z"/>
    <x v="7"/>
  </r>
  <r>
    <s v="E-20260901-3670"/>
    <s v="S-20260901-01"/>
    <x v="66"/>
    <n v="1"/>
    <m/>
    <m/>
    <n v="300"/>
    <n v="0.63"/>
    <s v="km"/>
    <m/>
    <m/>
    <m/>
    <m/>
    <m/>
    <s v="4.7 mph, 5% incline "/>
    <x v="9"/>
    <s v="2026-09-01T21:23:48.421Z"/>
    <x v="9"/>
  </r>
  <r>
    <s v="E-20260901-3671"/>
    <s v="S-20260901-01"/>
    <x v="52"/>
    <n v="1"/>
    <n v="0"/>
    <n v="8"/>
    <m/>
    <m/>
    <m/>
    <m/>
    <m/>
    <m/>
    <m/>
    <s v="2026-09-01T21:26:43.357Z"/>
    <s v="Red band"/>
    <x v="9"/>
    <s v="2026-09-01T21:26:44.111Z"/>
    <x v="5"/>
  </r>
  <r>
    <s v="E-20260901-3672"/>
    <s v="S-20260901-01"/>
    <x v="56"/>
    <n v="1"/>
    <n v="0"/>
    <n v="15"/>
    <m/>
    <m/>
    <m/>
    <m/>
    <m/>
    <m/>
    <m/>
    <s v="2026-09-01T21:26:43.357Z"/>
    <s v="Red band"/>
    <x v="9"/>
    <s v="2026-09-01T21:26:50.720Z"/>
    <x v="5"/>
  </r>
  <r>
    <s v="E-20260901-3673"/>
    <s v="S-20260901-01"/>
    <x v="52"/>
    <n v="2"/>
    <n v="0"/>
    <n v="8"/>
    <m/>
    <m/>
    <m/>
    <m/>
    <m/>
    <m/>
    <m/>
    <s v="2026-09-01T21:28:54.138Z"/>
    <s v="Red band"/>
    <x v="9"/>
    <s v="2026-09-01T21:28:54.785Z"/>
    <x v="5"/>
  </r>
  <r>
    <s v="E-20260901-3674"/>
    <s v="S-20260901-01"/>
    <x v="56"/>
    <n v="2"/>
    <n v="0"/>
    <n v="8"/>
    <m/>
    <m/>
    <m/>
    <m/>
    <m/>
    <m/>
    <m/>
    <s v="2026-09-01T21:28:54.138Z"/>
    <s v="Red band"/>
    <x v="9"/>
    <s v="2026-09-01T21:28:58.182Z"/>
    <x v="5"/>
  </r>
  <r>
    <s v="E-20260901-3675"/>
    <s v="S-20260901-01"/>
    <x v="24"/>
    <n v="1"/>
    <n v="140"/>
    <n v="12"/>
    <m/>
    <m/>
    <m/>
    <n v="2"/>
    <n v="1"/>
    <n v="3"/>
    <s v="2"/>
    <m/>
    <s v="Tempo 2-1-3; RIR 2"/>
    <x v="9"/>
    <s v="2026-09-01T21:32:11.116Z"/>
    <x v="1"/>
  </r>
  <r>
    <s v="E-20260901-3676"/>
    <s v="S-20260901-01"/>
    <x v="24"/>
    <n v="2"/>
    <n v="140"/>
    <n v="11"/>
    <m/>
    <m/>
    <m/>
    <n v="2"/>
    <n v="1"/>
    <n v="3"/>
    <s v="2"/>
    <m/>
    <s v="Tempo 2-1-3; RIR 2"/>
    <x v="9"/>
    <s v="2026-09-01T21:35:12.930Z"/>
    <x v="1"/>
  </r>
  <r>
    <s v="E-20260901-3677"/>
    <s v="S-20260901-01"/>
    <x v="24"/>
    <n v="3"/>
    <n v="140"/>
    <n v="10"/>
    <m/>
    <m/>
    <m/>
    <n v="2"/>
    <n v="1"/>
    <n v="3"/>
    <s v="2"/>
    <m/>
    <s v="Tempo 2-1-3; RIR 2"/>
    <x v="9"/>
    <s v="2026-09-01T21:38:27.705Z"/>
    <x v="1"/>
  </r>
  <r>
    <s v="E-20260901-3678"/>
    <s v="S-20260901-01"/>
    <x v="27"/>
    <n v="1"/>
    <n v="85"/>
    <n v="11"/>
    <m/>
    <m/>
    <m/>
    <n v="2"/>
    <n v="1"/>
    <n v="3"/>
    <s v="2"/>
    <m/>
    <s v="Tempo 2-1-3; RIR 2"/>
    <x v="9"/>
    <s v="2026-09-01T21:43:24.731Z"/>
    <x v="1"/>
  </r>
  <r>
    <s v="E-20260901-3679"/>
    <s v="S-20260901-01"/>
    <x v="27"/>
    <n v="2"/>
    <n v="85"/>
    <n v="11"/>
    <m/>
    <m/>
    <m/>
    <n v="2"/>
    <n v="1"/>
    <n v="3"/>
    <s v="2"/>
    <m/>
    <s v="Tempo 2-1-3; RIR 2 Contract at 11 was weaker on right "/>
    <x v="9"/>
    <s v="2026-09-01T21:47:09.227Z"/>
    <x v="1"/>
  </r>
  <r>
    <s v="E-20260901-3680"/>
    <s v="S-20260901-01"/>
    <x v="27"/>
    <n v="3"/>
    <n v="85"/>
    <n v="10"/>
    <m/>
    <m/>
    <m/>
    <n v="2"/>
    <n v="1"/>
    <n v="3"/>
    <s v="2"/>
    <m/>
    <s v="Tempo 2-1-3; RIR 2 Contract at 11 was weaker on right "/>
    <x v="9"/>
    <s v="2026-09-01T21:50:38.829Z"/>
    <x v="1"/>
  </r>
  <r>
    <s v="E-20260901-3681"/>
    <s v="S-20260901-01"/>
    <x v="105"/>
    <n v="1"/>
    <n v="80"/>
    <n v="15"/>
    <m/>
    <m/>
    <m/>
    <n v="2"/>
    <n v="1"/>
    <n v="2"/>
    <s v="2"/>
    <m/>
    <s v="From Coach: 3 × 12–15 | 80 lb target | Tempo 2-1-2 | RIR 2 | Rest 90 sec"/>
    <x v="9"/>
    <s v="2026-09-01T21:57:40.113Z"/>
    <x v="3"/>
  </r>
  <r>
    <s v="E-20260901-3682"/>
    <s v="S-20260901-01"/>
    <x v="105"/>
    <n v="2"/>
    <n v="80"/>
    <n v="15"/>
    <m/>
    <m/>
    <m/>
    <n v="2"/>
    <n v="1"/>
    <n v="2"/>
    <s v="2"/>
    <m/>
    <s v="Little posterior instability on full contraction on left side. Slightly reduced ROM; tempo 2-1-2; RIR 2"/>
    <x v="9"/>
    <s v="2026-09-01T22:01:18.932Z"/>
    <x v="3"/>
  </r>
  <r>
    <s v="E-20260901-3683"/>
    <s v="S-20260901-01"/>
    <x v="105"/>
    <n v="3"/>
    <n v="80"/>
    <n v="14"/>
    <m/>
    <m/>
    <m/>
    <m/>
    <m/>
    <m/>
    <m/>
    <m/>
    <s v="What’s the grip supposed to be? Neutral?"/>
    <x v="9"/>
    <s v="2026-09-01T22:05:36.539Z"/>
    <x v="3"/>
  </r>
  <r>
    <s v="E-20260901-3684"/>
    <s v="S-20260901-01"/>
    <x v="107"/>
    <n v="1"/>
    <n v="40"/>
    <n v="15"/>
    <m/>
    <m/>
    <m/>
    <n v="2"/>
    <n v="1"/>
    <n v="2"/>
    <s v="2"/>
    <m/>
    <s v="Tempo 2-1-2; RIR 2; high pulley (with back to stack)"/>
    <x v="9"/>
    <s v="2026-09-01T22:07:57.693Z"/>
    <x v="4"/>
  </r>
  <r>
    <s v="E-20260901-3685"/>
    <s v="S-20260901-01"/>
    <x v="107"/>
    <n v="2"/>
    <n v="45"/>
    <n v="12"/>
    <m/>
    <m/>
    <m/>
    <n v="2"/>
    <n v="1"/>
    <n v="3"/>
    <s v="2"/>
    <m/>
    <s v="Tempo 2-1-3; RIR 2; high pulley (with back to stack)"/>
    <x v="9"/>
    <s v="2026-09-01T22:11:41.588Z"/>
    <x v="4"/>
  </r>
  <r>
    <s v="E-20260901-3686"/>
    <s v="S-20260901-01"/>
    <x v="107"/>
    <n v="3"/>
    <n v="45"/>
    <n v="9"/>
    <m/>
    <m/>
    <m/>
    <n v="2"/>
    <n v="1"/>
    <n v="3"/>
    <s v="1-2"/>
    <m/>
    <s v="Tempo 2-1-3; RIR 1-2; high pulley (with back to stack)"/>
    <x v="9"/>
    <s v="2026-09-01T22:14:39.620Z"/>
    <x v="4"/>
  </r>
  <r>
    <s v="E-20260901-3687"/>
    <s v="S-20260901-01"/>
    <x v="76"/>
    <n v="1"/>
    <n v="20"/>
    <n v="12"/>
    <m/>
    <m/>
    <m/>
    <n v="3"/>
    <n v="1"/>
    <n v="2"/>
    <s v="2"/>
    <m/>
    <s v="Tempo 3-1-2; RIR 2; high pulley machine 20lb plate"/>
    <x v="9"/>
    <s v="2026-09-01T22:17:03.911Z"/>
    <x v="4"/>
  </r>
  <r>
    <s v="E-20260901-3688"/>
    <s v="S-20260901-01"/>
    <x v="76"/>
    <n v="2"/>
    <n v="25"/>
    <n v="7"/>
    <m/>
    <m/>
    <m/>
    <n v="3"/>
    <n v="1"/>
    <n v="2"/>
    <s v="2"/>
    <m/>
    <s v="Tempo 3-1-2; RIR 2; high pulley machine 20lb plate"/>
    <x v="9"/>
    <s v="2026-09-01T22:19:41.614Z"/>
    <x v="4"/>
  </r>
  <r>
    <s v="E-20260901-3689"/>
    <s v="S-20260901-01"/>
    <x v="76"/>
    <n v="3"/>
    <n v="30"/>
    <n v="7"/>
    <m/>
    <m/>
    <m/>
    <n v="3"/>
    <n v="1"/>
    <n v="2"/>
    <s v="1-2"/>
    <m/>
    <s v="Tempo 3-1-2; RIR 1-2; high pulley machine 20lb plate"/>
    <x v="9"/>
    <s v="2026-09-01T22:22:05.303Z"/>
    <x v="4"/>
  </r>
  <r>
    <s v="E-20260901-3690"/>
    <s v="S-20260901-01"/>
    <x v="25"/>
    <n v="1"/>
    <n v="25"/>
    <n v="12"/>
    <m/>
    <m/>
    <m/>
    <n v="2"/>
    <n v="1"/>
    <n v="3"/>
    <s v="2"/>
    <m/>
    <s v="Tempo 2-1-3; RIR 2"/>
    <x v="9"/>
    <s v="2026-09-01T22:25:19.771Z"/>
    <x v="2"/>
  </r>
  <r>
    <s v="E-20260901-3691"/>
    <s v="S-20260901-01"/>
    <x v="25"/>
    <n v="2"/>
    <n v="25"/>
    <n v="11"/>
    <m/>
    <m/>
    <m/>
    <n v="2"/>
    <n v="1"/>
    <n v="2"/>
    <s v="2"/>
    <m/>
    <s v="Tempo 2-1-2; RIR 2"/>
    <x v="9"/>
    <s v="2026-09-01T22:28:15.947Z"/>
    <x v="2"/>
  </r>
  <r>
    <s v="E-20260901-3692"/>
    <s v="S-20260901-01"/>
    <x v="25"/>
    <n v="3"/>
    <n v="25"/>
    <n v="9"/>
    <m/>
    <m/>
    <m/>
    <n v="2"/>
    <n v="1"/>
    <n v="2"/>
    <s v="2"/>
    <m/>
    <s v="Tempo 2-1-2; RIR 2"/>
    <x v="9"/>
    <s v="2026-09-01T22:30:43.229Z"/>
    <x v="2"/>
  </r>
  <r>
    <s v="E-20260901-3693"/>
    <s v="S-20260901-01"/>
    <x v="18"/>
    <n v="1"/>
    <n v="140"/>
    <m/>
    <n v="60"/>
    <m/>
    <m/>
    <m/>
    <m/>
    <m/>
    <m/>
    <m/>
    <m/>
    <x v="9"/>
    <s v="2026-09-01T22:35:53.668Z"/>
    <x v="0"/>
  </r>
  <r>
    <s v="E-20260901-3694"/>
    <s v="S-20260901-01"/>
    <x v="18"/>
    <n v="2"/>
    <n v="140"/>
    <m/>
    <n v="60"/>
    <m/>
    <m/>
    <m/>
    <m/>
    <m/>
    <m/>
    <m/>
    <m/>
    <x v="9"/>
    <s v="2026-09-01T22:35:54.522Z"/>
    <x v="0"/>
  </r>
  <r>
    <s v="E-20260904-3695"/>
    <s v="S-20260904-01"/>
    <x v="66"/>
    <n v="1"/>
    <m/>
    <m/>
    <n v="300"/>
    <n v="0.63"/>
    <s v="km"/>
    <m/>
    <m/>
    <m/>
    <m/>
    <m/>
    <s v="4.8 mph, 5% incline"/>
    <x v="9"/>
    <s v="2026-09-04T13:30:47.333Z"/>
    <x v="9"/>
  </r>
  <r>
    <s v="E-20260904-3696"/>
    <s v="S-20260904-01"/>
    <x v="52"/>
    <n v="1"/>
    <n v="0"/>
    <n v="8"/>
    <m/>
    <m/>
    <m/>
    <m/>
    <m/>
    <m/>
    <m/>
    <s v="2026-09-04T13:37:51.697Z"/>
    <s v="Red band"/>
    <x v="9"/>
    <s v="2026-09-04T13:37:56.467Z"/>
    <x v="5"/>
  </r>
  <r>
    <s v="E-20260904-3697"/>
    <s v="S-20260904-01"/>
    <x v="56"/>
    <n v="1"/>
    <n v="0"/>
    <n v="12"/>
    <m/>
    <m/>
    <m/>
    <m/>
    <m/>
    <m/>
    <m/>
    <s v="2026-09-04T13:37:51.697Z"/>
    <m/>
    <x v="9"/>
    <s v="2026-09-04T13:37:58.475Z"/>
    <x v="5"/>
  </r>
  <r>
    <s v="E-20260904-3698"/>
    <s v="S-20260904-01"/>
    <x v="52"/>
    <n v="2"/>
    <n v="0"/>
    <n v="8"/>
    <m/>
    <m/>
    <m/>
    <m/>
    <m/>
    <m/>
    <m/>
    <s v="2026-09-04T13:38:01.486Z"/>
    <s v="Red band"/>
    <x v="9"/>
    <s v="2026-09-04T13:38:01.843Z"/>
    <x v="5"/>
  </r>
  <r>
    <s v="E-20260904-3699"/>
    <s v="S-20260904-01"/>
    <x v="56"/>
    <n v="2"/>
    <n v="0"/>
    <n v="10"/>
    <m/>
    <m/>
    <m/>
    <m/>
    <m/>
    <m/>
    <m/>
    <s v="2026-09-04T13:38:01.486Z"/>
    <m/>
    <x v="9"/>
    <s v="2026-09-04T13:38:05.572Z"/>
    <x v="5"/>
  </r>
  <r>
    <s v="E-20260904-3700"/>
    <s v="S-20260904-01"/>
    <x v="0"/>
    <n v="1"/>
    <n v="150"/>
    <m/>
    <n v="64.800000000000011"/>
    <m/>
    <m/>
    <m/>
    <m/>
    <m/>
    <m/>
    <m/>
    <s v="2 mph, .5% incline"/>
    <x v="9"/>
    <s v="2026-09-04T13:39:52.205Z"/>
    <x v="0"/>
  </r>
  <r>
    <s v="E-20260904-3701"/>
    <s v="S-20260904-01"/>
    <x v="0"/>
    <n v="2"/>
    <n v="150"/>
    <m/>
    <n v="64.800000000000011"/>
    <m/>
    <m/>
    <m/>
    <m/>
    <m/>
    <m/>
    <m/>
    <s v="2 mph, .5% incline"/>
    <x v="9"/>
    <s v="2026-09-04T13:43:08.475Z"/>
    <x v="0"/>
  </r>
  <r>
    <s v="E-20260904-3702"/>
    <s v="S-20260904-01"/>
    <x v="0"/>
    <n v="3"/>
    <n v="150"/>
    <m/>
    <n v="58.199999999999996"/>
    <m/>
    <m/>
    <m/>
    <m/>
    <m/>
    <m/>
    <m/>
    <s v="2 mph, .5% incline; 58/60=0.967"/>
    <x v="9"/>
    <s v="2026-09-04T13:46:34.868Z"/>
    <x v="0"/>
  </r>
  <r>
    <s v="E-20260904-3703"/>
    <s v="S-20260904-01"/>
    <x v="24"/>
    <n v="1"/>
    <n v="140"/>
    <n v="10"/>
    <m/>
    <m/>
    <m/>
    <n v="2"/>
    <n v="1"/>
    <n v="3"/>
    <s v="2"/>
    <m/>
    <s v="Tempo 2-1-3; RIR 2"/>
    <x v="9"/>
    <s v="2026-09-04T13:50:18.362Z"/>
    <x v="1"/>
  </r>
  <r>
    <s v="E-20260904-3704"/>
    <s v="S-20260904-01"/>
    <x v="24"/>
    <n v="2"/>
    <n v="140"/>
    <n v="11"/>
    <m/>
    <m/>
    <m/>
    <n v="2"/>
    <n v="1"/>
    <n v="3"/>
    <s v="2"/>
    <m/>
    <s v="Tempo 2-1-3; RIR 2"/>
    <x v="9"/>
    <s v="2026-09-04T13:53:29.478Z"/>
    <x v="1"/>
  </r>
  <r>
    <s v="E-20260904-3705"/>
    <s v="S-20260904-01"/>
    <x v="24"/>
    <n v="3"/>
    <n v="140"/>
    <n v="9"/>
    <m/>
    <m/>
    <m/>
    <n v="2"/>
    <n v="1"/>
    <n v="3"/>
    <s v="2"/>
    <m/>
    <s v="Tempo 2-1-3; RIR 2"/>
    <x v="9"/>
    <s v="2026-09-04T13:56:28.136Z"/>
    <x v="1"/>
  </r>
  <r>
    <s v="E-20260904-3706"/>
    <s v="S-20260904-01"/>
    <x v="27"/>
    <n v="1"/>
    <n v="85"/>
    <n v="11"/>
    <m/>
    <m/>
    <m/>
    <n v="2"/>
    <n v="1"/>
    <n v="3"/>
    <s v="2"/>
    <m/>
    <s v="Tempo 2-1-3; RIR 2; grip slippage at 11 both hands fatigued after exercises 1 and 2"/>
    <x v="9"/>
    <s v="2026-09-04T14:01:28.106Z"/>
    <x v="1"/>
  </r>
  <r>
    <s v="E-20260904-3707"/>
    <s v="S-20260904-01"/>
    <x v="27"/>
    <n v="2"/>
    <n v="85"/>
    <n v="10"/>
    <m/>
    <m/>
    <m/>
    <n v="2"/>
    <n v="1"/>
    <n v="3"/>
    <s v="1-2"/>
    <m/>
    <s v="Tempo 2-1-3; RIR 1-2; grip tired at 10 both hands fatigued after exercises 1 and 2"/>
    <x v="9"/>
    <s v="2026-09-04T14:05:17.733Z"/>
    <x v="1"/>
  </r>
  <r>
    <s v="E-20260904-3708"/>
    <s v="S-20260904-01"/>
    <x v="27"/>
    <n v="3"/>
    <n v="85"/>
    <n v="9"/>
    <m/>
    <m/>
    <m/>
    <n v="2"/>
    <n v="1"/>
    <n v="3"/>
    <s v="1-2"/>
    <m/>
    <s v="Tempo 2-1-3; RIR 1-2; grip tired at 10 both hands fatigued after exercises 1 and 2"/>
    <x v="9"/>
    <s v="2026-09-04T14:08:00.135Z"/>
    <x v="1"/>
  </r>
  <r>
    <s v="E-20260904-3709"/>
    <s v="S-20260904-01"/>
    <x v="105"/>
    <n v="1"/>
    <n v="80"/>
    <n v="15"/>
    <m/>
    <m/>
    <m/>
    <n v="2"/>
    <n v="1"/>
    <n v="2"/>
    <s v="2"/>
    <m/>
    <s v="Bench at 3; tempo 2-1-2; RIR 2"/>
    <x v="9"/>
    <s v="2026-09-04T14:11:40.073Z"/>
    <x v="3"/>
  </r>
  <r>
    <s v="E-20260904-3710"/>
    <s v="S-20260904-01"/>
    <x v="105"/>
    <n v="2"/>
    <n v="80"/>
    <n v="15"/>
    <m/>
    <m/>
    <m/>
    <n v="2"/>
    <n v="1"/>
    <n v="2"/>
    <s v="2"/>
    <m/>
    <s v="Bench at 3; tempo 2-1-2; RIR 2"/>
    <x v="9"/>
    <s v="2026-09-04T14:14:03.825Z"/>
    <x v="3"/>
  </r>
  <r>
    <s v="E-20260904-3711"/>
    <s v="S-20260904-01"/>
    <x v="105"/>
    <n v="3"/>
    <n v="80"/>
    <n v="12"/>
    <m/>
    <m/>
    <m/>
    <n v="2"/>
    <n v="1"/>
    <n v="2"/>
    <s v="2"/>
    <m/>
    <s v="Bench at 3; tempo 2-1-2; RIR 2"/>
    <x v="9"/>
    <s v="2026-09-04T14:16:44.116Z"/>
    <x v="3"/>
  </r>
  <r>
    <s v="E-20260904-3712"/>
    <s v="S-20260904-01"/>
    <x v="25"/>
    <n v="1"/>
    <n v="25"/>
    <n v="11"/>
    <m/>
    <m/>
    <m/>
    <n v="2"/>
    <n v="1"/>
    <n v="2"/>
    <s v="1-2"/>
    <m/>
    <s v="Tempo 2-1-2; RIR 1-2"/>
    <x v="9"/>
    <s v="2026-09-04T14:19:20.241Z"/>
    <x v="2"/>
  </r>
  <r>
    <s v="E-20260904-3713"/>
    <s v="S-20260904-01"/>
    <x v="25"/>
    <n v="2"/>
    <n v="25"/>
    <n v="8"/>
    <m/>
    <m/>
    <m/>
    <n v="2"/>
    <n v="1"/>
    <n v="2"/>
    <s v="1-2"/>
    <m/>
    <s v="Tempo 2-1-2; RIR 1-2"/>
    <x v="9"/>
    <s v="2026-09-04T14:22:17.826Z"/>
    <x v="2"/>
  </r>
  <r>
    <s v="E-20260904-3714"/>
    <s v="S-20260904-01"/>
    <x v="25"/>
    <n v="3"/>
    <n v="25"/>
    <n v="8"/>
    <m/>
    <m/>
    <m/>
    <n v="2"/>
    <n v="1"/>
    <n v="2"/>
    <s v="1"/>
    <m/>
    <s v="Tempo 2-1-2; RIR 1"/>
    <x v="9"/>
    <s v="2026-09-04T14:25:31.065Z"/>
    <x v="2"/>
  </r>
  <r>
    <s v="E-20260904-3715"/>
    <s v="S-20260904-01"/>
    <x v="61"/>
    <n v="1"/>
    <n v="0"/>
    <m/>
    <n v="57"/>
    <m/>
    <m/>
    <m/>
    <m/>
    <m/>
    <m/>
    <m/>
    <s v="57/60=0.95"/>
    <x v="9"/>
    <s v="2026-09-04T14:31:40.904Z"/>
    <x v="0"/>
  </r>
  <r>
    <s v="E-20260904-3716"/>
    <s v="S-20260904-01"/>
    <x v="106"/>
    <n v="1"/>
    <n v="55"/>
    <n v="15"/>
    <m/>
    <m/>
    <m/>
    <n v="2"/>
    <n v="1"/>
    <n v="3"/>
    <s v="1-2"/>
    <m/>
    <s v="Kneeling on floor for more ROM; tempo 2-1-3; RIR 1-2"/>
    <x v="9"/>
    <s v="2026-09-04T14:32:05.818Z"/>
    <x v="4"/>
  </r>
  <r>
    <s v="E-20260904-3717"/>
    <s v="S-20260904-01"/>
    <x v="106"/>
    <n v="2"/>
    <n v="55"/>
    <n v="13"/>
    <m/>
    <m/>
    <m/>
    <n v="2"/>
    <n v="1"/>
    <n v="3"/>
    <s v="1-2"/>
    <m/>
    <s v="Kneeling on floor for more ROM; tempo 2-1-3; RIR 1-2"/>
    <x v="9"/>
    <s v="2026-09-04T14:33:55.846Z"/>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974E09-D76A-4A4B-B500-CC540653C796}" name="CategoryVolume"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R15" firstHeaderRow="1" firstDataRow="1" firstDataCol="1"/>
  <pivotFields count="18">
    <pivotField showAll="0"/>
    <pivotField showAll="0"/>
    <pivotField showAll="0">
      <items count="112">
        <item x="91"/>
        <item x="68"/>
        <item x="108"/>
        <item x="56"/>
        <item x="67"/>
        <item x="90"/>
        <item x="1"/>
        <item x="46"/>
        <item x="63"/>
        <item x="51"/>
        <item x="59"/>
        <item x="86"/>
        <item x="71"/>
        <item x="109"/>
        <item x="96"/>
        <item x="15"/>
        <item x="8"/>
        <item m="1" x="110"/>
        <item x="40"/>
        <item x="22"/>
        <item x="85"/>
        <item x="24"/>
        <item x="77"/>
        <item x="98"/>
        <item x="45"/>
        <item x="103"/>
        <item x="55"/>
        <item x="62"/>
        <item x="5"/>
        <item x="14"/>
        <item x="61"/>
        <item x="42"/>
        <item x="34"/>
        <item x="16"/>
        <item x="83"/>
        <item x="12"/>
        <item x="75"/>
        <item x="18"/>
        <item x="0"/>
        <item x="94"/>
        <item x="60"/>
        <item x="81"/>
        <item x="74"/>
        <item x="95"/>
        <item x="97"/>
        <item x="36"/>
        <item x="82"/>
        <item x="23"/>
        <item x="80"/>
        <item x="89"/>
        <item x="29"/>
        <item x="31"/>
        <item x="57"/>
        <item x="99"/>
        <item x="72"/>
        <item x="9"/>
        <item x="11"/>
        <item x="76"/>
        <item x="104"/>
        <item x="37"/>
        <item x="79"/>
        <item x="19"/>
        <item x="69"/>
        <item x="102"/>
        <item x="2"/>
        <item x="26"/>
        <item x="41"/>
        <item x="84"/>
        <item x="78"/>
        <item x="88"/>
        <item x="54"/>
        <item x="53"/>
        <item x="44"/>
        <item x="93"/>
        <item x="105"/>
        <item x="21"/>
        <item x="32"/>
        <item x="50"/>
        <item x="43"/>
        <item x="35"/>
        <item x="87"/>
        <item x="3"/>
        <item x="52"/>
        <item x="49"/>
        <item x="17"/>
        <item x="58"/>
        <item x="70"/>
        <item x="92"/>
        <item x="28"/>
        <item x="30"/>
        <item x="7"/>
        <item x="27"/>
        <item x="38"/>
        <item x="6"/>
        <item x="4"/>
        <item x="33"/>
        <item x="47"/>
        <item x="101"/>
        <item x="25"/>
        <item x="13"/>
        <item x="64"/>
        <item x="106"/>
        <item x="10"/>
        <item x="65"/>
        <item x="100"/>
        <item x="20"/>
        <item x="48"/>
        <item x="66"/>
        <item x="107"/>
        <item x="73"/>
        <item x="39"/>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items count="11">
        <item x="2"/>
        <item x="4"/>
        <item x="9"/>
        <item x="0"/>
        <item x="6"/>
        <item x="7"/>
        <item x="8"/>
        <item x="1"/>
        <item x="3"/>
        <item x="5"/>
        <item t="default"/>
      </items>
    </pivotField>
  </pivotFields>
  <rowFields count="1">
    <field x="15"/>
  </rowFields>
  <rowItems count="11">
    <i>
      <x/>
    </i>
    <i>
      <x v="1"/>
    </i>
    <i>
      <x v="2"/>
    </i>
    <i>
      <x v="3"/>
    </i>
    <i>
      <x v="4"/>
    </i>
    <i>
      <x v="5"/>
    </i>
    <i>
      <x v="6"/>
    </i>
    <i>
      <x v="7"/>
    </i>
    <i>
      <x v="8"/>
    </i>
    <i>
      <x v="9"/>
    </i>
    <i t="grand">
      <x/>
    </i>
  </rowItems>
  <colItems count="1">
    <i/>
  </colItems>
  <dataFields count="1">
    <dataField name="Sum of WeightLbs" fld="4"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1C1A39-E3FA-4164-94E3-77AD23859FFA}" name="SetsPerExercisePerPhase"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L115" firstHeaderRow="1" firstDataRow="2" firstDataCol="1"/>
  <pivotFields count="18">
    <pivotField dataField="1" showAll="0"/>
    <pivotField showAll="0"/>
    <pivotField axis="axisRow" showAll="0">
      <items count="112">
        <item x="91"/>
        <item x="68"/>
        <item x="56"/>
        <item x="67"/>
        <item x="90"/>
        <item x="1"/>
        <item x="46"/>
        <item x="63"/>
        <item x="51"/>
        <item x="59"/>
        <item x="86"/>
        <item x="71"/>
        <item x="96"/>
        <item x="15"/>
        <item m="1" x="110"/>
        <item x="40"/>
        <item x="22"/>
        <item x="85"/>
        <item x="24"/>
        <item x="77"/>
        <item x="45"/>
        <item x="55"/>
        <item x="62"/>
        <item x="5"/>
        <item x="14"/>
        <item x="61"/>
        <item x="42"/>
        <item x="34"/>
        <item x="16"/>
        <item x="83"/>
        <item x="12"/>
        <item x="75"/>
        <item x="18"/>
        <item x="0"/>
        <item x="94"/>
        <item x="60"/>
        <item x="81"/>
        <item x="74"/>
        <item x="95"/>
        <item x="97"/>
        <item x="36"/>
        <item x="82"/>
        <item x="23"/>
        <item x="80"/>
        <item x="89"/>
        <item x="29"/>
        <item x="31"/>
        <item x="57"/>
        <item x="72"/>
        <item x="9"/>
        <item x="11"/>
        <item x="76"/>
        <item x="37"/>
        <item x="79"/>
        <item x="19"/>
        <item x="69"/>
        <item x="2"/>
        <item x="26"/>
        <item x="41"/>
        <item x="84"/>
        <item x="78"/>
        <item x="88"/>
        <item x="54"/>
        <item x="53"/>
        <item x="44"/>
        <item x="93"/>
        <item x="21"/>
        <item x="32"/>
        <item x="50"/>
        <item x="43"/>
        <item x="35"/>
        <item x="87"/>
        <item x="3"/>
        <item x="52"/>
        <item x="49"/>
        <item x="17"/>
        <item x="58"/>
        <item x="70"/>
        <item x="92"/>
        <item x="28"/>
        <item x="30"/>
        <item x="7"/>
        <item x="27"/>
        <item x="38"/>
        <item x="6"/>
        <item x="4"/>
        <item x="33"/>
        <item x="47"/>
        <item x="25"/>
        <item x="13"/>
        <item x="64"/>
        <item x="10"/>
        <item x="65"/>
        <item x="20"/>
        <item x="48"/>
        <item x="66"/>
        <item x="73"/>
        <item x="39"/>
        <item x="8"/>
        <item x="98"/>
        <item x="99"/>
        <item x="100"/>
        <item x="101"/>
        <item x="102"/>
        <item x="103"/>
        <item x="104"/>
        <item x="105"/>
        <item x="106"/>
        <item x="107"/>
        <item x="108"/>
        <item x="10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11">
        <item x="0"/>
        <item x="1"/>
        <item x="2"/>
        <item x="3"/>
        <item x="4"/>
        <item x="5"/>
        <item x="6"/>
        <item x="7"/>
        <item x="8"/>
        <item x="9"/>
        <item t="default"/>
      </items>
    </pivotField>
    <pivotField showAll="0"/>
    <pivotField showAll="0">
      <items count="11">
        <item x="2"/>
        <item x="4"/>
        <item x="9"/>
        <item x="0"/>
        <item x="6"/>
        <item x="7"/>
        <item x="8"/>
        <item x="1"/>
        <item x="3"/>
        <item x="5"/>
        <item t="default"/>
      </items>
    </pivotField>
  </pivotFields>
  <rowFields count="1">
    <field x="2"/>
  </rowFields>
  <rowItems count="111">
    <i>
      <x/>
    </i>
    <i>
      <x v="1"/>
    </i>
    <i>
      <x v="2"/>
    </i>
    <i>
      <x v="3"/>
    </i>
    <i>
      <x v="4"/>
    </i>
    <i>
      <x v="5"/>
    </i>
    <i>
      <x v="6"/>
    </i>
    <i>
      <x v="7"/>
    </i>
    <i>
      <x v="8"/>
    </i>
    <i>
      <x v="9"/>
    </i>
    <i>
      <x v="10"/>
    </i>
    <i>
      <x v="11"/>
    </i>
    <i>
      <x v="12"/>
    </i>
    <i>
      <x v="13"/>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t="grand">
      <x/>
    </i>
  </rowItems>
  <colFields count="1">
    <field x="15"/>
  </colFields>
  <colItems count="11">
    <i>
      <x/>
    </i>
    <i>
      <x v="1"/>
    </i>
    <i>
      <x v="2"/>
    </i>
    <i>
      <x v="3"/>
    </i>
    <i>
      <x v="4"/>
    </i>
    <i>
      <x v="5"/>
    </i>
    <i>
      <x v="6"/>
    </i>
    <i>
      <x v="7"/>
    </i>
    <i>
      <x v="8"/>
    </i>
    <i>
      <x v="9"/>
    </i>
    <i t="grand">
      <x/>
    </i>
  </colItems>
  <dataFields count="1">
    <dataField name="Count of ExerciseLogID" fld="0" subtotal="count" baseField="0" baseItem="0"/>
  </dataFields>
  <chartFormats count="10">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0" format="5" series="1">
      <pivotArea type="data" outline="0" fieldPosition="0">
        <references count="2">
          <reference field="4294967294" count="1" selected="0">
            <x v="0"/>
          </reference>
          <reference field="15" count="1" selected="0">
            <x v="5"/>
          </reference>
        </references>
      </pivotArea>
    </chartFormat>
    <chartFormat chart="0" format="6" series="1">
      <pivotArea type="data" outline="0" fieldPosition="0">
        <references count="2">
          <reference field="4294967294" count="1" selected="0">
            <x v="0"/>
          </reference>
          <reference field="15" count="1" selected="0">
            <x v="6"/>
          </reference>
        </references>
      </pivotArea>
    </chartFormat>
    <chartFormat chart="0" format="7" series="1">
      <pivotArea type="data" outline="0" fieldPosition="0">
        <references count="2">
          <reference field="4294967294" count="1" selected="0">
            <x v="0"/>
          </reference>
          <reference field="15" count="1" selected="0">
            <x v="7"/>
          </reference>
        </references>
      </pivotArea>
    </chartFormat>
    <chartFormat chart="0" format="8" series="1">
      <pivotArea type="data" outline="0" fieldPosition="0">
        <references count="2">
          <reference field="4294967294" count="1" selected="0">
            <x v="0"/>
          </reference>
          <reference field="15" count="1" selected="0">
            <x v="8"/>
          </reference>
        </references>
      </pivotArea>
    </chartFormat>
    <chartFormat chart="0" format="9" series="1">
      <pivotArea type="data" outline="0" fieldPosition="0">
        <references count="2">
          <reference field="4294967294" count="1" selected="0">
            <x v="0"/>
          </reference>
          <reference field="1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8" xr16:uid="{2F31DA3F-2763-4CB5-8E37-7CCC2DE4ACB9}" autoFormatId="16" applyNumberFormats="0" applyBorderFormats="0" applyFontFormats="0" applyPatternFormats="0" applyAlignmentFormats="0" applyWidthHeightFormats="0">
  <queryTableRefresh nextId="19">
    <queryTableFields count="18">
      <queryTableField id="1" name="SessionID"/>
      <queryTableField id="2" name="SessionDate"/>
      <queryTableField id="3" name="PhaseID"/>
      <queryTableField id="4" name="PhaseWeek"/>
      <queryTableField id="5" name="ProgramDay"/>
      <queryTableField id="6" name="WorkoutName"/>
      <queryTableField id="7" name="SessionStartTime"/>
      <queryTableField id="8" name="SessionEndTime"/>
      <queryTableField id="9" name="DurationMinutes"/>
      <queryTableField id="10" name="GymLocation"/>
      <queryTableField id="11" name="BodyweightLbs"/>
      <queryTableField id="12" name="GeneralNotes"/>
      <queryTableField id="13" name="PreSessionEnergy"/>
      <queryTableField id="14" name="PreSessionShoulderStatus"/>
      <queryTableField id="15" name="PreSessionGripStatus"/>
      <queryTableField id="16" name="CoachQuestions"/>
      <queryTableField id="17" name="ExerciseCount"/>
      <queryTableField id="18" name="SourceSystem"/>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8" xr16:uid="{69763CDD-820D-4FB1-8344-B74646F1241F}" autoFormatId="16" applyNumberFormats="0" applyBorderFormats="0" applyFontFormats="0" applyPatternFormats="0" applyAlignmentFormats="0" applyWidthHeightFormats="0">
  <queryTableRefresh nextId="19">
    <queryTableFields count="18">
      <queryTableField id="1" name="SessionID" tableColumnId="1"/>
      <queryTableField id="2" name="SessionDate" tableColumnId="2"/>
      <queryTableField id="3" name="PhaseID" tableColumnId="3"/>
      <queryTableField id="4" name="PhaseWeek" tableColumnId="4"/>
      <queryTableField id="5" name="ProgramDay" tableColumnId="5"/>
      <queryTableField id="6" name="WorkoutName" tableColumnId="6"/>
      <queryTableField id="7" name="SessionStartTime" tableColumnId="7"/>
      <queryTableField id="8" name="SessionEndTime" tableColumnId="8"/>
      <queryTableField id="9" name="DurationMinutes" tableColumnId="9"/>
      <queryTableField id="10" name="GymLocation" tableColumnId="10"/>
      <queryTableField id="11" name="BodyweightLbs" tableColumnId="11"/>
      <queryTableField id="12" name="GeneralNotes" tableColumnId="12"/>
      <queryTableField id="13" name="PreSessionEnergy" tableColumnId="13"/>
      <queryTableField id="14" name="PreSessionShoulderStatus" tableColumnId="14"/>
      <queryTableField id="15" name="PreSessionGripStatus" tableColumnId="15"/>
      <queryTableField id="16" name="CoachQuestions" tableColumnId="16"/>
      <queryTableField id="17" name="ExerciseCount" tableColumnId="17"/>
      <queryTableField id="18" name="SourceSystem"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7" xr16:uid="{AE0397BB-7D7C-4B11-8B95-3EFE3580BEF7}" autoFormatId="16" applyNumberFormats="0" applyBorderFormats="0" applyFontFormats="0" applyPatternFormats="0" applyAlignmentFormats="0" applyWidthHeightFormats="0">
  <queryTableRefresh nextId="29">
    <queryTableFields count="28">
      <queryTableField id="1" name="ExerciseLogID" tableColumnId="1"/>
      <queryTableField id="2" name="SessionID" tableColumnId="2"/>
      <queryTableField id="3" name="ExerciseOrder" tableColumnId="3"/>
      <queryTableField id="4" name="ExerciseName" tableColumnId="4"/>
      <queryTableField id="5" name="PrescribedExerciseName" tableColumnId="5"/>
      <queryTableField id="6" name="Category" tableColumnId="6"/>
      <queryTableField id="7" name="Equipment" tableColumnId="7"/>
      <queryTableField id="8" name="SetNumber" tableColumnId="8"/>
      <queryTableField id="9" name="WeightLbs" tableColumnId="9"/>
      <queryTableField id="10" name="WeightPerHandLbs" tableColumnId="10"/>
      <queryTableField id="11" name="Reps" tableColumnId="11"/>
      <queryTableField id="12" name="DurationSeconds" tableColumnId="12"/>
      <queryTableField id="13" name="DistanceValue" tableColumnId="13"/>
      <queryTableField id="14" name="DistanceUnit" tableColumnId="14"/>
      <queryTableField id="15" name="TempoEccentric" tableColumnId="15"/>
      <queryTableField id="16" name="TempoPause" tableColumnId="16"/>
      <queryTableField id="17" name="TempoConcentric" tableColumnId="17"/>
      <queryTableField id="18" name="TempoRaw" tableColumnId="18"/>
      <queryTableField id="19" name="RIR" tableColumnId="19"/>
      <queryTableField id="20" name="SupersetGroupID" tableColumnId="20"/>
      <queryTableField id="21" name="GeneralNotes" tableColumnId="21"/>
      <queryTableField id="22" name="PhaseID" tableColumnId="22"/>
      <queryTableField id="23" name="ExerciseDateTime" tableColumnId="23"/>
      <queryTableField id="24" name="CompletedAsPlanned" tableColumnId="24"/>
      <queryTableField id="25" name="IsSubstitution" tableColumnId="25"/>
      <queryTableField id="26" name="ShoulderStatusTag" tableColumnId="26"/>
      <queryTableField id="27" name="GripStatusTag" tableColumnId="27"/>
      <queryTableField id="28" name="SourceSystem" tableColumnId="2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7" connectionId="11" xr16:uid="{BDA3ADA1-8FBD-4285-945B-D1426120742D}" autoFormatId="16" applyNumberFormats="0" applyBorderFormats="0" applyFontFormats="0" applyPatternFormats="0" applyAlignmentFormats="0" applyWidthHeightFormats="0">
  <queryTableRefresh nextId="31">
    <queryTableFields count="30">
      <queryTableField id="1" name="ExerciseRowID" tableColumnId="1"/>
      <queryTableField id="2" name="SessionKey" tableColumnId="2"/>
      <queryTableField id="3" name="WorkoutName" tableColumnId="3"/>
      <queryTableField id="4" name="SessionDate" tableColumnId="4"/>
      <queryTableField id="5" name="ExerciseName" tableColumnId="5"/>
      <queryTableField id="6" name="Category" tableColumnId="6"/>
      <queryTableField id="7" name="Equipment" tableColumnId="7"/>
      <queryTableField id="8" name="ExerciseDateTime" tableColumnId="8"/>
      <queryTableField id="9" name="RepetitionsOrDuration" tableColumnId="9"/>
      <queryTableField id="10" name="WeightOrDistance" tableColumnId="10"/>
      <queryTableField id="11" name="Use_Metric" tableColumnId="11"/>
      <queryTableField id="12" name="GeneralNotes" tableColumnId="12"/>
      <queryTableField id="13" name="SupersetGroup" tableColumnId="13"/>
      <queryTableField id="14" name="SourceFileName" tableColumnId="14"/>
      <queryTableField id="15" name="SourceFolderPath" tableColumnId="15"/>
      <queryTableField id="16" name="SourceSystem" tableColumnId="16"/>
      <queryTableField id="17" name="ExerciseLogID" tableColumnId="17"/>
      <queryTableField id="18" name="SessionID" tableColumnId="18"/>
      <queryTableField id="19" name="SetNumber" tableColumnId="19"/>
      <queryTableField id="20" name="WeightLbs" tableColumnId="20"/>
      <queryTableField id="21" name="Reps" tableColumnId="21"/>
      <queryTableField id="22" name="DurationSeconds" tableColumnId="22"/>
      <queryTableField id="23" name="DistanceValue" tableColumnId="23"/>
      <queryTableField id="24" name="DistanceUnit" tableColumnId="24"/>
      <queryTableField id="25" name="TempoEccentric" tableColumnId="25"/>
      <queryTableField id="26" name="TempoPause" tableColumnId="26"/>
      <queryTableField id="27" name="TempoConcentric" tableColumnId="27"/>
      <queryTableField id="28" name="RIR" tableColumnId="28"/>
      <queryTableField id="29" name="SupersetGroupID" tableColumnId="29"/>
      <queryTableField id="30" name="PhaseID" tableColumnId="3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19" xr16:uid="{FC7D6BBB-DB38-4240-A67E-9FCDB5000F8D}" autoFormatId="16" applyNumberFormats="0" applyBorderFormats="0" applyFontFormats="0" applyPatternFormats="0" applyAlignmentFormats="0" applyWidthHeightFormats="0">
  <queryTableRefresh nextId="17">
    <queryTableFields count="16">
      <queryTableField id="1" name="ExerciseRowID" tableColumnId="1"/>
      <queryTableField id="2" name="SessionKey" tableColumnId="2"/>
      <queryTableField id="3" name="WorkoutName" tableColumnId="3"/>
      <queryTableField id="4" name="SessionDate" tableColumnId="4"/>
      <queryTableField id="5" name="ExerciseName" tableColumnId="5"/>
      <queryTableField id="6" name="Category" tableColumnId="6"/>
      <queryTableField id="7" name="Equipment" tableColumnId="7"/>
      <queryTableField id="8" name="ExerciseDateTime" tableColumnId="8"/>
      <queryTableField id="9" name="RepetitionsOrDuration" tableColumnId="9"/>
      <queryTableField id="10" name="WeightOrDistance" tableColumnId="10"/>
      <queryTableField id="11" name="Use_Metric" tableColumnId="11"/>
      <queryTableField id="12" name="GeneralNotes" tableColumnId="12"/>
      <queryTableField id="13" name="SupersetGroup" tableColumnId="13"/>
      <queryTableField id="14" name="SourceFileName" tableColumnId="14"/>
      <queryTableField id="15" name="SourceFolderPath" tableColumnId="15"/>
      <queryTableField id="16" name="SourceSystem" tableColumnId="16"/>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13" xr16:uid="{FF007B80-18D9-41A3-A57D-7E162D3B8680}" autoFormatId="16" applyNumberFormats="0" applyBorderFormats="0" applyFontFormats="0" applyPatternFormats="0" applyAlignmentFormats="0" applyWidthHeightFormats="0">
  <queryTableRefresh nextId="17">
    <queryTableFields count="16">
      <queryTableField id="1" name="SessionKey" tableColumnId="1"/>
      <queryTableField id="2" name="SessionDate" tableColumnId="2"/>
      <queryTableField id="3" name="WorkoutName" tableColumnId="3"/>
      <queryTableField id="4" name="SessionStartTime" tableColumnId="4"/>
      <queryTableField id="5" name="SessionEndTime" tableColumnId="5"/>
      <queryTableField id="6" name="ExerciseCount" tableColumnId="6"/>
      <queryTableField id="7" name="GeneralNotes" tableColumnId="7"/>
      <queryTableField id="8" name="SourceSystem" tableColumnId="8"/>
      <queryTableField id="9" name="SessionID" tableColumnId="9"/>
      <queryTableField id="10" name="PhaseID" tableColumnId="10"/>
      <queryTableField id="11" name="PhaseWeek" tableColumnId="11"/>
      <queryTableField id="12" name="ProgramDay" tableColumnId="12"/>
      <queryTableField id="13" name="DurationMinutes" tableColumnId="13"/>
      <queryTableField id="14" name="GymLocation" tableColumnId="14"/>
      <queryTableField id="15" name="BodyweightLbs" tableColumnId="15"/>
      <queryTableField id="16" name="RPE_Overall" tableColumnId="16"/>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20" xr16:uid="{5E7C671D-F88F-40C6-8F44-40DD4057F9FC}" autoFormatId="16" applyNumberFormats="0" applyBorderFormats="0" applyFontFormats="0" applyPatternFormats="0" applyAlignmentFormats="0" applyWidthHeightFormats="0">
  <queryTableRefresh nextId="9">
    <queryTableFields count="8">
      <queryTableField id="1" name="SessionKey" tableColumnId="1"/>
      <queryTableField id="2" name="SessionDate" tableColumnId="2"/>
      <queryTableField id="3" name="WorkoutName" tableColumnId="3"/>
      <queryTableField id="4" name="SessionStartTime" tableColumnId="4"/>
      <queryTableField id="5" name="SessionEndTime" tableColumnId="5"/>
      <queryTableField id="6" name="ExerciseCount" tableColumnId="6"/>
      <queryTableField id="7" name="GeneralNotes" tableColumnId="7"/>
      <queryTableField id="8" name="SourceSystem" tableColumn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9" xr16:uid="{F7F412E1-E891-42F0-B3CA-4BBA2C6B19AE}" autoFormatId="16" applyNumberFormats="0" applyBorderFormats="0" applyFontFormats="0" applyPatternFormats="0" applyAlignmentFormats="0" applyWidthHeightFormats="0">
  <queryTableRefresh nextId="16">
    <queryTableFields count="15">
      <queryTableField id="1" name="SourceFileName" tableColumnId="1"/>
      <queryTableField id="2" name="SourceFolderPath" tableColumnId="2"/>
      <queryTableField id="3" name="Routine_Name" tableColumnId="3"/>
      <queryTableField id="4" name="Activity_Date" tableColumnId="4"/>
      <queryTableField id="5" name="Exercise_Name" tableColumnId="5"/>
      <queryTableField id="6" name="Exercise_Muscle_Groups" tableColumnId="6"/>
      <queryTableField id="7" name="Exercise_Equipment" tableColumnId="7"/>
      <queryTableField id="8" name="Exercise_Date_Time" tableColumnId="8"/>
      <queryTableField id="9" name="Repetitions_Or_Duration" tableColumnId="9"/>
      <queryTableField id="10" name="Weight_Or_Distance" tableColumnId="10"/>
      <queryTableField id="11" name="Use_Metric" tableColumnId="11"/>
      <queryTableField id="12" name="Note" tableColumnId="12"/>
      <queryTableField id="13" name="Superset" tableColumnId="13"/>
      <queryTableField id="14" name="SessionKey" tableColumnId="14"/>
      <queryTableField id="15" name="ExerciseRowID" tableColumnId="15"/>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10" xr16:uid="{13B4BD3F-3A9E-4897-A719-99006238C31A}" autoFormatId="16" applyNumberFormats="0" applyBorderFormats="0" applyFontFormats="0" applyPatternFormats="0" applyAlignmentFormats="0" applyWidthHeightFormats="0">
  <queryTableRefresh nextId="29">
    <queryTableFields count="28">
      <queryTableField id="1" name="ExerciseLogID" tableColumnId="1"/>
      <queryTableField id="2" name="SessionID" tableColumnId="2"/>
      <queryTableField id="3" name="ExerciseName" tableColumnId="3"/>
      <queryTableField id="4" name="SetNumber" tableColumnId="4"/>
      <queryTableField id="5" name="WeightLbs" tableColumnId="5"/>
      <queryTableField id="6" name="Reps" tableColumnId="6"/>
      <queryTableField id="7" name="DurationSeconds" tableColumnId="7"/>
      <queryTableField id="8" name="DistanceValue" tableColumnId="8"/>
      <queryTableField id="9" name="DistanceUnit" tableColumnId="9"/>
      <queryTableField id="10" name="TempoEccentric" tableColumnId="10"/>
      <queryTableField id="11" name="TempoPause" tableColumnId="11"/>
      <queryTableField id="12" name="TempoConcentric" tableColumnId="12"/>
      <queryTableField id="13" name="RIR" tableColumnId="13"/>
      <queryTableField id="14" name="SupersetGroupID" tableColumnId="14"/>
      <queryTableField id="15" name="GeneralNotes" tableColumnId="15"/>
      <queryTableField id="16" name="PhaseID" tableColumnId="16"/>
      <queryTableField id="17" name="ExerciseDateTime" tableColumnId="17"/>
      <queryTableField id="18" name="ExerciseOrder" tableColumnId="18"/>
      <queryTableField id="19" name="PrescribedExerciseName" tableColumnId="19"/>
      <queryTableField id="20" name="Category" tableColumnId="20"/>
      <queryTableField id="21" name="Equipment" tableColumnId="21"/>
      <queryTableField id="22" name="WeightPerHandLbs" tableColumnId="22"/>
      <queryTableField id="23" name="TempoRaw" tableColumnId="23"/>
      <queryTableField id="24" name="CompletedAsPlanned" tableColumnId="24"/>
      <queryTableField id="25" name="IsSubstitution" tableColumnId="25"/>
      <queryTableField id="26" name="ShoulderStatusTag" tableColumnId="26"/>
      <queryTableField id="27" name="GripStatusTag" tableColumnId="27"/>
      <queryTableField id="28" name="SourceSystem" tableColumnId="2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12" xr16:uid="{6F2A948A-F9B6-47C4-B8A8-8FE6A9794D6F}" autoFormatId="16" applyNumberFormats="0" applyBorderFormats="0" applyFontFormats="0" applyPatternFormats="0" applyAlignmentFormats="0" applyWidthHeightFormats="0">
  <queryTableRefresh nextId="20">
    <queryTableFields count="19">
      <queryTableField id="1" name="SessionID" tableColumnId="1"/>
      <queryTableField id="2" name="SessionDate" tableColumnId="2"/>
      <queryTableField id="3" name="PhaseID" tableColumnId="3"/>
      <queryTableField id="4" name="PhaseWeek" tableColumnId="4"/>
      <queryTableField id="5" name="ProgramDay" tableColumnId="5"/>
      <queryTableField id="6" name="WorkoutName" tableColumnId="6"/>
      <queryTableField id="7" name="SessionStartTime" tableColumnId="7"/>
      <queryTableField id="8" name="SessionEndTime" tableColumnId="8"/>
      <queryTableField id="9" name="DurationMinutes" tableColumnId="9"/>
      <queryTableField id="10" name="GymLocation" tableColumnId="10"/>
      <queryTableField id="11" name="BodyweightLbs" tableColumnId="11"/>
      <queryTableField id="12" name="GeneralNotes" tableColumnId="12"/>
      <queryTableField id="13" name="RPE_Overall" tableColumnId="13"/>
      <queryTableField id="14" name="ExerciseCount" tableColumnId="14"/>
      <queryTableField id="15" name="PreSessionEnergy" tableColumnId="15"/>
      <queryTableField id="16" name="PreSessionShoulderStatus" tableColumnId="16"/>
      <queryTableField id="17" name="PreSessionGripStatus" tableColumnId="17"/>
      <queryTableField id="18" name="CoachQuestions" tableColumnId="18"/>
      <queryTableField id="19" name="SourceSystem" tableColumnId="19"/>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8" xr16:uid="{189FF096-B141-43AF-8DB6-6C032BE89099}" autoFormatId="16" applyNumberFormats="0" applyBorderFormats="0" applyFontFormats="0" applyPatternFormats="0" applyAlignmentFormats="0" applyWidthHeightFormats="0">
  <queryTableRefresh nextId="62">
    <queryTableFields count="61">
      <queryTableField id="1" name="SourceFileName" tableColumnId="1"/>
      <queryTableField id="2" name="SourceFolderPath" tableColumnId="2"/>
      <queryTableField id="3" name="SessionID" tableColumnId="3"/>
      <queryTableField id="4" name="SessionDate" tableColumnId="4"/>
      <queryTableField id="5" name="PhaseID" tableColumnId="5"/>
      <queryTableField id="6" name="PhaseWeek" tableColumnId="6"/>
      <queryTableField id="7" name="ProgramDay" tableColumnId="7"/>
      <queryTableField id="8" name="WorkoutName" tableColumnId="8"/>
      <queryTableField id="9" name="WorkoutFocus" tableColumnId="9"/>
      <queryTableField id="10" name="PrescribedWorkoutID" tableColumnId="10"/>
      <queryTableField id="11" name="GymLocation" tableColumnId="11"/>
      <queryTableField id="12" name="SessionStartTime" tableColumnId="12"/>
      <queryTableField id="13" name="SessionEndTime" tableColumnId="13"/>
      <queryTableField id="14" name="DurationMinutes" tableColumnId="14"/>
      <queryTableField id="15" name="BodyweightLbs" tableColumnId="15"/>
      <queryTableField id="16" name="PreSessionEnergy" tableColumnId="16"/>
      <queryTableField id="17" name="PreSessionShoulderStatus" tableColumnId="17"/>
      <queryTableField id="18" name="PreSessionGripStatus" tableColumnId="18"/>
      <queryTableField id="19" name="SessionGeneralNotes" tableColumnId="19"/>
      <queryTableField id="20" name="CoachQuestions" tableColumnId="20"/>
      <queryTableField id="21" name="ExerciseLogID" tableColumnId="21"/>
      <queryTableField id="22" name="ExerciseOrder" tableColumnId="22"/>
      <queryTableField id="23" name="ExerciseName" tableColumnId="23"/>
      <queryTableField id="24" name="PrescribedExerciseName" tableColumnId="24"/>
      <queryTableField id="25" name="ExerciseAliasUsed" tableColumnId="25"/>
      <queryTableField id="26" name="Category" tableColumnId="26"/>
      <queryTableField id="27" name="Equipment" tableColumnId="27"/>
      <queryTableField id="28" name="SetNumber" tableColumnId="28"/>
      <queryTableField id="29" name="IsWarmup" tableColumnId="29"/>
      <queryTableField id="30" name="IsWorkingSet" tableColumnId="30"/>
      <queryTableField id="31" name="IsBackoffSet" tableColumnId="31"/>
      <queryTableField id="32" name="IsAMRAP" tableColumnId="32"/>
      <queryTableField id="33" name="IsRestPause" tableColumnId="33"/>
      <queryTableField id="34" name="IsTimed" tableColumnId="34"/>
      <queryTableField id="35" name="WeightLbs" tableColumnId="35"/>
      <queryTableField id="36" name="WeightPerHandLbs" tableColumnId="36"/>
      <queryTableField id="37" name="Reps" tableColumnId="37"/>
      <queryTableField id="38" name="DurationSeconds" tableColumnId="38"/>
      <queryTableField id="39" name="DistanceValue" tableColumnId="39"/>
      <queryTableField id="40" name="DistanceUnit" tableColumnId="40"/>
      <queryTableField id="41" name="TempoEccentric" tableColumnId="41"/>
      <queryTableField id="42" name="TempoPause" tableColumnId="42"/>
      <queryTableField id="43" name="TempoConcentric" tableColumnId="43"/>
      <queryTableField id="44" name="TempoRaw" tableColumnId="44"/>
      <queryTableField id="45" name="RIR" tableColumnId="45"/>
      <queryTableField id="46" name="TechnicalCheckpoint" tableColumnId="46"/>
      <queryTableField id="47" name="JointPerformanceNote" tableColumnId="47"/>
      <queryTableField id="48" name="ExerciseDateTime" tableColumnId="48"/>
      <queryTableField id="49" name="SupersetGroupID" tableColumnId="49"/>
      <queryTableField id="50" name="RestSecondsAfter" tableColumnId="50"/>
      <queryTableField id="51" name="CompletedAsPlanned" tableColumnId="51"/>
      <queryTableField id="52" name="IsSubstitution" tableColumnId="52"/>
      <queryTableField id="53" name="SubstitutionReason" tableColumnId="53"/>
      <queryTableField id="54" name="PerceivedDifficulty" tableColumnId="54"/>
      <queryTableField id="55" name="ShoulderStatusTag" tableColumnId="55"/>
      <queryTableField id="56" name="GripStatusTag" tableColumnId="56"/>
      <queryTableField id="57" name="SetTags" tableColumnId="57"/>
      <queryTableField id="58" name="SetGeneralNotes" tableColumnId="58"/>
      <queryTableField id="59" name="ExportCreatedAt" tableColumnId="59"/>
      <queryTableField id="60" name="ExportSource" tableColumnId="60"/>
      <queryTableField id="61" name="ExportVersion" tableColumnId="61"/>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5" xr16:uid="{4006FF67-2D86-4291-8F45-15C2F08A40BB}" autoFormatId="16" applyNumberFormats="0" applyBorderFormats="0" applyFontFormats="0" applyPatternFormats="0" applyAlignmentFormats="0" applyWidthHeightFormats="0">
  <queryTableRefresh nextId="2">
    <queryTableFields count="1">
      <queryTableField id="1" name="MarkdownRow" tableColumnId="1"/>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2" connectionId="6" xr16:uid="{34AB4F6B-300D-4561-B2EB-61D05C756CD3}" autoFormatId="16" applyNumberFormats="0" applyBorderFormats="0" applyFontFormats="0" applyPatternFormats="0" applyAlignmentFormats="0" applyWidthHeightFormats="0">
  <queryTableRefresh nextId="2">
    <queryTableFields count="1">
      <queryTableField id="1" name="MarkdownRow" tableColumnId="1"/>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3" connectionId="4" xr16:uid="{4BDA2AFA-9941-4891-97A7-DFA41EA7C9BB}" autoFormatId="16" applyNumberFormats="0" applyBorderFormats="0" applyFontFormats="0" applyPatternFormats="0" applyAlignmentFormats="0" applyWidthHeightFormats="0">
  <queryTableRefresh nextId="2">
    <queryTableFields count="1">
      <queryTableField id="1" name="MarkdownRow" tableColumnId="1"/>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16" xr16:uid="{4D37A820-4576-4578-BBBE-BD2F49B3F740}" autoFormatId="16" applyNumberFormats="0" applyBorderFormats="0" applyFontFormats="0" applyPatternFormats="0" applyAlignmentFormats="0" applyWidthHeightFormats="0">
  <queryTableRefresh nextId="8">
    <queryTableFields count="7">
      <queryTableField id="1" name="ExerciseName" tableColumnId="1"/>
      <queryTableField id="2" name="MuscleGroup" tableColumnId="2"/>
      <queryTableField id="3" name="MovementPattern" tableColumnId="3"/>
      <queryTableField id="4" name="Category" tableColumnId="4"/>
      <queryTableField id="5" name="EquipmentType" tableColumnId="5"/>
      <queryTableField id="6" name="IsUnilateral" tableColumnId="6"/>
      <queryTableField id="7" name="IsTimed" tableColumnId="7"/>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22" xr16:uid="{1ACF69E6-2560-4D89-9D82-0EDBF09C0A2D}" autoFormatId="16" applyNumberFormats="0" applyBorderFormats="0" applyFontFormats="0" applyPatternFormats="0" applyAlignmentFormats="0" applyWidthHeightFormats="0">
  <queryTableRefresh nextId="16">
    <queryTableFields count="14">
      <queryTableField id="1" name="SessionID" tableColumnId="1"/>
      <queryTableField id="2" name="SessionDate" tableColumnId="2"/>
      <queryTableField id="3" name="PhaseID" tableColumnId="3"/>
      <queryTableField id="4" name="PhaseWeek" tableColumnId="4"/>
      <queryTableField id="5" name="ProgramDay" tableColumnId="5"/>
      <queryTableField id="6" name="WorkoutName" tableColumnId="6"/>
      <queryTableField id="7" name="SessionStartTime" tableColumnId="7"/>
      <queryTableField id="8" name="SessionEndTime" tableColumnId="8"/>
      <queryTableField id="9" name="DurationMinutes" tableColumnId="9"/>
      <queryTableField id="10" name="GymLocation" tableColumnId="10"/>
      <queryTableField id="11" name="BodyweightLbs" tableColumnId="11"/>
      <queryTableField id="12" name="GeneralNotes" tableColumnId="12"/>
      <queryTableField id="13" name="RPE_Overall" tableColumnId="13"/>
      <queryTableField id="14" name="ExerciseCount" tableColumnId="14"/>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2" connectionId="15" xr16:uid="{CD086DA0-167D-4B6C-B2DC-C7A32588EF05}" autoFormatId="16" applyNumberFormats="0" applyBorderFormats="0" applyFontFormats="0" applyPatternFormats="0" applyAlignmentFormats="0" applyWidthHeightFormats="0">
  <queryTableRefresh nextId="19" unboundColumnsRight="1">
    <queryTableFields count="18">
      <queryTableField id="1" name="ExerciseLogID" tableColumnId="1"/>
      <queryTableField id="2" name="SessionID" tableColumnId="2"/>
      <queryTableField id="3" name="ExerciseName" tableColumnId="3"/>
      <queryTableField id="4" name="SetNumber" tableColumnId="4"/>
      <queryTableField id="5" name="WeightLbs" tableColumnId="5"/>
      <queryTableField id="6" name="Reps" tableColumnId="6"/>
      <queryTableField id="7" name="DurationSeconds" tableColumnId="7"/>
      <queryTableField id="8" name="DistanceValue" tableColumnId="8"/>
      <queryTableField id="9" name="DistanceUnit" tableColumnId="9"/>
      <queryTableField id="10" name="TempoEccentric" tableColumnId="10"/>
      <queryTableField id="11" name="TempoPause" tableColumnId="11"/>
      <queryTableField id="12" name="TempoConcentric" tableColumnId="12"/>
      <queryTableField id="13" name="RIR" tableColumnId="13"/>
      <queryTableField id="14" name="SupersetGroupID" tableColumnId="14"/>
      <queryTableField id="15" name="GeneralNotes" tableColumnId="15"/>
      <queryTableField id="16" name="PhaseID" tableColumnId="16"/>
      <queryTableField id="17" name="ExerciseDateTime" tableColumnId="17"/>
      <queryTableField id="18" dataBound="0" tableColumnId="1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1" connectionId="14" xr16:uid="{500DAEB2-FB2F-4BF2-A99C-A74FEACFFBFF}" autoFormatId="16" applyNumberFormats="0" applyBorderFormats="0" applyFontFormats="0" applyPatternFormats="0" applyAlignmentFormats="0" applyWidthHeightFormats="0">
  <queryTableRefresh nextId="24">
    <queryTableFields count="23">
      <queryTableField id="1" name="PhaseID" tableColumnId="1"/>
      <queryTableField id="2" name="ProgramDay" tableColumnId="2"/>
      <queryTableField id="3" name="WorkoutName" tableColumnId="3"/>
      <queryTableField id="4" name="ExerciseOrder" tableColumnId="4"/>
      <queryTableField id="5" name="ExerciseName" tableColumnId="5"/>
      <queryTableField id="6" name="ExerciseType" tableColumnId="6"/>
      <queryTableField id="7" name="PrescribedSets" tableColumnId="7"/>
      <queryTableField id="8" name="PrescribedRepMin" tableColumnId="8"/>
      <queryTableField id="9" name="PrescribedRepMax" tableColumnId="9"/>
      <queryTableField id="10" name="PrescribedDurationSec" tableColumnId="10"/>
      <queryTableField id="11" name="PrescribedTempo" tableColumnId="11"/>
      <queryTableField id="12" name="PrescribedRIR" tableColumnId="12"/>
      <queryTableField id="13" name="WasPerformed" tableColumnId="13"/>
      <queryTableField id="14" name="SessionCount" tableColumnId="14"/>
      <queryTableField id="15" name="ActualSets" tableColumnId="15"/>
      <queryTableField id="16" name="ActualAvgReps" tableColumnId="16"/>
      <queryTableField id="17" name="ActualMaxReps" tableColumnId="17"/>
      <queryTableField id="18" name="ActualAvgWeight" tableColumnId="18"/>
      <queryTableField id="19" name="ActualMaxWeight" tableColumnId="19"/>
      <queryTableField id="20" name="ActualAvgDuration" tableColumnId="20"/>
      <queryTableField id="21" name="ActualMaxDuration" tableColumnId="21"/>
      <queryTableField id="22" name="SetCompliance" tableColumnId="22"/>
      <queryTableField id="23" name="RepInRange" tableColumnId="23"/>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2" connectionId="3" xr16:uid="{F48CA6CD-06BB-4986-8F6D-23474B414409}" autoFormatId="16" applyNumberFormats="0" applyBorderFormats="0" applyFontFormats="0" applyPatternFormats="0" applyAlignmentFormats="0" applyWidthHeightFormats="0">
  <queryTableRefresh nextId="18">
    <queryTableFields count="17">
      <queryTableField id="1" name="SectionName" tableColumnId="1"/>
      <queryTableField id="2" name="SectionOrder" tableColumnId="2"/>
      <queryTableField id="3" name="ExerciseName" tableColumnId="3"/>
      <queryTableField id="4" name="MuscleGroup" tableColumnId="4"/>
      <queryTableField id="5" name="MovementPattern" tableColumnId="5"/>
      <queryTableField id="6" name="Category" tableColumnId="6"/>
      <queryTableField id="7" name="EquipmentType" tableColumnId="7"/>
      <queryTableField id="8" name="IsUnilateral" tableColumnId="8"/>
      <queryTableField id="9" name="IsTimed" tableColumnId="9"/>
      <queryTableField id="10" name="ID" tableColumnId="10"/>
      <queryTableField id="11" name="PrimaryDetail" tableColumnId="11"/>
      <queryTableField id="12" name="SecondaryDetail" tableColumnId="12"/>
      <queryTableField id="13" name="Laterality" tableColumnId="13"/>
      <queryTableField id="14" name="ShoulderSafetyNotes" tableColumnId="14"/>
      <queryTableField id="15" name="Notes" tableColumnId="15"/>
      <queryTableField id="16" name="OriginalName" tableColumnId="16"/>
      <queryTableField id="17" name="StandardName" tableColumnId="17"/>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1" connectionId="2" xr16:uid="{528BB213-E616-403B-800F-D5D57906C098}" autoFormatId="16" applyNumberFormats="0" applyBorderFormats="0" applyFontFormats="0" applyPatternFormats="0" applyAlignmentFormats="0" applyWidthHeightFormats="0">
  <queryTableRefresh nextId="36">
    <queryTableFields count="34">
      <queryTableField id="1" name="PhaseID" tableColumnId="1"/>
      <queryTableField id="2" name="PhaseName" tableColumnId="2"/>
      <queryTableField id="3" name="PhaseGoal" tableColumnId="3"/>
      <queryTableField id="4" name="PhaseStartDate" tableColumnId="4"/>
      <queryTableField id="5" name="PhaseEndDate" tableColumnId="5"/>
      <queryTableField id="6" name="ShoulderNotes" tableColumnId="6"/>
      <queryTableField id="7" name="GripStatus" tableColumnId="7"/>
      <queryTableField id="8" name="SessionID" tableColumnId="8"/>
      <queryTableField id="9" name="SessionDate" tableColumnId="9"/>
      <queryTableField id="10" name="ProgramDay" tableColumnId="10"/>
      <queryTableField id="34" name="PhaseWeek" tableColumnId="34"/>
      <queryTableField id="11" name="WorkoutName" tableColumnId="11"/>
      <queryTableField id="12" name="SessionStartTime" tableColumnId="12"/>
      <queryTableField id="13" name="SessionEndTime" tableColumnId="13"/>
      <queryTableField id="14" name="ExerciseLogID" tableColumnId="14"/>
      <queryTableField id="15" name="ExerciseName" tableColumnId="15"/>
      <queryTableField id="16" name="Category" tableColumnId="16"/>
      <queryTableField id="17" name="MovementPattern" tableColumnId="17"/>
      <queryTableField id="18" name="MuscleGroup" tableColumnId="18"/>
      <queryTableField id="19" name="IsUnilateral" tableColumnId="19"/>
      <queryTableField id="20" name="IsTimed" tableColumnId="20"/>
      <queryTableField id="21" name="SetNumber" tableColumnId="21"/>
      <queryTableField id="22" name="WeightLbs" tableColumnId="22"/>
      <queryTableField id="23" name="Reps" tableColumnId="23"/>
      <queryTableField id="24" name="DurationSeconds" tableColumnId="24"/>
      <queryTableField id="25" name="DistanceValue" tableColumnId="25"/>
      <queryTableField id="26" name="DistanceUnit" tableColumnId="26"/>
      <queryTableField id="27" name="TempoEccentric" tableColumnId="27"/>
      <queryTableField id="28" name="TempoPause" tableColumnId="28"/>
      <queryTableField id="29" name="TempoConcentric" tableColumnId="29"/>
      <queryTableField id="30" name="RIR" tableColumnId="30"/>
      <queryTableField id="31" name="SupersetGroupID" tableColumnId="31"/>
      <queryTableField id="32" name="GeneralNotes" tableColumnId="32"/>
      <queryTableField id="33" name="ExerciseDateTime" tableColumnId="33"/>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 connectionId="1" xr16:uid="{F22D79D6-DB60-466F-ABAE-8D7B557E2CA8}" autoFormatId="16" applyNumberFormats="0" applyBorderFormats="0" applyFontFormats="0" applyPatternFormats="0" applyAlignmentFormats="0" applyWidthHeightFormats="0">
  <queryTableRefresh nextId="41">
    <queryTableFields count="40">
      <queryTableField id="1" name="SectionName" tableColumnId="1"/>
      <queryTableField id="2" name="SectionOrder" tableColumnId="2"/>
      <queryTableField id="3" name="PhaseID" tableColumnId="3"/>
      <queryTableField id="4" name="ExerciseName" tableColumnId="4"/>
      <queryTableField id="5" name="PRType" tableColumnId="5"/>
      <queryTableField id="6" name="PRValue" tableColumnId="6"/>
      <queryTableField id="7" name="PRUnit" tableColumnId="7"/>
      <queryTableField id="8" name="PRDate" tableColumnId="8"/>
      <queryTableField id="9" name="PreviousBest" tableColumnId="9"/>
      <queryTableField id="10" name="PreviousBestDate" tableColumnId="10"/>
      <queryTableField id="11" name="SetDetails" tableColumnId="11"/>
      <queryTableField id="12" name="Notes" tableColumnId="12"/>
      <queryTableField id="13" name="Col_Category" tableColumnId="13"/>
      <queryTableField id="14" name="Col_Description" tableColumnId="14"/>
      <queryTableField id="15" name="Col_Confidence" tableColumnId="15"/>
      <queryTableField id="16" name="Col_Status" tableColumnId="16"/>
      <queryTableField id="17" name="Col_Evidence" tableColumnId="17"/>
      <queryTableField id="18" name="Col_WeekStart" tableColumnId="18"/>
      <queryTableField id="19" name="Col_TotalSets" tableColumnId="19"/>
      <queryTableField id="20" name="Col_PullSets" tableColumnId="20"/>
      <queryTableField id="21" name="Col_PushSets" tableColumnId="21"/>
      <queryTableField id="22" name="Col_LegSets" tableColumnId="22"/>
      <queryTableField id="23" name="Col_BicepSets" tableColumnId="23"/>
      <queryTableField id="24" name="Col_TricepSets" tableColumnId="24"/>
      <queryTableField id="25" name="Col_CoreSets" tableColumnId="25"/>
      <queryTableField id="26" name="Col_CarrySets" tableColumnId="26"/>
      <queryTableField id="27" name="Col_CardioSets" tableColumnId="27"/>
      <queryTableField id="28" name="Col_SessionCount" tableColumnId="28"/>
      <queryTableField id="29" name="Col_AvgSetsPerWeek" tableColumnId="29"/>
      <queryTableField id="30" name="Col_ProgramDay" tableColumnId="30"/>
      <queryTableField id="31" name="Col_WorkoutName" tableColumnId="31"/>
      <queryTableField id="32" name="Col_ExType" tableColumnId="32"/>
      <queryTableField id="33" name="Col_PrescSets" tableColumnId="33"/>
      <queryTableField id="34" name="Col_PrescRepMin" tableColumnId="34"/>
      <queryTableField id="35" name="Col_PrescRepMax" tableColumnId="35"/>
      <queryTableField id="36" name="Col_WasPerformed" tableColumnId="36"/>
      <queryTableField id="37" name="Col_ActualSets" tableColumnId="37"/>
      <queryTableField id="38" name="Col_ActualAvgReps" tableColumnId="38"/>
      <queryTableField id="39" name="Col_SetCompliance" tableColumnId="39"/>
      <queryTableField id="40" name="Col_RepInRange" tableColumnId="40"/>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1" connectionId="24" xr16:uid="{2D18437C-3E84-4D32-9480-B89D269E9937}" autoFormatId="16" applyNumberFormats="0" applyBorderFormats="0" applyFontFormats="0" applyPatternFormats="0" applyAlignmentFormats="0" applyWidthHeightFormats="0">
  <queryTableRefresh nextId="18">
    <queryTableFields count="17">
      <queryTableField id="1" name="WeekStartDate" tableColumnId="1"/>
      <queryTableField id="2" name="WeekEndDate" tableColumnId="2"/>
      <queryTableField id="3" name="PhaseID" tableColumnId="3"/>
      <queryTableField id="4" name="TotalSets" tableColumnId="4"/>
      <queryTableField id="5" name="PullSets" tableColumnId="5"/>
      <queryTableField id="6" name="PushSets" tableColumnId="6"/>
      <queryTableField id="7" name="LegSets" tableColumnId="7"/>
      <queryTableField id="8" name="ArmSets_Biceps" tableColumnId="8"/>
      <queryTableField id="9" name="ArmSets_Triceps" tableColumnId="9"/>
      <queryTableField id="10" name="CoreSets" tableColumnId="10"/>
      <queryTableField id="11" name="CarrySets" tableColumnId="11"/>
      <queryTableField id="12" name="CardioSets" tableColumnId="12"/>
      <queryTableField id="13" name="TotalWeightVolume" tableColumnId="13"/>
      <queryTableField id="14" name="TotalReps" tableColumnId="14"/>
      <queryTableField id="15" name="SessionCount" tableColumnId="15"/>
      <queryTableField id="16" name="AvgSetsPerSession" tableColumnId="16"/>
      <queryTableField id="17" name="Notes" tableColumnId="17"/>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2" connectionId="23" xr16:uid="{C175921F-978B-42A0-A810-8042FD5BEAE0}" autoFormatId="16" applyNumberFormats="0" applyBorderFormats="0" applyFontFormats="0" applyPatternFormats="0" applyAlignmentFormats="0" applyWidthHeightFormats="0">
  <queryTableRefresh nextId="21">
    <queryTableFields count="20">
      <queryTableField id="1" name="MonthLabel" tableColumnId="1"/>
      <queryTableField id="2" name="MonthStartDate" tableColumnId="2"/>
      <queryTableField id="3" name="MonthEndDate" tableColumnId="3"/>
      <queryTableField id="4" name="PhaseID" tableColumnId="4"/>
      <queryTableField id="5" name="TotalSets" tableColumnId="5"/>
      <queryTableField id="6" name="PullSets" tableColumnId="6"/>
      <queryTableField id="7" name="PushSets" tableColumnId="7"/>
      <queryTableField id="8" name="LegSets" tableColumnId="8"/>
      <queryTableField id="9" name="ArmSets_Biceps" tableColumnId="9"/>
      <queryTableField id="10" name="ArmSets_Triceps" tableColumnId="10"/>
      <queryTableField id="11" name="CoreSets" tableColumnId="11"/>
      <queryTableField id="12" name="CarrySets" tableColumnId="12"/>
      <queryTableField id="13" name="CardioSets" tableColumnId="13"/>
      <queryTableField id="14" name="TotalWeightVolume" tableColumnId="14"/>
      <queryTableField id="15" name="TotalReps" tableColumnId="15"/>
      <queryTableField id="16" name="SessionCount" tableColumnId="16"/>
      <queryTableField id="17" name="WeeksInMonth" tableColumnId="17"/>
      <queryTableField id="18" name="AvgSetsPerSession" tableColumnId="18"/>
      <queryTableField id="19" name="AvgSetsPerWeek" tableColumnId="19"/>
      <queryTableField id="20" name="Note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ciseName" xr10:uid="{6F37B4E7-6628-4D1A-BD31-FD57F381FCD1}" sourceName="ExerciseName">
  <pivotTables>
    <pivotTable tabId="28" name="SetsPerExercisePerPhase"/>
    <pivotTable tabId="28" name="CategoryVolume"/>
  </pivotTables>
  <data>
    <tabular pivotCacheId="47854704" crossFilter="showItemsWithNoData">
      <items count="111">
        <i x="91" s="1"/>
        <i x="68" s="1"/>
        <i x="108" s="1"/>
        <i x="56" s="1"/>
        <i x="67" s="1"/>
        <i x="90" s="1"/>
        <i x="1" s="1"/>
        <i x="46" s="1"/>
        <i x="63" s="1"/>
        <i x="51" s="1"/>
        <i x="59" s="1"/>
        <i x="86" s="1"/>
        <i x="71" s="1"/>
        <i x="109" s="1"/>
        <i x="96" s="1"/>
        <i x="15" s="1"/>
        <i x="8" s="1"/>
        <i x="110" s="1" nd="1"/>
        <i x="40" s="1"/>
        <i x="22" s="1"/>
        <i x="85" s="1"/>
        <i x="24" s="1"/>
        <i x="77" s="1"/>
        <i x="98" s="1"/>
        <i x="45" s="1"/>
        <i x="103" s="1"/>
        <i x="55" s="1"/>
        <i x="62" s="1"/>
        <i x="5" s="1"/>
        <i x="14" s="1"/>
        <i x="61" s="1"/>
        <i x="42" s="1"/>
        <i x="34" s="1"/>
        <i x="16" s="1"/>
        <i x="83" s="1"/>
        <i x="12" s="1"/>
        <i x="75" s="1"/>
        <i x="18" s="1"/>
        <i x="0" s="1"/>
        <i x="94" s="1"/>
        <i x="60" s="1"/>
        <i x="81" s="1"/>
        <i x="74" s="1"/>
        <i x="95" s="1"/>
        <i x="97" s="1"/>
        <i x="36" s="1"/>
        <i x="82" s="1"/>
        <i x="23" s="1"/>
        <i x="80" s="1"/>
        <i x="89" s="1"/>
        <i x="29" s="1"/>
        <i x="31" s="1"/>
        <i x="57" s="1"/>
        <i x="99" s="1"/>
        <i x="72" s="1"/>
        <i x="9" s="1"/>
        <i x="11" s="1"/>
        <i x="76" s="1"/>
        <i x="104" s="1"/>
        <i x="37" s="1"/>
        <i x="79" s="1"/>
        <i x="19" s="1"/>
        <i x="69" s="1"/>
        <i x="102" s="1"/>
        <i x="2" s="1"/>
        <i x="26" s="1"/>
        <i x="41" s="1"/>
        <i x="84" s="1"/>
        <i x="78" s="1"/>
        <i x="88" s="1"/>
        <i x="54" s="1"/>
        <i x="53" s="1"/>
        <i x="44" s="1"/>
        <i x="93" s="1"/>
        <i x="105" s="1"/>
        <i x="21" s="1"/>
        <i x="32" s="1"/>
        <i x="50" s="1"/>
        <i x="43" s="1"/>
        <i x="35" s="1"/>
        <i x="87" s="1"/>
        <i x="3" s="1"/>
        <i x="52" s="1"/>
        <i x="49" s="1"/>
        <i x="17" s="1"/>
        <i x="58" s="1"/>
        <i x="70" s="1"/>
        <i x="92" s="1"/>
        <i x="28" s="1"/>
        <i x="30" s="1"/>
        <i x="7" s="1"/>
        <i x="27" s="1"/>
        <i x="38" s="1"/>
        <i x="6" s="1"/>
        <i x="4" s="1"/>
        <i x="33" s="1"/>
        <i x="47" s="1"/>
        <i x="101" s="1"/>
        <i x="25" s="1"/>
        <i x="13" s="1"/>
        <i x="64" s="1"/>
        <i x="106" s="1"/>
        <i x="10" s="1"/>
        <i x="65" s="1"/>
        <i x="100" s="1"/>
        <i x="20" s="1"/>
        <i x="48" s="1"/>
        <i x="66" s="1"/>
        <i x="107" s="1"/>
        <i x="73" s="1"/>
        <i x="3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aseID" xr10:uid="{4D30362F-474C-43A0-9852-4E9D08E38FA0}" sourceName="PhaseID">
  <pivotTables>
    <pivotTable tabId="28" name="SetsPerExercisePerPhase"/>
    <pivotTable tabId="28" name="CategoryVolume"/>
  </pivotTables>
  <data>
    <tabular pivotCacheId="47854704" crossFilter="showItemsWithNoData">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DA761C-FD2C-4012-B656-39E8B7EF5AC3}" sourceName="Category">
  <pivotTables>
    <pivotTable tabId="28" name="SetsPerExercisePerPhase"/>
    <pivotTable tabId="28" name="CategoryVolume"/>
  </pivotTables>
  <data>
    <tabular pivotCacheId="47854704">
      <items count="10">
        <i x="2" s="1"/>
        <i x="4" s="1"/>
        <i x="9" s="1"/>
        <i x="0" s="1"/>
        <i x="6" s="1"/>
        <i x="7" s="1"/>
        <i x="8" s="1"/>
        <i x="1"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erciseName" xr10:uid="{DFDF5D12-4C2B-4D4E-8875-95EF7CFADF28}" cache="Slicer_ExerciseName" caption="ExerciseName" rowHeight="257175"/>
  <slicer name="PhaseID" xr10:uid="{633B9C52-5BC9-4888-8F93-B382A2AEB673}" cache="Slicer_PhaseID" caption="PhaseID" columnCount="8" rowHeight="257175"/>
  <slicer name="Category" xr10:uid="{F904390D-5AEA-4C4A-B30C-50D236EFB059}" cache="Slicer_Category" caption="Category"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9.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30.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7CB4724-0AB4-472E-B992-2D895D7F4E73}" name="tbl_Momentum_Sessions" displayName="tbl_Momentum_Sessions" ref="A1:R2" tableType="queryTable" insertRow="1" totalsRowShown="0">
  <autoFilter ref="A1:R2" xr:uid="{37CB4724-0AB4-472E-B992-2D895D7F4E73}"/>
  <tableColumns count="18">
    <tableColumn id="1" xr3:uid="{F29D58F8-6A70-4649-B3AC-577186F5ED72}" uniqueName="1" name="SessionID" queryTableFieldId="1"/>
    <tableColumn id="2" xr3:uid="{FE734CF3-A29C-4BD2-80C8-4C581ECEF820}" uniqueName="2" name="SessionDate" queryTableFieldId="2" dataDxfId="81"/>
    <tableColumn id="3" xr3:uid="{74F1B5C0-9E24-4C1D-962A-15D8EB90B738}" uniqueName="3" name="PhaseID" queryTableFieldId="3"/>
    <tableColumn id="4" xr3:uid="{CE6E7431-6EBF-4AE3-AD0D-D2F9878A903A}" uniqueName="4" name="PhaseWeek" queryTableFieldId="4"/>
    <tableColumn id="5" xr3:uid="{92D0419C-263A-4F8B-8E7D-68243897AB90}" uniqueName="5" name="ProgramDay" queryTableFieldId="5"/>
    <tableColumn id="6" xr3:uid="{84977658-F3EE-499E-8B93-5F51443B1BE4}" uniqueName="6" name="WorkoutName" queryTableFieldId="6"/>
    <tableColumn id="7" xr3:uid="{1D42B3D9-238F-47BD-806B-B7064F9F89CE}" uniqueName="7" name="SessionStartTime" queryTableFieldId="7"/>
    <tableColumn id="8" xr3:uid="{2A99D16C-2B1C-42A9-B27F-C5257123E85A}" uniqueName="8" name="SessionEndTime" queryTableFieldId="8"/>
    <tableColumn id="9" xr3:uid="{ADDF7DF2-D62E-4785-9A23-63182EDC8D5B}" uniqueName="9" name="DurationMinutes" queryTableFieldId="9"/>
    <tableColumn id="10" xr3:uid="{26EFDB1C-C417-46F1-916F-27B68105DAE7}" uniqueName="10" name="GymLocation" queryTableFieldId="10"/>
    <tableColumn id="11" xr3:uid="{73C4DAD8-89CF-40DE-A7AB-0FCBD44578FA}" uniqueName="11" name="BodyweightLbs" queryTableFieldId="11"/>
    <tableColumn id="12" xr3:uid="{41BA6A8A-8535-4F74-A51B-259100402413}" uniqueName="12" name="GeneralNotes" queryTableFieldId="12"/>
    <tableColumn id="13" xr3:uid="{8462E34F-996D-4686-8785-EC892F6800A2}" uniqueName="13" name="PreSessionEnergy" queryTableFieldId="13"/>
    <tableColumn id="14" xr3:uid="{DB58C4DA-AB21-43DB-8A57-A92890551A71}" uniqueName="14" name="PreSessionShoulderStatus" queryTableFieldId="14"/>
    <tableColumn id="15" xr3:uid="{288DBDF8-86CA-4317-86AA-6E8835904566}" uniqueName="15" name="PreSessionGripStatus" queryTableFieldId="15"/>
    <tableColumn id="16" xr3:uid="{A762D4CF-8CFE-43ED-82A0-0C5947810A46}" uniqueName="16" name="CoachQuestions" queryTableFieldId="16"/>
    <tableColumn id="17" xr3:uid="{06054D39-2399-4089-9C73-FBB9C4F55C48}" uniqueName="17" name="ExerciseCount" queryTableFieldId="17"/>
    <tableColumn id="18" xr3:uid="{0B04F9BA-15A9-4B0D-9830-EB67A5D2BF16}" uniqueName="18" name="SourceSystem"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27F4321-F50C-48D6-AAB2-E549CBFBC315}" name="tbl_Momentum_Exercises" displayName="tbl_Momentum_Exercises" ref="A1:AB2" tableType="queryTable" insertRow="1" totalsRowShown="0">
  <autoFilter ref="A1:AB2" xr:uid="{D27F4321-F50C-48D6-AAB2-E549CBFBC315}"/>
  <tableColumns count="28">
    <tableColumn id="1" xr3:uid="{67EE6923-91B6-44A8-83BC-E0C377B69964}" uniqueName="1" name="ExerciseLogID" queryTableFieldId="1"/>
    <tableColumn id="2" xr3:uid="{DEFD4D37-2ACB-4C98-9086-CDBAECEF5DB3}" uniqueName="2" name="SessionID" queryTableFieldId="2"/>
    <tableColumn id="3" xr3:uid="{78B3E38E-6549-496F-AAD1-BA0E50589246}" uniqueName="3" name="ExerciseOrder" queryTableFieldId="3"/>
    <tableColumn id="4" xr3:uid="{571FE975-7257-4414-A10F-7C9C045634C7}" uniqueName="4" name="ExerciseName" queryTableFieldId="4"/>
    <tableColumn id="5" xr3:uid="{B21D7837-F58F-48C7-B9D8-462AB9592547}" uniqueName="5" name="PrescribedExerciseName" queryTableFieldId="5"/>
    <tableColumn id="6" xr3:uid="{A26FB972-FFA0-4FC6-8DCD-D76C4EC4B247}" uniqueName="6" name="Category" queryTableFieldId="6"/>
    <tableColumn id="7" xr3:uid="{AF4CD5C8-B807-4844-A586-BC634ED9C6C4}" uniqueName="7" name="Equipment" queryTableFieldId="7"/>
    <tableColumn id="8" xr3:uid="{BD008C01-6809-44E1-AACA-9622D32F0DD5}" uniqueName="8" name="SetNumber" queryTableFieldId="8"/>
    <tableColumn id="9" xr3:uid="{862560D6-2BE4-4694-835C-DCA23128CB5A}" uniqueName="9" name="WeightLbs" queryTableFieldId="9"/>
    <tableColumn id="10" xr3:uid="{2E27522F-6E91-4CAD-B007-5F0E4834D362}" uniqueName="10" name="WeightPerHandLbs" queryTableFieldId="10"/>
    <tableColumn id="11" xr3:uid="{5076FEDA-2D30-4E61-B798-552461F0E8C6}" uniqueName="11" name="Reps" queryTableFieldId="11"/>
    <tableColumn id="12" xr3:uid="{E9D157F5-7CA4-4047-B587-701B548848FC}" uniqueName="12" name="DurationSeconds" queryTableFieldId="12"/>
    <tableColumn id="13" xr3:uid="{2385F0E8-14B2-4F56-A741-CA8F75418037}" uniqueName="13" name="DistanceValue" queryTableFieldId="13"/>
    <tableColumn id="14" xr3:uid="{BDBEFF27-ACE9-466B-9DF5-4E3A7F76589D}" uniqueName="14" name="DistanceUnit" queryTableFieldId="14"/>
    <tableColumn id="15" xr3:uid="{9A9A0B6F-AD05-4F09-B5BC-2BBFBE54F6FA}" uniqueName="15" name="TempoEccentric" queryTableFieldId="15"/>
    <tableColumn id="16" xr3:uid="{8B5DE4F9-4B48-4641-B052-A1A26A7DC4D3}" uniqueName="16" name="TempoPause" queryTableFieldId="16"/>
    <tableColumn id="17" xr3:uid="{D79714D3-8F8B-4D69-9084-5EA06B78F9F6}" uniqueName="17" name="TempoConcentric" queryTableFieldId="17"/>
    <tableColumn id="18" xr3:uid="{7ED5AF4B-D5B1-43D9-9577-6AF3B6134513}" uniqueName="18" name="TempoRaw" queryTableFieldId="18"/>
    <tableColumn id="19" xr3:uid="{B82A4EC0-94E8-4118-9ED2-1F626EEE3B69}" uniqueName="19" name="RIR" queryTableFieldId="19"/>
    <tableColumn id="20" xr3:uid="{0C47EFC4-33B7-4CEA-B740-555AFDC43252}" uniqueName="20" name="SupersetGroupID" queryTableFieldId="20"/>
    <tableColumn id="21" xr3:uid="{E4C28444-D14E-4C92-ABEE-25A49C3513FB}" uniqueName="21" name="GeneralNotes" queryTableFieldId="21"/>
    <tableColumn id="22" xr3:uid="{49F466C3-EF83-48FC-9C3F-6B6EEBFC093C}" uniqueName="22" name="PhaseID" queryTableFieldId="22"/>
    <tableColumn id="23" xr3:uid="{07725D0A-956D-4B07-83FF-080315761AE5}" uniqueName="23" name="ExerciseDateTime" queryTableFieldId="23"/>
    <tableColumn id="24" xr3:uid="{2FAE356D-33DB-417F-8021-5EC7B129FD93}" uniqueName="24" name="CompletedAsPlanned" queryTableFieldId="24"/>
    <tableColumn id="25" xr3:uid="{7339F0FA-BB2D-4FAD-B963-26ABCD434545}" uniqueName="25" name="IsSubstitution" queryTableFieldId="25"/>
    <tableColumn id="26" xr3:uid="{80515BFD-9D8C-4D13-A750-8B5794EDA48F}" uniqueName="26" name="ShoulderStatusTag" queryTableFieldId="26"/>
    <tableColumn id="27" xr3:uid="{20700568-3210-49E5-89C0-E9680FF33AAC}" uniqueName="27" name="GripStatusTag" queryTableFieldId="27"/>
    <tableColumn id="28" xr3:uid="{95730B14-6417-4673-AE96-4F20A34ED1D5}" uniqueName="28" name="SourceSystem" queryTableField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7D403D9-F8F4-442C-951A-A464EC0A95BF}" name="tbl_All_Exercises_v2" displayName="tbl_All_Exercises_v2" ref="A1:AD3724" tableType="queryTable" totalsRowShown="0">
  <autoFilter ref="A1:AD3724" xr:uid="{B7D403D9-F8F4-442C-951A-A464EC0A95BF}"/>
  <tableColumns count="30">
    <tableColumn id="1" xr3:uid="{5443B117-57B5-47F8-856A-5BFCF1583B9E}" uniqueName="1" name="ExerciseRowID" queryTableFieldId="1"/>
    <tableColumn id="2" xr3:uid="{0553EEA7-2DBE-47E0-A4F6-07BA2DCC5E5D}" uniqueName="2" name="SessionKey" queryTableFieldId="2" dataDxfId="30"/>
    <tableColumn id="3" xr3:uid="{8754E6AF-824D-4CF6-ABC3-BEEB24931209}" uniqueName="3" name="WorkoutName" queryTableFieldId="3" dataDxfId="29"/>
    <tableColumn id="4" xr3:uid="{0413282F-E302-4027-A519-61C8A7C37A32}" uniqueName="4" name="SessionDate" queryTableFieldId="4" dataDxfId="28"/>
    <tableColumn id="5" xr3:uid="{1400EC4D-AB85-444C-A0C3-9DED066CFDD4}" uniqueName="5" name="ExerciseName" queryTableFieldId="5"/>
    <tableColumn id="6" xr3:uid="{001B382F-B2E3-45C8-9D6F-C5BF117A8C28}" uniqueName="6" name="Category" queryTableFieldId="6" dataDxfId="27"/>
    <tableColumn id="7" xr3:uid="{3C4546F2-AB7E-4707-82CE-D9FEBA7666CF}" uniqueName="7" name="Equipment" queryTableFieldId="7" dataDxfId="26"/>
    <tableColumn id="8" xr3:uid="{3F695D97-AAAE-41EB-A7FF-AC7980827697}" uniqueName="8" name="ExerciseDateTime" queryTableFieldId="8"/>
    <tableColumn id="9" xr3:uid="{4F3C4788-AFF4-451F-8E2F-A876CBE9F556}" uniqueName="9" name="RepetitionsOrDuration" queryTableFieldId="9" dataDxfId="25"/>
    <tableColumn id="10" xr3:uid="{C92937F5-9923-43C4-B04D-BDF7E18E2D40}" uniqueName="10" name="WeightOrDistance" queryTableFieldId="10" dataDxfId="24"/>
    <tableColumn id="11" xr3:uid="{B7EFE2F0-CE58-4751-9EFE-35B29AF30E84}" uniqueName="11" name="Use_Metric" queryTableFieldId="11"/>
    <tableColumn id="12" xr3:uid="{C582CA74-82C4-4EAF-87C2-3C846CCD6DA5}" uniqueName="12" name="GeneralNotes" queryTableFieldId="12" dataDxfId="23"/>
    <tableColumn id="13" xr3:uid="{0F2CBB31-3636-4869-ADED-A6E17DD47C21}" uniqueName="13" name="SupersetGroup" queryTableFieldId="13" dataDxfId="22"/>
    <tableColumn id="14" xr3:uid="{ABF4B8DE-88C2-46A2-9D28-5F0272B378F4}" uniqueName="14" name="SourceFileName" queryTableFieldId="14" dataDxfId="21"/>
    <tableColumn id="15" xr3:uid="{38210F0B-6A82-4195-99A8-ECEA5032A638}" uniqueName="15" name="SourceFolderPath" queryTableFieldId="15" dataDxfId="20"/>
    <tableColumn id="16" xr3:uid="{EF7EF185-A05D-43EF-8C6F-7CC4E36C1AC9}" uniqueName="16" name="SourceSystem" queryTableFieldId="16" dataDxfId="19"/>
    <tableColumn id="17" xr3:uid="{241C570D-237C-4CF0-B77B-88E5CF0161E1}" uniqueName="17" name="ExerciseLogID" queryTableFieldId="17"/>
    <tableColumn id="18" xr3:uid="{92E91C7E-03F1-4E8E-B1A6-78834E9CA52A}" uniqueName="18" name="SessionID" queryTableFieldId="18"/>
    <tableColumn id="19" xr3:uid="{783BF0E0-FDD6-41C6-AD3D-6D10EFFC86E3}" uniqueName="19" name="SetNumber" queryTableFieldId="19"/>
    <tableColumn id="20" xr3:uid="{17CDC27C-0185-4ACB-8834-BFE17406E3EF}" uniqueName="20" name="WeightLbs" queryTableFieldId="20"/>
    <tableColumn id="21" xr3:uid="{77315026-A1CC-443A-A208-7191DDF8BB4A}" uniqueName="21" name="Reps" queryTableFieldId="21"/>
    <tableColumn id="22" xr3:uid="{18B7A2FA-C485-4BE0-9808-E2E56A0A1450}" uniqueName="22" name="DurationSeconds" queryTableFieldId="22"/>
    <tableColumn id="23" xr3:uid="{165C6D53-AB40-4DDD-BC82-12D8D069BEA2}" uniqueName="23" name="DistanceValue" queryTableFieldId="23"/>
    <tableColumn id="24" xr3:uid="{8197F361-FE5C-401B-8927-62AAB1DC110A}" uniqueName="24" name="DistanceUnit" queryTableFieldId="24" dataDxfId="18"/>
    <tableColumn id="25" xr3:uid="{EF3DCE1C-E6D1-4E53-8AEB-608EB3C643A1}" uniqueName="25" name="TempoEccentric" queryTableFieldId="25"/>
    <tableColumn id="26" xr3:uid="{B8F2659A-0CF5-43D9-88BF-ADF6EBF87E5B}" uniqueName="26" name="TempoPause" queryTableFieldId="26"/>
    <tableColumn id="27" xr3:uid="{EFAA3FA7-FAFA-468C-8927-20C0DD80A37F}" uniqueName="27" name="TempoConcentric" queryTableFieldId="27"/>
    <tableColumn id="28" xr3:uid="{52C516BA-BA74-42EB-9532-A9E7446CF380}" uniqueName="28" name="RIR" queryTableFieldId="28" dataDxfId="17"/>
    <tableColumn id="29" xr3:uid="{EBD2571F-9E73-4679-B342-CB9BFBBB1C20}" uniqueName="29" name="SupersetGroupID" queryTableFieldId="29" dataDxfId="16"/>
    <tableColumn id="30" xr3:uid="{83F86B15-E407-4F42-AC9D-03A0F0C5E54E}" uniqueName="30" name="PhaseID" queryTableFieldId="3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826C27F-5A9F-49C3-B52B-AB7A94A9C304}" name="tbl_Momentum_Staging_Exercises" displayName="tbl_Momentum_Staging_Exercises" ref="A1:P7" tableType="queryTable" totalsRowShown="0">
  <autoFilter ref="A1:P7" xr:uid="{A826C27F-5A9F-49C3-B52B-AB7A94A9C304}"/>
  <tableColumns count="16">
    <tableColumn id="1" xr3:uid="{140355ED-196A-4D76-A0B2-348C0AF28ECD}" uniqueName="1" name="ExerciseRowID" queryTableFieldId="1"/>
    <tableColumn id="2" xr3:uid="{860301A8-37FC-404D-9E70-EAD64286C712}" uniqueName="2" name="SessionKey" queryTableFieldId="2" dataDxfId="123"/>
    <tableColumn id="3" xr3:uid="{F8FD3D97-2900-4555-8BA1-B09D1DA5C096}" uniqueName="3" name="WorkoutName" queryTableFieldId="3" dataDxfId="122"/>
    <tableColumn id="4" xr3:uid="{CDFAB0D0-3EB9-4E4E-AB33-C3C2D97EB143}" uniqueName="4" name="SessionDate" queryTableFieldId="4" dataDxfId="77"/>
    <tableColumn id="5" xr3:uid="{F7256247-5525-4064-8532-A010D54DAA9F}" uniqueName="5" name="ExerciseName" queryTableFieldId="5" dataDxfId="121"/>
    <tableColumn id="6" xr3:uid="{13959245-C968-4456-9A35-D11478A4E99A}" uniqueName="6" name="Category" queryTableFieldId="6" dataDxfId="120"/>
    <tableColumn id="7" xr3:uid="{0EA9D846-0ECD-49D8-8168-BA2A9F89C4D2}" uniqueName="7" name="Equipment" queryTableFieldId="7" dataDxfId="119"/>
    <tableColumn id="8" xr3:uid="{523AB22F-B81C-474B-A1E1-B4B368A571B5}" uniqueName="8" name="ExerciseDateTime" queryTableFieldId="8" dataDxfId="118"/>
    <tableColumn id="9" xr3:uid="{BCE83795-B3A3-4963-B2D0-72B5F2F1E722}" uniqueName="9" name="RepetitionsOrDuration" queryTableFieldId="9" dataDxfId="117"/>
    <tableColumn id="10" xr3:uid="{46B68039-8BCE-4734-BEFB-15AAE2789C2B}" uniqueName="10" name="WeightOrDistance" queryTableFieldId="10" dataDxfId="116"/>
    <tableColumn id="11" xr3:uid="{BE8DB5E8-0172-4356-BF12-DFF6983AFFDC}" uniqueName="11" name="Use_Metric" queryTableFieldId="11"/>
    <tableColumn id="12" xr3:uid="{348BD813-866A-4088-AD65-0CB047AA2C3C}" uniqueName="12" name="GeneralNotes" queryTableFieldId="12" dataDxfId="115"/>
    <tableColumn id="13" xr3:uid="{DE0ACAF4-431E-4C5E-B139-321F5AD3D3ED}" uniqueName="13" name="SupersetGroup" queryTableFieldId="13" dataDxfId="114"/>
    <tableColumn id="14" xr3:uid="{E9829423-24F1-4C1E-9F9C-4FB6757E6F90}" uniqueName="14" name="SourceFileName" queryTableFieldId="14" dataDxfId="113"/>
    <tableColumn id="15" xr3:uid="{3B2B8216-17BE-4237-B5B4-80E5A3E4EDEB}" uniqueName="15" name="SourceFolderPath" queryTableFieldId="15" dataDxfId="112"/>
    <tableColumn id="16" xr3:uid="{16AB4608-C81E-48B5-ACF0-7765C683CF07}" uniqueName="16" name="SourceSystem" queryTableFieldId="16" dataDxfId="11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19A590B-CFC5-45EC-B0F9-9F855E623C2E}" name="tbl_All_Sessions_v2" displayName="tbl_All_Sessions_v2" ref="A1:P156" tableType="queryTable" totalsRowShown="0">
  <autoFilter ref="A1:P156" xr:uid="{919A590B-CFC5-45EC-B0F9-9F855E623C2E}"/>
  <tableColumns count="16">
    <tableColumn id="1" xr3:uid="{B767E3BE-B13E-4E46-B633-FD9E3EC533D2}" uniqueName="1" name="SessionKey" queryTableFieldId="1" dataDxfId="60"/>
    <tableColumn id="2" xr3:uid="{94893BCA-678F-4FB4-828E-22FB5662354D}" uniqueName="2" name="SessionDate" queryTableFieldId="2"/>
    <tableColumn id="3" xr3:uid="{0DB0501B-7D03-4D4D-B607-CD2402E4B75B}" uniqueName="3" name="WorkoutName" queryTableFieldId="3" dataDxfId="59"/>
    <tableColumn id="4" xr3:uid="{5654EB8E-8A10-458A-A616-8C18435F2C1B}" uniqueName="4" name="SessionStartTime" queryTableFieldId="4" dataDxfId="58"/>
    <tableColumn id="5" xr3:uid="{59F0A840-23CB-48F4-A4B0-B87AD92D32F2}" uniqueName="5" name="SessionEndTime" queryTableFieldId="5" dataDxfId="57"/>
    <tableColumn id="6" xr3:uid="{F626FE31-58AD-41E7-9287-E1AC898C104B}" uniqueName="6" name="ExerciseCount" queryTableFieldId="6"/>
    <tableColumn id="7" xr3:uid="{069765FA-AAFA-4AAD-B2E3-B992CD5FB03F}" uniqueName="7" name="GeneralNotes" queryTableFieldId="7" dataDxfId="56"/>
    <tableColumn id="8" xr3:uid="{60B164D8-749E-44B1-AF56-2FA0869E74EB}" uniqueName="8" name="SourceSystem" queryTableFieldId="8" dataDxfId="55"/>
    <tableColumn id="9" xr3:uid="{45D667E0-8947-41FC-8E35-4EAC92368AD4}" uniqueName="9" name="SessionID" queryTableFieldId="9" dataDxfId="54"/>
    <tableColumn id="10" xr3:uid="{B7D07C75-9547-42AB-B6D8-2A7AA4AA54FA}" uniqueName="10" name="PhaseID" queryTableFieldId="10"/>
    <tableColumn id="11" xr3:uid="{B67D26F0-5716-44CF-BCD7-2107E52F2D68}" uniqueName="11" name="PhaseWeek" queryTableFieldId="11"/>
    <tableColumn id="12" xr3:uid="{E869A7BB-68EF-47E0-B2A6-66FB87898CAA}" uniqueName="12" name="ProgramDay" queryTableFieldId="12"/>
    <tableColumn id="13" xr3:uid="{EA08EF10-2769-403A-8CAB-BB995E8F5936}" uniqueName="13" name="DurationMinutes" queryTableFieldId="13"/>
    <tableColumn id="14" xr3:uid="{66D5FD0E-AD7D-4272-B3A7-A7A22ACC755B}" uniqueName="14" name="GymLocation" queryTableFieldId="14" dataDxfId="53"/>
    <tableColumn id="15" xr3:uid="{705FDA24-DD88-4A3C-8F53-CEB13A683965}" uniqueName="15" name="BodyweightLbs" queryTableFieldId="15"/>
    <tableColumn id="16" xr3:uid="{2D4EE568-69D6-481D-929E-B10EC5DCEE4C}" uniqueName="16" name="RPE_Overall" queryTableFieldId="1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80D472A-9264-44A5-A6C7-A138DA5CD1F7}" name="tbl_Momentum_Staging_Sessions" displayName="tbl_Momentum_Staging_Sessions" ref="A1:H2" tableType="queryTable" totalsRowShown="0">
  <autoFilter ref="A1:H2" xr:uid="{F80D472A-9264-44A5-A6C7-A138DA5CD1F7}"/>
  <tableColumns count="8">
    <tableColumn id="1" xr3:uid="{1872A971-A513-4CFD-8B1D-A49677703E36}" uniqueName="1" name="SessionKey" queryTableFieldId="1" dataDxfId="110"/>
    <tableColumn id="2" xr3:uid="{4531284C-2BD5-49E1-B616-1F320B56986E}" uniqueName="2" name="SessionDate" queryTableFieldId="2" dataDxfId="76"/>
    <tableColumn id="3" xr3:uid="{9F98AF5E-95DB-4F9F-8069-92CA593EFA7E}" uniqueName="3" name="WorkoutName" queryTableFieldId="3" dataDxfId="109"/>
    <tableColumn id="4" xr3:uid="{192878FF-E77C-4B14-8944-FFF11774DACF}" uniqueName="4" name="SessionStartTime" queryTableFieldId="4" dataDxfId="108"/>
    <tableColumn id="5" xr3:uid="{B6E90DAA-FD5E-49C6-8902-E00319183D15}" uniqueName="5" name="SessionEndTime" queryTableFieldId="5" dataDxfId="107"/>
    <tableColumn id="6" xr3:uid="{84C9292B-F5EA-433B-B189-5FBABEFA3BCF}" uniqueName="6" name="ExerciseCount" queryTableFieldId="6"/>
    <tableColumn id="7" xr3:uid="{71E1528B-F92C-44A1-B41D-E951CD3B3DA2}" uniqueName="7" name="GeneralNotes" queryTableFieldId="7" dataDxfId="106"/>
    <tableColumn id="8" xr3:uid="{FD8A60DC-DD7E-4D95-89C2-0B26E636D700}" uniqueName="8" name="SourceSystem" queryTableFieldId="8" dataDxfId="10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DBB8AFE-E868-44C0-AF00-5655A06E6005}" name="Raw_Momentum_Staging_Import" displayName="Raw_Momentum_Staging_Import" ref="A1:O7" tableType="queryTable" totalsRowShown="0">
  <autoFilter ref="A1:O7" xr:uid="{0DBB8AFE-E868-44C0-AF00-5655A06E6005}"/>
  <tableColumns count="15">
    <tableColumn id="1" xr3:uid="{0458D41F-F2B9-4EEC-A741-FE7A987B86B7}" uniqueName="1" name="SourceFileName" queryTableFieldId="1" dataDxfId="104"/>
    <tableColumn id="2" xr3:uid="{F272324C-6B18-4C9A-9056-2E9A236FB5C6}" uniqueName="2" name="SourceFolderPath" queryTableFieldId="2" dataDxfId="103"/>
    <tableColumn id="3" xr3:uid="{6134409D-48FB-40B4-8BC6-1324E9ED7C4C}" uniqueName="3" name="Routine_Name" queryTableFieldId="3" dataDxfId="102"/>
    <tableColumn id="4" xr3:uid="{6FC105C8-A6AA-40F4-99BF-59962B9F35D4}" uniqueName="4" name="Activity_Date" queryTableFieldId="4" dataDxfId="80"/>
    <tableColumn id="5" xr3:uid="{68448EF5-DE31-4C8B-AD62-FE640E7E48B8}" uniqueName="5" name="Exercise_Name" queryTableFieldId="5" dataDxfId="101"/>
    <tableColumn id="6" xr3:uid="{AF3A3E48-5EE2-41BF-AD08-2EDB174D9758}" uniqueName="6" name="Exercise_Muscle_Groups" queryTableFieldId="6" dataDxfId="100"/>
    <tableColumn id="7" xr3:uid="{9D2E5002-717A-41DB-8CD2-0B68D4C2A499}" uniqueName="7" name="Exercise_Equipment" queryTableFieldId="7" dataDxfId="99"/>
    <tableColumn id="8" xr3:uid="{B2FD925E-CD49-452E-8FF7-840470C5B4D0}" uniqueName="8" name="Exercise_Date_Time" queryTableFieldId="8" dataDxfId="98"/>
    <tableColumn id="9" xr3:uid="{686E9DF3-F8D0-4F7D-B90F-BCDE4C159A25}" uniqueName="9" name="Repetitions_Or_Duration" queryTableFieldId="9" dataDxfId="97"/>
    <tableColumn id="10" xr3:uid="{18E7CFFB-385F-444E-8EAD-0C4F2C893C08}" uniqueName="10" name="Weight_Or_Distance" queryTableFieldId="10" dataDxfId="96"/>
    <tableColumn id="11" xr3:uid="{44CDE704-E2B8-416E-8BE0-B73BCC95BE65}" uniqueName="11" name="Use_Metric" queryTableFieldId="11"/>
    <tableColumn id="12" xr3:uid="{895E26E1-E9B8-4DEE-92F6-63225F163ADF}" uniqueName="12" name="Note" queryTableFieldId="12" dataDxfId="95"/>
    <tableColumn id="13" xr3:uid="{D7D37DA6-2C22-47D2-97B5-5FA4C38F9E72}" uniqueName="13" name="Superset" queryTableFieldId="13" dataDxfId="94"/>
    <tableColumn id="14" xr3:uid="{7C1B5183-A1A3-472B-B9BE-8F34DB9FBF40}" uniqueName="14" name="SessionKey" queryTableFieldId="14" dataDxfId="93"/>
    <tableColumn id="15" xr3:uid="{922111C1-F32F-4D53-B931-A08D2CCD2B77}" uniqueName="15" name="ExerciseRowID" queryTableFieldId="1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2863E72-9E7F-408E-B5A3-239E3957C6C3}" name="tbl_All_Exercises" displayName="tbl_All_Exercises" ref="A1:AB3718" tableType="queryTable" totalsRowShown="0">
  <autoFilter ref="A1:AB3718" xr:uid="{C2863E72-9E7F-408E-B5A3-239E3957C6C3}"/>
  <tableColumns count="28">
    <tableColumn id="1" xr3:uid="{01BB50DB-BF99-4AD1-9E79-2BF083356B6D}" uniqueName="1" name="ExerciseLogID" queryTableFieldId="1"/>
    <tableColumn id="2" xr3:uid="{85FFB83F-B9BE-4EF6-96B9-066D1DC608E5}" uniqueName="2" name="SessionID" queryTableFieldId="2"/>
    <tableColumn id="3" xr3:uid="{EFC27209-887A-4614-9CF4-033A395E25C2}" uniqueName="3" name="ExerciseName" queryTableFieldId="3"/>
    <tableColumn id="4" xr3:uid="{81094E7D-171F-45EF-9A54-BA1A7D96B65D}" uniqueName="4" name="SetNumber" queryTableFieldId="4"/>
    <tableColumn id="5" xr3:uid="{97723F93-09F5-4623-BB34-160B4216334D}" uniqueName="5" name="WeightLbs" queryTableFieldId="5"/>
    <tableColumn id="6" xr3:uid="{97611741-AE92-41F8-B122-F7931262B644}" uniqueName="6" name="Reps" queryTableFieldId="6"/>
    <tableColumn id="7" xr3:uid="{3CE18F52-901B-46F7-AF2B-C715838CD0CC}" uniqueName="7" name="DurationSeconds" queryTableFieldId="7"/>
    <tableColumn id="8" xr3:uid="{E3E8599B-06B8-4EEB-A515-411BB5A0F2BF}" uniqueName="8" name="DistanceValue" queryTableFieldId="8"/>
    <tableColumn id="9" xr3:uid="{DF7B00F4-8080-4CEE-9E14-D5B2BC112184}" uniqueName="9" name="DistanceUnit" queryTableFieldId="9" dataDxfId="15"/>
    <tableColumn id="10" xr3:uid="{5DE0293B-183B-41BF-9DE6-435B1964E061}" uniqueName="10" name="TempoEccentric" queryTableFieldId="10"/>
    <tableColumn id="11" xr3:uid="{04BCC6F8-DAD2-4DAA-9409-B87350C82D9C}" uniqueName="11" name="TempoPause" queryTableFieldId="11"/>
    <tableColumn id="12" xr3:uid="{8D6DCB34-4CAB-4A3E-86AF-711B17677B37}" uniqueName="12" name="TempoConcentric" queryTableFieldId="12"/>
    <tableColumn id="13" xr3:uid="{A16F1809-B4F1-48A3-BD10-6557DCECF07B}" uniqueName="13" name="RIR" queryTableFieldId="13" dataDxfId="14"/>
    <tableColumn id="14" xr3:uid="{67F7638D-501C-4CAB-B2BA-E031E0A58F1A}" uniqueName="14" name="SupersetGroupID" queryTableFieldId="14" dataDxfId="13"/>
    <tableColumn id="15" xr3:uid="{21A6A9C7-5597-4CE8-A0A5-E08AFA2949D1}" uniqueName="15" name="GeneralNotes" queryTableFieldId="15" dataDxfId="12"/>
    <tableColumn id="16" xr3:uid="{99D3D9CE-C09A-4D40-9822-68124B370D23}" uniqueName="16" name="PhaseID" queryTableFieldId="16"/>
    <tableColumn id="17" xr3:uid="{6627E311-F51D-4F56-BAA3-C3ED6D609778}" uniqueName="17" name="ExerciseDateTime" queryTableFieldId="17"/>
    <tableColumn id="18" xr3:uid="{4FA40052-69BB-421C-91C8-A3069D659B65}" uniqueName="18" name="ExerciseOrder" queryTableFieldId="18"/>
    <tableColumn id="19" xr3:uid="{5D17C868-142F-40DC-9867-08F3A5650D59}" uniqueName="19" name="PrescribedExerciseName" queryTableFieldId="19" dataDxfId="11"/>
    <tableColumn id="20" xr3:uid="{B7EC5C58-4657-4C0F-A56C-91C34C6111DB}" uniqueName="20" name="Category" queryTableFieldId="20" dataDxfId="10"/>
    <tableColumn id="21" xr3:uid="{46C0DC07-BE9D-4E6A-ABA4-77C4185ED863}" uniqueName="21" name="Equipment" queryTableFieldId="21" dataDxfId="9"/>
    <tableColumn id="22" xr3:uid="{F4ABB23F-92B6-46AF-8A3C-F1015BEDDA15}" uniqueName="22" name="WeightPerHandLbs" queryTableFieldId="22"/>
    <tableColumn id="23" xr3:uid="{E9CE9665-DC1F-4E15-B27B-655EFC140611}" uniqueName="23" name="TempoRaw" queryTableFieldId="23" dataDxfId="8"/>
    <tableColumn id="24" xr3:uid="{B613E725-7CE4-4BBC-AB96-8EC32F118A7E}" uniqueName="24" name="CompletedAsPlanned" queryTableFieldId="24"/>
    <tableColumn id="25" xr3:uid="{E5F5878B-64C6-4717-B71F-FCCA45494900}" uniqueName="25" name="IsSubstitution" queryTableFieldId="25"/>
    <tableColumn id="26" xr3:uid="{C9C10C54-14B7-4EB8-973F-56D52C864B40}" uniqueName="26" name="ShoulderStatusTag" queryTableFieldId="26" dataDxfId="7"/>
    <tableColumn id="27" xr3:uid="{22E03450-5814-4094-9BD2-59102FA5FA98}" uniqueName="27" name="GripStatusTag" queryTableFieldId="27" dataDxfId="6"/>
    <tableColumn id="28" xr3:uid="{7410AD4D-E84E-45D2-9081-70086AD4A766}" uniqueName="28" name="SourceSystem" queryTableFieldId="28" dataDxfId="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66650533-C0D3-4BCD-87EC-C9801F2145B8}" name="tbl_All_Sessions" displayName="tbl_All_Sessions" ref="A1:S155" tableType="queryTable" totalsRowShown="0">
  <autoFilter ref="A1:S155" xr:uid="{66650533-C0D3-4BCD-87EC-C9801F2145B8}"/>
  <tableColumns count="19">
    <tableColumn id="1" xr3:uid="{22C0BFB0-7B36-461D-93FE-B1BD335C3186}" uniqueName="1" name="SessionID" queryTableFieldId="1" dataDxfId="52"/>
    <tableColumn id="2" xr3:uid="{CFAF3994-DA00-4120-95E8-2592E14668FF}" uniqueName="2" name="SessionDate" queryTableFieldId="2"/>
    <tableColumn id="3" xr3:uid="{D65986D8-21DE-4D0B-A3E1-DBC1B5C39FC1}" uniqueName="3" name="PhaseID" queryTableFieldId="3"/>
    <tableColumn id="4" xr3:uid="{A2AC69A5-008D-4BC4-BB0C-99EB035D0A64}" uniqueName="4" name="PhaseWeek" queryTableFieldId="4"/>
    <tableColumn id="5" xr3:uid="{128D9666-7185-4D28-AAFD-09D7F626395E}" uniqueName="5" name="ProgramDay" queryTableFieldId="5"/>
    <tableColumn id="6" xr3:uid="{C93884C4-379B-44E1-81A7-DDC4D973FC80}" uniqueName="6" name="WorkoutName" queryTableFieldId="6" dataDxfId="51"/>
    <tableColumn id="7" xr3:uid="{6639ED5B-7696-465B-A70F-C92F3C4EC481}" uniqueName="7" name="SessionStartTime" queryTableFieldId="7" dataDxfId="50"/>
    <tableColumn id="8" xr3:uid="{C6623280-1AAF-42FA-B393-DBB5594B2298}" uniqueName="8" name="SessionEndTime" queryTableFieldId="8" dataDxfId="49"/>
    <tableColumn id="9" xr3:uid="{0AE3AC3A-06CF-4B19-9E64-43CE618B3A12}" uniqueName="9" name="DurationMinutes" queryTableFieldId="9"/>
    <tableColumn id="10" xr3:uid="{89835DF9-A1D9-452C-9F65-624F5DC1B649}" uniqueName="10" name="GymLocation" queryTableFieldId="10" dataDxfId="48"/>
    <tableColumn id="11" xr3:uid="{4B7E772F-277E-47D0-BE11-4CA0038AEBAC}" uniqueName="11" name="BodyweightLbs" queryTableFieldId="11"/>
    <tableColumn id="12" xr3:uid="{4B633BC1-3CF3-4D12-A5E6-1B18774F9B07}" uniqueName="12" name="GeneralNotes" queryTableFieldId="12" dataDxfId="47"/>
    <tableColumn id="13" xr3:uid="{371472C9-41ED-4FF1-9733-DF67FF61EFAC}" uniqueName="13" name="RPE_Overall" queryTableFieldId="13"/>
    <tableColumn id="14" xr3:uid="{113E37E5-C87E-4E69-BFD3-81D44DA8A331}" uniqueName="14" name="ExerciseCount" queryTableFieldId="14"/>
    <tableColumn id="15" xr3:uid="{53C36FE0-7937-4BF3-AE34-2FB76DEE527D}" uniqueName="15" name="PreSessionEnergy" queryTableFieldId="15" dataDxfId="46"/>
    <tableColumn id="16" xr3:uid="{36CEA0D7-7217-430A-A9CC-04C9166519F4}" uniqueName="16" name="PreSessionShoulderStatus" queryTableFieldId="16" dataDxfId="45"/>
    <tableColumn id="17" xr3:uid="{52D3B62A-7474-46AA-974F-C688C0A75407}" uniqueName="17" name="PreSessionGripStatus" queryTableFieldId="17" dataDxfId="44"/>
    <tableColumn id="18" xr3:uid="{524CA704-BFC3-4BD4-8A13-211562C39C61}" uniqueName="18" name="CoachQuestions" queryTableFieldId="18" dataDxfId="43"/>
    <tableColumn id="19" xr3:uid="{8A04448C-455F-4491-87BC-5F266E852303}" uniqueName="19" name="SourceSystem" queryTableFieldId="19" dataDxfId="4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43F9D12-491B-4C6E-AA26-B07FF380B7A4}" name="Raw_Momentum_Import_" displayName="Raw_Momentum_Import_" ref="A1:BI2" tableType="queryTable" insertRow="1" totalsRowShown="0">
  <autoFilter ref="A1:BI2" xr:uid="{E43F9D12-491B-4C6E-AA26-B07FF380B7A4}"/>
  <tableColumns count="61">
    <tableColumn id="1" xr3:uid="{DFA634D6-70B8-46C2-9C77-139544A3A336}" uniqueName="1" name="SourceFileName" queryTableFieldId="1"/>
    <tableColumn id="2" xr3:uid="{DAF705F1-51C9-4653-A286-E0B3EAF8E33B}" uniqueName="2" name="SourceFolderPath" queryTableFieldId="2"/>
    <tableColumn id="3" xr3:uid="{DA03E37B-C9FA-4324-92D7-35CB1BC63F82}" uniqueName="3" name="SessionID" queryTableFieldId="3"/>
    <tableColumn id="4" xr3:uid="{273613CB-676F-4709-92F8-1D41D69EFFAD}" uniqueName="4" name="SessionDate" queryTableFieldId="4" dataDxfId="79"/>
    <tableColumn id="5" xr3:uid="{C8804D03-9953-47F3-AB34-E4C41856D06B}" uniqueName="5" name="PhaseID" queryTableFieldId="5"/>
    <tableColumn id="6" xr3:uid="{48EB548A-13A4-4A62-A653-13A107A356F7}" uniqueName="6" name="PhaseWeek" queryTableFieldId="6"/>
    <tableColumn id="7" xr3:uid="{FB4D1E5B-1FEF-4BF0-88FB-D6E39803A795}" uniqueName="7" name="ProgramDay" queryTableFieldId="7"/>
    <tableColumn id="8" xr3:uid="{EBD25050-5E4B-4A24-9E1A-6F385ACCDCF8}" uniqueName="8" name="WorkoutName" queryTableFieldId="8"/>
    <tableColumn id="9" xr3:uid="{EB5CD528-25D2-4497-9625-D211573FAAD9}" uniqueName="9" name="WorkoutFocus" queryTableFieldId="9"/>
    <tableColumn id="10" xr3:uid="{BF3754D1-147F-4D64-9DA2-EA0B31A0DB25}" uniqueName="10" name="PrescribedWorkoutID" queryTableFieldId="10"/>
    <tableColumn id="11" xr3:uid="{FEE6AD3F-FE4F-4AB7-A669-81A065360078}" uniqueName="11" name="GymLocation" queryTableFieldId="11"/>
    <tableColumn id="12" xr3:uid="{0683F465-10ED-4B27-935A-2CA5208C8FB4}" uniqueName="12" name="SessionStartTime" queryTableFieldId="12"/>
    <tableColumn id="13" xr3:uid="{4F59F2BE-2FC8-474C-A85D-4F4D5A150C44}" uniqueName="13" name="SessionEndTime" queryTableFieldId="13"/>
    <tableColumn id="14" xr3:uid="{997CA402-26D3-46C0-984A-BD1B22B9DF1D}" uniqueName="14" name="DurationMinutes" queryTableFieldId="14"/>
    <tableColumn id="15" xr3:uid="{6F8DF21C-DB8C-4E27-9667-C7D84F15031A}" uniqueName="15" name="BodyweightLbs" queryTableFieldId="15"/>
    <tableColumn id="16" xr3:uid="{EAAA9939-5DE1-47B9-B42A-54206EA14F2B}" uniqueName="16" name="PreSessionEnergy" queryTableFieldId="16"/>
    <tableColumn id="17" xr3:uid="{4CA17081-F0F4-4BB5-9CF7-B839DB8E03F8}" uniqueName="17" name="PreSessionShoulderStatus" queryTableFieldId="17"/>
    <tableColumn id="18" xr3:uid="{A9480A00-9797-4115-9332-B0FFDB8F5C90}" uniqueName="18" name="PreSessionGripStatus" queryTableFieldId="18"/>
    <tableColumn id="19" xr3:uid="{FF7AC5F2-7B33-4423-9BBD-8AD468E7D489}" uniqueName="19" name="SessionGeneralNotes" queryTableFieldId="19"/>
    <tableColumn id="20" xr3:uid="{3D38FCEE-FB50-49E5-93AD-05CEB3711ADF}" uniqueName="20" name="CoachQuestions" queryTableFieldId="20"/>
    <tableColumn id="21" xr3:uid="{CEE1FD35-62F1-48FE-8531-A8A9C595C8F8}" uniqueName="21" name="ExerciseLogID" queryTableFieldId="21"/>
    <tableColumn id="22" xr3:uid="{AAC20DD0-638D-42D4-B46E-F7F10F405925}" uniqueName="22" name="ExerciseOrder" queryTableFieldId="22"/>
    <tableColumn id="23" xr3:uid="{56925FC8-FD8D-41C9-B472-C7A7F44944CA}" uniqueName="23" name="ExerciseName" queryTableFieldId="23"/>
    <tableColumn id="24" xr3:uid="{B175A2C5-7CC1-4062-BF7C-DBB338497E5A}" uniqueName="24" name="PrescribedExerciseName" queryTableFieldId="24"/>
    <tableColumn id="25" xr3:uid="{514FEEE7-49CC-4169-BD62-A645D70C7B0A}" uniqueName="25" name="ExerciseAliasUsed" queryTableFieldId="25"/>
    <tableColumn id="26" xr3:uid="{B975E428-7B30-4D9E-9602-CACE14D9565E}" uniqueName="26" name="Category" queryTableFieldId="26"/>
    <tableColumn id="27" xr3:uid="{3655A4AB-8707-45EF-AA82-76B0457D815D}" uniqueName="27" name="Equipment" queryTableFieldId="27"/>
    <tableColumn id="28" xr3:uid="{4A79572E-047D-4A80-B83C-D2E939492EC6}" uniqueName="28" name="SetNumber" queryTableFieldId="28"/>
    <tableColumn id="29" xr3:uid="{815F5186-2E7F-452C-92DB-7DFB44FAB8B2}" uniqueName="29" name="IsWarmup" queryTableFieldId="29"/>
    <tableColumn id="30" xr3:uid="{3DD76249-57E5-4F4A-8068-8582961CE523}" uniqueName="30" name="IsWorkingSet" queryTableFieldId="30"/>
    <tableColumn id="31" xr3:uid="{2C2B532E-F728-4919-AE03-8A02855EBCC7}" uniqueName="31" name="IsBackoffSet" queryTableFieldId="31"/>
    <tableColumn id="32" xr3:uid="{A41A5A3D-925B-44F2-BEA5-E3C3ECF3C477}" uniqueName="32" name="IsAMRAP" queryTableFieldId="32"/>
    <tableColumn id="33" xr3:uid="{F23517E0-1B76-42EF-A47E-8F9C77B9BCDE}" uniqueName="33" name="IsRestPause" queryTableFieldId="33"/>
    <tableColumn id="34" xr3:uid="{6D561C99-2357-4E60-9F58-511914982B91}" uniqueName="34" name="IsTimed" queryTableFieldId="34"/>
    <tableColumn id="35" xr3:uid="{D1D8A778-A0E8-46C0-99FB-B12E03048759}" uniqueName="35" name="WeightLbs" queryTableFieldId="35"/>
    <tableColumn id="36" xr3:uid="{61DCEE5A-5F13-4520-AC44-A52B16C2EB95}" uniqueName="36" name="WeightPerHandLbs" queryTableFieldId="36"/>
    <tableColumn id="37" xr3:uid="{ADDEB38C-60D5-4D76-9346-1EECB6EC4B33}" uniqueName="37" name="Reps" queryTableFieldId="37"/>
    <tableColumn id="38" xr3:uid="{4B23A8F5-BC39-4618-93CE-919E7A755056}" uniqueName="38" name="DurationSeconds" queryTableFieldId="38"/>
    <tableColumn id="39" xr3:uid="{706374EA-9872-4F03-8CFA-D9A2BDDE8E09}" uniqueName="39" name="DistanceValue" queryTableFieldId="39"/>
    <tableColumn id="40" xr3:uid="{0112CBB6-E9A8-4C63-9091-08037B333E64}" uniqueName="40" name="DistanceUnit" queryTableFieldId="40"/>
    <tableColumn id="41" xr3:uid="{CF0E85C3-9596-40C0-B455-34112B96994D}" uniqueName="41" name="TempoEccentric" queryTableFieldId="41"/>
    <tableColumn id="42" xr3:uid="{149235D8-2805-446E-9782-C574C152EC9E}" uniqueName="42" name="TempoPause" queryTableFieldId="42"/>
    <tableColumn id="43" xr3:uid="{4F55B4ED-23E4-4973-A157-76F81E2C5F6C}" uniqueName="43" name="TempoConcentric" queryTableFieldId="43"/>
    <tableColumn id="44" xr3:uid="{F270929D-4FDE-440B-8C10-326117309022}" uniqueName="44" name="TempoRaw" queryTableFieldId="44"/>
    <tableColumn id="45" xr3:uid="{FD07B95C-D6FA-4D22-A28C-6D31D6B821C3}" uniqueName="45" name="RIR" queryTableFieldId="45"/>
    <tableColumn id="46" xr3:uid="{C31564F3-A7BE-4C43-A981-89D0BA11E5D0}" uniqueName="46" name="TechnicalCheckpoint" queryTableFieldId="46"/>
    <tableColumn id="47" xr3:uid="{CBF45CC0-8015-4CED-91E5-3A512CF0E9F3}" uniqueName="47" name="JointPerformanceNote" queryTableFieldId="47"/>
    <tableColumn id="48" xr3:uid="{6CD3F95B-95F3-42FC-B7E4-FE98DA5C4C77}" uniqueName="48" name="ExerciseDateTime" queryTableFieldId="48"/>
    <tableColumn id="49" xr3:uid="{ED7C4F02-B4E0-446F-91E6-14E432B84FCC}" uniqueName="49" name="SupersetGroupID" queryTableFieldId="49"/>
    <tableColumn id="50" xr3:uid="{73A9ABE2-EE43-4E05-9F73-FF99D318BFEF}" uniqueName="50" name="RestSecondsAfter" queryTableFieldId="50"/>
    <tableColumn id="51" xr3:uid="{C744868E-4944-4117-B5C6-D4F03B9B4DD0}" uniqueName="51" name="CompletedAsPlanned" queryTableFieldId="51"/>
    <tableColumn id="52" xr3:uid="{0B42DFA2-C914-4108-AEC5-37F8F92EDD2E}" uniqueName="52" name="IsSubstitution" queryTableFieldId="52"/>
    <tableColumn id="53" xr3:uid="{AA130CF5-0F94-4731-BD5E-3DD97D119481}" uniqueName="53" name="SubstitutionReason" queryTableFieldId="53"/>
    <tableColumn id="54" xr3:uid="{71167AA5-4916-4868-A286-F66D8DD86853}" uniqueName="54" name="PerceivedDifficulty" queryTableFieldId="54"/>
    <tableColumn id="55" xr3:uid="{A67AA415-1F73-492D-AD85-100892FE1618}" uniqueName="55" name="ShoulderStatusTag" queryTableFieldId="55"/>
    <tableColumn id="56" xr3:uid="{9E509067-881D-4296-AEE8-F21884E00511}" uniqueName="56" name="GripStatusTag" queryTableFieldId="56"/>
    <tableColumn id="57" xr3:uid="{D328CC97-DB77-4A9D-83C3-C920F96102CE}" uniqueName="57" name="SetTags" queryTableFieldId="57"/>
    <tableColumn id="58" xr3:uid="{386634CC-47C2-4C82-926D-AA720C6247E4}" uniqueName="58" name="SetGeneralNotes" queryTableFieldId="58"/>
    <tableColumn id="59" xr3:uid="{3EA8CCE4-C06D-4ACE-880D-DE0D1802BB6A}" uniqueName="59" name="ExportCreatedAt" queryTableFieldId="59"/>
    <tableColumn id="60" xr3:uid="{F2555BE8-64A4-4808-AA97-60630DE85899}" uniqueName="60" name="ExportSource" queryTableFieldId="60"/>
    <tableColumn id="61" xr3:uid="{B97AAA21-672A-4C57-8082-2DCC736A71AE}" uniqueName="61" name="ExportVersion" queryTableFieldId="61"/>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A451C30-F195-49D7-95BB-73CB3B34B649}" name="MD_Core" displayName="MD_Core" ref="A1:A3718" tableType="queryTable" totalsRowShown="0">
  <autoFilter ref="A1:A3718" xr:uid="{5A451C30-F195-49D7-95BB-73CB3B34B649}"/>
  <tableColumns count="1">
    <tableColumn id="1" xr3:uid="{4EE5427B-6087-4B80-BDBF-D513A819F6C2}" uniqueName="1" name="MarkdownRow" queryTableFieldId="1" dataDxfId="78"/>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6D2D166-6F87-47BF-A210-BBD64CAC69C1}" name="MD_Reference" displayName="MD_Reference" ref="A1:A284" tableType="queryTable" totalsRowShown="0">
  <autoFilter ref="A1:A284" xr:uid="{E6D2D166-6F87-47BF-A210-BBD64CAC69C1}"/>
  <tableColumns count="1">
    <tableColumn id="1" xr3:uid="{A2EEB8DA-9245-48E3-BF14-2824A9CD2D16}" uniqueName="1" name="MarkdownRow" queryTableFieldId="1"/>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2B6E9AD-0C3E-4F2C-88C9-EF558AE22B98}" name="MD_Analysis" displayName="MD_Analysis" ref="A1:A304" tableType="queryTable" totalsRowShown="0">
  <autoFilter ref="A1:A304" xr:uid="{C2B6E9AD-0C3E-4F2C-88C9-EF558AE22B98}"/>
  <tableColumns count="1">
    <tableColumn id="1" xr3:uid="{A4BF446F-19EE-4524-833C-791163C91F1E}" uniqueName="1" name="MarkdownRow" queryTableFieldId="1"/>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519DE2A-3625-4BAD-9CE0-F940C3C74C88}" name="tbl_Lookup_Exercises" displayName="tbl_Lookup_Exercises" ref="A1:G111" tableType="queryTable" totalsRowShown="0">
  <autoFilter ref="A1:G111" xr:uid="{E519DE2A-3625-4BAD-9CE0-F940C3C74C88}"/>
  <tableColumns count="7">
    <tableColumn id="1" xr3:uid="{D510F053-5666-4D33-9939-49E56C3E91DE}" uniqueName="1" name="ExerciseName" queryTableFieldId="1" dataDxfId="73"/>
    <tableColumn id="2" xr3:uid="{EE63626B-9B71-4806-A30D-5EC81DFA2CC3}" uniqueName="2" name="MuscleGroup" queryTableFieldId="2" dataDxfId="72"/>
    <tableColumn id="3" xr3:uid="{5F46C9DC-B61F-4BF6-A7F4-CD0A9A6F0CCE}" uniqueName="3" name="MovementPattern" queryTableFieldId="3" dataDxfId="71"/>
    <tableColumn id="4" xr3:uid="{4557FE42-D67B-4C1E-947A-10BFB19D0403}" uniqueName="4" name="Category" queryTableFieldId="4" dataDxfId="70"/>
    <tableColumn id="5" xr3:uid="{DB132C59-0B5B-43F7-8A75-ACE31B129B44}" uniqueName="5" name="EquipmentType" queryTableFieldId="5" dataDxfId="69"/>
    <tableColumn id="6" xr3:uid="{D290F57C-FF09-493E-8312-92BB31DA133A}" uniqueName="6" name="IsUnilateral" queryTableFieldId="6"/>
    <tableColumn id="7" xr3:uid="{77BE131D-8CA9-4420-B515-2047B1D6E05F}" uniqueName="7" name="IsTimed" queryTableFieldId="7"/>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C7108ED-4589-4756-A61D-54803F7B3468}" name="tbl_ExerciseNameMap" displayName="tbl_ExerciseNameMap" ref="A1:B13" totalsRowShown="0">
  <autoFilter ref="A1:B13" xr:uid="{BC7108ED-4589-4756-A61D-54803F7B3468}"/>
  <tableColumns count="2">
    <tableColumn id="1" xr3:uid="{557A5453-56B0-4E33-8AFE-3E30FCDE4F89}" name="OriginalName"/>
    <tableColumn id="2" xr3:uid="{BF8A8721-1CDB-4C14-8774-6460861F9B33}" name="StandardNam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AF7888-E9DA-4FE8-8949-C43757CF69CC}" name="tbl_Phases" displayName="tbl_Phases" ref="A1:M11" totalsRowShown="0">
  <autoFilter ref="A1:M11" xr:uid="{F4AF7888-E9DA-4FE8-8949-C43757CF69CC}"/>
  <tableColumns count="13">
    <tableColumn id="1" xr3:uid="{B5031B9D-1F8D-4CE1-BA74-A391C3BB6D11}" name="Phase #"/>
    <tableColumn id="2" xr3:uid="{73967E04-78BE-4351-95A3-44006A6C1C2A}" name="Phase Name"/>
    <tableColumn id="3" xr3:uid="{6D3F2649-B39D-46DC-92DB-E52FE6C96189}" name="Start Date"/>
    <tableColumn id="4" xr3:uid="{8B98BCB0-DB14-426C-A945-7BCF1C1E98EE}" name="End Date"/>
    <tableColumn id="5" xr3:uid="{07F8CAE0-5C06-4FF4-9631-E127F2AE4550}" name="Duration (Weeks)"/>
    <tableColumn id="6" xr3:uid="{D0414950-DC77-4AA8-A023-F37145D7A6E6}" name="Sessions/Week"/>
    <tableColumn id="7" xr3:uid="{45733757-0F0D-43C1-93E2-F59714748109}" name="Phase Goal"/>
    <tableColumn id="8" xr3:uid="{6E416BD4-C232-4A26-807A-6FD9E0F72191}" name="Key Exercises/Movements"/>
    <tableColumn id="9" xr3:uid="{E8BC5FAE-CC2A-49EB-877B-F05E03EBC78E}" name="Primary Metrics Tracked"/>
    <tableColumn id="10" xr3:uid="{4DFE061D-CCDF-4169-BDD2-978543BF8917}" name="Secondary Metrics Tracked"/>
    <tableColumn id="11" xr3:uid="{8839B5BD-AA2D-4F94-B0F7-903D863464B8}" name="Shoulder/Joint Notes"/>
    <tableColumn id="12" xr3:uid="{538CF73F-0640-46A2-AC35-FCF779AA57EC}" name="Grip Status"/>
    <tableColumn id="13" xr3:uid="{4F28D060-4A6A-47E9-A91A-D3A97235E16E}" name="Note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6B4934-6DFB-47AE-B658-457399D66905}" name="tbl_Sessions" displayName="tbl_Sessions" ref="A1:N155" tableType="queryTable" totalsRowShown="0">
  <autoFilter ref="A1:N155" xr:uid="{C96B4934-6DFB-47AE-B658-457399D66905}"/>
  <tableColumns count="14">
    <tableColumn id="1" xr3:uid="{CFFDB0B2-866A-40EE-8BD6-3F227D502137}" uniqueName="1" name="SessionID" queryTableFieldId="1" dataDxfId="68"/>
    <tableColumn id="2" xr3:uid="{9CF1040E-03A7-49F5-A85A-CF3875B676FC}" uniqueName="2" name="SessionDate" queryTableFieldId="2" dataDxfId="67"/>
    <tableColumn id="3" xr3:uid="{EC76D70A-5F2E-40BB-8E87-ED673D138496}" uniqueName="3" name="PhaseID" queryTableFieldId="3"/>
    <tableColumn id="4" xr3:uid="{21275661-CFEF-4247-BE21-411C5D26B1E5}" uniqueName="4" name="PhaseWeek" queryTableFieldId="4" dataDxfId="66"/>
    <tableColumn id="5" xr3:uid="{6F775DFF-E646-49DC-B686-8020476A98C8}" uniqueName="5" name="ProgramDay" queryTableFieldId="5"/>
    <tableColumn id="6" xr3:uid="{0F788A8D-3C3F-4DD0-B16B-A6E6234019BB}" uniqueName="6" name="WorkoutName" queryTableFieldId="6" dataDxfId="65"/>
    <tableColumn id="7" xr3:uid="{EF53C81E-3B6E-4525-B98C-330F5117D23C}" uniqueName="7" name="SessionStartTime" queryTableFieldId="7" dataDxfId="64"/>
    <tableColumn id="8" xr3:uid="{0F9755A3-30C7-451D-AC0C-4CDC016A72AC}" uniqueName="8" name="SessionEndTime" queryTableFieldId="8" dataDxfId="63"/>
    <tableColumn id="9" xr3:uid="{AF317961-2189-4C9E-8F84-8554972F9A13}" uniqueName="9" name="DurationMinutes" queryTableFieldId="9"/>
    <tableColumn id="10" xr3:uid="{EA7BBB8E-5470-4D91-96F6-411095C8099E}" uniqueName="10" name="GymLocation" queryTableFieldId="10" dataDxfId="62"/>
    <tableColumn id="11" xr3:uid="{B5DEBF13-3E05-4FC8-8169-9905740753A6}" uniqueName="11" name="BodyweightLbs" queryTableFieldId="11"/>
    <tableColumn id="12" xr3:uid="{DC7630F2-6A37-4A4A-841D-FC586898867D}" uniqueName="12" name="GeneralNotes" queryTableFieldId="12" dataDxfId="61"/>
    <tableColumn id="13" xr3:uid="{9BAAFF1A-3AC7-496D-8999-96DA8017A1BA}" uniqueName="13" name="RPE_Overall" queryTableFieldId="13"/>
    <tableColumn id="14" xr3:uid="{E0942E8D-4A08-4323-8EB3-AFC0A7D46934}" uniqueName="14" name="ExerciseCount" queryTableFieldId="14"/>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211147-CCF3-4BB3-939E-1D6C9ED842BC}" name="tbl_Exercises" displayName="tbl_Exercises" ref="A1:R3718" tableType="queryTable" totalsRowShown="0">
  <autoFilter ref="A1:R3718" xr:uid="{0F211147-CCF3-4BB3-939E-1D6C9ED842BC}">
    <filterColumn colId="15">
      <filters>
        <filter val="8"/>
      </filters>
    </filterColumn>
  </autoFilter>
  <tableColumns count="18">
    <tableColumn id="1" xr3:uid="{A217E9ED-57B2-4A8E-B904-406CA701EAEC}" uniqueName="1" name="ExerciseLogID" queryTableFieldId="1" dataDxfId="41"/>
    <tableColumn id="2" xr3:uid="{AB5AAB31-DED2-457C-B8AD-FC6A2CF45C3F}" uniqueName="2" name="SessionID" queryTableFieldId="2" dataDxfId="40"/>
    <tableColumn id="3" xr3:uid="{00939D95-A146-4049-AF60-72D775EBF443}" uniqueName="3" name="ExerciseName" queryTableFieldId="3" dataDxfId="39"/>
    <tableColumn id="4" xr3:uid="{276A0B30-2499-49CD-BA49-8EBBAF68019A}" uniqueName="4" name="SetNumber" queryTableFieldId="4" dataDxfId="38"/>
    <tableColumn id="5" xr3:uid="{C8B0B9A6-1D35-4781-8612-6A7D80B8FDCD}" uniqueName="5" name="WeightLbs" queryTableFieldId="5"/>
    <tableColumn id="6" xr3:uid="{495096A2-1C49-4537-B563-8ECBF312B595}" uniqueName="6" name="Reps" queryTableFieldId="6"/>
    <tableColumn id="7" xr3:uid="{77C5D3CF-74A7-43B7-8F47-8CD7CBF80543}" uniqueName="7" name="DurationSeconds" queryTableFieldId="7"/>
    <tableColumn id="8" xr3:uid="{1FFA6B45-F4DE-4DB3-A4F0-151B99413189}" uniqueName="8" name="DistanceValue" queryTableFieldId="8"/>
    <tableColumn id="9" xr3:uid="{48E7CD45-084A-4767-858F-3FF6AD7D1CDA}" uniqueName="9" name="DistanceUnit" queryTableFieldId="9" dataDxfId="37"/>
    <tableColumn id="10" xr3:uid="{941D6AE7-3BE4-4561-BB6F-D894A2B64298}" uniqueName="10" name="TempoEccentric" queryTableFieldId="10"/>
    <tableColumn id="11" xr3:uid="{70F3E5CE-D554-4F08-9EE5-959D6B071395}" uniqueName="11" name="TempoPause" queryTableFieldId="11"/>
    <tableColumn id="12" xr3:uid="{7427F263-B15F-4F37-B9D0-C1EF18112685}" uniqueName="12" name="TempoConcentric" queryTableFieldId="12"/>
    <tableColumn id="13" xr3:uid="{B98F9843-ED49-44DD-B546-C0D1402652FE}" uniqueName="13" name="RIR" queryTableFieldId="13" dataDxfId="36"/>
    <tableColumn id="14" xr3:uid="{283BBD2A-9298-419F-8F75-4B60BE6BBDC2}" uniqueName="14" name="SupersetGroupID" queryTableFieldId="14" dataDxfId="35"/>
    <tableColumn id="15" xr3:uid="{F60D374C-2FCA-4424-AFB0-1658871783BE}" uniqueName="15" name="GeneralNotes" queryTableFieldId="15" dataDxfId="34"/>
    <tableColumn id="16" xr3:uid="{7CF96BC6-AE0D-4126-8A24-884D7320D44B}" uniqueName="16" name="PhaseID" queryTableFieldId="16" dataDxfId="33"/>
    <tableColumn id="17" xr3:uid="{45CE2D2D-1657-4B5E-94CB-4E0D4365B338}" uniqueName="17" name="ExerciseDateTime" queryTableFieldId="17" dataDxfId="32"/>
    <tableColumn id="18" xr3:uid="{C4D047D2-8102-4A1A-BD34-2D9AAAC5BA95}" uniqueName="18" name="Category" queryTableFieldId="18" dataDxfId="31">
      <calculatedColumnFormula>IFERROR(INDEX(tbl_Lookup_Exercises[Category],MATCH(tbl_Exercises[[#This Row],[ExerciseName]],tbl_Lookup_Exercises[ExerciseName],0)),"Unknown")</calculatedColumnFormula>
    </tableColumn>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51C8AAB-7F2B-4D24-BC39-19E6C99F0893}" name="tbl_Compliance" displayName="tbl_Compliance" ref="A1:W180" tableType="queryTable" totalsRowShown="0">
  <autoFilter ref="A1:W180" xr:uid="{F51C8AAB-7F2B-4D24-BC39-19E6C99F0893}">
    <filterColumn colId="12">
      <filters>
        <filter val="FALSE"/>
      </filters>
    </filterColumn>
  </autoFilter>
  <tableColumns count="23">
    <tableColumn id="1" xr3:uid="{F0F07F45-08CD-4E70-A47B-39BF3962009E}" uniqueName="1" name="PhaseID" queryTableFieldId="1"/>
    <tableColumn id="2" xr3:uid="{1AA5B5ED-9CF9-4483-81D3-83D88FE08681}" uniqueName="2" name="ProgramDay" queryTableFieldId="2"/>
    <tableColumn id="3" xr3:uid="{A042053E-1785-40EF-87B3-4ACCEBFA8BFE}" uniqueName="3" name="WorkoutName" queryTableFieldId="3"/>
    <tableColumn id="4" xr3:uid="{4E38DC6F-ADAE-45E6-BE32-8E481BAADAFA}" uniqueName="4" name="ExerciseOrder" queryTableFieldId="4"/>
    <tableColumn id="5" xr3:uid="{9D3CBE21-5E1D-441A-ACF7-C97364827654}" uniqueName="5" name="ExerciseName" queryTableFieldId="5"/>
    <tableColumn id="6" xr3:uid="{31ECA767-AB03-48E1-9EC6-E8E4ED62F1F2}" uniqueName="6" name="ExerciseType" queryTableFieldId="6"/>
    <tableColumn id="7" xr3:uid="{95556308-E0A4-4ADE-AD9A-E95F571E3CD2}" uniqueName="7" name="PrescribedSets" queryTableFieldId="7"/>
    <tableColumn id="8" xr3:uid="{7A4C4EA0-E30D-45EB-A26B-7AD9CB96EE24}" uniqueName="8" name="PrescribedRepMin" queryTableFieldId="8"/>
    <tableColumn id="9" xr3:uid="{5137C91D-2DAB-4D83-BED4-F5872EEBE59F}" uniqueName="9" name="PrescribedRepMax" queryTableFieldId="9"/>
    <tableColumn id="10" xr3:uid="{CA1047B3-CEBE-4A60-A74E-E9D3547FDEB6}" uniqueName="10" name="PrescribedDurationSec" queryTableFieldId="10"/>
    <tableColumn id="11" xr3:uid="{BBA2A426-C452-429A-98A2-02277560ED8A}" uniqueName="11" name="PrescribedTempo" queryTableFieldId="11"/>
    <tableColumn id="12" xr3:uid="{A4DD9638-A6F5-4798-BBE0-AD1B6F0B3CB2}" uniqueName="12" name="PrescribedRIR" queryTableFieldId="12"/>
    <tableColumn id="13" xr3:uid="{EE520942-6829-42E2-9A84-490DE6A40F31}" uniqueName="13" name="WasPerformed" queryTableFieldId="13"/>
    <tableColumn id="14" xr3:uid="{612C1AB6-1D05-4F5F-A53D-C9DB5E4C6F21}" uniqueName="14" name="SessionCount" queryTableFieldId="14"/>
    <tableColumn id="15" xr3:uid="{216DCEB2-71FB-4727-ABF7-BC65965402B5}" uniqueName="15" name="ActualSets" queryTableFieldId="15"/>
    <tableColumn id="16" xr3:uid="{F85B6938-DB7B-44A0-90ED-DF201985228B}" uniqueName="16" name="ActualAvgReps" queryTableFieldId="16"/>
    <tableColumn id="17" xr3:uid="{321DB916-8B3D-47E4-B035-B77952DA7DD8}" uniqueName="17" name="ActualMaxReps" queryTableFieldId="17"/>
    <tableColumn id="18" xr3:uid="{8862D958-3827-42FA-A007-77677F1BC164}" uniqueName="18" name="ActualAvgWeight" queryTableFieldId="18"/>
    <tableColumn id="19" xr3:uid="{9213B7B2-BBF5-42BC-91CE-BB17A97B35E7}" uniqueName="19" name="ActualMaxWeight" queryTableFieldId="19"/>
    <tableColumn id="20" xr3:uid="{5392DAFC-CC36-470E-9F47-8672B5FE22F5}" uniqueName="20" name="ActualAvgDuration" queryTableFieldId="20"/>
    <tableColumn id="21" xr3:uid="{10C6862E-D2B3-4F9D-8BF0-82454E5E50E4}" uniqueName="21" name="ActualMaxDuration" queryTableFieldId="21"/>
    <tableColumn id="22" xr3:uid="{062E8239-14CD-439F-96B4-65F726BFB925}" uniqueName="22" name="SetCompliance" queryTableFieldId="22"/>
    <tableColumn id="23" xr3:uid="{30A2D01E-5379-457C-99D4-D0E85CC3DE61}" uniqueName="23" name="RepInRange" queryTableFieldId="23" dataDxfId="92"/>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A9AA7F2-0D96-4BE0-A729-A35A06DE3F36}" name="tbl_PrescribedWorkouts" displayName="tbl_PrescribedWorkouts" ref="A1:O227" totalsRowShown="0">
  <autoFilter ref="A1:O227" xr:uid="{2A9AA7F2-0D96-4BE0-A729-A35A06DE3F36}"/>
  <tableColumns count="15">
    <tableColumn id="1" xr3:uid="{21054AF9-BAFB-41BD-8CD3-EA1BF9E8C94F}" name="PhaseID"/>
    <tableColumn id="2" xr3:uid="{FB1B5EE8-B77B-4ACB-A22C-95A046D9FD2B}" name="PhaseWeek"/>
    <tableColumn id="3" xr3:uid="{C0AABB06-807C-4558-9827-491F3457F11E}" name="ProgramDay"/>
    <tableColumn id="4" xr3:uid="{EFBFFE3A-674C-4D47-8D31-6A4FBABB30A5}" name="WorkoutName"/>
    <tableColumn id="5" xr3:uid="{61AE981E-C773-4AA5-918A-29ABCAC33C48}" name="ExerciseOrder"/>
    <tableColumn id="6" xr3:uid="{90E5D715-77AC-4C9D-8695-7B86D1BB1BBE}" name="ExerciseName"/>
    <tableColumn id="7" xr3:uid="{73455D36-ED5A-4B63-9EA0-5C82711ECDD3}" name="PrescribedSets"/>
    <tableColumn id="8" xr3:uid="{AFA2C265-BC63-4FA9-96DD-EAA85B9E5DB5}" name="PrescribedRepMin"/>
    <tableColumn id="9" xr3:uid="{425787C6-E3EA-48DA-AB96-9562C52AD4F9}" name="PrescribedRepMax"/>
    <tableColumn id="10" xr3:uid="{32837C00-1995-4A11-BF3B-39DD17C4BA98}" name="PrescribedDurationSec"/>
    <tableColumn id="11" xr3:uid="{E9F97FA1-19DB-48B0-8D48-0FEB6543C99C}" name="PrescribedTempo" dataDxfId="91"/>
    <tableColumn id="12" xr3:uid="{92B593E6-442F-4BD2-AB3A-665B6D849864}" name="PrescribedRIR"/>
    <tableColumn id="13" xr3:uid="{32379F31-80C0-45C6-A459-81202E6186F0}" name="PrescribedRestSec"/>
    <tableColumn id="14" xr3:uid="{CE78C344-E308-4E1F-B6C3-BD07EFC2B658}" name="CoachingNotes"/>
    <tableColumn id="15" xr3:uid="{34E0429A-2740-41F2-8246-6776374E24E4}" name="ExerciseTyp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5380723-B83B-4C4D-8841-8AD8EAF2E6F7}" name="Export_Reference" displayName="Export_Reference" ref="A1:Q250" tableType="queryTable" totalsRowShown="0">
  <autoFilter ref="A1:Q250" xr:uid="{D5380723-B83B-4C4D-8841-8AD8EAF2E6F7}"/>
  <tableColumns count="17">
    <tableColumn id="1" xr3:uid="{7B7505CA-04EC-416F-931B-F0869F41FA96}" uniqueName="1" name="SectionName" queryTableFieldId="1" dataDxfId="75"/>
    <tableColumn id="2" xr3:uid="{4811E32D-698F-4F55-A1AE-A62342E197ED}" uniqueName="2" name="SectionOrder" queryTableFieldId="2"/>
    <tableColumn id="3" xr3:uid="{F1EA8BBD-1C1A-4CF1-B96D-216C54EBCCC2}" uniqueName="3" name="ExerciseName" queryTableFieldId="3"/>
    <tableColumn id="4" xr3:uid="{C1C9A5EC-719F-4F04-B71E-3502585AFF16}" uniqueName="4" name="MuscleGroup" queryTableFieldId="4"/>
    <tableColumn id="5" xr3:uid="{AE9A9C2A-DC1E-49D2-8A25-866EF1109F24}" uniqueName="5" name="MovementPattern" queryTableFieldId="5"/>
    <tableColumn id="6" xr3:uid="{A9120C92-2522-4A2C-928F-CC99CE53CABA}" uniqueName="6" name="Category" queryTableFieldId="6"/>
    <tableColumn id="7" xr3:uid="{BEC0A893-D1E9-4826-851E-3F470D7D178D}" uniqueName="7" name="EquipmentType" queryTableFieldId="7"/>
    <tableColumn id="8" xr3:uid="{738A1F69-708C-4D35-B1F2-F7128C581C48}" uniqueName="8" name="IsUnilateral" queryTableFieldId="8"/>
    <tableColumn id="9" xr3:uid="{69BADF72-8BBD-4230-BB0A-1BBEDED5A0C9}" uniqueName="9" name="IsTimed" queryTableFieldId="9"/>
    <tableColumn id="10" xr3:uid="{A071E578-4677-43B8-A0EA-A06F08B7102B}" uniqueName="10" name="ID" queryTableFieldId="10"/>
    <tableColumn id="11" xr3:uid="{21086D99-4962-4521-82DE-B2269D97BD4E}" uniqueName="11" name="PrimaryDetail" queryTableFieldId="11"/>
    <tableColumn id="12" xr3:uid="{7BD6B9E9-611D-4AF0-A3CE-5C0C15F67E4E}" uniqueName="12" name="SecondaryDetail" queryTableFieldId="12"/>
    <tableColumn id="13" xr3:uid="{D68B1DD1-7323-44BF-A9EB-B044113C60DA}" uniqueName="13" name="Laterality" queryTableFieldId="13"/>
    <tableColumn id="14" xr3:uid="{9F54A893-945B-4913-B464-2E8379397D83}" uniqueName="14" name="ShoulderSafetyNotes" queryTableFieldId="14"/>
    <tableColumn id="15" xr3:uid="{1CDFE40F-34EF-4D94-B6FF-A8032DA622C4}" uniqueName="15" name="Notes" queryTableFieldId="15"/>
    <tableColumn id="16" xr3:uid="{B7375C74-5917-4161-9889-A71DCF1BF683}" uniqueName="16" name="OriginalName" queryTableFieldId="16"/>
    <tableColumn id="17" xr3:uid="{7E109075-3942-428C-AB71-7FFD793294B7}" uniqueName="17" name="StandardName" queryTableFieldId="17"/>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7B0FD6D-D57A-4836-BD77-20E9D32C1BED}" name="Export_Core" displayName="Export_Core" ref="A1:AH3718" tableType="queryTable" totalsRowShown="0">
  <autoFilter ref="A1:AH3718" xr:uid="{D7B0FD6D-D57A-4836-BD77-20E9D32C1BED}"/>
  <tableColumns count="34">
    <tableColumn id="1" xr3:uid="{5DE91E55-C928-4179-8DF5-B8347EF9E397}" uniqueName="1" name="PhaseID" queryTableFieldId="1"/>
    <tableColumn id="2" xr3:uid="{E1A997B8-AA11-4515-83BA-724E02F603EB}" uniqueName="2" name="PhaseName" queryTableFieldId="2"/>
    <tableColumn id="3" xr3:uid="{AE99F401-36C3-416D-A55E-9254D945121C}" uniqueName="3" name="PhaseGoal" queryTableFieldId="3"/>
    <tableColumn id="4" xr3:uid="{16E02DBC-0DE4-47B5-B246-B14383C2AD49}" uniqueName="4" name="PhaseStartDate" queryTableFieldId="4"/>
    <tableColumn id="5" xr3:uid="{E97E7E02-A64B-4757-BB50-366E614E45C3}" uniqueName="5" name="PhaseEndDate" queryTableFieldId="5"/>
    <tableColumn id="6" xr3:uid="{7AE93995-FAB7-4940-A938-59819B30656F}" uniqueName="6" name="ShoulderNotes" queryTableFieldId="6"/>
    <tableColumn id="7" xr3:uid="{6927527A-16AC-4CDF-B629-CF25A00286D1}" uniqueName="7" name="GripStatus" queryTableFieldId="7"/>
    <tableColumn id="8" xr3:uid="{196091AC-ED29-452F-913C-B3B5DE3EA11A}" uniqueName="8" name="SessionID" queryTableFieldId="8"/>
    <tableColumn id="9" xr3:uid="{31EE022B-53D7-4DBB-86B3-AA3C35B74CA0}" uniqueName="9" name="SessionDate" queryTableFieldId="9"/>
    <tableColumn id="10" xr3:uid="{B8D042A9-5864-4ED8-99F4-57DEB7A59102}" uniqueName="10" name="ProgramDay" queryTableFieldId="10"/>
    <tableColumn id="34" xr3:uid="{A50B0A52-B7C2-4A64-A867-1DF71F4A7304}" uniqueName="34" name="PhaseWeek" queryTableFieldId="34"/>
    <tableColumn id="11" xr3:uid="{91705FB3-DF11-4028-823A-CBC427B836A4}" uniqueName="11" name="WorkoutName" queryTableFieldId="11"/>
    <tableColumn id="12" xr3:uid="{E84D9EBF-7750-45F8-9D4F-27E6BA1FC33C}" uniqueName="12" name="SessionStartTime" queryTableFieldId="12"/>
    <tableColumn id="13" xr3:uid="{0CF16710-0186-482B-A598-03A3D0BE574E}" uniqueName="13" name="SessionEndTime" queryTableFieldId="13"/>
    <tableColumn id="14" xr3:uid="{0358F33C-2DA3-4DA3-AE01-EAD3B40EE860}" uniqueName="14" name="ExerciseLogID" queryTableFieldId="14"/>
    <tableColumn id="15" xr3:uid="{E71F1FDC-DFEC-4178-A7AC-E4923647C703}" uniqueName="15" name="ExerciseName" queryTableFieldId="15"/>
    <tableColumn id="16" xr3:uid="{2EBCA98C-3ED0-4C0F-80C2-3ADBD86796CF}" uniqueName="16" name="Category" queryTableFieldId="16"/>
    <tableColumn id="17" xr3:uid="{BB19D6C4-2E93-49D8-8FA8-BD09A306E460}" uniqueName="17" name="MovementPattern" queryTableFieldId="17"/>
    <tableColumn id="18" xr3:uid="{8F6C5866-8A7C-445D-82E7-575BEFA7EE9F}" uniqueName="18" name="MuscleGroup" queryTableFieldId="18"/>
    <tableColumn id="19" xr3:uid="{840F1ABB-66A4-4ACE-9B16-B180915F4072}" uniqueName="19" name="IsUnilateral" queryTableFieldId="19"/>
    <tableColumn id="20" xr3:uid="{24EDBCA2-CB30-4414-9925-285F68567CA1}" uniqueName="20" name="IsTimed" queryTableFieldId="20"/>
    <tableColumn id="21" xr3:uid="{328A0641-03CE-4225-9EC8-0411455D74F2}" uniqueName="21" name="SetNumber" queryTableFieldId="21"/>
    <tableColumn id="22" xr3:uid="{12BA8198-5186-4A98-8E50-C8304D9E8916}" uniqueName="22" name="WeightLbs" queryTableFieldId="22"/>
    <tableColumn id="23" xr3:uid="{A91B493E-80C4-4D81-902A-3B0E961D0D35}" uniqueName="23" name="Reps" queryTableFieldId="23"/>
    <tableColumn id="24" xr3:uid="{DF45DB19-E3B6-458B-A99B-8863A2D47D03}" uniqueName="24" name="DurationSeconds" queryTableFieldId="24"/>
    <tableColumn id="25" xr3:uid="{2AE02633-8A9A-4E01-A0BC-37EF4D94F73E}" uniqueName="25" name="DistanceValue" queryTableFieldId="25"/>
    <tableColumn id="26" xr3:uid="{04C5E7CE-2A58-4D40-9151-FF012B161C5F}" uniqueName="26" name="DistanceUnit" queryTableFieldId="26"/>
    <tableColumn id="27" xr3:uid="{44B6FA70-9C14-49B9-ACC7-F79DE3B83E04}" uniqueName="27" name="TempoEccentric" queryTableFieldId="27"/>
    <tableColumn id="28" xr3:uid="{3F9EDD03-3C3A-4BB8-BDB6-9046D0F833F9}" uniqueName="28" name="TempoPause" queryTableFieldId="28"/>
    <tableColumn id="29" xr3:uid="{38DE7674-0D43-4670-AD3A-5305E86A2248}" uniqueName="29" name="TempoConcentric" queryTableFieldId="29"/>
    <tableColumn id="30" xr3:uid="{8F48FA32-0EA0-4C6E-8421-A25AC6FAD263}" uniqueName="30" name="RIR" queryTableFieldId="30"/>
    <tableColumn id="31" xr3:uid="{F1BF19EA-0637-4F62-886B-84891CB76481}" uniqueName="31" name="SupersetGroupID" queryTableFieldId="31"/>
    <tableColumn id="32" xr3:uid="{FC68C34C-A678-40C3-BC69-D112C721EAA6}" uniqueName="32" name="GeneralNotes" queryTableFieldId="32"/>
    <tableColumn id="33" xr3:uid="{A6DF82F2-446C-4BEF-B9D9-CD2EA998DEDD}" uniqueName="33" name="ExerciseDateTime" queryTableFieldId="33"/>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F66CF77-6217-45E8-A577-1A930CFC6404}" name="Export_Analysis" displayName="Export_Analysis" ref="A1:AN270" tableType="queryTable" totalsRowShown="0">
  <autoFilter ref="A1:AN270" xr:uid="{6F66CF77-6217-45E8-A577-1A930CFC6404}"/>
  <tableColumns count="40">
    <tableColumn id="1" xr3:uid="{E3EC112F-492E-4139-B8ED-7A87F98AFB49}" uniqueName="1" name="SectionName" queryTableFieldId="1" dataDxfId="74"/>
    <tableColumn id="2" xr3:uid="{4C7901DE-0D50-4E68-B919-05C8E0DC8EF1}" uniqueName="2" name="SectionOrder" queryTableFieldId="2"/>
    <tableColumn id="3" xr3:uid="{83FFC668-2132-4A1B-9B93-F41CF74F03E5}" uniqueName="3" name="PhaseID" queryTableFieldId="3"/>
    <tableColumn id="4" xr3:uid="{CCED02FE-5E3E-4E93-9CCB-A6914B7996C7}" uniqueName="4" name="ExerciseName" queryTableFieldId="4"/>
    <tableColumn id="5" xr3:uid="{83710FFF-31CB-4103-8789-3761A2EDCF10}" uniqueName="5" name="PRType" queryTableFieldId="5"/>
    <tableColumn id="6" xr3:uid="{034958C6-7A58-40E0-9392-6FE0068065F5}" uniqueName="6" name="PRValue" queryTableFieldId="6"/>
    <tableColumn id="7" xr3:uid="{6BAABA4E-6898-4766-9B86-B2161EBF78B5}" uniqueName="7" name="PRUnit" queryTableFieldId="7"/>
    <tableColumn id="8" xr3:uid="{75AEDBC1-8DFC-4C5C-96E1-B821584DD7A5}" uniqueName="8" name="PRDate" queryTableFieldId="8"/>
    <tableColumn id="9" xr3:uid="{13603451-BDAF-49F3-B017-42F52B73A603}" uniqueName="9" name="PreviousBest" queryTableFieldId="9"/>
    <tableColumn id="10" xr3:uid="{CFA2ED8C-46CB-45E6-9F1B-0865F08EE668}" uniqueName="10" name="PreviousBestDate" queryTableFieldId="10"/>
    <tableColumn id="11" xr3:uid="{748B8792-66C0-4484-B163-8D7D7A2D4833}" uniqueName="11" name="SetDetails" queryTableFieldId="11"/>
    <tableColumn id="12" xr3:uid="{5BBE654C-8F5C-418B-BC4B-6C77016030CA}" uniqueName="12" name="Notes" queryTableFieldId="12"/>
    <tableColumn id="13" xr3:uid="{EFF29417-B0EE-46DC-A0A9-98040BC9EBE7}" uniqueName="13" name="Col_Category" queryTableFieldId="13"/>
    <tableColumn id="14" xr3:uid="{577CA5A9-A567-4011-86ED-087179D5FB92}" uniqueName="14" name="Col_Description" queryTableFieldId="14"/>
    <tableColumn id="15" xr3:uid="{A908DC23-CFBB-4D7D-B63B-2D4FB786D78E}" uniqueName="15" name="Col_Confidence" queryTableFieldId="15"/>
    <tableColumn id="16" xr3:uid="{B95B7C12-4C3F-4F96-A372-1C60B9878D37}" uniqueName="16" name="Col_Status" queryTableFieldId="16"/>
    <tableColumn id="17" xr3:uid="{F65B2356-8124-4251-A1E5-EF3DB7B69B3F}" uniqueName="17" name="Col_Evidence" queryTableFieldId="17"/>
    <tableColumn id="18" xr3:uid="{7FE9FDC3-6C1C-4718-BDC3-8AACBF563472}" uniqueName="18" name="Col_WeekStart" queryTableFieldId="18"/>
    <tableColumn id="19" xr3:uid="{95F6FE7A-1E8E-4AC5-9040-FA835B3E6AE0}" uniqueName="19" name="Col_TotalSets" queryTableFieldId="19"/>
    <tableColumn id="20" xr3:uid="{EE1545F2-F6EB-478C-A8E0-9B2A0DB71A56}" uniqueName="20" name="Col_PullSets" queryTableFieldId="20"/>
    <tableColumn id="21" xr3:uid="{B6686303-BB19-4399-B0C7-0A3C09B3CABE}" uniqueName="21" name="Col_PushSets" queryTableFieldId="21"/>
    <tableColumn id="22" xr3:uid="{EFB78E02-7180-4710-A655-3A244A1E0655}" uniqueName="22" name="Col_LegSets" queryTableFieldId="22"/>
    <tableColumn id="23" xr3:uid="{1E216A25-AE4A-4F69-844A-958265A86DAB}" uniqueName="23" name="Col_BicepSets" queryTableFieldId="23"/>
    <tableColumn id="24" xr3:uid="{639B13CF-F5D6-4C57-B1CC-71A43CB7C48F}" uniqueName="24" name="Col_TricepSets" queryTableFieldId="24"/>
    <tableColumn id="25" xr3:uid="{03BEA0FA-8FFD-42CC-B334-34E12099D21D}" uniqueName="25" name="Col_CoreSets" queryTableFieldId="25"/>
    <tableColumn id="26" xr3:uid="{A152A280-85D6-489C-A825-1C2110DEAD56}" uniqueName="26" name="Col_CarrySets" queryTableFieldId="26"/>
    <tableColumn id="27" xr3:uid="{92377708-F078-4D5C-9BB1-E4685025103C}" uniqueName="27" name="Col_CardioSets" queryTableFieldId="27"/>
    <tableColumn id="28" xr3:uid="{83489DBD-DEC5-45ED-B69A-1CA76CEE0A05}" uniqueName="28" name="Col_SessionCount" queryTableFieldId="28"/>
    <tableColumn id="29" xr3:uid="{35BE4B94-BCDA-445C-96B8-1E7E958269EB}" uniqueName="29" name="Col_AvgSetsPerWeek" queryTableFieldId="29"/>
    <tableColumn id="30" xr3:uid="{B94B64D1-A6B5-47BB-928B-E4D3AEEC99E8}" uniqueName="30" name="Col_ProgramDay" queryTableFieldId="30"/>
    <tableColumn id="31" xr3:uid="{514EEDC1-5992-477B-8E4D-5F30C93424A2}" uniqueName="31" name="Col_WorkoutName" queryTableFieldId="31"/>
    <tableColumn id="32" xr3:uid="{A4B1B1D9-5405-478E-83CD-58FC3722B3E8}" uniqueName="32" name="Col_ExType" queryTableFieldId="32"/>
    <tableColumn id="33" xr3:uid="{70872263-ACB0-4F84-9222-D94845698529}" uniqueName="33" name="Col_PrescSets" queryTableFieldId="33"/>
    <tableColumn id="34" xr3:uid="{93784A16-9B42-4E0B-B714-B1B54D80AF0E}" uniqueName="34" name="Col_PrescRepMin" queryTableFieldId="34"/>
    <tableColumn id="35" xr3:uid="{27BD6CB0-CEF7-48CB-9AD6-CA202BAB52C7}" uniqueName="35" name="Col_PrescRepMax" queryTableFieldId="35"/>
    <tableColumn id="36" xr3:uid="{15C7D05D-99F7-433A-9DE4-4219877FA026}" uniqueName="36" name="Col_WasPerformed" queryTableFieldId="36"/>
    <tableColumn id="37" xr3:uid="{4DAB1B57-A090-47BD-AAE8-20AAEEB9B3C2}" uniqueName="37" name="Col_ActualSets" queryTableFieldId="37"/>
    <tableColumn id="38" xr3:uid="{3D81382E-9AB2-4225-B39C-7B4033882387}" uniqueName="38" name="Col_ActualAvgReps" queryTableFieldId="38"/>
    <tableColumn id="39" xr3:uid="{90D39022-7DB2-4FE7-9E9A-471720FA2F58}" uniqueName="39" name="Col_SetCompliance" queryTableFieldId="39"/>
    <tableColumn id="40" xr3:uid="{D63D9BE1-0915-4C5D-A13A-31E49113DF35}" uniqueName="40" name="Col_RepInRange" queryTableFieldId="40"/>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41DE85-9540-4B79-833A-C817001B2199}" name="tbl_ExerciseLibrary" displayName="tbl_ExerciseLibrary" ref="A1:M103" totalsRowShown="0">
  <autoFilter ref="A1:M103" xr:uid="{CE41DE85-9540-4B79-833A-C817001B2199}"/>
  <tableColumns count="13">
    <tableColumn id="1" xr3:uid="{5F3E9F1E-071B-4168-AD2F-40D5FC694E09}" name="ExerciseID"/>
    <tableColumn id="2" xr3:uid="{FA2DD50C-E261-4B27-8A8F-93779BFE9014}" name="ExerciseName"/>
    <tableColumn id="3" xr3:uid="{6A3FE321-79A1-4725-B8D7-78ADF459F1F2}" name="MovementPattern"/>
    <tableColumn id="4" xr3:uid="{DC3A355A-2EE2-4852-AC2B-71E6928FEAAB}" name="PrimaryMuscle"/>
    <tableColumn id="5" xr3:uid="{A2444D9F-257B-44CD-BC79-F708428DE46B}" name="SecondaryMuscles"/>
    <tableColumn id="6" xr3:uid="{2BAADB26-AEE6-454E-B8DD-3ACCE2FD466B}" name="DefaultEquipmentID"/>
    <tableColumn id="7" xr3:uid="{09C09358-ACE3-41F7-8CD1-DEC0473B3FA7}" name="Laterality"/>
    <tableColumn id="8" xr3:uid="{7E7FE581-27F7-4CD0-ABB7-61D7BB0704D1}" name="ExerciseCategory"/>
    <tableColumn id="9" xr3:uid="{0AE5931B-08DC-4AF8-BDDB-9DC9A9A17F3F}" name="IsTimeBased"/>
    <tableColumn id="10" xr3:uid="{A2AC9520-CD1B-42B0-8D97-22F3B0AAAA5B}" name="IsDistanceBased"/>
    <tableColumn id="11" xr3:uid="{772427DF-ACD3-4197-B837-432EC4AC25F7}" name="PreferredReplacements"/>
    <tableColumn id="12" xr3:uid="{B3EE86A1-AFEA-41AD-BB8E-594653D44AFC}" name="ShoulderSafetyNotes"/>
    <tableColumn id="13" xr3:uid="{36BA1F00-C7FB-4292-999D-B9700F9D6D74}" name="Notes"/>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5823D8-D1EB-456F-BBC7-ED7DAE6C7897}" name="tbl_Equipment" displayName="tbl_Equipment" ref="A1:M26" totalsRowShown="0">
  <autoFilter ref="A1:M26" xr:uid="{655823D8-D1EB-456F-BBC7-ED7DAE6C7897}"/>
  <tableColumns count="13">
    <tableColumn id="1" xr3:uid="{34F45FD2-5010-408B-8CFA-D7CCEDDF74E0}" name="EquipmentID"/>
    <tableColumn id="2" xr3:uid="{62C820FF-022F-496A-BD94-E260937D2E84}" name="EquipmentName"/>
    <tableColumn id="3" xr3:uid="{E1AA6406-4C3E-45AF-9E6F-E82381CDEC18}" name="EquipmentCategory"/>
    <tableColumn id="4" xr3:uid="{DBA752DC-511A-4EE9-BE96-0B128BCC5876}" name="Manufacturer"/>
    <tableColumn id="5" xr3:uid="{A93308DF-3A1D-4995-83CB-423CF9931391}" name="GymLocation"/>
    <tableColumn id="6" xr3:uid="{082C7AAC-0469-4BC1-AACB-A840C638094A}" name="Notes"/>
    <tableColumn id="7" xr3:uid="{64CE50F5-F277-49BA-A5B6-E53859DAD23A}" name="Column1"/>
    <tableColumn id="8" xr3:uid="{D746E0C6-C288-4EE5-8B30-37058CF6746A}" name="Column2"/>
    <tableColumn id="9" xr3:uid="{2A09E475-2C64-4362-ABE4-DD8E4D5DDB56}" name="Column3"/>
    <tableColumn id="10" xr3:uid="{76EBC3D8-FF1E-4B6A-8C2A-7AEEFF02EA79}" name="Column4"/>
    <tableColumn id="11" xr3:uid="{151B09C9-54ED-412E-9D0D-B1F5C4C0A3C9}" name="Column5"/>
    <tableColumn id="12" xr3:uid="{5E4EF1B3-8662-4210-9FC8-8E2F7FE103CE}" name="Column6"/>
    <tableColumn id="13" xr3:uid="{26792D86-AF17-4076-BC62-869BA86BF8BC}" name="Column7"/>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2381B3D-66AD-4DC2-ADFC-3C1B0DA0508E}" name="tbl_BodyMetrics" displayName="tbl_BodyMetrics" ref="A1:AB2" insertRow="1" totalsRowShown="0">
  <autoFilter ref="A1:AB2" xr:uid="{92381B3D-66AD-4DC2-ADFC-3C1B0DA0508E}"/>
  <tableColumns count="28">
    <tableColumn id="1" xr3:uid="{D20A4FC5-FE4F-464F-AFDC-DF7F199EF1E3}" name="MetricID"/>
    <tableColumn id="2" xr3:uid="{7E2FFBC1-3995-4546-AE1A-8B9E43BC8C57}" name="MeasurementDate"/>
    <tableColumn id="3" xr3:uid="{A526C1B7-4E30-4AD9-8153-666961906804}" name="WeightLbs"/>
    <tableColumn id="4" xr3:uid="{5BD423C5-C404-4CE0-8748-69CCBEE5D957}" name="BodyFatPct"/>
    <tableColumn id="5" xr3:uid="{8F284198-6993-47C5-A647-B48EA7A41467}" name="WaistInches"/>
    <tableColumn id="6" xr3:uid="{078104D1-EF49-4725-815F-F4251ACBE818}" name="ChestInches"/>
    <tableColumn id="7" xr3:uid="{161E2715-F501-41DC-9B70-140869A2A76E}" name="LeftArmInches"/>
    <tableColumn id="8" xr3:uid="{7A69BF6A-7267-4A0C-A0A9-A8947F85F4EE}" name="RightArmInches"/>
    <tableColumn id="9" xr3:uid="{440D66A0-08C2-4309-B66B-A6F71FFC28FA}" name="NeckInches"/>
    <tableColumn id="10" xr3:uid="{CBEDCDA9-B887-4051-8D77-0C66B4D8E584}" name="LeftThighInches"/>
    <tableColumn id="11" xr3:uid="{EACB5E3B-3346-4BB5-8DEE-7212C0D5617E}" name="RightThighInches"/>
    <tableColumn id="12" xr3:uid="{48596D4A-2B12-40A0-B47E-B5CC4FCF02DA}" name="LeftCalfInches"/>
    <tableColumn id="13" xr3:uid="{26E8CFD8-4E1C-4D28-88E6-A993AA95C559}" name="RightCalfInches"/>
    <tableColumn id="14" xr3:uid="{559AC3A8-0173-4310-B59A-F45F80ACF53F}" name="LeftForearmInches"/>
    <tableColumn id="15" xr3:uid="{BED52122-49F8-4ABE-A85C-026ECF8BD986}" name="RightForearmInches"/>
    <tableColumn id="16" xr3:uid="{5246DF3B-7780-4B35-BECC-AC9C8A72E261}" name="WaistToHipRatio"/>
    <tableColumn id="17" xr3:uid="{57EE0FA1-DC33-4AB1-815F-C17469ADB4CD}" name="MeasurementMethod"/>
    <tableColumn id="18" xr3:uid="{B465BC33-BE64-4459-B679-EDEABE24C247}" name="BloodPressureSystolic"/>
    <tableColumn id="19" xr3:uid="{3A3655F0-26B8-4E74-A7F9-56907ED0DE5E}" name="BloodPressureDiastolic"/>
    <tableColumn id="20" xr3:uid="{87ABFEB4-3988-4013-A47F-AC9D89520D2B}" name="RestingHeartRate"/>
    <tableColumn id="21" xr3:uid="{E7C9AB79-E871-459D-9034-8C3E8DEB9540}" name="HRV"/>
    <tableColumn id="22" xr3:uid="{F233FBBF-39AC-4BB0-B04B-C2D01E77FAED}" name="VO2Max"/>
    <tableColumn id="23" xr3:uid="{DF9B08B7-799F-402E-82EE-BDC99E36C477}" name="DEXALeanMassLbs"/>
    <tableColumn id="24" xr3:uid="{BBB11F93-1E0F-40A0-9E0E-C4CDD16238FA}" name="DEXAFatMassLbs"/>
    <tableColumn id="25" xr3:uid="{BE54E814-EAFF-44BD-AEAB-1F89D78D94A9}" name="DEXABoneDensity"/>
    <tableColumn id="26" xr3:uid="{584F2993-8784-4788-9E6D-186354F17277}" name="GripStrengthLeftLbs"/>
    <tableColumn id="27" xr3:uid="{B97BD7A2-6DB6-4C99-8E9C-D3489FADBBC1}" name="GripStrengthRightLbs"/>
    <tableColumn id="28" xr3:uid="{0436501A-8E51-4391-8433-69A11DD8723D}" name="Notes"/>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FC1985-D2EE-42A3-AD4A-7E1D6D958292}" name="tbl_TrainingAssumptions" displayName="tbl_TrainingAssumptions" ref="A1:J23" totalsRowShown="0">
  <autoFilter ref="A1:J23" xr:uid="{EAFC1985-D2EE-42A3-AD4A-7E1D6D958292}"/>
  <tableColumns count="10">
    <tableColumn id="1" xr3:uid="{7B7B35B9-24BF-4C61-858C-5AD736AA37C4}" name="AssumptionID"/>
    <tableColumn id="2" xr3:uid="{2601029E-98E7-46C0-9F5C-779FED5C64BC}" name="Category"/>
    <tableColumn id="3" xr3:uid="{8996665F-04E8-4740-BDBB-14CB73B6E4F9}" name="Description"/>
    <tableColumn id="4" xr3:uid="{C8E1FCEB-E1B7-4049-A064-3EB4E93CB48B}" name="Confidence"/>
    <tableColumn id="5" xr3:uid="{CA28A2BB-99A7-4F12-B9C7-FBD298F2FAF9}" name="FirstObserved"/>
    <tableColumn id="6" xr3:uid="{242DC01D-D4E7-4F71-BF23-0049319024B8}" name="LastValidated"/>
    <tableColumn id="7" xr3:uid="{1099668A-FF17-42DC-859D-0418B2C48277}" name="Status"/>
    <tableColumn id="8" xr3:uid="{5924D3FA-69DD-4791-A476-A4E2403D0C7D}" name="SupportingEvidence"/>
    <tableColumn id="9" xr3:uid="{7AD260EB-647E-4DFA-B310-ACEE636E16CD}" name="PhaseIDFirstObserved"/>
    <tableColumn id="10" xr3:uid="{BE94B181-4C95-4832-A988-0F7F31D18625}" name="Notes"/>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A5D631F-6080-4CF3-93AC-534A452D9F7D}" name="tbl_PRs" displayName="tbl_PRs" ref="A1:L33" totalsRowShown="0">
  <autoFilter ref="A1:L33" xr:uid="{EA5D631F-6080-4CF3-93AC-534A452D9F7D}"/>
  <tableColumns count="12">
    <tableColumn id="1" xr3:uid="{08D8CD6D-77D1-4534-98F0-741C825E67C1}" name="PRID"/>
    <tableColumn id="2" xr3:uid="{8AC7E19E-78E2-44FF-9108-143B72EDF2F9}" name="ExerciseName"/>
    <tableColumn id="3" xr3:uid="{72CF5D78-D49E-4E81-AECE-C03DA98CFD47}" name="PRType"/>
    <tableColumn id="4" xr3:uid="{C6F7D041-7F4B-4158-A48C-2B026B3921E2}" name="PRValue"/>
    <tableColumn id="5" xr3:uid="{7F440732-A6A4-4DD7-97C9-A8C7BF90555A}" name="PRUnit"/>
    <tableColumn id="6" xr3:uid="{DC08911B-D959-4DF3-A9CB-75D7A91F2464}" name="PRDate" dataDxfId="90"/>
    <tableColumn id="7" xr3:uid="{7252811E-1ABB-4D48-B24C-B4D5079FBD1E}" name="PhaseID"/>
    <tableColumn id="8" xr3:uid="{FA8875E2-333F-4DA8-B3F4-EFD4C357DA87}" name="SessionID"/>
    <tableColumn id="9" xr3:uid="{20DE8C73-9A03-4944-A959-40370568DD35}" name="PreviousBest"/>
    <tableColumn id="10" xr3:uid="{49867FE5-BD06-47D3-BB47-A0D29BF0DDBA}" name="PreviousBestDate" dataDxfId="89"/>
    <tableColumn id="11" xr3:uid="{872690D9-9F0C-4388-A913-9186FD329DE1}" name="SetDetails" dataDxfId="88"/>
    <tableColumn id="12" xr3:uid="{EAFEBBFA-1EC9-4439-A548-55CA474CA065}" name="Notes"/>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A3B82BA-7F3F-4941-8CF0-1BCE29CD6E4A}" name="tbl_VolumeWeekly" displayName="tbl_VolumeWeekly" ref="A1:Q37" tableType="queryTable" totalsRowShown="0">
  <autoFilter ref="A1:Q37" xr:uid="{4A3B82BA-7F3F-4941-8CF0-1BCE29CD6E4A}"/>
  <tableColumns count="17">
    <tableColumn id="1" xr3:uid="{ACAD0F14-7287-43BE-8AB7-E8EB75621285}" uniqueName="1" name="WeekStartDate" queryTableFieldId="1" dataDxfId="4"/>
    <tableColumn id="2" xr3:uid="{18ACF763-5A43-49CF-9C7B-DAECD4CFA3B3}" uniqueName="2" name="WeekEndDate" queryTableFieldId="2" dataDxfId="3"/>
    <tableColumn id="3" xr3:uid="{6263148C-48A9-483F-8079-8F4D75096E65}" uniqueName="3" name="PhaseID" queryTableFieldId="3"/>
    <tableColumn id="4" xr3:uid="{39D298AD-4103-4022-A72B-35D385C2CA3F}" uniqueName="4" name="TotalSets" queryTableFieldId="4"/>
    <tableColumn id="5" xr3:uid="{22423E60-0D0F-4921-A6E3-E2AE25753A21}" uniqueName="5" name="PullSets" queryTableFieldId="5"/>
    <tableColumn id="6" xr3:uid="{A56D07BA-7C1E-434E-A32E-AACC411DF73A}" uniqueName="6" name="PushSets" queryTableFieldId="6"/>
    <tableColumn id="7" xr3:uid="{266A26EC-BFEA-4FAF-94F4-C5E27371F653}" uniqueName="7" name="LegSets" queryTableFieldId="7"/>
    <tableColumn id="8" xr3:uid="{6074E966-BA08-405A-B989-653105752A45}" uniqueName="8" name="ArmSets_Biceps" queryTableFieldId="8"/>
    <tableColumn id="9" xr3:uid="{B170D1AD-E3FC-4CA1-9ECA-CADBBAD2A0FD}" uniqueName="9" name="ArmSets_Triceps" queryTableFieldId="9"/>
    <tableColumn id="10" xr3:uid="{23579D0D-ADFB-4A9B-A387-411F9D7EE3CE}" uniqueName="10" name="CoreSets" queryTableFieldId="10"/>
    <tableColumn id="11" xr3:uid="{5085AB9D-EA96-45EA-B4D5-2F004C09A3A2}" uniqueName="11" name="CarrySets" queryTableFieldId="11"/>
    <tableColumn id="12" xr3:uid="{54D62280-6110-4CD4-87B7-C3C2E5E70DD4}" uniqueName="12" name="CardioSets" queryTableFieldId="12"/>
    <tableColumn id="13" xr3:uid="{3446F5C4-6A3E-4A65-8E41-55420AB7D1AE}" uniqueName="13" name="TotalWeightVolume" queryTableFieldId="13"/>
    <tableColumn id="14" xr3:uid="{2F987F91-F948-4032-A056-56C41B17983E}" uniqueName="14" name="TotalReps" queryTableFieldId="14"/>
    <tableColumn id="15" xr3:uid="{07B2FBD4-6A48-46DA-B598-01F237EC34FC}" uniqueName="15" name="SessionCount" queryTableFieldId="15"/>
    <tableColumn id="16" xr3:uid="{958E6522-529B-421B-8961-FA076321FDDE}" uniqueName="16" name="AvgSetsPerSession" queryTableFieldId="16"/>
    <tableColumn id="17" xr3:uid="{B3845340-0C7C-4155-94B8-89AB9A8B3850}" uniqueName="17" name="Notes" queryTableFieldId="17" dataDxfId="2"/>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D2EDC1B-14C5-426B-BE7A-CC84EDE8C59B}" name="tbl_VolumeMonthly" displayName="tbl_VolumeMonthly" ref="A1:T10" tableType="queryTable" totalsRowShown="0">
  <autoFilter ref="A1:T10" xr:uid="{5D2EDC1B-14C5-426B-BE7A-CC84EDE8C59B}"/>
  <tableColumns count="20">
    <tableColumn id="1" xr3:uid="{94D1849D-A1EB-43EF-85B9-913C9E4A6868}" uniqueName="1" name="MonthLabel" queryTableFieldId="1" dataDxfId="87"/>
    <tableColumn id="2" xr3:uid="{39D3AC48-8519-4A11-A5A3-F482A68BFD8C}" uniqueName="2" name="MonthStartDate" queryTableFieldId="2" dataDxfId="1"/>
    <tableColumn id="3" xr3:uid="{65DB2389-F7AD-4DA7-BF99-C35DD7D70DC7}" uniqueName="3" name="MonthEndDate" queryTableFieldId="3" dataDxfId="0"/>
    <tableColumn id="4" xr3:uid="{B1B2FCFD-6D88-4730-A7EA-4C73313EE557}" uniqueName="4" name="PhaseID" queryTableFieldId="4" dataDxfId="86"/>
    <tableColumn id="5" xr3:uid="{8107BF99-6293-44D3-9DC6-8F743E8D50B3}" uniqueName="5" name="TotalSets" queryTableFieldId="5"/>
    <tableColumn id="6" xr3:uid="{D63A71B0-8FFB-4A8A-98DC-17A23CDF059D}" uniqueName="6" name="PullSets" queryTableFieldId="6"/>
    <tableColumn id="7" xr3:uid="{18A6A073-AAAB-4675-926C-B760E4DD1E9E}" uniqueName="7" name="PushSets" queryTableFieldId="7"/>
    <tableColumn id="8" xr3:uid="{974D6D2B-8489-4F22-8ABB-7B2FA795911E}" uniqueName="8" name="LegSets" queryTableFieldId="8"/>
    <tableColumn id="9" xr3:uid="{CB7D48FC-8A2F-4557-BC3C-2562355982D3}" uniqueName="9" name="ArmSets_Biceps" queryTableFieldId="9"/>
    <tableColumn id="10" xr3:uid="{AEA0A701-9DCA-4FD1-B6C6-FA82918D7F68}" uniqueName="10" name="ArmSets_Triceps" queryTableFieldId="10"/>
    <tableColumn id="11" xr3:uid="{1652150D-EEBA-4936-9916-3649E7233AE5}" uniqueName="11" name="CoreSets" queryTableFieldId="11"/>
    <tableColumn id="12" xr3:uid="{0E841FDE-B529-4AFE-B6B1-F42A744DC641}" uniqueName="12" name="CarrySets" queryTableFieldId="12"/>
    <tableColumn id="13" xr3:uid="{0DF78859-0737-4D89-931A-886CFA8F9283}" uniqueName="13" name="CardioSets" queryTableFieldId="13"/>
    <tableColumn id="14" xr3:uid="{8708CBF8-0C25-4D5C-8802-C6906BC1A79B}" uniqueName="14" name="TotalWeightVolume" queryTableFieldId="14"/>
    <tableColumn id="15" xr3:uid="{3C6F582A-5428-4291-82FB-77E566C51B7D}" uniqueName="15" name="TotalReps" queryTableFieldId="15"/>
    <tableColumn id="16" xr3:uid="{64229272-4033-49C5-B720-24D31FB3F4EC}" uniqueName="16" name="SessionCount" queryTableFieldId="16"/>
    <tableColumn id="17" xr3:uid="{50F99397-9BC2-4234-9CC7-0A04BE07E20A}" uniqueName="17" name="WeeksInMonth" queryTableFieldId="17"/>
    <tableColumn id="18" xr3:uid="{A6D08CBE-1D86-4636-80A6-9AC0D01CA3A8}" uniqueName="18" name="AvgSetsPerSession" queryTableFieldId="18"/>
    <tableColumn id="19" xr3:uid="{ABFB00B0-A7C7-4A17-B32C-A4EB7FBA8348}" uniqueName="19" name="AvgSetsPerWeek" queryTableFieldId="19"/>
    <tableColumn id="20" xr3:uid="{6E197F0C-98D5-4404-9CAF-FA5AFEB9E928}" uniqueName="20" name="Notes" queryTableFieldId="20" dataDxfId="85"/>
  </tableColumns>
  <tableStyleInfo name="TableStyleMedium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CD21A1-0CD5-41C4-9ABB-139544C3E085}" name="Table3" displayName="Table3" ref="A1:M2" totalsRowShown="0">
  <autoFilter ref="A1:M2" xr:uid="{24CD21A1-0CD5-41C4-9ABB-139544C3E085}"/>
  <tableColumns count="13">
    <tableColumn id="1" xr3:uid="{FA48C306-E711-4FB2-A170-BCA8322FE251}" name="TableName"/>
    <tableColumn id="2" xr3:uid="{DA7FA355-8B78-42EB-B276-94E74E1F86D4}" name="FieldName"/>
    <tableColumn id="3" xr3:uid="{D1D990E1-0D73-458C-B1EA-13B5DDC1F2C0}" name="DataType"/>
    <tableColumn id="4" xr3:uid="{510B027A-2BB0-4762-AE54-A2C087190DBE}" name="IsPrimaryKey"/>
    <tableColumn id="5" xr3:uid="{884AC3BD-A83D-4F94-9C1B-D98672C34ADD}" name="IsForeignKey"/>
    <tableColumn id="14" xr3:uid="{EE46B34F-78FB-44DF-938C-50CB2818DB70}" name="ForeignKey"/>
    <tableColumn id="6" xr3:uid="{FAA4909B-F12B-4687-8739-EB5A6D45D3EF}" name="AllowedValues"/>
    <tableColumn id="7" xr3:uid="{D198371F-A869-4611-8C13-DA3AC3327CCD}" name="IsRequired"/>
    <tableColumn id="8" xr3:uid="{FB476EB6-D2EC-40E5-84E8-088EE960FBF5}" name="IsCalculated"/>
    <tableColumn id="9" xr3:uid="{F7DB38C3-9EC2-43FC-BCC1-1F0A45518240}" name="DefaultValue"/>
    <tableColumn id="10" xr3:uid="{6310C76A-39A6-4445-9829-815D8F3338B8}" name="Description"/>
    <tableColumn id="11" xr3:uid="{510EFF81-D36A-45FF-82FE-468D71B8D499}" name="Example"/>
    <tableColumn id="12" xr3:uid="{2F0FDF91-3AC0-4798-AFB2-EA9551171D6F}"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C8059-F884-4CDB-956B-8B70E62BCE31}">
  <sheetPr>
    <tabColor theme="0" tint="-0.499984740745262"/>
  </sheetPr>
  <dimension ref="A3:R115"/>
  <sheetViews>
    <sheetView topLeftCell="B1" workbookViewId="0">
      <selection activeCell="D17" sqref="D17"/>
    </sheetView>
  </sheetViews>
  <sheetFormatPr defaultRowHeight="15" x14ac:dyDescent="0.25"/>
  <cols>
    <col min="1" max="1" width="53.28515625" bestFit="1" customWidth="1"/>
    <col min="2" max="2" width="16.85546875" bestFit="1" customWidth="1"/>
    <col min="3" max="11" width="4" bestFit="1" customWidth="1"/>
    <col min="12" max="12" width="11.28515625" bestFit="1" customWidth="1"/>
    <col min="17" max="17" width="13.42578125" bestFit="1" customWidth="1"/>
    <col min="18" max="18" width="17.5703125" bestFit="1" customWidth="1"/>
  </cols>
  <sheetData>
    <row r="3" spans="1:18" x14ac:dyDescent="0.25">
      <c r="A3" s="26" t="s">
        <v>8799</v>
      </c>
      <c r="B3" s="26" t="s">
        <v>8798</v>
      </c>
    </row>
    <row r="4" spans="1:18" x14ac:dyDescent="0.25">
      <c r="A4" s="26" t="s">
        <v>8796</v>
      </c>
      <c r="B4">
        <v>1</v>
      </c>
      <c r="C4">
        <v>2</v>
      </c>
      <c r="D4">
        <v>3</v>
      </c>
      <c r="E4">
        <v>4</v>
      </c>
      <c r="F4">
        <v>5</v>
      </c>
      <c r="G4">
        <v>6</v>
      </c>
      <c r="H4">
        <v>7</v>
      </c>
      <c r="I4">
        <v>8</v>
      </c>
      <c r="J4">
        <v>9</v>
      </c>
      <c r="K4">
        <v>10</v>
      </c>
      <c r="L4" t="s">
        <v>8797</v>
      </c>
      <c r="Q4" s="26" t="s">
        <v>8796</v>
      </c>
      <c r="R4" t="s">
        <v>8800</v>
      </c>
    </row>
    <row r="5" spans="1:18" x14ac:dyDescent="0.25">
      <c r="A5" s="27" t="s">
        <v>115</v>
      </c>
      <c r="B5" s="49"/>
      <c r="C5" s="49"/>
      <c r="D5" s="49"/>
      <c r="E5" s="49"/>
      <c r="F5" s="49"/>
      <c r="G5" s="49"/>
      <c r="H5" s="49"/>
      <c r="I5" s="49">
        <v>13</v>
      </c>
      <c r="J5" s="49"/>
      <c r="K5" s="49"/>
      <c r="L5" s="49">
        <v>13</v>
      </c>
      <c r="Q5" s="27">
        <v>1</v>
      </c>
      <c r="R5" s="49">
        <v>4523.0999999999995</v>
      </c>
    </row>
    <row r="6" spans="1:18" x14ac:dyDescent="0.25">
      <c r="A6" s="27" t="s">
        <v>96</v>
      </c>
      <c r="B6" s="49"/>
      <c r="C6" s="49"/>
      <c r="D6" s="49"/>
      <c r="E6" s="49"/>
      <c r="F6" s="49"/>
      <c r="G6" s="49">
        <v>19</v>
      </c>
      <c r="H6" s="49">
        <v>47</v>
      </c>
      <c r="I6" s="49"/>
      <c r="J6" s="49"/>
      <c r="K6" s="49"/>
      <c r="L6" s="49">
        <v>66</v>
      </c>
      <c r="Q6" s="27">
        <v>2</v>
      </c>
      <c r="R6" s="49">
        <v>18186.75</v>
      </c>
    </row>
    <row r="7" spans="1:18" x14ac:dyDescent="0.25">
      <c r="A7" s="27" t="s">
        <v>398</v>
      </c>
      <c r="B7" s="49"/>
      <c r="C7" s="49"/>
      <c r="D7" s="49">
        <v>4</v>
      </c>
      <c r="E7" s="49"/>
      <c r="F7" s="49">
        <v>4</v>
      </c>
      <c r="G7" s="49">
        <v>10</v>
      </c>
      <c r="H7" s="49"/>
      <c r="I7" s="49">
        <v>24</v>
      </c>
      <c r="J7" s="49">
        <v>18</v>
      </c>
      <c r="K7" s="49">
        <v>18</v>
      </c>
      <c r="L7" s="49">
        <v>78</v>
      </c>
      <c r="Q7" s="27">
        <v>3</v>
      </c>
      <c r="R7" s="49">
        <v>21615</v>
      </c>
    </row>
    <row r="8" spans="1:18" x14ac:dyDescent="0.25">
      <c r="A8" s="27" t="s">
        <v>394</v>
      </c>
      <c r="B8" s="49"/>
      <c r="C8" s="49"/>
      <c r="D8" s="49"/>
      <c r="E8" s="49"/>
      <c r="F8" s="49"/>
      <c r="G8" s="49">
        <v>20</v>
      </c>
      <c r="H8" s="49">
        <v>15</v>
      </c>
      <c r="I8" s="49">
        <v>25</v>
      </c>
      <c r="J8" s="49">
        <v>18</v>
      </c>
      <c r="K8" s="49">
        <v>4</v>
      </c>
      <c r="L8" s="49">
        <v>82</v>
      </c>
      <c r="Q8" s="27">
        <v>4</v>
      </c>
      <c r="R8" s="49">
        <v>13843</v>
      </c>
    </row>
    <row r="9" spans="1:18" x14ac:dyDescent="0.25">
      <c r="A9" s="27" t="s">
        <v>290</v>
      </c>
      <c r="B9" s="49"/>
      <c r="C9" s="49"/>
      <c r="D9" s="49"/>
      <c r="E9" s="49"/>
      <c r="F9" s="49"/>
      <c r="G9" s="49"/>
      <c r="H9" s="49"/>
      <c r="I9" s="49">
        <v>13</v>
      </c>
      <c r="J9" s="49"/>
      <c r="K9" s="49"/>
      <c r="L9" s="49">
        <v>13</v>
      </c>
      <c r="Q9" s="27">
        <v>5</v>
      </c>
      <c r="R9" s="49">
        <v>29350</v>
      </c>
    </row>
    <row r="10" spans="1:18" x14ac:dyDescent="0.25">
      <c r="A10" s="27" t="s">
        <v>24</v>
      </c>
      <c r="B10" s="49">
        <v>4</v>
      </c>
      <c r="C10" s="49">
        <v>16</v>
      </c>
      <c r="D10" s="49"/>
      <c r="E10" s="49"/>
      <c r="F10" s="49"/>
      <c r="G10" s="49">
        <v>15</v>
      </c>
      <c r="H10" s="49">
        <v>12</v>
      </c>
      <c r="I10" s="49"/>
      <c r="J10" s="49"/>
      <c r="K10" s="49"/>
      <c r="L10" s="49">
        <v>47</v>
      </c>
      <c r="Q10" s="27">
        <v>6</v>
      </c>
      <c r="R10" s="49">
        <v>21270</v>
      </c>
    </row>
    <row r="11" spans="1:18" x14ac:dyDescent="0.25">
      <c r="A11" s="27" t="s">
        <v>256</v>
      </c>
      <c r="B11" s="49"/>
      <c r="C11" s="49"/>
      <c r="D11" s="49">
        <v>9</v>
      </c>
      <c r="E11" s="49"/>
      <c r="F11" s="49">
        <v>18</v>
      </c>
      <c r="G11" s="49"/>
      <c r="H11" s="49"/>
      <c r="I11" s="49">
        <v>13</v>
      </c>
      <c r="J11" s="49">
        <v>9</v>
      </c>
      <c r="K11" s="49">
        <v>9</v>
      </c>
      <c r="L11" s="49">
        <v>58</v>
      </c>
      <c r="Q11" s="27">
        <v>7</v>
      </c>
      <c r="R11" s="49">
        <v>26890</v>
      </c>
    </row>
    <row r="12" spans="1:18" x14ac:dyDescent="0.25">
      <c r="A12" s="27" t="s">
        <v>3697</v>
      </c>
      <c r="B12" s="49"/>
      <c r="C12" s="49"/>
      <c r="D12" s="49"/>
      <c r="E12" s="49">
        <v>1</v>
      </c>
      <c r="F12" s="49"/>
      <c r="G12" s="49"/>
      <c r="H12" s="49"/>
      <c r="I12" s="49"/>
      <c r="J12" s="49"/>
      <c r="K12" s="49"/>
      <c r="L12" s="49">
        <v>1</v>
      </c>
      <c r="Q12" s="27">
        <v>8</v>
      </c>
      <c r="R12" s="49">
        <v>25525</v>
      </c>
    </row>
    <row r="13" spans="1:18" x14ac:dyDescent="0.25">
      <c r="A13" s="27" t="s">
        <v>411</v>
      </c>
      <c r="B13" s="49"/>
      <c r="C13" s="49"/>
      <c r="D13" s="49">
        <v>4</v>
      </c>
      <c r="E13" s="49"/>
      <c r="F13" s="49">
        <v>3</v>
      </c>
      <c r="G13" s="49"/>
      <c r="H13" s="49"/>
      <c r="I13" s="49"/>
      <c r="J13" s="49"/>
      <c r="K13" s="49"/>
      <c r="L13" s="49">
        <v>7</v>
      </c>
      <c r="Q13" s="27">
        <v>9</v>
      </c>
      <c r="R13" s="49">
        <v>21370</v>
      </c>
    </row>
    <row r="14" spans="1:18" x14ac:dyDescent="0.25">
      <c r="A14" s="27" t="s">
        <v>195</v>
      </c>
      <c r="B14" s="49"/>
      <c r="C14" s="49"/>
      <c r="D14" s="49">
        <v>6</v>
      </c>
      <c r="E14" s="49"/>
      <c r="F14" s="49"/>
      <c r="G14" s="49"/>
      <c r="H14" s="49">
        <v>13</v>
      </c>
      <c r="I14" s="49"/>
      <c r="J14" s="49"/>
      <c r="K14" s="49">
        <v>2</v>
      </c>
      <c r="L14" s="49">
        <v>21</v>
      </c>
      <c r="Q14" s="27">
        <v>10</v>
      </c>
      <c r="R14" s="49">
        <v>19487.5</v>
      </c>
    </row>
    <row r="15" spans="1:18" x14ac:dyDescent="0.25">
      <c r="A15" s="27" t="s">
        <v>200</v>
      </c>
      <c r="B15" s="49"/>
      <c r="C15" s="49"/>
      <c r="D15" s="49"/>
      <c r="E15" s="49"/>
      <c r="F15" s="49"/>
      <c r="G15" s="49"/>
      <c r="H15" s="49"/>
      <c r="I15" s="49">
        <v>14</v>
      </c>
      <c r="J15" s="49">
        <v>10</v>
      </c>
      <c r="K15" s="49">
        <v>10</v>
      </c>
      <c r="L15" s="49">
        <v>34</v>
      </c>
      <c r="Q15" s="27" t="s">
        <v>8797</v>
      </c>
      <c r="R15" s="49">
        <v>202060.35</v>
      </c>
    </row>
    <row r="16" spans="1:18" x14ac:dyDescent="0.25">
      <c r="A16" s="27" t="s">
        <v>309</v>
      </c>
      <c r="B16" s="49"/>
      <c r="C16" s="49"/>
      <c r="D16" s="49"/>
      <c r="E16" s="49"/>
      <c r="F16" s="49"/>
      <c r="G16" s="49">
        <v>15</v>
      </c>
      <c r="H16" s="49"/>
      <c r="I16" s="49"/>
      <c r="J16" s="49">
        <v>15</v>
      </c>
      <c r="K16" s="49">
        <v>9</v>
      </c>
      <c r="L16" s="49">
        <v>39</v>
      </c>
    </row>
    <row r="17" spans="1:12" x14ac:dyDescent="0.25">
      <c r="A17" s="27" t="s">
        <v>427</v>
      </c>
      <c r="B17" s="49"/>
      <c r="C17" s="49"/>
      <c r="D17" s="49"/>
      <c r="E17" s="49"/>
      <c r="F17" s="49"/>
      <c r="G17" s="49"/>
      <c r="H17" s="49"/>
      <c r="I17" s="49">
        <v>4</v>
      </c>
      <c r="J17" s="49"/>
      <c r="K17" s="49"/>
      <c r="L17" s="49">
        <v>4</v>
      </c>
    </row>
    <row r="18" spans="1:12" x14ac:dyDescent="0.25">
      <c r="A18" s="27" t="s">
        <v>238</v>
      </c>
      <c r="B18" s="49">
        <v>5</v>
      </c>
      <c r="C18" s="49"/>
      <c r="D18" s="49">
        <v>4</v>
      </c>
      <c r="E18" s="49"/>
      <c r="F18" s="49"/>
      <c r="G18" s="49"/>
      <c r="H18" s="49"/>
      <c r="I18" s="49"/>
      <c r="J18" s="49"/>
      <c r="K18" s="49"/>
      <c r="L18" s="49">
        <v>9</v>
      </c>
    </row>
    <row r="19" spans="1:12" x14ac:dyDescent="0.25">
      <c r="A19" s="27" t="s">
        <v>296</v>
      </c>
      <c r="B19" s="49"/>
      <c r="C19" s="49"/>
      <c r="D19" s="49">
        <v>3</v>
      </c>
      <c r="E19" s="49"/>
      <c r="F19" s="49"/>
      <c r="G19" s="49"/>
      <c r="H19" s="49"/>
      <c r="I19" s="49"/>
      <c r="J19" s="49"/>
      <c r="K19" s="49"/>
      <c r="L19" s="49">
        <v>3</v>
      </c>
    </row>
    <row r="20" spans="1:12" x14ac:dyDescent="0.25">
      <c r="A20" s="27" t="s">
        <v>343</v>
      </c>
      <c r="B20" s="49"/>
      <c r="C20" s="49">
        <v>1</v>
      </c>
      <c r="D20" s="49"/>
      <c r="E20" s="49"/>
      <c r="F20" s="49"/>
      <c r="G20" s="49"/>
      <c r="H20" s="49"/>
      <c r="I20" s="49"/>
      <c r="J20" s="49"/>
      <c r="K20" s="49"/>
      <c r="L20" s="49">
        <v>1</v>
      </c>
    </row>
    <row r="21" spans="1:12" x14ac:dyDescent="0.25">
      <c r="A21" s="27" t="s">
        <v>407</v>
      </c>
      <c r="B21" s="49"/>
      <c r="C21" s="49"/>
      <c r="D21" s="49"/>
      <c r="E21" s="49"/>
      <c r="F21" s="49"/>
      <c r="G21" s="49"/>
      <c r="H21" s="49"/>
      <c r="I21" s="49">
        <v>8</v>
      </c>
      <c r="J21" s="49">
        <v>6</v>
      </c>
      <c r="K21" s="49">
        <v>2</v>
      </c>
      <c r="L21" s="49">
        <v>16</v>
      </c>
    </row>
    <row r="22" spans="1:12" x14ac:dyDescent="0.25">
      <c r="A22" s="27" t="s">
        <v>41</v>
      </c>
      <c r="B22" s="49"/>
      <c r="C22" s="49">
        <v>7</v>
      </c>
      <c r="D22" s="49">
        <v>18</v>
      </c>
      <c r="E22" s="49">
        <v>24</v>
      </c>
      <c r="F22" s="49">
        <v>48</v>
      </c>
      <c r="G22" s="49"/>
      <c r="H22" s="49"/>
      <c r="I22" s="49"/>
      <c r="J22" s="49">
        <v>9</v>
      </c>
      <c r="K22" s="49">
        <v>18</v>
      </c>
      <c r="L22" s="49">
        <v>124</v>
      </c>
    </row>
    <row r="23" spans="1:12" x14ac:dyDescent="0.25">
      <c r="A23" s="27" t="s">
        <v>88</v>
      </c>
      <c r="B23" s="49"/>
      <c r="C23" s="49"/>
      <c r="D23" s="49"/>
      <c r="E23" s="49"/>
      <c r="F23" s="49"/>
      <c r="G23" s="49">
        <v>3</v>
      </c>
      <c r="H23" s="49"/>
      <c r="I23" s="49"/>
      <c r="J23" s="49"/>
      <c r="K23" s="49"/>
      <c r="L23" s="49">
        <v>3</v>
      </c>
    </row>
    <row r="24" spans="1:12" x14ac:dyDescent="0.25">
      <c r="A24" s="27" t="s">
        <v>126</v>
      </c>
      <c r="B24" s="49"/>
      <c r="C24" s="49"/>
      <c r="D24" s="49">
        <v>9</v>
      </c>
      <c r="E24" s="49"/>
      <c r="F24" s="49"/>
      <c r="G24" s="49"/>
      <c r="H24" s="49"/>
      <c r="I24" s="49"/>
      <c r="J24" s="49"/>
      <c r="K24" s="49"/>
      <c r="L24" s="49">
        <v>9</v>
      </c>
    </row>
    <row r="25" spans="1:12" x14ac:dyDescent="0.25">
      <c r="A25" s="27" t="s">
        <v>368</v>
      </c>
      <c r="B25" s="49"/>
      <c r="C25" s="49"/>
      <c r="D25" s="49">
        <v>3</v>
      </c>
      <c r="E25" s="49"/>
      <c r="F25" s="49">
        <v>3</v>
      </c>
      <c r="G25" s="49"/>
      <c r="H25" s="49"/>
      <c r="I25" s="49"/>
      <c r="J25" s="49"/>
      <c r="K25" s="49"/>
      <c r="L25" s="49">
        <v>6</v>
      </c>
    </row>
    <row r="26" spans="1:12" x14ac:dyDescent="0.25">
      <c r="A26" s="27" t="s">
        <v>144</v>
      </c>
      <c r="B26" s="49"/>
      <c r="C26" s="49"/>
      <c r="D26" s="49">
        <v>3</v>
      </c>
      <c r="E26" s="49"/>
      <c r="F26" s="49"/>
      <c r="G26" s="49"/>
      <c r="H26" s="49"/>
      <c r="I26" s="49"/>
      <c r="J26" s="49"/>
      <c r="K26" s="49"/>
      <c r="L26" s="49">
        <v>3</v>
      </c>
    </row>
    <row r="27" spans="1:12" x14ac:dyDescent="0.25">
      <c r="A27" s="27" t="s">
        <v>1404</v>
      </c>
      <c r="B27" s="49">
        <v>4</v>
      </c>
      <c r="C27" s="49">
        <v>16</v>
      </c>
      <c r="D27" s="49">
        <v>3</v>
      </c>
      <c r="E27" s="49"/>
      <c r="F27" s="49">
        <v>24</v>
      </c>
      <c r="G27" s="49"/>
      <c r="H27" s="49"/>
      <c r="I27" s="49"/>
      <c r="J27" s="49">
        <v>6</v>
      </c>
      <c r="K27" s="49"/>
      <c r="L27" s="49">
        <v>53</v>
      </c>
    </row>
    <row r="28" spans="1:12" x14ac:dyDescent="0.25">
      <c r="A28" s="27" t="s">
        <v>112</v>
      </c>
      <c r="B28" s="49">
        <v>3</v>
      </c>
      <c r="C28" s="49">
        <v>14</v>
      </c>
      <c r="D28" s="49">
        <v>16</v>
      </c>
      <c r="E28" s="49">
        <v>9</v>
      </c>
      <c r="F28" s="49">
        <v>18</v>
      </c>
      <c r="G28" s="49">
        <v>15</v>
      </c>
      <c r="H28" s="49"/>
      <c r="I28" s="49"/>
      <c r="J28" s="49"/>
      <c r="K28" s="49"/>
      <c r="L28" s="49">
        <v>75</v>
      </c>
    </row>
    <row r="29" spans="1:12" x14ac:dyDescent="0.25">
      <c r="A29" s="27" t="s">
        <v>334</v>
      </c>
      <c r="B29" s="49"/>
      <c r="C29" s="49"/>
      <c r="D29" s="49">
        <v>2</v>
      </c>
      <c r="E29" s="49"/>
      <c r="F29" s="49"/>
      <c r="G29" s="49">
        <v>10</v>
      </c>
      <c r="H29" s="49">
        <v>32</v>
      </c>
      <c r="I29" s="49">
        <v>5</v>
      </c>
      <c r="J29" s="49">
        <v>18</v>
      </c>
      <c r="K29" s="49">
        <v>12</v>
      </c>
      <c r="L29" s="49">
        <v>79</v>
      </c>
    </row>
    <row r="30" spans="1:12" x14ac:dyDescent="0.25">
      <c r="A30" s="27" t="s">
        <v>303</v>
      </c>
      <c r="B30" s="49"/>
      <c r="C30" s="49"/>
      <c r="D30" s="49">
        <v>14</v>
      </c>
      <c r="E30" s="49">
        <v>15</v>
      </c>
      <c r="F30" s="49">
        <v>37</v>
      </c>
      <c r="G30" s="49"/>
      <c r="H30" s="49"/>
      <c r="I30" s="49"/>
      <c r="J30" s="49"/>
      <c r="K30" s="49"/>
      <c r="L30" s="49">
        <v>66</v>
      </c>
    </row>
    <row r="31" spans="1:12" x14ac:dyDescent="0.25">
      <c r="A31" s="27" t="s">
        <v>249</v>
      </c>
      <c r="B31" s="49"/>
      <c r="C31" s="49"/>
      <c r="D31" s="49">
        <v>17</v>
      </c>
      <c r="E31" s="49">
        <v>12</v>
      </c>
      <c r="F31" s="49">
        <v>24</v>
      </c>
      <c r="G31" s="49"/>
      <c r="H31" s="49">
        <v>12</v>
      </c>
      <c r="I31" s="49">
        <v>12</v>
      </c>
      <c r="J31" s="49">
        <v>10</v>
      </c>
      <c r="K31" s="49">
        <v>9</v>
      </c>
      <c r="L31" s="49">
        <v>96</v>
      </c>
    </row>
    <row r="32" spans="1:12" x14ac:dyDescent="0.25">
      <c r="A32" s="27" t="s">
        <v>138</v>
      </c>
      <c r="B32" s="49">
        <v>3</v>
      </c>
      <c r="C32" s="49"/>
      <c r="D32" s="49"/>
      <c r="E32" s="49"/>
      <c r="F32" s="49"/>
      <c r="G32" s="49">
        <v>3</v>
      </c>
      <c r="H32" s="49"/>
      <c r="I32" s="49"/>
      <c r="J32" s="49"/>
      <c r="K32" s="49"/>
      <c r="L32" s="49">
        <v>6</v>
      </c>
    </row>
    <row r="33" spans="1:12" x14ac:dyDescent="0.25">
      <c r="A33" s="27" t="s">
        <v>373</v>
      </c>
      <c r="B33" s="49"/>
      <c r="C33" s="49"/>
      <c r="D33" s="49"/>
      <c r="E33" s="49"/>
      <c r="F33" s="49"/>
      <c r="G33" s="49"/>
      <c r="H33" s="49">
        <v>4</v>
      </c>
      <c r="I33" s="49">
        <v>42</v>
      </c>
      <c r="J33" s="49"/>
      <c r="K33" s="49"/>
      <c r="L33" s="49">
        <v>46</v>
      </c>
    </row>
    <row r="34" spans="1:12" x14ac:dyDescent="0.25">
      <c r="A34" s="27" t="s">
        <v>73</v>
      </c>
      <c r="B34" s="49">
        <v>4</v>
      </c>
      <c r="C34" s="49">
        <v>9</v>
      </c>
      <c r="D34" s="49">
        <v>8</v>
      </c>
      <c r="E34" s="49">
        <v>9</v>
      </c>
      <c r="F34" s="49">
        <v>18</v>
      </c>
      <c r="G34" s="49"/>
      <c r="H34" s="49"/>
      <c r="I34" s="49">
        <v>12</v>
      </c>
      <c r="J34" s="49"/>
      <c r="K34" s="49"/>
      <c r="L34" s="49">
        <v>60</v>
      </c>
    </row>
    <row r="35" spans="1:12" x14ac:dyDescent="0.25">
      <c r="A35" s="27" t="s">
        <v>79</v>
      </c>
      <c r="B35" s="49"/>
      <c r="C35" s="49"/>
      <c r="D35" s="49"/>
      <c r="E35" s="49"/>
      <c r="F35" s="49"/>
      <c r="G35" s="49">
        <v>17</v>
      </c>
      <c r="H35" s="49"/>
      <c r="I35" s="49">
        <v>12</v>
      </c>
      <c r="J35" s="49">
        <v>9</v>
      </c>
      <c r="K35" s="49">
        <v>3</v>
      </c>
      <c r="L35" s="49">
        <v>41</v>
      </c>
    </row>
    <row r="36" spans="1:12" x14ac:dyDescent="0.25">
      <c r="A36" s="27" t="s">
        <v>1534</v>
      </c>
      <c r="B36" s="49">
        <v>2</v>
      </c>
      <c r="C36" s="49">
        <v>12</v>
      </c>
      <c r="D36" s="49">
        <v>17</v>
      </c>
      <c r="E36" s="49"/>
      <c r="F36" s="49">
        <v>18</v>
      </c>
      <c r="G36" s="49">
        <v>15</v>
      </c>
      <c r="H36" s="49"/>
      <c r="I36" s="49">
        <v>16</v>
      </c>
      <c r="J36" s="49">
        <v>7</v>
      </c>
      <c r="K36" s="49">
        <v>6</v>
      </c>
      <c r="L36" s="49">
        <v>93</v>
      </c>
    </row>
    <row r="37" spans="1:12" x14ac:dyDescent="0.25">
      <c r="A37" s="27" t="s">
        <v>1</v>
      </c>
      <c r="B37" s="49">
        <v>5</v>
      </c>
      <c r="C37" s="49">
        <v>20</v>
      </c>
      <c r="D37" s="49">
        <v>5</v>
      </c>
      <c r="E37" s="49">
        <v>10</v>
      </c>
      <c r="F37" s="49"/>
      <c r="G37" s="49">
        <v>25</v>
      </c>
      <c r="H37" s="49">
        <v>60</v>
      </c>
      <c r="I37" s="49">
        <v>33</v>
      </c>
      <c r="J37" s="49">
        <v>22</v>
      </c>
      <c r="K37" s="49">
        <v>22</v>
      </c>
      <c r="L37" s="49">
        <v>202</v>
      </c>
    </row>
    <row r="38" spans="1:12" x14ac:dyDescent="0.25">
      <c r="A38" s="27" t="s">
        <v>283</v>
      </c>
      <c r="B38" s="49"/>
      <c r="C38" s="49"/>
      <c r="D38" s="49"/>
      <c r="E38" s="49"/>
      <c r="F38" s="49"/>
      <c r="G38" s="49"/>
      <c r="H38" s="49"/>
      <c r="I38" s="49">
        <v>4</v>
      </c>
      <c r="J38" s="49"/>
      <c r="K38" s="49"/>
      <c r="L38" s="49">
        <v>4</v>
      </c>
    </row>
    <row r="39" spans="1:12" x14ac:dyDescent="0.25">
      <c r="A39" s="27" t="s">
        <v>299</v>
      </c>
      <c r="B39" s="49"/>
      <c r="C39" s="49"/>
      <c r="D39" s="49">
        <v>3</v>
      </c>
      <c r="E39" s="49"/>
      <c r="F39" s="49"/>
      <c r="G39" s="49"/>
      <c r="H39" s="49"/>
      <c r="I39" s="49">
        <v>8</v>
      </c>
      <c r="J39" s="49">
        <v>6</v>
      </c>
      <c r="K39" s="49">
        <v>7</v>
      </c>
      <c r="L39" s="49">
        <v>24</v>
      </c>
    </row>
    <row r="40" spans="1:12" x14ac:dyDescent="0.25">
      <c r="A40" s="27" t="s">
        <v>265</v>
      </c>
      <c r="B40" s="49"/>
      <c r="C40" s="49"/>
      <c r="D40" s="49"/>
      <c r="E40" s="49"/>
      <c r="F40" s="49"/>
      <c r="G40" s="49"/>
      <c r="H40" s="49">
        <v>12</v>
      </c>
      <c r="I40" s="49">
        <v>16</v>
      </c>
      <c r="J40" s="49">
        <v>11</v>
      </c>
      <c r="K40" s="49"/>
      <c r="L40" s="49">
        <v>39</v>
      </c>
    </row>
    <row r="41" spans="1:12" x14ac:dyDescent="0.25">
      <c r="A41" s="27" t="s">
        <v>55</v>
      </c>
      <c r="B41" s="49"/>
      <c r="C41" s="49"/>
      <c r="D41" s="49"/>
      <c r="E41" s="49"/>
      <c r="F41" s="49"/>
      <c r="G41" s="49">
        <v>19</v>
      </c>
      <c r="H41" s="49"/>
      <c r="I41" s="49"/>
      <c r="J41" s="49"/>
      <c r="K41" s="49"/>
      <c r="L41" s="49">
        <v>19</v>
      </c>
    </row>
    <row r="42" spans="1:12" x14ac:dyDescent="0.25">
      <c r="A42" s="27" t="s">
        <v>431</v>
      </c>
      <c r="B42" s="49"/>
      <c r="C42" s="49"/>
      <c r="D42" s="49"/>
      <c r="E42" s="49"/>
      <c r="F42" s="49"/>
      <c r="G42" s="49"/>
      <c r="H42" s="49"/>
      <c r="I42" s="49">
        <v>3</v>
      </c>
      <c r="J42" s="49"/>
      <c r="K42" s="49"/>
      <c r="L42" s="49">
        <v>3</v>
      </c>
    </row>
    <row r="43" spans="1:12" x14ac:dyDescent="0.25">
      <c r="A43" s="27" t="s">
        <v>59</v>
      </c>
      <c r="B43" s="49"/>
      <c r="C43" s="49"/>
      <c r="D43" s="49"/>
      <c r="E43" s="49"/>
      <c r="F43" s="49"/>
      <c r="G43" s="49"/>
      <c r="H43" s="49"/>
      <c r="I43" s="49">
        <v>9</v>
      </c>
      <c r="J43" s="49">
        <v>6</v>
      </c>
      <c r="K43" s="49"/>
      <c r="L43" s="49">
        <v>15</v>
      </c>
    </row>
    <row r="44" spans="1:12" x14ac:dyDescent="0.25">
      <c r="A44" s="27" t="s">
        <v>319</v>
      </c>
      <c r="B44" s="49"/>
      <c r="C44" s="49"/>
      <c r="D44" s="49">
        <v>3</v>
      </c>
      <c r="E44" s="49"/>
      <c r="F44" s="49"/>
      <c r="G44" s="49"/>
      <c r="H44" s="49"/>
      <c r="I44" s="49"/>
      <c r="J44" s="49"/>
      <c r="K44" s="49"/>
      <c r="L44" s="49">
        <v>3</v>
      </c>
    </row>
    <row r="45" spans="1:12" x14ac:dyDescent="0.25">
      <c r="A45" s="27" t="s">
        <v>123</v>
      </c>
      <c r="B45" s="49"/>
      <c r="C45" s="49"/>
      <c r="D45" s="49"/>
      <c r="E45" s="49"/>
      <c r="F45" s="49"/>
      <c r="G45" s="49"/>
      <c r="H45" s="49">
        <v>12</v>
      </c>
      <c r="I45" s="49"/>
      <c r="J45" s="49"/>
      <c r="K45" s="49"/>
      <c r="L45" s="49">
        <v>12</v>
      </c>
    </row>
    <row r="46" spans="1:12" x14ac:dyDescent="0.25">
      <c r="A46" s="27" t="s">
        <v>348</v>
      </c>
      <c r="B46" s="49"/>
      <c r="C46" s="49">
        <v>1</v>
      </c>
      <c r="D46" s="49"/>
      <c r="E46" s="49"/>
      <c r="F46" s="49"/>
      <c r="G46" s="49"/>
      <c r="H46" s="49"/>
      <c r="I46" s="49"/>
      <c r="J46" s="49"/>
      <c r="K46" s="49"/>
      <c r="L46" s="49">
        <v>1</v>
      </c>
    </row>
    <row r="47" spans="1:12" x14ac:dyDescent="0.25">
      <c r="A47" s="27" t="s">
        <v>209</v>
      </c>
      <c r="B47" s="49"/>
      <c r="C47" s="49"/>
      <c r="D47" s="49"/>
      <c r="E47" s="49"/>
      <c r="F47" s="49"/>
      <c r="G47" s="49"/>
      <c r="H47" s="49">
        <v>43</v>
      </c>
      <c r="I47" s="49">
        <v>26</v>
      </c>
      <c r="J47" s="49">
        <v>10</v>
      </c>
      <c r="K47" s="49">
        <v>3</v>
      </c>
      <c r="L47" s="49">
        <v>82</v>
      </c>
    </row>
    <row r="48" spans="1:12" x14ac:dyDescent="0.25">
      <c r="A48" s="27" t="s">
        <v>423</v>
      </c>
      <c r="B48" s="49"/>
      <c r="C48" s="49"/>
      <c r="D48" s="49"/>
      <c r="E48" s="49"/>
      <c r="F48" s="49"/>
      <c r="G48" s="49"/>
      <c r="H48" s="49"/>
      <c r="I48" s="49">
        <v>9</v>
      </c>
      <c r="J48" s="49">
        <v>6</v>
      </c>
      <c r="K48" s="49">
        <v>4</v>
      </c>
      <c r="L48" s="49">
        <v>19</v>
      </c>
    </row>
    <row r="49" spans="1:12" x14ac:dyDescent="0.25">
      <c r="A49" s="27" t="s">
        <v>108</v>
      </c>
      <c r="B49" s="49"/>
      <c r="C49" s="49">
        <v>2</v>
      </c>
      <c r="D49" s="49">
        <v>8</v>
      </c>
      <c r="E49" s="49"/>
      <c r="F49" s="49"/>
      <c r="G49" s="49"/>
      <c r="H49" s="49"/>
      <c r="I49" s="49"/>
      <c r="J49" s="49"/>
      <c r="K49" s="49"/>
      <c r="L49" s="49">
        <v>10</v>
      </c>
    </row>
    <row r="50" spans="1:12" x14ac:dyDescent="0.25">
      <c r="A50" s="27" t="s">
        <v>8734</v>
      </c>
      <c r="B50" s="49"/>
      <c r="C50" s="49">
        <v>3</v>
      </c>
      <c r="D50" s="49">
        <v>6</v>
      </c>
      <c r="E50" s="49">
        <v>27</v>
      </c>
      <c r="F50" s="49">
        <v>37</v>
      </c>
      <c r="G50" s="49"/>
      <c r="H50" s="49"/>
      <c r="I50" s="49">
        <v>12</v>
      </c>
      <c r="J50" s="49">
        <v>6</v>
      </c>
      <c r="K50" s="49"/>
      <c r="L50" s="49">
        <v>91</v>
      </c>
    </row>
    <row r="51" spans="1:12" x14ac:dyDescent="0.25">
      <c r="A51" s="27" t="s">
        <v>386</v>
      </c>
      <c r="B51" s="49"/>
      <c r="C51" s="49"/>
      <c r="D51" s="49">
        <v>4</v>
      </c>
      <c r="E51" s="49"/>
      <c r="F51" s="49"/>
      <c r="G51" s="49"/>
      <c r="H51" s="49"/>
      <c r="I51" s="49"/>
      <c r="J51" s="49"/>
      <c r="K51" s="49"/>
      <c r="L51" s="49">
        <v>4</v>
      </c>
    </row>
    <row r="52" spans="1:12" x14ac:dyDescent="0.25">
      <c r="A52" s="27" t="s">
        <v>415</v>
      </c>
      <c r="B52" s="49"/>
      <c r="C52" s="49"/>
      <c r="D52" s="49"/>
      <c r="E52" s="49"/>
      <c r="F52" s="49"/>
      <c r="G52" s="49">
        <v>8</v>
      </c>
      <c r="H52" s="49"/>
      <c r="I52" s="49"/>
      <c r="J52" s="49"/>
      <c r="K52" s="49"/>
      <c r="L52" s="49">
        <v>8</v>
      </c>
    </row>
    <row r="53" spans="1:12" x14ac:dyDescent="0.25">
      <c r="A53" s="27" t="s">
        <v>244</v>
      </c>
      <c r="B53" s="49">
        <v>3</v>
      </c>
      <c r="C53" s="49"/>
      <c r="D53" s="49"/>
      <c r="E53" s="49"/>
      <c r="F53" s="49"/>
      <c r="G53" s="49"/>
      <c r="H53" s="49"/>
      <c r="I53" s="49"/>
      <c r="J53" s="49"/>
      <c r="K53" s="49"/>
      <c r="L53" s="49">
        <v>3</v>
      </c>
    </row>
    <row r="54" spans="1:12" x14ac:dyDescent="0.25">
      <c r="A54" s="27" t="s">
        <v>51</v>
      </c>
      <c r="B54" s="49">
        <v>4</v>
      </c>
      <c r="C54" s="49">
        <v>12</v>
      </c>
      <c r="D54" s="49">
        <v>4</v>
      </c>
      <c r="E54" s="49"/>
      <c r="F54" s="49"/>
      <c r="G54" s="49"/>
      <c r="H54" s="49"/>
      <c r="I54" s="49"/>
      <c r="J54" s="49"/>
      <c r="K54" s="49"/>
      <c r="L54" s="49">
        <v>20</v>
      </c>
    </row>
    <row r="55" spans="1:12" x14ac:dyDescent="0.25">
      <c r="A55" s="27" t="s">
        <v>229</v>
      </c>
      <c r="B55" s="49"/>
      <c r="C55" s="49"/>
      <c r="D55" s="49"/>
      <c r="E55" s="49"/>
      <c r="F55" s="49"/>
      <c r="G55" s="49">
        <v>17</v>
      </c>
      <c r="H55" s="49"/>
      <c r="I55" s="49">
        <v>2</v>
      </c>
      <c r="J55" s="49">
        <v>9</v>
      </c>
      <c r="K55" s="49">
        <v>15</v>
      </c>
      <c r="L55" s="49">
        <v>43</v>
      </c>
    </row>
    <row r="56" spans="1:12" x14ac:dyDescent="0.25">
      <c r="A56" s="27" t="s">
        <v>2295</v>
      </c>
      <c r="B56" s="49"/>
      <c r="C56" s="49"/>
      <c r="D56" s="49">
        <v>12</v>
      </c>
      <c r="E56" s="49"/>
      <c r="F56" s="49">
        <v>18</v>
      </c>
      <c r="G56" s="49"/>
      <c r="H56" s="49"/>
      <c r="I56" s="49"/>
      <c r="J56" s="49"/>
      <c r="K56" s="49"/>
      <c r="L56" s="49">
        <v>30</v>
      </c>
    </row>
    <row r="57" spans="1:12" x14ac:dyDescent="0.25">
      <c r="A57" s="27" t="s">
        <v>181</v>
      </c>
      <c r="B57" s="49"/>
      <c r="C57" s="49"/>
      <c r="D57" s="49"/>
      <c r="E57" s="49"/>
      <c r="F57" s="49"/>
      <c r="G57" s="49"/>
      <c r="H57" s="49">
        <v>16</v>
      </c>
      <c r="I57" s="49">
        <v>13</v>
      </c>
      <c r="J57" s="49"/>
      <c r="K57" s="49"/>
      <c r="L57" s="49">
        <v>29</v>
      </c>
    </row>
    <row r="58" spans="1:12" x14ac:dyDescent="0.25">
      <c r="A58" s="27" t="s">
        <v>32</v>
      </c>
      <c r="B58" s="49"/>
      <c r="C58" s="49">
        <v>9</v>
      </c>
      <c r="D58" s="49"/>
      <c r="E58" s="49"/>
      <c r="F58" s="49"/>
      <c r="G58" s="49">
        <v>22</v>
      </c>
      <c r="H58" s="49">
        <v>12</v>
      </c>
      <c r="I58" s="49">
        <v>16</v>
      </c>
      <c r="J58" s="49"/>
      <c r="K58" s="49"/>
      <c r="L58" s="49">
        <v>59</v>
      </c>
    </row>
    <row r="59" spans="1:12" x14ac:dyDescent="0.25">
      <c r="A59" s="27" t="s">
        <v>147</v>
      </c>
      <c r="B59" s="49"/>
      <c r="C59" s="49"/>
      <c r="D59" s="49"/>
      <c r="E59" s="49"/>
      <c r="F59" s="49"/>
      <c r="G59" s="49">
        <v>22</v>
      </c>
      <c r="H59" s="49">
        <v>16</v>
      </c>
      <c r="I59" s="49">
        <v>16</v>
      </c>
      <c r="J59" s="49">
        <v>15</v>
      </c>
      <c r="K59" s="49">
        <v>5</v>
      </c>
      <c r="L59" s="49">
        <v>74</v>
      </c>
    </row>
    <row r="60" spans="1:12" x14ac:dyDescent="0.25">
      <c r="A60" s="27" t="s">
        <v>37</v>
      </c>
      <c r="B60" s="49">
        <v>3</v>
      </c>
      <c r="C60" s="49">
        <v>9</v>
      </c>
      <c r="D60" s="49"/>
      <c r="E60" s="49"/>
      <c r="F60" s="49"/>
      <c r="G60" s="49"/>
      <c r="H60" s="49"/>
      <c r="I60" s="49"/>
      <c r="J60" s="49"/>
      <c r="K60" s="49"/>
      <c r="L60" s="49">
        <v>12</v>
      </c>
    </row>
    <row r="61" spans="1:12" x14ac:dyDescent="0.25">
      <c r="A61" s="27" t="s">
        <v>323</v>
      </c>
      <c r="B61" s="49"/>
      <c r="C61" s="49">
        <v>2</v>
      </c>
      <c r="D61" s="49">
        <v>6</v>
      </c>
      <c r="E61" s="49"/>
      <c r="F61" s="49"/>
      <c r="G61" s="49"/>
      <c r="H61" s="49"/>
      <c r="I61" s="49"/>
      <c r="J61" s="49"/>
      <c r="K61" s="49"/>
      <c r="L61" s="49">
        <v>8</v>
      </c>
    </row>
    <row r="62" spans="1:12" x14ac:dyDescent="0.25">
      <c r="A62" s="27" t="s">
        <v>204</v>
      </c>
      <c r="B62" s="49"/>
      <c r="C62" s="49"/>
      <c r="D62" s="49">
        <v>6</v>
      </c>
      <c r="E62" s="49"/>
      <c r="F62" s="49"/>
      <c r="G62" s="49"/>
      <c r="H62" s="49"/>
      <c r="I62" s="49"/>
      <c r="J62" s="49"/>
      <c r="K62" s="49"/>
      <c r="L62" s="49">
        <v>6</v>
      </c>
    </row>
    <row r="63" spans="1:12" x14ac:dyDescent="0.25">
      <c r="A63" s="27" t="s">
        <v>69</v>
      </c>
      <c r="B63" s="49"/>
      <c r="C63" s="49"/>
      <c r="D63" s="49"/>
      <c r="E63" s="49"/>
      <c r="F63" s="49"/>
      <c r="G63" s="49"/>
      <c r="H63" s="49">
        <v>4</v>
      </c>
      <c r="I63" s="49"/>
      <c r="J63" s="49"/>
      <c r="K63" s="49"/>
      <c r="L63" s="49">
        <v>4</v>
      </c>
    </row>
    <row r="64" spans="1:12" x14ac:dyDescent="0.25">
      <c r="A64" s="27" t="s">
        <v>339</v>
      </c>
      <c r="B64" s="49"/>
      <c r="C64" s="49"/>
      <c r="D64" s="49"/>
      <c r="E64" s="49"/>
      <c r="F64" s="49"/>
      <c r="G64" s="49"/>
      <c r="H64" s="49">
        <v>48</v>
      </c>
      <c r="I64" s="49"/>
      <c r="J64" s="49"/>
      <c r="K64" s="49"/>
      <c r="L64" s="49">
        <v>48</v>
      </c>
    </row>
    <row r="65" spans="1:12" x14ac:dyDescent="0.25">
      <c r="A65" s="27" t="s">
        <v>269</v>
      </c>
      <c r="B65" s="49"/>
      <c r="C65" s="49"/>
      <c r="D65" s="49"/>
      <c r="E65" s="49"/>
      <c r="F65" s="49"/>
      <c r="G65" s="49"/>
      <c r="H65" s="49"/>
      <c r="I65" s="49">
        <v>9</v>
      </c>
      <c r="J65" s="49">
        <v>6</v>
      </c>
      <c r="K65" s="49">
        <v>4</v>
      </c>
      <c r="L65" s="49">
        <v>19</v>
      </c>
    </row>
    <row r="66" spans="1:12" x14ac:dyDescent="0.25">
      <c r="A66" s="27" t="s">
        <v>379</v>
      </c>
      <c r="B66" s="49"/>
      <c r="C66" s="49"/>
      <c r="D66" s="49">
        <v>1</v>
      </c>
      <c r="E66" s="49"/>
      <c r="F66" s="49">
        <v>4</v>
      </c>
      <c r="G66" s="49"/>
      <c r="H66" s="49"/>
      <c r="I66" s="49"/>
      <c r="J66" s="49"/>
      <c r="K66" s="49"/>
      <c r="L66" s="49">
        <v>5</v>
      </c>
    </row>
    <row r="67" spans="1:12" x14ac:dyDescent="0.25">
      <c r="A67" s="27" t="s">
        <v>383</v>
      </c>
      <c r="B67" s="49"/>
      <c r="C67" s="49"/>
      <c r="D67" s="49">
        <v>2</v>
      </c>
      <c r="E67" s="49"/>
      <c r="F67" s="49">
        <v>4</v>
      </c>
      <c r="G67" s="49"/>
      <c r="H67" s="49"/>
      <c r="I67" s="49"/>
      <c r="J67" s="49"/>
      <c r="K67" s="49"/>
      <c r="L67" s="49">
        <v>6</v>
      </c>
    </row>
    <row r="68" spans="1:12" x14ac:dyDescent="0.25">
      <c r="A68" s="27" t="s">
        <v>84</v>
      </c>
      <c r="B68" s="49"/>
      <c r="C68" s="49"/>
      <c r="D68" s="49">
        <v>9</v>
      </c>
      <c r="E68" s="49">
        <v>9</v>
      </c>
      <c r="F68" s="49"/>
      <c r="G68" s="49"/>
      <c r="H68" s="49"/>
      <c r="I68" s="49"/>
      <c r="J68" s="49"/>
      <c r="K68" s="49"/>
      <c r="L68" s="49">
        <v>18</v>
      </c>
    </row>
    <row r="69" spans="1:12" x14ac:dyDescent="0.25">
      <c r="A69" s="27" t="s">
        <v>279</v>
      </c>
      <c r="B69" s="49"/>
      <c r="C69" s="49"/>
      <c r="D69" s="49"/>
      <c r="E69" s="49"/>
      <c r="F69" s="49"/>
      <c r="G69" s="49"/>
      <c r="H69" s="49"/>
      <c r="I69" s="49">
        <v>1</v>
      </c>
      <c r="J69" s="49"/>
      <c r="K69" s="49"/>
      <c r="L69" s="49">
        <v>1</v>
      </c>
    </row>
    <row r="70" spans="1:12" x14ac:dyDescent="0.25">
      <c r="A70" s="27" t="s">
        <v>214</v>
      </c>
      <c r="B70" s="49"/>
      <c r="C70" s="49">
        <v>12</v>
      </c>
      <c r="D70" s="49">
        <v>30</v>
      </c>
      <c r="E70" s="49">
        <v>27</v>
      </c>
      <c r="F70" s="49">
        <v>48</v>
      </c>
      <c r="G70" s="49"/>
      <c r="H70" s="49"/>
      <c r="I70" s="49"/>
      <c r="J70" s="49"/>
      <c r="K70" s="49"/>
      <c r="L70" s="49">
        <v>117</v>
      </c>
    </row>
    <row r="71" spans="1:12" x14ac:dyDescent="0.25">
      <c r="A71" s="27" t="s">
        <v>356</v>
      </c>
      <c r="B71" s="49"/>
      <c r="C71" s="49">
        <v>1</v>
      </c>
      <c r="D71" s="49">
        <v>8</v>
      </c>
      <c r="E71" s="49">
        <v>16</v>
      </c>
      <c r="F71" s="49">
        <v>34</v>
      </c>
      <c r="G71" s="49">
        <v>9</v>
      </c>
      <c r="H71" s="49">
        <v>5</v>
      </c>
      <c r="I71" s="49">
        <v>24</v>
      </c>
      <c r="J71" s="49">
        <v>19</v>
      </c>
      <c r="K71" s="49">
        <v>2</v>
      </c>
      <c r="L71" s="49">
        <v>118</v>
      </c>
    </row>
    <row r="72" spans="1:12" x14ac:dyDescent="0.25">
      <c r="A72" s="27" t="s">
        <v>389</v>
      </c>
      <c r="B72" s="49"/>
      <c r="C72" s="49"/>
      <c r="D72" s="49">
        <v>2</v>
      </c>
      <c r="E72" s="49">
        <v>2</v>
      </c>
      <c r="F72" s="49">
        <v>8</v>
      </c>
      <c r="G72" s="49"/>
      <c r="H72" s="49"/>
      <c r="I72" s="49">
        <v>16</v>
      </c>
      <c r="J72" s="49">
        <v>17</v>
      </c>
      <c r="K72" s="49">
        <v>11</v>
      </c>
      <c r="L72" s="49">
        <v>56</v>
      </c>
    </row>
    <row r="73" spans="1:12" x14ac:dyDescent="0.25">
      <c r="A73" s="27" t="s">
        <v>66</v>
      </c>
      <c r="B73" s="49"/>
      <c r="C73" s="49"/>
      <c r="D73" s="49">
        <v>6</v>
      </c>
      <c r="E73" s="49">
        <v>9</v>
      </c>
      <c r="F73" s="49"/>
      <c r="G73" s="49"/>
      <c r="H73" s="49"/>
      <c r="I73" s="49"/>
      <c r="J73" s="49"/>
      <c r="K73" s="49"/>
      <c r="L73" s="49">
        <v>15</v>
      </c>
    </row>
    <row r="74" spans="1:12" x14ac:dyDescent="0.25">
      <c r="A74" s="27" t="s">
        <v>293</v>
      </c>
      <c r="B74" s="49"/>
      <c r="C74" s="49"/>
      <c r="D74" s="49">
        <v>2</v>
      </c>
      <c r="E74" s="49"/>
      <c r="F74" s="49"/>
      <c r="G74" s="49"/>
      <c r="H74" s="49"/>
      <c r="I74" s="49"/>
      <c r="J74" s="49"/>
      <c r="K74" s="49"/>
      <c r="L74" s="49">
        <v>2</v>
      </c>
    </row>
    <row r="75" spans="1:12" x14ac:dyDescent="0.25">
      <c r="A75" s="27" t="s">
        <v>313</v>
      </c>
      <c r="B75" s="49"/>
      <c r="C75" s="49"/>
      <c r="D75" s="49"/>
      <c r="E75" s="49"/>
      <c r="F75" s="49"/>
      <c r="G75" s="49"/>
      <c r="H75" s="49"/>
      <c r="I75" s="49">
        <v>12</v>
      </c>
      <c r="J75" s="49">
        <v>9</v>
      </c>
      <c r="K75" s="49">
        <v>3</v>
      </c>
      <c r="L75" s="49">
        <v>24</v>
      </c>
    </row>
    <row r="76" spans="1:12" x14ac:dyDescent="0.25">
      <c r="A76" s="27" t="s">
        <v>91</v>
      </c>
      <c r="B76" s="49">
        <v>6</v>
      </c>
      <c r="C76" s="49">
        <v>21</v>
      </c>
      <c r="D76" s="49">
        <v>3</v>
      </c>
      <c r="E76" s="49"/>
      <c r="F76" s="49"/>
      <c r="G76" s="49"/>
      <c r="H76" s="49"/>
      <c r="I76" s="49"/>
      <c r="J76" s="49"/>
      <c r="K76" s="49"/>
      <c r="L76" s="49">
        <v>30</v>
      </c>
    </row>
    <row r="77" spans="1:12" x14ac:dyDescent="0.25">
      <c r="A77" s="27" t="s">
        <v>403</v>
      </c>
      <c r="B77" s="49"/>
      <c r="C77" s="49"/>
      <c r="D77" s="49">
        <v>5</v>
      </c>
      <c r="E77" s="49"/>
      <c r="F77" s="49">
        <v>5</v>
      </c>
      <c r="G77" s="49">
        <v>20</v>
      </c>
      <c r="H77" s="49">
        <v>17</v>
      </c>
      <c r="I77" s="49">
        <v>24</v>
      </c>
      <c r="J77" s="49">
        <v>18</v>
      </c>
      <c r="K77" s="49">
        <v>19</v>
      </c>
      <c r="L77" s="49">
        <v>108</v>
      </c>
    </row>
    <row r="78" spans="1:12" x14ac:dyDescent="0.25">
      <c r="A78" s="27" t="s">
        <v>329</v>
      </c>
      <c r="B78" s="49"/>
      <c r="C78" s="49"/>
      <c r="D78" s="49">
        <v>4</v>
      </c>
      <c r="E78" s="49"/>
      <c r="F78" s="49">
        <v>15</v>
      </c>
      <c r="G78" s="49"/>
      <c r="H78" s="49"/>
      <c r="I78" s="49"/>
      <c r="J78" s="49"/>
      <c r="K78" s="49"/>
      <c r="L78" s="49">
        <v>19</v>
      </c>
    </row>
    <row r="79" spans="1:12" x14ac:dyDescent="0.25">
      <c r="A79" s="27" t="s">
        <v>222</v>
      </c>
      <c r="B79" s="49">
        <v>3</v>
      </c>
      <c r="C79" s="49">
        <v>9</v>
      </c>
      <c r="D79" s="49">
        <v>3</v>
      </c>
      <c r="E79" s="49">
        <v>9</v>
      </c>
      <c r="F79" s="49">
        <v>15</v>
      </c>
      <c r="G79" s="49">
        <v>31</v>
      </c>
      <c r="H79" s="49"/>
      <c r="I79" s="49"/>
      <c r="J79" s="49"/>
      <c r="K79" s="49"/>
      <c r="L79" s="49">
        <v>70</v>
      </c>
    </row>
    <row r="80" spans="1:12" x14ac:dyDescent="0.25">
      <c r="A80" s="27" t="s">
        <v>172</v>
      </c>
      <c r="B80" s="49"/>
      <c r="C80" s="49"/>
      <c r="D80" s="49">
        <v>6</v>
      </c>
      <c r="E80" s="49">
        <v>10</v>
      </c>
      <c r="F80" s="49"/>
      <c r="G80" s="49"/>
      <c r="H80" s="49"/>
      <c r="I80" s="49"/>
      <c r="J80" s="49">
        <v>4</v>
      </c>
      <c r="K80" s="49">
        <v>7</v>
      </c>
      <c r="L80" s="49">
        <v>27</v>
      </c>
    </row>
    <row r="81" spans="1:12" x14ac:dyDescent="0.25">
      <c r="A81" s="27" t="s">
        <v>177</v>
      </c>
      <c r="B81" s="49"/>
      <c r="C81" s="49"/>
      <c r="D81" s="49"/>
      <c r="E81" s="49"/>
      <c r="F81" s="49"/>
      <c r="G81" s="49">
        <v>16</v>
      </c>
      <c r="H81" s="49"/>
      <c r="I81" s="49">
        <v>4</v>
      </c>
      <c r="J81" s="49"/>
      <c r="K81" s="49"/>
      <c r="L81" s="49">
        <v>20</v>
      </c>
    </row>
    <row r="82" spans="1:12" x14ac:dyDescent="0.25">
      <c r="A82" s="27" t="s">
        <v>7459</v>
      </c>
      <c r="B82" s="49"/>
      <c r="C82" s="49"/>
      <c r="D82" s="49"/>
      <c r="E82" s="49"/>
      <c r="F82" s="49"/>
      <c r="G82" s="49"/>
      <c r="H82" s="49"/>
      <c r="I82" s="49">
        <v>12</v>
      </c>
      <c r="J82" s="49"/>
      <c r="K82" s="49"/>
      <c r="L82" s="49">
        <v>12</v>
      </c>
    </row>
    <row r="83" spans="1:12" x14ac:dyDescent="0.25">
      <c r="A83" s="27" t="s">
        <v>63</v>
      </c>
      <c r="B83" s="49"/>
      <c r="C83" s="49">
        <v>3</v>
      </c>
      <c r="D83" s="49">
        <v>6</v>
      </c>
      <c r="E83" s="49"/>
      <c r="F83" s="49"/>
      <c r="G83" s="49"/>
      <c r="H83" s="49"/>
      <c r="I83" s="49"/>
      <c r="J83" s="49"/>
      <c r="K83" s="49"/>
      <c r="L83" s="49">
        <v>9</v>
      </c>
    </row>
    <row r="84" spans="1:12" x14ac:dyDescent="0.25">
      <c r="A84" s="27" t="s">
        <v>235</v>
      </c>
      <c r="B84" s="49"/>
      <c r="C84" s="49">
        <v>3</v>
      </c>
      <c r="D84" s="49">
        <v>12</v>
      </c>
      <c r="E84" s="49"/>
      <c r="F84" s="49">
        <v>7</v>
      </c>
      <c r="G84" s="49"/>
      <c r="H84" s="49"/>
      <c r="I84" s="49"/>
      <c r="J84" s="49"/>
      <c r="K84" s="49"/>
      <c r="L84" s="49">
        <v>22</v>
      </c>
    </row>
    <row r="85" spans="1:12" x14ac:dyDescent="0.25">
      <c r="A85" s="27" t="s">
        <v>192</v>
      </c>
      <c r="B85" s="49">
        <v>3</v>
      </c>
      <c r="C85" s="49">
        <v>9</v>
      </c>
      <c r="D85" s="49"/>
      <c r="E85" s="49"/>
      <c r="F85" s="49">
        <v>18</v>
      </c>
      <c r="G85" s="49"/>
      <c r="H85" s="49"/>
      <c r="I85" s="49"/>
      <c r="J85" s="49"/>
      <c r="K85" s="49"/>
      <c r="L85" s="49">
        <v>30</v>
      </c>
    </row>
    <row r="86" spans="1:12" x14ac:dyDescent="0.25">
      <c r="A86" s="27" t="s">
        <v>45</v>
      </c>
      <c r="B86" s="49"/>
      <c r="C86" s="49">
        <v>4</v>
      </c>
      <c r="D86" s="49">
        <v>14</v>
      </c>
      <c r="E86" s="49">
        <v>10</v>
      </c>
      <c r="F86" s="49">
        <v>36</v>
      </c>
      <c r="G86" s="49"/>
      <c r="H86" s="49"/>
      <c r="I86" s="49">
        <v>12</v>
      </c>
      <c r="J86" s="49">
        <v>18</v>
      </c>
      <c r="K86" s="49">
        <v>21</v>
      </c>
      <c r="L86" s="49">
        <v>115</v>
      </c>
    </row>
    <row r="87" spans="1:12" x14ac:dyDescent="0.25">
      <c r="A87" s="27" t="s">
        <v>217</v>
      </c>
      <c r="B87" s="49"/>
      <c r="C87" s="49"/>
      <c r="D87" s="49">
        <v>14</v>
      </c>
      <c r="E87" s="49">
        <v>9</v>
      </c>
      <c r="F87" s="49">
        <v>15</v>
      </c>
      <c r="G87" s="49"/>
      <c r="H87" s="49">
        <v>48</v>
      </c>
      <c r="I87" s="49">
        <v>24</v>
      </c>
      <c r="J87" s="49">
        <v>9</v>
      </c>
      <c r="K87" s="49">
        <v>3</v>
      </c>
      <c r="L87" s="49">
        <v>122</v>
      </c>
    </row>
    <row r="88" spans="1:12" x14ac:dyDescent="0.25">
      <c r="A88" s="27" t="s">
        <v>186</v>
      </c>
      <c r="B88" s="49">
        <v>3</v>
      </c>
      <c r="C88" s="49">
        <v>15</v>
      </c>
      <c r="D88" s="49"/>
      <c r="E88" s="49"/>
      <c r="F88" s="49"/>
      <c r="G88" s="49"/>
      <c r="H88" s="49"/>
      <c r="I88" s="49"/>
      <c r="J88" s="49"/>
      <c r="K88" s="49"/>
      <c r="L88" s="49">
        <v>18</v>
      </c>
    </row>
    <row r="89" spans="1:12" x14ac:dyDescent="0.25">
      <c r="A89" s="27" t="s">
        <v>154</v>
      </c>
      <c r="B89" s="49">
        <v>4</v>
      </c>
      <c r="C89" s="49"/>
      <c r="D89" s="49">
        <v>19</v>
      </c>
      <c r="E89" s="49">
        <v>12</v>
      </c>
      <c r="F89" s="49"/>
      <c r="G89" s="49"/>
      <c r="H89" s="49"/>
      <c r="I89" s="49"/>
      <c r="J89" s="49"/>
      <c r="K89" s="49"/>
      <c r="L89" s="49">
        <v>35</v>
      </c>
    </row>
    <row r="90" spans="1:12" x14ac:dyDescent="0.25">
      <c r="A90" s="27" t="s">
        <v>262</v>
      </c>
      <c r="B90" s="49"/>
      <c r="C90" s="49"/>
      <c r="D90" s="49">
        <v>12</v>
      </c>
      <c r="E90" s="49"/>
      <c r="F90" s="49"/>
      <c r="G90" s="49"/>
      <c r="H90" s="49"/>
      <c r="I90" s="49"/>
      <c r="J90" s="49"/>
      <c r="K90" s="49"/>
      <c r="L90" s="49">
        <v>12</v>
      </c>
    </row>
    <row r="91" spans="1:12" x14ac:dyDescent="0.25">
      <c r="A91" s="27" t="s">
        <v>286</v>
      </c>
      <c r="B91" s="49"/>
      <c r="C91" s="49"/>
      <c r="D91" s="49">
        <v>9</v>
      </c>
      <c r="E91" s="49"/>
      <c r="F91" s="49"/>
      <c r="G91" s="49"/>
      <c r="H91" s="49"/>
      <c r="I91" s="49">
        <v>8</v>
      </c>
      <c r="J91" s="49">
        <v>5</v>
      </c>
      <c r="K91" s="49">
        <v>4</v>
      </c>
      <c r="L91" s="49">
        <v>26</v>
      </c>
    </row>
    <row r="92" spans="1:12" x14ac:dyDescent="0.25">
      <c r="A92" s="27" t="s">
        <v>102</v>
      </c>
      <c r="B92" s="49"/>
      <c r="C92" s="49">
        <v>3</v>
      </c>
      <c r="D92" s="49">
        <v>3</v>
      </c>
      <c r="E92" s="49"/>
      <c r="F92" s="49"/>
      <c r="G92" s="49"/>
      <c r="H92" s="49"/>
      <c r="I92" s="49"/>
      <c r="J92" s="49">
        <v>12</v>
      </c>
      <c r="K92" s="49">
        <v>21</v>
      </c>
      <c r="L92" s="49">
        <v>39</v>
      </c>
    </row>
    <row r="93" spans="1:12" x14ac:dyDescent="0.25">
      <c r="A93" s="27" t="s">
        <v>99</v>
      </c>
      <c r="B93" s="49">
        <v>4</v>
      </c>
      <c r="C93" s="49">
        <v>7</v>
      </c>
      <c r="D93" s="49"/>
      <c r="E93" s="49"/>
      <c r="F93" s="49"/>
      <c r="G93" s="49">
        <v>15</v>
      </c>
      <c r="H93" s="49"/>
      <c r="I93" s="49"/>
      <c r="J93" s="49"/>
      <c r="K93" s="49"/>
      <c r="L93" s="49">
        <v>26</v>
      </c>
    </row>
    <row r="94" spans="1:12" x14ac:dyDescent="0.25">
      <c r="A94" s="27" t="s">
        <v>129</v>
      </c>
      <c r="B94" s="49"/>
      <c r="C94" s="49"/>
      <c r="D94" s="49"/>
      <c r="E94" s="49">
        <v>1</v>
      </c>
      <c r="F94" s="49"/>
      <c r="G94" s="49">
        <v>14</v>
      </c>
      <c r="H94" s="49"/>
      <c r="I94" s="49"/>
      <c r="J94" s="49"/>
      <c r="K94" s="49"/>
      <c r="L94" s="49">
        <v>15</v>
      </c>
    </row>
    <row r="95" spans="1:12" x14ac:dyDescent="0.25">
      <c r="A95" s="27" t="s">
        <v>15</v>
      </c>
      <c r="B95" s="49">
        <v>4</v>
      </c>
      <c r="C95" s="49">
        <v>13</v>
      </c>
      <c r="D95" s="49">
        <v>25</v>
      </c>
      <c r="E95" s="49">
        <v>17</v>
      </c>
      <c r="F95" s="49">
        <v>36</v>
      </c>
      <c r="G95" s="49">
        <v>20</v>
      </c>
      <c r="H95" s="49"/>
      <c r="I95" s="49"/>
      <c r="J95" s="49"/>
      <c r="K95" s="49"/>
      <c r="L95" s="49">
        <v>115</v>
      </c>
    </row>
    <row r="96" spans="1:12" x14ac:dyDescent="0.25">
      <c r="A96" s="27" t="s">
        <v>20</v>
      </c>
      <c r="B96" s="49"/>
      <c r="C96" s="49"/>
      <c r="D96" s="49"/>
      <c r="E96" s="49"/>
      <c r="F96" s="49">
        <v>18</v>
      </c>
      <c r="G96" s="49"/>
      <c r="H96" s="49"/>
      <c r="I96" s="49"/>
      <c r="J96" s="49"/>
      <c r="K96" s="49"/>
      <c r="L96" s="49">
        <v>18</v>
      </c>
    </row>
    <row r="97" spans="1:12" x14ac:dyDescent="0.25">
      <c r="A97" s="27" t="s">
        <v>159</v>
      </c>
      <c r="B97" s="49"/>
      <c r="C97" s="49">
        <v>19</v>
      </c>
      <c r="D97" s="49"/>
      <c r="E97" s="49"/>
      <c r="F97" s="49"/>
      <c r="G97" s="49"/>
      <c r="H97" s="49"/>
      <c r="I97" s="49"/>
      <c r="J97" s="49"/>
      <c r="K97" s="49"/>
      <c r="L97" s="49">
        <v>19</v>
      </c>
    </row>
    <row r="98" spans="1:12" x14ac:dyDescent="0.25">
      <c r="A98" s="27" t="s">
        <v>352</v>
      </c>
      <c r="B98" s="49"/>
      <c r="C98" s="49"/>
      <c r="D98" s="49">
        <v>4</v>
      </c>
      <c r="E98" s="49"/>
      <c r="F98" s="49"/>
      <c r="G98" s="49"/>
      <c r="H98" s="49"/>
      <c r="I98" s="49"/>
      <c r="J98" s="49"/>
      <c r="K98" s="49"/>
      <c r="L98" s="49">
        <v>4</v>
      </c>
    </row>
    <row r="99" spans="1:12" x14ac:dyDescent="0.25">
      <c r="A99" s="27" t="s">
        <v>363</v>
      </c>
      <c r="B99" s="49"/>
      <c r="C99" s="49"/>
      <c r="D99" s="49"/>
      <c r="E99" s="49"/>
      <c r="F99" s="49">
        <v>1</v>
      </c>
      <c r="G99" s="49">
        <v>54</v>
      </c>
      <c r="H99" s="49">
        <v>17</v>
      </c>
      <c r="I99" s="49">
        <v>17</v>
      </c>
      <c r="J99" s="49">
        <v>13</v>
      </c>
      <c r="K99" s="49">
        <v>13</v>
      </c>
      <c r="L99" s="49">
        <v>115</v>
      </c>
    </row>
    <row r="100" spans="1:12" x14ac:dyDescent="0.25">
      <c r="A100" s="27" t="s">
        <v>420</v>
      </c>
      <c r="B100" s="49"/>
      <c r="C100" s="49"/>
      <c r="D100" s="49"/>
      <c r="E100" s="49"/>
      <c r="F100" s="49"/>
      <c r="G100" s="49">
        <v>8</v>
      </c>
      <c r="H100" s="49"/>
      <c r="I100" s="49"/>
      <c r="J100" s="49"/>
      <c r="K100" s="49"/>
      <c r="L100" s="49">
        <v>8</v>
      </c>
    </row>
    <row r="101" spans="1:12" x14ac:dyDescent="0.25">
      <c r="A101" s="27" t="s">
        <v>275</v>
      </c>
      <c r="B101" s="49"/>
      <c r="C101" s="49"/>
      <c r="D101" s="49">
        <v>6</v>
      </c>
      <c r="E101" s="49"/>
      <c r="F101" s="49"/>
      <c r="G101" s="49"/>
      <c r="H101" s="49">
        <v>8</v>
      </c>
      <c r="I101" s="49">
        <v>8</v>
      </c>
      <c r="J101" s="49">
        <v>6</v>
      </c>
      <c r="K101" s="49"/>
      <c r="L101" s="49">
        <v>28</v>
      </c>
    </row>
    <row r="102" spans="1:12" x14ac:dyDescent="0.25">
      <c r="A102" s="27" t="s">
        <v>10820</v>
      </c>
      <c r="B102" s="49">
        <v>10</v>
      </c>
      <c r="C102" s="49">
        <v>18</v>
      </c>
      <c r="D102" s="49"/>
      <c r="E102" s="49"/>
      <c r="F102" s="49"/>
      <c r="G102" s="49"/>
      <c r="H102" s="49"/>
      <c r="I102" s="49"/>
      <c r="J102" s="49"/>
      <c r="K102" s="49"/>
      <c r="L102" s="49">
        <v>28</v>
      </c>
    </row>
    <row r="103" spans="1:12" x14ac:dyDescent="0.25">
      <c r="A103" s="27" t="s">
        <v>14741</v>
      </c>
      <c r="B103" s="49"/>
      <c r="C103" s="49"/>
      <c r="D103" s="49"/>
      <c r="E103" s="49"/>
      <c r="F103" s="49"/>
      <c r="G103" s="49"/>
      <c r="H103" s="49"/>
      <c r="I103" s="49"/>
      <c r="J103" s="49">
        <v>13</v>
      </c>
      <c r="K103" s="49">
        <v>4</v>
      </c>
      <c r="L103" s="49">
        <v>17</v>
      </c>
    </row>
    <row r="104" spans="1:12" x14ac:dyDescent="0.25">
      <c r="A104" s="27" t="s">
        <v>14738</v>
      </c>
      <c r="B104" s="49"/>
      <c r="C104" s="49"/>
      <c r="D104" s="49"/>
      <c r="E104" s="49"/>
      <c r="F104" s="49"/>
      <c r="G104" s="49"/>
      <c r="H104" s="49"/>
      <c r="I104" s="49"/>
      <c r="J104" s="49">
        <v>20</v>
      </c>
      <c r="K104" s="49"/>
      <c r="L104" s="49">
        <v>20</v>
      </c>
    </row>
    <row r="105" spans="1:12" x14ac:dyDescent="0.25">
      <c r="A105" s="27" t="s">
        <v>14743</v>
      </c>
      <c r="B105" s="49"/>
      <c r="C105" s="49"/>
      <c r="D105" s="49"/>
      <c r="E105" s="49"/>
      <c r="F105" s="49"/>
      <c r="G105" s="49"/>
      <c r="H105" s="49"/>
      <c r="I105" s="49"/>
      <c r="J105" s="49">
        <v>11</v>
      </c>
      <c r="K105" s="49">
        <v>8</v>
      </c>
      <c r="L105" s="49">
        <v>19</v>
      </c>
    </row>
    <row r="106" spans="1:12" x14ac:dyDescent="0.25">
      <c r="A106" s="27" t="s">
        <v>14737</v>
      </c>
      <c r="B106" s="49"/>
      <c r="C106" s="49"/>
      <c r="D106" s="49"/>
      <c r="E106" s="49"/>
      <c r="F106" s="49"/>
      <c r="G106" s="49"/>
      <c r="H106" s="49"/>
      <c r="I106" s="49"/>
      <c r="J106" s="49">
        <v>9</v>
      </c>
      <c r="K106" s="49">
        <v>9</v>
      </c>
      <c r="L106" s="49">
        <v>18</v>
      </c>
    </row>
    <row r="107" spans="1:12" x14ac:dyDescent="0.25">
      <c r="A107" s="27" t="s">
        <v>14739</v>
      </c>
      <c r="B107" s="49"/>
      <c r="C107" s="49"/>
      <c r="D107" s="49"/>
      <c r="E107" s="49"/>
      <c r="F107" s="49"/>
      <c r="G107" s="49"/>
      <c r="H107" s="49"/>
      <c r="I107" s="49"/>
      <c r="J107" s="49">
        <v>4</v>
      </c>
      <c r="K107" s="49"/>
      <c r="L107" s="49">
        <v>4</v>
      </c>
    </row>
    <row r="108" spans="1:12" x14ac:dyDescent="0.25">
      <c r="A108" s="27" t="s">
        <v>14742</v>
      </c>
      <c r="B108" s="49"/>
      <c r="C108" s="49"/>
      <c r="D108" s="49"/>
      <c r="E108" s="49"/>
      <c r="F108" s="49"/>
      <c r="G108" s="49"/>
      <c r="H108" s="49"/>
      <c r="I108" s="49"/>
      <c r="J108" s="49">
        <v>2</v>
      </c>
      <c r="K108" s="49"/>
      <c r="L108" s="49">
        <v>2</v>
      </c>
    </row>
    <row r="109" spans="1:12" x14ac:dyDescent="0.25">
      <c r="A109" s="27" t="s">
        <v>16229</v>
      </c>
      <c r="B109" s="49"/>
      <c r="C109" s="49"/>
      <c r="D109" s="49"/>
      <c r="E109" s="49"/>
      <c r="F109" s="49"/>
      <c r="G109" s="49"/>
      <c r="H109" s="49"/>
      <c r="I109" s="49"/>
      <c r="J109" s="49"/>
      <c r="K109" s="49">
        <v>8</v>
      </c>
      <c r="L109" s="49">
        <v>8</v>
      </c>
    </row>
    <row r="110" spans="1:12" x14ac:dyDescent="0.25">
      <c r="A110" s="27" t="s">
        <v>16233</v>
      </c>
      <c r="B110" s="49"/>
      <c r="C110" s="49"/>
      <c r="D110" s="49"/>
      <c r="E110" s="49"/>
      <c r="F110" s="49"/>
      <c r="G110" s="49"/>
      <c r="H110" s="49"/>
      <c r="I110" s="49"/>
      <c r="J110" s="49"/>
      <c r="K110" s="49">
        <v>13</v>
      </c>
      <c r="L110" s="49">
        <v>13</v>
      </c>
    </row>
    <row r="111" spans="1:12" x14ac:dyDescent="0.25">
      <c r="A111" s="27" t="s">
        <v>16226</v>
      </c>
      <c r="B111" s="49"/>
      <c r="C111" s="49"/>
      <c r="D111" s="49"/>
      <c r="E111" s="49"/>
      <c r="F111" s="49"/>
      <c r="G111" s="49"/>
      <c r="H111" s="49"/>
      <c r="I111" s="49"/>
      <c r="J111" s="49"/>
      <c r="K111" s="49">
        <v>6</v>
      </c>
      <c r="L111" s="49">
        <v>6</v>
      </c>
    </row>
    <row r="112" spans="1:12" x14ac:dyDescent="0.25">
      <c r="A112" s="27" t="s">
        <v>16228</v>
      </c>
      <c r="B112" s="49"/>
      <c r="C112" s="49"/>
      <c r="D112" s="49"/>
      <c r="E112" s="49"/>
      <c r="F112" s="49"/>
      <c r="G112" s="49"/>
      <c r="H112" s="49"/>
      <c r="I112" s="49"/>
      <c r="J112" s="49"/>
      <c r="K112" s="49">
        <v>10</v>
      </c>
      <c r="L112" s="49">
        <v>10</v>
      </c>
    </row>
    <row r="113" spans="1:12" x14ac:dyDescent="0.25">
      <c r="A113" s="27" t="s">
        <v>16232</v>
      </c>
      <c r="B113" s="49"/>
      <c r="C113" s="49"/>
      <c r="D113" s="49"/>
      <c r="E113" s="49"/>
      <c r="F113" s="49"/>
      <c r="G113" s="49"/>
      <c r="H113" s="49"/>
      <c r="I113" s="49"/>
      <c r="J113" s="49"/>
      <c r="K113" s="49">
        <v>3</v>
      </c>
      <c r="L113" s="49">
        <v>3</v>
      </c>
    </row>
    <row r="114" spans="1:12" x14ac:dyDescent="0.25">
      <c r="A114" s="27" t="s">
        <v>16231</v>
      </c>
      <c r="B114" s="49"/>
      <c r="C114" s="49"/>
      <c r="D114" s="49"/>
      <c r="E114" s="49"/>
      <c r="F114" s="49"/>
      <c r="G114" s="49"/>
      <c r="H114" s="49"/>
      <c r="I114" s="49"/>
      <c r="J114" s="49"/>
      <c r="K114" s="49">
        <v>2</v>
      </c>
      <c r="L114" s="49">
        <v>2</v>
      </c>
    </row>
    <row r="115" spans="1:12" x14ac:dyDescent="0.25">
      <c r="A115" s="27" t="s">
        <v>8797</v>
      </c>
      <c r="B115" s="49">
        <v>77</v>
      </c>
      <c r="C115" s="49">
        <v>270</v>
      </c>
      <c r="D115" s="49">
        <v>402</v>
      </c>
      <c r="E115" s="49">
        <v>238</v>
      </c>
      <c r="F115" s="49">
        <v>534</v>
      </c>
      <c r="G115" s="49">
        <v>442</v>
      </c>
      <c r="H115" s="49">
        <v>453</v>
      </c>
      <c r="I115" s="49">
        <v>551</v>
      </c>
      <c r="J115" s="49">
        <v>421</v>
      </c>
      <c r="K115" s="49">
        <v>329</v>
      </c>
      <c r="L115" s="49">
        <v>3717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7078-4C5A-45CA-B664-BE074273A0EA}">
  <sheetPr>
    <tabColor rgb="FF00B050"/>
  </sheetPr>
  <dimension ref="A1:F62"/>
  <sheetViews>
    <sheetView topLeftCell="A9" workbookViewId="0">
      <selection activeCell="T22" sqref="T22"/>
    </sheetView>
  </sheetViews>
  <sheetFormatPr defaultRowHeight="15" x14ac:dyDescent="0.25"/>
  <cols>
    <col min="1" max="1" width="27" bestFit="1" customWidth="1"/>
    <col min="2" max="2" width="36.7109375" bestFit="1" customWidth="1"/>
    <col min="3" max="3" width="9.85546875" bestFit="1" customWidth="1"/>
    <col min="4" max="4" width="9.85546875" customWidth="1"/>
    <col min="5" max="5" width="16.5703125" bestFit="1" customWidth="1"/>
    <col min="6" max="6" width="6.42578125" bestFit="1" customWidth="1"/>
  </cols>
  <sheetData>
    <row r="1" spans="1:6" ht="18.75" x14ac:dyDescent="0.3">
      <c r="A1" s="45" t="s">
        <v>8668</v>
      </c>
      <c r="B1" s="45"/>
      <c r="C1" s="45"/>
      <c r="D1" s="45"/>
      <c r="E1" s="45"/>
      <c r="F1" s="45"/>
    </row>
    <row r="3" spans="1:6" ht="15.75" x14ac:dyDescent="0.25">
      <c r="A3" s="44" t="s">
        <v>8669</v>
      </c>
      <c r="B3" s="44"/>
      <c r="C3" s="44"/>
      <c r="D3" s="44"/>
      <c r="E3" s="44"/>
      <c r="F3" s="44"/>
    </row>
    <row r="4" spans="1:6" x14ac:dyDescent="0.25">
      <c r="A4" t="s">
        <v>8670</v>
      </c>
      <c r="B4">
        <f>ROWS(tbl_Sessions[])</f>
        <v>154</v>
      </c>
    </row>
    <row r="5" spans="1:6" x14ac:dyDescent="0.25">
      <c r="A5" t="s">
        <v>8671</v>
      </c>
      <c r="B5">
        <f>ROWS(tbl_Exercises[])</f>
        <v>3717</v>
      </c>
    </row>
    <row r="6" spans="1:6" x14ac:dyDescent="0.25">
      <c r="A6" t="s">
        <v>8672</v>
      </c>
      <c r="B6">
        <f>ROWS(tbl_Lookup_Exercises[])</f>
        <v>110</v>
      </c>
    </row>
    <row r="7" spans="1:6" x14ac:dyDescent="0.25">
      <c r="A7" t="s">
        <v>8673</v>
      </c>
      <c r="B7">
        <f>MAX(tbl_Sessions[PhaseID])</f>
        <v>10</v>
      </c>
    </row>
    <row r="8" spans="1:6" x14ac:dyDescent="0.25">
      <c r="A8" t="s">
        <v>8674</v>
      </c>
      <c r="B8" s="24">
        <f>MIN(tbl_Sessions[SessionDate])</f>
        <v>0</v>
      </c>
    </row>
    <row r="9" spans="1:6" x14ac:dyDescent="0.25">
      <c r="A9" t="s">
        <v>8675</v>
      </c>
      <c r="B9" s="24">
        <f>MAX(tbl_Sessions[SessionDate])</f>
        <v>0</v>
      </c>
    </row>
    <row r="10" spans="1:6" x14ac:dyDescent="0.25">
      <c r="A10" t="s">
        <v>8676</v>
      </c>
      <c r="B10" s="7">
        <f>ROWS(tbl_PRs[])</f>
        <v>32</v>
      </c>
    </row>
    <row r="12" spans="1:6" ht="15.75" x14ac:dyDescent="0.25">
      <c r="A12" s="44" t="s">
        <v>8677</v>
      </c>
      <c r="B12" s="44"/>
      <c r="C12" s="44"/>
      <c r="D12" s="44"/>
      <c r="E12" s="44"/>
    </row>
    <row r="13" spans="1:6" x14ac:dyDescent="0.25">
      <c r="A13" s="12" t="s">
        <v>594</v>
      </c>
      <c r="B13" s="12" t="s">
        <v>8678</v>
      </c>
      <c r="C13" s="12" t="s">
        <v>8679</v>
      </c>
      <c r="D13" s="28" t="s">
        <v>8801</v>
      </c>
      <c r="E13" s="12" t="s">
        <v>8680</v>
      </c>
    </row>
    <row r="14" spans="1:6" x14ac:dyDescent="0.25">
      <c r="A14" s="13">
        <v>1</v>
      </c>
      <c r="B14" s="13">
        <f>COUNTIF(tbl_Sessions[PhaseID],A14)</f>
        <v>4</v>
      </c>
      <c r="C14" s="12">
        <f>COUNTIF(tbl_Exercises[PhaseID],A14)</f>
        <v>77</v>
      </c>
      <c r="D14" s="28" t="str">
        <f>IF(C14&gt;C13,"↑",IF(C14&lt;C13,"↓","→"))</f>
        <v>↓</v>
      </c>
      <c r="E14" s="13">
        <f>IF(B14&gt;0,ROUND(C14/B14,1),0)</f>
        <v>19.3</v>
      </c>
    </row>
    <row r="15" spans="1:6" x14ac:dyDescent="0.25">
      <c r="A15" s="13">
        <v>2</v>
      </c>
      <c r="B15" s="13">
        <f>COUNTIF(tbl_Sessions[PhaseID],A15)</f>
        <v>16</v>
      </c>
      <c r="C15" s="12">
        <f>COUNTIF(tbl_Exercises[PhaseID],A15)</f>
        <v>270</v>
      </c>
      <c r="D15" s="28" t="str">
        <f t="shared" ref="D15:D21" si="0">IF(C15&gt;C14,"↑",IF(C15&lt;C14,"↓","→"))</f>
        <v>↑</v>
      </c>
      <c r="E15" s="13">
        <f t="shared" ref="E15:E21" si="1">IF(B15&gt;0,ROUND(C15/B15,1),0)</f>
        <v>16.899999999999999</v>
      </c>
    </row>
    <row r="16" spans="1:6" x14ac:dyDescent="0.25">
      <c r="A16" s="13">
        <v>3</v>
      </c>
      <c r="B16" s="13">
        <f>COUNTIF(tbl_Sessions[PhaseID],A16)</f>
        <v>20</v>
      </c>
      <c r="C16" s="12">
        <f>COUNTIF(tbl_Exercises[PhaseID],A16)</f>
        <v>402</v>
      </c>
      <c r="D16" s="28" t="str">
        <f t="shared" si="0"/>
        <v>↑</v>
      </c>
      <c r="E16" s="13">
        <f t="shared" si="1"/>
        <v>20.100000000000001</v>
      </c>
    </row>
    <row r="17" spans="1:5" x14ac:dyDescent="0.25">
      <c r="A17" s="13">
        <v>4</v>
      </c>
      <c r="B17" s="13">
        <f>COUNTIF(tbl_Sessions[PhaseID],A17)</f>
        <v>12</v>
      </c>
      <c r="C17" s="12">
        <f>COUNTIF(tbl_Exercises[PhaseID],A17)</f>
        <v>238</v>
      </c>
      <c r="D17" s="28" t="str">
        <f t="shared" si="0"/>
        <v>↓</v>
      </c>
      <c r="E17" s="13">
        <f t="shared" si="1"/>
        <v>19.8</v>
      </c>
    </row>
    <row r="18" spans="1:5" x14ac:dyDescent="0.25">
      <c r="A18" s="13">
        <v>5</v>
      </c>
      <c r="B18" s="13">
        <f>COUNTIF(tbl_Sessions[PhaseID],A18)</f>
        <v>24</v>
      </c>
      <c r="C18" s="12">
        <f>COUNTIF(tbl_Exercises[PhaseID],A18)</f>
        <v>534</v>
      </c>
      <c r="D18" s="28" t="str">
        <f t="shared" si="0"/>
        <v>↑</v>
      </c>
      <c r="E18" s="13">
        <f t="shared" si="1"/>
        <v>22.3</v>
      </c>
    </row>
    <row r="19" spans="1:5" x14ac:dyDescent="0.25">
      <c r="A19" s="13">
        <v>6</v>
      </c>
      <c r="B19" s="13">
        <f>COUNTIF(tbl_Sessions[PhaseID],A19)</f>
        <v>20</v>
      </c>
      <c r="C19" s="12">
        <f>COUNTIF(tbl_Exercises[PhaseID],A19)</f>
        <v>442</v>
      </c>
      <c r="D19" s="28" t="str">
        <f t="shared" si="0"/>
        <v>↓</v>
      </c>
      <c r="E19" s="13">
        <f t="shared" si="1"/>
        <v>22.1</v>
      </c>
    </row>
    <row r="20" spans="1:5" x14ac:dyDescent="0.25">
      <c r="A20" s="13">
        <v>7</v>
      </c>
      <c r="B20" s="13">
        <f>COUNTIF(tbl_Sessions[PhaseID],A20)</f>
        <v>16</v>
      </c>
      <c r="C20" s="12">
        <f>COUNTIF(tbl_Exercises[PhaseID],A20)</f>
        <v>453</v>
      </c>
      <c r="D20" s="28" t="str">
        <f t="shared" si="0"/>
        <v>↑</v>
      </c>
      <c r="E20" s="13">
        <f t="shared" si="1"/>
        <v>28.3</v>
      </c>
    </row>
    <row r="21" spans="1:5" x14ac:dyDescent="0.25">
      <c r="A21" s="13">
        <v>8</v>
      </c>
      <c r="B21" s="13">
        <f>COUNTIF(tbl_Sessions[PhaseID],A21)</f>
        <v>17</v>
      </c>
      <c r="C21" s="12">
        <f>COUNTIF(tbl_Exercises[PhaseID],A21)</f>
        <v>551</v>
      </c>
      <c r="D21" s="28" t="str">
        <f t="shared" si="0"/>
        <v>↑</v>
      </c>
      <c r="E21" s="13">
        <f t="shared" si="1"/>
        <v>32.4</v>
      </c>
    </row>
    <row r="23" spans="1:5" ht="15.75" x14ac:dyDescent="0.25">
      <c r="A23" s="44" t="s">
        <v>8681</v>
      </c>
      <c r="B23" s="44"/>
      <c r="C23" s="44"/>
      <c r="D23" s="44"/>
      <c r="E23" s="44"/>
    </row>
    <row r="24" spans="1:5" x14ac:dyDescent="0.25">
      <c r="A24" s="12" t="s">
        <v>668</v>
      </c>
      <c r="B24" s="12" t="s">
        <v>8679</v>
      </c>
      <c r="C24" s="12" t="s">
        <v>8682</v>
      </c>
      <c r="D24" s="7"/>
    </row>
    <row r="25" spans="1:5" x14ac:dyDescent="0.25">
      <c r="A25" s="13" t="s">
        <v>25</v>
      </c>
      <c r="B25" s="13">
        <f>SUM(tbl_VolumeWeekly[PullSets])</f>
        <v>545</v>
      </c>
      <c r="C25" s="13">
        <f t="shared" ref="C25:C32" si="2">IF(SUM($B$25:$B$33)&gt;0,ROUND(B25/SUM($B$25:$B$33)*100,1),0)</f>
        <v>8.5</v>
      </c>
    </row>
    <row r="26" spans="1:5" x14ac:dyDescent="0.25">
      <c r="A26" s="13" t="s">
        <v>148</v>
      </c>
      <c r="B26" s="12">
        <f>SUM(tbl_VolumeWeekly[PushSets])</f>
        <v>513</v>
      </c>
      <c r="C26" s="13">
        <f t="shared" si="2"/>
        <v>8</v>
      </c>
    </row>
    <row r="27" spans="1:5" x14ac:dyDescent="0.25">
      <c r="A27" s="13" t="s">
        <v>369</v>
      </c>
      <c r="B27" s="13">
        <f>SUM(tbl_VolumeWeekly[LegSets])</f>
        <v>277</v>
      </c>
      <c r="C27" s="13">
        <f t="shared" si="2"/>
        <v>4.3</v>
      </c>
    </row>
    <row r="28" spans="1:5" x14ac:dyDescent="0.25">
      <c r="A28" s="13" t="s">
        <v>92</v>
      </c>
      <c r="B28" s="13">
        <f>SUM(tbl_VolumeWeekly[ArmSets_Biceps])</f>
        <v>407</v>
      </c>
      <c r="C28" s="13">
        <f t="shared" si="2"/>
        <v>6.3</v>
      </c>
    </row>
    <row r="29" spans="1:5" x14ac:dyDescent="0.25">
      <c r="A29" s="13" t="s">
        <v>210</v>
      </c>
      <c r="B29" s="13">
        <f>SUM(tbl_VolumeWeekly[ArmSets_Triceps])</f>
        <v>536</v>
      </c>
      <c r="C29" s="13">
        <f t="shared" si="2"/>
        <v>8.3000000000000007</v>
      </c>
    </row>
    <row r="30" spans="1:5" x14ac:dyDescent="0.25">
      <c r="A30" s="13" t="s">
        <v>324</v>
      </c>
      <c r="B30" s="13">
        <f>SUM(tbl_VolumeWeekly[CoreSets])</f>
        <v>63</v>
      </c>
      <c r="C30" s="13">
        <f t="shared" si="2"/>
        <v>1</v>
      </c>
    </row>
    <row r="31" spans="1:5" x14ac:dyDescent="0.25">
      <c r="A31" s="13" t="s">
        <v>8683</v>
      </c>
      <c r="B31" s="13">
        <f>SUM(tbl_VolumeWeekly[CarrySets])</f>
        <v>584</v>
      </c>
      <c r="C31" s="13">
        <f t="shared" si="2"/>
        <v>9.1</v>
      </c>
    </row>
    <row r="32" spans="1:5" x14ac:dyDescent="0.25">
      <c r="A32" s="13" t="s">
        <v>357</v>
      </c>
      <c r="B32" s="13">
        <f>SUM(tbl_VolumeWeekly[CardioSets])</f>
        <v>285</v>
      </c>
      <c r="C32" s="13">
        <f t="shared" si="2"/>
        <v>4.4000000000000004</v>
      </c>
    </row>
    <row r="33" spans="1:6" x14ac:dyDescent="0.25">
      <c r="A33" s="13" t="s">
        <v>8684</v>
      </c>
      <c r="B33" s="20">
        <f>SUM(B25:B32)</f>
        <v>3210</v>
      </c>
      <c r="C33" s="13">
        <f>SUM(C25:C32)</f>
        <v>49.900000000000006</v>
      </c>
    </row>
    <row r="35" spans="1:6" ht="15.75" x14ac:dyDescent="0.25">
      <c r="A35" s="44" t="s">
        <v>8685</v>
      </c>
      <c r="B35" s="44"/>
      <c r="C35" s="44"/>
      <c r="D35" s="44"/>
      <c r="E35" s="44"/>
    </row>
    <row r="36" spans="1:6" x14ac:dyDescent="0.25">
      <c r="A36" s="12" t="s">
        <v>8686</v>
      </c>
      <c r="B36" s="12" t="s">
        <v>8687</v>
      </c>
      <c r="C36" s="12" t="s">
        <v>8679</v>
      </c>
      <c r="D36" s="7"/>
    </row>
    <row r="37" spans="1:6" x14ac:dyDescent="0.25">
      <c r="A37" s="13">
        <v>1</v>
      </c>
      <c r="B37" s="13" t="s">
        <v>1</v>
      </c>
      <c r="C37" s="13">
        <f>COUNTIF(tbl_Exercises[ExerciseName],B37)</f>
        <v>202</v>
      </c>
    </row>
    <row r="38" spans="1:6" x14ac:dyDescent="0.25">
      <c r="A38" s="13">
        <v>2</v>
      </c>
      <c r="B38" s="13" t="s">
        <v>214</v>
      </c>
      <c r="C38" s="13">
        <f>COUNTIF(tbl_Exercises[ExerciseName],B38)</f>
        <v>117</v>
      </c>
    </row>
    <row r="39" spans="1:6" x14ac:dyDescent="0.25">
      <c r="A39" s="13">
        <v>3</v>
      </c>
      <c r="B39" s="13" t="s">
        <v>41</v>
      </c>
      <c r="C39" s="13">
        <f>COUNTIF(tbl_Exercises[ExerciseName],B39)</f>
        <v>124</v>
      </c>
    </row>
    <row r="40" spans="1:6" x14ac:dyDescent="0.25">
      <c r="A40" s="13">
        <v>4</v>
      </c>
      <c r="B40" s="13" t="s">
        <v>217</v>
      </c>
      <c r="C40" s="13">
        <f>COUNTIF(tbl_Exercises[ExerciseName],B40)</f>
        <v>122</v>
      </c>
    </row>
    <row r="41" spans="1:6" x14ac:dyDescent="0.25">
      <c r="A41" s="13">
        <v>5</v>
      </c>
      <c r="B41" s="13" t="s">
        <v>1534</v>
      </c>
      <c r="C41" s="13">
        <f>COUNTIF(tbl_Exercises[ExerciseName],B41)</f>
        <v>93</v>
      </c>
    </row>
    <row r="42" spans="1:6" x14ac:dyDescent="0.25">
      <c r="A42" s="13">
        <v>6</v>
      </c>
      <c r="B42" s="13" t="s">
        <v>112</v>
      </c>
      <c r="C42" s="13">
        <f>COUNTIF(tbl_Exercises[ExerciseName],B42)</f>
        <v>75</v>
      </c>
    </row>
    <row r="43" spans="1:6" x14ac:dyDescent="0.25">
      <c r="A43" s="13">
        <v>7</v>
      </c>
      <c r="B43" s="13" t="s">
        <v>105</v>
      </c>
      <c r="C43" s="13">
        <f>COUNTIF(tbl_Exercises[ExerciseName],B43)</f>
        <v>0</v>
      </c>
    </row>
    <row r="44" spans="1:6" x14ac:dyDescent="0.25">
      <c r="A44" s="13">
        <v>8</v>
      </c>
      <c r="B44" s="13" t="s">
        <v>249</v>
      </c>
      <c r="C44" s="13">
        <f>COUNTIF(tbl_Exercises[ExerciseName],B44)</f>
        <v>96</v>
      </c>
    </row>
    <row r="45" spans="1:6" x14ac:dyDescent="0.25">
      <c r="A45" s="13">
        <v>9</v>
      </c>
      <c r="B45" s="13" t="s">
        <v>45</v>
      </c>
      <c r="C45" s="13">
        <f>COUNTIF(tbl_Exercises[ExerciseName],B45)</f>
        <v>115</v>
      </c>
    </row>
    <row r="46" spans="1:6" x14ac:dyDescent="0.25">
      <c r="A46" s="13">
        <v>10</v>
      </c>
      <c r="B46" s="13" t="s">
        <v>15</v>
      </c>
      <c r="C46" s="13">
        <f>COUNTIF(tbl_Exercises[ExerciseName],B46)</f>
        <v>115</v>
      </c>
    </row>
    <row r="48" spans="1:6" ht="15.75" x14ac:dyDescent="0.25">
      <c r="A48" s="44" t="s">
        <v>8688</v>
      </c>
      <c r="B48" s="44"/>
      <c r="C48" s="44"/>
      <c r="D48" s="44"/>
      <c r="E48" s="44"/>
      <c r="F48" s="44"/>
    </row>
    <row r="49" spans="1:6" x14ac:dyDescent="0.25">
      <c r="A49" s="7" t="s">
        <v>8687</v>
      </c>
      <c r="B49" s="7" t="s">
        <v>8689</v>
      </c>
      <c r="C49" s="7" t="s">
        <v>8690</v>
      </c>
      <c r="D49" s="7"/>
      <c r="E49" s="7" t="s">
        <v>596</v>
      </c>
      <c r="F49" s="7" t="s">
        <v>594</v>
      </c>
    </row>
    <row r="50" spans="1:6" x14ac:dyDescent="0.25">
      <c r="A50" s="13" t="str">
        <f>INDEX(tbl_PRs[ExerciseName],MATCH(8,tbl_PRs[PhaseID],0))</f>
        <v>Dumbbell Romanian Deadlift</v>
      </c>
      <c r="B50" s="13" t="str">
        <f>INDEX(tbl_PRs[PRType],MATCH(8,tbl_PRs[PhaseID],0))</f>
        <v>Heaviest Weight</v>
      </c>
      <c r="C50" s="13" t="str">
        <f>INDEX(tbl_PRs[PRValue],MATCH(8,tbl_PRs[PhaseID],0))&amp;" "&amp;INDEX(tbl_PRs[PRUnit],MATCH(8,tbl_PRs[PhaseID],0))</f>
        <v>170 lbs</v>
      </c>
      <c r="D50" s="13"/>
      <c r="E50" s="14">
        <f>INDEX(tbl_PRs[PRDate],MATCH(8,tbl_PRs[PhaseID],0))</f>
        <v>46233</v>
      </c>
      <c r="F50" s="13">
        <v>8</v>
      </c>
    </row>
    <row r="52" spans="1:6" x14ac:dyDescent="0.25">
      <c r="A52" s="7" t="s">
        <v>8789</v>
      </c>
    </row>
    <row r="53" spans="1:6" x14ac:dyDescent="0.25">
      <c r="A53" s="13" t="s">
        <v>594</v>
      </c>
      <c r="B53" s="13" t="s">
        <v>8790</v>
      </c>
    </row>
    <row r="54" spans="1:6" x14ac:dyDescent="0.25">
      <c r="A54" s="13">
        <v>1</v>
      </c>
      <c r="B54" s="22" cm="1">
        <f t="array" ref="B54">SUMPRODUCT((tbl_Exercises[PhaseID]=A54)*(ISNUMBER(SEARCH("capsule",tbl_Exercises[GeneralNotes]))+ISNUMBER(SEARCH("anterior",tbl_Exercises[GeneralNotes]))&gt;0)*1)</f>
        <v>3</v>
      </c>
    </row>
    <row r="55" spans="1:6" x14ac:dyDescent="0.25">
      <c r="A55" s="13">
        <v>2</v>
      </c>
      <c r="B55" s="22" cm="1">
        <f t="array" ref="B55">SUMPRODUCT((tbl_Exercises[PhaseID]=A55)*(ISNUMBER(SEARCH("capsule",tbl_Exercises[GeneralNotes]))+ISNUMBER(SEARCH("anterior",tbl_Exercises[GeneralNotes]))&gt;0)*1)</f>
        <v>4</v>
      </c>
    </row>
    <row r="56" spans="1:6" x14ac:dyDescent="0.25">
      <c r="A56" s="13">
        <v>3</v>
      </c>
      <c r="B56" s="22" cm="1">
        <f t="array" ref="B56">SUMPRODUCT((tbl_Exercises[PhaseID]=A56)*(ISNUMBER(SEARCH("capsule",tbl_Exercises[GeneralNotes]))+ISNUMBER(SEARCH("anterior",tbl_Exercises[GeneralNotes]))&gt;0)*1)</f>
        <v>13</v>
      </c>
    </row>
    <row r="57" spans="1:6" x14ac:dyDescent="0.25">
      <c r="A57" s="13">
        <v>4</v>
      </c>
      <c r="B57" s="22" cm="1">
        <f t="array" ref="B57">SUMPRODUCT((tbl_Exercises[PhaseID]=A57)*(ISNUMBER(SEARCH("capsule",tbl_Exercises[GeneralNotes]))+ISNUMBER(SEARCH("anterior",tbl_Exercises[GeneralNotes]))&gt;0)*1)</f>
        <v>2</v>
      </c>
    </row>
    <row r="58" spans="1:6" x14ac:dyDescent="0.25">
      <c r="A58" s="13">
        <v>5</v>
      </c>
      <c r="B58" s="22" cm="1">
        <f t="array" ref="B58">SUMPRODUCT((tbl_Exercises[PhaseID]=A58)*(ISNUMBER(SEARCH("capsule",tbl_Exercises[GeneralNotes]))+ISNUMBER(SEARCH("anterior",tbl_Exercises[GeneralNotes]))&gt;0)*1)</f>
        <v>16</v>
      </c>
    </row>
    <row r="59" spans="1:6" x14ac:dyDescent="0.25">
      <c r="A59" s="13">
        <v>6</v>
      </c>
      <c r="B59" s="22" cm="1">
        <f t="array" ref="B59">SUMPRODUCT((tbl_Exercises[PhaseID]=A59)*(ISNUMBER(SEARCH("capsule",tbl_Exercises[GeneralNotes]))+ISNUMBER(SEARCH("anterior",tbl_Exercises[GeneralNotes]))&gt;0)*1)</f>
        <v>4</v>
      </c>
    </row>
    <row r="60" spans="1:6" x14ac:dyDescent="0.25">
      <c r="A60" s="13">
        <v>7</v>
      </c>
      <c r="B60" s="22" cm="1">
        <f t="array" ref="B60">SUMPRODUCT((tbl_Exercises[PhaseID]=A60)*(ISNUMBER(SEARCH("capsule",tbl_Exercises[GeneralNotes]))+ISNUMBER(SEARCH("anterior",tbl_Exercises[GeneralNotes]))&gt;0)*1)</f>
        <v>5</v>
      </c>
    </row>
    <row r="61" spans="1:6" x14ac:dyDescent="0.25">
      <c r="A61" s="13">
        <v>8</v>
      </c>
      <c r="B61" s="22" cm="1">
        <f t="array" ref="B61">SUMPRODUCT((tbl_Exercises[PhaseID]=A61)*(ISNUMBER(SEARCH("capsule",tbl_Exercises[GeneralNotes]))+ISNUMBER(SEARCH("anterior",tbl_Exercises[GeneralNotes]))&gt;0)*1)</f>
        <v>11</v>
      </c>
    </row>
    <row r="62" spans="1:6" x14ac:dyDescent="0.25">
      <c r="A62" s="13">
        <v>9</v>
      </c>
      <c r="B62" s="22" cm="1">
        <f t="array" ref="B62">SUMPRODUCT((tbl_Exercises[PhaseID]=A62)*(ISNUMBER(SEARCH("capsule",tbl_Exercises[GeneralNotes]))+ISNUMBER(SEARCH("anterior",tbl_Exercises[GeneralNotes]))&gt;0)*1)</f>
        <v>5</v>
      </c>
    </row>
  </sheetData>
  <mergeCells count="6">
    <mergeCell ref="A48:F48"/>
    <mergeCell ref="A1:F1"/>
    <mergeCell ref="A3:F3"/>
    <mergeCell ref="A12:E12"/>
    <mergeCell ref="A23:E23"/>
    <mergeCell ref="A35:E35"/>
  </mergeCells>
  <conditionalFormatting sqref="C14:C21">
    <cfRule type="colorScale" priority="1">
      <colorScale>
        <cfvo type="min"/>
        <cfvo type="max"/>
        <color rgb="FFFCFCFF"/>
        <color rgb="FF63BE7B"/>
      </colorScale>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A4E3-A4CB-44BF-8AB3-9AD1B9A91B5C}">
  <sheetPr>
    <tabColor rgb="FF00B050"/>
  </sheetPr>
  <dimension ref="A1:R1"/>
  <sheetViews>
    <sheetView workbookViewId="0"/>
  </sheetViews>
  <sheetFormatPr defaultRowHeight="15" x14ac:dyDescent="0.25"/>
  <cols>
    <col min="1" max="1" width="10.140625" bestFit="1" customWidth="1"/>
    <col min="2" max="2" width="12.42578125" bestFit="1" customWidth="1"/>
    <col min="3" max="3" width="8.42578125" bestFit="1" customWidth="1"/>
    <col min="4" max="4" width="11.5703125" bestFit="1" customWidth="1"/>
    <col min="5" max="5" width="11.85546875" bestFit="1" customWidth="1"/>
    <col min="6" max="6" width="14.140625" bestFit="1" customWidth="1"/>
    <col min="7" max="7" width="17" bestFit="1" customWidth="1"/>
    <col min="8" max="8" width="16.140625" bestFit="1" customWidth="1"/>
    <col min="9" max="9" width="16.28515625" bestFit="1" customWidth="1"/>
    <col min="10" max="10" width="12.85546875" bestFit="1" customWidth="1"/>
    <col min="11" max="11" width="14.7109375" bestFit="1" customWidth="1"/>
    <col min="12" max="12" width="13.7109375" bestFit="1" customWidth="1"/>
    <col min="13" max="13" width="17.5703125" bestFit="1" customWidth="1"/>
    <col min="14" max="14" width="25.5703125" bestFit="1" customWidth="1"/>
    <col min="15" max="15" width="21" bestFit="1" customWidth="1"/>
    <col min="16" max="16" width="16.140625" bestFit="1" customWidth="1"/>
    <col min="17" max="17" width="14.42578125" bestFit="1" customWidth="1"/>
    <col min="18" max="18" width="14.140625" bestFit="1" customWidth="1"/>
  </cols>
  <sheetData>
    <row r="1" spans="1:18" x14ac:dyDescent="0.25">
      <c r="A1" s="7" t="s">
        <v>797</v>
      </c>
      <c r="B1" s="7" t="s">
        <v>798</v>
      </c>
      <c r="C1" s="7" t="s">
        <v>583</v>
      </c>
      <c r="D1" s="7" t="s">
        <v>799</v>
      </c>
      <c r="E1" s="7" t="s">
        <v>800</v>
      </c>
      <c r="F1" s="7" t="s">
        <v>801</v>
      </c>
      <c r="G1" s="7" t="s">
        <v>802</v>
      </c>
      <c r="H1" s="7" t="s">
        <v>803</v>
      </c>
      <c r="I1" s="7" t="s">
        <v>804</v>
      </c>
      <c r="J1" s="7" t="s">
        <v>450</v>
      </c>
      <c r="K1" s="7" t="s">
        <v>805</v>
      </c>
      <c r="L1" s="7" t="s">
        <v>806</v>
      </c>
      <c r="M1" s="7" t="s">
        <v>16165</v>
      </c>
      <c r="N1" s="7" t="s">
        <v>16166</v>
      </c>
      <c r="O1" s="7" t="s">
        <v>16167</v>
      </c>
      <c r="P1" s="7" t="s">
        <v>16169</v>
      </c>
      <c r="Q1" s="7" t="s">
        <v>808</v>
      </c>
      <c r="R1" s="7" t="s">
        <v>16196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93C84-2628-4863-9214-C77896C8ED2D}">
  <sheetPr>
    <tabColor rgb="FF00B050"/>
  </sheetPr>
  <dimension ref="A1:R2"/>
  <sheetViews>
    <sheetView workbookViewId="0"/>
  </sheetViews>
  <sheetFormatPr defaultRowHeight="15" x14ac:dyDescent="0.25"/>
  <cols>
    <col min="1" max="1" width="12.42578125" bestFit="1" customWidth="1"/>
    <col min="2" max="2" width="14.7109375" bestFit="1" customWidth="1"/>
    <col min="3" max="3" width="10.7109375" bestFit="1" customWidth="1"/>
    <col min="4" max="4" width="13.85546875" bestFit="1" customWidth="1"/>
    <col min="5" max="5" width="14.140625" bestFit="1" customWidth="1"/>
    <col min="6" max="6" width="16.42578125" bestFit="1" customWidth="1"/>
    <col min="7" max="7" width="19.28515625" bestFit="1" customWidth="1"/>
    <col min="8" max="8" width="18.42578125" bestFit="1" customWidth="1"/>
    <col min="9" max="9" width="18.5703125" bestFit="1" customWidth="1"/>
    <col min="10" max="10" width="15.140625" bestFit="1" customWidth="1"/>
    <col min="11" max="11" width="17" bestFit="1" customWidth="1"/>
    <col min="12" max="12" width="16" bestFit="1" customWidth="1"/>
    <col min="13" max="13" width="19.85546875" bestFit="1" customWidth="1"/>
    <col min="14" max="14" width="27.85546875" bestFit="1" customWidth="1"/>
    <col min="15" max="15" width="23.28515625" bestFit="1" customWidth="1"/>
    <col min="16" max="16" width="18.42578125" bestFit="1" customWidth="1"/>
    <col min="17" max="17" width="16.7109375" bestFit="1" customWidth="1"/>
    <col min="18" max="18" width="16.42578125" bestFit="1" customWidth="1"/>
  </cols>
  <sheetData>
    <row r="1" spans="1:18" x14ac:dyDescent="0.25">
      <c r="A1" t="s">
        <v>797</v>
      </c>
      <c r="B1" t="s">
        <v>798</v>
      </c>
      <c r="C1" t="s">
        <v>583</v>
      </c>
      <c r="D1" t="s">
        <v>799</v>
      </c>
      <c r="E1" t="s">
        <v>800</v>
      </c>
      <c r="F1" t="s">
        <v>801</v>
      </c>
      <c r="G1" t="s">
        <v>802</v>
      </c>
      <c r="H1" t="s">
        <v>803</v>
      </c>
      <c r="I1" t="s">
        <v>804</v>
      </c>
      <c r="J1" t="s">
        <v>450</v>
      </c>
      <c r="K1" t="s">
        <v>805</v>
      </c>
      <c r="L1" t="s">
        <v>806</v>
      </c>
      <c r="M1" t="s">
        <v>16165</v>
      </c>
      <c r="N1" t="s">
        <v>16166</v>
      </c>
      <c r="O1" t="s">
        <v>16167</v>
      </c>
      <c r="P1" t="s">
        <v>16169</v>
      </c>
      <c r="Q1" t="s">
        <v>808</v>
      </c>
      <c r="R1" t="s">
        <v>16196</v>
      </c>
    </row>
    <row r="2" spans="1:18" x14ac:dyDescent="0.25">
      <c r="B2"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73B71-6514-4669-85E2-994D41E4FF5B}">
  <sheetPr>
    <tabColor rgb="FF00B050"/>
  </sheetPr>
  <dimension ref="A1:AB1"/>
  <sheetViews>
    <sheetView workbookViewId="0"/>
  </sheetViews>
  <sheetFormatPr defaultRowHeight="15" x14ac:dyDescent="0.25"/>
  <cols>
    <col min="1" max="1" width="16.28515625" bestFit="1" customWidth="1"/>
    <col min="2" max="2" width="12.42578125" bestFit="1" customWidth="1"/>
    <col min="3" max="3" width="16.28515625" bestFit="1" customWidth="1"/>
    <col min="4" max="4" width="16.42578125" bestFit="1" customWidth="1"/>
    <col min="5" max="5" width="26.42578125" bestFit="1" customWidth="1"/>
    <col min="6" max="6" width="11.42578125" bestFit="1" customWidth="1"/>
    <col min="7" max="7" width="13.140625" bestFit="1" customWidth="1"/>
    <col min="8" max="8" width="13.5703125" bestFit="1" customWidth="1"/>
    <col min="9" max="9" width="12.85546875" bestFit="1" customWidth="1"/>
    <col min="10" max="10" width="20.85546875" bestFit="1" customWidth="1"/>
    <col min="11" max="11" width="7.85546875" bestFit="1" customWidth="1"/>
    <col min="12" max="12" width="19" bestFit="1" customWidth="1"/>
    <col min="13" max="13" width="16.42578125" bestFit="1" customWidth="1"/>
    <col min="14" max="14" width="15" bestFit="1" customWidth="1"/>
    <col min="15" max="15" width="18" bestFit="1" customWidth="1"/>
    <col min="16" max="16" width="14.85546875" bestFit="1" customWidth="1"/>
    <col min="17" max="17" width="19.7109375" bestFit="1" customWidth="1"/>
    <col min="18" max="18" width="13.140625" bestFit="1" customWidth="1"/>
    <col min="19" max="19" width="6.42578125" bestFit="1" customWidth="1"/>
    <col min="20" max="20" width="19.140625" bestFit="1" customWidth="1"/>
    <col min="21" max="21" width="16" bestFit="1" customWidth="1"/>
    <col min="22" max="22" width="10.7109375" bestFit="1" customWidth="1"/>
    <col min="23" max="23" width="20" bestFit="1" customWidth="1"/>
    <col min="24" max="24" width="23.140625" bestFit="1" customWidth="1"/>
    <col min="25" max="25" width="16.140625" bestFit="1" customWidth="1"/>
    <col min="26" max="26" width="20.42578125" bestFit="1" customWidth="1"/>
    <col min="27" max="27" width="16" bestFit="1" customWidth="1"/>
    <col min="28" max="28" width="16.42578125" bestFit="1" customWidth="1"/>
  </cols>
  <sheetData>
    <row r="1" spans="1:28" x14ac:dyDescent="0.25">
      <c r="A1" t="s">
        <v>1342</v>
      </c>
      <c r="B1" t="s">
        <v>797</v>
      </c>
      <c r="C1" t="s">
        <v>10800</v>
      </c>
      <c r="D1" t="s">
        <v>434</v>
      </c>
      <c r="E1" t="s">
        <v>16170</v>
      </c>
      <c r="F1" t="s">
        <v>668</v>
      </c>
      <c r="G1" t="s">
        <v>701</v>
      </c>
      <c r="H1" t="s">
        <v>1343</v>
      </c>
      <c r="I1" t="s">
        <v>772</v>
      </c>
      <c r="J1" t="s">
        <v>16177</v>
      </c>
      <c r="K1" t="s">
        <v>1344</v>
      </c>
      <c r="L1" t="s">
        <v>1345</v>
      </c>
      <c r="M1" t="s">
        <v>1346</v>
      </c>
      <c r="N1" t="s">
        <v>1347</v>
      </c>
      <c r="O1" t="s">
        <v>1348</v>
      </c>
      <c r="P1" t="s">
        <v>1349</v>
      </c>
      <c r="Q1" t="s">
        <v>1350</v>
      </c>
      <c r="R1" t="s">
        <v>16178</v>
      </c>
      <c r="S1" t="s">
        <v>1351</v>
      </c>
      <c r="T1" t="s">
        <v>1352</v>
      </c>
      <c r="U1" t="s">
        <v>806</v>
      </c>
      <c r="V1" t="s">
        <v>583</v>
      </c>
      <c r="W1" t="s">
        <v>1353</v>
      </c>
      <c r="X1" t="s">
        <v>16182</v>
      </c>
      <c r="Y1" t="s">
        <v>16183</v>
      </c>
      <c r="Z1" t="s">
        <v>16186</v>
      </c>
      <c r="AA1" t="s">
        <v>16187</v>
      </c>
      <c r="AB1" t="s">
        <v>16196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FD62F-BCFE-4B41-A72B-5A47797F8FFF}">
  <sheetPr>
    <tabColor rgb="FF00B050"/>
  </sheetPr>
  <dimension ref="A1:AD3724"/>
  <sheetViews>
    <sheetView workbookViewId="0"/>
  </sheetViews>
  <sheetFormatPr defaultRowHeight="15" x14ac:dyDescent="0.25"/>
  <cols>
    <col min="1" max="1" width="17" bestFit="1" customWidth="1"/>
    <col min="2" max="2" width="43.85546875" bestFit="1" customWidth="1"/>
    <col min="3" max="3" width="33.140625" bestFit="1" customWidth="1"/>
    <col min="4" max="4" width="14.7109375" bestFit="1" customWidth="1"/>
    <col min="5" max="5" width="53.28515625" bestFit="1" customWidth="1"/>
    <col min="6" max="6" width="11.42578125" bestFit="1" customWidth="1"/>
    <col min="7" max="7" width="13.140625" bestFit="1" customWidth="1"/>
    <col min="8" max="8" width="23.5703125" bestFit="1" customWidth="1"/>
    <col min="9" max="9" width="24.28515625" bestFit="1" customWidth="1"/>
    <col min="10" max="10" width="20.140625" bestFit="1" customWidth="1"/>
    <col min="11" max="11" width="13.28515625" bestFit="1" customWidth="1"/>
    <col min="12" max="12" width="81.140625" bestFit="1" customWidth="1"/>
    <col min="13" max="13" width="17.140625" bestFit="1" customWidth="1"/>
    <col min="14" max="14" width="25.140625" bestFit="1" customWidth="1"/>
    <col min="15" max="15" width="81.140625" bestFit="1" customWidth="1"/>
    <col min="16" max="16" width="16.42578125" bestFit="1" customWidth="1"/>
    <col min="17" max="17" width="16.28515625" bestFit="1" customWidth="1"/>
    <col min="18" max="19" width="13.5703125" bestFit="1" customWidth="1"/>
    <col min="20" max="20" width="12.85546875" bestFit="1" customWidth="1"/>
    <col min="21" max="21" width="7.85546875" bestFit="1" customWidth="1"/>
    <col min="22" max="22" width="19" bestFit="1" customWidth="1"/>
    <col min="23" max="23" width="16.42578125" bestFit="1" customWidth="1"/>
    <col min="24" max="24" width="15" bestFit="1" customWidth="1"/>
    <col min="25" max="25" width="18" bestFit="1" customWidth="1"/>
    <col min="26" max="26" width="14.85546875" bestFit="1" customWidth="1"/>
    <col min="27" max="27" width="19.7109375" bestFit="1" customWidth="1"/>
    <col min="28" max="28" width="66.5703125" bestFit="1" customWidth="1"/>
    <col min="29" max="29" width="23.5703125" bestFit="1" customWidth="1"/>
    <col min="30" max="30" width="10.7109375" bestFit="1" customWidth="1"/>
  </cols>
  <sheetData>
    <row r="1" spans="1:30" x14ac:dyDescent="0.25">
      <c r="A1" t="s">
        <v>16208</v>
      </c>
      <c r="B1" t="s">
        <v>16207</v>
      </c>
      <c r="C1" t="s">
        <v>801</v>
      </c>
      <c r="D1" t="s">
        <v>798</v>
      </c>
      <c r="E1" t="s">
        <v>434</v>
      </c>
      <c r="F1" t="s">
        <v>668</v>
      </c>
      <c r="G1" t="s">
        <v>701</v>
      </c>
      <c r="H1" t="s">
        <v>1353</v>
      </c>
      <c r="I1" t="s">
        <v>16223</v>
      </c>
      <c r="J1" t="s">
        <v>16224</v>
      </c>
      <c r="K1" t="s">
        <v>16205</v>
      </c>
      <c r="L1" t="s">
        <v>806</v>
      </c>
      <c r="M1" t="s">
        <v>16225</v>
      </c>
      <c r="N1" t="s">
        <v>16161</v>
      </c>
      <c r="O1" t="s">
        <v>16162</v>
      </c>
      <c r="P1" t="s">
        <v>16196</v>
      </c>
      <c r="Q1" t="s">
        <v>1342</v>
      </c>
      <c r="R1" t="s">
        <v>797</v>
      </c>
      <c r="S1" t="s">
        <v>1343</v>
      </c>
      <c r="T1" t="s">
        <v>772</v>
      </c>
      <c r="U1" t="s">
        <v>1344</v>
      </c>
      <c r="V1" t="s">
        <v>1345</v>
      </c>
      <c r="W1" t="s">
        <v>1346</v>
      </c>
      <c r="X1" t="s">
        <v>1347</v>
      </c>
      <c r="Y1" t="s">
        <v>1348</v>
      </c>
      <c r="Z1" t="s">
        <v>1349</v>
      </c>
      <c r="AA1" t="s">
        <v>1350</v>
      </c>
      <c r="AB1" t="s">
        <v>1351</v>
      </c>
      <c r="AC1" t="s">
        <v>1352</v>
      </c>
      <c r="AD1" t="s">
        <v>583</v>
      </c>
    </row>
    <row r="2" spans="1:30" x14ac:dyDescent="0.25">
      <c r="A2">
        <v>1</v>
      </c>
      <c r="B2" s="49" t="s">
        <v>16212</v>
      </c>
      <c r="C2" s="49" t="s">
        <v>8802</v>
      </c>
      <c r="D2" s="2">
        <v>46260</v>
      </c>
      <c r="E2" t="s">
        <v>363</v>
      </c>
      <c r="F2" s="49" t="s">
        <v>8645</v>
      </c>
      <c r="G2" s="49" t="s">
        <v>8645</v>
      </c>
      <c r="H2" t="s">
        <v>16210</v>
      </c>
      <c r="I2" s="49" t="s">
        <v>16211</v>
      </c>
      <c r="J2" s="49" t="s">
        <v>8645</v>
      </c>
      <c r="K2" t="b">
        <v>0</v>
      </c>
      <c r="L2" s="49" t="s">
        <v>8645</v>
      </c>
      <c r="M2" s="49" t="s">
        <v>8645</v>
      </c>
      <c r="N2" s="49" t="s">
        <v>16209</v>
      </c>
      <c r="O2" s="49" t="s">
        <v>16193</v>
      </c>
      <c r="P2" s="49" t="s">
        <v>16195</v>
      </c>
      <c r="X2" s="49"/>
      <c r="AB2" s="49"/>
      <c r="AC2" s="49"/>
    </row>
    <row r="3" spans="1:30" x14ac:dyDescent="0.25">
      <c r="A3">
        <v>2</v>
      </c>
      <c r="B3" s="49" t="s">
        <v>16212</v>
      </c>
      <c r="C3" s="49" t="s">
        <v>8802</v>
      </c>
      <c r="D3" s="2">
        <v>46260</v>
      </c>
      <c r="E3" t="s">
        <v>16213</v>
      </c>
      <c r="F3" s="49" t="s">
        <v>8645</v>
      </c>
      <c r="G3" s="49" t="s">
        <v>8645</v>
      </c>
      <c r="H3" t="s">
        <v>16214</v>
      </c>
      <c r="I3" s="49" t="s">
        <v>16215</v>
      </c>
      <c r="J3" s="49" t="s">
        <v>8645</v>
      </c>
      <c r="K3" t="b">
        <v>0</v>
      </c>
      <c r="L3" s="49" t="s">
        <v>8645</v>
      </c>
      <c r="M3" s="49" t="s">
        <v>8645</v>
      </c>
      <c r="N3" s="49" t="s">
        <v>16209</v>
      </c>
      <c r="O3" s="49" t="s">
        <v>16193</v>
      </c>
      <c r="P3" s="49" t="s">
        <v>16195</v>
      </c>
      <c r="X3" s="49"/>
      <c r="AB3" s="49"/>
      <c r="AC3" s="49"/>
    </row>
    <row r="4" spans="1:30" x14ac:dyDescent="0.25">
      <c r="A4">
        <v>3</v>
      </c>
      <c r="B4" s="49" t="s">
        <v>16212</v>
      </c>
      <c r="C4" s="49" t="s">
        <v>8802</v>
      </c>
      <c r="D4" s="2">
        <v>46260</v>
      </c>
      <c r="E4" t="s">
        <v>16216</v>
      </c>
      <c r="F4" s="49" t="s">
        <v>8645</v>
      </c>
      <c r="G4" s="49" t="s">
        <v>8645</v>
      </c>
      <c r="H4" t="s">
        <v>16217</v>
      </c>
      <c r="I4" s="49" t="s">
        <v>16215</v>
      </c>
      <c r="J4" s="49" t="s">
        <v>16215</v>
      </c>
      <c r="K4" t="b">
        <v>0</v>
      </c>
      <c r="L4" s="49" t="s">
        <v>15523</v>
      </c>
      <c r="M4" s="49" t="s">
        <v>8645</v>
      </c>
      <c r="N4" s="49" t="s">
        <v>16209</v>
      </c>
      <c r="O4" s="49" t="s">
        <v>16193</v>
      </c>
      <c r="P4" s="49" t="s">
        <v>16195</v>
      </c>
      <c r="X4" s="49"/>
      <c r="AB4" s="49"/>
      <c r="AC4" s="49"/>
    </row>
    <row r="5" spans="1:30" x14ac:dyDescent="0.25">
      <c r="A5">
        <v>4</v>
      </c>
      <c r="B5" s="49" t="s">
        <v>16212</v>
      </c>
      <c r="C5" s="49" t="s">
        <v>8802</v>
      </c>
      <c r="D5" s="2">
        <v>46260</v>
      </c>
      <c r="E5" t="s">
        <v>16218</v>
      </c>
      <c r="F5" s="49" t="s">
        <v>8645</v>
      </c>
      <c r="G5" s="49" t="s">
        <v>8645</v>
      </c>
      <c r="H5" t="s">
        <v>16219</v>
      </c>
      <c r="I5" s="49" t="s">
        <v>16215</v>
      </c>
      <c r="J5" s="49" t="s">
        <v>16215</v>
      </c>
      <c r="K5" t="b">
        <v>0</v>
      </c>
      <c r="L5" s="49" t="s">
        <v>15523</v>
      </c>
      <c r="M5" s="49" t="s">
        <v>8645</v>
      </c>
      <c r="N5" s="49" t="s">
        <v>16209</v>
      </c>
      <c r="O5" s="49" t="s">
        <v>16193</v>
      </c>
      <c r="P5" s="49" t="s">
        <v>16195</v>
      </c>
      <c r="X5" s="49"/>
      <c r="AB5" s="49"/>
      <c r="AC5" s="49"/>
    </row>
    <row r="6" spans="1:30" x14ac:dyDescent="0.25">
      <c r="A6">
        <v>5</v>
      </c>
      <c r="B6" s="49" t="s">
        <v>16212</v>
      </c>
      <c r="C6" s="49" t="s">
        <v>8802</v>
      </c>
      <c r="D6" s="2">
        <v>46260</v>
      </c>
      <c r="E6" t="s">
        <v>16218</v>
      </c>
      <c r="F6" s="49" t="s">
        <v>8645</v>
      </c>
      <c r="G6" s="49" t="s">
        <v>8645</v>
      </c>
      <c r="H6" t="s">
        <v>16220</v>
      </c>
      <c r="I6" s="49" t="s">
        <v>16215</v>
      </c>
      <c r="J6" s="49" t="s">
        <v>16215</v>
      </c>
      <c r="K6" t="b">
        <v>0</v>
      </c>
      <c r="L6" s="49" t="s">
        <v>15523</v>
      </c>
      <c r="M6" s="49" t="s">
        <v>8645</v>
      </c>
      <c r="N6" s="49" t="s">
        <v>16209</v>
      </c>
      <c r="O6" s="49" t="s">
        <v>16193</v>
      </c>
      <c r="P6" s="49" t="s">
        <v>16195</v>
      </c>
      <c r="X6" s="49"/>
      <c r="AB6" s="49"/>
      <c r="AC6" s="49"/>
    </row>
    <row r="7" spans="1:30" x14ac:dyDescent="0.25">
      <c r="A7">
        <v>6</v>
      </c>
      <c r="B7" s="49" t="s">
        <v>16212</v>
      </c>
      <c r="C7" s="49" t="s">
        <v>8802</v>
      </c>
      <c r="D7" s="2">
        <v>46260</v>
      </c>
      <c r="E7" t="s">
        <v>16218</v>
      </c>
      <c r="F7" s="49" t="s">
        <v>8645</v>
      </c>
      <c r="G7" s="49" t="s">
        <v>8645</v>
      </c>
      <c r="H7" t="s">
        <v>16221</v>
      </c>
      <c r="I7" s="49" t="s">
        <v>16215</v>
      </c>
      <c r="J7" s="49" t="s">
        <v>16215</v>
      </c>
      <c r="K7" t="b">
        <v>0</v>
      </c>
      <c r="L7" s="49" t="s">
        <v>15523</v>
      </c>
      <c r="M7" s="49" t="s">
        <v>8645</v>
      </c>
      <c r="N7" s="49" t="s">
        <v>16209</v>
      </c>
      <c r="O7" s="49" t="s">
        <v>16193</v>
      </c>
      <c r="P7" s="49" t="s">
        <v>16195</v>
      </c>
      <c r="X7" s="49"/>
      <c r="AB7" s="49"/>
      <c r="AC7" s="49"/>
    </row>
    <row r="8" spans="1:30" x14ac:dyDescent="0.25">
      <c r="B8" s="49"/>
      <c r="C8" s="49"/>
      <c r="D8" s="2"/>
      <c r="E8" t="s">
        <v>1</v>
      </c>
      <c r="F8" s="49"/>
      <c r="G8" s="49"/>
      <c r="H8" t="s">
        <v>811</v>
      </c>
      <c r="I8" s="49"/>
      <c r="J8" s="49"/>
      <c r="L8" s="49"/>
      <c r="M8" s="49"/>
      <c r="N8" s="49"/>
      <c r="O8" s="49"/>
      <c r="P8" s="49"/>
      <c r="Q8" t="s">
        <v>1354</v>
      </c>
      <c r="R8" t="s">
        <v>809</v>
      </c>
      <c r="S8">
        <v>1</v>
      </c>
      <c r="T8">
        <v>140</v>
      </c>
      <c r="V8">
        <v>60</v>
      </c>
      <c r="X8" s="49"/>
      <c r="AB8" s="49"/>
      <c r="AC8" s="49"/>
      <c r="AD8">
        <v>1</v>
      </c>
    </row>
    <row r="9" spans="1:30" x14ac:dyDescent="0.25">
      <c r="B9" s="49"/>
      <c r="C9" s="49"/>
      <c r="D9" s="2"/>
      <c r="E9" t="s">
        <v>1</v>
      </c>
      <c r="F9" s="49"/>
      <c r="G9" s="49"/>
      <c r="H9" t="s">
        <v>1356</v>
      </c>
      <c r="I9" s="49"/>
      <c r="J9" s="49"/>
      <c r="L9" s="49"/>
      <c r="M9" s="49"/>
      <c r="N9" s="49"/>
      <c r="O9" s="49"/>
      <c r="P9" s="49"/>
      <c r="Q9" t="s">
        <v>1355</v>
      </c>
      <c r="R9" t="s">
        <v>809</v>
      </c>
      <c r="S9">
        <v>2</v>
      </c>
      <c r="T9">
        <v>140</v>
      </c>
      <c r="V9">
        <v>60</v>
      </c>
      <c r="X9" s="49"/>
      <c r="AB9" s="49"/>
      <c r="AC9" s="49"/>
      <c r="AD9">
        <v>1</v>
      </c>
    </row>
    <row r="10" spans="1:30" x14ac:dyDescent="0.25">
      <c r="B10" s="49"/>
      <c r="C10" s="49"/>
      <c r="D10" s="2"/>
      <c r="E10" t="s">
        <v>1</v>
      </c>
      <c r="F10" s="49"/>
      <c r="G10" s="49"/>
      <c r="H10" t="s">
        <v>1358</v>
      </c>
      <c r="I10" s="49"/>
      <c r="J10" s="49"/>
      <c r="L10" s="49"/>
      <c r="M10" s="49"/>
      <c r="N10" s="49"/>
      <c r="O10" s="49"/>
      <c r="P10" s="49"/>
      <c r="Q10" t="s">
        <v>1357</v>
      </c>
      <c r="R10" t="s">
        <v>809</v>
      </c>
      <c r="S10">
        <v>3</v>
      </c>
      <c r="T10">
        <v>140</v>
      </c>
      <c r="V10">
        <v>45</v>
      </c>
      <c r="X10" s="49"/>
      <c r="AB10" s="49"/>
      <c r="AC10" s="49"/>
      <c r="AD10">
        <v>1</v>
      </c>
    </row>
    <row r="11" spans="1:30" x14ac:dyDescent="0.25">
      <c r="B11" s="49"/>
      <c r="C11" s="49"/>
      <c r="D11" s="2"/>
      <c r="E11" t="s">
        <v>1</v>
      </c>
      <c r="F11" s="49"/>
      <c r="G11" s="49"/>
      <c r="H11" t="s">
        <v>1360</v>
      </c>
      <c r="I11" s="49"/>
      <c r="J11" s="49"/>
      <c r="L11" s="49"/>
      <c r="M11" s="49"/>
      <c r="N11" s="49"/>
      <c r="O11" s="49"/>
      <c r="P11" s="49"/>
      <c r="Q11" t="s">
        <v>1359</v>
      </c>
      <c r="R11" t="s">
        <v>809</v>
      </c>
      <c r="S11">
        <v>4</v>
      </c>
      <c r="T11">
        <v>140</v>
      </c>
      <c r="V11">
        <v>39.6</v>
      </c>
      <c r="X11" s="49"/>
      <c r="AB11" s="49"/>
      <c r="AC11" s="49"/>
      <c r="AD11">
        <v>1</v>
      </c>
    </row>
    <row r="12" spans="1:30" x14ac:dyDescent="0.25">
      <c r="B12" s="49"/>
      <c r="C12" s="49"/>
      <c r="D12" s="2"/>
      <c r="E12" t="s">
        <v>1</v>
      </c>
      <c r="F12" s="49"/>
      <c r="G12" s="49"/>
      <c r="H12" t="s">
        <v>1362</v>
      </c>
      <c r="I12" s="49"/>
      <c r="J12" s="49"/>
      <c r="L12" s="49"/>
      <c r="M12" s="49"/>
      <c r="N12" s="49"/>
      <c r="O12" s="49"/>
      <c r="P12" s="49"/>
      <c r="Q12" t="s">
        <v>1361</v>
      </c>
      <c r="R12" t="s">
        <v>809</v>
      </c>
      <c r="S12">
        <v>5</v>
      </c>
      <c r="T12">
        <v>140</v>
      </c>
      <c r="V12">
        <v>39.6</v>
      </c>
      <c r="X12" s="49"/>
      <c r="AB12" s="49"/>
      <c r="AC12" s="49"/>
      <c r="AD12">
        <v>1</v>
      </c>
    </row>
    <row r="13" spans="1:30" x14ac:dyDescent="0.25">
      <c r="B13" s="49"/>
      <c r="C13" s="49"/>
      <c r="D13" s="2"/>
      <c r="E13" t="s">
        <v>24</v>
      </c>
      <c r="F13" s="49"/>
      <c r="G13" s="49"/>
      <c r="H13" t="s">
        <v>1365</v>
      </c>
      <c r="I13" s="49"/>
      <c r="J13" s="49"/>
      <c r="L13" s="49" t="s">
        <v>1364</v>
      </c>
      <c r="M13" s="49"/>
      <c r="N13" s="49"/>
      <c r="O13" s="49"/>
      <c r="P13" s="49"/>
      <c r="Q13" t="s">
        <v>1363</v>
      </c>
      <c r="R13" t="s">
        <v>809</v>
      </c>
      <c r="S13">
        <v>1</v>
      </c>
      <c r="T13">
        <v>0</v>
      </c>
      <c r="U13">
        <v>10</v>
      </c>
      <c r="X13" s="49"/>
      <c r="Y13">
        <v>2</v>
      </c>
      <c r="Z13">
        <v>1</v>
      </c>
      <c r="AA13">
        <v>2</v>
      </c>
      <c r="AB13" s="49"/>
      <c r="AC13" s="49"/>
      <c r="AD13">
        <v>1</v>
      </c>
    </row>
    <row r="14" spans="1:30" x14ac:dyDescent="0.25">
      <c r="B14" s="49"/>
      <c r="C14" s="49"/>
      <c r="D14" s="2"/>
      <c r="E14" t="s">
        <v>24</v>
      </c>
      <c r="F14" s="49"/>
      <c r="G14" s="49"/>
      <c r="H14" t="s">
        <v>1367</v>
      </c>
      <c r="I14" s="49"/>
      <c r="J14" s="49"/>
      <c r="L14" s="49" t="s">
        <v>1364</v>
      </c>
      <c r="M14" s="49"/>
      <c r="N14" s="49"/>
      <c r="O14" s="49"/>
      <c r="P14" s="49"/>
      <c r="Q14" t="s">
        <v>1366</v>
      </c>
      <c r="R14" t="s">
        <v>809</v>
      </c>
      <c r="S14">
        <v>2</v>
      </c>
      <c r="T14">
        <v>0</v>
      </c>
      <c r="U14">
        <v>8</v>
      </c>
      <c r="X14" s="49"/>
      <c r="Y14">
        <v>2</v>
      </c>
      <c r="Z14">
        <v>1</v>
      </c>
      <c r="AA14">
        <v>2</v>
      </c>
      <c r="AB14" s="49"/>
      <c r="AC14" s="49"/>
      <c r="AD14">
        <v>1</v>
      </c>
    </row>
    <row r="15" spans="1:30" x14ac:dyDescent="0.25">
      <c r="B15" s="49"/>
      <c r="C15" s="49"/>
      <c r="D15" s="2"/>
      <c r="E15" t="s">
        <v>24</v>
      </c>
      <c r="F15" s="49"/>
      <c r="G15" s="49"/>
      <c r="H15" t="s">
        <v>1369</v>
      </c>
      <c r="I15" s="49"/>
      <c r="J15" s="49"/>
      <c r="L15" s="49" t="s">
        <v>1364</v>
      </c>
      <c r="M15" s="49"/>
      <c r="N15" s="49"/>
      <c r="O15" s="49"/>
      <c r="P15" s="49"/>
      <c r="Q15" t="s">
        <v>1368</v>
      </c>
      <c r="R15" t="s">
        <v>809</v>
      </c>
      <c r="S15">
        <v>3</v>
      </c>
      <c r="T15">
        <v>0</v>
      </c>
      <c r="U15">
        <v>8</v>
      </c>
      <c r="X15" s="49"/>
      <c r="Y15">
        <v>2</v>
      </c>
      <c r="Z15">
        <v>1</v>
      </c>
      <c r="AA15">
        <v>2</v>
      </c>
      <c r="AB15" s="49"/>
      <c r="AC15" s="49"/>
      <c r="AD15">
        <v>1</v>
      </c>
    </row>
    <row r="16" spans="1:30" x14ac:dyDescent="0.25">
      <c r="B16" s="49"/>
      <c r="C16" s="49"/>
      <c r="D16" s="2"/>
      <c r="E16" t="s">
        <v>24</v>
      </c>
      <c r="F16" s="49"/>
      <c r="G16" s="49"/>
      <c r="H16" t="s">
        <v>1372</v>
      </c>
      <c r="I16" s="49"/>
      <c r="J16" s="49"/>
      <c r="L16" s="49" t="s">
        <v>1371</v>
      </c>
      <c r="M16" s="49"/>
      <c r="N16" s="49"/>
      <c r="O16" s="49"/>
      <c r="P16" s="49"/>
      <c r="Q16" t="s">
        <v>1370</v>
      </c>
      <c r="R16" t="s">
        <v>809</v>
      </c>
      <c r="S16">
        <v>4</v>
      </c>
      <c r="T16">
        <v>0</v>
      </c>
      <c r="U16">
        <v>7</v>
      </c>
      <c r="X16" s="49"/>
      <c r="Y16">
        <v>2</v>
      </c>
      <c r="Z16">
        <v>1</v>
      </c>
      <c r="AA16">
        <v>2</v>
      </c>
      <c r="AB16" s="49"/>
      <c r="AC16" s="49"/>
      <c r="AD16">
        <v>1</v>
      </c>
    </row>
    <row r="17" spans="2:30" x14ac:dyDescent="0.25">
      <c r="B17" s="49"/>
      <c r="C17" s="49"/>
      <c r="D17" s="2"/>
      <c r="E17" t="s">
        <v>37</v>
      </c>
      <c r="F17" s="49"/>
      <c r="G17" s="49"/>
      <c r="H17" t="s">
        <v>1375</v>
      </c>
      <c r="I17" s="49"/>
      <c r="J17" s="49"/>
      <c r="L17" s="49" t="s">
        <v>1374</v>
      </c>
      <c r="M17" s="49"/>
      <c r="N17" s="49"/>
      <c r="O17" s="49"/>
      <c r="P17" s="49"/>
      <c r="Q17" t="s">
        <v>1373</v>
      </c>
      <c r="R17" t="s">
        <v>809</v>
      </c>
      <c r="S17">
        <v>1</v>
      </c>
      <c r="T17">
        <v>100</v>
      </c>
      <c r="U17">
        <v>10</v>
      </c>
      <c r="X17" s="49"/>
      <c r="AB17" s="49"/>
      <c r="AC17" s="49"/>
      <c r="AD17">
        <v>1</v>
      </c>
    </row>
    <row r="18" spans="2:30" x14ac:dyDescent="0.25">
      <c r="B18" s="49"/>
      <c r="C18" s="49"/>
      <c r="D18" s="2"/>
      <c r="E18" t="s">
        <v>37</v>
      </c>
      <c r="F18" s="49"/>
      <c r="G18" s="49"/>
      <c r="H18" t="s">
        <v>1377</v>
      </c>
      <c r="I18" s="49"/>
      <c r="J18" s="49"/>
      <c r="L18" s="49" t="s">
        <v>1374</v>
      </c>
      <c r="M18" s="49"/>
      <c r="N18" s="49"/>
      <c r="O18" s="49"/>
      <c r="P18" s="49"/>
      <c r="Q18" t="s">
        <v>1376</v>
      </c>
      <c r="R18" t="s">
        <v>809</v>
      </c>
      <c r="S18">
        <v>2</v>
      </c>
      <c r="T18">
        <v>120</v>
      </c>
      <c r="U18">
        <v>10</v>
      </c>
      <c r="X18" s="49"/>
      <c r="AB18" s="49"/>
      <c r="AC18" s="49"/>
      <c r="AD18">
        <v>1</v>
      </c>
    </row>
    <row r="19" spans="2:30" x14ac:dyDescent="0.25">
      <c r="B19" s="49"/>
      <c r="C19" s="49"/>
      <c r="D19" s="2"/>
      <c r="E19" t="s">
        <v>37</v>
      </c>
      <c r="F19" s="49"/>
      <c r="G19" s="49"/>
      <c r="H19" t="s">
        <v>1379</v>
      </c>
      <c r="I19" s="49"/>
      <c r="J19" s="49"/>
      <c r="L19" s="49" t="s">
        <v>1374</v>
      </c>
      <c r="M19" s="49"/>
      <c r="N19" s="49"/>
      <c r="O19" s="49"/>
      <c r="P19" s="49"/>
      <c r="Q19" t="s">
        <v>1378</v>
      </c>
      <c r="R19" t="s">
        <v>809</v>
      </c>
      <c r="S19">
        <v>3</v>
      </c>
      <c r="T19">
        <v>140</v>
      </c>
      <c r="U19">
        <v>10</v>
      </c>
      <c r="X19" s="49"/>
      <c r="AB19" s="49"/>
      <c r="AC19" s="49"/>
      <c r="AD19">
        <v>1</v>
      </c>
    </row>
    <row r="20" spans="2:30" x14ac:dyDescent="0.25">
      <c r="B20" s="49"/>
      <c r="C20" s="49"/>
      <c r="D20" s="2"/>
      <c r="E20" t="s">
        <v>91</v>
      </c>
      <c r="F20" s="49"/>
      <c r="G20" s="49"/>
      <c r="H20" t="s">
        <v>1381</v>
      </c>
      <c r="I20" s="49"/>
      <c r="J20" s="49"/>
      <c r="L20" s="49"/>
      <c r="M20" s="49"/>
      <c r="N20" s="49"/>
      <c r="O20" s="49"/>
      <c r="P20" s="49"/>
      <c r="Q20" t="s">
        <v>1380</v>
      </c>
      <c r="R20" t="s">
        <v>809</v>
      </c>
      <c r="S20">
        <v>1</v>
      </c>
      <c r="T20">
        <v>35</v>
      </c>
      <c r="U20">
        <v>8</v>
      </c>
      <c r="X20" s="49"/>
      <c r="AB20" s="49"/>
      <c r="AC20" s="49"/>
      <c r="AD20">
        <v>1</v>
      </c>
    </row>
    <row r="21" spans="2:30" x14ac:dyDescent="0.25">
      <c r="B21" s="49"/>
      <c r="C21" s="49"/>
      <c r="D21" s="2"/>
      <c r="E21" t="s">
        <v>91</v>
      </c>
      <c r="F21" s="49"/>
      <c r="G21" s="49"/>
      <c r="H21" t="s">
        <v>1384</v>
      </c>
      <c r="I21" s="49"/>
      <c r="J21" s="49"/>
      <c r="L21" s="49" t="s">
        <v>1383</v>
      </c>
      <c r="M21" s="49"/>
      <c r="N21" s="49"/>
      <c r="O21" s="49"/>
      <c r="P21" s="49"/>
      <c r="Q21" t="s">
        <v>1382</v>
      </c>
      <c r="R21" t="s">
        <v>809</v>
      </c>
      <c r="S21">
        <v>2</v>
      </c>
      <c r="T21">
        <v>35</v>
      </c>
      <c r="U21">
        <v>8</v>
      </c>
      <c r="X21" s="49"/>
      <c r="AB21" s="49"/>
      <c r="AC21" s="49"/>
      <c r="AD21">
        <v>1</v>
      </c>
    </row>
    <row r="22" spans="2:30" x14ac:dyDescent="0.25">
      <c r="B22" s="49"/>
      <c r="C22" s="49"/>
      <c r="D22" s="2"/>
      <c r="E22" t="s">
        <v>91</v>
      </c>
      <c r="F22" s="49"/>
      <c r="G22" s="49"/>
      <c r="H22" t="s">
        <v>1386</v>
      </c>
      <c r="I22" s="49"/>
      <c r="J22" s="49"/>
      <c r="L22" s="49" t="s">
        <v>1383</v>
      </c>
      <c r="M22" s="49"/>
      <c r="N22" s="49"/>
      <c r="O22" s="49"/>
      <c r="P22" s="49"/>
      <c r="Q22" t="s">
        <v>1385</v>
      </c>
      <c r="R22" t="s">
        <v>809</v>
      </c>
      <c r="S22">
        <v>3</v>
      </c>
      <c r="T22">
        <v>35</v>
      </c>
      <c r="U22">
        <v>8</v>
      </c>
      <c r="X22" s="49"/>
      <c r="AB22" s="49"/>
      <c r="AC22" s="49"/>
      <c r="AD22">
        <v>1</v>
      </c>
    </row>
    <row r="23" spans="2:30" x14ac:dyDescent="0.25">
      <c r="B23" s="49"/>
      <c r="C23" s="49"/>
      <c r="D23" s="2"/>
      <c r="E23" t="s">
        <v>91</v>
      </c>
      <c r="F23" s="49"/>
      <c r="G23" s="49"/>
      <c r="H23" t="s">
        <v>1390</v>
      </c>
      <c r="I23" s="49"/>
      <c r="J23" s="49"/>
      <c r="L23" s="49" t="s">
        <v>1389</v>
      </c>
      <c r="M23" s="49"/>
      <c r="N23" s="49"/>
      <c r="O23" s="49"/>
      <c r="P23" s="49"/>
      <c r="Q23" t="s">
        <v>1387</v>
      </c>
      <c r="R23" t="s">
        <v>809</v>
      </c>
      <c r="S23">
        <v>4</v>
      </c>
      <c r="T23">
        <v>35</v>
      </c>
      <c r="U23">
        <v>4</v>
      </c>
      <c r="X23" s="49"/>
      <c r="AB23" s="49"/>
      <c r="AC23" s="49" t="s">
        <v>1388</v>
      </c>
      <c r="AD23">
        <v>1</v>
      </c>
    </row>
    <row r="24" spans="2:30" x14ac:dyDescent="0.25">
      <c r="B24" s="49"/>
      <c r="C24" s="49"/>
      <c r="D24" s="2"/>
      <c r="E24" t="s">
        <v>91</v>
      </c>
      <c r="F24" s="49"/>
      <c r="G24" s="49"/>
      <c r="H24" t="s">
        <v>1392</v>
      </c>
      <c r="I24" s="49"/>
      <c r="J24" s="49"/>
      <c r="L24" s="49" t="s">
        <v>1389</v>
      </c>
      <c r="M24" s="49"/>
      <c r="N24" s="49"/>
      <c r="O24" s="49"/>
      <c r="P24" s="49"/>
      <c r="Q24" t="s">
        <v>1391</v>
      </c>
      <c r="R24" t="s">
        <v>809</v>
      </c>
      <c r="S24">
        <v>5</v>
      </c>
      <c r="T24">
        <v>35</v>
      </c>
      <c r="U24">
        <v>2</v>
      </c>
      <c r="X24" s="49"/>
      <c r="AB24" s="49"/>
      <c r="AC24" s="49" t="s">
        <v>1388</v>
      </c>
      <c r="AD24">
        <v>1</v>
      </c>
    </row>
    <row r="25" spans="2:30" x14ac:dyDescent="0.25">
      <c r="B25" s="49"/>
      <c r="C25" s="49"/>
      <c r="D25" s="2"/>
      <c r="E25" t="s">
        <v>91</v>
      </c>
      <c r="F25" s="49"/>
      <c r="G25" s="49"/>
      <c r="H25" t="s">
        <v>812</v>
      </c>
      <c r="I25" s="49"/>
      <c r="J25" s="49"/>
      <c r="L25" s="49" t="s">
        <v>1389</v>
      </c>
      <c r="M25" s="49"/>
      <c r="N25" s="49"/>
      <c r="O25" s="49"/>
      <c r="P25" s="49"/>
      <c r="Q25" t="s">
        <v>1393</v>
      </c>
      <c r="R25" t="s">
        <v>809</v>
      </c>
      <c r="S25">
        <v>6</v>
      </c>
      <c r="T25">
        <v>35</v>
      </c>
      <c r="U25">
        <v>1</v>
      </c>
      <c r="X25" s="49"/>
      <c r="AB25" s="49"/>
      <c r="AC25" s="49" t="s">
        <v>1388</v>
      </c>
      <c r="AD25">
        <v>1</v>
      </c>
    </row>
    <row r="26" spans="2:30" x14ac:dyDescent="0.25">
      <c r="B26" s="49"/>
      <c r="C26" s="49"/>
      <c r="D26" s="2"/>
      <c r="E26" t="s">
        <v>154</v>
      </c>
      <c r="F26" s="49"/>
      <c r="G26" s="49"/>
      <c r="H26" t="s">
        <v>816</v>
      </c>
      <c r="I26" s="49"/>
      <c r="J26" s="49"/>
      <c r="L26" s="49" t="s">
        <v>1395</v>
      </c>
      <c r="M26" s="49"/>
      <c r="N26" s="49"/>
      <c r="O26" s="49"/>
      <c r="P26" s="49"/>
      <c r="Q26" t="s">
        <v>1394</v>
      </c>
      <c r="R26" t="s">
        <v>813</v>
      </c>
      <c r="S26">
        <v>1</v>
      </c>
      <c r="T26">
        <v>135</v>
      </c>
      <c r="U26">
        <v>10</v>
      </c>
      <c r="X26" s="49"/>
      <c r="AB26" s="49"/>
      <c r="AC26" s="49"/>
      <c r="AD26">
        <v>1</v>
      </c>
    </row>
    <row r="27" spans="2:30" x14ac:dyDescent="0.25">
      <c r="B27" s="49"/>
      <c r="C27" s="49"/>
      <c r="D27" s="2"/>
      <c r="E27" t="s">
        <v>154</v>
      </c>
      <c r="F27" s="49"/>
      <c r="G27" s="49"/>
      <c r="H27" t="s">
        <v>1398</v>
      </c>
      <c r="I27" s="49"/>
      <c r="J27" s="49"/>
      <c r="L27" s="49" t="s">
        <v>1397</v>
      </c>
      <c r="M27" s="49"/>
      <c r="N27" s="49"/>
      <c r="O27" s="49"/>
      <c r="P27" s="49"/>
      <c r="Q27" t="s">
        <v>1396</v>
      </c>
      <c r="R27" t="s">
        <v>813</v>
      </c>
      <c r="S27">
        <v>2</v>
      </c>
      <c r="T27">
        <v>135</v>
      </c>
      <c r="U27">
        <v>10</v>
      </c>
      <c r="X27" s="49"/>
      <c r="AB27" s="49"/>
      <c r="AC27" s="49"/>
      <c r="AD27">
        <v>1</v>
      </c>
    </row>
    <row r="28" spans="2:30" x14ac:dyDescent="0.25">
      <c r="B28" s="49"/>
      <c r="C28" s="49"/>
      <c r="D28" s="2"/>
      <c r="E28" t="s">
        <v>154</v>
      </c>
      <c r="F28" s="49"/>
      <c r="G28" s="49"/>
      <c r="H28" t="s">
        <v>1400</v>
      </c>
      <c r="I28" s="49"/>
      <c r="J28" s="49"/>
      <c r="L28" s="49" t="s">
        <v>1397</v>
      </c>
      <c r="M28" s="49"/>
      <c r="N28" s="49"/>
      <c r="O28" s="49"/>
      <c r="P28" s="49"/>
      <c r="Q28" t="s">
        <v>1399</v>
      </c>
      <c r="R28" t="s">
        <v>813</v>
      </c>
      <c r="S28">
        <v>3</v>
      </c>
      <c r="T28">
        <v>135</v>
      </c>
      <c r="U28">
        <v>10</v>
      </c>
      <c r="X28" s="49"/>
      <c r="AB28" s="49"/>
      <c r="AC28" s="49"/>
      <c r="AD28">
        <v>1</v>
      </c>
    </row>
    <row r="29" spans="2:30" x14ac:dyDescent="0.25">
      <c r="B29" s="49"/>
      <c r="C29" s="49"/>
      <c r="D29" s="2"/>
      <c r="E29" t="s">
        <v>154</v>
      </c>
      <c r="F29" s="49"/>
      <c r="G29" s="49"/>
      <c r="H29" t="s">
        <v>1402</v>
      </c>
      <c r="I29" s="49"/>
      <c r="J29" s="49"/>
      <c r="L29" s="49" t="s">
        <v>1397</v>
      </c>
      <c r="M29" s="49"/>
      <c r="N29" s="49"/>
      <c r="O29" s="49"/>
      <c r="P29" s="49"/>
      <c r="Q29" t="s">
        <v>1401</v>
      </c>
      <c r="R29" t="s">
        <v>813</v>
      </c>
      <c r="S29">
        <v>4</v>
      </c>
      <c r="T29">
        <v>135</v>
      </c>
      <c r="U29">
        <v>7</v>
      </c>
      <c r="X29" s="49"/>
      <c r="AB29" s="49"/>
      <c r="AC29" s="49"/>
      <c r="AD29">
        <v>1</v>
      </c>
    </row>
    <row r="30" spans="2:30" x14ac:dyDescent="0.25">
      <c r="B30" s="49"/>
      <c r="C30" s="49"/>
      <c r="D30" s="2"/>
      <c r="E30" t="s">
        <v>1404</v>
      </c>
      <c r="F30" s="49"/>
      <c r="G30" s="49"/>
      <c r="H30" t="s">
        <v>1406</v>
      </c>
      <c r="I30" s="49"/>
      <c r="J30" s="49"/>
      <c r="L30" s="49" t="s">
        <v>1405</v>
      </c>
      <c r="M30" s="49"/>
      <c r="N30" s="49"/>
      <c r="O30" s="49"/>
      <c r="P30" s="49"/>
      <c r="Q30" t="s">
        <v>1403</v>
      </c>
      <c r="R30" t="s">
        <v>813</v>
      </c>
      <c r="S30">
        <v>1</v>
      </c>
      <c r="T30">
        <v>40</v>
      </c>
      <c r="U30">
        <v>10</v>
      </c>
      <c r="X30" s="49"/>
      <c r="AB30" s="49"/>
      <c r="AC30" s="49"/>
      <c r="AD30">
        <v>1</v>
      </c>
    </row>
    <row r="31" spans="2:30" x14ac:dyDescent="0.25">
      <c r="B31" s="49"/>
      <c r="C31" s="49"/>
      <c r="D31" s="2"/>
      <c r="E31" t="s">
        <v>1404</v>
      </c>
      <c r="F31" s="49"/>
      <c r="G31" s="49"/>
      <c r="H31" t="s">
        <v>1409</v>
      </c>
      <c r="I31" s="49"/>
      <c r="J31" s="49"/>
      <c r="L31" s="49" t="s">
        <v>1408</v>
      </c>
      <c r="M31" s="49"/>
      <c r="N31" s="49"/>
      <c r="O31" s="49"/>
      <c r="P31" s="49"/>
      <c r="Q31" t="s">
        <v>1407</v>
      </c>
      <c r="R31" t="s">
        <v>813</v>
      </c>
      <c r="S31">
        <v>2</v>
      </c>
      <c r="T31">
        <v>40</v>
      </c>
      <c r="U31">
        <v>9</v>
      </c>
      <c r="X31" s="49"/>
      <c r="AB31" s="49"/>
      <c r="AC31" s="49"/>
      <c r="AD31">
        <v>1</v>
      </c>
    </row>
    <row r="32" spans="2:30" x14ac:dyDescent="0.25">
      <c r="B32" s="49"/>
      <c r="C32" s="49"/>
      <c r="D32" s="2"/>
      <c r="E32" t="s">
        <v>1404</v>
      </c>
      <c r="F32" s="49"/>
      <c r="G32" s="49"/>
      <c r="H32" t="s">
        <v>1411</v>
      </c>
      <c r="I32" s="49"/>
      <c r="J32" s="49"/>
      <c r="L32" s="49"/>
      <c r="M32" s="49"/>
      <c r="N32" s="49"/>
      <c r="O32" s="49"/>
      <c r="P32" s="49"/>
      <c r="Q32" t="s">
        <v>1410</v>
      </c>
      <c r="R32" t="s">
        <v>813</v>
      </c>
      <c r="S32">
        <v>3</v>
      </c>
      <c r="T32">
        <v>40</v>
      </c>
      <c r="U32">
        <v>9</v>
      </c>
      <c r="X32" s="49"/>
      <c r="AB32" s="49"/>
      <c r="AC32" s="49"/>
      <c r="AD32">
        <v>1</v>
      </c>
    </row>
    <row r="33" spans="2:30" x14ac:dyDescent="0.25">
      <c r="B33" s="49"/>
      <c r="C33" s="49"/>
      <c r="D33" s="2"/>
      <c r="E33" t="s">
        <v>1404</v>
      </c>
      <c r="F33" s="49"/>
      <c r="G33" s="49"/>
      <c r="H33" t="s">
        <v>1413</v>
      </c>
      <c r="I33" s="49"/>
      <c r="J33" s="49"/>
      <c r="L33" s="49"/>
      <c r="M33" s="49"/>
      <c r="N33" s="49"/>
      <c r="O33" s="49"/>
      <c r="P33" s="49"/>
      <c r="Q33" t="s">
        <v>1412</v>
      </c>
      <c r="R33" t="s">
        <v>813</v>
      </c>
      <c r="S33">
        <v>4</v>
      </c>
      <c r="T33">
        <v>40</v>
      </c>
      <c r="U33">
        <v>8</v>
      </c>
      <c r="X33" s="49"/>
      <c r="AB33" s="49"/>
      <c r="AC33" s="49"/>
      <c r="AD33">
        <v>1</v>
      </c>
    </row>
    <row r="34" spans="2:30" x14ac:dyDescent="0.25">
      <c r="B34" s="49"/>
      <c r="C34" s="49"/>
      <c r="D34" s="2"/>
      <c r="E34" t="s">
        <v>186</v>
      </c>
      <c r="F34" s="49"/>
      <c r="G34" s="49"/>
      <c r="H34" t="s">
        <v>1416</v>
      </c>
      <c r="I34" s="49"/>
      <c r="J34" s="49"/>
      <c r="L34" s="49"/>
      <c r="M34" s="49"/>
      <c r="N34" s="49"/>
      <c r="O34" s="49"/>
      <c r="P34" s="49"/>
      <c r="Q34" t="s">
        <v>1414</v>
      </c>
      <c r="R34" t="s">
        <v>813</v>
      </c>
      <c r="S34">
        <v>1</v>
      </c>
      <c r="T34">
        <v>45</v>
      </c>
      <c r="U34">
        <v>1</v>
      </c>
      <c r="X34" s="49"/>
      <c r="AB34" s="49"/>
      <c r="AC34" s="49" t="s">
        <v>1415</v>
      </c>
      <c r="AD34">
        <v>1</v>
      </c>
    </row>
    <row r="35" spans="2:30" x14ac:dyDescent="0.25">
      <c r="B35" s="49"/>
      <c r="C35" s="49"/>
      <c r="D35" s="2"/>
      <c r="E35" t="s">
        <v>192</v>
      </c>
      <c r="F35" s="49"/>
      <c r="G35" s="49"/>
      <c r="H35" t="s">
        <v>1418</v>
      </c>
      <c r="I35" s="49"/>
      <c r="J35" s="49"/>
      <c r="L35" s="49"/>
      <c r="M35" s="49"/>
      <c r="N35" s="49"/>
      <c r="O35" s="49"/>
      <c r="P35" s="49"/>
      <c r="Q35" t="s">
        <v>1417</v>
      </c>
      <c r="R35" t="s">
        <v>813</v>
      </c>
      <c r="S35">
        <v>1</v>
      </c>
      <c r="T35">
        <v>40</v>
      </c>
      <c r="U35">
        <v>6</v>
      </c>
      <c r="X35" s="49"/>
      <c r="AB35" s="49"/>
      <c r="AC35" s="49" t="s">
        <v>1415</v>
      </c>
      <c r="AD35">
        <v>1</v>
      </c>
    </row>
    <row r="36" spans="2:30" x14ac:dyDescent="0.25">
      <c r="B36" s="49"/>
      <c r="C36" s="49"/>
      <c r="D36" s="2"/>
      <c r="E36" t="s">
        <v>186</v>
      </c>
      <c r="F36" s="49"/>
      <c r="G36" s="49"/>
      <c r="H36" t="s">
        <v>1421</v>
      </c>
      <c r="I36" s="49"/>
      <c r="J36" s="49"/>
      <c r="L36" s="49"/>
      <c r="M36" s="49"/>
      <c r="N36" s="49"/>
      <c r="O36" s="49"/>
      <c r="P36" s="49"/>
      <c r="Q36" t="s">
        <v>1419</v>
      </c>
      <c r="R36" t="s">
        <v>813</v>
      </c>
      <c r="S36">
        <v>2</v>
      </c>
      <c r="T36">
        <v>45</v>
      </c>
      <c r="U36">
        <v>2</v>
      </c>
      <c r="X36" s="49"/>
      <c r="AB36" s="49"/>
      <c r="AC36" s="49" t="s">
        <v>1420</v>
      </c>
      <c r="AD36">
        <v>1</v>
      </c>
    </row>
    <row r="37" spans="2:30" x14ac:dyDescent="0.25">
      <c r="B37" s="49"/>
      <c r="C37" s="49"/>
      <c r="D37" s="2"/>
      <c r="E37" t="s">
        <v>192</v>
      </c>
      <c r="F37" s="49"/>
      <c r="G37" s="49"/>
      <c r="H37" t="s">
        <v>1424</v>
      </c>
      <c r="I37" s="49"/>
      <c r="J37" s="49"/>
      <c r="L37" s="49" t="s">
        <v>1423</v>
      </c>
      <c r="M37" s="49"/>
      <c r="N37" s="49"/>
      <c r="O37" s="49"/>
      <c r="P37" s="49"/>
      <c r="Q37" t="s">
        <v>1422</v>
      </c>
      <c r="R37" t="s">
        <v>813</v>
      </c>
      <c r="S37">
        <v>2</v>
      </c>
      <c r="T37">
        <v>40</v>
      </c>
      <c r="U37">
        <v>3</v>
      </c>
      <c r="X37" s="49"/>
      <c r="AB37" s="49"/>
      <c r="AC37" s="49" t="s">
        <v>1420</v>
      </c>
      <c r="AD37">
        <v>1</v>
      </c>
    </row>
    <row r="38" spans="2:30" x14ac:dyDescent="0.25">
      <c r="B38" s="49"/>
      <c r="C38" s="49"/>
      <c r="D38" s="2"/>
      <c r="E38" t="s">
        <v>186</v>
      </c>
      <c r="F38" s="49"/>
      <c r="G38" s="49"/>
      <c r="H38" t="s">
        <v>1427</v>
      </c>
      <c r="I38" s="49"/>
      <c r="J38" s="49"/>
      <c r="L38" s="49"/>
      <c r="M38" s="49"/>
      <c r="N38" s="49"/>
      <c r="O38" s="49"/>
      <c r="P38" s="49"/>
      <c r="Q38" t="s">
        <v>1425</v>
      </c>
      <c r="R38" t="s">
        <v>813</v>
      </c>
      <c r="S38">
        <v>3</v>
      </c>
      <c r="T38">
        <v>45</v>
      </c>
      <c r="U38">
        <v>3</v>
      </c>
      <c r="X38" s="49"/>
      <c r="AB38" s="49"/>
      <c r="AC38" s="49" t="s">
        <v>1426</v>
      </c>
      <c r="AD38">
        <v>1</v>
      </c>
    </row>
    <row r="39" spans="2:30" x14ac:dyDescent="0.25">
      <c r="B39" s="49"/>
      <c r="C39" s="49"/>
      <c r="D39" s="2"/>
      <c r="E39" t="s">
        <v>192</v>
      </c>
      <c r="F39" s="49"/>
      <c r="G39" s="49"/>
      <c r="H39" t="s">
        <v>1429</v>
      </c>
      <c r="I39" s="49"/>
      <c r="J39" s="49"/>
      <c r="L39" s="49" t="s">
        <v>1423</v>
      </c>
      <c r="M39" s="49"/>
      <c r="N39" s="49"/>
      <c r="O39" s="49"/>
      <c r="P39" s="49"/>
      <c r="Q39" t="s">
        <v>1428</v>
      </c>
      <c r="R39" t="s">
        <v>813</v>
      </c>
      <c r="S39">
        <v>3</v>
      </c>
      <c r="T39">
        <v>45</v>
      </c>
      <c r="U39">
        <v>3</v>
      </c>
      <c r="X39" s="49"/>
      <c r="AB39" s="49"/>
      <c r="AC39" s="49" t="s">
        <v>1426</v>
      </c>
      <c r="AD39">
        <v>1</v>
      </c>
    </row>
    <row r="40" spans="2:30" x14ac:dyDescent="0.25">
      <c r="B40" s="49"/>
      <c r="C40" s="49"/>
      <c r="D40" s="2"/>
      <c r="E40" t="s">
        <v>10820</v>
      </c>
      <c r="F40" s="49"/>
      <c r="G40" s="49"/>
      <c r="H40" t="s">
        <v>1433</v>
      </c>
      <c r="I40" s="49"/>
      <c r="J40" s="49"/>
      <c r="L40" s="49" t="s">
        <v>598</v>
      </c>
      <c r="M40" s="49"/>
      <c r="N40" s="49"/>
      <c r="O40" s="49"/>
      <c r="P40" s="49"/>
      <c r="Q40" t="s">
        <v>1430</v>
      </c>
      <c r="R40" t="s">
        <v>813</v>
      </c>
      <c r="S40">
        <v>1</v>
      </c>
      <c r="T40">
        <v>20</v>
      </c>
      <c r="U40">
        <v>12</v>
      </c>
      <c r="X40" s="49"/>
      <c r="AB40" s="49"/>
      <c r="AC40" s="49" t="s">
        <v>1432</v>
      </c>
      <c r="AD40">
        <v>1</v>
      </c>
    </row>
    <row r="41" spans="2:30" x14ac:dyDescent="0.25">
      <c r="B41" s="49"/>
      <c r="C41" s="49"/>
      <c r="D41" s="2"/>
      <c r="E41" t="s">
        <v>10820</v>
      </c>
      <c r="F41" s="49"/>
      <c r="G41" s="49"/>
      <c r="H41" t="s">
        <v>1436</v>
      </c>
      <c r="I41" s="49"/>
      <c r="J41" s="49"/>
      <c r="L41" s="49" t="s">
        <v>1435</v>
      </c>
      <c r="M41" s="49"/>
      <c r="N41" s="49"/>
      <c r="O41" s="49"/>
      <c r="P41" s="49"/>
      <c r="Q41" t="s">
        <v>1434</v>
      </c>
      <c r="R41" t="s">
        <v>813</v>
      </c>
      <c r="S41">
        <v>2</v>
      </c>
      <c r="T41">
        <v>20</v>
      </c>
      <c r="U41">
        <v>1</v>
      </c>
      <c r="X41" s="49"/>
      <c r="AB41" s="49"/>
      <c r="AC41" s="49" t="s">
        <v>1432</v>
      </c>
      <c r="AD41">
        <v>1</v>
      </c>
    </row>
    <row r="42" spans="2:30" x14ac:dyDescent="0.25">
      <c r="B42" s="49"/>
      <c r="C42" s="49"/>
      <c r="D42" s="2"/>
      <c r="E42" t="s">
        <v>10820</v>
      </c>
      <c r="F42" s="49"/>
      <c r="G42" s="49"/>
      <c r="H42" t="s">
        <v>1438</v>
      </c>
      <c r="I42" s="49"/>
      <c r="J42" s="49"/>
      <c r="L42" s="49" t="s">
        <v>1435</v>
      </c>
      <c r="M42" s="49"/>
      <c r="N42" s="49"/>
      <c r="O42" s="49"/>
      <c r="P42" s="49"/>
      <c r="Q42" t="s">
        <v>1437</v>
      </c>
      <c r="R42" t="s">
        <v>813</v>
      </c>
      <c r="S42">
        <v>3</v>
      </c>
      <c r="T42">
        <v>15</v>
      </c>
      <c r="U42">
        <v>11</v>
      </c>
      <c r="X42" s="49"/>
      <c r="AB42" s="49"/>
      <c r="AC42" s="49" t="s">
        <v>1432</v>
      </c>
      <c r="AD42">
        <v>1</v>
      </c>
    </row>
    <row r="43" spans="2:30" x14ac:dyDescent="0.25">
      <c r="B43" s="49"/>
      <c r="C43" s="49"/>
      <c r="D43" s="2"/>
      <c r="E43" t="s">
        <v>10820</v>
      </c>
      <c r="F43" s="49"/>
      <c r="G43" s="49"/>
      <c r="H43" t="s">
        <v>1441</v>
      </c>
      <c r="I43" s="49"/>
      <c r="J43" s="49"/>
      <c r="L43" s="49" t="s">
        <v>598</v>
      </c>
      <c r="M43" s="49"/>
      <c r="N43" s="49"/>
      <c r="O43" s="49"/>
      <c r="P43" s="49"/>
      <c r="Q43" t="s">
        <v>1439</v>
      </c>
      <c r="R43" t="s">
        <v>813</v>
      </c>
      <c r="S43">
        <v>4</v>
      </c>
      <c r="T43">
        <v>20</v>
      </c>
      <c r="U43">
        <v>12</v>
      </c>
      <c r="X43" s="49"/>
      <c r="AB43" s="49"/>
      <c r="AC43" s="49" t="s">
        <v>1440</v>
      </c>
      <c r="AD43">
        <v>1</v>
      </c>
    </row>
    <row r="44" spans="2:30" x14ac:dyDescent="0.25">
      <c r="B44" s="49"/>
      <c r="C44" s="49"/>
      <c r="D44" s="2"/>
      <c r="E44" t="s">
        <v>10820</v>
      </c>
      <c r="F44" s="49"/>
      <c r="G44" s="49"/>
      <c r="H44" t="s">
        <v>1443</v>
      </c>
      <c r="I44" s="49"/>
      <c r="J44" s="49"/>
      <c r="L44" s="49" t="s">
        <v>1435</v>
      </c>
      <c r="M44" s="49"/>
      <c r="N44" s="49"/>
      <c r="O44" s="49"/>
      <c r="P44" s="49"/>
      <c r="Q44" t="s">
        <v>1442</v>
      </c>
      <c r="R44" t="s">
        <v>813</v>
      </c>
      <c r="S44">
        <v>5</v>
      </c>
      <c r="T44">
        <v>20</v>
      </c>
      <c r="U44">
        <v>5</v>
      </c>
      <c r="X44" s="49"/>
      <c r="AB44" s="49"/>
      <c r="AC44" s="49" t="s">
        <v>1440</v>
      </c>
      <c r="AD44">
        <v>1</v>
      </c>
    </row>
    <row r="45" spans="2:30" x14ac:dyDescent="0.25">
      <c r="B45" s="49"/>
      <c r="C45" s="49"/>
      <c r="D45" s="2"/>
      <c r="E45" t="s">
        <v>10820</v>
      </c>
      <c r="F45" s="49"/>
      <c r="G45" s="49"/>
      <c r="H45" t="s">
        <v>1445</v>
      </c>
      <c r="I45" s="49"/>
      <c r="J45" s="49"/>
      <c r="L45" s="49" t="s">
        <v>1435</v>
      </c>
      <c r="M45" s="49"/>
      <c r="N45" s="49"/>
      <c r="O45" s="49"/>
      <c r="P45" s="49"/>
      <c r="Q45" t="s">
        <v>1444</v>
      </c>
      <c r="R45" t="s">
        <v>813</v>
      </c>
      <c r="S45">
        <v>6</v>
      </c>
      <c r="T45">
        <v>17.5</v>
      </c>
      <c r="U45">
        <v>7</v>
      </c>
      <c r="X45" s="49"/>
      <c r="AB45" s="49"/>
      <c r="AC45" s="49" t="s">
        <v>1440</v>
      </c>
      <c r="AD45">
        <v>1</v>
      </c>
    </row>
    <row r="46" spans="2:30" x14ac:dyDescent="0.25">
      <c r="B46" s="49"/>
      <c r="C46" s="49"/>
      <c r="D46" s="2"/>
      <c r="E46" t="s">
        <v>10820</v>
      </c>
      <c r="F46" s="49"/>
      <c r="G46" s="49"/>
      <c r="H46" t="s">
        <v>1448</v>
      </c>
      <c r="I46" s="49"/>
      <c r="J46" s="49"/>
      <c r="L46" s="49" t="s">
        <v>598</v>
      </c>
      <c r="M46" s="49"/>
      <c r="N46" s="49"/>
      <c r="O46" s="49"/>
      <c r="P46" s="49"/>
      <c r="Q46" t="s">
        <v>1446</v>
      </c>
      <c r="R46" t="s">
        <v>813</v>
      </c>
      <c r="S46">
        <v>7</v>
      </c>
      <c r="T46">
        <v>22.5</v>
      </c>
      <c r="U46">
        <v>12</v>
      </c>
      <c r="X46" s="49"/>
      <c r="AB46" s="49"/>
      <c r="AC46" s="49" t="s">
        <v>1447</v>
      </c>
      <c r="AD46">
        <v>1</v>
      </c>
    </row>
    <row r="47" spans="2:30" x14ac:dyDescent="0.25">
      <c r="B47" s="49"/>
      <c r="C47" s="49"/>
      <c r="D47" s="2"/>
      <c r="E47" t="s">
        <v>10820</v>
      </c>
      <c r="F47" s="49"/>
      <c r="G47" s="49"/>
      <c r="H47" t="s">
        <v>1450</v>
      </c>
      <c r="I47" s="49"/>
      <c r="J47" s="49"/>
      <c r="L47" s="49" t="s">
        <v>1435</v>
      </c>
      <c r="M47" s="49"/>
      <c r="N47" s="49"/>
      <c r="O47" s="49"/>
      <c r="P47" s="49"/>
      <c r="Q47" t="s">
        <v>1449</v>
      </c>
      <c r="R47" t="s">
        <v>813</v>
      </c>
      <c r="S47">
        <v>8</v>
      </c>
      <c r="T47">
        <v>22.5</v>
      </c>
      <c r="U47">
        <v>2</v>
      </c>
      <c r="X47" s="49"/>
      <c r="AB47" s="49"/>
      <c r="AC47" s="49" t="s">
        <v>1447</v>
      </c>
      <c r="AD47">
        <v>1</v>
      </c>
    </row>
    <row r="48" spans="2:30" x14ac:dyDescent="0.25">
      <c r="B48" s="49"/>
      <c r="C48" s="49"/>
      <c r="D48" s="2"/>
      <c r="E48" t="s">
        <v>10820</v>
      </c>
      <c r="F48" s="49"/>
      <c r="G48" s="49"/>
      <c r="H48" t="s">
        <v>1452</v>
      </c>
      <c r="I48" s="49"/>
      <c r="J48" s="49"/>
      <c r="L48" s="49" t="s">
        <v>1435</v>
      </c>
      <c r="M48" s="49"/>
      <c r="N48" s="49"/>
      <c r="O48" s="49"/>
      <c r="P48" s="49"/>
      <c r="Q48" t="s">
        <v>1451</v>
      </c>
      <c r="R48" t="s">
        <v>813</v>
      </c>
      <c r="S48">
        <v>9</v>
      </c>
      <c r="T48">
        <v>20</v>
      </c>
      <c r="U48">
        <v>2</v>
      </c>
      <c r="X48" s="49"/>
      <c r="AB48" s="49"/>
      <c r="AC48" s="49" t="s">
        <v>1447</v>
      </c>
      <c r="AD48">
        <v>1</v>
      </c>
    </row>
    <row r="49" spans="2:30" x14ac:dyDescent="0.25">
      <c r="B49" s="49"/>
      <c r="C49" s="49"/>
      <c r="D49" s="2"/>
      <c r="E49" t="s">
        <v>10820</v>
      </c>
      <c r="F49" s="49"/>
      <c r="G49" s="49"/>
      <c r="H49" t="s">
        <v>1454</v>
      </c>
      <c r="I49" s="49"/>
      <c r="J49" s="49"/>
      <c r="L49" s="49" t="s">
        <v>1435</v>
      </c>
      <c r="M49" s="49"/>
      <c r="N49" s="49"/>
      <c r="O49" s="49"/>
      <c r="P49" s="49"/>
      <c r="Q49" t="s">
        <v>1453</v>
      </c>
      <c r="R49" t="s">
        <v>813</v>
      </c>
      <c r="S49">
        <v>10</v>
      </c>
      <c r="T49">
        <v>15</v>
      </c>
      <c r="U49">
        <v>8</v>
      </c>
      <c r="X49" s="49"/>
      <c r="AB49" s="49"/>
      <c r="AC49" s="49" t="s">
        <v>1447</v>
      </c>
      <c r="AD49">
        <v>1</v>
      </c>
    </row>
    <row r="50" spans="2:30" x14ac:dyDescent="0.25">
      <c r="B50" s="49"/>
      <c r="C50" s="49"/>
      <c r="D50" s="2"/>
      <c r="E50" t="s">
        <v>244</v>
      </c>
      <c r="F50" s="49"/>
      <c r="G50" s="49"/>
      <c r="H50" t="s">
        <v>1457</v>
      </c>
      <c r="I50" s="49"/>
      <c r="J50" s="49"/>
      <c r="L50" s="49" t="s">
        <v>1456</v>
      </c>
      <c r="M50" s="49"/>
      <c r="N50" s="49"/>
      <c r="O50" s="49"/>
      <c r="P50" s="49"/>
      <c r="Q50" t="s">
        <v>1455</v>
      </c>
      <c r="R50" t="s">
        <v>813</v>
      </c>
      <c r="S50">
        <v>1</v>
      </c>
      <c r="T50">
        <v>35.200000000000003</v>
      </c>
      <c r="U50">
        <v>8</v>
      </c>
      <c r="X50" s="49"/>
      <c r="AB50" s="49"/>
      <c r="AC50" s="49"/>
      <c r="AD50">
        <v>1</v>
      </c>
    </row>
    <row r="51" spans="2:30" x14ac:dyDescent="0.25">
      <c r="B51" s="49"/>
      <c r="C51" s="49"/>
      <c r="D51" s="2"/>
      <c r="E51" t="s">
        <v>244</v>
      </c>
      <c r="F51" s="49"/>
      <c r="G51" s="49"/>
      <c r="H51" t="s">
        <v>1459</v>
      </c>
      <c r="I51" s="49"/>
      <c r="J51" s="49"/>
      <c r="L51" s="49" t="s">
        <v>1456</v>
      </c>
      <c r="M51" s="49"/>
      <c r="N51" s="49"/>
      <c r="O51" s="49"/>
      <c r="P51" s="49"/>
      <c r="Q51" t="s">
        <v>1458</v>
      </c>
      <c r="R51" t="s">
        <v>813</v>
      </c>
      <c r="S51">
        <v>2</v>
      </c>
      <c r="T51">
        <v>35.200000000000003</v>
      </c>
      <c r="U51">
        <v>8</v>
      </c>
      <c r="X51" s="49"/>
      <c r="AB51" s="49"/>
      <c r="AC51" s="49"/>
      <c r="AD51">
        <v>1</v>
      </c>
    </row>
    <row r="52" spans="2:30" x14ac:dyDescent="0.25">
      <c r="B52" s="49"/>
      <c r="C52" s="49"/>
      <c r="D52" s="2"/>
      <c r="E52" t="s">
        <v>244</v>
      </c>
      <c r="F52" s="49"/>
      <c r="G52" s="49"/>
      <c r="H52" t="s">
        <v>817</v>
      </c>
      <c r="I52" s="49"/>
      <c r="J52" s="49"/>
      <c r="L52" s="49" t="s">
        <v>1456</v>
      </c>
      <c r="M52" s="49"/>
      <c r="N52" s="49"/>
      <c r="O52" s="49"/>
      <c r="P52" s="49"/>
      <c r="Q52" t="s">
        <v>1460</v>
      </c>
      <c r="R52" t="s">
        <v>813</v>
      </c>
      <c r="S52">
        <v>3</v>
      </c>
      <c r="T52">
        <v>35.200000000000003</v>
      </c>
      <c r="U52">
        <v>8</v>
      </c>
      <c r="X52" s="49"/>
      <c r="AB52" s="49"/>
      <c r="AC52" s="49"/>
      <c r="AD52">
        <v>1</v>
      </c>
    </row>
    <row r="53" spans="2:30" x14ac:dyDescent="0.25">
      <c r="B53" s="49"/>
      <c r="C53" s="49"/>
      <c r="D53" s="2"/>
      <c r="E53" t="s">
        <v>15</v>
      </c>
      <c r="F53" s="49"/>
      <c r="G53" s="49"/>
      <c r="H53" t="s">
        <v>821</v>
      </c>
      <c r="I53" s="49"/>
      <c r="J53" s="49"/>
      <c r="L53" s="49" t="s">
        <v>1462</v>
      </c>
      <c r="M53" s="49"/>
      <c r="N53" s="49"/>
      <c r="O53" s="49"/>
      <c r="P53" s="49"/>
      <c r="Q53" t="s">
        <v>1461</v>
      </c>
      <c r="R53" t="s">
        <v>818</v>
      </c>
      <c r="S53">
        <v>1</v>
      </c>
      <c r="T53">
        <v>75</v>
      </c>
      <c r="V53">
        <v>60</v>
      </c>
      <c r="X53" s="49"/>
      <c r="AB53" s="49"/>
      <c r="AC53" s="49"/>
      <c r="AD53">
        <v>1</v>
      </c>
    </row>
    <row r="54" spans="2:30" x14ac:dyDescent="0.25">
      <c r="B54" s="49"/>
      <c r="C54" s="49"/>
      <c r="D54" s="2"/>
      <c r="E54" t="s">
        <v>15</v>
      </c>
      <c r="F54" s="49"/>
      <c r="G54" s="49"/>
      <c r="H54" t="s">
        <v>1464</v>
      </c>
      <c r="I54" s="49"/>
      <c r="J54" s="49"/>
      <c r="L54" s="49"/>
      <c r="M54" s="49"/>
      <c r="N54" s="49"/>
      <c r="O54" s="49"/>
      <c r="P54" s="49"/>
      <c r="Q54" t="s">
        <v>1463</v>
      </c>
      <c r="R54" t="s">
        <v>818</v>
      </c>
      <c r="S54">
        <v>2</v>
      </c>
      <c r="T54">
        <v>75</v>
      </c>
      <c r="V54">
        <v>39.6</v>
      </c>
      <c r="X54" s="49"/>
      <c r="AB54" s="49"/>
      <c r="AC54" s="49"/>
      <c r="AD54">
        <v>1</v>
      </c>
    </row>
    <row r="55" spans="2:30" x14ac:dyDescent="0.25">
      <c r="B55" s="49"/>
      <c r="C55" s="49"/>
      <c r="D55" s="2"/>
      <c r="E55" t="s">
        <v>15</v>
      </c>
      <c r="F55" s="49"/>
      <c r="G55" s="49"/>
      <c r="H55" t="s">
        <v>1466</v>
      </c>
      <c r="I55" s="49"/>
      <c r="J55" s="49"/>
      <c r="L55" s="49"/>
      <c r="M55" s="49"/>
      <c r="N55" s="49"/>
      <c r="O55" s="49"/>
      <c r="P55" s="49"/>
      <c r="Q55" t="s">
        <v>1465</v>
      </c>
      <c r="R55" t="s">
        <v>818</v>
      </c>
      <c r="S55">
        <v>3</v>
      </c>
      <c r="T55">
        <v>75</v>
      </c>
      <c r="V55">
        <v>39.6</v>
      </c>
      <c r="X55" s="49"/>
      <c r="AB55" s="49"/>
      <c r="AC55" s="49"/>
      <c r="AD55">
        <v>1</v>
      </c>
    </row>
    <row r="56" spans="2:30" x14ac:dyDescent="0.25">
      <c r="B56" s="49"/>
      <c r="C56" s="49"/>
      <c r="D56" s="2"/>
      <c r="E56" t="s">
        <v>15</v>
      </c>
      <c r="F56" s="49"/>
      <c r="G56" s="49"/>
      <c r="H56" t="s">
        <v>1469</v>
      </c>
      <c r="I56" s="49"/>
      <c r="J56" s="49"/>
      <c r="L56" s="49" t="s">
        <v>1468</v>
      </c>
      <c r="M56" s="49"/>
      <c r="N56" s="49"/>
      <c r="O56" s="49"/>
      <c r="P56" s="49"/>
      <c r="Q56" t="s">
        <v>1467</v>
      </c>
      <c r="R56" t="s">
        <v>818</v>
      </c>
      <c r="S56">
        <v>4</v>
      </c>
      <c r="T56">
        <v>75</v>
      </c>
      <c r="V56">
        <v>30</v>
      </c>
      <c r="X56" s="49"/>
      <c r="AB56" s="49"/>
      <c r="AC56" s="49"/>
      <c r="AD56">
        <v>1</v>
      </c>
    </row>
    <row r="57" spans="2:30" x14ac:dyDescent="0.25">
      <c r="B57" s="49"/>
      <c r="C57" s="49"/>
      <c r="D57" s="2"/>
      <c r="E57" t="s">
        <v>51</v>
      </c>
      <c r="F57" s="49"/>
      <c r="G57" s="49"/>
      <c r="H57" t="s">
        <v>1472</v>
      </c>
      <c r="I57" s="49"/>
      <c r="J57" s="49"/>
      <c r="L57" s="49" t="s">
        <v>1471</v>
      </c>
      <c r="M57" s="49"/>
      <c r="N57" s="49"/>
      <c r="O57" s="49"/>
      <c r="P57" s="49"/>
      <c r="Q57" t="s">
        <v>1470</v>
      </c>
      <c r="R57" t="s">
        <v>818</v>
      </c>
      <c r="S57">
        <v>1</v>
      </c>
      <c r="T57">
        <v>110</v>
      </c>
      <c r="U57">
        <v>10</v>
      </c>
      <c r="X57" s="49"/>
      <c r="AB57" s="49"/>
      <c r="AC57" s="49"/>
      <c r="AD57">
        <v>1</v>
      </c>
    </row>
    <row r="58" spans="2:30" x14ac:dyDescent="0.25">
      <c r="B58" s="49"/>
      <c r="C58" s="49"/>
      <c r="D58" s="2"/>
      <c r="E58" t="s">
        <v>51</v>
      </c>
      <c r="F58" s="49"/>
      <c r="G58" s="49"/>
      <c r="H58" t="s">
        <v>1474</v>
      </c>
      <c r="I58" s="49"/>
      <c r="J58" s="49"/>
      <c r="L58" s="49" t="s">
        <v>1471</v>
      </c>
      <c r="M58" s="49"/>
      <c r="N58" s="49"/>
      <c r="O58" s="49"/>
      <c r="P58" s="49"/>
      <c r="Q58" t="s">
        <v>1473</v>
      </c>
      <c r="R58" t="s">
        <v>818</v>
      </c>
      <c r="S58">
        <v>2</v>
      </c>
      <c r="T58">
        <v>130</v>
      </c>
      <c r="U58">
        <v>10</v>
      </c>
      <c r="X58" s="49"/>
      <c r="AB58" s="49"/>
      <c r="AC58" s="49"/>
      <c r="AD58">
        <v>1</v>
      </c>
    </row>
    <row r="59" spans="2:30" x14ac:dyDescent="0.25">
      <c r="B59" s="49"/>
      <c r="C59" s="49"/>
      <c r="D59" s="2"/>
      <c r="E59" t="s">
        <v>51</v>
      </c>
      <c r="F59" s="49"/>
      <c r="G59" s="49"/>
      <c r="H59" t="s">
        <v>1476</v>
      </c>
      <c r="I59" s="49"/>
      <c r="J59" s="49"/>
      <c r="L59" s="49" t="s">
        <v>1471</v>
      </c>
      <c r="M59" s="49"/>
      <c r="N59" s="49"/>
      <c r="O59" s="49"/>
      <c r="P59" s="49"/>
      <c r="Q59" t="s">
        <v>1475</v>
      </c>
      <c r="R59" t="s">
        <v>818</v>
      </c>
      <c r="S59">
        <v>3</v>
      </c>
      <c r="T59">
        <v>140</v>
      </c>
      <c r="U59">
        <v>10</v>
      </c>
      <c r="X59" s="49"/>
      <c r="AB59" s="49"/>
      <c r="AC59" s="49"/>
      <c r="AD59">
        <v>1</v>
      </c>
    </row>
    <row r="60" spans="2:30" x14ac:dyDescent="0.25">
      <c r="B60" s="49"/>
      <c r="C60" s="49"/>
      <c r="D60" s="2"/>
      <c r="E60" t="s">
        <v>51</v>
      </c>
      <c r="F60" s="49"/>
      <c r="G60" s="49"/>
      <c r="H60" t="s">
        <v>1478</v>
      </c>
      <c r="I60" s="49"/>
      <c r="J60" s="49"/>
      <c r="L60" s="49" t="s">
        <v>1471</v>
      </c>
      <c r="M60" s="49"/>
      <c r="N60" s="49"/>
      <c r="O60" s="49"/>
      <c r="P60" s="49"/>
      <c r="Q60" t="s">
        <v>1477</v>
      </c>
      <c r="R60" t="s">
        <v>818</v>
      </c>
      <c r="S60">
        <v>4</v>
      </c>
      <c r="T60">
        <v>150</v>
      </c>
      <c r="U60">
        <v>10</v>
      </c>
      <c r="X60" s="49"/>
      <c r="AB60" s="49"/>
      <c r="AC60" s="49"/>
      <c r="AD60">
        <v>1</v>
      </c>
    </row>
    <row r="61" spans="2:30" x14ac:dyDescent="0.25">
      <c r="B61" s="49"/>
      <c r="C61" s="49"/>
      <c r="D61" s="2"/>
      <c r="E61" t="s">
        <v>73</v>
      </c>
      <c r="F61" s="49"/>
      <c r="G61" s="49"/>
      <c r="H61" t="s">
        <v>1481</v>
      </c>
      <c r="I61" s="49"/>
      <c r="J61" s="49"/>
      <c r="L61" s="49" t="s">
        <v>1480</v>
      </c>
      <c r="M61" s="49"/>
      <c r="N61" s="49"/>
      <c r="O61" s="49"/>
      <c r="P61" s="49"/>
      <c r="Q61" t="s">
        <v>1479</v>
      </c>
      <c r="R61" t="s">
        <v>818</v>
      </c>
      <c r="S61">
        <v>1</v>
      </c>
      <c r="T61">
        <v>20</v>
      </c>
      <c r="U61">
        <v>15</v>
      </c>
      <c r="X61" s="49"/>
      <c r="AB61" s="49"/>
      <c r="AC61" s="49"/>
      <c r="AD61">
        <v>1</v>
      </c>
    </row>
    <row r="62" spans="2:30" x14ac:dyDescent="0.25">
      <c r="B62" s="49"/>
      <c r="C62" s="49"/>
      <c r="D62" s="2"/>
      <c r="E62" t="s">
        <v>73</v>
      </c>
      <c r="F62" s="49"/>
      <c r="G62" s="49"/>
      <c r="H62" t="s">
        <v>1483</v>
      </c>
      <c r="I62" s="49"/>
      <c r="J62" s="49"/>
      <c r="L62" s="49" t="s">
        <v>1480</v>
      </c>
      <c r="M62" s="49"/>
      <c r="N62" s="49"/>
      <c r="O62" s="49"/>
      <c r="P62" s="49"/>
      <c r="Q62" t="s">
        <v>1482</v>
      </c>
      <c r="R62" t="s">
        <v>818</v>
      </c>
      <c r="S62">
        <v>2</v>
      </c>
      <c r="T62">
        <v>30</v>
      </c>
      <c r="U62">
        <v>15</v>
      </c>
      <c r="X62" s="49"/>
      <c r="AB62" s="49"/>
      <c r="AC62" s="49"/>
      <c r="AD62">
        <v>1</v>
      </c>
    </row>
    <row r="63" spans="2:30" x14ac:dyDescent="0.25">
      <c r="B63" s="49"/>
      <c r="C63" s="49"/>
      <c r="D63" s="2"/>
      <c r="E63" t="s">
        <v>73</v>
      </c>
      <c r="F63" s="49"/>
      <c r="G63" s="49"/>
      <c r="H63" t="s">
        <v>1485</v>
      </c>
      <c r="I63" s="49"/>
      <c r="J63" s="49"/>
      <c r="L63" s="49" t="s">
        <v>1480</v>
      </c>
      <c r="M63" s="49"/>
      <c r="N63" s="49"/>
      <c r="O63" s="49"/>
      <c r="P63" s="49"/>
      <c r="Q63" t="s">
        <v>1484</v>
      </c>
      <c r="R63" t="s">
        <v>818</v>
      </c>
      <c r="S63">
        <v>3</v>
      </c>
      <c r="T63">
        <v>40</v>
      </c>
      <c r="U63">
        <v>15</v>
      </c>
      <c r="X63" s="49"/>
      <c r="AB63" s="49"/>
      <c r="AC63" s="49"/>
      <c r="AD63">
        <v>1</v>
      </c>
    </row>
    <row r="64" spans="2:30" x14ac:dyDescent="0.25">
      <c r="B64" s="49"/>
      <c r="C64" s="49"/>
      <c r="D64" s="2"/>
      <c r="E64" t="s">
        <v>73</v>
      </c>
      <c r="F64" s="49"/>
      <c r="G64" s="49"/>
      <c r="H64" t="s">
        <v>1487</v>
      </c>
      <c r="I64" s="49"/>
      <c r="J64" s="49"/>
      <c r="L64" s="49" t="s">
        <v>1480</v>
      </c>
      <c r="M64" s="49"/>
      <c r="N64" s="49"/>
      <c r="O64" s="49"/>
      <c r="P64" s="49"/>
      <c r="Q64" t="s">
        <v>1486</v>
      </c>
      <c r="R64" t="s">
        <v>818</v>
      </c>
      <c r="S64">
        <v>4</v>
      </c>
      <c r="T64">
        <v>50</v>
      </c>
      <c r="U64">
        <v>15</v>
      </c>
      <c r="X64" s="49"/>
      <c r="AB64" s="49"/>
      <c r="AC64" s="49"/>
      <c r="AD64">
        <v>1</v>
      </c>
    </row>
    <row r="65" spans="2:30" x14ac:dyDescent="0.25">
      <c r="B65" s="49"/>
      <c r="C65" s="49"/>
      <c r="D65" s="2"/>
      <c r="E65" t="s">
        <v>99</v>
      </c>
      <c r="F65" s="49"/>
      <c r="G65" s="49"/>
      <c r="H65" t="s">
        <v>1490</v>
      </c>
      <c r="I65" s="49"/>
      <c r="J65" s="49"/>
      <c r="L65" s="49" t="s">
        <v>1489</v>
      </c>
      <c r="M65" s="49"/>
      <c r="N65" s="49"/>
      <c r="O65" s="49"/>
      <c r="P65" s="49"/>
      <c r="Q65" t="s">
        <v>1488</v>
      </c>
      <c r="R65" t="s">
        <v>818</v>
      </c>
      <c r="S65">
        <v>1</v>
      </c>
      <c r="T65">
        <v>20</v>
      </c>
      <c r="U65">
        <v>20</v>
      </c>
      <c r="X65" s="49"/>
      <c r="AB65" s="49"/>
      <c r="AC65" s="49"/>
      <c r="AD65">
        <v>1</v>
      </c>
    </row>
    <row r="66" spans="2:30" x14ac:dyDescent="0.25">
      <c r="B66" s="49"/>
      <c r="C66" s="49"/>
      <c r="D66" s="2"/>
      <c r="E66" t="s">
        <v>99</v>
      </c>
      <c r="F66" s="49"/>
      <c r="G66" s="49"/>
      <c r="H66" t="s">
        <v>1493</v>
      </c>
      <c r="I66" s="49"/>
      <c r="J66" s="49"/>
      <c r="L66" s="49" t="s">
        <v>1492</v>
      </c>
      <c r="M66" s="49"/>
      <c r="N66" s="49"/>
      <c r="O66" s="49"/>
      <c r="P66" s="49"/>
      <c r="Q66" t="s">
        <v>1491</v>
      </c>
      <c r="R66" t="s">
        <v>818</v>
      </c>
      <c r="S66">
        <v>2</v>
      </c>
      <c r="T66">
        <v>30</v>
      </c>
      <c r="U66">
        <v>12</v>
      </c>
      <c r="X66" s="49"/>
      <c r="AB66" s="49"/>
      <c r="AC66" s="49"/>
      <c r="AD66">
        <v>1</v>
      </c>
    </row>
    <row r="67" spans="2:30" x14ac:dyDescent="0.25">
      <c r="B67" s="49"/>
      <c r="C67" s="49"/>
      <c r="D67" s="2"/>
      <c r="E67" t="s">
        <v>99</v>
      </c>
      <c r="F67" s="49"/>
      <c r="G67" s="49"/>
      <c r="H67" t="s">
        <v>1495</v>
      </c>
      <c r="I67" s="49"/>
      <c r="J67" s="49"/>
      <c r="L67" s="49" t="s">
        <v>1492</v>
      </c>
      <c r="M67" s="49"/>
      <c r="N67" s="49"/>
      <c r="O67" s="49"/>
      <c r="P67" s="49"/>
      <c r="Q67" t="s">
        <v>1494</v>
      </c>
      <c r="R67" t="s">
        <v>818</v>
      </c>
      <c r="S67">
        <v>3</v>
      </c>
      <c r="T67">
        <v>40</v>
      </c>
      <c r="U67">
        <v>12</v>
      </c>
      <c r="X67" s="49"/>
      <c r="AB67" s="49"/>
      <c r="AC67" s="49"/>
      <c r="AD67">
        <v>1</v>
      </c>
    </row>
    <row r="68" spans="2:30" x14ac:dyDescent="0.25">
      <c r="B68" s="49"/>
      <c r="C68" s="49"/>
      <c r="D68" s="2"/>
      <c r="E68" t="s">
        <v>99</v>
      </c>
      <c r="F68" s="49"/>
      <c r="G68" s="49"/>
      <c r="H68" t="s">
        <v>822</v>
      </c>
      <c r="I68" s="49"/>
      <c r="J68" s="49"/>
      <c r="L68" s="49" t="s">
        <v>1497</v>
      </c>
      <c r="M68" s="49"/>
      <c r="N68" s="49"/>
      <c r="O68" s="49"/>
      <c r="P68" s="49"/>
      <c r="Q68" t="s">
        <v>1496</v>
      </c>
      <c r="R68" t="s">
        <v>818</v>
      </c>
      <c r="S68">
        <v>4</v>
      </c>
      <c r="T68">
        <v>50</v>
      </c>
      <c r="U68">
        <v>12</v>
      </c>
      <c r="X68" s="49"/>
      <c r="AB68" s="49"/>
      <c r="AC68" s="49"/>
      <c r="AD68">
        <v>1</v>
      </c>
    </row>
    <row r="69" spans="2:30" x14ac:dyDescent="0.25">
      <c r="B69" s="49"/>
      <c r="C69" s="49"/>
      <c r="D69" s="2"/>
      <c r="E69" t="s">
        <v>112</v>
      </c>
      <c r="F69" s="49"/>
      <c r="G69" s="49"/>
      <c r="H69" t="s">
        <v>825</v>
      </c>
      <c r="I69" s="49"/>
      <c r="J69" s="49"/>
      <c r="L69" s="49" t="s">
        <v>1480</v>
      </c>
      <c r="M69" s="49"/>
      <c r="N69" s="49"/>
      <c r="O69" s="49"/>
      <c r="P69" s="49"/>
      <c r="Q69" t="s">
        <v>1498</v>
      </c>
      <c r="R69" t="s">
        <v>823</v>
      </c>
      <c r="S69">
        <v>1</v>
      </c>
      <c r="T69">
        <v>40</v>
      </c>
      <c r="U69">
        <v>15</v>
      </c>
      <c r="X69" s="49"/>
      <c r="AB69" s="49"/>
      <c r="AC69" s="49" t="s">
        <v>1499</v>
      </c>
      <c r="AD69">
        <v>1</v>
      </c>
    </row>
    <row r="70" spans="2:30" x14ac:dyDescent="0.25">
      <c r="B70" s="49"/>
      <c r="C70" s="49"/>
      <c r="D70" s="2"/>
      <c r="E70" t="s">
        <v>238</v>
      </c>
      <c r="F70" s="49"/>
      <c r="G70" s="49"/>
      <c r="H70" t="s">
        <v>1502</v>
      </c>
      <c r="I70" s="49"/>
      <c r="J70" s="49"/>
      <c r="L70" s="49" t="s">
        <v>1501</v>
      </c>
      <c r="M70" s="49"/>
      <c r="N70" s="49"/>
      <c r="O70" s="49"/>
      <c r="P70" s="49"/>
      <c r="Q70" t="s">
        <v>1500</v>
      </c>
      <c r="R70" t="s">
        <v>823</v>
      </c>
      <c r="S70">
        <v>1</v>
      </c>
      <c r="T70">
        <v>80</v>
      </c>
      <c r="U70">
        <v>15</v>
      </c>
      <c r="X70" s="49"/>
      <c r="AB70" s="49"/>
      <c r="AC70" s="49" t="s">
        <v>1499</v>
      </c>
      <c r="AD70">
        <v>1</v>
      </c>
    </row>
    <row r="71" spans="2:30" x14ac:dyDescent="0.25">
      <c r="B71" s="49"/>
      <c r="C71" s="49"/>
      <c r="D71" s="2"/>
      <c r="E71" t="s">
        <v>112</v>
      </c>
      <c r="F71" s="49"/>
      <c r="G71" s="49"/>
      <c r="H71" t="s">
        <v>1505</v>
      </c>
      <c r="I71" s="49"/>
      <c r="J71" s="49"/>
      <c r="L71" s="49" t="s">
        <v>1480</v>
      </c>
      <c r="M71" s="49"/>
      <c r="N71" s="49"/>
      <c r="O71" s="49"/>
      <c r="P71" s="49"/>
      <c r="Q71" t="s">
        <v>1503</v>
      </c>
      <c r="R71" t="s">
        <v>823</v>
      </c>
      <c r="S71">
        <v>2</v>
      </c>
      <c r="T71">
        <v>40</v>
      </c>
      <c r="U71">
        <v>15</v>
      </c>
      <c r="X71" s="49"/>
      <c r="AB71" s="49"/>
      <c r="AC71" s="49" t="s">
        <v>1504</v>
      </c>
      <c r="AD71">
        <v>1</v>
      </c>
    </row>
    <row r="72" spans="2:30" x14ac:dyDescent="0.25">
      <c r="B72" s="49"/>
      <c r="C72" s="49"/>
      <c r="D72" s="2"/>
      <c r="E72" t="s">
        <v>238</v>
      </c>
      <c r="F72" s="49"/>
      <c r="G72" s="49"/>
      <c r="H72" t="s">
        <v>1507</v>
      </c>
      <c r="I72" s="49"/>
      <c r="J72" s="49"/>
      <c r="L72" s="49" t="s">
        <v>1501</v>
      </c>
      <c r="M72" s="49"/>
      <c r="N72" s="49"/>
      <c r="O72" s="49"/>
      <c r="P72" s="49"/>
      <c r="Q72" t="s">
        <v>1506</v>
      </c>
      <c r="R72" t="s">
        <v>823</v>
      </c>
      <c r="S72">
        <v>2</v>
      </c>
      <c r="T72">
        <v>100</v>
      </c>
      <c r="U72">
        <v>15</v>
      </c>
      <c r="X72" s="49"/>
      <c r="AB72" s="49"/>
      <c r="AC72" s="49" t="s">
        <v>1504</v>
      </c>
      <c r="AD72">
        <v>1</v>
      </c>
    </row>
    <row r="73" spans="2:30" x14ac:dyDescent="0.25">
      <c r="B73" s="49"/>
      <c r="C73" s="49"/>
      <c r="D73" s="2"/>
      <c r="E73" t="s">
        <v>112</v>
      </c>
      <c r="F73" s="49"/>
      <c r="G73" s="49"/>
      <c r="H73" t="s">
        <v>1510</v>
      </c>
      <c r="I73" s="49"/>
      <c r="J73" s="49"/>
      <c r="L73" s="49" t="s">
        <v>1480</v>
      </c>
      <c r="M73" s="49"/>
      <c r="N73" s="49"/>
      <c r="O73" s="49"/>
      <c r="P73" s="49"/>
      <c r="Q73" t="s">
        <v>1508</v>
      </c>
      <c r="R73" t="s">
        <v>823</v>
      </c>
      <c r="S73">
        <v>3</v>
      </c>
      <c r="T73">
        <v>40</v>
      </c>
      <c r="U73">
        <v>15</v>
      </c>
      <c r="X73" s="49"/>
      <c r="AB73" s="49"/>
      <c r="AC73" s="49" t="s">
        <v>1509</v>
      </c>
      <c r="AD73">
        <v>1</v>
      </c>
    </row>
    <row r="74" spans="2:30" x14ac:dyDescent="0.25">
      <c r="B74" s="49"/>
      <c r="C74" s="49"/>
      <c r="D74" s="2"/>
      <c r="E74" t="s">
        <v>238</v>
      </c>
      <c r="F74" s="49"/>
      <c r="G74" s="49"/>
      <c r="H74" t="s">
        <v>1512</v>
      </c>
      <c r="I74" s="49"/>
      <c r="J74" s="49"/>
      <c r="L74" s="49" t="s">
        <v>1501</v>
      </c>
      <c r="M74" s="49"/>
      <c r="N74" s="49"/>
      <c r="O74" s="49"/>
      <c r="P74" s="49"/>
      <c r="Q74" t="s">
        <v>1511</v>
      </c>
      <c r="R74" t="s">
        <v>823</v>
      </c>
      <c r="S74">
        <v>3</v>
      </c>
      <c r="T74">
        <v>100</v>
      </c>
      <c r="U74">
        <v>7</v>
      </c>
      <c r="X74" s="49"/>
      <c r="AB74" s="49"/>
      <c r="AC74" s="49" t="s">
        <v>1509</v>
      </c>
      <c r="AD74">
        <v>1</v>
      </c>
    </row>
    <row r="75" spans="2:30" x14ac:dyDescent="0.25">
      <c r="B75" s="49"/>
      <c r="C75" s="49"/>
      <c r="D75" s="2"/>
      <c r="E75" t="s">
        <v>238</v>
      </c>
      <c r="F75" s="49"/>
      <c r="G75" s="49"/>
      <c r="H75" t="s">
        <v>1514</v>
      </c>
      <c r="I75" s="49"/>
      <c r="J75" s="49"/>
      <c r="L75" s="49" t="s">
        <v>1501</v>
      </c>
      <c r="M75" s="49"/>
      <c r="N75" s="49"/>
      <c r="O75" s="49"/>
      <c r="P75" s="49"/>
      <c r="Q75" t="s">
        <v>1513</v>
      </c>
      <c r="R75" t="s">
        <v>823</v>
      </c>
      <c r="S75">
        <v>4</v>
      </c>
      <c r="T75">
        <v>90</v>
      </c>
      <c r="U75">
        <v>4</v>
      </c>
      <c r="X75" s="49"/>
      <c r="AB75" s="49"/>
      <c r="AC75" s="49" t="s">
        <v>1509</v>
      </c>
      <c r="AD75">
        <v>1</v>
      </c>
    </row>
    <row r="76" spans="2:30" x14ac:dyDescent="0.25">
      <c r="B76" s="49"/>
      <c r="C76" s="49"/>
      <c r="D76" s="2"/>
      <c r="E76" t="s">
        <v>238</v>
      </c>
      <c r="F76" s="49"/>
      <c r="G76" s="49"/>
      <c r="H76" t="s">
        <v>1516</v>
      </c>
      <c r="I76" s="49"/>
      <c r="J76" s="49"/>
      <c r="L76" s="49" t="s">
        <v>1501</v>
      </c>
      <c r="M76" s="49"/>
      <c r="N76" s="49"/>
      <c r="O76" s="49"/>
      <c r="P76" s="49"/>
      <c r="Q76" t="s">
        <v>1515</v>
      </c>
      <c r="R76" t="s">
        <v>823</v>
      </c>
      <c r="S76">
        <v>5</v>
      </c>
      <c r="T76">
        <v>80</v>
      </c>
      <c r="U76">
        <v>4</v>
      </c>
      <c r="X76" s="49"/>
      <c r="AB76" s="49"/>
      <c r="AC76" s="49" t="s">
        <v>1509</v>
      </c>
      <c r="AD76">
        <v>1</v>
      </c>
    </row>
    <row r="77" spans="2:30" x14ac:dyDescent="0.25">
      <c r="B77" s="49"/>
      <c r="C77" s="49"/>
      <c r="D77" s="2"/>
      <c r="E77" t="s">
        <v>138</v>
      </c>
      <c r="F77" s="49"/>
      <c r="G77" s="49"/>
      <c r="H77" t="s">
        <v>1519</v>
      </c>
      <c r="I77" s="49"/>
      <c r="J77" s="49"/>
      <c r="L77" s="49"/>
      <c r="M77" s="49"/>
      <c r="N77" s="49"/>
      <c r="O77" s="49"/>
      <c r="P77" s="49"/>
      <c r="Q77" t="s">
        <v>1517</v>
      </c>
      <c r="R77" t="s">
        <v>823</v>
      </c>
      <c r="S77">
        <v>1</v>
      </c>
      <c r="T77">
        <v>25</v>
      </c>
      <c r="U77">
        <v>20</v>
      </c>
      <c r="X77" s="49"/>
      <c r="AB77" s="49"/>
      <c r="AC77" s="49" t="s">
        <v>1518</v>
      </c>
      <c r="AD77">
        <v>1</v>
      </c>
    </row>
    <row r="78" spans="2:30" x14ac:dyDescent="0.25">
      <c r="B78" s="49"/>
      <c r="C78" s="49"/>
      <c r="D78" s="2"/>
      <c r="E78" t="s">
        <v>222</v>
      </c>
      <c r="F78" s="49"/>
      <c r="G78" s="49"/>
      <c r="H78" t="s">
        <v>1521</v>
      </c>
      <c r="I78" s="49"/>
      <c r="J78" s="49"/>
      <c r="L78" s="49"/>
      <c r="M78" s="49"/>
      <c r="N78" s="49"/>
      <c r="O78" s="49"/>
      <c r="P78" s="49"/>
      <c r="Q78" t="s">
        <v>1520</v>
      </c>
      <c r="R78" t="s">
        <v>823</v>
      </c>
      <c r="S78">
        <v>1</v>
      </c>
      <c r="T78">
        <v>50</v>
      </c>
      <c r="U78">
        <v>20</v>
      </c>
      <c r="X78" s="49"/>
      <c r="AB78" s="49"/>
      <c r="AC78" s="49" t="s">
        <v>1518</v>
      </c>
      <c r="AD78">
        <v>1</v>
      </c>
    </row>
    <row r="79" spans="2:30" x14ac:dyDescent="0.25">
      <c r="B79" s="49"/>
      <c r="C79" s="49"/>
      <c r="D79" s="2"/>
      <c r="E79" t="s">
        <v>138</v>
      </c>
      <c r="F79" s="49"/>
      <c r="G79" s="49"/>
      <c r="H79" t="s">
        <v>1525</v>
      </c>
      <c r="I79" s="49"/>
      <c r="J79" s="49"/>
      <c r="L79" s="49" t="s">
        <v>1524</v>
      </c>
      <c r="M79" s="49"/>
      <c r="N79" s="49"/>
      <c r="O79" s="49"/>
      <c r="P79" s="49"/>
      <c r="Q79" t="s">
        <v>1522</v>
      </c>
      <c r="R79" t="s">
        <v>823</v>
      </c>
      <c r="S79">
        <v>2</v>
      </c>
      <c r="T79">
        <v>20</v>
      </c>
      <c r="U79">
        <v>20</v>
      </c>
      <c r="X79" s="49"/>
      <c r="AB79" s="49"/>
      <c r="AC79" s="49" t="s">
        <v>1523</v>
      </c>
      <c r="AD79">
        <v>1</v>
      </c>
    </row>
    <row r="80" spans="2:30" x14ac:dyDescent="0.25">
      <c r="B80" s="49"/>
      <c r="C80" s="49"/>
      <c r="D80" s="2"/>
      <c r="E80" t="s">
        <v>222</v>
      </c>
      <c r="F80" s="49"/>
      <c r="G80" s="49"/>
      <c r="H80" t="s">
        <v>1527</v>
      </c>
      <c r="I80" s="49"/>
      <c r="J80" s="49"/>
      <c r="L80" s="49"/>
      <c r="M80" s="49"/>
      <c r="N80" s="49"/>
      <c r="O80" s="49"/>
      <c r="P80" s="49"/>
      <c r="Q80" t="s">
        <v>1526</v>
      </c>
      <c r="R80" t="s">
        <v>823</v>
      </c>
      <c r="S80">
        <v>2</v>
      </c>
      <c r="T80">
        <v>50</v>
      </c>
      <c r="U80">
        <v>20</v>
      </c>
      <c r="X80" s="49"/>
      <c r="AB80" s="49"/>
      <c r="AC80" s="49" t="s">
        <v>1523</v>
      </c>
      <c r="AD80">
        <v>1</v>
      </c>
    </row>
    <row r="81" spans="2:30" x14ac:dyDescent="0.25">
      <c r="B81" s="49"/>
      <c r="C81" s="49"/>
      <c r="D81" s="2"/>
      <c r="E81" t="s">
        <v>138</v>
      </c>
      <c r="F81" s="49"/>
      <c r="G81" s="49"/>
      <c r="H81" t="s">
        <v>1530</v>
      </c>
      <c r="I81" s="49"/>
      <c r="J81" s="49"/>
      <c r="L81" s="49" t="s">
        <v>1524</v>
      </c>
      <c r="M81" s="49"/>
      <c r="N81" s="49"/>
      <c r="O81" s="49"/>
      <c r="P81" s="49"/>
      <c r="Q81" t="s">
        <v>1528</v>
      </c>
      <c r="R81" t="s">
        <v>823</v>
      </c>
      <c r="S81">
        <v>3</v>
      </c>
      <c r="T81">
        <v>20</v>
      </c>
      <c r="U81">
        <v>20</v>
      </c>
      <c r="X81" s="49"/>
      <c r="AB81" s="49"/>
      <c r="AC81" s="49" t="s">
        <v>1529</v>
      </c>
      <c r="AD81">
        <v>1</v>
      </c>
    </row>
    <row r="82" spans="2:30" x14ac:dyDescent="0.25">
      <c r="B82" s="49"/>
      <c r="C82" s="49"/>
      <c r="D82" s="2"/>
      <c r="E82" t="s">
        <v>222</v>
      </c>
      <c r="F82" s="49"/>
      <c r="G82" s="49"/>
      <c r="H82" t="s">
        <v>1532</v>
      </c>
      <c r="I82" s="49"/>
      <c r="J82" s="49"/>
      <c r="L82" s="49"/>
      <c r="M82" s="49"/>
      <c r="N82" s="49"/>
      <c r="O82" s="49"/>
      <c r="P82" s="49"/>
      <c r="Q82" t="s">
        <v>1531</v>
      </c>
      <c r="R82" t="s">
        <v>823</v>
      </c>
      <c r="S82">
        <v>3</v>
      </c>
      <c r="T82">
        <v>50</v>
      </c>
      <c r="U82">
        <v>18</v>
      </c>
      <c r="X82" s="49"/>
      <c r="AB82" s="49"/>
      <c r="AC82" s="49" t="s">
        <v>1529</v>
      </c>
      <c r="AD82">
        <v>1</v>
      </c>
    </row>
    <row r="83" spans="2:30" x14ac:dyDescent="0.25">
      <c r="B83" s="49"/>
      <c r="C83" s="49"/>
      <c r="D83" s="2"/>
      <c r="E83" t="s">
        <v>1534</v>
      </c>
      <c r="F83" s="49"/>
      <c r="G83" s="49"/>
      <c r="H83" t="s">
        <v>1535</v>
      </c>
      <c r="I83" s="49"/>
      <c r="J83" s="49"/>
      <c r="L83" s="49"/>
      <c r="M83" s="49"/>
      <c r="N83" s="49"/>
      <c r="O83" s="49"/>
      <c r="P83" s="49"/>
      <c r="Q83" t="s">
        <v>1533</v>
      </c>
      <c r="R83" t="s">
        <v>823</v>
      </c>
      <c r="S83">
        <v>1</v>
      </c>
      <c r="T83">
        <v>50</v>
      </c>
      <c r="V83">
        <v>135</v>
      </c>
      <c r="X83" s="49"/>
      <c r="AB83" s="49"/>
      <c r="AC83" s="49"/>
      <c r="AD83">
        <v>1</v>
      </c>
    </row>
    <row r="84" spans="2:30" x14ac:dyDescent="0.25">
      <c r="B84" s="49"/>
      <c r="C84" s="49"/>
      <c r="D84" s="2"/>
      <c r="E84" t="s">
        <v>1534</v>
      </c>
      <c r="F84" s="49"/>
      <c r="G84" s="49"/>
      <c r="H84" t="s">
        <v>826</v>
      </c>
      <c r="I84" s="49"/>
      <c r="J84" s="49"/>
      <c r="L84" s="49"/>
      <c r="M84" s="49"/>
      <c r="N84" s="49"/>
      <c r="O84" s="49"/>
      <c r="P84" s="49"/>
      <c r="Q84" t="s">
        <v>1536</v>
      </c>
      <c r="R84" t="s">
        <v>823</v>
      </c>
      <c r="S84">
        <v>2</v>
      </c>
      <c r="T84">
        <v>50</v>
      </c>
      <c r="V84">
        <v>105</v>
      </c>
      <c r="X84" s="49"/>
      <c r="AB84" s="49"/>
      <c r="AC84" s="49"/>
      <c r="AD84">
        <v>1</v>
      </c>
    </row>
    <row r="85" spans="2:30" x14ac:dyDescent="0.25">
      <c r="B85" s="49"/>
      <c r="C85" s="49"/>
      <c r="D85" s="2"/>
      <c r="E85" t="s">
        <v>1</v>
      </c>
      <c r="F85" s="49"/>
      <c r="G85" s="49"/>
      <c r="H85" t="s">
        <v>829</v>
      </c>
      <c r="I85" s="49"/>
      <c r="J85" s="49"/>
      <c r="L85" s="49"/>
      <c r="M85" s="49"/>
      <c r="N85" s="49"/>
      <c r="O85" s="49"/>
      <c r="P85" s="49"/>
      <c r="Q85" t="s">
        <v>1537</v>
      </c>
      <c r="R85" t="s">
        <v>827</v>
      </c>
      <c r="S85">
        <v>1</v>
      </c>
      <c r="T85">
        <v>150</v>
      </c>
      <c r="V85">
        <v>45</v>
      </c>
      <c r="X85" s="49"/>
      <c r="AB85" s="49"/>
      <c r="AC85" s="49"/>
      <c r="AD85">
        <v>2</v>
      </c>
    </row>
    <row r="86" spans="2:30" x14ac:dyDescent="0.25">
      <c r="B86" s="49"/>
      <c r="C86" s="49"/>
      <c r="D86" s="2"/>
      <c r="E86" t="s">
        <v>1</v>
      </c>
      <c r="F86" s="49"/>
      <c r="G86" s="49"/>
      <c r="H86" t="s">
        <v>1539</v>
      </c>
      <c r="I86" s="49"/>
      <c r="J86" s="49"/>
      <c r="L86" s="49"/>
      <c r="M86" s="49"/>
      <c r="N86" s="49"/>
      <c r="O86" s="49"/>
      <c r="P86" s="49"/>
      <c r="Q86" t="s">
        <v>1538</v>
      </c>
      <c r="R86" t="s">
        <v>827</v>
      </c>
      <c r="S86">
        <v>2</v>
      </c>
      <c r="T86">
        <v>150</v>
      </c>
      <c r="V86">
        <v>45</v>
      </c>
      <c r="X86" s="49"/>
      <c r="AB86" s="49"/>
      <c r="AC86" s="49"/>
      <c r="AD86">
        <v>2</v>
      </c>
    </row>
    <row r="87" spans="2:30" x14ac:dyDescent="0.25">
      <c r="B87" s="49"/>
      <c r="C87" s="49"/>
      <c r="D87" s="2"/>
      <c r="E87" t="s">
        <v>1</v>
      </c>
      <c r="F87" s="49"/>
      <c r="G87" s="49"/>
      <c r="H87" t="s">
        <v>1541</v>
      </c>
      <c r="I87" s="49"/>
      <c r="J87" s="49"/>
      <c r="L87" s="49"/>
      <c r="M87" s="49"/>
      <c r="N87" s="49"/>
      <c r="O87" s="49"/>
      <c r="P87" s="49"/>
      <c r="Q87" t="s">
        <v>1540</v>
      </c>
      <c r="R87" t="s">
        <v>827</v>
      </c>
      <c r="S87">
        <v>3</v>
      </c>
      <c r="T87">
        <v>150</v>
      </c>
      <c r="V87">
        <v>45</v>
      </c>
      <c r="X87" s="49"/>
      <c r="AB87" s="49"/>
      <c r="AC87" s="49"/>
      <c r="AD87">
        <v>2</v>
      </c>
    </row>
    <row r="88" spans="2:30" x14ac:dyDescent="0.25">
      <c r="B88" s="49"/>
      <c r="C88" s="49"/>
      <c r="D88" s="2"/>
      <c r="E88" t="s">
        <v>1</v>
      </c>
      <c r="F88" s="49"/>
      <c r="G88" s="49"/>
      <c r="H88" t="s">
        <v>1543</v>
      </c>
      <c r="I88" s="49"/>
      <c r="J88" s="49"/>
      <c r="L88" s="49"/>
      <c r="M88" s="49"/>
      <c r="N88" s="49"/>
      <c r="O88" s="49"/>
      <c r="P88" s="49"/>
      <c r="Q88" t="s">
        <v>1542</v>
      </c>
      <c r="R88" t="s">
        <v>827</v>
      </c>
      <c r="S88">
        <v>4</v>
      </c>
      <c r="T88">
        <v>150</v>
      </c>
      <c r="V88">
        <v>45</v>
      </c>
      <c r="X88" s="49"/>
      <c r="AB88" s="49"/>
      <c r="AC88" s="49"/>
      <c r="AD88">
        <v>2</v>
      </c>
    </row>
    <row r="89" spans="2:30" x14ac:dyDescent="0.25">
      <c r="B89" s="49"/>
      <c r="C89" s="49"/>
      <c r="D89" s="2"/>
      <c r="E89" t="s">
        <v>1</v>
      </c>
      <c r="F89" s="49"/>
      <c r="G89" s="49"/>
      <c r="H89" t="s">
        <v>1545</v>
      </c>
      <c r="I89" s="49"/>
      <c r="J89" s="49"/>
      <c r="L89" s="49"/>
      <c r="M89" s="49"/>
      <c r="N89" s="49"/>
      <c r="O89" s="49"/>
      <c r="P89" s="49"/>
      <c r="Q89" t="s">
        <v>1544</v>
      </c>
      <c r="R89" t="s">
        <v>827</v>
      </c>
      <c r="S89">
        <v>5</v>
      </c>
      <c r="T89">
        <v>150</v>
      </c>
      <c r="V89">
        <v>37.200000000000003</v>
      </c>
      <c r="X89" s="49"/>
      <c r="AB89" s="49"/>
      <c r="AC89" s="49"/>
      <c r="AD89">
        <v>2</v>
      </c>
    </row>
    <row r="90" spans="2:30" x14ac:dyDescent="0.25">
      <c r="B90" s="49"/>
      <c r="C90" s="49"/>
      <c r="D90" s="2"/>
      <c r="E90" t="s">
        <v>32</v>
      </c>
      <c r="F90" s="49"/>
      <c r="G90" s="49"/>
      <c r="H90" t="s">
        <v>1548</v>
      </c>
      <c r="I90" s="49"/>
      <c r="J90" s="49"/>
      <c r="L90" s="49" t="s">
        <v>1547</v>
      </c>
      <c r="M90" s="49"/>
      <c r="N90" s="49"/>
      <c r="O90" s="49"/>
      <c r="P90" s="49"/>
      <c r="Q90" t="s">
        <v>1546</v>
      </c>
      <c r="R90" t="s">
        <v>827</v>
      </c>
      <c r="S90">
        <v>1</v>
      </c>
      <c r="T90">
        <v>130</v>
      </c>
      <c r="U90">
        <v>12</v>
      </c>
      <c r="X90" s="49"/>
      <c r="AB90" s="49"/>
      <c r="AC90" s="49"/>
      <c r="AD90">
        <v>2</v>
      </c>
    </row>
    <row r="91" spans="2:30" x14ac:dyDescent="0.25">
      <c r="B91" s="49"/>
      <c r="C91" s="49"/>
      <c r="D91" s="2"/>
      <c r="E91" t="s">
        <v>32</v>
      </c>
      <c r="F91" s="49"/>
      <c r="G91" s="49"/>
      <c r="H91" t="s">
        <v>1551</v>
      </c>
      <c r="I91" s="49"/>
      <c r="J91" s="49"/>
      <c r="L91" s="49" t="s">
        <v>1550</v>
      </c>
      <c r="M91" s="49"/>
      <c r="N91" s="49"/>
      <c r="O91" s="49"/>
      <c r="P91" s="49"/>
      <c r="Q91" t="s">
        <v>1549</v>
      </c>
      <c r="R91" t="s">
        <v>827</v>
      </c>
      <c r="S91">
        <v>2</v>
      </c>
      <c r="T91">
        <v>180</v>
      </c>
      <c r="U91">
        <v>8</v>
      </c>
      <c r="X91" s="49"/>
      <c r="AB91" s="49"/>
      <c r="AC91" s="49"/>
      <c r="AD91">
        <v>2</v>
      </c>
    </row>
    <row r="92" spans="2:30" x14ac:dyDescent="0.25">
      <c r="B92" s="49"/>
      <c r="C92" s="49"/>
      <c r="D92" s="2"/>
      <c r="E92" t="s">
        <v>32</v>
      </c>
      <c r="F92" s="49"/>
      <c r="G92" s="49"/>
      <c r="H92" t="s">
        <v>1554</v>
      </c>
      <c r="I92" s="49"/>
      <c r="J92" s="49"/>
      <c r="L92" s="49" t="s">
        <v>1553</v>
      </c>
      <c r="M92" s="49"/>
      <c r="N92" s="49"/>
      <c r="O92" s="49"/>
      <c r="P92" s="49"/>
      <c r="Q92" t="s">
        <v>1552</v>
      </c>
      <c r="R92" t="s">
        <v>827</v>
      </c>
      <c r="S92">
        <v>3</v>
      </c>
      <c r="T92">
        <v>190</v>
      </c>
      <c r="U92">
        <v>7</v>
      </c>
      <c r="X92" s="49"/>
      <c r="AB92" s="49"/>
      <c r="AC92" s="49"/>
      <c r="AD92">
        <v>2</v>
      </c>
    </row>
    <row r="93" spans="2:30" x14ac:dyDescent="0.25">
      <c r="B93" s="49"/>
      <c r="C93" s="49"/>
      <c r="D93" s="2"/>
      <c r="E93" t="s">
        <v>32</v>
      </c>
      <c r="F93" s="49"/>
      <c r="G93" s="49"/>
      <c r="H93" t="s">
        <v>1556</v>
      </c>
      <c r="I93" s="49"/>
      <c r="J93" s="49"/>
      <c r="L93" s="49" t="s">
        <v>1553</v>
      </c>
      <c r="M93" s="49"/>
      <c r="N93" s="49"/>
      <c r="O93" s="49"/>
      <c r="P93" s="49"/>
      <c r="Q93" t="s">
        <v>1555</v>
      </c>
      <c r="R93" t="s">
        <v>827</v>
      </c>
      <c r="S93">
        <v>4</v>
      </c>
      <c r="T93">
        <v>190</v>
      </c>
      <c r="U93">
        <v>7</v>
      </c>
      <c r="X93" s="49"/>
      <c r="AB93" s="49"/>
      <c r="AC93" s="49"/>
      <c r="AD93">
        <v>2</v>
      </c>
    </row>
    <row r="94" spans="2:30" x14ac:dyDescent="0.25">
      <c r="B94" s="49"/>
      <c r="C94" s="49"/>
      <c r="D94" s="2"/>
      <c r="E94" t="s">
        <v>32</v>
      </c>
      <c r="F94" s="49"/>
      <c r="G94" s="49"/>
      <c r="H94" t="s">
        <v>1558</v>
      </c>
      <c r="I94" s="49"/>
      <c r="J94" s="49"/>
      <c r="L94" s="49" t="s">
        <v>1553</v>
      </c>
      <c r="M94" s="49"/>
      <c r="N94" s="49"/>
      <c r="O94" s="49"/>
      <c r="P94" s="49"/>
      <c r="Q94" t="s">
        <v>1557</v>
      </c>
      <c r="R94" t="s">
        <v>827</v>
      </c>
      <c r="S94">
        <v>5</v>
      </c>
      <c r="T94">
        <v>200</v>
      </c>
      <c r="U94">
        <v>6</v>
      </c>
      <c r="X94" s="49"/>
      <c r="AB94" s="49"/>
      <c r="AC94" s="49"/>
      <c r="AD94">
        <v>2</v>
      </c>
    </row>
    <row r="95" spans="2:30" x14ac:dyDescent="0.25">
      <c r="B95" s="49"/>
      <c r="C95" s="49"/>
      <c r="D95" s="2"/>
      <c r="E95" t="s">
        <v>24</v>
      </c>
      <c r="F95" s="49"/>
      <c r="G95" s="49"/>
      <c r="H95" t="s">
        <v>1560</v>
      </c>
      <c r="I95" s="49"/>
      <c r="J95" s="49"/>
      <c r="L95" s="49"/>
      <c r="M95" s="49"/>
      <c r="N95" s="49"/>
      <c r="O95" s="49"/>
      <c r="P95" s="49"/>
      <c r="Q95" t="s">
        <v>1559</v>
      </c>
      <c r="R95" t="s">
        <v>827</v>
      </c>
      <c r="S95">
        <v>1</v>
      </c>
      <c r="T95">
        <v>0</v>
      </c>
      <c r="U95">
        <v>8</v>
      </c>
      <c r="X95" s="49"/>
      <c r="AB95" s="49"/>
      <c r="AC95" s="49"/>
      <c r="AD95">
        <v>2</v>
      </c>
    </row>
    <row r="96" spans="2:30" x14ac:dyDescent="0.25">
      <c r="B96" s="49"/>
      <c r="C96" s="49"/>
      <c r="D96" s="2"/>
      <c r="E96" t="s">
        <v>24</v>
      </c>
      <c r="F96" s="49"/>
      <c r="G96" s="49"/>
      <c r="H96" t="s">
        <v>1563</v>
      </c>
      <c r="I96" s="49"/>
      <c r="J96" s="49"/>
      <c r="L96" s="49" t="s">
        <v>1562</v>
      </c>
      <c r="M96" s="49"/>
      <c r="N96" s="49"/>
      <c r="O96" s="49"/>
      <c r="P96" s="49"/>
      <c r="Q96" t="s">
        <v>1561</v>
      </c>
      <c r="R96" t="s">
        <v>827</v>
      </c>
      <c r="S96">
        <v>2</v>
      </c>
      <c r="T96">
        <v>0</v>
      </c>
      <c r="U96">
        <v>7</v>
      </c>
      <c r="X96" s="49"/>
      <c r="AB96" s="49"/>
      <c r="AC96" s="49"/>
      <c r="AD96">
        <v>2</v>
      </c>
    </row>
    <row r="97" spans="2:30" x14ac:dyDescent="0.25">
      <c r="B97" s="49"/>
      <c r="C97" s="49"/>
      <c r="D97" s="2"/>
      <c r="E97" t="s">
        <v>24</v>
      </c>
      <c r="F97" s="49"/>
      <c r="G97" s="49"/>
      <c r="H97" t="s">
        <v>1565</v>
      </c>
      <c r="I97" s="49"/>
      <c r="J97" s="49"/>
      <c r="L97" s="49" t="s">
        <v>1562</v>
      </c>
      <c r="M97" s="49"/>
      <c r="N97" s="49"/>
      <c r="O97" s="49"/>
      <c r="P97" s="49"/>
      <c r="Q97" t="s">
        <v>1564</v>
      </c>
      <c r="R97" t="s">
        <v>827</v>
      </c>
      <c r="S97">
        <v>3</v>
      </c>
      <c r="T97">
        <v>0</v>
      </c>
      <c r="U97">
        <v>7</v>
      </c>
      <c r="X97" s="49"/>
      <c r="AB97" s="49"/>
      <c r="AC97" s="49"/>
      <c r="AD97">
        <v>2</v>
      </c>
    </row>
    <row r="98" spans="2:30" x14ac:dyDescent="0.25">
      <c r="B98" s="49"/>
      <c r="C98" s="49"/>
      <c r="D98" s="2"/>
      <c r="E98" t="s">
        <v>24</v>
      </c>
      <c r="F98" s="49"/>
      <c r="G98" s="49"/>
      <c r="H98" t="s">
        <v>1568</v>
      </c>
      <c r="I98" s="49"/>
      <c r="J98" s="49"/>
      <c r="L98" s="49" t="s">
        <v>1567</v>
      </c>
      <c r="M98" s="49"/>
      <c r="N98" s="49"/>
      <c r="O98" s="49"/>
      <c r="P98" s="49"/>
      <c r="Q98" t="s">
        <v>1566</v>
      </c>
      <c r="R98" t="s">
        <v>827</v>
      </c>
      <c r="S98">
        <v>4</v>
      </c>
      <c r="T98">
        <v>0</v>
      </c>
      <c r="U98">
        <v>6</v>
      </c>
      <c r="X98" s="49"/>
      <c r="AB98" s="49"/>
      <c r="AC98" s="49"/>
      <c r="AD98">
        <v>2</v>
      </c>
    </row>
    <row r="99" spans="2:30" x14ac:dyDescent="0.25">
      <c r="B99" s="49"/>
      <c r="C99" s="49"/>
      <c r="D99" s="2"/>
      <c r="E99" t="s">
        <v>91</v>
      </c>
      <c r="F99" s="49"/>
      <c r="G99" s="49"/>
      <c r="H99" t="s">
        <v>1571</v>
      </c>
      <c r="I99" s="49"/>
      <c r="J99" s="49"/>
      <c r="L99" s="49" t="s">
        <v>1570</v>
      </c>
      <c r="M99" s="49"/>
      <c r="N99" s="49"/>
      <c r="O99" s="49"/>
      <c r="P99" s="49"/>
      <c r="Q99" t="s">
        <v>1569</v>
      </c>
      <c r="R99" t="s">
        <v>827</v>
      </c>
      <c r="S99">
        <v>1</v>
      </c>
      <c r="T99">
        <v>30</v>
      </c>
      <c r="U99">
        <v>12</v>
      </c>
      <c r="X99" s="49"/>
      <c r="AB99" s="49"/>
      <c r="AC99" s="49"/>
      <c r="AD99">
        <v>2</v>
      </c>
    </row>
    <row r="100" spans="2:30" x14ac:dyDescent="0.25">
      <c r="B100" s="49"/>
      <c r="C100" s="49"/>
      <c r="D100" s="2"/>
      <c r="E100" t="s">
        <v>91</v>
      </c>
      <c r="F100" s="49"/>
      <c r="G100" s="49"/>
      <c r="H100" t="s">
        <v>1574</v>
      </c>
      <c r="I100" s="49"/>
      <c r="J100" s="49"/>
      <c r="L100" s="49" t="s">
        <v>1573</v>
      </c>
      <c r="M100" s="49"/>
      <c r="N100" s="49"/>
      <c r="O100" s="49"/>
      <c r="P100" s="49"/>
      <c r="Q100" t="s">
        <v>1572</v>
      </c>
      <c r="R100" t="s">
        <v>827</v>
      </c>
      <c r="S100">
        <v>2</v>
      </c>
      <c r="T100">
        <v>30</v>
      </c>
      <c r="U100">
        <v>11</v>
      </c>
      <c r="X100" s="49"/>
      <c r="AB100" s="49"/>
      <c r="AC100" s="49"/>
      <c r="AD100">
        <v>2</v>
      </c>
    </row>
    <row r="101" spans="2:30" x14ac:dyDescent="0.25">
      <c r="B101" s="49"/>
      <c r="C101" s="49"/>
      <c r="D101" s="2"/>
      <c r="E101" t="s">
        <v>91</v>
      </c>
      <c r="F101" s="49"/>
      <c r="G101" s="49"/>
      <c r="H101" t="s">
        <v>1578</v>
      </c>
      <c r="I101" s="49"/>
      <c r="J101" s="49"/>
      <c r="L101" s="49" t="s">
        <v>1577</v>
      </c>
      <c r="M101" s="49"/>
      <c r="N101" s="49"/>
      <c r="O101" s="49"/>
      <c r="P101" s="49"/>
      <c r="Q101" t="s">
        <v>1575</v>
      </c>
      <c r="R101" t="s">
        <v>827</v>
      </c>
      <c r="S101">
        <v>3</v>
      </c>
      <c r="T101">
        <v>35</v>
      </c>
      <c r="U101">
        <v>6</v>
      </c>
      <c r="X101" s="49"/>
      <c r="AB101" s="49"/>
      <c r="AC101" s="49" t="s">
        <v>1576</v>
      </c>
      <c r="AD101">
        <v>2</v>
      </c>
    </row>
    <row r="102" spans="2:30" x14ac:dyDescent="0.25">
      <c r="B102" s="49"/>
      <c r="C102" s="49"/>
      <c r="D102" s="2"/>
      <c r="E102" t="s">
        <v>91</v>
      </c>
      <c r="F102" s="49"/>
      <c r="G102" s="49"/>
      <c r="H102" t="s">
        <v>830</v>
      </c>
      <c r="I102" s="49"/>
      <c r="J102" s="49"/>
      <c r="L102" s="49" t="s">
        <v>1577</v>
      </c>
      <c r="M102" s="49"/>
      <c r="N102" s="49"/>
      <c r="O102" s="49"/>
      <c r="P102" s="49"/>
      <c r="Q102" t="s">
        <v>1579</v>
      </c>
      <c r="R102" t="s">
        <v>827</v>
      </c>
      <c r="S102">
        <v>4</v>
      </c>
      <c r="T102">
        <v>30</v>
      </c>
      <c r="U102">
        <v>4</v>
      </c>
      <c r="X102" s="49"/>
      <c r="AB102" s="49"/>
      <c r="AC102" s="49" t="s">
        <v>1576</v>
      </c>
      <c r="AD102">
        <v>2</v>
      </c>
    </row>
    <row r="103" spans="2:30" x14ac:dyDescent="0.25">
      <c r="B103" s="49"/>
      <c r="C103" s="49"/>
      <c r="D103" s="2"/>
      <c r="E103" t="s">
        <v>159</v>
      </c>
      <c r="F103" s="49"/>
      <c r="G103" s="49"/>
      <c r="H103" t="s">
        <v>834</v>
      </c>
      <c r="I103" s="49"/>
      <c r="J103" s="49"/>
      <c r="L103" s="49" t="s">
        <v>1581</v>
      </c>
      <c r="M103" s="49"/>
      <c r="N103" s="49"/>
      <c r="O103" s="49"/>
      <c r="P103" s="49"/>
      <c r="Q103" t="s">
        <v>1580</v>
      </c>
      <c r="R103" t="s">
        <v>831</v>
      </c>
      <c r="S103">
        <v>1</v>
      </c>
      <c r="T103">
        <v>90</v>
      </c>
      <c r="U103">
        <v>10</v>
      </c>
      <c r="X103" s="49"/>
      <c r="AB103" s="49"/>
      <c r="AC103" s="49"/>
      <c r="AD103">
        <v>2</v>
      </c>
    </row>
    <row r="104" spans="2:30" x14ac:dyDescent="0.25">
      <c r="B104" s="49"/>
      <c r="C104" s="49"/>
      <c r="D104" s="2"/>
      <c r="E104" t="s">
        <v>159</v>
      </c>
      <c r="F104" s="49"/>
      <c r="G104" s="49"/>
      <c r="H104" t="s">
        <v>1584</v>
      </c>
      <c r="I104" s="49"/>
      <c r="J104" s="49"/>
      <c r="L104" s="49" t="s">
        <v>1583</v>
      </c>
      <c r="M104" s="49"/>
      <c r="N104" s="49"/>
      <c r="O104" s="49"/>
      <c r="P104" s="49"/>
      <c r="Q104" t="s">
        <v>1582</v>
      </c>
      <c r="R104" t="s">
        <v>831</v>
      </c>
      <c r="S104">
        <v>2</v>
      </c>
      <c r="T104">
        <v>180</v>
      </c>
      <c r="U104">
        <v>8</v>
      </c>
      <c r="X104" s="49"/>
      <c r="AB104" s="49"/>
      <c r="AC104" s="49"/>
      <c r="AD104">
        <v>2</v>
      </c>
    </row>
    <row r="105" spans="2:30" x14ac:dyDescent="0.25">
      <c r="B105" s="49"/>
      <c r="C105" s="49"/>
      <c r="D105" s="2"/>
      <c r="E105" t="s">
        <v>159</v>
      </c>
      <c r="F105" s="49"/>
      <c r="G105" s="49"/>
      <c r="H105" t="s">
        <v>1586</v>
      </c>
      <c r="I105" s="49"/>
      <c r="J105" s="49"/>
      <c r="L105" s="49" t="s">
        <v>1583</v>
      </c>
      <c r="M105" s="49"/>
      <c r="N105" s="49"/>
      <c r="O105" s="49"/>
      <c r="P105" s="49"/>
      <c r="Q105" t="s">
        <v>1585</v>
      </c>
      <c r="R105" t="s">
        <v>831</v>
      </c>
      <c r="S105">
        <v>3</v>
      </c>
      <c r="T105">
        <v>180</v>
      </c>
      <c r="U105">
        <v>8</v>
      </c>
      <c r="X105" s="49"/>
      <c r="AB105" s="49"/>
      <c r="AC105" s="49"/>
      <c r="AD105">
        <v>2</v>
      </c>
    </row>
    <row r="106" spans="2:30" x14ac:dyDescent="0.25">
      <c r="B106" s="49"/>
      <c r="C106" s="49"/>
      <c r="D106" s="2"/>
      <c r="E106" t="s">
        <v>159</v>
      </c>
      <c r="F106" s="49"/>
      <c r="G106" s="49"/>
      <c r="H106" t="s">
        <v>1589</v>
      </c>
      <c r="I106" s="49"/>
      <c r="J106" s="49"/>
      <c r="L106" s="49" t="s">
        <v>1588</v>
      </c>
      <c r="M106" s="49"/>
      <c r="N106" s="49"/>
      <c r="O106" s="49"/>
      <c r="P106" s="49"/>
      <c r="Q106" t="s">
        <v>1587</v>
      </c>
      <c r="R106" t="s">
        <v>831</v>
      </c>
      <c r="S106">
        <v>4</v>
      </c>
      <c r="T106">
        <v>180</v>
      </c>
      <c r="U106">
        <v>6</v>
      </c>
      <c r="X106" s="49"/>
      <c r="AB106" s="49"/>
      <c r="AC106" s="49"/>
      <c r="AD106">
        <v>2</v>
      </c>
    </row>
    <row r="107" spans="2:30" x14ac:dyDescent="0.25">
      <c r="B107" s="49"/>
      <c r="C107" s="49"/>
      <c r="D107" s="2"/>
      <c r="E107" t="s">
        <v>159</v>
      </c>
      <c r="F107" s="49"/>
      <c r="G107" s="49"/>
      <c r="H107" t="s">
        <v>1591</v>
      </c>
      <c r="I107" s="49"/>
      <c r="J107" s="49"/>
      <c r="L107" s="49" t="s">
        <v>1588</v>
      </c>
      <c r="M107" s="49"/>
      <c r="N107" s="49"/>
      <c r="O107" s="49"/>
      <c r="P107" s="49"/>
      <c r="Q107" t="s">
        <v>1590</v>
      </c>
      <c r="R107" t="s">
        <v>831</v>
      </c>
      <c r="S107">
        <v>5</v>
      </c>
      <c r="T107">
        <v>180</v>
      </c>
      <c r="U107">
        <v>2.5</v>
      </c>
      <c r="X107" s="49"/>
      <c r="AB107" s="49"/>
      <c r="AC107" s="49"/>
      <c r="AD107">
        <v>2</v>
      </c>
    </row>
    <row r="108" spans="2:30" x14ac:dyDescent="0.25">
      <c r="B108" s="49"/>
      <c r="C108" s="49"/>
      <c r="D108" s="2"/>
      <c r="E108" t="s">
        <v>1404</v>
      </c>
      <c r="F108" s="49"/>
      <c r="G108" s="49"/>
      <c r="H108" t="s">
        <v>1594</v>
      </c>
      <c r="I108" s="49"/>
      <c r="J108" s="49"/>
      <c r="L108" s="49" t="s">
        <v>1593</v>
      </c>
      <c r="M108" s="49"/>
      <c r="N108" s="49"/>
      <c r="O108" s="49"/>
      <c r="P108" s="49"/>
      <c r="Q108" t="s">
        <v>1592</v>
      </c>
      <c r="R108" t="s">
        <v>831</v>
      </c>
      <c r="S108">
        <v>1</v>
      </c>
      <c r="T108">
        <v>50</v>
      </c>
      <c r="U108">
        <v>8</v>
      </c>
      <c r="X108" s="49"/>
      <c r="AB108" s="49"/>
      <c r="AC108" s="49"/>
      <c r="AD108">
        <v>2</v>
      </c>
    </row>
    <row r="109" spans="2:30" x14ac:dyDescent="0.25">
      <c r="B109" s="49"/>
      <c r="C109" s="49"/>
      <c r="D109" s="2"/>
      <c r="E109" t="s">
        <v>1404</v>
      </c>
      <c r="F109" s="49"/>
      <c r="G109" s="49"/>
      <c r="H109" t="s">
        <v>1596</v>
      </c>
      <c r="I109" s="49"/>
      <c r="J109" s="49"/>
      <c r="L109" s="49" t="s">
        <v>1593</v>
      </c>
      <c r="M109" s="49"/>
      <c r="N109" s="49"/>
      <c r="O109" s="49"/>
      <c r="P109" s="49"/>
      <c r="Q109" t="s">
        <v>1595</v>
      </c>
      <c r="R109" t="s">
        <v>831</v>
      </c>
      <c r="S109">
        <v>2</v>
      </c>
      <c r="T109">
        <v>50</v>
      </c>
      <c r="U109">
        <v>8</v>
      </c>
      <c r="X109" s="49"/>
      <c r="AB109" s="49"/>
      <c r="AC109" s="49"/>
      <c r="AD109">
        <v>2</v>
      </c>
    </row>
    <row r="110" spans="2:30" x14ac:dyDescent="0.25">
      <c r="B110" s="49"/>
      <c r="C110" s="49"/>
      <c r="D110" s="2"/>
      <c r="E110" t="s">
        <v>1404</v>
      </c>
      <c r="F110" s="49"/>
      <c r="G110" s="49"/>
      <c r="H110" t="s">
        <v>1598</v>
      </c>
      <c r="I110" s="49"/>
      <c r="J110" s="49"/>
      <c r="L110" s="49" t="s">
        <v>1593</v>
      </c>
      <c r="M110" s="49"/>
      <c r="N110" s="49"/>
      <c r="O110" s="49"/>
      <c r="P110" s="49"/>
      <c r="Q110" t="s">
        <v>1597</v>
      </c>
      <c r="R110" t="s">
        <v>831</v>
      </c>
      <c r="S110">
        <v>3</v>
      </c>
      <c r="T110">
        <v>55</v>
      </c>
      <c r="U110">
        <v>8</v>
      </c>
      <c r="X110" s="49"/>
      <c r="AB110" s="49"/>
      <c r="AC110" s="49"/>
      <c r="AD110">
        <v>2</v>
      </c>
    </row>
    <row r="111" spans="2:30" x14ac:dyDescent="0.25">
      <c r="B111" s="49"/>
      <c r="C111" s="49"/>
      <c r="D111" s="2"/>
      <c r="E111" t="s">
        <v>1404</v>
      </c>
      <c r="F111" s="49"/>
      <c r="G111" s="49"/>
      <c r="H111" t="s">
        <v>1601</v>
      </c>
      <c r="I111" s="49"/>
      <c r="J111" s="49"/>
      <c r="L111" s="49" t="s">
        <v>1600</v>
      </c>
      <c r="M111" s="49"/>
      <c r="N111" s="49"/>
      <c r="O111" s="49"/>
      <c r="P111" s="49"/>
      <c r="Q111" t="s">
        <v>1599</v>
      </c>
      <c r="R111" t="s">
        <v>831</v>
      </c>
      <c r="S111">
        <v>4</v>
      </c>
      <c r="T111">
        <v>55</v>
      </c>
      <c r="U111">
        <v>6</v>
      </c>
      <c r="X111" s="49"/>
      <c r="AB111" s="49"/>
      <c r="AC111" s="49"/>
      <c r="AD111">
        <v>2</v>
      </c>
    </row>
    <row r="112" spans="2:30" x14ac:dyDescent="0.25">
      <c r="B112" s="49"/>
      <c r="C112" s="49"/>
      <c r="D112" s="2"/>
      <c r="E112" t="s">
        <v>186</v>
      </c>
      <c r="F112" s="49"/>
      <c r="G112" s="49"/>
      <c r="H112" t="s">
        <v>1605</v>
      </c>
      <c r="I112" s="49"/>
      <c r="J112" s="49"/>
      <c r="L112" s="49" t="s">
        <v>1604</v>
      </c>
      <c r="M112" s="49"/>
      <c r="N112" s="49"/>
      <c r="O112" s="49"/>
      <c r="P112" s="49"/>
      <c r="Q112" t="s">
        <v>1602</v>
      </c>
      <c r="R112" t="s">
        <v>831</v>
      </c>
      <c r="S112">
        <v>1</v>
      </c>
      <c r="T112">
        <v>45</v>
      </c>
      <c r="U112">
        <v>3</v>
      </c>
      <c r="X112" s="49"/>
      <c r="AB112" s="49"/>
      <c r="AC112" s="49" t="s">
        <v>1603</v>
      </c>
      <c r="AD112">
        <v>2</v>
      </c>
    </row>
    <row r="113" spans="2:30" x14ac:dyDescent="0.25">
      <c r="B113" s="49"/>
      <c r="C113" s="49"/>
      <c r="D113" s="2"/>
      <c r="E113" t="s">
        <v>186</v>
      </c>
      <c r="F113" s="49"/>
      <c r="G113" s="49"/>
      <c r="H113" t="s">
        <v>1607</v>
      </c>
      <c r="I113" s="49"/>
      <c r="J113" s="49"/>
      <c r="L113" s="49" t="s">
        <v>1604</v>
      </c>
      <c r="M113" s="49"/>
      <c r="N113" s="49"/>
      <c r="O113" s="49"/>
      <c r="P113" s="49"/>
      <c r="Q113" t="s">
        <v>1606</v>
      </c>
      <c r="R113" t="s">
        <v>831</v>
      </c>
      <c r="S113">
        <v>2</v>
      </c>
      <c r="T113">
        <v>25</v>
      </c>
      <c r="U113">
        <v>5</v>
      </c>
      <c r="X113" s="49"/>
      <c r="AB113" s="49"/>
      <c r="AC113" s="49" t="s">
        <v>1603</v>
      </c>
      <c r="AD113">
        <v>2</v>
      </c>
    </row>
    <row r="114" spans="2:30" x14ac:dyDescent="0.25">
      <c r="B114" s="49"/>
      <c r="C114" s="49"/>
      <c r="D114" s="2"/>
      <c r="E114" t="s">
        <v>186</v>
      </c>
      <c r="F114" s="49"/>
      <c r="G114" s="49"/>
      <c r="H114" t="s">
        <v>1610</v>
      </c>
      <c r="I114" s="49"/>
      <c r="J114" s="49"/>
      <c r="L114" s="49" t="s">
        <v>1604</v>
      </c>
      <c r="M114" s="49"/>
      <c r="N114" s="49"/>
      <c r="O114" s="49"/>
      <c r="P114" s="49"/>
      <c r="Q114" t="s">
        <v>1608</v>
      </c>
      <c r="R114" t="s">
        <v>831</v>
      </c>
      <c r="S114">
        <v>3</v>
      </c>
      <c r="T114">
        <v>45</v>
      </c>
      <c r="U114">
        <v>3</v>
      </c>
      <c r="X114" s="49"/>
      <c r="AB114" s="49"/>
      <c r="AC114" s="49" t="s">
        <v>1609</v>
      </c>
      <c r="AD114">
        <v>2</v>
      </c>
    </row>
    <row r="115" spans="2:30" x14ac:dyDescent="0.25">
      <c r="B115" s="49"/>
      <c r="C115" s="49"/>
      <c r="D115" s="2"/>
      <c r="E115" t="s">
        <v>186</v>
      </c>
      <c r="F115" s="49"/>
      <c r="G115" s="49"/>
      <c r="H115" t="s">
        <v>1613</v>
      </c>
      <c r="I115" s="49"/>
      <c r="J115" s="49"/>
      <c r="L115" s="49" t="s">
        <v>1612</v>
      </c>
      <c r="M115" s="49"/>
      <c r="N115" s="49"/>
      <c r="O115" s="49"/>
      <c r="P115" s="49"/>
      <c r="Q115" t="s">
        <v>1611</v>
      </c>
      <c r="R115" t="s">
        <v>831</v>
      </c>
      <c r="S115">
        <v>4</v>
      </c>
      <c r="T115">
        <v>25</v>
      </c>
      <c r="U115">
        <v>5</v>
      </c>
      <c r="X115" s="49"/>
      <c r="AB115" s="49"/>
      <c r="AC115" s="49" t="s">
        <v>1609</v>
      </c>
      <c r="AD115">
        <v>2</v>
      </c>
    </row>
    <row r="116" spans="2:30" x14ac:dyDescent="0.25">
      <c r="B116" s="49"/>
      <c r="C116" s="49"/>
      <c r="D116" s="2"/>
      <c r="E116" t="s">
        <v>186</v>
      </c>
      <c r="F116" s="49"/>
      <c r="G116" s="49"/>
      <c r="H116" t="s">
        <v>1616</v>
      </c>
      <c r="I116" s="49"/>
      <c r="J116" s="49"/>
      <c r="L116" s="49" t="s">
        <v>1612</v>
      </c>
      <c r="M116" s="49"/>
      <c r="N116" s="49"/>
      <c r="O116" s="49"/>
      <c r="P116" s="49"/>
      <c r="Q116" t="s">
        <v>1614</v>
      </c>
      <c r="R116" t="s">
        <v>831</v>
      </c>
      <c r="S116">
        <v>5</v>
      </c>
      <c r="T116">
        <v>45</v>
      </c>
      <c r="U116">
        <v>2</v>
      </c>
      <c r="X116" s="49"/>
      <c r="AB116" s="49"/>
      <c r="AC116" s="49" t="s">
        <v>1615</v>
      </c>
      <c r="AD116">
        <v>2</v>
      </c>
    </row>
    <row r="117" spans="2:30" x14ac:dyDescent="0.25">
      <c r="B117" s="49"/>
      <c r="C117" s="49"/>
      <c r="D117" s="2"/>
      <c r="E117" t="s">
        <v>186</v>
      </c>
      <c r="F117" s="49"/>
      <c r="G117" s="49"/>
      <c r="H117" t="s">
        <v>1618</v>
      </c>
      <c r="I117" s="49"/>
      <c r="J117" s="49"/>
      <c r="L117" s="49" t="s">
        <v>1612</v>
      </c>
      <c r="M117" s="49"/>
      <c r="N117" s="49"/>
      <c r="O117" s="49"/>
      <c r="P117" s="49"/>
      <c r="Q117" t="s">
        <v>1617</v>
      </c>
      <c r="R117" t="s">
        <v>831</v>
      </c>
      <c r="S117">
        <v>6</v>
      </c>
      <c r="T117">
        <v>25</v>
      </c>
      <c r="U117">
        <v>6</v>
      </c>
      <c r="X117" s="49"/>
      <c r="AB117" s="49"/>
      <c r="AC117" s="49" t="s">
        <v>1615</v>
      </c>
      <c r="AD117">
        <v>2</v>
      </c>
    </row>
    <row r="118" spans="2:30" x14ac:dyDescent="0.25">
      <c r="B118" s="49"/>
      <c r="C118" s="49"/>
      <c r="D118" s="2"/>
      <c r="E118" t="s">
        <v>10820</v>
      </c>
      <c r="F118" s="49"/>
      <c r="G118" s="49"/>
      <c r="H118" t="s">
        <v>1620</v>
      </c>
      <c r="I118" s="49"/>
      <c r="J118" s="49"/>
      <c r="L118" s="49"/>
      <c r="M118" s="49"/>
      <c r="N118" s="49"/>
      <c r="O118" s="49"/>
      <c r="P118" s="49"/>
      <c r="Q118" t="s">
        <v>1619</v>
      </c>
      <c r="R118" t="s">
        <v>831</v>
      </c>
      <c r="S118">
        <v>1</v>
      </c>
      <c r="T118">
        <v>15.75</v>
      </c>
      <c r="U118">
        <v>15</v>
      </c>
      <c r="X118" s="49"/>
      <c r="AB118" s="49"/>
      <c r="AC118" s="49"/>
      <c r="AD118">
        <v>2</v>
      </c>
    </row>
    <row r="119" spans="2:30" x14ac:dyDescent="0.25">
      <c r="B119" s="49"/>
      <c r="C119" s="49"/>
      <c r="D119" s="2"/>
      <c r="E119" t="s">
        <v>10820</v>
      </c>
      <c r="F119" s="49"/>
      <c r="G119" s="49"/>
      <c r="H119" t="s">
        <v>1622</v>
      </c>
      <c r="I119" s="49"/>
      <c r="J119" s="49"/>
      <c r="L119" s="49"/>
      <c r="M119" s="49"/>
      <c r="N119" s="49"/>
      <c r="O119" s="49"/>
      <c r="P119" s="49"/>
      <c r="Q119" t="s">
        <v>1621</v>
      </c>
      <c r="R119" t="s">
        <v>831</v>
      </c>
      <c r="S119">
        <v>2</v>
      </c>
      <c r="T119">
        <v>20</v>
      </c>
      <c r="U119">
        <v>15</v>
      </c>
      <c r="X119" s="49"/>
      <c r="AB119" s="49"/>
      <c r="AC119" s="49"/>
      <c r="AD119">
        <v>2</v>
      </c>
    </row>
    <row r="120" spans="2:30" x14ac:dyDescent="0.25">
      <c r="B120" s="49"/>
      <c r="C120" s="49"/>
      <c r="D120" s="2"/>
      <c r="E120" t="s">
        <v>10820</v>
      </c>
      <c r="F120" s="49"/>
      <c r="G120" s="49"/>
      <c r="H120" t="s">
        <v>1625</v>
      </c>
      <c r="I120" s="49"/>
      <c r="J120" s="49"/>
      <c r="L120" s="49" t="s">
        <v>1624</v>
      </c>
      <c r="M120" s="49"/>
      <c r="N120" s="49"/>
      <c r="O120" s="49"/>
      <c r="P120" s="49"/>
      <c r="Q120" t="s">
        <v>1623</v>
      </c>
      <c r="R120" t="s">
        <v>831</v>
      </c>
      <c r="S120">
        <v>3</v>
      </c>
      <c r="T120">
        <v>20</v>
      </c>
      <c r="U120">
        <v>15</v>
      </c>
      <c r="X120" s="49"/>
      <c r="AB120" s="49"/>
      <c r="AC120" s="49"/>
      <c r="AD120">
        <v>2</v>
      </c>
    </row>
    <row r="121" spans="2:30" x14ac:dyDescent="0.25">
      <c r="B121" s="49"/>
      <c r="C121" s="49"/>
      <c r="D121" s="2"/>
      <c r="E121" t="s">
        <v>10820</v>
      </c>
      <c r="F121" s="49"/>
      <c r="G121" s="49"/>
      <c r="H121" t="s">
        <v>835</v>
      </c>
      <c r="I121" s="49"/>
      <c r="J121" s="49"/>
      <c r="L121" s="49"/>
      <c r="M121" s="49"/>
      <c r="N121" s="49"/>
      <c r="O121" s="49"/>
      <c r="P121" s="49"/>
      <c r="Q121" t="s">
        <v>1626</v>
      </c>
      <c r="R121" t="s">
        <v>831</v>
      </c>
      <c r="S121">
        <v>4</v>
      </c>
      <c r="T121">
        <v>23.5</v>
      </c>
      <c r="U121">
        <v>15</v>
      </c>
      <c r="X121" s="49"/>
      <c r="AB121" s="49"/>
      <c r="AC121" s="49"/>
      <c r="AD121">
        <v>2</v>
      </c>
    </row>
    <row r="122" spans="2:30" x14ac:dyDescent="0.25">
      <c r="B122" s="49"/>
      <c r="C122" s="49"/>
      <c r="D122" s="2"/>
      <c r="E122" t="s">
        <v>15</v>
      </c>
      <c r="F122" s="49"/>
      <c r="G122" s="49"/>
      <c r="H122" t="s">
        <v>839</v>
      </c>
      <c r="I122" s="49"/>
      <c r="J122" s="49"/>
      <c r="L122" s="49" t="s">
        <v>1628</v>
      </c>
      <c r="M122" s="49"/>
      <c r="N122" s="49"/>
      <c r="O122" s="49"/>
      <c r="P122" s="49"/>
      <c r="Q122" t="s">
        <v>1627</v>
      </c>
      <c r="R122" t="s">
        <v>836</v>
      </c>
      <c r="S122">
        <v>1</v>
      </c>
      <c r="T122">
        <v>75</v>
      </c>
      <c r="V122">
        <v>45</v>
      </c>
      <c r="X122" s="49"/>
      <c r="AB122" s="49"/>
      <c r="AC122" s="49"/>
      <c r="AD122">
        <v>2</v>
      </c>
    </row>
    <row r="123" spans="2:30" x14ac:dyDescent="0.25">
      <c r="B123" s="49"/>
      <c r="C123" s="49"/>
      <c r="D123" s="2"/>
      <c r="E123" t="s">
        <v>15</v>
      </c>
      <c r="F123" s="49"/>
      <c r="G123" s="49"/>
      <c r="H123" t="s">
        <v>1631</v>
      </c>
      <c r="I123" s="49"/>
      <c r="J123" s="49"/>
      <c r="L123" s="49" t="s">
        <v>1630</v>
      </c>
      <c r="M123" s="49"/>
      <c r="N123" s="49"/>
      <c r="O123" s="49"/>
      <c r="P123" s="49"/>
      <c r="Q123" t="s">
        <v>1629</v>
      </c>
      <c r="R123" t="s">
        <v>836</v>
      </c>
      <c r="S123">
        <v>2</v>
      </c>
      <c r="T123">
        <v>75</v>
      </c>
      <c r="V123">
        <v>60</v>
      </c>
      <c r="X123" s="49"/>
      <c r="AB123" s="49"/>
      <c r="AC123" s="49"/>
      <c r="AD123">
        <v>2</v>
      </c>
    </row>
    <row r="124" spans="2:30" x14ac:dyDescent="0.25">
      <c r="B124" s="49"/>
      <c r="C124" s="49"/>
      <c r="D124" s="2"/>
      <c r="E124" t="s">
        <v>15</v>
      </c>
      <c r="F124" s="49"/>
      <c r="G124" s="49"/>
      <c r="H124" t="s">
        <v>1634</v>
      </c>
      <c r="I124" s="49"/>
      <c r="J124" s="49"/>
      <c r="L124" s="49" t="s">
        <v>1633</v>
      </c>
      <c r="M124" s="49"/>
      <c r="N124" s="49"/>
      <c r="O124" s="49"/>
      <c r="P124" s="49"/>
      <c r="Q124" t="s">
        <v>1632</v>
      </c>
      <c r="R124" t="s">
        <v>836</v>
      </c>
      <c r="S124">
        <v>3</v>
      </c>
      <c r="T124">
        <v>75</v>
      </c>
      <c r="V124">
        <v>45</v>
      </c>
      <c r="X124" s="49"/>
      <c r="AB124" s="49"/>
      <c r="AC124" s="49"/>
      <c r="AD124">
        <v>2</v>
      </c>
    </row>
    <row r="125" spans="2:30" x14ac:dyDescent="0.25">
      <c r="B125" s="49"/>
      <c r="C125" s="49"/>
      <c r="D125" s="2"/>
      <c r="E125" t="s">
        <v>15</v>
      </c>
      <c r="F125" s="49"/>
      <c r="G125" s="49"/>
      <c r="H125" t="s">
        <v>1636</v>
      </c>
      <c r="I125" s="49"/>
      <c r="J125" s="49"/>
      <c r="L125" s="49" t="s">
        <v>1633</v>
      </c>
      <c r="M125" s="49"/>
      <c r="N125" s="49"/>
      <c r="O125" s="49"/>
      <c r="P125" s="49"/>
      <c r="Q125" t="s">
        <v>1635</v>
      </c>
      <c r="R125" t="s">
        <v>836</v>
      </c>
      <c r="S125">
        <v>4</v>
      </c>
      <c r="T125">
        <v>75</v>
      </c>
      <c r="V125">
        <v>45</v>
      </c>
      <c r="X125" s="49"/>
      <c r="AB125" s="49"/>
      <c r="AC125" s="49"/>
      <c r="AD125">
        <v>2</v>
      </c>
    </row>
    <row r="126" spans="2:30" x14ac:dyDescent="0.25">
      <c r="B126" s="49"/>
      <c r="C126" s="49"/>
      <c r="D126" s="2"/>
      <c r="E126" t="s">
        <v>51</v>
      </c>
      <c r="F126" s="49"/>
      <c r="G126" s="49"/>
      <c r="H126" t="s">
        <v>1639</v>
      </c>
      <c r="I126" s="49"/>
      <c r="J126" s="49"/>
      <c r="L126" s="49" t="s">
        <v>1638</v>
      </c>
      <c r="M126" s="49"/>
      <c r="N126" s="49"/>
      <c r="O126" s="49"/>
      <c r="P126" s="49"/>
      <c r="Q126" t="s">
        <v>1637</v>
      </c>
      <c r="R126" t="s">
        <v>836</v>
      </c>
      <c r="S126">
        <v>1</v>
      </c>
      <c r="T126">
        <v>120</v>
      </c>
      <c r="U126">
        <v>10</v>
      </c>
      <c r="X126" s="49"/>
      <c r="AB126" s="49"/>
      <c r="AC126" s="49"/>
      <c r="AD126">
        <v>2</v>
      </c>
    </row>
    <row r="127" spans="2:30" x14ac:dyDescent="0.25">
      <c r="B127" s="49"/>
      <c r="C127" s="49"/>
      <c r="D127" s="2"/>
      <c r="E127" t="s">
        <v>51</v>
      </c>
      <c r="F127" s="49"/>
      <c r="G127" s="49"/>
      <c r="H127" t="s">
        <v>1641</v>
      </c>
      <c r="I127" s="49"/>
      <c r="J127" s="49"/>
      <c r="L127" s="49" t="s">
        <v>1638</v>
      </c>
      <c r="M127" s="49"/>
      <c r="N127" s="49"/>
      <c r="O127" s="49"/>
      <c r="P127" s="49"/>
      <c r="Q127" t="s">
        <v>1640</v>
      </c>
      <c r="R127" t="s">
        <v>836</v>
      </c>
      <c r="S127">
        <v>2</v>
      </c>
      <c r="T127">
        <v>130</v>
      </c>
      <c r="U127">
        <v>12</v>
      </c>
      <c r="X127" s="49"/>
      <c r="AB127" s="49"/>
      <c r="AC127" s="49"/>
      <c r="AD127">
        <v>2</v>
      </c>
    </row>
    <row r="128" spans="2:30" x14ac:dyDescent="0.25">
      <c r="B128" s="49"/>
      <c r="C128" s="49"/>
      <c r="D128" s="2"/>
      <c r="E128" t="s">
        <v>51</v>
      </c>
      <c r="F128" s="49"/>
      <c r="G128" s="49"/>
      <c r="H128" t="s">
        <v>1644</v>
      </c>
      <c r="I128" s="49"/>
      <c r="J128" s="49"/>
      <c r="L128" s="49" t="s">
        <v>1643</v>
      </c>
      <c r="M128" s="49"/>
      <c r="N128" s="49"/>
      <c r="O128" s="49"/>
      <c r="P128" s="49"/>
      <c r="Q128" t="s">
        <v>1642</v>
      </c>
      <c r="R128" t="s">
        <v>836</v>
      </c>
      <c r="S128">
        <v>3</v>
      </c>
      <c r="T128">
        <v>130</v>
      </c>
      <c r="U128">
        <v>12</v>
      </c>
      <c r="X128" s="49"/>
      <c r="AB128" s="49"/>
      <c r="AC128" s="49"/>
      <c r="AD128">
        <v>2</v>
      </c>
    </row>
    <row r="129" spans="2:30" x14ac:dyDescent="0.25">
      <c r="B129" s="49"/>
      <c r="C129" s="49"/>
      <c r="D129" s="2"/>
      <c r="E129" t="s">
        <v>51</v>
      </c>
      <c r="F129" s="49"/>
      <c r="G129" s="49"/>
      <c r="H129" t="s">
        <v>1648</v>
      </c>
      <c r="I129" s="49"/>
      <c r="J129" s="49"/>
      <c r="L129" s="49" t="s">
        <v>1647</v>
      </c>
      <c r="M129" s="49"/>
      <c r="N129" s="49"/>
      <c r="O129" s="49"/>
      <c r="P129" s="49"/>
      <c r="Q129" t="s">
        <v>1645</v>
      </c>
      <c r="R129" t="s">
        <v>836</v>
      </c>
      <c r="S129">
        <v>4</v>
      </c>
      <c r="T129">
        <v>140</v>
      </c>
      <c r="U129">
        <v>10</v>
      </c>
      <c r="X129" s="49"/>
      <c r="AB129" s="49" t="s">
        <v>1646</v>
      </c>
      <c r="AC129" s="49"/>
      <c r="AD129">
        <v>2</v>
      </c>
    </row>
    <row r="130" spans="2:30" x14ac:dyDescent="0.25">
      <c r="B130" s="49"/>
      <c r="C130" s="49"/>
      <c r="D130" s="2"/>
      <c r="E130" t="s">
        <v>73</v>
      </c>
      <c r="F130" s="49"/>
      <c r="G130" s="49"/>
      <c r="H130" t="s">
        <v>1651</v>
      </c>
      <c r="I130" s="49"/>
      <c r="J130" s="49"/>
      <c r="L130" s="49" t="s">
        <v>1650</v>
      </c>
      <c r="M130" s="49"/>
      <c r="N130" s="49"/>
      <c r="O130" s="49"/>
      <c r="P130" s="49"/>
      <c r="Q130" t="s">
        <v>1649</v>
      </c>
      <c r="R130" t="s">
        <v>836</v>
      </c>
      <c r="S130">
        <v>1</v>
      </c>
      <c r="T130">
        <v>30</v>
      </c>
      <c r="U130">
        <v>15</v>
      </c>
      <c r="X130" s="49"/>
      <c r="AB130" s="49"/>
      <c r="AC130" s="49"/>
      <c r="AD130">
        <v>2</v>
      </c>
    </row>
    <row r="131" spans="2:30" x14ac:dyDescent="0.25">
      <c r="B131" s="49"/>
      <c r="C131" s="49"/>
      <c r="D131" s="2"/>
      <c r="E131" t="s">
        <v>73</v>
      </c>
      <c r="F131" s="49"/>
      <c r="G131" s="49"/>
      <c r="H131" t="s">
        <v>1653</v>
      </c>
      <c r="I131" s="49"/>
      <c r="J131" s="49"/>
      <c r="L131" s="49" t="s">
        <v>1650</v>
      </c>
      <c r="M131" s="49"/>
      <c r="N131" s="49"/>
      <c r="O131" s="49"/>
      <c r="P131" s="49"/>
      <c r="Q131" t="s">
        <v>1652</v>
      </c>
      <c r="R131" t="s">
        <v>836</v>
      </c>
      <c r="S131">
        <v>2</v>
      </c>
      <c r="T131">
        <v>30</v>
      </c>
      <c r="U131">
        <v>20</v>
      </c>
      <c r="X131" s="49"/>
      <c r="AB131" s="49"/>
      <c r="AC131" s="49"/>
      <c r="AD131">
        <v>2</v>
      </c>
    </row>
    <row r="132" spans="2:30" x14ac:dyDescent="0.25">
      <c r="B132" s="49"/>
      <c r="C132" s="49"/>
      <c r="D132" s="2"/>
      <c r="E132" t="s">
        <v>73</v>
      </c>
      <c r="F132" s="49"/>
      <c r="G132" s="49"/>
      <c r="H132" t="s">
        <v>1655</v>
      </c>
      <c r="I132" s="49"/>
      <c r="J132" s="49"/>
      <c r="L132" s="49" t="s">
        <v>1650</v>
      </c>
      <c r="M132" s="49"/>
      <c r="N132" s="49"/>
      <c r="O132" s="49"/>
      <c r="P132" s="49"/>
      <c r="Q132" t="s">
        <v>1654</v>
      </c>
      <c r="R132" t="s">
        <v>836</v>
      </c>
      <c r="S132">
        <v>3</v>
      </c>
      <c r="T132">
        <v>30</v>
      </c>
      <c r="U132">
        <v>20</v>
      </c>
      <c r="X132" s="49"/>
      <c r="AB132" s="49"/>
      <c r="AC132" s="49"/>
      <c r="AD132">
        <v>2</v>
      </c>
    </row>
    <row r="133" spans="2:30" x14ac:dyDescent="0.25">
      <c r="B133" s="49"/>
      <c r="C133" s="49"/>
      <c r="D133" s="2"/>
      <c r="E133" t="s">
        <v>99</v>
      </c>
      <c r="F133" s="49"/>
      <c r="G133" s="49"/>
      <c r="H133" t="s">
        <v>1658</v>
      </c>
      <c r="I133" s="49"/>
      <c r="J133" s="49"/>
      <c r="L133" s="49" t="s">
        <v>1657</v>
      </c>
      <c r="M133" s="49"/>
      <c r="N133" s="49"/>
      <c r="O133" s="49"/>
      <c r="P133" s="49"/>
      <c r="Q133" t="s">
        <v>1656</v>
      </c>
      <c r="R133" t="s">
        <v>836</v>
      </c>
      <c r="S133">
        <v>1</v>
      </c>
      <c r="T133">
        <v>50</v>
      </c>
      <c r="U133">
        <v>12</v>
      </c>
      <c r="X133" s="49"/>
      <c r="AB133" s="49"/>
      <c r="AC133" s="49"/>
      <c r="AD133">
        <v>2</v>
      </c>
    </row>
    <row r="134" spans="2:30" x14ac:dyDescent="0.25">
      <c r="B134" s="49"/>
      <c r="C134" s="49"/>
      <c r="D134" s="2"/>
      <c r="E134" t="s">
        <v>99</v>
      </c>
      <c r="F134" s="49"/>
      <c r="G134" s="49"/>
      <c r="H134" t="s">
        <v>1660</v>
      </c>
      <c r="I134" s="49"/>
      <c r="J134" s="49"/>
      <c r="L134" s="49" t="s">
        <v>1492</v>
      </c>
      <c r="M134" s="49"/>
      <c r="N134" s="49"/>
      <c r="O134" s="49"/>
      <c r="P134" s="49"/>
      <c r="Q134" t="s">
        <v>1659</v>
      </c>
      <c r="R134" t="s">
        <v>836</v>
      </c>
      <c r="S134">
        <v>2</v>
      </c>
      <c r="T134">
        <v>50</v>
      </c>
      <c r="U134">
        <v>12</v>
      </c>
      <c r="X134" s="49"/>
      <c r="AB134" s="49"/>
      <c r="AC134" s="49"/>
      <c r="AD134">
        <v>2</v>
      </c>
    </row>
    <row r="135" spans="2:30" x14ac:dyDescent="0.25">
      <c r="B135" s="49"/>
      <c r="C135" s="49"/>
      <c r="D135" s="2"/>
      <c r="E135" t="s">
        <v>99</v>
      </c>
      <c r="F135" s="49"/>
      <c r="G135" s="49"/>
      <c r="H135" t="s">
        <v>840</v>
      </c>
      <c r="I135" s="49"/>
      <c r="J135" s="49"/>
      <c r="L135" s="49" t="s">
        <v>1662</v>
      </c>
      <c r="M135" s="49"/>
      <c r="N135" s="49"/>
      <c r="O135" s="49"/>
      <c r="P135" s="49"/>
      <c r="Q135" t="s">
        <v>1661</v>
      </c>
      <c r="R135" t="s">
        <v>836</v>
      </c>
      <c r="S135">
        <v>3</v>
      </c>
      <c r="T135">
        <v>50</v>
      </c>
      <c r="U135">
        <v>10</v>
      </c>
      <c r="X135" s="49"/>
      <c r="AB135" s="49"/>
      <c r="AC135" s="49"/>
      <c r="AD135">
        <v>2</v>
      </c>
    </row>
    <row r="136" spans="2:30" x14ac:dyDescent="0.25">
      <c r="B136" s="49"/>
      <c r="C136" s="49"/>
      <c r="D136" s="2"/>
      <c r="E136" t="s">
        <v>112</v>
      </c>
      <c r="F136" s="49"/>
      <c r="G136" s="49"/>
      <c r="H136" t="s">
        <v>844</v>
      </c>
      <c r="I136" s="49"/>
      <c r="J136" s="49"/>
      <c r="L136" s="49" t="s">
        <v>1665</v>
      </c>
      <c r="M136" s="49"/>
      <c r="N136" s="49"/>
      <c r="O136" s="49"/>
      <c r="P136" s="49"/>
      <c r="Q136" t="s">
        <v>1663</v>
      </c>
      <c r="R136" t="s">
        <v>841</v>
      </c>
      <c r="S136">
        <v>1</v>
      </c>
      <c r="T136">
        <v>40</v>
      </c>
      <c r="U136">
        <v>15</v>
      </c>
      <c r="X136" s="49"/>
      <c r="AB136" s="49"/>
      <c r="AC136" s="49" t="s">
        <v>1664</v>
      </c>
      <c r="AD136">
        <v>2</v>
      </c>
    </row>
    <row r="137" spans="2:30" x14ac:dyDescent="0.25">
      <c r="B137" s="49"/>
      <c r="C137" s="49"/>
      <c r="D137" s="2"/>
      <c r="E137" t="s">
        <v>214</v>
      </c>
      <c r="F137" s="49"/>
      <c r="G137" s="49"/>
      <c r="H137" t="s">
        <v>1667</v>
      </c>
      <c r="I137" s="49"/>
      <c r="J137" s="49"/>
      <c r="L137" s="49"/>
      <c r="M137" s="49"/>
      <c r="N137" s="49"/>
      <c r="O137" s="49"/>
      <c r="P137" s="49"/>
      <c r="Q137" t="s">
        <v>1666</v>
      </c>
      <c r="R137" t="s">
        <v>841</v>
      </c>
      <c r="S137">
        <v>1</v>
      </c>
      <c r="T137">
        <v>40</v>
      </c>
      <c r="U137">
        <v>15</v>
      </c>
      <c r="X137" s="49"/>
      <c r="AB137" s="49"/>
      <c r="AC137" s="49" t="s">
        <v>1664</v>
      </c>
      <c r="AD137">
        <v>2</v>
      </c>
    </row>
    <row r="138" spans="2:30" x14ac:dyDescent="0.25">
      <c r="B138" s="49"/>
      <c r="C138" s="49"/>
      <c r="D138" s="2"/>
      <c r="E138" t="s">
        <v>112</v>
      </c>
      <c r="F138" s="49"/>
      <c r="G138" s="49"/>
      <c r="H138" t="s">
        <v>1670</v>
      </c>
      <c r="I138" s="49"/>
      <c r="J138" s="49"/>
      <c r="L138" s="49" t="s">
        <v>1665</v>
      </c>
      <c r="M138" s="49"/>
      <c r="N138" s="49"/>
      <c r="O138" s="49"/>
      <c r="P138" s="49"/>
      <c r="Q138" t="s">
        <v>1668</v>
      </c>
      <c r="R138" t="s">
        <v>841</v>
      </c>
      <c r="S138">
        <v>2</v>
      </c>
      <c r="T138">
        <v>45</v>
      </c>
      <c r="U138">
        <v>13</v>
      </c>
      <c r="X138" s="49"/>
      <c r="AB138" s="49"/>
      <c r="AC138" s="49" t="s">
        <v>1669</v>
      </c>
      <c r="AD138">
        <v>2</v>
      </c>
    </row>
    <row r="139" spans="2:30" x14ac:dyDescent="0.25">
      <c r="B139" s="49"/>
      <c r="C139" s="49"/>
      <c r="D139" s="2"/>
      <c r="E139" t="s">
        <v>214</v>
      </c>
      <c r="F139" s="49"/>
      <c r="G139" s="49"/>
      <c r="H139" t="s">
        <v>1672</v>
      </c>
      <c r="I139" s="49"/>
      <c r="J139" s="49"/>
      <c r="L139" s="49"/>
      <c r="M139" s="49"/>
      <c r="N139" s="49"/>
      <c r="O139" s="49"/>
      <c r="P139" s="49"/>
      <c r="Q139" t="s">
        <v>1671</v>
      </c>
      <c r="R139" t="s">
        <v>841</v>
      </c>
      <c r="S139">
        <v>2</v>
      </c>
      <c r="T139">
        <v>40</v>
      </c>
      <c r="U139">
        <v>15</v>
      </c>
      <c r="X139" s="49"/>
      <c r="AB139" s="49"/>
      <c r="AC139" s="49" t="s">
        <v>1669</v>
      </c>
      <c r="AD139">
        <v>2</v>
      </c>
    </row>
    <row r="140" spans="2:30" x14ac:dyDescent="0.25">
      <c r="B140" s="49"/>
      <c r="C140" s="49"/>
      <c r="D140" s="2"/>
      <c r="E140" t="s">
        <v>112</v>
      </c>
      <c r="F140" s="49"/>
      <c r="G140" s="49"/>
      <c r="H140" t="s">
        <v>1676</v>
      </c>
      <c r="I140" s="49"/>
      <c r="J140" s="49"/>
      <c r="L140" s="49" t="s">
        <v>1675</v>
      </c>
      <c r="M140" s="49"/>
      <c r="N140" s="49"/>
      <c r="O140" s="49"/>
      <c r="P140" s="49"/>
      <c r="Q140" t="s">
        <v>1673</v>
      </c>
      <c r="R140" t="s">
        <v>841</v>
      </c>
      <c r="S140">
        <v>3</v>
      </c>
      <c r="T140">
        <v>45</v>
      </c>
      <c r="U140">
        <v>14</v>
      </c>
      <c r="X140" s="49"/>
      <c r="AB140" s="49"/>
      <c r="AC140" s="49" t="s">
        <v>1674</v>
      </c>
      <c r="AD140">
        <v>2</v>
      </c>
    </row>
    <row r="141" spans="2:30" x14ac:dyDescent="0.25">
      <c r="B141" s="49"/>
      <c r="C141" s="49"/>
      <c r="D141" s="2"/>
      <c r="E141" t="s">
        <v>214</v>
      </c>
      <c r="F141" s="49"/>
      <c r="G141" s="49"/>
      <c r="H141" t="s">
        <v>1678</v>
      </c>
      <c r="I141" s="49"/>
      <c r="J141" s="49"/>
      <c r="L141" s="49"/>
      <c r="M141" s="49"/>
      <c r="N141" s="49"/>
      <c r="O141" s="49"/>
      <c r="P141" s="49"/>
      <c r="Q141" t="s">
        <v>1677</v>
      </c>
      <c r="R141" t="s">
        <v>841</v>
      </c>
      <c r="S141">
        <v>3</v>
      </c>
      <c r="T141">
        <v>40</v>
      </c>
      <c r="U141">
        <v>13</v>
      </c>
      <c r="X141" s="49"/>
      <c r="AB141" s="49"/>
      <c r="AC141" s="49" t="s">
        <v>1674</v>
      </c>
      <c r="AD141">
        <v>2</v>
      </c>
    </row>
    <row r="142" spans="2:30" x14ac:dyDescent="0.25">
      <c r="B142" s="49"/>
      <c r="C142" s="49"/>
      <c r="D142" s="2"/>
      <c r="E142" t="s">
        <v>222</v>
      </c>
      <c r="F142" s="49"/>
      <c r="G142" s="49"/>
      <c r="H142" t="s">
        <v>1681</v>
      </c>
      <c r="I142" s="49"/>
      <c r="J142" s="49"/>
      <c r="L142" s="49" t="s">
        <v>1680</v>
      </c>
      <c r="M142" s="49"/>
      <c r="N142" s="49"/>
      <c r="O142" s="49"/>
      <c r="P142" s="49"/>
      <c r="Q142" t="s">
        <v>1679</v>
      </c>
      <c r="R142" t="s">
        <v>841</v>
      </c>
      <c r="S142">
        <v>1</v>
      </c>
      <c r="T142">
        <v>15</v>
      </c>
      <c r="U142">
        <v>10</v>
      </c>
      <c r="X142" s="49"/>
      <c r="AB142" s="49"/>
      <c r="AC142" s="49"/>
      <c r="AD142">
        <v>2</v>
      </c>
    </row>
    <row r="143" spans="2:30" x14ac:dyDescent="0.25">
      <c r="B143" s="49"/>
      <c r="C143" s="49"/>
      <c r="D143" s="2"/>
      <c r="E143" t="s">
        <v>222</v>
      </c>
      <c r="F143" s="49"/>
      <c r="G143" s="49"/>
      <c r="H143" t="s">
        <v>1683</v>
      </c>
      <c r="I143" s="49"/>
      <c r="J143" s="49"/>
      <c r="L143" s="49" t="s">
        <v>1680</v>
      </c>
      <c r="M143" s="49"/>
      <c r="N143" s="49"/>
      <c r="O143" s="49"/>
      <c r="P143" s="49"/>
      <c r="Q143" t="s">
        <v>1682</v>
      </c>
      <c r="R143" t="s">
        <v>841</v>
      </c>
      <c r="S143">
        <v>2</v>
      </c>
      <c r="T143">
        <v>10</v>
      </c>
      <c r="U143">
        <v>15</v>
      </c>
      <c r="X143" s="49"/>
      <c r="AB143" s="49"/>
      <c r="AC143" s="49"/>
      <c r="AD143">
        <v>2</v>
      </c>
    </row>
    <row r="144" spans="2:30" x14ac:dyDescent="0.25">
      <c r="B144" s="49"/>
      <c r="C144" s="49"/>
      <c r="D144" s="2"/>
      <c r="E144" t="s">
        <v>222</v>
      </c>
      <c r="F144" s="49"/>
      <c r="G144" s="49"/>
      <c r="H144" t="s">
        <v>1685</v>
      </c>
      <c r="I144" s="49"/>
      <c r="J144" s="49"/>
      <c r="L144" s="49" t="s">
        <v>1680</v>
      </c>
      <c r="M144" s="49"/>
      <c r="N144" s="49"/>
      <c r="O144" s="49"/>
      <c r="P144" s="49"/>
      <c r="Q144" t="s">
        <v>1684</v>
      </c>
      <c r="R144" t="s">
        <v>841</v>
      </c>
      <c r="S144">
        <v>3</v>
      </c>
      <c r="T144">
        <v>10</v>
      </c>
      <c r="U144">
        <v>13.5</v>
      </c>
      <c r="X144" s="49"/>
      <c r="AB144" s="49"/>
      <c r="AC144" s="49"/>
      <c r="AD144">
        <v>2</v>
      </c>
    </row>
    <row r="145" spans="2:30" x14ac:dyDescent="0.25">
      <c r="B145" s="49"/>
      <c r="C145" s="49"/>
      <c r="D145" s="2"/>
      <c r="E145" t="s">
        <v>1534</v>
      </c>
      <c r="F145" s="49"/>
      <c r="G145" s="49"/>
      <c r="H145" t="s">
        <v>1687</v>
      </c>
      <c r="I145" s="49"/>
      <c r="J145" s="49"/>
      <c r="L145" s="49"/>
      <c r="M145" s="49"/>
      <c r="N145" s="49"/>
      <c r="O145" s="49"/>
      <c r="P145" s="49"/>
      <c r="Q145" t="s">
        <v>1686</v>
      </c>
      <c r="R145" t="s">
        <v>841</v>
      </c>
      <c r="S145">
        <v>1</v>
      </c>
      <c r="T145">
        <v>75</v>
      </c>
      <c r="V145">
        <v>90</v>
      </c>
      <c r="X145" s="49"/>
      <c r="AB145" s="49"/>
      <c r="AC145" s="49"/>
      <c r="AD145">
        <v>2</v>
      </c>
    </row>
    <row r="146" spans="2:30" x14ac:dyDescent="0.25">
      <c r="B146" s="49"/>
      <c r="C146" s="49"/>
      <c r="D146" s="2"/>
      <c r="E146" t="s">
        <v>1534</v>
      </c>
      <c r="F146" s="49"/>
      <c r="G146" s="49"/>
      <c r="H146" t="s">
        <v>1689</v>
      </c>
      <c r="I146" s="49"/>
      <c r="J146" s="49"/>
      <c r="L146" s="49"/>
      <c r="M146" s="49"/>
      <c r="N146" s="49"/>
      <c r="O146" s="49"/>
      <c r="P146" s="49"/>
      <c r="Q146" t="s">
        <v>1688</v>
      </c>
      <c r="R146" t="s">
        <v>841</v>
      </c>
      <c r="S146">
        <v>2</v>
      </c>
      <c r="T146">
        <v>75</v>
      </c>
      <c r="V146">
        <v>60</v>
      </c>
      <c r="X146" s="49"/>
      <c r="AB146" s="49"/>
      <c r="AC146" s="49"/>
      <c r="AD146">
        <v>2</v>
      </c>
    </row>
    <row r="147" spans="2:30" x14ac:dyDescent="0.25">
      <c r="B147" s="49"/>
      <c r="C147" s="49"/>
      <c r="D147" s="2"/>
      <c r="E147" t="s">
        <v>1534</v>
      </c>
      <c r="F147" s="49"/>
      <c r="G147" s="49"/>
      <c r="H147" t="s">
        <v>845</v>
      </c>
      <c r="I147" s="49"/>
      <c r="J147" s="49"/>
      <c r="L147" s="49" t="s">
        <v>1691</v>
      </c>
      <c r="M147" s="49"/>
      <c r="N147" s="49"/>
      <c r="O147" s="49"/>
      <c r="P147" s="49"/>
      <c r="Q147" t="s">
        <v>1690</v>
      </c>
      <c r="R147" t="s">
        <v>841</v>
      </c>
      <c r="S147">
        <v>3</v>
      </c>
      <c r="T147">
        <v>75</v>
      </c>
      <c r="V147">
        <v>60</v>
      </c>
      <c r="X147" s="49"/>
      <c r="AB147" s="49"/>
      <c r="AC147" s="49"/>
      <c r="AD147">
        <v>2</v>
      </c>
    </row>
    <row r="148" spans="2:30" x14ac:dyDescent="0.25">
      <c r="B148" s="49"/>
      <c r="C148" s="49"/>
      <c r="D148" s="2"/>
      <c r="E148" t="s">
        <v>1</v>
      </c>
      <c r="F148" s="49"/>
      <c r="G148" s="49"/>
      <c r="H148" t="s">
        <v>848</v>
      </c>
      <c r="I148" s="49"/>
      <c r="J148" s="49"/>
      <c r="L148" s="49"/>
      <c r="M148" s="49"/>
      <c r="N148" s="49"/>
      <c r="O148" s="49"/>
      <c r="P148" s="49"/>
      <c r="Q148" t="s">
        <v>1692</v>
      </c>
      <c r="R148" t="s">
        <v>846</v>
      </c>
      <c r="S148">
        <v>1</v>
      </c>
      <c r="T148">
        <v>150</v>
      </c>
      <c r="V148">
        <v>60</v>
      </c>
      <c r="X148" s="49"/>
      <c r="AB148" s="49"/>
      <c r="AC148" s="49"/>
      <c r="AD148">
        <v>2</v>
      </c>
    </row>
    <row r="149" spans="2:30" x14ac:dyDescent="0.25">
      <c r="B149" s="49"/>
      <c r="C149" s="49"/>
      <c r="D149" s="2"/>
      <c r="E149" t="s">
        <v>1</v>
      </c>
      <c r="F149" s="49"/>
      <c r="G149" s="49"/>
      <c r="H149" t="s">
        <v>1694</v>
      </c>
      <c r="I149" s="49"/>
      <c r="J149" s="49"/>
      <c r="L149" s="49"/>
      <c r="M149" s="49"/>
      <c r="N149" s="49"/>
      <c r="O149" s="49"/>
      <c r="P149" s="49"/>
      <c r="Q149" t="s">
        <v>1693</v>
      </c>
      <c r="R149" t="s">
        <v>846</v>
      </c>
      <c r="S149">
        <v>2</v>
      </c>
      <c r="T149">
        <v>150</v>
      </c>
      <c r="V149">
        <v>60</v>
      </c>
      <c r="X149" s="49"/>
      <c r="AB149" s="49"/>
      <c r="AC149" s="49"/>
      <c r="AD149">
        <v>2</v>
      </c>
    </row>
    <row r="150" spans="2:30" x14ac:dyDescent="0.25">
      <c r="B150" s="49"/>
      <c r="C150" s="49"/>
      <c r="D150" s="2"/>
      <c r="E150" t="s">
        <v>1</v>
      </c>
      <c r="F150" s="49"/>
      <c r="G150" s="49"/>
      <c r="H150" t="s">
        <v>1696</v>
      </c>
      <c r="I150" s="49"/>
      <c r="J150" s="49"/>
      <c r="L150" s="49"/>
      <c r="M150" s="49"/>
      <c r="N150" s="49"/>
      <c r="O150" s="49"/>
      <c r="P150" s="49"/>
      <c r="Q150" t="s">
        <v>1695</v>
      </c>
      <c r="R150" t="s">
        <v>846</v>
      </c>
      <c r="S150">
        <v>3</v>
      </c>
      <c r="T150">
        <v>150</v>
      </c>
      <c r="V150">
        <v>45</v>
      </c>
      <c r="X150" s="49"/>
      <c r="AB150" s="49"/>
      <c r="AC150" s="49"/>
      <c r="AD150">
        <v>2</v>
      </c>
    </row>
    <row r="151" spans="2:30" x14ac:dyDescent="0.25">
      <c r="B151" s="49"/>
      <c r="C151" s="49"/>
      <c r="D151" s="2"/>
      <c r="E151" t="s">
        <v>1</v>
      </c>
      <c r="F151" s="49"/>
      <c r="G151" s="49"/>
      <c r="H151" t="s">
        <v>1699</v>
      </c>
      <c r="I151" s="49"/>
      <c r="J151" s="49"/>
      <c r="L151" s="49" t="s">
        <v>1698</v>
      </c>
      <c r="M151" s="49"/>
      <c r="N151" s="49"/>
      <c r="O151" s="49"/>
      <c r="P151" s="49"/>
      <c r="Q151" t="s">
        <v>1697</v>
      </c>
      <c r="R151" t="s">
        <v>846</v>
      </c>
      <c r="S151">
        <v>4</v>
      </c>
      <c r="T151">
        <v>150</v>
      </c>
      <c r="V151">
        <v>45</v>
      </c>
      <c r="X151" s="49"/>
      <c r="AB151" s="49"/>
      <c r="AC151" s="49"/>
      <c r="AD151">
        <v>2</v>
      </c>
    </row>
    <row r="152" spans="2:30" x14ac:dyDescent="0.25">
      <c r="B152" s="49"/>
      <c r="C152" s="49"/>
      <c r="D152" s="2"/>
      <c r="E152" t="s">
        <v>1</v>
      </c>
      <c r="F152" s="49"/>
      <c r="G152" s="49"/>
      <c r="H152" t="s">
        <v>1701</v>
      </c>
      <c r="I152" s="49"/>
      <c r="J152" s="49"/>
      <c r="L152" s="49"/>
      <c r="M152" s="49"/>
      <c r="N152" s="49"/>
      <c r="O152" s="49"/>
      <c r="P152" s="49"/>
      <c r="Q152" t="s">
        <v>1700</v>
      </c>
      <c r="R152" t="s">
        <v>846</v>
      </c>
      <c r="S152">
        <v>5</v>
      </c>
      <c r="T152">
        <v>150</v>
      </c>
      <c r="V152">
        <v>34.799999999999997</v>
      </c>
      <c r="X152" s="49"/>
      <c r="AB152" s="49"/>
      <c r="AC152" s="49"/>
      <c r="AD152">
        <v>2</v>
      </c>
    </row>
    <row r="153" spans="2:30" x14ac:dyDescent="0.25">
      <c r="B153" s="49"/>
      <c r="C153" s="49"/>
      <c r="D153" s="2"/>
      <c r="E153" t="s">
        <v>32</v>
      </c>
      <c r="F153" s="49"/>
      <c r="G153" s="49"/>
      <c r="H153" t="s">
        <v>1704</v>
      </c>
      <c r="I153" s="49"/>
      <c r="J153" s="49"/>
      <c r="L153" s="49" t="s">
        <v>1703</v>
      </c>
      <c r="M153" s="49"/>
      <c r="N153" s="49"/>
      <c r="O153" s="49"/>
      <c r="P153" s="49"/>
      <c r="Q153" t="s">
        <v>1702</v>
      </c>
      <c r="R153" t="s">
        <v>846</v>
      </c>
      <c r="S153">
        <v>1</v>
      </c>
      <c r="T153">
        <v>130</v>
      </c>
      <c r="U153">
        <v>12</v>
      </c>
      <c r="X153" s="49"/>
      <c r="AB153" s="49"/>
      <c r="AC153" s="49"/>
      <c r="AD153">
        <v>2</v>
      </c>
    </row>
    <row r="154" spans="2:30" x14ac:dyDescent="0.25">
      <c r="B154" s="49"/>
      <c r="C154" s="49"/>
      <c r="D154" s="2"/>
      <c r="E154" t="s">
        <v>32</v>
      </c>
      <c r="F154" s="49"/>
      <c r="G154" s="49"/>
      <c r="H154" t="s">
        <v>1706</v>
      </c>
      <c r="I154" s="49"/>
      <c r="J154" s="49"/>
      <c r="L154" s="49" t="s">
        <v>1703</v>
      </c>
      <c r="M154" s="49"/>
      <c r="N154" s="49"/>
      <c r="O154" s="49"/>
      <c r="P154" s="49"/>
      <c r="Q154" t="s">
        <v>1705</v>
      </c>
      <c r="R154" t="s">
        <v>846</v>
      </c>
      <c r="S154">
        <v>2</v>
      </c>
      <c r="T154">
        <v>140</v>
      </c>
      <c r="U154">
        <v>10</v>
      </c>
      <c r="X154" s="49"/>
      <c r="AB154" s="49"/>
      <c r="AC154" s="49"/>
      <c r="AD154">
        <v>2</v>
      </c>
    </row>
    <row r="155" spans="2:30" x14ac:dyDescent="0.25">
      <c r="B155" s="49"/>
      <c r="C155" s="49"/>
      <c r="D155" s="2"/>
      <c r="E155" t="s">
        <v>32</v>
      </c>
      <c r="F155" s="49"/>
      <c r="G155" s="49"/>
      <c r="H155" t="s">
        <v>1708</v>
      </c>
      <c r="I155" s="49"/>
      <c r="J155" s="49"/>
      <c r="L155" s="49" t="s">
        <v>1703</v>
      </c>
      <c r="M155" s="49"/>
      <c r="N155" s="49"/>
      <c r="O155" s="49"/>
      <c r="P155" s="49"/>
      <c r="Q155" t="s">
        <v>1707</v>
      </c>
      <c r="R155" t="s">
        <v>846</v>
      </c>
      <c r="S155">
        <v>3</v>
      </c>
      <c r="T155">
        <v>160</v>
      </c>
      <c r="U155">
        <v>8</v>
      </c>
      <c r="X155" s="49"/>
      <c r="AB155" s="49"/>
      <c r="AC155" s="49"/>
      <c r="AD155">
        <v>2</v>
      </c>
    </row>
    <row r="156" spans="2:30" x14ac:dyDescent="0.25">
      <c r="B156" s="49"/>
      <c r="C156" s="49"/>
      <c r="D156" s="2"/>
      <c r="E156" t="s">
        <v>32</v>
      </c>
      <c r="F156" s="49"/>
      <c r="G156" s="49"/>
      <c r="H156" t="s">
        <v>1711</v>
      </c>
      <c r="I156" s="49"/>
      <c r="J156" s="49"/>
      <c r="L156" s="49" t="s">
        <v>1710</v>
      </c>
      <c r="M156" s="49"/>
      <c r="N156" s="49"/>
      <c r="O156" s="49"/>
      <c r="P156" s="49"/>
      <c r="Q156" t="s">
        <v>1709</v>
      </c>
      <c r="R156" t="s">
        <v>846</v>
      </c>
      <c r="S156">
        <v>4</v>
      </c>
      <c r="T156">
        <v>160</v>
      </c>
      <c r="U156">
        <v>8</v>
      </c>
      <c r="X156" s="49"/>
      <c r="AB156" s="49"/>
      <c r="AC156" s="49"/>
      <c r="AD156">
        <v>2</v>
      </c>
    </row>
    <row r="157" spans="2:30" x14ac:dyDescent="0.25">
      <c r="B157" s="49"/>
      <c r="C157" s="49"/>
      <c r="D157" s="2"/>
      <c r="E157" t="s">
        <v>24</v>
      </c>
      <c r="F157" s="49"/>
      <c r="G157" s="49"/>
      <c r="H157" t="s">
        <v>1714</v>
      </c>
      <c r="I157" s="49"/>
      <c r="J157" s="49"/>
      <c r="L157" s="49" t="s">
        <v>1713</v>
      </c>
      <c r="M157" s="49"/>
      <c r="N157" s="49"/>
      <c r="O157" s="49"/>
      <c r="P157" s="49"/>
      <c r="Q157" t="s">
        <v>1712</v>
      </c>
      <c r="R157" t="s">
        <v>846</v>
      </c>
      <c r="S157">
        <v>1</v>
      </c>
      <c r="T157">
        <v>0</v>
      </c>
      <c r="U157">
        <v>7</v>
      </c>
      <c r="X157" s="49"/>
      <c r="AB157" s="49"/>
      <c r="AC157" s="49"/>
      <c r="AD157">
        <v>2</v>
      </c>
    </row>
    <row r="158" spans="2:30" x14ac:dyDescent="0.25">
      <c r="B158" s="49"/>
      <c r="C158" s="49"/>
      <c r="D158" s="2"/>
      <c r="E158" t="s">
        <v>24</v>
      </c>
      <c r="F158" s="49"/>
      <c r="G158" s="49"/>
      <c r="H158" t="s">
        <v>1717</v>
      </c>
      <c r="I158" s="49"/>
      <c r="J158" s="49"/>
      <c r="L158" s="49" t="s">
        <v>1716</v>
      </c>
      <c r="M158" s="49"/>
      <c r="N158" s="49"/>
      <c r="O158" s="49"/>
      <c r="P158" s="49"/>
      <c r="Q158" t="s">
        <v>1715</v>
      </c>
      <c r="R158" t="s">
        <v>846</v>
      </c>
      <c r="S158">
        <v>2</v>
      </c>
      <c r="T158">
        <v>0</v>
      </c>
      <c r="U158">
        <v>8</v>
      </c>
      <c r="X158" s="49"/>
      <c r="AB158" s="49"/>
      <c r="AC158" s="49"/>
      <c r="AD158">
        <v>2</v>
      </c>
    </row>
    <row r="159" spans="2:30" x14ac:dyDescent="0.25">
      <c r="B159" s="49"/>
      <c r="C159" s="49"/>
      <c r="D159" s="2"/>
      <c r="E159" t="s">
        <v>24</v>
      </c>
      <c r="F159" s="49"/>
      <c r="G159" s="49"/>
      <c r="H159" t="s">
        <v>1720</v>
      </c>
      <c r="I159" s="49"/>
      <c r="J159" s="49"/>
      <c r="L159" s="49" t="s">
        <v>1719</v>
      </c>
      <c r="M159" s="49"/>
      <c r="N159" s="49"/>
      <c r="O159" s="49"/>
      <c r="P159" s="49"/>
      <c r="Q159" t="s">
        <v>1718</v>
      </c>
      <c r="R159" t="s">
        <v>846</v>
      </c>
      <c r="S159">
        <v>3</v>
      </c>
      <c r="T159">
        <v>0</v>
      </c>
      <c r="U159">
        <v>7</v>
      </c>
      <c r="X159" s="49"/>
      <c r="AB159" s="49"/>
      <c r="AC159" s="49"/>
      <c r="AD159">
        <v>2</v>
      </c>
    </row>
    <row r="160" spans="2:30" x14ac:dyDescent="0.25">
      <c r="B160" s="49"/>
      <c r="C160" s="49"/>
      <c r="D160" s="2"/>
      <c r="E160" t="s">
        <v>24</v>
      </c>
      <c r="F160" s="49"/>
      <c r="G160" s="49"/>
      <c r="H160" t="s">
        <v>1723</v>
      </c>
      <c r="I160" s="49"/>
      <c r="J160" s="49"/>
      <c r="L160" s="49" t="s">
        <v>1722</v>
      </c>
      <c r="M160" s="49"/>
      <c r="N160" s="49"/>
      <c r="O160" s="49"/>
      <c r="P160" s="49"/>
      <c r="Q160" t="s">
        <v>1721</v>
      </c>
      <c r="R160" t="s">
        <v>846</v>
      </c>
      <c r="S160">
        <v>4</v>
      </c>
      <c r="T160">
        <v>0</v>
      </c>
      <c r="U160">
        <v>6</v>
      </c>
      <c r="X160" s="49"/>
      <c r="AB160" s="49"/>
      <c r="AC160" s="49"/>
      <c r="AD160">
        <v>2</v>
      </c>
    </row>
    <row r="161" spans="2:30" x14ac:dyDescent="0.25">
      <c r="B161" s="49"/>
      <c r="C161" s="49"/>
      <c r="D161" s="2"/>
      <c r="E161" t="s">
        <v>91</v>
      </c>
      <c r="F161" s="49"/>
      <c r="G161" s="49"/>
      <c r="H161" t="s">
        <v>1726</v>
      </c>
      <c r="I161" s="49"/>
      <c r="J161" s="49"/>
      <c r="L161" s="49" t="s">
        <v>1725</v>
      </c>
      <c r="M161" s="49"/>
      <c r="N161" s="49"/>
      <c r="O161" s="49"/>
      <c r="P161" s="49"/>
      <c r="Q161" t="s">
        <v>1724</v>
      </c>
      <c r="R161" t="s">
        <v>846</v>
      </c>
      <c r="S161">
        <v>1</v>
      </c>
      <c r="T161">
        <v>40</v>
      </c>
      <c r="U161">
        <v>8</v>
      </c>
      <c r="X161" s="49"/>
      <c r="AB161" s="49"/>
      <c r="AC161" s="49"/>
      <c r="AD161">
        <v>2</v>
      </c>
    </row>
    <row r="162" spans="2:30" x14ac:dyDescent="0.25">
      <c r="B162" s="49"/>
      <c r="C162" s="49"/>
      <c r="D162" s="2"/>
      <c r="E162" t="s">
        <v>91</v>
      </c>
      <c r="F162" s="49"/>
      <c r="G162" s="49"/>
      <c r="H162" t="s">
        <v>1728</v>
      </c>
      <c r="I162" s="49"/>
      <c r="J162" s="49"/>
      <c r="L162" s="49" t="s">
        <v>1725</v>
      </c>
      <c r="M162" s="49"/>
      <c r="N162" s="49"/>
      <c r="O162" s="49"/>
      <c r="P162" s="49"/>
      <c r="Q162" t="s">
        <v>1727</v>
      </c>
      <c r="R162" t="s">
        <v>846</v>
      </c>
      <c r="S162">
        <v>2</v>
      </c>
      <c r="T162">
        <v>45</v>
      </c>
      <c r="U162">
        <v>5</v>
      </c>
      <c r="X162" s="49"/>
      <c r="AB162" s="49"/>
      <c r="AC162" s="49"/>
      <c r="AD162">
        <v>2</v>
      </c>
    </row>
    <row r="163" spans="2:30" x14ac:dyDescent="0.25">
      <c r="B163" s="49"/>
      <c r="C163" s="49"/>
      <c r="D163" s="2"/>
      <c r="E163" t="s">
        <v>91</v>
      </c>
      <c r="F163" s="49"/>
      <c r="G163" s="49"/>
      <c r="H163" t="s">
        <v>1732</v>
      </c>
      <c r="I163" s="49"/>
      <c r="J163" s="49"/>
      <c r="L163" s="49" t="s">
        <v>1731</v>
      </c>
      <c r="M163" s="49"/>
      <c r="N163" s="49"/>
      <c r="O163" s="49"/>
      <c r="P163" s="49"/>
      <c r="Q163" t="s">
        <v>1729</v>
      </c>
      <c r="R163" t="s">
        <v>846</v>
      </c>
      <c r="S163">
        <v>3</v>
      </c>
      <c r="T163">
        <v>45</v>
      </c>
      <c r="U163">
        <v>3</v>
      </c>
      <c r="X163" s="49"/>
      <c r="AB163" s="49"/>
      <c r="AC163" s="49" t="s">
        <v>1730</v>
      </c>
      <c r="AD163">
        <v>2</v>
      </c>
    </row>
    <row r="164" spans="2:30" x14ac:dyDescent="0.25">
      <c r="B164" s="49"/>
      <c r="C164" s="49"/>
      <c r="D164" s="2"/>
      <c r="E164" t="s">
        <v>91</v>
      </c>
      <c r="F164" s="49"/>
      <c r="G164" s="49"/>
      <c r="H164" t="s">
        <v>1734</v>
      </c>
      <c r="I164" s="49"/>
      <c r="J164" s="49"/>
      <c r="L164" s="49" t="s">
        <v>1731</v>
      </c>
      <c r="M164" s="49"/>
      <c r="N164" s="49"/>
      <c r="O164" s="49"/>
      <c r="P164" s="49"/>
      <c r="Q164" t="s">
        <v>1733</v>
      </c>
      <c r="R164" t="s">
        <v>846</v>
      </c>
      <c r="S164">
        <v>4</v>
      </c>
      <c r="T164">
        <v>40</v>
      </c>
      <c r="U164">
        <v>3</v>
      </c>
      <c r="X164" s="49"/>
      <c r="AB164" s="49"/>
      <c r="AC164" s="49" t="s">
        <v>1730</v>
      </c>
      <c r="AD164">
        <v>2</v>
      </c>
    </row>
    <row r="165" spans="2:30" x14ac:dyDescent="0.25">
      <c r="B165" s="49"/>
      <c r="C165" s="49"/>
      <c r="D165" s="2"/>
      <c r="E165" t="s">
        <v>91</v>
      </c>
      <c r="F165" s="49"/>
      <c r="G165" s="49"/>
      <c r="H165" t="s">
        <v>1737</v>
      </c>
      <c r="I165" s="49"/>
      <c r="J165" s="49"/>
      <c r="L165" s="49" t="s">
        <v>1736</v>
      </c>
      <c r="M165" s="49"/>
      <c r="N165" s="49"/>
      <c r="O165" s="49"/>
      <c r="P165" s="49"/>
      <c r="Q165" t="s">
        <v>1735</v>
      </c>
      <c r="R165" t="s">
        <v>846</v>
      </c>
      <c r="S165">
        <v>5</v>
      </c>
      <c r="T165">
        <v>35</v>
      </c>
      <c r="U165">
        <v>3</v>
      </c>
      <c r="X165" s="49"/>
      <c r="AB165" s="49"/>
      <c r="AC165" s="49" t="s">
        <v>1730</v>
      </c>
      <c r="AD165">
        <v>2</v>
      </c>
    </row>
    <row r="166" spans="2:30" x14ac:dyDescent="0.25">
      <c r="B166" s="49"/>
      <c r="C166" s="49"/>
      <c r="D166" s="2"/>
      <c r="E166" t="s">
        <v>91</v>
      </c>
      <c r="F166" s="49"/>
      <c r="G166" s="49"/>
      <c r="H166" t="s">
        <v>849</v>
      </c>
      <c r="I166" s="49"/>
      <c r="J166" s="49"/>
      <c r="L166" s="49" t="s">
        <v>1736</v>
      </c>
      <c r="M166" s="49"/>
      <c r="N166" s="49"/>
      <c r="O166" s="49"/>
      <c r="P166" s="49"/>
      <c r="Q166" t="s">
        <v>1738</v>
      </c>
      <c r="R166" t="s">
        <v>846</v>
      </c>
      <c r="S166">
        <v>6</v>
      </c>
      <c r="T166">
        <v>30</v>
      </c>
      <c r="U166">
        <v>2</v>
      </c>
      <c r="X166" s="49"/>
      <c r="AB166" s="49"/>
      <c r="AC166" s="49" t="s">
        <v>1730</v>
      </c>
      <c r="AD166">
        <v>2</v>
      </c>
    </row>
    <row r="167" spans="2:30" x14ac:dyDescent="0.25">
      <c r="B167" s="49"/>
      <c r="C167" s="49"/>
      <c r="D167" s="2"/>
      <c r="E167" t="s">
        <v>159</v>
      </c>
      <c r="F167" s="49"/>
      <c r="G167" s="49"/>
      <c r="H167" t="s">
        <v>852</v>
      </c>
      <c r="I167" s="49"/>
      <c r="J167" s="49"/>
      <c r="L167" s="49" t="s">
        <v>1740</v>
      </c>
      <c r="M167" s="49"/>
      <c r="N167" s="49"/>
      <c r="O167" s="49"/>
      <c r="P167" s="49"/>
      <c r="Q167" t="s">
        <v>1739</v>
      </c>
      <c r="R167" t="s">
        <v>850</v>
      </c>
      <c r="S167">
        <v>1</v>
      </c>
      <c r="T167">
        <v>90</v>
      </c>
      <c r="U167">
        <v>12</v>
      </c>
      <c r="X167" s="49"/>
      <c r="AB167" s="49"/>
      <c r="AC167" s="49"/>
      <c r="AD167">
        <v>2</v>
      </c>
    </row>
    <row r="168" spans="2:30" x14ac:dyDescent="0.25">
      <c r="B168" s="49"/>
      <c r="C168" s="49"/>
      <c r="D168" s="2"/>
      <c r="E168" t="s">
        <v>159</v>
      </c>
      <c r="F168" s="49"/>
      <c r="G168" s="49"/>
      <c r="H168" t="s">
        <v>1743</v>
      </c>
      <c r="I168" s="49"/>
      <c r="J168" s="49"/>
      <c r="L168" s="49" t="s">
        <v>1742</v>
      </c>
      <c r="M168" s="49"/>
      <c r="N168" s="49"/>
      <c r="O168" s="49"/>
      <c r="P168" s="49"/>
      <c r="Q168" t="s">
        <v>1741</v>
      </c>
      <c r="R168" t="s">
        <v>850</v>
      </c>
      <c r="S168">
        <v>2</v>
      </c>
      <c r="T168">
        <v>140</v>
      </c>
      <c r="U168">
        <v>10</v>
      </c>
      <c r="X168" s="49"/>
      <c r="AB168" s="49"/>
      <c r="AC168" s="49"/>
      <c r="AD168">
        <v>2</v>
      </c>
    </row>
    <row r="169" spans="2:30" x14ac:dyDescent="0.25">
      <c r="B169" s="49"/>
      <c r="C169" s="49"/>
      <c r="D169" s="2"/>
      <c r="E169" t="s">
        <v>159</v>
      </c>
      <c r="F169" s="49"/>
      <c r="G169" s="49"/>
      <c r="H169" t="s">
        <v>1747</v>
      </c>
      <c r="I169" s="49"/>
      <c r="J169" s="49"/>
      <c r="L169" s="49" t="s">
        <v>1746</v>
      </c>
      <c r="M169" s="49"/>
      <c r="N169" s="49"/>
      <c r="O169" s="49"/>
      <c r="P169" s="49"/>
      <c r="Q169" t="s">
        <v>1744</v>
      </c>
      <c r="R169" t="s">
        <v>850</v>
      </c>
      <c r="S169">
        <v>3</v>
      </c>
      <c r="T169">
        <v>160</v>
      </c>
      <c r="U169">
        <v>8</v>
      </c>
      <c r="X169" s="49"/>
      <c r="AB169" s="49" t="s">
        <v>1745</v>
      </c>
      <c r="AC169" s="49"/>
      <c r="AD169">
        <v>2</v>
      </c>
    </row>
    <row r="170" spans="2:30" x14ac:dyDescent="0.25">
      <c r="B170" s="49"/>
      <c r="C170" s="49"/>
      <c r="D170" s="2"/>
      <c r="E170" t="s">
        <v>159</v>
      </c>
      <c r="F170" s="49"/>
      <c r="G170" s="49"/>
      <c r="H170" t="s">
        <v>1749</v>
      </c>
      <c r="I170" s="49"/>
      <c r="J170" s="49"/>
      <c r="L170" s="49" t="s">
        <v>1746</v>
      </c>
      <c r="M170" s="49"/>
      <c r="N170" s="49"/>
      <c r="O170" s="49"/>
      <c r="P170" s="49"/>
      <c r="Q170" t="s">
        <v>1748</v>
      </c>
      <c r="R170" t="s">
        <v>850</v>
      </c>
      <c r="S170">
        <v>4</v>
      </c>
      <c r="T170">
        <v>180</v>
      </c>
      <c r="U170">
        <v>3</v>
      </c>
      <c r="X170" s="49"/>
      <c r="AB170" s="49" t="s">
        <v>1745</v>
      </c>
      <c r="AC170" s="49"/>
      <c r="AD170">
        <v>2</v>
      </c>
    </row>
    <row r="171" spans="2:30" x14ac:dyDescent="0.25">
      <c r="B171" s="49"/>
      <c r="C171" s="49"/>
      <c r="D171" s="2"/>
      <c r="E171" t="s">
        <v>1404</v>
      </c>
      <c r="F171" s="49"/>
      <c r="G171" s="49"/>
      <c r="H171" t="s">
        <v>1752</v>
      </c>
      <c r="I171" s="49"/>
      <c r="J171" s="49"/>
      <c r="L171" s="49" t="s">
        <v>1751</v>
      </c>
      <c r="M171" s="49"/>
      <c r="N171" s="49"/>
      <c r="O171" s="49"/>
      <c r="P171" s="49"/>
      <c r="Q171" t="s">
        <v>1750</v>
      </c>
      <c r="R171" t="s">
        <v>850</v>
      </c>
      <c r="S171">
        <v>1</v>
      </c>
      <c r="T171">
        <v>45</v>
      </c>
      <c r="U171">
        <v>10</v>
      </c>
      <c r="X171" s="49"/>
      <c r="Y171">
        <v>2</v>
      </c>
      <c r="Z171">
        <v>1</v>
      </c>
      <c r="AA171">
        <v>2</v>
      </c>
      <c r="AB171" s="49"/>
      <c r="AC171" s="49"/>
      <c r="AD171">
        <v>2</v>
      </c>
    </row>
    <row r="172" spans="2:30" x14ac:dyDescent="0.25">
      <c r="B172" s="49"/>
      <c r="C172" s="49"/>
      <c r="D172" s="2"/>
      <c r="E172" t="s">
        <v>1404</v>
      </c>
      <c r="F172" s="49"/>
      <c r="G172" s="49"/>
      <c r="H172" t="s">
        <v>1755</v>
      </c>
      <c r="I172" s="49"/>
      <c r="J172" s="49"/>
      <c r="L172" s="49" t="s">
        <v>1754</v>
      </c>
      <c r="M172" s="49"/>
      <c r="N172" s="49"/>
      <c r="O172" s="49"/>
      <c r="P172" s="49"/>
      <c r="Q172" t="s">
        <v>1753</v>
      </c>
      <c r="R172" t="s">
        <v>850</v>
      </c>
      <c r="S172">
        <v>2</v>
      </c>
      <c r="T172">
        <v>45</v>
      </c>
      <c r="U172">
        <v>9</v>
      </c>
      <c r="X172" s="49"/>
      <c r="Y172">
        <v>2</v>
      </c>
      <c r="Z172">
        <v>1</v>
      </c>
      <c r="AA172">
        <v>2</v>
      </c>
      <c r="AB172" s="49" t="s">
        <v>1745</v>
      </c>
      <c r="AC172" s="49"/>
      <c r="AD172">
        <v>2</v>
      </c>
    </row>
    <row r="173" spans="2:30" x14ac:dyDescent="0.25">
      <c r="B173" s="49"/>
      <c r="C173" s="49"/>
      <c r="D173" s="2"/>
      <c r="E173" t="s">
        <v>1404</v>
      </c>
      <c r="F173" s="49"/>
      <c r="G173" s="49"/>
      <c r="H173" t="s">
        <v>1757</v>
      </c>
      <c r="I173" s="49"/>
      <c r="J173" s="49"/>
      <c r="L173" s="49" t="s">
        <v>1754</v>
      </c>
      <c r="M173" s="49"/>
      <c r="N173" s="49"/>
      <c r="O173" s="49"/>
      <c r="P173" s="49"/>
      <c r="Q173" t="s">
        <v>1756</v>
      </c>
      <c r="R173" t="s">
        <v>850</v>
      </c>
      <c r="S173">
        <v>3</v>
      </c>
      <c r="T173">
        <v>50</v>
      </c>
      <c r="U173">
        <v>8</v>
      </c>
      <c r="X173" s="49"/>
      <c r="Y173">
        <v>2</v>
      </c>
      <c r="Z173">
        <v>1</v>
      </c>
      <c r="AA173">
        <v>2</v>
      </c>
      <c r="AB173" s="49" t="s">
        <v>1745</v>
      </c>
      <c r="AC173" s="49"/>
      <c r="AD173">
        <v>2</v>
      </c>
    </row>
    <row r="174" spans="2:30" x14ac:dyDescent="0.25">
      <c r="B174" s="49"/>
      <c r="C174" s="49"/>
      <c r="D174" s="2"/>
      <c r="E174" t="s">
        <v>1404</v>
      </c>
      <c r="F174" s="49"/>
      <c r="G174" s="49"/>
      <c r="H174" t="s">
        <v>1760</v>
      </c>
      <c r="I174" s="49"/>
      <c r="J174" s="49"/>
      <c r="L174" s="49" t="s">
        <v>1759</v>
      </c>
      <c r="M174" s="49"/>
      <c r="N174" s="49"/>
      <c r="O174" s="49"/>
      <c r="P174" s="49"/>
      <c r="Q174" t="s">
        <v>1758</v>
      </c>
      <c r="R174" t="s">
        <v>850</v>
      </c>
      <c r="S174">
        <v>4</v>
      </c>
      <c r="T174">
        <v>50</v>
      </c>
      <c r="U174">
        <v>6</v>
      </c>
      <c r="X174" s="49"/>
      <c r="Y174">
        <v>2</v>
      </c>
      <c r="Z174">
        <v>1</v>
      </c>
      <c r="AA174">
        <v>2</v>
      </c>
      <c r="AB174" s="49" t="s">
        <v>610</v>
      </c>
      <c r="AC174" s="49"/>
      <c r="AD174">
        <v>2</v>
      </c>
    </row>
    <row r="175" spans="2:30" x14ac:dyDescent="0.25">
      <c r="B175" s="49"/>
      <c r="C175" s="49"/>
      <c r="D175" s="2"/>
      <c r="E175" t="s">
        <v>186</v>
      </c>
      <c r="F175" s="49"/>
      <c r="G175" s="49"/>
      <c r="H175" t="s">
        <v>1764</v>
      </c>
      <c r="I175" s="49"/>
      <c r="J175" s="49"/>
      <c r="L175" s="49" t="s">
        <v>1763</v>
      </c>
      <c r="M175" s="49"/>
      <c r="N175" s="49"/>
      <c r="O175" s="49"/>
      <c r="P175" s="49"/>
      <c r="Q175" t="s">
        <v>1761</v>
      </c>
      <c r="R175" t="s">
        <v>850</v>
      </c>
      <c r="S175">
        <v>1</v>
      </c>
      <c r="T175">
        <v>45</v>
      </c>
      <c r="U175">
        <v>3</v>
      </c>
      <c r="X175" s="49"/>
      <c r="AB175" s="49"/>
      <c r="AC175" s="49" t="s">
        <v>1762</v>
      </c>
      <c r="AD175">
        <v>2</v>
      </c>
    </row>
    <row r="176" spans="2:30" x14ac:dyDescent="0.25">
      <c r="B176" s="49"/>
      <c r="C176" s="49"/>
      <c r="D176" s="2"/>
      <c r="E176" t="s">
        <v>192</v>
      </c>
      <c r="F176" s="49"/>
      <c r="G176" s="49"/>
      <c r="H176" t="s">
        <v>1766</v>
      </c>
      <c r="I176" s="49"/>
      <c r="J176" s="49"/>
      <c r="L176" s="49"/>
      <c r="M176" s="49"/>
      <c r="N176" s="49"/>
      <c r="O176" s="49"/>
      <c r="P176" s="49"/>
      <c r="Q176" t="s">
        <v>1765</v>
      </c>
      <c r="R176" t="s">
        <v>850</v>
      </c>
      <c r="S176">
        <v>1</v>
      </c>
      <c r="T176">
        <v>45</v>
      </c>
      <c r="U176">
        <v>3</v>
      </c>
      <c r="X176" s="49"/>
      <c r="AB176" s="49"/>
      <c r="AC176" s="49" t="s">
        <v>1762</v>
      </c>
      <c r="AD176">
        <v>2</v>
      </c>
    </row>
    <row r="177" spans="2:30" x14ac:dyDescent="0.25">
      <c r="B177" s="49"/>
      <c r="C177" s="49"/>
      <c r="D177" s="2"/>
      <c r="E177" t="s">
        <v>186</v>
      </c>
      <c r="F177" s="49"/>
      <c r="G177" s="49"/>
      <c r="H177" t="s">
        <v>1769</v>
      </c>
      <c r="I177" s="49"/>
      <c r="J177" s="49"/>
      <c r="L177" s="49" t="s">
        <v>1763</v>
      </c>
      <c r="M177" s="49"/>
      <c r="N177" s="49"/>
      <c r="O177" s="49"/>
      <c r="P177" s="49"/>
      <c r="Q177" t="s">
        <v>1767</v>
      </c>
      <c r="R177" t="s">
        <v>850</v>
      </c>
      <c r="S177">
        <v>2</v>
      </c>
      <c r="T177">
        <v>45</v>
      </c>
      <c r="U177">
        <v>3</v>
      </c>
      <c r="X177" s="49"/>
      <c r="AB177" s="49"/>
      <c r="AC177" s="49" t="s">
        <v>1768</v>
      </c>
      <c r="AD177">
        <v>2</v>
      </c>
    </row>
    <row r="178" spans="2:30" x14ac:dyDescent="0.25">
      <c r="B178" s="49"/>
      <c r="C178" s="49"/>
      <c r="D178" s="2"/>
      <c r="E178" t="s">
        <v>192</v>
      </c>
      <c r="F178" s="49"/>
      <c r="G178" s="49"/>
      <c r="H178" t="s">
        <v>1771</v>
      </c>
      <c r="I178" s="49"/>
      <c r="J178" s="49"/>
      <c r="L178" s="49"/>
      <c r="M178" s="49"/>
      <c r="N178" s="49"/>
      <c r="O178" s="49"/>
      <c r="P178" s="49"/>
      <c r="Q178" t="s">
        <v>1770</v>
      </c>
      <c r="R178" t="s">
        <v>850</v>
      </c>
      <c r="S178">
        <v>2</v>
      </c>
      <c r="T178">
        <v>45</v>
      </c>
      <c r="U178">
        <v>4</v>
      </c>
      <c r="X178" s="49"/>
      <c r="AB178" s="49"/>
      <c r="AC178" s="49" t="s">
        <v>1768</v>
      </c>
      <c r="AD178">
        <v>2</v>
      </c>
    </row>
    <row r="179" spans="2:30" x14ac:dyDescent="0.25">
      <c r="B179" s="49"/>
      <c r="C179" s="49"/>
      <c r="D179" s="2"/>
      <c r="E179" t="s">
        <v>186</v>
      </c>
      <c r="F179" s="49"/>
      <c r="G179" s="49"/>
      <c r="H179" t="s">
        <v>1774</v>
      </c>
      <c r="I179" s="49"/>
      <c r="J179" s="49"/>
      <c r="L179" s="49"/>
      <c r="M179" s="49"/>
      <c r="N179" s="49"/>
      <c r="O179" s="49"/>
      <c r="P179" s="49"/>
      <c r="Q179" t="s">
        <v>1772</v>
      </c>
      <c r="R179" t="s">
        <v>850</v>
      </c>
      <c r="S179">
        <v>3</v>
      </c>
      <c r="T179">
        <v>45</v>
      </c>
      <c r="U179">
        <v>5</v>
      </c>
      <c r="X179" s="49"/>
      <c r="AB179" s="49"/>
      <c r="AC179" s="49" t="s">
        <v>1773</v>
      </c>
      <c r="AD179">
        <v>2</v>
      </c>
    </row>
    <row r="180" spans="2:30" x14ac:dyDescent="0.25">
      <c r="B180" s="49"/>
      <c r="C180" s="49"/>
      <c r="D180" s="2"/>
      <c r="E180" t="s">
        <v>192</v>
      </c>
      <c r="F180" s="49"/>
      <c r="G180" s="49"/>
      <c r="H180" t="s">
        <v>1776</v>
      </c>
      <c r="I180" s="49"/>
      <c r="J180" s="49"/>
      <c r="L180" s="49"/>
      <c r="M180" s="49"/>
      <c r="N180" s="49"/>
      <c r="O180" s="49"/>
      <c r="P180" s="49"/>
      <c r="Q180" t="s">
        <v>1775</v>
      </c>
      <c r="R180" t="s">
        <v>850</v>
      </c>
      <c r="S180">
        <v>3</v>
      </c>
      <c r="T180">
        <v>45</v>
      </c>
      <c r="U180">
        <v>4</v>
      </c>
      <c r="X180" s="49"/>
      <c r="AB180" s="49"/>
      <c r="AC180" s="49" t="s">
        <v>1773</v>
      </c>
      <c r="AD180">
        <v>2</v>
      </c>
    </row>
    <row r="181" spans="2:30" x14ac:dyDescent="0.25">
      <c r="B181" s="49"/>
      <c r="C181" s="49"/>
      <c r="D181" s="2"/>
      <c r="E181" t="s">
        <v>10820</v>
      </c>
      <c r="F181" s="49"/>
      <c r="G181" s="49"/>
      <c r="H181" t="s">
        <v>1779</v>
      </c>
      <c r="I181" s="49"/>
      <c r="J181" s="49"/>
      <c r="L181" s="49" t="s">
        <v>1778</v>
      </c>
      <c r="M181" s="49"/>
      <c r="N181" s="49"/>
      <c r="O181" s="49"/>
      <c r="P181" s="49"/>
      <c r="Q181" t="s">
        <v>1777</v>
      </c>
      <c r="R181" t="s">
        <v>850</v>
      </c>
      <c r="S181">
        <v>1</v>
      </c>
      <c r="T181">
        <v>20</v>
      </c>
      <c r="U181">
        <v>15</v>
      </c>
      <c r="X181" s="49"/>
      <c r="AB181" s="49"/>
      <c r="AC181" s="49"/>
      <c r="AD181">
        <v>2</v>
      </c>
    </row>
    <row r="182" spans="2:30" x14ac:dyDescent="0.25">
      <c r="B182" s="49"/>
      <c r="C182" s="49"/>
      <c r="D182" s="2"/>
      <c r="E182" t="s">
        <v>10820</v>
      </c>
      <c r="F182" s="49"/>
      <c r="G182" s="49"/>
      <c r="H182" t="s">
        <v>1782</v>
      </c>
      <c r="I182" s="49"/>
      <c r="J182" s="49"/>
      <c r="L182" s="49" t="s">
        <v>1781</v>
      </c>
      <c r="M182" s="49"/>
      <c r="N182" s="49"/>
      <c r="O182" s="49"/>
      <c r="P182" s="49"/>
      <c r="Q182" t="s">
        <v>1780</v>
      </c>
      <c r="R182" t="s">
        <v>850</v>
      </c>
      <c r="S182">
        <v>2</v>
      </c>
      <c r="T182">
        <v>20</v>
      </c>
      <c r="U182">
        <v>15</v>
      </c>
      <c r="X182" s="49"/>
      <c r="AB182" s="49"/>
      <c r="AC182" s="49"/>
      <c r="AD182">
        <v>2</v>
      </c>
    </row>
    <row r="183" spans="2:30" x14ac:dyDescent="0.25">
      <c r="B183" s="49"/>
      <c r="C183" s="49"/>
      <c r="D183" s="2"/>
      <c r="E183" t="s">
        <v>10820</v>
      </c>
      <c r="F183" s="49"/>
      <c r="G183" s="49"/>
      <c r="H183" t="s">
        <v>1785</v>
      </c>
      <c r="I183" s="49"/>
      <c r="J183" s="49"/>
      <c r="L183" s="49" t="s">
        <v>1784</v>
      </c>
      <c r="M183" s="49"/>
      <c r="N183" s="49"/>
      <c r="O183" s="49"/>
      <c r="P183" s="49"/>
      <c r="Q183" t="s">
        <v>1783</v>
      </c>
      <c r="R183" t="s">
        <v>850</v>
      </c>
      <c r="S183">
        <v>3</v>
      </c>
      <c r="T183">
        <v>20</v>
      </c>
      <c r="U183">
        <v>15</v>
      </c>
      <c r="X183" s="49"/>
      <c r="AB183" s="49"/>
      <c r="AC183" s="49"/>
      <c r="AD183">
        <v>2</v>
      </c>
    </row>
    <row r="184" spans="2:30" x14ac:dyDescent="0.25">
      <c r="B184" s="49"/>
      <c r="C184" s="49"/>
      <c r="D184" s="2"/>
      <c r="E184" t="s">
        <v>10820</v>
      </c>
      <c r="F184" s="49"/>
      <c r="G184" s="49"/>
      <c r="H184" t="s">
        <v>1789</v>
      </c>
      <c r="I184" s="49"/>
      <c r="J184" s="49"/>
      <c r="L184" s="49" t="s">
        <v>1788</v>
      </c>
      <c r="M184" s="49"/>
      <c r="N184" s="49"/>
      <c r="O184" s="49"/>
      <c r="P184" s="49"/>
      <c r="Q184" t="s">
        <v>1786</v>
      </c>
      <c r="R184" t="s">
        <v>850</v>
      </c>
      <c r="S184">
        <v>4</v>
      </c>
      <c r="T184">
        <v>25</v>
      </c>
      <c r="U184">
        <v>11</v>
      </c>
      <c r="X184" s="49"/>
      <c r="AB184" s="49"/>
      <c r="AC184" s="49" t="s">
        <v>1787</v>
      </c>
      <c r="AD184">
        <v>2</v>
      </c>
    </row>
    <row r="185" spans="2:30" x14ac:dyDescent="0.25">
      <c r="B185" s="49"/>
      <c r="C185" s="49"/>
      <c r="D185" s="2"/>
      <c r="E185" t="s">
        <v>10820</v>
      </c>
      <c r="F185" s="49"/>
      <c r="G185" s="49"/>
      <c r="H185" t="s">
        <v>853</v>
      </c>
      <c r="I185" s="49"/>
      <c r="J185" s="49"/>
      <c r="L185" s="49" t="s">
        <v>1788</v>
      </c>
      <c r="M185" s="49"/>
      <c r="N185" s="49"/>
      <c r="O185" s="49"/>
      <c r="P185" s="49"/>
      <c r="Q185" t="s">
        <v>1790</v>
      </c>
      <c r="R185" t="s">
        <v>850</v>
      </c>
      <c r="S185">
        <v>5</v>
      </c>
      <c r="T185">
        <v>20</v>
      </c>
      <c r="U185">
        <v>6</v>
      </c>
      <c r="X185" s="49"/>
      <c r="AB185" s="49"/>
      <c r="AC185" s="49" t="s">
        <v>1787</v>
      </c>
      <c r="AD185">
        <v>2</v>
      </c>
    </row>
    <row r="186" spans="2:30" x14ac:dyDescent="0.25">
      <c r="B186" s="49"/>
      <c r="C186" s="49"/>
      <c r="D186" s="2"/>
      <c r="E186" t="s">
        <v>15</v>
      </c>
      <c r="F186" s="49"/>
      <c r="G186" s="49"/>
      <c r="H186" t="s">
        <v>856</v>
      </c>
      <c r="I186" s="49"/>
      <c r="J186" s="49"/>
      <c r="L186" s="49" t="s">
        <v>1792</v>
      </c>
      <c r="M186" s="49"/>
      <c r="N186" s="49"/>
      <c r="O186" s="49"/>
      <c r="P186" s="49"/>
      <c r="Q186" t="s">
        <v>1791</v>
      </c>
      <c r="R186" t="s">
        <v>854</v>
      </c>
      <c r="S186">
        <v>1</v>
      </c>
      <c r="T186">
        <v>50</v>
      </c>
      <c r="V186">
        <v>75</v>
      </c>
      <c r="X186" s="49"/>
      <c r="AB186" s="49"/>
      <c r="AC186" s="49"/>
      <c r="AD186">
        <v>2</v>
      </c>
    </row>
    <row r="187" spans="2:30" x14ac:dyDescent="0.25">
      <c r="B187" s="49"/>
      <c r="C187" s="49"/>
      <c r="D187" s="2"/>
      <c r="E187" t="s">
        <v>15</v>
      </c>
      <c r="F187" s="49"/>
      <c r="G187" s="49"/>
      <c r="H187" t="s">
        <v>1794</v>
      </c>
      <c r="I187" s="49"/>
      <c r="J187" s="49"/>
      <c r="L187" s="49" t="s">
        <v>1792</v>
      </c>
      <c r="M187" s="49"/>
      <c r="N187" s="49"/>
      <c r="O187" s="49"/>
      <c r="P187" s="49"/>
      <c r="Q187" t="s">
        <v>1793</v>
      </c>
      <c r="R187" t="s">
        <v>854</v>
      </c>
      <c r="S187">
        <v>2</v>
      </c>
      <c r="T187">
        <v>50</v>
      </c>
      <c r="V187">
        <v>75</v>
      </c>
      <c r="X187" s="49"/>
      <c r="AB187" s="49"/>
      <c r="AC187" s="49"/>
      <c r="AD187">
        <v>2</v>
      </c>
    </row>
    <row r="188" spans="2:30" x14ac:dyDescent="0.25">
      <c r="B188" s="49"/>
      <c r="C188" s="49"/>
      <c r="D188" s="2"/>
      <c r="E188" t="s">
        <v>15</v>
      </c>
      <c r="F188" s="49"/>
      <c r="G188" s="49"/>
      <c r="H188" t="s">
        <v>1797</v>
      </c>
      <c r="I188" s="49"/>
      <c r="J188" s="49"/>
      <c r="L188" s="49" t="s">
        <v>1796</v>
      </c>
      <c r="M188" s="49"/>
      <c r="N188" s="49"/>
      <c r="O188" s="49"/>
      <c r="P188" s="49"/>
      <c r="Q188" t="s">
        <v>1795</v>
      </c>
      <c r="R188" t="s">
        <v>854</v>
      </c>
      <c r="S188">
        <v>3</v>
      </c>
      <c r="T188">
        <v>50</v>
      </c>
      <c r="V188">
        <v>75</v>
      </c>
      <c r="X188" s="49"/>
      <c r="AB188" s="49"/>
      <c r="AC188" s="49"/>
      <c r="AD188">
        <v>2</v>
      </c>
    </row>
    <row r="189" spans="2:30" x14ac:dyDescent="0.25">
      <c r="B189" s="49"/>
      <c r="C189" s="49"/>
      <c r="D189" s="2"/>
      <c r="E189" t="s">
        <v>15</v>
      </c>
      <c r="F189" s="49"/>
      <c r="G189" s="49"/>
      <c r="H189" t="s">
        <v>1800</v>
      </c>
      <c r="I189" s="49"/>
      <c r="J189" s="49"/>
      <c r="L189" s="49" t="s">
        <v>1799</v>
      </c>
      <c r="M189" s="49"/>
      <c r="N189" s="49"/>
      <c r="O189" s="49"/>
      <c r="P189" s="49"/>
      <c r="Q189" t="s">
        <v>1798</v>
      </c>
      <c r="R189" t="s">
        <v>854</v>
      </c>
      <c r="S189">
        <v>4</v>
      </c>
      <c r="T189">
        <v>50</v>
      </c>
      <c r="V189">
        <v>75</v>
      </c>
      <c r="X189" s="49"/>
      <c r="AB189" s="49"/>
      <c r="AC189" s="49"/>
      <c r="AD189">
        <v>2</v>
      </c>
    </row>
    <row r="190" spans="2:30" x14ac:dyDescent="0.25">
      <c r="B190" s="49"/>
      <c r="C190" s="49"/>
      <c r="D190" s="2"/>
      <c r="E190" t="s">
        <v>15</v>
      </c>
      <c r="F190" s="49"/>
      <c r="G190" s="49"/>
      <c r="H190" t="s">
        <v>1802</v>
      </c>
      <c r="I190" s="49"/>
      <c r="J190" s="49"/>
      <c r="L190" s="49" t="s">
        <v>1799</v>
      </c>
      <c r="M190" s="49"/>
      <c r="N190" s="49"/>
      <c r="O190" s="49"/>
      <c r="P190" s="49"/>
      <c r="Q190" t="s">
        <v>1801</v>
      </c>
      <c r="R190" t="s">
        <v>854</v>
      </c>
      <c r="S190">
        <v>5</v>
      </c>
      <c r="T190">
        <v>50</v>
      </c>
      <c r="V190">
        <v>75</v>
      </c>
      <c r="X190" s="49"/>
      <c r="AB190" s="49"/>
      <c r="AC190" s="49"/>
      <c r="AD190">
        <v>2</v>
      </c>
    </row>
    <row r="191" spans="2:30" x14ac:dyDescent="0.25">
      <c r="B191" s="49"/>
      <c r="C191" s="49"/>
      <c r="D191" s="2"/>
      <c r="E191" t="s">
        <v>51</v>
      </c>
      <c r="F191" s="49"/>
      <c r="G191" s="49"/>
      <c r="H191" t="s">
        <v>1805</v>
      </c>
      <c r="I191" s="49"/>
      <c r="J191" s="49"/>
      <c r="L191" s="49" t="s">
        <v>1804</v>
      </c>
      <c r="M191" s="49"/>
      <c r="N191" s="49"/>
      <c r="O191" s="49"/>
      <c r="P191" s="49"/>
      <c r="Q191" t="s">
        <v>1803</v>
      </c>
      <c r="R191" t="s">
        <v>854</v>
      </c>
      <c r="S191">
        <v>1</v>
      </c>
      <c r="T191">
        <v>140</v>
      </c>
      <c r="U191">
        <v>12</v>
      </c>
      <c r="X191" s="49"/>
      <c r="AB191" s="49"/>
      <c r="AC191" s="49"/>
      <c r="AD191">
        <v>2</v>
      </c>
    </row>
    <row r="192" spans="2:30" x14ac:dyDescent="0.25">
      <c r="B192" s="49"/>
      <c r="C192" s="49"/>
      <c r="D192" s="2"/>
      <c r="E192" t="s">
        <v>51</v>
      </c>
      <c r="F192" s="49"/>
      <c r="G192" s="49"/>
      <c r="H192" t="s">
        <v>1807</v>
      </c>
      <c r="I192" s="49"/>
      <c r="J192" s="49"/>
      <c r="L192" s="49" t="s">
        <v>1804</v>
      </c>
      <c r="M192" s="49"/>
      <c r="N192" s="49"/>
      <c r="O192" s="49"/>
      <c r="P192" s="49"/>
      <c r="Q192" t="s">
        <v>1806</v>
      </c>
      <c r="R192" t="s">
        <v>854</v>
      </c>
      <c r="S192">
        <v>2</v>
      </c>
      <c r="T192">
        <v>140</v>
      </c>
      <c r="U192">
        <v>12</v>
      </c>
      <c r="X192" s="49"/>
      <c r="AB192" s="49"/>
      <c r="AC192" s="49"/>
      <c r="AD192">
        <v>2</v>
      </c>
    </row>
    <row r="193" spans="2:30" x14ac:dyDescent="0.25">
      <c r="B193" s="49"/>
      <c r="C193" s="49"/>
      <c r="D193" s="2"/>
      <c r="E193" t="s">
        <v>51</v>
      </c>
      <c r="F193" s="49"/>
      <c r="G193" s="49"/>
      <c r="H193" t="s">
        <v>1810</v>
      </c>
      <c r="I193" s="49"/>
      <c r="J193" s="49"/>
      <c r="L193" s="49" t="s">
        <v>1809</v>
      </c>
      <c r="M193" s="49"/>
      <c r="N193" s="49"/>
      <c r="O193" s="49"/>
      <c r="P193" s="49"/>
      <c r="Q193" t="s">
        <v>1808</v>
      </c>
      <c r="R193" t="s">
        <v>854</v>
      </c>
      <c r="S193">
        <v>3</v>
      </c>
      <c r="T193">
        <v>145</v>
      </c>
      <c r="U193">
        <v>11</v>
      </c>
      <c r="X193" s="49"/>
      <c r="Y193">
        <v>2</v>
      </c>
      <c r="Z193">
        <v>1</v>
      </c>
      <c r="AA193">
        <v>2</v>
      </c>
      <c r="AB193" s="49" t="s">
        <v>610</v>
      </c>
      <c r="AC193" s="49"/>
      <c r="AD193">
        <v>2</v>
      </c>
    </row>
    <row r="194" spans="2:30" x14ac:dyDescent="0.25">
      <c r="B194" s="49"/>
      <c r="C194" s="49"/>
      <c r="D194" s="2"/>
      <c r="E194" t="s">
        <v>51</v>
      </c>
      <c r="F194" s="49"/>
      <c r="G194" s="49"/>
      <c r="H194" t="s">
        <v>1813</v>
      </c>
      <c r="I194" s="49"/>
      <c r="J194" s="49"/>
      <c r="L194" s="49" t="s">
        <v>1812</v>
      </c>
      <c r="M194" s="49"/>
      <c r="N194" s="49"/>
      <c r="O194" s="49"/>
      <c r="P194" s="49"/>
      <c r="Q194" t="s">
        <v>1811</v>
      </c>
      <c r="R194" t="s">
        <v>854</v>
      </c>
      <c r="S194">
        <v>4</v>
      </c>
      <c r="T194">
        <v>145</v>
      </c>
      <c r="U194">
        <v>10</v>
      </c>
      <c r="X194" s="49"/>
      <c r="Y194">
        <v>2</v>
      </c>
      <c r="Z194">
        <v>1</v>
      </c>
      <c r="AA194">
        <v>2</v>
      </c>
      <c r="AB194" s="49" t="s">
        <v>1646</v>
      </c>
      <c r="AC194" s="49"/>
      <c r="AD194">
        <v>2</v>
      </c>
    </row>
    <row r="195" spans="2:30" x14ac:dyDescent="0.25">
      <c r="B195" s="49"/>
      <c r="C195" s="49"/>
      <c r="D195" s="2"/>
      <c r="E195" t="s">
        <v>73</v>
      </c>
      <c r="F195" s="49"/>
      <c r="G195" s="49"/>
      <c r="H195" t="s">
        <v>1816</v>
      </c>
      <c r="I195" s="49"/>
      <c r="J195" s="49"/>
      <c r="L195" s="49" t="s">
        <v>1815</v>
      </c>
      <c r="M195" s="49"/>
      <c r="N195" s="49"/>
      <c r="O195" s="49"/>
      <c r="P195" s="49"/>
      <c r="Q195" t="s">
        <v>1814</v>
      </c>
      <c r="R195" t="s">
        <v>854</v>
      </c>
      <c r="S195">
        <v>1</v>
      </c>
      <c r="T195">
        <v>30</v>
      </c>
      <c r="U195">
        <v>20</v>
      </c>
      <c r="X195" s="49"/>
      <c r="AB195" s="49"/>
      <c r="AC195" s="49"/>
      <c r="AD195">
        <v>2</v>
      </c>
    </row>
    <row r="196" spans="2:30" x14ac:dyDescent="0.25">
      <c r="B196" s="49"/>
      <c r="C196" s="49"/>
      <c r="D196" s="2"/>
      <c r="E196" t="s">
        <v>73</v>
      </c>
      <c r="F196" s="49"/>
      <c r="G196" s="49"/>
      <c r="H196" t="s">
        <v>1818</v>
      </c>
      <c r="I196" s="49"/>
      <c r="J196" s="49"/>
      <c r="L196" s="49" t="s">
        <v>1815</v>
      </c>
      <c r="M196" s="49"/>
      <c r="N196" s="49"/>
      <c r="O196" s="49"/>
      <c r="P196" s="49"/>
      <c r="Q196" t="s">
        <v>1817</v>
      </c>
      <c r="R196" t="s">
        <v>854</v>
      </c>
      <c r="S196">
        <v>2</v>
      </c>
      <c r="T196">
        <v>30</v>
      </c>
      <c r="U196">
        <v>20</v>
      </c>
      <c r="X196" s="49"/>
      <c r="AB196" s="49"/>
      <c r="AC196" s="49"/>
      <c r="AD196">
        <v>2</v>
      </c>
    </row>
    <row r="197" spans="2:30" x14ac:dyDescent="0.25">
      <c r="B197" s="49"/>
      <c r="C197" s="49"/>
      <c r="D197" s="2"/>
      <c r="E197" t="s">
        <v>73</v>
      </c>
      <c r="F197" s="49"/>
      <c r="G197" s="49"/>
      <c r="H197" t="s">
        <v>1820</v>
      </c>
      <c r="I197" s="49"/>
      <c r="J197" s="49"/>
      <c r="L197" s="49" t="s">
        <v>1815</v>
      </c>
      <c r="M197" s="49"/>
      <c r="N197" s="49"/>
      <c r="O197" s="49"/>
      <c r="P197" s="49"/>
      <c r="Q197" t="s">
        <v>1819</v>
      </c>
      <c r="R197" t="s">
        <v>854</v>
      </c>
      <c r="S197">
        <v>3</v>
      </c>
      <c r="T197">
        <v>30</v>
      </c>
      <c r="U197">
        <v>20</v>
      </c>
      <c r="X197" s="49"/>
      <c r="AB197" s="49"/>
      <c r="AC197" s="49"/>
      <c r="AD197">
        <v>2</v>
      </c>
    </row>
    <row r="198" spans="2:30" x14ac:dyDescent="0.25">
      <c r="B198" s="49"/>
      <c r="C198" s="49"/>
      <c r="D198" s="2"/>
      <c r="E198" t="s">
        <v>99</v>
      </c>
      <c r="F198" s="49"/>
      <c r="G198" s="49"/>
      <c r="H198" t="s">
        <v>1823</v>
      </c>
      <c r="I198" s="49"/>
      <c r="J198" s="49"/>
      <c r="L198" s="49" t="s">
        <v>1822</v>
      </c>
      <c r="M198" s="49"/>
      <c r="N198" s="49"/>
      <c r="O198" s="49"/>
      <c r="P198" s="49"/>
      <c r="Q198" t="s">
        <v>1821</v>
      </c>
      <c r="R198" t="s">
        <v>854</v>
      </c>
      <c r="S198">
        <v>1</v>
      </c>
      <c r="T198">
        <v>50</v>
      </c>
      <c r="U198">
        <v>12</v>
      </c>
      <c r="X198" s="49"/>
      <c r="AB198" s="49"/>
      <c r="AC198" s="49"/>
      <c r="AD198">
        <v>2</v>
      </c>
    </row>
    <row r="199" spans="2:30" x14ac:dyDescent="0.25">
      <c r="B199" s="49"/>
      <c r="C199" s="49"/>
      <c r="D199" s="2"/>
      <c r="E199" t="s">
        <v>99</v>
      </c>
      <c r="F199" s="49"/>
      <c r="G199" s="49"/>
      <c r="H199" t="s">
        <v>1826</v>
      </c>
      <c r="I199" s="49"/>
      <c r="J199" s="49"/>
      <c r="L199" s="49" t="s">
        <v>1825</v>
      </c>
      <c r="M199" s="49"/>
      <c r="N199" s="49"/>
      <c r="O199" s="49"/>
      <c r="P199" s="49"/>
      <c r="Q199" t="s">
        <v>1824</v>
      </c>
      <c r="R199" t="s">
        <v>854</v>
      </c>
      <c r="S199">
        <v>2</v>
      </c>
      <c r="T199">
        <v>55</v>
      </c>
      <c r="U199">
        <v>11</v>
      </c>
      <c r="X199" s="49"/>
      <c r="AB199" s="49" t="s">
        <v>595</v>
      </c>
      <c r="AC199" s="49"/>
      <c r="AD199">
        <v>2</v>
      </c>
    </row>
    <row r="200" spans="2:30" x14ac:dyDescent="0.25">
      <c r="B200" s="49"/>
      <c r="C200" s="49"/>
      <c r="D200" s="2"/>
      <c r="E200" t="s">
        <v>99</v>
      </c>
      <c r="F200" s="49"/>
      <c r="G200" s="49"/>
      <c r="H200" t="s">
        <v>1830</v>
      </c>
      <c r="I200" s="49"/>
      <c r="J200" s="49"/>
      <c r="L200" s="49" t="s">
        <v>1829</v>
      </c>
      <c r="M200" s="49"/>
      <c r="N200" s="49"/>
      <c r="O200" s="49"/>
      <c r="P200" s="49"/>
      <c r="Q200" t="s">
        <v>1827</v>
      </c>
      <c r="R200" t="s">
        <v>854</v>
      </c>
      <c r="S200">
        <v>3</v>
      </c>
      <c r="T200">
        <v>40</v>
      </c>
      <c r="U200">
        <v>10</v>
      </c>
      <c r="X200" s="49"/>
      <c r="AB200" s="49"/>
      <c r="AC200" s="49" t="s">
        <v>1828</v>
      </c>
      <c r="AD200">
        <v>2</v>
      </c>
    </row>
    <row r="201" spans="2:30" x14ac:dyDescent="0.25">
      <c r="B201" s="49"/>
      <c r="C201" s="49"/>
      <c r="D201" s="2"/>
      <c r="E201" t="s">
        <v>99</v>
      </c>
      <c r="F201" s="49"/>
      <c r="G201" s="49"/>
      <c r="H201" t="s">
        <v>857</v>
      </c>
      <c r="I201" s="49"/>
      <c r="J201" s="49"/>
      <c r="L201" s="49" t="s">
        <v>1829</v>
      </c>
      <c r="M201" s="49"/>
      <c r="N201" s="49"/>
      <c r="O201" s="49"/>
      <c r="P201" s="49"/>
      <c r="Q201" t="s">
        <v>1831</v>
      </c>
      <c r="R201" t="s">
        <v>854</v>
      </c>
      <c r="S201">
        <v>4</v>
      </c>
      <c r="T201">
        <v>40</v>
      </c>
      <c r="U201">
        <v>4</v>
      </c>
      <c r="X201" s="49"/>
      <c r="AB201" s="49"/>
      <c r="AC201" s="49" t="s">
        <v>1828</v>
      </c>
      <c r="AD201">
        <v>2</v>
      </c>
    </row>
    <row r="202" spans="2:30" x14ac:dyDescent="0.25">
      <c r="B202" s="49"/>
      <c r="C202" s="49"/>
      <c r="D202" s="2"/>
      <c r="E202" t="s">
        <v>112</v>
      </c>
      <c r="F202" s="49"/>
      <c r="G202" s="49"/>
      <c r="H202" t="s">
        <v>860</v>
      </c>
      <c r="I202" s="49"/>
      <c r="J202" s="49"/>
      <c r="L202" s="49" t="s">
        <v>1834</v>
      </c>
      <c r="M202" s="49"/>
      <c r="N202" s="49"/>
      <c r="O202" s="49"/>
      <c r="P202" s="49"/>
      <c r="Q202" t="s">
        <v>1832</v>
      </c>
      <c r="R202" t="s">
        <v>858</v>
      </c>
      <c r="S202">
        <v>1</v>
      </c>
      <c r="T202">
        <v>45</v>
      </c>
      <c r="U202">
        <v>15</v>
      </c>
      <c r="X202" s="49"/>
      <c r="AB202" s="49"/>
      <c r="AC202" s="49" t="s">
        <v>1833</v>
      </c>
      <c r="AD202">
        <v>2</v>
      </c>
    </row>
    <row r="203" spans="2:30" x14ac:dyDescent="0.25">
      <c r="B203" s="49"/>
      <c r="C203" s="49"/>
      <c r="D203" s="2"/>
      <c r="E203" t="s">
        <v>112</v>
      </c>
      <c r="F203" s="49"/>
      <c r="G203" s="49"/>
      <c r="H203" t="s">
        <v>1837</v>
      </c>
      <c r="I203" s="49"/>
      <c r="J203" s="49"/>
      <c r="L203" s="49" t="s">
        <v>1836</v>
      </c>
      <c r="M203" s="49"/>
      <c r="N203" s="49"/>
      <c r="O203" s="49"/>
      <c r="P203" s="49"/>
      <c r="Q203" t="s">
        <v>1835</v>
      </c>
      <c r="R203" t="s">
        <v>858</v>
      </c>
      <c r="S203">
        <v>2</v>
      </c>
      <c r="T203">
        <v>40</v>
      </c>
      <c r="U203">
        <v>15</v>
      </c>
      <c r="X203" s="49"/>
      <c r="AB203" s="49"/>
      <c r="AC203" s="49" t="s">
        <v>1833</v>
      </c>
      <c r="AD203">
        <v>2</v>
      </c>
    </row>
    <row r="204" spans="2:30" x14ac:dyDescent="0.25">
      <c r="B204" s="49"/>
      <c r="C204" s="49"/>
      <c r="D204" s="2"/>
      <c r="E204" t="s">
        <v>112</v>
      </c>
      <c r="F204" s="49"/>
      <c r="G204" s="49"/>
      <c r="H204" t="s">
        <v>1841</v>
      </c>
      <c r="I204" s="49"/>
      <c r="J204" s="49"/>
      <c r="L204" s="49" t="s">
        <v>1840</v>
      </c>
      <c r="M204" s="49"/>
      <c r="N204" s="49"/>
      <c r="O204" s="49"/>
      <c r="P204" s="49"/>
      <c r="Q204" t="s">
        <v>1838</v>
      </c>
      <c r="R204" t="s">
        <v>858</v>
      </c>
      <c r="S204">
        <v>3</v>
      </c>
      <c r="T204">
        <v>45</v>
      </c>
      <c r="U204">
        <v>15</v>
      </c>
      <c r="X204" s="49"/>
      <c r="AB204" s="49"/>
      <c r="AC204" s="49" t="s">
        <v>1839</v>
      </c>
      <c r="AD204">
        <v>2</v>
      </c>
    </row>
    <row r="205" spans="2:30" x14ac:dyDescent="0.25">
      <c r="B205" s="49"/>
      <c r="C205" s="49"/>
      <c r="D205" s="2"/>
      <c r="E205" t="s">
        <v>214</v>
      </c>
      <c r="F205" s="49"/>
      <c r="G205" s="49"/>
      <c r="H205" t="s">
        <v>1843</v>
      </c>
      <c r="I205" s="49"/>
      <c r="J205" s="49"/>
      <c r="L205" s="49"/>
      <c r="M205" s="49"/>
      <c r="N205" s="49"/>
      <c r="O205" s="49"/>
      <c r="P205" s="49"/>
      <c r="Q205" t="s">
        <v>1842</v>
      </c>
      <c r="R205" t="s">
        <v>858</v>
      </c>
      <c r="S205">
        <v>1</v>
      </c>
      <c r="T205">
        <v>45</v>
      </c>
      <c r="U205">
        <v>15</v>
      </c>
      <c r="X205" s="49"/>
      <c r="AB205" s="49"/>
      <c r="AC205" s="49" t="s">
        <v>1839</v>
      </c>
      <c r="AD205">
        <v>2</v>
      </c>
    </row>
    <row r="206" spans="2:30" x14ac:dyDescent="0.25">
      <c r="B206" s="49"/>
      <c r="C206" s="49"/>
      <c r="D206" s="2"/>
      <c r="E206" t="s">
        <v>112</v>
      </c>
      <c r="F206" s="49"/>
      <c r="G206" s="49"/>
      <c r="H206" t="s">
        <v>1848</v>
      </c>
      <c r="I206" s="49"/>
      <c r="J206" s="49"/>
      <c r="L206" s="49" t="s">
        <v>1847</v>
      </c>
      <c r="M206" s="49"/>
      <c r="N206" s="49"/>
      <c r="O206" s="49"/>
      <c r="P206" s="49"/>
      <c r="Q206" t="s">
        <v>1844</v>
      </c>
      <c r="R206" t="s">
        <v>858</v>
      </c>
      <c r="S206">
        <v>4</v>
      </c>
      <c r="T206">
        <v>45</v>
      </c>
      <c r="U206">
        <v>10</v>
      </c>
      <c r="X206" s="49"/>
      <c r="AB206" s="49" t="s">
        <v>1845</v>
      </c>
      <c r="AC206" s="49" t="s">
        <v>1846</v>
      </c>
      <c r="AD206">
        <v>2</v>
      </c>
    </row>
    <row r="207" spans="2:30" x14ac:dyDescent="0.25">
      <c r="B207" s="49"/>
      <c r="C207" s="49"/>
      <c r="D207" s="2"/>
      <c r="E207" t="s">
        <v>214</v>
      </c>
      <c r="F207" s="49"/>
      <c r="G207" s="49"/>
      <c r="H207" t="s">
        <v>1851</v>
      </c>
      <c r="I207" s="49"/>
      <c r="J207" s="49"/>
      <c r="L207" s="49" t="s">
        <v>1850</v>
      </c>
      <c r="M207" s="49"/>
      <c r="N207" s="49"/>
      <c r="O207" s="49"/>
      <c r="P207" s="49"/>
      <c r="Q207" t="s">
        <v>1849</v>
      </c>
      <c r="R207" t="s">
        <v>858</v>
      </c>
      <c r="S207">
        <v>2</v>
      </c>
      <c r="T207">
        <v>45</v>
      </c>
      <c r="U207">
        <v>10</v>
      </c>
      <c r="X207" s="49"/>
      <c r="AB207" s="49" t="s">
        <v>1646</v>
      </c>
      <c r="AC207" s="49" t="s">
        <v>1846</v>
      </c>
      <c r="AD207">
        <v>2</v>
      </c>
    </row>
    <row r="208" spans="2:30" x14ac:dyDescent="0.25">
      <c r="B208" s="49"/>
      <c r="C208" s="49"/>
      <c r="D208" s="2"/>
      <c r="E208" t="s">
        <v>222</v>
      </c>
      <c r="F208" s="49"/>
      <c r="G208" s="49"/>
      <c r="H208" t="s">
        <v>1854</v>
      </c>
      <c r="I208" s="49"/>
      <c r="J208" s="49"/>
      <c r="L208" s="49" t="s">
        <v>1853</v>
      </c>
      <c r="M208" s="49"/>
      <c r="N208" s="49"/>
      <c r="O208" s="49"/>
      <c r="P208" s="49"/>
      <c r="Q208" t="s">
        <v>1852</v>
      </c>
      <c r="R208" t="s">
        <v>858</v>
      </c>
      <c r="S208">
        <v>1</v>
      </c>
      <c r="T208">
        <v>15</v>
      </c>
      <c r="U208">
        <v>12</v>
      </c>
      <c r="X208" s="49"/>
      <c r="Y208">
        <v>1</v>
      </c>
      <c r="Z208">
        <v>1</v>
      </c>
      <c r="AA208">
        <v>4</v>
      </c>
      <c r="AB208" s="49"/>
      <c r="AC208" s="49"/>
      <c r="AD208">
        <v>2</v>
      </c>
    </row>
    <row r="209" spans="2:30" x14ac:dyDescent="0.25">
      <c r="B209" s="49"/>
      <c r="C209" s="49"/>
      <c r="D209" s="2"/>
      <c r="E209" t="s">
        <v>222</v>
      </c>
      <c r="F209" s="49"/>
      <c r="G209" s="49"/>
      <c r="H209" t="s">
        <v>1856</v>
      </c>
      <c r="I209" s="49"/>
      <c r="J209" s="49"/>
      <c r="L209" s="49"/>
      <c r="M209" s="49"/>
      <c r="N209" s="49"/>
      <c r="O209" s="49"/>
      <c r="P209" s="49"/>
      <c r="Q209" t="s">
        <v>1855</v>
      </c>
      <c r="R209" t="s">
        <v>858</v>
      </c>
      <c r="S209">
        <v>2</v>
      </c>
      <c r="T209">
        <v>15</v>
      </c>
      <c r="U209">
        <v>12.5</v>
      </c>
      <c r="X209" s="49"/>
      <c r="AB209" s="49"/>
      <c r="AC209" s="49"/>
      <c r="AD209">
        <v>2</v>
      </c>
    </row>
    <row r="210" spans="2:30" x14ac:dyDescent="0.25">
      <c r="B210" s="49"/>
      <c r="C210" s="49"/>
      <c r="D210" s="2"/>
      <c r="E210" t="s">
        <v>222</v>
      </c>
      <c r="F210" s="49"/>
      <c r="G210" s="49"/>
      <c r="H210" t="s">
        <v>1859</v>
      </c>
      <c r="I210" s="49"/>
      <c r="J210" s="49"/>
      <c r="L210" s="49" t="s">
        <v>1858</v>
      </c>
      <c r="M210" s="49"/>
      <c r="N210" s="49"/>
      <c r="O210" s="49"/>
      <c r="P210" s="49"/>
      <c r="Q210" t="s">
        <v>1857</v>
      </c>
      <c r="R210" t="s">
        <v>858</v>
      </c>
      <c r="S210">
        <v>3</v>
      </c>
      <c r="T210">
        <v>15</v>
      </c>
      <c r="U210">
        <v>11</v>
      </c>
      <c r="X210" s="49"/>
      <c r="AB210" s="49"/>
      <c r="AC210" s="49"/>
      <c r="AD210">
        <v>2</v>
      </c>
    </row>
    <row r="211" spans="2:30" x14ac:dyDescent="0.25">
      <c r="B211" s="49"/>
      <c r="C211" s="49"/>
      <c r="D211" s="2"/>
      <c r="E211" t="s">
        <v>1534</v>
      </c>
      <c r="F211" s="49"/>
      <c r="G211" s="49"/>
      <c r="H211" t="s">
        <v>1862</v>
      </c>
      <c r="I211" s="49"/>
      <c r="J211" s="49"/>
      <c r="L211" s="49" t="s">
        <v>1861</v>
      </c>
      <c r="M211" s="49"/>
      <c r="N211" s="49"/>
      <c r="O211" s="49"/>
      <c r="P211" s="49"/>
      <c r="Q211" t="s">
        <v>1860</v>
      </c>
      <c r="R211" t="s">
        <v>858</v>
      </c>
      <c r="S211">
        <v>1</v>
      </c>
      <c r="T211">
        <v>75</v>
      </c>
      <c r="V211">
        <v>75</v>
      </c>
      <c r="X211" s="49"/>
      <c r="AB211" s="49"/>
      <c r="AC211" s="49"/>
      <c r="AD211">
        <v>2</v>
      </c>
    </row>
    <row r="212" spans="2:30" x14ac:dyDescent="0.25">
      <c r="B212" s="49"/>
      <c r="C212" s="49"/>
      <c r="D212" s="2"/>
      <c r="E212" t="s">
        <v>1534</v>
      </c>
      <c r="F212" s="49"/>
      <c r="G212" s="49"/>
      <c r="H212" t="s">
        <v>1864</v>
      </c>
      <c r="I212" s="49"/>
      <c r="J212" s="49"/>
      <c r="L212" s="49" t="s">
        <v>1861</v>
      </c>
      <c r="M212" s="49"/>
      <c r="N212" s="49"/>
      <c r="O212" s="49"/>
      <c r="P212" s="49"/>
      <c r="Q212" t="s">
        <v>1863</v>
      </c>
      <c r="R212" t="s">
        <v>858</v>
      </c>
      <c r="S212">
        <v>2</v>
      </c>
      <c r="T212">
        <v>75</v>
      </c>
      <c r="V212">
        <v>67.2</v>
      </c>
      <c r="X212" s="49"/>
      <c r="AB212" s="49"/>
      <c r="AC212" s="49"/>
      <c r="AD212">
        <v>2</v>
      </c>
    </row>
    <row r="213" spans="2:30" x14ac:dyDescent="0.25">
      <c r="B213" s="49"/>
      <c r="C213" s="49"/>
      <c r="D213" s="2"/>
      <c r="E213" t="s">
        <v>1534</v>
      </c>
      <c r="F213" s="49"/>
      <c r="G213" s="49"/>
      <c r="H213" t="s">
        <v>861</v>
      </c>
      <c r="I213" s="49"/>
      <c r="J213" s="49"/>
      <c r="L213" s="49" t="s">
        <v>1861</v>
      </c>
      <c r="M213" s="49"/>
      <c r="N213" s="49"/>
      <c r="O213" s="49"/>
      <c r="P213" s="49"/>
      <c r="Q213" t="s">
        <v>1865</v>
      </c>
      <c r="R213" t="s">
        <v>858</v>
      </c>
      <c r="S213">
        <v>3</v>
      </c>
      <c r="T213">
        <v>75</v>
      </c>
      <c r="V213">
        <v>52.8</v>
      </c>
      <c r="X213" s="49"/>
      <c r="AB213" s="49"/>
      <c r="AC213" s="49"/>
      <c r="AD213">
        <v>2</v>
      </c>
    </row>
    <row r="214" spans="2:30" x14ac:dyDescent="0.25">
      <c r="B214" s="49"/>
      <c r="C214" s="49"/>
      <c r="D214" s="2"/>
      <c r="E214" t="s">
        <v>1</v>
      </c>
      <c r="F214" s="49"/>
      <c r="G214" s="49"/>
      <c r="H214" t="s">
        <v>864</v>
      </c>
      <c r="I214" s="49"/>
      <c r="J214" s="49"/>
      <c r="L214" s="49" t="s">
        <v>1867</v>
      </c>
      <c r="M214" s="49"/>
      <c r="N214" s="49"/>
      <c r="O214" s="49"/>
      <c r="P214" s="49"/>
      <c r="Q214" t="s">
        <v>1866</v>
      </c>
      <c r="R214" t="s">
        <v>862</v>
      </c>
      <c r="S214">
        <v>1</v>
      </c>
      <c r="T214">
        <v>150</v>
      </c>
      <c r="V214">
        <v>75</v>
      </c>
      <c r="X214" s="49"/>
      <c r="AB214" s="49"/>
      <c r="AC214" s="49"/>
      <c r="AD214">
        <v>2</v>
      </c>
    </row>
    <row r="215" spans="2:30" x14ac:dyDescent="0.25">
      <c r="B215" s="49"/>
      <c r="C215" s="49"/>
      <c r="D215" s="2"/>
      <c r="E215" t="s">
        <v>1</v>
      </c>
      <c r="F215" s="49"/>
      <c r="G215" s="49"/>
      <c r="H215" t="s">
        <v>1870</v>
      </c>
      <c r="I215" s="49"/>
      <c r="J215" s="49"/>
      <c r="L215" s="49" t="s">
        <v>1869</v>
      </c>
      <c r="M215" s="49"/>
      <c r="N215" s="49"/>
      <c r="O215" s="49"/>
      <c r="P215" s="49"/>
      <c r="Q215" t="s">
        <v>1868</v>
      </c>
      <c r="R215" t="s">
        <v>862</v>
      </c>
      <c r="S215">
        <v>2</v>
      </c>
      <c r="T215">
        <v>150</v>
      </c>
      <c r="V215">
        <v>60</v>
      </c>
      <c r="X215" s="49"/>
      <c r="AB215" s="49"/>
      <c r="AC215" s="49"/>
      <c r="AD215">
        <v>2</v>
      </c>
    </row>
    <row r="216" spans="2:30" x14ac:dyDescent="0.25">
      <c r="B216" s="49"/>
      <c r="C216" s="49"/>
      <c r="D216" s="2"/>
      <c r="E216" t="s">
        <v>1</v>
      </c>
      <c r="F216" s="49"/>
      <c r="G216" s="49"/>
      <c r="H216" t="s">
        <v>1872</v>
      </c>
      <c r="I216" s="49"/>
      <c r="J216" s="49"/>
      <c r="L216" s="49" t="s">
        <v>1869</v>
      </c>
      <c r="M216" s="49"/>
      <c r="N216" s="49"/>
      <c r="O216" s="49"/>
      <c r="P216" s="49"/>
      <c r="Q216" t="s">
        <v>1871</v>
      </c>
      <c r="R216" t="s">
        <v>862</v>
      </c>
      <c r="S216">
        <v>3</v>
      </c>
      <c r="T216">
        <v>150</v>
      </c>
      <c r="V216">
        <v>49.8</v>
      </c>
      <c r="X216" s="49"/>
      <c r="AB216" s="49"/>
      <c r="AC216" s="49"/>
      <c r="AD216">
        <v>2</v>
      </c>
    </row>
    <row r="217" spans="2:30" x14ac:dyDescent="0.25">
      <c r="B217" s="49"/>
      <c r="C217" s="49"/>
      <c r="D217" s="2"/>
      <c r="E217" t="s">
        <v>1</v>
      </c>
      <c r="F217" s="49"/>
      <c r="G217" s="49"/>
      <c r="H217" t="s">
        <v>1874</v>
      </c>
      <c r="I217" s="49"/>
      <c r="J217" s="49"/>
      <c r="L217" s="49" t="s">
        <v>1869</v>
      </c>
      <c r="M217" s="49"/>
      <c r="N217" s="49"/>
      <c r="O217" s="49"/>
      <c r="P217" s="49"/>
      <c r="Q217" t="s">
        <v>1873</v>
      </c>
      <c r="R217" t="s">
        <v>862</v>
      </c>
      <c r="S217">
        <v>4</v>
      </c>
      <c r="T217">
        <v>150</v>
      </c>
      <c r="V217">
        <v>45</v>
      </c>
      <c r="X217" s="49"/>
      <c r="AB217" s="49"/>
      <c r="AC217" s="49"/>
      <c r="AD217">
        <v>2</v>
      </c>
    </row>
    <row r="218" spans="2:30" x14ac:dyDescent="0.25">
      <c r="B218" s="49"/>
      <c r="C218" s="49"/>
      <c r="D218" s="2"/>
      <c r="E218" t="s">
        <v>1</v>
      </c>
      <c r="F218" s="49"/>
      <c r="G218" s="49"/>
      <c r="H218" t="s">
        <v>1876</v>
      </c>
      <c r="I218" s="49"/>
      <c r="J218" s="49"/>
      <c r="L218" s="49" t="s">
        <v>1869</v>
      </c>
      <c r="M218" s="49"/>
      <c r="N218" s="49"/>
      <c r="O218" s="49"/>
      <c r="P218" s="49"/>
      <c r="Q218" t="s">
        <v>1875</v>
      </c>
      <c r="R218" t="s">
        <v>862</v>
      </c>
      <c r="S218">
        <v>5</v>
      </c>
      <c r="T218">
        <v>150</v>
      </c>
      <c r="V218">
        <v>39.6</v>
      </c>
      <c r="X218" s="49"/>
      <c r="AB218" s="49"/>
      <c r="AC218" s="49"/>
      <c r="AD218">
        <v>2</v>
      </c>
    </row>
    <row r="219" spans="2:30" x14ac:dyDescent="0.25">
      <c r="B219" s="49"/>
      <c r="C219" s="49"/>
      <c r="D219" s="2"/>
      <c r="E219" t="s">
        <v>37</v>
      </c>
      <c r="F219" s="49"/>
      <c r="G219" s="49"/>
      <c r="H219" t="s">
        <v>1879</v>
      </c>
      <c r="I219" s="49"/>
      <c r="J219" s="49"/>
      <c r="L219" s="49" t="s">
        <v>1878</v>
      </c>
      <c r="M219" s="49"/>
      <c r="N219" s="49"/>
      <c r="O219" s="49"/>
      <c r="P219" s="49"/>
      <c r="Q219" t="s">
        <v>1877</v>
      </c>
      <c r="R219" t="s">
        <v>862</v>
      </c>
      <c r="S219">
        <v>1</v>
      </c>
      <c r="T219">
        <v>140</v>
      </c>
      <c r="U219">
        <v>8</v>
      </c>
      <c r="X219" s="49"/>
      <c r="AB219" s="49"/>
      <c r="AC219" s="49"/>
      <c r="AD219">
        <v>2</v>
      </c>
    </row>
    <row r="220" spans="2:30" x14ac:dyDescent="0.25">
      <c r="B220" s="49"/>
      <c r="C220" s="49"/>
      <c r="D220" s="2"/>
      <c r="E220" t="s">
        <v>37</v>
      </c>
      <c r="F220" s="49"/>
      <c r="G220" s="49"/>
      <c r="H220" t="s">
        <v>1883</v>
      </c>
      <c r="I220" s="49"/>
      <c r="J220" s="49"/>
      <c r="L220" s="49" t="s">
        <v>1882</v>
      </c>
      <c r="M220" s="49"/>
      <c r="N220" s="49"/>
      <c r="O220" s="49"/>
      <c r="P220" s="49"/>
      <c r="Q220" t="s">
        <v>1880</v>
      </c>
      <c r="R220" t="s">
        <v>862</v>
      </c>
      <c r="S220">
        <v>2</v>
      </c>
      <c r="T220">
        <v>160</v>
      </c>
      <c r="U220">
        <v>8</v>
      </c>
      <c r="X220" s="49"/>
      <c r="AB220" s="49" t="s">
        <v>1881</v>
      </c>
      <c r="AC220" s="49"/>
      <c r="AD220">
        <v>2</v>
      </c>
    </row>
    <row r="221" spans="2:30" x14ac:dyDescent="0.25">
      <c r="B221" s="49"/>
      <c r="C221" s="49"/>
      <c r="D221" s="2"/>
      <c r="E221" t="s">
        <v>37</v>
      </c>
      <c r="F221" s="49"/>
      <c r="G221" s="49"/>
      <c r="H221" t="s">
        <v>1886</v>
      </c>
      <c r="I221" s="49"/>
      <c r="J221" s="49"/>
      <c r="L221" s="49" t="s">
        <v>1885</v>
      </c>
      <c r="M221" s="49"/>
      <c r="N221" s="49"/>
      <c r="O221" s="49"/>
      <c r="P221" s="49"/>
      <c r="Q221" t="s">
        <v>1884</v>
      </c>
      <c r="R221" t="s">
        <v>862</v>
      </c>
      <c r="S221">
        <v>3</v>
      </c>
      <c r="T221">
        <v>165</v>
      </c>
      <c r="U221">
        <v>8</v>
      </c>
      <c r="X221" s="49"/>
      <c r="AB221" s="49" t="s">
        <v>1745</v>
      </c>
      <c r="AC221" s="49"/>
      <c r="AD221">
        <v>2</v>
      </c>
    </row>
    <row r="222" spans="2:30" x14ac:dyDescent="0.25">
      <c r="B222" s="49"/>
      <c r="C222" s="49"/>
      <c r="D222" s="2"/>
      <c r="E222" t="s">
        <v>37</v>
      </c>
      <c r="F222" s="49"/>
      <c r="G222" s="49"/>
      <c r="H222" t="s">
        <v>1890</v>
      </c>
      <c r="I222" s="49"/>
      <c r="J222" s="49"/>
      <c r="L222" s="49" t="s">
        <v>1889</v>
      </c>
      <c r="M222" s="49"/>
      <c r="N222" s="49"/>
      <c r="O222" s="49"/>
      <c r="P222" s="49"/>
      <c r="Q222" t="s">
        <v>1887</v>
      </c>
      <c r="R222" t="s">
        <v>862</v>
      </c>
      <c r="S222">
        <v>4</v>
      </c>
      <c r="T222">
        <v>170</v>
      </c>
      <c r="U222">
        <v>7</v>
      </c>
      <c r="X222" s="49"/>
      <c r="AB222" s="49" t="s">
        <v>1888</v>
      </c>
      <c r="AC222" s="49"/>
      <c r="AD222">
        <v>2</v>
      </c>
    </row>
    <row r="223" spans="2:30" x14ac:dyDescent="0.25">
      <c r="B223" s="49"/>
      <c r="C223" s="49"/>
      <c r="D223" s="2"/>
      <c r="E223" t="s">
        <v>24</v>
      </c>
      <c r="F223" s="49"/>
      <c r="G223" s="49"/>
      <c r="H223" t="s">
        <v>1893</v>
      </c>
      <c r="I223" s="49"/>
      <c r="J223" s="49"/>
      <c r="L223" s="49" t="s">
        <v>1892</v>
      </c>
      <c r="M223" s="49"/>
      <c r="N223" s="49"/>
      <c r="O223" s="49"/>
      <c r="P223" s="49"/>
      <c r="Q223" t="s">
        <v>1891</v>
      </c>
      <c r="R223" t="s">
        <v>862</v>
      </c>
      <c r="S223">
        <v>1</v>
      </c>
      <c r="T223">
        <v>0</v>
      </c>
      <c r="U223">
        <v>8</v>
      </c>
      <c r="X223" s="49"/>
      <c r="AB223" s="49"/>
      <c r="AC223" s="49"/>
      <c r="AD223">
        <v>2</v>
      </c>
    </row>
    <row r="224" spans="2:30" x14ac:dyDescent="0.25">
      <c r="B224" s="49"/>
      <c r="C224" s="49"/>
      <c r="D224" s="2"/>
      <c r="E224" t="s">
        <v>24</v>
      </c>
      <c r="F224" s="49"/>
      <c r="G224" s="49"/>
      <c r="H224" t="s">
        <v>1896</v>
      </c>
      <c r="I224" s="49"/>
      <c r="J224" s="49"/>
      <c r="L224" s="49" t="s">
        <v>1895</v>
      </c>
      <c r="M224" s="49"/>
      <c r="N224" s="49"/>
      <c r="O224" s="49"/>
      <c r="P224" s="49"/>
      <c r="Q224" t="s">
        <v>1894</v>
      </c>
      <c r="R224" t="s">
        <v>862</v>
      </c>
      <c r="S224">
        <v>2</v>
      </c>
      <c r="T224">
        <v>0</v>
      </c>
      <c r="U224">
        <v>9</v>
      </c>
      <c r="X224" s="49"/>
      <c r="AB224" s="49"/>
      <c r="AC224" s="49"/>
      <c r="AD224">
        <v>2</v>
      </c>
    </row>
    <row r="225" spans="2:30" x14ac:dyDescent="0.25">
      <c r="B225" s="49"/>
      <c r="C225" s="49"/>
      <c r="D225" s="2"/>
      <c r="E225" t="s">
        <v>24</v>
      </c>
      <c r="F225" s="49"/>
      <c r="G225" s="49"/>
      <c r="H225" t="s">
        <v>1900</v>
      </c>
      <c r="I225" s="49"/>
      <c r="J225" s="49"/>
      <c r="L225" s="49" t="s">
        <v>1899</v>
      </c>
      <c r="M225" s="49"/>
      <c r="N225" s="49"/>
      <c r="O225" s="49"/>
      <c r="P225" s="49"/>
      <c r="Q225" t="s">
        <v>1897</v>
      </c>
      <c r="R225" t="s">
        <v>862</v>
      </c>
      <c r="S225">
        <v>3</v>
      </c>
      <c r="T225">
        <v>0</v>
      </c>
      <c r="U225">
        <v>5</v>
      </c>
      <c r="X225" s="49"/>
      <c r="AB225" s="49"/>
      <c r="AC225" s="49" t="s">
        <v>1898</v>
      </c>
      <c r="AD225">
        <v>2</v>
      </c>
    </row>
    <row r="226" spans="2:30" x14ac:dyDescent="0.25">
      <c r="B226" s="49"/>
      <c r="C226" s="49"/>
      <c r="D226" s="2"/>
      <c r="E226" t="s">
        <v>24</v>
      </c>
      <c r="F226" s="49"/>
      <c r="G226" s="49"/>
      <c r="H226" t="s">
        <v>1902</v>
      </c>
      <c r="I226" s="49"/>
      <c r="J226" s="49"/>
      <c r="L226" s="49" t="s">
        <v>1895</v>
      </c>
      <c r="M226" s="49"/>
      <c r="N226" s="49"/>
      <c r="O226" s="49"/>
      <c r="P226" s="49"/>
      <c r="Q226" t="s">
        <v>1901</v>
      </c>
      <c r="R226" t="s">
        <v>862</v>
      </c>
      <c r="S226">
        <v>4</v>
      </c>
      <c r="T226">
        <v>0</v>
      </c>
      <c r="U226">
        <v>3</v>
      </c>
      <c r="X226" s="49"/>
      <c r="AB226" s="49"/>
      <c r="AC226" s="49" t="s">
        <v>1898</v>
      </c>
      <c r="AD226">
        <v>2</v>
      </c>
    </row>
    <row r="227" spans="2:30" x14ac:dyDescent="0.25">
      <c r="B227" s="49"/>
      <c r="C227" s="49"/>
      <c r="D227" s="2"/>
      <c r="E227" t="s">
        <v>91</v>
      </c>
      <c r="F227" s="49"/>
      <c r="G227" s="49"/>
      <c r="H227" t="s">
        <v>1904</v>
      </c>
      <c r="I227" s="49"/>
      <c r="J227" s="49"/>
      <c r="L227" s="49"/>
      <c r="M227" s="49"/>
      <c r="N227" s="49"/>
      <c r="O227" s="49"/>
      <c r="P227" s="49"/>
      <c r="Q227" t="s">
        <v>1903</v>
      </c>
      <c r="R227" t="s">
        <v>862</v>
      </c>
      <c r="S227">
        <v>1</v>
      </c>
      <c r="T227">
        <v>40</v>
      </c>
      <c r="U227">
        <v>7</v>
      </c>
      <c r="X227" s="49"/>
      <c r="AB227" s="49"/>
      <c r="AC227" s="49"/>
      <c r="AD227">
        <v>2</v>
      </c>
    </row>
    <row r="228" spans="2:30" x14ac:dyDescent="0.25">
      <c r="B228" s="49"/>
      <c r="C228" s="49"/>
      <c r="D228" s="2"/>
      <c r="E228" t="s">
        <v>91</v>
      </c>
      <c r="F228" s="49"/>
      <c r="G228" s="49"/>
      <c r="H228" t="s">
        <v>1907</v>
      </c>
      <c r="I228" s="49"/>
      <c r="J228" s="49"/>
      <c r="L228" s="49" t="s">
        <v>1906</v>
      </c>
      <c r="M228" s="49"/>
      <c r="N228" s="49"/>
      <c r="O228" s="49"/>
      <c r="P228" s="49"/>
      <c r="Q228" t="s">
        <v>1905</v>
      </c>
      <c r="R228" t="s">
        <v>862</v>
      </c>
      <c r="S228">
        <v>2</v>
      </c>
      <c r="T228">
        <v>40</v>
      </c>
      <c r="U228">
        <v>7</v>
      </c>
      <c r="X228" s="49"/>
      <c r="AB228" s="49"/>
      <c r="AC228" s="49"/>
      <c r="AD228">
        <v>2</v>
      </c>
    </row>
    <row r="229" spans="2:30" x14ac:dyDescent="0.25">
      <c r="B229" s="49"/>
      <c r="C229" s="49"/>
      <c r="D229" s="2"/>
      <c r="E229" t="s">
        <v>91</v>
      </c>
      <c r="F229" s="49"/>
      <c r="G229" s="49"/>
      <c r="H229" t="s">
        <v>1911</v>
      </c>
      <c r="I229" s="49"/>
      <c r="J229" s="49"/>
      <c r="L229" s="49" t="s">
        <v>1910</v>
      </c>
      <c r="M229" s="49"/>
      <c r="N229" s="49"/>
      <c r="O229" s="49"/>
      <c r="P229" s="49"/>
      <c r="Q229" t="s">
        <v>1908</v>
      </c>
      <c r="R229" t="s">
        <v>862</v>
      </c>
      <c r="S229">
        <v>3</v>
      </c>
      <c r="T229">
        <v>40</v>
      </c>
      <c r="U229">
        <v>5</v>
      </c>
      <c r="X229" s="49"/>
      <c r="AB229" s="49"/>
      <c r="AC229" s="49" t="s">
        <v>1909</v>
      </c>
      <c r="AD229">
        <v>2</v>
      </c>
    </row>
    <row r="230" spans="2:30" x14ac:dyDescent="0.25">
      <c r="B230" s="49"/>
      <c r="C230" s="49"/>
      <c r="D230" s="2"/>
      <c r="E230" t="s">
        <v>91</v>
      </c>
      <c r="F230" s="49"/>
      <c r="G230" s="49"/>
      <c r="H230" t="s">
        <v>1914</v>
      </c>
      <c r="I230" s="49"/>
      <c r="J230" s="49"/>
      <c r="L230" s="49" t="s">
        <v>1913</v>
      </c>
      <c r="M230" s="49"/>
      <c r="N230" s="49"/>
      <c r="O230" s="49"/>
      <c r="P230" s="49"/>
      <c r="Q230" t="s">
        <v>1912</v>
      </c>
      <c r="R230" t="s">
        <v>862</v>
      </c>
      <c r="S230">
        <v>4</v>
      </c>
      <c r="T230">
        <v>30</v>
      </c>
      <c r="U230">
        <v>10</v>
      </c>
      <c r="X230" s="49"/>
      <c r="AB230" s="49"/>
      <c r="AC230" s="49" t="s">
        <v>1909</v>
      </c>
      <c r="AD230">
        <v>2</v>
      </c>
    </row>
    <row r="231" spans="2:30" x14ac:dyDescent="0.25">
      <c r="B231" s="49"/>
      <c r="C231" s="49"/>
      <c r="D231" s="2"/>
      <c r="E231" t="s">
        <v>343</v>
      </c>
      <c r="F231" s="49"/>
      <c r="G231" s="49"/>
      <c r="H231" t="s">
        <v>1916</v>
      </c>
      <c r="I231" s="49"/>
      <c r="J231" s="49"/>
      <c r="L231" s="49" t="s">
        <v>345</v>
      </c>
      <c r="M231" s="49"/>
      <c r="N231" s="49"/>
      <c r="O231" s="49"/>
      <c r="P231" s="49"/>
      <c r="Q231" t="s">
        <v>1915</v>
      </c>
      <c r="R231" t="s">
        <v>862</v>
      </c>
      <c r="S231">
        <v>1</v>
      </c>
      <c r="T231">
        <v>0</v>
      </c>
      <c r="U231">
        <v>15</v>
      </c>
      <c r="X231" s="49"/>
      <c r="AB231" s="49"/>
      <c r="AC231" s="49"/>
      <c r="AD231">
        <v>2</v>
      </c>
    </row>
    <row r="232" spans="2:30" x14ac:dyDescent="0.25">
      <c r="B232" s="49"/>
      <c r="C232" s="49"/>
      <c r="D232" s="2"/>
      <c r="E232" t="s">
        <v>348</v>
      </c>
      <c r="F232" s="49"/>
      <c r="G232" s="49"/>
      <c r="H232" t="s">
        <v>865</v>
      </c>
      <c r="I232" s="49"/>
      <c r="J232" s="49"/>
      <c r="L232" s="49" t="s">
        <v>1918</v>
      </c>
      <c r="M232" s="49"/>
      <c r="N232" s="49"/>
      <c r="O232" s="49"/>
      <c r="P232" s="49"/>
      <c r="Q232" t="s">
        <v>1917</v>
      </c>
      <c r="R232" t="s">
        <v>862</v>
      </c>
      <c r="S232">
        <v>1</v>
      </c>
      <c r="T232">
        <v>0</v>
      </c>
      <c r="V232">
        <v>13</v>
      </c>
      <c r="X232" s="49"/>
      <c r="AB232" s="49"/>
      <c r="AC232" s="49"/>
      <c r="AD232">
        <v>2</v>
      </c>
    </row>
    <row r="233" spans="2:30" x14ac:dyDescent="0.25">
      <c r="B233" s="49"/>
      <c r="C233" s="49"/>
      <c r="D233" s="2"/>
      <c r="E233" t="s">
        <v>159</v>
      </c>
      <c r="F233" s="49"/>
      <c r="G233" s="49"/>
      <c r="H233" t="s">
        <v>868</v>
      </c>
      <c r="I233" s="49"/>
      <c r="J233" s="49"/>
      <c r="L233" s="49" t="s">
        <v>1920</v>
      </c>
      <c r="M233" s="49"/>
      <c r="N233" s="49"/>
      <c r="O233" s="49"/>
      <c r="P233" s="49"/>
      <c r="Q233" t="s">
        <v>1919</v>
      </c>
      <c r="R233" t="s">
        <v>866</v>
      </c>
      <c r="S233">
        <v>1</v>
      </c>
      <c r="T233">
        <v>90</v>
      </c>
      <c r="U233">
        <v>12</v>
      </c>
      <c r="X233" s="49"/>
      <c r="AB233" s="49"/>
      <c r="AC233" s="49"/>
      <c r="AD233">
        <v>2</v>
      </c>
    </row>
    <row r="234" spans="2:30" x14ac:dyDescent="0.25">
      <c r="B234" s="49"/>
      <c r="C234" s="49"/>
      <c r="D234" s="2"/>
      <c r="E234" t="s">
        <v>159</v>
      </c>
      <c r="F234" s="49"/>
      <c r="G234" s="49"/>
      <c r="H234" t="s">
        <v>1922</v>
      </c>
      <c r="I234" s="49"/>
      <c r="J234" s="49"/>
      <c r="L234" s="49" t="s">
        <v>1920</v>
      </c>
      <c r="M234" s="49"/>
      <c r="N234" s="49"/>
      <c r="O234" s="49"/>
      <c r="P234" s="49"/>
      <c r="Q234" t="s">
        <v>1921</v>
      </c>
      <c r="R234" t="s">
        <v>866</v>
      </c>
      <c r="S234">
        <v>2</v>
      </c>
      <c r="T234">
        <v>140</v>
      </c>
      <c r="U234">
        <v>11</v>
      </c>
      <c r="X234" s="49"/>
      <c r="AB234" s="49"/>
      <c r="AC234" s="49"/>
      <c r="AD234">
        <v>2</v>
      </c>
    </row>
    <row r="235" spans="2:30" x14ac:dyDescent="0.25">
      <c r="B235" s="49"/>
      <c r="C235" s="49"/>
      <c r="D235" s="2"/>
      <c r="E235" t="s">
        <v>159</v>
      </c>
      <c r="F235" s="49"/>
      <c r="G235" s="49"/>
      <c r="H235" t="s">
        <v>1925</v>
      </c>
      <c r="I235" s="49"/>
      <c r="J235" s="49"/>
      <c r="L235" s="49" t="s">
        <v>1924</v>
      </c>
      <c r="M235" s="49"/>
      <c r="N235" s="49"/>
      <c r="O235" s="49"/>
      <c r="P235" s="49"/>
      <c r="Q235" t="s">
        <v>1923</v>
      </c>
      <c r="R235" t="s">
        <v>866</v>
      </c>
      <c r="S235">
        <v>3</v>
      </c>
      <c r="T235">
        <v>160</v>
      </c>
      <c r="U235">
        <v>8</v>
      </c>
      <c r="X235" s="49"/>
      <c r="AB235" s="49"/>
      <c r="AC235" s="49"/>
      <c r="AD235">
        <v>2</v>
      </c>
    </row>
    <row r="236" spans="2:30" x14ac:dyDescent="0.25">
      <c r="B236" s="49"/>
      <c r="C236" s="49"/>
      <c r="D236" s="2"/>
      <c r="E236" t="s">
        <v>159</v>
      </c>
      <c r="F236" s="49"/>
      <c r="G236" s="49"/>
      <c r="H236" t="s">
        <v>1928</v>
      </c>
      <c r="I236" s="49"/>
      <c r="J236" s="49"/>
      <c r="L236" s="49" t="s">
        <v>1927</v>
      </c>
      <c r="M236" s="49"/>
      <c r="N236" s="49"/>
      <c r="O236" s="49"/>
      <c r="P236" s="49"/>
      <c r="Q236" t="s">
        <v>1926</v>
      </c>
      <c r="R236" t="s">
        <v>866</v>
      </c>
      <c r="S236">
        <v>4</v>
      </c>
      <c r="T236">
        <v>180</v>
      </c>
      <c r="U236">
        <v>6</v>
      </c>
      <c r="X236" s="49"/>
      <c r="AB236" s="49" t="s">
        <v>610</v>
      </c>
      <c r="AC236" s="49"/>
      <c r="AD236">
        <v>2</v>
      </c>
    </row>
    <row r="237" spans="2:30" x14ac:dyDescent="0.25">
      <c r="B237" s="49"/>
      <c r="C237" s="49"/>
      <c r="D237" s="2"/>
      <c r="E237" t="s">
        <v>1404</v>
      </c>
      <c r="F237" s="49"/>
      <c r="G237" s="49"/>
      <c r="H237" t="s">
        <v>1930</v>
      </c>
      <c r="I237" s="49"/>
      <c r="J237" s="49"/>
      <c r="L237" s="49" t="s">
        <v>1364</v>
      </c>
      <c r="M237" s="49"/>
      <c r="N237" s="49"/>
      <c r="O237" s="49"/>
      <c r="P237" s="49"/>
      <c r="Q237" t="s">
        <v>1929</v>
      </c>
      <c r="R237" t="s">
        <v>866</v>
      </c>
      <c r="S237">
        <v>1</v>
      </c>
      <c r="T237">
        <v>45</v>
      </c>
      <c r="U237">
        <v>11</v>
      </c>
      <c r="X237" s="49"/>
      <c r="Y237">
        <v>2</v>
      </c>
      <c r="Z237">
        <v>1</v>
      </c>
      <c r="AA237">
        <v>2</v>
      </c>
      <c r="AB237" s="49"/>
      <c r="AC237" s="49"/>
      <c r="AD237">
        <v>2</v>
      </c>
    </row>
    <row r="238" spans="2:30" x14ac:dyDescent="0.25">
      <c r="B238" s="49"/>
      <c r="C238" s="49"/>
      <c r="D238" s="2"/>
      <c r="E238" t="s">
        <v>1404</v>
      </c>
      <c r="F238" s="49"/>
      <c r="G238" s="49"/>
      <c r="H238" t="s">
        <v>1933</v>
      </c>
      <c r="I238" s="49"/>
      <c r="J238" s="49"/>
      <c r="L238" s="49" t="s">
        <v>1932</v>
      </c>
      <c r="M238" s="49"/>
      <c r="N238" s="49"/>
      <c r="O238" s="49"/>
      <c r="P238" s="49"/>
      <c r="Q238" t="s">
        <v>1931</v>
      </c>
      <c r="R238" t="s">
        <v>866</v>
      </c>
      <c r="S238">
        <v>2</v>
      </c>
      <c r="T238">
        <v>50</v>
      </c>
      <c r="U238">
        <v>9</v>
      </c>
      <c r="X238" s="49"/>
      <c r="Y238">
        <v>2</v>
      </c>
      <c r="Z238">
        <v>1</v>
      </c>
      <c r="AA238">
        <v>2</v>
      </c>
      <c r="AB238" s="49" t="s">
        <v>1745</v>
      </c>
      <c r="AC238" s="49"/>
      <c r="AD238">
        <v>2</v>
      </c>
    </row>
    <row r="239" spans="2:30" x14ac:dyDescent="0.25">
      <c r="B239" s="49"/>
      <c r="C239" s="49"/>
      <c r="D239" s="2"/>
      <c r="E239" t="s">
        <v>1404</v>
      </c>
      <c r="F239" s="49"/>
      <c r="G239" s="49"/>
      <c r="H239" t="s">
        <v>1935</v>
      </c>
      <c r="I239" s="49"/>
      <c r="J239" s="49"/>
      <c r="L239" s="49" t="s">
        <v>1932</v>
      </c>
      <c r="M239" s="49"/>
      <c r="N239" s="49"/>
      <c r="O239" s="49"/>
      <c r="P239" s="49"/>
      <c r="Q239" t="s">
        <v>1934</v>
      </c>
      <c r="R239" t="s">
        <v>866</v>
      </c>
      <c r="S239">
        <v>3</v>
      </c>
      <c r="T239">
        <v>50</v>
      </c>
      <c r="U239">
        <v>8</v>
      </c>
      <c r="X239" s="49"/>
      <c r="Y239">
        <v>2</v>
      </c>
      <c r="Z239">
        <v>1</v>
      </c>
      <c r="AA239">
        <v>2</v>
      </c>
      <c r="AB239" s="49" t="s">
        <v>1745</v>
      </c>
      <c r="AC239" s="49"/>
      <c r="AD239">
        <v>2</v>
      </c>
    </row>
    <row r="240" spans="2:30" x14ac:dyDescent="0.25">
      <c r="B240" s="49"/>
      <c r="C240" s="49"/>
      <c r="D240" s="2"/>
      <c r="E240" t="s">
        <v>1404</v>
      </c>
      <c r="F240" s="49"/>
      <c r="G240" s="49"/>
      <c r="H240" t="s">
        <v>1938</v>
      </c>
      <c r="I240" s="49"/>
      <c r="J240" s="49"/>
      <c r="L240" s="49" t="s">
        <v>1937</v>
      </c>
      <c r="M240" s="49"/>
      <c r="N240" s="49"/>
      <c r="O240" s="49"/>
      <c r="P240" s="49"/>
      <c r="Q240" t="s">
        <v>1936</v>
      </c>
      <c r="R240" t="s">
        <v>866</v>
      </c>
      <c r="S240">
        <v>4</v>
      </c>
      <c r="T240">
        <v>50</v>
      </c>
      <c r="U240">
        <v>7</v>
      </c>
      <c r="X240" s="49"/>
      <c r="Y240">
        <v>2</v>
      </c>
      <c r="Z240">
        <v>1</v>
      </c>
      <c r="AA240">
        <v>2</v>
      </c>
      <c r="AB240" s="49" t="s">
        <v>610</v>
      </c>
      <c r="AC240" s="49"/>
      <c r="AD240">
        <v>2</v>
      </c>
    </row>
    <row r="241" spans="2:30" x14ac:dyDescent="0.25">
      <c r="B241" s="49"/>
      <c r="C241" s="49"/>
      <c r="D241" s="2"/>
      <c r="E241" t="s">
        <v>186</v>
      </c>
      <c r="F241" s="49"/>
      <c r="G241" s="49"/>
      <c r="H241" t="s">
        <v>1941</v>
      </c>
      <c r="I241" s="49"/>
      <c r="J241" s="49"/>
      <c r="L241" s="49"/>
      <c r="M241" s="49"/>
      <c r="N241" s="49"/>
      <c r="O241" s="49"/>
      <c r="P241" s="49"/>
      <c r="Q241" t="s">
        <v>1939</v>
      </c>
      <c r="R241" t="s">
        <v>866</v>
      </c>
      <c r="S241">
        <v>1</v>
      </c>
      <c r="T241">
        <v>45</v>
      </c>
      <c r="U241">
        <v>5</v>
      </c>
      <c r="X241" s="49"/>
      <c r="AB241" s="49"/>
      <c r="AC241" s="49" t="s">
        <v>1940</v>
      </c>
      <c r="AD241">
        <v>2</v>
      </c>
    </row>
    <row r="242" spans="2:30" x14ac:dyDescent="0.25">
      <c r="B242" s="49"/>
      <c r="C242" s="49"/>
      <c r="D242" s="2"/>
      <c r="E242" t="s">
        <v>192</v>
      </c>
      <c r="F242" s="49"/>
      <c r="G242" s="49"/>
      <c r="H242" t="s">
        <v>1943</v>
      </c>
      <c r="I242" s="49"/>
      <c r="J242" s="49"/>
      <c r="L242" s="49"/>
      <c r="M242" s="49"/>
      <c r="N242" s="49"/>
      <c r="O242" s="49"/>
      <c r="P242" s="49"/>
      <c r="Q242" t="s">
        <v>1942</v>
      </c>
      <c r="R242" t="s">
        <v>866</v>
      </c>
      <c r="S242">
        <v>1</v>
      </c>
      <c r="T242">
        <v>45</v>
      </c>
      <c r="U242">
        <v>5</v>
      </c>
      <c r="X242" s="49"/>
      <c r="AB242" s="49"/>
      <c r="AC242" s="49" t="s">
        <v>1940</v>
      </c>
      <c r="AD242">
        <v>2</v>
      </c>
    </row>
    <row r="243" spans="2:30" x14ac:dyDescent="0.25">
      <c r="B243" s="49"/>
      <c r="C243" s="49"/>
      <c r="D243" s="2"/>
      <c r="E243" t="s">
        <v>186</v>
      </c>
      <c r="F243" s="49"/>
      <c r="G243" s="49"/>
      <c r="H243" t="s">
        <v>1946</v>
      </c>
      <c r="I243" s="49"/>
      <c r="J243" s="49"/>
      <c r="L243" s="49"/>
      <c r="M243" s="49"/>
      <c r="N243" s="49"/>
      <c r="O243" s="49"/>
      <c r="P243" s="49"/>
      <c r="Q243" t="s">
        <v>1944</v>
      </c>
      <c r="R243" t="s">
        <v>866</v>
      </c>
      <c r="S243">
        <v>2</v>
      </c>
      <c r="T243">
        <v>45</v>
      </c>
      <c r="U243">
        <v>4</v>
      </c>
      <c r="X243" s="49"/>
      <c r="AB243" s="49"/>
      <c r="AC243" s="49" t="s">
        <v>1945</v>
      </c>
      <c r="AD243">
        <v>2</v>
      </c>
    </row>
    <row r="244" spans="2:30" x14ac:dyDescent="0.25">
      <c r="B244" s="49"/>
      <c r="C244" s="49"/>
      <c r="D244" s="2"/>
      <c r="E244" t="s">
        <v>192</v>
      </c>
      <c r="F244" s="49"/>
      <c r="G244" s="49"/>
      <c r="H244" t="s">
        <v>1948</v>
      </c>
      <c r="I244" s="49"/>
      <c r="J244" s="49"/>
      <c r="L244" s="49"/>
      <c r="M244" s="49"/>
      <c r="N244" s="49"/>
      <c r="O244" s="49"/>
      <c r="P244" s="49"/>
      <c r="Q244" t="s">
        <v>1947</v>
      </c>
      <c r="R244" t="s">
        <v>866</v>
      </c>
      <c r="S244">
        <v>2</v>
      </c>
      <c r="T244">
        <v>45</v>
      </c>
      <c r="U244">
        <v>5</v>
      </c>
      <c r="X244" s="49"/>
      <c r="AB244" s="49"/>
      <c r="AC244" s="49" t="s">
        <v>1945</v>
      </c>
      <c r="AD244">
        <v>2</v>
      </c>
    </row>
    <row r="245" spans="2:30" x14ac:dyDescent="0.25">
      <c r="B245" s="49"/>
      <c r="C245" s="49"/>
      <c r="D245" s="2"/>
      <c r="E245" t="s">
        <v>186</v>
      </c>
      <c r="F245" s="49"/>
      <c r="G245" s="49"/>
      <c r="H245" t="s">
        <v>1951</v>
      </c>
      <c r="I245" s="49"/>
      <c r="J245" s="49"/>
      <c r="L245" s="49"/>
      <c r="M245" s="49"/>
      <c r="N245" s="49"/>
      <c r="O245" s="49"/>
      <c r="P245" s="49"/>
      <c r="Q245" t="s">
        <v>1949</v>
      </c>
      <c r="R245" t="s">
        <v>866</v>
      </c>
      <c r="S245">
        <v>3</v>
      </c>
      <c r="T245">
        <v>45</v>
      </c>
      <c r="U245">
        <v>5</v>
      </c>
      <c r="X245" s="49"/>
      <c r="AB245" s="49"/>
      <c r="AC245" s="49" t="s">
        <v>1950</v>
      </c>
      <c r="AD245">
        <v>2</v>
      </c>
    </row>
    <row r="246" spans="2:30" x14ac:dyDescent="0.25">
      <c r="B246" s="49"/>
      <c r="C246" s="49"/>
      <c r="D246" s="2"/>
      <c r="E246" t="s">
        <v>192</v>
      </c>
      <c r="F246" s="49"/>
      <c r="G246" s="49"/>
      <c r="H246" t="s">
        <v>1954</v>
      </c>
      <c r="I246" s="49"/>
      <c r="J246" s="49"/>
      <c r="L246" s="49" t="s">
        <v>1953</v>
      </c>
      <c r="M246" s="49"/>
      <c r="N246" s="49"/>
      <c r="O246" s="49"/>
      <c r="P246" s="49"/>
      <c r="Q246" t="s">
        <v>1952</v>
      </c>
      <c r="R246" t="s">
        <v>866</v>
      </c>
      <c r="S246">
        <v>3</v>
      </c>
      <c r="T246">
        <v>45</v>
      </c>
      <c r="U246">
        <v>4</v>
      </c>
      <c r="X246" s="49"/>
      <c r="AB246" s="49" t="s">
        <v>1888</v>
      </c>
      <c r="AC246" s="49" t="s">
        <v>1950</v>
      </c>
      <c r="AD246">
        <v>2</v>
      </c>
    </row>
    <row r="247" spans="2:30" x14ac:dyDescent="0.25">
      <c r="B247" s="49"/>
      <c r="C247" s="49"/>
      <c r="D247" s="2"/>
      <c r="E247" t="s">
        <v>10820</v>
      </c>
      <c r="F247" s="49"/>
      <c r="G247" s="49"/>
      <c r="H247" t="s">
        <v>1957</v>
      </c>
      <c r="I247" s="49"/>
      <c r="J247" s="49"/>
      <c r="L247" s="49" t="s">
        <v>1956</v>
      </c>
      <c r="M247" s="49"/>
      <c r="N247" s="49"/>
      <c r="O247" s="49"/>
      <c r="P247" s="49"/>
      <c r="Q247" t="s">
        <v>1955</v>
      </c>
      <c r="R247" t="s">
        <v>866</v>
      </c>
      <c r="S247">
        <v>1</v>
      </c>
      <c r="T247">
        <v>20</v>
      </c>
      <c r="U247">
        <v>15</v>
      </c>
      <c r="X247" s="49"/>
      <c r="AB247" s="49"/>
      <c r="AC247" s="49"/>
      <c r="AD247">
        <v>2</v>
      </c>
    </row>
    <row r="248" spans="2:30" x14ac:dyDescent="0.25">
      <c r="B248" s="49"/>
      <c r="C248" s="49"/>
      <c r="D248" s="2"/>
      <c r="E248" t="s">
        <v>10820</v>
      </c>
      <c r="F248" s="49"/>
      <c r="G248" s="49"/>
      <c r="H248" t="s">
        <v>1960</v>
      </c>
      <c r="I248" s="49"/>
      <c r="J248" s="49"/>
      <c r="L248" s="49" t="s">
        <v>1959</v>
      </c>
      <c r="M248" s="49"/>
      <c r="N248" s="49"/>
      <c r="O248" s="49"/>
      <c r="P248" s="49"/>
      <c r="Q248" t="s">
        <v>1958</v>
      </c>
      <c r="R248" t="s">
        <v>866</v>
      </c>
      <c r="S248">
        <v>2</v>
      </c>
      <c r="T248">
        <v>20</v>
      </c>
      <c r="U248">
        <v>15</v>
      </c>
      <c r="X248" s="49"/>
      <c r="AB248" s="49"/>
      <c r="AC248" s="49"/>
      <c r="AD248">
        <v>2</v>
      </c>
    </row>
    <row r="249" spans="2:30" x14ac:dyDescent="0.25">
      <c r="B249" s="49"/>
      <c r="C249" s="49"/>
      <c r="D249" s="2"/>
      <c r="E249" t="s">
        <v>10820</v>
      </c>
      <c r="F249" s="49"/>
      <c r="G249" s="49"/>
      <c r="H249" t="s">
        <v>1963</v>
      </c>
      <c r="I249" s="49"/>
      <c r="J249" s="49"/>
      <c r="L249" s="49" t="s">
        <v>1962</v>
      </c>
      <c r="M249" s="49"/>
      <c r="N249" s="49"/>
      <c r="O249" s="49"/>
      <c r="P249" s="49"/>
      <c r="Q249" t="s">
        <v>1961</v>
      </c>
      <c r="R249" t="s">
        <v>866</v>
      </c>
      <c r="S249">
        <v>3</v>
      </c>
      <c r="T249">
        <v>20</v>
      </c>
      <c r="U249">
        <v>15</v>
      </c>
      <c r="X249" s="49"/>
      <c r="AB249" s="49"/>
      <c r="AC249" s="49"/>
      <c r="AD249">
        <v>2</v>
      </c>
    </row>
    <row r="250" spans="2:30" x14ac:dyDescent="0.25">
      <c r="B250" s="49"/>
      <c r="C250" s="49"/>
      <c r="D250" s="2"/>
      <c r="E250" t="s">
        <v>10820</v>
      </c>
      <c r="F250" s="49"/>
      <c r="G250" s="49"/>
      <c r="H250" t="s">
        <v>1967</v>
      </c>
      <c r="I250" s="49"/>
      <c r="J250" s="49"/>
      <c r="L250" s="49" t="s">
        <v>1966</v>
      </c>
      <c r="M250" s="49"/>
      <c r="N250" s="49"/>
      <c r="O250" s="49"/>
      <c r="P250" s="49"/>
      <c r="Q250" t="s">
        <v>1964</v>
      </c>
      <c r="R250" t="s">
        <v>866</v>
      </c>
      <c r="S250">
        <v>4</v>
      </c>
      <c r="T250">
        <v>20</v>
      </c>
      <c r="U250">
        <v>12</v>
      </c>
      <c r="X250" s="49"/>
      <c r="AB250" s="49"/>
      <c r="AC250" s="49" t="s">
        <v>1965</v>
      </c>
      <c r="AD250">
        <v>2</v>
      </c>
    </row>
    <row r="251" spans="2:30" x14ac:dyDescent="0.25">
      <c r="B251" s="49"/>
      <c r="C251" s="49"/>
      <c r="D251" s="2"/>
      <c r="E251" t="s">
        <v>10820</v>
      </c>
      <c r="F251" s="49"/>
      <c r="G251" s="49"/>
      <c r="H251" t="s">
        <v>869</v>
      </c>
      <c r="I251" s="49"/>
      <c r="J251" s="49"/>
      <c r="L251" s="49" t="s">
        <v>1966</v>
      </c>
      <c r="M251" s="49"/>
      <c r="N251" s="49"/>
      <c r="O251" s="49"/>
      <c r="P251" s="49"/>
      <c r="Q251" t="s">
        <v>1968</v>
      </c>
      <c r="R251" t="s">
        <v>866</v>
      </c>
      <c r="S251">
        <v>5</v>
      </c>
      <c r="T251">
        <v>15</v>
      </c>
      <c r="U251">
        <v>10</v>
      </c>
      <c r="X251" s="49"/>
      <c r="AB251" s="49"/>
      <c r="AC251" s="49" t="s">
        <v>1965</v>
      </c>
      <c r="AD251">
        <v>2</v>
      </c>
    </row>
    <row r="252" spans="2:30" x14ac:dyDescent="0.25">
      <c r="B252" s="49"/>
      <c r="C252" s="49"/>
      <c r="D252" s="2"/>
      <c r="E252" t="s">
        <v>15</v>
      </c>
      <c r="F252" s="49"/>
      <c r="G252" s="49"/>
      <c r="H252" t="s">
        <v>872</v>
      </c>
      <c r="I252" s="49"/>
      <c r="J252" s="49"/>
      <c r="L252" s="49" t="s">
        <v>1971</v>
      </c>
      <c r="M252" s="49"/>
      <c r="N252" s="49"/>
      <c r="O252" s="49"/>
      <c r="P252" s="49"/>
      <c r="Q252" t="s">
        <v>1969</v>
      </c>
      <c r="R252" t="s">
        <v>870</v>
      </c>
      <c r="S252">
        <v>1</v>
      </c>
      <c r="T252">
        <v>50</v>
      </c>
      <c r="V252">
        <v>60</v>
      </c>
      <c r="X252" s="49"/>
      <c r="AB252" s="49"/>
      <c r="AC252" s="49" t="s">
        <v>1970</v>
      </c>
      <c r="AD252">
        <v>2</v>
      </c>
    </row>
    <row r="253" spans="2:30" x14ac:dyDescent="0.25">
      <c r="B253" s="49"/>
      <c r="C253" s="49"/>
      <c r="D253" s="2"/>
      <c r="E253" t="s">
        <v>15</v>
      </c>
      <c r="F253" s="49"/>
      <c r="G253" s="49"/>
      <c r="H253" t="s">
        <v>1974</v>
      </c>
      <c r="I253" s="49"/>
      <c r="J253" s="49"/>
      <c r="L253" s="49" t="s">
        <v>1973</v>
      </c>
      <c r="M253" s="49"/>
      <c r="N253" s="49"/>
      <c r="O253" s="49"/>
      <c r="P253" s="49"/>
      <c r="Q253" t="s">
        <v>1972</v>
      </c>
      <c r="R253" t="s">
        <v>870</v>
      </c>
      <c r="S253">
        <v>2</v>
      </c>
      <c r="T253">
        <v>50</v>
      </c>
      <c r="V253">
        <v>60</v>
      </c>
      <c r="X253" s="49"/>
      <c r="AB253" s="49"/>
      <c r="AC253" s="49" t="s">
        <v>1970</v>
      </c>
      <c r="AD253">
        <v>2</v>
      </c>
    </row>
    <row r="254" spans="2:30" x14ac:dyDescent="0.25">
      <c r="B254" s="49"/>
      <c r="C254" s="49"/>
      <c r="D254" s="2"/>
      <c r="E254" t="s">
        <v>15</v>
      </c>
      <c r="F254" s="49"/>
      <c r="G254" s="49"/>
      <c r="H254" t="s">
        <v>1977</v>
      </c>
      <c r="I254" s="49"/>
      <c r="J254" s="49"/>
      <c r="L254" s="49" t="s">
        <v>1971</v>
      </c>
      <c r="M254" s="49"/>
      <c r="N254" s="49"/>
      <c r="O254" s="49"/>
      <c r="P254" s="49"/>
      <c r="Q254" t="s">
        <v>1975</v>
      </c>
      <c r="R254" t="s">
        <v>870</v>
      </c>
      <c r="S254">
        <v>3</v>
      </c>
      <c r="T254">
        <v>50</v>
      </c>
      <c r="V254">
        <v>60</v>
      </c>
      <c r="X254" s="49"/>
      <c r="AB254" s="49"/>
      <c r="AC254" s="49" t="s">
        <v>1976</v>
      </c>
      <c r="AD254">
        <v>2</v>
      </c>
    </row>
    <row r="255" spans="2:30" x14ac:dyDescent="0.25">
      <c r="B255" s="49"/>
      <c r="C255" s="49"/>
      <c r="D255" s="2"/>
      <c r="E255" t="s">
        <v>15</v>
      </c>
      <c r="F255" s="49"/>
      <c r="G255" s="49"/>
      <c r="H255" t="s">
        <v>1980</v>
      </c>
      <c r="I255" s="49"/>
      <c r="J255" s="49"/>
      <c r="L255" s="49" t="s">
        <v>1979</v>
      </c>
      <c r="M255" s="49"/>
      <c r="N255" s="49"/>
      <c r="O255" s="49"/>
      <c r="P255" s="49"/>
      <c r="Q255" t="s">
        <v>1978</v>
      </c>
      <c r="R255" t="s">
        <v>870</v>
      </c>
      <c r="S255">
        <v>4</v>
      </c>
      <c r="T255">
        <v>50</v>
      </c>
      <c r="V255">
        <v>60</v>
      </c>
      <c r="X255" s="49"/>
      <c r="AB255" s="49"/>
      <c r="AC255" s="49" t="s">
        <v>1976</v>
      </c>
      <c r="AD255">
        <v>2</v>
      </c>
    </row>
    <row r="256" spans="2:30" x14ac:dyDescent="0.25">
      <c r="B256" s="49"/>
      <c r="C256" s="49"/>
      <c r="D256" s="2"/>
      <c r="E256" t="s">
        <v>51</v>
      </c>
      <c r="F256" s="49"/>
      <c r="G256" s="49"/>
      <c r="H256" t="s">
        <v>1982</v>
      </c>
      <c r="I256" s="49"/>
      <c r="J256" s="49"/>
      <c r="L256" s="49"/>
      <c r="M256" s="49"/>
      <c r="N256" s="49"/>
      <c r="O256" s="49"/>
      <c r="P256" s="49"/>
      <c r="Q256" t="s">
        <v>1981</v>
      </c>
      <c r="R256" t="s">
        <v>870</v>
      </c>
      <c r="S256">
        <v>1</v>
      </c>
      <c r="T256">
        <v>145</v>
      </c>
      <c r="U256">
        <v>12</v>
      </c>
      <c r="X256" s="49"/>
      <c r="AB256" s="49"/>
      <c r="AC256" s="49"/>
      <c r="AD256">
        <v>2</v>
      </c>
    </row>
    <row r="257" spans="2:30" x14ac:dyDescent="0.25">
      <c r="B257" s="49"/>
      <c r="C257" s="49"/>
      <c r="D257" s="2"/>
      <c r="E257" t="s">
        <v>51</v>
      </c>
      <c r="F257" s="49"/>
      <c r="G257" s="49"/>
      <c r="H257" t="s">
        <v>1984</v>
      </c>
      <c r="I257" s="49"/>
      <c r="J257" s="49"/>
      <c r="L257" s="49"/>
      <c r="M257" s="49"/>
      <c r="N257" s="49"/>
      <c r="O257" s="49"/>
      <c r="P257" s="49"/>
      <c r="Q257" t="s">
        <v>1983</v>
      </c>
      <c r="R257" t="s">
        <v>870</v>
      </c>
      <c r="S257">
        <v>2</v>
      </c>
      <c r="T257">
        <v>150</v>
      </c>
      <c r="U257">
        <v>12</v>
      </c>
      <c r="X257" s="49"/>
      <c r="AB257" s="49"/>
      <c r="AC257" s="49"/>
      <c r="AD257">
        <v>2</v>
      </c>
    </row>
    <row r="258" spans="2:30" x14ac:dyDescent="0.25">
      <c r="B258" s="49"/>
      <c r="C258" s="49"/>
      <c r="D258" s="2"/>
      <c r="E258" t="s">
        <v>51</v>
      </c>
      <c r="F258" s="49"/>
      <c r="G258" s="49"/>
      <c r="H258" t="s">
        <v>1987</v>
      </c>
      <c r="I258" s="49"/>
      <c r="J258" s="49"/>
      <c r="L258" s="49" t="s">
        <v>1986</v>
      </c>
      <c r="M258" s="49"/>
      <c r="N258" s="49"/>
      <c r="O258" s="49"/>
      <c r="P258" s="49"/>
      <c r="Q258" t="s">
        <v>1985</v>
      </c>
      <c r="R258" t="s">
        <v>870</v>
      </c>
      <c r="S258">
        <v>3</v>
      </c>
      <c r="T258">
        <v>150</v>
      </c>
      <c r="U258">
        <v>11</v>
      </c>
      <c r="X258" s="49"/>
      <c r="AB258" s="49"/>
      <c r="AC258" s="49"/>
      <c r="AD258">
        <v>2</v>
      </c>
    </row>
    <row r="259" spans="2:30" x14ac:dyDescent="0.25">
      <c r="B259" s="49"/>
      <c r="C259" s="49"/>
      <c r="D259" s="2"/>
      <c r="E259" t="s">
        <v>51</v>
      </c>
      <c r="F259" s="49"/>
      <c r="G259" s="49"/>
      <c r="H259" t="s">
        <v>1989</v>
      </c>
      <c r="I259" s="49"/>
      <c r="J259" s="49"/>
      <c r="L259" s="49" t="s">
        <v>1986</v>
      </c>
      <c r="M259" s="49"/>
      <c r="N259" s="49"/>
      <c r="O259" s="49"/>
      <c r="P259" s="49"/>
      <c r="Q259" t="s">
        <v>1988</v>
      </c>
      <c r="R259" t="s">
        <v>870</v>
      </c>
      <c r="S259">
        <v>4</v>
      </c>
      <c r="T259">
        <v>150</v>
      </c>
      <c r="U259">
        <v>11</v>
      </c>
      <c r="X259" s="49"/>
      <c r="AB259" s="49"/>
      <c r="AC259" s="49"/>
      <c r="AD259">
        <v>2</v>
      </c>
    </row>
    <row r="260" spans="2:30" x14ac:dyDescent="0.25">
      <c r="B260" s="49"/>
      <c r="C260" s="49"/>
      <c r="D260" s="2"/>
      <c r="E260" t="s">
        <v>41</v>
      </c>
      <c r="F260" s="49"/>
      <c r="G260" s="49"/>
      <c r="H260" t="s">
        <v>1992</v>
      </c>
      <c r="I260" s="49"/>
      <c r="J260" s="49"/>
      <c r="L260" s="49" t="s">
        <v>1991</v>
      </c>
      <c r="M260" s="49"/>
      <c r="N260" s="49"/>
      <c r="O260" s="49"/>
      <c r="P260" s="49"/>
      <c r="Q260" t="s">
        <v>1990</v>
      </c>
      <c r="R260" t="s">
        <v>870</v>
      </c>
      <c r="S260">
        <v>1</v>
      </c>
      <c r="T260">
        <v>60</v>
      </c>
      <c r="U260">
        <v>14</v>
      </c>
      <c r="X260" s="49"/>
      <c r="AB260" s="49"/>
      <c r="AC260" s="49"/>
      <c r="AD260">
        <v>2</v>
      </c>
    </row>
    <row r="261" spans="2:30" x14ac:dyDescent="0.25">
      <c r="B261" s="49"/>
      <c r="C261" s="49"/>
      <c r="D261" s="2"/>
      <c r="E261" t="s">
        <v>41</v>
      </c>
      <c r="F261" s="49"/>
      <c r="G261" s="49"/>
      <c r="H261" t="s">
        <v>1996</v>
      </c>
      <c r="I261" s="49"/>
      <c r="J261" s="49"/>
      <c r="L261" s="49" t="s">
        <v>1995</v>
      </c>
      <c r="M261" s="49"/>
      <c r="N261" s="49"/>
      <c r="O261" s="49"/>
      <c r="P261" s="49"/>
      <c r="Q261" t="s">
        <v>1993</v>
      </c>
      <c r="R261" t="s">
        <v>870</v>
      </c>
      <c r="S261">
        <v>2</v>
      </c>
      <c r="T261">
        <v>60</v>
      </c>
      <c r="U261">
        <v>13</v>
      </c>
      <c r="X261" s="49"/>
      <c r="AB261" s="49" t="s">
        <v>1994</v>
      </c>
      <c r="AC261" s="49"/>
      <c r="AD261">
        <v>2</v>
      </c>
    </row>
    <row r="262" spans="2:30" x14ac:dyDescent="0.25">
      <c r="B262" s="49"/>
      <c r="C262" s="49"/>
      <c r="D262" s="2"/>
      <c r="E262" t="s">
        <v>41</v>
      </c>
      <c r="F262" s="49"/>
      <c r="G262" s="49"/>
      <c r="H262" t="s">
        <v>1999</v>
      </c>
      <c r="I262" s="49"/>
      <c r="J262" s="49"/>
      <c r="L262" s="49" t="s">
        <v>1998</v>
      </c>
      <c r="M262" s="49"/>
      <c r="N262" s="49"/>
      <c r="O262" s="49"/>
      <c r="P262" s="49"/>
      <c r="Q262" t="s">
        <v>1997</v>
      </c>
      <c r="R262" t="s">
        <v>870</v>
      </c>
      <c r="S262">
        <v>3</v>
      </c>
      <c r="T262">
        <v>60</v>
      </c>
      <c r="U262">
        <v>12</v>
      </c>
      <c r="X262" s="49"/>
      <c r="AB262" s="49" t="s">
        <v>1745</v>
      </c>
      <c r="AC262" s="49"/>
      <c r="AD262">
        <v>2</v>
      </c>
    </row>
    <row r="263" spans="2:30" x14ac:dyDescent="0.25">
      <c r="B263" s="49"/>
      <c r="C263" s="49"/>
      <c r="D263" s="2"/>
      <c r="E263" t="s">
        <v>73</v>
      </c>
      <c r="F263" s="49"/>
      <c r="G263" s="49"/>
      <c r="H263" t="s">
        <v>2002</v>
      </c>
      <c r="I263" s="49"/>
      <c r="J263" s="49"/>
      <c r="L263" s="49" t="s">
        <v>2001</v>
      </c>
      <c r="M263" s="49"/>
      <c r="N263" s="49"/>
      <c r="O263" s="49"/>
      <c r="P263" s="49"/>
      <c r="Q263" t="s">
        <v>2000</v>
      </c>
      <c r="R263" t="s">
        <v>870</v>
      </c>
      <c r="S263">
        <v>1</v>
      </c>
      <c r="T263">
        <v>30</v>
      </c>
      <c r="U263">
        <v>20</v>
      </c>
      <c r="X263" s="49"/>
      <c r="AB263" s="49"/>
      <c r="AC263" s="49"/>
      <c r="AD263">
        <v>2</v>
      </c>
    </row>
    <row r="264" spans="2:30" x14ac:dyDescent="0.25">
      <c r="B264" s="49"/>
      <c r="C264" s="49"/>
      <c r="D264" s="2"/>
      <c r="E264" t="s">
        <v>73</v>
      </c>
      <c r="F264" s="49"/>
      <c r="G264" s="49"/>
      <c r="H264" t="s">
        <v>2005</v>
      </c>
      <c r="I264" s="49"/>
      <c r="J264" s="49"/>
      <c r="L264" s="49" t="s">
        <v>2004</v>
      </c>
      <c r="M264" s="49"/>
      <c r="N264" s="49"/>
      <c r="O264" s="49"/>
      <c r="P264" s="49"/>
      <c r="Q264" t="s">
        <v>2003</v>
      </c>
      <c r="R264" t="s">
        <v>870</v>
      </c>
      <c r="S264">
        <v>2</v>
      </c>
      <c r="T264">
        <v>30</v>
      </c>
      <c r="U264">
        <v>20</v>
      </c>
      <c r="X264" s="49"/>
      <c r="AB264" s="49"/>
      <c r="AC264" s="49"/>
      <c r="AD264">
        <v>2</v>
      </c>
    </row>
    <row r="265" spans="2:30" x14ac:dyDescent="0.25">
      <c r="B265" s="49"/>
      <c r="C265" s="49"/>
      <c r="D265" s="2"/>
      <c r="E265" t="s">
        <v>73</v>
      </c>
      <c r="F265" s="49"/>
      <c r="G265" s="49"/>
      <c r="H265" t="s">
        <v>2008</v>
      </c>
      <c r="I265" s="49"/>
      <c r="J265" s="49"/>
      <c r="L265" s="49" t="s">
        <v>2007</v>
      </c>
      <c r="M265" s="49"/>
      <c r="N265" s="49"/>
      <c r="O265" s="49"/>
      <c r="P265" s="49"/>
      <c r="Q265" t="s">
        <v>2006</v>
      </c>
      <c r="R265" t="s">
        <v>870</v>
      </c>
      <c r="S265">
        <v>3</v>
      </c>
      <c r="T265">
        <v>30</v>
      </c>
      <c r="U265">
        <v>20</v>
      </c>
      <c r="X265" s="49"/>
      <c r="AB265" s="49"/>
      <c r="AC265" s="49"/>
      <c r="AD265">
        <v>2</v>
      </c>
    </row>
    <row r="266" spans="2:30" x14ac:dyDescent="0.25">
      <c r="B266" s="49"/>
      <c r="C266" s="49"/>
      <c r="D266" s="2"/>
      <c r="E266" t="s">
        <v>102</v>
      </c>
      <c r="F266" s="49"/>
      <c r="G266" s="49"/>
      <c r="H266" t="s">
        <v>2011</v>
      </c>
      <c r="I266" s="49"/>
      <c r="J266" s="49"/>
      <c r="L266" s="49" t="s">
        <v>2010</v>
      </c>
      <c r="M266" s="49"/>
      <c r="N266" s="49"/>
      <c r="O266" s="49"/>
      <c r="P266" s="49"/>
      <c r="Q266" t="s">
        <v>2009</v>
      </c>
      <c r="R266" t="s">
        <v>870</v>
      </c>
      <c r="S266">
        <v>1</v>
      </c>
      <c r="T266">
        <v>20</v>
      </c>
      <c r="U266">
        <v>15</v>
      </c>
      <c r="X266" s="49"/>
      <c r="AB266" s="49"/>
      <c r="AC266" s="49"/>
      <c r="AD266">
        <v>2</v>
      </c>
    </row>
    <row r="267" spans="2:30" x14ac:dyDescent="0.25">
      <c r="B267" s="49"/>
      <c r="C267" s="49"/>
      <c r="D267" s="2"/>
      <c r="E267" t="s">
        <v>102</v>
      </c>
      <c r="F267" s="49"/>
      <c r="G267" s="49"/>
      <c r="H267" t="s">
        <v>2014</v>
      </c>
      <c r="I267" s="49"/>
      <c r="J267" s="49"/>
      <c r="L267" s="49" t="s">
        <v>2013</v>
      </c>
      <c r="M267" s="49"/>
      <c r="N267" s="49"/>
      <c r="O267" s="49"/>
      <c r="P267" s="49"/>
      <c r="Q267" t="s">
        <v>2012</v>
      </c>
      <c r="R267" t="s">
        <v>870</v>
      </c>
      <c r="S267">
        <v>2</v>
      </c>
      <c r="T267">
        <v>20</v>
      </c>
      <c r="U267">
        <v>12</v>
      </c>
      <c r="X267" s="49"/>
      <c r="AB267" s="49" t="s">
        <v>1646</v>
      </c>
      <c r="AC267" s="49"/>
      <c r="AD267">
        <v>2</v>
      </c>
    </row>
    <row r="268" spans="2:30" x14ac:dyDescent="0.25">
      <c r="B268" s="49"/>
      <c r="C268" s="49"/>
      <c r="D268" s="2"/>
      <c r="E268" t="s">
        <v>102</v>
      </c>
      <c r="F268" s="49"/>
      <c r="G268" s="49"/>
      <c r="H268" t="s">
        <v>2016</v>
      </c>
      <c r="I268" s="49"/>
      <c r="J268" s="49"/>
      <c r="L268" s="49" t="s">
        <v>2013</v>
      </c>
      <c r="M268" s="49"/>
      <c r="N268" s="49"/>
      <c r="O268" s="49"/>
      <c r="P268" s="49"/>
      <c r="Q268" t="s">
        <v>2015</v>
      </c>
      <c r="R268" t="s">
        <v>870</v>
      </c>
      <c r="S268">
        <v>3</v>
      </c>
      <c r="T268">
        <v>20</v>
      </c>
      <c r="U268">
        <v>12</v>
      </c>
      <c r="X268" s="49"/>
      <c r="AB268" s="49" t="s">
        <v>1646</v>
      </c>
      <c r="AC268" s="49"/>
      <c r="AD268">
        <v>2</v>
      </c>
    </row>
    <row r="269" spans="2:30" x14ac:dyDescent="0.25">
      <c r="B269" s="49"/>
      <c r="C269" s="49"/>
      <c r="D269" s="2"/>
      <c r="E269" t="s">
        <v>323</v>
      </c>
      <c r="F269" s="49"/>
      <c r="G269" s="49"/>
      <c r="H269" t="s">
        <v>2020</v>
      </c>
      <c r="I269" s="49"/>
      <c r="J269" s="49"/>
      <c r="L269" s="49" t="s">
        <v>2019</v>
      </c>
      <c r="M269" s="49"/>
      <c r="N269" s="49"/>
      <c r="O269" s="49"/>
      <c r="P269" s="49"/>
      <c r="Q269" t="s">
        <v>2017</v>
      </c>
      <c r="R269" t="s">
        <v>870</v>
      </c>
      <c r="S269">
        <v>1</v>
      </c>
      <c r="T269">
        <v>30</v>
      </c>
      <c r="U269">
        <v>10</v>
      </c>
      <c r="X269" s="49"/>
      <c r="AB269" s="49"/>
      <c r="AC269" s="49" t="s">
        <v>2018</v>
      </c>
      <c r="AD269">
        <v>2</v>
      </c>
    </row>
    <row r="270" spans="2:30" x14ac:dyDescent="0.25">
      <c r="B270" s="49"/>
      <c r="C270" s="49"/>
      <c r="D270" s="2"/>
      <c r="E270" t="s">
        <v>323</v>
      </c>
      <c r="F270" s="49"/>
      <c r="G270" s="49"/>
      <c r="H270" t="s">
        <v>873</v>
      </c>
      <c r="I270" s="49"/>
      <c r="J270" s="49"/>
      <c r="L270" s="49" t="s">
        <v>2022</v>
      </c>
      <c r="M270" s="49"/>
      <c r="N270" s="49"/>
      <c r="O270" s="49"/>
      <c r="P270" s="49"/>
      <c r="Q270" t="s">
        <v>2021</v>
      </c>
      <c r="R270" t="s">
        <v>870</v>
      </c>
      <c r="S270">
        <v>2</v>
      </c>
      <c r="T270">
        <v>30</v>
      </c>
      <c r="U270">
        <v>10</v>
      </c>
      <c r="X270" s="49"/>
      <c r="AB270" s="49"/>
      <c r="AC270" s="49" t="s">
        <v>2018</v>
      </c>
      <c r="AD270">
        <v>2</v>
      </c>
    </row>
    <row r="271" spans="2:30" x14ac:dyDescent="0.25">
      <c r="B271" s="49"/>
      <c r="C271" s="49"/>
      <c r="D271" s="2"/>
      <c r="E271" t="s">
        <v>112</v>
      </c>
      <c r="F271" s="49"/>
      <c r="G271" s="49"/>
      <c r="H271" t="s">
        <v>876</v>
      </c>
      <c r="I271" s="49"/>
      <c r="J271" s="49"/>
      <c r="L271" s="49" t="s">
        <v>2024</v>
      </c>
      <c r="M271" s="49"/>
      <c r="N271" s="49"/>
      <c r="O271" s="49"/>
      <c r="P271" s="49"/>
      <c r="Q271" t="s">
        <v>2023</v>
      </c>
      <c r="R271" t="s">
        <v>874</v>
      </c>
      <c r="S271">
        <v>1</v>
      </c>
      <c r="T271">
        <v>45</v>
      </c>
      <c r="U271">
        <v>15</v>
      </c>
      <c r="X271" s="49"/>
      <c r="AB271" s="49"/>
      <c r="AC271" s="49"/>
      <c r="AD271">
        <v>2</v>
      </c>
    </row>
    <row r="272" spans="2:30" x14ac:dyDescent="0.25">
      <c r="B272" s="49"/>
      <c r="C272" s="49"/>
      <c r="D272" s="2"/>
      <c r="E272" t="s">
        <v>112</v>
      </c>
      <c r="F272" s="49"/>
      <c r="G272" s="49"/>
      <c r="H272" t="s">
        <v>2027</v>
      </c>
      <c r="I272" s="49"/>
      <c r="J272" s="49"/>
      <c r="L272" s="49" t="s">
        <v>2026</v>
      </c>
      <c r="M272" s="49"/>
      <c r="N272" s="49"/>
      <c r="O272" s="49"/>
      <c r="P272" s="49"/>
      <c r="Q272" t="s">
        <v>2025</v>
      </c>
      <c r="R272" t="s">
        <v>874</v>
      </c>
      <c r="S272">
        <v>2</v>
      </c>
      <c r="T272">
        <v>45</v>
      </c>
      <c r="U272">
        <v>15</v>
      </c>
      <c r="X272" s="49"/>
      <c r="AB272" s="49"/>
      <c r="AC272" s="49"/>
      <c r="AD272">
        <v>2</v>
      </c>
    </row>
    <row r="273" spans="2:30" x14ac:dyDescent="0.25">
      <c r="B273" s="49"/>
      <c r="C273" s="49"/>
      <c r="D273" s="2"/>
      <c r="E273" t="s">
        <v>112</v>
      </c>
      <c r="F273" s="49"/>
      <c r="G273" s="49"/>
      <c r="H273" t="s">
        <v>2030</v>
      </c>
      <c r="I273" s="49"/>
      <c r="J273" s="49"/>
      <c r="L273" s="49" t="s">
        <v>2029</v>
      </c>
      <c r="M273" s="49"/>
      <c r="N273" s="49"/>
      <c r="O273" s="49"/>
      <c r="P273" s="49"/>
      <c r="Q273" t="s">
        <v>2028</v>
      </c>
      <c r="R273" t="s">
        <v>874</v>
      </c>
      <c r="S273">
        <v>3</v>
      </c>
      <c r="T273">
        <v>45</v>
      </c>
      <c r="U273">
        <v>13</v>
      </c>
      <c r="X273" s="49"/>
      <c r="AB273" s="49" t="s">
        <v>1646</v>
      </c>
      <c r="AC273" s="49"/>
      <c r="AD273">
        <v>2</v>
      </c>
    </row>
    <row r="274" spans="2:30" x14ac:dyDescent="0.25">
      <c r="B274" s="49"/>
      <c r="C274" s="49"/>
      <c r="D274" s="2"/>
      <c r="E274" t="s">
        <v>214</v>
      </c>
      <c r="F274" s="49"/>
      <c r="G274" s="49"/>
      <c r="H274" t="s">
        <v>2033</v>
      </c>
      <c r="I274" s="49"/>
      <c r="J274" s="49"/>
      <c r="L274" s="49" t="s">
        <v>2032</v>
      </c>
      <c r="M274" s="49"/>
      <c r="N274" s="49"/>
      <c r="O274" s="49"/>
      <c r="P274" s="49"/>
      <c r="Q274" t="s">
        <v>2031</v>
      </c>
      <c r="R274" t="s">
        <v>874</v>
      </c>
      <c r="S274">
        <v>1</v>
      </c>
      <c r="T274">
        <v>45</v>
      </c>
      <c r="U274">
        <v>15</v>
      </c>
      <c r="X274" s="49"/>
      <c r="AB274" s="49"/>
      <c r="AC274" s="49"/>
      <c r="AD274">
        <v>2</v>
      </c>
    </row>
    <row r="275" spans="2:30" x14ac:dyDescent="0.25">
      <c r="B275" s="49"/>
      <c r="C275" s="49"/>
      <c r="D275" s="2"/>
      <c r="E275" t="s">
        <v>214</v>
      </c>
      <c r="F275" s="49"/>
      <c r="G275" s="49"/>
      <c r="H275" t="s">
        <v>2036</v>
      </c>
      <c r="I275" s="49"/>
      <c r="J275" s="49"/>
      <c r="L275" s="49" t="s">
        <v>2035</v>
      </c>
      <c r="M275" s="49"/>
      <c r="N275" s="49"/>
      <c r="O275" s="49"/>
      <c r="P275" s="49"/>
      <c r="Q275" t="s">
        <v>2034</v>
      </c>
      <c r="R275" t="s">
        <v>874</v>
      </c>
      <c r="S275">
        <v>2</v>
      </c>
      <c r="T275">
        <v>45</v>
      </c>
      <c r="U275">
        <v>13</v>
      </c>
      <c r="X275" s="49"/>
      <c r="AB275" s="49" t="s">
        <v>1745</v>
      </c>
      <c r="AC275" s="49"/>
      <c r="AD275">
        <v>2</v>
      </c>
    </row>
    <row r="276" spans="2:30" x14ac:dyDescent="0.25">
      <c r="B276" s="49"/>
      <c r="C276" s="49"/>
      <c r="D276" s="2"/>
      <c r="E276" t="s">
        <v>214</v>
      </c>
      <c r="F276" s="49"/>
      <c r="G276" s="49"/>
      <c r="H276" t="s">
        <v>2039</v>
      </c>
      <c r="I276" s="49"/>
      <c r="J276" s="49"/>
      <c r="L276" s="49" t="s">
        <v>2038</v>
      </c>
      <c r="M276" s="49"/>
      <c r="N276" s="49"/>
      <c r="O276" s="49"/>
      <c r="P276" s="49"/>
      <c r="Q276" t="s">
        <v>2037</v>
      </c>
      <c r="R276" t="s">
        <v>874</v>
      </c>
      <c r="S276">
        <v>3</v>
      </c>
      <c r="T276">
        <v>45</v>
      </c>
      <c r="U276">
        <v>10</v>
      </c>
      <c r="X276" s="49"/>
      <c r="AB276" s="49" t="s">
        <v>1646</v>
      </c>
      <c r="AC276" s="49"/>
      <c r="AD276">
        <v>2</v>
      </c>
    </row>
    <row r="277" spans="2:30" x14ac:dyDescent="0.25">
      <c r="B277" s="49"/>
      <c r="C277" s="49"/>
      <c r="D277" s="2"/>
      <c r="E277" t="s">
        <v>222</v>
      </c>
      <c r="F277" s="49"/>
      <c r="G277" s="49"/>
      <c r="H277" t="s">
        <v>2041</v>
      </c>
      <c r="I277" s="49"/>
      <c r="J277" s="49"/>
      <c r="L277" s="49"/>
      <c r="M277" s="49"/>
      <c r="N277" s="49"/>
      <c r="O277" s="49"/>
      <c r="P277" s="49"/>
      <c r="Q277" t="s">
        <v>2040</v>
      </c>
      <c r="R277" t="s">
        <v>874</v>
      </c>
      <c r="S277">
        <v>1</v>
      </c>
      <c r="T277">
        <v>17.5</v>
      </c>
      <c r="U277">
        <v>10</v>
      </c>
      <c r="X277" s="49"/>
      <c r="AB277" s="49"/>
      <c r="AC277" s="49"/>
      <c r="AD277">
        <v>2</v>
      </c>
    </row>
    <row r="278" spans="2:30" x14ac:dyDescent="0.25">
      <c r="B278" s="49"/>
      <c r="C278" s="49"/>
      <c r="D278" s="2"/>
      <c r="E278" t="s">
        <v>222</v>
      </c>
      <c r="F278" s="49"/>
      <c r="G278" s="49"/>
      <c r="H278" t="s">
        <v>2044</v>
      </c>
      <c r="I278" s="49"/>
      <c r="J278" s="49"/>
      <c r="L278" s="49" t="s">
        <v>2043</v>
      </c>
      <c r="M278" s="49"/>
      <c r="N278" s="49"/>
      <c r="O278" s="49"/>
      <c r="P278" s="49"/>
      <c r="Q278" t="s">
        <v>2042</v>
      </c>
      <c r="R278" t="s">
        <v>874</v>
      </c>
      <c r="S278">
        <v>2</v>
      </c>
      <c r="T278">
        <v>17.5</v>
      </c>
      <c r="U278">
        <v>11</v>
      </c>
      <c r="X278" s="49"/>
      <c r="AB278" s="49"/>
      <c r="AC278" s="49"/>
      <c r="AD278">
        <v>2</v>
      </c>
    </row>
    <row r="279" spans="2:30" x14ac:dyDescent="0.25">
      <c r="B279" s="49"/>
      <c r="C279" s="49"/>
      <c r="D279" s="2"/>
      <c r="E279" t="s">
        <v>222</v>
      </c>
      <c r="F279" s="49"/>
      <c r="G279" s="49"/>
      <c r="H279" t="s">
        <v>2046</v>
      </c>
      <c r="I279" s="49"/>
      <c r="J279" s="49"/>
      <c r="L279" s="49"/>
      <c r="M279" s="49"/>
      <c r="N279" s="49"/>
      <c r="O279" s="49"/>
      <c r="P279" s="49"/>
      <c r="Q279" t="s">
        <v>2045</v>
      </c>
      <c r="R279" t="s">
        <v>874</v>
      </c>
      <c r="S279">
        <v>3</v>
      </c>
      <c r="T279">
        <v>17.5</v>
      </c>
      <c r="U279">
        <v>11</v>
      </c>
      <c r="X279" s="49"/>
      <c r="AB279" s="49"/>
      <c r="AC279" s="49"/>
      <c r="AD279">
        <v>2</v>
      </c>
    </row>
    <row r="280" spans="2:30" x14ac:dyDescent="0.25">
      <c r="B280" s="49"/>
      <c r="C280" s="49"/>
      <c r="D280" s="2"/>
      <c r="E280" t="s">
        <v>1534</v>
      </c>
      <c r="F280" s="49"/>
      <c r="G280" s="49"/>
      <c r="H280" t="s">
        <v>2048</v>
      </c>
      <c r="I280" s="49"/>
      <c r="J280" s="49"/>
      <c r="L280" s="49"/>
      <c r="M280" s="49"/>
      <c r="N280" s="49"/>
      <c r="O280" s="49"/>
      <c r="P280" s="49"/>
      <c r="Q280" t="s">
        <v>2047</v>
      </c>
      <c r="R280" t="s">
        <v>874</v>
      </c>
      <c r="S280">
        <v>1</v>
      </c>
      <c r="T280">
        <v>75</v>
      </c>
      <c r="V280">
        <v>60</v>
      </c>
      <c r="X280" s="49"/>
      <c r="AB280" s="49"/>
      <c r="AC280" s="49"/>
      <c r="AD280">
        <v>2</v>
      </c>
    </row>
    <row r="281" spans="2:30" x14ac:dyDescent="0.25">
      <c r="B281" s="49"/>
      <c r="C281" s="49"/>
      <c r="D281" s="2"/>
      <c r="E281" t="s">
        <v>1534</v>
      </c>
      <c r="F281" s="49"/>
      <c r="G281" s="49"/>
      <c r="H281" t="s">
        <v>2050</v>
      </c>
      <c r="I281" s="49"/>
      <c r="J281" s="49"/>
      <c r="L281" s="49"/>
      <c r="M281" s="49"/>
      <c r="N281" s="49"/>
      <c r="O281" s="49"/>
      <c r="P281" s="49"/>
      <c r="Q281" t="s">
        <v>2049</v>
      </c>
      <c r="R281" t="s">
        <v>874</v>
      </c>
      <c r="S281">
        <v>2</v>
      </c>
      <c r="T281">
        <v>75</v>
      </c>
      <c r="V281">
        <v>60</v>
      </c>
      <c r="X281" s="49"/>
      <c r="AB281" s="49"/>
      <c r="AC281" s="49"/>
      <c r="AD281">
        <v>2</v>
      </c>
    </row>
    <row r="282" spans="2:30" x14ac:dyDescent="0.25">
      <c r="B282" s="49"/>
      <c r="C282" s="49"/>
      <c r="D282" s="2"/>
      <c r="E282" t="s">
        <v>1534</v>
      </c>
      <c r="F282" s="49"/>
      <c r="G282" s="49"/>
      <c r="H282" t="s">
        <v>877</v>
      </c>
      <c r="I282" s="49"/>
      <c r="J282" s="49"/>
      <c r="L282" s="49"/>
      <c r="M282" s="49"/>
      <c r="N282" s="49"/>
      <c r="O282" s="49"/>
      <c r="P282" s="49"/>
      <c r="Q282" t="s">
        <v>2051</v>
      </c>
      <c r="R282" t="s">
        <v>874</v>
      </c>
      <c r="S282">
        <v>3</v>
      </c>
      <c r="T282">
        <v>75</v>
      </c>
      <c r="V282">
        <v>55.2</v>
      </c>
      <c r="X282" s="49"/>
      <c r="AB282" s="49"/>
      <c r="AC282" s="49"/>
      <c r="AD282">
        <v>2</v>
      </c>
    </row>
    <row r="283" spans="2:30" x14ac:dyDescent="0.25">
      <c r="B283" s="49"/>
      <c r="C283" s="49"/>
      <c r="D283" s="2"/>
      <c r="E283" t="s">
        <v>1</v>
      </c>
      <c r="F283" s="49"/>
      <c r="G283" s="49"/>
      <c r="H283" t="s">
        <v>880</v>
      </c>
      <c r="I283" s="49"/>
      <c r="J283" s="49"/>
      <c r="L283" s="49" t="s">
        <v>2053</v>
      </c>
      <c r="M283" s="49"/>
      <c r="N283" s="49"/>
      <c r="O283" s="49"/>
      <c r="P283" s="49"/>
      <c r="Q283" t="s">
        <v>2052</v>
      </c>
      <c r="R283" t="s">
        <v>878</v>
      </c>
      <c r="S283">
        <v>1</v>
      </c>
      <c r="T283">
        <v>150</v>
      </c>
      <c r="V283">
        <v>60</v>
      </c>
      <c r="X283" s="49"/>
      <c r="AB283" s="49"/>
      <c r="AC283" s="49"/>
      <c r="AD283">
        <v>2</v>
      </c>
    </row>
    <row r="284" spans="2:30" x14ac:dyDescent="0.25">
      <c r="B284" s="49"/>
      <c r="C284" s="49"/>
      <c r="D284" s="2"/>
      <c r="E284" t="s">
        <v>1</v>
      </c>
      <c r="F284" s="49"/>
      <c r="G284" s="49"/>
      <c r="H284" t="s">
        <v>2055</v>
      </c>
      <c r="I284" s="49"/>
      <c r="J284" s="49"/>
      <c r="L284" s="49" t="s">
        <v>2053</v>
      </c>
      <c r="M284" s="49"/>
      <c r="N284" s="49"/>
      <c r="O284" s="49"/>
      <c r="P284" s="49"/>
      <c r="Q284" t="s">
        <v>2054</v>
      </c>
      <c r="R284" t="s">
        <v>878</v>
      </c>
      <c r="S284">
        <v>2</v>
      </c>
      <c r="T284">
        <v>150</v>
      </c>
      <c r="V284">
        <v>60</v>
      </c>
      <c r="X284" s="49"/>
      <c r="AB284" s="49"/>
      <c r="AC284" s="49"/>
      <c r="AD284">
        <v>2</v>
      </c>
    </row>
    <row r="285" spans="2:30" x14ac:dyDescent="0.25">
      <c r="B285" s="49"/>
      <c r="C285" s="49"/>
      <c r="D285" s="2"/>
      <c r="E285" t="s">
        <v>1</v>
      </c>
      <c r="F285" s="49"/>
      <c r="G285" s="49"/>
      <c r="H285" t="s">
        <v>2057</v>
      </c>
      <c r="I285" s="49"/>
      <c r="J285" s="49"/>
      <c r="L285" s="49" t="s">
        <v>2053</v>
      </c>
      <c r="M285" s="49"/>
      <c r="N285" s="49"/>
      <c r="O285" s="49"/>
      <c r="P285" s="49"/>
      <c r="Q285" t="s">
        <v>2056</v>
      </c>
      <c r="R285" t="s">
        <v>878</v>
      </c>
      <c r="S285">
        <v>3</v>
      </c>
      <c r="T285">
        <v>150</v>
      </c>
      <c r="V285">
        <v>52.2</v>
      </c>
      <c r="X285" s="49"/>
      <c r="AB285" s="49"/>
      <c r="AC285" s="49"/>
      <c r="AD285">
        <v>2</v>
      </c>
    </row>
    <row r="286" spans="2:30" x14ac:dyDescent="0.25">
      <c r="B286" s="49"/>
      <c r="C286" s="49"/>
      <c r="D286" s="2"/>
      <c r="E286" t="s">
        <v>1</v>
      </c>
      <c r="F286" s="49"/>
      <c r="G286" s="49"/>
      <c r="H286" t="s">
        <v>2059</v>
      </c>
      <c r="I286" s="49"/>
      <c r="J286" s="49"/>
      <c r="L286" s="49" t="s">
        <v>2053</v>
      </c>
      <c r="M286" s="49"/>
      <c r="N286" s="49"/>
      <c r="O286" s="49"/>
      <c r="P286" s="49"/>
      <c r="Q286" t="s">
        <v>2058</v>
      </c>
      <c r="R286" t="s">
        <v>878</v>
      </c>
      <c r="S286">
        <v>4</v>
      </c>
      <c r="T286">
        <v>150</v>
      </c>
      <c r="V286">
        <v>45</v>
      </c>
      <c r="X286" s="49"/>
      <c r="AB286" s="49"/>
      <c r="AC286" s="49"/>
      <c r="AD286">
        <v>2</v>
      </c>
    </row>
    <row r="287" spans="2:30" x14ac:dyDescent="0.25">
      <c r="B287" s="49"/>
      <c r="C287" s="49"/>
      <c r="D287" s="2"/>
      <c r="E287" t="s">
        <v>1</v>
      </c>
      <c r="F287" s="49"/>
      <c r="G287" s="49"/>
      <c r="H287" t="s">
        <v>2061</v>
      </c>
      <c r="I287" s="49"/>
      <c r="J287" s="49"/>
      <c r="L287" s="49" t="s">
        <v>2053</v>
      </c>
      <c r="M287" s="49"/>
      <c r="N287" s="49"/>
      <c r="O287" s="49"/>
      <c r="P287" s="49"/>
      <c r="Q287" t="s">
        <v>2060</v>
      </c>
      <c r="R287" t="s">
        <v>878</v>
      </c>
      <c r="S287">
        <v>5</v>
      </c>
      <c r="T287">
        <v>150</v>
      </c>
      <c r="V287">
        <v>34.799999999999997</v>
      </c>
      <c r="X287" s="49"/>
      <c r="AB287" s="49"/>
      <c r="AC287" s="49"/>
      <c r="AD287">
        <v>2</v>
      </c>
    </row>
    <row r="288" spans="2:30" x14ac:dyDescent="0.25">
      <c r="B288" s="49"/>
      <c r="C288" s="49"/>
      <c r="D288" s="2"/>
      <c r="E288" t="s">
        <v>37</v>
      </c>
      <c r="F288" s="49"/>
      <c r="G288" s="49"/>
      <c r="H288" t="s">
        <v>2064</v>
      </c>
      <c r="I288" s="49"/>
      <c r="J288" s="49"/>
      <c r="L288" s="49" t="s">
        <v>2063</v>
      </c>
      <c r="M288" s="49"/>
      <c r="N288" s="49"/>
      <c r="O288" s="49"/>
      <c r="P288" s="49"/>
      <c r="Q288" t="s">
        <v>2062</v>
      </c>
      <c r="R288" t="s">
        <v>878</v>
      </c>
      <c r="S288">
        <v>1</v>
      </c>
      <c r="T288">
        <v>80</v>
      </c>
      <c r="U288">
        <v>8</v>
      </c>
      <c r="X288" s="49"/>
      <c r="AB288" s="49"/>
      <c r="AC288" s="49"/>
      <c r="AD288">
        <v>2</v>
      </c>
    </row>
    <row r="289" spans="2:30" x14ac:dyDescent="0.25">
      <c r="B289" s="49"/>
      <c r="C289" s="49"/>
      <c r="D289" s="2"/>
      <c r="E289" t="s">
        <v>37</v>
      </c>
      <c r="F289" s="49"/>
      <c r="G289" s="49"/>
      <c r="H289" t="s">
        <v>2067</v>
      </c>
      <c r="I289" s="49"/>
      <c r="J289" s="49"/>
      <c r="L289" s="49" t="s">
        <v>2066</v>
      </c>
      <c r="M289" s="49"/>
      <c r="N289" s="49"/>
      <c r="O289" s="49"/>
      <c r="P289" s="49"/>
      <c r="Q289" t="s">
        <v>2065</v>
      </c>
      <c r="R289" t="s">
        <v>878</v>
      </c>
      <c r="S289">
        <v>2</v>
      </c>
      <c r="T289">
        <v>160</v>
      </c>
      <c r="U289">
        <v>8</v>
      </c>
      <c r="X289" s="49"/>
      <c r="Y289">
        <v>2</v>
      </c>
      <c r="Z289">
        <v>1</v>
      </c>
      <c r="AA289">
        <v>2</v>
      </c>
      <c r="AB289" s="49" t="s">
        <v>622</v>
      </c>
      <c r="AC289" s="49"/>
      <c r="AD289">
        <v>2</v>
      </c>
    </row>
    <row r="290" spans="2:30" x14ac:dyDescent="0.25">
      <c r="B290" s="49"/>
      <c r="C290" s="49"/>
      <c r="D290" s="2"/>
      <c r="E290" t="s">
        <v>37</v>
      </c>
      <c r="F290" s="49"/>
      <c r="G290" s="49"/>
      <c r="H290" t="s">
        <v>2069</v>
      </c>
      <c r="I290" s="49"/>
      <c r="J290" s="49"/>
      <c r="L290" s="49" t="s">
        <v>1932</v>
      </c>
      <c r="M290" s="49"/>
      <c r="N290" s="49"/>
      <c r="O290" s="49"/>
      <c r="P290" s="49"/>
      <c r="Q290" t="s">
        <v>2068</v>
      </c>
      <c r="R290" t="s">
        <v>878</v>
      </c>
      <c r="S290">
        <v>3</v>
      </c>
      <c r="T290">
        <v>165</v>
      </c>
      <c r="U290">
        <v>8</v>
      </c>
      <c r="X290" s="49"/>
      <c r="Y290">
        <v>2</v>
      </c>
      <c r="Z290">
        <v>1</v>
      </c>
      <c r="AA290">
        <v>2</v>
      </c>
      <c r="AB290" s="49" t="s">
        <v>1745</v>
      </c>
      <c r="AC290" s="49"/>
      <c r="AD290">
        <v>2</v>
      </c>
    </row>
    <row r="291" spans="2:30" x14ac:dyDescent="0.25">
      <c r="B291" s="49"/>
      <c r="C291" s="49"/>
      <c r="D291" s="2"/>
      <c r="E291" t="s">
        <v>37</v>
      </c>
      <c r="F291" s="49"/>
      <c r="G291" s="49"/>
      <c r="H291" t="s">
        <v>2072</v>
      </c>
      <c r="I291" s="49"/>
      <c r="J291" s="49"/>
      <c r="L291" s="49" t="s">
        <v>2071</v>
      </c>
      <c r="M291" s="49"/>
      <c r="N291" s="49"/>
      <c r="O291" s="49"/>
      <c r="P291" s="49"/>
      <c r="Q291" t="s">
        <v>2070</v>
      </c>
      <c r="R291" t="s">
        <v>878</v>
      </c>
      <c r="S291">
        <v>4</v>
      </c>
      <c r="T291">
        <v>170</v>
      </c>
      <c r="U291">
        <v>8</v>
      </c>
      <c r="X291" s="49"/>
      <c r="Y291">
        <v>2</v>
      </c>
      <c r="Z291">
        <v>1</v>
      </c>
      <c r="AA291">
        <v>2</v>
      </c>
      <c r="AB291" s="49" t="s">
        <v>610</v>
      </c>
      <c r="AC291" s="49"/>
      <c r="AD291">
        <v>2</v>
      </c>
    </row>
    <row r="292" spans="2:30" x14ac:dyDescent="0.25">
      <c r="B292" s="49"/>
      <c r="C292" s="49"/>
      <c r="D292" s="2"/>
      <c r="E292" t="s">
        <v>37</v>
      </c>
      <c r="F292" s="49"/>
      <c r="G292" s="49"/>
      <c r="H292" t="s">
        <v>2075</v>
      </c>
      <c r="I292" s="49"/>
      <c r="J292" s="49"/>
      <c r="L292" s="49" t="s">
        <v>2074</v>
      </c>
      <c r="M292" s="49"/>
      <c r="N292" s="49"/>
      <c r="O292" s="49"/>
      <c r="P292" s="49"/>
      <c r="Q292" t="s">
        <v>2073</v>
      </c>
      <c r="R292" t="s">
        <v>878</v>
      </c>
      <c r="S292">
        <v>5</v>
      </c>
      <c r="T292">
        <v>170</v>
      </c>
      <c r="U292">
        <v>7</v>
      </c>
      <c r="X292" s="49"/>
      <c r="AB292" s="49" t="s">
        <v>1646</v>
      </c>
      <c r="AC292" s="49"/>
      <c r="AD292">
        <v>2</v>
      </c>
    </row>
    <row r="293" spans="2:30" x14ac:dyDescent="0.25">
      <c r="B293" s="49"/>
      <c r="C293" s="49"/>
      <c r="D293" s="2"/>
      <c r="E293" t="s">
        <v>24</v>
      </c>
      <c r="F293" s="49"/>
      <c r="G293" s="49"/>
      <c r="H293" t="s">
        <v>2078</v>
      </c>
      <c r="I293" s="49"/>
      <c r="J293" s="49"/>
      <c r="L293" s="49" t="s">
        <v>2077</v>
      </c>
      <c r="M293" s="49"/>
      <c r="N293" s="49"/>
      <c r="O293" s="49"/>
      <c r="P293" s="49"/>
      <c r="Q293" t="s">
        <v>2076</v>
      </c>
      <c r="R293" t="s">
        <v>878</v>
      </c>
      <c r="S293">
        <v>1</v>
      </c>
      <c r="T293">
        <v>0</v>
      </c>
      <c r="U293">
        <v>10</v>
      </c>
      <c r="X293" s="49"/>
      <c r="AB293" s="49"/>
      <c r="AC293" s="49"/>
      <c r="AD293">
        <v>2</v>
      </c>
    </row>
    <row r="294" spans="2:30" x14ac:dyDescent="0.25">
      <c r="B294" s="49"/>
      <c r="C294" s="49"/>
      <c r="D294" s="2"/>
      <c r="E294" t="s">
        <v>24</v>
      </c>
      <c r="F294" s="49"/>
      <c r="G294" s="49"/>
      <c r="H294" t="s">
        <v>2081</v>
      </c>
      <c r="I294" s="49"/>
      <c r="J294" s="49"/>
      <c r="L294" s="49" t="s">
        <v>2080</v>
      </c>
      <c r="M294" s="49"/>
      <c r="N294" s="49"/>
      <c r="O294" s="49"/>
      <c r="P294" s="49"/>
      <c r="Q294" t="s">
        <v>2079</v>
      </c>
      <c r="R294" t="s">
        <v>878</v>
      </c>
      <c r="S294">
        <v>2</v>
      </c>
      <c r="T294">
        <v>0</v>
      </c>
      <c r="U294">
        <v>8</v>
      </c>
      <c r="X294" s="49"/>
      <c r="AB294" s="49"/>
      <c r="AC294" s="49"/>
      <c r="AD294">
        <v>2</v>
      </c>
    </row>
    <row r="295" spans="2:30" x14ac:dyDescent="0.25">
      <c r="B295" s="49"/>
      <c r="C295" s="49"/>
      <c r="D295" s="2"/>
      <c r="E295" t="s">
        <v>24</v>
      </c>
      <c r="F295" s="49"/>
      <c r="G295" s="49"/>
      <c r="H295" t="s">
        <v>2084</v>
      </c>
      <c r="I295" s="49"/>
      <c r="J295" s="49"/>
      <c r="L295" s="49" t="s">
        <v>2083</v>
      </c>
      <c r="M295" s="49"/>
      <c r="N295" s="49"/>
      <c r="O295" s="49"/>
      <c r="P295" s="49"/>
      <c r="Q295" t="s">
        <v>2082</v>
      </c>
      <c r="R295" t="s">
        <v>878</v>
      </c>
      <c r="S295">
        <v>3</v>
      </c>
      <c r="T295">
        <v>0</v>
      </c>
      <c r="U295">
        <v>5.5</v>
      </c>
      <c r="X295" s="49"/>
      <c r="AB295" s="49"/>
      <c r="AC295" s="49"/>
      <c r="AD295">
        <v>2</v>
      </c>
    </row>
    <row r="296" spans="2:30" x14ac:dyDescent="0.25">
      <c r="B296" s="49"/>
      <c r="C296" s="49"/>
      <c r="D296" s="2"/>
      <c r="E296" t="s">
        <v>24</v>
      </c>
      <c r="F296" s="49"/>
      <c r="G296" s="49"/>
      <c r="H296" t="s">
        <v>2086</v>
      </c>
      <c r="I296" s="49"/>
      <c r="J296" s="49"/>
      <c r="L296" s="49" t="s">
        <v>1895</v>
      </c>
      <c r="M296" s="49"/>
      <c r="N296" s="49"/>
      <c r="O296" s="49"/>
      <c r="P296" s="49"/>
      <c r="Q296" t="s">
        <v>2085</v>
      </c>
      <c r="R296" t="s">
        <v>878</v>
      </c>
      <c r="S296">
        <v>4</v>
      </c>
      <c r="T296">
        <v>0</v>
      </c>
      <c r="U296">
        <v>8</v>
      </c>
      <c r="X296" s="49"/>
      <c r="AB296" s="49"/>
      <c r="AC296" s="49"/>
      <c r="AD296">
        <v>2</v>
      </c>
    </row>
    <row r="297" spans="2:30" x14ac:dyDescent="0.25">
      <c r="B297" s="49"/>
      <c r="C297" s="49"/>
      <c r="D297" s="2"/>
      <c r="E297" t="s">
        <v>91</v>
      </c>
      <c r="F297" s="49"/>
      <c r="G297" s="49"/>
      <c r="H297" t="s">
        <v>2089</v>
      </c>
      <c r="I297" s="49"/>
      <c r="J297" s="49"/>
      <c r="L297" s="49" t="s">
        <v>2088</v>
      </c>
      <c r="M297" s="49"/>
      <c r="N297" s="49"/>
      <c r="O297" s="49"/>
      <c r="P297" s="49"/>
      <c r="Q297" t="s">
        <v>2087</v>
      </c>
      <c r="R297" t="s">
        <v>878</v>
      </c>
      <c r="S297">
        <v>1</v>
      </c>
      <c r="T297">
        <v>40</v>
      </c>
      <c r="U297">
        <v>7</v>
      </c>
      <c r="X297" s="49"/>
      <c r="AB297" s="49"/>
      <c r="AC297" s="49"/>
      <c r="AD297">
        <v>2</v>
      </c>
    </row>
    <row r="298" spans="2:30" x14ac:dyDescent="0.25">
      <c r="B298" s="49"/>
      <c r="C298" s="49"/>
      <c r="D298" s="2"/>
      <c r="E298" t="s">
        <v>91</v>
      </c>
      <c r="F298" s="49"/>
      <c r="G298" s="49"/>
      <c r="H298" t="s">
        <v>2092</v>
      </c>
      <c r="I298" s="49"/>
      <c r="J298" s="49"/>
      <c r="L298" s="49" t="s">
        <v>2091</v>
      </c>
      <c r="M298" s="49"/>
      <c r="N298" s="49"/>
      <c r="O298" s="49"/>
      <c r="P298" s="49"/>
      <c r="Q298" t="s">
        <v>2090</v>
      </c>
      <c r="R298" t="s">
        <v>878</v>
      </c>
      <c r="S298">
        <v>2</v>
      </c>
      <c r="T298">
        <v>40</v>
      </c>
      <c r="U298">
        <v>5</v>
      </c>
      <c r="X298" s="49"/>
      <c r="AB298" s="49"/>
      <c r="AC298" s="49"/>
      <c r="AD298">
        <v>2</v>
      </c>
    </row>
    <row r="299" spans="2:30" x14ac:dyDescent="0.25">
      <c r="B299" s="49"/>
      <c r="C299" s="49"/>
      <c r="D299" s="2"/>
      <c r="E299" t="s">
        <v>91</v>
      </c>
      <c r="F299" s="49"/>
      <c r="G299" s="49"/>
      <c r="H299" t="s">
        <v>2096</v>
      </c>
      <c r="I299" s="49"/>
      <c r="J299" s="49"/>
      <c r="L299" s="49" t="s">
        <v>2095</v>
      </c>
      <c r="M299" s="49"/>
      <c r="N299" s="49"/>
      <c r="O299" s="49"/>
      <c r="P299" s="49"/>
      <c r="Q299" t="s">
        <v>2093</v>
      </c>
      <c r="R299" t="s">
        <v>878</v>
      </c>
      <c r="S299">
        <v>3</v>
      </c>
      <c r="T299">
        <v>40</v>
      </c>
      <c r="U299">
        <v>5</v>
      </c>
      <c r="X299" s="49"/>
      <c r="AB299" s="49"/>
      <c r="AC299" s="49" t="s">
        <v>2094</v>
      </c>
      <c r="AD299">
        <v>2</v>
      </c>
    </row>
    <row r="300" spans="2:30" x14ac:dyDescent="0.25">
      <c r="B300" s="49"/>
      <c r="C300" s="49"/>
      <c r="D300" s="2"/>
      <c r="E300" t="s">
        <v>91</v>
      </c>
      <c r="F300" s="49"/>
      <c r="G300" s="49"/>
      <c r="H300" t="s">
        <v>881</v>
      </c>
      <c r="I300" s="49"/>
      <c r="J300" s="49"/>
      <c r="L300" s="49" t="s">
        <v>2095</v>
      </c>
      <c r="M300" s="49"/>
      <c r="N300" s="49"/>
      <c r="O300" s="49"/>
      <c r="P300" s="49"/>
      <c r="Q300" t="s">
        <v>2097</v>
      </c>
      <c r="R300" t="s">
        <v>878</v>
      </c>
      <c r="S300">
        <v>4</v>
      </c>
      <c r="T300">
        <v>30</v>
      </c>
      <c r="U300">
        <v>5</v>
      </c>
      <c r="X300" s="49"/>
      <c r="AB300" s="49"/>
      <c r="AC300" s="49" t="s">
        <v>2094</v>
      </c>
      <c r="AD300">
        <v>2</v>
      </c>
    </row>
    <row r="301" spans="2:30" x14ac:dyDescent="0.25">
      <c r="B301" s="49"/>
      <c r="C301" s="49"/>
      <c r="D301" s="2"/>
      <c r="E301" t="s">
        <v>159</v>
      </c>
      <c r="F301" s="49"/>
      <c r="G301" s="49"/>
      <c r="H301" t="s">
        <v>884</v>
      </c>
      <c r="I301" s="49"/>
      <c r="J301" s="49"/>
      <c r="L301" s="49" t="s">
        <v>2099</v>
      </c>
      <c r="M301" s="49"/>
      <c r="N301" s="49"/>
      <c r="O301" s="49"/>
      <c r="P301" s="49"/>
      <c r="Q301" t="s">
        <v>2098</v>
      </c>
      <c r="R301" t="s">
        <v>882</v>
      </c>
      <c r="S301">
        <v>1</v>
      </c>
      <c r="T301">
        <v>180</v>
      </c>
      <c r="U301">
        <v>10</v>
      </c>
      <c r="X301" s="49"/>
      <c r="AB301" s="49"/>
      <c r="AC301" s="49"/>
      <c r="AD301">
        <v>2</v>
      </c>
    </row>
    <row r="302" spans="2:30" x14ac:dyDescent="0.25">
      <c r="B302" s="49"/>
      <c r="C302" s="49"/>
      <c r="D302" s="2"/>
      <c r="E302" t="s">
        <v>159</v>
      </c>
      <c r="F302" s="49"/>
      <c r="G302" s="49"/>
      <c r="H302" t="s">
        <v>2102</v>
      </c>
      <c r="I302" s="49"/>
      <c r="J302" s="49"/>
      <c r="L302" s="49" t="s">
        <v>2101</v>
      </c>
      <c r="M302" s="49"/>
      <c r="N302" s="49"/>
      <c r="O302" s="49"/>
      <c r="P302" s="49"/>
      <c r="Q302" t="s">
        <v>2100</v>
      </c>
      <c r="R302" t="s">
        <v>882</v>
      </c>
      <c r="S302">
        <v>2</v>
      </c>
      <c r="T302">
        <v>200</v>
      </c>
      <c r="U302">
        <v>6</v>
      </c>
      <c r="X302" s="49"/>
      <c r="AB302" s="49"/>
      <c r="AC302" s="49"/>
      <c r="AD302">
        <v>2</v>
      </c>
    </row>
    <row r="303" spans="2:30" x14ac:dyDescent="0.25">
      <c r="B303" s="49"/>
      <c r="C303" s="49"/>
      <c r="D303" s="2"/>
      <c r="E303" t="s">
        <v>159</v>
      </c>
      <c r="F303" s="49"/>
      <c r="G303" s="49"/>
      <c r="H303" t="s">
        <v>2104</v>
      </c>
      <c r="I303" s="49"/>
      <c r="J303" s="49"/>
      <c r="L303" s="49" t="s">
        <v>2101</v>
      </c>
      <c r="M303" s="49"/>
      <c r="N303" s="49"/>
      <c r="O303" s="49"/>
      <c r="P303" s="49"/>
      <c r="Q303" t="s">
        <v>2103</v>
      </c>
      <c r="R303" t="s">
        <v>882</v>
      </c>
      <c r="S303">
        <v>3</v>
      </c>
      <c r="T303">
        <v>180</v>
      </c>
      <c r="U303">
        <v>6</v>
      </c>
      <c r="X303" s="49"/>
      <c r="AB303" s="49"/>
      <c r="AC303" s="49"/>
      <c r="AD303">
        <v>2</v>
      </c>
    </row>
    <row r="304" spans="2:30" x14ac:dyDescent="0.25">
      <c r="B304" s="49"/>
      <c r="C304" s="49"/>
      <c r="D304" s="2"/>
      <c r="E304" t="s">
        <v>159</v>
      </c>
      <c r="F304" s="49"/>
      <c r="G304" s="49"/>
      <c r="H304" t="s">
        <v>2108</v>
      </c>
      <c r="I304" s="49"/>
      <c r="J304" s="49"/>
      <c r="L304" s="49" t="s">
        <v>2107</v>
      </c>
      <c r="M304" s="49"/>
      <c r="N304" s="49"/>
      <c r="O304" s="49"/>
      <c r="P304" s="49"/>
      <c r="Q304" t="s">
        <v>2105</v>
      </c>
      <c r="R304" t="s">
        <v>882</v>
      </c>
      <c r="S304">
        <v>4</v>
      </c>
      <c r="T304">
        <v>180</v>
      </c>
      <c r="U304">
        <v>3</v>
      </c>
      <c r="X304" s="49"/>
      <c r="AB304" s="49"/>
      <c r="AC304" s="49" t="s">
        <v>2106</v>
      </c>
      <c r="AD304">
        <v>2</v>
      </c>
    </row>
    <row r="305" spans="2:30" x14ac:dyDescent="0.25">
      <c r="B305" s="49"/>
      <c r="C305" s="49"/>
      <c r="D305" s="2"/>
      <c r="E305" t="s">
        <v>159</v>
      </c>
      <c r="F305" s="49"/>
      <c r="G305" s="49"/>
      <c r="H305" t="s">
        <v>2110</v>
      </c>
      <c r="I305" s="49"/>
      <c r="J305" s="49"/>
      <c r="L305" s="49" t="s">
        <v>2107</v>
      </c>
      <c r="M305" s="49"/>
      <c r="N305" s="49"/>
      <c r="O305" s="49"/>
      <c r="P305" s="49"/>
      <c r="Q305" t="s">
        <v>2109</v>
      </c>
      <c r="R305" t="s">
        <v>882</v>
      </c>
      <c r="S305">
        <v>5</v>
      </c>
      <c r="T305">
        <v>140</v>
      </c>
      <c r="U305">
        <v>3</v>
      </c>
      <c r="X305" s="49"/>
      <c r="AB305" s="49"/>
      <c r="AC305" s="49" t="s">
        <v>2106</v>
      </c>
      <c r="AD305">
        <v>2</v>
      </c>
    </row>
    <row r="306" spans="2:30" x14ac:dyDescent="0.25">
      <c r="B306" s="49"/>
      <c r="C306" s="49"/>
      <c r="D306" s="2"/>
      <c r="E306" t="s">
        <v>159</v>
      </c>
      <c r="F306" s="49"/>
      <c r="G306" s="49"/>
      <c r="H306" t="s">
        <v>2112</v>
      </c>
      <c r="I306" s="49"/>
      <c r="J306" s="49"/>
      <c r="L306" s="49" t="s">
        <v>2107</v>
      </c>
      <c r="M306" s="49"/>
      <c r="N306" s="49"/>
      <c r="O306" s="49"/>
      <c r="P306" s="49"/>
      <c r="Q306" t="s">
        <v>2111</v>
      </c>
      <c r="R306" t="s">
        <v>882</v>
      </c>
      <c r="S306">
        <v>6</v>
      </c>
      <c r="T306">
        <v>90</v>
      </c>
      <c r="U306">
        <v>5</v>
      </c>
      <c r="X306" s="49"/>
      <c r="AB306" s="49"/>
      <c r="AC306" s="49" t="s">
        <v>2106</v>
      </c>
      <c r="AD306">
        <v>2</v>
      </c>
    </row>
    <row r="307" spans="2:30" x14ac:dyDescent="0.25">
      <c r="B307" s="49"/>
      <c r="C307" s="49"/>
      <c r="D307" s="2"/>
      <c r="E307" t="s">
        <v>1404</v>
      </c>
      <c r="F307" s="49"/>
      <c r="G307" s="49"/>
      <c r="H307" t="s">
        <v>2115</v>
      </c>
      <c r="I307" s="49"/>
      <c r="J307" s="49"/>
      <c r="L307" s="49" t="s">
        <v>2114</v>
      </c>
      <c r="M307" s="49"/>
      <c r="N307" s="49"/>
      <c r="O307" s="49"/>
      <c r="P307" s="49"/>
      <c r="Q307" t="s">
        <v>2113</v>
      </c>
      <c r="R307" t="s">
        <v>882</v>
      </c>
      <c r="S307">
        <v>1</v>
      </c>
      <c r="T307">
        <v>50</v>
      </c>
      <c r="U307">
        <v>8</v>
      </c>
      <c r="X307" s="49"/>
      <c r="AB307" s="49"/>
      <c r="AC307" s="49"/>
      <c r="AD307">
        <v>2</v>
      </c>
    </row>
    <row r="308" spans="2:30" x14ac:dyDescent="0.25">
      <c r="B308" s="49"/>
      <c r="C308" s="49"/>
      <c r="D308" s="2"/>
      <c r="E308" t="s">
        <v>1404</v>
      </c>
      <c r="F308" s="49"/>
      <c r="G308" s="49"/>
      <c r="H308" t="s">
        <v>2118</v>
      </c>
      <c r="I308" s="49"/>
      <c r="J308" s="49"/>
      <c r="L308" s="49" t="s">
        <v>2117</v>
      </c>
      <c r="M308" s="49"/>
      <c r="N308" s="49"/>
      <c r="O308" s="49"/>
      <c r="P308" s="49"/>
      <c r="Q308" t="s">
        <v>2116</v>
      </c>
      <c r="R308" t="s">
        <v>882</v>
      </c>
      <c r="S308">
        <v>2</v>
      </c>
      <c r="T308">
        <v>50</v>
      </c>
      <c r="U308">
        <v>9</v>
      </c>
      <c r="X308" s="49"/>
      <c r="Y308">
        <v>2</v>
      </c>
      <c r="Z308">
        <v>1</v>
      </c>
      <c r="AA308">
        <v>2</v>
      </c>
      <c r="AB308" s="49" t="s">
        <v>1745</v>
      </c>
      <c r="AC308" s="49"/>
      <c r="AD308">
        <v>2</v>
      </c>
    </row>
    <row r="309" spans="2:30" x14ac:dyDescent="0.25">
      <c r="B309" s="49"/>
      <c r="C309" s="49"/>
      <c r="D309" s="2"/>
      <c r="E309" t="s">
        <v>1404</v>
      </c>
      <c r="F309" s="49"/>
      <c r="G309" s="49"/>
      <c r="H309" t="s">
        <v>2121</v>
      </c>
      <c r="I309" s="49"/>
      <c r="J309" s="49"/>
      <c r="L309" s="49" t="s">
        <v>2120</v>
      </c>
      <c r="M309" s="49"/>
      <c r="N309" s="49"/>
      <c r="O309" s="49"/>
      <c r="P309" s="49"/>
      <c r="Q309" t="s">
        <v>2119</v>
      </c>
      <c r="R309" t="s">
        <v>882</v>
      </c>
      <c r="S309">
        <v>3</v>
      </c>
      <c r="T309">
        <v>50</v>
      </c>
      <c r="U309">
        <v>6.5</v>
      </c>
      <c r="X309" s="49"/>
      <c r="Y309">
        <v>2</v>
      </c>
      <c r="Z309">
        <v>1</v>
      </c>
      <c r="AA309">
        <v>2</v>
      </c>
      <c r="AB309" s="49" t="s">
        <v>1646</v>
      </c>
      <c r="AC309" s="49"/>
      <c r="AD309">
        <v>2</v>
      </c>
    </row>
    <row r="310" spans="2:30" x14ac:dyDescent="0.25">
      <c r="B310" s="49"/>
      <c r="C310" s="49"/>
      <c r="D310" s="2"/>
      <c r="E310" t="s">
        <v>1404</v>
      </c>
      <c r="F310" s="49"/>
      <c r="G310" s="49"/>
      <c r="H310" t="s">
        <v>2124</v>
      </c>
      <c r="I310" s="49"/>
      <c r="J310" s="49"/>
      <c r="L310" s="49" t="s">
        <v>2123</v>
      </c>
      <c r="M310" s="49"/>
      <c r="N310" s="49"/>
      <c r="O310" s="49"/>
      <c r="P310" s="49"/>
      <c r="Q310" t="s">
        <v>2122</v>
      </c>
      <c r="R310" t="s">
        <v>882</v>
      </c>
      <c r="S310">
        <v>4</v>
      </c>
      <c r="T310">
        <v>50</v>
      </c>
      <c r="U310">
        <v>7</v>
      </c>
      <c r="X310" s="49"/>
      <c r="Y310">
        <v>2</v>
      </c>
      <c r="Z310">
        <v>1</v>
      </c>
      <c r="AA310">
        <v>2</v>
      </c>
      <c r="AB310" s="49" t="s">
        <v>610</v>
      </c>
      <c r="AC310" s="49"/>
      <c r="AD310">
        <v>2</v>
      </c>
    </row>
    <row r="311" spans="2:30" x14ac:dyDescent="0.25">
      <c r="B311" s="49"/>
      <c r="C311" s="49"/>
      <c r="D311" s="2"/>
      <c r="E311" t="s">
        <v>186</v>
      </c>
      <c r="F311" s="49"/>
      <c r="G311" s="49"/>
      <c r="H311" t="s">
        <v>2127</v>
      </c>
      <c r="I311" s="49"/>
      <c r="J311" s="49"/>
      <c r="L311" s="49"/>
      <c r="M311" s="49"/>
      <c r="N311" s="49"/>
      <c r="O311" s="49"/>
      <c r="P311" s="49"/>
      <c r="Q311" t="s">
        <v>2125</v>
      </c>
      <c r="R311" t="s">
        <v>882</v>
      </c>
      <c r="S311">
        <v>1</v>
      </c>
      <c r="T311">
        <v>45</v>
      </c>
      <c r="U311">
        <v>4</v>
      </c>
      <c r="X311" s="49"/>
      <c r="AB311" s="49"/>
      <c r="AC311" s="49" t="s">
        <v>2126</v>
      </c>
      <c r="AD311">
        <v>2</v>
      </c>
    </row>
    <row r="312" spans="2:30" x14ac:dyDescent="0.25">
      <c r="B312" s="49"/>
      <c r="C312" s="49"/>
      <c r="D312" s="2"/>
      <c r="E312" t="s">
        <v>192</v>
      </c>
      <c r="F312" s="49"/>
      <c r="G312" s="49"/>
      <c r="H312" t="s">
        <v>2129</v>
      </c>
      <c r="I312" s="49"/>
      <c r="J312" s="49"/>
      <c r="L312" s="49"/>
      <c r="M312" s="49"/>
      <c r="N312" s="49"/>
      <c r="O312" s="49"/>
      <c r="P312" s="49"/>
      <c r="Q312" t="s">
        <v>2128</v>
      </c>
      <c r="R312" t="s">
        <v>882</v>
      </c>
      <c r="S312">
        <v>1</v>
      </c>
      <c r="T312">
        <v>45</v>
      </c>
      <c r="U312">
        <v>3</v>
      </c>
      <c r="X312" s="49"/>
      <c r="AB312" s="49"/>
      <c r="AC312" s="49" t="s">
        <v>2126</v>
      </c>
      <c r="AD312">
        <v>2</v>
      </c>
    </row>
    <row r="313" spans="2:30" x14ac:dyDescent="0.25">
      <c r="B313" s="49"/>
      <c r="C313" s="49"/>
      <c r="D313" s="2"/>
      <c r="E313" t="s">
        <v>186</v>
      </c>
      <c r="F313" s="49"/>
      <c r="G313" s="49"/>
      <c r="H313" t="s">
        <v>2133</v>
      </c>
      <c r="I313" s="49"/>
      <c r="J313" s="49"/>
      <c r="L313" s="49" t="s">
        <v>2132</v>
      </c>
      <c r="M313" s="49"/>
      <c r="N313" s="49"/>
      <c r="O313" s="49"/>
      <c r="P313" s="49"/>
      <c r="Q313" t="s">
        <v>2130</v>
      </c>
      <c r="R313" t="s">
        <v>882</v>
      </c>
      <c r="S313">
        <v>2</v>
      </c>
      <c r="T313">
        <v>45</v>
      </c>
      <c r="U313">
        <v>4</v>
      </c>
      <c r="X313" s="49"/>
      <c r="AB313" s="49"/>
      <c r="AC313" s="49" t="s">
        <v>2131</v>
      </c>
      <c r="AD313">
        <v>2</v>
      </c>
    </row>
    <row r="314" spans="2:30" x14ac:dyDescent="0.25">
      <c r="B314" s="49"/>
      <c r="C314" s="49"/>
      <c r="D314" s="2"/>
      <c r="E314" t="s">
        <v>192</v>
      </c>
      <c r="F314" s="49"/>
      <c r="G314" s="49"/>
      <c r="H314" t="s">
        <v>2135</v>
      </c>
      <c r="I314" s="49"/>
      <c r="J314" s="49"/>
      <c r="L314" s="49"/>
      <c r="M314" s="49"/>
      <c r="N314" s="49"/>
      <c r="O314" s="49"/>
      <c r="P314" s="49"/>
      <c r="Q314" t="s">
        <v>2134</v>
      </c>
      <c r="R314" t="s">
        <v>882</v>
      </c>
      <c r="S314">
        <v>2</v>
      </c>
      <c r="T314">
        <v>45</v>
      </c>
      <c r="U314">
        <v>4</v>
      </c>
      <c r="X314" s="49"/>
      <c r="AB314" s="49"/>
      <c r="AC314" s="49" t="s">
        <v>2131</v>
      </c>
      <c r="AD314">
        <v>2</v>
      </c>
    </row>
    <row r="315" spans="2:30" x14ac:dyDescent="0.25">
      <c r="B315" s="49"/>
      <c r="C315" s="49"/>
      <c r="D315" s="2"/>
      <c r="E315" t="s">
        <v>186</v>
      </c>
      <c r="F315" s="49"/>
      <c r="G315" s="49"/>
      <c r="H315" t="s">
        <v>2138</v>
      </c>
      <c r="I315" s="49"/>
      <c r="J315" s="49"/>
      <c r="L315" s="49" t="s">
        <v>2132</v>
      </c>
      <c r="M315" s="49"/>
      <c r="N315" s="49"/>
      <c r="O315" s="49"/>
      <c r="P315" s="49"/>
      <c r="Q315" t="s">
        <v>2136</v>
      </c>
      <c r="R315" t="s">
        <v>882</v>
      </c>
      <c r="S315">
        <v>3</v>
      </c>
      <c r="T315">
        <v>45</v>
      </c>
      <c r="U315">
        <v>6</v>
      </c>
      <c r="X315" s="49"/>
      <c r="AB315" s="49"/>
      <c r="AC315" s="49" t="s">
        <v>2137</v>
      </c>
      <c r="AD315">
        <v>2</v>
      </c>
    </row>
    <row r="316" spans="2:30" x14ac:dyDescent="0.25">
      <c r="B316" s="49"/>
      <c r="C316" s="49"/>
      <c r="D316" s="2"/>
      <c r="E316" t="s">
        <v>192</v>
      </c>
      <c r="F316" s="49"/>
      <c r="G316" s="49"/>
      <c r="H316" t="s">
        <v>2140</v>
      </c>
      <c r="I316" s="49"/>
      <c r="J316" s="49"/>
      <c r="L316" s="49"/>
      <c r="M316" s="49"/>
      <c r="N316" s="49"/>
      <c r="O316" s="49"/>
      <c r="P316" s="49"/>
      <c r="Q316" t="s">
        <v>2139</v>
      </c>
      <c r="R316" t="s">
        <v>882</v>
      </c>
      <c r="S316">
        <v>3</v>
      </c>
      <c r="T316">
        <v>45</v>
      </c>
      <c r="U316">
        <v>3</v>
      </c>
      <c r="X316" s="49"/>
      <c r="AB316" s="49"/>
      <c r="AC316" s="49" t="s">
        <v>2137</v>
      </c>
      <c r="AD316">
        <v>2</v>
      </c>
    </row>
    <row r="317" spans="2:30" x14ac:dyDescent="0.25">
      <c r="B317" s="49"/>
      <c r="C317" s="49"/>
      <c r="D317" s="2"/>
      <c r="E317" t="s">
        <v>10820</v>
      </c>
      <c r="F317" s="49"/>
      <c r="G317" s="49"/>
      <c r="H317" t="s">
        <v>2143</v>
      </c>
      <c r="I317" s="49"/>
      <c r="J317" s="49"/>
      <c r="L317" s="49" t="s">
        <v>2142</v>
      </c>
      <c r="M317" s="49"/>
      <c r="N317" s="49"/>
      <c r="O317" s="49"/>
      <c r="P317" s="49"/>
      <c r="Q317" t="s">
        <v>2141</v>
      </c>
      <c r="R317" t="s">
        <v>882</v>
      </c>
      <c r="S317">
        <v>1</v>
      </c>
      <c r="T317">
        <v>20</v>
      </c>
      <c r="U317">
        <v>20</v>
      </c>
      <c r="X317" s="49"/>
      <c r="AB317" s="49"/>
      <c r="AC317" s="49"/>
      <c r="AD317">
        <v>2</v>
      </c>
    </row>
    <row r="318" spans="2:30" x14ac:dyDescent="0.25">
      <c r="B318" s="49"/>
      <c r="C318" s="49"/>
      <c r="D318" s="2"/>
      <c r="E318" t="s">
        <v>10820</v>
      </c>
      <c r="F318" s="49"/>
      <c r="G318" s="49"/>
      <c r="H318" t="s">
        <v>2145</v>
      </c>
      <c r="I318" s="49"/>
      <c r="J318" s="49"/>
      <c r="L318" s="49"/>
      <c r="M318" s="49"/>
      <c r="N318" s="49"/>
      <c r="O318" s="49"/>
      <c r="P318" s="49"/>
      <c r="Q318" t="s">
        <v>2144</v>
      </c>
      <c r="R318" t="s">
        <v>882</v>
      </c>
      <c r="S318">
        <v>2</v>
      </c>
      <c r="T318">
        <v>20</v>
      </c>
      <c r="U318">
        <v>15</v>
      </c>
      <c r="X318" s="49"/>
      <c r="AB318" s="49"/>
      <c r="AC318" s="49"/>
      <c r="AD318">
        <v>2</v>
      </c>
    </row>
    <row r="319" spans="2:30" x14ac:dyDescent="0.25">
      <c r="B319" s="49"/>
      <c r="C319" s="49"/>
      <c r="D319" s="2"/>
      <c r="E319" t="s">
        <v>10820</v>
      </c>
      <c r="F319" s="49"/>
      <c r="G319" s="49"/>
      <c r="H319" t="s">
        <v>2148</v>
      </c>
      <c r="I319" s="49"/>
      <c r="J319" s="49"/>
      <c r="L319" s="49" t="s">
        <v>2147</v>
      </c>
      <c r="M319" s="49"/>
      <c r="N319" s="49"/>
      <c r="O319" s="49"/>
      <c r="P319" s="49"/>
      <c r="Q319" t="s">
        <v>2146</v>
      </c>
      <c r="R319" t="s">
        <v>882</v>
      </c>
      <c r="S319">
        <v>3</v>
      </c>
      <c r="T319">
        <v>20</v>
      </c>
      <c r="U319">
        <v>15</v>
      </c>
      <c r="X319" s="49"/>
      <c r="AB319" s="49"/>
      <c r="AC319" s="49"/>
      <c r="AD319">
        <v>2</v>
      </c>
    </row>
    <row r="320" spans="2:30" x14ac:dyDescent="0.25">
      <c r="B320" s="49"/>
      <c r="C320" s="49"/>
      <c r="D320" s="2"/>
      <c r="E320" t="s">
        <v>10820</v>
      </c>
      <c r="F320" s="49"/>
      <c r="G320" s="49"/>
      <c r="H320" t="s">
        <v>885</v>
      </c>
      <c r="I320" s="49"/>
      <c r="J320" s="49"/>
      <c r="L320" s="49" t="s">
        <v>2147</v>
      </c>
      <c r="M320" s="49"/>
      <c r="N320" s="49"/>
      <c r="O320" s="49"/>
      <c r="P320" s="49"/>
      <c r="Q320" t="s">
        <v>2149</v>
      </c>
      <c r="R320" t="s">
        <v>882</v>
      </c>
      <c r="S320">
        <v>4</v>
      </c>
      <c r="T320">
        <v>20</v>
      </c>
      <c r="U320">
        <v>15</v>
      </c>
      <c r="X320" s="49"/>
      <c r="AB320" s="49"/>
      <c r="AC320" s="49"/>
      <c r="AD320">
        <v>2</v>
      </c>
    </row>
    <row r="321" spans="2:30" x14ac:dyDescent="0.25">
      <c r="B321" s="49"/>
      <c r="C321" s="49"/>
      <c r="D321" s="2"/>
      <c r="E321" t="s">
        <v>41</v>
      </c>
      <c r="F321" s="49"/>
      <c r="G321" s="49"/>
      <c r="H321" t="s">
        <v>888</v>
      </c>
      <c r="I321" s="49"/>
      <c r="J321" s="49"/>
      <c r="L321" s="49" t="s">
        <v>2152</v>
      </c>
      <c r="M321" s="49"/>
      <c r="N321" s="49"/>
      <c r="O321" s="49"/>
      <c r="P321" s="49"/>
      <c r="Q321" t="s">
        <v>2150</v>
      </c>
      <c r="R321" t="s">
        <v>886</v>
      </c>
      <c r="S321">
        <v>1</v>
      </c>
      <c r="T321">
        <v>50</v>
      </c>
      <c r="U321">
        <v>12</v>
      </c>
      <c r="X321" s="49"/>
      <c r="Y321">
        <v>2</v>
      </c>
      <c r="Z321">
        <v>1</v>
      </c>
      <c r="AA321">
        <v>2</v>
      </c>
      <c r="AB321" s="49" t="s">
        <v>2151</v>
      </c>
      <c r="AC321" s="49"/>
      <c r="AD321">
        <v>2</v>
      </c>
    </row>
    <row r="322" spans="2:30" x14ac:dyDescent="0.25">
      <c r="B322" s="49"/>
      <c r="C322" s="49"/>
      <c r="D322" s="2"/>
      <c r="E322" t="s">
        <v>41</v>
      </c>
      <c r="F322" s="49"/>
      <c r="G322" s="49"/>
      <c r="H322" t="s">
        <v>2155</v>
      </c>
      <c r="I322" s="49"/>
      <c r="J322" s="49"/>
      <c r="L322" s="49" t="s">
        <v>2154</v>
      </c>
      <c r="M322" s="49"/>
      <c r="N322" s="49"/>
      <c r="O322" s="49"/>
      <c r="P322" s="49"/>
      <c r="Q322" t="s">
        <v>2153</v>
      </c>
      <c r="R322" t="s">
        <v>886</v>
      </c>
      <c r="S322">
        <v>2</v>
      </c>
      <c r="T322">
        <v>55</v>
      </c>
      <c r="U322">
        <v>12</v>
      </c>
      <c r="X322" s="49"/>
      <c r="Y322">
        <v>2</v>
      </c>
      <c r="Z322">
        <v>1</v>
      </c>
      <c r="AA322">
        <v>2</v>
      </c>
      <c r="AB322" s="49" t="s">
        <v>618</v>
      </c>
      <c r="AC322" s="49"/>
      <c r="AD322">
        <v>2</v>
      </c>
    </row>
    <row r="323" spans="2:30" x14ac:dyDescent="0.25">
      <c r="B323" s="49"/>
      <c r="C323" s="49"/>
      <c r="D323" s="2"/>
      <c r="E323" t="s">
        <v>41</v>
      </c>
      <c r="F323" s="49"/>
      <c r="G323" s="49"/>
      <c r="H323" t="s">
        <v>2157</v>
      </c>
      <c r="I323" s="49"/>
      <c r="J323" s="49"/>
      <c r="L323" s="49" t="s">
        <v>2154</v>
      </c>
      <c r="M323" s="49"/>
      <c r="N323" s="49"/>
      <c r="O323" s="49"/>
      <c r="P323" s="49"/>
      <c r="Q323" t="s">
        <v>2156</v>
      </c>
      <c r="R323" t="s">
        <v>886</v>
      </c>
      <c r="S323">
        <v>3</v>
      </c>
      <c r="T323">
        <v>55</v>
      </c>
      <c r="U323">
        <v>12</v>
      </c>
      <c r="X323" s="49"/>
      <c r="Y323">
        <v>2</v>
      </c>
      <c r="Z323">
        <v>1</v>
      </c>
      <c r="AA323">
        <v>2</v>
      </c>
      <c r="AB323" s="49" t="s">
        <v>618</v>
      </c>
      <c r="AC323" s="49"/>
      <c r="AD323">
        <v>2</v>
      </c>
    </row>
    <row r="324" spans="2:30" x14ac:dyDescent="0.25">
      <c r="B324" s="49"/>
      <c r="C324" s="49"/>
      <c r="D324" s="2"/>
      <c r="E324" t="s">
        <v>41</v>
      </c>
      <c r="F324" s="49"/>
      <c r="G324" s="49"/>
      <c r="H324" t="s">
        <v>2159</v>
      </c>
      <c r="I324" s="49"/>
      <c r="J324" s="49"/>
      <c r="L324" s="49" t="s">
        <v>1932</v>
      </c>
      <c r="M324" s="49"/>
      <c r="N324" s="49"/>
      <c r="O324" s="49"/>
      <c r="P324" s="49"/>
      <c r="Q324" t="s">
        <v>2158</v>
      </c>
      <c r="R324" t="s">
        <v>886</v>
      </c>
      <c r="S324">
        <v>4</v>
      </c>
      <c r="T324">
        <v>60</v>
      </c>
      <c r="U324">
        <v>12</v>
      </c>
      <c r="X324" s="49"/>
      <c r="Y324">
        <v>2</v>
      </c>
      <c r="Z324">
        <v>1</v>
      </c>
      <c r="AA324">
        <v>2</v>
      </c>
      <c r="AB324" s="49" t="s">
        <v>1745</v>
      </c>
      <c r="AC324" s="49"/>
      <c r="AD324">
        <v>2</v>
      </c>
    </row>
    <row r="325" spans="2:30" x14ac:dyDescent="0.25">
      <c r="B325" s="49"/>
      <c r="C325" s="49"/>
      <c r="D325" s="2"/>
      <c r="E325" t="s">
        <v>45</v>
      </c>
      <c r="F325" s="49"/>
      <c r="G325" s="49"/>
      <c r="H325" t="s">
        <v>2162</v>
      </c>
      <c r="I325" s="49"/>
      <c r="J325" s="49"/>
      <c r="L325" s="49" t="s">
        <v>2161</v>
      </c>
      <c r="M325" s="49"/>
      <c r="N325" s="49"/>
      <c r="O325" s="49"/>
      <c r="P325" s="49"/>
      <c r="Q325" t="s">
        <v>2160</v>
      </c>
      <c r="R325" t="s">
        <v>886</v>
      </c>
      <c r="S325">
        <v>1</v>
      </c>
      <c r="T325">
        <v>80</v>
      </c>
      <c r="U325">
        <v>10</v>
      </c>
      <c r="X325" s="49"/>
      <c r="Y325">
        <v>2</v>
      </c>
      <c r="Z325">
        <v>1</v>
      </c>
      <c r="AA325">
        <v>2</v>
      </c>
      <c r="AB325" s="49" t="s">
        <v>2151</v>
      </c>
      <c r="AC325" s="49"/>
      <c r="AD325">
        <v>2</v>
      </c>
    </row>
    <row r="326" spans="2:30" x14ac:dyDescent="0.25">
      <c r="B326" s="49"/>
      <c r="C326" s="49"/>
      <c r="D326" s="2"/>
      <c r="E326" t="s">
        <v>45</v>
      </c>
      <c r="F326" s="49"/>
      <c r="G326" s="49"/>
      <c r="H326" t="s">
        <v>2166</v>
      </c>
      <c r="I326" s="49"/>
      <c r="J326" s="49"/>
      <c r="L326" s="49" t="s">
        <v>2165</v>
      </c>
      <c r="M326" s="49"/>
      <c r="N326" s="49"/>
      <c r="O326" s="49"/>
      <c r="P326" s="49"/>
      <c r="Q326" t="s">
        <v>2163</v>
      </c>
      <c r="R326" t="s">
        <v>886</v>
      </c>
      <c r="S326">
        <v>2</v>
      </c>
      <c r="T326">
        <v>100</v>
      </c>
      <c r="U326">
        <v>10</v>
      </c>
      <c r="X326" s="49"/>
      <c r="Y326">
        <v>2</v>
      </c>
      <c r="Z326">
        <v>1</v>
      </c>
      <c r="AA326">
        <v>2</v>
      </c>
      <c r="AB326" s="49" t="s">
        <v>2164</v>
      </c>
      <c r="AC326" s="49"/>
      <c r="AD326">
        <v>2</v>
      </c>
    </row>
    <row r="327" spans="2:30" x14ac:dyDescent="0.25">
      <c r="B327" s="49"/>
      <c r="C327" s="49"/>
      <c r="D327" s="2"/>
      <c r="E327" t="s">
        <v>45</v>
      </c>
      <c r="F327" s="49"/>
      <c r="G327" s="49"/>
      <c r="H327" t="s">
        <v>2168</v>
      </c>
      <c r="I327" s="49"/>
      <c r="J327" s="49"/>
      <c r="L327" s="49" t="s">
        <v>2165</v>
      </c>
      <c r="M327" s="49"/>
      <c r="N327" s="49"/>
      <c r="O327" s="49"/>
      <c r="P327" s="49"/>
      <c r="Q327" t="s">
        <v>2167</v>
      </c>
      <c r="R327" t="s">
        <v>886</v>
      </c>
      <c r="S327">
        <v>3</v>
      </c>
      <c r="T327">
        <v>120</v>
      </c>
      <c r="U327">
        <v>10</v>
      </c>
      <c r="X327" s="49"/>
      <c r="Y327">
        <v>2</v>
      </c>
      <c r="Z327">
        <v>1</v>
      </c>
      <c r="AA327">
        <v>2</v>
      </c>
      <c r="AB327" s="49" t="s">
        <v>2164</v>
      </c>
      <c r="AC327" s="49"/>
      <c r="AD327">
        <v>2</v>
      </c>
    </row>
    <row r="328" spans="2:30" x14ac:dyDescent="0.25">
      <c r="B328" s="49"/>
      <c r="C328" s="49"/>
      <c r="D328" s="2"/>
      <c r="E328" t="s">
        <v>45</v>
      </c>
      <c r="F328" s="49"/>
      <c r="G328" s="49"/>
      <c r="H328" t="s">
        <v>2171</v>
      </c>
      <c r="I328" s="49"/>
      <c r="J328" s="49"/>
      <c r="L328" s="49" t="s">
        <v>2170</v>
      </c>
      <c r="M328" s="49"/>
      <c r="N328" s="49"/>
      <c r="O328" s="49"/>
      <c r="P328" s="49"/>
      <c r="Q328" t="s">
        <v>2169</v>
      </c>
      <c r="R328" t="s">
        <v>886</v>
      </c>
      <c r="S328">
        <v>4</v>
      </c>
      <c r="T328">
        <v>150</v>
      </c>
      <c r="U328">
        <v>10</v>
      </c>
      <c r="X328" s="49"/>
      <c r="Y328">
        <v>2</v>
      </c>
      <c r="Z328">
        <v>1</v>
      </c>
      <c r="AA328">
        <v>3</v>
      </c>
      <c r="AB328" s="49" t="s">
        <v>610</v>
      </c>
      <c r="AC328" s="49"/>
      <c r="AD328">
        <v>2</v>
      </c>
    </row>
    <row r="329" spans="2:30" x14ac:dyDescent="0.25">
      <c r="B329" s="49"/>
      <c r="C329" s="49"/>
      <c r="D329" s="2"/>
      <c r="E329" t="s">
        <v>63</v>
      </c>
      <c r="F329" s="49"/>
      <c r="G329" s="49"/>
      <c r="H329" t="s">
        <v>2173</v>
      </c>
      <c r="I329" s="49"/>
      <c r="J329" s="49"/>
      <c r="L329" s="49" t="s">
        <v>2152</v>
      </c>
      <c r="M329" s="49"/>
      <c r="N329" s="49"/>
      <c r="O329" s="49"/>
      <c r="P329" s="49"/>
      <c r="Q329" t="s">
        <v>2172</v>
      </c>
      <c r="R329" t="s">
        <v>886</v>
      </c>
      <c r="S329">
        <v>1</v>
      </c>
      <c r="T329">
        <v>50</v>
      </c>
      <c r="U329">
        <v>10</v>
      </c>
      <c r="X329" s="49"/>
      <c r="Y329">
        <v>2</v>
      </c>
      <c r="Z329">
        <v>1</v>
      </c>
      <c r="AA329">
        <v>2</v>
      </c>
      <c r="AB329" s="49" t="s">
        <v>2151</v>
      </c>
      <c r="AC329" s="49"/>
      <c r="AD329">
        <v>2</v>
      </c>
    </row>
    <row r="330" spans="2:30" x14ac:dyDescent="0.25">
      <c r="B330" s="49"/>
      <c r="C330" s="49"/>
      <c r="D330" s="2"/>
      <c r="E330" t="s">
        <v>63</v>
      </c>
      <c r="F330" s="49"/>
      <c r="G330" s="49"/>
      <c r="H330" t="s">
        <v>2175</v>
      </c>
      <c r="I330" s="49"/>
      <c r="J330" s="49"/>
      <c r="L330" s="49" t="s">
        <v>2066</v>
      </c>
      <c r="M330" s="49"/>
      <c r="N330" s="49"/>
      <c r="O330" s="49"/>
      <c r="P330" s="49"/>
      <c r="Q330" t="s">
        <v>2174</v>
      </c>
      <c r="R330" t="s">
        <v>886</v>
      </c>
      <c r="S330">
        <v>2</v>
      </c>
      <c r="T330">
        <v>70</v>
      </c>
      <c r="U330">
        <v>10</v>
      </c>
      <c r="X330" s="49"/>
      <c r="Y330">
        <v>2</v>
      </c>
      <c r="Z330">
        <v>1</v>
      </c>
      <c r="AA330">
        <v>2</v>
      </c>
      <c r="AB330" s="49" t="s">
        <v>622</v>
      </c>
      <c r="AC330" s="49"/>
      <c r="AD330">
        <v>2</v>
      </c>
    </row>
    <row r="331" spans="2:30" x14ac:dyDescent="0.25">
      <c r="B331" s="49"/>
      <c r="C331" s="49"/>
      <c r="D331" s="2"/>
      <c r="E331" t="s">
        <v>63</v>
      </c>
      <c r="F331" s="49"/>
      <c r="G331" s="49"/>
      <c r="H331" t="s">
        <v>2177</v>
      </c>
      <c r="I331" s="49"/>
      <c r="J331" s="49"/>
      <c r="L331" s="49" t="s">
        <v>2154</v>
      </c>
      <c r="M331" s="49"/>
      <c r="N331" s="49"/>
      <c r="O331" s="49"/>
      <c r="P331" s="49"/>
      <c r="Q331" t="s">
        <v>2176</v>
      </c>
      <c r="R331" t="s">
        <v>886</v>
      </c>
      <c r="S331">
        <v>3</v>
      </c>
      <c r="T331">
        <v>80</v>
      </c>
      <c r="U331">
        <v>10</v>
      </c>
      <c r="X331" s="49"/>
      <c r="Y331">
        <v>2</v>
      </c>
      <c r="Z331">
        <v>1</v>
      </c>
      <c r="AA331">
        <v>2</v>
      </c>
      <c r="AB331" s="49" t="s">
        <v>618</v>
      </c>
      <c r="AC331" s="49"/>
      <c r="AD331">
        <v>2</v>
      </c>
    </row>
    <row r="332" spans="2:30" x14ac:dyDescent="0.25">
      <c r="B332" s="49"/>
      <c r="C332" s="49"/>
      <c r="D332" s="2"/>
      <c r="E332" t="s">
        <v>91</v>
      </c>
      <c r="F332" s="49"/>
      <c r="G332" s="49"/>
      <c r="H332" t="s">
        <v>2179</v>
      </c>
      <c r="I332" s="49"/>
      <c r="J332" s="49"/>
      <c r="L332" s="49" t="s">
        <v>2154</v>
      </c>
      <c r="M332" s="49"/>
      <c r="N332" s="49"/>
      <c r="O332" s="49"/>
      <c r="P332" s="49"/>
      <c r="Q332" t="s">
        <v>2178</v>
      </c>
      <c r="R332" t="s">
        <v>886</v>
      </c>
      <c r="S332">
        <v>1</v>
      </c>
      <c r="T332">
        <v>25</v>
      </c>
      <c r="U332">
        <v>10</v>
      </c>
      <c r="X332" s="49"/>
      <c r="Y332">
        <v>2</v>
      </c>
      <c r="Z332">
        <v>1</v>
      </c>
      <c r="AA332">
        <v>2</v>
      </c>
      <c r="AB332" s="49" t="s">
        <v>618</v>
      </c>
      <c r="AC332" s="49"/>
      <c r="AD332">
        <v>2</v>
      </c>
    </row>
    <row r="333" spans="2:30" x14ac:dyDescent="0.25">
      <c r="B333" s="49"/>
      <c r="C333" s="49"/>
      <c r="D333" s="2"/>
      <c r="E333" t="s">
        <v>91</v>
      </c>
      <c r="F333" s="49"/>
      <c r="G333" s="49"/>
      <c r="H333" t="s">
        <v>2182</v>
      </c>
      <c r="I333" s="49"/>
      <c r="J333" s="49"/>
      <c r="L333" s="49" t="s">
        <v>2181</v>
      </c>
      <c r="M333" s="49"/>
      <c r="N333" s="49"/>
      <c r="O333" s="49"/>
      <c r="P333" s="49"/>
      <c r="Q333" t="s">
        <v>2180</v>
      </c>
      <c r="R333" t="s">
        <v>886</v>
      </c>
      <c r="S333">
        <v>2</v>
      </c>
      <c r="T333">
        <v>25</v>
      </c>
      <c r="U333">
        <v>10</v>
      </c>
      <c r="X333" s="49"/>
      <c r="Y333">
        <v>2</v>
      </c>
      <c r="Z333">
        <v>1</v>
      </c>
      <c r="AA333">
        <v>3</v>
      </c>
      <c r="AB333" s="49" t="s">
        <v>1745</v>
      </c>
      <c r="AC333" s="49"/>
      <c r="AD333">
        <v>2</v>
      </c>
    </row>
    <row r="334" spans="2:30" x14ac:dyDescent="0.25">
      <c r="B334" s="49"/>
      <c r="C334" s="49"/>
      <c r="D334" s="2"/>
      <c r="E334" t="s">
        <v>91</v>
      </c>
      <c r="F334" s="49"/>
      <c r="G334" s="49"/>
      <c r="H334" t="s">
        <v>2185</v>
      </c>
      <c r="I334" s="49"/>
      <c r="J334" s="49"/>
      <c r="L334" s="49" t="s">
        <v>2184</v>
      </c>
      <c r="M334" s="49"/>
      <c r="N334" s="49"/>
      <c r="O334" s="49"/>
      <c r="P334" s="49"/>
      <c r="Q334" t="s">
        <v>2183</v>
      </c>
      <c r="R334" t="s">
        <v>886</v>
      </c>
      <c r="S334">
        <v>3</v>
      </c>
      <c r="T334">
        <v>30</v>
      </c>
      <c r="U334">
        <v>10</v>
      </c>
      <c r="X334" s="49"/>
      <c r="Y334">
        <v>2</v>
      </c>
      <c r="Z334">
        <v>1</v>
      </c>
      <c r="AA334">
        <v>3</v>
      </c>
      <c r="AB334" s="49" t="s">
        <v>1646</v>
      </c>
      <c r="AC334" s="49"/>
      <c r="AD334">
        <v>2</v>
      </c>
    </row>
    <row r="335" spans="2:30" x14ac:dyDescent="0.25">
      <c r="B335" s="49"/>
      <c r="C335" s="49"/>
      <c r="D335" s="2"/>
      <c r="E335" t="s">
        <v>108</v>
      </c>
      <c r="F335" s="49"/>
      <c r="G335" s="49"/>
      <c r="H335" t="s">
        <v>2189</v>
      </c>
      <c r="I335" s="49"/>
      <c r="J335" s="49"/>
      <c r="L335" s="49" t="s">
        <v>2188</v>
      </c>
      <c r="M335" s="49"/>
      <c r="N335" s="49"/>
      <c r="O335" s="49"/>
      <c r="P335" s="49"/>
      <c r="Q335" t="s">
        <v>2186</v>
      </c>
      <c r="R335" t="s">
        <v>886</v>
      </c>
      <c r="S335">
        <v>1</v>
      </c>
      <c r="T335">
        <v>15</v>
      </c>
      <c r="U335">
        <v>15</v>
      </c>
      <c r="X335" s="49"/>
      <c r="Y335">
        <v>3</v>
      </c>
      <c r="Z335">
        <v>1</v>
      </c>
      <c r="AA335">
        <v>3</v>
      </c>
      <c r="AB335" s="49" t="s">
        <v>2187</v>
      </c>
      <c r="AC335" s="49"/>
      <c r="AD335">
        <v>2</v>
      </c>
    </row>
    <row r="336" spans="2:30" x14ac:dyDescent="0.25">
      <c r="B336" s="49"/>
      <c r="C336" s="49"/>
      <c r="D336" s="2"/>
      <c r="E336" t="s">
        <v>108</v>
      </c>
      <c r="F336" s="49"/>
      <c r="G336" s="49"/>
      <c r="H336" t="s">
        <v>889</v>
      </c>
      <c r="I336" s="49"/>
      <c r="J336" s="49"/>
      <c r="L336" s="49" t="s">
        <v>2192</v>
      </c>
      <c r="M336" s="49"/>
      <c r="N336" s="49"/>
      <c r="O336" s="49"/>
      <c r="P336" s="49"/>
      <c r="Q336" t="s">
        <v>2190</v>
      </c>
      <c r="R336" t="s">
        <v>886</v>
      </c>
      <c r="S336">
        <v>2</v>
      </c>
      <c r="T336">
        <v>15</v>
      </c>
      <c r="U336">
        <v>15</v>
      </c>
      <c r="X336" s="49"/>
      <c r="Y336">
        <v>3</v>
      </c>
      <c r="Z336">
        <v>1</v>
      </c>
      <c r="AA336">
        <v>3</v>
      </c>
      <c r="AB336" s="49" t="s">
        <v>2191</v>
      </c>
      <c r="AC336" s="49"/>
      <c r="AD336">
        <v>2</v>
      </c>
    </row>
    <row r="337" spans="2:30" x14ac:dyDescent="0.25">
      <c r="B337" s="49"/>
      <c r="C337" s="49"/>
      <c r="D337" s="2"/>
      <c r="E337" t="s">
        <v>112</v>
      </c>
      <c r="F337" s="49"/>
      <c r="G337" s="49"/>
      <c r="H337" t="s">
        <v>891</v>
      </c>
      <c r="I337" s="49"/>
      <c r="J337" s="49"/>
      <c r="L337" s="49" t="s">
        <v>2194</v>
      </c>
      <c r="M337" s="49"/>
      <c r="N337" s="49"/>
      <c r="O337" s="49"/>
      <c r="P337" s="49"/>
      <c r="Q337" t="s">
        <v>2193</v>
      </c>
      <c r="R337" t="s">
        <v>890</v>
      </c>
      <c r="S337">
        <v>1</v>
      </c>
      <c r="T337">
        <v>45</v>
      </c>
      <c r="U337">
        <v>15</v>
      </c>
      <c r="X337" s="49"/>
      <c r="Y337">
        <v>1</v>
      </c>
      <c r="Z337">
        <v>1</v>
      </c>
      <c r="AA337">
        <v>3</v>
      </c>
      <c r="AB337" s="49" t="s">
        <v>618</v>
      </c>
      <c r="AC337" s="49"/>
      <c r="AD337">
        <v>2</v>
      </c>
    </row>
    <row r="338" spans="2:30" x14ac:dyDescent="0.25">
      <c r="B338" s="49"/>
      <c r="C338" s="49"/>
      <c r="D338" s="2"/>
      <c r="E338" t="s">
        <v>112</v>
      </c>
      <c r="F338" s="49"/>
      <c r="G338" s="49"/>
      <c r="H338" t="s">
        <v>2197</v>
      </c>
      <c r="I338" s="49"/>
      <c r="J338" s="49"/>
      <c r="L338" s="49" t="s">
        <v>2196</v>
      </c>
      <c r="M338" s="49"/>
      <c r="N338" s="49"/>
      <c r="O338" s="49"/>
      <c r="P338" s="49"/>
      <c r="Q338" t="s">
        <v>2195</v>
      </c>
      <c r="R338" t="s">
        <v>890</v>
      </c>
      <c r="S338">
        <v>2</v>
      </c>
      <c r="T338">
        <v>35</v>
      </c>
      <c r="U338">
        <v>13</v>
      </c>
      <c r="X338" s="49"/>
      <c r="Y338">
        <v>3</v>
      </c>
      <c r="Z338">
        <v>1</v>
      </c>
      <c r="AA338">
        <v>3</v>
      </c>
      <c r="AB338" s="49" t="s">
        <v>618</v>
      </c>
      <c r="AC338" s="49"/>
      <c r="AD338">
        <v>2</v>
      </c>
    </row>
    <row r="339" spans="2:30" x14ac:dyDescent="0.25">
      <c r="B339" s="49"/>
      <c r="C339" s="49"/>
      <c r="D339" s="2"/>
      <c r="E339" t="s">
        <v>112</v>
      </c>
      <c r="F339" s="49"/>
      <c r="G339" s="49"/>
      <c r="H339" t="s">
        <v>2200</v>
      </c>
      <c r="I339" s="49"/>
      <c r="J339" s="49"/>
      <c r="L339" s="49" t="s">
        <v>2199</v>
      </c>
      <c r="M339" s="49"/>
      <c r="N339" s="49"/>
      <c r="O339" s="49"/>
      <c r="P339" s="49"/>
      <c r="Q339" t="s">
        <v>2198</v>
      </c>
      <c r="R339" t="s">
        <v>890</v>
      </c>
      <c r="S339">
        <v>3</v>
      </c>
      <c r="T339">
        <v>35</v>
      </c>
      <c r="U339">
        <v>12</v>
      </c>
      <c r="X339" s="49"/>
      <c r="Y339">
        <v>3</v>
      </c>
      <c r="Z339">
        <v>1</v>
      </c>
      <c r="AA339">
        <v>3</v>
      </c>
      <c r="AB339" s="49" t="s">
        <v>610</v>
      </c>
      <c r="AC339" s="49"/>
      <c r="AD339">
        <v>2</v>
      </c>
    </row>
    <row r="340" spans="2:30" x14ac:dyDescent="0.25">
      <c r="B340" s="49"/>
      <c r="C340" s="49"/>
      <c r="D340" s="2"/>
      <c r="E340" t="s">
        <v>112</v>
      </c>
      <c r="F340" s="49"/>
      <c r="G340" s="49"/>
      <c r="H340" t="s">
        <v>2203</v>
      </c>
      <c r="I340" s="49"/>
      <c r="J340" s="49"/>
      <c r="L340" s="49" t="s">
        <v>2202</v>
      </c>
      <c r="M340" s="49"/>
      <c r="N340" s="49"/>
      <c r="O340" s="49"/>
      <c r="P340" s="49"/>
      <c r="Q340" t="s">
        <v>2201</v>
      </c>
      <c r="R340" t="s">
        <v>890</v>
      </c>
      <c r="S340">
        <v>4</v>
      </c>
      <c r="T340">
        <v>35</v>
      </c>
      <c r="U340">
        <v>12</v>
      </c>
      <c r="X340" s="49"/>
      <c r="Y340">
        <v>3</v>
      </c>
      <c r="Z340">
        <v>1</v>
      </c>
      <c r="AA340">
        <v>3</v>
      </c>
      <c r="AB340" s="49" t="s">
        <v>1646</v>
      </c>
      <c r="AC340" s="49"/>
      <c r="AD340">
        <v>2</v>
      </c>
    </row>
    <row r="341" spans="2:30" x14ac:dyDescent="0.25">
      <c r="B341" s="49"/>
      <c r="C341" s="49"/>
      <c r="D341" s="2"/>
      <c r="E341" t="s">
        <v>214</v>
      </c>
      <c r="F341" s="49"/>
      <c r="G341" s="49"/>
      <c r="H341" t="s">
        <v>2206</v>
      </c>
      <c r="I341" s="49"/>
      <c r="J341" s="49"/>
      <c r="L341" s="49" t="s">
        <v>2205</v>
      </c>
      <c r="M341" s="49"/>
      <c r="N341" s="49"/>
      <c r="O341" s="49"/>
      <c r="P341" s="49"/>
      <c r="Q341" t="s">
        <v>2204</v>
      </c>
      <c r="R341" t="s">
        <v>890</v>
      </c>
      <c r="S341">
        <v>1</v>
      </c>
      <c r="T341">
        <v>50</v>
      </c>
      <c r="U341">
        <v>12</v>
      </c>
      <c r="X341" s="49"/>
      <c r="Y341">
        <v>2</v>
      </c>
      <c r="Z341">
        <v>1</v>
      </c>
      <c r="AA341">
        <v>2</v>
      </c>
      <c r="AB341" s="49" t="s">
        <v>1745</v>
      </c>
      <c r="AC341" s="49"/>
      <c r="AD341">
        <v>2</v>
      </c>
    </row>
    <row r="342" spans="2:30" x14ac:dyDescent="0.25">
      <c r="B342" s="49"/>
      <c r="C342" s="49"/>
      <c r="D342" s="2"/>
      <c r="E342" t="s">
        <v>214</v>
      </c>
      <c r="F342" s="49"/>
      <c r="G342" s="49"/>
      <c r="H342" t="s">
        <v>2209</v>
      </c>
      <c r="I342" s="49"/>
      <c r="J342" s="49"/>
      <c r="L342" s="49" t="s">
        <v>2208</v>
      </c>
      <c r="M342" s="49"/>
      <c r="N342" s="49"/>
      <c r="O342" s="49"/>
      <c r="P342" s="49"/>
      <c r="Q342" t="s">
        <v>2207</v>
      </c>
      <c r="R342" t="s">
        <v>890</v>
      </c>
      <c r="S342">
        <v>2</v>
      </c>
      <c r="T342">
        <v>50</v>
      </c>
      <c r="U342">
        <v>10</v>
      </c>
      <c r="X342" s="49"/>
      <c r="Y342">
        <v>2</v>
      </c>
      <c r="Z342">
        <v>1</v>
      </c>
      <c r="AA342">
        <v>2</v>
      </c>
      <c r="AB342" s="49" t="s">
        <v>1646</v>
      </c>
      <c r="AC342" s="49"/>
      <c r="AD342">
        <v>2</v>
      </c>
    </row>
    <row r="343" spans="2:30" x14ac:dyDescent="0.25">
      <c r="B343" s="49"/>
      <c r="C343" s="49"/>
      <c r="D343" s="2"/>
      <c r="E343" t="s">
        <v>214</v>
      </c>
      <c r="F343" s="49"/>
      <c r="G343" s="49"/>
      <c r="H343" t="s">
        <v>2212</v>
      </c>
      <c r="I343" s="49"/>
      <c r="J343" s="49"/>
      <c r="L343" s="49" t="s">
        <v>2211</v>
      </c>
      <c r="M343" s="49"/>
      <c r="N343" s="49"/>
      <c r="O343" s="49"/>
      <c r="P343" s="49"/>
      <c r="Q343" t="s">
        <v>2210</v>
      </c>
      <c r="R343" t="s">
        <v>890</v>
      </c>
      <c r="S343">
        <v>3</v>
      </c>
      <c r="T343">
        <v>40</v>
      </c>
      <c r="U343">
        <v>10</v>
      </c>
      <c r="X343" s="49"/>
      <c r="Y343">
        <v>2</v>
      </c>
      <c r="Z343">
        <v>1</v>
      </c>
      <c r="AA343">
        <v>2</v>
      </c>
      <c r="AB343" s="49" t="s">
        <v>610</v>
      </c>
      <c r="AC343" s="49"/>
      <c r="AD343">
        <v>2</v>
      </c>
    </row>
    <row r="344" spans="2:30" x14ac:dyDescent="0.25">
      <c r="B344" s="49"/>
      <c r="C344" s="49"/>
      <c r="D344" s="2"/>
      <c r="E344" t="s">
        <v>214</v>
      </c>
      <c r="F344" s="49"/>
      <c r="G344" s="49"/>
      <c r="H344" t="s">
        <v>2215</v>
      </c>
      <c r="I344" s="49"/>
      <c r="J344" s="49"/>
      <c r="L344" s="49" t="s">
        <v>2214</v>
      </c>
      <c r="M344" s="49"/>
      <c r="N344" s="49"/>
      <c r="O344" s="49"/>
      <c r="P344" s="49"/>
      <c r="Q344" t="s">
        <v>2213</v>
      </c>
      <c r="R344" t="s">
        <v>890</v>
      </c>
      <c r="S344">
        <v>4</v>
      </c>
      <c r="T344">
        <v>40</v>
      </c>
      <c r="U344">
        <v>10</v>
      </c>
      <c r="X344" s="49"/>
      <c r="Y344">
        <v>2</v>
      </c>
      <c r="Z344">
        <v>1</v>
      </c>
      <c r="AA344">
        <v>2</v>
      </c>
      <c r="AB344" s="49" t="s">
        <v>610</v>
      </c>
      <c r="AC344" s="49"/>
      <c r="AD344">
        <v>2</v>
      </c>
    </row>
    <row r="345" spans="2:30" x14ac:dyDescent="0.25">
      <c r="B345" s="49"/>
      <c r="C345" s="49"/>
      <c r="D345" s="2"/>
      <c r="E345" t="s">
        <v>235</v>
      </c>
      <c r="F345" s="49"/>
      <c r="G345" s="49"/>
      <c r="H345" t="s">
        <v>2218</v>
      </c>
      <c r="I345" s="49"/>
      <c r="J345" s="49"/>
      <c r="L345" s="49" t="s">
        <v>2217</v>
      </c>
      <c r="M345" s="49"/>
      <c r="N345" s="49"/>
      <c r="O345" s="49"/>
      <c r="P345" s="49"/>
      <c r="Q345" t="s">
        <v>2216</v>
      </c>
      <c r="R345" t="s">
        <v>890</v>
      </c>
      <c r="S345">
        <v>1</v>
      </c>
      <c r="T345">
        <v>10</v>
      </c>
      <c r="U345">
        <v>12</v>
      </c>
      <c r="X345" s="49"/>
      <c r="AB345" s="49"/>
      <c r="AC345" s="49"/>
      <c r="AD345">
        <v>2</v>
      </c>
    </row>
    <row r="346" spans="2:30" x14ac:dyDescent="0.25">
      <c r="B346" s="49"/>
      <c r="C346" s="49"/>
      <c r="D346" s="2"/>
      <c r="E346" t="s">
        <v>235</v>
      </c>
      <c r="F346" s="49"/>
      <c r="G346" s="49"/>
      <c r="H346" t="s">
        <v>2220</v>
      </c>
      <c r="I346" s="49"/>
      <c r="J346" s="49"/>
      <c r="L346" s="49" t="s">
        <v>2217</v>
      </c>
      <c r="M346" s="49"/>
      <c r="N346" s="49"/>
      <c r="O346" s="49"/>
      <c r="P346" s="49"/>
      <c r="Q346" t="s">
        <v>2219</v>
      </c>
      <c r="R346" t="s">
        <v>890</v>
      </c>
      <c r="S346">
        <v>2</v>
      </c>
      <c r="T346">
        <v>10</v>
      </c>
      <c r="U346">
        <v>10</v>
      </c>
      <c r="X346" s="49"/>
      <c r="AB346" s="49"/>
      <c r="AC346" s="49"/>
      <c r="AD346">
        <v>2</v>
      </c>
    </row>
    <row r="347" spans="2:30" x14ac:dyDescent="0.25">
      <c r="B347" s="49"/>
      <c r="C347" s="49"/>
      <c r="D347" s="2"/>
      <c r="E347" t="s">
        <v>235</v>
      </c>
      <c r="F347" s="49"/>
      <c r="G347" s="49"/>
      <c r="H347" t="s">
        <v>2223</v>
      </c>
      <c r="I347" s="49"/>
      <c r="J347" s="49"/>
      <c r="L347" s="49" t="s">
        <v>2222</v>
      </c>
      <c r="M347" s="49"/>
      <c r="N347" s="49"/>
      <c r="O347" s="49"/>
      <c r="P347" s="49"/>
      <c r="Q347" t="s">
        <v>2221</v>
      </c>
      <c r="R347" t="s">
        <v>890</v>
      </c>
      <c r="S347">
        <v>3</v>
      </c>
      <c r="T347">
        <v>10</v>
      </c>
      <c r="U347">
        <v>11</v>
      </c>
      <c r="X347" s="49"/>
      <c r="AB347" s="49" t="s">
        <v>610</v>
      </c>
      <c r="AC347" s="49"/>
      <c r="AD347">
        <v>2</v>
      </c>
    </row>
    <row r="348" spans="2:30" x14ac:dyDescent="0.25">
      <c r="B348" s="49"/>
      <c r="C348" s="49"/>
      <c r="D348" s="2"/>
      <c r="E348" t="s">
        <v>8734</v>
      </c>
      <c r="F348" s="49"/>
      <c r="G348" s="49"/>
      <c r="H348" t="s">
        <v>2226</v>
      </c>
      <c r="I348" s="49"/>
      <c r="J348" s="49"/>
      <c r="L348" s="49" t="s">
        <v>2225</v>
      </c>
      <c r="M348" s="49"/>
      <c r="N348" s="49"/>
      <c r="O348" s="49"/>
      <c r="P348" s="49"/>
      <c r="Q348" t="s">
        <v>2224</v>
      </c>
      <c r="R348" t="s">
        <v>890</v>
      </c>
      <c r="S348">
        <v>1</v>
      </c>
      <c r="T348">
        <v>25</v>
      </c>
      <c r="U348">
        <v>12</v>
      </c>
      <c r="X348" s="49"/>
      <c r="Y348">
        <v>1</v>
      </c>
      <c r="Z348">
        <v>1</v>
      </c>
      <c r="AA348">
        <v>3</v>
      </c>
      <c r="AB348" s="49" t="s">
        <v>610</v>
      </c>
      <c r="AC348" s="49"/>
      <c r="AD348">
        <v>2</v>
      </c>
    </row>
    <row r="349" spans="2:30" x14ac:dyDescent="0.25">
      <c r="B349" s="49"/>
      <c r="C349" s="49"/>
      <c r="D349" s="2"/>
      <c r="E349" t="s">
        <v>8734</v>
      </c>
      <c r="F349" s="49"/>
      <c r="G349" s="49"/>
      <c r="H349" t="s">
        <v>2228</v>
      </c>
      <c r="I349" s="49"/>
      <c r="J349" s="49"/>
      <c r="L349" s="49" t="s">
        <v>2225</v>
      </c>
      <c r="M349" s="49"/>
      <c r="N349" s="49"/>
      <c r="O349" s="49"/>
      <c r="P349" s="49"/>
      <c r="Q349" t="s">
        <v>2227</v>
      </c>
      <c r="R349" t="s">
        <v>890</v>
      </c>
      <c r="S349">
        <v>2</v>
      </c>
      <c r="T349">
        <v>25</v>
      </c>
      <c r="U349">
        <v>11</v>
      </c>
      <c r="X349" s="49"/>
      <c r="Y349">
        <v>1</v>
      </c>
      <c r="Z349">
        <v>1</v>
      </c>
      <c r="AA349">
        <v>3</v>
      </c>
      <c r="AB349" s="49" t="s">
        <v>610</v>
      </c>
      <c r="AC349" s="49"/>
      <c r="AD349">
        <v>2</v>
      </c>
    </row>
    <row r="350" spans="2:30" x14ac:dyDescent="0.25">
      <c r="B350" s="49"/>
      <c r="C350" s="49"/>
      <c r="D350" s="2"/>
      <c r="E350" t="s">
        <v>8734</v>
      </c>
      <c r="F350" s="49"/>
      <c r="G350" s="49"/>
      <c r="H350" t="s">
        <v>2230</v>
      </c>
      <c r="I350" s="49"/>
      <c r="J350" s="49"/>
      <c r="L350" s="49" t="s">
        <v>2225</v>
      </c>
      <c r="M350" s="49"/>
      <c r="N350" s="49"/>
      <c r="O350" s="49"/>
      <c r="P350" s="49"/>
      <c r="Q350" t="s">
        <v>2229</v>
      </c>
      <c r="R350" t="s">
        <v>890</v>
      </c>
      <c r="S350">
        <v>3</v>
      </c>
      <c r="T350">
        <v>25</v>
      </c>
      <c r="U350">
        <v>11</v>
      </c>
      <c r="X350" s="49"/>
      <c r="Y350">
        <v>1</v>
      </c>
      <c r="Z350">
        <v>1</v>
      </c>
      <c r="AA350">
        <v>3</v>
      </c>
      <c r="AB350" s="49" t="s">
        <v>610</v>
      </c>
      <c r="AC350" s="49"/>
      <c r="AD350">
        <v>2</v>
      </c>
    </row>
    <row r="351" spans="2:30" x14ac:dyDescent="0.25">
      <c r="B351" s="49"/>
      <c r="C351" s="49"/>
      <c r="D351" s="2"/>
      <c r="E351" t="s">
        <v>1534</v>
      </c>
      <c r="F351" s="49"/>
      <c r="G351" s="49"/>
      <c r="H351" t="s">
        <v>2232</v>
      </c>
      <c r="I351" s="49"/>
      <c r="J351" s="49"/>
      <c r="L351" s="49"/>
      <c r="M351" s="49"/>
      <c r="N351" s="49"/>
      <c r="O351" s="49"/>
      <c r="P351" s="49"/>
      <c r="Q351" t="s">
        <v>2231</v>
      </c>
      <c r="R351" t="s">
        <v>890</v>
      </c>
      <c r="S351">
        <v>1</v>
      </c>
      <c r="T351">
        <v>75</v>
      </c>
      <c r="V351">
        <v>60</v>
      </c>
      <c r="X351" s="49"/>
      <c r="AB351" s="49"/>
      <c r="AC351" s="49"/>
      <c r="AD351">
        <v>2</v>
      </c>
    </row>
    <row r="352" spans="2:30" x14ac:dyDescent="0.25">
      <c r="B352" s="49"/>
      <c r="C352" s="49"/>
      <c r="D352" s="2"/>
      <c r="E352" t="s">
        <v>1534</v>
      </c>
      <c r="F352" s="49"/>
      <c r="G352" s="49"/>
      <c r="H352" t="s">
        <v>2234</v>
      </c>
      <c r="I352" s="49"/>
      <c r="J352" s="49"/>
      <c r="L352" s="49"/>
      <c r="M352" s="49"/>
      <c r="N352" s="49"/>
      <c r="O352" s="49"/>
      <c r="P352" s="49"/>
      <c r="Q352" t="s">
        <v>2233</v>
      </c>
      <c r="R352" t="s">
        <v>890</v>
      </c>
      <c r="S352">
        <v>2</v>
      </c>
      <c r="T352">
        <v>75</v>
      </c>
      <c r="V352">
        <v>60</v>
      </c>
      <c r="X352" s="49"/>
      <c r="AB352" s="49"/>
      <c r="AC352" s="49"/>
      <c r="AD352">
        <v>2</v>
      </c>
    </row>
    <row r="353" spans="2:30" x14ac:dyDescent="0.25">
      <c r="B353" s="49"/>
      <c r="C353" s="49"/>
      <c r="D353" s="2"/>
      <c r="E353" t="s">
        <v>1534</v>
      </c>
      <c r="F353" s="49"/>
      <c r="G353" s="49"/>
      <c r="H353" t="s">
        <v>2236</v>
      </c>
      <c r="I353" s="49"/>
      <c r="J353" s="49"/>
      <c r="L353" s="49"/>
      <c r="M353" s="49"/>
      <c r="N353" s="49"/>
      <c r="O353" s="49"/>
      <c r="P353" s="49"/>
      <c r="Q353" t="s">
        <v>2235</v>
      </c>
      <c r="R353" t="s">
        <v>890</v>
      </c>
      <c r="S353">
        <v>3</v>
      </c>
      <c r="T353">
        <v>75</v>
      </c>
      <c r="V353">
        <v>55.800000000000004</v>
      </c>
      <c r="X353" s="49"/>
      <c r="AB353" s="49"/>
      <c r="AC353" s="49"/>
      <c r="AD353">
        <v>2</v>
      </c>
    </row>
    <row r="354" spans="2:30" x14ac:dyDescent="0.25">
      <c r="B354" s="49"/>
      <c r="C354" s="49"/>
      <c r="D354" s="2"/>
      <c r="E354" t="s">
        <v>356</v>
      </c>
      <c r="F354" s="49"/>
      <c r="G354" s="49"/>
      <c r="H354" t="s">
        <v>892</v>
      </c>
      <c r="I354" s="49"/>
      <c r="J354" s="49"/>
      <c r="L354" s="49" t="s">
        <v>2239</v>
      </c>
      <c r="M354" s="49"/>
      <c r="N354" s="49"/>
      <c r="O354" s="49"/>
      <c r="P354" s="49"/>
      <c r="Q354" t="s">
        <v>2237</v>
      </c>
      <c r="R354" t="s">
        <v>890</v>
      </c>
      <c r="S354">
        <v>1</v>
      </c>
      <c r="V354">
        <v>460</v>
      </c>
      <c r="W354">
        <v>2000</v>
      </c>
      <c r="X354" s="49" t="s">
        <v>2238</v>
      </c>
      <c r="AB354" s="49"/>
      <c r="AC354" s="49"/>
      <c r="AD354">
        <v>2</v>
      </c>
    </row>
    <row r="355" spans="2:30" x14ac:dyDescent="0.25">
      <c r="B355" s="49"/>
      <c r="C355" s="49"/>
      <c r="D355" s="2"/>
      <c r="E355" t="s">
        <v>262</v>
      </c>
      <c r="F355" s="49"/>
      <c r="G355" s="49"/>
      <c r="H355" t="s">
        <v>895</v>
      </c>
      <c r="I355" s="49"/>
      <c r="J355" s="49"/>
      <c r="L355" s="49" t="s">
        <v>2241</v>
      </c>
      <c r="M355" s="49"/>
      <c r="N355" s="49"/>
      <c r="O355" s="49"/>
      <c r="P355" s="49"/>
      <c r="Q355" t="s">
        <v>2240</v>
      </c>
      <c r="R355" t="s">
        <v>893</v>
      </c>
      <c r="S355">
        <v>1</v>
      </c>
      <c r="T355">
        <v>25</v>
      </c>
      <c r="U355">
        <v>6</v>
      </c>
      <c r="X355" s="49"/>
      <c r="AB355" s="49"/>
      <c r="AC355" s="49"/>
      <c r="AD355">
        <v>3</v>
      </c>
    </row>
    <row r="356" spans="2:30" x14ac:dyDescent="0.25">
      <c r="B356" s="49"/>
      <c r="C356" s="49"/>
      <c r="D356" s="2"/>
      <c r="E356" t="s">
        <v>262</v>
      </c>
      <c r="F356" s="49"/>
      <c r="G356" s="49"/>
      <c r="H356" t="s">
        <v>2244</v>
      </c>
      <c r="I356" s="49"/>
      <c r="J356" s="49"/>
      <c r="L356" s="49" t="s">
        <v>2243</v>
      </c>
      <c r="M356" s="49"/>
      <c r="N356" s="49"/>
      <c r="O356" s="49"/>
      <c r="P356" s="49"/>
      <c r="Q356" t="s">
        <v>2242</v>
      </c>
      <c r="R356" t="s">
        <v>893</v>
      </c>
      <c r="S356">
        <v>2</v>
      </c>
      <c r="T356">
        <v>45</v>
      </c>
      <c r="U356">
        <v>6</v>
      </c>
      <c r="X356" s="49"/>
      <c r="AB356" s="49"/>
      <c r="AC356" s="49"/>
      <c r="AD356">
        <v>3</v>
      </c>
    </row>
    <row r="357" spans="2:30" x14ac:dyDescent="0.25">
      <c r="B357" s="49"/>
      <c r="C357" s="49"/>
      <c r="D357" s="2"/>
      <c r="E357" t="s">
        <v>262</v>
      </c>
      <c r="F357" s="49"/>
      <c r="G357" s="49"/>
      <c r="H357" t="s">
        <v>2247</v>
      </c>
      <c r="I357" s="49"/>
      <c r="J357" s="49"/>
      <c r="L357" s="49" t="s">
        <v>2246</v>
      </c>
      <c r="M357" s="49"/>
      <c r="N357" s="49"/>
      <c r="O357" s="49"/>
      <c r="P357" s="49"/>
      <c r="Q357" t="s">
        <v>2245</v>
      </c>
      <c r="R357" t="s">
        <v>893</v>
      </c>
      <c r="S357">
        <v>3</v>
      </c>
      <c r="T357">
        <v>25</v>
      </c>
      <c r="U357">
        <v>6</v>
      </c>
      <c r="X357" s="49"/>
      <c r="AB357" s="49"/>
      <c r="AC357" s="49"/>
      <c r="AD357">
        <v>3</v>
      </c>
    </row>
    <row r="358" spans="2:30" x14ac:dyDescent="0.25">
      <c r="B358" s="49"/>
      <c r="C358" s="49"/>
      <c r="D358" s="2"/>
      <c r="E358" t="s">
        <v>262</v>
      </c>
      <c r="F358" s="49"/>
      <c r="G358" s="49"/>
      <c r="H358" t="s">
        <v>2250</v>
      </c>
      <c r="I358" s="49"/>
      <c r="J358" s="49"/>
      <c r="L358" s="49" t="s">
        <v>2249</v>
      </c>
      <c r="M358" s="49"/>
      <c r="N358" s="49"/>
      <c r="O358" s="49"/>
      <c r="P358" s="49"/>
      <c r="Q358" t="s">
        <v>2248</v>
      </c>
      <c r="R358" t="s">
        <v>893</v>
      </c>
      <c r="S358">
        <v>4</v>
      </c>
      <c r="T358">
        <v>25</v>
      </c>
      <c r="U358">
        <v>6</v>
      </c>
      <c r="X358" s="49"/>
      <c r="AB358" s="49"/>
      <c r="AC358" s="49"/>
      <c r="AD358">
        <v>3</v>
      </c>
    </row>
    <row r="359" spans="2:30" x14ac:dyDescent="0.25">
      <c r="B359" s="49"/>
      <c r="C359" s="49"/>
      <c r="D359" s="2"/>
      <c r="E359" t="s">
        <v>249</v>
      </c>
      <c r="F359" s="49"/>
      <c r="G359" s="49"/>
      <c r="H359" t="s">
        <v>2253</v>
      </c>
      <c r="I359" s="49"/>
      <c r="J359" s="49"/>
      <c r="L359" s="49" t="s">
        <v>2252</v>
      </c>
      <c r="M359" s="49"/>
      <c r="N359" s="49"/>
      <c r="O359" s="49"/>
      <c r="P359" s="49"/>
      <c r="Q359" t="s">
        <v>2251</v>
      </c>
      <c r="R359" t="s">
        <v>893</v>
      </c>
      <c r="S359">
        <v>1</v>
      </c>
      <c r="T359">
        <v>60</v>
      </c>
      <c r="U359">
        <v>6</v>
      </c>
      <c r="X359" s="49"/>
      <c r="AB359" s="49"/>
      <c r="AC359" s="49"/>
      <c r="AD359">
        <v>3</v>
      </c>
    </row>
    <row r="360" spans="2:30" x14ac:dyDescent="0.25">
      <c r="B360" s="49"/>
      <c r="C360" s="49"/>
      <c r="D360" s="2"/>
      <c r="E360" t="s">
        <v>249</v>
      </c>
      <c r="F360" s="49"/>
      <c r="G360" s="49"/>
      <c r="H360" t="s">
        <v>2255</v>
      </c>
      <c r="I360" s="49"/>
      <c r="J360" s="49"/>
      <c r="L360" s="49" t="s">
        <v>2252</v>
      </c>
      <c r="M360" s="49"/>
      <c r="N360" s="49"/>
      <c r="O360" s="49"/>
      <c r="P360" s="49"/>
      <c r="Q360" t="s">
        <v>2254</v>
      </c>
      <c r="R360" t="s">
        <v>893</v>
      </c>
      <c r="S360">
        <v>2</v>
      </c>
      <c r="T360">
        <v>60</v>
      </c>
      <c r="U360">
        <v>6</v>
      </c>
      <c r="X360" s="49"/>
      <c r="AB360" s="49"/>
      <c r="AC360" s="49"/>
      <c r="AD360">
        <v>3</v>
      </c>
    </row>
    <row r="361" spans="2:30" x14ac:dyDescent="0.25">
      <c r="B361" s="49"/>
      <c r="C361" s="49"/>
      <c r="D361" s="2"/>
      <c r="E361" t="s">
        <v>249</v>
      </c>
      <c r="F361" s="49"/>
      <c r="G361" s="49"/>
      <c r="H361" t="s">
        <v>2258</v>
      </c>
      <c r="I361" s="49"/>
      <c r="J361" s="49"/>
      <c r="L361" s="49" t="s">
        <v>2257</v>
      </c>
      <c r="M361" s="49"/>
      <c r="N361" s="49"/>
      <c r="O361" s="49"/>
      <c r="P361" s="49"/>
      <c r="Q361" t="s">
        <v>2256</v>
      </c>
      <c r="R361" t="s">
        <v>893</v>
      </c>
      <c r="S361">
        <v>3</v>
      </c>
      <c r="T361">
        <v>80</v>
      </c>
      <c r="U361">
        <v>6</v>
      </c>
      <c r="X361" s="49"/>
      <c r="Y361">
        <v>2</v>
      </c>
      <c r="Z361">
        <v>0</v>
      </c>
      <c r="AA361">
        <v>1</v>
      </c>
      <c r="AB361" s="49"/>
      <c r="AC361" s="49"/>
      <c r="AD361">
        <v>3</v>
      </c>
    </row>
    <row r="362" spans="2:30" x14ac:dyDescent="0.25">
      <c r="B362" s="49"/>
      <c r="C362" s="49"/>
      <c r="D362" s="2"/>
      <c r="E362" t="s">
        <v>249</v>
      </c>
      <c r="F362" s="49"/>
      <c r="G362" s="49"/>
      <c r="H362" t="s">
        <v>2261</v>
      </c>
      <c r="I362" s="49"/>
      <c r="J362" s="49"/>
      <c r="L362" s="49" t="s">
        <v>2260</v>
      </c>
      <c r="M362" s="49"/>
      <c r="N362" s="49"/>
      <c r="O362" s="49"/>
      <c r="P362" s="49"/>
      <c r="Q362" t="s">
        <v>2259</v>
      </c>
      <c r="R362" t="s">
        <v>893</v>
      </c>
      <c r="S362">
        <v>4</v>
      </c>
      <c r="T362">
        <v>100</v>
      </c>
      <c r="U362">
        <v>6</v>
      </c>
      <c r="X362" s="49"/>
      <c r="Y362">
        <v>2</v>
      </c>
      <c r="Z362">
        <v>0</v>
      </c>
      <c r="AA362">
        <v>1</v>
      </c>
      <c r="AB362" s="49" t="s">
        <v>1745</v>
      </c>
      <c r="AC362" s="49"/>
      <c r="AD362">
        <v>3</v>
      </c>
    </row>
    <row r="363" spans="2:30" x14ac:dyDescent="0.25">
      <c r="B363" s="49"/>
      <c r="C363" s="49"/>
      <c r="D363" s="2"/>
      <c r="E363" t="s">
        <v>1</v>
      </c>
      <c r="F363" s="49"/>
      <c r="G363" s="49"/>
      <c r="H363" t="s">
        <v>2264</v>
      </c>
      <c r="I363" s="49"/>
      <c r="J363" s="49"/>
      <c r="L363" s="49" t="s">
        <v>2263</v>
      </c>
      <c r="M363" s="49"/>
      <c r="N363" s="49"/>
      <c r="O363" s="49"/>
      <c r="P363" s="49"/>
      <c r="Q363" t="s">
        <v>2262</v>
      </c>
      <c r="R363" t="s">
        <v>893</v>
      </c>
      <c r="S363">
        <v>1</v>
      </c>
      <c r="T363">
        <v>150</v>
      </c>
      <c r="V363">
        <v>60</v>
      </c>
      <c r="X363" s="49"/>
      <c r="AB363" s="49"/>
      <c r="AC363" s="49"/>
      <c r="AD363">
        <v>3</v>
      </c>
    </row>
    <row r="364" spans="2:30" x14ac:dyDescent="0.25">
      <c r="B364" s="49"/>
      <c r="C364" s="49"/>
      <c r="D364" s="2"/>
      <c r="E364" t="s">
        <v>1</v>
      </c>
      <c r="F364" s="49"/>
      <c r="G364" s="49"/>
      <c r="H364" t="s">
        <v>2267</v>
      </c>
      <c r="I364" s="49"/>
      <c r="J364" s="49"/>
      <c r="L364" s="49" t="s">
        <v>2266</v>
      </c>
      <c r="M364" s="49"/>
      <c r="N364" s="49"/>
      <c r="O364" s="49"/>
      <c r="P364" s="49"/>
      <c r="Q364" t="s">
        <v>2265</v>
      </c>
      <c r="R364" t="s">
        <v>893</v>
      </c>
      <c r="S364">
        <v>2</v>
      </c>
      <c r="T364">
        <v>150</v>
      </c>
      <c r="V364">
        <v>49.8</v>
      </c>
      <c r="X364" s="49"/>
      <c r="AB364" s="49"/>
      <c r="AC364" s="49"/>
      <c r="AD364">
        <v>3</v>
      </c>
    </row>
    <row r="365" spans="2:30" x14ac:dyDescent="0.25">
      <c r="B365" s="49"/>
      <c r="C365" s="49"/>
      <c r="D365" s="2"/>
      <c r="E365" t="s">
        <v>1</v>
      </c>
      <c r="F365" s="49"/>
      <c r="G365" s="49"/>
      <c r="H365" t="s">
        <v>2269</v>
      </c>
      <c r="I365" s="49"/>
      <c r="J365" s="49"/>
      <c r="L365" s="49" t="s">
        <v>2266</v>
      </c>
      <c r="M365" s="49"/>
      <c r="N365" s="49"/>
      <c r="O365" s="49"/>
      <c r="P365" s="49"/>
      <c r="Q365" t="s">
        <v>2268</v>
      </c>
      <c r="R365" t="s">
        <v>893</v>
      </c>
      <c r="S365">
        <v>3</v>
      </c>
      <c r="T365">
        <v>150</v>
      </c>
      <c r="V365">
        <v>45</v>
      </c>
      <c r="X365" s="49"/>
      <c r="AB365" s="49"/>
      <c r="AC365" s="49"/>
      <c r="AD365">
        <v>3</v>
      </c>
    </row>
    <row r="366" spans="2:30" x14ac:dyDescent="0.25">
      <c r="B366" s="49"/>
      <c r="C366" s="49"/>
      <c r="D366" s="2"/>
      <c r="E366" t="s">
        <v>293</v>
      </c>
      <c r="F366" s="49"/>
      <c r="G366" s="49"/>
      <c r="H366" t="s">
        <v>2273</v>
      </c>
      <c r="I366" s="49"/>
      <c r="J366" s="49"/>
      <c r="L366" s="49" t="s">
        <v>2272</v>
      </c>
      <c r="M366" s="49"/>
      <c r="N366" s="49"/>
      <c r="O366" s="49"/>
      <c r="P366" s="49"/>
      <c r="Q366" t="s">
        <v>2270</v>
      </c>
      <c r="R366" t="s">
        <v>893</v>
      </c>
      <c r="S366">
        <v>1</v>
      </c>
      <c r="T366">
        <v>50</v>
      </c>
      <c r="U366">
        <v>12</v>
      </c>
      <c r="X366" s="49"/>
      <c r="Y366">
        <v>2</v>
      </c>
      <c r="Z366">
        <v>1</v>
      </c>
      <c r="AA366">
        <v>2</v>
      </c>
      <c r="AB366" s="49" t="s">
        <v>2271</v>
      </c>
      <c r="AC366" s="49"/>
      <c r="AD366">
        <v>3</v>
      </c>
    </row>
    <row r="367" spans="2:30" x14ac:dyDescent="0.25">
      <c r="B367" s="49"/>
      <c r="C367" s="49"/>
      <c r="D367" s="2"/>
      <c r="E367" t="s">
        <v>293</v>
      </c>
      <c r="F367" s="49"/>
      <c r="G367" s="49"/>
      <c r="H367" t="s">
        <v>896</v>
      </c>
      <c r="I367" s="49"/>
      <c r="J367" s="49"/>
      <c r="L367" s="49" t="s">
        <v>1937</v>
      </c>
      <c r="M367" s="49"/>
      <c r="N367" s="49"/>
      <c r="O367" s="49"/>
      <c r="P367" s="49"/>
      <c r="Q367" t="s">
        <v>2274</v>
      </c>
      <c r="R367" t="s">
        <v>893</v>
      </c>
      <c r="S367">
        <v>2</v>
      </c>
      <c r="T367">
        <v>90</v>
      </c>
      <c r="U367">
        <v>12</v>
      </c>
      <c r="X367" s="49"/>
      <c r="Y367">
        <v>2</v>
      </c>
      <c r="Z367">
        <v>1</v>
      </c>
      <c r="AA367">
        <v>2</v>
      </c>
      <c r="AB367" s="49" t="s">
        <v>610</v>
      </c>
      <c r="AC367" s="49"/>
      <c r="AD367">
        <v>3</v>
      </c>
    </row>
    <row r="368" spans="2:30" x14ac:dyDescent="0.25">
      <c r="B368" s="49"/>
      <c r="C368" s="49"/>
      <c r="D368" s="2"/>
      <c r="E368" t="s">
        <v>154</v>
      </c>
      <c r="F368" s="49"/>
      <c r="G368" s="49"/>
      <c r="H368" t="s">
        <v>900</v>
      </c>
      <c r="I368" s="49"/>
      <c r="J368" s="49"/>
      <c r="L368" s="49" t="s">
        <v>2276</v>
      </c>
      <c r="M368" s="49"/>
      <c r="N368" s="49"/>
      <c r="O368" s="49"/>
      <c r="P368" s="49"/>
      <c r="Q368" t="s">
        <v>2275</v>
      </c>
      <c r="R368" t="s">
        <v>897</v>
      </c>
      <c r="S368">
        <v>1</v>
      </c>
      <c r="T368">
        <v>135</v>
      </c>
      <c r="U368">
        <v>5</v>
      </c>
      <c r="X368" s="49"/>
      <c r="AB368" s="49" t="s">
        <v>2271</v>
      </c>
      <c r="AC368" s="49"/>
      <c r="AD368">
        <v>3</v>
      </c>
    </row>
    <row r="369" spans="2:30" x14ac:dyDescent="0.25">
      <c r="B369" s="49"/>
      <c r="C369" s="49"/>
      <c r="D369" s="2"/>
      <c r="E369" t="s">
        <v>154</v>
      </c>
      <c r="F369" s="49"/>
      <c r="G369" s="49"/>
      <c r="H369" t="s">
        <v>2279</v>
      </c>
      <c r="I369" s="49"/>
      <c r="J369" s="49"/>
      <c r="L369" s="49" t="s">
        <v>2278</v>
      </c>
      <c r="M369" s="49"/>
      <c r="N369" s="49"/>
      <c r="O369" s="49"/>
      <c r="P369" s="49"/>
      <c r="Q369" t="s">
        <v>2277</v>
      </c>
      <c r="R369" t="s">
        <v>897</v>
      </c>
      <c r="S369">
        <v>2</v>
      </c>
      <c r="T369">
        <v>155</v>
      </c>
      <c r="U369">
        <v>5</v>
      </c>
      <c r="X369" s="49"/>
      <c r="AB369" s="49" t="s">
        <v>1745</v>
      </c>
      <c r="AC369" s="49"/>
      <c r="AD369">
        <v>3</v>
      </c>
    </row>
    <row r="370" spans="2:30" x14ac:dyDescent="0.25">
      <c r="B370" s="49"/>
      <c r="C370" s="49"/>
      <c r="D370" s="2"/>
      <c r="E370" t="s">
        <v>154</v>
      </c>
      <c r="F370" s="49"/>
      <c r="G370" s="49"/>
      <c r="H370" t="s">
        <v>2282</v>
      </c>
      <c r="I370" s="49"/>
      <c r="J370" s="49"/>
      <c r="L370" s="49" t="s">
        <v>2281</v>
      </c>
      <c r="M370" s="49"/>
      <c r="N370" s="49"/>
      <c r="O370" s="49"/>
      <c r="P370" s="49"/>
      <c r="Q370" t="s">
        <v>2280</v>
      </c>
      <c r="R370" t="s">
        <v>897</v>
      </c>
      <c r="S370">
        <v>3</v>
      </c>
      <c r="T370">
        <v>175</v>
      </c>
      <c r="U370">
        <v>4</v>
      </c>
      <c r="X370" s="49"/>
      <c r="AB370" s="49" t="s">
        <v>610</v>
      </c>
      <c r="AC370" s="49"/>
      <c r="AD370">
        <v>3</v>
      </c>
    </row>
    <row r="371" spans="2:30" x14ac:dyDescent="0.25">
      <c r="B371" s="49"/>
      <c r="C371" s="49"/>
      <c r="D371" s="2"/>
      <c r="E371" t="s">
        <v>154</v>
      </c>
      <c r="F371" s="49"/>
      <c r="G371" s="49"/>
      <c r="H371" t="s">
        <v>2284</v>
      </c>
      <c r="I371" s="49"/>
      <c r="J371" s="49"/>
      <c r="L371" s="49" t="s">
        <v>2281</v>
      </c>
      <c r="M371" s="49"/>
      <c r="N371" s="49"/>
      <c r="O371" s="49"/>
      <c r="P371" s="49"/>
      <c r="Q371" t="s">
        <v>2283</v>
      </c>
      <c r="R371" t="s">
        <v>897</v>
      </c>
      <c r="S371">
        <v>4</v>
      </c>
      <c r="T371">
        <v>175</v>
      </c>
      <c r="U371">
        <v>4</v>
      </c>
      <c r="X371" s="49"/>
      <c r="AB371" s="49" t="s">
        <v>610</v>
      </c>
      <c r="AC371" s="49"/>
      <c r="AD371">
        <v>3</v>
      </c>
    </row>
    <row r="372" spans="2:30" x14ac:dyDescent="0.25">
      <c r="B372" s="49"/>
      <c r="C372" s="49"/>
      <c r="D372" s="2"/>
      <c r="E372" t="s">
        <v>319</v>
      </c>
      <c r="F372" s="49"/>
      <c r="G372" s="49"/>
      <c r="H372" t="s">
        <v>2287</v>
      </c>
      <c r="I372" s="49"/>
      <c r="J372" s="49"/>
      <c r="L372" s="49" t="s">
        <v>2286</v>
      </c>
      <c r="M372" s="49"/>
      <c r="N372" s="49"/>
      <c r="O372" s="49"/>
      <c r="P372" s="49"/>
      <c r="Q372" t="s">
        <v>2285</v>
      </c>
      <c r="R372" t="s">
        <v>897</v>
      </c>
      <c r="S372">
        <v>1</v>
      </c>
      <c r="T372">
        <v>10</v>
      </c>
      <c r="U372">
        <v>8</v>
      </c>
      <c r="X372" s="49"/>
      <c r="Y372">
        <v>1</v>
      </c>
      <c r="AB372" s="49" t="s">
        <v>2271</v>
      </c>
      <c r="AC372" s="49"/>
      <c r="AD372">
        <v>3</v>
      </c>
    </row>
    <row r="373" spans="2:30" x14ac:dyDescent="0.25">
      <c r="B373" s="49"/>
      <c r="C373" s="49"/>
      <c r="D373" s="2"/>
      <c r="E373" t="s">
        <v>319</v>
      </c>
      <c r="F373" s="49"/>
      <c r="G373" s="49"/>
      <c r="H373" t="s">
        <v>2291</v>
      </c>
      <c r="I373" s="49"/>
      <c r="J373" s="49"/>
      <c r="L373" s="49" t="s">
        <v>2290</v>
      </c>
      <c r="M373" s="49"/>
      <c r="N373" s="49"/>
      <c r="O373" s="49"/>
      <c r="P373" s="49"/>
      <c r="Q373" t="s">
        <v>2288</v>
      </c>
      <c r="R373" t="s">
        <v>897</v>
      </c>
      <c r="S373">
        <v>2</v>
      </c>
      <c r="T373">
        <v>25</v>
      </c>
      <c r="U373">
        <v>8</v>
      </c>
      <c r="X373" s="49"/>
      <c r="Y373">
        <v>2</v>
      </c>
      <c r="Z373">
        <v>0</v>
      </c>
      <c r="AA373">
        <v>1</v>
      </c>
      <c r="AB373" s="49" t="s">
        <v>2289</v>
      </c>
      <c r="AC373" s="49"/>
      <c r="AD373">
        <v>3</v>
      </c>
    </row>
    <row r="374" spans="2:30" x14ac:dyDescent="0.25">
      <c r="B374" s="49"/>
      <c r="C374" s="49"/>
      <c r="D374" s="2"/>
      <c r="E374" t="s">
        <v>319</v>
      </c>
      <c r="F374" s="49"/>
      <c r="G374" s="49"/>
      <c r="H374" t="s">
        <v>2293</v>
      </c>
      <c r="I374" s="49"/>
      <c r="J374" s="49"/>
      <c r="L374" s="49" t="s">
        <v>2290</v>
      </c>
      <c r="M374" s="49"/>
      <c r="N374" s="49"/>
      <c r="O374" s="49"/>
      <c r="P374" s="49"/>
      <c r="Q374" t="s">
        <v>2292</v>
      </c>
      <c r="R374" t="s">
        <v>897</v>
      </c>
      <c r="S374">
        <v>3</v>
      </c>
      <c r="T374">
        <v>25</v>
      </c>
      <c r="U374">
        <v>8</v>
      </c>
      <c r="X374" s="49"/>
      <c r="Y374">
        <v>2</v>
      </c>
      <c r="Z374">
        <v>0</v>
      </c>
      <c r="AA374">
        <v>1</v>
      </c>
      <c r="AB374" s="49" t="s">
        <v>2289</v>
      </c>
      <c r="AC374" s="49"/>
      <c r="AD374">
        <v>3</v>
      </c>
    </row>
    <row r="375" spans="2:30" x14ac:dyDescent="0.25">
      <c r="B375" s="49"/>
      <c r="C375" s="49"/>
      <c r="D375" s="2"/>
      <c r="E375" t="s">
        <v>2295</v>
      </c>
      <c r="F375" s="49"/>
      <c r="G375" s="49"/>
      <c r="H375" t="s">
        <v>2297</v>
      </c>
      <c r="I375" s="49"/>
      <c r="J375" s="49"/>
      <c r="L375" s="49" t="s">
        <v>2296</v>
      </c>
      <c r="M375" s="49"/>
      <c r="N375" s="49"/>
      <c r="O375" s="49"/>
      <c r="P375" s="49"/>
      <c r="Q375" t="s">
        <v>2294</v>
      </c>
      <c r="R375" t="s">
        <v>897</v>
      </c>
      <c r="S375">
        <v>1</v>
      </c>
      <c r="T375">
        <v>50</v>
      </c>
      <c r="U375">
        <v>8</v>
      </c>
      <c r="X375" s="49"/>
      <c r="Y375">
        <v>3</v>
      </c>
      <c r="Z375">
        <v>1</v>
      </c>
      <c r="AA375">
        <v>3</v>
      </c>
      <c r="AB375" s="49" t="s">
        <v>2289</v>
      </c>
      <c r="AC375" s="49"/>
      <c r="AD375">
        <v>3</v>
      </c>
    </row>
    <row r="376" spans="2:30" x14ac:dyDescent="0.25">
      <c r="B376" s="49"/>
      <c r="C376" s="49"/>
      <c r="D376" s="2"/>
      <c r="E376" t="s">
        <v>2295</v>
      </c>
      <c r="F376" s="49"/>
      <c r="G376" s="49"/>
      <c r="H376" t="s">
        <v>2299</v>
      </c>
      <c r="I376" s="49"/>
      <c r="J376" s="49"/>
      <c r="L376" s="49" t="s">
        <v>2296</v>
      </c>
      <c r="M376" s="49"/>
      <c r="N376" s="49"/>
      <c r="O376" s="49"/>
      <c r="P376" s="49"/>
      <c r="Q376" t="s">
        <v>2298</v>
      </c>
      <c r="R376" t="s">
        <v>897</v>
      </c>
      <c r="S376">
        <v>2</v>
      </c>
      <c r="T376">
        <v>80</v>
      </c>
      <c r="U376">
        <v>8</v>
      </c>
      <c r="X376" s="49"/>
      <c r="Y376">
        <v>3</v>
      </c>
      <c r="Z376">
        <v>1</v>
      </c>
      <c r="AA376">
        <v>3</v>
      </c>
      <c r="AB376" s="49" t="s">
        <v>2289</v>
      </c>
      <c r="AC376" s="49"/>
      <c r="AD376">
        <v>3</v>
      </c>
    </row>
    <row r="377" spans="2:30" x14ac:dyDescent="0.25">
      <c r="B377" s="49"/>
      <c r="C377" s="49"/>
      <c r="D377" s="2"/>
      <c r="E377" t="s">
        <v>2295</v>
      </c>
      <c r="F377" s="49"/>
      <c r="G377" s="49"/>
      <c r="H377" t="s">
        <v>2302</v>
      </c>
      <c r="I377" s="49"/>
      <c r="J377" s="49"/>
      <c r="L377" s="49" t="s">
        <v>2301</v>
      </c>
      <c r="M377" s="49"/>
      <c r="N377" s="49"/>
      <c r="O377" s="49"/>
      <c r="P377" s="49"/>
      <c r="Q377" t="s">
        <v>2300</v>
      </c>
      <c r="R377" t="s">
        <v>897</v>
      </c>
      <c r="S377">
        <v>3</v>
      </c>
      <c r="T377">
        <v>90</v>
      </c>
      <c r="U377">
        <v>7</v>
      </c>
      <c r="X377" s="49"/>
      <c r="Y377">
        <v>3</v>
      </c>
      <c r="Z377">
        <v>1</v>
      </c>
      <c r="AA377">
        <v>3</v>
      </c>
      <c r="AB377" s="49" t="s">
        <v>610</v>
      </c>
      <c r="AC377" s="49"/>
      <c r="AD377">
        <v>3</v>
      </c>
    </row>
    <row r="378" spans="2:30" x14ac:dyDescent="0.25">
      <c r="B378" s="49"/>
      <c r="C378" s="49"/>
      <c r="D378" s="2"/>
      <c r="E378" t="s">
        <v>238</v>
      </c>
      <c r="F378" s="49"/>
      <c r="G378" s="49"/>
      <c r="H378" t="s">
        <v>2305</v>
      </c>
      <c r="I378" s="49"/>
      <c r="J378" s="49"/>
      <c r="L378" s="49" t="s">
        <v>2304</v>
      </c>
      <c r="M378" s="49"/>
      <c r="N378" s="49"/>
      <c r="O378" s="49"/>
      <c r="P378" s="49"/>
      <c r="Q378" t="s">
        <v>2303</v>
      </c>
      <c r="R378" t="s">
        <v>897</v>
      </c>
      <c r="S378">
        <v>1</v>
      </c>
      <c r="T378">
        <v>50</v>
      </c>
      <c r="U378">
        <v>10</v>
      </c>
      <c r="X378" s="49"/>
      <c r="Y378">
        <v>3</v>
      </c>
      <c r="Z378">
        <v>1</v>
      </c>
      <c r="AA378">
        <v>2</v>
      </c>
      <c r="AB378" s="49" t="s">
        <v>618</v>
      </c>
      <c r="AC378" s="49"/>
      <c r="AD378">
        <v>3</v>
      </c>
    </row>
    <row r="379" spans="2:30" x14ac:dyDescent="0.25">
      <c r="B379" s="49"/>
      <c r="C379" s="49"/>
      <c r="D379" s="2"/>
      <c r="E379" t="s">
        <v>238</v>
      </c>
      <c r="F379" s="49"/>
      <c r="G379" s="49"/>
      <c r="H379" t="s">
        <v>2308</v>
      </c>
      <c r="I379" s="49"/>
      <c r="J379" s="49"/>
      <c r="L379" s="49" t="s">
        <v>2307</v>
      </c>
      <c r="M379" s="49"/>
      <c r="N379" s="49"/>
      <c r="O379" s="49"/>
      <c r="P379" s="49"/>
      <c r="Q379" t="s">
        <v>2306</v>
      </c>
      <c r="R379" t="s">
        <v>897</v>
      </c>
      <c r="S379">
        <v>2</v>
      </c>
      <c r="T379">
        <v>57.5</v>
      </c>
      <c r="U379">
        <v>9</v>
      </c>
      <c r="X379" s="49"/>
      <c r="Y379">
        <v>2</v>
      </c>
      <c r="Z379">
        <v>1</v>
      </c>
      <c r="AA379">
        <v>3</v>
      </c>
      <c r="AB379" s="49" t="s">
        <v>1888</v>
      </c>
      <c r="AC379" s="49"/>
      <c r="AD379">
        <v>3</v>
      </c>
    </row>
    <row r="380" spans="2:30" x14ac:dyDescent="0.25">
      <c r="B380" s="49"/>
      <c r="C380" s="49"/>
      <c r="D380" s="2"/>
      <c r="E380" t="s">
        <v>238</v>
      </c>
      <c r="F380" s="49"/>
      <c r="G380" s="49"/>
      <c r="H380" t="s">
        <v>2310</v>
      </c>
      <c r="I380" s="49"/>
      <c r="J380" s="49"/>
      <c r="L380" s="49" t="s">
        <v>2307</v>
      </c>
      <c r="M380" s="49"/>
      <c r="N380" s="49"/>
      <c r="O380" s="49"/>
      <c r="P380" s="49"/>
      <c r="Q380" t="s">
        <v>2309</v>
      </c>
      <c r="R380" t="s">
        <v>897</v>
      </c>
      <c r="S380">
        <v>3</v>
      </c>
      <c r="T380">
        <v>50</v>
      </c>
      <c r="U380">
        <v>10</v>
      </c>
      <c r="X380" s="49"/>
      <c r="Y380">
        <v>2</v>
      </c>
      <c r="Z380">
        <v>1</v>
      </c>
      <c r="AA380">
        <v>3</v>
      </c>
      <c r="AB380" s="49" t="s">
        <v>1888</v>
      </c>
      <c r="AC380" s="49"/>
      <c r="AD380">
        <v>3</v>
      </c>
    </row>
    <row r="381" spans="2:30" x14ac:dyDescent="0.25">
      <c r="B381" s="49"/>
      <c r="C381" s="49"/>
      <c r="D381" s="2"/>
      <c r="E381" t="s">
        <v>238</v>
      </c>
      <c r="F381" s="49"/>
      <c r="G381" s="49"/>
      <c r="H381" t="s">
        <v>2312</v>
      </c>
      <c r="I381" s="49"/>
      <c r="J381" s="49"/>
      <c r="L381" s="49" t="s">
        <v>2307</v>
      </c>
      <c r="M381" s="49"/>
      <c r="N381" s="49"/>
      <c r="O381" s="49"/>
      <c r="P381" s="49"/>
      <c r="Q381" t="s">
        <v>2311</v>
      </c>
      <c r="R381" t="s">
        <v>897</v>
      </c>
      <c r="S381">
        <v>4</v>
      </c>
      <c r="T381">
        <v>52.5</v>
      </c>
      <c r="U381">
        <v>10</v>
      </c>
      <c r="X381" s="49"/>
      <c r="Y381">
        <v>2</v>
      </c>
      <c r="Z381">
        <v>1</v>
      </c>
      <c r="AA381">
        <v>3</v>
      </c>
      <c r="AB381" s="49" t="s">
        <v>1888</v>
      </c>
      <c r="AC381" s="49"/>
      <c r="AD381">
        <v>3</v>
      </c>
    </row>
    <row r="382" spans="2:30" x14ac:dyDescent="0.25">
      <c r="B382" s="49"/>
      <c r="C382" s="49"/>
      <c r="D382" s="2"/>
      <c r="E382" t="s">
        <v>217</v>
      </c>
      <c r="F382" s="49"/>
      <c r="G382" s="49"/>
      <c r="H382" t="s">
        <v>2315</v>
      </c>
      <c r="I382" s="49"/>
      <c r="J382" s="49"/>
      <c r="L382" s="49" t="s">
        <v>2314</v>
      </c>
      <c r="M382" s="49"/>
      <c r="N382" s="49"/>
      <c r="O382" s="49"/>
      <c r="P382" s="49"/>
      <c r="Q382" t="s">
        <v>2313</v>
      </c>
      <c r="R382" t="s">
        <v>897</v>
      </c>
      <c r="S382">
        <v>1</v>
      </c>
      <c r="T382">
        <v>10</v>
      </c>
      <c r="U382">
        <v>12</v>
      </c>
      <c r="X382" s="49"/>
      <c r="Y382">
        <v>1</v>
      </c>
      <c r="Z382">
        <v>1</v>
      </c>
      <c r="AA382">
        <v>3</v>
      </c>
      <c r="AB382" s="49" t="s">
        <v>2289</v>
      </c>
      <c r="AC382" s="49"/>
      <c r="AD382">
        <v>3</v>
      </c>
    </row>
    <row r="383" spans="2:30" x14ac:dyDescent="0.25">
      <c r="B383" s="49"/>
      <c r="C383" s="49"/>
      <c r="D383" s="2"/>
      <c r="E383" t="s">
        <v>217</v>
      </c>
      <c r="F383" s="49"/>
      <c r="G383" s="49"/>
      <c r="H383" t="s">
        <v>901</v>
      </c>
      <c r="I383" s="49"/>
      <c r="J383" s="49"/>
      <c r="L383" s="49" t="s">
        <v>2317</v>
      </c>
      <c r="M383" s="49"/>
      <c r="N383" s="49"/>
      <c r="O383" s="49"/>
      <c r="P383" s="49"/>
      <c r="Q383" t="s">
        <v>2316</v>
      </c>
      <c r="R383" t="s">
        <v>897</v>
      </c>
      <c r="S383">
        <v>2</v>
      </c>
      <c r="T383">
        <v>12.5</v>
      </c>
      <c r="U383">
        <v>12</v>
      </c>
      <c r="X383" s="49"/>
      <c r="Y383">
        <v>1</v>
      </c>
      <c r="Z383">
        <v>1</v>
      </c>
      <c r="AA383">
        <v>3</v>
      </c>
      <c r="AB383" s="49" t="s">
        <v>1888</v>
      </c>
      <c r="AC383" s="49"/>
      <c r="AD383">
        <v>3</v>
      </c>
    </row>
    <row r="384" spans="2:30" x14ac:dyDescent="0.25">
      <c r="B384" s="49"/>
      <c r="C384" s="49"/>
      <c r="D384" s="2"/>
      <c r="E384" t="s">
        <v>41</v>
      </c>
      <c r="F384" s="49"/>
      <c r="G384" s="49"/>
      <c r="H384" t="s">
        <v>905</v>
      </c>
      <c r="I384" s="49"/>
      <c r="J384" s="49"/>
      <c r="L384" s="49" t="s">
        <v>2319</v>
      </c>
      <c r="M384" s="49"/>
      <c r="N384" s="49"/>
      <c r="O384" s="49"/>
      <c r="P384" s="49"/>
      <c r="Q384" t="s">
        <v>2318</v>
      </c>
      <c r="R384" t="s">
        <v>902</v>
      </c>
      <c r="S384">
        <v>1</v>
      </c>
      <c r="T384">
        <v>60</v>
      </c>
      <c r="U384">
        <v>10</v>
      </c>
      <c r="X384" s="49"/>
      <c r="Y384">
        <v>2</v>
      </c>
      <c r="Z384">
        <v>1</v>
      </c>
      <c r="AA384">
        <v>2</v>
      </c>
      <c r="AB384" s="49" t="s">
        <v>1745</v>
      </c>
      <c r="AC384" s="49"/>
      <c r="AD384">
        <v>3</v>
      </c>
    </row>
    <row r="385" spans="2:30" x14ac:dyDescent="0.25">
      <c r="B385" s="49"/>
      <c r="C385" s="49"/>
      <c r="D385" s="2"/>
      <c r="E385" t="s">
        <v>41</v>
      </c>
      <c r="F385" s="49"/>
      <c r="G385" s="49"/>
      <c r="H385" t="s">
        <v>2321</v>
      </c>
      <c r="I385" s="49"/>
      <c r="J385" s="49"/>
      <c r="L385" s="49" t="s">
        <v>1932</v>
      </c>
      <c r="M385" s="49"/>
      <c r="N385" s="49"/>
      <c r="O385" s="49"/>
      <c r="P385" s="49"/>
      <c r="Q385" t="s">
        <v>2320</v>
      </c>
      <c r="R385" t="s">
        <v>902</v>
      </c>
      <c r="S385">
        <v>2</v>
      </c>
      <c r="T385">
        <v>60</v>
      </c>
      <c r="U385">
        <v>10</v>
      </c>
      <c r="X385" s="49"/>
      <c r="Y385">
        <v>2</v>
      </c>
      <c r="Z385">
        <v>1</v>
      </c>
      <c r="AA385">
        <v>2</v>
      </c>
      <c r="AB385" s="49" t="s">
        <v>1745</v>
      </c>
      <c r="AC385" s="49"/>
      <c r="AD385">
        <v>3</v>
      </c>
    </row>
    <row r="386" spans="2:30" x14ac:dyDescent="0.25">
      <c r="B386" s="49"/>
      <c r="C386" s="49"/>
      <c r="D386" s="2"/>
      <c r="E386" t="s">
        <v>41</v>
      </c>
      <c r="F386" s="49"/>
      <c r="G386" s="49"/>
      <c r="H386" t="s">
        <v>2323</v>
      </c>
      <c r="I386" s="49"/>
      <c r="J386" s="49"/>
      <c r="L386" s="49" t="s">
        <v>1932</v>
      </c>
      <c r="M386" s="49"/>
      <c r="N386" s="49"/>
      <c r="O386" s="49"/>
      <c r="P386" s="49"/>
      <c r="Q386" t="s">
        <v>2322</v>
      </c>
      <c r="R386" t="s">
        <v>902</v>
      </c>
      <c r="S386">
        <v>3</v>
      </c>
      <c r="T386">
        <v>60</v>
      </c>
      <c r="U386">
        <v>10</v>
      </c>
      <c r="X386" s="49"/>
      <c r="Y386">
        <v>2</v>
      </c>
      <c r="Z386">
        <v>1</v>
      </c>
      <c r="AA386">
        <v>2</v>
      </c>
      <c r="AB386" s="49" t="s">
        <v>1745</v>
      </c>
      <c r="AC386" s="49"/>
      <c r="AD386">
        <v>3</v>
      </c>
    </row>
    <row r="387" spans="2:30" x14ac:dyDescent="0.25">
      <c r="B387" s="49"/>
      <c r="C387" s="49"/>
      <c r="D387" s="2"/>
      <c r="E387" t="s">
        <v>41</v>
      </c>
      <c r="F387" s="49"/>
      <c r="G387" s="49"/>
      <c r="H387" t="s">
        <v>2326</v>
      </c>
      <c r="I387" s="49"/>
      <c r="J387" s="49"/>
      <c r="L387" s="49" t="s">
        <v>2325</v>
      </c>
      <c r="M387" s="49"/>
      <c r="N387" s="49"/>
      <c r="O387" s="49"/>
      <c r="P387" s="49"/>
      <c r="Q387" t="s">
        <v>2324</v>
      </c>
      <c r="R387" t="s">
        <v>902</v>
      </c>
      <c r="S387">
        <v>4</v>
      </c>
      <c r="T387">
        <v>60</v>
      </c>
      <c r="U387">
        <v>10</v>
      </c>
      <c r="X387" s="49"/>
      <c r="Y387">
        <v>2</v>
      </c>
      <c r="Z387">
        <v>1</v>
      </c>
      <c r="AA387">
        <v>2</v>
      </c>
      <c r="AB387" s="49" t="s">
        <v>1745</v>
      </c>
      <c r="AC387" s="49"/>
      <c r="AD387">
        <v>3</v>
      </c>
    </row>
    <row r="388" spans="2:30" x14ac:dyDescent="0.25">
      <c r="B388" s="49"/>
      <c r="C388" s="49"/>
      <c r="D388" s="2"/>
      <c r="E388" t="s">
        <v>45</v>
      </c>
      <c r="F388" s="49"/>
      <c r="G388" s="49"/>
      <c r="H388" t="s">
        <v>2329</v>
      </c>
      <c r="I388" s="49"/>
      <c r="J388" s="49"/>
      <c r="L388" s="49" t="s">
        <v>2328</v>
      </c>
      <c r="M388" s="49"/>
      <c r="N388" s="49"/>
      <c r="O388" s="49"/>
      <c r="P388" s="49"/>
      <c r="Q388" t="s">
        <v>2327</v>
      </c>
      <c r="R388" t="s">
        <v>902</v>
      </c>
      <c r="S388">
        <v>1</v>
      </c>
      <c r="T388">
        <v>150</v>
      </c>
      <c r="U388">
        <v>10</v>
      </c>
      <c r="X388" s="49"/>
      <c r="Y388">
        <v>2</v>
      </c>
      <c r="Z388">
        <v>1</v>
      </c>
      <c r="AA388">
        <v>2</v>
      </c>
      <c r="AB388" s="49" t="s">
        <v>1745</v>
      </c>
      <c r="AC388" s="49"/>
      <c r="AD388">
        <v>3</v>
      </c>
    </row>
    <row r="389" spans="2:30" x14ac:dyDescent="0.25">
      <c r="B389" s="49"/>
      <c r="C389" s="49"/>
      <c r="D389" s="2"/>
      <c r="E389" t="s">
        <v>45</v>
      </c>
      <c r="F389" s="49"/>
      <c r="G389" s="49"/>
      <c r="H389" t="s">
        <v>2331</v>
      </c>
      <c r="I389" s="49"/>
      <c r="J389" s="49"/>
      <c r="L389" s="49" t="s">
        <v>2328</v>
      </c>
      <c r="M389" s="49"/>
      <c r="N389" s="49"/>
      <c r="O389" s="49"/>
      <c r="P389" s="49"/>
      <c r="Q389" t="s">
        <v>2330</v>
      </c>
      <c r="R389" t="s">
        <v>902</v>
      </c>
      <c r="S389">
        <v>2</v>
      </c>
      <c r="T389">
        <v>160</v>
      </c>
      <c r="U389">
        <v>10</v>
      </c>
      <c r="X389" s="49"/>
      <c r="Y389">
        <v>2</v>
      </c>
      <c r="Z389">
        <v>1</v>
      </c>
      <c r="AA389">
        <v>2</v>
      </c>
      <c r="AB389" s="49" t="s">
        <v>1745</v>
      </c>
      <c r="AC389" s="49"/>
      <c r="AD389">
        <v>3</v>
      </c>
    </row>
    <row r="390" spans="2:30" x14ac:dyDescent="0.25">
      <c r="B390" s="49"/>
      <c r="C390" s="49"/>
      <c r="D390" s="2"/>
      <c r="E390" t="s">
        <v>45</v>
      </c>
      <c r="F390" s="49"/>
      <c r="G390" s="49"/>
      <c r="H390" t="s">
        <v>2334</v>
      </c>
      <c r="I390" s="49"/>
      <c r="J390" s="49"/>
      <c r="L390" s="49" t="s">
        <v>2333</v>
      </c>
      <c r="M390" s="49"/>
      <c r="N390" s="49"/>
      <c r="O390" s="49"/>
      <c r="P390" s="49"/>
      <c r="Q390" t="s">
        <v>2332</v>
      </c>
      <c r="R390" t="s">
        <v>902</v>
      </c>
      <c r="S390">
        <v>3</v>
      </c>
      <c r="T390">
        <v>160</v>
      </c>
      <c r="U390">
        <v>8</v>
      </c>
      <c r="X390" s="49"/>
      <c r="Y390">
        <v>2</v>
      </c>
      <c r="Z390">
        <v>1</v>
      </c>
      <c r="AA390">
        <v>3</v>
      </c>
      <c r="AB390" s="49" t="s">
        <v>1745</v>
      </c>
      <c r="AC390" s="49"/>
      <c r="AD390">
        <v>3</v>
      </c>
    </row>
    <row r="391" spans="2:30" x14ac:dyDescent="0.25">
      <c r="B391" s="49"/>
      <c r="C391" s="49"/>
      <c r="D391" s="2"/>
      <c r="E391" t="s">
        <v>45</v>
      </c>
      <c r="F391" s="49"/>
      <c r="G391" s="49"/>
      <c r="H391" t="s">
        <v>2337</v>
      </c>
      <c r="I391" s="49"/>
      <c r="J391" s="49"/>
      <c r="L391" s="49" t="s">
        <v>2336</v>
      </c>
      <c r="M391" s="49"/>
      <c r="N391" s="49"/>
      <c r="O391" s="49"/>
      <c r="P391" s="49"/>
      <c r="Q391" t="s">
        <v>2335</v>
      </c>
      <c r="R391" t="s">
        <v>902</v>
      </c>
      <c r="S391">
        <v>4</v>
      </c>
      <c r="T391">
        <v>170</v>
      </c>
      <c r="U391">
        <v>8</v>
      </c>
      <c r="X391" s="49"/>
      <c r="Y391">
        <v>2</v>
      </c>
      <c r="Z391">
        <v>1</v>
      </c>
      <c r="AA391">
        <v>3</v>
      </c>
      <c r="AB391" s="49" t="s">
        <v>1888</v>
      </c>
      <c r="AC391" s="49"/>
      <c r="AD391">
        <v>3</v>
      </c>
    </row>
    <row r="392" spans="2:30" x14ac:dyDescent="0.25">
      <c r="B392" s="49"/>
      <c r="C392" s="49"/>
      <c r="D392" s="2"/>
      <c r="E392" t="s">
        <v>63</v>
      </c>
      <c r="F392" s="49"/>
      <c r="G392" s="49"/>
      <c r="H392" t="s">
        <v>2340</v>
      </c>
      <c r="I392" s="49"/>
      <c r="J392" s="49"/>
      <c r="L392" s="49" t="s">
        <v>2339</v>
      </c>
      <c r="M392" s="49"/>
      <c r="N392" s="49"/>
      <c r="O392" s="49"/>
      <c r="P392" s="49"/>
      <c r="Q392" t="s">
        <v>2338</v>
      </c>
      <c r="R392" t="s">
        <v>902</v>
      </c>
      <c r="S392">
        <v>1</v>
      </c>
      <c r="T392">
        <v>70</v>
      </c>
      <c r="U392">
        <v>10</v>
      </c>
      <c r="X392" s="49"/>
      <c r="Y392">
        <v>2</v>
      </c>
      <c r="Z392">
        <v>1</v>
      </c>
      <c r="AA392">
        <v>3</v>
      </c>
      <c r="AB392" s="49" t="s">
        <v>618</v>
      </c>
      <c r="AC392" s="49"/>
      <c r="AD392">
        <v>3</v>
      </c>
    </row>
    <row r="393" spans="2:30" x14ac:dyDescent="0.25">
      <c r="B393" s="49"/>
      <c r="C393" s="49"/>
      <c r="D393" s="2"/>
      <c r="E393" t="s">
        <v>63</v>
      </c>
      <c r="F393" s="49"/>
      <c r="G393" s="49"/>
      <c r="H393" t="s">
        <v>2343</v>
      </c>
      <c r="I393" s="49"/>
      <c r="J393" s="49"/>
      <c r="L393" s="49" t="s">
        <v>2342</v>
      </c>
      <c r="M393" s="49"/>
      <c r="N393" s="49"/>
      <c r="O393" s="49"/>
      <c r="P393" s="49"/>
      <c r="Q393" t="s">
        <v>2341</v>
      </c>
      <c r="R393" t="s">
        <v>902</v>
      </c>
      <c r="S393">
        <v>2</v>
      </c>
      <c r="T393">
        <v>80</v>
      </c>
      <c r="U393">
        <v>10</v>
      </c>
      <c r="X393" s="49"/>
      <c r="Y393">
        <v>2</v>
      </c>
      <c r="Z393">
        <v>1</v>
      </c>
      <c r="AA393">
        <v>3</v>
      </c>
      <c r="AB393" s="49" t="s">
        <v>618</v>
      </c>
      <c r="AC393" s="49"/>
      <c r="AD393">
        <v>3</v>
      </c>
    </row>
    <row r="394" spans="2:30" x14ac:dyDescent="0.25">
      <c r="B394" s="49"/>
      <c r="C394" s="49"/>
      <c r="D394" s="2"/>
      <c r="E394" t="s">
        <v>63</v>
      </c>
      <c r="F394" s="49"/>
      <c r="G394" s="49"/>
      <c r="H394" t="s">
        <v>2346</v>
      </c>
      <c r="I394" s="49"/>
      <c r="J394" s="49"/>
      <c r="L394" s="49" t="s">
        <v>2345</v>
      </c>
      <c r="M394" s="49"/>
      <c r="N394" s="49"/>
      <c r="O394" s="49"/>
      <c r="P394" s="49"/>
      <c r="Q394" t="s">
        <v>2344</v>
      </c>
      <c r="R394" t="s">
        <v>902</v>
      </c>
      <c r="S394">
        <v>3</v>
      </c>
      <c r="T394">
        <v>90</v>
      </c>
      <c r="U394">
        <v>9</v>
      </c>
      <c r="X394" s="49"/>
      <c r="Y394">
        <v>2</v>
      </c>
      <c r="Z394">
        <v>1</v>
      </c>
      <c r="AA394">
        <v>3</v>
      </c>
      <c r="AB394" s="49" t="s">
        <v>610</v>
      </c>
      <c r="AC394" s="49"/>
      <c r="AD394">
        <v>3</v>
      </c>
    </row>
    <row r="395" spans="2:30" x14ac:dyDescent="0.25">
      <c r="B395" s="49"/>
      <c r="C395" s="49"/>
      <c r="D395" s="2"/>
      <c r="E395" t="s">
        <v>91</v>
      </c>
      <c r="F395" s="49"/>
      <c r="G395" s="49"/>
      <c r="H395" t="s">
        <v>2348</v>
      </c>
      <c r="I395" s="49"/>
      <c r="J395" s="49"/>
      <c r="L395" s="49" t="s">
        <v>1932</v>
      </c>
      <c r="M395" s="49"/>
      <c r="N395" s="49"/>
      <c r="O395" s="49"/>
      <c r="P395" s="49"/>
      <c r="Q395" t="s">
        <v>2347</v>
      </c>
      <c r="R395" t="s">
        <v>902</v>
      </c>
      <c r="S395">
        <v>1</v>
      </c>
      <c r="T395">
        <v>25</v>
      </c>
      <c r="U395">
        <v>10</v>
      </c>
      <c r="X395" s="49"/>
      <c r="Y395">
        <v>2</v>
      </c>
      <c r="Z395">
        <v>1</v>
      </c>
      <c r="AA395">
        <v>2</v>
      </c>
      <c r="AB395" s="49" t="s">
        <v>1745</v>
      </c>
      <c r="AC395" s="49"/>
      <c r="AD395">
        <v>3</v>
      </c>
    </row>
    <row r="396" spans="2:30" x14ac:dyDescent="0.25">
      <c r="B396" s="49"/>
      <c r="C396" s="49"/>
      <c r="D396" s="2"/>
      <c r="E396" t="s">
        <v>91</v>
      </c>
      <c r="F396" s="49"/>
      <c r="G396" s="49"/>
      <c r="H396" t="s">
        <v>2351</v>
      </c>
      <c r="I396" s="49"/>
      <c r="J396" s="49"/>
      <c r="L396" s="49" t="s">
        <v>2350</v>
      </c>
      <c r="M396" s="49"/>
      <c r="N396" s="49"/>
      <c r="O396" s="49"/>
      <c r="P396" s="49"/>
      <c r="Q396" t="s">
        <v>2349</v>
      </c>
      <c r="R396" t="s">
        <v>902</v>
      </c>
      <c r="S396">
        <v>2</v>
      </c>
      <c r="T396">
        <v>25</v>
      </c>
      <c r="U396">
        <v>10</v>
      </c>
      <c r="X396" s="49"/>
      <c r="Y396">
        <v>2</v>
      </c>
      <c r="Z396">
        <v>1</v>
      </c>
      <c r="AA396">
        <v>3</v>
      </c>
      <c r="AB396" s="49" t="s">
        <v>610</v>
      </c>
      <c r="AC396" s="49"/>
      <c r="AD396">
        <v>3</v>
      </c>
    </row>
    <row r="397" spans="2:30" x14ac:dyDescent="0.25">
      <c r="B397" s="49"/>
      <c r="C397" s="49"/>
      <c r="D397" s="2"/>
      <c r="E397" t="s">
        <v>91</v>
      </c>
      <c r="F397" s="49"/>
      <c r="G397" s="49"/>
      <c r="H397" t="s">
        <v>2353</v>
      </c>
      <c r="I397" s="49"/>
      <c r="J397" s="49"/>
      <c r="L397" s="49" t="s">
        <v>2350</v>
      </c>
      <c r="M397" s="49"/>
      <c r="N397" s="49"/>
      <c r="O397" s="49"/>
      <c r="P397" s="49"/>
      <c r="Q397" t="s">
        <v>2352</v>
      </c>
      <c r="R397" t="s">
        <v>902</v>
      </c>
      <c r="S397">
        <v>3</v>
      </c>
      <c r="T397">
        <v>25</v>
      </c>
      <c r="U397">
        <v>10</v>
      </c>
      <c r="X397" s="49"/>
      <c r="Y397">
        <v>2</v>
      </c>
      <c r="Z397">
        <v>1</v>
      </c>
      <c r="AA397">
        <v>3</v>
      </c>
      <c r="AB397" s="49" t="s">
        <v>610</v>
      </c>
      <c r="AC397" s="49"/>
      <c r="AD397">
        <v>3</v>
      </c>
    </row>
    <row r="398" spans="2:30" x14ac:dyDescent="0.25">
      <c r="B398" s="49"/>
      <c r="C398" s="49"/>
      <c r="D398" s="2"/>
      <c r="E398" t="s">
        <v>108</v>
      </c>
      <c r="F398" s="49"/>
      <c r="G398" s="49"/>
      <c r="H398" t="s">
        <v>2356</v>
      </c>
      <c r="I398" s="49"/>
      <c r="J398" s="49"/>
      <c r="L398" s="49" t="s">
        <v>2355</v>
      </c>
      <c r="M398" s="49"/>
      <c r="N398" s="49"/>
      <c r="O398" s="49"/>
      <c r="P398" s="49"/>
      <c r="Q398" t="s">
        <v>2354</v>
      </c>
      <c r="R398" t="s">
        <v>902</v>
      </c>
      <c r="S398">
        <v>1</v>
      </c>
      <c r="T398">
        <v>15</v>
      </c>
      <c r="U398">
        <v>15</v>
      </c>
      <c r="X398" s="49"/>
      <c r="Y398">
        <v>3</v>
      </c>
      <c r="Z398">
        <v>1</v>
      </c>
      <c r="AA398">
        <v>3</v>
      </c>
      <c r="AB398" s="49" t="s">
        <v>1745</v>
      </c>
      <c r="AC398" s="49"/>
      <c r="AD398">
        <v>3</v>
      </c>
    </row>
    <row r="399" spans="2:30" x14ac:dyDescent="0.25">
      <c r="B399" s="49"/>
      <c r="C399" s="49"/>
      <c r="D399" s="2"/>
      <c r="E399" t="s">
        <v>108</v>
      </c>
      <c r="F399" s="49"/>
      <c r="G399" s="49"/>
      <c r="H399" t="s">
        <v>2359</v>
      </c>
      <c r="I399" s="49"/>
      <c r="J399" s="49"/>
      <c r="L399" s="49" t="s">
        <v>2358</v>
      </c>
      <c r="M399" s="49"/>
      <c r="N399" s="49"/>
      <c r="O399" s="49"/>
      <c r="P399" s="49"/>
      <c r="Q399" t="s">
        <v>2357</v>
      </c>
      <c r="R399" t="s">
        <v>902</v>
      </c>
      <c r="S399">
        <v>2</v>
      </c>
      <c r="T399">
        <v>15</v>
      </c>
      <c r="U399">
        <v>15</v>
      </c>
      <c r="X399" s="49"/>
      <c r="Y399">
        <v>3</v>
      </c>
      <c r="Z399">
        <v>1</v>
      </c>
      <c r="AA399">
        <v>3</v>
      </c>
      <c r="AB399" s="49" t="s">
        <v>1745</v>
      </c>
      <c r="AC399" s="49"/>
      <c r="AD399">
        <v>3</v>
      </c>
    </row>
    <row r="400" spans="2:30" x14ac:dyDescent="0.25">
      <c r="B400" s="49"/>
      <c r="C400" s="49"/>
      <c r="D400" s="2"/>
      <c r="E400" t="s">
        <v>15</v>
      </c>
      <c r="F400" s="49"/>
      <c r="G400" s="49"/>
      <c r="H400" t="s">
        <v>2363</v>
      </c>
      <c r="I400" s="49"/>
      <c r="J400" s="49"/>
      <c r="L400" s="49" t="s">
        <v>2362</v>
      </c>
      <c r="M400" s="49"/>
      <c r="N400" s="49"/>
      <c r="O400" s="49"/>
      <c r="P400" s="49"/>
      <c r="Q400" t="s">
        <v>2360</v>
      </c>
      <c r="R400" t="s">
        <v>902</v>
      </c>
      <c r="S400">
        <v>1</v>
      </c>
      <c r="T400">
        <v>50</v>
      </c>
      <c r="V400">
        <v>60</v>
      </c>
      <c r="X400" s="49"/>
      <c r="AB400" s="49"/>
      <c r="AC400" s="49" t="s">
        <v>2361</v>
      </c>
      <c r="AD400">
        <v>3</v>
      </c>
    </row>
    <row r="401" spans="2:30" x14ac:dyDescent="0.25">
      <c r="B401" s="49"/>
      <c r="C401" s="49"/>
      <c r="D401" s="2"/>
      <c r="E401" t="s">
        <v>15</v>
      </c>
      <c r="F401" s="49"/>
      <c r="G401" s="49"/>
      <c r="H401" t="s">
        <v>2366</v>
      </c>
      <c r="I401" s="49"/>
      <c r="J401" s="49"/>
      <c r="L401" s="49" t="s">
        <v>2365</v>
      </c>
      <c r="M401" s="49"/>
      <c r="N401" s="49"/>
      <c r="O401" s="49"/>
      <c r="P401" s="49"/>
      <c r="Q401" t="s">
        <v>2364</v>
      </c>
      <c r="R401" t="s">
        <v>902</v>
      </c>
      <c r="S401">
        <v>2</v>
      </c>
      <c r="T401">
        <v>50</v>
      </c>
      <c r="V401">
        <v>60</v>
      </c>
      <c r="X401" s="49"/>
      <c r="AB401" s="49"/>
      <c r="AC401" s="49" t="s">
        <v>2361</v>
      </c>
      <c r="AD401">
        <v>3</v>
      </c>
    </row>
    <row r="402" spans="2:30" x14ac:dyDescent="0.25">
      <c r="B402" s="49"/>
      <c r="C402" s="49"/>
      <c r="D402" s="2"/>
      <c r="E402" t="s">
        <v>15</v>
      </c>
      <c r="F402" s="49"/>
      <c r="G402" s="49"/>
      <c r="H402" t="s">
        <v>2370</v>
      </c>
      <c r="I402" s="49"/>
      <c r="J402" s="49"/>
      <c r="L402" s="49" t="s">
        <v>2369</v>
      </c>
      <c r="M402" s="49"/>
      <c r="N402" s="49"/>
      <c r="O402" s="49"/>
      <c r="P402" s="49"/>
      <c r="Q402" t="s">
        <v>2367</v>
      </c>
      <c r="R402" t="s">
        <v>902</v>
      </c>
      <c r="S402">
        <v>3</v>
      </c>
      <c r="T402">
        <v>50</v>
      </c>
      <c r="V402">
        <v>60</v>
      </c>
      <c r="X402" s="49"/>
      <c r="AB402" s="49"/>
      <c r="AC402" s="49" t="s">
        <v>2368</v>
      </c>
      <c r="AD402">
        <v>3</v>
      </c>
    </row>
    <row r="403" spans="2:30" x14ac:dyDescent="0.25">
      <c r="B403" s="49"/>
      <c r="C403" s="49"/>
      <c r="D403" s="2"/>
      <c r="E403" t="s">
        <v>15</v>
      </c>
      <c r="F403" s="49"/>
      <c r="G403" s="49"/>
      <c r="H403" t="s">
        <v>2373</v>
      </c>
      <c r="I403" s="49"/>
      <c r="J403" s="49"/>
      <c r="L403" s="49" t="s">
        <v>2372</v>
      </c>
      <c r="M403" s="49"/>
      <c r="N403" s="49"/>
      <c r="O403" s="49"/>
      <c r="P403" s="49"/>
      <c r="Q403" t="s">
        <v>2371</v>
      </c>
      <c r="R403" t="s">
        <v>902</v>
      </c>
      <c r="S403">
        <v>4</v>
      </c>
      <c r="T403">
        <v>50</v>
      </c>
      <c r="V403">
        <v>60</v>
      </c>
      <c r="X403" s="49"/>
      <c r="AB403" s="49"/>
      <c r="AC403" s="49" t="s">
        <v>2368</v>
      </c>
      <c r="AD403">
        <v>3</v>
      </c>
    </row>
    <row r="404" spans="2:30" x14ac:dyDescent="0.25">
      <c r="B404" s="49"/>
      <c r="C404" s="49"/>
      <c r="D404" s="2"/>
      <c r="E404" t="s">
        <v>15</v>
      </c>
      <c r="F404" s="49"/>
      <c r="G404" s="49"/>
      <c r="H404" t="s">
        <v>2377</v>
      </c>
      <c r="I404" s="49"/>
      <c r="J404" s="49"/>
      <c r="L404" s="49" t="s">
        <v>2376</v>
      </c>
      <c r="M404" s="49"/>
      <c r="N404" s="49"/>
      <c r="O404" s="49"/>
      <c r="P404" s="49"/>
      <c r="Q404" t="s">
        <v>2374</v>
      </c>
      <c r="R404" t="s">
        <v>902</v>
      </c>
      <c r="S404">
        <v>5</v>
      </c>
      <c r="T404">
        <v>50</v>
      </c>
      <c r="V404">
        <v>57.599999999999994</v>
      </c>
      <c r="X404" s="49"/>
      <c r="AB404" s="49"/>
      <c r="AC404" s="49" t="s">
        <v>2375</v>
      </c>
      <c r="AD404">
        <v>3</v>
      </c>
    </row>
    <row r="405" spans="2:30" x14ac:dyDescent="0.25">
      <c r="B405" s="49"/>
      <c r="C405" s="49"/>
      <c r="D405" s="2"/>
      <c r="E405" t="s">
        <v>15</v>
      </c>
      <c r="F405" s="49"/>
      <c r="G405" s="49"/>
      <c r="H405" t="s">
        <v>906</v>
      </c>
      <c r="I405" s="49"/>
      <c r="J405" s="49"/>
      <c r="L405" s="49" t="s">
        <v>1435</v>
      </c>
      <c r="M405" s="49"/>
      <c r="N405" s="49"/>
      <c r="O405" s="49"/>
      <c r="P405" s="49"/>
      <c r="Q405" t="s">
        <v>2378</v>
      </c>
      <c r="R405" t="s">
        <v>902</v>
      </c>
      <c r="S405">
        <v>6</v>
      </c>
      <c r="T405">
        <v>50</v>
      </c>
      <c r="V405">
        <v>60</v>
      </c>
      <c r="X405" s="49"/>
      <c r="AB405" s="49"/>
      <c r="AC405" s="49" t="s">
        <v>2375</v>
      </c>
      <c r="AD405">
        <v>3</v>
      </c>
    </row>
    <row r="406" spans="2:30" x14ac:dyDescent="0.25">
      <c r="B406" s="49"/>
      <c r="C406" s="49"/>
      <c r="D406" s="2"/>
      <c r="E406" t="s">
        <v>112</v>
      </c>
      <c r="F406" s="49"/>
      <c r="G406" s="49"/>
      <c r="H406" t="s">
        <v>910</v>
      </c>
      <c r="I406" s="49"/>
      <c r="J406" s="49"/>
      <c r="L406" s="49" t="s">
        <v>2380</v>
      </c>
      <c r="M406" s="49"/>
      <c r="N406" s="49"/>
      <c r="O406" s="49"/>
      <c r="P406" s="49"/>
      <c r="Q406" t="s">
        <v>2379</v>
      </c>
      <c r="R406" t="s">
        <v>907</v>
      </c>
      <c r="S406">
        <v>1</v>
      </c>
      <c r="T406">
        <v>40</v>
      </c>
      <c r="U406">
        <v>13</v>
      </c>
      <c r="X406" s="49"/>
      <c r="Y406">
        <v>2</v>
      </c>
      <c r="Z406">
        <v>1</v>
      </c>
      <c r="AA406">
        <v>3</v>
      </c>
      <c r="AB406" s="49" t="s">
        <v>1745</v>
      </c>
      <c r="AC406" s="49"/>
      <c r="AD406">
        <v>3</v>
      </c>
    </row>
    <row r="407" spans="2:30" x14ac:dyDescent="0.25">
      <c r="B407" s="49"/>
      <c r="C407" s="49"/>
      <c r="D407" s="2"/>
      <c r="E407" t="s">
        <v>112</v>
      </c>
      <c r="F407" s="49"/>
      <c r="G407" s="49"/>
      <c r="H407" t="s">
        <v>2383</v>
      </c>
      <c r="I407" s="49"/>
      <c r="J407" s="49"/>
      <c r="L407" s="49" t="s">
        <v>2382</v>
      </c>
      <c r="M407" s="49"/>
      <c r="N407" s="49"/>
      <c r="O407" s="49"/>
      <c r="P407" s="49"/>
      <c r="Q407" t="s">
        <v>2381</v>
      </c>
      <c r="R407" t="s">
        <v>907</v>
      </c>
      <c r="S407">
        <v>2</v>
      </c>
      <c r="T407">
        <v>40</v>
      </c>
      <c r="U407">
        <v>12</v>
      </c>
      <c r="X407" s="49"/>
      <c r="Y407">
        <v>1</v>
      </c>
      <c r="Z407">
        <v>1</v>
      </c>
      <c r="AA407">
        <v>3</v>
      </c>
      <c r="AB407" s="49" t="s">
        <v>610</v>
      </c>
      <c r="AC407" s="49"/>
      <c r="AD407">
        <v>3</v>
      </c>
    </row>
    <row r="408" spans="2:30" x14ac:dyDescent="0.25">
      <c r="B408" s="49"/>
      <c r="C408" s="49"/>
      <c r="D408" s="2"/>
      <c r="E408" t="s">
        <v>112</v>
      </c>
      <c r="F408" s="49"/>
      <c r="G408" s="49"/>
      <c r="H408" t="s">
        <v>2386</v>
      </c>
      <c r="I408" s="49"/>
      <c r="J408" s="49"/>
      <c r="L408" s="49" t="s">
        <v>2385</v>
      </c>
      <c r="M408" s="49"/>
      <c r="N408" s="49"/>
      <c r="O408" s="49"/>
      <c r="P408" s="49"/>
      <c r="Q408" t="s">
        <v>2384</v>
      </c>
      <c r="R408" t="s">
        <v>907</v>
      </c>
      <c r="S408">
        <v>3</v>
      </c>
      <c r="T408">
        <v>40</v>
      </c>
      <c r="U408">
        <v>11</v>
      </c>
      <c r="X408" s="49"/>
      <c r="Z408">
        <v>1</v>
      </c>
      <c r="AA408">
        <v>3</v>
      </c>
      <c r="AB408" s="49" t="s">
        <v>1888</v>
      </c>
      <c r="AC408" s="49"/>
      <c r="AD408">
        <v>3</v>
      </c>
    </row>
    <row r="409" spans="2:30" x14ac:dyDescent="0.25">
      <c r="B409" s="49"/>
      <c r="C409" s="49"/>
      <c r="D409" s="2"/>
      <c r="E409" t="s">
        <v>112</v>
      </c>
      <c r="F409" s="49"/>
      <c r="G409" s="49"/>
      <c r="H409" t="s">
        <v>2388</v>
      </c>
      <c r="I409" s="49"/>
      <c r="J409" s="49"/>
      <c r="L409" s="49" t="s">
        <v>2385</v>
      </c>
      <c r="M409" s="49"/>
      <c r="N409" s="49"/>
      <c r="O409" s="49"/>
      <c r="P409" s="49"/>
      <c r="Q409" t="s">
        <v>2387</v>
      </c>
      <c r="R409" t="s">
        <v>907</v>
      </c>
      <c r="S409">
        <v>4</v>
      </c>
      <c r="T409">
        <v>40</v>
      </c>
      <c r="U409">
        <v>10</v>
      </c>
      <c r="X409" s="49"/>
      <c r="Z409">
        <v>1</v>
      </c>
      <c r="AA409">
        <v>3</v>
      </c>
      <c r="AB409" s="49" t="s">
        <v>1888</v>
      </c>
      <c r="AC409" s="49"/>
      <c r="AD409">
        <v>3</v>
      </c>
    </row>
    <row r="410" spans="2:30" x14ac:dyDescent="0.25">
      <c r="B410" s="49"/>
      <c r="C410" s="49"/>
      <c r="D410" s="2"/>
      <c r="E410" t="s">
        <v>214</v>
      </c>
      <c r="F410" s="49"/>
      <c r="G410" s="49"/>
      <c r="H410" t="s">
        <v>2391</v>
      </c>
      <c r="I410" s="49"/>
      <c r="J410" s="49"/>
      <c r="L410" s="49" t="s">
        <v>2390</v>
      </c>
      <c r="M410" s="49"/>
      <c r="N410" s="49"/>
      <c r="O410" s="49"/>
      <c r="P410" s="49"/>
      <c r="Q410" t="s">
        <v>2389</v>
      </c>
      <c r="R410" t="s">
        <v>907</v>
      </c>
      <c r="S410">
        <v>1</v>
      </c>
      <c r="T410">
        <v>42.5</v>
      </c>
      <c r="U410">
        <v>12</v>
      </c>
      <c r="X410" s="49"/>
      <c r="Y410">
        <v>2</v>
      </c>
      <c r="Z410">
        <v>1</v>
      </c>
      <c r="AA410">
        <v>2</v>
      </c>
      <c r="AB410" s="49" t="s">
        <v>1745</v>
      </c>
      <c r="AC410" s="49"/>
      <c r="AD410">
        <v>3</v>
      </c>
    </row>
    <row r="411" spans="2:30" x14ac:dyDescent="0.25">
      <c r="B411" s="49"/>
      <c r="C411" s="49"/>
      <c r="D411" s="2"/>
      <c r="E411" t="s">
        <v>214</v>
      </c>
      <c r="F411" s="49"/>
      <c r="G411" s="49"/>
      <c r="H411" t="s">
        <v>2394</v>
      </c>
      <c r="I411" s="49"/>
      <c r="J411" s="49"/>
      <c r="L411" s="49" t="s">
        <v>2393</v>
      </c>
      <c r="M411" s="49"/>
      <c r="N411" s="49"/>
      <c r="O411" s="49"/>
      <c r="P411" s="49"/>
      <c r="Q411" t="s">
        <v>2392</v>
      </c>
      <c r="R411" t="s">
        <v>907</v>
      </c>
      <c r="S411">
        <v>2</v>
      </c>
      <c r="T411">
        <v>42.5</v>
      </c>
      <c r="U411">
        <v>11</v>
      </c>
      <c r="X411" s="49"/>
      <c r="Y411">
        <v>2</v>
      </c>
      <c r="Z411">
        <v>1</v>
      </c>
      <c r="AA411">
        <v>2</v>
      </c>
      <c r="AB411" s="49" t="s">
        <v>610</v>
      </c>
      <c r="AC411" s="49"/>
      <c r="AD411">
        <v>3</v>
      </c>
    </row>
    <row r="412" spans="2:30" x14ac:dyDescent="0.25">
      <c r="B412" s="49"/>
      <c r="C412" s="49"/>
      <c r="D412" s="2"/>
      <c r="E412" t="s">
        <v>214</v>
      </c>
      <c r="F412" s="49"/>
      <c r="G412" s="49"/>
      <c r="H412" t="s">
        <v>2397</v>
      </c>
      <c r="I412" s="49"/>
      <c r="J412" s="49"/>
      <c r="L412" s="49" t="s">
        <v>2396</v>
      </c>
      <c r="M412" s="49"/>
      <c r="N412" s="49"/>
      <c r="O412" s="49"/>
      <c r="P412" s="49"/>
      <c r="Q412" t="s">
        <v>2395</v>
      </c>
      <c r="R412" t="s">
        <v>907</v>
      </c>
      <c r="S412">
        <v>3</v>
      </c>
      <c r="T412">
        <v>42.5</v>
      </c>
      <c r="U412">
        <v>9</v>
      </c>
      <c r="X412" s="49"/>
      <c r="Y412">
        <v>2</v>
      </c>
      <c r="Z412">
        <v>1</v>
      </c>
      <c r="AA412">
        <v>2</v>
      </c>
      <c r="AB412" s="49" t="s">
        <v>1646</v>
      </c>
      <c r="AC412" s="49"/>
      <c r="AD412">
        <v>3</v>
      </c>
    </row>
    <row r="413" spans="2:30" x14ac:dyDescent="0.25">
      <c r="B413" s="49"/>
      <c r="C413" s="49"/>
      <c r="D413" s="2"/>
      <c r="E413" t="s">
        <v>214</v>
      </c>
      <c r="F413" s="49"/>
      <c r="G413" s="49"/>
      <c r="H413" t="s">
        <v>2399</v>
      </c>
      <c r="I413" s="49"/>
      <c r="J413" s="49"/>
      <c r="L413" s="49" t="s">
        <v>2396</v>
      </c>
      <c r="M413" s="49"/>
      <c r="N413" s="49"/>
      <c r="O413" s="49"/>
      <c r="P413" s="49"/>
      <c r="Q413" t="s">
        <v>2398</v>
      </c>
      <c r="R413" t="s">
        <v>907</v>
      </c>
      <c r="S413">
        <v>4</v>
      </c>
      <c r="T413">
        <v>42.5</v>
      </c>
      <c r="U413">
        <v>8</v>
      </c>
      <c r="X413" s="49"/>
      <c r="Y413">
        <v>2</v>
      </c>
      <c r="Z413">
        <v>1</v>
      </c>
      <c r="AA413">
        <v>2</v>
      </c>
      <c r="AB413" s="49" t="s">
        <v>1646</v>
      </c>
      <c r="AC413" s="49"/>
      <c r="AD413">
        <v>3</v>
      </c>
    </row>
    <row r="414" spans="2:30" x14ac:dyDescent="0.25">
      <c r="B414" s="49"/>
      <c r="C414" s="49"/>
      <c r="D414" s="2"/>
      <c r="E414" t="s">
        <v>235</v>
      </c>
      <c r="F414" s="49"/>
      <c r="G414" s="49"/>
      <c r="H414" t="s">
        <v>2401</v>
      </c>
      <c r="I414" s="49"/>
      <c r="J414" s="49"/>
      <c r="L414" s="49"/>
      <c r="M414" s="49"/>
      <c r="N414" s="49"/>
      <c r="O414" s="49"/>
      <c r="P414" s="49"/>
      <c r="Q414" t="s">
        <v>2400</v>
      </c>
      <c r="R414" t="s">
        <v>907</v>
      </c>
      <c r="S414">
        <v>1</v>
      </c>
      <c r="T414">
        <v>10</v>
      </c>
      <c r="U414">
        <v>12</v>
      </c>
      <c r="X414" s="49"/>
      <c r="AB414" s="49"/>
      <c r="AC414" s="49"/>
      <c r="AD414">
        <v>3</v>
      </c>
    </row>
    <row r="415" spans="2:30" x14ac:dyDescent="0.25">
      <c r="B415" s="49"/>
      <c r="C415" s="49"/>
      <c r="D415" s="2"/>
      <c r="E415" t="s">
        <v>235</v>
      </c>
      <c r="F415" s="49"/>
      <c r="G415" s="49"/>
      <c r="H415" t="s">
        <v>2404</v>
      </c>
      <c r="I415" s="49"/>
      <c r="J415" s="49"/>
      <c r="L415" s="49" t="s">
        <v>2403</v>
      </c>
      <c r="M415" s="49"/>
      <c r="N415" s="49"/>
      <c r="O415" s="49"/>
      <c r="P415" s="49"/>
      <c r="Q415" t="s">
        <v>2402</v>
      </c>
      <c r="R415" t="s">
        <v>907</v>
      </c>
      <c r="S415">
        <v>2</v>
      </c>
      <c r="T415">
        <v>10</v>
      </c>
      <c r="U415">
        <v>12</v>
      </c>
      <c r="X415" s="49"/>
      <c r="Y415">
        <v>1</v>
      </c>
      <c r="Z415">
        <v>1</v>
      </c>
      <c r="AA415">
        <v>3</v>
      </c>
      <c r="AB415" s="49" t="s">
        <v>1745</v>
      </c>
      <c r="AC415" s="49"/>
      <c r="AD415">
        <v>3</v>
      </c>
    </row>
    <row r="416" spans="2:30" x14ac:dyDescent="0.25">
      <c r="B416" s="49"/>
      <c r="C416" s="49"/>
      <c r="D416" s="2"/>
      <c r="E416" t="s">
        <v>235</v>
      </c>
      <c r="F416" s="49"/>
      <c r="G416" s="49"/>
      <c r="H416" t="s">
        <v>2407</v>
      </c>
      <c r="I416" s="49"/>
      <c r="J416" s="49"/>
      <c r="L416" s="49" t="s">
        <v>2406</v>
      </c>
      <c r="M416" s="49"/>
      <c r="N416" s="49"/>
      <c r="O416" s="49"/>
      <c r="P416" s="49"/>
      <c r="Q416" t="s">
        <v>2405</v>
      </c>
      <c r="R416" t="s">
        <v>907</v>
      </c>
      <c r="S416">
        <v>3</v>
      </c>
      <c r="T416">
        <v>10</v>
      </c>
      <c r="U416">
        <v>12</v>
      </c>
      <c r="X416" s="49"/>
      <c r="Y416">
        <v>1</v>
      </c>
      <c r="Z416">
        <v>1</v>
      </c>
      <c r="AA416">
        <v>3</v>
      </c>
      <c r="AB416" s="49" t="s">
        <v>610</v>
      </c>
      <c r="AC416" s="49"/>
      <c r="AD416">
        <v>3</v>
      </c>
    </row>
    <row r="417" spans="2:30" x14ac:dyDescent="0.25">
      <c r="B417" s="49"/>
      <c r="C417" s="49"/>
      <c r="D417" s="2"/>
      <c r="E417" t="s">
        <v>8734</v>
      </c>
      <c r="F417" s="49"/>
      <c r="G417" s="49"/>
      <c r="H417" t="s">
        <v>2411</v>
      </c>
      <c r="I417" s="49"/>
      <c r="J417" s="49"/>
      <c r="L417" s="49" t="s">
        <v>2410</v>
      </c>
      <c r="M417" s="49"/>
      <c r="N417" s="49"/>
      <c r="O417" s="49"/>
      <c r="P417" s="49"/>
      <c r="Q417" t="s">
        <v>2408</v>
      </c>
      <c r="R417" t="s">
        <v>907</v>
      </c>
      <c r="S417">
        <v>1</v>
      </c>
      <c r="T417">
        <v>25</v>
      </c>
      <c r="U417">
        <v>13</v>
      </c>
      <c r="X417" s="49"/>
      <c r="Y417">
        <v>1</v>
      </c>
      <c r="Z417">
        <v>1</v>
      </c>
      <c r="AA417">
        <v>3</v>
      </c>
      <c r="AB417" s="49" t="s">
        <v>2409</v>
      </c>
      <c r="AC417" s="49"/>
      <c r="AD417">
        <v>3</v>
      </c>
    </row>
    <row r="418" spans="2:30" x14ac:dyDescent="0.25">
      <c r="B418" s="49"/>
      <c r="C418" s="49"/>
      <c r="D418" s="2"/>
      <c r="E418" t="s">
        <v>8734</v>
      </c>
      <c r="F418" s="49"/>
      <c r="G418" s="49"/>
      <c r="H418" t="s">
        <v>2414</v>
      </c>
      <c r="I418" s="49"/>
      <c r="J418" s="49"/>
      <c r="L418" s="49" t="s">
        <v>2413</v>
      </c>
      <c r="M418" s="49"/>
      <c r="N418" s="49"/>
      <c r="O418" s="49"/>
      <c r="P418" s="49"/>
      <c r="Q418" t="s">
        <v>2412</v>
      </c>
      <c r="R418" t="s">
        <v>907</v>
      </c>
      <c r="S418">
        <v>2</v>
      </c>
      <c r="T418">
        <v>25</v>
      </c>
      <c r="U418">
        <v>13</v>
      </c>
      <c r="X418" s="49"/>
      <c r="Y418">
        <v>1</v>
      </c>
      <c r="Z418">
        <v>1</v>
      </c>
      <c r="AA418">
        <v>3</v>
      </c>
      <c r="AB418" s="49" t="s">
        <v>610</v>
      </c>
      <c r="AC418" s="49"/>
      <c r="AD418">
        <v>3</v>
      </c>
    </row>
    <row r="419" spans="2:30" x14ac:dyDescent="0.25">
      <c r="B419" s="49"/>
      <c r="C419" s="49"/>
      <c r="D419" s="2"/>
      <c r="E419" t="s">
        <v>8734</v>
      </c>
      <c r="F419" s="49"/>
      <c r="G419" s="49"/>
      <c r="H419" t="s">
        <v>2416</v>
      </c>
      <c r="I419" s="49"/>
      <c r="J419" s="49"/>
      <c r="L419" s="49" t="s">
        <v>2413</v>
      </c>
      <c r="M419" s="49"/>
      <c r="N419" s="49"/>
      <c r="O419" s="49"/>
      <c r="P419" s="49"/>
      <c r="Q419" t="s">
        <v>2415</v>
      </c>
      <c r="R419" t="s">
        <v>907</v>
      </c>
      <c r="S419">
        <v>3</v>
      </c>
      <c r="T419">
        <v>25</v>
      </c>
      <c r="U419">
        <v>12</v>
      </c>
      <c r="X419" s="49"/>
      <c r="Y419">
        <v>1</v>
      </c>
      <c r="Z419">
        <v>1</v>
      </c>
      <c r="AA419">
        <v>3</v>
      </c>
      <c r="AB419" s="49" t="s">
        <v>610</v>
      </c>
      <c r="AC419" s="49"/>
      <c r="AD419">
        <v>3</v>
      </c>
    </row>
    <row r="420" spans="2:30" x14ac:dyDescent="0.25">
      <c r="B420" s="49"/>
      <c r="C420" s="49"/>
      <c r="D420" s="2"/>
      <c r="E420" t="s">
        <v>1534</v>
      </c>
      <c r="F420" s="49"/>
      <c r="G420" s="49"/>
      <c r="H420" t="s">
        <v>2418</v>
      </c>
      <c r="I420" s="49"/>
      <c r="J420" s="49"/>
      <c r="L420" s="49"/>
      <c r="M420" s="49"/>
      <c r="N420" s="49"/>
      <c r="O420" s="49"/>
      <c r="P420" s="49"/>
      <c r="Q420" t="s">
        <v>2417</v>
      </c>
      <c r="R420" t="s">
        <v>907</v>
      </c>
      <c r="S420">
        <v>1</v>
      </c>
      <c r="T420">
        <v>75</v>
      </c>
      <c r="V420">
        <v>60</v>
      </c>
      <c r="X420" s="49"/>
      <c r="AB420" s="49"/>
      <c r="AC420" s="49"/>
      <c r="AD420">
        <v>3</v>
      </c>
    </row>
    <row r="421" spans="2:30" x14ac:dyDescent="0.25">
      <c r="B421" s="49"/>
      <c r="C421" s="49"/>
      <c r="D421" s="2"/>
      <c r="E421" t="s">
        <v>1534</v>
      </c>
      <c r="F421" s="49"/>
      <c r="G421" s="49"/>
      <c r="H421" t="s">
        <v>2420</v>
      </c>
      <c r="I421" s="49"/>
      <c r="J421" s="49"/>
      <c r="L421" s="49"/>
      <c r="M421" s="49"/>
      <c r="N421" s="49"/>
      <c r="O421" s="49"/>
      <c r="P421" s="49"/>
      <c r="Q421" t="s">
        <v>2419</v>
      </c>
      <c r="R421" t="s">
        <v>907</v>
      </c>
      <c r="S421">
        <v>2</v>
      </c>
      <c r="T421">
        <v>75</v>
      </c>
      <c r="V421">
        <v>60</v>
      </c>
      <c r="X421" s="49"/>
      <c r="AB421" s="49"/>
      <c r="AC421" s="49"/>
      <c r="AD421">
        <v>3</v>
      </c>
    </row>
    <row r="422" spans="2:30" x14ac:dyDescent="0.25">
      <c r="B422" s="49"/>
      <c r="C422" s="49"/>
      <c r="D422" s="2"/>
      <c r="E422" t="s">
        <v>1534</v>
      </c>
      <c r="F422" s="49"/>
      <c r="G422" s="49"/>
      <c r="H422" t="s">
        <v>2422</v>
      </c>
      <c r="I422" s="49"/>
      <c r="J422" s="49"/>
      <c r="L422" s="49"/>
      <c r="M422" s="49"/>
      <c r="N422" s="49"/>
      <c r="O422" s="49"/>
      <c r="P422" s="49"/>
      <c r="Q422" t="s">
        <v>2421</v>
      </c>
      <c r="R422" t="s">
        <v>907</v>
      </c>
      <c r="S422">
        <v>3</v>
      </c>
      <c r="T422">
        <v>75</v>
      </c>
      <c r="V422">
        <v>60</v>
      </c>
      <c r="X422" s="49"/>
      <c r="AB422" s="49"/>
      <c r="AC422" s="49"/>
      <c r="AD422">
        <v>3</v>
      </c>
    </row>
    <row r="423" spans="2:30" x14ac:dyDescent="0.25">
      <c r="B423" s="49"/>
      <c r="C423" s="49"/>
      <c r="D423" s="2"/>
      <c r="E423" t="s">
        <v>356</v>
      </c>
      <c r="F423" s="49"/>
      <c r="G423" s="49"/>
      <c r="H423" t="s">
        <v>911</v>
      </c>
      <c r="I423" s="49"/>
      <c r="J423" s="49"/>
      <c r="L423" s="49"/>
      <c r="M423" s="49"/>
      <c r="N423" s="49"/>
      <c r="O423" s="49"/>
      <c r="P423" s="49"/>
      <c r="Q423" t="s">
        <v>2423</v>
      </c>
      <c r="R423" t="s">
        <v>907</v>
      </c>
      <c r="S423">
        <v>1</v>
      </c>
      <c r="V423">
        <v>480</v>
      </c>
      <c r="W423">
        <v>2000</v>
      </c>
      <c r="X423" s="49" t="s">
        <v>2238</v>
      </c>
      <c r="AB423" s="49"/>
      <c r="AC423" s="49"/>
      <c r="AD423">
        <v>3</v>
      </c>
    </row>
    <row r="424" spans="2:30" x14ac:dyDescent="0.25">
      <c r="B424" s="49"/>
      <c r="C424" s="49"/>
      <c r="D424" s="2"/>
      <c r="E424" t="s">
        <v>262</v>
      </c>
      <c r="F424" s="49"/>
      <c r="G424" s="49"/>
      <c r="H424" t="s">
        <v>914</v>
      </c>
      <c r="I424" s="49"/>
      <c r="J424" s="49"/>
      <c r="L424" s="49" t="s">
        <v>2425</v>
      </c>
      <c r="M424" s="49"/>
      <c r="N424" s="49"/>
      <c r="O424" s="49"/>
      <c r="P424" s="49"/>
      <c r="Q424" t="s">
        <v>2424</v>
      </c>
      <c r="R424" t="s">
        <v>912</v>
      </c>
      <c r="S424">
        <v>1</v>
      </c>
      <c r="T424">
        <v>25</v>
      </c>
      <c r="U424">
        <v>8</v>
      </c>
      <c r="X424" s="49"/>
      <c r="Y424">
        <v>2</v>
      </c>
      <c r="Z424">
        <v>1</v>
      </c>
      <c r="AA424">
        <v>2</v>
      </c>
      <c r="AB424" s="49" t="s">
        <v>2289</v>
      </c>
      <c r="AC424" s="49"/>
      <c r="AD424">
        <v>3</v>
      </c>
    </row>
    <row r="425" spans="2:30" x14ac:dyDescent="0.25">
      <c r="B425" s="49"/>
      <c r="C425" s="49"/>
      <c r="D425" s="2"/>
      <c r="E425" t="s">
        <v>262</v>
      </c>
      <c r="F425" s="49"/>
      <c r="G425" s="49"/>
      <c r="H425" t="s">
        <v>2428</v>
      </c>
      <c r="I425" s="49"/>
      <c r="J425" s="49"/>
      <c r="L425" s="49" t="s">
        <v>2427</v>
      </c>
      <c r="M425" s="49"/>
      <c r="N425" s="49"/>
      <c r="O425" s="49"/>
      <c r="P425" s="49"/>
      <c r="Q425" t="s">
        <v>2426</v>
      </c>
      <c r="R425" t="s">
        <v>912</v>
      </c>
      <c r="S425">
        <v>2</v>
      </c>
      <c r="T425">
        <v>35</v>
      </c>
      <c r="U425">
        <v>10</v>
      </c>
      <c r="X425" s="49"/>
      <c r="Y425">
        <v>2</v>
      </c>
      <c r="Z425">
        <v>1</v>
      </c>
      <c r="AA425">
        <v>2</v>
      </c>
      <c r="AB425" s="49" t="s">
        <v>618</v>
      </c>
      <c r="AC425" s="49"/>
      <c r="AD425">
        <v>3</v>
      </c>
    </row>
    <row r="426" spans="2:30" x14ac:dyDescent="0.25">
      <c r="B426" s="49"/>
      <c r="C426" s="49"/>
      <c r="D426" s="2"/>
      <c r="E426" t="s">
        <v>262</v>
      </c>
      <c r="F426" s="49"/>
      <c r="G426" s="49"/>
      <c r="H426" t="s">
        <v>2431</v>
      </c>
      <c r="I426" s="49"/>
      <c r="J426" s="49"/>
      <c r="L426" s="49" t="s">
        <v>2430</v>
      </c>
      <c r="M426" s="49"/>
      <c r="N426" s="49"/>
      <c r="O426" s="49"/>
      <c r="P426" s="49"/>
      <c r="Q426" t="s">
        <v>2429</v>
      </c>
      <c r="R426" t="s">
        <v>912</v>
      </c>
      <c r="S426">
        <v>3</v>
      </c>
      <c r="T426">
        <v>35</v>
      </c>
      <c r="U426">
        <v>10</v>
      </c>
      <c r="X426" s="49"/>
      <c r="Y426">
        <v>2</v>
      </c>
      <c r="Z426">
        <v>1</v>
      </c>
      <c r="AA426">
        <v>2</v>
      </c>
      <c r="AB426" s="49" t="s">
        <v>1745</v>
      </c>
      <c r="AC426" s="49"/>
      <c r="AD426">
        <v>3</v>
      </c>
    </row>
    <row r="427" spans="2:30" x14ac:dyDescent="0.25">
      <c r="B427" s="49"/>
      <c r="C427" s="49"/>
      <c r="D427" s="2"/>
      <c r="E427" t="s">
        <v>262</v>
      </c>
      <c r="F427" s="49"/>
      <c r="G427" s="49"/>
      <c r="H427" t="s">
        <v>2434</v>
      </c>
      <c r="I427" s="49"/>
      <c r="J427" s="49"/>
      <c r="L427" s="49" t="s">
        <v>2433</v>
      </c>
      <c r="M427" s="49"/>
      <c r="N427" s="49"/>
      <c r="O427" s="49"/>
      <c r="P427" s="49"/>
      <c r="Q427" t="s">
        <v>2432</v>
      </c>
      <c r="R427" t="s">
        <v>912</v>
      </c>
      <c r="S427">
        <v>4</v>
      </c>
      <c r="T427">
        <v>35</v>
      </c>
      <c r="U427">
        <v>8</v>
      </c>
      <c r="X427" s="49"/>
      <c r="Y427">
        <v>2</v>
      </c>
      <c r="Z427">
        <v>1</v>
      </c>
      <c r="AA427">
        <v>2</v>
      </c>
      <c r="AB427" s="49" t="s">
        <v>610</v>
      </c>
      <c r="AC427" s="49"/>
      <c r="AD427">
        <v>3</v>
      </c>
    </row>
    <row r="428" spans="2:30" x14ac:dyDescent="0.25">
      <c r="B428" s="49"/>
      <c r="C428" s="49"/>
      <c r="D428" s="2"/>
      <c r="E428" t="s">
        <v>249</v>
      </c>
      <c r="F428" s="49"/>
      <c r="G428" s="49"/>
      <c r="H428" t="s">
        <v>2437</v>
      </c>
      <c r="I428" s="49"/>
      <c r="J428" s="49"/>
      <c r="L428" s="49" t="s">
        <v>2436</v>
      </c>
      <c r="M428" s="49"/>
      <c r="N428" s="49"/>
      <c r="O428" s="49"/>
      <c r="P428" s="49"/>
      <c r="Q428" t="s">
        <v>2435</v>
      </c>
      <c r="R428" t="s">
        <v>912</v>
      </c>
      <c r="S428">
        <v>1</v>
      </c>
      <c r="T428">
        <v>110</v>
      </c>
      <c r="U428">
        <v>8</v>
      </c>
      <c r="X428" s="49"/>
      <c r="Y428">
        <v>2</v>
      </c>
      <c r="Z428">
        <v>1</v>
      </c>
      <c r="AA428">
        <v>2</v>
      </c>
      <c r="AB428" s="49"/>
      <c r="AC428" s="49"/>
      <c r="AD428">
        <v>3</v>
      </c>
    </row>
    <row r="429" spans="2:30" x14ac:dyDescent="0.25">
      <c r="B429" s="49"/>
      <c r="C429" s="49"/>
      <c r="D429" s="2"/>
      <c r="E429" t="s">
        <v>249</v>
      </c>
      <c r="F429" s="49"/>
      <c r="G429" s="49"/>
      <c r="H429" t="s">
        <v>2440</v>
      </c>
      <c r="I429" s="49"/>
      <c r="J429" s="49"/>
      <c r="L429" s="49" t="s">
        <v>2439</v>
      </c>
      <c r="M429" s="49"/>
      <c r="N429" s="49"/>
      <c r="O429" s="49"/>
      <c r="P429" s="49"/>
      <c r="Q429" t="s">
        <v>2438</v>
      </c>
      <c r="R429" t="s">
        <v>912</v>
      </c>
      <c r="S429">
        <v>2</v>
      </c>
      <c r="T429">
        <v>110</v>
      </c>
      <c r="U429">
        <v>8</v>
      </c>
      <c r="X429" s="49"/>
      <c r="Y429">
        <v>2</v>
      </c>
      <c r="Z429">
        <v>1</v>
      </c>
      <c r="AA429">
        <v>2</v>
      </c>
      <c r="AB429" s="49"/>
      <c r="AC429" s="49"/>
      <c r="AD429">
        <v>3</v>
      </c>
    </row>
    <row r="430" spans="2:30" x14ac:dyDescent="0.25">
      <c r="B430" s="49"/>
      <c r="C430" s="49"/>
      <c r="D430" s="2"/>
      <c r="E430" t="s">
        <v>249</v>
      </c>
      <c r="F430" s="49"/>
      <c r="G430" s="49"/>
      <c r="H430" t="s">
        <v>2442</v>
      </c>
      <c r="I430" s="49"/>
      <c r="J430" s="49"/>
      <c r="L430" s="49" t="s">
        <v>2439</v>
      </c>
      <c r="M430" s="49"/>
      <c r="N430" s="49"/>
      <c r="O430" s="49"/>
      <c r="P430" s="49"/>
      <c r="Q430" t="s">
        <v>2441</v>
      </c>
      <c r="R430" t="s">
        <v>912</v>
      </c>
      <c r="S430">
        <v>3</v>
      </c>
      <c r="T430">
        <v>110</v>
      </c>
      <c r="U430">
        <v>8</v>
      </c>
      <c r="X430" s="49"/>
      <c r="Y430">
        <v>2</v>
      </c>
      <c r="Z430">
        <v>1</v>
      </c>
      <c r="AA430">
        <v>2</v>
      </c>
      <c r="AB430" s="49"/>
      <c r="AC430" s="49"/>
      <c r="AD430">
        <v>3</v>
      </c>
    </row>
    <row r="431" spans="2:30" x14ac:dyDescent="0.25">
      <c r="B431" s="49"/>
      <c r="C431" s="49"/>
      <c r="D431" s="2"/>
      <c r="E431" t="s">
        <v>275</v>
      </c>
      <c r="F431" s="49"/>
      <c r="G431" s="49"/>
      <c r="H431" t="s">
        <v>2445</v>
      </c>
      <c r="I431" s="49"/>
      <c r="J431" s="49"/>
      <c r="L431" s="49" t="s">
        <v>2444</v>
      </c>
      <c r="M431" s="49"/>
      <c r="N431" s="49"/>
      <c r="O431" s="49"/>
      <c r="P431" s="49"/>
      <c r="Q431" t="s">
        <v>2443</v>
      </c>
      <c r="R431" t="s">
        <v>912</v>
      </c>
      <c r="S431">
        <v>1</v>
      </c>
      <c r="T431">
        <v>0</v>
      </c>
      <c r="V431">
        <v>10</v>
      </c>
      <c r="X431" s="49"/>
      <c r="AB431" s="49"/>
      <c r="AC431" s="49"/>
      <c r="AD431">
        <v>3</v>
      </c>
    </row>
    <row r="432" spans="2:30" x14ac:dyDescent="0.25">
      <c r="B432" s="49"/>
      <c r="C432" s="49"/>
      <c r="D432" s="2"/>
      <c r="E432" t="s">
        <v>275</v>
      </c>
      <c r="F432" s="49"/>
      <c r="G432" s="49"/>
      <c r="H432" t="s">
        <v>2448</v>
      </c>
      <c r="I432" s="49"/>
      <c r="J432" s="49"/>
      <c r="L432" s="49" t="s">
        <v>2447</v>
      </c>
      <c r="M432" s="49"/>
      <c r="N432" s="49"/>
      <c r="O432" s="49"/>
      <c r="P432" s="49"/>
      <c r="Q432" t="s">
        <v>2446</v>
      </c>
      <c r="R432" t="s">
        <v>912</v>
      </c>
      <c r="S432">
        <v>2</v>
      </c>
      <c r="T432">
        <v>20</v>
      </c>
      <c r="V432">
        <v>10</v>
      </c>
      <c r="X432" s="49"/>
      <c r="AB432" s="49"/>
      <c r="AC432" s="49"/>
      <c r="AD432">
        <v>3</v>
      </c>
    </row>
    <row r="433" spans="2:30" x14ac:dyDescent="0.25">
      <c r="B433" s="49"/>
      <c r="C433" s="49"/>
      <c r="D433" s="2"/>
      <c r="E433" t="s">
        <v>296</v>
      </c>
      <c r="F433" s="49"/>
      <c r="G433" s="49"/>
      <c r="H433" t="s">
        <v>2450</v>
      </c>
      <c r="I433" s="49"/>
      <c r="J433" s="49"/>
      <c r="L433" s="49" t="s">
        <v>1932</v>
      </c>
      <c r="M433" s="49"/>
      <c r="N433" s="49"/>
      <c r="O433" s="49"/>
      <c r="P433" s="49"/>
      <c r="Q433" t="s">
        <v>2449</v>
      </c>
      <c r="R433" t="s">
        <v>912</v>
      </c>
      <c r="S433">
        <v>1</v>
      </c>
      <c r="T433">
        <v>200</v>
      </c>
      <c r="U433">
        <v>10</v>
      </c>
      <c r="X433" s="49"/>
      <c r="Y433">
        <v>2</v>
      </c>
      <c r="Z433">
        <v>1</v>
      </c>
      <c r="AA433">
        <v>2</v>
      </c>
      <c r="AB433" s="49" t="s">
        <v>1745</v>
      </c>
      <c r="AC433" s="49"/>
      <c r="AD433">
        <v>3</v>
      </c>
    </row>
    <row r="434" spans="2:30" x14ac:dyDescent="0.25">
      <c r="B434" s="49"/>
      <c r="C434" s="49"/>
      <c r="D434" s="2"/>
      <c r="E434" t="s">
        <v>296</v>
      </c>
      <c r="F434" s="49"/>
      <c r="G434" s="49"/>
      <c r="H434" t="s">
        <v>2453</v>
      </c>
      <c r="I434" s="49"/>
      <c r="J434" s="49"/>
      <c r="L434" s="49" t="s">
        <v>2452</v>
      </c>
      <c r="M434" s="49"/>
      <c r="N434" s="49"/>
      <c r="O434" s="49"/>
      <c r="P434" s="49"/>
      <c r="Q434" t="s">
        <v>2451</v>
      </c>
      <c r="R434" t="s">
        <v>912</v>
      </c>
      <c r="S434">
        <v>2</v>
      </c>
      <c r="T434">
        <v>200</v>
      </c>
      <c r="U434">
        <v>12</v>
      </c>
      <c r="X434" s="49"/>
      <c r="Y434">
        <v>1</v>
      </c>
      <c r="Z434">
        <v>1</v>
      </c>
      <c r="AA434">
        <v>3</v>
      </c>
      <c r="AB434" s="49" t="s">
        <v>610</v>
      </c>
      <c r="AC434" s="49"/>
      <c r="AD434">
        <v>3</v>
      </c>
    </row>
    <row r="435" spans="2:30" x14ac:dyDescent="0.25">
      <c r="B435" s="49"/>
      <c r="C435" s="49"/>
      <c r="D435" s="2"/>
      <c r="E435" t="s">
        <v>296</v>
      </c>
      <c r="F435" s="49"/>
      <c r="G435" s="49"/>
      <c r="H435" t="s">
        <v>2456</v>
      </c>
      <c r="I435" s="49"/>
      <c r="J435" s="49"/>
      <c r="L435" s="49" t="s">
        <v>2455</v>
      </c>
      <c r="M435" s="49"/>
      <c r="N435" s="49"/>
      <c r="O435" s="49"/>
      <c r="P435" s="49"/>
      <c r="Q435" t="s">
        <v>2454</v>
      </c>
      <c r="R435" t="s">
        <v>912</v>
      </c>
      <c r="S435">
        <v>3</v>
      </c>
      <c r="T435">
        <v>200</v>
      </c>
      <c r="U435">
        <v>9</v>
      </c>
      <c r="X435" s="49"/>
      <c r="Y435">
        <v>1</v>
      </c>
      <c r="Z435">
        <v>1</v>
      </c>
      <c r="AA435">
        <v>3</v>
      </c>
      <c r="AB435" s="49" t="s">
        <v>1646</v>
      </c>
      <c r="AC435" s="49"/>
      <c r="AD435">
        <v>3</v>
      </c>
    </row>
    <row r="436" spans="2:30" x14ac:dyDescent="0.25">
      <c r="B436" s="49"/>
      <c r="C436" s="49"/>
      <c r="D436" s="2"/>
      <c r="E436" t="s">
        <v>15</v>
      </c>
      <c r="F436" s="49"/>
      <c r="G436" s="49"/>
      <c r="H436" t="s">
        <v>2458</v>
      </c>
      <c r="I436" s="49"/>
      <c r="J436" s="49"/>
      <c r="L436" s="49"/>
      <c r="M436" s="49"/>
      <c r="N436" s="49"/>
      <c r="O436" s="49"/>
      <c r="P436" s="49"/>
      <c r="Q436" t="s">
        <v>2457</v>
      </c>
      <c r="R436" t="s">
        <v>912</v>
      </c>
      <c r="S436">
        <v>1</v>
      </c>
      <c r="T436">
        <v>60</v>
      </c>
      <c r="V436">
        <v>64.800000000000011</v>
      </c>
      <c r="X436" s="49"/>
      <c r="AB436" s="49"/>
      <c r="AC436" s="49"/>
      <c r="AD436">
        <v>3</v>
      </c>
    </row>
    <row r="437" spans="2:30" x14ac:dyDescent="0.25">
      <c r="B437" s="49"/>
      <c r="C437" s="49"/>
      <c r="D437" s="2"/>
      <c r="E437" t="s">
        <v>15</v>
      </c>
      <c r="F437" s="49"/>
      <c r="G437" s="49"/>
      <c r="H437" t="s">
        <v>2460</v>
      </c>
      <c r="I437" s="49"/>
      <c r="J437" s="49"/>
      <c r="L437" s="49"/>
      <c r="M437" s="49"/>
      <c r="N437" s="49"/>
      <c r="O437" s="49"/>
      <c r="P437" s="49"/>
      <c r="Q437" t="s">
        <v>2459</v>
      </c>
      <c r="R437" t="s">
        <v>912</v>
      </c>
      <c r="S437">
        <v>2</v>
      </c>
      <c r="T437">
        <v>60</v>
      </c>
      <c r="V437">
        <v>64.800000000000011</v>
      </c>
      <c r="X437" s="49"/>
      <c r="AB437" s="49"/>
      <c r="AC437" s="49"/>
      <c r="AD437">
        <v>3</v>
      </c>
    </row>
    <row r="438" spans="2:30" x14ac:dyDescent="0.25">
      <c r="B438" s="49"/>
      <c r="C438" s="49"/>
      <c r="D438" s="2"/>
      <c r="E438" t="s">
        <v>15</v>
      </c>
      <c r="F438" s="49"/>
      <c r="G438" s="49"/>
      <c r="H438" t="s">
        <v>915</v>
      </c>
      <c r="I438" s="49"/>
      <c r="J438" s="49"/>
      <c r="L438" s="49"/>
      <c r="M438" s="49"/>
      <c r="N438" s="49"/>
      <c r="O438" s="49"/>
      <c r="P438" s="49"/>
      <c r="Q438" t="s">
        <v>2461</v>
      </c>
      <c r="R438" t="s">
        <v>912</v>
      </c>
      <c r="S438">
        <v>3</v>
      </c>
      <c r="T438">
        <v>60</v>
      </c>
      <c r="V438">
        <v>64.800000000000011</v>
      </c>
      <c r="X438" s="49"/>
      <c r="AB438" s="49"/>
      <c r="AC438" s="49"/>
      <c r="AD438">
        <v>3</v>
      </c>
    </row>
    <row r="439" spans="2:30" x14ac:dyDescent="0.25">
      <c r="B439" s="49"/>
      <c r="C439" s="49"/>
      <c r="D439" s="2"/>
      <c r="E439" t="s">
        <v>154</v>
      </c>
      <c r="F439" s="49"/>
      <c r="G439" s="49"/>
      <c r="H439" t="s">
        <v>918</v>
      </c>
      <c r="I439" s="49"/>
      <c r="J439" s="49"/>
      <c r="L439" s="49" t="s">
        <v>2463</v>
      </c>
      <c r="M439" s="49"/>
      <c r="N439" s="49"/>
      <c r="O439" s="49"/>
      <c r="P439" s="49"/>
      <c r="Q439" t="s">
        <v>2462</v>
      </c>
      <c r="R439" t="s">
        <v>916</v>
      </c>
      <c r="S439">
        <v>1</v>
      </c>
      <c r="T439">
        <v>185</v>
      </c>
      <c r="U439">
        <v>5</v>
      </c>
      <c r="X439" s="49"/>
      <c r="Y439">
        <v>1</v>
      </c>
      <c r="Z439">
        <v>1</v>
      </c>
      <c r="AA439">
        <v>2</v>
      </c>
      <c r="AB439" s="49" t="s">
        <v>610</v>
      </c>
      <c r="AC439" s="49"/>
      <c r="AD439">
        <v>3</v>
      </c>
    </row>
    <row r="440" spans="2:30" x14ac:dyDescent="0.25">
      <c r="B440" s="49"/>
      <c r="C440" s="49"/>
      <c r="D440" s="2"/>
      <c r="E440" t="s">
        <v>154</v>
      </c>
      <c r="F440" s="49"/>
      <c r="G440" s="49"/>
      <c r="H440" t="s">
        <v>2466</v>
      </c>
      <c r="I440" s="49"/>
      <c r="J440" s="49"/>
      <c r="L440" s="49" t="s">
        <v>2465</v>
      </c>
      <c r="M440" s="49"/>
      <c r="N440" s="49"/>
      <c r="O440" s="49"/>
      <c r="P440" s="49"/>
      <c r="Q440" t="s">
        <v>2464</v>
      </c>
      <c r="R440" t="s">
        <v>916</v>
      </c>
      <c r="S440">
        <v>2</v>
      </c>
      <c r="T440">
        <v>185</v>
      </c>
      <c r="U440">
        <v>4</v>
      </c>
      <c r="X440" s="49"/>
      <c r="Y440">
        <v>1</v>
      </c>
      <c r="Z440">
        <v>1</v>
      </c>
      <c r="AA440">
        <v>2</v>
      </c>
      <c r="AB440" s="49" t="s">
        <v>610</v>
      </c>
      <c r="AC440" s="49"/>
      <c r="AD440">
        <v>3</v>
      </c>
    </row>
    <row r="441" spans="2:30" x14ac:dyDescent="0.25">
      <c r="B441" s="49"/>
      <c r="C441" s="49"/>
      <c r="D441" s="2"/>
      <c r="E441" t="s">
        <v>2295</v>
      </c>
      <c r="F441" s="49"/>
      <c r="G441" s="49"/>
      <c r="H441" t="s">
        <v>2470</v>
      </c>
      <c r="I441" s="49"/>
      <c r="J441" s="49"/>
      <c r="L441" s="49" t="s">
        <v>2469</v>
      </c>
      <c r="M441" s="49"/>
      <c r="N441" s="49"/>
      <c r="O441" s="49"/>
      <c r="P441" s="49"/>
      <c r="Q441" t="s">
        <v>2467</v>
      </c>
      <c r="R441" t="s">
        <v>916</v>
      </c>
      <c r="S441">
        <v>1</v>
      </c>
      <c r="T441">
        <v>90</v>
      </c>
      <c r="U441">
        <v>10</v>
      </c>
      <c r="X441" s="49"/>
      <c r="Y441">
        <v>2</v>
      </c>
      <c r="Z441">
        <v>1</v>
      </c>
      <c r="AA441">
        <v>2</v>
      </c>
      <c r="AB441" s="49" t="s">
        <v>2468</v>
      </c>
      <c r="AC441" s="49"/>
      <c r="AD441">
        <v>3</v>
      </c>
    </row>
    <row r="442" spans="2:30" x14ac:dyDescent="0.25">
      <c r="B442" s="49"/>
      <c r="C442" s="49"/>
      <c r="D442" s="2"/>
      <c r="E442" t="s">
        <v>2295</v>
      </c>
      <c r="F442" s="49"/>
      <c r="G442" s="49"/>
      <c r="H442" t="s">
        <v>2473</v>
      </c>
      <c r="I442" s="49"/>
      <c r="J442" s="49"/>
      <c r="L442" s="49" t="s">
        <v>2472</v>
      </c>
      <c r="M442" s="49"/>
      <c r="N442" s="49"/>
      <c r="O442" s="49"/>
      <c r="P442" s="49"/>
      <c r="Q442" t="s">
        <v>2471</v>
      </c>
      <c r="R442" t="s">
        <v>916</v>
      </c>
      <c r="S442">
        <v>2</v>
      </c>
      <c r="T442">
        <v>90</v>
      </c>
      <c r="U442">
        <v>8</v>
      </c>
      <c r="X442" s="49"/>
      <c r="Y442">
        <v>2</v>
      </c>
      <c r="Z442">
        <v>1</v>
      </c>
      <c r="AA442">
        <v>2</v>
      </c>
      <c r="AB442" s="49" t="s">
        <v>2468</v>
      </c>
      <c r="AC442" s="49"/>
      <c r="AD442">
        <v>3</v>
      </c>
    </row>
    <row r="443" spans="2:30" x14ac:dyDescent="0.25">
      <c r="B443" s="49"/>
      <c r="C443" s="49"/>
      <c r="D443" s="2"/>
      <c r="E443" t="s">
        <v>2295</v>
      </c>
      <c r="F443" s="49"/>
      <c r="G443" s="49"/>
      <c r="H443" t="s">
        <v>2475</v>
      </c>
      <c r="I443" s="49"/>
      <c r="J443" s="49"/>
      <c r="L443" s="49" t="s">
        <v>2472</v>
      </c>
      <c r="M443" s="49"/>
      <c r="N443" s="49"/>
      <c r="O443" s="49"/>
      <c r="P443" s="49"/>
      <c r="Q443" t="s">
        <v>2474</v>
      </c>
      <c r="R443" t="s">
        <v>916</v>
      </c>
      <c r="S443">
        <v>3</v>
      </c>
      <c r="T443">
        <v>90</v>
      </c>
      <c r="U443">
        <v>8</v>
      </c>
      <c r="X443" s="49"/>
      <c r="Y443">
        <v>2</v>
      </c>
      <c r="Z443">
        <v>1</v>
      </c>
      <c r="AA443">
        <v>2</v>
      </c>
      <c r="AB443" s="49" t="s">
        <v>2468</v>
      </c>
      <c r="AC443" s="49"/>
      <c r="AD443">
        <v>3</v>
      </c>
    </row>
    <row r="444" spans="2:30" x14ac:dyDescent="0.25">
      <c r="B444" s="49"/>
      <c r="C444" s="49"/>
      <c r="D444" s="2"/>
      <c r="E444" t="s">
        <v>204</v>
      </c>
      <c r="F444" s="49"/>
      <c r="G444" s="49"/>
      <c r="H444" t="s">
        <v>2478</v>
      </c>
      <c r="I444" s="49"/>
      <c r="J444" s="49"/>
      <c r="L444" s="49" t="s">
        <v>2477</v>
      </c>
      <c r="M444" s="49"/>
      <c r="N444" s="49"/>
      <c r="O444" s="49"/>
      <c r="P444" s="49"/>
      <c r="Q444" t="s">
        <v>2476</v>
      </c>
      <c r="R444" t="s">
        <v>916</v>
      </c>
      <c r="S444">
        <v>1</v>
      </c>
      <c r="T444">
        <v>70</v>
      </c>
      <c r="U444">
        <v>15</v>
      </c>
      <c r="X444" s="49"/>
      <c r="Y444">
        <v>2</v>
      </c>
      <c r="Z444">
        <v>1</v>
      </c>
      <c r="AA444">
        <v>2</v>
      </c>
      <c r="AB444" s="49" t="s">
        <v>2468</v>
      </c>
      <c r="AC444" s="49"/>
      <c r="AD444">
        <v>3</v>
      </c>
    </row>
    <row r="445" spans="2:30" x14ac:dyDescent="0.25">
      <c r="B445" s="49"/>
      <c r="C445" s="49"/>
      <c r="D445" s="2"/>
      <c r="E445" t="s">
        <v>204</v>
      </c>
      <c r="F445" s="49"/>
      <c r="G445" s="49"/>
      <c r="H445" t="s">
        <v>2480</v>
      </c>
      <c r="I445" s="49"/>
      <c r="J445" s="49"/>
      <c r="L445" s="49" t="s">
        <v>2477</v>
      </c>
      <c r="M445" s="49"/>
      <c r="N445" s="49"/>
      <c r="O445" s="49"/>
      <c r="P445" s="49"/>
      <c r="Q445" t="s">
        <v>2479</v>
      </c>
      <c r="R445" t="s">
        <v>916</v>
      </c>
      <c r="S445">
        <v>2</v>
      </c>
      <c r="T445">
        <v>70</v>
      </c>
      <c r="U445">
        <v>15</v>
      </c>
      <c r="X445" s="49"/>
      <c r="Y445">
        <v>2</v>
      </c>
      <c r="Z445">
        <v>1</v>
      </c>
      <c r="AA445">
        <v>2</v>
      </c>
      <c r="AB445" s="49" t="s">
        <v>2468</v>
      </c>
      <c r="AC445" s="49"/>
      <c r="AD445">
        <v>3</v>
      </c>
    </row>
    <row r="446" spans="2:30" x14ac:dyDescent="0.25">
      <c r="B446" s="49"/>
      <c r="C446" s="49"/>
      <c r="D446" s="2"/>
      <c r="E446" t="s">
        <v>204</v>
      </c>
      <c r="F446" s="49"/>
      <c r="G446" s="49"/>
      <c r="H446" t="s">
        <v>2483</v>
      </c>
      <c r="I446" s="49"/>
      <c r="J446" s="49"/>
      <c r="L446" s="49" t="s">
        <v>2482</v>
      </c>
      <c r="M446" s="49"/>
      <c r="N446" s="49"/>
      <c r="O446" s="49"/>
      <c r="P446" s="49"/>
      <c r="Q446" t="s">
        <v>2481</v>
      </c>
      <c r="R446" t="s">
        <v>916</v>
      </c>
      <c r="S446">
        <v>3</v>
      </c>
      <c r="T446">
        <v>80</v>
      </c>
      <c r="U446">
        <v>15</v>
      </c>
      <c r="X446" s="49"/>
      <c r="Y446">
        <v>2</v>
      </c>
      <c r="Z446">
        <v>1</v>
      </c>
      <c r="AA446">
        <v>2</v>
      </c>
      <c r="AB446" s="49" t="s">
        <v>1888</v>
      </c>
      <c r="AC446" s="49"/>
      <c r="AD446">
        <v>3</v>
      </c>
    </row>
    <row r="447" spans="2:30" x14ac:dyDescent="0.25">
      <c r="B447" s="49"/>
      <c r="C447" s="49"/>
      <c r="D447" s="2"/>
      <c r="E447" t="s">
        <v>214</v>
      </c>
      <c r="F447" s="49"/>
      <c r="G447" s="49"/>
      <c r="H447" t="s">
        <v>2485</v>
      </c>
      <c r="I447" s="49"/>
      <c r="J447" s="49"/>
      <c r="L447" s="49" t="s">
        <v>1932</v>
      </c>
      <c r="M447" s="49"/>
      <c r="N447" s="49"/>
      <c r="O447" s="49"/>
      <c r="P447" s="49"/>
      <c r="Q447" t="s">
        <v>2484</v>
      </c>
      <c r="R447" t="s">
        <v>916</v>
      </c>
      <c r="S447">
        <v>1</v>
      </c>
      <c r="T447">
        <v>42.5</v>
      </c>
      <c r="U447">
        <v>12</v>
      </c>
      <c r="X447" s="49"/>
      <c r="Y447">
        <v>2</v>
      </c>
      <c r="Z447">
        <v>1</v>
      </c>
      <c r="AA447">
        <v>2</v>
      </c>
      <c r="AB447" s="49" t="s">
        <v>1745</v>
      </c>
      <c r="AC447" s="49"/>
      <c r="AD447">
        <v>3</v>
      </c>
    </row>
    <row r="448" spans="2:30" x14ac:dyDescent="0.25">
      <c r="B448" s="49"/>
      <c r="C448" s="49"/>
      <c r="D448" s="2"/>
      <c r="E448" t="s">
        <v>214</v>
      </c>
      <c r="F448" s="49"/>
      <c r="G448" s="49"/>
      <c r="H448" t="s">
        <v>2488</v>
      </c>
      <c r="I448" s="49"/>
      <c r="J448" s="49"/>
      <c r="L448" s="49" t="s">
        <v>2487</v>
      </c>
      <c r="M448" s="49"/>
      <c r="N448" s="49"/>
      <c r="O448" s="49"/>
      <c r="P448" s="49"/>
      <c r="Q448" t="s">
        <v>2486</v>
      </c>
      <c r="R448" t="s">
        <v>916</v>
      </c>
      <c r="S448">
        <v>2</v>
      </c>
      <c r="T448">
        <v>42.5</v>
      </c>
      <c r="U448">
        <v>12</v>
      </c>
      <c r="X448" s="49"/>
      <c r="Y448">
        <v>2</v>
      </c>
      <c r="Z448">
        <v>1</v>
      </c>
      <c r="AA448">
        <v>2</v>
      </c>
      <c r="AB448" s="49" t="s">
        <v>1888</v>
      </c>
      <c r="AC448" s="49"/>
      <c r="AD448">
        <v>3</v>
      </c>
    </row>
    <row r="449" spans="2:30" x14ac:dyDescent="0.25">
      <c r="B449" s="49"/>
      <c r="C449" s="49"/>
      <c r="D449" s="2"/>
      <c r="E449" t="s">
        <v>214</v>
      </c>
      <c r="F449" s="49"/>
      <c r="G449" s="49"/>
      <c r="H449" t="s">
        <v>2490</v>
      </c>
      <c r="I449" s="49"/>
      <c r="J449" s="49"/>
      <c r="L449" s="49" t="s">
        <v>1937</v>
      </c>
      <c r="M449" s="49"/>
      <c r="N449" s="49"/>
      <c r="O449" s="49"/>
      <c r="P449" s="49"/>
      <c r="Q449" t="s">
        <v>2489</v>
      </c>
      <c r="R449" t="s">
        <v>916</v>
      </c>
      <c r="S449">
        <v>3</v>
      </c>
      <c r="T449">
        <v>42.5</v>
      </c>
      <c r="U449">
        <v>10</v>
      </c>
      <c r="X449" s="49"/>
      <c r="Y449">
        <v>2</v>
      </c>
      <c r="Z449">
        <v>1</v>
      </c>
      <c r="AA449">
        <v>2</v>
      </c>
      <c r="AB449" s="49" t="s">
        <v>610</v>
      </c>
      <c r="AC449" s="49"/>
      <c r="AD449">
        <v>3</v>
      </c>
    </row>
    <row r="450" spans="2:30" x14ac:dyDescent="0.25">
      <c r="B450" s="49"/>
      <c r="C450" s="49"/>
      <c r="D450" s="2"/>
      <c r="E450" t="s">
        <v>214</v>
      </c>
      <c r="F450" s="49"/>
      <c r="G450" s="49"/>
      <c r="H450" t="s">
        <v>2493</v>
      </c>
      <c r="I450" s="49"/>
      <c r="J450" s="49"/>
      <c r="L450" s="49" t="s">
        <v>2492</v>
      </c>
      <c r="M450" s="49"/>
      <c r="N450" s="49"/>
      <c r="O450" s="49"/>
      <c r="P450" s="49"/>
      <c r="Q450" t="s">
        <v>2491</v>
      </c>
      <c r="R450" t="s">
        <v>916</v>
      </c>
      <c r="S450">
        <v>4</v>
      </c>
      <c r="T450">
        <v>42.5</v>
      </c>
      <c r="U450">
        <v>9</v>
      </c>
      <c r="X450" s="49"/>
      <c r="Y450">
        <v>2</v>
      </c>
      <c r="Z450">
        <v>1</v>
      </c>
      <c r="AA450">
        <v>2</v>
      </c>
      <c r="AB450" s="49" t="s">
        <v>1888</v>
      </c>
      <c r="AC450" s="49"/>
      <c r="AD450">
        <v>3</v>
      </c>
    </row>
    <row r="451" spans="2:30" x14ac:dyDescent="0.25">
      <c r="B451" s="49"/>
      <c r="C451" s="49"/>
      <c r="D451" s="2"/>
      <c r="E451" t="s">
        <v>217</v>
      </c>
      <c r="F451" s="49"/>
      <c r="G451" s="49"/>
      <c r="H451" t="s">
        <v>2496</v>
      </c>
      <c r="I451" s="49"/>
      <c r="J451" s="49"/>
      <c r="L451" s="49" t="s">
        <v>2495</v>
      </c>
      <c r="M451" s="49"/>
      <c r="N451" s="49"/>
      <c r="O451" s="49"/>
      <c r="P451" s="49"/>
      <c r="Q451" t="s">
        <v>2494</v>
      </c>
      <c r="R451" t="s">
        <v>916</v>
      </c>
      <c r="S451">
        <v>1</v>
      </c>
      <c r="T451">
        <v>10</v>
      </c>
      <c r="U451">
        <v>12</v>
      </c>
      <c r="X451" s="49"/>
      <c r="Y451">
        <v>1</v>
      </c>
      <c r="Z451">
        <v>1</v>
      </c>
      <c r="AA451">
        <v>3</v>
      </c>
      <c r="AB451" s="49" t="s">
        <v>610</v>
      </c>
      <c r="AC451" s="49"/>
      <c r="AD451">
        <v>3</v>
      </c>
    </row>
    <row r="452" spans="2:30" x14ac:dyDescent="0.25">
      <c r="B452" s="49"/>
      <c r="C452" s="49"/>
      <c r="D452" s="2"/>
      <c r="E452" t="s">
        <v>217</v>
      </c>
      <c r="F452" s="49"/>
      <c r="G452" s="49"/>
      <c r="H452" t="s">
        <v>2499</v>
      </c>
      <c r="I452" s="49"/>
      <c r="J452" s="49"/>
      <c r="L452" s="49" t="s">
        <v>2498</v>
      </c>
      <c r="M452" s="49"/>
      <c r="N452" s="49"/>
      <c r="O452" s="49"/>
      <c r="P452" s="49"/>
      <c r="Q452" t="s">
        <v>2497</v>
      </c>
      <c r="R452" t="s">
        <v>916</v>
      </c>
      <c r="S452">
        <v>2</v>
      </c>
      <c r="T452">
        <v>10</v>
      </c>
      <c r="U452">
        <v>12</v>
      </c>
      <c r="X452" s="49"/>
      <c r="Y452">
        <v>1</v>
      </c>
      <c r="Z452">
        <v>1</v>
      </c>
      <c r="AA452">
        <v>3</v>
      </c>
      <c r="AB452" s="49" t="s">
        <v>610</v>
      </c>
      <c r="AC452" s="49"/>
      <c r="AD452">
        <v>3</v>
      </c>
    </row>
    <row r="453" spans="2:30" x14ac:dyDescent="0.25">
      <c r="B453" s="49"/>
      <c r="C453" s="49"/>
      <c r="D453" s="2"/>
      <c r="E453" t="s">
        <v>217</v>
      </c>
      <c r="F453" s="49"/>
      <c r="G453" s="49"/>
      <c r="H453" t="s">
        <v>2501</v>
      </c>
      <c r="I453" s="49"/>
      <c r="J453" s="49"/>
      <c r="L453" s="49" t="s">
        <v>2498</v>
      </c>
      <c r="M453" s="49"/>
      <c r="N453" s="49"/>
      <c r="O453" s="49"/>
      <c r="P453" s="49"/>
      <c r="Q453" t="s">
        <v>2500</v>
      </c>
      <c r="R453" t="s">
        <v>916</v>
      </c>
      <c r="S453">
        <v>3</v>
      </c>
      <c r="T453">
        <v>10</v>
      </c>
      <c r="U453">
        <v>12</v>
      </c>
      <c r="X453" s="49"/>
      <c r="Y453">
        <v>1</v>
      </c>
      <c r="Z453">
        <v>1</v>
      </c>
      <c r="AA453">
        <v>3</v>
      </c>
      <c r="AB453" s="49" t="s">
        <v>610</v>
      </c>
      <c r="AC453" s="49"/>
      <c r="AD453">
        <v>3</v>
      </c>
    </row>
    <row r="454" spans="2:30" x14ac:dyDescent="0.25">
      <c r="B454" s="49"/>
      <c r="C454" s="49"/>
      <c r="D454" s="2"/>
      <c r="E454" t="s">
        <v>303</v>
      </c>
      <c r="F454" s="49"/>
      <c r="G454" s="49"/>
      <c r="H454" t="s">
        <v>2504</v>
      </c>
      <c r="I454" s="49"/>
      <c r="J454" s="49"/>
      <c r="L454" s="49" t="s">
        <v>2503</v>
      </c>
      <c r="M454" s="49"/>
      <c r="N454" s="49"/>
      <c r="O454" s="49"/>
      <c r="P454" s="49"/>
      <c r="Q454" t="s">
        <v>2502</v>
      </c>
      <c r="R454" t="s">
        <v>916</v>
      </c>
      <c r="S454">
        <v>1</v>
      </c>
      <c r="T454">
        <v>10</v>
      </c>
      <c r="U454">
        <v>15</v>
      </c>
      <c r="X454" s="49"/>
      <c r="Y454">
        <v>1</v>
      </c>
      <c r="Z454">
        <v>1</v>
      </c>
      <c r="AA454">
        <v>2</v>
      </c>
      <c r="AB454" s="49"/>
      <c r="AC454" s="49"/>
      <c r="AD454">
        <v>3</v>
      </c>
    </row>
    <row r="455" spans="2:30" x14ac:dyDescent="0.25">
      <c r="B455" s="49"/>
      <c r="C455" s="49"/>
      <c r="D455" s="2"/>
      <c r="E455" t="s">
        <v>303</v>
      </c>
      <c r="F455" s="49"/>
      <c r="G455" s="49"/>
      <c r="H455" t="s">
        <v>919</v>
      </c>
      <c r="I455" s="49"/>
      <c r="J455" s="49"/>
      <c r="L455" s="49" t="s">
        <v>2506</v>
      </c>
      <c r="M455" s="49"/>
      <c r="N455" s="49"/>
      <c r="O455" s="49"/>
      <c r="P455" s="49"/>
      <c r="Q455" t="s">
        <v>2505</v>
      </c>
      <c r="R455" t="s">
        <v>916</v>
      </c>
      <c r="S455">
        <v>2</v>
      </c>
      <c r="T455">
        <v>10</v>
      </c>
      <c r="U455">
        <v>15</v>
      </c>
      <c r="X455" s="49"/>
      <c r="Y455">
        <v>2</v>
      </c>
      <c r="Z455">
        <v>1</v>
      </c>
      <c r="AA455">
        <v>2</v>
      </c>
      <c r="AB455" s="49"/>
      <c r="AC455" s="49"/>
      <c r="AD455">
        <v>3</v>
      </c>
    </row>
    <row r="456" spans="2:30" x14ac:dyDescent="0.25">
      <c r="B456" s="49"/>
      <c r="C456" s="49"/>
      <c r="D456" s="2"/>
      <c r="E456" t="s">
        <v>41</v>
      </c>
      <c r="F456" s="49"/>
      <c r="G456" s="49"/>
      <c r="H456" t="s">
        <v>922</v>
      </c>
      <c r="I456" s="49"/>
      <c r="J456" s="49"/>
      <c r="L456" s="49" t="s">
        <v>2508</v>
      </c>
      <c r="M456" s="49"/>
      <c r="N456" s="49"/>
      <c r="O456" s="49"/>
      <c r="P456" s="49"/>
      <c r="Q456" t="s">
        <v>2507</v>
      </c>
      <c r="R456" t="s">
        <v>920</v>
      </c>
      <c r="S456">
        <v>1</v>
      </c>
      <c r="T456">
        <v>60</v>
      </c>
      <c r="U456">
        <v>10</v>
      </c>
      <c r="X456" s="49"/>
      <c r="Y456">
        <v>2</v>
      </c>
      <c r="Z456">
        <v>1</v>
      </c>
      <c r="AA456">
        <v>2</v>
      </c>
      <c r="AB456" s="49" t="s">
        <v>2289</v>
      </c>
      <c r="AC456" s="49"/>
      <c r="AD456">
        <v>3</v>
      </c>
    </row>
    <row r="457" spans="2:30" x14ac:dyDescent="0.25">
      <c r="B457" s="49"/>
      <c r="C457" s="49"/>
      <c r="D457" s="2"/>
      <c r="E457" t="s">
        <v>41</v>
      </c>
      <c r="F457" s="49"/>
      <c r="G457" s="49"/>
      <c r="H457" t="s">
        <v>2511</v>
      </c>
      <c r="I457" s="49"/>
      <c r="J457" s="49"/>
      <c r="L457" s="49" t="s">
        <v>2510</v>
      </c>
      <c r="M457" s="49"/>
      <c r="N457" s="49"/>
      <c r="O457" s="49"/>
      <c r="P457" s="49"/>
      <c r="Q457" t="s">
        <v>2509</v>
      </c>
      <c r="R457" t="s">
        <v>920</v>
      </c>
      <c r="S457">
        <v>2</v>
      </c>
      <c r="T457">
        <v>65</v>
      </c>
      <c r="U457">
        <v>10</v>
      </c>
      <c r="X457" s="49"/>
      <c r="Y457">
        <v>2</v>
      </c>
      <c r="Z457">
        <v>1</v>
      </c>
      <c r="AA457">
        <v>2</v>
      </c>
      <c r="AB457" s="49" t="s">
        <v>1745</v>
      </c>
      <c r="AC457" s="49"/>
      <c r="AD457">
        <v>3</v>
      </c>
    </row>
    <row r="458" spans="2:30" x14ac:dyDescent="0.25">
      <c r="B458" s="49"/>
      <c r="C458" s="49"/>
      <c r="D458" s="2"/>
      <c r="E458" t="s">
        <v>41</v>
      </c>
      <c r="F458" s="49"/>
      <c r="G458" s="49"/>
      <c r="H458" t="s">
        <v>2514</v>
      </c>
      <c r="I458" s="49"/>
      <c r="J458" s="49"/>
      <c r="L458" s="49" t="s">
        <v>2513</v>
      </c>
      <c r="M458" s="49"/>
      <c r="N458" s="49"/>
      <c r="O458" s="49"/>
      <c r="P458" s="49"/>
      <c r="Q458" t="s">
        <v>2512</v>
      </c>
      <c r="R458" t="s">
        <v>920</v>
      </c>
      <c r="S458">
        <v>3</v>
      </c>
      <c r="T458">
        <v>65</v>
      </c>
      <c r="U458">
        <v>10</v>
      </c>
      <c r="X458" s="49"/>
      <c r="Y458">
        <v>2</v>
      </c>
      <c r="Z458">
        <v>1</v>
      </c>
      <c r="AA458">
        <v>2</v>
      </c>
      <c r="AB458" s="49" t="s">
        <v>610</v>
      </c>
      <c r="AC458" s="49"/>
      <c r="AD458">
        <v>3</v>
      </c>
    </row>
    <row r="459" spans="2:30" x14ac:dyDescent="0.25">
      <c r="B459" s="49"/>
      <c r="C459" s="49"/>
      <c r="D459" s="2"/>
      <c r="E459" t="s">
        <v>41</v>
      </c>
      <c r="F459" s="49"/>
      <c r="G459" s="49"/>
      <c r="H459" t="s">
        <v>2516</v>
      </c>
      <c r="I459" s="49"/>
      <c r="J459" s="49"/>
      <c r="L459" s="49" t="s">
        <v>2513</v>
      </c>
      <c r="M459" s="49"/>
      <c r="N459" s="49"/>
      <c r="O459" s="49"/>
      <c r="P459" s="49"/>
      <c r="Q459" t="s">
        <v>2515</v>
      </c>
      <c r="R459" t="s">
        <v>920</v>
      </c>
      <c r="S459">
        <v>4</v>
      </c>
      <c r="T459">
        <v>65</v>
      </c>
      <c r="U459">
        <v>10</v>
      </c>
      <c r="X459" s="49"/>
      <c r="Y459">
        <v>2</v>
      </c>
      <c r="Z459">
        <v>1</v>
      </c>
      <c r="AA459">
        <v>2</v>
      </c>
      <c r="AB459" s="49" t="s">
        <v>610</v>
      </c>
      <c r="AC459" s="49"/>
      <c r="AD459">
        <v>3</v>
      </c>
    </row>
    <row r="460" spans="2:30" x14ac:dyDescent="0.25">
      <c r="B460" s="49"/>
      <c r="C460" s="49"/>
      <c r="D460" s="2"/>
      <c r="E460" t="s">
        <v>45</v>
      </c>
      <c r="F460" s="49"/>
      <c r="G460" s="49"/>
      <c r="H460" t="s">
        <v>2519</v>
      </c>
      <c r="I460" s="49"/>
      <c r="J460" s="49"/>
      <c r="L460" s="49" t="s">
        <v>2518</v>
      </c>
      <c r="M460" s="49"/>
      <c r="N460" s="49"/>
      <c r="O460" s="49"/>
      <c r="P460" s="49"/>
      <c r="Q460" t="s">
        <v>2517</v>
      </c>
      <c r="R460" t="s">
        <v>920</v>
      </c>
      <c r="S460">
        <v>1</v>
      </c>
      <c r="T460">
        <v>160</v>
      </c>
      <c r="U460">
        <v>9</v>
      </c>
      <c r="X460" s="49"/>
      <c r="Y460">
        <v>2</v>
      </c>
      <c r="Z460">
        <v>1</v>
      </c>
      <c r="AA460">
        <v>1</v>
      </c>
      <c r="AB460" s="49" t="s">
        <v>618</v>
      </c>
      <c r="AC460" s="49"/>
      <c r="AD460">
        <v>3</v>
      </c>
    </row>
    <row r="461" spans="2:30" x14ac:dyDescent="0.25">
      <c r="B461" s="49"/>
      <c r="C461" s="49"/>
      <c r="D461" s="2"/>
      <c r="E461" t="s">
        <v>45</v>
      </c>
      <c r="F461" s="49"/>
      <c r="G461" s="49"/>
      <c r="H461" t="s">
        <v>2522</v>
      </c>
      <c r="I461" s="49"/>
      <c r="J461" s="49"/>
      <c r="L461" s="49" t="s">
        <v>2521</v>
      </c>
      <c r="M461" s="49"/>
      <c r="N461" s="49"/>
      <c r="O461" s="49"/>
      <c r="P461" s="49"/>
      <c r="Q461" t="s">
        <v>2520</v>
      </c>
      <c r="R461" t="s">
        <v>920</v>
      </c>
      <c r="S461">
        <v>2</v>
      </c>
      <c r="T461">
        <v>160</v>
      </c>
      <c r="U461">
        <v>9</v>
      </c>
      <c r="X461" s="49"/>
      <c r="Y461">
        <v>2</v>
      </c>
      <c r="Z461">
        <v>1</v>
      </c>
      <c r="AA461">
        <v>1</v>
      </c>
      <c r="AB461" s="49" t="s">
        <v>618</v>
      </c>
      <c r="AC461" s="49"/>
      <c r="AD461">
        <v>3</v>
      </c>
    </row>
    <row r="462" spans="2:30" x14ac:dyDescent="0.25">
      <c r="B462" s="49"/>
      <c r="C462" s="49"/>
      <c r="D462" s="2"/>
      <c r="E462" t="s">
        <v>45</v>
      </c>
      <c r="F462" s="49"/>
      <c r="G462" s="49"/>
      <c r="H462" t="s">
        <v>2525</v>
      </c>
      <c r="I462" s="49"/>
      <c r="J462" s="49"/>
      <c r="L462" s="49" t="s">
        <v>2524</v>
      </c>
      <c r="M462" s="49"/>
      <c r="N462" s="49"/>
      <c r="O462" s="49"/>
      <c r="P462" s="49"/>
      <c r="Q462" t="s">
        <v>2523</v>
      </c>
      <c r="R462" t="s">
        <v>920</v>
      </c>
      <c r="S462">
        <v>3</v>
      </c>
      <c r="T462">
        <v>160</v>
      </c>
      <c r="U462">
        <v>8</v>
      </c>
      <c r="X462" s="49"/>
      <c r="Y462">
        <v>2</v>
      </c>
      <c r="Z462">
        <v>1</v>
      </c>
      <c r="AA462">
        <v>1</v>
      </c>
      <c r="AB462" s="49" t="s">
        <v>610</v>
      </c>
      <c r="AC462" s="49"/>
      <c r="AD462">
        <v>3</v>
      </c>
    </row>
    <row r="463" spans="2:30" x14ac:dyDescent="0.25">
      <c r="B463" s="49"/>
      <c r="C463" s="49"/>
      <c r="D463" s="2"/>
      <c r="E463" t="s">
        <v>66</v>
      </c>
      <c r="F463" s="49"/>
      <c r="G463" s="49"/>
      <c r="H463" t="s">
        <v>2528</v>
      </c>
      <c r="I463" s="49"/>
      <c r="J463" s="49"/>
      <c r="L463" s="49" t="s">
        <v>2527</v>
      </c>
      <c r="M463" s="49"/>
      <c r="N463" s="49"/>
      <c r="O463" s="49"/>
      <c r="P463" s="49"/>
      <c r="Q463" t="s">
        <v>2526</v>
      </c>
      <c r="R463" t="s">
        <v>920</v>
      </c>
      <c r="S463">
        <v>1</v>
      </c>
      <c r="T463">
        <v>100</v>
      </c>
      <c r="U463">
        <v>10</v>
      </c>
      <c r="X463" s="49"/>
      <c r="Y463">
        <v>2</v>
      </c>
      <c r="Z463">
        <v>1</v>
      </c>
      <c r="AA463">
        <v>2</v>
      </c>
      <c r="AB463" s="49" t="s">
        <v>2289</v>
      </c>
      <c r="AC463" s="49"/>
      <c r="AD463">
        <v>3</v>
      </c>
    </row>
    <row r="464" spans="2:30" x14ac:dyDescent="0.25">
      <c r="B464" s="49"/>
      <c r="C464" s="49"/>
      <c r="D464" s="2"/>
      <c r="E464" t="s">
        <v>66</v>
      </c>
      <c r="F464" s="49"/>
      <c r="G464" s="49"/>
      <c r="H464" t="s">
        <v>2530</v>
      </c>
      <c r="I464" s="49"/>
      <c r="J464" s="49"/>
      <c r="L464" s="49" t="s">
        <v>2154</v>
      </c>
      <c r="M464" s="49"/>
      <c r="N464" s="49"/>
      <c r="O464" s="49"/>
      <c r="P464" s="49"/>
      <c r="Q464" t="s">
        <v>2529</v>
      </c>
      <c r="R464" t="s">
        <v>920</v>
      </c>
      <c r="S464">
        <v>2</v>
      </c>
      <c r="T464">
        <v>120</v>
      </c>
      <c r="U464">
        <v>10</v>
      </c>
      <c r="X464" s="49"/>
      <c r="Y464">
        <v>2</v>
      </c>
      <c r="Z464">
        <v>1</v>
      </c>
      <c r="AA464">
        <v>2</v>
      </c>
      <c r="AB464" s="49" t="s">
        <v>618</v>
      </c>
      <c r="AC464" s="49"/>
      <c r="AD464">
        <v>3</v>
      </c>
    </row>
    <row r="465" spans="2:30" x14ac:dyDescent="0.25">
      <c r="B465" s="49"/>
      <c r="C465" s="49"/>
      <c r="D465" s="2"/>
      <c r="E465" t="s">
        <v>66</v>
      </c>
      <c r="F465" s="49"/>
      <c r="G465" s="49"/>
      <c r="H465" t="s">
        <v>2532</v>
      </c>
      <c r="I465" s="49"/>
      <c r="J465" s="49"/>
      <c r="L465" s="49" t="s">
        <v>1937</v>
      </c>
      <c r="M465" s="49"/>
      <c r="N465" s="49"/>
      <c r="O465" s="49"/>
      <c r="P465" s="49"/>
      <c r="Q465" t="s">
        <v>2531</v>
      </c>
      <c r="R465" t="s">
        <v>920</v>
      </c>
      <c r="S465">
        <v>3</v>
      </c>
      <c r="T465">
        <v>120</v>
      </c>
      <c r="U465">
        <v>9</v>
      </c>
      <c r="X465" s="49"/>
      <c r="Y465">
        <v>2</v>
      </c>
      <c r="Z465">
        <v>1</v>
      </c>
      <c r="AA465">
        <v>2</v>
      </c>
      <c r="AB465" s="49" t="s">
        <v>610</v>
      </c>
      <c r="AC465" s="49"/>
      <c r="AD465">
        <v>3</v>
      </c>
    </row>
    <row r="466" spans="2:30" x14ac:dyDescent="0.25">
      <c r="B466" s="49"/>
      <c r="C466" s="49"/>
      <c r="D466" s="2"/>
      <c r="E466" t="s">
        <v>108</v>
      </c>
      <c r="F466" s="49"/>
      <c r="G466" s="49"/>
      <c r="H466" t="s">
        <v>2535</v>
      </c>
      <c r="I466" s="49"/>
      <c r="J466" s="49"/>
      <c r="L466" s="49" t="s">
        <v>2534</v>
      </c>
      <c r="M466" s="49"/>
      <c r="N466" s="49"/>
      <c r="O466" s="49"/>
      <c r="P466" s="49"/>
      <c r="Q466" t="s">
        <v>2533</v>
      </c>
      <c r="R466" t="s">
        <v>920</v>
      </c>
      <c r="S466">
        <v>1</v>
      </c>
      <c r="T466">
        <v>20</v>
      </c>
      <c r="U466">
        <v>13</v>
      </c>
      <c r="X466" s="49"/>
      <c r="Y466">
        <v>3</v>
      </c>
      <c r="Z466">
        <v>1</v>
      </c>
      <c r="AA466">
        <v>3</v>
      </c>
      <c r="AB466" s="49" t="s">
        <v>618</v>
      </c>
      <c r="AC466" s="49"/>
      <c r="AD466">
        <v>3</v>
      </c>
    </row>
    <row r="467" spans="2:30" x14ac:dyDescent="0.25">
      <c r="B467" s="49"/>
      <c r="C467" s="49"/>
      <c r="D467" s="2"/>
      <c r="E467" t="s">
        <v>108</v>
      </c>
      <c r="F467" s="49"/>
      <c r="G467" s="49"/>
      <c r="H467" t="s">
        <v>2537</v>
      </c>
      <c r="I467" s="49"/>
      <c r="J467" s="49"/>
      <c r="L467" s="49" t="s">
        <v>2534</v>
      </c>
      <c r="M467" s="49"/>
      <c r="N467" s="49"/>
      <c r="O467" s="49"/>
      <c r="P467" s="49"/>
      <c r="Q467" t="s">
        <v>2536</v>
      </c>
      <c r="R467" t="s">
        <v>920</v>
      </c>
      <c r="S467">
        <v>2</v>
      </c>
      <c r="T467">
        <v>20</v>
      </c>
      <c r="U467">
        <v>12</v>
      </c>
      <c r="X467" s="49"/>
      <c r="Y467">
        <v>3</v>
      </c>
      <c r="Z467">
        <v>1</v>
      </c>
      <c r="AA467">
        <v>3</v>
      </c>
      <c r="AB467" s="49" t="s">
        <v>618</v>
      </c>
      <c r="AC467" s="49"/>
      <c r="AD467">
        <v>3</v>
      </c>
    </row>
    <row r="468" spans="2:30" x14ac:dyDescent="0.25">
      <c r="B468" s="49"/>
      <c r="C468" s="49"/>
      <c r="D468" s="2"/>
      <c r="E468" t="s">
        <v>108</v>
      </c>
      <c r="F468" s="49"/>
      <c r="G468" s="49"/>
      <c r="H468" t="s">
        <v>2539</v>
      </c>
      <c r="I468" s="49"/>
      <c r="J468" s="49"/>
      <c r="L468" s="49" t="s">
        <v>2199</v>
      </c>
      <c r="M468" s="49"/>
      <c r="N468" s="49"/>
      <c r="O468" s="49"/>
      <c r="P468" s="49"/>
      <c r="Q468" t="s">
        <v>2538</v>
      </c>
      <c r="R468" t="s">
        <v>920</v>
      </c>
      <c r="S468">
        <v>3</v>
      </c>
      <c r="T468">
        <v>20</v>
      </c>
      <c r="U468">
        <v>11</v>
      </c>
      <c r="X468" s="49"/>
      <c r="Y468">
        <v>3</v>
      </c>
      <c r="Z468">
        <v>1</v>
      </c>
      <c r="AA468">
        <v>3</v>
      </c>
      <c r="AB468" s="49" t="s">
        <v>610</v>
      </c>
      <c r="AC468" s="49"/>
      <c r="AD468">
        <v>3</v>
      </c>
    </row>
    <row r="469" spans="2:30" x14ac:dyDescent="0.25">
      <c r="B469" s="49"/>
      <c r="C469" s="49"/>
      <c r="D469" s="2"/>
      <c r="E469" t="s">
        <v>84</v>
      </c>
      <c r="F469" s="49"/>
      <c r="G469" s="49"/>
      <c r="H469" t="s">
        <v>2542</v>
      </c>
      <c r="I469" s="49"/>
      <c r="J469" s="49"/>
      <c r="L469" s="49" t="s">
        <v>2541</v>
      </c>
      <c r="M469" s="49"/>
      <c r="N469" s="49"/>
      <c r="O469" s="49"/>
      <c r="P469" s="49"/>
      <c r="Q469" t="s">
        <v>2540</v>
      </c>
      <c r="R469" t="s">
        <v>920</v>
      </c>
      <c r="S469">
        <v>1</v>
      </c>
      <c r="T469">
        <v>15</v>
      </c>
      <c r="U469">
        <v>12</v>
      </c>
      <c r="X469" s="49"/>
      <c r="Y469">
        <v>2</v>
      </c>
      <c r="Z469">
        <v>1</v>
      </c>
      <c r="AA469">
        <v>2</v>
      </c>
      <c r="AB469" s="49" t="s">
        <v>1745</v>
      </c>
      <c r="AC469" s="49"/>
      <c r="AD469">
        <v>3</v>
      </c>
    </row>
    <row r="470" spans="2:30" x14ac:dyDescent="0.25">
      <c r="B470" s="49"/>
      <c r="C470" s="49"/>
      <c r="D470" s="2"/>
      <c r="E470" t="s">
        <v>84</v>
      </c>
      <c r="F470" s="49"/>
      <c r="G470" s="49"/>
      <c r="H470" t="s">
        <v>2544</v>
      </c>
      <c r="I470" s="49"/>
      <c r="J470" s="49"/>
      <c r="L470" s="49" t="s">
        <v>1937</v>
      </c>
      <c r="M470" s="49"/>
      <c r="N470" s="49"/>
      <c r="O470" s="49"/>
      <c r="P470" s="49"/>
      <c r="Q470" t="s">
        <v>2543</v>
      </c>
      <c r="R470" t="s">
        <v>920</v>
      </c>
      <c r="S470">
        <v>2</v>
      </c>
      <c r="T470">
        <v>20</v>
      </c>
      <c r="U470">
        <v>12</v>
      </c>
      <c r="X470" s="49"/>
      <c r="Y470">
        <v>2</v>
      </c>
      <c r="Z470">
        <v>1</v>
      </c>
      <c r="AA470">
        <v>2</v>
      </c>
      <c r="AB470" s="49" t="s">
        <v>610</v>
      </c>
      <c r="AC470" s="49"/>
      <c r="AD470">
        <v>3</v>
      </c>
    </row>
    <row r="471" spans="2:30" x14ac:dyDescent="0.25">
      <c r="B471" s="49"/>
      <c r="C471" s="49"/>
      <c r="D471" s="2"/>
      <c r="E471" t="s">
        <v>84</v>
      </c>
      <c r="F471" s="49"/>
      <c r="G471" s="49"/>
      <c r="H471" t="s">
        <v>2547</v>
      </c>
      <c r="I471" s="49"/>
      <c r="J471" s="49"/>
      <c r="L471" s="49" t="s">
        <v>2546</v>
      </c>
      <c r="M471" s="49"/>
      <c r="N471" s="49"/>
      <c r="O471" s="49"/>
      <c r="P471" s="49"/>
      <c r="Q471" t="s">
        <v>2545</v>
      </c>
      <c r="R471" t="s">
        <v>920</v>
      </c>
      <c r="S471">
        <v>3</v>
      </c>
      <c r="T471">
        <v>20</v>
      </c>
      <c r="U471">
        <v>11</v>
      </c>
      <c r="X471" s="49"/>
      <c r="Y471">
        <v>2</v>
      </c>
      <c r="Z471">
        <v>1</v>
      </c>
      <c r="AA471">
        <v>2</v>
      </c>
      <c r="AB471" s="49" t="s">
        <v>610</v>
      </c>
      <c r="AC471" s="49"/>
      <c r="AD471">
        <v>3</v>
      </c>
    </row>
    <row r="472" spans="2:30" x14ac:dyDescent="0.25">
      <c r="B472" s="49"/>
      <c r="C472" s="49"/>
      <c r="D472" s="2"/>
      <c r="E472" t="s">
        <v>1534</v>
      </c>
      <c r="F472" s="49"/>
      <c r="G472" s="49"/>
      <c r="H472" t="s">
        <v>2550</v>
      </c>
      <c r="I472" s="49"/>
      <c r="J472" s="49"/>
      <c r="L472" s="49" t="s">
        <v>2549</v>
      </c>
      <c r="M472" s="49"/>
      <c r="N472" s="49"/>
      <c r="O472" s="49"/>
      <c r="P472" s="49"/>
      <c r="Q472" t="s">
        <v>2548</v>
      </c>
      <c r="R472" t="s">
        <v>920</v>
      </c>
      <c r="S472">
        <v>1</v>
      </c>
      <c r="T472">
        <v>75</v>
      </c>
      <c r="V472">
        <v>70.199999999999989</v>
      </c>
      <c r="X472" s="49"/>
      <c r="AB472" s="49"/>
      <c r="AC472" s="49"/>
      <c r="AD472">
        <v>3</v>
      </c>
    </row>
    <row r="473" spans="2:30" x14ac:dyDescent="0.25">
      <c r="B473" s="49"/>
      <c r="C473" s="49"/>
      <c r="D473" s="2"/>
      <c r="E473" t="s">
        <v>1534</v>
      </c>
      <c r="F473" s="49"/>
      <c r="G473" s="49"/>
      <c r="H473" t="s">
        <v>2552</v>
      </c>
      <c r="I473" s="49"/>
      <c r="J473" s="49"/>
      <c r="L473" s="49" t="s">
        <v>2549</v>
      </c>
      <c r="M473" s="49"/>
      <c r="N473" s="49"/>
      <c r="O473" s="49"/>
      <c r="P473" s="49"/>
      <c r="Q473" t="s">
        <v>2551</v>
      </c>
      <c r="R473" t="s">
        <v>920</v>
      </c>
      <c r="S473">
        <v>2</v>
      </c>
      <c r="T473">
        <v>75</v>
      </c>
      <c r="V473">
        <v>60</v>
      </c>
      <c r="X473" s="49"/>
      <c r="AB473" s="49"/>
      <c r="AC473" s="49"/>
      <c r="AD473">
        <v>3</v>
      </c>
    </row>
    <row r="474" spans="2:30" x14ac:dyDescent="0.25">
      <c r="B474" s="49"/>
      <c r="C474" s="49"/>
      <c r="D474" s="2"/>
      <c r="E474" t="s">
        <v>1534</v>
      </c>
      <c r="F474" s="49"/>
      <c r="G474" s="49"/>
      <c r="H474" t="s">
        <v>923</v>
      </c>
      <c r="I474" s="49"/>
      <c r="J474" s="49"/>
      <c r="L474" s="49" t="s">
        <v>2549</v>
      </c>
      <c r="M474" s="49"/>
      <c r="N474" s="49"/>
      <c r="O474" s="49"/>
      <c r="P474" s="49"/>
      <c r="Q474" t="s">
        <v>2553</v>
      </c>
      <c r="R474" t="s">
        <v>920</v>
      </c>
      <c r="S474">
        <v>3</v>
      </c>
      <c r="T474">
        <v>75</v>
      </c>
      <c r="V474">
        <v>49.8</v>
      </c>
      <c r="X474" s="49"/>
      <c r="AB474" s="49"/>
      <c r="AC474" s="49"/>
      <c r="AD474">
        <v>3</v>
      </c>
    </row>
    <row r="475" spans="2:30" x14ac:dyDescent="0.25">
      <c r="B475" s="49"/>
      <c r="C475" s="49"/>
      <c r="D475" s="2"/>
      <c r="E475" t="s">
        <v>112</v>
      </c>
      <c r="F475" s="49"/>
      <c r="G475" s="49"/>
      <c r="H475" t="s">
        <v>926</v>
      </c>
      <c r="I475" s="49"/>
      <c r="J475" s="49"/>
      <c r="L475" s="49" t="s">
        <v>2555</v>
      </c>
      <c r="M475" s="49"/>
      <c r="N475" s="49"/>
      <c r="O475" s="49"/>
      <c r="P475" s="49"/>
      <c r="Q475" t="s">
        <v>2554</v>
      </c>
      <c r="R475" t="s">
        <v>924</v>
      </c>
      <c r="S475">
        <v>1</v>
      </c>
      <c r="T475">
        <v>40</v>
      </c>
      <c r="U475">
        <v>10</v>
      </c>
      <c r="X475" s="49"/>
      <c r="Y475">
        <v>3</v>
      </c>
      <c r="Z475">
        <v>1</v>
      </c>
      <c r="AA475">
        <v>2</v>
      </c>
      <c r="AB475" s="49" t="s">
        <v>610</v>
      </c>
      <c r="AC475" s="49"/>
      <c r="AD475">
        <v>3</v>
      </c>
    </row>
    <row r="476" spans="2:30" x14ac:dyDescent="0.25">
      <c r="B476" s="49"/>
      <c r="C476" s="49"/>
      <c r="D476" s="2"/>
      <c r="E476" t="s">
        <v>112</v>
      </c>
      <c r="F476" s="49"/>
      <c r="G476" s="49"/>
      <c r="H476" t="s">
        <v>2557</v>
      </c>
      <c r="I476" s="49"/>
      <c r="J476" s="49"/>
      <c r="L476" s="49" t="s">
        <v>2555</v>
      </c>
      <c r="M476" s="49"/>
      <c r="N476" s="49"/>
      <c r="O476" s="49"/>
      <c r="P476" s="49"/>
      <c r="Q476" t="s">
        <v>2556</v>
      </c>
      <c r="R476" t="s">
        <v>924</v>
      </c>
      <c r="S476">
        <v>2</v>
      </c>
      <c r="T476">
        <v>40</v>
      </c>
      <c r="U476">
        <v>8</v>
      </c>
      <c r="X476" s="49"/>
      <c r="Y476">
        <v>3</v>
      </c>
      <c r="Z476">
        <v>1</v>
      </c>
      <c r="AA476">
        <v>2</v>
      </c>
      <c r="AB476" s="49" t="s">
        <v>610</v>
      </c>
      <c r="AC476" s="49"/>
      <c r="AD476">
        <v>3</v>
      </c>
    </row>
    <row r="477" spans="2:30" x14ac:dyDescent="0.25">
      <c r="B477" s="49"/>
      <c r="C477" s="49"/>
      <c r="D477" s="2"/>
      <c r="E477" t="s">
        <v>112</v>
      </c>
      <c r="F477" s="49"/>
      <c r="G477" s="49"/>
      <c r="H477" t="s">
        <v>2560</v>
      </c>
      <c r="I477" s="49"/>
      <c r="J477" s="49"/>
      <c r="L477" s="49" t="s">
        <v>2559</v>
      </c>
      <c r="M477" s="49"/>
      <c r="N477" s="49"/>
      <c r="O477" s="49"/>
      <c r="P477" s="49"/>
      <c r="Q477" t="s">
        <v>2558</v>
      </c>
      <c r="R477" t="s">
        <v>924</v>
      </c>
      <c r="S477">
        <v>3</v>
      </c>
      <c r="T477">
        <v>40</v>
      </c>
      <c r="U477">
        <v>8</v>
      </c>
      <c r="X477" s="49"/>
      <c r="Y477">
        <v>3</v>
      </c>
      <c r="Z477">
        <v>1</v>
      </c>
      <c r="AA477">
        <v>2</v>
      </c>
      <c r="AB477" s="49" t="s">
        <v>1646</v>
      </c>
      <c r="AC477" s="49"/>
      <c r="AD477">
        <v>3</v>
      </c>
    </row>
    <row r="478" spans="2:30" x14ac:dyDescent="0.25">
      <c r="B478" s="49"/>
      <c r="C478" s="49"/>
      <c r="D478" s="2"/>
      <c r="E478" t="s">
        <v>112</v>
      </c>
      <c r="F478" s="49"/>
      <c r="G478" s="49"/>
      <c r="H478" t="s">
        <v>2563</v>
      </c>
      <c r="I478" s="49"/>
      <c r="J478" s="49"/>
      <c r="L478" s="49" t="s">
        <v>2562</v>
      </c>
      <c r="M478" s="49"/>
      <c r="N478" s="49"/>
      <c r="O478" s="49"/>
      <c r="P478" s="49"/>
      <c r="Q478" t="s">
        <v>2561</v>
      </c>
      <c r="R478" t="s">
        <v>924</v>
      </c>
      <c r="S478">
        <v>4</v>
      </c>
      <c r="T478">
        <v>40</v>
      </c>
      <c r="U478">
        <v>7</v>
      </c>
      <c r="X478" s="49"/>
      <c r="Y478">
        <v>3</v>
      </c>
      <c r="Z478">
        <v>1</v>
      </c>
      <c r="AA478">
        <v>2</v>
      </c>
      <c r="AB478" s="49" t="s">
        <v>1646</v>
      </c>
      <c r="AC478" s="49"/>
      <c r="AD478">
        <v>3</v>
      </c>
    </row>
    <row r="479" spans="2:30" x14ac:dyDescent="0.25">
      <c r="B479" s="49"/>
      <c r="C479" s="49"/>
      <c r="D479" s="2"/>
      <c r="E479" t="s">
        <v>126</v>
      </c>
      <c r="F479" s="49"/>
      <c r="G479" s="49"/>
      <c r="H479" t="s">
        <v>2565</v>
      </c>
      <c r="I479" s="49"/>
      <c r="J479" s="49"/>
      <c r="L479" s="49" t="s">
        <v>2527</v>
      </c>
      <c r="M479" s="49"/>
      <c r="N479" s="49"/>
      <c r="O479" s="49"/>
      <c r="P479" s="49"/>
      <c r="Q479" t="s">
        <v>2564</v>
      </c>
      <c r="R479" t="s">
        <v>924</v>
      </c>
      <c r="S479">
        <v>1</v>
      </c>
      <c r="T479">
        <v>10</v>
      </c>
      <c r="U479">
        <v>10</v>
      </c>
      <c r="X479" s="49"/>
      <c r="Y479">
        <v>2</v>
      </c>
      <c r="Z479">
        <v>1</v>
      </c>
      <c r="AA479">
        <v>2</v>
      </c>
      <c r="AB479" s="49" t="s">
        <v>2289</v>
      </c>
      <c r="AC479" s="49"/>
      <c r="AD479">
        <v>3</v>
      </c>
    </row>
    <row r="480" spans="2:30" x14ac:dyDescent="0.25">
      <c r="B480" s="49"/>
      <c r="C480" s="49"/>
      <c r="D480" s="2"/>
      <c r="E480" t="s">
        <v>126</v>
      </c>
      <c r="F480" s="49"/>
      <c r="G480" s="49"/>
      <c r="H480" t="s">
        <v>2567</v>
      </c>
      <c r="I480" s="49"/>
      <c r="J480" s="49"/>
      <c r="L480" s="49" t="s">
        <v>1932</v>
      </c>
      <c r="M480" s="49"/>
      <c r="N480" s="49"/>
      <c r="O480" s="49"/>
      <c r="P480" s="49"/>
      <c r="Q480" t="s">
        <v>2566</v>
      </c>
      <c r="R480" t="s">
        <v>924</v>
      </c>
      <c r="S480">
        <v>2</v>
      </c>
      <c r="T480">
        <v>10</v>
      </c>
      <c r="U480">
        <v>13</v>
      </c>
      <c r="X480" s="49"/>
      <c r="Y480">
        <v>2</v>
      </c>
      <c r="Z480">
        <v>1</v>
      </c>
      <c r="AA480">
        <v>2</v>
      </c>
      <c r="AB480" s="49" t="s">
        <v>1745</v>
      </c>
      <c r="AC480" s="49"/>
      <c r="AD480">
        <v>3</v>
      </c>
    </row>
    <row r="481" spans="2:30" x14ac:dyDescent="0.25">
      <c r="B481" s="49"/>
      <c r="C481" s="49"/>
      <c r="D481" s="2"/>
      <c r="E481" t="s">
        <v>126</v>
      </c>
      <c r="F481" s="49"/>
      <c r="G481" s="49"/>
      <c r="H481" t="s">
        <v>2569</v>
      </c>
      <c r="I481" s="49"/>
      <c r="J481" s="49"/>
      <c r="L481" s="49" t="s">
        <v>1932</v>
      </c>
      <c r="M481" s="49"/>
      <c r="N481" s="49"/>
      <c r="O481" s="49"/>
      <c r="P481" s="49"/>
      <c r="Q481" t="s">
        <v>2568</v>
      </c>
      <c r="R481" t="s">
        <v>924</v>
      </c>
      <c r="S481">
        <v>3</v>
      </c>
      <c r="T481">
        <v>15</v>
      </c>
      <c r="U481">
        <v>12</v>
      </c>
      <c r="X481" s="49"/>
      <c r="Y481">
        <v>2</v>
      </c>
      <c r="Z481">
        <v>1</v>
      </c>
      <c r="AA481">
        <v>2</v>
      </c>
      <c r="AB481" s="49" t="s">
        <v>1745</v>
      </c>
      <c r="AC481" s="49"/>
      <c r="AD481">
        <v>3</v>
      </c>
    </row>
    <row r="482" spans="2:30" x14ac:dyDescent="0.25">
      <c r="B482" s="49"/>
      <c r="C482" s="49"/>
      <c r="D482" s="2"/>
      <c r="E482" t="s">
        <v>214</v>
      </c>
      <c r="F482" s="49"/>
      <c r="G482" s="49"/>
      <c r="H482" t="s">
        <v>2571</v>
      </c>
      <c r="I482" s="49"/>
      <c r="J482" s="49"/>
      <c r="L482" s="49" t="s">
        <v>1932</v>
      </c>
      <c r="M482" s="49"/>
      <c r="N482" s="49"/>
      <c r="O482" s="49"/>
      <c r="P482" s="49"/>
      <c r="Q482" t="s">
        <v>2570</v>
      </c>
      <c r="R482" t="s">
        <v>924</v>
      </c>
      <c r="S482">
        <v>1</v>
      </c>
      <c r="T482">
        <v>42.5</v>
      </c>
      <c r="U482">
        <v>12</v>
      </c>
      <c r="X482" s="49"/>
      <c r="Y482">
        <v>2</v>
      </c>
      <c r="Z482">
        <v>1</v>
      </c>
      <c r="AA482">
        <v>2</v>
      </c>
      <c r="AB482" s="49" t="s">
        <v>1745</v>
      </c>
      <c r="AC482" s="49"/>
      <c r="AD482">
        <v>3</v>
      </c>
    </row>
    <row r="483" spans="2:30" x14ac:dyDescent="0.25">
      <c r="B483" s="49"/>
      <c r="C483" s="49"/>
      <c r="D483" s="2"/>
      <c r="E483" t="s">
        <v>214</v>
      </c>
      <c r="F483" s="49"/>
      <c r="G483" s="49"/>
      <c r="H483" t="s">
        <v>2573</v>
      </c>
      <c r="I483" s="49"/>
      <c r="J483" s="49"/>
      <c r="L483" s="49" t="s">
        <v>2487</v>
      </c>
      <c r="M483" s="49"/>
      <c r="N483" s="49"/>
      <c r="O483" s="49"/>
      <c r="P483" s="49"/>
      <c r="Q483" t="s">
        <v>2572</v>
      </c>
      <c r="R483" t="s">
        <v>924</v>
      </c>
      <c r="S483">
        <v>2</v>
      </c>
      <c r="T483">
        <v>42.5</v>
      </c>
      <c r="U483">
        <v>12</v>
      </c>
      <c r="X483" s="49"/>
      <c r="Y483">
        <v>2</v>
      </c>
      <c r="Z483">
        <v>1</v>
      </c>
      <c r="AA483">
        <v>2</v>
      </c>
      <c r="AB483" s="49" t="s">
        <v>1888</v>
      </c>
      <c r="AC483" s="49"/>
      <c r="AD483">
        <v>3</v>
      </c>
    </row>
    <row r="484" spans="2:30" x14ac:dyDescent="0.25">
      <c r="B484" s="49"/>
      <c r="C484" s="49"/>
      <c r="D484" s="2"/>
      <c r="E484" t="s">
        <v>214</v>
      </c>
      <c r="F484" s="49"/>
      <c r="G484" s="49"/>
      <c r="H484" t="s">
        <v>2575</v>
      </c>
      <c r="I484" s="49"/>
      <c r="J484" s="49"/>
      <c r="L484" s="49" t="s">
        <v>2487</v>
      </c>
      <c r="M484" s="49"/>
      <c r="N484" s="49"/>
      <c r="O484" s="49"/>
      <c r="P484" s="49"/>
      <c r="Q484" t="s">
        <v>2574</v>
      </c>
      <c r="R484" t="s">
        <v>924</v>
      </c>
      <c r="S484">
        <v>3</v>
      </c>
      <c r="T484">
        <v>42.5</v>
      </c>
      <c r="U484">
        <v>10</v>
      </c>
      <c r="X484" s="49"/>
      <c r="Y484">
        <v>2</v>
      </c>
      <c r="Z484">
        <v>1</v>
      </c>
      <c r="AA484">
        <v>2</v>
      </c>
      <c r="AB484" s="49" t="s">
        <v>1888</v>
      </c>
      <c r="AC484" s="49"/>
      <c r="AD484">
        <v>3</v>
      </c>
    </row>
    <row r="485" spans="2:30" x14ac:dyDescent="0.25">
      <c r="B485" s="49"/>
      <c r="C485" s="49"/>
      <c r="D485" s="2"/>
      <c r="E485" t="s">
        <v>214</v>
      </c>
      <c r="F485" s="49"/>
      <c r="G485" s="49"/>
      <c r="H485" t="s">
        <v>2578</v>
      </c>
      <c r="I485" s="49"/>
      <c r="J485" s="49"/>
      <c r="L485" s="49" t="s">
        <v>2577</v>
      </c>
      <c r="M485" s="49"/>
      <c r="N485" s="49"/>
      <c r="O485" s="49"/>
      <c r="P485" s="49"/>
      <c r="Q485" t="s">
        <v>2576</v>
      </c>
      <c r="R485" t="s">
        <v>924</v>
      </c>
      <c r="S485">
        <v>4</v>
      </c>
      <c r="T485">
        <v>42.5</v>
      </c>
      <c r="U485">
        <v>8</v>
      </c>
      <c r="X485" s="49"/>
      <c r="Y485">
        <v>2</v>
      </c>
      <c r="Z485">
        <v>1</v>
      </c>
      <c r="AA485">
        <v>2</v>
      </c>
      <c r="AB485" s="49" t="s">
        <v>1646</v>
      </c>
      <c r="AC485" s="49"/>
      <c r="AD485">
        <v>3</v>
      </c>
    </row>
    <row r="486" spans="2:30" x14ac:dyDescent="0.25">
      <c r="B486" s="49"/>
      <c r="C486" s="49"/>
      <c r="D486" s="2"/>
      <c r="E486" t="s">
        <v>235</v>
      </c>
      <c r="F486" s="49"/>
      <c r="G486" s="49"/>
      <c r="H486" t="s">
        <v>2580</v>
      </c>
      <c r="I486" s="49"/>
      <c r="J486" s="49"/>
      <c r="L486" s="49" t="s">
        <v>2406</v>
      </c>
      <c r="M486" s="49"/>
      <c r="N486" s="49"/>
      <c r="O486" s="49"/>
      <c r="P486" s="49"/>
      <c r="Q486" t="s">
        <v>2579</v>
      </c>
      <c r="R486" t="s">
        <v>924</v>
      </c>
      <c r="S486">
        <v>1</v>
      </c>
      <c r="T486">
        <v>10</v>
      </c>
      <c r="U486">
        <v>11</v>
      </c>
      <c r="X486" s="49"/>
      <c r="Y486">
        <v>1</v>
      </c>
      <c r="Z486">
        <v>1</v>
      </c>
      <c r="AA486">
        <v>3</v>
      </c>
      <c r="AB486" s="49" t="s">
        <v>610</v>
      </c>
      <c r="AC486" s="49"/>
      <c r="AD486">
        <v>3</v>
      </c>
    </row>
    <row r="487" spans="2:30" x14ac:dyDescent="0.25">
      <c r="B487" s="49"/>
      <c r="C487" s="49"/>
      <c r="D487" s="2"/>
      <c r="E487" t="s">
        <v>235</v>
      </c>
      <c r="F487" s="49"/>
      <c r="G487" s="49"/>
      <c r="H487" t="s">
        <v>2582</v>
      </c>
      <c r="I487" s="49"/>
      <c r="J487" s="49"/>
      <c r="L487" s="49" t="s">
        <v>2406</v>
      </c>
      <c r="M487" s="49"/>
      <c r="N487" s="49"/>
      <c r="O487" s="49"/>
      <c r="P487" s="49"/>
      <c r="Q487" t="s">
        <v>2581</v>
      </c>
      <c r="R487" t="s">
        <v>924</v>
      </c>
      <c r="S487">
        <v>2</v>
      </c>
      <c r="T487">
        <v>10</v>
      </c>
      <c r="U487">
        <v>11</v>
      </c>
      <c r="X487" s="49"/>
      <c r="Y487">
        <v>1</v>
      </c>
      <c r="Z487">
        <v>1</v>
      </c>
      <c r="AA487">
        <v>3</v>
      </c>
      <c r="AB487" s="49" t="s">
        <v>610</v>
      </c>
      <c r="AC487" s="49"/>
      <c r="AD487">
        <v>3</v>
      </c>
    </row>
    <row r="488" spans="2:30" x14ac:dyDescent="0.25">
      <c r="B488" s="49"/>
      <c r="C488" s="49"/>
      <c r="D488" s="2"/>
      <c r="E488" t="s">
        <v>235</v>
      </c>
      <c r="F488" s="49"/>
      <c r="G488" s="49"/>
      <c r="H488" t="s">
        <v>2584</v>
      </c>
      <c r="I488" s="49"/>
      <c r="J488" s="49"/>
      <c r="L488" s="49" t="s">
        <v>2406</v>
      </c>
      <c r="M488" s="49"/>
      <c r="N488" s="49"/>
      <c r="O488" s="49"/>
      <c r="P488" s="49"/>
      <c r="Q488" t="s">
        <v>2583</v>
      </c>
      <c r="R488" t="s">
        <v>924</v>
      </c>
      <c r="S488">
        <v>3</v>
      </c>
      <c r="T488">
        <v>12.5</v>
      </c>
      <c r="U488">
        <v>10</v>
      </c>
      <c r="X488" s="49"/>
      <c r="Y488">
        <v>1</v>
      </c>
      <c r="Z488">
        <v>1</v>
      </c>
      <c r="AA488">
        <v>3</v>
      </c>
      <c r="AB488" s="49" t="s">
        <v>610</v>
      </c>
      <c r="AC488" s="49"/>
      <c r="AD488">
        <v>3</v>
      </c>
    </row>
    <row r="489" spans="2:30" x14ac:dyDescent="0.25">
      <c r="B489" s="49"/>
      <c r="C489" s="49"/>
      <c r="D489" s="2"/>
      <c r="E489" t="s">
        <v>303</v>
      </c>
      <c r="F489" s="49"/>
      <c r="G489" s="49"/>
      <c r="H489" t="s">
        <v>2586</v>
      </c>
      <c r="I489" s="49"/>
      <c r="J489" s="49"/>
      <c r="L489" s="49" t="s">
        <v>1932</v>
      </c>
      <c r="M489" s="49"/>
      <c r="N489" s="49"/>
      <c r="O489" s="49"/>
      <c r="P489" s="49"/>
      <c r="Q489" t="s">
        <v>2585</v>
      </c>
      <c r="R489" t="s">
        <v>924</v>
      </c>
      <c r="S489">
        <v>1</v>
      </c>
      <c r="T489">
        <v>6</v>
      </c>
      <c r="U489">
        <v>15</v>
      </c>
      <c r="X489" s="49"/>
      <c r="Y489">
        <v>2</v>
      </c>
      <c r="Z489">
        <v>1</v>
      </c>
      <c r="AA489">
        <v>2</v>
      </c>
      <c r="AB489" s="49" t="s">
        <v>1745</v>
      </c>
      <c r="AC489" s="49"/>
      <c r="AD489">
        <v>3</v>
      </c>
    </row>
    <row r="490" spans="2:30" x14ac:dyDescent="0.25">
      <c r="B490" s="49"/>
      <c r="C490" s="49"/>
      <c r="D490" s="2"/>
      <c r="E490" t="s">
        <v>303</v>
      </c>
      <c r="F490" s="49"/>
      <c r="G490" s="49"/>
      <c r="H490" t="s">
        <v>2589</v>
      </c>
      <c r="I490" s="49"/>
      <c r="J490" s="49"/>
      <c r="L490" s="49" t="s">
        <v>2588</v>
      </c>
      <c r="M490" s="49"/>
      <c r="N490" s="49"/>
      <c r="O490" s="49"/>
      <c r="P490" s="49"/>
      <c r="Q490" t="s">
        <v>2587</v>
      </c>
      <c r="R490" t="s">
        <v>924</v>
      </c>
      <c r="S490">
        <v>2</v>
      </c>
      <c r="T490">
        <v>10</v>
      </c>
      <c r="U490">
        <v>14</v>
      </c>
      <c r="X490" s="49"/>
      <c r="Y490">
        <v>2</v>
      </c>
      <c r="Z490">
        <v>1</v>
      </c>
      <c r="AA490">
        <v>2</v>
      </c>
      <c r="AB490" s="49" t="s">
        <v>610</v>
      </c>
      <c r="AC490" s="49"/>
      <c r="AD490">
        <v>3</v>
      </c>
    </row>
    <row r="491" spans="2:30" x14ac:dyDescent="0.25">
      <c r="B491" s="49"/>
      <c r="C491" s="49"/>
      <c r="D491" s="2"/>
      <c r="E491" t="s">
        <v>303</v>
      </c>
      <c r="F491" s="49"/>
      <c r="G491" s="49"/>
      <c r="H491" t="s">
        <v>927</v>
      </c>
      <c r="I491" s="49"/>
      <c r="J491" s="49"/>
      <c r="L491" s="49" t="s">
        <v>2591</v>
      </c>
      <c r="M491" s="49"/>
      <c r="N491" s="49"/>
      <c r="O491" s="49"/>
      <c r="P491" s="49"/>
      <c r="Q491" t="s">
        <v>2590</v>
      </c>
      <c r="R491" t="s">
        <v>924</v>
      </c>
      <c r="S491">
        <v>3</v>
      </c>
      <c r="T491">
        <v>10</v>
      </c>
      <c r="U491">
        <v>10</v>
      </c>
      <c r="X491" s="49"/>
      <c r="Y491">
        <v>2</v>
      </c>
      <c r="Z491">
        <v>1</v>
      </c>
      <c r="AA491">
        <v>2</v>
      </c>
      <c r="AB491" s="49" t="s">
        <v>610</v>
      </c>
      <c r="AC491" s="49"/>
      <c r="AD491">
        <v>3</v>
      </c>
    </row>
    <row r="492" spans="2:30" x14ac:dyDescent="0.25">
      <c r="B492" s="49"/>
      <c r="C492" s="49"/>
      <c r="D492" s="2"/>
      <c r="E492" t="s">
        <v>262</v>
      </c>
      <c r="F492" s="49"/>
      <c r="G492" s="49"/>
      <c r="H492" t="s">
        <v>930</v>
      </c>
      <c r="I492" s="49"/>
      <c r="J492" s="49"/>
      <c r="L492" s="49" t="s">
        <v>2593</v>
      </c>
      <c r="M492" s="49"/>
      <c r="N492" s="49"/>
      <c r="O492" s="49"/>
      <c r="P492" s="49"/>
      <c r="Q492" t="s">
        <v>2592</v>
      </c>
      <c r="R492" t="s">
        <v>928</v>
      </c>
      <c r="S492">
        <v>1</v>
      </c>
      <c r="T492">
        <v>0</v>
      </c>
      <c r="U492">
        <v>8</v>
      </c>
      <c r="X492" s="49"/>
      <c r="Y492">
        <v>3</v>
      </c>
      <c r="Z492">
        <v>2</v>
      </c>
      <c r="AA492">
        <v>1</v>
      </c>
      <c r="AB492" s="49"/>
      <c r="AC492" s="49"/>
      <c r="AD492">
        <v>3</v>
      </c>
    </row>
    <row r="493" spans="2:30" x14ac:dyDescent="0.25">
      <c r="B493" s="49"/>
      <c r="C493" s="49"/>
      <c r="D493" s="2"/>
      <c r="E493" t="s">
        <v>262</v>
      </c>
      <c r="F493" s="49"/>
      <c r="G493" s="49"/>
      <c r="H493" t="s">
        <v>2596</v>
      </c>
      <c r="I493" s="49"/>
      <c r="J493" s="49"/>
      <c r="L493" s="49" t="s">
        <v>2595</v>
      </c>
      <c r="M493" s="49"/>
      <c r="N493" s="49"/>
      <c r="O493" s="49"/>
      <c r="P493" s="49"/>
      <c r="Q493" t="s">
        <v>2594</v>
      </c>
      <c r="R493" t="s">
        <v>928</v>
      </c>
      <c r="S493">
        <v>2</v>
      </c>
      <c r="T493">
        <v>0</v>
      </c>
      <c r="U493">
        <v>8</v>
      </c>
      <c r="X493" s="49"/>
      <c r="Y493">
        <v>3</v>
      </c>
      <c r="Z493">
        <v>2</v>
      </c>
      <c r="AA493">
        <v>1</v>
      </c>
      <c r="AB493" s="49"/>
      <c r="AC493" s="49"/>
      <c r="AD493">
        <v>3</v>
      </c>
    </row>
    <row r="494" spans="2:30" x14ac:dyDescent="0.25">
      <c r="B494" s="49"/>
      <c r="C494" s="49"/>
      <c r="D494" s="2"/>
      <c r="E494" t="s">
        <v>249</v>
      </c>
      <c r="F494" s="49"/>
      <c r="G494" s="49"/>
      <c r="H494" t="s">
        <v>2599</v>
      </c>
      <c r="I494" s="49"/>
      <c r="J494" s="49"/>
      <c r="L494" s="49" t="s">
        <v>2598</v>
      </c>
      <c r="M494" s="49"/>
      <c r="N494" s="49"/>
      <c r="O494" s="49"/>
      <c r="P494" s="49"/>
      <c r="Q494" t="s">
        <v>2597</v>
      </c>
      <c r="R494" t="s">
        <v>928</v>
      </c>
      <c r="S494">
        <v>1</v>
      </c>
      <c r="T494">
        <v>110</v>
      </c>
      <c r="U494">
        <v>8</v>
      </c>
      <c r="X494" s="49"/>
      <c r="Y494">
        <v>3</v>
      </c>
      <c r="Z494">
        <v>1</v>
      </c>
      <c r="AA494">
        <v>1</v>
      </c>
      <c r="AB494" s="49" t="s">
        <v>618</v>
      </c>
      <c r="AC494" s="49"/>
      <c r="AD494">
        <v>3</v>
      </c>
    </row>
    <row r="495" spans="2:30" x14ac:dyDescent="0.25">
      <c r="B495" s="49"/>
      <c r="C495" s="49"/>
      <c r="D495" s="2"/>
      <c r="E495" t="s">
        <v>249</v>
      </c>
      <c r="F495" s="49"/>
      <c r="G495" s="49"/>
      <c r="H495" t="s">
        <v>2602</v>
      </c>
      <c r="I495" s="49"/>
      <c r="J495" s="49"/>
      <c r="L495" s="49" t="s">
        <v>2601</v>
      </c>
      <c r="M495" s="49"/>
      <c r="N495" s="49"/>
      <c r="O495" s="49"/>
      <c r="P495" s="49"/>
      <c r="Q495" t="s">
        <v>2600</v>
      </c>
      <c r="R495" t="s">
        <v>928</v>
      </c>
      <c r="S495">
        <v>2</v>
      </c>
      <c r="T495">
        <v>110</v>
      </c>
      <c r="U495">
        <v>8</v>
      </c>
      <c r="X495" s="49"/>
      <c r="Y495">
        <v>3</v>
      </c>
      <c r="Z495">
        <v>1</v>
      </c>
      <c r="AA495">
        <v>1</v>
      </c>
      <c r="AB495" s="49" t="s">
        <v>618</v>
      </c>
      <c r="AC495" s="49"/>
      <c r="AD495">
        <v>3</v>
      </c>
    </row>
    <row r="496" spans="2:30" x14ac:dyDescent="0.25">
      <c r="B496" s="49"/>
      <c r="C496" s="49"/>
      <c r="D496" s="2"/>
      <c r="E496" t="s">
        <v>249</v>
      </c>
      <c r="F496" s="49"/>
      <c r="G496" s="49"/>
      <c r="H496" t="s">
        <v>2604</v>
      </c>
      <c r="I496" s="49"/>
      <c r="J496" s="49"/>
      <c r="L496" s="49" t="s">
        <v>2601</v>
      </c>
      <c r="M496" s="49"/>
      <c r="N496" s="49"/>
      <c r="O496" s="49"/>
      <c r="P496" s="49"/>
      <c r="Q496" t="s">
        <v>2603</v>
      </c>
      <c r="R496" t="s">
        <v>928</v>
      </c>
      <c r="S496">
        <v>3</v>
      </c>
      <c r="T496">
        <v>110</v>
      </c>
      <c r="U496">
        <v>8</v>
      </c>
      <c r="X496" s="49"/>
      <c r="Y496">
        <v>3</v>
      </c>
      <c r="Z496">
        <v>1</v>
      </c>
      <c r="AA496">
        <v>1</v>
      </c>
      <c r="AB496" s="49" t="s">
        <v>618</v>
      </c>
      <c r="AC496" s="49"/>
      <c r="AD496">
        <v>3</v>
      </c>
    </row>
    <row r="497" spans="2:30" x14ac:dyDescent="0.25">
      <c r="B497" s="49"/>
      <c r="C497" s="49"/>
      <c r="D497" s="2"/>
      <c r="E497" t="s">
        <v>256</v>
      </c>
      <c r="F497" s="49"/>
      <c r="G497" s="49"/>
      <c r="H497" t="s">
        <v>2607</v>
      </c>
      <c r="I497" s="49"/>
      <c r="J497" s="49"/>
      <c r="L497" s="49" t="s">
        <v>2606</v>
      </c>
      <c r="M497" s="49"/>
      <c r="N497" s="49"/>
      <c r="O497" s="49"/>
      <c r="P497" s="49"/>
      <c r="Q497" t="s">
        <v>2605</v>
      </c>
      <c r="R497" t="s">
        <v>928</v>
      </c>
      <c r="S497">
        <v>1</v>
      </c>
      <c r="T497">
        <v>0</v>
      </c>
      <c r="U497">
        <v>8</v>
      </c>
      <c r="X497" s="49"/>
      <c r="Y497">
        <v>2</v>
      </c>
      <c r="Z497">
        <v>1</v>
      </c>
      <c r="AA497">
        <v>1</v>
      </c>
      <c r="AB497" s="49" t="s">
        <v>1745</v>
      </c>
      <c r="AC497" s="49"/>
      <c r="AD497">
        <v>3</v>
      </c>
    </row>
    <row r="498" spans="2:30" x14ac:dyDescent="0.25">
      <c r="B498" s="49"/>
      <c r="C498" s="49"/>
      <c r="D498" s="2"/>
      <c r="E498" t="s">
        <v>256</v>
      </c>
      <c r="F498" s="49"/>
      <c r="G498" s="49"/>
      <c r="H498" t="s">
        <v>2610</v>
      </c>
      <c r="I498" s="49"/>
      <c r="J498" s="49"/>
      <c r="L498" s="49" t="s">
        <v>2609</v>
      </c>
      <c r="M498" s="49"/>
      <c r="N498" s="49"/>
      <c r="O498" s="49"/>
      <c r="P498" s="49"/>
      <c r="Q498" t="s">
        <v>2608</v>
      </c>
      <c r="R498" t="s">
        <v>928</v>
      </c>
      <c r="S498">
        <v>2</v>
      </c>
      <c r="T498">
        <v>10</v>
      </c>
      <c r="U498">
        <v>8</v>
      </c>
      <c r="X498" s="49"/>
      <c r="Y498">
        <v>2</v>
      </c>
      <c r="Z498">
        <v>1</v>
      </c>
      <c r="AA498">
        <v>2</v>
      </c>
      <c r="AB498" s="49" t="s">
        <v>1745</v>
      </c>
      <c r="AC498" s="49"/>
      <c r="AD498">
        <v>3</v>
      </c>
    </row>
    <row r="499" spans="2:30" x14ac:dyDescent="0.25">
      <c r="B499" s="49"/>
      <c r="C499" s="49"/>
      <c r="D499" s="2"/>
      <c r="E499" t="s">
        <v>256</v>
      </c>
      <c r="F499" s="49"/>
      <c r="G499" s="49"/>
      <c r="H499" t="s">
        <v>2613</v>
      </c>
      <c r="I499" s="49"/>
      <c r="J499" s="49"/>
      <c r="L499" s="49" t="s">
        <v>2612</v>
      </c>
      <c r="M499" s="49"/>
      <c r="N499" s="49"/>
      <c r="O499" s="49"/>
      <c r="P499" s="49"/>
      <c r="Q499" t="s">
        <v>2611</v>
      </c>
      <c r="R499" t="s">
        <v>928</v>
      </c>
      <c r="S499">
        <v>3</v>
      </c>
      <c r="T499">
        <v>15</v>
      </c>
      <c r="U499">
        <v>8</v>
      </c>
      <c r="X499" s="49"/>
      <c r="Y499">
        <v>2</v>
      </c>
      <c r="Z499">
        <v>1</v>
      </c>
      <c r="AA499">
        <v>2</v>
      </c>
      <c r="AB499" s="49" t="s">
        <v>1745</v>
      </c>
      <c r="AC499" s="49"/>
      <c r="AD499">
        <v>3</v>
      </c>
    </row>
    <row r="500" spans="2:30" x14ac:dyDescent="0.25">
      <c r="B500" s="49"/>
      <c r="C500" s="49"/>
      <c r="D500" s="2"/>
      <c r="E500" t="s">
        <v>275</v>
      </c>
      <c r="F500" s="49"/>
      <c r="G500" s="49"/>
      <c r="H500" t="s">
        <v>2615</v>
      </c>
      <c r="I500" s="49"/>
      <c r="J500" s="49"/>
      <c r="L500" s="49"/>
      <c r="M500" s="49"/>
      <c r="N500" s="49"/>
      <c r="O500" s="49"/>
      <c r="P500" s="49"/>
      <c r="Q500" t="s">
        <v>2614</v>
      </c>
      <c r="R500" t="s">
        <v>928</v>
      </c>
      <c r="S500">
        <v>1</v>
      </c>
      <c r="T500">
        <v>20</v>
      </c>
      <c r="V500">
        <v>10</v>
      </c>
      <c r="X500" s="49"/>
      <c r="AB500" s="49"/>
      <c r="AC500" s="49"/>
      <c r="AD500">
        <v>3</v>
      </c>
    </row>
    <row r="501" spans="2:30" x14ac:dyDescent="0.25">
      <c r="B501" s="49"/>
      <c r="C501" s="49"/>
      <c r="D501" s="2"/>
      <c r="E501" t="s">
        <v>275</v>
      </c>
      <c r="F501" s="49"/>
      <c r="G501" s="49"/>
      <c r="H501" t="s">
        <v>2617</v>
      </c>
      <c r="I501" s="49"/>
      <c r="J501" s="49"/>
      <c r="L501" s="49"/>
      <c r="M501" s="49"/>
      <c r="N501" s="49"/>
      <c r="O501" s="49"/>
      <c r="P501" s="49"/>
      <c r="Q501" t="s">
        <v>2616</v>
      </c>
      <c r="R501" t="s">
        <v>928</v>
      </c>
      <c r="S501">
        <v>2</v>
      </c>
      <c r="T501">
        <v>20</v>
      </c>
      <c r="V501">
        <v>10</v>
      </c>
      <c r="X501" s="49"/>
      <c r="AB501" s="49"/>
      <c r="AC501" s="49"/>
      <c r="AD501">
        <v>3</v>
      </c>
    </row>
    <row r="502" spans="2:30" x14ac:dyDescent="0.25">
      <c r="B502" s="49"/>
      <c r="C502" s="49"/>
      <c r="D502" s="2"/>
      <c r="E502" t="s">
        <v>286</v>
      </c>
      <c r="F502" s="49"/>
      <c r="G502" s="49"/>
      <c r="H502" t="s">
        <v>2620</v>
      </c>
      <c r="I502" s="49"/>
      <c r="J502" s="49"/>
      <c r="L502" s="49" t="s">
        <v>2619</v>
      </c>
      <c r="M502" s="49"/>
      <c r="N502" s="49"/>
      <c r="O502" s="49"/>
      <c r="P502" s="49"/>
      <c r="Q502" t="s">
        <v>2618</v>
      </c>
      <c r="R502" t="s">
        <v>928</v>
      </c>
      <c r="S502">
        <v>1</v>
      </c>
      <c r="T502">
        <v>25</v>
      </c>
      <c r="U502">
        <v>12</v>
      </c>
      <c r="X502" s="49"/>
      <c r="Y502">
        <v>2</v>
      </c>
      <c r="Z502">
        <v>1</v>
      </c>
      <c r="AA502">
        <v>2</v>
      </c>
      <c r="AB502" s="49" t="s">
        <v>618</v>
      </c>
      <c r="AC502" s="49"/>
      <c r="AD502">
        <v>3</v>
      </c>
    </row>
    <row r="503" spans="2:30" x14ac:dyDescent="0.25">
      <c r="B503" s="49"/>
      <c r="C503" s="49"/>
      <c r="D503" s="2"/>
      <c r="E503" t="s">
        <v>286</v>
      </c>
      <c r="F503" s="49"/>
      <c r="G503" s="49"/>
      <c r="H503" t="s">
        <v>2622</v>
      </c>
      <c r="I503" s="49"/>
      <c r="J503" s="49"/>
      <c r="L503" s="49" t="s">
        <v>2619</v>
      </c>
      <c r="M503" s="49"/>
      <c r="N503" s="49"/>
      <c r="O503" s="49"/>
      <c r="P503" s="49"/>
      <c r="Q503" t="s">
        <v>2621</v>
      </c>
      <c r="R503" t="s">
        <v>928</v>
      </c>
      <c r="S503">
        <v>2</v>
      </c>
      <c r="T503">
        <v>75</v>
      </c>
      <c r="U503">
        <v>12</v>
      </c>
      <c r="X503" s="49"/>
      <c r="Y503">
        <v>2</v>
      </c>
      <c r="Z503">
        <v>1</v>
      </c>
      <c r="AA503">
        <v>2</v>
      </c>
      <c r="AB503" s="49" t="s">
        <v>618</v>
      </c>
      <c r="AC503" s="49"/>
      <c r="AD503">
        <v>3</v>
      </c>
    </row>
    <row r="504" spans="2:30" x14ac:dyDescent="0.25">
      <c r="B504" s="49"/>
      <c r="C504" s="49"/>
      <c r="D504" s="2"/>
      <c r="E504" t="s">
        <v>286</v>
      </c>
      <c r="F504" s="49"/>
      <c r="G504" s="49"/>
      <c r="H504" t="s">
        <v>2624</v>
      </c>
      <c r="I504" s="49"/>
      <c r="J504" s="49"/>
      <c r="L504" s="49" t="s">
        <v>2619</v>
      </c>
      <c r="M504" s="49"/>
      <c r="N504" s="49"/>
      <c r="O504" s="49"/>
      <c r="P504" s="49"/>
      <c r="Q504" t="s">
        <v>2623</v>
      </c>
      <c r="R504" t="s">
        <v>928</v>
      </c>
      <c r="S504">
        <v>3</v>
      </c>
      <c r="T504">
        <v>95</v>
      </c>
      <c r="U504">
        <v>12</v>
      </c>
      <c r="X504" s="49"/>
      <c r="Y504">
        <v>2</v>
      </c>
      <c r="Z504">
        <v>1</v>
      </c>
      <c r="AA504">
        <v>2</v>
      </c>
      <c r="AB504" s="49" t="s">
        <v>618</v>
      </c>
      <c r="AC504" s="49"/>
      <c r="AD504">
        <v>3</v>
      </c>
    </row>
    <row r="505" spans="2:30" x14ac:dyDescent="0.25">
      <c r="B505" s="49"/>
      <c r="C505" s="49"/>
      <c r="D505" s="2"/>
      <c r="E505" t="s">
        <v>352</v>
      </c>
      <c r="F505" s="49"/>
      <c r="G505" s="49"/>
      <c r="H505" t="s">
        <v>2627</v>
      </c>
      <c r="I505" s="49"/>
      <c r="J505" s="49"/>
      <c r="L505" s="49" t="s">
        <v>2626</v>
      </c>
      <c r="M505" s="49"/>
      <c r="N505" s="49"/>
      <c r="O505" s="49"/>
      <c r="P505" s="49"/>
      <c r="Q505" t="s">
        <v>2625</v>
      </c>
      <c r="R505" t="s">
        <v>928</v>
      </c>
      <c r="S505">
        <v>1</v>
      </c>
      <c r="T505">
        <v>45</v>
      </c>
      <c r="U505">
        <v>12</v>
      </c>
      <c r="X505" s="49"/>
      <c r="AB505" s="49"/>
      <c r="AC505" s="49"/>
      <c r="AD505">
        <v>3</v>
      </c>
    </row>
    <row r="506" spans="2:30" x14ac:dyDescent="0.25">
      <c r="B506" s="49"/>
      <c r="C506" s="49"/>
      <c r="D506" s="2"/>
      <c r="E506" t="s">
        <v>352</v>
      </c>
      <c r="F506" s="49"/>
      <c r="G506" s="49"/>
      <c r="H506" t="s">
        <v>2629</v>
      </c>
      <c r="I506" s="49"/>
      <c r="J506" s="49"/>
      <c r="L506" s="49" t="s">
        <v>2626</v>
      </c>
      <c r="M506" s="49"/>
      <c r="N506" s="49"/>
      <c r="O506" s="49"/>
      <c r="P506" s="49"/>
      <c r="Q506" t="s">
        <v>2628</v>
      </c>
      <c r="R506" t="s">
        <v>928</v>
      </c>
      <c r="S506">
        <v>2</v>
      </c>
      <c r="T506">
        <v>45</v>
      </c>
      <c r="U506">
        <v>12</v>
      </c>
      <c r="X506" s="49"/>
      <c r="AB506" s="49"/>
      <c r="AC506" s="49"/>
      <c r="AD506">
        <v>3</v>
      </c>
    </row>
    <row r="507" spans="2:30" x14ac:dyDescent="0.25">
      <c r="B507" s="49"/>
      <c r="C507" s="49"/>
      <c r="D507" s="2"/>
      <c r="E507" t="s">
        <v>329</v>
      </c>
      <c r="F507" s="49"/>
      <c r="G507" s="49"/>
      <c r="H507" t="s">
        <v>2632</v>
      </c>
      <c r="I507" s="49"/>
      <c r="J507" s="49"/>
      <c r="L507" s="49" t="s">
        <v>2631</v>
      </c>
      <c r="M507" s="49"/>
      <c r="N507" s="49"/>
      <c r="O507" s="49"/>
      <c r="P507" s="49"/>
      <c r="Q507" t="s">
        <v>2630</v>
      </c>
      <c r="R507" t="s">
        <v>928</v>
      </c>
      <c r="S507">
        <v>1</v>
      </c>
      <c r="T507">
        <v>0</v>
      </c>
      <c r="V507">
        <v>30</v>
      </c>
      <c r="X507" s="49"/>
      <c r="AB507" s="49"/>
      <c r="AC507" s="49"/>
      <c r="AD507">
        <v>3</v>
      </c>
    </row>
    <row r="508" spans="2:30" x14ac:dyDescent="0.25">
      <c r="B508" s="49"/>
      <c r="C508" s="49"/>
      <c r="D508" s="2"/>
      <c r="E508" t="s">
        <v>329</v>
      </c>
      <c r="F508" s="49"/>
      <c r="G508" s="49"/>
      <c r="H508" t="s">
        <v>931</v>
      </c>
      <c r="I508" s="49"/>
      <c r="J508" s="49"/>
      <c r="L508" s="49" t="s">
        <v>2634</v>
      </c>
      <c r="M508" s="49"/>
      <c r="N508" s="49"/>
      <c r="O508" s="49"/>
      <c r="P508" s="49"/>
      <c r="Q508" t="s">
        <v>2633</v>
      </c>
      <c r="R508" t="s">
        <v>928</v>
      </c>
      <c r="S508">
        <v>2</v>
      </c>
      <c r="T508">
        <v>0</v>
      </c>
      <c r="V508">
        <v>30</v>
      </c>
      <c r="X508" s="49"/>
      <c r="AB508" s="49"/>
      <c r="AC508" s="49"/>
      <c r="AD508">
        <v>3</v>
      </c>
    </row>
    <row r="509" spans="2:30" x14ac:dyDescent="0.25">
      <c r="B509" s="49"/>
      <c r="C509" s="49"/>
      <c r="D509" s="2"/>
      <c r="E509" t="s">
        <v>389</v>
      </c>
      <c r="F509" s="49"/>
      <c r="G509" s="49"/>
      <c r="H509" t="s">
        <v>934</v>
      </c>
      <c r="I509" s="49"/>
      <c r="J509" s="49"/>
      <c r="L509" s="49"/>
      <c r="M509" s="49"/>
      <c r="N509" s="49"/>
      <c r="O509" s="49"/>
      <c r="P509" s="49"/>
      <c r="Q509" t="s">
        <v>2635</v>
      </c>
      <c r="R509" t="s">
        <v>932</v>
      </c>
      <c r="S509">
        <v>1</v>
      </c>
      <c r="T509">
        <v>0</v>
      </c>
      <c r="U509">
        <v>12</v>
      </c>
      <c r="X509" s="49"/>
      <c r="AB509" s="49"/>
      <c r="AC509" s="49"/>
      <c r="AD509">
        <v>3</v>
      </c>
    </row>
    <row r="510" spans="2:30" x14ac:dyDescent="0.25">
      <c r="B510" s="49"/>
      <c r="C510" s="49"/>
      <c r="D510" s="2"/>
      <c r="E510" t="s">
        <v>389</v>
      </c>
      <c r="F510" s="49"/>
      <c r="G510" s="49"/>
      <c r="H510" t="s">
        <v>2637</v>
      </c>
      <c r="I510" s="49"/>
      <c r="J510" s="49"/>
      <c r="L510" s="49"/>
      <c r="M510" s="49"/>
      <c r="N510" s="49"/>
      <c r="O510" s="49"/>
      <c r="P510" s="49"/>
      <c r="Q510" t="s">
        <v>2636</v>
      </c>
      <c r="R510" t="s">
        <v>932</v>
      </c>
      <c r="S510">
        <v>2</v>
      </c>
      <c r="T510">
        <v>0</v>
      </c>
      <c r="U510">
        <v>12</v>
      </c>
      <c r="X510" s="49"/>
      <c r="AB510" s="49"/>
      <c r="AC510" s="49"/>
      <c r="AD510">
        <v>3</v>
      </c>
    </row>
    <row r="511" spans="2:30" x14ac:dyDescent="0.25">
      <c r="B511" s="49"/>
      <c r="C511" s="49"/>
      <c r="D511" s="2"/>
      <c r="E511" t="s">
        <v>411</v>
      </c>
      <c r="F511" s="49"/>
      <c r="G511" s="49"/>
      <c r="H511" t="s">
        <v>2640</v>
      </c>
      <c r="I511" s="49"/>
      <c r="J511" s="49"/>
      <c r="L511" s="49" t="s">
        <v>2639</v>
      </c>
      <c r="M511" s="49"/>
      <c r="N511" s="49"/>
      <c r="O511" s="49"/>
      <c r="P511" s="49"/>
      <c r="Q511" t="s">
        <v>2638</v>
      </c>
      <c r="R511" t="s">
        <v>932</v>
      </c>
      <c r="S511">
        <v>1</v>
      </c>
      <c r="T511">
        <v>5</v>
      </c>
      <c r="U511">
        <v>10</v>
      </c>
      <c r="X511" s="49"/>
      <c r="AB511" s="49"/>
      <c r="AC511" s="49"/>
      <c r="AD511">
        <v>3</v>
      </c>
    </row>
    <row r="512" spans="2:30" x14ac:dyDescent="0.25">
      <c r="B512" s="49"/>
      <c r="C512" s="49"/>
      <c r="D512" s="2"/>
      <c r="E512" t="s">
        <v>411</v>
      </c>
      <c r="F512" s="49"/>
      <c r="G512" s="49"/>
      <c r="H512" t="s">
        <v>2642</v>
      </c>
      <c r="I512" s="49"/>
      <c r="J512" s="49"/>
      <c r="L512" s="49" t="s">
        <v>2639</v>
      </c>
      <c r="M512" s="49"/>
      <c r="N512" s="49"/>
      <c r="O512" s="49"/>
      <c r="P512" s="49"/>
      <c r="Q512" t="s">
        <v>2641</v>
      </c>
      <c r="R512" t="s">
        <v>932</v>
      </c>
      <c r="S512">
        <v>2</v>
      </c>
      <c r="T512">
        <v>5</v>
      </c>
      <c r="U512">
        <v>12</v>
      </c>
      <c r="X512" s="49"/>
      <c r="AB512" s="49"/>
      <c r="AC512" s="49"/>
      <c r="AD512">
        <v>3</v>
      </c>
    </row>
    <row r="513" spans="2:30" x14ac:dyDescent="0.25">
      <c r="B513" s="49"/>
      <c r="C513" s="49"/>
      <c r="D513" s="2"/>
      <c r="E513" t="s">
        <v>403</v>
      </c>
      <c r="F513" s="49"/>
      <c r="G513" s="49"/>
      <c r="H513" t="s">
        <v>2645</v>
      </c>
      <c r="I513" s="49"/>
      <c r="J513" s="49"/>
      <c r="L513" s="49" t="s">
        <v>2644</v>
      </c>
      <c r="M513" s="49"/>
      <c r="N513" s="49"/>
      <c r="O513" s="49"/>
      <c r="P513" s="49"/>
      <c r="Q513" t="s">
        <v>2643</v>
      </c>
      <c r="R513" t="s">
        <v>932</v>
      </c>
      <c r="S513">
        <v>1</v>
      </c>
      <c r="T513">
        <v>0</v>
      </c>
      <c r="U513">
        <v>8</v>
      </c>
      <c r="X513" s="49"/>
      <c r="AB513" s="49"/>
      <c r="AC513" s="49"/>
      <c r="AD513">
        <v>3</v>
      </c>
    </row>
    <row r="514" spans="2:30" x14ac:dyDescent="0.25">
      <c r="B514" s="49"/>
      <c r="C514" s="49"/>
      <c r="D514" s="2"/>
      <c r="E514" t="s">
        <v>154</v>
      </c>
      <c r="F514" s="49"/>
      <c r="G514" s="49"/>
      <c r="H514" t="s">
        <v>2648</v>
      </c>
      <c r="I514" s="49"/>
      <c r="J514" s="49"/>
      <c r="L514" s="49" t="s">
        <v>2647</v>
      </c>
      <c r="M514" s="49"/>
      <c r="N514" s="49"/>
      <c r="O514" s="49"/>
      <c r="P514" s="49"/>
      <c r="Q514" t="s">
        <v>2646</v>
      </c>
      <c r="R514" t="s">
        <v>932</v>
      </c>
      <c r="S514">
        <v>1</v>
      </c>
      <c r="T514">
        <v>115</v>
      </c>
      <c r="U514">
        <v>8</v>
      </c>
      <c r="X514" s="49"/>
      <c r="Y514">
        <v>3</v>
      </c>
      <c r="Z514">
        <v>1</v>
      </c>
      <c r="AA514">
        <v>1</v>
      </c>
      <c r="AB514" s="49" t="s">
        <v>1745</v>
      </c>
      <c r="AC514" s="49"/>
      <c r="AD514">
        <v>3</v>
      </c>
    </row>
    <row r="515" spans="2:30" x14ac:dyDescent="0.25">
      <c r="B515" s="49"/>
      <c r="C515" s="49"/>
      <c r="D515" s="2"/>
      <c r="E515" t="s">
        <v>154</v>
      </c>
      <c r="F515" s="49"/>
      <c r="G515" s="49"/>
      <c r="H515" t="s">
        <v>2651</v>
      </c>
      <c r="I515" s="49"/>
      <c r="J515" s="49"/>
      <c r="L515" s="49" t="s">
        <v>2650</v>
      </c>
      <c r="M515" s="49"/>
      <c r="N515" s="49"/>
      <c r="O515" s="49"/>
      <c r="P515" s="49"/>
      <c r="Q515" t="s">
        <v>2649</v>
      </c>
      <c r="R515" t="s">
        <v>932</v>
      </c>
      <c r="S515">
        <v>2</v>
      </c>
      <c r="T515">
        <v>115</v>
      </c>
      <c r="U515">
        <v>6</v>
      </c>
      <c r="X515" s="49"/>
      <c r="Y515">
        <v>3</v>
      </c>
      <c r="Z515">
        <v>1</v>
      </c>
      <c r="AA515">
        <v>1</v>
      </c>
      <c r="AB515" s="49" t="s">
        <v>610</v>
      </c>
      <c r="AC515" s="49"/>
      <c r="AD515">
        <v>3</v>
      </c>
    </row>
    <row r="516" spans="2:30" x14ac:dyDescent="0.25">
      <c r="B516" s="49"/>
      <c r="C516" s="49"/>
      <c r="D516" s="2"/>
      <c r="E516" t="s">
        <v>154</v>
      </c>
      <c r="F516" s="49"/>
      <c r="G516" s="49"/>
      <c r="H516" t="s">
        <v>2653</v>
      </c>
      <c r="I516" s="49"/>
      <c r="J516" s="49"/>
      <c r="L516" s="49" t="s">
        <v>2650</v>
      </c>
      <c r="M516" s="49"/>
      <c r="N516" s="49"/>
      <c r="O516" s="49"/>
      <c r="P516" s="49"/>
      <c r="Q516" t="s">
        <v>2652</v>
      </c>
      <c r="R516" t="s">
        <v>932</v>
      </c>
      <c r="S516">
        <v>3</v>
      </c>
      <c r="T516">
        <v>115</v>
      </c>
      <c r="U516">
        <v>7</v>
      </c>
      <c r="X516" s="49"/>
      <c r="Y516">
        <v>3</v>
      </c>
      <c r="Z516">
        <v>1</v>
      </c>
      <c r="AA516">
        <v>1</v>
      </c>
      <c r="AB516" s="49" t="s">
        <v>610</v>
      </c>
      <c r="AC516" s="49"/>
      <c r="AD516">
        <v>3</v>
      </c>
    </row>
    <row r="517" spans="2:30" x14ac:dyDescent="0.25">
      <c r="B517" s="49"/>
      <c r="C517" s="49"/>
      <c r="D517" s="2"/>
      <c r="E517" t="s">
        <v>154</v>
      </c>
      <c r="F517" s="49"/>
      <c r="G517" s="49"/>
      <c r="H517" t="s">
        <v>2655</v>
      </c>
      <c r="I517" s="49"/>
      <c r="J517" s="49"/>
      <c r="L517" s="49" t="s">
        <v>2650</v>
      </c>
      <c r="M517" s="49"/>
      <c r="N517" s="49"/>
      <c r="O517" s="49"/>
      <c r="P517" s="49"/>
      <c r="Q517" t="s">
        <v>2654</v>
      </c>
      <c r="R517" t="s">
        <v>932</v>
      </c>
      <c r="S517">
        <v>4</v>
      </c>
      <c r="T517">
        <v>115</v>
      </c>
      <c r="U517">
        <v>7</v>
      </c>
      <c r="X517" s="49"/>
      <c r="Y517">
        <v>3</v>
      </c>
      <c r="Z517">
        <v>1</v>
      </c>
      <c r="AA517">
        <v>1</v>
      </c>
      <c r="AB517" s="49" t="s">
        <v>610</v>
      </c>
      <c r="AC517" s="49"/>
      <c r="AD517">
        <v>3</v>
      </c>
    </row>
    <row r="518" spans="2:30" x14ac:dyDescent="0.25">
      <c r="B518" s="49"/>
      <c r="C518" s="49"/>
      <c r="D518" s="2"/>
      <c r="E518" t="s">
        <v>2295</v>
      </c>
      <c r="F518" s="49"/>
      <c r="G518" s="49"/>
      <c r="H518" t="s">
        <v>2658</v>
      </c>
      <c r="I518" s="49"/>
      <c r="J518" s="49"/>
      <c r="L518" s="49" t="s">
        <v>2657</v>
      </c>
      <c r="M518" s="49"/>
      <c r="N518" s="49"/>
      <c r="O518" s="49"/>
      <c r="P518" s="49"/>
      <c r="Q518" t="s">
        <v>2656</v>
      </c>
      <c r="R518" t="s">
        <v>932</v>
      </c>
      <c r="S518">
        <v>1</v>
      </c>
      <c r="T518">
        <v>90</v>
      </c>
      <c r="U518">
        <v>8</v>
      </c>
      <c r="X518" s="49"/>
      <c r="Y518">
        <v>2</v>
      </c>
      <c r="Z518">
        <v>1</v>
      </c>
      <c r="AA518">
        <v>2</v>
      </c>
      <c r="AB518" s="49" t="s">
        <v>1745</v>
      </c>
      <c r="AC518" s="49"/>
      <c r="AD518">
        <v>3</v>
      </c>
    </row>
    <row r="519" spans="2:30" x14ac:dyDescent="0.25">
      <c r="B519" s="49"/>
      <c r="C519" s="49"/>
      <c r="D519" s="2"/>
      <c r="E519" t="s">
        <v>2295</v>
      </c>
      <c r="F519" s="49"/>
      <c r="G519" s="49"/>
      <c r="H519" t="s">
        <v>2660</v>
      </c>
      <c r="I519" s="49"/>
      <c r="J519" s="49"/>
      <c r="L519" s="49" t="s">
        <v>2657</v>
      </c>
      <c r="M519" s="49"/>
      <c r="N519" s="49"/>
      <c r="O519" s="49"/>
      <c r="P519" s="49"/>
      <c r="Q519" t="s">
        <v>2659</v>
      </c>
      <c r="R519" t="s">
        <v>932</v>
      </c>
      <c r="S519">
        <v>2</v>
      </c>
      <c r="T519">
        <v>90</v>
      </c>
      <c r="U519">
        <v>8.5</v>
      </c>
      <c r="X519" s="49"/>
      <c r="Y519">
        <v>2</v>
      </c>
      <c r="Z519">
        <v>1</v>
      </c>
      <c r="AA519">
        <v>2</v>
      </c>
      <c r="AB519" s="49" t="s">
        <v>1745</v>
      </c>
      <c r="AC519" s="49"/>
      <c r="AD519">
        <v>3</v>
      </c>
    </row>
    <row r="520" spans="2:30" x14ac:dyDescent="0.25">
      <c r="B520" s="49"/>
      <c r="C520" s="49"/>
      <c r="D520" s="2"/>
      <c r="E520" t="s">
        <v>2295</v>
      </c>
      <c r="F520" s="49"/>
      <c r="G520" s="49"/>
      <c r="H520" t="s">
        <v>2662</v>
      </c>
      <c r="I520" s="49"/>
      <c r="J520" s="49"/>
      <c r="L520" s="49" t="s">
        <v>2657</v>
      </c>
      <c r="M520" s="49"/>
      <c r="N520" s="49"/>
      <c r="O520" s="49"/>
      <c r="P520" s="49"/>
      <c r="Q520" t="s">
        <v>2661</v>
      </c>
      <c r="R520" t="s">
        <v>932</v>
      </c>
      <c r="S520">
        <v>3</v>
      </c>
      <c r="T520">
        <v>90</v>
      </c>
      <c r="U520">
        <v>7</v>
      </c>
      <c r="X520" s="49"/>
      <c r="Y520">
        <v>2</v>
      </c>
      <c r="Z520">
        <v>1</v>
      </c>
      <c r="AA520">
        <v>2</v>
      </c>
      <c r="AB520" s="49" t="s">
        <v>1745</v>
      </c>
      <c r="AC520" s="49"/>
      <c r="AD520">
        <v>3</v>
      </c>
    </row>
    <row r="521" spans="2:30" x14ac:dyDescent="0.25">
      <c r="B521" s="49"/>
      <c r="C521" s="49"/>
      <c r="D521" s="2"/>
      <c r="E521" t="s">
        <v>204</v>
      </c>
      <c r="F521" s="49"/>
      <c r="G521" s="49"/>
      <c r="H521" t="s">
        <v>2665</v>
      </c>
      <c r="I521" s="49"/>
      <c r="J521" s="49"/>
      <c r="L521" s="49" t="s">
        <v>2664</v>
      </c>
      <c r="M521" s="49"/>
      <c r="N521" s="49"/>
      <c r="O521" s="49"/>
      <c r="P521" s="49"/>
      <c r="Q521" t="s">
        <v>2663</v>
      </c>
      <c r="R521" t="s">
        <v>932</v>
      </c>
      <c r="S521">
        <v>1</v>
      </c>
      <c r="T521">
        <v>70</v>
      </c>
      <c r="U521">
        <v>12</v>
      </c>
      <c r="X521" s="49"/>
      <c r="Y521">
        <v>2</v>
      </c>
      <c r="Z521">
        <v>2</v>
      </c>
      <c r="AA521">
        <v>2</v>
      </c>
      <c r="AB521" s="49" t="s">
        <v>1745</v>
      </c>
      <c r="AC521" s="49"/>
      <c r="AD521">
        <v>3</v>
      </c>
    </row>
    <row r="522" spans="2:30" x14ac:dyDescent="0.25">
      <c r="B522" s="49"/>
      <c r="C522" s="49"/>
      <c r="D522" s="2"/>
      <c r="E522" t="s">
        <v>204</v>
      </c>
      <c r="F522" s="49"/>
      <c r="G522" s="49"/>
      <c r="H522" t="s">
        <v>2667</v>
      </c>
      <c r="I522" s="49"/>
      <c r="J522" s="49"/>
      <c r="L522" s="49" t="s">
        <v>2664</v>
      </c>
      <c r="M522" s="49"/>
      <c r="N522" s="49"/>
      <c r="O522" s="49"/>
      <c r="P522" s="49"/>
      <c r="Q522" t="s">
        <v>2666</v>
      </c>
      <c r="R522" t="s">
        <v>932</v>
      </c>
      <c r="S522">
        <v>2</v>
      </c>
      <c r="T522">
        <v>70</v>
      </c>
      <c r="U522">
        <v>12</v>
      </c>
      <c r="X522" s="49"/>
      <c r="Y522">
        <v>2</v>
      </c>
      <c r="Z522">
        <v>2</v>
      </c>
      <c r="AA522">
        <v>2</v>
      </c>
      <c r="AB522" s="49" t="s">
        <v>1745</v>
      </c>
      <c r="AC522" s="49"/>
      <c r="AD522">
        <v>3</v>
      </c>
    </row>
    <row r="523" spans="2:30" x14ac:dyDescent="0.25">
      <c r="B523" s="49"/>
      <c r="C523" s="49"/>
      <c r="D523" s="2"/>
      <c r="E523" t="s">
        <v>204</v>
      </c>
      <c r="F523" s="49"/>
      <c r="G523" s="49"/>
      <c r="H523" t="s">
        <v>2669</v>
      </c>
      <c r="I523" s="49"/>
      <c r="J523" s="49"/>
      <c r="L523" s="49" t="s">
        <v>2664</v>
      </c>
      <c r="M523" s="49"/>
      <c r="N523" s="49"/>
      <c r="O523" s="49"/>
      <c r="P523" s="49"/>
      <c r="Q523" t="s">
        <v>2668</v>
      </c>
      <c r="R523" t="s">
        <v>932</v>
      </c>
      <c r="S523">
        <v>3</v>
      </c>
      <c r="T523">
        <v>70</v>
      </c>
      <c r="U523">
        <v>12</v>
      </c>
      <c r="X523" s="49"/>
      <c r="Y523">
        <v>2</v>
      </c>
      <c r="Z523">
        <v>2</v>
      </c>
      <c r="AA523">
        <v>2</v>
      </c>
      <c r="AB523" s="49" t="s">
        <v>1745</v>
      </c>
      <c r="AC523" s="49"/>
      <c r="AD523">
        <v>3</v>
      </c>
    </row>
    <row r="524" spans="2:30" x14ac:dyDescent="0.25">
      <c r="B524" s="49"/>
      <c r="C524" s="49"/>
      <c r="D524" s="2"/>
      <c r="E524" t="s">
        <v>303</v>
      </c>
      <c r="F524" s="49"/>
      <c r="G524" s="49"/>
      <c r="H524" t="s">
        <v>2672</v>
      </c>
      <c r="I524" s="49"/>
      <c r="J524" s="49"/>
      <c r="L524" s="49" t="s">
        <v>2671</v>
      </c>
      <c r="M524" s="49"/>
      <c r="N524" s="49"/>
      <c r="O524" s="49"/>
      <c r="P524" s="49"/>
      <c r="Q524" t="s">
        <v>2670</v>
      </c>
      <c r="R524" t="s">
        <v>932</v>
      </c>
      <c r="S524">
        <v>1</v>
      </c>
      <c r="T524">
        <v>6</v>
      </c>
      <c r="U524">
        <v>15</v>
      </c>
      <c r="X524" s="49"/>
      <c r="Y524">
        <v>2</v>
      </c>
      <c r="Z524">
        <v>1</v>
      </c>
      <c r="AA524">
        <v>2</v>
      </c>
      <c r="AB524" s="49" t="s">
        <v>1745</v>
      </c>
      <c r="AC524" s="49"/>
      <c r="AD524">
        <v>3</v>
      </c>
    </row>
    <row r="525" spans="2:30" x14ac:dyDescent="0.25">
      <c r="B525" s="49"/>
      <c r="C525" s="49"/>
      <c r="D525" s="2"/>
      <c r="E525" t="s">
        <v>303</v>
      </c>
      <c r="F525" s="49"/>
      <c r="G525" s="49"/>
      <c r="H525" t="s">
        <v>2675</v>
      </c>
      <c r="I525" s="49"/>
      <c r="J525" s="49"/>
      <c r="L525" s="49" t="s">
        <v>2674</v>
      </c>
      <c r="M525" s="49"/>
      <c r="N525" s="49"/>
      <c r="O525" s="49"/>
      <c r="P525" s="49"/>
      <c r="Q525" t="s">
        <v>2673</v>
      </c>
      <c r="R525" t="s">
        <v>932</v>
      </c>
      <c r="S525">
        <v>2</v>
      </c>
      <c r="T525">
        <v>6</v>
      </c>
      <c r="U525">
        <v>15</v>
      </c>
      <c r="X525" s="49"/>
      <c r="Y525">
        <v>2</v>
      </c>
      <c r="Z525">
        <v>1</v>
      </c>
      <c r="AA525">
        <v>2</v>
      </c>
      <c r="AB525" s="49" t="s">
        <v>1745</v>
      </c>
      <c r="AC525" s="49"/>
      <c r="AD525">
        <v>3</v>
      </c>
    </row>
    <row r="526" spans="2:30" x14ac:dyDescent="0.25">
      <c r="B526" s="49"/>
      <c r="C526" s="49"/>
      <c r="D526" s="2"/>
      <c r="E526" t="s">
        <v>303</v>
      </c>
      <c r="F526" s="49"/>
      <c r="G526" s="49"/>
      <c r="H526" t="s">
        <v>2678</v>
      </c>
      <c r="I526" s="49"/>
      <c r="J526" s="49"/>
      <c r="L526" s="49" t="s">
        <v>2677</v>
      </c>
      <c r="M526" s="49"/>
      <c r="N526" s="49"/>
      <c r="O526" s="49"/>
      <c r="P526" s="49"/>
      <c r="Q526" t="s">
        <v>2676</v>
      </c>
      <c r="R526" t="s">
        <v>932</v>
      </c>
      <c r="S526">
        <v>3</v>
      </c>
      <c r="T526">
        <v>6</v>
      </c>
      <c r="U526">
        <v>15</v>
      </c>
      <c r="X526" s="49"/>
      <c r="Y526">
        <v>2</v>
      </c>
      <c r="Z526">
        <v>1</v>
      </c>
      <c r="AA526">
        <v>2</v>
      </c>
      <c r="AB526" s="49" t="s">
        <v>1745</v>
      </c>
      <c r="AC526" s="49"/>
      <c r="AD526">
        <v>3</v>
      </c>
    </row>
    <row r="527" spans="2:30" x14ac:dyDescent="0.25">
      <c r="B527" s="49"/>
      <c r="C527" s="49"/>
      <c r="D527" s="2"/>
      <c r="E527" t="s">
        <v>383</v>
      </c>
      <c r="F527" s="49"/>
      <c r="G527" s="49"/>
      <c r="H527" t="s">
        <v>2682</v>
      </c>
      <c r="I527" s="49"/>
      <c r="J527" s="49"/>
      <c r="L527" s="49" t="s">
        <v>2681</v>
      </c>
      <c r="M527" s="49"/>
      <c r="N527" s="49"/>
      <c r="O527" s="49"/>
      <c r="P527" s="49"/>
      <c r="Q527" t="s">
        <v>2679</v>
      </c>
      <c r="R527" t="s">
        <v>932</v>
      </c>
      <c r="S527">
        <v>1</v>
      </c>
      <c r="T527">
        <v>0</v>
      </c>
      <c r="U527">
        <v>8</v>
      </c>
      <c r="X527" s="49"/>
      <c r="Y527">
        <v>1</v>
      </c>
      <c r="Z527">
        <v>1</v>
      </c>
      <c r="AA527">
        <v>1</v>
      </c>
      <c r="AB527" s="49" t="s">
        <v>1745</v>
      </c>
      <c r="AC527" s="49" t="s">
        <v>2680</v>
      </c>
      <c r="AD527">
        <v>3</v>
      </c>
    </row>
    <row r="528" spans="2:30" x14ac:dyDescent="0.25">
      <c r="B528" s="49"/>
      <c r="C528" s="49"/>
      <c r="D528" s="2"/>
      <c r="E528" t="s">
        <v>379</v>
      </c>
      <c r="F528" s="49"/>
      <c r="G528" s="49"/>
      <c r="H528" t="s">
        <v>2686</v>
      </c>
      <c r="I528" s="49"/>
      <c r="J528" s="49"/>
      <c r="L528" s="49" t="s">
        <v>2685</v>
      </c>
      <c r="M528" s="49"/>
      <c r="N528" s="49"/>
      <c r="O528" s="49"/>
      <c r="P528" s="49"/>
      <c r="Q528" t="s">
        <v>2683</v>
      </c>
      <c r="R528" t="s">
        <v>932</v>
      </c>
      <c r="S528">
        <v>1</v>
      </c>
      <c r="T528">
        <v>0</v>
      </c>
      <c r="U528">
        <v>7</v>
      </c>
      <c r="X528" s="49"/>
      <c r="AB528" s="49"/>
      <c r="AC528" s="49" t="s">
        <v>2684</v>
      </c>
      <c r="AD528">
        <v>3</v>
      </c>
    </row>
    <row r="529" spans="2:30" x14ac:dyDescent="0.25">
      <c r="B529" s="49"/>
      <c r="C529" s="49"/>
      <c r="D529" s="2"/>
      <c r="E529" t="s">
        <v>383</v>
      </c>
      <c r="F529" s="49"/>
      <c r="G529" s="49"/>
      <c r="H529" t="s">
        <v>2688</v>
      </c>
      <c r="I529" s="49"/>
      <c r="J529" s="49"/>
      <c r="L529" s="49" t="s">
        <v>2681</v>
      </c>
      <c r="M529" s="49"/>
      <c r="N529" s="49"/>
      <c r="O529" s="49"/>
      <c r="P529" s="49"/>
      <c r="Q529" t="s">
        <v>2687</v>
      </c>
      <c r="R529" t="s">
        <v>932</v>
      </c>
      <c r="S529">
        <v>2</v>
      </c>
      <c r="T529">
        <v>0</v>
      </c>
      <c r="U529">
        <v>6</v>
      </c>
      <c r="X529" s="49"/>
      <c r="Y529">
        <v>1</v>
      </c>
      <c r="Z529">
        <v>1</v>
      </c>
      <c r="AA529">
        <v>1</v>
      </c>
      <c r="AB529" s="49" t="s">
        <v>1745</v>
      </c>
      <c r="AC529" s="49" t="s">
        <v>2684</v>
      </c>
      <c r="AD529">
        <v>3</v>
      </c>
    </row>
    <row r="530" spans="2:30" x14ac:dyDescent="0.25">
      <c r="B530" s="49"/>
      <c r="C530" s="49"/>
      <c r="D530" s="2"/>
      <c r="E530" t="s">
        <v>356</v>
      </c>
      <c r="F530" s="49"/>
      <c r="G530" s="49"/>
      <c r="H530" t="s">
        <v>935</v>
      </c>
      <c r="I530" s="49"/>
      <c r="J530" s="49"/>
      <c r="L530" s="49" t="s">
        <v>2690</v>
      </c>
      <c r="M530" s="49"/>
      <c r="N530" s="49"/>
      <c r="O530" s="49"/>
      <c r="P530" s="49"/>
      <c r="Q530" t="s">
        <v>2689</v>
      </c>
      <c r="R530" t="s">
        <v>932</v>
      </c>
      <c r="S530">
        <v>1</v>
      </c>
      <c r="V530">
        <v>720</v>
      </c>
      <c r="W530">
        <v>3000</v>
      </c>
      <c r="X530" s="49" t="s">
        <v>2238</v>
      </c>
      <c r="AB530" s="49"/>
      <c r="AC530" s="49"/>
      <c r="AD530">
        <v>3</v>
      </c>
    </row>
    <row r="531" spans="2:30" x14ac:dyDescent="0.25">
      <c r="B531" s="49"/>
      <c r="C531" s="49"/>
      <c r="D531" s="2"/>
      <c r="E531" t="s">
        <v>41</v>
      </c>
      <c r="F531" s="49"/>
      <c r="G531" s="49"/>
      <c r="H531" t="s">
        <v>938</v>
      </c>
      <c r="I531" s="49"/>
      <c r="J531" s="49"/>
      <c r="L531" s="49" t="s">
        <v>1932</v>
      </c>
      <c r="M531" s="49"/>
      <c r="N531" s="49"/>
      <c r="O531" s="49"/>
      <c r="P531" s="49"/>
      <c r="Q531" t="s">
        <v>2691</v>
      </c>
      <c r="R531" t="s">
        <v>936</v>
      </c>
      <c r="S531">
        <v>1</v>
      </c>
      <c r="T531">
        <v>70</v>
      </c>
      <c r="U531">
        <v>10</v>
      </c>
      <c r="X531" s="49"/>
      <c r="Y531">
        <v>2</v>
      </c>
      <c r="Z531">
        <v>1</v>
      </c>
      <c r="AA531">
        <v>2</v>
      </c>
      <c r="AB531" s="49" t="s">
        <v>1745</v>
      </c>
      <c r="AC531" s="49"/>
      <c r="AD531">
        <v>3</v>
      </c>
    </row>
    <row r="532" spans="2:30" x14ac:dyDescent="0.25">
      <c r="B532" s="49"/>
      <c r="C532" s="49"/>
      <c r="D532" s="2"/>
      <c r="E532" t="s">
        <v>41</v>
      </c>
      <c r="F532" s="49"/>
      <c r="G532" s="49"/>
      <c r="H532" t="s">
        <v>2693</v>
      </c>
      <c r="I532" s="49"/>
      <c r="J532" s="49"/>
      <c r="L532" s="49" t="s">
        <v>1937</v>
      </c>
      <c r="M532" s="49"/>
      <c r="N532" s="49"/>
      <c r="O532" s="49"/>
      <c r="P532" s="49"/>
      <c r="Q532" t="s">
        <v>2692</v>
      </c>
      <c r="R532" t="s">
        <v>936</v>
      </c>
      <c r="S532">
        <v>2</v>
      </c>
      <c r="T532">
        <v>70</v>
      </c>
      <c r="U532">
        <v>9</v>
      </c>
      <c r="X532" s="49"/>
      <c r="Y532">
        <v>2</v>
      </c>
      <c r="Z532">
        <v>1</v>
      </c>
      <c r="AA532">
        <v>2</v>
      </c>
      <c r="AB532" s="49" t="s">
        <v>610</v>
      </c>
      <c r="AC532" s="49"/>
      <c r="AD532">
        <v>3</v>
      </c>
    </row>
    <row r="533" spans="2:30" x14ac:dyDescent="0.25">
      <c r="B533" s="49"/>
      <c r="C533" s="49"/>
      <c r="D533" s="2"/>
      <c r="E533" t="s">
        <v>41</v>
      </c>
      <c r="F533" s="49"/>
      <c r="G533" s="49"/>
      <c r="H533" t="s">
        <v>2696</v>
      </c>
      <c r="I533" s="49"/>
      <c r="J533" s="49"/>
      <c r="L533" s="49" t="s">
        <v>2695</v>
      </c>
      <c r="M533" s="49"/>
      <c r="N533" s="49"/>
      <c r="O533" s="49"/>
      <c r="P533" s="49"/>
      <c r="Q533" t="s">
        <v>2694</v>
      </c>
      <c r="R533" t="s">
        <v>936</v>
      </c>
      <c r="S533">
        <v>3</v>
      </c>
      <c r="T533">
        <v>70</v>
      </c>
      <c r="U533">
        <v>8</v>
      </c>
      <c r="X533" s="49"/>
      <c r="Y533">
        <v>2</v>
      </c>
      <c r="Z533">
        <v>1</v>
      </c>
      <c r="AA533">
        <v>2</v>
      </c>
      <c r="AB533" s="49" t="s">
        <v>610</v>
      </c>
      <c r="AC533" s="49"/>
      <c r="AD533">
        <v>3</v>
      </c>
    </row>
    <row r="534" spans="2:30" x14ac:dyDescent="0.25">
      <c r="B534" s="49"/>
      <c r="C534" s="49"/>
      <c r="D534" s="2"/>
      <c r="E534" t="s">
        <v>45</v>
      </c>
      <c r="F534" s="49"/>
      <c r="G534" s="49"/>
      <c r="H534" t="s">
        <v>2699</v>
      </c>
      <c r="I534" s="49"/>
      <c r="J534" s="49"/>
      <c r="L534" s="49" t="s">
        <v>2698</v>
      </c>
      <c r="M534" s="49"/>
      <c r="N534" s="49"/>
      <c r="O534" s="49"/>
      <c r="P534" s="49"/>
      <c r="Q534" t="s">
        <v>2697</v>
      </c>
      <c r="R534" t="s">
        <v>936</v>
      </c>
      <c r="S534">
        <v>1</v>
      </c>
      <c r="T534">
        <v>145</v>
      </c>
      <c r="U534">
        <v>10</v>
      </c>
      <c r="X534" s="49"/>
      <c r="Y534">
        <v>2</v>
      </c>
      <c r="Z534">
        <v>1</v>
      </c>
      <c r="AA534">
        <v>2</v>
      </c>
      <c r="AB534" s="49" t="s">
        <v>1745</v>
      </c>
      <c r="AC534" s="49"/>
      <c r="AD534">
        <v>3</v>
      </c>
    </row>
    <row r="535" spans="2:30" x14ac:dyDescent="0.25">
      <c r="B535" s="49"/>
      <c r="C535" s="49"/>
      <c r="D535" s="2"/>
      <c r="E535" t="s">
        <v>45</v>
      </c>
      <c r="F535" s="49"/>
      <c r="G535" s="49"/>
      <c r="H535" t="s">
        <v>2702</v>
      </c>
      <c r="I535" s="49"/>
      <c r="J535" s="49"/>
      <c r="L535" s="49" t="s">
        <v>2701</v>
      </c>
      <c r="M535" s="49"/>
      <c r="N535" s="49"/>
      <c r="O535" s="49"/>
      <c r="P535" s="49"/>
      <c r="Q535" t="s">
        <v>2700</v>
      </c>
      <c r="R535" t="s">
        <v>936</v>
      </c>
      <c r="S535">
        <v>2</v>
      </c>
      <c r="T535">
        <v>150</v>
      </c>
      <c r="U535">
        <v>10</v>
      </c>
      <c r="X535" s="49"/>
      <c r="Y535">
        <v>2</v>
      </c>
      <c r="Z535">
        <v>1</v>
      </c>
      <c r="AA535">
        <v>2</v>
      </c>
      <c r="AB535" s="49" t="s">
        <v>1745</v>
      </c>
      <c r="AC535" s="49"/>
      <c r="AD535">
        <v>3</v>
      </c>
    </row>
    <row r="536" spans="2:30" x14ac:dyDescent="0.25">
      <c r="B536" s="49"/>
      <c r="C536" s="49"/>
      <c r="D536" s="2"/>
      <c r="E536" t="s">
        <v>45</v>
      </c>
      <c r="F536" s="49"/>
      <c r="G536" s="49"/>
      <c r="H536" t="s">
        <v>2704</v>
      </c>
      <c r="I536" s="49"/>
      <c r="J536" s="49"/>
      <c r="L536" s="49" t="s">
        <v>1937</v>
      </c>
      <c r="M536" s="49"/>
      <c r="N536" s="49"/>
      <c r="O536" s="49"/>
      <c r="P536" s="49"/>
      <c r="Q536" t="s">
        <v>2703</v>
      </c>
      <c r="R536" t="s">
        <v>936</v>
      </c>
      <c r="S536">
        <v>3</v>
      </c>
      <c r="T536">
        <v>150</v>
      </c>
      <c r="U536">
        <v>10</v>
      </c>
      <c r="X536" s="49"/>
      <c r="Y536">
        <v>2</v>
      </c>
      <c r="Z536">
        <v>1</v>
      </c>
      <c r="AA536">
        <v>2</v>
      </c>
      <c r="AB536" s="49" t="s">
        <v>610</v>
      </c>
      <c r="AC536" s="49"/>
      <c r="AD536">
        <v>3</v>
      </c>
    </row>
    <row r="537" spans="2:30" x14ac:dyDescent="0.25">
      <c r="B537" s="49"/>
      <c r="C537" s="49"/>
      <c r="D537" s="2"/>
      <c r="E537" t="s">
        <v>66</v>
      </c>
      <c r="F537" s="49"/>
      <c r="G537" s="49"/>
      <c r="H537" t="s">
        <v>2707</v>
      </c>
      <c r="I537" s="49"/>
      <c r="J537" s="49"/>
      <c r="L537" s="49" t="s">
        <v>2706</v>
      </c>
      <c r="M537" s="49"/>
      <c r="N537" s="49"/>
      <c r="O537" s="49"/>
      <c r="P537" s="49"/>
      <c r="Q537" t="s">
        <v>2705</v>
      </c>
      <c r="R537" t="s">
        <v>936</v>
      </c>
      <c r="S537">
        <v>1</v>
      </c>
      <c r="T537">
        <v>120</v>
      </c>
      <c r="U537">
        <v>10</v>
      </c>
      <c r="X537" s="49"/>
      <c r="Y537">
        <v>2</v>
      </c>
      <c r="Z537">
        <v>1</v>
      </c>
      <c r="AA537">
        <v>2</v>
      </c>
      <c r="AB537" s="49" t="s">
        <v>618</v>
      </c>
      <c r="AC537" s="49"/>
      <c r="AD537">
        <v>3</v>
      </c>
    </row>
    <row r="538" spans="2:30" x14ac:dyDescent="0.25">
      <c r="B538" s="49"/>
      <c r="C538" s="49"/>
      <c r="D538" s="2"/>
      <c r="E538" t="s">
        <v>66</v>
      </c>
      <c r="F538" s="49"/>
      <c r="G538" s="49"/>
      <c r="H538" t="s">
        <v>2710</v>
      </c>
      <c r="I538" s="49"/>
      <c r="J538" s="49"/>
      <c r="L538" s="49" t="s">
        <v>2709</v>
      </c>
      <c r="M538" s="49"/>
      <c r="N538" s="49"/>
      <c r="O538" s="49"/>
      <c r="P538" s="49"/>
      <c r="Q538" t="s">
        <v>2708</v>
      </c>
      <c r="R538" t="s">
        <v>936</v>
      </c>
      <c r="S538">
        <v>2</v>
      </c>
      <c r="T538">
        <v>140</v>
      </c>
      <c r="U538">
        <v>10</v>
      </c>
      <c r="X538" s="49"/>
      <c r="Y538">
        <v>2</v>
      </c>
      <c r="Z538">
        <v>1</v>
      </c>
      <c r="AA538">
        <v>2</v>
      </c>
      <c r="AB538" s="49" t="s">
        <v>610</v>
      </c>
      <c r="AC538" s="49"/>
      <c r="AD538">
        <v>3</v>
      </c>
    </row>
    <row r="539" spans="2:30" x14ac:dyDescent="0.25">
      <c r="B539" s="49"/>
      <c r="C539" s="49"/>
      <c r="D539" s="2"/>
      <c r="E539" t="s">
        <v>66</v>
      </c>
      <c r="F539" s="49"/>
      <c r="G539" s="49"/>
      <c r="H539" t="s">
        <v>2713</v>
      </c>
      <c r="I539" s="49"/>
      <c r="J539" s="49"/>
      <c r="L539" s="49" t="s">
        <v>2712</v>
      </c>
      <c r="M539" s="49"/>
      <c r="N539" s="49"/>
      <c r="O539" s="49"/>
      <c r="P539" s="49"/>
      <c r="Q539" t="s">
        <v>2711</v>
      </c>
      <c r="R539" t="s">
        <v>936</v>
      </c>
      <c r="S539">
        <v>3</v>
      </c>
      <c r="T539">
        <v>140</v>
      </c>
      <c r="U539">
        <v>8</v>
      </c>
      <c r="X539" s="49"/>
      <c r="Y539">
        <v>2</v>
      </c>
      <c r="Z539">
        <v>1</v>
      </c>
      <c r="AA539">
        <v>2</v>
      </c>
      <c r="AB539" s="49" t="s">
        <v>610</v>
      </c>
      <c r="AC539" s="49"/>
      <c r="AD539">
        <v>3</v>
      </c>
    </row>
    <row r="540" spans="2:30" x14ac:dyDescent="0.25">
      <c r="B540" s="49"/>
      <c r="C540" s="49"/>
      <c r="D540" s="2"/>
      <c r="E540" t="s">
        <v>84</v>
      </c>
      <c r="F540" s="49"/>
      <c r="G540" s="49"/>
      <c r="H540" t="s">
        <v>2715</v>
      </c>
      <c r="I540" s="49"/>
      <c r="J540" s="49"/>
      <c r="L540" s="49" t="s">
        <v>1932</v>
      </c>
      <c r="M540" s="49"/>
      <c r="N540" s="49"/>
      <c r="O540" s="49"/>
      <c r="P540" s="49"/>
      <c r="Q540" t="s">
        <v>2714</v>
      </c>
      <c r="R540" t="s">
        <v>936</v>
      </c>
      <c r="S540">
        <v>1</v>
      </c>
      <c r="T540">
        <v>15</v>
      </c>
      <c r="U540">
        <v>15</v>
      </c>
      <c r="X540" s="49"/>
      <c r="Y540">
        <v>2</v>
      </c>
      <c r="Z540">
        <v>1</v>
      </c>
      <c r="AA540">
        <v>2</v>
      </c>
      <c r="AB540" s="49" t="s">
        <v>1745</v>
      </c>
      <c r="AC540" s="49"/>
      <c r="AD540">
        <v>3</v>
      </c>
    </row>
    <row r="541" spans="2:30" x14ac:dyDescent="0.25">
      <c r="B541" s="49"/>
      <c r="C541" s="49"/>
      <c r="D541" s="2"/>
      <c r="E541" t="s">
        <v>84</v>
      </c>
      <c r="F541" s="49"/>
      <c r="G541" s="49"/>
      <c r="H541" t="s">
        <v>2718</v>
      </c>
      <c r="I541" s="49"/>
      <c r="J541" s="49"/>
      <c r="L541" s="49" t="s">
        <v>2717</v>
      </c>
      <c r="M541" s="49"/>
      <c r="N541" s="49"/>
      <c r="O541" s="49"/>
      <c r="P541" s="49"/>
      <c r="Q541" t="s">
        <v>2716</v>
      </c>
      <c r="R541" t="s">
        <v>936</v>
      </c>
      <c r="S541">
        <v>2</v>
      </c>
      <c r="T541">
        <v>15</v>
      </c>
      <c r="U541">
        <v>12</v>
      </c>
      <c r="X541" s="49"/>
      <c r="Y541">
        <v>2</v>
      </c>
      <c r="Z541">
        <v>1</v>
      </c>
      <c r="AA541">
        <v>2</v>
      </c>
      <c r="AB541" s="49" t="s">
        <v>610</v>
      </c>
      <c r="AC541" s="49"/>
      <c r="AD541">
        <v>3</v>
      </c>
    </row>
    <row r="542" spans="2:30" x14ac:dyDescent="0.25">
      <c r="B542" s="49"/>
      <c r="C542" s="49"/>
      <c r="D542" s="2"/>
      <c r="E542" t="s">
        <v>84</v>
      </c>
      <c r="F542" s="49"/>
      <c r="G542" s="49"/>
      <c r="H542" t="s">
        <v>2720</v>
      </c>
      <c r="I542" s="49"/>
      <c r="J542" s="49"/>
      <c r="L542" s="49" t="s">
        <v>2717</v>
      </c>
      <c r="M542" s="49"/>
      <c r="N542" s="49"/>
      <c r="O542" s="49"/>
      <c r="P542" s="49"/>
      <c r="Q542" t="s">
        <v>2719</v>
      </c>
      <c r="R542" t="s">
        <v>936</v>
      </c>
      <c r="S542">
        <v>3</v>
      </c>
      <c r="T542">
        <v>15</v>
      </c>
      <c r="U542">
        <v>11</v>
      </c>
      <c r="X542" s="49"/>
      <c r="Y542">
        <v>2</v>
      </c>
      <c r="Z542">
        <v>1</v>
      </c>
      <c r="AA542">
        <v>2</v>
      </c>
      <c r="AB542" s="49" t="s">
        <v>610</v>
      </c>
      <c r="AC542" s="49"/>
      <c r="AD542">
        <v>3</v>
      </c>
    </row>
    <row r="543" spans="2:30" x14ac:dyDescent="0.25">
      <c r="B543" s="49"/>
      <c r="C543" s="49"/>
      <c r="D543" s="2"/>
      <c r="E543" t="s">
        <v>1534</v>
      </c>
      <c r="F543" s="49"/>
      <c r="G543" s="49"/>
      <c r="H543" t="s">
        <v>2722</v>
      </c>
      <c r="I543" s="49"/>
      <c r="J543" s="49"/>
      <c r="L543" s="49"/>
      <c r="M543" s="49"/>
      <c r="N543" s="49"/>
      <c r="O543" s="49"/>
      <c r="P543" s="49"/>
      <c r="Q543" t="s">
        <v>2721</v>
      </c>
      <c r="R543" t="s">
        <v>936</v>
      </c>
      <c r="S543">
        <v>1</v>
      </c>
      <c r="T543">
        <v>75</v>
      </c>
      <c r="V543">
        <v>70.199999999999989</v>
      </c>
      <c r="X543" s="49"/>
      <c r="AB543" s="49"/>
      <c r="AC543" s="49"/>
      <c r="AD543">
        <v>3</v>
      </c>
    </row>
    <row r="544" spans="2:30" x14ac:dyDescent="0.25">
      <c r="B544" s="49"/>
      <c r="C544" s="49"/>
      <c r="D544" s="2"/>
      <c r="E544" t="s">
        <v>1534</v>
      </c>
      <c r="F544" s="49"/>
      <c r="G544" s="49"/>
      <c r="H544" t="s">
        <v>2724</v>
      </c>
      <c r="I544" s="49"/>
      <c r="J544" s="49"/>
      <c r="L544" s="49"/>
      <c r="M544" s="49"/>
      <c r="N544" s="49"/>
      <c r="O544" s="49"/>
      <c r="P544" s="49"/>
      <c r="Q544" t="s">
        <v>2723</v>
      </c>
      <c r="R544" t="s">
        <v>936</v>
      </c>
      <c r="S544">
        <v>2</v>
      </c>
      <c r="T544">
        <v>75</v>
      </c>
      <c r="V544">
        <v>49.8</v>
      </c>
      <c r="X544" s="49"/>
      <c r="AB544" s="49"/>
      <c r="AC544" s="49"/>
      <c r="AD544">
        <v>3</v>
      </c>
    </row>
    <row r="545" spans="2:30" x14ac:dyDescent="0.25">
      <c r="B545" s="49"/>
      <c r="C545" s="49"/>
      <c r="D545" s="2"/>
      <c r="E545" t="s">
        <v>1534</v>
      </c>
      <c r="F545" s="49"/>
      <c r="G545" s="49"/>
      <c r="H545" t="s">
        <v>939</v>
      </c>
      <c r="I545" s="49"/>
      <c r="J545" s="49"/>
      <c r="L545" s="49"/>
      <c r="M545" s="49"/>
      <c r="N545" s="49"/>
      <c r="O545" s="49"/>
      <c r="P545" s="49"/>
      <c r="Q545" t="s">
        <v>2725</v>
      </c>
      <c r="R545" t="s">
        <v>936</v>
      </c>
      <c r="S545">
        <v>3</v>
      </c>
      <c r="T545">
        <v>75</v>
      </c>
      <c r="V545">
        <v>45</v>
      </c>
      <c r="X545" s="49"/>
      <c r="AB545" s="49"/>
      <c r="AC545" s="49"/>
      <c r="AD545">
        <v>3</v>
      </c>
    </row>
    <row r="546" spans="2:30" x14ac:dyDescent="0.25">
      <c r="B546" s="49"/>
      <c r="C546" s="49"/>
      <c r="D546" s="2"/>
      <c r="E546" t="s">
        <v>112</v>
      </c>
      <c r="F546" s="49"/>
      <c r="G546" s="49"/>
      <c r="H546" t="s">
        <v>942</v>
      </c>
      <c r="I546" s="49"/>
      <c r="J546" s="49"/>
      <c r="L546" s="49" t="s">
        <v>2727</v>
      </c>
      <c r="M546" s="49"/>
      <c r="N546" s="49"/>
      <c r="O546" s="49"/>
      <c r="P546" s="49"/>
      <c r="Q546" t="s">
        <v>2726</v>
      </c>
      <c r="R546" t="s">
        <v>940</v>
      </c>
      <c r="S546">
        <v>1</v>
      </c>
      <c r="T546">
        <v>40</v>
      </c>
      <c r="U546">
        <v>10</v>
      </c>
      <c r="X546" s="49"/>
      <c r="Y546">
        <v>3</v>
      </c>
      <c r="Z546">
        <v>1</v>
      </c>
      <c r="AA546">
        <v>2</v>
      </c>
      <c r="AB546" s="49" t="s">
        <v>1745</v>
      </c>
      <c r="AC546" s="49"/>
      <c r="AD546">
        <v>3</v>
      </c>
    </row>
    <row r="547" spans="2:30" x14ac:dyDescent="0.25">
      <c r="B547" s="49"/>
      <c r="C547" s="49"/>
      <c r="D547" s="2"/>
      <c r="E547" t="s">
        <v>112</v>
      </c>
      <c r="F547" s="49"/>
      <c r="G547" s="49"/>
      <c r="H547" t="s">
        <v>2730</v>
      </c>
      <c r="I547" s="49"/>
      <c r="J547" s="49"/>
      <c r="L547" s="49" t="s">
        <v>2729</v>
      </c>
      <c r="M547" s="49"/>
      <c r="N547" s="49"/>
      <c r="O547" s="49"/>
      <c r="P547" s="49"/>
      <c r="Q547" t="s">
        <v>2728</v>
      </c>
      <c r="R547" t="s">
        <v>940</v>
      </c>
      <c r="S547">
        <v>2</v>
      </c>
      <c r="T547">
        <v>40</v>
      </c>
      <c r="U547">
        <v>10</v>
      </c>
      <c r="X547" s="49"/>
      <c r="Y547">
        <v>3</v>
      </c>
      <c r="Z547">
        <v>1</v>
      </c>
      <c r="AA547">
        <v>2</v>
      </c>
      <c r="AB547" s="49" t="s">
        <v>1745</v>
      </c>
      <c r="AC547" s="49"/>
      <c r="AD547">
        <v>3</v>
      </c>
    </row>
    <row r="548" spans="2:30" x14ac:dyDescent="0.25">
      <c r="B548" s="49"/>
      <c r="C548" s="49"/>
      <c r="D548" s="2"/>
      <c r="E548" t="s">
        <v>112</v>
      </c>
      <c r="F548" s="49"/>
      <c r="G548" s="49"/>
      <c r="H548" t="s">
        <v>2732</v>
      </c>
      <c r="I548" s="49"/>
      <c r="J548" s="49"/>
      <c r="L548" s="49" t="s">
        <v>2729</v>
      </c>
      <c r="M548" s="49"/>
      <c r="N548" s="49"/>
      <c r="O548" s="49"/>
      <c r="P548" s="49"/>
      <c r="Q548" t="s">
        <v>2731</v>
      </c>
      <c r="R548" t="s">
        <v>940</v>
      </c>
      <c r="S548">
        <v>3</v>
      </c>
      <c r="T548">
        <v>40</v>
      </c>
      <c r="U548">
        <v>8.5</v>
      </c>
      <c r="X548" s="49"/>
      <c r="Y548">
        <v>3</v>
      </c>
      <c r="Z548">
        <v>1</v>
      </c>
      <c r="AA548">
        <v>2</v>
      </c>
      <c r="AB548" s="49" t="s">
        <v>1745</v>
      </c>
      <c r="AC548" s="49"/>
      <c r="AD548">
        <v>3</v>
      </c>
    </row>
    <row r="549" spans="2:30" x14ac:dyDescent="0.25">
      <c r="B549" s="49"/>
      <c r="C549" s="49"/>
      <c r="D549" s="2"/>
      <c r="E549" t="s">
        <v>112</v>
      </c>
      <c r="F549" s="49"/>
      <c r="G549" s="49"/>
      <c r="H549" t="s">
        <v>2735</v>
      </c>
      <c r="I549" s="49"/>
      <c r="J549" s="49"/>
      <c r="L549" s="49" t="s">
        <v>2734</v>
      </c>
      <c r="M549" s="49"/>
      <c r="N549" s="49"/>
      <c r="O549" s="49"/>
      <c r="P549" s="49"/>
      <c r="Q549" t="s">
        <v>2733</v>
      </c>
      <c r="R549" t="s">
        <v>940</v>
      </c>
      <c r="S549">
        <v>4</v>
      </c>
      <c r="T549">
        <v>40</v>
      </c>
      <c r="U549">
        <v>8</v>
      </c>
      <c r="X549" s="49"/>
      <c r="Y549">
        <v>3</v>
      </c>
      <c r="Z549">
        <v>1</v>
      </c>
      <c r="AA549">
        <v>2</v>
      </c>
      <c r="AB549" s="49" t="s">
        <v>1888</v>
      </c>
      <c r="AC549" s="49"/>
      <c r="AD549">
        <v>3</v>
      </c>
    </row>
    <row r="550" spans="2:30" x14ac:dyDescent="0.25">
      <c r="B550" s="49"/>
      <c r="C550" s="49"/>
      <c r="D550" s="2"/>
      <c r="E550" t="s">
        <v>126</v>
      </c>
      <c r="F550" s="49"/>
      <c r="G550" s="49"/>
      <c r="H550" t="s">
        <v>2737</v>
      </c>
      <c r="I550" s="49"/>
      <c r="J550" s="49"/>
      <c r="L550" s="49" t="s">
        <v>1932</v>
      </c>
      <c r="M550" s="49"/>
      <c r="N550" s="49"/>
      <c r="O550" s="49"/>
      <c r="P550" s="49"/>
      <c r="Q550" t="s">
        <v>2736</v>
      </c>
      <c r="R550" t="s">
        <v>940</v>
      </c>
      <c r="S550">
        <v>1</v>
      </c>
      <c r="T550">
        <v>15</v>
      </c>
      <c r="U550">
        <v>15</v>
      </c>
      <c r="X550" s="49"/>
      <c r="Y550">
        <v>2</v>
      </c>
      <c r="Z550">
        <v>1</v>
      </c>
      <c r="AA550">
        <v>2</v>
      </c>
      <c r="AB550" s="49" t="s">
        <v>1745</v>
      </c>
      <c r="AC550" s="49"/>
      <c r="AD550">
        <v>3</v>
      </c>
    </row>
    <row r="551" spans="2:30" x14ac:dyDescent="0.25">
      <c r="B551" s="49"/>
      <c r="C551" s="49"/>
      <c r="D551" s="2"/>
      <c r="E551" t="s">
        <v>126</v>
      </c>
      <c r="F551" s="49"/>
      <c r="G551" s="49"/>
      <c r="H551" t="s">
        <v>2739</v>
      </c>
      <c r="I551" s="49"/>
      <c r="J551" s="49"/>
      <c r="L551" s="49" t="s">
        <v>2154</v>
      </c>
      <c r="M551" s="49"/>
      <c r="N551" s="49"/>
      <c r="O551" s="49"/>
      <c r="P551" s="49"/>
      <c r="Q551" t="s">
        <v>2738</v>
      </c>
      <c r="R551" t="s">
        <v>940</v>
      </c>
      <c r="S551">
        <v>2</v>
      </c>
      <c r="T551">
        <v>15</v>
      </c>
      <c r="U551">
        <v>12</v>
      </c>
      <c r="X551" s="49"/>
      <c r="Y551">
        <v>2</v>
      </c>
      <c r="Z551">
        <v>1</v>
      </c>
      <c r="AA551">
        <v>2</v>
      </c>
      <c r="AB551" s="49" t="s">
        <v>618</v>
      </c>
      <c r="AC551" s="49"/>
      <c r="AD551">
        <v>3</v>
      </c>
    </row>
    <row r="552" spans="2:30" x14ac:dyDescent="0.25">
      <c r="B552" s="49"/>
      <c r="C552" s="49"/>
      <c r="D552" s="2"/>
      <c r="E552" t="s">
        <v>126</v>
      </c>
      <c r="F552" s="49"/>
      <c r="G552" s="49"/>
      <c r="H552" t="s">
        <v>2741</v>
      </c>
      <c r="I552" s="49"/>
      <c r="J552" s="49"/>
      <c r="L552" s="49" t="s">
        <v>2487</v>
      </c>
      <c r="M552" s="49"/>
      <c r="N552" s="49"/>
      <c r="O552" s="49"/>
      <c r="P552" s="49"/>
      <c r="Q552" t="s">
        <v>2740</v>
      </c>
      <c r="R552" t="s">
        <v>940</v>
      </c>
      <c r="S552">
        <v>3</v>
      </c>
      <c r="T552">
        <v>15</v>
      </c>
      <c r="U552">
        <v>12</v>
      </c>
      <c r="X552" s="49"/>
      <c r="Y552">
        <v>2</v>
      </c>
      <c r="Z552">
        <v>1</v>
      </c>
      <c r="AA552">
        <v>2</v>
      </c>
      <c r="AB552" s="49" t="s">
        <v>1888</v>
      </c>
      <c r="AC552" s="49"/>
      <c r="AD552">
        <v>3</v>
      </c>
    </row>
    <row r="553" spans="2:30" x14ac:dyDescent="0.25">
      <c r="B553" s="49"/>
      <c r="C553" s="49"/>
      <c r="D553" s="2"/>
      <c r="E553" t="s">
        <v>214</v>
      </c>
      <c r="F553" s="49"/>
      <c r="G553" s="49"/>
      <c r="H553" t="s">
        <v>2744</v>
      </c>
      <c r="I553" s="49"/>
      <c r="J553" s="49"/>
      <c r="L553" s="49" t="s">
        <v>2743</v>
      </c>
      <c r="M553" s="49"/>
      <c r="N553" s="49"/>
      <c r="O553" s="49"/>
      <c r="P553" s="49"/>
      <c r="Q553" t="s">
        <v>2742</v>
      </c>
      <c r="R553" t="s">
        <v>940</v>
      </c>
      <c r="S553">
        <v>1</v>
      </c>
      <c r="T553">
        <v>42.5</v>
      </c>
      <c r="U553">
        <v>12</v>
      </c>
      <c r="X553" s="49"/>
      <c r="Y553">
        <v>2</v>
      </c>
      <c r="Z553">
        <v>1</v>
      </c>
      <c r="AA553">
        <v>2</v>
      </c>
      <c r="AB553" s="49" t="s">
        <v>610</v>
      </c>
      <c r="AC553" s="49"/>
      <c r="AD553">
        <v>3</v>
      </c>
    </row>
    <row r="554" spans="2:30" x14ac:dyDescent="0.25">
      <c r="B554" s="49"/>
      <c r="C554" s="49"/>
      <c r="D554" s="2"/>
      <c r="E554" t="s">
        <v>214</v>
      </c>
      <c r="F554" s="49"/>
      <c r="G554" s="49"/>
      <c r="H554" t="s">
        <v>2747</v>
      </c>
      <c r="I554" s="49"/>
      <c r="J554" s="49"/>
      <c r="L554" s="49" t="s">
        <v>2746</v>
      </c>
      <c r="M554" s="49"/>
      <c r="N554" s="49"/>
      <c r="O554" s="49"/>
      <c r="P554" s="49"/>
      <c r="Q554" t="s">
        <v>2745</v>
      </c>
      <c r="R554" t="s">
        <v>940</v>
      </c>
      <c r="S554">
        <v>2</v>
      </c>
      <c r="T554">
        <v>42.5</v>
      </c>
      <c r="U554">
        <v>12</v>
      </c>
      <c r="X554" s="49"/>
      <c r="Y554">
        <v>2</v>
      </c>
      <c r="Z554">
        <v>1</v>
      </c>
      <c r="AA554">
        <v>2</v>
      </c>
      <c r="AB554" s="49" t="s">
        <v>1646</v>
      </c>
      <c r="AC554" s="49"/>
      <c r="AD554">
        <v>3</v>
      </c>
    </row>
    <row r="555" spans="2:30" x14ac:dyDescent="0.25">
      <c r="B555" s="49"/>
      <c r="C555" s="49"/>
      <c r="D555" s="2"/>
      <c r="E555" t="s">
        <v>214</v>
      </c>
      <c r="F555" s="49"/>
      <c r="G555" s="49"/>
      <c r="H555" t="s">
        <v>2750</v>
      </c>
      <c r="I555" s="49"/>
      <c r="J555" s="49"/>
      <c r="L555" s="49" t="s">
        <v>2749</v>
      </c>
      <c r="M555" s="49"/>
      <c r="N555" s="49"/>
      <c r="O555" s="49"/>
      <c r="P555" s="49"/>
      <c r="Q555" t="s">
        <v>2748</v>
      </c>
      <c r="R555" t="s">
        <v>940</v>
      </c>
      <c r="S555">
        <v>3</v>
      </c>
      <c r="T555">
        <v>42.5</v>
      </c>
      <c r="U555">
        <v>12</v>
      </c>
      <c r="X555" s="49"/>
      <c r="Y555">
        <v>2</v>
      </c>
      <c r="Z555">
        <v>1</v>
      </c>
      <c r="AA555">
        <v>2</v>
      </c>
      <c r="AB555" s="49" t="s">
        <v>610</v>
      </c>
      <c r="AC555" s="49"/>
      <c r="AD555">
        <v>3</v>
      </c>
    </row>
    <row r="556" spans="2:30" x14ac:dyDescent="0.25">
      <c r="B556" s="49"/>
      <c r="C556" s="49"/>
      <c r="D556" s="2"/>
      <c r="E556" t="s">
        <v>214</v>
      </c>
      <c r="F556" s="49"/>
      <c r="G556" s="49"/>
      <c r="H556" t="s">
        <v>2752</v>
      </c>
      <c r="I556" s="49"/>
      <c r="J556" s="49"/>
      <c r="L556" s="49" t="s">
        <v>2749</v>
      </c>
      <c r="M556" s="49"/>
      <c r="N556" s="49"/>
      <c r="O556" s="49"/>
      <c r="P556" s="49"/>
      <c r="Q556" t="s">
        <v>2751</v>
      </c>
      <c r="R556" t="s">
        <v>940</v>
      </c>
      <c r="S556">
        <v>4</v>
      </c>
      <c r="T556">
        <v>42.5</v>
      </c>
      <c r="U556">
        <v>9</v>
      </c>
      <c r="X556" s="49"/>
      <c r="Y556">
        <v>2</v>
      </c>
      <c r="Z556">
        <v>1</v>
      </c>
      <c r="AA556">
        <v>2</v>
      </c>
      <c r="AB556" s="49" t="s">
        <v>610</v>
      </c>
      <c r="AC556" s="49"/>
      <c r="AD556">
        <v>3</v>
      </c>
    </row>
    <row r="557" spans="2:30" x14ac:dyDescent="0.25">
      <c r="B557" s="49"/>
      <c r="C557" s="49"/>
      <c r="D557" s="2"/>
      <c r="E557" t="s">
        <v>235</v>
      </c>
      <c r="F557" s="49"/>
      <c r="G557" s="49"/>
      <c r="H557" t="s">
        <v>2754</v>
      </c>
      <c r="I557" s="49"/>
      <c r="J557" s="49"/>
      <c r="L557" s="49" t="s">
        <v>2403</v>
      </c>
      <c r="M557" s="49"/>
      <c r="N557" s="49"/>
      <c r="O557" s="49"/>
      <c r="P557" s="49"/>
      <c r="Q557" t="s">
        <v>2753</v>
      </c>
      <c r="R557" t="s">
        <v>940</v>
      </c>
      <c r="S557">
        <v>1</v>
      </c>
      <c r="T557">
        <v>12.5</v>
      </c>
      <c r="U557">
        <v>12</v>
      </c>
      <c r="X557" s="49"/>
      <c r="Y557">
        <v>1</v>
      </c>
      <c r="Z557">
        <v>1</v>
      </c>
      <c r="AA557">
        <v>3</v>
      </c>
      <c r="AB557" s="49" t="s">
        <v>1745</v>
      </c>
      <c r="AC557" s="49"/>
      <c r="AD557">
        <v>3</v>
      </c>
    </row>
    <row r="558" spans="2:30" x14ac:dyDescent="0.25">
      <c r="B558" s="49"/>
      <c r="C558" s="49"/>
      <c r="D558" s="2"/>
      <c r="E558" t="s">
        <v>235</v>
      </c>
      <c r="F558" s="49"/>
      <c r="G558" s="49"/>
      <c r="H558" t="s">
        <v>2756</v>
      </c>
      <c r="I558" s="49"/>
      <c r="J558" s="49"/>
      <c r="L558" s="49" t="s">
        <v>2403</v>
      </c>
      <c r="M558" s="49"/>
      <c r="N558" s="49"/>
      <c r="O558" s="49"/>
      <c r="P558" s="49"/>
      <c r="Q558" t="s">
        <v>2755</v>
      </c>
      <c r="R558" t="s">
        <v>940</v>
      </c>
      <c r="S558">
        <v>2</v>
      </c>
      <c r="T558">
        <v>12.5</v>
      </c>
      <c r="U558">
        <v>12</v>
      </c>
      <c r="X558" s="49"/>
      <c r="Y558">
        <v>1</v>
      </c>
      <c r="Z558">
        <v>1</v>
      </c>
      <c r="AA558">
        <v>3</v>
      </c>
      <c r="AB558" s="49" t="s">
        <v>1745</v>
      </c>
      <c r="AC558" s="49"/>
      <c r="AD558">
        <v>3</v>
      </c>
    </row>
    <row r="559" spans="2:30" x14ac:dyDescent="0.25">
      <c r="B559" s="49"/>
      <c r="C559" s="49"/>
      <c r="D559" s="2"/>
      <c r="E559" t="s">
        <v>235</v>
      </c>
      <c r="F559" s="49"/>
      <c r="G559" s="49"/>
      <c r="H559" t="s">
        <v>2758</v>
      </c>
      <c r="I559" s="49"/>
      <c r="J559" s="49"/>
      <c r="L559" s="49" t="s">
        <v>2406</v>
      </c>
      <c r="M559" s="49"/>
      <c r="N559" s="49"/>
      <c r="O559" s="49"/>
      <c r="P559" s="49"/>
      <c r="Q559" t="s">
        <v>2757</v>
      </c>
      <c r="R559" t="s">
        <v>940</v>
      </c>
      <c r="S559">
        <v>3</v>
      </c>
      <c r="T559">
        <v>12.5</v>
      </c>
      <c r="U559">
        <v>10</v>
      </c>
      <c r="X559" s="49"/>
      <c r="Y559">
        <v>1</v>
      </c>
      <c r="Z559">
        <v>1</v>
      </c>
      <c r="AA559">
        <v>3</v>
      </c>
      <c r="AB559" s="49" t="s">
        <v>610</v>
      </c>
      <c r="AC559" s="49"/>
      <c r="AD559">
        <v>3</v>
      </c>
    </row>
    <row r="560" spans="2:30" x14ac:dyDescent="0.25">
      <c r="B560" s="49"/>
      <c r="C560" s="49"/>
      <c r="D560" s="2"/>
      <c r="E560" t="s">
        <v>303</v>
      </c>
      <c r="F560" s="49"/>
      <c r="G560" s="49"/>
      <c r="H560" t="s">
        <v>2760</v>
      </c>
      <c r="I560" s="49"/>
      <c r="J560" s="49"/>
      <c r="L560" s="49" t="s">
        <v>2154</v>
      </c>
      <c r="M560" s="49"/>
      <c r="N560" s="49"/>
      <c r="O560" s="49"/>
      <c r="P560" s="49"/>
      <c r="Q560" t="s">
        <v>2759</v>
      </c>
      <c r="R560" t="s">
        <v>940</v>
      </c>
      <c r="S560">
        <v>1</v>
      </c>
      <c r="T560">
        <v>6</v>
      </c>
      <c r="U560">
        <v>15</v>
      </c>
      <c r="X560" s="49"/>
      <c r="Y560">
        <v>2</v>
      </c>
      <c r="Z560">
        <v>1</v>
      </c>
      <c r="AA560">
        <v>2</v>
      </c>
      <c r="AB560" s="49" t="s">
        <v>618</v>
      </c>
      <c r="AC560" s="49"/>
      <c r="AD560">
        <v>3</v>
      </c>
    </row>
    <row r="561" spans="2:30" x14ac:dyDescent="0.25">
      <c r="B561" s="49"/>
      <c r="C561" s="49"/>
      <c r="D561" s="2"/>
      <c r="E561" t="s">
        <v>303</v>
      </c>
      <c r="F561" s="49"/>
      <c r="G561" s="49"/>
      <c r="H561" t="s">
        <v>2763</v>
      </c>
      <c r="I561" s="49"/>
      <c r="J561" s="49"/>
      <c r="L561" s="49" t="s">
        <v>2762</v>
      </c>
      <c r="M561" s="49"/>
      <c r="N561" s="49"/>
      <c r="O561" s="49"/>
      <c r="P561" s="49"/>
      <c r="Q561" t="s">
        <v>2761</v>
      </c>
      <c r="R561" t="s">
        <v>940</v>
      </c>
      <c r="S561">
        <v>2</v>
      </c>
      <c r="T561">
        <v>6</v>
      </c>
      <c r="U561">
        <v>15</v>
      </c>
      <c r="X561" s="49"/>
      <c r="Y561">
        <v>2</v>
      </c>
      <c r="Z561">
        <v>2</v>
      </c>
      <c r="AA561">
        <v>2</v>
      </c>
      <c r="AB561" s="49" t="s">
        <v>1745</v>
      </c>
      <c r="AC561" s="49"/>
      <c r="AD561">
        <v>3</v>
      </c>
    </row>
    <row r="562" spans="2:30" x14ac:dyDescent="0.25">
      <c r="B562" s="49"/>
      <c r="C562" s="49"/>
      <c r="D562" s="2"/>
      <c r="E562" t="s">
        <v>303</v>
      </c>
      <c r="F562" s="49"/>
      <c r="G562" s="49"/>
      <c r="H562" t="s">
        <v>2765</v>
      </c>
      <c r="I562" s="49"/>
      <c r="J562" s="49"/>
      <c r="L562" s="49" t="s">
        <v>2762</v>
      </c>
      <c r="M562" s="49"/>
      <c r="N562" s="49"/>
      <c r="O562" s="49"/>
      <c r="P562" s="49"/>
      <c r="Q562" t="s">
        <v>2764</v>
      </c>
      <c r="R562" t="s">
        <v>940</v>
      </c>
      <c r="S562">
        <v>3</v>
      </c>
      <c r="T562">
        <v>6</v>
      </c>
      <c r="U562">
        <v>15</v>
      </c>
      <c r="X562" s="49"/>
      <c r="Y562">
        <v>2</v>
      </c>
      <c r="Z562">
        <v>2</v>
      </c>
      <c r="AA562">
        <v>2</v>
      </c>
      <c r="AB562" s="49" t="s">
        <v>1745</v>
      </c>
      <c r="AC562" s="49"/>
      <c r="AD562">
        <v>3</v>
      </c>
    </row>
    <row r="563" spans="2:30" x14ac:dyDescent="0.25">
      <c r="B563" s="49"/>
      <c r="C563" s="49"/>
      <c r="D563" s="2"/>
      <c r="E563" t="s">
        <v>368</v>
      </c>
      <c r="F563" s="49"/>
      <c r="G563" s="49"/>
      <c r="H563" t="s">
        <v>943</v>
      </c>
      <c r="I563" s="49"/>
      <c r="J563" s="49"/>
      <c r="L563" s="49"/>
      <c r="M563" s="49"/>
      <c r="N563" s="49"/>
      <c r="O563" s="49"/>
      <c r="P563" s="49"/>
      <c r="Q563" t="s">
        <v>2766</v>
      </c>
      <c r="R563" t="s">
        <v>940</v>
      </c>
      <c r="S563">
        <v>1</v>
      </c>
      <c r="V563">
        <v>600</v>
      </c>
      <c r="W563">
        <v>3.25</v>
      </c>
      <c r="X563" s="49" t="s">
        <v>2238</v>
      </c>
      <c r="AB563" s="49"/>
      <c r="AC563" s="49"/>
      <c r="AD563">
        <v>3</v>
      </c>
    </row>
    <row r="564" spans="2:30" x14ac:dyDescent="0.25">
      <c r="B564" s="49"/>
      <c r="C564" s="49"/>
      <c r="D564" s="2"/>
      <c r="E564" t="s">
        <v>262</v>
      </c>
      <c r="F564" s="49"/>
      <c r="G564" s="49"/>
      <c r="H564" t="s">
        <v>946</v>
      </c>
      <c r="I564" s="49"/>
      <c r="J564" s="49"/>
      <c r="L564" s="49" t="s">
        <v>2768</v>
      </c>
      <c r="M564" s="49"/>
      <c r="N564" s="49"/>
      <c r="O564" s="49"/>
      <c r="P564" s="49"/>
      <c r="Q564" t="s">
        <v>2767</v>
      </c>
      <c r="R564" t="s">
        <v>944</v>
      </c>
      <c r="S564">
        <v>1</v>
      </c>
      <c r="T564">
        <v>0</v>
      </c>
      <c r="U564">
        <v>8</v>
      </c>
      <c r="X564" s="49"/>
      <c r="Y564">
        <v>3</v>
      </c>
      <c r="Z564">
        <v>2</v>
      </c>
      <c r="AA564">
        <v>1</v>
      </c>
      <c r="AB564" s="49"/>
      <c r="AC564" s="49"/>
      <c r="AD564">
        <v>3</v>
      </c>
    </row>
    <row r="565" spans="2:30" x14ac:dyDescent="0.25">
      <c r="B565" s="49"/>
      <c r="C565" s="49"/>
      <c r="D565" s="2"/>
      <c r="E565" t="s">
        <v>262</v>
      </c>
      <c r="F565" s="49"/>
      <c r="G565" s="49"/>
      <c r="H565" t="s">
        <v>2770</v>
      </c>
      <c r="I565" s="49"/>
      <c r="J565" s="49"/>
      <c r="L565" s="49" t="s">
        <v>2768</v>
      </c>
      <c r="M565" s="49"/>
      <c r="N565" s="49"/>
      <c r="O565" s="49"/>
      <c r="P565" s="49"/>
      <c r="Q565" t="s">
        <v>2769</v>
      </c>
      <c r="R565" t="s">
        <v>944</v>
      </c>
      <c r="S565">
        <v>2</v>
      </c>
      <c r="T565">
        <v>0</v>
      </c>
      <c r="U565">
        <v>8</v>
      </c>
      <c r="X565" s="49"/>
      <c r="Y565">
        <v>3</v>
      </c>
      <c r="Z565">
        <v>2</v>
      </c>
      <c r="AA565">
        <v>1</v>
      </c>
      <c r="AB565" s="49"/>
      <c r="AC565" s="49"/>
      <c r="AD565">
        <v>3</v>
      </c>
    </row>
    <row r="566" spans="2:30" x14ac:dyDescent="0.25">
      <c r="B566" s="49"/>
      <c r="C566" s="49"/>
      <c r="D566" s="2"/>
      <c r="E566" t="s">
        <v>352</v>
      </c>
      <c r="F566" s="49"/>
      <c r="G566" s="49"/>
      <c r="H566" t="s">
        <v>2773</v>
      </c>
      <c r="I566" s="49"/>
      <c r="J566" s="49"/>
      <c r="L566" s="49" t="s">
        <v>2772</v>
      </c>
      <c r="M566" s="49"/>
      <c r="N566" s="49"/>
      <c r="O566" s="49"/>
      <c r="P566" s="49"/>
      <c r="Q566" t="s">
        <v>2771</v>
      </c>
      <c r="R566" t="s">
        <v>944</v>
      </c>
      <c r="S566">
        <v>1</v>
      </c>
      <c r="T566">
        <v>45</v>
      </c>
      <c r="U566">
        <v>15</v>
      </c>
      <c r="X566" s="49"/>
      <c r="AB566" s="49"/>
      <c r="AC566" s="49"/>
      <c r="AD566">
        <v>3</v>
      </c>
    </row>
    <row r="567" spans="2:30" x14ac:dyDescent="0.25">
      <c r="B567" s="49"/>
      <c r="C567" s="49"/>
      <c r="D567" s="2"/>
      <c r="E567" t="s">
        <v>352</v>
      </c>
      <c r="F567" s="49"/>
      <c r="G567" s="49"/>
      <c r="H567" t="s">
        <v>2775</v>
      </c>
      <c r="I567" s="49"/>
      <c r="J567" s="49"/>
      <c r="L567" s="49" t="s">
        <v>2772</v>
      </c>
      <c r="M567" s="49"/>
      <c r="N567" s="49"/>
      <c r="O567" s="49"/>
      <c r="P567" s="49"/>
      <c r="Q567" t="s">
        <v>2774</v>
      </c>
      <c r="R567" t="s">
        <v>944</v>
      </c>
      <c r="S567">
        <v>2</v>
      </c>
      <c r="T567">
        <v>45</v>
      </c>
      <c r="U567">
        <v>15</v>
      </c>
      <c r="X567" s="49"/>
      <c r="AB567" s="49"/>
      <c r="AC567" s="49"/>
      <c r="AD567">
        <v>3</v>
      </c>
    </row>
    <row r="568" spans="2:30" x14ac:dyDescent="0.25">
      <c r="B568" s="49"/>
      <c r="C568" s="49"/>
      <c r="D568" s="2"/>
      <c r="E568" t="s">
        <v>249</v>
      </c>
      <c r="F568" s="49"/>
      <c r="G568" s="49"/>
      <c r="H568" t="s">
        <v>2778</v>
      </c>
      <c r="I568" s="49"/>
      <c r="J568" s="49"/>
      <c r="L568" s="49" t="s">
        <v>2777</v>
      </c>
      <c r="M568" s="49"/>
      <c r="N568" s="49"/>
      <c r="O568" s="49"/>
      <c r="P568" s="49"/>
      <c r="Q568" t="s">
        <v>2776</v>
      </c>
      <c r="R568" t="s">
        <v>944</v>
      </c>
      <c r="S568">
        <v>1</v>
      </c>
      <c r="T568">
        <v>120</v>
      </c>
      <c r="U568">
        <v>8</v>
      </c>
      <c r="X568" s="49"/>
      <c r="Y568">
        <v>3</v>
      </c>
      <c r="Z568">
        <v>1</v>
      </c>
      <c r="AA568">
        <v>1</v>
      </c>
      <c r="AB568" s="49" t="s">
        <v>1745</v>
      </c>
      <c r="AC568" s="49"/>
      <c r="AD568">
        <v>3</v>
      </c>
    </row>
    <row r="569" spans="2:30" x14ac:dyDescent="0.25">
      <c r="B569" s="49"/>
      <c r="C569" s="49"/>
      <c r="D569" s="2"/>
      <c r="E569" t="s">
        <v>249</v>
      </c>
      <c r="F569" s="49"/>
      <c r="G569" s="49"/>
      <c r="H569" t="s">
        <v>2780</v>
      </c>
      <c r="I569" s="49"/>
      <c r="J569" s="49"/>
      <c r="L569" s="49" t="s">
        <v>2777</v>
      </c>
      <c r="M569" s="49"/>
      <c r="N569" s="49"/>
      <c r="O569" s="49"/>
      <c r="P569" s="49"/>
      <c r="Q569" t="s">
        <v>2779</v>
      </c>
      <c r="R569" t="s">
        <v>944</v>
      </c>
      <c r="S569">
        <v>2</v>
      </c>
      <c r="T569">
        <v>120</v>
      </c>
      <c r="U569">
        <v>8</v>
      </c>
      <c r="X569" s="49"/>
      <c r="Y569">
        <v>3</v>
      </c>
      <c r="Z569">
        <v>1</v>
      </c>
      <c r="AA569">
        <v>1</v>
      </c>
      <c r="AB569" s="49" t="s">
        <v>1745</v>
      </c>
      <c r="AC569" s="49"/>
      <c r="AD569">
        <v>3</v>
      </c>
    </row>
    <row r="570" spans="2:30" x14ac:dyDescent="0.25">
      <c r="B570" s="49"/>
      <c r="C570" s="49"/>
      <c r="D570" s="2"/>
      <c r="E570" t="s">
        <v>249</v>
      </c>
      <c r="F570" s="49"/>
      <c r="G570" s="49"/>
      <c r="H570" t="s">
        <v>2782</v>
      </c>
      <c r="I570" s="49"/>
      <c r="J570" s="49"/>
      <c r="L570" s="49" t="s">
        <v>2777</v>
      </c>
      <c r="M570" s="49"/>
      <c r="N570" s="49"/>
      <c r="O570" s="49"/>
      <c r="P570" s="49"/>
      <c r="Q570" t="s">
        <v>2781</v>
      </c>
      <c r="R570" t="s">
        <v>944</v>
      </c>
      <c r="S570">
        <v>3</v>
      </c>
      <c r="T570">
        <v>120</v>
      </c>
      <c r="U570">
        <v>8</v>
      </c>
      <c r="X570" s="49"/>
      <c r="Y570">
        <v>3</v>
      </c>
      <c r="Z570">
        <v>1</v>
      </c>
      <c r="AA570">
        <v>1</v>
      </c>
      <c r="AB570" s="49" t="s">
        <v>1745</v>
      </c>
      <c r="AC570" s="49"/>
      <c r="AD570">
        <v>3</v>
      </c>
    </row>
    <row r="571" spans="2:30" x14ac:dyDescent="0.25">
      <c r="B571" s="49"/>
      <c r="C571" s="49"/>
      <c r="D571" s="2"/>
      <c r="E571" t="s">
        <v>256</v>
      </c>
      <c r="F571" s="49"/>
      <c r="G571" s="49"/>
      <c r="H571" t="s">
        <v>2785</v>
      </c>
      <c r="I571" s="49"/>
      <c r="J571" s="49"/>
      <c r="L571" s="49" t="s">
        <v>2784</v>
      </c>
      <c r="M571" s="49"/>
      <c r="N571" s="49"/>
      <c r="O571" s="49"/>
      <c r="P571" s="49"/>
      <c r="Q571" t="s">
        <v>2783</v>
      </c>
      <c r="R571" t="s">
        <v>944</v>
      </c>
      <c r="S571">
        <v>1</v>
      </c>
      <c r="T571">
        <v>15</v>
      </c>
      <c r="U571">
        <v>8</v>
      </c>
      <c r="X571" s="49"/>
      <c r="Y571">
        <v>2</v>
      </c>
      <c r="Z571">
        <v>1</v>
      </c>
      <c r="AA571">
        <v>2</v>
      </c>
      <c r="AB571" s="49" t="s">
        <v>610</v>
      </c>
      <c r="AC571" s="49"/>
      <c r="AD571">
        <v>3</v>
      </c>
    </row>
    <row r="572" spans="2:30" x14ac:dyDescent="0.25">
      <c r="B572" s="49"/>
      <c r="C572" s="49"/>
      <c r="D572" s="2"/>
      <c r="E572" t="s">
        <v>256</v>
      </c>
      <c r="F572" s="49"/>
      <c r="G572" s="49"/>
      <c r="H572" t="s">
        <v>2787</v>
      </c>
      <c r="I572" s="49"/>
      <c r="J572" s="49"/>
      <c r="L572" s="49" t="s">
        <v>2784</v>
      </c>
      <c r="M572" s="49"/>
      <c r="N572" s="49"/>
      <c r="O572" s="49"/>
      <c r="P572" s="49"/>
      <c r="Q572" t="s">
        <v>2786</v>
      </c>
      <c r="R572" t="s">
        <v>944</v>
      </c>
      <c r="S572">
        <v>2</v>
      </c>
      <c r="T572">
        <v>15</v>
      </c>
      <c r="U572">
        <v>8</v>
      </c>
      <c r="X572" s="49"/>
      <c r="Y572">
        <v>2</v>
      </c>
      <c r="Z572">
        <v>1</v>
      </c>
      <c r="AA572">
        <v>2</v>
      </c>
      <c r="AB572" s="49" t="s">
        <v>610</v>
      </c>
      <c r="AC572" s="49"/>
      <c r="AD572">
        <v>3</v>
      </c>
    </row>
    <row r="573" spans="2:30" x14ac:dyDescent="0.25">
      <c r="B573" s="49"/>
      <c r="C573" s="49"/>
      <c r="D573" s="2"/>
      <c r="E573" t="s">
        <v>256</v>
      </c>
      <c r="F573" s="49"/>
      <c r="G573" s="49"/>
      <c r="H573" t="s">
        <v>2790</v>
      </c>
      <c r="I573" s="49"/>
      <c r="J573" s="49"/>
      <c r="L573" s="49" t="s">
        <v>2789</v>
      </c>
      <c r="M573" s="49"/>
      <c r="N573" s="49"/>
      <c r="O573" s="49"/>
      <c r="P573" s="49"/>
      <c r="Q573" t="s">
        <v>2788</v>
      </c>
      <c r="R573" t="s">
        <v>944</v>
      </c>
      <c r="S573">
        <v>3</v>
      </c>
      <c r="T573">
        <v>20</v>
      </c>
      <c r="U573">
        <v>8</v>
      </c>
      <c r="X573" s="49"/>
      <c r="Y573">
        <v>2</v>
      </c>
      <c r="Z573">
        <v>1</v>
      </c>
      <c r="AA573">
        <v>2</v>
      </c>
      <c r="AB573" s="49" t="s">
        <v>584</v>
      </c>
      <c r="AC573" s="49"/>
      <c r="AD573">
        <v>3</v>
      </c>
    </row>
    <row r="574" spans="2:30" x14ac:dyDescent="0.25">
      <c r="B574" s="49"/>
      <c r="C574" s="49"/>
      <c r="D574" s="2"/>
      <c r="E574" t="s">
        <v>275</v>
      </c>
      <c r="F574" s="49"/>
      <c r="G574" s="49"/>
      <c r="H574" t="s">
        <v>2793</v>
      </c>
      <c r="I574" s="49"/>
      <c r="J574" s="49"/>
      <c r="L574" s="49" t="s">
        <v>2792</v>
      </c>
      <c r="M574" s="49"/>
      <c r="N574" s="49"/>
      <c r="O574" s="49"/>
      <c r="P574" s="49"/>
      <c r="Q574" t="s">
        <v>2791</v>
      </c>
      <c r="R574" t="s">
        <v>944</v>
      </c>
      <c r="S574">
        <v>1</v>
      </c>
      <c r="T574">
        <v>20</v>
      </c>
      <c r="V574">
        <v>10</v>
      </c>
      <c r="X574" s="49"/>
      <c r="Y574">
        <v>2</v>
      </c>
      <c r="Z574">
        <v>1</v>
      </c>
      <c r="AA574">
        <v>1</v>
      </c>
      <c r="AB574" s="49"/>
      <c r="AC574" s="49"/>
      <c r="AD574">
        <v>3</v>
      </c>
    </row>
    <row r="575" spans="2:30" x14ac:dyDescent="0.25">
      <c r="B575" s="49"/>
      <c r="C575" s="49"/>
      <c r="D575" s="2"/>
      <c r="E575" t="s">
        <v>275</v>
      </c>
      <c r="F575" s="49"/>
      <c r="G575" s="49"/>
      <c r="H575" t="s">
        <v>2795</v>
      </c>
      <c r="I575" s="49"/>
      <c r="J575" s="49"/>
      <c r="L575" s="49" t="s">
        <v>2792</v>
      </c>
      <c r="M575" s="49"/>
      <c r="N575" s="49"/>
      <c r="O575" s="49"/>
      <c r="P575" s="49"/>
      <c r="Q575" t="s">
        <v>2794</v>
      </c>
      <c r="R575" t="s">
        <v>944</v>
      </c>
      <c r="S575">
        <v>2</v>
      </c>
      <c r="T575">
        <v>20</v>
      </c>
      <c r="V575">
        <v>10</v>
      </c>
      <c r="X575" s="49"/>
      <c r="Y575">
        <v>2</v>
      </c>
      <c r="Z575">
        <v>1</v>
      </c>
      <c r="AA575">
        <v>1</v>
      </c>
      <c r="AB575" s="49"/>
      <c r="AC575" s="49"/>
      <c r="AD575">
        <v>3</v>
      </c>
    </row>
    <row r="576" spans="2:30" x14ac:dyDescent="0.25">
      <c r="B576" s="49"/>
      <c r="C576" s="49"/>
      <c r="D576" s="2"/>
      <c r="E576" t="s">
        <v>286</v>
      </c>
      <c r="F576" s="49"/>
      <c r="G576" s="49"/>
      <c r="H576" t="s">
        <v>2797</v>
      </c>
      <c r="I576" s="49"/>
      <c r="J576" s="49"/>
      <c r="L576" s="49" t="s">
        <v>2154</v>
      </c>
      <c r="M576" s="49"/>
      <c r="N576" s="49"/>
      <c r="O576" s="49"/>
      <c r="P576" s="49"/>
      <c r="Q576" t="s">
        <v>2796</v>
      </c>
      <c r="R576" t="s">
        <v>944</v>
      </c>
      <c r="S576">
        <v>1</v>
      </c>
      <c r="T576">
        <v>75</v>
      </c>
      <c r="U576">
        <v>12</v>
      </c>
      <c r="X576" s="49"/>
      <c r="Y576">
        <v>2</v>
      </c>
      <c r="Z576">
        <v>1</v>
      </c>
      <c r="AA576">
        <v>2</v>
      </c>
      <c r="AB576" s="49" t="s">
        <v>618</v>
      </c>
      <c r="AC576" s="49"/>
      <c r="AD576">
        <v>3</v>
      </c>
    </row>
    <row r="577" spans="2:30" x14ac:dyDescent="0.25">
      <c r="B577" s="49"/>
      <c r="C577" s="49"/>
      <c r="D577" s="2"/>
      <c r="E577" t="s">
        <v>286</v>
      </c>
      <c r="F577" s="49"/>
      <c r="G577" s="49"/>
      <c r="H577" t="s">
        <v>2799</v>
      </c>
      <c r="I577" s="49"/>
      <c r="J577" s="49"/>
      <c r="L577" s="49" t="s">
        <v>1932</v>
      </c>
      <c r="M577" s="49"/>
      <c r="N577" s="49"/>
      <c r="O577" s="49"/>
      <c r="P577" s="49"/>
      <c r="Q577" t="s">
        <v>2798</v>
      </c>
      <c r="R577" t="s">
        <v>944</v>
      </c>
      <c r="S577">
        <v>2</v>
      </c>
      <c r="T577">
        <v>95</v>
      </c>
      <c r="U577">
        <v>12</v>
      </c>
      <c r="X577" s="49"/>
      <c r="Y577">
        <v>2</v>
      </c>
      <c r="Z577">
        <v>1</v>
      </c>
      <c r="AA577">
        <v>2</v>
      </c>
      <c r="AB577" s="49" t="s">
        <v>1745</v>
      </c>
      <c r="AC577" s="49"/>
      <c r="AD577">
        <v>3</v>
      </c>
    </row>
    <row r="578" spans="2:30" x14ac:dyDescent="0.25">
      <c r="B578" s="49"/>
      <c r="C578" s="49"/>
      <c r="D578" s="2"/>
      <c r="E578" t="s">
        <v>286</v>
      </c>
      <c r="F578" s="49"/>
      <c r="G578" s="49"/>
      <c r="H578" t="s">
        <v>2801</v>
      </c>
      <c r="I578" s="49"/>
      <c r="J578" s="49"/>
      <c r="L578" s="49" t="s">
        <v>2487</v>
      </c>
      <c r="M578" s="49"/>
      <c r="N578" s="49"/>
      <c r="O578" s="49"/>
      <c r="P578" s="49"/>
      <c r="Q578" t="s">
        <v>2800</v>
      </c>
      <c r="R578" t="s">
        <v>944</v>
      </c>
      <c r="S578">
        <v>3</v>
      </c>
      <c r="T578">
        <v>95</v>
      </c>
      <c r="U578">
        <v>12</v>
      </c>
      <c r="X578" s="49"/>
      <c r="Y578">
        <v>2</v>
      </c>
      <c r="Z578">
        <v>1</v>
      </c>
      <c r="AA578">
        <v>2</v>
      </c>
      <c r="AB578" s="49" t="s">
        <v>1888</v>
      </c>
      <c r="AC578" s="49"/>
      <c r="AD578">
        <v>3</v>
      </c>
    </row>
    <row r="579" spans="2:30" x14ac:dyDescent="0.25">
      <c r="B579" s="49"/>
      <c r="C579" s="49"/>
      <c r="D579" s="2"/>
      <c r="E579" t="s">
        <v>329</v>
      </c>
      <c r="F579" s="49"/>
      <c r="G579" s="49"/>
      <c r="H579" t="s">
        <v>2804</v>
      </c>
      <c r="I579" s="49"/>
      <c r="J579" s="49"/>
      <c r="L579" s="49" t="s">
        <v>2803</v>
      </c>
      <c r="M579" s="49"/>
      <c r="N579" s="49"/>
      <c r="O579" s="49"/>
      <c r="P579" s="49"/>
      <c r="Q579" t="s">
        <v>2802</v>
      </c>
      <c r="R579" t="s">
        <v>944</v>
      </c>
      <c r="S579">
        <v>1</v>
      </c>
      <c r="T579">
        <v>0</v>
      </c>
      <c r="V579">
        <v>30</v>
      </c>
      <c r="X579" s="49"/>
      <c r="AB579" s="49"/>
      <c r="AC579" s="49"/>
      <c r="AD579">
        <v>3</v>
      </c>
    </row>
    <row r="580" spans="2:30" x14ac:dyDescent="0.25">
      <c r="B580" s="49"/>
      <c r="C580" s="49"/>
      <c r="D580" s="2"/>
      <c r="E580" t="s">
        <v>329</v>
      </c>
      <c r="F580" s="49"/>
      <c r="G580" s="49"/>
      <c r="H580" t="s">
        <v>2807</v>
      </c>
      <c r="I580" s="49"/>
      <c r="J580" s="49"/>
      <c r="L580" s="49" t="s">
        <v>2806</v>
      </c>
      <c r="M580" s="49"/>
      <c r="N580" s="49"/>
      <c r="O580" s="49"/>
      <c r="P580" s="49"/>
      <c r="Q580" t="s">
        <v>2805</v>
      </c>
      <c r="R580" t="s">
        <v>944</v>
      </c>
      <c r="S580">
        <v>2</v>
      </c>
      <c r="T580">
        <v>0</v>
      </c>
      <c r="V580">
        <v>36</v>
      </c>
      <c r="X580" s="49"/>
      <c r="AB580" s="49"/>
      <c r="AC580" s="49"/>
      <c r="AD580">
        <v>3</v>
      </c>
    </row>
    <row r="581" spans="2:30" x14ac:dyDescent="0.25">
      <c r="B581" s="49"/>
      <c r="C581" s="49"/>
      <c r="D581" s="2"/>
      <c r="E581" t="s">
        <v>356</v>
      </c>
      <c r="F581" s="49"/>
      <c r="G581" s="49"/>
      <c r="H581" t="s">
        <v>2811</v>
      </c>
      <c r="I581" s="49"/>
      <c r="J581" s="49"/>
      <c r="L581" s="49" t="s">
        <v>2810</v>
      </c>
      <c r="M581" s="49"/>
      <c r="N581" s="49"/>
      <c r="O581" s="49"/>
      <c r="P581" s="49"/>
      <c r="Q581" t="s">
        <v>2808</v>
      </c>
      <c r="R581" t="s">
        <v>944</v>
      </c>
      <c r="S581">
        <v>1</v>
      </c>
      <c r="V581">
        <v>300</v>
      </c>
      <c r="W581">
        <v>0.78</v>
      </c>
      <c r="X581" s="49" t="s">
        <v>2238</v>
      </c>
      <c r="AB581" s="49"/>
      <c r="AC581" s="49" t="s">
        <v>2809</v>
      </c>
      <c r="AD581">
        <v>3</v>
      </c>
    </row>
    <row r="582" spans="2:30" x14ac:dyDescent="0.25">
      <c r="B582" s="49"/>
      <c r="C582" s="49"/>
      <c r="D582" s="2"/>
      <c r="E582" t="s">
        <v>356</v>
      </c>
      <c r="F582" s="49"/>
      <c r="G582" s="49"/>
      <c r="H582" t="s">
        <v>2813</v>
      </c>
      <c r="I582" s="49"/>
      <c r="J582" s="49"/>
      <c r="L582" s="49" t="s">
        <v>2810</v>
      </c>
      <c r="M582" s="49"/>
      <c r="N582" s="49"/>
      <c r="O582" s="49"/>
      <c r="P582" s="49"/>
      <c r="Q582" t="s">
        <v>2812</v>
      </c>
      <c r="R582" t="s">
        <v>944</v>
      </c>
      <c r="S582">
        <v>2</v>
      </c>
      <c r="V582">
        <v>240</v>
      </c>
      <c r="W582">
        <v>0.62</v>
      </c>
      <c r="X582" s="49" t="s">
        <v>2238</v>
      </c>
      <c r="AB582" s="49"/>
      <c r="AC582" s="49" t="s">
        <v>2809</v>
      </c>
      <c r="AD582">
        <v>3</v>
      </c>
    </row>
    <row r="583" spans="2:30" x14ac:dyDescent="0.25">
      <c r="B583" s="49"/>
      <c r="C583" s="49"/>
      <c r="D583" s="2"/>
      <c r="E583" t="s">
        <v>356</v>
      </c>
      <c r="F583" s="49"/>
      <c r="G583" s="49"/>
      <c r="H583" t="s">
        <v>947</v>
      </c>
      <c r="I583" s="49"/>
      <c r="J583" s="49"/>
      <c r="L583" s="49" t="s">
        <v>2810</v>
      </c>
      <c r="M583" s="49"/>
      <c r="N583" s="49"/>
      <c r="O583" s="49"/>
      <c r="P583" s="49"/>
      <c r="Q583" t="s">
        <v>2814</v>
      </c>
      <c r="R583" t="s">
        <v>944</v>
      </c>
      <c r="S583">
        <v>3</v>
      </c>
      <c r="V583">
        <v>60</v>
      </c>
      <c r="W583">
        <v>0.16</v>
      </c>
      <c r="X583" s="49" t="s">
        <v>2238</v>
      </c>
      <c r="AB583" s="49"/>
      <c r="AC583" s="49" t="s">
        <v>2809</v>
      </c>
      <c r="AD583">
        <v>3</v>
      </c>
    </row>
    <row r="584" spans="2:30" x14ac:dyDescent="0.25">
      <c r="B584" s="49"/>
      <c r="C584" s="49"/>
      <c r="D584" s="2"/>
      <c r="E584" t="s">
        <v>356</v>
      </c>
      <c r="F584" s="49"/>
      <c r="G584" s="49"/>
      <c r="H584" t="s">
        <v>950</v>
      </c>
      <c r="I584" s="49"/>
      <c r="J584" s="49"/>
      <c r="L584" s="49" t="s">
        <v>2816</v>
      </c>
      <c r="M584" s="49"/>
      <c r="N584" s="49"/>
      <c r="O584" s="49"/>
      <c r="P584" s="49"/>
      <c r="Q584" t="s">
        <v>2815</v>
      </c>
      <c r="R584" t="s">
        <v>948</v>
      </c>
      <c r="S584">
        <v>1</v>
      </c>
      <c r="V584">
        <v>300</v>
      </c>
      <c r="W584">
        <v>0.81</v>
      </c>
      <c r="X584" s="49" t="s">
        <v>2238</v>
      </c>
      <c r="AB584" s="49"/>
      <c r="AC584" s="49"/>
      <c r="AD584">
        <v>3</v>
      </c>
    </row>
    <row r="585" spans="2:30" x14ac:dyDescent="0.25">
      <c r="B585" s="49"/>
      <c r="C585" s="49"/>
      <c r="D585" s="2"/>
      <c r="E585" t="s">
        <v>398</v>
      </c>
      <c r="F585" s="49"/>
      <c r="G585" s="49"/>
      <c r="H585" t="s">
        <v>2819</v>
      </c>
      <c r="I585" s="49"/>
      <c r="J585" s="49"/>
      <c r="L585" s="49" t="s">
        <v>2818</v>
      </c>
      <c r="M585" s="49"/>
      <c r="N585" s="49"/>
      <c r="O585" s="49"/>
      <c r="P585" s="49"/>
      <c r="Q585" t="s">
        <v>2817</v>
      </c>
      <c r="R585" t="s">
        <v>948</v>
      </c>
      <c r="S585">
        <v>1</v>
      </c>
      <c r="T585">
        <v>0</v>
      </c>
      <c r="U585">
        <v>15</v>
      </c>
      <c r="X585" s="49"/>
      <c r="AB585" s="49"/>
      <c r="AC585" s="49"/>
      <c r="AD585">
        <v>3</v>
      </c>
    </row>
    <row r="586" spans="2:30" x14ac:dyDescent="0.25">
      <c r="B586" s="49"/>
      <c r="C586" s="49"/>
      <c r="D586" s="2"/>
      <c r="E586" t="s">
        <v>398</v>
      </c>
      <c r="F586" s="49"/>
      <c r="G586" s="49"/>
      <c r="H586" t="s">
        <v>2821</v>
      </c>
      <c r="I586" s="49"/>
      <c r="J586" s="49"/>
      <c r="L586" s="49" t="s">
        <v>2818</v>
      </c>
      <c r="M586" s="49"/>
      <c r="N586" s="49"/>
      <c r="O586" s="49"/>
      <c r="P586" s="49"/>
      <c r="Q586" t="s">
        <v>2820</v>
      </c>
      <c r="R586" t="s">
        <v>948</v>
      </c>
      <c r="S586">
        <v>2</v>
      </c>
      <c r="T586">
        <v>0</v>
      </c>
      <c r="U586">
        <v>15</v>
      </c>
      <c r="X586" s="49"/>
      <c r="AB586" s="49"/>
      <c r="AC586" s="49"/>
      <c r="AD586">
        <v>3</v>
      </c>
    </row>
    <row r="587" spans="2:30" x14ac:dyDescent="0.25">
      <c r="B587" s="49"/>
      <c r="C587" s="49"/>
      <c r="D587" s="2"/>
      <c r="E587" t="s">
        <v>403</v>
      </c>
      <c r="F587" s="49"/>
      <c r="G587" s="49"/>
      <c r="H587" t="s">
        <v>2824</v>
      </c>
      <c r="I587" s="49"/>
      <c r="J587" s="49"/>
      <c r="L587" s="49" t="s">
        <v>2823</v>
      </c>
      <c r="M587" s="49"/>
      <c r="N587" s="49"/>
      <c r="O587" s="49"/>
      <c r="P587" s="49"/>
      <c r="Q587" t="s">
        <v>2822</v>
      </c>
      <c r="R587" t="s">
        <v>948</v>
      </c>
      <c r="S587">
        <v>1</v>
      </c>
      <c r="T587">
        <v>0</v>
      </c>
      <c r="U587">
        <v>12</v>
      </c>
      <c r="X587" s="49"/>
      <c r="AB587" s="49"/>
      <c r="AC587" s="49"/>
      <c r="AD587">
        <v>3</v>
      </c>
    </row>
    <row r="588" spans="2:30" x14ac:dyDescent="0.25">
      <c r="B588" s="49"/>
      <c r="C588" s="49"/>
      <c r="D588" s="2"/>
      <c r="E588" t="s">
        <v>403</v>
      </c>
      <c r="F588" s="49"/>
      <c r="G588" s="49"/>
      <c r="H588" t="s">
        <v>2826</v>
      </c>
      <c r="I588" s="49"/>
      <c r="J588" s="49"/>
      <c r="L588" s="49" t="s">
        <v>2823</v>
      </c>
      <c r="M588" s="49"/>
      <c r="N588" s="49"/>
      <c r="O588" s="49"/>
      <c r="P588" s="49"/>
      <c r="Q588" t="s">
        <v>2825</v>
      </c>
      <c r="R588" t="s">
        <v>948</v>
      </c>
      <c r="S588">
        <v>2</v>
      </c>
      <c r="T588">
        <v>0</v>
      </c>
      <c r="U588">
        <v>12</v>
      </c>
      <c r="X588" s="49"/>
      <c r="AB588" s="49"/>
      <c r="AC588" s="49"/>
      <c r="AD588">
        <v>3</v>
      </c>
    </row>
    <row r="589" spans="2:30" x14ac:dyDescent="0.25">
      <c r="B589" s="49"/>
      <c r="C589" s="49"/>
      <c r="D589" s="2"/>
      <c r="E589" t="s">
        <v>386</v>
      </c>
      <c r="F589" s="49"/>
      <c r="G589" s="49"/>
      <c r="H589" t="s">
        <v>2829</v>
      </c>
      <c r="I589" s="49"/>
      <c r="J589" s="49"/>
      <c r="L589" s="49" t="s">
        <v>2828</v>
      </c>
      <c r="M589" s="49"/>
      <c r="N589" s="49"/>
      <c r="O589" s="49"/>
      <c r="P589" s="49"/>
      <c r="Q589" t="s">
        <v>2827</v>
      </c>
      <c r="R589" t="s">
        <v>948</v>
      </c>
      <c r="S589">
        <v>1</v>
      </c>
      <c r="T589">
        <v>0</v>
      </c>
      <c r="U589">
        <v>10</v>
      </c>
      <c r="X589" s="49"/>
      <c r="Y589">
        <v>4</v>
      </c>
      <c r="Z589">
        <v>1</v>
      </c>
      <c r="AA589">
        <v>1</v>
      </c>
      <c r="AB589" s="49"/>
      <c r="AC589" s="49"/>
      <c r="AD589">
        <v>3</v>
      </c>
    </row>
    <row r="590" spans="2:30" x14ac:dyDescent="0.25">
      <c r="B590" s="49"/>
      <c r="C590" s="49"/>
      <c r="D590" s="2"/>
      <c r="E590" t="s">
        <v>386</v>
      </c>
      <c r="F590" s="49"/>
      <c r="G590" s="49"/>
      <c r="H590" t="s">
        <v>2832</v>
      </c>
      <c r="I590" s="49"/>
      <c r="J590" s="49"/>
      <c r="L590" s="49" t="s">
        <v>2831</v>
      </c>
      <c r="M590" s="49"/>
      <c r="N590" s="49"/>
      <c r="O590" s="49"/>
      <c r="P590" s="49"/>
      <c r="Q590" t="s">
        <v>2830</v>
      </c>
      <c r="R590" t="s">
        <v>948</v>
      </c>
      <c r="S590">
        <v>2</v>
      </c>
      <c r="T590">
        <v>0</v>
      </c>
      <c r="U590">
        <v>6</v>
      </c>
      <c r="X590" s="49"/>
      <c r="Y590">
        <v>4</v>
      </c>
      <c r="Z590">
        <v>1</v>
      </c>
      <c r="AA590">
        <v>1</v>
      </c>
      <c r="AB590" s="49"/>
      <c r="AC590" s="49"/>
      <c r="AD590">
        <v>3</v>
      </c>
    </row>
    <row r="591" spans="2:30" x14ac:dyDescent="0.25">
      <c r="B591" s="49"/>
      <c r="C591" s="49"/>
      <c r="D591" s="2"/>
      <c r="E591" t="s">
        <v>154</v>
      </c>
      <c r="F591" s="49"/>
      <c r="G591" s="49"/>
      <c r="H591" t="s">
        <v>2834</v>
      </c>
      <c r="I591" s="49"/>
      <c r="J591" s="49"/>
      <c r="L591" s="49" t="s">
        <v>2816</v>
      </c>
      <c r="M591" s="49"/>
      <c r="N591" s="49"/>
      <c r="O591" s="49"/>
      <c r="P591" s="49"/>
      <c r="Q591" t="s">
        <v>2833</v>
      </c>
      <c r="R591" t="s">
        <v>948</v>
      </c>
      <c r="S591">
        <v>1</v>
      </c>
      <c r="T591">
        <v>25</v>
      </c>
      <c r="U591">
        <v>10</v>
      </c>
      <c r="X591" s="49"/>
      <c r="AB591" s="49"/>
      <c r="AC591" s="49"/>
      <c r="AD591">
        <v>3</v>
      </c>
    </row>
    <row r="592" spans="2:30" x14ac:dyDescent="0.25">
      <c r="B592" s="49"/>
      <c r="C592" s="49"/>
      <c r="D592" s="2"/>
      <c r="E592" t="s">
        <v>154</v>
      </c>
      <c r="F592" s="49"/>
      <c r="G592" s="49"/>
      <c r="H592" t="s">
        <v>2837</v>
      </c>
      <c r="I592" s="49"/>
      <c r="J592" s="49"/>
      <c r="L592" s="49" t="s">
        <v>2836</v>
      </c>
      <c r="M592" s="49"/>
      <c r="N592" s="49"/>
      <c r="O592" s="49"/>
      <c r="P592" s="49"/>
      <c r="Q592" t="s">
        <v>2835</v>
      </c>
      <c r="R592" t="s">
        <v>948</v>
      </c>
      <c r="S592">
        <v>2</v>
      </c>
      <c r="T592">
        <v>115</v>
      </c>
      <c r="U592">
        <v>8</v>
      </c>
      <c r="X592" s="49"/>
      <c r="Y592">
        <v>3</v>
      </c>
      <c r="Z592">
        <v>1</v>
      </c>
      <c r="AA592">
        <v>1</v>
      </c>
      <c r="AB592" s="49" t="s">
        <v>618</v>
      </c>
      <c r="AC592" s="49"/>
      <c r="AD592">
        <v>3</v>
      </c>
    </row>
    <row r="593" spans="2:30" x14ac:dyDescent="0.25">
      <c r="B593" s="49"/>
      <c r="C593" s="49"/>
      <c r="D593" s="2"/>
      <c r="E593" t="s">
        <v>154</v>
      </c>
      <c r="F593" s="49"/>
      <c r="G593" s="49"/>
      <c r="H593" t="s">
        <v>2839</v>
      </c>
      <c r="I593" s="49"/>
      <c r="J593" s="49"/>
      <c r="L593" s="49" t="s">
        <v>2836</v>
      </c>
      <c r="M593" s="49"/>
      <c r="N593" s="49"/>
      <c r="O593" s="49"/>
      <c r="P593" s="49"/>
      <c r="Q593" t="s">
        <v>2838</v>
      </c>
      <c r="R593" t="s">
        <v>948</v>
      </c>
      <c r="S593">
        <v>3</v>
      </c>
      <c r="T593">
        <v>115</v>
      </c>
      <c r="U593">
        <v>8</v>
      </c>
      <c r="X593" s="49"/>
      <c r="Y593">
        <v>3</v>
      </c>
      <c r="Z593">
        <v>1</v>
      </c>
      <c r="AA593">
        <v>1</v>
      </c>
      <c r="AB593" s="49" t="s">
        <v>618</v>
      </c>
      <c r="AC593" s="49"/>
      <c r="AD593">
        <v>3</v>
      </c>
    </row>
    <row r="594" spans="2:30" x14ac:dyDescent="0.25">
      <c r="B594" s="49"/>
      <c r="C594" s="49"/>
      <c r="D594" s="2"/>
      <c r="E594" t="s">
        <v>154</v>
      </c>
      <c r="F594" s="49"/>
      <c r="G594" s="49"/>
      <c r="H594" t="s">
        <v>2842</v>
      </c>
      <c r="I594" s="49"/>
      <c r="J594" s="49"/>
      <c r="L594" s="49" t="s">
        <v>2841</v>
      </c>
      <c r="M594" s="49"/>
      <c r="N594" s="49"/>
      <c r="O594" s="49"/>
      <c r="P594" s="49"/>
      <c r="Q594" t="s">
        <v>2840</v>
      </c>
      <c r="R594" t="s">
        <v>948</v>
      </c>
      <c r="S594">
        <v>4</v>
      </c>
      <c r="T594">
        <v>115</v>
      </c>
      <c r="U594">
        <v>8</v>
      </c>
      <c r="X594" s="49"/>
      <c r="Y594">
        <v>3</v>
      </c>
      <c r="Z594">
        <v>1</v>
      </c>
      <c r="AA594">
        <v>1</v>
      </c>
      <c r="AB594" s="49" t="s">
        <v>1745</v>
      </c>
      <c r="AC594" s="49"/>
      <c r="AD594">
        <v>3</v>
      </c>
    </row>
    <row r="595" spans="2:30" x14ac:dyDescent="0.25">
      <c r="B595" s="49"/>
      <c r="C595" s="49"/>
      <c r="D595" s="2"/>
      <c r="E595" t="s">
        <v>154</v>
      </c>
      <c r="F595" s="49"/>
      <c r="G595" s="49"/>
      <c r="H595" t="s">
        <v>2845</v>
      </c>
      <c r="I595" s="49"/>
      <c r="J595" s="49"/>
      <c r="L595" s="49" t="s">
        <v>2844</v>
      </c>
      <c r="M595" s="49"/>
      <c r="N595" s="49"/>
      <c r="O595" s="49"/>
      <c r="P595" s="49"/>
      <c r="Q595" t="s">
        <v>2843</v>
      </c>
      <c r="R595" t="s">
        <v>948</v>
      </c>
      <c r="S595">
        <v>5</v>
      </c>
      <c r="T595">
        <v>120</v>
      </c>
      <c r="U595">
        <v>7</v>
      </c>
      <c r="X595" s="49"/>
      <c r="Y595">
        <v>3</v>
      </c>
      <c r="Z595">
        <v>1</v>
      </c>
      <c r="AA595">
        <v>1</v>
      </c>
      <c r="AB595" s="49" t="s">
        <v>610</v>
      </c>
      <c r="AC595" s="49"/>
      <c r="AD595">
        <v>3</v>
      </c>
    </row>
    <row r="596" spans="2:30" x14ac:dyDescent="0.25">
      <c r="B596" s="49"/>
      <c r="C596" s="49"/>
      <c r="D596" s="2"/>
      <c r="E596" t="s">
        <v>1404</v>
      </c>
      <c r="F596" s="49"/>
      <c r="G596" s="49"/>
      <c r="H596" t="s">
        <v>2848</v>
      </c>
      <c r="I596" s="49"/>
      <c r="J596" s="49"/>
      <c r="L596" s="49" t="s">
        <v>2847</v>
      </c>
      <c r="M596" s="49"/>
      <c r="N596" s="49"/>
      <c r="O596" s="49"/>
      <c r="P596" s="49"/>
      <c r="Q596" t="s">
        <v>2846</v>
      </c>
      <c r="R596" t="s">
        <v>948</v>
      </c>
      <c r="S596">
        <v>1</v>
      </c>
      <c r="T596">
        <v>50</v>
      </c>
      <c r="U596">
        <v>7</v>
      </c>
      <c r="X596" s="49"/>
      <c r="Y596">
        <v>2</v>
      </c>
      <c r="Z596">
        <v>1</v>
      </c>
      <c r="AA596">
        <v>1</v>
      </c>
      <c r="AB596" s="49" t="s">
        <v>610</v>
      </c>
      <c r="AC596" s="49"/>
      <c r="AD596">
        <v>3</v>
      </c>
    </row>
    <row r="597" spans="2:30" x14ac:dyDescent="0.25">
      <c r="B597" s="49"/>
      <c r="C597" s="49"/>
      <c r="D597" s="2"/>
      <c r="E597" t="s">
        <v>1404</v>
      </c>
      <c r="F597" s="49"/>
      <c r="G597" s="49"/>
      <c r="H597" t="s">
        <v>2851</v>
      </c>
      <c r="I597" s="49"/>
      <c r="J597" s="49"/>
      <c r="L597" s="49" t="s">
        <v>2850</v>
      </c>
      <c r="M597" s="49"/>
      <c r="N597" s="49"/>
      <c r="O597" s="49"/>
      <c r="P597" s="49"/>
      <c r="Q597" t="s">
        <v>2849</v>
      </c>
      <c r="R597" t="s">
        <v>948</v>
      </c>
      <c r="S597">
        <v>2</v>
      </c>
      <c r="T597">
        <v>50</v>
      </c>
      <c r="U597">
        <v>5</v>
      </c>
      <c r="X597" s="49"/>
      <c r="Y597">
        <v>2</v>
      </c>
      <c r="Z597">
        <v>1</v>
      </c>
      <c r="AA597">
        <v>1</v>
      </c>
      <c r="AB597" s="49" t="s">
        <v>610</v>
      </c>
      <c r="AC597" s="49"/>
      <c r="AD597">
        <v>3</v>
      </c>
    </row>
    <row r="598" spans="2:30" x14ac:dyDescent="0.25">
      <c r="B598" s="49"/>
      <c r="C598" s="49"/>
      <c r="D598" s="2"/>
      <c r="E598" t="s">
        <v>1404</v>
      </c>
      <c r="F598" s="49"/>
      <c r="G598" s="49"/>
      <c r="H598" t="s">
        <v>2854</v>
      </c>
      <c r="I598" s="49"/>
      <c r="J598" s="49"/>
      <c r="L598" s="49" t="s">
        <v>2853</v>
      </c>
      <c r="M598" s="49"/>
      <c r="N598" s="49"/>
      <c r="O598" s="49"/>
      <c r="P598" s="49"/>
      <c r="Q598" t="s">
        <v>2852</v>
      </c>
      <c r="R598" t="s">
        <v>948</v>
      </c>
      <c r="S598">
        <v>3</v>
      </c>
      <c r="T598">
        <v>45</v>
      </c>
      <c r="U598">
        <v>6</v>
      </c>
      <c r="X598" s="49"/>
      <c r="Y598">
        <v>2</v>
      </c>
      <c r="Z598">
        <v>1</v>
      </c>
      <c r="AA598">
        <v>2</v>
      </c>
      <c r="AB598" s="49" t="s">
        <v>1745</v>
      </c>
      <c r="AC598" s="49"/>
      <c r="AD598">
        <v>3</v>
      </c>
    </row>
    <row r="599" spans="2:30" x14ac:dyDescent="0.25">
      <c r="B599" s="49"/>
      <c r="C599" s="49"/>
      <c r="D599" s="2"/>
      <c r="E599" t="s">
        <v>172</v>
      </c>
      <c r="F599" s="49"/>
      <c r="G599" s="49"/>
      <c r="H599" t="s">
        <v>2857</v>
      </c>
      <c r="I599" s="49"/>
      <c r="J599" s="49"/>
      <c r="L599" s="49" t="s">
        <v>2856</v>
      </c>
      <c r="M599" s="49"/>
      <c r="N599" s="49"/>
      <c r="O599" s="49"/>
      <c r="P599" s="49"/>
      <c r="Q599" t="s">
        <v>2855</v>
      </c>
      <c r="R599" t="s">
        <v>948</v>
      </c>
      <c r="S599">
        <v>1</v>
      </c>
      <c r="T599">
        <v>15</v>
      </c>
      <c r="U599">
        <v>10</v>
      </c>
      <c r="X599" s="49"/>
      <c r="Y599">
        <v>2</v>
      </c>
      <c r="Z599">
        <v>2</v>
      </c>
      <c r="AA599">
        <v>1</v>
      </c>
      <c r="AB599" s="49" t="s">
        <v>1745</v>
      </c>
      <c r="AC599" s="49"/>
      <c r="AD599">
        <v>3</v>
      </c>
    </row>
    <row r="600" spans="2:30" x14ac:dyDescent="0.25">
      <c r="B600" s="49"/>
      <c r="C600" s="49"/>
      <c r="D600" s="2"/>
      <c r="E600" t="s">
        <v>172</v>
      </c>
      <c r="F600" s="49"/>
      <c r="G600" s="49"/>
      <c r="H600" t="s">
        <v>2859</v>
      </c>
      <c r="I600" s="49"/>
      <c r="J600" s="49"/>
      <c r="L600" s="49" t="s">
        <v>2856</v>
      </c>
      <c r="M600" s="49"/>
      <c r="N600" s="49"/>
      <c r="O600" s="49"/>
      <c r="P600" s="49"/>
      <c r="Q600" t="s">
        <v>2858</v>
      </c>
      <c r="R600" t="s">
        <v>948</v>
      </c>
      <c r="S600">
        <v>2</v>
      </c>
      <c r="T600">
        <v>15</v>
      </c>
      <c r="U600">
        <v>10</v>
      </c>
      <c r="X600" s="49"/>
      <c r="Y600">
        <v>2</v>
      </c>
      <c r="Z600">
        <v>2</v>
      </c>
      <c r="AA600">
        <v>1</v>
      </c>
      <c r="AB600" s="49" t="s">
        <v>1745</v>
      </c>
      <c r="AC600" s="49"/>
      <c r="AD600">
        <v>3</v>
      </c>
    </row>
    <row r="601" spans="2:30" x14ac:dyDescent="0.25">
      <c r="B601" s="49"/>
      <c r="C601" s="49"/>
      <c r="D601" s="2"/>
      <c r="E601" t="s">
        <v>172</v>
      </c>
      <c r="F601" s="49"/>
      <c r="G601" s="49"/>
      <c r="H601" t="s">
        <v>2862</v>
      </c>
      <c r="I601" s="49"/>
      <c r="J601" s="49"/>
      <c r="L601" s="49" t="s">
        <v>2861</v>
      </c>
      <c r="M601" s="49"/>
      <c r="N601" s="49"/>
      <c r="O601" s="49"/>
      <c r="P601" s="49"/>
      <c r="Q601" t="s">
        <v>2860</v>
      </c>
      <c r="R601" t="s">
        <v>948</v>
      </c>
      <c r="S601">
        <v>3</v>
      </c>
      <c r="T601">
        <v>15</v>
      </c>
      <c r="U601">
        <v>10</v>
      </c>
      <c r="X601" s="49"/>
      <c r="Y601">
        <v>2</v>
      </c>
      <c r="Z601">
        <v>2</v>
      </c>
      <c r="AA601">
        <v>1</v>
      </c>
      <c r="AB601" s="49" t="s">
        <v>1888</v>
      </c>
      <c r="AC601" s="49"/>
      <c r="AD601">
        <v>3</v>
      </c>
    </row>
    <row r="602" spans="2:30" x14ac:dyDescent="0.25">
      <c r="B602" s="49"/>
      <c r="C602" s="49"/>
      <c r="D602" s="2"/>
      <c r="E602" t="s">
        <v>195</v>
      </c>
      <c r="F602" s="49"/>
      <c r="G602" s="49"/>
      <c r="H602" t="s">
        <v>2865</v>
      </c>
      <c r="I602" s="49"/>
      <c r="J602" s="49"/>
      <c r="L602" s="49" t="s">
        <v>2864</v>
      </c>
      <c r="M602" s="49"/>
      <c r="N602" s="49"/>
      <c r="O602" s="49"/>
      <c r="P602" s="49"/>
      <c r="Q602" t="s">
        <v>2863</v>
      </c>
      <c r="R602" t="s">
        <v>948</v>
      </c>
      <c r="S602">
        <v>1</v>
      </c>
      <c r="T602">
        <v>20</v>
      </c>
      <c r="U602">
        <v>10</v>
      </c>
      <c r="X602" s="49"/>
      <c r="Y602">
        <v>2</v>
      </c>
      <c r="AA602">
        <v>2</v>
      </c>
      <c r="AB602" s="49" t="s">
        <v>1745</v>
      </c>
      <c r="AC602" s="49"/>
      <c r="AD602">
        <v>3</v>
      </c>
    </row>
    <row r="603" spans="2:30" x14ac:dyDescent="0.25">
      <c r="B603" s="49"/>
      <c r="C603" s="49"/>
      <c r="D603" s="2"/>
      <c r="E603" t="s">
        <v>195</v>
      </c>
      <c r="F603" s="49"/>
      <c r="G603" s="49"/>
      <c r="H603" t="s">
        <v>2867</v>
      </c>
      <c r="I603" s="49"/>
      <c r="J603" s="49"/>
      <c r="L603" s="49" t="s">
        <v>2664</v>
      </c>
      <c r="M603" s="49"/>
      <c r="N603" s="49"/>
      <c r="O603" s="49"/>
      <c r="P603" s="49"/>
      <c r="Q603" t="s">
        <v>2866</v>
      </c>
      <c r="R603" t="s">
        <v>948</v>
      </c>
      <c r="S603">
        <v>2</v>
      </c>
      <c r="T603">
        <v>20</v>
      </c>
      <c r="U603">
        <v>12</v>
      </c>
      <c r="X603" s="49"/>
      <c r="Y603">
        <v>2</v>
      </c>
      <c r="Z603">
        <v>2</v>
      </c>
      <c r="AA603">
        <v>2</v>
      </c>
      <c r="AB603" s="49" t="s">
        <v>1745</v>
      </c>
      <c r="AC603" s="49"/>
      <c r="AD603">
        <v>3</v>
      </c>
    </row>
    <row r="604" spans="2:30" x14ac:dyDescent="0.25">
      <c r="B604" s="49"/>
      <c r="C604" s="49"/>
      <c r="D604" s="2"/>
      <c r="E604" t="s">
        <v>195</v>
      </c>
      <c r="F604" s="49"/>
      <c r="G604" s="49"/>
      <c r="H604" t="s">
        <v>2869</v>
      </c>
      <c r="I604" s="49"/>
      <c r="J604" s="49"/>
      <c r="L604" s="49" t="s">
        <v>2664</v>
      </c>
      <c r="M604" s="49"/>
      <c r="N604" s="49"/>
      <c r="O604" s="49"/>
      <c r="P604" s="49"/>
      <c r="Q604" t="s">
        <v>2868</v>
      </c>
      <c r="R604" t="s">
        <v>948</v>
      </c>
      <c r="S604">
        <v>3</v>
      </c>
      <c r="T604">
        <v>20</v>
      </c>
      <c r="U604">
        <v>12</v>
      </c>
      <c r="X604" s="49"/>
      <c r="Y604">
        <v>2</v>
      </c>
      <c r="Z604">
        <v>2</v>
      </c>
      <c r="AA604">
        <v>2</v>
      </c>
      <c r="AB604" s="49" t="s">
        <v>1745</v>
      </c>
      <c r="AC604" s="49"/>
      <c r="AD604">
        <v>3</v>
      </c>
    </row>
    <row r="605" spans="2:30" x14ac:dyDescent="0.25">
      <c r="B605" s="49"/>
      <c r="C605" s="49"/>
      <c r="D605" s="2"/>
      <c r="E605" t="s">
        <v>214</v>
      </c>
      <c r="F605" s="49"/>
      <c r="G605" s="49"/>
      <c r="H605" t="s">
        <v>2872</v>
      </c>
      <c r="I605" s="49"/>
      <c r="J605" s="49"/>
      <c r="L605" s="49" t="s">
        <v>2871</v>
      </c>
      <c r="M605" s="49"/>
      <c r="N605" s="49"/>
      <c r="O605" s="49"/>
      <c r="P605" s="49"/>
      <c r="Q605" t="s">
        <v>2870</v>
      </c>
      <c r="R605" t="s">
        <v>948</v>
      </c>
      <c r="S605">
        <v>1</v>
      </c>
      <c r="T605">
        <v>42.5</v>
      </c>
      <c r="U605">
        <v>12</v>
      </c>
      <c r="X605" s="49"/>
      <c r="Y605">
        <v>2</v>
      </c>
      <c r="Z605">
        <v>1</v>
      </c>
      <c r="AA605">
        <v>2</v>
      </c>
      <c r="AB605" s="49" t="s">
        <v>1745</v>
      </c>
      <c r="AC605" s="49"/>
      <c r="AD605">
        <v>3</v>
      </c>
    </row>
    <row r="606" spans="2:30" x14ac:dyDescent="0.25">
      <c r="B606" s="49"/>
      <c r="C606" s="49"/>
      <c r="D606" s="2"/>
      <c r="E606" t="s">
        <v>214</v>
      </c>
      <c r="F606" s="49"/>
      <c r="G606" s="49"/>
      <c r="H606" t="s">
        <v>2875</v>
      </c>
      <c r="I606" s="49"/>
      <c r="J606" s="49"/>
      <c r="L606" s="49" t="s">
        <v>2874</v>
      </c>
      <c r="M606" s="49"/>
      <c r="N606" s="49"/>
      <c r="O606" s="49"/>
      <c r="P606" s="49"/>
      <c r="Q606" t="s">
        <v>2873</v>
      </c>
      <c r="R606" t="s">
        <v>948</v>
      </c>
      <c r="S606">
        <v>2</v>
      </c>
      <c r="T606">
        <v>42.5</v>
      </c>
      <c r="U606">
        <v>9</v>
      </c>
      <c r="X606" s="49"/>
      <c r="Y606">
        <v>2</v>
      </c>
      <c r="Z606">
        <v>1</v>
      </c>
      <c r="AA606">
        <v>2</v>
      </c>
      <c r="AB606" s="49" t="s">
        <v>610</v>
      </c>
      <c r="AC606" s="49"/>
      <c r="AD606">
        <v>3</v>
      </c>
    </row>
    <row r="607" spans="2:30" x14ac:dyDescent="0.25">
      <c r="B607" s="49"/>
      <c r="C607" s="49"/>
      <c r="D607" s="2"/>
      <c r="E607" t="s">
        <v>214</v>
      </c>
      <c r="F607" s="49"/>
      <c r="G607" s="49"/>
      <c r="H607" t="s">
        <v>2878</v>
      </c>
      <c r="I607" s="49"/>
      <c r="J607" s="49"/>
      <c r="L607" s="49" t="s">
        <v>2877</v>
      </c>
      <c r="M607" s="49"/>
      <c r="N607" s="49"/>
      <c r="O607" s="49"/>
      <c r="P607" s="49"/>
      <c r="Q607" t="s">
        <v>2876</v>
      </c>
      <c r="R607" t="s">
        <v>948</v>
      </c>
      <c r="S607">
        <v>3</v>
      </c>
      <c r="T607">
        <v>42.5</v>
      </c>
      <c r="U607">
        <v>9</v>
      </c>
      <c r="X607" s="49"/>
      <c r="Y607">
        <v>2</v>
      </c>
      <c r="Z607">
        <v>1</v>
      </c>
      <c r="AA607">
        <v>2</v>
      </c>
      <c r="AB607" s="49" t="s">
        <v>1646</v>
      </c>
      <c r="AC607" s="49"/>
      <c r="AD607">
        <v>3</v>
      </c>
    </row>
    <row r="608" spans="2:30" x14ac:dyDescent="0.25">
      <c r="B608" s="49"/>
      <c r="C608" s="49"/>
      <c r="D608" s="2"/>
      <c r="E608" t="s">
        <v>217</v>
      </c>
      <c r="F608" s="49"/>
      <c r="G608" s="49"/>
      <c r="H608" t="s">
        <v>2882</v>
      </c>
      <c r="I608" s="49"/>
      <c r="J608" s="49"/>
      <c r="L608" s="49" t="s">
        <v>2881</v>
      </c>
      <c r="M608" s="49"/>
      <c r="N608" s="49"/>
      <c r="O608" s="49"/>
      <c r="P608" s="49"/>
      <c r="Q608" t="s">
        <v>2879</v>
      </c>
      <c r="R608" t="s">
        <v>948</v>
      </c>
      <c r="S608">
        <v>1</v>
      </c>
      <c r="T608">
        <v>12.5</v>
      </c>
      <c r="U608">
        <v>9</v>
      </c>
      <c r="X608" s="49"/>
      <c r="Y608">
        <v>3</v>
      </c>
      <c r="Z608">
        <v>1</v>
      </c>
      <c r="AA608">
        <v>2</v>
      </c>
      <c r="AB608" s="49" t="s">
        <v>1745</v>
      </c>
      <c r="AC608" s="49" t="s">
        <v>2880</v>
      </c>
      <c r="AD608">
        <v>3</v>
      </c>
    </row>
    <row r="609" spans="2:30" x14ac:dyDescent="0.25">
      <c r="B609" s="49"/>
      <c r="C609" s="49"/>
      <c r="D609" s="2"/>
      <c r="E609" t="s">
        <v>217</v>
      </c>
      <c r="F609" s="49"/>
      <c r="G609" s="49"/>
      <c r="H609" t="s">
        <v>2884</v>
      </c>
      <c r="I609" s="49"/>
      <c r="J609" s="49"/>
      <c r="L609" s="49" t="s">
        <v>2881</v>
      </c>
      <c r="M609" s="49"/>
      <c r="N609" s="49"/>
      <c r="O609" s="49"/>
      <c r="P609" s="49"/>
      <c r="Q609" t="s">
        <v>2883</v>
      </c>
      <c r="R609" t="s">
        <v>948</v>
      </c>
      <c r="S609">
        <v>2</v>
      </c>
      <c r="T609">
        <v>12.5</v>
      </c>
      <c r="U609">
        <v>5</v>
      </c>
      <c r="X609" s="49"/>
      <c r="Y609">
        <v>3</v>
      </c>
      <c r="Z609">
        <v>1</v>
      </c>
      <c r="AA609">
        <v>2</v>
      </c>
      <c r="AB609" s="49" t="s">
        <v>1745</v>
      </c>
      <c r="AC609" s="49" t="s">
        <v>2880</v>
      </c>
      <c r="AD609">
        <v>3</v>
      </c>
    </row>
    <row r="610" spans="2:30" x14ac:dyDescent="0.25">
      <c r="B610" s="49"/>
      <c r="C610" s="49"/>
      <c r="D610" s="2"/>
      <c r="E610" t="s">
        <v>217</v>
      </c>
      <c r="F610" s="49"/>
      <c r="G610" s="49"/>
      <c r="H610" t="s">
        <v>2887</v>
      </c>
      <c r="I610" s="49"/>
      <c r="J610" s="49"/>
      <c r="L610" s="49" t="s">
        <v>2881</v>
      </c>
      <c r="M610" s="49"/>
      <c r="N610" s="49"/>
      <c r="O610" s="49"/>
      <c r="P610" s="49"/>
      <c r="Q610" t="s">
        <v>2885</v>
      </c>
      <c r="R610" t="s">
        <v>948</v>
      </c>
      <c r="S610">
        <v>3</v>
      </c>
      <c r="T610">
        <v>12.5</v>
      </c>
      <c r="U610">
        <v>9</v>
      </c>
      <c r="X610" s="49"/>
      <c r="Y610">
        <v>3</v>
      </c>
      <c r="Z610">
        <v>1</v>
      </c>
      <c r="AA610">
        <v>2</v>
      </c>
      <c r="AB610" s="49" t="s">
        <v>1745</v>
      </c>
      <c r="AC610" s="49" t="s">
        <v>2886</v>
      </c>
      <c r="AD610">
        <v>3</v>
      </c>
    </row>
    <row r="611" spans="2:30" x14ac:dyDescent="0.25">
      <c r="B611" s="49"/>
      <c r="C611" s="49"/>
      <c r="D611" s="2"/>
      <c r="E611" t="s">
        <v>217</v>
      </c>
      <c r="F611" s="49"/>
      <c r="G611" s="49"/>
      <c r="H611" t="s">
        <v>2889</v>
      </c>
      <c r="I611" s="49"/>
      <c r="J611" s="49"/>
      <c r="L611" s="49" t="s">
        <v>2881</v>
      </c>
      <c r="M611" s="49"/>
      <c r="N611" s="49"/>
      <c r="O611" s="49"/>
      <c r="P611" s="49"/>
      <c r="Q611" t="s">
        <v>2888</v>
      </c>
      <c r="R611" t="s">
        <v>948</v>
      </c>
      <c r="S611">
        <v>4</v>
      </c>
      <c r="T611">
        <v>12.5</v>
      </c>
      <c r="U611">
        <v>3</v>
      </c>
      <c r="X611" s="49"/>
      <c r="Y611">
        <v>3</v>
      </c>
      <c r="Z611">
        <v>1</v>
      </c>
      <c r="AA611">
        <v>2</v>
      </c>
      <c r="AB611" s="49" t="s">
        <v>1745</v>
      </c>
      <c r="AC611" s="49" t="s">
        <v>2886</v>
      </c>
      <c r="AD611">
        <v>3</v>
      </c>
    </row>
    <row r="612" spans="2:30" x14ac:dyDescent="0.25">
      <c r="B612" s="49"/>
      <c r="C612" s="49"/>
      <c r="D612" s="2"/>
      <c r="E612" t="s">
        <v>217</v>
      </c>
      <c r="F612" s="49"/>
      <c r="G612" s="49"/>
      <c r="H612" t="s">
        <v>2893</v>
      </c>
      <c r="I612" s="49"/>
      <c r="J612" s="49"/>
      <c r="L612" s="49" t="s">
        <v>2892</v>
      </c>
      <c r="M612" s="49"/>
      <c r="N612" s="49"/>
      <c r="O612" s="49"/>
      <c r="P612" s="49"/>
      <c r="Q612" t="s">
        <v>2890</v>
      </c>
      <c r="R612" t="s">
        <v>948</v>
      </c>
      <c r="S612">
        <v>5</v>
      </c>
      <c r="T612">
        <v>12.5</v>
      </c>
      <c r="U612">
        <v>6</v>
      </c>
      <c r="X612" s="49"/>
      <c r="Y612">
        <v>3</v>
      </c>
      <c r="Z612">
        <v>1</v>
      </c>
      <c r="AA612">
        <v>2</v>
      </c>
      <c r="AB612" s="49" t="s">
        <v>1888</v>
      </c>
      <c r="AC612" s="49" t="s">
        <v>2891</v>
      </c>
      <c r="AD612">
        <v>3</v>
      </c>
    </row>
    <row r="613" spans="2:30" x14ac:dyDescent="0.25">
      <c r="B613" s="49"/>
      <c r="C613" s="49"/>
      <c r="D613" s="2"/>
      <c r="E613" t="s">
        <v>217</v>
      </c>
      <c r="F613" s="49"/>
      <c r="G613" s="49"/>
      <c r="H613" t="s">
        <v>2895</v>
      </c>
      <c r="I613" s="49"/>
      <c r="J613" s="49"/>
      <c r="L613" s="49" t="s">
        <v>2892</v>
      </c>
      <c r="M613" s="49"/>
      <c r="N613" s="49"/>
      <c r="O613" s="49"/>
      <c r="P613" s="49"/>
      <c r="Q613" t="s">
        <v>2894</v>
      </c>
      <c r="R613" t="s">
        <v>948</v>
      </c>
      <c r="S613">
        <v>6</v>
      </c>
      <c r="T613">
        <v>12.5</v>
      </c>
      <c r="U613">
        <v>4</v>
      </c>
      <c r="X613" s="49"/>
      <c r="Y613">
        <v>3</v>
      </c>
      <c r="Z613">
        <v>1</v>
      </c>
      <c r="AA613">
        <v>2</v>
      </c>
      <c r="AB613" s="49" t="s">
        <v>1888</v>
      </c>
      <c r="AC613" s="49" t="s">
        <v>2891</v>
      </c>
      <c r="AD613">
        <v>3</v>
      </c>
    </row>
    <row r="614" spans="2:30" x14ac:dyDescent="0.25">
      <c r="B614" s="49"/>
      <c r="C614" s="49"/>
      <c r="D614" s="2"/>
      <c r="E614" t="s">
        <v>1534</v>
      </c>
      <c r="F614" s="49"/>
      <c r="G614" s="49"/>
      <c r="H614" t="s">
        <v>2897</v>
      </c>
      <c r="I614" s="49"/>
      <c r="J614" s="49"/>
      <c r="L614" s="49"/>
      <c r="M614" s="49"/>
      <c r="N614" s="49"/>
      <c r="O614" s="49"/>
      <c r="P614" s="49"/>
      <c r="Q614" t="s">
        <v>2896</v>
      </c>
      <c r="R614" t="s">
        <v>948</v>
      </c>
      <c r="S614">
        <v>1</v>
      </c>
      <c r="T614">
        <v>150</v>
      </c>
      <c r="V614">
        <v>75</v>
      </c>
      <c r="X614" s="49"/>
      <c r="AB614" s="49"/>
      <c r="AC614" s="49"/>
      <c r="AD614">
        <v>3</v>
      </c>
    </row>
    <row r="615" spans="2:30" x14ac:dyDescent="0.25">
      <c r="B615" s="49"/>
      <c r="C615" s="49"/>
      <c r="D615" s="2"/>
      <c r="E615" t="s">
        <v>1534</v>
      </c>
      <c r="F615" s="49"/>
      <c r="G615" s="49"/>
      <c r="H615" t="s">
        <v>951</v>
      </c>
      <c r="I615" s="49"/>
      <c r="J615" s="49"/>
      <c r="L615" s="49" t="s">
        <v>2899</v>
      </c>
      <c r="M615" s="49"/>
      <c r="N615" s="49"/>
      <c r="O615" s="49"/>
      <c r="P615" s="49"/>
      <c r="Q615" t="s">
        <v>2898</v>
      </c>
      <c r="R615" t="s">
        <v>948</v>
      </c>
      <c r="S615">
        <v>2</v>
      </c>
      <c r="T615">
        <v>150</v>
      </c>
      <c r="V615">
        <v>70.199999999999989</v>
      </c>
      <c r="X615" s="49"/>
      <c r="AB615" s="49"/>
      <c r="AC615" s="49"/>
      <c r="AD615">
        <v>3</v>
      </c>
    </row>
    <row r="616" spans="2:30" x14ac:dyDescent="0.25">
      <c r="B616" s="49"/>
      <c r="C616" s="49"/>
      <c r="D616" s="2"/>
      <c r="E616" t="s">
        <v>368</v>
      </c>
      <c r="F616" s="49"/>
      <c r="G616" s="49"/>
      <c r="H616" t="s">
        <v>954</v>
      </c>
      <c r="I616" s="49"/>
      <c r="J616" s="49"/>
      <c r="L616" s="49" t="s">
        <v>2901</v>
      </c>
      <c r="M616" s="49"/>
      <c r="N616" s="49"/>
      <c r="O616" s="49"/>
      <c r="P616" s="49"/>
      <c r="Q616" t="s">
        <v>2900</v>
      </c>
      <c r="R616" t="s">
        <v>952</v>
      </c>
      <c r="S616">
        <v>1</v>
      </c>
      <c r="V616">
        <v>300</v>
      </c>
      <c r="W616">
        <v>1.1000000000000001</v>
      </c>
      <c r="X616" s="49" t="s">
        <v>2238</v>
      </c>
      <c r="AB616" s="49"/>
      <c r="AC616" s="49"/>
      <c r="AD616">
        <v>3</v>
      </c>
    </row>
    <row r="617" spans="2:30" x14ac:dyDescent="0.25">
      <c r="B617" s="49"/>
      <c r="C617" s="49"/>
      <c r="D617" s="2"/>
      <c r="E617" t="s">
        <v>73</v>
      </c>
      <c r="F617" s="49"/>
      <c r="G617" s="49"/>
      <c r="H617" t="s">
        <v>2903</v>
      </c>
      <c r="I617" s="49"/>
      <c r="J617" s="49"/>
      <c r="L617" s="49" t="s">
        <v>2816</v>
      </c>
      <c r="M617" s="49"/>
      <c r="N617" s="49"/>
      <c r="O617" s="49"/>
      <c r="P617" s="49"/>
      <c r="Q617" t="s">
        <v>2902</v>
      </c>
      <c r="R617" t="s">
        <v>952</v>
      </c>
      <c r="S617">
        <v>1</v>
      </c>
      <c r="T617">
        <v>15</v>
      </c>
      <c r="U617">
        <v>12</v>
      </c>
      <c r="X617" s="49"/>
      <c r="AB617" s="49"/>
      <c r="AC617" s="49"/>
      <c r="AD617">
        <v>3</v>
      </c>
    </row>
    <row r="618" spans="2:30" x14ac:dyDescent="0.25">
      <c r="B618" s="49"/>
      <c r="C618" s="49"/>
      <c r="D618" s="2"/>
      <c r="E618" t="s">
        <v>411</v>
      </c>
      <c r="F618" s="49"/>
      <c r="G618" s="49"/>
      <c r="H618" t="s">
        <v>2906</v>
      </c>
      <c r="I618" s="49"/>
      <c r="J618" s="49"/>
      <c r="L618" s="49" t="s">
        <v>2905</v>
      </c>
      <c r="M618" s="49"/>
      <c r="N618" s="49"/>
      <c r="O618" s="49"/>
      <c r="P618" s="49"/>
      <c r="Q618" t="s">
        <v>2904</v>
      </c>
      <c r="R618" t="s">
        <v>952</v>
      </c>
      <c r="S618">
        <v>1</v>
      </c>
      <c r="T618">
        <v>15</v>
      </c>
      <c r="U618">
        <v>12</v>
      </c>
      <c r="X618" s="49"/>
      <c r="AB618" s="49"/>
      <c r="AC618" s="49"/>
      <c r="AD618">
        <v>3</v>
      </c>
    </row>
    <row r="619" spans="2:30" x14ac:dyDescent="0.25">
      <c r="B619" s="49"/>
      <c r="C619" s="49"/>
      <c r="D619" s="2"/>
      <c r="E619" t="s">
        <v>411</v>
      </c>
      <c r="F619" s="49"/>
      <c r="G619" s="49"/>
      <c r="H619" t="s">
        <v>2908</v>
      </c>
      <c r="I619" s="49"/>
      <c r="J619" s="49"/>
      <c r="L619" s="49" t="s">
        <v>2905</v>
      </c>
      <c r="M619" s="49"/>
      <c r="N619" s="49"/>
      <c r="O619" s="49"/>
      <c r="P619" s="49"/>
      <c r="Q619" t="s">
        <v>2907</v>
      </c>
      <c r="R619" t="s">
        <v>952</v>
      </c>
      <c r="S619">
        <v>2</v>
      </c>
      <c r="T619">
        <v>15</v>
      </c>
      <c r="U619">
        <v>12</v>
      </c>
      <c r="X619" s="49"/>
      <c r="AB619" s="49"/>
      <c r="AC619" s="49"/>
      <c r="AD619">
        <v>3</v>
      </c>
    </row>
    <row r="620" spans="2:30" x14ac:dyDescent="0.25">
      <c r="B620" s="49"/>
      <c r="C620" s="49"/>
      <c r="D620" s="2"/>
      <c r="E620" t="s">
        <v>73</v>
      </c>
      <c r="F620" s="49"/>
      <c r="G620" s="49"/>
      <c r="H620" t="s">
        <v>2910</v>
      </c>
      <c r="I620" s="49"/>
      <c r="J620" s="49"/>
      <c r="L620" s="49"/>
      <c r="M620" s="49"/>
      <c r="N620" s="49"/>
      <c r="O620" s="49"/>
      <c r="P620" s="49"/>
      <c r="Q620" t="s">
        <v>2909</v>
      </c>
      <c r="R620" t="s">
        <v>952</v>
      </c>
      <c r="S620">
        <v>2</v>
      </c>
      <c r="T620">
        <v>15</v>
      </c>
      <c r="U620">
        <v>12</v>
      </c>
      <c r="X620" s="49"/>
      <c r="AB620" s="49"/>
      <c r="AC620" s="49"/>
      <c r="AD620">
        <v>3</v>
      </c>
    </row>
    <row r="621" spans="2:30" x14ac:dyDescent="0.25">
      <c r="B621" s="49"/>
      <c r="C621" s="49"/>
      <c r="D621" s="2"/>
      <c r="E621" t="s">
        <v>15</v>
      </c>
      <c r="F621" s="49"/>
      <c r="G621" s="49"/>
      <c r="H621" t="s">
        <v>2914</v>
      </c>
      <c r="I621" s="49"/>
      <c r="J621" s="49"/>
      <c r="L621" s="49" t="s">
        <v>2913</v>
      </c>
      <c r="M621" s="49"/>
      <c r="N621" s="49"/>
      <c r="O621" s="49"/>
      <c r="P621" s="49"/>
      <c r="Q621" t="s">
        <v>2911</v>
      </c>
      <c r="R621" t="s">
        <v>952</v>
      </c>
      <c r="S621">
        <v>1</v>
      </c>
      <c r="T621">
        <v>60</v>
      </c>
      <c r="V621">
        <v>60</v>
      </c>
      <c r="X621" s="49"/>
      <c r="AB621" s="49"/>
      <c r="AC621" s="49" t="s">
        <v>2912</v>
      </c>
      <c r="AD621">
        <v>3</v>
      </c>
    </row>
    <row r="622" spans="2:30" x14ac:dyDescent="0.25">
      <c r="B622" s="49"/>
      <c r="C622" s="49"/>
      <c r="D622" s="2"/>
      <c r="E622" t="s">
        <v>15</v>
      </c>
      <c r="F622" s="49"/>
      <c r="G622" s="49"/>
      <c r="H622" t="s">
        <v>2916</v>
      </c>
      <c r="I622" s="49"/>
      <c r="J622" s="49"/>
      <c r="L622" s="49" t="s">
        <v>2913</v>
      </c>
      <c r="M622" s="49"/>
      <c r="N622" s="49"/>
      <c r="O622" s="49"/>
      <c r="P622" s="49"/>
      <c r="Q622" t="s">
        <v>2915</v>
      </c>
      <c r="R622" t="s">
        <v>952</v>
      </c>
      <c r="S622">
        <v>2</v>
      </c>
      <c r="T622">
        <v>60</v>
      </c>
      <c r="V622">
        <v>60</v>
      </c>
      <c r="X622" s="49"/>
      <c r="AB622" s="49"/>
      <c r="AC622" s="49" t="s">
        <v>2912</v>
      </c>
      <c r="AD622">
        <v>3</v>
      </c>
    </row>
    <row r="623" spans="2:30" x14ac:dyDescent="0.25">
      <c r="B623" s="49"/>
      <c r="C623" s="49"/>
      <c r="D623" s="2"/>
      <c r="E623" t="s">
        <v>15</v>
      </c>
      <c r="F623" s="49"/>
      <c r="G623" s="49"/>
      <c r="H623" t="s">
        <v>2919</v>
      </c>
      <c r="I623" s="49"/>
      <c r="J623" s="49"/>
      <c r="L623" s="49" t="s">
        <v>2913</v>
      </c>
      <c r="M623" s="49"/>
      <c r="N623" s="49"/>
      <c r="O623" s="49"/>
      <c r="P623" s="49"/>
      <c r="Q623" t="s">
        <v>2917</v>
      </c>
      <c r="R623" t="s">
        <v>952</v>
      </c>
      <c r="S623">
        <v>3</v>
      </c>
      <c r="T623">
        <v>60</v>
      </c>
      <c r="V623">
        <v>60</v>
      </c>
      <c r="X623" s="49"/>
      <c r="AB623" s="49"/>
      <c r="AC623" s="49" t="s">
        <v>2918</v>
      </c>
      <c r="AD623">
        <v>3</v>
      </c>
    </row>
    <row r="624" spans="2:30" x14ac:dyDescent="0.25">
      <c r="B624" s="49"/>
      <c r="C624" s="49"/>
      <c r="D624" s="2"/>
      <c r="E624" t="s">
        <v>15</v>
      </c>
      <c r="F624" s="49"/>
      <c r="G624" s="49"/>
      <c r="H624" t="s">
        <v>2921</v>
      </c>
      <c r="I624" s="49"/>
      <c r="J624" s="49"/>
      <c r="L624" s="49" t="s">
        <v>2913</v>
      </c>
      <c r="M624" s="49"/>
      <c r="N624" s="49"/>
      <c r="O624" s="49"/>
      <c r="P624" s="49"/>
      <c r="Q624" t="s">
        <v>2920</v>
      </c>
      <c r="R624" t="s">
        <v>952</v>
      </c>
      <c r="S624">
        <v>4</v>
      </c>
      <c r="T624">
        <v>60</v>
      </c>
      <c r="V624">
        <v>60</v>
      </c>
      <c r="X624" s="49"/>
      <c r="AB624" s="49"/>
      <c r="AC624" s="49" t="s">
        <v>2918</v>
      </c>
      <c r="AD624">
        <v>3</v>
      </c>
    </row>
    <row r="625" spans="2:30" x14ac:dyDescent="0.25">
      <c r="B625" s="49"/>
      <c r="C625" s="49"/>
      <c r="D625" s="2"/>
      <c r="E625" t="s">
        <v>15</v>
      </c>
      <c r="F625" s="49"/>
      <c r="G625" s="49"/>
      <c r="H625" t="s">
        <v>2924</v>
      </c>
      <c r="I625" s="49"/>
      <c r="J625" s="49"/>
      <c r="L625" s="49" t="s">
        <v>2913</v>
      </c>
      <c r="M625" s="49"/>
      <c r="N625" s="49"/>
      <c r="O625" s="49"/>
      <c r="P625" s="49"/>
      <c r="Q625" t="s">
        <v>2922</v>
      </c>
      <c r="R625" t="s">
        <v>952</v>
      </c>
      <c r="S625">
        <v>5</v>
      </c>
      <c r="T625">
        <v>60</v>
      </c>
      <c r="V625">
        <v>60</v>
      </c>
      <c r="X625" s="49"/>
      <c r="AB625" s="49"/>
      <c r="AC625" s="49" t="s">
        <v>2923</v>
      </c>
      <c r="AD625">
        <v>3</v>
      </c>
    </row>
    <row r="626" spans="2:30" x14ac:dyDescent="0.25">
      <c r="B626" s="49"/>
      <c r="C626" s="49"/>
      <c r="D626" s="2"/>
      <c r="E626" t="s">
        <v>15</v>
      </c>
      <c r="F626" s="49"/>
      <c r="G626" s="49"/>
      <c r="H626" t="s">
        <v>2926</v>
      </c>
      <c r="I626" s="49"/>
      <c r="J626" s="49"/>
      <c r="L626" s="49" t="s">
        <v>2913</v>
      </c>
      <c r="M626" s="49"/>
      <c r="N626" s="49"/>
      <c r="O626" s="49"/>
      <c r="P626" s="49"/>
      <c r="Q626" t="s">
        <v>2925</v>
      </c>
      <c r="R626" t="s">
        <v>952</v>
      </c>
      <c r="S626">
        <v>6</v>
      </c>
      <c r="T626">
        <v>60</v>
      </c>
      <c r="V626">
        <v>60</v>
      </c>
      <c r="X626" s="49"/>
      <c r="AB626" s="49"/>
      <c r="AC626" s="49" t="s">
        <v>2923</v>
      </c>
      <c r="AD626">
        <v>3</v>
      </c>
    </row>
    <row r="627" spans="2:30" x14ac:dyDescent="0.25">
      <c r="B627" s="49"/>
      <c r="C627" s="49"/>
      <c r="D627" s="2"/>
      <c r="E627" t="s">
        <v>15</v>
      </c>
      <c r="F627" s="49"/>
      <c r="G627" s="49"/>
      <c r="H627" t="s">
        <v>2929</v>
      </c>
      <c r="I627" s="49"/>
      <c r="J627" s="49"/>
      <c r="L627" s="49" t="s">
        <v>2913</v>
      </c>
      <c r="M627" s="49"/>
      <c r="N627" s="49"/>
      <c r="O627" s="49"/>
      <c r="P627" s="49"/>
      <c r="Q627" t="s">
        <v>2927</v>
      </c>
      <c r="R627" t="s">
        <v>952</v>
      </c>
      <c r="S627">
        <v>7</v>
      </c>
      <c r="T627">
        <v>60</v>
      </c>
      <c r="V627">
        <v>30</v>
      </c>
      <c r="X627" s="49"/>
      <c r="AB627" s="49"/>
      <c r="AC627" s="49" t="s">
        <v>2928</v>
      </c>
      <c r="AD627">
        <v>3</v>
      </c>
    </row>
    <row r="628" spans="2:30" x14ac:dyDescent="0.25">
      <c r="B628" s="49"/>
      <c r="C628" s="49"/>
      <c r="D628" s="2"/>
      <c r="E628" t="s">
        <v>15</v>
      </c>
      <c r="F628" s="49"/>
      <c r="G628" s="49"/>
      <c r="H628" t="s">
        <v>2931</v>
      </c>
      <c r="I628" s="49"/>
      <c r="J628" s="49"/>
      <c r="L628" s="49" t="s">
        <v>2913</v>
      </c>
      <c r="M628" s="49"/>
      <c r="N628" s="49"/>
      <c r="O628" s="49"/>
      <c r="P628" s="49"/>
      <c r="Q628" t="s">
        <v>2930</v>
      </c>
      <c r="R628" t="s">
        <v>952</v>
      </c>
      <c r="S628">
        <v>8</v>
      </c>
      <c r="T628">
        <v>60</v>
      </c>
      <c r="V628">
        <v>30</v>
      </c>
      <c r="X628" s="49"/>
      <c r="AB628" s="49"/>
      <c r="AC628" s="49" t="s">
        <v>2928</v>
      </c>
      <c r="AD628">
        <v>3</v>
      </c>
    </row>
    <row r="629" spans="2:30" x14ac:dyDescent="0.25">
      <c r="B629" s="49"/>
      <c r="C629" s="49"/>
      <c r="D629" s="2"/>
      <c r="E629" t="s">
        <v>15</v>
      </c>
      <c r="F629" s="49"/>
      <c r="G629" s="49"/>
      <c r="H629" t="s">
        <v>2933</v>
      </c>
      <c r="I629" s="49"/>
      <c r="J629" s="49"/>
      <c r="L629" s="49" t="s">
        <v>2913</v>
      </c>
      <c r="M629" s="49"/>
      <c r="N629" s="49"/>
      <c r="O629" s="49"/>
      <c r="P629" s="49"/>
      <c r="Q629" t="s">
        <v>2932</v>
      </c>
      <c r="R629" t="s">
        <v>952</v>
      </c>
      <c r="S629">
        <v>9</v>
      </c>
      <c r="T629">
        <v>60</v>
      </c>
      <c r="V629">
        <v>30</v>
      </c>
      <c r="X629" s="49"/>
      <c r="AB629" s="49"/>
      <c r="AC629" s="49" t="s">
        <v>2928</v>
      </c>
      <c r="AD629">
        <v>3</v>
      </c>
    </row>
    <row r="630" spans="2:30" x14ac:dyDescent="0.25">
      <c r="B630" s="49"/>
      <c r="C630" s="49"/>
      <c r="D630" s="2"/>
      <c r="E630" t="s">
        <v>15</v>
      </c>
      <c r="F630" s="49"/>
      <c r="G630" s="49"/>
      <c r="H630" t="s">
        <v>2935</v>
      </c>
      <c r="I630" s="49"/>
      <c r="J630" s="49"/>
      <c r="L630" s="49" t="s">
        <v>2913</v>
      </c>
      <c r="M630" s="49"/>
      <c r="N630" s="49"/>
      <c r="O630" s="49"/>
      <c r="P630" s="49"/>
      <c r="Q630" t="s">
        <v>2934</v>
      </c>
      <c r="R630" t="s">
        <v>952</v>
      </c>
      <c r="S630">
        <v>10</v>
      </c>
      <c r="T630">
        <v>60</v>
      </c>
      <c r="V630">
        <v>30</v>
      </c>
      <c r="X630" s="49"/>
      <c r="AB630" s="49"/>
      <c r="AC630" s="49" t="s">
        <v>2928</v>
      </c>
      <c r="AD630">
        <v>3</v>
      </c>
    </row>
    <row r="631" spans="2:30" x14ac:dyDescent="0.25">
      <c r="B631" s="49"/>
      <c r="C631" s="49"/>
      <c r="D631" s="2"/>
      <c r="E631" t="s">
        <v>51</v>
      </c>
      <c r="F631" s="49"/>
      <c r="G631" s="49"/>
      <c r="H631" t="s">
        <v>2938</v>
      </c>
      <c r="I631" s="49"/>
      <c r="J631" s="49"/>
      <c r="L631" s="49" t="s">
        <v>2937</v>
      </c>
      <c r="M631" s="49"/>
      <c r="N631" s="49"/>
      <c r="O631" s="49"/>
      <c r="P631" s="49"/>
      <c r="Q631" t="s">
        <v>2936</v>
      </c>
      <c r="R631" t="s">
        <v>952</v>
      </c>
      <c r="S631">
        <v>1</v>
      </c>
      <c r="T631">
        <v>150</v>
      </c>
      <c r="U631">
        <v>11</v>
      </c>
      <c r="X631" s="49"/>
      <c r="Y631">
        <v>2</v>
      </c>
      <c r="Z631">
        <v>1</v>
      </c>
      <c r="AA631">
        <v>2</v>
      </c>
      <c r="AB631" s="49" t="s">
        <v>1745</v>
      </c>
      <c r="AC631" s="49"/>
      <c r="AD631">
        <v>3</v>
      </c>
    </row>
    <row r="632" spans="2:30" x14ac:dyDescent="0.25">
      <c r="B632" s="49"/>
      <c r="C632" s="49"/>
      <c r="D632" s="2"/>
      <c r="E632" t="s">
        <v>51</v>
      </c>
      <c r="F632" s="49"/>
      <c r="G632" s="49"/>
      <c r="H632" t="s">
        <v>2941</v>
      </c>
      <c r="I632" s="49"/>
      <c r="J632" s="49"/>
      <c r="L632" s="49" t="s">
        <v>2940</v>
      </c>
      <c r="M632" s="49"/>
      <c r="N632" s="49"/>
      <c r="O632" s="49"/>
      <c r="P632" s="49"/>
      <c r="Q632" t="s">
        <v>2939</v>
      </c>
      <c r="R632" t="s">
        <v>952</v>
      </c>
      <c r="S632">
        <v>2</v>
      </c>
      <c r="T632">
        <v>150</v>
      </c>
      <c r="U632">
        <v>9</v>
      </c>
      <c r="X632" s="49"/>
      <c r="Y632">
        <v>2</v>
      </c>
      <c r="Z632">
        <v>1</v>
      </c>
      <c r="AA632">
        <v>2</v>
      </c>
      <c r="AB632" s="49" t="s">
        <v>610</v>
      </c>
      <c r="AC632" s="49"/>
      <c r="AD632">
        <v>3</v>
      </c>
    </row>
    <row r="633" spans="2:30" x14ac:dyDescent="0.25">
      <c r="B633" s="49"/>
      <c r="C633" s="49"/>
      <c r="D633" s="2"/>
      <c r="E633" t="s">
        <v>51</v>
      </c>
      <c r="F633" s="49"/>
      <c r="G633" s="49"/>
      <c r="H633" t="s">
        <v>2943</v>
      </c>
      <c r="I633" s="49"/>
      <c r="J633" s="49"/>
      <c r="L633" s="49" t="s">
        <v>2940</v>
      </c>
      <c r="M633" s="49"/>
      <c r="N633" s="49"/>
      <c r="O633" s="49"/>
      <c r="P633" s="49"/>
      <c r="Q633" t="s">
        <v>2942</v>
      </c>
      <c r="R633" t="s">
        <v>952</v>
      </c>
      <c r="S633">
        <v>3</v>
      </c>
      <c r="T633">
        <v>150</v>
      </c>
      <c r="U633">
        <v>9</v>
      </c>
      <c r="X633" s="49"/>
      <c r="Y633">
        <v>2</v>
      </c>
      <c r="Z633">
        <v>1</v>
      </c>
      <c r="AA633">
        <v>2</v>
      </c>
      <c r="AB633" s="49" t="s">
        <v>610</v>
      </c>
      <c r="AC633" s="49"/>
      <c r="AD633">
        <v>3</v>
      </c>
    </row>
    <row r="634" spans="2:30" x14ac:dyDescent="0.25">
      <c r="B634" s="49"/>
      <c r="C634" s="49"/>
      <c r="D634" s="2"/>
      <c r="E634" t="s">
        <v>51</v>
      </c>
      <c r="F634" s="49"/>
      <c r="G634" s="49"/>
      <c r="H634" t="s">
        <v>2945</v>
      </c>
      <c r="I634" s="49"/>
      <c r="J634" s="49"/>
      <c r="L634" s="49" t="s">
        <v>2940</v>
      </c>
      <c r="M634" s="49"/>
      <c r="N634" s="49"/>
      <c r="O634" s="49"/>
      <c r="P634" s="49"/>
      <c r="Q634" t="s">
        <v>2944</v>
      </c>
      <c r="R634" t="s">
        <v>952</v>
      </c>
      <c r="S634">
        <v>4</v>
      </c>
      <c r="T634">
        <v>150</v>
      </c>
      <c r="U634">
        <v>9</v>
      </c>
      <c r="X634" s="49"/>
      <c r="Y634">
        <v>2</v>
      </c>
      <c r="Z634">
        <v>1</v>
      </c>
      <c r="AA634">
        <v>2</v>
      </c>
      <c r="AB634" s="49" t="s">
        <v>610</v>
      </c>
      <c r="AC634" s="49"/>
      <c r="AD634">
        <v>3</v>
      </c>
    </row>
    <row r="635" spans="2:30" x14ac:dyDescent="0.25">
      <c r="B635" s="49"/>
      <c r="C635" s="49"/>
      <c r="D635" s="2"/>
      <c r="E635" t="s">
        <v>41</v>
      </c>
      <c r="F635" s="49"/>
      <c r="G635" s="49"/>
      <c r="H635" t="s">
        <v>2948</v>
      </c>
      <c r="I635" s="49"/>
      <c r="J635" s="49"/>
      <c r="L635" s="49" t="s">
        <v>2947</v>
      </c>
      <c r="M635" s="49"/>
      <c r="N635" s="49"/>
      <c r="O635" s="49"/>
      <c r="P635" s="49"/>
      <c r="Q635" t="s">
        <v>2946</v>
      </c>
      <c r="R635" t="s">
        <v>952</v>
      </c>
      <c r="S635">
        <v>1</v>
      </c>
      <c r="T635">
        <v>60</v>
      </c>
      <c r="U635">
        <v>11</v>
      </c>
      <c r="X635" s="49"/>
      <c r="AB635" s="49" t="s">
        <v>1745</v>
      </c>
      <c r="AC635" s="49"/>
      <c r="AD635">
        <v>3</v>
      </c>
    </row>
    <row r="636" spans="2:30" x14ac:dyDescent="0.25">
      <c r="B636" s="49"/>
      <c r="C636" s="49"/>
      <c r="D636" s="2"/>
      <c r="E636" t="s">
        <v>41</v>
      </c>
      <c r="F636" s="49"/>
      <c r="G636" s="49"/>
      <c r="H636" t="s">
        <v>2951</v>
      </c>
      <c r="I636" s="49"/>
      <c r="J636" s="49"/>
      <c r="L636" s="49" t="s">
        <v>2950</v>
      </c>
      <c r="M636" s="49"/>
      <c r="N636" s="49"/>
      <c r="O636" s="49"/>
      <c r="P636" s="49"/>
      <c r="Q636" t="s">
        <v>2949</v>
      </c>
      <c r="R636" t="s">
        <v>952</v>
      </c>
      <c r="S636">
        <v>2</v>
      </c>
      <c r="T636">
        <v>60</v>
      </c>
      <c r="U636">
        <v>10</v>
      </c>
      <c r="X636" s="49"/>
      <c r="AB636" s="49" t="s">
        <v>610</v>
      </c>
      <c r="AC636" s="49"/>
      <c r="AD636">
        <v>3</v>
      </c>
    </row>
    <row r="637" spans="2:30" x14ac:dyDescent="0.25">
      <c r="B637" s="49"/>
      <c r="C637" s="49"/>
      <c r="D637" s="2"/>
      <c r="E637" t="s">
        <v>41</v>
      </c>
      <c r="F637" s="49"/>
      <c r="G637" s="49"/>
      <c r="H637" t="s">
        <v>2954</v>
      </c>
      <c r="I637" s="49"/>
      <c r="J637" s="49"/>
      <c r="L637" s="49" t="s">
        <v>2953</v>
      </c>
      <c r="M637" s="49"/>
      <c r="N637" s="49"/>
      <c r="O637" s="49"/>
      <c r="P637" s="49"/>
      <c r="Q637" t="s">
        <v>2952</v>
      </c>
      <c r="R637" t="s">
        <v>952</v>
      </c>
      <c r="S637">
        <v>3</v>
      </c>
      <c r="T637">
        <v>60</v>
      </c>
      <c r="U637">
        <v>8.5</v>
      </c>
      <c r="X637" s="49"/>
      <c r="Y637">
        <v>2</v>
      </c>
      <c r="Z637">
        <v>1</v>
      </c>
      <c r="AA637">
        <v>2</v>
      </c>
      <c r="AB637" s="49" t="s">
        <v>610</v>
      </c>
      <c r="AC637" s="49"/>
      <c r="AD637">
        <v>3</v>
      </c>
    </row>
    <row r="638" spans="2:30" x14ac:dyDescent="0.25">
      <c r="B638" s="49"/>
      <c r="C638" s="49"/>
      <c r="D638" s="2"/>
      <c r="E638" t="s">
        <v>73</v>
      </c>
      <c r="F638" s="49"/>
      <c r="G638" s="49"/>
      <c r="H638" t="s">
        <v>2957</v>
      </c>
      <c r="I638" s="49"/>
      <c r="J638" s="49"/>
      <c r="L638" s="49" t="s">
        <v>2956</v>
      </c>
      <c r="M638" s="49"/>
      <c r="N638" s="49"/>
      <c r="O638" s="49"/>
      <c r="P638" s="49"/>
      <c r="Q638" t="s">
        <v>2955</v>
      </c>
      <c r="R638" t="s">
        <v>952</v>
      </c>
      <c r="S638">
        <v>3</v>
      </c>
      <c r="T638">
        <v>30</v>
      </c>
      <c r="U638">
        <v>15</v>
      </c>
      <c r="X638" s="49"/>
      <c r="AB638" s="49"/>
      <c r="AC638" s="49"/>
      <c r="AD638">
        <v>3</v>
      </c>
    </row>
    <row r="639" spans="2:30" x14ac:dyDescent="0.25">
      <c r="B639" s="49"/>
      <c r="C639" s="49"/>
      <c r="D639" s="2"/>
      <c r="E639" t="s">
        <v>73</v>
      </c>
      <c r="F639" s="49"/>
      <c r="G639" s="49"/>
      <c r="H639" t="s">
        <v>2959</v>
      </c>
      <c r="I639" s="49"/>
      <c r="J639" s="49"/>
      <c r="L639" s="49" t="s">
        <v>2956</v>
      </c>
      <c r="M639" s="49"/>
      <c r="N639" s="49"/>
      <c r="O639" s="49"/>
      <c r="P639" s="49"/>
      <c r="Q639" t="s">
        <v>2958</v>
      </c>
      <c r="R639" t="s">
        <v>952</v>
      </c>
      <c r="S639">
        <v>4</v>
      </c>
      <c r="T639">
        <v>35</v>
      </c>
      <c r="U639">
        <v>15</v>
      </c>
      <c r="X639" s="49"/>
      <c r="AB639" s="49"/>
      <c r="AC639" s="49"/>
      <c r="AD639">
        <v>3</v>
      </c>
    </row>
    <row r="640" spans="2:30" x14ac:dyDescent="0.25">
      <c r="B640" s="49"/>
      <c r="C640" s="49"/>
      <c r="D640" s="2"/>
      <c r="E640" t="s">
        <v>73</v>
      </c>
      <c r="F640" s="49"/>
      <c r="G640" s="49"/>
      <c r="H640" t="s">
        <v>2962</v>
      </c>
      <c r="I640" s="49"/>
      <c r="J640" s="49"/>
      <c r="L640" s="49" t="s">
        <v>2961</v>
      </c>
      <c r="M640" s="49"/>
      <c r="N640" s="49"/>
      <c r="O640" s="49"/>
      <c r="P640" s="49"/>
      <c r="Q640" t="s">
        <v>2960</v>
      </c>
      <c r="R640" t="s">
        <v>952</v>
      </c>
      <c r="S640">
        <v>5</v>
      </c>
      <c r="T640">
        <v>35</v>
      </c>
      <c r="U640">
        <v>20</v>
      </c>
      <c r="X640" s="49"/>
      <c r="AB640" s="49" t="s">
        <v>1745</v>
      </c>
      <c r="AC640" s="49"/>
      <c r="AD640">
        <v>3</v>
      </c>
    </row>
    <row r="641" spans="2:30" x14ac:dyDescent="0.25">
      <c r="B641" s="49"/>
      <c r="C641" s="49"/>
      <c r="D641" s="2"/>
      <c r="E641" t="s">
        <v>102</v>
      </c>
      <c r="F641" s="49"/>
      <c r="G641" s="49"/>
      <c r="H641" t="s">
        <v>2964</v>
      </c>
      <c r="I641" s="49"/>
      <c r="J641" s="49"/>
      <c r="L641" s="49" t="s">
        <v>2527</v>
      </c>
      <c r="M641" s="49"/>
      <c r="N641" s="49"/>
      <c r="O641" s="49"/>
      <c r="P641" s="49"/>
      <c r="Q641" t="s">
        <v>2963</v>
      </c>
      <c r="R641" t="s">
        <v>952</v>
      </c>
      <c r="S641">
        <v>1</v>
      </c>
      <c r="T641">
        <v>20</v>
      </c>
      <c r="U641">
        <v>15</v>
      </c>
      <c r="X641" s="49"/>
      <c r="Y641">
        <v>2</v>
      </c>
      <c r="Z641">
        <v>1</v>
      </c>
      <c r="AA641">
        <v>2</v>
      </c>
      <c r="AB641" s="49" t="s">
        <v>2289</v>
      </c>
      <c r="AC641" s="49"/>
      <c r="AD641">
        <v>3</v>
      </c>
    </row>
    <row r="642" spans="2:30" x14ac:dyDescent="0.25">
      <c r="B642" s="49"/>
      <c r="C642" s="49"/>
      <c r="D642" s="2"/>
      <c r="E642" t="s">
        <v>102</v>
      </c>
      <c r="F642" s="49"/>
      <c r="G642" s="49"/>
      <c r="H642" t="s">
        <v>2967</v>
      </c>
      <c r="I642" s="49"/>
      <c r="J642" s="49"/>
      <c r="L642" s="49" t="s">
        <v>2966</v>
      </c>
      <c r="M642" s="49"/>
      <c r="N642" s="49"/>
      <c r="O642" s="49"/>
      <c r="P642" s="49"/>
      <c r="Q642" t="s">
        <v>2965</v>
      </c>
      <c r="R642" t="s">
        <v>952</v>
      </c>
      <c r="S642">
        <v>2</v>
      </c>
      <c r="T642">
        <v>25</v>
      </c>
      <c r="U642">
        <v>15</v>
      </c>
      <c r="X642" s="49"/>
      <c r="Y642">
        <v>2</v>
      </c>
      <c r="Z642">
        <v>2</v>
      </c>
      <c r="AA642">
        <v>2</v>
      </c>
      <c r="AB642" s="49" t="s">
        <v>618</v>
      </c>
      <c r="AC642" s="49"/>
      <c r="AD642">
        <v>3</v>
      </c>
    </row>
    <row r="643" spans="2:30" x14ac:dyDescent="0.25">
      <c r="B643" s="49"/>
      <c r="C643" s="49"/>
      <c r="D643" s="2"/>
      <c r="E643" t="s">
        <v>102</v>
      </c>
      <c r="F643" s="49"/>
      <c r="G643" s="49"/>
      <c r="H643" t="s">
        <v>2969</v>
      </c>
      <c r="I643" s="49"/>
      <c r="J643" s="49"/>
      <c r="L643" s="49" t="s">
        <v>2966</v>
      </c>
      <c r="M643" s="49"/>
      <c r="N643" s="49"/>
      <c r="O643" s="49"/>
      <c r="P643" s="49"/>
      <c r="Q643" t="s">
        <v>2968</v>
      </c>
      <c r="R643" t="s">
        <v>952</v>
      </c>
      <c r="S643">
        <v>3</v>
      </c>
      <c r="T643">
        <v>25</v>
      </c>
      <c r="U643">
        <v>12</v>
      </c>
      <c r="X643" s="49"/>
      <c r="Y643">
        <v>2</v>
      </c>
      <c r="Z643">
        <v>2</v>
      </c>
      <c r="AA643">
        <v>2</v>
      </c>
      <c r="AB643" s="49" t="s">
        <v>618</v>
      </c>
      <c r="AC643" s="49"/>
      <c r="AD643">
        <v>3</v>
      </c>
    </row>
    <row r="644" spans="2:30" x14ac:dyDescent="0.25">
      <c r="B644" s="49"/>
      <c r="C644" s="49"/>
      <c r="D644" s="2"/>
      <c r="E644" t="s">
        <v>323</v>
      </c>
      <c r="F644" s="49"/>
      <c r="G644" s="49"/>
      <c r="H644" t="s">
        <v>2972</v>
      </c>
      <c r="I644" s="49"/>
      <c r="J644" s="49"/>
      <c r="L644" s="49" t="s">
        <v>2971</v>
      </c>
      <c r="M644" s="49"/>
      <c r="N644" s="49"/>
      <c r="O644" s="49"/>
      <c r="P644" s="49"/>
      <c r="Q644" t="s">
        <v>2970</v>
      </c>
      <c r="R644" t="s">
        <v>952</v>
      </c>
      <c r="S644">
        <v>1</v>
      </c>
      <c r="T644">
        <v>30</v>
      </c>
      <c r="U644">
        <v>10</v>
      </c>
      <c r="X644" s="49"/>
      <c r="Y644">
        <v>2</v>
      </c>
      <c r="Z644">
        <v>1</v>
      </c>
      <c r="AA644">
        <v>2</v>
      </c>
      <c r="AB644" s="49" t="s">
        <v>1745</v>
      </c>
      <c r="AC644" s="49"/>
      <c r="AD644">
        <v>3</v>
      </c>
    </row>
    <row r="645" spans="2:30" x14ac:dyDescent="0.25">
      <c r="B645" s="49"/>
      <c r="C645" s="49"/>
      <c r="D645" s="2"/>
      <c r="E645" t="s">
        <v>323</v>
      </c>
      <c r="F645" s="49"/>
      <c r="G645" s="49"/>
      <c r="H645" t="s">
        <v>2975</v>
      </c>
      <c r="I645" s="49"/>
      <c r="J645" s="49"/>
      <c r="L645" s="49" t="s">
        <v>2974</v>
      </c>
      <c r="M645" s="49"/>
      <c r="N645" s="49"/>
      <c r="O645" s="49"/>
      <c r="P645" s="49"/>
      <c r="Q645" t="s">
        <v>2973</v>
      </c>
      <c r="R645" t="s">
        <v>952</v>
      </c>
      <c r="S645">
        <v>2</v>
      </c>
      <c r="T645">
        <v>30</v>
      </c>
      <c r="U645">
        <v>10</v>
      </c>
      <c r="X645" s="49"/>
      <c r="Y645">
        <v>2</v>
      </c>
      <c r="Z645">
        <v>1</v>
      </c>
      <c r="AA645">
        <v>2</v>
      </c>
      <c r="AB645" s="49" t="s">
        <v>1745</v>
      </c>
      <c r="AC645" s="49"/>
      <c r="AD645">
        <v>3</v>
      </c>
    </row>
    <row r="646" spans="2:30" x14ac:dyDescent="0.25">
      <c r="B646" s="49"/>
      <c r="C646" s="49"/>
      <c r="D646" s="2"/>
      <c r="E646" t="s">
        <v>323</v>
      </c>
      <c r="F646" s="49"/>
      <c r="G646" s="49"/>
      <c r="H646" t="s">
        <v>2977</v>
      </c>
      <c r="I646" s="49"/>
      <c r="J646" s="49"/>
      <c r="L646" s="49" t="s">
        <v>2974</v>
      </c>
      <c r="M646" s="49"/>
      <c r="N646" s="49"/>
      <c r="O646" s="49"/>
      <c r="P646" s="49"/>
      <c r="Q646" t="s">
        <v>2976</v>
      </c>
      <c r="R646" t="s">
        <v>952</v>
      </c>
      <c r="S646">
        <v>3</v>
      </c>
      <c r="T646">
        <v>40</v>
      </c>
      <c r="U646">
        <v>10</v>
      </c>
      <c r="X646" s="49"/>
      <c r="Y646">
        <v>2</v>
      </c>
      <c r="Z646">
        <v>1</v>
      </c>
      <c r="AA646">
        <v>2</v>
      </c>
      <c r="AB646" s="49" t="s">
        <v>1745</v>
      </c>
      <c r="AC646" s="49"/>
      <c r="AD646">
        <v>3</v>
      </c>
    </row>
    <row r="647" spans="2:30" x14ac:dyDescent="0.25">
      <c r="B647" s="49"/>
      <c r="C647" s="49"/>
      <c r="D647" s="2"/>
      <c r="E647" t="s">
        <v>1</v>
      </c>
      <c r="F647" s="49"/>
      <c r="G647" s="49"/>
      <c r="H647" t="s">
        <v>2979</v>
      </c>
      <c r="I647" s="49"/>
      <c r="J647" s="49"/>
      <c r="L647" s="49"/>
      <c r="M647" s="49"/>
      <c r="N647" s="49"/>
      <c r="O647" s="49"/>
      <c r="P647" s="49"/>
      <c r="Q647" t="s">
        <v>2978</v>
      </c>
      <c r="R647" t="s">
        <v>952</v>
      </c>
      <c r="S647">
        <v>1</v>
      </c>
      <c r="T647">
        <v>150</v>
      </c>
      <c r="V647">
        <v>45</v>
      </c>
      <c r="X647" s="49"/>
      <c r="AB647" s="49"/>
      <c r="AC647" s="49"/>
      <c r="AD647">
        <v>3</v>
      </c>
    </row>
    <row r="648" spans="2:30" x14ac:dyDescent="0.25">
      <c r="B648" s="49"/>
      <c r="C648" s="49"/>
      <c r="D648" s="2"/>
      <c r="E648" t="s">
        <v>1</v>
      </c>
      <c r="F648" s="49"/>
      <c r="G648" s="49"/>
      <c r="H648" t="s">
        <v>955</v>
      </c>
      <c r="I648" s="49"/>
      <c r="J648" s="49"/>
      <c r="L648" s="49"/>
      <c r="M648" s="49"/>
      <c r="N648" s="49"/>
      <c r="O648" s="49"/>
      <c r="P648" s="49"/>
      <c r="Q648" t="s">
        <v>2980</v>
      </c>
      <c r="R648" t="s">
        <v>952</v>
      </c>
      <c r="S648">
        <v>2</v>
      </c>
      <c r="T648">
        <v>150</v>
      </c>
      <c r="V648">
        <v>39.6</v>
      </c>
      <c r="X648" s="49"/>
      <c r="AB648" s="49"/>
      <c r="AC648" s="49"/>
      <c r="AD648">
        <v>3</v>
      </c>
    </row>
    <row r="649" spans="2:30" x14ac:dyDescent="0.25">
      <c r="B649" s="49"/>
      <c r="C649" s="49"/>
      <c r="D649" s="2"/>
      <c r="E649" t="s">
        <v>112</v>
      </c>
      <c r="F649" s="49"/>
      <c r="G649" s="49"/>
      <c r="H649" t="s">
        <v>958</v>
      </c>
      <c r="I649" s="49"/>
      <c r="J649" s="49"/>
      <c r="L649" s="49" t="s">
        <v>2982</v>
      </c>
      <c r="M649" s="49"/>
      <c r="N649" s="49"/>
      <c r="O649" s="49"/>
      <c r="P649" s="49"/>
      <c r="Q649" t="s">
        <v>2981</v>
      </c>
      <c r="R649" t="s">
        <v>956</v>
      </c>
      <c r="S649">
        <v>1</v>
      </c>
      <c r="T649">
        <v>40</v>
      </c>
      <c r="U649">
        <v>12</v>
      </c>
      <c r="X649" s="49"/>
      <c r="Y649">
        <v>3</v>
      </c>
      <c r="Z649">
        <v>1</v>
      </c>
      <c r="AA649">
        <v>2</v>
      </c>
      <c r="AB649" s="49" t="s">
        <v>1745</v>
      </c>
      <c r="AC649" s="49"/>
      <c r="AD649">
        <v>3</v>
      </c>
    </row>
    <row r="650" spans="2:30" x14ac:dyDescent="0.25">
      <c r="B650" s="49"/>
      <c r="C650" s="49"/>
      <c r="D650" s="2"/>
      <c r="E650" t="s">
        <v>112</v>
      </c>
      <c r="F650" s="49"/>
      <c r="G650" s="49"/>
      <c r="H650" t="s">
        <v>2984</v>
      </c>
      <c r="I650" s="49"/>
      <c r="J650" s="49"/>
      <c r="L650" s="49" t="s">
        <v>2982</v>
      </c>
      <c r="M650" s="49"/>
      <c r="N650" s="49"/>
      <c r="O650" s="49"/>
      <c r="P650" s="49"/>
      <c r="Q650" t="s">
        <v>2983</v>
      </c>
      <c r="R650" t="s">
        <v>956</v>
      </c>
      <c r="S650">
        <v>2</v>
      </c>
      <c r="T650">
        <v>40</v>
      </c>
      <c r="U650">
        <v>12</v>
      </c>
      <c r="X650" s="49"/>
      <c r="Y650">
        <v>3</v>
      </c>
      <c r="Z650">
        <v>1</v>
      </c>
      <c r="AA650">
        <v>2</v>
      </c>
      <c r="AB650" s="49" t="s">
        <v>1745</v>
      </c>
      <c r="AC650" s="49"/>
      <c r="AD650">
        <v>3</v>
      </c>
    </row>
    <row r="651" spans="2:30" x14ac:dyDescent="0.25">
      <c r="B651" s="49"/>
      <c r="C651" s="49"/>
      <c r="D651" s="2"/>
      <c r="E651" t="s">
        <v>112</v>
      </c>
      <c r="F651" s="49"/>
      <c r="G651" s="49"/>
      <c r="H651" t="s">
        <v>2987</v>
      </c>
      <c r="I651" s="49"/>
      <c r="J651" s="49"/>
      <c r="L651" s="49" t="s">
        <v>2986</v>
      </c>
      <c r="M651" s="49"/>
      <c r="N651" s="49"/>
      <c r="O651" s="49"/>
      <c r="P651" s="49"/>
      <c r="Q651" t="s">
        <v>2985</v>
      </c>
      <c r="R651" t="s">
        <v>956</v>
      </c>
      <c r="S651">
        <v>3</v>
      </c>
      <c r="T651">
        <v>40</v>
      </c>
      <c r="U651">
        <v>9</v>
      </c>
      <c r="X651" s="49"/>
      <c r="Y651">
        <v>3</v>
      </c>
      <c r="Z651">
        <v>1</v>
      </c>
      <c r="AA651">
        <v>2</v>
      </c>
      <c r="AB651" s="49" t="s">
        <v>610</v>
      </c>
      <c r="AC651" s="49"/>
      <c r="AD651">
        <v>3</v>
      </c>
    </row>
    <row r="652" spans="2:30" x14ac:dyDescent="0.25">
      <c r="B652" s="49"/>
      <c r="C652" s="49"/>
      <c r="D652" s="2"/>
      <c r="E652" t="s">
        <v>112</v>
      </c>
      <c r="F652" s="49"/>
      <c r="G652" s="49"/>
      <c r="H652" t="s">
        <v>2989</v>
      </c>
      <c r="I652" s="49"/>
      <c r="J652" s="49"/>
      <c r="L652" s="49" t="s">
        <v>2986</v>
      </c>
      <c r="M652" s="49"/>
      <c r="N652" s="49"/>
      <c r="O652" s="49"/>
      <c r="P652" s="49"/>
      <c r="Q652" t="s">
        <v>2988</v>
      </c>
      <c r="R652" t="s">
        <v>956</v>
      </c>
      <c r="S652">
        <v>4</v>
      </c>
      <c r="T652">
        <v>40</v>
      </c>
      <c r="U652">
        <v>9</v>
      </c>
      <c r="X652" s="49"/>
      <c r="Y652">
        <v>3</v>
      </c>
      <c r="Z652">
        <v>1</v>
      </c>
      <c r="AA652">
        <v>2</v>
      </c>
      <c r="AB652" s="49" t="s">
        <v>610</v>
      </c>
      <c r="AC652" s="49"/>
      <c r="AD652">
        <v>3</v>
      </c>
    </row>
    <row r="653" spans="2:30" x14ac:dyDescent="0.25">
      <c r="B653" s="49"/>
      <c r="C653" s="49"/>
      <c r="D653" s="2"/>
      <c r="E653" t="s">
        <v>126</v>
      </c>
      <c r="F653" s="49"/>
      <c r="G653" s="49"/>
      <c r="H653" t="s">
        <v>2992</v>
      </c>
      <c r="I653" s="49"/>
      <c r="J653" s="49"/>
      <c r="L653" s="49" t="s">
        <v>2991</v>
      </c>
      <c r="M653" s="49"/>
      <c r="N653" s="49"/>
      <c r="O653" s="49"/>
      <c r="P653" s="49"/>
      <c r="Q653" t="s">
        <v>2990</v>
      </c>
      <c r="R653" t="s">
        <v>956</v>
      </c>
      <c r="S653">
        <v>1</v>
      </c>
      <c r="T653">
        <v>20</v>
      </c>
      <c r="U653">
        <v>15</v>
      </c>
      <c r="X653" s="49"/>
      <c r="Y653">
        <v>2</v>
      </c>
      <c r="Z653">
        <v>3</v>
      </c>
      <c r="AA653">
        <v>2</v>
      </c>
      <c r="AB653" s="49" t="s">
        <v>1745</v>
      </c>
      <c r="AC653" s="49"/>
      <c r="AD653">
        <v>3</v>
      </c>
    </row>
    <row r="654" spans="2:30" x14ac:dyDescent="0.25">
      <c r="B654" s="49"/>
      <c r="C654" s="49"/>
      <c r="D654" s="2"/>
      <c r="E654" t="s">
        <v>126</v>
      </c>
      <c r="F654" s="49"/>
      <c r="G654" s="49"/>
      <c r="H654" t="s">
        <v>2996</v>
      </c>
      <c r="I654" s="49"/>
      <c r="J654" s="49"/>
      <c r="L654" s="49" t="s">
        <v>2995</v>
      </c>
      <c r="M654" s="49"/>
      <c r="N654" s="49"/>
      <c r="O654" s="49"/>
      <c r="P654" s="49"/>
      <c r="Q654" t="s">
        <v>2993</v>
      </c>
      <c r="R654" t="s">
        <v>956</v>
      </c>
      <c r="S654">
        <v>2</v>
      </c>
      <c r="T654">
        <v>20</v>
      </c>
      <c r="U654">
        <v>15</v>
      </c>
      <c r="X654" s="49"/>
      <c r="Y654">
        <v>2</v>
      </c>
      <c r="Z654">
        <v>1</v>
      </c>
      <c r="AA654">
        <v>2</v>
      </c>
      <c r="AB654" s="49" t="s">
        <v>2994</v>
      </c>
      <c r="AC654" s="49"/>
      <c r="AD654">
        <v>3</v>
      </c>
    </row>
    <row r="655" spans="2:30" x14ac:dyDescent="0.25">
      <c r="B655" s="49"/>
      <c r="C655" s="49"/>
      <c r="D655" s="2"/>
      <c r="E655" t="s">
        <v>126</v>
      </c>
      <c r="F655" s="49"/>
      <c r="G655" s="49"/>
      <c r="H655" t="s">
        <v>2998</v>
      </c>
      <c r="I655" s="49"/>
      <c r="J655" s="49"/>
      <c r="L655" s="49" t="s">
        <v>2995</v>
      </c>
      <c r="M655" s="49"/>
      <c r="N655" s="49"/>
      <c r="O655" s="49"/>
      <c r="P655" s="49"/>
      <c r="Q655" t="s">
        <v>2997</v>
      </c>
      <c r="R655" t="s">
        <v>956</v>
      </c>
      <c r="S655">
        <v>3</v>
      </c>
      <c r="T655">
        <v>20</v>
      </c>
      <c r="U655">
        <v>15</v>
      </c>
      <c r="X655" s="49"/>
      <c r="Y655">
        <v>2</v>
      </c>
      <c r="Z655">
        <v>1</v>
      </c>
      <c r="AA655">
        <v>2</v>
      </c>
      <c r="AB655" s="49" t="s">
        <v>2994</v>
      </c>
      <c r="AC655" s="49"/>
      <c r="AD655">
        <v>3</v>
      </c>
    </row>
    <row r="656" spans="2:30" x14ac:dyDescent="0.25">
      <c r="B656" s="49"/>
      <c r="C656" s="49"/>
      <c r="D656" s="2"/>
      <c r="E656" t="s">
        <v>214</v>
      </c>
      <c r="F656" s="49"/>
      <c r="G656" s="49"/>
      <c r="H656" t="s">
        <v>3001</v>
      </c>
      <c r="I656" s="49"/>
      <c r="J656" s="49"/>
      <c r="L656" s="49" t="s">
        <v>3000</v>
      </c>
      <c r="M656" s="49"/>
      <c r="N656" s="49"/>
      <c r="O656" s="49"/>
      <c r="P656" s="49"/>
      <c r="Q656" t="s">
        <v>2999</v>
      </c>
      <c r="R656" t="s">
        <v>956</v>
      </c>
      <c r="S656">
        <v>1</v>
      </c>
      <c r="T656">
        <v>47.5</v>
      </c>
      <c r="U656">
        <v>12</v>
      </c>
      <c r="X656" s="49"/>
      <c r="Y656">
        <v>2</v>
      </c>
      <c r="Z656">
        <v>1</v>
      </c>
      <c r="AA656">
        <v>2</v>
      </c>
      <c r="AB656" s="49" t="s">
        <v>1745</v>
      </c>
      <c r="AC656" s="49"/>
      <c r="AD656">
        <v>3</v>
      </c>
    </row>
    <row r="657" spans="2:30" x14ac:dyDescent="0.25">
      <c r="B657" s="49"/>
      <c r="C657" s="49"/>
      <c r="D657" s="2"/>
      <c r="E657" t="s">
        <v>214</v>
      </c>
      <c r="F657" s="49"/>
      <c r="G657" s="49"/>
      <c r="H657" t="s">
        <v>3004</v>
      </c>
      <c r="I657" s="49"/>
      <c r="J657" s="49"/>
      <c r="L657" s="49" t="s">
        <v>3003</v>
      </c>
      <c r="M657" s="49"/>
      <c r="N657" s="49"/>
      <c r="O657" s="49"/>
      <c r="P657" s="49"/>
      <c r="Q657" t="s">
        <v>3002</v>
      </c>
      <c r="R657" t="s">
        <v>956</v>
      </c>
      <c r="S657">
        <v>2</v>
      </c>
      <c r="T657">
        <v>47.5</v>
      </c>
      <c r="U657">
        <v>10</v>
      </c>
      <c r="X657" s="49"/>
      <c r="Y657">
        <v>2</v>
      </c>
      <c r="Z657">
        <v>1</v>
      </c>
      <c r="AA657">
        <v>2</v>
      </c>
      <c r="AB657" s="49" t="s">
        <v>610</v>
      </c>
      <c r="AC657" s="49"/>
      <c r="AD657">
        <v>3</v>
      </c>
    </row>
    <row r="658" spans="2:30" x14ac:dyDescent="0.25">
      <c r="B658" s="49"/>
      <c r="C658" s="49"/>
      <c r="D658" s="2"/>
      <c r="E658" t="s">
        <v>214</v>
      </c>
      <c r="F658" s="49"/>
      <c r="G658" s="49"/>
      <c r="H658" t="s">
        <v>3006</v>
      </c>
      <c r="I658" s="49"/>
      <c r="J658" s="49"/>
      <c r="L658" s="49" t="s">
        <v>3003</v>
      </c>
      <c r="M658" s="49"/>
      <c r="N658" s="49"/>
      <c r="O658" s="49"/>
      <c r="P658" s="49"/>
      <c r="Q658" t="s">
        <v>3005</v>
      </c>
      <c r="R658" t="s">
        <v>956</v>
      </c>
      <c r="S658">
        <v>3</v>
      </c>
      <c r="T658">
        <v>47.5</v>
      </c>
      <c r="U658">
        <v>8</v>
      </c>
      <c r="X658" s="49"/>
      <c r="Y658">
        <v>2</v>
      </c>
      <c r="Z658">
        <v>1</v>
      </c>
      <c r="AA658">
        <v>2</v>
      </c>
      <c r="AB658" s="49" t="s">
        <v>610</v>
      </c>
      <c r="AC658" s="49"/>
      <c r="AD658">
        <v>3</v>
      </c>
    </row>
    <row r="659" spans="2:30" x14ac:dyDescent="0.25">
      <c r="B659" s="49"/>
      <c r="C659" s="49"/>
      <c r="D659" s="2"/>
      <c r="E659" t="s">
        <v>214</v>
      </c>
      <c r="F659" s="49"/>
      <c r="G659" s="49"/>
      <c r="H659" t="s">
        <v>3008</v>
      </c>
      <c r="I659" s="49"/>
      <c r="J659" s="49"/>
      <c r="L659" s="49" t="s">
        <v>3003</v>
      </c>
      <c r="M659" s="49"/>
      <c r="N659" s="49"/>
      <c r="O659" s="49"/>
      <c r="P659" s="49"/>
      <c r="Q659" t="s">
        <v>3007</v>
      </c>
      <c r="R659" t="s">
        <v>956</v>
      </c>
      <c r="S659">
        <v>4</v>
      </c>
      <c r="T659">
        <v>47.5</v>
      </c>
      <c r="U659">
        <v>8</v>
      </c>
      <c r="X659" s="49"/>
      <c r="Y659">
        <v>2</v>
      </c>
      <c r="Z659">
        <v>1</v>
      </c>
      <c r="AA659">
        <v>2</v>
      </c>
      <c r="AB659" s="49" t="s">
        <v>610</v>
      </c>
      <c r="AC659" s="49"/>
      <c r="AD659">
        <v>3</v>
      </c>
    </row>
    <row r="660" spans="2:30" x14ac:dyDescent="0.25">
      <c r="B660" s="49"/>
      <c r="C660" s="49"/>
      <c r="D660" s="2"/>
      <c r="E660" t="s">
        <v>235</v>
      </c>
      <c r="F660" s="49"/>
      <c r="G660" s="49"/>
      <c r="H660" t="s">
        <v>3011</v>
      </c>
      <c r="I660" s="49"/>
      <c r="J660" s="49"/>
      <c r="L660" s="49" t="s">
        <v>3010</v>
      </c>
      <c r="M660" s="49"/>
      <c r="N660" s="49"/>
      <c r="O660" s="49"/>
      <c r="P660" s="49"/>
      <c r="Q660" t="s">
        <v>3009</v>
      </c>
      <c r="R660" t="s">
        <v>956</v>
      </c>
      <c r="S660">
        <v>1</v>
      </c>
      <c r="T660">
        <v>12.5</v>
      </c>
      <c r="U660">
        <v>12</v>
      </c>
      <c r="X660" s="49"/>
      <c r="Y660">
        <v>1</v>
      </c>
      <c r="Z660">
        <v>1</v>
      </c>
      <c r="AA660">
        <v>3</v>
      </c>
      <c r="AB660" s="49"/>
      <c r="AC660" s="49"/>
      <c r="AD660">
        <v>3</v>
      </c>
    </row>
    <row r="661" spans="2:30" x14ac:dyDescent="0.25">
      <c r="B661" s="49"/>
      <c r="C661" s="49"/>
      <c r="D661" s="2"/>
      <c r="E661" t="s">
        <v>235</v>
      </c>
      <c r="F661" s="49"/>
      <c r="G661" s="49"/>
      <c r="H661" t="s">
        <v>3013</v>
      </c>
      <c r="I661" s="49"/>
      <c r="J661" s="49"/>
      <c r="L661" s="49" t="s">
        <v>2403</v>
      </c>
      <c r="M661" s="49"/>
      <c r="N661" s="49"/>
      <c r="O661" s="49"/>
      <c r="P661" s="49"/>
      <c r="Q661" t="s">
        <v>3012</v>
      </c>
      <c r="R661" t="s">
        <v>956</v>
      </c>
      <c r="S661">
        <v>2</v>
      </c>
      <c r="T661">
        <v>12.5</v>
      </c>
      <c r="U661">
        <v>11</v>
      </c>
      <c r="X661" s="49"/>
      <c r="Y661">
        <v>1</v>
      </c>
      <c r="Z661">
        <v>1</v>
      </c>
      <c r="AA661">
        <v>3</v>
      </c>
      <c r="AB661" s="49" t="s">
        <v>1745</v>
      </c>
      <c r="AC661" s="49"/>
      <c r="AD661">
        <v>3</v>
      </c>
    </row>
    <row r="662" spans="2:30" x14ac:dyDescent="0.25">
      <c r="B662" s="49"/>
      <c r="C662" s="49"/>
      <c r="D662" s="2"/>
      <c r="E662" t="s">
        <v>235</v>
      </c>
      <c r="F662" s="49"/>
      <c r="G662" s="49"/>
      <c r="H662" t="s">
        <v>3015</v>
      </c>
      <c r="I662" s="49"/>
      <c r="J662" s="49"/>
      <c r="L662" s="49" t="s">
        <v>2406</v>
      </c>
      <c r="M662" s="49"/>
      <c r="N662" s="49"/>
      <c r="O662" s="49"/>
      <c r="P662" s="49"/>
      <c r="Q662" t="s">
        <v>3014</v>
      </c>
      <c r="R662" t="s">
        <v>956</v>
      </c>
      <c r="S662">
        <v>3</v>
      </c>
      <c r="T662">
        <v>12.5</v>
      </c>
      <c r="U662">
        <v>12</v>
      </c>
      <c r="X662" s="49"/>
      <c r="Y662">
        <v>1</v>
      </c>
      <c r="Z662">
        <v>1</v>
      </c>
      <c r="AA662">
        <v>3</v>
      </c>
      <c r="AB662" s="49" t="s">
        <v>610</v>
      </c>
      <c r="AC662" s="49"/>
      <c r="AD662">
        <v>3</v>
      </c>
    </row>
    <row r="663" spans="2:30" x14ac:dyDescent="0.25">
      <c r="B663" s="49"/>
      <c r="C663" s="49"/>
      <c r="D663" s="2"/>
      <c r="E663" t="s">
        <v>303</v>
      </c>
      <c r="F663" s="49"/>
      <c r="G663" s="49"/>
      <c r="H663" t="s">
        <v>3017</v>
      </c>
      <c r="I663" s="49"/>
      <c r="J663" s="49"/>
      <c r="L663" s="49" t="s">
        <v>2664</v>
      </c>
      <c r="M663" s="49"/>
      <c r="N663" s="49"/>
      <c r="O663" s="49"/>
      <c r="P663" s="49"/>
      <c r="Q663" t="s">
        <v>3016</v>
      </c>
      <c r="R663" t="s">
        <v>956</v>
      </c>
      <c r="S663">
        <v>1</v>
      </c>
      <c r="T663">
        <v>6</v>
      </c>
      <c r="U663">
        <v>12</v>
      </c>
      <c r="X663" s="49"/>
      <c r="Y663">
        <v>2</v>
      </c>
      <c r="Z663">
        <v>2</v>
      </c>
      <c r="AA663">
        <v>2</v>
      </c>
      <c r="AB663" s="49" t="s">
        <v>1745</v>
      </c>
      <c r="AC663" s="49"/>
      <c r="AD663">
        <v>3</v>
      </c>
    </row>
    <row r="664" spans="2:30" x14ac:dyDescent="0.25">
      <c r="B664" s="49"/>
      <c r="C664" s="49"/>
      <c r="D664" s="2"/>
      <c r="E664" t="s">
        <v>303</v>
      </c>
      <c r="F664" s="49"/>
      <c r="G664" s="49"/>
      <c r="H664" t="s">
        <v>3019</v>
      </c>
      <c r="I664" s="49"/>
      <c r="J664" s="49"/>
      <c r="L664" s="49" t="s">
        <v>2664</v>
      </c>
      <c r="M664" s="49"/>
      <c r="N664" s="49"/>
      <c r="O664" s="49"/>
      <c r="P664" s="49"/>
      <c r="Q664" t="s">
        <v>3018</v>
      </c>
      <c r="R664" t="s">
        <v>956</v>
      </c>
      <c r="S664">
        <v>2</v>
      </c>
      <c r="T664">
        <v>6</v>
      </c>
      <c r="U664">
        <v>15</v>
      </c>
      <c r="X664" s="49"/>
      <c r="Y664">
        <v>2</v>
      </c>
      <c r="Z664">
        <v>2</v>
      </c>
      <c r="AA664">
        <v>2</v>
      </c>
      <c r="AB664" s="49" t="s">
        <v>1745</v>
      </c>
      <c r="AC664" s="49"/>
      <c r="AD664">
        <v>3</v>
      </c>
    </row>
    <row r="665" spans="2:30" x14ac:dyDescent="0.25">
      <c r="B665" s="49"/>
      <c r="C665" s="49"/>
      <c r="D665" s="2"/>
      <c r="E665" t="s">
        <v>303</v>
      </c>
      <c r="F665" s="49"/>
      <c r="G665" s="49"/>
      <c r="H665" t="s">
        <v>959</v>
      </c>
      <c r="I665" s="49"/>
      <c r="J665" s="49"/>
      <c r="L665" s="49" t="s">
        <v>2664</v>
      </c>
      <c r="M665" s="49"/>
      <c r="N665" s="49"/>
      <c r="O665" s="49"/>
      <c r="P665" s="49"/>
      <c r="Q665" t="s">
        <v>3020</v>
      </c>
      <c r="R665" t="s">
        <v>956</v>
      </c>
      <c r="S665">
        <v>3</v>
      </c>
      <c r="T665">
        <v>6</v>
      </c>
      <c r="U665">
        <v>15</v>
      </c>
      <c r="X665" s="49"/>
      <c r="Y665">
        <v>2</v>
      </c>
      <c r="Z665">
        <v>2</v>
      </c>
      <c r="AA665">
        <v>2</v>
      </c>
      <c r="AB665" s="49" t="s">
        <v>1745</v>
      </c>
      <c r="AC665" s="49"/>
      <c r="AD665">
        <v>3</v>
      </c>
    </row>
    <row r="666" spans="2:30" x14ac:dyDescent="0.25">
      <c r="B666" s="49"/>
      <c r="C666" s="49"/>
      <c r="D666" s="2"/>
      <c r="E666" t="s">
        <v>356</v>
      </c>
      <c r="F666" s="49"/>
      <c r="G666" s="49"/>
      <c r="H666" t="s">
        <v>962</v>
      </c>
      <c r="I666" s="49"/>
      <c r="J666" s="49"/>
      <c r="L666" s="49" t="s">
        <v>2905</v>
      </c>
      <c r="M666" s="49"/>
      <c r="N666" s="49"/>
      <c r="O666" s="49"/>
      <c r="P666" s="49"/>
      <c r="Q666" t="s">
        <v>3021</v>
      </c>
      <c r="R666" t="s">
        <v>960</v>
      </c>
      <c r="S666">
        <v>1</v>
      </c>
      <c r="V666">
        <v>300</v>
      </c>
      <c r="W666">
        <v>0.81</v>
      </c>
      <c r="X666" s="49" t="s">
        <v>2238</v>
      </c>
      <c r="AB666" s="49"/>
      <c r="AC666" s="49"/>
      <c r="AD666">
        <v>3</v>
      </c>
    </row>
    <row r="667" spans="2:30" x14ac:dyDescent="0.25">
      <c r="B667" s="49"/>
      <c r="C667" s="49"/>
      <c r="D667" s="2"/>
      <c r="E667" t="s">
        <v>249</v>
      </c>
      <c r="F667" s="49"/>
      <c r="G667" s="49"/>
      <c r="H667" t="s">
        <v>3023</v>
      </c>
      <c r="I667" s="49"/>
      <c r="J667" s="49"/>
      <c r="L667" s="49" t="s">
        <v>2598</v>
      </c>
      <c r="M667" s="49"/>
      <c r="N667" s="49"/>
      <c r="O667" s="49"/>
      <c r="P667" s="49"/>
      <c r="Q667" t="s">
        <v>3022</v>
      </c>
      <c r="R667" t="s">
        <v>960</v>
      </c>
      <c r="S667">
        <v>1</v>
      </c>
      <c r="T667">
        <v>130</v>
      </c>
      <c r="U667">
        <v>8</v>
      </c>
      <c r="X667" s="49"/>
      <c r="Y667">
        <v>3</v>
      </c>
      <c r="Z667">
        <v>1</v>
      </c>
      <c r="AA667">
        <v>1</v>
      </c>
      <c r="AB667" s="49" t="s">
        <v>618</v>
      </c>
      <c r="AC667" s="49"/>
      <c r="AD667">
        <v>3</v>
      </c>
    </row>
    <row r="668" spans="2:30" x14ac:dyDescent="0.25">
      <c r="B668" s="49"/>
      <c r="C668" s="49"/>
      <c r="D668" s="2"/>
      <c r="E668" t="s">
        <v>249</v>
      </c>
      <c r="F668" s="49"/>
      <c r="G668" s="49"/>
      <c r="H668" t="s">
        <v>3025</v>
      </c>
      <c r="I668" s="49"/>
      <c r="J668" s="49"/>
      <c r="L668" s="49" t="s">
        <v>2598</v>
      </c>
      <c r="M668" s="49"/>
      <c r="N668" s="49"/>
      <c r="O668" s="49"/>
      <c r="P668" s="49"/>
      <c r="Q668" t="s">
        <v>3024</v>
      </c>
      <c r="R668" t="s">
        <v>960</v>
      </c>
      <c r="S668">
        <v>2</v>
      </c>
      <c r="T668">
        <v>130</v>
      </c>
      <c r="U668">
        <v>8</v>
      </c>
      <c r="X668" s="49"/>
      <c r="Y668">
        <v>3</v>
      </c>
      <c r="Z668">
        <v>1</v>
      </c>
      <c r="AA668">
        <v>1</v>
      </c>
      <c r="AB668" s="49" t="s">
        <v>618</v>
      </c>
      <c r="AC668" s="49"/>
      <c r="AD668">
        <v>3</v>
      </c>
    </row>
    <row r="669" spans="2:30" x14ac:dyDescent="0.25">
      <c r="B669" s="49"/>
      <c r="C669" s="49"/>
      <c r="D669" s="2"/>
      <c r="E669" t="s">
        <v>249</v>
      </c>
      <c r="F669" s="49"/>
      <c r="G669" s="49"/>
      <c r="H669" t="s">
        <v>3028</v>
      </c>
      <c r="I669" s="49"/>
      <c r="J669" s="49"/>
      <c r="L669" s="49" t="s">
        <v>3027</v>
      </c>
      <c r="M669" s="49"/>
      <c r="N669" s="49"/>
      <c r="O669" s="49"/>
      <c r="P669" s="49"/>
      <c r="Q669" t="s">
        <v>3026</v>
      </c>
      <c r="R669" t="s">
        <v>960</v>
      </c>
      <c r="S669">
        <v>3</v>
      </c>
      <c r="T669">
        <v>130</v>
      </c>
      <c r="U669">
        <v>8</v>
      </c>
      <c r="X669" s="49"/>
      <c r="Y669">
        <v>3</v>
      </c>
      <c r="Z669">
        <v>1</v>
      </c>
      <c r="AA669">
        <v>1</v>
      </c>
      <c r="AB669" s="49" t="s">
        <v>618</v>
      </c>
      <c r="AC669" s="49"/>
      <c r="AD669">
        <v>3</v>
      </c>
    </row>
    <row r="670" spans="2:30" x14ac:dyDescent="0.25">
      <c r="B670" s="49"/>
      <c r="C670" s="49"/>
      <c r="D670" s="2"/>
      <c r="E670" t="s">
        <v>249</v>
      </c>
      <c r="F670" s="49"/>
      <c r="G670" s="49"/>
      <c r="H670" t="s">
        <v>3031</v>
      </c>
      <c r="I670" s="49"/>
      <c r="J670" s="49"/>
      <c r="L670" s="49" t="s">
        <v>3030</v>
      </c>
      <c r="M670" s="49"/>
      <c r="N670" s="49"/>
      <c r="O670" s="49"/>
      <c r="P670" s="49"/>
      <c r="Q670" t="s">
        <v>3029</v>
      </c>
      <c r="R670" t="s">
        <v>960</v>
      </c>
      <c r="S670">
        <v>4</v>
      </c>
      <c r="T670">
        <v>130</v>
      </c>
      <c r="U670">
        <v>8</v>
      </c>
      <c r="X670" s="49"/>
      <c r="Y670">
        <v>3</v>
      </c>
      <c r="Z670">
        <v>1</v>
      </c>
      <c r="AA670">
        <v>1</v>
      </c>
      <c r="AB670" s="49" t="s">
        <v>1745</v>
      </c>
      <c r="AC670" s="49"/>
      <c r="AD670">
        <v>3</v>
      </c>
    </row>
    <row r="671" spans="2:30" x14ac:dyDescent="0.25">
      <c r="B671" s="49"/>
      <c r="C671" s="49"/>
      <c r="D671" s="2"/>
      <c r="E671" t="s">
        <v>256</v>
      </c>
      <c r="F671" s="49"/>
      <c r="G671" s="49"/>
      <c r="H671" t="s">
        <v>3033</v>
      </c>
      <c r="I671" s="49"/>
      <c r="J671" s="49"/>
      <c r="L671" s="49" t="s">
        <v>1932</v>
      </c>
      <c r="M671" s="49"/>
      <c r="N671" s="49"/>
      <c r="O671" s="49"/>
      <c r="P671" s="49"/>
      <c r="Q671" t="s">
        <v>3032</v>
      </c>
      <c r="R671" t="s">
        <v>960</v>
      </c>
      <c r="S671">
        <v>1</v>
      </c>
      <c r="T671">
        <v>30</v>
      </c>
      <c r="U671">
        <v>8</v>
      </c>
      <c r="X671" s="49"/>
      <c r="Y671">
        <v>2</v>
      </c>
      <c r="Z671">
        <v>1</v>
      </c>
      <c r="AA671">
        <v>2</v>
      </c>
      <c r="AB671" s="49" t="s">
        <v>1745</v>
      </c>
      <c r="AC671" s="49"/>
      <c r="AD671">
        <v>3</v>
      </c>
    </row>
    <row r="672" spans="2:30" x14ac:dyDescent="0.25">
      <c r="B672" s="49"/>
      <c r="C672" s="49"/>
      <c r="D672" s="2"/>
      <c r="E672" t="s">
        <v>256</v>
      </c>
      <c r="F672" s="49"/>
      <c r="G672" s="49"/>
      <c r="H672" t="s">
        <v>3035</v>
      </c>
      <c r="I672" s="49"/>
      <c r="J672" s="49"/>
      <c r="L672" s="49" t="s">
        <v>1932</v>
      </c>
      <c r="M672" s="49"/>
      <c r="N672" s="49"/>
      <c r="O672" s="49"/>
      <c r="P672" s="49"/>
      <c r="Q672" t="s">
        <v>3034</v>
      </c>
      <c r="R672" t="s">
        <v>960</v>
      </c>
      <c r="S672">
        <v>2</v>
      </c>
      <c r="T672">
        <v>30</v>
      </c>
      <c r="U672">
        <v>8</v>
      </c>
      <c r="X672" s="49"/>
      <c r="Y672">
        <v>2</v>
      </c>
      <c r="Z672">
        <v>1</v>
      </c>
      <c r="AA672">
        <v>2</v>
      </c>
      <c r="AB672" s="49" t="s">
        <v>1745</v>
      </c>
      <c r="AC672" s="49"/>
      <c r="AD672">
        <v>3</v>
      </c>
    </row>
    <row r="673" spans="2:30" x14ac:dyDescent="0.25">
      <c r="B673" s="49"/>
      <c r="C673" s="49"/>
      <c r="D673" s="2"/>
      <c r="E673" t="s">
        <v>256</v>
      </c>
      <c r="F673" s="49"/>
      <c r="G673" s="49"/>
      <c r="H673" t="s">
        <v>3038</v>
      </c>
      <c r="I673" s="49"/>
      <c r="J673" s="49"/>
      <c r="L673" s="49" t="s">
        <v>3037</v>
      </c>
      <c r="M673" s="49"/>
      <c r="N673" s="49"/>
      <c r="O673" s="49"/>
      <c r="P673" s="49"/>
      <c r="Q673" t="s">
        <v>3036</v>
      </c>
      <c r="R673" t="s">
        <v>960</v>
      </c>
      <c r="S673">
        <v>3</v>
      </c>
      <c r="T673">
        <v>40</v>
      </c>
      <c r="U673">
        <v>9</v>
      </c>
      <c r="X673" s="49"/>
      <c r="Y673">
        <v>2</v>
      </c>
      <c r="Z673">
        <v>1</v>
      </c>
      <c r="AA673">
        <v>2</v>
      </c>
      <c r="AB673" s="49" t="s">
        <v>1745</v>
      </c>
      <c r="AC673" s="49"/>
      <c r="AD673">
        <v>3</v>
      </c>
    </row>
    <row r="674" spans="2:30" x14ac:dyDescent="0.25">
      <c r="B674" s="49"/>
      <c r="C674" s="49"/>
      <c r="D674" s="2"/>
      <c r="E674" t="s">
        <v>286</v>
      </c>
      <c r="F674" s="49"/>
      <c r="G674" s="49"/>
      <c r="H674" t="s">
        <v>3041</v>
      </c>
      <c r="I674" s="49"/>
      <c r="J674" s="49"/>
      <c r="L674" s="49" t="s">
        <v>3040</v>
      </c>
      <c r="M674" s="49"/>
      <c r="N674" s="49"/>
      <c r="O674" s="49"/>
      <c r="P674" s="49"/>
      <c r="Q674" t="s">
        <v>3039</v>
      </c>
      <c r="R674" t="s">
        <v>960</v>
      </c>
      <c r="S674">
        <v>1</v>
      </c>
      <c r="T674">
        <v>95</v>
      </c>
      <c r="U674">
        <v>12</v>
      </c>
      <c r="X674" s="49"/>
      <c r="Y674">
        <v>2</v>
      </c>
      <c r="Z674">
        <v>1</v>
      </c>
      <c r="AA674">
        <v>2</v>
      </c>
      <c r="AB674" s="49" t="s">
        <v>618</v>
      </c>
      <c r="AC674" s="49"/>
      <c r="AD674">
        <v>3</v>
      </c>
    </row>
    <row r="675" spans="2:30" x14ac:dyDescent="0.25">
      <c r="B675" s="49"/>
      <c r="C675" s="49"/>
      <c r="D675" s="2"/>
      <c r="E675" t="s">
        <v>286</v>
      </c>
      <c r="F675" s="49"/>
      <c r="G675" s="49"/>
      <c r="H675" t="s">
        <v>3044</v>
      </c>
      <c r="I675" s="49"/>
      <c r="J675" s="49"/>
      <c r="L675" s="49" t="s">
        <v>3043</v>
      </c>
      <c r="M675" s="49"/>
      <c r="N675" s="49"/>
      <c r="O675" s="49"/>
      <c r="P675" s="49"/>
      <c r="Q675" t="s">
        <v>3042</v>
      </c>
      <c r="R675" t="s">
        <v>960</v>
      </c>
      <c r="S675">
        <v>2</v>
      </c>
      <c r="T675">
        <v>95</v>
      </c>
      <c r="U675">
        <v>12</v>
      </c>
      <c r="X675" s="49"/>
      <c r="Y675">
        <v>2</v>
      </c>
      <c r="Z675">
        <v>1</v>
      </c>
      <c r="AA675">
        <v>2</v>
      </c>
      <c r="AB675" s="49" t="s">
        <v>610</v>
      </c>
      <c r="AC675" s="49"/>
      <c r="AD675">
        <v>3</v>
      </c>
    </row>
    <row r="676" spans="2:30" x14ac:dyDescent="0.25">
      <c r="B676" s="49"/>
      <c r="C676" s="49"/>
      <c r="D676" s="2"/>
      <c r="E676" t="s">
        <v>286</v>
      </c>
      <c r="F676" s="49"/>
      <c r="G676" s="49"/>
      <c r="H676" t="s">
        <v>3046</v>
      </c>
      <c r="I676" s="49"/>
      <c r="J676" s="49"/>
      <c r="L676" s="49" t="s">
        <v>3043</v>
      </c>
      <c r="M676" s="49"/>
      <c r="N676" s="49"/>
      <c r="O676" s="49"/>
      <c r="P676" s="49"/>
      <c r="Q676" t="s">
        <v>3045</v>
      </c>
      <c r="R676" t="s">
        <v>960</v>
      </c>
      <c r="S676">
        <v>3</v>
      </c>
      <c r="T676">
        <v>95</v>
      </c>
      <c r="U676">
        <v>12</v>
      </c>
      <c r="X676" s="49"/>
      <c r="Y676">
        <v>2</v>
      </c>
      <c r="Z676">
        <v>1</v>
      </c>
      <c r="AA676">
        <v>2</v>
      </c>
      <c r="AB676" s="49" t="s">
        <v>610</v>
      </c>
      <c r="AC676" s="49"/>
      <c r="AD676">
        <v>3</v>
      </c>
    </row>
    <row r="677" spans="2:30" x14ac:dyDescent="0.25">
      <c r="B677" s="49"/>
      <c r="C677" s="49"/>
      <c r="D677" s="2"/>
      <c r="E677" t="s">
        <v>299</v>
      </c>
      <c r="F677" s="49"/>
      <c r="G677" s="49"/>
      <c r="H677" t="s">
        <v>3048</v>
      </c>
      <c r="I677" s="49"/>
      <c r="J677" s="49"/>
      <c r="L677" s="49" t="s">
        <v>2154</v>
      </c>
      <c r="M677" s="49"/>
      <c r="N677" s="49"/>
      <c r="O677" s="49"/>
      <c r="P677" s="49"/>
      <c r="Q677" t="s">
        <v>3047</v>
      </c>
      <c r="R677" t="s">
        <v>960</v>
      </c>
      <c r="S677">
        <v>1</v>
      </c>
      <c r="T677">
        <v>40</v>
      </c>
      <c r="U677">
        <v>12</v>
      </c>
      <c r="X677" s="49"/>
      <c r="Y677">
        <v>2</v>
      </c>
      <c r="Z677">
        <v>1</v>
      </c>
      <c r="AA677">
        <v>2</v>
      </c>
      <c r="AB677" s="49" t="s">
        <v>618</v>
      </c>
      <c r="AC677" s="49"/>
      <c r="AD677">
        <v>3</v>
      </c>
    </row>
    <row r="678" spans="2:30" x14ac:dyDescent="0.25">
      <c r="B678" s="49"/>
      <c r="C678" s="49"/>
      <c r="D678" s="2"/>
      <c r="E678" t="s">
        <v>299</v>
      </c>
      <c r="F678" s="49"/>
      <c r="G678" s="49"/>
      <c r="H678" t="s">
        <v>3050</v>
      </c>
      <c r="I678" s="49"/>
      <c r="J678" s="49"/>
      <c r="L678" s="49" t="s">
        <v>2154</v>
      </c>
      <c r="M678" s="49"/>
      <c r="N678" s="49"/>
      <c r="O678" s="49"/>
      <c r="P678" s="49"/>
      <c r="Q678" t="s">
        <v>3049</v>
      </c>
      <c r="R678" t="s">
        <v>960</v>
      </c>
      <c r="S678">
        <v>2</v>
      </c>
      <c r="T678">
        <v>55</v>
      </c>
      <c r="U678">
        <v>10</v>
      </c>
      <c r="X678" s="49"/>
      <c r="Y678">
        <v>2</v>
      </c>
      <c r="Z678">
        <v>1</v>
      </c>
      <c r="AA678">
        <v>2</v>
      </c>
      <c r="AB678" s="49" t="s">
        <v>618</v>
      </c>
      <c r="AC678" s="49"/>
      <c r="AD678">
        <v>3</v>
      </c>
    </row>
    <row r="679" spans="2:30" x14ac:dyDescent="0.25">
      <c r="B679" s="49"/>
      <c r="C679" s="49"/>
      <c r="D679" s="2"/>
      <c r="E679" t="s">
        <v>299</v>
      </c>
      <c r="F679" s="49"/>
      <c r="G679" s="49"/>
      <c r="H679" t="s">
        <v>3052</v>
      </c>
      <c r="I679" s="49"/>
      <c r="J679" s="49"/>
      <c r="L679" s="49" t="s">
        <v>2154</v>
      </c>
      <c r="M679" s="49"/>
      <c r="N679" s="49"/>
      <c r="O679" s="49"/>
      <c r="P679" s="49"/>
      <c r="Q679" t="s">
        <v>3051</v>
      </c>
      <c r="R679" t="s">
        <v>960</v>
      </c>
      <c r="S679">
        <v>3</v>
      </c>
      <c r="T679">
        <v>70</v>
      </c>
      <c r="U679">
        <v>10</v>
      </c>
      <c r="X679" s="49"/>
      <c r="Y679">
        <v>2</v>
      </c>
      <c r="Z679">
        <v>1</v>
      </c>
      <c r="AA679">
        <v>2</v>
      </c>
      <c r="AB679" s="49" t="s">
        <v>618</v>
      </c>
      <c r="AC679" s="49"/>
      <c r="AD679">
        <v>3</v>
      </c>
    </row>
    <row r="680" spans="2:30" x14ac:dyDescent="0.25">
      <c r="B680" s="49"/>
      <c r="C680" s="49"/>
      <c r="D680" s="2"/>
      <c r="E680" t="s">
        <v>323</v>
      </c>
      <c r="F680" s="49"/>
      <c r="G680" s="49"/>
      <c r="H680" t="s">
        <v>3055</v>
      </c>
      <c r="I680" s="49"/>
      <c r="J680" s="49"/>
      <c r="L680" s="49" t="s">
        <v>3054</v>
      </c>
      <c r="M680" s="49"/>
      <c r="N680" s="49"/>
      <c r="O680" s="49"/>
      <c r="P680" s="49"/>
      <c r="Q680" t="s">
        <v>3053</v>
      </c>
      <c r="R680" t="s">
        <v>960</v>
      </c>
      <c r="S680">
        <v>1</v>
      </c>
      <c r="T680">
        <v>15</v>
      </c>
      <c r="U680">
        <v>10</v>
      </c>
      <c r="X680" s="49"/>
      <c r="Y680">
        <v>2</v>
      </c>
      <c r="Z680">
        <v>2</v>
      </c>
      <c r="AA680">
        <v>1</v>
      </c>
      <c r="AB680" s="49" t="s">
        <v>1745</v>
      </c>
      <c r="AC680" s="49"/>
      <c r="AD680">
        <v>3</v>
      </c>
    </row>
    <row r="681" spans="2:30" x14ac:dyDescent="0.25">
      <c r="B681" s="49"/>
      <c r="C681" s="49"/>
      <c r="D681" s="2"/>
      <c r="E681" t="s">
        <v>323</v>
      </c>
      <c r="F681" s="49"/>
      <c r="G681" s="49"/>
      <c r="H681" t="s">
        <v>3057</v>
      </c>
      <c r="I681" s="49"/>
      <c r="J681" s="49"/>
      <c r="L681" s="49" t="s">
        <v>3054</v>
      </c>
      <c r="M681" s="49"/>
      <c r="N681" s="49"/>
      <c r="O681" s="49"/>
      <c r="P681" s="49"/>
      <c r="Q681" t="s">
        <v>3056</v>
      </c>
      <c r="R681" t="s">
        <v>960</v>
      </c>
      <c r="S681">
        <v>2</v>
      </c>
      <c r="T681">
        <v>20</v>
      </c>
      <c r="U681">
        <v>10</v>
      </c>
      <c r="X681" s="49"/>
      <c r="Y681">
        <v>2</v>
      </c>
      <c r="Z681">
        <v>2</v>
      </c>
      <c r="AA681">
        <v>1</v>
      </c>
      <c r="AB681" s="49" t="s">
        <v>1745</v>
      </c>
      <c r="AC681" s="49"/>
      <c r="AD681">
        <v>3</v>
      </c>
    </row>
    <row r="682" spans="2:30" x14ac:dyDescent="0.25">
      <c r="B682" s="49"/>
      <c r="C682" s="49"/>
      <c r="D682" s="2"/>
      <c r="E682" t="s">
        <v>323</v>
      </c>
      <c r="F682" s="49"/>
      <c r="G682" s="49"/>
      <c r="H682" t="s">
        <v>3060</v>
      </c>
      <c r="I682" s="49"/>
      <c r="J682" s="49"/>
      <c r="L682" s="49" t="s">
        <v>3059</v>
      </c>
      <c r="M682" s="49"/>
      <c r="N682" s="49"/>
      <c r="O682" s="49"/>
      <c r="P682" s="49"/>
      <c r="Q682" t="s">
        <v>3058</v>
      </c>
      <c r="R682" t="s">
        <v>960</v>
      </c>
      <c r="S682">
        <v>3</v>
      </c>
      <c r="T682">
        <v>20</v>
      </c>
      <c r="U682">
        <v>10</v>
      </c>
      <c r="X682" s="49"/>
      <c r="Y682">
        <v>2</v>
      </c>
      <c r="Z682">
        <v>2</v>
      </c>
      <c r="AA682">
        <v>1</v>
      </c>
      <c r="AB682" s="49" t="s">
        <v>1745</v>
      </c>
      <c r="AC682" s="49"/>
      <c r="AD682">
        <v>3</v>
      </c>
    </row>
    <row r="683" spans="2:30" x14ac:dyDescent="0.25">
      <c r="B683" s="49"/>
      <c r="C683" s="49"/>
      <c r="D683" s="2"/>
      <c r="E683" t="s">
        <v>15</v>
      </c>
      <c r="F683" s="49"/>
      <c r="G683" s="49"/>
      <c r="H683" t="s">
        <v>3063</v>
      </c>
      <c r="I683" s="49"/>
      <c r="J683" s="49"/>
      <c r="L683" s="49" t="s">
        <v>3062</v>
      </c>
      <c r="M683" s="49"/>
      <c r="N683" s="49"/>
      <c r="O683" s="49"/>
      <c r="P683" s="49"/>
      <c r="Q683" t="s">
        <v>3061</v>
      </c>
      <c r="R683" t="s">
        <v>960</v>
      </c>
      <c r="S683">
        <v>1</v>
      </c>
      <c r="T683">
        <v>65</v>
      </c>
      <c r="V683">
        <v>60</v>
      </c>
      <c r="X683" s="49"/>
      <c r="AB683" s="49"/>
      <c r="AC683" s="49"/>
      <c r="AD683">
        <v>3</v>
      </c>
    </row>
    <row r="684" spans="2:30" x14ac:dyDescent="0.25">
      <c r="B684" s="49"/>
      <c r="C684" s="49"/>
      <c r="D684" s="2"/>
      <c r="E684" t="s">
        <v>15</v>
      </c>
      <c r="F684" s="49"/>
      <c r="G684" s="49"/>
      <c r="H684" t="s">
        <v>3065</v>
      </c>
      <c r="I684" s="49"/>
      <c r="J684" s="49"/>
      <c r="L684" s="49" t="s">
        <v>3062</v>
      </c>
      <c r="M684" s="49"/>
      <c r="N684" s="49"/>
      <c r="O684" s="49"/>
      <c r="P684" s="49"/>
      <c r="Q684" t="s">
        <v>3064</v>
      </c>
      <c r="R684" t="s">
        <v>960</v>
      </c>
      <c r="S684">
        <v>2</v>
      </c>
      <c r="T684">
        <v>65</v>
      </c>
      <c r="V684">
        <v>60</v>
      </c>
      <c r="X684" s="49"/>
      <c r="AB684" s="49"/>
      <c r="AC684" s="49"/>
      <c r="AD684">
        <v>3</v>
      </c>
    </row>
    <row r="685" spans="2:30" x14ac:dyDescent="0.25">
      <c r="B685" s="49"/>
      <c r="C685" s="49"/>
      <c r="D685" s="2"/>
      <c r="E685" t="s">
        <v>15</v>
      </c>
      <c r="F685" s="49"/>
      <c r="G685" s="49"/>
      <c r="H685" t="s">
        <v>963</v>
      </c>
      <c r="I685" s="49"/>
      <c r="J685" s="49"/>
      <c r="L685" s="49" t="s">
        <v>3062</v>
      </c>
      <c r="M685" s="49"/>
      <c r="N685" s="49"/>
      <c r="O685" s="49"/>
      <c r="P685" s="49"/>
      <c r="Q685" t="s">
        <v>3066</v>
      </c>
      <c r="R685" t="s">
        <v>960</v>
      </c>
      <c r="S685">
        <v>3</v>
      </c>
      <c r="T685">
        <v>65</v>
      </c>
      <c r="V685">
        <v>60</v>
      </c>
      <c r="X685" s="49"/>
      <c r="AB685" s="49"/>
      <c r="AC685" s="49"/>
      <c r="AD685">
        <v>3</v>
      </c>
    </row>
    <row r="686" spans="2:30" x14ac:dyDescent="0.25">
      <c r="B686" s="49"/>
      <c r="C686" s="49"/>
      <c r="D686" s="2"/>
      <c r="E686" t="s">
        <v>356</v>
      </c>
      <c r="F686" s="49"/>
      <c r="G686" s="49"/>
      <c r="H686" t="s">
        <v>966</v>
      </c>
      <c r="I686" s="49"/>
      <c r="J686" s="49"/>
      <c r="L686" s="49" t="s">
        <v>272</v>
      </c>
      <c r="M686" s="49"/>
      <c r="N686" s="49"/>
      <c r="O686" s="49"/>
      <c r="P686" s="49"/>
      <c r="Q686" t="s">
        <v>3067</v>
      </c>
      <c r="R686" t="s">
        <v>964</v>
      </c>
      <c r="S686">
        <v>1</v>
      </c>
      <c r="V686">
        <v>300</v>
      </c>
      <c r="W686">
        <v>0.83</v>
      </c>
      <c r="X686" s="49" t="s">
        <v>2238</v>
      </c>
      <c r="AB686" s="49"/>
      <c r="AC686" s="49"/>
      <c r="AD686">
        <v>3</v>
      </c>
    </row>
    <row r="687" spans="2:30" x14ac:dyDescent="0.25">
      <c r="B687" s="49"/>
      <c r="C687" s="49"/>
      <c r="D687" s="2"/>
      <c r="E687" t="s">
        <v>398</v>
      </c>
      <c r="F687" s="49"/>
      <c r="G687" s="49"/>
      <c r="H687" t="s">
        <v>3069</v>
      </c>
      <c r="I687" s="49"/>
      <c r="J687" s="49"/>
      <c r="L687" s="49" t="s">
        <v>2818</v>
      </c>
      <c r="M687" s="49"/>
      <c r="N687" s="49"/>
      <c r="O687" s="49"/>
      <c r="P687" s="49"/>
      <c r="Q687" t="s">
        <v>3068</v>
      </c>
      <c r="R687" t="s">
        <v>964</v>
      </c>
      <c r="S687">
        <v>1</v>
      </c>
      <c r="T687">
        <v>0</v>
      </c>
      <c r="U687">
        <v>12</v>
      </c>
      <c r="X687" s="49"/>
      <c r="AB687" s="49"/>
      <c r="AC687" s="49"/>
      <c r="AD687">
        <v>3</v>
      </c>
    </row>
    <row r="688" spans="2:30" x14ac:dyDescent="0.25">
      <c r="B688" s="49"/>
      <c r="C688" s="49"/>
      <c r="D688" s="2"/>
      <c r="E688" t="s">
        <v>398</v>
      </c>
      <c r="F688" s="49"/>
      <c r="G688" s="49"/>
      <c r="H688" t="s">
        <v>3071</v>
      </c>
      <c r="I688" s="49"/>
      <c r="J688" s="49"/>
      <c r="L688" s="49" t="s">
        <v>2818</v>
      </c>
      <c r="M688" s="49"/>
      <c r="N688" s="49"/>
      <c r="O688" s="49"/>
      <c r="P688" s="49"/>
      <c r="Q688" t="s">
        <v>3070</v>
      </c>
      <c r="R688" t="s">
        <v>964</v>
      </c>
      <c r="S688">
        <v>2</v>
      </c>
      <c r="T688">
        <v>0</v>
      </c>
      <c r="U688">
        <v>12</v>
      </c>
      <c r="X688" s="49"/>
      <c r="AB688" s="49"/>
      <c r="AC688" s="49"/>
      <c r="AD688">
        <v>3</v>
      </c>
    </row>
    <row r="689" spans="2:30" x14ac:dyDescent="0.25">
      <c r="B689" s="49"/>
      <c r="C689" s="49"/>
      <c r="D689" s="2"/>
      <c r="E689" t="s">
        <v>403</v>
      </c>
      <c r="F689" s="49"/>
      <c r="G689" s="49"/>
      <c r="H689" t="s">
        <v>3074</v>
      </c>
      <c r="I689" s="49"/>
      <c r="J689" s="49"/>
      <c r="L689" s="49" t="s">
        <v>3073</v>
      </c>
      <c r="M689" s="49"/>
      <c r="N689" s="49"/>
      <c r="O689" s="49"/>
      <c r="P689" s="49"/>
      <c r="Q689" t="s">
        <v>3072</v>
      </c>
      <c r="R689" t="s">
        <v>964</v>
      </c>
      <c r="S689">
        <v>1</v>
      </c>
      <c r="T689">
        <v>0</v>
      </c>
      <c r="U689">
        <v>12</v>
      </c>
      <c r="X689" s="49"/>
      <c r="AB689" s="49"/>
      <c r="AC689" s="49"/>
      <c r="AD689">
        <v>3</v>
      </c>
    </row>
    <row r="690" spans="2:30" x14ac:dyDescent="0.25">
      <c r="B690" s="49"/>
      <c r="C690" s="49"/>
      <c r="D690" s="2"/>
      <c r="E690" t="s">
        <v>403</v>
      </c>
      <c r="F690" s="49"/>
      <c r="G690" s="49"/>
      <c r="H690" t="s">
        <v>3076</v>
      </c>
      <c r="I690" s="49"/>
      <c r="J690" s="49"/>
      <c r="L690" s="49" t="s">
        <v>3073</v>
      </c>
      <c r="M690" s="49"/>
      <c r="N690" s="49"/>
      <c r="O690" s="49"/>
      <c r="P690" s="49"/>
      <c r="Q690" t="s">
        <v>3075</v>
      </c>
      <c r="R690" t="s">
        <v>964</v>
      </c>
      <c r="S690">
        <v>2</v>
      </c>
      <c r="T690">
        <v>0</v>
      </c>
      <c r="U690">
        <v>12</v>
      </c>
      <c r="X690" s="49"/>
      <c r="AB690" s="49"/>
      <c r="AC690" s="49"/>
      <c r="AD690">
        <v>3</v>
      </c>
    </row>
    <row r="691" spans="2:30" x14ac:dyDescent="0.25">
      <c r="B691" s="49"/>
      <c r="C691" s="49"/>
      <c r="D691" s="2"/>
      <c r="E691" t="s">
        <v>386</v>
      </c>
      <c r="F691" s="49"/>
      <c r="G691" s="49"/>
      <c r="H691" t="s">
        <v>3079</v>
      </c>
      <c r="I691" s="49"/>
      <c r="J691" s="49"/>
      <c r="L691" s="49" t="s">
        <v>3078</v>
      </c>
      <c r="M691" s="49"/>
      <c r="N691" s="49"/>
      <c r="O691" s="49"/>
      <c r="P691" s="49"/>
      <c r="Q691" t="s">
        <v>3077</v>
      </c>
      <c r="R691" t="s">
        <v>964</v>
      </c>
      <c r="S691">
        <v>1</v>
      </c>
      <c r="T691">
        <v>0</v>
      </c>
      <c r="U691">
        <v>10</v>
      </c>
      <c r="X691" s="49"/>
      <c r="Y691">
        <v>4</v>
      </c>
      <c r="Z691">
        <v>1</v>
      </c>
      <c r="AA691">
        <v>1</v>
      </c>
      <c r="AB691" s="49"/>
      <c r="AC691" s="49"/>
      <c r="AD691">
        <v>3</v>
      </c>
    </row>
    <row r="692" spans="2:30" x14ac:dyDescent="0.25">
      <c r="B692" s="49"/>
      <c r="C692" s="49"/>
      <c r="D692" s="2"/>
      <c r="E692" t="s">
        <v>386</v>
      </c>
      <c r="F692" s="49"/>
      <c r="G692" s="49"/>
      <c r="H692" t="s">
        <v>3081</v>
      </c>
      <c r="I692" s="49"/>
      <c r="J692" s="49"/>
      <c r="L692" s="49" t="s">
        <v>3078</v>
      </c>
      <c r="M692" s="49"/>
      <c r="N692" s="49"/>
      <c r="O692" s="49"/>
      <c r="P692" s="49"/>
      <c r="Q692" t="s">
        <v>3080</v>
      </c>
      <c r="R692" t="s">
        <v>964</v>
      </c>
      <c r="S692">
        <v>2</v>
      </c>
      <c r="T692">
        <v>0</v>
      </c>
      <c r="U692">
        <v>9</v>
      </c>
      <c r="X692" s="49"/>
      <c r="Y692">
        <v>4</v>
      </c>
      <c r="Z692">
        <v>1</v>
      </c>
      <c r="AA692">
        <v>1</v>
      </c>
      <c r="AB692" s="49"/>
      <c r="AC692" s="49"/>
      <c r="AD692">
        <v>3</v>
      </c>
    </row>
    <row r="693" spans="2:30" x14ac:dyDescent="0.25">
      <c r="B693" s="49"/>
      <c r="C693" s="49"/>
      <c r="D693" s="2"/>
      <c r="E693" t="s">
        <v>154</v>
      </c>
      <c r="F693" s="49"/>
      <c r="G693" s="49"/>
      <c r="H693" t="s">
        <v>3084</v>
      </c>
      <c r="I693" s="49"/>
      <c r="J693" s="49"/>
      <c r="L693" s="49" t="s">
        <v>3083</v>
      </c>
      <c r="M693" s="49"/>
      <c r="N693" s="49"/>
      <c r="O693" s="49"/>
      <c r="P693" s="49"/>
      <c r="Q693" t="s">
        <v>3082</v>
      </c>
      <c r="R693" t="s">
        <v>964</v>
      </c>
      <c r="S693">
        <v>1</v>
      </c>
      <c r="T693">
        <v>115</v>
      </c>
      <c r="U693">
        <v>8</v>
      </c>
      <c r="X693" s="49"/>
      <c r="Y693">
        <v>3</v>
      </c>
      <c r="Z693">
        <v>1</v>
      </c>
      <c r="AA693">
        <v>1</v>
      </c>
      <c r="AB693" s="49" t="s">
        <v>1745</v>
      </c>
      <c r="AC693" s="49"/>
      <c r="AD693">
        <v>3</v>
      </c>
    </row>
    <row r="694" spans="2:30" x14ac:dyDescent="0.25">
      <c r="B694" s="49"/>
      <c r="C694" s="49"/>
      <c r="D694" s="2"/>
      <c r="E694" t="s">
        <v>154</v>
      </c>
      <c r="F694" s="49"/>
      <c r="G694" s="49"/>
      <c r="H694" t="s">
        <v>3086</v>
      </c>
      <c r="I694" s="49"/>
      <c r="J694" s="49"/>
      <c r="L694" s="49" t="s">
        <v>3083</v>
      </c>
      <c r="M694" s="49"/>
      <c r="N694" s="49"/>
      <c r="O694" s="49"/>
      <c r="P694" s="49"/>
      <c r="Q694" t="s">
        <v>3085</v>
      </c>
      <c r="R694" t="s">
        <v>964</v>
      </c>
      <c r="S694">
        <v>2</v>
      </c>
      <c r="T694">
        <v>115</v>
      </c>
      <c r="U694">
        <v>8</v>
      </c>
      <c r="X694" s="49"/>
      <c r="Y694">
        <v>3</v>
      </c>
      <c r="Z694">
        <v>1</v>
      </c>
      <c r="AA694">
        <v>1</v>
      </c>
      <c r="AB694" s="49" t="s">
        <v>1745</v>
      </c>
      <c r="AC694" s="49"/>
      <c r="AD694">
        <v>3</v>
      </c>
    </row>
    <row r="695" spans="2:30" x14ac:dyDescent="0.25">
      <c r="B695" s="49"/>
      <c r="C695" s="49"/>
      <c r="D695" s="2"/>
      <c r="E695" t="s">
        <v>154</v>
      </c>
      <c r="F695" s="49"/>
      <c r="G695" s="49"/>
      <c r="H695" t="s">
        <v>3088</v>
      </c>
      <c r="I695" s="49"/>
      <c r="J695" s="49"/>
      <c r="L695" s="49" t="s">
        <v>3083</v>
      </c>
      <c r="M695" s="49"/>
      <c r="N695" s="49"/>
      <c r="O695" s="49"/>
      <c r="P695" s="49"/>
      <c r="Q695" t="s">
        <v>3087</v>
      </c>
      <c r="R695" t="s">
        <v>964</v>
      </c>
      <c r="S695">
        <v>3</v>
      </c>
      <c r="T695">
        <v>115</v>
      </c>
      <c r="U695">
        <v>8</v>
      </c>
      <c r="X695" s="49"/>
      <c r="Y695">
        <v>3</v>
      </c>
      <c r="Z695">
        <v>1</v>
      </c>
      <c r="AA695">
        <v>1</v>
      </c>
      <c r="AB695" s="49" t="s">
        <v>1745</v>
      </c>
      <c r="AC695" s="49"/>
      <c r="AD695">
        <v>3</v>
      </c>
    </row>
    <row r="696" spans="2:30" x14ac:dyDescent="0.25">
      <c r="B696" s="49"/>
      <c r="C696" s="49"/>
      <c r="D696" s="2"/>
      <c r="E696" t="s">
        <v>154</v>
      </c>
      <c r="F696" s="49"/>
      <c r="G696" s="49"/>
      <c r="H696" t="s">
        <v>3091</v>
      </c>
      <c r="I696" s="49"/>
      <c r="J696" s="49"/>
      <c r="L696" s="49" t="s">
        <v>3090</v>
      </c>
      <c r="M696" s="49"/>
      <c r="N696" s="49"/>
      <c r="O696" s="49"/>
      <c r="P696" s="49"/>
      <c r="Q696" t="s">
        <v>3089</v>
      </c>
      <c r="R696" t="s">
        <v>964</v>
      </c>
      <c r="S696">
        <v>4</v>
      </c>
      <c r="T696">
        <v>125</v>
      </c>
      <c r="U696">
        <v>6</v>
      </c>
      <c r="X696" s="49"/>
      <c r="Y696">
        <v>3</v>
      </c>
      <c r="Z696">
        <v>1</v>
      </c>
      <c r="AA696">
        <v>1</v>
      </c>
      <c r="AB696" s="49" t="s">
        <v>610</v>
      </c>
      <c r="AC696" s="49"/>
      <c r="AD696">
        <v>3</v>
      </c>
    </row>
    <row r="697" spans="2:30" x14ac:dyDescent="0.25">
      <c r="B697" s="49"/>
      <c r="C697" s="49"/>
      <c r="D697" s="2"/>
      <c r="E697" t="s">
        <v>2295</v>
      </c>
      <c r="F697" s="49"/>
      <c r="G697" s="49"/>
      <c r="H697" t="s">
        <v>3094</v>
      </c>
      <c r="I697" s="49"/>
      <c r="J697" s="49"/>
      <c r="L697" s="49" t="s">
        <v>3093</v>
      </c>
      <c r="M697" s="49"/>
      <c r="N697" s="49"/>
      <c r="O697" s="49"/>
      <c r="P697" s="49"/>
      <c r="Q697" t="s">
        <v>3092</v>
      </c>
      <c r="R697" t="s">
        <v>964</v>
      </c>
      <c r="S697">
        <v>1</v>
      </c>
      <c r="T697">
        <v>90</v>
      </c>
      <c r="U697">
        <v>8</v>
      </c>
      <c r="X697" s="49"/>
      <c r="Y697">
        <v>2</v>
      </c>
      <c r="Z697">
        <v>1</v>
      </c>
      <c r="AA697">
        <v>2</v>
      </c>
      <c r="AB697" s="49" t="s">
        <v>618</v>
      </c>
      <c r="AC697" s="49"/>
      <c r="AD697">
        <v>3</v>
      </c>
    </row>
    <row r="698" spans="2:30" x14ac:dyDescent="0.25">
      <c r="B698" s="49"/>
      <c r="C698" s="49"/>
      <c r="D698" s="2"/>
      <c r="E698" t="s">
        <v>2295</v>
      </c>
      <c r="F698" s="49"/>
      <c r="G698" s="49"/>
      <c r="H698" t="s">
        <v>3096</v>
      </c>
      <c r="I698" s="49"/>
      <c r="J698" s="49"/>
      <c r="L698" s="49" t="s">
        <v>3093</v>
      </c>
      <c r="M698" s="49"/>
      <c r="N698" s="49"/>
      <c r="O698" s="49"/>
      <c r="P698" s="49"/>
      <c r="Q698" t="s">
        <v>3095</v>
      </c>
      <c r="R698" t="s">
        <v>964</v>
      </c>
      <c r="S698">
        <v>2</v>
      </c>
      <c r="T698">
        <v>90</v>
      </c>
      <c r="U698">
        <v>8</v>
      </c>
      <c r="X698" s="49"/>
      <c r="Y698">
        <v>2</v>
      </c>
      <c r="Z698">
        <v>1</v>
      </c>
      <c r="AA698">
        <v>2</v>
      </c>
      <c r="AB698" s="49" t="s">
        <v>618</v>
      </c>
      <c r="AC698" s="49"/>
      <c r="AD698">
        <v>3</v>
      </c>
    </row>
    <row r="699" spans="2:30" x14ac:dyDescent="0.25">
      <c r="B699" s="49"/>
      <c r="C699" s="49"/>
      <c r="D699" s="2"/>
      <c r="E699" t="s">
        <v>2295</v>
      </c>
      <c r="F699" s="49"/>
      <c r="G699" s="49"/>
      <c r="H699" t="s">
        <v>3099</v>
      </c>
      <c r="I699" s="49"/>
      <c r="J699" s="49"/>
      <c r="L699" s="49" t="s">
        <v>3098</v>
      </c>
      <c r="M699" s="49"/>
      <c r="N699" s="49"/>
      <c r="O699" s="49"/>
      <c r="P699" s="49"/>
      <c r="Q699" t="s">
        <v>3097</v>
      </c>
      <c r="R699" t="s">
        <v>964</v>
      </c>
      <c r="S699">
        <v>3</v>
      </c>
      <c r="T699">
        <v>90</v>
      </c>
      <c r="U699">
        <v>7</v>
      </c>
      <c r="X699" s="49"/>
      <c r="Y699">
        <v>2</v>
      </c>
      <c r="Z699">
        <v>1</v>
      </c>
      <c r="AA699">
        <v>2</v>
      </c>
      <c r="AB699" s="49" t="s">
        <v>610</v>
      </c>
      <c r="AC699" s="49"/>
      <c r="AD699">
        <v>3</v>
      </c>
    </row>
    <row r="700" spans="2:30" x14ac:dyDescent="0.25">
      <c r="B700" s="49"/>
      <c r="C700" s="49"/>
      <c r="D700" s="2"/>
      <c r="E700" t="s">
        <v>172</v>
      </c>
      <c r="F700" s="49"/>
      <c r="G700" s="49"/>
      <c r="H700" t="s">
        <v>3102</v>
      </c>
      <c r="I700" s="49"/>
      <c r="J700" s="49"/>
      <c r="L700" s="49" t="s">
        <v>3101</v>
      </c>
      <c r="M700" s="49"/>
      <c r="N700" s="49"/>
      <c r="O700" s="49"/>
      <c r="P700" s="49"/>
      <c r="Q700" t="s">
        <v>3100</v>
      </c>
      <c r="R700" t="s">
        <v>964</v>
      </c>
      <c r="S700">
        <v>1</v>
      </c>
      <c r="T700">
        <v>15</v>
      </c>
      <c r="U700">
        <v>10</v>
      </c>
      <c r="X700" s="49"/>
      <c r="Y700">
        <v>2</v>
      </c>
      <c r="Z700">
        <v>2</v>
      </c>
      <c r="AA700">
        <v>1</v>
      </c>
      <c r="AB700" s="49" t="s">
        <v>1745</v>
      </c>
      <c r="AC700" s="49"/>
      <c r="AD700">
        <v>3</v>
      </c>
    </row>
    <row r="701" spans="2:30" x14ac:dyDescent="0.25">
      <c r="B701" s="49"/>
      <c r="C701" s="49"/>
      <c r="D701" s="2"/>
      <c r="E701" t="s">
        <v>172</v>
      </c>
      <c r="F701" s="49"/>
      <c r="G701" s="49"/>
      <c r="H701" t="s">
        <v>3105</v>
      </c>
      <c r="I701" s="49"/>
      <c r="J701" s="49"/>
      <c r="L701" s="49" t="s">
        <v>3104</v>
      </c>
      <c r="M701" s="49"/>
      <c r="N701" s="49"/>
      <c r="O701" s="49"/>
      <c r="P701" s="49"/>
      <c r="Q701" t="s">
        <v>3103</v>
      </c>
      <c r="R701" t="s">
        <v>964</v>
      </c>
      <c r="S701">
        <v>2</v>
      </c>
      <c r="T701">
        <v>15</v>
      </c>
      <c r="U701">
        <v>10</v>
      </c>
      <c r="X701" s="49"/>
      <c r="Y701">
        <v>2</v>
      </c>
      <c r="Z701">
        <v>2</v>
      </c>
      <c r="AA701">
        <v>1</v>
      </c>
      <c r="AB701" s="49" t="s">
        <v>1745</v>
      </c>
      <c r="AC701" s="49"/>
      <c r="AD701">
        <v>3</v>
      </c>
    </row>
    <row r="702" spans="2:30" x14ac:dyDescent="0.25">
      <c r="B702" s="49"/>
      <c r="C702" s="49"/>
      <c r="D702" s="2"/>
      <c r="E702" t="s">
        <v>172</v>
      </c>
      <c r="F702" s="49"/>
      <c r="G702" s="49"/>
      <c r="H702" t="s">
        <v>3108</v>
      </c>
      <c r="I702" s="49"/>
      <c r="J702" s="49"/>
      <c r="L702" s="49" t="s">
        <v>3107</v>
      </c>
      <c r="M702" s="49"/>
      <c r="N702" s="49"/>
      <c r="O702" s="49"/>
      <c r="P702" s="49"/>
      <c r="Q702" t="s">
        <v>3106</v>
      </c>
      <c r="R702" t="s">
        <v>964</v>
      </c>
      <c r="S702">
        <v>3</v>
      </c>
      <c r="T702">
        <v>15</v>
      </c>
      <c r="U702">
        <v>10</v>
      </c>
      <c r="X702" s="49"/>
      <c r="Y702">
        <v>2</v>
      </c>
      <c r="Z702">
        <v>2</v>
      </c>
      <c r="AA702">
        <v>1</v>
      </c>
      <c r="AB702" s="49" t="s">
        <v>618</v>
      </c>
      <c r="AC702" s="49"/>
      <c r="AD702">
        <v>3</v>
      </c>
    </row>
    <row r="703" spans="2:30" x14ac:dyDescent="0.25">
      <c r="B703" s="49"/>
      <c r="C703" s="49"/>
      <c r="D703" s="2"/>
      <c r="E703" t="s">
        <v>195</v>
      </c>
      <c r="F703" s="49"/>
      <c r="G703" s="49"/>
      <c r="H703" t="s">
        <v>3110</v>
      </c>
      <c r="I703" s="49"/>
      <c r="J703" s="49"/>
      <c r="L703" s="49" t="s">
        <v>2664</v>
      </c>
      <c r="M703" s="49"/>
      <c r="N703" s="49"/>
      <c r="O703" s="49"/>
      <c r="P703" s="49"/>
      <c r="Q703" t="s">
        <v>3109</v>
      </c>
      <c r="R703" t="s">
        <v>964</v>
      </c>
      <c r="S703">
        <v>1</v>
      </c>
      <c r="T703">
        <v>25</v>
      </c>
      <c r="U703">
        <v>10</v>
      </c>
      <c r="X703" s="49"/>
      <c r="Y703">
        <v>2</v>
      </c>
      <c r="Z703">
        <v>2</v>
      </c>
      <c r="AA703">
        <v>2</v>
      </c>
      <c r="AB703" s="49" t="s">
        <v>1745</v>
      </c>
      <c r="AC703" s="49"/>
      <c r="AD703">
        <v>3</v>
      </c>
    </row>
    <row r="704" spans="2:30" x14ac:dyDescent="0.25">
      <c r="B704" s="49"/>
      <c r="C704" s="49"/>
      <c r="D704" s="2"/>
      <c r="E704" t="s">
        <v>195</v>
      </c>
      <c r="F704" s="49"/>
      <c r="G704" s="49"/>
      <c r="H704" t="s">
        <v>3112</v>
      </c>
      <c r="I704" s="49"/>
      <c r="J704" s="49"/>
      <c r="L704" s="49" t="s">
        <v>2664</v>
      </c>
      <c r="M704" s="49"/>
      <c r="N704" s="49"/>
      <c r="O704" s="49"/>
      <c r="P704" s="49"/>
      <c r="Q704" t="s">
        <v>3111</v>
      </c>
      <c r="R704" t="s">
        <v>964</v>
      </c>
      <c r="S704">
        <v>2</v>
      </c>
      <c r="T704">
        <v>25</v>
      </c>
      <c r="U704">
        <v>10</v>
      </c>
      <c r="X704" s="49"/>
      <c r="Y704">
        <v>2</v>
      </c>
      <c r="Z704">
        <v>2</v>
      </c>
      <c r="AA704">
        <v>2</v>
      </c>
      <c r="AB704" s="49" t="s">
        <v>1745</v>
      </c>
      <c r="AC704" s="49"/>
      <c r="AD704">
        <v>3</v>
      </c>
    </row>
    <row r="705" spans="2:30" x14ac:dyDescent="0.25">
      <c r="B705" s="49"/>
      <c r="C705" s="49"/>
      <c r="D705" s="2"/>
      <c r="E705" t="s">
        <v>195</v>
      </c>
      <c r="F705" s="49"/>
      <c r="G705" s="49"/>
      <c r="H705" t="s">
        <v>3114</v>
      </c>
      <c r="I705" s="49"/>
      <c r="J705" s="49"/>
      <c r="L705" s="49" t="s">
        <v>2664</v>
      </c>
      <c r="M705" s="49"/>
      <c r="N705" s="49"/>
      <c r="O705" s="49"/>
      <c r="P705" s="49"/>
      <c r="Q705" t="s">
        <v>3113</v>
      </c>
      <c r="R705" t="s">
        <v>964</v>
      </c>
      <c r="S705">
        <v>3</v>
      </c>
      <c r="T705">
        <v>25</v>
      </c>
      <c r="U705">
        <v>12</v>
      </c>
      <c r="X705" s="49"/>
      <c r="Y705">
        <v>2</v>
      </c>
      <c r="Z705">
        <v>2</v>
      </c>
      <c r="AA705">
        <v>2</v>
      </c>
      <c r="AB705" s="49" t="s">
        <v>1745</v>
      </c>
      <c r="AC705" s="49"/>
      <c r="AD705">
        <v>3</v>
      </c>
    </row>
    <row r="706" spans="2:30" x14ac:dyDescent="0.25">
      <c r="B706" s="49"/>
      <c r="C706" s="49"/>
      <c r="D706" s="2"/>
      <c r="E706" t="s">
        <v>214</v>
      </c>
      <c r="F706" s="49"/>
      <c r="G706" s="49"/>
      <c r="H706" t="s">
        <v>3117</v>
      </c>
      <c r="I706" s="49"/>
      <c r="J706" s="49"/>
      <c r="L706" s="49" t="s">
        <v>3116</v>
      </c>
      <c r="M706" s="49"/>
      <c r="N706" s="49"/>
      <c r="O706" s="49"/>
      <c r="P706" s="49"/>
      <c r="Q706" t="s">
        <v>3115</v>
      </c>
      <c r="R706" t="s">
        <v>964</v>
      </c>
      <c r="S706">
        <v>1</v>
      </c>
      <c r="T706">
        <v>42.5</v>
      </c>
      <c r="U706">
        <v>12</v>
      </c>
      <c r="X706" s="49"/>
      <c r="Y706">
        <v>2</v>
      </c>
      <c r="Z706">
        <v>1</v>
      </c>
      <c r="AA706">
        <v>2</v>
      </c>
      <c r="AB706" s="49" t="s">
        <v>1745</v>
      </c>
      <c r="AC706" s="49"/>
      <c r="AD706">
        <v>3</v>
      </c>
    </row>
    <row r="707" spans="2:30" x14ac:dyDescent="0.25">
      <c r="B707" s="49"/>
      <c r="C707" s="49"/>
      <c r="D707" s="2"/>
      <c r="E707" t="s">
        <v>214</v>
      </c>
      <c r="F707" s="49"/>
      <c r="G707" s="49"/>
      <c r="H707" t="s">
        <v>3120</v>
      </c>
      <c r="I707" s="49"/>
      <c r="J707" s="49"/>
      <c r="L707" s="49" t="s">
        <v>3119</v>
      </c>
      <c r="M707" s="49"/>
      <c r="N707" s="49"/>
      <c r="O707" s="49"/>
      <c r="P707" s="49"/>
      <c r="Q707" t="s">
        <v>3118</v>
      </c>
      <c r="R707" t="s">
        <v>964</v>
      </c>
      <c r="S707">
        <v>2</v>
      </c>
      <c r="T707">
        <v>42.5</v>
      </c>
      <c r="U707">
        <v>12</v>
      </c>
      <c r="X707" s="49"/>
      <c r="Y707">
        <v>2</v>
      </c>
      <c r="Z707">
        <v>1</v>
      </c>
      <c r="AA707">
        <v>2</v>
      </c>
      <c r="AB707" s="49" t="s">
        <v>610</v>
      </c>
      <c r="AC707" s="49"/>
      <c r="AD707">
        <v>3</v>
      </c>
    </row>
    <row r="708" spans="2:30" x14ac:dyDescent="0.25">
      <c r="B708" s="49"/>
      <c r="C708" s="49"/>
      <c r="D708" s="2"/>
      <c r="E708" t="s">
        <v>214</v>
      </c>
      <c r="F708" s="49"/>
      <c r="G708" s="49"/>
      <c r="H708" t="s">
        <v>3123</v>
      </c>
      <c r="I708" s="49"/>
      <c r="J708" s="49"/>
      <c r="L708" s="49" t="s">
        <v>3122</v>
      </c>
      <c r="M708" s="49"/>
      <c r="N708" s="49"/>
      <c r="O708" s="49"/>
      <c r="P708" s="49"/>
      <c r="Q708" t="s">
        <v>3121</v>
      </c>
      <c r="R708" t="s">
        <v>964</v>
      </c>
      <c r="S708">
        <v>3</v>
      </c>
      <c r="T708">
        <v>42.5</v>
      </c>
      <c r="U708">
        <v>9</v>
      </c>
      <c r="X708" s="49"/>
      <c r="Y708">
        <v>2</v>
      </c>
      <c r="Z708">
        <v>1</v>
      </c>
      <c r="AA708">
        <v>2</v>
      </c>
      <c r="AB708" s="49" t="s">
        <v>610</v>
      </c>
      <c r="AC708" s="49"/>
      <c r="AD708">
        <v>3</v>
      </c>
    </row>
    <row r="709" spans="2:30" x14ac:dyDescent="0.25">
      <c r="B709" s="49"/>
      <c r="C709" s="49"/>
      <c r="D709" s="2"/>
      <c r="E709" t="s">
        <v>217</v>
      </c>
      <c r="F709" s="49"/>
      <c r="G709" s="49"/>
      <c r="H709" t="s">
        <v>3126</v>
      </c>
      <c r="I709" s="49"/>
      <c r="J709" s="49"/>
      <c r="L709" s="49" t="s">
        <v>3125</v>
      </c>
      <c r="M709" s="49"/>
      <c r="N709" s="49"/>
      <c r="O709" s="49"/>
      <c r="P709" s="49"/>
      <c r="Q709" t="s">
        <v>3124</v>
      </c>
      <c r="R709" t="s">
        <v>964</v>
      </c>
      <c r="S709">
        <v>1</v>
      </c>
      <c r="T709">
        <v>15</v>
      </c>
      <c r="U709">
        <v>8</v>
      </c>
      <c r="X709" s="49"/>
      <c r="Y709">
        <v>3</v>
      </c>
      <c r="Z709">
        <v>1</v>
      </c>
      <c r="AA709">
        <v>2</v>
      </c>
      <c r="AB709" s="49" t="s">
        <v>610</v>
      </c>
      <c r="AC709" s="49"/>
      <c r="AD709">
        <v>3</v>
      </c>
    </row>
    <row r="710" spans="2:30" x14ac:dyDescent="0.25">
      <c r="B710" s="49"/>
      <c r="C710" s="49"/>
      <c r="D710" s="2"/>
      <c r="E710" t="s">
        <v>217</v>
      </c>
      <c r="F710" s="49"/>
      <c r="G710" s="49"/>
      <c r="H710" t="s">
        <v>3129</v>
      </c>
      <c r="I710" s="49"/>
      <c r="J710" s="49"/>
      <c r="L710" s="49" t="s">
        <v>3128</v>
      </c>
      <c r="M710" s="49"/>
      <c r="N710" s="49"/>
      <c r="O710" s="49"/>
      <c r="P710" s="49"/>
      <c r="Q710" t="s">
        <v>3127</v>
      </c>
      <c r="R710" t="s">
        <v>964</v>
      </c>
      <c r="S710">
        <v>2</v>
      </c>
      <c r="T710">
        <v>15</v>
      </c>
      <c r="U710">
        <v>8</v>
      </c>
      <c r="X710" s="49"/>
      <c r="Y710">
        <v>3</v>
      </c>
      <c r="Z710">
        <v>1</v>
      </c>
      <c r="AA710">
        <v>2</v>
      </c>
      <c r="AB710" s="49" t="s">
        <v>610</v>
      </c>
      <c r="AC710" s="49"/>
      <c r="AD710">
        <v>3</v>
      </c>
    </row>
    <row r="711" spans="2:30" x14ac:dyDescent="0.25">
      <c r="B711" s="49"/>
      <c r="C711" s="49"/>
      <c r="D711" s="2"/>
      <c r="E711" t="s">
        <v>217</v>
      </c>
      <c r="F711" s="49"/>
      <c r="G711" s="49"/>
      <c r="H711" t="s">
        <v>3131</v>
      </c>
      <c r="I711" s="49"/>
      <c r="J711" s="49"/>
      <c r="L711" s="49" t="s">
        <v>3128</v>
      </c>
      <c r="M711" s="49"/>
      <c r="N711" s="49"/>
      <c r="O711" s="49"/>
      <c r="P711" s="49"/>
      <c r="Q711" t="s">
        <v>3130</v>
      </c>
      <c r="R711" t="s">
        <v>964</v>
      </c>
      <c r="S711">
        <v>3</v>
      </c>
      <c r="T711">
        <v>15</v>
      </c>
      <c r="U711">
        <v>8</v>
      </c>
      <c r="X711" s="49"/>
      <c r="Y711">
        <v>3</v>
      </c>
      <c r="Z711">
        <v>1</v>
      </c>
      <c r="AA711">
        <v>2</v>
      </c>
      <c r="AB711" s="49" t="s">
        <v>610</v>
      </c>
      <c r="AC711" s="49"/>
      <c r="AD711">
        <v>3</v>
      </c>
    </row>
    <row r="712" spans="2:30" x14ac:dyDescent="0.25">
      <c r="B712" s="49"/>
      <c r="C712" s="49"/>
      <c r="D712" s="2"/>
      <c r="E712" t="s">
        <v>1534</v>
      </c>
      <c r="F712" s="49"/>
      <c r="G712" s="49"/>
      <c r="H712" t="s">
        <v>3133</v>
      </c>
      <c r="I712" s="49"/>
      <c r="J712" s="49"/>
      <c r="L712" s="49"/>
      <c r="M712" s="49"/>
      <c r="N712" s="49"/>
      <c r="O712" s="49"/>
      <c r="P712" s="49"/>
      <c r="Q712" t="s">
        <v>3132</v>
      </c>
      <c r="R712" t="s">
        <v>964</v>
      </c>
      <c r="S712">
        <v>1</v>
      </c>
      <c r="T712">
        <v>150</v>
      </c>
      <c r="V712">
        <v>85.199999999999989</v>
      </c>
      <c r="X712" s="49"/>
      <c r="AB712" s="49"/>
      <c r="AC712" s="49"/>
      <c r="AD712">
        <v>3</v>
      </c>
    </row>
    <row r="713" spans="2:30" x14ac:dyDescent="0.25">
      <c r="B713" s="49"/>
      <c r="C713" s="49"/>
      <c r="D713" s="2"/>
      <c r="E713" t="s">
        <v>1534</v>
      </c>
      <c r="F713" s="49"/>
      <c r="G713" s="49"/>
      <c r="H713" t="s">
        <v>967</v>
      </c>
      <c r="I713" s="49"/>
      <c r="J713" s="49"/>
      <c r="L713" s="49"/>
      <c r="M713" s="49"/>
      <c r="N713" s="49"/>
      <c r="O713" s="49"/>
      <c r="P713" s="49"/>
      <c r="Q713" t="s">
        <v>3134</v>
      </c>
      <c r="R713" t="s">
        <v>964</v>
      </c>
      <c r="S713">
        <v>2</v>
      </c>
      <c r="T713">
        <v>150</v>
      </c>
      <c r="V713">
        <v>70.199999999999989</v>
      </c>
      <c r="X713" s="49"/>
      <c r="AB713" s="49"/>
      <c r="AC713" s="49"/>
      <c r="AD713">
        <v>3</v>
      </c>
    </row>
    <row r="714" spans="2:30" x14ac:dyDescent="0.25">
      <c r="B714" s="49"/>
      <c r="C714" s="49"/>
      <c r="D714" s="2"/>
      <c r="E714" t="s">
        <v>368</v>
      </c>
      <c r="F714" s="49"/>
      <c r="G714" s="49"/>
      <c r="H714" t="s">
        <v>970</v>
      </c>
      <c r="I714" s="49"/>
      <c r="J714" s="49"/>
      <c r="L714" s="49" t="s">
        <v>3136</v>
      </c>
      <c r="M714" s="49"/>
      <c r="N714" s="49"/>
      <c r="O714" s="49"/>
      <c r="P714" s="49"/>
      <c r="Q714" t="s">
        <v>3135</v>
      </c>
      <c r="R714" t="s">
        <v>968</v>
      </c>
      <c r="S714">
        <v>1</v>
      </c>
      <c r="V714">
        <v>420</v>
      </c>
      <c r="W714">
        <v>1.7</v>
      </c>
      <c r="X714" s="49" t="s">
        <v>2238</v>
      </c>
      <c r="AB714" s="49"/>
      <c r="AC714" s="49"/>
      <c r="AD714">
        <v>3</v>
      </c>
    </row>
    <row r="715" spans="2:30" x14ac:dyDescent="0.25">
      <c r="B715" s="49"/>
      <c r="C715" s="49"/>
      <c r="D715" s="2"/>
      <c r="E715" t="s">
        <v>41</v>
      </c>
      <c r="F715" s="49"/>
      <c r="G715" s="49"/>
      <c r="H715" t="s">
        <v>3139</v>
      </c>
      <c r="I715" s="49"/>
      <c r="J715" s="49"/>
      <c r="L715" s="49" t="s">
        <v>3138</v>
      </c>
      <c r="M715" s="49"/>
      <c r="N715" s="49"/>
      <c r="O715" s="49"/>
      <c r="P715" s="49"/>
      <c r="Q715" t="s">
        <v>3137</v>
      </c>
      <c r="R715" t="s">
        <v>968</v>
      </c>
      <c r="S715">
        <v>1</v>
      </c>
      <c r="T715">
        <v>65</v>
      </c>
      <c r="U715">
        <v>10</v>
      </c>
      <c r="X715" s="49"/>
      <c r="Y715">
        <v>3</v>
      </c>
      <c r="Z715">
        <v>1</v>
      </c>
      <c r="AA715">
        <v>1</v>
      </c>
      <c r="AB715" s="49" t="s">
        <v>618</v>
      </c>
      <c r="AC715" s="49"/>
      <c r="AD715">
        <v>3</v>
      </c>
    </row>
    <row r="716" spans="2:30" x14ac:dyDescent="0.25">
      <c r="B716" s="49"/>
      <c r="C716" s="49"/>
      <c r="D716" s="2"/>
      <c r="E716" t="s">
        <v>41</v>
      </c>
      <c r="F716" s="49"/>
      <c r="G716" s="49"/>
      <c r="H716" t="s">
        <v>3141</v>
      </c>
      <c r="I716" s="49"/>
      <c r="J716" s="49"/>
      <c r="L716" s="49" t="s">
        <v>3138</v>
      </c>
      <c r="M716" s="49"/>
      <c r="N716" s="49"/>
      <c r="O716" s="49"/>
      <c r="P716" s="49"/>
      <c r="Q716" t="s">
        <v>3140</v>
      </c>
      <c r="R716" t="s">
        <v>968</v>
      </c>
      <c r="S716">
        <v>2</v>
      </c>
      <c r="T716">
        <v>65</v>
      </c>
      <c r="U716">
        <v>10</v>
      </c>
      <c r="X716" s="49"/>
      <c r="Y716">
        <v>3</v>
      </c>
      <c r="Z716">
        <v>1</v>
      </c>
      <c r="AA716">
        <v>1</v>
      </c>
      <c r="AB716" s="49" t="s">
        <v>618</v>
      </c>
      <c r="AC716" s="49"/>
      <c r="AD716">
        <v>3</v>
      </c>
    </row>
    <row r="717" spans="2:30" x14ac:dyDescent="0.25">
      <c r="B717" s="49"/>
      <c r="C717" s="49"/>
      <c r="D717" s="2"/>
      <c r="E717" t="s">
        <v>41</v>
      </c>
      <c r="F717" s="49"/>
      <c r="G717" s="49"/>
      <c r="H717" t="s">
        <v>3144</v>
      </c>
      <c r="I717" s="49"/>
      <c r="J717" s="49"/>
      <c r="L717" s="49" t="s">
        <v>3143</v>
      </c>
      <c r="M717" s="49"/>
      <c r="N717" s="49"/>
      <c r="O717" s="49"/>
      <c r="P717" s="49"/>
      <c r="Q717" t="s">
        <v>3142</v>
      </c>
      <c r="R717" t="s">
        <v>968</v>
      </c>
      <c r="S717">
        <v>3</v>
      </c>
      <c r="T717">
        <v>65</v>
      </c>
      <c r="U717">
        <v>9</v>
      </c>
      <c r="X717" s="49"/>
      <c r="Y717">
        <v>3</v>
      </c>
      <c r="Z717">
        <v>1</v>
      </c>
      <c r="AA717">
        <v>1</v>
      </c>
      <c r="AB717" s="49" t="s">
        <v>610</v>
      </c>
      <c r="AC717" s="49"/>
      <c r="AD717">
        <v>3</v>
      </c>
    </row>
    <row r="718" spans="2:30" x14ac:dyDescent="0.25">
      <c r="B718" s="49"/>
      <c r="C718" s="49"/>
      <c r="D718" s="2"/>
      <c r="E718" t="s">
        <v>41</v>
      </c>
      <c r="F718" s="49"/>
      <c r="G718" s="49"/>
      <c r="H718" t="s">
        <v>3146</v>
      </c>
      <c r="I718" s="49"/>
      <c r="J718" s="49"/>
      <c r="L718" s="49" t="s">
        <v>3143</v>
      </c>
      <c r="M718" s="49"/>
      <c r="N718" s="49"/>
      <c r="O718" s="49"/>
      <c r="P718" s="49"/>
      <c r="Q718" t="s">
        <v>3145</v>
      </c>
      <c r="R718" t="s">
        <v>968</v>
      </c>
      <c r="S718">
        <v>4</v>
      </c>
      <c r="T718">
        <v>65</v>
      </c>
      <c r="U718">
        <v>9</v>
      </c>
      <c r="X718" s="49"/>
      <c r="Y718">
        <v>3</v>
      </c>
      <c r="Z718">
        <v>1</v>
      </c>
      <c r="AA718">
        <v>1</v>
      </c>
      <c r="AB718" s="49" t="s">
        <v>610</v>
      </c>
      <c r="AC718" s="49"/>
      <c r="AD718">
        <v>3</v>
      </c>
    </row>
    <row r="719" spans="2:30" x14ac:dyDescent="0.25">
      <c r="B719" s="49"/>
      <c r="C719" s="49"/>
      <c r="D719" s="2"/>
      <c r="E719" t="s">
        <v>45</v>
      </c>
      <c r="F719" s="49"/>
      <c r="G719" s="49"/>
      <c r="H719" t="s">
        <v>3148</v>
      </c>
      <c r="I719" s="49"/>
      <c r="J719" s="49"/>
      <c r="L719" s="49" t="s">
        <v>3083</v>
      </c>
      <c r="M719" s="49"/>
      <c r="N719" s="49"/>
      <c r="O719" s="49"/>
      <c r="P719" s="49"/>
      <c r="Q719" t="s">
        <v>3147</v>
      </c>
      <c r="R719" t="s">
        <v>968</v>
      </c>
      <c r="S719">
        <v>1</v>
      </c>
      <c r="T719">
        <v>160</v>
      </c>
      <c r="U719">
        <v>10</v>
      </c>
      <c r="X719" s="49"/>
      <c r="Y719">
        <v>3</v>
      </c>
      <c r="Z719">
        <v>1</v>
      </c>
      <c r="AA719">
        <v>1</v>
      </c>
      <c r="AB719" s="49" t="s">
        <v>1745</v>
      </c>
      <c r="AC719" s="49"/>
      <c r="AD719">
        <v>3</v>
      </c>
    </row>
    <row r="720" spans="2:30" x14ac:dyDescent="0.25">
      <c r="B720" s="49"/>
      <c r="C720" s="49"/>
      <c r="D720" s="2"/>
      <c r="E720" t="s">
        <v>45</v>
      </c>
      <c r="F720" s="49"/>
      <c r="G720" s="49"/>
      <c r="H720" t="s">
        <v>3150</v>
      </c>
      <c r="I720" s="49"/>
      <c r="J720" s="49"/>
      <c r="L720" s="49" t="s">
        <v>3083</v>
      </c>
      <c r="M720" s="49"/>
      <c r="N720" s="49"/>
      <c r="O720" s="49"/>
      <c r="P720" s="49"/>
      <c r="Q720" t="s">
        <v>3149</v>
      </c>
      <c r="R720" t="s">
        <v>968</v>
      </c>
      <c r="S720">
        <v>2</v>
      </c>
      <c r="T720">
        <v>160</v>
      </c>
      <c r="U720">
        <v>10</v>
      </c>
      <c r="X720" s="49"/>
      <c r="Y720">
        <v>3</v>
      </c>
      <c r="Z720">
        <v>1</v>
      </c>
      <c r="AA720">
        <v>1</v>
      </c>
      <c r="AB720" s="49" t="s">
        <v>1745</v>
      </c>
      <c r="AC720" s="49"/>
      <c r="AD720">
        <v>3</v>
      </c>
    </row>
    <row r="721" spans="2:30" x14ac:dyDescent="0.25">
      <c r="B721" s="49"/>
      <c r="C721" s="49"/>
      <c r="D721" s="2"/>
      <c r="E721" t="s">
        <v>45</v>
      </c>
      <c r="F721" s="49"/>
      <c r="G721" s="49"/>
      <c r="H721" t="s">
        <v>3152</v>
      </c>
      <c r="I721" s="49"/>
      <c r="J721" s="49"/>
      <c r="L721" s="49" t="s">
        <v>3090</v>
      </c>
      <c r="M721" s="49"/>
      <c r="N721" s="49"/>
      <c r="O721" s="49"/>
      <c r="P721" s="49"/>
      <c r="Q721" t="s">
        <v>3151</v>
      </c>
      <c r="R721" t="s">
        <v>968</v>
      </c>
      <c r="S721">
        <v>3</v>
      </c>
      <c r="T721">
        <v>160</v>
      </c>
      <c r="U721">
        <v>8</v>
      </c>
      <c r="X721" s="49"/>
      <c r="Y721">
        <v>3</v>
      </c>
      <c r="Z721">
        <v>1</v>
      </c>
      <c r="AA721">
        <v>1</v>
      </c>
      <c r="AB721" s="49" t="s">
        <v>610</v>
      </c>
      <c r="AC721" s="49"/>
      <c r="AD721">
        <v>3</v>
      </c>
    </row>
    <row r="722" spans="2:30" x14ac:dyDescent="0.25">
      <c r="B722" s="49"/>
      <c r="C722" s="49"/>
      <c r="D722" s="2"/>
      <c r="E722" t="s">
        <v>45</v>
      </c>
      <c r="F722" s="49"/>
      <c r="G722" s="49"/>
      <c r="H722" t="s">
        <v>3154</v>
      </c>
      <c r="I722" s="49"/>
      <c r="J722" s="49"/>
      <c r="L722" s="49" t="s">
        <v>3090</v>
      </c>
      <c r="M722" s="49"/>
      <c r="N722" s="49"/>
      <c r="O722" s="49"/>
      <c r="P722" s="49"/>
      <c r="Q722" t="s">
        <v>3153</v>
      </c>
      <c r="R722" t="s">
        <v>968</v>
      </c>
      <c r="S722">
        <v>4</v>
      </c>
      <c r="T722">
        <v>160</v>
      </c>
      <c r="U722">
        <v>8</v>
      </c>
      <c r="X722" s="49"/>
      <c r="Y722">
        <v>3</v>
      </c>
      <c r="Z722">
        <v>1</v>
      </c>
      <c r="AA722">
        <v>1</v>
      </c>
      <c r="AB722" s="49" t="s">
        <v>610</v>
      </c>
      <c r="AC722" s="49"/>
      <c r="AD722">
        <v>3</v>
      </c>
    </row>
    <row r="723" spans="2:30" x14ac:dyDescent="0.25">
      <c r="B723" s="49"/>
      <c r="C723" s="49"/>
      <c r="D723" s="2"/>
      <c r="E723" t="s">
        <v>63</v>
      </c>
      <c r="F723" s="49"/>
      <c r="G723" s="49"/>
      <c r="H723" t="s">
        <v>3157</v>
      </c>
      <c r="I723" s="49"/>
      <c r="J723" s="49"/>
      <c r="L723" s="49" t="s">
        <v>3156</v>
      </c>
      <c r="M723" s="49"/>
      <c r="N723" s="49"/>
      <c r="O723" s="49"/>
      <c r="P723" s="49"/>
      <c r="Q723" t="s">
        <v>3155</v>
      </c>
      <c r="R723" t="s">
        <v>968</v>
      </c>
      <c r="S723">
        <v>1</v>
      </c>
      <c r="T723">
        <v>80</v>
      </c>
      <c r="U723">
        <v>10</v>
      </c>
      <c r="X723" s="49"/>
      <c r="Y723">
        <v>2</v>
      </c>
      <c r="Z723">
        <v>1</v>
      </c>
      <c r="AA723">
        <v>2</v>
      </c>
      <c r="AB723" s="49" t="s">
        <v>618</v>
      </c>
      <c r="AC723" s="49"/>
      <c r="AD723">
        <v>3</v>
      </c>
    </row>
    <row r="724" spans="2:30" x14ac:dyDescent="0.25">
      <c r="B724" s="49"/>
      <c r="C724" s="49"/>
      <c r="D724" s="2"/>
      <c r="E724" t="s">
        <v>63</v>
      </c>
      <c r="F724" s="49"/>
      <c r="G724" s="49"/>
      <c r="H724" t="s">
        <v>3159</v>
      </c>
      <c r="I724" s="49"/>
      <c r="J724" s="49"/>
      <c r="L724" s="49" t="s">
        <v>3156</v>
      </c>
      <c r="M724" s="49"/>
      <c r="N724" s="49"/>
      <c r="O724" s="49"/>
      <c r="P724" s="49"/>
      <c r="Q724" t="s">
        <v>3158</v>
      </c>
      <c r="R724" t="s">
        <v>968</v>
      </c>
      <c r="S724">
        <v>2</v>
      </c>
      <c r="T724">
        <v>90</v>
      </c>
      <c r="U724">
        <v>10</v>
      </c>
      <c r="X724" s="49"/>
      <c r="Y724">
        <v>2</v>
      </c>
      <c r="Z724">
        <v>1</v>
      </c>
      <c r="AA724">
        <v>2</v>
      </c>
      <c r="AB724" s="49" t="s">
        <v>618</v>
      </c>
      <c r="AC724" s="49"/>
      <c r="AD724">
        <v>3</v>
      </c>
    </row>
    <row r="725" spans="2:30" x14ac:dyDescent="0.25">
      <c r="B725" s="49"/>
      <c r="C725" s="49"/>
      <c r="D725" s="2"/>
      <c r="E725" t="s">
        <v>63</v>
      </c>
      <c r="F725" s="49"/>
      <c r="G725" s="49"/>
      <c r="H725" t="s">
        <v>3161</v>
      </c>
      <c r="I725" s="49"/>
      <c r="J725" s="49"/>
      <c r="L725" s="49" t="s">
        <v>3156</v>
      </c>
      <c r="M725" s="49"/>
      <c r="N725" s="49"/>
      <c r="O725" s="49"/>
      <c r="P725" s="49"/>
      <c r="Q725" t="s">
        <v>3160</v>
      </c>
      <c r="R725" t="s">
        <v>968</v>
      </c>
      <c r="S725">
        <v>3</v>
      </c>
      <c r="T725">
        <v>100</v>
      </c>
      <c r="U725">
        <v>8</v>
      </c>
      <c r="X725" s="49"/>
      <c r="Y725">
        <v>2</v>
      </c>
      <c r="Z725">
        <v>1</v>
      </c>
      <c r="AA725">
        <v>2</v>
      </c>
      <c r="AB725" s="49" t="s">
        <v>618</v>
      </c>
      <c r="AC725" s="49"/>
      <c r="AD725">
        <v>3</v>
      </c>
    </row>
    <row r="726" spans="2:30" x14ac:dyDescent="0.25">
      <c r="B726" s="49"/>
      <c r="C726" s="49"/>
      <c r="D726" s="2"/>
      <c r="E726" t="s">
        <v>84</v>
      </c>
      <c r="F726" s="49"/>
      <c r="G726" s="49"/>
      <c r="H726" t="s">
        <v>3164</v>
      </c>
      <c r="I726" s="49"/>
      <c r="J726" s="49"/>
      <c r="L726" s="49" t="s">
        <v>3163</v>
      </c>
      <c r="M726" s="49"/>
      <c r="N726" s="49"/>
      <c r="O726" s="49"/>
      <c r="P726" s="49"/>
      <c r="Q726" t="s">
        <v>3162</v>
      </c>
      <c r="R726" t="s">
        <v>968</v>
      </c>
      <c r="S726">
        <v>1</v>
      </c>
      <c r="T726">
        <v>30</v>
      </c>
      <c r="U726">
        <v>12</v>
      </c>
      <c r="X726" s="49"/>
      <c r="Y726">
        <v>2</v>
      </c>
      <c r="Z726">
        <v>2</v>
      </c>
      <c r="AA726">
        <v>2</v>
      </c>
      <c r="AB726" s="49" t="s">
        <v>1745</v>
      </c>
      <c r="AC726" s="49"/>
      <c r="AD726">
        <v>3</v>
      </c>
    </row>
    <row r="727" spans="2:30" x14ac:dyDescent="0.25">
      <c r="B727" s="49"/>
      <c r="C727" s="49"/>
      <c r="D727" s="2"/>
      <c r="E727" t="s">
        <v>84</v>
      </c>
      <c r="F727" s="49"/>
      <c r="G727" s="49"/>
      <c r="H727" t="s">
        <v>3167</v>
      </c>
      <c r="I727" s="49"/>
      <c r="J727" s="49"/>
      <c r="L727" s="49" t="s">
        <v>3166</v>
      </c>
      <c r="M727" s="49"/>
      <c r="N727" s="49"/>
      <c r="O727" s="49"/>
      <c r="P727" s="49"/>
      <c r="Q727" t="s">
        <v>3165</v>
      </c>
      <c r="R727" t="s">
        <v>968</v>
      </c>
      <c r="S727">
        <v>2</v>
      </c>
      <c r="T727">
        <v>40</v>
      </c>
      <c r="U727">
        <v>12</v>
      </c>
      <c r="X727" s="49"/>
      <c r="Y727">
        <v>2</v>
      </c>
      <c r="Z727">
        <v>2</v>
      </c>
      <c r="AA727">
        <v>2</v>
      </c>
      <c r="AB727" s="49" t="s">
        <v>1745</v>
      </c>
      <c r="AC727" s="49"/>
      <c r="AD727">
        <v>3</v>
      </c>
    </row>
    <row r="728" spans="2:30" x14ac:dyDescent="0.25">
      <c r="B728" s="49"/>
      <c r="C728" s="49"/>
      <c r="D728" s="2"/>
      <c r="E728" t="s">
        <v>84</v>
      </c>
      <c r="F728" s="49"/>
      <c r="G728" s="49"/>
      <c r="H728" t="s">
        <v>3170</v>
      </c>
      <c r="I728" s="49"/>
      <c r="J728" s="49"/>
      <c r="L728" s="49" t="s">
        <v>3169</v>
      </c>
      <c r="M728" s="49"/>
      <c r="N728" s="49"/>
      <c r="O728" s="49"/>
      <c r="P728" s="49"/>
      <c r="Q728" t="s">
        <v>3168</v>
      </c>
      <c r="R728" t="s">
        <v>968</v>
      </c>
      <c r="S728">
        <v>3</v>
      </c>
      <c r="T728">
        <v>50</v>
      </c>
      <c r="U728">
        <v>10</v>
      </c>
      <c r="X728" s="49"/>
      <c r="Y728">
        <v>2</v>
      </c>
      <c r="Z728">
        <v>2</v>
      </c>
      <c r="AA728">
        <v>2</v>
      </c>
      <c r="AB728" s="49" t="s">
        <v>1745</v>
      </c>
      <c r="AC728" s="49"/>
      <c r="AD728">
        <v>3</v>
      </c>
    </row>
    <row r="729" spans="2:30" x14ac:dyDescent="0.25">
      <c r="B729" s="49"/>
      <c r="C729" s="49"/>
      <c r="D729" s="2"/>
      <c r="E729" t="s">
        <v>108</v>
      </c>
      <c r="F729" s="49"/>
      <c r="G729" s="49"/>
      <c r="H729" t="s">
        <v>3173</v>
      </c>
      <c r="I729" s="49"/>
      <c r="J729" s="49"/>
      <c r="L729" s="49" t="s">
        <v>3172</v>
      </c>
      <c r="M729" s="49"/>
      <c r="N729" s="49"/>
      <c r="O729" s="49"/>
      <c r="P729" s="49"/>
      <c r="Q729" t="s">
        <v>3171</v>
      </c>
      <c r="R729" t="s">
        <v>968</v>
      </c>
      <c r="S729">
        <v>1</v>
      </c>
      <c r="T729">
        <v>25</v>
      </c>
      <c r="U729">
        <v>10</v>
      </c>
      <c r="X729" s="49"/>
      <c r="Y729">
        <v>3</v>
      </c>
      <c r="Z729">
        <v>1</v>
      </c>
      <c r="AA729">
        <v>3</v>
      </c>
      <c r="AB729" s="49" t="s">
        <v>618</v>
      </c>
      <c r="AC729" s="49"/>
      <c r="AD729">
        <v>3</v>
      </c>
    </row>
    <row r="730" spans="2:30" x14ac:dyDescent="0.25">
      <c r="B730" s="49"/>
      <c r="C730" s="49"/>
      <c r="D730" s="2"/>
      <c r="E730" t="s">
        <v>108</v>
      </c>
      <c r="F730" s="49"/>
      <c r="G730" s="49"/>
      <c r="H730" t="s">
        <v>3175</v>
      </c>
      <c r="I730" s="49"/>
      <c r="J730" s="49"/>
      <c r="L730" s="49" t="s">
        <v>3172</v>
      </c>
      <c r="M730" s="49"/>
      <c r="N730" s="49"/>
      <c r="O730" s="49"/>
      <c r="P730" s="49"/>
      <c r="Q730" t="s">
        <v>3174</v>
      </c>
      <c r="R730" t="s">
        <v>968</v>
      </c>
      <c r="S730">
        <v>2</v>
      </c>
      <c r="T730">
        <v>25</v>
      </c>
      <c r="U730">
        <v>10</v>
      </c>
      <c r="X730" s="49"/>
      <c r="Y730">
        <v>3</v>
      </c>
      <c r="Z730">
        <v>1</v>
      </c>
      <c r="AA730">
        <v>3</v>
      </c>
      <c r="AB730" s="49" t="s">
        <v>618</v>
      </c>
      <c r="AC730" s="49"/>
      <c r="AD730">
        <v>3</v>
      </c>
    </row>
    <row r="731" spans="2:30" x14ac:dyDescent="0.25">
      <c r="B731" s="49"/>
      <c r="C731" s="49"/>
      <c r="D731" s="2"/>
      <c r="E731" t="s">
        <v>108</v>
      </c>
      <c r="F731" s="49"/>
      <c r="G731" s="49"/>
      <c r="H731" t="s">
        <v>3177</v>
      </c>
      <c r="I731" s="49"/>
      <c r="J731" s="49"/>
      <c r="L731" s="49" t="s">
        <v>3172</v>
      </c>
      <c r="M731" s="49"/>
      <c r="N731" s="49"/>
      <c r="O731" s="49"/>
      <c r="P731" s="49"/>
      <c r="Q731" t="s">
        <v>3176</v>
      </c>
      <c r="R731" t="s">
        <v>968</v>
      </c>
      <c r="S731">
        <v>3</v>
      </c>
      <c r="T731">
        <v>25</v>
      </c>
      <c r="U731">
        <v>9</v>
      </c>
      <c r="X731" s="49"/>
      <c r="Y731">
        <v>3</v>
      </c>
      <c r="Z731">
        <v>1</v>
      </c>
      <c r="AA731">
        <v>3</v>
      </c>
      <c r="AB731" s="49" t="s">
        <v>618</v>
      </c>
      <c r="AC731" s="49"/>
      <c r="AD731">
        <v>3</v>
      </c>
    </row>
    <row r="732" spans="2:30" x14ac:dyDescent="0.25">
      <c r="B732" s="49"/>
      <c r="C732" s="49"/>
      <c r="D732" s="2"/>
      <c r="E732" t="s">
        <v>1534</v>
      </c>
      <c r="F732" s="49"/>
      <c r="G732" s="49"/>
      <c r="H732" t="s">
        <v>3180</v>
      </c>
      <c r="I732" s="49"/>
      <c r="J732" s="49"/>
      <c r="L732" s="49" t="s">
        <v>3179</v>
      </c>
      <c r="M732" s="49"/>
      <c r="N732" s="49"/>
      <c r="O732" s="49"/>
      <c r="P732" s="49"/>
      <c r="Q732" t="s">
        <v>3178</v>
      </c>
      <c r="R732" t="s">
        <v>968</v>
      </c>
      <c r="S732">
        <v>1</v>
      </c>
      <c r="T732">
        <v>75</v>
      </c>
      <c r="V732">
        <v>54</v>
      </c>
      <c r="X732" s="49"/>
      <c r="AB732" s="49"/>
      <c r="AC732" s="49"/>
      <c r="AD732">
        <v>3</v>
      </c>
    </row>
    <row r="733" spans="2:30" x14ac:dyDescent="0.25">
      <c r="B733" s="49"/>
      <c r="C733" s="49"/>
      <c r="D733" s="2"/>
      <c r="E733" t="s">
        <v>1534</v>
      </c>
      <c r="F733" s="49"/>
      <c r="G733" s="49"/>
      <c r="H733" t="s">
        <v>3182</v>
      </c>
      <c r="I733" s="49"/>
      <c r="J733" s="49"/>
      <c r="L733" s="49" t="s">
        <v>3179</v>
      </c>
      <c r="M733" s="49"/>
      <c r="N733" s="49"/>
      <c r="O733" s="49"/>
      <c r="P733" s="49"/>
      <c r="Q733" t="s">
        <v>3181</v>
      </c>
      <c r="R733" t="s">
        <v>968</v>
      </c>
      <c r="S733">
        <v>2</v>
      </c>
      <c r="T733">
        <v>75</v>
      </c>
      <c r="V733">
        <v>60</v>
      </c>
      <c r="X733" s="49"/>
      <c r="AB733" s="49"/>
      <c r="AC733" s="49"/>
      <c r="AD733">
        <v>3</v>
      </c>
    </row>
    <row r="734" spans="2:30" x14ac:dyDescent="0.25">
      <c r="B734" s="49"/>
      <c r="C734" s="49"/>
      <c r="D734" s="2"/>
      <c r="E734" t="s">
        <v>334</v>
      </c>
      <c r="F734" s="49"/>
      <c r="G734" s="49"/>
      <c r="H734" t="s">
        <v>971</v>
      </c>
      <c r="I734" s="49"/>
      <c r="J734" s="49"/>
      <c r="L734" s="49" t="s">
        <v>3184</v>
      </c>
      <c r="M734" s="49"/>
      <c r="N734" s="49"/>
      <c r="O734" s="49"/>
      <c r="P734" s="49"/>
      <c r="Q734" t="s">
        <v>3183</v>
      </c>
      <c r="R734" t="s">
        <v>968</v>
      </c>
      <c r="S734">
        <v>1</v>
      </c>
      <c r="T734">
        <v>0</v>
      </c>
      <c r="V734">
        <v>30</v>
      </c>
      <c r="X734" s="49"/>
      <c r="AB734" s="49"/>
      <c r="AC734" s="49"/>
      <c r="AD734">
        <v>3</v>
      </c>
    </row>
    <row r="735" spans="2:30" x14ac:dyDescent="0.25">
      <c r="B735" s="49"/>
      <c r="C735" s="49"/>
      <c r="D735" s="2"/>
      <c r="E735" t="s">
        <v>8734</v>
      </c>
      <c r="F735" s="49"/>
      <c r="G735" s="49"/>
      <c r="H735" t="s">
        <v>973</v>
      </c>
      <c r="I735" s="49"/>
      <c r="J735" s="49"/>
      <c r="L735" s="49" t="s">
        <v>2196</v>
      </c>
      <c r="M735" s="49"/>
      <c r="N735" s="49"/>
      <c r="O735" s="49"/>
      <c r="P735" s="49"/>
      <c r="Q735" t="s">
        <v>3185</v>
      </c>
      <c r="R735" t="s">
        <v>972</v>
      </c>
      <c r="S735">
        <v>1</v>
      </c>
      <c r="T735">
        <v>25</v>
      </c>
      <c r="U735">
        <v>12</v>
      </c>
      <c r="X735" s="49"/>
      <c r="Y735">
        <v>3</v>
      </c>
      <c r="Z735">
        <v>1</v>
      </c>
      <c r="AA735">
        <v>3</v>
      </c>
      <c r="AB735" s="49" t="s">
        <v>618</v>
      </c>
      <c r="AC735" s="49"/>
      <c r="AD735">
        <v>3</v>
      </c>
    </row>
    <row r="736" spans="2:30" x14ac:dyDescent="0.25">
      <c r="B736" s="49"/>
      <c r="C736" s="49"/>
      <c r="D736" s="2"/>
      <c r="E736" t="s">
        <v>8734</v>
      </c>
      <c r="F736" s="49"/>
      <c r="G736" s="49"/>
      <c r="H736" t="s">
        <v>3187</v>
      </c>
      <c r="I736" s="49"/>
      <c r="J736" s="49"/>
      <c r="L736" s="49" t="s">
        <v>2196</v>
      </c>
      <c r="M736" s="49"/>
      <c r="N736" s="49"/>
      <c r="O736" s="49"/>
      <c r="P736" s="49"/>
      <c r="Q736" t="s">
        <v>3186</v>
      </c>
      <c r="R736" t="s">
        <v>972</v>
      </c>
      <c r="S736">
        <v>2</v>
      </c>
      <c r="T736">
        <v>25</v>
      </c>
      <c r="U736">
        <v>10</v>
      </c>
      <c r="X736" s="49"/>
      <c r="Y736">
        <v>3</v>
      </c>
      <c r="Z736">
        <v>1</v>
      </c>
      <c r="AA736">
        <v>3</v>
      </c>
      <c r="AB736" s="49" t="s">
        <v>618</v>
      </c>
      <c r="AC736" s="49"/>
      <c r="AD736">
        <v>3</v>
      </c>
    </row>
    <row r="737" spans="2:30" x14ac:dyDescent="0.25">
      <c r="B737" s="49"/>
      <c r="C737" s="49"/>
      <c r="D737" s="2"/>
      <c r="E737" t="s">
        <v>8734</v>
      </c>
      <c r="F737" s="49"/>
      <c r="G737" s="49"/>
      <c r="H737" t="s">
        <v>3190</v>
      </c>
      <c r="I737" s="49"/>
      <c r="J737" s="49"/>
      <c r="L737" s="49" t="s">
        <v>3189</v>
      </c>
      <c r="M737" s="49"/>
      <c r="N737" s="49"/>
      <c r="O737" s="49"/>
      <c r="P737" s="49"/>
      <c r="Q737" t="s">
        <v>3188</v>
      </c>
      <c r="R737" t="s">
        <v>972</v>
      </c>
      <c r="S737">
        <v>3</v>
      </c>
      <c r="T737">
        <v>25</v>
      </c>
      <c r="U737">
        <v>8</v>
      </c>
      <c r="X737" s="49"/>
      <c r="Y737">
        <v>2</v>
      </c>
      <c r="Z737">
        <v>1</v>
      </c>
      <c r="AA737">
        <v>3</v>
      </c>
      <c r="AB737" s="49" t="s">
        <v>618</v>
      </c>
      <c r="AC737" s="49"/>
      <c r="AD737">
        <v>3</v>
      </c>
    </row>
    <row r="738" spans="2:30" x14ac:dyDescent="0.25">
      <c r="B738" s="49"/>
      <c r="C738" s="49"/>
      <c r="D738" s="2"/>
      <c r="E738" t="s">
        <v>214</v>
      </c>
      <c r="F738" s="49"/>
      <c r="G738" s="49"/>
      <c r="H738" t="s">
        <v>3193</v>
      </c>
      <c r="I738" s="49"/>
      <c r="J738" s="49"/>
      <c r="L738" s="49" t="s">
        <v>3192</v>
      </c>
      <c r="M738" s="49"/>
      <c r="N738" s="49"/>
      <c r="O738" s="49"/>
      <c r="P738" s="49"/>
      <c r="Q738" t="s">
        <v>3191</v>
      </c>
      <c r="R738" t="s">
        <v>972</v>
      </c>
      <c r="S738">
        <v>1</v>
      </c>
      <c r="T738">
        <v>22.5</v>
      </c>
      <c r="U738">
        <v>10</v>
      </c>
      <c r="X738" s="49"/>
      <c r="Y738">
        <v>2</v>
      </c>
      <c r="Z738">
        <v>1</v>
      </c>
      <c r="AA738">
        <v>3</v>
      </c>
      <c r="AB738" s="49" t="s">
        <v>2289</v>
      </c>
      <c r="AC738" s="49"/>
      <c r="AD738">
        <v>3</v>
      </c>
    </row>
    <row r="739" spans="2:30" x14ac:dyDescent="0.25">
      <c r="B739" s="49"/>
      <c r="C739" s="49"/>
      <c r="D739" s="2"/>
      <c r="E739" t="s">
        <v>214</v>
      </c>
      <c r="F739" s="49"/>
      <c r="G739" s="49"/>
      <c r="H739" t="s">
        <v>3196</v>
      </c>
      <c r="I739" s="49"/>
      <c r="J739" s="49"/>
      <c r="L739" s="49" t="s">
        <v>3195</v>
      </c>
      <c r="M739" s="49"/>
      <c r="N739" s="49"/>
      <c r="O739" s="49"/>
      <c r="P739" s="49"/>
      <c r="Q739" t="s">
        <v>3194</v>
      </c>
      <c r="R739" t="s">
        <v>972</v>
      </c>
      <c r="S739">
        <v>2</v>
      </c>
      <c r="T739">
        <v>40</v>
      </c>
      <c r="U739">
        <v>12</v>
      </c>
      <c r="X739" s="49"/>
      <c r="Y739">
        <v>2</v>
      </c>
      <c r="Z739">
        <v>1</v>
      </c>
      <c r="AA739">
        <v>2</v>
      </c>
      <c r="AB739" s="49" t="s">
        <v>2289</v>
      </c>
      <c r="AC739" s="49"/>
      <c r="AD739">
        <v>3</v>
      </c>
    </row>
    <row r="740" spans="2:30" x14ac:dyDescent="0.25">
      <c r="B740" s="49"/>
      <c r="C740" s="49"/>
      <c r="D740" s="2"/>
      <c r="E740" t="s">
        <v>214</v>
      </c>
      <c r="F740" s="49"/>
      <c r="G740" s="49"/>
      <c r="H740" t="s">
        <v>3199</v>
      </c>
      <c r="I740" s="49"/>
      <c r="J740" s="49"/>
      <c r="L740" s="49" t="s">
        <v>3198</v>
      </c>
      <c r="M740" s="49"/>
      <c r="N740" s="49"/>
      <c r="O740" s="49"/>
      <c r="P740" s="49"/>
      <c r="Q740" t="s">
        <v>3197</v>
      </c>
      <c r="R740" t="s">
        <v>972</v>
      </c>
      <c r="S740">
        <v>3</v>
      </c>
      <c r="T740">
        <v>45</v>
      </c>
      <c r="U740">
        <v>12</v>
      </c>
      <c r="X740" s="49"/>
      <c r="Y740">
        <v>2</v>
      </c>
      <c r="Z740">
        <v>1</v>
      </c>
      <c r="AA740">
        <v>2</v>
      </c>
      <c r="AB740" s="49" t="s">
        <v>618</v>
      </c>
      <c r="AC740" s="49"/>
      <c r="AD740">
        <v>3</v>
      </c>
    </row>
    <row r="741" spans="2:30" x14ac:dyDescent="0.25">
      <c r="B741" s="49"/>
      <c r="C741" s="49"/>
      <c r="D741" s="2"/>
      <c r="E741" t="s">
        <v>214</v>
      </c>
      <c r="F741" s="49"/>
      <c r="G741" s="49"/>
      <c r="H741" t="s">
        <v>3202</v>
      </c>
      <c r="I741" s="49"/>
      <c r="J741" s="49"/>
      <c r="L741" s="49" t="s">
        <v>3201</v>
      </c>
      <c r="M741" s="49"/>
      <c r="N741" s="49"/>
      <c r="O741" s="49"/>
      <c r="P741" s="49"/>
      <c r="Q741" t="s">
        <v>3200</v>
      </c>
      <c r="R741" t="s">
        <v>972</v>
      </c>
      <c r="S741">
        <v>4</v>
      </c>
      <c r="T741">
        <v>50</v>
      </c>
      <c r="U741">
        <v>9</v>
      </c>
      <c r="X741" s="49"/>
      <c r="Y741">
        <v>2</v>
      </c>
      <c r="Z741">
        <v>1</v>
      </c>
      <c r="AA741">
        <v>2</v>
      </c>
      <c r="AB741" s="49" t="s">
        <v>1888</v>
      </c>
      <c r="AC741" s="49"/>
      <c r="AD741">
        <v>3</v>
      </c>
    </row>
    <row r="742" spans="2:30" x14ac:dyDescent="0.25">
      <c r="B742" s="49"/>
      <c r="C742" s="49"/>
      <c r="D742" s="2"/>
      <c r="E742" t="s">
        <v>144</v>
      </c>
      <c r="F742" s="49"/>
      <c r="G742" s="49"/>
      <c r="H742" t="s">
        <v>3204</v>
      </c>
      <c r="I742" s="49"/>
      <c r="J742" s="49"/>
      <c r="L742" s="49" t="s">
        <v>2154</v>
      </c>
      <c r="M742" s="49"/>
      <c r="N742" s="49"/>
      <c r="O742" s="49"/>
      <c r="P742" s="49"/>
      <c r="Q742" t="s">
        <v>3203</v>
      </c>
      <c r="R742" t="s">
        <v>972</v>
      </c>
      <c r="S742">
        <v>1</v>
      </c>
      <c r="T742">
        <v>20</v>
      </c>
      <c r="U742">
        <v>10</v>
      </c>
      <c r="X742" s="49"/>
      <c r="Y742">
        <v>2</v>
      </c>
      <c r="Z742">
        <v>1</v>
      </c>
      <c r="AA742">
        <v>2</v>
      </c>
      <c r="AB742" s="49" t="s">
        <v>618</v>
      </c>
      <c r="AC742" s="49"/>
      <c r="AD742">
        <v>3</v>
      </c>
    </row>
    <row r="743" spans="2:30" x14ac:dyDescent="0.25">
      <c r="B743" s="49"/>
      <c r="C743" s="49"/>
      <c r="D743" s="2"/>
      <c r="E743" t="s">
        <v>144</v>
      </c>
      <c r="F743" s="49"/>
      <c r="G743" s="49"/>
      <c r="H743" t="s">
        <v>3206</v>
      </c>
      <c r="I743" s="49"/>
      <c r="J743" s="49"/>
      <c r="L743" s="49" t="s">
        <v>1932</v>
      </c>
      <c r="M743" s="49"/>
      <c r="N743" s="49"/>
      <c r="O743" s="49"/>
      <c r="P743" s="49"/>
      <c r="Q743" t="s">
        <v>3205</v>
      </c>
      <c r="R743" t="s">
        <v>972</v>
      </c>
      <c r="S743">
        <v>2</v>
      </c>
      <c r="T743">
        <v>25</v>
      </c>
      <c r="U743">
        <v>10</v>
      </c>
      <c r="X743" s="49"/>
      <c r="Y743">
        <v>2</v>
      </c>
      <c r="Z743">
        <v>1</v>
      </c>
      <c r="AA743">
        <v>2</v>
      </c>
      <c r="AB743" s="49" t="s">
        <v>1745</v>
      </c>
      <c r="AC743" s="49"/>
      <c r="AD743">
        <v>3</v>
      </c>
    </row>
    <row r="744" spans="2:30" x14ac:dyDescent="0.25">
      <c r="B744" s="49"/>
      <c r="C744" s="49"/>
      <c r="D744" s="2"/>
      <c r="E744" t="s">
        <v>144</v>
      </c>
      <c r="F744" s="49"/>
      <c r="G744" s="49"/>
      <c r="H744" t="s">
        <v>3208</v>
      </c>
      <c r="I744" s="49"/>
      <c r="J744" s="49"/>
      <c r="L744" s="49" t="s">
        <v>1937</v>
      </c>
      <c r="M744" s="49"/>
      <c r="N744" s="49"/>
      <c r="O744" s="49"/>
      <c r="P744" s="49"/>
      <c r="Q744" t="s">
        <v>3207</v>
      </c>
      <c r="R744" t="s">
        <v>972</v>
      </c>
      <c r="S744">
        <v>3</v>
      </c>
      <c r="T744">
        <v>30</v>
      </c>
      <c r="U744">
        <v>10</v>
      </c>
      <c r="X744" s="49"/>
      <c r="Y744">
        <v>2</v>
      </c>
      <c r="Z744">
        <v>1</v>
      </c>
      <c r="AA744">
        <v>2</v>
      </c>
      <c r="AB744" s="49" t="s">
        <v>610</v>
      </c>
      <c r="AC744" s="49"/>
      <c r="AD744">
        <v>3</v>
      </c>
    </row>
    <row r="745" spans="2:30" x14ac:dyDescent="0.25">
      <c r="B745" s="49"/>
      <c r="C745" s="49"/>
      <c r="D745" s="2"/>
      <c r="E745" t="s">
        <v>222</v>
      </c>
      <c r="F745" s="49"/>
      <c r="G745" s="49"/>
      <c r="H745" t="s">
        <v>3211</v>
      </c>
      <c r="I745" s="49"/>
      <c r="J745" s="49"/>
      <c r="L745" s="49" t="s">
        <v>3210</v>
      </c>
      <c r="M745" s="49"/>
      <c r="N745" s="49"/>
      <c r="O745" s="49"/>
      <c r="P745" s="49"/>
      <c r="Q745" t="s">
        <v>3209</v>
      </c>
      <c r="R745" t="s">
        <v>972</v>
      </c>
      <c r="S745">
        <v>1</v>
      </c>
      <c r="T745">
        <v>15</v>
      </c>
      <c r="U745">
        <v>10</v>
      </c>
      <c r="X745" s="49"/>
      <c r="Y745">
        <v>3</v>
      </c>
      <c r="Z745">
        <v>1</v>
      </c>
      <c r="AA745">
        <v>2</v>
      </c>
      <c r="AB745" s="49" t="s">
        <v>2289</v>
      </c>
      <c r="AC745" s="49"/>
      <c r="AD745">
        <v>3</v>
      </c>
    </row>
    <row r="746" spans="2:30" x14ac:dyDescent="0.25">
      <c r="B746" s="49"/>
      <c r="C746" s="49"/>
      <c r="D746" s="2"/>
      <c r="E746" t="s">
        <v>222</v>
      </c>
      <c r="F746" s="49"/>
      <c r="G746" s="49"/>
      <c r="H746" t="s">
        <v>3214</v>
      </c>
      <c r="I746" s="49"/>
      <c r="J746" s="49"/>
      <c r="L746" s="49" t="s">
        <v>3213</v>
      </c>
      <c r="M746" s="49"/>
      <c r="N746" s="49"/>
      <c r="O746" s="49"/>
      <c r="P746" s="49"/>
      <c r="Q746" t="s">
        <v>3212</v>
      </c>
      <c r="R746" t="s">
        <v>972</v>
      </c>
      <c r="S746">
        <v>2</v>
      </c>
      <c r="T746">
        <v>17.5</v>
      </c>
      <c r="U746">
        <v>10</v>
      </c>
      <c r="X746" s="49"/>
      <c r="Y746">
        <v>3</v>
      </c>
      <c r="Z746">
        <v>1</v>
      </c>
      <c r="AA746">
        <v>2</v>
      </c>
      <c r="AB746" s="49" t="s">
        <v>618</v>
      </c>
      <c r="AC746" s="49"/>
      <c r="AD746">
        <v>3</v>
      </c>
    </row>
    <row r="747" spans="2:30" x14ac:dyDescent="0.25">
      <c r="B747" s="49"/>
      <c r="C747" s="49"/>
      <c r="D747" s="2"/>
      <c r="E747" t="s">
        <v>222</v>
      </c>
      <c r="F747" s="49"/>
      <c r="G747" s="49"/>
      <c r="H747" t="s">
        <v>3216</v>
      </c>
      <c r="I747" s="49"/>
      <c r="J747" s="49"/>
      <c r="L747" s="49" t="s">
        <v>2986</v>
      </c>
      <c r="M747" s="49"/>
      <c r="N747" s="49"/>
      <c r="O747" s="49"/>
      <c r="P747" s="49"/>
      <c r="Q747" t="s">
        <v>3215</v>
      </c>
      <c r="R747" t="s">
        <v>972</v>
      </c>
      <c r="S747">
        <v>3</v>
      </c>
      <c r="T747">
        <v>20</v>
      </c>
      <c r="U747">
        <v>10</v>
      </c>
      <c r="X747" s="49"/>
      <c r="Y747">
        <v>3</v>
      </c>
      <c r="Z747">
        <v>1</v>
      </c>
      <c r="AA747">
        <v>2</v>
      </c>
      <c r="AB747" s="49" t="s">
        <v>610</v>
      </c>
      <c r="AC747" s="49"/>
      <c r="AD747">
        <v>3</v>
      </c>
    </row>
    <row r="748" spans="2:30" x14ac:dyDescent="0.25">
      <c r="B748" s="49"/>
      <c r="C748" s="49"/>
      <c r="D748" s="2"/>
      <c r="E748" t="s">
        <v>73</v>
      </c>
      <c r="F748" s="49"/>
      <c r="G748" s="49"/>
      <c r="H748" t="s">
        <v>3219</v>
      </c>
      <c r="I748" s="49"/>
      <c r="J748" s="49"/>
      <c r="L748" s="49" t="s">
        <v>3218</v>
      </c>
      <c r="M748" s="49"/>
      <c r="N748" s="49"/>
      <c r="O748" s="49"/>
      <c r="P748" s="49"/>
      <c r="Q748" t="s">
        <v>3217</v>
      </c>
      <c r="R748" t="s">
        <v>972</v>
      </c>
      <c r="S748">
        <v>1</v>
      </c>
      <c r="T748">
        <v>40</v>
      </c>
      <c r="U748">
        <v>12</v>
      </c>
      <c r="X748" s="49"/>
      <c r="Y748">
        <v>2</v>
      </c>
      <c r="Z748">
        <v>2</v>
      </c>
      <c r="AA748">
        <v>2</v>
      </c>
      <c r="AB748" s="49" t="s">
        <v>618</v>
      </c>
      <c r="AC748" s="49"/>
      <c r="AD748">
        <v>3</v>
      </c>
    </row>
    <row r="749" spans="2:30" x14ac:dyDescent="0.25">
      <c r="B749" s="49"/>
      <c r="C749" s="49"/>
      <c r="D749" s="2"/>
      <c r="E749" t="s">
        <v>73</v>
      </c>
      <c r="F749" s="49"/>
      <c r="G749" s="49"/>
      <c r="H749" t="s">
        <v>3221</v>
      </c>
      <c r="I749" s="49"/>
      <c r="J749" s="49"/>
      <c r="L749" s="49" t="s">
        <v>2664</v>
      </c>
      <c r="M749" s="49"/>
      <c r="N749" s="49"/>
      <c r="O749" s="49"/>
      <c r="P749" s="49"/>
      <c r="Q749" t="s">
        <v>3220</v>
      </c>
      <c r="R749" t="s">
        <v>972</v>
      </c>
      <c r="S749">
        <v>2</v>
      </c>
      <c r="T749">
        <v>50</v>
      </c>
      <c r="U749">
        <v>12</v>
      </c>
      <c r="X749" s="49"/>
      <c r="Y749">
        <v>2</v>
      </c>
      <c r="Z749">
        <v>2</v>
      </c>
      <c r="AA749">
        <v>2</v>
      </c>
      <c r="AB749" s="49" t="s">
        <v>1745</v>
      </c>
      <c r="AC749" s="49"/>
      <c r="AD749">
        <v>3</v>
      </c>
    </row>
    <row r="750" spans="2:30" x14ac:dyDescent="0.25">
      <c r="B750" s="49"/>
      <c r="C750" s="49"/>
      <c r="D750" s="2"/>
      <c r="E750" t="s">
        <v>73</v>
      </c>
      <c r="F750" s="49"/>
      <c r="G750" s="49"/>
      <c r="H750" t="s">
        <v>3223</v>
      </c>
      <c r="I750" s="49"/>
      <c r="J750" s="49"/>
      <c r="L750" s="49" t="s">
        <v>2664</v>
      </c>
      <c r="M750" s="49"/>
      <c r="N750" s="49"/>
      <c r="O750" s="49"/>
      <c r="P750" s="49"/>
      <c r="Q750" t="s">
        <v>3222</v>
      </c>
      <c r="R750" t="s">
        <v>972</v>
      </c>
      <c r="S750">
        <v>3</v>
      </c>
      <c r="T750">
        <v>50</v>
      </c>
      <c r="U750">
        <v>12</v>
      </c>
      <c r="X750" s="49"/>
      <c r="Y750">
        <v>2</v>
      </c>
      <c r="Z750">
        <v>2</v>
      </c>
      <c r="AA750">
        <v>2</v>
      </c>
      <c r="AB750" s="49" t="s">
        <v>1745</v>
      </c>
      <c r="AC750" s="49"/>
      <c r="AD750">
        <v>3</v>
      </c>
    </row>
    <row r="751" spans="2:30" x14ac:dyDescent="0.25">
      <c r="B751" s="49"/>
      <c r="C751" s="49"/>
      <c r="D751" s="2"/>
      <c r="E751" t="s">
        <v>15</v>
      </c>
      <c r="F751" s="49"/>
      <c r="G751" s="49"/>
      <c r="H751" t="s">
        <v>3226</v>
      </c>
      <c r="I751" s="49"/>
      <c r="J751" s="49"/>
      <c r="L751" s="49" t="s">
        <v>3225</v>
      </c>
      <c r="M751" s="49"/>
      <c r="N751" s="49"/>
      <c r="O751" s="49"/>
      <c r="P751" s="49"/>
      <c r="Q751" t="s">
        <v>3224</v>
      </c>
      <c r="R751" t="s">
        <v>972</v>
      </c>
      <c r="S751">
        <v>1</v>
      </c>
      <c r="T751">
        <v>65</v>
      </c>
      <c r="V751">
        <v>60</v>
      </c>
      <c r="X751" s="49"/>
      <c r="AB751" s="49"/>
      <c r="AC751" s="49"/>
      <c r="AD751">
        <v>3</v>
      </c>
    </row>
    <row r="752" spans="2:30" x14ac:dyDescent="0.25">
      <c r="B752" s="49"/>
      <c r="C752" s="49"/>
      <c r="D752" s="2"/>
      <c r="E752" t="s">
        <v>15</v>
      </c>
      <c r="F752" s="49"/>
      <c r="G752" s="49"/>
      <c r="H752" t="s">
        <v>3228</v>
      </c>
      <c r="I752" s="49"/>
      <c r="J752" s="49"/>
      <c r="L752" s="49" t="s">
        <v>3225</v>
      </c>
      <c r="M752" s="49"/>
      <c r="N752" s="49"/>
      <c r="O752" s="49"/>
      <c r="P752" s="49"/>
      <c r="Q752" t="s">
        <v>3227</v>
      </c>
      <c r="R752" t="s">
        <v>972</v>
      </c>
      <c r="S752">
        <v>2</v>
      </c>
      <c r="T752">
        <v>65</v>
      </c>
      <c r="V752">
        <v>60</v>
      </c>
      <c r="X752" s="49"/>
      <c r="AB752" s="49"/>
      <c r="AC752" s="49"/>
      <c r="AD752">
        <v>3</v>
      </c>
    </row>
    <row r="753" spans="2:30" x14ac:dyDescent="0.25">
      <c r="B753" s="49"/>
      <c r="C753" s="49"/>
      <c r="D753" s="2"/>
      <c r="E753" t="s">
        <v>15</v>
      </c>
      <c r="F753" s="49"/>
      <c r="G753" s="49"/>
      <c r="H753" t="s">
        <v>3231</v>
      </c>
      <c r="I753" s="49"/>
      <c r="J753" s="49"/>
      <c r="L753" s="49" t="s">
        <v>3230</v>
      </c>
      <c r="M753" s="49"/>
      <c r="N753" s="49"/>
      <c r="O753" s="49"/>
      <c r="P753" s="49"/>
      <c r="Q753" t="s">
        <v>3229</v>
      </c>
      <c r="R753" t="s">
        <v>972</v>
      </c>
      <c r="S753">
        <v>3</v>
      </c>
      <c r="T753">
        <v>65</v>
      </c>
      <c r="V753">
        <v>60</v>
      </c>
      <c r="X753" s="49"/>
      <c r="AB753" s="49"/>
      <c r="AC753" s="49"/>
      <c r="AD753">
        <v>3</v>
      </c>
    </row>
    <row r="754" spans="2:30" x14ac:dyDescent="0.25">
      <c r="B754" s="49"/>
      <c r="C754" s="49"/>
      <c r="D754" s="2"/>
      <c r="E754" t="s">
        <v>1534</v>
      </c>
      <c r="F754" s="49"/>
      <c r="G754" s="49"/>
      <c r="H754" t="s">
        <v>3234</v>
      </c>
      <c r="I754" s="49"/>
      <c r="J754" s="49"/>
      <c r="L754" s="49" t="s">
        <v>3233</v>
      </c>
      <c r="M754" s="49"/>
      <c r="N754" s="49"/>
      <c r="O754" s="49"/>
      <c r="P754" s="49"/>
      <c r="Q754" t="s">
        <v>3232</v>
      </c>
      <c r="R754" t="s">
        <v>972</v>
      </c>
      <c r="S754">
        <v>1</v>
      </c>
      <c r="T754">
        <v>150</v>
      </c>
      <c r="V754">
        <v>60</v>
      </c>
      <c r="X754" s="49"/>
      <c r="AB754" s="49"/>
      <c r="AC754" s="49"/>
      <c r="AD754">
        <v>3</v>
      </c>
    </row>
    <row r="755" spans="2:30" x14ac:dyDescent="0.25">
      <c r="B755" s="49"/>
      <c r="C755" s="49"/>
      <c r="D755" s="2"/>
      <c r="E755" t="s">
        <v>1534</v>
      </c>
      <c r="F755" s="49"/>
      <c r="G755" s="49"/>
      <c r="H755" t="s">
        <v>3237</v>
      </c>
      <c r="I755" s="49"/>
      <c r="J755" s="49"/>
      <c r="L755" s="49" t="s">
        <v>3236</v>
      </c>
      <c r="M755" s="49"/>
      <c r="N755" s="49"/>
      <c r="O755" s="49"/>
      <c r="P755" s="49"/>
      <c r="Q755" t="s">
        <v>3235</v>
      </c>
      <c r="R755" t="s">
        <v>972</v>
      </c>
      <c r="S755">
        <v>2</v>
      </c>
      <c r="T755">
        <v>150</v>
      </c>
      <c r="V755">
        <v>60</v>
      </c>
      <c r="X755" s="49"/>
      <c r="AB755" s="49"/>
      <c r="AC755" s="49"/>
      <c r="AD755">
        <v>3</v>
      </c>
    </row>
    <row r="756" spans="2:30" x14ac:dyDescent="0.25">
      <c r="B756" s="49"/>
      <c r="C756" s="49"/>
      <c r="D756" s="2"/>
      <c r="E756" t="s">
        <v>334</v>
      </c>
      <c r="F756" s="49"/>
      <c r="G756" s="49"/>
      <c r="H756" t="s">
        <v>974</v>
      </c>
      <c r="I756" s="49"/>
      <c r="J756" s="49"/>
      <c r="L756" s="49" t="s">
        <v>3239</v>
      </c>
      <c r="M756" s="49"/>
      <c r="N756" s="49"/>
      <c r="O756" s="49"/>
      <c r="P756" s="49"/>
      <c r="Q756" t="s">
        <v>3238</v>
      </c>
      <c r="R756" t="s">
        <v>972</v>
      </c>
      <c r="S756">
        <v>1</v>
      </c>
      <c r="T756">
        <v>0</v>
      </c>
      <c r="V756">
        <v>30</v>
      </c>
      <c r="X756" s="49"/>
      <c r="AB756" s="49"/>
      <c r="AC756" s="49"/>
      <c r="AD756">
        <v>3</v>
      </c>
    </row>
    <row r="757" spans="2:30" x14ac:dyDescent="0.25">
      <c r="B757" s="49"/>
      <c r="C757" s="49"/>
      <c r="D757" s="2"/>
      <c r="E757" t="s">
        <v>356</v>
      </c>
      <c r="F757" s="49"/>
      <c r="G757" s="49"/>
      <c r="H757" t="s">
        <v>977</v>
      </c>
      <c r="I757" s="49"/>
      <c r="J757" s="49"/>
      <c r="L757" s="49" t="s">
        <v>3241</v>
      </c>
      <c r="M757" s="49"/>
      <c r="N757" s="49"/>
      <c r="O757" s="49"/>
      <c r="P757" s="49"/>
      <c r="Q757" t="s">
        <v>3240</v>
      </c>
      <c r="R757" t="s">
        <v>975</v>
      </c>
      <c r="S757">
        <v>1</v>
      </c>
      <c r="V757">
        <v>300</v>
      </c>
      <c r="W757">
        <v>0.79</v>
      </c>
      <c r="X757" s="49" t="s">
        <v>2238</v>
      </c>
      <c r="AB757" s="49"/>
      <c r="AC757" s="49"/>
      <c r="AD757">
        <v>4</v>
      </c>
    </row>
    <row r="758" spans="2:30" x14ac:dyDescent="0.25">
      <c r="B758" s="49"/>
      <c r="C758" s="49"/>
      <c r="D758" s="2"/>
      <c r="E758" t="s">
        <v>15</v>
      </c>
      <c r="F758" s="49"/>
      <c r="G758" s="49"/>
      <c r="H758" t="s">
        <v>3244</v>
      </c>
      <c r="I758" s="49"/>
      <c r="J758" s="49"/>
      <c r="L758" s="49" t="s">
        <v>3243</v>
      </c>
      <c r="M758" s="49"/>
      <c r="N758" s="49"/>
      <c r="O758" s="49"/>
      <c r="P758" s="49"/>
      <c r="Q758" t="s">
        <v>3242</v>
      </c>
      <c r="R758" t="s">
        <v>975</v>
      </c>
      <c r="S758">
        <v>1</v>
      </c>
      <c r="T758">
        <v>70</v>
      </c>
      <c r="V758">
        <v>60</v>
      </c>
      <c r="X758" s="49"/>
      <c r="AB758" s="49"/>
      <c r="AC758" s="49"/>
      <c r="AD758">
        <v>4</v>
      </c>
    </row>
    <row r="759" spans="2:30" x14ac:dyDescent="0.25">
      <c r="B759" s="49"/>
      <c r="C759" s="49"/>
      <c r="D759" s="2"/>
      <c r="E759" t="s">
        <v>15</v>
      </c>
      <c r="F759" s="49"/>
      <c r="G759" s="49"/>
      <c r="H759" t="s">
        <v>3246</v>
      </c>
      <c r="I759" s="49"/>
      <c r="J759" s="49"/>
      <c r="L759" s="49" t="s">
        <v>3243</v>
      </c>
      <c r="M759" s="49"/>
      <c r="N759" s="49"/>
      <c r="O759" s="49"/>
      <c r="P759" s="49"/>
      <c r="Q759" t="s">
        <v>3245</v>
      </c>
      <c r="R759" t="s">
        <v>975</v>
      </c>
      <c r="S759">
        <v>2</v>
      </c>
      <c r="T759">
        <v>70</v>
      </c>
      <c r="V759">
        <v>60</v>
      </c>
      <c r="X759" s="49"/>
      <c r="AB759" s="49"/>
      <c r="AC759" s="49"/>
      <c r="AD759">
        <v>4</v>
      </c>
    </row>
    <row r="760" spans="2:30" x14ac:dyDescent="0.25">
      <c r="B760" s="49"/>
      <c r="C760" s="49"/>
      <c r="D760" s="2"/>
      <c r="E760" t="s">
        <v>15</v>
      </c>
      <c r="F760" s="49"/>
      <c r="G760" s="49"/>
      <c r="H760" t="s">
        <v>3249</v>
      </c>
      <c r="I760" s="49"/>
      <c r="J760" s="49"/>
      <c r="L760" s="49" t="s">
        <v>3248</v>
      </c>
      <c r="M760" s="49"/>
      <c r="N760" s="49"/>
      <c r="O760" s="49"/>
      <c r="P760" s="49"/>
      <c r="Q760" t="s">
        <v>3247</v>
      </c>
      <c r="R760" t="s">
        <v>975</v>
      </c>
      <c r="S760">
        <v>3</v>
      </c>
      <c r="T760">
        <v>70</v>
      </c>
      <c r="V760">
        <v>60</v>
      </c>
      <c r="X760" s="49"/>
      <c r="AB760" s="49"/>
      <c r="AC760" s="49"/>
      <c r="AD760">
        <v>4</v>
      </c>
    </row>
    <row r="761" spans="2:30" x14ac:dyDescent="0.25">
      <c r="B761" s="49"/>
      <c r="C761" s="49"/>
      <c r="D761" s="2"/>
      <c r="E761" t="s">
        <v>249</v>
      </c>
      <c r="F761" s="49"/>
      <c r="G761" s="49"/>
      <c r="H761" t="s">
        <v>3252</v>
      </c>
      <c r="I761" s="49"/>
      <c r="J761" s="49"/>
      <c r="L761" s="49" t="s">
        <v>3251</v>
      </c>
      <c r="M761" s="49"/>
      <c r="N761" s="49"/>
      <c r="O761" s="49"/>
      <c r="P761" s="49"/>
      <c r="Q761" t="s">
        <v>3250</v>
      </c>
      <c r="R761" t="s">
        <v>975</v>
      </c>
      <c r="S761">
        <v>1</v>
      </c>
      <c r="T761">
        <v>130</v>
      </c>
      <c r="U761">
        <v>8</v>
      </c>
      <c r="X761" s="49"/>
      <c r="Y761">
        <v>3</v>
      </c>
      <c r="Z761">
        <v>1</v>
      </c>
      <c r="AA761">
        <v>1</v>
      </c>
      <c r="AB761" s="49" t="s">
        <v>618</v>
      </c>
      <c r="AC761" s="49"/>
      <c r="AD761">
        <v>4</v>
      </c>
    </row>
    <row r="762" spans="2:30" x14ac:dyDescent="0.25">
      <c r="B762" s="49"/>
      <c r="C762" s="49"/>
      <c r="D762" s="2"/>
      <c r="E762" t="s">
        <v>249</v>
      </c>
      <c r="F762" s="49"/>
      <c r="G762" s="49"/>
      <c r="H762" t="s">
        <v>3254</v>
      </c>
      <c r="I762" s="49"/>
      <c r="J762" s="49"/>
      <c r="L762" s="49" t="s">
        <v>3251</v>
      </c>
      <c r="M762" s="49"/>
      <c r="N762" s="49"/>
      <c r="O762" s="49"/>
      <c r="P762" s="49"/>
      <c r="Q762" t="s">
        <v>3253</v>
      </c>
      <c r="R762" t="s">
        <v>975</v>
      </c>
      <c r="S762">
        <v>2</v>
      </c>
      <c r="T762">
        <v>130</v>
      </c>
      <c r="U762">
        <v>8</v>
      </c>
      <c r="X762" s="49"/>
      <c r="Y762">
        <v>3</v>
      </c>
      <c r="Z762">
        <v>1</v>
      </c>
      <c r="AA762">
        <v>1</v>
      </c>
      <c r="AB762" s="49" t="s">
        <v>618</v>
      </c>
      <c r="AC762" s="49"/>
      <c r="AD762">
        <v>4</v>
      </c>
    </row>
    <row r="763" spans="2:30" x14ac:dyDescent="0.25">
      <c r="B763" s="49"/>
      <c r="C763" s="49"/>
      <c r="D763" s="2"/>
      <c r="E763" t="s">
        <v>249</v>
      </c>
      <c r="F763" s="49"/>
      <c r="G763" s="49"/>
      <c r="H763" t="s">
        <v>3257</v>
      </c>
      <c r="I763" s="49"/>
      <c r="J763" s="49"/>
      <c r="L763" s="49" t="s">
        <v>3256</v>
      </c>
      <c r="M763" s="49"/>
      <c r="N763" s="49"/>
      <c r="O763" s="49"/>
      <c r="P763" s="49"/>
      <c r="Q763" t="s">
        <v>3255</v>
      </c>
      <c r="R763" t="s">
        <v>975</v>
      </c>
      <c r="S763">
        <v>3</v>
      </c>
      <c r="T763">
        <v>140</v>
      </c>
      <c r="U763">
        <v>6</v>
      </c>
      <c r="X763" s="49"/>
      <c r="Y763">
        <v>3</v>
      </c>
      <c r="Z763">
        <v>1</v>
      </c>
      <c r="AA763">
        <v>1</v>
      </c>
      <c r="AB763" s="49" t="s">
        <v>1745</v>
      </c>
      <c r="AC763" s="49"/>
      <c r="AD763">
        <v>4</v>
      </c>
    </row>
    <row r="764" spans="2:30" x14ac:dyDescent="0.25">
      <c r="B764" s="49"/>
      <c r="C764" s="49"/>
      <c r="D764" s="2"/>
      <c r="E764" t="s">
        <v>249</v>
      </c>
      <c r="F764" s="49"/>
      <c r="G764" s="49"/>
      <c r="H764" t="s">
        <v>3259</v>
      </c>
      <c r="I764" s="49"/>
      <c r="J764" s="49"/>
      <c r="L764" s="49" t="s">
        <v>3256</v>
      </c>
      <c r="M764" s="49"/>
      <c r="N764" s="49"/>
      <c r="O764" s="49"/>
      <c r="P764" s="49"/>
      <c r="Q764" t="s">
        <v>3258</v>
      </c>
      <c r="R764" t="s">
        <v>975</v>
      </c>
      <c r="S764">
        <v>4</v>
      </c>
      <c r="T764">
        <v>140</v>
      </c>
      <c r="U764">
        <v>8</v>
      </c>
      <c r="X764" s="49"/>
      <c r="Y764">
        <v>3</v>
      </c>
      <c r="Z764">
        <v>1</v>
      </c>
      <c r="AA764">
        <v>1</v>
      </c>
      <c r="AB764" s="49" t="s">
        <v>1745</v>
      </c>
      <c r="AC764" s="49"/>
      <c r="AD764">
        <v>4</v>
      </c>
    </row>
    <row r="765" spans="2:30" x14ac:dyDescent="0.25">
      <c r="B765" s="49"/>
      <c r="C765" s="49"/>
      <c r="D765" s="2"/>
      <c r="E765" t="s">
        <v>41</v>
      </c>
      <c r="F765" s="49"/>
      <c r="G765" s="49"/>
      <c r="H765" t="s">
        <v>3262</v>
      </c>
      <c r="I765" s="49"/>
      <c r="J765" s="49"/>
      <c r="L765" s="49" t="s">
        <v>3261</v>
      </c>
      <c r="M765" s="49"/>
      <c r="N765" s="49"/>
      <c r="O765" s="49"/>
      <c r="P765" s="49"/>
      <c r="Q765" t="s">
        <v>3260</v>
      </c>
      <c r="R765" t="s">
        <v>975</v>
      </c>
      <c r="S765">
        <v>1</v>
      </c>
      <c r="T765">
        <v>60</v>
      </c>
      <c r="U765">
        <v>11</v>
      </c>
      <c r="X765" s="49"/>
      <c r="AB765" s="49" t="s">
        <v>618</v>
      </c>
      <c r="AC765" s="49"/>
      <c r="AD765">
        <v>4</v>
      </c>
    </row>
    <row r="766" spans="2:30" x14ac:dyDescent="0.25">
      <c r="B766" s="49"/>
      <c r="C766" s="49"/>
      <c r="D766" s="2"/>
      <c r="E766" t="s">
        <v>41</v>
      </c>
      <c r="F766" s="49"/>
      <c r="G766" s="49"/>
      <c r="H766" t="s">
        <v>3265</v>
      </c>
      <c r="I766" s="49"/>
      <c r="J766" s="49"/>
      <c r="L766" s="49" t="s">
        <v>3264</v>
      </c>
      <c r="M766" s="49"/>
      <c r="N766" s="49"/>
      <c r="O766" s="49"/>
      <c r="P766" s="49"/>
      <c r="Q766" t="s">
        <v>3263</v>
      </c>
      <c r="R766" t="s">
        <v>975</v>
      </c>
      <c r="S766">
        <v>2</v>
      </c>
      <c r="T766">
        <v>60</v>
      </c>
      <c r="U766">
        <v>10</v>
      </c>
      <c r="X766" s="49"/>
      <c r="AB766" s="49" t="s">
        <v>618</v>
      </c>
      <c r="AC766" s="49"/>
      <c r="AD766">
        <v>4</v>
      </c>
    </row>
    <row r="767" spans="2:30" x14ac:dyDescent="0.25">
      <c r="B767" s="49"/>
      <c r="C767" s="49"/>
      <c r="D767" s="2"/>
      <c r="E767" t="s">
        <v>41</v>
      </c>
      <c r="F767" s="49"/>
      <c r="G767" s="49"/>
      <c r="H767" t="s">
        <v>3267</v>
      </c>
      <c r="I767" s="49"/>
      <c r="J767" s="49"/>
      <c r="L767" s="49" t="s">
        <v>3264</v>
      </c>
      <c r="M767" s="49"/>
      <c r="N767" s="49"/>
      <c r="O767" s="49"/>
      <c r="P767" s="49"/>
      <c r="Q767" t="s">
        <v>3266</v>
      </c>
      <c r="R767" t="s">
        <v>975</v>
      </c>
      <c r="S767">
        <v>3</v>
      </c>
      <c r="T767">
        <v>60</v>
      </c>
      <c r="U767">
        <v>8</v>
      </c>
      <c r="X767" s="49"/>
      <c r="AB767" s="49" t="s">
        <v>618</v>
      </c>
      <c r="AC767" s="49"/>
      <c r="AD767">
        <v>4</v>
      </c>
    </row>
    <row r="768" spans="2:30" x14ac:dyDescent="0.25">
      <c r="B768" s="49"/>
      <c r="C768" s="49"/>
      <c r="D768" s="2"/>
      <c r="E768" t="s">
        <v>41</v>
      </c>
      <c r="F768" s="49"/>
      <c r="G768" s="49"/>
      <c r="H768" t="s">
        <v>3269</v>
      </c>
      <c r="I768" s="49"/>
      <c r="J768" s="49"/>
      <c r="L768" s="49" t="s">
        <v>3264</v>
      </c>
      <c r="M768" s="49"/>
      <c r="N768" s="49"/>
      <c r="O768" s="49"/>
      <c r="P768" s="49"/>
      <c r="Q768" t="s">
        <v>3268</v>
      </c>
      <c r="R768" t="s">
        <v>975</v>
      </c>
      <c r="S768">
        <v>4</v>
      </c>
      <c r="T768">
        <v>60</v>
      </c>
      <c r="U768">
        <v>8</v>
      </c>
      <c r="X768" s="49"/>
      <c r="AB768" s="49" t="s">
        <v>618</v>
      </c>
      <c r="AC768" s="49"/>
      <c r="AD768">
        <v>4</v>
      </c>
    </row>
    <row r="769" spans="2:30" x14ac:dyDescent="0.25">
      <c r="B769" s="49"/>
      <c r="C769" s="49"/>
      <c r="D769" s="2"/>
      <c r="E769" t="s">
        <v>73</v>
      </c>
      <c r="F769" s="49"/>
      <c r="G769" s="49"/>
      <c r="H769" t="s">
        <v>3272</v>
      </c>
      <c r="I769" s="49"/>
      <c r="J769" s="49"/>
      <c r="L769" s="49" t="s">
        <v>3271</v>
      </c>
      <c r="M769" s="49"/>
      <c r="N769" s="49"/>
      <c r="O769" s="49"/>
      <c r="P769" s="49"/>
      <c r="Q769" t="s">
        <v>3270</v>
      </c>
      <c r="R769" t="s">
        <v>975</v>
      </c>
      <c r="S769">
        <v>1</v>
      </c>
      <c r="T769">
        <v>20</v>
      </c>
      <c r="U769">
        <v>20</v>
      </c>
      <c r="X769" s="49"/>
      <c r="Y769">
        <v>2</v>
      </c>
      <c r="Z769">
        <v>2</v>
      </c>
      <c r="AA769">
        <v>2</v>
      </c>
      <c r="AB769" s="49" t="s">
        <v>618</v>
      </c>
      <c r="AC769" s="49"/>
      <c r="AD769">
        <v>4</v>
      </c>
    </row>
    <row r="770" spans="2:30" x14ac:dyDescent="0.25">
      <c r="B770" s="49"/>
      <c r="C770" s="49"/>
      <c r="D770" s="2"/>
      <c r="E770" t="s">
        <v>73</v>
      </c>
      <c r="F770" s="49"/>
      <c r="G770" s="49"/>
      <c r="H770" t="s">
        <v>3275</v>
      </c>
      <c r="I770" s="49"/>
      <c r="J770" s="49"/>
      <c r="L770" s="49" t="s">
        <v>3274</v>
      </c>
      <c r="M770" s="49"/>
      <c r="N770" s="49"/>
      <c r="O770" s="49"/>
      <c r="P770" s="49"/>
      <c r="Q770" t="s">
        <v>3273</v>
      </c>
      <c r="R770" t="s">
        <v>975</v>
      </c>
      <c r="S770">
        <v>2</v>
      </c>
      <c r="T770">
        <v>25</v>
      </c>
      <c r="U770">
        <v>20</v>
      </c>
      <c r="X770" s="49"/>
      <c r="Y770">
        <v>2</v>
      </c>
      <c r="Z770">
        <v>2</v>
      </c>
      <c r="AA770">
        <v>2</v>
      </c>
      <c r="AB770" s="49" t="s">
        <v>618</v>
      </c>
      <c r="AC770" s="49"/>
      <c r="AD770">
        <v>4</v>
      </c>
    </row>
    <row r="771" spans="2:30" x14ac:dyDescent="0.25">
      <c r="B771" s="49"/>
      <c r="C771" s="49"/>
      <c r="D771" s="2"/>
      <c r="E771" t="s">
        <v>73</v>
      </c>
      <c r="F771" s="49"/>
      <c r="G771" s="49"/>
      <c r="H771" t="s">
        <v>3278</v>
      </c>
      <c r="I771" s="49"/>
      <c r="J771" s="49"/>
      <c r="L771" s="49" t="s">
        <v>3277</v>
      </c>
      <c r="M771" s="49"/>
      <c r="N771" s="49"/>
      <c r="O771" s="49"/>
      <c r="P771" s="49"/>
      <c r="Q771" t="s">
        <v>3276</v>
      </c>
      <c r="R771" t="s">
        <v>975</v>
      </c>
      <c r="S771">
        <v>3</v>
      </c>
      <c r="T771">
        <v>30</v>
      </c>
      <c r="U771">
        <v>20</v>
      </c>
      <c r="X771" s="49"/>
      <c r="Y771">
        <v>2</v>
      </c>
      <c r="Z771">
        <v>2</v>
      </c>
      <c r="AA771">
        <v>2</v>
      </c>
      <c r="AB771" s="49" t="s">
        <v>618</v>
      </c>
      <c r="AC771" s="49"/>
      <c r="AD771">
        <v>4</v>
      </c>
    </row>
    <row r="772" spans="2:30" x14ac:dyDescent="0.25">
      <c r="B772" s="49"/>
      <c r="C772" s="49"/>
      <c r="D772" s="2"/>
      <c r="E772" t="s">
        <v>8734</v>
      </c>
      <c r="F772" s="49"/>
      <c r="G772" s="49"/>
      <c r="H772" t="s">
        <v>3281</v>
      </c>
      <c r="I772" s="49"/>
      <c r="J772" s="49"/>
      <c r="L772" s="49" t="s">
        <v>3280</v>
      </c>
      <c r="M772" s="49"/>
      <c r="N772" s="49"/>
      <c r="O772" s="49"/>
      <c r="P772" s="49"/>
      <c r="Q772" t="s">
        <v>3279</v>
      </c>
      <c r="R772" t="s">
        <v>975</v>
      </c>
      <c r="S772">
        <v>1</v>
      </c>
      <c r="T772">
        <v>30</v>
      </c>
      <c r="U772">
        <v>11</v>
      </c>
      <c r="X772" s="49"/>
      <c r="Y772">
        <v>3</v>
      </c>
      <c r="Z772">
        <v>1</v>
      </c>
      <c r="AA772">
        <v>1</v>
      </c>
      <c r="AB772" s="49" t="s">
        <v>1745</v>
      </c>
      <c r="AC772" s="49"/>
      <c r="AD772">
        <v>4</v>
      </c>
    </row>
    <row r="773" spans="2:30" x14ac:dyDescent="0.25">
      <c r="B773" s="49"/>
      <c r="C773" s="49"/>
      <c r="D773" s="2"/>
      <c r="E773" t="s">
        <v>8734</v>
      </c>
      <c r="F773" s="49"/>
      <c r="G773" s="49"/>
      <c r="H773" t="s">
        <v>3284</v>
      </c>
      <c r="I773" s="49"/>
      <c r="J773" s="49"/>
      <c r="L773" s="49" t="s">
        <v>3283</v>
      </c>
      <c r="M773" s="49"/>
      <c r="N773" s="49"/>
      <c r="O773" s="49"/>
      <c r="P773" s="49"/>
      <c r="Q773" t="s">
        <v>3282</v>
      </c>
      <c r="R773" t="s">
        <v>975</v>
      </c>
      <c r="S773">
        <v>2</v>
      </c>
      <c r="T773">
        <v>30</v>
      </c>
      <c r="U773">
        <v>9</v>
      </c>
      <c r="X773" s="49"/>
      <c r="Y773">
        <v>3</v>
      </c>
      <c r="Z773">
        <v>1</v>
      </c>
      <c r="AA773">
        <v>1</v>
      </c>
      <c r="AB773" s="49" t="s">
        <v>610</v>
      </c>
      <c r="AC773" s="49"/>
      <c r="AD773">
        <v>4</v>
      </c>
    </row>
    <row r="774" spans="2:30" x14ac:dyDescent="0.25">
      <c r="B774" s="49"/>
      <c r="C774" s="49"/>
      <c r="D774" s="2"/>
      <c r="E774" t="s">
        <v>8734</v>
      </c>
      <c r="F774" s="49"/>
      <c r="G774" s="49"/>
      <c r="H774" t="s">
        <v>978</v>
      </c>
      <c r="I774" s="49"/>
      <c r="J774" s="49"/>
      <c r="L774" s="49" t="s">
        <v>3286</v>
      </c>
      <c r="M774" s="49"/>
      <c r="N774" s="49"/>
      <c r="O774" s="49"/>
      <c r="P774" s="49"/>
      <c r="Q774" t="s">
        <v>3285</v>
      </c>
      <c r="R774" t="s">
        <v>975</v>
      </c>
      <c r="S774">
        <v>3</v>
      </c>
      <c r="T774">
        <v>30</v>
      </c>
      <c r="U774">
        <v>7</v>
      </c>
      <c r="X774" s="49"/>
      <c r="Y774">
        <v>3</v>
      </c>
      <c r="Z774">
        <v>1</v>
      </c>
      <c r="AA774">
        <v>1</v>
      </c>
      <c r="AB774" s="49" t="s">
        <v>610</v>
      </c>
      <c r="AC774" s="49"/>
      <c r="AD774">
        <v>4</v>
      </c>
    </row>
    <row r="775" spans="2:30" x14ac:dyDescent="0.25">
      <c r="B775" s="49"/>
      <c r="C775" s="49"/>
      <c r="D775" s="2"/>
      <c r="E775" t="s">
        <v>356</v>
      </c>
      <c r="F775" s="49"/>
      <c r="G775" s="49"/>
      <c r="H775" t="s">
        <v>982</v>
      </c>
      <c r="I775" s="49"/>
      <c r="J775" s="49"/>
      <c r="L775" s="49" t="s">
        <v>272</v>
      </c>
      <c r="M775" s="49"/>
      <c r="N775" s="49"/>
      <c r="O775" s="49"/>
      <c r="P775" s="49"/>
      <c r="Q775" t="s">
        <v>3287</v>
      </c>
      <c r="R775" t="s">
        <v>979</v>
      </c>
      <c r="S775">
        <v>1</v>
      </c>
      <c r="V775">
        <v>300</v>
      </c>
      <c r="W775">
        <v>0.82</v>
      </c>
      <c r="X775" s="49" t="s">
        <v>2238</v>
      </c>
      <c r="AB775" s="49"/>
      <c r="AC775" s="49"/>
      <c r="AD775">
        <v>4</v>
      </c>
    </row>
    <row r="776" spans="2:30" x14ac:dyDescent="0.25">
      <c r="B776" s="49"/>
      <c r="C776" s="49"/>
      <c r="D776" s="2"/>
      <c r="E776" t="s">
        <v>154</v>
      </c>
      <c r="F776" s="49"/>
      <c r="G776" s="49"/>
      <c r="H776" t="s">
        <v>3290</v>
      </c>
      <c r="I776" s="49"/>
      <c r="J776" s="49"/>
      <c r="L776" s="49" t="s">
        <v>3289</v>
      </c>
      <c r="M776" s="49"/>
      <c r="N776" s="49"/>
      <c r="O776" s="49"/>
      <c r="P776" s="49"/>
      <c r="Q776" t="s">
        <v>3288</v>
      </c>
      <c r="R776" t="s">
        <v>979</v>
      </c>
      <c r="S776">
        <v>1</v>
      </c>
      <c r="T776">
        <v>115</v>
      </c>
      <c r="U776">
        <v>8</v>
      </c>
      <c r="X776" s="49"/>
      <c r="Y776">
        <v>3</v>
      </c>
      <c r="Z776">
        <v>1</v>
      </c>
      <c r="AA776">
        <v>1</v>
      </c>
      <c r="AB776" s="49" t="s">
        <v>2289</v>
      </c>
      <c r="AC776" s="49"/>
      <c r="AD776">
        <v>4</v>
      </c>
    </row>
    <row r="777" spans="2:30" x14ac:dyDescent="0.25">
      <c r="B777" s="49"/>
      <c r="C777" s="49"/>
      <c r="D777" s="2"/>
      <c r="E777" t="s">
        <v>154</v>
      </c>
      <c r="F777" s="49"/>
      <c r="G777" s="49"/>
      <c r="H777" t="s">
        <v>3293</v>
      </c>
      <c r="I777" s="49"/>
      <c r="J777" s="49"/>
      <c r="L777" s="49" t="s">
        <v>3292</v>
      </c>
      <c r="M777" s="49"/>
      <c r="N777" s="49"/>
      <c r="O777" s="49"/>
      <c r="P777" s="49"/>
      <c r="Q777" t="s">
        <v>3291</v>
      </c>
      <c r="R777" t="s">
        <v>979</v>
      </c>
      <c r="S777">
        <v>2</v>
      </c>
      <c r="T777">
        <v>125</v>
      </c>
      <c r="U777">
        <v>8</v>
      </c>
      <c r="X777" s="49"/>
      <c r="Y777">
        <v>3</v>
      </c>
      <c r="Z777">
        <v>1</v>
      </c>
      <c r="AA777">
        <v>1</v>
      </c>
      <c r="AB777" s="49" t="s">
        <v>618</v>
      </c>
      <c r="AC777" s="49"/>
      <c r="AD777">
        <v>4</v>
      </c>
    </row>
    <row r="778" spans="2:30" x14ac:dyDescent="0.25">
      <c r="B778" s="49"/>
      <c r="C778" s="49"/>
      <c r="D778" s="2"/>
      <c r="E778" t="s">
        <v>154</v>
      </c>
      <c r="F778" s="49"/>
      <c r="G778" s="49"/>
      <c r="H778" t="s">
        <v>3296</v>
      </c>
      <c r="I778" s="49"/>
      <c r="J778" s="49"/>
      <c r="L778" s="49" t="s">
        <v>3295</v>
      </c>
      <c r="M778" s="49"/>
      <c r="N778" s="49"/>
      <c r="O778" s="49"/>
      <c r="P778" s="49"/>
      <c r="Q778" t="s">
        <v>3294</v>
      </c>
      <c r="R778" t="s">
        <v>979</v>
      </c>
      <c r="S778">
        <v>3</v>
      </c>
      <c r="T778">
        <v>125</v>
      </c>
      <c r="U778">
        <v>7</v>
      </c>
      <c r="X778" s="49"/>
      <c r="Y778">
        <v>3</v>
      </c>
      <c r="Z778">
        <v>1</v>
      </c>
      <c r="AA778">
        <v>1</v>
      </c>
      <c r="AB778" s="49" t="s">
        <v>1745</v>
      </c>
      <c r="AC778" s="49"/>
      <c r="AD778">
        <v>4</v>
      </c>
    </row>
    <row r="779" spans="2:30" x14ac:dyDescent="0.25">
      <c r="B779" s="49"/>
      <c r="C779" s="49"/>
      <c r="D779" s="2"/>
      <c r="E779" t="s">
        <v>172</v>
      </c>
      <c r="F779" s="49"/>
      <c r="G779" s="49"/>
      <c r="H779" t="s">
        <v>3299</v>
      </c>
      <c r="I779" s="49"/>
      <c r="J779" s="49"/>
      <c r="L779" s="49" t="s">
        <v>3298</v>
      </c>
      <c r="M779" s="49"/>
      <c r="N779" s="49"/>
      <c r="O779" s="49"/>
      <c r="P779" s="49"/>
      <c r="Q779" t="s">
        <v>3297</v>
      </c>
      <c r="R779" t="s">
        <v>979</v>
      </c>
      <c r="S779">
        <v>1</v>
      </c>
      <c r="T779">
        <v>20</v>
      </c>
      <c r="U779">
        <v>10</v>
      </c>
      <c r="X779" s="49"/>
      <c r="Y779">
        <v>2</v>
      </c>
      <c r="Z779">
        <v>2</v>
      </c>
      <c r="AA779">
        <v>2</v>
      </c>
      <c r="AB779" s="49" t="s">
        <v>618</v>
      </c>
      <c r="AC779" s="49"/>
      <c r="AD779">
        <v>4</v>
      </c>
    </row>
    <row r="780" spans="2:30" x14ac:dyDescent="0.25">
      <c r="B780" s="49"/>
      <c r="C780" s="49"/>
      <c r="D780" s="2"/>
      <c r="E780" t="s">
        <v>172</v>
      </c>
      <c r="F780" s="49"/>
      <c r="G780" s="49"/>
      <c r="H780" t="s">
        <v>3301</v>
      </c>
      <c r="I780" s="49"/>
      <c r="J780" s="49"/>
      <c r="L780" s="49" t="s">
        <v>3298</v>
      </c>
      <c r="M780" s="49"/>
      <c r="N780" s="49"/>
      <c r="O780" s="49"/>
      <c r="P780" s="49"/>
      <c r="Q780" t="s">
        <v>3300</v>
      </c>
      <c r="R780" t="s">
        <v>979</v>
      </c>
      <c r="S780">
        <v>2</v>
      </c>
      <c r="T780">
        <v>20</v>
      </c>
      <c r="U780">
        <v>12</v>
      </c>
      <c r="X780" s="49"/>
      <c r="Y780">
        <v>2</v>
      </c>
      <c r="Z780">
        <v>2</v>
      </c>
      <c r="AA780">
        <v>2</v>
      </c>
      <c r="AB780" s="49" t="s">
        <v>618</v>
      </c>
      <c r="AC780" s="49"/>
      <c r="AD780">
        <v>4</v>
      </c>
    </row>
    <row r="781" spans="2:30" x14ac:dyDescent="0.25">
      <c r="B781" s="49"/>
      <c r="C781" s="49"/>
      <c r="D781" s="2"/>
      <c r="E781" t="s">
        <v>172</v>
      </c>
      <c r="F781" s="49"/>
      <c r="G781" s="49"/>
      <c r="H781" t="s">
        <v>3304</v>
      </c>
      <c r="I781" s="49"/>
      <c r="J781" s="49"/>
      <c r="L781" s="49" t="s">
        <v>3303</v>
      </c>
      <c r="M781" s="49"/>
      <c r="N781" s="49"/>
      <c r="O781" s="49"/>
      <c r="P781" s="49"/>
      <c r="Q781" t="s">
        <v>3302</v>
      </c>
      <c r="R781" t="s">
        <v>979</v>
      </c>
      <c r="S781">
        <v>3</v>
      </c>
      <c r="T781">
        <v>20</v>
      </c>
      <c r="U781">
        <v>12</v>
      </c>
      <c r="X781" s="49"/>
      <c r="Y781">
        <v>2</v>
      </c>
      <c r="Z781">
        <v>2</v>
      </c>
      <c r="AA781">
        <v>2</v>
      </c>
      <c r="AB781" s="49" t="s">
        <v>618</v>
      </c>
      <c r="AC781" s="49"/>
      <c r="AD781">
        <v>4</v>
      </c>
    </row>
    <row r="782" spans="2:30" x14ac:dyDescent="0.25">
      <c r="B782" s="49"/>
      <c r="C782" s="49"/>
      <c r="D782" s="2"/>
      <c r="E782" t="s">
        <v>214</v>
      </c>
      <c r="F782" s="49"/>
      <c r="G782" s="49"/>
      <c r="H782" t="s">
        <v>3306</v>
      </c>
      <c r="I782" s="49"/>
      <c r="J782" s="49"/>
      <c r="L782" s="49" t="s">
        <v>1932</v>
      </c>
      <c r="M782" s="49"/>
      <c r="N782" s="49"/>
      <c r="O782" s="49"/>
      <c r="P782" s="49"/>
      <c r="Q782" t="s">
        <v>3305</v>
      </c>
      <c r="R782" t="s">
        <v>979</v>
      </c>
      <c r="S782">
        <v>1</v>
      </c>
      <c r="T782">
        <v>42.5</v>
      </c>
      <c r="U782">
        <v>12</v>
      </c>
      <c r="X782" s="49"/>
      <c r="Y782">
        <v>2</v>
      </c>
      <c r="Z782">
        <v>1</v>
      </c>
      <c r="AA782">
        <v>2</v>
      </c>
      <c r="AB782" s="49" t="s">
        <v>1745</v>
      </c>
      <c r="AC782" s="49"/>
      <c r="AD782">
        <v>4</v>
      </c>
    </row>
    <row r="783" spans="2:30" x14ac:dyDescent="0.25">
      <c r="B783" s="49"/>
      <c r="C783" s="49"/>
      <c r="D783" s="2"/>
      <c r="E783" t="s">
        <v>214</v>
      </c>
      <c r="F783" s="49"/>
      <c r="G783" s="49"/>
      <c r="H783" t="s">
        <v>3308</v>
      </c>
      <c r="I783" s="49"/>
      <c r="J783" s="49"/>
      <c r="L783" s="49" t="s">
        <v>1937</v>
      </c>
      <c r="M783" s="49"/>
      <c r="N783" s="49"/>
      <c r="O783" s="49"/>
      <c r="P783" s="49"/>
      <c r="Q783" t="s">
        <v>3307</v>
      </c>
      <c r="R783" t="s">
        <v>979</v>
      </c>
      <c r="S783">
        <v>2</v>
      </c>
      <c r="T783">
        <v>45</v>
      </c>
      <c r="U783">
        <v>11</v>
      </c>
      <c r="X783" s="49"/>
      <c r="Y783">
        <v>2</v>
      </c>
      <c r="Z783">
        <v>1</v>
      </c>
      <c r="AA783">
        <v>2</v>
      </c>
      <c r="AB783" s="49" t="s">
        <v>610</v>
      </c>
      <c r="AC783" s="49"/>
      <c r="AD783">
        <v>4</v>
      </c>
    </row>
    <row r="784" spans="2:30" x14ac:dyDescent="0.25">
      <c r="B784" s="49"/>
      <c r="C784" s="49"/>
      <c r="D784" s="2"/>
      <c r="E784" t="s">
        <v>214</v>
      </c>
      <c r="F784" s="49"/>
      <c r="G784" s="49"/>
      <c r="H784" t="s">
        <v>3311</v>
      </c>
      <c r="I784" s="49"/>
      <c r="J784" s="49"/>
      <c r="L784" s="49" t="s">
        <v>3310</v>
      </c>
      <c r="M784" s="49"/>
      <c r="N784" s="49"/>
      <c r="O784" s="49"/>
      <c r="P784" s="49"/>
      <c r="Q784" t="s">
        <v>3309</v>
      </c>
      <c r="R784" t="s">
        <v>979</v>
      </c>
      <c r="S784">
        <v>3</v>
      </c>
      <c r="T784">
        <v>50</v>
      </c>
      <c r="U784">
        <v>8</v>
      </c>
      <c r="X784" s="49"/>
      <c r="Y784">
        <v>2</v>
      </c>
      <c r="Z784">
        <v>1</v>
      </c>
      <c r="AA784">
        <v>2</v>
      </c>
      <c r="AB784" s="49" t="s">
        <v>610</v>
      </c>
      <c r="AC784" s="49"/>
      <c r="AD784">
        <v>4</v>
      </c>
    </row>
    <row r="785" spans="2:30" x14ac:dyDescent="0.25">
      <c r="B785" s="49"/>
      <c r="C785" s="49"/>
      <c r="D785" s="2"/>
      <c r="E785" t="s">
        <v>214</v>
      </c>
      <c r="F785" s="49"/>
      <c r="G785" s="49"/>
      <c r="H785" t="s">
        <v>3313</v>
      </c>
      <c r="I785" s="49"/>
      <c r="J785" s="49"/>
      <c r="L785" s="49" t="s">
        <v>3310</v>
      </c>
      <c r="M785" s="49"/>
      <c r="N785" s="49"/>
      <c r="O785" s="49"/>
      <c r="P785" s="49"/>
      <c r="Q785" t="s">
        <v>3312</v>
      </c>
      <c r="R785" t="s">
        <v>979</v>
      </c>
      <c r="S785">
        <v>4</v>
      </c>
      <c r="T785">
        <v>50</v>
      </c>
      <c r="U785">
        <v>8</v>
      </c>
      <c r="X785" s="49"/>
      <c r="Y785">
        <v>2</v>
      </c>
      <c r="Z785">
        <v>1</v>
      </c>
      <c r="AA785">
        <v>2</v>
      </c>
      <c r="AB785" s="49" t="s">
        <v>610</v>
      </c>
      <c r="AC785" s="49"/>
      <c r="AD785">
        <v>4</v>
      </c>
    </row>
    <row r="786" spans="2:30" x14ac:dyDescent="0.25">
      <c r="B786" s="49"/>
      <c r="C786" s="49"/>
      <c r="D786" s="2"/>
      <c r="E786" t="s">
        <v>217</v>
      </c>
      <c r="F786" s="49"/>
      <c r="G786" s="49"/>
      <c r="H786" t="s">
        <v>3316</v>
      </c>
      <c r="I786" s="49"/>
      <c r="J786" s="49"/>
      <c r="L786" s="49" t="s">
        <v>3315</v>
      </c>
      <c r="M786" s="49"/>
      <c r="N786" s="49"/>
      <c r="O786" s="49"/>
      <c r="P786" s="49"/>
      <c r="Q786" t="s">
        <v>3314</v>
      </c>
      <c r="R786" t="s">
        <v>979</v>
      </c>
      <c r="S786">
        <v>1</v>
      </c>
      <c r="T786">
        <v>10</v>
      </c>
      <c r="U786">
        <v>10</v>
      </c>
      <c r="X786" s="49"/>
      <c r="Y786">
        <v>3</v>
      </c>
      <c r="Z786">
        <v>1</v>
      </c>
      <c r="AA786">
        <v>2</v>
      </c>
      <c r="AB786" s="49" t="s">
        <v>618</v>
      </c>
      <c r="AC786" s="49"/>
      <c r="AD786">
        <v>4</v>
      </c>
    </row>
    <row r="787" spans="2:30" x14ac:dyDescent="0.25">
      <c r="B787" s="49"/>
      <c r="C787" s="49"/>
      <c r="D787" s="2"/>
      <c r="E787" t="s">
        <v>217</v>
      </c>
      <c r="F787" s="49"/>
      <c r="G787" s="49"/>
      <c r="H787" t="s">
        <v>3319</v>
      </c>
      <c r="I787" s="49"/>
      <c r="J787" s="49"/>
      <c r="L787" s="49" t="s">
        <v>3318</v>
      </c>
      <c r="M787" s="49"/>
      <c r="N787" s="49"/>
      <c r="O787" s="49"/>
      <c r="P787" s="49"/>
      <c r="Q787" t="s">
        <v>3317</v>
      </c>
      <c r="R787" t="s">
        <v>979</v>
      </c>
      <c r="S787">
        <v>2</v>
      </c>
      <c r="T787">
        <v>12.5</v>
      </c>
      <c r="U787">
        <v>11</v>
      </c>
      <c r="X787" s="49"/>
      <c r="Y787">
        <v>3</v>
      </c>
      <c r="Z787">
        <v>1</v>
      </c>
      <c r="AA787">
        <v>2</v>
      </c>
      <c r="AB787" s="49" t="s">
        <v>1745</v>
      </c>
      <c r="AC787" s="49"/>
      <c r="AD787">
        <v>4</v>
      </c>
    </row>
    <row r="788" spans="2:30" x14ac:dyDescent="0.25">
      <c r="B788" s="49"/>
      <c r="C788" s="49"/>
      <c r="D788" s="2"/>
      <c r="E788" t="s">
        <v>217</v>
      </c>
      <c r="F788" s="49"/>
      <c r="G788" s="49"/>
      <c r="H788" t="s">
        <v>3322</v>
      </c>
      <c r="I788" s="49"/>
      <c r="J788" s="49"/>
      <c r="L788" s="49" t="s">
        <v>3321</v>
      </c>
      <c r="M788" s="49"/>
      <c r="N788" s="49"/>
      <c r="O788" s="49"/>
      <c r="P788" s="49"/>
      <c r="Q788" t="s">
        <v>3320</v>
      </c>
      <c r="R788" t="s">
        <v>979</v>
      </c>
      <c r="S788">
        <v>3</v>
      </c>
      <c r="T788">
        <v>12.5</v>
      </c>
      <c r="U788">
        <v>10</v>
      </c>
      <c r="X788" s="49"/>
      <c r="Y788">
        <v>3</v>
      </c>
      <c r="Z788">
        <v>1</v>
      </c>
      <c r="AA788">
        <v>2</v>
      </c>
      <c r="AB788" s="49" t="s">
        <v>1745</v>
      </c>
      <c r="AC788" s="49"/>
      <c r="AD788">
        <v>4</v>
      </c>
    </row>
    <row r="789" spans="2:30" x14ac:dyDescent="0.25">
      <c r="B789" s="49"/>
      <c r="C789" s="49"/>
      <c r="D789" s="2"/>
      <c r="E789" t="s">
        <v>303</v>
      </c>
      <c r="F789" s="49"/>
      <c r="G789" s="49"/>
      <c r="H789" t="s">
        <v>3324</v>
      </c>
      <c r="I789" s="49"/>
      <c r="J789" s="49"/>
      <c r="L789" s="49" t="s">
        <v>2154</v>
      </c>
      <c r="M789" s="49"/>
      <c r="N789" s="49"/>
      <c r="O789" s="49"/>
      <c r="P789" s="49"/>
      <c r="Q789" t="s">
        <v>3323</v>
      </c>
      <c r="R789" t="s">
        <v>979</v>
      </c>
      <c r="S789">
        <v>1</v>
      </c>
      <c r="T789">
        <v>6</v>
      </c>
      <c r="U789">
        <v>15</v>
      </c>
      <c r="X789" s="49"/>
      <c r="Y789">
        <v>2</v>
      </c>
      <c r="Z789">
        <v>1</v>
      </c>
      <c r="AA789">
        <v>2</v>
      </c>
      <c r="AB789" s="49" t="s">
        <v>618</v>
      </c>
      <c r="AC789" s="49"/>
      <c r="AD789">
        <v>4</v>
      </c>
    </row>
    <row r="790" spans="2:30" x14ac:dyDescent="0.25">
      <c r="B790" s="49"/>
      <c r="C790" s="49"/>
      <c r="D790" s="2"/>
      <c r="E790" t="s">
        <v>303</v>
      </c>
      <c r="F790" s="49"/>
      <c r="G790" s="49"/>
      <c r="H790" t="s">
        <v>3327</v>
      </c>
      <c r="I790" s="49"/>
      <c r="J790" s="49"/>
      <c r="L790" s="49" t="s">
        <v>3326</v>
      </c>
      <c r="M790" s="49"/>
      <c r="N790" s="49"/>
      <c r="O790" s="49"/>
      <c r="P790" s="49"/>
      <c r="Q790" t="s">
        <v>3325</v>
      </c>
      <c r="R790" t="s">
        <v>979</v>
      </c>
      <c r="S790">
        <v>2</v>
      </c>
      <c r="T790">
        <v>10</v>
      </c>
      <c r="U790">
        <v>10</v>
      </c>
      <c r="X790" s="49"/>
      <c r="Y790">
        <v>2</v>
      </c>
      <c r="Z790">
        <v>1</v>
      </c>
      <c r="AA790">
        <v>2</v>
      </c>
      <c r="AB790" s="49" t="s">
        <v>1745</v>
      </c>
      <c r="AC790" s="49"/>
      <c r="AD790">
        <v>4</v>
      </c>
    </row>
    <row r="791" spans="2:30" x14ac:dyDescent="0.25">
      <c r="B791" s="49"/>
      <c r="C791" s="49"/>
      <c r="D791" s="2"/>
      <c r="E791" t="s">
        <v>303</v>
      </c>
      <c r="F791" s="49"/>
      <c r="G791" s="49"/>
      <c r="H791" t="s">
        <v>3330</v>
      </c>
      <c r="I791" s="49"/>
      <c r="J791" s="49"/>
      <c r="L791" s="49" t="s">
        <v>3329</v>
      </c>
      <c r="M791" s="49"/>
      <c r="N791" s="49"/>
      <c r="O791" s="49"/>
      <c r="P791" s="49"/>
      <c r="Q791" t="s">
        <v>3328</v>
      </c>
      <c r="R791" t="s">
        <v>979</v>
      </c>
      <c r="S791">
        <v>3</v>
      </c>
      <c r="T791">
        <v>10</v>
      </c>
      <c r="U791">
        <v>12</v>
      </c>
      <c r="X791" s="49"/>
      <c r="Y791">
        <v>2</v>
      </c>
      <c r="Z791">
        <v>1</v>
      </c>
      <c r="AA791">
        <v>2</v>
      </c>
      <c r="AB791" s="49" t="s">
        <v>610</v>
      </c>
      <c r="AC791" s="49"/>
      <c r="AD791">
        <v>4</v>
      </c>
    </row>
    <row r="792" spans="2:30" x14ac:dyDescent="0.25">
      <c r="B792" s="49"/>
      <c r="C792" s="49"/>
      <c r="D792" s="2"/>
      <c r="E792" t="s">
        <v>356</v>
      </c>
      <c r="F792" s="49"/>
      <c r="G792" s="49"/>
      <c r="H792" t="s">
        <v>3333</v>
      </c>
      <c r="I792" s="49"/>
      <c r="J792" s="49"/>
      <c r="L792" s="49" t="s">
        <v>3332</v>
      </c>
      <c r="M792" s="49"/>
      <c r="N792" s="49"/>
      <c r="O792" s="49"/>
      <c r="P792" s="49"/>
      <c r="Q792" t="s">
        <v>3331</v>
      </c>
      <c r="R792" t="s">
        <v>979</v>
      </c>
      <c r="S792">
        <v>2</v>
      </c>
      <c r="V792">
        <v>460</v>
      </c>
      <c r="W792">
        <v>1.48</v>
      </c>
      <c r="X792" s="49" t="s">
        <v>2238</v>
      </c>
      <c r="AB792" s="49"/>
      <c r="AC792" s="49"/>
      <c r="AD792">
        <v>4</v>
      </c>
    </row>
    <row r="793" spans="2:30" x14ac:dyDescent="0.25">
      <c r="B793" s="49"/>
      <c r="C793" s="49"/>
      <c r="D793" s="2"/>
      <c r="E793" t="s">
        <v>154</v>
      </c>
      <c r="F793" s="49"/>
      <c r="G793" s="49"/>
      <c r="H793" t="s">
        <v>983</v>
      </c>
      <c r="I793" s="49"/>
      <c r="J793" s="49"/>
      <c r="L793" s="49"/>
      <c r="M793" s="49"/>
      <c r="N793" s="49"/>
      <c r="O793" s="49"/>
      <c r="P793" s="49"/>
      <c r="Q793" t="s">
        <v>3334</v>
      </c>
      <c r="R793" t="s">
        <v>979</v>
      </c>
      <c r="S793">
        <v>4</v>
      </c>
      <c r="T793">
        <v>125</v>
      </c>
      <c r="U793">
        <v>7</v>
      </c>
      <c r="X793" s="49"/>
      <c r="AB793" s="49"/>
      <c r="AC793" s="49"/>
      <c r="AD793">
        <v>4</v>
      </c>
    </row>
    <row r="794" spans="2:30" x14ac:dyDescent="0.25">
      <c r="B794" s="49"/>
      <c r="C794" s="49"/>
      <c r="D794" s="2"/>
      <c r="E794" t="s">
        <v>356</v>
      </c>
      <c r="F794" s="49"/>
      <c r="G794" s="49"/>
      <c r="H794" t="s">
        <v>987</v>
      </c>
      <c r="I794" s="49"/>
      <c r="J794" s="49"/>
      <c r="L794" s="49" t="s">
        <v>3336</v>
      </c>
      <c r="M794" s="49"/>
      <c r="N794" s="49"/>
      <c r="O794" s="49"/>
      <c r="P794" s="49"/>
      <c r="Q794" t="s">
        <v>3335</v>
      </c>
      <c r="R794" t="s">
        <v>984</v>
      </c>
      <c r="S794">
        <v>1</v>
      </c>
      <c r="V794">
        <v>300</v>
      </c>
      <c r="W794">
        <v>0.75</v>
      </c>
      <c r="X794" s="49" t="s">
        <v>2238</v>
      </c>
      <c r="AB794" s="49"/>
      <c r="AC794" s="49"/>
      <c r="AD794">
        <v>4</v>
      </c>
    </row>
    <row r="795" spans="2:30" x14ac:dyDescent="0.25">
      <c r="B795" s="49"/>
      <c r="C795" s="49"/>
      <c r="D795" s="2"/>
      <c r="E795" t="s">
        <v>41</v>
      </c>
      <c r="F795" s="49"/>
      <c r="G795" s="49"/>
      <c r="H795" t="s">
        <v>3339</v>
      </c>
      <c r="I795" s="49"/>
      <c r="J795" s="49"/>
      <c r="L795" s="49" t="s">
        <v>3338</v>
      </c>
      <c r="M795" s="49"/>
      <c r="N795" s="49"/>
      <c r="O795" s="49"/>
      <c r="P795" s="49"/>
      <c r="Q795" t="s">
        <v>3337</v>
      </c>
      <c r="R795" t="s">
        <v>984</v>
      </c>
      <c r="S795">
        <v>1</v>
      </c>
      <c r="T795">
        <v>70</v>
      </c>
      <c r="U795">
        <v>10</v>
      </c>
      <c r="X795" s="49"/>
      <c r="Y795">
        <v>2</v>
      </c>
      <c r="Z795">
        <v>1</v>
      </c>
      <c r="AA795">
        <v>2</v>
      </c>
      <c r="AB795" s="49" t="s">
        <v>618</v>
      </c>
      <c r="AC795" s="49"/>
      <c r="AD795">
        <v>4</v>
      </c>
    </row>
    <row r="796" spans="2:30" x14ac:dyDescent="0.25">
      <c r="B796" s="49"/>
      <c r="C796" s="49"/>
      <c r="D796" s="2"/>
      <c r="E796" t="s">
        <v>41</v>
      </c>
      <c r="F796" s="49"/>
      <c r="G796" s="49"/>
      <c r="H796" t="s">
        <v>3342</v>
      </c>
      <c r="I796" s="49"/>
      <c r="J796" s="49"/>
      <c r="L796" s="49" t="s">
        <v>3341</v>
      </c>
      <c r="M796" s="49"/>
      <c r="N796" s="49"/>
      <c r="O796" s="49"/>
      <c r="P796" s="49"/>
      <c r="Q796" t="s">
        <v>3340</v>
      </c>
      <c r="R796" t="s">
        <v>984</v>
      </c>
      <c r="S796">
        <v>2</v>
      </c>
      <c r="T796">
        <v>75</v>
      </c>
      <c r="U796">
        <v>9</v>
      </c>
      <c r="X796" s="49"/>
      <c r="Y796">
        <v>2</v>
      </c>
      <c r="Z796">
        <v>1</v>
      </c>
      <c r="AA796">
        <v>1</v>
      </c>
      <c r="AB796" s="49" t="s">
        <v>610</v>
      </c>
      <c r="AC796" s="49"/>
      <c r="AD796">
        <v>4</v>
      </c>
    </row>
    <row r="797" spans="2:30" x14ac:dyDescent="0.25">
      <c r="B797" s="49"/>
      <c r="C797" s="49"/>
      <c r="D797" s="2"/>
      <c r="E797" t="s">
        <v>41</v>
      </c>
      <c r="F797" s="49"/>
      <c r="G797" s="49"/>
      <c r="H797" t="s">
        <v>3344</v>
      </c>
      <c r="I797" s="49"/>
      <c r="J797" s="49"/>
      <c r="L797" s="49" t="s">
        <v>3341</v>
      </c>
      <c r="M797" s="49"/>
      <c r="N797" s="49"/>
      <c r="O797" s="49"/>
      <c r="P797" s="49"/>
      <c r="Q797" t="s">
        <v>3343</v>
      </c>
      <c r="R797" t="s">
        <v>984</v>
      </c>
      <c r="S797">
        <v>3</v>
      </c>
      <c r="T797">
        <v>75</v>
      </c>
      <c r="U797">
        <v>8</v>
      </c>
      <c r="X797" s="49"/>
      <c r="Y797">
        <v>2</v>
      </c>
      <c r="Z797">
        <v>1</v>
      </c>
      <c r="AA797">
        <v>1</v>
      </c>
      <c r="AB797" s="49" t="s">
        <v>610</v>
      </c>
      <c r="AC797" s="49"/>
      <c r="AD797">
        <v>4</v>
      </c>
    </row>
    <row r="798" spans="2:30" x14ac:dyDescent="0.25">
      <c r="B798" s="49"/>
      <c r="C798" s="49"/>
      <c r="D798" s="2"/>
      <c r="E798" t="s">
        <v>41</v>
      </c>
      <c r="F798" s="49"/>
      <c r="G798" s="49"/>
      <c r="H798" t="s">
        <v>3347</v>
      </c>
      <c r="I798" s="49"/>
      <c r="J798" s="49"/>
      <c r="L798" s="49" t="s">
        <v>3346</v>
      </c>
      <c r="M798" s="49"/>
      <c r="N798" s="49"/>
      <c r="O798" s="49"/>
      <c r="P798" s="49"/>
      <c r="Q798" t="s">
        <v>3345</v>
      </c>
      <c r="R798" t="s">
        <v>984</v>
      </c>
      <c r="S798">
        <v>4</v>
      </c>
      <c r="T798">
        <v>75</v>
      </c>
      <c r="U798">
        <v>6</v>
      </c>
      <c r="X798" s="49"/>
      <c r="Y798">
        <v>2</v>
      </c>
      <c r="Z798">
        <v>1</v>
      </c>
      <c r="AA798">
        <v>1</v>
      </c>
      <c r="AB798" s="49" t="s">
        <v>1888</v>
      </c>
      <c r="AC798" s="49"/>
      <c r="AD798">
        <v>4</v>
      </c>
    </row>
    <row r="799" spans="2:30" x14ac:dyDescent="0.25">
      <c r="B799" s="49"/>
      <c r="C799" s="49"/>
      <c r="D799" s="2"/>
      <c r="E799" t="s">
        <v>45</v>
      </c>
      <c r="F799" s="49"/>
      <c r="G799" s="49"/>
      <c r="H799" t="s">
        <v>3350</v>
      </c>
      <c r="I799" s="49"/>
      <c r="J799" s="49"/>
      <c r="L799" s="49" t="s">
        <v>3349</v>
      </c>
      <c r="M799" s="49"/>
      <c r="N799" s="49"/>
      <c r="O799" s="49"/>
      <c r="P799" s="49"/>
      <c r="Q799" t="s">
        <v>3348</v>
      </c>
      <c r="R799" t="s">
        <v>984</v>
      </c>
      <c r="S799">
        <v>1</v>
      </c>
      <c r="T799">
        <v>145</v>
      </c>
      <c r="U799">
        <v>10</v>
      </c>
      <c r="X799" s="49"/>
      <c r="Y799">
        <v>2</v>
      </c>
      <c r="Z799">
        <v>1</v>
      </c>
      <c r="AA799">
        <v>2</v>
      </c>
      <c r="AB799" s="49" t="s">
        <v>1745</v>
      </c>
      <c r="AC799" s="49"/>
      <c r="AD799">
        <v>4</v>
      </c>
    </row>
    <row r="800" spans="2:30" x14ac:dyDescent="0.25">
      <c r="B800" s="49"/>
      <c r="C800" s="49"/>
      <c r="D800" s="2"/>
      <c r="E800" t="s">
        <v>45</v>
      </c>
      <c r="F800" s="49"/>
      <c r="G800" s="49"/>
      <c r="H800" t="s">
        <v>3352</v>
      </c>
      <c r="I800" s="49"/>
      <c r="J800" s="49"/>
      <c r="L800" s="49" t="s">
        <v>3349</v>
      </c>
      <c r="M800" s="49"/>
      <c r="N800" s="49"/>
      <c r="O800" s="49"/>
      <c r="P800" s="49"/>
      <c r="Q800" t="s">
        <v>3351</v>
      </c>
      <c r="R800" t="s">
        <v>984</v>
      </c>
      <c r="S800">
        <v>2</v>
      </c>
      <c r="T800">
        <v>150</v>
      </c>
      <c r="U800">
        <v>10</v>
      </c>
      <c r="X800" s="49"/>
      <c r="Y800">
        <v>2</v>
      </c>
      <c r="Z800">
        <v>1</v>
      </c>
      <c r="AA800">
        <v>2</v>
      </c>
      <c r="AB800" s="49" t="s">
        <v>1745</v>
      </c>
      <c r="AC800" s="49"/>
      <c r="AD800">
        <v>4</v>
      </c>
    </row>
    <row r="801" spans="2:30" x14ac:dyDescent="0.25">
      <c r="B801" s="49"/>
      <c r="C801" s="49"/>
      <c r="D801" s="2"/>
      <c r="E801" t="s">
        <v>45</v>
      </c>
      <c r="F801" s="49"/>
      <c r="G801" s="49"/>
      <c r="H801" t="s">
        <v>3355</v>
      </c>
      <c r="I801" s="49"/>
      <c r="J801" s="49"/>
      <c r="L801" s="49" t="s">
        <v>3354</v>
      </c>
      <c r="M801" s="49"/>
      <c r="N801" s="49"/>
      <c r="O801" s="49"/>
      <c r="P801" s="49"/>
      <c r="Q801" t="s">
        <v>3353</v>
      </c>
      <c r="R801" t="s">
        <v>984</v>
      </c>
      <c r="S801">
        <v>3</v>
      </c>
      <c r="T801">
        <v>155</v>
      </c>
      <c r="U801">
        <v>8</v>
      </c>
      <c r="X801" s="49"/>
      <c r="Y801">
        <v>2</v>
      </c>
      <c r="Z801">
        <v>1</v>
      </c>
      <c r="AA801">
        <v>2</v>
      </c>
      <c r="AB801" s="49" t="s">
        <v>1888</v>
      </c>
      <c r="AC801" s="49"/>
      <c r="AD801">
        <v>4</v>
      </c>
    </row>
    <row r="802" spans="2:30" x14ac:dyDescent="0.25">
      <c r="B802" s="49"/>
      <c r="C802" s="49"/>
      <c r="D802" s="2"/>
      <c r="E802" t="s">
        <v>66</v>
      </c>
      <c r="F802" s="49"/>
      <c r="G802" s="49"/>
      <c r="H802" t="s">
        <v>3358</v>
      </c>
      <c r="I802" s="49"/>
      <c r="J802" s="49"/>
      <c r="L802" s="49" t="s">
        <v>3357</v>
      </c>
      <c r="M802" s="49"/>
      <c r="N802" s="49"/>
      <c r="O802" s="49"/>
      <c r="P802" s="49"/>
      <c r="Q802" t="s">
        <v>3356</v>
      </c>
      <c r="R802" t="s">
        <v>984</v>
      </c>
      <c r="S802">
        <v>1</v>
      </c>
      <c r="T802">
        <v>120</v>
      </c>
      <c r="U802">
        <v>10</v>
      </c>
      <c r="X802" s="49"/>
      <c r="Y802">
        <v>3</v>
      </c>
      <c r="Z802">
        <v>2</v>
      </c>
      <c r="AA802">
        <v>2</v>
      </c>
      <c r="AB802" s="49" t="s">
        <v>618</v>
      </c>
      <c r="AC802" s="49"/>
      <c r="AD802">
        <v>4</v>
      </c>
    </row>
    <row r="803" spans="2:30" x14ac:dyDescent="0.25">
      <c r="B803" s="49"/>
      <c r="C803" s="49"/>
      <c r="D803" s="2"/>
      <c r="E803" t="s">
        <v>66</v>
      </c>
      <c r="F803" s="49"/>
      <c r="G803" s="49"/>
      <c r="H803" t="s">
        <v>3361</v>
      </c>
      <c r="I803" s="49"/>
      <c r="J803" s="49"/>
      <c r="L803" s="49" t="s">
        <v>3360</v>
      </c>
      <c r="M803" s="49"/>
      <c r="N803" s="49"/>
      <c r="O803" s="49"/>
      <c r="P803" s="49"/>
      <c r="Q803" t="s">
        <v>3359</v>
      </c>
      <c r="R803" t="s">
        <v>984</v>
      </c>
      <c r="S803">
        <v>2</v>
      </c>
      <c r="T803">
        <v>130</v>
      </c>
      <c r="U803">
        <v>10</v>
      </c>
      <c r="X803" s="49"/>
      <c r="Y803">
        <v>3</v>
      </c>
      <c r="Z803">
        <v>2</v>
      </c>
      <c r="AA803">
        <v>2</v>
      </c>
      <c r="AB803" s="49" t="s">
        <v>1745</v>
      </c>
      <c r="AC803" s="49"/>
      <c r="AD803">
        <v>4</v>
      </c>
    </row>
    <row r="804" spans="2:30" x14ac:dyDescent="0.25">
      <c r="B804" s="49"/>
      <c r="C804" s="49"/>
      <c r="D804" s="2"/>
      <c r="E804" t="s">
        <v>66</v>
      </c>
      <c r="F804" s="49"/>
      <c r="G804" s="49"/>
      <c r="H804" t="s">
        <v>3364</v>
      </c>
      <c r="I804" s="49"/>
      <c r="J804" s="49"/>
      <c r="L804" s="49" t="s">
        <v>3363</v>
      </c>
      <c r="M804" s="49"/>
      <c r="N804" s="49"/>
      <c r="O804" s="49"/>
      <c r="P804" s="49"/>
      <c r="Q804" t="s">
        <v>3362</v>
      </c>
      <c r="R804" t="s">
        <v>984</v>
      </c>
      <c r="S804">
        <v>3</v>
      </c>
      <c r="T804">
        <v>140</v>
      </c>
      <c r="U804">
        <v>9</v>
      </c>
      <c r="X804" s="49"/>
      <c r="Y804">
        <v>3</v>
      </c>
      <c r="Z804">
        <v>2</v>
      </c>
      <c r="AA804">
        <v>1</v>
      </c>
      <c r="AB804" s="49" t="s">
        <v>1745</v>
      </c>
      <c r="AC804" s="49"/>
      <c r="AD804">
        <v>4</v>
      </c>
    </row>
    <row r="805" spans="2:30" x14ac:dyDescent="0.25">
      <c r="B805" s="49"/>
      <c r="C805" s="49"/>
      <c r="D805" s="2"/>
      <c r="E805" t="s">
        <v>84</v>
      </c>
      <c r="F805" s="49"/>
      <c r="G805" s="49"/>
      <c r="H805" t="s">
        <v>3367</v>
      </c>
      <c r="I805" s="49"/>
      <c r="J805" s="49"/>
      <c r="L805" s="49" t="s">
        <v>3366</v>
      </c>
      <c r="M805" s="49"/>
      <c r="N805" s="49"/>
      <c r="O805" s="49"/>
      <c r="P805" s="49"/>
      <c r="Q805" t="s">
        <v>3365</v>
      </c>
      <c r="R805" t="s">
        <v>984</v>
      </c>
      <c r="S805">
        <v>1</v>
      </c>
      <c r="T805">
        <v>5</v>
      </c>
      <c r="U805">
        <v>15</v>
      </c>
      <c r="X805" s="49"/>
      <c r="Y805">
        <v>2</v>
      </c>
      <c r="Z805">
        <v>2</v>
      </c>
      <c r="AA805">
        <v>2</v>
      </c>
      <c r="AB805" s="49" t="s">
        <v>618</v>
      </c>
      <c r="AC805" s="49"/>
      <c r="AD805">
        <v>4</v>
      </c>
    </row>
    <row r="806" spans="2:30" x14ac:dyDescent="0.25">
      <c r="B806" s="49"/>
      <c r="C806" s="49"/>
      <c r="D806" s="2"/>
      <c r="E806" t="s">
        <v>84</v>
      </c>
      <c r="F806" s="49"/>
      <c r="G806" s="49"/>
      <c r="H806" t="s">
        <v>3370</v>
      </c>
      <c r="I806" s="49"/>
      <c r="J806" s="49"/>
      <c r="L806" s="49" t="s">
        <v>3369</v>
      </c>
      <c r="M806" s="49"/>
      <c r="N806" s="49"/>
      <c r="O806" s="49"/>
      <c r="P806" s="49"/>
      <c r="Q806" t="s">
        <v>3368</v>
      </c>
      <c r="R806" t="s">
        <v>984</v>
      </c>
      <c r="S806">
        <v>2</v>
      </c>
      <c r="T806">
        <v>5</v>
      </c>
      <c r="U806">
        <v>15</v>
      </c>
      <c r="X806" s="49"/>
      <c r="Y806">
        <v>2</v>
      </c>
      <c r="Z806">
        <v>2</v>
      </c>
      <c r="AA806">
        <v>2</v>
      </c>
      <c r="AB806" s="49" t="s">
        <v>618</v>
      </c>
      <c r="AC806" s="49"/>
      <c r="AD806">
        <v>4</v>
      </c>
    </row>
    <row r="807" spans="2:30" x14ac:dyDescent="0.25">
      <c r="B807" s="49"/>
      <c r="C807" s="49"/>
      <c r="D807" s="2"/>
      <c r="E807" t="s">
        <v>84</v>
      </c>
      <c r="F807" s="49"/>
      <c r="G807" s="49"/>
      <c r="H807" t="s">
        <v>3372</v>
      </c>
      <c r="I807" s="49"/>
      <c r="J807" s="49"/>
      <c r="L807" s="49" t="s">
        <v>3369</v>
      </c>
      <c r="M807" s="49"/>
      <c r="N807" s="49"/>
      <c r="O807" s="49"/>
      <c r="P807" s="49"/>
      <c r="Q807" t="s">
        <v>3371</v>
      </c>
      <c r="R807" t="s">
        <v>984</v>
      </c>
      <c r="S807">
        <v>3</v>
      </c>
      <c r="T807">
        <v>5</v>
      </c>
      <c r="U807">
        <v>15</v>
      </c>
      <c r="X807" s="49"/>
      <c r="Y807">
        <v>2</v>
      </c>
      <c r="Z807">
        <v>2</v>
      </c>
      <c r="AA807">
        <v>2</v>
      </c>
      <c r="AB807" s="49" t="s">
        <v>618</v>
      </c>
      <c r="AC807" s="49"/>
      <c r="AD807">
        <v>4</v>
      </c>
    </row>
    <row r="808" spans="2:30" x14ac:dyDescent="0.25">
      <c r="B808" s="49"/>
      <c r="C808" s="49"/>
      <c r="D808" s="2"/>
      <c r="E808" t="s">
        <v>15</v>
      </c>
      <c r="F808" s="49"/>
      <c r="G808" s="49"/>
      <c r="H808" t="s">
        <v>3375</v>
      </c>
      <c r="I808" s="49"/>
      <c r="J808" s="49"/>
      <c r="L808" s="49" t="s">
        <v>3374</v>
      </c>
      <c r="M808" s="49"/>
      <c r="N808" s="49"/>
      <c r="O808" s="49"/>
      <c r="P808" s="49"/>
      <c r="Q808" t="s">
        <v>3373</v>
      </c>
      <c r="R808" t="s">
        <v>984</v>
      </c>
      <c r="S808">
        <v>1</v>
      </c>
      <c r="T808">
        <v>65</v>
      </c>
      <c r="V808">
        <v>60</v>
      </c>
      <c r="X808" s="49"/>
      <c r="AB808" s="49"/>
      <c r="AC808" s="49"/>
      <c r="AD808">
        <v>4</v>
      </c>
    </row>
    <row r="809" spans="2:30" x14ac:dyDescent="0.25">
      <c r="B809" s="49"/>
      <c r="C809" s="49"/>
      <c r="D809" s="2"/>
      <c r="E809" t="s">
        <v>15</v>
      </c>
      <c r="F809" s="49"/>
      <c r="G809" s="49"/>
      <c r="H809" t="s">
        <v>3378</v>
      </c>
      <c r="I809" s="49"/>
      <c r="J809" s="49"/>
      <c r="L809" s="49" t="s">
        <v>3377</v>
      </c>
      <c r="M809" s="49"/>
      <c r="N809" s="49"/>
      <c r="O809" s="49"/>
      <c r="P809" s="49"/>
      <c r="Q809" t="s">
        <v>3376</v>
      </c>
      <c r="R809" t="s">
        <v>984</v>
      </c>
      <c r="S809">
        <v>2</v>
      </c>
      <c r="T809">
        <v>65</v>
      </c>
      <c r="V809">
        <v>60</v>
      </c>
      <c r="X809" s="49"/>
      <c r="AB809" s="49"/>
      <c r="AC809" s="49"/>
      <c r="AD809">
        <v>4</v>
      </c>
    </row>
    <row r="810" spans="2:30" x14ac:dyDescent="0.25">
      <c r="B810" s="49"/>
      <c r="C810" s="49"/>
      <c r="D810" s="2"/>
      <c r="E810" t="s">
        <v>8734</v>
      </c>
      <c r="F810" s="49"/>
      <c r="G810" s="49"/>
      <c r="H810" t="s">
        <v>3381</v>
      </c>
      <c r="I810" s="49"/>
      <c r="J810" s="49"/>
      <c r="L810" s="49" t="s">
        <v>3380</v>
      </c>
      <c r="M810" s="49"/>
      <c r="N810" s="49"/>
      <c r="O810" s="49"/>
      <c r="P810" s="49"/>
      <c r="Q810" t="s">
        <v>3379</v>
      </c>
      <c r="R810" t="s">
        <v>984</v>
      </c>
      <c r="S810">
        <v>1</v>
      </c>
      <c r="T810">
        <v>25</v>
      </c>
      <c r="U810">
        <v>10</v>
      </c>
      <c r="X810" s="49"/>
      <c r="Y810">
        <v>3</v>
      </c>
      <c r="Z810">
        <v>1</v>
      </c>
      <c r="AA810">
        <v>2</v>
      </c>
      <c r="AB810" s="49" t="s">
        <v>618</v>
      </c>
      <c r="AC810" s="49"/>
      <c r="AD810">
        <v>4</v>
      </c>
    </row>
    <row r="811" spans="2:30" x14ac:dyDescent="0.25">
      <c r="B811" s="49"/>
      <c r="C811" s="49"/>
      <c r="D811" s="2"/>
      <c r="E811" t="s">
        <v>8734</v>
      </c>
      <c r="F811" s="49"/>
      <c r="G811" s="49"/>
      <c r="H811" t="s">
        <v>3383</v>
      </c>
      <c r="I811" s="49"/>
      <c r="J811" s="49"/>
      <c r="L811" s="49" t="s">
        <v>3380</v>
      </c>
      <c r="M811" s="49"/>
      <c r="N811" s="49"/>
      <c r="O811" s="49"/>
      <c r="P811" s="49"/>
      <c r="Q811" t="s">
        <v>3382</v>
      </c>
      <c r="R811" t="s">
        <v>984</v>
      </c>
      <c r="S811">
        <v>2</v>
      </c>
      <c r="T811">
        <v>25</v>
      </c>
      <c r="U811">
        <v>7</v>
      </c>
      <c r="X811" s="49"/>
      <c r="Y811">
        <v>3</v>
      </c>
      <c r="Z811">
        <v>1</v>
      </c>
      <c r="AA811">
        <v>2</v>
      </c>
      <c r="AB811" s="49" t="s">
        <v>618</v>
      </c>
      <c r="AC811" s="49"/>
      <c r="AD811">
        <v>4</v>
      </c>
    </row>
    <row r="812" spans="2:30" x14ac:dyDescent="0.25">
      <c r="B812" s="49"/>
      <c r="C812" s="49"/>
      <c r="D812" s="2"/>
      <c r="E812" t="s">
        <v>356</v>
      </c>
      <c r="F812" s="49"/>
      <c r="G812" s="49"/>
      <c r="H812" t="s">
        <v>988</v>
      </c>
      <c r="I812" s="49"/>
      <c r="J812" s="49"/>
      <c r="L812" s="49" t="s">
        <v>3385</v>
      </c>
      <c r="M812" s="49"/>
      <c r="N812" s="49"/>
      <c r="O812" s="49"/>
      <c r="P812" s="49"/>
      <c r="Q812" t="s">
        <v>3384</v>
      </c>
      <c r="R812" t="s">
        <v>984</v>
      </c>
      <c r="S812">
        <v>2</v>
      </c>
      <c r="V812">
        <v>470</v>
      </c>
      <c r="W812">
        <v>1.24</v>
      </c>
      <c r="X812" s="49" t="s">
        <v>2238</v>
      </c>
      <c r="AB812" s="49"/>
      <c r="AC812" s="49"/>
      <c r="AD812">
        <v>4</v>
      </c>
    </row>
    <row r="813" spans="2:30" x14ac:dyDescent="0.25">
      <c r="B813" s="49"/>
      <c r="C813" s="49"/>
      <c r="D813" s="2"/>
      <c r="E813" t="s">
        <v>356</v>
      </c>
      <c r="F813" s="49"/>
      <c r="G813" s="49"/>
      <c r="H813" t="s">
        <v>992</v>
      </c>
      <c r="I813" s="49"/>
      <c r="J813" s="49"/>
      <c r="L813" s="49"/>
      <c r="M813" s="49"/>
      <c r="N813" s="49"/>
      <c r="O813" s="49"/>
      <c r="P813" s="49"/>
      <c r="Q813" t="s">
        <v>3386</v>
      </c>
      <c r="R813" t="s">
        <v>989</v>
      </c>
      <c r="S813">
        <v>1</v>
      </c>
      <c r="V813">
        <v>300</v>
      </c>
      <c r="W813">
        <v>0.82</v>
      </c>
      <c r="X813" s="49" t="s">
        <v>2238</v>
      </c>
      <c r="AB813" s="49"/>
      <c r="AC813" s="49"/>
      <c r="AD813">
        <v>4</v>
      </c>
    </row>
    <row r="814" spans="2:30" x14ac:dyDescent="0.25">
      <c r="B814" s="49"/>
      <c r="C814" s="49"/>
      <c r="D814" s="2"/>
      <c r="E814" t="s">
        <v>8734</v>
      </c>
      <c r="F814" s="49"/>
      <c r="G814" s="49"/>
      <c r="H814" t="s">
        <v>3389</v>
      </c>
      <c r="I814" s="49"/>
      <c r="J814" s="49"/>
      <c r="L814" s="49" t="s">
        <v>3388</v>
      </c>
      <c r="M814" s="49"/>
      <c r="N814" s="49"/>
      <c r="O814" s="49"/>
      <c r="P814" s="49"/>
      <c r="Q814" t="s">
        <v>3387</v>
      </c>
      <c r="R814" t="s">
        <v>989</v>
      </c>
      <c r="S814">
        <v>1</v>
      </c>
      <c r="T814">
        <v>25</v>
      </c>
      <c r="U814">
        <v>12</v>
      </c>
      <c r="X814" s="49"/>
      <c r="Y814">
        <v>3</v>
      </c>
      <c r="Z814">
        <v>1</v>
      </c>
      <c r="AA814">
        <v>2</v>
      </c>
      <c r="AB814" s="49" t="s">
        <v>618</v>
      </c>
      <c r="AC814" s="49"/>
      <c r="AD814">
        <v>4</v>
      </c>
    </row>
    <row r="815" spans="2:30" x14ac:dyDescent="0.25">
      <c r="B815" s="49"/>
      <c r="C815" s="49"/>
      <c r="D815" s="2"/>
      <c r="E815" t="s">
        <v>8734</v>
      </c>
      <c r="F815" s="49"/>
      <c r="G815" s="49"/>
      <c r="H815" t="s">
        <v>3392</v>
      </c>
      <c r="I815" s="49"/>
      <c r="J815" s="49"/>
      <c r="L815" s="49" t="s">
        <v>3391</v>
      </c>
      <c r="M815" s="49"/>
      <c r="N815" s="49"/>
      <c r="O815" s="49"/>
      <c r="P815" s="49"/>
      <c r="Q815" t="s">
        <v>3390</v>
      </c>
      <c r="R815" t="s">
        <v>989</v>
      </c>
      <c r="S815">
        <v>2</v>
      </c>
      <c r="T815">
        <v>30</v>
      </c>
      <c r="U815">
        <v>9</v>
      </c>
      <c r="X815" s="49"/>
      <c r="Y815">
        <v>3</v>
      </c>
      <c r="Z815">
        <v>1</v>
      </c>
      <c r="AA815">
        <v>2</v>
      </c>
      <c r="AB815" s="49" t="s">
        <v>1745</v>
      </c>
      <c r="AC815" s="49"/>
      <c r="AD815">
        <v>4</v>
      </c>
    </row>
    <row r="816" spans="2:30" x14ac:dyDescent="0.25">
      <c r="B816" s="49"/>
      <c r="C816" s="49"/>
      <c r="D816" s="2"/>
      <c r="E816" t="s">
        <v>8734</v>
      </c>
      <c r="F816" s="49"/>
      <c r="G816" s="49"/>
      <c r="H816" t="s">
        <v>3394</v>
      </c>
      <c r="I816" s="49"/>
      <c r="J816" s="49"/>
      <c r="L816" s="49" t="s">
        <v>3391</v>
      </c>
      <c r="M816" s="49"/>
      <c r="N816" s="49"/>
      <c r="O816" s="49"/>
      <c r="P816" s="49"/>
      <c r="Q816" t="s">
        <v>3393</v>
      </c>
      <c r="R816" t="s">
        <v>989</v>
      </c>
      <c r="S816">
        <v>3</v>
      </c>
      <c r="T816">
        <v>30</v>
      </c>
      <c r="U816">
        <v>7</v>
      </c>
      <c r="X816" s="49"/>
      <c r="Y816">
        <v>3</v>
      </c>
      <c r="Z816">
        <v>1</v>
      </c>
      <c r="AA816">
        <v>2</v>
      </c>
      <c r="AB816" s="49" t="s">
        <v>1745</v>
      </c>
      <c r="AC816" s="49"/>
      <c r="AD816">
        <v>4</v>
      </c>
    </row>
    <row r="817" spans="2:30" x14ac:dyDescent="0.25">
      <c r="B817" s="49"/>
      <c r="C817" s="49"/>
      <c r="D817" s="2"/>
      <c r="E817" t="s">
        <v>8734</v>
      </c>
      <c r="F817" s="49"/>
      <c r="G817" s="49"/>
      <c r="H817" t="s">
        <v>3396</v>
      </c>
      <c r="I817" s="49"/>
      <c r="J817" s="49"/>
      <c r="L817" s="49" t="s">
        <v>3391</v>
      </c>
      <c r="M817" s="49"/>
      <c r="N817" s="49"/>
      <c r="O817" s="49"/>
      <c r="P817" s="49"/>
      <c r="Q817" t="s">
        <v>3395</v>
      </c>
      <c r="R817" t="s">
        <v>989</v>
      </c>
      <c r="S817">
        <v>4</v>
      </c>
      <c r="T817">
        <v>30</v>
      </c>
      <c r="U817">
        <v>6</v>
      </c>
      <c r="X817" s="49"/>
      <c r="Y817">
        <v>3</v>
      </c>
      <c r="Z817">
        <v>1</v>
      </c>
      <c r="AA817">
        <v>2</v>
      </c>
      <c r="AB817" s="49" t="s">
        <v>1745</v>
      </c>
      <c r="AC817" s="49"/>
      <c r="AD817">
        <v>4</v>
      </c>
    </row>
    <row r="818" spans="2:30" x14ac:dyDescent="0.25">
      <c r="B818" s="49"/>
      <c r="C818" s="49"/>
      <c r="D818" s="2"/>
      <c r="E818" t="s">
        <v>112</v>
      </c>
      <c r="F818" s="49"/>
      <c r="G818" s="49"/>
      <c r="H818" t="s">
        <v>3399</v>
      </c>
      <c r="I818" s="49"/>
      <c r="J818" s="49"/>
      <c r="L818" s="49" t="s">
        <v>3398</v>
      </c>
      <c r="M818" s="49"/>
      <c r="N818" s="49"/>
      <c r="O818" s="49"/>
      <c r="P818" s="49"/>
      <c r="Q818" t="s">
        <v>3397</v>
      </c>
      <c r="R818" t="s">
        <v>989</v>
      </c>
      <c r="S818">
        <v>1</v>
      </c>
      <c r="T818">
        <v>35</v>
      </c>
      <c r="U818">
        <v>15</v>
      </c>
      <c r="X818" s="49"/>
      <c r="Y818">
        <v>2</v>
      </c>
      <c r="Z818">
        <v>1</v>
      </c>
      <c r="AA818">
        <v>1</v>
      </c>
      <c r="AB818" s="49" t="s">
        <v>1745</v>
      </c>
      <c r="AC818" s="49"/>
      <c r="AD818">
        <v>4</v>
      </c>
    </row>
    <row r="819" spans="2:30" x14ac:dyDescent="0.25">
      <c r="B819" s="49"/>
      <c r="C819" s="49"/>
      <c r="D819" s="2"/>
      <c r="E819" t="s">
        <v>112</v>
      </c>
      <c r="F819" s="49"/>
      <c r="G819" s="49"/>
      <c r="H819" t="s">
        <v>3402</v>
      </c>
      <c r="I819" s="49"/>
      <c r="J819" s="49"/>
      <c r="L819" s="49" t="s">
        <v>3401</v>
      </c>
      <c r="M819" s="49"/>
      <c r="N819" s="49"/>
      <c r="O819" s="49"/>
      <c r="P819" s="49"/>
      <c r="Q819" t="s">
        <v>3400</v>
      </c>
      <c r="R819" t="s">
        <v>989</v>
      </c>
      <c r="S819">
        <v>2</v>
      </c>
      <c r="T819">
        <v>35</v>
      </c>
      <c r="U819">
        <v>14</v>
      </c>
      <c r="X819" s="49"/>
      <c r="Y819">
        <v>2</v>
      </c>
      <c r="Z819">
        <v>1</v>
      </c>
      <c r="AA819">
        <v>1</v>
      </c>
      <c r="AB819" s="49" t="s">
        <v>1745</v>
      </c>
      <c r="AC819" s="49"/>
      <c r="AD819">
        <v>4</v>
      </c>
    </row>
    <row r="820" spans="2:30" x14ac:dyDescent="0.25">
      <c r="B820" s="49"/>
      <c r="C820" s="49"/>
      <c r="D820" s="2"/>
      <c r="E820" t="s">
        <v>112</v>
      </c>
      <c r="F820" s="49"/>
      <c r="G820" s="49"/>
      <c r="H820" t="s">
        <v>3404</v>
      </c>
      <c r="I820" s="49"/>
      <c r="J820" s="49"/>
      <c r="L820" s="49" t="s">
        <v>3401</v>
      </c>
      <c r="M820" s="49"/>
      <c r="N820" s="49"/>
      <c r="O820" s="49"/>
      <c r="P820" s="49"/>
      <c r="Q820" t="s">
        <v>3403</v>
      </c>
      <c r="R820" t="s">
        <v>989</v>
      </c>
      <c r="S820">
        <v>3</v>
      </c>
      <c r="T820">
        <v>35</v>
      </c>
      <c r="U820">
        <v>14</v>
      </c>
      <c r="X820" s="49"/>
      <c r="Y820">
        <v>2</v>
      </c>
      <c r="Z820">
        <v>1</v>
      </c>
      <c r="AA820">
        <v>1</v>
      </c>
      <c r="AB820" s="49" t="s">
        <v>1745</v>
      </c>
      <c r="AC820" s="49"/>
      <c r="AD820">
        <v>4</v>
      </c>
    </row>
    <row r="821" spans="2:30" x14ac:dyDescent="0.25">
      <c r="B821" s="49"/>
      <c r="C821" s="49"/>
      <c r="D821" s="2"/>
      <c r="E821" t="s">
        <v>214</v>
      </c>
      <c r="F821" s="49"/>
      <c r="G821" s="49"/>
      <c r="H821" t="s">
        <v>3406</v>
      </c>
      <c r="I821" s="49"/>
      <c r="J821" s="49"/>
      <c r="L821" s="49" t="s">
        <v>2154</v>
      </c>
      <c r="M821" s="49"/>
      <c r="N821" s="49"/>
      <c r="O821" s="49"/>
      <c r="P821" s="49"/>
      <c r="Q821" t="s">
        <v>3405</v>
      </c>
      <c r="R821" t="s">
        <v>989</v>
      </c>
      <c r="S821">
        <v>1</v>
      </c>
      <c r="T821">
        <v>45</v>
      </c>
      <c r="U821">
        <v>12</v>
      </c>
      <c r="X821" s="49"/>
      <c r="Y821">
        <v>2</v>
      </c>
      <c r="Z821">
        <v>1</v>
      </c>
      <c r="AA821">
        <v>2</v>
      </c>
      <c r="AB821" s="49" t="s">
        <v>618</v>
      </c>
      <c r="AC821" s="49"/>
      <c r="AD821">
        <v>4</v>
      </c>
    </row>
    <row r="822" spans="2:30" x14ac:dyDescent="0.25">
      <c r="B822" s="49"/>
      <c r="C822" s="49"/>
      <c r="D822" s="2"/>
      <c r="E822" t="s">
        <v>214</v>
      </c>
      <c r="F822" s="49"/>
      <c r="G822" s="49"/>
      <c r="H822" t="s">
        <v>3408</v>
      </c>
      <c r="I822" s="49"/>
      <c r="J822" s="49"/>
      <c r="L822" s="49" t="s">
        <v>2154</v>
      </c>
      <c r="M822" s="49"/>
      <c r="N822" s="49"/>
      <c r="O822" s="49"/>
      <c r="P822" s="49"/>
      <c r="Q822" t="s">
        <v>3407</v>
      </c>
      <c r="R822" t="s">
        <v>989</v>
      </c>
      <c r="S822">
        <v>2</v>
      </c>
      <c r="T822">
        <v>45</v>
      </c>
      <c r="U822">
        <v>11</v>
      </c>
      <c r="X822" s="49"/>
      <c r="Y822">
        <v>2</v>
      </c>
      <c r="Z822">
        <v>1</v>
      </c>
      <c r="AA822">
        <v>2</v>
      </c>
      <c r="AB822" s="49" t="s">
        <v>618</v>
      </c>
      <c r="AC822" s="49"/>
      <c r="AD822">
        <v>4</v>
      </c>
    </row>
    <row r="823" spans="2:30" x14ac:dyDescent="0.25">
      <c r="B823" s="49"/>
      <c r="C823" s="49"/>
      <c r="D823" s="2"/>
      <c r="E823" t="s">
        <v>214</v>
      </c>
      <c r="F823" s="49"/>
      <c r="G823" s="49"/>
      <c r="H823" t="s">
        <v>3410</v>
      </c>
      <c r="I823" s="49"/>
      <c r="J823" s="49"/>
      <c r="L823" s="49" t="s">
        <v>1937</v>
      </c>
      <c r="M823" s="49"/>
      <c r="N823" s="49"/>
      <c r="O823" s="49"/>
      <c r="P823" s="49"/>
      <c r="Q823" t="s">
        <v>3409</v>
      </c>
      <c r="R823" t="s">
        <v>989</v>
      </c>
      <c r="S823">
        <v>3</v>
      </c>
      <c r="T823">
        <v>45</v>
      </c>
      <c r="U823">
        <v>10</v>
      </c>
      <c r="X823" s="49"/>
      <c r="Y823">
        <v>2</v>
      </c>
      <c r="Z823">
        <v>1</v>
      </c>
      <c r="AA823">
        <v>2</v>
      </c>
      <c r="AB823" s="49" t="s">
        <v>610</v>
      </c>
      <c r="AC823" s="49"/>
      <c r="AD823">
        <v>4</v>
      </c>
    </row>
    <row r="824" spans="2:30" x14ac:dyDescent="0.25">
      <c r="B824" s="49"/>
      <c r="C824" s="49"/>
      <c r="D824" s="2"/>
      <c r="E824" t="s">
        <v>214</v>
      </c>
      <c r="F824" s="49"/>
      <c r="G824" s="49"/>
      <c r="H824" t="s">
        <v>3413</v>
      </c>
      <c r="I824" s="49"/>
      <c r="J824" s="49"/>
      <c r="L824" s="49" t="s">
        <v>3412</v>
      </c>
      <c r="M824" s="49"/>
      <c r="N824" s="49"/>
      <c r="O824" s="49"/>
      <c r="P824" s="49"/>
      <c r="Q824" t="s">
        <v>3411</v>
      </c>
      <c r="R824" t="s">
        <v>989</v>
      </c>
      <c r="S824">
        <v>4</v>
      </c>
      <c r="T824">
        <v>50</v>
      </c>
      <c r="U824">
        <v>9</v>
      </c>
      <c r="X824" s="49"/>
      <c r="Y824">
        <v>2</v>
      </c>
      <c r="Z824">
        <v>1</v>
      </c>
      <c r="AA824">
        <v>2</v>
      </c>
      <c r="AB824" s="49" t="s">
        <v>610</v>
      </c>
      <c r="AC824" s="49"/>
      <c r="AD824">
        <v>4</v>
      </c>
    </row>
    <row r="825" spans="2:30" x14ac:dyDescent="0.25">
      <c r="B825" s="49"/>
      <c r="C825" s="49"/>
      <c r="D825" s="2"/>
      <c r="E825" t="s">
        <v>356</v>
      </c>
      <c r="F825" s="49"/>
      <c r="G825" s="49"/>
      <c r="H825" t="s">
        <v>3416</v>
      </c>
      <c r="I825" s="49"/>
      <c r="J825" s="49"/>
      <c r="L825" s="49" t="s">
        <v>3415</v>
      </c>
      <c r="M825" s="49"/>
      <c r="N825" s="49"/>
      <c r="O825" s="49"/>
      <c r="P825" s="49"/>
      <c r="Q825" t="s">
        <v>3414</v>
      </c>
      <c r="R825" t="s">
        <v>989</v>
      </c>
      <c r="S825">
        <v>2</v>
      </c>
      <c r="V825">
        <v>480</v>
      </c>
      <c r="W825">
        <v>1.25</v>
      </c>
      <c r="X825" s="49" t="s">
        <v>2238</v>
      </c>
      <c r="AB825" s="49"/>
      <c r="AC825" s="49"/>
      <c r="AD825">
        <v>4</v>
      </c>
    </row>
    <row r="826" spans="2:30" x14ac:dyDescent="0.25">
      <c r="B826" s="49"/>
      <c r="C826" s="49"/>
      <c r="D826" s="2"/>
      <c r="E826" t="s">
        <v>222</v>
      </c>
      <c r="F826" s="49"/>
      <c r="G826" s="49"/>
      <c r="H826" t="s">
        <v>3418</v>
      </c>
      <c r="I826" s="49"/>
      <c r="J826" s="49"/>
      <c r="L826" s="49" t="s">
        <v>3213</v>
      </c>
      <c r="M826" s="49"/>
      <c r="N826" s="49"/>
      <c r="O826" s="49"/>
      <c r="P826" s="49"/>
      <c r="Q826" t="s">
        <v>3417</v>
      </c>
      <c r="R826" t="s">
        <v>989</v>
      </c>
      <c r="S826">
        <v>1</v>
      </c>
      <c r="T826">
        <v>10</v>
      </c>
      <c r="U826">
        <v>10</v>
      </c>
      <c r="X826" s="49"/>
      <c r="Y826">
        <v>3</v>
      </c>
      <c r="Z826">
        <v>1</v>
      </c>
      <c r="AA826">
        <v>2</v>
      </c>
      <c r="AB826" s="49" t="s">
        <v>618</v>
      </c>
      <c r="AC826" s="49"/>
      <c r="AD826">
        <v>4</v>
      </c>
    </row>
    <row r="827" spans="2:30" x14ac:dyDescent="0.25">
      <c r="B827" s="49"/>
      <c r="C827" s="49"/>
      <c r="D827" s="2"/>
      <c r="E827" t="s">
        <v>222</v>
      </c>
      <c r="F827" s="49"/>
      <c r="G827" s="49"/>
      <c r="H827" t="s">
        <v>3420</v>
      </c>
      <c r="I827" s="49"/>
      <c r="J827" s="49"/>
      <c r="L827" s="49" t="s">
        <v>3213</v>
      </c>
      <c r="M827" s="49"/>
      <c r="N827" s="49"/>
      <c r="O827" s="49"/>
      <c r="P827" s="49"/>
      <c r="Q827" t="s">
        <v>3419</v>
      </c>
      <c r="R827" t="s">
        <v>989</v>
      </c>
      <c r="S827">
        <v>2</v>
      </c>
      <c r="T827">
        <v>10</v>
      </c>
      <c r="U827">
        <v>11</v>
      </c>
      <c r="X827" s="49"/>
      <c r="Y827">
        <v>3</v>
      </c>
      <c r="Z827">
        <v>1</v>
      </c>
      <c r="AA827">
        <v>2</v>
      </c>
      <c r="AB827" s="49" t="s">
        <v>618</v>
      </c>
      <c r="AC827" s="49"/>
      <c r="AD827">
        <v>4</v>
      </c>
    </row>
    <row r="828" spans="2:30" x14ac:dyDescent="0.25">
      <c r="B828" s="49"/>
      <c r="C828" s="49"/>
      <c r="D828" s="2"/>
      <c r="E828" t="s">
        <v>222</v>
      </c>
      <c r="F828" s="49"/>
      <c r="G828" s="49"/>
      <c r="H828" t="s">
        <v>3422</v>
      </c>
      <c r="I828" s="49"/>
      <c r="J828" s="49"/>
      <c r="L828" s="49" t="s">
        <v>3213</v>
      </c>
      <c r="M828" s="49"/>
      <c r="N828" s="49"/>
      <c r="O828" s="49"/>
      <c r="P828" s="49"/>
      <c r="Q828" t="s">
        <v>3421</v>
      </c>
      <c r="R828" t="s">
        <v>989</v>
      </c>
      <c r="S828">
        <v>3</v>
      </c>
      <c r="T828">
        <v>12.5</v>
      </c>
      <c r="U828">
        <v>10</v>
      </c>
      <c r="X828" s="49"/>
      <c r="Y828">
        <v>3</v>
      </c>
      <c r="Z828">
        <v>1</v>
      </c>
      <c r="AA828">
        <v>2</v>
      </c>
      <c r="AB828" s="49" t="s">
        <v>618</v>
      </c>
      <c r="AC828" s="49"/>
      <c r="AD828">
        <v>4</v>
      </c>
    </row>
    <row r="829" spans="2:30" x14ac:dyDescent="0.25">
      <c r="B829" s="49"/>
      <c r="C829" s="49"/>
      <c r="D829" s="2"/>
      <c r="E829" t="s">
        <v>1</v>
      </c>
      <c r="F829" s="49"/>
      <c r="G829" s="49"/>
      <c r="H829" t="s">
        <v>3425</v>
      </c>
      <c r="I829" s="49"/>
      <c r="J829" s="49"/>
      <c r="L829" s="49" t="s">
        <v>3424</v>
      </c>
      <c r="M829" s="49"/>
      <c r="N829" s="49"/>
      <c r="O829" s="49"/>
      <c r="P829" s="49"/>
      <c r="Q829" t="s">
        <v>3423</v>
      </c>
      <c r="R829" t="s">
        <v>989</v>
      </c>
      <c r="S829">
        <v>1</v>
      </c>
      <c r="T829">
        <v>150</v>
      </c>
      <c r="V829">
        <v>60</v>
      </c>
      <c r="X829" s="49"/>
      <c r="AB829" s="49"/>
      <c r="AC829" s="49"/>
      <c r="AD829">
        <v>4</v>
      </c>
    </row>
    <row r="830" spans="2:30" x14ac:dyDescent="0.25">
      <c r="B830" s="49"/>
      <c r="C830" s="49"/>
      <c r="D830" s="2"/>
      <c r="E830" t="s">
        <v>1</v>
      </c>
      <c r="F830" s="49"/>
      <c r="G830" s="49"/>
      <c r="H830" t="s">
        <v>3427</v>
      </c>
      <c r="I830" s="49"/>
      <c r="J830" s="49"/>
      <c r="L830" s="49" t="s">
        <v>3424</v>
      </c>
      <c r="M830" s="49"/>
      <c r="N830" s="49"/>
      <c r="O830" s="49"/>
      <c r="P830" s="49"/>
      <c r="Q830" t="s">
        <v>3426</v>
      </c>
      <c r="R830" t="s">
        <v>989</v>
      </c>
      <c r="S830">
        <v>2</v>
      </c>
      <c r="T830">
        <v>150</v>
      </c>
      <c r="V830">
        <v>51.6</v>
      </c>
      <c r="X830" s="49"/>
      <c r="AB830" s="49"/>
      <c r="AC830" s="49"/>
      <c r="AD830">
        <v>4</v>
      </c>
    </row>
    <row r="831" spans="2:30" x14ac:dyDescent="0.25">
      <c r="B831" s="49"/>
      <c r="C831" s="49"/>
      <c r="D831" s="2"/>
      <c r="E831" t="s">
        <v>1</v>
      </c>
      <c r="F831" s="49"/>
      <c r="G831" s="49"/>
      <c r="H831" t="s">
        <v>3429</v>
      </c>
      <c r="I831" s="49"/>
      <c r="J831" s="49"/>
      <c r="L831" s="49" t="s">
        <v>3424</v>
      </c>
      <c r="M831" s="49"/>
      <c r="N831" s="49"/>
      <c r="O831" s="49"/>
      <c r="P831" s="49"/>
      <c r="Q831" t="s">
        <v>3428</v>
      </c>
      <c r="R831" t="s">
        <v>989</v>
      </c>
      <c r="S831">
        <v>3</v>
      </c>
      <c r="T831">
        <v>150</v>
      </c>
      <c r="V831">
        <v>39.6</v>
      </c>
      <c r="X831" s="49"/>
      <c r="AB831" s="49"/>
      <c r="AC831" s="49"/>
      <c r="AD831">
        <v>4</v>
      </c>
    </row>
    <row r="832" spans="2:30" x14ac:dyDescent="0.25">
      <c r="B832" s="49"/>
      <c r="C832" s="49"/>
      <c r="D832" s="2"/>
      <c r="E832" t="s">
        <v>1</v>
      </c>
      <c r="F832" s="49"/>
      <c r="G832" s="49"/>
      <c r="H832" t="s">
        <v>993</v>
      </c>
      <c r="I832" s="49"/>
      <c r="J832" s="49"/>
      <c r="L832" s="49" t="s">
        <v>3424</v>
      </c>
      <c r="M832" s="49"/>
      <c r="N832" s="49"/>
      <c r="O832" s="49"/>
      <c r="P832" s="49"/>
      <c r="Q832" t="s">
        <v>3430</v>
      </c>
      <c r="R832" t="s">
        <v>989</v>
      </c>
      <c r="S832">
        <v>4</v>
      </c>
      <c r="T832">
        <v>150</v>
      </c>
      <c r="V832">
        <v>30</v>
      </c>
      <c r="X832" s="49"/>
      <c r="AB832" s="49"/>
      <c r="AC832" s="49"/>
      <c r="AD832">
        <v>4</v>
      </c>
    </row>
    <row r="833" spans="2:30" x14ac:dyDescent="0.25">
      <c r="B833" s="49"/>
      <c r="C833" s="49"/>
      <c r="D833" s="2"/>
      <c r="E833" t="s">
        <v>356</v>
      </c>
      <c r="F833" s="49"/>
      <c r="G833" s="49"/>
      <c r="H833" t="s">
        <v>996</v>
      </c>
      <c r="I833" s="49"/>
      <c r="J833" s="49"/>
      <c r="L833" s="49" t="s">
        <v>272</v>
      </c>
      <c r="M833" s="49"/>
      <c r="N833" s="49"/>
      <c r="O833" s="49"/>
      <c r="P833" s="49"/>
      <c r="Q833" t="s">
        <v>3431</v>
      </c>
      <c r="R833" t="s">
        <v>994</v>
      </c>
      <c r="S833">
        <v>1</v>
      </c>
      <c r="V833">
        <v>300</v>
      </c>
      <c r="W833">
        <v>0.83</v>
      </c>
      <c r="X833" s="49" t="s">
        <v>2238</v>
      </c>
      <c r="AB833" s="49"/>
      <c r="AC833" s="49"/>
      <c r="AD833">
        <v>4</v>
      </c>
    </row>
    <row r="834" spans="2:30" x14ac:dyDescent="0.25">
      <c r="B834" s="49"/>
      <c r="C834" s="49"/>
      <c r="D834" s="2"/>
      <c r="E834" t="s">
        <v>15</v>
      </c>
      <c r="F834" s="49"/>
      <c r="G834" s="49"/>
      <c r="H834" t="s">
        <v>3434</v>
      </c>
      <c r="I834" s="49"/>
      <c r="J834" s="49"/>
      <c r="L834" s="49" t="s">
        <v>3433</v>
      </c>
      <c r="M834" s="49"/>
      <c r="N834" s="49"/>
      <c r="O834" s="49"/>
      <c r="P834" s="49"/>
      <c r="Q834" t="s">
        <v>3432</v>
      </c>
      <c r="R834" t="s">
        <v>994</v>
      </c>
      <c r="S834">
        <v>1</v>
      </c>
      <c r="T834">
        <v>70</v>
      </c>
      <c r="V834">
        <v>64.800000000000011</v>
      </c>
      <c r="X834" s="49"/>
      <c r="AB834" s="49"/>
      <c r="AC834" s="49"/>
      <c r="AD834">
        <v>4</v>
      </c>
    </row>
    <row r="835" spans="2:30" x14ac:dyDescent="0.25">
      <c r="B835" s="49"/>
      <c r="C835" s="49"/>
      <c r="D835" s="2"/>
      <c r="E835" t="s">
        <v>15</v>
      </c>
      <c r="F835" s="49"/>
      <c r="G835" s="49"/>
      <c r="H835" t="s">
        <v>3436</v>
      </c>
      <c r="I835" s="49"/>
      <c r="J835" s="49"/>
      <c r="L835" s="49" t="s">
        <v>3433</v>
      </c>
      <c r="M835" s="49"/>
      <c r="N835" s="49"/>
      <c r="O835" s="49"/>
      <c r="P835" s="49"/>
      <c r="Q835" t="s">
        <v>3435</v>
      </c>
      <c r="R835" t="s">
        <v>994</v>
      </c>
      <c r="S835">
        <v>2</v>
      </c>
      <c r="T835">
        <v>70</v>
      </c>
      <c r="V835">
        <v>61.2</v>
      </c>
      <c r="X835" s="49"/>
      <c r="AB835" s="49"/>
      <c r="AC835" s="49"/>
      <c r="AD835">
        <v>4</v>
      </c>
    </row>
    <row r="836" spans="2:30" x14ac:dyDescent="0.25">
      <c r="B836" s="49"/>
      <c r="C836" s="49"/>
      <c r="D836" s="2"/>
      <c r="E836" t="s">
        <v>15</v>
      </c>
      <c r="F836" s="49"/>
      <c r="G836" s="49"/>
      <c r="H836" t="s">
        <v>3439</v>
      </c>
      <c r="I836" s="49"/>
      <c r="J836" s="49"/>
      <c r="L836" s="49" t="s">
        <v>3438</v>
      </c>
      <c r="M836" s="49"/>
      <c r="N836" s="49"/>
      <c r="O836" s="49"/>
      <c r="P836" s="49"/>
      <c r="Q836" t="s">
        <v>3437</v>
      </c>
      <c r="R836" t="s">
        <v>994</v>
      </c>
      <c r="S836">
        <v>3</v>
      </c>
      <c r="T836">
        <v>70</v>
      </c>
      <c r="V836">
        <v>60</v>
      </c>
      <c r="X836" s="49"/>
      <c r="AB836" s="49"/>
      <c r="AC836" s="49"/>
      <c r="AD836">
        <v>4</v>
      </c>
    </row>
    <row r="837" spans="2:30" x14ac:dyDescent="0.25">
      <c r="B837" s="49"/>
      <c r="C837" s="49"/>
      <c r="D837" s="2"/>
      <c r="E837" t="s">
        <v>249</v>
      </c>
      <c r="F837" s="49"/>
      <c r="G837" s="49"/>
      <c r="H837" t="s">
        <v>3441</v>
      </c>
      <c r="I837" s="49"/>
      <c r="J837" s="49"/>
      <c r="L837" s="49" t="s">
        <v>2598</v>
      </c>
      <c r="M837" s="49"/>
      <c r="N837" s="49"/>
      <c r="O837" s="49"/>
      <c r="P837" s="49"/>
      <c r="Q837" t="s">
        <v>3440</v>
      </c>
      <c r="R837" t="s">
        <v>994</v>
      </c>
      <c r="S837">
        <v>1</v>
      </c>
      <c r="T837">
        <v>140</v>
      </c>
      <c r="U837">
        <v>8</v>
      </c>
      <c r="X837" s="49"/>
      <c r="Y837">
        <v>3</v>
      </c>
      <c r="Z837">
        <v>1</v>
      </c>
      <c r="AA837">
        <v>1</v>
      </c>
      <c r="AB837" s="49" t="s">
        <v>618</v>
      </c>
      <c r="AC837" s="49"/>
      <c r="AD837">
        <v>4</v>
      </c>
    </row>
    <row r="838" spans="2:30" x14ac:dyDescent="0.25">
      <c r="B838" s="49"/>
      <c r="C838" s="49"/>
      <c r="D838" s="2"/>
      <c r="E838" t="s">
        <v>249</v>
      </c>
      <c r="F838" s="49"/>
      <c r="G838" s="49"/>
      <c r="H838" t="s">
        <v>3443</v>
      </c>
      <c r="I838" s="49"/>
      <c r="J838" s="49"/>
      <c r="L838" s="49" t="s">
        <v>2598</v>
      </c>
      <c r="M838" s="49"/>
      <c r="N838" s="49"/>
      <c r="O838" s="49"/>
      <c r="P838" s="49"/>
      <c r="Q838" t="s">
        <v>3442</v>
      </c>
      <c r="R838" t="s">
        <v>994</v>
      </c>
      <c r="S838">
        <v>2</v>
      </c>
      <c r="T838">
        <v>140</v>
      </c>
      <c r="U838">
        <v>8</v>
      </c>
      <c r="X838" s="49"/>
      <c r="Y838">
        <v>3</v>
      </c>
      <c r="Z838">
        <v>1</v>
      </c>
      <c r="AA838">
        <v>1</v>
      </c>
      <c r="AB838" s="49" t="s">
        <v>618</v>
      </c>
      <c r="AC838" s="49"/>
      <c r="AD838">
        <v>4</v>
      </c>
    </row>
    <row r="839" spans="2:30" x14ac:dyDescent="0.25">
      <c r="B839" s="49"/>
      <c r="C839" s="49"/>
      <c r="D839" s="2"/>
      <c r="E839" t="s">
        <v>249</v>
      </c>
      <c r="F839" s="49"/>
      <c r="G839" s="49"/>
      <c r="H839" t="s">
        <v>3446</v>
      </c>
      <c r="I839" s="49"/>
      <c r="J839" s="49"/>
      <c r="L839" s="49" t="s">
        <v>3445</v>
      </c>
      <c r="M839" s="49"/>
      <c r="N839" s="49"/>
      <c r="O839" s="49"/>
      <c r="P839" s="49"/>
      <c r="Q839" t="s">
        <v>3444</v>
      </c>
      <c r="R839" t="s">
        <v>994</v>
      </c>
      <c r="S839">
        <v>3</v>
      </c>
      <c r="T839">
        <v>140</v>
      </c>
      <c r="U839">
        <v>7</v>
      </c>
      <c r="X839" s="49"/>
      <c r="Y839">
        <v>3</v>
      </c>
      <c r="Z839">
        <v>1</v>
      </c>
      <c r="AA839">
        <v>1</v>
      </c>
      <c r="AB839" s="49" t="s">
        <v>618</v>
      </c>
      <c r="AC839" s="49"/>
      <c r="AD839">
        <v>4</v>
      </c>
    </row>
    <row r="840" spans="2:30" x14ac:dyDescent="0.25">
      <c r="B840" s="49"/>
      <c r="C840" s="49"/>
      <c r="D840" s="2"/>
      <c r="E840" t="s">
        <v>249</v>
      </c>
      <c r="F840" s="49"/>
      <c r="G840" s="49"/>
      <c r="H840" t="s">
        <v>3448</v>
      </c>
      <c r="I840" s="49"/>
      <c r="J840" s="49"/>
      <c r="L840" s="49" t="s">
        <v>3445</v>
      </c>
      <c r="M840" s="49"/>
      <c r="N840" s="49"/>
      <c r="O840" s="49"/>
      <c r="P840" s="49"/>
      <c r="Q840" t="s">
        <v>3447</v>
      </c>
      <c r="R840" t="s">
        <v>994</v>
      </c>
      <c r="S840">
        <v>4</v>
      </c>
      <c r="T840">
        <v>150</v>
      </c>
      <c r="U840">
        <v>6</v>
      </c>
      <c r="X840" s="49"/>
      <c r="Y840">
        <v>3</v>
      </c>
      <c r="Z840">
        <v>1</v>
      </c>
      <c r="AA840">
        <v>1</v>
      </c>
      <c r="AB840" s="49" t="s">
        <v>618</v>
      </c>
      <c r="AC840" s="49"/>
      <c r="AD840">
        <v>4</v>
      </c>
    </row>
    <row r="841" spans="2:30" x14ac:dyDescent="0.25">
      <c r="B841" s="49"/>
      <c r="C841" s="49"/>
      <c r="D841" s="2"/>
      <c r="E841" t="s">
        <v>41</v>
      </c>
      <c r="F841" s="49"/>
      <c r="G841" s="49"/>
      <c r="H841" t="s">
        <v>3451</v>
      </c>
      <c r="I841" s="49"/>
      <c r="J841" s="49"/>
      <c r="L841" s="49" t="s">
        <v>3450</v>
      </c>
      <c r="M841" s="49"/>
      <c r="N841" s="49"/>
      <c r="O841" s="49"/>
      <c r="P841" s="49"/>
      <c r="Q841" t="s">
        <v>3449</v>
      </c>
      <c r="R841" t="s">
        <v>994</v>
      </c>
      <c r="S841">
        <v>1</v>
      </c>
      <c r="T841">
        <v>70</v>
      </c>
      <c r="U841">
        <v>10</v>
      </c>
      <c r="X841" s="49"/>
      <c r="Y841">
        <v>2</v>
      </c>
      <c r="Z841">
        <v>1</v>
      </c>
      <c r="AA841">
        <v>2</v>
      </c>
      <c r="AB841" s="49" t="s">
        <v>610</v>
      </c>
      <c r="AC841" s="49"/>
      <c r="AD841">
        <v>4</v>
      </c>
    </row>
    <row r="842" spans="2:30" x14ac:dyDescent="0.25">
      <c r="B842" s="49"/>
      <c r="C842" s="49"/>
      <c r="D842" s="2"/>
      <c r="E842" t="s">
        <v>41</v>
      </c>
      <c r="F842" s="49"/>
      <c r="G842" s="49"/>
      <c r="H842" t="s">
        <v>3454</v>
      </c>
      <c r="I842" s="49"/>
      <c r="J842" s="49"/>
      <c r="L842" s="49" t="s">
        <v>3453</v>
      </c>
      <c r="M842" s="49"/>
      <c r="N842" s="49"/>
      <c r="O842" s="49"/>
      <c r="P842" s="49"/>
      <c r="Q842" t="s">
        <v>3452</v>
      </c>
      <c r="R842" t="s">
        <v>994</v>
      </c>
      <c r="S842">
        <v>2</v>
      </c>
      <c r="T842">
        <v>70</v>
      </c>
      <c r="U842">
        <v>8</v>
      </c>
      <c r="X842" s="49"/>
      <c r="Y842">
        <v>2</v>
      </c>
      <c r="Z842">
        <v>1</v>
      </c>
      <c r="AA842">
        <v>2</v>
      </c>
      <c r="AB842" s="49" t="s">
        <v>1745</v>
      </c>
      <c r="AC842" s="49"/>
      <c r="AD842">
        <v>4</v>
      </c>
    </row>
    <row r="843" spans="2:30" x14ac:dyDescent="0.25">
      <c r="B843" s="49"/>
      <c r="C843" s="49"/>
      <c r="D843" s="2"/>
      <c r="E843" t="s">
        <v>41</v>
      </c>
      <c r="F843" s="49"/>
      <c r="G843" s="49"/>
      <c r="H843" t="s">
        <v>3457</v>
      </c>
      <c r="I843" s="49"/>
      <c r="J843" s="49"/>
      <c r="L843" s="49" t="s">
        <v>3456</v>
      </c>
      <c r="M843" s="49"/>
      <c r="N843" s="49"/>
      <c r="O843" s="49"/>
      <c r="P843" s="49"/>
      <c r="Q843" t="s">
        <v>3455</v>
      </c>
      <c r="R843" t="s">
        <v>994</v>
      </c>
      <c r="S843">
        <v>3</v>
      </c>
      <c r="T843">
        <v>70</v>
      </c>
      <c r="U843">
        <v>7.5</v>
      </c>
      <c r="X843" s="49"/>
      <c r="Y843">
        <v>2</v>
      </c>
      <c r="Z843">
        <v>1</v>
      </c>
      <c r="AA843">
        <v>2</v>
      </c>
      <c r="AB843" s="49" t="s">
        <v>610</v>
      </c>
      <c r="AC843" s="49"/>
      <c r="AD843">
        <v>4</v>
      </c>
    </row>
    <row r="844" spans="2:30" x14ac:dyDescent="0.25">
      <c r="B844" s="49"/>
      <c r="C844" s="49"/>
      <c r="D844" s="2"/>
      <c r="E844" t="s">
        <v>41</v>
      </c>
      <c r="F844" s="49"/>
      <c r="G844" s="49"/>
      <c r="H844" t="s">
        <v>3459</v>
      </c>
      <c r="I844" s="49"/>
      <c r="J844" s="49"/>
      <c r="L844" s="49" t="s">
        <v>3456</v>
      </c>
      <c r="M844" s="49"/>
      <c r="N844" s="49"/>
      <c r="O844" s="49"/>
      <c r="P844" s="49"/>
      <c r="Q844" t="s">
        <v>3458</v>
      </c>
      <c r="R844" t="s">
        <v>994</v>
      </c>
      <c r="S844">
        <v>4</v>
      </c>
      <c r="T844">
        <v>70</v>
      </c>
      <c r="U844">
        <v>7.5</v>
      </c>
      <c r="X844" s="49"/>
      <c r="Y844">
        <v>2</v>
      </c>
      <c r="Z844">
        <v>1</v>
      </c>
      <c r="AA844">
        <v>2</v>
      </c>
      <c r="AB844" s="49" t="s">
        <v>610</v>
      </c>
      <c r="AC844" s="49"/>
      <c r="AD844">
        <v>4</v>
      </c>
    </row>
    <row r="845" spans="2:30" x14ac:dyDescent="0.25">
      <c r="B845" s="49"/>
      <c r="C845" s="49"/>
      <c r="D845" s="2"/>
      <c r="E845" t="s">
        <v>73</v>
      </c>
      <c r="F845" s="49"/>
      <c r="G845" s="49"/>
      <c r="H845" t="s">
        <v>3462</v>
      </c>
      <c r="I845" s="49"/>
      <c r="J845" s="49"/>
      <c r="L845" s="49" t="s">
        <v>3461</v>
      </c>
      <c r="M845" s="49"/>
      <c r="N845" s="49"/>
      <c r="O845" s="49"/>
      <c r="P845" s="49"/>
      <c r="Q845" t="s">
        <v>3460</v>
      </c>
      <c r="R845" t="s">
        <v>994</v>
      </c>
      <c r="S845">
        <v>1</v>
      </c>
      <c r="T845">
        <v>25</v>
      </c>
      <c r="U845">
        <v>20</v>
      </c>
      <c r="X845" s="49"/>
      <c r="Y845">
        <v>2</v>
      </c>
      <c r="Z845">
        <v>2</v>
      </c>
      <c r="AA845">
        <v>2</v>
      </c>
      <c r="AB845" s="49" t="s">
        <v>618</v>
      </c>
      <c r="AC845" s="49"/>
      <c r="AD845">
        <v>4</v>
      </c>
    </row>
    <row r="846" spans="2:30" x14ac:dyDescent="0.25">
      <c r="B846" s="49"/>
      <c r="C846" s="49"/>
      <c r="D846" s="2"/>
      <c r="E846" t="s">
        <v>73</v>
      </c>
      <c r="F846" s="49"/>
      <c r="G846" s="49"/>
      <c r="H846" t="s">
        <v>3464</v>
      </c>
      <c r="I846" s="49"/>
      <c r="J846" s="49"/>
      <c r="L846" s="49" t="s">
        <v>3461</v>
      </c>
      <c r="M846" s="49"/>
      <c r="N846" s="49"/>
      <c r="O846" s="49"/>
      <c r="P846" s="49"/>
      <c r="Q846" t="s">
        <v>3463</v>
      </c>
      <c r="R846" t="s">
        <v>994</v>
      </c>
      <c r="S846">
        <v>2</v>
      </c>
      <c r="T846">
        <v>27.5</v>
      </c>
      <c r="U846">
        <v>20</v>
      </c>
      <c r="X846" s="49"/>
      <c r="Y846">
        <v>2</v>
      </c>
      <c r="Z846">
        <v>2</v>
      </c>
      <c r="AA846">
        <v>2</v>
      </c>
      <c r="AB846" s="49" t="s">
        <v>618</v>
      </c>
      <c r="AC846" s="49"/>
      <c r="AD846">
        <v>4</v>
      </c>
    </row>
    <row r="847" spans="2:30" x14ac:dyDescent="0.25">
      <c r="B847" s="49"/>
      <c r="C847" s="49"/>
      <c r="D847" s="2"/>
      <c r="E847" t="s">
        <v>73</v>
      </c>
      <c r="F847" s="49"/>
      <c r="G847" s="49"/>
      <c r="H847" t="s">
        <v>3466</v>
      </c>
      <c r="I847" s="49"/>
      <c r="J847" s="49"/>
      <c r="L847" s="49" t="s">
        <v>3461</v>
      </c>
      <c r="M847" s="49"/>
      <c r="N847" s="49"/>
      <c r="O847" s="49"/>
      <c r="P847" s="49"/>
      <c r="Q847" t="s">
        <v>3465</v>
      </c>
      <c r="R847" t="s">
        <v>994</v>
      </c>
      <c r="S847">
        <v>3</v>
      </c>
      <c r="T847">
        <v>30</v>
      </c>
      <c r="U847">
        <v>20</v>
      </c>
      <c r="X847" s="49"/>
      <c r="Y847">
        <v>2</v>
      </c>
      <c r="Z847">
        <v>2</v>
      </c>
      <c r="AA847">
        <v>2</v>
      </c>
      <c r="AB847" s="49" t="s">
        <v>618</v>
      </c>
      <c r="AC847" s="49"/>
      <c r="AD847">
        <v>4</v>
      </c>
    </row>
    <row r="848" spans="2:30" x14ac:dyDescent="0.25">
      <c r="B848" s="49"/>
      <c r="C848" s="49"/>
      <c r="D848" s="2"/>
      <c r="E848" t="s">
        <v>8734</v>
      </c>
      <c r="F848" s="49"/>
      <c r="G848" s="49"/>
      <c r="H848" t="s">
        <v>3469</v>
      </c>
      <c r="I848" s="49"/>
      <c r="J848" s="49"/>
      <c r="L848" s="49" t="s">
        <v>3468</v>
      </c>
      <c r="M848" s="49"/>
      <c r="N848" s="49"/>
      <c r="O848" s="49"/>
      <c r="P848" s="49"/>
      <c r="Q848" t="s">
        <v>3467</v>
      </c>
      <c r="R848" t="s">
        <v>994</v>
      </c>
      <c r="S848">
        <v>1</v>
      </c>
      <c r="T848">
        <v>30</v>
      </c>
      <c r="U848">
        <v>11</v>
      </c>
      <c r="X848" s="49"/>
      <c r="Y848">
        <v>3</v>
      </c>
      <c r="Z848">
        <v>1</v>
      </c>
      <c r="AA848">
        <v>2</v>
      </c>
      <c r="AB848" s="49" t="s">
        <v>610</v>
      </c>
      <c r="AC848" s="49"/>
      <c r="AD848">
        <v>4</v>
      </c>
    </row>
    <row r="849" spans="2:30" x14ac:dyDescent="0.25">
      <c r="B849" s="49"/>
      <c r="C849" s="49"/>
      <c r="D849" s="2"/>
      <c r="E849" t="s">
        <v>8734</v>
      </c>
      <c r="F849" s="49"/>
      <c r="G849" s="49"/>
      <c r="H849" t="s">
        <v>3471</v>
      </c>
      <c r="I849" s="49"/>
      <c r="J849" s="49"/>
      <c r="L849" s="49" t="s">
        <v>3468</v>
      </c>
      <c r="M849" s="49"/>
      <c r="N849" s="49"/>
      <c r="O849" s="49"/>
      <c r="P849" s="49"/>
      <c r="Q849" t="s">
        <v>3470</v>
      </c>
      <c r="R849" t="s">
        <v>994</v>
      </c>
      <c r="S849">
        <v>2</v>
      </c>
      <c r="T849">
        <v>30</v>
      </c>
      <c r="U849">
        <v>8</v>
      </c>
      <c r="X849" s="49"/>
      <c r="Y849">
        <v>3</v>
      </c>
      <c r="Z849">
        <v>1</v>
      </c>
      <c r="AA849">
        <v>2</v>
      </c>
      <c r="AB849" s="49" t="s">
        <v>610</v>
      </c>
      <c r="AC849" s="49"/>
      <c r="AD849">
        <v>4</v>
      </c>
    </row>
    <row r="850" spans="2:30" x14ac:dyDescent="0.25">
      <c r="B850" s="49"/>
      <c r="C850" s="49"/>
      <c r="D850" s="2"/>
      <c r="E850" t="s">
        <v>8734</v>
      </c>
      <c r="F850" s="49"/>
      <c r="G850" s="49"/>
      <c r="H850" t="s">
        <v>997</v>
      </c>
      <c r="I850" s="49"/>
      <c r="J850" s="49"/>
      <c r="L850" s="49" t="s">
        <v>3468</v>
      </c>
      <c r="M850" s="49"/>
      <c r="N850" s="49"/>
      <c r="O850" s="49"/>
      <c r="P850" s="49"/>
      <c r="Q850" t="s">
        <v>3472</v>
      </c>
      <c r="R850" t="s">
        <v>994</v>
      </c>
      <c r="S850">
        <v>3</v>
      </c>
      <c r="T850">
        <v>30</v>
      </c>
      <c r="U850">
        <v>7</v>
      </c>
      <c r="X850" s="49"/>
      <c r="Y850">
        <v>3</v>
      </c>
      <c r="Z850">
        <v>1</v>
      </c>
      <c r="AA850">
        <v>2</v>
      </c>
      <c r="AB850" s="49" t="s">
        <v>610</v>
      </c>
      <c r="AC850" s="49"/>
      <c r="AD850">
        <v>4</v>
      </c>
    </row>
    <row r="851" spans="2:30" x14ac:dyDescent="0.25">
      <c r="B851" s="49"/>
      <c r="C851" s="49"/>
      <c r="D851" s="2"/>
      <c r="E851" t="s">
        <v>356</v>
      </c>
      <c r="F851" s="49"/>
      <c r="G851" s="49"/>
      <c r="H851" t="s">
        <v>1000</v>
      </c>
      <c r="I851" s="49"/>
      <c r="J851" s="49"/>
      <c r="L851" s="49" t="s">
        <v>272</v>
      </c>
      <c r="M851" s="49"/>
      <c r="N851" s="49"/>
      <c r="O851" s="49"/>
      <c r="P851" s="49"/>
      <c r="Q851" t="s">
        <v>3473</v>
      </c>
      <c r="R851" t="s">
        <v>998</v>
      </c>
      <c r="S851">
        <v>1</v>
      </c>
      <c r="V851">
        <v>300</v>
      </c>
      <c r="W851">
        <v>0.81</v>
      </c>
      <c r="X851" s="49" t="s">
        <v>2238</v>
      </c>
      <c r="AB851" s="49"/>
      <c r="AC851" s="49"/>
      <c r="AD851">
        <v>4</v>
      </c>
    </row>
    <row r="852" spans="2:30" x14ac:dyDescent="0.25">
      <c r="B852" s="49"/>
      <c r="C852" s="49"/>
      <c r="D852" s="2"/>
      <c r="E852" t="s">
        <v>389</v>
      </c>
      <c r="F852" s="49"/>
      <c r="G852" s="49"/>
      <c r="H852" t="s">
        <v>3475</v>
      </c>
      <c r="I852" s="49"/>
      <c r="J852" s="49"/>
      <c r="L852" s="49"/>
      <c r="M852" s="49"/>
      <c r="N852" s="49"/>
      <c r="O852" s="49"/>
      <c r="P852" s="49"/>
      <c r="Q852" t="s">
        <v>3474</v>
      </c>
      <c r="R852" t="s">
        <v>998</v>
      </c>
      <c r="S852">
        <v>1</v>
      </c>
      <c r="T852">
        <v>0</v>
      </c>
      <c r="U852">
        <v>12</v>
      </c>
      <c r="X852" s="49"/>
      <c r="AB852" s="49"/>
      <c r="AC852" s="49"/>
      <c r="AD852">
        <v>4</v>
      </c>
    </row>
    <row r="853" spans="2:30" x14ac:dyDescent="0.25">
      <c r="B853" s="49"/>
      <c r="C853" s="49"/>
      <c r="D853" s="2"/>
      <c r="E853" t="s">
        <v>154</v>
      </c>
      <c r="F853" s="49"/>
      <c r="G853" s="49"/>
      <c r="H853" t="s">
        <v>3477</v>
      </c>
      <c r="I853" s="49"/>
      <c r="J853" s="49"/>
      <c r="L853" s="49" t="s">
        <v>2598</v>
      </c>
      <c r="M853" s="49"/>
      <c r="N853" s="49"/>
      <c r="O853" s="49"/>
      <c r="P853" s="49"/>
      <c r="Q853" t="s">
        <v>3476</v>
      </c>
      <c r="R853" t="s">
        <v>998</v>
      </c>
      <c r="S853">
        <v>1</v>
      </c>
      <c r="T853">
        <v>125</v>
      </c>
      <c r="U853">
        <v>8</v>
      </c>
      <c r="X853" s="49"/>
      <c r="Y853">
        <v>3</v>
      </c>
      <c r="Z853">
        <v>1</v>
      </c>
      <c r="AA853">
        <v>1</v>
      </c>
      <c r="AB853" s="49" t="s">
        <v>618</v>
      </c>
      <c r="AC853" s="49"/>
      <c r="AD853">
        <v>4</v>
      </c>
    </row>
    <row r="854" spans="2:30" x14ac:dyDescent="0.25">
      <c r="B854" s="49"/>
      <c r="C854" s="49"/>
      <c r="D854" s="2"/>
      <c r="E854" t="s">
        <v>154</v>
      </c>
      <c r="F854" s="49"/>
      <c r="G854" s="49"/>
      <c r="H854" t="s">
        <v>3479</v>
      </c>
      <c r="I854" s="49"/>
      <c r="J854" s="49"/>
      <c r="L854" s="49" t="s">
        <v>3083</v>
      </c>
      <c r="M854" s="49"/>
      <c r="N854" s="49"/>
      <c r="O854" s="49"/>
      <c r="P854" s="49"/>
      <c r="Q854" t="s">
        <v>3478</v>
      </c>
      <c r="R854" t="s">
        <v>998</v>
      </c>
      <c r="S854">
        <v>2</v>
      </c>
      <c r="T854">
        <v>125</v>
      </c>
      <c r="U854">
        <v>7</v>
      </c>
      <c r="X854" s="49"/>
      <c r="Y854">
        <v>3</v>
      </c>
      <c r="Z854">
        <v>1</v>
      </c>
      <c r="AA854">
        <v>1</v>
      </c>
      <c r="AB854" s="49" t="s">
        <v>1745</v>
      </c>
      <c r="AC854" s="49"/>
      <c r="AD854">
        <v>4</v>
      </c>
    </row>
    <row r="855" spans="2:30" x14ac:dyDescent="0.25">
      <c r="B855" s="49"/>
      <c r="C855" s="49"/>
      <c r="D855" s="2"/>
      <c r="E855" t="s">
        <v>154</v>
      </c>
      <c r="F855" s="49"/>
      <c r="G855" s="49"/>
      <c r="H855" t="s">
        <v>3481</v>
      </c>
      <c r="I855" s="49"/>
      <c r="J855" s="49"/>
      <c r="L855" s="49" t="s">
        <v>3083</v>
      </c>
      <c r="M855" s="49"/>
      <c r="N855" s="49"/>
      <c r="O855" s="49"/>
      <c r="P855" s="49"/>
      <c r="Q855" t="s">
        <v>3480</v>
      </c>
      <c r="R855" t="s">
        <v>998</v>
      </c>
      <c r="S855">
        <v>3</v>
      </c>
      <c r="T855">
        <v>125</v>
      </c>
      <c r="U855">
        <v>6</v>
      </c>
      <c r="X855" s="49"/>
      <c r="Y855">
        <v>3</v>
      </c>
      <c r="Z855">
        <v>1</v>
      </c>
      <c r="AA855">
        <v>1</v>
      </c>
      <c r="AB855" s="49" t="s">
        <v>1745</v>
      </c>
      <c r="AC855" s="49"/>
      <c r="AD855">
        <v>4</v>
      </c>
    </row>
    <row r="856" spans="2:30" x14ac:dyDescent="0.25">
      <c r="B856" s="49"/>
      <c r="C856" s="49"/>
      <c r="D856" s="2"/>
      <c r="E856" t="s">
        <v>154</v>
      </c>
      <c r="F856" s="49"/>
      <c r="G856" s="49"/>
      <c r="H856" t="s">
        <v>3483</v>
      </c>
      <c r="I856" s="49"/>
      <c r="J856" s="49"/>
      <c r="L856" s="49" t="s">
        <v>3083</v>
      </c>
      <c r="M856" s="49"/>
      <c r="N856" s="49"/>
      <c r="O856" s="49"/>
      <c r="P856" s="49"/>
      <c r="Q856" t="s">
        <v>3482</v>
      </c>
      <c r="R856" t="s">
        <v>998</v>
      </c>
      <c r="S856">
        <v>4</v>
      </c>
      <c r="T856">
        <v>125</v>
      </c>
      <c r="U856">
        <v>5</v>
      </c>
      <c r="X856" s="49"/>
      <c r="Y856">
        <v>3</v>
      </c>
      <c r="Z856">
        <v>1</v>
      </c>
      <c r="AA856">
        <v>1</v>
      </c>
      <c r="AB856" s="49" t="s">
        <v>1745</v>
      </c>
      <c r="AC856" s="49"/>
      <c r="AD856">
        <v>4</v>
      </c>
    </row>
    <row r="857" spans="2:30" x14ac:dyDescent="0.25">
      <c r="B857" s="49"/>
      <c r="C857" s="49"/>
      <c r="D857" s="2"/>
      <c r="E857" t="s">
        <v>172</v>
      </c>
      <c r="F857" s="49"/>
      <c r="G857" s="49"/>
      <c r="H857" t="s">
        <v>3485</v>
      </c>
      <c r="I857" s="49"/>
      <c r="J857" s="49"/>
      <c r="L857" s="49" t="s">
        <v>2154</v>
      </c>
      <c r="M857" s="49"/>
      <c r="N857" s="49"/>
      <c r="O857" s="49"/>
      <c r="P857" s="49"/>
      <c r="Q857" t="s">
        <v>3484</v>
      </c>
      <c r="R857" t="s">
        <v>998</v>
      </c>
      <c r="S857">
        <v>1</v>
      </c>
      <c r="T857">
        <v>20</v>
      </c>
      <c r="U857">
        <v>12</v>
      </c>
      <c r="X857" s="49"/>
      <c r="Y857">
        <v>2</v>
      </c>
      <c r="Z857">
        <v>1</v>
      </c>
      <c r="AA857">
        <v>2</v>
      </c>
      <c r="AB857" s="49" t="s">
        <v>618</v>
      </c>
      <c r="AC857" s="49"/>
      <c r="AD857">
        <v>4</v>
      </c>
    </row>
    <row r="858" spans="2:30" x14ac:dyDescent="0.25">
      <c r="B858" s="49"/>
      <c r="C858" s="49"/>
      <c r="D858" s="2"/>
      <c r="E858" t="s">
        <v>172</v>
      </c>
      <c r="F858" s="49"/>
      <c r="G858" s="49"/>
      <c r="H858" t="s">
        <v>3487</v>
      </c>
      <c r="I858" s="49"/>
      <c r="J858" s="49"/>
      <c r="L858" s="49" t="s">
        <v>1932</v>
      </c>
      <c r="M858" s="49"/>
      <c r="N858" s="49"/>
      <c r="O858" s="49"/>
      <c r="P858" s="49"/>
      <c r="Q858" t="s">
        <v>3486</v>
      </c>
      <c r="R858" t="s">
        <v>998</v>
      </c>
      <c r="S858">
        <v>2</v>
      </c>
      <c r="T858">
        <v>20</v>
      </c>
      <c r="U858">
        <v>12</v>
      </c>
      <c r="X858" s="49"/>
      <c r="Y858">
        <v>2</v>
      </c>
      <c r="Z858">
        <v>1</v>
      </c>
      <c r="AA858">
        <v>2</v>
      </c>
      <c r="AB858" s="49" t="s">
        <v>1745</v>
      </c>
      <c r="AC858" s="49"/>
      <c r="AD858">
        <v>4</v>
      </c>
    </row>
    <row r="859" spans="2:30" x14ac:dyDescent="0.25">
      <c r="B859" s="49"/>
      <c r="C859" s="49"/>
      <c r="D859" s="2"/>
      <c r="E859" t="s">
        <v>172</v>
      </c>
      <c r="F859" s="49"/>
      <c r="G859" s="49"/>
      <c r="H859" t="s">
        <v>3489</v>
      </c>
      <c r="I859" s="49"/>
      <c r="J859" s="49"/>
      <c r="L859" s="49" t="s">
        <v>1932</v>
      </c>
      <c r="M859" s="49"/>
      <c r="N859" s="49"/>
      <c r="O859" s="49"/>
      <c r="P859" s="49"/>
      <c r="Q859" t="s">
        <v>3488</v>
      </c>
      <c r="R859" t="s">
        <v>998</v>
      </c>
      <c r="S859">
        <v>3</v>
      </c>
      <c r="T859">
        <v>22.5</v>
      </c>
      <c r="U859">
        <v>12</v>
      </c>
      <c r="X859" s="49"/>
      <c r="Y859">
        <v>2</v>
      </c>
      <c r="Z859">
        <v>1</v>
      </c>
      <c r="AA859">
        <v>2</v>
      </c>
      <c r="AB859" s="49" t="s">
        <v>1745</v>
      </c>
      <c r="AC859" s="49"/>
      <c r="AD859">
        <v>4</v>
      </c>
    </row>
    <row r="860" spans="2:30" x14ac:dyDescent="0.25">
      <c r="B860" s="49"/>
      <c r="C860" s="49"/>
      <c r="D860" s="2"/>
      <c r="E860" t="s">
        <v>214</v>
      </c>
      <c r="F860" s="49"/>
      <c r="G860" s="49"/>
      <c r="H860" t="s">
        <v>3491</v>
      </c>
      <c r="I860" s="49"/>
      <c r="J860" s="49"/>
      <c r="L860" s="49" t="s">
        <v>1932</v>
      </c>
      <c r="M860" s="49"/>
      <c r="N860" s="49"/>
      <c r="O860" s="49"/>
      <c r="P860" s="49"/>
      <c r="Q860" t="s">
        <v>3490</v>
      </c>
      <c r="R860" t="s">
        <v>998</v>
      </c>
      <c r="S860">
        <v>1</v>
      </c>
      <c r="T860">
        <v>45</v>
      </c>
      <c r="U860">
        <v>12</v>
      </c>
      <c r="X860" s="49"/>
      <c r="Y860">
        <v>2</v>
      </c>
      <c r="Z860">
        <v>1</v>
      </c>
      <c r="AA860">
        <v>2</v>
      </c>
      <c r="AB860" s="49" t="s">
        <v>1745</v>
      </c>
      <c r="AC860" s="49"/>
      <c r="AD860">
        <v>4</v>
      </c>
    </row>
    <row r="861" spans="2:30" x14ac:dyDescent="0.25">
      <c r="B861" s="49"/>
      <c r="C861" s="49"/>
      <c r="D861" s="2"/>
      <c r="E861" t="s">
        <v>214</v>
      </c>
      <c r="F861" s="49"/>
      <c r="G861" s="49"/>
      <c r="H861" t="s">
        <v>3493</v>
      </c>
      <c r="I861" s="49"/>
      <c r="J861" s="49"/>
      <c r="L861" s="49" t="s">
        <v>1937</v>
      </c>
      <c r="M861" s="49"/>
      <c r="N861" s="49"/>
      <c r="O861" s="49"/>
      <c r="P861" s="49"/>
      <c r="Q861" t="s">
        <v>3492</v>
      </c>
      <c r="R861" t="s">
        <v>998</v>
      </c>
      <c r="S861">
        <v>2</v>
      </c>
      <c r="T861">
        <v>45</v>
      </c>
      <c r="U861">
        <v>10</v>
      </c>
      <c r="X861" s="49"/>
      <c r="Y861">
        <v>2</v>
      </c>
      <c r="Z861">
        <v>1</v>
      </c>
      <c r="AA861">
        <v>2</v>
      </c>
      <c r="AB861" s="49" t="s">
        <v>610</v>
      </c>
      <c r="AC861" s="49"/>
      <c r="AD861">
        <v>4</v>
      </c>
    </row>
    <row r="862" spans="2:30" x14ac:dyDescent="0.25">
      <c r="B862" s="49"/>
      <c r="C862" s="49"/>
      <c r="D862" s="2"/>
      <c r="E862" t="s">
        <v>214</v>
      </c>
      <c r="F862" s="49"/>
      <c r="G862" s="49"/>
      <c r="H862" t="s">
        <v>3495</v>
      </c>
      <c r="I862" s="49"/>
      <c r="J862" s="49"/>
      <c r="L862" s="49" t="s">
        <v>1937</v>
      </c>
      <c r="M862" s="49"/>
      <c r="N862" s="49"/>
      <c r="O862" s="49"/>
      <c r="P862" s="49"/>
      <c r="Q862" t="s">
        <v>3494</v>
      </c>
      <c r="R862" t="s">
        <v>998</v>
      </c>
      <c r="S862">
        <v>3</v>
      </c>
      <c r="T862">
        <v>50</v>
      </c>
      <c r="U862">
        <v>9</v>
      </c>
      <c r="X862" s="49"/>
      <c r="Y862">
        <v>2</v>
      </c>
      <c r="Z862">
        <v>1</v>
      </c>
      <c r="AA862">
        <v>2</v>
      </c>
      <c r="AB862" s="49" t="s">
        <v>610</v>
      </c>
      <c r="AC862" s="49"/>
      <c r="AD862">
        <v>4</v>
      </c>
    </row>
    <row r="863" spans="2:30" x14ac:dyDescent="0.25">
      <c r="B863" s="49"/>
      <c r="C863" s="49"/>
      <c r="D863" s="2"/>
      <c r="E863" t="s">
        <v>214</v>
      </c>
      <c r="F863" s="49"/>
      <c r="G863" s="49"/>
      <c r="H863" t="s">
        <v>3498</v>
      </c>
      <c r="I863" s="49"/>
      <c r="J863" s="49"/>
      <c r="L863" s="49" t="s">
        <v>1937</v>
      </c>
      <c r="M863" s="49"/>
      <c r="N863" s="49"/>
      <c r="O863" s="49"/>
      <c r="P863" s="49"/>
      <c r="Q863" t="s">
        <v>3496</v>
      </c>
      <c r="R863" t="s">
        <v>998</v>
      </c>
      <c r="S863">
        <v>4</v>
      </c>
      <c r="T863">
        <v>50</v>
      </c>
      <c r="U863">
        <v>5.5</v>
      </c>
      <c r="X863" s="49"/>
      <c r="Y863">
        <v>2</v>
      </c>
      <c r="Z863">
        <v>1</v>
      </c>
      <c r="AA863">
        <v>2</v>
      </c>
      <c r="AB863" s="49" t="s">
        <v>610</v>
      </c>
      <c r="AC863" s="49" t="s">
        <v>3497</v>
      </c>
      <c r="AD863">
        <v>4</v>
      </c>
    </row>
    <row r="864" spans="2:30" x14ac:dyDescent="0.25">
      <c r="B864" s="49"/>
      <c r="C864" s="49"/>
      <c r="D864" s="2"/>
      <c r="E864" t="s">
        <v>214</v>
      </c>
      <c r="F864" s="49"/>
      <c r="G864" s="49"/>
      <c r="H864" t="s">
        <v>3500</v>
      </c>
      <c r="I864" s="49"/>
      <c r="J864" s="49"/>
      <c r="L864" s="49" t="s">
        <v>1937</v>
      </c>
      <c r="M864" s="49"/>
      <c r="N864" s="49"/>
      <c r="O864" s="49"/>
      <c r="P864" s="49"/>
      <c r="Q864" t="s">
        <v>3499</v>
      </c>
      <c r="R864" t="s">
        <v>998</v>
      </c>
      <c r="S864">
        <v>5</v>
      </c>
      <c r="T864">
        <v>40</v>
      </c>
      <c r="U864">
        <v>3</v>
      </c>
      <c r="X864" s="49"/>
      <c r="Y864">
        <v>2</v>
      </c>
      <c r="Z864">
        <v>1</v>
      </c>
      <c r="AA864">
        <v>2</v>
      </c>
      <c r="AB864" s="49" t="s">
        <v>610</v>
      </c>
      <c r="AC864" s="49" t="s">
        <v>3497</v>
      </c>
      <c r="AD864">
        <v>4</v>
      </c>
    </row>
    <row r="865" spans="2:30" x14ac:dyDescent="0.25">
      <c r="B865" s="49"/>
      <c r="C865" s="49"/>
      <c r="D865" s="2"/>
      <c r="E865" t="s">
        <v>217</v>
      </c>
      <c r="F865" s="49"/>
      <c r="G865" s="49"/>
      <c r="H865" t="s">
        <v>3503</v>
      </c>
      <c r="I865" s="49"/>
      <c r="J865" s="49"/>
      <c r="L865" s="49" t="s">
        <v>3502</v>
      </c>
      <c r="M865" s="49"/>
      <c r="N865" s="49"/>
      <c r="O865" s="49"/>
      <c r="P865" s="49"/>
      <c r="Q865" t="s">
        <v>3501</v>
      </c>
      <c r="R865" t="s">
        <v>998</v>
      </c>
      <c r="S865">
        <v>1</v>
      </c>
      <c r="T865">
        <v>10</v>
      </c>
      <c r="U865">
        <v>12</v>
      </c>
      <c r="X865" s="49"/>
      <c r="Y865">
        <v>3</v>
      </c>
      <c r="Z865">
        <v>1</v>
      </c>
      <c r="AA865">
        <v>2</v>
      </c>
      <c r="AB865" s="49" t="s">
        <v>610</v>
      </c>
      <c r="AC865" s="49"/>
      <c r="AD865">
        <v>4</v>
      </c>
    </row>
    <row r="866" spans="2:30" x14ac:dyDescent="0.25">
      <c r="B866" s="49"/>
      <c r="C866" s="49"/>
      <c r="D866" s="2"/>
      <c r="E866" t="s">
        <v>217</v>
      </c>
      <c r="F866" s="49"/>
      <c r="G866" s="49"/>
      <c r="H866" t="s">
        <v>3505</v>
      </c>
      <c r="I866" s="49"/>
      <c r="J866" s="49"/>
      <c r="L866" s="49" t="s">
        <v>3502</v>
      </c>
      <c r="M866" s="49"/>
      <c r="N866" s="49"/>
      <c r="O866" s="49"/>
      <c r="P866" s="49"/>
      <c r="Q866" t="s">
        <v>3504</v>
      </c>
      <c r="R866" t="s">
        <v>998</v>
      </c>
      <c r="S866">
        <v>2</v>
      </c>
      <c r="T866">
        <v>10</v>
      </c>
      <c r="U866">
        <v>12</v>
      </c>
      <c r="X866" s="49"/>
      <c r="Y866">
        <v>3</v>
      </c>
      <c r="Z866">
        <v>1</v>
      </c>
      <c r="AA866">
        <v>2</v>
      </c>
      <c r="AB866" s="49" t="s">
        <v>610</v>
      </c>
      <c r="AC866" s="49"/>
      <c r="AD866">
        <v>4</v>
      </c>
    </row>
    <row r="867" spans="2:30" x14ac:dyDescent="0.25">
      <c r="B867" s="49"/>
      <c r="C867" s="49"/>
      <c r="D867" s="2"/>
      <c r="E867" t="s">
        <v>217</v>
      </c>
      <c r="F867" s="49"/>
      <c r="G867" s="49"/>
      <c r="H867" t="s">
        <v>3508</v>
      </c>
      <c r="I867" s="49"/>
      <c r="J867" s="49"/>
      <c r="L867" s="49" t="s">
        <v>3507</v>
      </c>
      <c r="M867" s="49"/>
      <c r="N867" s="49"/>
      <c r="O867" s="49"/>
      <c r="P867" s="49"/>
      <c r="Q867" t="s">
        <v>3506</v>
      </c>
      <c r="R867" t="s">
        <v>998</v>
      </c>
      <c r="S867">
        <v>3</v>
      </c>
      <c r="T867">
        <v>10</v>
      </c>
      <c r="U867">
        <v>12</v>
      </c>
      <c r="X867" s="49"/>
      <c r="Y867">
        <v>3</v>
      </c>
      <c r="Z867">
        <v>1</v>
      </c>
      <c r="AA867">
        <v>2</v>
      </c>
      <c r="AB867" s="49" t="s">
        <v>610</v>
      </c>
      <c r="AC867" s="49"/>
      <c r="AD867">
        <v>4</v>
      </c>
    </row>
    <row r="868" spans="2:30" x14ac:dyDescent="0.25">
      <c r="B868" s="49"/>
      <c r="C868" s="49"/>
      <c r="D868" s="2"/>
      <c r="E868" t="s">
        <v>303</v>
      </c>
      <c r="F868" s="49"/>
      <c r="G868" s="49"/>
      <c r="H868" t="s">
        <v>3511</v>
      </c>
      <c r="I868" s="49"/>
      <c r="J868" s="49"/>
      <c r="L868" s="49" t="s">
        <v>3510</v>
      </c>
      <c r="M868" s="49"/>
      <c r="N868" s="49"/>
      <c r="O868" s="49"/>
      <c r="P868" s="49"/>
      <c r="Q868" t="s">
        <v>3509</v>
      </c>
      <c r="R868" t="s">
        <v>998</v>
      </c>
      <c r="S868">
        <v>1</v>
      </c>
      <c r="T868">
        <v>6</v>
      </c>
      <c r="U868">
        <v>15</v>
      </c>
      <c r="X868" s="49"/>
      <c r="Y868">
        <v>2</v>
      </c>
      <c r="Z868">
        <v>2</v>
      </c>
      <c r="AA868">
        <v>2</v>
      </c>
      <c r="AB868" s="49" t="s">
        <v>1745</v>
      </c>
      <c r="AC868" s="49"/>
      <c r="AD868">
        <v>4</v>
      </c>
    </row>
    <row r="869" spans="2:30" x14ac:dyDescent="0.25">
      <c r="B869" s="49"/>
      <c r="C869" s="49"/>
      <c r="D869" s="2"/>
      <c r="E869" t="s">
        <v>303</v>
      </c>
      <c r="F869" s="49"/>
      <c r="G869" s="49"/>
      <c r="H869" t="s">
        <v>3513</v>
      </c>
      <c r="I869" s="49"/>
      <c r="J869" s="49"/>
      <c r="L869" s="49" t="s">
        <v>3510</v>
      </c>
      <c r="M869" s="49"/>
      <c r="N869" s="49"/>
      <c r="O869" s="49"/>
      <c r="P869" s="49"/>
      <c r="Q869" t="s">
        <v>3512</v>
      </c>
      <c r="R869" t="s">
        <v>998</v>
      </c>
      <c r="S869">
        <v>2</v>
      </c>
      <c r="T869">
        <v>10</v>
      </c>
      <c r="U869">
        <v>13</v>
      </c>
      <c r="X869" s="49"/>
      <c r="Y869">
        <v>2</v>
      </c>
      <c r="Z869">
        <v>2</v>
      </c>
      <c r="AA869">
        <v>2</v>
      </c>
      <c r="AB869" s="49" t="s">
        <v>1745</v>
      </c>
      <c r="AC869" s="49"/>
      <c r="AD869">
        <v>4</v>
      </c>
    </row>
    <row r="870" spans="2:30" x14ac:dyDescent="0.25">
      <c r="B870" s="49"/>
      <c r="C870" s="49"/>
      <c r="D870" s="2"/>
      <c r="E870" t="s">
        <v>303</v>
      </c>
      <c r="F870" s="49"/>
      <c r="G870" s="49"/>
      <c r="H870" t="s">
        <v>1001</v>
      </c>
      <c r="I870" s="49"/>
      <c r="J870" s="49"/>
      <c r="L870" s="49" t="s">
        <v>3515</v>
      </c>
      <c r="M870" s="49"/>
      <c r="N870" s="49"/>
      <c r="O870" s="49"/>
      <c r="P870" s="49"/>
      <c r="Q870" t="s">
        <v>3514</v>
      </c>
      <c r="R870" t="s">
        <v>998</v>
      </c>
      <c r="S870">
        <v>3</v>
      </c>
      <c r="T870">
        <v>10</v>
      </c>
      <c r="U870">
        <v>10</v>
      </c>
      <c r="X870" s="49"/>
      <c r="Y870">
        <v>2</v>
      </c>
      <c r="Z870">
        <v>2</v>
      </c>
      <c r="AA870">
        <v>2</v>
      </c>
      <c r="AB870" s="49" t="s">
        <v>1888</v>
      </c>
      <c r="AC870" s="49"/>
      <c r="AD870">
        <v>4</v>
      </c>
    </row>
    <row r="871" spans="2:30" x14ac:dyDescent="0.25">
      <c r="B871" s="49"/>
      <c r="C871" s="49"/>
      <c r="D871" s="2"/>
      <c r="E871" t="s">
        <v>356</v>
      </c>
      <c r="F871" s="49"/>
      <c r="G871" s="49"/>
      <c r="H871" t="s">
        <v>1004</v>
      </c>
      <c r="I871" s="49"/>
      <c r="J871" s="49"/>
      <c r="L871" s="49" t="s">
        <v>3517</v>
      </c>
      <c r="M871" s="49"/>
      <c r="N871" s="49"/>
      <c r="O871" s="49"/>
      <c r="P871" s="49"/>
      <c r="Q871" t="s">
        <v>3516</v>
      </c>
      <c r="R871" t="s">
        <v>1002</v>
      </c>
      <c r="S871">
        <v>1</v>
      </c>
      <c r="V871">
        <v>300</v>
      </c>
      <c r="W871">
        <v>0.08</v>
      </c>
      <c r="X871" s="49" t="s">
        <v>2238</v>
      </c>
      <c r="AB871" s="49"/>
      <c r="AC871" s="49"/>
      <c r="AD871">
        <v>4</v>
      </c>
    </row>
    <row r="872" spans="2:30" x14ac:dyDescent="0.25">
      <c r="B872" s="49"/>
      <c r="C872" s="49"/>
      <c r="D872" s="2"/>
      <c r="E872" t="s">
        <v>41</v>
      </c>
      <c r="F872" s="49"/>
      <c r="G872" s="49"/>
      <c r="H872" t="s">
        <v>3519</v>
      </c>
      <c r="I872" s="49"/>
      <c r="J872" s="49"/>
      <c r="L872" s="49" t="s">
        <v>2154</v>
      </c>
      <c r="M872" s="49"/>
      <c r="N872" s="49"/>
      <c r="O872" s="49"/>
      <c r="P872" s="49"/>
      <c r="Q872" t="s">
        <v>3518</v>
      </c>
      <c r="R872" t="s">
        <v>1002</v>
      </c>
      <c r="S872">
        <v>1</v>
      </c>
      <c r="T872">
        <v>70</v>
      </c>
      <c r="U872">
        <v>10</v>
      </c>
      <c r="X872" s="49"/>
      <c r="Y872">
        <v>2</v>
      </c>
      <c r="Z872">
        <v>1</v>
      </c>
      <c r="AA872">
        <v>2</v>
      </c>
      <c r="AB872" s="49" t="s">
        <v>618</v>
      </c>
      <c r="AC872" s="49"/>
      <c r="AD872">
        <v>4</v>
      </c>
    </row>
    <row r="873" spans="2:30" x14ac:dyDescent="0.25">
      <c r="B873" s="49"/>
      <c r="C873" s="49"/>
      <c r="D873" s="2"/>
      <c r="E873" t="s">
        <v>41</v>
      </c>
      <c r="F873" s="49"/>
      <c r="G873" s="49"/>
      <c r="H873" t="s">
        <v>3521</v>
      </c>
      <c r="I873" s="49"/>
      <c r="J873" s="49"/>
      <c r="L873" s="49" t="s">
        <v>2154</v>
      </c>
      <c r="M873" s="49"/>
      <c r="N873" s="49"/>
      <c r="O873" s="49"/>
      <c r="P873" s="49"/>
      <c r="Q873" t="s">
        <v>3520</v>
      </c>
      <c r="R873" t="s">
        <v>1002</v>
      </c>
      <c r="S873">
        <v>2</v>
      </c>
      <c r="T873">
        <v>70</v>
      </c>
      <c r="U873">
        <v>10</v>
      </c>
      <c r="X873" s="49"/>
      <c r="Y873">
        <v>2</v>
      </c>
      <c r="Z873">
        <v>1</v>
      </c>
      <c r="AA873">
        <v>2</v>
      </c>
      <c r="AB873" s="49" t="s">
        <v>618</v>
      </c>
      <c r="AC873" s="49"/>
      <c r="AD873">
        <v>4</v>
      </c>
    </row>
    <row r="874" spans="2:30" x14ac:dyDescent="0.25">
      <c r="B874" s="49"/>
      <c r="C874" s="49"/>
      <c r="D874" s="2"/>
      <c r="E874" t="s">
        <v>41</v>
      </c>
      <c r="F874" s="49"/>
      <c r="G874" s="49"/>
      <c r="H874" t="s">
        <v>3523</v>
      </c>
      <c r="I874" s="49"/>
      <c r="J874" s="49"/>
      <c r="L874" s="49" t="s">
        <v>1932</v>
      </c>
      <c r="M874" s="49"/>
      <c r="N874" s="49"/>
      <c r="O874" s="49"/>
      <c r="P874" s="49"/>
      <c r="Q874" t="s">
        <v>3522</v>
      </c>
      <c r="R874" t="s">
        <v>1002</v>
      </c>
      <c r="S874">
        <v>3</v>
      </c>
      <c r="T874">
        <v>70</v>
      </c>
      <c r="U874">
        <v>8</v>
      </c>
      <c r="X874" s="49"/>
      <c r="Y874">
        <v>2</v>
      </c>
      <c r="Z874">
        <v>1</v>
      </c>
      <c r="AA874">
        <v>2</v>
      </c>
      <c r="AB874" s="49" t="s">
        <v>1745</v>
      </c>
      <c r="AC874" s="49"/>
      <c r="AD874">
        <v>4</v>
      </c>
    </row>
    <row r="875" spans="2:30" x14ac:dyDescent="0.25">
      <c r="B875" s="49"/>
      <c r="C875" s="49"/>
      <c r="D875" s="2"/>
      <c r="E875" t="s">
        <v>41</v>
      </c>
      <c r="F875" s="49"/>
      <c r="G875" s="49"/>
      <c r="H875" t="s">
        <v>3525</v>
      </c>
      <c r="I875" s="49"/>
      <c r="J875" s="49"/>
      <c r="L875" s="49" t="s">
        <v>1937</v>
      </c>
      <c r="M875" s="49"/>
      <c r="N875" s="49"/>
      <c r="O875" s="49"/>
      <c r="P875" s="49"/>
      <c r="Q875" t="s">
        <v>3524</v>
      </c>
      <c r="R875" t="s">
        <v>1002</v>
      </c>
      <c r="S875">
        <v>4</v>
      </c>
      <c r="T875">
        <v>70</v>
      </c>
      <c r="U875">
        <v>8</v>
      </c>
      <c r="X875" s="49"/>
      <c r="Y875">
        <v>2</v>
      </c>
      <c r="Z875">
        <v>1</v>
      </c>
      <c r="AA875">
        <v>2</v>
      </c>
      <c r="AB875" s="49" t="s">
        <v>610</v>
      </c>
      <c r="AC875" s="49"/>
      <c r="AD875">
        <v>4</v>
      </c>
    </row>
    <row r="876" spans="2:30" x14ac:dyDescent="0.25">
      <c r="B876" s="49"/>
      <c r="C876" s="49"/>
      <c r="D876" s="2"/>
      <c r="E876" t="s">
        <v>45</v>
      </c>
      <c r="F876" s="49"/>
      <c r="G876" s="49"/>
      <c r="H876" t="s">
        <v>3528</v>
      </c>
      <c r="I876" s="49"/>
      <c r="J876" s="49"/>
      <c r="L876" s="49" t="s">
        <v>3527</v>
      </c>
      <c r="M876" s="49"/>
      <c r="N876" s="49"/>
      <c r="O876" s="49"/>
      <c r="P876" s="49"/>
      <c r="Q876" t="s">
        <v>3526</v>
      </c>
      <c r="R876" t="s">
        <v>1002</v>
      </c>
      <c r="S876">
        <v>1</v>
      </c>
      <c r="T876">
        <v>145</v>
      </c>
      <c r="U876">
        <v>12</v>
      </c>
      <c r="X876" s="49"/>
      <c r="Y876">
        <v>2</v>
      </c>
      <c r="Z876">
        <v>1</v>
      </c>
      <c r="AA876">
        <v>2</v>
      </c>
      <c r="AB876" s="49" t="s">
        <v>1745</v>
      </c>
      <c r="AC876" s="49"/>
      <c r="AD876">
        <v>4</v>
      </c>
    </row>
    <row r="877" spans="2:30" x14ac:dyDescent="0.25">
      <c r="B877" s="49"/>
      <c r="C877" s="49"/>
      <c r="D877" s="2"/>
      <c r="E877" t="s">
        <v>45</v>
      </c>
      <c r="F877" s="49"/>
      <c r="G877" s="49"/>
      <c r="H877" t="s">
        <v>3531</v>
      </c>
      <c r="I877" s="49"/>
      <c r="J877" s="49"/>
      <c r="L877" s="49" t="s">
        <v>3530</v>
      </c>
      <c r="M877" s="49"/>
      <c r="N877" s="49"/>
      <c r="O877" s="49"/>
      <c r="P877" s="49"/>
      <c r="Q877" t="s">
        <v>3529</v>
      </c>
      <c r="R877" t="s">
        <v>1002</v>
      </c>
      <c r="S877">
        <v>2</v>
      </c>
      <c r="T877">
        <v>150</v>
      </c>
      <c r="U877">
        <v>11</v>
      </c>
      <c r="X877" s="49"/>
      <c r="Y877">
        <v>2</v>
      </c>
      <c r="Z877">
        <v>1</v>
      </c>
      <c r="AA877">
        <v>2</v>
      </c>
      <c r="AB877" s="49" t="s">
        <v>1745</v>
      </c>
      <c r="AC877" s="49"/>
      <c r="AD877">
        <v>4</v>
      </c>
    </row>
    <row r="878" spans="2:30" x14ac:dyDescent="0.25">
      <c r="B878" s="49"/>
      <c r="C878" s="49"/>
      <c r="D878" s="2"/>
      <c r="E878" t="s">
        <v>45</v>
      </c>
      <c r="F878" s="49"/>
      <c r="G878" s="49"/>
      <c r="H878" t="s">
        <v>3534</v>
      </c>
      <c r="I878" s="49"/>
      <c r="J878" s="49"/>
      <c r="L878" s="49" t="s">
        <v>3533</v>
      </c>
      <c r="M878" s="49"/>
      <c r="N878" s="49"/>
      <c r="O878" s="49"/>
      <c r="P878" s="49"/>
      <c r="Q878" t="s">
        <v>3532</v>
      </c>
      <c r="R878" t="s">
        <v>1002</v>
      </c>
      <c r="S878">
        <v>3</v>
      </c>
      <c r="T878">
        <v>170</v>
      </c>
      <c r="U878">
        <v>10</v>
      </c>
      <c r="X878" s="49"/>
      <c r="Y878">
        <v>2</v>
      </c>
      <c r="Z878">
        <v>1</v>
      </c>
      <c r="AA878">
        <v>2</v>
      </c>
      <c r="AB878" s="49" t="s">
        <v>610</v>
      </c>
      <c r="AC878" s="49"/>
      <c r="AD878">
        <v>4</v>
      </c>
    </row>
    <row r="879" spans="2:30" x14ac:dyDescent="0.25">
      <c r="B879" s="49"/>
      <c r="C879" s="49"/>
      <c r="D879" s="2"/>
      <c r="E879" t="s">
        <v>66</v>
      </c>
      <c r="F879" s="49"/>
      <c r="G879" s="49"/>
      <c r="H879" t="s">
        <v>3537</v>
      </c>
      <c r="I879" s="49"/>
      <c r="J879" s="49"/>
      <c r="L879" s="49" t="s">
        <v>3536</v>
      </c>
      <c r="M879" s="49"/>
      <c r="N879" s="49"/>
      <c r="O879" s="49"/>
      <c r="P879" s="49"/>
      <c r="Q879" t="s">
        <v>3535</v>
      </c>
      <c r="R879" t="s">
        <v>1002</v>
      </c>
      <c r="S879">
        <v>1</v>
      </c>
      <c r="T879">
        <v>140</v>
      </c>
      <c r="U879">
        <v>10</v>
      </c>
      <c r="X879" s="49"/>
      <c r="Z879">
        <v>1</v>
      </c>
      <c r="AA879">
        <v>2</v>
      </c>
      <c r="AB879" s="49" t="s">
        <v>1745</v>
      </c>
      <c r="AC879" s="49"/>
      <c r="AD879">
        <v>4</v>
      </c>
    </row>
    <row r="880" spans="2:30" x14ac:dyDescent="0.25">
      <c r="B880" s="49"/>
      <c r="C880" s="49"/>
      <c r="D880" s="2"/>
      <c r="E880" t="s">
        <v>66</v>
      </c>
      <c r="F880" s="49"/>
      <c r="G880" s="49"/>
      <c r="H880" t="s">
        <v>3540</v>
      </c>
      <c r="I880" s="49"/>
      <c r="J880" s="49"/>
      <c r="L880" s="49" t="s">
        <v>3539</v>
      </c>
      <c r="M880" s="49"/>
      <c r="N880" s="49"/>
      <c r="O880" s="49"/>
      <c r="P880" s="49"/>
      <c r="Q880" t="s">
        <v>3538</v>
      </c>
      <c r="R880" t="s">
        <v>1002</v>
      </c>
      <c r="S880">
        <v>2</v>
      </c>
      <c r="T880">
        <v>140</v>
      </c>
      <c r="U880">
        <v>10</v>
      </c>
      <c r="X880" s="49"/>
      <c r="AA880">
        <v>1</v>
      </c>
      <c r="AB880" s="49"/>
      <c r="AC880" s="49"/>
      <c r="AD880">
        <v>4</v>
      </c>
    </row>
    <row r="881" spans="2:30" x14ac:dyDescent="0.25">
      <c r="B881" s="49"/>
      <c r="C881" s="49"/>
      <c r="D881" s="2"/>
      <c r="E881" t="s">
        <v>66</v>
      </c>
      <c r="F881" s="49"/>
      <c r="G881" s="49"/>
      <c r="H881" t="s">
        <v>3543</v>
      </c>
      <c r="I881" s="49"/>
      <c r="J881" s="49"/>
      <c r="L881" s="49" t="s">
        <v>3542</v>
      </c>
      <c r="M881" s="49"/>
      <c r="N881" s="49"/>
      <c r="O881" s="49"/>
      <c r="P881" s="49"/>
      <c r="Q881" t="s">
        <v>3541</v>
      </c>
      <c r="R881" t="s">
        <v>1002</v>
      </c>
      <c r="S881">
        <v>3</v>
      </c>
      <c r="T881">
        <v>140</v>
      </c>
      <c r="U881">
        <v>7.5</v>
      </c>
      <c r="X881" s="49"/>
      <c r="AA881">
        <v>1</v>
      </c>
      <c r="AB881" s="49"/>
      <c r="AC881" s="49"/>
      <c r="AD881">
        <v>4</v>
      </c>
    </row>
    <row r="882" spans="2:30" x14ac:dyDescent="0.25">
      <c r="B882" s="49"/>
      <c r="C882" s="49"/>
      <c r="D882" s="2"/>
      <c r="E882" t="s">
        <v>84</v>
      </c>
      <c r="F882" s="49"/>
      <c r="G882" s="49"/>
      <c r="H882" t="s">
        <v>3546</v>
      </c>
      <c r="I882" s="49"/>
      <c r="J882" s="49"/>
      <c r="L882" s="49" t="s">
        <v>3545</v>
      </c>
      <c r="M882" s="49"/>
      <c r="N882" s="49"/>
      <c r="O882" s="49"/>
      <c r="P882" s="49"/>
      <c r="Q882" t="s">
        <v>3544</v>
      </c>
      <c r="R882" t="s">
        <v>1002</v>
      </c>
      <c r="S882">
        <v>1</v>
      </c>
      <c r="T882">
        <v>5</v>
      </c>
      <c r="U882">
        <v>15</v>
      </c>
      <c r="X882" s="49"/>
      <c r="Y882">
        <v>2</v>
      </c>
      <c r="Z882">
        <v>2</v>
      </c>
      <c r="AA882">
        <v>2</v>
      </c>
      <c r="AB882" s="49" t="s">
        <v>2289</v>
      </c>
      <c r="AC882" s="49"/>
      <c r="AD882">
        <v>4</v>
      </c>
    </row>
    <row r="883" spans="2:30" x14ac:dyDescent="0.25">
      <c r="B883" s="49"/>
      <c r="C883" s="49"/>
      <c r="D883" s="2"/>
      <c r="E883" t="s">
        <v>84</v>
      </c>
      <c r="F883" s="49"/>
      <c r="G883" s="49"/>
      <c r="H883" t="s">
        <v>3548</v>
      </c>
      <c r="I883" s="49"/>
      <c r="J883" s="49"/>
      <c r="L883" s="49" t="s">
        <v>3218</v>
      </c>
      <c r="M883" s="49"/>
      <c r="N883" s="49"/>
      <c r="O883" s="49"/>
      <c r="P883" s="49"/>
      <c r="Q883" t="s">
        <v>3547</v>
      </c>
      <c r="R883" t="s">
        <v>1002</v>
      </c>
      <c r="S883">
        <v>2</v>
      </c>
      <c r="T883">
        <v>7.5</v>
      </c>
      <c r="U883">
        <v>15</v>
      </c>
      <c r="X883" s="49"/>
      <c r="Y883">
        <v>2</v>
      </c>
      <c r="Z883">
        <v>2</v>
      </c>
      <c r="AA883">
        <v>2</v>
      </c>
      <c r="AB883" s="49" t="s">
        <v>618</v>
      </c>
      <c r="AC883" s="49"/>
      <c r="AD883">
        <v>4</v>
      </c>
    </row>
    <row r="884" spans="2:30" x14ac:dyDescent="0.25">
      <c r="B884" s="49"/>
      <c r="C884" s="49"/>
      <c r="D884" s="2"/>
      <c r="E884" t="s">
        <v>84</v>
      </c>
      <c r="F884" s="49"/>
      <c r="G884" s="49"/>
      <c r="H884" t="s">
        <v>3550</v>
      </c>
      <c r="I884" s="49"/>
      <c r="J884" s="49"/>
      <c r="L884" s="49" t="s">
        <v>3218</v>
      </c>
      <c r="M884" s="49"/>
      <c r="N884" s="49"/>
      <c r="O884" s="49"/>
      <c r="P884" s="49"/>
      <c r="Q884" t="s">
        <v>3549</v>
      </c>
      <c r="R884" t="s">
        <v>1002</v>
      </c>
      <c r="S884">
        <v>3</v>
      </c>
      <c r="T884">
        <v>7.5</v>
      </c>
      <c r="U884">
        <v>15</v>
      </c>
      <c r="X884" s="49"/>
      <c r="Y884">
        <v>2</v>
      </c>
      <c r="Z884">
        <v>2</v>
      </c>
      <c r="AA884">
        <v>2</v>
      </c>
      <c r="AB884" s="49" t="s">
        <v>618</v>
      </c>
      <c r="AC884" s="49"/>
      <c r="AD884">
        <v>4</v>
      </c>
    </row>
    <row r="885" spans="2:30" x14ac:dyDescent="0.25">
      <c r="B885" s="49"/>
      <c r="C885" s="49"/>
      <c r="D885" s="2"/>
      <c r="E885" t="s">
        <v>15</v>
      </c>
      <c r="F885" s="49"/>
      <c r="G885" s="49"/>
      <c r="H885" t="s">
        <v>3553</v>
      </c>
      <c r="I885" s="49"/>
      <c r="J885" s="49"/>
      <c r="L885" s="49" t="s">
        <v>3552</v>
      </c>
      <c r="M885" s="49"/>
      <c r="N885" s="49"/>
      <c r="O885" s="49"/>
      <c r="P885" s="49"/>
      <c r="Q885" t="s">
        <v>3551</v>
      </c>
      <c r="R885" t="s">
        <v>1002</v>
      </c>
      <c r="S885">
        <v>1</v>
      </c>
      <c r="T885">
        <v>75</v>
      </c>
      <c r="V885">
        <v>49.8</v>
      </c>
      <c r="X885" s="49"/>
      <c r="AB885" s="49"/>
      <c r="AC885" s="49"/>
      <c r="AD885">
        <v>4</v>
      </c>
    </row>
    <row r="886" spans="2:30" x14ac:dyDescent="0.25">
      <c r="B886" s="49"/>
      <c r="C886" s="49"/>
      <c r="D886" s="2"/>
      <c r="E886" t="s">
        <v>15</v>
      </c>
      <c r="F886" s="49"/>
      <c r="G886" s="49"/>
      <c r="H886" t="s">
        <v>3556</v>
      </c>
      <c r="I886" s="49"/>
      <c r="J886" s="49"/>
      <c r="L886" s="49" t="s">
        <v>3555</v>
      </c>
      <c r="M886" s="49"/>
      <c r="N886" s="49"/>
      <c r="O886" s="49"/>
      <c r="P886" s="49"/>
      <c r="Q886" t="s">
        <v>3554</v>
      </c>
      <c r="R886" t="s">
        <v>1002</v>
      </c>
      <c r="S886">
        <v>2</v>
      </c>
      <c r="T886">
        <v>75</v>
      </c>
      <c r="V886">
        <v>45</v>
      </c>
      <c r="X886" s="49"/>
      <c r="AB886" s="49"/>
      <c r="AC886" s="49"/>
      <c r="AD886">
        <v>4</v>
      </c>
    </row>
    <row r="887" spans="2:30" x14ac:dyDescent="0.25">
      <c r="B887" s="49"/>
      <c r="C887" s="49"/>
      <c r="D887" s="2"/>
      <c r="E887" t="s">
        <v>15</v>
      </c>
      <c r="F887" s="49"/>
      <c r="G887" s="49"/>
      <c r="H887" t="s">
        <v>3558</v>
      </c>
      <c r="I887" s="49"/>
      <c r="J887" s="49"/>
      <c r="L887" s="49" t="s">
        <v>3555</v>
      </c>
      <c r="M887" s="49"/>
      <c r="N887" s="49"/>
      <c r="O887" s="49"/>
      <c r="P887" s="49"/>
      <c r="Q887" t="s">
        <v>3557</v>
      </c>
      <c r="R887" t="s">
        <v>1002</v>
      </c>
      <c r="S887">
        <v>3</v>
      </c>
      <c r="T887">
        <v>75</v>
      </c>
      <c r="V887">
        <v>45</v>
      </c>
      <c r="X887" s="49"/>
      <c r="AB887" s="49"/>
      <c r="AC887" s="49"/>
      <c r="AD887">
        <v>4</v>
      </c>
    </row>
    <row r="888" spans="2:30" x14ac:dyDescent="0.25">
      <c r="B888" s="49"/>
      <c r="C888" s="49"/>
      <c r="D888" s="2"/>
      <c r="E888" t="s">
        <v>8734</v>
      </c>
      <c r="F888" s="49"/>
      <c r="G888" s="49"/>
      <c r="H888" t="s">
        <v>3560</v>
      </c>
      <c r="I888" s="49"/>
      <c r="J888" s="49"/>
      <c r="L888" s="49" t="s">
        <v>1932</v>
      </c>
      <c r="M888" s="49"/>
      <c r="N888" s="49"/>
      <c r="O888" s="49"/>
      <c r="P888" s="49"/>
      <c r="Q888" t="s">
        <v>3559</v>
      </c>
      <c r="R888" t="s">
        <v>1002</v>
      </c>
      <c r="S888">
        <v>1</v>
      </c>
      <c r="T888">
        <v>30</v>
      </c>
      <c r="U888">
        <v>10</v>
      </c>
      <c r="X888" s="49"/>
      <c r="Y888">
        <v>2</v>
      </c>
      <c r="Z888">
        <v>1</v>
      </c>
      <c r="AA888">
        <v>2</v>
      </c>
      <c r="AB888" s="49" t="s">
        <v>1745</v>
      </c>
      <c r="AC888" s="49"/>
      <c r="AD888">
        <v>4</v>
      </c>
    </row>
    <row r="889" spans="2:30" x14ac:dyDescent="0.25">
      <c r="B889" s="49"/>
      <c r="C889" s="49"/>
      <c r="D889" s="2"/>
      <c r="E889" t="s">
        <v>8734</v>
      </c>
      <c r="F889" s="49"/>
      <c r="G889" s="49"/>
      <c r="H889" t="s">
        <v>1005</v>
      </c>
      <c r="I889" s="49"/>
      <c r="J889" s="49"/>
      <c r="L889" s="49" t="s">
        <v>1932</v>
      </c>
      <c r="M889" s="49"/>
      <c r="N889" s="49"/>
      <c r="O889" s="49"/>
      <c r="P889" s="49"/>
      <c r="Q889" t="s">
        <v>3561</v>
      </c>
      <c r="R889" t="s">
        <v>1002</v>
      </c>
      <c r="S889">
        <v>2</v>
      </c>
      <c r="T889">
        <v>30</v>
      </c>
      <c r="U889">
        <v>8</v>
      </c>
      <c r="X889" s="49"/>
      <c r="Y889">
        <v>2</v>
      </c>
      <c r="Z889">
        <v>1</v>
      </c>
      <c r="AA889">
        <v>2</v>
      </c>
      <c r="AB889" s="49" t="s">
        <v>1745</v>
      </c>
      <c r="AC889" s="49"/>
      <c r="AD889">
        <v>4</v>
      </c>
    </row>
    <row r="890" spans="2:30" x14ac:dyDescent="0.25">
      <c r="B890" s="49"/>
      <c r="C890" s="49"/>
      <c r="D890" s="2"/>
      <c r="E890" t="s">
        <v>356</v>
      </c>
      <c r="F890" s="49"/>
      <c r="G890" s="49"/>
      <c r="H890" t="s">
        <v>1008</v>
      </c>
      <c r="I890" s="49"/>
      <c r="J890" s="49"/>
      <c r="L890" s="49" t="s">
        <v>3563</v>
      </c>
      <c r="M890" s="49"/>
      <c r="N890" s="49"/>
      <c r="O890" s="49"/>
      <c r="P890" s="49"/>
      <c r="Q890" t="s">
        <v>3562</v>
      </c>
      <c r="R890" t="s">
        <v>1006</v>
      </c>
      <c r="S890">
        <v>1</v>
      </c>
      <c r="V890">
        <v>300</v>
      </c>
      <c r="W890">
        <v>0.83</v>
      </c>
      <c r="X890" s="49" t="s">
        <v>2238</v>
      </c>
      <c r="AB890" s="49"/>
      <c r="AC890" s="49"/>
      <c r="AD890">
        <v>4</v>
      </c>
    </row>
    <row r="891" spans="2:30" x14ac:dyDescent="0.25">
      <c r="B891" s="49"/>
      <c r="C891" s="49"/>
      <c r="D891" s="2"/>
      <c r="E891" t="s">
        <v>8734</v>
      </c>
      <c r="F891" s="49"/>
      <c r="G891" s="49"/>
      <c r="H891" t="s">
        <v>3565</v>
      </c>
      <c r="I891" s="49"/>
      <c r="J891" s="49"/>
      <c r="L891" s="49" t="s">
        <v>3213</v>
      </c>
      <c r="M891" s="49"/>
      <c r="N891" s="49"/>
      <c r="O891" s="49"/>
      <c r="P891" s="49"/>
      <c r="Q891" t="s">
        <v>3564</v>
      </c>
      <c r="R891" t="s">
        <v>1006</v>
      </c>
      <c r="S891">
        <v>1</v>
      </c>
      <c r="T891">
        <v>30</v>
      </c>
      <c r="U891">
        <v>10</v>
      </c>
      <c r="X891" s="49"/>
      <c r="Y891">
        <v>3</v>
      </c>
      <c r="Z891">
        <v>1</v>
      </c>
      <c r="AA891">
        <v>2</v>
      </c>
      <c r="AB891" s="49" t="s">
        <v>618</v>
      </c>
      <c r="AC891" s="49"/>
      <c r="AD891">
        <v>4</v>
      </c>
    </row>
    <row r="892" spans="2:30" x14ac:dyDescent="0.25">
      <c r="B892" s="49"/>
      <c r="C892" s="49"/>
      <c r="D892" s="2"/>
      <c r="E892" t="s">
        <v>8734</v>
      </c>
      <c r="F892" s="49"/>
      <c r="G892" s="49"/>
      <c r="H892" t="s">
        <v>3567</v>
      </c>
      <c r="I892" s="49"/>
      <c r="J892" s="49"/>
      <c r="L892" s="49" t="s">
        <v>2982</v>
      </c>
      <c r="M892" s="49"/>
      <c r="N892" s="49"/>
      <c r="O892" s="49"/>
      <c r="P892" s="49"/>
      <c r="Q892" t="s">
        <v>3566</v>
      </c>
      <c r="R892" t="s">
        <v>1006</v>
      </c>
      <c r="S892">
        <v>2</v>
      </c>
      <c r="T892">
        <v>30</v>
      </c>
      <c r="U892">
        <v>10</v>
      </c>
      <c r="X892" s="49"/>
      <c r="Y892">
        <v>3</v>
      </c>
      <c r="Z892">
        <v>1</v>
      </c>
      <c r="AA892">
        <v>2</v>
      </c>
      <c r="AB892" s="49" t="s">
        <v>1745</v>
      </c>
      <c r="AC892" s="49"/>
      <c r="AD892">
        <v>4</v>
      </c>
    </row>
    <row r="893" spans="2:30" x14ac:dyDescent="0.25">
      <c r="B893" s="49"/>
      <c r="C893" s="49"/>
      <c r="D893" s="2"/>
      <c r="E893" t="s">
        <v>8734</v>
      </c>
      <c r="F893" s="49"/>
      <c r="G893" s="49"/>
      <c r="H893" t="s">
        <v>3569</v>
      </c>
      <c r="I893" s="49"/>
      <c r="J893" s="49"/>
      <c r="L893" s="49" t="s">
        <v>2986</v>
      </c>
      <c r="M893" s="49"/>
      <c r="N893" s="49"/>
      <c r="O893" s="49"/>
      <c r="P893" s="49"/>
      <c r="Q893" t="s">
        <v>3568</v>
      </c>
      <c r="R893" t="s">
        <v>1006</v>
      </c>
      <c r="S893">
        <v>3</v>
      </c>
      <c r="T893">
        <v>30</v>
      </c>
      <c r="U893">
        <v>7</v>
      </c>
      <c r="X893" s="49"/>
      <c r="Y893">
        <v>3</v>
      </c>
      <c r="Z893">
        <v>1</v>
      </c>
      <c r="AA893">
        <v>2</v>
      </c>
      <c r="AB893" s="49" t="s">
        <v>610</v>
      </c>
      <c r="AC893" s="49"/>
      <c r="AD893">
        <v>4</v>
      </c>
    </row>
    <row r="894" spans="2:30" x14ac:dyDescent="0.25">
      <c r="B894" s="49"/>
      <c r="C894" s="49"/>
      <c r="D894" s="2"/>
      <c r="E894" t="s">
        <v>8734</v>
      </c>
      <c r="F894" s="49"/>
      <c r="G894" s="49"/>
      <c r="H894" t="s">
        <v>3571</v>
      </c>
      <c r="I894" s="49"/>
      <c r="J894" s="49"/>
      <c r="L894" s="49" t="s">
        <v>2986</v>
      </c>
      <c r="M894" s="49"/>
      <c r="N894" s="49"/>
      <c r="O894" s="49"/>
      <c r="P894" s="49"/>
      <c r="Q894" t="s">
        <v>3570</v>
      </c>
      <c r="R894" t="s">
        <v>1006</v>
      </c>
      <c r="S894">
        <v>4</v>
      </c>
      <c r="T894">
        <v>30</v>
      </c>
      <c r="U894">
        <v>6</v>
      </c>
      <c r="X894" s="49"/>
      <c r="Y894">
        <v>3</v>
      </c>
      <c r="Z894">
        <v>1</v>
      </c>
      <c r="AA894">
        <v>2</v>
      </c>
      <c r="AB894" s="49" t="s">
        <v>610</v>
      </c>
      <c r="AC894" s="49"/>
      <c r="AD894">
        <v>4</v>
      </c>
    </row>
    <row r="895" spans="2:30" x14ac:dyDescent="0.25">
      <c r="B895" s="49"/>
      <c r="C895" s="49"/>
      <c r="D895" s="2"/>
      <c r="E895" t="s">
        <v>112</v>
      </c>
      <c r="F895" s="49"/>
      <c r="G895" s="49"/>
      <c r="H895" t="s">
        <v>3574</v>
      </c>
      <c r="I895" s="49"/>
      <c r="J895" s="49"/>
      <c r="L895" s="49" t="s">
        <v>3573</v>
      </c>
      <c r="M895" s="49"/>
      <c r="N895" s="49"/>
      <c r="O895" s="49"/>
      <c r="P895" s="49"/>
      <c r="Q895" t="s">
        <v>3572</v>
      </c>
      <c r="R895" t="s">
        <v>1006</v>
      </c>
      <c r="S895">
        <v>1</v>
      </c>
      <c r="T895">
        <v>35</v>
      </c>
      <c r="U895">
        <v>15</v>
      </c>
      <c r="X895" s="49"/>
      <c r="Y895">
        <v>2</v>
      </c>
      <c r="Z895">
        <v>1</v>
      </c>
      <c r="AA895">
        <v>2</v>
      </c>
      <c r="AB895" s="49" t="s">
        <v>1745</v>
      </c>
      <c r="AC895" s="49"/>
      <c r="AD895">
        <v>4</v>
      </c>
    </row>
    <row r="896" spans="2:30" x14ac:dyDescent="0.25">
      <c r="B896" s="49"/>
      <c r="C896" s="49"/>
      <c r="D896" s="2"/>
      <c r="E896" t="s">
        <v>112</v>
      </c>
      <c r="F896" s="49"/>
      <c r="G896" s="49"/>
      <c r="H896" t="s">
        <v>3577</v>
      </c>
      <c r="I896" s="49"/>
      <c r="J896" s="49"/>
      <c r="L896" s="49" t="s">
        <v>3576</v>
      </c>
      <c r="M896" s="49"/>
      <c r="N896" s="49"/>
      <c r="O896" s="49"/>
      <c r="P896" s="49"/>
      <c r="Q896" t="s">
        <v>3575</v>
      </c>
      <c r="R896" t="s">
        <v>1006</v>
      </c>
      <c r="S896">
        <v>2</v>
      </c>
      <c r="T896">
        <v>35</v>
      </c>
      <c r="U896">
        <v>15</v>
      </c>
      <c r="X896" s="49"/>
      <c r="Y896">
        <v>2</v>
      </c>
      <c r="AA896">
        <v>1</v>
      </c>
      <c r="AB896" s="49" t="s">
        <v>1745</v>
      </c>
      <c r="AC896" s="49"/>
      <c r="AD896">
        <v>4</v>
      </c>
    </row>
    <row r="897" spans="2:30" x14ac:dyDescent="0.25">
      <c r="B897" s="49"/>
      <c r="C897" s="49"/>
      <c r="D897" s="2"/>
      <c r="E897" t="s">
        <v>112</v>
      </c>
      <c r="F897" s="49"/>
      <c r="G897" s="49"/>
      <c r="H897" t="s">
        <v>3579</v>
      </c>
      <c r="I897" s="49"/>
      <c r="J897" s="49"/>
      <c r="L897" s="49" t="s">
        <v>3576</v>
      </c>
      <c r="M897" s="49"/>
      <c r="N897" s="49"/>
      <c r="O897" s="49"/>
      <c r="P897" s="49"/>
      <c r="Q897" t="s">
        <v>3578</v>
      </c>
      <c r="R897" t="s">
        <v>1006</v>
      </c>
      <c r="S897">
        <v>3</v>
      </c>
      <c r="T897">
        <v>35</v>
      </c>
      <c r="U897">
        <v>15</v>
      </c>
      <c r="X897" s="49"/>
      <c r="Y897">
        <v>2</v>
      </c>
      <c r="AA897">
        <v>1</v>
      </c>
      <c r="AB897" s="49" t="s">
        <v>1745</v>
      </c>
      <c r="AC897" s="49"/>
      <c r="AD897">
        <v>4</v>
      </c>
    </row>
    <row r="898" spans="2:30" x14ac:dyDescent="0.25">
      <c r="B898" s="49"/>
      <c r="C898" s="49"/>
      <c r="D898" s="2"/>
      <c r="E898" t="s">
        <v>214</v>
      </c>
      <c r="F898" s="49"/>
      <c r="G898" s="49"/>
      <c r="H898" t="s">
        <v>3581</v>
      </c>
      <c r="I898" s="49"/>
      <c r="J898" s="49"/>
      <c r="L898" s="49" t="s">
        <v>2154</v>
      </c>
      <c r="M898" s="49"/>
      <c r="N898" s="49"/>
      <c r="O898" s="49"/>
      <c r="P898" s="49"/>
      <c r="Q898" t="s">
        <v>3580</v>
      </c>
      <c r="R898" t="s">
        <v>1006</v>
      </c>
      <c r="S898">
        <v>1</v>
      </c>
      <c r="T898">
        <v>45</v>
      </c>
      <c r="U898">
        <v>12</v>
      </c>
      <c r="X898" s="49"/>
      <c r="Y898">
        <v>2</v>
      </c>
      <c r="Z898">
        <v>1</v>
      </c>
      <c r="AA898">
        <v>2</v>
      </c>
      <c r="AB898" s="49" t="s">
        <v>618</v>
      </c>
      <c r="AC898" s="49"/>
      <c r="AD898">
        <v>4</v>
      </c>
    </row>
    <row r="899" spans="2:30" x14ac:dyDescent="0.25">
      <c r="B899" s="49"/>
      <c r="C899" s="49"/>
      <c r="D899" s="2"/>
      <c r="E899" t="s">
        <v>214</v>
      </c>
      <c r="F899" s="49"/>
      <c r="G899" s="49"/>
      <c r="H899" t="s">
        <v>3583</v>
      </c>
      <c r="I899" s="49"/>
      <c r="J899" s="49"/>
      <c r="L899" s="49" t="s">
        <v>1932</v>
      </c>
      <c r="M899" s="49"/>
      <c r="N899" s="49"/>
      <c r="O899" s="49"/>
      <c r="P899" s="49"/>
      <c r="Q899" t="s">
        <v>3582</v>
      </c>
      <c r="R899" t="s">
        <v>1006</v>
      </c>
      <c r="S899">
        <v>2</v>
      </c>
      <c r="T899">
        <v>45</v>
      </c>
      <c r="U899">
        <v>12</v>
      </c>
      <c r="X899" s="49"/>
      <c r="Y899">
        <v>2</v>
      </c>
      <c r="Z899">
        <v>1</v>
      </c>
      <c r="AA899">
        <v>2</v>
      </c>
      <c r="AB899" s="49" t="s">
        <v>1745</v>
      </c>
      <c r="AC899" s="49"/>
      <c r="AD899">
        <v>4</v>
      </c>
    </row>
    <row r="900" spans="2:30" x14ac:dyDescent="0.25">
      <c r="B900" s="49"/>
      <c r="C900" s="49"/>
      <c r="D900" s="2"/>
      <c r="E900" t="s">
        <v>214</v>
      </c>
      <c r="F900" s="49"/>
      <c r="G900" s="49"/>
      <c r="H900" t="s">
        <v>3585</v>
      </c>
      <c r="I900" s="49"/>
      <c r="J900" s="49"/>
      <c r="L900" s="49" t="s">
        <v>1937</v>
      </c>
      <c r="M900" s="49"/>
      <c r="N900" s="49"/>
      <c r="O900" s="49"/>
      <c r="P900" s="49"/>
      <c r="Q900" t="s">
        <v>3584</v>
      </c>
      <c r="R900" t="s">
        <v>1006</v>
      </c>
      <c r="S900">
        <v>3</v>
      </c>
      <c r="T900">
        <v>50</v>
      </c>
      <c r="U900">
        <v>9.5</v>
      </c>
      <c r="X900" s="49"/>
      <c r="Y900">
        <v>2</v>
      </c>
      <c r="Z900">
        <v>1</v>
      </c>
      <c r="AA900">
        <v>2</v>
      </c>
      <c r="AB900" s="49" t="s">
        <v>610</v>
      </c>
      <c r="AC900" s="49"/>
      <c r="AD900">
        <v>4</v>
      </c>
    </row>
    <row r="901" spans="2:30" x14ac:dyDescent="0.25">
      <c r="B901" s="49"/>
      <c r="C901" s="49"/>
      <c r="D901" s="2"/>
      <c r="E901" t="s">
        <v>214</v>
      </c>
      <c r="F901" s="49"/>
      <c r="G901" s="49"/>
      <c r="H901" t="s">
        <v>3587</v>
      </c>
      <c r="I901" s="49"/>
      <c r="J901" s="49"/>
      <c r="L901" s="49" t="s">
        <v>1937</v>
      </c>
      <c r="M901" s="49"/>
      <c r="N901" s="49"/>
      <c r="O901" s="49"/>
      <c r="P901" s="49"/>
      <c r="Q901" t="s">
        <v>3586</v>
      </c>
      <c r="R901" t="s">
        <v>1006</v>
      </c>
      <c r="S901">
        <v>4</v>
      </c>
      <c r="T901">
        <v>50</v>
      </c>
      <c r="U901">
        <v>8</v>
      </c>
      <c r="X901" s="49"/>
      <c r="Y901">
        <v>2</v>
      </c>
      <c r="Z901">
        <v>1</v>
      </c>
      <c r="AA901">
        <v>2</v>
      </c>
      <c r="AB901" s="49" t="s">
        <v>610</v>
      </c>
      <c r="AC901" s="49"/>
      <c r="AD901">
        <v>4</v>
      </c>
    </row>
    <row r="902" spans="2:30" x14ac:dyDescent="0.25">
      <c r="B902" s="49"/>
      <c r="C902" s="49"/>
      <c r="D902" s="2"/>
      <c r="E902" t="s">
        <v>222</v>
      </c>
      <c r="F902" s="49"/>
      <c r="G902" s="49"/>
      <c r="H902" t="s">
        <v>3589</v>
      </c>
      <c r="I902" s="49"/>
      <c r="J902" s="49"/>
      <c r="L902" s="49" t="s">
        <v>2355</v>
      </c>
      <c r="M902" s="49"/>
      <c r="N902" s="49"/>
      <c r="O902" s="49"/>
      <c r="P902" s="49"/>
      <c r="Q902" t="s">
        <v>3588</v>
      </c>
      <c r="R902" t="s">
        <v>1006</v>
      </c>
      <c r="S902">
        <v>1</v>
      </c>
      <c r="T902">
        <v>10</v>
      </c>
      <c r="U902">
        <v>12</v>
      </c>
      <c r="X902" s="49"/>
      <c r="Y902">
        <v>3</v>
      </c>
      <c r="Z902">
        <v>1</v>
      </c>
      <c r="AA902">
        <v>3</v>
      </c>
      <c r="AB902" s="49" t="s">
        <v>1745</v>
      </c>
      <c r="AC902" s="49"/>
      <c r="AD902">
        <v>4</v>
      </c>
    </row>
    <row r="903" spans="2:30" x14ac:dyDescent="0.25">
      <c r="B903" s="49"/>
      <c r="C903" s="49"/>
      <c r="D903" s="2"/>
      <c r="E903" t="s">
        <v>222</v>
      </c>
      <c r="F903" s="49"/>
      <c r="G903" s="49"/>
      <c r="H903" t="s">
        <v>3591</v>
      </c>
      <c r="I903" s="49"/>
      <c r="J903" s="49"/>
      <c r="L903" s="49" t="s">
        <v>2355</v>
      </c>
      <c r="M903" s="49"/>
      <c r="N903" s="49"/>
      <c r="O903" s="49"/>
      <c r="P903" s="49"/>
      <c r="Q903" t="s">
        <v>3590</v>
      </c>
      <c r="R903" t="s">
        <v>1006</v>
      </c>
      <c r="S903">
        <v>2</v>
      </c>
      <c r="T903">
        <v>12.5</v>
      </c>
      <c r="U903">
        <v>10</v>
      </c>
      <c r="X903" s="49"/>
      <c r="Y903">
        <v>3</v>
      </c>
      <c r="Z903">
        <v>1</v>
      </c>
      <c r="AA903">
        <v>3</v>
      </c>
      <c r="AB903" s="49" t="s">
        <v>1745</v>
      </c>
      <c r="AC903" s="49"/>
      <c r="AD903">
        <v>4</v>
      </c>
    </row>
    <row r="904" spans="2:30" x14ac:dyDescent="0.25">
      <c r="B904" s="49"/>
      <c r="C904" s="49"/>
      <c r="D904" s="2"/>
      <c r="E904" t="s">
        <v>222</v>
      </c>
      <c r="F904" s="49"/>
      <c r="G904" s="49"/>
      <c r="H904" t="s">
        <v>3594</v>
      </c>
      <c r="I904" s="49"/>
      <c r="J904" s="49"/>
      <c r="L904" s="49" t="s">
        <v>3593</v>
      </c>
      <c r="M904" s="49"/>
      <c r="N904" s="49"/>
      <c r="O904" s="49"/>
      <c r="P904" s="49"/>
      <c r="Q904" t="s">
        <v>3592</v>
      </c>
      <c r="R904" t="s">
        <v>1006</v>
      </c>
      <c r="S904">
        <v>3</v>
      </c>
      <c r="T904">
        <v>12.5</v>
      </c>
      <c r="U904">
        <v>10</v>
      </c>
      <c r="X904" s="49"/>
      <c r="Y904">
        <v>3</v>
      </c>
      <c r="Z904">
        <v>1</v>
      </c>
      <c r="AA904">
        <v>3</v>
      </c>
      <c r="AB904" s="49" t="s">
        <v>1888</v>
      </c>
      <c r="AC904" s="49"/>
      <c r="AD904">
        <v>4</v>
      </c>
    </row>
    <row r="905" spans="2:30" x14ac:dyDescent="0.25">
      <c r="B905" s="49"/>
      <c r="C905" s="49"/>
      <c r="D905" s="2"/>
      <c r="E905" t="s">
        <v>303</v>
      </c>
      <c r="F905" s="49"/>
      <c r="G905" s="49"/>
      <c r="H905" t="s">
        <v>3596</v>
      </c>
      <c r="I905" s="49"/>
      <c r="J905" s="49"/>
      <c r="L905" s="49" t="s">
        <v>3218</v>
      </c>
      <c r="M905" s="49"/>
      <c r="N905" s="49"/>
      <c r="O905" s="49"/>
      <c r="P905" s="49"/>
      <c r="Q905" t="s">
        <v>3595</v>
      </c>
      <c r="R905" t="s">
        <v>1006</v>
      </c>
      <c r="S905">
        <v>1</v>
      </c>
      <c r="T905">
        <v>6</v>
      </c>
      <c r="U905">
        <v>15</v>
      </c>
      <c r="X905" s="49"/>
      <c r="Y905">
        <v>2</v>
      </c>
      <c r="Z905">
        <v>2</v>
      </c>
      <c r="AA905">
        <v>2</v>
      </c>
      <c r="AB905" s="49" t="s">
        <v>618</v>
      </c>
      <c r="AC905" s="49"/>
      <c r="AD905">
        <v>4</v>
      </c>
    </row>
    <row r="906" spans="2:30" x14ac:dyDescent="0.25">
      <c r="B906" s="49"/>
      <c r="C906" s="49"/>
      <c r="D906" s="2"/>
      <c r="E906" t="s">
        <v>303</v>
      </c>
      <c r="F906" s="49"/>
      <c r="G906" s="49"/>
      <c r="H906" t="s">
        <v>3598</v>
      </c>
      <c r="I906" s="49"/>
      <c r="J906" s="49"/>
      <c r="L906" s="49" t="s">
        <v>2664</v>
      </c>
      <c r="M906" s="49"/>
      <c r="N906" s="49"/>
      <c r="O906" s="49"/>
      <c r="P906" s="49"/>
      <c r="Q906" t="s">
        <v>3597</v>
      </c>
      <c r="R906" t="s">
        <v>1006</v>
      </c>
      <c r="S906">
        <v>2</v>
      </c>
      <c r="T906">
        <v>10</v>
      </c>
      <c r="U906">
        <v>15</v>
      </c>
      <c r="X906" s="49"/>
      <c r="Y906">
        <v>2</v>
      </c>
      <c r="Z906">
        <v>2</v>
      </c>
      <c r="AA906">
        <v>2</v>
      </c>
      <c r="AB906" s="49" t="s">
        <v>1745</v>
      </c>
      <c r="AC906" s="49"/>
      <c r="AD906">
        <v>4</v>
      </c>
    </row>
    <row r="907" spans="2:30" x14ac:dyDescent="0.25">
      <c r="B907" s="49"/>
      <c r="C907" s="49"/>
      <c r="D907" s="2"/>
      <c r="E907" t="s">
        <v>303</v>
      </c>
      <c r="F907" s="49"/>
      <c r="G907" s="49"/>
      <c r="H907" t="s">
        <v>3601</v>
      </c>
      <c r="I907" s="49"/>
      <c r="J907" s="49"/>
      <c r="L907" s="49" t="s">
        <v>3600</v>
      </c>
      <c r="M907" s="49"/>
      <c r="N907" s="49"/>
      <c r="O907" s="49"/>
      <c r="P907" s="49"/>
      <c r="Q907" t="s">
        <v>3599</v>
      </c>
      <c r="R907" t="s">
        <v>1006</v>
      </c>
      <c r="S907">
        <v>3</v>
      </c>
      <c r="T907">
        <v>10</v>
      </c>
      <c r="U907">
        <v>15</v>
      </c>
      <c r="X907" s="49"/>
      <c r="Y907">
        <v>2</v>
      </c>
      <c r="Z907">
        <v>2</v>
      </c>
      <c r="AA907">
        <v>2</v>
      </c>
      <c r="AB907" s="49" t="s">
        <v>610</v>
      </c>
      <c r="AC907" s="49"/>
      <c r="AD907">
        <v>4</v>
      </c>
    </row>
    <row r="908" spans="2:30" x14ac:dyDescent="0.25">
      <c r="B908" s="49"/>
      <c r="C908" s="49"/>
      <c r="D908" s="2"/>
      <c r="E908" t="s">
        <v>1</v>
      </c>
      <c r="F908" s="49"/>
      <c r="G908" s="49"/>
      <c r="H908" t="s">
        <v>3604</v>
      </c>
      <c r="I908" s="49"/>
      <c r="J908" s="49"/>
      <c r="L908" s="49" t="s">
        <v>3603</v>
      </c>
      <c r="M908" s="49"/>
      <c r="N908" s="49"/>
      <c r="O908" s="49"/>
      <c r="P908" s="49"/>
      <c r="Q908" t="s">
        <v>3602</v>
      </c>
      <c r="R908" t="s">
        <v>1006</v>
      </c>
      <c r="S908">
        <v>1</v>
      </c>
      <c r="T908">
        <v>150</v>
      </c>
      <c r="V908">
        <v>60</v>
      </c>
      <c r="X908" s="49"/>
      <c r="AB908" s="49"/>
      <c r="AC908" s="49"/>
      <c r="AD908">
        <v>4</v>
      </c>
    </row>
    <row r="909" spans="2:30" x14ac:dyDescent="0.25">
      <c r="B909" s="49"/>
      <c r="C909" s="49"/>
      <c r="D909" s="2"/>
      <c r="E909" t="s">
        <v>1</v>
      </c>
      <c r="F909" s="49"/>
      <c r="G909" s="49"/>
      <c r="H909" t="s">
        <v>3606</v>
      </c>
      <c r="I909" s="49"/>
      <c r="J909" s="49"/>
      <c r="L909" s="49" t="s">
        <v>3603</v>
      </c>
      <c r="M909" s="49"/>
      <c r="N909" s="49"/>
      <c r="O909" s="49"/>
      <c r="P909" s="49"/>
      <c r="Q909" t="s">
        <v>3605</v>
      </c>
      <c r="R909" t="s">
        <v>1006</v>
      </c>
      <c r="S909">
        <v>2</v>
      </c>
      <c r="T909">
        <v>150</v>
      </c>
      <c r="V909">
        <v>60</v>
      </c>
      <c r="X909" s="49"/>
      <c r="AB909" s="49"/>
      <c r="AC909" s="49"/>
      <c r="AD909">
        <v>4</v>
      </c>
    </row>
    <row r="910" spans="2:30" x14ac:dyDescent="0.25">
      <c r="B910" s="49"/>
      <c r="C910" s="49"/>
      <c r="D910" s="2"/>
      <c r="E910" t="s">
        <v>1</v>
      </c>
      <c r="F910" s="49"/>
      <c r="G910" s="49"/>
      <c r="H910" t="s">
        <v>3608</v>
      </c>
      <c r="I910" s="49"/>
      <c r="J910" s="49"/>
      <c r="L910" s="49" t="s">
        <v>3603</v>
      </c>
      <c r="M910" s="49"/>
      <c r="N910" s="49"/>
      <c r="O910" s="49"/>
      <c r="P910" s="49"/>
      <c r="Q910" t="s">
        <v>3607</v>
      </c>
      <c r="R910" t="s">
        <v>1006</v>
      </c>
      <c r="S910">
        <v>3</v>
      </c>
      <c r="T910">
        <v>150</v>
      </c>
      <c r="V910">
        <v>39.6</v>
      </c>
      <c r="X910" s="49"/>
      <c r="AB910" s="49"/>
      <c r="AC910" s="49"/>
      <c r="AD910">
        <v>4</v>
      </c>
    </row>
    <row r="911" spans="2:30" x14ac:dyDescent="0.25">
      <c r="B911" s="49"/>
      <c r="C911" s="49"/>
      <c r="D911" s="2"/>
      <c r="E911" t="s">
        <v>356</v>
      </c>
      <c r="F911" s="49"/>
      <c r="G911" s="49"/>
      <c r="H911" t="s">
        <v>1009</v>
      </c>
      <c r="I911" s="49"/>
      <c r="J911" s="49"/>
      <c r="L911" s="49" t="s">
        <v>3610</v>
      </c>
      <c r="M911" s="49"/>
      <c r="N911" s="49"/>
      <c r="O911" s="49"/>
      <c r="P911" s="49"/>
      <c r="Q911" t="s">
        <v>3609</v>
      </c>
      <c r="R911" t="s">
        <v>1006</v>
      </c>
      <c r="S911">
        <v>2</v>
      </c>
      <c r="V911">
        <v>480</v>
      </c>
      <c r="W911">
        <v>1.27</v>
      </c>
      <c r="X911" s="49" t="s">
        <v>2238</v>
      </c>
      <c r="AB911" s="49"/>
      <c r="AC911" s="49"/>
      <c r="AD911">
        <v>4</v>
      </c>
    </row>
    <row r="912" spans="2:30" x14ac:dyDescent="0.25">
      <c r="B912" s="49"/>
      <c r="C912" s="49"/>
      <c r="D912" s="2"/>
      <c r="E912" t="s">
        <v>356</v>
      </c>
      <c r="F912" s="49"/>
      <c r="G912" s="49"/>
      <c r="H912" t="s">
        <v>1012</v>
      </c>
      <c r="I912" s="49"/>
      <c r="J912" s="49"/>
      <c r="L912" s="49" t="s">
        <v>3612</v>
      </c>
      <c r="M912" s="49"/>
      <c r="N912" s="49"/>
      <c r="O912" s="49"/>
      <c r="P912" s="49"/>
      <c r="Q912" t="s">
        <v>3611</v>
      </c>
      <c r="R912" t="s">
        <v>1010</v>
      </c>
      <c r="S912">
        <v>1</v>
      </c>
      <c r="V912">
        <v>300</v>
      </c>
      <c r="W912">
        <v>0.83</v>
      </c>
      <c r="X912" s="49" t="s">
        <v>2238</v>
      </c>
      <c r="AB912" s="49"/>
      <c r="AC912" s="49"/>
      <c r="AD912">
        <v>4</v>
      </c>
    </row>
    <row r="913" spans="2:30" x14ac:dyDescent="0.25">
      <c r="B913" s="49"/>
      <c r="C913" s="49"/>
      <c r="D913" s="2"/>
      <c r="E913" t="s">
        <v>15</v>
      </c>
      <c r="F913" s="49"/>
      <c r="G913" s="49"/>
      <c r="H913" t="s">
        <v>3615</v>
      </c>
      <c r="I913" s="49"/>
      <c r="J913" s="49"/>
      <c r="L913" s="49" t="s">
        <v>3614</v>
      </c>
      <c r="M913" s="49"/>
      <c r="N913" s="49"/>
      <c r="O913" s="49"/>
      <c r="P913" s="49"/>
      <c r="Q913" t="s">
        <v>3613</v>
      </c>
      <c r="R913" t="s">
        <v>1010</v>
      </c>
      <c r="S913">
        <v>1</v>
      </c>
      <c r="T913">
        <v>75</v>
      </c>
      <c r="V913">
        <v>60</v>
      </c>
      <c r="X913" s="49"/>
      <c r="AB913" s="49"/>
      <c r="AC913" s="49"/>
      <c r="AD913">
        <v>4</v>
      </c>
    </row>
    <row r="914" spans="2:30" x14ac:dyDescent="0.25">
      <c r="B914" s="49"/>
      <c r="C914" s="49"/>
      <c r="D914" s="2"/>
      <c r="E914" t="s">
        <v>15</v>
      </c>
      <c r="F914" s="49"/>
      <c r="G914" s="49"/>
      <c r="H914" t="s">
        <v>3617</v>
      </c>
      <c r="I914" s="49"/>
      <c r="J914" s="49"/>
      <c r="L914" s="49" t="s">
        <v>3614</v>
      </c>
      <c r="M914" s="49"/>
      <c r="N914" s="49"/>
      <c r="O914" s="49"/>
      <c r="P914" s="49"/>
      <c r="Q914" t="s">
        <v>3616</v>
      </c>
      <c r="R914" t="s">
        <v>1010</v>
      </c>
      <c r="S914">
        <v>2</v>
      </c>
      <c r="T914">
        <v>75</v>
      </c>
      <c r="V914">
        <v>60</v>
      </c>
      <c r="X914" s="49"/>
      <c r="AB914" s="49"/>
      <c r="AC914" s="49"/>
      <c r="AD914">
        <v>4</v>
      </c>
    </row>
    <row r="915" spans="2:30" x14ac:dyDescent="0.25">
      <c r="B915" s="49"/>
      <c r="C915" s="49"/>
      <c r="D915" s="2"/>
      <c r="E915" t="s">
        <v>15</v>
      </c>
      <c r="F915" s="49"/>
      <c r="G915" s="49"/>
      <c r="H915" t="s">
        <v>3619</v>
      </c>
      <c r="I915" s="49"/>
      <c r="J915" s="49"/>
      <c r="L915" s="49" t="s">
        <v>3614</v>
      </c>
      <c r="M915" s="49"/>
      <c r="N915" s="49"/>
      <c r="O915" s="49"/>
      <c r="P915" s="49"/>
      <c r="Q915" t="s">
        <v>3618</v>
      </c>
      <c r="R915" t="s">
        <v>1010</v>
      </c>
      <c r="S915">
        <v>3</v>
      </c>
      <c r="T915">
        <v>75</v>
      </c>
      <c r="V915">
        <v>60</v>
      </c>
      <c r="X915" s="49"/>
      <c r="AB915" s="49"/>
      <c r="AC915" s="49"/>
      <c r="AD915">
        <v>4</v>
      </c>
    </row>
    <row r="916" spans="2:30" x14ac:dyDescent="0.25">
      <c r="B916" s="49"/>
      <c r="C916" s="49"/>
      <c r="D916" s="2"/>
      <c r="E916" t="s">
        <v>249</v>
      </c>
      <c r="F916" s="49"/>
      <c r="G916" s="49"/>
      <c r="H916" t="s">
        <v>3621</v>
      </c>
      <c r="I916" s="49"/>
      <c r="J916" s="49"/>
      <c r="L916" s="49" t="s">
        <v>2598</v>
      </c>
      <c r="M916" s="49"/>
      <c r="N916" s="49"/>
      <c r="O916" s="49"/>
      <c r="P916" s="49"/>
      <c r="Q916" t="s">
        <v>3620</v>
      </c>
      <c r="R916" t="s">
        <v>1010</v>
      </c>
      <c r="S916">
        <v>1</v>
      </c>
      <c r="T916">
        <v>150</v>
      </c>
      <c r="U916">
        <v>8</v>
      </c>
      <c r="X916" s="49"/>
      <c r="Y916">
        <v>3</v>
      </c>
      <c r="Z916">
        <v>1</v>
      </c>
      <c r="AA916">
        <v>1</v>
      </c>
      <c r="AB916" s="49" t="s">
        <v>618</v>
      </c>
      <c r="AC916" s="49"/>
      <c r="AD916">
        <v>4</v>
      </c>
    </row>
    <row r="917" spans="2:30" x14ac:dyDescent="0.25">
      <c r="B917" s="49"/>
      <c r="C917" s="49"/>
      <c r="D917" s="2"/>
      <c r="E917" t="s">
        <v>249</v>
      </c>
      <c r="F917" s="49"/>
      <c r="G917" s="49"/>
      <c r="H917" t="s">
        <v>3623</v>
      </c>
      <c r="I917" s="49"/>
      <c r="J917" s="49"/>
      <c r="L917" s="49" t="s">
        <v>2598</v>
      </c>
      <c r="M917" s="49"/>
      <c r="N917" s="49"/>
      <c r="O917" s="49"/>
      <c r="P917" s="49"/>
      <c r="Q917" t="s">
        <v>3622</v>
      </c>
      <c r="R917" t="s">
        <v>1010</v>
      </c>
      <c r="S917">
        <v>2</v>
      </c>
      <c r="T917">
        <v>150</v>
      </c>
      <c r="U917">
        <v>8</v>
      </c>
      <c r="X917" s="49"/>
      <c r="Y917">
        <v>3</v>
      </c>
      <c r="Z917">
        <v>1</v>
      </c>
      <c r="AA917">
        <v>1</v>
      </c>
      <c r="AB917" s="49" t="s">
        <v>618</v>
      </c>
      <c r="AC917" s="49"/>
      <c r="AD917">
        <v>4</v>
      </c>
    </row>
    <row r="918" spans="2:30" x14ac:dyDescent="0.25">
      <c r="B918" s="49"/>
      <c r="C918" s="49"/>
      <c r="D918" s="2"/>
      <c r="E918" t="s">
        <v>249</v>
      </c>
      <c r="F918" s="49"/>
      <c r="G918" s="49"/>
      <c r="H918" t="s">
        <v>3626</v>
      </c>
      <c r="I918" s="49"/>
      <c r="J918" s="49"/>
      <c r="L918" s="49" t="s">
        <v>3625</v>
      </c>
      <c r="M918" s="49"/>
      <c r="N918" s="49"/>
      <c r="O918" s="49"/>
      <c r="P918" s="49"/>
      <c r="Q918" t="s">
        <v>3624</v>
      </c>
      <c r="R918" t="s">
        <v>1010</v>
      </c>
      <c r="S918">
        <v>3</v>
      </c>
      <c r="T918">
        <v>150</v>
      </c>
      <c r="U918">
        <v>8</v>
      </c>
      <c r="X918" s="49"/>
      <c r="Y918">
        <v>3</v>
      </c>
      <c r="Z918">
        <v>1</v>
      </c>
      <c r="AA918">
        <v>1</v>
      </c>
      <c r="AB918" s="49" t="s">
        <v>618</v>
      </c>
      <c r="AC918" s="49"/>
      <c r="AD918">
        <v>4</v>
      </c>
    </row>
    <row r="919" spans="2:30" x14ac:dyDescent="0.25">
      <c r="B919" s="49"/>
      <c r="C919" s="49"/>
      <c r="D919" s="2"/>
      <c r="E919" t="s">
        <v>249</v>
      </c>
      <c r="F919" s="49"/>
      <c r="G919" s="49"/>
      <c r="H919" t="s">
        <v>3629</v>
      </c>
      <c r="I919" s="49"/>
      <c r="J919" s="49"/>
      <c r="L919" s="49" t="s">
        <v>3628</v>
      </c>
      <c r="M919" s="49"/>
      <c r="N919" s="49"/>
      <c r="O919" s="49"/>
      <c r="P919" s="49"/>
      <c r="Q919" t="s">
        <v>3627</v>
      </c>
      <c r="R919" t="s">
        <v>1010</v>
      </c>
      <c r="S919">
        <v>4</v>
      </c>
      <c r="T919">
        <v>150</v>
      </c>
      <c r="U919">
        <v>8</v>
      </c>
      <c r="X919" s="49"/>
      <c r="Y919">
        <v>3</v>
      </c>
      <c r="Z919">
        <v>1</v>
      </c>
      <c r="AA919">
        <v>1</v>
      </c>
      <c r="AB919" s="49" t="s">
        <v>618</v>
      </c>
      <c r="AC919" s="49"/>
      <c r="AD919">
        <v>4</v>
      </c>
    </row>
    <row r="920" spans="2:30" x14ac:dyDescent="0.25">
      <c r="B920" s="49"/>
      <c r="C920" s="49"/>
      <c r="D920" s="2"/>
      <c r="E920" t="s">
        <v>41</v>
      </c>
      <c r="F920" s="49"/>
      <c r="G920" s="49"/>
      <c r="H920" t="s">
        <v>3632</v>
      </c>
      <c r="I920" s="49"/>
      <c r="J920" s="49"/>
      <c r="L920" s="49" t="s">
        <v>3631</v>
      </c>
      <c r="M920" s="49"/>
      <c r="N920" s="49"/>
      <c r="O920" s="49"/>
      <c r="P920" s="49"/>
      <c r="Q920" t="s">
        <v>3630</v>
      </c>
      <c r="R920" t="s">
        <v>1010</v>
      </c>
      <c r="S920">
        <v>1</v>
      </c>
      <c r="T920">
        <v>70</v>
      </c>
      <c r="U920">
        <v>7</v>
      </c>
      <c r="X920" s="49"/>
      <c r="Y920">
        <v>2</v>
      </c>
      <c r="Z920">
        <v>1</v>
      </c>
      <c r="AA920">
        <v>2</v>
      </c>
      <c r="AB920" s="49" t="s">
        <v>618</v>
      </c>
      <c r="AC920" s="49"/>
      <c r="AD920">
        <v>4</v>
      </c>
    </row>
    <row r="921" spans="2:30" x14ac:dyDescent="0.25">
      <c r="B921" s="49"/>
      <c r="C921" s="49"/>
      <c r="D921" s="2"/>
      <c r="E921" t="s">
        <v>41</v>
      </c>
      <c r="F921" s="49"/>
      <c r="G921" s="49"/>
      <c r="H921" t="s">
        <v>3634</v>
      </c>
      <c r="I921" s="49"/>
      <c r="J921" s="49"/>
      <c r="L921" s="49" t="s">
        <v>1932</v>
      </c>
      <c r="M921" s="49"/>
      <c r="N921" s="49"/>
      <c r="O921" s="49"/>
      <c r="P921" s="49"/>
      <c r="Q921" t="s">
        <v>3633</v>
      </c>
      <c r="R921" t="s">
        <v>1010</v>
      </c>
      <c r="S921">
        <v>2</v>
      </c>
      <c r="T921">
        <v>70</v>
      </c>
      <c r="U921">
        <v>9</v>
      </c>
      <c r="X921" s="49"/>
      <c r="Y921">
        <v>2</v>
      </c>
      <c r="Z921">
        <v>1</v>
      </c>
      <c r="AA921">
        <v>2</v>
      </c>
      <c r="AB921" s="49" t="s">
        <v>1745</v>
      </c>
      <c r="AC921" s="49"/>
      <c r="AD921">
        <v>4</v>
      </c>
    </row>
    <row r="922" spans="2:30" x14ac:dyDescent="0.25">
      <c r="B922" s="49"/>
      <c r="C922" s="49"/>
      <c r="D922" s="2"/>
      <c r="E922" t="s">
        <v>41</v>
      </c>
      <c r="F922" s="49"/>
      <c r="G922" s="49"/>
      <c r="H922" t="s">
        <v>3636</v>
      </c>
      <c r="I922" s="49"/>
      <c r="J922" s="49"/>
      <c r="L922" s="49" t="s">
        <v>1937</v>
      </c>
      <c r="M922" s="49"/>
      <c r="N922" s="49"/>
      <c r="O922" s="49"/>
      <c r="P922" s="49"/>
      <c r="Q922" t="s">
        <v>3635</v>
      </c>
      <c r="R922" t="s">
        <v>1010</v>
      </c>
      <c r="S922">
        <v>3</v>
      </c>
      <c r="T922">
        <v>70</v>
      </c>
      <c r="U922">
        <v>8.5</v>
      </c>
      <c r="X922" s="49"/>
      <c r="Y922">
        <v>2</v>
      </c>
      <c r="Z922">
        <v>1</v>
      </c>
      <c r="AA922">
        <v>2</v>
      </c>
      <c r="AB922" s="49" t="s">
        <v>610</v>
      </c>
      <c r="AC922" s="49"/>
      <c r="AD922">
        <v>4</v>
      </c>
    </row>
    <row r="923" spans="2:30" x14ac:dyDescent="0.25">
      <c r="B923" s="49"/>
      <c r="C923" s="49"/>
      <c r="D923" s="2"/>
      <c r="E923" t="s">
        <v>41</v>
      </c>
      <c r="F923" s="49"/>
      <c r="G923" s="49"/>
      <c r="H923" t="s">
        <v>3639</v>
      </c>
      <c r="I923" s="49"/>
      <c r="J923" s="49"/>
      <c r="L923" s="49" t="s">
        <v>3638</v>
      </c>
      <c r="M923" s="49"/>
      <c r="N923" s="49"/>
      <c r="O923" s="49"/>
      <c r="P923" s="49"/>
      <c r="Q923" t="s">
        <v>3637</v>
      </c>
      <c r="R923" t="s">
        <v>1010</v>
      </c>
      <c r="S923">
        <v>4</v>
      </c>
      <c r="T923">
        <v>70</v>
      </c>
      <c r="U923">
        <v>8.5</v>
      </c>
      <c r="X923" s="49"/>
      <c r="Y923">
        <v>2</v>
      </c>
      <c r="Z923">
        <v>1</v>
      </c>
      <c r="AA923">
        <v>2</v>
      </c>
      <c r="AB923" s="49" t="s">
        <v>610</v>
      </c>
      <c r="AC923" s="49"/>
      <c r="AD923">
        <v>4</v>
      </c>
    </row>
    <row r="924" spans="2:30" x14ac:dyDescent="0.25">
      <c r="B924" s="49"/>
      <c r="C924" s="49"/>
      <c r="D924" s="2"/>
      <c r="E924" t="s">
        <v>73</v>
      </c>
      <c r="F924" s="49"/>
      <c r="G924" s="49"/>
      <c r="H924" t="s">
        <v>3641</v>
      </c>
      <c r="I924" s="49"/>
      <c r="J924" s="49"/>
      <c r="L924" s="49" t="s">
        <v>3218</v>
      </c>
      <c r="M924" s="49"/>
      <c r="N924" s="49"/>
      <c r="O924" s="49"/>
      <c r="P924" s="49"/>
      <c r="Q924" t="s">
        <v>3640</v>
      </c>
      <c r="R924" t="s">
        <v>1010</v>
      </c>
      <c r="S924">
        <v>1</v>
      </c>
      <c r="T924">
        <v>30</v>
      </c>
      <c r="U924">
        <v>20</v>
      </c>
      <c r="X924" s="49"/>
      <c r="Y924">
        <v>2</v>
      </c>
      <c r="Z924">
        <v>2</v>
      </c>
      <c r="AA924">
        <v>2</v>
      </c>
      <c r="AB924" s="49" t="s">
        <v>618</v>
      </c>
      <c r="AC924" s="49"/>
      <c r="AD924">
        <v>4</v>
      </c>
    </row>
    <row r="925" spans="2:30" x14ac:dyDescent="0.25">
      <c r="B925" s="49"/>
      <c r="C925" s="49"/>
      <c r="D925" s="2"/>
      <c r="E925" t="s">
        <v>73</v>
      </c>
      <c r="F925" s="49"/>
      <c r="G925" s="49"/>
      <c r="H925" t="s">
        <v>3643</v>
      </c>
      <c r="I925" s="49"/>
      <c r="J925" s="49"/>
      <c r="L925" s="49" t="s">
        <v>3218</v>
      </c>
      <c r="M925" s="49"/>
      <c r="N925" s="49"/>
      <c r="O925" s="49"/>
      <c r="P925" s="49"/>
      <c r="Q925" t="s">
        <v>3642</v>
      </c>
      <c r="R925" t="s">
        <v>1010</v>
      </c>
      <c r="S925">
        <v>2</v>
      </c>
      <c r="T925">
        <v>30</v>
      </c>
      <c r="U925">
        <v>20</v>
      </c>
      <c r="X925" s="49"/>
      <c r="Y925">
        <v>2</v>
      </c>
      <c r="Z925">
        <v>2</v>
      </c>
      <c r="AA925">
        <v>2</v>
      </c>
      <c r="AB925" s="49" t="s">
        <v>618</v>
      </c>
      <c r="AC925" s="49"/>
      <c r="AD925">
        <v>4</v>
      </c>
    </row>
    <row r="926" spans="2:30" x14ac:dyDescent="0.25">
      <c r="B926" s="49"/>
      <c r="C926" s="49"/>
      <c r="D926" s="2"/>
      <c r="E926" t="s">
        <v>73</v>
      </c>
      <c r="F926" s="49"/>
      <c r="G926" s="49"/>
      <c r="H926" t="s">
        <v>3645</v>
      </c>
      <c r="I926" s="49"/>
      <c r="J926" s="49"/>
      <c r="L926" s="49" t="s">
        <v>3218</v>
      </c>
      <c r="M926" s="49"/>
      <c r="N926" s="49"/>
      <c r="O926" s="49"/>
      <c r="P926" s="49"/>
      <c r="Q926" t="s">
        <v>3644</v>
      </c>
      <c r="R926" t="s">
        <v>1010</v>
      </c>
      <c r="S926">
        <v>3</v>
      </c>
      <c r="T926">
        <v>30</v>
      </c>
      <c r="U926">
        <v>20</v>
      </c>
      <c r="X926" s="49"/>
      <c r="Y926">
        <v>2</v>
      </c>
      <c r="Z926">
        <v>2</v>
      </c>
      <c r="AA926">
        <v>2</v>
      </c>
      <c r="AB926" s="49" t="s">
        <v>618</v>
      </c>
      <c r="AC926" s="49"/>
      <c r="AD926">
        <v>4</v>
      </c>
    </row>
    <row r="927" spans="2:30" x14ac:dyDescent="0.25">
      <c r="B927" s="49"/>
      <c r="C927" s="49"/>
      <c r="D927" s="2"/>
      <c r="E927" t="s">
        <v>8734</v>
      </c>
      <c r="F927" s="49"/>
      <c r="G927" s="49"/>
      <c r="H927" t="s">
        <v>3647</v>
      </c>
      <c r="I927" s="49"/>
      <c r="J927" s="49"/>
      <c r="L927" s="49" t="s">
        <v>2355</v>
      </c>
      <c r="M927" s="49"/>
      <c r="N927" s="49"/>
      <c r="O927" s="49"/>
      <c r="P927" s="49"/>
      <c r="Q927" t="s">
        <v>3646</v>
      </c>
      <c r="R927" t="s">
        <v>1010</v>
      </c>
      <c r="S927">
        <v>1</v>
      </c>
      <c r="T927">
        <v>30</v>
      </c>
      <c r="U927">
        <v>10</v>
      </c>
      <c r="X927" s="49"/>
      <c r="Y927">
        <v>3</v>
      </c>
      <c r="Z927">
        <v>1</v>
      </c>
      <c r="AA927">
        <v>3</v>
      </c>
      <c r="AB927" s="49" t="s">
        <v>1745</v>
      </c>
      <c r="AC927" s="49"/>
      <c r="AD927">
        <v>4</v>
      </c>
    </row>
    <row r="928" spans="2:30" x14ac:dyDescent="0.25">
      <c r="B928" s="49"/>
      <c r="C928" s="49"/>
      <c r="D928" s="2"/>
      <c r="E928" t="s">
        <v>8734</v>
      </c>
      <c r="F928" s="49"/>
      <c r="G928" s="49"/>
      <c r="H928" t="s">
        <v>3649</v>
      </c>
      <c r="I928" s="49"/>
      <c r="J928" s="49"/>
      <c r="L928" s="49" t="s">
        <v>2355</v>
      </c>
      <c r="M928" s="49"/>
      <c r="N928" s="49"/>
      <c r="O928" s="49"/>
      <c r="P928" s="49"/>
      <c r="Q928" t="s">
        <v>3648</v>
      </c>
      <c r="R928" t="s">
        <v>1010</v>
      </c>
      <c r="S928">
        <v>2</v>
      </c>
      <c r="T928">
        <v>30</v>
      </c>
      <c r="U928">
        <v>8</v>
      </c>
      <c r="X928" s="49"/>
      <c r="Y928">
        <v>3</v>
      </c>
      <c r="Z928">
        <v>1</v>
      </c>
      <c r="AA928">
        <v>3</v>
      </c>
      <c r="AB928" s="49" t="s">
        <v>1745</v>
      </c>
      <c r="AC928" s="49"/>
      <c r="AD928">
        <v>4</v>
      </c>
    </row>
    <row r="929" spans="2:30" x14ac:dyDescent="0.25">
      <c r="B929" s="49"/>
      <c r="C929" s="49"/>
      <c r="D929" s="2"/>
      <c r="E929" t="s">
        <v>8734</v>
      </c>
      <c r="F929" s="49"/>
      <c r="G929" s="49"/>
      <c r="H929" t="s">
        <v>1013</v>
      </c>
      <c r="I929" s="49"/>
      <c r="J929" s="49"/>
      <c r="L929" s="49" t="s">
        <v>3651</v>
      </c>
      <c r="M929" s="49"/>
      <c r="N929" s="49"/>
      <c r="O929" s="49"/>
      <c r="P929" s="49"/>
      <c r="Q929" t="s">
        <v>3650</v>
      </c>
      <c r="R929" t="s">
        <v>1010</v>
      </c>
      <c r="S929">
        <v>3</v>
      </c>
      <c r="T929">
        <v>30</v>
      </c>
      <c r="U929">
        <v>6</v>
      </c>
      <c r="X929" s="49"/>
      <c r="Y929">
        <v>3</v>
      </c>
      <c r="Z929">
        <v>1</v>
      </c>
      <c r="AA929">
        <v>3</v>
      </c>
      <c r="AB929" s="49" t="s">
        <v>1745</v>
      </c>
      <c r="AC929" s="49"/>
      <c r="AD929">
        <v>4</v>
      </c>
    </row>
    <row r="930" spans="2:30" x14ac:dyDescent="0.25">
      <c r="B930" s="49"/>
      <c r="C930" s="49"/>
      <c r="D930" s="2"/>
      <c r="E930" t="s">
        <v>356</v>
      </c>
      <c r="F930" s="49"/>
      <c r="G930" s="49"/>
      <c r="H930" t="s">
        <v>1016</v>
      </c>
      <c r="I930" s="49"/>
      <c r="J930" s="49"/>
      <c r="L930" s="49" t="s">
        <v>3653</v>
      </c>
      <c r="M930" s="49"/>
      <c r="N930" s="49"/>
      <c r="O930" s="49"/>
      <c r="P930" s="49"/>
      <c r="Q930" t="s">
        <v>3652</v>
      </c>
      <c r="R930" t="s">
        <v>1014</v>
      </c>
      <c r="S930">
        <v>1</v>
      </c>
      <c r="V930">
        <v>300</v>
      </c>
      <c r="W930">
        <v>0.82</v>
      </c>
      <c r="X930" s="49" t="s">
        <v>2238</v>
      </c>
      <c r="AB930" s="49"/>
      <c r="AC930" s="49"/>
      <c r="AD930">
        <v>4</v>
      </c>
    </row>
    <row r="931" spans="2:30" x14ac:dyDescent="0.25">
      <c r="B931" s="49"/>
      <c r="C931" s="49"/>
      <c r="D931" s="2"/>
      <c r="E931" t="s">
        <v>389</v>
      </c>
      <c r="F931" s="49"/>
      <c r="G931" s="49"/>
      <c r="H931" t="s">
        <v>3655</v>
      </c>
      <c r="I931" s="49"/>
      <c r="J931" s="49"/>
      <c r="L931" s="49"/>
      <c r="M931" s="49"/>
      <c r="N931" s="49"/>
      <c r="O931" s="49"/>
      <c r="P931" s="49"/>
      <c r="Q931" t="s">
        <v>3654</v>
      </c>
      <c r="R931" t="s">
        <v>1014</v>
      </c>
      <c r="S931">
        <v>1</v>
      </c>
      <c r="T931">
        <v>0</v>
      </c>
      <c r="U931">
        <v>12</v>
      </c>
      <c r="X931" s="49"/>
      <c r="AB931" s="49"/>
      <c r="AC931" s="49"/>
      <c r="AD931">
        <v>4</v>
      </c>
    </row>
    <row r="932" spans="2:30" x14ac:dyDescent="0.25">
      <c r="B932" s="49"/>
      <c r="C932" s="49"/>
      <c r="D932" s="2"/>
      <c r="E932" t="s">
        <v>154</v>
      </c>
      <c r="F932" s="49"/>
      <c r="G932" s="49"/>
      <c r="H932" t="s">
        <v>3657</v>
      </c>
      <c r="I932" s="49"/>
      <c r="J932" s="49"/>
      <c r="L932" s="49" t="s">
        <v>2598</v>
      </c>
      <c r="M932" s="49"/>
      <c r="N932" s="49"/>
      <c r="O932" s="49"/>
      <c r="P932" s="49"/>
      <c r="Q932" t="s">
        <v>3656</v>
      </c>
      <c r="R932" t="s">
        <v>1014</v>
      </c>
      <c r="S932">
        <v>1</v>
      </c>
      <c r="T932">
        <v>125</v>
      </c>
      <c r="U932">
        <v>8</v>
      </c>
      <c r="X932" s="49"/>
      <c r="Y932">
        <v>3</v>
      </c>
      <c r="Z932">
        <v>1</v>
      </c>
      <c r="AA932">
        <v>1</v>
      </c>
      <c r="AB932" s="49" t="s">
        <v>618</v>
      </c>
      <c r="AC932" s="49"/>
      <c r="AD932">
        <v>4</v>
      </c>
    </row>
    <row r="933" spans="2:30" x14ac:dyDescent="0.25">
      <c r="B933" s="49"/>
      <c r="C933" s="49"/>
      <c r="D933" s="2"/>
      <c r="E933" t="s">
        <v>154</v>
      </c>
      <c r="F933" s="49"/>
      <c r="G933" s="49"/>
      <c r="H933" t="s">
        <v>3659</v>
      </c>
      <c r="I933" s="49"/>
      <c r="J933" s="49"/>
      <c r="L933" s="49" t="s">
        <v>2598</v>
      </c>
      <c r="M933" s="49"/>
      <c r="N933" s="49"/>
      <c r="O933" s="49"/>
      <c r="P933" s="49"/>
      <c r="Q933" t="s">
        <v>3658</v>
      </c>
      <c r="R933" t="s">
        <v>1014</v>
      </c>
      <c r="S933">
        <v>2</v>
      </c>
      <c r="T933">
        <v>125</v>
      </c>
      <c r="U933">
        <v>8</v>
      </c>
      <c r="X933" s="49"/>
      <c r="Y933">
        <v>3</v>
      </c>
      <c r="Z933">
        <v>1</v>
      </c>
      <c r="AA933">
        <v>1</v>
      </c>
      <c r="AB933" s="49" t="s">
        <v>618</v>
      </c>
      <c r="AC933" s="49"/>
      <c r="AD933">
        <v>4</v>
      </c>
    </row>
    <row r="934" spans="2:30" x14ac:dyDescent="0.25">
      <c r="B934" s="49"/>
      <c r="C934" s="49"/>
      <c r="D934" s="2"/>
      <c r="E934" t="s">
        <v>154</v>
      </c>
      <c r="F934" s="49"/>
      <c r="G934" s="49"/>
      <c r="H934" t="s">
        <v>3661</v>
      </c>
      <c r="I934" s="49"/>
      <c r="J934" s="49"/>
      <c r="L934" s="49" t="s">
        <v>3083</v>
      </c>
      <c r="M934" s="49"/>
      <c r="N934" s="49"/>
      <c r="O934" s="49"/>
      <c r="P934" s="49"/>
      <c r="Q934" t="s">
        <v>3660</v>
      </c>
      <c r="R934" t="s">
        <v>1014</v>
      </c>
      <c r="S934">
        <v>3</v>
      </c>
      <c r="T934">
        <v>125</v>
      </c>
      <c r="U934">
        <v>6</v>
      </c>
      <c r="X934" s="49"/>
      <c r="Y934">
        <v>3</v>
      </c>
      <c r="Z934">
        <v>1</v>
      </c>
      <c r="AA934">
        <v>1</v>
      </c>
      <c r="AB934" s="49" t="s">
        <v>1745</v>
      </c>
      <c r="AC934" s="49"/>
      <c r="AD934">
        <v>4</v>
      </c>
    </row>
    <row r="935" spans="2:30" x14ac:dyDescent="0.25">
      <c r="B935" s="49"/>
      <c r="C935" s="49"/>
      <c r="D935" s="2"/>
      <c r="E935" t="s">
        <v>154</v>
      </c>
      <c r="F935" s="49"/>
      <c r="G935" s="49"/>
      <c r="H935" t="s">
        <v>3663</v>
      </c>
      <c r="I935" s="49"/>
      <c r="J935" s="49"/>
      <c r="L935" s="49" t="s">
        <v>3090</v>
      </c>
      <c r="M935" s="49"/>
      <c r="N935" s="49"/>
      <c r="O935" s="49"/>
      <c r="P935" s="49"/>
      <c r="Q935" t="s">
        <v>3662</v>
      </c>
      <c r="R935" t="s">
        <v>1014</v>
      </c>
      <c r="S935">
        <v>4</v>
      </c>
      <c r="T935">
        <v>125</v>
      </c>
      <c r="U935">
        <v>6</v>
      </c>
      <c r="X935" s="49"/>
      <c r="Y935">
        <v>3</v>
      </c>
      <c r="Z935">
        <v>1</v>
      </c>
      <c r="AA935">
        <v>1</v>
      </c>
      <c r="AB935" s="49" t="s">
        <v>610</v>
      </c>
      <c r="AC935" s="49"/>
      <c r="AD935">
        <v>4</v>
      </c>
    </row>
    <row r="936" spans="2:30" x14ac:dyDescent="0.25">
      <c r="B936" s="49"/>
      <c r="C936" s="49"/>
      <c r="D936" s="2"/>
      <c r="E936" t="s">
        <v>172</v>
      </c>
      <c r="F936" s="49"/>
      <c r="G936" s="49"/>
      <c r="H936" t="s">
        <v>3665</v>
      </c>
      <c r="I936" s="49"/>
      <c r="J936" s="49"/>
      <c r="L936" s="49" t="s">
        <v>3218</v>
      </c>
      <c r="M936" s="49"/>
      <c r="N936" s="49"/>
      <c r="O936" s="49"/>
      <c r="P936" s="49"/>
      <c r="Q936" t="s">
        <v>3664</v>
      </c>
      <c r="R936" t="s">
        <v>1014</v>
      </c>
      <c r="S936">
        <v>1</v>
      </c>
      <c r="T936">
        <v>22.5</v>
      </c>
      <c r="U936">
        <v>12</v>
      </c>
      <c r="X936" s="49"/>
      <c r="Y936">
        <v>2</v>
      </c>
      <c r="Z936">
        <v>2</v>
      </c>
      <c r="AA936">
        <v>2</v>
      </c>
      <c r="AB936" s="49" t="s">
        <v>618</v>
      </c>
      <c r="AC936" s="49"/>
      <c r="AD936">
        <v>4</v>
      </c>
    </row>
    <row r="937" spans="2:30" x14ac:dyDescent="0.25">
      <c r="B937" s="49"/>
      <c r="C937" s="49"/>
      <c r="D937" s="2"/>
      <c r="E937" t="s">
        <v>172</v>
      </c>
      <c r="F937" s="49"/>
      <c r="G937" s="49"/>
      <c r="H937" t="s">
        <v>3667</v>
      </c>
      <c r="I937" s="49"/>
      <c r="J937" s="49"/>
      <c r="L937" s="49" t="s">
        <v>3218</v>
      </c>
      <c r="M937" s="49"/>
      <c r="N937" s="49"/>
      <c r="O937" s="49"/>
      <c r="P937" s="49"/>
      <c r="Q937" t="s">
        <v>3666</v>
      </c>
      <c r="R937" t="s">
        <v>1014</v>
      </c>
      <c r="S937">
        <v>2</v>
      </c>
      <c r="T937">
        <v>25</v>
      </c>
      <c r="U937">
        <v>12</v>
      </c>
      <c r="X937" s="49"/>
      <c r="Y937">
        <v>2</v>
      </c>
      <c r="Z937">
        <v>2</v>
      </c>
      <c r="AA937">
        <v>2</v>
      </c>
      <c r="AB937" s="49" t="s">
        <v>618</v>
      </c>
      <c r="AC937" s="49"/>
      <c r="AD937">
        <v>4</v>
      </c>
    </row>
    <row r="938" spans="2:30" x14ac:dyDescent="0.25">
      <c r="B938" s="49"/>
      <c r="C938" s="49"/>
      <c r="D938" s="2"/>
      <c r="E938" t="s">
        <v>172</v>
      </c>
      <c r="F938" s="49"/>
      <c r="G938" s="49"/>
      <c r="H938" t="s">
        <v>3669</v>
      </c>
      <c r="I938" s="49"/>
      <c r="J938" s="49"/>
      <c r="L938" s="49" t="s">
        <v>3600</v>
      </c>
      <c r="M938" s="49"/>
      <c r="N938" s="49"/>
      <c r="O938" s="49"/>
      <c r="P938" s="49"/>
      <c r="Q938" t="s">
        <v>3668</v>
      </c>
      <c r="R938" t="s">
        <v>1014</v>
      </c>
      <c r="S938">
        <v>3</v>
      </c>
      <c r="T938">
        <v>30</v>
      </c>
      <c r="U938">
        <v>12</v>
      </c>
      <c r="X938" s="49"/>
      <c r="Y938">
        <v>2</v>
      </c>
      <c r="Z938">
        <v>2</v>
      </c>
      <c r="AA938">
        <v>2</v>
      </c>
      <c r="AB938" s="49" t="s">
        <v>610</v>
      </c>
      <c r="AC938" s="49"/>
      <c r="AD938">
        <v>4</v>
      </c>
    </row>
    <row r="939" spans="2:30" x14ac:dyDescent="0.25">
      <c r="B939" s="49"/>
      <c r="C939" s="49"/>
      <c r="D939" s="2"/>
      <c r="E939" t="s">
        <v>214</v>
      </c>
      <c r="F939" s="49"/>
      <c r="G939" s="49"/>
      <c r="H939" t="s">
        <v>3671</v>
      </c>
      <c r="I939" s="49"/>
      <c r="J939" s="49"/>
      <c r="L939" s="49" t="s">
        <v>1932</v>
      </c>
      <c r="M939" s="49"/>
      <c r="N939" s="49"/>
      <c r="O939" s="49"/>
      <c r="P939" s="49"/>
      <c r="Q939" t="s">
        <v>3670</v>
      </c>
      <c r="R939" t="s">
        <v>1014</v>
      </c>
      <c r="S939">
        <v>1</v>
      </c>
      <c r="T939">
        <v>50</v>
      </c>
      <c r="U939">
        <v>12</v>
      </c>
      <c r="X939" s="49"/>
      <c r="Y939">
        <v>2</v>
      </c>
      <c r="Z939">
        <v>1</v>
      </c>
      <c r="AA939">
        <v>2</v>
      </c>
      <c r="AB939" s="49" t="s">
        <v>1745</v>
      </c>
      <c r="AC939" s="49"/>
      <c r="AD939">
        <v>4</v>
      </c>
    </row>
    <row r="940" spans="2:30" x14ac:dyDescent="0.25">
      <c r="B940" s="49"/>
      <c r="C940" s="49"/>
      <c r="D940" s="2"/>
      <c r="E940" t="s">
        <v>214</v>
      </c>
      <c r="F940" s="49"/>
      <c r="G940" s="49"/>
      <c r="H940" t="s">
        <v>3673</v>
      </c>
      <c r="I940" s="49"/>
      <c r="J940" s="49"/>
      <c r="L940" s="49" t="s">
        <v>1932</v>
      </c>
      <c r="M940" s="49"/>
      <c r="N940" s="49"/>
      <c r="O940" s="49"/>
      <c r="P940" s="49"/>
      <c r="Q940" t="s">
        <v>3672</v>
      </c>
      <c r="R940" t="s">
        <v>1014</v>
      </c>
      <c r="S940">
        <v>2</v>
      </c>
      <c r="T940">
        <v>50</v>
      </c>
      <c r="U940">
        <v>10</v>
      </c>
      <c r="X940" s="49"/>
      <c r="Y940">
        <v>2</v>
      </c>
      <c r="Z940">
        <v>1</v>
      </c>
      <c r="AA940">
        <v>2</v>
      </c>
      <c r="AB940" s="49" t="s">
        <v>1745</v>
      </c>
      <c r="AC940" s="49"/>
      <c r="AD940">
        <v>4</v>
      </c>
    </row>
    <row r="941" spans="2:30" x14ac:dyDescent="0.25">
      <c r="B941" s="49"/>
      <c r="C941" s="49"/>
      <c r="D941" s="2"/>
      <c r="E941" t="s">
        <v>214</v>
      </c>
      <c r="F941" s="49"/>
      <c r="G941" s="49"/>
      <c r="H941" t="s">
        <v>3677</v>
      </c>
      <c r="I941" s="49"/>
      <c r="J941" s="49"/>
      <c r="L941" s="49" t="s">
        <v>3676</v>
      </c>
      <c r="M941" s="49"/>
      <c r="N941" s="49"/>
      <c r="O941" s="49"/>
      <c r="P941" s="49"/>
      <c r="Q941" t="s">
        <v>3674</v>
      </c>
      <c r="R941" t="s">
        <v>1014</v>
      </c>
      <c r="S941">
        <v>3</v>
      </c>
      <c r="T941">
        <v>50</v>
      </c>
      <c r="U941">
        <v>8</v>
      </c>
      <c r="X941" s="49"/>
      <c r="Y941">
        <v>2</v>
      </c>
      <c r="Z941">
        <v>1</v>
      </c>
      <c r="AA941">
        <v>2</v>
      </c>
      <c r="AB941" s="49" t="s">
        <v>1745</v>
      </c>
      <c r="AC941" s="49" t="s">
        <v>3675</v>
      </c>
      <c r="AD941">
        <v>4</v>
      </c>
    </row>
    <row r="942" spans="2:30" x14ac:dyDescent="0.25">
      <c r="B942" s="49"/>
      <c r="C942" s="49"/>
      <c r="D942" s="2"/>
      <c r="E942" t="s">
        <v>214</v>
      </c>
      <c r="F942" s="49"/>
      <c r="G942" s="49"/>
      <c r="H942" t="s">
        <v>3679</v>
      </c>
      <c r="I942" s="49"/>
      <c r="J942" s="49"/>
      <c r="L942" s="49" t="s">
        <v>3676</v>
      </c>
      <c r="M942" s="49"/>
      <c r="N942" s="49"/>
      <c r="O942" s="49"/>
      <c r="P942" s="49"/>
      <c r="Q942" t="s">
        <v>3678</v>
      </c>
      <c r="R942" t="s">
        <v>1014</v>
      </c>
      <c r="S942">
        <v>4</v>
      </c>
      <c r="T942">
        <v>50</v>
      </c>
      <c r="U942">
        <v>3</v>
      </c>
      <c r="X942" s="49"/>
      <c r="Y942">
        <v>2</v>
      </c>
      <c r="Z942">
        <v>1</v>
      </c>
      <c r="AA942">
        <v>2</v>
      </c>
      <c r="AB942" s="49" t="s">
        <v>1745</v>
      </c>
      <c r="AC942" s="49" t="s">
        <v>3675</v>
      </c>
      <c r="AD942">
        <v>4</v>
      </c>
    </row>
    <row r="943" spans="2:30" x14ac:dyDescent="0.25">
      <c r="B943" s="49"/>
      <c r="C943" s="49"/>
      <c r="D943" s="2"/>
      <c r="E943" t="s">
        <v>214</v>
      </c>
      <c r="F943" s="49"/>
      <c r="G943" s="49"/>
      <c r="H943" t="s">
        <v>3682</v>
      </c>
      <c r="I943" s="49"/>
      <c r="J943" s="49"/>
      <c r="L943" s="49" t="s">
        <v>3676</v>
      </c>
      <c r="M943" s="49"/>
      <c r="N943" s="49"/>
      <c r="O943" s="49"/>
      <c r="P943" s="49"/>
      <c r="Q943" t="s">
        <v>3680</v>
      </c>
      <c r="R943" t="s">
        <v>1014</v>
      </c>
      <c r="S943">
        <v>5</v>
      </c>
      <c r="T943">
        <v>50</v>
      </c>
      <c r="U943">
        <v>7</v>
      </c>
      <c r="X943" s="49"/>
      <c r="Y943">
        <v>2</v>
      </c>
      <c r="Z943">
        <v>1</v>
      </c>
      <c r="AA943">
        <v>2</v>
      </c>
      <c r="AB943" s="49" t="s">
        <v>1745</v>
      </c>
      <c r="AC943" s="49" t="s">
        <v>3681</v>
      </c>
      <c r="AD943">
        <v>4</v>
      </c>
    </row>
    <row r="944" spans="2:30" x14ac:dyDescent="0.25">
      <c r="B944" s="49"/>
      <c r="C944" s="49"/>
      <c r="D944" s="2"/>
      <c r="E944" t="s">
        <v>214</v>
      </c>
      <c r="F944" s="49"/>
      <c r="G944" s="49"/>
      <c r="H944" t="s">
        <v>3684</v>
      </c>
      <c r="I944" s="49"/>
      <c r="J944" s="49"/>
      <c r="L944" s="49" t="s">
        <v>3676</v>
      </c>
      <c r="M944" s="49"/>
      <c r="N944" s="49"/>
      <c r="O944" s="49"/>
      <c r="P944" s="49"/>
      <c r="Q944" t="s">
        <v>3683</v>
      </c>
      <c r="R944" t="s">
        <v>1014</v>
      </c>
      <c r="S944">
        <v>6</v>
      </c>
      <c r="T944">
        <v>50</v>
      </c>
      <c r="U944">
        <v>2.5</v>
      </c>
      <c r="X944" s="49"/>
      <c r="Y944">
        <v>2</v>
      </c>
      <c r="Z944">
        <v>1</v>
      </c>
      <c r="AA944">
        <v>2</v>
      </c>
      <c r="AB944" s="49" t="s">
        <v>1745</v>
      </c>
      <c r="AC944" s="49" t="s">
        <v>3681</v>
      </c>
      <c r="AD944">
        <v>4</v>
      </c>
    </row>
    <row r="945" spans="2:30" x14ac:dyDescent="0.25">
      <c r="B945" s="49"/>
      <c r="C945" s="49"/>
      <c r="D945" s="2"/>
      <c r="E945" t="s">
        <v>217</v>
      </c>
      <c r="F945" s="49"/>
      <c r="G945" s="49"/>
      <c r="H945" t="s">
        <v>3687</v>
      </c>
      <c r="I945" s="49"/>
      <c r="J945" s="49"/>
      <c r="L945" s="49" t="s">
        <v>3686</v>
      </c>
      <c r="M945" s="49"/>
      <c r="N945" s="49"/>
      <c r="O945" s="49"/>
      <c r="P945" s="49"/>
      <c r="Q945" t="s">
        <v>3685</v>
      </c>
      <c r="R945" t="s">
        <v>1014</v>
      </c>
      <c r="S945">
        <v>1</v>
      </c>
      <c r="T945">
        <v>12.5</v>
      </c>
      <c r="U945">
        <v>10</v>
      </c>
      <c r="X945" s="49"/>
      <c r="Y945">
        <v>3</v>
      </c>
      <c r="Z945">
        <v>1</v>
      </c>
      <c r="AA945">
        <v>3</v>
      </c>
      <c r="AB945" s="49" t="s">
        <v>610</v>
      </c>
      <c r="AC945" s="49"/>
      <c r="AD945">
        <v>4</v>
      </c>
    </row>
    <row r="946" spans="2:30" x14ac:dyDescent="0.25">
      <c r="B946" s="49"/>
      <c r="C946" s="49"/>
      <c r="D946" s="2"/>
      <c r="E946" t="s">
        <v>217</v>
      </c>
      <c r="F946" s="49"/>
      <c r="G946" s="49"/>
      <c r="H946" t="s">
        <v>3689</v>
      </c>
      <c r="I946" s="49"/>
      <c r="J946" s="49"/>
      <c r="L946" s="49" t="s">
        <v>3686</v>
      </c>
      <c r="M946" s="49"/>
      <c r="N946" s="49"/>
      <c r="O946" s="49"/>
      <c r="P946" s="49"/>
      <c r="Q946" t="s">
        <v>3688</v>
      </c>
      <c r="R946" t="s">
        <v>1014</v>
      </c>
      <c r="S946">
        <v>2</v>
      </c>
      <c r="T946">
        <v>12.5</v>
      </c>
      <c r="U946">
        <v>10</v>
      </c>
      <c r="X946" s="49"/>
      <c r="Y946">
        <v>3</v>
      </c>
      <c r="Z946">
        <v>1</v>
      </c>
      <c r="AA946">
        <v>3</v>
      </c>
      <c r="AB946" s="49" t="s">
        <v>610</v>
      </c>
      <c r="AC946" s="49"/>
      <c r="AD946">
        <v>4</v>
      </c>
    </row>
    <row r="947" spans="2:30" x14ac:dyDescent="0.25">
      <c r="B947" s="49"/>
      <c r="C947" s="49"/>
      <c r="D947" s="2"/>
      <c r="E947" t="s">
        <v>217</v>
      </c>
      <c r="F947" s="49"/>
      <c r="G947" s="49"/>
      <c r="H947" t="s">
        <v>3691</v>
      </c>
      <c r="I947" s="49"/>
      <c r="J947" s="49"/>
      <c r="L947" s="49" t="s">
        <v>3686</v>
      </c>
      <c r="M947" s="49"/>
      <c r="N947" s="49"/>
      <c r="O947" s="49"/>
      <c r="P947" s="49"/>
      <c r="Q947" t="s">
        <v>3690</v>
      </c>
      <c r="R947" t="s">
        <v>1014</v>
      </c>
      <c r="S947">
        <v>3</v>
      </c>
      <c r="T947">
        <v>12.5</v>
      </c>
      <c r="U947">
        <v>10</v>
      </c>
      <c r="X947" s="49"/>
      <c r="Y947">
        <v>3</v>
      </c>
      <c r="Z947">
        <v>1</v>
      </c>
      <c r="AA947">
        <v>3</v>
      </c>
      <c r="AB947" s="49" t="s">
        <v>610</v>
      </c>
      <c r="AC947" s="49"/>
      <c r="AD947">
        <v>4</v>
      </c>
    </row>
    <row r="948" spans="2:30" x14ac:dyDescent="0.25">
      <c r="B948" s="49"/>
      <c r="C948" s="49"/>
      <c r="D948" s="2"/>
      <c r="E948" t="s">
        <v>303</v>
      </c>
      <c r="F948" s="49"/>
      <c r="G948" s="49"/>
      <c r="H948" t="s">
        <v>3693</v>
      </c>
      <c r="I948" s="49"/>
      <c r="J948" s="49"/>
      <c r="L948" s="49" t="s">
        <v>2664</v>
      </c>
      <c r="M948" s="49"/>
      <c r="N948" s="49"/>
      <c r="O948" s="49"/>
      <c r="P948" s="49"/>
      <c r="Q948" t="s">
        <v>3692</v>
      </c>
      <c r="R948" t="s">
        <v>1014</v>
      </c>
      <c r="S948">
        <v>1</v>
      </c>
      <c r="T948">
        <v>10</v>
      </c>
      <c r="U948">
        <v>12</v>
      </c>
      <c r="X948" s="49"/>
      <c r="Y948">
        <v>2</v>
      </c>
      <c r="Z948">
        <v>2</v>
      </c>
      <c r="AA948">
        <v>2</v>
      </c>
      <c r="AB948" s="49" t="s">
        <v>1745</v>
      </c>
      <c r="AC948" s="49"/>
      <c r="AD948">
        <v>4</v>
      </c>
    </row>
    <row r="949" spans="2:30" x14ac:dyDescent="0.25">
      <c r="B949" s="49"/>
      <c r="C949" s="49"/>
      <c r="D949" s="2"/>
      <c r="E949" t="s">
        <v>303</v>
      </c>
      <c r="F949" s="49"/>
      <c r="G949" s="49"/>
      <c r="H949" t="s">
        <v>3695</v>
      </c>
      <c r="I949" s="49"/>
      <c r="J949" s="49"/>
      <c r="L949" s="49" t="s">
        <v>2664</v>
      </c>
      <c r="M949" s="49"/>
      <c r="N949" s="49"/>
      <c r="O949" s="49"/>
      <c r="P949" s="49"/>
      <c r="Q949" t="s">
        <v>3694</v>
      </c>
      <c r="R949" t="s">
        <v>1014</v>
      </c>
      <c r="S949">
        <v>2</v>
      </c>
      <c r="T949">
        <v>10</v>
      </c>
      <c r="U949">
        <v>12</v>
      </c>
      <c r="X949" s="49"/>
      <c r="Y949">
        <v>2</v>
      </c>
      <c r="Z949">
        <v>2</v>
      </c>
      <c r="AA949">
        <v>2</v>
      </c>
      <c r="AB949" s="49" t="s">
        <v>1745</v>
      </c>
      <c r="AC949" s="49"/>
      <c r="AD949">
        <v>4</v>
      </c>
    </row>
    <row r="950" spans="2:30" x14ac:dyDescent="0.25">
      <c r="B950" s="49"/>
      <c r="C950" s="49"/>
      <c r="D950" s="2"/>
      <c r="E950" t="s">
        <v>3697</v>
      </c>
      <c r="F950" s="49"/>
      <c r="G950" s="49"/>
      <c r="H950" t="s">
        <v>3699</v>
      </c>
      <c r="I950" s="49"/>
      <c r="J950" s="49"/>
      <c r="L950" s="49" t="s">
        <v>3698</v>
      </c>
      <c r="M950" s="49"/>
      <c r="N950" s="49"/>
      <c r="O950" s="49"/>
      <c r="P950" s="49"/>
      <c r="Q950" t="s">
        <v>3696</v>
      </c>
      <c r="R950" t="s">
        <v>1014</v>
      </c>
      <c r="S950">
        <v>1</v>
      </c>
      <c r="T950">
        <v>30</v>
      </c>
      <c r="U950">
        <v>25</v>
      </c>
      <c r="X950" s="49"/>
      <c r="Y950">
        <v>2</v>
      </c>
      <c r="Z950">
        <v>2</v>
      </c>
      <c r="AA950">
        <v>2</v>
      </c>
      <c r="AB950" s="49" t="s">
        <v>1745</v>
      </c>
      <c r="AC950" s="49"/>
      <c r="AD950">
        <v>4</v>
      </c>
    </row>
    <row r="951" spans="2:30" x14ac:dyDescent="0.25">
      <c r="B951" s="49"/>
      <c r="C951" s="49"/>
      <c r="D951" s="2"/>
      <c r="E951" t="s">
        <v>303</v>
      </c>
      <c r="F951" s="49"/>
      <c r="G951" s="49"/>
      <c r="H951" t="s">
        <v>3701</v>
      </c>
      <c r="I951" s="49"/>
      <c r="J951" s="49"/>
      <c r="L951" s="49" t="s">
        <v>3600</v>
      </c>
      <c r="M951" s="49"/>
      <c r="N951" s="49"/>
      <c r="O951" s="49"/>
      <c r="P951" s="49"/>
      <c r="Q951" t="s">
        <v>3700</v>
      </c>
      <c r="R951" t="s">
        <v>1014</v>
      </c>
      <c r="S951">
        <v>3</v>
      </c>
      <c r="T951">
        <v>10</v>
      </c>
      <c r="U951">
        <v>12</v>
      </c>
      <c r="X951" s="49"/>
      <c r="Y951">
        <v>2</v>
      </c>
      <c r="Z951">
        <v>2</v>
      </c>
      <c r="AA951">
        <v>2</v>
      </c>
      <c r="AB951" s="49" t="s">
        <v>610</v>
      </c>
      <c r="AC951" s="49"/>
      <c r="AD951">
        <v>4</v>
      </c>
    </row>
    <row r="952" spans="2:30" x14ac:dyDescent="0.25">
      <c r="B952" s="49"/>
      <c r="C952" s="49"/>
      <c r="D952" s="2"/>
      <c r="E952" t="s">
        <v>172</v>
      </c>
      <c r="F952" s="49"/>
      <c r="G952" s="49"/>
      <c r="H952" t="s">
        <v>1017</v>
      </c>
      <c r="I952" s="49"/>
      <c r="J952" s="49"/>
      <c r="L952" s="49" t="s">
        <v>3703</v>
      </c>
      <c r="M952" s="49"/>
      <c r="N952" s="49"/>
      <c r="O952" s="49"/>
      <c r="P952" s="49"/>
      <c r="Q952" t="s">
        <v>3702</v>
      </c>
      <c r="R952" t="s">
        <v>1014</v>
      </c>
      <c r="S952">
        <v>4</v>
      </c>
      <c r="T952">
        <v>15</v>
      </c>
      <c r="U952">
        <v>17</v>
      </c>
      <c r="X952" s="49"/>
      <c r="Y952">
        <v>2</v>
      </c>
      <c r="Z952">
        <v>2</v>
      </c>
      <c r="AA952">
        <v>2</v>
      </c>
      <c r="AB952" s="49" t="s">
        <v>610</v>
      </c>
      <c r="AC952" s="49"/>
      <c r="AD952">
        <v>4</v>
      </c>
    </row>
    <row r="953" spans="2:30" x14ac:dyDescent="0.25">
      <c r="B953" s="49"/>
      <c r="C953" s="49"/>
      <c r="D953" s="2"/>
      <c r="E953" t="s">
        <v>356</v>
      </c>
      <c r="F953" s="49"/>
      <c r="G953" s="49"/>
      <c r="H953" t="s">
        <v>1020</v>
      </c>
      <c r="I953" s="49"/>
      <c r="J953" s="49"/>
      <c r="L953" s="49" t="s">
        <v>272</v>
      </c>
      <c r="M953" s="49"/>
      <c r="N953" s="49"/>
      <c r="O953" s="49"/>
      <c r="P953" s="49"/>
      <c r="Q953" t="s">
        <v>3704</v>
      </c>
      <c r="R953" t="s">
        <v>1018</v>
      </c>
      <c r="S953">
        <v>1</v>
      </c>
      <c r="V953">
        <v>300</v>
      </c>
      <c r="W953">
        <v>0.84</v>
      </c>
      <c r="X953" s="49" t="s">
        <v>2238</v>
      </c>
      <c r="AB953" s="49"/>
      <c r="AC953" s="49"/>
      <c r="AD953">
        <v>4</v>
      </c>
    </row>
    <row r="954" spans="2:30" x14ac:dyDescent="0.25">
      <c r="B954" s="49"/>
      <c r="C954" s="49"/>
      <c r="D954" s="2"/>
      <c r="E954" t="s">
        <v>41</v>
      </c>
      <c r="F954" s="49"/>
      <c r="G954" s="49"/>
      <c r="H954" t="s">
        <v>3706</v>
      </c>
      <c r="I954" s="49"/>
      <c r="J954" s="49"/>
      <c r="L954" s="49" t="s">
        <v>1932</v>
      </c>
      <c r="M954" s="49"/>
      <c r="N954" s="49"/>
      <c r="O954" s="49"/>
      <c r="P954" s="49"/>
      <c r="Q954" t="s">
        <v>3705</v>
      </c>
      <c r="R954" t="s">
        <v>1018</v>
      </c>
      <c r="S954">
        <v>1</v>
      </c>
      <c r="T954">
        <v>75</v>
      </c>
      <c r="U954">
        <v>10</v>
      </c>
      <c r="X954" s="49"/>
      <c r="Y954">
        <v>2</v>
      </c>
      <c r="Z954">
        <v>1</v>
      </c>
      <c r="AA954">
        <v>2</v>
      </c>
      <c r="AB954" s="49" t="s">
        <v>1745</v>
      </c>
      <c r="AC954" s="49"/>
      <c r="AD954">
        <v>4</v>
      </c>
    </row>
    <row r="955" spans="2:30" x14ac:dyDescent="0.25">
      <c r="B955" s="49"/>
      <c r="C955" s="49"/>
      <c r="D955" s="2"/>
      <c r="E955" t="s">
        <v>41</v>
      </c>
      <c r="F955" s="49"/>
      <c r="G955" s="49"/>
      <c r="H955" t="s">
        <v>3709</v>
      </c>
      <c r="I955" s="49"/>
      <c r="J955" s="49"/>
      <c r="L955" s="49" t="s">
        <v>3708</v>
      </c>
      <c r="M955" s="49"/>
      <c r="N955" s="49"/>
      <c r="O955" s="49"/>
      <c r="P955" s="49"/>
      <c r="Q955" t="s">
        <v>3707</v>
      </c>
      <c r="R955" t="s">
        <v>1018</v>
      </c>
      <c r="S955">
        <v>2</v>
      </c>
      <c r="T955">
        <v>75</v>
      </c>
      <c r="U955">
        <v>9</v>
      </c>
      <c r="X955" s="49"/>
      <c r="Y955">
        <v>2</v>
      </c>
      <c r="Z955">
        <v>1</v>
      </c>
      <c r="AA955">
        <v>2</v>
      </c>
      <c r="AB955" s="49" t="s">
        <v>1745</v>
      </c>
      <c r="AC955" s="49"/>
      <c r="AD955">
        <v>4</v>
      </c>
    </row>
    <row r="956" spans="2:30" x14ac:dyDescent="0.25">
      <c r="B956" s="49"/>
      <c r="C956" s="49"/>
      <c r="D956" s="2"/>
      <c r="E956" t="s">
        <v>41</v>
      </c>
      <c r="F956" s="49"/>
      <c r="G956" s="49"/>
      <c r="H956" t="s">
        <v>3711</v>
      </c>
      <c r="I956" s="49"/>
      <c r="J956" s="49"/>
      <c r="L956" s="49" t="s">
        <v>1937</v>
      </c>
      <c r="M956" s="49"/>
      <c r="N956" s="49"/>
      <c r="O956" s="49"/>
      <c r="P956" s="49"/>
      <c r="Q956" t="s">
        <v>3710</v>
      </c>
      <c r="R956" t="s">
        <v>1018</v>
      </c>
      <c r="S956">
        <v>3</v>
      </c>
      <c r="T956">
        <v>75</v>
      </c>
      <c r="U956">
        <v>7</v>
      </c>
      <c r="X956" s="49"/>
      <c r="Y956">
        <v>2</v>
      </c>
      <c r="Z956">
        <v>1</v>
      </c>
      <c r="AA956">
        <v>2</v>
      </c>
      <c r="AB956" s="49" t="s">
        <v>610</v>
      </c>
      <c r="AC956" s="49"/>
      <c r="AD956">
        <v>4</v>
      </c>
    </row>
    <row r="957" spans="2:30" x14ac:dyDescent="0.25">
      <c r="B957" s="49"/>
      <c r="C957" s="49"/>
      <c r="D957" s="2"/>
      <c r="E957" t="s">
        <v>41</v>
      </c>
      <c r="F957" s="49"/>
      <c r="G957" s="49"/>
      <c r="H957" t="s">
        <v>3714</v>
      </c>
      <c r="I957" s="49"/>
      <c r="J957" s="49"/>
      <c r="L957" s="49" t="s">
        <v>3713</v>
      </c>
      <c r="M957" s="49"/>
      <c r="N957" s="49"/>
      <c r="O957" s="49"/>
      <c r="P957" s="49"/>
      <c r="Q957" t="s">
        <v>3712</v>
      </c>
      <c r="R957" t="s">
        <v>1018</v>
      </c>
      <c r="S957">
        <v>4</v>
      </c>
      <c r="T957">
        <v>75</v>
      </c>
      <c r="U957">
        <v>7</v>
      </c>
      <c r="X957" s="49"/>
      <c r="Y957">
        <v>2</v>
      </c>
      <c r="Z957">
        <v>1</v>
      </c>
      <c r="AA957">
        <v>2</v>
      </c>
      <c r="AB957" s="49" t="s">
        <v>610</v>
      </c>
      <c r="AC957" s="49"/>
      <c r="AD957">
        <v>4</v>
      </c>
    </row>
    <row r="958" spans="2:30" x14ac:dyDescent="0.25">
      <c r="B958" s="49"/>
      <c r="C958" s="49"/>
      <c r="D958" s="2"/>
      <c r="E958" t="s">
        <v>45</v>
      </c>
      <c r="F958" s="49"/>
      <c r="G958" s="49"/>
      <c r="H958" t="s">
        <v>3717</v>
      </c>
      <c r="I958" s="49"/>
      <c r="J958" s="49"/>
      <c r="L958" s="49" t="s">
        <v>3716</v>
      </c>
      <c r="M958" s="49"/>
      <c r="N958" s="49"/>
      <c r="O958" s="49"/>
      <c r="P958" s="49"/>
      <c r="Q958" t="s">
        <v>3715</v>
      </c>
      <c r="R958" t="s">
        <v>1018</v>
      </c>
      <c r="S958">
        <v>1</v>
      </c>
      <c r="T958">
        <v>170</v>
      </c>
      <c r="U958">
        <v>10</v>
      </c>
      <c r="X958" s="49"/>
      <c r="Y958">
        <v>2</v>
      </c>
      <c r="Z958">
        <v>2</v>
      </c>
      <c r="AA958">
        <v>1</v>
      </c>
      <c r="AB958" s="49" t="s">
        <v>1745</v>
      </c>
      <c r="AC958" s="49"/>
      <c r="AD958">
        <v>4</v>
      </c>
    </row>
    <row r="959" spans="2:30" x14ac:dyDescent="0.25">
      <c r="B959" s="49"/>
      <c r="C959" s="49"/>
      <c r="D959" s="2"/>
      <c r="E959" t="s">
        <v>45</v>
      </c>
      <c r="F959" s="49"/>
      <c r="G959" s="49"/>
      <c r="H959" t="s">
        <v>3719</v>
      </c>
      <c r="I959" s="49"/>
      <c r="J959" s="49"/>
      <c r="L959" s="49" t="s">
        <v>3716</v>
      </c>
      <c r="M959" s="49"/>
      <c r="N959" s="49"/>
      <c r="O959" s="49"/>
      <c r="P959" s="49"/>
      <c r="Q959" t="s">
        <v>3718</v>
      </c>
      <c r="R959" t="s">
        <v>1018</v>
      </c>
      <c r="S959">
        <v>2</v>
      </c>
      <c r="T959">
        <v>170</v>
      </c>
      <c r="U959">
        <v>10</v>
      </c>
      <c r="X959" s="49"/>
      <c r="Y959">
        <v>2</v>
      </c>
      <c r="Z959">
        <v>2</v>
      </c>
      <c r="AA959">
        <v>1</v>
      </c>
      <c r="AB959" s="49" t="s">
        <v>1745</v>
      </c>
      <c r="AC959" s="49"/>
      <c r="AD959">
        <v>4</v>
      </c>
    </row>
    <row r="960" spans="2:30" x14ac:dyDescent="0.25">
      <c r="B960" s="49"/>
      <c r="C960" s="49"/>
      <c r="D960" s="2"/>
      <c r="E960" t="s">
        <v>45</v>
      </c>
      <c r="F960" s="49"/>
      <c r="G960" s="49"/>
      <c r="H960" t="s">
        <v>3722</v>
      </c>
      <c r="I960" s="49"/>
      <c r="J960" s="49"/>
      <c r="L960" s="49" t="s">
        <v>3721</v>
      </c>
      <c r="M960" s="49"/>
      <c r="N960" s="49"/>
      <c r="O960" s="49"/>
      <c r="P960" s="49"/>
      <c r="Q960" t="s">
        <v>3720</v>
      </c>
      <c r="R960" t="s">
        <v>1018</v>
      </c>
      <c r="S960">
        <v>3</v>
      </c>
      <c r="T960">
        <v>170</v>
      </c>
      <c r="U960">
        <v>10</v>
      </c>
      <c r="X960" s="49"/>
      <c r="Y960">
        <v>2</v>
      </c>
      <c r="Z960">
        <v>2</v>
      </c>
      <c r="AA960">
        <v>1</v>
      </c>
      <c r="AB960" s="49" t="s">
        <v>1745</v>
      </c>
      <c r="AC960" s="49"/>
      <c r="AD960">
        <v>4</v>
      </c>
    </row>
    <row r="961" spans="2:30" x14ac:dyDescent="0.25">
      <c r="B961" s="49"/>
      <c r="C961" s="49"/>
      <c r="D961" s="2"/>
      <c r="E961" t="s">
        <v>45</v>
      </c>
      <c r="F961" s="49"/>
      <c r="G961" s="49"/>
      <c r="H961" t="s">
        <v>3725</v>
      </c>
      <c r="I961" s="49"/>
      <c r="J961" s="49"/>
      <c r="L961" s="49" t="s">
        <v>3724</v>
      </c>
      <c r="M961" s="49"/>
      <c r="N961" s="49"/>
      <c r="O961" s="49"/>
      <c r="P961" s="49"/>
      <c r="Q961" t="s">
        <v>3723</v>
      </c>
      <c r="R961" t="s">
        <v>1018</v>
      </c>
      <c r="S961">
        <v>4</v>
      </c>
      <c r="T961">
        <v>170</v>
      </c>
      <c r="U961">
        <v>8</v>
      </c>
      <c r="X961" s="49"/>
      <c r="Y961">
        <v>2</v>
      </c>
      <c r="Z961">
        <v>2</v>
      </c>
      <c r="AA961">
        <v>1</v>
      </c>
      <c r="AB961" s="49" t="s">
        <v>1888</v>
      </c>
      <c r="AC961" s="49"/>
      <c r="AD961">
        <v>4</v>
      </c>
    </row>
    <row r="962" spans="2:30" x14ac:dyDescent="0.25">
      <c r="B962" s="49"/>
      <c r="C962" s="49"/>
      <c r="D962" s="2"/>
      <c r="E962" t="s">
        <v>66</v>
      </c>
      <c r="F962" s="49"/>
      <c r="G962" s="49"/>
      <c r="H962" t="s">
        <v>3728</v>
      </c>
      <c r="I962" s="49"/>
      <c r="J962" s="49"/>
      <c r="L962" s="49" t="s">
        <v>3727</v>
      </c>
      <c r="M962" s="49"/>
      <c r="N962" s="49"/>
      <c r="O962" s="49"/>
      <c r="P962" s="49"/>
      <c r="Q962" t="s">
        <v>3726</v>
      </c>
      <c r="R962" t="s">
        <v>1018</v>
      </c>
      <c r="S962">
        <v>1</v>
      </c>
      <c r="T962">
        <v>140</v>
      </c>
      <c r="U962">
        <v>12</v>
      </c>
      <c r="X962" s="49"/>
      <c r="Y962">
        <v>2</v>
      </c>
      <c r="Z962">
        <v>2</v>
      </c>
      <c r="AA962">
        <v>2</v>
      </c>
      <c r="AB962" s="49" t="s">
        <v>618</v>
      </c>
      <c r="AC962" s="49"/>
      <c r="AD962">
        <v>4</v>
      </c>
    </row>
    <row r="963" spans="2:30" x14ac:dyDescent="0.25">
      <c r="B963" s="49"/>
      <c r="C963" s="49"/>
      <c r="D963" s="2"/>
      <c r="E963" t="s">
        <v>66</v>
      </c>
      <c r="F963" s="49"/>
      <c r="G963" s="49"/>
      <c r="H963" t="s">
        <v>3730</v>
      </c>
      <c r="I963" s="49"/>
      <c r="J963" s="49"/>
      <c r="L963" s="49" t="s">
        <v>3727</v>
      </c>
      <c r="M963" s="49"/>
      <c r="N963" s="49"/>
      <c r="O963" s="49"/>
      <c r="P963" s="49"/>
      <c r="Q963" t="s">
        <v>3729</v>
      </c>
      <c r="R963" t="s">
        <v>1018</v>
      </c>
      <c r="S963">
        <v>2</v>
      </c>
      <c r="T963">
        <v>170</v>
      </c>
      <c r="U963">
        <v>12</v>
      </c>
      <c r="X963" s="49"/>
      <c r="Y963">
        <v>2</v>
      </c>
      <c r="Z963">
        <v>2</v>
      </c>
      <c r="AA963">
        <v>2</v>
      </c>
      <c r="AB963" s="49" t="s">
        <v>618</v>
      </c>
      <c r="AC963" s="49"/>
      <c r="AD963">
        <v>4</v>
      </c>
    </row>
    <row r="964" spans="2:30" x14ac:dyDescent="0.25">
      <c r="B964" s="49"/>
      <c r="C964" s="49"/>
      <c r="D964" s="2"/>
      <c r="E964" t="s">
        <v>66</v>
      </c>
      <c r="F964" s="49"/>
      <c r="G964" s="49"/>
      <c r="H964" t="s">
        <v>3733</v>
      </c>
      <c r="I964" s="49"/>
      <c r="J964" s="49"/>
      <c r="L964" s="49" t="s">
        <v>3732</v>
      </c>
      <c r="M964" s="49"/>
      <c r="N964" s="49"/>
      <c r="O964" s="49"/>
      <c r="P964" s="49"/>
      <c r="Q964" t="s">
        <v>3731</v>
      </c>
      <c r="R964" t="s">
        <v>1018</v>
      </c>
      <c r="S964">
        <v>3</v>
      </c>
      <c r="T964">
        <v>200</v>
      </c>
      <c r="U964">
        <v>12</v>
      </c>
      <c r="X964" s="49"/>
      <c r="Y964">
        <v>2</v>
      </c>
      <c r="Z964">
        <v>2</v>
      </c>
      <c r="AA964">
        <v>2</v>
      </c>
      <c r="AB964" s="49" t="s">
        <v>618</v>
      </c>
      <c r="AC964" s="49"/>
      <c r="AD964">
        <v>4</v>
      </c>
    </row>
    <row r="965" spans="2:30" x14ac:dyDescent="0.25">
      <c r="B965" s="49"/>
      <c r="C965" s="49"/>
      <c r="D965" s="2"/>
      <c r="E965" t="s">
        <v>84</v>
      </c>
      <c r="F965" s="49"/>
      <c r="G965" s="49"/>
      <c r="H965" t="s">
        <v>3736</v>
      </c>
      <c r="I965" s="49"/>
      <c r="J965" s="49"/>
      <c r="L965" s="49" t="s">
        <v>3735</v>
      </c>
      <c r="M965" s="49"/>
      <c r="N965" s="49"/>
      <c r="O965" s="49"/>
      <c r="P965" s="49"/>
      <c r="Q965" t="s">
        <v>3734</v>
      </c>
      <c r="R965" t="s">
        <v>1018</v>
      </c>
      <c r="S965">
        <v>1</v>
      </c>
      <c r="T965">
        <v>10</v>
      </c>
      <c r="U965">
        <v>14</v>
      </c>
      <c r="X965" s="49"/>
      <c r="Y965">
        <v>2</v>
      </c>
      <c r="Z965">
        <v>2</v>
      </c>
      <c r="AA965">
        <v>2</v>
      </c>
      <c r="AB965" s="49" t="s">
        <v>1745</v>
      </c>
      <c r="AC965" s="49"/>
      <c r="AD965">
        <v>4</v>
      </c>
    </row>
    <row r="966" spans="2:30" x14ac:dyDescent="0.25">
      <c r="B966" s="49"/>
      <c r="C966" s="49"/>
      <c r="D966" s="2"/>
      <c r="E966" t="s">
        <v>84</v>
      </c>
      <c r="F966" s="49"/>
      <c r="G966" s="49"/>
      <c r="H966" t="s">
        <v>3738</v>
      </c>
      <c r="I966" s="49"/>
      <c r="J966" s="49"/>
      <c r="L966" s="49" t="s">
        <v>3218</v>
      </c>
      <c r="M966" s="49"/>
      <c r="N966" s="49"/>
      <c r="O966" s="49"/>
      <c r="P966" s="49"/>
      <c r="Q966" t="s">
        <v>3737</v>
      </c>
      <c r="R966" t="s">
        <v>1018</v>
      </c>
      <c r="S966">
        <v>2</v>
      </c>
      <c r="T966">
        <v>7.5</v>
      </c>
      <c r="U966">
        <v>15</v>
      </c>
      <c r="X966" s="49"/>
      <c r="Y966">
        <v>2</v>
      </c>
      <c r="Z966">
        <v>2</v>
      </c>
      <c r="AA966">
        <v>2</v>
      </c>
      <c r="AB966" s="49" t="s">
        <v>618</v>
      </c>
      <c r="AC966" s="49"/>
      <c r="AD966">
        <v>4</v>
      </c>
    </row>
    <row r="967" spans="2:30" x14ac:dyDescent="0.25">
      <c r="B967" s="49"/>
      <c r="C967" s="49"/>
      <c r="D967" s="2"/>
      <c r="E967" t="s">
        <v>84</v>
      </c>
      <c r="F967" s="49"/>
      <c r="G967" s="49"/>
      <c r="H967" t="s">
        <v>3740</v>
      </c>
      <c r="I967" s="49"/>
      <c r="J967" s="49"/>
      <c r="L967" s="49" t="s">
        <v>3218</v>
      </c>
      <c r="M967" s="49"/>
      <c r="N967" s="49"/>
      <c r="O967" s="49"/>
      <c r="P967" s="49"/>
      <c r="Q967" t="s">
        <v>3739</v>
      </c>
      <c r="R967" t="s">
        <v>1018</v>
      </c>
      <c r="S967">
        <v>3</v>
      </c>
      <c r="T967">
        <v>7.5</v>
      </c>
      <c r="U967">
        <v>15</v>
      </c>
      <c r="X967" s="49"/>
      <c r="Y967">
        <v>2</v>
      </c>
      <c r="Z967">
        <v>2</v>
      </c>
      <c r="AA967">
        <v>2</v>
      </c>
      <c r="AB967" s="49" t="s">
        <v>618</v>
      </c>
      <c r="AC967" s="49"/>
      <c r="AD967">
        <v>4</v>
      </c>
    </row>
    <row r="968" spans="2:30" x14ac:dyDescent="0.25">
      <c r="B968" s="49"/>
      <c r="C968" s="49"/>
      <c r="D968" s="2"/>
      <c r="E968" t="s">
        <v>15</v>
      </c>
      <c r="F968" s="49"/>
      <c r="G968" s="49"/>
      <c r="H968" t="s">
        <v>3742</v>
      </c>
      <c r="I968" s="49"/>
      <c r="J968" s="49"/>
      <c r="L968" s="49" t="s">
        <v>3062</v>
      </c>
      <c r="M968" s="49"/>
      <c r="N968" s="49"/>
      <c r="O968" s="49"/>
      <c r="P968" s="49"/>
      <c r="Q968" t="s">
        <v>3741</v>
      </c>
      <c r="R968" t="s">
        <v>1018</v>
      </c>
      <c r="S968">
        <v>1</v>
      </c>
      <c r="T968">
        <v>75</v>
      </c>
      <c r="V968">
        <v>60</v>
      </c>
      <c r="X968" s="49"/>
      <c r="AB968" s="49"/>
      <c r="AC968" s="49"/>
      <c r="AD968">
        <v>4</v>
      </c>
    </row>
    <row r="969" spans="2:30" x14ac:dyDescent="0.25">
      <c r="B969" s="49"/>
      <c r="C969" s="49"/>
      <c r="D969" s="2"/>
      <c r="E969" t="s">
        <v>15</v>
      </c>
      <c r="F969" s="49"/>
      <c r="G969" s="49"/>
      <c r="H969" t="s">
        <v>3744</v>
      </c>
      <c r="I969" s="49"/>
      <c r="J969" s="49"/>
      <c r="L969" s="49" t="s">
        <v>3062</v>
      </c>
      <c r="M969" s="49"/>
      <c r="N969" s="49"/>
      <c r="O969" s="49"/>
      <c r="P969" s="49"/>
      <c r="Q969" t="s">
        <v>3743</v>
      </c>
      <c r="R969" t="s">
        <v>1018</v>
      </c>
      <c r="S969">
        <v>2</v>
      </c>
      <c r="T969">
        <v>75</v>
      </c>
      <c r="V969">
        <v>57</v>
      </c>
      <c r="X969" s="49"/>
      <c r="AB969" s="49"/>
      <c r="AC969" s="49"/>
      <c r="AD969">
        <v>4</v>
      </c>
    </row>
    <row r="970" spans="2:30" x14ac:dyDescent="0.25">
      <c r="B970" s="49"/>
      <c r="C970" s="49"/>
      <c r="D970" s="2"/>
      <c r="E970" t="s">
        <v>15</v>
      </c>
      <c r="F970" s="49"/>
      <c r="G970" s="49"/>
      <c r="H970" t="s">
        <v>3746</v>
      </c>
      <c r="I970" s="49"/>
      <c r="J970" s="49"/>
      <c r="L970" s="49" t="s">
        <v>3062</v>
      </c>
      <c r="M970" s="49"/>
      <c r="N970" s="49"/>
      <c r="O970" s="49"/>
      <c r="P970" s="49"/>
      <c r="Q970" t="s">
        <v>3745</v>
      </c>
      <c r="R970" t="s">
        <v>1018</v>
      </c>
      <c r="S970">
        <v>3</v>
      </c>
      <c r="T970">
        <v>75</v>
      </c>
      <c r="V970">
        <v>45</v>
      </c>
      <c r="X970" s="49"/>
      <c r="AB970" s="49"/>
      <c r="AC970" s="49"/>
      <c r="AD970">
        <v>4</v>
      </c>
    </row>
    <row r="971" spans="2:30" x14ac:dyDescent="0.25">
      <c r="B971" s="49"/>
      <c r="C971" s="49"/>
      <c r="D971" s="2"/>
      <c r="E971" t="s">
        <v>8734</v>
      </c>
      <c r="F971" s="49"/>
      <c r="G971" s="49"/>
      <c r="H971" t="s">
        <v>3748</v>
      </c>
      <c r="I971" s="49"/>
      <c r="J971" s="49"/>
      <c r="L971" s="49" t="s">
        <v>2154</v>
      </c>
      <c r="M971" s="49"/>
      <c r="N971" s="49"/>
      <c r="O971" s="49"/>
      <c r="P971" s="49"/>
      <c r="Q971" t="s">
        <v>3747</v>
      </c>
      <c r="R971" t="s">
        <v>1018</v>
      </c>
      <c r="S971">
        <v>1</v>
      </c>
      <c r="T971">
        <v>30</v>
      </c>
      <c r="U971">
        <v>10</v>
      </c>
      <c r="X971" s="49"/>
      <c r="Y971">
        <v>2</v>
      </c>
      <c r="Z971">
        <v>1</v>
      </c>
      <c r="AA971">
        <v>2</v>
      </c>
      <c r="AB971" s="49" t="s">
        <v>618</v>
      </c>
      <c r="AC971" s="49"/>
      <c r="AD971">
        <v>4</v>
      </c>
    </row>
    <row r="972" spans="2:30" x14ac:dyDescent="0.25">
      <c r="B972" s="49"/>
      <c r="C972" s="49"/>
      <c r="D972" s="2"/>
      <c r="E972" t="s">
        <v>8734</v>
      </c>
      <c r="F972" s="49"/>
      <c r="G972" s="49"/>
      <c r="H972" t="s">
        <v>1021</v>
      </c>
      <c r="I972" s="49"/>
      <c r="J972" s="49"/>
      <c r="L972" s="49" t="s">
        <v>2154</v>
      </c>
      <c r="M972" s="49"/>
      <c r="N972" s="49"/>
      <c r="O972" s="49"/>
      <c r="P972" s="49"/>
      <c r="Q972" t="s">
        <v>3749</v>
      </c>
      <c r="R972" t="s">
        <v>1018</v>
      </c>
      <c r="S972">
        <v>2</v>
      </c>
      <c r="T972">
        <v>30</v>
      </c>
      <c r="U972">
        <v>7</v>
      </c>
      <c r="X972" s="49"/>
      <c r="Y972">
        <v>2</v>
      </c>
      <c r="Z972">
        <v>1</v>
      </c>
      <c r="AA972">
        <v>2</v>
      </c>
      <c r="AB972" s="49" t="s">
        <v>618</v>
      </c>
      <c r="AC972" s="49"/>
      <c r="AD972">
        <v>4</v>
      </c>
    </row>
    <row r="973" spans="2:30" x14ac:dyDescent="0.25">
      <c r="B973" s="49"/>
      <c r="C973" s="49"/>
      <c r="D973" s="2"/>
      <c r="E973" t="s">
        <v>356</v>
      </c>
      <c r="F973" s="49"/>
      <c r="G973" s="49"/>
      <c r="H973" t="s">
        <v>1023</v>
      </c>
      <c r="I973" s="49"/>
      <c r="J973" s="49"/>
      <c r="L973" s="49" t="s">
        <v>272</v>
      </c>
      <c r="M973" s="49"/>
      <c r="N973" s="49"/>
      <c r="O973" s="49"/>
      <c r="P973" s="49"/>
      <c r="Q973" t="s">
        <v>3750</v>
      </c>
      <c r="R973" t="s">
        <v>1022</v>
      </c>
      <c r="S973">
        <v>1</v>
      </c>
      <c r="V973">
        <v>300</v>
      </c>
      <c r="W973">
        <v>0.83</v>
      </c>
      <c r="X973" s="49" t="s">
        <v>2238</v>
      </c>
      <c r="AB973" s="49"/>
      <c r="AC973" s="49"/>
      <c r="AD973">
        <v>4</v>
      </c>
    </row>
    <row r="974" spans="2:30" x14ac:dyDescent="0.25">
      <c r="B974" s="49"/>
      <c r="C974" s="49"/>
      <c r="D974" s="2"/>
      <c r="E974" t="s">
        <v>8734</v>
      </c>
      <c r="F974" s="49"/>
      <c r="G974" s="49"/>
      <c r="H974" t="s">
        <v>3752</v>
      </c>
      <c r="I974" s="49"/>
      <c r="J974" s="49"/>
      <c r="L974" s="49" t="s">
        <v>2982</v>
      </c>
      <c r="M974" s="49"/>
      <c r="N974" s="49"/>
      <c r="O974" s="49"/>
      <c r="P974" s="49"/>
      <c r="Q974" t="s">
        <v>3751</v>
      </c>
      <c r="R974" t="s">
        <v>1022</v>
      </c>
      <c r="S974">
        <v>1</v>
      </c>
      <c r="T974">
        <v>30</v>
      </c>
      <c r="U974">
        <v>11</v>
      </c>
      <c r="X974" s="49"/>
      <c r="Y974">
        <v>3</v>
      </c>
      <c r="Z974">
        <v>1</v>
      </c>
      <c r="AA974">
        <v>2</v>
      </c>
      <c r="AB974" s="49" t="s">
        <v>1745</v>
      </c>
      <c r="AC974" s="49"/>
      <c r="AD974">
        <v>4</v>
      </c>
    </row>
    <row r="975" spans="2:30" x14ac:dyDescent="0.25">
      <c r="B975" s="49"/>
      <c r="C975" s="49"/>
      <c r="D975" s="2"/>
      <c r="E975" t="s">
        <v>8734</v>
      </c>
      <c r="F975" s="49"/>
      <c r="G975" s="49"/>
      <c r="H975" t="s">
        <v>3754</v>
      </c>
      <c r="I975" s="49"/>
      <c r="J975" s="49"/>
      <c r="L975" s="49" t="s">
        <v>2982</v>
      </c>
      <c r="M975" s="49"/>
      <c r="N975" s="49"/>
      <c r="O975" s="49"/>
      <c r="P975" s="49"/>
      <c r="Q975" t="s">
        <v>3753</v>
      </c>
      <c r="R975" t="s">
        <v>1022</v>
      </c>
      <c r="S975">
        <v>2</v>
      </c>
      <c r="T975">
        <v>30</v>
      </c>
      <c r="U975">
        <v>10</v>
      </c>
      <c r="X975" s="49"/>
      <c r="Y975">
        <v>3</v>
      </c>
      <c r="Z975">
        <v>1</v>
      </c>
      <c r="AA975">
        <v>2</v>
      </c>
      <c r="AB975" s="49" t="s">
        <v>1745</v>
      </c>
      <c r="AC975" s="49"/>
      <c r="AD975">
        <v>4</v>
      </c>
    </row>
    <row r="976" spans="2:30" x14ac:dyDescent="0.25">
      <c r="B976" s="49"/>
      <c r="C976" s="49"/>
      <c r="D976" s="2"/>
      <c r="E976" t="s">
        <v>8734</v>
      </c>
      <c r="F976" s="49"/>
      <c r="G976" s="49"/>
      <c r="H976" t="s">
        <v>3756</v>
      </c>
      <c r="I976" s="49"/>
      <c r="J976" s="49"/>
      <c r="L976" s="49" t="s">
        <v>2982</v>
      </c>
      <c r="M976" s="49"/>
      <c r="N976" s="49"/>
      <c r="O976" s="49"/>
      <c r="P976" s="49"/>
      <c r="Q976" t="s">
        <v>3755</v>
      </c>
      <c r="R976" t="s">
        <v>1022</v>
      </c>
      <c r="S976">
        <v>3</v>
      </c>
      <c r="T976">
        <v>30</v>
      </c>
      <c r="U976">
        <v>8</v>
      </c>
      <c r="X976" s="49"/>
      <c r="Y976">
        <v>3</v>
      </c>
      <c r="Z976">
        <v>1</v>
      </c>
      <c r="AA976">
        <v>2</v>
      </c>
      <c r="AB976" s="49" t="s">
        <v>1745</v>
      </c>
      <c r="AC976" s="49"/>
      <c r="AD976">
        <v>4</v>
      </c>
    </row>
    <row r="977" spans="2:30" x14ac:dyDescent="0.25">
      <c r="B977" s="49"/>
      <c r="C977" s="49"/>
      <c r="D977" s="2"/>
      <c r="E977" t="s">
        <v>8734</v>
      </c>
      <c r="F977" s="49"/>
      <c r="G977" s="49"/>
      <c r="H977" t="s">
        <v>3758</v>
      </c>
      <c r="I977" s="49"/>
      <c r="J977" s="49"/>
      <c r="L977" s="49" t="s">
        <v>2982</v>
      </c>
      <c r="M977" s="49"/>
      <c r="N977" s="49"/>
      <c r="O977" s="49"/>
      <c r="P977" s="49"/>
      <c r="Q977" t="s">
        <v>3757</v>
      </c>
      <c r="R977" t="s">
        <v>1022</v>
      </c>
      <c r="S977">
        <v>4</v>
      </c>
      <c r="T977">
        <v>30</v>
      </c>
      <c r="U977">
        <v>7</v>
      </c>
      <c r="X977" s="49"/>
      <c r="Y977">
        <v>3</v>
      </c>
      <c r="Z977">
        <v>1</v>
      </c>
      <c r="AA977">
        <v>2</v>
      </c>
      <c r="AB977" s="49" t="s">
        <v>1745</v>
      </c>
      <c r="AC977" s="49"/>
      <c r="AD977">
        <v>4</v>
      </c>
    </row>
    <row r="978" spans="2:30" x14ac:dyDescent="0.25">
      <c r="B978" s="49"/>
      <c r="C978" s="49"/>
      <c r="D978" s="2"/>
      <c r="E978" t="s">
        <v>112</v>
      </c>
      <c r="F978" s="49"/>
      <c r="G978" s="49"/>
      <c r="H978" t="s">
        <v>3761</v>
      </c>
      <c r="I978" s="49"/>
      <c r="J978" s="49"/>
      <c r="L978" s="49" t="s">
        <v>3760</v>
      </c>
      <c r="M978" s="49"/>
      <c r="N978" s="49"/>
      <c r="O978" s="49"/>
      <c r="P978" s="49"/>
      <c r="Q978" t="s">
        <v>3759</v>
      </c>
      <c r="R978" t="s">
        <v>1022</v>
      </c>
      <c r="S978">
        <v>1</v>
      </c>
      <c r="T978">
        <v>35</v>
      </c>
      <c r="U978">
        <v>15</v>
      </c>
      <c r="X978" s="49"/>
      <c r="Y978">
        <v>2</v>
      </c>
      <c r="Z978">
        <v>1</v>
      </c>
      <c r="AA978">
        <v>2</v>
      </c>
      <c r="AB978" s="49" t="s">
        <v>1745</v>
      </c>
      <c r="AC978" s="49"/>
      <c r="AD978">
        <v>4</v>
      </c>
    </row>
    <row r="979" spans="2:30" x14ac:dyDescent="0.25">
      <c r="B979" s="49"/>
      <c r="C979" s="49"/>
      <c r="D979" s="2"/>
      <c r="E979" t="s">
        <v>112</v>
      </c>
      <c r="F979" s="49"/>
      <c r="G979" s="49"/>
      <c r="H979" t="s">
        <v>3764</v>
      </c>
      <c r="I979" s="49"/>
      <c r="J979" s="49"/>
      <c r="L979" s="49" t="s">
        <v>3763</v>
      </c>
      <c r="M979" s="49"/>
      <c r="N979" s="49"/>
      <c r="O979" s="49"/>
      <c r="P979" s="49"/>
      <c r="Q979" t="s">
        <v>3762</v>
      </c>
      <c r="R979" t="s">
        <v>1022</v>
      </c>
      <c r="S979">
        <v>2</v>
      </c>
      <c r="T979">
        <v>40</v>
      </c>
      <c r="U979">
        <v>15</v>
      </c>
      <c r="X979" s="49"/>
      <c r="Y979">
        <v>2</v>
      </c>
      <c r="Z979">
        <v>1</v>
      </c>
      <c r="AA979">
        <v>1</v>
      </c>
      <c r="AB979" s="49" t="s">
        <v>1745</v>
      </c>
      <c r="AC979" s="49"/>
      <c r="AD979">
        <v>4</v>
      </c>
    </row>
    <row r="980" spans="2:30" x14ac:dyDescent="0.25">
      <c r="B980" s="49"/>
      <c r="C980" s="49"/>
      <c r="D980" s="2"/>
      <c r="E980" t="s">
        <v>112</v>
      </c>
      <c r="F980" s="49"/>
      <c r="G980" s="49"/>
      <c r="H980" t="s">
        <v>3766</v>
      </c>
      <c r="I980" s="49"/>
      <c r="J980" s="49"/>
      <c r="L980" s="49" t="s">
        <v>3763</v>
      </c>
      <c r="M980" s="49"/>
      <c r="N980" s="49"/>
      <c r="O980" s="49"/>
      <c r="P980" s="49"/>
      <c r="Q980" t="s">
        <v>3765</v>
      </c>
      <c r="R980" t="s">
        <v>1022</v>
      </c>
      <c r="S980">
        <v>3</v>
      </c>
      <c r="T980">
        <v>40</v>
      </c>
      <c r="U980">
        <v>14</v>
      </c>
      <c r="X980" s="49"/>
      <c r="Y980">
        <v>2</v>
      </c>
      <c r="Z980">
        <v>1</v>
      </c>
      <c r="AA980">
        <v>1</v>
      </c>
      <c r="AB980" s="49" t="s">
        <v>1745</v>
      </c>
      <c r="AC980" s="49"/>
      <c r="AD980">
        <v>4</v>
      </c>
    </row>
    <row r="981" spans="2:30" x14ac:dyDescent="0.25">
      <c r="B981" s="49"/>
      <c r="C981" s="49"/>
      <c r="D981" s="2"/>
      <c r="E981" t="s">
        <v>214</v>
      </c>
      <c r="F981" s="49"/>
      <c r="G981" s="49"/>
      <c r="H981" t="s">
        <v>3768</v>
      </c>
      <c r="I981" s="49"/>
      <c r="J981" s="49"/>
      <c r="L981" s="49" t="s">
        <v>1932</v>
      </c>
      <c r="M981" s="49"/>
      <c r="N981" s="49"/>
      <c r="O981" s="49"/>
      <c r="P981" s="49"/>
      <c r="Q981" t="s">
        <v>3767</v>
      </c>
      <c r="R981" t="s">
        <v>1022</v>
      </c>
      <c r="S981">
        <v>1</v>
      </c>
      <c r="T981">
        <v>50</v>
      </c>
      <c r="U981">
        <v>12</v>
      </c>
      <c r="X981" s="49"/>
      <c r="Y981">
        <v>2</v>
      </c>
      <c r="Z981">
        <v>1</v>
      </c>
      <c r="AA981">
        <v>2</v>
      </c>
      <c r="AB981" s="49" t="s">
        <v>1745</v>
      </c>
      <c r="AC981" s="49"/>
      <c r="AD981">
        <v>4</v>
      </c>
    </row>
    <row r="982" spans="2:30" x14ac:dyDescent="0.25">
      <c r="B982" s="49"/>
      <c r="C982" s="49"/>
      <c r="D982" s="2"/>
      <c r="E982" t="s">
        <v>214</v>
      </c>
      <c r="F982" s="49"/>
      <c r="G982" s="49"/>
      <c r="H982" t="s">
        <v>3770</v>
      </c>
      <c r="I982" s="49"/>
      <c r="J982" s="49"/>
      <c r="L982" s="49" t="s">
        <v>1932</v>
      </c>
      <c r="M982" s="49"/>
      <c r="N982" s="49"/>
      <c r="O982" s="49"/>
      <c r="P982" s="49"/>
      <c r="Q982" t="s">
        <v>3769</v>
      </c>
      <c r="R982" t="s">
        <v>1022</v>
      </c>
      <c r="S982">
        <v>2</v>
      </c>
      <c r="T982">
        <v>50</v>
      </c>
      <c r="U982">
        <v>12</v>
      </c>
      <c r="X982" s="49"/>
      <c r="Y982">
        <v>2</v>
      </c>
      <c r="Z982">
        <v>1</v>
      </c>
      <c r="AA982">
        <v>2</v>
      </c>
      <c r="AB982" s="49" t="s">
        <v>1745</v>
      </c>
      <c r="AC982" s="49"/>
      <c r="AD982">
        <v>4</v>
      </c>
    </row>
    <row r="983" spans="2:30" x14ac:dyDescent="0.25">
      <c r="B983" s="49"/>
      <c r="C983" s="49"/>
      <c r="D983" s="2"/>
      <c r="E983" t="s">
        <v>214</v>
      </c>
      <c r="F983" s="49"/>
      <c r="G983" s="49"/>
      <c r="H983" t="s">
        <v>3772</v>
      </c>
      <c r="I983" s="49"/>
      <c r="J983" s="49"/>
      <c r="L983" s="49" t="s">
        <v>1937</v>
      </c>
      <c r="M983" s="49"/>
      <c r="N983" s="49"/>
      <c r="O983" s="49"/>
      <c r="P983" s="49"/>
      <c r="Q983" t="s">
        <v>3771</v>
      </c>
      <c r="R983" t="s">
        <v>1022</v>
      </c>
      <c r="S983">
        <v>3</v>
      </c>
      <c r="T983">
        <v>50</v>
      </c>
      <c r="U983">
        <v>9</v>
      </c>
      <c r="X983" s="49"/>
      <c r="Y983">
        <v>2</v>
      </c>
      <c r="Z983">
        <v>1</v>
      </c>
      <c r="AA983">
        <v>2</v>
      </c>
      <c r="AB983" s="49" t="s">
        <v>610</v>
      </c>
      <c r="AC983" s="49"/>
      <c r="AD983">
        <v>4</v>
      </c>
    </row>
    <row r="984" spans="2:30" x14ac:dyDescent="0.25">
      <c r="B984" s="49"/>
      <c r="C984" s="49"/>
      <c r="D984" s="2"/>
      <c r="E984" t="s">
        <v>214</v>
      </c>
      <c r="F984" s="49"/>
      <c r="G984" s="49"/>
      <c r="H984" t="s">
        <v>3774</v>
      </c>
      <c r="I984" s="49"/>
      <c r="J984" s="49"/>
      <c r="L984" s="49" t="s">
        <v>1937</v>
      </c>
      <c r="M984" s="49"/>
      <c r="N984" s="49"/>
      <c r="O984" s="49"/>
      <c r="P984" s="49"/>
      <c r="Q984" t="s">
        <v>3773</v>
      </c>
      <c r="R984" t="s">
        <v>1022</v>
      </c>
      <c r="S984">
        <v>4</v>
      </c>
      <c r="T984">
        <v>50</v>
      </c>
      <c r="U984">
        <v>9</v>
      </c>
      <c r="X984" s="49"/>
      <c r="Y984">
        <v>2</v>
      </c>
      <c r="Z984">
        <v>1</v>
      </c>
      <c r="AA984">
        <v>2</v>
      </c>
      <c r="AB984" s="49" t="s">
        <v>610</v>
      </c>
      <c r="AC984" s="49"/>
      <c r="AD984">
        <v>4</v>
      </c>
    </row>
    <row r="985" spans="2:30" x14ac:dyDescent="0.25">
      <c r="B985" s="49"/>
      <c r="C985" s="49"/>
      <c r="D985" s="2"/>
      <c r="E985" t="s">
        <v>303</v>
      </c>
      <c r="F985" s="49"/>
      <c r="G985" s="49"/>
      <c r="H985" t="s">
        <v>3776</v>
      </c>
      <c r="I985" s="49"/>
      <c r="J985" s="49"/>
      <c r="L985" s="49" t="s">
        <v>2664</v>
      </c>
      <c r="M985" s="49"/>
      <c r="N985" s="49"/>
      <c r="O985" s="49"/>
      <c r="P985" s="49"/>
      <c r="Q985" t="s">
        <v>3775</v>
      </c>
      <c r="R985" t="s">
        <v>1022</v>
      </c>
      <c r="S985">
        <v>1</v>
      </c>
      <c r="T985">
        <v>10</v>
      </c>
      <c r="U985">
        <v>15</v>
      </c>
      <c r="X985" s="49"/>
      <c r="Y985">
        <v>2</v>
      </c>
      <c r="Z985">
        <v>2</v>
      </c>
      <c r="AA985">
        <v>2</v>
      </c>
      <c r="AB985" s="49" t="s">
        <v>1745</v>
      </c>
      <c r="AC985" s="49"/>
      <c r="AD985">
        <v>4</v>
      </c>
    </row>
    <row r="986" spans="2:30" x14ac:dyDescent="0.25">
      <c r="B986" s="49"/>
      <c r="C986" s="49"/>
      <c r="D986" s="2"/>
      <c r="E986" t="s">
        <v>303</v>
      </c>
      <c r="F986" s="49"/>
      <c r="G986" s="49"/>
      <c r="H986" t="s">
        <v>3778</v>
      </c>
      <c r="I986" s="49"/>
      <c r="J986" s="49"/>
      <c r="L986" s="49" t="s">
        <v>2664</v>
      </c>
      <c r="M986" s="49"/>
      <c r="N986" s="49"/>
      <c r="O986" s="49"/>
      <c r="P986" s="49"/>
      <c r="Q986" t="s">
        <v>3777</v>
      </c>
      <c r="R986" t="s">
        <v>1022</v>
      </c>
      <c r="S986">
        <v>2</v>
      </c>
      <c r="T986">
        <v>10</v>
      </c>
      <c r="U986">
        <v>15</v>
      </c>
      <c r="X986" s="49"/>
      <c r="Y986">
        <v>2</v>
      </c>
      <c r="Z986">
        <v>2</v>
      </c>
      <c r="AA986">
        <v>2</v>
      </c>
      <c r="AB986" s="49" t="s">
        <v>1745</v>
      </c>
      <c r="AC986" s="49"/>
      <c r="AD986">
        <v>4</v>
      </c>
    </row>
    <row r="987" spans="2:30" x14ac:dyDescent="0.25">
      <c r="B987" s="49"/>
      <c r="C987" s="49"/>
      <c r="D987" s="2"/>
      <c r="E987" t="s">
        <v>222</v>
      </c>
      <c r="F987" s="49"/>
      <c r="G987" s="49"/>
      <c r="H987" t="s">
        <v>3781</v>
      </c>
      <c r="I987" s="49"/>
      <c r="J987" s="49"/>
      <c r="L987" s="49" t="s">
        <v>3780</v>
      </c>
      <c r="M987" s="49"/>
      <c r="N987" s="49"/>
      <c r="O987" s="49"/>
      <c r="P987" s="49"/>
      <c r="Q987" t="s">
        <v>3779</v>
      </c>
      <c r="R987" t="s">
        <v>1022</v>
      </c>
      <c r="S987">
        <v>1</v>
      </c>
      <c r="T987">
        <v>12.5</v>
      </c>
      <c r="U987">
        <v>14</v>
      </c>
      <c r="X987" s="49"/>
      <c r="Y987">
        <v>3</v>
      </c>
      <c r="Z987">
        <v>1</v>
      </c>
      <c r="AA987">
        <v>2</v>
      </c>
      <c r="AB987" s="49" t="s">
        <v>1745</v>
      </c>
      <c r="AC987" s="49"/>
      <c r="AD987">
        <v>4</v>
      </c>
    </row>
    <row r="988" spans="2:30" x14ac:dyDescent="0.25">
      <c r="B988" s="49"/>
      <c r="C988" s="49"/>
      <c r="D988" s="2"/>
      <c r="E988" t="s">
        <v>222</v>
      </c>
      <c r="F988" s="49"/>
      <c r="G988" s="49"/>
      <c r="H988" t="s">
        <v>3783</v>
      </c>
      <c r="I988" s="49"/>
      <c r="J988" s="49"/>
      <c r="L988" s="49" t="s">
        <v>3780</v>
      </c>
      <c r="M988" s="49"/>
      <c r="N988" s="49"/>
      <c r="O988" s="49"/>
      <c r="P988" s="49"/>
      <c r="Q988" t="s">
        <v>3782</v>
      </c>
      <c r="R988" t="s">
        <v>1022</v>
      </c>
      <c r="S988">
        <v>2</v>
      </c>
      <c r="T988">
        <v>12.5</v>
      </c>
      <c r="U988">
        <v>12</v>
      </c>
      <c r="X988" s="49"/>
      <c r="Y988">
        <v>3</v>
      </c>
      <c r="Z988">
        <v>1</v>
      </c>
      <c r="AA988">
        <v>2</v>
      </c>
      <c r="AB988" s="49" t="s">
        <v>1745</v>
      </c>
      <c r="AC988" s="49"/>
      <c r="AD988">
        <v>4</v>
      </c>
    </row>
    <row r="989" spans="2:30" x14ac:dyDescent="0.25">
      <c r="B989" s="49"/>
      <c r="C989" s="49"/>
      <c r="D989" s="2"/>
      <c r="E989" t="s">
        <v>222</v>
      </c>
      <c r="F989" s="49"/>
      <c r="G989" s="49"/>
      <c r="H989" t="s">
        <v>3785</v>
      </c>
      <c r="I989" s="49"/>
      <c r="J989" s="49"/>
      <c r="L989" s="49" t="s">
        <v>3780</v>
      </c>
      <c r="M989" s="49"/>
      <c r="N989" s="49"/>
      <c r="O989" s="49"/>
      <c r="P989" s="49"/>
      <c r="Q989" t="s">
        <v>3784</v>
      </c>
      <c r="R989" t="s">
        <v>1022</v>
      </c>
      <c r="S989">
        <v>3</v>
      </c>
      <c r="T989">
        <v>15</v>
      </c>
      <c r="U989">
        <v>11</v>
      </c>
      <c r="X989" s="49"/>
      <c r="Y989">
        <v>3</v>
      </c>
      <c r="Z989">
        <v>1</v>
      </c>
      <c r="AA989">
        <v>2</v>
      </c>
      <c r="AB989" s="49" t="s">
        <v>1745</v>
      </c>
      <c r="AC989" s="49"/>
      <c r="AD989">
        <v>4</v>
      </c>
    </row>
    <row r="990" spans="2:30" x14ac:dyDescent="0.25">
      <c r="B990" s="49"/>
      <c r="C990" s="49"/>
      <c r="D990" s="2"/>
      <c r="E990" t="s">
        <v>303</v>
      </c>
      <c r="F990" s="49"/>
      <c r="G990" s="49"/>
      <c r="H990" t="s">
        <v>3788</v>
      </c>
      <c r="I990" s="49"/>
      <c r="J990" s="49"/>
      <c r="L990" s="49" t="s">
        <v>3787</v>
      </c>
      <c r="M990" s="49"/>
      <c r="N990" s="49"/>
      <c r="O990" s="49"/>
      <c r="P990" s="49"/>
      <c r="Q990" t="s">
        <v>3786</v>
      </c>
      <c r="R990" t="s">
        <v>1022</v>
      </c>
      <c r="S990">
        <v>3</v>
      </c>
      <c r="T990">
        <v>10</v>
      </c>
      <c r="U990">
        <v>14</v>
      </c>
      <c r="X990" s="49"/>
      <c r="Y990">
        <v>2</v>
      </c>
      <c r="Z990">
        <v>2</v>
      </c>
      <c r="AA990">
        <v>2</v>
      </c>
      <c r="AB990" s="49" t="s">
        <v>1888</v>
      </c>
      <c r="AC990" s="49"/>
      <c r="AD990">
        <v>4</v>
      </c>
    </row>
    <row r="991" spans="2:30" x14ac:dyDescent="0.25">
      <c r="B991" s="49"/>
      <c r="C991" s="49"/>
      <c r="D991" s="2"/>
      <c r="E991" t="s">
        <v>1</v>
      </c>
      <c r="F991" s="49"/>
      <c r="G991" s="49"/>
      <c r="H991" t="s">
        <v>3791</v>
      </c>
      <c r="I991" s="49"/>
      <c r="J991" s="49"/>
      <c r="L991" s="49" t="s">
        <v>3790</v>
      </c>
      <c r="M991" s="49"/>
      <c r="N991" s="49"/>
      <c r="O991" s="49"/>
      <c r="P991" s="49"/>
      <c r="Q991" t="s">
        <v>3789</v>
      </c>
      <c r="R991" t="s">
        <v>1022</v>
      </c>
      <c r="S991">
        <v>1</v>
      </c>
      <c r="T991">
        <v>150</v>
      </c>
      <c r="V991">
        <v>60</v>
      </c>
      <c r="X991" s="49"/>
      <c r="AB991" s="49"/>
      <c r="AC991" s="49"/>
      <c r="AD991">
        <v>4</v>
      </c>
    </row>
    <row r="992" spans="2:30" x14ac:dyDescent="0.25">
      <c r="B992" s="49"/>
      <c r="C992" s="49"/>
      <c r="D992" s="2"/>
      <c r="E992" t="s">
        <v>1</v>
      </c>
      <c r="F992" s="49"/>
      <c r="G992" s="49"/>
      <c r="H992" t="s">
        <v>3794</v>
      </c>
      <c r="I992" s="49"/>
      <c r="J992" s="49"/>
      <c r="L992" s="49" t="s">
        <v>3793</v>
      </c>
      <c r="M992" s="49"/>
      <c r="N992" s="49"/>
      <c r="O992" s="49"/>
      <c r="P992" s="49"/>
      <c r="Q992" t="s">
        <v>3792</v>
      </c>
      <c r="R992" t="s">
        <v>1022</v>
      </c>
      <c r="S992">
        <v>2</v>
      </c>
      <c r="T992">
        <v>150</v>
      </c>
      <c r="V992">
        <v>60</v>
      </c>
      <c r="X992" s="49"/>
      <c r="AB992" s="49"/>
      <c r="AC992" s="49"/>
      <c r="AD992">
        <v>4</v>
      </c>
    </row>
    <row r="993" spans="2:30" x14ac:dyDescent="0.25">
      <c r="B993" s="49"/>
      <c r="C993" s="49"/>
      <c r="D993" s="2"/>
      <c r="E993" t="s">
        <v>1</v>
      </c>
      <c r="F993" s="49"/>
      <c r="G993" s="49"/>
      <c r="H993" t="s">
        <v>3796</v>
      </c>
      <c r="I993" s="49"/>
      <c r="J993" s="49"/>
      <c r="L993" s="49" t="s">
        <v>3793</v>
      </c>
      <c r="M993" s="49"/>
      <c r="N993" s="49"/>
      <c r="O993" s="49"/>
      <c r="P993" s="49"/>
      <c r="Q993" t="s">
        <v>3795</v>
      </c>
      <c r="R993" t="s">
        <v>1022</v>
      </c>
      <c r="S993">
        <v>3</v>
      </c>
      <c r="T993">
        <v>150</v>
      </c>
      <c r="V993">
        <v>49.199999999999996</v>
      </c>
      <c r="X993" s="49"/>
      <c r="AB993" s="49"/>
      <c r="AC993" s="49"/>
      <c r="AD993">
        <v>4</v>
      </c>
    </row>
    <row r="994" spans="2:30" x14ac:dyDescent="0.25">
      <c r="B994" s="49"/>
      <c r="C994" s="49"/>
      <c r="D994" s="2"/>
      <c r="E994" t="s">
        <v>129</v>
      </c>
      <c r="F994" s="49"/>
      <c r="G994" s="49"/>
      <c r="H994" t="s">
        <v>1024</v>
      </c>
      <c r="I994" s="49"/>
      <c r="J994" s="49"/>
      <c r="L994" s="49" t="s">
        <v>3798</v>
      </c>
      <c r="M994" s="49"/>
      <c r="N994" s="49"/>
      <c r="O994" s="49"/>
      <c r="P994" s="49"/>
      <c r="Q994" t="s">
        <v>3797</v>
      </c>
      <c r="R994" t="s">
        <v>1022</v>
      </c>
      <c r="S994">
        <v>1</v>
      </c>
      <c r="T994">
        <v>15</v>
      </c>
      <c r="U994">
        <v>18</v>
      </c>
      <c r="X994" s="49"/>
      <c r="Y994">
        <v>2</v>
      </c>
      <c r="Z994">
        <v>1</v>
      </c>
      <c r="AA994">
        <v>2</v>
      </c>
      <c r="AB994" s="49" t="s">
        <v>1888</v>
      </c>
      <c r="AC994" s="49"/>
      <c r="AD994">
        <v>4</v>
      </c>
    </row>
    <row r="995" spans="2:30" x14ac:dyDescent="0.25">
      <c r="B995" s="49"/>
      <c r="C995" s="49"/>
      <c r="D995" s="2"/>
      <c r="E995" t="s">
        <v>249</v>
      </c>
      <c r="F995" s="49"/>
      <c r="G995" s="49"/>
      <c r="H995" t="s">
        <v>1027</v>
      </c>
      <c r="I995" s="49"/>
      <c r="J995" s="49"/>
      <c r="L995" s="49" t="s">
        <v>2598</v>
      </c>
      <c r="M995" s="49"/>
      <c r="N995" s="49"/>
      <c r="O995" s="49"/>
      <c r="P995" s="49"/>
      <c r="Q995" t="s">
        <v>3799</v>
      </c>
      <c r="R995" t="s">
        <v>1025</v>
      </c>
      <c r="S995">
        <v>1</v>
      </c>
      <c r="T995">
        <v>130</v>
      </c>
      <c r="U995">
        <v>8</v>
      </c>
      <c r="X995" s="49"/>
      <c r="Y995">
        <v>3</v>
      </c>
      <c r="Z995">
        <v>1</v>
      </c>
      <c r="AA995">
        <v>1</v>
      </c>
      <c r="AB995" s="49" t="s">
        <v>618</v>
      </c>
      <c r="AC995" s="49"/>
      <c r="AD995">
        <v>5</v>
      </c>
    </row>
    <row r="996" spans="2:30" x14ac:dyDescent="0.25">
      <c r="B996" s="49"/>
      <c r="C996" s="49"/>
      <c r="D996" s="2"/>
      <c r="E996" t="s">
        <v>249</v>
      </c>
      <c r="F996" s="49"/>
      <c r="G996" s="49"/>
      <c r="H996" t="s">
        <v>3801</v>
      </c>
      <c r="I996" s="49"/>
      <c r="J996" s="49"/>
      <c r="L996" s="49" t="s">
        <v>2598</v>
      </c>
      <c r="M996" s="49"/>
      <c r="N996" s="49"/>
      <c r="O996" s="49"/>
      <c r="P996" s="49"/>
      <c r="Q996" t="s">
        <v>3800</v>
      </c>
      <c r="R996" t="s">
        <v>1025</v>
      </c>
      <c r="S996">
        <v>2</v>
      </c>
      <c r="T996">
        <v>140</v>
      </c>
      <c r="U996">
        <v>8</v>
      </c>
      <c r="X996" s="49"/>
      <c r="Y996">
        <v>3</v>
      </c>
      <c r="Z996">
        <v>1</v>
      </c>
      <c r="AA996">
        <v>1</v>
      </c>
      <c r="AB996" s="49" t="s">
        <v>618</v>
      </c>
      <c r="AC996" s="49"/>
      <c r="AD996">
        <v>5</v>
      </c>
    </row>
    <row r="997" spans="2:30" x14ac:dyDescent="0.25">
      <c r="B997" s="49"/>
      <c r="C997" s="49"/>
      <c r="D997" s="2"/>
      <c r="E997" t="s">
        <v>249</v>
      </c>
      <c r="F997" s="49"/>
      <c r="G997" s="49"/>
      <c r="H997" t="s">
        <v>3803</v>
      </c>
      <c r="I997" s="49"/>
      <c r="J997" s="49"/>
      <c r="L997" s="49" t="s">
        <v>2598</v>
      </c>
      <c r="M997" s="49"/>
      <c r="N997" s="49"/>
      <c r="O997" s="49"/>
      <c r="P997" s="49"/>
      <c r="Q997" t="s">
        <v>3802</v>
      </c>
      <c r="R997" t="s">
        <v>1025</v>
      </c>
      <c r="S997">
        <v>3</v>
      </c>
      <c r="T997">
        <v>140</v>
      </c>
      <c r="U997">
        <v>8</v>
      </c>
      <c r="X997" s="49"/>
      <c r="Y997">
        <v>3</v>
      </c>
      <c r="Z997">
        <v>1</v>
      </c>
      <c r="AA997">
        <v>1</v>
      </c>
      <c r="AB997" s="49" t="s">
        <v>618</v>
      </c>
      <c r="AC997" s="49"/>
      <c r="AD997">
        <v>5</v>
      </c>
    </row>
    <row r="998" spans="2:30" x14ac:dyDescent="0.25">
      <c r="B998" s="49"/>
      <c r="C998" s="49"/>
      <c r="D998" s="2"/>
      <c r="E998" t="s">
        <v>249</v>
      </c>
      <c r="F998" s="49"/>
      <c r="G998" s="49"/>
      <c r="H998" t="s">
        <v>3805</v>
      </c>
      <c r="I998" s="49"/>
      <c r="J998" s="49"/>
      <c r="L998" s="49" t="s">
        <v>2598</v>
      </c>
      <c r="M998" s="49"/>
      <c r="N998" s="49"/>
      <c r="O998" s="49"/>
      <c r="P998" s="49"/>
      <c r="Q998" t="s">
        <v>3804</v>
      </c>
      <c r="R998" t="s">
        <v>1025</v>
      </c>
      <c r="S998">
        <v>4</v>
      </c>
      <c r="T998">
        <v>140</v>
      </c>
      <c r="U998">
        <v>8</v>
      </c>
      <c r="X998" s="49"/>
      <c r="Y998">
        <v>3</v>
      </c>
      <c r="Z998">
        <v>1</v>
      </c>
      <c r="AA998">
        <v>1</v>
      </c>
      <c r="AB998" s="49" t="s">
        <v>618</v>
      </c>
      <c r="AC998" s="49"/>
      <c r="AD998">
        <v>5</v>
      </c>
    </row>
    <row r="999" spans="2:30" x14ac:dyDescent="0.25">
      <c r="B999" s="49"/>
      <c r="C999" s="49"/>
      <c r="D999" s="2"/>
      <c r="E999" t="s">
        <v>256</v>
      </c>
      <c r="F999" s="49"/>
      <c r="G999" s="49"/>
      <c r="H999" t="s">
        <v>3807</v>
      </c>
      <c r="I999" s="49"/>
      <c r="J999" s="49"/>
      <c r="L999" s="49" t="s">
        <v>1932</v>
      </c>
      <c r="M999" s="49"/>
      <c r="N999" s="49"/>
      <c r="O999" s="49"/>
      <c r="P999" s="49"/>
      <c r="Q999" t="s">
        <v>3806</v>
      </c>
      <c r="R999" t="s">
        <v>1025</v>
      </c>
      <c r="S999">
        <v>1</v>
      </c>
      <c r="T999">
        <v>30</v>
      </c>
      <c r="U999">
        <v>8</v>
      </c>
      <c r="X999" s="49"/>
      <c r="Y999">
        <v>2</v>
      </c>
      <c r="Z999">
        <v>1</v>
      </c>
      <c r="AA999">
        <v>2</v>
      </c>
      <c r="AB999" s="49" t="s">
        <v>1745</v>
      </c>
      <c r="AC999" s="49"/>
      <c r="AD999">
        <v>5</v>
      </c>
    </row>
    <row r="1000" spans="2:30" x14ac:dyDescent="0.25">
      <c r="B1000" s="49"/>
      <c r="C1000" s="49"/>
      <c r="D1000" s="2"/>
      <c r="E1000" t="s">
        <v>256</v>
      </c>
      <c r="F1000" s="49"/>
      <c r="G1000" s="49"/>
      <c r="H1000" t="s">
        <v>3809</v>
      </c>
      <c r="I1000" s="49"/>
      <c r="J1000" s="49"/>
      <c r="L1000" s="49" t="s">
        <v>1932</v>
      </c>
      <c r="M1000" s="49"/>
      <c r="N1000" s="49"/>
      <c r="O1000" s="49"/>
      <c r="P1000" s="49"/>
      <c r="Q1000" t="s">
        <v>3808</v>
      </c>
      <c r="R1000" t="s">
        <v>1025</v>
      </c>
      <c r="S1000">
        <v>2</v>
      </c>
      <c r="T1000">
        <v>40</v>
      </c>
      <c r="U1000">
        <v>8</v>
      </c>
      <c r="X1000" s="49"/>
      <c r="Y1000">
        <v>2</v>
      </c>
      <c r="Z1000">
        <v>1</v>
      </c>
      <c r="AA1000">
        <v>2</v>
      </c>
      <c r="AB1000" s="49" t="s">
        <v>1745</v>
      </c>
      <c r="AC1000" s="49"/>
      <c r="AD1000">
        <v>5</v>
      </c>
    </row>
    <row r="1001" spans="2:30" x14ac:dyDescent="0.25">
      <c r="B1001" s="49"/>
      <c r="C1001" s="49"/>
      <c r="D1001" s="2"/>
      <c r="E1001" t="s">
        <v>256</v>
      </c>
      <c r="F1001" s="49"/>
      <c r="G1001" s="49"/>
      <c r="H1001" t="s">
        <v>3811</v>
      </c>
      <c r="I1001" s="49"/>
      <c r="J1001" s="49"/>
      <c r="L1001" s="49" t="s">
        <v>1932</v>
      </c>
      <c r="M1001" s="49"/>
      <c r="N1001" s="49"/>
      <c r="O1001" s="49"/>
      <c r="P1001" s="49"/>
      <c r="Q1001" t="s">
        <v>3810</v>
      </c>
      <c r="R1001" t="s">
        <v>1025</v>
      </c>
      <c r="S1001">
        <v>3</v>
      </c>
      <c r="T1001">
        <v>40</v>
      </c>
      <c r="U1001">
        <v>8</v>
      </c>
      <c r="X1001" s="49"/>
      <c r="Y1001">
        <v>2</v>
      </c>
      <c r="Z1001">
        <v>1</v>
      </c>
      <c r="AA1001">
        <v>2</v>
      </c>
      <c r="AB1001" s="49" t="s">
        <v>1745</v>
      </c>
      <c r="AC1001" s="49"/>
      <c r="AD1001">
        <v>5</v>
      </c>
    </row>
    <row r="1002" spans="2:30" x14ac:dyDescent="0.25">
      <c r="B1002" s="49"/>
      <c r="C1002" s="49"/>
      <c r="D1002" s="2"/>
      <c r="E1002" t="s">
        <v>41</v>
      </c>
      <c r="F1002" s="49"/>
      <c r="G1002" s="49"/>
      <c r="H1002" t="s">
        <v>3814</v>
      </c>
      <c r="I1002" s="49"/>
      <c r="J1002" s="49"/>
      <c r="L1002" s="49" t="s">
        <v>3813</v>
      </c>
      <c r="M1002" s="49"/>
      <c r="N1002" s="49"/>
      <c r="O1002" s="49"/>
      <c r="P1002" s="49"/>
      <c r="Q1002" t="s">
        <v>3812</v>
      </c>
      <c r="R1002" t="s">
        <v>1025</v>
      </c>
      <c r="S1002">
        <v>1</v>
      </c>
      <c r="T1002">
        <v>70</v>
      </c>
      <c r="U1002">
        <v>8</v>
      </c>
      <c r="X1002" s="49"/>
      <c r="Y1002">
        <v>2</v>
      </c>
      <c r="Z1002">
        <v>1</v>
      </c>
      <c r="AA1002">
        <v>2</v>
      </c>
      <c r="AB1002" s="49" t="s">
        <v>1745</v>
      </c>
      <c r="AC1002" s="49"/>
      <c r="AD1002">
        <v>5</v>
      </c>
    </row>
    <row r="1003" spans="2:30" x14ac:dyDescent="0.25">
      <c r="B1003" s="49"/>
      <c r="C1003" s="49"/>
      <c r="D1003" s="2"/>
      <c r="E1003" t="s">
        <v>41</v>
      </c>
      <c r="F1003" s="49"/>
      <c r="G1003" s="49"/>
      <c r="H1003" t="s">
        <v>3816</v>
      </c>
      <c r="I1003" s="49"/>
      <c r="J1003" s="49"/>
      <c r="L1003" s="49" t="s">
        <v>1932</v>
      </c>
      <c r="M1003" s="49"/>
      <c r="N1003" s="49"/>
      <c r="O1003" s="49"/>
      <c r="P1003" s="49"/>
      <c r="Q1003" t="s">
        <v>3815</v>
      </c>
      <c r="R1003" t="s">
        <v>1025</v>
      </c>
      <c r="S1003">
        <v>2</v>
      </c>
      <c r="T1003">
        <v>70</v>
      </c>
      <c r="U1003">
        <v>8</v>
      </c>
      <c r="X1003" s="49"/>
      <c r="Y1003">
        <v>2</v>
      </c>
      <c r="Z1003">
        <v>1</v>
      </c>
      <c r="AA1003">
        <v>2</v>
      </c>
      <c r="AB1003" s="49" t="s">
        <v>1745</v>
      </c>
      <c r="AC1003" s="49"/>
      <c r="AD1003">
        <v>5</v>
      </c>
    </row>
    <row r="1004" spans="2:30" x14ac:dyDescent="0.25">
      <c r="B1004" s="49"/>
      <c r="C1004" s="49"/>
      <c r="D1004" s="2"/>
      <c r="E1004" t="s">
        <v>41</v>
      </c>
      <c r="F1004" s="49"/>
      <c r="G1004" s="49"/>
      <c r="H1004" t="s">
        <v>3818</v>
      </c>
      <c r="I1004" s="49"/>
      <c r="J1004" s="49"/>
      <c r="L1004" s="49" t="s">
        <v>3813</v>
      </c>
      <c r="M1004" s="49"/>
      <c r="N1004" s="49"/>
      <c r="O1004" s="49"/>
      <c r="P1004" s="49"/>
      <c r="Q1004" t="s">
        <v>3817</v>
      </c>
      <c r="R1004" t="s">
        <v>1025</v>
      </c>
      <c r="S1004">
        <v>3</v>
      </c>
      <c r="T1004">
        <v>70</v>
      </c>
      <c r="U1004">
        <v>8</v>
      </c>
      <c r="X1004" s="49"/>
      <c r="Y1004">
        <v>2</v>
      </c>
      <c r="Z1004">
        <v>1</v>
      </c>
      <c r="AA1004">
        <v>2</v>
      </c>
      <c r="AB1004" s="49" t="s">
        <v>1745</v>
      </c>
      <c r="AC1004" s="49"/>
      <c r="AD1004">
        <v>5</v>
      </c>
    </row>
    <row r="1005" spans="2:30" x14ac:dyDescent="0.25">
      <c r="B1005" s="49"/>
      <c r="C1005" s="49"/>
      <c r="D1005" s="2"/>
      <c r="E1005" t="s">
        <v>41</v>
      </c>
      <c r="F1005" s="49"/>
      <c r="G1005" s="49"/>
      <c r="H1005" t="s">
        <v>3820</v>
      </c>
      <c r="I1005" s="49"/>
      <c r="J1005" s="49"/>
      <c r="L1005" s="49" t="s">
        <v>3813</v>
      </c>
      <c r="M1005" s="49"/>
      <c r="N1005" s="49"/>
      <c r="O1005" s="49"/>
      <c r="P1005" s="49"/>
      <c r="Q1005" t="s">
        <v>3819</v>
      </c>
      <c r="R1005" t="s">
        <v>1025</v>
      </c>
      <c r="S1005">
        <v>4</v>
      </c>
      <c r="T1005">
        <v>70</v>
      </c>
      <c r="U1005">
        <v>8</v>
      </c>
      <c r="X1005" s="49"/>
      <c r="Y1005">
        <v>2</v>
      </c>
      <c r="Z1005">
        <v>1</v>
      </c>
      <c r="AA1005">
        <v>2</v>
      </c>
      <c r="AB1005" s="49" t="s">
        <v>1745</v>
      </c>
      <c r="AC1005" s="49"/>
      <c r="AD1005">
        <v>5</v>
      </c>
    </row>
    <row r="1006" spans="2:30" x14ac:dyDescent="0.25">
      <c r="B1006" s="49"/>
      <c r="C1006" s="49"/>
      <c r="D1006" s="2"/>
      <c r="E1006" t="s">
        <v>45</v>
      </c>
      <c r="F1006" s="49"/>
      <c r="G1006" s="49"/>
      <c r="H1006" t="s">
        <v>3822</v>
      </c>
      <c r="I1006" s="49"/>
      <c r="J1006" s="49"/>
      <c r="L1006" s="49" t="s">
        <v>2664</v>
      </c>
      <c r="M1006" s="49"/>
      <c r="N1006" s="49"/>
      <c r="O1006" s="49"/>
      <c r="P1006" s="49"/>
      <c r="Q1006" t="s">
        <v>3821</v>
      </c>
      <c r="R1006" t="s">
        <v>1025</v>
      </c>
      <c r="S1006">
        <v>1</v>
      </c>
      <c r="T1006">
        <v>130</v>
      </c>
      <c r="U1006">
        <v>10</v>
      </c>
      <c r="X1006" s="49"/>
      <c r="Y1006">
        <v>2</v>
      </c>
      <c r="Z1006">
        <v>2</v>
      </c>
      <c r="AA1006">
        <v>2</v>
      </c>
      <c r="AB1006" s="49" t="s">
        <v>1745</v>
      </c>
      <c r="AC1006" s="49"/>
      <c r="AD1006">
        <v>5</v>
      </c>
    </row>
    <row r="1007" spans="2:30" x14ac:dyDescent="0.25">
      <c r="B1007" s="49"/>
      <c r="C1007" s="49"/>
      <c r="D1007" s="2"/>
      <c r="E1007" t="s">
        <v>45</v>
      </c>
      <c r="F1007" s="49"/>
      <c r="G1007" s="49"/>
      <c r="H1007" t="s">
        <v>3824</v>
      </c>
      <c r="I1007" s="49"/>
      <c r="J1007" s="49"/>
      <c r="L1007" s="49" t="s">
        <v>2664</v>
      </c>
      <c r="M1007" s="49"/>
      <c r="N1007" s="49"/>
      <c r="O1007" s="49"/>
      <c r="P1007" s="49"/>
      <c r="Q1007" t="s">
        <v>3823</v>
      </c>
      <c r="R1007" t="s">
        <v>1025</v>
      </c>
      <c r="S1007">
        <v>2</v>
      </c>
      <c r="T1007">
        <v>140</v>
      </c>
      <c r="U1007">
        <v>10</v>
      </c>
      <c r="X1007" s="49"/>
      <c r="Y1007">
        <v>2</v>
      </c>
      <c r="Z1007">
        <v>2</v>
      </c>
      <c r="AA1007">
        <v>2</v>
      </c>
      <c r="AB1007" s="49" t="s">
        <v>1745</v>
      </c>
      <c r="AC1007" s="49"/>
      <c r="AD1007">
        <v>5</v>
      </c>
    </row>
    <row r="1008" spans="2:30" x14ac:dyDescent="0.25">
      <c r="B1008" s="49"/>
      <c r="C1008" s="49"/>
      <c r="D1008" s="2"/>
      <c r="E1008" t="s">
        <v>45</v>
      </c>
      <c r="F1008" s="49"/>
      <c r="G1008" s="49"/>
      <c r="H1008" t="s">
        <v>3826</v>
      </c>
      <c r="I1008" s="49"/>
      <c r="J1008" s="49"/>
      <c r="L1008" s="49" t="s">
        <v>2664</v>
      </c>
      <c r="M1008" s="49"/>
      <c r="N1008" s="49"/>
      <c r="O1008" s="49"/>
      <c r="P1008" s="49"/>
      <c r="Q1008" t="s">
        <v>3825</v>
      </c>
      <c r="R1008" t="s">
        <v>1025</v>
      </c>
      <c r="S1008">
        <v>3</v>
      </c>
      <c r="T1008">
        <v>150</v>
      </c>
      <c r="U1008">
        <v>10</v>
      </c>
      <c r="X1008" s="49"/>
      <c r="Y1008">
        <v>2</v>
      </c>
      <c r="Z1008">
        <v>2</v>
      </c>
      <c r="AA1008">
        <v>2</v>
      </c>
      <c r="AB1008" s="49" t="s">
        <v>1745</v>
      </c>
      <c r="AC1008" s="49"/>
      <c r="AD1008">
        <v>5</v>
      </c>
    </row>
    <row r="1009" spans="2:30" x14ac:dyDescent="0.25">
      <c r="B1009" s="49"/>
      <c r="C1009" s="49"/>
      <c r="D1009" s="2"/>
      <c r="E1009" t="s">
        <v>15</v>
      </c>
      <c r="F1009" s="49"/>
      <c r="G1009" s="49"/>
      <c r="H1009" t="s">
        <v>3829</v>
      </c>
      <c r="I1009" s="49"/>
      <c r="J1009" s="49"/>
      <c r="L1009" s="49" t="s">
        <v>3828</v>
      </c>
      <c r="M1009" s="49"/>
      <c r="N1009" s="49"/>
      <c r="O1009" s="49"/>
      <c r="P1009" s="49"/>
      <c r="Q1009" t="s">
        <v>3827</v>
      </c>
      <c r="R1009" t="s">
        <v>1025</v>
      </c>
      <c r="S1009">
        <v>1</v>
      </c>
      <c r="T1009">
        <v>70</v>
      </c>
      <c r="V1009">
        <v>39.6</v>
      </c>
      <c r="X1009" s="49"/>
      <c r="AB1009" s="49"/>
      <c r="AC1009" s="49"/>
      <c r="AD1009">
        <v>5</v>
      </c>
    </row>
    <row r="1010" spans="2:30" x14ac:dyDescent="0.25">
      <c r="B1010" s="49"/>
      <c r="C1010" s="49"/>
      <c r="D1010" s="2"/>
      <c r="E1010" t="s">
        <v>15</v>
      </c>
      <c r="F1010" s="49"/>
      <c r="G1010" s="49"/>
      <c r="H1010" t="s">
        <v>3831</v>
      </c>
      <c r="I1010" s="49"/>
      <c r="J1010" s="49"/>
      <c r="L1010" s="49" t="s">
        <v>3828</v>
      </c>
      <c r="M1010" s="49"/>
      <c r="N1010" s="49"/>
      <c r="O1010" s="49"/>
      <c r="P1010" s="49"/>
      <c r="Q1010" t="s">
        <v>3830</v>
      </c>
      <c r="R1010" t="s">
        <v>1025</v>
      </c>
      <c r="S1010">
        <v>2</v>
      </c>
      <c r="T1010">
        <v>70</v>
      </c>
      <c r="V1010">
        <v>39.6</v>
      </c>
      <c r="X1010" s="49"/>
      <c r="AB1010" s="49"/>
      <c r="AC1010" s="49"/>
      <c r="AD1010">
        <v>5</v>
      </c>
    </row>
    <row r="1011" spans="2:30" x14ac:dyDescent="0.25">
      <c r="B1011" s="49"/>
      <c r="C1011" s="49"/>
      <c r="D1011" s="2"/>
      <c r="E1011" t="s">
        <v>15</v>
      </c>
      <c r="F1011" s="49"/>
      <c r="G1011" s="49"/>
      <c r="H1011" t="s">
        <v>3833</v>
      </c>
      <c r="I1011" s="49"/>
      <c r="J1011" s="49"/>
      <c r="L1011" s="49" t="s">
        <v>3828</v>
      </c>
      <c r="M1011" s="49"/>
      <c r="N1011" s="49"/>
      <c r="O1011" s="49"/>
      <c r="P1011" s="49"/>
      <c r="Q1011" t="s">
        <v>3832</v>
      </c>
      <c r="R1011" t="s">
        <v>1025</v>
      </c>
      <c r="S1011">
        <v>3</v>
      </c>
      <c r="T1011">
        <v>70</v>
      </c>
      <c r="V1011">
        <v>39.6</v>
      </c>
      <c r="X1011" s="49"/>
      <c r="AB1011" s="49"/>
      <c r="AC1011" s="49"/>
      <c r="AD1011">
        <v>5</v>
      </c>
    </row>
    <row r="1012" spans="2:30" x14ac:dyDescent="0.25">
      <c r="B1012" s="49"/>
      <c r="C1012" s="49"/>
      <c r="D1012" s="2"/>
      <c r="E1012" t="s">
        <v>329</v>
      </c>
      <c r="F1012" s="49"/>
      <c r="G1012" s="49"/>
      <c r="H1012" t="s">
        <v>3835</v>
      </c>
      <c r="I1012" s="49"/>
      <c r="J1012" s="49"/>
      <c r="L1012" s="49"/>
      <c r="M1012" s="49"/>
      <c r="N1012" s="49"/>
      <c r="O1012" s="49"/>
      <c r="P1012" s="49"/>
      <c r="Q1012" t="s">
        <v>3834</v>
      </c>
      <c r="R1012" t="s">
        <v>1025</v>
      </c>
      <c r="S1012">
        <v>1</v>
      </c>
      <c r="T1012">
        <v>0</v>
      </c>
      <c r="V1012">
        <v>30</v>
      </c>
      <c r="X1012" s="49"/>
      <c r="AB1012" s="49"/>
      <c r="AC1012" s="49"/>
      <c r="AD1012">
        <v>5</v>
      </c>
    </row>
    <row r="1013" spans="2:30" x14ac:dyDescent="0.25">
      <c r="B1013" s="49"/>
      <c r="C1013" s="49"/>
      <c r="D1013" s="2"/>
      <c r="E1013" t="s">
        <v>329</v>
      </c>
      <c r="F1013" s="49"/>
      <c r="G1013" s="49"/>
      <c r="H1013" t="s">
        <v>3837</v>
      </c>
      <c r="I1013" s="49"/>
      <c r="J1013" s="49"/>
      <c r="L1013" s="49"/>
      <c r="M1013" s="49"/>
      <c r="N1013" s="49"/>
      <c r="O1013" s="49"/>
      <c r="P1013" s="49"/>
      <c r="Q1013" t="s">
        <v>3836</v>
      </c>
      <c r="R1013" t="s">
        <v>1025</v>
      </c>
      <c r="S1013">
        <v>2</v>
      </c>
      <c r="T1013">
        <v>0</v>
      </c>
      <c r="V1013">
        <v>45</v>
      </c>
      <c r="X1013" s="49"/>
      <c r="AB1013" s="49"/>
      <c r="AC1013" s="49"/>
      <c r="AD1013">
        <v>5</v>
      </c>
    </row>
    <row r="1014" spans="2:30" x14ac:dyDescent="0.25">
      <c r="B1014" s="49"/>
      <c r="C1014" s="49"/>
      <c r="D1014" s="2"/>
      <c r="E1014" t="s">
        <v>329</v>
      </c>
      <c r="F1014" s="49"/>
      <c r="G1014" s="49"/>
      <c r="H1014" t="s">
        <v>3840</v>
      </c>
      <c r="I1014" s="49"/>
      <c r="J1014" s="49"/>
      <c r="L1014" s="49" t="s">
        <v>3839</v>
      </c>
      <c r="M1014" s="49"/>
      <c r="N1014" s="49"/>
      <c r="O1014" s="49"/>
      <c r="P1014" s="49"/>
      <c r="Q1014" t="s">
        <v>3838</v>
      </c>
      <c r="R1014" t="s">
        <v>1025</v>
      </c>
      <c r="S1014">
        <v>3</v>
      </c>
      <c r="T1014">
        <v>0</v>
      </c>
      <c r="V1014">
        <v>45</v>
      </c>
      <c r="X1014" s="49"/>
      <c r="AB1014" s="49"/>
      <c r="AC1014" s="49"/>
      <c r="AD1014">
        <v>5</v>
      </c>
    </row>
    <row r="1015" spans="2:30" x14ac:dyDescent="0.25">
      <c r="B1015" s="49"/>
      <c r="C1015" s="49"/>
      <c r="D1015" s="2"/>
      <c r="E1015" t="s">
        <v>368</v>
      </c>
      <c r="F1015" s="49"/>
      <c r="G1015" s="49"/>
      <c r="H1015" t="s">
        <v>1028</v>
      </c>
      <c r="I1015" s="49"/>
      <c r="J1015" s="49"/>
      <c r="L1015" s="49" t="s">
        <v>3842</v>
      </c>
      <c r="M1015" s="49"/>
      <c r="N1015" s="49"/>
      <c r="O1015" s="49"/>
      <c r="P1015" s="49"/>
      <c r="Q1015" t="s">
        <v>3841</v>
      </c>
      <c r="R1015" t="s">
        <v>1025</v>
      </c>
      <c r="S1015">
        <v>1</v>
      </c>
      <c r="V1015">
        <v>240</v>
      </c>
      <c r="W1015">
        <v>1</v>
      </c>
      <c r="X1015" s="49" t="s">
        <v>2238</v>
      </c>
      <c r="AB1015" s="49"/>
      <c r="AC1015" s="49"/>
      <c r="AD1015">
        <v>5</v>
      </c>
    </row>
    <row r="1016" spans="2:30" x14ac:dyDescent="0.25">
      <c r="B1016" s="49"/>
      <c r="C1016" s="49"/>
      <c r="D1016" s="2"/>
      <c r="E1016" t="s">
        <v>389</v>
      </c>
      <c r="F1016" s="49"/>
      <c r="G1016" s="49"/>
      <c r="H1016" t="s">
        <v>1032</v>
      </c>
      <c r="I1016" s="49"/>
      <c r="J1016" s="49"/>
      <c r="L1016" s="49"/>
      <c r="M1016" s="49"/>
      <c r="N1016" s="49"/>
      <c r="O1016" s="49"/>
      <c r="P1016" s="49"/>
      <c r="Q1016" t="s">
        <v>3843</v>
      </c>
      <c r="R1016" t="s">
        <v>1029</v>
      </c>
      <c r="S1016">
        <v>1</v>
      </c>
      <c r="T1016">
        <v>0</v>
      </c>
      <c r="U1016">
        <v>12</v>
      </c>
      <c r="X1016" s="49"/>
      <c r="AB1016" s="49"/>
      <c r="AC1016" s="49"/>
      <c r="AD1016">
        <v>5</v>
      </c>
    </row>
    <row r="1017" spans="2:30" x14ac:dyDescent="0.25">
      <c r="B1017" s="49"/>
      <c r="C1017" s="49"/>
      <c r="D1017" s="2"/>
      <c r="E1017" t="s">
        <v>389</v>
      </c>
      <c r="F1017" s="49"/>
      <c r="G1017" s="49"/>
      <c r="H1017" t="s">
        <v>3845</v>
      </c>
      <c r="I1017" s="49"/>
      <c r="J1017" s="49"/>
      <c r="L1017" s="49"/>
      <c r="M1017" s="49"/>
      <c r="N1017" s="49"/>
      <c r="O1017" s="49"/>
      <c r="P1017" s="49"/>
      <c r="Q1017" t="s">
        <v>3844</v>
      </c>
      <c r="R1017" t="s">
        <v>1029</v>
      </c>
      <c r="S1017">
        <v>2</v>
      </c>
      <c r="T1017">
        <v>0</v>
      </c>
      <c r="U1017">
        <v>12</v>
      </c>
      <c r="X1017" s="49"/>
      <c r="AB1017" s="49"/>
      <c r="AC1017" s="49"/>
      <c r="AD1017">
        <v>5</v>
      </c>
    </row>
    <row r="1018" spans="2:30" x14ac:dyDescent="0.25">
      <c r="B1018" s="49"/>
      <c r="C1018" s="49"/>
      <c r="D1018" s="2"/>
      <c r="E1018" t="s">
        <v>411</v>
      </c>
      <c r="F1018" s="49"/>
      <c r="G1018" s="49"/>
      <c r="H1018" t="s">
        <v>3847</v>
      </c>
      <c r="I1018" s="49"/>
      <c r="J1018" s="49"/>
      <c r="L1018" s="49"/>
      <c r="M1018" s="49"/>
      <c r="N1018" s="49"/>
      <c r="O1018" s="49"/>
      <c r="P1018" s="49"/>
      <c r="Q1018" t="s">
        <v>3846</v>
      </c>
      <c r="R1018" t="s">
        <v>1029</v>
      </c>
      <c r="S1018">
        <v>1</v>
      </c>
      <c r="T1018">
        <v>5</v>
      </c>
      <c r="U1018">
        <v>10</v>
      </c>
      <c r="X1018" s="49"/>
      <c r="AB1018" s="49"/>
      <c r="AC1018" s="49"/>
      <c r="AD1018">
        <v>5</v>
      </c>
    </row>
    <row r="1019" spans="2:30" x14ac:dyDescent="0.25">
      <c r="B1019" s="49"/>
      <c r="C1019" s="49"/>
      <c r="D1019" s="2"/>
      <c r="E1019" t="s">
        <v>411</v>
      </c>
      <c r="F1019" s="49"/>
      <c r="G1019" s="49"/>
      <c r="H1019" t="s">
        <v>3849</v>
      </c>
      <c r="I1019" s="49"/>
      <c r="J1019" s="49"/>
      <c r="L1019" s="49"/>
      <c r="M1019" s="49"/>
      <c r="N1019" s="49"/>
      <c r="O1019" s="49"/>
      <c r="P1019" s="49"/>
      <c r="Q1019" t="s">
        <v>3848</v>
      </c>
      <c r="R1019" t="s">
        <v>1029</v>
      </c>
      <c r="S1019">
        <v>2</v>
      </c>
      <c r="T1019">
        <v>5</v>
      </c>
      <c r="U1019">
        <v>10</v>
      </c>
      <c r="X1019" s="49"/>
      <c r="AB1019" s="49"/>
      <c r="AC1019" s="49"/>
      <c r="AD1019">
        <v>5</v>
      </c>
    </row>
    <row r="1020" spans="2:30" x14ac:dyDescent="0.25">
      <c r="B1020" s="49"/>
      <c r="C1020" s="49"/>
      <c r="D1020" s="2"/>
      <c r="E1020" t="s">
        <v>403</v>
      </c>
      <c r="F1020" s="49"/>
      <c r="G1020" s="49"/>
      <c r="H1020" t="s">
        <v>3852</v>
      </c>
      <c r="I1020" s="49"/>
      <c r="J1020" s="49"/>
      <c r="L1020" s="49" t="s">
        <v>3851</v>
      </c>
      <c r="M1020" s="49"/>
      <c r="N1020" s="49"/>
      <c r="O1020" s="49"/>
      <c r="P1020" s="49"/>
      <c r="Q1020" t="s">
        <v>3850</v>
      </c>
      <c r="R1020" t="s">
        <v>1029</v>
      </c>
      <c r="S1020">
        <v>1</v>
      </c>
      <c r="T1020">
        <v>0</v>
      </c>
      <c r="U1020">
        <v>8</v>
      </c>
      <c r="X1020" s="49"/>
      <c r="AB1020" s="49"/>
      <c r="AC1020" s="49"/>
      <c r="AD1020">
        <v>5</v>
      </c>
    </row>
    <row r="1021" spans="2:30" x14ac:dyDescent="0.25">
      <c r="B1021" s="49"/>
      <c r="C1021" s="49"/>
      <c r="D1021" s="2"/>
      <c r="E1021" t="s">
        <v>403</v>
      </c>
      <c r="F1021" s="49"/>
      <c r="G1021" s="49"/>
      <c r="H1021" t="s">
        <v>3854</v>
      </c>
      <c r="I1021" s="49"/>
      <c r="J1021" s="49"/>
      <c r="L1021" s="49" t="s">
        <v>3851</v>
      </c>
      <c r="M1021" s="49"/>
      <c r="N1021" s="49"/>
      <c r="O1021" s="49"/>
      <c r="P1021" s="49"/>
      <c r="Q1021" t="s">
        <v>3853</v>
      </c>
      <c r="R1021" t="s">
        <v>1029</v>
      </c>
      <c r="S1021">
        <v>2</v>
      </c>
      <c r="T1021">
        <v>0</v>
      </c>
      <c r="U1021">
        <v>8</v>
      </c>
      <c r="X1021" s="49"/>
      <c r="AB1021" s="49"/>
      <c r="AC1021" s="49"/>
      <c r="AD1021">
        <v>5</v>
      </c>
    </row>
    <row r="1022" spans="2:30" x14ac:dyDescent="0.25">
      <c r="B1022" s="49"/>
      <c r="C1022" s="49"/>
      <c r="D1022" s="2"/>
      <c r="E1022" t="s">
        <v>1404</v>
      </c>
      <c r="F1022" s="49"/>
      <c r="G1022" s="49"/>
      <c r="H1022" t="s">
        <v>3858</v>
      </c>
      <c r="I1022" s="49"/>
      <c r="J1022" s="49"/>
      <c r="L1022" s="49" t="s">
        <v>3857</v>
      </c>
      <c r="M1022" s="49"/>
      <c r="N1022" s="49"/>
      <c r="O1022" s="49"/>
      <c r="P1022" s="49"/>
      <c r="Q1022" t="s">
        <v>3855</v>
      </c>
      <c r="R1022" t="s">
        <v>1029</v>
      </c>
      <c r="S1022">
        <v>1</v>
      </c>
      <c r="T1022">
        <v>55</v>
      </c>
      <c r="U1022">
        <v>8</v>
      </c>
      <c r="X1022" s="49"/>
      <c r="Y1022">
        <v>3</v>
      </c>
      <c r="Z1022">
        <v>1</v>
      </c>
      <c r="AA1022">
        <v>1</v>
      </c>
      <c r="AB1022" s="49" t="s">
        <v>3856</v>
      </c>
      <c r="AC1022" s="49"/>
      <c r="AD1022">
        <v>5</v>
      </c>
    </row>
    <row r="1023" spans="2:30" x14ac:dyDescent="0.25">
      <c r="B1023" s="49"/>
      <c r="C1023" s="49"/>
      <c r="D1023" s="2"/>
      <c r="E1023" t="s">
        <v>1404</v>
      </c>
      <c r="F1023" s="49"/>
      <c r="G1023" s="49"/>
      <c r="H1023" t="s">
        <v>3860</v>
      </c>
      <c r="I1023" s="49"/>
      <c r="J1023" s="49"/>
      <c r="L1023" s="49" t="s">
        <v>3857</v>
      </c>
      <c r="M1023" s="49"/>
      <c r="N1023" s="49"/>
      <c r="O1023" s="49"/>
      <c r="P1023" s="49"/>
      <c r="Q1023" t="s">
        <v>3859</v>
      </c>
      <c r="R1023" t="s">
        <v>1029</v>
      </c>
      <c r="S1023">
        <v>2</v>
      </c>
      <c r="T1023">
        <v>55</v>
      </c>
      <c r="U1023">
        <v>8</v>
      </c>
      <c r="X1023" s="49"/>
      <c r="Y1023">
        <v>3</v>
      </c>
      <c r="Z1023">
        <v>1</v>
      </c>
      <c r="AA1023">
        <v>1</v>
      </c>
      <c r="AB1023" s="49" t="s">
        <v>3856</v>
      </c>
      <c r="AC1023" s="49"/>
      <c r="AD1023">
        <v>5</v>
      </c>
    </row>
    <row r="1024" spans="2:30" x14ac:dyDescent="0.25">
      <c r="B1024" s="49"/>
      <c r="C1024" s="49"/>
      <c r="D1024" s="2"/>
      <c r="E1024" t="s">
        <v>1404</v>
      </c>
      <c r="F1024" s="49"/>
      <c r="G1024" s="49"/>
      <c r="H1024" t="s">
        <v>3863</v>
      </c>
      <c r="I1024" s="49"/>
      <c r="J1024" s="49"/>
      <c r="L1024" s="49" t="s">
        <v>3862</v>
      </c>
      <c r="M1024" s="49"/>
      <c r="N1024" s="49"/>
      <c r="O1024" s="49"/>
      <c r="P1024" s="49"/>
      <c r="Q1024" t="s">
        <v>3861</v>
      </c>
      <c r="R1024" t="s">
        <v>1029</v>
      </c>
      <c r="S1024">
        <v>3</v>
      </c>
      <c r="T1024">
        <v>55</v>
      </c>
      <c r="U1024">
        <v>8</v>
      </c>
      <c r="X1024" s="49"/>
      <c r="Y1024">
        <v>3</v>
      </c>
      <c r="Z1024">
        <v>1</v>
      </c>
      <c r="AA1024">
        <v>2</v>
      </c>
      <c r="AB1024" s="49" t="s">
        <v>610</v>
      </c>
      <c r="AC1024" s="49"/>
      <c r="AD1024">
        <v>5</v>
      </c>
    </row>
    <row r="1025" spans="2:30" x14ac:dyDescent="0.25">
      <c r="B1025" s="49"/>
      <c r="C1025" s="49"/>
      <c r="D1025" s="2"/>
      <c r="E1025" t="s">
        <v>1404</v>
      </c>
      <c r="F1025" s="49"/>
      <c r="G1025" s="49"/>
      <c r="H1025" t="s">
        <v>3866</v>
      </c>
      <c r="I1025" s="49"/>
      <c r="J1025" s="49"/>
      <c r="L1025" s="49" t="s">
        <v>3865</v>
      </c>
      <c r="M1025" s="49"/>
      <c r="N1025" s="49"/>
      <c r="O1025" s="49"/>
      <c r="P1025" s="49"/>
      <c r="Q1025" t="s">
        <v>3864</v>
      </c>
      <c r="R1025" t="s">
        <v>1029</v>
      </c>
      <c r="S1025">
        <v>4</v>
      </c>
      <c r="T1025">
        <v>55</v>
      </c>
      <c r="U1025">
        <v>7</v>
      </c>
      <c r="X1025" s="49"/>
      <c r="Y1025">
        <v>3</v>
      </c>
      <c r="Z1025">
        <v>1</v>
      </c>
      <c r="AA1025">
        <v>1</v>
      </c>
      <c r="AB1025" s="49" t="s">
        <v>610</v>
      </c>
      <c r="AC1025" s="49"/>
      <c r="AD1025">
        <v>5</v>
      </c>
    </row>
    <row r="1026" spans="2:30" x14ac:dyDescent="0.25">
      <c r="B1026" s="49"/>
      <c r="C1026" s="49"/>
      <c r="D1026" s="2"/>
      <c r="E1026" t="s">
        <v>2295</v>
      </c>
      <c r="F1026" s="49"/>
      <c r="G1026" s="49"/>
      <c r="H1026" t="s">
        <v>3869</v>
      </c>
      <c r="I1026" s="49"/>
      <c r="J1026" s="49"/>
      <c r="L1026" s="49" t="s">
        <v>3868</v>
      </c>
      <c r="M1026" s="49"/>
      <c r="N1026" s="49"/>
      <c r="O1026" s="49"/>
      <c r="P1026" s="49"/>
      <c r="Q1026" t="s">
        <v>3867</v>
      </c>
      <c r="R1026" t="s">
        <v>1029</v>
      </c>
      <c r="S1026">
        <v>1</v>
      </c>
      <c r="T1026">
        <v>40</v>
      </c>
      <c r="U1026">
        <v>10</v>
      </c>
      <c r="X1026" s="49"/>
      <c r="Y1026">
        <v>3</v>
      </c>
      <c r="Z1026">
        <v>1</v>
      </c>
      <c r="AA1026">
        <v>2</v>
      </c>
      <c r="AB1026" s="49" t="s">
        <v>618</v>
      </c>
      <c r="AC1026" s="49"/>
      <c r="AD1026">
        <v>5</v>
      </c>
    </row>
    <row r="1027" spans="2:30" x14ac:dyDescent="0.25">
      <c r="B1027" s="49"/>
      <c r="C1027" s="49"/>
      <c r="D1027" s="2"/>
      <c r="E1027" t="s">
        <v>2295</v>
      </c>
      <c r="F1027" s="49"/>
      <c r="G1027" s="49"/>
      <c r="H1027" t="s">
        <v>3871</v>
      </c>
      <c r="I1027" s="49"/>
      <c r="J1027" s="49"/>
      <c r="L1027" s="49" t="s">
        <v>3868</v>
      </c>
      <c r="M1027" s="49"/>
      <c r="N1027" s="49"/>
      <c r="O1027" s="49"/>
      <c r="P1027" s="49"/>
      <c r="Q1027" t="s">
        <v>3870</v>
      </c>
      <c r="R1027" t="s">
        <v>1029</v>
      </c>
      <c r="S1027">
        <v>2</v>
      </c>
      <c r="T1027">
        <v>50</v>
      </c>
      <c r="U1027">
        <v>10</v>
      </c>
      <c r="X1027" s="49"/>
      <c r="Y1027">
        <v>3</v>
      </c>
      <c r="Z1027">
        <v>1</v>
      </c>
      <c r="AA1027">
        <v>2</v>
      </c>
      <c r="AB1027" s="49" t="s">
        <v>618</v>
      </c>
      <c r="AC1027" s="49"/>
      <c r="AD1027">
        <v>5</v>
      </c>
    </row>
    <row r="1028" spans="2:30" x14ac:dyDescent="0.25">
      <c r="B1028" s="49"/>
      <c r="C1028" s="49"/>
      <c r="D1028" s="2"/>
      <c r="E1028" t="s">
        <v>2295</v>
      </c>
      <c r="F1028" s="49"/>
      <c r="G1028" s="49"/>
      <c r="H1028" t="s">
        <v>3873</v>
      </c>
      <c r="I1028" s="49"/>
      <c r="J1028" s="49"/>
      <c r="L1028" s="49" t="s">
        <v>3868</v>
      </c>
      <c r="M1028" s="49"/>
      <c r="N1028" s="49"/>
      <c r="O1028" s="49"/>
      <c r="P1028" s="49"/>
      <c r="Q1028" t="s">
        <v>3872</v>
      </c>
      <c r="R1028" t="s">
        <v>1029</v>
      </c>
      <c r="S1028">
        <v>3</v>
      </c>
      <c r="T1028">
        <v>60</v>
      </c>
      <c r="U1028">
        <v>9</v>
      </c>
      <c r="X1028" s="49"/>
      <c r="Y1028">
        <v>3</v>
      </c>
      <c r="Z1028">
        <v>1</v>
      </c>
      <c r="AA1028">
        <v>2</v>
      </c>
      <c r="AB1028" s="49" t="s">
        <v>618</v>
      </c>
      <c r="AC1028" s="49"/>
      <c r="AD1028">
        <v>5</v>
      </c>
    </row>
    <row r="1029" spans="2:30" x14ac:dyDescent="0.25">
      <c r="B1029" s="49"/>
      <c r="C1029" s="49"/>
      <c r="D1029" s="2"/>
      <c r="E1029" t="s">
        <v>192</v>
      </c>
      <c r="F1029" s="49"/>
      <c r="G1029" s="49"/>
      <c r="H1029" t="s">
        <v>3876</v>
      </c>
      <c r="I1029" s="49"/>
      <c r="J1029" s="49"/>
      <c r="L1029" s="49" t="s">
        <v>3875</v>
      </c>
      <c r="M1029" s="49"/>
      <c r="N1029" s="49"/>
      <c r="O1029" s="49"/>
      <c r="P1029" s="49"/>
      <c r="Q1029" t="s">
        <v>3874</v>
      </c>
      <c r="R1029" t="s">
        <v>1029</v>
      </c>
      <c r="S1029">
        <v>1</v>
      </c>
      <c r="T1029">
        <v>20</v>
      </c>
      <c r="U1029">
        <v>10</v>
      </c>
      <c r="X1029" s="49"/>
      <c r="Y1029">
        <v>3</v>
      </c>
      <c r="Z1029">
        <v>1</v>
      </c>
      <c r="AA1029">
        <v>2</v>
      </c>
      <c r="AB1029" s="49" t="s">
        <v>3856</v>
      </c>
      <c r="AC1029" s="49"/>
      <c r="AD1029">
        <v>5</v>
      </c>
    </row>
    <row r="1030" spans="2:30" x14ac:dyDescent="0.25">
      <c r="B1030" s="49"/>
      <c r="C1030" s="49"/>
      <c r="D1030" s="2"/>
      <c r="E1030" t="s">
        <v>192</v>
      </c>
      <c r="F1030" s="49"/>
      <c r="G1030" s="49"/>
      <c r="H1030" t="s">
        <v>3878</v>
      </c>
      <c r="I1030" s="49"/>
      <c r="J1030" s="49"/>
      <c r="L1030" s="49" t="s">
        <v>3875</v>
      </c>
      <c r="M1030" s="49"/>
      <c r="N1030" s="49"/>
      <c r="O1030" s="49"/>
      <c r="P1030" s="49"/>
      <c r="Q1030" t="s">
        <v>3877</v>
      </c>
      <c r="R1030" t="s">
        <v>1029</v>
      </c>
      <c r="S1030">
        <v>2</v>
      </c>
      <c r="T1030">
        <v>30</v>
      </c>
      <c r="U1030">
        <v>10</v>
      </c>
      <c r="X1030" s="49"/>
      <c r="Y1030">
        <v>3</v>
      </c>
      <c r="Z1030">
        <v>1</v>
      </c>
      <c r="AA1030">
        <v>2</v>
      </c>
      <c r="AB1030" s="49" t="s">
        <v>3856</v>
      </c>
      <c r="AC1030" s="49"/>
      <c r="AD1030">
        <v>5</v>
      </c>
    </row>
    <row r="1031" spans="2:30" x14ac:dyDescent="0.25">
      <c r="B1031" s="49"/>
      <c r="C1031" s="49"/>
      <c r="D1031" s="2"/>
      <c r="E1031" t="s">
        <v>192</v>
      </c>
      <c r="F1031" s="49"/>
      <c r="G1031" s="49"/>
      <c r="H1031" t="s">
        <v>3880</v>
      </c>
      <c r="I1031" s="49"/>
      <c r="J1031" s="49"/>
      <c r="L1031" s="49" t="s">
        <v>3875</v>
      </c>
      <c r="M1031" s="49"/>
      <c r="N1031" s="49"/>
      <c r="O1031" s="49"/>
      <c r="P1031" s="49"/>
      <c r="Q1031" t="s">
        <v>3879</v>
      </c>
      <c r="R1031" t="s">
        <v>1029</v>
      </c>
      <c r="S1031">
        <v>3</v>
      </c>
      <c r="T1031">
        <v>40</v>
      </c>
      <c r="U1031">
        <v>5</v>
      </c>
      <c r="X1031" s="49"/>
      <c r="Y1031">
        <v>3</v>
      </c>
      <c r="Z1031">
        <v>1</v>
      </c>
      <c r="AA1031">
        <v>2</v>
      </c>
      <c r="AB1031" s="49" t="s">
        <v>3856</v>
      </c>
      <c r="AC1031" s="49"/>
      <c r="AD1031">
        <v>5</v>
      </c>
    </row>
    <row r="1032" spans="2:30" x14ac:dyDescent="0.25">
      <c r="B1032" s="49"/>
      <c r="C1032" s="49"/>
      <c r="D1032" s="2"/>
      <c r="E1032" t="s">
        <v>214</v>
      </c>
      <c r="F1032" s="49"/>
      <c r="G1032" s="49"/>
      <c r="H1032" t="s">
        <v>3883</v>
      </c>
      <c r="I1032" s="49"/>
      <c r="J1032" s="49"/>
      <c r="L1032" s="49" t="s">
        <v>3882</v>
      </c>
      <c r="M1032" s="49"/>
      <c r="N1032" s="49"/>
      <c r="O1032" s="49"/>
      <c r="P1032" s="49"/>
      <c r="Q1032" t="s">
        <v>3881</v>
      </c>
      <c r="R1032" t="s">
        <v>1029</v>
      </c>
      <c r="S1032">
        <v>1</v>
      </c>
      <c r="T1032">
        <v>45</v>
      </c>
      <c r="U1032">
        <v>10</v>
      </c>
      <c r="X1032" s="49"/>
      <c r="Y1032">
        <v>2</v>
      </c>
      <c r="Z1032">
        <v>1</v>
      </c>
      <c r="AA1032">
        <v>2</v>
      </c>
      <c r="AB1032" s="49" t="s">
        <v>3856</v>
      </c>
      <c r="AC1032" s="49"/>
      <c r="AD1032">
        <v>5</v>
      </c>
    </row>
    <row r="1033" spans="2:30" x14ac:dyDescent="0.25">
      <c r="B1033" s="49"/>
      <c r="C1033" s="49"/>
      <c r="D1033" s="2"/>
      <c r="E1033" t="s">
        <v>214</v>
      </c>
      <c r="F1033" s="49"/>
      <c r="G1033" s="49"/>
      <c r="H1033" t="s">
        <v>3886</v>
      </c>
      <c r="I1033" s="49"/>
      <c r="J1033" s="49"/>
      <c r="L1033" s="49" t="s">
        <v>3885</v>
      </c>
      <c r="M1033" s="49"/>
      <c r="N1033" s="49"/>
      <c r="O1033" s="49"/>
      <c r="P1033" s="49"/>
      <c r="Q1033" t="s">
        <v>3884</v>
      </c>
      <c r="R1033" t="s">
        <v>1029</v>
      </c>
      <c r="S1033">
        <v>2</v>
      </c>
      <c r="T1033">
        <v>45</v>
      </c>
      <c r="U1033">
        <v>9</v>
      </c>
      <c r="X1033" s="49"/>
      <c r="Y1033">
        <v>2</v>
      </c>
      <c r="Z1033">
        <v>1</v>
      </c>
      <c r="AA1033">
        <v>2</v>
      </c>
      <c r="AB1033" s="49" t="s">
        <v>3856</v>
      </c>
      <c r="AC1033" s="49"/>
      <c r="AD1033">
        <v>5</v>
      </c>
    </row>
    <row r="1034" spans="2:30" x14ac:dyDescent="0.25">
      <c r="B1034" s="49"/>
      <c r="C1034" s="49"/>
      <c r="D1034" s="2"/>
      <c r="E1034" t="s">
        <v>214</v>
      </c>
      <c r="F1034" s="49"/>
      <c r="G1034" s="49"/>
      <c r="H1034" t="s">
        <v>3889</v>
      </c>
      <c r="I1034" s="49"/>
      <c r="J1034" s="49"/>
      <c r="L1034" s="49" t="s">
        <v>3888</v>
      </c>
      <c r="M1034" s="49"/>
      <c r="N1034" s="49"/>
      <c r="O1034" s="49"/>
      <c r="P1034" s="49"/>
      <c r="Q1034" t="s">
        <v>3887</v>
      </c>
      <c r="R1034" t="s">
        <v>1029</v>
      </c>
      <c r="S1034">
        <v>3</v>
      </c>
      <c r="T1034">
        <v>50</v>
      </c>
      <c r="U1034">
        <v>7</v>
      </c>
      <c r="X1034" s="49"/>
      <c r="Y1034">
        <v>2</v>
      </c>
      <c r="Z1034">
        <v>1</v>
      </c>
      <c r="AA1034">
        <v>2</v>
      </c>
      <c r="AB1034" s="49" t="s">
        <v>610</v>
      </c>
      <c r="AC1034" s="49"/>
      <c r="AD1034">
        <v>5</v>
      </c>
    </row>
    <row r="1035" spans="2:30" x14ac:dyDescent="0.25">
      <c r="B1035" s="49"/>
      <c r="C1035" s="49"/>
      <c r="D1035" s="2"/>
      <c r="E1035" t="s">
        <v>214</v>
      </c>
      <c r="F1035" s="49"/>
      <c r="G1035" s="49"/>
      <c r="H1035" t="s">
        <v>3892</v>
      </c>
      <c r="I1035" s="49"/>
      <c r="J1035" s="49"/>
      <c r="L1035" s="49" t="s">
        <v>3891</v>
      </c>
      <c r="M1035" s="49"/>
      <c r="N1035" s="49"/>
      <c r="O1035" s="49"/>
      <c r="P1035" s="49"/>
      <c r="Q1035" t="s">
        <v>3890</v>
      </c>
      <c r="R1035" t="s">
        <v>1029</v>
      </c>
      <c r="S1035">
        <v>4</v>
      </c>
      <c r="T1035">
        <v>50</v>
      </c>
      <c r="U1035">
        <v>5</v>
      </c>
      <c r="X1035" s="49"/>
      <c r="Y1035">
        <v>2</v>
      </c>
      <c r="Z1035">
        <v>1</v>
      </c>
      <c r="AA1035">
        <v>2</v>
      </c>
      <c r="AB1035" s="49" t="s">
        <v>1646</v>
      </c>
      <c r="AC1035" s="49"/>
      <c r="AD1035">
        <v>5</v>
      </c>
    </row>
    <row r="1036" spans="2:30" x14ac:dyDescent="0.25">
      <c r="B1036" s="49"/>
      <c r="C1036" s="49"/>
      <c r="D1036" s="2"/>
      <c r="E1036" t="s">
        <v>235</v>
      </c>
      <c r="F1036" s="49"/>
      <c r="G1036" s="49"/>
      <c r="H1036" t="s">
        <v>3895</v>
      </c>
      <c r="I1036" s="49"/>
      <c r="J1036" s="49"/>
      <c r="L1036" s="49" t="s">
        <v>3894</v>
      </c>
      <c r="M1036" s="49"/>
      <c r="N1036" s="49"/>
      <c r="O1036" s="49"/>
      <c r="P1036" s="49"/>
      <c r="Q1036" t="s">
        <v>3893</v>
      </c>
      <c r="R1036" t="s">
        <v>1029</v>
      </c>
      <c r="S1036">
        <v>1</v>
      </c>
      <c r="T1036">
        <v>7.5</v>
      </c>
      <c r="U1036">
        <v>12</v>
      </c>
      <c r="X1036" s="49"/>
      <c r="Y1036">
        <v>2</v>
      </c>
      <c r="Z1036">
        <v>1</v>
      </c>
      <c r="AA1036">
        <v>2</v>
      </c>
      <c r="AB1036" s="49" t="s">
        <v>618</v>
      </c>
      <c r="AC1036" s="49"/>
      <c r="AD1036">
        <v>5</v>
      </c>
    </row>
    <row r="1037" spans="2:30" x14ac:dyDescent="0.25">
      <c r="B1037" s="49"/>
      <c r="C1037" s="49"/>
      <c r="D1037" s="2"/>
      <c r="E1037" t="s">
        <v>235</v>
      </c>
      <c r="F1037" s="49"/>
      <c r="G1037" s="49"/>
      <c r="H1037" t="s">
        <v>3897</v>
      </c>
      <c r="I1037" s="49"/>
      <c r="J1037" s="49"/>
      <c r="L1037" s="49" t="s">
        <v>2154</v>
      </c>
      <c r="M1037" s="49"/>
      <c r="N1037" s="49"/>
      <c r="O1037" s="49"/>
      <c r="P1037" s="49"/>
      <c r="Q1037" t="s">
        <v>3896</v>
      </c>
      <c r="R1037" t="s">
        <v>1029</v>
      </c>
      <c r="S1037">
        <v>2</v>
      </c>
      <c r="T1037">
        <v>12.5</v>
      </c>
      <c r="U1037">
        <v>12</v>
      </c>
      <c r="X1037" s="49"/>
      <c r="Y1037">
        <v>2</v>
      </c>
      <c r="Z1037">
        <v>1</v>
      </c>
      <c r="AA1037">
        <v>2</v>
      </c>
      <c r="AB1037" s="49" t="s">
        <v>618</v>
      </c>
      <c r="AC1037" s="49"/>
      <c r="AD1037">
        <v>5</v>
      </c>
    </row>
    <row r="1038" spans="2:30" x14ac:dyDescent="0.25">
      <c r="B1038" s="49"/>
      <c r="C1038" s="49"/>
      <c r="D1038" s="2"/>
      <c r="E1038" t="s">
        <v>235</v>
      </c>
      <c r="F1038" s="49"/>
      <c r="G1038" s="49"/>
      <c r="H1038" t="s">
        <v>3900</v>
      </c>
      <c r="I1038" s="49"/>
      <c r="J1038" s="49"/>
      <c r="L1038" s="49" t="s">
        <v>3899</v>
      </c>
      <c r="M1038" s="49"/>
      <c r="N1038" s="49"/>
      <c r="O1038" s="49"/>
      <c r="P1038" s="49"/>
      <c r="Q1038" t="s">
        <v>3898</v>
      </c>
      <c r="R1038" t="s">
        <v>1029</v>
      </c>
      <c r="S1038">
        <v>3</v>
      </c>
      <c r="T1038">
        <v>15</v>
      </c>
      <c r="U1038">
        <v>12</v>
      </c>
      <c r="X1038" s="49"/>
      <c r="Y1038">
        <v>3</v>
      </c>
      <c r="Z1038">
        <v>1</v>
      </c>
      <c r="AA1038">
        <v>1</v>
      </c>
      <c r="AB1038" s="49" t="s">
        <v>618</v>
      </c>
      <c r="AC1038" s="49"/>
      <c r="AD1038">
        <v>5</v>
      </c>
    </row>
    <row r="1039" spans="2:30" x14ac:dyDescent="0.25">
      <c r="B1039" s="49"/>
      <c r="C1039" s="49"/>
      <c r="D1039" s="2"/>
      <c r="E1039" t="s">
        <v>235</v>
      </c>
      <c r="F1039" s="49"/>
      <c r="G1039" s="49"/>
      <c r="H1039" t="s">
        <v>3902</v>
      </c>
      <c r="I1039" s="49"/>
      <c r="J1039" s="49"/>
      <c r="L1039" s="49" t="s">
        <v>3899</v>
      </c>
      <c r="M1039" s="49"/>
      <c r="N1039" s="49"/>
      <c r="O1039" s="49"/>
      <c r="P1039" s="49"/>
      <c r="Q1039" t="s">
        <v>3901</v>
      </c>
      <c r="R1039" t="s">
        <v>1029</v>
      </c>
      <c r="S1039">
        <v>4</v>
      </c>
      <c r="T1039">
        <v>15</v>
      </c>
      <c r="U1039">
        <v>12</v>
      </c>
      <c r="X1039" s="49"/>
      <c r="Y1039">
        <v>3</v>
      </c>
      <c r="Z1039">
        <v>1</v>
      </c>
      <c r="AA1039">
        <v>1</v>
      </c>
      <c r="AB1039" s="49" t="s">
        <v>618</v>
      </c>
      <c r="AC1039" s="49"/>
      <c r="AD1039">
        <v>5</v>
      </c>
    </row>
    <row r="1040" spans="2:30" x14ac:dyDescent="0.25">
      <c r="B1040" s="49"/>
      <c r="C1040" s="49"/>
      <c r="D1040" s="2"/>
      <c r="E1040" t="s">
        <v>303</v>
      </c>
      <c r="F1040" s="49"/>
      <c r="G1040" s="49"/>
      <c r="H1040" t="s">
        <v>3904</v>
      </c>
      <c r="I1040" s="49"/>
      <c r="J1040" s="49"/>
      <c r="L1040" s="49" t="s">
        <v>3882</v>
      </c>
      <c r="M1040" s="49"/>
      <c r="N1040" s="49"/>
      <c r="O1040" s="49"/>
      <c r="P1040" s="49"/>
      <c r="Q1040" t="s">
        <v>3903</v>
      </c>
      <c r="R1040" t="s">
        <v>1029</v>
      </c>
      <c r="S1040">
        <v>1</v>
      </c>
      <c r="T1040">
        <v>10</v>
      </c>
      <c r="U1040">
        <v>12</v>
      </c>
      <c r="X1040" s="49"/>
      <c r="Y1040">
        <v>2</v>
      </c>
      <c r="Z1040">
        <v>1</v>
      </c>
      <c r="AA1040">
        <v>2</v>
      </c>
      <c r="AB1040" s="49" t="s">
        <v>3856</v>
      </c>
      <c r="AC1040" s="49"/>
      <c r="AD1040">
        <v>5</v>
      </c>
    </row>
    <row r="1041" spans="2:30" x14ac:dyDescent="0.25">
      <c r="B1041" s="49"/>
      <c r="C1041" s="49"/>
      <c r="D1041" s="2"/>
      <c r="E1041" t="s">
        <v>303</v>
      </c>
      <c r="F1041" s="49"/>
      <c r="G1041" s="49"/>
      <c r="H1041" t="s">
        <v>3907</v>
      </c>
      <c r="I1041" s="49"/>
      <c r="J1041" s="49"/>
      <c r="L1041" s="49" t="s">
        <v>3906</v>
      </c>
      <c r="M1041" s="49"/>
      <c r="N1041" s="49"/>
      <c r="O1041" s="49"/>
      <c r="P1041" s="49"/>
      <c r="Q1041" t="s">
        <v>3905</v>
      </c>
      <c r="R1041" t="s">
        <v>1029</v>
      </c>
      <c r="S1041">
        <v>2</v>
      </c>
      <c r="T1041">
        <v>10</v>
      </c>
      <c r="U1041">
        <v>12</v>
      </c>
      <c r="X1041" s="49"/>
      <c r="Y1041">
        <v>2</v>
      </c>
      <c r="Z1041">
        <v>1</v>
      </c>
      <c r="AA1041">
        <v>2</v>
      </c>
      <c r="AB1041" s="49" t="s">
        <v>3856</v>
      </c>
      <c r="AC1041" s="49"/>
      <c r="AD1041">
        <v>5</v>
      </c>
    </row>
    <row r="1042" spans="2:30" x14ac:dyDescent="0.25">
      <c r="B1042" s="49"/>
      <c r="C1042" s="49"/>
      <c r="D1042" s="2"/>
      <c r="E1042" t="s">
        <v>303</v>
      </c>
      <c r="F1042" s="49"/>
      <c r="G1042" s="49"/>
      <c r="H1042" t="s">
        <v>1033</v>
      </c>
      <c r="I1042" s="49"/>
      <c r="J1042" s="49"/>
      <c r="L1042" s="49" t="s">
        <v>3906</v>
      </c>
      <c r="M1042" s="49"/>
      <c r="N1042" s="49"/>
      <c r="O1042" s="49"/>
      <c r="P1042" s="49"/>
      <c r="Q1042" t="s">
        <v>3908</v>
      </c>
      <c r="R1042" t="s">
        <v>1029</v>
      </c>
      <c r="S1042">
        <v>3</v>
      </c>
      <c r="T1042">
        <v>10</v>
      </c>
      <c r="U1042">
        <v>10</v>
      </c>
      <c r="X1042" s="49"/>
      <c r="Y1042">
        <v>2</v>
      </c>
      <c r="Z1042">
        <v>1</v>
      </c>
      <c r="AA1042">
        <v>2</v>
      </c>
      <c r="AB1042" s="49" t="s">
        <v>3856</v>
      </c>
      <c r="AC1042" s="49"/>
      <c r="AD1042">
        <v>5</v>
      </c>
    </row>
    <row r="1043" spans="2:30" x14ac:dyDescent="0.25">
      <c r="B1043" s="49"/>
      <c r="C1043" s="49"/>
      <c r="D1043" s="2"/>
      <c r="E1043" t="s">
        <v>15</v>
      </c>
      <c r="F1043" s="49"/>
      <c r="G1043" s="49"/>
      <c r="H1043" t="s">
        <v>1037</v>
      </c>
      <c r="I1043" s="49"/>
      <c r="J1043" s="49"/>
      <c r="L1043" s="49" t="s">
        <v>3790</v>
      </c>
      <c r="M1043" s="49"/>
      <c r="N1043" s="49"/>
      <c r="O1043" s="49"/>
      <c r="P1043" s="49"/>
      <c r="Q1043" t="s">
        <v>3909</v>
      </c>
      <c r="R1043" t="s">
        <v>1034</v>
      </c>
      <c r="S1043">
        <v>1</v>
      </c>
      <c r="T1043">
        <v>75</v>
      </c>
      <c r="V1043">
        <v>60</v>
      </c>
      <c r="X1043" s="49"/>
      <c r="AB1043" s="49"/>
      <c r="AC1043" s="49"/>
      <c r="AD1043">
        <v>5</v>
      </c>
    </row>
    <row r="1044" spans="2:30" x14ac:dyDescent="0.25">
      <c r="B1044" s="49"/>
      <c r="C1044" s="49"/>
      <c r="D1044" s="2"/>
      <c r="E1044" t="s">
        <v>15</v>
      </c>
      <c r="F1044" s="49"/>
      <c r="G1044" s="49"/>
      <c r="H1044" t="s">
        <v>3911</v>
      </c>
      <c r="I1044" s="49"/>
      <c r="J1044" s="49"/>
      <c r="L1044" s="49" t="s">
        <v>3790</v>
      </c>
      <c r="M1044" s="49"/>
      <c r="N1044" s="49"/>
      <c r="O1044" s="49"/>
      <c r="P1044" s="49"/>
      <c r="Q1044" t="s">
        <v>3910</v>
      </c>
      <c r="R1044" t="s">
        <v>1034</v>
      </c>
      <c r="S1044">
        <v>2</v>
      </c>
      <c r="T1044">
        <v>75</v>
      </c>
      <c r="V1044">
        <v>60</v>
      </c>
      <c r="X1044" s="49"/>
      <c r="AB1044" s="49"/>
      <c r="AC1044" s="49"/>
      <c r="AD1044">
        <v>5</v>
      </c>
    </row>
    <row r="1045" spans="2:30" x14ac:dyDescent="0.25">
      <c r="B1045" s="49"/>
      <c r="C1045" s="49"/>
      <c r="D1045" s="2"/>
      <c r="E1045" t="s">
        <v>15</v>
      </c>
      <c r="F1045" s="49"/>
      <c r="G1045" s="49"/>
      <c r="H1045" t="s">
        <v>3913</v>
      </c>
      <c r="I1045" s="49"/>
      <c r="J1045" s="49"/>
      <c r="L1045" s="49" t="s">
        <v>3790</v>
      </c>
      <c r="M1045" s="49"/>
      <c r="N1045" s="49"/>
      <c r="O1045" s="49"/>
      <c r="P1045" s="49"/>
      <c r="Q1045" t="s">
        <v>3912</v>
      </c>
      <c r="R1045" t="s">
        <v>1034</v>
      </c>
      <c r="S1045">
        <v>3</v>
      </c>
      <c r="T1045">
        <v>75</v>
      </c>
      <c r="V1045">
        <v>60</v>
      </c>
      <c r="X1045" s="49"/>
      <c r="AB1045" s="49"/>
      <c r="AC1045" s="49"/>
      <c r="AD1045">
        <v>5</v>
      </c>
    </row>
    <row r="1046" spans="2:30" x14ac:dyDescent="0.25">
      <c r="B1046" s="49"/>
      <c r="C1046" s="49"/>
      <c r="D1046" s="2"/>
      <c r="E1046" t="s">
        <v>41</v>
      </c>
      <c r="F1046" s="49"/>
      <c r="G1046" s="49"/>
      <c r="H1046" t="s">
        <v>3915</v>
      </c>
      <c r="I1046" s="49"/>
      <c r="J1046" s="49"/>
      <c r="L1046" s="49" t="s">
        <v>2154</v>
      </c>
      <c r="M1046" s="49"/>
      <c r="N1046" s="49"/>
      <c r="O1046" s="49"/>
      <c r="P1046" s="49"/>
      <c r="Q1046" t="s">
        <v>3914</v>
      </c>
      <c r="R1046" t="s">
        <v>1034</v>
      </c>
      <c r="S1046">
        <v>1</v>
      </c>
      <c r="T1046">
        <v>70</v>
      </c>
      <c r="U1046">
        <v>10</v>
      </c>
      <c r="X1046" s="49"/>
      <c r="Y1046">
        <v>2</v>
      </c>
      <c r="Z1046">
        <v>1</v>
      </c>
      <c r="AA1046">
        <v>2</v>
      </c>
      <c r="AB1046" s="49" t="s">
        <v>618</v>
      </c>
      <c r="AC1046" s="49"/>
      <c r="AD1046">
        <v>5</v>
      </c>
    </row>
    <row r="1047" spans="2:30" x14ac:dyDescent="0.25">
      <c r="B1047" s="49"/>
      <c r="C1047" s="49"/>
      <c r="D1047" s="2"/>
      <c r="E1047" t="s">
        <v>41</v>
      </c>
      <c r="F1047" s="49"/>
      <c r="G1047" s="49"/>
      <c r="H1047" t="s">
        <v>3917</v>
      </c>
      <c r="I1047" s="49"/>
      <c r="J1047" s="49"/>
      <c r="L1047" s="49" t="s">
        <v>1937</v>
      </c>
      <c r="M1047" s="49"/>
      <c r="N1047" s="49"/>
      <c r="O1047" s="49"/>
      <c r="P1047" s="49"/>
      <c r="Q1047" t="s">
        <v>3916</v>
      </c>
      <c r="R1047" t="s">
        <v>1034</v>
      </c>
      <c r="S1047">
        <v>2</v>
      </c>
      <c r="T1047">
        <v>70</v>
      </c>
      <c r="U1047">
        <v>10</v>
      </c>
      <c r="X1047" s="49"/>
      <c r="Y1047">
        <v>2</v>
      </c>
      <c r="Z1047">
        <v>1</v>
      </c>
      <c r="AA1047">
        <v>2</v>
      </c>
      <c r="AB1047" s="49" t="s">
        <v>610</v>
      </c>
      <c r="AC1047" s="49"/>
      <c r="AD1047">
        <v>5</v>
      </c>
    </row>
    <row r="1048" spans="2:30" x14ac:dyDescent="0.25">
      <c r="B1048" s="49"/>
      <c r="C1048" s="49"/>
      <c r="D1048" s="2"/>
      <c r="E1048" t="s">
        <v>41</v>
      </c>
      <c r="F1048" s="49"/>
      <c r="G1048" s="49"/>
      <c r="H1048" t="s">
        <v>3920</v>
      </c>
      <c r="I1048" s="49"/>
      <c r="J1048" s="49"/>
      <c r="L1048" s="49" t="s">
        <v>3919</v>
      </c>
      <c r="M1048" s="49"/>
      <c r="N1048" s="49"/>
      <c r="O1048" s="49"/>
      <c r="P1048" s="49"/>
      <c r="Q1048" t="s">
        <v>3918</v>
      </c>
      <c r="R1048" t="s">
        <v>1034</v>
      </c>
      <c r="S1048">
        <v>3</v>
      </c>
      <c r="T1048">
        <v>70</v>
      </c>
      <c r="U1048">
        <v>8.5</v>
      </c>
      <c r="X1048" s="49"/>
      <c r="Y1048">
        <v>2</v>
      </c>
      <c r="Z1048">
        <v>1</v>
      </c>
      <c r="AA1048">
        <v>2</v>
      </c>
      <c r="AB1048" s="49" t="s">
        <v>610</v>
      </c>
      <c r="AC1048" s="49"/>
      <c r="AD1048">
        <v>5</v>
      </c>
    </row>
    <row r="1049" spans="2:30" x14ac:dyDescent="0.25">
      <c r="B1049" s="49"/>
      <c r="C1049" s="49"/>
      <c r="D1049" s="2"/>
      <c r="E1049" t="s">
        <v>41</v>
      </c>
      <c r="F1049" s="49"/>
      <c r="G1049" s="49"/>
      <c r="H1049" t="s">
        <v>3923</v>
      </c>
      <c r="I1049" s="49"/>
      <c r="J1049" s="49"/>
      <c r="L1049" s="49" t="s">
        <v>3922</v>
      </c>
      <c r="M1049" s="49"/>
      <c r="N1049" s="49"/>
      <c r="O1049" s="49"/>
      <c r="P1049" s="49"/>
      <c r="Q1049" t="s">
        <v>3921</v>
      </c>
      <c r="R1049" t="s">
        <v>1034</v>
      </c>
      <c r="S1049">
        <v>4</v>
      </c>
      <c r="T1049">
        <v>70</v>
      </c>
      <c r="U1049">
        <v>7.5</v>
      </c>
      <c r="X1049" s="49"/>
      <c r="Y1049">
        <v>2</v>
      </c>
      <c r="Z1049">
        <v>1</v>
      </c>
      <c r="AA1049">
        <v>2</v>
      </c>
      <c r="AB1049" s="49" t="s">
        <v>610</v>
      </c>
      <c r="AC1049" s="49"/>
      <c r="AD1049">
        <v>5</v>
      </c>
    </row>
    <row r="1050" spans="2:30" x14ac:dyDescent="0.25">
      <c r="B1050" s="49"/>
      <c r="C1050" s="49"/>
      <c r="D1050" s="2"/>
      <c r="E1050" t="s">
        <v>45</v>
      </c>
      <c r="F1050" s="49"/>
      <c r="G1050" s="49"/>
      <c r="H1050" t="s">
        <v>3926</v>
      </c>
      <c r="I1050" s="49"/>
      <c r="J1050" s="49"/>
      <c r="L1050" s="49" t="s">
        <v>3925</v>
      </c>
      <c r="M1050" s="49"/>
      <c r="N1050" s="49"/>
      <c r="O1050" s="49"/>
      <c r="P1050" s="49"/>
      <c r="Q1050" t="s">
        <v>3924</v>
      </c>
      <c r="R1050" t="s">
        <v>1034</v>
      </c>
      <c r="S1050">
        <v>1</v>
      </c>
      <c r="T1050">
        <v>140</v>
      </c>
      <c r="U1050">
        <v>12</v>
      </c>
      <c r="X1050" s="49"/>
      <c r="Y1050">
        <v>2</v>
      </c>
      <c r="Z1050">
        <v>1</v>
      </c>
      <c r="AA1050">
        <v>2</v>
      </c>
      <c r="AB1050" s="49" t="s">
        <v>610</v>
      </c>
      <c r="AC1050" s="49"/>
      <c r="AD1050">
        <v>5</v>
      </c>
    </row>
    <row r="1051" spans="2:30" x14ac:dyDescent="0.25">
      <c r="B1051" s="49"/>
      <c r="C1051" s="49"/>
      <c r="D1051" s="2"/>
      <c r="E1051" t="s">
        <v>45</v>
      </c>
      <c r="F1051" s="49"/>
      <c r="G1051" s="49"/>
      <c r="H1051" t="s">
        <v>3928</v>
      </c>
      <c r="I1051" s="49"/>
      <c r="J1051" s="49"/>
      <c r="L1051" s="49" t="s">
        <v>3925</v>
      </c>
      <c r="M1051" s="49"/>
      <c r="N1051" s="49"/>
      <c r="O1051" s="49"/>
      <c r="P1051" s="49"/>
      <c r="Q1051" t="s">
        <v>3927</v>
      </c>
      <c r="R1051" t="s">
        <v>1034</v>
      </c>
      <c r="S1051">
        <v>2</v>
      </c>
      <c r="T1051">
        <v>140</v>
      </c>
      <c r="U1051">
        <v>12</v>
      </c>
      <c r="X1051" s="49"/>
      <c r="Y1051">
        <v>2</v>
      </c>
      <c r="Z1051">
        <v>1</v>
      </c>
      <c r="AA1051">
        <v>2</v>
      </c>
      <c r="AB1051" s="49" t="s">
        <v>610</v>
      </c>
      <c r="AC1051" s="49"/>
      <c r="AD1051">
        <v>5</v>
      </c>
    </row>
    <row r="1052" spans="2:30" x14ac:dyDescent="0.25">
      <c r="B1052" s="49"/>
      <c r="C1052" s="49"/>
      <c r="D1052" s="2"/>
      <c r="E1052" t="s">
        <v>45</v>
      </c>
      <c r="F1052" s="49"/>
      <c r="G1052" s="49"/>
      <c r="H1052" t="s">
        <v>3932</v>
      </c>
      <c r="I1052" s="49"/>
      <c r="J1052" s="49"/>
      <c r="L1052" s="49" t="s">
        <v>3931</v>
      </c>
      <c r="M1052" s="49"/>
      <c r="N1052" s="49"/>
      <c r="O1052" s="49"/>
      <c r="P1052" s="49"/>
      <c r="Q1052" t="s">
        <v>3929</v>
      </c>
      <c r="R1052" t="s">
        <v>1034</v>
      </c>
      <c r="S1052">
        <v>3</v>
      </c>
      <c r="T1052">
        <v>150</v>
      </c>
      <c r="U1052">
        <v>9</v>
      </c>
      <c r="X1052" s="49"/>
      <c r="Y1052">
        <v>2</v>
      </c>
      <c r="Z1052">
        <v>1</v>
      </c>
      <c r="AA1052">
        <v>2</v>
      </c>
      <c r="AB1052" s="49" t="s">
        <v>3930</v>
      </c>
      <c r="AC1052" s="49"/>
      <c r="AD1052">
        <v>5</v>
      </c>
    </row>
    <row r="1053" spans="2:30" x14ac:dyDescent="0.25">
      <c r="B1053" s="49"/>
      <c r="C1053" s="49"/>
      <c r="D1053" s="2"/>
      <c r="E1053" t="s">
        <v>73</v>
      </c>
      <c r="F1053" s="49"/>
      <c r="G1053" s="49"/>
      <c r="H1053" t="s">
        <v>3935</v>
      </c>
      <c r="I1053" s="49"/>
      <c r="J1053" s="49"/>
      <c r="L1053" s="49" t="s">
        <v>3934</v>
      </c>
      <c r="M1053" s="49"/>
      <c r="N1053" s="49"/>
      <c r="O1053" s="49"/>
      <c r="P1053" s="49"/>
      <c r="Q1053" t="s">
        <v>3933</v>
      </c>
      <c r="R1053" t="s">
        <v>1034</v>
      </c>
      <c r="S1053">
        <v>1</v>
      </c>
      <c r="T1053">
        <v>30</v>
      </c>
      <c r="U1053">
        <v>15</v>
      </c>
      <c r="X1053" s="49"/>
      <c r="Y1053">
        <v>1</v>
      </c>
      <c r="Z1053">
        <v>2</v>
      </c>
      <c r="AA1053">
        <v>1</v>
      </c>
      <c r="AB1053" s="49" t="s">
        <v>2289</v>
      </c>
      <c r="AC1053" s="49"/>
      <c r="AD1053">
        <v>5</v>
      </c>
    </row>
    <row r="1054" spans="2:30" x14ac:dyDescent="0.25">
      <c r="B1054" s="49"/>
      <c r="C1054" s="49"/>
      <c r="D1054" s="2"/>
      <c r="E1054" t="s">
        <v>73</v>
      </c>
      <c r="F1054" s="49"/>
      <c r="G1054" s="49"/>
      <c r="H1054" t="s">
        <v>3938</v>
      </c>
      <c r="I1054" s="49"/>
      <c r="J1054" s="49"/>
      <c r="L1054" s="49" t="s">
        <v>3937</v>
      </c>
      <c r="M1054" s="49"/>
      <c r="N1054" s="49"/>
      <c r="O1054" s="49"/>
      <c r="P1054" s="49"/>
      <c r="Q1054" t="s">
        <v>3936</v>
      </c>
      <c r="R1054" t="s">
        <v>1034</v>
      </c>
      <c r="S1054">
        <v>2</v>
      </c>
      <c r="T1054">
        <v>35</v>
      </c>
      <c r="U1054">
        <v>17</v>
      </c>
      <c r="X1054" s="49"/>
      <c r="Y1054">
        <v>1</v>
      </c>
      <c r="Z1054">
        <v>2</v>
      </c>
      <c r="AA1054">
        <v>1</v>
      </c>
      <c r="AB1054" s="49" t="s">
        <v>618</v>
      </c>
      <c r="AC1054" s="49"/>
      <c r="AD1054">
        <v>5</v>
      </c>
    </row>
    <row r="1055" spans="2:30" x14ac:dyDescent="0.25">
      <c r="B1055" s="49"/>
      <c r="C1055" s="49"/>
      <c r="D1055" s="2"/>
      <c r="E1055" t="s">
        <v>73</v>
      </c>
      <c r="F1055" s="49"/>
      <c r="G1055" s="49"/>
      <c r="H1055" t="s">
        <v>3941</v>
      </c>
      <c r="I1055" s="49"/>
      <c r="J1055" s="49"/>
      <c r="L1055" s="49" t="s">
        <v>3940</v>
      </c>
      <c r="M1055" s="49"/>
      <c r="N1055" s="49"/>
      <c r="O1055" s="49"/>
      <c r="P1055" s="49"/>
      <c r="Q1055" t="s">
        <v>3939</v>
      </c>
      <c r="R1055" t="s">
        <v>1034</v>
      </c>
      <c r="S1055">
        <v>3</v>
      </c>
      <c r="T1055">
        <v>35</v>
      </c>
      <c r="U1055">
        <v>20</v>
      </c>
      <c r="X1055" s="49"/>
      <c r="Y1055">
        <v>1</v>
      </c>
      <c r="Z1055">
        <v>2</v>
      </c>
      <c r="AA1055">
        <v>1</v>
      </c>
      <c r="AB1055" s="49" t="s">
        <v>3856</v>
      </c>
      <c r="AC1055" s="49"/>
      <c r="AD1055">
        <v>5</v>
      </c>
    </row>
    <row r="1056" spans="2:30" x14ac:dyDescent="0.25">
      <c r="B1056" s="49"/>
      <c r="C1056" s="49"/>
      <c r="D1056" s="2"/>
      <c r="E1056" t="s">
        <v>8734</v>
      </c>
      <c r="F1056" s="49"/>
      <c r="G1056" s="49"/>
      <c r="H1056" t="s">
        <v>3944</v>
      </c>
      <c r="I1056" s="49"/>
      <c r="J1056" s="49"/>
      <c r="L1056" s="49" t="s">
        <v>3943</v>
      </c>
      <c r="M1056" s="49"/>
      <c r="N1056" s="49"/>
      <c r="O1056" s="49"/>
      <c r="P1056" s="49"/>
      <c r="Q1056" t="s">
        <v>3942</v>
      </c>
      <c r="R1056" t="s">
        <v>1034</v>
      </c>
      <c r="S1056">
        <v>1</v>
      </c>
      <c r="T1056">
        <v>30</v>
      </c>
      <c r="U1056">
        <v>10</v>
      </c>
      <c r="X1056" s="49"/>
      <c r="Y1056">
        <v>2</v>
      </c>
      <c r="Z1056">
        <v>1</v>
      </c>
      <c r="AA1056">
        <v>2</v>
      </c>
      <c r="AB1056" s="49" t="s">
        <v>610</v>
      </c>
      <c r="AC1056" s="49"/>
      <c r="AD1056">
        <v>5</v>
      </c>
    </row>
    <row r="1057" spans="2:30" x14ac:dyDescent="0.25">
      <c r="B1057" s="49"/>
      <c r="C1057" s="49"/>
      <c r="D1057" s="2"/>
      <c r="E1057" t="s">
        <v>8734</v>
      </c>
      <c r="F1057" s="49"/>
      <c r="G1057" s="49"/>
      <c r="H1057" t="s">
        <v>3946</v>
      </c>
      <c r="I1057" s="49"/>
      <c r="J1057" s="49"/>
      <c r="L1057" s="49" t="s">
        <v>2577</v>
      </c>
      <c r="M1057" s="49"/>
      <c r="N1057" s="49"/>
      <c r="O1057" s="49"/>
      <c r="P1057" s="49"/>
      <c r="Q1057" t="s">
        <v>3945</v>
      </c>
      <c r="R1057" t="s">
        <v>1034</v>
      </c>
      <c r="S1057">
        <v>2</v>
      </c>
      <c r="T1057">
        <v>30</v>
      </c>
      <c r="U1057">
        <v>8</v>
      </c>
      <c r="X1057" s="49"/>
      <c r="Y1057">
        <v>2</v>
      </c>
      <c r="Z1057">
        <v>1</v>
      </c>
      <c r="AA1057">
        <v>2</v>
      </c>
      <c r="AB1057" s="49" t="s">
        <v>1646</v>
      </c>
      <c r="AC1057" s="49"/>
      <c r="AD1057">
        <v>5</v>
      </c>
    </row>
    <row r="1058" spans="2:30" x14ac:dyDescent="0.25">
      <c r="B1058" s="49"/>
      <c r="C1058" s="49"/>
      <c r="D1058" s="2"/>
      <c r="E1058" t="s">
        <v>20</v>
      </c>
      <c r="F1058" s="49"/>
      <c r="G1058" s="49"/>
      <c r="H1058" t="s">
        <v>3949</v>
      </c>
      <c r="I1058" s="49"/>
      <c r="J1058" s="49"/>
      <c r="L1058" s="49" t="s">
        <v>3948</v>
      </c>
      <c r="M1058" s="49"/>
      <c r="N1058" s="49"/>
      <c r="O1058" s="49"/>
      <c r="P1058" s="49"/>
      <c r="Q1058" t="s">
        <v>3947</v>
      </c>
      <c r="R1058" t="s">
        <v>1034</v>
      </c>
      <c r="S1058">
        <v>1</v>
      </c>
      <c r="T1058">
        <v>60</v>
      </c>
      <c r="V1058">
        <v>60</v>
      </c>
      <c r="X1058" s="49"/>
      <c r="AB1058" s="49"/>
      <c r="AC1058" s="49"/>
      <c r="AD1058">
        <v>5</v>
      </c>
    </row>
    <row r="1059" spans="2:30" x14ac:dyDescent="0.25">
      <c r="B1059" s="49"/>
      <c r="C1059" s="49"/>
      <c r="D1059" s="2"/>
      <c r="E1059" t="s">
        <v>20</v>
      </c>
      <c r="F1059" s="49"/>
      <c r="G1059" s="49"/>
      <c r="H1059" t="s">
        <v>3951</v>
      </c>
      <c r="I1059" s="49"/>
      <c r="J1059" s="49"/>
      <c r="L1059" s="49" t="s">
        <v>3948</v>
      </c>
      <c r="M1059" s="49"/>
      <c r="N1059" s="49"/>
      <c r="O1059" s="49"/>
      <c r="P1059" s="49"/>
      <c r="Q1059" t="s">
        <v>3950</v>
      </c>
      <c r="R1059" t="s">
        <v>1034</v>
      </c>
      <c r="S1059">
        <v>2</v>
      </c>
      <c r="T1059">
        <v>60</v>
      </c>
      <c r="V1059">
        <v>60</v>
      </c>
      <c r="X1059" s="49"/>
      <c r="AB1059" s="49"/>
      <c r="AC1059" s="49"/>
      <c r="AD1059">
        <v>5</v>
      </c>
    </row>
    <row r="1060" spans="2:30" x14ac:dyDescent="0.25">
      <c r="B1060" s="49"/>
      <c r="C1060" s="49"/>
      <c r="D1060" s="2"/>
      <c r="E1060" t="s">
        <v>20</v>
      </c>
      <c r="F1060" s="49"/>
      <c r="G1060" s="49"/>
      <c r="H1060" t="s">
        <v>3953</v>
      </c>
      <c r="I1060" s="49"/>
      <c r="J1060" s="49"/>
      <c r="L1060" s="49" t="s">
        <v>3948</v>
      </c>
      <c r="M1060" s="49"/>
      <c r="N1060" s="49"/>
      <c r="O1060" s="49"/>
      <c r="P1060" s="49"/>
      <c r="Q1060" t="s">
        <v>3952</v>
      </c>
      <c r="R1060" t="s">
        <v>1034</v>
      </c>
      <c r="S1060">
        <v>3</v>
      </c>
      <c r="T1060">
        <v>60</v>
      </c>
      <c r="V1060">
        <v>60</v>
      </c>
      <c r="X1060" s="49"/>
      <c r="AB1060" s="49"/>
      <c r="AC1060" s="49"/>
      <c r="AD1060">
        <v>5</v>
      </c>
    </row>
    <row r="1061" spans="2:30" x14ac:dyDescent="0.25">
      <c r="B1061" s="49"/>
      <c r="C1061" s="49"/>
      <c r="D1061" s="2"/>
      <c r="E1061" t="s">
        <v>356</v>
      </c>
      <c r="F1061" s="49"/>
      <c r="G1061" s="49"/>
      <c r="H1061" t="s">
        <v>1038</v>
      </c>
      <c r="I1061" s="49"/>
      <c r="J1061" s="49"/>
      <c r="L1061" s="49" t="s">
        <v>3955</v>
      </c>
      <c r="M1061" s="49"/>
      <c r="N1061" s="49"/>
      <c r="O1061" s="49"/>
      <c r="P1061" s="49"/>
      <c r="Q1061" t="s">
        <v>3954</v>
      </c>
      <c r="R1061" t="s">
        <v>1034</v>
      </c>
      <c r="S1061">
        <v>1</v>
      </c>
      <c r="V1061">
        <v>480</v>
      </c>
      <c r="W1061">
        <v>1.24</v>
      </c>
      <c r="X1061" s="49" t="s">
        <v>2238</v>
      </c>
      <c r="AB1061" s="49"/>
      <c r="AC1061" s="49"/>
      <c r="AD1061">
        <v>5</v>
      </c>
    </row>
    <row r="1062" spans="2:30" x14ac:dyDescent="0.25">
      <c r="B1062" s="49"/>
      <c r="C1062" s="49"/>
      <c r="D1062" s="2"/>
      <c r="E1062" t="s">
        <v>356</v>
      </c>
      <c r="F1062" s="49"/>
      <c r="G1062" s="49"/>
      <c r="H1062" t="s">
        <v>1042</v>
      </c>
      <c r="I1062" s="49"/>
      <c r="J1062" s="49"/>
      <c r="L1062" s="49" t="s">
        <v>3241</v>
      </c>
      <c r="M1062" s="49"/>
      <c r="N1062" s="49"/>
      <c r="O1062" s="49"/>
      <c r="P1062" s="49"/>
      <c r="Q1062" t="s">
        <v>3956</v>
      </c>
      <c r="R1062" t="s">
        <v>1039</v>
      </c>
      <c r="S1062">
        <v>1</v>
      </c>
      <c r="V1062">
        <v>300</v>
      </c>
      <c r="W1062">
        <v>1.27</v>
      </c>
      <c r="X1062" s="49" t="s">
        <v>3957</v>
      </c>
      <c r="AB1062" s="49"/>
      <c r="AC1062" s="49"/>
      <c r="AD1062">
        <v>5</v>
      </c>
    </row>
    <row r="1063" spans="2:30" x14ac:dyDescent="0.25">
      <c r="B1063" s="49"/>
      <c r="C1063" s="49"/>
      <c r="D1063" s="2"/>
      <c r="E1063" t="s">
        <v>112</v>
      </c>
      <c r="F1063" s="49"/>
      <c r="G1063" s="49"/>
      <c r="H1063" t="s">
        <v>3960</v>
      </c>
      <c r="I1063" s="49"/>
      <c r="J1063" s="49"/>
      <c r="L1063" s="49" t="s">
        <v>3959</v>
      </c>
      <c r="M1063" s="49"/>
      <c r="N1063" s="49"/>
      <c r="O1063" s="49"/>
      <c r="P1063" s="49"/>
      <c r="Q1063" t="s">
        <v>3958</v>
      </c>
      <c r="R1063" t="s">
        <v>1039</v>
      </c>
      <c r="S1063">
        <v>1</v>
      </c>
      <c r="T1063">
        <v>40</v>
      </c>
      <c r="U1063">
        <v>15</v>
      </c>
      <c r="X1063" s="49"/>
      <c r="Z1063">
        <v>2</v>
      </c>
      <c r="AA1063">
        <v>2</v>
      </c>
      <c r="AB1063" s="49" t="s">
        <v>3856</v>
      </c>
      <c r="AC1063" s="49"/>
      <c r="AD1063">
        <v>5</v>
      </c>
    </row>
    <row r="1064" spans="2:30" x14ac:dyDescent="0.25">
      <c r="B1064" s="49"/>
      <c r="C1064" s="49"/>
      <c r="D1064" s="2"/>
      <c r="E1064" t="s">
        <v>112</v>
      </c>
      <c r="F1064" s="49"/>
      <c r="G1064" s="49"/>
      <c r="H1064" t="s">
        <v>3963</v>
      </c>
      <c r="I1064" s="49"/>
      <c r="J1064" s="49"/>
      <c r="L1064" s="49" t="s">
        <v>3962</v>
      </c>
      <c r="M1064" s="49"/>
      <c r="N1064" s="49"/>
      <c r="O1064" s="49"/>
      <c r="P1064" s="49"/>
      <c r="Q1064" t="s">
        <v>3961</v>
      </c>
      <c r="R1064" t="s">
        <v>1039</v>
      </c>
      <c r="S1064">
        <v>2</v>
      </c>
      <c r="T1064">
        <v>45</v>
      </c>
      <c r="U1064">
        <v>13</v>
      </c>
      <c r="X1064" s="49"/>
      <c r="Z1064">
        <v>2</v>
      </c>
      <c r="AA1064">
        <v>1</v>
      </c>
      <c r="AB1064" s="49" t="s">
        <v>3856</v>
      </c>
      <c r="AC1064" s="49"/>
      <c r="AD1064">
        <v>5</v>
      </c>
    </row>
    <row r="1065" spans="2:30" x14ac:dyDescent="0.25">
      <c r="B1065" s="49"/>
      <c r="C1065" s="49"/>
      <c r="D1065" s="2"/>
      <c r="E1065" t="s">
        <v>112</v>
      </c>
      <c r="F1065" s="49"/>
      <c r="G1065" s="49"/>
      <c r="H1065" t="s">
        <v>3965</v>
      </c>
      <c r="I1065" s="49"/>
      <c r="J1065" s="49"/>
      <c r="L1065" s="49" t="s">
        <v>3962</v>
      </c>
      <c r="M1065" s="49"/>
      <c r="N1065" s="49"/>
      <c r="O1065" s="49"/>
      <c r="P1065" s="49"/>
      <c r="Q1065" t="s">
        <v>3964</v>
      </c>
      <c r="R1065" t="s">
        <v>1039</v>
      </c>
      <c r="S1065">
        <v>3</v>
      </c>
      <c r="T1065">
        <v>45</v>
      </c>
      <c r="U1065">
        <v>12</v>
      </c>
      <c r="X1065" s="49"/>
      <c r="Z1065">
        <v>2</v>
      </c>
      <c r="AA1065">
        <v>1</v>
      </c>
      <c r="AB1065" s="49" t="s">
        <v>3856</v>
      </c>
      <c r="AC1065" s="49"/>
      <c r="AD1065">
        <v>5</v>
      </c>
    </row>
    <row r="1066" spans="2:30" x14ac:dyDescent="0.25">
      <c r="B1066" s="49"/>
      <c r="C1066" s="49"/>
      <c r="D1066" s="2"/>
      <c r="E1066" t="s">
        <v>214</v>
      </c>
      <c r="F1066" s="49"/>
      <c r="G1066" s="49"/>
      <c r="H1066" t="s">
        <v>3968</v>
      </c>
      <c r="I1066" s="49"/>
      <c r="J1066" s="49"/>
      <c r="L1066" s="49" t="s">
        <v>3967</v>
      </c>
      <c r="M1066" s="49"/>
      <c r="N1066" s="49"/>
      <c r="O1066" s="49"/>
      <c r="P1066" s="49"/>
      <c r="Q1066" t="s">
        <v>3966</v>
      </c>
      <c r="R1066" t="s">
        <v>1039</v>
      </c>
      <c r="S1066">
        <v>1</v>
      </c>
      <c r="T1066">
        <v>42.5</v>
      </c>
      <c r="U1066">
        <v>12</v>
      </c>
      <c r="X1066" s="49"/>
      <c r="Y1066">
        <v>2</v>
      </c>
      <c r="Z1066">
        <v>1</v>
      </c>
      <c r="AA1066">
        <v>2</v>
      </c>
      <c r="AB1066" s="49" t="s">
        <v>2289</v>
      </c>
      <c r="AC1066" s="49"/>
      <c r="AD1066">
        <v>5</v>
      </c>
    </row>
    <row r="1067" spans="2:30" x14ac:dyDescent="0.25">
      <c r="B1067" s="49"/>
      <c r="C1067" s="49"/>
      <c r="D1067" s="2"/>
      <c r="E1067" t="s">
        <v>214</v>
      </c>
      <c r="F1067" s="49"/>
      <c r="G1067" s="49"/>
      <c r="H1067" t="s">
        <v>3971</v>
      </c>
      <c r="I1067" s="49"/>
      <c r="J1067" s="49"/>
      <c r="L1067" s="49" t="s">
        <v>3970</v>
      </c>
      <c r="M1067" s="49"/>
      <c r="N1067" s="49"/>
      <c r="O1067" s="49"/>
      <c r="P1067" s="49"/>
      <c r="Q1067" t="s">
        <v>3969</v>
      </c>
      <c r="R1067" t="s">
        <v>1039</v>
      </c>
      <c r="S1067">
        <v>2</v>
      </c>
      <c r="T1067">
        <v>45</v>
      </c>
      <c r="U1067">
        <v>12</v>
      </c>
      <c r="X1067" s="49"/>
      <c r="Y1067">
        <v>2</v>
      </c>
      <c r="Z1067">
        <v>1</v>
      </c>
      <c r="AA1067">
        <v>2</v>
      </c>
      <c r="AB1067" s="49" t="s">
        <v>3856</v>
      </c>
      <c r="AC1067" s="49"/>
      <c r="AD1067">
        <v>5</v>
      </c>
    </row>
    <row r="1068" spans="2:30" x14ac:dyDescent="0.25">
      <c r="B1068" s="49"/>
      <c r="C1068" s="49"/>
      <c r="D1068" s="2"/>
      <c r="E1068" t="s">
        <v>214</v>
      </c>
      <c r="F1068" s="49"/>
      <c r="G1068" s="49"/>
      <c r="H1068" t="s">
        <v>3974</v>
      </c>
      <c r="I1068" s="49"/>
      <c r="J1068" s="49"/>
      <c r="L1068" s="49" t="s">
        <v>3973</v>
      </c>
      <c r="M1068" s="49"/>
      <c r="N1068" s="49"/>
      <c r="O1068" s="49"/>
      <c r="P1068" s="49"/>
      <c r="Q1068" t="s">
        <v>3972</v>
      </c>
      <c r="R1068" t="s">
        <v>1039</v>
      </c>
      <c r="S1068">
        <v>3</v>
      </c>
      <c r="T1068">
        <v>45</v>
      </c>
      <c r="U1068">
        <v>9</v>
      </c>
      <c r="X1068" s="49"/>
      <c r="Y1068">
        <v>2</v>
      </c>
      <c r="Z1068">
        <v>1</v>
      </c>
      <c r="AA1068">
        <v>2</v>
      </c>
      <c r="AB1068" s="49" t="s">
        <v>610</v>
      </c>
      <c r="AC1068" s="49"/>
      <c r="AD1068">
        <v>5</v>
      </c>
    </row>
    <row r="1069" spans="2:30" x14ac:dyDescent="0.25">
      <c r="B1069" s="49"/>
      <c r="C1069" s="49"/>
      <c r="D1069" s="2"/>
      <c r="E1069" t="s">
        <v>214</v>
      </c>
      <c r="F1069" s="49"/>
      <c r="G1069" s="49"/>
      <c r="H1069" t="s">
        <v>3977</v>
      </c>
      <c r="I1069" s="49"/>
      <c r="J1069" s="49"/>
      <c r="L1069" s="49" t="s">
        <v>3976</v>
      </c>
      <c r="M1069" s="49"/>
      <c r="N1069" s="49"/>
      <c r="O1069" s="49"/>
      <c r="P1069" s="49"/>
      <c r="Q1069" t="s">
        <v>3975</v>
      </c>
      <c r="R1069" t="s">
        <v>1039</v>
      </c>
      <c r="S1069">
        <v>4</v>
      </c>
      <c r="T1069">
        <v>50</v>
      </c>
      <c r="U1069">
        <v>9</v>
      </c>
      <c r="X1069" s="49"/>
      <c r="Y1069">
        <v>2</v>
      </c>
      <c r="Z1069">
        <v>1</v>
      </c>
      <c r="AA1069">
        <v>2</v>
      </c>
      <c r="AB1069" s="49" t="s">
        <v>3856</v>
      </c>
      <c r="AC1069" s="49"/>
      <c r="AD1069">
        <v>5</v>
      </c>
    </row>
    <row r="1070" spans="2:30" x14ac:dyDescent="0.25">
      <c r="B1070" s="49"/>
      <c r="C1070" s="49"/>
      <c r="D1070" s="2"/>
      <c r="E1070" t="s">
        <v>222</v>
      </c>
      <c r="F1070" s="49"/>
      <c r="G1070" s="49"/>
      <c r="H1070" t="s">
        <v>3980</v>
      </c>
      <c r="I1070" s="49"/>
      <c r="J1070" s="49"/>
      <c r="L1070" s="49" t="s">
        <v>3979</v>
      </c>
      <c r="M1070" s="49"/>
      <c r="N1070" s="49"/>
      <c r="O1070" s="49"/>
      <c r="P1070" s="49"/>
      <c r="Q1070" t="s">
        <v>3978</v>
      </c>
      <c r="R1070" t="s">
        <v>1039</v>
      </c>
      <c r="S1070">
        <v>1</v>
      </c>
      <c r="T1070">
        <v>15</v>
      </c>
      <c r="U1070">
        <v>10</v>
      </c>
      <c r="X1070" s="49"/>
      <c r="Y1070">
        <v>3</v>
      </c>
      <c r="Z1070">
        <v>1</v>
      </c>
      <c r="AA1070">
        <v>3</v>
      </c>
      <c r="AB1070" s="49" t="s">
        <v>3930</v>
      </c>
      <c r="AC1070" s="49"/>
      <c r="AD1070">
        <v>5</v>
      </c>
    </row>
    <row r="1071" spans="2:30" x14ac:dyDescent="0.25">
      <c r="B1071" s="49"/>
      <c r="C1071" s="49"/>
      <c r="D1071" s="2"/>
      <c r="E1071" t="s">
        <v>222</v>
      </c>
      <c r="F1071" s="49"/>
      <c r="G1071" s="49"/>
      <c r="H1071" t="s">
        <v>3983</v>
      </c>
      <c r="I1071" s="49"/>
      <c r="J1071" s="49"/>
      <c r="L1071" s="49" t="s">
        <v>3982</v>
      </c>
      <c r="M1071" s="49"/>
      <c r="N1071" s="49"/>
      <c r="O1071" s="49"/>
      <c r="P1071" s="49"/>
      <c r="Q1071" t="s">
        <v>3981</v>
      </c>
      <c r="R1071" t="s">
        <v>1039</v>
      </c>
      <c r="S1071">
        <v>2</v>
      </c>
      <c r="T1071">
        <v>12.5</v>
      </c>
      <c r="U1071">
        <v>12</v>
      </c>
      <c r="X1071" s="49"/>
      <c r="Y1071">
        <v>3</v>
      </c>
      <c r="Z1071">
        <v>1</v>
      </c>
      <c r="AA1071">
        <v>3</v>
      </c>
      <c r="AB1071" s="49" t="s">
        <v>3856</v>
      </c>
      <c r="AC1071" s="49"/>
      <c r="AD1071">
        <v>5</v>
      </c>
    </row>
    <row r="1072" spans="2:30" x14ac:dyDescent="0.25">
      <c r="B1072" s="49"/>
      <c r="C1072" s="49"/>
      <c r="D1072" s="2"/>
      <c r="E1072" t="s">
        <v>222</v>
      </c>
      <c r="F1072" s="49"/>
      <c r="G1072" s="49"/>
      <c r="H1072" t="s">
        <v>3985</v>
      </c>
      <c r="I1072" s="49"/>
      <c r="J1072" s="49"/>
      <c r="L1072" s="49" t="s">
        <v>3982</v>
      </c>
      <c r="M1072" s="49"/>
      <c r="N1072" s="49"/>
      <c r="O1072" s="49"/>
      <c r="P1072" s="49"/>
      <c r="Q1072" t="s">
        <v>3984</v>
      </c>
      <c r="R1072" t="s">
        <v>1039</v>
      </c>
      <c r="S1072">
        <v>3</v>
      </c>
      <c r="T1072">
        <v>12.5</v>
      </c>
      <c r="U1072">
        <v>11</v>
      </c>
      <c r="X1072" s="49"/>
      <c r="Y1072">
        <v>3</v>
      </c>
      <c r="Z1072">
        <v>1</v>
      </c>
      <c r="AA1072">
        <v>3</v>
      </c>
      <c r="AB1072" s="49" t="s">
        <v>3856</v>
      </c>
      <c r="AC1072" s="49"/>
      <c r="AD1072">
        <v>5</v>
      </c>
    </row>
    <row r="1073" spans="2:30" x14ac:dyDescent="0.25">
      <c r="B1073" s="49"/>
      <c r="C1073" s="49"/>
      <c r="D1073" s="2"/>
      <c r="E1073" t="s">
        <v>8734</v>
      </c>
      <c r="F1073" s="49"/>
      <c r="G1073" s="49"/>
      <c r="H1073" t="s">
        <v>3988</v>
      </c>
      <c r="I1073" s="49"/>
      <c r="J1073" s="49"/>
      <c r="L1073" s="49" t="s">
        <v>3987</v>
      </c>
      <c r="M1073" s="49"/>
      <c r="N1073" s="49"/>
      <c r="O1073" s="49"/>
      <c r="P1073" s="49"/>
      <c r="Q1073" t="s">
        <v>3986</v>
      </c>
      <c r="R1073" t="s">
        <v>1039</v>
      </c>
      <c r="S1073">
        <v>1</v>
      </c>
      <c r="T1073">
        <v>40</v>
      </c>
      <c r="U1073">
        <v>6</v>
      </c>
      <c r="X1073" s="49"/>
      <c r="Y1073">
        <v>2</v>
      </c>
      <c r="Z1073">
        <v>1</v>
      </c>
      <c r="AA1073">
        <v>2</v>
      </c>
      <c r="AB1073" s="49" t="s">
        <v>610</v>
      </c>
      <c r="AC1073" s="49"/>
      <c r="AD1073">
        <v>5</v>
      </c>
    </row>
    <row r="1074" spans="2:30" x14ac:dyDescent="0.25">
      <c r="B1074" s="49"/>
      <c r="C1074" s="49"/>
      <c r="D1074" s="2"/>
      <c r="E1074" t="s">
        <v>8734</v>
      </c>
      <c r="F1074" s="49"/>
      <c r="G1074" s="49"/>
      <c r="H1074" t="s">
        <v>3991</v>
      </c>
      <c r="I1074" s="49"/>
      <c r="J1074" s="49"/>
      <c r="L1074" s="49" t="s">
        <v>3990</v>
      </c>
      <c r="M1074" s="49"/>
      <c r="N1074" s="49"/>
      <c r="O1074" s="49"/>
      <c r="P1074" s="49"/>
      <c r="Q1074" t="s">
        <v>3989</v>
      </c>
      <c r="R1074" t="s">
        <v>1039</v>
      </c>
      <c r="S1074">
        <v>2</v>
      </c>
      <c r="T1074">
        <v>35</v>
      </c>
      <c r="U1074">
        <v>8</v>
      </c>
      <c r="X1074" s="49"/>
      <c r="Y1074">
        <v>2</v>
      </c>
      <c r="Z1074">
        <v>1</v>
      </c>
      <c r="AA1074">
        <v>2</v>
      </c>
      <c r="AB1074" s="49" t="s">
        <v>3856</v>
      </c>
      <c r="AC1074" s="49"/>
      <c r="AD1074">
        <v>5</v>
      </c>
    </row>
    <row r="1075" spans="2:30" x14ac:dyDescent="0.25">
      <c r="B1075" s="49"/>
      <c r="C1075" s="49"/>
      <c r="D1075" s="2"/>
      <c r="E1075" t="s">
        <v>8734</v>
      </c>
      <c r="F1075" s="49"/>
      <c r="G1075" s="49"/>
      <c r="H1075" t="s">
        <v>3994</v>
      </c>
      <c r="I1075" s="49"/>
      <c r="J1075" s="49"/>
      <c r="L1075" s="49" t="s">
        <v>3993</v>
      </c>
      <c r="M1075" s="49"/>
      <c r="N1075" s="49"/>
      <c r="O1075" s="49"/>
      <c r="P1075" s="49"/>
      <c r="Q1075" t="s">
        <v>3992</v>
      </c>
      <c r="R1075" t="s">
        <v>1039</v>
      </c>
      <c r="S1075">
        <v>3</v>
      </c>
      <c r="T1075">
        <v>35</v>
      </c>
      <c r="U1075">
        <v>6</v>
      </c>
      <c r="X1075" s="49"/>
      <c r="Y1075">
        <v>2</v>
      </c>
      <c r="Z1075">
        <v>1</v>
      </c>
      <c r="AA1075">
        <v>2</v>
      </c>
      <c r="AB1075" s="49" t="s">
        <v>610</v>
      </c>
      <c r="AC1075" s="49"/>
      <c r="AD1075">
        <v>5</v>
      </c>
    </row>
    <row r="1076" spans="2:30" x14ac:dyDescent="0.25">
      <c r="B1076" s="49"/>
      <c r="C1076" s="49"/>
      <c r="D1076" s="2"/>
      <c r="E1076" t="s">
        <v>303</v>
      </c>
      <c r="F1076" s="49"/>
      <c r="G1076" s="49"/>
      <c r="H1076" t="s">
        <v>3997</v>
      </c>
      <c r="I1076" s="49"/>
      <c r="J1076" s="49"/>
      <c r="L1076" s="49" t="s">
        <v>3996</v>
      </c>
      <c r="M1076" s="49"/>
      <c r="N1076" s="49"/>
      <c r="O1076" s="49"/>
      <c r="P1076" s="49"/>
      <c r="Q1076" t="s">
        <v>3995</v>
      </c>
      <c r="R1076" t="s">
        <v>1039</v>
      </c>
      <c r="S1076">
        <v>1</v>
      </c>
      <c r="T1076">
        <v>10</v>
      </c>
      <c r="U1076">
        <v>15</v>
      </c>
      <c r="X1076" s="49"/>
      <c r="Y1076">
        <v>2</v>
      </c>
      <c r="Z1076">
        <v>2</v>
      </c>
      <c r="AA1076">
        <v>2</v>
      </c>
      <c r="AB1076" s="49" t="s">
        <v>3856</v>
      </c>
      <c r="AC1076" s="49"/>
      <c r="AD1076">
        <v>5</v>
      </c>
    </row>
    <row r="1077" spans="2:30" x14ac:dyDescent="0.25">
      <c r="B1077" s="49"/>
      <c r="C1077" s="49"/>
      <c r="D1077" s="2"/>
      <c r="E1077" t="s">
        <v>303</v>
      </c>
      <c r="F1077" s="49"/>
      <c r="G1077" s="49"/>
      <c r="H1077" t="s">
        <v>3999</v>
      </c>
      <c r="I1077" s="49"/>
      <c r="J1077" s="49"/>
      <c r="L1077" s="49" t="s">
        <v>3996</v>
      </c>
      <c r="M1077" s="49"/>
      <c r="N1077" s="49"/>
      <c r="O1077" s="49"/>
      <c r="P1077" s="49"/>
      <c r="Q1077" t="s">
        <v>3998</v>
      </c>
      <c r="R1077" t="s">
        <v>1039</v>
      </c>
      <c r="S1077">
        <v>2</v>
      </c>
      <c r="T1077">
        <v>10</v>
      </c>
      <c r="U1077">
        <v>14</v>
      </c>
      <c r="X1077" s="49"/>
      <c r="Y1077">
        <v>2</v>
      </c>
      <c r="Z1077">
        <v>2</v>
      </c>
      <c r="AA1077">
        <v>2</v>
      </c>
      <c r="AB1077" s="49" t="s">
        <v>3856</v>
      </c>
      <c r="AC1077" s="49"/>
      <c r="AD1077">
        <v>5</v>
      </c>
    </row>
    <row r="1078" spans="2:30" x14ac:dyDescent="0.25">
      <c r="B1078" s="49"/>
      <c r="C1078" s="49"/>
      <c r="D1078" s="2"/>
      <c r="E1078" t="s">
        <v>303</v>
      </c>
      <c r="F1078" s="49"/>
      <c r="G1078" s="49"/>
      <c r="H1078" t="s">
        <v>4001</v>
      </c>
      <c r="I1078" s="49"/>
      <c r="J1078" s="49"/>
      <c r="L1078" s="49" t="s">
        <v>3996</v>
      </c>
      <c r="M1078" s="49"/>
      <c r="N1078" s="49"/>
      <c r="O1078" s="49"/>
      <c r="P1078" s="49"/>
      <c r="Q1078" t="s">
        <v>4000</v>
      </c>
      <c r="R1078" t="s">
        <v>1039</v>
      </c>
      <c r="S1078">
        <v>3</v>
      </c>
      <c r="T1078">
        <v>10</v>
      </c>
      <c r="U1078">
        <v>15</v>
      </c>
      <c r="X1078" s="49"/>
      <c r="Y1078">
        <v>2</v>
      </c>
      <c r="Z1078">
        <v>2</v>
      </c>
      <c r="AA1078">
        <v>2</v>
      </c>
      <c r="AB1078" s="49" t="s">
        <v>3856</v>
      </c>
      <c r="AC1078" s="49"/>
      <c r="AD1078">
        <v>5</v>
      </c>
    </row>
    <row r="1079" spans="2:30" x14ac:dyDescent="0.25">
      <c r="B1079" s="49"/>
      <c r="C1079" s="49"/>
      <c r="D1079" s="2"/>
      <c r="E1079" t="s">
        <v>1534</v>
      </c>
      <c r="F1079" s="49"/>
      <c r="G1079" s="49"/>
      <c r="H1079" t="s">
        <v>4003</v>
      </c>
      <c r="I1079" s="49"/>
      <c r="J1079" s="49"/>
      <c r="L1079" s="49"/>
      <c r="M1079" s="49"/>
      <c r="N1079" s="49"/>
      <c r="O1079" s="49"/>
      <c r="P1079" s="49"/>
      <c r="Q1079" t="s">
        <v>4002</v>
      </c>
      <c r="R1079" t="s">
        <v>1039</v>
      </c>
      <c r="S1079">
        <v>1</v>
      </c>
      <c r="T1079">
        <v>150</v>
      </c>
      <c r="V1079">
        <v>60</v>
      </c>
      <c r="X1079" s="49"/>
      <c r="AB1079" s="49"/>
      <c r="AC1079" s="49"/>
      <c r="AD1079">
        <v>5</v>
      </c>
    </row>
    <row r="1080" spans="2:30" x14ac:dyDescent="0.25">
      <c r="B1080" s="49"/>
      <c r="C1080" s="49"/>
      <c r="D1080" s="2"/>
      <c r="E1080" t="s">
        <v>1534</v>
      </c>
      <c r="F1080" s="49"/>
      <c r="G1080" s="49"/>
      <c r="H1080" t="s">
        <v>4005</v>
      </c>
      <c r="I1080" s="49"/>
      <c r="J1080" s="49"/>
      <c r="L1080" s="49"/>
      <c r="M1080" s="49"/>
      <c r="N1080" s="49"/>
      <c r="O1080" s="49"/>
      <c r="P1080" s="49"/>
      <c r="Q1080" t="s">
        <v>4004</v>
      </c>
      <c r="R1080" t="s">
        <v>1039</v>
      </c>
      <c r="S1080">
        <v>2</v>
      </c>
      <c r="T1080">
        <v>150</v>
      </c>
      <c r="V1080">
        <v>60</v>
      </c>
      <c r="X1080" s="49"/>
      <c r="AB1080" s="49"/>
      <c r="AC1080" s="49"/>
      <c r="AD1080">
        <v>5</v>
      </c>
    </row>
    <row r="1081" spans="2:30" x14ac:dyDescent="0.25">
      <c r="B1081" s="49"/>
      <c r="C1081" s="49"/>
      <c r="D1081" s="2"/>
      <c r="E1081" t="s">
        <v>1534</v>
      </c>
      <c r="F1081" s="49"/>
      <c r="G1081" s="49"/>
      <c r="H1081" t="s">
        <v>4007</v>
      </c>
      <c r="I1081" s="49"/>
      <c r="J1081" s="49"/>
      <c r="L1081" s="49"/>
      <c r="M1081" s="49"/>
      <c r="N1081" s="49"/>
      <c r="O1081" s="49"/>
      <c r="P1081" s="49"/>
      <c r="Q1081" t="s">
        <v>4006</v>
      </c>
      <c r="R1081" t="s">
        <v>1039</v>
      </c>
      <c r="S1081">
        <v>3</v>
      </c>
      <c r="T1081">
        <v>150</v>
      </c>
      <c r="V1081">
        <v>60</v>
      </c>
      <c r="X1081" s="49"/>
      <c r="AB1081" s="49"/>
      <c r="AC1081" s="49"/>
      <c r="AD1081">
        <v>5</v>
      </c>
    </row>
    <row r="1082" spans="2:30" x14ac:dyDescent="0.25">
      <c r="B1082" s="49"/>
      <c r="C1082" s="49"/>
      <c r="D1082" s="2"/>
      <c r="E1082" t="s">
        <v>356</v>
      </c>
      <c r="F1082" s="49"/>
      <c r="G1082" s="49"/>
      <c r="H1082" t="s">
        <v>1043</v>
      </c>
      <c r="I1082" s="49"/>
      <c r="J1082" s="49"/>
      <c r="L1082" s="49" t="s">
        <v>4009</v>
      </c>
      <c r="M1082" s="49"/>
      <c r="N1082" s="49"/>
      <c r="O1082" s="49"/>
      <c r="P1082" s="49"/>
      <c r="Q1082" t="s">
        <v>4008</v>
      </c>
      <c r="R1082" t="s">
        <v>1039</v>
      </c>
      <c r="S1082">
        <v>2</v>
      </c>
      <c r="V1082">
        <v>710</v>
      </c>
      <c r="W1082">
        <v>3</v>
      </c>
      <c r="X1082" s="49" t="s">
        <v>3957</v>
      </c>
      <c r="AB1082" s="49"/>
      <c r="AC1082" s="49"/>
      <c r="AD1082">
        <v>5</v>
      </c>
    </row>
    <row r="1083" spans="2:30" x14ac:dyDescent="0.25">
      <c r="B1083" s="49"/>
      <c r="C1083" s="49"/>
      <c r="D1083" s="2"/>
      <c r="E1083" t="s">
        <v>356</v>
      </c>
      <c r="F1083" s="49"/>
      <c r="G1083" s="49"/>
      <c r="H1083" t="s">
        <v>1046</v>
      </c>
      <c r="I1083" s="49"/>
      <c r="J1083" s="49"/>
      <c r="L1083" s="49" t="s">
        <v>272</v>
      </c>
      <c r="M1083" s="49"/>
      <c r="N1083" s="49"/>
      <c r="O1083" s="49"/>
      <c r="P1083" s="49"/>
      <c r="Q1083" t="s">
        <v>4010</v>
      </c>
      <c r="R1083" t="s">
        <v>1044</v>
      </c>
      <c r="S1083">
        <v>1</v>
      </c>
      <c r="V1083">
        <v>300</v>
      </c>
      <c r="W1083">
        <v>1.34</v>
      </c>
      <c r="X1083" s="49" t="s">
        <v>3957</v>
      </c>
      <c r="AB1083" s="49"/>
      <c r="AC1083" s="49"/>
      <c r="AD1083">
        <v>5</v>
      </c>
    </row>
    <row r="1084" spans="2:30" x14ac:dyDescent="0.25">
      <c r="B1084" s="49"/>
      <c r="C1084" s="49"/>
      <c r="D1084" s="2"/>
      <c r="E1084" t="s">
        <v>249</v>
      </c>
      <c r="F1084" s="49"/>
      <c r="G1084" s="49"/>
      <c r="H1084" t="s">
        <v>4013</v>
      </c>
      <c r="I1084" s="49"/>
      <c r="J1084" s="49"/>
      <c r="L1084" s="49" t="s">
        <v>4012</v>
      </c>
      <c r="M1084" s="49"/>
      <c r="N1084" s="49"/>
      <c r="O1084" s="49"/>
      <c r="P1084" s="49"/>
      <c r="Q1084" t="s">
        <v>4011</v>
      </c>
      <c r="R1084" t="s">
        <v>1044</v>
      </c>
      <c r="S1084">
        <v>1</v>
      </c>
      <c r="T1084">
        <v>150</v>
      </c>
      <c r="U1084">
        <v>8</v>
      </c>
      <c r="X1084" s="49"/>
      <c r="Y1084">
        <v>3</v>
      </c>
      <c r="Z1084">
        <v>1</v>
      </c>
      <c r="AA1084">
        <v>1</v>
      </c>
      <c r="AB1084" s="49" t="s">
        <v>3856</v>
      </c>
      <c r="AC1084" s="49"/>
      <c r="AD1084">
        <v>5</v>
      </c>
    </row>
    <row r="1085" spans="2:30" x14ac:dyDescent="0.25">
      <c r="B1085" s="49"/>
      <c r="C1085" s="49"/>
      <c r="D1085" s="2"/>
      <c r="E1085" t="s">
        <v>249</v>
      </c>
      <c r="F1085" s="49"/>
      <c r="G1085" s="49"/>
      <c r="H1085" t="s">
        <v>4015</v>
      </c>
      <c r="I1085" s="49"/>
      <c r="J1085" s="49"/>
      <c r="L1085" s="49" t="s">
        <v>4012</v>
      </c>
      <c r="M1085" s="49"/>
      <c r="N1085" s="49"/>
      <c r="O1085" s="49"/>
      <c r="P1085" s="49"/>
      <c r="Q1085" t="s">
        <v>4014</v>
      </c>
      <c r="R1085" t="s">
        <v>1044</v>
      </c>
      <c r="S1085">
        <v>2</v>
      </c>
      <c r="T1085">
        <v>150</v>
      </c>
      <c r="U1085">
        <v>8</v>
      </c>
      <c r="X1085" s="49"/>
      <c r="Y1085">
        <v>3</v>
      </c>
      <c r="Z1085">
        <v>1</v>
      </c>
      <c r="AA1085">
        <v>1</v>
      </c>
      <c r="AB1085" s="49" t="s">
        <v>3856</v>
      </c>
      <c r="AC1085" s="49"/>
      <c r="AD1085">
        <v>5</v>
      </c>
    </row>
    <row r="1086" spans="2:30" x14ac:dyDescent="0.25">
      <c r="B1086" s="49"/>
      <c r="C1086" s="49"/>
      <c r="D1086" s="2"/>
      <c r="E1086" t="s">
        <v>249</v>
      </c>
      <c r="F1086" s="49"/>
      <c r="G1086" s="49"/>
      <c r="H1086" t="s">
        <v>4017</v>
      </c>
      <c r="I1086" s="49"/>
      <c r="J1086" s="49"/>
      <c r="L1086" s="49" t="s">
        <v>4012</v>
      </c>
      <c r="M1086" s="49"/>
      <c r="N1086" s="49"/>
      <c r="O1086" s="49"/>
      <c r="P1086" s="49"/>
      <c r="Q1086" t="s">
        <v>4016</v>
      </c>
      <c r="R1086" t="s">
        <v>1044</v>
      </c>
      <c r="S1086">
        <v>3</v>
      </c>
      <c r="T1086">
        <v>150</v>
      </c>
      <c r="U1086">
        <v>8</v>
      </c>
      <c r="X1086" s="49"/>
      <c r="Y1086">
        <v>3</v>
      </c>
      <c r="Z1086">
        <v>1</v>
      </c>
      <c r="AA1086">
        <v>1</v>
      </c>
      <c r="AB1086" s="49" t="s">
        <v>3856</v>
      </c>
      <c r="AC1086" s="49"/>
      <c r="AD1086">
        <v>5</v>
      </c>
    </row>
    <row r="1087" spans="2:30" x14ac:dyDescent="0.25">
      <c r="B1087" s="49"/>
      <c r="C1087" s="49"/>
      <c r="D1087" s="2"/>
      <c r="E1087" t="s">
        <v>249</v>
      </c>
      <c r="F1087" s="49"/>
      <c r="G1087" s="49"/>
      <c r="H1087" t="s">
        <v>4019</v>
      </c>
      <c r="I1087" s="49"/>
      <c r="J1087" s="49"/>
      <c r="L1087" s="49" t="s">
        <v>3090</v>
      </c>
      <c r="M1087" s="49"/>
      <c r="N1087" s="49"/>
      <c r="O1087" s="49"/>
      <c r="P1087" s="49"/>
      <c r="Q1087" t="s">
        <v>4018</v>
      </c>
      <c r="R1087" t="s">
        <v>1044</v>
      </c>
      <c r="S1087">
        <v>4</v>
      </c>
      <c r="T1087">
        <v>150</v>
      </c>
      <c r="U1087">
        <v>7</v>
      </c>
      <c r="X1087" s="49"/>
      <c r="Y1087">
        <v>3</v>
      </c>
      <c r="Z1087">
        <v>1</v>
      </c>
      <c r="AA1087">
        <v>1</v>
      </c>
      <c r="AB1087" s="49" t="s">
        <v>610</v>
      </c>
      <c r="AC1087" s="49"/>
      <c r="AD1087">
        <v>5</v>
      </c>
    </row>
    <row r="1088" spans="2:30" x14ac:dyDescent="0.25">
      <c r="B1088" s="49"/>
      <c r="C1088" s="49"/>
      <c r="D1088" s="2"/>
      <c r="E1088" t="s">
        <v>256</v>
      </c>
      <c r="F1088" s="49"/>
      <c r="G1088" s="49"/>
      <c r="H1088" t="s">
        <v>4021</v>
      </c>
      <c r="I1088" s="49"/>
      <c r="J1088" s="49"/>
      <c r="L1088" s="49" t="s">
        <v>1937</v>
      </c>
      <c r="M1088" s="49"/>
      <c r="N1088" s="49"/>
      <c r="O1088" s="49"/>
      <c r="P1088" s="49"/>
      <c r="Q1088" t="s">
        <v>4020</v>
      </c>
      <c r="R1088" t="s">
        <v>1044</v>
      </c>
      <c r="S1088">
        <v>1</v>
      </c>
      <c r="T1088">
        <v>35</v>
      </c>
      <c r="U1088">
        <v>8</v>
      </c>
      <c r="X1088" s="49"/>
      <c r="Y1088">
        <v>2</v>
      </c>
      <c r="Z1088">
        <v>1</v>
      </c>
      <c r="AA1088">
        <v>2</v>
      </c>
      <c r="AB1088" s="49" t="s">
        <v>610</v>
      </c>
      <c r="AC1088" s="49"/>
      <c r="AD1088">
        <v>5</v>
      </c>
    </row>
    <row r="1089" spans="2:30" x14ac:dyDescent="0.25">
      <c r="B1089" s="49"/>
      <c r="C1089" s="49"/>
      <c r="D1089" s="2"/>
      <c r="E1089" t="s">
        <v>256</v>
      </c>
      <c r="F1089" s="49"/>
      <c r="G1089" s="49"/>
      <c r="H1089" t="s">
        <v>4023</v>
      </c>
      <c r="I1089" s="49"/>
      <c r="J1089" s="49"/>
      <c r="L1089" s="49" t="s">
        <v>1937</v>
      </c>
      <c r="M1089" s="49"/>
      <c r="N1089" s="49"/>
      <c r="O1089" s="49"/>
      <c r="P1089" s="49"/>
      <c r="Q1089" t="s">
        <v>4022</v>
      </c>
      <c r="R1089" t="s">
        <v>1044</v>
      </c>
      <c r="S1089">
        <v>2</v>
      </c>
      <c r="T1089">
        <v>40</v>
      </c>
      <c r="U1089">
        <v>8</v>
      </c>
      <c r="X1089" s="49"/>
      <c r="Y1089">
        <v>2</v>
      </c>
      <c r="Z1089">
        <v>1</v>
      </c>
      <c r="AA1089">
        <v>2</v>
      </c>
      <c r="AB1089" s="49" t="s">
        <v>610</v>
      </c>
      <c r="AC1089" s="49"/>
      <c r="AD1089">
        <v>5</v>
      </c>
    </row>
    <row r="1090" spans="2:30" x14ac:dyDescent="0.25">
      <c r="B1090" s="49"/>
      <c r="C1090" s="49"/>
      <c r="D1090" s="2"/>
      <c r="E1090" t="s">
        <v>256</v>
      </c>
      <c r="F1090" s="49"/>
      <c r="G1090" s="49"/>
      <c r="H1090" t="s">
        <v>4025</v>
      </c>
      <c r="I1090" s="49"/>
      <c r="J1090" s="49"/>
      <c r="L1090" s="49" t="s">
        <v>1937</v>
      </c>
      <c r="M1090" s="49"/>
      <c r="N1090" s="49"/>
      <c r="O1090" s="49"/>
      <c r="P1090" s="49"/>
      <c r="Q1090" t="s">
        <v>4024</v>
      </c>
      <c r="R1090" t="s">
        <v>1044</v>
      </c>
      <c r="S1090">
        <v>3</v>
      </c>
      <c r="T1090">
        <v>40</v>
      </c>
      <c r="U1090">
        <v>8</v>
      </c>
      <c r="X1090" s="49"/>
      <c r="Y1090">
        <v>2</v>
      </c>
      <c r="Z1090">
        <v>1</v>
      </c>
      <c r="AA1090">
        <v>2</v>
      </c>
      <c r="AB1090" s="49" t="s">
        <v>610</v>
      </c>
      <c r="AC1090" s="49"/>
      <c r="AD1090">
        <v>5</v>
      </c>
    </row>
    <row r="1091" spans="2:30" x14ac:dyDescent="0.25">
      <c r="B1091" s="49"/>
      <c r="C1091" s="49"/>
      <c r="D1091" s="2"/>
      <c r="E1091" t="s">
        <v>41</v>
      </c>
      <c r="F1091" s="49"/>
      <c r="G1091" s="49"/>
      <c r="H1091" t="s">
        <v>4028</v>
      </c>
      <c r="I1091" s="49"/>
      <c r="J1091" s="49"/>
      <c r="L1091" s="49" t="s">
        <v>4027</v>
      </c>
      <c r="M1091" s="49"/>
      <c r="N1091" s="49"/>
      <c r="O1091" s="49"/>
      <c r="P1091" s="49"/>
      <c r="Q1091" t="s">
        <v>4026</v>
      </c>
      <c r="R1091" t="s">
        <v>1044</v>
      </c>
      <c r="S1091">
        <v>1</v>
      </c>
      <c r="T1091">
        <v>75</v>
      </c>
      <c r="U1091">
        <v>9</v>
      </c>
      <c r="X1091" s="49"/>
      <c r="Y1091">
        <v>2</v>
      </c>
      <c r="Z1091">
        <v>1</v>
      </c>
      <c r="AA1091">
        <v>2</v>
      </c>
      <c r="AB1091" s="49" t="s">
        <v>3856</v>
      </c>
      <c r="AC1091" s="49"/>
      <c r="AD1091">
        <v>5</v>
      </c>
    </row>
    <row r="1092" spans="2:30" x14ac:dyDescent="0.25">
      <c r="B1092" s="49"/>
      <c r="C1092" s="49"/>
      <c r="D1092" s="2"/>
      <c r="E1092" t="s">
        <v>41</v>
      </c>
      <c r="F1092" s="49"/>
      <c r="G1092" s="49"/>
      <c r="H1092" t="s">
        <v>4030</v>
      </c>
      <c r="I1092" s="49"/>
      <c r="J1092" s="49"/>
      <c r="L1092" s="49" t="s">
        <v>4027</v>
      </c>
      <c r="M1092" s="49"/>
      <c r="N1092" s="49"/>
      <c r="O1092" s="49"/>
      <c r="P1092" s="49"/>
      <c r="Q1092" t="s">
        <v>4029</v>
      </c>
      <c r="R1092" t="s">
        <v>1044</v>
      </c>
      <c r="S1092">
        <v>2</v>
      </c>
      <c r="T1092">
        <v>75</v>
      </c>
      <c r="U1092">
        <v>8</v>
      </c>
      <c r="X1092" s="49"/>
      <c r="Y1092">
        <v>2</v>
      </c>
      <c r="Z1092">
        <v>1</v>
      </c>
      <c r="AA1092">
        <v>2</v>
      </c>
      <c r="AB1092" s="49" t="s">
        <v>3856</v>
      </c>
      <c r="AC1092" s="49"/>
      <c r="AD1092">
        <v>5</v>
      </c>
    </row>
    <row r="1093" spans="2:30" x14ac:dyDescent="0.25">
      <c r="B1093" s="49"/>
      <c r="C1093" s="49"/>
      <c r="D1093" s="2"/>
      <c r="E1093" t="s">
        <v>41</v>
      </c>
      <c r="F1093" s="49"/>
      <c r="G1093" s="49"/>
      <c r="H1093" t="s">
        <v>4033</v>
      </c>
      <c r="I1093" s="49"/>
      <c r="J1093" s="49"/>
      <c r="L1093" s="49" t="s">
        <v>4032</v>
      </c>
      <c r="M1093" s="49"/>
      <c r="N1093" s="49"/>
      <c r="O1093" s="49"/>
      <c r="P1093" s="49"/>
      <c r="Q1093" t="s">
        <v>4031</v>
      </c>
      <c r="R1093" t="s">
        <v>1044</v>
      </c>
      <c r="S1093">
        <v>3</v>
      </c>
      <c r="T1093">
        <v>75</v>
      </c>
      <c r="U1093">
        <v>7</v>
      </c>
      <c r="X1093" s="49"/>
      <c r="Y1093">
        <v>2</v>
      </c>
      <c r="Z1093">
        <v>1</v>
      </c>
      <c r="AA1093">
        <v>2</v>
      </c>
      <c r="AB1093" s="49" t="s">
        <v>3930</v>
      </c>
      <c r="AC1093" s="49"/>
      <c r="AD1093">
        <v>5</v>
      </c>
    </row>
    <row r="1094" spans="2:30" x14ac:dyDescent="0.25">
      <c r="B1094" s="49"/>
      <c r="C1094" s="49"/>
      <c r="D1094" s="2"/>
      <c r="E1094" t="s">
        <v>41</v>
      </c>
      <c r="F1094" s="49"/>
      <c r="G1094" s="49"/>
      <c r="H1094" t="s">
        <v>4036</v>
      </c>
      <c r="I1094" s="49"/>
      <c r="J1094" s="49"/>
      <c r="L1094" s="49" t="s">
        <v>4035</v>
      </c>
      <c r="M1094" s="49"/>
      <c r="N1094" s="49"/>
      <c r="O1094" s="49"/>
      <c r="P1094" s="49"/>
      <c r="Q1094" t="s">
        <v>4034</v>
      </c>
      <c r="R1094" t="s">
        <v>1044</v>
      </c>
      <c r="S1094">
        <v>4</v>
      </c>
      <c r="T1094">
        <v>75</v>
      </c>
      <c r="U1094">
        <v>6</v>
      </c>
      <c r="X1094" s="49"/>
      <c r="Y1094">
        <v>2</v>
      </c>
      <c r="Z1094">
        <v>1</v>
      </c>
      <c r="AA1094">
        <v>2</v>
      </c>
      <c r="AB1094" s="49" t="s">
        <v>3930</v>
      </c>
      <c r="AC1094" s="49"/>
      <c r="AD1094">
        <v>5</v>
      </c>
    </row>
    <row r="1095" spans="2:30" x14ac:dyDescent="0.25">
      <c r="B1095" s="49"/>
      <c r="C1095" s="49"/>
      <c r="D1095" s="2"/>
      <c r="E1095" t="s">
        <v>45</v>
      </c>
      <c r="F1095" s="49"/>
      <c r="G1095" s="49"/>
      <c r="H1095" t="s">
        <v>4039</v>
      </c>
      <c r="I1095" s="49"/>
      <c r="J1095" s="49"/>
      <c r="L1095" s="49" t="s">
        <v>4038</v>
      </c>
      <c r="M1095" s="49"/>
      <c r="N1095" s="49"/>
      <c r="O1095" s="49"/>
      <c r="P1095" s="49"/>
      <c r="Q1095" t="s">
        <v>4037</v>
      </c>
      <c r="R1095" t="s">
        <v>1044</v>
      </c>
      <c r="S1095">
        <v>1</v>
      </c>
      <c r="T1095">
        <v>150</v>
      </c>
      <c r="U1095">
        <v>10</v>
      </c>
      <c r="X1095" s="49"/>
      <c r="Y1095">
        <v>2</v>
      </c>
      <c r="Z1095">
        <v>1</v>
      </c>
      <c r="AA1095">
        <v>2</v>
      </c>
      <c r="AB1095" s="49"/>
      <c r="AC1095" s="49"/>
      <c r="AD1095">
        <v>5</v>
      </c>
    </row>
    <row r="1096" spans="2:30" x14ac:dyDescent="0.25">
      <c r="B1096" s="49"/>
      <c r="C1096" s="49"/>
      <c r="D1096" s="2"/>
      <c r="E1096" t="s">
        <v>45</v>
      </c>
      <c r="F1096" s="49"/>
      <c r="G1096" s="49"/>
      <c r="H1096" t="s">
        <v>4042</v>
      </c>
      <c r="I1096" s="49"/>
      <c r="J1096" s="49"/>
      <c r="L1096" s="49" t="s">
        <v>4041</v>
      </c>
      <c r="M1096" s="49"/>
      <c r="N1096" s="49"/>
      <c r="O1096" s="49"/>
      <c r="P1096" s="49"/>
      <c r="Q1096" t="s">
        <v>4040</v>
      </c>
      <c r="R1096" t="s">
        <v>1044</v>
      </c>
      <c r="S1096">
        <v>2</v>
      </c>
      <c r="T1096">
        <v>150</v>
      </c>
      <c r="U1096">
        <v>9</v>
      </c>
      <c r="X1096" s="49"/>
      <c r="Y1096">
        <v>2</v>
      </c>
      <c r="Z1096">
        <v>1</v>
      </c>
      <c r="AA1096">
        <v>2</v>
      </c>
      <c r="AB1096" s="49" t="s">
        <v>610</v>
      </c>
      <c r="AC1096" s="49"/>
      <c r="AD1096">
        <v>5</v>
      </c>
    </row>
    <row r="1097" spans="2:30" x14ac:dyDescent="0.25">
      <c r="B1097" s="49"/>
      <c r="C1097" s="49"/>
      <c r="D1097" s="2"/>
      <c r="E1097" t="s">
        <v>45</v>
      </c>
      <c r="F1097" s="49"/>
      <c r="G1097" s="49"/>
      <c r="H1097" t="s">
        <v>4045</v>
      </c>
      <c r="I1097" s="49"/>
      <c r="J1097" s="49"/>
      <c r="L1097" s="49" t="s">
        <v>4044</v>
      </c>
      <c r="M1097" s="49"/>
      <c r="N1097" s="49"/>
      <c r="O1097" s="49"/>
      <c r="P1097" s="49"/>
      <c r="Q1097" t="s">
        <v>4043</v>
      </c>
      <c r="R1097" t="s">
        <v>1044</v>
      </c>
      <c r="S1097">
        <v>3</v>
      </c>
      <c r="T1097">
        <v>150</v>
      </c>
      <c r="U1097">
        <v>9</v>
      </c>
      <c r="X1097" s="49"/>
      <c r="Y1097">
        <v>2</v>
      </c>
      <c r="Z1097">
        <v>1</v>
      </c>
      <c r="AA1097">
        <v>2</v>
      </c>
      <c r="AB1097" s="49" t="s">
        <v>610</v>
      </c>
      <c r="AC1097" s="49"/>
      <c r="AD1097">
        <v>5</v>
      </c>
    </row>
    <row r="1098" spans="2:30" x14ac:dyDescent="0.25">
      <c r="B1098" s="49"/>
      <c r="C1098" s="49"/>
      <c r="D1098" s="2"/>
      <c r="E1098" t="s">
        <v>15</v>
      </c>
      <c r="F1098" s="49"/>
      <c r="G1098" s="49"/>
      <c r="H1098" t="s">
        <v>4048</v>
      </c>
      <c r="I1098" s="49"/>
      <c r="J1098" s="49"/>
      <c r="L1098" s="49" t="s">
        <v>4047</v>
      </c>
      <c r="M1098" s="49"/>
      <c r="N1098" s="49"/>
      <c r="O1098" s="49"/>
      <c r="P1098" s="49"/>
      <c r="Q1098" t="s">
        <v>4046</v>
      </c>
      <c r="R1098" t="s">
        <v>1044</v>
      </c>
      <c r="S1098">
        <v>1</v>
      </c>
      <c r="T1098">
        <v>75</v>
      </c>
      <c r="V1098">
        <v>49.8</v>
      </c>
      <c r="X1098" s="49"/>
      <c r="AB1098" s="49"/>
      <c r="AC1098" s="49"/>
      <c r="AD1098">
        <v>5</v>
      </c>
    </row>
    <row r="1099" spans="2:30" x14ac:dyDescent="0.25">
      <c r="B1099" s="49"/>
      <c r="C1099" s="49"/>
      <c r="D1099" s="2"/>
      <c r="E1099" t="s">
        <v>15</v>
      </c>
      <c r="F1099" s="49"/>
      <c r="G1099" s="49"/>
      <c r="H1099" t="s">
        <v>4050</v>
      </c>
      <c r="I1099" s="49"/>
      <c r="J1099" s="49"/>
      <c r="L1099" s="49" t="s">
        <v>4047</v>
      </c>
      <c r="M1099" s="49"/>
      <c r="N1099" s="49"/>
      <c r="O1099" s="49"/>
      <c r="P1099" s="49"/>
      <c r="Q1099" t="s">
        <v>4049</v>
      </c>
      <c r="R1099" t="s">
        <v>1044</v>
      </c>
      <c r="S1099">
        <v>2</v>
      </c>
      <c r="T1099">
        <v>75</v>
      </c>
      <c r="V1099">
        <v>46.800000000000004</v>
      </c>
      <c r="X1099" s="49"/>
      <c r="AB1099" s="49"/>
      <c r="AC1099" s="49"/>
      <c r="AD1099">
        <v>5</v>
      </c>
    </row>
    <row r="1100" spans="2:30" x14ac:dyDescent="0.25">
      <c r="B1100" s="49"/>
      <c r="C1100" s="49"/>
      <c r="D1100" s="2"/>
      <c r="E1100" t="s">
        <v>15</v>
      </c>
      <c r="F1100" s="49"/>
      <c r="G1100" s="49"/>
      <c r="H1100" t="s">
        <v>4052</v>
      </c>
      <c r="I1100" s="49"/>
      <c r="J1100" s="49"/>
      <c r="L1100" s="49" t="s">
        <v>4047</v>
      </c>
      <c r="M1100" s="49"/>
      <c r="N1100" s="49"/>
      <c r="O1100" s="49"/>
      <c r="P1100" s="49"/>
      <c r="Q1100" t="s">
        <v>4051</v>
      </c>
      <c r="R1100" t="s">
        <v>1044</v>
      </c>
      <c r="S1100">
        <v>3</v>
      </c>
      <c r="T1100">
        <v>75</v>
      </c>
      <c r="V1100">
        <v>39.6</v>
      </c>
      <c r="X1100" s="49"/>
      <c r="AB1100" s="49"/>
      <c r="AC1100" s="49"/>
      <c r="AD1100">
        <v>5</v>
      </c>
    </row>
    <row r="1101" spans="2:30" x14ac:dyDescent="0.25">
      <c r="B1101" s="49"/>
      <c r="C1101" s="49"/>
      <c r="D1101" s="2"/>
      <c r="E1101" t="s">
        <v>329</v>
      </c>
      <c r="F1101" s="49"/>
      <c r="G1101" s="49"/>
      <c r="H1101" t="s">
        <v>4055</v>
      </c>
      <c r="I1101" s="49"/>
      <c r="J1101" s="49"/>
      <c r="L1101" s="49" t="s">
        <v>4054</v>
      </c>
      <c r="M1101" s="49"/>
      <c r="N1101" s="49"/>
      <c r="O1101" s="49"/>
      <c r="P1101" s="49"/>
      <c r="Q1101" t="s">
        <v>4053</v>
      </c>
      <c r="R1101" t="s">
        <v>1044</v>
      </c>
      <c r="S1101">
        <v>1</v>
      </c>
      <c r="T1101">
        <v>0</v>
      </c>
      <c r="V1101">
        <v>30</v>
      </c>
      <c r="X1101" s="49"/>
      <c r="AB1101" s="49"/>
      <c r="AC1101" s="49"/>
      <c r="AD1101">
        <v>5</v>
      </c>
    </row>
    <row r="1102" spans="2:30" x14ac:dyDescent="0.25">
      <c r="B1102" s="49"/>
      <c r="C1102" s="49"/>
      <c r="D1102" s="2"/>
      <c r="E1102" t="s">
        <v>329</v>
      </c>
      <c r="F1102" s="49"/>
      <c r="G1102" s="49"/>
      <c r="H1102" t="s">
        <v>4057</v>
      </c>
      <c r="I1102" s="49"/>
      <c r="J1102" s="49"/>
      <c r="L1102" s="49" t="s">
        <v>4054</v>
      </c>
      <c r="M1102" s="49"/>
      <c r="N1102" s="49"/>
      <c r="O1102" s="49"/>
      <c r="P1102" s="49"/>
      <c r="Q1102" t="s">
        <v>4056</v>
      </c>
      <c r="R1102" t="s">
        <v>1044</v>
      </c>
      <c r="S1102">
        <v>2</v>
      </c>
      <c r="T1102">
        <v>0</v>
      </c>
      <c r="V1102">
        <v>45</v>
      </c>
      <c r="X1102" s="49"/>
      <c r="AB1102" s="49"/>
      <c r="AC1102" s="49"/>
      <c r="AD1102">
        <v>5</v>
      </c>
    </row>
    <row r="1103" spans="2:30" x14ac:dyDescent="0.25">
      <c r="B1103" s="49"/>
      <c r="C1103" s="49"/>
      <c r="D1103" s="2"/>
      <c r="E1103" t="s">
        <v>329</v>
      </c>
      <c r="F1103" s="49"/>
      <c r="G1103" s="49"/>
      <c r="H1103" t="s">
        <v>4060</v>
      </c>
      <c r="I1103" s="49"/>
      <c r="J1103" s="49"/>
      <c r="L1103" s="49" t="s">
        <v>4059</v>
      </c>
      <c r="M1103" s="49"/>
      <c r="N1103" s="49"/>
      <c r="O1103" s="49"/>
      <c r="P1103" s="49"/>
      <c r="Q1103" t="s">
        <v>4058</v>
      </c>
      <c r="R1103" t="s">
        <v>1044</v>
      </c>
      <c r="S1103">
        <v>3</v>
      </c>
      <c r="T1103">
        <v>0</v>
      </c>
      <c r="V1103">
        <v>45</v>
      </c>
      <c r="X1103" s="49"/>
      <c r="AB1103" s="49"/>
      <c r="AC1103" s="49"/>
      <c r="AD1103">
        <v>5</v>
      </c>
    </row>
    <row r="1104" spans="2:30" x14ac:dyDescent="0.25">
      <c r="B1104" s="49"/>
      <c r="C1104" s="49"/>
      <c r="D1104" s="2"/>
      <c r="E1104" t="s">
        <v>356</v>
      </c>
      <c r="F1104" s="49"/>
      <c r="G1104" s="49"/>
      <c r="H1104" t="s">
        <v>1047</v>
      </c>
      <c r="I1104" s="49"/>
      <c r="J1104" s="49"/>
      <c r="L1104" s="49" t="s">
        <v>4062</v>
      </c>
      <c r="M1104" s="49"/>
      <c r="N1104" s="49"/>
      <c r="O1104" s="49"/>
      <c r="P1104" s="49"/>
      <c r="Q1104" t="s">
        <v>4061</v>
      </c>
      <c r="R1104" t="s">
        <v>1044</v>
      </c>
      <c r="S1104">
        <v>2</v>
      </c>
      <c r="V1104">
        <v>480</v>
      </c>
      <c r="W1104">
        <v>2</v>
      </c>
      <c r="X1104" s="49" t="s">
        <v>3957</v>
      </c>
      <c r="AB1104" s="49"/>
      <c r="AC1104" s="49"/>
      <c r="AD1104">
        <v>5</v>
      </c>
    </row>
    <row r="1105" spans="2:30" x14ac:dyDescent="0.25">
      <c r="B1105" s="49"/>
      <c r="C1105" s="49"/>
      <c r="D1105" s="2"/>
      <c r="E1105" t="s">
        <v>398</v>
      </c>
      <c r="F1105" s="49"/>
      <c r="G1105" s="49"/>
      <c r="H1105" t="s">
        <v>1050</v>
      </c>
      <c r="I1105" s="49"/>
      <c r="J1105" s="49"/>
      <c r="L1105" s="49" t="s">
        <v>3073</v>
      </c>
      <c r="M1105" s="49"/>
      <c r="N1105" s="49"/>
      <c r="O1105" s="49"/>
      <c r="P1105" s="49"/>
      <c r="Q1105" t="s">
        <v>4063</v>
      </c>
      <c r="R1105" t="s">
        <v>1048</v>
      </c>
      <c r="S1105">
        <v>1</v>
      </c>
      <c r="T1105">
        <v>0</v>
      </c>
      <c r="U1105">
        <v>10</v>
      </c>
      <c r="X1105" s="49"/>
      <c r="AB1105" s="49"/>
      <c r="AC1105" s="49"/>
      <c r="AD1105">
        <v>5</v>
      </c>
    </row>
    <row r="1106" spans="2:30" x14ac:dyDescent="0.25">
      <c r="B1106" s="49"/>
      <c r="C1106" s="49"/>
      <c r="D1106" s="2"/>
      <c r="E1106" t="s">
        <v>389</v>
      </c>
      <c r="F1106" s="49"/>
      <c r="G1106" s="49"/>
      <c r="H1106" t="s">
        <v>4065</v>
      </c>
      <c r="I1106" s="49"/>
      <c r="J1106" s="49"/>
      <c r="L1106" s="49"/>
      <c r="M1106" s="49"/>
      <c r="N1106" s="49"/>
      <c r="O1106" s="49"/>
      <c r="P1106" s="49"/>
      <c r="Q1106" t="s">
        <v>4064</v>
      </c>
      <c r="R1106" t="s">
        <v>1048</v>
      </c>
      <c r="S1106">
        <v>1</v>
      </c>
      <c r="T1106">
        <v>0</v>
      </c>
      <c r="U1106">
        <v>12</v>
      </c>
      <c r="X1106" s="49"/>
      <c r="AB1106" s="49"/>
      <c r="AC1106" s="49"/>
      <c r="AD1106">
        <v>5</v>
      </c>
    </row>
    <row r="1107" spans="2:30" x14ac:dyDescent="0.25">
      <c r="B1107" s="49"/>
      <c r="C1107" s="49"/>
      <c r="D1107" s="2"/>
      <c r="E1107" t="s">
        <v>389</v>
      </c>
      <c r="F1107" s="49"/>
      <c r="G1107" s="49"/>
      <c r="H1107" t="s">
        <v>4067</v>
      </c>
      <c r="I1107" s="49"/>
      <c r="J1107" s="49"/>
      <c r="L1107" s="49"/>
      <c r="M1107" s="49"/>
      <c r="N1107" s="49"/>
      <c r="O1107" s="49"/>
      <c r="P1107" s="49"/>
      <c r="Q1107" t="s">
        <v>4066</v>
      </c>
      <c r="R1107" t="s">
        <v>1048</v>
      </c>
      <c r="S1107">
        <v>2</v>
      </c>
      <c r="T1107">
        <v>0</v>
      </c>
      <c r="U1107">
        <v>12</v>
      </c>
      <c r="X1107" s="49"/>
      <c r="AB1107" s="49"/>
      <c r="AC1107" s="49"/>
      <c r="AD1107">
        <v>5</v>
      </c>
    </row>
    <row r="1108" spans="2:30" x14ac:dyDescent="0.25">
      <c r="B1108" s="49"/>
      <c r="C1108" s="49"/>
      <c r="D1108" s="2"/>
      <c r="E1108" t="s">
        <v>1404</v>
      </c>
      <c r="F1108" s="49"/>
      <c r="G1108" s="49"/>
      <c r="H1108" t="s">
        <v>4069</v>
      </c>
      <c r="I1108" s="49"/>
      <c r="J1108" s="49"/>
      <c r="L1108" s="49" t="s">
        <v>2154</v>
      </c>
      <c r="M1108" s="49"/>
      <c r="N1108" s="49"/>
      <c r="O1108" s="49"/>
      <c r="P1108" s="49"/>
      <c r="Q1108" t="s">
        <v>4068</v>
      </c>
      <c r="R1108" t="s">
        <v>1048</v>
      </c>
      <c r="S1108">
        <v>1</v>
      </c>
      <c r="T1108">
        <v>60</v>
      </c>
      <c r="U1108">
        <v>8</v>
      </c>
      <c r="X1108" s="49"/>
      <c r="Y1108">
        <v>2</v>
      </c>
      <c r="Z1108">
        <v>1</v>
      </c>
      <c r="AA1108">
        <v>2</v>
      </c>
      <c r="AB1108" s="49" t="s">
        <v>618</v>
      </c>
      <c r="AC1108" s="49"/>
      <c r="AD1108">
        <v>5</v>
      </c>
    </row>
    <row r="1109" spans="2:30" x14ac:dyDescent="0.25">
      <c r="B1109" s="49"/>
      <c r="C1109" s="49"/>
      <c r="D1109" s="2"/>
      <c r="E1109" t="s">
        <v>1404</v>
      </c>
      <c r="F1109" s="49"/>
      <c r="G1109" s="49"/>
      <c r="H1109" t="s">
        <v>4071</v>
      </c>
      <c r="I1109" s="49"/>
      <c r="J1109" s="49"/>
      <c r="L1109" s="49" t="s">
        <v>2154</v>
      </c>
      <c r="M1109" s="49"/>
      <c r="N1109" s="49"/>
      <c r="O1109" s="49"/>
      <c r="P1109" s="49"/>
      <c r="Q1109" t="s">
        <v>4070</v>
      </c>
      <c r="R1109" t="s">
        <v>1048</v>
      </c>
      <c r="S1109">
        <v>2</v>
      </c>
      <c r="T1109">
        <v>60</v>
      </c>
      <c r="U1109">
        <v>8</v>
      </c>
      <c r="X1109" s="49"/>
      <c r="Y1109">
        <v>2</v>
      </c>
      <c r="Z1109">
        <v>1</v>
      </c>
      <c r="AA1109">
        <v>2</v>
      </c>
      <c r="AB1109" s="49" t="s">
        <v>618</v>
      </c>
      <c r="AC1109" s="49"/>
      <c r="AD1109">
        <v>5</v>
      </c>
    </row>
    <row r="1110" spans="2:30" x14ac:dyDescent="0.25">
      <c r="B1110" s="49"/>
      <c r="C1110" s="49"/>
      <c r="D1110" s="2"/>
      <c r="E1110" t="s">
        <v>1404</v>
      </c>
      <c r="F1110" s="49"/>
      <c r="G1110" s="49"/>
      <c r="H1110" t="s">
        <v>4073</v>
      </c>
      <c r="I1110" s="49"/>
      <c r="J1110" s="49"/>
      <c r="L1110" s="49" t="s">
        <v>3882</v>
      </c>
      <c r="M1110" s="49"/>
      <c r="N1110" s="49"/>
      <c r="O1110" s="49"/>
      <c r="P1110" s="49"/>
      <c r="Q1110" t="s">
        <v>4072</v>
      </c>
      <c r="R1110" t="s">
        <v>1048</v>
      </c>
      <c r="S1110">
        <v>3</v>
      </c>
      <c r="T1110">
        <v>60</v>
      </c>
      <c r="U1110">
        <v>8</v>
      </c>
      <c r="X1110" s="49"/>
      <c r="Y1110">
        <v>2</v>
      </c>
      <c r="Z1110">
        <v>1</v>
      </c>
      <c r="AA1110">
        <v>2</v>
      </c>
      <c r="AB1110" s="49" t="s">
        <v>3856</v>
      </c>
      <c r="AC1110" s="49"/>
      <c r="AD1110">
        <v>5</v>
      </c>
    </row>
    <row r="1111" spans="2:30" x14ac:dyDescent="0.25">
      <c r="B1111" s="49"/>
      <c r="C1111" s="49"/>
      <c r="D1111" s="2"/>
      <c r="E1111" t="s">
        <v>1404</v>
      </c>
      <c r="F1111" s="49"/>
      <c r="G1111" s="49"/>
      <c r="H1111" t="s">
        <v>4075</v>
      </c>
      <c r="I1111" s="49"/>
      <c r="J1111" s="49"/>
      <c r="L1111" s="49" t="s">
        <v>3882</v>
      </c>
      <c r="M1111" s="49"/>
      <c r="N1111" s="49"/>
      <c r="O1111" s="49"/>
      <c r="P1111" s="49"/>
      <c r="Q1111" t="s">
        <v>4074</v>
      </c>
      <c r="R1111" t="s">
        <v>1048</v>
      </c>
      <c r="S1111">
        <v>4</v>
      </c>
      <c r="T1111">
        <v>60</v>
      </c>
      <c r="U1111">
        <v>6</v>
      </c>
      <c r="X1111" s="49"/>
      <c r="Y1111">
        <v>2</v>
      </c>
      <c r="Z1111">
        <v>1</v>
      </c>
      <c r="AA1111">
        <v>2</v>
      </c>
      <c r="AB1111" s="49" t="s">
        <v>3856</v>
      </c>
      <c r="AC1111" s="49"/>
      <c r="AD1111">
        <v>5</v>
      </c>
    </row>
    <row r="1112" spans="2:30" x14ac:dyDescent="0.25">
      <c r="B1112" s="49"/>
      <c r="C1112" s="49"/>
      <c r="D1112" s="2"/>
      <c r="E1112" t="s">
        <v>2295</v>
      </c>
      <c r="F1112" s="49"/>
      <c r="G1112" s="49"/>
      <c r="H1112" t="s">
        <v>4078</v>
      </c>
      <c r="I1112" s="49"/>
      <c r="J1112" s="49"/>
      <c r="L1112" s="49" t="s">
        <v>4077</v>
      </c>
      <c r="M1112" s="49"/>
      <c r="N1112" s="49"/>
      <c r="O1112" s="49"/>
      <c r="P1112" s="49"/>
      <c r="Q1112" t="s">
        <v>4076</v>
      </c>
      <c r="R1112" t="s">
        <v>1048</v>
      </c>
      <c r="S1112">
        <v>1</v>
      </c>
      <c r="T1112">
        <v>60</v>
      </c>
      <c r="U1112">
        <v>10</v>
      </c>
      <c r="X1112" s="49"/>
      <c r="Y1112">
        <v>2</v>
      </c>
      <c r="Z1112">
        <v>1</v>
      </c>
      <c r="AA1112">
        <v>2</v>
      </c>
      <c r="AB1112" s="49" t="s">
        <v>3856</v>
      </c>
      <c r="AC1112" s="49"/>
      <c r="AD1112">
        <v>5</v>
      </c>
    </row>
    <row r="1113" spans="2:30" x14ac:dyDescent="0.25">
      <c r="B1113" s="49"/>
      <c r="C1113" s="49"/>
      <c r="D1113" s="2"/>
      <c r="E1113" t="s">
        <v>2295</v>
      </c>
      <c r="F1113" s="49"/>
      <c r="G1113" s="49"/>
      <c r="H1113" t="s">
        <v>4081</v>
      </c>
      <c r="I1113" s="49"/>
      <c r="J1113" s="49"/>
      <c r="L1113" s="49" t="s">
        <v>4080</v>
      </c>
      <c r="M1113" s="49"/>
      <c r="N1113" s="49"/>
      <c r="O1113" s="49"/>
      <c r="P1113" s="49"/>
      <c r="Q1113" t="s">
        <v>4079</v>
      </c>
      <c r="R1113" t="s">
        <v>1048</v>
      </c>
      <c r="S1113">
        <v>2</v>
      </c>
      <c r="T1113">
        <v>60</v>
      </c>
      <c r="U1113">
        <v>8.5</v>
      </c>
      <c r="X1113" s="49"/>
      <c r="Y1113">
        <v>2</v>
      </c>
      <c r="Z1113">
        <v>1</v>
      </c>
      <c r="AA1113">
        <v>2</v>
      </c>
      <c r="AB1113" s="49" t="s">
        <v>610</v>
      </c>
      <c r="AC1113" s="49"/>
      <c r="AD1113">
        <v>5</v>
      </c>
    </row>
    <row r="1114" spans="2:30" x14ac:dyDescent="0.25">
      <c r="B1114" s="49"/>
      <c r="C1114" s="49"/>
      <c r="D1114" s="2"/>
      <c r="E1114" t="s">
        <v>2295</v>
      </c>
      <c r="F1114" s="49"/>
      <c r="G1114" s="49"/>
      <c r="H1114" t="s">
        <v>4084</v>
      </c>
      <c r="I1114" s="49"/>
      <c r="J1114" s="49"/>
      <c r="L1114" s="49" t="s">
        <v>4083</v>
      </c>
      <c r="M1114" s="49"/>
      <c r="N1114" s="49"/>
      <c r="O1114" s="49"/>
      <c r="P1114" s="49"/>
      <c r="Q1114" t="s">
        <v>4082</v>
      </c>
      <c r="R1114" t="s">
        <v>1048</v>
      </c>
      <c r="S1114">
        <v>3</v>
      </c>
      <c r="T1114">
        <v>60</v>
      </c>
      <c r="U1114">
        <v>10</v>
      </c>
      <c r="X1114" s="49"/>
      <c r="Y1114">
        <v>2</v>
      </c>
      <c r="Z1114">
        <v>1</v>
      </c>
      <c r="AA1114">
        <v>2</v>
      </c>
      <c r="AB1114" s="49" t="s">
        <v>610</v>
      </c>
      <c r="AC1114" s="49"/>
      <c r="AD1114">
        <v>5</v>
      </c>
    </row>
    <row r="1115" spans="2:30" x14ac:dyDescent="0.25">
      <c r="B1115" s="49"/>
      <c r="C1115" s="49"/>
      <c r="D1115" s="2"/>
      <c r="E1115" t="s">
        <v>192</v>
      </c>
      <c r="F1115" s="49"/>
      <c r="G1115" s="49"/>
      <c r="H1115" t="s">
        <v>4086</v>
      </c>
      <c r="I1115" s="49"/>
      <c r="J1115" s="49"/>
      <c r="L1115" s="49" t="s">
        <v>3882</v>
      </c>
      <c r="M1115" s="49"/>
      <c r="N1115" s="49"/>
      <c r="O1115" s="49"/>
      <c r="P1115" s="49"/>
      <c r="Q1115" t="s">
        <v>4085</v>
      </c>
      <c r="R1115" t="s">
        <v>1048</v>
      </c>
      <c r="S1115">
        <v>1</v>
      </c>
      <c r="T1115">
        <v>40</v>
      </c>
      <c r="U1115">
        <v>9</v>
      </c>
      <c r="X1115" s="49"/>
      <c r="Y1115">
        <v>2</v>
      </c>
      <c r="Z1115">
        <v>1</v>
      </c>
      <c r="AA1115">
        <v>2</v>
      </c>
      <c r="AB1115" s="49" t="s">
        <v>3856</v>
      </c>
      <c r="AC1115" s="49"/>
      <c r="AD1115">
        <v>5</v>
      </c>
    </row>
    <row r="1116" spans="2:30" x14ac:dyDescent="0.25">
      <c r="B1116" s="49"/>
      <c r="C1116" s="49"/>
      <c r="D1116" s="2"/>
      <c r="E1116" t="s">
        <v>192</v>
      </c>
      <c r="F1116" s="49"/>
      <c r="G1116" s="49"/>
      <c r="H1116" t="s">
        <v>4089</v>
      </c>
      <c r="I1116" s="49"/>
      <c r="J1116" s="49"/>
      <c r="L1116" s="49" t="s">
        <v>4088</v>
      </c>
      <c r="M1116" s="49"/>
      <c r="N1116" s="49"/>
      <c r="O1116" s="49"/>
      <c r="P1116" s="49"/>
      <c r="Q1116" t="s">
        <v>4087</v>
      </c>
      <c r="R1116" t="s">
        <v>1048</v>
      </c>
      <c r="S1116">
        <v>2</v>
      </c>
      <c r="T1116">
        <v>40</v>
      </c>
      <c r="U1116">
        <v>8</v>
      </c>
      <c r="X1116" s="49"/>
      <c r="Y1116">
        <v>3</v>
      </c>
      <c r="Z1116">
        <v>1</v>
      </c>
      <c r="AA1116">
        <v>2</v>
      </c>
      <c r="AB1116" s="49" t="s">
        <v>3856</v>
      </c>
      <c r="AC1116" s="49"/>
      <c r="AD1116">
        <v>5</v>
      </c>
    </row>
    <row r="1117" spans="2:30" x14ac:dyDescent="0.25">
      <c r="B1117" s="49"/>
      <c r="C1117" s="49"/>
      <c r="D1117" s="2"/>
      <c r="E1117" t="s">
        <v>192</v>
      </c>
      <c r="F1117" s="49"/>
      <c r="G1117" s="49"/>
      <c r="H1117" t="s">
        <v>4091</v>
      </c>
      <c r="I1117" s="49"/>
      <c r="J1117" s="49"/>
      <c r="L1117" s="49" t="s">
        <v>4088</v>
      </c>
      <c r="M1117" s="49"/>
      <c r="N1117" s="49"/>
      <c r="O1117" s="49"/>
      <c r="P1117" s="49"/>
      <c r="Q1117" t="s">
        <v>4090</v>
      </c>
      <c r="R1117" t="s">
        <v>1048</v>
      </c>
      <c r="S1117">
        <v>3</v>
      </c>
      <c r="T1117">
        <v>40</v>
      </c>
      <c r="U1117">
        <v>8</v>
      </c>
      <c r="X1117" s="49"/>
      <c r="Y1117">
        <v>3</v>
      </c>
      <c r="Z1117">
        <v>1</v>
      </c>
      <c r="AA1117">
        <v>2</v>
      </c>
      <c r="AB1117" s="49" t="s">
        <v>3856</v>
      </c>
      <c r="AC1117" s="49"/>
      <c r="AD1117">
        <v>5</v>
      </c>
    </row>
    <row r="1118" spans="2:30" x14ac:dyDescent="0.25">
      <c r="B1118" s="49"/>
      <c r="C1118" s="49"/>
      <c r="D1118" s="2"/>
      <c r="E1118" t="s">
        <v>214</v>
      </c>
      <c r="F1118" s="49"/>
      <c r="G1118" s="49"/>
      <c r="H1118" t="s">
        <v>4094</v>
      </c>
      <c r="I1118" s="49"/>
      <c r="J1118" s="49"/>
      <c r="L1118" s="49" t="s">
        <v>4093</v>
      </c>
      <c r="M1118" s="49"/>
      <c r="N1118" s="49"/>
      <c r="O1118" s="49"/>
      <c r="P1118" s="49"/>
      <c r="Q1118" t="s">
        <v>4092</v>
      </c>
      <c r="R1118" t="s">
        <v>1048</v>
      </c>
      <c r="S1118">
        <v>1</v>
      </c>
      <c r="T1118">
        <v>50</v>
      </c>
      <c r="U1118">
        <v>10</v>
      </c>
      <c r="X1118" s="49"/>
      <c r="Y1118">
        <v>2</v>
      </c>
      <c r="Z1118">
        <v>1</v>
      </c>
      <c r="AA1118">
        <v>2</v>
      </c>
      <c r="AB1118" s="49" t="s">
        <v>3930</v>
      </c>
      <c r="AC1118" s="49"/>
      <c r="AD1118">
        <v>5</v>
      </c>
    </row>
    <row r="1119" spans="2:30" x14ac:dyDescent="0.25">
      <c r="B1119" s="49"/>
      <c r="C1119" s="49"/>
      <c r="D1119" s="2"/>
      <c r="E1119" t="s">
        <v>214</v>
      </c>
      <c r="F1119" s="49"/>
      <c r="G1119" s="49"/>
      <c r="H1119" t="s">
        <v>4096</v>
      </c>
      <c r="I1119" s="49"/>
      <c r="J1119" s="49"/>
      <c r="L1119" s="49" t="s">
        <v>4093</v>
      </c>
      <c r="M1119" s="49"/>
      <c r="N1119" s="49"/>
      <c r="O1119" s="49"/>
      <c r="P1119" s="49"/>
      <c r="Q1119" t="s">
        <v>4095</v>
      </c>
      <c r="R1119" t="s">
        <v>1048</v>
      </c>
      <c r="S1119">
        <v>2</v>
      </c>
      <c r="T1119">
        <v>50</v>
      </c>
      <c r="U1119">
        <v>9</v>
      </c>
      <c r="X1119" s="49"/>
      <c r="Y1119">
        <v>2</v>
      </c>
      <c r="Z1119">
        <v>1</v>
      </c>
      <c r="AA1119">
        <v>2</v>
      </c>
      <c r="AB1119" s="49" t="s">
        <v>3930</v>
      </c>
      <c r="AC1119" s="49"/>
      <c r="AD1119">
        <v>5</v>
      </c>
    </row>
    <row r="1120" spans="2:30" x14ac:dyDescent="0.25">
      <c r="B1120" s="49"/>
      <c r="C1120" s="49"/>
      <c r="D1120" s="2"/>
      <c r="E1120" t="s">
        <v>214</v>
      </c>
      <c r="F1120" s="49"/>
      <c r="G1120" s="49"/>
      <c r="H1120" t="s">
        <v>4099</v>
      </c>
      <c r="I1120" s="49"/>
      <c r="J1120" s="49"/>
      <c r="L1120" s="49" t="s">
        <v>4098</v>
      </c>
      <c r="M1120" s="49"/>
      <c r="N1120" s="49"/>
      <c r="O1120" s="49"/>
      <c r="P1120" s="49"/>
      <c r="Q1120" t="s">
        <v>4097</v>
      </c>
      <c r="R1120" t="s">
        <v>1048</v>
      </c>
      <c r="S1120">
        <v>3</v>
      </c>
      <c r="T1120">
        <v>50</v>
      </c>
      <c r="U1120">
        <v>7</v>
      </c>
      <c r="X1120" s="49"/>
      <c r="Y1120">
        <v>2</v>
      </c>
      <c r="Z1120">
        <v>1</v>
      </c>
      <c r="AA1120">
        <v>2</v>
      </c>
      <c r="AB1120" s="49" t="s">
        <v>610</v>
      </c>
      <c r="AC1120" s="49"/>
      <c r="AD1120">
        <v>5</v>
      </c>
    </row>
    <row r="1121" spans="2:30" x14ac:dyDescent="0.25">
      <c r="B1121" s="49"/>
      <c r="C1121" s="49"/>
      <c r="D1121" s="2"/>
      <c r="E1121" t="s">
        <v>214</v>
      </c>
      <c r="F1121" s="49"/>
      <c r="G1121" s="49"/>
      <c r="H1121" t="s">
        <v>4101</v>
      </c>
      <c r="I1121" s="49"/>
      <c r="J1121" s="49"/>
      <c r="L1121" s="49" t="s">
        <v>4098</v>
      </c>
      <c r="M1121" s="49"/>
      <c r="N1121" s="49"/>
      <c r="O1121" s="49"/>
      <c r="P1121" s="49"/>
      <c r="Q1121" t="s">
        <v>4100</v>
      </c>
      <c r="R1121" t="s">
        <v>1048</v>
      </c>
      <c r="S1121">
        <v>4</v>
      </c>
      <c r="T1121">
        <v>50</v>
      </c>
      <c r="U1121">
        <v>7</v>
      </c>
      <c r="X1121" s="49"/>
      <c r="Y1121">
        <v>2</v>
      </c>
      <c r="Z1121">
        <v>1</v>
      </c>
      <c r="AA1121">
        <v>2</v>
      </c>
      <c r="AB1121" s="49" t="s">
        <v>610</v>
      </c>
      <c r="AC1121" s="49"/>
      <c r="AD1121">
        <v>5</v>
      </c>
    </row>
    <row r="1122" spans="2:30" x14ac:dyDescent="0.25">
      <c r="B1122" s="49"/>
      <c r="C1122" s="49"/>
      <c r="D1122" s="2"/>
      <c r="E1122" t="s">
        <v>217</v>
      </c>
      <c r="F1122" s="49"/>
      <c r="G1122" s="49"/>
      <c r="H1122" t="s">
        <v>4104</v>
      </c>
      <c r="I1122" s="49"/>
      <c r="J1122" s="49"/>
      <c r="L1122" s="49" t="s">
        <v>4103</v>
      </c>
      <c r="M1122" s="49"/>
      <c r="N1122" s="49"/>
      <c r="O1122" s="49"/>
      <c r="P1122" s="49"/>
      <c r="Q1122" t="s">
        <v>4102</v>
      </c>
      <c r="R1122" t="s">
        <v>1048</v>
      </c>
      <c r="S1122">
        <v>1</v>
      </c>
      <c r="T1122">
        <v>12.5</v>
      </c>
      <c r="U1122">
        <v>9</v>
      </c>
      <c r="X1122" s="49"/>
      <c r="Y1122">
        <v>3</v>
      </c>
      <c r="Z1122">
        <v>1</v>
      </c>
      <c r="AA1122">
        <v>3</v>
      </c>
      <c r="AB1122" s="49" t="s">
        <v>3856</v>
      </c>
      <c r="AC1122" s="49"/>
      <c r="AD1122">
        <v>5</v>
      </c>
    </row>
    <row r="1123" spans="2:30" x14ac:dyDescent="0.25">
      <c r="B1123" s="49"/>
      <c r="C1123" s="49"/>
      <c r="D1123" s="2"/>
      <c r="E1123" t="s">
        <v>217</v>
      </c>
      <c r="F1123" s="49"/>
      <c r="G1123" s="49"/>
      <c r="H1123" t="s">
        <v>4106</v>
      </c>
      <c r="I1123" s="49"/>
      <c r="J1123" s="49"/>
      <c r="L1123" s="49" t="s">
        <v>4103</v>
      </c>
      <c r="M1123" s="49"/>
      <c r="N1123" s="49"/>
      <c r="O1123" s="49"/>
      <c r="P1123" s="49"/>
      <c r="Q1123" t="s">
        <v>4105</v>
      </c>
      <c r="R1123" t="s">
        <v>1048</v>
      </c>
      <c r="S1123">
        <v>2</v>
      </c>
      <c r="T1123">
        <v>12.5</v>
      </c>
      <c r="U1123">
        <v>10</v>
      </c>
      <c r="X1123" s="49"/>
      <c r="Y1123">
        <v>3</v>
      </c>
      <c r="Z1123">
        <v>1</v>
      </c>
      <c r="AA1123">
        <v>3</v>
      </c>
      <c r="AB1123" s="49" t="s">
        <v>3856</v>
      </c>
      <c r="AC1123" s="49"/>
      <c r="AD1123">
        <v>5</v>
      </c>
    </row>
    <row r="1124" spans="2:30" x14ac:dyDescent="0.25">
      <c r="B1124" s="49"/>
      <c r="C1124" s="49"/>
      <c r="D1124" s="2"/>
      <c r="E1124" t="s">
        <v>217</v>
      </c>
      <c r="F1124" s="49"/>
      <c r="G1124" s="49"/>
      <c r="H1124" t="s">
        <v>4109</v>
      </c>
      <c r="I1124" s="49"/>
      <c r="J1124" s="49"/>
      <c r="L1124" s="49" t="s">
        <v>4108</v>
      </c>
      <c r="M1124" s="49"/>
      <c r="N1124" s="49"/>
      <c r="O1124" s="49"/>
      <c r="P1124" s="49"/>
      <c r="Q1124" t="s">
        <v>4107</v>
      </c>
      <c r="R1124" t="s">
        <v>1048</v>
      </c>
      <c r="S1124">
        <v>3</v>
      </c>
      <c r="T1124">
        <v>12.5</v>
      </c>
      <c r="U1124">
        <v>10</v>
      </c>
      <c r="X1124" s="49"/>
      <c r="Y1124">
        <v>3</v>
      </c>
      <c r="Z1124">
        <v>1</v>
      </c>
      <c r="AA1124">
        <v>3</v>
      </c>
      <c r="AB1124" s="49" t="s">
        <v>3930</v>
      </c>
      <c r="AC1124" s="49"/>
      <c r="AD1124">
        <v>5</v>
      </c>
    </row>
    <row r="1125" spans="2:30" x14ac:dyDescent="0.25">
      <c r="B1125" s="49"/>
      <c r="C1125" s="49"/>
      <c r="D1125" s="2"/>
      <c r="E1125" t="s">
        <v>303</v>
      </c>
      <c r="F1125" s="49"/>
      <c r="G1125" s="49"/>
      <c r="H1125" t="s">
        <v>4111</v>
      </c>
      <c r="I1125" s="49"/>
      <c r="J1125" s="49"/>
      <c r="L1125" s="49" t="s">
        <v>3996</v>
      </c>
      <c r="M1125" s="49"/>
      <c r="N1125" s="49"/>
      <c r="O1125" s="49"/>
      <c r="P1125" s="49"/>
      <c r="Q1125" t="s">
        <v>4110</v>
      </c>
      <c r="R1125" t="s">
        <v>1048</v>
      </c>
      <c r="S1125">
        <v>1</v>
      </c>
      <c r="T1125">
        <v>10</v>
      </c>
      <c r="U1125">
        <v>15</v>
      </c>
      <c r="X1125" s="49"/>
      <c r="Y1125">
        <v>2</v>
      </c>
      <c r="Z1125">
        <v>2</v>
      </c>
      <c r="AA1125">
        <v>2</v>
      </c>
      <c r="AB1125" s="49" t="s">
        <v>3856</v>
      </c>
      <c r="AC1125" s="49"/>
      <c r="AD1125">
        <v>5</v>
      </c>
    </row>
    <row r="1126" spans="2:30" x14ac:dyDescent="0.25">
      <c r="B1126" s="49"/>
      <c r="C1126" s="49"/>
      <c r="D1126" s="2"/>
      <c r="E1126" t="s">
        <v>303</v>
      </c>
      <c r="F1126" s="49"/>
      <c r="G1126" s="49"/>
      <c r="H1126" t="s">
        <v>4113</v>
      </c>
      <c r="I1126" s="49"/>
      <c r="J1126" s="49"/>
      <c r="L1126" s="49" t="s">
        <v>3996</v>
      </c>
      <c r="M1126" s="49"/>
      <c r="N1126" s="49"/>
      <c r="O1126" s="49"/>
      <c r="P1126" s="49"/>
      <c r="Q1126" t="s">
        <v>4112</v>
      </c>
      <c r="R1126" t="s">
        <v>1048</v>
      </c>
      <c r="S1126">
        <v>2</v>
      </c>
      <c r="T1126">
        <v>10</v>
      </c>
      <c r="U1126">
        <v>15</v>
      </c>
      <c r="X1126" s="49"/>
      <c r="Y1126">
        <v>2</v>
      </c>
      <c r="Z1126">
        <v>2</v>
      </c>
      <c r="AA1126">
        <v>2</v>
      </c>
      <c r="AB1126" s="49" t="s">
        <v>3856</v>
      </c>
      <c r="AC1126" s="49"/>
      <c r="AD1126">
        <v>5</v>
      </c>
    </row>
    <row r="1127" spans="2:30" x14ac:dyDescent="0.25">
      <c r="B1127" s="49"/>
      <c r="C1127" s="49"/>
      <c r="D1127" s="2"/>
      <c r="E1127" t="s">
        <v>303</v>
      </c>
      <c r="F1127" s="49"/>
      <c r="G1127" s="49"/>
      <c r="H1127" t="s">
        <v>4116</v>
      </c>
      <c r="I1127" s="49"/>
      <c r="J1127" s="49"/>
      <c r="L1127" s="49" t="s">
        <v>4115</v>
      </c>
      <c r="M1127" s="49"/>
      <c r="N1127" s="49"/>
      <c r="O1127" s="49"/>
      <c r="P1127" s="49"/>
      <c r="Q1127" t="s">
        <v>4114</v>
      </c>
      <c r="R1127" t="s">
        <v>1048</v>
      </c>
      <c r="S1127">
        <v>3</v>
      </c>
      <c r="T1127">
        <v>10</v>
      </c>
      <c r="U1127">
        <v>15</v>
      </c>
      <c r="X1127" s="49"/>
      <c r="Y1127">
        <v>2</v>
      </c>
      <c r="Z1127">
        <v>2</v>
      </c>
      <c r="AA1127">
        <v>2</v>
      </c>
      <c r="AB1127" s="49" t="s">
        <v>3856</v>
      </c>
      <c r="AC1127" s="49"/>
      <c r="AD1127">
        <v>5</v>
      </c>
    </row>
    <row r="1128" spans="2:30" x14ac:dyDescent="0.25">
      <c r="B1128" s="49"/>
      <c r="C1128" s="49"/>
      <c r="D1128" s="2"/>
      <c r="E1128" t="s">
        <v>356</v>
      </c>
      <c r="F1128" s="49"/>
      <c r="G1128" s="49"/>
      <c r="H1128" t="s">
        <v>1051</v>
      </c>
      <c r="I1128" s="49"/>
      <c r="J1128" s="49"/>
      <c r="L1128" s="49" t="s">
        <v>4009</v>
      </c>
      <c r="M1128" s="49"/>
      <c r="N1128" s="49"/>
      <c r="O1128" s="49"/>
      <c r="P1128" s="49"/>
      <c r="Q1128" t="s">
        <v>4117</v>
      </c>
      <c r="R1128" t="s">
        <v>1048</v>
      </c>
      <c r="S1128">
        <v>1</v>
      </c>
      <c r="V1128">
        <v>300</v>
      </c>
      <c r="W1128">
        <v>1.32</v>
      </c>
      <c r="X1128" s="49" t="s">
        <v>3957</v>
      </c>
      <c r="AB1128" s="49"/>
      <c r="AC1128" s="49"/>
      <c r="AD1128">
        <v>5</v>
      </c>
    </row>
    <row r="1129" spans="2:30" x14ac:dyDescent="0.25">
      <c r="B1129" s="49"/>
      <c r="C1129" s="49"/>
      <c r="D1129" s="2"/>
      <c r="E1129" t="s">
        <v>15</v>
      </c>
      <c r="F1129" s="49"/>
      <c r="G1129" s="49"/>
      <c r="H1129" t="s">
        <v>1054</v>
      </c>
      <c r="I1129" s="49"/>
      <c r="J1129" s="49"/>
      <c r="L1129" s="49" t="s">
        <v>4119</v>
      </c>
      <c r="M1129" s="49"/>
      <c r="N1129" s="49"/>
      <c r="O1129" s="49"/>
      <c r="P1129" s="49"/>
      <c r="Q1129" t="s">
        <v>4118</v>
      </c>
      <c r="R1129" t="s">
        <v>1052</v>
      </c>
      <c r="S1129">
        <v>1</v>
      </c>
      <c r="T1129">
        <v>75</v>
      </c>
      <c r="V1129">
        <v>60</v>
      </c>
      <c r="X1129" s="49"/>
      <c r="AB1129" s="49"/>
      <c r="AC1129" s="49"/>
      <c r="AD1129">
        <v>5</v>
      </c>
    </row>
    <row r="1130" spans="2:30" x14ac:dyDescent="0.25">
      <c r="B1130" s="49"/>
      <c r="C1130" s="49"/>
      <c r="D1130" s="2"/>
      <c r="E1130" t="s">
        <v>15</v>
      </c>
      <c r="F1130" s="49"/>
      <c r="G1130" s="49"/>
      <c r="H1130" t="s">
        <v>4121</v>
      </c>
      <c r="I1130" s="49"/>
      <c r="J1130" s="49"/>
      <c r="L1130" s="49" t="s">
        <v>4119</v>
      </c>
      <c r="M1130" s="49"/>
      <c r="N1130" s="49"/>
      <c r="O1130" s="49"/>
      <c r="P1130" s="49"/>
      <c r="Q1130" t="s">
        <v>4120</v>
      </c>
      <c r="R1130" t="s">
        <v>1052</v>
      </c>
      <c r="S1130">
        <v>2</v>
      </c>
      <c r="T1130">
        <v>75</v>
      </c>
      <c r="V1130">
        <v>60</v>
      </c>
      <c r="X1130" s="49"/>
      <c r="AB1130" s="49"/>
      <c r="AC1130" s="49"/>
      <c r="AD1130">
        <v>5</v>
      </c>
    </row>
    <row r="1131" spans="2:30" x14ac:dyDescent="0.25">
      <c r="B1131" s="49"/>
      <c r="C1131" s="49"/>
      <c r="D1131" s="2"/>
      <c r="E1131" t="s">
        <v>15</v>
      </c>
      <c r="F1131" s="49"/>
      <c r="G1131" s="49"/>
      <c r="H1131" t="s">
        <v>4123</v>
      </c>
      <c r="I1131" s="49"/>
      <c r="J1131" s="49"/>
      <c r="L1131" s="49" t="s">
        <v>4119</v>
      </c>
      <c r="M1131" s="49"/>
      <c r="N1131" s="49"/>
      <c r="O1131" s="49"/>
      <c r="P1131" s="49"/>
      <c r="Q1131" t="s">
        <v>4122</v>
      </c>
      <c r="R1131" t="s">
        <v>1052</v>
      </c>
      <c r="S1131">
        <v>3</v>
      </c>
      <c r="T1131">
        <v>75</v>
      </c>
      <c r="V1131">
        <v>60</v>
      </c>
      <c r="X1131" s="49"/>
      <c r="AB1131" s="49"/>
      <c r="AC1131" s="49"/>
      <c r="AD1131">
        <v>5</v>
      </c>
    </row>
    <row r="1132" spans="2:30" x14ac:dyDescent="0.25">
      <c r="B1132" s="49"/>
      <c r="C1132" s="49"/>
      <c r="D1132" s="2"/>
      <c r="E1132" t="s">
        <v>41</v>
      </c>
      <c r="F1132" s="49"/>
      <c r="G1132" s="49"/>
      <c r="H1132" t="s">
        <v>4126</v>
      </c>
      <c r="I1132" s="49"/>
      <c r="J1132" s="49"/>
      <c r="L1132" s="49" t="s">
        <v>4125</v>
      </c>
      <c r="M1132" s="49"/>
      <c r="N1132" s="49"/>
      <c r="O1132" s="49"/>
      <c r="P1132" s="49"/>
      <c r="Q1132" t="s">
        <v>4124</v>
      </c>
      <c r="R1132" t="s">
        <v>1052</v>
      </c>
      <c r="S1132">
        <v>1</v>
      </c>
      <c r="T1132">
        <v>75</v>
      </c>
      <c r="U1132">
        <v>8</v>
      </c>
      <c r="X1132" s="49"/>
      <c r="Y1132">
        <v>2</v>
      </c>
      <c r="Z1132">
        <v>1</v>
      </c>
      <c r="AA1132">
        <v>2</v>
      </c>
      <c r="AB1132" s="49" t="s">
        <v>3856</v>
      </c>
      <c r="AC1132" s="49"/>
      <c r="AD1132">
        <v>5</v>
      </c>
    </row>
    <row r="1133" spans="2:30" x14ac:dyDescent="0.25">
      <c r="B1133" s="49"/>
      <c r="C1133" s="49"/>
      <c r="D1133" s="2"/>
      <c r="E1133" t="s">
        <v>41</v>
      </c>
      <c r="F1133" s="49"/>
      <c r="G1133" s="49"/>
      <c r="H1133" t="s">
        <v>4129</v>
      </c>
      <c r="I1133" s="49"/>
      <c r="J1133" s="49"/>
      <c r="L1133" s="49" t="s">
        <v>4128</v>
      </c>
      <c r="M1133" s="49"/>
      <c r="N1133" s="49"/>
      <c r="O1133" s="49"/>
      <c r="P1133" s="49"/>
      <c r="Q1133" t="s">
        <v>4127</v>
      </c>
      <c r="R1133" t="s">
        <v>1052</v>
      </c>
      <c r="S1133">
        <v>2</v>
      </c>
      <c r="T1133">
        <v>75</v>
      </c>
      <c r="U1133">
        <v>8</v>
      </c>
      <c r="X1133" s="49"/>
      <c r="Y1133">
        <v>2</v>
      </c>
      <c r="Z1133">
        <v>1</v>
      </c>
      <c r="AA1133">
        <v>2</v>
      </c>
      <c r="AB1133" s="49" t="s">
        <v>610</v>
      </c>
      <c r="AC1133" s="49"/>
      <c r="AD1133">
        <v>5</v>
      </c>
    </row>
    <row r="1134" spans="2:30" x14ac:dyDescent="0.25">
      <c r="B1134" s="49"/>
      <c r="C1134" s="49"/>
      <c r="D1134" s="2"/>
      <c r="E1134" t="s">
        <v>41</v>
      </c>
      <c r="F1134" s="49"/>
      <c r="G1134" s="49"/>
      <c r="H1134" t="s">
        <v>4131</v>
      </c>
      <c r="I1134" s="49"/>
      <c r="J1134" s="49"/>
      <c r="L1134" s="49" t="s">
        <v>4128</v>
      </c>
      <c r="M1134" s="49"/>
      <c r="N1134" s="49"/>
      <c r="O1134" s="49"/>
      <c r="P1134" s="49"/>
      <c r="Q1134" t="s">
        <v>4130</v>
      </c>
      <c r="R1134" t="s">
        <v>1052</v>
      </c>
      <c r="S1134">
        <v>3</v>
      </c>
      <c r="T1134">
        <v>75</v>
      </c>
      <c r="U1134">
        <v>7</v>
      </c>
      <c r="X1134" s="49"/>
      <c r="Y1134">
        <v>2</v>
      </c>
      <c r="Z1134">
        <v>1</v>
      </c>
      <c r="AA1134">
        <v>2</v>
      </c>
      <c r="AB1134" s="49" t="s">
        <v>610</v>
      </c>
      <c r="AC1134" s="49"/>
      <c r="AD1134">
        <v>5</v>
      </c>
    </row>
    <row r="1135" spans="2:30" x14ac:dyDescent="0.25">
      <c r="B1135" s="49"/>
      <c r="C1135" s="49"/>
      <c r="D1135" s="2"/>
      <c r="E1135" t="s">
        <v>41</v>
      </c>
      <c r="F1135" s="49"/>
      <c r="G1135" s="49"/>
      <c r="H1135" t="s">
        <v>4134</v>
      </c>
      <c r="I1135" s="49"/>
      <c r="J1135" s="49"/>
      <c r="L1135" s="49" t="s">
        <v>4133</v>
      </c>
      <c r="M1135" s="49"/>
      <c r="N1135" s="49"/>
      <c r="O1135" s="49"/>
      <c r="P1135" s="49"/>
      <c r="Q1135" t="s">
        <v>4132</v>
      </c>
      <c r="R1135" t="s">
        <v>1052</v>
      </c>
      <c r="S1135">
        <v>4</v>
      </c>
      <c r="T1135">
        <v>75</v>
      </c>
      <c r="U1135">
        <v>7</v>
      </c>
      <c r="X1135" s="49"/>
      <c r="Y1135">
        <v>2</v>
      </c>
      <c r="Z1135">
        <v>1</v>
      </c>
      <c r="AA1135">
        <v>2</v>
      </c>
      <c r="AB1135" s="49" t="s">
        <v>1646</v>
      </c>
      <c r="AC1135" s="49"/>
      <c r="AD1135">
        <v>5</v>
      </c>
    </row>
    <row r="1136" spans="2:30" x14ac:dyDescent="0.25">
      <c r="B1136" s="49"/>
      <c r="C1136" s="49"/>
      <c r="D1136" s="2"/>
      <c r="E1136" t="s">
        <v>45</v>
      </c>
      <c r="F1136" s="49"/>
      <c r="G1136" s="49"/>
      <c r="H1136" t="s">
        <v>4136</v>
      </c>
      <c r="I1136" s="49"/>
      <c r="J1136" s="49"/>
      <c r="L1136" s="49" t="s">
        <v>2527</v>
      </c>
      <c r="M1136" s="49"/>
      <c r="N1136" s="49"/>
      <c r="O1136" s="49"/>
      <c r="P1136" s="49"/>
      <c r="Q1136" t="s">
        <v>4135</v>
      </c>
      <c r="R1136" t="s">
        <v>1052</v>
      </c>
      <c r="S1136">
        <v>1</v>
      </c>
      <c r="T1136">
        <v>140</v>
      </c>
      <c r="U1136">
        <v>12</v>
      </c>
      <c r="X1136" s="49"/>
      <c r="Y1136">
        <v>2</v>
      </c>
      <c r="Z1136">
        <v>1</v>
      </c>
      <c r="AA1136">
        <v>2</v>
      </c>
      <c r="AB1136" s="49" t="s">
        <v>2289</v>
      </c>
      <c r="AC1136" s="49"/>
      <c r="AD1136">
        <v>5</v>
      </c>
    </row>
    <row r="1137" spans="2:30" x14ac:dyDescent="0.25">
      <c r="B1137" s="49"/>
      <c r="C1137" s="49"/>
      <c r="D1137" s="2"/>
      <c r="E1137" t="s">
        <v>45</v>
      </c>
      <c r="F1137" s="49"/>
      <c r="G1137" s="49"/>
      <c r="H1137" t="s">
        <v>4138</v>
      </c>
      <c r="I1137" s="49"/>
      <c r="J1137" s="49"/>
      <c r="L1137" s="49" t="s">
        <v>2154</v>
      </c>
      <c r="M1137" s="49"/>
      <c r="N1137" s="49"/>
      <c r="O1137" s="49"/>
      <c r="P1137" s="49"/>
      <c r="Q1137" t="s">
        <v>4137</v>
      </c>
      <c r="R1137" t="s">
        <v>1052</v>
      </c>
      <c r="S1137">
        <v>2</v>
      </c>
      <c r="T1137">
        <v>150</v>
      </c>
      <c r="U1137">
        <v>12</v>
      </c>
      <c r="X1137" s="49"/>
      <c r="Y1137">
        <v>2</v>
      </c>
      <c r="Z1137">
        <v>1</v>
      </c>
      <c r="AA1137">
        <v>2</v>
      </c>
      <c r="AB1137" s="49" t="s">
        <v>618</v>
      </c>
      <c r="AC1137" s="49"/>
      <c r="AD1137">
        <v>5</v>
      </c>
    </row>
    <row r="1138" spans="2:30" x14ac:dyDescent="0.25">
      <c r="B1138" s="49"/>
      <c r="C1138" s="49"/>
      <c r="D1138" s="2"/>
      <c r="E1138" t="s">
        <v>45</v>
      </c>
      <c r="F1138" s="49"/>
      <c r="G1138" s="49"/>
      <c r="H1138" t="s">
        <v>4140</v>
      </c>
      <c r="I1138" s="49"/>
      <c r="J1138" s="49"/>
      <c r="L1138" s="49" t="s">
        <v>1937</v>
      </c>
      <c r="M1138" s="49"/>
      <c r="N1138" s="49"/>
      <c r="O1138" s="49"/>
      <c r="P1138" s="49"/>
      <c r="Q1138" t="s">
        <v>4139</v>
      </c>
      <c r="R1138" t="s">
        <v>1052</v>
      </c>
      <c r="S1138">
        <v>3</v>
      </c>
      <c r="T1138">
        <v>150</v>
      </c>
      <c r="U1138">
        <v>12</v>
      </c>
      <c r="X1138" s="49"/>
      <c r="Y1138">
        <v>2</v>
      </c>
      <c r="Z1138">
        <v>1</v>
      </c>
      <c r="AA1138">
        <v>2</v>
      </c>
      <c r="AB1138" s="49" t="s">
        <v>610</v>
      </c>
      <c r="AC1138" s="49"/>
      <c r="AD1138">
        <v>5</v>
      </c>
    </row>
    <row r="1139" spans="2:30" x14ac:dyDescent="0.25">
      <c r="B1139" s="49"/>
      <c r="C1139" s="49"/>
      <c r="D1139" s="2"/>
      <c r="E1139" t="s">
        <v>73</v>
      </c>
      <c r="F1139" s="49"/>
      <c r="G1139" s="49"/>
      <c r="H1139" t="s">
        <v>4142</v>
      </c>
      <c r="I1139" s="49"/>
      <c r="J1139" s="49"/>
      <c r="L1139" s="49" t="s">
        <v>3937</v>
      </c>
      <c r="M1139" s="49"/>
      <c r="N1139" s="49"/>
      <c r="O1139" s="49"/>
      <c r="P1139" s="49"/>
      <c r="Q1139" t="s">
        <v>4141</v>
      </c>
      <c r="R1139" t="s">
        <v>1052</v>
      </c>
      <c r="S1139">
        <v>1</v>
      </c>
      <c r="T1139">
        <v>30</v>
      </c>
      <c r="U1139">
        <v>20</v>
      </c>
      <c r="X1139" s="49"/>
      <c r="Y1139">
        <v>1</v>
      </c>
      <c r="Z1139">
        <v>2</v>
      </c>
      <c r="AA1139">
        <v>1</v>
      </c>
      <c r="AB1139" s="49" t="s">
        <v>618</v>
      </c>
      <c r="AC1139" s="49"/>
      <c r="AD1139">
        <v>5</v>
      </c>
    </row>
    <row r="1140" spans="2:30" x14ac:dyDescent="0.25">
      <c r="B1140" s="49"/>
      <c r="C1140" s="49"/>
      <c r="D1140" s="2"/>
      <c r="E1140" t="s">
        <v>73</v>
      </c>
      <c r="F1140" s="49"/>
      <c r="G1140" s="49"/>
      <c r="H1140" t="s">
        <v>4144</v>
      </c>
      <c r="I1140" s="49"/>
      <c r="J1140" s="49"/>
      <c r="L1140" s="49" t="s">
        <v>3937</v>
      </c>
      <c r="M1140" s="49"/>
      <c r="N1140" s="49"/>
      <c r="O1140" s="49"/>
      <c r="P1140" s="49"/>
      <c r="Q1140" t="s">
        <v>4143</v>
      </c>
      <c r="R1140" t="s">
        <v>1052</v>
      </c>
      <c r="S1140">
        <v>2</v>
      </c>
      <c r="T1140">
        <v>35</v>
      </c>
      <c r="U1140">
        <v>20</v>
      </c>
      <c r="X1140" s="49"/>
      <c r="Y1140">
        <v>1</v>
      </c>
      <c r="Z1140">
        <v>2</v>
      </c>
      <c r="AA1140">
        <v>1</v>
      </c>
      <c r="AB1140" s="49" t="s">
        <v>618</v>
      </c>
      <c r="AC1140" s="49"/>
      <c r="AD1140">
        <v>5</v>
      </c>
    </row>
    <row r="1141" spans="2:30" x14ac:dyDescent="0.25">
      <c r="B1141" s="49"/>
      <c r="C1141" s="49"/>
      <c r="D1141" s="2"/>
      <c r="E1141" t="s">
        <v>73</v>
      </c>
      <c r="F1141" s="49"/>
      <c r="G1141" s="49"/>
      <c r="H1141" t="s">
        <v>4146</v>
      </c>
      <c r="I1141" s="49"/>
      <c r="J1141" s="49"/>
      <c r="L1141" s="49" t="s">
        <v>3940</v>
      </c>
      <c r="M1141" s="49"/>
      <c r="N1141" s="49"/>
      <c r="O1141" s="49"/>
      <c r="P1141" s="49"/>
      <c r="Q1141" t="s">
        <v>4145</v>
      </c>
      <c r="R1141" t="s">
        <v>1052</v>
      </c>
      <c r="S1141">
        <v>3</v>
      </c>
      <c r="T1141">
        <v>50</v>
      </c>
      <c r="U1141">
        <v>20</v>
      </c>
      <c r="X1141" s="49"/>
      <c r="Y1141">
        <v>1</v>
      </c>
      <c r="Z1141">
        <v>2</v>
      </c>
      <c r="AA1141">
        <v>1</v>
      </c>
      <c r="AB1141" s="49" t="s">
        <v>3856</v>
      </c>
      <c r="AC1141" s="49"/>
      <c r="AD1141">
        <v>5</v>
      </c>
    </row>
    <row r="1142" spans="2:30" x14ac:dyDescent="0.25">
      <c r="B1142" s="49"/>
      <c r="C1142" s="49"/>
      <c r="D1142" s="2"/>
      <c r="E1142" t="s">
        <v>8734</v>
      </c>
      <c r="F1142" s="49"/>
      <c r="G1142" s="49"/>
      <c r="H1142" t="s">
        <v>4149</v>
      </c>
      <c r="I1142" s="49"/>
      <c r="J1142" s="49"/>
      <c r="L1142" s="49" t="s">
        <v>4148</v>
      </c>
      <c r="M1142" s="49"/>
      <c r="N1142" s="49"/>
      <c r="O1142" s="49"/>
      <c r="P1142" s="49"/>
      <c r="Q1142" t="s">
        <v>4147</v>
      </c>
      <c r="R1142" t="s">
        <v>1052</v>
      </c>
      <c r="S1142">
        <v>1</v>
      </c>
      <c r="T1142">
        <v>30</v>
      </c>
      <c r="U1142">
        <v>10</v>
      </c>
      <c r="X1142" s="49"/>
      <c r="Y1142">
        <v>2</v>
      </c>
      <c r="Z1142">
        <v>1</v>
      </c>
      <c r="AA1142">
        <v>2</v>
      </c>
      <c r="AB1142" s="49" t="s">
        <v>3856</v>
      </c>
      <c r="AC1142" s="49"/>
      <c r="AD1142">
        <v>5</v>
      </c>
    </row>
    <row r="1143" spans="2:30" x14ac:dyDescent="0.25">
      <c r="B1143" s="49"/>
      <c r="C1143" s="49"/>
      <c r="D1143" s="2"/>
      <c r="E1143" t="s">
        <v>8734</v>
      </c>
      <c r="F1143" s="49"/>
      <c r="G1143" s="49"/>
      <c r="H1143" t="s">
        <v>4152</v>
      </c>
      <c r="I1143" s="49"/>
      <c r="J1143" s="49"/>
      <c r="L1143" s="49" t="s">
        <v>4151</v>
      </c>
      <c r="M1143" s="49"/>
      <c r="N1143" s="49"/>
      <c r="O1143" s="49"/>
      <c r="P1143" s="49"/>
      <c r="Q1143" t="s">
        <v>4150</v>
      </c>
      <c r="R1143" t="s">
        <v>1052</v>
      </c>
      <c r="S1143">
        <v>2</v>
      </c>
      <c r="T1143">
        <v>30</v>
      </c>
      <c r="U1143">
        <v>9</v>
      </c>
      <c r="X1143" s="49"/>
      <c r="Y1143">
        <v>2</v>
      </c>
      <c r="Z1143">
        <v>1</v>
      </c>
      <c r="AA1143">
        <v>2</v>
      </c>
      <c r="AB1143" s="49" t="s">
        <v>610</v>
      </c>
      <c r="AC1143" s="49"/>
      <c r="AD1143">
        <v>5</v>
      </c>
    </row>
    <row r="1144" spans="2:30" x14ac:dyDescent="0.25">
      <c r="B1144" s="49"/>
      <c r="C1144" s="49"/>
      <c r="D1144" s="2"/>
      <c r="E1144" t="s">
        <v>8734</v>
      </c>
      <c r="F1144" s="49"/>
      <c r="G1144" s="49"/>
      <c r="H1144" t="s">
        <v>4154</v>
      </c>
      <c r="I1144" s="49"/>
      <c r="J1144" s="49"/>
      <c r="L1144" s="49" t="s">
        <v>4151</v>
      </c>
      <c r="M1144" s="49"/>
      <c r="N1144" s="49"/>
      <c r="O1144" s="49"/>
      <c r="P1144" s="49"/>
      <c r="Q1144" t="s">
        <v>4153</v>
      </c>
      <c r="R1144" t="s">
        <v>1052</v>
      </c>
      <c r="S1144">
        <v>3</v>
      </c>
      <c r="T1144">
        <v>30</v>
      </c>
      <c r="U1144">
        <v>6</v>
      </c>
      <c r="X1144" s="49"/>
      <c r="Y1144">
        <v>2</v>
      </c>
      <c r="Z1144">
        <v>1</v>
      </c>
      <c r="AA1144">
        <v>2</v>
      </c>
      <c r="AB1144" s="49" t="s">
        <v>610</v>
      </c>
      <c r="AC1144" s="49"/>
      <c r="AD1144">
        <v>5</v>
      </c>
    </row>
    <row r="1145" spans="2:30" x14ac:dyDescent="0.25">
      <c r="B1145" s="49"/>
      <c r="C1145" s="49"/>
      <c r="D1145" s="2"/>
      <c r="E1145" t="s">
        <v>20</v>
      </c>
      <c r="F1145" s="49"/>
      <c r="G1145" s="49"/>
      <c r="H1145" t="s">
        <v>4156</v>
      </c>
      <c r="I1145" s="49"/>
      <c r="J1145" s="49"/>
      <c r="L1145" s="49"/>
      <c r="M1145" s="49"/>
      <c r="N1145" s="49"/>
      <c r="O1145" s="49"/>
      <c r="P1145" s="49"/>
      <c r="Q1145" t="s">
        <v>4155</v>
      </c>
      <c r="R1145" t="s">
        <v>1052</v>
      </c>
      <c r="S1145">
        <v>1</v>
      </c>
      <c r="T1145">
        <v>70</v>
      </c>
      <c r="V1145">
        <v>60</v>
      </c>
      <c r="X1145" s="49"/>
      <c r="AB1145" s="49"/>
      <c r="AC1145" s="49"/>
      <c r="AD1145">
        <v>5</v>
      </c>
    </row>
    <row r="1146" spans="2:30" x14ac:dyDescent="0.25">
      <c r="B1146" s="49"/>
      <c r="C1146" s="49"/>
      <c r="D1146" s="2"/>
      <c r="E1146" t="s">
        <v>20</v>
      </c>
      <c r="F1146" s="49"/>
      <c r="G1146" s="49"/>
      <c r="H1146" t="s">
        <v>4158</v>
      </c>
      <c r="I1146" s="49"/>
      <c r="J1146" s="49"/>
      <c r="L1146" s="49"/>
      <c r="M1146" s="49"/>
      <c r="N1146" s="49"/>
      <c r="O1146" s="49"/>
      <c r="P1146" s="49"/>
      <c r="Q1146" t="s">
        <v>4157</v>
      </c>
      <c r="R1146" t="s">
        <v>1052</v>
      </c>
      <c r="S1146">
        <v>2</v>
      </c>
      <c r="T1146">
        <v>70</v>
      </c>
      <c r="V1146">
        <v>45</v>
      </c>
      <c r="X1146" s="49"/>
      <c r="AB1146" s="49"/>
      <c r="AC1146" s="49"/>
      <c r="AD1146">
        <v>5</v>
      </c>
    </row>
    <row r="1147" spans="2:30" x14ac:dyDescent="0.25">
      <c r="B1147" s="49"/>
      <c r="C1147" s="49"/>
      <c r="D1147" s="2"/>
      <c r="E1147" t="s">
        <v>20</v>
      </c>
      <c r="F1147" s="49"/>
      <c r="G1147" s="49"/>
      <c r="H1147" t="s">
        <v>1055</v>
      </c>
      <c r="I1147" s="49"/>
      <c r="J1147" s="49"/>
      <c r="L1147" s="49"/>
      <c r="M1147" s="49"/>
      <c r="N1147" s="49"/>
      <c r="O1147" s="49"/>
      <c r="P1147" s="49"/>
      <c r="Q1147" t="s">
        <v>4159</v>
      </c>
      <c r="R1147" t="s">
        <v>1052</v>
      </c>
      <c r="S1147">
        <v>3</v>
      </c>
      <c r="T1147">
        <v>70</v>
      </c>
      <c r="V1147">
        <v>45</v>
      </c>
      <c r="X1147" s="49"/>
      <c r="AB1147" s="49"/>
      <c r="AC1147" s="49"/>
      <c r="AD1147">
        <v>5</v>
      </c>
    </row>
    <row r="1148" spans="2:30" x14ac:dyDescent="0.25">
      <c r="B1148" s="49"/>
      <c r="C1148" s="49"/>
      <c r="D1148" s="2"/>
      <c r="E1148" t="s">
        <v>112</v>
      </c>
      <c r="F1148" s="49"/>
      <c r="G1148" s="49"/>
      <c r="H1148" t="s">
        <v>1058</v>
      </c>
      <c r="I1148" s="49"/>
      <c r="J1148" s="49"/>
      <c r="L1148" s="49" t="s">
        <v>4161</v>
      </c>
      <c r="M1148" s="49"/>
      <c r="N1148" s="49"/>
      <c r="O1148" s="49"/>
      <c r="P1148" s="49"/>
      <c r="Q1148" t="s">
        <v>4160</v>
      </c>
      <c r="R1148" t="s">
        <v>1056</v>
      </c>
      <c r="S1148">
        <v>1</v>
      </c>
      <c r="T1148">
        <v>45</v>
      </c>
      <c r="U1148">
        <v>12</v>
      </c>
      <c r="X1148" s="49"/>
      <c r="Y1148">
        <v>2</v>
      </c>
      <c r="Z1148">
        <v>2</v>
      </c>
      <c r="AA1148">
        <v>2</v>
      </c>
      <c r="AB1148" s="49" t="s">
        <v>3856</v>
      </c>
      <c r="AC1148" s="49"/>
      <c r="AD1148">
        <v>5</v>
      </c>
    </row>
    <row r="1149" spans="2:30" x14ac:dyDescent="0.25">
      <c r="B1149" s="49"/>
      <c r="C1149" s="49"/>
      <c r="D1149" s="2"/>
      <c r="E1149" t="s">
        <v>112</v>
      </c>
      <c r="F1149" s="49"/>
      <c r="G1149" s="49"/>
      <c r="H1149" t="s">
        <v>4164</v>
      </c>
      <c r="I1149" s="49"/>
      <c r="J1149" s="49"/>
      <c r="L1149" s="49" t="s">
        <v>4163</v>
      </c>
      <c r="M1149" s="49"/>
      <c r="N1149" s="49"/>
      <c r="O1149" s="49"/>
      <c r="P1149" s="49"/>
      <c r="Q1149" t="s">
        <v>4162</v>
      </c>
      <c r="R1149" t="s">
        <v>1056</v>
      </c>
      <c r="S1149">
        <v>2</v>
      </c>
      <c r="T1149">
        <v>45</v>
      </c>
      <c r="U1149">
        <v>12</v>
      </c>
      <c r="X1149" s="49"/>
      <c r="Y1149">
        <v>2</v>
      </c>
      <c r="Z1149">
        <v>2</v>
      </c>
      <c r="AA1149">
        <v>2</v>
      </c>
      <c r="AB1149" s="49" t="s">
        <v>3856</v>
      </c>
      <c r="AC1149" s="49"/>
      <c r="AD1149">
        <v>5</v>
      </c>
    </row>
    <row r="1150" spans="2:30" x14ac:dyDescent="0.25">
      <c r="B1150" s="49"/>
      <c r="C1150" s="49"/>
      <c r="D1150" s="2"/>
      <c r="E1150" t="s">
        <v>112</v>
      </c>
      <c r="F1150" s="49"/>
      <c r="G1150" s="49"/>
      <c r="H1150" t="s">
        <v>4167</v>
      </c>
      <c r="I1150" s="49"/>
      <c r="J1150" s="49"/>
      <c r="L1150" s="49" t="s">
        <v>4166</v>
      </c>
      <c r="M1150" s="49"/>
      <c r="N1150" s="49"/>
      <c r="O1150" s="49"/>
      <c r="P1150" s="49"/>
      <c r="Q1150" t="s">
        <v>4165</v>
      </c>
      <c r="R1150" t="s">
        <v>1056</v>
      </c>
      <c r="S1150">
        <v>3</v>
      </c>
      <c r="T1150">
        <v>45</v>
      </c>
      <c r="U1150">
        <v>15</v>
      </c>
      <c r="X1150" s="49"/>
      <c r="Y1150">
        <v>1</v>
      </c>
      <c r="Z1150">
        <v>1</v>
      </c>
      <c r="AA1150">
        <v>1</v>
      </c>
      <c r="AB1150" s="49" t="s">
        <v>3856</v>
      </c>
      <c r="AC1150" s="49"/>
      <c r="AD1150">
        <v>5</v>
      </c>
    </row>
    <row r="1151" spans="2:30" x14ac:dyDescent="0.25">
      <c r="B1151" s="49"/>
      <c r="C1151" s="49"/>
      <c r="D1151" s="2"/>
      <c r="E1151" t="s">
        <v>214</v>
      </c>
      <c r="F1151" s="49"/>
      <c r="G1151" s="49"/>
      <c r="H1151" t="s">
        <v>4169</v>
      </c>
      <c r="I1151" s="49"/>
      <c r="J1151" s="49"/>
      <c r="L1151" s="49" t="s">
        <v>2154</v>
      </c>
      <c r="M1151" s="49"/>
      <c r="N1151" s="49"/>
      <c r="O1151" s="49"/>
      <c r="P1151" s="49"/>
      <c r="Q1151" t="s">
        <v>4168</v>
      </c>
      <c r="R1151" t="s">
        <v>1056</v>
      </c>
      <c r="S1151">
        <v>1</v>
      </c>
      <c r="T1151">
        <v>50</v>
      </c>
      <c r="U1151">
        <v>13</v>
      </c>
      <c r="X1151" s="49"/>
      <c r="Y1151">
        <v>2</v>
      </c>
      <c r="Z1151">
        <v>1</v>
      </c>
      <c r="AA1151">
        <v>2</v>
      </c>
      <c r="AB1151" s="49" t="s">
        <v>618</v>
      </c>
      <c r="AC1151" s="49"/>
      <c r="AD1151">
        <v>5</v>
      </c>
    </row>
    <row r="1152" spans="2:30" x14ac:dyDescent="0.25">
      <c r="B1152" s="49"/>
      <c r="C1152" s="49"/>
      <c r="D1152" s="2"/>
      <c r="E1152" t="s">
        <v>214</v>
      </c>
      <c r="F1152" s="49"/>
      <c r="G1152" s="49"/>
      <c r="H1152" t="s">
        <v>4171</v>
      </c>
      <c r="I1152" s="49"/>
      <c r="J1152" s="49"/>
      <c r="L1152" s="49" t="s">
        <v>3882</v>
      </c>
      <c r="M1152" s="49"/>
      <c r="N1152" s="49"/>
      <c r="O1152" s="49"/>
      <c r="P1152" s="49"/>
      <c r="Q1152" t="s">
        <v>4170</v>
      </c>
      <c r="R1152" t="s">
        <v>1056</v>
      </c>
      <c r="S1152">
        <v>2</v>
      </c>
      <c r="T1152">
        <v>50</v>
      </c>
      <c r="U1152">
        <v>10</v>
      </c>
      <c r="X1152" s="49"/>
      <c r="Y1152">
        <v>2</v>
      </c>
      <c r="Z1152">
        <v>1</v>
      </c>
      <c r="AA1152">
        <v>2</v>
      </c>
      <c r="AB1152" s="49" t="s">
        <v>3856</v>
      </c>
      <c r="AC1152" s="49"/>
      <c r="AD1152">
        <v>5</v>
      </c>
    </row>
    <row r="1153" spans="2:30" x14ac:dyDescent="0.25">
      <c r="B1153" s="49"/>
      <c r="C1153" s="49"/>
      <c r="D1153" s="2"/>
      <c r="E1153" t="s">
        <v>214</v>
      </c>
      <c r="F1153" s="49"/>
      <c r="G1153" s="49"/>
      <c r="H1153" t="s">
        <v>4174</v>
      </c>
      <c r="I1153" s="49"/>
      <c r="J1153" s="49"/>
      <c r="L1153" s="49" t="s">
        <v>4173</v>
      </c>
      <c r="M1153" s="49"/>
      <c r="N1153" s="49"/>
      <c r="O1153" s="49"/>
      <c r="P1153" s="49"/>
      <c r="Q1153" t="s">
        <v>4172</v>
      </c>
      <c r="R1153" t="s">
        <v>1056</v>
      </c>
      <c r="S1153">
        <v>3</v>
      </c>
      <c r="T1153">
        <v>50</v>
      </c>
      <c r="U1153">
        <v>9</v>
      </c>
      <c r="X1153" s="49"/>
      <c r="Y1153">
        <v>2</v>
      </c>
      <c r="Z1153">
        <v>1</v>
      </c>
      <c r="AA1153">
        <v>2</v>
      </c>
      <c r="AB1153" s="49" t="s">
        <v>3856</v>
      </c>
      <c r="AC1153" s="49"/>
      <c r="AD1153">
        <v>5</v>
      </c>
    </row>
    <row r="1154" spans="2:30" x14ac:dyDescent="0.25">
      <c r="B1154" s="49"/>
      <c r="C1154" s="49"/>
      <c r="D1154" s="2"/>
      <c r="E1154" t="s">
        <v>214</v>
      </c>
      <c r="F1154" s="49"/>
      <c r="G1154" s="49"/>
      <c r="H1154" t="s">
        <v>4177</v>
      </c>
      <c r="I1154" s="49"/>
      <c r="J1154" s="49"/>
      <c r="L1154" s="49" t="s">
        <v>4176</v>
      </c>
      <c r="M1154" s="49"/>
      <c r="N1154" s="49"/>
      <c r="O1154" s="49"/>
      <c r="P1154" s="49"/>
      <c r="Q1154" t="s">
        <v>4175</v>
      </c>
      <c r="R1154" t="s">
        <v>1056</v>
      </c>
      <c r="S1154">
        <v>4</v>
      </c>
      <c r="T1154">
        <v>50</v>
      </c>
      <c r="U1154">
        <v>7</v>
      </c>
      <c r="X1154" s="49"/>
      <c r="Y1154">
        <v>2</v>
      </c>
      <c r="Z1154">
        <v>1</v>
      </c>
      <c r="AA1154">
        <v>2</v>
      </c>
      <c r="AB1154" s="49" t="s">
        <v>3856</v>
      </c>
      <c r="AC1154" s="49"/>
      <c r="AD1154">
        <v>5</v>
      </c>
    </row>
    <row r="1155" spans="2:30" x14ac:dyDescent="0.25">
      <c r="B1155" s="49"/>
      <c r="C1155" s="49"/>
      <c r="D1155" s="2"/>
      <c r="E1155" t="s">
        <v>222</v>
      </c>
      <c r="F1155" s="49"/>
      <c r="G1155" s="49"/>
      <c r="H1155" t="s">
        <v>4179</v>
      </c>
      <c r="I1155" s="49"/>
      <c r="J1155" s="49"/>
      <c r="L1155" s="49" t="s">
        <v>2196</v>
      </c>
      <c r="M1155" s="49"/>
      <c r="N1155" s="49"/>
      <c r="O1155" s="49"/>
      <c r="P1155" s="49"/>
      <c r="Q1155" t="s">
        <v>4178</v>
      </c>
      <c r="R1155" t="s">
        <v>1056</v>
      </c>
      <c r="S1155">
        <v>1</v>
      </c>
      <c r="T1155">
        <v>12.5</v>
      </c>
      <c r="U1155">
        <v>12</v>
      </c>
      <c r="X1155" s="49"/>
      <c r="Y1155">
        <v>3</v>
      </c>
      <c r="Z1155">
        <v>1</v>
      </c>
      <c r="AA1155">
        <v>3</v>
      </c>
      <c r="AB1155" s="49" t="s">
        <v>618</v>
      </c>
      <c r="AC1155" s="49"/>
      <c r="AD1155">
        <v>5</v>
      </c>
    </row>
    <row r="1156" spans="2:30" x14ac:dyDescent="0.25">
      <c r="B1156" s="49"/>
      <c r="C1156" s="49"/>
      <c r="D1156" s="2"/>
      <c r="E1156" t="s">
        <v>222</v>
      </c>
      <c r="F1156" s="49"/>
      <c r="G1156" s="49"/>
      <c r="H1156" t="s">
        <v>4182</v>
      </c>
      <c r="I1156" s="49"/>
      <c r="J1156" s="49"/>
      <c r="L1156" s="49" t="s">
        <v>4181</v>
      </c>
      <c r="M1156" s="49"/>
      <c r="N1156" s="49"/>
      <c r="O1156" s="49"/>
      <c r="P1156" s="49"/>
      <c r="Q1156" t="s">
        <v>4180</v>
      </c>
      <c r="R1156" t="s">
        <v>1056</v>
      </c>
      <c r="S1156">
        <v>2</v>
      </c>
      <c r="T1156">
        <v>15</v>
      </c>
      <c r="U1156">
        <v>10</v>
      </c>
      <c r="X1156" s="49"/>
      <c r="Y1156">
        <v>3</v>
      </c>
      <c r="Z1156">
        <v>1</v>
      </c>
      <c r="AA1156">
        <v>3</v>
      </c>
      <c r="AB1156" s="49" t="s">
        <v>618</v>
      </c>
      <c r="AC1156" s="49"/>
      <c r="AD1156">
        <v>5</v>
      </c>
    </row>
    <row r="1157" spans="2:30" x14ac:dyDescent="0.25">
      <c r="B1157" s="49"/>
      <c r="C1157" s="49"/>
      <c r="D1157" s="2"/>
      <c r="E1157" t="s">
        <v>222</v>
      </c>
      <c r="F1157" s="49"/>
      <c r="G1157" s="49"/>
      <c r="H1157" t="s">
        <v>4184</v>
      </c>
      <c r="I1157" s="49"/>
      <c r="J1157" s="49"/>
      <c r="L1157" s="49" t="s">
        <v>4181</v>
      </c>
      <c r="M1157" s="49"/>
      <c r="N1157" s="49"/>
      <c r="O1157" s="49"/>
      <c r="P1157" s="49"/>
      <c r="Q1157" t="s">
        <v>4183</v>
      </c>
      <c r="R1157" t="s">
        <v>1056</v>
      </c>
      <c r="S1157">
        <v>3</v>
      </c>
      <c r="T1157">
        <v>15</v>
      </c>
      <c r="U1157">
        <v>10</v>
      </c>
      <c r="X1157" s="49"/>
      <c r="Y1157">
        <v>3</v>
      </c>
      <c r="Z1157">
        <v>1</v>
      </c>
      <c r="AA1157">
        <v>3</v>
      </c>
      <c r="AB1157" s="49" t="s">
        <v>618</v>
      </c>
      <c r="AC1157" s="49"/>
      <c r="AD1157">
        <v>5</v>
      </c>
    </row>
    <row r="1158" spans="2:30" x14ac:dyDescent="0.25">
      <c r="B1158" s="49"/>
      <c r="C1158" s="49"/>
      <c r="D1158" s="2"/>
      <c r="E1158" t="s">
        <v>8734</v>
      </c>
      <c r="F1158" s="49"/>
      <c r="G1158" s="49"/>
      <c r="H1158" t="s">
        <v>4187</v>
      </c>
      <c r="I1158" s="49"/>
      <c r="J1158" s="49"/>
      <c r="L1158" s="49" t="s">
        <v>4186</v>
      </c>
      <c r="M1158" s="49"/>
      <c r="N1158" s="49"/>
      <c r="O1158" s="49"/>
      <c r="P1158" s="49"/>
      <c r="Q1158" t="s">
        <v>4185</v>
      </c>
      <c r="R1158" t="s">
        <v>1056</v>
      </c>
      <c r="S1158">
        <v>1</v>
      </c>
      <c r="T1158">
        <v>30</v>
      </c>
      <c r="U1158">
        <v>10</v>
      </c>
      <c r="X1158" s="49"/>
      <c r="Y1158">
        <v>2</v>
      </c>
      <c r="Z1158">
        <v>1</v>
      </c>
      <c r="AA1158">
        <v>2</v>
      </c>
      <c r="AB1158" s="49" t="s">
        <v>618</v>
      </c>
      <c r="AC1158" s="49"/>
      <c r="AD1158">
        <v>5</v>
      </c>
    </row>
    <row r="1159" spans="2:30" x14ac:dyDescent="0.25">
      <c r="B1159" s="49"/>
      <c r="C1159" s="49"/>
      <c r="D1159" s="2"/>
      <c r="E1159" t="s">
        <v>8734</v>
      </c>
      <c r="F1159" s="49"/>
      <c r="G1159" s="49"/>
      <c r="H1159" t="s">
        <v>4190</v>
      </c>
      <c r="I1159" s="49"/>
      <c r="J1159" s="49"/>
      <c r="L1159" s="49" t="s">
        <v>4189</v>
      </c>
      <c r="M1159" s="49"/>
      <c r="N1159" s="49"/>
      <c r="O1159" s="49"/>
      <c r="P1159" s="49"/>
      <c r="Q1159" t="s">
        <v>4188</v>
      </c>
      <c r="R1159" t="s">
        <v>1056</v>
      </c>
      <c r="S1159">
        <v>2</v>
      </c>
      <c r="T1159">
        <v>30</v>
      </c>
      <c r="U1159">
        <v>9</v>
      </c>
      <c r="X1159" s="49"/>
      <c r="Y1159">
        <v>2</v>
      </c>
      <c r="Z1159">
        <v>1</v>
      </c>
      <c r="AA1159">
        <v>2</v>
      </c>
      <c r="AB1159" s="49" t="s">
        <v>610</v>
      </c>
      <c r="AC1159" s="49"/>
      <c r="AD1159">
        <v>5</v>
      </c>
    </row>
    <row r="1160" spans="2:30" x14ac:dyDescent="0.25">
      <c r="B1160" s="49"/>
      <c r="C1160" s="49"/>
      <c r="D1160" s="2"/>
      <c r="E1160" t="s">
        <v>8734</v>
      </c>
      <c r="F1160" s="49"/>
      <c r="G1160" s="49"/>
      <c r="H1160" t="s">
        <v>4192</v>
      </c>
      <c r="I1160" s="49"/>
      <c r="J1160" s="49"/>
      <c r="L1160" s="49" t="s">
        <v>4186</v>
      </c>
      <c r="M1160" s="49"/>
      <c r="N1160" s="49"/>
      <c r="O1160" s="49"/>
      <c r="P1160" s="49"/>
      <c r="Q1160" t="s">
        <v>4191</v>
      </c>
      <c r="R1160" t="s">
        <v>1056</v>
      </c>
      <c r="S1160">
        <v>3</v>
      </c>
      <c r="T1160">
        <v>30</v>
      </c>
      <c r="U1160">
        <v>10</v>
      </c>
      <c r="X1160" s="49"/>
      <c r="Y1160">
        <v>2</v>
      </c>
      <c r="Z1160">
        <v>1</v>
      </c>
      <c r="AA1160">
        <v>2</v>
      </c>
      <c r="AB1160" s="49" t="s">
        <v>618</v>
      </c>
      <c r="AC1160" s="49"/>
      <c r="AD1160">
        <v>5</v>
      </c>
    </row>
    <row r="1161" spans="2:30" x14ac:dyDescent="0.25">
      <c r="B1161" s="49"/>
      <c r="C1161" s="49"/>
      <c r="D1161" s="2"/>
      <c r="E1161" t="s">
        <v>8734</v>
      </c>
      <c r="F1161" s="49"/>
      <c r="G1161" s="49"/>
      <c r="H1161" t="s">
        <v>4194</v>
      </c>
      <c r="I1161" s="49"/>
      <c r="J1161" s="49"/>
      <c r="L1161" s="49" t="s">
        <v>4189</v>
      </c>
      <c r="M1161" s="49"/>
      <c r="N1161" s="49"/>
      <c r="O1161" s="49"/>
      <c r="P1161" s="49"/>
      <c r="Q1161" t="s">
        <v>4193</v>
      </c>
      <c r="R1161" t="s">
        <v>1056</v>
      </c>
      <c r="S1161">
        <v>4</v>
      </c>
      <c r="T1161">
        <v>30</v>
      </c>
      <c r="U1161">
        <v>9</v>
      </c>
      <c r="X1161" s="49"/>
      <c r="Y1161">
        <v>2</v>
      </c>
      <c r="Z1161">
        <v>1</v>
      </c>
      <c r="AA1161">
        <v>2</v>
      </c>
      <c r="AB1161" s="49" t="s">
        <v>610</v>
      </c>
      <c r="AC1161" s="49"/>
      <c r="AD1161">
        <v>5</v>
      </c>
    </row>
    <row r="1162" spans="2:30" x14ac:dyDescent="0.25">
      <c r="B1162" s="49"/>
      <c r="C1162" s="49"/>
      <c r="D1162" s="2"/>
      <c r="E1162" t="s">
        <v>8734</v>
      </c>
      <c r="F1162" s="49"/>
      <c r="G1162" s="49"/>
      <c r="H1162" t="s">
        <v>4197</v>
      </c>
      <c r="I1162" s="49"/>
      <c r="J1162" s="49"/>
      <c r="L1162" s="49" t="s">
        <v>4196</v>
      </c>
      <c r="M1162" s="49"/>
      <c r="N1162" s="49"/>
      <c r="O1162" s="49"/>
      <c r="P1162" s="49"/>
      <c r="Q1162" t="s">
        <v>4195</v>
      </c>
      <c r="R1162" t="s">
        <v>1056</v>
      </c>
      <c r="S1162">
        <v>5</v>
      </c>
      <c r="T1162">
        <v>30</v>
      </c>
      <c r="U1162">
        <v>7</v>
      </c>
      <c r="X1162" s="49"/>
      <c r="Y1162">
        <v>2</v>
      </c>
      <c r="Z1162">
        <v>1</v>
      </c>
      <c r="AA1162">
        <v>2</v>
      </c>
      <c r="AB1162" s="49" t="s">
        <v>1646</v>
      </c>
      <c r="AC1162" s="49"/>
      <c r="AD1162">
        <v>5</v>
      </c>
    </row>
    <row r="1163" spans="2:30" x14ac:dyDescent="0.25">
      <c r="B1163" s="49"/>
      <c r="C1163" s="49"/>
      <c r="D1163" s="2"/>
      <c r="E1163" t="s">
        <v>303</v>
      </c>
      <c r="F1163" s="49"/>
      <c r="G1163" s="49"/>
      <c r="H1163" t="s">
        <v>4199</v>
      </c>
      <c r="I1163" s="49"/>
      <c r="J1163" s="49"/>
      <c r="L1163" s="49" t="s">
        <v>3218</v>
      </c>
      <c r="M1163" s="49"/>
      <c r="N1163" s="49"/>
      <c r="O1163" s="49"/>
      <c r="P1163" s="49"/>
      <c r="Q1163" t="s">
        <v>4198</v>
      </c>
      <c r="R1163" t="s">
        <v>1056</v>
      </c>
      <c r="S1163">
        <v>1</v>
      </c>
      <c r="T1163">
        <v>10</v>
      </c>
      <c r="U1163">
        <v>15</v>
      </c>
      <c r="X1163" s="49"/>
      <c r="Y1163">
        <v>2</v>
      </c>
      <c r="Z1163">
        <v>2</v>
      </c>
      <c r="AA1163">
        <v>2</v>
      </c>
      <c r="AB1163" s="49" t="s">
        <v>618</v>
      </c>
      <c r="AC1163" s="49"/>
      <c r="AD1163">
        <v>5</v>
      </c>
    </row>
    <row r="1164" spans="2:30" x14ac:dyDescent="0.25">
      <c r="B1164" s="49"/>
      <c r="C1164" s="49"/>
      <c r="D1164" s="2"/>
      <c r="E1164" t="s">
        <v>303</v>
      </c>
      <c r="F1164" s="49"/>
      <c r="G1164" s="49"/>
      <c r="H1164" t="s">
        <v>4201</v>
      </c>
      <c r="I1164" s="49"/>
      <c r="J1164" s="49"/>
      <c r="L1164" s="49" t="s">
        <v>3218</v>
      </c>
      <c r="M1164" s="49"/>
      <c r="N1164" s="49"/>
      <c r="O1164" s="49"/>
      <c r="P1164" s="49"/>
      <c r="Q1164" t="s">
        <v>4200</v>
      </c>
      <c r="R1164" t="s">
        <v>1056</v>
      </c>
      <c r="S1164">
        <v>2</v>
      </c>
      <c r="T1164">
        <v>10</v>
      </c>
      <c r="U1164">
        <v>15</v>
      </c>
      <c r="X1164" s="49"/>
      <c r="Y1164">
        <v>2</v>
      </c>
      <c r="Z1164">
        <v>2</v>
      </c>
      <c r="AA1164">
        <v>2</v>
      </c>
      <c r="AB1164" s="49" t="s">
        <v>618</v>
      </c>
      <c r="AC1164" s="49"/>
      <c r="AD1164">
        <v>5</v>
      </c>
    </row>
    <row r="1165" spans="2:30" x14ac:dyDescent="0.25">
      <c r="B1165" s="49"/>
      <c r="C1165" s="49"/>
      <c r="D1165" s="2"/>
      <c r="E1165" t="s">
        <v>303</v>
      </c>
      <c r="F1165" s="49"/>
      <c r="G1165" s="49"/>
      <c r="H1165" t="s">
        <v>4203</v>
      </c>
      <c r="I1165" s="49"/>
      <c r="J1165" s="49"/>
      <c r="L1165" s="49" t="s">
        <v>3218</v>
      </c>
      <c r="M1165" s="49"/>
      <c r="N1165" s="49"/>
      <c r="O1165" s="49"/>
      <c r="P1165" s="49"/>
      <c r="Q1165" t="s">
        <v>4202</v>
      </c>
      <c r="R1165" t="s">
        <v>1056</v>
      </c>
      <c r="S1165">
        <v>3</v>
      </c>
      <c r="T1165">
        <v>10</v>
      </c>
      <c r="U1165">
        <v>15</v>
      </c>
      <c r="X1165" s="49"/>
      <c r="Y1165">
        <v>2</v>
      </c>
      <c r="Z1165">
        <v>2</v>
      </c>
      <c r="AA1165">
        <v>2</v>
      </c>
      <c r="AB1165" s="49" t="s">
        <v>618</v>
      </c>
      <c r="AC1165" s="49"/>
      <c r="AD1165">
        <v>5</v>
      </c>
    </row>
    <row r="1166" spans="2:30" x14ac:dyDescent="0.25">
      <c r="B1166" s="49"/>
      <c r="C1166" s="49"/>
      <c r="D1166" s="2"/>
      <c r="E1166" t="s">
        <v>1534</v>
      </c>
      <c r="F1166" s="49"/>
      <c r="G1166" s="49"/>
      <c r="H1166" t="s">
        <v>4206</v>
      </c>
      <c r="I1166" s="49"/>
      <c r="J1166" s="49"/>
      <c r="L1166" s="49" t="s">
        <v>4205</v>
      </c>
      <c r="M1166" s="49"/>
      <c r="N1166" s="49"/>
      <c r="O1166" s="49"/>
      <c r="P1166" s="49"/>
      <c r="Q1166" t="s">
        <v>4204</v>
      </c>
      <c r="R1166" t="s">
        <v>1056</v>
      </c>
      <c r="S1166">
        <v>1</v>
      </c>
      <c r="T1166">
        <v>150</v>
      </c>
      <c r="V1166">
        <v>60</v>
      </c>
      <c r="X1166" s="49"/>
      <c r="AB1166" s="49"/>
      <c r="AC1166" s="49"/>
      <c r="AD1166">
        <v>5</v>
      </c>
    </row>
    <row r="1167" spans="2:30" x14ac:dyDescent="0.25">
      <c r="B1167" s="49"/>
      <c r="C1167" s="49"/>
      <c r="D1167" s="2"/>
      <c r="E1167" t="s">
        <v>1534</v>
      </c>
      <c r="F1167" s="49"/>
      <c r="G1167" s="49"/>
      <c r="H1167" t="s">
        <v>4209</v>
      </c>
      <c r="I1167" s="49"/>
      <c r="J1167" s="49"/>
      <c r="L1167" s="49" t="s">
        <v>4208</v>
      </c>
      <c r="M1167" s="49"/>
      <c r="N1167" s="49"/>
      <c r="O1167" s="49"/>
      <c r="P1167" s="49"/>
      <c r="Q1167" t="s">
        <v>4207</v>
      </c>
      <c r="R1167" t="s">
        <v>1056</v>
      </c>
      <c r="S1167">
        <v>2</v>
      </c>
      <c r="T1167">
        <v>150</v>
      </c>
      <c r="V1167">
        <v>60</v>
      </c>
      <c r="X1167" s="49"/>
      <c r="AB1167" s="49"/>
      <c r="AC1167" s="49"/>
      <c r="AD1167">
        <v>5</v>
      </c>
    </row>
    <row r="1168" spans="2:30" x14ac:dyDescent="0.25">
      <c r="B1168" s="49"/>
      <c r="C1168" s="49"/>
      <c r="D1168" s="2"/>
      <c r="E1168" t="s">
        <v>1534</v>
      </c>
      <c r="F1168" s="49"/>
      <c r="G1168" s="49"/>
      <c r="H1168" t="s">
        <v>1059</v>
      </c>
      <c r="I1168" s="49"/>
      <c r="J1168" s="49"/>
      <c r="L1168" s="49" t="s">
        <v>4208</v>
      </c>
      <c r="M1168" s="49"/>
      <c r="N1168" s="49"/>
      <c r="O1168" s="49"/>
      <c r="P1168" s="49"/>
      <c r="Q1168" t="s">
        <v>4210</v>
      </c>
      <c r="R1168" t="s">
        <v>1056</v>
      </c>
      <c r="S1168">
        <v>3</v>
      </c>
      <c r="T1168">
        <v>150</v>
      </c>
      <c r="V1168">
        <v>51.6</v>
      </c>
      <c r="X1168" s="49"/>
      <c r="AB1168" s="49"/>
      <c r="AC1168" s="49"/>
      <c r="AD1168">
        <v>5</v>
      </c>
    </row>
    <row r="1169" spans="2:30" x14ac:dyDescent="0.25">
      <c r="B1169" s="49"/>
      <c r="C1169" s="49"/>
      <c r="D1169" s="2"/>
      <c r="E1169" t="s">
        <v>356</v>
      </c>
      <c r="F1169" s="49"/>
      <c r="G1169" s="49"/>
      <c r="H1169" t="s">
        <v>1062</v>
      </c>
      <c r="I1169" s="49"/>
      <c r="J1169" s="49"/>
      <c r="L1169" s="49" t="s">
        <v>272</v>
      </c>
      <c r="M1169" s="49"/>
      <c r="N1169" s="49"/>
      <c r="O1169" s="49"/>
      <c r="P1169" s="49"/>
      <c r="Q1169" t="s">
        <v>4211</v>
      </c>
      <c r="R1169" t="s">
        <v>1060</v>
      </c>
      <c r="S1169">
        <v>1</v>
      </c>
      <c r="V1169">
        <v>300</v>
      </c>
      <c r="W1169">
        <v>1.33</v>
      </c>
      <c r="X1169" s="49" t="s">
        <v>3957</v>
      </c>
      <c r="AB1169" s="49"/>
      <c r="AC1169" s="49"/>
      <c r="AD1169">
        <v>5</v>
      </c>
    </row>
    <row r="1170" spans="2:30" x14ac:dyDescent="0.25">
      <c r="B1170" s="49"/>
      <c r="C1170" s="49"/>
      <c r="D1170" s="2"/>
      <c r="E1170" t="s">
        <v>249</v>
      </c>
      <c r="F1170" s="49"/>
      <c r="G1170" s="49"/>
      <c r="H1170" t="s">
        <v>4213</v>
      </c>
      <c r="I1170" s="49"/>
      <c r="J1170" s="49"/>
      <c r="L1170" s="49" t="s">
        <v>2598</v>
      </c>
      <c r="M1170" s="49"/>
      <c r="N1170" s="49"/>
      <c r="O1170" s="49"/>
      <c r="P1170" s="49"/>
      <c r="Q1170" t="s">
        <v>4212</v>
      </c>
      <c r="R1170" t="s">
        <v>1060</v>
      </c>
      <c r="S1170">
        <v>1</v>
      </c>
      <c r="T1170">
        <v>150</v>
      </c>
      <c r="U1170">
        <v>8</v>
      </c>
      <c r="X1170" s="49"/>
      <c r="Y1170">
        <v>3</v>
      </c>
      <c r="Z1170">
        <v>1</v>
      </c>
      <c r="AA1170">
        <v>1</v>
      </c>
      <c r="AB1170" s="49" t="s">
        <v>618</v>
      </c>
      <c r="AC1170" s="49"/>
      <c r="AD1170">
        <v>5</v>
      </c>
    </row>
    <row r="1171" spans="2:30" x14ac:dyDescent="0.25">
      <c r="B1171" s="49"/>
      <c r="C1171" s="49"/>
      <c r="D1171" s="2"/>
      <c r="E1171" t="s">
        <v>249</v>
      </c>
      <c r="F1171" s="49"/>
      <c r="G1171" s="49"/>
      <c r="H1171" t="s">
        <v>4215</v>
      </c>
      <c r="I1171" s="49"/>
      <c r="J1171" s="49"/>
      <c r="L1171" s="49" t="s">
        <v>2598</v>
      </c>
      <c r="M1171" s="49"/>
      <c r="N1171" s="49"/>
      <c r="O1171" s="49"/>
      <c r="P1171" s="49"/>
      <c r="Q1171" t="s">
        <v>4214</v>
      </c>
      <c r="R1171" t="s">
        <v>1060</v>
      </c>
      <c r="S1171">
        <v>2</v>
      </c>
      <c r="T1171">
        <v>150</v>
      </c>
      <c r="U1171">
        <v>8</v>
      </c>
      <c r="X1171" s="49"/>
      <c r="Y1171">
        <v>3</v>
      </c>
      <c r="Z1171">
        <v>1</v>
      </c>
      <c r="AA1171">
        <v>1</v>
      </c>
      <c r="AB1171" s="49" t="s">
        <v>618</v>
      </c>
      <c r="AC1171" s="49"/>
      <c r="AD1171">
        <v>5</v>
      </c>
    </row>
    <row r="1172" spans="2:30" x14ac:dyDescent="0.25">
      <c r="B1172" s="49"/>
      <c r="C1172" s="49"/>
      <c r="D1172" s="2"/>
      <c r="E1172" t="s">
        <v>249</v>
      </c>
      <c r="F1172" s="49"/>
      <c r="G1172" s="49"/>
      <c r="H1172" t="s">
        <v>4217</v>
      </c>
      <c r="I1172" s="49"/>
      <c r="J1172" s="49"/>
      <c r="L1172" s="49" t="s">
        <v>2598</v>
      </c>
      <c r="M1172" s="49"/>
      <c r="N1172" s="49"/>
      <c r="O1172" s="49"/>
      <c r="P1172" s="49"/>
      <c r="Q1172" t="s">
        <v>4216</v>
      </c>
      <c r="R1172" t="s">
        <v>1060</v>
      </c>
      <c r="S1172">
        <v>3</v>
      </c>
      <c r="T1172">
        <v>150</v>
      </c>
      <c r="U1172">
        <v>8</v>
      </c>
      <c r="X1172" s="49"/>
      <c r="Y1172">
        <v>3</v>
      </c>
      <c r="Z1172">
        <v>1</v>
      </c>
      <c r="AA1172">
        <v>1</v>
      </c>
      <c r="AB1172" s="49" t="s">
        <v>618</v>
      </c>
      <c r="AC1172" s="49"/>
      <c r="AD1172">
        <v>5</v>
      </c>
    </row>
    <row r="1173" spans="2:30" x14ac:dyDescent="0.25">
      <c r="B1173" s="49"/>
      <c r="C1173" s="49"/>
      <c r="D1173" s="2"/>
      <c r="E1173" t="s">
        <v>249</v>
      </c>
      <c r="F1173" s="49"/>
      <c r="G1173" s="49"/>
      <c r="H1173" t="s">
        <v>4219</v>
      </c>
      <c r="I1173" s="49"/>
      <c r="J1173" s="49"/>
      <c r="L1173" s="49" t="s">
        <v>2598</v>
      </c>
      <c r="M1173" s="49"/>
      <c r="N1173" s="49"/>
      <c r="O1173" s="49"/>
      <c r="P1173" s="49"/>
      <c r="Q1173" t="s">
        <v>4218</v>
      </c>
      <c r="R1173" t="s">
        <v>1060</v>
      </c>
      <c r="S1173">
        <v>4</v>
      </c>
      <c r="T1173">
        <v>150</v>
      </c>
      <c r="U1173">
        <v>8</v>
      </c>
      <c r="X1173" s="49"/>
      <c r="Y1173">
        <v>3</v>
      </c>
      <c r="Z1173">
        <v>1</v>
      </c>
      <c r="AA1173">
        <v>1</v>
      </c>
      <c r="AB1173" s="49" t="s">
        <v>618</v>
      </c>
      <c r="AC1173" s="49"/>
      <c r="AD1173">
        <v>5</v>
      </c>
    </row>
    <row r="1174" spans="2:30" x14ac:dyDescent="0.25">
      <c r="B1174" s="49"/>
      <c r="C1174" s="49"/>
      <c r="D1174" s="2"/>
      <c r="E1174" t="s">
        <v>256</v>
      </c>
      <c r="F1174" s="49"/>
      <c r="G1174" s="49"/>
      <c r="H1174" t="s">
        <v>4221</v>
      </c>
      <c r="I1174" s="49"/>
      <c r="J1174" s="49"/>
      <c r="L1174" s="49" t="s">
        <v>3882</v>
      </c>
      <c r="M1174" s="49"/>
      <c r="N1174" s="49"/>
      <c r="O1174" s="49"/>
      <c r="P1174" s="49"/>
      <c r="Q1174" t="s">
        <v>4220</v>
      </c>
      <c r="R1174" t="s">
        <v>1060</v>
      </c>
      <c r="S1174">
        <v>1</v>
      </c>
      <c r="T1174">
        <v>40</v>
      </c>
      <c r="U1174">
        <v>8</v>
      </c>
      <c r="X1174" s="49"/>
      <c r="Y1174">
        <v>2</v>
      </c>
      <c r="Z1174">
        <v>1</v>
      </c>
      <c r="AA1174">
        <v>2</v>
      </c>
      <c r="AB1174" s="49" t="s">
        <v>3856</v>
      </c>
      <c r="AC1174" s="49"/>
      <c r="AD1174">
        <v>5</v>
      </c>
    </row>
    <row r="1175" spans="2:30" x14ac:dyDescent="0.25">
      <c r="B1175" s="49"/>
      <c r="C1175" s="49"/>
      <c r="D1175" s="2"/>
      <c r="E1175" t="s">
        <v>256</v>
      </c>
      <c r="F1175" s="49"/>
      <c r="G1175" s="49"/>
      <c r="H1175" t="s">
        <v>4223</v>
      </c>
      <c r="I1175" s="49"/>
      <c r="J1175" s="49"/>
      <c r="L1175" s="49" t="s">
        <v>3882</v>
      </c>
      <c r="M1175" s="49"/>
      <c r="N1175" s="49"/>
      <c r="O1175" s="49"/>
      <c r="P1175" s="49"/>
      <c r="Q1175" t="s">
        <v>4222</v>
      </c>
      <c r="R1175" t="s">
        <v>1060</v>
      </c>
      <c r="S1175">
        <v>2</v>
      </c>
      <c r="T1175">
        <v>40</v>
      </c>
      <c r="U1175">
        <v>8</v>
      </c>
      <c r="X1175" s="49"/>
      <c r="Y1175">
        <v>2</v>
      </c>
      <c r="Z1175">
        <v>1</v>
      </c>
      <c r="AA1175">
        <v>2</v>
      </c>
      <c r="AB1175" s="49" t="s">
        <v>3856</v>
      </c>
      <c r="AC1175" s="49"/>
      <c r="AD1175">
        <v>5</v>
      </c>
    </row>
    <row r="1176" spans="2:30" x14ac:dyDescent="0.25">
      <c r="B1176" s="49"/>
      <c r="C1176" s="49"/>
      <c r="D1176" s="2"/>
      <c r="E1176" t="s">
        <v>256</v>
      </c>
      <c r="F1176" s="49"/>
      <c r="G1176" s="49"/>
      <c r="H1176" t="s">
        <v>4226</v>
      </c>
      <c r="I1176" s="49"/>
      <c r="J1176" s="49"/>
      <c r="L1176" s="49" t="s">
        <v>4225</v>
      </c>
      <c r="M1176" s="49"/>
      <c r="N1176" s="49"/>
      <c r="O1176" s="49"/>
      <c r="P1176" s="49"/>
      <c r="Q1176" t="s">
        <v>4224</v>
      </c>
      <c r="R1176" t="s">
        <v>1060</v>
      </c>
      <c r="S1176">
        <v>3</v>
      </c>
      <c r="T1176">
        <v>50</v>
      </c>
      <c r="U1176">
        <v>8</v>
      </c>
      <c r="X1176" s="49"/>
      <c r="Y1176">
        <v>2</v>
      </c>
      <c r="Z1176">
        <v>1</v>
      </c>
      <c r="AA1176">
        <v>2</v>
      </c>
      <c r="AB1176" s="49" t="s">
        <v>3930</v>
      </c>
      <c r="AC1176" s="49"/>
      <c r="AD1176">
        <v>5</v>
      </c>
    </row>
    <row r="1177" spans="2:30" x14ac:dyDescent="0.25">
      <c r="B1177" s="49"/>
      <c r="C1177" s="49"/>
      <c r="D1177" s="2"/>
      <c r="E1177" t="s">
        <v>41</v>
      </c>
      <c r="F1177" s="49"/>
      <c r="G1177" s="49"/>
      <c r="H1177" t="s">
        <v>4229</v>
      </c>
      <c r="I1177" s="49"/>
      <c r="J1177" s="49"/>
      <c r="L1177" s="49" t="s">
        <v>4228</v>
      </c>
      <c r="M1177" s="49"/>
      <c r="N1177" s="49"/>
      <c r="O1177" s="49"/>
      <c r="P1177" s="49"/>
      <c r="Q1177" t="s">
        <v>4227</v>
      </c>
      <c r="R1177" t="s">
        <v>1060</v>
      </c>
      <c r="S1177">
        <v>1</v>
      </c>
      <c r="T1177">
        <v>75</v>
      </c>
      <c r="U1177">
        <v>8</v>
      </c>
      <c r="X1177" s="49"/>
      <c r="Y1177">
        <v>2</v>
      </c>
      <c r="Z1177">
        <v>1</v>
      </c>
      <c r="AA1177">
        <v>2</v>
      </c>
      <c r="AB1177" s="49" t="s">
        <v>618</v>
      </c>
      <c r="AC1177" s="49"/>
      <c r="AD1177">
        <v>5</v>
      </c>
    </row>
    <row r="1178" spans="2:30" x14ac:dyDescent="0.25">
      <c r="B1178" s="49"/>
      <c r="C1178" s="49"/>
      <c r="D1178" s="2"/>
      <c r="E1178" t="s">
        <v>41</v>
      </c>
      <c r="F1178" s="49"/>
      <c r="G1178" s="49"/>
      <c r="H1178" t="s">
        <v>4231</v>
      </c>
      <c r="I1178" s="49"/>
      <c r="J1178" s="49"/>
      <c r="L1178" s="49" t="s">
        <v>4228</v>
      </c>
      <c r="M1178" s="49"/>
      <c r="N1178" s="49"/>
      <c r="O1178" s="49"/>
      <c r="P1178" s="49"/>
      <c r="Q1178" t="s">
        <v>4230</v>
      </c>
      <c r="R1178" t="s">
        <v>1060</v>
      </c>
      <c r="S1178">
        <v>2</v>
      </c>
      <c r="T1178">
        <v>75</v>
      </c>
      <c r="U1178">
        <v>8</v>
      </c>
      <c r="X1178" s="49"/>
      <c r="Y1178">
        <v>2</v>
      </c>
      <c r="Z1178">
        <v>1</v>
      </c>
      <c r="AA1178">
        <v>2</v>
      </c>
      <c r="AB1178" s="49" t="s">
        <v>618</v>
      </c>
      <c r="AC1178" s="49"/>
      <c r="AD1178">
        <v>5</v>
      </c>
    </row>
    <row r="1179" spans="2:30" x14ac:dyDescent="0.25">
      <c r="B1179" s="49"/>
      <c r="C1179" s="49"/>
      <c r="D1179" s="2"/>
      <c r="E1179" t="s">
        <v>41</v>
      </c>
      <c r="F1179" s="49"/>
      <c r="G1179" s="49"/>
      <c r="H1179" t="s">
        <v>4234</v>
      </c>
      <c r="I1179" s="49"/>
      <c r="J1179" s="49"/>
      <c r="L1179" s="49" t="s">
        <v>4233</v>
      </c>
      <c r="M1179" s="49"/>
      <c r="N1179" s="49"/>
      <c r="O1179" s="49"/>
      <c r="P1179" s="49"/>
      <c r="Q1179" t="s">
        <v>4232</v>
      </c>
      <c r="R1179" t="s">
        <v>1060</v>
      </c>
      <c r="S1179">
        <v>3</v>
      </c>
      <c r="T1179">
        <v>75</v>
      </c>
      <c r="U1179">
        <v>8</v>
      </c>
      <c r="X1179" s="49"/>
      <c r="Y1179">
        <v>2</v>
      </c>
      <c r="Z1179">
        <v>1</v>
      </c>
      <c r="AA1179">
        <v>2</v>
      </c>
      <c r="AB1179" s="49" t="s">
        <v>610</v>
      </c>
      <c r="AC1179" s="49"/>
      <c r="AD1179">
        <v>5</v>
      </c>
    </row>
    <row r="1180" spans="2:30" x14ac:dyDescent="0.25">
      <c r="B1180" s="49"/>
      <c r="C1180" s="49"/>
      <c r="D1180" s="2"/>
      <c r="E1180" t="s">
        <v>41</v>
      </c>
      <c r="F1180" s="49"/>
      <c r="G1180" s="49"/>
      <c r="H1180" t="s">
        <v>4237</v>
      </c>
      <c r="I1180" s="49"/>
      <c r="J1180" s="49"/>
      <c r="L1180" s="49" t="s">
        <v>4236</v>
      </c>
      <c r="M1180" s="49"/>
      <c r="N1180" s="49"/>
      <c r="O1180" s="49"/>
      <c r="P1180" s="49"/>
      <c r="Q1180" t="s">
        <v>4235</v>
      </c>
      <c r="R1180" t="s">
        <v>1060</v>
      </c>
      <c r="S1180">
        <v>4</v>
      </c>
      <c r="T1180">
        <v>75</v>
      </c>
      <c r="U1180">
        <v>7</v>
      </c>
      <c r="X1180" s="49"/>
      <c r="Y1180">
        <v>2</v>
      </c>
      <c r="Z1180">
        <v>1</v>
      </c>
      <c r="AA1180">
        <v>2</v>
      </c>
      <c r="AB1180" s="49" t="s">
        <v>3930</v>
      </c>
      <c r="AC1180" s="49"/>
      <c r="AD1180">
        <v>5</v>
      </c>
    </row>
    <row r="1181" spans="2:30" x14ac:dyDescent="0.25">
      <c r="B1181" s="49"/>
      <c r="C1181" s="49"/>
      <c r="D1181" s="2"/>
      <c r="E1181" t="s">
        <v>45</v>
      </c>
      <c r="F1181" s="49"/>
      <c r="G1181" s="49"/>
      <c r="H1181" t="s">
        <v>4240</v>
      </c>
      <c r="I1181" s="49"/>
      <c r="J1181" s="49"/>
      <c r="L1181" s="49" t="s">
        <v>4239</v>
      </c>
      <c r="M1181" s="49"/>
      <c r="N1181" s="49"/>
      <c r="O1181" s="49"/>
      <c r="P1181" s="49"/>
      <c r="Q1181" t="s">
        <v>4238</v>
      </c>
      <c r="R1181" t="s">
        <v>1060</v>
      </c>
      <c r="S1181">
        <v>1</v>
      </c>
      <c r="T1181">
        <v>150</v>
      </c>
      <c r="U1181">
        <v>10</v>
      </c>
      <c r="X1181" s="49"/>
      <c r="Y1181">
        <v>2</v>
      </c>
      <c r="Z1181">
        <v>1</v>
      </c>
      <c r="AA1181">
        <v>2</v>
      </c>
      <c r="AB1181" s="49" t="s">
        <v>610</v>
      </c>
      <c r="AC1181" s="49"/>
      <c r="AD1181">
        <v>5</v>
      </c>
    </row>
    <row r="1182" spans="2:30" x14ac:dyDescent="0.25">
      <c r="B1182" s="49"/>
      <c r="C1182" s="49"/>
      <c r="D1182" s="2"/>
      <c r="E1182" t="s">
        <v>45</v>
      </c>
      <c r="F1182" s="49"/>
      <c r="G1182" s="49"/>
      <c r="H1182" t="s">
        <v>4242</v>
      </c>
      <c r="I1182" s="49"/>
      <c r="J1182" s="49"/>
      <c r="L1182" s="49" t="s">
        <v>4239</v>
      </c>
      <c r="M1182" s="49"/>
      <c r="N1182" s="49"/>
      <c r="O1182" s="49"/>
      <c r="P1182" s="49"/>
      <c r="Q1182" t="s">
        <v>4241</v>
      </c>
      <c r="R1182" t="s">
        <v>1060</v>
      </c>
      <c r="S1182">
        <v>2</v>
      </c>
      <c r="T1182">
        <v>150</v>
      </c>
      <c r="U1182">
        <v>7</v>
      </c>
      <c r="X1182" s="49"/>
      <c r="Y1182">
        <v>2</v>
      </c>
      <c r="Z1182">
        <v>1</v>
      </c>
      <c r="AA1182">
        <v>2</v>
      </c>
      <c r="AB1182" s="49" t="s">
        <v>610</v>
      </c>
      <c r="AC1182" s="49"/>
      <c r="AD1182">
        <v>5</v>
      </c>
    </row>
    <row r="1183" spans="2:30" x14ac:dyDescent="0.25">
      <c r="B1183" s="49"/>
      <c r="C1183" s="49"/>
      <c r="D1183" s="2"/>
      <c r="E1183" t="s">
        <v>45</v>
      </c>
      <c r="F1183" s="49"/>
      <c r="G1183" s="49"/>
      <c r="H1183" t="s">
        <v>4244</v>
      </c>
      <c r="I1183" s="49"/>
      <c r="J1183" s="49"/>
      <c r="L1183" s="49" t="s">
        <v>4239</v>
      </c>
      <c r="M1183" s="49"/>
      <c r="N1183" s="49"/>
      <c r="O1183" s="49"/>
      <c r="P1183" s="49"/>
      <c r="Q1183" t="s">
        <v>4243</v>
      </c>
      <c r="R1183" t="s">
        <v>1060</v>
      </c>
      <c r="S1183">
        <v>3</v>
      </c>
      <c r="T1183">
        <v>150</v>
      </c>
      <c r="U1183">
        <v>7</v>
      </c>
      <c r="X1183" s="49"/>
      <c r="Y1183">
        <v>2</v>
      </c>
      <c r="Z1183">
        <v>1</v>
      </c>
      <c r="AA1183">
        <v>2</v>
      </c>
      <c r="AB1183" s="49" t="s">
        <v>610</v>
      </c>
      <c r="AC1183" s="49"/>
      <c r="AD1183">
        <v>5</v>
      </c>
    </row>
    <row r="1184" spans="2:30" x14ac:dyDescent="0.25">
      <c r="B1184" s="49"/>
      <c r="C1184" s="49"/>
      <c r="D1184" s="2"/>
      <c r="E1184" t="s">
        <v>15</v>
      </c>
      <c r="F1184" s="49"/>
      <c r="G1184" s="49"/>
      <c r="H1184" t="s">
        <v>4247</v>
      </c>
      <c r="I1184" s="49"/>
      <c r="J1184" s="49"/>
      <c r="L1184" s="49" t="s">
        <v>4246</v>
      </c>
      <c r="M1184" s="49"/>
      <c r="N1184" s="49"/>
      <c r="O1184" s="49"/>
      <c r="P1184" s="49"/>
      <c r="Q1184" t="s">
        <v>4245</v>
      </c>
      <c r="R1184" t="s">
        <v>1060</v>
      </c>
      <c r="S1184">
        <v>1</v>
      </c>
      <c r="T1184">
        <v>75</v>
      </c>
      <c r="V1184">
        <v>49.8</v>
      </c>
      <c r="X1184" s="49"/>
      <c r="AB1184" s="49"/>
      <c r="AC1184" s="49"/>
      <c r="AD1184">
        <v>5</v>
      </c>
    </row>
    <row r="1185" spans="2:30" x14ac:dyDescent="0.25">
      <c r="B1185" s="49"/>
      <c r="C1185" s="49"/>
      <c r="D1185" s="2"/>
      <c r="E1185" t="s">
        <v>15</v>
      </c>
      <c r="F1185" s="49"/>
      <c r="G1185" s="49"/>
      <c r="H1185" t="s">
        <v>4249</v>
      </c>
      <c r="I1185" s="49"/>
      <c r="J1185" s="49"/>
      <c r="L1185" s="49" t="s">
        <v>4246</v>
      </c>
      <c r="M1185" s="49"/>
      <c r="N1185" s="49"/>
      <c r="O1185" s="49"/>
      <c r="P1185" s="49"/>
      <c r="Q1185" t="s">
        <v>4248</v>
      </c>
      <c r="R1185" t="s">
        <v>1060</v>
      </c>
      <c r="S1185">
        <v>2</v>
      </c>
      <c r="T1185">
        <v>75</v>
      </c>
      <c r="V1185">
        <v>45</v>
      </c>
      <c r="X1185" s="49"/>
      <c r="AB1185" s="49"/>
      <c r="AC1185" s="49"/>
      <c r="AD1185">
        <v>5</v>
      </c>
    </row>
    <row r="1186" spans="2:30" x14ac:dyDescent="0.25">
      <c r="B1186" s="49"/>
      <c r="C1186" s="49"/>
      <c r="D1186" s="2"/>
      <c r="E1186" t="s">
        <v>15</v>
      </c>
      <c r="F1186" s="49"/>
      <c r="G1186" s="49"/>
      <c r="H1186" t="s">
        <v>4251</v>
      </c>
      <c r="I1186" s="49"/>
      <c r="J1186" s="49"/>
      <c r="L1186" s="49" t="s">
        <v>4246</v>
      </c>
      <c r="M1186" s="49"/>
      <c r="N1186" s="49"/>
      <c r="O1186" s="49"/>
      <c r="P1186" s="49"/>
      <c r="Q1186" t="s">
        <v>4250</v>
      </c>
      <c r="R1186" t="s">
        <v>1060</v>
      </c>
      <c r="S1186">
        <v>3</v>
      </c>
      <c r="T1186">
        <v>75</v>
      </c>
      <c r="V1186">
        <v>39.6</v>
      </c>
      <c r="X1186" s="49"/>
      <c r="AB1186" s="49"/>
      <c r="AC1186" s="49"/>
      <c r="AD1186">
        <v>5</v>
      </c>
    </row>
    <row r="1187" spans="2:30" x14ac:dyDescent="0.25">
      <c r="B1187" s="49"/>
      <c r="C1187" s="49"/>
      <c r="D1187" s="2"/>
      <c r="E1187" t="s">
        <v>329</v>
      </c>
      <c r="F1187" s="49"/>
      <c r="G1187" s="49"/>
      <c r="H1187" t="s">
        <v>4253</v>
      </c>
      <c r="I1187" s="49"/>
      <c r="J1187" s="49"/>
      <c r="L1187" s="49"/>
      <c r="M1187" s="49"/>
      <c r="N1187" s="49"/>
      <c r="O1187" s="49"/>
      <c r="P1187" s="49"/>
      <c r="Q1187" t="s">
        <v>4252</v>
      </c>
      <c r="R1187" t="s">
        <v>1060</v>
      </c>
      <c r="S1187">
        <v>1</v>
      </c>
      <c r="T1187">
        <v>0</v>
      </c>
      <c r="V1187">
        <v>45</v>
      </c>
      <c r="X1187" s="49"/>
      <c r="AB1187" s="49"/>
      <c r="AC1187" s="49"/>
      <c r="AD1187">
        <v>5</v>
      </c>
    </row>
    <row r="1188" spans="2:30" x14ac:dyDescent="0.25">
      <c r="B1188" s="49"/>
      <c r="C1188" s="49"/>
      <c r="D1188" s="2"/>
      <c r="E1188" t="s">
        <v>329</v>
      </c>
      <c r="F1188" s="49"/>
      <c r="G1188" s="49"/>
      <c r="H1188" t="s">
        <v>4255</v>
      </c>
      <c r="I1188" s="49"/>
      <c r="J1188" s="49"/>
      <c r="L1188" s="49"/>
      <c r="M1188" s="49"/>
      <c r="N1188" s="49"/>
      <c r="O1188" s="49"/>
      <c r="P1188" s="49"/>
      <c r="Q1188" t="s">
        <v>4254</v>
      </c>
      <c r="R1188" t="s">
        <v>1060</v>
      </c>
      <c r="S1188">
        <v>2</v>
      </c>
      <c r="T1188">
        <v>0</v>
      </c>
      <c r="V1188">
        <v>45</v>
      </c>
      <c r="X1188" s="49"/>
      <c r="AB1188" s="49"/>
      <c r="AC1188" s="49"/>
      <c r="AD1188">
        <v>5</v>
      </c>
    </row>
    <row r="1189" spans="2:30" x14ac:dyDescent="0.25">
      <c r="B1189" s="49"/>
      <c r="C1189" s="49"/>
      <c r="D1189" s="2"/>
      <c r="E1189" t="s">
        <v>329</v>
      </c>
      <c r="F1189" s="49"/>
      <c r="G1189" s="49"/>
      <c r="H1189" t="s">
        <v>4257</v>
      </c>
      <c r="I1189" s="49"/>
      <c r="J1189" s="49"/>
      <c r="L1189" s="49"/>
      <c r="M1189" s="49"/>
      <c r="N1189" s="49"/>
      <c r="O1189" s="49"/>
      <c r="P1189" s="49"/>
      <c r="Q1189" t="s">
        <v>4256</v>
      </c>
      <c r="R1189" t="s">
        <v>1060</v>
      </c>
      <c r="S1189">
        <v>3</v>
      </c>
      <c r="T1189">
        <v>0</v>
      </c>
      <c r="V1189">
        <v>45</v>
      </c>
      <c r="X1189" s="49"/>
      <c r="AB1189" s="49"/>
      <c r="AC1189" s="49"/>
      <c r="AD1189">
        <v>5</v>
      </c>
    </row>
    <row r="1190" spans="2:30" x14ac:dyDescent="0.25">
      <c r="B1190" s="49"/>
      <c r="C1190" s="49"/>
      <c r="D1190" s="2"/>
      <c r="E1190" t="s">
        <v>356</v>
      </c>
      <c r="F1190" s="49"/>
      <c r="G1190" s="49"/>
      <c r="H1190" t="s">
        <v>1063</v>
      </c>
      <c r="I1190" s="49"/>
      <c r="J1190" s="49"/>
      <c r="L1190" s="49" t="s">
        <v>4009</v>
      </c>
      <c r="M1190" s="49"/>
      <c r="N1190" s="49"/>
      <c r="O1190" s="49"/>
      <c r="P1190" s="49"/>
      <c r="Q1190" t="s">
        <v>4258</v>
      </c>
      <c r="R1190" t="s">
        <v>1060</v>
      </c>
      <c r="S1190">
        <v>2</v>
      </c>
      <c r="V1190">
        <v>240</v>
      </c>
      <c r="W1190">
        <v>1</v>
      </c>
      <c r="X1190" s="49" t="s">
        <v>3957</v>
      </c>
      <c r="AB1190" s="49"/>
      <c r="AC1190" s="49"/>
      <c r="AD1190">
        <v>5</v>
      </c>
    </row>
    <row r="1191" spans="2:30" x14ac:dyDescent="0.25">
      <c r="B1191" s="49"/>
      <c r="C1191" s="49"/>
      <c r="D1191" s="2"/>
      <c r="E1191" t="s">
        <v>356</v>
      </c>
      <c r="F1191" s="49"/>
      <c r="G1191" s="49"/>
      <c r="H1191" t="s">
        <v>1066</v>
      </c>
      <c r="I1191" s="49"/>
      <c r="J1191" s="49"/>
      <c r="L1191" s="49" t="s">
        <v>272</v>
      </c>
      <c r="M1191" s="49"/>
      <c r="N1191" s="49"/>
      <c r="O1191" s="49"/>
      <c r="P1191" s="49"/>
      <c r="Q1191" t="s">
        <v>4259</v>
      </c>
      <c r="R1191" t="s">
        <v>1064</v>
      </c>
      <c r="S1191">
        <v>1</v>
      </c>
      <c r="V1191">
        <v>300</v>
      </c>
      <c r="W1191">
        <v>1.35</v>
      </c>
      <c r="X1191" s="49" t="s">
        <v>3957</v>
      </c>
      <c r="AB1191" s="49"/>
      <c r="AC1191" s="49"/>
      <c r="AD1191">
        <v>5</v>
      </c>
    </row>
    <row r="1192" spans="2:30" x14ac:dyDescent="0.25">
      <c r="B1192" s="49"/>
      <c r="C1192" s="49"/>
      <c r="D1192" s="2"/>
      <c r="E1192" t="s">
        <v>389</v>
      </c>
      <c r="F1192" s="49"/>
      <c r="G1192" s="49"/>
      <c r="H1192" t="s">
        <v>4261</v>
      </c>
      <c r="I1192" s="49"/>
      <c r="J1192" s="49"/>
      <c r="L1192" s="49"/>
      <c r="M1192" s="49"/>
      <c r="N1192" s="49"/>
      <c r="O1192" s="49"/>
      <c r="P1192" s="49"/>
      <c r="Q1192" t="s">
        <v>4260</v>
      </c>
      <c r="R1192" t="s">
        <v>1064</v>
      </c>
      <c r="S1192">
        <v>1</v>
      </c>
      <c r="T1192">
        <v>0</v>
      </c>
      <c r="U1192">
        <v>12</v>
      </c>
      <c r="X1192" s="49"/>
      <c r="AB1192" s="49"/>
      <c r="AC1192" s="49"/>
      <c r="AD1192">
        <v>5</v>
      </c>
    </row>
    <row r="1193" spans="2:30" x14ac:dyDescent="0.25">
      <c r="B1193" s="49"/>
      <c r="C1193" s="49"/>
      <c r="D1193" s="2"/>
      <c r="E1193" t="s">
        <v>389</v>
      </c>
      <c r="F1193" s="49"/>
      <c r="G1193" s="49"/>
      <c r="H1193" t="s">
        <v>4263</v>
      </c>
      <c r="I1193" s="49"/>
      <c r="J1193" s="49"/>
      <c r="L1193" s="49"/>
      <c r="M1193" s="49"/>
      <c r="N1193" s="49"/>
      <c r="O1193" s="49"/>
      <c r="P1193" s="49"/>
      <c r="Q1193" t="s">
        <v>4262</v>
      </c>
      <c r="R1193" t="s">
        <v>1064</v>
      </c>
      <c r="S1193">
        <v>2</v>
      </c>
      <c r="T1193">
        <v>0</v>
      </c>
      <c r="U1193">
        <v>12</v>
      </c>
      <c r="X1193" s="49"/>
      <c r="AB1193" s="49"/>
      <c r="AC1193" s="49"/>
      <c r="AD1193">
        <v>5</v>
      </c>
    </row>
    <row r="1194" spans="2:30" x14ac:dyDescent="0.25">
      <c r="B1194" s="49"/>
      <c r="C1194" s="49"/>
      <c r="D1194" s="2"/>
      <c r="E1194" t="s">
        <v>398</v>
      </c>
      <c r="F1194" s="49"/>
      <c r="G1194" s="49"/>
      <c r="H1194" t="s">
        <v>4265</v>
      </c>
      <c r="I1194" s="49"/>
      <c r="J1194" s="49"/>
      <c r="L1194" s="49"/>
      <c r="M1194" s="49"/>
      <c r="N1194" s="49"/>
      <c r="O1194" s="49"/>
      <c r="P1194" s="49"/>
      <c r="Q1194" t="s">
        <v>4264</v>
      </c>
      <c r="R1194" t="s">
        <v>1064</v>
      </c>
      <c r="S1194">
        <v>1</v>
      </c>
      <c r="T1194">
        <v>0</v>
      </c>
      <c r="U1194">
        <v>12</v>
      </c>
      <c r="X1194" s="49"/>
      <c r="AB1194" s="49"/>
      <c r="AC1194" s="49"/>
      <c r="AD1194">
        <v>5</v>
      </c>
    </row>
    <row r="1195" spans="2:30" x14ac:dyDescent="0.25">
      <c r="B1195" s="49"/>
      <c r="C1195" s="49"/>
      <c r="D1195" s="2"/>
      <c r="E1195" t="s">
        <v>398</v>
      </c>
      <c r="F1195" s="49"/>
      <c r="G1195" s="49"/>
      <c r="H1195" t="s">
        <v>4267</v>
      </c>
      <c r="I1195" s="49"/>
      <c r="J1195" s="49"/>
      <c r="L1195" s="49"/>
      <c r="M1195" s="49"/>
      <c r="N1195" s="49"/>
      <c r="O1195" s="49"/>
      <c r="P1195" s="49"/>
      <c r="Q1195" t="s">
        <v>4266</v>
      </c>
      <c r="R1195" t="s">
        <v>1064</v>
      </c>
      <c r="S1195">
        <v>2</v>
      </c>
      <c r="T1195">
        <v>0</v>
      </c>
      <c r="U1195">
        <v>12</v>
      </c>
      <c r="X1195" s="49"/>
      <c r="AB1195" s="49"/>
      <c r="AC1195" s="49"/>
      <c r="AD1195">
        <v>5</v>
      </c>
    </row>
    <row r="1196" spans="2:30" x14ac:dyDescent="0.25">
      <c r="B1196" s="49"/>
      <c r="C1196" s="49"/>
      <c r="D1196" s="2"/>
      <c r="E1196" t="s">
        <v>403</v>
      </c>
      <c r="F1196" s="49"/>
      <c r="G1196" s="49"/>
      <c r="H1196" t="s">
        <v>4269</v>
      </c>
      <c r="I1196" s="49"/>
      <c r="J1196" s="49"/>
      <c r="L1196" s="49"/>
      <c r="M1196" s="49"/>
      <c r="N1196" s="49"/>
      <c r="O1196" s="49"/>
      <c r="P1196" s="49"/>
      <c r="Q1196" t="s">
        <v>4268</v>
      </c>
      <c r="R1196" t="s">
        <v>1064</v>
      </c>
      <c r="S1196">
        <v>1</v>
      </c>
      <c r="T1196">
        <v>0</v>
      </c>
      <c r="U1196">
        <v>12</v>
      </c>
      <c r="X1196" s="49"/>
      <c r="AB1196" s="49"/>
      <c r="AC1196" s="49"/>
      <c r="AD1196">
        <v>5</v>
      </c>
    </row>
    <row r="1197" spans="2:30" x14ac:dyDescent="0.25">
      <c r="B1197" s="49"/>
      <c r="C1197" s="49"/>
      <c r="D1197" s="2"/>
      <c r="E1197" t="s">
        <v>403</v>
      </c>
      <c r="F1197" s="49"/>
      <c r="G1197" s="49"/>
      <c r="H1197" t="s">
        <v>4271</v>
      </c>
      <c r="I1197" s="49"/>
      <c r="J1197" s="49"/>
      <c r="L1197" s="49"/>
      <c r="M1197" s="49"/>
      <c r="N1197" s="49"/>
      <c r="O1197" s="49"/>
      <c r="P1197" s="49"/>
      <c r="Q1197" t="s">
        <v>4270</v>
      </c>
      <c r="R1197" t="s">
        <v>1064</v>
      </c>
      <c r="S1197">
        <v>2</v>
      </c>
      <c r="T1197">
        <v>0</v>
      </c>
      <c r="U1197">
        <v>12</v>
      </c>
      <c r="X1197" s="49"/>
      <c r="AB1197" s="49"/>
      <c r="AC1197" s="49"/>
      <c r="AD1197">
        <v>5</v>
      </c>
    </row>
    <row r="1198" spans="2:30" x14ac:dyDescent="0.25">
      <c r="B1198" s="49"/>
      <c r="C1198" s="49"/>
      <c r="D1198" s="2"/>
      <c r="E1198" t="s">
        <v>1404</v>
      </c>
      <c r="F1198" s="49"/>
      <c r="G1198" s="49"/>
      <c r="H1198" t="s">
        <v>4273</v>
      </c>
      <c r="I1198" s="49"/>
      <c r="J1198" s="49"/>
      <c r="L1198" s="49" t="s">
        <v>2598</v>
      </c>
      <c r="M1198" s="49"/>
      <c r="N1198" s="49"/>
      <c r="O1198" s="49"/>
      <c r="P1198" s="49"/>
      <c r="Q1198" t="s">
        <v>4272</v>
      </c>
      <c r="R1198" t="s">
        <v>1064</v>
      </c>
      <c r="S1198">
        <v>1</v>
      </c>
      <c r="T1198">
        <v>60</v>
      </c>
      <c r="U1198">
        <v>8</v>
      </c>
      <c r="X1198" s="49"/>
      <c r="Y1198">
        <v>3</v>
      </c>
      <c r="Z1198">
        <v>1</v>
      </c>
      <c r="AA1198">
        <v>1</v>
      </c>
      <c r="AB1198" s="49" t="s">
        <v>618</v>
      </c>
      <c r="AC1198" s="49"/>
      <c r="AD1198">
        <v>5</v>
      </c>
    </row>
    <row r="1199" spans="2:30" x14ac:dyDescent="0.25">
      <c r="B1199" s="49"/>
      <c r="C1199" s="49"/>
      <c r="D1199" s="2"/>
      <c r="E1199" t="s">
        <v>1404</v>
      </c>
      <c r="F1199" s="49"/>
      <c r="G1199" s="49"/>
      <c r="H1199" t="s">
        <v>4276</v>
      </c>
      <c r="I1199" s="49"/>
      <c r="J1199" s="49"/>
      <c r="L1199" s="49" t="s">
        <v>4275</v>
      </c>
      <c r="M1199" s="49"/>
      <c r="N1199" s="49"/>
      <c r="O1199" s="49"/>
      <c r="P1199" s="49"/>
      <c r="Q1199" t="s">
        <v>4274</v>
      </c>
      <c r="R1199" t="s">
        <v>1064</v>
      </c>
      <c r="S1199">
        <v>2</v>
      </c>
      <c r="T1199">
        <v>60</v>
      </c>
      <c r="U1199">
        <v>8</v>
      </c>
      <c r="X1199" s="49"/>
      <c r="Y1199">
        <v>3</v>
      </c>
      <c r="Z1199">
        <v>1</v>
      </c>
      <c r="AA1199">
        <v>1</v>
      </c>
      <c r="AB1199" s="49" t="s">
        <v>618</v>
      </c>
      <c r="AC1199" s="49"/>
      <c r="AD1199">
        <v>5</v>
      </c>
    </row>
    <row r="1200" spans="2:30" x14ac:dyDescent="0.25">
      <c r="B1200" s="49"/>
      <c r="C1200" s="49"/>
      <c r="D1200" s="2"/>
      <c r="E1200" t="s">
        <v>1404</v>
      </c>
      <c r="F1200" s="49"/>
      <c r="G1200" s="49"/>
      <c r="H1200" t="s">
        <v>4279</v>
      </c>
      <c r="I1200" s="49"/>
      <c r="J1200" s="49"/>
      <c r="L1200" s="49" t="s">
        <v>4278</v>
      </c>
      <c r="M1200" s="49"/>
      <c r="N1200" s="49"/>
      <c r="O1200" s="49"/>
      <c r="P1200" s="49"/>
      <c r="Q1200" t="s">
        <v>4277</v>
      </c>
      <c r="R1200" t="s">
        <v>1064</v>
      </c>
      <c r="S1200">
        <v>3</v>
      </c>
      <c r="T1200">
        <v>60</v>
      </c>
      <c r="U1200">
        <v>7</v>
      </c>
      <c r="X1200" s="49"/>
      <c r="Y1200">
        <v>3</v>
      </c>
      <c r="Z1200">
        <v>1</v>
      </c>
      <c r="AA1200">
        <v>1</v>
      </c>
      <c r="AB1200" s="49" t="s">
        <v>610</v>
      </c>
      <c r="AC1200" s="49"/>
      <c r="AD1200">
        <v>5</v>
      </c>
    </row>
    <row r="1201" spans="2:30" x14ac:dyDescent="0.25">
      <c r="B1201" s="49"/>
      <c r="C1201" s="49"/>
      <c r="D1201" s="2"/>
      <c r="E1201" t="s">
        <v>1404</v>
      </c>
      <c r="F1201" s="49"/>
      <c r="G1201" s="49"/>
      <c r="H1201" t="s">
        <v>4282</v>
      </c>
      <c r="I1201" s="49"/>
      <c r="J1201" s="49"/>
      <c r="L1201" s="49" t="s">
        <v>4281</v>
      </c>
      <c r="M1201" s="49"/>
      <c r="N1201" s="49"/>
      <c r="O1201" s="49"/>
      <c r="P1201" s="49"/>
      <c r="Q1201" t="s">
        <v>4280</v>
      </c>
      <c r="R1201" t="s">
        <v>1064</v>
      </c>
      <c r="S1201">
        <v>4</v>
      </c>
      <c r="T1201">
        <v>60</v>
      </c>
      <c r="U1201">
        <v>5</v>
      </c>
      <c r="X1201" s="49"/>
      <c r="Y1201">
        <v>3</v>
      </c>
      <c r="Z1201">
        <v>1</v>
      </c>
      <c r="AA1201">
        <v>1</v>
      </c>
      <c r="AB1201" s="49" t="s">
        <v>610</v>
      </c>
      <c r="AC1201" s="49"/>
      <c r="AD1201">
        <v>5</v>
      </c>
    </row>
    <row r="1202" spans="2:30" x14ac:dyDescent="0.25">
      <c r="B1202" s="49"/>
      <c r="C1202" s="49"/>
      <c r="D1202" s="2"/>
      <c r="E1202" t="s">
        <v>2295</v>
      </c>
      <c r="F1202" s="49"/>
      <c r="G1202" s="49"/>
      <c r="H1202" t="s">
        <v>4285</v>
      </c>
      <c r="I1202" s="49"/>
      <c r="J1202" s="49"/>
      <c r="L1202" s="49" t="s">
        <v>4284</v>
      </c>
      <c r="M1202" s="49"/>
      <c r="N1202" s="49"/>
      <c r="O1202" s="49"/>
      <c r="P1202" s="49"/>
      <c r="Q1202" t="s">
        <v>4283</v>
      </c>
      <c r="R1202" t="s">
        <v>1064</v>
      </c>
      <c r="S1202">
        <v>1</v>
      </c>
      <c r="T1202">
        <v>60</v>
      </c>
      <c r="U1202">
        <v>10</v>
      </c>
      <c r="X1202" s="49"/>
      <c r="Y1202">
        <v>2</v>
      </c>
      <c r="Z1202">
        <v>1</v>
      </c>
      <c r="AA1202">
        <v>2</v>
      </c>
      <c r="AB1202" s="49" t="s">
        <v>618</v>
      </c>
      <c r="AC1202" s="49"/>
      <c r="AD1202">
        <v>5</v>
      </c>
    </row>
    <row r="1203" spans="2:30" x14ac:dyDescent="0.25">
      <c r="B1203" s="49"/>
      <c r="C1203" s="49"/>
      <c r="D1203" s="2"/>
      <c r="E1203" t="s">
        <v>2295</v>
      </c>
      <c r="F1203" s="49"/>
      <c r="G1203" s="49"/>
      <c r="H1203" t="s">
        <v>4288</v>
      </c>
      <c r="I1203" s="49"/>
      <c r="J1203" s="49"/>
      <c r="L1203" s="49" t="s">
        <v>4287</v>
      </c>
      <c r="M1203" s="49"/>
      <c r="N1203" s="49"/>
      <c r="O1203" s="49"/>
      <c r="P1203" s="49"/>
      <c r="Q1203" t="s">
        <v>4286</v>
      </c>
      <c r="R1203" t="s">
        <v>1064</v>
      </c>
      <c r="S1203">
        <v>2</v>
      </c>
      <c r="T1203">
        <v>60</v>
      </c>
      <c r="U1203">
        <v>10</v>
      </c>
      <c r="X1203" s="49"/>
      <c r="Y1203">
        <v>2</v>
      </c>
      <c r="Z1203">
        <v>1</v>
      </c>
      <c r="AA1203">
        <v>2</v>
      </c>
      <c r="AB1203" s="49" t="s">
        <v>3856</v>
      </c>
      <c r="AC1203" s="49"/>
      <c r="AD1203">
        <v>5</v>
      </c>
    </row>
    <row r="1204" spans="2:30" x14ac:dyDescent="0.25">
      <c r="B1204" s="49"/>
      <c r="C1204" s="49"/>
      <c r="D1204" s="2"/>
      <c r="E1204" t="s">
        <v>2295</v>
      </c>
      <c r="F1204" s="49"/>
      <c r="G1204" s="49"/>
      <c r="H1204" t="s">
        <v>4291</v>
      </c>
      <c r="I1204" s="49"/>
      <c r="J1204" s="49"/>
      <c r="L1204" s="49" t="s">
        <v>4290</v>
      </c>
      <c r="M1204" s="49"/>
      <c r="N1204" s="49"/>
      <c r="O1204" s="49"/>
      <c r="P1204" s="49"/>
      <c r="Q1204" t="s">
        <v>4289</v>
      </c>
      <c r="R1204" t="s">
        <v>1064</v>
      </c>
      <c r="S1204">
        <v>3</v>
      </c>
      <c r="T1204">
        <v>70</v>
      </c>
      <c r="U1204">
        <v>9</v>
      </c>
      <c r="X1204" s="49"/>
      <c r="Y1204">
        <v>2</v>
      </c>
      <c r="Z1204">
        <v>1</v>
      </c>
      <c r="AA1204">
        <v>2</v>
      </c>
      <c r="AB1204" s="49" t="s">
        <v>610</v>
      </c>
      <c r="AC1204" s="49"/>
      <c r="AD1204">
        <v>5</v>
      </c>
    </row>
    <row r="1205" spans="2:30" x14ac:dyDescent="0.25">
      <c r="B1205" s="49"/>
      <c r="C1205" s="49"/>
      <c r="D1205" s="2"/>
      <c r="E1205" t="s">
        <v>192</v>
      </c>
      <c r="F1205" s="49"/>
      <c r="G1205" s="49"/>
      <c r="H1205" t="s">
        <v>4293</v>
      </c>
      <c r="I1205" s="49"/>
      <c r="J1205" s="49"/>
      <c r="L1205" s="49" t="s">
        <v>2986</v>
      </c>
      <c r="M1205" s="49"/>
      <c r="N1205" s="49"/>
      <c r="O1205" s="49"/>
      <c r="P1205" s="49"/>
      <c r="Q1205" t="s">
        <v>4292</v>
      </c>
      <c r="R1205" t="s">
        <v>1064</v>
      </c>
      <c r="S1205">
        <v>1</v>
      </c>
      <c r="T1205">
        <v>45</v>
      </c>
      <c r="U1205">
        <v>7</v>
      </c>
      <c r="X1205" s="49"/>
      <c r="Y1205">
        <v>3</v>
      </c>
      <c r="Z1205">
        <v>1</v>
      </c>
      <c r="AA1205">
        <v>2</v>
      </c>
      <c r="AB1205" s="49" t="s">
        <v>610</v>
      </c>
      <c r="AC1205" s="49"/>
      <c r="AD1205">
        <v>5</v>
      </c>
    </row>
    <row r="1206" spans="2:30" x14ac:dyDescent="0.25">
      <c r="B1206" s="49"/>
      <c r="C1206" s="49"/>
      <c r="D1206" s="2"/>
      <c r="E1206" t="s">
        <v>192</v>
      </c>
      <c r="F1206" s="49"/>
      <c r="G1206" s="49"/>
      <c r="H1206" t="s">
        <v>4296</v>
      </c>
      <c r="I1206" s="49"/>
      <c r="J1206" s="49"/>
      <c r="L1206" s="49" t="s">
        <v>4295</v>
      </c>
      <c r="M1206" s="49"/>
      <c r="N1206" s="49"/>
      <c r="O1206" s="49"/>
      <c r="P1206" s="49"/>
      <c r="Q1206" t="s">
        <v>4294</v>
      </c>
      <c r="R1206" t="s">
        <v>1064</v>
      </c>
      <c r="S1206">
        <v>2</v>
      </c>
      <c r="T1206">
        <v>45</v>
      </c>
      <c r="U1206">
        <v>6</v>
      </c>
      <c r="X1206" s="49"/>
      <c r="Y1206">
        <v>3</v>
      </c>
      <c r="Z1206">
        <v>1</v>
      </c>
      <c r="AA1206">
        <v>2</v>
      </c>
      <c r="AB1206" s="49" t="s">
        <v>610</v>
      </c>
      <c r="AC1206" s="49"/>
      <c r="AD1206">
        <v>5</v>
      </c>
    </row>
    <row r="1207" spans="2:30" x14ac:dyDescent="0.25">
      <c r="B1207" s="49"/>
      <c r="C1207" s="49"/>
      <c r="D1207" s="2"/>
      <c r="E1207" t="s">
        <v>192</v>
      </c>
      <c r="F1207" s="49"/>
      <c r="G1207" s="49"/>
      <c r="H1207" t="s">
        <v>4299</v>
      </c>
      <c r="I1207" s="49"/>
      <c r="J1207" s="49"/>
      <c r="L1207" s="49" t="s">
        <v>4298</v>
      </c>
      <c r="M1207" s="49"/>
      <c r="N1207" s="49"/>
      <c r="O1207" s="49"/>
      <c r="P1207" s="49"/>
      <c r="Q1207" t="s">
        <v>4297</v>
      </c>
      <c r="R1207" t="s">
        <v>1064</v>
      </c>
      <c r="S1207">
        <v>3</v>
      </c>
      <c r="T1207">
        <v>45</v>
      </c>
      <c r="U1207">
        <v>7</v>
      </c>
      <c r="X1207" s="49"/>
      <c r="Y1207">
        <v>3</v>
      </c>
      <c r="Z1207">
        <v>1</v>
      </c>
      <c r="AA1207">
        <v>2</v>
      </c>
      <c r="AB1207" s="49" t="s">
        <v>610</v>
      </c>
      <c r="AC1207" s="49"/>
      <c r="AD1207">
        <v>5</v>
      </c>
    </row>
    <row r="1208" spans="2:30" x14ac:dyDescent="0.25">
      <c r="B1208" s="49"/>
      <c r="C1208" s="49"/>
      <c r="D1208" s="2"/>
      <c r="E1208" t="s">
        <v>214</v>
      </c>
      <c r="F1208" s="49"/>
      <c r="G1208" s="49"/>
      <c r="H1208" t="s">
        <v>4301</v>
      </c>
      <c r="I1208" s="49"/>
      <c r="J1208" s="49"/>
      <c r="L1208" s="49" t="s">
        <v>3882</v>
      </c>
      <c r="M1208" s="49"/>
      <c r="N1208" s="49"/>
      <c r="O1208" s="49"/>
      <c r="P1208" s="49"/>
      <c r="Q1208" t="s">
        <v>4300</v>
      </c>
      <c r="R1208" t="s">
        <v>1064</v>
      </c>
      <c r="S1208">
        <v>1</v>
      </c>
      <c r="T1208">
        <v>50</v>
      </c>
      <c r="U1208">
        <v>9</v>
      </c>
      <c r="X1208" s="49"/>
      <c r="Y1208">
        <v>2</v>
      </c>
      <c r="Z1208">
        <v>1</v>
      </c>
      <c r="AA1208">
        <v>2</v>
      </c>
      <c r="AB1208" s="49" t="s">
        <v>3856</v>
      </c>
      <c r="AC1208" s="49"/>
      <c r="AD1208">
        <v>5</v>
      </c>
    </row>
    <row r="1209" spans="2:30" x14ac:dyDescent="0.25">
      <c r="B1209" s="49"/>
      <c r="C1209" s="49"/>
      <c r="D1209" s="2"/>
      <c r="E1209" t="s">
        <v>214</v>
      </c>
      <c r="F1209" s="49"/>
      <c r="G1209" s="49"/>
      <c r="H1209" t="s">
        <v>4303</v>
      </c>
      <c r="I1209" s="49"/>
      <c r="J1209" s="49"/>
      <c r="L1209" s="49" t="s">
        <v>1937</v>
      </c>
      <c r="M1209" s="49"/>
      <c r="N1209" s="49"/>
      <c r="O1209" s="49"/>
      <c r="P1209" s="49"/>
      <c r="Q1209" t="s">
        <v>4302</v>
      </c>
      <c r="R1209" t="s">
        <v>1064</v>
      </c>
      <c r="S1209">
        <v>2</v>
      </c>
      <c r="T1209">
        <v>50</v>
      </c>
      <c r="U1209">
        <v>8</v>
      </c>
      <c r="X1209" s="49"/>
      <c r="Y1209">
        <v>2</v>
      </c>
      <c r="Z1209">
        <v>1</v>
      </c>
      <c r="AA1209">
        <v>2</v>
      </c>
      <c r="AB1209" s="49" t="s">
        <v>610</v>
      </c>
      <c r="AC1209" s="49"/>
      <c r="AD1209">
        <v>5</v>
      </c>
    </row>
    <row r="1210" spans="2:30" x14ac:dyDescent="0.25">
      <c r="B1210" s="49"/>
      <c r="C1210" s="49"/>
      <c r="D1210" s="2"/>
      <c r="E1210" t="s">
        <v>214</v>
      </c>
      <c r="F1210" s="49"/>
      <c r="G1210" s="49"/>
      <c r="H1210" t="s">
        <v>4305</v>
      </c>
      <c r="I1210" s="49"/>
      <c r="J1210" s="49"/>
      <c r="L1210" s="49" t="s">
        <v>1937</v>
      </c>
      <c r="M1210" s="49"/>
      <c r="N1210" s="49"/>
      <c r="O1210" s="49"/>
      <c r="P1210" s="49"/>
      <c r="Q1210" t="s">
        <v>4304</v>
      </c>
      <c r="R1210" t="s">
        <v>1064</v>
      </c>
      <c r="S1210">
        <v>3</v>
      </c>
      <c r="T1210">
        <v>50</v>
      </c>
      <c r="U1210">
        <v>6</v>
      </c>
      <c r="X1210" s="49"/>
      <c r="Y1210">
        <v>2</v>
      </c>
      <c r="Z1210">
        <v>1</v>
      </c>
      <c r="AA1210">
        <v>2</v>
      </c>
      <c r="AB1210" s="49" t="s">
        <v>610</v>
      </c>
      <c r="AC1210" s="49"/>
      <c r="AD1210">
        <v>5</v>
      </c>
    </row>
    <row r="1211" spans="2:30" x14ac:dyDescent="0.25">
      <c r="B1211" s="49"/>
      <c r="C1211" s="49"/>
      <c r="D1211" s="2"/>
      <c r="E1211" t="s">
        <v>214</v>
      </c>
      <c r="F1211" s="49"/>
      <c r="G1211" s="49"/>
      <c r="H1211" t="s">
        <v>4307</v>
      </c>
      <c r="I1211" s="49"/>
      <c r="J1211" s="49"/>
      <c r="L1211" s="49" t="s">
        <v>4225</v>
      </c>
      <c r="M1211" s="49"/>
      <c r="N1211" s="49"/>
      <c r="O1211" s="49"/>
      <c r="P1211" s="49"/>
      <c r="Q1211" t="s">
        <v>4306</v>
      </c>
      <c r="R1211" t="s">
        <v>1064</v>
      </c>
      <c r="S1211">
        <v>4</v>
      </c>
      <c r="T1211">
        <v>45</v>
      </c>
      <c r="U1211">
        <v>7</v>
      </c>
      <c r="X1211" s="49"/>
      <c r="Y1211">
        <v>2</v>
      </c>
      <c r="Z1211">
        <v>1</v>
      </c>
      <c r="AA1211">
        <v>2</v>
      </c>
      <c r="AB1211" s="49" t="s">
        <v>3930</v>
      </c>
      <c r="AC1211" s="49"/>
      <c r="AD1211">
        <v>5</v>
      </c>
    </row>
    <row r="1212" spans="2:30" x14ac:dyDescent="0.25">
      <c r="B1212" s="49"/>
      <c r="C1212" s="49"/>
      <c r="D1212" s="2"/>
      <c r="E1212" t="s">
        <v>217</v>
      </c>
      <c r="F1212" s="49"/>
      <c r="G1212" s="49"/>
      <c r="H1212" t="s">
        <v>4310</v>
      </c>
      <c r="I1212" s="49"/>
      <c r="J1212" s="49"/>
      <c r="L1212" s="49" t="s">
        <v>4309</v>
      </c>
      <c r="M1212" s="49"/>
      <c r="N1212" s="49"/>
      <c r="O1212" s="49"/>
      <c r="P1212" s="49"/>
      <c r="Q1212" t="s">
        <v>4308</v>
      </c>
      <c r="R1212" t="s">
        <v>1064</v>
      </c>
      <c r="S1212">
        <v>1</v>
      </c>
      <c r="T1212">
        <v>12.5</v>
      </c>
      <c r="U1212">
        <v>8</v>
      </c>
      <c r="X1212" s="49"/>
      <c r="Y1212">
        <v>3</v>
      </c>
      <c r="Z1212">
        <v>1</v>
      </c>
      <c r="AA1212">
        <v>3</v>
      </c>
      <c r="AB1212" s="49" t="s">
        <v>610</v>
      </c>
      <c r="AC1212" s="49"/>
      <c r="AD1212">
        <v>5</v>
      </c>
    </row>
    <row r="1213" spans="2:30" x14ac:dyDescent="0.25">
      <c r="B1213" s="49"/>
      <c r="C1213" s="49"/>
      <c r="D1213" s="2"/>
      <c r="E1213" t="s">
        <v>217</v>
      </c>
      <c r="F1213" s="49"/>
      <c r="G1213" s="49"/>
      <c r="H1213" t="s">
        <v>4313</v>
      </c>
      <c r="I1213" s="49"/>
      <c r="J1213" s="49"/>
      <c r="L1213" s="49" t="s">
        <v>4312</v>
      </c>
      <c r="M1213" s="49"/>
      <c r="N1213" s="49"/>
      <c r="O1213" s="49"/>
      <c r="P1213" s="49"/>
      <c r="Q1213" t="s">
        <v>4311</v>
      </c>
      <c r="R1213" t="s">
        <v>1064</v>
      </c>
      <c r="S1213">
        <v>2</v>
      </c>
      <c r="T1213">
        <v>12.5</v>
      </c>
      <c r="U1213">
        <v>9</v>
      </c>
      <c r="X1213" s="49"/>
      <c r="Y1213">
        <v>3</v>
      </c>
      <c r="Z1213">
        <v>1</v>
      </c>
      <c r="AA1213">
        <v>3</v>
      </c>
      <c r="AB1213" s="49" t="s">
        <v>610</v>
      </c>
      <c r="AC1213" s="49"/>
      <c r="AD1213">
        <v>5</v>
      </c>
    </row>
    <row r="1214" spans="2:30" x14ac:dyDescent="0.25">
      <c r="B1214" s="49"/>
      <c r="C1214" s="49"/>
      <c r="D1214" s="2"/>
      <c r="E1214" t="s">
        <v>217</v>
      </c>
      <c r="F1214" s="49"/>
      <c r="G1214" s="49"/>
      <c r="H1214" t="s">
        <v>4316</v>
      </c>
      <c r="I1214" s="49"/>
      <c r="J1214" s="49"/>
      <c r="L1214" s="49" t="s">
        <v>4315</v>
      </c>
      <c r="M1214" s="49"/>
      <c r="N1214" s="49"/>
      <c r="O1214" s="49"/>
      <c r="P1214" s="49"/>
      <c r="Q1214" t="s">
        <v>4314</v>
      </c>
      <c r="R1214" t="s">
        <v>1064</v>
      </c>
      <c r="S1214">
        <v>3</v>
      </c>
      <c r="T1214">
        <v>12.5</v>
      </c>
      <c r="U1214">
        <v>10</v>
      </c>
      <c r="X1214" s="49"/>
      <c r="Y1214">
        <v>3</v>
      </c>
      <c r="Z1214">
        <v>1</v>
      </c>
      <c r="AA1214">
        <v>3</v>
      </c>
      <c r="AB1214" s="49" t="s">
        <v>610</v>
      </c>
      <c r="AC1214" s="49"/>
      <c r="AD1214">
        <v>5</v>
      </c>
    </row>
    <row r="1215" spans="2:30" x14ac:dyDescent="0.25">
      <c r="B1215" s="49"/>
      <c r="C1215" s="49"/>
      <c r="D1215" s="2"/>
      <c r="E1215" t="s">
        <v>303</v>
      </c>
      <c r="F1215" s="49"/>
      <c r="G1215" s="49"/>
      <c r="H1215" t="s">
        <v>4318</v>
      </c>
      <c r="I1215" s="49"/>
      <c r="J1215" s="49"/>
      <c r="L1215" s="49" t="s">
        <v>3218</v>
      </c>
      <c r="M1215" s="49"/>
      <c r="N1215" s="49"/>
      <c r="O1215" s="49"/>
      <c r="P1215" s="49"/>
      <c r="Q1215" t="s">
        <v>4317</v>
      </c>
      <c r="R1215" t="s">
        <v>1064</v>
      </c>
      <c r="S1215">
        <v>1</v>
      </c>
      <c r="T1215">
        <v>10</v>
      </c>
      <c r="U1215">
        <v>15</v>
      </c>
      <c r="X1215" s="49"/>
      <c r="Y1215">
        <v>2</v>
      </c>
      <c r="Z1215">
        <v>2</v>
      </c>
      <c r="AA1215">
        <v>2</v>
      </c>
      <c r="AB1215" s="49" t="s">
        <v>618</v>
      </c>
      <c r="AC1215" s="49"/>
      <c r="AD1215">
        <v>5</v>
      </c>
    </row>
    <row r="1216" spans="2:30" x14ac:dyDescent="0.25">
      <c r="B1216" s="49"/>
      <c r="C1216" s="49"/>
      <c r="D1216" s="2"/>
      <c r="E1216" t="s">
        <v>303</v>
      </c>
      <c r="F1216" s="49"/>
      <c r="G1216" s="49"/>
      <c r="H1216" t="s">
        <v>4320</v>
      </c>
      <c r="I1216" s="49"/>
      <c r="J1216" s="49"/>
      <c r="L1216" s="49" t="s">
        <v>3996</v>
      </c>
      <c r="M1216" s="49"/>
      <c r="N1216" s="49"/>
      <c r="O1216" s="49"/>
      <c r="P1216" s="49"/>
      <c r="Q1216" t="s">
        <v>4319</v>
      </c>
      <c r="R1216" t="s">
        <v>1064</v>
      </c>
      <c r="S1216">
        <v>2</v>
      </c>
      <c r="T1216">
        <v>10</v>
      </c>
      <c r="U1216">
        <v>15</v>
      </c>
      <c r="X1216" s="49"/>
      <c r="Y1216">
        <v>2</v>
      </c>
      <c r="Z1216">
        <v>2</v>
      </c>
      <c r="AA1216">
        <v>2</v>
      </c>
      <c r="AB1216" s="49" t="s">
        <v>3856</v>
      </c>
      <c r="AC1216" s="49"/>
      <c r="AD1216">
        <v>5</v>
      </c>
    </row>
    <row r="1217" spans="2:30" x14ac:dyDescent="0.25">
      <c r="B1217" s="49"/>
      <c r="C1217" s="49"/>
      <c r="D1217" s="2"/>
      <c r="E1217" t="s">
        <v>303</v>
      </c>
      <c r="F1217" s="49"/>
      <c r="G1217" s="49"/>
      <c r="H1217" t="s">
        <v>4322</v>
      </c>
      <c r="I1217" s="49"/>
      <c r="J1217" s="49"/>
      <c r="L1217" s="49" t="s">
        <v>3996</v>
      </c>
      <c r="M1217" s="49"/>
      <c r="N1217" s="49"/>
      <c r="O1217" s="49"/>
      <c r="P1217" s="49"/>
      <c r="Q1217" t="s">
        <v>4321</v>
      </c>
      <c r="R1217" t="s">
        <v>1064</v>
      </c>
      <c r="S1217">
        <v>3</v>
      </c>
      <c r="T1217">
        <v>10</v>
      </c>
      <c r="U1217">
        <v>15</v>
      </c>
      <c r="X1217" s="49"/>
      <c r="Y1217">
        <v>2</v>
      </c>
      <c r="Z1217">
        <v>2</v>
      </c>
      <c r="AA1217">
        <v>2</v>
      </c>
      <c r="AB1217" s="49" t="s">
        <v>3856</v>
      </c>
      <c r="AC1217" s="49"/>
      <c r="AD1217">
        <v>5</v>
      </c>
    </row>
    <row r="1218" spans="2:30" x14ac:dyDescent="0.25">
      <c r="B1218" s="49"/>
      <c r="C1218" s="49"/>
      <c r="D1218" s="2"/>
      <c r="E1218" t="s">
        <v>379</v>
      </c>
      <c r="F1218" s="49"/>
      <c r="G1218" s="49"/>
      <c r="H1218" t="s">
        <v>4325</v>
      </c>
      <c r="I1218" s="49"/>
      <c r="J1218" s="49"/>
      <c r="L1218" s="49"/>
      <c r="M1218" s="49"/>
      <c r="N1218" s="49"/>
      <c r="O1218" s="49"/>
      <c r="P1218" s="49"/>
      <c r="Q1218" t="s">
        <v>4323</v>
      </c>
      <c r="R1218" t="s">
        <v>1064</v>
      </c>
      <c r="S1218">
        <v>1</v>
      </c>
      <c r="T1218">
        <v>0</v>
      </c>
      <c r="U1218">
        <v>6</v>
      </c>
      <c r="X1218" s="49"/>
      <c r="AB1218" s="49"/>
      <c r="AC1218" s="49" t="s">
        <v>4324</v>
      </c>
      <c r="AD1218">
        <v>5</v>
      </c>
    </row>
    <row r="1219" spans="2:30" x14ac:dyDescent="0.25">
      <c r="B1219" s="49"/>
      <c r="C1219" s="49"/>
      <c r="D1219" s="2"/>
      <c r="E1219" t="s">
        <v>383</v>
      </c>
      <c r="F1219" s="49"/>
      <c r="G1219" s="49"/>
      <c r="H1219" t="s">
        <v>4327</v>
      </c>
      <c r="I1219" s="49"/>
      <c r="J1219" s="49"/>
      <c r="L1219" s="49"/>
      <c r="M1219" s="49"/>
      <c r="N1219" s="49"/>
      <c r="O1219" s="49"/>
      <c r="P1219" s="49"/>
      <c r="Q1219" t="s">
        <v>4326</v>
      </c>
      <c r="R1219" t="s">
        <v>1064</v>
      </c>
      <c r="S1219">
        <v>1</v>
      </c>
      <c r="T1219">
        <v>0</v>
      </c>
      <c r="U1219">
        <v>4</v>
      </c>
      <c r="X1219" s="49"/>
      <c r="AB1219" s="49"/>
      <c r="AC1219" s="49" t="s">
        <v>4324</v>
      </c>
      <c r="AD1219">
        <v>5</v>
      </c>
    </row>
    <row r="1220" spans="2:30" x14ac:dyDescent="0.25">
      <c r="B1220" s="49"/>
      <c r="C1220" s="49"/>
      <c r="D1220" s="2"/>
      <c r="E1220" t="s">
        <v>356</v>
      </c>
      <c r="F1220" s="49"/>
      <c r="G1220" s="49"/>
      <c r="H1220" t="s">
        <v>1067</v>
      </c>
      <c r="I1220" s="49"/>
      <c r="J1220" s="49"/>
      <c r="L1220" s="49" t="s">
        <v>4009</v>
      </c>
      <c r="M1220" s="49"/>
      <c r="N1220" s="49"/>
      <c r="O1220" s="49"/>
      <c r="P1220" s="49"/>
      <c r="Q1220" t="s">
        <v>4328</v>
      </c>
      <c r="R1220" t="s">
        <v>1064</v>
      </c>
      <c r="S1220">
        <v>2</v>
      </c>
      <c r="V1220">
        <v>468</v>
      </c>
      <c r="W1220">
        <v>2.0099999999999998</v>
      </c>
      <c r="X1220" s="49" t="s">
        <v>3957</v>
      </c>
      <c r="AB1220" s="49"/>
      <c r="AC1220" s="49"/>
      <c r="AD1220">
        <v>5</v>
      </c>
    </row>
    <row r="1221" spans="2:30" x14ac:dyDescent="0.25">
      <c r="B1221" s="49"/>
      <c r="C1221" s="49"/>
      <c r="D1221" s="2"/>
      <c r="E1221" t="s">
        <v>356</v>
      </c>
      <c r="F1221" s="49"/>
      <c r="G1221" s="49"/>
      <c r="H1221" t="s">
        <v>1070</v>
      </c>
      <c r="I1221" s="49"/>
      <c r="J1221" s="49"/>
      <c r="L1221" s="49" t="s">
        <v>272</v>
      </c>
      <c r="M1221" s="49"/>
      <c r="N1221" s="49"/>
      <c r="O1221" s="49"/>
      <c r="P1221" s="49"/>
      <c r="Q1221" t="s">
        <v>4329</v>
      </c>
      <c r="R1221" t="s">
        <v>1068</v>
      </c>
      <c r="S1221">
        <v>1</v>
      </c>
      <c r="V1221">
        <v>300</v>
      </c>
      <c r="W1221">
        <v>1.35</v>
      </c>
      <c r="X1221" s="49" t="s">
        <v>3957</v>
      </c>
      <c r="AB1221" s="49"/>
      <c r="AC1221" s="49"/>
      <c r="AD1221">
        <v>5</v>
      </c>
    </row>
    <row r="1222" spans="2:30" x14ac:dyDescent="0.25">
      <c r="B1222" s="49"/>
      <c r="C1222" s="49"/>
      <c r="D1222" s="2"/>
      <c r="E1222" t="s">
        <v>15</v>
      </c>
      <c r="F1222" s="49"/>
      <c r="G1222" s="49"/>
      <c r="H1222" t="s">
        <v>4332</v>
      </c>
      <c r="I1222" s="49"/>
      <c r="J1222" s="49"/>
      <c r="L1222" s="49" t="s">
        <v>4331</v>
      </c>
      <c r="M1222" s="49"/>
      <c r="N1222" s="49"/>
      <c r="O1222" s="49"/>
      <c r="P1222" s="49"/>
      <c r="Q1222" t="s">
        <v>4330</v>
      </c>
      <c r="R1222" t="s">
        <v>1068</v>
      </c>
      <c r="S1222">
        <v>1</v>
      </c>
      <c r="T1222">
        <v>75</v>
      </c>
      <c r="V1222">
        <v>60</v>
      </c>
      <c r="X1222" s="49"/>
      <c r="AB1222" s="49"/>
      <c r="AC1222" s="49"/>
      <c r="AD1222">
        <v>5</v>
      </c>
    </row>
    <row r="1223" spans="2:30" x14ac:dyDescent="0.25">
      <c r="B1223" s="49"/>
      <c r="C1223" s="49"/>
      <c r="D1223" s="2"/>
      <c r="E1223" t="s">
        <v>15</v>
      </c>
      <c r="F1223" s="49"/>
      <c r="G1223" s="49"/>
      <c r="H1223" t="s">
        <v>4334</v>
      </c>
      <c r="I1223" s="49"/>
      <c r="J1223" s="49"/>
      <c r="L1223" s="49" t="s">
        <v>4331</v>
      </c>
      <c r="M1223" s="49"/>
      <c r="N1223" s="49"/>
      <c r="O1223" s="49"/>
      <c r="P1223" s="49"/>
      <c r="Q1223" t="s">
        <v>4333</v>
      </c>
      <c r="R1223" t="s">
        <v>1068</v>
      </c>
      <c r="S1223">
        <v>2</v>
      </c>
      <c r="T1223">
        <v>75</v>
      </c>
      <c r="V1223">
        <v>60</v>
      </c>
      <c r="X1223" s="49"/>
      <c r="AB1223" s="49"/>
      <c r="AC1223" s="49"/>
      <c r="AD1223">
        <v>5</v>
      </c>
    </row>
    <row r="1224" spans="2:30" x14ac:dyDescent="0.25">
      <c r="B1224" s="49"/>
      <c r="C1224" s="49"/>
      <c r="D1224" s="2"/>
      <c r="E1224" t="s">
        <v>15</v>
      </c>
      <c r="F1224" s="49"/>
      <c r="G1224" s="49"/>
      <c r="H1224" t="s">
        <v>4337</v>
      </c>
      <c r="I1224" s="49"/>
      <c r="J1224" s="49"/>
      <c r="L1224" s="49" t="s">
        <v>4336</v>
      </c>
      <c r="M1224" s="49"/>
      <c r="N1224" s="49"/>
      <c r="O1224" s="49"/>
      <c r="P1224" s="49"/>
      <c r="Q1224" t="s">
        <v>4335</v>
      </c>
      <c r="R1224" t="s">
        <v>1068</v>
      </c>
      <c r="S1224">
        <v>3</v>
      </c>
      <c r="T1224">
        <v>75</v>
      </c>
      <c r="V1224">
        <v>57</v>
      </c>
      <c r="X1224" s="49"/>
      <c r="AB1224" s="49"/>
      <c r="AC1224" s="49"/>
      <c r="AD1224">
        <v>5</v>
      </c>
    </row>
    <row r="1225" spans="2:30" x14ac:dyDescent="0.25">
      <c r="B1225" s="49"/>
      <c r="C1225" s="49"/>
      <c r="D1225" s="2"/>
      <c r="E1225" t="s">
        <v>41</v>
      </c>
      <c r="F1225" s="49"/>
      <c r="G1225" s="49"/>
      <c r="H1225" t="s">
        <v>4340</v>
      </c>
      <c r="I1225" s="49"/>
      <c r="J1225" s="49"/>
      <c r="L1225" s="49" t="s">
        <v>4339</v>
      </c>
      <c r="M1225" s="49"/>
      <c r="N1225" s="49"/>
      <c r="O1225" s="49"/>
      <c r="P1225" s="49"/>
      <c r="Q1225" t="s">
        <v>4338</v>
      </c>
      <c r="R1225" t="s">
        <v>1068</v>
      </c>
      <c r="S1225">
        <v>1</v>
      </c>
      <c r="T1225">
        <v>75</v>
      </c>
      <c r="U1225">
        <v>8</v>
      </c>
      <c r="X1225" s="49"/>
      <c r="Y1225">
        <v>2</v>
      </c>
      <c r="Z1225">
        <v>1</v>
      </c>
      <c r="AA1225">
        <v>2</v>
      </c>
      <c r="AB1225" s="49" t="s">
        <v>618</v>
      </c>
      <c r="AC1225" s="49"/>
      <c r="AD1225">
        <v>5</v>
      </c>
    </row>
    <row r="1226" spans="2:30" x14ac:dyDescent="0.25">
      <c r="B1226" s="49"/>
      <c r="C1226" s="49"/>
      <c r="D1226" s="2"/>
      <c r="E1226" t="s">
        <v>41</v>
      </c>
      <c r="F1226" s="49"/>
      <c r="G1226" s="49"/>
      <c r="H1226" t="s">
        <v>4342</v>
      </c>
      <c r="I1226" s="49"/>
      <c r="J1226" s="49"/>
      <c r="L1226" s="49" t="s">
        <v>4339</v>
      </c>
      <c r="M1226" s="49"/>
      <c r="N1226" s="49"/>
      <c r="O1226" s="49"/>
      <c r="P1226" s="49"/>
      <c r="Q1226" t="s">
        <v>4341</v>
      </c>
      <c r="R1226" t="s">
        <v>1068</v>
      </c>
      <c r="S1226">
        <v>2</v>
      </c>
      <c r="T1226">
        <v>75</v>
      </c>
      <c r="U1226">
        <v>8</v>
      </c>
      <c r="X1226" s="49"/>
      <c r="Y1226">
        <v>2</v>
      </c>
      <c r="Z1226">
        <v>1</v>
      </c>
      <c r="AA1226">
        <v>2</v>
      </c>
      <c r="AB1226" s="49" t="s">
        <v>618</v>
      </c>
      <c r="AC1226" s="49"/>
      <c r="AD1226">
        <v>5</v>
      </c>
    </row>
    <row r="1227" spans="2:30" x14ac:dyDescent="0.25">
      <c r="B1227" s="49"/>
      <c r="C1227" s="49"/>
      <c r="D1227" s="2"/>
      <c r="E1227" t="s">
        <v>41</v>
      </c>
      <c r="F1227" s="49"/>
      <c r="G1227" s="49"/>
      <c r="H1227" t="s">
        <v>4345</v>
      </c>
      <c r="I1227" s="49"/>
      <c r="J1227" s="49"/>
      <c r="L1227" s="49" t="s">
        <v>4344</v>
      </c>
      <c r="M1227" s="49"/>
      <c r="N1227" s="49"/>
      <c r="O1227" s="49"/>
      <c r="P1227" s="49"/>
      <c r="Q1227" t="s">
        <v>4343</v>
      </c>
      <c r="R1227" t="s">
        <v>1068</v>
      </c>
      <c r="S1227">
        <v>3</v>
      </c>
      <c r="T1227">
        <v>75</v>
      </c>
      <c r="U1227">
        <v>8</v>
      </c>
      <c r="X1227" s="49"/>
      <c r="Y1227">
        <v>2</v>
      </c>
      <c r="Z1227">
        <v>1</v>
      </c>
      <c r="AA1227">
        <v>2</v>
      </c>
      <c r="AB1227" s="49" t="s">
        <v>610</v>
      </c>
      <c r="AC1227" s="49"/>
      <c r="AD1227">
        <v>5</v>
      </c>
    </row>
    <row r="1228" spans="2:30" x14ac:dyDescent="0.25">
      <c r="B1228" s="49"/>
      <c r="C1228" s="49"/>
      <c r="D1228" s="2"/>
      <c r="E1228" t="s">
        <v>41</v>
      </c>
      <c r="F1228" s="49"/>
      <c r="G1228" s="49"/>
      <c r="H1228" t="s">
        <v>4347</v>
      </c>
      <c r="I1228" s="49"/>
      <c r="J1228" s="49"/>
      <c r="L1228" s="49" t="s">
        <v>4344</v>
      </c>
      <c r="M1228" s="49"/>
      <c r="N1228" s="49"/>
      <c r="O1228" s="49"/>
      <c r="P1228" s="49"/>
      <c r="Q1228" t="s">
        <v>4346</v>
      </c>
      <c r="R1228" t="s">
        <v>1068</v>
      </c>
      <c r="S1228">
        <v>4</v>
      </c>
      <c r="T1228">
        <v>75</v>
      </c>
      <c r="U1228">
        <v>7</v>
      </c>
      <c r="X1228" s="49"/>
      <c r="Y1228">
        <v>2</v>
      </c>
      <c r="Z1228">
        <v>1</v>
      </c>
      <c r="AA1228">
        <v>2</v>
      </c>
      <c r="AB1228" s="49" t="s">
        <v>610</v>
      </c>
      <c r="AC1228" s="49"/>
      <c r="AD1228">
        <v>5</v>
      </c>
    </row>
    <row r="1229" spans="2:30" x14ac:dyDescent="0.25">
      <c r="B1229" s="49"/>
      <c r="C1229" s="49"/>
      <c r="D1229" s="2"/>
      <c r="E1229" t="s">
        <v>45</v>
      </c>
      <c r="F1229" s="49"/>
      <c r="G1229" s="49"/>
      <c r="H1229" t="s">
        <v>4350</v>
      </c>
      <c r="I1229" s="49"/>
      <c r="J1229" s="49"/>
      <c r="L1229" s="49" t="s">
        <v>4349</v>
      </c>
      <c r="M1229" s="49"/>
      <c r="N1229" s="49"/>
      <c r="O1229" s="49"/>
      <c r="P1229" s="49"/>
      <c r="Q1229" t="s">
        <v>4348</v>
      </c>
      <c r="R1229" t="s">
        <v>1068</v>
      </c>
      <c r="S1229">
        <v>1</v>
      </c>
      <c r="T1229">
        <v>140</v>
      </c>
      <c r="U1229">
        <v>11</v>
      </c>
      <c r="X1229" s="49"/>
      <c r="Y1229">
        <v>2</v>
      </c>
      <c r="Z1229">
        <v>1</v>
      </c>
      <c r="AA1229">
        <v>2</v>
      </c>
      <c r="AB1229" s="49" t="s">
        <v>3856</v>
      </c>
      <c r="AC1229" s="49"/>
      <c r="AD1229">
        <v>5</v>
      </c>
    </row>
    <row r="1230" spans="2:30" x14ac:dyDescent="0.25">
      <c r="B1230" s="49"/>
      <c r="C1230" s="49"/>
      <c r="D1230" s="2"/>
      <c r="E1230" t="s">
        <v>45</v>
      </c>
      <c r="F1230" s="49"/>
      <c r="G1230" s="49"/>
      <c r="H1230" t="s">
        <v>4352</v>
      </c>
      <c r="I1230" s="49"/>
      <c r="J1230" s="49"/>
      <c r="L1230" s="49" t="s">
        <v>4349</v>
      </c>
      <c r="M1230" s="49"/>
      <c r="N1230" s="49"/>
      <c r="O1230" s="49"/>
      <c r="P1230" s="49"/>
      <c r="Q1230" t="s">
        <v>4351</v>
      </c>
      <c r="R1230" t="s">
        <v>1068</v>
      </c>
      <c r="S1230">
        <v>2</v>
      </c>
      <c r="T1230">
        <v>145</v>
      </c>
      <c r="U1230">
        <v>11</v>
      </c>
      <c r="X1230" s="49"/>
      <c r="Y1230">
        <v>2</v>
      </c>
      <c r="Z1230">
        <v>1</v>
      </c>
      <c r="AA1230">
        <v>2</v>
      </c>
      <c r="AB1230" s="49" t="s">
        <v>3856</v>
      </c>
      <c r="AC1230" s="49"/>
      <c r="AD1230">
        <v>5</v>
      </c>
    </row>
    <row r="1231" spans="2:30" x14ac:dyDescent="0.25">
      <c r="B1231" s="49"/>
      <c r="C1231" s="49"/>
      <c r="D1231" s="2"/>
      <c r="E1231" t="s">
        <v>45</v>
      </c>
      <c r="F1231" s="49"/>
      <c r="G1231" s="49"/>
      <c r="H1231" t="s">
        <v>4355</v>
      </c>
      <c r="I1231" s="49"/>
      <c r="J1231" s="49"/>
      <c r="L1231" s="49" t="s">
        <v>4354</v>
      </c>
      <c r="M1231" s="49"/>
      <c r="N1231" s="49"/>
      <c r="O1231" s="49"/>
      <c r="P1231" s="49"/>
      <c r="Q1231" t="s">
        <v>4353</v>
      </c>
      <c r="R1231" t="s">
        <v>1068</v>
      </c>
      <c r="S1231">
        <v>3</v>
      </c>
      <c r="T1231">
        <v>150</v>
      </c>
      <c r="U1231">
        <v>8</v>
      </c>
      <c r="X1231" s="49"/>
      <c r="Y1231">
        <v>2</v>
      </c>
      <c r="Z1231">
        <v>1</v>
      </c>
      <c r="AA1231">
        <v>2</v>
      </c>
      <c r="AB1231" s="49" t="s">
        <v>3856</v>
      </c>
      <c r="AC1231" s="49"/>
      <c r="AD1231">
        <v>5</v>
      </c>
    </row>
    <row r="1232" spans="2:30" x14ac:dyDescent="0.25">
      <c r="B1232" s="49"/>
      <c r="C1232" s="49"/>
      <c r="D1232" s="2"/>
      <c r="E1232" t="s">
        <v>73</v>
      </c>
      <c r="F1232" s="49"/>
      <c r="G1232" s="49"/>
      <c r="H1232" t="s">
        <v>4358</v>
      </c>
      <c r="I1232" s="49"/>
      <c r="J1232" s="49"/>
      <c r="L1232" s="49" t="s">
        <v>4357</v>
      </c>
      <c r="M1232" s="49"/>
      <c r="N1232" s="49"/>
      <c r="O1232" s="49"/>
      <c r="P1232" s="49"/>
      <c r="Q1232" t="s">
        <v>4356</v>
      </c>
      <c r="R1232" t="s">
        <v>1068</v>
      </c>
      <c r="S1232">
        <v>1</v>
      </c>
      <c r="T1232">
        <v>35</v>
      </c>
      <c r="U1232">
        <v>20</v>
      </c>
      <c r="X1232" s="49"/>
      <c r="Y1232">
        <v>1</v>
      </c>
      <c r="AA1232">
        <v>1</v>
      </c>
      <c r="AB1232" s="49" t="s">
        <v>3856</v>
      </c>
      <c r="AC1232" s="49"/>
      <c r="AD1232">
        <v>5</v>
      </c>
    </row>
    <row r="1233" spans="2:30" x14ac:dyDescent="0.25">
      <c r="B1233" s="49"/>
      <c r="C1233" s="49"/>
      <c r="D1233" s="2"/>
      <c r="E1233" t="s">
        <v>73</v>
      </c>
      <c r="F1233" s="49"/>
      <c r="G1233" s="49"/>
      <c r="H1233" t="s">
        <v>4361</v>
      </c>
      <c r="I1233" s="49"/>
      <c r="J1233" s="49"/>
      <c r="L1233" s="49" t="s">
        <v>4360</v>
      </c>
      <c r="M1233" s="49"/>
      <c r="N1233" s="49"/>
      <c r="O1233" s="49"/>
      <c r="P1233" s="49"/>
      <c r="Q1233" t="s">
        <v>4359</v>
      </c>
      <c r="R1233" t="s">
        <v>1068</v>
      </c>
      <c r="S1233">
        <v>2</v>
      </c>
      <c r="T1233">
        <v>42.5</v>
      </c>
      <c r="U1233">
        <v>19</v>
      </c>
      <c r="X1233" s="49"/>
      <c r="Y1233">
        <v>1</v>
      </c>
      <c r="AB1233" s="49" t="s">
        <v>610</v>
      </c>
      <c r="AC1233" s="49"/>
      <c r="AD1233">
        <v>5</v>
      </c>
    </row>
    <row r="1234" spans="2:30" x14ac:dyDescent="0.25">
      <c r="B1234" s="49"/>
      <c r="C1234" s="49"/>
      <c r="D1234" s="2"/>
      <c r="E1234" t="s">
        <v>73</v>
      </c>
      <c r="F1234" s="49"/>
      <c r="G1234" s="49"/>
      <c r="H1234" t="s">
        <v>4364</v>
      </c>
      <c r="I1234" s="49"/>
      <c r="J1234" s="49"/>
      <c r="L1234" s="49" t="s">
        <v>4363</v>
      </c>
      <c r="M1234" s="49"/>
      <c r="N1234" s="49"/>
      <c r="O1234" s="49"/>
      <c r="P1234" s="49"/>
      <c r="Q1234" t="s">
        <v>4362</v>
      </c>
      <c r="R1234" t="s">
        <v>1068</v>
      </c>
      <c r="S1234">
        <v>3</v>
      </c>
      <c r="T1234">
        <v>42.5</v>
      </c>
      <c r="U1234">
        <v>18</v>
      </c>
      <c r="X1234" s="49"/>
      <c r="Y1234">
        <v>1</v>
      </c>
      <c r="AB1234" s="49" t="s">
        <v>610</v>
      </c>
      <c r="AC1234" s="49"/>
      <c r="AD1234">
        <v>5</v>
      </c>
    </row>
    <row r="1235" spans="2:30" x14ac:dyDescent="0.25">
      <c r="B1235" s="49"/>
      <c r="C1235" s="49"/>
      <c r="D1235" s="2"/>
      <c r="E1235" t="s">
        <v>8734</v>
      </c>
      <c r="F1235" s="49"/>
      <c r="G1235" s="49"/>
      <c r="H1235" t="s">
        <v>4366</v>
      </c>
      <c r="I1235" s="49"/>
      <c r="J1235" s="49"/>
      <c r="L1235" s="49" t="s">
        <v>3882</v>
      </c>
      <c r="M1235" s="49"/>
      <c r="N1235" s="49"/>
      <c r="O1235" s="49"/>
      <c r="P1235" s="49"/>
      <c r="Q1235" t="s">
        <v>4365</v>
      </c>
      <c r="R1235" t="s">
        <v>1068</v>
      </c>
      <c r="S1235">
        <v>1</v>
      </c>
      <c r="T1235">
        <v>30</v>
      </c>
      <c r="U1235">
        <v>9</v>
      </c>
      <c r="X1235" s="49"/>
      <c r="Y1235">
        <v>2</v>
      </c>
      <c r="Z1235">
        <v>1</v>
      </c>
      <c r="AA1235">
        <v>2</v>
      </c>
      <c r="AB1235" s="49" t="s">
        <v>3856</v>
      </c>
      <c r="AC1235" s="49"/>
      <c r="AD1235">
        <v>5</v>
      </c>
    </row>
    <row r="1236" spans="2:30" x14ac:dyDescent="0.25">
      <c r="B1236" s="49"/>
      <c r="C1236" s="49"/>
      <c r="D1236" s="2"/>
      <c r="E1236" t="s">
        <v>8734</v>
      </c>
      <c r="F1236" s="49"/>
      <c r="G1236" s="49"/>
      <c r="H1236" t="s">
        <v>4368</v>
      </c>
      <c r="I1236" s="49"/>
      <c r="J1236" s="49"/>
      <c r="L1236" s="49" t="s">
        <v>3882</v>
      </c>
      <c r="M1236" s="49"/>
      <c r="N1236" s="49"/>
      <c r="O1236" s="49"/>
      <c r="P1236" s="49"/>
      <c r="Q1236" t="s">
        <v>4367</v>
      </c>
      <c r="R1236" t="s">
        <v>1068</v>
      </c>
      <c r="S1236">
        <v>2</v>
      </c>
      <c r="T1236">
        <v>30</v>
      </c>
      <c r="U1236">
        <v>7</v>
      </c>
      <c r="X1236" s="49"/>
      <c r="Y1236">
        <v>2</v>
      </c>
      <c r="Z1236">
        <v>1</v>
      </c>
      <c r="AA1236">
        <v>2</v>
      </c>
      <c r="AB1236" s="49" t="s">
        <v>3856</v>
      </c>
      <c r="AC1236" s="49"/>
      <c r="AD1236">
        <v>5</v>
      </c>
    </row>
    <row r="1237" spans="2:30" x14ac:dyDescent="0.25">
      <c r="B1237" s="49"/>
      <c r="C1237" s="49"/>
      <c r="D1237" s="2"/>
      <c r="E1237" t="s">
        <v>8734</v>
      </c>
      <c r="F1237" s="49"/>
      <c r="G1237" s="49"/>
      <c r="H1237" t="s">
        <v>4371</v>
      </c>
      <c r="I1237" s="49"/>
      <c r="J1237" s="49"/>
      <c r="L1237" s="49" t="s">
        <v>4370</v>
      </c>
      <c r="M1237" s="49"/>
      <c r="N1237" s="49"/>
      <c r="O1237" s="49"/>
      <c r="P1237" s="49"/>
      <c r="Q1237" t="s">
        <v>4369</v>
      </c>
      <c r="R1237" t="s">
        <v>1068</v>
      </c>
      <c r="S1237">
        <v>3</v>
      </c>
      <c r="T1237">
        <v>30</v>
      </c>
      <c r="U1237">
        <v>8</v>
      </c>
      <c r="X1237" s="49"/>
      <c r="Y1237">
        <v>2</v>
      </c>
      <c r="Z1237">
        <v>1</v>
      </c>
      <c r="AA1237">
        <v>2</v>
      </c>
      <c r="AB1237" s="49" t="s">
        <v>3856</v>
      </c>
      <c r="AC1237" s="49"/>
      <c r="AD1237">
        <v>5</v>
      </c>
    </row>
    <row r="1238" spans="2:30" x14ac:dyDescent="0.25">
      <c r="B1238" s="49"/>
      <c r="C1238" s="49"/>
      <c r="D1238" s="2"/>
      <c r="E1238" t="s">
        <v>20</v>
      </c>
      <c r="F1238" s="49"/>
      <c r="G1238" s="49"/>
      <c r="H1238" t="s">
        <v>4373</v>
      </c>
      <c r="I1238" s="49"/>
      <c r="J1238" s="49"/>
      <c r="L1238" s="49"/>
      <c r="M1238" s="49"/>
      <c r="N1238" s="49"/>
      <c r="O1238" s="49"/>
      <c r="P1238" s="49"/>
      <c r="Q1238" t="s">
        <v>4372</v>
      </c>
      <c r="R1238" t="s">
        <v>1068</v>
      </c>
      <c r="S1238">
        <v>1</v>
      </c>
      <c r="T1238">
        <v>75</v>
      </c>
      <c r="V1238">
        <v>60</v>
      </c>
      <c r="X1238" s="49"/>
      <c r="AB1238" s="49"/>
      <c r="AC1238" s="49"/>
      <c r="AD1238">
        <v>5</v>
      </c>
    </row>
    <row r="1239" spans="2:30" x14ac:dyDescent="0.25">
      <c r="B1239" s="49"/>
      <c r="C1239" s="49"/>
      <c r="D1239" s="2"/>
      <c r="E1239" t="s">
        <v>20</v>
      </c>
      <c r="F1239" s="49"/>
      <c r="G1239" s="49"/>
      <c r="H1239" t="s">
        <v>4375</v>
      </c>
      <c r="I1239" s="49"/>
      <c r="J1239" s="49"/>
      <c r="L1239" s="49"/>
      <c r="M1239" s="49"/>
      <c r="N1239" s="49"/>
      <c r="O1239" s="49"/>
      <c r="P1239" s="49"/>
      <c r="Q1239" t="s">
        <v>4374</v>
      </c>
      <c r="R1239" t="s">
        <v>1068</v>
      </c>
      <c r="S1239">
        <v>2</v>
      </c>
      <c r="T1239">
        <v>75</v>
      </c>
      <c r="V1239">
        <v>60</v>
      </c>
      <c r="X1239" s="49"/>
      <c r="AB1239" s="49"/>
      <c r="AC1239" s="49"/>
      <c r="AD1239">
        <v>5</v>
      </c>
    </row>
    <row r="1240" spans="2:30" x14ac:dyDescent="0.25">
      <c r="B1240" s="49"/>
      <c r="C1240" s="49"/>
      <c r="D1240" s="2"/>
      <c r="E1240" t="s">
        <v>20</v>
      </c>
      <c r="F1240" s="49"/>
      <c r="G1240" s="49"/>
      <c r="H1240" t="s">
        <v>4377</v>
      </c>
      <c r="I1240" s="49"/>
      <c r="J1240" s="49"/>
      <c r="L1240" s="49"/>
      <c r="M1240" s="49"/>
      <c r="N1240" s="49"/>
      <c r="O1240" s="49"/>
      <c r="P1240" s="49"/>
      <c r="Q1240" t="s">
        <v>4376</v>
      </c>
      <c r="R1240" t="s">
        <v>1068</v>
      </c>
      <c r="S1240">
        <v>3</v>
      </c>
      <c r="T1240">
        <v>75</v>
      </c>
      <c r="V1240">
        <v>52.2</v>
      </c>
      <c r="X1240" s="49"/>
      <c r="AB1240" s="49"/>
      <c r="AC1240" s="49"/>
      <c r="AD1240">
        <v>5</v>
      </c>
    </row>
    <row r="1241" spans="2:30" x14ac:dyDescent="0.25">
      <c r="B1241" s="49"/>
      <c r="C1241" s="49"/>
      <c r="D1241" s="2"/>
      <c r="E1241" t="s">
        <v>356</v>
      </c>
      <c r="F1241" s="49"/>
      <c r="G1241" s="49"/>
      <c r="H1241" t="s">
        <v>1071</v>
      </c>
      <c r="I1241" s="49"/>
      <c r="J1241" s="49"/>
      <c r="L1241" s="49" t="s">
        <v>4009</v>
      </c>
      <c r="M1241" s="49"/>
      <c r="N1241" s="49"/>
      <c r="O1241" s="49"/>
      <c r="P1241" s="49"/>
      <c r="Q1241" t="s">
        <v>4378</v>
      </c>
      <c r="R1241" t="s">
        <v>1068</v>
      </c>
      <c r="S1241">
        <v>2</v>
      </c>
      <c r="V1241">
        <v>300</v>
      </c>
      <c r="W1241">
        <v>1.26</v>
      </c>
      <c r="X1241" s="49" t="s">
        <v>3957</v>
      </c>
      <c r="AB1241" s="49"/>
      <c r="AC1241" s="49"/>
      <c r="AD1241">
        <v>5</v>
      </c>
    </row>
    <row r="1242" spans="2:30" x14ac:dyDescent="0.25">
      <c r="B1242" s="49"/>
      <c r="C1242" s="49"/>
      <c r="D1242" s="2"/>
      <c r="E1242" t="s">
        <v>356</v>
      </c>
      <c r="F1242" s="49"/>
      <c r="G1242" s="49"/>
      <c r="H1242" t="s">
        <v>1074</v>
      </c>
      <c r="I1242" s="49"/>
      <c r="J1242" s="49"/>
      <c r="L1242" s="49" t="s">
        <v>3241</v>
      </c>
      <c r="M1242" s="49"/>
      <c r="N1242" s="49"/>
      <c r="O1242" s="49"/>
      <c r="P1242" s="49"/>
      <c r="Q1242" t="s">
        <v>4379</v>
      </c>
      <c r="R1242" t="s">
        <v>1072</v>
      </c>
      <c r="S1242">
        <v>1</v>
      </c>
      <c r="V1242">
        <v>240</v>
      </c>
      <c r="W1242">
        <v>1.1100000000000001</v>
      </c>
      <c r="X1242" s="49" t="s">
        <v>3957</v>
      </c>
      <c r="AB1242" s="49"/>
      <c r="AC1242" s="49"/>
      <c r="AD1242">
        <v>5</v>
      </c>
    </row>
    <row r="1243" spans="2:30" x14ac:dyDescent="0.25">
      <c r="B1243" s="49"/>
      <c r="C1243" s="49"/>
      <c r="D1243" s="2"/>
      <c r="E1243" t="s">
        <v>112</v>
      </c>
      <c r="F1243" s="49"/>
      <c r="G1243" s="49"/>
      <c r="H1243" t="s">
        <v>4382</v>
      </c>
      <c r="I1243" s="49"/>
      <c r="J1243" s="49"/>
      <c r="L1243" s="49" t="s">
        <v>4381</v>
      </c>
      <c r="M1243" s="49"/>
      <c r="N1243" s="49"/>
      <c r="O1243" s="49"/>
      <c r="P1243" s="49"/>
      <c r="Q1243" t="s">
        <v>4380</v>
      </c>
      <c r="R1243" t="s">
        <v>1072</v>
      </c>
      <c r="S1243">
        <v>1</v>
      </c>
      <c r="T1243">
        <v>45</v>
      </c>
      <c r="U1243">
        <v>15</v>
      </c>
      <c r="X1243" s="49"/>
      <c r="Y1243">
        <v>2</v>
      </c>
      <c r="Z1243">
        <v>1</v>
      </c>
      <c r="AA1243">
        <v>2</v>
      </c>
      <c r="AB1243" s="49" t="s">
        <v>3856</v>
      </c>
      <c r="AC1243" s="49"/>
      <c r="AD1243">
        <v>5</v>
      </c>
    </row>
    <row r="1244" spans="2:30" x14ac:dyDescent="0.25">
      <c r="B1244" s="49"/>
      <c r="C1244" s="49"/>
      <c r="D1244" s="2"/>
      <c r="E1244" t="s">
        <v>112</v>
      </c>
      <c r="F1244" s="49"/>
      <c r="G1244" s="49"/>
      <c r="H1244" t="s">
        <v>4385</v>
      </c>
      <c r="I1244" s="49"/>
      <c r="J1244" s="49"/>
      <c r="L1244" s="49" t="s">
        <v>4384</v>
      </c>
      <c r="M1244" s="49"/>
      <c r="N1244" s="49"/>
      <c r="O1244" s="49"/>
      <c r="P1244" s="49"/>
      <c r="Q1244" t="s">
        <v>4383</v>
      </c>
      <c r="R1244" t="s">
        <v>1072</v>
      </c>
      <c r="S1244">
        <v>2</v>
      </c>
      <c r="T1244">
        <v>45</v>
      </c>
      <c r="U1244">
        <v>15</v>
      </c>
      <c r="X1244" s="49"/>
      <c r="Y1244">
        <v>2</v>
      </c>
      <c r="Z1244">
        <v>1</v>
      </c>
      <c r="AA1244">
        <v>2</v>
      </c>
      <c r="AB1244" s="49" t="s">
        <v>3856</v>
      </c>
      <c r="AC1244" s="49"/>
      <c r="AD1244">
        <v>5</v>
      </c>
    </row>
    <row r="1245" spans="2:30" x14ac:dyDescent="0.25">
      <c r="B1245" s="49"/>
      <c r="C1245" s="49"/>
      <c r="D1245" s="2"/>
      <c r="E1245" t="s">
        <v>112</v>
      </c>
      <c r="F1245" s="49"/>
      <c r="G1245" s="49"/>
      <c r="H1245" t="s">
        <v>4388</v>
      </c>
      <c r="I1245" s="49"/>
      <c r="J1245" s="49"/>
      <c r="L1245" s="49" t="s">
        <v>4387</v>
      </c>
      <c r="M1245" s="49"/>
      <c r="N1245" s="49"/>
      <c r="O1245" s="49"/>
      <c r="P1245" s="49"/>
      <c r="Q1245" t="s">
        <v>4386</v>
      </c>
      <c r="R1245" t="s">
        <v>1072</v>
      </c>
      <c r="S1245">
        <v>3</v>
      </c>
      <c r="T1245">
        <v>45</v>
      </c>
      <c r="U1245">
        <v>12</v>
      </c>
      <c r="X1245" s="49"/>
      <c r="Y1245">
        <v>2</v>
      </c>
      <c r="Z1245">
        <v>1</v>
      </c>
      <c r="AA1245">
        <v>2</v>
      </c>
      <c r="AB1245" s="49" t="s">
        <v>3856</v>
      </c>
      <c r="AC1245" s="49"/>
      <c r="AD1245">
        <v>5</v>
      </c>
    </row>
    <row r="1246" spans="2:30" x14ac:dyDescent="0.25">
      <c r="B1246" s="49"/>
      <c r="C1246" s="49"/>
      <c r="D1246" s="2"/>
      <c r="E1246" t="s">
        <v>214</v>
      </c>
      <c r="F1246" s="49"/>
      <c r="G1246" s="49"/>
      <c r="H1246" t="s">
        <v>4390</v>
      </c>
      <c r="I1246" s="49"/>
      <c r="J1246" s="49"/>
      <c r="L1246" s="49" t="s">
        <v>2154</v>
      </c>
      <c r="M1246" s="49"/>
      <c r="N1246" s="49"/>
      <c r="O1246" s="49"/>
      <c r="P1246" s="49"/>
      <c r="Q1246" t="s">
        <v>4389</v>
      </c>
      <c r="R1246" t="s">
        <v>1072</v>
      </c>
      <c r="S1246">
        <v>1</v>
      </c>
      <c r="T1246">
        <v>50</v>
      </c>
      <c r="U1246">
        <v>13</v>
      </c>
      <c r="X1246" s="49"/>
      <c r="Y1246">
        <v>2</v>
      </c>
      <c r="Z1246">
        <v>1</v>
      </c>
      <c r="AA1246">
        <v>2</v>
      </c>
      <c r="AB1246" s="49" t="s">
        <v>618</v>
      </c>
      <c r="AC1246" s="49"/>
      <c r="AD1246">
        <v>5</v>
      </c>
    </row>
    <row r="1247" spans="2:30" x14ac:dyDescent="0.25">
      <c r="B1247" s="49"/>
      <c r="C1247" s="49"/>
      <c r="D1247" s="2"/>
      <c r="E1247" t="s">
        <v>214</v>
      </c>
      <c r="F1247" s="49"/>
      <c r="G1247" s="49"/>
      <c r="H1247" t="s">
        <v>4392</v>
      </c>
      <c r="I1247" s="49"/>
      <c r="J1247" s="49"/>
      <c r="L1247" s="49" t="s">
        <v>3882</v>
      </c>
      <c r="M1247" s="49"/>
      <c r="N1247" s="49"/>
      <c r="O1247" s="49"/>
      <c r="P1247" s="49"/>
      <c r="Q1247" t="s">
        <v>4391</v>
      </c>
      <c r="R1247" t="s">
        <v>1072</v>
      </c>
      <c r="S1247">
        <v>2</v>
      </c>
      <c r="T1247">
        <v>50</v>
      </c>
      <c r="U1247">
        <v>11</v>
      </c>
      <c r="X1247" s="49"/>
      <c r="Y1247">
        <v>2</v>
      </c>
      <c r="Z1247">
        <v>1</v>
      </c>
      <c r="AA1247">
        <v>2</v>
      </c>
      <c r="AB1247" s="49" t="s">
        <v>3856</v>
      </c>
      <c r="AC1247" s="49"/>
      <c r="AD1247">
        <v>5</v>
      </c>
    </row>
    <row r="1248" spans="2:30" x14ac:dyDescent="0.25">
      <c r="B1248" s="49"/>
      <c r="C1248" s="49"/>
      <c r="D1248" s="2"/>
      <c r="E1248" t="s">
        <v>214</v>
      </c>
      <c r="F1248" s="49"/>
      <c r="G1248" s="49"/>
      <c r="H1248" t="s">
        <v>4394</v>
      </c>
      <c r="I1248" s="49"/>
      <c r="J1248" s="49"/>
      <c r="L1248" s="49" t="s">
        <v>1937</v>
      </c>
      <c r="M1248" s="49"/>
      <c r="N1248" s="49"/>
      <c r="O1248" s="49"/>
      <c r="P1248" s="49"/>
      <c r="Q1248" t="s">
        <v>4393</v>
      </c>
      <c r="R1248" t="s">
        <v>1072</v>
      </c>
      <c r="S1248">
        <v>3</v>
      </c>
      <c r="T1248">
        <v>50</v>
      </c>
      <c r="U1248">
        <v>9</v>
      </c>
      <c r="X1248" s="49"/>
      <c r="Y1248">
        <v>2</v>
      </c>
      <c r="Z1248">
        <v>1</v>
      </c>
      <c r="AA1248">
        <v>2</v>
      </c>
      <c r="AB1248" s="49" t="s">
        <v>610</v>
      </c>
      <c r="AC1248" s="49"/>
      <c r="AD1248">
        <v>5</v>
      </c>
    </row>
    <row r="1249" spans="2:30" x14ac:dyDescent="0.25">
      <c r="B1249" s="49"/>
      <c r="C1249" s="49"/>
      <c r="D1249" s="2"/>
      <c r="E1249" t="s">
        <v>214</v>
      </c>
      <c r="F1249" s="49"/>
      <c r="G1249" s="49"/>
      <c r="H1249" t="s">
        <v>4396</v>
      </c>
      <c r="I1249" s="49"/>
      <c r="J1249" s="49"/>
      <c r="L1249" s="49" t="s">
        <v>4225</v>
      </c>
      <c r="M1249" s="49"/>
      <c r="N1249" s="49"/>
      <c r="O1249" s="49"/>
      <c r="P1249" s="49"/>
      <c r="Q1249" t="s">
        <v>4395</v>
      </c>
      <c r="R1249" t="s">
        <v>1072</v>
      </c>
      <c r="S1249">
        <v>4</v>
      </c>
      <c r="T1249">
        <v>50</v>
      </c>
      <c r="U1249">
        <v>8</v>
      </c>
      <c r="X1249" s="49"/>
      <c r="Y1249">
        <v>2</v>
      </c>
      <c r="Z1249">
        <v>1</v>
      </c>
      <c r="AA1249">
        <v>2</v>
      </c>
      <c r="AB1249" s="49" t="s">
        <v>3930</v>
      </c>
      <c r="AC1249" s="49"/>
      <c r="AD1249">
        <v>5</v>
      </c>
    </row>
    <row r="1250" spans="2:30" x14ac:dyDescent="0.25">
      <c r="B1250" s="49"/>
      <c r="C1250" s="49"/>
      <c r="D1250" s="2"/>
      <c r="E1250" t="s">
        <v>222</v>
      </c>
      <c r="F1250" s="49"/>
      <c r="G1250" s="49"/>
      <c r="H1250" t="s">
        <v>4398</v>
      </c>
      <c r="I1250" s="49"/>
      <c r="J1250" s="49"/>
      <c r="L1250" s="49" t="s">
        <v>2199</v>
      </c>
      <c r="M1250" s="49"/>
      <c r="N1250" s="49"/>
      <c r="O1250" s="49"/>
      <c r="P1250" s="49"/>
      <c r="Q1250" t="s">
        <v>4397</v>
      </c>
      <c r="R1250" t="s">
        <v>1072</v>
      </c>
      <c r="S1250">
        <v>1</v>
      </c>
      <c r="T1250">
        <v>12.5</v>
      </c>
      <c r="U1250">
        <v>10</v>
      </c>
      <c r="X1250" s="49"/>
      <c r="Y1250">
        <v>3</v>
      </c>
      <c r="Z1250">
        <v>1</v>
      </c>
      <c r="AA1250">
        <v>3</v>
      </c>
      <c r="AB1250" s="49" t="s">
        <v>610</v>
      </c>
      <c r="AC1250" s="49"/>
      <c r="AD1250">
        <v>5</v>
      </c>
    </row>
    <row r="1251" spans="2:30" x14ac:dyDescent="0.25">
      <c r="B1251" s="49"/>
      <c r="C1251" s="49"/>
      <c r="D1251" s="2"/>
      <c r="E1251" t="s">
        <v>222</v>
      </c>
      <c r="F1251" s="49"/>
      <c r="G1251" s="49"/>
      <c r="H1251" t="s">
        <v>4400</v>
      </c>
      <c r="I1251" s="49"/>
      <c r="J1251" s="49"/>
      <c r="L1251" s="49" t="s">
        <v>2199</v>
      </c>
      <c r="M1251" s="49"/>
      <c r="N1251" s="49"/>
      <c r="O1251" s="49"/>
      <c r="P1251" s="49"/>
      <c r="Q1251" t="s">
        <v>4399</v>
      </c>
      <c r="R1251" t="s">
        <v>1072</v>
      </c>
      <c r="S1251">
        <v>2</v>
      </c>
      <c r="T1251">
        <v>12.5</v>
      </c>
      <c r="U1251">
        <v>11</v>
      </c>
      <c r="X1251" s="49"/>
      <c r="Y1251">
        <v>3</v>
      </c>
      <c r="Z1251">
        <v>1</v>
      </c>
      <c r="AA1251">
        <v>3</v>
      </c>
      <c r="AB1251" s="49" t="s">
        <v>610</v>
      </c>
      <c r="AC1251" s="49"/>
      <c r="AD1251">
        <v>5</v>
      </c>
    </row>
    <row r="1252" spans="2:30" x14ac:dyDescent="0.25">
      <c r="B1252" s="49"/>
      <c r="C1252" s="49"/>
      <c r="D1252" s="2"/>
      <c r="E1252" t="s">
        <v>222</v>
      </c>
      <c r="F1252" s="49"/>
      <c r="G1252" s="49"/>
      <c r="H1252" t="s">
        <v>4402</v>
      </c>
      <c r="I1252" s="49"/>
      <c r="J1252" s="49"/>
      <c r="L1252" s="49" t="s">
        <v>2199</v>
      </c>
      <c r="M1252" s="49"/>
      <c r="N1252" s="49"/>
      <c r="O1252" s="49"/>
      <c r="P1252" s="49"/>
      <c r="Q1252" t="s">
        <v>4401</v>
      </c>
      <c r="R1252" t="s">
        <v>1072</v>
      </c>
      <c r="S1252">
        <v>3</v>
      </c>
      <c r="T1252">
        <v>12.5</v>
      </c>
      <c r="U1252">
        <v>11</v>
      </c>
      <c r="X1252" s="49"/>
      <c r="Y1252">
        <v>3</v>
      </c>
      <c r="Z1252">
        <v>1</v>
      </c>
      <c r="AA1252">
        <v>3</v>
      </c>
      <c r="AB1252" s="49" t="s">
        <v>610</v>
      </c>
      <c r="AC1252" s="49"/>
      <c r="AD1252">
        <v>5</v>
      </c>
    </row>
    <row r="1253" spans="2:30" x14ac:dyDescent="0.25">
      <c r="B1253" s="49"/>
      <c r="C1253" s="49"/>
      <c r="D1253" s="2"/>
      <c r="E1253" t="s">
        <v>8734</v>
      </c>
      <c r="F1253" s="49"/>
      <c r="G1253" s="49"/>
      <c r="H1253" t="s">
        <v>4404</v>
      </c>
      <c r="I1253" s="49"/>
      <c r="J1253" s="49"/>
      <c r="L1253" s="49" t="s">
        <v>2527</v>
      </c>
      <c r="M1253" s="49"/>
      <c r="N1253" s="49"/>
      <c r="O1253" s="49"/>
      <c r="P1253" s="49"/>
      <c r="Q1253" t="s">
        <v>4403</v>
      </c>
      <c r="R1253" t="s">
        <v>1072</v>
      </c>
      <c r="S1253">
        <v>1</v>
      </c>
      <c r="T1253">
        <v>30</v>
      </c>
      <c r="U1253">
        <v>10</v>
      </c>
      <c r="X1253" s="49"/>
      <c r="Y1253">
        <v>2</v>
      </c>
      <c r="Z1253">
        <v>1</v>
      </c>
      <c r="AA1253">
        <v>2</v>
      </c>
      <c r="AB1253" s="49" t="s">
        <v>2289</v>
      </c>
      <c r="AC1253" s="49"/>
      <c r="AD1253">
        <v>5</v>
      </c>
    </row>
    <row r="1254" spans="2:30" x14ac:dyDescent="0.25">
      <c r="B1254" s="49"/>
      <c r="C1254" s="49"/>
      <c r="D1254" s="2"/>
      <c r="E1254" t="s">
        <v>8734</v>
      </c>
      <c r="F1254" s="49"/>
      <c r="G1254" s="49"/>
      <c r="H1254" t="s">
        <v>4406</v>
      </c>
      <c r="I1254" s="49"/>
      <c r="J1254" s="49"/>
      <c r="L1254" s="49" t="s">
        <v>3882</v>
      </c>
      <c r="M1254" s="49"/>
      <c r="N1254" s="49"/>
      <c r="O1254" s="49"/>
      <c r="P1254" s="49"/>
      <c r="Q1254" t="s">
        <v>4405</v>
      </c>
      <c r="R1254" t="s">
        <v>1072</v>
      </c>
      <c r="S1254">
        <v>2</v>
      </c>
      <c r="T1254">
        <v>30</v>
      </c>
      <c r="U1254">
        <v>10</v>
      </c>
      <c r="X1254" s="49"/>
      <c r="Y1254">
        <v>2</v>
      </c>
      <c r="Z1254">
        <v>1</v>
      </c>
      <c r="AA1254">
        <v>2</v>
      </c>
      <c r="AB1254" s="49" t="s">
        <v>3856</v>
      </c>
      <c r="AC1254" s="49"/>
      <c r="AD1254">
        <v>5</v>
      </c>
    </row>
    <row r="1255" spans="2:30" x14ac:dyDescent="0.25">
      <c r="B1255" s="49"/>
      <c r="C1255" s="49"/>
      <c r="D1255" s="2"/>
      <c r="E1255" t="s">
        <v>8734</v>
      </c>
      <c r="F1255" s="49"/>
      <c r="G1255" s="49"/>
      <c r="H1255" t="s">
        <v>4409</v>
      </c>
      <c r="I1255" s="49"/>
      <c r="J1255" s="49"/>
      <c r="L1255" s="49" t="s">
        <v>4408</v>
      </c>
      <c r="M1255" s="49"/>
      <c r="N1255" s="49"/>
      <c r="O1255" s="49"/>
      <c r="P1255" s="49"/>
      <c r="Q1255" t="s">
        <v>4407</v>
      </c>
      <c r="R1255" t="s">
        <v>1072</v>
      </c>
      <c r="S1255">
        <v>3</v>
      </c>
      <c r="T1255">
        <v>30</v>
      </c>
      <c r="U1255">
        <v>9</v>
      </c>
      <c r="X1255" s="49"/>
      <c r="Y1255">
        <v>2</v>
      </c>
      <c r="Z1255">
        <v>1</v>
      </c>
      <c r="AA1255">
        <v>2</v>
      </c>
      <c r="AB1255" s="49" t="s">
        <v>610</v>
      </c>
      <c r="AC1255" s="49"/>
      <c r="AD1255">
        <v>5</v>
      </c>
    </row>
    <row r="1256" spans="2:30" x14ac:dyDescent="0.25">
      <c r="B1256" s="49"/>
      <c r="C1256" s="49"/>
      <c r="D1256" s="2"/>
      <c r="E1256" t="s">
        <v>303</v>
      </c>
      <c r="F1256" s="49"/>
      <c r="G1256" s="49"/>
      <c r="H1256" t="s">
        <v>4412</v>
      </c>
      <c r="I1256" s="49"/>
      <c r="J1256" s="49"/>
      <c r="L1256" s="49" t="s">
        <v>4411</v>
      </c>
      <c r="M1256" s="49"/>
      <c r="N1256" s="49"/>
      <c r="O1256" s="49"/>
      <c r="P1256" s="49"/>
      <c r="Q1256" t="s">
        <v>4410</v>
      </c>
      <c r="R1256" t="s">
        <v>1072</v>
      </c>
      <c r="S1256">
        <v>1</v>
      </c>
      <c r="T1256">
        <v>10</v>
      </c>
      <c r="U1256">
        <v>15</v>
      </c>
      <c r="X1256" s="49"/>
      <c r="Y1256">
        <v>2</v>
      </c>
      <c r="Z1256">
        <v>1</v>
      </c>
      <c r="AA1256">
        <v>2</v>
      </c>
      <c r="AB1256" s="49" t="s">
        <v>618</v>
      </c>
      <c r="AC1256" s="49"/>
      <c r="AD1256">
        <v>5</v>
      </c>
    </row>
    <row r="1257" spans="2:30" x14ac:dyDescent="0.25">
      <c r="B1257" s="49"/>
      <c r="C1257" s="49"/>
      <c r="D1257" s="2"/>
      <c r="E1257" t="s">
        <v>303</v>
      </c>
      <c r="F1257" s="49"/>
      <c r="G1257" s="49"/>
      <c r="H1257" t="s">
        <v>4415</v>
      </c>
      <c r="I1257" s="49"/>
      <c r="J1257" s="49"/>
      <c r="L1257" s="49" t="s">
        <v>4414</v>
      </c>
      <c r="M1257" s="49"/>
      <c r="N1257" s="49"/>
      <c r="O1257" s="49"/>
      <c r="P1257" s="49"/>
      <c r="Q1257" t="s">
        <v>4413</v>
      </c>
      <c r="R1257" t="s">
        <v>1072</v>
      </c>
      <c r="S1257">
        <v>2</v>
      </c>
      <c r="T1257">
        <v>10</v>
      </c>
      <c r="U1257">
        <v>15</v>
      </c>
      <c r="X1257" s="49"/>
      <c r="Y1257">
        <v>2</v>
      </c>
      <c r="Z1257">
        <v>1</v>
      </c>
      <c r="AA1257">
        <v>2</v>
      </c>
      <c r="AB1257" s="49" t="s">
        <v>618</v>
      </c>
      <c r="AC1257" s="49"/>
      <c r="AD1257">
        <v>5</v>
      </c>
    </row>
    <row r="1258" spans="2:30" x14ac:dyDescent="0.25">
      <c r="B1258" s="49"/>
      <c r="C1258" s="49"/>
      <c r="D1258" s="2"/>
      <c r="E1258" t="s">
        <v>303</v>
      </c>
      <c r="F1258" s="49"/>
      <c r="G1258" s="49"/>
      <c r="H1258" t="s">
        <v>4418</v>
      </c>
      <c r="I1258" s="49"/>
      <c r="J1258" s="49"/>
      <c r="L1258" s="49" t="s">
        <v>4417</v>
      </c>
      <c r="M1258" s="49"/>
      <c r="N1258" s="49"/>
      <c r="O1258" s="49"/>
      <c r="P1258" s="49"/>
      <c r="Q1258" t="s">
        <v>4416</v>
      </c>
      <c r="R1258" t="s">
        <v>1072</v>
      </c>
      <c r="S1258">
        <v>3</v>
      </c>
      <c r="T1258">
        <v>10</v>
      </c>
      <c r="U1258">
        <v>15</v>
      </c>
      <c r="X1258" s="49"/>
      <c r="Y1258">
        <v>2</v>
      </c>
      <c r="Z1258">
        <v>1</v>
      </c>
      <c r="AA1258">
        <v>2</v>
      </c>
      <c r="AB1258" s="49" t="s">
        <v>610</v>
      </c>
      <c r="AC1258" s="49"/>
      <c r="AD1258">
        <v>5</v>
      </c>
    </row>
    <row r="1259" spans="2:30" x14ac:dyDescent="0.25">
      <c r="B1259" s="49"/>
      <c r="C1259" s="49"/>
      <c r="D1259" s="2"/>
      <c r="E1259" t="s">
        <v>1534</v>
      </c>
      <c r="F1259" s="49"/>
      <c r="G1259" s="49"/>
      <c r="H1259" t="s">
        <v>4420</v>
      </c>
      <c r="I1259" s="49"/>
      <c r="J1259" s="49"/>
      <c r="L1259" s="49"/>
      <c r="M1259" s="49"/>
      <c r="N1259" s="49"/>
      <c r="O1259" s="49"/>
      <c r="P1259" s="49"/>
      <c r="Q1259" t="s">
        <v>4419</v>
      </c>
      <c r="R1259" t="s">
        <v>1072</v>
      </c>
      <c r="S1259">
        <v>1</v>
      </c>
      <c r="T1259">
        <v>150</v>
      </c>
      <c r="V1259">
        <v>60</v>
      </c>
      <c r="X1259" s="49"/>
      <c r="AB1259" s="49"/>
      <c r="AC1259" s="49"/>
      <c r="AD1259">
        <v>5</v>
      </c>
    </row>
    <row r="1260" spans="2:30" x14ac:dyDescent="0.25">
      <c r="B1260" s="49"/>
      <c r="C1260" s="49"/>
      <c r="D1260" s="2"/>
      <c r="E1260" t="s">
        <v>1534</v>
      </c>
      <c r="F1260" s="49"/>
      <c r="G1260" s="49"/>
      <c r="H1260" t="s">
        <v>4422</v>
      </c>
      <c r="I1260" s="49"/>
      <c r="J1260" s="49"/>
      <c r="L1260" s="49"/>
      <c r="M1260" s="49"/>
      <c r="N1260" s="49"/>
      <c r="O1260" s="49"/>
      <c r="P1260" s="49"/>
      <c r="Q1260" t="s">
        <v>4421</v>
      </c>
      <c r="R1260" t="s">
        <v>1072</v>
      </c>
      <c r="S1260">
        <v>2</v>
      </c>
      <c r="T1260">
        <v>150</v>
      </c>
      <c r="V1260">
        <v>60</v>
      </c>
      <c r="X1260" s="49"/>
      <c r="AB1260" s="49"/>
      <c r="AC1260" s="49"/>
      <c r="AD1260">
        <v>5</v>
      </c>
    </row>
    <row r="1261" spans="2:30" x14ac:dyDescent="0.25">
      <c r="B1261" s="49"/>
      <c r="C1261" s="49"/>
      <c r="D1261" s="2"/>
      <c r="E1261" t="s">
        <v>1534</v>
      </c>
      <c r="F1261" s="49"/>
      <c r="G1261" s="49"/>
      <c r="H1261" t="s">
        <v>4424</v>
      </c>
      <c r="I1261" s="49"/>
      <c r="J1261" s="49"/>
      <c r="L1261" s="49"/>
      <c r="M1261" s="49"/>
      <c r="N1261" s="49"/>
      <c r="O1261" s="49"/>
      <c r="P1261" s="49"/>
      <c r="Q1261" t="s">
        <v>4423</v>
      </c>
      <c r="R1261" t="s">
        <v>1072</v>
      </c>
      <c r="S1261">
        <v>3</v>
      </c>
      <c r="T1261">
        <v>150</v>
      </c>
      <c r="V1261">
        <v>55.2</v>
      </c>
      <c r="X1261" s="49"/>
      <c r="AB1261" s="49"/>
      <c r="AC1261" s="49"/>
      <c r="AD1261">
        <v>5</v>
      </c>
    </row>
    <row r="1262" spans="2:30" x14ac:dyDescent="0.25">
      <c r="B1262" s="49"/>
      <c r="C1262" s="49"/>
      <c r="D1262" s="2"/>
      <c r="E1262" t="s">
        <v>356</v>
      </c>
      <c r="F1262" s="49"/>
      <c r="G1262" s="49"/>
      <c r="H1262" t="s">
        <v>1075</v>
      </c>
      <c r="I1262" s="49"/>
      <c r="J1262" s="49"/>
      <c r="L1262" s="49" t="s">
        <v>4009</v>
      </c>
      <c r="M1262" s="49"/>
      <c r="N1262" s="49"/>
      <c r="O1262" s="49"/>
      <c r="P1262" s="49"/>
      <c r="Q1262" t="s">
        <v>4425</v>
      </c>
      <c r="R1262" t="s">
        <v>1072</v>
      </c>
      <c r="S1262">
        <v>2</v>
      </c>
      <c r="V1262">
        <v>460</v>
      </c>
      <c r="W1262">
        <v>2</v>
      </c>
      <c r="X1262" s="49" t="s">
        <v>3957</v>
      </c>
      <c r="AB1262" s="49"/>
      <c r="AC1262" s="49"/>
      <c r="AD1262">
        <v>5</v>
      </c>
    </row>
    <row r="1263" spans="2:30" x14ac:dyDescent="0.25">
      <c r="B1263" s="49"/>
      <c r="C1263" s="49"/>
      <c r="D1263" s="2"/>
      <c r="E1263" t="s">
        <v>356</v>
      </c>
      <c r="F1263" s="49"/>
      <c r="G1263" s="49"/>
      <c r="H1263" t="s">
        <v>1078</v>
      </c>
      <c r="I1263" s="49"/>
      <c r="J1263" s="49"/>
      <c r="L1263" s="49" t="s">
        <v>4427</v>
      </c>
      <c r="M1263" s="49"/>
      <c r="N1263" s="49"/>
      <c r="O1263" s="49"/>
      <c r="P1263" s="49"/>
      <c r="Q1263" t="s">
        <v>4426</v>
      </c>
      <c r="R1263" t="s">
        <v>1076</v>
      </c>
      <c r="S1263">
        <v>1</v>
      </c>
      <c r="V1263">
        <v>300</v>
      </c>
      <c r="W1263">
        <v>1.34</v>
      </c>
      <c r="X1263" s="49" t="s">
        <v>3957</v>
      </c>
      <c r="AB1263" s="49"/>
      <c r="AC1263" s="49"/>
      <c r="AD1263">
        <v>5</v>
      </c>
    </row>
    <row r="1264" spans="2:30" x14ac:dyDescent="0.25">
      <c r="B1264" s="49"/>
      <c r="C1264" s="49"/>
      <c r="D1264" s="2"/>
      <c r="E1264" t="s">
        <v>249</v>
      </c>
      <c r="F1264" s="49"/>
      <c r="G1264" s="49"/>
      <c r="H1264" t="s">
        <v>4429</v>
      </c>
      <c r="I1264" s="49"/>
      <c r="J1264" s="49"/>
      <c r="L1264" s="49" t="s">
        <v>2598</v>
      </c>
      <c r="M1264" s="49"/>
      <c r="N1264" s="49"/>
      <c r="O1264" s="49"/>
      <c r="P1264" s="49"/>
      <c r="Q1264" t="s">
        <v>4428</v>
      </c>
      <c r="R1264" t="s">
        <v>1076</v>
      </c>
      <c r="S1264">
        <v>1</v>
      </c>
      <c r="T1264">
        <v>150</v>
      </c>
      <c r="U1264">
        <v>8</v>
      </c>
      <c r="X1264" s="49"/>
      <c r="Y1264">
        <v>3</v>
      </c>
      <c r="Z1264">
        <v>1</v>
      </c>
      <c r="AA1264">
        <v>1</v>
      </c>
      <c r="AB1264" s="49" t="s">
        <v>618</v>
      </c>
      <c r="AC1264" s="49"/>
      <c r="AD1264">
        <v>5</v>
      </c>
    </row>
    <row r="1265" spans="2:30" x14ac:dyDescent="0.25">
      <c r="B1265" s="49"/>
      <c r="C1265" s="49"/>
      <c r="D1265" s="2"/>
      <c r="E1265" t="s">
        <v>249</v>
      </c>
      <c r="F1265" s="49"/>
      <c r="G1265" s="49"/>
      <c r="H1265" t="s">
        <v>4431</v>
      </c>
      <c r="I1265" s="49"/>
      <c r="J1265" s="49"/>
      <c r="L1265" s="49" t="s">
        <v>2598</v>
      </c>
      <c r="M1265" s="49"/>
      <c r="N1265" s="49"/>
      <c r="O1265" s="49"/>
      <c r="P1265" s="49"/>
      <c r="Q1265" t="s">
        <v>4430</v>
      </c>
      <c r="R1265" t="s">
        <v>1076</v>
      </c>
      <c r="S1265">
        <v>2</v>
      </c>
      <c r="T1265">
        <v>150</v>
      </c>
      <c r="U1265">
        <v>8</v>
      </c>
      <c r="X1265" s="49"/>
      <c r="Y1265">
        <v>3</v>
      </c>
      <c r="Z1265">
        <v>1</v>
      </c>
      <c r="AA1265">
        <v>1</v>
      </c>
      <c r="AB1265" s="49" t="s">
        <v>618</v>
      </c>
      <c r="AC1265" s="49"/>
      <c r="AD1265">
        <v>5</v>
      </c>
    </row>
    <row r="1266" spans="2:30" x14ac:dyDescent="0.25">
      <c r="B1266" s="49"/>
      <c r="C1266" s="49"/>
      <c r="D1266" s="2"/>
      <c r="E1266" t="s">
        <v>249</v>
      </c>
      <c r="F1266" s="49"/>
      <c r="G1266" s="49"/>
      <c r="H1266" t="s">
        <v>4433</v>
      </c>
      <c r="I1266" s="49"/>
      <c r="J1266" s="49"/>
      <c r="L1266" s="49" t="s">
        <v>2598</v>
      </c>
      <c r="M1266" s="49"/>
      <c r="N1266" s="49"/>
      <c r="O1266" s="49"/>
      <c r="P1266" s="49"/>
      <c r="Q1266" t="s">
        <v>4432</v>
      </c>
      <c r="R1266" t="s">
        <v>1076</v>
      </c>
      <c r="S1266">
        <v>3</v>
      </c>
      <c r="T1266">
        <v>150</v>
      </c>
      <c r="U1266">
        <v>8</v>
      </c>
      <c r="X1266" s="49"/>
      <c r="Y1266">
        <v>3</v>
      </c>
      <c r="Z1266">
        <v>1</v>
      </c>
      <c r="AA1266">
        <v>1</v>
      </c>
      <c r="AB1266" s="49" t="s">
        <v>618</v>
      </c>
      <c r="AC1266" s="49"/>
      <c r="AD1266">
        <v>5</v>
      </c>
    </row>
    <row r="1267" spans="2:30" x14ac:dyDescent="0.25">
      <c r="B1267" s="49"/>
      <c r="C1267" s="49"/>
      <c r="D1267" s="2"/>
      <c r="E1267" t="s">
        <v>249</v>
      </c>
      <c r="F1267" s="49"/>
      <c r="G1267" s="49"/>
      <c r="H1267" t="s">
        <v>4436</v>
      </c>
      <c r="I1267" s="49"/>
      <c r="J1267" s="49"/>
      <c r="L1267" s="49" t="s">
        <v>4435</v>
      </c>
      <c r="M1267" s="49"/>
      <c r="N1267" s="49"/>
      <c r="O1267" s="49"/>
      <c r="P1267" s="49"/>
      <c r="Q1267" t="s">
        <v>4434</v>
      </c>
      <c r="R1267" t="s">
        <v>1076</v>
      </c>
      <c r="S1267">
        <v>4</v>
      </c>
      <c r="T1267">
        <v>150</v>
      </c>
      <c r="U1267">
        <v>9</v>
      </c>
      <c r="X1267" s="49"/>
      <c r="Y1267">
        <v>3</v>
      </c>
      <c r="Z1267">
        <v>1</v>
      </c>
      <c r="AA1267">
        <v>1</v>
      </c>
      <c r="AB1267" s="49" t="s">
        <v>610</v>
      </c>
      <c r="AC1267" s="49"/>
      <c r="AD1267">
        <v>5</v>
      </c>
    </row>
    <row r="1268" spans="2:30" x14ac:dyDescent="0.25">
      <c r="B1268" s="49"/>
      <c r="C1268" s="49"/>
      <c r="D1268" s="2"/>
      <c r="E1268" t="s">
        <v>256</v>
      </c>
      <c r="F1268" s="49"/>
      <c r="G1268" s="49"/>
      <c r="H1268" t="s">
        <v>4439</v>
      </c>
      <c r="I1268" s="49"/>
      <c r="J1268" s="49"/>
      <c r="L1268" s="49" t="s">
        <v>4438</v>
      </c>
      <c r="M1268" s="49"/>
      <c r="N1268" s="49"/>
      <c r="O1268" s="49"/>
      <c r="P1268" s="49"/>
      <c r="Q1268" t="s">
        <v>4437</v>
      </c>
      <c r="R1268" t="s">
        <v>1076</v>
      </c>
      <c r="S1268">
        <v>1</v>
      </c>
      <c r="T1268">
        <v>50</v>
      </c>
      <c r="U1268">
        <v>8</v>
      </c>
      <c r="X1268" s="49"/>
      <c r="AB1268" s="49" t="s">
        <v>3856</v>
      </c>
      <c r="AC1268" s="49"/>
      <c r="AD1268">
        <v>5</v>
      </c>
    </row>
    <row r="1269" spans="2:30" x14ac:dyDescent="0.25">
      <c r="B1269" s="49"/>
      <c r="C1269" s="49"/>
      <c r="D1269" s="2"/>
      <c r="E1269" t="s">
        <v>256</v>
      </c>
      <c r="F1269" s="49"/>
      <c r="G1269" s="49"/>
      <c r="H1269" t="s">
        <v>4442</v>
      </c>
      <c r="I1269" s="49"/>
      <c r="J1269" s="49"/>
      <c r="L1269" s="49" t="s">
        <v>4441</v>
      </c>
      <c r="M1269" s="49"/>
      <c r="N1269" s="49"/>
      <c r="O1269" s="49"/>
      <c r="P1269" s="49"/>
      <c r="Q1269" t="s">
        <v>4440</v>
      </c>
      <c r="R1269" t="s">
        <v>1076</v>
      </c>
      <c r="S1269">
        <v>2</v>
      </c>
      <c r="T1269">
        <v>50</v>
      </c>
      <c r="U1269">
        <v>8</v>
      </c>
      <c r="X1269" s="49"/>
      <c r="AB1269" s="49" t="s">
        <v>3856</v>
      </c>
      <c r="AC1269" s="49"/>
      <c r="AD1269">
        <v>5</v>
      </c>
    </row>
    <row r="1270" spans="2:30" x14ac:dyDescent="0.25">
      <c r="B1270" s="49"/>
      <c r="C1270" s="49"/>
      <c r="D1270" s="2"/>
      <c r="E1270" t="s">
        <v>256</v>
      </c>
      <c r="F1270" s="49"/>
      <c r="G1270" s="49"/>
      <c r="H1270" t="s">
        <v>4445</v>
      </c>
      <c r="I1270" s="49"/>
      <c r="J1270" s="49"/>
      <c r="L1270" s="49" t="s">
        <v>4444</v>
      </c>
      <c r="M1270" s="49"/>
      <c r="N1270" s="49"/>
      <c r="O1270" s="49"/>
      <c r="P1270" s="49"/>
      <c r="Q1270" t="s">
        <v>4443</v>
      </c>
      <c r="R1270" t="s">
        <v>1076</v>
      </c>
      <c r="S1270">
        <v>3</v>
      </c>
      <c r="T1270">
        <v>50</v>
      </c>
      <c r="U1270">
        <v>8</v>
      </c>
      <c r="X1270" s="49"/>
      <c r="Y1270">
        <v>2</v>
      </c>
      <c r="Z1270">
        <v>1</v>
      </c>
      <c r="AA1270">
        <v>2</v>
      </c>
      <c r="AB1270" s="49" t="s">
        <v>3856</v>
      </c>
      <c r="AC1270" s="49"/>
      <c r="AD1270">
        <v>5</v>
      </c>
    </row>
    <row r="1271" spans="2:30" x14ac:dyDescent="0.25">
      <c r="B1271" s="49"/>
      <c r="C1271" s="49"/>
      <c r="D1271" s="2"/>
      <c r="E1271" t="s">
        <v>41</v>
      </c>
      <c r="F1271" s="49"/>
      <c r="G1271" s="49"/>
      <c r="H1271" t="s">
        <v>4447</v>
      </c>
      <c r="I1271" s="49"/>
      <c r="J1271" s="49"/>
      <c r="L1271" s="49" t="s">
        <v>2154</v>
      </c>
      <c r="M1271" s="49"/>
      <c r="N1271" s="49"/>
      <c r="O1271" s="49"/>
      <c r="P1271" s="49"/>
      <c r="Q1271" t="s">
        <v>4446</v>
      </c>
      <c r="R1271" t="s">
        <v>1076</v>
      </c>
      <c r="S1271">
        <v>1</v>
      </c>
      <c r="T1271">
        <v>75</v>
      </c>
      <c r="U1271">
        <v>8</v>
      </c>
      <c r="X1271" s="49"/>
      <c r="Y1271">
        <v>2</v>
      </c>
      <c r="Z1271">
        <v>1</v>
      </c>
      <c r="AA1271">
        <v>2</v>
      </c>
      <c r="AB1271" s="49" t="s">
        <v>618</v>
      </c>
      <c r="AC1271" s="49"/>
      <c r="AD1271">
        <v>5</v>
      </c>
    </row>
    <row r="1272" spans="2:30" x14ac:dyDescent="0.25">
      <c r="B1272" s="49"/>
      <c r="C1272" s="49"/>
      <c r="D1272" s="2"/>
      <c r="E1272" t="s">
        <v>41</v>
      </c>
      <c r="F1272" s="49"/>
      <c r="G1272" s="49"/>
      <c r="H1272" t="s">
        <v>4449</v>
      </c>
      <c r="I1272" s="49"/>
      <c r="J1272" s="49"/>
      <c r="L1272" s="49" t="s">
        <v>3882</v>
      </c>
      <c r="M1272" s="49"/>
      <c r="N1272" s="49"/>
      <c r="O1272" s="49"/>
      <c r="P1272" s="49"/>
      <c r="Q1272" t="s">
        <v>4448</v>
      </c>
      <c r="R1272" t="s">
        <v>1076</v>
      </c>
      <c r="S1272">
        <v>2</v>
      </c>
      <c r="T1272">
        <v>75</v>
      </c>
      <c r="U1272">
        <v>8</v>
      </c>
      <c r="X1272" s="49"/>
      <c r="Y1272">
        <v>2</v>
      </c>
      <c r="Z1272">
        <v>1</v>
      </c>
      <c r="AA1272">
        <v>2</v>
      </c>
      <c r="AB1272" s="49" t="s">
        <v>3856</v>
      </c>
      <c r="AC1272" s="49"/>
      <c r="AD1272">
        <v>5</v>
      </c>
    </row>
    <row r="1273" spans="2:30" x14ac:dyDescent="0.25">
      <c r="B1273" s="49"/>
      <c r="C1273" s="49"/>
      <c r="D1273" s="2"/>
      <c r="E1273" t="s">
        <v>41</v>
      </c>
      <c r="F1273" s="49"/>
      <c r="G1273" s="49"/>
      <c r="H1273" t="s">
        <v>4451</v>
      </c>
      <c r="I1273" s="49"/>
      <c r="J1273" s="49"/>
      <c r="L1273" s="49" t="s">
        <v>3882</v>
      </c>
      <c r="M1273" s="49"/>
      <c r="N1273" s="49"/>
      <c r="O1273" s="49"/>
      <c r="P1273" s="49"/>
      <c r="Q1273" t="s">
        <v>4450</v>
      </c>
      <c r="R1273" t="s">
        <v>1076</v>
      </c>
      <c r="S1273">
        <v>3</v>
      </c>
      <c r="T1273">
        <v>75</v>
      </c>
      <c r="U1273">
        <v>8</v>
      </c>
      <c r="X1273" s="49"/>
      <c r="Y1273">
        <v>2</v>
      </c>
      <c r="Z1273">
        <v>1</v>
      </c>
      <c r="AA1273">
        <v>2</v>
      </c>
      <c r="AB1273" s="49" t="s">
        <v>3856</v>
      </c>
      <c r="AC1273" s="49"/>
      <c r="AD1273">
        <v>5</v>
      </c>
    </row>
    <row r="1274" spans="2:30" x14ac:dyDescent="0.25">
      <c r="B1274" s="49"/>
      <c r="C1274" s="49"/>
      <c r="D1274" s="2"/>
      <c r="E1274" t="s">
        <v>41</v>
      </c>
      <c r="F1274" s="49"/>
      <c r="G1274" s="49"/>
      <c r="H1274" t="s">
        <v>4453</v>
      </c>
      <c r="I1274" s="49"/>
      <c r="J1274" s="49"/>
      <c r="L1274" s="49" t="s">
        <v>3882</v>
      </c>
      <c r="M1274" s="49"/>
      <c r="N1274" s="49"/>
      <c r="O1274" s="49"/>
      <c r="P1274" s="49"/>
      <c r="Q1274" t="s">
        <v>4452</v>
      </c>
      <c r="R1274" t="s">
        <v>1076</v>
      </c>
      <c r="S1274">
        <v>4</v>
      </c>
      <c r="T1274">
        <v>75</v>
      </c>
      <c r="U1274">
        <v>8</v>
      </c>
      <c r="X1274" s="49"/>
      <c r="Y1274">
        <v>2</v>
      </c>
      <c r="Z1274">
        <v>1</v>
      </c>
      <c r="AA1274">
        <v>2</v>
      </c>
      <c r="AB1274" s="49" t="s">
        <v>3856</v>
      </c>
      <c r="AC1274" s="49"/>
      <c r="AD1274">
        <v>5</v>
      </c>
    </row>
    <row r="1275" spans="2:30" x14ac:dyDescent="0.25">
      <c r="B1275" s="49"/>
      <c r="C1275" s="49"/>
      <c r="D1275" s="2"/>
      <c r="E1275" t="s">
        <v>45</v>
      </c>
      <c r="F1275" s="49"/>
      <c r="G1275" s="49"/>
      <c r="H1275" t="s">
        <v>4456</v>
      </c>
      <c r="I1275" s="49"/>
      <c r="J1275" s="49"/>
      <c r="L1275" s="49" t="s">
        <v>4455</v>
      </c>
      <c r="M1275" s="49"/>
      <c r="N1275" s="49"/>
      <c r="O1275" s="49"/>
      <c r="P1275" s="49"/>
      <c r="Q1275" t="s">
        <v>4454</v>
      </c>
      <c r="R1275" t="s">
        <v>1076</v>
      </c>
      <c r="S1275">
        <v>1</v>
      </c>
      <c r="T1275">
        <v>140</v>
      </c>
      <c r="U1275">
        <v>12</v>
      </c>
      <c r="X1275" s="49"/>
      <c r="Y1275">
        <v>2</v>
      </c>
      <c r="Z1275">
        <v>1</v>
      </c>
      <c r="AA1275">
        <v>2</v>
      </c>
      <c r="AB1275" s="49" t="s">
        <v>3856</v>
      </c>
      <c r="AC1275" s="49"/>
      <c r="AD1275">
        <v>5</v>
      </c>
    </row>
    <row r="1276" spans="2:30" x14ac:dyDescent="0.25">
      <c r="B1276" s="49"/>
      <c r="C1276" s="49"/>
      <c r="D1276" s="2"/>
      <c r="E1276" t="s">
        <v>45</v>
      </c>
      <c r="F1276" s="49"/>
      <c r="G1276" s="49"/>
      <c r="H1276" t="s">
        <v>4459</v>
      </c>
      <c r="I1276" s="49"/>
      <c r="J1276" s="49"/>
      <c r="L1276" s="49" t="s">
        <v>4458</v>
      </c>
      <c r="M1276" s="49"/>
      <c r="N1276" s="49"/>
      <c r="O1276" s="49"/>
      <c r="P1276" s="49"/>
      <c r="Q1276" t="s">
        <v>4457</v>
      </c>
      <c r="R1276" t="s">
        <v>1076</v>
      </c>
      <c r="S1276">
        <v>2</v>
      </c>
      <c r="T1276">
        <v>145</v>
      </c>
      <c r="U1276">
        <v>10</v>
      </c>
      <c r="X1276" s="49"/>
      <c r="Y1276">
        <v>2</v>
      </c>
      <c r="Z1276">
        <v>1</v>
      </c>
      <c r="AA1276">
        <v>2</v>
      </c>
      <c r="AB1276" s="49" t="s">
        <v>3856</v>
      </c>
      <c r="AC1276" s="49"/>
      <c r="AD1276">
        <v>5</v>
      </c>
    </row>
    <row r="1277" spans="2:30" x14ac:dyDescent="0.25">
      <c r="B1277" s="49"/>
      <c r="C1277" s="49"/>
      <c r="D1277" s="2"/>
      <c r="E1277" t="s">
        <v>45</v>
      </c>
      <c r="F1277" s="49"/>
      <c r="G1277" s="49"/>
      <c r="H1277" t="s">
        <v>4462</v>
      </c>
      <c r="I1277" s="49"/>
      <c r="J1277" s="49"/>
      <c r="L1277" s="49" t="s">
        <v>4461</v>
      </c>
      <c r="M1277" s="49"/>
      <c r="N1277" s="49"/>
      <c r="O1277" s="49"/>
      <c r="P1277" s="49"/>
      <c r="Q1277" t="s">
        <v>4460</v>
      </c>
      <c r="R1277" t="s">
        <v>1076</v>
      </c>
      <c r="S1277">
        <v>3</v>
      </c>
      <c r="T1277">
        <v>145</v>
      </c>
      <c r="U1277">
        <v>11</v>
      </c>
      <c r="X1277" s="49"/>
      <c r="Y1277">
        <v>2</v>
      </c>
      <c r="Z1277">
        <v>1</v>
      </c>
      <c r="AA1277">
        <v>2</v>
      </c>
      <c r="AB1277" s="49" t="s">
        <v>3856</v>
      </c>
      <c r="AC1277" s="49"/>
      <c r="AD1277">
        <v>5</v>
      </c>
    </row>
    <row r="1278" spans="2:30" x14ac:dyDescent="0.25">
      <c r="B1278" s="49"/>
      <c r="C1278" s="49"/>
      <c r="D1278" s="2"/>
      <c r="E1278" t="s">
        <v>15</v>
      </c>
      <c r="F1278" s="49"/>
      <c r="G1278" s="49"/>
      <c r="H1278" t="s">
        <v>4465</v>
      </c>
      <c r="I1278" s="49"/>
      <c r="J1278" s="49"/>
      <c r="L1278" s="49" t="s">
        <v>4464</v>
      </c>
      <c r="M1278" s="49"/>
      <c r="N1278" s="49"/>
      <c r="O1278" s="49"/>
      <c r="P1278" s="49"/>
      <c r="Q1278" t="s">
        <v>4463</v>
      </c>
      <c r="R1278" t="s">
        <v>1076</v>
      </c>
      <c r="S1278">
        <v>1</v>
      </c>
      <c r="T1278">
        <v>75</v>
      </c>
      <c r="V1278">
        <v>60</v>
      </c>
      <c r="X1278" s="49"/>
      <c r="AB1278" s="49"/>
      <c r="AC1278" s="49"/>
      <c r="AD1278">
        <v>5</v>
      </c>
    </row>
    <row r="1279" spans="2:30" x14ac:dyDescent="0.25">
      <c r="B1279" s="49"/>
      <c r="C1279" s="49"/>
      <c r="D1279" s="2"/>
      <c r="E1279" t="s">
        <v>15</v>
      </c>
      <c r="F1279" s="49"/>
      <c r="G1279" s="49"/>
      <c r="H1279" t="s">
        <v>4467</v>
      </c>
      <c r="I1279" s="49"/>
      <c r="J1279" s="49"/>
      <c r="L1279" s="49" t="s">
        <v>4464</v>
      </c>
      <c r="M1279" s="49"/>
      <c r="N1279" s="49"/>
      <c r="O1279" s="49"/>
      <c r="P1279" s="49"/>
      <c r="Q1279" t="s">
        <v>4466</v>
      </c>
      <c r="R1279" t="s">
        <v>1076</v>
      </c>
      <c r="S1279">
        <v>2</v>
      </c>
      <c r="T1279">
        <v>75</v>
      </c>
      <c r="V1279">
        <v>49.8</v>
      </c>
      <c r="X1279" s="49"/>
      <c r="AB1279" s="49"/>
      <c r="AC1279" s="49"/>
      <c r="AD1279">
        <v>5</v>
      </c>
    </row>
    <row r="1280" spans="2:30" x14ac:dyDescent="0.25">
      <c r="B1280" s="49"/>
      <c r="C1280" s="49"/>
      <c r="D1280" s="2"/>
      <c r="E1280" t="s">
        <v>15</v>
      </c>
      <c r="F1280" s="49"/>
      <c r="G1280" s="49"/>
      <c r="H1280" t="s">
        <v>4470</v>
      </c>
      <c r="I1280" s="49"/>
      <c r="J1280" s="49"/>
      <c r="L1280" s="49" t="s">
        <v>4469</v>
      </c>
      <c r="M1280" s="49"/>
      <c r="N1280" s="49"/>
      <c r="O1280" s="49"/>
      <c r="P1280" s="49"/>
      <c r="Q1280" t="s">
        <v>4468</v>
      </c>
      <c r="R1280" t="s">
        <v>1076</v>
      </c>
      <c r="S1280">
        <v>3</v>
      </c>
      <c r="T1280">
        <v>75</v>
      </c>
      <c r="V1280">
        <v>45</v>
      </c>
      <c r="X1280" s="49"/>
      <c r="AB1280" s="49"/>
      <c r="AC1280" s="49"/>
      <c r="AD1280">
        <v>5</v>
      </c>
    </row>
    <row r="1281" spans="2:30" x14ac:dyDescent="0.25">
      <c r="B1281" s="49"/>
      <c r="C1281" s="49"/>
      <c r="D1281" s="2"/>
      <c r="E1281" t="s">
        <v>329</v>
      </c>
      <c r="F1281" s="49"/>
      <c r="G1281" s="49"/>
      <c r="H1281" t="s">
        <v>4473</v>
      </c>
      <c r="I1281" s="49"/>
      <c r="J1281" s="49"/>
      <c r="L1281" s="49" t="s">
        <v>4472</v>
      </c>
      <c r="M1281" s="49"/>
      <c r="N1281" s="49"/>
      <c r="O1281" s="49"/>
      <c r="P1281" s="49"/>
      <c r="Q1281" t="s">
        <v>4471</v>
      </c>
      <c r="R1281" t="s">
        <v>1076</v>
      </c>
      <c r="S1281">
        <v>1</v>
      </c>
      <c r="T1281">
        <v>0</v>
      </c>
      <c r="V1281">
        <v>45</v>
      </c>
      <c r="X1281" s="49"/>
      <c r="AB1281" s="49"/>
      <c r="AC1281" s="49"/>
      <c r="AD1281">
        <v>5</v>
      </c>
    </row>
    <row r="1282" spans="2:30" x14ac:dyDescent="0.25">
      <c r="B1282" s="49"/>
      <c r="C1282" s="49"/>
      <c r="D1282" s="2"/>
      <c r="E1282" t="s">
        <v>329</v>
      </c>
      <c r="F1282" s="49"/>
      <c r="G1282" s="49"/>
      <c r="H1282" t="s">
        <v>4476</v>
      </c>
      <c r="I1282" s="49"/>
      <c r="J1282" s="49"/>
      <c r="L1282" s="49" t="s">
        <v>4475</v>
      </c>
      <c r="M1282" s="49"/>
      <c r="N1282" s="49"/>
      <c r="O1282" s="49"/>
      <c r="P1282" s="49"/>
      <c r="Q1282" t="s">
        <v>4474</v>
      </c>
      <c r="R1282" t="s">
        <v>1076</v>
      </c>
      <c r="S1282">
        <v>2</v>
      </c>
      <c r="T1282">
        <v>0</v>
      </c>
      <c r="V1282">
        <v>49.8</v>
      </c>
      <c r="X1282" s="49"/>
      <c r="AB1282" s="49"/>
      <c r="AC1282" s="49"/>
      <c r="AD1282">
        <v>5</v>
      </c>
    </row>
    <row r="1283" spans="2:30" x14ac:dyDescent="0.25">
      <c r="B1283" s="49"/>
      <c r="C1283" s="49"/>
      <c r="D1283" s="2"/>
      <c r="E1283" t="s">
        <v>329</v>
      </c>
      <c r="F1283" s="49"/>
      <c r="G1283" s="49"/>
      <c r="H1283" t="s">
        <v>4479</v>
      </c>
      <c r="I1283" s="49"/>
      <c r="J1283" s="49"/>
      <c r="L1283" s="49" t="s">
        <v>4478</v>
      </c>
      <c r="M1283" s="49"/>
      <c r="N1283" s="49"/>
      <c r="O1283" s="49"/>
      <c r="P1283" s="49"/>
      <c r="Q1283" t="s">
        <v>4477</v>
      </c>
      <c r="R1283" t="s">
        <v>1076</v>
      </c>
      <c r="S1283">
        <v>3</v>
      </c>
      <c r="T1283">
        <v>0</v>
      </c>
      <c r="V1283">
        <v>49.8</v>
      </c>
      <c r="X1283" s="49"/>
      <c r="AB1283" s="49"/>
      <c r="AC1283" s="49"/>
      <c r="AD1283">
        <v>5</v>
      </c>
    </row>
    <row r="1284" spans="2:30" x14ac:dyDescent="0.25">
      <c r="B1284" s="49"/>
      <c r="C1284" s="49"/>
      <c r="D1284" s="2"/>
      <c r="E1284" t="s">
        <v>356</v>
      </c>
      <c r="F1284" s="49"/>
      <c r="G1284" s="49"/>
      <c r="H1284" t="s">
        <v>1079</v>
      </c>
      <c r="I1284" s="49"/>
      <c r="J1284" s="49"/>
      <c r="L1284" s="49" t="s">
        <v>4481</v>
      </c>
      <c r="M1284" s="49"/>
      <c r="N1284" s="49"/>
      <c r="O1284" s="49"/>
      <c r="P1284" s="49"/>
      <c r="Q1284" t="s">
        <v>4480</v>
      </c>
      <c r="R1284" t="s">
        <v>1076</v>
      </c>
      <c r="S1284">
        <v>2</v>
      </c>
      <c r="V1284">
        <v>240</v>
      </c>
      <c r="W1284">
        <v>1.0900000000000001</v>
      </c>
      <c r="X1284" s="49" t="s">
        <v>3957</v>
      </c>
      <c r="AB1284" s="49"/>
      <c r="AC1284" s="49"/>
      <c r="AD1284">
        <v>5</v>
      </c>
    </row>
    <row r="1285" spans="2:30" x14ac:dyDescent="0.25">
      <c r="B1285" s="49"/>
      <c r="C1285" s="49"/>
      <c r="D1285" s="2"/>
      <c r="E1285" t="s">
        <v>356</v>
      </c>
      <c r="F1285" s="49"/>
      <c r="G1285" s="49"/>
      <c r="H1285" t="s">
        <v>1082</v>
      </c>
      <c r="I1285" s="49"/>
      <c r="J1285" s="49"/>
      <c r="L1285" s="49" t="s">
        <v>272</v>
      </c>
      <c r="M1285" s="49"/>
      <c r="N1285" s="49"/>
      <c r="O1285" s="49"/>
      <c r="P1285" s="49"/>
      <c r="Q1285" t="s">
        <v>4482</v>
      </c>
      <c r="R1285" t="s">
        <v>1080</v>
      </c>
      <c r="S1285">
        <v>1</v>
      </c>
      <c r="V1285">
        <v>300</v>
      </c>
      <c r="W1285">
        <v>1.35</v>
      </c>
      <c r="X1285" s="49" t="s">
        <v>3957</v>
      </c>
      <c r="AB1285" s="49"/>
      <c r="AC1285" s="49"/>
      <c r="AD1285">
        <v>5</v>
      </c>
    </row>
    <row r="1286" spans="2:30" x14ac:dyDescent="0.25">
      <c r="B1286" s="49"/>
      <c r="C1286" s="49"/>
      <c r="D1286" s="2"/>
      <c r="E1286" t="s">
        <v>398</v>
      </c>
      <c r="F1286" s="49"/>
      <c r="G1286" s="49"/>
      <c r="H1286" t="s">
        <v>4485</v>
      </c>
      <c r="I1286" s="49"/>
      <c r="J1286" s="49"/>
      <c r="L1286" s="49" t="s">
        <v>4484</v>
      </c>
      <c r="M1286" s="49"/>
      <c r="N1286" s="49"/>
      <c r="O1286" s="49"/>
      <c r="P1286" s="49"/>
      <c r="Q1286" t="s">
        <v>4483</v>
      </c>
      <c r="R1286" t="s">
        <v>1080</v>
      </c>
      <c r="S1286">
        <v>1</v>
      </c>
      <c r="T1286">
        <v>0</v>
      </c>
      <c r="U1286">
        <v>15</v>
      </c>
      <c r="X1286" s="49"/>
      <c r="AB1286" s="49"/>
      <c r="AC1286" s="49"/>
      <c r="AD1286">
        <v>5</v>
      </c>
    </row>
    <row r="1287" spans="2:30" x14ac:dyDescent="0.25">
      <c r="B1287" s="49"/>
      <c r="C1287" s="49"/>
      <c r="D1287" s="2"/>
      <c r="E1287" t="s">
        <v>389</v>
      </c>
      <c r="F1287" s="49"/>
      <c r="G1287" s="49"/>
      <c r="H1287" t="s">
        <v>4487</v>
      </c>
      <c r="I1287" s="49"/>
      <c r="J1287" s="49"/>
      <c r="L1287" s="49"/>
      <c r="M1287" s="49"/>
      <c r="N1287" s="49"/>
      <c r="O1287" s="49"/>
      <c r="P1287" s="49"/>
      <c r="Q1287" t="s">
        <v>4486</v>
      </c>
      <c r="R1287" t="s">
        <v>1080</v>
      </c>
      <c r="S1287">
        <v>1</v>
      </c>
      <c r="T1287">
        <v>0</v>
      </c>
      <c r="U1287">
        <v>12</v>
      </c>
      <c r="X1287" s="49"/>
      <c r="AB1287" s="49"/>
      <c r="AC1287" s="49"/>
      <c r="AD1287">
        <v>5</v>
      </c>
    </row>
    <row r="1288" spans="2:30" x14ac:dyDescent="0.25">
      <c r="B1288" s="49"/>
      <c r="C1288" s="49"/>
      <c r="D1288" s="2"/>
      <c r="E1288" t="s">
        <v>1404</v>
      </c>
      <c r="F1288" s="49"/>
      <c r="G1288" s="49"/>
      <c r="H1288" t="s">
        <v>4489</v>
      </c>
      <c r="I1288" s="49"/>
      <c r="J1288" s="49"/>
      <c r="L1288" s="49" t="s">
        <v>2598</v>
      </c>
      <c r="M1288" s="49"/>
      <c r="N1288" s="49"/>
      <c r="O1288" s="49"/>
      <c r="P1288" s="49"/>
      <c r="Q1288" t="s">
        <v>4488</v>
      </c>
      <c r="R1288" t="s">
        <v>1080</v>
      </c>
      <c r="S1288">
        <v>1</v>
      </c>
      <c r="T1288">
        <v>60</v>
      </c>
      <c r="U1288">
        <v>8</v>
      </c>
      <c r="X1288" s="49"/>
      <c r="Y1288">
        <v>3</v>
      </c>
      <c r="Z1288">
        <v>1</v>
      </c>
      <c r="AA1288">
        <v>1</v>
      </c>
      <c r="AB1288" s="49" t="s">
        <v>618</v>
      </c>
      <c r="AC1288" s="49"/>
      <c r="AD1288">
        <v>5</v>
      </c>
    </row>
    <row r="1289" spans="2:30" x14ac:dyDescent="0.25">
      <c r="B1289" s="49"/>
      <c r="C1289" s="49"/>
      <c r="D1289" s="2"/>
      <c r="E1289" t="s">
        <v>1404</v>
      </c>
      <c r="F1289" s="49"/>
      <c r="G1289" s="49"/>
      <c r="H1289" t="s">
        <v>4491</v>
      </c>
      <c r="I1289" s="49"/>
      <c r="J1289" s="49"/>
      <c r="L1289" s="49" t="s">
        <v>2598</v>
      </c>
      <c r="M1289" s="49"/>
      <c r="N1289" s="49"/>
      <c r="O1289" s="49"/>
      <c r="P1289" s="49"/>
      <c r="Q1289" t="s">
        <v>4490</v>
      </c>
      <c r="R1289" t="s">
        <v>1080</v>
      </c>
      <c r="S1289">
        <v>2</v>
      </c>
      <c r="T1289">
        <v>60</v>
      </c>
      <c r="U1289">
        <v>8</v>
      </c>
      <c r="X1289" s="49"/>
      <c r="Y1289">
        <v>3</v>
      </c>
      <c r="Z1289">
        <v>1</v>
      </c>
      <c r="AA1289">
        <v>1</v>
      </c>
      <c r="AB1289" s="49" t="s">
        <v>618</v>
      </c>
      <c r="AC1289" s="49"/>
      <c r="AD1289">
        <v>5</v>
      </c>
    </row>
    <row r="1290" spans="2:30" x14ac:dyDescent="0.25">
      <c r="B1290" s="49"/>
      <c r="C1290" s="49"/>
      <c r="D1290" s="2"/>
      <c r="E1290" t="s">
        <v>1404</v>
      </c>
      <c r="F1290" s="49"/>
      <c r="G1290" s="49"/>
      <c r="H1290" t="s">
        <v>4494</v>
      </c>
      <c r="I1290" s="49"/>
      <c r="J1290" s="49"/>
      <c r="L1290" s="49" t="s">
        <v>4493</v>
      </c>
      <c r="M1290" s="49"/>
      <c r="N1290" s="49"/>
      <c r="O1290" s="49"/>
      <c r="P1290" s="49"/>
      <c r="Q1290" t="s">
        <v>4492</v>
      </c>
      <c r="R1290" t="s">
        <v>1080</v>
      </c>
      <c r="S1290">
        <v>3</v>
      </c>
      <c r="T1290">
        <v>60</v>
      </c>
      <c r="U1290">
        <v>8</v>
      </c>
      <c r="X1290" s="49"/>
      <c r="Y1290">
        <v>3</v>
      </c>
      <c r="Z1290">
        <v>1</v>
      </c>
      <c r="AA1290">
        <v>1</v>
      </c>
      <c r="AB1290" s="49" t="s">
        <v>610</v>
      </c>
      <c r="AC1290" s="49"/>
      <c r="AD1290">
        <v>5</v>
      </c>
    </row>
    <row r="1291" spans="2:30" x14ac:dyDescent="0.25">
      <c r="B1291" s="49"/>
      <c r="C1291" s="49"/>
      <c r="D1291" s="2"/>
      <c r="E1291" t="s">
        <v>1404</v>
      </c>
      <c r="F1291" s="49"/>
      <c r="G1291" s="49"/>
      <c r="H1291" t="s">
        <v>4496</v>
      </c>
      <c r="I1291" s="49"/>
      <c r="J1291" s="49"/>
      <c r="L1291" s="49" t="s">
        <v>4493</v>
      </c>
      <c r="M1291" s="49"/>
      <c r="N1291" s="49"/>
      <c r="O1291" s="49"/>
      <c r="P1291" s="49"/>
      <c r="Q1291" t="s">
        <v>4495</v>
      </c>
      <c r="R1291" t="s">
        <v>1080</v>
      </c>
      <c r="S1291">
        <v>4</v>
      </c>
      <c r="T1291">
        <v>60</v>
      </c>
      <c r="U1291">
        <v>5.5</v>
      </c>
      <c r="X1291" s="49"/>
      <c r="Y1291">
        <v>3</v>
      </c>
      <c r="Z1291">
        <v>1</v>
      </c>
      <c r="AA1291">
        <v>1</v>
      </c>
      <c r="AB1291" s="49" t="s">
        <v>610</v>
      </c>
      <c r="AC1291" s="49"/>
      <c r="AD1291">
        <v>5</v>
      </c>
    </row>
    <row r="1292" spans="2:30" x14ac:dyDescent="0.25">
      <c r="B1292" s="49"/>
      <c r="C1292" s="49"/>
      <c r="D1292" s="2"/>
      <c r="E1292" t="s">
        <v>2295</v>
      </c>
      <c r="F1292" s="49"/>
      <c r="G1292" s="49"/>
      <c r="H1292" t="s">
        <v>4499</v>
      </c>
      <c r="I1292" s="49"/>
      <c r="J1292" s="49"/>
      <c r="L1292" s="49" t="s">
        <v>4498</v>
      </c>
      <c r="M1292" s="49"/>
      <c r="N1292" s="49"/>
      <c r="O1292" s="49"/>
      <c r="P1292" s="49"/>
      <c r="Q1292" t="s">
        <v>4497</v>
      </c>
      <c r="R1292" t="s">
        <v>1080</v>
      </c>
      <c r="S1292">
        <v>1</v>
      </c>
      <c r="T1292">
        <v>60</v>
      </c>
      <c r="U1292">
        <v>10</v>
      </c>
      <c r="X1292" s="49"/>
      <c r="Y1292">
        <v>2</v>
      </c>
      <c r="Z1292">
        <v>1</v>
      </c>
      <c r="AA1292">
        <v>2</v>
      </c>
      <c r="AB1292" s="49" t="s">
        <v>618</v>
      </c>
      <c r="AC1292" s="49"/>
      <c r="AD1292">
        <v>5</v>
      </c>
    </row>
    <row r="1293" spans="2:30" x14ac:dyDescent="0.25">
      <c r="B1293" s="49"/>
      <c r="C1293" s="49"/>
      <c r="D1293" s="2"/>
      <c r="E1293" t="s">
        <v>2295</v>
      </c>
      <c r="F1293" s="49"/>
      <c r="G1293" s="49"/>
      <c r="H1293" t="s">
        <v>4501</v>
      </c>
      <c r="I1293" s="49"/>
      <c r="J1293" s="49"/>
      <c r="L1293" s="49" t="s">
        <v>4498</v>
      </c>
      <c r="M1293" s="49"/>
      <c r="N1293" s="49"/>
      <c r="O1293" s="49"/>
      <c r="P1293" s="49"/>
      <c r="Q1293" t="s">
        <v>4500</v>
      </c>
      <c r="R1293" t="s">
        <v>1080</v>
      </c>
      <c r="S1293">
        <v>2</v>
      </c>
      <c r="T1293">
        <v>60</v>
      </c>
      <c r="U1293">
        <v>10</v>
      </c>
      <c r="X1293" s="49"/>
      <c r="Y1293">
        <v>2</v>
      </c>
      <c r="Z1293">
        <v>1</v>
      </c>
      <c r="AA1293">
        <v>2</v>
      </c>
      <c r="AB1293" s="49" t="s">
        <v>618</v>
      </c>
      <c r="AC1293" s="49"/>
      <c r="AD1293">
        <v>5</v>
      </c>
    </row>
    <row r="1294" spans="2:30" x14ac:dyDescent="0.25">
      <c r="B1294" s="49"/>
      <c r="C1294" s="49"/>
      <c r="D1294" s="2"/>
      <c r="E1294" t="s">
        <v>2295</v>
      </c>
      <c r="F1294" s="49"/>
      <c r="G1294" s="49"/>
      <c r="H1294" t="s">
        <v>4504</v>
      </c>
      <c r="I1294" s="49"/>
      <c r="J1294" s="49"/>
      <c r="L1294" s="49" t="s">
        <v>4503</v>
      </c>
      <c r="M1294" s="49"/>
      <c r="N1294" s="49"/>
      <c r="O1294" s="49"/>
      <c r="P1294" s="49"/>
      <c r="Q1294" t="s">
        <v>4502</v>
      </c>
      <c r="R1294" t="s">
        <v>1080</v>
      </c>
      <c r="S1294">
        <v>3</v>
      </c>
      <c r="T1294">
        <v>70</v>
      </c>
      <c r="U1294">
        <v>10</v>
      </c>
      <c r="X1294" s="49"/>
      <c r="Y1294">
        <v>2</v>
      </c>
      <c r="Z1294">
        <v>1</v>
      </c>
      <c r="AA1294">
        <v>2</v>
      </c>
      <c r="AB1294" s="49" t="s">
        <v>618</v>
      </c>
      <c r="AC1294" s="49"/>
      <c r="AD1294">
        <v>5</v>
      </c>
    </row>
    <row r="1295" spans="2:30" x14ac:dyDescent="0.25">
      <c r="B1295" s="49"/>
      <c r="C1295" s="49"/>
      <c r="D1295" s="2"/>
      <c r="E1295" t="s">
        <v>192</v>
      </c>
      <c r="F1295" s="49"/>
      <c r="G1295" s="49"/>
      <c r="H1295" t="s">
        <v>4507</v>
      </c>
      <c r="I1295" s="49"/>
      <c r="J1295" s="49"/>
      <c r="L1295" s="49" t="s">
        <v>4506</v>
      </c>
      <c r="M1295" s="49"/>
      <c r="N1295" s="49"/>
      <c r="O1295" s="49"/>
      <c r="P1295" s="49"/>
      <c r="Q1295" t="s">
        <v>4505</v>
      </c>
      <c r="R1295" t="s">
        <v>1080</v>
      </c>
      <c r="S1295">
        <v>1</v>
      </c>
      <c r="T1295">
        <v>40</v>
      </c>
      <c r="U1295">
        <v>8</v>
      </c>
      <c r="X1295" s="49"/>
      <c r="Y1295">
        <v>3</v>
      </c>
      <c r="Z1295">
        <v>1</v>
      </c>
      <c r="AA1295">
        <v>2</v>
      </c>
      <c r="AB1295" s="49" t="s">
        <v>618</v>
      </c>
      <c r="AC1295" s="49"/>
      <c r="AD1295">
        <v>5</v>
      </c>
    </row>
    <row r="1296" spans="2:30" x14ac:dyDescent="0.25">
      <c r="B1296" s="49"/>
      <c r="C1296" s="49"/>
      <c r="D1296" s="2"/>
      <c r="E1296" t="s">
        <v>192</v>
      </c>
      <c r="F1296" s="49"/>
      <c r="G1296" s="49"/>
      <c r="H1296" t="s">
        <v>4510</v>
      </c>
      <c r="I1296" s="49"/>
      <c r="J1296" s="49"/>
      <c r="L1296" s="49" t="s">
        <v>4509</v>
      </c>
      <c r="M1296" s="49"/>
      <c r="N1296" s="49"/>
      <c r="O1296" s="49"/>
      <c r="P1296" s="49"/>
      <c r="Q1296" t="s">
        <v>4508</v>
      </c>
      <c r="R1296" t="s">
        <v>1080</v>
      </c>
      <c r="S1296">
        <v>2</v>
      </c>
      <c r="T1296">
        <v>40</v>
      </c>
      <c r="U1296">
        <v>8</v>
      </c>
      <c r="X1296" s="49"/>
      <c r="Y1296">
        <v>3</v>
      </c>
      <c r="Z1296">
        <v>1</v>
      </c>
      <c r="AA1296">
        <v>2</v>
      </c>
      <c r="AB1296" s="49" t="s">
        <v>618</v>
      </c>
      <c r="AC1296" s="49"/>
      <c r="AD1296">
        <v>5</v>
      </c>
    </row>
    <row r="1297" spans="2:30" x14ac:dyDescent="0.25">
      <c r="B1297" s="49"/>
      <c r="C1297" s="49"/>
      <c r="D1297" s="2"/>
      <c r="E1297" t="s">
        <v>192</v>
      </c>
      <c r="F1297" s="49"/>
      <c r="G1297" s="49"/>
      <c r="H1297" t="s">
        <v>4512</v>
      </c>
      <c r="I1297" s="49"/>
      <c r="J1297" s="49"/>
      <c r="L1297" s="49" t="s">
        <v>4509</v>
      </c>
      <c r="M1297" s="49"/>
      <c r="N1297" s="49"/>
      <c r="O1297" s="49"/>
      <c r="P1297" s="49"/>
      <c r="Q1297" t="s">
        <v>4511</v>
      </c>
      <c r="R1297" t="s">
        <v>1080</v>
      </c>
      <c r="S1297">
        <v>3</v>
      </c>
      <c r="T1297">
        <v>40</v>
      </c>
      <c r="U1297">
        <v>8</v>
      </c>
      <c r="X1297" s="49"/>
      <c r="Y1297">
        <v>3</v>
      </c>
      <c r="Z1297">
        <v>1</v>
      </c>
      <c r="AA1297">
        <v>2</v>
      </c>
      <c r="AB1297" s="49" t="s">
        <v>618</v>
      </c>
      <c r="AC1297" s="49"/>
      <c r="AD1297">
        <v>5</v>
      </c>
    </row>
    <row r="1298" spans="2:30" x14ac:dyDescent="0.25">
      <c r="B1298" s="49"/>
      <c r="C1298" s="49"/>
      <c r="D1298" s="2"/>
      <c r="E1298" t="s">
        <v>214</v>
      </c>
      <c r="F1298" s="49"/>
      <c r="G1298" s="49"/>
      <c r="H1298" t="s">
        <v>4514</v>
      </c>
      <c r="I1298" s="49"/>
      <c r="J1298" s="49"/>
      <c r="L1298" s="49" t="s">
        <v>3882</v>
      </c>
      <c r="M1298" s="49"/>
      <c r="N1298" s="49"/>
      <c r="O1298" s="49"/>
      <c r="P1298" s="49"/>
      <c r="Q1298" t="s">
        <v>4513</v>
      </c>
      <c r="R1298" t="s">
        <v>1080</v>
      </c>
      <c r="S1298">
        <v>1</v>
      </c>
      <c r="T1298">
        <v>50</v>
      </c>
      <c r="U1298">
        <v>10</v>
      </c>
      <c r="X1298" s="49"/>
      <c r="Y1298">
        <v>2</v>
      </c>
      <c r="Z1298">
        <v>1</v>
      </c>
      <c r="AA1298">
        <v>2</v>
      </c>
      <c r="AB1298" s="49" t="s">
        <v>3856</v>
      </c>
      <c r="AC1298" s="49"/>
      <c r="AD1298">
        <v>5</v>
      </c>
    </row>
    <row r="1299" spans="2:30" x14ac:dyDescent="0.25">
      <c r="B1299" s="49"/>
      <c r="C1299" s="49"/>
      <c r="D1299" s="2"/>
      <c r="E1299" t="s">
        <v>214</v>
      </c>
      <c r="F1299" s="49"/>
      <c r="G1299" s="49"/>
      <c r="H1299" t="s">
        <v>4516</v>
      </c>
      <c r="I1299" s="49"/>
      <c r="J1299" s="49"/>
      <c r="L1299" s="49" t="s">
        <v>3882</v>
      </c>
      <c r="M1299" s="49"/>
      <c r="N1299" s="49"/>
      <c r="O1299" s="49"/>
      <c r="P1299" s="49"/>
      <c r="Q1299" t="s">
        <v>4515</v>
      </c>
      <c r="R1299" t="s">
        <v>1080</v>
      </c>
      <c r="S1299">
        <v>2</v>
      </c>
      <c r="T1299">
        <v>50</v>
      </c>
      <c r="U1299">
        <v>9</v>
      </c>
      <c r="X1299" s="49"/>
      <c r="Y1299">
        <v>2</v>
      </c>
      <c r="Z1299">
        <v>1</v>
      </c>
      <c r="AA1299">
        <v>2</v>
      </c>
      <c r="AB1299" s="49" t="s">
        <v>3856</v>
      </c>
      <c r="AC1299" s="49"/>
      <c r="AD1299">
        <v>5</v>
      </c>
    </row>
    <row r="1300" spans="2:30" x14ac:dyDescent="0.25">
      <c r="B1300" s="49"/>
      <c r="C1300" s="49"/>
      <c r="D1300" s="2"/>
      <c r="E1300" t="s">
        <v>214</v>
      </c>
      <c r="F1300" s="49"/>
      <c r="G1300" s="49"/>
      <c r="H1300" t="s">
        <v>4519</v>
      </c>
      <c r="I1300" s="49"/>
      <c r="J1300" s="49"/>
      <c r="L1300" s="49" t="s">
        <v>4518</v>
      </c>
      <c r="M1300" s="49"/>
      <c r="N1300" s="49"/>
      <c r="O1300" s="49"/>
      <c r="P1300" s="49"/>
      <c r="Q1300" t="s">
        <v>4517</v>
      </c>
      <c r="R1300" t="s">
        <v>1080</v>
      </c>
      <c r="S1300">
        <v>3</v>
      </c>
      <c r="T1300">
        <v>50</v>
      </c>
      <c r="U1300">
        <v>7</v>
      </c>
      <c r="X1300" s="49"/>
      <c r="Y1300">
        <v>2</v>
      </c>
      <c r="Z1300">
        <v>1</v>
      </c>
      <c r="AA1300">
        <v>2</v>
      </c>
      <c r="AB1300" s="49" t="s">
        <v>3930</v>
      </c>
      <c r="AC1300" s="49"/>
      <c r="AD1300">
        <v>5</v>
      </c>
    </row>
    <row r="1301" spans="2:30" x14ac:dyDescent="0.25">
      <c r="B1301" s="49"/>
      <c r="C1301" s="49"/>
      <c r="D1301" s="2"/>
      <c r="E1301" t="s">
        <v>214</v>
      </c>
      <c r="F1301" s="49"/>
      <c r="G1301" s="49"/>
      <c r="H1301" t="s">
        <v>4522</v>
      </c>
      <c r="I1301" s="49"/>
      <c r="J1301" s="49"/>
      <c r="L1301" s="49" t="s">
        <v>4521</v>
      </c>
      <c r="M1301" s="49"/>
      <c r="N1301" s="49"/>
      <c r="O1301" s="49"/>
      <c r="P1301" s="49"/>
      <c r="Q1301" t="s">
        <v>4520</v>
      </c>
      <c r="R1301" t="s">
        <v>1080</v>
      </c>
      <c r="S1301">
        <v>4</v>
      </c>
      <c r="T1301">
        <v>50</v>
      </c>
      <c r="U1301">
        <v>7</v>
      </c>
      <c r="X1301" s="49"/>
      <c r="Y1301">
        <v>2</v>
      </c>
      <c r="Z1301">
        <v>1</v>
      </c>
      <c r="AA1301">
        <v>2</v>
      </c>
      <c r="AB1301" s="49" t="s">
        <v>3930</v>
      </c>
      <c r="AC1301" s="49"/>
      <c r="AD1301">
        <v>5</v>
      </c>
    </row>
    <row r="1302" spans="2:30" x14ac:dyDescent="0.25">
      <c r="B1302" s="49"/>
      <c r="C1302" s="49"/>
      <c r="D1302" s="2"/>
      <c r="E1302" t="s">
        <v>217</v>
      </c>
      <c r="F1302" s="49"/>
      <c r="G1302" s="49"/>
      <c r="H1302" t="s">
        <v>4525</v>
      </c>
      <c r="I1302" s="49"/>
      <c r="J1302" s="49"/>
      <c r="L1302" s="49" t="s">
        <v>4524</v>
      </c>
      <c r="M1302" s="49"/>
      <c r="N1302" s="49"/>
      <c r="O1302" s="49"/>
      <c r="P1302" s="49"/>
      <c r="Q1302" t="s">
        <v>4523</v>
      </c>
      <c r="R1302" t="s">
        <v>1080</v>
      </c>
      <c r="S1302">
        <v>1</v>
      </c>
      <c r="T1302">
        <v>12.5</v>
      </c>
      <c r="U1302">
        <v>10</v>
      </c>
      <c r="X1302" s="49"/>
      <c r="Y1302">
        <v>3</v>
      </c>
      <c r="Z1302">
        <v>1</v>
      </c>
      <c r="AA1302">
        <v>3</v>
      </c>
      <c r="AB1302" s="49"/>
      <c r="AC1302" s="49"/>
      <c r="AD1302">
        <v>5</v>
      </c>
    </row>
    <row r="1303" spans="2:30" x14ac:dyDescent="0.25">
      <c r="B1303" s="49"/>
      <c r="C1303" s="49"/>
      <c r="D1303" s="2"/>
      <c r="E1303" t="s">
        <v>217</v>
      </c>
      <c r="F1303" s="49"/>
      <c r="G1303" s="49"/>
      <c r="H1303" t="s">
        <v>4527</v>
      </c>
      <c r="I1303" s="49"/>
      <c r="J1303" s="49"/>
      <c r="L1303" s="49" t="s">
        <v>4524</v>
      </c>
      <c r="M1303" s="49"/>
      <c r="N1303" s="49"/>
      <c r="O1303" s="49"/>
      <c r="P1303" s="49"/>
      <c r="Q1303" t="s">
        <v>4526</v>
      </c>
      <c r="R1303" t="s">
        <v>1080</v>
      </c>
      <c r="S1303">
        <v>2</v>
      </c>
      <c r="T1303">
        <v>12.5</v>
      </c>
      <c r="U1303">
        <v>9</v>
      </c>
      <c r="X1303" s="49"/>
      <c r="Y1303">
        <v>3</v>
      </c>
      <c r="Z1303">
        <v>1</v>
      </c>
      <c r="AA1303">
        <v>3</v>
      </c>
      <c r="AB1303" s="49"/>
      <c r="AC1303" s="49"/>
      <c r="AD1303">
        <v>5</v>
      </c>
    </row>
    <row r="1304" spans="2:30" x14ac:dyDescent="0.25">
      <c r="B1304" s="49"/>
      <c r="C1304" s="49"/>
      <c r="D1304" s="2"/>
      <c r="E1304" t="s">
        <v>217</v>
      </c>
      <c r="F1304" s="49"/>
      <c r="G1304" s="49"/>
      <c r="H1304" t="s">
        <v>4530</v>
      </c>
      <c r="I1304" s="49"/>
      <c r="J1304" s="49"/>
      <c r="L1304" s="49" t="s">
        <v>4529</v>
      </c>
      <c r="M1304" s="49"/>
      <c r="N1304" s="49"/>
      <c r="O1304" s="49"/>
      <c r="P1304" s="49"/>
      <c r="Q1304" t="s">
        <v>4528</v>
      </c>
      <c r="R1304" t="s">
        <v>1080</v>
      </c>
      <c r="S1304">
        <v>3</v>
      </c>
      <c r="T1304">
        <v>12.5</v>
      </c>
      <c r="U1304">
        <v>8</v>
      </c>
      <c r="X1304" s="49"/>
      <c r="Y1304">
        <v>3</v>
      </c>
      <c r="Z1304">
        <v>1</v>
      </c>
      <c r="AA1304">
        <v>3</v>
      </c>
      <c r="AB1304" s="49"/>
      <c r="AC1304" s="49"/>
      <c r="AD1304">
        <v>5</v>
      </c>
    </row>
    <row r="1305" spans="2:30" x14ac:dyDescent="0.25">
      <c r="B1305" s="49"/>
      <c r="C1305" s="49"/>
      <c r="D1305" s="2"/>
      <c r="E1305" t="s">
        <v>303</v>
      </c>
      <c r="F1305" s="49"/>
      <c r="G1305" s="49"/>
      <c r="H1305" t="s">
        <v>4533</v>
      </c>
      <c r="I1305" s="49"/>
      <c r="J1305" s="49"/>
      <c r="L1305" s="49" t="s">
        <v>4532</v>
      </c>
      <c r="M1305" s="49"/>
      <c r="N1305" s="49"/>
      <c r="O1305" s="49"/>
      <c r="P1305" s="49"/>
      <c r="Q1305" t="s">
        <v>4531</v>
      </c>
      <c r="R1305" t="s">
        <v>1080</v>
      </c>
      <c r="S1305">
        <v>1</v>
      </c>
      <c r="T1305">
        <v>10</v>
      </c>
      <c r="U1305">
        <v>15</v>
      </c>
      <c r="X1305" s="49"/>
      <c r="AB1305" s="49" t="s">
        <v>618</v>
      </c>
      <c r="AC1305" s="49"/>
      <c r="AD1305">
        <v>5</v>
      </c>
    </row>
    <row r="1306" spans="2:30" x14ac:dyDescent="0.25">
      <c r="B1306" s="49"/>
      <c r="C1306" s="49"/>
      <c r="D1306" s="2"/>
      <c r="E1306" t="s">
        <v>303</v>
      </c>
      <c r="F1306" s="49"/>
      <c r="G1306" s="49"/>
      <c r="H1306" t="s">
        <v>4535</v>
      </c>
      <c r="I1306" s="49"/>
      <c r="J1306" s="49"/>
      <c r="L1306" s="49" t="s">
        <v>4532</v>
      </c>
      <c r="M1306" s="49"/>
      <c r="N1306" s="49"/>
      <c r="O1306" s="49"/>
      <c r="P1306" s="49"/>
      <c r="Q1306" t="s">
        <v>4534</v>
      </c>
      <c r="R1306" t="s">
        <v>1080</v>
      </c>
      <c r="S1306">
        <v>2</v>
      </c>
      <c r="T1306">
        <v>10</v>
      </c>
      <c r="U1306">
        <v>15</v>
      </c>
      <c r="X1306" s="49"/>
      <c r="AB1306" s="49" t="s">
        <v>618</v>
      </c>
      <c r="AC1306" s="49"/>
      <c r="AD1306">
        <v>5</v>
      </c>
    </row>
    <row r="1307" spans="2:30" x14ac:dyDescent="0.25">
      <c r="B1307" s="49"/>
      <c r="C1307" s="49"/>
      <c r="D1307" s="2"/>
      <c r="E1307" t="s">
        <v>303</v>
      </c>
      <c r="F1307" s="49"/>
      <c r="G1307" s="49"/>
      <c r="H1307" t="s">
        <v>4538</v>
      </c>
      <c r="I1307" s="49"/>
      <c r="J1307" s="49"/>
      <c r="L1307" s="49" t="s">
        <v>4537</v>
      </c>
      <c r="M1307" s="49"/>
      <c r="N1307" s="49"/>
      <c r="O1307" s="49"/>
      <c r="P1307" s="49"/>
      <c r="Q1307" t="s">
        <v>4536</v>
      </c>
      <c r="R1307" t="s">
        <v>1080</v>
      </c>
      <c r="S1307">
        <v>3</v>
      </c>
      <c r="T1307">
        <v>10</v>
      </c>
      <c r="U1307">
        <v>15</v>
      </c>
      <c r="X1307" s="49"/>
      <c r="AB1307" s="49" t="s">
        <v>618</v>
      </c>
      <c r="AC1307" s="49"/>
      <c r="AD1307">
        <v>5</v>
      </c>
    </row>
    <row r="1308" spans="2:30" x14ac:dyDescent="0.25">
      <c r="B1308" s="49"/>
      <c r="C1308" s="49"/>
      <c r="D1308" s="2"/>
      <c r="E1308" t="s">
        <v>379</v>
      </c>
      <c r="F1308" s="49"/>
      <c r="G1308" s="49"/>
      <c r="H1308" t="s">
        <v>4541</v>
      </c>
      <c r="I1308" s="49"/>
      <c r="J1308" s="49"/>
      <c r="L1308" s="49"/>
      <c r="M1308" s="49"/>
      <c r="N1308" s="49"/>
      <c r="O1308" s="49"/>
      <c r="P1308" s="49"/>
      <c r="Q1308" t="s">
        <v>4539</v>
      </c>
      <c r="R1308" t="s">
        <v>1080</v>
      </c>
      <c r="S1308">
        <v>1</v>
      </c>
      <c r="T1308">
        <v>0</v>
      </c>
      <c r="U1308">
        <v>8</v>
      </c>
      <c r="X1308" s="49"/>
      <c r="AB1308" s="49"/>
      <c r="AC1308" s="49" t="s">
        <v>4540</v>
      </c>
      <c r="AD1308">
        <v>5</v>
      </c>
    </row>
    <row r="1309" spans="2:30" x14ac:dyDescent="0.25">
      <c r="B1309" s="49"/>
      <c r="C1309" s="49"/>
      <c r="D1309" s="2"/>
      <c r="E1309" t="s">
        <v>383</v>
      </c>
      <c r="F1309" s="49"/>
      <c r="G1309" s="49"/>
      <c r="H1309" t="s">
        <v>4543</v>
      </c>
      <c r="I1309" s="49"/>
      <c r="J1309" s="49"/>
      <c r="L1309" s="49"/>
      <c r="M1309" s="49"/>
      <c r="N1309" s="49"/>
      <c r="O1309" s="49"/>
      <c r="P1309" s="49"/>
      <c r="Q1309" t="s">
        <v>4542</v>
      </c>
      <c r="R1309" t="s">
        <v>1080</v>
      </c>
      <c r="S1309">
        <v>1</v>
      </c>
      <c r="T1309">
        <v>0</v>
      </c>
      <c r="U1309">
        <v>5</v>
      </c>
      <c r="X1309" s="49"/>
      <c r="AB1309" s="49"/>
      <c r="AC1309" s="49" t="s">
        <v>4540</v>
      </c>
      <c r="AD1309">
        <v>5</v>
      </c>
    </row>
    <row r="1310" spans="2:30" x14ac:dyDescent="0.25">
      <c r="B1310" s="49"/>
      <c r="C1310" s="49"/>
      <c r="D1310" s="2"/>
      <c r="E1310" t="s">
        <v>356</v>
      </c>
      <c r="F1310" s="49"/>
      <c r="G1310" s="49"/>
      <c r="H1310" t="s">
        <v>1083</v>
      </c>
      <c r="I1310" s="49"/>
      <c r="J1310" s="49"/>
      <c r="L1310" s="49" t="s">
        <v>4062</v>
      </c>
      <c r="M1310" s="49"/>
      <c r="N1310" s="49"/>
      <c r="O1310" s="49"/>
      <c r="P1310" s="49"/>
      <c r="Q1310" t="s">
        <v>4544</v>
      </c>
      <c r="R1310" t="s">
        <v>1080</v>
      </c>
      <c r="S1310">
        <v>2</v>
      </c>
      <c r="V1310">
        <v>300</v>
      </c>
      <c r="W1310">
        <v>1.31</v>
      </c>
      <c r="X1310" s="49" t="s">
        <v>3957</v>
      </c>
      <c r="AB1310" s="49"/>
      <c r="AC1310" s="49"/>
      <c r="AD1310">
        <v>5</v>
      </c>
    </row>
    <row r="1311" spans="2:30" x14ac:dyDescent="0.25">
      <c r="B1311" s="49"/>
      <c r="C1311" s="49"/>
      <c r="D1311" s="2"/>
      <c r="E1311" t="s">
        <v>356</v>
      </c>
      <c r="F1311" s="49"/>
      <c r="G1311" s="49"/>
      <c r="H1311" t="s">
        <v>1086</v>
      </c>
      <c r="I1311" s="49"/>
      <c r="J1311" s="49"/>
      <c r="L1311" s="49" t="s">
        <v>272</v>
      </c>
      <c r="M1311" s="49"/>
      <c r="N1311" s="49"/>
      <c r="O1311" s="49"/>
      <c r="P1311" s="49"/>
      <c r="Q1311" t="s">
        <v>4545</v>
      </c>
      <c r="R1311" t="s">
        <v>1084</v>
      </c>
      <c r="S1311">
        <v>1</v>
      </c>
      <c r="V1311">
        <v>300</v>
      </c>
      <c r="W1311">
        <v>1.35</v>
      </c>
      <c r="X1311" s="49" t="s">
        <v>3957</v>
      </c>
      <c r="AB1311" s="49"/>
      <c r="AC1311" s="49"/>
      <c r="AD1311">
        <v>5</v>
      </c>
    </row>
    <row r="1312" spans="2:30" x14ac:dyDescent="0.25">
      <c r="B1312" s="49"/>
      <c r="C1312" s="49"/>
      <c r="D1312" s="2"/>
      <c r="E1312" t="s">
        <v>15</v>
      </c>
      <c r="F1312" s="49"/>
      <c r="G1312" s="49"/>
      <c r="H1312" t="s">
        <v>4548</v>
      </c>
      <c r="I1312" s="49"/>
      <c r="J1312" s="49"/>
      <c r="L1312" s="49" t="s">
        <v>4547</v>
      </c>
      <c r="M1312" s="49"/>
      <c r="N1312" s="49"/>
      <c r="O1312" s="49"/>
      <c r="P1312" s="49"/>
      <c r="Q1312" t="s">
        <v>4546</v>
      </c>
      <c r="R1312" t="s">
        <v>1084</v>
      </c>
      <c r="S1312">
        <v>1</v>
      </c>
      <c r="T1312">
        <v>75</v>
      </c>
      <c r="V1312">
        <v>75</v>
      </c>
      <c r="X1312" s="49"/>
      <c r="AB1312" s="49"/>
      <c r="AC1312" s="49"/>
      <c r="AD1312">
        <v>5</v>
      </c>
    </row>
    <row r="1313" spans="2:30" x14ac:dyDescent="0.25">
      <c r="B1313" s="49"/>
      <c r="C1313" s="49"/>
      <c r="D1313" s="2"/>
      <c r="E1313" t="s">
        <v>15</v>
      </c>
      <c r="F1313" s="49"/>
      <c r="G1313" s="49"/>
      <c r="H1313" t="s">
        <v>4551</v>
      </c>
      <c r="I1313" s="49"/>
      <c r="J1313" s="49"/>
      <c r="L1313" s="49" t="s">
        <v>4550</v>
      </c>
      <c r="M1313" s="49"/>
      <c r="N1313" s="49"/>
      <c r="O1313" s="49"/>
      <c r="P1313" s="49"/>
      <c r="Q1313" t="s">
        <v>4549</v>
      </c>
      <c r="R1313" t="s">
        <v>1084</v>
      </c>
      <c r="S1313">
        <v>2</v>
      </c>
      <c r="T1313">
        <v>75</v>
      </c>
      <c r="V1313">
        <v>75</v>
      </c>
      <c r="X1313" s="49"/>
      <c r="AB1313" s="49"/>
      <c r="AC1313" s="49"/>
      <c r="AD1313">
        <v>5</v>
      </c>
    </row>
    <row r="1314" spans="2:30" x14ac:dyDescent="0.25">
      <c r="B1314" s="49"/>
      <c r="C1314" s="49"/>
      <c r="D1314" s="2"/>
      <c r="E1314" t="s">
        <v>15</v>
      </c>
      <c r="F1314" s="49"/>
      <c r="G1314" s="49"/>
      <c r="H1314" t="s">
        <v>4553</v>
      </c>
      <c r="I1314" s="49"/>
      <c r="J1314" s="49"/>
      <c r="L1314" s="49" t="s">
        <v>4550</v>
      </c>
      <c r="M1314" s="49"/>
      <c r="N1314" s="49"/>
      <c r="O1314" s="49"/>
      <c r="P1314" s="49"/>
      <c r="Q1314" t="s">
        <v>4552</v>
      </c>
      <c r="R1314" t="s">
        <v>1084</v>
      </c>
      <c r="S1314">
        <v>3</v>
      </c>
      <c r="T1314">
        <v>75</v>
      </c>
      <c r="V1314">
        <v>51.6</v>
      </c>
      <c r="X1314" s="49"/>
      <c r="AB1314" s="49"/>
      <c r="AC1314" s="49"/>
      <c r="AD1314">
        <v>5</v>
      </c>
    </row>
    <row r="1315" spans="2:30" x14ac:dyDescent="0.25">
      <c r="B1315" s="49"/>
      <c r="C1315" s="49"/>
      <c r="D1315" s="2"/>
      <c r="E1315" t="s">
        <v>41</v>
      </c>
      <c r="F1315" s="49"/>
      <c r="G1315" s="49"/>
      <c r="H1315" t="s">
        <v>4555</v>
      </c>
      <c r="I1315" s="49"/>
      <c r="J1315" s="49"/>
      <c r="L1315" s="49" t="s">
        <v>2154</v>
      </c>
      <c r="M1315" s="49"/>
      <c r="N1315" s="49"/>
      <c r="O1315" s="49"/>
      <c r="P1315" s="49"/>
      <c r="Q1315" t="s">
        <v>4554</v>
      </c>
      <c r="R1315" t="s">
        <v>1084</v>
      </c>
      <c r="S1315">
        <v>1</v>
      </c>
      <c r="T1315">
        <v>75</v>
      </c>
      <c r="U1315">
        <v>8</v>
      </c>
      <c r="X1315" s="49"/>
      <c r="Y1315">
        <v>2</v>
      </c>
      <c r="Z1315">
        <v>1</v>
      </c>
      <c r="AA1315">
        <v>2</v>
      </c>
      <c r="AB1315" s="49" t="s">
        <v>618</v>
      </c>
      <c r="AC1315" s="49"/>
      <c r="AD1315">
        <v>5</v>
      </c>
    </row>
    <row r="1316" spans="2:30" x14ac:dyDescent="0.25">
      <c r="B1316" s="49"/>
      <c r="C1316" s="49"/>
      <c r="D1316" s="2"/>
      <c r="E1316" t="s">
        <v>41</v>
      </c>
      <c r="F1316" s="49"/>
      <c r="G1316" s="49"/>
      <c r="H1316" t="s">
        <v>4557</v>
      </c>
      <c r="I1316" s="49"/>
      <c r="J1316" s="49"/>
      <c r="L1316" s="49" t="s">
        <v>3882</v>
      </c>
      <c r="M1316" s="49"/>
      <c r="N1316" s="49"/>
      <c r="O1316" s="49"/>
      <c r="P1316" s="49"/>
      <c r="Q1316" t="s">
        <v>4556</v>
      </c>
      <c r="R1316" t="s">
        <v>1084</v>
      </c>
      <c r="S1316">
        <v>2</v>
      </c>
      <c r="T1316">
        <v>75</v>
      </c>
      <c r="U1316">
        <v>8</v>
      </c>
      <c r="X1316" s="49"/>
      <c r="Y1316">
        <v>2</v>
      </c>
      <c r="Z1316">
        <v>1</v>
      </c>
      <c r="AA1316">
        <v>2</v>
      </c>
      <c r="AB1316" s="49" t="s">
        <v>3856</v>
      </c>
      <c r="AC1316" s="49"/>
      <c r="AD1316">
        <v>5</v>
      </c>
    </row>
    <row r="1317" spans="2:30" x14ac:dyDescent="0.25">
      <c r="B1317" s="49"/>
      <c r="C1317" s="49"/>
      <c r="D1317" s="2"/>
      <c r="E1317" t="s">
        <v>41</v>
      </c>
      <c r="F1317" s="49"/>
      <c r="G1317" s="49"/>
      <c r="H1317" t="s">
        <v>4559</v>
      </c>
      <c r="I1317" s="49"/>
      <c r="J1317" s="49"/>
      <c r="L1317" s="49" t="s">
        <v>1937</v>
      </c>
      <c r="M1317" s="49"/>
      <c r="N1317" s="49"/>
      <c r="O1317" s="49"/>
      <c r="P1317" s="49"/>
      <c r="Q1317" t="s">
        <v>4558</v>
      </c>
      <c r="R1317" t="s">
        <v>1084</v>
      </c>
      <c r="S1317">
        <v>3</v>
      </c>
      <c r="T1317">
        <v>75</v>
      </c>
      <c r="U1317">
        <v>7</v>
      </c>
      <c r="X1317" s="49"/>
      <c r="Y1317">
        <v>2</v>
      </c>
      <c r="Z1317">
        <v>1</v>
      </c>
      <c r="AA1317">
        <v>2</v>
      </c>
      <c r="AB1317" s="49" t="s">
        <v>610</v>
      </c>
      <c r="AC1317" s="49"/>
      <c r="AD1317">
        <v>5</v>
      </c>
    </row>
    <row r="1318" spans="2:30" x14ac:dyDescent="0.25">
      <c r="B1318" s="49"/>
      <c r="C1318" s="49"/>
      <c r="D1318" s="2"/>
      <c r="E1318" t="s">
        <v>41</v>
      </c>
      <c r="F1318" s="49"/>
      <c r="G1318" s="49"/>
      <c r="H1318" t="s">
        <v>4561</v>
      </c>
      <c r="I1318" s="49"/>
      <c r="J1318" s="49"/>
      <c r="L1318" s="49" t="s">
        <v>1937</v>
      </c>
      <c r="M1318" s="49"/>
      <c r="N1318" s="49"/>
      <c r="O1318" s="49"/>
      <c r="P1318" s="49"/>
      <c r="Q1318" t="s">
        <v>4560</v>
      </c>
      <c r="R1318" t="s">
        <v>1084</v>
      </c>
      <c r="S1318">
        <v>4</v>
      </c>
      <c r="T1318">
        <v>75</v>
      </c>
      <c r="U1318">
        <v>7</v>
      </c>
      <c r="X1318" s="49"/>
      <c r="Y1318">
        <v>2</v>
      </c>
      <c r="Z1318">
        <v>1</v>
      </c>
      <c r="AA1318">
        <v>2</v>
      </c>
      <c r="AB1318" s="49" t="s">
        <v>610</v>
      </c>
      <c r="AC1318" s="49"/>
      <c r="AD1318">
        <v>5</v>
      </c>
    </row>
    <row r="1319" spans="2:30" x14ac:dyDescent="0.25">
      <c r="B1319" s="49"/>
      <c r="C1319" s="49"/>
      <c r="D1319" s="2"/>
      <c r="E1319" t="s">
        <v>45</v>
      </c>
      <c r="F1319" s="49"/>
      <c r="G1319" s="49"/>
      <c r="H1319" t="s">
        <v>4564</v>
      </c>
      <c r="I1319" s="49"/>
      <c r="J1319" s="49"/>
      <c r="L1319" s="49" t="s">
        <v>4563</v>
      </c>
      <c r="M1319" s="49"/>
      <c r="N1319" s="49"/>
      <c r="O1319" s="49"/>
      <c r="P1319" s="49"/>
      <c r="Q1319" t="s">
        <v>4562</v>
      </c>
      <c r="R1319" t="s">
        <v>1084</v>
      </c>
      <c r="S1319">
        <v>1</v>
      </c>
      <c r="T1319">
        <v>145</v>
      </c>
      <c r="U1319">
        <v>11</v>
      </c>
      <c r="X1319" s="49"/>
      <c r="Y1319">
        <v>2</v>
      </c>
      <c r="Z1319">
        <v>1</v>
      </c>
      <c r="AA1319">
        <v>2</v>
      </c>
      <c r="AB1319" s="49" t="s">
        <v>618</v>
      </c>
      <c r="AC1319" s="49"/>
      <c r="AD1319">
        <v>5</v>
      </c>
    </row>
    <row r="1320" spans="2:30" x14ac:dyDescent="0.25">
      <c r="B1320" s="49"/>
      <c r="C1320" s="49"/>
      <c r="D1320" s="2"/>
      <c r="E1320" t="s">
        <v>45</v>
      </c>
      <c r="F1320" s="49"/>
      <c r="G1320" s="49"/>
      <c r="H1320" t="s">
        <v>4567</v>
      </c>
      <c r="I1320" s="49"/>
      <c r="J1320" s="49"/>
      <c r="L1320" s="49" t="s">
        <v>4566</v>
      </c>
      <c r="M1320" s="49"/>
      <c r="N1320" s="49"/>
      <c r="O1320" s="49"/>
      <c r="P1320" s="49"/>
      <c r="Q1320" t="s">
        <v>4565</v>
      </c>
      <c r="R1320" t="s">
        <v>1084</v>
      </c>
      <c r="S1320">
        <v>2</v>
      </c>
      <c r="T1320">
        <v>150</v>
      </c>
      <c r="U1320">
        <v>11</v>
      </c>
      <c r="X1320" s="49"/>
      <c r="Y1320">
        <v>2</v>
      </c>
      <c r="Z1320">
        <v>1</v>
      </c>
      <c r="AA1320">
        <v>2</v>
      </c>
      <c r="AB1320" s="49" t="s">
        <v>3856</v>
      </c>
      <c r="AC1320" s="49"/>
      <c r="AD1320">
        <v>5</v>
      </c>
    </row>
    <row r="1321" spans="2:30" x14ac:dyDescent="0.25">
      <c r="B1321" s="49"/>
      <c r="C1321" s="49"/>
      <c r="D1321" s="2"/>
      <c r="E1321" t="s">
        <v>45</v>
      </c>
      <c r="F1321" s="49"/>
      <c r="G1321" s="49"/>
      <c r="H1321" t="s">
        <v>4570</v>
      </c>
      <c r="I1321" s="49"/>
      <c r="J1321" s="49"/>
      <c r="L1321" s="49" t="s">
        <v>4569</v>
      </c>
      <c r="M1321" s="49"/>
      <c r="N1321" s="49"/>
      <c r="O1321" s="49"/>
      <c r="P1321" s="49"/>
      <c r="Q1321" t="s">
        <v>4568</v>
      </c>
      <c r="R1321" t="s">
        <v>1084</v>
      </c>
      <c r="S1321">
        <v>3</v>
      </c>
      <c r="T1321">
        <v>170</v>
      </c>
      <c r="U1321">
        <v>10</v>
      </c>
      <c r="X1321" s="49"/>
      <c r="Y1321">
        <v>2</v>
      </c>
      <c r="Z1321">
        <v>1</v>
      </c>
      <c r="AA1321">
        <v>2</v>
      </c>
      <c r="AB1321" s="49" t="s">
        <v>610</v>
      </c>
      <c r="AC1321" s="49"/>
      <c r="AD1321">
        <v>5</v>
      </c>
    </row>
    <row r="1322" spans="2:30" x14ac:dyDescent="0.25">
      <c r="B1322" s="49"/>
      <c r="C1322" s="49"/>
      <c r="D1322" s="2"/>
      <c r="E1322" t="s">
        <v>73</v>
      </c>
      <c r="F1322" s="49"/>
      <c r="G1322" s="49"/>
      <c r="H1322" t="s">
        <v>4573</v>
      </c>
      <c r="I1322" s="49"/>
      <c r="J1322" s="49"/>
      <c r="L1322" s="49" t="s">
        <v>4572</v>
      </c>
      <c r="M1322" s="49"/>
      <c r="N1322" s="49"/>
      <c r="O1322" s="49"/>
      <c r="P1322" s="49"/>
      <c r="Q1322" t="s">
        <v>4571</v>
      </c>
      <c r="R1322" t="s">
        <v>1084</v>
      </c>
      <c r="S1322">
        <v>1</v>
      </c>
      <c r="T1322">
        <v>30</v>
      </c>
      <c r="U1322">
        <v>20</v>
      </c>
      <c r="X1322" s="49"/>
      <c r="Y1322">
        <v>1</v>
      </c>
      <c r="Z1322">
        <v>2</v>
      </c>
      <c r="AA1322">
        <v>1</v>
      </c>
      <c r="AB1322" s="49" t="s">
        <v>2289</v>
      </c>
      <c r="AC1322" s="49"/>
      <c r="AD1322">
        <v>5</v>
      </c>
    </row>
    <row r="1323" spans="2:30" x14ac:dyDescent="0.25">
      <c r="B1323" s="49"/>
      <c r="C1323" s="49"/>
      <c r="D1323" s="2"/>
      <c r="E1323" t="s">
        <v>73</v>
      </c>
      <c r="F1323" s="49"/>
      <c r="G1323" s="49"/>
      <c r="H1323" t="s">
        <v>4575</v>
      </c>
      <c r="I1323" s="49"/>
      <c r="J1323" s="49"/>
      <c r="L1323" s="49" t="s">
        <v>4572</v>
      </c>
      <c r="M1323" s="49"/>
      <c r="N1323" s="49"/>
      <c r="O1323" s="49"/>
      <c r="P1323" s="49"/>
      <c r="Q1323" t="s">
        <v>4574</v>
      </c>
      <c r="R1323" t="s">
        <v>1084</v>
      </c>
      <c r="S1323">
        <v>2</v>
      </c>
      <c r="T1323">
        <v>35</v>
      </c>
      <c r="U1323">
        <v>20</v>
      </c>
      <c r="X1323" s="49"/>
      <c r="Y1323">
        <v>1</v>
      </c>
      <c r="Z1323">
        <v>2</v>
      </c>
      <c r="AA1323">
        <v>1</v>
      </c>
      <c r="AB1323" s="49" t="s">
        <v>2289</v>
      </c>
      <c r="AC1323" s="49"/>
      <c r="AD1323">
        <v>5</v>
      </c>
    </row>
    <row r="1324" spans="2:30" x14ac:dyDescent="0.25">
      <c r="B1324" s="49"/>
      <c r="C1324" s="49"/>
      <c r="D1324" s="2"/>
      <c r="E1324" t="s">
        <v>73</v>
      </c>
      <c r="F1324" s="49"/>
      <c r="G1324" s="49"/>
      <c r="H1324" t="s">
        <v>4577</v>
      </c>
      <c r="I1324" s="49"/>
      <c r="J1324" s="49"/>
      <c r="L1324" s="49" t="s">
        <v>4572</v>
      </c>
      <c r="M1324" s="49"/>
      <c r="N1324" s="49"/>
      <c r="O1324" s="49"/>
      <c r="P1324" s="49"/>
      <c r="Q1324" t="s">
        <v>4576</v>
      </c>
      <c r="R1324" t="s">
        <v>1084</v>
      </c>
      <c r="S1324">
        <v>3</v>
      </c>
      <c r="T1324">
        <v>35</v>
      </c>
      <c r="U1324">
        <v>20</v>
      </c>
      <c r="X1324" s="49"/>
      <c r="Y1324">
        <v>1</v>
      </c>
      <c r="Z1324">
        <v>2</v>
      </c>
      <c r="AA1324">
        <v>1</v>
      </c>
      <c r="AB1324" s="49" t="s">
        <v>2289</v>
      </c>
      <c r="AC1324" s="49"/>
      <c r="AD1324">
        <v>5</v>
      </c>
    </row>
    <row r="1325" spans="2:30" x14ac:dyDescent="0.25">
      <c r="B1325" s="49"/>
      <c r="C1325" s="49"/>
      <c r="D1325" s="2"/>
      <c r="E1325" t="s">
        <v>8734</v>
      </c>
      <c r="F1325" s="49"/>
      <c r="G1325" s="49"/>
      <c r="H1325" t="s">
        <v>4579</v>
      </c>
      <c r="I1325" s="49"/>
      <c r="J1325" s="49"/>
      <c r="L1325" s="49" t="s">
        <v>3882</v>
      </c>
      <c r="M1325" s="49"/>
      <c r="N1325" s="49"/>
      <c r="O1325" s="49"/>
      <c r="P1325" s="49"/>
      <c r="Q1325" t="s">
        <v>4578</v>
      </c>
      <c r="R1325" t="s">
        <v>1084</v>
      </c>
      <c r="S1325">
        <v>1</v>
      </c>
      <c r="T1325">
        <v>30</v>
      </c>
      <c r="U1325">
        <v>10</v>
      </c>
      <c r="X1325" s="49"/>
      <c r="Y1325">
        <v>2</v>
      </c>
      <c r="Z1325">
        <v>1</v>
      </c>
      <c r="AA1325">
        <v>2</v>
      </c>
      <c r="AB1325" s="49" t="s">
        <v>3856</v>
      </c>
      <c r="AC1325" s="49"/>
      <c r="AD1325">
        <v>5</v>
      </c>
    </row>
    <row r="1326" spans="2:30" x14ac:dyDescent="0.25">
      <c r="B1326" s="49"/>
      <c r="C1326" s="49"/>
      <c r="D1326" s="2"/>
      <c r="E1326" t="s">
        <v>8734</v>
      </c>
      <c r="F1326" s="49"/>
      <c r="G1326" s="49"/>
      <c r="H1326" t="s">
        <v>4581</v>
      </c>
      <c r="I1326" s="49"/>
      <c r="J1326" s="49"/>
      <c r="L1326" s="49" t="s">
        <v>1937</v>
      </c>
      <c r="M1326" s="49"/>
      <c r="N1326" s="49"/>
      <c r="O1326" s="49"/>
      <c r="P1326" s="49"/>
      <c r="Q1326" t="s">
        <v>4580</v>
      </c>
      <c r="R1326" t="s">
        <v>1084</v>
      </c>
      <c r="S1326">
        <v>2</v>
      </c>
      <c r="T1326">
        <v>30</v>
      </c>
      <c r="U1326">
        <v>8</v>
      </c>
      <c r="X1326" s="49"/>
      <c r="Y1326">
        <v>2</v>
      </c>
      <c r="Z1326">
        <v>1</v>
      </c>
      <c r="AA1326">
        <v>2</v>
      </c>
      <c r="AB1326" s="49" t="s">
        <v>610</v>
      </c>
      <c r="AC1326" s="49"/>
      <c r="AD1326">
        <v>5</v>
      </c>
    </row>
    <row r="1327" spans="2:30" x14ac:dyDescent="0.25">
      <c r="B1327" s="49"/>
      <c r="C1327" s="49"/>
      <c r="D1327" s="2"/>
      <c r="E1327" t="s">
        <v>8734</v>
      </c>
      <c r="F1327" s="49"/>
      <c r="G1327" s="49"/>
      <c r="H1327" t="s">
        <v>4584</v>
      </c>
      <c r="I1327" s="49"/>
      <c r="J1327" s="49"/>
      <c r="L1327" s="49" t="s">
        <v>4583</v>
      </c>
      <c r="M1327" s="49"/>
      <c r="N1327" s="49"/>
      <c r="O1327" s="49"/>
      <c r="P1327" s="49"/>
      <c r="Q1327" t="s">
        <v>4582</v>
      </c>
      <c r="R1327" t="s">
        <v>1084</v>
      </c>
      <c r="S1327">
        <v>3</v>
      </c>
      <c r="T1327">
        <v>30</v>
      </c>
      <c r="U1327">
        <v>7</v>
      </c>
      <c r="X1327" s="49"/>
      <c r="Y1327">
        <v>2</v>
      </c>
      <c r="Z1327">
        <v>1</v>
      </c>
      <c r="AA1327">
        <v>2</v>
      </c>
      <c r="AB1327" s="49" t="s">
        <v>3930</v>
      </c>
      <c r="AC1327" s="49"/>
      <c r="AD1327">
        <v>5</v>
      </c>
    </row>
    <row r="1328" spans="2:30" x14ac:dyDescent="0.25">
      <c r="B1328" s="49"/>
      <c r="C1328" s="49"/>
      <c r="D1328" s="2"/>
      <c r="E1328" t="s">
        <v>20</v>
      </c>
      <c r="F1328" s="49"/>
      <c r="G1328" s="49"/>
      <c r="H1328" t="s">
        <v>4586</v>
      </c>
      <c r="I1328" s="49"/>
      <c r="J1328" s="49"/>
      <c r="L1328" s="49"/>
      <c r="M1328" s="49"/>
      <c r="N1328" s="49"/>
      <c r="O1328" s="49"/>
      <c r="P1328" s="49"/>
      <c r="Q1328" t="s">
        <v>4585</v>
      </c>
      <c r="R1328" t="s">
        <v>1084</v>
      </c>
      <c r="S1328">
        <v>1</v>
      </c>
      <c r="T1328">
        <v>75</v>
      </c>
      <c r="V1328">
        <v>60</v>
      </c>
      <c r="X1328" s="49"/>
      <c r="AB1328" s="49"/>
      <c r="AC1328" s="49"/>
      <c r="AD1328">
        <v>5</v>
      </c>
    </row>
    <row r="1329" spans="2:30" x14ac:dyDescent="0.25">
      <c r="B1329" s="49"/>
      <c r="C1329" s="49"/>
      <c r="D1329" s="2"/>
      <c r="E1329" t="s">
        <v>20</v>
      </c>
      <c r="F1329" s="49"/>
      <c r="G1329" s="49"/>
      <c r="H1329" t="s">
        <v>4589</v>
      </c>
      <c r="I1329" s="49"/>
      <c r="J1329" s="49"/>
      <c r="L1329" s="49" t="s">
        <v>4588</v>
      </c>
      <c r="M1329" s="49"/>
      <c r="N1329" s="49"/>
      <c r="O1329" s="49"/>
      <c r="P1329" s="49"/>
      <c r="Q1329" t="s">
        <v>4587</v>
      </c>
      <c r="R1329" t="s">
        <v>1084</v>
      </c>
      <c r="S1329">
        <v>2</v>
      </c>
      <c r="T1329">
        <v>75</v>
      </c>
      <c r="V1329">
        <v>49.8</v>
      </c>
      <c r="X1329" s="49"/>
      <c r="AB1329" s="49"/>
      <c r="AC1329" s="49"/>
      <c r="AD1329">
        <v>5</v>
      </c>
    </row>
    <row r="1330" spans="2:30" x14ac:dyDescent="0.25">
      <c r="B1330" s="49"/>
      <c r="C1330" s="49"/>
      <c r="D1330" s="2"/>
      <c r="E1330" t="s">
        <v>20</v>
      </c>
      <c r="F1330" s="49"/>
      <c r="G1330" s="49"/>
      <c r="H1330" t="s">
        <v>4592</v>
      </c>
      <c r="I1330" s="49"/>
      <c r="J1330" s="49"/>
      <c r="L1330" s="49" t="s">
        <v>4591</v>
      </c>
      <c r="M1330" s="49"/>
      <c r="N1330" s="49"/>
      <c r="O1330" s="49"/>
      <c r="P1330" s="49"/>
      <c r="Q1330" t="s">
        <v>4590</v>
      </c>
      <c r="R1330" t="s">
        <v>1084</v>
      </c>
      <c r="S1330">
        <v>3</v>
      </c>
      <c r="T1330">
        <v>75</v>
      </c>
      <c r="V1330">
        <v>55.2</v>
      </c>
      <c r="X1330" s="49"/>
      <c r="AB1330" s="49"/>
      <c r="AC1330" s="49"/>
      <c r="AD1330">
        <v>5</v>
      </c>
    </row>
    <row r="1331" spans="2:30" x14ac:dyDescent="0.25">
      <c r="B1331" s="49"/>
      <c r="C1331" s="49"/>
      <c r="D1331" s="2"/>
      <c r="E1331" t="s">
        <v>356</v>
      </c>
      <c r="F1331" s="49"/>
      <c r="G1331" s="49"/>
      <c r="H1331" t="s">
        <v>1087</v>
      </c>
      <c r="I1331" s="49"/>
      <c r="J1331" s="49"/>
      <c r="L1331" s="49"/>
      <c r="M1331" s="49"/>
      <c r="N1331" s="49"/>
      <c r="O1331" s="49"/>
      <c r="P1331" s="49"/>
      <c r="Q1331" t="s">
        <v>4593</v>
      </c>
      <c r="R1331" t="s">
        <v>1084</v>
      </c>
      <c r="S1331">
        <v>2</v>
      </c>
      <c r="V1331">
        <v>240</v>
      </c>
      <c r="W1331">
        <v>1.04</v>
      </c>
      <c r="X1331" s="49" t="s">
        <v>3957</v>
      </c>
      <c r="AB1331" s="49"/>
      <c r="AC1331" s="49"/>
      <c r="AD1331">
        <v>5</v>
      </c>
    </row>
    <row r="1332" spans="2:30" x14ac:dyDescent="0.25">
      <c r="B1332" s="49"/>
      <c r="C1332" s="49"/>
      <c r="D1332" s="2"/>
      <c r="E1332" t="s">
        <v>356</v>
      </c>
      <c r="F1332" s="49"/>
      <c r="G1332" s="49"/>
      <c r="H1332" t="s">
        <v>1090</v>
      </c>
      <c r="I1332" s="49"/>
      <c r="J1332" s="49"/>
      <c r="L1332" s="49" t="s">
        <v>3241</v>
      </c>
      <c r="M1332" s="49"/>
      <c r="N1332" s="49"/>
      <c r="O1332" s="49"/>
      <c r="P1332" s="49"/>
      <c r="Q1332" t="s">
        <v>4594</v>
      </c>
      <c r="R1332" t="s">
        <v>1088</v>
      </c>
      <c r="S1332">
        <v>1</v>
      </c>
      <c r="V1332">
        <v>300</v>
      </c>
      <c r="W1332">
        <v>1.34</v>
      </c>
      <c r="X1332" s="49" t="s">
        <v>3957</v>
      </c>
      <c r="AB1332" s="49"/>
      <c r="AC1332" s="49"/>
      <c r="AD1332">
        <v>5</v>
      </c>
    </row>
    <row r="1333" spans="2:30" x14ac:dyDescent="0.25">
      <c r="B1333" s="49"/>
      <c r="C1333" s="49"/>
      <c r="D1333" s="2"/>
      <c r="E1333" t="s">
        <v>112</v>
      </c>
      <c r="F1333" s="49"/>
      <c r="G1333" s="49"/>
      <c r="H1333" t="s">
        <v>4597</v>
      </c>
      <c r="I1333" s="49"/>
      <c r="J1333" s="49"/>
      <c r="L1333" s="49" t="s">
        <v>4596</v>
      </c>
      <c r="M1333" s="49"/>
      <c r="N1333" s="49"/>
      <c r="O1333" s="49"/>
      <c r="P1333" s="49"/>
      <c r="Q1333" t="s">
        <v>4595</v>
      </c>
      <c r="R1333" t="s">
        <v>1088</v>
      </c>
      <c r="S1333">
        <v>1</v>
      </c>
      <c r="T1333">
        <v>45</v>
      </c>
      <c r="U1333">
        <v>15</v>
      </c>
      <c r="X1333" s="49"/>
      <c r="Y1333">
        <v>2</v>
      </c>
      <c r="Z1333">
        <v>1</v>
      </c>
      <c r="AA1333">
        <v>2</v>
      </c>
      <c r="AB1333" s="49" t="s">
        <v>610</v>
      </c>
      <c r="AC1333" s="49"/>
      <c r="AD1333">
        <v>5</v>
      </c>
    </row>
    <row r="1334" spans="2:30" x14ac:dyDescent="0.25">
      <c r="B1334" s="49"/>
      <c r="C1334" s="49"/>
      <c r="D1334" s="2"/>
      <c r="E1334" t="s">
        <v>112</v>
      </c>
      <c r="F1334" s="49"/>
      <c r="G1334" s="49"/>
      <c r="H1334" t="s">
        <v>4600</v>
      </c>
      <c r="I1334" s="49"/>
      <c r="J1334" s="49"/>
      <c r="L1334" s="49" t="s">
        <v>4599</v>
      </c>
      <c r="M1334" s="49"/>
      <c r="N1334" s="49"/>
      <c r="O1334" s="49"/>
      <c r="P1334" s="49"/>
      <c r="Q1334" t="s">
        <v>4598</v>
      </c>
      <c r="R1334" t="s">
        <v>1088</v>
      </c>
      <c r="S1334">
        <v>2</v>
      </c>
      <c r="T1334">
        <v>45</v>
      </c>
      <c r="U1334">
        <v>12</v>
      </c>
      <c r="X1334" s="49"/>
      <c r="Y1334">
        <v>2</v>
      </c>
      <c r="Z1334">
        <v>1</v>
      </c>
      <c r="AA1334">
        <v>2</v>
      </c>
      <c r="AB1334" s="49" t="s">
        <v>610</v>
      </c>
      <c r="AC1334" s="49"/>
      <c r="AD1334">
        <v>5</v>
      </c>
    </row>
    <row r="1335" spans="2:30" x14ac:dyDescent="0.25">
      <c r="B1335" s="49"/>
      <c r="C1335" s="49"/>
      <c r="D1335" s="2"/>
      <c r="E1335" t="s">
        <v>112</v>
      </c>
      <c r="F1335" s="49"/>
      <c r="G1335" s="49"/>
      <c r="H1335" t="s">
        <v>4602</v>
      </c>
      <c r="I1335" s="49"/>
      <c r="J1335" s="49"/>
      <c r="L1335" s="49" t="s">
        <v>4599</v>
      </c>
      <c r="M1335" s="49"/>
      <c r="N1335" s="49"/>
      <c r="O1335" s="49"/>
      <c r="P1335" s="49"/>
      <c r="Q1335" t="s">
        <v>4601</v>
      </c>
      <c r="R1335" t="s">
        <v>1088</v>
      </c>
      <c r="S1335">
        <v>3</v>
      </c>
      <c r="T1335">
        <v>45</v>
      </c>
      <c r="U1335">
        <v>15</v>
      </c>
      <c r="X1335" s="49"/>
      <c r="Y1335">
        <v>2</v>
      </c>
      <c r="Z1335">
        <v>1</v>
      </c>
      <c r="AA1335">
        <v>2</v>
      </c>
      <c r="AB1335" s="49" t="s">
        <v>610</v>
      </c>
      <c r="AC1335" s="49"/>
      <c r="AD1335">
        <v>5</v>
      </c>
    </row>
    <row r="1336" spans="2:30" x14ac:dyDescent="0.25">
      <c r="B1336" s="49"/>
      <c r="C1336" s="49"/>
      <c r="D1336" s="2"/>
      <c r="E1336" t="s">
        <v>214</v>
      </c>
      <c r="F1336" s="49"/>
      <c r="G1336" s="49"/>
      <c r="H1336" t="s">
        <v>4604</v>
      </c>
      <c r="I1336" s="49"/>
      <c r="J1336" s="49"/>
      <c r="L1336" s="49" t="s">
        <v>2154</v>
      </c>
      <c r="M1336" s="49"/>
      <c r="N1336" s="49"/>
      <c r="O1336" s="49"/>
      <c r="P1336" s="49"/>
      <c r="Q1336" t="s">
        <v>4603</v>
      </c>
      <c r="R1336" t="s">
        <v>1088</v>
      </c>
      <c r="S1336">
        <v>1</v>
      </c>
      <c r="T1336">
        <v>50</v>
      </c>
      <c r="U1336">
        <v>12</v>
      </c>
      <c r="X1336" s="49"/>
      <c r="Y1336">
        <v>2</v>
      </c>
      <c r="Z1336">
        <v>1</v>
      </c>
      <c r="AA1336">
        <v>2</v>
      </c>
      <c r="AB1336" s="49" t="s">
        <v>618</v>
      </c>
      <c r="AC1336" s="49"/>
      <c r="AD1336">
        <v>5</v>
      </c>
    </row>
    <row r="1337" spans="2:30" x14ac:dyDescent="0.25">
      <c r="B1337" s="49"/>
      <c r="C1337" s="49"/>
      <c r="D1337" s="2"/>
      <c r="E1337" t="s">
        <v>214</v>
      </c>
      <c r="F1337" s="49"/>
      <c r="G1337" s="49"/>
      <c r="H1337" t="s">
        <v>4607</v>
      </c>
      <c r="I1337" s="49"/>
      <c r="J1337" s="49"/>
      <c r="L1337" s="49" t="s">
        <v>4606</v>
      </c>
      <c r="M1337" s="49"/>
      <c r="N1337" s="49"/>
      <c r="O1337" s="49"/>
      <c r="P1337" s="49"/>
      <c r="Q1337" t="s">
        <v>4605</v>
      </c>
      <c r="R1337" t="s">
        <v>1088</v>
      </c>
      <c r="S1337">
        <v>2</v>
      </c>
      <c r="T1337">
        <v>50</v>
      </c>
      <c r="U1337">
        <v>12</v>
      </c>
      <c r="X1337" s="49"/>
      <c r="Y1337">
        <v>2</v>
      </c>
      <c r="Z1337">
        <v>1</v>
      </c>
      <c r="AA1337">
        <v>2</v>
      </c>
      <c r="AB1337" s="49" t="s">
        <v>618</v>
      </c>
      <c r="AC1337" s="49"/>
      <c r="AD1337">
        <v>5</v>
      </c>
    </row>
    <row r="1338" spans="2:30" x14ac:dyDescent="0.25">
      <c r="B1338" s="49"/>
      <c r="C1338" s="49"/>
      <c r="D1338" s="2"/>
      <c r="E1338" t="s">
        <v>214</v>
      </c>
      <c r="F1338" s="49"/>
      <c r="G1338" s="49"/>
      <c r="H1338" t="s">
        <v>4610</v>
      </c>
      <c r="I1338" s="49"/>
      <c r="J1338" s="49"/>
      <c r="L1338" s="49" t="s">
        <v>4609</v>
      </c>
      <c r="M1338" s="49"/>
      <c r="N1338" s="49"/>
      <c r="O1338" s="49"/>
      <c r="P1338" s="49"/>
      <c r="Q1338" t="s">
        <v>4608</v>
      </c>
      <c r="R1338" t="s">
        <v>1088</v>
      </c>
      <c r="S1338">
        <v>3</v>
      </c>
      <c r="T1338">
        <v>50</v>
      </c>
      <c r="U1338">
        <v>10</v>
      </c>
      <c r="X1338" s="49"/>
      <c r="Y1338">
        <v>2</v>
      </c>
      <c r="Z1338">
        <v>1</v>
      </c>
      <c r="AA1338">
        <v>3</v>
      </c>
      <c r="AB1338" s="49" t="s">
        <v>610</v>
      </c>
      <c r="AC1338" s="49"/>
      <c r="AD1338">
        <v>5</v>
      </c>
    </row>
    <row r="1339" spans="2:30" x14ac:dyDescent="0.25">
      <c r="B1339" s="49"/>
      <c r="C1339" s="49"/>
      <c r="D1339" s="2"/>
      <c r="E1339" t="s">
        <v>214</v>
      </c>
      <c r="F1339" s="49"/>
      <c r="G1339" s="49"/>
      <c r="H1339" t="s">
        <v>4612</v>
      </c>
      <c r="I1339" s="49"/>
      <c r="J1339" s="49"/>
      <c r="L1339" s="49" t="s">
        <v>4609</v>
      </c>
      <c r="M1339" s="49"/>
      <c r="N1339" s="49"/>
      <c r="O1339" s="49"/>
      <c r="P1339" s="49"/>
      <c r="Q1339" t="s">
        <v>4611</v>
      </c>
      <c r="R1339" t="s">
        <v>1088</v>
      </c>
      <c r="S1339">
        <v>4</v>
      </c>
      <c r="T1339">
        <v>50</v>
      </c>
      <c r="U1339">
        <v>8</v>
      </c>
      <c r="X1339" s="49"/>
      <c r="Y1339">
        <v>2</v>
      </c>
      <c r="Z1339">
        <v>1</v>
      </c>
      <c r="AA1339">
        <v>3</v>
      </c>
      <c r="AB1339" s="49" t="s">
        <v>610</v>
      </c>
      <c r="AC1339" s="49"/>
      <c r="AD1339">
        <v>5</v>
      </c>
    </row>
    <row r="1340" spans="2:30" x14ac:dyDescent="0.25">
      <c r="B1340" s="49"/>
      <c r="C1340" s="49"/>
      <c r="D1340" s="2"/>
      <c r="E1340" t="s">
        <v>235</v>
      </c>
      <c r="F1340" s="49"/>
      <c r="G1340" s="49"/>
      <c r="H1340" t="s">
        <v>4615</v>
      </c>
      <c r="I1340" s="49"/>
      <c r="J1340" s="49"/>
      <c r="L1340" s="49" t="s">
        <v>4614</v>
      </c>
      <c r="M1340" s="49"/>
      <c r="N1340" s="49"/>
      <c r="O1340" s="49"/>
      <c r="P1340" s="49"/>
      <c r="Q1340" t="s">
        <v>4613</v>
      </c>
      <c r="R1340" t="s">
        <v>1088</v>
      </c>
      <c r="S1340">
        <v>1</v>
      </c>
      <c r="T1340">
        <v>12.5</v>
      </c>
      <c r="U1340">
        <v>9</v>
      </c>
      <c r="X1340" s="49"/>
      <c r="Y1340">
        <v>3</v>
      </c>
      <c r="Z1340">
        <v>1</v>
      </c>
      <c r="AA1340">
        <v>3</v>
      </c>
      <c r="AB1340" s="49" t="s">
        <v>618</v>
      </c>
      <c r="AC1340" s="49"/>
      <c r="AD1340">
        <v>5</v>
      </c>
    </row>
    <row r="1341" spans="2:30" x14ac:dyDescent="0.25">
      <c r="B1341" s="49"/>
      <c r="C1341" s="49"/>
      <c r="D1341" s="2"/>
      <c r="E1341" t="s">
        <v>235</v>
      </c>
      <c r="F1341" s="49"/>
      <c r="G1341" s="49"/>
      <c r="H1341" t="s">
        <v>4617</v>
      </c>
      <c r="I1341" s="49"/>
      <c r="J1341" s="49"/>
      <c r="L1341" s="49" t="s">
        <v>4614</v>
      </c>
      <c r="M1341" s="49"/>
      <c r="N1341" s="49"/>
      <c r="O1341" s="49"/>
      <c r="P1341" s="49"/>
      <c r="Q1341" t="s">
        <v>4616</v>
      </c>
      <c r="R1341" t="s">
        <v>1088</v>
      </c>
      <c r="S1341">
        <v>2</v>
      </c>
      <c r="T1341">
        <v>12.5</v>
      </c>
      <c r="U1341">
        <v>10</v>
      </c>
      <c r="X1341" s="49"/>
      <c r="Y1341">
        <v>3</v>
      </c>
      <c r="Z1341">
        <v>1</v>
      </c>
      <c r="AA1341">
        <v>3</v>
      </c>
      <c r="AB1341" s="49" t="s">
        <v>618</v>
      </c>
      <c r="AC1341" s="49"/>
      <c r="AD1341">
        <v>5</v>
      </c>
    </row>
    <row r="1342" spans="2:30" x14ac:dyDescent="0.25">
      <c r="B1342" s="49"/>
      <c r="C1342" s="49"/>
      <c r="D1342" s="2"/>
      <c r="E1342" t="s">
        <v>235</v>
      </c>
      <c r="F1342" s="49"/>
      <c r="G1342" s="49"/>
      <c r="H1342" t="s">
        <v>4619</v>
      </c>
      <c r="I1342" s="49"/>
      <c r="J1342" s="49"/>
      <c r="L1342" s="49" t="s">
        <v>4614</v>
      </c>
      <c r="M1342" s="49"/>
      <c r="N1342" s="49"/>
      <c r="O1342" s="49"/>
      <c r="P1342" s="49"/>
      <c r="Q1342" t="s">
        <v>4618</v>
      </c>
      <c r="R1342" t="s">
        <v>1088</v>
      </c>
      <c r="S1342">
        <v>3</v>
      </c>
      <c r="T1342">
        <v>12.5</v>
      </c>
      <c r="U1342">
        <v>10</v>
      </c>
      <c r="X1342" s="49"/>
      <c r="Y1342">
        <v>3</v>
      </c>
      <c r="Z1342">
        <v>1</v>
      </c>
      <c r="AA1342">
        <v>3</v>
      </c>
      <c r="AB1342" s="49" t="s">
        <v>618</v>
      </c>
      <c r="AC1342" s="49"/>
      <c r="AD1342">
        <v>5</v>
      </c>
    </row>
    <row r="1343" spans="2:30" x14ac:dyDescent="0.25">
      <c r="B1343" s="49"/>
      <c r="C1343" s="49"/>
      <c r="D1343" s="2"/>
      <c r="E1343" t="s">
        <v>8734</v>
      </c>
      <c r="F1343" s="49"/>
      <c r="G1343" s="49"/>
      <c r="H1343" t="s">
        <v>4621</v>
      </c>
      <c r="I1343" s="49"/>
      <c r="J1343" s="49"/>
      <c r="L1343" s="49" t="s">
        <v>2154</v>
      </c>
      <c r="M1343" s="49"/>
      <c r="N1343" s="49"/>
      <c r="O1343" s="49"/>
      <c r="P1343" s="49"/>
      <c r="Q1343" t="s">
        <v>4620</v>
      </c>
      <c r="R1343" t="s">
        <v>1088</v>
      </c>
      <c r="S1343">
        <v>1</v>
      </c>
      <c r="T1343">
        <v>30</v>
      </c>
      <c r="U1343">
        <v>10</v>
      </c>
      <c r="X1343" s="49"/>
      <c r="Y1343">
        <v>2</v>
      </c>
      <c r="Z1343">
        <v>1</v>
      </c>
      <c r="AA1343">
        <v>2</v>
      </c>
      <c r="AB1343" s="49" t="s">
        <v>618</v>
      </c>
      <c r="AC1343" s="49"/>
      <c r="AD1343">
        <v>5</v>
      </c>
    </row>
    <row r="1344" spans="2:30" x14ac:dyDescent="0.25">
      <c r="B1344" s="49"/>
      <c r="C1344" s="49"/>
      <c r="D1344" s="2"/>
      <c r="E1344" t="s">
        <v>8734</v>
      </c>
      <c r="F1344" s="49"/>
      <c r="G1344" s="49"/>
      <c r="H1344" t="s">
        <v>4623</v>
      </c>
      <c r="I1344" s="49"/>
      <c r="J1344" s="49"/>
      <c r="L1344" s="49" t="s">
        <v>3882</v>
      </c>
      <c r="M1344" s="49"/>
      <c r="N1344" s="49"/>
      <c r="O1344" s="49"/>
      <c r="P1344" s="49"/>
      <c r="Q1344" t="s">
        <v>4622</v>
      </c>
      <c r="R1344" t="s">
        <v>1088</v>
      </c>
      <c r="S1344">
        <v>2</v>
      </c>
      <c r="T1344">
        <v>30</v>
      </c>
      <c r="U1344">
        <v>9</v>
      </c>
      <c r="X1344" s="49"/>
      <c r="Y1344">
        <v>2</v>
      </c>
      <c r="Z1344">
        <v>1</v>
      </c>
      <c r="AA1344">
        <v>2</v>
      </c>
      <c r="AB1344" s="49" t="s">
        <v>3856</v>
      </c>
      <c r="AC1344" s="49"/>
      <c r="AD1344">
        <v>5</v>
      </c>
    </row>
    <row r="1345" spans="2:30" x14ac:dyDescent="0.25">
      <c r="B1345" s="49"/>
      <c r="C1345" s="49"/>
      <c r="D1345" s="2"/>
      <c r="E1345" t="s">
        <v>8734</v>
      </c>
      <c r="F1345" s="49"/>
      <c r="G1345" s="49"/>
      <c r="H1345" t="s">
        <v>4626</v>
      </c>
      <c r="I1345" s="49"/>
      <c r="J1345" s="49"/>
      <c r="L1345" s="49" t="s">
        <v>4625</v>
      </c>
      <c r="M1345" s="49"/>
      <c r="N1345" s="49"/>
      <c r="O1345" s="49"/>
      <c r="P1345" s="49"/>
      <c r="Q1345" t="s">
        <v>4624</v>
      </c>
      <c r="R1345" t="s">
        <v>1088</v>
      </c>
      <c r="S1345">
        <v>3</v>
      </c>
      <c r="T1345">
        <v>30</v>
      </c>
      <c r="U1345">
        <v>7</v>
      </c>
      <c r="X1345" s="49"/>
      <c r="AB1345" s="49"/>
      <c r="AC1345" s="49"/>
      <c r="AD1345">
        <v>5</v>
      </c>
    </row>
    <row r="1346" spans="2:30" x14ac:dyDescent="0.25">
      <c r="B1346" s="49"/>
      <c r="C1346" s="49"/>
      <c r="D1346" s="2"/>
      <c r="E1346" t="s">
        <v>303</v>
      </c>
      <c r="F1346" s="49"/>
      <c r="G1346" s="49"/>
      <c r="H1346" t="s">
        <v>4629</v>
      </c>
      <c r="I1346" s="49"/>
      <c r="J1346" s="49"/>
      <c r="L1346" s="49" t="s">
        <v>4628</v>
      </c>
      <c r="M1346" s="49"/>
      <c r="N1346" s="49"/>
      <c r="O1346" s="49"/>
      <c r="P1346" s="49"/>
      <c r="Q1346" t="s">
        <v>4627</v>
      </c>
      <c r="R1346" t="s">
        <v>1088</v>
      </c>
      <c r="S1346">
        <v>1</v>
      </c>
      <c r="T1346">
        <v>10</v>
      </c>
      <c r="U1346">
        <v>15</v>
      </c>
      <c r="X1346" s="49"/>
      <c r="AB1346" s="49"/>
      <c r="AC1346" s="49"/>
      <c r="AD1346">
        <v>5</v>
      </c>
    </row>
    <row r="1347" spans="2:30" x14ac:dyDescent="0.25">
      <c r="B1347" s="49"/>
      <c r="C1347" s="49"/>
      <c r="D1347" s="2"/>
      <c r="E1347" t="s">
        <v>303</v>
      </c>
      <c r="F1347" s="49"/>
      <c r="G1347" s="49"/>
      <c r="H1347" t="s">
        <v>4632</v>
      </c>
      <c r="I1347" s="49"/>
      <c r="J1347" s="49"/>
      <c r="L1347" s="49" t="s">
        <v>4631</v>
      </c>
      <c r="M1347" s="49"/>
      <c r="N1347" s="49"/>
      <c r="O1347" s="49"/>
      <c r="P1347" s="49"/>
      <c r="Q1347" t="s">
        <v>4630</v>
      </c>
      <c r="R1347" t="s">
        <v>1088</v>
      </c>
      <c r="S1347">
        <v>2</v>
      </c>
      <c r="T1347">
        <v>10</v>
      </c>
      <c r="U1347">
        <v>15</v>
      </c>
      <c r="X1347" s="49"/>
      <c r="AB1347" s="49"/>
      <c r="AC1347" s="49"/>
      <c r="AD1347">
        <v>5</v>
      </c>
    </row>
    <row r="1348" spans="2:30" x14ac:dyDescent="0.25">
      <c r="B1348" s="49"/>
      <c r="C1348" s="49"/>
      <c r="D1348" s="2"/>
      <c r="E1348" t="s">
        <v>303</v>
      </c>
      <c r="F1348" s="49"/>
      <c r="G1348" s="49"/>
      <c r="H1348" t="s">
        <v>4634</v>
      </c>
      <c r="I1348" s="49"/>
      <c r="J1348" s="49"/>
      <c r="L1348" s="49" t="s">
        <v>4631</v>
      </c>
      <c r="M1348" s="49"/>
      <c r="N1348" s="49"/>
      <c r="O1348" s="49"/>
      <c r="P1348" s="49"/>
      <c r="Q1348" t="s">
        <v>4633</v>
      </c>
      <c r="R1348" t="s">
        <v>1088</v>
      </c>
      <c r="S1348">
        <v>3</v>
      </c>
      <c r="T1348">
        <v>10</v>
      </c>
      <c r="U1348">
        <v>15</v>
      </c>
      <c r="X1348" s="49"/>
      <c r="AB1348" s="49"/>
      <c r="AC1348" s="49"/>
      <c r="AD1348">
        <v>5</v>
      </c>
    </row>
    <row r="1349" spans="2:30" x14ac:dyDescent="0.25">
      <c r="B1349" s="49"/>
      <c r="C1349" s="49"/>
      <c r="D1349" s="2"/>
      <c r="E1349" t="s">
        <v>1534</v>
      </c>
      <c r="F1349" s="49"/>
      <c r="G1349" s="49"/>
      <c r="H1349" t="s">
        <v>4636</v>
      </c>
      <c r="I1349" s="49"/>
      <c r="J1349" s="49"/>
      <c r="L1349" s="49"/>
      <c r="M1349" s="49"/>
      <c r="N1349" s="49"/>
      <c r="O1349" s="49"/>
      <c r="P1349" s="49"/>
      <c r="Q1349" t="s">
        <v>4635</v>
      </c>
      <c r="R1349" t="s">
        <v>1088</v>
      </c>
      <c r="S1349">
        <v>1</v>
      </c>
      <c r="T1349">
        <v>150</v>
      </c>
      <c r="V1349">
        <v>60</v>
      </c>
      <c r="X1349" s="49"/>
      <c r="AB1349" s="49"/>
      <c r="AC1349" s="49"/>
      <c r="AD1349">
        <v>5</v>
      </c>
    </row>
    <row r="1350" spans="2:30" x14ac:dyDescent="0.25">
      <c r="B1350" s="49"/>
      <c r="C1350" s="49"/>
      <c r="D1350" s="2"/>
      <c r="E1350" t="s">
        <v>1534</v>
      </c>
      <c r="F1350" s="49"/>
      <c r="G1350" s="49"/>
      <c r="H1350" t="s">
        <v>4638</v>
      </c>
      <c r="I1350" s="49"/>
      <c r="J1350" s="49"/>
      <c r="L1350" s="49"/>
      <c r="M1350" s="49"/>
      <c r="N1350" s="49"/>
      <c r="O1350" s="49"/>
      <c r="P1350" s="49"/>
      <c r="Q1350" t="s">
        <v>4637</v>
      </c>
      <c r="R1350" t="s">
        <v>1088</v>
      </c>
      <c r="S1350">
        <v>2</v>
      </c>
      <c r="T1350">
        <v>150</v>
      </c>
      <c r="V1350">
        <v>52.2</v>
      </c>
      <c r="X1350" s="49"/>
      <c r="AB1350" s="49"/>
      <c r="AC1350" s="49"/>
      <c r="AD1350">
        <v>5</v>
      </c>
    </row>
    <row r="1351" spans="2:30" x14ac:dyDescent="0.25">
      <c r="B1351" s="49"/>
      <c r="C1351" s="49"/>
      <c r="D1351" s="2"/>
      <c r="E1351" t="s">
        <v>1534</v>
      </c>
      <c r="F1351" s="49"/>
      <c r="G1351" s="49"/>
      <c r="H1351" t="s">
        <v>4640</v>
      </c>
      <c r="I1351" s="49"/>
      <c r="J1351" s="49"/>
      <c r="L1351" s="49"/>
      <c r="M1351" s="49"/>
      <c r="N1351" s="49"/>
      <c r="O1351" s="49"/>
      <c r="P1351" s="49"/>
      <c r="Q1351" t="s">
        <v>4639</v>
      </c>
      <c r="R1351" t="s">
        <v>1088</v>
      </c>
      <c r="S1351">
        <v>3</v>
      </c>
      <c r="T1351">
        <v>150</v>
      </c>
      <c r="V1351">
        <v>54</v>
      </c>
      <c r="X1351" s="49"/>
      <c r="AB1351" s="49"/>
      <c r="AC1351" s="49"/>
      <c r="AD1351">
        <v>5</v>
      </c>
    </row>
    <row r="1352" spans="2:30" x14ac:dyDescent="0.25">
      <c r="B1352" s="49"/>
      <c r="C1352" s="49"/>
      <c r="D1352" s="2"/>
      <c r="E1352" t="s">
        <v>356</v>
      </c>
      <c r="F1352" s="49"/>
      <c r="G1352" s="49"/>
      <c r="H1352" t="s">
        <v>1091</v>
      </c>
      <c r="I1352" s="49"/>
      <c r="J1352" s="49"/>
      <c r="L1352" s="49" t="s">
        <v>4062</v>
      </c>
      <c r="M1352" s="49"/>
      <c r="N1352" s="49"/>
      <c r="O1352" s="49"/>
      <c r="P1352" s="49"/>
      <c r="Q1352" t="s">
        <v>4641</v>
      </c>
      <c r="R1352" t="s">
        <v>1088</v>
      </c>
      <c r="S1352">
        <v>2</v>
      </c>
      <c r="V1352">
        <v>300</v>
      </c>
      <c r="W1352">
        <v>1.32</v>
      </c>
      <c r="X1352" s="49" t="s">
        <v>3957</v>
      </c>
      <c r="AB1352" s="49"/>
      <c r="AC1352" s="49"/>
      <c r="AD1352">
        <v>5</v>
      </c>
    </row>
    <row r="1353" spans="2:30" x14ac:dyDescent="0.25">
      <c r="B1353" s="49"/>
      <c r="C1353" s="49"/>
      <c r="D1353" s="2"/>
      <c r="E1353" t="s">
        <v>356</v>
      </c>
      <c r="F1353" s="49"/>
      <c r="G1353" s="49"/>
      <c r="H1353" t="s">
        <v>1094</v>
      </c>
      <c r="I1353" s="49"/>
      <c r="J1353" s="49"/>
      <c r="L1353" s="49" t="s">
        <v>272</v>
      </c>
      <c r="M1353" s="49"/>
      <c r="N1353" s="49"/>
      <c r="O1353" s="49"/>
      <c r="P1353" s="49"/>
      <c r="Q1353" t="s">
        <v>4642</v>
      </c>
      <c r="R1353" t="s">
        <v>1092</v>
      </c>
      <c r="S1353">
        <v>1</v>
      </c>
      <c r="V1353">
        <v>300</v>
      </c>
      <c r="W1353">
        <v>1.34</v>
      </c>
      <c r="X1353" s="49" t="s">
        <v>3957</v>
      </c>
      <c r="AB1353" s="49"/>
      <c r="AC1353" s="49"/>
      <c r="AD1353">
        <v>5</v>
      </c>
    </row>
    <row r="1354" spans="2:30" x14ac:dyDescent="0.25">
      <c r="B1354" s="49"/>
      <c r="C1354" s="49"/>
      <c r="D1354" s="2"/>
      <c r="E1354" t="s">
        <v>249</v>
      </c>
      <c r="F1354" s="49"/>
      <c r="G1354" s="49"/>
      <c r="H1354" t="s">
        <v>4644</v>
      </c>
      <c r="I1354" s="49"/>
      <c r="J1354" s="49"/>
      <c r="L1354" s="49" t="s">
        <v>2598</v>
      </c>
      <c r="M1354" s="49"/>
      <c r="N1354" s="49"/>
      <c r="O1354" s="49"/>
      <c r="P1354" s="49"/>
      <c r="Q1354" t="s">
        <v>4643</v>
      </c>
      <c r="R1354" t="s">
        <v>1092</v>
      </c>
      <c r="S1354">
        <v>1</v>
      </c>
      <c r="T1354">
        <v>150</v>
      </c>
      <c r="U1354">
        <v>8</v>
      </c>
      <c r="X1354" s="49"/>
      <c r="Y1354">
        <v>3</v>
      </c>
      <c r="Z1354">
        <v>1</v>
      </c>
      <c r="AA1354">
        <v>1</v>
      </c>
      <c r="AB1354" s="49" t="s">
        <v>618</v>
      </c>
      <c r="AC1354" s="49"/>
      <c r="AD1354">
        <v>5</v>
      </c>
    </row>
    <row r="1355" spans="2:30" x14ac:dyDescent="0.25">
      <c r="B1355" s="49"/>
      <c r="C1355" s="49"/>
      <c r="D1355" s="2"/>
      <c r="E1355" t="s">
        <v>249</v>
      </c>
      <c r="F1355" s="49"/>
      <c r="G1355" s="49"/>
      <c r="H1355" t="s">
        <v>4646</v>
      </c>
      <c r="I1355" s="49"/>
      <c r="J1355" s="49"/>
      <c r="L1355" s="49" t="s">
        <v>2598</v>
      </c>
      <c r="M1355" s="49"/>
      <c r="N1355" s="49"/>
      <c r="O1355" s="49"/>
      <c r="P1355" s="49"/>
      <c r="Q1355" t="s">
        <v>4645</v>
      </c>
      <c r="R1355" t="s">
        <v>1092</v>
      </c>
      <c r="S1355">
        <v>2</v>
      </c>
      <c r="T1355">
        <v>150</v>
      </c>
      <c r="U1355">
        <v>8</v>
      </c>
      <c r="X1355" s="49"/>
      <c r="Y1355">
        <v>3</v>
      </c>
      <c r="Z1355">
        <v>1</v>
      </c>
      <c r="AA1355">
        <v>1</v>
      </c>
      <c r="AB1355" s="49" t="s">
        <v>618</v>
      </c>
      <c r="AC1355" s="49"/>
      <c r="AD1355">
        <v>5</v>
      </c>
    </row>
    <row r="1356" spans="2:30" x14ac:dyDescent="0.25">
      <c r="B1356" s="49"/>
      <c r="C1356" s="49"/>
      <c r="D1356" s="2"/>
      <c r="E1356" t="s">
        <v>249</v>
      </c>
      <c r="F1356" s="49"/>
      <c r="G1356" s="49"/>
      <c r="H1356" t="s">
        <v>4648</v>
      </c>
      <c r="I1356" s="49"/>
      <c r="J1356" s="49"/>
      <c r="L1356" s="49" t="s">
        <v>2598</v>
      </c>
      <c r="M1356" s="49"/>
      <c r="N1356" s="49"/>
      <c r="O1356" s="49"/>
      <c r="P1356" s="49"/>
      <c r="Q1356" t="s">
        <v>4647</v>
      </c>
      <c r="R1356" t="s">
        <v>1092</v>
      </c>
      <c r="S1356">
        <v>3</v>
      </c>
      <c r="T1356">
        <v>150</v>
      </c>
      <c r="U1356">
        <v>8</v>
      </c>
      <c r="X1356" s="49"/>
      <c r="Y1356">
        <v>3</v>
      </c>
      <c r="Z1356">
        <v>1</v>
      </c>
      <c r="AA1356">
        <v>1</v>
      </c>
      <c r="AB1356" s="49" t="s">
        <v>618</v>
      </c>
      <c r="AC1356" s="49"/>
      <c r="AD1356">
        <v>5</v>
      </c>
    </row>
    <row r="1357" spans="2:30" x14ac:dyDescent="0.25">
      <c r="B1357" s="49"/>
      <c r="C1357" s="49"/>
      <c r="D1357" s="2"/>
      <c r="E1357" t="s">
        <v>249</v>
      </c>
      <c r="F1357" s="49"/>
      <c r="G1357" s="49"/>
      <c r="H1357" t="s">
        <v>4651</v>
      </c>
      <c r="I1357" s="49"/>
      <c r="J1357" s="49"/>
      <c r="L1357" s="49" t="s">
        <v>4650</v>
      </c>
      <c r="M1357" s="49"/>
      <c r="N1357" s="49"/>
      <c r="O1357" s="49"/>
      <c r="P1357" s="49"/>
      <c r="Q1357" t="s">
        <v>4649</v>
      </c>
      <c r="R1357" t="s">
        <v>1092</v>
      </c>
      <c r="S1357">
        <v>4</v>
      </c>
      <c r="T1357">
        <v>150</v>
      </c>
      <c r="U1357">
        <v>9</v>
      </c>
      <c r="X1357" s="49"/>
      <c r="Y1357">
        <v>3</v>
      </c>
      <c r="Z1357">
        <v>1</v>
      </c>
      <c r="AA1357">
        <v>1</v>
      </c>
      <c r="AB1357" s="49" t="s">
        <v>3856</v>
      </c>
      <c r="AC1357" s="49"/>
      <c r="AD1357">
        <v>5</v>
      </c>
    </row>
    <row r="1358" spans="2:30" x14ac:dyDescent="0.25">
      <c r="B1358" s="49"/>
      <c r="C1358" s="49"/>
      <c r="D1358" s="2"/>
      <c r="E1358" t="s">
        <v>256</v>
      </c>
      <c r="F1358" s="49"/>
      <c r="G1358" s="49"/>
      <c r="H1358" t="s">
        <v>4654</v>
      </c>
      <c r="I1358" s="49"/>
      <c r="J1358" s="49"/>
      <c r="L1358" s="49" t="s">
        <v>4653</v>
      </c>
      <c r="M1358" s="49"/>
      <c r="N1358" s="49"/>
      <c r="O1358" s="49"/>
      <c r="P1358" s="49"/>
      <c r="Q1358" t="s">
        <v>4652</v>
      </c>
      <c r="R1358" t="s">
        <v>1092</v>
      </c>
      <c r="S1358">
        <v>1</v>
      </c>
      <c r="T1358">
        <v>50</v>
      </c>
      <c r="U1358">
        <v>8</v>
      </c>
      <c r="X1358" s="49"/>
      <c r="Y1358">
        <v>2</v>
      </c>
      <c r="Z1358">
        <v>1</v>
      </c>
      <c r="AA1358">
        <v>2</v>
      </c>
      <c r="AB1358" s="49" t="s">
        <v>618</v>
      </c>
      <c r="AC1358" s="49"/>
      <c r="AD1358">
        <v>5</v>
      </c>
    </row>
    <row r="1359" spans="2:30" x14ac:dyDescent="0.25">
      <c r="B1359" s="49"/>
      <c r="C1359" s="49"/>
      <c r="D1359" s="2"/>
      <c r="E1359" t="s">
        <v>256</v>
      </c>
      <c r="F1359" s="49"/>
      <c r="G1359" s="49"/>
      <c r="H1359" t="s">
        <v>4656</v>
      </c>
      <c r="I1359" s="49"/>
      <c r="J1359" s="49"/>
      <c r="L1359" s="49" t="s">
        <v>4653</v>
      </c>
      <c r="M1359" s="49"/>
      <c r="N1359" s="49"/>
      <c r="O1359" s="49"/>
      <c r="P1359" s="49"/>
      <c r="Q1359" t="s">
        <v>4655</v>
      </c>
      <c r="R1359" t="s">
        <v>1092</v>
      </c>
      <c r="S1359">
        <v>2</v>
      </c>
      <c r="T1359">
        <v>50</v>
      </c>
      <c r="U1359">
        <v>8</v>
      </c>
      <c r="X1359" s="49"/>
      <c r="Y1359">
        <v>2</v>
      </c>
      <c r="Z1359">
        <v>1</v>
      </c>
      <c r="AA1359">
        <v>2</v>
      </c>
      <c r="AB1359" s="49" t="s">
        <v>618</v>
      </c>
      <c r="AC1359" s="49"/>
      <c r="AD1359">
        <v>5</v>
      </c>
    </row>
    <row r="1360" spans="2:30" x14ac:dyDescent="0.25">
      <c r="B1360" s="49"/>
      <c r="C1360" s="49"/>
      <c r="D1360" s="2"/>
      <c r="E1360" t="s">
        <v>256</v>
      </c>
      <c r="F1360" s="49"/>
      <c r="G1360" s="49"/>
      <c r="H1360" t="s">
        <v>4658</v>
      </c>
      <c r="I1360" s="49"/>
      <c r="J1360" s="49"/>
      <c r="L1360" s="49" t="s">
        <v>4653</v>
      </c>
      <c r="M1360" s="49"/>
      <c r="N1360" s="49"/>
      <c r="O1360" s="49"/>
      <c r="P1360" s="49"/>
      <c r="Q1360" t="s">
        <v>4657</v>
      </c>
      <c r="R1360" t="s">
        <v>1092</v>
      </c>
      <c r="S1360">
        <v>3</v>
      </c>
      <c r="T1360">
        <v>50</v>
      </c>
      <c r="U1360">
        <v>8</v>
      </c>
      <c r="X1360" s="49"/>
      <c r="Y1360">
        <v>2</v>
      </c>
      <c r="Z1360">
        <v>1</v>
      </c>
      <c r="AA1360">
        <v>2</v>
      </c>
      <c r="AB1360" s="49" t="s">
        <v>618</v>
      </c>
      <c r="AC1360" s="49"/>
      <c r="AD1360">
        <v>5</v>
      </c>
    </row>
    <row r="1361" spans="2:30" x14ac:dyDescent="0.25">
      <c r="B1361" s="49"/>
      <c r="C1361" s="49"/>
      <c r="D1361" s="2"/>
      <c r="E1361" t="s">
        <v>41</v>
      </c>
      <c r="F1361" s="49"/>
      <c r="G1361" s="49"/>
      <c r="H1361" t="s">
        <v>4660</v>
      </c>
      <c r="I1361" s="49"/>
      <c r="J1361" s="49"/>
      <c r="L1361" s="49" t="s">
        <v>2154</v>
      </c>
      <c r="M1361" s="49"/>
      <c r="N1361" s="49"/>
      <c r="O1361" s="49"/>
      <c r="P1361" s="49"/>
      <c r="Q1361" t="s">
        <v>4659</v>
      </c>
      <c r="R1361" t="s">
        <v>1092</v>
      </c>
      <c r="S1361">
        <v>1</v>
      </c>
      <c r="T1361">
        <v>75</v>
      </c>
      <c r="U1361">
        <v>8</v>
      </c>
      <c r="X1361" s="49"/>
      <c r="Y1361">
        <v>2</v>
      </c>
      <c r="Z1361">
        <v>1</v>
      </c>
      <c r="AA1361">
        <v>2</v>
      </c>
      <c r="AB1361" s="49" t="s">
        <v>618</v>
      </c>
      <c r="AC1361" s="49"/>
      <c r="AD1361">
        <v>5</v>
      </c>
    </row>
    <row r="1362" spans="2:30" x14ac:dyDescent="0.25">
      <c r="B1362" s="49"/>
      <c r="C1362" s="49"/>
      <c r="D1362" s="2"/>
      <c r="E1362" t="s">
        <v>41</v>
      </c>
      <c r="F1362" s="49"/>
      <c r="G1362" s="49"/>
      <c r="H1362" t="s">
        <v>4662</v>
      </c>
      <c r="I1362" s="49"/>
      <c r="J1362" s="49"/>
      <c r="L1362" s="49" t="s">
        <v>2154</v>
      </c>
      <c r="M1362" s="49"/>
      <c r="N1362" s="49"/>
      <c r="O1362" s="49"/>
      <c r="P1362" s="49"/>
      <c r="Q1362" t="s">
        <v>4661</v>
      </c>
      <c r="R1362" t="s">
        <v>1092</v>
      </c>
      <c r="S1362">
        <v>2</v>
      </c>
      <c r="T1362">
        <v>75</v>
      </c>
      <c r="U1362">
        <v>8</v>
      </c>
      <c r="X1362" s="49"/>
      <c r="Y1362">
        <v>2</v>
      </c>
      <c r="Z1362">
        <v>1</v>
      </c>
      <c r="AA1362">
        <v>2</v>
      </c>
      <c r="AB1362" s="49" t="s">
        <v>618</v>
      </c>
      <c r="AC1362" s="49"/>
      <c r="AD1362">
        <v>5</v>
      </c>
    </row>
    <row r="1363" spans="2:30" x14ac:dyDescent="0.25">
      <c r="B1363" s="49"/>
      <c r="C1363" s="49"/>
      <c r="D1363" s="2"/>
      <c r="E1363" t="s">
        <v>41</v>
      </c>
      <c r="F1363" s="49"/>
      <c r="G1363" s="49"/>
      <c r="H1363" t="s">
        <v>4664</v>
      </c>
      <c r="I1363" s="49"/>
      <c r="J1363" s="49"/>
      <c r="L1363" s="49" t="s">
        <v>3882</v>
      </c>
      <c r="M1363" s="49"/>
      <c r="N1363" s="49"/>
      <c r="O1363" s="49"/>
      <c r="P1363" s="49"/>
      <c r="Q1363" t="s">
        <v>4663</v>
      </c>
      <c r="R1363" t="s">
        <v>1092</v>
      </c>
      <c r="S1363">
        <v>3</v>
      </c>
      <c r="T1363">
        <v>75</v>
      </c>
      <c r="U1363">
        <v>8</v>
      </c>
      <c r="X1363" s="49"/>
      <c r="Y1363">
        <v>2</v>
      </c>
      <c r="Z1363">
        <v>1</v>
      </c>
      <c r="AA1363">
        <v>2</v>
      </c>
      <c r="AB1363" s="49" t="s">
        <v>3856</v>
      </c>
      <c r="AC1363" s="49"/>
      <c r="AD1363">
        <v>5</v>
      </c>
    </row>
    <row r="1364" spans="2:30" x14ac:dyDescent="0.25">
      <c r="B1364" s="49"/>
      <c r="C1364" s="49"/>
      <c r="D1364" s="2"/>
      <c r="E1364" t="s">
        <v>41</v>
      </c>
      <c r="F1364" s="49"/>
      <c r="G1364" s="49"/>
      <c r="H1364" t="s">
        <v>4667</v>
      </c>
      <c r="I1364" s="49"/>
      <c r="J1364" s="49"/>
      <c r="L1364" s="49" t="s">
        <v>4666</v>
      </c>
      <c r="M1364" s="49"/>
      <c r="N1364" s="49"/>
      <c r="O1364" s="49"/>
      <c r="P1364" s="49"/>
      <c r="Q1364" t="s">
        <v>4665</v>
      </c>
      <c r="R1364" t="s">
        <v>1092</v>
      </c>
      <c r="S1364">
        <v>4</v>
      </c>
      <c r="T1364">
        <v>75</v>
      </c>
      <c r="U1364">
        <v>8</v>
      </c>
      <c r="X1364" s="49"/>
      <c r="Y1364">
        <v>2</v>
      </c>
      <c r="Z1364">
        <v>1</v>
      </c>
      <c r="AA1364">
        <v>2</v>
      </c>
      <c r="AB1364" s="49" t="s">
        <v>3856</v>
      </c>
      <c r="AC1364" s="49"/>
      <c r="AD1364">
        <v>5</v>
      </c>
    </row>
    <row r="1365" spans="2:30" x14ac:dyDescent="0.25">
      <c r="B1365" s="49"/>
      <c r="C1365" s="49"/>
      <c r="D1365" s="2"/>
      <c r="E1365" t="s">
        <v>45</v>
      </c>
      <c r="F1365" s="49"/>
      <c r="G1365" s="49"/>
      <c r="H1365" t="s">
        <v>4670</v>
      </c>
      <c r="I1365" s="49"/>
      <c r="J1365" s="49"/>
      <c r="L1365" s="49" t="s">
        <v>4669</v>
      </c>
      <c r="M1365" s="49"/>
      <c r="N1365" s="49"/>
      <c r="O1365" s="49"/>
      <c r="P1365" s="49"/>
      <c r="Q1365" t="s">
        <v>4668</v>
      </c>
      <c r="R1365" t="s">
        <v>1092</v>
      </c>
      <c r="S1365">
        <v>1</v>
      </c>
      <c r="T1365">
        <v>150</v>
      </c>
      <c r="U1365">
        <v>12</v>
      </c>
      <c r="X1365" s="49"/>
      <c r="Y1365">
        <v>2</v>
      </c>
      <c r="Z1365">
        <v>1</v>
      </c>
      <c r="AA1365">
        <v>2</v>
      </c>
      <c r="AB1365" s="49" t="s">
        <v>618</v>
      </c>
      <c r="AC1365" s="49"/>
      <c r="AD1365">
        <v>5</v>
      </c>
    </row>
    <row r="1366" spans="2:30" x14ac:dyDescent="0.25">
      <c r="B1366" s="49"/>
      <c r="C1366" s="49"/>
      <c r="D1366" s="2"/>
      <c r="E1366" t="s">
        <v>45</v>
      </c>
      <c r="F1366" s="49"/>
      <c r="G1366" s="49"/>
      <c r="H1366" t="s">
        <v>4673</v>
      </c>
      <c r="I1366" s="49"/>
      <c r="J1366" s="49"/>
      <c r="L1366" s="49" t="s">
        <v>4672</v>
      </c>
      <c r="M1366" s="49"/>
      <c r="N1366" s="49"/>
      <c r="O1366" s="49"/>
      <c r="P1366" s="49"/>
      <c r="Q1366" t="s">
        <v>4671</v>
      </c>
      <c r="R1366" t="s">
        <v>1092</v>
      </c>
      <c r="S1366">
        <v>2</v>
      </c>
      <c r="T1366">
        <v>150</v>
      </c>
      <c r="U1366">
        <v>11</v>
      </c>
      <c r="X1366" s="49"/>
      <c r="Y1366">
        <v>2</v>
      </c>
      <c r="Z1366">
        <v>1</v>
      </c>
      <c r="AA1366">
        <v>2</v>
      </c>
      <c r="AB1366" s="49" t="s">
        <v>610</v>
      </c>
      <c r="AC1366" s="49"/>
      <c r="AD1366">
        <v>5</v>
      </c>
    </row>
    <row r="1367" spans="2:30" x14ac:dyDescent="0.25">
      <c r="B1367" s="49"/>
      <c r="C1367" s="49"/>
      <c r="D1367" s="2"/>
      <c r="E1367" t="s">
        <v>45</v>
      </c>
      <c r="F1367" s="49"/>
      <c r="G1367" s="49"/>
      <c r="H1367" t="s">
        <v>4675</v>
      </c>
      <c r="I1367" s="49"/>
      <c r="J1367" s="49"/>
      <c r="L1367" s="49" t="s">
        <v>4672</v>
      </c>
      <c r="M1367" s="49"/>
      <c r="N1367" s="49"/>
      <c r="O1367" s="49"/>
      <c r="P1367" s="49"/>
      <c r="Q1367" t="s">
        <v>4674</v>
      </c>
      <c r="R1367" t="s">
        <v>1092</v>
      </c>
      <c r="S1367">
        <v>3</v>
      </c>
      <c r="T1367">
        <v>150</v>
      </c>
      <c r="U1367">
        <v>10</v>
      </c>
      <c r="X1367" s="49"/>
      <c r="Y1367">
        <v>2</v>
      </c>
      <c r="Z1367">
        <v>1</v>
      </c>
      <c r="AA1367">
        <v>2</v>
      </c>
      <c r="AB1367" s="49" t="s">
        <v>610</v>
      </c>
      <c r="AC1367" s="49"/>
      <c r="AD1367">
        <v>5</v>
      </c>
    </row>
    <row r="1368" spans="2:30" x14ac:dyDescent="0.25">
      <c r="B1368" s="49"/>
      <c r="C1368" s="49"/>
      <c r="D1368" s="2"/>
      <c r="E1368" t="s">
        <v>15</v>
      </c>
      <c r="F1368" s="49"/>
      <c r="G1368" s="49"/>
      <c r="H1368" t="s">
        <v>4678</v>
      </c>
      <c r="I1368" s="49"/>
      <c r="J1368" s="49"/>
      <c r="L1368" s="49" t="s">
        <v>4677</v>
      </c>
      <c r="M1368" s="49"/>
      <c r="N1368" s="49"/>
      <c r="O1368" s="49"/>
      <c r="P1368" s="49"/>
      <c r="Q1368" t="s">
        <v>4676</v>
      </c>
      <c r="R1368" t="s">
        <v>1092</v>
      </c>
      <c r="S1368">
        <v>1</v>
      </c>
      <c r="T1368">
        <v>75</v>
      </c>
      <c r="V1368">
        <v>49.8</v>
      </c>
      <c r="X1368" s="49"/>
      <c r="AB1368" s="49"/>
      <c r="AC1368" s="49"/>
      <c r="AD1368">
        <v>5</v>
      </c>
    </row>
    <row r="1369" spans="2:30" x14ac:dyDescent="0.25">
      <c r="B1369" s="49"/>
      <c r="C1369" s="49"/>
      <c r="D1369" s="2"/>
      <c r="E1369" t="s">
        <v>15</v>
      </c>
      <c r="F1369" s="49"/>
      <c r="G1369" s="49"/>
      <c r="H1369" t="s">
        <v>4680</v>
      </c>
      <c r="I1369" s="49"/>
      <c r="J1369" s="49"/>
      <c r="L1369" s="49" t="s">
        <v>4677</v>
      </c>
      <c r="M1369" s="49"/>
      <c r="N1369" s="49"/>
      <c r="O1369" s="49"/>
      <c r="P1369" s="49"/>
      <c r="Q1369" t="s">
        <v>4679</v>
      </c>
      <c r="R1369" t="s">
        <v>1092</v>
      </c>
      <c r="S1369">
        <v>2</v>
      </c>
      <c r="T1369">
        <v>75</v>
      </c>
      <c r="V1369">
        <v>49.8</v>
      </c>
      <c r="X1369" s="49"/>
      <c r="AB1369" s="49"/>
      <c r="AC1369" s="49"/>
      <c r="AD1369">
        <v>5</v>
      </c>
    </row>
    <row r="1370" spans="2:30" x14ac:dyDescent="0.25">
      <c r="B1370" s="49"/>
      <c r="C1370" s="49"/>
      <c r="D1370" s="2"/>
      <c r="E1370" t="s">
        <v>15</v>
      </c>
      <c r="F1370" s="49"/>
      <c r="G1370" s="49"/>
      <c r="H1370" t="s">
        <v>4682</v>
      </c>
      <c r="I1370" s="49"/>
      <c r="J1370" s="49"/>
      <c r="L1370" s="49" t="s">
        <v>4677</v>
      </c>
      <c r="M1370" s="49"/>
      <c r="N1370" s="49"/>
      <c r="O1370" s="49"/>
      <c r="P1370" s="49"/>
      <c r="Q1370" t="s">
        <v>4681</v>
      </c>
      <c r="R1370" t="s">
        <v>1092</v>
      </c>
      <c r="S1370">
        <v>3</v>
      </c>
      <c r="T1370">
        <v>75</v>
      </c>
      <c r="V1370">
        <v>49.8</v>
      </c>
      <c r="X1370" s="49"/>
      <c r="AB1370" s="49"/>
      <c r="AC1370" s="49"/>
      <c r="AD1370">
        <v>5</v>
      </c>
    </row>
    <row r="1371" spans="2:30" x14ac:dyDescent="0.25">
      <c r="B1371" s="49"/>
      <c r="C1371" s="49"/>
      <c r="D1371" s="2"/>
      <c r="E1371" t="s">
        <v>356</v>
      </c>
      <c r="F1371" s="49"/>
      <c r="G1371" s="49"/>
      <c r="H1371" t="s">
        <v>1095</v>
      </c>
      <c r="I1371" s="49"/>
      <c r="J1371" s="49"/>
      <c r="L1371" s="49" t="s">
        <v>4062</v>
      </c>
      <c r="M1371" s="49"/>
      <c r="N1371" s="49"/>
      <c r="O1371" s="49"/>
      <c r="P1371" s="49"/>
      <c r="Q1371" t="s">
        <v>4683</v>
      </c>
      <c r="R1371" t="s">
        <v>1092</v>
      </c>
      <c r="S1371">
        <v>2</v>
      </c>
      <c r="V1371">
        <v>225</v>
      </c>
      <c r="W1371">
        <v>1</v>
      </c>
      <c r="X1371" s="49" t="s">
        <v>3957</v>
      </c>
      <c r="AB1371" s="49"/>
      <c r="AC1371" s="49"/>
      <c r="AD1371">
        <v>5</v>
      </c>
    </row>
    <row r="1372" spans="2:30" x14ac:dyDescent="0.25">
      <c r="B1372" s="49"/>
      <c r="C1372" s="49"/>
      <c r="D1372" s="2"/>
      <c r="E1372" t="s">
        <v>389</v>
      </c>
      <c r="F1372" s="49"/>
      <c r="G1372" s="49"/>
      <c r="H1372" t="s">
        <v>1098</v>
      </c>
      <c r="I1372" s="49"/>
      <c r="J1372" s="49"/>
      <c r="L1372" s="49"/>
      <c r="M1372" s="49"/>
      <c r="N1372" s="49"/>
      <c r="O1372" s="49"/>
      <c r="P1372" s="49"/>
      <c r="Q1372" t="s">
        <v>4684</v>
      </c>
      <c r="R1372" t="s">
        <v>1096</v>
      </c>
      <c r="S1372">
        <v>1</v>
      </c>
      <c r="T1372">
        <v>0</v>
      </c>
      <c r="U1372">
        <v>12</v>
      </c>
      <c r="X1372" s="49"/>
      <c r="AB1372" s="49"/>
      <c r="AC1372" s="49"/>
      <c r="AD1372">
        <v>5</v>
      </c>
    </row>
    <row r="1373" spans="2:30" x14ac:dyDescent="0.25">
      <c r="B1373" s="49"/>
      <c r="C1373" s="49"/>
      <c r="D1373" s="2"/>
      <c r="E1373" t="s">
        <v>411</v>
      </c>
      <c r="F1373" s="49"/>
      <c r="G1373" s="49"/>
      <c r="H1373" t="s">
        <v>4686</v>
      </c>
      <c r="I1373" s="49"/>
      <c r="J1373" s="49"/>
      <c r="L1373" s="49"/>
      <c r="M1373" s="49"/>
      <c r="N1373" s="49"/>
      <c r="O1373" s="49"/>
      <c r="P1373" s="49"/>
      <c r="Q1373" t="s">
        <v>4685</v>
      </c>
      <c r="R1373" t="s">
        <v>1096</v>
      </c>
      <c r="S1373">
        <v>1</v>
      </c>
      <c r="T1373">
        <v>20</v>
      </c>
      <c r="U1373">
        <v>10</v>
      </c>
      <c r="X1373" s="49"/>
      <c r="AB1373" s="49"/>
      <c r="AC1373" s="49"/>
      <c r="AD1373">
        <v>5</v>
      </c>
    </row>
    <row r="1374" spans="2:30" x14ac:dyDescent="0.25">
      <c r="B1374" s="49"/>
      <c r="C1374" s="49"/>
      <c r="D1374" s="2"/>
      <c r="E1374" t="s">
        <v>403</v>
      </c>
      <c r="F1374" s="49"/>
      <c r="G1374" s="49"/>
      <c r="H1374" t="s">
        <v>4688</v>
      </c>
      <c r="I1374" s="49"/>
      <c r="J1374" s="49"/>
      <c r="L1374" s="49"/>
      <c r="M1374" s="49"/>
      <c r="N1374" s="49"/>
      <c r="O1374" s="49"/>
      <c r="P1374" s="49"/>
      <c r="Q1374" t="s">
        <v>4687</v>
      </c>
      <c r="R1374" t="s">
        <v>1096</v>
      </c>
      <c r="S1374">
        <v>1</v>
      </c>
      <c r="T1374">
        <v>0</v>
      </c>
      <c r="U1374">
        <v>12</v>
      </c>
      <c r="X1374" s="49"/>
      <c r="AB1374" s="49"/>
      <c r="AC1374" s="49"/>
      <c r="AD1374">
        <v>5</v>
      </c>
    </row>
    <row r="1375" spans="2:30" x14ac:dyDescent="0.25">
      <c r="B1375" s="49"/>
      <c r="C1375" s="49"/>
      <c r="D1375" s="2"/>
      <c r="E1375" t="s">
        <v>1404</v>
      </c>
      <c r="F1375" s="49"/>
      <c r="G1375" s="49"/>
      <c r="H1375" t="s">
        <v>4691</v>
      </c>
      <c r="I1375" s="49"/>
      <c r="J1375" s="49"/>
      <c r="L1375" s="49" t="s">
        <v>4690</v>
      </c>
      <c r="M1375" s="49"/>
      <c r="N1375" s="49"/>
      <c r="O1375" s="49"/>
      <c r="P1375" s="49"/>
      <c r="Q1375" t="s">
        <v>4689</v>
      </c>
      <c r="R1375" t="s">
        <v>1096</v>
      </c>
      <c r="S1375">
        <v>1</v>
      </c>
      <c r="T1375">
        <v>60</v>
      </c>
      <c r="U1375">
        <v>8</v>
      </c>
      <c r="X1375" s="49"/>
      <c r="Y1375">
        <v>3</v>
      </c>
      <c r="Z1375">
        <v>1</v>
      </c>
      <c r="AA1375">
        <v>1</v>
      </c>
      <c r="AB1375" s="49" t="s">
        <v>3856</v>
      </c>
      <c r="AC1375" s="49"/>
      <c r="AD1375">
        <v>5</v>
      </c>
    </row>
    <row r="1376" spans="2:30" x14ac:dyDescent="0.25">
      <c r="B1376" s="49"/>
      <c r="C1376" s="49"/>
      <c r="D1376" s="2"/>
      <c r="E1376" t="s">
        <v>1404</v>
      </c>
      <c r="F1376" s="49"/>
      <c r="G1376" s="49"/>
      <c r="H1376" t="s">
        <v>4693</v>
      </c>
      <c r="I1376" s="49"/>
      <c r="J1376" s="49"/>
      <c r="L1376" s="49" t="s">
        <v>4690</v>
      </c>
      <c r="M1376" s="49"/>
      <c r="N1376" s="49"/>
      <c r="O1376" s="49"/>
      <c r="P1376" s="49"/>
      <c r="Q1376" t="s">
        <v>4692</v>
      </c>
      <c r="R1376" t="s">
        <v>1096</v>
      </c>
      <c r="S1376">
        <v>2</v>
      </c>
      <c r="T1376">
        <v>60</v>
      </c>
      <c r="U1376">
        <v>7</v>
      </c>
      <c r="X1376" s="49"/>
      <c r="Y1376">
        <v>3</v>
      </c>
      <c r="Z1376">
        <v>1</v>
      </c>
      <c r="AA1376">
        <v>1</v>
      </c>
      <c r="AB1376" s="49" t="s">
        <v>3856</v>
      </c>
      <c r="AC1376" s="49"/>
      <c r="AD1376">
        <v>5</v>
      </c>
    </row>
    <row r="1377" spans="2:30" x14ac:dyDescent="0.25">
      <c r="B1377" s="49"/>
      <c r="C1377" s="49"/>
      <c r="D1377" s="2"/>
      <c r="E1377" t="s">
        <v>1404</v>
      </c>
      <c r="F1377" s="49"/>
      <c r="G1377" s="49"/>
      <c r="H1377" t="s">
        <v>4696</v>
      </c>
      <c r="I1377" s="49"/>
      <c r="J1377" s="49"/>
      <c r="L1377" s="49" t="s">
        <v>4695</v>
      </c>
      <c r="M1377" s="49"/>
      <c r="N1377" s="49"/>
      <c r="O1377" s="49"/>
      <c r="P1377" s="49"/>
      <c r="Q1377" t="s">
        <v>4694</v>
      </c>
      <c r="R1377" t="s">
        <v>1096</v>
      </c>
      <c r="S1377">
        <v>3</v>
      </c>
      <c r="T1377">
        <v>60</v>
      </c>
      <c r="U1377">
        <v>6</v>
      </c>
      <c r="X1377" s="49"/>
      <c r="Y1377">
        <v>3</v>
      </c>
      <c r="Z1377">
        <v>1</v>
      </c>
      <c r="AA1377">
        <v>1</v>
      </c>
      <c r="AB1377" s="49" t="s">
        <v>610</v>
      </c>
      <c r="AC1377" s="49"/>
      <c r="AD1377">
        <v>5</v>
      </c>
    </row>
    <row r="1378" spans="2:30" x14ac:dyDescent="0.25">
      <c r="B1378" s="49"/>
      <c r="C1378" s="49"/>
      <c r="D1378" s="2"/>
      <c r="E1378" t="s">
        <v>1404</v>
      </c>
      <c r="F1378" s="49"/>
      <c r="G1378" s="49"/>
      <c r="H1378" t="s">
        <v>4698</v>
      </c>
      <c r="I1378" s="49"/>
      <c r="J1378" s="49"/>
      <c r="L1378" s="49" t="s">
        <v>4695</v>
      </c>
      <c r="M1378" s="49"/>
      <c r="N1378" s="49"/>
      <c r="O1378" s="49"/>
      <c r="P1378" s="49"/>
      <c r="Q1378" t="s">
        <v>4697</v>
      </c>
      <c r="R1378" t="s">
        <v>1096</v>
      </c>
      <c r="S1378">
        <v>4</v>
      </c>
      <c r="T1378">
        <v>60</v>
      </c>
      <c r="U1378">
        <v>7</v>
      </c>
      <c r="X1378" s="49"/>
      <c r="Y1378">
        <v>3</v>
      </c>
      <c r="Z1378">
        <v>1</v>
      </c>
      <c r="AA1378">
        <v>1</v>
      </c>
      <c r="AB1378" s="49" t="s">
        <v>610</v>
      </c>
      <c r="AC1378" s="49"/>
      <c r="AD1378">
        <v>5</v>
      </c>
    </row>
    <row r="1379" spans="2:30" x14ac:dyDescent="0.25">
      <c r="B1379" s="49"/>
      <c r="C1379" s="49"/>
      <c r="D1379" s="2"/>
      <c r="E1379" t="s">
        <v>2295</v>
      </c>
      <c r="F1379" s="49"/>
      <c r="G1379" s="49"/>
      <c r="H1379" t="s">
        <v>4701</v>
      </c>
      <c r="I1379" s="49"/>
      <c r="J1379" s="49"/>
      <c r="L1379" s="49" t="s">
        <v>4700</v>
      </c>
      <c r="M1379" s="49"/>
      <c r="N1379" s="49"/>
      <c r="O1379" s="49"/>
      <c r="P1379" s="49"/>
      <c r="Q1379" t="s">
        <v>4699</v>
      </c>
      <c r="R1379" t="s">
        <v>1096</v>
      </c>
      <c r="S1379">
        <v>1</v>
      </c>
      <c r="T1379">
        <v>60</v>
      </c>
      <c r="U1379">
        <v>12</v>
      </c>
      <c r="X1379" s="49"/>
      <c r="Y1379">
        <v>2</v>
      </c>
      <c r="Z1379">
        <v>1</v>
      </c>
      <c r="AA1379">
        <v>2</v>
      </c>
      <c r="AB1379" s="49" t="s">
        <v>618</v>
      </c>
      <c r="AC1379" s="49"/>
      <c r="AD1379">
        <v>5</v>
      </c>
    </row>
    <row r="1380" spans="2:30" x14ac:dyDescent="0.25">
      <c r="B1380" s="49"/>
      <c r="C1380" s="49"/>
      <c r="D1380" s="2"/>
      <c r="E1380" t="s">
        <v>2295</v>
      </c>
      <c r="F1380" s="49"/>
      <c r="G1380" s="49"/>
      <c r="H1380" t="s">
        <v>4703</v>
      </c>
      <c r="I1380" s="49"/>
      <c r="J1380" s="49"/>
      <c r="L1380" s="49" t="s">
        <v>4700</v>
      </c>
      <c r="M1380" s="49"/>
      <c r="N1380" s="49"/>
      <c r="O1380" s="49"/>
      <c r="P1380" s="49"/>
      <c r="Q1380" t="s">
        <v>4702</v>
      </c>
      <c r="R1380" t="s">
        <v>1096</v>
      </c>
      <c r="S1380">
        <v>2</v>
      </c>
      <c r="T1380">
        <v>60</v>
      </c>
      <c r="U1380">
        <v>10</v>
      </c>
      <c r="X1380" s="49"/>
      <c r="Y1380">
        <v>2</v>
      </c>
      <c r="Z1380">
        <v>1</v>
      </c>
      <c r="AA1380">
        <v>2</v>
      </c>
      <c r="AB1380" s="49" t="s">
        <v>618</v>
      </c>
      <c r="AC1380" s="49"/>
      <c r="AD1380">
        <v>5</v>
      </c>
    </row>
    <row r="1381" spans="2:30" x14ac:dyDescent="0.25">
      <c r="B1381" s="49"/>
      <c r="C1381" s="49"/>
      <c r="D1381" s="2"/>
      <c r="E1381" t="s">
        <v>2295</v>
      </c>
      <c r="F1381" s="49"/>
      <c r="G1381" s="49"/>
      <c r="H1381" t="s">
        <v>4706</v>
      </c>
      <c r="I1381" s="49"/>
      <c r="J1381" s="49"/>
      <c r="L1381" s="49" t="s">
        <v>4705</v>
      </c>
      <c r="M1381" s="49"/>
      <c r="N1381" s="49"/>
      <c r="O1381" s="49"/>
      <c r="P1381" s="49"/>
      <c r="Q1381" t="s">
        <v>4704</v>
      </c>
      <c r="R1381" t="s">
        <v>1096</v>
      </c>
      <c r="S1381">
        <v>3</v>
      </c>
      <c r="T1381">
        <v>60</v>
      </c>
      <c r="U1381">
        <v>12</v>
      </c>
      <c r="X1381" s="49"/>
      <c r="Y1381">
        <v>2</v>
      </c>
      <c r="Z1381">
        <v>1</v>
      </c>
      <c r="AA1381">
        <v>2</v>
      </c>
      <c r="AB1381" s="49" t="s">
        <v>618</v>
      </c>
      <c r="AC1381" s="49"/>
      <c r="AD1381">
        <v>5</v>
      </c>
    </row>
    <row r="1382" spans="2:30" x14ac:dyDescent="0.25">
      <c r="B1382" s="49"/>
      <c r="C1382" s="49"/>
      <c r="D1382" s="2"/>
      <c r="E1382" t="s">
        <v>192</v>
      </c>
      <c r="F1382" s="49"/>
      <c r="G1382" s="49"/>
      <c r="H1382" t="s">
        <v>4709</v>
      </c>
      <c r="I1382" s="49"/>
      <c r="J1382" s="49"/>
      <c r="L1382" s="49" t="s">
        <v>4708</v>
      </c>
      <c r="M1382" s="49"/>
      <c r="N1382" s="49"/>
      <c r="O1382" s="49"/>
      <c r="P1382" s="49"/>
      <c r="Q1382" t="s">
        <v>4707</v>
      </c>
      <c r="R1382" t="s">
        <v>1096</v>
      </c>
      <c r="S1382">
        <v>1</v>
      </c>
      <c r="T1382">
        <v>30</v>
      </c>
      <c r="U1382">
        <v>8</v>
      </c>
      <c r="X1382" s="49"/>
      <c r="Y1382">
        <v>3</v>
      </c>
      <c r="Z1382">
        <v>1</v>
      </c>
      <c r="AA1382">
        <v>2</v>
      </c>
      <c r="AB1382" s="49" t="s">
        <v>2289</v>
      </c>
      <c r="AC1382" s="49"/>
      <c r="AD1382">
        <v>5</v>
      </c>
    </row>
    <row r="1383" spans="2:30" x14ac:dyDescent="0.25">
      <c r="B1383" s="49"/>
      <c r="C1383" s="49"/>
      <c r="D1383" s="2"/>
      <c r="E1383" t="s">
        <v>192</v>
      </c>
      <c r="F1383" s="49"/>
      <c r="G1383" s="49"/>
      <c r="H1383" t="s">
        <v>4711</v>
      </c>
      <c r="I1383" s="49"/>
      <c r="J1383" s="49"/>
      <c r="L1383" s="49" t="s">
        <v>3213</v>
      </c>
      <c r="M1383" s="49"/>
      <c r="N1383" s="49"/>
      <c r="O1383" s="49"/>
      <c r="P1383" s="49"/>
      <c r="Q1383" t="s">
        <v>4710</v>
      </c>
      <c r="R1383" t="s">
        <v>1096</v>
      </c>
      <c r="S1383">
        <v>2</v>
      </c>
      <c r="T1383">
        <v>40</v>
      </c>
      <c r="U1383">
        <v>8</v>
      </c>
      <c r="X1383" s="49"/>
      <c r="Y1383">
        <v>3</v>
      </c>
      <c r="Z1383">
        <v>1</v>
      </c>
      <c r="AA1383">
        <v>2</v>
      </c>
      <c r="AB1383" s="49" t="s">
        <v>618</v>
      </c>
      <c r="AC1383" s="49"/>
      <c r="AD1383">
        <v>5</v>
      </c>
    </row>
    <row r="1384" spans="2:30" x14ac:dyDescent="0.25">
      <c r="B1384" s="49"/>
      <c r="C1384" s="49"/>
      <c r="D1384" s="2"/>
      <c r="E1384" t="s">
        <v>192</v>
      </c>
      <c r="F1384" s="49"/>
      <c r="G1384" s="49"/>
      <c r="H1384" t="s">
        <v>4714</v>
      </c>
      <c r="I1384" s="49"/>
      <c r="J1384" s="49"/>
      <c r="L1384" s="49" t="s">
        <v>4713</v>
      </c>
      <c r="M1384" s="49"/>
      <c r="N1384" s="49"/>
      <c r="O1384" s="49"/>
      <c r="P1384" s="49"/>
      <c r="Q1384" t="s">
        <v>4712</v>
      </c>
      <c r="R1384" t="s">
        <v>1096</v>
      </c>
      <c r="S1384">
        <v>3</v>
      </c>
      <c r="T1384">
        <v>45</v>
      </c>
      <c r="U1384">
        <v>5</v>
      </c>
      <c r="X1384" s="49"/>
      <c r="Y1384">
        <v>3</v>
      </c>
      <c r="Z1384">
        <v>1</v>
      </c>
      <c r="AA1384">
        <v>2</v>
      </c>
      <c r="AB1384" s="49" t="s">
        <v>3856</v>
      </c>
      <c r="AC1384" s="49"/>
      <c r="AD1384">
        <v>5</v>
      </c>
    </row>
    <row r="1385" spans="2:30" x14ac:dyDescent="0.25">
      <c r="B1385" s="49"/>
      <c r="C1385" s="49"/>
      <c r="D1385" s="2"/>
      <c r="E1385" t="s">
        <v>214</v>
      </c>
      <c r="F1385" s="49"/>
      <c r="G1385" s="49"/>
      <c r="H1385" t="s">
        <v>4716</v>
      </c>
      <c r="I1385" s="49"/>
      <c r="J1385" s="49"/>
      <c r="L1385" s="49" t="s">
        <v>2154</v>
      </c>
      <c r="M1385" s="49"/>
      <c r="N1385" s="49"/>
      <c r="O1385" s="49"/>
      <c r="P1385" s="49"/>
      <c r="Q1385" t="s">
        <v>4715</v>
      </c>
      <c r="R1385" t="s">
        <v>1096</v>
      </c>
      <c r="S1385">
        <v>1</v>
      </c>
      <c r="T1385">
        <v>50</v>
      </c>
      <c r="U1385">
        <v>12</v>
      </c>
      <c r="X1385" s="49"/>
      <c r="Y1385">
        <v>2</v>
      </c>
      <c r="Z1385">
        <v>1</v>
      </c>
      <c r="AA1385">
        <v>2</v>
      </c>
      <c r="AB1385" s="49" t="s">
        <v>618</v>
      </c>
      <c r="AC1385" s="49"/>
      <c r="AD1385">
        <v>5</v>
      </c>
    </row>
    <row r="1386" spans="2:30" x14ac:dyDescent="0.25">
      <c r="B1386" s="49"/>
      <c r="C1386" s="49"/>
      <c r="D1386" s="2"/>
      <c r="E1386" t="s">
        <v>214</v>
      </c>
      <c r="F1386" s="49"/>
      <c r="G1386" s="49"/>
      <c r="H1386" t="s">
        <v>4718</v>
      </c>
      <c r="I1386" s="49"/>
      <c r="J1386" s="49"/>
      <c r="L1386" s="49" t="s">
        <v>2154</v>
      </c>
      <c r="M1386" s="49"/>
      <c r="N1386" s="49"/>
      <c r="O1386" s="49"/>
      <c r="P1386" s="49"/>
      <c r="Q1386" t="s">
        <v>4717</v>
      </c>
      <c r="R1386" t="s">
        <v>1096</v>
      </c>
      <c r="S1386">
        <v>2</v>
      </c>
      <c r="T1386">
        <v>50</v>
      </c>
      <c r="U1386">
        <v>10</v>
      </c>
      <c r="X1386" s="49"/>
      <c r="Y1386">
        <v>2</v>
      </c>
      <c r="Z1386">
        <v>1</v>
      </c>
      <c r="AA1386">
        <v>2</v>
      </c>
      <c r="AB1386" s="49" t="s">
        <v>618</v>
      </c>
      <c r="AC1386" s="49"/>
      <c r="AD1386">
        <v>5</v>
      </c>
    </row>
    <row r="1387" spans="2:30" x14ac:dyDescent="0.25">
      <c r="B1387" s="49"/>
      <c r="C1387" s="49"/>
      <c r="D1387" s="2"/>
      <c r="E1387" t="s">
        <v>214</v>
      </c>
      <c r="F1387" s="49"/>
      <c r="G1387" s="49"/>
      <c r="H1387" t="s">
        <v>4720</v>
      </c>
      <c r="I1387" s="49"/>
      <c r="J1387" s="49"/>
      <c r="L1387" s="49" t="s">
        <v>3882</v>
      </c>
      <c r="M1387" s="49"/>
      <c r="N1387" s="49"/>
      <c r="O1387" s="49"/>
      <c r="P1387" s="49"/>
      <c r="Q1387" t="s">
        <v>4719</v>
      </c>
      <c r="R1387" t="s">
        <v>1096</v>
      </c>
      <c r="S1387">
        <v>3</v>
      </c>
      <c r="T1387">
        <v>50</v>
      </c>
      <c r="U1387">
        <v>9</v>
      </c>
      <c r="X1387" s="49"/>
      <c r="Y1387">
        <v>2</v>
      </c>
      <c r="Z1387">
        <v>1</v>
      </c>
      <c r="AA1387">
        <v>2</v>
      </c>
      <c r="AB1387" s="49" t="s">
        <v>3856</v>
      </c>
      <c r="AC1387" s="49"/>
      <c r="AD1387">
        <v>5</v>
      </c>
    </row>
    <row r="1388" spans="2:30" x14ac:dyDescent="0.25">
      <c r="B1388" s="49"/>
      <c r="C1388" s="49"/>
      <c r="D1388" s="2"/>
      <c r="E1388" t="s">
        <v>214</v>
      </c>
      <c r="F1388" s="49"/>
      <c r="G1388" s="49"/>
      <c r="H1388" t="s">
        <v>4722</v>
      </c>
      <c r="I1388" s="49"/>
      <c r="J1388" s="49"/>
      <c r="L1388" s="49" t="s">
        <v>3882</v>
      </c>
      <c r="M1388" s="49"/>
      <c r="N1388" s="49"/>
      <c r="O1388" s="49"/>
      <c r="P1388" s="49"/>
      <c r="Q1388" t="s">
        <v>4721</v>
      </c>
      <c r="R1388" t="s">
        <v>1096</v>
      </c>
      <c r="S1388">
        <v>4</v>
      </c>
      <c r="T1388">
        <v>50</v>
      </c>
      <c r="U1388">
        <v>8</v>
      </c>
      <c r="X1388" s="49"/>
      <c r="Y1388">
        <v>2</v>
      </c>
      <c r="Z1388">
        <v>1</v>
      </c>
      <c r="AA1388">
        <v>2</v>
      </c>
      <c r="AB1388" s="49" t="s">
        <v>3856</v>
      </c>
      <c r="AC1388" s="49"/>
      <c r="AD1388">
        <v>5</v>
      </c>
    </row>
    <row r="1389" spans="2:30" x14ac:dyDescent="0.25">
      <c r="B1389" s="49"/>
      <c r="C1389" s="49"/>
      <c r="D1389" s="2"/>
      <c r="E1389" t="s">
        <v>217</v>
      </c>
      <c r="F1389" s="49"/>
      <c r="G1389" s="49"/>
      <c r="H1389" t="s">
        <v>4725</v>
      </c>
      <c r="I1389" s="49"/>
      <c r="J1389" s="49"/>
      <c r="L1389" s="49" t="s">
        <v>4724</v>
      </c>
      <c r="M1389" s="49"/>
      <c r="N1389" s="49"/>
      <c r="O1389" s="49"/>
      <c r="P1389" s="49"/>
      <c r="Q1389" t="s">
        <v>4723</v>
      </c>
      <c r="R1389" t="s">
        <v>1096</v>
      </c>
      <c r="S1389">
        <v>1</v>
      </c>
      <c r="T1389">
        <v>12.5</v>
      </c>
      <c r="U1389">
        <v>10</v>
      </c>
      <c r="X1389" s="49"/>
      <c r="Y1389">
        <v>3</v>
      </c>
      <c r="Z1389">
        <v>1</v>
      </c>
      <c r="AA1389">
        <v>3</v>
      </c>
      <c r="AB1389" s="49" t="s">
        <v>618</v>
      </c>
      <c r="AC1389" s="49"/>
      <c r="AD1389">
        <v>5</v>
      </c>
    </row>
    <row r="1390" spans="2:30" x14ac:dyDescent="0.25">
      <c r="B1390" s="49"/>
      <c r="C1390" s="49"/>
      <c r="D1390" s="2"/>
      <c r="E1390" t="s">
        <v>217</v>
      </c>
      <c r="F1390" s="49"/>
      <c r="G1390" s="49"/>
      <c r="H1390" t="s">
        <v>4728</v>
      </c>
      <c r="I1390" s="49"/>
      <c r="J1390" s="49"/>
      <c r="L1390" s="49" t="s">
        <v>4727</v>
      </c>
      <c r="M1390" s="49"/>
      <c r="N1390" s="49"/>
      <c r="O1390" s="49"/>
      <c r="P1390" s="49"/>
      <c r="Q1390" t="s">
        <v>4726</v>
      </c>
      <c r="R1390" t="s">
        <v>1096</v>
      </c>
      <c r="S1390">
        <v>2</v>
      </c>
      <c r="T1390">
        <v>15</v>
      </c>
      <c r="U1390">
        <v>10</v>
      </c>
      <c r="X1390" s="49"/>
      <c r="Y1390">
        <v>3</v>
      </c>
      <c r="Z1390">
        <v>1</v>
      </c>
      <c r="AA1390">
        <v>3</v>
      </c>
      <c r="AB1390" s="49" t="s">
        <v>618</v>
      </c>
      <c r="AC1390" s="49"/>
      <c r="AD1390">
        <v>5</v>
      </c>
    </row>
    <row r="1391" spans="2:30" x14ac:dyDescent="0.25">
      <c r="B1391" s="49"/>
      <c r="C1391" s="49"/>
      <c r="D1391" s="2"/>
      <c r="E1391" t="s">
        <v>217</v>
      </c>
      <c r="F1391" s="49"/>
      <c r="G1391" s="49"/>
      <c r="H1391" t="s">
        <v>4730</v>
      </c>
      <c r="I1391" s="49"/>
      <c r="J1391" s="49"/>
      <c r="L1391" s="49" t="s">
        <v>4727</v>
      </c>
      <c r="M1391" s="49"/>
      <c r="N1391" s="49"/>
      <c r="O1391" s="49"/>
      <c r="P1391" s="49"/>
      <c r="Q1391" t="s">
        <v>4729</v>
      </c>
      <c r="R1391" t="s">
        <v>1096</v>
      </c>
      <c r="S1391">
        <v>3</v>
      </c>
      <c r="T1391">
        <v>15</v>
      </c>
      <c r="U1391">
        <v>10</v>
      </c>
      <c r="X1391" s="49"/>
      <c r="Y1391">
        <v>3</v>
      </c>
      <c r="Z1391">
        <v>1</v>
      </c>
      <c r="AA1391">
        <v>3</v>
      </c>
      <c r="AB1391" s="49" t="s">
        <v>618</v>
      </c>
      <c r="AC1391" s="49"/>
      <c r="AD1391">
        <v>5</v>
      </c>
    </row>
    <row r="1392" spans="2:30" x14ac:dyDescent="0.25">
      <c r="B1392" s="49"/>
      <c r="C1392" s="49"/>
      <c r="D1392" s="2"/>
      <c r="E1392" t="s">
        <v>303</v>
      </c>
      <c r="F1392" s="49"/>
      <c r="G1392" s="49"/>
      <c r="H1392" t="s">
        <v>4732</v>
      </c>
      <c r="I1392" s="49"/>
      <c r="J1392" s="49"/>
      <c r="L1392" s="49" t="s">
        <v>3218</v>
      </c>
      <c r="M1392" s="49"/>
      <c r="N1392" s="49"/>
      <c r="O1392" s="49"/>
      <c r="P1392" s="49"/>
      <c r="Q1392" t="s">
        <v>4731</v>
      </c>
      <c r="R1392" t="s">
        <v>1096</v>
      </c>
      <c r="S1392">
        <v>1</v>
      </c>
      <c r="T1392">
        <v>10</v>
      </c>
      <c r="U1392">
        <v>15</v>
      </c>
      <c r="X1392" s="49"/>
      <c r="Y1392">
        <v>2</v>
      </c>
      <c r="Z1392">
        <v>2</v>
      </c>
      <c r="AA1392">
        <v>2</v>
      </c>
      <c r="AB1392" s="49" t="s">
        <v>618</v>
      </c>
      <c r="AC1392" s="49"/>
      <c r="AD1392">
        <v>5</v>
      </c>
    </row>
    <row r="1393" spans="2:30" x14ac:dyDescent="0.25">
      <c r="B1393" s="49"/>
      <c r="C1393" s="49"/>
      <c r="D1393" s="2"/>
      <c r="E1393" t="s">
        <v>303</v>
      </c>
      <c r="F1393" s="49"/>
      <c r="G1393" s="49"/>
      <c r="H1393" t="s">
        <v>4734</v>
      </c>
      <c r="I1393" s="49"/>
      <c r="J1393" s="49"/>
      <c r="L1393" s="49" t="s">
        <v>3218</v>
      </c>
      <c r="M1393" s="49"/>
      <c r="N1393" s="49"/>
      <c r="O1393" s="49"/>
      <c r="P1393" s="49"/>
      <c r="Q1393" t="s">
        <v>4733</v>
      </c>
      <c r="R1393" t="s">
        <v>1096</v>
      </c>
      <c r="S1393">
        <v>2</v>
      </c>
      <c r="T1393">
        <v>10</v>
      </c>
      <c r="U1393">
        <v>15</v>
      </c>
      <c r="X1393" s="49"/>
      <c r="Y1393">
        <v>2</v>
      </c>
      <c r="Z1393">
        <v>2</v>
      </c>
      <c r="AA1393">
        <v>2</v>
      </c>
      <c r="AB1393" s="49" t="s">
        <v>618</v>
      </c>
      <c r="AC1393" s="49"/>
      <c r="AD1393">
        <v>5</v>
      </c>
    </row>
    <row r="1394" spans="2:30" x14ac:dyDescent="0.25">
      <c r="B1394" s="49"/>
      <c r="C1394" s="49"/>
      <c r="D1394" s="2"/>
      <c r="E1394" t="s">
        <v>303</v>
      </c>
      <c r="F1394" s="49"/>
      <c r="G1394" s="49"/>
      <c r="H1394" t="s">
        <v>4738</v>
      </c>
      <c r="I1394" s="49"/>
      <c r="J1394" s="49"/>
      <c r="L1394" s="49" t="s">
        <v>4737</v>
      </c>
      <c r="M1394" s="49"/>
      <c r="N1394" s="49"/>
      <c r="O1394" s="49"/>
      <c r="P1394" s="49"/>
      <c r="Q1394" t="s">
        <v>4735</v>
      </c>
      <c r="R1394" t="s">
        <v>1096</v>
      </c>
      <c r="S1394">
        <v>3</v>
      </c>
      <c r="T1394">
        <v>20</v>
      </c>
      <c r="U1394">
        <v>7</v>
      </c>
      <c r="X1394" s="49"/>
      <c r="Y1394">
        <v>2</v>
      </c>
      <c r="Z1394">
        <v>2</v>
      </c>
      <c r="AA1394">
        <v>2</v>
      </c>
      <c r="AB1394" s="49" t="s">
        <v>618</v>
      </c>
      <c r="AC1394" s="49" t="s">
        <v>4736</v>
      </c>
      <c r="AD1394">
        <v>5</v>
      </c>
    </row>
    <row r="1395" spans="2:30" x14ac:dyDescent="0.25">
      <c r="B1395" s="49"/>
      <c r="C1395" s="49"/>
      <c r="D1395" s="2"/>
      <c r="E1395" t="s">
        <v>303</v>
      </c>
      <c r="F1395" s="49"/>
      <c r="G1395" s="49"/>
      <c r="H1395" t="s">
        <v>4740</v>
      </c>
      <c r="I1395" s="49"/>
      <c r="J1395" s="49"/>
      <c r="L1395" s="49" t="s">
        <v>4737</v>
      </c>
      <c r="M1395" s="49"/>
      <c r="N1395" s="49"/>
      <c r="O1395" s="49"/>
      <c r="P1395" s="49"/>
      <c r="Q1395" t="s">
        <v>4739</v>
      </c>
      <c r="R1395" t="s">
        <v>1096</v>
      </c>
      <c r="S1395">
        <v>4</v>
      </c>
      <c r="T1395">
        <v>10</v>
      </c>
      <c r="U1395">
        <v>8</v>
      </c>
      <c r="X1395" s="49"/>
      <c r="Y1395">
        <v>2</v>
      </c>
      <c r="Z1395">
        <v>2</v>
      </c>
      <c r="AA1395">
        <v>2</v>
      </c>
      <c r="AB1395" s="49" t="s">
        <v>618</v>
      </c>
      <c r="AC1395" s="49" t="s">
        <v>4736</v>
      </c>
      <c r="AD1395">
        <v>5</v>
      </c>
    </row>
    <row r="1396" spans="2:30" x14ac:dyDescent="0.25">
      <c r="B1396" s="49"/>
      <c r="C1396" s="49"/>
      <c r="D1396" s="2"/>
      <c r="E1396" t="s">
        <v>379</v>
      </c>
      <c r="F1396" s="49"/>
      <c r="G1396" s="49"/>
      <c r="H1396" t="s">
        <v>4743</v>
      </c>
      <c r="I1396" s="49"/>
      <c r="J1396" s="49"/>
      <c r="L1396" s="49"/>
      <c r="M1396" s="49"/>
      <c r="N1396" s="49"/>
      <c r="O1396" s="49"/>
      <c r="P1396" s="49"/>
      <c r="Q1396" t="s">
        <v>4741</v>
      </c>
      <c r="R1396" t="s">
        <v>1096</v>
      </c>
      <c r="S1396">
        <v>1</v>
      </c>
      <c r="T1396">
        <v>0</v>
      </c>
      <c r="U1396">
        <v>8</v>
      </c>
      <c r="X1396" s="49"/>
      <c r="AB1396" s="49"/>
      <c r="AC1396" s="49" t="s">
        <v>4742</v>
      </c>
      <c r="AD1396">
        <v>5</v>
      </c>
    </row>
    <row r="1397" spans="2:30" x14ac:dyDescent="0.25">
      <c r="B1397" s="49"/>
      <c r="C1397" s="49"/>
      <c r="D1397" s="2"/>
      <c r="E1397" t="s">
        <v>383</v>
      </c>
      <c r="F1397" s="49"/>
      <c r="G1397" s="49"/>
      <c r="H1397" t="s">
        <v>4745</v>
      </c>
      <c r="I1397" s="49"/>
      <c r="J1397" s="49"/>
      <c r="L1397" s="49"/>
      <c r="M1397" s="49"/>
      <c r="N1397" s="49"/>
      <c r="O1397" s="49"/>
      <c r="P1397" s="49"/>
      <c r="Q1397" t="s">
        <v>4744</v>
      </c>
      <c r="R1397" t="s">
        <v>1096</v>
      </c>
      <c r="S1397">
        <v>1</v>
      </c>
      <c r="T1397">
        <v>0</v>
      </c>
      <c r="U1397">
        <v>8</v>
      </c>
      <c r="X1397" s="49"/>
      <c r="AB1397" s="49"/>
      <c r="AC1397" s="49" t="s">
        <v>4742</v>
      </c>
      <c r="AD1397">
        <v>5</v>
      </c>
    </row>
    <row r="1398" spans="2:30" x14ac:dyDescent="0.25">
      <c r="B1398" s="49"/>
      <c r="C1398" s="49"/>
      <c r="D1398" s="2"/>
      <c r="E1398" t="s">
        <v>368</v>
      </c>
      <c r="F1398" s="49"/>
      <c r="G1398" s="49"/>
      <c r="H1398" t="s">
        <v>4748</v>
      </c>
      <c r="I1398" s="49"/>
      <c r="J1398" s="49"/>
      <c r="L1398" s="49" t="s">
        <v>4747</v>
      </c>
      <c r="M1398" s="49"/>
      <c r="N1398" s="49"/>
      <c r="O1398" s="49"/>
      <c r="P1398" s="49"/>
      <c r="Q1398" t="s">
        <v>4746</v>
      </c>
      <c r="R1398" t="s">
        <v>1096</v>
      </c>
      <c r="S1398">
        <v>1</v>
      </c>
      <c r="V1398">
        <v>300</v>
      </c>
      <c r="W1398">
        <v>2.25</v>
      </c>
      <c r="X1398" s="49" t="s">
        <v>3957</v>
      </c>
      <c r="AB1398" s="49"/>
      <c r="AC1398" s="49"/>
      <c r="AD1398">
        <v>5</v>
      </c>
    </row>
    <row r="1399" spans="2:30" x14ac:dyDescent="0.25">
      <c r="B1399" s="49"/>
      <c r="C1399" s="49"/>
      <c r="D1399" s="2"/>
      <c r="E1399" t="s">
        <v>368</v>
      </c>
      <c r="F1399" s="49"/>
      <c r="G1399" s="49"/>
      <c r="H1399" t="s">
        <v>1099</v>
      </c>
      <c r="I1399" s="49"/>
      <c r="J1399" s="49"/>
      <c r="L1399" s="49" t="s">
        <v>4747</v>
      </c>
      <c r="M1399" s="49"/>
      <c r="N1399" s="49"/>
      <c r="O1399" s="49"/>
      <c r="P1399" s="49"/>
      <c r="Q1399" t="s">
        <v>4749</v>
      </c>
      <c r="R1399" t="s">
        <v>1096</v>
      </c>
      <c r="S1399">
        <v>2</v>
      </c>
      <c r="V1399">
        <v>300</v>
      </c>
      <c r="W1399">
        <v>2.25</v>
      </c>
      <c r="X1399" s="49" t="s">
        <v>3957</v>
      </c>
      <c r="AB1399" s="49"/>
      <c r="AC1399" s="49"/>
      <c r="AD1399">
        <v>5</v>
      </c>
    </row>
    <row r="1400" spans="2:30" x14ac:dyDescent="0.25">
      <c r="B1400" s="49"/>
      <c r="C1400" s="49"/>
      <c r="D1400" s="2"/>
      <c r="E1400" t="s">
        <v>363</v>
      </c>
      <c r="F1400" s="49"/>
      <c r="G1400" s="49"/>
      <c r="H1400" t="s">
        <v>1102</v>
      </c>
      <c r="I1400" s="49"/>
      <c r="J1400" s="49"/>
      <c r="L1400" s="49" t="s">
        <v>4751</v>
      </c>
      <c r="M1400" s="49"/>
      <c r="N1400" s="49"/>
      <c r="O1400" s="49"/>
      <c r="P1400" s="49"/>
      <c r="Q1400" t="s">
        <v>4750</v>
      </c>
      <c r="R1400" t="s">
        <v>1100</v>
      </c>
      <c r="S1400">
        <v>1</v>
      </c>
      <c r="V1400">
        <v>300</v>
      </c>
      <c r="W1400">
        <v>0.53</v>
      </c>
      <c r="X1400" s="49" t="s">
        <v>3957</v>
      </c>
      <c r="AB1400" s="49"/>
      <c r="AC1400" s="49"/>
      <c r="AD1400">
        <v>5</v>
      </c>
    </row>
    <row r="1401" spans="2:30" x14ac:dyDescent="0.25">
      <c r="B1401" s="49"/>
      <c r="C1401" s="49"/>
      <c r="D1401" s="2"/>
      <c r="E1401" t="s">
        <v>15</v>
      </c>
      <c r="F1401" s="49"/>
      <c r="G1401" s="49"/>
      <c r="H1401" t="s">
        <v>4754</v>
      </c>
      <c r="I1401" s="49"/>
      <c r="J1401" s="49"/>
      <c r="L1401" s="49" t="s">
        <v>4753</v>
      </c>
      <c r="M1401" s="49"/>
      <c r="N1401" s="49"/>
      <c r="O1401" s="49"/>
      <c r="P1401" s="49"/>
      <c r="Q1401" t="s">
        <v>4752</v>
      </c>
      <c r="R1401" t="s">
        <v>1100</v>
      </c>
      <c r="S1401">
        <v>1</v>
      </c>
      <c r="T1401">
        <v>75</v>
      </c>
      <c r="V1401">
        <v>60</v>
      </c>
      <c r="X1401" s="49"/>
      <c r="AB1401" s="49"/>
      <c r="AC1401" s="49"/>
      <c r="AD1401">
        <v>5</v>
      </c>
    </row>
    <row r="1402" spans="2:30" x14ac:dyDescent="0.25">
      <c r="B1402" s="49"/>
      <c r="C1402" s="49"/>
      <c r="D1402" s="2"/>
      <c r="E1402" t="s">
        <v>15</v>
      </c>
      <c r="F1402" s="49"/>
      <c r="G1402" s="49"/>
      <c r="H1402" t="s">
        <v>4756</v>
      </c>
      <c r="I1402" s="49"/>
      <c r="J1402" s="49"/>
      <c r="L1402" s="49" t="s">
        <v>4753</v>
      </c>
      <c r="M1402" s="49"/>
      <c r="N1402" s="49"/>
      <c r="O1402" s="49"/>
      <c r="P1402" s="49"/>
      <c r="Q1402" t="s">
        <v>4755</v>
      </c>
      <c r="R1402" t="s">
        <v>1100</v>
      </c>
      <c r="S1402">
        <v>2</v>
      </c>
      <c r="T1402">
        <v>75</v>
      </c>
      <c r="V1402">
        <v>60</v>
      </c>
      <c r="X1402" s="49"/>
      <c r="AB1402" s="49"/>
      <c r="AC1402" s="49"/>
      <c r="AD1402">
        <v>5</v>
      </c>
    </row>
    <row r="1403" spans="2:30" x14ac:dyDescent="0.25">
      <c r="B1403" s="49"/>
      <c r="C1403" s="49"/>
      <c r="D1403" s="2"/>
      <c r="E1403" t="s">
        <v>15</v>
      </c>
      <c r="F1403" s="49"/>
      <c r="G1403" s="49"/>
      <c r="H1403" t="s">
        <v>4759</v>
      </c>
      <c r="I1403" s="49"/>
      <c r="J1403" s="49"/>
      <c r="L1403" s="49" t="s">
        <v>4758</v>
      </c>
      <c r="M1403" s="49"/>
      <c r="N1403" s="49"/>
      <c r="O1403" s="49"/>
      <c r="P1403" s="49"/>
      <c r="Q1403" t="s">
        <v>4757</v>
      </c>
      <c r="R1403" t="s">
        <v>1100</v>
      </c>
      <c r="S1403">
        <v>3</v>
      </c>
      <c r="T1403">
        <v>75</v>
      </c>
      <c r="V1403">
        <v>64.800000000000011</v>
      </c>
      <c r="X1403" s="49"/>
      <c r="AB1403" s="49"/>
      <c r="AC1403" s="49"/>
      <c r="AD1403">
        <v>5</v>
      </c>
    </row>
    <row r="1404" spans="2:30" x14ac:dyDescent="0.25">
      <c r="B1404" s="49"/>
      <c r="C1404" s="49"/>
      <c r="D1404" s="2"/>
      <c r="E1404" t="s">
        <v>41</v>
      </c>
      <c r="F1404" s="49"/>
      <c r="G1404" s="49"/>
      <c r="H1404" t="s">
        <v>4762</v>
      </c>
      <c r="I1404" s="49"/>
      <c r="J1404" s="49"/>
      <c r="L1404" s="49" t="s">
        <v>4761</v>
      </c>
      <c r="M1404" s="49"/>
      <c r="N1404" s="49"/>
      <c r="O1404" s="49"/>
      <c r="P1404" s="49"/>
      <c r="Q1404" t="s">
        <v>4760</v>
      </c>
      <c r="R1404" t="s">
        <v>1100</v>
      </c>
      <c r="S1404">
        <v>1</v>
      </c>
      <c r="T1404">
        <v>75</v>
      </c>
      <c r="U1404">
        <v>8</v>
      </c>
      <c r="X1404" s="49"/>
      <c r="Y1404">
        <v>2</v>
      </c>
      <c r="Z1404">
        <v>1</v>
      </c>
      <c r="AA1404">
        <v>2</v>
      </c>
      <c r="AB1404" s="49" t="s">
        <v>618</v>
      </c>
      <c r="AC1404" s="49"/>
      <c r="AD1404">
        <v>5</v>
      </c>
    </row>
    <row r="1405" spans="2:30" x14ac:dyDescent="0.25">
      <c r="B1405" s="49"/>
      <c r="C1405" s="49"/>
      <c r="D1405" s="2"/>
      <c r="E1405" t="s">
        <v>41</v>
      </c>
      <c r="F1405" s="49"/>
      <c r="G1405" s="49"/>
      <c r="H1405" t="s">
        <v>4765</v>
      </c>
      <c r="I1405" s="49"/>
      <c r="J1405" s="49"/>
      <c r="L1405" s="49" t="s">
        <v>4764</v>
      </c>
      <c r="M1405" s="49"/>
      <c r="N1405" s="49"/>
      <c r="O1405" s="49"/>
      <c r="P1405" s="49"/>
      <c r="Q1405" t="s">
        <v>4763</v>
      </c>
      <c r="R1405" t="s">
        <v>1100</v>
      </c>
      <c r="S1405">
        <v>2</v>
      </c>
      <c r="T1405">
        <v>75</v>
      </c>
      <c r="U1405">
        <v>8</v>
      </c>
      <c r="X1405" s="49"/>
      <c r="Y1405">
        <v>2</v>
      </c>
      <c r="Z1405">
        <v>1</v>
      </c>
      <c r="AA1405">
        <v>2</v>
      </c>
      <c r="AB1405" s="49" t="s">
        <v>3856</v>
      </c>
      <c r="AC1405" s="49"/>
      <c r="AD1405">
        <v>5</v>
      </c>
    </row>
    <row r="1406" spans="2:30" x14ac:dyDescent="0.25">
      <c r="B1406" s="49"/>
      <c r="C1406" s="49"/>
      <c r="D1406" s="2"/>
      <c r="E1406" t="s">
        <v>41</v>
      </c>
      <c r="F1406" s="49"/>
      <c r="G1406" s="49"/>
      <c r="H1406" t="s">
        <v>4767</v>
      </c>
      <c r="I1406" s="49"/>
      <c r="J1406" s="49"/>
      <c r="L1406" s="49" t="s">
        <v>4764</v>
      </c>
      <c r="M1406" s="49"/>
      <c r="N1406" s="49"/>
      <c r="O1406" s="49"/>
      <c r="P1406" s="49"/>
      <c r="Q1406" t="s">
        <v>4766</v>
      </c>
      <c r="R1406" t="s">
        <v>1100</v>
      </c>
      <c r="S1406">
        <v>3</v>
      </c>
      <c r="T1406">
        <v>75</v>
      </c>
      <c r="U1406">
        <v>6.5</v>
      </c>
      <c r="X1406" s="49"/>
      <c r="Y1406">
        <v>2</v>
      </c>
      <c r="Z1406">
        <v>1</v>
      </c>
      <c r="AA1406">
        <v>2</v>
      </c>
      <c r="AB1406" s="49" t="s">
        <v>3856</v>
      </c>
      <c r="AC1406" s="49"/>
      <c r="AD1406">
        <v>5</v>
      </c>
    </row>
    <row r="1407" spans="2:30" x14ac:dyDescent="0.25">
      <c r="B1407" s="49"/>
      <c r="C1407" s="49"/>
      <c r="D1407" s="2"/>
      <c r="E1407" t="s">
        <v>41</v>
      </c>
      <c r="F1407" s="49"/>
      <c r="G1407" s="49"/>
      <c r="H1407" t="s">
        <v>4769</v>
      </c>
      <c r="I1407" s="49"/>
      <c r="J1407" s="49"/>
      <c r="L1407" s="49" t="s">
        <v>4764</v>
      </c>
      <c r="M1407" s="49"/>
      <c r="N1407" s="49"/>
      <c r="O1407" s="49"/>
      <c r="P1407" s="49"/>
      <c r="Q1407" t="s">
        <v>4768</v>
      </c>
      <c r="R1407" t="s">
        <v>1100</v>
      </c>
      <c r="S1407">
        <v>4</v>
      </c>
      <c r="T1407">
        <v>75</v>
      </c>
      <c r="U1407">
        <v>6.5</v>
      </c>
      <c r="X1407" s="49"/>
      <c r="Y1407">
        <v>2</v>
      </c>
      <c r="Z1407">
        <v>1</v>
      </c>
      <c r="AA1407">
        <v>2</v>
      </c>
      <c r="AB1407" s="49" t="s">
        <v>3856</v>
      </c>
      <c r="AC1407" s="49"/>
      <c r="AD1407">
        <v>5</v>
      </c>
    </row>
    <row r="1408" spans="2:30" x14ac:dyDescent="0.25">
      <c r="B1408" s="49"/>
      <c r="C1408" s="49"/>
      <c r="D1408" s="2"/>
      <c r="E1408" t="s">
        <v>45</v>
      </c>
      <c r="F1408" s="49"/>
      <c r="G1408" s="49"/>
      <c r="H1408" t="s">
        <v>4772</v>
      </c>
      <c r="I1408" s="49"/>
      <c r="J1408" s="49"/>
      <c r="L1408" s="49" t="s">
        <v>4771</v>
      </c>
      <c r="M1408" s="49"/>
      <c r="N1408" s="49"/>
      <c r="O1408" s="49"/>
      <c r="P1408" s="49"/>
      <c r="Q1408" t="s">
        <v>4770</v>
      </c>
      <c r="R1408" t="s">
        <v>1100</v>
      </c>
      <c r="S1408">
        <v>1</v>
      </c>
      <c r="T1408">
        <v>140</v>
      </c>
      <c r="U1408">
        <v>12</v>
      </c>
      <c r="X1408" s="49"/>
      <c r="Y1408">
        <v>2</v>
      </c>
      <c r="Z1408">
        <v>1</v>
      </c>
      <c r="AA1408">
        <v>2</v>
      </c>
      <c r="AB1408" s="49" t="s">
        <v>618</v>
      </c>
      <c r="AC1408" s="49"/>
      <c r="AD1408">
        <v>5</v>
      </c>
    </row>
    <row r="1409" spans="2:30" x14ac:dyDescent="0.25">
      <c r="B1409" s="49"/>
      <c r="C1409" s="49"/>
      <c r="D1409" s="2"/>
      <c r="E1409" t="s">
        <v>45</v>
      </c>
      <c r="F1409" s="49"/>
      <c r="G1409" s="49"/>
      <c r="H1409" t="s">
        <v>4775</v>
      </c>
      <c r="I1409" s="49"/>
      <c r="J1409" s="49"/>
      <c r="L1409" s="49" t="s">
        <v>4774</v>
      </c>
      <c r="M1409" s="49"/>
      <c r="N1409" s="49"/>
      <c r="O1409" s="49"/>
      <c r="P1409" s="49"/>
      <c r="Q1409" t="s">
        <v>4773</v>
      </c>
      <c r="R1409" t="s">
        <v>1100</v>
      </c>
      <c r="S1409">
        <v>2</v>
      </c>
      <c r="T1409">
        <v>150</v>
      </c>
      <c r="U1409">
        <v>12</v>
      </c>
      <c r="X1409" s="49"/>
      <c r="Y1409">
        <v>2</v>
      </c>
      <c r="Z1409">
        <v>1</v>
      </c>
      <c r="AA1409">
        <v>2</v>
      </c>
      <c r="AB1409" s="49" t="s">
        <v>618</v>
      </c>
      <c r="AC1409" s="49"/>
      <c r="AD1409">
        <v>5</v>
      </c>
    </row>
    <row r="1410" spans="2:30" x14ac:dyDescent="0.25">
      <c r="B1410" s="49"/>
      <c r="C1410" s="49"/>
      <c r="D1410" s="2"/>
      <c r="E1410" t="s">
        <v>45</v>
      </c>
      <c r="F1410" s="49"/>
      <c r="G1410" s="49"/>
      <c r="H1410" t="s">
        <v>4778</v>
      </c>
      <c r="I1410" s="49"/>
      <c r="J1410" s="49"/>
      <c r="L1410" s="49" t="s">
        <v>4777</v>
      </c>
      <c r="M1410" s="49"/>
      <c r="N1410" s="49"/>
      <c r="O1410" s="49"/>
      <c r="P1410" s="49"/>
      <c r="Q1410" t="s">
        <v>4776</v>
      </c>
      <c r="R1410" t="s">
        <v>1100</v>
      </c>
      <c r="S1410">
        <v>3</v>
      </c>
      <c r="T1410">
        <v>160</v>
      </c>
      <c r="U1410">
        <v>12</v>
      </c>
      <c r="X1410" s="49"/>
      <c r="Y1410">
        <v>2</v>
      </c>
      <c r="Z1410">
        <v>1</v>
      </c>
      <c r="AA1410">
        <v>2</v>
      </c>
      <c r="AB1410" s="49" t="s">
        <v>618</v>
      </c>
      <c r="AC1410" s="49"/>
      <c r="AD1410">
        <v>5</v>
      </c>
    </row>
    <row r="1411" spans="2:30" x14ac:dyDescent="0.25">
      <c r="B1411" s="49"/>
      <c r="C1411" s="49"/>
      <c r="D1411" s="2"/>
      <c r="E1411" t="s">
        <v>73</v>
      </c>
      <c r="F1411" s="49"/>
      <c r="G1411" s="49"/>
      <c r="H1411" t="s">
        <v>4781</v>
      </c>
      <c r="I1411" s="49"/>
      <c r="J1411" s="49"/>
      <c r="L1411" s="49" t="s">
        <v>4780</v>
      </c>
      <c r="M1411" s="49"/>
      <c r="N1411" s="49"/>
      <c r="O1411" s="49"/>
      <c r="P1411" s="49"/>
      <c r="Q1411" t="s">
        <v>4779</v>
      </c>
      <c r="R1411" t="s">
        <v>1100</v>
      </c>
      <c r="S1411">
        <v>1</v>
      </c>
      <c r="T1411">
        <v>30</v>
      </c>
      <c r="U1411">
        <v>20</v>
      </c>
      <c r="X1411" s="49"/>
      <c r="Y1411">
        <v>1</v>
      </c>
      <c r="Z1411">
        <v>2</v>
      </c>
      <c r="AA1411">
        <v>1</v>
      </c>
      <c r="AB1411" s="49" t="s">
        <v>618</v>
      </c>
      <c r="AC1411" s="49"/>
      <c r="AD1411">
        <v>5</v>
      </c>
    </row>
    <row r="1412" spans="2:30" x14ac:dyDescent="0.25">
      <c r="B1412" s="49"/>
      <c r="C1412" s="49"/>
      <c r="D1412" s="2"/>
      <c r="E1412" t="s">
        <v>73</v>
      </c>
      <c r="F1412" s="49"/>
      <c r="G1412" s="49"/>
      <c r="H1412" t="s">
        <v>4784</v>
      </c>
      <c r="I1412" s="49"/>
      <c r="J1412" s="49"/>
      <c r="L1412" s="49" t="s">
        <v>4783</v>
      </c>
      <c r="M1412" s="49"/>
      <c r="N1412" s="49"/>
      <c r="O1412" s="49"/>
      <c r="P1412" s="49"/>
      <c r="Q1412" t="s">
        <v>4782</v>
      </c>
      <c r="R1412" t="s">
        <v>1100</v>
      </c>
      <c r="S1412">
        <v>2</v>
      </c>
      <c r="T1412">
        <v>35</v>
      </c>
      <c r="U1412">
        <v>20</v>
      </c>
      <c r="X1412" s="49"/>
      <c r="Y1412">
        <v>1</v>
      </c>
      <c r="Z1412">
        <v>2</v>
      </c>
      <c r="AA1412">
        <v>1</v>
      </c>
      <c r="AB1412" s="49" t="s">
        <v>618</v>
      </c>
      <c r="AC1412" s="49"/>
      <c r="AD1412">
        <v>5</v>
      </c>
    </row>
    <row r="1413" spans="2:30" x14ac:dyDescent="0.25">
      <c r="B1413" s="49"/>
      <c r="C1413" s="49"/>
      <c r="D1413" s="2"/>
      <c r="E1413" t="s">
        <v>73</v>
      </c>
      <c r="F1413" s="49"/>
      <c r="G1413" s="49"/>
      <c r="H1413" t="s">
        <v>4787</v>
      </c>
      <c r="I1413" s="49"/>
      <c r="J1413" s="49"/>
      <c r="L1413" s="49" t="s">
        <v>4786</v>
      </c>
      <c r="M1413" s="49"/>
      <c r="N1413" s="49"/>
      <c r="O1413" s="49"/>
      <c r="P1413" s="49"/>
      <c r="Q1413" t="s">
        <v>4785</v>
      </c>
      <c r="R1413" t="s">
        <v>1100</v>
      </c>
      <c r="S1413">
        <v>3</v>
      </c>
      <c r="T1413">
        <v>40</v>
      </c>
      <c r="U1413">
        <v>20</v>
      </c>
      <c r="X1413" s="49"/>
      <c r="Y1413">
        <v>1</v>
      </c>
      <c r="Z1413">
        <v>2</v>
      </c>
      <c r="AA1413">
        <v>1</v>
      </c>
      <c r="AB1413" s="49" t="s">
        <v>618</v>
      </c>
      <c r="AC1413" s="49"/>
      <c r="AD1413">
        <v>5</v>
      </c>
    </row>
    <row r="1414" spans="2:30" x14ac:dyDescent="0.25">
      <c r="B1414" s="49"/>
      <c r="C1414" s="49"/>
      <c r="D1414" s="2"/>
      <c r="E1414" t="s">
        <v>8734</v>
      </c>
      <c r="F1414" s="49"/>
      <c r="G1414" s="49"/>
      <c r="H1414" t="s">
        <v>4790</v>
      </c>
      <c r="I1414" s="49"/>
      <c r="J1414" s="49"/>
      <c r="L1414" s="49" t="s">
        <v>4789</v>
      </c>
      <c r="M1414" s="49"/>
      <c r="N1414" s="49"/>
      <c r="O1414" s="49"/>
      <c r="P1414" s="49"/>
      <c r="Q1414" t="s">
        <v>4788</v>
      </c>
      <c r="R1414" t="s">
        <v>1100</v>
      </c>
      <c r="S1414">
        <v>1</v>
      </c>
      <c r="T1414">
        <v>30</v>
      </c>
      <c r="U1414">
        <v>10</v>
      </c>
      <c r="X1414" s="49"/>
      <c r="Y1414">
        <v>2</v>
      </c>
      <c r="Z1414">
        <v>1</v>
      </c>
      <c r="AA1414">
        <v>2</v>
      </c>
      <c r="AB1414" s="49" t="s">
        <v>618</v>
      </c>
      <c r="AC1414" s="49"/>
      <c r="AD1414">
        <v>5</v>
      </c>
    </row>
    <row r="1415" spans="2:30" x14ac:dyDescent="0.25">
      <c r="B1415" s="49"/>
      <c r="C1415" s="49"/>
      <c r="D1415" s="2"/>
      <c r="E1415" t="s">
        <v>8734</v>
      </c>
      <c r="F1415" s="49"/>
      <c r="G1415" s="49"/>
      <c r="H1415" t="s">
        <v>4793</v>
      </c>
      <c r="I1415" s="49"/>
      <c r="J1415" s="49"/>
      <c r="L1415" s="49" t="s">
        <v>4792</v>
      </c>
      <c r="M1415" s="49"/>
      <c r="N1415" s="49"/>
      <c r="O1415" s="49"/>
      <c r="P1415" s="49"/>
      <c r="Q1415" t="s">
        <v>4791</v>
      </c>
      <c r="R1415" t="s">
        <v>1100</v>
      </c>
      <c r="S1415">
        <v>2</v>
      </c>
      <c r="T1415">
        <v>30</v>
      </c>
      <c r="U1415">
        <v>9.5</v>
      </c>
      <c r="X1415" s="49"/>
      <c r="Y1415">
        <v>2</v>
      </c>
      <c r="Z1415">
        <v>1</v>
      </c>
      <c r="AA1415">
        <v>2</v>
      </c>
      <c r="AB1415" s="49" t="s">
        <v>610</v>
      </c>
      <c r="AC1415" s="49"/>
      <c r="AD1415">
        <v>5</v>
      </c>
    </row>
    <row r="1416" spans="2:30" x14ac:dyDescent="0.25">
      <c r="B1416" s="49"/>
      <c r="C1416" s="49"/>
      <c r="D1416" s="2"/>
      <c r="E1416" t="s">
        <v>8734</v>
      </c>
      <c r="F1416" s="49"/>
      <c r="G1416" s="49"/>
      <c r="H1416" t="s">
        <v>4795</v>
      </c>
      <c r="I1416" s="49"/>
      <c r="J1416" s="49"/>
      <c r="L1416" s="49" t="s">
        <v>4792</v>
      </c>
      <c r="M1416" s="49"/>
      <c r="N1416" s="49"/>
      <c r="O1416" s="49"/>
      <c r="P1416" s="49"/>
      <c r="Q1416" t="s">
        <v>4794</v>
      </c>
      <c r="R1416" t="s">
        <v>1100</v>
      </c>
      <c r="S1416">
        <v>3</v>
      </c>
      <c r="T1416">
        <v>30</v>
      </c>
      <c r="U1416">
        <v>7</v>
      </c>
      <c r="X1416" s="49"/>
      <c r="Y1416">
        <v>2</v>
      </c>
      <c r="Z1416">
        <v>1</v>
      </c>
      <c r="AA1416">
        <v>2</v>
      </c>
      <c r="AB1416" s="49" t="s">
        <v>610</v>
      </c>
      <c r="AC1416" s="49"/>
      <c r="AD1416">
        <v>5</v>
      </c>
    </row>
    <row r="1417" spans="2:30" x14ac:dyDescent="0.25">
      <c r="B1417" s="49"/>
      <c r="C1417" s="49"/>
      <c r="D1417" s="2"/>
      <c r="E1417" t="s">
        <v>20</v>
      </c>
      <c r="F1417" s="49"/>
      <c r="G1417" s="49"/>
      <c r="H1417" t="s">
        <v>4798</v>
      </c>
      <c r="I1417" s="49"/>
      <c r="J1417" s="49"/>
      <c r="L1417" s="49" t="s">
        <v>4797</v>
      </c>
      <c r="M1417" s="49"/>
      <c r="N1417" s="49"/>
      <c r="O1417" s="49"/>
      <c r="P1417" s="49"/>
      <c r="Q1417" t="s">
        <v>4796</v>
      </c>
      <c r="R1417" t="s">
        <v>1100</v>
      </c>
      <c r="S1417">
        <v>1</v>
      </c>
      <c r="T1417">
        <v>75</v>
      </c>
      <c r="V1417">
        <v>45</v>
      </c>
      <c r="X1417" s="49"/>
      <c r="AB1417" s="49"/>
      <c r="AC1417" s="49"/>
      <c r="AD1417">
        <v>5</v>
      </c>
    </row>
    <row r="1418" spans="2:30" x14ac:dyDescent="0.25">
      <c r="B1418" s="49"/>
      <c r="C1418" s="49"/>
      <c r="D1418" s="2"/>
      <c r="E1418" t="s">
        <v>20</v>
      </c>
      <c r="F1418" s="49"/>
      <c r="G1418" s="49"/>
      <c r="H1418" t="s">
        <v>4800</v>
      </c>
      <c r="I1418" s="49"/>
      <c r="J1418" s="49"/>
      <c r="L1418" s="49" t="s">
        <v>4797</v>
      </c>
      <c r="M1418" s="49"/>
      <c r="N1418" s="49"/>
      <c r="O1418" s="49"/>
      <c r="P1418" s="49"/>
      <c r="Q1418" t="s">
        <v>4799</v>
      </c>
      <c r="R1418" t="s">
        <v>1100</v>
      </c>
      <c r="S1418">
        <v>2</v>
      </c>
      <c r="T1418">
        <v>75</v>
      </c>
      <c r="V1418">
        <v>45</v>
      </c>
      <c r="X1418" s="49"/>
      <c r="AB1418" s="49"/>
      <c r="AC1418" s="49"/>
      <c r="AD1418">
        <v>5</v>
      </c>
    </row>
    <row r="1419" spans="2:30" x14ac:dyDescent="0.25">
      <c r="B1419" s="49"/>
      <c r="C1419" s="49"/>
      <c r="D1419" s="2"/>
      <c r="E1419" t="s">
        <v>20</v>
      </c>
      <c r="F1419" s="49"/>
      <c r="G1419" s="49"/>
      <c r="H1419" t="s">
        <v>1103</v>
      </c>
      <c r="I1419" s="49"/>
      <c r="J1419" s="49"/>
      <c r="L1419" s="49" t="s">
        <v>4797</v>
      </c>
      <c r="M1419" s="49"/>
      <c r="N1419" s="49"/>
      <c r="O1419" s="49"/>
      <c r="P1419" s="49"/>
      <c r="Q1419" t="s">
        <v>4801</v>
      </c>
      <c r="R1419" t="s">
        <v>1100</v>
      </c>
      <c r="S1419">
        <v>3</v>
      </c>
      <c r="T1419">
        <v>75</v>
      </c>
      <c r="V1419">
        <v>45</v>
      </c>
      <c r="X1419" s="49"/>
      <c r="AB1419" s="49"/>
      <c r="AC1419" s="49"/>
      <c r="AD1419">
        <v>5</v>
      </c>
    </row>
    <row r="1420" spans="2:30" x14ac:dyDescent="0.25">
      <c r="B1420" s="49"/>
      <c r="C1420" s="49"/>
      <c r="D1420" s="2"/>
      <c r="E1420" t="s">
        <v>356</v>
      </c>
      <c r="F1420" s="49"/>
      <c r="G1420" s="49"/>
      <c r="H1420" t="s">
        <v>1106</v>
      </c>
      <c r="I1420" s="49"/>
      <c r="J1420" s="49"/>
      <c r="L1420" s="49"/>
      <c r="M1420" s="49"/>
      <c r="N1420" s="49"/>
      <c r="O1420" s="49"/>
      <c r="P1420" s="49"/>
      <c r="Q1420" t="s">
        <v>4802</v>
      </c>
      <c r="R1420" t="s">
        <v>1104</v>
      </c>
      <c r="S1420">
        <v>1</v>
      </c>
      <c r="V1420">
        <v>300</v>
      </c>
      <c r="W1420">
        <v>1.3</v>
      </c>
      <c r="X1420" s="49" t="s">
        <v>3957</v>
      </c>
      <c r="AB1420" s="49"/>
      <c r="AC1420" s="49"/>
      <c r="AD1420">
        <v>5</v>
      </c>
    </row>
    <row r="1421" spans="2:30" x14ac:dyDescent="0.25">
      <c r="B1421" s="49"/>
      <c r="C1421" s="49"/>
      <c r="D1421" s="2"/>
      <c r="E1421" t="s">
        <v>112</v>
      </c>
      <c r="F1421" s="49"/>
      <c r="G1421" s="49"/>
      <c r="H1421" t="s">
        <v>4805</v>
      </c>
      <c r="I1421" s="49"/>
      <c r="J1421" s="49"/>
      <c r="L1421" s="49" t="s">
        <v>4804</v>
      </c>
      <c r="M1421" s="49"/>
      <c r="N1421" s="49"/>
      <c r="O1421" s="49"/>
      <c r="P1421" s="49"/>
      <c r="Q1421" t="s">
        <v>4803</v>
      </c>
      <c r="R1421" t="s">
        <v>1104</v>
      </c>
      <c r="S1421">
        <v>1</v>
      </c>
      <c r="T1421">
        <v>45</v>
      </c>
      <c r="U1421">
        <v>15</v>
      </c>
      <c r="X1421" s="49"/>
      <c r="Y1421">
        <v>2</v>
      </c>
      <c r="Z1421">
        <v>1</v>
      </c>
      <c r="AA1421">
        <v>2</v>
      </c>
      <c r="AB1421" s="49" t="s">
        <v>3856</v>
      </c>
      <c r="AC1421" s="49"/>
      <c r="AD1421">
        <v>5</v>
      </c>
    </row>
    <row r="1422" spans="2:30" x14ac:dyDescent="0.25">
      <c r="B1422" s="49"/>
      <c r="C1422" s="49"/>
      <c r="D1422" s="2"/>
      <c r="E1422" t="s">
        <v>112</v>
      </c>
      <c r="F1422" s="49"/>
      <c r="G1422" s="49"/>
      <c r="H1422" t="s">
        <v>4807</v>
      </c>
      <c r="I1422" s="49"/>
      <c r="J1422" s="49"/>
      <c r="L1422" s="49" t="s">
        <v>4804</v>
      </c>
      <c r="M1422" s="49"/>
      <c r="N1422" s="49"/>
      <c r="O1422" s="49"/>
      <c r="P1422" s="49"/>
      <c r="Q1422" t="s">
        <v>4806</v>
      </c>
      <c r="R1422" t="s">
        <v>1104</v>
      </c>
      <c r="S1422">
        <v>2</v>
      </c>
      <c r="T1422">
        <v>45</v>
      </c>
      <c r="U1422">
        <v>15</v>
      </c>
      <c r="X1422" s="49"/>
      <c r="Y1422">
        <v>2</v>
      </c>
      <c r="Z1422">
        <v>1</v>
      </c>
      <c r="AA1422">
        <v>2</v>
      </c>
      <c r="AB1422" s="49" t="s">
        <v>3856</v>
      </c>
      <c r="AC1422" s="49"/>
      <c r="AD1422">
        <v>5</v>
      </c>
    </row>
    <row r="1423" spans="2:30" x14ac:dyDescent="0.25">
      <c r="B1423" s="49"/>
      <c r="C1423" s="49"/>
      <c r="D1423" s="2"/>
      <c r="E1423" t="s">
        <v>112</v>
      </c>
      <c r="F1423" s="49"/>
      <c r="G1423" s="49"/>
      <c r="H1423" t="s">
        <v>4809</v>
      </c>
      <c r="I1423" s="49"/>
      <c r="J1423" s="49"/>
      <c r="L1423" s="49" t="s">
        <v>4804</v>
      </c>
      <c r="M1423" s="49"/>
      <c r="N1423" s="49"/>
      <c r="O1423" s="49"/>
      <c r="P1423" s="49"/>
      <c r="Q1423" t="s">
        <v>4808</v>
      </c>
      <c r="R1423" t="s">
        <v>1104</v>
      </c>
      <c r="S1423">
        <v>3</v>
      </c>
      <c r="T1423">
        <v>45</v>
      </c>
      <c r="U1423">
        <v>15</v>
      </c>
      <c r="X1423" s="49"/>
      <c r="Y1423">
        <v>2</v>
      </c>
      <c r="Z1423">
        <v>1</v>
      </c>
      <c r="AA1423">
        <v>2</v>
      </c>
      <c r="AB1423" s="49" t="s">
        <v>3856</v>
      </c>
      <c r="AC1423" s="49"/>
      <c r="AD1423">
        <v>5</v>
      </c>
    </row>
    <row r="1424" spans="2:30" x14ac:dyDescent="0.25">
      <c r="B1424" s="49"/>
      <c r="C1424" s="49"/>
      <c r="D1424" s="2"/>
      <c r="E1424" t="s">
        <v>214</v>
      </c>
      <c r="F1424" s="49"/>
      <c r="G1424" s="49"/>
      <c r="H1424" t="s">
        <v>4812</v>
      </c>
      <c r="I1424" s="49"/>
      <c r="J1424" s="49"/>
      <c r="L1424" s="49" t="s">
        <v>4811</v>
      </c>
      <c r="M1424" s="49"/>
      <c r="N1424" s="49"/>
      <c r="O1424" s="49"/>
      <c r="P1424" s="49"/>
      <c r="Q1424" t="s">
        <v>4810</v>
      </c>
      <c r="R1424" t="s">
        <v>1104</v>
      </c>
      <c r="S1424">
        <v>1</v>
      </c>
      <c r="T1424">
        <v>50</v>
      </c>
      <c r="U1424">
        <v>12</v>
      </c>
      <c r="X1424" s="49"/>
      <c r="Y1424">
        <v>2</v>
      </c>
      <c r="Z1424">
        <v>1</v>
      </c>
      <c r="AA1424">
        <v>2</v>
      </c>
      <c r="AB1424" s="49" t="s">
        <v>618</v>
      </c>
      <c r="AC1424" s="49"/>
      <c r="AD1424">
        <v>5</v>
      </c>
    </row>
    <row r="1425" spans="2:30" x14ac:dyDescent="0.25">
      <c r="B1425" s="49"/>
      <c r="C1425" s="49"/>
      <c r="D1425" s="2"/>
      <c r="E1425" t="s">
        <v>214</v>
      </c>
      <c r="F1425" s="49"/>
      <c r="G1425" s="49"/>
      <c r="H1425" t="s">
        <v>4815</v>
      </c>
      <c r="I1425" s="49"/>
      <c r="J1425" s="49"/>
      <c r="L1425" s="49" t="s">
        <v>4814</v>
      </c>
      <c r="M1425" s="49"/>
      <c r="N1425" s="49"/>
      <c r="O1425" s="49"/>
      <c r="P1425" s="49"/>
      <c r="Q1425" t="s">
        <v>4813</v>
      </c>
      <c r="R1425" t="s">
        <v>1104</v>
      </c>
      <c r="S1425">
        <v>2</v>
      </c>
      <c r="T1425">
        <v>50</v>
      </c>
      <c r="U1425">
        <v>11</v>
      </c>
      <c r="X1425" s="49"/>
      <c r="Y1425">
        <v>2</v>
      </c>
      <c r="Z1425">
        <v>1</v>
      </c>
      <c r="AA1425">
        <v>3</v>
      </c>
      <c r="AB1425" s="49" t="s">
        <v>618</v>
      </c>
      <c r="AC1425" s="49"/>
      <c r="AD1425">
        <v>5</v>
      </c>
    </row>
    <row r="1426" spans="2:30" x14ac:dyDescent="0.25">
      <c r="B1426" s="49"/>
      <c r="C1426" s="49"/>
      <c r="D1426" s="2"/>
      <c r="E1426" t="s">
        <v>214</v>
      </c>
      <c r="F1426" s="49"/>
      <c r="G1426" s="49"/>
      <c r="H1426" t="s">
        <v>4817</v>
      </c>
      <c r="I1426" s="49"/>
      <c r="J1426" s="49"/>
      <c r="L1426" s="49" t="s">
        <v>2350</v>
      </c>
      <c r="M1426" s="49"/>
      <c r="N1426" s="49"/>
      <c r="O1426" s="49"/>
      <c r="P1426" s="49"/>
      <c r="Q1426" t="s">
        <v>4816</v>
      </c>
      <c r="R1426" t="s">
        <v>1104</v>
      </c>
      <c r="S1426">
        <v>3</v>
      </c>
      <c r="T1426">
        <v>50</v>
      </c>
      <c r="U1426">
        <v>9</v>
      </c>
      <c r="X1426" s="49"/>
      <c r="Y1426">
        <v>2</v>
      </c>
      <c r="Z1426">
        <v>1</v>
      </c>
      <c r="AA1426">
        <v>3</v>
      </c>
      <c r="AB1426" s="49" t="s">
        <v>610</v>
      </c>
      <c r="AC1426" s="49"/>
      <c r="AD1426">
        <v>5</v>
      </c>
    </row>
    <row r="1427" spans="2:30" x14ac:dyDescent="0.25">
      <c r="B1427" s="49"/>
      <c r="C1427" s="49"/>
      <c r="D1427" s="2"/>
      <c r="E1427" t="s">
        <v>214</v>
      </c>
      <c r="F1427" s="49"/>
      <c r="G1427" s="49"/>
      <c r="H1427" t="s">
        <v>4819</v>
      </c>
      <c r="I1427" s="49"/>
      <c r="J1427" s="49"/>
      <c r="L1427" s="49" t="s">
        <v>2350</v>
      </c>
      <c r="M1427" s="49"/>
      <c r="N1427" s="49"/>
      <c r="O1427" s="49"/>
      <c r="P1427" s="49"/>
      <c r="Q1427" t="s">
        <v>4818</v>
      </c>
      <c r="R1427" t="s">
        <v>1104</v>
      </c>
      <c r="S1427">
        <v>4</v>
      </c>
      <c r="T1427">
        <v>50</v>
      </c>
      <c r="U1427">
        <v>8</v>
      </c>
      <c r="X1427" s="49"/>
      <c r="Y1427">
        <v>2</v>
      </c>
      <c r="Z1427">
        <v>1</v>
      </c>
      <c r="AA1427">
        <v>3</v>
      </c>
      <c r="AB1427" s="49" t="s">
        <v>610</v>
      </c>
      <c r="AC1427" s="49"/>
      <c r="AD1427">
        <v>5</v>
      </c>
    </row>
    <row r="1428" spans="2:30" x14ac:dyDescent="0.25">
      <c r="B1428" s="49"/>
      <c r="C1428" s="49"/>
      <c r="D1428" s="2"/>
      <c r="E1428" t="s">
        <v>222</v>
      </c>
      <c r="F1428" s="49"/>
      <c r="G1428" s="49"/>
      <c r="H1428" t="s">
        <v>4822</v>
      </c>
      <c r="I1428" s="49"/>
      <c r="J1428" s="49"/>
      <c r="L1428" s="49" t="s">
        <v>4821</v>
      </c>
      <c r="M1428" s="49"/>
      <c r="N1428" s="49"/>
      <c r="O1428" s="49"/>
      <c r="P1428" s="49"/>
      <c r="Q1428" t="s">
        <v>4820</v>
      </c>
      <c r="R1428" t="s">
        <v>1104</v>
      </c>
      <c r="S1428">
        <v>1</v>
      </c>
      <c r="T1428">
        <v>15</v>
      </c>
      <c r="U1428">
        <v>10</v>
      </c>
      <c r="X1428" s="49"/>
      <c r="AB1428" s="49" t="s">
        <v>3856</v>
      </c>
      <c r="AC1428" s="49"/>
      <c r="AD1428">
        <v>5</v>
      </c>
    </row>
    <row r="1429" spans="2:30" x14ac:dyDescent="0.25">
      <c r="B1429" s="49"/>
      <c r="C1429" s="49"/>
      <c r="D1429" s="2"/>
      <c r="E1429" t="s">
        <v>222</v>
      </c>
      <c r="F1429" s="49"/>
      <c r="G1429" s="49"/>
      <c r="H1429" t="s">
        <v>4824</v>
      </c>
      <c r="I1429" s="49"/>
      <c r="J1429" s="49"/>
      <c r="L1429" s="49" t="s">
        <v>4821</v>
      </c>
      <c r="M1429" s="49"/>
      <c r="N1429" s="49"/>
      <c r="O1429" s="49"/>
      <c r="P1429" s="49"/>
      <c r="Q1429" t="s">
        <v>4823</v>
      </c>
      <c r="R1429" t="s">
        <v>1104</v>
      </c>
      <c r="S1429">
        <v>2</v>
      </c>
      <c r="T1429">
        <v>15</v>
      </c>
      <c r="U1429">
        <v>12</v>
      </c>
      <c r="X1429" s="49"/>
      <c r="AB1429" s="49" t="s">
        <v>3856</v>
      </c>
      <c r="AC1429" s="49"/>
      <c r="AD1429">
        <v>5</v>
      </c>
    </row>
    <row r="1430" spans="2:30" x14ac:dyDescent="0.25">
      <c r="B1430" s="49"/>
      <c r="C1430" s="49"/>
      <c r="D1430" s="2"/>
      <c r="E1430" t="s">
        <v>222</v>
      </c>
      <c r="F1430" s="49"/>
      <c r="G1430" s="49"/>
      <c r="H1430" t="s">
        <v>4827</v>
      </c>
      <c r="I1430" s="49"/>
      <c r="J1430" s="49"/>
      <c r="L1430" s="49" t="s">
        <v>4826</v>
      </c>
      <c r="M1430" s="49"/>
      <c r="N1430" s="49"/>
      <c r="O1430" s="49"/>
      <c r="P1430" s="49"/>
      <c r="Q1430" t="s">
        <v>4825</v>
      </c>
      <c r="R1430" t="s">
        <v>1104</v>
      </c>
      <c r="S1430">
        <v>3</v>
      </c>
      <c r="T1430">
        <v>15</v>
      </c>
      <c r="U1430">
        <v>11</v>
      </c>
      <c r="X1430" s="49"/>
      <c r="AB1430" s="49" t="s">
        <v>610</v>
      </c>
      <c r="AC1430" s="49"/>
      <c r="AD1430">
        <v>5</v>
      </c>
    </row>
    <row r="1431" spans="2:30" x14ac:dyDescent="0.25">
      <c r="B1431" s="49"/>
      <c r="C1431" s="49"/>
      <c r="D1431" s="2"/>
      <c r="E1431" t="s">
        <v>8734</v>
      </c>
      <c r="F1431" s="49"/>
      <c r="G1431" s="49"/>
      <c r="H1431" t="s">
        <v>4829</v>
      </c>
      <c r="I1431" s="49"/>
      <c r="J1431" s="49"/>
      <c r="L1431" s="49" t="s">
        <v>2527</v>
      </c>
      <c r="M1431" s="49"/>
      <c r="N1431" s="49"/>
      <c r="O1431" s="49"/>
      <c r="P1431" s="49"/>
      <c r="Q1431" t="s">
        <v>4828</v>
      </c>
      <c r="R1431" t="s">
        <v>1104</v>
      </c>
      <c r="S1431">
        <v>1</v>
      </c>
      <c r="T1431">
        <v>30</v>
      </c>
      <c r="U1431">
        <v>10</v>
      </c>
      <c r="X1431" s="49"/>
      <c r="Y1431">
        <v>2</v>
      </c>
      <c r="Z1431">
        <v>1</v>
      </c>
      <c r="AA1431">
        <v>2</v>
      </c>
      <c r="AB1431" s="49" t="s">
        <v>2289</v>
      </c>
      <c r="AC1431" s="49"/>
      <c r="AD1431">
        <v>5</v>
      </c>
    </row>
    <row r="1432" spans="2:30" x14ac:dyDescent="0.25">
      <c r="B1432" s="49"/>
      <c r="C1432" s="49"/>
      <c r="D1432" s="2"/>
      <c r="E1432" t="s">
        <v>8734</v>
      </c>
      <c r="F1432" s="49"/>
      <c r="G1432" s="49"/>
      <c r="H1432" t="s">
        <v>4831</v>
      </c>
      <c r="I1432" s="49"/>
      <c r="J1432" s="49"/>
      <c r="L1432" s="49" t="s">
        <v>2154</v>
      </c>
      <c r="M1432" s="49"/>
      <c r="N1432" s="49"/>
      <c r="O1432" s="49"/>
      <c r="P1432" s="49"/>
      <c r="Q1432" t="s">
        <v>4830</v>
      </c>
      <c r="R1432" t="s">
        <v>1104</v>
      </c>
      <c r="S1432">
        <v>2</v>
      </c>
      <c r="T1432">
        <v>30</v>
      </c>
      <c r="U1432">
        <v>10</v>
      </c>
      <c r="X1432" s="49"/>
      <c r="Y1432">
        <v>2</v>
      </c>
      <c r="Z1432">
        <v>1</v>
      </c>
      <c r="AA1432">
        <v>2</v>
      </c>
      <c r="AB1432" s="49" t="s">
        <v>618</v>
      </c>
      <c r="AC1432" s="49"/>
      <c r="AD1432">
        <v>5</v>
      </c>
    </row>
    <row r="1433" spans="2:30" x14ac:dyDescent="0.25">
      <c r="B1433" s="49"/>
      <c r="C1433" s="49"/>
      <c r="D1433" s="2"/>
      <c r="E1433" t="s">
        <v>8734</v>
      </c>
      <c r="F1433" s="49"/>
      <c r="G1433" s="49"/>
      <c r="H1433" t="s">
        <v>4833</v>
      </c>
      <c r="I1433" s="49"/>
      <c r="J1433" s="49"/>
      <c r="L1433" s="49" t="s">
        <v>4225</v>
      </c>
      <c r="M1433" s="49"/>
      <c r="N1433" s="49"/>
      <c r="O1433" s="49"/>
      <c r="P1433" s="49"/>
      <c r="Q1433" t="s">
        <v>4832</v>
      </c>
      <c r="R1433" t="s">
        <v>1104</v>
      </c>
      <c r="S1433">
        <v>3</v>
      </c>
      <c r="T1433">
        <v>30</v>
      </c>
      <c r="U1433">
        <v>7</v>
      </c>
      <c r="X1433" s="49"/>
      <c r="Y1433">
        <v>2</v>
      </c>
      <c r="Z1433">
        <v>1</v>
      </c>
      <c r="AA1433">
        <v>2</v>
      </c>
      <c r="AB1433" s="49" t="s">
        <v>3930</v>
      </c>
      <c r="AC1433" s="49"/>
      <c r="AD1433">
        <v>5</v>
      </c>
    </row>
    <row r="1434" spans="2:30" x14ac:dyDescent="0.25">
      <c r="B1434" s="49"/>
      <c r="C1434" s="49"/>
      <c r="D1434" s="2"/>
      <c r="E1434" t="s">
        <v>303</v>
      </c>
      <c r="F1434" s="49"/>
      <c r="G1434" s="49"/>
      <c r="H1434" t="s">
        <v>4835</v>
      </c>
      <c r="I1434" s="49"/>
      <c r="J1434" s="49"/>
      <c r="L1434" s="49" t="s">
        <v>3545</v>
      </c>
      <c r="M1434" s="49"/>
      <c r="N1434" s="49"/>
      <c r="O1434" s="49"/>
      <c r="P1434" s="49"/>
      <c r="Q1434" t="s">
        <v>4834</v>
      </c>
      <c r="R1434" t="s">
        <v>1104</v>
      </c>
      <c r="S1434">
        <v>1</v>
      </c>
      <c r="T1434">
        <v>10</v>
      </c>
      <c r="U1434">
        <v>15</v>
      </c>
      <c r="X1434" s="49"/>
      <c r="Y1434">
        <v>2</v>
      </c>
      <c r="Z1434">
        <v>2</v>
      </c>
      <c r="AA1434">
        <v>2</v>
      </c>
      <c r="AB1434" s="49" t="s">
        <v>2289</v>
      </c>
      <c r="AC1434" s="49"/>
      <c r="AD1434">
        <v>5</v>
      </c>
    </row>
    <row r="1435" spans="2:30" x14ac:dyDescent="0.25">
      <c r="B1435" s="49"/>
      <c r="C1435" s="49"/>
      <c r="D1435" s="2"/>
      <c r="E1435" t="s">
        <v>303</v>
      </c>
      <c r="F1435" s="49"/>
      <c r="G1435" s="49"/>
      <c r="H1435" t="s">
        <v>4838</v>
      </c>
      <c r="I1435" s="49"/>
      <c r="J1435" s="49"/>
      <c r="L1435" s="49" t="s">
        <v>4837</v>
      </c>
      <c r="M1435" s="49"/>
      <c r="N1435" s="49"/>
      <c r="O1435" s="49"/>
      <c r="P1435" s="49"/>
      <c r="Q1435" t="s">
        <v>4836</v>
      </c>
      <c r="R1435" t="s">
        <v>1104</v>
      </c>
      <c r="S1435">
        <v>2</v>
      </c>
      <c r="T1435">
        <v>20</v>
      </c>
      <c r="U1435">
        <v>15</v>
      </c>
      <c r="X1435" s="49"/>
      <c r="Y1435">
        <v>2</v>
      </c>
      <c r="Z1435">
        <v>1</v>
      </c>
      <c r="AA1435">
        <v>2</v>
      </c>
      <c r="AB1435" s="49" t="s">
        <v>610</v>
      </c>
      <c r="AC1435" s="49"/>
      <c r="AD1435">
        <v>5</v>
      </c>
    </row>
    <row r="1436" spans="2:30" x14ac:dyDescent="0.25">
      <c r="B1436" s="49"/>
      <c r="C1436" s="49"/>
      <c r="D1436" s="2"/>
      <c r="E1436" t="s">
        <v>303</v>
      </c>
      <c r="F1436" s="49"/>
      <c r="G1436" s="49"/>
      <c r="H1436" t="s">
        <v>4840</v>
      </c>
      <c r="I1436" s="49"/>
      <c r="J1436" s="49"/>
      <c r="L1436" s="49" t="s">
        <v>4837</v>
      </c>
      <c r="M1436" s="49"/>
      <c r="N1436" s="49"/>
      <c r="O1436" s="49"/>
      <c r="P1436" s="49"/>
      <c r="Q1436" t="s">
        <v>4839</v>
      </c>
      <c r="R1436" t="s">
        <v>1104</v>
      </c>
      <c r="S1436">
        <v>3</v>
      </c>
      <c r="T1436">
        <v>20</v>
      </c>
      <c r="U1436">
        <v>12</v>
      </c>
      <c r="X1436" s="49"/>
      <c r="Y1436">
        <v>2</v>
      </c>
      <c r="Z1436">
        <v>1</v>
      </c>
      <c r="AA1436">
        <v>2</v>
      </c>
      <c r="AB1436" s="49" t="s">
        <v>610</v>
      </c>
      <c r="AC1436" s="49"/>
      <c r="AD1436">
        <v>5</v>
      </c>
    </row>
    <row r="1437" spans="2:30" x14ac:dyDescent="0.25">
      <c r="B1437" s="49"/>
      <c r="C1437" s="49"/>
      <c r="D1437" s="2"/>
      <c r="E1437" t="s">
        <v>1534</v>
      </c>
      <c r="F1437" s="49"/>
      <c r="G1437" s="49"/>
      <c r="H1437" t="s">
        <v>4843</v>
      </c>
      <c r="I1437" s="49"/>
      <c r="J1437" s="49"/>
      <c r="L1437" s="49" t="s">
        <v>4842</v>
      </c>
      <c r="M1437" s="49"/>
      <c r="N1437" s="49"/>
      <c r="O1437" s="49"/>
      <c r="P1437" s="49"/>
      <c r="Q1437" t="s">
        <v>4841</v>
      </c>
      <c r="R1437" t="s">
        <v>1104</v>
      </c>
      <c r="S1437">
        <v>1</v>
      </c>
      <c r="T1437">
        <v>150</v>
      </c>
      <c r="V1437">
        <v>60</v>
      </c>
      <c r="X1437" s="49"/>
      <c r="AB1437" s="49"/>
      <c r="AC1437" s="49"/>
      <c r="AD1437">
        <v>5</v>
      </c>
    </row>
    <row r="1438" spans="2:30" x14ac:dyDescent="0.25">
      <c r="B1438" s="49"/>
      <c r="C1438" s="49"/>
      <c r="D1438" s="2"/>
      <c r="E1438" t="s">
        <v>1534</v>
      </c>
      <c r="F1438" s="49"/>
      <c r="G1438" s="49"/>
      <c r="H1438" t="s">
        <v>4846</v>
      </c>
      <c r="I1438" s="49"/>
      <c r="J1438" s="49"/>
      <c r="L1438" s="49" t="s">
        <v>4845</v>
      </c>
      <c r="M1438" s="49"/>
      <c r="N1438" s="49"/>
      <c r="O1438" s="49"/>
      <c r="P1438" s="49"/>
      <c r="Q1438" t="s">
        <v>4844</v>
      </c>
      <c r="R1438" t="s">
        <v>1104</v>
      </c>
      <c r="S1438">
        <v>2</v>
      </c>
      <c r="T1438">
        <v>150</v>
      </c>
      <c r="V1438">
        <v>60</v>
      </c>
      <c r="X1438" s="49"/>
      <c r="AB1438" s="49"/>
      <c r="AC1438" s="49"/>
      <c r="AD1438">
        <v>5</v>
      </c>
    </row>
    <row r="1439" spans="2:30" x14ac:dyDescent="0.25">
      <c r="B1439" s="49"/>
      <c r="C1439" s="49"/>
      <c r="D1439" s="2"/>
      <c r="E1439" t="s">
        <v>1534</v>
      </c>
      <c r="F1439" s="49"/>
      <c r="G1439" s="49"/>
      <c r="H1439" t="s">
        <v>4849</v>
      </c>
      <c r="I1439" s="49"/>
      <c r="J1439" s="49"/>
      <c r="L1439" s="49" t="s">
        <v>4848</v>
      </c>
      <c r="M1439" s="49"/>
      <c r="N1439" s="49"/>
      <c r="O1439" s="49"/>
      <c r="P1439" s="49"/>
      <c r="Q1439" t="s">
        <v>4847</v>
      </c>
      <c r="R1439" t="s">
        <v>1104</v>
      </c>
      <c r="S1439">
        <v>3</v>
      </c>
      <c r="T1439">
        <v>150</v>
      </c>
      <c r="V1439">
        <v>52.2</v>
      </c>
      <c r="X1439" s="49"/>
      <c r="AB1439" s="49"/>
      <c r="AC1439" s="49"/>
      <c r="AD1439">
        <v>5</v>
      </c>
    </row>
    <row r="1440" spans="2:30" x14ac:dyDescent="0.25">
      <c r="B1440" s="49"/>
      <c r="C1440" s="49"/>
      <c r="D1440" s="2"/>
      <c r="E1440" t="s">
        <v>356</v>
      </c>
      <c r="F1440" s="49"/>
      <c r="G1440" s="49"/>
      <c r="H1440" t="s">
        <v>1107</v>
      </c>
      <c r="I1440" s="49"/>
      <c r="J1440" s="49"/>
      <c r="L1440" s="49" t="s">
        <v>4062</v>
      </c>
      <c r="M1440" s="49"/>
      <c r="N1440" s="49"/>
      <c r="O1440" s="49"/>
      <c r="P1440" s="49"/>
      <c r="Q1440" t="s">
        <v>4850</v>
      </c>
      <c r="R1440" t="s">
        <v>1104</v>
      </c>
      <c r="S1440">
        <v>2</v>
      </c>
      <c r="V1440">
        <v>300</v>
      </c>
      <c r="W1440">
        <v>1.27</v>
      </c>
      <c r="X1440" s="49" t="s">
        <v>3957</v>
      </c>
      <c r="AB1440" s="49"/>
      <c r="AC1440" s="49"/>
      <c r="AD1440">
        <v>5</v>
      </c>
    </row>
    <row r="1441" spans="2:30" x14ac:dyDescent="0.25">
      <c r="B1441" s="49"/>
      <c r="C1441" s="49"/>
      <c r="D1441" s="2"/>
      <c r="E1441" t="s">
        <v>356</v>
      </c>
      <c r="F1441" s="49"/>
      <c r="G1441" s="49"/>
      <c r="H1441" t="s">
        <v>1110</v>
      </c>
      <c r="I1441" s="49"/>
      <c r="J1441" s="49"/>
      <c r="L1441" s="49" t="s">
        <v>272</v>
      </c>
      <c r="M1441" s="49"/>
      <c r="N1441" s="49"/>
      <c r="O1441" s="49"/>
      <c r="P1441" s="49"/>
      <c r="Q1441" t="s">
        <v>4851</v>
      </c>
      <c r="R1441" t="s">
        <v>1108</v>
      </c>
      <c r="S1441">
        <v>1</v>
      </c>
      <c r="V1441">
        <v>300</v>
      </c>
      <c r="W1441">
        <v>1.35</v>
      </c>
      <c r="X1441" s="49" t="s">
        <v>3957</v>
      </c>
      <c r="AB1441" s="49"/>
      <c r="AC1441" s="49"/>
      <c r="AD1441">
        <v>5</v>
      </c>
    </row>
    <row r="1442" spans="2:30" x14ac:dyDescent="0.25">
      <c r="B1442" s="49"/>
      <c r="C1442" s="49"/>
      <c r="D1442" s="2"/>
      <c r="E1442" t="s">
        <v>249</v>
      </c>
      <c r="F1442" s="49"/>
      <c r="G1442" s="49"/>
      <c r="H1442" t="s">
        <v>4854</v>
      </c>
      <c r="I1442" s="49"/>
      <c r="J1442" s="49"/>
      <c r="L1442" s="49" t="s">
        <v>4853</v>
      </c>
      <c r="M1442" s="49"/>
      <c r="N1442" s="49"/>
      <c r="O1442" s="49"/>
      <c r="P1442" s="49"/>
      <c r="Q1442" t="s">
        <v>4852</v>
      </c>
      <c r="R1442" t="s">
        <v>1108</v>
      </c>
      <c r="S1442">
        <v>1</v>
      </c>
      <c r="T1442">
        <v>160</v>
      </c>
      <c r="U1442">
        <v>8</v>
      </c>
      <c r="X1442" s="49"/>
      <c r="Y1442">
        <v>3</v>
      </c>
      <c r="Z1442">
        <v>1</v>
      </c>
      <c r="AA1442">
        <v>1</v>
      </c>
      <c r="AB1442" s="49" t="s">
        <v>618</v>
      </c>
      <c r="AC1442" s="49"/>
      <c r="AD1442">
        <v>5</v>
      </c>
    </row>
    <row r="1443" spans="2:30" x14ac:dyDescent="0.25">
      <c r="B1443" s="49"/>
      <c r="C1443" s="49"/>
      <c r="D1443" s="2"/>
      <c r="E1443" t="s">
        <v>249</v>
      </c>
      <c r="F1443" s="49"/>
      <c r="G1443" s="49"/>
      <c r="H1443" t="s">
        <v>4856</v>
      </c>
      <c r="I1443" s="49"/>
      <c r="J1443" s="49"/>
      <c r="L1443" s="49" t="s">
        <v>4853</v>
      </c>
      <c r="M1443" s="49"/>
      <c r="N1443" s="49"/>
      <c r="O1443" s="49"/>
      <c r="P1443" s="49"/>
      <c r="Q1443" t="s">
        <v>4855</v>
      </c>
      <c r="R1443" t="s">
        <v>1108</v>
      </c>
      <c r="S1443">
        <v>2</v>
      </c>
      <c r="T1443">
        <v>160</v>
      </c>
      <c r="U1443">
        <v>8</v>
      </c>
      <c r="X1443" s="49"/>
      <c r="Y1443">
        <v>3</v>
      </c>
      <c r="Z1443">
        <v>1</v>
      </c>
      <c r="AA1443">
        <v>1</v>
      </c>
      <c r="AB1443" s="49" t="s">
        <v>618</v>
      </c>
      <c r="AC1443" s="49"/>
      <c r="AD1443">
        <v>5</v>
      </c>
    </row>
    <row r="1444" spans="2:30" x14ac:dyDescent="0.25">
      <c r="B1444" s="49"/>
      <c r="C1444" s="49"/>
      <c r="D1444" s="2"/>
      <c r="E1444" t="s">
        <v>249</v>
      </c>
      <c r="F1444" s="49"/>
      <c r="G1444" s="49"/>
      <c r="H1444" t="s">
        <v>4858</v>
      </c>
      <c r="I1444" s="49"/>
      <c r="J1444" s="49"/>
      <c r="L1444" s="49" t="s">
        <v>4853</v>
      </c>
      <c r="M1444" s="49"/>
      <c r="N1444" s="49"/>
      <c r="O1444" s="49"/>
      <c r="P1444" s="49"/>
      <c r="Q1444" t="s">
        <v>4857</v>
      </c>
      <c r="R1444" t="s">
        <v>1108</v>
      </c>
      <c r="S1444">
        <v>3</v>
      </c>
      <c r="T1444">
        <v>160</v>
      </c>
      <c r="U1444">
        <v>8</v>
      </c>
      <c r="X1444" s="49"/>
      <c r="Y1444">
        <v>3</v>
      </c>
      <c r="Z1444">
        <v>1</v>
      </c>
      <c r="AA1444">
        <v>1</v>
      </c>
      <c r="AB1444" s="49" t="s">
        <v>618</v>
      </c>
      <c r="AC1444" s="49"/>
      <c r="AD1444">
        <v>5</v>
      </c>
    </row>
    <row r="1445" spans="2:30" x14ac:dyDescent="0.25">
      <c r="B1445" s="49"/>
      <c r="C1445" s="49"/>
      <c r="D1445" s="2"/>
      <c r="E1445" t="s">
        <v>249</v>
      </c>
      <c r="F1445" s="49"/>
      <c r="G1445" s="49"/>
      <c r="H1445" t="s">
        <v>4861</v>
      </c>
      <c r="I1445" s="49"/>
      <c r="J1445" s="49"/>
      <c r="L1445" s="49" t="s">
        <v>4860</v>
      </c>
      <c r="M1445" s="49"/>
      <c r="N1445" s="49"/>
      <c r="O1445" s="49"/>
      <c r="P1445" s="49"/>
      <c r="Q1445" t="s">
        <v>4859</v>
      </c>
      <c r="R1445" t="s">
        <v>1108</v>
      </c>
      <c r="S1445">
        <v>4</v>
      </c>
      <c r="T1445">
        <v>160</v>
      </c>
      <c r="U1445">
        <v>8</v>
      </c>
      <c r="X1445" s="49"/>
      <c r="Y1445">
        <v>3</v>
      </c>
      <c r="Z1445">
        <v>1</v>
      </c>
      <c r="AA1445">
        <v>1</v>
      </c>
      <c r="AB1445" s="49" t="s">
        <v>610</v>
      </c>
      <c r="AC1445" s="49"/>
      <c r="AD1445">
        <v>5</v>
      </c>
    </row>
    <row r="1446" spans="2:30" x14ac:dyDescent="0.25">
      <c r="B1446" s="49"/>
      <c r="C1446" s="49"/>
      <c r="D1446" s="2"/>
      <c r="E1446" t="s">
        <v>256</v>
      </c>
      <c r="F1446" s="49"/>
      <c r="G1446" s="49"/>
      <c r="H1446" t="s">
        <v>4863</v>
      </c>
      <c r="I1446" s="49"/>
      <c r="J1446" s="49"/>
      <c r="L1446" s="49" t="s">
        <v>2154</v>
      </c>
      <c r="M1446" s="49"/>
      <c r="N1446" s="49"/>
      <c r="O1446" s="49"/>
      <c r="P1446" s="49"/>
      <c r="Q1446" t="s">
        <v>4862</v>
      </c>
      <c r="R1446" t="s">
        <v>1108</v>
      </c>
      <c r="S1446">
        <v>1</v>
      </c>
      <c r="T1446">
        <v>50</v>
      </c>
      <c r="U1446">
        <v>8</v>
      </c>
      <c r="X1446" s="49"/>
      <c r="Y1446">
        <v>2</v>
      </c>
      <c r="Z1446">
        <v>1</v>
      </c>
      <c r="AA1446">
        <v>2</v>
      </c>
      <c r="AB1446" s="49" t="s">
        <v>618</v>
      </c>
      <c r="AC1446" s="49"/>
      <c r="AD1446">
        <v>5</v>
      </c>
    </row>
    <row r="1447" spans="2:30" x14ac:dyDescent="0.25">
      <c r="B1447" s="49"/>
      <c r="C1447" s="49"/>
      <c r="D1447" s="2"/>
      <c r="E1447" t="s">
        <v>256</v>
      </c>
      <c r="F1447" s="49"/>
      <c r="G1447" s="49"/>
      <c r="H1447" t="s">
        <v>4865</v>
      </c>
      <c r="I1447" s="49"/>
      <c r="J1447" s="49"/>
      <c r="L1447" s="49" t="s">
        <v>2154</v>
      </c>
      <c r="M1447" s="49"/>
      <c r="N1447" s="49"/>
      <c r="O1447" s="49"/>
      <c r="P1447" s="49"/>
      <c r="Q1447" t="s">
        <v>4864</v>
      </c>
      <c r="R1447" t="s">
        <v>1108</v>
      </c>
      <c r="S1447">
        <v>2</v>
      </c>
      <c r="T1447">
        <v>50</v>
      </c>
      <c r="U1447">
        <v>8</v>
      </c>
      <c r="X1447" s="49"/>
      <c r="Y1447">
        <v>2</v>
      </c>
      <c r="Z1447">
        <v>1</v>
      </c>
      <c r="AA1447">
        <v>2</v>
      </c>
      <c r="AB1447" s="49" t="s">
        <v>618</v>
      </c>
      <c r="AC1447" s="49"/>
      <c r="AD1447">
        <v>5</v>
      </c>
    </row>
    <row r="1448" spans="2:30" x14ac:dyDescent="0.25">
      <c r="B1448" s="49"/>
      <c r="C1448" s="49"/>
      <c r="D1448" s="2"/>
      <c r="E1448" t="s">
        <v>256</v>
      </c>
      <c r="F1448" s="49"/>
      <c r="G1448" s="49"/>
      <c r="H1448" t="s">
        <v>4867</v>
      </c>
      <c r="I1448" s="49"/>
      <c r="J1448" s="49"/>
      <c r="L1448" s="49" t="s">
        <v>2154</v>
      </c>
      <c r="M1448" s="49"/>
      <c r="N1448" s="49"/>
      <c r="O1448" s="49"/>
      <c r="P1448" s="49"/>
      <c r="Q1448" t="s">
        <v>4866</v>
      </c>
      <c r="R1448" t="s">
        <v>1108</v>
      </c>
      <c r="S1448">
        <v>3</v>
      </c>
      <c r="T1448">
        <v>50</v>
      </c>
      <c r="U1448">
        <v>8</v>
      </c>
      <c r="X1448" s="49"/>
      <c r="Y1448">
        <v>2</v>
      </c>
      <c r="Z1448">
        <v>1</v>
      </c>
      <c r="AA1448">
        <v>2</v>
      </c>
      <c r="AB1448" s="49" t="s">
        <v>618</v>
      </c>
      <c r="AC1448" s="49"/>
      <c r="AD1448">
        <v>5</v>
      </c>
    </row>
    <row r="1449" spans="2:30" x14ac:dyDescent="0.25">
      <c r="B1449" s="49"/>
      <c r="C1449" s="49"/>
      <c r="D1449" s="2"/>
      <c r="E1449" t="s">
        <v>41</v>
      </c>
      <c r="F1449" s="49"/>
      <c r="G1449" s="49"/>
      <c r="H1449" t="s">
        <v>4870</v>
      </c>
      <c r="I1449" s="49"/>
      <c r="J1449" s="49"/>
      <c r="L1449" s="49" t="s">
        <v>4869</v>
      </c>
      <c r="M1449" s="49"/>
      <c r="N1449" s="49"/>
      <c r="O1449" s="49"/>
      <c r="P1449" s="49"/>
      <c r="Q1449" t="s">
        <v>4868</v>
      </c>
      <c r="R1449" t="s">
        <v>1108</v>
      </c>
      <c r="S1449">
        <v>1</v>
      </c>
      <c r="T1449">
        <v>75</v>
      </c>
      <c r="U1449">
        <v>8</v>
      </c>
      <c r="X1449" s="49"/>
      <c r="Y1449">
        <v>2</v>
      </c>
      <c r="Z1449">
        <v>1</v>
      </c>
      <c r="AA1449">
        <v>2</v>
      </c>
      <c r="AB1449" s="49" t="s">
        <v>618</v>
      </c>
      <c r="AC1449" s="49"/>
      <c r="AD1449">
        <v>5</v>
      </c>
    </row>
    <row r="1450" spans="2:30" x14ac:dyDescent="0.25">
      <c r="B1450" s="49"/>
      <c r="C1450" s="49"/>
      <c r="D1450" s="2"/>
      <c r="E1450" t="s">
        <v>41</v>
      </c>
      <c r="F1450" s="49"/>
      <c r="G1450" s="49"/>
      <c r="H1450" t="s">
        <v>4872</v>
      </c>
      <c r="I1450" s="49"/>
      <c r="J1450" s="49"/>
      <c r="L1450" s="49" t="s">
        <v>4869</v>
      </c>
      <c r="M1450" s="49"/>
      <c r="N1450" s="49"/>
      <c r="O1450" s="49"/>
      <c r="P1450" s="49"/>
      <c r="Q1450" t="s">
        <v>4871</v>
      </c>
      <c r="R1450" t="s">
        <v>1108</v>
      </c>
      <c r="S1450">
        <v>2</v>
      </c>
      <c r="T1450">
        <v>75</v>
      </c>
      <c r="U1450">
        <v>8</v>
      </c>
      <c r="X1450" s="49"/>
      <c r="Y1450">
        <v>2</v>
      </c>
      <c r="Z1450">
        <v>1</v>
      </c>
      <c r="AA1450">
        <v>2</v>
      </c>
      <c r="AB1450" s="49" t="s">
        <v>618</v>
      </c>
      <c r="AC1450" s="49"/>
      <c r="AD1450">
        <v>5</v>
      </c>
    </row>
    <row r="1451" spans="2:30" x14ac:dyDescent="0.25">
      <c r="B1451" s="49"/>
      <c r="C1451" s="49"/>
      <c r="D1451" s="2"/>
      <c r="E1451" t="s">
        <v>41</v>
      </c>
      <c r="F1451" s="49"/>
      <c r="G1451" s="49"/>
      <c r="H1451" t="s">
        <v>4875</v>
      </c>
      <c r="I1451" s="49"/>
      <c r="J1451" s="49"/>
      <c r="L1451" s="49" t="s">
        <v>4874</v>
      </c>
      <c r="M1451" s="49"/>
      <c r="N1451" s="49"/>
      <c r="O1451" s="49"/>
      <c r="P1451" s="49"/>
      <c r="Q1451" t="s">
        <v>4873</v>
      </c>
      <c r="R1451" t="s">
        <v>1108</v>
      </c>
      <c r="S1451">
        <v>3</v>
      </c>
      <c r="T1451">
        <v>75</v>
      </c>
      <c r="U1451">
        <v>8</v>
      </c>
      <c r="X1451" s="49"/>
      <c r="Y1451">
        <v>2</v>
      </c>
      <c r="Z1451">
        <v>1</v>
      </c>
      <c r="AA1451">
        <v>2</v>
      </c>
      <c r="AB1451" s="49" t="s">
        <v>610</v>
      </c>
      <c r="AC1451" s="49"/>
      <c r="AD1451">
        <v>5</v>
      </c>
    </row>
    <row r="1452" spans="2:30" x14ac:dyDescent="0.25">
      <c r="B1452" s="49"/>
      <c r="C1452" s="49"/>
      <c r="D1452" s="2"/>
      <c r="E1452" t="s">
        <v>41</v>
      </c>
      <c r="F1452" s="49"/>
      <c r="G1452" s="49"/>
      <c r="H1452" t="s">
        <v>4878</v>
      </c>
      <c r="I1452" s="49"/>
      <c r="J1452" s="49"/>
      <c r="L1452" s="49" t="s">
        <v>4877</v>
      </c>
      <c r="M1452" s="49"/>
      <c r="N1452" s="49"/>
      <c r="O1452" s="49"/>
      <c r="P1452" s="49"/>
      <c r="Q1452" t="s">
        <v>4876</v>
      </c>
      <c r="R1452" t="s">
        <v>1108</v>
      </c>
      <c r="S1452">
        <v>4</v>
      </c>
      <c r="T1452">
        <v>75</v>
      </c>
      <c r="U1452">
        <v>7</v>
      </c>
      <c r="X1452" s="49"/>
      <c r="Y1452">
        <v>2</v>
      </c>
      <c r="Z1452">
        <v>1</v>
      </c>
      <c r="AA1452">
        <v>2</v>
      </c>
      <c r="AB1452" s="49" t="s">
        <v>610</v>
      </c>
      <c r="AC1452" s="49"/>
      <c r="AD1452">
        <v>5</v>
      </c>
    </row>
    <row r="1453" spans="2:30" x14ac:dyDescent="0.25">
      <c r="B1453" s="49"/>
      <c r="C1453" s="49"/>
      <c r="D1453" s="2"/>
      <c r="E1453" t="s">
        <v>45</v>
      </c>
      <c r="F1453" s="49"/>
      <c r="G1453" s="49"/>
      <c r="H1453" t="s">
        <v>4881</v>
      </c>
      <c r="I1453" s="49"/>
      <c r="J1453" s="49"/>
      <c r="L1453" s="49" t="s">
        <v>4880</v>
      </c>
      <c r="M1453" s="49"/>
      <c r="N1453" s="49"/>
      <c r="O1453" s="49"/>
      <c r="P1453" s="49"/>
      <c r="Q1453" t="s">
        <v>4879</v>
      </c>
      <c r="R1453" t="s">
        <v>1108</v>
      </c>
      <c r="S1453">
        <v>1</v>
      </c>
      <c r="T1453">
        <v>140</v>
      </c>
      <c r="U1453">
        <v>12</v>
      </c>
      <c r="X1453" s="49"/>
      <c r="Y1453">
        <v>2</v>
      </c>
      <c r="Z1453">
        <v>1</v>
      </c>
      <c r="AA1453">
        <v>2</v>
      </c>
      <c r="AB1453" s="49" t="s">
        <v>618</v>
      </c>
      <c r="AC1453" s="49"/>
      <c r="AD1453">
        <v>5</v>
      </c>
    </row>
    <row r="1454" spans="2:30" x14ac:dyDescent="0.25">
      <c r="B1454" s="49"/>
      <c r="C1454" s="49"/>
      <c r="D1454" s="2"/>
      <c r="E1454" t="s">
        <v>45</v>
      </c>
      <c r="F1454" s="49"/>
      <c r="G1454" s="49"/>
      <c r="H1454" t="s">
        <v>4884</v>
      </c>
      <c r="I1454" s="49"/>
      <c r="J1454" s="49"/>
      <c r="L1454" s="49" t="s">
        <v>4883</v>
      </c>
      <c r="M1454" s="49"/>
      <c r="N1454" s="49"/>
      <c r="O1454" s="49"/>
      <c r="P1454" s="49"/>
      <c r="Q1454" t="s">
        <v>4882</v>
      </c>
      <c r="R1454" t="s">
        <v>1108</v>
      </c>
      <c r="S1454">
        <v>2</v>
      </c>
      <c r="T1454">
        <v>150</v>
      </c>
      <c r="U1454">
        <v>12</v>
      </c>
      <c r="X1454" s="49"/>
      <c r="Y1454">
        <v>2</v>
      </c>
      <c r="Z1454">
        <v>1</v>
      </c>
      <c r="AA1454">
        <v>2</v>
      </c>
      <c r="AB1454" s="49" t="s">
        <v>618</v>
      </c>
      <c r="AC1454" s="49"/>
      <c r="AD1454">
        <v>5</v>
      </c>
    </row>
    <row r="1455" spans="2:30" x14ac:dyDescent="0.25">
      <c r="B1455" s="49"/>
      <c r="C1455" s="49"/>
      <c r="D1455" s="2"/>
      <c r="E1455" t="s">
        <v>45</v>
      </c>
      <c r="F1455" s="49"/>
      <c r="G1455" s="49"/>
      <c r="H1455" t="s">
        <v>4887</v>
      </c>
      <c r="I1455" s="49"/>
      <c r="J1455" s="49"/>
      <c r="L1455" s="49" t="s">
        <v>4886</v>
      </c>
      <c r="M1455" s="49"/>
      <c r="N1455" s="49"/>
      <c r="O1455" s="49"/>
      <c r="P1455" s="49"/>
      <c r="Q1455" t="s">
        <v>4885</v>
      </c>
      <c r="R1455" t="s">
        <v>1108</v>
      </c>
      <c r="S1455">
        <v>3</v>
      </c>
      <c r="T1455">
        <v>160</v>
      </c>
      <c r="U1455">
        <v>12</v>
      </c>
      <c r="X1455" s="49"/>
      <c r="Y1455">
        <v>2</v>
      </c>
      <c r="Z1455">
        <v>1</v>
      </c>
      <c r="AA1455">
        <v>2</v>
      </c>
      <c r="AB1455" s="49" t="s">
        <v>618</v>
      </c>
      <c r="AC1455" s="49"/>
      <c r="AD1455">
        <v>5</v>
      </c>
    </row>
    <row r="1456" spans="2:30" x14ac:dyDescent="0.25">
      <c r="B1456" s="49"/>
      <c r="C1456" s="49"/>
      <c r="D1456" s="2"/>
      <c r="E1456" t="s">
        <v>15</v>
      </c>
      <c r="F1456" s="49"/>
      <c r="G1456" s="49"/>
      <c r="H1456" t="s">
        <v>4889</v>
      </c>
      <c r="I1456" s="49"/>
      <c r="J1456" s="49"/>
      <c r="L1456" s="49" t="s">
        <v>4848</v>
      </c>
      <c r="M1456" s="49"/>
      <c r="N1456" s="49"/>
      <c r="O1456" s="49"/>
      <c r="P1456" s="49"/>
      <c r="Q1456" t="s">
        <v>4888</v>
      </c>
      <c r="R1456" t="s">
        <v>1108</v>
      </c>
      <c r="S1456">
        <v>1</v>
      </c>
      <c r="T1456">
        <v>75</v>
      </c>
      <c r="V1456">
        <v>52.2</v>
      </c>
      <c r="X1456" s="49"/>
      <c r="AB1456" s="49"/>
      <c r="AC1456" s="49"/>
      <c r="AD1456">
        <v>5</v>
      </c>
    </row>
    <row r="1457" spans="2:30" x14ac:dyDescent="0.25">
      <c r="B1457" s="49"/>
      <c r="C1457" s="49"/>
      <c r="D1457" s="2"/>
      <c r="E1457" t="s">
        <v>15</v>
      </c>
      <c r="F1457" s="49"/>
      <c r="G1457" s="49"/>
      <c r="H1457" t="s">
        <v>4892</v>
      </c>
      <c r="I1457" s="49"/>
      <c r="J1457" s="49"/>
      <c r="L1457" s="49" t="s">
        <v>4891</v>
      </c>
      <c r="M1457" s="49"/>
      <c r="N1457" s="49"/>
      <c r="O1457" s="49"/>
      <c r="P1457" s="49"/>
      <c r="Q1457" t="s">
        <v>4890</v>
      </c>
      <c r="R1457" t="s">
        <v>1108</v>
      </c>
      <c r="S1457">
        <v>2</v>
      </c>
      <c r="T1457">
        <v>75</v>
      </c>
      <c r="V1457">
        <v>48</v>
      </c>
      <c r="X1457" s="49"/>
      <c r="AB1457" s="49"/>
      <c r="AC1457" s="49"/>
      <c r="AD1457">
        <v>5</v>
      </c>
    </row>
    <row r="1458" spans="2:30" x14ac:dyDescent="0.25">
      <c r="B1458" s="49"/>
      <c r="C1458" s="49"/>
      <c r="D1458" s="2"/>
      <c r="E1458" t="s">
        <v>15</v>
      </c>
      <c r="F1458" s="49"/>
      <c r="G1458" s="49"/>
      <c r="H1458" t="s">
        <v>4894</v>
      </c>
      <c r="I1458" s="49"/>
      <c r="J1458" s="49"/>
      <c r="L1458" s="49"/>
      <c r="M1458" s="49"/>
      <c r="N1458" s="49"/>
      <c r="O1458" s="49"/>
      <c r="P1458" s="49"/>
      <c r="Q1458" t="s">
        <v>4893</v>
      </c>
      <c r="R1458" t="s">
        <v>1108</v>
      </c>
      <c r="S1458">
        <v>3</v>
      </c>
      <c r="T1458">
        <v>75</v>
      </c>
      <c r="V1458">
        <v>45</v>
      </c>
      <c r="X1458" s="49"/>
      <c r="AB1458" s="49"/>
      <c r="AC1458" s="49"/>
      <c r="AD1458">
        <v>5</v>
      </c>
    </row>
    <row r="1459" spans="2:30" x14ac:dyDescent="0.25">
      <c r="B1459" s="49"/>
      <c r="C1459" s="49"/>
      <c r="D1459" s="2"/>
      <c r="E1459" t="s">
        <v>329</v>
      </c>
      <c r="F1459" s="49"/>
      <c r="G1459" s="49"/>
      <c r="H1459" t="s">
        <v>4896</v>
      </c>
      <c r="I1459" s="49"/>
      <c r="J1459" s="49"/>
      <c r="L1459" s="49"/>
      <c r="M1459" s="49"/>
      <c r="N1459" s="49"/>
      <c r="O1459" s="49"/>
      <c r="P1459" s="49"/>
      <c r="Q1459" t="s">
        <v>4895</v>
      </c>
      <c r="R1459" t="s">
        <v>1108</v>
      </c>
      <c r="S1459">
        <v>1</v>
      </c>
      <c r="T1459">
        <v>0</v>
      </c>
      <c r="V1459">
        <v>45</v>
      </c>
      <c r="X1459" s="49"/>
      <c r="AB1459" s="49"/>
      <c r="AC1459" s="49"/>
      <c r="AD1459">
        <v>5</v>
      </c>
    </row>
    <row r="1460" spans="2:30" x14ac:dyDescent="0.25">
      <c r="B1460" s="49"/>
      <c r="C1460" s="49"/>
      <c r="D1460" s="2"/>
      <c r="E1460" t="s">
        <v>329</v>
      </c>
      <c r="F1460" s="49"/>
      <c r="G1460" s="49"/>
      <c r="H1460" t="s">
        <v>4898</v>
      </c>
      <c r="I1460" s="49"/>
      <c r="J1460" s="49"/>
      <c r="L1460" s="49"/>
      <c r="M1460" s="49"/>
      <c r="N1460" s="49"/>
      <c r="O1460" s="49"/>
      <c r="P1460" s="49"/>
      <c r="Q1460" t="s">
        <v>4897</v>
      </c>
      <c r="R1460" t="s">
        <v>1108</v>
      </c>
      <c r="S1460">
        <v>2</v>
      </c>
      <c r="T1460">
        <v>0</v>
      </c>
      <c r="V1460">
        <v>45</v>
      </c>
      <c r="X1460" s="49"/>
      <c r="AB1460" s="49"/>
      <c r="AC1460" s="49"/>
      <c r="AD1460">
        <v>5</v>
      </c>
    </row>
    <row r="1461" spans="2:30" x14ac:dyDescent="0.25">
      <c r="B1461" s="49"/>
      <c r="C1461" s="49"/>
      <c r="D1461" s="2"/>
      <c r="E1461" t="s">
        <v>329</v>
      </c>
      <c r="F1461" s="49"/>
      <c r="G1461" s="49"/>
      <c r="H1461" t="s">
        <v>4900</v>
      </c>
      <c r="I1461" s="49"/>
      <c r="J1461" s="49"/>
      <c r="L1461" s="49"/>
      <c r="M1461" s="49"/>
      <c r="N1461" s="49"/>
      <c r="O1461" s="49"/>
      <c r="P1461" s="49"/>
      <c r="Q1461" t="s">
        <v>4899</v>
      </c>
      <c r="R1461" t="s">
        <v>1108</v>
      </c>
      <c r="S1461">
        <v>3</v>
      </c>
      <c r="T1461">
        <v>0</v>
      </c>
      <c r="V1461">
        <v>45</v>
      </c>
      <c r="X1461" s="49"/>
      <c r="AB1461" s="49"/>
      <c r="AC1461" s="49"/>
      <c r="AD1461">
        <v>5</v>
      </c>
    </row>
    <row r="1462" spans="2:30" x14ac:dyDescent="0.25">
      <c r="B1462" s="49"/>
      <c r="C1462" s="49"/>
      <c r="D1462" s="2"/>
      <c r="E1462" t="s">
        <v>356</v>
      </c>
      <c r="F1462" s="49"/>
      <c r="G1462" s="49"/>
      <c r="H1462" t="s">
        <v>1111</v>
      </c>
      <c r="I1462" s="49"/>
      <c r="J1462" s="49"/>
      <c r="L1462" s="49" t="s">
        <v>4062</v>
      </c>
      <c r="M1462" s="49"/>
      <c r="N1462" s="49"/>
      <c r="O1462" s="49"/>
      <c r="P1462" s="49"/>
      <c r="Q1462" t="s">
        <v>4901</v>
      </c>
      <c r="R1462" t="s">
        <v>1108</v>
      </c>
      <c r="S1462">
        <v>2</v>
      </c>
      <c r="V1462">
        <v>300</v>
      </c>
      <c r="W1462">
        <v>1.35</v>
      </c>
      <c r="X1462" s="49" t="s">
        <v>3957</v>
      </c>
      <c r="AB1462" s="49"/>
      <c r="AC1462" s="49"/>
      <c r="AD1462">
        <v>5</v>
      </c>
    </row>
    <row r="1463" spans="2:30" x14ac:dyDescent="0.25">
      <c r="B1463" s="49"/>
      <c r="C1463" s="49"/>
      <c r="D1463" s="2"/>
      <c r="E1463" t="s">
        <v>356</v>
      </c>
      <c r="F1463" s="49"/>
      <c r="G1463" s="49"/>
      <c r="H1463" t="s">
        <v>1114</v>
      </c>
      <c r="I1463" s="49"/>
      <c r="J1463" s="49"/>
      <c r="L1463" s="49" t="s">
        <v>4903</v>
      </c>
      <c r="M1463" s="49"/>
      <c r="N1463" s="49"/>
      <c r="O1463" s="49"/>
      <c r="P1463" s="49"/>
      <c r="Q1463" t="s">
        <v>4902</v>
      </c>
      <c r="R1463" t="s">
        <v>1112</v>
      </c>
      <c r="S1463">
        <v>1</v>
      </c>
      <c r="V1463">
        <v>300</v>
      </c>
      <c r="W1463">
        <v>1.3</v>
      </c>
      <c r="X1463" s="49" t="s">
        <v>3957</v>
      </c>
      <c r="AB1463" s="49"/>
      <c r="AC1463" s="49"/>
      <c r="AD1463">
        <v>5</v>
      </c>
    </row>
    <row r="1464" spans="2:30" x14ac:dyDescent="0.25">
      <c r="B1464" s="49"/>
      <c r="C1464" s="49"/>
      <c r="D1464" s="2"/>
      <c r="E1464" t="s">
        <v>1404</v>
      </c>
      <c r="F1464" s="49"/>
      <c r="G1464" s="49"/>
      <c r="H1464" t="s">
        <v>4905</v>
      </c>
      <c r="I1464" s="49"/>
      <c r="J1464" s="49"/>
      <c r="L1464" s="49" t="s">
        <v>2598</v>
      </c>
      <c r="M1464" s="49"/>
      <c r="N1464" s="49"/>
      <c r="O1464" s="49"/>
      <c r="P1464" s="49"/>
      <c r="Q1464" t="s">
        <v>4904</v>
      </c>
      <c r="R1464" t="s">
        <v>1112</v>
      </c>
      <c r="S1464">
        <v>1</v>
      </c>
      <c r="T1464">
        <v>120</v>
      </c>
      <c r="U1464">
        <v>8</v>
      </c>
      <c r="X1464" s="49"/>
      <c r="Y1464">
        <v>3</v>
      </c>
      <c r="Z1464">
        <v>1</v>
      </c>
      <c r="AA1464">
        <v>1</v>
      </c>
      <c r="AB1464" s="49" t="s">
        <v>618</v>
      </c>
      <c r="AC1464" s="49"/>
      <c r="AD1464">
        <v>5</v>
      </c>
    </row>
    <row r="1465" spans="2:30" x14ac:dyDescent="0.25">
      <c r="B1465" s="49"/>
      <c r="C1465" s="49"/>
      <c r="D1465" s="2"/>
      <c r="E1465" t="s">
        <v>1404</v>
      </c>
      <c r="F1465" s="49"/>
      <c r="G1465" s="49"/>
      <c r="H1465" t="s">
        <v>4907</v>
      </c>
      <c r="I1465" s="49"/>
      <c r="J1465" s="49"/>
      <c r="L1465" s="49" t="s">
        <v>2598</v>
      </c>
      <c r="M1465" s="49"/>
      <c r="N1465" s="49"/>
      <c r="O1465" s="49"/>
      <c r="P1465" s="49"/>
      <c r="Q1465" t="s">
        <v>4906</v>
      </c>
      <c r="R1465" t="s">
        <v>1112</v>
      </c>
      <c r="S1465">
        <v>2</v>
      </c>
      <c r="T1465">
        <v>120</v>
      </c>
      <c r="U1465">
        <v>8</v>
      </c>
      <c r="X1465" s="49"/>
      <c r="Y1465">
        <v>3</v>
      </c>
      <c r="Z1465">
        <v>1</v>
      </c>
      <c r="AA1465">
        <v>1</v>
      </c>
      <c r="AB1465" s="49" t="s">
        <v>618</v>
      </c>
      <c r="AC1465" s="49"/>
      <c r="AD1465">
        <v>5</v>
      </c>
    </row>
    <row r="1466" spans="2:30" x14ac:dyDescent="0.25">
      <c r="B1466" s="49"/>
      <c r="C1466" s="49"/>
      <c r="D1466" s="2"/>
      <c r="E1466" t="s">
        <v>1404</v>
      </c>
      <c r="F1466" s="49"/>
      <c r="G1466" s="49"/>
      <c r="H1466" t="s">
        <v>4910</v>
      </c>
      <c r="I1466" s="49"/>
      <c r="J1466" s="49"/>
      <c r="L1466" s="49" t="s">
        <v>4909</v>
      </c>
      <c r="M1466" s="49"/>
      <c r="N1466" s="49"/>
      <c r="O1466" s="49"/>
      <c r="P1466" s="49"/>
      <c r="Q1466" t="s">
        <v>4908</v>
      </c>
      <c r="R1466" t="s">
        <v>1112</v>
      </c>
      <c r="S1466">
        <v>3</v>
      </c>
      <c r="T1466">
        <v>120</v>
      </c>
      <c r="U1466">
        <v>7</v>
      </c>
      <c r="X1466" s="49"/>
      <c r="Y1466">
        <v>3</v>
      </c>
      <c r="Z1466">
        <v>1</v>
      </c>
      <c r="AA1466">
        <v>1</v>
      </c>
      <c r="AB1466" s="49" t="s">
        <v>610</v>
      </c>
      <c r="AC1466" s="49"/>
      <c r="AD1466">
        <v>5</v>
      </c>
    </row>
    <row r="1467" spans="2:30" x14ac:dyDescent="0.25">
      <c r="B1467" s="49"/>
      <c r="C1467" s="49"/>
      <c r="D1467" s="2"/>
      <c r="E1467" t="s">
        <v>1404</v>
      </c>
      <c r="F1467" s="49"/>
      <c r="G1467" s="49"/>
      <c r="H1467" t="s">
        <v>4912</v>
      </c>
      <c r="I1467" s="49"/>
      <c r="J1467" s="49"/>
      <c r="L1467" s="49" t="s">
        <v>4909</v>
      </c>
      <c r="M1467" s="49"/>
      <c r="N1467" s="49"/>
      <c r="O1467" s="49"/>
      <c r="P1467" s="49"/>
      <c r="Q1467" t="s">
        <v>4911</v>
      </c>
      <c r="R1467" t="s">
        <v>1112</v>
      </c>
      <c r="S1467">
        <v>4</v>
      </c>
      <c r="T1467">
        <v>120</v>
      </c>
      <c r="U1467">
        <v>7</v>
      </c>
      <c r="X1467" s="49"/>
      <c r="Y1467">
        <v>3</v>
      </c>
      <c r="Z1467">
        <v>1</v>
      </c>
      <c r="AA1467">
        <v>1</v>
      </c>
      <c r="AB1467" s="49" t="s">
        <v>610</v>
      </c>
      <c r="AC1467" s="49"/>
      <c r="AD1467">
        <v>5</v>
      </c>
    </row>
    <row r="1468" spans="2:30" x14ac:dyDescent="0.25">
      <c r="B1468" s="49"/>
      <c r="C1468" s="49"/>
      <c r="D1468" s="2"/>
      <c r="E1468" t="s">
        <v>2295</v>
      </c>
      <c r="F1468" s="49"/>
      <c r="G1468" s="49"/>
      <c r="H1468" t="s">
        <v>4915</v>
      </c>
      <c r="I1468" s="49"/>
      <c r="J1468" s="49"/>
      <c r="L1468" s="49" t="s">
        <v>4914</v>
      </c>
      <c r="M1468" s="49"/>
      <c r="N1468" s="49"/>
      <c r="O1468" s="49"/>
      <c r="P1468" s="49"/>
      <c r="Q1468" t="s">
        <v>4913</v>
      </c>
      <c r="R1468" t="s">
        <v>1112</v>
      </c>
      <c r="S1468">
        <v>1</v>
      </c>
      <c r="T1468">
        <v>60</v>
      </c>
      <c r="U1468">
        <v>12</v>
      </c>
      <c r="X1468" s="49"/>
      <c r="Y1468">
        <v>2</v>
      </c>
      <c r="Z1468">
        <v>1</v>
      </c>
      <c r="AA1468">
        <v>2</v>
      </c>
      <c r="AB1468" s="49" t="s">
        <v>618</v>
      </c>
      <c r="AC1468" s="49"/>
      <c r="AD1468">
        <v>5</v>
      </c>
    </row>
    <row r="1469" spans="2:30" x14ac:dyDescent="0.25">
      <c r="B1469" s="49"/>
      <c r="C1469" s="49"/>
      <c r="D1469" s="2"/>
      <c r="E1469" t="s">
        <v>2295</v>
      </c>
      <c r="F1469" s="49"/>
      <c r="G1469" s="49"/>
      <c r="H1469" t="s">
        <v>4917</v>
      </c>
      <c r="I1469" s="49"/>
      <c r="J1469" s="49"/>
      <c r="L1469" s="49" t="s">
        <v>4914</v>
      </c>
      <c r="M1469" s="49"/>
      <c r="N1469" s="49"/>
      <c r="O1469" s="49"/>
      <c r="P1469" s="49"/>
      <c r="Q1469" t="s">
        <v>4916</v>
      </c>
      <c r="R1469" t="s">
        <v>1112</v>
      </c>
      <c r="S1469">
        <v>2</v>
      </c>
      <c r="T1469">
        <v>70</v>
      </c>
      <c r="U1469">
        <v>12</v>
      </c>
      <c r="X1469" s="49"/>
      <c r="Y1469">
        <v>2</v>
      </c>
      <c r="Z1469">
        <v>1</v>
      </c>
      <c r="AA1469">
        <v>2</v>
      </c>
      <c r="AB1469" s="49" t="s">
        <v>618</v>
      </c>
      <c r="AC1469" s="49"/>
      <c r="AD1469">
        <v>5</v>
      </c>
    </row>
    <row r="1470" spans="2:30" x14ac:dyDescent="0.25">
      <c r="B1470" s="49"/>
      <c r="C1470" s="49"/>
      <c r="D1470" s="2"/>
      <c r="E1470" t="s">
        <v>2295</v>
      </c>
      <c r="F1470" s="49"/>
      <c r="G1470" s="49"/>
      <c r="H1470" t="s">
        <v>4920</v>
      </c>
      <c r="I1470" s="49"/>
      <c r="J1470" s="49"/>
      <c r="L1470" s="49" t="s">
        <v>4919</v>
      </c>
      <c r="M1470" s="49"/>
      <c r="N1470" s="49"/>
      <c r="O1470" s="49"/>
      <c r="P1470" s="49"/>
      <c r="Q1470" t="s">
        <v>4918</v>
      </c>
      <c r="R1470" t="s">
        <v>1112</v>
      </c>
      <c r="S1470">
        <v>3</v>
      </c>
      <c r="T1470">
        <v>80</v>
      </c>
      <c r="U1470">
        <v>10</v>
      </c>
      <c r="X1470" s="49"/>
      <c r="Y1470">
        <v>2</v>
      </c>
      <c r="Z1470">
        <v>1</v>
      </c>
      <c r="AA1470">
        <v>2</v>
      </c>
      <c r="AB1470" s="49" t="s">
        <v>610</v>
      </c>
      <c r="AC1470" s="49"/>
      <c r="AD1470">
        <v>5</v>
      </c>
    </row>
    <row r="1471" spans="2:30" x14ac:dyDescent="0.25">
      <c r="B1471" s="49"/>
      <c r="C1471" s="49"/>
      <c r="D1471" s="2"/>
      <c r="E1471" t="s">
        <v>192</v>
      </c>
      <c r="F1471" s="49"/>
      <c r="G1471" s="49"/>
      <c r="H1471" t="s">
        <v>4922</v>
      </c>
      <c r="I1471" s="49"/>
      <c r="J1471" s="49"/>
      <c r="L1471" s="49" t="s">
        <v>3213</v>
      </c>
      <c r="M1471" s="49"/>
      <c r="N1471" s="49"/>
      <c r="O1471" s="49"/>
      <c r="P1471" s="49"/>
      <c r="Q1471" t="s">
        <v>4921</v>
      </c>
      <c r="R1471" t="s">
        <v>1112</v>
      </c>
      <c r="S1471">
        <v>1</v>
      </c>
      <c r="T1471">
        <v>40</v>
      </c>
      <c r="U1471">
        <v>8</v>
      </c>
      <c r="X1471" s="49"/>
      <c r="Y1471">
        <v>3</v>
      </c>
      <c r="Z1471">
        <v>1</v>
      </c>
      <c r="AA1471">
        <v>2</v>
      </c>
      <c r="AB1471" s="49" t="s">
        <v>618</v>
      </c>
      <c r="AC1471" s="49"/>
      <c r="AD1471">
        <v>5</v>
      </c>
    </row>
    <row r="1472" spans="2:30" x14ac:dyDescent="0.25">
      <c r="B1472" s="49"/>
      <c r="C1472" s="49"/>
      <c r="D1472" s="2"/>
      <c r="E1472" t="s">
        <v>192</v>
      </c>
      <c r="F1472" s="49"/>
      <c r="G1472" s="49"/>
      <c r="H1472" t="s">
        <v>4924</v>
      </c>
      <c r="I1472" s="49"/>
      <c r="J1472" s="49"/>
      <c r="L1472" s="49" t="s">
        <v>3213</v>
      </c>
      <c r="M1472" s="49"/>
      <c r="N1472" s="49"/>
      <c r="O1472" s="49"/>
      <c r="P1472" s="49"/>
      <c r="Q1472" t="s">
        <v>4923</v>
      </c>
      <c r="R1472" t="s">
        <v>1112</v>
      </c>
      <c r="S1472">
        <v>2</v>
      </c>
      <c r="T1472">
        <v>40</v>
      </c>
      <c r="U1472">
        <v>8</v>
      </c>
      <c r="X1472" s="49"/>
      <c r="Y1472">
        <v>3</v>
      </c>
      <c r="Z1472">
        <v>1</v>
      </c>
      <c r="AA1472">
        <v>2</v>
      </c>
      <c r="AB1472" s="49" t="s">
        <v>618</v>
      </c>
      <c r="AC1472" s="49"/>
      <c r="AD1472">
        <v>5</v>
      </c>
    </row>
    <row r="1473" spans="2:30" x14ac:dyDescent="0.25">
      <c r="B1473" s="49"/>
      <c r="C1473" s="49"/>
      <c r="D1473" s="2"/>
      <c r="E1473" t="s">
        <v>192</v>
      </c>
      <c r="F1473" s="49"/>
      <c r="G1473" s="49"/>
      <c r="H1473" t="s">
        <v>4926</v>
      </c>
      <c r="I1473" s="49"/>
      <c r="J1473" s="49"/>
      <c r="L1473" s="49" t="s">
        <v>4088</v>
      </c>
      <c r="M1473" s="49"/>
      <c r="N1473" s="49"/>
      <c r="O1473" s="49"/>
      <c r="P1473" s="49"/>
      <c r="Q1473" t="s">
        <v>4925</v>
      </c>
      <c r="R1473" t="s">
        <v>1112</v>
      </c>
      <c r="S1473">
        <v>3</v>
      </c>
      <c r="T1473">
        <v>40</v>
      </c>
      <c r="U1473">
        <v>8</v>
      </c>
      <c r="X1473" s="49"/>
      <c r="Y1473">
        <v>3</v>
      </c>
      <c r="Z1473">
        <v>1</v>
      </c>
      <c r="AA1473">
        <v>2</v>
      </c>
      <c r="AB1473" s="49" t="s">
        <v>3856</v>
      </c>
      <c r="AC1473" s="49"/>
      <c r="AD1473">
        <v>5</v>
      </c>
    </row>
    <row r="1474" spans="2:30" x14ac:dyDescent="0.25">
      <c r="B1474" s="49"/>
      <c r="C1474" s="49"/>
      <c r="D1474" s="2"/>
      <c r="E1474" t="s">
        <v>214</v>
      </c>
      <c r="F1474" s="49"/>
      <c r="G1474" s="49"/>
      <c r="H1474" t="s">
        <v>4928</v>
      </c>
      <c r="I1474" s="49"/>
      <c r="J1474" s="49"/>
      <c r="L1474" s="49" t="s">
        <v>1937</v>
      </c>
      <c r="M1474" s="49"/>
      <c r="N1474" s="49"/>
      <c r="O1474" s="49"/>
      <c r="P1474" s="49"/>
      <c r="Q1474" t="s">
        <v>4927</v>
      </c>
      <c r="R1474" t="s">
        <v>1112</v>
      </c>
      <c r="S1474">
        <v>1</v>
      </c>
      <c r="T1474">
        <v>50</v>
      </c>
      <c r="U1474">
        <v>12</v>
      </c>
      <c r="X1474" s="49"/>
      <c r="Y1474">
        <v>2</v>
      </c>
      <c r="Z1474">
        <v>1</v>
      </c>
      <c r="AA1474">
        <v>2</v>
      </c>
      <c r="AB1474" s="49" t="s">
        <v>610</v>
      </c>
      <c r="AC1474" s="49"/>
      <c r="AD1474">
        <v>5</v>
      </c>
    </row>
    <row r="1475" spans="2:30" x14ac:dyDescent="0.25">
      <c r="B1475" s="49"/>
      <c r="C1475" s="49"/>
      <c r="D1475" s="2"/>
      <c r="E1475" t="s">
        <v>214</v>
      </c>
      <c r="F1475" s="49"/>
      <c r="G1475" s="49"/>
      <c r="H1475" t="s">
        <v>4930</v>
      </c>
      <c r="I1475" s="49"/>
      <c r="J1475" s="49"/>
      <c r="L1475" s="49" t="s">
        <v>1937</v>
      </c>
      <c r="M1475" s="49"/>
      <c r="N1475" s="49"/>
      <c r="O1475" s="49"/>
      <c r="P1475" s="49"/>
      <c r="Q1475" t="s">
        <v>4929</v>
      </c>
      <c r="R1475" t="s">
        <v>1112</v>
      </c>
      <c r="S1475">
        <v>2</v>
      </c>
      <c r="T1475">
        <v>50</v>
      </c>
      <c r="U1475">
        <v>10</v>
      </c>
      <c r="X1475" s="49"/>
      <c r="Y1475">
        <v>2</v>
      </c>
      <c r="Z1475">
        <v>1</v>
      </c>
      <c r="AA1475">
        <v>2</v>
      </c>
      <c r="AB1475" s="49" t="s">
        <v>610</v>
      </c>
      <c r="AC1475" s="49"/>
      <c r="AD1475">
        <v>5</v>
      </c>
    </row>
    <row r="1476" spans="2:30" x14ac:dyDescent="0.25">
      <c r="B1476" s="49"/>
      <c r="C1476" s="49"/>
      <c r="D1476" s="2"/>
      <c r="E1476" t="s">
        <v>214</v>
      </c>
      <c r="F1476" s="49"/>
      <c r="G1476" s="49"/>
      <c r="H1476" t="s">
        <v>4933</v>
      </c>
      <c r="I1476" s="49"/>
      <c r="J1476" s="49"/>
      <c r="L1476" s="49" t="s">
        <v>4932</v>
      </c>
      <c r="M1476" s="49"/>
      <c r="N1476" s="49"/>
      <c r="O1476" s="49"/>
      <c r="P1476" s="49"/>
      <c r="Q1476" t="s">
        <v>4931</v>
      </c>
      <c r="R1476" t="s">
        <v>1112</v>
      </c>
      <c r="S1476">
        <v>3</v>
      </c>
      <c r="T1476">
        <v>50</v>
      </c>
      <c r="U1476">
        <v>9</v>
      </c>
      <c r="X1476" s="49"/>
      <c r="Y1476">
        <v>2</v>
      </c>
      <c r="Z1476">
        <v>1</v>
      </c>
      <c r="AA1476">
        <v>2</v>
      </c>
      <c r="AB1476" s="49" t="s">
        <v>610</v>
      </c>
      <c r="AC1476" s="49"/>
      <c r="AD1476">
        <v>5</v>
      </c>
    </row>
    <row r="1477" spans="2:30" x14ac:dyDescent="0.25">
      <c r="B1477" s="49"/>
      <c r="C1477" s="49"/>
      <c r="D1477" s="2"/>
      <c r="E1477" t="s">
        <v>214</v>
      </c>
      <c r="F1477" s="49"/>
      <c r="G1477" s="49"/>
      <c r="H1477" t="s">
        <v>4935</v>
      </c>
      <c r="I1477" s="49"/>
      <c r="J1477" s="49"/>
      <c r="L1477" s="49" t="s">
        <v>4932</v>
      </c>
      <c r="M1477" s="49"/>
      <c r="N1477" s="49"/>
      <c r="O1477" s="49"/>
      <c r="P1477" s="49"/>
      <c r="Q1477" t="s">
        <v>4934</v>
      </c>
      <c r="R1477" t="s">
        <v>1112</v>
      </c>
      <c r="S1477">
        <v>4</v>
      </c>
      <c r="T1477">
        <v>50</v>
      </c>
      <c r="U1477">
        <v>8</v>
      </c>
      <c r="X1477" s="49"/>
      <c r="Y1477">
        <v>2</v>
      </c>
      <c r="Z1477">
        <v>1</v>
      </c>
      <c r="AA1477">
        <v>2</v>
      </c>
      <c r="AB1477" s="49" t="s">
        <v>610</v>
      </c>
      <c r="AC1477" s="49"/>
      <c r="AD1477">
        <v>5</v>
      </c>
    </row>
    <row r="1478" spans="2:30" x14ac:dyDescent="0.25">
      <c r="B1478" s="49"/>
      <c r="C1478" s="49"/>
      <c r="D1478" s="2"/>
      <c r="E1478" t="s">
        <v>217</v>
      </c>
      <c r="F1478" s="49"/>
      <c r="G1478" s="49"/>
      <c r="H1478" t="s">
        <v>4938</v>
      </c>
      <c r="I1478" s="49"/>
      <c r="J1478" s="49"/>
      <c r="L1478" s="49" t="s">
        <v>4937</v>
      </c>
      <c r="M1478" s="49"/>
      <c r="N1478" s="49"/>
      <c r="O1478" s="49"/>
      <c r="P1478" s="49"/>
      <c r="Q1478" t="s">
        <v>4936</v>
      </c>
      <c r="R1478" t="s">
        <v>1112</v>
      </c>
      <c r="S1478">
        <v>1</v>
      </c>
      <c r="T1478">
        <v>12.5</v>
      </c>
      <c r="U1478">
        <v>11</v>
      </c>
      <c r="X1478" s="49"/>
      <c r="Y1478">
        <v>3</v>
      </c>
      <c r="Z1478">
        <v>1</v>
      </c>
      <c r="AA1478">
        <v>3</v>
      </c>
      <c r="AB1478" s="49" t="s">
        <v>3856</v>
      </c>
      <c r="AC1478" s="49"/>
      <c r="AD1478">
        <v>5</v>
      </c>
    </row>
    <row r="1479" spans="2:30" x14ac:dyDescent="0.25">
      <c r="B1479" s="49"/>
      <c r="C1479" s="49"/>
      <c r="D1479" s="2"/>
      <c r="E1479" t="s">
        <v>217</v>
      </c>
      <c r="F1479" s="49"/>
      <c r="G1479" s="49"/>
      <c r="H1479" t="s">
        <v>4940</v>
      </c>
      <c r="I1479" s="49"/>
      <c r="J1479" s="49"/>
      <c r="L1479" s="49" t="s">
        <v>4937</v>
      </c>
      <c r="M1479" s="49"/>
      <c r="N1479" s="49"/>
      <c r="O1479" s="49"/>
      <c r="P1479" s="49"/>
      <c r="Q1479" t="s">
        <v>4939</v>
      </c>
      <c r="R1479" t="s">
        <v>1112</v>
      </c>
      <c r="S1479">
        <v>2</v>
      </c>
      <c r="T1479">
        <v>15</v>
      </c>
      <c r="U1479">
        <v>10</v>
      </c>
      <c r="X1479" s="49"/>
      <c r="Y1479">
        <v>3</v>
      </c>
      <c r="Z1479">
        <v>1</v>
      </c>
      <c r="AA1479">
        <v>3</v>
      </c>
      <c r="AB1479" s="49" t="s">
        <v>3856</v>
      </c>
      <c r="AC1479" s="49"/>
      <c r="AD1479">
        <v>5</v>
      </c>
    </row>
    <row r="1480" spans="2:30" x14ac:dyDescent="0.25">
      <c r="B1480" s="49"/>
      <c r="C1480" s="49"/>
      <c r="D1480" s="2"/>
      <c r="E1480" t="s">
        <v>217</v>
      </c>
      <c r="F1480" s="49"/>
      <c r="G1480" s="49"/>
      <c r="H1480" t="s">
        <v>4943</v>
      </c>
      <c r="I1480" s="49"/>
      <c r="J1480" s="49"/>
      <c r="L1480" s="49" t="s">
        <v>4942</v>
      </c>
      <c r="M1480" s="49"/>
      <c r="N1480" s="49"/>
      <c r="O1480" s="49"/>
      <c r="P1480" s="49"/>
      <c r="Q1480" t="s">
        <v>4941</v>
      </c>
      <c r="R1480" t="s">
        <v>1112</v>
      </c>
      <c r="S1480">
        <v>3</v>
      </c>
      <c r="T1480">
        <v>15</v>
      </c>
      <c r="U1480">
        <v>11</v>
      </c>
      <c r="X1480" s="49"/>
      <c r="Y1480">
        <v>3</v>
      </c>
      <c r="Z1480">
        <v>1</v>
      </c>
      <c r="AA1480">
        <v>3</v>
      </c>
      <c r="AB1480" s="49" t="s">
        <v>3856</v>
      </c>
      <c r="AC1480" s="49"/>
      <c r="AD1480">
        <v>5</v>
      </c>
    </row>
    <row r="1481" spans="2:30" x14ac:dyDescent="0.25">
      <c r="B1481" s="49"/>
      <c r="C1481" s="49"/>
      <c r="D1481" s="2"/>
      <c r="E1481" t="s">
        <v>303</v>
      </c>
      <c r="F1481" s="49"/>
      <c r="G1481" s="49"/>
      <c r="H1481" t="s">
        <v>4945</v>
      </c>
      <c r="I1481" s="49"/>
      <c r="J1481" s="49"/>
      <c r="L1481" s="49" t="s">
        <v>3996</v>
      </c>
      <c r="M1481" s="49"/>
      <c r="N1481" s="49"/>
      <c r="O1481" s="49"/>
      <c r="P1481" s="49"/>
      <c r="Q1481" t="s">
        <v>4944</v>
      </c>
      <c r="R1481" t="s">
        <v>1112</v>
      </c>
      <c r="S1481">
        <v>1</v>
      </c>
      <c r="T1481">
        <v>20</v>
      </c>
      <c r="U1481">
        <v>10</v>
      </c>
      <c r="X1481" s="49"/>
      <c r="Y1481">
        <v>2</v>
      </c>
      <c r="Z1481">
        <v>2</v>
      </c>
      <c r="AA1481">
        <v>2</v>
      </c>
      <c r="AB1481" s="49" t="s">
        <v>3856</v>
      </c>
      <c r="AC1481" s="49"/>
      <c r="AD1481">
        <v>5</v>
      </c>
    </row>
    <row r="1482" spans="2:30" x14ac:dyDescent="0.25">
      <c r="B1482" s="49"/>
      <c r="C1482" s="49"/>
      <c r="D1482" s="2"/>
      <c r="E1482" t="s">
        <v>303</v>
      </c>
      <c r="F1482" s="49"/>
      <c r="G1482" s="49"/>
      <c r="H1482" t="s">
        <v>4947</v>
      </c>
      <c r="I1482" s="49"/>
      <c r="J1482" s="49"/>
      <c r="L1482" s="49" t="s">
        <v>3996</v>
      </c>
      <c r="M1482" s="49"/>
      <c r="N1482" s="49"/>
      <c r="O1482" s="49"/>
      <c r="P1482" s="49"/>
      <c r="Q1482" t="s">
        <v>4946</v>
      </c>
      <c r="R1482" t="s">
        <v>1112</v>
      </c>
      <c r="S1482">
        <v>2</v>
      </c>
      <c r="T1482">
        <v>20</v>
      </c>
      <c r="U1482">
        <v>11</v>
      </c>
      <c r="X1482" s="49"/>
      <c r="Y1482">
        <v>2</v>
      </c>
      <c r="Z1482">
        <v>2</v>
      </c>
      <c r="AA1482">
        <v>2</v>
      </c>
      <c r="AB1482" s="49" t="s">
        <v>3856</v>
      </c>
      <c r="AC1482" s="49"/>
      <c r="AD1482">
        <v>5</v>
      </c>
    </row>
    <row r="1483" spans="2:30" x14ac:dyDescent="0.25">
      <c r="B1483" s="49"/>
      <c r="C1483" s="49"/>
      <c r="D1483" s="2"/>
      <c r="E1483" t="s">
        <v>303</v>
      </c>
      <c r="F1483" s="49"/>
      <c r="G1483" s="49"/>
      <c r="H1483" t="s">
        <v>4949</v>
      </c>
      <c r="I1483" s="49"/>
      <c r="J1483" s="49"/>
      <c r="L1483" s="49" t="s">
        <v>3996</v>
      </c>
      <c r="M1483" s="49"/>
      <c r="N1483" s="49"/>
      <c r="O1483" s="49"/>
      <c r="P1483" s="49"/>
      <c r="Q1483" t="s">
        <v>4948</v>
      </c>
      <c r="R1483" t="s">
        <v>1112</v>
      </c>
      <c r="S1483">
        <v>3</v>
      </c>
      <c r="T1483">
        <v>20</v>
      </c>
      <c r="U1483">
        <v>12</v>
      </c>
      <c r="X1483" s="49"/>
      <c r="Y1483">
        <v>2</v>
      </c>
      <c r="Z1483">
        <v>2</v>
      </c>
      <c r="AA1483">
        <v>2</v>
      </c>
      <c r="AB1483" s="49" t="s">
        <v>3856</v>
      </c>
      <c r="AC1483" s="49"/>
      <c r="AD1483">
        <v>5</v>
      </c>
    </row>
    <row r="1484" spans="2:30" x14ac:dyDescent="0.25">
      <c r="B1484" s="49"/>
      <c r="C1484" s="49"/>
      <c r="D1484" s="2"/>
      <c r="E1484" t="s">
        <v>379</v>
      </c>
      <c r="F1484" s="49"/>
      <c r="G1484" s="49"/>
      <c r="H1484" t="s">
        <v>4952</v>
      </c>
      <c r="I1484" s="49"/>
      <c r="J1484" s="49"/>
      <c r="L1484" s="49"/>
      <c r="M1484" s="49"/>
      <c r="N1484" s="49"/>
      <c r="O1484" s="49"/>
      <c r="P1484" s="49"/>
      <c r="Q1484" t="s">
        <v>4950</v>
      </c>
      <c r="R1484" t="s">
        <v>1112</v>
      </c>
      <c r="S1484">
        <v>1</v>
      </c>
      <c r="T1484">
        <v>0</v>
      </c>
      <c r="U1484">
        <v>9</v>
      </c>
      <c r="X1484" s="49"/>
      <c r="AB1484" s="49"/>
      <c r="AC1484" s="49" t="s">
        <v>4951</v>
      </c>
      <c r="AD1484">
        <v>5</v>
      </c>
    </row>
    <row r="1485" spans="2:30" x14ac:dyDescent="0.25">
      <c r="B1485" s="49"/>
      <c r="C1485" s="49"/>
      <c r="D1485" s="2"/>
      <c r="E1485" t="s">
        <v>383</v>
      </c>
      <c r="F1485" s="49"/>
      <c r="G1485" s="49"/>
      <c r="H1485" t="s">
        <v>4954</v>
      </c>
      <c r="I1485" s="49"/>
      <c r="J1485" s="49"/>
      <c r="L1485" s="49"/>
      <c r="M1485" s="49"/>
      <c r="N1485" s="49"/>
      <c r="O1485" s="49"/>
      <c r="P1485" s="49"/>
      <c r="Q1485" t="s">
        <v>4953</v>
      </c>
      <c r="R1485" t="s">
        <v>1112</v>
      </c>
      <c r="S1485">
        <v>1</v>
      </c>
      <c r="T1485">
        <v>0</v>
      </c>
      <c r="U1485">
        <v>7</v>
      </c>
      <c r="X1485" s="49"/>
      <c r="AB1485" s="49"/>
      <c r="AC1485" s="49" t="s">
        <v>4951</v>
      </c>
      <c r="AD1485">
        <v>5</v>
      </c>
    </row>
    <row r="1486" spans="2:30" x14ac:dyDescent="0.25">
      <c r="B1486" s="49"/>
      <c r="C1486" s="49"/>
      <c r="D1486" s="2"/>
      <c r="E1486" t="s">
        <v>356</v>
      </c>
      <c r="F1486" s="49"/>
      <c r="G1486" s="49"/>
      <c r="H1486" t="s">
        <v>1115</v>
      </c>
      <c r="I1486" s="49"/>
      <c r="J1486" s="49"/>
      <c r="L1486" s="49" t="s">
        <v>4956</v>
      </c>
      <c r="M1486" s="49"/>
      <c r="N1486" s="49"/>
      <c r="O1486" s="49"/>
      <c r="P1486" s="49"/>
      <c r="Q1486" t="s">
        <v>4955</v>
      </c>
      <c r="R1486" t="s">
        <v>1112</v>
      </c>
      <c r="S1486">
        <v>2</v>
      </c>
      <c r="V1486">
        <v>300</v>
      </c>
      <c r="W1486">
        <v>1.25</v>
      </c>
      <c r="X1486" s="49" t="s">
        <v>3957</v>
      </c>
      <c r="AB1486" s="49"/>
      <c r="AC1486" s="49"/>
      <c r="AD1486">
        <v>5</v>
      </c>
    </row>
    <row r="1487" spans="2:30" x14ac:dyDescent="0.25">
      <c r="B1487" s="49"/>
      <c r="C1487" s="49"/>
      <c r="D1487" s="2"/>
      <c r="E1487" t="s">
        <v>356</v>
      </c>
      <c r="F1487" s="49"/>
      <c r="G1487" s="49"/>
      <c r="H1487" t="s">
        <v>1118</v>
      </c>
      <c r="I1487" s="49"/>
      <c r="J1487" s="49"/>
      <c r="L1487" s="49" t="s">
        <v>4958</v>
      </c>
      <c r="M1487" s="49"/>
      <c r="N1487" s="49"/>
      <c r="O1487" s="49"/>
      <c r="P1487" s="49"/>
      <c r="Q1487" t="s">
        <v>4957</v>
      </c>
      <c r="R1487" t="s">
        <v>1116</v>
      </c>
      <c r="S1487">
        <v>1</v>
      </c>
      <c r="V1487">
        <v>300</v>
      </c>
      <c r="W1487">
        <v>1.34</v>
      </c>
      <c r="X1487" s="49" t="s">
        <v>3957</v>
      </c>
      <c r="AB1487" s="49"/>
      <c r="AC1487" s="49"/>
      <c r="AD1487">
        <v>5</v>
      </c>
    </row>
    <row r="1488" spans="2:30" x14ac:dyDescent="0.25">
      <c r="B1488" s="49"/>
      <c r="C1488" s="49"/>
      <c r="D1488" s="2"/>
      <c r="E1488" t="s">
        <v>15</v>
      </c>
      <c r="F1488" s="49"/>
      <c r="G1488" s="49"/>
      <c r="H1488" t="s">
        <v>4961</v>
      </c>
      <c r="I1488" s="49"/>
      <c r="J1488" s="49"/>
      <c r="L1488" s="49" t="s">
        <v>4960</v>
      </c>
      <c r="M1488" s="49"/>
      <c r="N1488" s="49"/>
      <c r="O1488" s="49"/>
      <c r="P1488" s="49"/>
      <c r="Q1488" t="s">
        <v>4959</v>
      </c>
      <c r="R1488" t="s">
        <v>1116</v>
      </c>
      <c r="S1488">
        <v>1</v>
      </c>
      <c r="T1488">
        <v>75</v>
      </c>
      <c r="V1488">
        <v>60</v>
      </c>
      <c r="X1488" s="49"/>
      <c r="AB1488" s="49"/>
      <c r="AC1488" s="49"/>
      <c r="AD1488">
        <v>5</v>
      </c>
    </row>
    <row r="1489" spans="2:30" x14ac:dyDescent="0.25">
      <c r="B1489" s="49"/>
      <c r="C1489" s="49"/>
      <c r="D1489" s="2"/>
      <c r="E1489" t="s">
        <v>15</v>
      </c>
      <c r="F1489" s="49"/>
      <c r="G1489" s="49"/>
      <c r="H1489" t="s">
        <v>4963</v>
      </c>
      <c r="I1489" s="49"/>
      <c r="J1489" s="49"/>
      <c r="L1489" s="49" t="s">
        <v>4960</v>
      </c>
      <c r="M1489" s="49"/>
      <c r="N1489" s="49"/>
      <c r="O1489" s="49"/>
      <c r="P1489" s="49"/>
      <c r="Q1489" t="s">
        <v>4962</v>
      </c>
      <c r="R1489" t="s">
        <v>1116</v>
      </c>
      <c r="S1489">
        <v>2</v>
      </c>
      <c r="T1489">
        <v>75</v>
      </c>
      <c r="V1489">
        <v>60</v>
      </c>
      <c r="X1489" s="49"/>
      <c r="AB1489" s="49"/>
      <c r="AC1489" s="49"/>
      <c r="AD1489">
        <v>5</v>
      </c>
    </row>
    <row r="1490" spans="2:30" x14ac:dyDescent="0.25">
      <c r="B1490" s="49"/>
      <c r="C1490" s="49"/>
      <c r="D1490" s="2"/>
      <c r="E1490" t="s">
        <v>15</v>
      </c>
      <c r="F1490" s="49"/>
      <c r="G1490" s="49"/>
      <c r="H1490" t="s">
        <v>4965</v>
      </c>
      <c r="I1490" s="49"/>
      <c r="J1490" s="49"/>
      <c r="L1490" s="49" t="s">
        <v>4960</v>
      </c>
      <c r="M1490" s="49"/>
      <c r="N1490" s="49"/>
      <c r="O1490" s="49"/>
      <c r="P1490" s="49"/>
      <c r="Q1490" t="s">
        <v>4964</v>
      </c>
      <c r="R1490" t="s">
        <v>1116</v>
      </c>
      <c r="S1490">
        <v>3</v>
      </c>
      <c r="T1490">
        <v>75</v>
      </c>
      <c r="V1490">
        <v>60</v>
      </c>
      <c r="X1490" s="49"/>
      <c r="AB1490" s="49"/>
      <c r="AC1490" s="49"/>
      <c r="AD1490">
        <v>5</v>
      </c>
    </row>
    <row r="1491" spans="2:30" x14ac:dyDescent="0.25">
      <c r="B1491" s="49"/>
      <c r="C1491" s="49"/>
      <c r="D1491" s="2"/>
      <c r="E1491" t="s">
        <v>41</v>
      </c>
      <c r="F1491" s="49"/>
      <c r="G1491" s="49"/>
      <c r="H1491" t="s">
        <v>4967</v>
      </c>
      <c r="I1491" s="49"/>
      <c r="J1491" s="49"/>
      <c r="L1491" s="49" t="s">
        <v>2527</v>
      </c>
      <c r="M1491" s="49"/>
      <c r="N1491" s="49"/>
      <c r="O1491" s="49"/>
      <c r="P1491" s="49"/>
      <c r="Q1491" t="s">
        <v>4966</v>
      </c>
      <c r="R1491" t="s">
        <v>1116</v>
      </c>
      <c r="S1491">
        <v>1</v>
      </c>
      <c r="T1491">
        <v>75</v>
      </c>
      <c r="U1491">
        <v>8</v>
      </c>
      <c r="X1491" s="49"/>
      <c r="Y1491">
        <v>2</v>
      </c>
      <c r="Z1491">
        <v>1</v>
      </c>
      <c r="AA1491">
        <v>2</v>
      </c>
      <c r="AB1491" s="49" t="s">
        <v>2289</v>
      </c>
      <c r="AC1491" s="49"/>
      <c r="AD1491">
        <v>5</v>
      </c>
    </row>
    <row r="1492" spans="2:30" x14ac:dyDescent="0.25">
      <c r="B1492" s="49"/>
      <c r="C1492" s="49"/>
      <c r="D1492" s="2"/>
      <c r="E1492" t="s">
        <v>41</v>
      </c>
      <c r="F1492" s="49"/>
      <c r="G1492" s="49"/>
      <c r="H1492" t="s">
        <v>4969</v>
      </c>
      <c r="I1492" s="49"/>
      <c r="J1492" s="49"/>
      <c r="L1492" s="49" t="s">
        <v>2527</v>
      </c>
      <c r="M1492" s="49"/>
      <c r="N1492" s="49"/>
      <c r="O1492" s="49"/>
      <c r="P1492" s="49"/>
      <c r="Q1492" t="s">
        <v>4968</v>
      </c>
      <c r="R1492" t="s">
        <v>1116</v>
      </c>
      <c r="S1492">
        <v>2</v>
      </c>
      <c r="T1492">
        <v>75</v>
      </c>
      <c r="U1492">
        <v>8</v>
      </c>
      <c r="X1492" s="49"/>
      <c r="Y1492">
        <v>2</v>
      </c>
      <c r="Z1492">
        <v>1</v>
      </c>
      <c r="AA1492">
        <v>2</v>
      </c>
      <c r="AB1492" s="49" t="s">
        <v>2289</v>
      </c>
      <c r="AC1492" s="49"/>
      <c r="AD1492">
        <v>5</v>
      </c>
    </row>
    <row r="1493" spans="2:30" x14ac:dyDescent="0.25">
      <c r="B1493" s="49"/>
      <c r="C1493" s="49"/>
      <c r="D1493" s="2"/>
      <c r="E1493" t="s">
        <v>41</v>
      </c>
      <c r="F1493" s="49"/>
      <c r="G1493" s="49"/>
      <c r="H1493" t="s">
        <v>4971</v>
      </c>
      <c r="I1493" s="49"/>
      <c r="J1493" s="49"/>
      <c r="L1493" s="49" t="s">
        <v>2154</v>
      </c>
      <c r="M1493" s="49"/>
      <c r="N1493" s="49"/>
      <c r="O1493" s="49"/>
      <c r="P1493" s="49"/>
      <c r="Q1493" t="s">
        <v>4970</v>
      </c>
      <c r="R1493" t="s">
        <v>1116</v>
      </c>
      <c r="S1493">
        <v>3</v>
      </c>
      <c r="T1493">
        <v>75</v>
      </c>
      <c r="U1493">
        <v>8</v>
      </c>
      <c r="X1493" s="49"/>
      <c r="Y1493">
        <v>2</v>
      </c>
      <c r="Z1493">
        <v>1</v>
      </c>
      <c r="AA1493">
        <v>2</v>
      </c>
      <c r="AB1493" s="49" t="s">
        <v>618</v>
      </c>
      <c r="AC1493" s="49"/>
      <c r="AD1493">
        <v>5</v>
      </c>
    </row>
    <row r="1494" spans="2:30" x14ac:dyDescent="0.25">
      <c r="B1494" s="49"/>
      <c r="C1494" s="49"/>
      <c r="D1494" s="2"/>
      <c r="E1494" t="s">
        <v>41</v>
      </c>
      <c r="F1494" s="49"/>
      <c r="G1494" s="49"/>
      <c r="H1494" t="s">
        <v>4974</v>
      </c>
      <c r="I1494" s="49"/>
      <c r="J1494" s="49"/>
      <c r="L1494" s="49" t="s">
        <v>4973</v>
      </c>
      <c r="M1494" s="49"/>
      <c r="N1494" s="49"/>
      <c r="O1494" s="49"/>
      <c r="P1494" s="49"/>
      <c r="Q1494" t="s">
        <v>4972</v>
      </c>
      <c r="R1494" t="s">
        <v>1116</v>
      </c>
      <c r="S1494">
        <v>4</v>
      </c>
      <c r="T1494">
        <v>75</v>
      </c>
      <c r="U1494">
        <v>7</v>
      </c>
      <c r="X1494" s="49"/>
      <c r="Y1494">
        <v>2</v>
      </c>
      <c r="Z1494">
        <v>1</v>
      </c>
      <c r="AA1494">
        <v>2</v>
      </c>
      <c r="AB1494" s="49" t="s">
        <v>610</v>
      </c>
      <c r="AC1494" s="49"/>
      <c r="AD1494">
        <v>5</v>
      </c>
    </row>
    <row r="1495" spans="2:30" x14ac:dyDescent="0.25">
      <c r="B1495" s="49"/>
      <c r="C1495" s="49"/>
      <c r="D1495" s="2"/>
      <c r="E1495" t="s">
        <v>45</v>
      </c>
      <c r="F1495" s="49"/>
      <c r="G1495" s="49"/>
      <c r="H1495" t="s">
        <v>4976</v>
      </c>
      <c r="I1495" s="49"/>
      <c r="J1495" s="49"/>
      <c r="L1495" s="49" t="s">
        <v>2154</v>
      </c>
      <c r="M1495" s="49"/>
      <c r="N1495" s="49"/>
      <c r="O1495" s="49"/>
      <c r="P1495" s="49"/>
      <c r="Q1495" t="s">
        <v>4975</v>
      </c>
      <c r="R1495" t="s">
        <v>1116</v>
      </c>
      <c r="S1495">
        <v>1</v>
      </c>
      <c r="T1495">
        <v>140</v>
      </c>
      <c r="U1495">
        <v>12</v>
      </c>
      <c r="X1495" s="49"/>
      <c r="Y1495">
        <v>2</v>
      </c>
      <c r="Z1495">
        <v>1</v>
      </c>
      <c r="AA1495">
        <v>2</v>
      </c>
      <c r="AB1495" s="49" t="s">
        <v>618</v>
      </c>
      <c r="AC1495" s="49"/>
      <c r="AD1495">
        <v>5</v>
      </c>
    </row>
    <row r="1496" spans="2:30" x14ac:dyDescent="0.25">
      <c r="B1496" s="49"/>
      <c r="C1496" s="49"/>
      <c r="D1496" s="2"/>
      <c r="E1496" t="s">
        <v>45</v>
      </c>
      <c r="F1496" s="49"/>
      <c r="G1496" s="49"/>
      <c r="H1496" t="s">
        <v>4979</v>
      </c>
      <c r="I1496" s="49"/>
      <c r="J1496" s="49"/>
      <c r="L1496" s="49" t="s">
        <v>4978</v>
      </c>
      <c r="M1496" s="49"/>
      <c r="N1496" s="49"/>
      <c r="O1496" s="49"/>
      <c r="P1496" s="49"/>
      <c r="Q1496" t="s">
        <v>4977</v>
      </c>
      <c r="R1496" t="s">
        <v>1116</v>
      </c>
      <c r="S1496">
        <v>2</v>
      </c>
      <c r="T1496">
        <v>160</v>
      </c>
      <c r="U1496">
        <v>12</v>
      </c>
      <c r="X1496" s="49"/>
      <c r="Y1496">
        <v>2</v>
      </c>
      <c r="Z1496">
        <v>1</v>
      </c>
      <c r="AA1496">
        <v>2</v>
      </c>
      <c r="AB1496" s="49" t="s">
        <v>618</v>
      </c>
      <c r="AC1496" s="49"/>
      <c r="AD1496">
        <v>5</v>
      </c>
    </row>
    <row r="1497" spans="2:30" x14ac:dyDescent="0.25">
      <c r="B1497" s="49"/>
      <c r="C1497" s="49"/>
      <c r="D1497" s="2"/>
      <c r="E1497" t="s">
        <v>45</v>
      </c>
      <c r="F1497" s="49"/>
      <c r="G1497" s="49"/>
      <c r="H1497" t="s">
        <v>4982</v>
      </c>
      <c r="I1497" s="49"/>
      <c r="J1497" s="49"/>
      <c r="L1497" s="49" t="s">
        <v>4981</v>
      </c>
      <c r="M1497" s="49"/>
      <c r="N1497" s="49"/>
      <c r="O1497" s="49"/>
      <c r="P1497" s="49"/>
      <c r="Q1497" t="s">
        <v>4980</v>
      </c>
      <c r="R1497" t="s">
        <v>1116</v>
      </c>
      <c r="S1497">
        <v>3</v>
      </c>
      <c r="T1497">
        <v>160</v>
      </c>
      <c r="U1497">
        <v>12</v>
      </c>
      <c r="X1497" s="49"/>
      <c r="Y1497">
        <v>2</v>
      </c>
      <c r="Z1497">
        <v>1</v>
      </c>
      <c r="AA1497">
        <v>2</v>
      </c>
      <c r="AB1497" s="49" t="s">
        <v>610</v>
      </c>
      <c r="AC1497" s="49"/>
      <c r="AD1497">
        <v>5</v>
      </c>
    </row>
    <row r="1498" spans="2:30" x14ac:dyDescent="0.25">
      <c r="B1498" s="49"/>
      <c r="C1498" s="49"/>
      <c r="D1498" s="2"/>
      <c r="E1498" t="s">
        <v>73</v>
      </c>
      <c r="F1498" s="49"/>
      <c r="G1498" s="49"/>
      <c r="H1498" t="s">
        <v>4984</v>
      </c>
      <c r="I1498" s="49"/>
      <c r="J1498" s="49"/>
      <c r="L1498" s="49" t="s">
        <v>3934</v>
      </c>
      <c r="M1498" s="49"/>
      <c r="N1498" s="49"/>
      <c r="O1498" s="49"/>
      <c r="P1498" s="49"/>
      <c r="Q1498" t="s">
        <v>4983</v>
      </c>
      <c r="R1498" t="s">
        <v>1116</v>
      </c>
      <c r="S1498">
        <v>1</v>
      </c>
      <c r="T1498">
        <v>35</v>
      </c>
      <c r="U1498">
        <v>20</v>
      </c>
      <c r="X1498" s="49"/>
      <c r="Y1498">
        <v>1</v>
      </c>
      <c r="Z1498">
        <v>2</v>
      </c>
      <c r="AA1498">
        <v>1</v>
      </c>
      <c r="AB1498" s="49" t="s">
        <v>2289</v>
      </c>
      <c r="AC1498" s="49"/>
      <c r="AD1498">
        <v>5</v>
      </c>
    </row>
    <row r="1499" spans="2:30" x14ac:dyDescent="0.25">
      <c r="B1499" s="49"/>
      <c r="C1499" s="49"/>
      <c r="D1499" s="2"/>
      <c r="E1499" t="s">
        <v>73</v>
      </c>
      <c r="F1499" s="49"/>
      <c r="G1499" s="49"/>
      <c r="H1499" t="s">
        <v>4986</v>
      </c>
      <c r="I1499" s="49"/>
      <c r="J1499" s="49"/>
      <c r="L1499" s="49" t="s">
        <v>3934</v>
      </c>
      <c r="M1499" s="49"/>
      <c r="N1499" s="49"/>
      <c r="O1499" s="49"/>
      <c r="P1499" s="49"/>
      <c r="Q1499" t="s">
        <v>4985</v>
      </c>
      <c r="R1499" t="s">
        <v>1116</v>
      </c>
      <c r="S1499">
        <v>2</v>
      </c>
      <c r="T1499">
        <v>35</v>
      </c>
      <c r="U1499">
        <v>20</v>
      </c>
      <c r="X1499" s="49"/>
      <c r="Y1499">
        <v>1</v>
      </c>
      <c r="Z1499">
        <v>2</v>
      </c>
      <c r="AA1499">
        <v>1</v>
      </c>
      <c r="AB1499" s="49" t="s">
        <v>2289</v>
      </c>
      <c r="AC1499" s="49"/>
      <c r="AD1499">
        <v>5</v>
      </c>
    </row>
    <row r="1500" spans="2:30" x14ac:dyDescent="0.25">
      <c r="B1500" s="49"/>
      <c r="C1500" s="49"/>
      <c r="D1500" s="2"/>
      <c r="E1500" t="s">
        <v>73</v>
      </c>
      <c r="F1500" s="49"/>
      <c r="G1500" s="49"/>
      <c r="H1500" t="s">
        <v>4988</v>
      </c>
      <c r="I1500" s="49"/>
      <c r="J1500" s="49"/>
      <c r="L1500" s="49" t="s">
        <v>4786</v>
      </c>
      <c r="M1500" s="49"/>
      <c r="N1500" s="49"/>
      <c r="O1500" s="49"/>
      <c r="P1500" s="49"/>
      <c r="Q1500" t="s">
        <v>4987</v>
      </c>
      <c r="R1500" t="s">
        <v>1116</v>
      </c>
      <c r="S1500">
        <v>3</v>
      </c>
      <c r="T1500">
        <v>40</v>
      </c>
      <c r="U1500">
        <v>20</v>
      </c>
      <c r="X1500" s="49"/>
      <c r="Y1500">
        <v>1</v>
      </c>
      <c r="Z1500">
        <v>2</v>
      </c>
      <c r="AA1500">
        <v>1</v>
      </c>
      <c r="AB1500" s="49" t="s">
        <v>618</v>
      </c>
      <c r="AC1500" s="49"/>
      <c r="AD1500">
        <v>5</v>
      </c>
    </row>
    <row r="1501" spans="2:30" x14ac:dyDescent="0.25">
      <c r="B1501" s="49"/>
      <c r="C1501" s="49"/>
      <c r="D1501" s="2"/>
      <c r="E1501" t="s">
        <v>8734</v>
      </c>
      <c r="F1501" s="49"/>
      <c r="G1501" s="49"/>
      <c r="H1501" t="s">
        <v>4990</v>
      </c>
      <c r="I1501" s="49"/>
      <c r="J1501" s="49"/>
      <c r="L1501" s="49" t="s">
        <v>3882</v>
      </c>
      <c r="M1501" s="49"/>
      <c r="N1501" s="49"/>
      <c r="O1501" s="49"/>
      <c r="P1501" s="49"/>
      <c r="Q1501" t="s">
        <v>4989</v>
      </c>
      <c r="R1501" t="s">
        <v>1116</v>
      </c>
      <c r="S1501">
        <v>1</v>
      </c>
      <c r="T1501">
        <v>30</v>
      </c>
      <c r="U1501">
        <v>11</v>
      </c>
      <c r="X1501" s="49"/>
      <c r="Y1501">
        <v>2</v>
      </c>
      <c r="Z1501">
        <v>1</v>
      </c>
      <c r="AA1501">
        <v>2</v>
      </c>
      <c r="AB1501" s="49" t="s">
        <v>3856</v>
      </c>
      <c r="AC1501" s="49"/>
      <c r="AD1501">
        <v>5</v>
      </c>
    </row>
    <row r="1502" spans="2:30" x14ac:dyDescent="0.25">
      <c r="B1502" s="49"/>
      <c r="C1502" s="49"/>
      <c r="D1502" s="2"/>
      <c r="E1502" t="s">
        <v>8734</v>
      </c>
      <c r="F1502" s="49"/>
      <c r="G1502" s="49"/>
      <c r="H1502" t="s">
        <v>4992</v>
      </c>
      <c r="I1502" s="49"/>
      <c r="J1502" s="49"/>
      <c r="L1502" s="49" t="s">
        <v>3882</v>
      </c>
      <c r="M1502" s="49"/>
      <c r="N1502" s="49"/>
      <c r="O1502" s="49"/>
      <c r="P1502" s="49"/>
      <c r="Q1502" t="s">
        <v>4991</v>
      </c>
      <c r="R1502" t="s">
        <v>1116</v>
      </c>
      <c r="S1502">
        <v>2</v>
      </c>
      <c r="T1502">
        <v>30</v>
      </c>
      <c r="U1502">
        <v>7</v>
      </c>
      <c r="X1502" s="49"/>
      <c r="Y1502">
        <v>2</v>
      </c>
      <c r="Z1502">
        <v>1</v>
      </c>
      <c r="AA1502">
        <v>2</v>
      </c>
      <c r="AB1502" s="49" t="s">
        <v>3856</v>
      </c>
      <c r="AC1502" s="49"/>
      <c r="AD1502">
        <v>5</v>
      </c>
    </row>
    <row r="1503" spans="2:30" x14ac:dyDescent="0.25">
      <c r="B1503" s="49"/>
      <c r="C1503" s="49"/>
      <c r="D1503" s="2"/>
      <c r="E1503" t="s">
        <v>8734</v>
      </c>
      <c r="F1503" s="49"/>
      <c r="G1503" s="49"/>
      <c r="H1503" t="s">
        <v>4995</v>
      </c>
      <c r="I1503" s="49"/>
      <c r="J1503" s="49"/>
      <c r="L1503" s="49" t="s">
        <v>4994</v>
      </c>
      <c r="M1503" s="49"/>
      <c r="N1503" s="49"/>
      <c r="O1503" s="49"/>
      <c r="P1503" s="49"/>
      <c r="Q1503" t="s">
        <v>4993</v>
      </c>
      <c r="R1503" t="s">
        <v>1116</v>
      </c>
      <c r="S1503">
        <v>3</v>
      </c>
      <c r="T1503">
        <v>30</v>
      </c>
      <c r="U1503">
        <v>7</v>
      </c>
      <c r="X1503" s="49"/>
      <c r="Y1503">
        <v>2</v>
      </c>
      <c r="Z1503">
        <v>1</v>
      </c>
      <c r="AA1503">
        <v>2</v>
      </c>
      <c r="AB1503" s="49" t="s">
        <v>3856</v>
      </c>
      <c r="AC1503" s="49"/>
      <c r="AD1503">
        <v>5</v>
      </c>
    </row>
    <row r="1504" spans="2:30" x14ac:dyDescent="0.25">
      <c r="B1504" s="49"/>
      <c r="C1504" s="49"/>
      <c r="D1504" s="2"/>
      <c r="E1504" t="s">
        <v>20</v>
      </c>
      <c r="F1504" s="49"/>
      <c r="G1504" s="49"/>
      <c r="H1504" t="s">
        <v>4997</v>
      </c>
      <c r="I1504" s="49"/>
      <c r="J1504" s="49"/>
      <c r="L1504" s="49"/>
      <c r="M1504" s="49"/>
      <c r="N1504" s="49"/>
      <c r="O1504" s="49"/>
      <c r="P1504" s="49"/>
      <c r="Q1504" t="s">
        <v>4996</v>
      </c>
      <c r="R1504" t="s">
        <v>1116</v>
      </c>
      <c r="S1504">
        <v>1</v>
      </c>
      <c r="T1504">
        <v>75</v>
      </c>
      <c r="V1504">
        <v>60</v>
      </c>
      <c r="X1504" s="49"/>
      <c r="AB1504" s="49"/>
      <c r="AC1504" s="49"/>
      <c r="AD1504">
        <v>5</v>
      </c>
    </row>
    <row r="1505" spans="2:30" x14ac:dyDescent="0.25">
      <c r="B1505" s="49"/>
      <c r="C1505" s="49"/>
      <c r="D1505" s="2"/>
      <c r="E1505" t="s">
        <v>20</v>
      </c>
      <c r="F1505" s="49"/>
      <c r="G1505" s="49"/>
      <c r="H1505" t="s">
        <v>5000</v>
      </c>
      <c r="I1505" s="49"/>
      <c r="J1505" s="49"/>
      <c r="L1505" s="49" t="s">
        <v>4999</v>
      </c>
      <c r="M1505" s="49"/>
      <c r="N1505" s="49"/>
      <c r="O1505" s="49"/>
      <c r="P1505" s="49"/>
      <c r="Q1505" t="s">
        <v>4998</v>
      </c>
      <c r="R1505" t="s">
        <v>1116</v>
      </c>
      <c r="S1505">
        <v>2</v>
      </c>
      <c r="T1505">
        <v>75</v>
      </c>
      <c r="V1505">
        <v>52.8</v>
      </c>
      <c r="X1505" s="49"/>
      <c r="AB1505" s="49"/>
      <c r="AC1505" s="49"/>
      <c r="AD1505">
        <v>5</v>
      </c>
    </row>
    <row r="1506" spans="2:30" x14ac:dyDescent="0.25">
      <c r="B1506" s="49"/>
      <c r="C1506" s="49"/>
      <c r="D1506" s="2"/>
      <c r="E1506" t="s">
        <v>20</v>
      </c>
      <c r="F1506" s="49"/>
      <c r="G1506" s="49"/>
      <c r="H1506" t="s">
        <v>5002</v>
      </c>
      <c r="I1506" s="49"/>
      <c r="J1506" s="49"/>
      <c r="L1506" s="49"/>
      <c r="M1506" s="49"/>
      <c r="N1506" s="49"/>
      <c r="O1506" s="49"/>
      <c r="P1506" s="49"/>
      <c r="Q1506" t="s">
        <v>5001</v>
      </c>
      <c r="R1506" t="s">
        <v>1116</v>
      </c>
      <c r="S1506">
        <v>3</v>
      </c>
      <c r="T1506">
        <v>75</v>
      </c>
      <c r="V1506">
        <v>51</v>
      </c>
      <c r="X1506" s="49"/>
      <c r="AB1506" s="49"/>
      <c r="AC1506" s="49"/>
      <c r="AD1506">
        <v>5</v>
      </c>
    </row>
    <row r="1507" spans="2:30" x14ac:dyDescent="0.25">
      <c r="B1507" s="49"/>
      <c r="C1507" s="49"/>
      <c r="D1507" s="2"/>
      <c r="E1507" t="s">
        <v>356</v>
      </c>
      <c r="F1507" s="49"/>
      <c r="G1507" s="49"/>
      <c r="H1507" t="s">
        <v>1119</v>
      </c>
      <c r="I1507" s="49"/>
      <c r="J1507" s="49"/>
      <c r="L1507" s="49" t="s">
        <v>5004</v>
      </c>
      <c r="M1507" s="49"/>
      <c r="N1507" s="49"/>
      <c r="O1507" s="49"/>
      <c r="P1507" s="49"/>
      <c r="Q1507" t="s">
        <v>5003</v>
      </c>
      <c r="R1507" t="s">
        <v>1116</v>
      </c>
      <c r="S1507">
        <v>2</v>
      </c>
      <c r="V1507">
        <v>300</v>
      </c>
      <c r="W1507">
        <v>1.29</v>
      </c>
      <c r="X1507" s="49" t="s">
        <v>3957</v>
      </c>
      <c r="AB1507" s="49"/>
      <c r="AC1507" s="49"/>
      <c r="AD1507">
        <v>5</v>
      </c>
    </row>
    <row r="1508" spans="2:30" x14ac:dyDescent="0.25">
      <c r="B1508" s="49"/>
      <c r="C1508" s="49"/>
      <c r="D1508" s="2"/>
      <c r="E1508" t="s">
        <v>356</v>
      </c>
      <c r="F1508" s="49"/>
      <c r="G1508" s="49"/>
      <c r="H1508" t="s">
        <v>1121</v>
      </c>
      <c r="I1508" s="49"/>
      <c r="J1508" s="49"/>
      <c r="L1508" s="49" t="s">
        <v>2816</v>
      </c>
      <c r="M1508" s="49"/>
      <c r="N1508" s="49"/>
      <c r="O1508" s="49"/>
      <c r="P1508" s="49"/>
      <c r="Q1508" t="s">
        <v>5005</v>
      </c>
      <c r="R1508" t="s">
        <v>1120</v>
      </c>
      <c r="S1508">
        <v>1</v>
      </c>
      <c r="V1508">
        <v>300</v>
      </c>
      <c r="W1508">
        <v>1.34</v>
      </c>
      <c r="X1508" s="49" t="s">
        <v>3957</v>
      </c>
      <c r="AB1508" s="49"/>
      <c r="AC1508" s="49"/>
      <c r="AD1508">
        <v>5</v>
      </c>
    </row>
    <row r="1509" spans="2:30" x14ac:dyDescent="0.25">
      <c r="B1509" s="49"/>
      <c r="C1509" s="49"/>
      <c r="D1509" s="2"/>
      <c r="E1509" t="s">
        <v>112</v>
      </c>
      <c r="F1509" s="49"/>
      <c r="G1509" s="49"/>
      <c r="H1509" t="s">
        <v>5007</v>
      </c>
      <c r="I1509" s="49"/>
      <c r="J1509" s="49"/>
      <c r="L1509" s="49" t="s">
        <v>4804</v>
      </c>
      <c r="M1509" s="49"/>
      <c r="N1509" s="49"/>
      <c r="O1509" s="49"/>
      <c r="P1509" s="49"/>
      <c r="Q1509" t="s">
        <v>5006</v>
      </c>
      <c r="R1509" t="s">
        <v>1120</v>
      </c>
      <c r="S1509">
        <v>1</v>
      </c>
      <c r="T1509">
        <v>45</v>
      </c>
      <c r="U1509">
        <v>15</v>
      </c>
      <c r="X1509" s="49"/>
      <c r="Y1509">
        <v>2</v>
      </c>
      <c r="Z1509">
        <v>1</v>
      </c>
      <c r="AA1509">
        <v>2</v>
      </c>
      <c r="AB1509" s="49" t="s">
        <v>3856</v>
      </c>
      <c r="AC1509" s="49"/>
      <c r="AD1509">
        <v>5</v>
      </c>
    </row>
    <row r="1510" spans="2:30" x14ac:dyDescent="0.25">
      <c r="B1510" s="49"/>
      <c r="C1510" s="49"/>
      <c r="D1510" s="2"/>
      <c r="E1510" t="s">
        <v>112</v>
      </c>
      <c r="F1510" s="49"/>
      <c r="G1510" s="49"/>
      <c r="H1510" t="s">
        <v>5009</v>
      </c>
      <c r="I1510" s="49"/>
      <c r="J1510" s="49"/>
      <c r="L1510" s="49" t="s">
        <v>4804</v>
      </c>
      <c r="M1510" s="49"/>
      <c r="N1510" s="49"/>
      <c r="O1510" s="49"/>
      <c r="P1510" s="49"/>
      <c r="Q1510" t="s">
        <v>5008</v>
      </c>
      <c r="R1510" t="s">
        <v>1120</v>
      </c>
      <c r="S1510">
        <v>2</v>
      </c>
      <c r="T1510">
        <v>45</v>
      </c>
      <c r="U1510">
        <v>15</v>
      </c>
      <c r="X1510" s="49"/>
      <c r="Y1510">
        <v>2</v>
      </c>
      <c r="Z1510">
        <v>1</v>
      </c>
      <c r="AA1510">
        <v>2</v>
      </c>
      <c r="AB1510" s="49" t="s">
        <v>3856</v>
      </c>
      <c r="AC1510" s="49"/>
      <c r="AD1510">
        <v>5</v>
      </c>
    </row>
    <row r="1511" spans="2:30" x14ac:dyDescent="0.25">
      <c r="B1511" s="49"/>
      <c r="C1511" s="49"/>
      <c r="D1511" s="2"/>
      <c r="E1511" t="s">
        <v>112</v>
      </c>
      <c r="F1511" s="49"/>
      <c r="G1511" s="49"/>
      <c r="H1511" t="s">
        <v>5011</v>
      </c>
      <c r="I1511" s="49"/>
      <c r="J1511" s="49"/>
      <c r="L1511" s="49" t="s">
        <v>4804</v>
      </c>
      <c r="M1511" s="49"/>
      <c r="N1511" s="49"/>
      <c r="O1511" s="49"/>
      <c r="P1511" s="49"/>
      <c r="Q1511" t="s">
        <v>5010</v>
      </c>
      <c r="R1511" t="s">
        <v>1120</v>
      </c>
      <c r="S1511">
        <v>3</v>
      </c>
      <c r="T1511">
        <v>45</v>
      </c>
      <c r="U1511">
        <v>15</v>
      </c>
      <c r="X1511" s="49"/>
      <c r="Y1511">
        <v>2</v>
      </c>
      <c r="Z1511">
        <v>1</v>
      </c>
      <c r="AA1511">
        <v>2</v>
      </c>
      <c r="AB1511" s="49" t="s">
        <v>3856</v>
      </c>
      <c r="AC1511" s="49"/>
      <c r="AD1511">
        <v>5</v>
      </c>
    </row>
    <row r="1512" spans="2:30" x14ac:dyDescent="0.25">
      <c r="B1512" s="49"/>
      <c r="C1512" s="49"/>
      <c r="D1512" s="2"/>
      <c r="E1512" t="s">
        <v>214</v>
      </c>
      <c r="F1512" s="49"/>
      <c r="G1512" s="49"/>
      <c r="H1512" t="s">
        <v>5013</v>
      </c>
      <c r="I1512" s="49"/>
      <c r="J1512" s="49"/>
      <c r="L1512" s="49" t="s">
        <v>2527</v>
      </c>
      <c r="M1512" s="49"/>
      <c r="N1512" s="49"/>
      <c r="O1512" s="49"/>
      <c r="P1512" s="49"/>
      <c r="Q1512" t="s">
        <v>5012</v>
      </c>
      <c r="R1512" t="s">
        <v>1120</v>
      </c>
      <c r="S1512">
        <v>1</v>
      </c>
      <c r="T1512">
        <v>50</v>
      </c>
      <c r="U1512">
        <v>12</v>
      </c>
      <c r="X1512" s="49"/>
      <c r="Y1512">
        <v>2</v>
      </c>
      <c r="Z1512">
        <v>1</v>
      </c>
      <c r="AA1512">
        <v>2</v>
      </c>
      <c r="AB1512" s="49" t="s">
        <v>2289</v>
      </c>
      <c r="AC1512" s="49"/>
      <c r="AD1512">
        <v>5</v>
      </c>
    </row>
    <row r="1513" spans="2:30" x14ac:dyDescent="0.25">
      <c r="B1513" s="49"/>
      <c r="C1513" s="49"/>
      <c r="D1513" s="2"/>
      <c r="E1513" t="s">
        <v>214</v>
      </c>
      <c r="F1513" s="49"/>
      <c r="G1513" s="49"/>
      <c r="H1513" t="s">
        <v>5015</v>
      </c>
      <c r="I1513" s="49"/>
      <c r="J1513" s="49"/>
      <c r="L1513" s="49" t="s">
        <v>3882</v>
      </c>
      <c r="M1513" s="49"/>
      <c r="N1513" s="49"/>
      <c r="O1513" s="49"/>
      <c r="P1513" s="49"/>
      <c r="Q1513" t="s">
        <v>5014</v>
      </c>
      <c r="R1513" t="s">
        <v>1120</v>
      </c>
      <c r="S1513">
        <v>2</v>
      </c>
      <c r="T1513">
        <v>50</v>
      </c>
      <c r="U1513">
        <v>12</v>
      </c>
      <c r="X1513" s="49"/>
      <c r="Y1513">
        <v>2</v>
      </c>
      <c r="Z1513">
        <v>1</v>
      </c>
      <c r="AA1513">
        <v>2</v>
      </c>
      <c r="AB1513" s="49" t="s">
        <v>3856</v>
      </c>
      <c r="AC1513" s="49"/>
      <c r="AD1513">
        <v>5</v>
      </c>
    </row>
    <row r="1514" spans="2:30" x14ac:dyDescent="0.25">
      <c r="B1514" s="49"/>
      <c r="C1514" s="49"/>
      <c r="D1514" s="2"/>
      <c r="E1514" t="s">
        <v>214</v>
      </c>
      <c r="F1514" s="49"/>
      <c r="G1514" s="49"/>
      <c r="H1514" t="s">
        <v>5017</v>
      </c>
      <c r="I1514" s="49"/>
      <c r="J1514" s="49"/>
      <c r="L1514" s="49" t="s">
        <v>1937</v>
      </c>
      <c r="M1514" s="49"/>
      <c r="N1514" s="49"/>
      <c r="O1514" s="49"/>
      <c r="P1514" s="49"/>
      <c r="Q1514" t="s">
        <v>5016</v>
      </c>
      <c r="R1514" t="s">
        <v>1120</v>
      </c>
      <c r="S1514">
        <v>3</v>
      </c>
      <c r="T1514">
        <v>50</v>
      </c>
      <c r="U1514">
        <v>9</v>
      </c>
      <c r="X1514" s="49"/>
      <c r="Y1514">
        <v>2</v>
      </c>
      <c r="Z1514">
        <v>1</v>
      </c>
      <c r="AA1514">
        <v>2</v>
      </c>
      <c r="AB1514" s="49" t="s">
        <v>610</v>
      </c>
      <c r="AC1514" s="49"/>
      <c r="AD1514">
        <v>5</v>
      </c>
    </row>
    <row r="1515" spans="2:30" x14ac:dyDescent="0.25">
      <c r="B1515" s="49"/>
      <c r="C1515" s="49"/>
      <c r="D1515" s="2"/>
      <c r="E1515" t="s">
        <v>214</v>
      </c>
      <c r="F1515" s="49"/>
      <c r="G1515" s="49"/>
      <c r="H1515" t="s">
        <v>5019</v>
      </c>
      <c r="I1515" s="49"/>
      <c r="J1515" s="49"/>
      <c r="L1515" s="49" t="s">
        <v>1937</v>
      </c>
      <c r="M1515" s="49"/>
      <c r="N1515" s="49"/>
      <c r="O1515" s="49"/>
      <c r="P1515" s="49"/>
      <c r="Q1515" t="s">
        <v>5018</v>
      </c>
      <c r="R1515" t="s">
        <v>1120</v>
      </c>
      <c r="S1515">
        <v>4</v>
      </c>
      <c r="T1515">
        <v>50</v>
      </c>
      <c r="U1515">
        <v>9</v>
      </c>
      <c r="X1515" s="49"/>
      <c r="Y1515">
        <v>2</v>
      </c>
      <c r="Z1515">
        <v>1</v>
      </c>
      <c r="AA1515">
        <v>2</v>
      </c>
      <c r="AB1515" s="49" t="s">
        <v>610</v>
      </c>
      <c r="AC1515" s="49"/>
      <c r="AD1515">
        <v>5</v>
      </c>
    </row>
    <row r="1516" spans="2:30" x14ac:dyDescent="0.25">
      <c r="B1516" s="49"/>
      <c r="C1516" s="49"/>
      <c r="D1516" s="2"/>
      <c r="E1516" t="s">
        <v>222</v>
      </c>
      <c r="F1516" s="49"/>
      <c r="G1516" s="49"/>
      <c r="H1516" t="s">
        <v>5021</v>
      </c>
      <c r="I1516" s="49"/>
      <c r="J1516" s="49"/>
      <c r="L1516" s="49" t="s">
        <v>4103</v>
      </c>
      <c r="M1516" s="49"/>
      <c r="N1516" s="49"/>
      <c r="O1516" s="49"/>
      <c r="P1516" s="49"/>
      <c r="Q1516" t="s">
        <v>5020</v>
      </c>
      <c r="R1516" t="s">
        <v>1120</v>
      </c>
      <c r="S1516">
        <v>1</v>
      </c>
      <c r="T1516">
        <v>12.5</v>
      </c>
      <c r="U1516">
        <v>12</v>
      </c>
      <c r="X1516" s="49"/>
      <c r="Y1516">
        <v>3</v>
      </c>
      <c r="Z1516">
        <v>1</v>
      </c>
      <c r="AA1516">
        <v>3</v>
      </c>
      <c r="AB1516" s="49" t="s">
        <v>3856</v>
      </c>
      <c r="AC1516" s="49"/>
      <c r="AD1516">
        <v>5</v>
      </c>
    </row>
    <row r="1517" spans="2:30" x14ac:dyDescent="0.25">
      <c r="B1517" s="49"/>
      <c r="C1517" s="49"/>
      <c r="D1517" s="2"/>
      <c r="E1517" t="s">
        <v>222</v>
      </c>
      <c r="F1517" s="49"/>
      <c r="G1517" s="49"/>
      <c r="H1517" t="s">
        <v>5023</v>
      </c>
      <c r="I1517" s="49"/>
      <c r="J1517" s="49"/>
      <c r="L1517" s="49" t="s">
        <v>2199</v>
      </c>
      <c r="M1517" s="49"/>
      <c r="N1517" s="49"/>
      <c r="O1517" s="49"/>
      <c r="P1517" s="49"/>
      <c r="Q1517" t="s">
        <v>5022</v>
      </c>
      <c r="R1517" t="s">
        <v>1120</v>
      </c>
      <c r="S1517">
        <v>2</v>
      </c>
      <c r="T1517">
        <v>12.5</v>
      </c>
      <c r="U1517">
        <v>12</v>
      </c>
      <c r="X1517" s="49"/>
      <c r="Y1517">
        <v>3</v>
      </c>
      <c r="Z1517">
        <v>1</v>
      </c>
      <c r="AA1517">
        <v>3</v>
      </c>
      <c r="AB1517" s="49" t="s">
        <v>610</v>
      </c>
      <c r="AC1517" s="49"/>
      <c r="AD1517">
        <v>5</v>
      </c>
    </row>
    <row r="1518" spans="2:30" x14ac:dyDescent="0.25">
      <c r="B1518" s="49"/>
      <c r="C1518" s="49"/>
      <c r="D1518" s="2"/>
      <c r="E1518" t="s">
        <v>222</v>
      </c>
      <c r="F1518" s="49"/>
      <c r="G1518" s="49"/>
      <c r="H1518" t="s">
        <v>5025</v>
      </c>
      <c r="I1518" s="49"/>
      <c r="J1518" s="49"/>
      <c r="L1518" s="49" t="s">
        <v>2199</v>
      </c>
      <c r="M1518" s="49"/>
      <c r="N1518" s="49"/>
      <c r="O1518" s="49"/>
      <c r="P1518" s="49"/>
      <c r="Q1518" t="s">
        <v>5024</v>
      </c>
      <c r="R1518" t="s">
        <v>1120</v>
      </c>
      <c r="S1518">
        <v>3</v>
      </c>
      <c r="T1518">
        <v>12.5</v>
      </c>
      <c r="U1518">
        <v>12</v>
      </c>
      <c r="X1518" s="49"/>
      <c r="Y1518">
        <v>3</v>
      </c>
      <c r="Z1518">
        <v>1</v>
      </c>
      <c r="AA1518">
        <v>3</v>
      </c>
      <c r="AB1518" s="49" t="s">
        <v>610</v>
      </c>
      <c r="AC1518" s="49"/>
      <c r="AD1518">
        <v>5</v>
      </c>
    </row>
    <row r="1519" spans="2:30" x14ac:dyDescent="0.25">
      <c r="B1519" s="49"/>
      <c r="C1519" s="49"/>
      <c r="D1519" s="2"/>
      <c r="E1519" t="s">
        <v>8734</v>
      </c>
      <c r="F1519" s="49"/>
      <c r="G1519" s="49"/>
      <c r="H1519" t="s">
        <v>5028</v>
      </c>
      <c r="I1519" s="49"/>
      <c r="J1519" s="49"/>
      <c r="L1519" s="49" t="s">
        <v>5027</v>
      </c>
      <c r="M1519" s="49"/>
      <c r="N1519" s="49"/>
      <c r="O1519" s="49"/>
      <c r="P1519" s="49"/>
      <c r="Q1519" t="s">
        <v>5026</v>
      </c>
      <c r="R1519" t="s">
        <v>1120</v>
      </c>
      <c r="S1519">
        <v>1</v>
      </c>
      <c r="T1519">
        <v>30</v>
      </c>
      <c r="U1519">
        <v>12</v>
      </c>
      <c r="X1519" s="49"/>
      <c r="Y1519">
        <v>2</v>
      </c>
      <c r="Z1519">
        <v>1</v>
      </c>
      <c r="AA1519">
        <v>2</v>
      </c>
      <c r="AB1519" s="49" t="s">
        <v>618</v>
      </c>
      <c r="AC1519" s="49"/>
      <c r="AD1519">
        <v>5</v>
      </c>
    </row>
    <row r="1520" spans="2:30" x14ac:dyDescent="0.25">
      <c r="B1520" s="49"/>
      <c r="C1520" s="49"/>
      <c r="D1520" s="2"/>
      <c r="E1520" t="s">
        <v>8734</v>
      </c>
      <c r="F1520" s="49"/>
      <c r="G1520" s="49"/>
      <c r="H1520" t="s">
        <v>5030</v>
      </c>
      <c r="I1520" s="49"/>
      <c r="J1520" s="49"/>
      <c r="L1520" s="49" t="s">
        <v>3882</v>
      </c>
      <c r="M1520" s="49"/>
      <c r="N1520" s="49"/>
      <c r="O1520" s="49"/>
      <c r="P1520" s="49"/>
      <c r="Q1520" t="s">
        <v>5029</v>
      </c>
      <c r="R1520" t="s">
        <v>1120</v>
      </c>
      <c r="S1520">
        <v>2</v>
      </c>
      <c r="T1520">
        <v>30</v>
      </c>
      <c r="U1520">
        <v>10</v>
      </c>
      <c r="X1520" s="49"/>
      <c r="Y1520">
        <v>2</v>
      </c>
      <c r="Z1520">
        <v>1</v>
      </c>
      <c r="AA1520">
        <v>2</v>
      </c>
      <c r="AB1520" s="49" t="s">
        <v>3856</v>
      </c>
      <c r="AC1520" s="49"/>
      <c r="AD1520">
        <v>5</v>
      </c>
    </row>
    <row r="1521" spans="2:30" x14ac:dyDescent="0.25">
      <c r="B1521" s="49"/>
      <c r="C1521" s="49"/>
      <c r="D1521" s="2"/>
      <c r="E1521" t="s">
        <v>8734</v>
      </c>
      <c r="F1521" s="49"/>
      <c r="G1521" s="49"/>
      <c r="H1521" t="s">
        <v>5032</v>
      </c>
      <c r="I1521" s="49"/>
      <c r="J1521" s="49"/>
      <c r="L1521" s="49" t="s">
        <v>1937</v>
      </c>
      <c r="M1521" s="49"/>
      <c r="N1521" s="49"/>
      <c r="O1521" s="49"/>
      <c r="P1521" s="49"/>
      <c r="Q1521" t="s">
        <v>5031</v>
      </c>
      <c r="R1521" t="s">
        <v>1120</v>
      </c>
      <c r="S1521">
        <v>3</v>
      </c>
      <c r="T1521">
        <v>30</v>
      </c>
      <c r="U1521">
        <v>9</v>
      </c>
      <c r="X1521" s="49"/>
      <c r="Y1521">
        <v>2</v>
      </c>
      <c r="Z1521">
        <v>1</v>
      </c>
      <c r="AA1521">
        <v>2</v>
      </c>
      <c r="AB1521" s="49" t="s">
        <v>610</v>
      </c>
      <c r="AC1521" s="49"/>
      <c r="AD1521">
        <v>5</v>
      </c>
    </row>
    <row r="1522" spans="2:30" x14ac:dyDescent="0.25">
      <c r="B1522" s="49"/>
      <c r="C1522" s="49"/>
      <c r="D1522" s="2"/>
      <c r="E1522" t="s">
        <v>303</v>
      </c>
      <c r="F1522" s="49"/>
      <c r="G1522" s="49"/>
      <c r="H1522" t="s">
        <v>5035</v>
      </c>
      <c r="I1522" s="49"/>
      <c r="J1522" s="49"/>
      <c r="L1522" s="49" t="s">
        <v>5034</v>
      </c>
      <c r="M1522" s="49"/>
      <c r="N1522" s="49"/>
      <c r="O1522" s="49"/>
      <c r="P1522" s="49"/>
      <c r="Q1522" t="s">
        <v>5033</v>
      </c>
      <c r="R1522" t="s">
        <v>1120</v>
      </c>
      <c r="S1522">
        <v>1</v>
      </c>
      <c r="T1522">
        <v>20</v>
      </c>
      <c r="U1522">
        <v>12</v>
      </c>
      <c r="X1522" s="49"/>
      <c r="Y1522">
        <v>2</v>
      </c>
      <c r="Z1522">
        <v>2</v>
      </c>
      <c r="AA1522">
        <v>2</v>
      </c>
      <c r="AB1522" s="49" t="s">
        <v>618</v>
      </c>
      <c r="AC1522" s="49"/>
      <c r="AD1522">
        <v>5</v>
      </c>
    </row>
    <row r="1523" spans="2:30" x14ac:dyDescent="0.25">
      <c r="B1523" s="49"/>
      <c r="C1523" s="49"/>
      <c r="D1523" s="2"/>
      <c r="E1523" t="s">
        <v>303</v>
      </c>
      <c r="F1523" s="49"/>
      <c r="G1523" s="49"/>
      <c r="H1523" t="s">
        <v>5038</v>
      </c>
      <c r="I1523" s="49"/>
      <c r="J1523" s="49"/>
      <c r="L1523" s="49" t="s">
        <v>5037</v>
      </c>
      <c r="M1523" s="49"/>
      <c r="N1523" s="49"/>
      <c r="O1523" s="49"/>
      <c r="P1523" s="49"/>
      <c r="Q1523" t="s">
        <v>5036</v>
      </c>
      <c r="R1523" t="s">
        <v>1120</v>
      </c>
      <c r="S1523">
        <v>2</v>
      </c>
      <c r="T1523">
        <v>20</v>
      </c>
      <c r="U1523">
        <v>13</v>
      </c>
      <c r="X1523" s="49"/>
      <c r="Y1523">
        <v>2</v>
      </c>
      <c r="Z1523">
        <v>2</v>
      </c>
      <c r="AA1523">
        <v>2</v>
      </c>
      <c r="AB1523" s="49" t="s">
        <v>618</v>
      </c>
      <c r="AC1523" s="49"/>
      <c r="AD1523">
        <v>5</v>
      </c>
    </row>
    <row r="1524" spans="2:30" x14ac:dyDescent="0.25">
      <c r="B1524" s="49"/>
      <c r="C1524" s="49"/>
      <c r="D1524" s="2"/>
      <c r="E1524" t="s">
        <v>303</v>
      </c>
      <c r="F1524" s="49"/>
      <c r="G1524" s="49"/>
      <c r="H1524" t="s">
        <v>5041</v>
      </c>
      <c r="I1524" s="49"/>
      <c r="J1524" s="49"/>
      <c r="L1524" s="49" t="s">
        <v>5040</v>
      </c>
      <c r="M1524" s="49"/>
      <c r="N1524" s="49"/>
      <c r="O1524" s="49"/>
      <c r="P1524" s="49"/>
      <c r="Q1524" t="s">
        <v>5039</v>
      </c>
      <c r="R1524" t="s">
        <v>1120</v>
      </c>
      <c r="S1524">
        <v>3</v>
      </c>
      <c r="T1524">
        <v>20</v>
      </c>
      <c r="U1524">
        <v>13</v>
      </c>
      <c r="X1524" s="49"/>
      <c r="AB1524" s="49"/>
      <c r="AC1524" s="49"/>
      <c r="AD1524">
        <v>5</v>
      </c>
    </row>
    <row r="1525" spans="2:30" x14ac:dyDescent="0.25">
      <c r="B1525" s="49"/>
      <c r="C1525" s="49"/>
      <c r="D1525" s="2"/>
      <c r="E1525" t="s">
        <v>1534</v>
      </c>
      <c r="F1525" s="49"/>
      <c r="G1525" s="49"/>
      <c r="H1525" t="s">
        <v>5044</v>
      </c>
      <c r="I1525" s="49"/>
      <c r="J1525" s="49"/>
      <c r="L1525" s="49" t="s">
        <v>5043</v>
      </c>
      <c r="M1525" s="49"/>
      <c r="N1525" s="49"/>
      <c r="O1525" s="49"/>
      <c r="P1525" s="49"/>
      <c r="Q1525" t="s">
        <v>5042</v>
      </c>
      <c r="R1525" t="s">
        <v>1120</v>
      </c>
      <c r="S1525">
        <v>1</v>
      </c>
      <c r="T1525">
        <v>150</v>
      </c>
      <c r="V1525">
        <v>75</v>
      </c>
      <c r="X1525" s="49"/>
      <c r="AB1525" s="49"/>
      <c r="AC1525" s="49"/>
      <c r="AD1525">
        <v>5</v>
      </c>
    </row>
    <row r="1526" spans="2:30" x14ac:dyDescent="0.25">
      <c r="B1526" s="49"/>
      <c r="C1526" s="49"/>
      <c r="D1526" s="2"/>
      <c r="E1526" t="s">
        <v>1534</v>
      </c>
      <c r="F1526" s="49"/>
      <c r="G1526" s="49"/>
      <c r="H1526" t="s">
        <v>5047</v>
      </c>
      <c r="I1526" s="49"/>
      <c r="J1526" s="49"/>
      <c r="L1526" s="49" t="s">
        <v>5046</v>
      </c>
      <c r="M1526" s="49"/>
      <c r="N1526" s="49"/>
      <c r="O1526" s="49"/>
      <c r="P1526" s="49"/>
      <c r="Q1526" t="s">
        <v>5045</v>
      </c>
      <c r="R1526" t="s">
        <v>1120</v>
      </c>
      <c r="S1526">
        <v>2</v>
      </c>
      <c r="T1526">
        <v>150</v>
      </c>
      <c r="V1526">
        <v>64.2</v>
      </c>
      <c r="X1526" s="49"/>
      <c r="AB1526" s="49"/>
      <c r="AC1526" s="49"/>
      <c r="AD1526">
        <v>5</v>
      </c>
    </row>
    <row r="1527" spans="2:30" x14ac:dyDescent="0.25">
      <c r="B1527" s="49"/>
      <c r="C1527" s="49"/>
      <c r="D1527" s="2"/>
      <c r="E1527" t="s">
        <v>1534</v>
      </c>
      <c r="F1527" s="49"/>
      <c r="G1527" s="49"/>
      <c r="H1527" t="s">
        <v>5049</v>
      </c>
      <c r="I1527" s="49"/>
      <c r="J1527" s="49"/>
      <c r="L1527" s="49"/>
      <c r="M1527" s="49"/>
      <c r="N1527" s="49"/>
      <c r="O1527" s="49"/>
      <c r="P1527" s="49"/>
      <c r="Q1527" t="s">
        <v>5048</v>
      </c>
      <c r="R1527" t="s">
        <v>1120</v>
      </c>
      <c r="S1527">
        <v>3</v>
      </c>
      <c r="T1527">
        <v>150</v>
      </c>
      <c r="V1527">
        <v>60</v>
      </c>
      <c r="X1527" s="49"/>
      <c r="AB1527" s="49"/>
      <c r="AC1527" s="49"/>
      <c r="AD1527">
        <v>5</v>
      </c>
    </row>
    <row r="1528" spans="2:30" x14ac:dyDescent="0.25">
      <c r="B1528" s="49"/>
      <c r="C1528" s="49"/>
      <c r="D1528" s="2"/>
      <c r="E1528" t="s">
        <v>356</v>
      </c>
      <c r="F1528" s="49"/>
      <c r="G1528" s="49"/>
      <c r="H1528" t="s">
        <v>1122</v>
      </c>
      <c r="I1528" s="49"/>
      <c r="J1528" s="49"/>
      <c r="L1528" s="49" t="s">
        <v>4062</v>
      </c>
      <c r="M1528" s="49"/>
      <c r="N1528" s="49"/>
      <c r="O1528" s="49"/>
      <c r="P1528" s="49"/>
      <c r="Q1528" t="s">
        <v>5050</v>
      </c>
      <c r="R1528" t="s">
        <v>1120</v>
      </c>
      <c r="S1528">
        <v>2</v>
      </c>
      <c r="V1528">
        <v>300</v>
      </c>
      <c r="W1528">
        <v>1.31</v>
      </c>
      <c r="X1528" s="49" t="s">
        <v>3957</v>
      </c>
      <c r="AB1528" s="49"/>
      <c r="AC1528" s="49"/>
      <c r="AD1528">
        <v>5</v>
      </c>
    </row>
    <row r="1529" spans="2:30" x14ac:dyDescent="0.25">
      <c r="B1529" s="49"/>
      <c r="C1529" s="49"/>
      <c r="D1529" s="2"/>
      <c r="E1529" t="s">
        <v>363</v>
      </c>
      <c r="F1529" s="49"/>
      <c r="G1529" s="49"/>
      <c r="H1529" t="s">
        <v>1125</v>
      </c>
      <c r="I1529" s="49"/>
      <c r="J1529" s="49"/>
      <c r="L1529" s="49" t="s">
        <v>5052</v>
      </c>
      <c r="M1529" s="49"/>
      <c r="N1529" s="49"/>
      <c r="O1529" s="49"/>
      <c r="P1529" s="49"/>
      <c r="Q1529" t="s">
        <v>5051</v>
      </c>
      <c r="R1529" t="s">
        <v>1123</v>
      </c>
      <c r="S1529">
        <v>1</v>
      </c>
      <c r="V1529">
        <v>360</v>
      </c>
      <c r="W1529">
        <v>0.47</v>
      </c>
      <c r="X1529" s="49" t="s">
        <v>3957</v>
      </c>
      <c r="AB1529" s="49"/>
      <c r="AC1529" s="49"/>
      <c r="AD1529">
        <v>6</v>
      </c>
    </row>
    <row r="1530" spans="2:30" x14ac:dyDescent="0.25">
      <c r="B1530" s="49"/>
      <c r="C1530" s="49"/>
      <c r="D1530" s="2"/>
      <c r="E1530" t="s">
        <v>403</v>
      </c>
      <c r="F1530" s="49"/>
      <c r="G1530" s="49"/>
      <c r="H1530" t="s">
        <v>5054</v>
      </c>
      <c r="I1530" s="49"/>
      <c r="J1530" s="49"/>
      <c r="L1530" s="49"/>
      <c r="M1530" s="49"/>
      <c r="N1530" s="49"/>
      <c r="O1530" s="49"/>
      <c r="P1530" s="49"/>
      <c r="Q1530" t="s">
        <v>5053</v>
      </c>
      <c r="R1530" t="s">
        <v>1123</v>
      </c>
      <c r="S1530">
        <v>1</v>
      </c>
      <c r="T1530">
        <v>0</v>
      </c>
      <c r="U1530">
        <v>8</v>
      </c>
      <c r="X1530" s="49"/>
      <c r="AB1530" s="49"/>
      <c r="AC1530" s="49"/>
      <c r="AD1530">
        <v>6</v>
      </c>
    </row>
    <row r="1531" spans="2:30" x14ac:dyDescent="0.25">
      <c r="B1531" s="49"/>
      <c r="C1531" s="49"/>
      <c r="D1531" s="2"/>
      <c r="E1531" t="s">
        <v>394</v>
      </c>
      <c r="F1531" s="49"/>
      <c r="G1531" s="49"/>
      <c r="H1531" t="s">
        <v>5056</v>
      </c>
      <c r="I1531" s="49"/>
      <c r="J1531" s="49"/>
      <c r="L1531" s="49"/>
      <c r="M1531" s="49"/>
      <c r="N1531" s="49"/>
      <c r="O1531" s="49"/>
      <c r="P1531" s="49"/>
      <c r="Q1531" t="s">
        <v>5055</v>
      </c>
      <c r="R1531" t="s">
        <v>1123</v>
      </c>
      <c r="S1531">
        <v>1</v>
      </c>
      <c r="T1531">
        <v>0</v>
      </c>
      <c r="U1531">
        <v>20</v>
      </c>
      <c r="X1531" s="49"/>
      <c r="AB1531" s="49"/>
      <c r="AC1531" s="49"/>
      <c r="AD1531">
        <v>6</v>
      </c>
    </row>
    <row r="1532" spans="2:30" x14ac:dyDescent="0.25">
      <c r="B1532" s="49"/>
      <c r="C1532" s="49"/>
      <c r="D1532" s="2"/>
      <c r="E1532" t="s">
        <v>334</v>
      </c>
      <c r="F1532" s="49"/>
      <c r="G1532" s="49"/>
      <c r="H1532" t="s">
        <v>5059</v>
      </c>
      <c r="I1532" s="49"/>
      <c r="J1532" s="49"/>
      <c r="L1532" s="49" t="s">
        <v>5058</v>
      </c>
      <c r="M1532" s="49"/>
      <c r="N1532" s="49"/>
      <c r="O1532" s="49"/>
      <c r="P1532" s="49"/>
      <c r="Q1532" t="s">
        <v>5057</v>
      </c>
      <c r="R1532" t="s">
        <v>1123</v>
      </c>
      <c r="S1532">
        <v>1</v>
      </c>
      <c r="T1532">
        <v>0</v>
      </c>
      <c r="V1532">
        <v>60</v>
      </c>
      <c r="X1532" s="49"/>
      <c r="AB1532" s="49"/>
      <c r="AC1532" s="49"/>
      <c r="AD1532">
        <v>6</v>
      </c>
    </row>
    <row r="1533" spans="2:30" x14ac:dyDescent="0.25">
      <c r="B1533" s="49"/>
      <c r="C1533" s="49"/>
      <c r="D1533" s="2"/>
      <c r="E1533" t="s">
        <v>403</v>
      </c>
      <c r="F1533" s="49"/>
      <c r="G1533" s="49"/>
      <c r="H1533" t="s">
        <v>5061</v>
      </c>
      <c r="I1533" s="49"/>
      <c r="J1533" s="49"/>
      <c r="L1533" s="49"/>
      <c r="M1533" s="49"/>
      <c r="N1533" s="49"/>
      <c r="O1533" s="49"/>
      <c r="P1533" s="49"/>
      <c r="Q1533" t="s">
        <v>5060</v>
      </c>
      <c r="R1533" t="s">
        <v>1123</v>
      </c>
      <c r="S1533">
        <v>2</v>
      </c>
      <c r="T1533">
        <v>0</v>
      </c>
      <c r="U1533">
        <v>8</v>
      </c>
      <c r="X1533" s="49"/>
      <c r="AB1533" s="49"/>
      <c r="AC1533" s="49"/>
      <c r="AD1533">
        <v>6</v>
      </c>
    </row>
    <row r="1534" spans="2:30" x14ac:dyDescent="0.25">
      <c r="B1534" s="49"/>
      <c r="C1534" s="49"/>
      <c r="D1534" s="2"/>
      <c r="E1534" t="s">
        <v>394</v>
      </c>
      <c r="F1534" s="49"/>
      <c r="G1534" s="49"/>
      <c r="H1534" t="s">
        <v>5063</v>
      </c>
      <c r="I1534" s="49"/>
      <c r="J1534" s="49"/>
      <c r="L1534" s="49"/>
      <c r="M1534" s="49"/>
      <c r="N1534" s="49"/>
      <c r="O1534" s="49"/>
      <c r="P1534" s="49"/>
      <c r="Q1534" t="s">
        <v>5062</v>
      </c>
      <c r="R1534" t="s">
        <v>1123</v>
      </c>
      <c r="S1534">
        <v>2</v>
      </c>
      <c r="T1534">
        <v>0</v>
      </c>
      <c r="U1534">
        <v>15</v>
      </c>
      <c r="X1534" s="49"/>
      <c r="AB1534" s="49"/>
      <c r="AC1534" s="49"/>
      <c r="AD1534">
        <v>6</v>
      </c>
    </row>
    <row r="1535" spans="2:30" x14ac:dyDescent="0.25">
      <c r="B1535" s="49"/>
      <c r="C1535" s="49"/>
      <c r="D1535" s="2"/>
      <c r="E1535" t="s">
        <v>334</v>
      </c>
      <c r="F1535" s="49"/>
      <c r="G1535" s="49"/>
      <c r="H1535" t="s">
        <v>5065</v>
      </c>
      <c r="I1535" s="49"/>
      <c r="J1535" s="49"/>
      <c r="L1535" s="49" t="s">
        <v>5058</v>
      </c>
      <c r="M1535" s="49"/>
      <c r="N1535" s="49"/>
      <c r="O1535" s="49"/>
      <c r="P1535" s="49"/>
      <c r="Q1535" t="s">
        <v>5064</v>
      </c>
      <c r="R1535" t="s">
        <v>1123</v>
      </c>
      <c r="S1535">
        <v>2</v>
      </c>
      <c r="T1535">
        <v>0</v>
      </c>
      <c r="V1535">
        <v>60</v>
      </c>
      <c r="X1535" s="49"/>
      <c r="AB1535" s="49"/>
      <c r="AC1535" s="49"/>
      <c r="AD1535">
        <v>6</v>
      </c>
    </row>
    <row r="1536" spans="2:30" x14ac:dyDescent="0.25">
      <c r="B1536" s="49"/>
      <c r="C1536" s="49"/>
      <c r="D1536" s="2"/>
      <c r="E1536" t="s">
        <v>1</v>
      </c>
      <c r="F1536" s="49"/>
      <c r="G1536" s="49"/>
      <c r="H1536" t="s">
        <v>5068</v>
      </c>
      <c r="I1536" s="49"/>
      <c r="J1536" s="49"/>
      <c r="L1536" s="49" t="s">
        <v>5067</v>
      </c>
      <c r="M1536" s="49"/>
      <c r="N1536" s="49"/>
      <c r="O1536" s="49"/>
      <c r="P1536" s="49"/>
      <c r="Q1536" t="s">
        <v>5066</v>
      </c>
      <c r="R1536" t="s">
        <v>1123</v>
      </c>
      <c r="S1536">
        <v>1</v>
      </c>
      <c r="T1536">
        <v>150</v>
      </c>
      <c r="V1536">
        <v>60</v>
      </c>
      <c r="X1536" s="49"/>
      <c r="AB1536" s="49"/>
      <c r="AC1536" s="49"/>
      <c r="AD1536">
        <v>6</v>
      </c>
    </row>
    <row r="1537" spans="2:30" x14ac:dyDescent="0.25">
      <c r="B1537" s="49"/>
      <c r="C1537" s="49"/>
      <c r="D1537" s="2"/>
      <c r="E1537" t="s">
        <v>1</v>
      </c>
      <c r="F1537" s="49"/>
      <c r="G1537" s="49"/>
      <c r="H1537" t="s">
        <v>5070</v>
      </c>
      <c r="I1537" s="49"/>
      <c r="J1537" s="49"/>
      <c r="L1537" s="49" t="s">
        <v>5067</v>
      </c>
      <c r="M1537" s="49"/>
      <c r="N1537" s="49"/>
      <c r="O1537" s="49"/>
      <c r="P1537" s="49"/>
      <c r="Q1537" t="s">
        <v>5069</v>
      </c>
      <c r="R1537" t="s">
        <v>1123</v>
      </c>
      <c r="S1537">
        <v>2</v>
      </c>
      <c r="T1537">
        <v>150</v>
      </c>
      <c r="V1537">
        <v>60</v>
      </c>
      <c r="X1537" s="49"/>
      <c r="AB1537" s="49"/>
      <c r="AC1537" s="49"/>
      <c r="AD1537">
        <v>6</v>
      </c>
    </row>
    <row r="1538" spans="2:30" x14ac:dyDescent="0.25">
      <c r="B1538" s="49"/>
      <c r="C1538" s="49"/>
      <c r="D1538" s="2"/>
      <c r="E1538" t="s">
        <v>1</v>
      </c>
      <c r="F1538" s="49"/>
      <c r="G1538" s="49"/>
      <c r="H1538" t="s">
        <v>5073</v>
      </c>
      <c r="I1538" s="49"/>
      <c r="J1538" s="49"/>
      <c r="L1538" s="49" t="s">
        <v>5072</v>
      </c>
      <c r="M1538" s="49"/>
      <c r="N1538" s="49"/>
      <c r="O1538" s="49"/>
      <c r="P1538" s="49"/>
      <c r="Q1538" t="s">
        <v>5071</v>
      </c>
      <c r="R1538" t="s">
        <v>1123</v>
      </c>
      <c r="S1538">
        <v>3</v>
      </c>
      <c r="T1538">
        <v>150</v>
      </c>
      <c r="V1538">
        <v>49.8</v>
      </c>
      <c r="X1538" s="49"/>
      <c r="AB1538" s="49"/>
      <c r="AC1538" s="49"/>
      <c r="AD1538">
        <v>6</v>
      </c>
    </row>
    <row r="1539" spans="2:30" x14ac:dyDescent="0.25">
      <c r="B1539" s="49"/>
      <c r="C1539" s="49"/>
      <c r="D1539" s="2"/>
      <c r="E1539" t="s">
        <v>1</v>
      </c>
      <c r="F1539" s="49"/>
      <c r="G1539" s="49"/>
      <c r="H1539" t="s">
        <v>5076</v>
      </c>
      <c r="I1539" s="49"/>
      <c r="J1539" s="49"/>
      <c r="L1539" s="49" t="s">
        <v>5075</v>
      </c>
      <c r="M1539" s="49"/>
      <c r="N1539" s="49"/>
      <c r="O1539" s="49"/>
      <c r="P1539" s="49"/>
      <c r="Q1539" t="s">
        <v>5074</v>
      </c>
      <c r="R1539" t="s">
        <v>1123</v>
      </c>
      <c r="S1539">
        <v>4</v>
      </c>
      <c r="T1539">
        <v>150</v>
      </c>
      <c r="V1539">
        <v>46.2</v>
      </c>
      <c r="X1539" s="49"/>
      <c r="AB1539" s="49"/>
      <c r="AC1539" s="49"/>
      <c r="AD1539">
        <v>6</v>
      </c>
    </row>
    <row r="1540" spans="2:30" x14ac:dyDescent="0.25">
      <c r="B1540" s="49"/>
      <c r="C1540" s="49"/>
      <c r="D1540" s="2"/>
      <c r="E1540" t="s">
        <v>1</v>
      </c>
      <c r="F1540" s="49"/>
      <c r="G1540" s="49"/>
      <c r="H1540" t="s">
        <v>5079</v>
      </c>
      <c r="I1540" s="49"/>
      <c r="J1540" s="49"/>
      <c r="L1540" s="49" t="s">
        <v>5078</v>
      </c>
      <c r="M1540" s="49"/>
      <c r="N1540" s="49"/>
      <c r="O1540" s="49"/>
      <c r="P1540" s="49"/>
      <c r="Q1540" t="s">
        <v>5077</v>
      </c>
      <c r="R1540" t="s">
        <v>1123</v>
      </c>
      <c r="S1540">
        <v>5</v>
      </c>
      <c r="T1540">
        <v>150</v>
      </c>
      <c r="V1540">
        <v>45</v>
      </c>
      <c r="X1540" s="49"/>
      <c r="AB1540" s="49"/>
      <c r="AC1540" s="49"/>
      <c r="AD1540">
        <v>6</v>
      </c>
    </row>
    <row r="1541" spans="2:30" x14ac:dyDescent="0.25">
      <c r="B1541" s="49"/>
      <c r="C1541" s="49"/>
      <c r="D1541" s="2"/>
      <c r="E1541" t="s">
        <v>32</v>
      </c>
      <c r="F1541" s="49"/>
      <c r="G1541" s="49"/>
      <c r="H1541" t="s">
        <v>5082</v>
      </c>
      <c r="I1541" s="49"/>
      <c r="J1541" s="49"/>
      <c r="L1541" s="49" t="s">
        <v>5081</v>
      </c>
      <c r="M1541" s="49"/>
      <c r="N1541" s="49"/>
      <c r="O1541" s="49"/>
      <c r="P1541" s="49"/>
      <c r="Q1541" t="s">
        <v>5080</v>
      </c>
      <c r="R1541" t="s">
        <v>1123</v>
      </c>
      <c r="S1541">
        <v>1</v>
      </c>
      <c r="T1541">
        <v>90</v>
      </c>
      <c r="U1541">
        <v>12</v>
      </c>
      <c r="X1541" s="49"/>
      <c r="AB1541" s="49"/>
      <c r="AC1541" s="49"/>
      <c r="AD1541">
        <v>6</v>
      </c>
    </row>
    <row r="1542" spans="2:30" x14ac:dyDescent="0.25">
      <c r="B1542" s="49"/>
      <c r="C1542" s="49"/>
      <c r="D1542" s="2"/>
      <c r="E1542" t="s">
        <v>32</v>
      </c>
      <c r="F1542" s="49"/>
      <c r="G1542" s="49"/>
      <c r="H1542" t="s">
        <v>5085</v>
      </c>
      <c r="I1542" s="49"/>
      <c r="J1542" s="49"/>
      <c r="L1542" s="49" t="s">
        <v>5084</v>
      </c>
      <c r="M1542" s="49"/>
      <c r="N1542" s="49"/>
      <c r="O1542" s="49"/>
      <c r="P1542" s="49"/>
      <c r="Q1542" t="s">
        <v>5083</v>
      </c>
      <c r="R1542" t="s">
        <v>1123</v>
      </c>
      <c r="S1542">
        <v>2</v>
      </c>
      <c r="T1542">
        <v>150</v>
      </c>
      <c r="U1542">
        <v>8</v>
      </c>
      <c r="X1542" s="49"/>
      <c r="AB1542" s="49"/>
      <c r="AC1542" s="49"/>
      <c r="AD1542">
        <v>6</v>
      </c>
    </row>
    <row r="1543" spans="2:30" x14ac:dyDescent="0.25">
      <c r="B1543" s="49"/>
      <c r="C1543" s="49"/>
      <c r="D1543" s="2"/>
      <c r="E1543" t="s">
        <v>32</v>
      </c>
      <c r="F1543" s="49"/>
      <c r="G1543" s="49"/>
      <c r="H1543" t="s">
        <v>5088</v>
      </c>
      <c r="I1543" s="49"/>
      <c r="J1543" s="49"/>
      <c r="L1543" s="49" t="s">
        <v>5087</v>
      </c>
      <c r="M1543" s="49"/>
      <c r="N1543" s="49"/>
      <c r="O1543" s="49"/>
      <c r="P1543" s="49"/>
      <c r="Q1543" t="s">
        <v>5086</v>
      </c>
      <c r="R1543" t="s">
        <v>1123</v>
      </c>
      <c r="S1543">
        <v>3</v>
      </c>
      <c r="T1543">
        <v>180</v>
      </c>
      <c r="U1543">
        <v>8</v>
      </c>
      <c r="X1543" s="49"/>
      <c r="Y1543">
        <v>2</v>
      </c>
      <c r="Z1543">
        <v>1</v>
      </c>
      <c r="AA1543">
        <v>2</v>
      </c>
      <c r="AB1543" s="49" t="s">
        <v>618</v>
      </c>
      <c r="AC1543" s="49"/>
      <c r="AD1543">
        <v>6</v>
      </c>
    </row>
    <row r="1544" spans="2:30" x14ac:dyDescent="0.25">
      <c r="B1544" s="49"/>
      <c r="C1544" s="49"/>
      <c r="D1544" s="2"/>
      <c r="E1544" t="s">
        <v>32</v>
      </c>
      <c r="F1544" s="49"/>
      <c r="G1544" s="49"/>
      <c r="H1544" t="s">
        <v>5090</v>
      </c>
      <c r="I1544" s="49"/>
      <c r="J1544" s="49"/>
      <c r="L1544" s="49" t="s">
        <v>5087</v>
      </c>
      <c r="M1544" s="49"/>
      <c r="N1544" s="49"/>
      <c r="O1544" s="49"/>
      <c r="P1544" s="49"/>
      <c r="Q1544" t="s">
        <v>5089</v>
      </c>
      <c r="R1544" t="s">
        <v>1123</v>
      </c>
      <c r="S1544">
        <v>4</v>
      </c>
      <c r="T1544">
        <v>185</v>
      </c>
      <c r="U1544">
        <v>8</v>
      </c>
      <c r="X1544" s="49"/>
      <c r="Y1544">
        <v>2</v>
      </c>
      <c r="Z1544">
        <v>1</v>
      </c>
      <c r="AA1544">
        <v>2</v>
      </c>
      <c r="AB1544" s="49" t="s">
        <v>618</v>
      </c>
      <c r="AC1544" s="49"/>
      <c r="AD1544">
        <v>6</v>
      </c>
    </row>
    <row r="1545" spans="2:30" x14ac:dyDescent="0.25">
      <c r="B1545" s="49"/>
      <c r="C1545" s="49"/>
      <c r="D1545" s="2"/>
      <c r="E1545" t="s">
        <v>32</v>
      </c>
      <c r="F1545" s="49"/>
      <c r="G1545" s="49"/>
      <c r="H1545" t="s">
        <v>5093</v>
      </c>
      <c r="I1545" s="49"/>
      <c r="J1545" s="49"/>
      <c r="L1545" s="49" t="s">
        <v>5092</v>
      </c>
      <c r="M1545" s="49"/>
      <c r="N1545" s="49"/>
      <c r="O1545" s="49"/>
      <c r="P1545" s="49"/>
      <c r="Q1545" t="s">
        <v>5091</v>
      </c>
      <c r="R1545" t="s">
        <v>1123</v>
      </c>
      <c r="S1545">
        <v>5</v>
      </c>
      <c r="T1545">
        <v>190</v>
      </c>
      <c r="U1545">
        <v>6</v>
      </c>
      <c r="X1545" s="49"/>
      <c r="Y1545">
        <v>2</v>
      </c>
      <c r="Z1545">
        <v>1</v>
      </c>
      <c r="AA1545">
        <v>2</v>
      </c>
      <c r="AB1545" s="49" t="s">
        <v>610</v>
      </c>
      <c r="AC1545" s="49"/>
      <c r="AD1545">
        <v>6</v>
      </c>
    </row>
    <row r="1546" spans="2:30" x14ac:dyDescent="0.25">
      <c r="B1546" s="49"/>
      <c r="C1546" s="49"/>
      <c r="D1546" s="2"/>
      <c r="E1546" t="s">
        <v>32</v>
      </c>
      <c r="F1546" s="49"/>
      <c r="G1546" s="49"/>
      <c r="H1546" t="s">
        <v>5095</v>
      </c>
      <c r="I1546" s="49"/>
      <c r="J1546" s="49"/>
      <c r="L1546" s="49" t="s">
        <v>5092</v>
      </c>
      <c r="M1546" s="49"/>
      <c r="N1546" s="49"/>
      <c r="O1546" s="49"/>
      <c r="P1546" s="49"/>
      <c r="Q1546" t="s">
        <v>5094</v>
      </c>
      <c r="R1546" t="s">
        <v>1123</v>
      </c>
      <c r="S1546">
        <v>6</v>
      </c>
      <c r="T1546">
        <v>190</v>
      </c>
      <c r="U1546">
        <v>6</v>
      </c>
      <c r="X1546" s="49"/>
      <c r="Y1546">
        <v>2</v>
      </c>
      <c r="Z1546">
        <v>1</v>
      </c>
      <c r="AA1546">
        <v>2</v>
      </c>
      <c r="AB1546" s="49" t="s">
        <v>610</v>
      </c>
      <c r="AC1546" s="49"/>
      <c r="AD1546">
        <v>6</v>
      </c>
    </row>
    <row r="1547" spans="2:30" x14ac:dyDescent="0.25">
      <c r="B1547" s="49"/>
      <c r="C1547" s="49"/>
      <c r="D1547" s="2"/>
      <c r="E1547" t="s">
        <v>24</v>
      </c>
      <c r="F1547" s="49"/>
      <c r="G1547" s="49"/>
      <c r="H1547" t="s">
        <v>5098</v>
      </c>
      <c r="I1547" s="49"/>
      <c r="J1547" s="49"/>
      <c r="L1547" s="49" t="s">
        <v>5097</v>
      </c>
      <c r="M1547" s="49"/>
      <c r="N1547" s="49"/>
      <c r="O1547" s="49"/>
      <c r="P1547" s="49"/>
      <c r="Q1547" t="s">
        <v>5096</v>
      </c>
      <c r="R1547" t="s">
        <v>1123</v>
      </c>
      <c r="S1547">
        <v>1</v>
      </c>
      <c r="T1547">
        <v>0</v>
      </c>
      <c r="U1547">
        <v>10</v>
      </c>
      <c r="X1547" s="49"/>
      <c r="Y1547">
        <v>1</v>
      </c>
      <c r="Z1547">
        <v>2</v>
      </c>
      <c r="AA1547">
        <v>1</v>
      </c>
      <c r="AB1547" s="49" t="s">
        <v>3856</v>
      </c>
      <c r="AC1547" s="49"/>
      <c r="AD1547">
        <v>6</v>
      </c>
    </row>
    <row r="1548" spans="2:30" x14ac:dyDescent="0.25">
      <c r="B1548" s="49"/>
      <c r="C1548" s="49"/>
      <c r="D1548" s="2"/>
      <c r="E1548" t="s">
        <v>24</v>
      </c>
      <c r="F1548" s="49"/>
      <c r="G1548" s="49"/>
      <c r="H1548" t="s">
        <v>5101</v>
      </c>
      <c r="I1548" s="49"/>
      <c r="J1548" s="49"/>
      <c r="L1548" s="49" t="s">
        <v>5100</v>
      </c>
      <c r="M1548" s="49"/>
      <c r="N1548" s="49"/>
      <c r="O1548" s="49"/>
      <c r="P1548" s="49"/>
      <c r="Q1548" t="s">
        <v>5099</v>
      </c>
      <c r="R1548" t="s">
        <v>1123</v>
      </c>
      <c r="S1548">
        <v>2</v>
      </c>
      <c r="T1548">
        <v>0</v>
      </c>
      <c r="U1548">
        <v>7</v>
      </c>
      <c r="X1548" s="49"/>
      <c r="Y1548">
        <v>1</v>
      </c>
      <c r="Z1548">
        <v>2</v>
      </c>
      <c r="AA1548">
        <v>1</v>
      </c>
      <c r="AB1548" s="49" t="s">
        <v>3856</v>
      </c>
      <c r="AC1548" s="49"/>
      <c r="AD1548">
        <v>6</v>
      </c>
    </row>
    <row r="1549" spans="2:30" x14ac:dyDescent="0.25">
      <c r="B1549" s="49"/>
      <c r="C1549" s="49"/>
      <c r="D1549" s="2"/>
      <c r="E1549" t="s">
        <v>24</v>
      </c>
      <c r="F1549" s="49"/>
      <c r="G1549" s="49"/>
      <c r="H1549" t="s">
        <v>5104</v>
      </c>
      <c r="I1549" s="49"/>
      <c r="J1549" s="49"/>
      <c r="L1549" s="49" t="s">
        <v>5103</v>
      </c>
      <c r="M1549" s="49"/>
      <c r="N1549" s="49"/>
      <c r="O1549" s="49"/>
      <c r="P1549" s="49"/>
      <c r="Q1549" t="s">
        <v>5102</v>
      </c>
      <c r="R1549" t="s">
        <v>1123</v>
      </c>
      <c r="S1549">
        <v>3</v>
      </c>
      <c r="T1549">
        <v>0</v>
      </c>
      <c r="U1549">
        <v>8</v>
      </c>
      <c r="X1549" s="49"/>
      <c r="Y1549">
        <v>1</v>
      </c>
      <c r="Z1549">
        <v>2</v>
      </c>
      <c r="AA1549">
        <v>1</v>
      </c>
      <c r="AB1549" s="49" t="s">
        <v>3856</v>
      </c>
      <c r="AC1549" s="49"/>
      <c r="AD1549">
        <v>6</v>
      </c>
    </row>
    <row r="1550" spans="2:30" x14ac:dyDescent="0.25">
      <c r="B1550" s="49"/>
      <c r="C1550" s="49"/>
      <c r="D1550" s="2"/>
      <c r="E1550" t="s">
        <v>96</v>
      </c>
      <c r="F1550" s="49"/>
      <c r="G1550" s="49"/>
      <c r="H1550" t="s">
        <v>5107</v>
      </c>
      <c r="I1550" s="49"/>
      <c r="J1550" s="49"/>
      <c r="L1550" s="49" t="s">
        <v>5106</v>
      </c>
      <c r="M1550" s="49"/>
      <c r="N1550" s="49"/>
      <c r="O1550" s="49"/>
      <c r="P1550" s="49"/>
      <c r="Q1550" t="s">
        <v>5105</v>
      </c>
      <c r="R1550" t="s">
        <v>1123</v>
      </c>
      <c r="S1550">
        <v>1</v>
      </c>
      <c r="T1550">
        <v>40</v>
      </c>
      <c r="U1550">
        <v>4</v>
      </c>
      <c r="X1550" s="49"/>
      <c r="Y1550">
        <v>2</v>
      </c>
      <c r="Z1550">
        <v>1</v>
      </c>
      <c r="AA1550">
        <v>2</v>
      </c>
      <c r="AB1550" s="49" t="s">
        <v>610</v>
      </c>
      <c r="AC1550" s="49"/>
      <c r="AD1550">
        <v>6</v>
      </c>
    </row>
    <row r="1551" spans="2:30" x14ac:dyDescent="0.25">
      <c r="B1551" s="49"/>
      <c r="C1551" s="49"/>
      <c r="D1551" s="2"/>
      <c r="E1551" t="s">
        <v>96</v>
      </c>
      <c r="F1551" s="49"/>
      <c r="G1551" s="49"/>
      <c r="H1551" t="s">
        <v>5110</v>
      </c>
      <c r="I1551" s="49"/>
      <c r="J1551" s="49"/>
      <c r="L1551" s="49" t="s">
        <v>5109</v>
      </c>
      <c r="M1551" s="49"/>
      <c r="N1551" s="49"/>
      <c r="O1551" s="49"/>
      <c r="P1551" s="49"/>
      <c r="Q1551" t="s">
        <v>5108</v>
      </c>
      <c r="R1551" t="s">
        <v>1123</v>
      </c>
      <c r="S1551">
        <v>2</v>
      </c>
      <c r="T1551">
        <v>35</v>
      </c>
      <c r="U1551">
        <v>8</v>
      </c>
      <c r="X1551" s="49"/>
      <c r="Y1551">
        <v>2</v>
      </c>
      <c r="Z1551">
        <v>1</v>
      </c>
      <c r="AA1551">
        <v>2</v>
      </c>
      <c r="AB1551" s="49" t="s">
        <v>610</v>
      </c>
      <c r="AC1551" s="49"/>
      <c r="AD1551">
        <v>6</v>
      </c>
    </row>
    <row r="1552" spans="2:30" x14ac:dyDescent="0.25">
      <c r="B1552" s="49"/>
      <c r="C1552" s="49"/>
      <c r="D1552" s="2"/>
      <c r="E1552" t="s">
        <v>96</v>
      </c>
      <c r="F1552" s="49"/>
      <c r="G1552" s="49"/>
      <c r="H1552" t="s">
        <v>5113</v>
      </c>
      <c r="I1552" s="49"/>
      <c r="J1552" s="49"/>
      <c r="L1552" s="49" t="s">
        <v>5112</v>
      </c>
      <c r="M1552" s="49"/>
      <c r="N1552" s="49"/>
      <c r="O1552" s="49"/>
      <c r="P1552" s="49"/>
      <c r="Q1552" t="s">
        <v>5111</v>
      </c>
      <c r="R1552" t="s">
        <v>1123</v>
      </c>
      <c r="S1552">
        <v>3</v>
      </c>
      <c r="T1552">
        <v>35</v>
      </c>
      <c r="U1552">
        <v>9</v>
      </c>
      <c r="X1552" s="49"/>
      <c r="Y1552">
        <v>2</v>
      </c>
      <c r="Z1552">
        <v>1</v>
      </c>
      <c r="AA1552">
        <v>2</v>
      </c>
      <c r="AB1552" s="49" t="s">
        <v>610</v>
      </c>
      <c r="AC1552" s="49"/>
      <c r="AD1552">
        <v>6</v>
      </c>
    </row>
    <row r="1553" spans="2:30" x14ac:dyDescent="0.25">
      <c r="B1553" s="49"/>
      <c r="C1553" s="49"/>
      <c r="D1553" s="2"/>
      <c r="E1553" t="s">
        <v>96</v>
      </c>
      <c r="F1553" s="49"/>
      <c r="G1553" s="49"/>
      <c r="H1553" t="s">
        <v>5115</v>
      </c>
      <c r="I1553" s="49"/>
      <c r="J1553" s="49"/>
      <c r="L1553" s="49" t="s">
        <v>5112</v>
      </c>
      <c r="M1553" s="49"/>
      <c r="N1553" s="49"/>
      <c r="O1553" s="49"/>
      <c r="P1553" s="49"/>
      <c r="Q1553" t="s">
        <v>5114</v>
      </c>
      <c r="R1553" t="s">
        <v>1123</v>
      </c>
      <c r="S1553">
        <v>4</v>
      </c>
      <c r="T1553">
        <v>35</v>
      </c>
      <c r="U1553">
        <v>7</v>
      </c>
      <c r="X1553" s="49"/>
      <c r="Y1553">
        <v>2</v>
      </c>
      <c r="Z1553">
        <v>1</v>
      </c>
      <c r="AA1553">
        <v>2</v>
      </c>
      <c r="AB1553" s="49" t="s">
        <v>610</v>
      </c>
      <c r="AC1553" s="49"/>
      <c r="AD1553">
        <v>6</v>
      </c>
    </row>
    <row r="1554" spans="2:30" x14ac:dyDescent="0.25">
      <c r="B1554" s="49"/>
      <c r="C1554" s="49"/>
      <c r="D1554" s="2"/>
      <c r="E1554" t="s">
        <v>356</v>
      </c>
      <c r="F1554" s="49"/>
      <c r="G1554" s="49"/>
      <c r="H1554" t="s">
        <v>1126</v>
      </c>
      <c r="I1554" s="49"/>
      <c r="J1554" s="49"/>
      <c r="L1554" s="49" t="s">
        <v>4062</v>
      </c>
      <c r="M1554" s="49"/>
      <c r="N1554" s="49"/>
      <c r="O1554" s="49"/>
      <c r="P1554" s="49"/>
      <c r="Q1554" t="s">
        <v>5116</v>
      </c>
      <c r="R1554" t="s">
        <v>1123</v>
      </c>
      <c r="S1554">
        <v>1</v>
      </c>
      <c r="V1554">
        <v>450</v>
      </c>
      <c r="W1554">
        <v>2</v>
      </c>
      <c r="X1554" s="49" t="s">
        <v>3957</v>
      </c>
      <c r="AB1554" s="49"/>
      <c r="AC1554" s="49"/>
      <c r="AD1554">
        <v>6</v>
      </c>
    </row>
    <row r="1555" spans="2:30" x14ac:dyDescent="0.25">
      <c r="B1555" s="49"/>
      <c r="C1555" s="49"/>
      <c r="D1555" s="2"/>
      <c r="E1555" t="s">
        <v>363</v>
      </c>
      <c r="F1555" s="49"/>
      <c r="G1555" s="49"/>
      <c r="H1555" t="s">
        <v>1130</v>
      </c>
      <c r="I1555" s="49"/>
      <c r="J1555" s="49"/>
      <c r="L1555" s="49" t="s">
        <v>5118</v>
      </c>
      <c r="M1555" s="49"/>
      <c r="N1555" s="49"/>
      <c r="O1555" s="49"/>
      <c r="P1555" s="49"/>
      <c r="Q1555" t="s">
        <v>5117</v>
      </c>
      <c r="R1555" t="s">
        <v>1127</v>
      </c>
      <c r="S1555">
        <v>1</v>
      </c>
      <c r="V1555">
        <v>300</v>
      </c>
      <c r="W1555">
        <v>0.39</v>
      </c>
      <c r="X1555" s="49" t="s">
        <v>3957</v>
      </c>
      <c r="AB1555" s="49"/>
      <c r="AC1555" s="49"/>
      <c r="AD1555">
        <v>6</v>
      </c>
    </row>
    <row r="1556" spans="2:30" x14ac:dyDescent="0.25">
      <c r="B1556" s="49"/>
      <c r="C1556" s="49"/>
      <c r="D1556" s="2"/>
      <c r="E1556" t="s">
        <v>403</v>
      </c>
      <c r="F1556" s="49"/>
      <c r="G1556" s="49"/>
      <c r="H1556" t="s">
        <v>5120</v>
      </c>
      <c r="I1556" s="49"/>
      <c r="J1556" s="49"/>
      <c r="L1556" s="49" t="s">
        <v>3073</v>
      </c>
      <c r="M1556" s="49"/>
      <c r="N1556" s="49"/>
      <c r="O1556" s="49"/>
      <c r="P1556" s="49"/>
      <c r="Q1556" t="s">
        <v>5119</v>
      </c>
      <c r="R1556" t="s">
        <v>1127</v>
      </c>
      <c r="S1556">
        <v>1</v>
      </c>
      <c r="T1556">
        <v>0</v>
      </c>
      <c r="U1556">
        <v>8</v>
      </c>
      <c r="X1556" s="49"/>
      <c r="AB1556" s="49"/>
      <c r="AC1556" s="49"/>
      <c r="AD1556">
        <v>6</v>
      </c>
    </row>
    <row r="1557" spans="2:30" x14ac:dyDescent="0.25">
      <c r="B1557" s="49"/>
      <c r="C1557" s="49"/>
      <c r="D1557" s="2"/>
      <c r="E1557" t="s">
        <v>394</v>
      </c>
      <c r="F1557" s="49"/>
      <c r="G1557" s="49"/>
      <c r="H1557" t="s">
        <v>5123</v>
      </c>
      <c r="I1557" s="49"/>
      <c r="J1557" s="49"/>
      <c r="L1557" s="49" t="s">
        <v>5122</v>
      </c>
      <c r="M1557" s="49"/>
      <c r="N1557" s="49"/>
      <c r="O1557" s="49"/>
      <c r="P1557" s="49"/>
      <c r="Q1557" t="s">
        <v>5121</v>
      </c>
      <c r="R1557" t="s">
        <v>1127</v>
      </c>
      <c r="S1557">
        <v>1</v>
      </c>
      <c r="T1557">
        <v>0</v>
      </c>
      <c r="U1557">
        <v>15</v>
      </c>
      <c r="X1557" s="49"/>
      <c r="AB1557" s="49"/>
      <c r="AC1557" s="49"/>
      <c r="AD1557">
        <v>6</v>
      </c>
    </row>
    <row r="1558" spans="2:30" x14ac:dyDescent="0.25">
      <c r="B1558" s="49"/>
      <c r="C1558" s="49"/>
      <c r="D1558" s="2"/>
      <c r="E1558" t="s">
        <v>398</v>
      </c>
      <c r="F1558" s="49"/>
      <c r="G1558" s="49"/>
      <c r="H1558" t="s">
        <v>5125</v>
      </c>
      <c r="I1558" s="49"/>
      <c r="J1558" s="49"/>
      <c r="L1558" s="49" t="s">
        <v>4484</v>
      </c>
      <c r="M1558" s="49"/>
      <c r="N1558" s="49"/>
      <c r="O1558" s="49"/>
      <c r="P1558" s="49"/>
      <c r="Q1558" t="s">
        <v>5124</v>
      </c>
      <c r="R1558" t="s">
        <v>1127</v>
      </c>
      <c r="S1558">
        <v>1</v>
      </c>
      <c r="T1558">
        <v>0</v>
      </c>
      <c r="U1558">
        <v>8</v>
      </c>
      <c r="X1558" s="49"/>
      <c r="AB1558" s="49"/>
      <c r="AC1558" s="49"/>
      <c r="AD1558">
        <v>6</v>
      </c>
    </row>
    <row r="1559" spans="2:30" x14ac:dyDescent="0.25">
      <c r="B1559" s="49"/>
      <c r="C1559" s="49"/>
      <c r="D1559" s="2"/>
      <c r="E1559" t="s">
        <v>403</v>
      </c>
      <c r="F1559" s="49"/>
      <c r="G1559" s="49"/>
      <c r="H1559" t="s">
        <v>5127</v>
      </c>
      <c r="I1559" s="49"/>
      <c r="J1559" s="49"/>
      <c r="L1559" s="49" t="s">
        <v>3073</v>
      </c>
      <c r="M1559" s="49"/>
      <c r="N1559" s="49"/>
      <c r="O1559" s="49"/>
      <c r="P1559" s="49"/>
      <c r="Q1559" t="s">
        <v>5126</v>
      </c>
      <c r="R1559" t="s">
        <v>1127</v>
      </c>
      <c r="S1559">
        <v>2</v>
      </c>
      <c r="T1559">
        <v>0</v>
      </c>
      <c r="U1559">
        <v>8</v>
      </c>
      <c r="X1559" s="49"/>
      <c r="AB1559" s="49"/>
      <c r="AC1559" s="49"/>
      <c r="AD1559">
        <v>6</v>
      </c>
    </row>
    <row r="1560" spans="2:30" x14ac:dyDescent="0.25">
      <c r="B1560" s="49"/>
      <c r="C1560" s="49"/>
      <c r="D1560" s="2"/>
      <c r="E1560" t="s">
        <v>394</v>
      </c>
      <c r="F1560" s="49"/>
      <c r="G1560" s="49"/>
      <c r="H1560" t="s">
        <v>5129</v>
      </c>
      <c r="I1560" s="49"/>
      <c r="J1560" s="49"/>
      <c r="L1560" s="49" t="s">
        <v>5122</v>
      </c>
      <c r="M1560" s="49"/>
      <c r="N1560" s="49"/>
      <c r="O1560" s="49"/>
      <c r="P1560" s="49"/>
      <c r="Q1560" t="s">
        <v>5128</v>
      </c>
      <c r="R1560" t="s">
        <v>1127</v>
      </c>
      <c r="S1560">
        <v>2</v>
      </c>
      <c r="T1560">
        <v>0</v>
      </c>
      <c r="U1560">
        <v>15</v>
      </c>
      <c r="X1560" s="49"/>
      <c r="AB1560" s="49"/>
      <c r="AC1560" s="49"/>
      <c r="AD1560">
        <v>6</v>
      </c>
    </row>
    <row r="1561" spans="2:30" x14ac:dyDescent="0.25">
      <c r="B1561" s="49"/>
      <c r="C1561" s="49"/>
      <c r="D1561" s="2"/>
      <c r="E1561" t="s">
        <v>398</v>
      </c>
      <c r="F1561" s="49"/>
      <c r="G1561" s="49"/>
      <c r="H1561" t="s">
        <v>5131</v>
      </c>
      <c r="I1561" s="49"/>
      <c r="J1561" s="49"/>
      <c r="L1561" s="49" t="s">
        <v>4484</v>
      </c>
      <c r="M1561" s="49"/>
      <c r="N1561" s="49"/>
      <c r="O1561" s="49"/>
      <c r="P1561" s="49"/>
      <c r="Q1561" t="s">
        <v>5130</v>
      </c>
      <c r="R1561" t="s">
        <v>1127</v>
      </c>
      <c r="S1561">
        <v>2</v>
      </c>
      <c r="T1561">
        <v>0</v>
      </c>
      <c r="U1561">
        <v>8</v>
      </c>
      <c r="X1561" s="49"/>
      <c r="AB1561" s="49"/>
      <c r="AC1561" s="49"/>
      <c r="AD1561">
        <v>6</v>
      </c>
    </row>
    <row r="1562" spans="2:30" x14ac:dyDescent="0.25">
      <c r="B1562" s="49"/>
      <c r="C1562" s="49"/>
      <c r="D1562" s="2"/>
      <c r="E1562" t="s">
        <v>147</v>
      </c>
      <c r="F1562" s="49"/>
      <c r="G1562" s="49"/>
      <c r="H1562" t="s">
        <v>5134</v>
      </c>
      <c r="I1562" s="49"/>
      <c r="J1562" s="49"/>
      <c r="L1562" s="49" t="s">
        <v>5133</v>
      </c>
      <c r="M1562" s="49"/>
      <c r="N1562" s="49"/>
      <c r="O1562" s="49"/>
      <c r="P1562" s="49"/>
      <c r="Q1562" t="s">
        <v>5132</v>
      </c>
      <c r="R1562" t="s">
        <v>1127</v>
      </c>
      <c r="S1562">
        <v>1</v>
      </c>
      <c r="T1562">
        <v>80</v>
      </c>
      <c r="U1562">
        <v>12</v>
      </c>
      <c r="X1562" s="49"/>
      <c r="AB1562" s="49"/>
      <c r="AC1562" s="49"/>
      <c r="AD1562">
        <v>6</v>
      </c>
    </row>
    <row r="1563" spans="2:30" x14ac:dyDescent="0.25">
      <c r="B1563" s="49"/>
      <c r="C1563" s="49"/>
      <c r="D1563" s="2"/>
      <c r="E1563" t="s">
        <v>147</v>
      </c>
      <c r="F1563" s="49"/>
      <c r="G1563" s="49"/>
      <c r="H1563" t="s">
        <v>5137</v>
      </c>
      <c r="I1563" s="49"/>
      <c r="J1563" s="49"/>
      <c r="L1563" s="49" t="s">
        <v>5136</v>
      </c>
      <c r="M1563" s="49"/>
      <c r="N1563" s="49"/>
      <c r="O1563" s="49"/>
      <c r="P1563" s="49"/>
      <c r="Q1563" t="s">
        <v>5135</v>
      </c>
      <c r="R1563" t="s">
        <v>1127</v>
      </c>
      <c r="S1563">
        <v>2</v>
      </c>
      <c r="T1563">
        <v>100</v>
      </c>
      <c r="U1563">
        <v>8</v>
      </c>
      <c r="X1563" s="49"/>
      <c r="AB1563" s="49"/>
      <c r="AC1563" s="49"/>
      <c r="AD1563">
        <v>6</v>
      </c>
    </row>
    <row r="1564" spans="2:30" x14ac:dyDescent="0.25">
      <c r="B1564" s="49"/>
      <c r="C1564" s="49"/>
      <c r="D1564" s="2"/>
      <c r="E1564" t="s">
        <v>147</v>
      </c>
      <c r="F1564" s="49"/>
      <c r="G1564" s="49"/>
      <c r="H1564" t="s">
        <v>5140</v>
      </c>
      <c r="I1564" s="49"/>
      <c r="J1564" s="49"/>
      <c r="L1564" s="49" t="s">
        <v>5139</v>
      </c>
      <c r="M1564" s="49"/>
      <c r="N1564" s="49"/>
      <c r="O1564" s="49"/>
      <c r="P1564" s="49"/>
      <c r="Q1564" t="s">
        <v>5138</v>
      </c>
      <c r="R1564" t="s">
        <v>1127</v>
      </c>
      <c r="S1564">
        <v>3</v>
      </c>
      <c r="T1564">
        <v>120</v>
      </c>
      <c r="U1564">
        <v>8</v>
      </c>
      <c r="X1564" s="49"/>
      <c r="Y1564">
        <v>2</v>
      </c>
      <c r="Z1564">
        <v>1</v>
      </c>
      <c r="AB1564" s="49" t="s">
        <v>618</v>
      </c>
      <c r="AC1564" s="49"/>
      <c r="AD1564">
        <v>6</v>
      </c>
    </row>
    <row r="1565" spans="2:30" x14ac:dyDescent="0.25">
      <c r="B1565" s="49"/>
      <c r="C1565" s="49"/>
      <c r="D1565" s="2"/>
      <c r="E1565" t="s">
        <v>147</v>
      </c>
      <c r="F1565" s="49"/>
      <c r="G1565" s="49"/>
      <c r="H1565" t="s">
        <v>5143</v>
      </c>
      <c r="I1565" s="49"/>
      <c r="J1565" s="49"/>
      <c r="L1565" s="49" t="s">
        <v>5142</v>
      </c>
      <c r="M1565" s="49"/>
      <c r="N1565" s="49"/>
      <c r="O1565" s="49"/>
      <c r="P1565" s="49"/>
      <c r="Q1565" t="s">
        <v>5141</v>
      </c>
      <c r="R1565" t="s">
        <v>1127</v>
      </c>
      <c r="S1565">
        <v>4</v>
      </c>
      <c r="T1565">
        <v>120</v>
      </c>
      <c r="U1565">
        <v>8</v>
      </c>
      <c r="X1565" s="49"/>
      <c r="Y1565">
        <v>2</v>
      </c>
      <c r="Z1565">
        <v>1</v>
      </c>
      <c r="AB1565" s="49" t="s">
        <v>3856</v>
      </c>
      <c r="AC1565" s="49"/>
      <c r="AD1565">
        <v>6</v>
      </c>
    </row>
    <row r="1566" spans="2:30" x14ac:dyDescent="0.25">
      <c r="B1566" s="49"/>
      <c r="C1566" s="49"/>
      <c r="D1566" s="2"/>
      <c r="E1566" t="s">
        <v>147</v>
      </c>
      <c r="F1566" s="49"/>
      <c r="G1566" s="49"/>
      <c r="H1566" t="s">
        <v>5145</v>
      </c>
      <c r="I1566" s="49"/>
      <c r="J1566" s="49"/>
      <c r="L1566" s="49" t="s">
        <v>5142</v>
      </c>
      <c r="M1566" s="49"/>
      <c r="N1566" s="49"/>
      <c r="O1566" s="49"/>
      <c r="P1566" s="49"/>
      <c r="Q1566" t="s">
        <v>5144</v>
      </c>
      <c r="R1566" t="s">
        <v>1127</v>
      </c>
      <c r="S1566">
        <v>5</v>
      </c>
      <c r="T1566">
        <v>120</v>
      </c>
      <c r="U1566">
        <v>8</v>
      </c>
      <c r="X1566" s="49"/>
      <c r="Y1566">
        <v>2</v>
      </c>
      <c r="Z1566">
        <v>1</v>
      </c>
      <c r="AB1566" s="49" t="s">
        <v>3856</v>
      </c>
      <c r="AC1566" s="49"/>
      <c r="AD1566">
        <v>6</v>
      </c>
    </row>
    <row r="1567" spans="2:30" x14ac:dyDescent="0.25">
      <c r="B1567" s="49"/>
      <c r="C1567" s="49"/>
      <c r="D1567" s="2"/>
      <c r="E1567" t="s">
        <v>147</v>
      </c>
      <c r="F1567" s="49"/>
      <c r="G1567" s="49"/>
      <c r="H1567" t="s">
        <v>5147</v>
      </c>
      <c r="I1567" s="49"/>
      <c r="J1567" s="49"/>
      <c r="L1567" s="49" t="s">
        <v>5142</v>
      </c>
      <c r="M1567" s="49"/>
      <c r="N1567" s="49"/>
      <c r="O1567" s="49"/>
      <c r="P1567" s="49"/>
      <c r="Q1567" t="s">
        <v>5146</v>
      </c>
      <c r="R1567" t="s">
        <v>1127</v>
      </c>
      <c r="S1567">
        <v>6</v>
      </c>
      <c r="T1567">
        <v>120</v>
      </c>
      <c r="U1567">
        <v>7</v>
      </c>
      <c r="X1567" s="49"/>
      <c r="Y1567">
        <v>2</v>
      </c>
      <c r="Z1567">
        <v>1</v>
      </c>
      <c r="AB1567" s="49" t="s">
        <v>3856</v>
      </c>
      <c r="AC1567" s="49"/>
      <c r="AD1567">
        <v>6</v>
      </c>
    </row>
    <row r="1568" spans="2:30" x14ac:dyDescent="0.25">
      <c r="B1568" s="49"/>
      <c r="C1568" s="49"/>
      <c r="D1568" s="2"/>
      <c r="E1568" t="s">
        <v>177</v>
      </c>
      <c r="F1568" s="49"/>
      <c r="G1568" s="49"/>
      <c r="H1568" t="s">
        <v>5150</v>
      </c>
      <c r="I1568" s="49"/>
      <c r="J1568" s="49"/>
      <c r="L1568" s="49" t="s">
        <v>5149</v>
      </c>
      <c r="M1568" s="49"/>
      <c r="N1568" s="49"/>
      <c r="O1568" s="49"/>
      <c r="P1568" s="49"/>
      <c r="Q1568" t="s">
        <v>5148</v>
      </c>
      <c r="R1568" t="s">
        <v>1127</v>
      </c>
      <c r="S1568">
        <v>1</v>
      </c>
      <c r="T1568">
        <v>25</v>
      </c>
      <c r="U1568">
        <v>8</v>
      </c>
      <c r="X1568" s="49"/>
      <c r="Y1568">
        <v>2</v>
      </c>
      <c r="Z1568">
        <v>1</v>
      </c>
      <c r="AA1568">
        <v>2</v>
      </c>
      <c r="AB1568" s="49" t="s">
        <v>2289</v>
      </c>
      <c r="AC1568" s="49"/>
      <c r="AD1568">
        <v>6</v>
      </c>
    </row>
    <row r="1569" spans="2:30" x14ac:dyDescent="0.25">
      <c r="B1569" s="49"/>
      <c r="C1569" s="49"/>
      <c r="D1569" s="2"/>
      <c r="E1569" t="s">
        <v>177</v>
      </c>
      <c r="F1569" s="49"/>
      <c r="G1569" s="49"/>
      <c r="H1569" t="s">
        <v>5152</v>
      </c>
      <c r="I1569" s="49"/>
      <c r="J1569" s="49"/>
      <c r="L1569" s="49" t="s">
        <v>2154</v>
      </c>
      <c r="M1569" s="49"/>
      <c r="N1569" s="49"/>
      <c r="O1569" s="49"/>
      <c r="P1569" s="49"/>
      <c r="Q1569" t="s">
        <v>5151</v>
      </c>
      <c r="R1569" t="s">
        <v>1127</v>
      </c>
      <c r="S1569">
        <v>2</v>
      </c>
      <c r="T1569">
        <v>30</v>
      </c>
      <c r="U1569">
        <v>8</v>
      </c>
      <c r="X1569" s="49"/>
      <c r="Y1569">
        <v>2</v>
      </c>
      <c r="Z1569">
        <v>1</v>
      </c>
      <c r="AA1569">
        <v>2</v>
      </c>
      <c r="AB1569" s="49" t="s">
        <v>618</v>
      </c>
      <c r="AC1569" s="49"/>
      <c r="AD1569">
        <v>6</v>
      </c>
    </row>
    <row r="1570" spans="2:30" x14ac:dyDescent="0.25">
      <c r="B1570" s="49"/>
      <c r="C1570" s="49"/>
      <c r="D1570" s="2"/>
      <c r="E1570" t="s">
        <v>177</v>
      </c>
      <c r="F1570" s="49"/>
      <c r="G1570" s="49"/>
      <c r="H1570" t="s">
        <v>5154</v>
      </c>
      <c r="I1570" s="49"/>
      <c r="J1570" s="49"/>
      <c r="L1570" s="49" t="s">
        <v>3882</v>
      </c>
      <c r="M1570" s="49"/>
      <c r="N1570" s="49"/>
      <c r="O1570" s="49"/>
      <c r="P1570" s="49"/>
      <c r="Q1570" t="s">
        <v>5153</v>
      </c>
      <c r="R1570" t="s">
        <v>1127</v>
      </c>
      <c r="S1570">
        <v>3</v>
      </c>
      <c r="T1570">
        <v>35</v>
      </c>
      <c r="U1570">
        <v>8</v>
      </c>
      <c r="X1570" s="49"/>
      <c r="Y1570">
        <v>2</v>
      </c>
      <c r="Z1570">
        <v>1</v>
      </c>
      <c r="AA1570">
        <v>2</v>
      </c>
      <c r="AB1570" s="49" t="s">
        <v>3856</v>
      </c>
      <c r="AC1570" s="49"/>
      <c r="AD1570">
        <v>6</v>
      </c>
    </row>
    <row r="1571" spans="2:30" x14ac:dyDescent="0.25">
      <c r="B1571" s="49"/>
      <c r="C1571" s="49"/>
      <c r="D1571" s="2"/>
      <c r="E1571" t="s">
        <v>177</v>
      </c>
      <c r="F1571" s="49"/>
      <c r="G1571" s="49"/>
      <c r="H1571" t="s">
        <v>5156</v>
      </c>
      <c r="I1571" s="49"/>
      <c r="J1571" s="49"/>
      <c r="L1571" s="49" t="s">
        <v>3882</v>
      </c>
      <c r="M1571" s="49"/>
      <c r="N1571" s="49"/>
      <c r="O1571" s="49"/>
      <c r="P1571" s="49"/>
      <c r="Q1571" t="s">
        <v>5155</v>
      </c>
      <c r="R1571" t="s">
        <v>1127</v>
      </c>
      <c r="S1571">
        <v>4</v>
      </c>
      <c r="T1571">
        <v>35</v>
      </c>
      <c r="U1571">
        <v>8</v>
      </c>
      <c r="X1571" s="49"/>
      <c r="Y1571">
        <v>2</v>
      </c>
      <c r="Z1571">
        <v>1</v>
      </c>
      <c r="AA1571">
        <v>2</v>
      </c>
      <c r="AB1571" s="49" t="s">
        <v>3856</v>
      </c>
      <c r="AC1571" s="49"/>
      <c r="AD1571">
        <v>6</v>
      </c>
    </row>
    <row r="1572" spans="2:30" x14ac:dyDescent="0.25">
      <c r="B1572" s="49"/>
      <c r="C1572" s="49"/>
      <c r="D1572" s="2"/>
      <c r="E1572" t="s">
        <v>309</v>
      </c>
      <c r="F1572" s="49"/>
      <c r="G1572" s="49"/>
      <c r="H1572" t="s">
        <v>5158</v>
      </c>
      <c r="I1572" s="49"/>
      <c r="J1572" s="49"/>
      <c r="L1572" s="49" t="s">
        <v>3996</v>
      </c>
      <c r="M1572" s="49"/>
      <c r="N1572" s="49"/>
      <c r="O1572" s="49"/>
      <c r="P1572" s="49"/>
      <c r="Q1572" t="s">
        <v>5157</v>
      </c>
      <c r="R1572" t="s">
        <v>1127</v>
      </c>
      <c r="S1572">
        <v>1</v>
      </c>
      <c r="T1572">
        <v>10</v>
      </c>
      <c r="U1572">
        <v>12</v>
      </c>
      <c r="X1572" s="49"/>
      <c r="Y1572">
        <v>2</v>
      </c>
      <c r="Z1572">
        <v>2</v>
      </c>
      <c r="AA1572">
        <v>2</v>
      </c>
      <c r="AB1572" s="49" t="s">
        <v>3856</v>
      </c>
      <c r="AC1572" s="49"/>
      <c r="AD1572">
        <v>6</v>
      </c>
    </row>
    <row r="1573" spans="2:30" x14ac:dyDescent="0.25">
      <c r="B1573" s="49"/>
      <c r="C1573" s="49"/>
      <c r="D1573" s="2"/>
      <c r="E1573" t="s">
        <v>309</v>
      </c>
      <c r="F1573" s="49"/>
      <c r="G1573" s="49"/>
      <c r="H1573" t="s">
        <v>5160</v>
      </c>
      <c r="I1573" s="49"/>
      <c r="J1573" s="49"/>
      <c r="L1573" s="49" t="s">
        <v>3996</v>
      </c>
      <c r="M1573" s="49"/>
      <c r="N1573" s="49"/>
      <c r="O1573" s="49"/>
      <c r="P1573" s="49"/>
      <c r="Q1573" t="s">
        <v>5159</v>
      </c>
      <c r="R1573" t="s">
        <v>1127</v>
      </c>
      <c r="S1573">
        <v>2</v>
      </c>
      <c r="T1573">
        <v>10</v>
      </c>
      <c r="U1573">
        <v>15</v>
      </c>
      <c r="X1573" s="49"/>
      <c r="Y1573">
        <v>2</v>
      </c>
      <c r="Z1573">
        <v>2</v>
      </c>
      <c r="AA1573">
        <v>2</v>
      </c>
      <c r="AB1573" s="49" t="s">
        <v>3856</v>
      </c>
      <c r="AC1573" s="49"/>
      <c r="AD1573">
        <v>6</v>
      </c>
    </row>
    <row r="1574" spans="2:30" x14ac:dyDescent="0.25">
      <c r="B1574" s="49"/>
      <c r="C1574" s="49"/>
      <c r="D1574" s="2"/>
      <c r="E1574" t="s">
        <v>309</v>
      </c>
      <c r="F1574" s="49"/>
      <c r="G1574" s="49"/>
      <c r="H1574" t="s">
        <v>5162</v>
      </c>
      <c r="I1574" s="49"/>
      <c r="J1574" s="49"/>
      <c r="L1574" s="49" t="s">
        <v>3996</v>
      </c>
      <c r="M1574" s="49"/>
      <c r="N1574" s="49"/>
      <c r="O1574" s="49"/>
      <c r="P1574" s="49"/>
      <c r="Q1574" t="s">
        <v>5161</v>
      </c>
      <c r="R1574" t="s">
        <v>1127</v>
      </c>
      <c r="S1574">
        <v>3</v>
      </c>
      <c r="T1574">
        <v>12.5</v>
      </c>
      <c r="U1574">
        <v>15</v>
      </c>
      <c r="X1574" s="49"/>
      <c r="Y1574">
        <v>2</v>
      </c>
      <c r="Z1574">
        <v>2</v>
      </c>
      <c r="AA1574">
        <v>2</v>
      </c>
      <c r="AB1574" s="49" t="s">
        <v>3856</v>
      </c>
      <c r="AC1574" s="49"/>
      <c r="AD1574">
        <v>6</v>
      </c>
    </row>
    <row r="1575" spans="2:30" x14ac:dyDescent="0.25">
      <c r="B1575" s="49"/>
      <c r="C1575" s="49"/>
      <c r="D1575" s="2"/>
      <c r="E1575" t="s">
        <v>222</v>
      </c>
      <c r="F1575" s="49"/>
      <c r="G1575" s="49"/>
      <c r="H1575" t="s">
        <v>5165</v>
      </c>
      <c r="I1575" s="49"/>
      <c r="J1575" s="49"/>
      <c r="L1575" s="49" t="s">
        <v>5164</v>
      </c>
      <c r="M1575" s="49"/>
      <c r="N1575" s="49"/>
      <c r="O1575" s="49"/>
      <c r="P1575" s="49"/>
      <c r="Q1575" t="s">
        <v>5163</v>
      </c>
      <c r="R1575" t="s">
        <v>1127</v>
      </c>
      <c r="S1575">
        <v>1</v>
      </c>
      <c r="T1575">
        <v>20</v>
      </c>
      <c r="U1575">
        <v>15</v>
      </c>
      <c r="X1575" s="49"/>
      <c r="Y1575">
        <v>3</v>
      </c>
      <c r="Z1575">
        <v>1</v>
      </c>
      <c r="AA1575">
        <v>3</v>
      </c>
      <c r="AB1575" s="49" t="s">
        <v>2289</v>
      </c>
      <c r="AC1575" s="49"/>
      <c r="AD1575">
        <v>6</v>
      </c>
    </row>
    <row r="1576" spans="2:30" x14ac:dyDescent="0.25">
      <c r="B1576" s="49"/>
      <c r="C1576" s="49"/>
      <c r="D1576" s="2"/>
      <c r="E1576" t="s">
        <v>222</v>
      </c>
      <c r="F1576" s="49"/>
      <c r="G1576" s="49"/>
      <c r="H1576" t="s">
        <v>5167</v>
      </c>
      <c r="I1576" s="49"/>
      <c r="J1576" s="49"/>
      <c r="L1576" s="49" t="s">
        <v>4103</v>
      </c>
      <c r="M1576" s="49"/>
      <c r="N1576" s="49"/>
      <c r="O1576" s="49"/>
      <c r="P1576" s="49"/>
      <c r="Q1576" t="s">
        <v>5166</v>
      </c>
      <c r="R1576" t="s">
        <v>1127</v>
      </c>
      <c r="S1576">
        <v>2</v>
      </c>
      <c r="T1576">
        <v>25</v>
      </c>
      <c r="U1576">
        <v>12</v>
      </c>
      <c r="X1576" s="49"/>
      <c r="Y1576">
        <v>3</v>
      </c>
      <c r="Z1576">
        <v>1</v>
      </c>
      <c r="AA1576">
        <v>3</v>
      </c>
      <c r="AB1576" s="49" t="s">
        <v>3856</v>
      </c>
      <c r="AC1576" s="49"/>
      <c r="AD1576">
        <v>6</v>
      </c>
    </row>
    <row r="1577" spans="2:30" x14ac:dyDescent="0.25">
      <c r="B1577" s="49"/>
      <c r="C1577" s="49"/>
      <c r="D1577" s="2"/>
      <c r="E1577" t="s">
        <v>222</v>
      </c>
      <c r="F1577" s="49"/>
      <c r="G1577" s="49"/>
      <c r="H1577" t="s">
        <v>5169</v>
      </c>
      <c r="I1577" s="49"/>
      <c r="J1577" s="49"/>
      <c r="L1577" s="49" t="s">
        <v>4108</v>
      </c>
      <c r="M1577" s="49"/>
      <c r="N1577" s="49"/>
      <c r="O1577" s="49"/>
      <c r="P1577" s="49"/>
      <c r="Q1577" t="s">
        <v>5168</v>
      </c>
      <c r="R1577" t="s">
        <v>1127</v>
      </c>
      <c r="S1577">
        <v>3</v>
      </c>
      <c r="T1577">
        <v>25</v>
      </c>
      <c r="U1577">
        <v>9</v>
      </c>
      <c r="X1577" s="49"/>
      <c r="Y1577">
        <v>3</v>
      </c>
      <c r="Z1577">
        <v>1</v>
      </c>
      <c r="AA1577">
        <v>3</v>
      </c>
      <c r="AB1577" s="49" t="s">
        <v>3930</v>
      </c>
      <c r="AC1577" s="49"/>
      <c r="AD1577">
        <v>6</v>
      </c>
    </row>
    <row r="1578" spans="2:30" x14ac:dyDescent="0.25">
      <c r="B1578" s="49"/>
      <c r="C1578" s="49"/>
      <c r="D1578" s="2"/>
      <c r="E1578" t="s">
        <v>415</v>
      </c>
      <c r="F1578" s="49"/>
      <c r="G1578" s="49"/>
      <c r="H1578" t="s">
        <v>5172</v>
      </c>
      <c r="I1578" s="49"/>
      <c r="J1578" s="49"/>
      <c r="L1578" s="49" t="s">
        <v>5171</v>
      </c>
      <c r="M1578" s="49"/>
      <c r="N1578" s="49"/>
      <c r="O1578" s="49"/>
      <c r="P1578" s="49"/>
      <c r="Q1578" t="s">
        <v>5170</v>
      </c>
      <c r="R1578" t="s">
        <v>1127</v>
      </c>
      <c r="S1578">
        <v>1</v>
      </c>
      <c r="T1578">
        <v>30</v>
      </c>
      <c r="V1578">
        <v>20</v>
      </c>
      <c r="X1578" s="49"/>
      <c r="AB1578" s="49"/>
      <c r="AC1578" s="49"/>
      <c r="AD1578">
        <v>6</v>
      </c>
    </row>
    <row r="1579" spans="2:30" x14ac:dyDescent="0.25">
      <c r="B1579" s="49"/>
      <c r="C1579" s="49"/>
      <c r="D1579" s="2"/>
      <c r="E1579" t="s">
        <v>420</v>
      </c>
      <c r="F1579" s="49"/>
      <c r="G1579" s="49"/>
      <c r="H1579" t="s">
        <v>1131</v>
      </c>
      <c r="I1579" s="49"/>
      <c r="J1579" s="49"/>
      <c r="L1579" s="49" t="s">
        <v>5174</v>
      </c>
      <c r="M1579" s="49"/>
      <c r="N1579" s="49"/>
      <c r="O1579" s="49"/>
      <c r="P1579" s="49"/>
      <c r="Q1579" t="s">
        <v>5173</v>
      </c>
      <c r="R1579" t="s">
        <v>1127</v>
      </c>
      <c r="S1579">
        <v>1</v>
      </c>
      <c r="T1579">
        <v>50</v>
      </c>
      <c r="U1579">
        <v>20</v>
      </c>
      <c r="X1579" s="49"/>
      <c r="AB1579" s="49"/>
      <c r="AC1579" s="49"/>
      <c r="AD1579">
        <v>6</v>
      </c>
    </row>
    <row r="1580" spans="2:30" x14ac:dyDescent="0.25">
      <c r="B1580" s="49"/>
      <c r="C1580" s="49"/>
      <c r="D1580" s="2"/>
      <c r="E1580" t="s">
        <v>15</v>
      </c>
      <c r="F1580" s="49"/>
      <c r="G1580" s="49"/>
      <c r="H1580" t="s">
        <v>1135</v>
      </c>
      <c r="I1580" s="49"/>
      <c r="J1580" s="49"/>
      <c r="L1580" s="49" t="s">
        <v>5176</v>
      </c>
      <c r="M1580" s="49"/>
      <c r="N1580" s="49"/>
      <c r="O1580" s="49"/>
      <c r="P1580" s="49"/>
      <c r="Q1580" t="s">
        <v>5175</v>
      </c>
      <c r="R1580" t="s">
        <v>1132</v>
      </c>
      <c r="S1580">
        <v>1</v>
      </c>
      <c r="T1580">
        <v>75</v>
      </c>
      <c r="V1580">
        <v>60</v>
      </c>
      <c r="X1580" s="49"/>
      <c r="AB1580" s="49"/>
      <c r="AC1580" s="49"/>
      <c r="AD1580">
        <v>6</v>
      </c>
    </row>
    <row r="1581" spans="2:30" x14ac:dyDescent="0.25">
      <c r="B1581" s="49"/>
      <c r="C1581" s="49"/>
      <c r="D1581" s="2"/>
      <c r="E1581" t="s">
        <v>15</v>
      </c>
      <c r="F1581" s="49"/>
      <c r="G1581" s="49"/>
      <c r="H1581" t="s">
        <v>5178</v>
      </c>
      <c r="I1581" s="49"/>
      <c r="J1581" s="49"/>
      <c r="L1581" s="49" t="s">
        <v>5176</v>
      </c>
      <c r="M1581" s="49"/>
      <c r="N1581" s="49"/>
      <c r="O1581" s="49"/>
      <c r="P1581" s="49"/>
      <c r="Q1581" t="s">
        <v>5177</v>
      </c>
      <c r="R1581" t="s">
        <v>1132</v>
      </c>
      <c r="S1581">
        <v>2</v>
      </c>
      <c r="T1581">
        <v>75</v>
      </c>
      <c r="V1581">
        <v>60</v>
      </c>
      <c r="X1581" s="49"/>
      <c r="AB1581" s="49"/>
      <c r="AC1581" s="49"/>
      <c r="AD1581">
        <v>6</v>
      </c>
    </row>
    <row r="1582" spans="2:30" x14ac:dyDescent="0.25">
      <c r="B1582" s="49"/>
      <c r="C1582" s="49"/>
      <c r="D1582" s="2"/>
      <c r="E1582" t="s">
        <v>15</v>
      </c>
      <c r="F1582" s="49"/>
      <c r="G1582" s="49"/>
      <c r="H1582" t="s">
        <v>5180</v>
      </c>
      <c r="I1582" s="49"/>
      <c r="J1582" s="49"/>
      <c r="L1582" s="49" t="s">
        <v>5176</v>
      </c>
      <c r="M1582" s="49"/>
      <c r="N1582" s="49"/>
      <c r="O1582" s="49"/>
      <c r="P1582" s="49"/>
      <c r="Q1582" t="s">
        <v>5179</v>
      </c>
      <c r="R1582" t="s">
        <v>1132</v>
      </c>
      <c r="S1582">
        <v>3</v>
      </c>
      <c r="T1582">
        <v>75</v>
      </c>
      <c r="V1582">
        <v>60</v>
      </c>
      <c r="X1582" s="49"/>
      <c r="AB1582" s="49"/>
      <c r="AC1582" s="49"/>
      <c r="AD1582">
        <v>6</v>
      </c>
    </row>
    <row r="1583" spans="2:30" x14ac:dyDescent="0.25">
      <c r="B1583" s="49"/>
      <c r="C1583" s="49"/>
      <c r="D1583" s="2"/>
      <c r="E1583" t="s">
        <v>15</v>
      </c>
      <c r="F1583" s="49"/>
      <c r="G1583" s="49"/>
      <c r="H1583" t="s">
        <v>5182</v>
      </c>
      <c r="I1583" s="49"/>
      <c r="J1583" s="49"/>
      <c r="L1583" s="49" t="s">
        <v>5176</v>
      </c>
      <c r="M1583" s="49"/>
      <c r="N1583" s="49"/>
      <c r="O1583" s="49"/>
      <c r="P1583" s="49"/>
      <c r="Q1583" t="s">
        <v>5181</v>
      </c>
      <c r="R1583" t="s">
        <v>1132</v>
      </c>
      <c r="S1583">
        <v>4</v>
      </c>
      <c r="T1583">
        <v>75</v>
      </c>
      <c r="V1583">
        <v>60</v>
      </c>
      <c r="X1583" s="49"/>
      <c r="AB1583" s="49"/>
      <c r="AC1583" s="49"/>
      <c r="AD1583">
        <v>6</v>
      </c>
    </row>
    <row r="1584" spans="2:30" x14ac:dyDescent="0.25">
      <c r="B1584" s="49"/>
      <c r="C1584" s="49"/>
      <c r="D1584" s="2"/>
      <c r="E1584" t="s">
        <v>55</v>
      </c>
      <c r="F1584" s="49"/>
      <c r="G1584" s="49"/>
      <c r="H1584" t="s">
        <v>5184</v>
      </c>
      <c r="I1584" s="49"/>
      <c r="J1584" s="49"/>
      <c r="L1584" s="49" t="s">
        <v>3545</v>
      </c>
      <c r="M1584" s="49"/>
      <c r="N1584" s="49"/>
      <c r="O1584" s="49"/>
      <c r="P1584" s="49"/>
      <c r="Q1584" t="s">
        <v>5183</v>
      </c>
      <c r="R1584" t="s">
        <v>1132</v>
      </c>
      <c r="S1584">
        <v>1</v>
      </c>
      <c r="T1584">
        <v>40</v>
      </c>
      <c r="U1584">
        <v>12</v>
      </c>
      <c r="X1584" s="49"/>
      <c r="Y1584">
        <v>2</v>
      </c>
      <c r="Z1584">
        <v>2</v>
      </c>
      <c r="AA1584">
        <v>2</v>
      </c>
      <c r="AB1584" s="49" t="s">
        <v>2289</v>
      </c>
      <c r="AC1584" s="49"/>
      <c r="AD1584">
        <v>6</v>
      </c>
    </row>
    <row r="1585" spans="2:30" x14ac:dyDescent="0.25">
      <c r="B1585" s="49"/>
      <c r="C1585" s="49"/>
      <c r="D1585" s="2"/>
      <c r="E1585" t="s">
        <v>55</v>
      </c>
      <c r="F1585" s="49"/>
      <c r="G1585" s="49"/>
      <c r="H1585" t="s">
        <v>5187</v>
      </c>
      <c r="I1585" s="49"/>
      <c r="J1585" s="49"/>
      <c r="L1585" s="49" t="s">
        <v>5186</v>
      </c>
      <c r="M1585" s="49"/>
      <c r="N1585" s="49"/>
      <c r="O1585" s="49"/>
      <c r="P1585" s="49"/>
      <c r="Q1585" t="s">
        <v>5185</v>
      </c>
      <c r="R1585" t="s">
        <v>1132</v>
      </c>
      <c r="S1585">
        <v>2</v>
      </c>
      <c r="T1585">
        <v>50</v>
      </c>
      <c r="U1585">
        <v>10</v>
      </c>
      <c r="X1585" s="49"/>
      <c r="Y1585">
        <v>2</v>
      </c>
      <c r="AA1585">
        <v>2</v>
      </c>
      <c r="AB1585" s="49" t="s">
        <v>2289</v>
      </c>
      <c r="AC1585" s="49"/>
      <c r="AD1585">
        <v>6</v>
      </c>
    </row>
    <row r="1586" spans="2:30" x14ac:dyDescent="0.25">
      <c r="B1586" s="49"/>
      <c r="C1586" s="49"/>
      <c r="D1586" s="2"/>
      <c r="E1586" t="s">
        <v>55</v>
      </c>
      <c r="F1586" s="49"/>
      <c r="G1586" s="49"/>
      <c r="H1586" t="s">
        <v>5189</v>
      </c>
      <c r="I1586" s="49"/>
      <c r="J1586" s="49"/>
      <c r="L1586" s="49" t="s">
        <v>5186</v>
      </c>
      <c r="M1586" s="49"/>
      <c r="N1586" s="49"/>
      <c r="O1586" s="49"/>
      <c r="P1586" s="49"/>
      <c r="Q1586" t="s">
        <v>5188</v>
      </c>
      <c r="R1586" t="s">
        <v>1132</v>
      </c>
      <c r="S1586">
        <v>3</v>
      </c>
      <c r="T1586">
        <v>55</v>
      </c>
      <c r="U1586">
        <v>10</v>
      </c>
      <c r="X1586" s="49"/>
      <c r="Y1586">
        <v>2</v>
      </c>
      <c r="AA1586">
        <v>2</v>
      </c>
      <c r="AB1586" s="49" t="s">
        <v>2289</v>
      </c>
      <c r="AC1586" s="49"/>
      <c r="AD1586">
        <v>6</v>
      </c>
    </row>
    <row r="1587" spans="2:30" x14ac:dyDescent="0.25">
      <c r="B1587" s="49"/>
      <c r="C1587" s="49"/>
      <c r="D1587" s="2"/>
      <c r="E1587" t="s">
        <v>55</v>
      </c>
      <c r="F1587" s="49"/>
      <c r="G1587" s="49"/>
      <c r="H1587" t="s">
        <v>5192</v>
      </c>
      <c r="I1587" s="49"/>
      <c r="J1587" s="49"/>
      <c r="L1587" s="49" t="s">
        <v>5191</v>
      </c>
      <c r="M1587" s="49"/>
      <c r="N1587" s="49"/>
      <c r="O1587" s="49"/>
      <c r="P1587" s="49"/>
      <c r="Q1587" t="s">
        <v>5190</v>
      </c>
      <c r="R1587" t="s">
        <v>1132</v>
      </c>
      <c r="S1587">
        <v>4</v>
      </c>
      <c r="T1587">
        <v>60</v>
      </c>
      <c r="U1587">
        <v>10</v>
      </c>
      <c r="X1587" s="49"/>
      <c r="Y1587">
        <v>2</v>
      </c>
      <c r="AA1587">
        <v>2</v>
      </c>
      <c r="AB1587" s="49" t="s">
        <v>610</v>
      </c>
      <c r="AC1587" s="49"/>
      <c r="AD1587">
        <v>6</v>
      </c>
    </row>
    <row r="1588" spans="2:30" x14ac:dyDescent="0.25">
      <c r="B1588" s="49"/>
      <c r="C1588" s="49"/>
      <c r="D1588" s="2"/>
      <c r="E1588" t="s">
        <v>79</v>
      </c>
      <c r="F1588" s="49"/>
      <c r="G1588" s="49"/>
      <c r="H1588" t="s">
        <v>5194</v>
      </c>
      <c r="I1588" s="49"/>
      <c r="J1588" s="49"/>
      <c r="L1588" s="49" t="s">
        <v>3545</v>
      </c>
      <c r="M1588" s="49"/>
      <c r="N1588" s="49"/>
      <c r="O1588" s="49"/>
      <c r="P1588" s="49"/>
      <c r="Q1588" t="s">
        <v>5193</v>
      </c>
      <c r="R1588" t="s">
        <v>1132</v>
      </c>
      <c r="S1588">
        <v>1</v>
      </c>
      <c r="T1588">
        <v>10</v>
      </c>
      <c r="U1588">
        <v>15</v>
      </c>
      <c r="X1588" s="49"/>
      <c r="Y1588">
        <v>2</v>
      </c>
      <c r="Z1588">
        <v>2</v>
      </c>
      <c r="AA1588">
        <v>2</v>
      </c>
      <c r="AB1588" s="49" t="s">
        <v>2289</v>
      </c>
      <c r="AC1588" s="49"/>
      <c r="AD1588">
        <v>6</v>
      </c>
    </row>
    <row r="1589" spans="2:30" x14ac:dyDescent="0.25">
      <c r="B1589" s="49"/>
      <c r="C1589" s="49"/>
      <c r="D1589" s="2"/>
      <c r="E1589" t="s">
        <v>79</v>
      </c>
      <c r="F1589" s="49"/>
      <c r="G1589" s="49"/>
      <c r="H1589" t="s">
        <v>5196</v>
      </c>
      <c r="I1589" s="49"/>
      <c r="J1589" s="49"/>
      <c r="L1589" s="49" t="s">
        <v>3218</v>
      </c>
      <c r="M1589" s="49"/>
      <c r="N1589" s="49"/>
      <c r="O1589" s="49"/>
      <c r="P1589" s="49"/>
      <c r="Q1589" t="s">
        <v>5195</v>
      </c>
      <c r="R1589" t="s">
        <v>1132</v>
      </c>
      <c r="S1589">
        <v>2</v>
      </c>
      <c r="T1589">
        <v>15</v>
      </c>
      <c r="U1589">
        <v>12</v>
      </c>
      <c r="X1589" s="49"/>
      <c r="Y1589">
        <v>2</v>
      </c>
      <c r="Z1589">
        <v>2</v>
      </c>
      <c r="AA1589">
        <v>2</v>
      </c>
      <c r="AB1589" s="49" t="s">
        <v>618</v>
      </c>
      <c r="AC1589" s="49"/>
      <c r="AD1589">
        <v>6</v>
      </c>
    </row>
    <row r="1590" spans="2:30" x14ac:dyDescent="0.25">
      <c r="B1590" s="49"/>
      <c r="C1590" s="49"/>
      <c r="D1590" s="2"/>
      <c r="E1590" t="s">
        <v>79</v>
      </c>
      <c r="F1590" s="49"/>
      <c r="G1590" s="49"/>
      <c r="H1590" t="s">
        <v>5199</v>
      </c>
      <c r="I1590" s="49"/>
      <c r="J1590" s="49"/>
      <c r="L1590" s="49" t="s">
        <v>5198</v>
      </c>
      <c r="M1590" s="49"/>
      <c r="N1590" s="49"/>
      <c r="O1590" s="49"/>
      <c r="P1590" s="49"/>
      <c r="Q1590" t="s">
        <v>5197</v>
      </c>
      <c r="R1590" t="s">
        <v>1132</v>
      </c>
      <c r="S1590">
        <v>3</v>
      </c>
      <c r="T1590">
        <v>15</v>
      </c>
      <c r="U1590">
        <v>15</v>
      </c>
      <c r="X1590" s="49"/>
      <c r="Y1590">
        <v>2</v>
      </c>
      <c r="Z1590">
        <v>2</v>
      </c>
      <c r="AA1590">
        <v>2</v>
      </c>
      <c r="AB1590" s="49" t="s">
        <v>618</v>
      </c>
      <c r="AC1590" s="49"/>
      <c r="AD1590">
        <v>6</v>
      </c>
    </row>
    <row r="1591" spans="2:30" x14ac:dyDescent="0.25">
      <c r="B1591" s="49"/>
      <c r="C1591" s="49"/>
      <c r="D1591" s="2"/>
      <c r="E1591" t="s">
        <v>99</v>
      </c>
      <c r="F1591" s="49"/>
      <c r="G1591" s="49"/>
      <c r="H1591" t="s">
        <v>5201</v>
      </c>
      <c r="I1591" s="49"/>
      <c r="J1591" s="49"/>
      <c r="L1591" s="49" t="s">
        <v>3189</v>
      </c>
      <c r="M1591" s="49"/>
      <c r="N1591" s="49"/>
      <c r="O1591" s="49"/>
      <c r="P1591" s="49"/>
      <c r="Q1591" t="s">
        <v>5200</v>
      </c>
      <c r="R1591" t="s">
        <v>1132</v>
      </c>
      <c r="S1591">
        <v>1</v>
      </c>
      <c r="T1591">
        <v>20</v>
      </c>
      <c r="U1591">
        <v>12</v>
      </c>
      <c r="X1591" s="49"/>
      <c r="Y1591">
        <v>2</v>
      </c>
      <c r="Z1591">
        <v>1</v>
      </c>
      <c r="AA1591">
        <v>3</v>
      </c>
      <c r="AB1591" s="49" t="s">
        <v>618</v>
      </c>
      <c r="AC1591" s="49"/>
      <c r="AD1591">
        <v>6</v>
      </c>
    </row>
    <row r="1592" spans="2:30" x14ac:dyDescent="0.25">
      <c r="B1592" s="49"/>
      <c r="C1592" s="49"/>
      <c r="D1592" s="2"/>
      <c r="E1592" t="s">
        <v>99</v>
      </c>
      <c r="F1592" s="49"/>
      <c r="G1592" s="49"/>
      <c r="H1592" t="s">
        <v>5204</v>
      </c>
      <c r="I1592" s="49"/>
      <c r="J1592" s="49"/>
      <c r="L1592" s="49" t="s">
        <v>5203</v>
      </c>
      <c r="M1592" s="49"/>
      <c r="N1592" s="49"/>
      <c r="O1592" s="49"/>
      <c r="P1592" s="49"/>
      <c r="Q1592" t="s">
        <v>5202</v>
      </c>
      <c r="R1592" t="s">
        <v>1132</v>
      </c>
      <c r="S1592">
        <v>2</v>
      </c>
      <c r="T1592">
        <v>20</v>
      </c>
      <c r="U1592">
        <v>12</v>
      </c>
      <c r="X1592" s="49"/>
      <c r="Y1592">
        <v>2</v>
      </c>
      <c r="Z1592">
        <v>1</v>
      </c>
      <c r="AA1592">
        <v>3</v>
      </c>
      <c r="AB1592" s="49" t="s">
        <v>3856</v>
      </c>
      <c r="AC1592" s="49"/>
      <c r="AD1592">
        <v>6</v>
      </c>
    </row>
    <row r="1593" spans="2:30" x14ac:dyDescent="0.25">
      <c r="B1593" s="49"/>
      <c r="C1593" s="49"/>
      <c r="D1593" s="2"/>
      <c r="E1593" t="s">
        <v>99</v>
      </c>
      <c r="F1593" s="49"/>
      <c r="G1593" s="49"/>
      <c r="H1593" t="s">
        <v>5206</v>
      </c>
      <c r="I1593" s="49"/>
      <c r="J1593" s="49"/>
      <c r="L1593" s="49" t="s">
        <v>2350</v>
      </c>
      <c r="M1593" s="49"/>
      <c r="N1593" s="49"/>
      <c r="O1593" s="49"/>
      <c r="P1593" s="49"/>
      <c r="Q1593" t="s">
        <v>5205</v>
      </c>
      <c r="R1593" t="s">
        <v>1132</v>
      </c>
      <c r="S1593">
        <v>3</v>
      </c>
      <c r="T1593">
        <v>22.5</v>
      </c>
      <c r="U1593">
        <v>11</v>
      </c>
      <c r="X1593" s="49"/>
      <c r="Y1593">
        <v>2</v>
      </c>
      <c r="Z1593">
        <v>1</v>
      </c>
      <c r="AA1593">
        <v>3</v>
      </c>
      <c r="AB1593" s="49" t="s">
        <v>610</v>
      </c>
      <c r="AC1593" s="49"/>
      <c r="AD1593">
        <v>6</v>
      </c>
    </row>
    <row r="1594" spans="2:30" x14ac:dyDescent="0.25">
      <c r="B1594" s="49"/>
      <c r="C1594" s="49"/>
      <c r="D1594" s="2"/>
      <c r="E1594" t="s">
        <v>356</v>
      </c>
      <c r="F1594" s="49"/>
      <c r="G1594" s="49"/>
      <c r="H1594" t="s">
        <v>1136</v>
      </c>
      <c r="I1594" s="49"/>
      <c r="J1594" s="49"/>
      <c r="L1594" s="49" t="s">
        <v>4062</v>
      </c>
      <c r="M1594" s="49"/>
      <c r="N1594" s="49"/>
      <c r="O1594" s="49"/>
      <c r="P1594" s="49"/>
      <c r="Q1594" t="s">
        <v>5207</v>
      </c>
      <c r="R1594" t="s">
        <v>1132</v>
      </c>
      <c r="S1594">
        <v>1</v>
      </c>
      <c r="V1594">
        <v>600</v>
      </c>
      <c r="W1594">
        <v>2.62</v>
      </c>
      <c r="X1594" s="49" t="s">
        <v>3957</v>
      </c>
      <c r="AB1594" s="49"/>
      <c r="AC1594" s="49"/>
      <c r="AD1594">
        <v>6</v>
      </c>
    </row>
    <row r="1595" spans="2:30" x14ac:dyDescent="0.25">
      <c r="B1595" s="49"/>
      <c r="C1595" s="49"/>
      <c r="D1595" s="2"/>
      <c r="E1595" t="s">
        <v>112</v>
      </c>
      <c r="F1595" s="49"/>
      <c r="G1595" s="49"/>
      <c r="H1595" t="s">
        <v>1140</v>
      </c>
      <c r="I1595" s="49"/>
      <c r="J1595" s="49"/>
      <c r="L1595" s="49" t="s">
        <v>5209</v>
      </c>
      <c r="M1595" s="49"/>
      <c r="N1595" s="49"/>
      <c r="O1595" s="49"/>
      <c r="P1595" s="49"/>
      <c r="Q1595" t="s">
        <v>5208</v>
      </c>
      <c r="R1595" t="s">
        <v>1137</v>
      </c>
      <c r="S1595">
        <v>1</v>
      </c>
      <c r="T1595">
        <v>60</v>
      </c>
      <c r="U1595">
        <v>15</v>
      </c>
      <c r="X1595" s="49"/>
      <c r="Z1595">
        <v>1</v>
      </c>
      <c r="AA1595">
        <v>3</v>
      </c>
      <c r="AB1595" s="49" t="s">
        <v>2289</v>
      </c>
      <c r="AC1595" s="49"/>
      <c r="AD1595">
        <v>6</v>
      </c>
    </row>
    <row r="1596" spans="2:30" x14ac:dyDescent="0.25">
      <c r="B1596" s="49"/>
      <c r="C1596" s="49"/>
      <c r="D1596" s="2"/>
      <c r="E1596" t="s">
        <v>112</v>
      </c>
      <c r="F1596" s="49"/>
      <c r="G1596" s="49"/>
      <c r="H1596" t="s">
        <v>5212</v>
      </c>
      <c r="I1596" s="49"/>
      <c r="J1596" s="49"/>
      <c r="L1596" s="49" t="s">
        <v>5211</v>
      </c>
      <c r="M1596" s="49"/>
      <c r="N1596" s="49"/>
      <c r="O1596" s="49"/>
      <c r="P1596" s="49"/>
      <c r="Q1596" t="s">
        <v>5210</v>
      </c>
      <c r="R1596" t="s">
        <v>1137</v>
      </c>
      <c r="S1596">
        <v>2</v>
      </c>
      <c r="T1596">
        <v>60</v>
      </c>
      <c r="U1596">
        <v>15</v>
      </c>
      <c r="X1596" s="49"/>
      <c r="Z1596">
        <v>1</v>
      </c>
      <c r="AA1596">
        <v>3</v>
      </c>
      <c r="AB1596" s="49" t="s">
        <v>618</v>
      </c>
      <c r="AC1596" s="49"/>
      <c r="AD1596">
        <v>6</v>
      </c>
    </row>
    <row r="1597" spans="2:30" x14ac:dyDescent="0.25">
      <c r="B1597" s="49"/>
      <c r="C1597" s="49"/>
      <c r="D1597" s="2"/>
      <c r="E1597" t="s">
        <v>112</v>
      </c>
      <c r="F1597" s="49"/>
      <c r="G1597" s="49"/>
      <c r="H1597" t="s">
        <v>5215</v>
      </c>
      <c r="I1597" s="49"/>
      <c r="J1597" s="49"/>
      <c r="L1597" s="49" t="s">
        <v>5214</v>
      </c>
      <c r="M1597" s="49"/>
      <c r="N1597" s="49"/>
      <c r="O1597" s="49"/>
      <c r="P1597" s="49"/>
      <c r="Q1597" t="s">
        <v>5213</v>
      </c>
      <c r="R1597" t="s">
        <v>1137</v>
      </c>
      <c r="S1597">
        <v>3</v>
      </c>
      <c r="T1597">
        <v>60</v>
      </c>
      <c r="U1597">
        <v>15</v>
      </c>
      <c r="X1597" s="49"/>
      <c r="AB1597" s="49" t="s">
        <v>610</v>
      </c>
      <c r="AC1597" s="49"/>
      <c r="AD1597">
        <v>6</v>
      </c>
    </row>
    <row r="1598" spans="2:30" x14ac:dyDescent="0.25">
      <c r="B1598" s="49"/>
      <c r="C1598" s="49"/>
      <c r="D1598" s="2"/>
      <c r="E1598" t="s">
        <v>229</v>
      </c>
      <c r="F1598" s="49"/>
      <c r="G1598" s="49"/>
      <c r="H1598" t="s">
        <v>5218</v>
      </c>
      <c r="I1598" s="49"/>
      <c r="J1598" s="49"/>
      <c r="L1598" s="49" t="s">
        <v>5217</v>
      </c>
      <c r="M1598" s="49"/>
      <c r="N1598" s="49"/>
      <c r="O1598" s="49"/>
      <c r="P1598" s="49"/>
      <c r="Q1598" t="s">
        <v>5216</v>
      </c>
      <c r="R1598" t="s">
        <v>1137</v>
      </c>
      <c r="S1598">
        <v>1</v>
      </c>
      <c r="T1598">
        <v>20</v>
      </c>
      <c r="U1598">
        <v>15</v>
      </c>
      <c r="X1598" s="49"/>
      <c r="Y1598">
        <v>3</v>
      </c>
      <c r="Z1598">
        <v>1</v>
      </c>
      <c r="AA1598">
        <v>3</v>
      </c>
      <c r="AB1598" s="49" t="s">
        <v>2289</v>
      </c>
      <c r="AC1598" s="49"/>
      <c r="AD1598">
        <v>6</v>
      </c>
    </row>
    <row r="1599" spans="2:30" x14ac:dyDescent="0.25">
      <c r="B1599" s="49"/>
      <c r="C1599" s="49"/>
      <c r="D1599" s="2"/>
      <c r="E1599" t="s">
        <v>229</v>
      </c>
      <c r="F1599" s="49"/>
      <c r="G1599" s="49"/>
      <c r="H1599" t="s">
        <v>5221</v>
      </c>
      <c r="I1599" s="49"/>
      <c r="J1599" s="49"/>
      <c r="L1599" s="49" t="s">
        <v>5220</v>
      </c>
      <c r="M1599" s="49"/>
      <c r="N1599" s="49"/>
      <c r="O1599" s="49"/>
      <c r="P1599" s="49"/>
      <c r="Q1599" t="s">
        <v>5219</v>
      </c>
      <c r="R1599" t="s">
        <v>1137</v>
      </c>
      <c r="S1599">
        <v>2</v>
      </c>
      <c r="T1599">
        <v>22.5</v>
      </c>
      <c r="U1599">
        <v>14</v>
      </c>
      <c r="X1599" s="49"/>
      <c r="Y1599">
        <v>3</v>
      </c>
      <c r="Z1599">
        <v>1</v>
      </c>
      <c r="AA1599">
        <v>3</v>
      </c>
      <c r="AB1599" s="49" t="s">
        <v>3856</v>
      </c>
      <c r="AC1599" s="49"/>
      <c r="AD1599">
        <v>6</v>
      </c>
    </row>
    <row r="1600" spans="2:30" x14ac:dyDescent="0.25">
      <c r="B1600" s="49"/>
      <c r="C1600" s="49"/>
      <c r="D1600" s="2"/>
      <c r="E1600" t="s">
        <v>229</v>
      </c>
      <c r="F1600" s="49"/>
      <c r="G1600" s="49"/>
      <c r="H1600" t="s">
        <v>5224</v>
      </c>
      <c r="I1600" s="49"/>
      <c r="J1600" s="49"/>
      <c r="L1600" s="49" t="s">
        <v>5223</v>
      </c>
      <c r="M1600" s="49"/>
      <c r="N1600" s="49"/>
      <c r="O1600" s="49"/>
      <c r="P1600" s="49"/>
      <c r="Q1600" t="s">
        <v>5222</v>
      </c>
      <c r="R1600" t="s">
        <v>1137</v>
      </c>
      <c r="S1600">
        <v>3</v>
      </c>
      <c r="T1600">
        <v>22.5</v>
      </c>
      <c r="U1600">
        <v>13</v>
      </c>
      <c r="X1600" s="49"/>
      <c r="Y1600">
        <v>3</v>
      </c>
      <c r="Z1600">
        <v>1</v>
      </c>
      <c r="AA1600">
        <v>3</v>
      </c>
      <c r="AB1600" s="49" t="s">
        <v>610</v>
      </c>
      <c r="AC1600" s="49"/>
      <c r="AD1600">
        <v>6</v>
      </c>
    </row>
    <row r="1601" spans="2:30" x14ac:dyDescent="0.25">
      <c r="B1601" s="49"/>
      <c r="C1601" s="49"/>
      <c r="D1601" s="2"/>
      <c r="E1601" t="s">
        <v>129</v>
      </c>
      <c r="F1601" s="49"/>
      <c r="G1601" s="49"/>
      <c r="H1601" t="s">
        <v>5228</v>
      </c>
      <c r="I1601" s="49"/>
      <c r="J1601" s="49"/>
      <c r="L1601" s="49" t="s">
        <v>5227</v>
      </c>
      <c r="M1601" s="49"/>
      <c r="N1601" s="49"/>
      <c r="O1601" s="49"/>
      <c r="P1601" s="49"/>
      <c r="Q1601" t="s">
        <v>5225</v>
      </c>
      <c r="R1601" t="s">
        <v>1137</v>
      </c>
      <c r="S1601">
        <v>1</v>
      </c>
      <c r="T1601">
        <v>22.5</v>
      </c>
      <c r="U1601">
        <v>10</v>
      </c>
      <c r="X1601" s="49"/>
      <c r="Y1601">
        <v>2</v>
      </c>
      <c r="Z1601">
        <v>1</v>
      </c>
      <c r="AA1601">
        <v>2</v>
      </c>
      <c r="AB1601" s="49" t="s">
        <v>618</v>
      </c>
      <c r="AC1601" s="49" t="s">
        <v>5226</v>
      </c>
      <c r="AD1601">
        <v>6</v>
      </c>
    </row>
    <row r="1602" spans="2:30" x14ac:dyDescent="0.25">
      <c r="B1602" s="49"/>
      <c r="C1602" s="49"/>
      <c r="D1602" s="2"/>
      <c r="E1602" t="s">
        <v>222</v>
      </c>
      <c r="F1602" s="49"/>
      <c r="G1602" s="49"/>
      <c r="H1602" t="s">
        <v>5231</v>
      </c>
      <c r="I1602" s="49"/>
      <c r="J1602" s="49"/>
      <c r="L1602" s="49" t="s">
        <v>5230</v>
      </c>
      <c r="M1602" s="49"/>
      <c r="N1602" s="49"/>
      <c r="O1602" s="49"/>
      <c r="P1602" s="49"/>
      <c r="Q1602" t="s">
        <v>5229</v>
      </c>
      <c r="R1602" t="s">
        <v>1137</v>
      </c>
      <c r="S1602">
        <v>1</v>
      </c>
      <c r="T1602">
        <v>20</v>
      </c>
      <c r="U1602">
        <v>10</v>
      </c>
      <c r="X1602" s="49"/>
      <c r="Y1602">
        <v>2</v>
      </c>
      <c r="Z1602">
        <v>1</v>
      </c>
      <c r="AA1602">
        <v>2</v>
      </c>
      <c r="AB1602" s="49" t="s">
        <v>618</v>
      </c>
      <c r="AC1602" s="49" t="s">
        <v>5226</v>
      </c>
      <c r="AD1602">
        <v>6</v>
      </c>
    </row>
    <row r="1603" spans="2:30" x14ac:dyDescent="0.25">
      <c r="B1603" s="49"/>
      <c r="C1603" s="49"/>
      <c r="D1603" s="2"/>
      <c r="E1603" t="s">
        <v>129</v>
      </c>
      <c r="F1603" s="49"/>
      <c r="G1603" s="49"/>
      <c r="H1603" t="s">
        <v>5235</v>
      </c>
      <c r="I1603" s="49"/>
      <c r="J1603" s="49"/>
      <c r="L1603" s="49" t="s">
        <v>5234</v>
      </c>
      <c r="M1603" s="49"/>
      <c r="N1603" s="49"/>
      <c r="O1603" s="49"/>
      <c r="P1603" s="49"/>
      <c r="Q1603" t="s">
        <v>5232</v>
      </c>
      <c r="R1603" t="s">
        <v>1137</v>
      </c>
      <c r="S1603">
        <v>2</v>
      </c>
      <c r="T1603">
        <v>25</v>
      </c>
      <c r="U1603">
        <v>10</v>
      </c>
      <c r="X1603" s="49"/>
      <c r="Y1603">
        <v>2</v>
      </c>
      <c r="Z1603">
        <v>1</v>
      </c>
      <c r="AA1603">
        <v>2</v>
      </c>
      <c r="AB1603" s="49" t="s">
        <v>3856</v>
      </c>
      <c r="AC1603" s="49" t="s">
        <v>5233</v>
      </c>
      <c r="AD1603">
        <v>6</v>
      </c>
    </row>
    <row r="1604" spans="2:30" x14ac:dyDescent="0.25">
      <c r="B1604" s="49"/>
      <c r="C1604" s="49"/>
      <c r="D1604" s="2"/>
      <c r="E1604" t="s">
        <v>222</v>
      </c>
      <c r="F1604" s="49"/>
      <c r="G1604" s="49"/>
      <c r="H1604" t="s">
        <v>5237</v>
      </c>
      <c r="I1604" s="49"/>
      <c r="J1604" s="49"/>
      <c r="L1604" s="49" t="s">
        <v>5230</v>
      </c>
      <c r="M1604" s="49"/>
      <c r="N1604" s="49"/>
      <c r="O1604" s="49"/>
      <c r="P1604" s="49"/>
      <c r="Q1604" t="s">
        <v>5236</v>
      </c>
      <c r="R1604" t="s">
        <v>1137</v>
      </c>
      <c r="S1604">
        <v>2</v>
      </c>
      <c r="T1604">
        <v>25</v>
      </c>
      <c r="U1604">
        <v>10</v>
      </c>
      <c r="X1604" s="49"/>
      <c r="Y1604">
        <v>2</v>
      </c>
      <c r="Z1604">
        <v>1</v>
      </c>
      <c r="AA1604">
        <v>2</v>
      </c>
      <c r="AB1604" s="49" t="s">
        <v>618</v>
      </c>
      <c r="AC1604" s="49" t="s">
        <v>5233</v>
      </c>
      <c r="AD1604">
        <v>6</v>
      </c>
    </row>
    <row r="1605" spans="2:30" x14ac:dyDescent="0.25">
      <c r="B1605" s="49"/>
      <c r="C1605" s="49"/>
      <c r="D1605" s="2"/>
      <c r="E1605" t="s">
        <v>129</v>
      </c>
      <c r="F1605" s="49"/>
      <c r="G1605" s="49"/>
      <c r="H1605" t="s">
        <v>5241</v>
      </c>
      <c r="I1605" s="49"/>
      <c r="J1605" s="49"/>
      <c r="L1605" s="49" t="s">
        <v>5240</v>
      </c>
      <c r="M1605" s="49"/>
      <c r="N1605" s="49"/>
      <c r="O1605" s="49"/>
      <c r="P1605" s="49"/>
      <c r="Q1605" t="s">
        <v>5238</v>
      </c>
      <c r="R1605" t="s">
        <v>1137</v>
      </c>
      <c r="S1605">
        <v>3</v>
      </c>
      <c r="T1605">
        <v>27.5</v>
      </c>
      <c r="U1605">
        <v>10</v>
      </c>
      <c r="X1605" s="49"/>
      <c r="Y1605">
        <v>2</v>
      </c>
      <c r="Z1605">
        <v>1</v>
      </c>
      <c r="AA1605">
        <v>2</v>
      </c>
      <c r="AB1605" s="49" t="s">
        <v>610</v>
      </c>
      <c r="AC1605" s="49" t="s">
        <v>5239</v>
      </c>
      <c r="AD1605">
        <v>6</v>
      </c>
    </row>
    <row r="1606" spans="2:30" x14ac:dyDescent="0.25">
      <c r="B1606" s="49"/>
      <c r="C1606" s="49"/>
      <c r="D1606" s="2"/>
      <c r="E1606" t="s">
        <v>222</v>
      </c>
      <c r="F1606" s="49"/>
      <c r="G1606" s="49"/>
      <c r="H1606" t="s">
        <v>5244</v>
      </c>
      <c r="I1606" s="49"/>
      <c r="J1606" s="49"/>
      <c r="L1606" s="49" t="s">
        <v>5243</v>
      </c>
      <c r="M1606" s="49"/>
      <c r="N1606" s="49"/>
      <c r="O1606" s="49"/>
      <c r="P1606" s="49"/>
      <c r="Q1606" t="s">
        <v>5242</v>
      </c>
      <c r="R1606" t="s">
        <v>1137</v>
      </c>
      <c r="S1606">
        <v>3</v>
      </c>
      <c r="T1606">
        <v>27.5</v>
      </c>
      <c r="U1606">
        <v>11</v>
      </c>
      <c r="X1606" s="49"/>
      <c r="Y1606">
        <v>2</v>
      </c>
      <c r="Z1606">
        <v>1</v>
      </c>
      <c r="AA1606">
        <v>2</v>
      </c>
      <c r="AB1606" s="49" t="s">
        <v>3856</v>
      </c>
      <c r="AC1606" s="49" t="s">
        <v>5239</v>
      </c>
      <c r="AD1606">
        <v>6</v>
      </c>
    </row>
    <row r="1607" spans="2:30" x14ac:dyDescent="0.25">
      <c r="B1607" s="49"/>
      <c r="C1607" s="49"/>
      <c r="D1607" s="2"/>
      <c r="E1607" t="s">
        <v>1534</v>
      </c>
      <c r="F1607" s="49"/>
      <c r="G1607" s="49"/>
      <c r="H1607" t="s">
        <v>5246</v>
      </c>
      <c r="I1607" s="49"/>
      <c r="J1607" s="49"/>
      <c r="L1607" s="49"/>
      <c r="M1607" s="49"/>
      <c r="N1607" s="49"/>
      <c r="O1607" s="49"/>
      <c r="P1607" s="49"/>
      <c r="Q1607" t="s">
        <v>5245</v>
      </c>
      <c r="R1607" t="s">
        <v>1137</v>
      </c>
      <c r="S1607">
        <v>1</v>
      </c>
      <c r="T1607">
        <v>150</v>
      </c>
      <c r="V1607">
        <v>75</v>
      </c>
      <c r="X1607" s="49"/>
      <c r="AB1607" s="49"/>
      <c r="AC1607" s="49"/>
      <c r="AD1607">
        <v>6</v>
      </c>
    </row>
    <row r="1608" spans="2:30" x14ac:dyDescent="0.25">
      <c r="B1608" s="49"/>
      <c r="C1608" s="49"/>
      <c r="D1608" s="2"/>
      <c r="E1608" t="s">
        <v>1534</v>
      </c>
      <c r="F1608" s="49"/>
      <c r="G1608" s="49"/>
      <c r="H1608" t="s">
        <v>5248</v>
      </c>
      <c r="I1608" s="49"/>
      <c r="J1608" s="49"/>
      <c r="L1608" s="49"/>
      <c r="M1608" s="49"/>
      <c r="N1608" s="49"/>
      <c r="O1608" s="49"/>
      <c r="P1608" s="49"/>
      <c r="Q1608" t="s">
        <v>5247</v>
      </c>
      <c r="R1608" t="s">
        <v>1137</v>
      </c>
      <c r="S1608">
        <v>2</v>
      </c>
      <c r="T1608">
        <v>150</v>
      </c>
      <c r="V1608">
        <v>60</v>
      </c>
      <c r="X1608" s="49"/>
      <c r="AB1608" s="49"/>
      <c r="AC1608" s="49"/>
      <c r="AD1608">
        <v>6</v>
      </c>
    </row>
    <row r="1609" spans="2:30" x14ac:dyDescent="0.25">
      <c r="B1609" s="49"/>
      <c r="C1609" s="49"/>
      <c r="D1609" s="2"/>
      <c r="E1609" t="s">
        <v>1534</v>
      </c>
      <c r="F1609" s="49"/>
      <c r="G1609" s="49"/>
      <c r="H1609" t="s">
        <v>5251</v>
      </c>
      <c r="I1609" s="49"/>
      <c r="J1609" s="49"/>
      <c r="L1609" s="49" t="s">
        <v>5250</v>
      </c>
      <c r="M1609" s="49"/>
      <c r="N1609" s="49"/>
      <c r="O1609" s="49"/>
      <c r="P1609" s="49"/>
      <c r="Q1609" t="s">
        <v>5249</v>
      </c>
      <c r="R1609" t="s">
        <v>1137</v>
      </c>
      <c r="S1609">
        <v>3</v>
      </c>
      <c r="T1609">
        <v>150</v>
      </c>
      <c r="V1609">
        <v>46.800000000000004</v>
      </c>
      <c r="X1609" s="49"/>
      <c r="AB1609" s="49"/>
      <c r="AC1609" s="49"/>
      <c r="AD1609">
        <v>6</v>
      </c>
    </row>
    <row r="1610" spans="2:30" x14ac:dyDescent="0.25">
      <c r="B1610" s="49"/>
      <c r="C1610" s="49"/>
      <c r="D1610" s="2"/>
      <c r="E1610" t="s">
        <v>363</v>
      </c>
      <c r="F1610" s="49"/>
      <c r="G1610" s="49"/>
      <c r="H1610" t="s">
        <v>5254</v>
      </c>
      <c r="I1610" s="49"/>
      <c r="J1610" s="49"/>
      <c r="L1610" s="49" t="s">
        <v>5253</v>
      </c>
      <c r="M1610" s="49"/>
      <c r="N1610" s="49"/>
      <c r="O1610" s="49"/>
      <c r="P1610" s="49"/>
      <c r="Q1610" t="s">
        <v>5252</v>
      </c>
      <c r="R1610" t="s">
        <v>1137</v>
      </c>
      <c r="S1610">
        <v>1</v>
      </c>
      <c r="V1610">
        <v>45</v>
      </c>
      <c r="W1610">
        <v>0.16</v>
      </c>
      <c r="X1610" s="49" t="s">
        <v>3957</v>
      </c>
      <c r="AB1610" s="49"/>
      <c r="AC1610" s="49"/>
      <c r="AD1610">
        <v>6</v>
      </c>
    </row>
    <row r="1611" spans="2:30" x14ac:dyDescent="0.25">
      <c r="B1611" s="49"/>
      <c r="C1611" s="49"/>
      <c r="D1611" s="2"/>
      <c r="E1611" t="s">
        <v>363</v>
      </c>
      <c r="F1611" s="49"/>
      <c r="G1611" s="49"/>
      <c r="H1611" t="s">
        <v>5256</v>
      </c>
      <c r="I1611" s="49"/>
      <c r="J1611" s="49"/>
      <c r="L1611" s="49" t="s">
        <v>5253</v>
      </c>
      <c r="M1611" s="49"/>
      <c r="N1611" s="49"/>
      <c r="O1611" s="49"/>
      <c r="P1611" s="49"/>
      <c r="Q1611" t="s">
        <v>5255</v>
      </c>
      <c r="R1611" t="s">
        <v>1137</v>
      </c>
      <c r="S1611">
        <v>2</v>
      </c>
      <c r="V1611">
        <v>45</v>
      </c>
      <c r="W1611">
        <v>0.16</v>
      </c>
      <c r="X1611" s="49" t="s">
        <v>3957</v>
      </c>
      <c r="AB1611" s="49"/>
      <c r="AC1611" s="49"/>
      <c r="AD1611">
        <v>6</v>
      </c>
    </row>
    <row r="1612" spans="2:30" x14ac:dyDescent="0.25">
      <c r="B1612" s="49"/>
      <c r="C1612" s="49"/>
      <c r="D1612" s="2"/>
      <c r="E1612" t="s">
        <v>363</v>
      </c>
      <c r="F1612" s="49"/>
      <c r="G1612" s="49"/>
      <c r="H1612" t="s">
        <v>5258</v>
      </c>
      <c r="I1612" s="49"/>
      <c r="J1612" s="49"/>
      <c r="L1612" s="49" t="s">
        <v>5253</v>
      </c>
      <c r="M1612" s="49"/>
      <c r="N1612" s="49"/>
      <c r="O1612" s="49"/>
      <c r="P1612" s="49"/>
      <c r="Q1612" t="s">
        <v>5257</v>
      </c>
      <c r="R1612" t="s">
        <v>1137</v>
      </c>
      <c r="S1612">
        <v>3</v>
      </c>
      <c r="V1612">
        <v>45</v>
      </c>
      <c r="W1612">
        <v>0.16</v>
      </c>
      <c r="X1612" s="49" t="s">
        <v>3957</v>
      </c>
      <c r="AB1612" s="49"/>
      <c r="AC1612" s="49"/>
      <c r="AD1612">
        <v>6</v>
      </c>
    </row>
    <row r="1613" spans="2:30" x14ac:dyDescent="0.25">
      <c r="B1613" s="49"/>
      <c r="C1613" s="49"/>
      <c r="D1613" s="2"/>
      <c r="E1613" t="s">
        <v>363</v>
      </c>
      <c r="F1613" s="49"/>
      <c r="G1613" s="49"/>
      <c r="H1613" t="s">
        <v>5260</v>
      </c>
      <c r="I1613" s="49"/>
      <c r="J1613" s="49"/>
      <c r="L1613" s="49" t="s">
        <v>5253</v>
      </c>
      <c r="M1613" s="49"/>
      <c r="N1613" s="49"/>
      <c r="O1613" s="49"/>
      <c r="P1613" s="49"/>
      <c r="Q1613" t="s">
        <v>5259</v>
      </c>
      <c r="R1613" t="s">
        <v>1137</v>
      </c>
      <c r="S1613">
        <v>4</v>
      </c>
      <c r="V1613">
        <v>45</v>
      </c>
      <c r="W1613">
        <v>0.16</v>
      </c>
      <c r="X1613" s="49" t="s">
        <v>3957</v>
      </c>
      <c r="AB1613" s="49"/>
      <c r="AC1613" s="49"/>
      <c r="AD1613">
        <v>6</v>
      </c>
    </row>
    <row r="1614" spans="2:30" x14ac:dyDescent="0.25">
      <c r="B1614" s="49"/>
      <c r="C1614" s="49"/>
      <c r="D1614" s="2"/>
      <c r="E1614" t="s">
        <v>363</v>
      </c>
      <c r="F1614" s="49"/>
      <c r="G1614" s="49"/>
      <c r="H1614" t="s">
        <v>5262</v>
      </c>
      <c r="I1614" s="49"/>
      <c r="J1614" s="49"/>
      <c r="L1614" s="49" t="s">
        <v>5253</v>
      </c>
      <c r="M1614" s="49"/>
      <c r="N1614" s="49"/>
      <c r="O1614" s="49"/>
      <c r="P1614" s="49"/>
      <c r="Q1614" t="s">
        <v>5261</v>
      </c>
      <c r="R1614" t="s">
        <v>1137</v>
      </c>
      <c r="S1614">
        <v>5</v>
      </c>
      <c r="V1614">
        <v>45</v>
      </c>
      <c r="W1614">
        <v>0.16</v>
      </c>
      <c r="X1614" s="49" t="s">
        <v>3957</v>
      </c>
      <c r="AB1614" s="49"/>
      <c r="AC1614" s="49"/>
      <c r="AD1614">
        <v>6</v>
      </c>
    </row>
    <row r="1615" spans="2:30" x14ac:dyDescent="0.25">
      <c r="B1615" s="49"/>
      <c r="C1615" s="49"/>
      <c r="D1615" s="2"/>
      <c r="E1615" t="s">
        <v>363</v>
      </c>
      <c r="F1615" s="49"/>
      <c r="G1615" s="49"/>
      <c r="H1615" t="s">
        <v>1141</v>
      </c>
      <c r="I1615" s="49"/>
      <c r="J1615" s="49"/>
      <c r="L1615" s="49" t="s">
        <v>5253</v>
      </c>
      <c r="M1615" s="49"/>
      <c r="N1615" s="49"/>
      <c r="O1615" s="49"/>
      <c r="P1615" s="49"/>
      <c r="Q1615" t="s">
        <v>5263</v>
      </c>
      <c r="R1615" t="s">
        <v>1137</v>
      </c>
      <c r="S1615">
        <v>6</v>
      </c>
      <c r="V1615">
        <v>45</v>
      </c>
      <c r="W1615">
        <v>0.16</v>
      </c>
      <c r="X1615" s="49" t="s">
        <v>3957</v>
      </c>
      <c r="AB1615" s="49"/>
      <c r="AC1615" s="49"/>
      <c r="AD1615">
        <v>6</v>
      </c>
    </row>
    <row r="1616" spans="2:30" x14ac:dyDescent="0.25">
      <c r="B1616" s="49"/>
      <c r="C1616" s="49"/>
      <c r="D1616" s="2"/>
      <c r="E1616" t="s">
        <v>363</v>
      </c>
      <c r="F1616" s="49"/>
      <c r="G1616" s="49"/>
      <c r="H1616" t="s">
        <v>1144</v>
      </c>
      <c r="I1616" s="49"/>
      <c r="J1616" s="49"/>
      <c r="L1616" s="49" t="s">
        <v>5265</v>
      </c>
      <c r="M1616" s="49"/>
      <c r="N1616" s="49"/>
      <c r="O1616" s="49"/>
      <c r="P1616" s="49"/>
      <c r="Q1616" t="s">
        <v>5264</v>
      </c>
      <c r="R1616" t="s">
        <v>1142</v>
      </c>
      <c r="S1616">
        <v>1</v>
      </c>
      <c r="V1616">
        <v>360</v>
      </c>
      <c r="W1616">
        <v>0.47</v>
      </c>
      <c r="X1616" s="49" t="s">
        <v>3957</v>
      </c>
      <c r="AB1616" s="49"/>
      <c r="AC1616" s="49"/>
      <c r="AD1616">
        <v>6</v>
      </c>
    </row>
    <row r="1617" spans="2:30" x14ac:dyDescent="0.25">
      <c r="B1617" s="49"/>
      <c r="C1617" s="49"/>
      <c r="D1617" s="2"/>
      <c r="E1617" t="s">
        <v>403</v>
      </c>
      <c r="F1617" s="49"/>
      <c r="G1617" s="49"/>
      <c r="H1617" t="s">
        <v>5267</v>
      </c>
      <c r="I1617" s="49"/>
      <c r="J1617" s="49"/>
      <c r="L1617" s="49" t="s">
        <v>2818</v>
      </c>
      <c r="M1617" s="49"/>
      <c r="N1617" s="49"/>
      <c r="O1617" s="49"/>
      <c r="P1617" s="49"/>
      <c r="Q1617" t="s">
        <v>5266</v>
      </c>
      <c r="R1617" t="s">
        <v>1142</v>
      </c>
      <c r="S1617">
        <v>1</v>
      </c>
      <c r="T1617">
        <v>0</v>
      </c>
      <c r="U1617">
        <v>8</v>
      </c>
      <c r="X1617" s="49"/>
      <c r="AB1617" s="49"/>
      <c r="AC1617" s="49"/>
      <c r="AD1617">
        <v>6</v>
      </c>
    </row>
    <row r="1618" spans="2:30" x14ac:dyDescent="0.25">
      <c r="B1618" s="49"/>
      <c r="C1618" s="49"/>
      <c r="D1618" s="2"/>
      <c r="E1618" t="s">
        <v>403</v>
      </c>
      <c r="F1618" s="49"/>
      <c r="G1618" s="49"/>
      <c r="H1618" t="s">
        <v>5269</v>
      </c>
      <c r="I1618" s="49"/>
      <c r="J1618" s="49"/>
      <c r="L1618" s="49" t="s">
        <v>2818</v>
      </c>
      <c r="M1618" s="49"/>
      <c r="N1618" s="49"/>
      <c r="O1618" s="49"/>
      <c r="P1618" s="49"/>
      <c r="Q1618" t="s">
        <v>5268</v>
      </c>
      <c r="R1618" t="s">
        <v>1142</v>
      </c>
      <c r="S1618">
        <v>2</v>
      </c>
      <c r="T1618">
        <v>0</v>
      </c>
      <c r="U1618">
        <v>8</v>
      </c>
      <c r="X1618" s="49"/>
      <c r="AB1618" s="49"/>
      <c r="AC1618" s="49"/>
      <c r="AD1618">
        <v>6</v>
      </c>
    </row>
    <row r="1619" spans="2:30" x14ac:dyDescent="0.25">
      <c r="B1619" s="49"/>
      <c r="C1619" s="49"/>
      <c r="D1619" s="2"/>
      <c r="E1619" t="s">
        <v>394</v>
      </c>
      <c r="F1619" s="49"/>
      <c r="G1619" s="49"/>
      <c r="H1619" t="s">
        <v>5271</v>
      </c>
      <c r="I1619" s="49"/>
      <c r="J1619" s="49"/>
      <c r="L1619" s="49" t="s">
        <v>2818</v>
      </c>
      <c r="M1619" s="49"/>
      <c r="N1619" s="49"/>
      <c r="O1619" s="49"/>
      <c r="P1619" s="49"/>
      <c r="Q1619" t="s">
        <v>5270</v>
      </c>
      <c r="R1619" t="s">
        <v>1142</v>
      </c>
      <c r="S1619">
        <v>1</v>
      </c>
      <c r="T1619">
        <v>0</v>
      </c>
      <c r="U1619">
        <v>15</v>
      </c>
      <c r="X1619" s="49"/>
      <c r="AB1619" s="49"/>
      <c r="AC1619" s="49"/>
      <c r="AD1619">
        <v>6</v>
      </c>
    </row>
    <row r="1620" spans="2:30" x14ac:dyDescent="0.25">
      <c r="B1620" s="49"/>
      <c r="C1620" s="49"/>
      <c r="D1620" s="2"/>
      <c r="E1620" t="s">
        <v>394</v>
      </c>
      <c r="F1620" s="49"/>
      <c r="G1620" s="49"/>
      <c r="H1620" t="s">
        <v>5273</v>
      </c>
      <c r="I1620" s="49"/>
      <c r="J1620" s="49"/>
      <c r="L1620" s="49" t="s">
        <v>2818</v>
      </c>
      <c r="M1620" s="49"/>
      <c r="N1620" s="49"/>
      <c r="O1620" s="49"/>
      <c r="P1620" s="49"/>
      <c r="Q1620" t="s">
        <v>5272</v>
      </c>
      <c r="R1620" t="s">
        <v>1142</v>
      </c>
      <c r="S1620">
        <v>2</v>
      </c>
      <c r="T1620">
        <v>0</v>
      </c>
      <c r="U1620">
        <v>15</v>
      </c>
      <c r="X1620" s="49"/>
      <c r="AB1620" s="49"/>
      <c r="AC1620" s="49"/>
      <c r="AD1620">
        <v>6</v>
      </c>
    </row>
    <row r="1621" spans="2:30" x14ac:dyDescent="0.25">
      <c r="B1621" s="49"/>
      <c r="C1621" s="49"/>
      <c r="D1621" s="2"/>
      <c r="E1621" t="s">
        <v>334</v>
      </c>
      <c r="F1621" s="49"/>
      <c r="G1621" s="49"/>
      <c r="H1621" t="s">
        <v>5275</v>
      </c>
      <c r="I1621" s="49"/>
      <c r="J1621" s="49"/>
      <c r="L1621" s="49" t="s">
        <v>5058</v>
      </c>
      <c r="M1621" s="49"/>
      <c r="N1621" s="49"/>
      <c r="O1621" s="49"/>
      <c r="P1621" s="49"/>
      <c r="Q1621" t="s">
        <v>5274</v>
      </c>
      <c r="R1621" t="s">
        <v>1142</v>
      </c>
      <c r="S1621">
        <v>1</v>
      </c>
      <c r="T1621">
        <v>0</v>
      </c>
      <c r="V1621">
        <v>60</v>
      </c>
      <c r="X1621" s="49"/>
      <c r="AB1621" s="49"/>
      <c r="AC1621" s="49"/>
      <c r="AD1621">
        <v>6</v>
      </c>
    </row>
    <row r="1622" spans="2:30" x14ac:dyDescent="0.25">
      <c r="B1622" s="49"/>
      <c r="C1622" s="49"/>
      <c r="D1622" s="2"/>
      <c r="E1622" t="s">
        <v>334</v>
      </c>
      <c r="F1622" s="49"/>
      <c r="G1622" s="49"/>
      <c r="H1622" t="s">
        <v>5277</v>
      </c>
      <c r="I1622" s="49"/>
      <c r="J1622" s="49"/>
      <c r="L1622" s="49" t="s">
        <v>5058</v>
      </c>
      <c r="M1622" s="49"/>
      <c r="N1622" s="49"/>
      <c r="O1622" s="49"/>
      <c r="P1622" s="49"/>
      <c r="Q1622" t="s">
        <v>5276</v>
      </c>
      <c r="R1622" t="s">
        <v>1142</v>
      </c>
      <c r="S1622">
        <v>2</v>
      </c>
      <c r="T1622">
        <v>0</v>
      </c>
      <c r="V1622">
        <v>60</v>
      </c>
      <c r="X1622" s="49"/>
      <c r="AB1622" s="49"/>
      <c r="AC1622" s="49"/>
      <c r="AD1622">
        <v>6</v>
      </c>
    </row>
    <row r="1623" spans="2:30" x14ac:dyDescent="0.25">
      <c r="B1623" s="49"/>
      <c r="C1623" s="49"/>
      <c r="D1623" s="2"/>
      <c r="E1623" t="s">
        <v>1</v>
      </c>
      <c r="F1623" s="49"/>
      <c r="G1623" s="49"/>
      <c r="H1623" t="s">
        <v>5280</v>
      </c>
      <c r="I1623" s="49"/>
      <c r="J1623" s="49"/>
      <c r="L1623" s="49" t="s">
        <v>5279</v>
      </c>
      <c r="M1623" s="49"/>
      <c r="N1623" s="49"/>
      <c r="O1623" s="49"/>
      <c r="P1623" s="49"/>
      <c r="Q1623" t="s">
        <v>5278</v>
      </c>
      <c r="R1623" t="s">
        <v>1142</v>
      </c>
      <c r="S1623">
        <v>1</v>
      </c>
      <c r="T1623">
        <v>150</v>
      </c>
      <c r="V1623">
        <v>60</v>
      </c>
      <c r="X1623" s="49"/>
      <c r="AB1623" s="49"/>
      <c r="AC1623" s="49"/>
      <c r="AD1623">
        <v>6</v>
      </c>
    </row>
    <row r="1624" spans="2:30" x14ac:dyDescent="0.25">
      <c r="B1624" s="49"/>
      <c r="C1624" s="49"/>
      <c r="D1624" s="2"/>
      <c r="E1624" t="s">
        <v>1</v>
      </c>
      <c r="F1624" s="49"/>
      <c r="G1624" s="49"/>
      <c r="H1624" t="s">
        <v>5282</v>
      </c>
      <c r="I1624" s="49"/>
      <c r="J1624" s="49"/>
      <c r="L1624" s="49" t="s">
        <v>5279</v>
      </c>
      <c r="M1624" s="49"/>
      <c r="N1624" s="49"/>
      <c r="O1624" s="49"/>
      <c r="P1624" s="49"/>
      <c r="Q1624" t="s">
        <v>5281</v>
      </c>
      <c r="R1624" t="s">
        <v>1142</v>
      </c>
      <c r="S1624">
        <v>2</v>
      </c>
      <c r="T1624">
        <v>150</v>
      </c>
      <c r="V1624">
        <v>60</v>
      </c>
      <c r="X1624" s="49"/>
      <c r="AB1624" s="49"/>
      <c r="AC1624" s="49"/>
      <c r="AD1624">
        <v>6</v>
      </c>
    </row>
    <row r="1625" spans="2:30" x14ac:dyDescent="0.25">
      <c r="B1625" s="49"/>
      <c r="C1625" s="49"/>
      <c r="D1625" s="2"/>
      <c r="E1625" t="s">
        <v>1</v>
      </c>
      <c r="F1625" s="49"/>
      <c r="G1625" s="49"/>
      <c r="H1625" t="s">
        <v>5285</v>
      </c>
      <c r="I1625" s="49"/>
      <c r="J1625" s="49"/>
      <c r="L1625" s="49" t="s">
        <v>5284</v>
      </c>
      <c r="M1625" s="49"/>
      <c r="N1625" s="49"/>
      <c r="O1625" s="49"/>
      <c r="P1625" s="49"/>
      <c r="Q1625" t="s">
        <v>5283</v>
      </c>
      <c r="R1625" t="s">
        <v>1142</v>
      </c>
      <c r="S1625">
        <v>3</v>
      </c>
      <c r="T1625">
        <v>150</v>
      </c>
      <c r="V1625">
        <v>51</v>
      </c>
      <c r="X1625" s="49"/>
      <c r="AB1625" s="49"/>
      <c r="AC1625" s="49"/>
      <c r="AD1625">
        <v>6</v>
      </c>
    </row>
    <row r="1626" spans="2:30" x14ac:dyDescent="0.25">
      <c r="B1626" s="49"/>
      <c r="C1626" s="49"/>
      <c r="D1626" s="2"/>
      <c r="E1626" t="s">
        <v>1</v>
      </c>
      <c r="F1626" s="49"/>
      <c r="G1626" s="49"/>
      <c r="H1626" t="s">
        <v>5288</v>
      </c>
      <c r="I1626" s="49"/>
      <c r="J1626" s="49"/>
      <c r="L1626" s="49" t="s">
        <v>5287</v>
      </c>
      <c r="M1626" s="49"/>
      <c r="N1626" s="49"/>
      <c r="O1626" s="49"/>
      <c r="P1626" s="49"/>
      <c r="Q1626" t="s">
        <v>5286</v>
      </c>
      <c r="R1626" t="s">
        <v>1142</v>
      </c>
      <c r="S1626">
        <v>4</v>
      </c>
      <c r="T1626">
        <v>150</v>
      </c>
      <c r="V1626">
        <v>46.800000000000004</v>
      </c>
      <c r="X1626" s="49"/>
      <c r="AB1626" s="49"/>
      <c r="AC1626" s="49"/>
      <c r="AD1626">
        <v>6</v>
      </c>
    </row>
    <row r="1627" spans="2:30" x14ac:dyDescent="0.25">
      <c r="B1627" s="49"/>
      <c r="C1627" s="49"/>
      <c r="D1627" s="2"/>
      <c r="E1627" t="s">
        <v>1</v>
      </c>
      <c r="F1627" s="49"/>
      <c r="G1627" s="49"/>
      <c r="H1627" t="s">
        <v>5290</v>
      </c>
      <c r="I1627" s="49"/>
      <c r="J1627" s="49"/>
      <c r="L1627" s="49" t="s">
        <v>5287</v>
      </c>
      <c r="M1627" s="49"/>
      <c r="N1627" s="49"/>
      <c r="O1627" s="49"/>
      <c r="P1627" s="49"/>
      <c r="Q1627" t="s">
        <v>5289</v>
      </c>
      <c r="R1627" t="s">
        <v>1142</v>
      </c>
      <c r="S1627">
        <v>5</v>
      </c>
      <c r="T1627">
        <v>150</v>
      </c>
      <c r="V1627">
        <v>46.800000000000004</v>
      </c>
      <c r="X1627" s="49"/>
      <c r="AB1627" s="49"/>
      <c r="AC1627" s="49"/>
      <c r="AD1627">
        <v>6</v>
      </c>
    </row>
    <row r="1628" spans="2:30" x14ac:dyDescent="0.25">
      <c r="B1628" s="49"/>
      <c r="C1628" s="49"/>
      <c r="D1628" s="2"/>
      <c r="E1628" t="s">
        <v>32</v>
      </c>
      <c r="F1628" s="49"/>
      <c r="G1628" s="49"/>
      <c r="H1628" t="s">
        <v>5293</v>
      </c>
      <c r="I1628" s="49"/>
      <c r="J1628" s="49"/>
      <c r="L1628" s="49" t="s">
        <v>5292</v>
      </c>
      <c r="M1628" s="49"/>
      <c r="N1628" s="49"/>
      <c r="O1628" s="49"/>
      <c r="P1628" s="49"/>
      <c r="Q1628" t="s">
        <v>5291</v>
      </c>
      <c r="R1628" t="s">
        <v>1142</v>
      </c>
      <c r="S1628">
        <v>1</v>
      </c>
      <c r="T1628">
        <v>185</v>
      </c>
      <c r="U1628">
        <v>8</v>
      </c>
      <c r="X1628" s="49"/>
      <c r="Y1628">
        <v>2</v>
      </c>
      <c r="Z1628">
        <v>1</v>
      </c>
      <c r="AA1628">
        <v>2</v>
      </c>
      <c r="AB1628" s="49" t="s">
        <v>3856</v>
      </c>
      <c r="AC1628" s="49"/>
      <c r="AD1628">
        <v>6</v>
      </c>
    </row>
    <row r="1629" spans="2:30" x14ac:dyDescent="0.25">
      <c r="B1629" s="49"/>
      <c r="C1629" s="49"/>
      <c r="D1629" s="2"/>
      <c r="E1629" t="s">
        <v>32</v>
      </c>
      <c r="F1629" s="49"/>
      <c r="G1629" s="49"/>
      <c r="H1629" t="s">
        <v>5296</v>
      </c>
      <c r="I1629" s="49"/>
      <c r="J1629" s="49"/>
      <c r="L1629" s="49" t="s">
        <v>5295</v>
      </c>
      <c r="M1629" s="49"/>
      <c r="N1629" s="49"/>
      <c r="O1629" s="49"/>
      <c r="P1629" s="49"/>
      <c r="Q1629" t="s">
        <v>5294</v>
      </c>
      <c r="R1629" t="s">
        <v>1142</v>
      </c>
      <c r="S1629">
        <v>2</v>
      </c>
      <c r="T1629">
        <v>190</v>
      </c>
      <c r="U1629">
        <v>8</v>
      </c>
      <c r="X1629" s="49"/>
      <c r="Y1629">
        <v>2</v>
      </c>
      <c r="Z1629">
        <v>1</v>
      </c>
      <c r="AA1629">
        <v>2</v>
      </c>
      <c r="AB1629" s="49" t="s">
        <v>3856</v>
      </c>
      <c r="AC1629" s="49"/>
      <c r="AD1629">
        <v>6</v>
      </c>
    </row>
    <row r="1630" spans="2:30" x14ac:dyDescent="0.25">
      <c r="B1630" s="49"/>
      <c r="C1630" s="49"/>
      <c r="D1630" s="2"/>
      <c r="E1630" t="s">
        <v>32</v>
      </c>
      <c r="F1630" s="49"/>
      <c r="G1630" s="49"/>
      <c r="H1630" t="s">
        <v>5299</v>
      </c>
      <c r="I1630" s="49"/>
      <c r="J1630" s="49"/>
      <c r="L1630" s="49" t="s">
        <v>5298</v>
      </c>
      <c r="M1630" s="49"/>
      <c r="N1630" s="49"/>
      <c r="O1630" s="49"/>
      <c r="P1630" s="49"/>
      <c r="Q1630" t="s">
        <v>5297</v>
      </c>
      <c r="R1630" t="s">
        <v>1142</v>
      </c>
      <c r="S1630">
        <v>3</v>
      </c>
      <c r="T1630">
        <v>195</v>
      </c>
      <c r="U1630">
        <v>6</v>
      </c>
      <c r="X1630" s="49"/>
      <c r="Y1630">
        <v>2</v>
      </c>
      <c r="Z1630">
        <v>1</v>
      </c>
      <c r="AA1630">
        <v>2</v>
      </c>
      <c r="AB1630" s="49" t="s">
        <v>610</v>
      </c>
      <c r="AC1630" s="49"/>
      <c r="AD1630">
        <v>6</v>
      </c>
    </row>
    <row r="1631" spans="2:30" x14ac:dyDescent="0.25">
      <c r="B1631" s="49"/>
      <c r="C1631" s="49"/>
      <c r="D1631" s="2"/>
      <c r="E1631" t="s">
        <v>32</v>
      </c>
      <c r="F1631" s="49"/>
      <c r="G1631" s="49"/>
      <c r="H1631" t="s">
        <v>5301</v>
      </c>
      <c r="I1631" s="49"/>
      <c r="J1631" s="49"/>
      <c r="L1631" s="49" t="s">
        <v>5298</v>
      </c>
      <c r="M1631" s="49"/>
      <c r="N1631" s="49"/>
      <c r="O1631" s="49"/>
      <c r="P1631" s="49"/>
      <c r="Q1631" t="s">
        <v>5300</v>
      </c>
      <c r="R1631" t="s">
        <v>1142</v>
      </c>
      <c r="S1631">
        <v>4</v>
      </c>
      <c r="T1631">
        <v>195</v>
      </c>
      <c r="U1631">
        <v>6</v>
      </c>
      <c r="X1631" s="49"/>
      <c r="Y1631">
        <v>2</v>
      </c>
      <c r="Z1631">
        <v>1</v>
      </c>
      <c r="AA1631">
        <v>2</v>
      </c>
      <c r="AB1631" s="49" t="s">
        <v>610</v>
      </c>
      <c r="AC1631" s="49"/>
      <c r="AD1631">
        <v>6</v>
      </c>
    </row>
    <row r="1632" spans="2:30" x14ac:dyDescent="0.25">
      <c r="B1632" s="49"/>
      <c r="C1632" s="49"/>
      <c r="D1632" s="2"/>
      <c r="E1632" t="s">
        <v>24</v>
      </c>
      <c r="F1632" s="49"/>
      <c r="G1632" s="49"/>
      <c r="H1632" t="s">
        <v>5304</v>
      </c>
      <c r="I1632" s="49"/>
      <c r="J1632" s="49"/>
      <c r="L1632" s="49" t="s">
        <v>5303</v>
      </c>
      <c r="M1632" s="49"/>
      <c r="N1632" s="49"/>
      <c r="O1632" s="49"/>
      <c r="P1632" s="49"/>
      <c r="Q1632" t="s">
        <v>5302</v>
      </c>
      <c r="R1632" t="s">
        <v>1142</v>
      </c>
      <c r="S1632">
        <v>1</v>
      </c>
      <c r="T1632">
        <v>0</v>
      </c>
      <c r="U1632">
        <v>8</v>
      </c>
      <c r="X1632" s="49"/>
      <c r="Y1632">
        <v>1</v>
      </c>
      <c r="Z1632">
        <v>2</v>
      </c>
      <c r="AA1632">
        <v>1</v>
      </c>
      <c r="AB1632" s="49" t="s">
        <v>610</v>
      </c>
      <c r="AC1632" s="49"/>
      <c r="AD1632">
        <v>6</v>
      </c>
    </row>
    <row r="1633" spans="2:30" x14ac:dyDescent="0.25">
      <c r="B1633" s="49"/>
      <c r="C1633" s="49"/>
      <c r="D1633" s="2"/>
      <c r="E1633" t="s">
        <v>24</v>
      </c>
      <c r="F1633" s="49"/>
      <c r="G1633" s="49"/>
      <c r="H1633" t="s">
        <v>5306</v>
      </c>
      <c r="I1633" s="49"/>
      <c r="J1633" s="49"/>
      <c r="L1633" s="49" t="s">
        <v>5303</v>
      </c>
      <c r="M1633" s="49"/>
      <c r="N1633" s="49"/>
      <c r="O1633" s="49"/>
      <c r="P1633" s="49"/>
      <c r="Q1633" t="s">
        <v>5305</v>
      </c>
      <c r="R1633" t="s">
        <v>1142</v>
      </c>
      <c r="S1633">
        <v>2</v>
      </c>
      <c r="T1633">
        <v>0</v>
      </c>
      <c r="U1633">
        <v>8</v>
      </c>
      <c r="X1633" s="49"/>
      <c r="Y1633">
        <v>1</v>
      </c>
      <c r="Z1633">
        <v>2</v>
      </c>
      <c r="AA1633">
        <v>1</v>
      </c>
      <c r="AB1633" s="49" t="s">
        <v>610</v>
      </c>
      <c r="AC1633" s="49"/>
      <c r="AD1633">
        <v>6</v>
      </c>
    </row>
    <row r="1634" spans="2:30" x14ac:dyDescent="0.25">
      <c r="B1634" s="49"/>
      <c r="C1634" s="49"/>
      <c r="D1634" s="2"/>
      <c r="E1634" t="s">
        <v>24</v>
      </c>
      <c r="F1634" s="49"/>
      <c r="G1634" s="49"/>
      <c r="H1634" t="s">
        <v>5308</v>
      </c>
      <c r="I1634" s="49"/>
      <c r="J1634" s="49"/>
      <c r="L1634" s="49" t="s">
        <v>5303</v>
      </c>
      <c r="M1634" s="49"/>
      <c r="N1634" s="49"/>
      <c r="O1634" s="49"/>
      <c r="P1634" s="49"/>
      <c r="Q1634" t="s">
        <v>5307</v>
      </c>
      <c r="R1634" t="s">
        <v>1142</v>
      </c>
      <c r="S1634">
        <v>3</v>
      </c>
      <c r="T1634">
        <v>0</v>
      </c>
      <c r="U1634">
        <v>8</v>
      </c>
      <c r="X1634" s="49"/>
      <c r="Y1634">
        <v>1</v>
      </c>
      <c r="Z1634">
        <v>2</v>
      </c>
      <c r="AA1634">
        <v>1</v>
      </c>
      <c r="AB1634" s="49" t="s">
        <v>610</v>
      </c>
      <c r="AC1634" s="49"/>
      <c r="AD1634">
        <v>6</v>
      </c>
    </row>
    <row r="1635" spans="2:30" x14ac:dyDescent="0.25">
      <c r="B1635" s="49"/>
      <c r="C1635" s="49"/>
      <c r="D1635" s="2"/>
      <c r="E1635" t="s">
        <v>96</v>
      </c>
      <c r="F1635" s="49"/>
      <c r="G1635" s="49"/>
      <c r="H1635" t="s">
        <v>5311</v>
      </c>
      <c r="I1635" s="49"/>
      <c r="J1635" s="49"/>
      <c r="L1635" s="49" t="s">
        <v>5310</v>
      </c>
      <c r="M1635" s="49"/>
      <c r="N1635" s="49"/>
      <c r="O1635" s="49"/>
      <c r="P1635" s="49"/>
      <c r="Q1635" t="s">
        <v>5309</v>
      </c>
      <c r="R1635" t="s">
        <v>1142</v>
      </c>
      <c r="S1635">
        <v>1</v>
      </c>
      <c r="T1635">
        <v>35</v>
      </c>
      <c r="U1635">
        <v>8</v>
      </c>
      <c r="X1635" s="49"/>
      <c r="Y1635">
        <v>2</v>
      </c>
      <c r="Z1635">
        <v>1</v>
      </c>
      <c r="AA1635">
        <v>2</v>
      </c>
      <c r="AB1635" s="49" t="s">
        <v>1745</v>
      </c>
      <c r="AC1635" s="49"/>
      <c r="AD1635">
        <v>6</v>
      </c>
    </row>
    <row r="1636" spans="2:30" x14ac:dyDescent="0.25">
      <c r="B1636" s="49"/>
      <c r="C1636" s="49"/>
      <c r="D1636" s="2"/>
      <c r="E1636" t="s">
        <v>96</v>
      </c>
      <c r="F1636" s="49"/>
      <c r="G1636" s="49"/>
      <c r="H1636" t="s">
        <v>5313</v>
      </c>
      <c r="I1636" s="49"/>
      <c r="J1636" s="49"/>
      <c r="L1636" s="49" t="s">
        <v>5310</v>
      </c>
      <c r="M1636" s="49"/>
      <c r="N1636" s="49"/>
      <c r="O1636" s="49"/>
      <c r="P1636" s="49"/>
      <c r="Q1636" t="s">
        <v>5312</v>
      </c>
      <c r="R1636" t="s">
        <v>1142</v>
      </c>
      <c r="S1636">
        <v>2</v>
      </c>
      <c r="T1636">
        <v>35</v>
      </c>
      <c r="U1636">
        <v>8</v>
      </c>
      <c r="X1636" s="49"/>
      <c r="Y1636">
        <v>2</v>
      </c>
      <c r="Z1636">
        <v>1</v>
      </c>
      <c r="AA1636">
        <v>2</v>
      </c>
      <c r="AB1636" s="49" t="s">
        <v>1745</v>
      </c>
      <c r="AC1636" s="49"/>
      <c r="AD1636">
        <v>6</v>
      </c>
    </row>
    <row r="1637" spans="2:30" x14ac:dyDescent="0.25">
      <c r="B1637" s="49"/>
      <c r="C1637" s="49"/>
      <c r="D1637" s="2"/>
      <c r="E1637" t="s">
        <v>356</v>
      </c>
      <c r="F1637" s="49"/>
      <c r="G1637" s="49"/>
      <c r="H1637" t="s">
        <v>5316</v>
      </c>
      <c r="I1637" s="49"/>
      <c r="J1637" s="49"/>
      <c r="L1637" s="49" t="s">
        <v>5315</v>
      </c>
      <c r="M1637" s="49"/>
      <c r="N1637" s="49"/>
      <c r="O1637" s="49"/>
      <c r="P1637" s="49"/>
      <c r="Q1637" t="s">
        <v>5314</v>
      </c>
      <c r="R1637" t="s">
        <v>1142</v>
      </c>
      <c r="S1637">
        <v>1</v>
      </c>
      <c r="V1637">
        <v>480</v>
      </c>
      <c r="W1637">
        <v>2</v>
      </c>
      <c r="X1637" s="49" t="s">
        <v>3957</v>
      </c>
      <c r="AB1637" s="49"/>
      <c r="AC1637" s="49"/>
      <c r="AD1637">
        <v>6</v>
      </c>
    </row>
    <row r="1638" spans="2:30" x14ac:dyDescent="0.25">
      <c r="B1638" s="49"/>
      <c r="C1638" s="49"/>
      <c r="D1638" s="2"/>
      <c r="E1638" t="s">
        <v>96</v>
      </c>
      <c r="F1638" s="49"/>
      <c r="G1638" s="49"/>
      <c r="H1638" t="s">
        <v>1145</v>
      </c>
      <c r="I1638" s="49"/>
      <c r="J1638" s="49"/>
      <c r="L1638" s="49" t="s">
        <v>1937</v>
      </c>
      <c r="M1638" s="49"/>
      <c r="N1638" s="49"/>
      <c r="O1638" s="49"/>
      <c r="P1638" s="49"/>
      <c r="Q1638" t="s">
        <v>5317</v>
      </c>
      <c r="R1638" t="s">
        <v>1142</v>
      </c>
      <c r="S1638">
        <v>3</v>
      </c>
      <c r="T1638">
        <v>35</v>
      </c>
      <c r="U1638">
        <v>7</v>
      </c>
      <c r="X1638" s="49"/>
      <c r="Y1638">
        <v>2</v>
      </c>
      <c r="Z1638">
        <v>1</v>
      </c>
      <c r="AA1638">
        <v>2</v>
      </c>
      <c r="AB1638" s="49" t="s">
        <v>610</v>
      </c>
      <c r="AC1638" s="49"/>
      <c r="AD1638">
        <v>6</v>
      </c>
    </row>
    <row r="1639" spans="2:30" x14ac:dyDescent="0.25">
      <c r="B1639" s="49"/>
      <c r="C1639" s="49"/>
      <c r="D1639" s="2"/>
      <c r="E1639" t="s">
        <v>363</v>
      </c>
      <c r="F1639" s="49"/>
      <c r="G1639" s="49"/>
      <c r="H1639" t="s">
        <v>1148</v>
      </c>
      <c r="I1639" s="49"/>
      <c r="J1639" s="49"/>
      <c r="L1639" s="49" t="s">
        <v>5319</v>
      </c>
      <c r="M1639" s="49"/>
      <c r="N1639" s="49"/>
      <c r="O1639" s="49"/>
      <c r="P1639" s="49"/>
      <c r="Q1639" t="s">
        <v>5318</v>
      </c>
      <c r="R1639" t="s">
        <v>1146</v>
      </c>
      <c r="S1639">
        <v>1</v>
      </c>
      <c r="V1639">
        <v>360</v>
      </c>
      <c r="W1639">
        <v>0.48</v>
      </c>
      <c r="X1639" s="49" t="s">
        <v>3957</v>
      </c>
      <c r="AB1639" s="49"/>
      <c r="AC1639" s="49"/>
      <c r="AD1639">
        <v>6</v>
      </c>
    </row>
    <row r="1640" spans="2:30" x14ac:dyDescent="0.25">
      <c r="B1640" s="49"/>
      <c r="C1640" s="49"/>
      <c r="D1640" s="2"/>
      <c r="E1640" t="s">
        <v>403</v>
      </c>
      <c r="F1640" s="49"/>
      <c r="G1640" s="49"/>
      <c r="H1640" t="s">
        <v>5321</v>
      </c>
      <c r="I1640" s="49"/>
      <c r="J1640" s="49"/>
      <c r="L1640" s="49" t="s">
        <v>2818</v>
      </c>
      <c r="M1640" s="49"/>
      <c r="N1640" s="49"/>
      <c r="O1640" s="49"/>
      <c r="P1640" s="49"/>
      <c r="Q1640" t="s">
        <v>5320</v>
      </c>
      <c r="R1640" t="s">
        <v>1146</v>
      </c>
      <c r="S1640">
        <v>1</v>
      </c>
      <c r="T1640">
        <v>0</v>
      </c>
      <c r="U1640">
        <v>8</v>
      </c>
      <c r="X1640" s="49"/>
      <c r="AB1640" s="49"/>
      <c r="AC1640" s="49"/>
      <c r="AD1640">
        <v>6</v>
      </c>
    </row>
    <row r="1641" spans="2:30" x14ac:dyDescent="0.25">
      <c r="B1641" s="49"/>
      <c r="C1641" s="49"/>
      <c r="D1641" s="2"/>
      <c r="E1641" t="s">
        <v>403</v>
      </c>
      <c r="F1641" s="49"/>
      <c r="G1641" s="49"/>
      <c r="H1641" t="s">
        <v>5323</v>
      </c>
      <c r="I1641" s="49"/>
      <c r="J1641" s="49"/>
      <c r="L1641" s="49" t="s">
        <v>2818</v>
      </c>
      <c r="M1641" s="49"/>
      <c r="N1641" s="49"/>
      <c r="O1641" s="49"/>
      <c r="P1641" s="49"/>
      <c r="Q1641" t="s">
        <v>5322</v>
      </c>
      <c r="R1641" t="s">
        <v>1146</v>
      </c>
      <c r="S1641">
        <v>2</v>
      </c>
      <c r="T1641">
        <v>0</v>
      </c>
      <c r="U1641">
        <v>8</v>
      </c>
      <c r="X1641" s="49"/>
      <c r="AB1641" s="49"/>
      <c r="AC1641" s="49"/>
      <c r="AD1641">
        <v>6</v>
      </c>
    </row>
    <row r="1642" spans="2:30" x14ac:dyDescent="0.25">
      <c r="B1642" s="49"/>
      <c r="C1642" s="49"/>
      <c r="D1642" s="2"/>
      <c r="E1642" t="s">
        <v>394</v>
      </c>
      <c r="F1642" s="49"/>
      <c r="G1642" s="49"/>
      <c r="H1642" t="s">
        <v>5325</v>
      </c>
      <c r="I1642" s="49"/>
      <c r="J1642" s="49"/>
      <c r="L1642" s="49"/>
      <c r="M1642" s="49"/>
      <c r="N1642" s="49"/>
      <c r="O1642" s="49"/>
      <c r="P1642" s="49"/>
      <c r="Q1642" t="s">
        <v>5324</v>
      </c>
      <c r="R1642" t="s">
        <v>1146</v>
      </c>
      <c r="S1642">
        <v>1</v>
      </c>
      <c r="T1642">
        <v>0</v>
      </c>
      <c r="U1642">
        <v>15</v>
      </c>
      <c r="X1642" s="49"/>
      <c r="AB1642" s="49"/>
      <c r="AC1642" s="49"/>
      <c r="AD1642">
        <v>6</v>
      </c>
    </row>
    <row r="1643" spans="2:30" x14ac:dyDescent="0.25">
      <c r="B1643" s="49"/>
      <c r="C1643" s="49"/>
      <c r="D1643" s="2"/>
      <c r="E1643" t="s">
        <v>394</v>
      </c>
      <c r="F1643" s="49"/>
      <c r="G1643" s="49"/>
      <c r="H1643" t="s">
        <v>5327</v>
      </c>
      <c r="I1643" s="49"/>
      <c r="J1643" s="49"/>
      <c r="L1643" s="49" t="s">
        <v>4484</v>
      </c>
      <c r="M1643" s="49"/>
      <c r="N1643" s="49"/>
      <c r="O1643" s="49"/>
      <c r="P1643" s="49"/>
      <c r="Q1643" t="s">
        <v>5326</v>
      </c>
      <c r="R1643" t="s">
        <v>1146</v>
      </c>
      <c r="S1643">
        <v>2</v>
      </c>
      <c r="T1643">
        <v>0</v>
      </c>
      <c r="U1643">
        <v>15</v>
      </c>
      <c r="X1643" s="49"/>
      <c r="AB1643" s="49"/>
      <c r="AC1643" s="49"/>
      <c r="AD1643">
        <v>6</v>
      </c>
    </row>
    <row r="1644" spans="2:30" x14ac:dyDescent="0.25">
      <c r="B1644" s="49"/>
      <c r="C1644" s="49"/>
      <c r="D1644" s="2"/>
      <c r="E1644" t="s">
        <v>398</v>
      </c>
      <c r="F1644" s="49"/>
      <c r="G1644" s="49"/>
      <c r="H1644" t="s">
        <v>5329</v>
      </c>
      <c r="I1644" s="49"/>
      <c r="J1644" s="49"/>
      <c r="L1644" s="49" t="s">
        <v>4484</v>
      </c>
      <c r="M1644" s="49"/>
      <c r="N1644" s="49"/>
      <c r="O1644" s="49"/>
      <c r="P1644" s="49"/>
      <c r="Q1644" t="s">
        <v>5328</v>
      </c>
      <c r="R1644" t="s">
        <v>1146</v>
      </c>
      <c r="S1644">
        <v>1</v>
      </c>
      <c r="T1644">
        <v>0</v>
      </c>
      <c r="U1644">
        <v>8</v>
      </c>
      <c r="X1644" s="49"/>
      <c r="AB1644" s="49"/>
      <c r="AC1644" s="49"/>
      <c r="AD1644">
        <v>6</v>
      </c>
    </row>
    <row r="1645" spans="2:30" x14ac:dyDescent="0.25">
      <c r="B1645" s="49"/>
      <c r="C1645" s="49"/>
      <c r="D1645" s="2"/>
      <c r="E1645" t="s">
        <v>398</v>
      </c>
      <c r="F1645" s="49"/>
      <c r="G1645" s="49"/>
      <c r="H1645" t="s">
        <v>5331</v>
      </c>
      <c r="I1645" s="49"/>
      <c r="J1645" s="49"/>
      <c r="L1645" s="49" t="s">
        <v>4484</v>
      </c>
      <c r="M1645" s="49"/>
      <c r="N1645" s="49"/>
      <c r="O1645" s="49"/>
      <c r="P1645" s="49"/>
      <c r="Q1645" t="s">
        <v>5330</v>
      </c>
      <c r="R1645" t="s">
        <v>1146</v>
      </c>
      <c r="S1645">
        <v>2</v>
      </c>
      <c r="T1645">
        <v>0</v>
      </c>
      <c r="U1645">
        <v>8</v>
      </c>
      <c r="X1645" s="49"/>
      <c r="AB1645" s="49"/>
      <c r="AC1645" s="49"/>
      <c r="AD1645">
        <v>6</v>
      </c>
    </row>
    <row r="1646" spans="2:30" x14ac:dyDescent="0.25">
      <c r="B1646" s="49"/>
      <c r="C1646" s="49"/>
      <c r="D1646" s="2"/>
      <c r="E1646" t="s">
        <v>147</v>
      </c>
      <c r="F1646" s="49"/>
      <c r="G1646" s="49"/>
      <c r="H1646" t="s">
        <v>5334</v>
      </c>
      <c r="I1646" s="49"/>
      <c r="J1646" s="49"/>
      <c r="L1646" s="49" t="s">
        <v>5333</v>
      </c>
      <c r="M1646" s="49"/>
      <c r="N1646" s="49"/>
      <c r="O1646" s="49"/>
      <c r="P1646" s="49"/>
      <c r="Q1646" t="s">
        <v>5332</v>
      </c>
      <c r="R1646" t="s">
        <v>1146</v>
      </c>
      <c r="S1646">
        <v>1</v>
      </c>
      <c r="T1646">
        <v>120</v>
      </c>
      <c r="U1646">
        <v>8</v>
      </c>
      <c r="X1646" s="49"/>
      <c r="Y1646">
        <v>2</v>
      </c>
      <c r="Z1646">
        <v>1</v>
      </c>
      <c r="AB1646" s="49" t="s">
        <v>618</v>
      </c>
      <c r="AC1646" s="49"/>
      <c r="AD1646">
        <v>6</v>
      </c>
    </row>
    <row r="1647" spans="2:30" x14ac:dyDescent="0.25">
      <c r="B1647" s="49"/>
      <c r="C1647" s="49"/>
      <c r="D1647" s="2"/>
      <c r="E1647" t="s">
        <v>147</v>
      </c>
      <c r="F1647" s="49"/>
      <c r="G1647" s="49"/>
      <c r="H1647" t="s">
        <v>5336</v>
      </c>
      <c r="I1647" s="49"/>
      <c r="J1647" s="49"/>
      <c r="L1647" s="49" t="s">
        <v>5333</v>
      </c>
      <c r="M1647" s="49"/>
      <c r="N1647" s="49"/>
      <c r="O1647" s="49"/>
      <c r="P1647" s="49"/>
      <c r="Q1647" t="s">
        <v>5335</v>
      </c>
      <c r="R1647" t="s">
        <v>1146</v>
      </c>
      <c r="S1647">
        <v>2</v>
      </c>
      <c r="T1647">
        <v>130</v>
      </c>
      <c r="U1647">
        <v>8</v>
      </c>
      <c r="X1647" s="49"/>
      <c r="Y1647">
        <v>2</v>
      </c>
      <c r="Z1647">
        <v>1</v>
      </c>
      <c r="AB1647" s="49" t="s">
        <v>618</v>
      </c>
      <c r="AC1647" s="49"/>
      <c r="AD1647">
        <v>6</v>
      </c>
    </row>
    <row r="1648" spans="2:30" x14ac:dyDescent="0.25">
      <c r="B1648" s="49"/>
      <c r="C1648" s="49"/>
      <c r="D1648" s="2"/>
      <c r="E1648" t="s">
        <v>147</v>
      </c>
      <c r="F1648" s="49"/>
      <c r="G1648" s="49"/>
      <c r="H1648" t="s">
        <v>5339</v>
      </c>
      <c r="I1648" s="49"/>
      <c r="J1648" s="49"/>
      <c r="L1648" s="49" t="s">
        <v>5338</v>
      </c>
      <c r="M1648" s="49"/>
      <c r="N1648" s="49"/>
      <c r="O1648" s="49"/>
      <c r="P1648" s="49"/>
      <c r="Q1648" t="s">
        <v>5337</v>
      </c>
      <c r="R1648" t="s">
        <v>1146</v>
      </c>
      <c r="S1648">
        <v>3</v>
      </c>
      <c r="T1648">
        <v>140</v>
      </c>
      <c r="U1648">
        <v>7</v>
      </c>
      <c r="X1648" s="49"/>
      <c r="Y1648">
        <v>2</v>
      </c>
      <c r="Z1648">
        <v>1</v>
      </c>
      <c r="AB1648" s="49" t="s">
        <v>610</v>
      </c>
      <c r="AC1648" s="49"/>
      <c r="AD1648">
        <v>6</v>
      </c>
    </row>
    <row r="1649" spans="2:30" x14ac:dyDescent="0.25">
      <c r="B1649" s="49"/>
      <c r="C1649" s="49"/>
      <c r="D1649" s="2"/>
      <c r="E1649" t="s">
        <v>147</v>
      </c>
      <c r="F1649" s="49"/>
      <c r="G1649" s="49"/>
      <c r="H1649" t="s">
        <v>5341</v>
      </c>
      <c r="I1649" s="49"/>
      <c r="J1649" s="49"/>
      <c r="L1649" s="49" t="s">
        <v>5338</v>
      </c>
      <c r="M1649" s="49"/>
      <c r="N1649" s="49"/>
      <c r="O1649" s="49"/>
      <c r="P1649" s="49"/>
      <c r="Q1649" t="s">
        <v>5340</v>
      </c>
      <c r="R1649" t="s">
        <v>1146</v>
      </c>
      <c r="S1649">
        <v>4</v>
      </c>
      <c r="T1649">
        <v>140</v>
      </c>
      <c r="U1649">
        <v>6</v>
      </c>
      <c r="X1649" s="49"/>
      <c r="Y1649">
        <v>2</v>
      </c>
      <c r="Z1649">
        <v>1</v>
      </c>
      <c r="AB1649" s="49" t="s">
        <v>610</v>
      </c>
      <c r="AC1649" s="49"/>
      <c r="AD1649">
        <v>6</v>
      </c>
    </row>
    <row r="1650" spans="2:30" x14ac:dyDescent="0.25">
      <c r="B1650" s="49"/>
      <c r="C1650" s="49"/>
      <c r="D1650" s="2"/>
      <c r="E1650" t="s">
        <v>177</v>
      </c>
      <c r="F1650" s="49"/>
      <c r="G1650" s="49"/>
      <c r="H1650" t="s">
        <v>5344</v>
      </c>
      <c r="I1650" s="49"/>
      <c r="J1650" s="49"/>
      <c r="L1650" s="49" t="s">
        <v>5343</v>
      </c>
      <c r="M1650" s="49"/>
      <c r="N1650" s="49"/>
      <c r="O1650" s="49"/>
      <c r="P1650" s="49"/>
      <c r="Q1650" t="s">
        <v>5342</v>
      </c>
      <c r="R1650" t="s">
        <v>1146</v>
      </c>
      <c r="S1650">
        <v>1</v>
      </c>
      <c r="T1650">
        <v>25</v>
      </c>
      <c r="U1650">
        <v>12</v>
      </c>
      <c r="X1650" s="49"/>
      <c r="Y1650">
        <v>2</v>
      </c>
      <c r="Z1650">
        <v>1</v>
      </c>
      <c r="AB1650" s="49" t="s">
        <v>2289</v>
      </c>
      <c r="AC1650" s="49"/>
      <c r="AD1650">
        <v>6</v>
      </c>
    </row>
    <row r="1651" spans="2:30" x14ac:dyDescent="0.25">
      <c r="B1651" s="49"/>
      <c r="C1651" s="49"/>
      <c r="D1651" s="2"/>
      <c r="E1651" t="s">
        <v>177</v>
      </c>
      <c r="F1651" s="49"/>
      <c r="G1651" s="49"/>
      <c r="H1651" t="s">
        <v>5347</v>
      </c>
      <c r="I1651" s="49"/>
      <c r="J1651" s="49"/>
      <c r="L1651" s="49" t="s">
        <v>5346</v>
      </c>
      <c r="M1651" s="49"/>
      <c r="N1651" s="49"/>
      <c r="O1651" s="49"/>
      <c r="P1651" s="49"/>
      <c r="Q1651" t="s">
        <v>5345</v>
      </c>
      <c r="R1651" t="s">
        <v>1146</v>
      </c>
      <c r="S1651">
        <v>2</v>
      </c>
      <c r="T1651">
        <v>30</v>
      </c>
      <c r="U1651">
        <v>12</v>
      </c>
      <c r="X1651" s="49"/>
      <c r="Y1651">
        <v>2</v>
      </c>
      <c r="Z1651">
        <v>1</v>
      </c>
      <c r="AB1651" s="49" t="s">
        <v>618</v>
      </c>
      <c r="AC1651" s="49"/>
      <c r="AD1651">
        <v>6</v>
      </c>
    </row>
    <row r="1652" spans="2:30" x14ac:dyDescent="0.25">
      <c r="B1652" s="49"/>
      <c r="C1652" s="49"/>
      <c r="D1652" s="2"/>
      <c r="E1652" t="s">
        <v>177</v>
      </c>
      <c r="F1652" s="49"/>
      <c r="G1652" s="49"/>
      <c r="H1652" t="s">
        <v>5350</v>
      </c>
      <c r="I1652" s="49"/>
      <c r="J1652" s="49"/>
      <c r="L1652" s="49" t="s">
        <v>5349</v>
      </c>
      <c r="M1652" s="49"/>
      <c r="N1652" s="49"/>
      <c r="O1652" s="49"/>
      <c r="P1652" s="49"/>
      <c r="Q1652" t="s">
        <v>5348</v>
      </c>
      <c r="R1652" t="s">
        <v>1146</v>
      </c>
      <c r="S1652">
        <v>3</v>
      </c>
      <c r="T1652">
        <v>35</v>
      </c>
      <c r="U1652">
        <v>12</v>
      </c>
      <c r="X1652" s="49"/>
      <c r="Y1652">
        <v>2</v>
      </c>
      <c r="Z1652">
        <v>1</v>
      </c>
      <c r="AB1652" s="49" t="s">
        <v>3856</v>
      </c>
      <c r="AC1652" s="49"/>
      <c r="AD1652">
        <v>6</v>
      </c>
    </row>
    <row r="1653" spans="2:30" x14ac:dyDescent="0.25">
      <c r="B1653" s="49"/>
      <c r="C1653" s="49"/>
      <c r="D1653" s="2"/>
      <c r="E1653" t="s">
        <v>309</v>
      </c>
      <c r="F1653" s="49"/>
      <c r="G1653" s="49"/>
      <c r="H1653" t="s">
        <v>5353</v>
      </c>
      <c r="I1653" s="49"/>
      <c r="J1653" s="49"/>
      <c r="L1653" s="49" t="s">
        <v>5352</v>
      </c>
      <c r="M1653" s="49"/>
      <c r="N1653" s="49"/>
      <c r="O1653" s="49"/>
      <c r="P1653" s="49"/>
      <c r="Q1653" t="s">
        <v>5351</v>
      </c>
      <c r="R1653" t="s">
        <v>1146</v>
      </c>
      <c r="S1653">
        <v>1</v>
      </c>
      <c r="T1653">
        <v>15</v>
      </c>
      <c r="U1653">
        <v>12</v>
      </c>
      <c r="X1653" s="49"/>
      <c r="Y1653">
        <v>1</v>
      </c>
      <c r="Z1653">
        <v>1</v>
      </c>
      <c r="AA1653">
        <v>1</v>
      </c>
      <c r="AB1653" s="49" t="s">
        <v>610</v>
      </c>
      <c r="AC1653" s="49"/>
      <c r="AD1653">
        <v>6</v>
      </c>
    </row>
    <row r="1654" spans="2:30" x14ac:dyDescent="0.25">
      <c r="B1654" s="49"/>
      <c r="C1654" s="49"/>
      <c r="D1654" s="2"/>
      <c r="E1654" t="s">
        <v>309</v>
      </c>
      <c r="F1654" s="49"/>
      <c r="G1654" s="49"/>
      <c r="H1654" t="s">
        <v>5356</v>
      </c>
      <c r="I1654" s="49"/>
      <c r="J1654" s="49"/>
      <c r="L1654" s="49" t="s">
        <v>5355</v>
      </c>
      <c r="M1654" s="49"/>
      <c r="N1654" s="49"/>
      <c r="O1654" s="49"/>
      <c r="P1654" s="49"/>
      <c r="Q1654" t="s">
        <v>5354</v>
      </c>
      <c r="R1654" t="s">
        <v>1146</v>
      </c>
      <c r="S1654">
        <v>2</v>
      </c>
      <c r="T1654">
        <v>10</v>
      </c>
      <c r="U1654">
        <v>15</v>
      </c>
      <c r="X1654" s="49"/>
      <c r="Y1654">
        <v>1</v>
      </c>
      <c r="Z1654">
        <v>2</v>
      </c>
      <c r="AA1654">
        <v>2</v>
      </c>
      <c r="AB1654" s="49" t="s">
        <v>3856</v>
      </c>
      <c r="AC1654" s="49"/>
      <c r="AD1654">
        <v>6</v>
      </c>
    </row>
    <row r="1655" spans="2:30" x14ac:dyDescent="0.25">
      <c r="B1655" s="49"/>
      <c r="C1655" s="49"/>
      <c r="D1655" s="2"/>
      <c r="E1655" t="s">
        <v>309</v>
      </c>
      <c r="F1655" s="49"/>
      <c r="G1655" s="49"/>
      <c r="H1655" t="s">
        <v>5358</v>
      </c>
      <c r="I1655" s="49"/>
      <c r="J1655" s="49"/>
      <c r="L1655" s="49" t="s">
        <v>5355</v>
      </c>
      <c r="M1655" s="49"/>
      <c r="N1655" s="49"/>
      <c r="O1655" s="49"/>
      <c r="P1655" s="49"/>
      <c r="Q1655" t="s">
        <v>5357</v>
      </c>
      <c r="R1655" t="s">
        <v>1146</v>
      </c>
      <c r="S1655">
        <v>3</v>
      </c>
      <c r="T1655">
        <v>10</v>
      </c>
      <c r="U1655">
        <v>15</v>
      </c>
      <c r="X1655" s="49"/>
      <c r="Y1655">
        <v>1</v>
      </c>
      <c r="Z1655">
        <v>2</v>
      </c>
      <c r="AA1655">
        <v>2</v>
      </c>
      <c r="AB1655" s="49" t="s">
        <v>3856</v>
      </c>
      <c r="AC1655" s="49"/>
      <c r="AD1655">
        <v>6</v>
      </c>
    </row>
    <row r="1656" spans="2:30" x14ac:dyDescent="0.25">
      <c r="B1656" s="49"/>
      <c r="C1656" s="49"/>
      <c r="D1656" s="2"/>
      <c r="E1656" t="s">
        <v>222</v>
      </c>
      <c r="F1656" s="49"/>
      <c r="G1656" s="49"/>
      <c r="H1656" t="s">
        <v>5360</v>
      </c>
      <c r="I1656" s="49"/>
      <c r="J1656" s="49"/>
      <c r="L1656" s="49" t="s">
        <v>4103</v>
      </c>
      <c r="M1656" s="49"/>
      <c r="N1656" s="49"/>
      <c r="O1656" s="49"/>
      <c r="P1656" s="49"/>
      <c r="Q1656" t="s">
        <v>5359</v>
      </c>
      <c r="R1656" t="s">
        <v>1146</v>
      </c>
      <c r="S1656">
        <v>1</v>
      </c>
      <c r="T1656">
        <v>22.5</v>
      </c>
      <c r="U1656">
        <v>12</v>
      </c>
      <c r="X1656" s="49"/>
      <c r="Y1656">
        <v>3</v>
      </c>
      <c r="Z1656">
        <v>1</v>
      </c>
      <c r="AA1656">
        <v>3</v>
      </c>
      <c r="AB1656" s="49" t="s">
        <v>3856</v>
      </c>
      <c r="AC1656" s="49"/>
      <c r="AD1656">
        <v>6</v>
      </c>
    </row>
    <row r="1657" spans="2:30" x14ac:dyDescent="0.25">
      <c r="B1657" s="49"/>
      <c r="C1657" s="49"/>
      <c r="D1657" s="2"/>
      <c r="E1657" t="s">
        <v>222</v>
      </c>
      <c r="F1657" s="49"/>
      <c r="G1657" s="49"/>
      <c r="H1657" t="s">
        <v>5362</v>
      </c>
      <c r="I1657" s="49"/>
      <c r="J1657" s="49"/>
      <c r="L1657" s="49" t="s">
        <v>4103</v>
      </c>
      <c r="M1657" s="49"/>
      <c r="N1657" s="49"/>
      <c r="O1657" s="49"/>
      <c r="P1657" s="49"/>
      <c r="Q1657" t="s">
        <v>5361</v>
      </c>
      <c r="R1657" t="s">
        <v>1146</v>
      </c>
      <c r="S1657">
        <v>2</v>
      </c>
      <c r="T1657">
        <v>22.5</v>
      </c>
      <c r="U1657">
        <v>12</v>
      </c>
      <c r="X1657" s="49"/>
      <c r="Y1657">
        <v>3</v>
      </c>
      <c r="Z1657">
        <v>1</v>
      </c>
      <c r="AA1657">
        <v>3</v>
      </c>
      <c r="AB1657" s="49" t="s">
        <v>3856</v>
      </c>
      <c r="AC1657" s="49"/>
      <c r="AD1657">
        <v>6</v>
      </c>
    </row>
    <row r="1658" spans="2:30" x14ac:dyDescent="0.25">
      <c r="B1658" s="49"/>
      <c r="C1658" s="49"/>
      <c r="D1658" s="2"/>
      <c r="E1658" t="s">
        <v>222</v>
      </c>
      <c r="F1658" s="49"/>
      <c r="G1658" s="49"/>
      <c r="H1658" t="s">
        <v>5364</v>
      </c>
      <c r="I1658" s="49"/>
      <c r="J1658" s="49"/>
      <c r="L1658" s="49" t="s">
        <v>4103</v>
      </c>
      <c r="M1658" s="49"/>
      <c r="N1658" s="49"/>
      <c r="O1658" s="49"/>
      <c r="P1658" s="49"/>
      <c r="Q1658" t="s">
        <v>5363</v>
      </c>
      <c r="R1658" t="s">
        <v>1146</v>
      </c>
      <c r="S1658">
        <v>3</v>
      </c>
      <c r="T1658">
        <v>22.5</v>
      </c>
      <c r="U1658">
        <v>12</v>
      </c>
      <c r="X1658" s="49"/>
      <c r="Y1658">
        <v>3</v>
      </c>
      <c r="Z1658">
        <v>1</v>
      </c>
      <c r="AA1658">
        <v>3</v>
      </c>
      <c r="AB1658" s="49" t="s">
        <v>3856</v>
      </c>
      <c r="AC1658" s="49"/>
      <c r="AD1658">
        <v>6</v>
      </c>
    </row>
    <row r="1659" spans="2:30" x14ac:dyDescent="0.25">
      <c r="B1659" s="49"/>
      <c r="C1659" s="49"/>
      <c r="D1659" s="2"/>
      <c r="E1659" t="s">
        <v>415</v>
      </c>
      <c r="F1659" s="49"/>
      <c r="G1659" s="49"/>
      <c r="H1659" t="s">
        <v>5366</v>
      </c>
      <c r="I1659" s="49"/>
      <c r="J1659" s="49"/>
      <c r="L1659" s="49"/>
      <c r="M1659" s="49"/>
      <c r="N1659" s="49"/>
      <c r="O1659" s="49"/>
      <c r="P1659" s="49"/>
      <c r="Q1659" t="s">
        <v>5365</v>
      </c>
      <c r="R1659" t="s">
        <v>1146</v>
      </c>
      <c r="S1659">
        <v>1</v>
      </c>
      <c r="T1659">
        <v>20</v>
      </c>
      <c r="V1659">
        <v>20</v>
      </c>
      <c r="X1659" s="49"/>
      <c r="AB1659" s="49"/>
      <c r="AC1659" s="49"/>
      <c r="AD1659">
        <v>6</v>
      </c>
    </row>
    <row r="1660" spans="2:30" x14ac:dyDescent="0.25">
      <c r="B1660" s="49"/>
      <c r="C1660" s="49"/>
      <c r="D1660" s="2"/>
      <c r="E1660" t="s">
        <v>420</v>
      </c>
      <c r="F1660" s="49"/>
      <c r="G1660" s="49"/>
      <c r="H1660" t="s">
        <v>5369</v>
      </c>
      <c r="I1660" s="49"/>
      <c r="J1660" s="49"/>
      <c r="L1660" s="49" t="s">
        <v>5368</v>
      </c>
      <c r="M1660" s="49"/>
      <c r="N1660" s="49"/>
      <c r="O1660" s="49"/>
      <c r="P1660" s="49"/>
      <c r="Q1660" t="s">
        <v>5367</v>
      </c>
      <c r="R1660" t="s">
        <v>1146</v>
      </c>
      <c r="S1660">
        <v>1</v>
      </c>
      <c r="T1660">
        <v>45</v>
      </c>
      <c r="U1660">
        <v>10</v>
      </c>
      <c r="X1660" s="49"/>
      <c r="AB1660" s="49"/>
      <c r="AC1660" s="49"/>
      <c r="AD1660">
        <v>6</v>
      </c>
    </row>
    <row r="1661" spans="2:30" x14ac:dyDescent="0.25">
      <c r="B1661" s="49"/>
      <c r="C1661" s="49"/>
      <c r="D1661" s="2"/>
      <c r="E1661" t="s">
        <v>420</v>
      </c>
      <c r="F1661" s="49"/>
      <c r="G1661" s="49"/>
      <c r="H1661" t="s">
        <v>5372</v>
      </c>
      <c r="I1661" s="49"/>
      <c r="J1661" s="49"/>
      <c r="L1661" s="49" t="s">
        <v>5371</v>
      </c>
      <c r="M1661" s="49"/>
      <c r="N1661" s="49"/>
      <c r="O1661" s="49"/>
      <c r="P1661" s="49"/>
      <c r="Q1661" t="s">
        <v>5370</v>
      </c>
      <c r="R1661" t="s">
        <v>1146</v>
      </c>
      <c r="S1661">
        <v>2</v>
      </c>
      <c r="T1661">
        <v>50</v>
      </c>
      <c r="U1661">
        <v>13</v>
      </c>
      <c r="X1661" s="49"/>
      <c r="AB1661" s="49"/>
      <c r="AC1661" s="49"/>
      <c r="AD1661">
        <v>6</v>
      </c>
    </row>
    <row r="1662" spans="2:30" x14ac:dyDescent="0.25">
      <c r="B1662" s="49"/>
      <c r="C1662" s="49"/>
      <c r="D1662" s="2"/>
      <c r="E1662" t="s">
        <v>420</v>
      </c>
      <c r="F1662" s="49"/>
      <c r="G1662" s="49"/>
      <c r="H1662" t="s">
        <v>1149</v>
      </c>
      <c r="I1662" s="49"/>
      <c r="J1662" s="49"/>
      <c r="L1662" s="49" t="s">
        <v>5374</v>
      </c>
      <c r="M1662" s="49"/>
      <c r="N1662" s="49"/>
      <c r="O1662" s="49"/>
      <c r="P1662" s="49"/>
      <c r="Q1662" t="s">
        <v>5373</v>
      </c>
      <c r="R1662" t="s">
        <v>1146</v>
      </c>
      <c r="S1662">
        <v>3</v>
      </c>
      <c r="T1662">
        <v>25</v>
      </c>
      <c r="U1662">
        <v>10</v>
      </c>
      <c r="X1662" s="49"/>
      <c r="AB1662" s="49"/>
      <c r="AC1662" s="49"/>
      <c r="AD1662">
        <v>6</v>
      </c>
    </row>
    <row r="1663" spans="2:30" x14ac:dyDescent="0.25">
      <c r="B1663" s="49"/>
      <c r="C1663" s="49"/>
      <c r="D1663" s="2"/>
      <c r="E1663" t="s">
        <v>363</v>
      </c>
      <c r="F1663" s="49"/>
      <c r="G1663" s="49"/>
      <c r="H1663" t="s">
        <v>1152</v>
      </c>
      <c r="I1663" s="49"/>
      <c r="J1663" s="49"/>
      <c r="L1663" s="49" t="s">
        <v>5376</v>
      </c>
      <c r="M1663" s="49"/>
      <c r="N1663" s="49"/>
      <c r="O1663" s="49"/>
      <c r="P1663" s="49"/>
      <c r="Q1663" t="s">
        <v>5375</v>
      </c>
      <c r="R1663" t="s">
        <v>1150</v>
      </c>
      <c r="S1663">
        <v>1</v>
      </c>
      <c r="V1663">
        <v>300</v>
      </c>
      <c r="W1663">
        <v>0.55000000000000004</v>
      </c>
      <c r="X1663" s="49" t="s">
        <v>3957</v>
      </c>
      <c r="AB1663" s="49"/>
      <c r="AC1663" s="49"/>
      <c r="AD1663">
        <v>6</v>
      </c>
    </row>
    <row r="1664" spans="2:30" x14ac:dyDescent="0.25">
      <c r="B1664" s="49"/>
      <c r="C1664" s="49"/>
      <c r="D1664" s="2"/>
      <c r="E1664" t="s">
        <v>15</v>
      </c>
      <c r="F1664" s="49"/>
      <c r="G1664" s="49"/>
      <c r="H1664" t="s">
        <v>5378</v>
      </c>
      <c r="I1664" s="49"/>
      <c r="J1664" s="49"/>
      <c r="L1664" s="49" t="s">
        <v>5279</v>
      </c>
      <c r="M1664" s="49"/>
      <c r="N1664" s="49"/>
      <c r="O1664" s="49"/>
      <c r="P1664" s="49"/>
      <c r="Q1664" t="s">
        <v>5377</v>
      </c>
      <c r="R1664" t="s">
        <v>1150</v>
      </c>
      <c r="S1664">
        <v>1</v>
      </c>
      <c r="T1664">
        <v>75</v>
      </c>
      <c r="V1664">
        <v>60</v>
      </c>
      <c r="X1664" s="49"/>
      <c r="AB1664" s="49"/>
      <c r="AC1664" s="49"/>
      <c r="AD1664">
        <v>6</v>
      </c>
    </row>
    <row r="1665" spans="2:30" x14ac:dyDescent="0.25">
      <c r="B1665" s="49"/>
      <c r="C1665" s="49"/>
      <c r="D1665" s="2"/>
      <c r="E1665" t="s">
        <v>15</v>
      </c>
      <c r="F1665" s="49"/>
      <c r="G1665" s="49"/>
      <c r="H1665" t="s">
        <v>5380</v>
      </c>
      <c r="I1665" s="49"/>
      <c r="J1665" s="49"/>
      <c r="L1665" s="49" t="s">
        <v>5279</v>
      </c>
      <c r="M1665" s="49"/>
      <c r="N1665" s="49"/>
      <c r="O1665" s="49"/>
      <c r="P1665" s="49"/>
      <c r="Q1665" t="s">
        <v>5379</v>
      </c>
      <c r="R1665" t="s">
        <v>1150</v>
      </c>
      <c r="S1665">
        <v>2</v>
      </c>
      <c r="T1665">
        <v>75</v>
      </c>
      <c r="V1665">
        <v>60</v>
      </c>
      <c r="X1665" s="49"/>
      <c r="AB1665" s="49"/>
      <c r="AC1665" s="49"/>
      <c r="AD1665">
        <v>6</v>
      </c>
    </row>
    <row r="1666" spans="2:30" x14ac:dyDescent="0.25">
      <c r="B1666" s="49"/>
      <c r="C1666" s="49"/>
      <c r="D1666" s="2"/>
      <c r="E1666" t="s">
        <v>15</v>
      </c>
      <c r="F1666" s="49"/>
      <c r="G1666" s="49"/>
      <c r="H1666" t="s">
        <v>5382</v>
      </c>
      <c r="I1666" s="49"/>
      <c r="J1666" s="49"/>
      <c r="L1666" s="49" t="s">
        <v>5279</v>
      </c>
      <c r="M1666" s="49"/>
      <c r="N1666" s="49"/>
      <c r="O1666" s="49"/>
      <c r="P1666" s="49"/>
      <c r="Q1666" t="s">
        <v>5381</v>
      </c>
      <c r="R1666" t="s">
        <v>1150</v>
      </c>
      <c r="S1666">
        <v>3</v>
      </c>
      <c r="T1666">
        <v>75</v>
      </c>
      <c r="V1666">
        <v>58.8</v>
      </c>
      <c r="X1666" s="49"/>
      <c r="AB1666" s="49"/>
      <c r="AC1666" s="49"/>
      <c r="AD1666">
        <v>6</v>
      </c>
    </row>
    <row r="1667" spans="2:30" x14ac:dyDescent="0.25">
      <c r="B1667" s="49"/>
      <c r="C1667" s="49"/>
      <c r="D1667" s="2"/>
      <c r="E1667" t="s">
        <v>15</v>
      </c>
      <c r="F1667" s="49"/>
      <c r="G1667" s="49"/>
      <c r="H1667" t="s">
        <v>5384</v>
      </c>
      <c r="I1667" s="49"/>
      <c r="J1667" s="49"/>
      <c r="L1667" s="49" t="s">
        <v>5279</v>
      </c>
      <c r="M1667" s="49"/>
      <c r="N1667" s="49"/>
      <c r="O1667" s="49"/>
      <c r="P1667" s="49"/>
      <c r="Q1667" t="s">
        <v>5383</v>
      </c>
      <c r="R1667" t="s">
        <v>1150</v>
      </c>
      <c r="S1667">
        <v>4</v>
      </c>
      <c r="T1667">
        <v>75</v>
      </c>
      <c r="V1667">
        <v>57</v>
      </c>
      <c r="X1667" s="49"/>
      <c r="AB1667" s="49"/>
      <c r="AC1667" s="49"/>
      <c r="AD1667">
        <v>6</v>
      </c>
    </row>
    <row r="1668" spans="2:30" x14ac:dyDescent="0.25">
      <c r="B1668" s="49"/>
      <c r="C1668" s="49"/>
      <c r="D1668" s="2"/>
      <c r="E1668" t="s">
        <v>55</v>
      </c>
      <c r="F1668" s="49"/>
      <c r="G1668" s="49"/>
      <c r="H1668" t="s">
        <v>5387</v>
      </c>
      <c r="I1668" s="49"/>
      <c r="J1668" s="49"/>
      <c r="L1668" s="49" t="s">
        <v>5386</v>
      </c>
      <c r="M1668" s="49"/>
      <c r="N1668" s="49"/>
      <c r="O1668" s="49"/>
      <c r="P1668" s="49"/>
      <c r="Q1668" t="s">
        <v>5385</v>
      </c>
      <c r="R1668" t="s">
        <v>1150</v>
      </c>
      <c r="S1668">
        <v>1</v>
      </c>
      <c r="T1668">
        <v>50</v>
      </c>
      <c r="U1668">
        <v>12</v>
      </c>
      <c r="X1668" s="49"/>
      <c r="Y1668">
        <v>2</v>
      </c>
      <c r="AA1668">
        <v>2</v>
      </c>
      <c r="AB1668" s="49" t="s">
        <v>618</v>
      </c>
      <c r="AC1668" s="49"/>
      <c r="AD1668">
        <v>6</v>
      </c>
    </row>
    <row r="1669" spans="2:30" x14ac:dyDescent="0.25">
      <c r="B1669" s="49"/>
      <c r="C1669" s="49"/>
      <c r="D1669" s="2"/>
      <c r="E1669" t="s">
        <v>55</v>
      </c>
      <c r="F1669" s="49"/>
      <c r="G1669" s="49"/>
      <c r="H1669" t="s">
        <v>5390</v>
      </c>
      <c r="I1669" s="49"/>
      <c r="J1669" s="49"/>
      <c r="L1669" s="49" t="s">
        <v>5389</v>
      </c>
      <c r="M1669" s="49"/>
      <c r="N1669" s="49"/>
      <c r="O1669" s="49"/>
      <c r="P1669" s="49"/>
      <c r="Q1669" t="s">
        <v>5388</v>
      </c>
      <c r="R1669" t="s">
        <v>1150</v>
      </c>
      <c r="S1669">
        <v>2</v>
      </c>
      <c r="T1669">
        <v>57.5</v>
      </c>
      <c r="U1669">
        <v>12</v>
      </c>
      <c r="X1669" s="49"/>
      <c r="Y1669">
        <v>2</v>
      </c>
      <c r="AA1669">
        <v>2</v>
      </c>
      <c r="AB1669" s="49" t="s">
        <v>3856</v>
      </c>
      <c r="AC1669" s="49"/>
      <c r="AD1669">
        <v>6</v>
      </c>
    </row>
    <row r="1670" spans="2:30" x14ac:dyDescent="0.25">
      <c r="B1670" s="49"/>
      <c r="C1670" s="49"/>
      <c r="D1670" s="2"/>
      <c r="E1670" t="s">
        <v>55</v>
      </c>
      <c r="F1670" s="49"/>
      <c r="G1670" s="49"/>
      <c r="H1670" t="s">
        <v>5392</v>
      </c>
      <c r="I1670" s="49"/>
      <c r="J1670" s="49"/>
      <c r="L1670" s="49" t="s">
        <v>5389</v>
      </c>
      <c r="M1670" s="49"/>
      <c r="N1670" s="49"/>
      <c r="O1670" s="49"/>
      <c r="P1670" s="49"/>
      <c r="Q1670" t="s">
        <v>5391</v>
      </c>
      <c r="R1670" t="s">
        <v>1150</v>
      </c>
      <c r="S1670">
        <v>3</v>
      </c>
      <c r="T1670">
        <v>65</v>
      </c>
      <c r="U1670">
        <v>10</v>
      </c>
      <c r="X1670" s="49"/>
      <c r="Y1670">
        <v>2</v>
      </c>
      <c r="AA1670">
        <v>2</v>
      </c>
      <c r="AB1670" s="49" t="s">
        <v>3856</v>
      </c>
      <c r="AC1670" s="49"/>
      <c r="AD1670">
        <v>6</v>
      </c>
    </row>
    <row r="1671" spans="2:30" x14ac:dyDescent="0.25">
      <c r="B1671" s="49"/>
      <c r="C1671" s="49"/>
      <c r="D1671" s="2"/>
      <c r="E1671" t="s">
        <v>55</v>
      </c>
      <c r="F1671" s="49"/>
      <c r="G1671" s="49"/>
      <c r="H1671" t="s">
        <v>5395</v>
      </c>
      <c r="I1671" s="49"/>
      <c r="J1671" s="49"/>
      <c r="L1671" s="49" t="s">
        <v>5394</v>
      </c>
      <c r="M1671" s="49"/>
      <c r="N1671" s="49"/>
      <c r="O1671" s="49"/>
      <c r="P1671" s="49"/>
      <c r="Q1671" t="s">
        <v>5393</v>
      </c>
      <c r="R1671" t="s">
        <v>1150</v>
      </c>
      <c r="S1671">
        <v>4</v>
      </c>
      <c r="T1671">
        <v>65</v>
      </c>
      <c r="U1671">
        <v>9</v>
      </c>
      <c r="X1671" s="49"/>
      <c r="Y1671">
        <v>2</v>
      </c>
      <c r="AA1671">
        <v>2</v>
      </c>
      <c r="AB1671" s="49" t="s">
        <v>610</v>
      </c>
      <c r="AC1671" s="49"/>
      <c r="AD1671">
        <v>6</v>
      </c>
    </row>
    <row r="1672" spans="2:30" x14ac:dyDescent="0.25">
      <c r="B1672" s="49"/>
      <c r="C1672" s="49"/>
      <c r="D1672" s="2"/>
      <c r="E1672" t="s">
        <v>79</v>
      </c>
      <c r="F1672" s="49"/>
      <c r="G1672" s="49"/>
      <c r="H1672" t="s">
        <v>5398</v>
      </c>
      <c r="I1672" s="49"/>
      <c r="J1672" s="49"/>
      <c r="L1672" s="49" t="s">
        <v>5397</v>
      </c>
      <c r="M1672" s="49"/>
      <c r="N1672" s="49"/>
      <c r="O1672" s="49"/>
      <c r="P1672" s="49"/>
      <c r="Q1672" t="s">
        <v>5396</v>
      </c>
      <c r="R1672" t="s">
        <v>1150</v>
      </c>
      <c r="S1672">
        <v>1</v>
      </c>
      <c r="T1672">
        <v>10</v>
      </c>
      <c r="U1672">
        <v>15</v>
      </c>
      <c r="X1672" s="49"/>
      <c r="Y1672">
        <v>1</v>
      </c>
      <c r="Z1672">
        <v>1</v>
      </c>
      <c r="AA1672">
        <v>1</v>
      </c>
      <c r="AB1672" s="49"/>
      <c r="AC1672" s="49"/>
      <c r="AD1672">
        <v>6</v>
      </c>
    </row>
    <row r="1673" spans="2:30" x14ac:dyDescent="0.25">
      <c r="B1673" s="49"/>
      <c r="C1673" s="49"/>
      <c r="D1673" s="2"/>
      <c r="E1673" t="s">
        <v>79</v>
      </c>
      <c r="F1673" s="49"/>
      <c r="G1673" s="49"/>
      <c r="H1673" t="s">
        <v>5401</v>
      </c>
      <c r="I1673" s="49"/>
      <c r="J1673" s="49"/>
      <c r="L1673" s="49" t="s">
        <v>5400</v>
      </c>
      <c r="M1673" s="49"/>
      <c r="N1673" s="49"/>
      <c r="O1673" s="49"/>
      <c r="P1673" s="49"/>
      <c r="Q1673" t="s">
        <v>5399</v>
      </c>
      <c r="R1673" t="s">
        <v>1150</v>
      </c>
      <c r="S1673">
        <v>2</v>
      </c>
      <c r="T1673">
        <v>20</v>
      </c>
      <c r="U1673">
        <v>15</v>
      </c>
      <c r="X1673" s="49"/>
      <c r="Y1673">
        <v>2</v>
      </c>
      <c r="Z1673">
        <v>2</v>
      </c>
      <c r="AA1673">
        <v>2</v>
      </c>
      <c r="AB1673" s="49" t="s">
        <v>618</v>
      </c>
      <c r="AC1673" s="49"/>
      <c r="AD1673">
        <v>6</v>
      </c>
    </row>
    <row r="1674" spans="2:30" x14ac:dyDescent="0.25">
      <c r="B1674" s="49"/>
      <c r="C1674" s="49"/>
      <c r="D1674" s="2"/>
      <c r="E1674" t="s">
        <v>79</v>
      </c>
      <c r="F1674" s="49"/>
      <c r="G1674" s="49"/>
      <c r="H1674" t="s">
        <v>5403</v>
      </c>
      <c r="I1674" s="49"/>
      <c r="J1674" s="49"/>
      <c r="L1674" s="49" t="s">
        <v>5400</v>
      </c>
      <c r="M1674" s="49"/>
      <c r="N1674" s="49"/>
      <c r="O1674" s="49"/>
      <c r="P1674" s="49"/>
      <c r="Q1674" t="s">
        <v>5402</v>
      </c>
      <c r="R1674" t="s">
        <v>1150</v>
      </c>
      <c r="S1674">
        <v>3</v>
      </c>
      <c r="T1674">
        <v>25</v>
      </c>
      <c r="U1674">
        <v>15</v>
      </c>
      <c r="X1674" s="49"/>
      <c r="Y1674">
        <v>2</v>
      </c>
      <c r="Z1674">
        <v>2</v>
      </c>
      <c r="AA1674">
        <v>2</v>
      </c>
      <c r="AB1674" s="49" t="s">
        <v>618</v>
      </c>
      <c r="AC1674" s="49"/>
      <c r="AD1674">
        <v>6</v>
      </c>
    </row>
    <row r="1675" spans="2:30" x14ac:dyDescent="0.25">
      <c r="B1675" s="49"/>
      <c r="C1675" s="49"/>
      <c r="D1675" s="2"/>
      <c r="E1675" t="s">
        <v>79</v>
      </c>
      <c r="F1675" s="49"/>
      <c r="G1675" s="49"/>
      <c r="H1675" t="s">
        <v>5406</v>
      </c>
      <c r="I1675" s="49"/>
      <c r="J1675" s="49"/>
      <c r="L1675" s="49" t="s">
        <v>5405</v>
      </c>
      <c r="M1675" s="49"/>
      <c r="N1675" s="49"/>
      <c r="O1675" s="49"/>
      <c r="P1675" s="49"/>
      <c r="Q1675" t="s">
        <v>5404</v>
      </c>
      <c r="R1675" t="s">
        <v>1150</v>
      </c>
      <c r="S1675">
        <v>4</v>
      </c>
      <c r="T1675">
        <v>30</v>
      </c>
      <c r="U1675">
        <v>15</v>
      </c>
      <c r="X1675" s="49"/>
      <c r="Y1675">
        <v>2</v>
      </c>
      <c r="Z1675">
        <v>2</v>
      </c>
      <c r="AA1675">
        <v>2</v>
      </c>
      <c r="AB1675" s="49" t="s">
        <v>610</v>
      </c>
      <c r="AC1675" s="49"/>
      <c r="AD1675">
        <v>6</v>
      </c>
    </row>
    <row r="1676" spans="2:30" x14ac:dyDescent="0.25">
      <c r="B1676" s="49"/>
      <c r="C1676" s="49"/>
      <c r="D1676" s="2"/>
      <c r="E1676" t="s">
        <v>99</v>
      </c>
      <c r="F1676" s="49"/>
      <c r="G1676" s="49"/>
      <c r="H1676" t="s">
        <v>5408</v>
      </c>
      <c r="I1676" s="49"/>
      <c r="J1676" s="49"/>
      <c r="L1676" s="49" t="s">
        <v>5203</v>
      </c>
      <c r="M1676" s="49"/>
      <c r="N1676" s="49"/>
      <c r="O1676" s="49"/>
      <c r="P1676" s="49"/>
      <c r="Q1676" t="s">
        <v>5407</v>
      </c>
      <c r="R1676" t="s">
        <v>1150</v>
      </c>
      <c r="S1676">
        <v>1</v>
      </c>
      <c r="T1676">
        <v>22.5</v>
      </c>
      <c r="U1676">
        <v>12</v>
      </c>
      <c r="X1676" s="49"/>
      <c r="Y1676">
        <v>2</v>
      </c>
      <c r="Z1676">
        <v>1</v>
      </c>
      <c r="AA1676">
        <v>3</v>
      </c>
      <c r="AB1676" s="49" t="s">
        <v>3856</v>
      </c>
      <c r="AC1676" s="49"/>
      <c r="AD1676">
        <v>6</v>
      </c>
    </row>
    <row r="1677" spans="2:30" x14ac:dyDescent="0.25">
      <c r="B1677" s="49"/>
      <c r="C1677" s="49"/>
      <c r="D1677" s="2"/>
      <c r="E1677" t="s">
        <v>99</v>
      </c>
      <c r="F1677" s="49"/>
      <c r="G1677" s="49"/>
      <c r="H1677" t="s">
        <v>5410</v>
      </c>
      <c r="I1677" s="49"/>
      <c r="J1677" s="49"/>
      <c r="L1677" s="49" t="s">
        <v>2350</v>
      </c>
      <c r="M1677" s="49"/>
      <c r="N1677" s="49"/>
      <c r="O1677" s="49"/>
      <c r="P1677" s="49"/>
      <c r="Q1677" t="s">
        <v>5409</v>
      </c>
      <c r="R1677" t="s">
        <v>1150</v>
      </c>
      <c r="S1677">
        <v>2</v>
      </c>
      <c r="T1677">
        <v>25</v>
      </c>
      <c r="U1677">
        <v>12</v>
      </c>
      <c r="X1677" s="49"/>
      <c r="Y1677">
        <v>2</v>
      </c>
      <c r="Z1677">
        <v>1</v>
      </c>
      <c r="AA1677">
        <v>3</v>
      </c>
      <c r="AB1677" s="49" t="s">
        <v>610</v>
      </c>
      <c r="AC1677" s="49"/>
      <c r="AD1677">
        <v>6</v>
      </c>
    </row>
    <row r="1678" spans="2:30" x14ac:dyDescent="0.25">
      <c r="B1678" s="49"/>
      <c r="C1678" s="49"/>
      <c r="D1678" s="2"/>
      <c r="E1678" t="s">
        <v>99</v>
      </c>
      <c r="F1678" s="49"/>
      <c r="G1678" s="49"/>
      <c r="H1678" t="s">
        <v>1153</v>
      </c>
      <c r="I1678" s="49"/>
      <c r="J1678" s="49"/>
      <c r="L1678" s="49" t="s">
        <v>2350</v>
      </c>
      <c r="M1678" s="49"/>
      <c r="N1678" s="49"/>
      <c r="O1678" s="49"/>
      <c r="P1678" s="49"/>
      <c r="Q1678" t="s">
        <v>5411</v>
      </c>
      <c r="R1678" t="s">
        <v>1150</v>
      </c>
      <c r="S1678">
        <v>3</v>
      </c>
      <c r="T1678">
        <v>25</v>
      </c>
      <c r="U1678">
        <v>10</v>
      </c>
      <c r="X1678" s="49"/>
      <c r="Y1678">
        <v>2</v>
      </c>
      <c r="Z1678">
        <v>1</v>
      </c>
      <c r="AA1678">
        <v>3</v>
      </c>
      <c r="AB1678" s="49" t="s">
        <v>610</v>
      </c>
      <c r="AC1678" s="49"/>
      <c r="AD1678">
        <v>6</v>
      </c>
    </row>
    <row r="1679" spans="2:30" x14ac:dyDescent="0.25">
      <c r="B1679" s="49"/>
      <c r="C1679" s="49"/>
      <c r="D1679" s="2"/>
      <c r="E1679" t="s">
        <v>112</v>
      </c>
      <c r="F1679" s="49"/>
      <c r="G1679" s="49"/>
      <c r="H1679" t="s">
        <v>1156</v>
      </c>
      <c r="I1679" s="49"/>
      <c r="J1679" s="49"/>
      <c r="L1679" s="49" t="s">
        <v>5413</v>
      </c>
      <c r="M1679" s="49"/>
      <c r="N1679" s="49"/>
      <c r="O1679" s="49"/>
      <c r="P1679" s="49"/>
      <c r="Q1679" t="s">
        <v>5412</v>
      </c>
      <c r="R1679" t="s">
        <v>1154</v>
      </c>
      <c r="S1679">
        <v>1</v>
      </c>
      <c r="T1679">
        <v>60</v>
      </c>
      <c r="U1679">
        <v>15</v>
      </c>
      <c r="X1679" s="49"/>
      <c r="Y1679">
        <v>2</v>
      </c>
      <c r="Z1679">
        <v>1</v>
      </c>
      <c r="AA1679">
        <v>3</v>
      </c>
      <c r="AB1679" s="49" t="s">
        <v>2289</v>
      </c>
      <c r="AC1679" s="49"/>
      <c r="AD1679">
        <v>6</v>
      </c>
    </row>
    <row r="1680" spans="2:30" x14ac:dyDescent="0.25">
      <c r="B1680" s="49"/>
      <c r="C1680" s="49"/>
      <c r="D1680" s="2"/>
      <c r="E1680" t="s">
        <v>112</v>
      </c>
      <c r="F1680" s="49"/>
      <c r="G1680" s="49"/>
      <c r="H1680" t="s">
        <v>5415</v>
      </c>
      <c r="I1680" s="49"/>
      <c r="J1680" s="49"/>
      <c r="L1680" s="49" t="s">
        <v>3189</v>
      </c>
      <c r="M1680" s="49"/>
      <c r="N1680" s="49"/>
      <c r="O1680" s="49"/>
      <c r="P1680" s="49"/>
      <c r="Q1680" t="s">
        <v>5414</v>
      </c>
      <c r="R1680" t="s">
        <v>1154</v>
      </c>
      <c r="S1680">
        <v>2</v>
      </c>
      <c r="T1680">
        <v>70</v>
      </c>
      <c r="U1680">
        <v>15</v>
      </c>
      <c r="X1680" s="49"/>
      <c r="Y1680">
        <v>2</v>
      </c>
      <c r="Z1680">
        <v>1</v>
      </c>
      <c r="AA1680">
        <v>3</v>
      </c>
      <c r="AB1680" s="49" t="s">
        <v>618</v>
      </c>
      <c r="AC1680" s="49"/>
      <c r="AD1680">
        <v>6</v>
      </c>
    </row>
    <row r="1681" spans="2:30" x14ac:dyDescent="0.25">
      <c r="B1681" s="49"/>
      <c r="C1681" s="49"/>
      <c r="D1681" s="2"/>
      <c r="E1681" t="s">
        <v>112</v>
      </c>
      <c r="F1681" s="49"/>
      <c r="G1681" s="49"/>
      <c r="H1681" t="s">
        <v>5417</v>
      </c>
      <c r="I1681" s="49"/>
      <c r="J1681" s="49"/>
      <c r="L1681" s="49" t="s">
        <v>3189</v>
      </c>
      <c r="M1681" s="49"/>
      <c r="N1681" s="49"/>
      <c r="O1681" s="49"/>
      <c r="P1681" s="49"/>
      <c r="Q1681" t="s">
        <v>5416</v>
      </c>
      <c r="R1681" t="s">
        <v>1154</v>
      </c>
      <c r="S1681">
        <v>3</v>
      </c>
      <c r="T1681">
        <v>70</v>
      </c>
      <c r="U1681">
        <v>15</v>
      </c>
      <c r="X1681" s="49"/>
      <c r="Y1681">
        <v>2</v>
      </c>
      <c r="Z1681">
        <v>1</v>
      </c>
      <c r="AA1681">
        <v>3</v>
      </c>
      <c r="AB1681" s="49" t="s">
        <v>618</v>
      </c>
      <c r="AC1681" s="49"/>
      <c r="AD1681">
        <v>6</v>
      </c>
    </row>
    <row r="1682" spans="2:30" x14ac:dyDescent="0.25">
      <c r="B1682" s="49"/>
      <c r="C1682" s="49"/>
      <c r="D1682" s="2"/>
      <c r="E1682" t="s">
        <v>229</v>
      </c>
      <c r="F1682" s="49"/>
      <c r="G1682" s="49"/>
      <c r="H1682" t="s">
        <v>5420</v>
      </c>
      <c r="I1682" s="49"/>
      <c r="J1682" s="49"/>
      <c r="L1682" s="49" t="s">
        <v>5419</v>
      </c>
      <c r="M1682" s="49"/>
      <c r="N1682" s="49"/>
      <c r="O1682" s="49"/>
      <c r="P1682" s="49"/>
      <c r="Q1682" t="s">
        <v>5418</v>
      </c>
      <c r="R1682" t="s">
        <v>1154</v>
      </c>
      <c r="S1682">
        <v>1</v>
      </c>
      <c r="T1682">
        <v>22.5</v>
      </c>
      <c r="U1682">
        <v>15</v>
      </c>
      <c r="X1682" s="49"/>
      <c r="Y1682">
        <v>3</v>
      </c>
      <c r="Z1682">
        <v>1</v>
      </c>
      <c r="AA1682">
        <v>3</v>
      </c>
      <c r="AB1682" s="49" t="s">
        <v>3856</v>
      </c>
      <c r="AC1682" s="49"/>
      <c r="AD1682">
        <v>6</v>
      </c>
    </row>
    <row r="1683" spans="2:30" x14ac:dyDescent="0.25">
      <c r="B1683" s="49"/>
      <c r="C1683" s="49"/>
      <c r="D1683" s="2"/>
      <c r="E1683" t="s">
        <v>229</v>
      </c>
      <c r="F1683" s="49"/>
      <c r="G1683" s="49"/>
      <c r="H1683" t="s">
        <v>5423</v>
      </c>
      <c r="I1683" s="49"/>
      <c r="J1683" s="49"/>
      <c r="L1683" s="49" t="s">
        <v>5422</v>
      </c>
      <c r="M1683" s="49"/>
      <c r="N1683" s="49"/>
      <c r="O1683" s="49"/>
      <c r="P1683" s="49"/>
      <c r="Q1683" t="s">
        <v>5421</v>
      </c>
      <c r="R1683" t="s">
        <v>1154</v>
      </c>
      <c r="S1683">
        <v>2</v>
      </c>
      <c r="T1683">
        <v>25</v>
      </c>
      <c r="U1683">
        <v>12</v>
      </c>
      <c r="X1683" s="49"/>
      <c r="Y1683">
        <v>3</v>
      </c>
      <c r="Z1683">
        <v>1</v>
      </c>
      <c r="AA1683">
        <v>3</v>
      </c>
      <c r="AB1683" s="49" t="s">
        <v>610</v>
      </c>
      <c r="AC1683" s="49"/>
      <c r="AD1683">
        <v>6</v>
      </c>
    </row>
    <row r="1684" spans="2:30" x14ac:dyDescent="0.25">
      <c r="B1684" s="49"/>
      <c r="C1684" s="49"/>
      <c r="D1684" s="2"/>
      <c r="E1684" t="s">
        <v>229</v>
      </c>
      <c r="F1684" s="49"/>
      <c r="G1684" s="49"/>
      <c r="H1684" t="s">
        <v>5425</v>
      </c>
      <c r="I1684" s="49"/>
      <c r="J1684" s="49"/>
      <c r="L1684" s="49" t="s">
        <v>5422</v>
      </c>
      <c r="M1684" s="49"/>
      <c r="N1684" s="49"/>
      <c r="O1684" s="49"/>
      <c r="P1684" s="49"/>
      <c r="Q1684" t="s">
        <v>5424</v>
      </c>
      <c r="R1684" t="s">
        <v>1154</v>
      </c>
      <c r="S1684">
        <v>3</v>
      </c>
      <c r="T1684">
        <v>25</v>
      </c>
      <c r="U1684">
        <v>10</v>
      </c>
      <c r="X1684" s="49"/>
      <c r="Y1684">
        <v>3</v>
      </c>
      <c r="Z1684">
        <v>1</v>
      </c>
      <c r="AA1684">
        <v>3</v>
      </c>
      <c r="AB1684" s="49" t="s">
        <v>610</v>
      </c>
      <c r="AC1684" s="49"/>
      <c r="AD1684">
        <v>6</v>
      </c>
    </row>
    <row r="1685" spans="2:30" x14ac:dyDescent="0.25">
      <c r="B1685" s="49"/>
      <c r="C1685" s="49"/>
      <c r="D1685" s="2"/>
      <c r="E1685" t="s">
        <v>129</v>
      </c>
      <c r="F1685" s="49"/>
      <c r="G1685" s="49"/>
      <c r="H1685" t="s">
        <v>5428</v>
      </c>
      <c r="I1685" s="49"/>
      <c r="J1685" s="49"/>
      <c r="L1685" s="49" t="s">
        <v>2154</v>
      </c>
      <c r="M1685" s="49"/>
      <c r="N1685" s="49"/>
      <c r="O1685" s="49"/>
      <c r="P1685" s="49"/>
      <c r="Q1685" t="s">
        <v>5426</v>
      </c>
      <c r="R1685" t="s">
        <v>1154</v>
      </c>
      <c r="S1685">
        <v>1</v>
      </c>
      <c r="T1685">
        <v>25</v>
      </c>
      <c r="U1685">
        <v>10</v>
      </c>
      <c r="X1685" s="49"/>
      <c r="Y1685">
        <v>2</v>
      </c>
      <c r="Z1685">
        <v>1</v>
      </c>
      <c r="AA1685">
        <v>2</v>
      </c>
      <c r="AB1685" s="49" t="s">
        <v>618</v>
      </c>
      <c r="AC1685" s="49" t="s">
        <v>5427</v>
      </c>
      <c r="AD1685">
        <v>6</v>
      </c>
    </row>
    <row r="1686" spans="2:30" x14ac:dyDescent="0.25">
      <c r="B1686" s="49"/>
      <c r="C1686" s="49"/>
      <c r="D1686" s="2"/>
      <c r="E1686" t="s">
        <v>222</v>
      </c>
      <c r="F1686" s="49"/>
      <c r="G1686" s="49"/>
      <c r="H1686" t="s">
        <v>5431</v>
      </c>
      <c r="I1686" s="49"/>
      <c r="J1686" s="49"/>
      <c r="L1686" s="49" t="s">
        <v>5430</v>
      </c>
      <c r="M1686" s="49"/>
      <c r="N1686" s="49"/>
      <c r="O1686" s="49"/>
      <c r="P1686" s="49"/>
      <c r="Q1686" t="s">
        <v>5429</v>
      </c>
      <c r="R1686" t="s">
        <v>1154</v>
      </c>
      <c r="S1686">
        <v>1</v>
      </c>
      <c r="T1686">
        <v>25</v>
      </c>
      <c r="U1686">
        <v>10</v>
      </c>
      <c r="X1686" s="49"/>
      <c r="Y1686">
        <v>2</v>
      </c>
      <c r="Z1686">
        <v>1</v>
      </c>
      <c r="AA1686">
        <v>2</v>
      </c>
      <c r="AB1686" s="49" t="s">
        <v>618</v>
      </c>
      <c r="AC1686" s="49" t="s">
        <v>5427</v>
      </c>
      <c r="AD1686">
        <v>6</v>
      </c>
    </row>
    <row r="1687" spans="2:30" x14ac:dyDescent="0.25">
      <c r="B1687" s="49"/>
      <c r="C1687" s="49"/>
      <c r="D1687" s="2"/>
      <c r="E1687" t="s">
        <v>129</v>
      </c>
      <c r="F1687" s="49"/>
      <c r="G1687" s="49"/>
      <c r="H1687" t="s">
        <v>5434</v>
      </c>
      <c r="I1687" s="49"/>
      <c r="J1687" s="49"/>
      <c r="L1687" s="49" t="s">
        <v>3882</v>
      </c>
      <c r="M1687" s="49"/>
      <c r="N1687" s="49"/>
      <c r="O1687" s="49"/>
      <c r="P1687" s="49"/>
      <c r="Q1687" t="s">
        <v>5432</v>
      </c>
      <c r="R1687" t="s">
        <v>1154</v>
      </c>
      <c r="S1687">
        <v>2</v>
      </c>
      <c r="T1687">
        <v>27.5</v>
      </c>
      <c r="U1687">
        <v>10</v>
      </c>
      <c r="X1687" s="49"/>
      <c r="Y1687">
        <v>2</v>
      </c>
      <c r="Z1687">
        <v>1</v>
      </c>
      <c r="AA1687">
        <v>2</v>
      </c>
      <c r="AB1687" s="49" t="s">
        <v>3856</v>
      </c>
      <c r="AC1687" s="49" t="s">
        <v>5433</v>
      </c>
      <c r="AD1687">
        <v>6</v>
      </c>
    </row>
    <row r="1688" spans="2:30" x14ac:dyDescent="0.25">
      <c r="B1688" s="49"/>
      <c r="C1688" s="49"/>
      <c r="D1688" s="2"/>
      <c r="E1688" t="s">
        <v>222</v>
      </c>
      <c r="F1688" s="49"/>
      <c r="G1688" s="49"/>
      <c r="H1688" t="s">
        <v>5437</v>
      </c>
      <c r="I1688" s="49"/>
      <c r="J1688" s="49"/>
      <c r="L1688" s="49" t="s">
        <v>5436</v>
      </c>
      <c r="M1688" s="49"/>
      <c r="N1688" s="49"/>
      <c r="O1688" s="49"/>
      <c r="P1688" s="49"/>
      <c r="Q1688" t="s">
        <v>5435</v>
      </c>
      <c r="R1688" t="s">
        <v>1154</v>
      </c>
      <c r="S1688">
        <v>2</v>
      </c>
      <c r="T1688">
        <v>27.5</v>
      </c>
      <c r="U1688">
        <v>9</v>
      </c>
      <c r="X1688" s="49"/>
      <c r="Y1688">
        <v>2</v>
      </c>
      <c r="Z1688">
        <v>1</v>
      </c>
      <c r="AA1688">
        <v>2</v>
      </c>
      <c r="AB1688" s="49" t="s">
        <v>610</v>
      </c>
      <c r="AC1688" s="49" t="s">
        <v>5433</v>
      </c>
      <c r="AD1688">
        <v>6</v>
      </c>
    </row>
    <row r="1689" spans="2:30" x14ac:dyDescent="0.25">
      <c r="B1689" s="49"/>
      <c r="C1689" s="49"/>
      <c r="D1689" s="2"/>
      <c r="E1689" t="s">
        <v>129</v>
      </c>
      <c r="F1689" s="49"/>
      <c r="G1689" s="49"/>
      <c r="H1689" t="s">
        <v>5440</v>
      </c>
      <c r="I1689" s="49"/>
      <c r="J1689" s="49"/>
      <c r="L1689" s="49" t="s">
        <v>1937</v>
      </c>
      <c r="M1689" s="49"/>
      <c r="N1689" s="49"/>
      <c r="O1689" s="49"/>
      <c r="P1689" s="49"/>
      <c r="Q1689" t="s">
        <v>5438</v>
      </c>
      <c r="R1689" t="s">
        <v>1154</v>
      </c>
      <c r="S1689">
        <v>3</v>
      </c>
      <c r="T1689">
        <v>30</v>
      </c>
      <c r="U1689">
        <v>9</v>
      </c>
      <c r="X1689" s="49"/>
      <c r="Y1689">
        <v>2</v>
      </c>
      <c r="Z1689">
        <v>1</v>
      </c>
      <c r="AA1689">
        <v>2</v>
      </c>
      <c r="AB1689" s="49" t="s">
        <v>610</v>
      </c>
      <c r="AC1689" s="49" t="s">
        <v>5439</v>
      </c>
      <c r="AD1689">
        <v>6</v>
      </c>
    </row>
    <row r="1690" spans="2:30" x14ac:dyDescent="0.25">
      <c r="B1690" s="49"/>
      <c r="C1690" s="49"/>
      <c r="D1690" s="2"/>
      <c r="E1690" t="s">
        <v>222</v>
      </c>
      <c r="F1690" s="49"/>
      <c r="G1690" s="49"/>
      <c r="H1690" t="s">
        <v>5442</v>
      </c>
      <c r="I1690" s="49"/>
      <c r="J1690" s="49"/>
      <c r="L1690" s="49" t="s">
        <v>5436</v>
      </c>
      <c r="M1690" s="49"/>
      <c r="N1690" s="49"/>
      <c r="O1690" s="49"/>
      <c r="P1690" s="49"/>
      <c r="Q1690" t="s">
        <v>5441</v>
      </c>
      <c r="R1690" t="s">
        <v>1154</v>
      </c>
      <c r="S1690">
        <v>3</v>
      </c>
      <c r="T1690">
        <v>30</v>
      </c>
      <c r="U1690">
        <v>8</v>
      </c>
      <c r="X1690" s="49"/>
      <c r="Y1690">
        <v>2</v>
      </c>
      <c r="Z1690">
        <v>1</v>
      </c>
      <c r="AA1690">
        <v>2</v>
      </c>
      <c r="AB1690" s="49" t="s">
        <v>610</v>
      </c>
      <c r="AC1690" s="49" t="s">
        <v>5439</v>
      </c>
      <c r="AD1690">
        <v>6</v>
      </c>
    </row>
    <row r="1691" spans="2:30" x14ac:dyDescent="0.25">
      <c r="B1691" s="49"/>
      <c r="C1691" s="49"/>
      <c r="D1691" s="2"/>
      <c r="E1691" t="s">
        <v>1534</v>
      </c>
      <c r="F1691" s="49"/>
      <c r="G1691" s="49"/>
      <c r="H1691" t="s">
        <v>5444</v>
      </c>
      <c r="I1691" s="49"/>
      <c r="J1691" s="49"/>
      <c r="L1691" s="49"/>
      <c r="M1691" s="49"/>
      <c r="N1691" s="49"/>
      <c r="O1691" s="49"/>
      <c r="P1691" s="49"/>
      <c r="Q1691" t="s">
        <v>5443</v>
      </c>
      <c r="R1691" t="s">
        <v>1154</v>
      </c>
      <c r="S1691">
        <v>1</v>
      </c>
      <c r="T1691">
        <v>150</v>
      </c>
      <c r="V1691">
        <v>75</v>
      </c>
      <c r="X1691" s="49"/>
      <c r="AB1691" s="49"/>
      <c r="AC1691" s="49"/>
      <c r="AD1691">
        <v>6</v>
      </c>
    </row>
    <row r="1692" spans="2:30" x14ac:dyDescent="0.25">
      <c r="B1692" s="49"/>
      <c r="C1692" s="49"/>
      <c r="D1692" s="2"/>
      <c r="E1692" t="s">
        <v>1534</v>
      </c>
      <c r="F1692" s="49"/>
      <c r="G1692" s="49"/>
      <c r="H1692" t="s">
        <v>5446</v>
      </c>
      <c r="I1692" s="49"/>
      <c r="J1692" s="49"/>
      <c r="L1692" s="49"/>
      <c r="M1692" s="49"/>
      <c r="N1692" s="49"/>
      <c r="O1692" s="49"/>
      <c r="P1692" s="49"/>
      <c r="Q1692" t="s">
        <v>5445</v>
      </c>
      <c r="R1692" t="s">
        <v>1154</v>
      </c>
      <c r="S1692">
        <v>2</v>
      </c>
      <c r="T1692">
        <v>150</v>
      </c>
      <c r="V1692">
        <v>60</v>
      </c>
      <c r="X1692" s="49"/>
      <c r="AB1692" s="49"/>
      <c r="AC1692" s="49"/>
      <c r="AD1692">
        <v>6</v>
      </c>
    </row>
    <row r="1693" spans="2:30" x14ac:dyDescent="0.25">
      <c r="B1693" s="49"/>
      <c r="C1693" s="49"/>
      <c r="D1693" s="2"/>
      <c r="E1693" t="s">
        <v>1534</v>
      </c>
      <c r="F1693" s="49"/>
      <c r="G1693" s="49"/>
      <c r="H1693" t="s">
        <v>5449</v>
      </c>
      <c r="I1693" s="49"/>
      <c r="J1693" s="49"/>
      <c r="L1693" s="49" t="s">
        <v>5448</v>
      </c>
      <c r="M1693" s="49"/>
      <c r="N1693" s="49"/>
      <c r="O1693" s="49"/>
      <c r="P1693" s="49"/>
      <c r="Q1693" t="s">
        <v>5447</v>
      </c>
      <c r="R1693" t="s">
        <v>1154</v>
      </c>
      <c r="S1693">
        <v>3</v>
      </c>
      <c r="T1693">
        <v>150</v>
      </c>
      <c r="V1693">
        <v>55.2</v>
      </c>
      <c r="X1693" s="49"/>
      <c r="AB1693" s="49"/>
      <c r="AC1693" s="49"/>
      <c r="AD1693">
        <v>6</v>
      </c>
    </row>
    <row r="1694" spans="2:30" x14ac:dyDescent="0.25">
      <c r="B1694" s="49"/>
      <c r="C1694" s="49"/>
      <c r="D1694" s="2"/>
      <c r="E1694" t="s">
        <v>363</v>
      </c>
      <c r="F1694" s="49"/>
      <c r="G1694" s="49"/>
      <c r="H1694" t="s">
        <v>5452</v>
      </c>
      <c r="I1694" s="49"/>
      <c r="J1694" s="49"/>
      <c r="L1694" s="49" t="s">
        <v>5451</v>
      </c>
      <c r="M1694" s="49"/>
      <c r="N1694" s="49"/>
      <c r="O1694" s="49"/>
      <c r="P1694" s="49"/>
      <c r="Q1694" t="s">
        <v>5450</v>
      </c>
      <c r="R1694" t="s">
        <v>1154</v>
      </c>
      <c r="S1694">
        <v>1</v>
      </c>
      <c r="V1694">
        <v>45</v>
      </c>
      <c r="W1694">
        <v>0.15</v>
      </c>
      <c r="X1694" s="49" t="s">
        <v>3957</v>
      </c>
      <c r="AB1694" s="49"/>
      <c r="AC1694" s="49"/>
      <c r="AD1694">
        <v>6</v>
      </c>
    </row>
    <row r="1695" spans="2:30" x14ac:dyDescent="0.25">
      <c r="B1695" s="49"/>
      <c r="C1695" s="49"/>
      <c r="D1695" s="2"/>
      <c r="E1695" t="s">
        <v>363</v>
      </c>
      <c r="F1695" s="49"/>
      <c r="G1695" s="49"/>
      <c r="H1695" t="s">
        <v>5454</v>
      </c>
      <c r="I1695" s="49"/>
      <c r="J1695" s="49"/>
      <c r="L1695" s="49" t="s">
        <v>5451</v>
      </c>
      <c r="M1695" s="49"/>
      <c r="N1695" s="49"/>
      <c r="O1695" s="49"/>
      <c r="P1695" s="49"/>
      <c r="Q1695" t="s">
        <v>5453</v>
      </c>
      <c r="R1695" t="s">
        <v>1154</v>
      </c>
      <c r="S1695">
        <v>2</v>
      </c>
      <c r="V1695">
        <v>45</v>
      </c>
      <c r="W1695">
        <v>0.15</v>
      </c>
      <c r="X1695" s="49" t="s">
        <v>3957</v>
      </c>
      <c r="AB1695" s="49"/>
      <c r="AC1695" s="49"/>
      <c r="AD1695">
        <v>6</v>
      </c>
    </row>
    <row r="1696" spans="2:30" x14ac:dyDescent="0.25">
      <c r="B1696" s="49"/>
      <c r="C1696" s="49"/>
      <c r="D1696" s="2"/>
      <c r="E1696" t="s">
        <v>363</v>
      </c>
      <c r="F1696" s="49"/>
      <c r="G1696" s="49"/>
      <c r="H1696" t="s">
        <v>5456</v>
      </c>
      <c r="I1696" s="49"/>
      <c r="J1696" s="49"/>
      <c r="L1696" s="49" t="s">
        <v>5451</v>
      </c>
      <c r="M1696" s="49"/>
      <c r="N1696" s="49"/>
      <c r="O1696" s="49"/>
      <c r="P1696" s="49"/>
      <c r="Q1696" t="s">
        <v>5455</v>
      </c>
      <c r="R1696" t="s">
        <v>1154</v>
      </c>
      <c r="S1696">
        <v>3</v>
      </c>
      <c r="V1696">
        <v>45</v>
      </c>
      <c r="W1696">
        <v>0.15</v>
      </c>
      <c r="X1696" s="49" t="s">
        <v>3957</v>
      </c>
      <c r="AB1696" s="49"/>
      <c r="AC1696" s="49"/>
      <c r="AD1696">
        <v>6</v>
      </c>
    </row>
    <row r="1697" spans="2:30" x14ac:dyDescent="0.25">
      <c r="B1697" s="49"/>
      <c r="C1697" s="49"/>
      <c r="D1697" s="2"/>
      <c r="E1697" t="s">
        <v>363</v>
      </c>
      <c r="F1697" s="49"/>
      <c r="G1697" s="49"/>
      <c r="H1697" t="s">
        <v>5458</v>
      </c>
      <c r="I1697" s="49"/>
      <c r="J1697" s="49"/>
      <c r="L1697" s="49" t="s">
        <v>5451</v>
      </c>
      <c r="M1697" s="49"/>
      <c r="N1697" s="49"/>
      <c r="O1697" s="49"/>
      <c r="P1697" s="49"/>
      <c r="Q1697" t="s">
        <v>5457</v>
      </c>
      <c r="R1697" t="s">
        <v>1154</v>
      </c>
      <c r="S1697">
        <v>4</v>
      </c>
      <c r="V1697">
        <v>45</v>
      </c>
      <c r="W1697">
        <v>0.15</v>
      </c>
      <c r="X1697" s="49" t="s">
        <v>3957</v>
      </c>
      <c r="AB1697" s="49"/>
      <c r="AC1697" s="49"/>
      <c r="AD1697">
        <v>6</v>
      </c>
    </row>
    <row r="1698" spans="2:30" x14ac:dyDescent="0.25">
      <c r="B1698" s="49"/>
      <c r="C1698" s="49"/>
      <c r="D1698" s="2"/>
      <c r="E1698" t="s">
        <v>363</v>
      </c>
      <c r="F1698" s="49"/>
      <c r="G1698" s="49"/>
      <c r="H1698" t="s">
        <v>5460</v>
      </c>
      <c r="I1698" s="49"/>
      <c r="J1698" s="49"/>
      <c r="L1698" s="49" t="s">
        <v>5451</v>
      </c>
      <c r="M1698" s="49"/>
      <c r="N1698" s="49"/>
      <c r="O1698" s="49"/>
      <c r="P1698" s="49"/>
      <c r="Q1698" t="s">
        <v>5459</v>
      </c>
      <c r="R1698" t="s">
        <v>1154</v>
      </c>
      <c r="S1698">
        <v>5</v>
      </c>
      <c r="V1698">
        <v>45</v>
      </c>
      <c r="W1698">
        <v>0.15</v>
      </c>
      <c r="X1698" s="49" t="s">
        <v>3957</v>
      </c>
      <c r="AB1698" s="49"/>
      <c r="AC1698" s="49"/>
      <c r="AD1698">
        <v>6</v>
      </c>
    </row>
    <row r="1699" spans="2:30" x14ac:dyDescent="0.25">
      <c r="B1699" s="49"/>
      <c r="C1699" s="49"/>
      <c r="D1699" s="2"/>
      <c r="E1699" t="s">
        <v>363</v>
      </c>
      <c r="F1699" s="49"/>
      <c r="G1699" s="49"/>
      <c r="H1699" t="s">
        <v>1157</v>
      </c>
      <c r="I1699" s="49"/>
      <c r="J1699" s="49"/>
      <c r="L1699" s="49" t="s">
        <v>5451</v>
      </c>
      <c r="M1699" s="49"/>
      <c r="N1699" s="49"/>
      <c r="O1699" s="49"/>
      <c r="P1699" s="49"/>
      <c r="Q1699" t="s">
        <v>5461</v>
      </c>
      <c r="R1699" t="s">
        <v>1154</v>
      </c>
      <c r="S1699">
        <v>6</v>
      </c>
      <c r="V1699">
        <v>45</v>
      </c>
      <c r="W1699">
        <v>0.15</v>
      </c>
      <c r="X1699" s="49" t="s">
        <v>3957</v>
      </c>
      <c r="AB1699" s="49"/>
      <c r="AC1699" s="49"/>
      <c r="AD1699">
        <v>6</v>
      </c>
    </row>
    <row r="1700" spans="2:30" x14ac:dyDescent="0.25">
      <c r="B1700" s="49"/>
      <c r="C1700" s="49"/>
      <c r="D1700" s="2"/>
      <c r="E1700" t="s">
        <v>363</v>
      </c>
      <c r="F1700" s="49"/>
      <c r="G1700" s="49"/>
      <c r="H1700" t="s">
        <v>1160</v>
      </c>
      <c r="I1700" s="49"/>
      <c r="J1700" s="49"/>
      <c r="L1700" s="49" t="s">
        <v>5463</v>
      </c>
      <c r="M1700" s="49"/>
      <c r="N1700" s="49"/>
      <c r="O1700" s="49"/>
      <c r="P1700" s="49"/>
      <c r="Q1700" t="s">
        <v>5462</v>
      </c>
      <c r="R1700" t="s">
        <v>1158</v>
      </c>
      <c r="S1700">
        <v>1</v>
      </c>
      <c r="V1700">
        <v>360</v>
      </c>
      <c r="W1700">
        <v>0.5</v>
      </c>
      <c r="X1700" s="49" t="s">
        <v>3957</v>
      </c>
      <c r="AB1700" s="49"/>
      <c r="AC1700" s="49"/>
      <c r="AD1700">
        <v>6</v>
      </c>
    </row>
    <row r="1701" spans="2:30" x14ac:dyDescent="0.25">
      <c r="B1701" s="49"/>
      <c r="C1701" s="49"/>
      <c r="D1701" s="2"/>
      <c r="E1701" t="s">
        <v>403</v>
      </c>
      <c r="F1701" s="49"/>
      <c r="G1701" s="49"/>
      <c r="H1701" t="s">
        <v>5465</v>
      </c>
      <c r="I1701" s="49"/>
      <c r="J1701" s="49"/>
      <c r="L1701" s="49" t="s">
        <v>4484</v>
      </c>
      <c r="M1701" s="49"/>
      <c r="N1701" s="49"/>
      <c r="O1701" s="49"/>
      <c r="P1701" s="49"/>
      <c r="Q1701" t="s">
        <v>5464</v>
      </c>
      <c r="R1701" t="s">
        <v>1158</v>
      </c>
      <c r="S1701">
        <v>1</v>
      </c>
      <c r="T1701">
        <v>0</v>
      </c>
      <c r="U1701">
        <v>8</v>
      </c>
      <c r="X1701" s="49"/>
      <c r="AB1701" s="49"/>
      <c r="AC1701" s="49"/>
      <c r="AD1701">
        <v>6</v>
      </c>
    </row>
    <row r="1702" spans="2:30" x14ac:dyDescent="0.25">
      <c r="B1702" s="49"/>
      <c r="C1702" s="49"/>
      <c r="D1702" s="2"/>
      <c r="E1702" t="s">
        <v>394</v>
      </c>
      <c r="F1702" s="49"/>
      <c r="G1702" s="49"/>
      <c r="H1702" t="s">
        <v>5467</v>
      </c>
      <c r="I1702" s="49"/>
      <c r="J1702" s="49"/>
      <c r="L1702" s="49" t="s">
        <v>4484</v>
      </c>
      <c r="M1702" s="49"/>
      <c r="N1702" s="49"/>
      <c r="O1702" s="49"/>
      <c r="P1702" s="49"/>
      <c r="Q1702" t="s">
        <v>5466</v>
      </c>
      <c r="R1702" t="s">
        <v>1158</v>
      </c>
      <c r="S1702">
        <v>1</v>
      </c>
      <c r="T1702">
        <v>0</v>
      </c>
      <c r="U1702">
        <v>15</v>
      </c>
      <c r="X1702" s="49"/>
      <c r="AB1702" s="49"/>
      <c r="AC1702" s="49"/>
      <c r="AD1702">
        <v>6</v>
      </c>
    </row>
    <row r="1703" spans="2:30" x14ac:dyDescent="0.25">
      <c r="B1703" s="49"/>
      <c r="C1703" s="49"/>
      <c r="D1703" s="2"/>
      <c r="E1703" t="s">
        <v>334</v>
      </c>
      <c r="F1703" s="49"/>
      <c r="G1703" s="49"/>
      <c r="H1703" t="s">
        <v>5469</v>
      </c>
      <c r="I1703" s="49"/>
      <c r="J1703" s="49"/>
      <c r="L1703" s="49" t="s">
        <v>5058</v>
      </c>
      <c r="M1703" s="49"/>
      <c r="N1703" s="49"/>
      <c r="O1703" s="49"/>
      <c r="P1703" s="49"/>
      <c r="Q1703" t="s">
        <v>5468</v>
      </c>
      <c r="R1703" t="s">
        <v>1158</v>
      </c>
      <c r="S1703">
        <v>1</v>
      </c>
      <c r="T1703">
        <v>0</v>
      </c>
      <c r="V1703">
        <v>60</v>
      </c>
      <c r="X1703" s="49"/>
      <c r="AB1703" s="49"/>
      <c r="AC1703" s="49"/>
      <c r="AD1703">
        <v>6</v>
      </c>
    </row>
    <row r="1704" spans="2:30" x14ac:dyDescent="0.25">
      <c r="B1704" s="49"/>
      <c r="C1704" s="49"/>
      <c r="D1704" s="2"/>
      <c r="E1704" t="s">
        <v>403</v>
      </c>
      <c r="F1704" s="49"/>
      <c r="G1704" s="49"/>
      <c r="H1704" t="s">
        <v>5471</v>
      </c>
      <c r="I1704" s="49"/>
      <c r="J1704" s="49"/>
      <c r="L1704" s="49" t="s">
        <v>4484</v>
      </c>
      <c r="M1704" s="49"/>
      <c r="N1704" s="49"/>
      <c r="O1704" s="49"/>
      <c r="P1704" s="49"/>
      <c r="Q1704" t="s">
        <v>5470</v>
      </c>
      <c r="R1704" t="s">
        <v>1158</v>
      </c>
      <c r="S1704">
        <v>2</v>
      </c>
      <c r="T1704">
        <v>0</v>
      </c>
      <c r="U1704">
        <v>8</v>
      </c>
      <c r="X1704" s="49"/>
      <c r="AB1704" s="49"/>
      <c r="AC1704" s="49"/>
      <c r="AD1704">
        <v>6</v>
      </c>
    </row>
    <row r="1705" spans="2:30" x14ac:dyDescent="0.25">
      <c r="B1705" s="49"/>
      <c r="C1705" s="49"/>
      <c r="D1705" s="2"/>
      <c r="E1705" t="s">
        <v>394</v>
      </c>
      <c r="F1705" s="49"/>
      <c r="G1705" s="49"/>
      <c r="H1705" t="s">
        <v>5473</v>
      </c>
      <c r="I1705" s="49"/>
      <c r="J1705" s="49"/>
      <c r="L1705" s="49" t="s">
        <v>4484</v>
      </c>
      <c r="M1705" s="49"/>
      <c r="N1705" s="49"/>
      <c r="O1705" s="49"/>
      <c r="P1705" s="49"/>
      <c r="Q1705" t="s">
        <v>5472</v>
      </c>
      <c r="R1705" t="s">
        <v>1158</v>
      </c>
      <c r="S1705">
        <v>2</v>
      </c>
      <c r="T1705">
        <v>0</v>
      </c>
      <c r="U1705">
        <v>15</v>
      </c>
      <c r="X1705" s="49"/>
      <c r="AB1705" s="49"/>
      <c r="AC1705" s="49"/>
      <c r="AD1705">
        <v>6</v>
      </c>
    </row>
    <row r="1706" spans="2:30" x14ac:dyDescent="0.25">
      <c r="B1706" s="49"/>
      <c r="C1706" s="49"/>
      <c r="D1706" s="2"/>
      <c r="E1706" t="s">
        <v>334</v>
      </c>
      <c r="F1706" s="49"/>
      <c r="G1706" s="49"/>
      <c r="H1706" t="s">
        <v>5475</v>
      </c>
      <c r="I1706" s="49"/>
      <c r="J1706" s="49"/>
      <c r="L1706" s="49" t="s">
        <v>5058</v>
      </c>
      <c r="M1706" s="49"/>
      <c r="N1706" s="49"/>
      <c r="O1706" s="49"/>
      <c r="P1706" s="49"/>
      <c r="Q1706" t="s">
        <v>5474</v>
      </c>
      <c r="R1706" t="s">
        <v>1158</v>
      </c>
      <c r="S1706">
        <v>2</v>
      </c>
      <c r="T1706">
        <v>0</v>
      </c>
      <c r="V1706">
        <v>60</v>
      </c>
      <c r="X1706" s="49"/>
      <c r="AB1706" s="49"/>
      <c r="AC1706" s="49"/>
      <c r="AD1706">
        <v>6</v>
      </c>
    </row>
    <row r="1707" spans="2:30" x14ac:dyDescent="0.25">
      <c r="B1707" s="49"/>
      <c r="C1707" s="49"/>
      <c r="D1707" s="2"/>
      <c r="E1707" t="s">
        <v>1</v>
      </c>
      <c r="F1707" s="49"/>
      <c r="G1707" s="49"/>
      <c r="H1707" t="s">
        <v>5477</v>
      </c>
      <c r="I1707" s="49"/>
      <c r="J1707" s="49"/>
      <c r="L1707" s="49" t="s">
        <v>5279</v>
      </c>
      <c r="M1707" s="49"/>
      <c r="N1707" s="49"/>
      <c r="O1707" s="49"/>
      <c r="P1707" s="49"/>
      <c r="Q1707" t="s">
        <v>5476</v>
      </c>
      <c r="R1707" t="s">
        <v>1158</v>
      </c>
      <c r="S1707">
        <v>1</v>
      </c>
      <c r="T1707">
        <v>150</v>
      </c>
      <c r="V1707">
        <v>60</v>
      </c>
      <c r="X1707" s="49"/>
      <c r="AB1707" s="49"/>
      <c r="AC1707" s="49"/>
      <c r="AD1707">
        <v>6</v>
      </c>
    </row>
    <row r="1708" spans="2:30" x14ac:dyDescent="0.25">
      <c r="B1708" s="49"/>
      <c r="C1708" s="49"/>
      <c r="D1708" s="2"/>
      <c r="E1708" t="s">
        <v>1</v>
      </c>
      <c r="F1708" s="49"/>
      <c r="G1708" s="49"/>
      <c r="H1708" t="s">
        <v>5480</v>
      </c>
      <c r="I1708" s="49"/>
      <c r="J1708" s="49"/>
      <c r="L1708" s="49" t="s">
        <v>5479</v>
      </c>
      <c r="M1708" s="49"/>
      <c r="N1708" s="49"/>
      <c r="O1708" s="49"/>
      <c r="P1708" s="49"/>
      <c r="Q1708" t="s">
        <v>5478</v>
      </c>
      <c r="R1708" t="s">
        <v>1158</v>
      </c>
      <c r="S1708">
        <v>2</v>
      </c>
      <c r="T1708">
        <v>150</v>
      </c>
      <c r="V1708">
        <v>55.2</v>
      </c>
      <c r="X1708" s="49"/>
      <c r="AB1708" s="49"/>
      <c r="AC1708" s="49"/>
      <c r="AD1708">
        <v>6</v>
      </c>
    </row>
    <row r="1709" spans="2:30" x14ac:dyDescent="0.25">
      <c r="B1709" s="49"/>
      <c r="C1709" s="49"/>
      <c r="D1709" s="2"/>
      <c r="E1709" t="s">
        <v>1</v>
      </c>
      <c r="F1709" s="49"/>
      <c r="G1709" s="49"/>
      <c r="H1709" t="s">
        <v>5482</v>
      </c>
      <c r="I1709" s="49"/>
      <c r="J1709" s="49"/>
      <c r="L1709" s="49" t="s">
        <v>5479</v>
      </c>
      <c r="M1709" s="49"/>
      <c r="N1709" s="49"/>
      <c r="O1709" s="49"/>
      <c r="P1709" s="49"/>
      <c r="Q1709" t="s">
        <v>5481</v>
      </c>
      <c r="R1709" t="s">
        <v>1158</v>
      </c>
      <c r="S1709">
        <v>3</v>
      </c>
      <c r="T1709">
        <v>150</v>
      </c>
      <c r="V1709">
        <v>46.800000000000004</v>
      </c>
      <c r="X1709" s="49"/>
      <c r="AB1709" s="49"/>
      <c r="AC1709" s="49"/>
      <c r="AD1709">
        <v>6</v>
      </c>
    </row>
    <row r="1710" spans="2:30" x14ac:dyDescent="0.25">
      <c r="B1710" s="49"/>
      <c r="C1710" s="49"/>
      <c r="D1710" s="2"/>
      <c r="E1710" t="s">
        <v>1</v>
      </c>
      <c r="F1710" s="49"/>
      <c r="G1710" s="49"/>
      <c r="H1710" t="s">
        <v>5484</v>
      </c>
      <c r="I1710" s="49"/>
      <c r="J1710" s="49"/>
      <c r="L1710" s="49" t="s">
        <v>5479</v>
      </c>
      <c r="M1710" s="49"/>
      <c r="N1710" s="49"/>
      <c r="O1710" s="49"/>
      <c r="P1710" s="49"/>
      <c r="Q1710" t="s">
        <v>5483</v>
      </c>
      <c r="R1710" t="s">
        <v>1158</v>
      </c>
      <c r="S1710">
        <v>4</v>
      </c>
      <c r="T1710">
        <v>150</v>
      </c>
      <c r="V1710">
        <v>46.800000000000004</v>
      </c>
      <c r="X1710" s="49"/>
      <c r="AB1710" s="49"/>
      <c r="AC1710" s="49"/>
      <c r="AD1710">
        <v>6</v>
      </c>
    </row>
    <row r="1711" spans="2:30" x14ac:dyDescent="0.25">
      <c r="B1711" s="49"/>
      <c r="C1711" s="49"/>
      <c r="D1711" s="2"/>
      <c r="E1711" t="s">
        <v>1</v>
      </c>
      <c r="F1711" s="49"/>
      <c r="G1711" s="49"/>
      <c r="H1711" t="s">
        <v>5486</v>
      </c>
      <c r="I1711" s="49"/>
      <c r="J1711" s="49"/>
      <c r="L1711" s="49" t="s">
        <v>5479</v>
      </c>
      <c r="M1711" s="49"/>
      <c r="N1711" s="49"/>
      <c r="O1711" s="49"/>
      <c r="P1711" s="49"/>
      <c r="Q1711" t="s">
        <v>5485</v>
      </c>
      <c r="R1711" t="s">
        <v>1158</v>
      </c>
      <c r="S1711">
        <v>5</v>
      </c>
      <c r="T1711">
        <v>150</v>
      </c>
      <c r="V1711">
        <v>34.799999999999997</v>
      </c>
      <c r="X1711" s="49"/>
      <c r="AB1711" s="49"/>
      <c r="AC1711" s="49"/>
      <c r="AD1711">
        <v>6</v>
      </c>
    </row>
    <row r="1712" spans="2:30" x14ac:dyDescent="0.25">
      <c r="B1712" s="49"/>
      <c r="C1712" s="49"/>
      <c r="D1712" s="2"/>
      <c r="E1712" t="s">
        <v>32</v>
      </c>
      <c r="F1712" s="49"/>
      <c r="G1712" s="49"/>
      <c r="H1712" t="s">
        <v>5488</v>
      </c>
      <c r="I1712" s="49"/>
      <c r="J1712" s="49"/>
      <c r="L1712" s="49" t="s">
        <v>3882</v>
      </c>
      <c r="M1712" s="49"/>
      <c r="N1712" s="49"/>
      <c r="O1712" s="49"/>
      <c r="P1712" s="49"/>
      <c r="Q1712" t="s">
        <v>5487</v>
      </c>
      <c r="R1712" t="s">
        <v>1158</v>
      </c>
      <c r="S1712">
        <v>1</v>
      </c>
      <c r="T1712">
        <v>190</v>
      </c>
      <c r="U1712">
        <v>8</v>
      </c>
      <c r="X1712" s="49"/>
      <c r="Y1712">
        <v>2</v>
      </c>
      <c r="Z1712">
        <v>1</v>
      </c>
      <c r="AA1712">
        <v>2</v>
      </c>
      <c r="AB1712" s="49" t="s">
        <v>3856</v>
      </c>
      <c r="AC1712" s="49"/>
      <c r="AD1712">
        <v>6</v>
      </c>
    </row>
    <row r="1713" spans="2:30" x14ac:dyDescent="0.25">
      <c r="B1713" s="49"/>
      <c r="C1713" s="49"/>
      <c r="D1713" s="2"/>
      <c r="E1713" t="s">
        <v>32</v>
      </c>
      <c r="F1713" s="49"/>
      <c r="G1713" s="49"/>
      <c r="H1713" t="s">
        <v>5490</v>
      </c>
      <c r="I1713" s="49"/>
      <c r="J1713" s="49"/>
      <c r="L1713" s="49" t="s">
        <v>3882</v>
      </c>
      <c r="M1713" s="49"/>
      <c r="N1713" s="49"/>
      <c r="O1713" s="49"/>
      <c r="P1713" s="49"/>
      <c r="Q1713" t="s">
        <v>5489</v>
      </c>
      <c r="R1713" t="s">
        <v>1158</v>
      </c>
      <c r="S1713">
        <v>2</v>
      </c>
      <c r="T1713">
        <v>195</v>
      </c>
      <c r="U1713">
        <v>8</v>
      </c>
      <c r="X1713" s="49"/>
      <c r="Y1713">
        <v>2</v>
      </c>
      <c r="Z1713">
        <v>1</v>
      </c>
      <c r="AA1713">
        <v>2</v>
      </c>
      <c r="AB1713" s="49" t="s">
        <v>3856</v>
      </c>
      <c r="AC1713" s="49"/>
      <c r="AD1713">
        <v>6</v>
      </c>
    </row>
    <row r="1714" spans="2:30" x14ac:dyDescent="0.25">
      <c r="B1714" s="49"/>
      <c r="C1714" s="49"/>
      <c r="D1714" s="2"/>
      <c r="E1714" t="s">
        <v>32</v>
      </c>
      <c r="F1714" s="49"/>
      <c r="G1714" s="49"/>
      <c r="H1714" t="s">
        <v>5493</v>
      </c>
      <c r="I1714" s="49"/>
      <c r="J1714" s="49"/>
      <c r="L1714" s="49" t="s">
        <v>5492</v>
      </c>
      <c r="M1714" s="49"/>
      <c r="N1714" s="49"/>
      <c r="O1714" s="49"/>
      <c r="P1714" s="49"/>
      <c r="Q1714" t="s">
        <v>5491</v>
      </c>
      <c r="R1714" t="s">
        <v>1158</v>
      </c>
      <c r="S1714">
        <v>3</v>
      </c>
      <c r="T1714">
        <v>200</v>
      </c>
      <c r="U1714">
        <v>7</v>
      </c>
      <c r="X1714" s="49"/>
      <c r="Y1714">
        <v>2</v>
      </c>
      <c r="Z1714">
        <v>1</v>
      </c>
      <c r="AA1714">
        <v>2</v>
      </c>
      <c r="AB1714" s="49" t="s">
        <v>3856</v>
      </c>
      <c r="AC1714" s="49"/>
      <c r="AD1714">
        <v>6</v>
      </c>
    </row>
    <row r="1715" spans="2:30" x14ac:dyDescent="0.25">
      <c r="B1715" s="49"/>
      <c r="C1715" s="49"/>
      <c r="D1715" s="2"/>
      <c r="E1715" t="s">
        <v>32</v>
      </c>
      <c r="F1715" s="49"/>
      <c r="G1715" s="49"/>
      <c r="H1715" t="s">
        <v>5495</v>
      </c>
      <c r="I1715" s="49"/>
      <c r="J1715" s="49"/>
      <c r="L1715" s="49" t="s">
        <v>1937</v>
      </c>
      <c r="M1715" s="49"/>
      <c r="N1715" s="49"/>
      <c r="O1715" s="49"/>
      <c r="P1715" s="49"/>
      <c r="Q1715" t="s">
        <v>5494</v>
      </c>
      <c r="R1715" t="s">
        <v>1158</v>
      </c>
      <c r="S1715">
        <v>4</v>
      </c>
      <c r="T1715">
        <v>205</v>
      </c>
      <c r="U1715">
        <v>6</v>
      </c>
      <c r="X1715" s="49"/>
      <c r="Y1715">
        <v>2</v>
      </c>
      <c r="Z1715">
        <v>1</v>
      </c>
      <c r="AA1715">
        <v>2</v>
      </c>
      <c r="AB1715" s="49" t="s">
        <v>610</v>
      </c>
      <c r="AC1715" s="49"/>
      <c r="AD1715">
        <v>6</v>
      </c>
    </row>
    <row r="1716" spans="2:30" x14ac:dyDescent="0.25">
      <c r="B1716" s="49"/>
      <c r="C1716" s="49"/>
      <c r="D1716" s="2"/>
      <c r="E1716" t="s">
        <v>24</v>
      </c>
      <c r="F1716" s="49"/>
      <c r="G1716" s="49"/>
      <c r="H1716" t="s">
        <v>5498</v>
      </c>
      <c r="I1716" s="49"/>
      <c r="J1716" s="49"/>
      <c r="L1716" s="49" t="s">
        <v>5497</v>
      </c>
      <c r="M1716" s="49"/>
      <c r="N1716" s="49"/>
      <c r="O1716" s="49"/>
      <c r="P1716" s="49"/>
      <c r="Q1716" t="s">
        <v>5496</v>
      </c>
      <c r="R1716" t="s">
        <v>1158</v>
      </c>
      <c r="S1716">
        <v>1</v>
      </c>
      <c r="T1716">
        <v>0</v>
      </c>
      <c r="U1716">
        <v>8</v>
      </c>
      <c r="X1716" s="49"/>
      <c r="Y1716">
        <v>1</v>
      </c>
      <c r="Z1716">
        <v>2</v>
      </c>
      <c r="AA1716">
        <v>1</v>
      </c>
      <c r="AB1716" s="49" t="s">
        <v>3856</v>
      </c>
      <c r="AC1716" s="49"/>
      <c r="AD1716">
        <v>6</v>
      </c>
    </row>
    <row r="1717" spans="2:30" x14ac:dyDescent="0.25">
      <c r="B1717" s="49"/>
      <c r="C1717" s="49"/>
      <c r="D1717" s="2"/>
      <c r="E1717" t="s">
        <v>24</v>
      </c>
      <c r="F1717" s="49"/>
      <c r="G1717" s="49"/>
      <c r="H1717" t="s">
        <v>5500</v>
      </c>
      <c r="I1717" s="49"/>
      <c r="J1717" s="49"/>
      <c r="L1717" s="49" t="s">
        <v>5497</v>
      </c>
      <c r="M1717" s="49"/>
      <c r="N1717" s="49"/>
      <c r="O1717" s="49"/>
      <c r="P1717" s="49"/>
      <c r="Q1717" t="s">
        <v>5499</v>
      </c>
      <c r="R1717" t="s">
        <v>1158</v>
      </c>
      <c r="S1717">
        <v>2</v>
      </c>
      <c r="T1717">
        <v>0</v>
      </c>
      <c r="U1717">
        <v>8</v>
      </c>
      <c r="X1717" s="49"/>
      <c r="Y1717">
        <v>1</v>
      </c>
      <c r="Z1717">
        <v>2</v>
      </c>
      <c r="AA1717">
        <v>1</v>
      </c>
      <c r="AB1717" s="49" t="s">
        <v>3856</v>
      </c>
      <c r="AC1717" s="49"/>
      <c r="AD1717">
        <v>6</v>
      </c>
    </row>
    <row r="1718" spans="2:30" x14ac:dyDescent="0.25">
      <c r="B1718" s="49"/>
      <c r="C1718" s="49"/>
      <c r="D1718" s="2"/>
      <c r="E1718" t="s">
        <v>24</v>
      </c>
      <c r="F1718" s="49"/>
      <c r="G1718" s="49"/>
      <c r="H1718" t="s">
        <v>5502</v>
      </c>
      <c r="I1718" s="49"/>
      <c r="J1718" s="49"/>
      <c r="L1718" s="49" t="s">
        <v>5497</v>
      </c>
      <c r="M1718" s="49"/>
      <c r="N1718" s="49"/>
      <c r="O1718" s="49"/>
      <c r="P1718" s="49"/>
      <c r="Q1718" t="s">
        <v>5501</v>
      </c>
      <c r="R1718" t="s">
        <v>1158</v>
      </c>
      <c r="S1718">
        <v>3</v>
      </c>
      <c r="T1718">
        <v>0</v>
      </c>
      <c r="U1718">
        <v>7</v>
      </c>
      <c r="X1718" s="49"/>
      <c r="Y1718">
        <v>1</v>
      </c>
      <c r="Z1718">
        <v>2</v>
      </c>
      <c r="AA1718">
        <v>1</v>
      </c>
      <c r="AB1718" s="49" t="s">
        <v>3856</v>
      </c>
      <c r="AC1718" s="49"/>
      <c r="AD1718">
        <v>6</v>
      </c>
    </row>
    <row r="1719" spans="2:30" x14ac:dyDescent="0.25">
      <c r="B1719" s="49"/>
      <c r="C1719" s="49"/>
      <c r="D1719" s="2"/>
      <c r="E1719" t="s">
        <v>96</v>
      </c>
      <c r="F1719" s="49"/>
      <c r="G1719" s="49"/>
      <c r="H1719" t="s">
        <v>5505</v>
      </c>
      <c r="I1719" s="49"/>
      <c r="J1719" s="49"/>
      <c r="L1719" s="49" t="s">
        <v>5504</v>
      </c>
      <c r="M1719" s="49"/>
      <c r="N1719" s="49"/>
      <c r="O1719" s="49"/>
      <c r="P1719" s="49"/>
      <c r="Q1719" t="s">
        <v>5503</v>
      </c>
      <c r="R1719" t="s">
        <v>1158</v>
      </c>
      <c r="S1719">
        <v>1</v>
      </c>
      <c r="T1719">
        <v>30</v>
      </c>
      <c r="U1719">
        <v>8</v>
      </c>
      <c r="X1719" s="49"/>
      <c r="Y1719">
        <v>2</v>
      </c>
      <c r="Z1719">
        <v>1</v>
      </c>
      <c r="AA1719">
        <v>2</v>
      </c>
      <c r="AB1719" s="49" t="s">
        <v>3856</v>
      </c>
      <c r="AC1719" s="49"/>
      <c r="AD1719">
        <v>6</v>
      </c>
    </row>
    <row r="1720" spans="2:30" x14ac:dyDescent="0.25">
      <c r="B1720" s="49"/>
      <c r="C1720" s="49"/>
      <c r="D1720" s="2"/>
      <c r="E1720" t="s">
        <v>96</v>
      </c>
      <c r="F1720" s="49"/>
      <c r="G1720" s="49"/>
      <c r="H1720" t="s">
        <v>5508</v>
      </c>
      <c r="I1720" s="49"/>
      <c r="J1720" s="49"/>
      <c r="L1720" s="49" t="s">
        <v>5507</v>
      </c>
      <c r="M1720" s="49"/>
      <c r="N1720" s="49"/>
      <c r="O1720" s="49"/>
      <c r="P1720" s="49"/>
      <c r="Q1720" t="s">
        <v>5506</v>
      </c>
      <c r="R1720" t="s">
        <v>1158</v>
      </c>
      <c r="S1720">
        <v>2</v>
      </c>
      <c r="T1720">
        <v>35</v>
      </c>
      <c r="U1720">
        <v>6</v>
      </c>
      <c r="X1720" s="49"/>
      <c r="Y1720">
        <v>2</v>
      </c>
      <c r="Z1720">
        <v>1</v>
      </c>
      <c r="AA1720">
        <v>2</v>
      </c>
      <c r="AB1720" s="49" t="s">
        <v>3856</v>
      </c>
      <c r="AC1720" s="49"/>
      <c r="AD1720">
        <v>6</v>
      </c>
    </row>
    <row r="1721" spans="2:30" x14ac:dyDescent="0.25">
      <c r="B1721" s="49"/>
      <c r="C1721" s="49"/>
      <c r="D1721" s="2"/>
      <c r="E1721" t="s">
        <v>96</v>
      </c>
      <c r="F1721" s="49"/>
      <c r="G1721" s="49"/>
      <c r="H1721" t="s">
        <v>5510</v>
      </c>
      <c r="I1721" s="49"/>
      <c r="J1721" s="49"/>
      <c r="L1721" s="49" t="s">
        <v>5243</v>
      </c>
      <c r="M1721" s="49"/>
      <c r="N1721" s="49"/>
      <c r="O1721" s="49"/>
      <c r="P1721" s="49"/>
      <c r="Q1721" t="s">
        <v>5509</v>
      </c>
      <c r="R1721" t="s">
        <v>1158</v>
      </c>
      <c r="S1721">
        <v>3</v>
      </c>
      <c r="T1721">
        <v>35</v>
      </c>
      <c r="U1721">
        <v>6</v>
      </c>
      <c r="X1721" s="49"/>
      <c r="Y1721">
        <v>2</v>
      </c>
      <c r="Z1721">
        <v>1</v>
      </c>
      <c r="AA1721">
        <v>2</v>
      </c>
      <c r="AB1721" s="49" t="s">
        <v>3856</v>
      </c>
      <c r="AC1721" s="49"/>
      <c r="AD1721">
        <v>6</v>
      </c>
    </row>
    <row r="1722" spans="2:30" x14ac:dyDescent="0.25">
      <c r="B1722" s="49"/>
      <c r="C1722" s="49"/>
      <c r="D1722" s="2"/>
      <c r="E1722" t="s">
        <v>96</v>
      </c>
      <c r="F1722" s="49"/>
      <c r="G1722" s="49"/>
      <c r="H1722" t="s">
        <v>5513</v>
      </c>
      <c r="I1722" s="49"/>
      <c r="J1722" s="49"/>
      <c r="L1722" s="49" t="s">
        <v>5512</v>
      </c>
      <c r="M1722" s="49"/>
      <c r="N1722" s="49"/>
      <c r="O1722" s="49"/>
      <c r="P1722" s="49"/>
      <c r="Q1722" t="s">
        <v>5511</v>
      </c>
      <c r="R1722" t="s">
        <v>1158</v>
      </c>
      <c r="S1722">
        <v>4</v>
      </c>
      <c r="T1722">
        <v>35</v>
      </c>
      <c r="U1722">
        <v>6</v>
      </c>
      <c r="X1722" s="49"/>
      <c r="Y1722">
        <v>2</v>
      </c>
      <c r="Z1722">
        <v>1</v>
      </c>
      <c r="AA1722">
        <v>2</v>
      </c>
      <c r="AB1722" s="49" t="s">
        <v>610</v>
      </c>
      <c r="AC1722" s="49"/>
      <c r="AD1722">
        <v>6</v>
      </c>
    </row>
    <row r="1723" spans="2:30" x14ac:dyDescent="0.25">
      <c r="B1723" s="49"/>
      <c r="C1723" s="49"/>
      <c r="D1723" s="2"/>
      <c r="E1723" t="s">
        <v>356</v>
      </c>
      <c r="F1723" s="49"/>
      <c r="G1723" s="49"/>
      <c r="H1723" t="s">
        <v>1161</v>
      </c>
      <c r="I1723" s="49"/>
      <c r="J1723" s="49"/>
      <c r="L1723" s="49" t="s">
        <v>5515</v>
      </c>
      <c r="M1723" s="49"/>
      <c r="N1723" s="49"/>
      <c r="O1723" s="49"/>
      <c r="P1723" s="49"/>
      <c r="Q1723" t="s">
        <v>5514</v>
      </c>
      <c r="R1723" t="s">
        <v>1158</v>
      </c>
      <c r="S1723">
        <v>1</v>
      </c>
      <c r="V1723">
        <v>465</v>
      </c>
      <c r="W1723">
        <v>2</v>
      </c>
      <c r="X1723" s="49" t="s">
        <v>3957</v>
      </c>
      <c r="AB1723" s="49"/>
      <c r="AC1723" s="49"/>
      <c r="AD1723">
        <v>6</v>
      </c>
    </row>
    <row r="1724" spans="2:30" x14ac:dyDescent="0.25">
      <c r="B1724" s="49"/>
      <c r="C1724" s="49"/>
      <c r="D1724" s="2"/>
      <c r="E1724" t="s">
        <v>138</v>
      </c>
      <c r="F1724" s="49"/>
      <c r="G1724" s="49"/>
      <c r="H1724" t="s">
        <v>5519</v>
      </c>
      <c r="I1724" s="49"/>
      <c r="J1724" s="49"/>
      <c r="L1724" s="49" t="s">
        <v>5518</v>
      </c>
      <c r="M1724" s="49"/>
      <c r="N1724" s="49"/>
      <c r="O1724" s="49"/>
      <c r="P1724" s="49"/>
      <c r="Q1724" t="s">
        <v>5516</v>
      </c>
      <c r="R1724" t="s">
        <v>1158</v>
      </c>
      <c r="S1724">
        <v>1</v>
      </c>
      <c r="T1724">
        <v>15</v>
      </c>
      <c r="U1724">
        <v>10</v>
      </c>
      <c r="X1724" s="49"/>
      <c r="AB1724" s="49"/>
      <c r="AC1724" s="49" t="s">
        <v>5517</v>
      </c>
      <c r="AD1724">
        <v>6</v>
      </c>
    </row>
    <row r="1725" spans="2:30" x14ac:dyDescent="0.25">
      <c r="B1725" s="49"/>
      <c r="C1725" s="49"/>
      <c r="D1725" s="2"/>
      <c r="E1725" t="s">
        <v>138</v>
      </c>
      <c r="F1725" s="49"/>
      <c r="G1725" s="49"/>
      <c r="H1725" t="s">
        <v>5522</v>
      </c>
      <c r="I1725" s="49"/>
      <c r="J1725" s="49"/>
      <c r="L1725" s="49" t="s">
        <v>5521</v>
      </c>
      <c r="M1725" s="49"/>
      <c r="N1725" s="49"/>
      <c r="O1725" s="49"/>
      <c r="P1725" s="49"/>
      <c r="Q1725" t="s">
        <v>5520</v>
      </c>
      <c r="R1725" t="s">
        <v>1158</v>
      </c>
      <c r="S1725">
        <v>2</v>
      </c>
      <c r="T1725">
        <v>15</v>
      </c>
      <c r="U1725">
        <v>10</v>
      </c>
      <c r="X1725" s="49"/>
      <c r="AB1725" s="49"/>
      <c r="AC1725" s="49" t="s">
        <v>5517</v>
      </c>
      <c r="AD1725">
        <v>6</v>
      </c>
    </row>
    <row r="1726" spans="2:30" x14ac:dyDescent="0.25">
      <c r="B1726" s="49"/>
      <c r="C1726" s="49"/>
      <c r="D1726" s="2"/>
      <c r="E1726" t="s">
        <v>138</v>
      </c>
      <c r="F1726" s="49"/>
      <c r="G1726" s="49"/>
      <c r="H1726" t="s">
        <v>5525</v>
      </c>
      <c r="I1726" s="49"/>
      <c r="J1726" s="49"/>
      <c r="L1726" s="49" t="s">
        <v>5524</v>
      </c>
      <c r="M1726" s="49"/>
      <c r="N1726" s="49"/>
      <c r="O1726" s="49"/>
      <c r="P1726" s="49"/>
      <c r="Q1726" t="s">
        <v>5523</v>
      </c>
      <c r="R1726" t="s">
        <v>1158</v>
      </c>
      <c r="S1726">
        <v>3</v>
      </c>
      <c r="T1726">
        <v>15</v>
      </c>
      <c r="U1726">
        <v>10</v>
      </c>
      <c r="X1726" s="49"/>
      <c r="AB1726" s="49"/>
      <c r="AC1726" s="49" t="s">
        <v>5517</v>
      </c>
      <c r="AD1726">
        <v>6</v>
      </c>
    </row>
    <row r="1727" spans="2:30" x14ac:dyDescent="0.25">
      <c r="B1727" s="49"/>
      <c r="C1727" s="49"/>
      <c r="D1727" s="2"/>
      <c r="E1727" t="s">
        <v>363</v>
      </c>
      <c r="F1727" s="49"/>
      <c r="G1727" s="49"/>
      <c r="H1727" t="s">
        <v>1164</v>
      </c>
      <c r="I1727" s="49"/>
      <c r="J1727" s="49"/>
      <c r="L1727" s="49" t="s">
        <v>5527</v>
      </c>
      <c r="M1727" s="49"/>
      <c r="N1727" s="49"/>
      <c r="O1727" s="49"/>
      <c r="P1727" s="49"/>
      <c r="Q1727" t="s">
        <v>5526</v>
      </c>
      <c r="R1727" t="s">
        <v>1162</v>
      </c>
      <c r="S1727">
        <v>1</v>
      </c>
      <c r="V1727">
        <v>360</v>
      </c>
      <c r="W1727">
        <v>0.55000000000000004</v>
      </c>
      <c r="X1727" s="49" t="s">
        <v>3957</v>
      </c>
      <c r="AB1727" s="49"/>
      <c r="AC1727" s="49"/>
      <c r="AD1727">
        <v>6</v>
      </c>
    </row>
    <row r="1728" spans="2:30" x14ac:dyDescent="0.25">
      <c r="B1728" s="49"/>
      <c r="C1728" s="49"/>
      <c r="D1728" s="2"/>
      <c r="E1728" t="s">
        <v>403</v>
      </c>
      <c r="F1728" s="49"/>
      <c r="G1728" s="49"/>
      <c r="H1728" t="s">
        <v>5530</v>
      </c>
      <c r="I1728" s="49"/>
      <c r="J1728" s="49"/>
      <c r="L1728" s="49" t="s">
        <v>5529</v>
      </c>
      <c r="M1728" s="49"/>
      <c r="N1728" s="49"/>
      <c r="O1728" s="49"/>
      <c r="P1728" s="49"/>
      <c r="Q1728" t="s">
        <v>5528</v>
      </c>
      <c r="R1728" t="s">
        <v>1162</v>
      </c>
      <c r="S1728">
        <v>1</v>
      </c>
      <c r="T1728">
        <v>0</v>
      </c>
      <c r="U1728">
        <v>8</v>
      </c>
      <c r="X1728" s="49"/>
      <c r="AB1728" s="49"/>
      <c r="AC1728" s="49"/>
      <c r="AD1728">
        <v>6</v>
      </c>
    </row>
    <row r="1729" spans="2:30" x14ac:dyDescent="0.25">
      <c r="B1729" s="49"/>
      <c r="C1729" s="49"/>
      <c r="D1729" s="2"/>
      <c r="E1729" t="s">
        <v>394</v>
      </c>
      <c r="F1729" s="49"/>
      <c r="G1729" s="49"/>
      <c r="H1729" t="s">
        <v>5532</v>
      </c>
      <c r="I1729" s="49"/>
      <c r="J1729" s="49"/>
      <c r="L1729" s="49" t="s">
        <v>3073</v>
      </c>
      <c r="M1729" s="49"/>
      <c r="N1729" s="49"/>
      <c r="O1729" s="49"/>
      <c r="P1729" s="49"/>
      <c r="Q1729" t="s">
        <v>5531</v>
      </c>
      <c r="R1729" t="s">
        <v>1162</v>
      </c>
      <c r="S1729">
        <v>1</v>
      </c>
      <c r="T1729">
        <v>0</v>
      </c>
      <c r="U1729">
        <v>15</v>
      </c>
      <c r="X1729" s="49"/>
      <c r="AB1729" s="49"/>
      <c r="AC1729" s="49"/>
      <c r="AD1729">
        <v>6</v>
      </c>
    </row>
    <row r="1730" spans="2:30" x14ac:dyDescent="0.25">
      <c r="B1730" s="49"/>
      <c r="C1730" s="49"/>
      <c r="D1730" s="2"/>
      <c r="E1730" t="s">
        <v>398</v>
      </c>
      <c r="F1730" s="49"/>
      <c r="G1730" s="49"/>
      <c r="H1730" t="s">
        <v>5534</v>
      </c>
      <c r="I1730" s="49"/>
      <c r="J1730" s="49"/>
      <c r="L1730" s="49" t="s">
        <v>3073</v>
      </c>
      <c r="M1730" s="49"/>
      <c r="N1730" s="49"/>
      <c r="O1730" s="49"/>
      <c r="P1730" s="49"/>
      <c r="Q1730" t="s">
        <v>5533</v>
      </c>
      <c r="R1730" t="s">
        <v>1162</v>
      </c>
      <c r="S1730">
        <v>1</v>
      </c>
      <c r="T1730">
        <v>0</v>
      </c>
      <c r="U1730">
        <v>10</v>
      </c>
      <c r="X1730" s="49"/>
      <c r="AB1730" s="49"/>
      <c r="AC1730" s="49"/>
      <c r="AD1730">
        <v>6</v>
      </c>
    </row>
    <row r="1731" spans="2:30" x14ac:dyDescent="0.25">
      <c r="B1731" s="49"/>
      <c r="C1731" s="49"/>
      <c r="D1731" s="2"/>
      <c r="E1731" t="s">
        <v>403</v>
      </c>
      <c r="F1731" s="49"/>
      <c r="G1731" s="49"/>
      <c r="H1731" t="s">
        <v>5536</v>
      </c>
      <c r="I1731" s="49"/>
      <c r="J1731" s="49"/>
      <c r="L1731" s="49" t="s">
        <v>5529</v>
      </c>
      <c r="M1731" s="49"/>
      <c r="N1731" s="49"/>
      <c r="O1731" s="49"/>
      <c r="P1731" s="49"/>
      <c r="Q1731" t="s">
        <v>5535</v>
      </c>
      <c r="R1731" t="s">
        <v>1162</v>
      </c>
      <c r="S1731">
        <v>2</v>
      </c>
      <c r="T1731">
        <v>0</v>
      </c>
      <c r="U1731">
        <v>8</v>
      </c>
      <c r="X1731" s="49"/>
      <c r="AB1731" s="49"/>
      <c r="AC1731" s="49"/>
      <c r="AD1731">
        <v>6</v>
      </c>
    </row>
    <row r="1732" spans="2:30" x14ac:dyDescent="0.25">
      <c r="B1732" s="49"/>
      <c r="C1732" s="49"/>
      <c r="D1732" s="2"/>
      <c r="E1732" t="s">
        <v>394</v>
      </c>
      <c r="F1732" s="49"/>
      <c r="G1732" s="49"/>
      <c r="H1732" t="s">
        <v>5538</v>
      </c>
      <c r="I1732" s="49"/>
      <c r="J1732" s="49"/>
      <c r="L1732" s="49" t="s">
        <v>3073</v>
      </c>
      <c r="M1732" s="49"/>
      <c r="N1732" s="49"/>
      <c r="O1732" s="49"/>
      <c r="P1732" s="49"/>
      <c r="Q1732" t="s">
        <v>5537</v>
      </c>
      <c r="R1732" t="s">
        <v>1162</v>
      </c>
      <c r="S1732">
        <v>2</v>
      </c>
      <c r="T1732">
        <v>0</v>
      </c>
      <c r="U1732">
        <v>15</v>
      </c>
      <c r="X1732" s="49"/>
      <c r="AB1732" s="49"/>
      <c r="AC1732" s="49"/>
      <c r="AD1732">
        <v>6</v>
      </c>
    </row>
    <row r="1733" spans="2:30" x14ac:dyDescent="0.25">
      <c r="B1733" s="49"/>
      <c r="C1733" s="49"/>
      <c r="D1733" s="2"/>
      <c r="E1733" t="s">
        <v>398</v>
      </c>
      <c r="F1733" s="49"/>
      <c r="G1733" s="49"/>
      <c r="H1733" t="s">
        <v>5540</v>
      </c>
      <c r="I1733" s="49"/>
      <c r="J1733" s="49"/>
      <c r="L1733" s="49" t="s">
        <v>3073</v>
      </c>
      <c r="M1733" s="49"/>
      <c r="N1733" s="49"/>
      <c r="O1733" s="49"/>
      <c r="P1733" s="49"/>
      <c r="Q1733" t="s">
        <v>5539</v>
      </c>
      <c r="R1733" t="s">
        <v>1162</v>
      </c>
      <c r="S1733">
        <v>2</v>
      </c>
      <c r="T1733">
        <v>0</v>
      </c>
      <c r="U1733">
        <v>10</v>
      </c>
      <c r="X1733" s="49"/>
      <c r="AB1733" s="49"/>
      <c r="AC1733" s="49"/>
      <c r="AD1733">
        <v>6</v>
      </c>
    </row>
    <row r="1734" spans="2:30" x14ac:dyDescent="0.25">
      <c r="B1734" s="49"/>
      <c r="C1734" s="49"/>
      <c r="D1734" s="2"/>
      <c r="E1734" t="s">
        <v>147</v>
      </c>
      <c r="F1734" s="49"/>
      <c r="G1734" s="49"/>
      <c r="H1734" t="s">
        <v>5543</v>
      </c>
      <c r="I1734" s="49"/>
      <c r="J1734" s="49"/>
      <c r="L1734" s="49" t="s">
        <v>5542</v>
      </c>
      <c r="M1734" s="49"/>
      <c r="N1734" s="49"/>
      <c r="O1734" s="49"/>
      <c r="P1734" s="49"/>
      <c r="Q1734" t="s">
        <v>5541</v>
      </c>
      <c r="R1734" t="s">
        <v>1162</v>
      </c>
      <c r="S1734">
        <v>1</v>
      </c>
      <c r="T1734">
        <v>130</v>
      </c>
      <c r="U1734">
        <v>9</v>
      </c>
      <c r="X1734" s="49"/>
      <c r="Y1734">
        <v>2</v>
      </c>
      <c r="AA1734">
        <v>2</v>
      </c>
      <c r="AB1734" s="49" t="s">
        <v>3856</v>
      </c>
      <c r="AC1734" s="49"/>
      <c r="AD1734">
        <v>6</v>
      </c>
    </row>
    <row r="1735" spans="2:30" x14ac:dyDescent="0.25">
      <c r="B1735" s="49"/>
      <c r="C1735" s="49"/>
      <c r="D1735" s="2"/>
      <c r="E1735" t="s">
        <v>147</v>
      </c>
      <c r="F1735" s="49"/>
      <c r="G1735" s="49"/>
      <c r="H1735" t="s">
        <v>5546</v>
      </c>
      <c r="I1735" s="49"/>
      <c r="J1735" s="49"/>
      <c r="L1735" s="49" t="s">
        <v>5545</v>
      </c>
      <c r="M1735" s="49"/>
      <c r="N1735" s="49"/>
      <c r="O1735" s="49"/>
      <c r="P1735" s="49"/>
      <c r="Q1735" t="s">
        <v>5544</v>
      </c>
      <c r="R1735" t="s">
        <v>1162</v>
      </c>
      <c r="S1735">
        <v>2</v>
      </c>
      <c r="T1735">
        <v>140</v>
      </c>
      <c r="U1735">
        <v>7</v>
      </c>
      <c r="X1735" s="49"/>
      <c r="Y1735">
        <v>2</v>
      </c>
      <c r="AA1735">
        <v>2</v>
      </c>
      <c r="AB1735" s="49" t="s">
        <v>3856</v>
      </c>
      <c r="AC1735" s="49"/>
      <c r="AD1735">
        <v>6</v>
      </c>
    </row>
    <row r="1736" spans="2:30" x14ac:dyDescent="0.25">
      <c r="B1736" s="49"/>
      <c r="C1736" s="49"/>
      <c r="D1736" s="2"/>
      <c r="E1736" t="s">
        <v>147</v>
      </c>
      <c r="F1736" s="49"/>
      <c r="G1736" s="49"/>
      <c r="H1736" t="s">
        <v>5549</v>
      </c>
      <c r="I1736" s="49"/>
      <c r="J1736" s="49"/>
      <c r="L1736" s="49" t="s">
        <v>5548</v>
      </c>
      <c r="M1736" s="49"/>
      <c r="N1736" s="49"/>
      <c r="O1736" s="49"/>
      <c r="P1736" s="49"/>
      <c r="Q1736" t="s">
        <v>5547</v>
      </c>
      <c r="R1736" t="s">
        <v>1162</v>
      </c>
      <c r="S1736">
        <v>3</v>
      </c>
      <c r="T1736">
        <v>140</v>
      </c>
      <c r="U1736">
        <v>6</v>
      </c>
      <c r="X1736" s="49"/>
      <c r="Y1736">
        <v>2</v>
      </c>
      <c r="AA1736">
        <v>2</v>
      </c>
      <c r="AB1736" s="49"/>
      <c r="AC1736" s="49"/>
      <c r="AD1736">
        <v>6</v>
      </c>
    </row>
    <row r="1737" spans="2:30" x14ac:dyDescent="0.25">
      <c r="B1737" s="49"/>
      <c r="C1737" s="49"/>
      <c r="D1737" s="2"/>
      <c r="E1737" t="s">
        <v>147</v>
      </c>
      <c r="F1737" s="49"/>
      <c r="G1737" s="49"/>
      <c r="H1737" t="s">
        <v>5552</v>
      </c>
      <c r="I1737" s="49"/>
      <c r="J1737" s="49"/>
      <c r="L1737" s="49" t="s">
        <v>5551</v>
      </c>
      <c r="M1737" s="49"/>
      <c r="N1737" s="49"/>
      <c r="O1737" s="49"/>
      <c r="P1737" s="49"/>
      <c r="Q1737" t="s">
        <v>5550</v>
      </c>
      <c r="R1737" t="s">
        <v>1162</v>
      </c>
      <c r="S1737">
        <v>4</v>
      </c>
      <c r="T1737">
        <v>140</v>
      </c>
      <c r="U1737">
        <v>6.5</v>
      </c>
      <c r="X1737" s="49"/>
      <c r="Y1737">
        <v>2</v>
      </c>
      <c r="AA1737">
        <v>2</v>
      </c>
      <c r="AB1737" s="49" t="s">
        <v>610</v>
      </c>
      <c r="AC1737" s="49"/>
      <c r="AD1737">
        <v>6</v>
      </c>
    </row>
    <row r="1738" spans="2:30" x14ac:dyDescent="0.25">
      <c r="B1738" s="49"/>
      <c r="C1738" s="49"/>
      <c r="D1738" s="2"/>
      <c r="E1738" t="s">
        <v>177</v>
      </c>
      <c r="F1738" s="49"/>
      <c r="G1738" s="49"/>
      <c r="H1738" t="s">
        <v>5555</v>
      </c>
      <c r="I1738" s="49"/>
      <c r="J1738" s="49"/>
      <c r="L1738" s="49" t="s">
        <v>5554</v>
      </c>
      <c r="M1738" s="49"/>
      <c r="N1738" s="49"/>
      <c r="O1738" s="49"/>
      <c r="P1738" s="49"/>
      <c r="Q1738" t="s">
        <v>5553</v>
      </c>
      <c r="R1738" t="s">
        <v>1162</v>
      </c>
      <c r="S1738">
        <v>1</v>
      </c>
      <c r="T1738">
        <v>30</v>
      </c>
      <c r="U1738">
        <v>12</v>
      </c>
      <c r="X1738" s="49"/>
      <c r="Y1738">
        <v>2</v>
      </c>
      <c r="Z1738">
        <v>1</v>
      </c>
      <c r="AB1738" s="49" t="s">
        <v>3856</v>
      </c>
      <c r="AC1738" s="49"/>
      <c r="AD1738">
        <v>6</v>
      </c>
    </row>
    <row r="1739" spans="2:30" x14ac:dyDescent="0.25">
      <c r="B1739" s="49"/>
      <c r="C1739" s="49"/>
      <c r="D1739" s="2"/>
      <c r="E1739" t="s">
        <v>177</v>
      </c>
      <c r="F1739" s="49"/>
      <c r="G1739" s="49"/>
      <c r="H1739" t="s">
        <v>5557</v>
      </c>
      <c r="I1739" s="49"/>
      <c r="J1739" s="49"/>
      <c r="L1739" s="49" t="s">
        <v>5554</v>
      </c>
      <c r="M1739" s="49"/>
      <c r="N1739" s="49"/>
      <c r="O1739" s="49"/>
      <c r="P1739" s="49"/>
      <c r="Q1739" t="s">
        <v>5556</v>
      </c>
      <c r="R1739" t="s">
        <v>1162</v>
      </c>
      <c r="S1739">
        <v>2</v>
      </c>
      <c r="T1739">
        <v>35</v>
      </c>
      <c r="U1739">
        <v>12</v>
      </c>
      <c r="X1739" s="49"/>
      <c r="Y1739">
        <v>2</v>
      </c>
      <c r="Z1739">
        <v>1</v>
      </c>
      <c r="AB1739" s="49" t="s">
        <v>3856</v>
      </c>
      <c r="AC1739" s="49"/>
      <c r="AD1739">
        <v>6</v>
      </c>
    </row>
    <row r="1740" spans="2:30" x14ac:dyDescent="0.25">
      <c r="B1740" s="49"/>
      <c r="C1740" s="49"/>
      <c r="D1740" s="2"/>
      <c r="E1740" t="s">
        <v>177</v>
      </c>
      <c r="F1740" s="49"/>
      <c r="G1740" s="49"/>
      <c r="H1740" t="s">
        <v>5560</v>
      </c>
      <c r="I1740" s="49"/>
      <c r="J1740" s="49"/>
      <c r="L1740" s="49" t="s">
        <v>5559</v>
      </c>
      <c r="M1740" s="49"/>
      <c r="N1740" s="49"/>
      <c r="O1740" s="49"/>
      <c r="P1740" s="49"/>
      <c r="Q1740" t="s">
        <v>5558</v>
      </c>
      <c r="R1740" t="s">
        <v>1162</v>
      </c>
      <c r="S1740">
        <v>3</v>
      </c>
      <c r="T1740">
        <v>40</v>
      </c>
      <c r="U1740">
        <v>11</v>
      </c>
      <c r="X1740" s="49"/>
      <c r="Y1740">
        <v>2</v>
      </c>
      <c r="Z1740">
        <v>1</v>
      </c>
      <c r="AB1740" s="49" t="s">
        <v>610</v>
      </c>
      <c r="AC1740" s="49"/>
      <c r="AD1740">
        <v>6</v>
      </c>
    </row>
    <row r="1741" spans="2:30" x14ac:dyDescent="0.25">
      <c r="B1741" s="49"/>
      <c r="C1741" s="49"/>
      <c r="D1741" s="2"/>
      <c r="E1741" t="s">
        <v>309</v>
      </c>
      <c r="F1741" s="49"/>
      <c r="G1741" s="49"/>
      <c r="H1741" t="s">
        <v>5562</v>
      </c>
      <c r="I1741" s="49"/>
      <c r="J1741" s="49"/>
      <c r="L1741" s="49" t="s">
        <v>3996</v>
      </c>
      <c r="M1741" s="49"/>
      <c r="N1741" s="49"/>
      <c r="O1741" s="49"/>
      <c r="P1741" s="49"/>
      <c r="Q1741" t="s">
        <v>5561</v>
      </c>
      <c r="R1741" t="s">
        <v>1162</v>
      </c>
      <c r="S1741">
        <v>1</v>
      </c>
      <c r="T1741">
        <v>10</v>
      </c>
      <c r="U1741">
        <v>12</v>
      </c>
      <c r="X1741" s="49"/>
      <c r="Y1741">
        <v>2</v>
      </c>
      <c r="Z1741">
        <v>2</v>
      </c>
      <c r="AA1741">
        <v>2</v>
      </c>
      <c r="AB1741" s="49" t="s">
        <v>3856</v>
      </c>
      <c r="AC1741" s="49"/>
      <c r="AD1741">
        <v>6</v>
      </c>
    </row>
    <row r="1742" spans="2:30" x14ac:dyDescent="0.25">
      <c r="B1742" s="49"/>
      <c r="C1742" s="49"/>
      <c r="D1742" s="2"/>
      <c r="E1742" t="s">
        <v>309</v>
      </c>
      <c r="F1742" s="49"/>
      <c r="G1742" s="49"/>
      <c r="H1742" t="s">
        <v>5564</v>
      </c>
      <c r="I1742" s="49"/>
      <c r="J1742" s="49"/>
      <c r="L1742" s="49" t="s">
        <v>3996</v>
      </c>
      <c r="M1742" s="49"/>
      <c r="N1742" s="49"/>
      <c r="O1742" s="49"/>
      <c r="P1742" s="49"/>
      <c r="Q1742" t="s">
        <v>5563</v>
      </c>
      <c r="R1742" t="s">
        <v>1162</v>
      </c>
      <c r="S1742">
        <v>2</v>
      </c>
      <c r="T1742">
        <v>10</v>
      </c>
      <c r="U1742">
        <v>12</v>
      </c>
      <c r="X1742" s="49"/>
      <c r="Y1742">
        <v>2</v>
      </c>
      <c r="Z1742">
        <v>2</v>
      </c>
      <c r="AA1742">
        <v>2</v>
      </c>
      <c r="AB1742" s="49" t="s">
        <v>3856</v>
      </c>
      <c r="AC1742" s="49"/>
      <c r="AD1742">
        <v>6</v>
      </c>
    </row>
    <row r="1743" spans="2:30" x14ac:dyDescent="0.25">
      <c r="B1743" s="49"/>
      <c r="C1743" s="49"/>
      <c r="D1743" s="2"/>
      <c r="E1743" t="s">
        <v>309</v>
      </c>
      <c r="F1743" s="49"/>
      <c r="G1743" s="49"/>
      <c r="H1743" t="s">
        <v>5566</v>
      </c>
      <c r="I1743" s="49"/>
      <c r="J1743" s="49"/>
      <c r="L1743" s="49" t="s">
        <v>3996</v>
      </c>
      <c r="M1743" s="49"/>
      <c r="N1743" s="49"/>
      <c r="O1743" s="49"/>
      <c r="P1743" s="49"/>
      <c r="Q1743" t="s">
        <v>5565</v>
      </c>
      <c r="R1743" t="s">
        <v>1162</v>
      </c>
      <c r="S1743">
        <v>3</v>
      </c>
      <c r="T1743">
        <v>10</v>
      </c>
      <c r="U1743">
        <v>13</v>
      </c>
      <c r="X1743" s="49"/>
      <c r="Y1743">
        <v>2</v>
      </c>
      <c r="Z1743">
        <v>2</v>
      </c>
      <c r="AA1743">
        <v>2</v>
      </c>
      <c r="AB1743" s="49" t="s">
        <v>3856</v>
      </c>
      <c r="AC1743" s="49"/>
      <c r="AD1743">
        <v>6</v>
      </c>
    </row>
    <row r="1744" spans="2:30" x14ac:dyDescent="0.25">
      <c r="B1744" s="49"/>
      <c r="C1744" s="49"/>
      <c r="D1744" s="2"/>
      <c r="E1744" t="s">
        <v>222</v>
      </c>
      <c r="F1744" s="49"/>
      <c r="G1744" s="49"/>
      <c r="H1744" t="s">
        <v>5569</v>
      </c>
      <c r="I1744" s="49"/>
      <c r="J1744" s="49"/>
      <c r="L1744" s="49" t="s">
        <v>5568</v>
      </c>
      <c r="M1744" s="49"/>
      <c r="N1744" s="49"/>
      <c r="O1744" s="49"/>
      <c r="P1744" s="49"/>
      <c r="Q1744" t="s">
        <v>5567</v>
      </c>
      <c r="R1744" t="s">
        <v>1162</v>
      </c>
      <c r="S1744">
        <v>1</v>
      </c>
      <c r="T1744">
        <v>22.5</v>
      </c>
      <c r="U1744">
        <v>12</v>
      </c>
      <c r="X1744" s="49"/>
      <c r="Y1744">
        <v>3</v>
      </c>
      <c r="Z1744">
        <v>1</v>
      </c>
      <c r="AA1744">
        <v>3</v>
      </c>
      <c r="AB1744" s="49" t="s">
        <v>3856</v>
      </c>
      <c r="AC1744" s="49"/>
      <c r="AD1744">
        <v>6</v>
      </c>
    </row>
    <row r="1745" spans="2:30" x14ac:dyDescent="0.25">
      <c r="B1745" s="49"/>
      <c r="C1745" s="49"/>
      <c r="D1745" s="2"/>
      <c r="E1745" t="s">
        <v>222</v>
      </c>
      <c r="F1745" s="49"/>
      <c r="G1745" s="49"/>
      <c r="H1745" t="s">
        <v>5571</v>
      </c>
      <c r="I1745" s="49"/>
      <c r="J1745" s="49"/>
      <c r="L1745" s="49" t="s">
        <v>5568</v>
      </c>
      <c r="M1745" s="49"/>
      <c r="N1745" s="49"/>
      <c r="O1745" s="49"/>
      <c r="P1745" s="49"/>
      <c r="Q1745" t="s">
        <v>5570</v>
      </c>
      <c r="R1745" t="s">
        <v>1162</v>
      </c>
      <c r="S1745">
        <v>2</v>
      </c>
      <c r="T1745">
        <v>25</v>
      </c>
      <c r="U1745">
        <v>12</v>
      </c>
      <c r="X1745" s="49"/>
      <c r="Y1745">
        <v>3</v>
      </c>
      <c r="Z1745">
        <v>1</v>
      </c>
      <c r="AA1745">
        <v>3</v>
      </c>
      <c r="AB1745" s="49" t="s">
        <v>3856</v>
      </c>
      <c r="AC1745" s="49"/>
      <c r="AD1745">
        <v>6</v>
      </c>
    </row>
    <row r="1746" spans="2:30" x14ac:dyDescent="0.25">
      <c r="B1746" s="49"/>
      <c r="C1746" s="49"/>
      <c r="D1746" s="2"/>
      <c r="E1746" t="s">
        <v>222</v>
      </c>
      <c r="F1746" s="49"/>
      <c r="G1746" s="49"/>
      <c r="H1746" t="s">
        <v>5573</v>
      </c>
      <c r="I1746" s="49"/>
      <c r="J1746" s="49"/>
      <c r="L1746" s="49" t="s">
        <v>5568</v>
      </c>
      <c r="M1746" s="49"/>
      <c r="N1746" s="49"/>
      <c r="O1746" s="49"/>
      <c r="P1746" s="49"/>
      <c r="Q1746" t="s">
        <v>5572</v>
      </c>
      <c r="R1746" t="s">
        <v>1162</v>
      </c>
      <c r="S1746">
        <v>3</v>
      </c>
      <c r="T1746">
        <v>25</v>
      </c>
      <c r="U1746">
        <v>11</v>
      </c>
      <c r="X1746" s="49"/>
      <c r="Y1746">
        <v>3</v>
      </c>
      <c r="Z1746">
        <v>1</v>
      </c>
      <c r="AA1746">
        <v>3</v>
      </c>
      <c r="AB1746" s="49" t="s">
        <v>3856</v>
      </c>
      <c r="AC1746" s="49"/>
      <c r="AD1746">
        <v>6</v>
      </c>
    </row>
    <row r="1747" spans="2:30" x14ac:dyDescent="0.25">
      <c r="B1747" s="49"/>
      <c r="C1747" s="49"/>
      <c r="D1747" s="2"/>
      <c r="E1747" t="s">
        <v>415</v>
      </c>
      <c r="F1747" s="49"/>
      <c r="G1747" s="49"/>
      <c r="H1747" t="s">
        <v>5575</v>
      </c>
      <c r="I1747" s="49"/>
      <c r="J1747" s="49"/>
      <c r="L1747" s="49"/>
      <c r="M1747" s="49"/>
      <c r="N1747" s="49"/>
      <c r="O1747" s="49"/>
      <c r="P1747" s="49"/>
      <c r="Q1747" t="s">
        <v>5574</v>
      </c>
      <c r="R1747" t="s">
        <v>1162</v>
      </c>
      <c r="S1747">
        <v>1</v>
      </c>
      <c r="T1747">
        <v>30</v>
      </c>
      <c r="V1747">
        <v>20</v>
      </c>
      <c r="X1747" s="49"/>
      <c r="AB1747" s="49"/>
      <c r="AC1747" s="49"/>
      <c r="AD1747">
        <v>6</v>
      </c>
    </row>
    <row r="1748" spans="2:30" x14ac:dyDescent="0.25">
      <c r="B1748" s="49"/>
      <c r="C1748" s="49"/>
      <c r="D1748" s="2"/>
      <c r="E1748" t="s">
        <v>415</v>
      </c>
      <c r="F1748" s="49"/>
      <c r="G1748" s="49"/>
      <c r="H1748" t="s">
        <v>5577</v>
      </c>
      <c r="I1748" s="49"/>
      <c r="J1748" s="49"/>
      <c r="L1748" s="49"/>
      <c r="M1748" s="49"/>
      <c r="N1748" s="49"/>
      <c r="O1748" s="49"/>
      <c r="P1748" s="49"/>
      <c r="Q1748" t="s">
        <v>5576</v>
      </c>
      <c r="R1748" t="s">
        <v>1162</v>
      </c>
      <c r="S1748">
        <v>2</v>
      </c>
      <c r="T1748">
        <v>30</v>
      </c>
      <c r="V1748">
        <v>20</v>
      </c>
      <c r="X1748" s="49"/>
      <c r="AB1748" s="49"/>
      <c r="AC1748" s="49"/>
      <c r="AD1748">
        <v>6</v>
      </c>
    </row>
    <row r="1749" spans="2:30" x14ac:dyDescent="0.25">
      <c r="B1749" s="49"/>
      <c r="C1749" s="49"/>
      <c r="D1749" s="2"/>
      <c r="E1749" t="s">
        <v>420</v>
      </c>
      <c r="F1749" s="49"/>
      <c r="G1749" s="49"/>
      <c r="H1749" t="s">
        <v>5580</v>
      </c>
      <c r="I1749" s="49"/>
      <c r="J1749" s="49"/>
      <c r="L1749" s="49" t="s">
        <v>5579</v>
      </c>
      <c r="M1749" s="49"/>
      <c r="N1749" s="49"/>
      <c r="O1749" s="49"/>
      <c r="P1749" s="49"/>
      <c r="Q1749" t="s">
        <v>5578</v>
      </c>
      <c r="R1749" t="s">
        <v>1162</v>
      </c>
      <c r="S1749">
        <v>1</v>
      </c>
      <c r="T1749">
        <v>45</v>
      </c>
      <c r="U1749">
        <v>15</v>
      </c>
      <c r="X1749" s="49"/>
      <c r="AB1749" s="49"/>
      <c r="AC1749" s="49"/>
      <c r="AD1749">
        <v>6</v>
      </c>
    </row>
    <row r="1750" spans="2:30" x14ac:dyDescent="0.25">
      <c r="B1750" s="49"/>
      <c r="C1750" s="49"/>
      <c r="D1750" s="2"/>
      <c r="E1750" t="s">
        <v>420</v>
      </c>
      <c r="F1750" s="49"/>
      <c r="G1750" s="49"/>
      <c r="H1750" t="s">
        <v>1165</v>
      </c>
      <c r="I1750" s="49"/>
      <c r="J1750" s="49"/>
      <c r="L1750" s="49" t="s">
        <v>5579</v>
      </c>
      <c r="M1750" s="49"/>
      <c r="N1750" s="49"/>
      <c r="O1750" s="49"/>
      <c r="P1750" s="49"/>
      <c r="Q1750" t="s">
        <v>5581</v>
      </c>
      <c r="R1750" t="s">
        <v>1162</v>
      </c>
      <c r="S1750">
        <v>2</v>
      </c>
      <c r="T1750">
        <v>45</v>
      </c>
      <c r="U1750">
        <v>15</v>
      </c>
      <c r="X1750" s="49"/>
      <c r="AB1750" s="49"/>
      <c r="AC1750" s="49"/>
      <c r="AD1750">
        <v>6</v>
      </c>
    </row>
    <row r="1751" spans="2:30" x14ac:dyDescent="0.25">
      <c r="B1751" s="49"/>
      <c r="C1751" s="49"/>
      <c r="D1751" s="2"/>
      <c r="E1751" t="s">
        <v>15</v>
      </c>
      <c r="F1751" s="49"/>
      <c r="G1751" s="49"/>
      <c r="H1751" t="s">
        <v>1168</v>
      </c>
      <c r="I1751" s="49"/>
      <c r="J1751" s="49"/>
      <c r="L1751" s="49" t="s">
        <v>5583</v>
      </c>
      <c r="M1751" s="49"/>
      <c r="N1751" s="49"/>
      <c r="O1751" s="49"/>
      <c r="P1751" s="49"/>
      <c r="Q1751" t="s">
        <v>5582</v>
      </c>
      <c r="R1751" t="s">
        <v>1166</v>
      </c>
      <c r="S1751">
        <v>1</v>
      </c>
      <c r="T1751">
        <v>75</v>
      </c>
      <c r="V1751">
        <v>60</v>
      </c>
      <c r="X1751" s="49"/>
      <c r="AB1751" s="49"/>
      <c r="AC1751" s="49"/>
      <c r="AD1751">
        <v>6</v>
      </c>
    </row>
    <row r="1752" spans="2:30" x14ac:dyDescent="0.25">
      <c r="B1752" s="49"/>
      <c r="C1752" s="49"/>
      <c r="D1752" s="2"/>
      <c r="E1752" t="s">
        <v>15</v>
      </c>
      <c r="F1752" s="49"/>
      <c r="G1752" s="49"/>
      <c r="H1752" t="s">
        <v>5585</v>
      </c>
      <c r="I1752" s="49"/>
      <c r="J1752" s="49"/>
      <c r="L1752" s="49" t="s">
        <v>5583</v>
      </c>
      <c r="M1752" s="49"/>
      <c r="N1752" s="49"/>
      <c r="O1752" s="49"/>
      <c r="P1752" s="49"/>
      <c r="Q1752" t="s">
        <v>5584</v>
      </c>
      <c r="R1752" t="s">
        <v>1166</v>
      </c>
      <c r="S1752">
        <v>2</v>
      </c>
      <c r="T1752">
        <v>75</v>
      </c>
      <c r="V1752">
        <v>60</v>
      </c>
      <c r="X1752" s="49"/>
      <c r="AB1752" s="49"/>
      <c r="AC1752" s="49"/>
      <c r="AD1752">
        <v>6</v>
      </c>
    </row>
    <row r="1753" spans="2:30" x14ac:dyDescent="0.25">
      <c r="B1753" s="49"/>
      <c r="C1753" s="49"/>
      <c r="D1753" s="2"/>
      <c r="E1753" t="s">
        <v>15</v>
      </c>
      <c r="F1753" s="49"/>
      <c r="G1753" s="49"/>
      <c r="H1753" t="s">
        <v>5588</v>
      </c>
      <c r="I1753" s="49"/>
      <c r="J1753" s="49"/>
      <c r="L1753" s="49" t="s">
        <v>5587</v>
      </c>
      <c r="M1753" s="49"/>
      <c r="N1753" s="49"/>
      <c r="O1753" s="49"/>
      <c r="P1753" s="49"/>
      <c r="Q1753" t="s">
        <v>5586</v>
      </c>
      <c r="R1753" t="s">
        <v>1166</v>
      </c>
      <c r="S1753">
        <v>3</v>
      </c>
      <c r="T1753">
        <v>75</v>
      </c>
      <c r="V1753">
        <v>60</v>
      </c>
      <c r="X1753" s="49"/>
      <c r="AB1753" s="49"/>
      <c r="AC1753" s="49"/>
      <c r="AD1753">
        <v>6</v>
      </c>
    </row>
    <row r="1754" spans="2:30" x14ac:dyDescent="0.25">
      <c r="B1754" s="49"/>
      <c r="C1754" s="49"/>
      <c r="D1754" s="2"/>
      <c r="E1754" t="s">
        <v>15</v>
      </c>
      <c r="F1754" s="49"/>
      <c r="G1754" s="49"/>
      <c r="H1754" t="s">
        <v>5591</v>
      </c>
      <c r="I1754" s="49"/>
      <c r="J1754" s="49"/>
      <c r="L1754" s="49" t="s">
        <v>5590</v>
      </c>
      <c r="M1754" s="49"/>
      <c r="N1754" s="49"/>
      <c r="O1754" s="49"/>
      <c r="P1754" s="49"/>
      <c r="Q1754" t="s">
        <v>5589</v>
      </c>
      <c r="R1754" t="s">
        <v>1166</v>
      </c>
      <c r="S1754">
        <v>4</v>
      </c>
      <c r="T1754">
        <v>75</v>
      </c>
      <c r="V1754">
        <v>60</v>
      </c>
      <c r="X1754" s="49"/>
      <c r="AB1754" s="49"/>
      <c r="AC1754" s="49"/>
      <c r="AD1754">
        <v>6</v>
      </c>
    </row>
    <row r="1755" spans="2:30" x14ac:dyDescent="0.25">
      <c r="B1755" s="49"/>
      <c r="C1755" s="49"/>
      <c r="D1755" s="2"/>
      <c r="E1755" t="s">
        <v>55</v>
      </c>
      <c r="F1755" s="49"/>
      <c r="G1755" s="49"/>
      <c r="H1755" t="s">
        <v>5593</v>
      </c>
      <c r="I1755" s="49"/>
      <c r="J1755" s="49"/>
      <c r="L1755" s="49" t="s">
        <v>3545</v>
      </c>
      <c r="M1755" s="49"/>
      <c r="N1755" s="49"/>
      <c r="O1755" s="49"/>
      <c r="P1755" s="49"/>
      <c r="Q1755" t="s">
        <v>5592</v>
      </c>
      <c r="R1755" t="s">
        <v>1166</v>
      </c>
      <c r="S1755">
        <v>1</v>
      </c>
      <c r="T1755">
        <v>57.5</v>
      </c>
      <c r="U1755">
        <v>12</v>
      </c>
      <c r="X1755" s="49"/>
      <c r="Y1755">
        <v>2</v>
      </c>
      <c r="Z1755">
        <v>2</v>
      </c>
      <c r="AA1755">
        <v>2</v>
      </c>
      <c r="AB1755" s="49" t="s">
        <v>2289</v>
      </c>
      <c r="AC1755" s="49"/>
      <c r="AD1755">
        <v>6</v>
      </c>
    </row>
    <row r="1756" spans="2:30" x14ac:dyDescent="0.25">
      <c r="B1756" s="49"/>
      <c r="C1756" s="49"/>
      <c r="D1756" s="2"/>
      <c r="E1756" t="s">
        <v>55</v>
      </c>
      <c r="F1756" s="49"/>
      <c r="G1756" s="49"/>
      <c r="H1756" t="s">
        <v>5595</v>
      </c>
      <c r="I1756" s="49"/>
      <c r="J1756" s="49"/>
      <c r="L1756" s="49" t="s">
        <v>3218</v>
      </c>
      <c r="M1756" s="49"/>
      <c r="N1756" s="49"/>
      <c r="O1756" s="49"/>
      <c r="P1756" s="49"/>
      <c r="Q1756" t="s">
        <v>5594</v>
      </c>
      <c r="R1756" t="s">
        <v>1166</v>
      </c>
      <c r="S1756">
        <v>2</v>
      </c>
      <c r="T1756">
        <v>60</v>
      </c>
      <c r="U1756">
        <v>12</v>
      </c>
      <c r="X1756" s="49"/>
      <c r="Y1756">
        <v>2</v>
      </c>
      <c r="Z1756">
        <v>2</v>
      </c>
      <c r="AA1756">
        <v>2</v>
      </c>
      <c r="AB1756" s="49" t="s">
        <v>618</v>
      </c>
      <c r="AC1756" s="49"/>
      <c r="AD1756">
        <v>6</v>
      </c>
    </row>
    <row r="1757" spans="2:30" x14ac:dyDescent="0.25">
      <c r="B1757" s="49"/>
      <c r="C1757" s="49"/>
      <c r="D1757" s="2"/>
      <c r="E1757" t="s">
        <v>55</v>
      </c>
      <c r="F1757" s="49"/>
      <c r="G1757" s="49"/>
      <c r="H1757" t="s">
        <v>5597</v>
      </c>
      <c r="I1757" s="49"/>
      <c r="J1757" s="49"/>
      <c r="L1757" s="49" t="s">
        <v>3996</v>
      </c>
      <c r="M1757" s="49"/>
      <c r="N1757" s="49"/>
      <c r="O1757" s="49"/>
      <c r="P1757" s="49"/>
      <c r="Q1757" t="s">
        <v>5596</v>
      </c>
      <c r="R1757" t="s">
        <v>1166</v>
      </c>
      <c r="S1757">
        <v>3</v>
      </c>
      <c r="T1757">
        <v>65</v>
      </c>
      <c r="U1757">
        <v>11</v>
      </c>
      <c r="X1757" s="49"/>
      <c r="Y1757">
        <v>2</v>
      </c>
      <c r="Z1757">
        <v>2</v>
      </c>
      <c r="AA1757">
        <v>2</v>
      </c>
      <c r="AB1757" s="49" t="s">
        <v>3856</v>
      </c>
      <c r="AC1757" s="49"/>
      <c r="AD1757">
        <v>6</v>
      </c>
    </row>
    <row r="1758" spans="2:30" x14ac:dyDescent="0.25">
      <c r="B1758" s="49"/>
      <c r="C1758" s="49"/>
      <c r="D1758" s="2"/>
      <c r="E1758" t="s">
        <v>55</v>
      </c>
      <c r="F1758" s="49"/>
      <c r="G1758" s="49"/>
      <c r="H1758" t="s">
        <v>5599</v>
      </c>
      <c r="I1758" s="49"/>
      <c r="J1758" s="49"/>
      <c r="L1758" s="49" t="s">
        <v>3600</v>
      </c>
      <c r="M1758" s="49"/>
      <c r="N1758" s="49"/>
      <c r="O1758" s="49"/>
      <c r="P1758" s="49"/>
      <c r="Q1758" t="s">
        <v>5598</v>
      </c>
      <c r="R1758" t="s">
        <v>1166</v>
      </c>
      <c r="S1758">
        <v>4</v>
      </c>
      <c r="T1758">
        <v>65</v>
      </c>
      <c r="U1758">
        <v>11</v>
      </c>
      <c r="X1758" s="49"/>
      <c r="Y1758">
        <v>2</v>
      </c>
      <c r="Z1758">
        <v>2</v>
      </c>
      <c r="AA1758">
        <v>2</v>
      </c>
      <c r="AB1758" s="49" t="s">
        <v>610</v>
      </c>
      <c r="AC1758" s="49"/>
      <c r="AD1758">
        <v>6</v>
      </c>
    </row>
    <row r="1759" spans="2:30" x14ac:dyDescent="0.25">
      <c r="B1759" s="49"/>
      <c r="C1759" s="49"/>
      <c r="D1759" s="2"/>
      <c r="E1759" t="s">
        <v>79</v>
      </c>
      <c r="F1759" s="49"/>
      <c r="G1759" s="49"/>
      <c r="H1759" t="s">
        <v>5602</v>
      </c>
      <c r="I1759" s="49"/>
      <c r="J1759" s="49"/>
      <c r="L1759" s="49" t="s">
        <v>5601</v>
      </c>
      <c r="M1759" s="49"/>
      <c r="N1759" s="49"/>
      <c r="O1759" s="49"/>
      <c r="P1759" s="49"/>
      <c r="Q1759" t="s">
        <v>5600</v>
      </c>
      <c r="R1759" t="s">
        <v>1166</v>
      </c>
      <c r="S1759">
        <v>1</v>
      </c>
      <c r="T1759">
        <v>15</v>
      </c>
      <c r="U1759">
        <v>15</v>
      </c>
      <c r="X1759" s="49"/>
      <c r="Y1759">
        <v>1</v>
      </c>
      <c r="Z1759">
        <v>2</v>
      </c>
      <c r="AA1759">
        <v>1</v>
      </c>
      <c r="AB1759" s="49" t="s">
        <v>2289</v>
      </c>
      <c r="AC1759" s="49"/>
      <c r="AD1759">
        <v>6</v>
      </c>
    </row>
    <row r="1760" spans="2:30" x14ac:dyDescent="0.25">
      <c r="B1760" s="49"/>
      <c r="C1760" s="49"/>
      <c r="D1760" s="2"/>
      <c r="E1760" t="s">
        <v>79</v>
      </c>
      <c r="F1760" s="49"/>
      <c r="G1760" s="49"/>
      <c r="H1760" t="s">
        <v>5605</v>
      </c>
      <c r="I1760" s="49"/>
      <c r="J1760" s="49"/>
      <c r="L1760" s="49" t="s">
        <v>5604</v>
      </c>
      <c r="M1760" s="49"/>
      <c r="N1760" s="49"/>
      <c r="O1760" s="49"/>
      <c r="P1760" s="49"/>
      <c r="Q1760" t="s">
        <v>5603</v>
      </c>
      <c r="R1760" t="s">
        <v>1166</v>
      </c>
      <c r="S1760">
        <v>2</v>
      </c>
      <c r="T1760">
        <v>20</v>
      </c>
      <c r="U1760">
        <v>15</v>
      </c>
      <c r="X1760" s="49"/>
      <c r="Y1760">
        <v>2</v>
      </c>
      <c r="Z1760">
        <v>2</v>
      </c>
      <c r="AA1760">
        <v>2</v>
      </c>
      <c r="AB1760" s="49" t="s">
        <v>2289</v>
      </c>
      <c r="AC1760" s="49"/>
      <c r="AD1760">
        <v>6</v>
      </c>
    </row>
    <row r="1761" spans="2:30" x14ac:dyDescent="0.25">
      <c r="B1761" s="49"/>
      <c r="C1761" s="49"/>
      <c r="D1761" s="2"/>
      <c r="E1761" t="s">
        <v>79</v>
      </c>
      <c r="F1761" s="49"/>
      <c r="G1761" s="49"/>
      <c r="H1761" t="s">
        <v>5607</v>
      </c>
      <c r="I1761" s="49"/>
      <c r="J1761" s="49"/>
      <c r="L1761" s="49" t="s">
        <v>5604</v>
      </c>
      <c r="M1761" s="49"/>
      <c r="N1761" s="49"/>
      <c r="O1761" s="49"/>
      <c r="P1761" s="49"/>
      <c r="Q1761" t="s">
        <v>5606</v>
      </c>
      <c r="R1761" t="s">
        <v>1166</v>
      </c>
      <c r="S1761">
        <v>3</v>
      </c>
      <c r="T1761">
        <v>25</v>
      </c>
      <c r="U1761">
        <v>15</v>
      </c>
      <c r="X1761" s="49"/>
      <c r="Y1761">
        <v>2</v>
      </c>
      <c r="Z1761">
        <v>2</v>
      </c>
      <c r="AA1761">
        <v>2</v>
      </c>
      <c r="AB1761" s="49" t="s">
        <v>2289</v>
      </c>
      <c r="AC1761" s="49"/>
      <c r="AD1761">
        <v>6</v>
      </c>
    </row>
    <row r="1762" spans="2:30" x14ac:dyDescent="0.25">
      <c r="B1762" s="49"/>
      <c r="C1762" s="49"/>
      <c r="D1762" s="2"/>
      <c r="E1762" t="s">
        <v>79</v>
      </c>
      <c r="F1762" s="49"/>
      <c r="G1762" s="49"/>
      <c r="H1762" t="s">
        <v>5609</v>
      </c>
      <c r="I1762" s="49"/>
      <c r="J1762" s="49"/>
      <c r="L1762" s="49" t="s">
        <v>5604</v>
      </c>
      <c r="M1762" s="49"/>
      <c r="N1762" s="49"/>
      <c r="O1762" s="49"/>
      <c r="P1762" s="49"/>
      <c r="Q1762" t="s">
        <v>5608</v>
      </c>
      <c r="R1762" t="s">
        <v>1166</v>
      </c>
      <c r="S1762">
        <v>4</v>
      </c>
      <c r="T1762">
        <v>30</v>
      </c>
      <c r="U1762">
        <v>15</v>
      </c>
      <c r="X1762" s="49"/>
      <c r="Y1762">
        <v>2</v>
      </c>
      <c r="Z1762">
        <v>2</v>
      </c>
      <c r="AA1762">
        <v>2</v>
      </c>
      <c r="AB1762" s="49" t="s">
        <v>2289</v>
      </c>
      <c r="AC1762" s="49"/>
      <c r="AD1762">
        <v>6</v>
      </c>
    </row>
    <row r="1763" spans="2:30" x14ac:dyDescent="0.25">
      <c r="B1763" s="49"/>
      <c r="C1763" s="49"/>
      <c r="D1763" s="2"/>
      <c r="E1763" t="s">
        <v>99</v>
      </c>
      <c r="F1763" s="49"/>
      <c r="G1763" s="49"/>
      <c r="H1763" t="s">
        <v>5612</v>
      </c>
      <c r="I1763" s="49"/>
      <c r="J1763" s="49"/>
      <c r="L1763" s="49" t="s">
        <v>5611</v>
      </c>
      <c r="M1763" s="49"/>
      <c r="N1763" s="49"/>
      <c r="O1763" s="49"/>
      <c r="P1763" s="49"/>
      <c r="Q1763" t="s">
        <v>5610</v>
      </c>
      <c r="R1763" t="s">
        <v>1166</v>
      </c>
      <c r="S1763">
        <v>1</v>
      </c>
      <c r="T1763">
        <v>25</v>
      </c>
      <c r="U1763">
        <v>12</v>
      </c>
      <c r="X1763" s="49"/>
      <c r="Y1763">
        <v>2</v>
      </c>
      <c r="Z1763">
        <v>1</v>
      </c>
      <c r="AA1763">
        <v>3</v>
      </c>
      <c r="AB1763" s="49" t="s">
        <v>3856</v>
      </c>
      <c r="AC1763" s="49"/>
      <c r="AD1763">
        <v>6</v>
      </c>
    </row>
    <row r="1764" spans="2:30" x14ac:dyDescent="0.25">
      <c r="B1764" s="49"/>
      <c r="C1764" s="49"/>
      <c r="D1764" s="2"/>
      <c r="E1764" t="s">
        <v>99</v>
      </c>
      <c r="F1764" s="49"/>
      <c r="G1764" s="49"/>
      <c r="H1764" t="s">
        <v>5615</v>
      </c>
      <c r="I1764" s="49"/>
      <c r="J1764" s="49"/>
      <c r="L1764" s="49" t="s">
        <v>5614</v>
      </c>
      <c r="M1764" s="49"/>
      <c r="N1764" s="49"/>
      <c r="O1764" s="49"/>
      <c r="P1764" s="49"/>
      <c r="Q1764" t="s">
        <v>5613</v>
      </c>
      <c r="R1764" t="s">
        <v>1166</v>
      </c>
      <c r="S1764">
        <v>2</v>
      </c>
      <c r="T1764">
        <v>25</v>
      </c>
      <c r="U1764">
        <v>12</v>
      </c>
      <c r="X1764" s="49"/>
      <c r="Y1764">
        <v>2</v>
      </c>
      <c r="Z1764">
        <v>1</v>
      </c>
      <c r="AA1764">
        <v>3</v>
      </c>
      <c r="AB1764" s="49" t="s">
        <v>3856</v>
      </c>
      <c r="AC1764" s="49"/>
      <c r="AD1764">
        <v>6</v>
      </c>
    </row>
    <row r="1765" spans="2:30" x14ac:dyDescent="0.25">
      <c r="B1765" s="49"/>
      <c r="C1765" s="49"/>
      <c r="D1765" s="2"/>
      <c r="E1765" t="s">
        <v>99</v>
      </c>
      <c r="F1765" s="49"/>
      <c r="G1765" s="49"/>
      <c r="H1765" t="s">
        <v>5617</v>
      </c>
      <c r="I1765" s="49"/>
      <c r="J1765" s="49"/>
      <c r="L1765" s="49" t="s">
        <v>2350</v>
      </c>
      <c r="M1765" s="49"/>
      <c r="N1765" s="49"/>
      <c r="O1765" s="49"/>
      <c r="P1765" s="49"/>
      <c r="Q1765" t="s">
        <v>5616</v>
      </c>
      <c r="R1765" t="s">
        <v>1166</v>
      </c>
      <c r="S1765">
        <v>3</v>
      </c>
      <c r="T1765">
        <v>27.5</v>
      </c>
      <c r="U1765">
        <v>10</v>
      </c>
      <c r="X1765" s="49"/>
      <c r="Y1765">
        <v>2</v>
      </c>
      <c r="Z1765">
        <v>1</v>
      </c>
      <c r="AA1765">
        <v>3</v>
      </c>
      <c r="AB1765" s="49" t="s">
        <v>610</v>
      </c>
      <c r="AC1765" s="49"/>
      <c r="AD1765">
        <v>6</v>
      </c>
    </row>
    <row r="1766" spans="2:30" x14ac:dyDescent="0.25">
      <c r="B1766" s="49"/>
      <c r="C1766" s="49"/>
      <c r="D1766" s="2"/>
      <c r="E1766" t="s">
        <v>356</v>
      </c>
      <c r="F1766" s="49"/>
      <c r="G1766" s="49"/>
      <c r="H1766" t="s">
        <v>1169</v>
      </c>
      <c r="I1766" s="49"/>
      <c r="J1766" s="49"/>
      <c r="L1766" s="49" t="s">
        <v>5619</v>
      </c>
      <c r="M1766" s="49"/>
      <c r="N1766" s="49"/>
      <c r="O1766" s="49"/>
      <c r="P1766" s="49"/>
      <c r="Q1766" t="s">
        <v>5618</v>
      </c>
      <c r="R1766" t="s">
        <v>1166</v>
      </c>
      <c r="S1766">
        <v>1</v>
      </c>
      <c r="V1766">
        <v>465</v>
      </c>
      <c r="W1766">
        <v>2</v>
      </c>
      <c r="X1766" s="49" t="s">
        <v>3957</v>
      </c>
      <c r="AB1766" s="49"/>
      <c r="AC1766" s="49"/>
      <c r="AD1766">
        <v>6</v>
      </c>
    </row>
    <row r="1767" spans="2:30" x14ac:dyDescent="0.25">
      <c r="B1767" s="49"/>
      <c r="C1767" s="49"/>
      <c r="D1767" s="2"/>
      <c r="E1767" t="s">
        <v>112</v>
      </c>
      <c r="F1767" s="49"/>
      <c r="G1767" s="49"/>
      <c r="H1767" t="s">
        <v>1172</v>
      </c>
      <c r="I1767" s="49"/>
      <c r="J1767" s="49"/>
      <c r="L1767" s="49" t="s">
        <v>3189</v>
      </c>
      <c r="M1767" s="49"/>
      <c r="N1767" s="49"/>
      <c r="O1767" s="49"/>
      <c r="P1767" s="49"/>
      <c r="Q1767" t="s">
        <v>5620</v>
      </c>
      <c r="R1767" t="s">
        <v>1170</v>
      </c>
      <c r="S1767">
        <v>1</v>
      </c>
      <c r="T1767">
        <v>70</v>
      </c>
      <c r="U1767">
        <v>15</v>
      </c>
      <c r="X1767" s="49"/>
      <c r="Y1767">
        <v>2</v>
      </c>
      <c r="Z1767">
        <v>1</v>
      </c>
      <c r="AA1767">
        <v>3</v>
      </c>
      <c r="AB1767" s="49" t="s">
        <v>618</v>
      </c>
      <c r="AC1767" s="49"/>
      <c r="AD1767">
        <v>6</v>
      </c>
    </row>
    <row r="1768" spans="2:30" x14ac:dyDescent="0.25">
      <c r="B1768" s="49"/>
      <c r="C1768" s="49"/>
      <c r="D1768" s="2"/>
      <c r="E1768" t="s">
        <v>112</v>
      </c>
      <c r="F1768" s="49"/>
      <c r="G1768" s="49"/>
      <c r="H1768" t="s">
        <v>5622</v>
      </c>
      <c r="I1768" s="49"/>
      <c r="J1768" s="49"/>
      <c r="L1768" s="49" t="s">
        <v>5203</v>
      </c>
      <c r="M1768" s="49"/>
      <c r="N1768" s="49"/>
      <c r="O1768" s="49"/>
      <c r="P1768" s="49"/>
      <c r="Q1768" t="s">
        <v>5621</v>
      </c>
      <c r="R1768" t="s">
        <v>1170</v>
      </c>
      <c r="S1768">
        <v>2</v>
      </c>
      <c r="T1768">
        <v>80</v>
      </c>
      <c r="U1768">
        <v>15</v>
      </c>
      <c r="X1768" s="49"/>
      <c r="Y1768">
        <v>2</v>
      </c>
      <c r="Z1768">
        <v>1</v>
      </c>
      <c r="AA1768">
        <v>3</v>
      </c>
      <c r="AB1768" s="49" t="s">
        <v>3856</v>
      </c>
      <c r="AC1768" s="49"/>
      <c r="AD1768">
        <v>6</v>
      </c>
    </row>
    <row r="1769" spans="2:30" x14ac:dyDescent="0.25">
      <c r="B1769" s="49"/>
      <c r="C1769" s="49"/>
      <c r="D1769" s="2"/>
      <c r="E1769" t="s">
        <v>112</v>
      </c>
      <c r="F1769" s="49"/>
      <c r="G1769" s="49"/>
      <c r="H1769" t="s">
        <v>5624</v>
      </c>
      <c r="I1769" s="49"/>
      <c r="J1769" s="49"/>
      <c r="L1769" s="49" t="s">
        <v>2350</v>
      </c>
      <c r="M1769" s="49"/>
      <c r="N1769" s="49"/>
      <c r="O1769" s="49"/>
      <c r="P1769" s="49"/>
      <c r="Q1769" t="s">
        <v>5623</v>
      </c>
      <c r="R1769" t="s">
        <v>1170</v>
      </c>
      <c r="S1769">
        <v>3</v>
      </c>
      <c r="T1769">
        <v>80</v>
      </c>
      <c r="U1769">
        <v>13</v>
      </c>
      <c r="X1769" s="49"/>
      <c r="Y1769">
        <v>2</v>
      </c>
      <c r="Z1769">
        <v>1</v>
      </c>
      <c r="AA1769">
        <v>3</v>
      </c>
      <c r="AB1769" s="49" t="s">
        <v>610</v>
      </c>
      <c r="AC1769" s="49"/>
      <c r="AD1769">
        <v>6</v>
      </c>
    </row>
    <row r="1770" spans="2:30" x14ac:dyDescent="0.25">
      <c r="B1770" s="49"/>
      <c r="C1770" s="49"/>
      <c r="D1770" s="2"/>
      <c r="E1770" t="s">
        <v>229</v>
      </c>
      <c r="F1770" s="49"/>
      <c r="G1770" s="49"/>
      <c r="H1770" t="s">
        <v>5628</v>
      </c>
      <c r="I1770" s="49"/>
      <c r="J1770" s="49"/>
      <c r="L1770" s="49" t="s">
        <v>5627</v>
      </c>
      <c r="M1770" s="49"/>
      <c r="N1770" s="49"/>
      <c r="O1770" s="49"/>
      <c r="P1770" s="49"/>
      <c r="Q1770" t="s">
        <v>5625</v>
      </c>
      <c r="R1770" t="s">
        <v>1170</v>
      </c>
      <c r="S1770">
        <v>1</v>
      </c>
      <c r="T1770">
        <v>30</v>
      </c>
      <c r="U1770">
        <v>8</v>
      </c>
      <c r="X1770" s="49"/>
      <c r="Y1770">
        <v>2</v>
      </c>
      <c r="Z1770">
        <v>1</v>
      </c>
      <c r="AA1770">
        <v>2</v>
      </c>
      <c r="AB1770" s="49" t="s">
        <v>610</v>
      </c>
      <c r="AC1770" s="49" t="s">
        <v>5626</v>
      </c>
      <c r="AD1770">
        <v>6</v>
      </c>
    </row>
    <row r="1771" spans="2:30" x14ac:dyDescent="0.25">
      <c r="B1771" s="49"/>
      <c r="C1771" s="49"/>
      <c r="D1771" s="2"/>
      <c r="E1771" t="s">
        <v>229</v>
      </c>
      <c r="F1771" s="49"/>
      <c r="G1771" s="49"/>
      <c r="H1771" t="s">
        <v>5631</v>
      </c>
      <c r="I1771" s="49"/>
      <c r="J1771" s="49"/>
      <c r="L1771" s="49" t="s">
        <v>5630</v>
      </c>
      <c r="M1771" s="49"/>
      <c r="N1771" s="49"/>
      <c r="O1771" s="49"/>
      <c r="P1771" s="49"/>
      <c r="Q1771" t="s">
        <v>5629</v>
      </c>
      <c r="R1771" t="s">
        <v>1170</v>
      </c>
      <c r="S1771">
        <v>2</v>
      </c>
      <c r="T1771">
        <v>30</v>
      </c>
      <c r="U1771">
        <v>8</v>
      </c>
      <c r="X1771" s="49"/>
      <c r="Y1771">
        <v>2</v>
      </c>
      <c r="Z1771">
        <v>1</v>
      </c>
      <c r="AA1771">
        <v>2</v>
      </c>
      <c r="AB1771" s="49" t="s">
        <v>610</v>
      </c>
      <c r="AC1771" s="49" t="s">
        <v>5626</v>
      </c>
      <c r="AD1771">
        <v>6</v>
      </c>
    </row>
    <row r="1772" spans="2:30" x14ac:dyDescent="0.25">
      <c r="B1772" s="49"/>
      <c r="C1772" s="49"/>
      <c r="D1772" s="2"/>
      <c r="E1772" t="s">
        <v>229</v>
      </c>
      <c r="F1772" s="49"/>
      <c r="G1772" s="49"/>
      <c r="H1772" t="s">
        <v>5634</v>
      </c>
      <c r="I1772" s="49"/>
      <c r="J1772" s="49"/>
      <c r="L1772" s="49" t="s">
        <v>5633</v>
      </c>
      <c r="M1772" s="49"/>
      <c r="N1772" s="49"/>
      <c r="O1772" s="49"/>
      <c r="P1772" s="49"/>
      <c r="Q1772" t="s">
        <v>5632</v>
      </c>
      <c r="R1772" t="s">
        <v>1170</v>
      </c>
      <c r="S1772">
        <v>3</v>
      </c>
      <c r="T1772">
        <v>25</v>
      </c>
      <c r="U1772">
        <v>8</v>
      </c>
      <c r="X1772" s="49"/>
      <c r="Y1772">
        <v>2</v>
      </c>
      <c r="Z1772">
        <v>1</v>
      </c>
      <c r="AA1772">
        <v>2</v>
      </c>
      <c r="AB1772" s="49" t="s">
        <v>610</v>
      </c>
      <c r="AC1772" s="49"/>
      <c r="AD1772">
        <v>6</v>
      </c>
    </row>
    <row r="1773" spans="2:30" x14ac:dyDescent="0.25">
      <c r="B1773" s="49"/>
      <c r="C1773" s="49"/>
      <c r="D1773" s="2"/>
      <c r="E1773" t="s">
        <v>229</v>
      </c>
      <c r="F1773" s="49"/>
      <c r="G1773" s="49"/>
      <c r="H1773" t="s">
        <v>5636</v>
      </c>
      <c r="I1773" s="49"/>
      <c r="J1773" s="49"/>
      <c r="L1773" s="49" t="s">
        <v>5633</v>
      </c>
      <c r="M1773" s="49"/>
      <c r="N1773" s="49"/>
      <c r="O1773" s="49"/>
      <c r="P1773" s="49"/>
      <c r="Q1773" t="s">
        <v>5635</v>
      </c>
      <c r="R1773" t="s">
        <v>1170</v>
      </c>
      <c r="S1773">
        <v>4</v>
      </c>
      <c r="T1773">
        <v>25</v>
      </c>
      <c r="U1773">
        <v>9</v>
      </c>
      <c r="X1773" s="49"/>
      <c r="Y1773">
        <v>2</v>
      </c>
      <c r="Z1773">
        <v>1</v>
      </c>
      <c r="AA1773">
        <v>2</v>
      </c>
      <c r="AB1773" s="49" t="s">
        <v>610</v>
      </c>
      <c r="AC1773" s="49"/>
      <c r="AD1773">
        <v>6</v>
      </c>
    </row>
    <row r="1774" spans="2:30" x14ac:dyDescent="0.25">
      <c r="B1774" s="49"/>
      <c r="C1774" s="49"/>
      <c r="D1774" s="2"/>
      <c r="E1774" t="s">
        <v>229</v>
      </c>
      <c r="F1774" s="49"/>
      <c r="G1774" s="49"/>
      <c r="H1774" t="s">
        <v>5639</v>
      </c>
      <c r="I1774" s="49"/>
      <c r="J1774" s="49"/>
      <c r="L1774" s="49" t="s">
        <v>5638</v>
      </c>
      <c r="M1774" s="49"/>
      <c r="N1774" s="49"/>
      <c r="O1774" s="49"/>
      <c r="P1774" s="49"/>
      <c r="Q1774" t="s">
        <v>5637</v>
      </c>
      <c r="R1774" t="s">
        <v>1170</v>
      </c>
      <c r="S1774">
        <v>5</v>
      </c>
      <c r="T1774">
        <v>25</v>
      </c>
      <c r="U1774">
        <v>8</v>
      </c>
      <c r="X1774" s="49"/>
      <c r="Y1774">
        <v>2</v>
      </c>
      <c r="Z1774">
        <v>1</v>
      </c>
      <c r="AA1774">
        <v>2</v>
      </c>
      <c r="AB1774" s="49" t="s">
        <v>3930</v>
      </c>
      <c r="AC1774" s="49"/>
      <c r="AD1774">
        <v>6</v>
      </c>
    </row>
    <row r="1775" spans="2:30" x14ac:dyDescent="0.25">
      <c r="B1775" s="49"/>
      <c r="C1775" s="49"/>
      <c r="D1775" s="2"/>
      <c r="E1775" t="s">
        <v>129</v>
      </c>
      <c r="F1775" s="49"/>
      <c r="G1775" s="49"/>
      <c r="H1775" t="s">
        <v>5642</v>
      </c>
      <c r="I1775" s="49"/>
      <c r="J1775" s="49"/>
      <c r="L1775" s="49" t="s">
        <v>3882</v>
      </c>
      <c r="M1775" s="49"/>
      <c r="N1775" s="49"/>
      <c r="O1775" s="49"/>
      <c r="P1775" s="49"/>
      <c r="Q1775" t="s">
        <v>5640</v>
      </c>
      <c r="R1775" t="s">
        <v>1170</v>
      </c>
      <c r="S1775">
        <v>1</v>
      </c>
      <c r="T1775">
        <v>30</v>
      </c>
      <c r="U1775">
        <v>10</v>
      </c>
      <c r="X1775" s="49"/>
      <c r="Y1775">
        <v>2</v>
      </c>
      <c r="Z1775">
        <v>1</v>
      </c>
      <c r="AA1775">
        <v>2</v>
      </c>
      <c r="AB1775" s="49" t="s">
        <v>3856</v>
      </c>
      <c r="AC1775" s="49" t="s">
        <v>5641</v>
      </c>
      <c r="AD1775">
        <v>6</v>
      </c>
    </row>
    <row r="1776" spans="2:30" x14ac:dyDescent="0.25">
      <c r="B1776" s="49"/>
      <c r="C1776" s="49"/>
      <c r="D1776" s="2"/>
      <c r="E1776" t="s">
        <v>222</v>
      </c>
      <c r="F1776" s="49"/>
      <c r="G1776" s="49"/>
      <c r="H1776" t="s">
        <v>5644</v>
      </c>
      <c r="I1776" s="49"/>
      <c r="J1776" s="49"/>
      <c r="L1776" s="49" t="s">
        <v>1937</v>
      </c>
      <c r="M1776" s="49"/>
      <c r="N1776" s="49"/>
      <c r="O1776" s="49"/>
      <c r="P1776" s="49"/>
      <c r="Q1776" t="s">
        <v>5643</v>
      </c>
      <c r="R1776" t="s">
        <v>1170</v>
      </c>
      <c r="S1776">
        <v>1</v>
      </c>
      <c r="T1776">
        <v>30</v>
      </c>
      <c r="U1776">
        <v>6</v>
      </c>
      <c r="X1776" s="49"/>
      <c r="Y1776">
        <v>2</v>
      </c>
      <c r="Z1776">
        <v>1</v>
      </c>
      <c r="AA1776">
        <v>2</v>
      </c>
      <c r="AB1776" s="49" t="s">
        <v>610</v>
      </c>
      <c r="AC1776" s="49" t="s">
        <v>5641</v>
      </c>
      <c r="AD1776">
        <v>6</v>
      </c>
    </row>
    <row r="1777" spans="2:30" x14ac:dyDescent="0.25">
      <c r="B1777" s="49"/>
      <c r="C1777" s="49"/>
      <c r="D1777" s="2"/>
      <c r="E1777" t="s">
        <v>222</v>
      </c>
      <c r="F1777" s="49"/>
      <c r="G1777" s="49"/>
      <c r="H1777" t="s">
        <v>5646</v>
      </c>
      <c r="I1777" s="49"/>
      <c r="J1777" s="49"/>
      <c r="L1777" s="49" t="s">
        <v>3882</v>
      </c>
      <c r="M1777" s="49"/>
      <c r="N1777" s="49"/>
      <c r="O1777" s="49"/>
      <c r="P1777" s="49"/>
      <c r="Q1777" t="s">
        <v>5645</v>
      </c>
      <c r="R1777" t="s">
        <v>1170</v>
      </c>
      <c r="S1777">
        <v>2</v>
      </c>
      <c r="T1777">
        <v>25</v>
      </c>
      <c r="U1777">
        <v>6</v>
      </c>
      <c r="X1777" s="49"/>
      <c r="Y1777">
        <v>2</v>
      </c>
      <c r="Z1777">
        <v>1</v>
      </c>
      <c r="AA1777">
        <v>2</v>
      </c>
      <c r="AB1777" s="49" t="s">
        <v>3856</v>
      </c>
      <c r="AC1777" s="49" t="s">
        <v>5641</v>
      </c>
      <c r="AD1777">
        <v>6</v>
      </c>
    </row>
    <row r="1778" spans="2:30" x14ac:dyDescent="0.25">
      <c r="B1778" s="49"/>
      <c r="C1778" s="49"/>
      <c r="D1778" s="2"/>
      <c r="E1778" t="s">
        <v>129</v>
      </c>
      <c r="F1778" s="49"/>
      <c r="G1778" s="49"/>
      <c r="H1778" t="s">
        <v>5649</v>
      </c>
      <c r="I1778" s="49"/>
      <c r="J1778" s="49"/>
      <c r="L1778" s="49" t="s">
        <v>3882</v>
      </c>
      <c r="M1778" s="49"/>
      <c r="N1778" s="49"/>
      <c r="O1778" s="49"/>
      <c r="P1778" s="49"/>
      <c r="Q1778" t="s">
        <v>5647</v>
      </c>
      <c r="R1778" t="s">
        <v>1170</v>
      </c>
      <c r="S1778">
        <v>2</v>
      </c>
      <c r="T1778">
        <v>30</v>
      </c>
      <c r="U1778">
        <v>10</v>
      </c>
      <c r="X1778" s="49"/>
      <c r="Y1778">
        <v>2</v>
      </c>
      <c r="Z1778">
        <v>1</v>
      </c>
      <c r="AA1778">
        <v>2</v>
      </c>
      <c r="AB1778" s="49" t="s">
        <v>3856</v>
      </c>
      <c r="AC1778" s="49" t="s">
        <v>5648</v>
      </c>
      <c r="AD1778">
        <v>6</v>
      </c>
    </row>
    <row r="1779" spans="2:30" x14ac:dyDescent="0.25">
      <c r="B1779" s="49"/>
      <c r="C1779" s="49"/>
      <c r="D1779" s="2"/>
      <c r="E1779" t="s">
        <v>222</v>
      </c>
      <c r="F1779" s="49"/>
      <c r="G1779" s="49"/>
      <c r="H1779" t="s">
        <v>5651</v>
      </c>
      <c r="I1779" s="49"/>
      <c r="J1779" s="49"/>
      <c r="L1779" s="49" t="s">
        <v>3882</v>
      </c>
      <c r="M1779" s="49"/>
      <c r="N1779" s="49"/>
      <c r="O1779" s="49"/>
      <c r="P1779" s="49"/>
      <c r="Q1779" t="s">
        <v>5650</v>
      </c>
      <c r="R1779" t="s">
        <v>1170</v>
      </c>
      <c r="S1779">
        <v>3</v>
      </c>
      <c r="T1779">
        <v>27.5</v>
      </c>
      <c r="U1779">
        <v>10</v>
      </c>
      <c r="X1779" s="49"/>
      <c r="Y1779">
        <v>2</v>
      </c>
      <c r="Z1779">
        <v>1</v>
      </c>
      <c r="AA1779">
        <v>2</v>
      </c>
      <c r="AB1779" s="49" t="s">
        <v>3856</v>
      </c>
      <c r="AC1779" s="49" t="s">
        <v>5648</v>
      </c>
      <c r="AD1779">
        <v>6</v>
      </c>
    </row>
    <row r="1780" spans="2:30" x14ac:dyDescent="0.25">
      <c r="B1780" s="49"/>
      <c r="C1780" s="49"/>
      <c r="D1780" s="2"/>
      <c r="E1780" t="s">
        <v>222</v>
      </c>
      <c r="F1780" s="49"/>
      <c r="G1780" s="49"/>
      <c r="H1780" t="s">
        <v>5653</v>
      </c>
      <c r="I1780" s="49"/>
      <c r="J1780" s="49"/>
      <c r="L1780" s="49" t="s">
        <v>1937</v>
      </c>
      <c r="M1780" s="49"/>
      <c r="N1780" s="49"/>
      <c r="O1780" s="49"/>
      <c r="P1780" s="49"/>
      <c r="Q1780" t="s">
        <v>5652</v>
      </c>
      <c r="R1780" t="s">
        <v>1170</v>
      </c>
      <c r="S1780">
        <v>4</v>
      </c>
      <c r="T1780">
        <v>30</v>
      </c>
      <c r="U1780">
        <v>8</v>
      </c>
      <c r="X1780" s="49"/>
      <c r="Y1780">
        <v>2</v>
      </c>
      <c r="Z1780">
        <v>1</v>
      </c>
      <c r="AA1780">
        <v>2</v>
      </c>
      <c r="AB1780" s="49" t="s">
        <v>610</v>
      </c>
      <c r="AC1780" s="49"/>
      <c r="AD1780">
        <v>6</v>
      </c>
    </row>
    <row r="1781" spans="2:30" x14ac:dyDescent="0.25">
      <c r="B1781" s="49"/>
      <c r="C1781" s="49"/>
      <c r="D1781" s="2"/>
      <c r="E1781" t="s">
        <v>1534</v>
      </c>
      <c r="F1781" s="49"/>
      <c r="G1781" s="49"/>
      <c r="H1781" t="s">
        <v>5655</v>
      </c>
      <c r="I1781" s="49"/>
      <c r="J1781" s="49"/>
      <c r="L1781" s="49"/>
      <c r="M1781" s="49"/>
      <c r="N1781" s="49"/>
      <c r="O1781" s="49"/>
      <c r="P1781" s="49"/>
      <c r="Q1781" t="s">
        <v>5654</v>
      </c>
      <c r="R1781" t="s">
        <v>1170</v>
      </c>
      <c r="S1781">
        <v>1</v>
      </c>
      <c r="T1781">
        <v>150</v>
      </c>
      <c r="V1781">
        <v>75</v>
      </c>
      <c r="X1781" s="49"/>
      <c r="AB1781" s="49"/>
      <c r="AC1781" s="49"/>
      <c r="AD1781">
        <v>6</v>
      </c>
    </row>
    <row r="1782" spans="2:30" x14ac:dyDescent="0.25">
      <c r="B1782" s="49"/>
      <c r="C1782" s="49"/>
      <c r="D1782" s="2"/>
      <c r="E1782" t="s">
        <v>1534</v>
      </c>
      <c r="F1782" s="49"/>
      <c r="G1782" s="49"/>
      <c r="H1782" t="s">
        <v>5658</v>
      </c>
      <c r="I1782" s="49"/>
      <c r="J1782" s="49"/>
      <c r="L1782" s="49" t="s">
        <v>5657</v>
      </c>
      <c r="M1782" s="49"/>
      <c r="N1782" s="49"/>
      <c r="O1782" s="49"/>
      <c r="P1782" s="49"/>
      <c r="Q1782" t="s">
        <v>5656</v>
      </c>
      <c r="R1782" t="s">
        <v>1170</v>
      </c>
      <c r="S1782">
        <v>2</v>
      </c>
      <c r="T1782">
        <v>150</v>
      </c>
      <c r="V1782">
        <v>64.800000000000011</v>
      </c>
      <c r="X1782" s="49"/>
      <c r="AB1782" s="49"/>
      <c r="AC1782" s="49"/>
      <c r="AD1782">
        <v>6</v>
      </c>
    </row>
    <row r="1783" spans="2:30" x14ac:dyDescent="0.25">
      <c r="B1783" s="49"/>
      <c r="C1783" s="49"/>
      <c r="D1783" s="2"/>
      <c r="E1783" t="s">
        <v>1534</v>
      </c>
      <c r="F1783" s="49"/>
      <c r="G1783" s="49"/>
      <c r="H1783" t="s">
        <v>5661</v>
      </c>
      <c r="I1783" s="49"/>
      <c r="J1783" s="49"/>
      <c r="L1783" s="49" t="s">
        <v>5660</v>
      </c>
      <c r="M1783" s="49"/>
      <c r="N1783" s="49"/>
      <c r="O1783" s="49"/>
      <c r="P1783" s="49"/>
      <c r="Q1783" t="s">
        <v>5659</v>
      </c>
      <c r="R1783" t="s">
        <v>1170</v>
      </c>
      <c r="S1783">
        <v>3</v>
      </c>
      <c r="T1783">
        <v>150</v>
      </c>
      <c r="V1783">
        <v>60</v>
      </c>
      <c r="X1783" s="49"/>
      <c r="AB1783" s="49"/>
      <c r="AC1783" s="49"/>
      <c r="AD1783">
        <v>6</v>
      </c>
    </row>
    <row r="1784" spans="2:30" x14ac:dyDescent="0.25">
      <c r="B1784" s="49"/>
      <c r="C1784" s="49"/>
      <c r="D1784" s="2"/>
      <c r="E1784" t="s">
        <v>363</v>
      </c>
      <c r="F1784" s="49"/>
      <c r="G1784" s="49"/>
      <c r="H1784" t="s">
        <v>5664</v>
      </c>
      <c r="I1784" s="49"/>
      <c r="J1784" s="49"/>
      <c r="L1784" s="49" t="s">
        <v>5663</v>
      </c>
      <c r="M1784" s="49"/>
      <c r="N1784" s="49"/>
      <c r="O1784" s="49"/>
      <c r="P1784" s="49"/>
      <c r="Q1784" t="s">
        <v>5662</v>
      </c>
      <c r="R1784" t="s">
        <v>1170</v>
      </c>
      <c r="S1784">
        <v>1</v>
      </c>
      <c r="V1784">
        <v>45</v>
      </c>
      <c r="W1784">
        <v>0.15</v>
      </c>
      <c r="X1784" s="49" t="s">
        <v>3957</v>
      </c>
      <c r="AB1784" s="49"/>
      <c r="AC1784" s="49"/>
      <c r="AD1784">
        <v>6</v>
      </c>
    </row>
    <row r="1785" spans="2:30" x14ac:dyDescent="0.25">
      <c r="B1785" s="49"/>
      <c r="C1785" s="49"/>
      <c r="D1785" s="2"/>
      <c r="E1785" t="s">
        <v>363</v>
      </c>
      <c r="F1785" s="49"/>
      <c r="G1785" s="49"/>
      <c r="H1785" t="s">
        <v>5666</v>
      </c>
      <c r="I1785" s="49"/>
      <c r="J1785" s="49"/>
      <c r="L1785" s="49" t="s">
        <v>5663</v>
      </c>
      <c r="M1785" s="49"/>
      <c r="N1785" s="49"/>
      <c r="O1785" s="49"/>
      <c r="P1785" s="49"/>
      <c r="Q1785" t="s">
        <v>5665</v>
      </c>
      <c r="R1785" t="s">
        <v>1170</v>
      </c>
      <c r="S1785">
        <v>2</v>
      </c>
      <c r="V1785">
        <v>45</v>
      </c>
      <c r="W1785">
        <v>0.15</v>
      </c>
      <c r="X1785" s="49" t="s">
        <v>3957</v>
      </c>
      <c r="AB1785" s="49"/>
      <c r="AC1785" s="49"/>
      <c r="AD1785">
        <v>6</v>
      </c>
    </row>
    <row r="1786" spans="2:30" x14ac:dyDescent="0.25">
      <c r="B1786" s="49"/>
      <c r="C1786" s="49"/>
      <c r="D1786" s="2"/>
      <c r="E1786" t="s">
        <v>363</v>
      </c>
      <c r="F1786" s="49"/>
      <c r="G1786" s="49"/>
      <c r="H1786" t="s">
        <v>5668</v>
      </c>
      <c r="I1786" s="49"/>
      <c r="J1786" s="49"/>
      <c r="L1786" s="49" t="s">
        <v>5663</v>
      </c>
      <c r="M1786" s="49"/>
      <c r="N1786" s="49"/>
      <c r="O1786" s="49"/>
      <c r="P1786" s="49"/>
      <c r="Q1786" t="s">
        <v>5667</v>
      </c>
      <c r="R1786" t="s">
        <v>1170</v>
      </c>
      <c r="S1786">
        <v>3</v>
      </c>
      <c r="V1786">
        <v>45</v>
      </c>
      <c r="W1786">
        <v>0.16</v>
      </c>
      <c r="X1786" s="49" t="s">
        <v>3957</v>
      </c>
      <c r="AB1786" s="49"/>
      <c r="AC1786" s="49"/>
      <c r="AD1786">
        <v>6</v>
      </c>
    </row>
    <row r="1787" spans="2:30" x14ac:dyDescent="0.25">
      <c r="B1787" s="49"/>
      <c r="C1787" s="49"/>
      <c r="D1787" s="2"/>
      <c r="E1787" t="s">
        <v>363</v>
      </c>
      <c r="F1787" s="49"/>
      <c r="G1787" s="49"/>
      <c r="H1787" t="s">
        <v>5670</v>
      </c>
      <c r="I1787" s="49"/>
      <c r="J1787" s="49"/>
      <c r="L1787" s="49" t="s">
        <v>5663</v>
      </c>
      <c r="M1787" s="49"/>
      <c r="N1787" s="49"/>
      <c r="O1787" s="49"/>
      <c r="P1787" s="49"/>
      <c r="Q1787" t="s">
        <v>5669</v>
      </c>
      <c r="R1787" t="s">
        <v>1170</v>
      </c>
      <c r="S1787">
        <v>4</v>
      </c>
      <c r="V1787">
        <v>45</v>
      </c>
      <c r="W1787">
        <v>0.16</v>
      </c>
      <c r="X1787" s="49" t="s">
        <v>3957</v>
      </c>
      <c r="AB1787" s="49"/>
      <c r="AC1787" s="49"/>
      <c r="AD1787">
        <v>6</v>
      </c>
    </row>
    <row r="1788" spans="2:30" x14ac:dyDescent="0.25">
      <c r="B1788" s="49"/>
      <c r="C1788" s="49"/>
      <c r="D1788" s="2"/>
      <c r="E1788" t="s">
        <v>363</v>
      </c>
      <c r="F1788" s="49"/>
      <c r="G1788" s="49"/>
      <c r="H1788" t="s">
        <v>5672</v>
      </c>
      <c r="I1788" s="49"/>
      <c r="J1788" s="49"/>
      <c r="L1788" s="49" t="s">
        <v>5663</v>
      </c>
      <c r="M1788" s="49"/>
      <c r="N1788" s="49"/>
      <c r="O1788" s="49"/>
      <c r="P1788" s="49"/>
      <c r="Q1788" t="s">
        <v>5671</v>
      </c>
      <c r="R1788" t="s">
        <v>1170</v>
      </c>
      <c r="S1788">
        <v>5</v>
      </c>
      <c r="V1788">
        <v>45</v>
      </c>
      <c r="W1788">
        <v>0.16</v>
      </c>
      <c r="X1788" s="49" t="s">
        <v>3957</v>
      </c>
      <c r="AB1788" s="49"/>
      <c r="AC1788" s="49"/>
      <c r="AD1788">
        <v>6</v>
      </c>
    </row>
    <row r="1789" spans="2:30" x14ac:dyDescent="0.25">
      <c r="B1789" s="49"/>
      <c r="C1789" s="49"/>
      <c r="D1789" s="2"/>
      <c r="E1789" t="s">
        <v>363</v>
      </c>
      <c r="F1789" s="49"/>
      <c r="G1789" s="49"/>
      <c r="H1789" t="s">
        <v>1173</v>
      </c>
      <c r="I1789" s="49"/>
      <c r="J1789" s="49"/>
      <c r="L1789" s="49" t="s">
        <v>5663</v>
      </c>
      <c r="M1789" s="49"/>
      <c r="N1789" s="49"/>
      <c r="O1789" s="49"/>
      <c r="P1789" s="49"/>
      <c r="Q1789" t="s">
        <v>5673</v>
      </c>
      <c r="R1789" t="s">
        <v>1170</v>
      </c>
      <c r="S1789">
        <v>6</v>
      </c>
      <c r="V1789">
        <v>45</v>
      </c>
      <c r="W1789">
        <v>0.16</v>
      </c>
      <c r="X1789" s="49" t="s">
        <v>3957</v>
      </c>
      <c r="AB1789" s="49"/>
      <c r="AC1789" s="49"/>
      <c r="AD1789">
        <v>6</v>
      </c>
    </row>
    <row r="1790" spans="2:30" x14ac:dyDescent="0.25">
      <c r="B1790" s="49"/>
      <c r="C1790" s="49"/>
      <c r="D1790" s="2"/>
      <c r="E1790" t="s">
        <v>363</v>
      </c>
      <c r="F1790" s="49"/>
      <c r="G1790" s="49"/>
      <c r="H1790" t="s">
        <v>1176</v>
      </c>
      <c r="I1790" s="49"/>
      <c r="J1790" s="49"/>
      <c r="L1790" s="49" t="s">
        <v>5675</v>
      </c>
      <c r="M1790" s="49"/>
      <c r="N1790" s="49"/>
      <c r="O1790" s="49"/>
      <c r="P1790" s="49"/>
      <c r="Q1790" t="s">
        <v>5674</v>
      </c>
      <c r="R1790" t="s">
        <v>1174</v>
      </c>
      <c r="S1790">
        <v>1</v>
      </c>
      <c r="V1790">
        <v>360</v>
      </c>
      <c r="W1790">
        <v>0.53</v>
      </c>
      <c r="X1790" s="49" t="s">
        <v>3957</v>
      </c>
      <c r="AB1790" s="49"/>
      <c r="AC1790" s="49"/>
      <c r="AD1790">
        <v>6</v>
      </c>
    </row>
    <row r="1791" spans="2:30" x14ac:dyDescent="0.25">
      <c r="B1791" s="49"/>
      <c r="C1791" s="49"/>
      <c r="D1791" s="2"/>
      <c r="E1791" t="s">
        <v>403</v>
      </c>
      <c r="F1791" s="49"/>
      <c r="G1791" s="49"/>
      <c r="H1791" t="s">
        <v>5678</v>
      </c>
      <c r="I1791" s="49"/>
      <c r="J1791" s="49"/>
      <c r="L1791" s="49" t="s">
        <v>5677</v>
      </c>
      <c r="M1791" s="49"/>
      <c r="N1791" s="49"/>
      <c r="O1791" s="49"/>
      <c r="P1791" s="49"/>
      <c r="Q1791" t="s">
        <v>5676</v>
      </c>
      <c r="R1791" t="s">
        <v>1174</v>
      </c>
      <c r="S1791">
        <v>1</v>
      </c>
      <c r="T1791">
        <v>0</v>
      </c>
      <c r="U1791">
        <v>8</v>
      </c>
      <c r="X1791" s="49"/>
      <c r="AB1791" s="49"/>
      <c r="AC1791" s="49"/>
      <c r="AD1791">
        <v>6</v>
      </c>
    </row>
    <row r="1792" spans="2:30" x14ac:dyDescent="0.25">
      <c r="B1792" s="49"/>
      <c r="C1792" s="49"/>
      <c r="D1792" s="2"/>
      <c r="E1792" t="s">
        <v>403</v>
      </c>
      <c r="F1792" s="49"/>
      <c r="G1792" s="49"/>
      <c r="H1792" t="s">
        <v>5680</v>
      </c>
      <c r="I1792" s="49"/>
      <c r="J1792" s="49"/>
      <c r="L1792" s="49" t="s">
        <v>5677</v>
      </c>
      <c r="M1792" s="49"/>
      <c r="N1792" s="49"/>
      <c r="O1792" s="49"/>
      <c r="P1792" s="49"/>
      <c r="Q1792" t="s">
        <v>5679</v>
      </c>
      <c r="R1792" t="s">
        <v>1174</v>
      </c>
      <c r="S1792">
        <v>2</v>
      </c>
      <c r="T1792">
        <v>0</v>
      </c>
      <c r="U1792">
        <v>8</v>
      </c>
      <c r="X1792" s="49"/>
      <c r="AB1792" s="49"/>
      <c r="AC1792" s="49"/>
      <c r="AD1792">
        <v>6</v>
      </c>
    </row>
    <row r="1793" spans="2:30" x14ac:dyDescent="0.25">
      <c r="B1793" s="49"/>
      <c r="C1793" s="49"/>
      <c r="D1793" s="2"/>
      <c r="E1793" t="s">
        <v>394</v>
      </c>
      <c r="F1793" s="49"/>
      <c r="G1793" s="49"/>
      <c r="H1793" t="s">
        <v>5682</v>
      </c>
      <c r="I1793" s="49"/>
      <c r="J1793" s="49"/>
      <c r="L1793" s="49" t="s">
        <v>5677</v>
      </c>
      <c r="M1793" s="49"/>
      <c r="N1793" s="49"/>
      <c r="O1793" s="49"/>
      <c r="P1793" s="49"/>
      <c r="Q1793" t="s">
        <v>5681</v>
      </c>
      <c r="R1793" t="s">
        <v>1174</v>
      </c>
      <c r="S1793">
        <v>1</v>
      </c>
      <c r="T1793">
        <v>0</v>
      </c>
      <c r="U1793">
        <v>15</v>
      </c>
      <c r="X1793" s="49"/>
      <c r="AB1793" s="49"/>
      <c r="AC1793" s="49"/>
      <c r="AD1793">
        <v>6</v>
      </c>
    </row>
    <row r="1794" spans="2:30" x14ac:dyDescent="0.25">
      <c r="B1794" s="49"/>
      <c r="C1794" s="49"/>
      <c r="D1794" s="2"/>
      <c r="E1794" t="s">
        <v>394</v>
      </c>
      <c r="F1794" s="49"/>
      <c r="G1794" s="49"/>
      <c r="H1794" t="s">
        <v>5684</v>
      </c>
      <c r="I1794" s="49"/>
      <c r="J1794" s="49"/>
      <c r="L1794" s="49" t="s">
        <v>5677</v>
      </c>
      <c r="M1794" s="49"/>
      <c r="N1794" s="49"/>
      <c r="O1794" s="49"/>
      <c r="P1794" s="49"/>
      <c r="Q1794" t="s">
        <v>5683</v>
      </c>
      <c r="R1794" t="s">
        <v>1174</v>
      </c>
      <c r="S1794">
        <v>2</v>
      </c>
      <c r="T1794">
        <v>0</v>
      </c>
      <c r="U1794">
        <v>15</v>
      </c>
      <c r="X1794" s="49"/>
      <c r="AB1794" s="49"/>
      <c r="AC1794" s="49"/>
      <c r="AD1794">
        <v>6</v>
      </c>
    </row>
    <row r="1795" spans="2:30" x14ac:dyDescent="0.25">
      <c r="B1795" s="49"/>
      <c r="C1795" s="49"/>
      <c r="D1795" s="2"/>
      <c r="E1795" t="s">
        <v>334</v>
      </c>
      <c r="F1795" s="49"/>
      <c r="G1795" s="49"/>
      <c r="H1795" t="s">
        <v>5686</v>
      </c>
      <c r="I1795" s="49"/>
      <c r="J1795" s="49"/>
      <c r="L1795" s="49"/>
      <c r="M1795" s="49"/>
      <c r="N1795" s="49"/>
      <c r="O1795" s="49"/>
      <c r="P1795" s="49"/>
      <c r="Q1795" t="s">
        <v>5685</v>
      </c>
      <c r="R1795" t="s">
        <v>1174</v>
      </c>
      <c r="S1795">
        <v>1</v>
      </c>
      <c r="T1795">
        <v>0</v>
      </c>
      <c r="V1795">
        <v>60</v>
      </c>
      <c r="X1795" s="49"/>
      <c r="AB1795" s="49"/>
      <c r="AC1795" s="49"/>
      <c r="AD1795">
        <v>6</v>
      </c>
    </row>
    <row r="1796" spans="2:30" x14ac:dyDescent="0.25">
      <c r="B1796" s="49"/>
      <c r="C1796" s="49"/>
      <c r="D1796" s="2"/>
      <c r="E1796" t="s">
        <v>334</v>
      </c>
      <c r="F1796" s="49"/>
      <c r="G1796" s="49"/>
      <c r="H1796" t="s">
        <v>5688</v>
      </c>
      <c r="I1796" s="49"/>
      <c r="J1796" s="49"/>
      <c r="L1796" s="49"/>
      <c r="M1796" s="49"/>
      <c r="N1796" s="49"/>
      <c r="O1796" s="49"/>
      <c r="P1796" s="49"/>
      <c r="Q1796" t="s">
        <v>5687</v>
      </c>
      <c r="R1796" t="s">
        <v>1174</v>
      </c>
      <c r="S1796">
        <v>2</v>
      </c>
      <c r="T1796">
        <v>0</v>
      </c>
      <c r="V1796">
        <v>60</v>
      </c>
      <c r="X1796" s="49"/>
      <c r="AB1796" s="49"/>
      <c r="AC1796" s="49"/>
      <c r="AD1796">
        <v>6</v>
      </c>
    </row>
    <row r="1797" spans="2:30" x14ac:dyDescent="0.25">
      <c r="B1797" s="49"/>
      <c r="C1797" s="49"/>
      <c r="D1797" s="2"/>
      <c r="E1797" t="s">
        <v>1</v>
      </c>
      <c r="F1797" s="49"/>
      <c r="G1797" s="49"/>
      <c r="H1797" t="s">
        <v>5691</v>
      </c>
      <c r="I1797" s="49"/>
      <c r="J1797" s="49"/>
      <c r="L1797" s="49" t="s">
        <v>5690</v>
      </c>
      <c r="M1797" s="49"/>
      <c r="N1797" s="49"/>
      <c r="O1797" s="49"/>
      <c r="P1797" s="49"/>
      <c r="Q1797" t="s">
        <v>5689</v>
      </c>
      <c r="R1797" t="s">
        <v>1174</v>
      </c>
      <c r="S1797">
        <v>1</v>
      </c>
      <c r="T1797">
        <v>150</v>
      </c>
      <c r="V1797">
        <v>60</v>
      </c>
      <c r="X1797" s="49"/>
      <c r="AB1797" s="49"/>
      <c r="AC1797" s="49"/>
      <c r="AD1797">
        <v>6</v>
      </c>
    </row>
    <row r="1798" spans="2:30" x14ac:dyDescent="0.25">
      <c r="B1798" s="49"/>
      <c r="C1798" s="49"/>
      <c r="D1798" s="2"/>
      <c r="E1798" t="s">
        <v>1</v>
      </c>
      <c r="F1798" s="49"/>
      <c r="G1798" s="49"/>
      <c r="H1798" t="s">
        <v>5693</v>
      </c>
      <c r="I1798" s="49"/>
      <c r="J1798" s="49"/>
      <c r="L1798" s="49" t="s">
        <v>5690</v>
      </c>
      <c r="M1798" s="49"/>
      <c r="N1798" s="49"/>
      <c r="O1798" s="49"/>
      <c r="P1798" s="49"/>
      <c r="Q1798" t="s">
        <v>5692</v>
      </c>
      <c r="R1798" t="s">
        <v>1174</v>
      </c>
      <c r="S1798">
        <v>2</v>
      </c>
      <c r="T1798">
        <v>150</v>
      </c>
      <c r="V1798">
        <v>60</v>
      </c>
      <c r="X1798" s="49"/>
      <c r="AB1798" s="49"/>
      <c r="AC1798" s="49"/>
      <c r="AD1798">
        <v>6</v>
      </c>
    </row>
    <row r="1799" spans="2:30" x14ac:dyDescent="0.25">
      <c r="B1799" s="49"/>
      <c r="C1799" s="49"/>
      <c r="D1799" s="2"/>
      <c r="E1799" t="s">
        <v>1</v>
      </c>
      <c r="F1799" s="49"/>
      <c r="G1799" s="49"/>
      <c r="H1799" t="s">
        <v>5695</v>
      </c>
      <c r="I1799" s="49"/>
      <c r="J1799" s="49"/>
      <c r="L1799" s="49" t="s">
        <v>5690</v>
      </c>
      <c r="M1799" s="49"/>
      <c r="N1799" s="49"/>
      <c r="O1799" s="49"/>
      <c r="P1799" s="49"/>
      <c r="Q1799" t="s">
        <v>5694</v>
      </c>
      <c r="R1799" t="s">
        <v>1174</v>
      </c>
      <c r="S1799">
        <v>3</v>
      </c>
      <c r="T1799">
        <v>150</v>
      </c>
      <c r="V1799">
        <v>49.8</v>
      </c>
      <c r="X1799" s="49"/>
      <c r="AB1799" s="49"/>
      <c r="AC1799" s="49"/>
      <c r="AD1799">
        <v>6</v>
      </c>
    </row>
    <row r="1800" spans="2:30" x14ac:dyDescent="0.25">
      <c r="B1800" s="49"/>
      <c r="C1800" s="49"/>
      <c r="D1800" s="2"/>
      <c r="E1800" t="s">
        <v>1</v>
      </c>
      <c r="F1800" s="49"/>
      <c r="G1800" s="49"/>
      <c r="H1800" t="s">
        <v>5697</v>
      </c>
      <c r="I1800" s="49"/>
      <c r="J1800" s="49"/>
      <c r="L1800" s="49" t="s">
        <v>5690</v>
      </c>
      <c r="M1800" s="49"/>
      <c r="N1800" s="49"/>
      <c r="O1800" s="49"/>
      <c r="P1800" s="49"/>
      <c r="Q1800" t="s">
        <v>5696</v>
      </c>
      <c r="R1800" t="s">
        <v>1174</v>
      </c>
      <c r="S1800">
        <v>4</v>
      </c>
      <c r="T1800">
        <v>150</v>
      </c>
      <c r="V1800">
        <v>45</v>
      </c>
      <c r="X1800" s="49"/>
      <c r="AB1800" s="49"/>
      <c r="AC1800" s="49"/>
      <c r="AD1800">
        <v>6</v>
      </c>
    </row>
    <row r="1801" spans="2:30" x14ac:dyDescent="0.25">
      <c r="B1801" s="49"/>
      <c r="C1801" s="49"/>
      <c r="D1801" s="2"/>
      <c r="E1801" t="s">
        <v>1</v>
      </c>
      <c r="F1801" s="49"/>
      <c r="G1801" s="49"/>
      <c r="H1801" t="s">
        <v>5699</v>
      </c>
      <c r="I1801" s="49"/>
      <c r="J1801" s="49"/>
      <c r="L1801" s="49" t="s">
        <v>5690</v>
      </c>
      <c r="M1801" s="49"/>
      <c r="N1801" s="49"/>
      <c r="O1801" s="49"/>
      <c r="P1801" s="49"/>
      <c r="Q1801" t="s">
        <v>5698</v>
      </c>
      <c r="R1801" t="s">
        <v>1174</v>
      </c>
      <c r="S1801">
        <v>5</v>
      </c>
      <c r="T1801">
        <v>150</v>
      </c>
      <c r="V1801">
        <v>45</v>
      </c>
      <c r="X1801" s="49"/>
      <c r="AB1801" s="49"/>
      <c r="AC1801" s="49"/>
      <c r="AD1801">
        <v>6</v>
      </c>
    </row>
    <row r="1802" spans="2:30" x14ac:dyDescent="0.25">
      <c r="B1802" s="49"/>
      <c r="C1802" s="49"/>
      <c r="D1802" s="2"/>
      <c r="E1802" t="s">
        <v>32</v>
      </c>
      <c r="F1802" s="49"/>
      <c r="G1802" s="49"/>
      <c r="H1802" t="s">
        <v>5702</v>
      </c>
      <c r="I1802" s="49"/>
      <c r="J1802" s="49"/>
      <c r="L1802" s="49" t="s">
        <v>5701</v>
      </c>
      <c r="M1802" s="49"/>
      <c r="N1802" s="49"/>
      <c r="O1802" s="49"/>
      <c r="P1802" s="49"/>
      <c r="Q1802" t="s">
        <v>5700</v>
      </c>
      <c r="R1802" t="s">
        <v>1174</v>
      </c>
      <c r="S1802">
        <v>1</v>
      </c>
      <c r="T1802">
        <v>190</v>
      </c>
      <c r="U1802">
        <v>8</v>
      </c>
      <c r="X1802" s="49"/>
      <c r="Y1802">
        <v>2</v>
      </c>
      <c r="Z1802">
        <v>1</v>
      </c>
      <c r="AA1802">
        <v>2</v>
      </c>
      <c r="AB1802" s="49" t="s">
        <v>2289</v>
      </c>
      <c r="AC1802" s="49"/>
      <c r="AD1802">
        <v>6</v>
      </c>
    </row>
    <row r="1803" spans="2:30" x14ac:dyDescent="0.25">
      <c r="B1803" s="49"/>
      <c r="C1803" s="49"/>
      <c r="D1803" s="2"/>
      <c r="E1803" t="s">
        <v>32</v>
      </c>
      <c r="F1803" s="49"/>
      <c r="G1803" s="49"/>
      <c r="H1803" t="s">
        <v>5705</v>
      </c>
      <c r="I1803" s="49"/>
      <c r="J1803" s="49"/>
      <c r="L1803" s="49" t="s">
        <v>5704</v>
      </c>
      <c r="M1803" s="49"/>
      <c r="N1803" s="49"/>
      <c r="O1803" s="49"/>
      <c r="P1803" s="49"/>
      <c r="Q1803" t="s">
        <v>5703</v>
      </c>
      <c r="R1803" t="s">
        <v>1174</v>
      </c>
      <c r="S1803">
        <v>2</v>
      </c>
      <c r="T1803">
        <v>200</v>
      </c>
      <c r="U1803">
        <v>8</v>
      </c>
      <c r="X1803" s="49"/>
      <c r="Y1803">
        <v>2</v>
      </c>
      <c r="Z1803">
        <v>1</v>
      </c>
      <c r="AA1803">
        <v>2</v>
      </c>
      <c r="AB1803" s="49" t="s">
        <v>3856</v>
      </c>
      <c r="AC1803" s="49"/>
      <c r="AD1803">
        <v>6</v>
      </c>
    </row>
    <row r="1804" spans="2:30" x14ac:dyDescent="0.25">
      <c r="B1804" s="49"/>
      <c r="C1804" s="49"/>
      <c r="D1804" s="2"/>
      <c r="E1804" t="s">
        <v>32</v>
      </c>
      <c r="F1804" s="49"/>
      <c r="G1804" s="49"/>
      <c r="H1804" t="s">
        <v>5708</v>
      </c>
      <c r="I1804" s="49"/>
      <c r="J1804" s="49"/>
      <c r="L1804" s="49" t="s">
        <v>5707</v>
      </c>
      <c r="M1804" s="49"/>
      <c r="N1804" s="49"/>
      <c r="O1804" s="49"/>
      <c r="P1804" s="49"/>
      <c r="Q1804" t="s">
        <v>5706</v>
      </c>
      <c r="R1804" t="s">
        <v>1174</v>
      </c>
      <c r="S1804">
        <v>3</v>
      </c>
      <c r="T1804">
        <v>202.5</v>
      </c>
      <c r="U1804">
        <v>7</v>
      </c>
      <c r="X1804" s="49"/>
      <c r="Y1804">
        <v>2</v>
      </c>
      <c r="Z1804">
        <v>1</v>
      </c>
      <c r="AA1804">
        <v>2</v>
      </c>
      <c r="AB1804" s="49" t="s">
        <v>610</v>
      </c>
      <c r="AC1804" s="49"/>
      <c r="AD1804">
        <v>6</v>
      </c>
    </row>
    <row r="1805" spans="2:30" x14ac:dyDescent="0.25">
      <c r="B1805" s="49"/>
      <c r="C1805" s="49"/>
      <c r="D1805" s="2"/>
      <c r="E1805" t="s">
        <v>32</v>
      </c>
      <c r="F1805" s="49"/>
      <c r="G1805" s="49"/>
      <c r="H1805" t="s">
        <v>5710</v>
      </c>
      <c r="I1805" s="49"/>
      <c r="J1805" s="49"/>
      <c r="L1805" s="49" t="s">
        <v>5707</v>
      </c>
      <c r="M1805" s="49"/>
      <c r="N1805" s="49"/>
      <c r="O1805" s="49"/>
      <c r="P1805" s="49"/>
      <c r="Q1805" t="s">
        <v>5709</v>
      </c>
      <c r="R1805" t="s">
        <v>1174</v>
      </c>
      <c r="S1805">
        <v>4</v>
      </c>
      <c r="T1805">
        <v>205</v>
      </c>
      <c r="U1805">
        <v>6</v>
      </c>
      <c r="X1805" s="49"/>
      <c r="Y1805">
        <v>2</v>
      </c>
      <c r="Z1805">
        <v>1</v>
      </c>
      <c r="AA1805">
        <v>2</v>
      </c>
      <c r="AB1805" s="49" t="s">
        <v>610</v>
      </c>
      <c r="AC1805" s="49"/>
      <c r="AD1805">
        <v>6</v>
      </c>
    </row>
    <row r="1806" spans="2:30" x14ac:dyDescent="0.25">
      <c r="B1806" s="49"/>
      <c r="C1806" s="49"/>
      <c r="D1806" s="2"/>
      <c r="E1806" t="s">
        <v>24</v>
      </c>
      <c r="F1806" s="49"/>
      <c r="G1806" s="49"/>
      <c r="H1806" t="s">
        <v>5712</v>
      </c>
      <c r="I1806" s="49"/>
      <c r="J1806" s="49"/>
      <c r="L1806" s="49" t="s">
        <v>3937</v>
      </c>
      <c r="M1806" s="49"/>
      <c r="N1806" s="49"/>
      <c r="O1806" s="49"/>
      <c r="P1806" s="49"/>
      <c r="Q1806" t="s">
        <v>5711</v>
      </c>
      <c r="R1806" t="s">
        <v>1174</v>
      </c>
      <c r="S1806">
        <v>1</v>
      </c>
      <c r="T1806">
        <v>0</v>
      </c>
      <c r="U1806">
        <v>8</v>
      </c>
      <c r="X1806" s="49"/>
      <c r="Y1806">
        <v>1</v>
      </c>
      <c r="Z1806">
        <v>2</v>
      </c>
      <c r="AA1806">
        <v>1</v>
      </c>
      <c r="AB1806" s="49" t="s">
        <v>618</v>
      </c>
      <c r="AC1806" s="49"/>
      <c r="AD1806">
        <v>6</v>
      </c>
    </row>
    <row r="1807" spans="2:30" x14ac:dyDescent="0.25">
      <c r="B1807" s="49"/>
      <c r="C1807" s="49"/>
      <c r="D1807" s="2"/>
      <c r="E1807" t="s">
        <v>24</v>
      </c>
      <c r="F1807" s="49"/>
      <c r="G1807" s="49"/>
      <c r="H1807" t="s">
        <v>5714</v>
      </c>
      <c r="I1807" s="49"/>
      <c r="J1807" s="49"/>
      <c r="L1807" s="49" t="s">
        <v>3937</v>
      </c>
      <c r="M1807" s="49"/>
      <c r="N1807" s="49"/>
      <c r="O1807" s="49"/>
      <c r="P1807" s="49"/>
      <c r="Q1807" t="s">
        <v>5713</v>
      </c>
      <c r="R1807" t="s">
        <v>1174</v>
      </c>
      <c r="S1807">
        <v>2</v>
      </c>
      <c r="T1807">
        <v>0</v>
      </c>
      <c r="U1807">
        <v>8</v>
      </c>
      <c r="X1807" s="49"/>
      <c r="Y1807">
        <v>1</v>
      </c>
      <c r="Z1807">
        <v>2</v>
      </c>
      <c r="AA1807">
        <v>1</v>
      </c>
      <c r="AB1807" s="49" t="s">
        <v>618</v>
      </c>
      <c r="AC1807" s="49"/>
      <c r="AD1807">
        <v>6</v>
      </c>
    </row>
    <row r="1808" spans="2:30" x14ac:dyDescent="0.25">
      <c r="B1808" s="49"/>
      <c r="C1808" s="49"/>
      <c r="D1808" s="2"/>
      <c r="E1808" t="s">
        <v>24</v>
      </c>
      <c r="F1808" s="49"/>
      <c r="G1808" s="49"/>
      <c r="H1808" t="s">
        <v>5717</v>
      </c>
      <c r="I1808" s="49"/>
      <c r="J1808" s="49"/>
      <c r="L1808" s="49" t="s">
        <v>5716</v>
      </c>
      <c r="M1808" s="49"/>
      <c r="N1808" s="49"/>
      <c r="O1808" s="49"/>
      <c r="P1808" s="49"/>
      <c r="Q1808" t="s">
        <v>5715</v>
      </c>
      <c r="R1808" t="s">
        <v>1174</v>
      </c>
      <c r="S1808">
        <v>3</v>
      </c>
      <c r="T1808">
        <v>0</v>
      </c>
      <c r="U1808">
        <v>8</v>
      </c>
      <c r="X1808" s="49"/>
      <c r="Y1808">
        <v>1</v>
      </c>
      <c r="Z1808">
        <v>2</v>
      </c>
      <c r="AA1808">
        <v>1</v>
      </c>
      <c r="AB1808" s="49" t="s">
        <v>610</v>
      </c>
      <c r="AC1808" s="49"/>
      <c r="AD1808">
        <v>6</v>
      </c>
    </row>
    <row r="1809" spans="2:30" x14ac:dyDescent="0.25">
      <c r="B1809" s="49"/>
      <c r="C1809" s="49"/>
      <c r="D1809" s="2"/>
      <c r="E1809" t="s">
        <v>96</v>
      </c>
      <c r="F1809" s="49"/>
      <c r="G1809" s="49"/>
      <c r="H1809" t="s">
        <v>5720</v>
      </c>
      <c r="I1809" s="49"/>
      <c r="J1809" s="49"/>
      <c r="L1809" s="49" t="s">
        <v>5719</v>
      </c>
      <c r="M1809" s="49"/>
      <c r="N1809" s="49"/>
      <c r="O1809" s="49"/>
      <c r="P1809" s="49"/>
      <c r="Q1809" t="s">
        <v>5718</v>
      </c>
      <c r="R1809" t="s">
        <v>1174</v>
      </c>
      <c r="S1809">
        <v>1</v>
      </c>
      <c r="T1809">
        <v>35</v>
      </c>
      <c r="U1809">
        <v>7</v>
      </c>
      <c r="X1809" s="49"/>
      <c r="AB1809" s="49"/>
      <c r="AC1809" s="49"/>
      <c r="AD1809">
        <v>6</v>
      </c>
    </row>
    <row r="1810" spans="2:30" x14ac:dyDescent="0.25">
      <c r="B1810" s="49"/>
      <c r="C1810" s="49"/>
      <c r="D1810" s="2"/>
      <c r="E1810" t="s">
        <v>96</v>
      </c>
      <c r="F1810" s="49"/>
      <c r="G1810" s="49"/>
      <c r="H1810" t="s">
        <v>5723</v>
      </c>
      <c r="I1810" s="49"/>
      <c r="J1810" s="49"/>
      <c r="L1810" s="49" t="s">
        <v>5722</v>
      </c>
      <c r="M1810" s="49"/>
      <c r="N1810" s="49"/>
      <c r="O1810" s="49"/>
      <c r="P1810" s="49"/>
      <c r="Q1810" t="s">
        <v>5721</v>
      </c>
      <c r="R1810" t="s">
        <v>1174</v>
      </c>
      <c r="S1810">
        <v>2</v>
      </c>
      <c r="T1810">
        <v>35</v>
      </c>
      <c r="U1810">
        <v>7</v>
      </c>
      <c r="X1810" s="49"/>
      <c r="AB1810" s="49"/>
      <c r="AC1810" s="49"/>
      <c r="AD1810">
        <v>6</v>
      </c>
    </row>
    <row r="1811" spans="2:30" x14ac:dyDescent="0.25">
      <c r="B1811" s="49"/>
      <c r="C1811" s="49"/>
      <c r="D1811" s="2"/>
      <c r="E1811" t="s">
        <v>96</v>
      </c>
      <c r="F1811" s="49"/>
      <c r="G1811" s="49"/>
      <c r="H1811" t="s">
        <v>5726</v>
      </c>
      <c r="I1811" s="49"/>
      <c r="J1811" s="49"/>
      <c r="L1811" s="49" t="s">
        <v>5725</v>
      </c>
      <c r="M1811" s="49"/>
      <c r="N1811" s="49"/>
      <c r="O1811" s="49"/>
      <c r="P1811" s="49"/>
      <c r="Q1811" t="s">
        <v>5724</v>
      </c>
      <c r="R1811" t="s">
        <v>1174</v>
      </c>
      <c r="S1811">
        <v>3</v>
      </c>
      <c r="T1811">
        <v>35</v>
      </c>
      <c r="U1811">
        <v>6</v>
      </c>
      <c r="X1811" s="49"/>
      <c r="Y1811">
        <v>2</v>
      </c>
      <c r="Z1811">
        <v>1</v>
      </c>
      <c r="AA1811">
        <v>2</v>
      </c>
      <c r="AB1811" s="49" t="s">
        <v>610</v>
      </c>
      <c r="AC1811" s="49"/>
      <c r="AD1811">
        <v>6</v>
      </c>
    </row>
    <row r="1812" spans="2:30" x14ac:dyDescent="0.25">
      <c r="B1812" s="49"/>
      <c r="C1812" s="49"/>
      <c r="D1812" s="2"/>
      <c r="E1812" t="s">
        <v>96</v>
      </c>
      <c r="F1812" s="49"/>
      <c r="G1812" s="49"/>
      <c r="H1812" t="s">
        <v>5729</v>
      </c>
      <c r="I1812" s="49"/>
      <c r="J1812" s="49"/>
      <c r="L1812" s="49" t="s">
        <v>5728</v>
      </c>
      <c r="M1812" s="49"/>
      <c r="N1812" s="49"/>
      <c r="O1812" s="49"/>
      <c r="P1812" s="49"/>
      <c r="Q1812" t="s">
        <v>5727</v>
      </c>
      <c r="R1812" t="s">
        <v>1174</v>
      </c>
      <c r="S1812">
        <v>4</v>
      </c>
      <c r="T1812">
        <v>35</v>
      </c>
      <c r="U1812">
        <v>6</v>
      </c>
      <c r="X1812" s="49"/>
      <c r="AB1812" s="49"/>
      <c r="AC1812" s="49"/>
      <c r="AD1812">
        <v>6</v>
      </c>
    </row>
    <row r="1813" spans="2:30" x14ac:dyDescent="0.25">
      <c r="B1813" s="49"/>
      <c r="C1813" s="49"/>
      <c r="D1813" s="2"/>
      <c r="E1813" t="s">
        <v>356</v>
      </c>
      <c r="F1813" s="49"/>
      <c r="G1813" s="49"/>
      <c r="H1813" t="s">
        <v>1177</v>
      </c>
      <c r="I1813" s="49"/>
      <c r="J1813" s="49"/>
      <c r="L1813" s="49" t="s">
        <v>2239</v>
      </c>
      <c r="M1813" s="49"/>
      <c r="N1813" s="49"/>
      <c r="O1813" s="49"/>
      <c r="P1813" s="49"/>
      <c r="Q1813" t="s">
        <v>5730</v>
      </c>
      <c r="R1813" t="s">
        <v>1174</v>
      </c>
      <c r="S1813">
        <v>1</v>
      </c>
      <c r="V1813">
        <v>460</v>
      </c>
      <c r="W1813">
        <v>2</v>
      </c>
      <c r="X1813" s="49" t="s">
        <v>3957</v>
      </c>
      <c r="AB1813" s="49"/>
      <c r="AC1813" s="49"/>
      <c r="AD1813">
        <v>6</v>
      </c>
    </row>
    <row r="1814" spans="2:30" x14ac:dyDescent="0.25">
      <c r="B1814" s="49"/>
      <c r="C1814" s="49"/>
      <c r="D1814" s="2"/>
      <c r="E1814" t="s">
        <v>403</v>
      </c>
      <c r="F1814" s="49"/>
      <c r="G1814" s="49"/>
      <c r="H1814" t="s">
        <v>1180</v>
      </c>
      <c r="I1814" s="49"/>
      <c r="J1814" s="49"/>
      <c r="L1814" s="49" t="s">
        <v>5732</v>
      </c>
      <c r="M1814" s="49"/>
      <c r="N1814" s="49"/>
      <c r="O1814" s="49"/>
      <c r="P1814" s="49"/>
      <c r="Q1814" t="s">
        <v>5731</v>
      </c>
      <c r="R1814" t="s">
        <v>1178</v>
      </c>
      <c r="S1814">
        <v>1</v>
      </c>
      <c r="T1814">
        <v>0</v>
      </c>
      <c r="U1814">
        <v>8</v>
      </c>
      <c r="X1814" s="49"/>
      <c r="AB1814" s="49"/>
      <c r="AC1814" s="49"/>
      <c r="AD1814">
        <v>6</v>
      </c>
    </row>
    <row r="1815" spans="2:30" x14ac:dyDescent="0.25">
      <c r="B1815" s="49"/>
      <c r="C1815" s="49"/>
      <c r="D1815" s="2"/>
      <c r="E1815" t="s">
        <v>403</v>
      </c>
      <c r="F1815" s="49"/>
      <c r="G1815" s="49"/>
      <c r="H1815" t="s">
        <v>5734</v>
      </c>
      <c r="I1815" s="49"/>
      <c r="J1815" s="49"/>
      <c r="L1815" s="49" t="s">
        <v>5732</v>
      </c>
      <c r="M1815" s="49"/>
      <c r="N1815" s="49"/>
      <c r="O1815" s="49"/>
      <c r="P1815" s="49"/>
      <c r="Q1815" t="s">
        <v>5733</v>
      </c>
      <c r="R1815" t="s">
        <v>1178</v>
      </c>
      <c r="S1815">
        <v>2</v>
      </c>
      <c r="T1815">
        <v>0</v>
      </c>
      <c r="U1815">
        <v>8</v>
      </c>
      <c r="X1815" s="49"/>
      <c r="AB1815" s="49"/>
      <c r="AC1815" s="49"/>
      <c r="AD1815">
        <v>6</v>
      </c>
    </row>
    <row r="1816" spans="2:30" x14ac:dyDescent="0.25">
      <c r="B1816" s="49"/>
      <c r="C1816" s="49"/>
      <c r="D1816" s="2"/>
      <c r="E1816" t="s">
        <v>394</v>
      </c>
      <c r="F1816" s="49"/>
      <c r="G1816" s="49"/>
      <c r="H1816" t="s">
        <v>5737</v>
      </c>
      <c r="I1816" s="49"/>
      <c r="J1816" s="49"/>
      <c r="L1816" s="49" t="s">
        <v>5736</v>
      </c>
      <c r="M1816" s="49"/>
      <c r="N1816" s="49"/>
      <c r="O1816" s="49"/>
      <c r="P1816" s="49"/>
      <c r="Q1816" t="s">
        <v>5735</v>
      </c>
      <c r="R1816" t="s">
        <v>1178</v>
      </c>
      <c r="S1816">
        <v>1</v>
      </c>
      <c r="T1816">
        <v>0</v>
      </c>
      <c r="U1816">
        <v>15</v>
      </c>
      <c r="X1816" s="49"/>
      <c r="AB1816" s="49"/>
      <c r="AC1816" s="49"/>
      <c r="AD1816">
        <v>6</v>
      </c>
    </row>
    <row r="1817" spans="2:30" x14ac:dyDescent="0.25">
      <c r="B1817" s="49"/>
      <c r="C1817" s="49"/>
      <c r="D1817" s="2"/>
      <c r="E1817" t="s">
        <v>394</v>
      </c>
      <c r="F1817" s="49"/>
      <c r="G1817" s="49"/>
      <c r="H1817" t="s">
        <v>5739</v>
      </c>
      <c r="I1817" s="49"/>
      <c r="J1817" s="49"/>
      <c r="L1817" s="49" t="s">
        <v>5736</v>
      </c>
      <c r="M1817" s="49"/>
      <c r="N1817" s="49"/>
      <c r="O1817" s="49"/>
      <c r="P1817" s="49"/>
      <c r="Q1817" t="s">
        <v>5738</v>
      </c>
      <c r="R1817" t="s">
        <v>1178</v>
      </c>
      <c r="S1817">
        <v>2</v>
      </c>
      <c r="T1817">
        <v>0</v>
      </c>
      <c r="U1817">
        <v>15</v>
      </c>
      <c r="X1817" s="49"/>
      <c r="AB1817" s="49"/>
      <c r="AC1817" s="49"/>
      <c r="AD1817">
        <v>6</v>
      </c>
    </row>
    <row r="1818" spans="2:30" x14ac:dyDescent="0.25">
      <c r="B1818" s="49"/>
      <c r="C1818" s="49"/>
      <c r="D1818" s="2"/>
      <c r="E1818" t="s">
        <v>398</v>
      </c>
      <c r="F1818" s="49"/>
      <c r="G1818" s="49"/>
      <c r="H1818" t="s">
        <v>5741</v>
      </c>
      <c r="I1818" s="49"/>
      <c r="J1818" s="49"/>
      <c r="L1818" s="49" t="s">
        <v>5736</v>
      </c>
      <c r="M1818" s="49"/>
      <c r="N1818" s="49"/>
      <c r="O1818" s="49"/>
      <c r="P1818" s="49"/>
      <c r="Q1818" t="s">
        <v>5740</v>
      </c>
      <c r="R1818" t="s">
        <v>1178</v>
      </c>
      <c r="S1818">
        <v>1</v>
      </c>
      <c r="T1818">
        <v>0</v>
      </c>
      <c r="U1818">
        <v>10</v>
      </c>
      <c r="X1818" s="49"/>
      <c r="AB1818" s="49"/>
      <c r="AC1818" s="49"/>
      <c r="AD1818">
        <v>6</v>
      </c>
    </row>
    <row r="1819" spans="2:30" x14ac:dyDescent="0.25">
      <c r="B1819" s="49"/>
      <c r="C1819" s="49"/>
      <c r="D1819" s="2"/>
      <c r="E1819" t="s">
        <v>398</v>
      </c>
      <c r="F1819" s="49"/>
      <c r="G1819" s="49"/>
      <c r="H1819" t="s">
        <v>5743</v>
      </c>
      <c r="I1819" s="49"/>
      <c r="J1819" s="49"/>
      <c r="L1819" s="49" t="s">
        <v>5736</v>
      </c>
      <c r="M1819" s="49"/>
      <c r="N1819" s="49"/>
      <c r="O1819" s="49"/>
      <c r="P1819" s="49"/>
      <c r="Q1819" t="s">
        <v>5742</v>
      </c>
      <c r="R1819" t="s">
        <v>1178</v>
      </c>
      <c r="S1819">
        <v>2</v>
      </c>
      <c r="T1819">
        <v>0</v>
      </c>
      <c r="U1819">
        <v>10</v>
      </c>
      <c r="X1819" s="49"/>
      <c r="AB1819" s="49"/>
      <c r="AC1819" s="49"/>
      <c r="AD1819">
        <v>6</v>
      </c>
    </row>
    <row r="1820" spans="2:30" x14ac:dyDescent="0.25">
      <c r="B1820" s="49"/>
      <c r="C1820" s="49"/>
      <c r="D1820" s="2"/>
      <c r="E1820" t="s">
        <v>363</v>
      </c>
      <c r="F1820" s="49"/>
      <c r="G1820" s="49"/>
      <c r="H1820" t="s">
        <v>5745</v>
      </c>
      <c r="I1820" s="49"/>
      <c r="J1820" s="49"/>
      <c r="L1820" s="49" t="s">
        <v>272</v>
      </c>
      <c r="M1820" s="49"/>
      <c r="N1820" s="49"/>
      <c r="O1820" s="49"/>
      <c r="P1820" s="49"/>
      <c r="Q1820" t="s">
        <v>5744</v>
      </c>
      <c r="R1820" t="s">
        <v>1178</v>
      </c>
      <c r="S1820">
        <v>1</v>
      </c>
      <c r="V1820">
        <v>360</v>
      </c>
      <c r="W1820">
        <v>0.55000000000000004</v>
      </c>
      <c r="X1820" s="49" t="s">
        <v>3957</v>
      </c>
      <c r="AB1820" s="49"/>
      <c r="AC1820" s="49"/>
      <c r="AD1820">
        <v>6</v>
      </c>
    </row>
    <row r="1821" spans="2:30" x14ac:dyDescent="0.25">
      <c r="B1821" s="49"/>
      <c r="C1821" s="49"/>
      <c r="D1821" s="2"/>
      <c r="E1821" t="s">
        <v>147</v>
      </c>
      <c r="F1821" s="49"/>
      <c r="G1821" s="49"/>
      <c r="H1821" t="s">
        <v>5747</v>
      </c>
      <c r="I1821" s="49"/>
      <c r="J1821" s="49"/>
      <c r="L1821" s="49" t="s">
        <v>3882</v>
      </c>
      <c r="M1821" s="49"/>
      <c r="N1821" s="49"/>
      <c r="O1821" s="49"/>
      <c r="P1821" s="49"/>
      <c r="Q1821" t="s">
        <v>5746</v>
      </c>
      <c r="R1821" t="s">
        <v>1178</v>
      </c>
      <c r="S1821">
        <v>1</v>
      </c>
      <c r="T1821">
        <v>150</v>
      </c>
      <c r="U1821">
        <v>6</v>
      </c>
      <c r="X1821" s="49"/>
      <c r="Y1821">
        <v>2</v>
      </c>
      <c r="Z1821">
        <v>1</v>
      </c>
      <c r="AA1821">
        <v>2</v>
      </c>
      <c r="AB1821" s="49" t="s">
        <v>3856</v>
      </c>
      <c r="AC1821" s="49"/>
      <c r="AD1821">
        <v>6</v>
      </c>
    </row>
    <row r="1822" spans="2:30" x14ac:dyDescent="0.25">
      <c r="B1822" s="49"/>
      <c r="C1822" s="49"/>
      <c r="D1822" s="2"/>
      <c r="E1822" t="s">
        <v>147</v>
      </c>
      <c r="F1822" s="49"/>
      <c r="G1822" s="49"/>
      <c r="H1822" t="s">
        <v>5749</v>
      </c>
      <c r="I1822" s="49"/>
      <c r="J1822" s="49"/>
      <c r="L1822" s="49" t="s">
        <v>3882</v>
      </c>
      <c r="M1822" s="49"/>
      <c r="N1822" s="49"/>
      <c r="O1822" s="49"/>
      <c r="P1822" s="49"/>
      <c r="Q1822" t="s">
        <v>5748</v>
      </c>
      <c r="R1822" t="s">
        <v>1178</v>
      </c>
      <c r="S1822">
        <v>2</v>
      </c>
      <c r="T1822">
        <v>150</v>
      </c>
      <c r="U1822">
        <v>7</v>
      </c>
      <c r="X1822" s="49"/>
      <c r="Y1822">
        <v>2</v>
      </c>
      <c r="Z1822">
        <v>1</v>
      </c>
      <c r="AA1822">
        <v>2</v>
      </c>
      <c r="AB1822" s="49" t="s">
        <v>3856</v>
      </c>
      <c r="AC1822" s="49"/>
      <c r="AD1822">
        <v>6</v>
      </c>
    </row>
    <row r="1823" spans="2:30" x14ac:dyDescent="0.25">
      <c r="B1823" s="49"/>
      <c r="C1823" s="49"/>
      <c r="D1823" s="2"/>
      <c r="E1823" t="s">
        <v>147</v>
      </c>
      <c r="F1823" s="49"/>
      <c r="G1823" s="49"/>
      <c r="H1823" t="s">
        <v>5751</v>
      </c>
      <c r="I1823" s="49"/>
      <c r="J1823" s="49"/>
      <c r="L1823" s="49" t="s">
        <v>3882</v>
      </c>
      <c r="M1823" s="49"/>
      <c r="N1823" s="49"/>
      <c r="O1823" s="49"/>
      <c r="P1823" s="49"/>
      <c r="Q1823" t="s">
        <v>5750</v>
      </c>
      <c r="R1823" t="s">
        <v>1178</v>
      </c>
      <c r="S1823">
        <v>3</v>
      </c>
      <c r="T1823">
        <v>150</v>
      </c>
      <c r="U1823">
        <v>6</v>
      </c>
      <c r="X1823" s="49"/>
      <c r="Y1823">
        <v>2</v>
      </c>
      <c r="Z1823">
        <v>1</v>
      </c>
      <c r="AA1823">
        <v>2</v>
      </c>
      <c r="AB1823" s="49" t="s">
        <v>3856</v>
      </c>
      <c r="AC1823" s="49"/>
      <c r="AD1823">
        <v>6</v>
      </c>
    </row>
    <row r="1824" spans="2:30" x14ac:dyDescent="0.25">
      <c r="B1824" s="49"/>
      <c r="C1824" s="49"/>
      <c r="D1824" s="2"/>
      <c r="E1824" t="s">
        <v>147</v>
      </c>
      <c r="F1824" s="49"/>
      <c r="G1824" s="49"/>
      <c r="H1824" t="s">
        <v>5753</v>
      </c>
      <c r="I1824" s="49"/>
      <c r="J1824" s="49"/>
      <c r="L1824" s="49" t="s">
        <v>1937</v>
      </c>
      <c r="M1824" s="49"/>
      <c r="N1824" s="49"/>
      <c r="O1824" s="49"/>
      <c r="P1824" s="49"/>
      <c r="Q1824" t="s">
        <v>5752</v>
      </c>
      <c r="R1824" t="s">
        <v>1178</v>
      </c>
      <c r="S1824">
        <v>4</v>
      </c>
      <c r="T1824">
        <v>150</v>
      </c>
      <c r="U1824">
        <v>5</v>
      </c>
      <c r="X1824" s="49"/>
      <c r="Y1824">
        <v>2</v>
      </c>
      <c r="Z1824">
        <v>1</v>
      </c>
      <c r="AA1824">
        <v>2</v>
      </c>
      <c r="AB1824" s="49" t="s">
        <v>610</v>
      </c>
      <c r="AC1824" s="49"/>
      <c r="AD1824">
        <v>6</v>
      </c>
    </row>
    <row r="1825" spans="2:30" x14ac:dyDescent="0.25">
      <c r="B1825" s="49"/>
      <c r="C1825" s="49"/>
      <c r="D1825" s="2"/>
      <c r="E1825" t="s">
        <v>177</v>
      </c>
      <c r="F1825" s="49"/>
      <c r="G1825" s="49"/>
      <c r="H1825" t="s">
        <v>5755</v>
      </c>
      <c r="I1825" s="49"/>
      <c r="J1825" s="49"/>
      <c r="L1825" s="49" t="s">
        <v>2154</v>
      </c>
      <c r="M1825" s="49"/>
      <c r="N1825" s="49"/>
      <c r="O1825" s="49"/>
      <c r="P1825" s="49"/>
      <c r="Q1825" t="s">
        <v>5754</v>
      </c>
      <c r="R1825" t="s">
        <v>1178</v>
      </c>
      <c r="S1825">
        <v>1</v>
      </c>
      <c r="T1825">
        <v>30</v>
      </c>
      <c r="U1825">
        <v>12</v>
      </c>
      <c r="X1825" s="49"/>
      <c r="Y1825">
        <v>2</v>
      </c>
      <c r="Z1825">
        <v>1</v>
      </c>
      <c r="AA1825">
        <v>2</v>
      </c>
      <c r="AB1825" s="49" t="s">
        <v>618</v>
      </c>
      <c r="AC1825" s="49"/>
      <c r="AD1825">
        <v>6</v>
      </c>
    </row>
    <row r="1826" spans="2:30" x14ac:dyDescent="0.25">
      <c r="B1826" s="49"/>
      <c r="C1826" s="49"/>
      <c r="D1826" s="2"/>
      <c r="E1826" t="s">
        <v>177</v>
      </c>
      <c r="F1826" s="49"/>
      <c r="G1826" s="49"/>
      <c r="H1826" t="s">
        <v>5757</v>
      </c>
      <c r="I1826" s="49"/>
      <c r="J1826" s="49"/>
      <c r="L1826" s="49" t="s">
        <v>3882</v>
      </c>
      <c r="M1826" s="49"/>
      <c r="N1826" s="49"/>
      <c r="O1826" s="49"/>
      <c r="P1826" s="49"/>
      <c r="Q1826" t="s">
        <v>5756</v>
      </c>
      <c r="R1826" t="s">
        <v>1178</v>
      </c>
      <c r="S1826">
        <v>2</v>
      </c>
      <c r="T1826">
        <v>40</v>
      </c>
      <c r="U1826">
        <v>12</v>
      </c>
      <c r="X1826" s="49"/>
      <c r="Y1826">
        <v>2</v>
      </c>
      <c r="Z1826">
        <v>1</v>
      </c>
      <c r="AA1826">
        <v>2</v>
      </c>
      <c r="AB1826" s="49" t="s">
        <v>3856</v>
      </c>
      <c r="AC1826" s="49"/>
      <c r="AD1826">
        <v>6</v>
      </c>
    </row>
    <row r="1827" spans="2:30" x14ac:dyDescent="0.25">
      <c r="B1827" s="49"/>
      <c r="C1827" s="49"/>
      <c r="D1827" s="2"/>
      <c r="E1827" t="s">
        <v>177</v>
      </c>
      <c r="F1827" s="49"/>
      <c r="G1827" s="49"/>
      <c r="H1827" t="s">
        <v>5759</v>
      </c>
      <c r="I1827" s="49"/>
      <c r="J1827" s="49"/>
      <c r="L1827" s="49" t="s">
        <v>3882</v>
      </c>
      <c r="M1827" s="49"/>
      <c r="N1827" s="49"/>
      <c r="O1827" s="49"/>
      <c r="P1827" s="49"/>
      <c r="Q1827" t="s">
        <v>5758</v>
      </c>
      <c r="R1827" t="s">
        <v>1178</v>
      </c>
      <c r="S1827">
        <v>3</v>
      </c>
      <c r="T1827">
        <v>42.5</v>
      </c>
      <c r="U1827">
        <v>12</v>
      </c>
      <c r="X1827" s="49"/>
      <c r="Y1827">
        <v>2</v>
      </c>
      <c r="Z1827">
        <v>1</v>
      </c>
      <c r="AA1827">
        <v>2</v>
      </c>
      <c r="AB1827" s="49" t="s">
        <v>3856</v>
      </c>
      <c r="AC1827" s="49"/>
      <c r="AD1827">
        <v>6</v>
      </c>
    </row>
    <row r="1828" spans="2:30" x14ac:dyDescent="0.25">
      <c r="B1828" s="49"/>
      <c r="C1828" s="49"/>
      <c r="D1828" s="2"/>
      <c r="E1828" t="s">
        <v>309</v>
      </c>
      <c r="F1828" s="49"/>
      <c r="G1828" s="49"/>
      <c r="H1828" t="s">
        <v>5761</v>
      </c>
      <c r="I1828" s="49"/>
      <c r="J1828" s="49"/>
      <c r="L1828" s="49" t="s">
        <v>3882</v>
      </c>
      <c r="M1828" s="49"/>
      <c r="N1828" s="49"/>
      <c r="O1828" s="49"/>
      <c r="P1828" s="49"/>
      <c r="Q1828" t="s">
        <v>5760</v>
      </c>
      <c r="R1828" t="s">
        <v>1178</v>
      </c>
      <c r="S1828">
        <v>1</v>
      </c>
      <c r="T1828">
        <v>10</v>
      </c>
      <c r="U1828">
        <v>15</v>
      </c>
      <c r="X1828" s="49"/>
      <c r="Y1828">
        <v>2</v>
      </c>
      <c r="Z1828">
        <v>1</v>
      </c>
      <c r="AA1828">
        <v>2</v>
      </c>
      <c r="AB1828" s="49" t="s">
        <v>3856</v>
      </c>
      <c r="AC1828" s="49"/>
      <c r="AD1828">
        <v>6</v>
      </c>
    </row>
    <row r="1829" spans="2:30" x14ac:dyDescent="0.25">
      <c r="B1829" s="49"/>
      <c r="C1829" s="49"/>
      <c r="D1829" s="2"/>
      <c r="E1829" t="s">
        <v>309</v>
      </c>
      <c r="F1829" s="49"/>
      <c r="G1829" s="49"/>
      <c r="H1829" t="s">
        <v>5763</v>
      </c>
      <c r="I1829" s="49"/>
      <c r="J1829" s="49"/>
      <c r="L1829" s="49" t="s">
        <v>3882</v>
      </c>
      <c r="M1829" s="49"/>
      <c r="N1829" s="49"/>
      <c r="O1829" s="49"/>
      <c r="P1829" s="49"/>
      <c r="Q1829" t="s">
        <v>5762</v>
      </c>
      <c r="R1829" t="s">
        <v>1178</v>
      </c>
      <c r="S1829">
        <v>2</v>
      </c>
      <c r="T1829">
        <v>10</v>
      </c>
      <c r="U1829">
        <v>15</v>
      </c>
      <c r="X1829" s="49"/>
      <c r="Y1829">
        <v>2</v>
      </c>
      <c r="Z1829">
        <v>1</v>
      </c>
      <c r="AA1829">
        <v>2</v>
      </c>
      <c r="AB1829" s="49" t="s">
        <v>3856</v>
      </c>
      <c r="AC1829" s="49"/>
      <c r="AD1829">
        <v>6</v>
      </c>
    </row>
    <row r="1830" spans="2:30" x14ac:dyDescent="0.25">
      <c r="B1830" s="49"/>
      <c r="C1830" s="49"/>
      <c r="D1830" s="2"/>
      <c r="E1830" t="s">
        <v>309</v>
      </c>
      <c r="F1830" s="49"/>
      <c r="G1830" s="49"/>
      <c r="H1830" t="s">
        <v>5765</v>
      </c>
      <c r="I1830" s="49"/>
      <c r="J1830" s="49"/>
      <c r="L1830" s="49" t="s">
        <v>3882</v>
      </c>
      <c r="M1830" s="49"/>
      <c r="N1830" s="49"/>
      <c r="O1830" s="49"/>
      <c r="P1830" s="49"/>
      <c r="Q1830" t="s">
        <v>5764</v>
      </c>
      <c r="R1830" t="s">
        <v>1178</v>
      </c>
      <c r="S1830">
        <v>3</v>
      </c>
      <c r="T1830">
        <v>12.5</v>
      </c>
      <c r="U1830">
        <v>15</v>
      </c>
      <c r="X1830" s="49"/>
      <c r="Y1830">
        <v>2</v>
      </c>
      <c r="Z1830">
        <v>1</v>
      </c>
      <c r="AA1830">
        <v>2</v>
      </c>
      <c r="AB1830" s="49" t="s">
        <v>3856</v>
      </c>
      <c r="AC1830" s="49"/>
      <c r="AD1830">
        <v>6</v>
      </c>
    </row>
    <row r="1831" spans="2:30" x14ac:dyDescent="0.25">
      <c r="B1831" s="49"/>
      <c r="C1831" s="49"/>
      <c r="D1831" s="2"/>
      <c r="E1831" t="s">
        <v>222</v>
      </c>
      <c r="F1831" s="49"/>
      <c r="G1831" s="49"/>
      <c r="H1831" t="s">
        <v>5768</v>
      </c>
      <c r="I1831" s="49"/>
      <c r="J1831" s="49"/>
      <c r="L1831" s="49" t="s">
        <v>5767</v>
      </c>
      <c r="M1831" s="49"/>
      <c r="N1831" s="49"/>
      <c r="O1831" s="49"/>
      <c r="P1831" s="49"/>
      <c r="Q1831" t="s">
        <v>5766</v>
      </c>
      <c r="R1831" t="s">
        <v>1178</v>
      </c>
      <c r="S1831">
        <v>1</v>
      </c>
      <c r="T1831">
        <v>25</v>
      </c>
      <c r="U1831">
        <v>10</v>
      </c>
      <c r="X1831" s="49"/>
      <c r="Y1831">
        <v>3</v>
      </c>
      <c r="Z1831">
        <v>1</v>
      </c>
      <c r="AA1831">
        <v>3</v>
      </c>
      <c r="AB1831" s="49" t="s">
        <v>610</v>
      </c>
      <c r="AC1831" s="49"/>
      <c r="AD1831">
        <v>6</v>
      </c>
    </row>
    <row r="1832" spans="2:30" x14ac:dyDescent="0.25">
      <c r="B1832" s="49"/>
      <c r="C1832" s="49"/>
      <c r="D1832" s="2"/>
      <c r="E1832" t="s">
        <v>222</v>
      </c>
      <c r="F1832" s="49"/>
      <c r="G1832" s="49"/>
      <c r="H1832" t="s">
        <v>5771</v>
      </c>
      <c r="I1832" s="49"/>
      <c r="J1832" s="49"/>
      <c r="L1832" s="49" t="s">
        <v>5770</v>
      </c>
      <c r="M1832" s="49"/>
      <c r="N1832" s="49"/>
      <c r="O1832" s="49"/>
      <c r="P1832" s="49"/>
      <c r="Q1832" t="s">
        <v>5769</v>
      </c>
      <c r="R1832" t="s">
        <v>1178</v>
      </c>
      <c r="S1832">
        <v>2</v>
      </c>
      <c r="T1832">
        <v>25</v>
      </c>
      <c r="U1832">
        <v>9</v>
      </c>
      <c r="X1832" s="49"/>
      <c r="Y1832">
        <v>3</v>
      </c>
      <c r="Z1832">
        <v>1</v>
      </c>
      <c r="AA1832">
        <v>3</v>
      </c>
      <c r="AB1832" s="49" t="s">
        <v>610</v>
      </c>
      <c r="AC1832" s="49"/>
      <c r="AD1832">
        <v>6</v>
      </c>
    </row>
    <row r="1833" spans="2:30" x14ac:dyDescent="0.25">
      <c r="B1833" s="49"/>
      <c r="C1833" s="49"/>
      <c r="D1833" s="2"/>
      <c r="E1833" t="s">
        <v>222</v>
      </c>
      <c r="F1833" s="49"/>
      <c r="G1833" s="49"/>
      <c r="H1833" t="s">
        <v>5774</v>
      </c>
      <c r="I1833" s="49"/>
      <c r="J1833" s="49"/>
      <c r="L1833" s="49" t="s">
        <v>5773</v>
      </c>
      <c r="M1833" s="49"/>
      <c r="N1833" s="49"/>
      <c r="O1833" s="49"/>
      <c r="P1833" s="49"/>
      <c r="Q1833" t="s">
        <v>5772</v>
      </c>
      <c r="R1833" t="s">
        <v>1178</v>
      </c>
      <c r="S1833">
        <v>3</v>
      </c>
      <c r="T1833">
        <v>25</v>
      </c>
      <c r="U1833">
        <v>9</v>
      </c>
      <c r="X1833" s="49"/>
      <c r="AB1833" s="49" t="s">
        <v>3930</v>
      </c>
      <c r="AC1833" s="49"/>
      <c r="AD1833">
        <v>6</v>
      </c>
    </row>
    <row r="1834" spans="2:30" x14ac:dyDescent="0.25">
      <c r="B1834" s="49"/>
      <c r="C1834" s="49"/>
      <c r="D1834" s="2"/>
      <c r="E1834" t="s">
        <v>415</v>
      </c>
      <c r="F1834" s="49"/>
      <c r="G1834" s="49"/>
      <c r="H1834" t="s">
        <v>5777</v>
      </c>
      <c r="I1834" s="49"/>
      <c r="J1834" s="49"/>
      <c r="L1834" s="49" t="s">
        <v>5776</v>
      </c>
      <c r="M1834" s="49"/>
      <c r="N1834" s="49"/>
      <c r="O1834" s="49"/>
      <c r="P1834" s="49"/>
      <c r="Q1834" t="s">
        <v>5775</v>
      </c>
      <c r="R1834" t="s">
        <v>1178</v>
      </c>
      <c r="S1834">
        <v>1</v>
      </c>
      <c r="T1834">
        <v>30</v>
      </c>
      <c r="V1834">
        <v>20</v>
      </c>
      <c r="X1834" s="49"/>
      <c r="AB1834" s="49"/>
      <c r="AC1834" s="49"/>
      <c r="AD1834">
        <v>6</v>
      </c>
    </row>
    <row r="1835" spans="2:30" x14ac:dyDescent="0.25">
      <c r="B1835" s="49"/>
      <c r="C1835" s="49"/>
      <c r="D1835" s="2"/>
      <c r="E1835" t="s">
        <v>415</v>
      </c>
      <c r="F1835" s="49"/>
      <c r="G1835" s="49"/>
      <c r="H1835" t="s">
        <v>5779</v>
      </c>
      <c r="I1835" s="49"/>
      <c r="J1835" s="49"/>
      <c r="L1835" s="49" t="s">
        <v>5776</v>
      </c>
      <c r="M1835" s="49"/>
      <c r="N1835" s="49"/>
      <c r="O1835" s="49"/>
      <c r="P1835" s="49"/>
      <c r="Q1835" t="s">
        <v>5778</v>
      </c>
      <c r="R1835" t="s">
        <v>1178</v>
      </c>
      <c r="S1835">
        <v>2</v>
      </c>
      <c r="T1835">
        <v>30</v>
      </c>
      <c r="V1835">
        <v>20</v>
      </c>
      <c r="X1835" s="49"/>
      <c r="AB1835" s="49"/>
      <c r="AC1835" s="49"/>
      <c r="AD1835">
        <v>6</v>
      </c>
    </row>
    <row r="1836" spans="2:30" x14ac:dyDescent="0.25">
      <c r="B1836" s="49"/>
      <c r="C1836" s="49"/>
      <c r="D1836" s="2"/>
      <c r="E1836" t="s">
        <v>420</v>
      </c>
      <c r="F1836" s="49"/>
      <c r="G1836" s="49"/>
      <c r="H1836" t="s">
        <v>5782</v>
      </c>
      <c r="I1836" s="49"/>
      <c r="J1836" s="49"/>
      <c r="L1836" s="49" t="s">
        <v>5781</v>
      </c>
      <c r="M1836" s="49"/>
      <c r="N1836" s="49"/>
      <c r="O1836" s="49"/>
      <c r="P1836" s="49"/>
      <c r="Q1836" t="s">
        <v>5780</v>
      </c>
      <c r="R1836" t="s">
        <v>1178</v>
      </c>
      <c r="S1836">
        <v>1</v>
      </c>
      <c r="T1836">
        <v>45</v>
      </c>
      <c r="U1836">
        <v>15</v>
      </c>
      <c r="X1836" s="49"/>
      <c r="AB1836" s="49"/>
      <c r="AC1836" s="49"/>
      <c r="AD1836">
        <v>6</v>
      </c>
    </row>
    <row r="1837" spans="2:30" x14ac:dyDescent="0.25">
      <c r="B1837" s="49"/>
      <c r="C1837" s="49"/>
      <c r="D1837" s="2"/>
      <c r="E1837" t="s">
        <v>420</v>
      </c>
      <c r="F1837" s="49"/>
      <c r="G1837" s="49"/>
      <c r="H1837" t="s">
        <v>5784</v>
      </c>
      <c r="I1837" s="49"/>
      <c r="J1837" s="49"/>
      <c r="L1837" s="49" t="s">
        <v>5781</v>
      </c>
      <c r="M1837" s="49"/>
      <c r="N1837" s="49"/>
      <c r="O1837" s="49"/>
      <c r="P1837" s="49"/>
      <c r="Q1837" t="s">
        <v>5783</v>
      </c>
      <c r="R1837" t="s">
        <v>1178</v>
      </c>
      <c r="S1837">
        <v>2</v>
      </c>
      <c r="T1837">
        <v>45</v>
      </c>
      <c r="U1837">
        <v>15</v>
      </c>
      <c r="X1837" s="49"/>
      <c r="AB1837" s="49"/>
      <c r="AC1837" s="49"/>
      <c r="AD1837">
        <v>6</v>
      </c>
    </row>
    <row r="1838" spans="2:30" x14ac:dyDescent="0.25">
      <c r="B1838" s="49"/>
      <c r="C1838" s="49"/>
      <c r="D1838" s="2"/>
      <c r="E1838" t="s">
        <v>363</v>
      </c>
      <c r="F1838" s="49"/>
      <c r="G1838" s="49"/>
      <c r="H1838" t="s">
        <v>5786</v>
      </c>
      <c r="I1838" s="49"/>
      <c r="J1838" s="49"/>
      <c r="L1838" s="49"/>
      <c r="M1838" s="49"/>
      <c r="N1838" s="49"/>
      <c r="O1838" s="49"/>
      <c r="P1838" s="49"/>
      <c r="Q1838" t="s">
        <v>5785</v>
      </c>
      <c r="R1838" t="s">
        <v>1178</v>
      </c>
      <c r="S1838">
        <v>2</v>
      </c>
      <c r="V1838">
        <v>45</v>
      </c>
      <c r="W1838">
        <v>0.17</v>
      </c>
      <c r="X1838" s="49" t="s">
        <v>3957</v>
      </c>
      <c r="AB1838" s="49"/>
      <c r="AC1838" s="49"/>
      <c r="AD1838">
        <v>6</v>
      </c>
    </row>
    <row r="1839" spans="2:30" x14ac:dyDescent="0.25">
      <c r="B1839" s="49"/>
      <c r="C1839" s="49"/>
      <c r="D1839" s="2"/>
      <c r="E1839" t="s">
        <v>363</v>
      </c>
      <c r="F1839" s="49"/>
      <c r="G1839" s="49"/>
      <c r="H1839" t="s">
        <v>5788</v>
      </c>
      <c r="I1839" s="49"/>
      <c r="J1839" s="49"/>
      <c r="L1839" s="49"/>
      <c r="M1839" s="49"/>
      <c r="N1839" s="49"/>
      <c r="O1839" s="49"/>
      <c r="P1839" s="49"/>
      <c r="Q1839" t="s">
        <v>5787</v>
      </c>
      <c r="R1839" t="s">
        <v>1178</v>
      </c>
      <c r="S1839">
        <v>3</v>
      </c>
      <c r="V1839">
        <v>45</v>
      </c>
      <c r="W1839">
        <v>0.17</v>
      </c>
      <c r="X1839" s="49" t="s">
        <v>3957</v>
      </c>
      <c r="AB1839" s="49"/>
      <c r="AC1839" s="49"/>
      <c r="AD1839">
        <v>6</v>
      </c>
    </row>
    <row r="1840" spans="2:30" x14ac:dyDescent="0.25">
      <c r="B1840" s="49"/>
      <c r="C1840" s="49"/>
      <c r="D1840" s="2"/>
      <c r="E1840" t="s">
        <v>363</v>
      </c>
      <c r="F1840" s="49"/>
      <c r="G1840" s="49"/>
      <c r="H1840" t="s">
        <v>5790</v>
      </c>
      <c r="I1840" s="49"/>
      <c r="J1840" s="49"/>
      <c r="L1840" s="49"/>
      <c r="M1840" s="49"/>
      <c r="N1840" s="49"/>
      <c r="O1840" s="49"/>
      <c r="P1840" s="49"/>
      <c r="Q1840" t="s">
        <v>5789</v>
      </c>
      <c r="R1840" t="s">
        <v>1178</v>
      </c>
      <c r="S1840">
        <v>4</v>
      </c>
      <c r="V1840">
        <v>45</v>
      </c>
      <c r="W1840">
        <v>0.17</v>
      </c>
      <c r="X1840" s="49" t="s">
        <v>3957</v>
      </c>
      <c r="AB1840" s="49"/>
      <c r="AC1840" s="49"/>
      <c r="AD1840">
        <v>6</v>
      </c>
    </row>
    <row r="1841" spans="2:30" x14ac:dyDescent="0.25">
      <c r="B1841" s="49"/>
      <c r="C1841" s="49"/>
      <c r="D1841" s="2"/>
      <c r="E1841" t="s">
        <v>363</v>
      </c>
      <c r="F1841" s="49"/>
      <c r="G1841" s="49"/>
      <c r="H1841" t="s">
        <v>5792</v>
      </c>
      <c r="I1841" s="49"/>
      <c r="J1841" s="49"/>
      <c r="L1841" s="49"/>
      <c r="M1841" s="49"/>
      <c r="N1841" s="49"/>
      <c r="O1841" s="49"/>
      <c r="P1841" s="49"/>
      <c r="Q1841" t="s">
        <v>5791</v>
      </c>
      <c r="R1841" t="s">
        <v>1178</v>
      </c>
      <c r="S1841">
        <v>5</v>
      </c>
      <c r="V1841">
        <v>45</v>
      </c>
      <c r="W1841">
        <v>0.17</v>
      </c>
      <c r="X1841" s="49" t="s">
        <v>3957</v>
      </c>
      <c r="AB1841" s="49"/>
      <c r="AC1841" s="49"/>
      <c r="AD1841">
        <v>6</v>
      </c>
    </row>
    <row r="1842" spans="2:30" x14ac:dyDescent="0.25">
      <c r="B1842" s="49"/>
      <c r="C1842" s="49"/>
      <c r="D1842" s="2"/>
      <c r="E1842" t="s">
        <v>363</v>
      </c>
      <c r="F1842" s="49"/>
      <c r="G1842" s="49"/>
      <c r="H1842" t="s">
        <v>1181</v>
      </c>
      <c r="I1842" s="49"/>
      <c r="J1842" s="49"/>
      <c r="L1842" s="49"/>
      <c r="M1842" s="49"/>
      <c r="N1842" s="49"/>
      <c r="O1842" s="49"/>
      <c r="P1842" s="49"/>
      <c r="Q1842" t="s">
        <v>5793</v>
      </c>
      <c r="R1842" t="s">
        <v>1178</v>
      </c>
      <c r="S1842">
        <v>6</v>
      </c>
      <c r="V1842">
        <v>45</v>
      </c>
      <c r="W1842">
        <v>0.17</v>
      </c>
      <c r="X1842" s="49" t="s">
        <v>3957</v>
      </c>
      <c r="AB1842" s="49"/>
      <c r="AC1842" s="49"/>
      <c r="AD1842">
        <v>6</v>
      </c>
    </row>
    <row r="1843" spans="2:30" x14ac:dyDescent="0.25">
      <c r="B1843" s="49"/>
      <c r="C1843" s="49"/>
      <c r="D1843" s="2"/>
      <c r="E1843" t="s">
        <v>363</v>
      </c>
      <c r="F1843" s="49"/>
      <c r="G1843" s="49"/>
      <c r="H1843" t="s">
        <v>1184</v>
      </c>
      <c r="I1843" s="49"/>
      <c r="J1843" s="49"/>
      <c r="L1843" s="49" t="s">
        <v>5795</v>
      </c>
      <c r="M1843" s="49"/>
      <c r="N1843" s="49"/>
      <c r="O1843" s="49"/>
      <c r="P1843" s="49"/>
      <c r="Q1843" t="s">
        <v>5794</v>
      </c>
      <c r="R1843" t="s">
        <v>1182</v>
      </c>
      <c r="S1843">
        <v>1</v>
      </c>
      <c r="V1843">
        <v>360</v>
      </c>
      <c r="W1843">
        <v>0.55000000000000004</v>
      </c>
      <c r="X1843" s="49" t="s">
        <v>3957</v>
      </c>
      <c r="AB1843" s="49"/>
      <c r="AC1843" s="49"/>
      <c r="AD1843">
        <v>6</v>
      </c>
    </row>
    <row r="1844" spans="2:30" x14ac:dyDescent="0.25">
      <c r="B1844" s="49"/>
      <c r="C1844" s="49"/>
      <c r="D1844" s="2"/>
      <c r="E1844" t="s">
        <v>15</v>
      </c>
      <c r="F1844" s="49"/>
      <c r="G1844" s="49"/>
      <c r="H1844" t="s">
        <v>5797</v>
      </c>
      <c r="I1844" s="49"/>
      <c r="J1844" s="49"/>
      <c r="L1844" s="49" t="s">
        <v>5587</v>
      </c>
      <c r="M1844" s="49"/>
      <c r="N1844" s="49"/>
      <c r="O1844" s="49"/>
      <c r="P1844" s="49"/>
      <c r="Q1844" t="s">
        <v>5796</v>
      </c>
      <c r="R1844" t="s">
        <v>1182</v>
      </c>
      <c r="S1844">
        <v>1</v>
      </c>
      <c r="T1844">
        <v>75</v>
      </c>
      <c r="V1844">
        <v>60</v>
      </c>
      <c r="X1844" s="49"/>
      <c r="AB1844" s="49"/>
      <c r="AC1844" s="49"/>
      <c r="AD1844">
        <v>6</v>
      </c>
    </row>
    <row r="1845" spans="2:30" x14ac:dyDescent="0.25">
      <c r="B1845" s="49"/>
      <c r="C1845" s="49"/>
      <c r="D1845" s="2"/>
      <c r="E1845" t="s">
        <v>15</v>
      </c>
      <c r="F1845" s="49"/>
      <c r="G1845" s="49"/>
      <c r="H1845" t="s">
        <v>5800</v>
      </c>
      <c r="I1845" s="49"/>
      <c r="J1845" s="49"/>
      <c r="L1845" s="49" t="s">
        <v>5799</v>
      </c>
      <c r="M1845" s="49"/>
      <c r="N1845" s="49"/>
      <c r="O1845" s="49"/>
      <c r="P1845" s="49"/>
      <c r="Q1845" t="s">
        <v>5798</v>
      </c>
      <c r="R1845" t="s">
        <v>1182</v>
      </c>
      <c r="S1845">
        <v>2</v>
      </c>
      <c r="T1845">
        <v>75</v>
      </c>
      <c r="V1845">
        <v>60</v>
      </c>
      <c r="X1845" s="49"/>
      <c r="AB1845" s="49"/>
      <c r="AC1845" s="49"/>
      <c r="AD1845">
        <v>6</v>
      </c>
    </row>
    <row r="1846" spans="2:30" x14ac:dyDescent="0.25">
      <c r="B1846" s="49"/>
      <c r="C1846" s="49"/>
      <c r="D1846" s="2"/>
      <c r="E1846" t="s">
        <v>15</v>
      </c>
      <c r="F1846" s="49"/>
      <c r="G1846" s="49"/>
      <c r="H1846" t="s">
        <v>5802</v>
      </c>
      <c r="I1846" s="49"/>
      <c r="J1846" s="49"/>
      <c r="L1846" s="49" t="s">
        <v>5799</v>
      </c>
      <c r="M1846" s="49"/>
      <c r="N1846" s="49"/>
      <c r="O1846" s="49"/>
      <c r="P1846" s="49"/>
      <c r="Q1846" t="s">
        <v>5801</v>
      </c>
      <c r="R1846" t="s">
        <v>1182</v>
      </c>
      <c r="S1846">
        <v>3</v>
      </c>
      <c r="T1846">
        <v>75</v>
      </c>
      <c r="V1846">
        <v>60</v>
      </c>
      <c r="X1846" s="49"/>
      <c r="AB1846" s="49"/>
      <c r="AC1846" s="49"/>
      <c r="AD1846">
        <v>6</v>
      </c>
    </row>
    <row r="1847" spans="2:30" x14ac:dyDescent="0.25">
      <c r="B1847" s="49"/>
      <c r="C1847" s="49"/>
      <c r="D1847" s="2"/>
      <c r="E1847" t="s">
        <v>15</v>
      </c>
      <c r="F1847" s="49"/>
      <c r="G1847" s="49"/>
      <c r="H1847" t="s">
        <v>5804</v>
      </c>
      <c r="I1847" s="49"/>
      <c r="J1847" s="49"/>
      <c r="L1847" s="49" t="s">
        <v>5799</v>
      </c>
      <c r="M1847" s="49"/>
      <c r="N1847" s="49"/>
      <c r="O1847" s="49"/>
      <c r="P1847" s="49"/>
      <c r="Q1847" t="s">
        <v>5803</v>
      </c>
      <c r="R1847" t="s">
        <v>1182</v>
      </c>
      <c r="S1847">
        <v>4</v>
      </c>
      <c r="T1847">
        <v>75</v>
      </c>
      <c r="V1847">
        <v>60</v>
      </c>
      <c r="X1847" s="49"/>
      <c r="AB1847" s="49"/>
      <c r="AC1847" s="49"/>
      <c r="AD1847">
        <v>6</v>
      </c>
    </row>
    <row r="1848" spans="2:30" x14ac:dyDescent="0.25">
      <c r="B1848" s="49"/>
      <c r="C1848" s="49"/>
      <c r="D1848" s="2"/>
      <c r="E1848" t="s">
        <v>55</v>
      </c>
      <c r="F1848" s="49"/>
      <c r="G1848" s="49"/>
      <c r="H1848" t="s">
        <v>5807</v>
      </c>
      <c r="I1848" s="49"/>
      <c r="J1848" s="49"/>
      <c r="L1848" s="49" t="s">
        <v>5806</v>
      </c>
      <c r="M1848" s="49"/>
      <c r="N1848" s="49"/>
      <c r="O1848" s="49"/>
      <c r="P1848" s="49"/>
      <c r="Q1848" t="s">
        <v>5805</v>
      </c>
      <c r="R1848" t="s">
        <v>1182</v>
      </c>
      <c r="S1848">
        <v>1</v>
      </c>
      <c r="T1848">
        <v>60</v>
      </c>
      <c r="U1848">
        <v>12</v>
      </c>
      <c r="X1848" s="49"/>
      <c r="Y1848">
        <v>2</v>
      </c>
      <c r="Z1848">
        <v>2</v>
      </c>
      <c r="AA1848">
        <v>2</v>
      </c>
      <c r="AB1848" s="49" t="s">
        <v>618</v>
      </c>
      <c r="AC1848" s="49"/>
      <c r="AD1848">
        <v>6</v>
      </c>
    </row>
    <row r="1849" spans="2:30" x14ac:dyDescent="0.25">
      <c r="B1849" s="49"/>
      <c r="C1849" s="49"/>
      <c r="D1849" s="2"/>
      <c r="E1849" t="s">
        <v>55</v>
      </c>
      <c r="F1849" s="49"/>
      <c r="G1849" s="49"/>
      <c r="H1849" t="s">
        <v>5809</v>
      </c>
      <c r="I1849" s="49"/>
      <c r="J1849" s="49"/>
      <c r="L1849" s="49" t="s">
        <v>3996</v>
      </c>
      <c r="M1849" s="49"/>
      <c r="N1849" s="49"/>
      <c r="O1849" s="49"/>
      <c r="P1849" s="49"/>
      <c r="Q1849" t="s">
        <v>5808</v>
      </c>
      <c r="R1849" t="s">
        <v>1182</v>
      </c>
      <c r="S1849">
        <v>2</v>
      </c>
      <c r="T1849">
        <v>65</v>
      </c>
      <c r="U1849">
        <v>11</v>
      </c>
      <c r="X1849" s="49"/>
      <c r="Y1849">
        <v>2</v>
      </c>
      <c r="Z1849">
        <v>2</v>
      </c>
      <c r="AA1849">
        <v>2</v>
      </c>
      <c r="AB1849" s="49" t="s">
        <v>3856</v>
      </c>
      <c r="AC1849" s="49"/>
      <c r="AD1849">
        <v>6</v>
      </c>
    </row>
    <row r="1850" spans="2:30" x14ac:dyDescent="0.25">
      <c r="B1850" s="49"/>
      <c r="C1850" s="49"/>
      <c r="D1850" s="2"/>
      <c r="E1850" t="s">
        <v>55</v>
      </c>
      <c r="F1850" s="49"/>
      <c r="G1850" s="49"/>
      <c r="H1850" t="s">
        <v>5811</v>
      </c>
      <c r="I1850" s="49"/>
      <c r="J1850" s="49"/>
      <c r="L1850" s="49" t="s">
        <v>3996</v>
      </c>
      <c r="M1850" s="49"/>
      <c r="N1850" s="49"/>
      <c r="O1850" s="49"/>
      <c r="P1850" s="49"/>
      <c r="Q1850" t="s">
        <v>5810</v>
      </c>
      <c r="R1850" t="s">
        <v>1182</v>
      </c>
      <c r="S1850">
        <v>3</v>
      </c>
      <c r="T1850">
        <v>65</v>
      </c>
      <c r="U1850">
        <v>10</v>
      </c>
      <c r="X1850" s="49"/>
      <c r="Y1850">
        <v>2</v>
      </c>
      <c r="Z1850">
        <v>2</v>
      </c>
      <c r="AA1850">
        <v>2</v>
      </c>
      <c r="AB1850" s="49" t="s">
        <v>3856</v>
      </c>
      <c r="AC1850" s="49"/>
      <c r="AD1850">
        <v>6</v>
      </c>
    </row>
    <row r="1851" spans="2:30" x14ac:dyDescent="0.25">
      <c r="B1851" s="49"/>
      <c r="C1851" s="49"/>
      <c r="D1851" s="2"/>
      <c r="E1851" t="s">
        <v>55</v>
      </c>
      <c r="F1851" s="49"/>
      <c r="G1851" s="49"/>
      <c r="H1851" t="s">
        <v>5813</v>
      </c>
      <c r="I1851" s="49"/>
      <c r="J1851" s="49"/>
      <c r="L1851" s="49" t="s">
        <v>3600</v>
      </c>
      <c r="M1851" s="49"/>
      <c r="N1851" s="49"/>
      <c r="O1851" s="49"/>
      <c r="P1851" s="49"/>
      <c r="Q1851" t="s">
        <v>5812</v>
      </c>
      <c r="R1851" t="s">
        <v>1182</v>
      </c>
      <c r="S1851">
        <v>4</v>
      </c>
      <c r="T1851">
        <v>65</v>
      </c>
      <c r="U1851">
        <v>10</v>
      </c>
      <c r="X1851" s="49"/>
      <c r="Y1851">
        <v>2</v>
      </c>
      <c r="Z1851">
        <v>2</v>
      </c>
      <c r="AA1851">
        <v>2</v>
      </c>
      <c r="AB1851" s="49" t="s">
        <v>610</v>
      </c>
      <c r="AC1851" s="49"/>
      <c r="AD1851">
        <v>6</v>
      </c>
    </row>
    <row r="1852" spans="2:30" x14ac:dyDescent="0.25">
      <c r="B1852" s="49"/>
      <c r="C1852" s="49"/>
      <c r="D1852" s="2"/>
      <c r="E1852" t="s">
        <v>79</v>
      </c>
      <c r="F1852" s="49"/>
      <c r="G1852" s="49"/>
      <c r="H1852" t="s">
        <v>5815</v>
      </c>
      <c r="I1852" s="49"/>
      <c r="J1852" s="49"/>
      <c r="L1852" s="49" t="s">
        <v>3218</v>
      </c>
      <c r="M1852" s="49"/>
      <c r="N1852" s="49"/>
      <c r="O1852" s="49"/>
      <c r="P1852" s="49"/>
      <c r="Q1852" t="s">
        <v>5814</v>
      </c>
      <c r="R1852" t="s">
        <v>1182</v>
      </c>
      <c r="S1852">
        <v>1</v>
      </c>
      <c r="T1852">
        <v>25</v>
      </c>
      <c r="U1852">
        <v>15</v>
      </c>
      <c r="X1852" s="49"/>
      <c r="Y1852">
        <v>2</v>
      </c>
      <c r="Z1852">
        <v>2</v>
      </c>
      <c r="AA1852">
        <v>2</v>
      </c>
      <c r="AB1852" s="49" t="s">
        <v>618</v>
      </c>
      <c r="AC1852" s="49"/>
      <c r="AD1852">
        <v>6</v>
      </c>
    </row>
    <row r="1853" spans="2:30" x14ac:dyDescent="0.25">
      <c r="B1853" s="49"/>
      <c r="C1853" s="49"/>
      <c r="D1853" s="2"/>
      <c r="E1853" t="s">
        <v>79</v>
      </c>
      <c r="F1853" s="49"/>
      <c r="G1853" s="49"/>
      <c r="H1853" t="s">
        <v>5817</v>
      </c>
      <c r="I1853" s="49"/>
      <c r="J1853" s="49"/>
      <c r="L1853" s="49" t="s">
        <v>3218</v>
      </c>
      <c r="M1853" s="49"/>
      <c r="N1853" s="49"/>
      <c r="O1853" s="49"/>
      <c r="P1853" s="49"/>
      <c r="Q1853" t="s">
        <v>5816</v>
      </c>
      <c r="R1853" t="s">
        <v>1182</v>
      </c>
      <c r="S1853">
        <v>2</v>
      </c>
      <c r="T1853">
        <v>30</v>
      </c>
      <c r="U1853">
        <v>15</v>
      </c>
      <c r="X1853" s="49"/>
      <c r="Y1853">
        <v>2</v>
      </c>
      <c r="Z1853">
        <v>2</v>
      </c>
      <c r="AA1853">
        <v>2</v>
      </c>
      <c r="AB1853" s="49" t="s">
        <v>618</v>
      </c>
      <c r="AC1853" s="49"/>
      <c r="AD1853">
        <v>6</v>
      </c>
    </row>
    <row r="1854" spans="2:30" x14ac:dyDescent="0.25">
      <c r="B1854" s="49"/>
      <c r="C1854" s="49"/>
      <c r="D1854" s="2"/>
      <c r="E1854" t="s">
        <v>79</v>
      </c>
      <c r="F1854" s="49"/>
      <c r="G1854" s="49"/>
      <c r="H1854" t="s">
        <v>5819</v>
      </c>
      <c r="I1854" s="49"/>
      <c r="J1854" s="49"/>
      <c r="L1854" s="49" t="s">
        <v>3218</v>
      </c>
      <c r="M1854" s="49"/>
      <c r="N1854" s="49"/>
      <c r="O1854" s="49"/>
      <c r="P1854" s="49"/>
      <c r="Q1854" t="s">
        <v>5818</v>
      </c>
      <c r="R1854" t="s">
        <v>1182</v>
      </c>
      <c r="S1854">
        <v>3</v>
      </c>
      <c r="T1854">
        <v>35</v>
      </c>
      <c r="U1854">
        <v>15</v>
      </c>
      <c r="X1854" s="49"/>
      <c r="Y1854">
        <v>2</v>
      </c>
      <c r="Z1854">
        <v>2</v>
      </c>
      <c r="AA1854">
        <v>2</v>
      </c>
      <c r="AB1854" s="49" t="s">
        <v>618</v>
      </c>
      <c r="AC1854" s="49"/>
      <c r="AD1854">
        <v>6</v>
      </c>
    </row>
    <row r="1855" spans="2:30" x14ac:dyDescent="0.25">
      <c r="B1855" s="49"/>
      <c r="C1855" s="49"/>
      <c r="D1855" s="2"/>
      <c r="E1855" t="s">
        <v>99</v>
      </c>
      <c r="F1855" s="49"/>
      <c r="G1855" s="49"/>
      <c r="H1855" t="s">
        <v>5821</v>
      </c>
      <c r="I1855" s="49"/>
      <c r="J1855" s="49"/>
      <c r="L1855" s="49" t="s">
        <v>3189</v>
      </c>
      <c r="M1855" s="49"/>
      <c r="N1855" s="49"/>
      <c r="O1855" s="49"/>
      <c r="P1855" s="49"/>
      <c r="Q1855" t="s">
        <v>5820</v>
      </c>
      <c r="R1855" t="s">
        <v>1182</v>
      </c>
      <c r="S1855">
        <v>1</v>
      </c>
      <c r="T1855">
        <v>25</v>
      </c>
      <c r="U1855">
        <v>12</v>
      </c>
      <c r="X1855" s="49"/>
      <c r="Y1855">
        <v>2</v>
      </c>
      <c r="Z1855">
        <v>1</v>
      </c>
      <c r="AA1855">
        <v>3</v>
      </c>
      <c r="AB1855" s="49" t="s">
        <v>618</v>
      </c>
      <c r="AC1855" s="49"/>
      <c r="AD1855">
        <v>6</v>
      </c>
    </row>
    <row r="1856" spans="2:30" x14ac:dyDescent="0.25">
      <c r="B1856" s="49"/>
      <c r="C1856" s="49"/>
      <c r="D1856" s="2"/>
      <c r="E1856" t="s">
        <v>99</v>
      </c>
      <c r="F1856" s="49"/>
      <c r="G1856" s="49"/>
      <c r="H1856" t="s">
        <v>5823</v>
      </c>
      <c r="I1856" s="49"/>
      <c r="J1856" s="49"/>
      <c r="L1856" s="49" t="s">
        <v>3189</v>
      </c>
      <c r="M1856" s="49"/>
      <c r="N1856" s="49"/>
      <c r="O1856" s="49"/>
      <c r="P1856" s="49"/>
      <c r="Q1856" t="s">
        <v>5822</v>
      </c>
      <c r="R1856" t="s">
        <v>1182</v>
      </c>
      <c r="S1856">
        <v>2</v>
      </c>
      <c r="T1856">
        <v>25</v>
      </c>
      <c r="U1856">
        <v>12</v>
      </c>
      <c r="X1856" s="49"/>
      <c r="Y1856">
        <v>2</v>
      </c>
      <c r="Z1856">
        <v>1</v>
      </c>
      <c r="AA1856">
        <v>3</v>
      </c>
      <c r="AB1856" s="49" t="s">
        <v>618</v>
      </c>
      <c r="AC1856" s="49"/>
      <c r="AD1856">
        <v>6</v>
      </c>
    </row>
    <row r="1857" spans="2:30" x14ac:dyDescent="0.25">
      <c r="B1857" s="49"/>
      <c r="C1857" s="49"/>
      <c r="D1857" s="2"/>
      <c r="E1857" t="s">
        <v>99</v>
      </c>
      <c r="F1857" s="49"/>
      <c r="G1857" s="49"/>
      <c r="H1857" t="s">
        <v>5825</v>
      </c>
      <c r="I1857" s="49"/>
      <c r="J1857" s="49"/>
      <c r="L1857" s="49" t="s">
        <v>2350</v>
      </c>
      <c r="M1857" s="49"/>
      <c r="N1857" s="49"/>
      <c r="O1857" s="49"/>
      <c r="P1857" s="49"/>
      <c r="Q1857" t="s">
        <v>5824</v>
      </c>
      <c r="R1857" t="s">
        <v>1182</v>
      </c>
      <c r="S1857">
        <v>3</v>
      </c>
      <c r="T1857">
        <v>27.5</v>
      </c>
      <c r="U1857">
        <v>11</v>
      </c>
      <c r="X1857" s="49"/>
      <c r="Y1857">
        <v>2</v>
      </c>
      <c r="Z1857">
        <v>1</v>
      </c>
      <c r="AA1857">
        <v>3</v>
      </c>
      <c r="AB1857" s="49" t="s">
        <v>610</v>
      </c>
      <c r="AC1857" s="49"/>
      <c r="AD1857">
        <v>6</v>
      </c>
    </row>
    <row r="1858" spans="2:30" x14ac:dyDescent="0.25">
      <c r="B1858" s="49"/>
      <c r="C1858" s="49"/>
      <c r="D1858" s="2"/>
      <c r="E1858" t="s">
        <v>356</v>
      </c>
      <c r="F1858" s="49"/>
      <c r="G1858" s="49"/>
      <c r="H1858" t="s">
        <v>1185</v>
      </c>
      <c r="I1858" s="49"/>
      <c r="J1858" s="49"/>
      <c r="L1858" s="49" t="s">
        <v>5827</v>
      </c>
      <c r="M1858" s="49"/>
      <c r="N1858" s="49"/>
      <c r="O1858" s="49"/>
      <c r="P1858" s="49"/>
      <c r="Q1858" t="s">
        <v>5826</v>
      </c>
      <c r="R1858" t="s">
        <v>1182</v>
      </c>
      <c r="S1858">
        <v>1</v>
      </c>
      <c r="V1858">
        <v>462</v>
      </c>
      <c r="W1858">
        <v>2</v>
      </c>
      <c r="X1858" s="49" t="s">
        <v>3957</v>
      </c>
      <c r="AB1858" s="49"/>
      <c r="AC1858" s="49"/>
      <c r="AD1858">
        <v>6</v>
      </c>
    </row>
    <row r="1859" spans="2:30" x14ac:dyDescent="0.25">
      <c r="B1859" s="49"/>
      <c r="C1859" s="49"/>
      <c r="D1859" s="2"/>
      <c r="E1859" t="s">
        <v>363</v>
      </c>
      <c r="F1859" s="49"/>
      <c r="G1859" s="49"/>
      <c r="H1859" t="s">
        <v>1188</v>
      </c>
      <c r="I1859" s="49"/>
      <c r="J1859" s="49"/>
      <c r="L1859" s="49" t="s">
        <v>5829</v>
      </c>
      <c r="M1859" s="49"/>
      <c r="N1859" s="49"/>
      <c r="O1859" s="49"/>
      <c r="P1859" s="49"/>
      <c r="Q1859" t="s">
        <v>5828</v>
      </c>
      <c r="R1859" t="s">
        <v>1186</v>
      </c>
      <c r="S1859">
        <v>1</v>
      </c>
      <c r="V1859">
        <v>360</v>
      </c>
      <c r="W1859">
        <v>0.56999999999999995</v>
      </c>
      <c r="X1859" s="49" t="s">
        <v>3957</v>
      </c>
      <c r="AB1859" s="49"/>
      <c r="AC1859" s="49"/>
      <c r="AD1859">
        <v>6</v>
      </c>
    </row>
    <row r="1860" spans="2:30" x14ac:dyDescent="0.25">
      <c r="B1860" s="49"/>
      <c r="C1860" s="49"/>
      <c r="D1860" s="2"/>
      <c r="E1860" t="s">
        <v>112</v>
      </c>
      <c r="F1860" s="49"/>
      <c r="G1860" s="49"/>
      <c r="H1860" t="s">
        <v>5832</v>
      </c>
      <c r="I1860" s="49"/>
      <c r="J1860" s="49"/>
      <c r="L1860" s="49" t="s">
        <v>5831</v>
      </c>
      <c r="M1860" s="49"/>
      <c r="N1860" s="49"/>
      <c r="O1860" s="49"/>
      <c r="P1860" s="49"/>
      <c r="Q1860" t="s">
        <v>5830</v>
      </c>
      <c r="R1860" t="s">
        <v>1186</v>
      </c>
      <c r="S1860">
        <v>1</v>
      </c>
      <c r="T1860">
        <v>80</v>
      </c>
      <c r="U1860">
        <v>15</v>
      </c>
      <c r="X1860" s="49"/>
      <c r="AB1860" s="49" t="s">
        <v>618</v>
      </c>
      <c r="AC1860" s="49"/>
      <c r="AD1860">
        <v>6</v>
      </c>
    </row>
    <row r="1861" spans="2:30" x14ac:dyDescent="0.25">
      <c r="B1861" s="49"/>
      <c r="C1861" s="49"/>
      <c r="D1861" s="2"/>
      <c r="E1861" t="s">
        <v>112</v>
      </c>
      <c r="F1861" s="49"/>
      <c r="G1861" s="49"/>
      <c r="H1861" t="s">
        <v>5835</v>
      </c>
      <c r="I1861" s="49"/>
      <c r="J1861" s="49"/>
      <c r="L1861" s="49" t="s">
        <v>5834</v>
      </c>
      <c r="M1861" s="49"/>
      <c r="N1861" s="49"/>
      <c r="O1861" s="49"/>
      <c r="P1861" s="49"/>
      <c r="Q1861" t="s">
        <v>5833</v>
      </c>
      <c r="R1861" t="s">
        <v>1186</v>
      </c>
      <c r="S1861">
        <v>2</v>
      </c>
      <c r="T1861">
        <v>80</v>
      </c>
      <c r="U1861">
        <v>14</v>
      </c>
      <c r="X1861" s="49"/>
      <c r="AB1861" s="49" t="s">
        <v>610</v>
      </c>
      <c r="AC1861" s="49"/>
      <c r="AD1861">
        <v>6</v>
      </c>
    </row>
    <row r="1862" spans="2:30" x14ac:dyDescent="0.25">
      <c r="B1862" s="49"/>
      <c r="C1862" s="49"/>
      <c r="D1862" s="2"/>
      <c r="E1862" t="s">
        <v>112</v>
      </c>
      <c r="F1862" s="49"/>
      <c r="G1862" s="49"/>
      <c r="H1862" t="s">
        <v>5837</v>
      </c>
      <c r="I1862" s="49"/>
      <c r="J1862" s="49"/>
      <c r="L1862" s="49" t="s">
        <v>5834</v>
      </c>
      <c r="M1862" s="49"/>
      <c r="N1862" s="49"/>
      <c r="O1862" s="49"/>
      <c r="P1862" s="49"/>
      <c r="Q1862" t="s">
        <v>5836</v>
      </c>
      <c r="R1862" t="s">
        <v>1186</v>
      </c>
      <c r="S1862">
        <v>3</v>
      </c>
      <c r="T1862">
        <v>80</v>
      </c>
      <c r="U1862">
        <v>13</v>
      </c>
      <c r="X1862" s="49"/>
      <c r="AB1862" s="49" t="s">
        <v>610</v>
      </c>
      <c r="AC1862" s="49"/>
      <c r="AD1862">
        <v>6</v>
      </c>
    </row>
    <row r="1863" spans="2:30" x14ac:dyDescent="0.25">
      <c r="B1863" s="49"/>
      <c r="C1863" s="49"/>
      <c r="D1863" s="2"/>
      <c r="E1863" t="s">
        <v>229</v>
      </c>
      <c r="F1863" s="49"/>
      <c r="G1863" s="49"/>
      <c r="H1863" t="s">
        <v>5840</v>
      </c>
      <c r="I1863" s="49"/>
      <c r="J1863" s="49"/>
      <c r="L1863" s="49" t="s">
        <v>5839</v>
      </c>
      <c r="M1863" s="49"/>
      <c r="N1863" s="49"/>
      <c r="O1863" s="49"/>
      <c r="P1863" s="49"/>
      <c r="Q1863" t="s">
        <v>5838</v>
      </c>
      <c r="R1863" t="s">
        <v>1186</v>
      </c>
      <c r="S1863">
        <v>1</v>
      </c>
      <c r="T1863">
        <v>25</v>
      </c>
      <c r="U1863">
        <v>10</v>
      </c>
      <c r="X1863" s="49"/>
      <c r="Y1863">
        <v>3</v>
      </c>
      <c r="Z1863">
        <v>1</v>
      </c>
      <c r="AA1863">
        <v>3</v>
      </c>
      <c r="AB1863" s="49" t="s">
        <v>618</v>
      </c>
      <c r="AC1863" s="49"/>
      <c r="AD1863">
        <v>6</v>
      </c>
    </row>
    <row r="1864" spans="2:30" x14ac:dyDescent="0.25">
      <c r="B1864" s="49"/>
      <c r="C1864" s="49"/>
      <c r="D1864" s="2"/>
      <c r="E1864" t="s">
        <v>229</v>
      </c>
      <c r="F1864" s="49"/>
      <c r="G1864" s="49"/>
      <c r="H1864" t="s">
        <v>5843</v>
      </c>
      <c r="I1864" s="49"/>
      <c r="J1864" s="49"/>
      <c r="L1864" s="49" t="s">
        <v>5842</v>
      </c>
      <c r="M1864" s="49"/>
      <c r="N1864" s="49"/>
      <c r="O1864" s="49"/>
      <c r="P1864" s="49"/>
      <c r="Q1864" t="s">
        <v>5841</v>
      </c>
      <c r="R1864" t="s">
        <v>1186</v>
      </c>
      <c r="S1864">
        <v>2</v>
      </c>
      <c r="T1864">
        <v>27.5</v>
      </c>
      <c r="U1864">
        <v>9</v>
      </c>
      <c r="X1864" s="49"/>
      <c r="Y1864">
        <v>3</v>
      </c>
      <c r="Z1864">
        <v>1</v>
      </c>
      <c r="AA1864">
        <v>3</v>
      </c>
      <c r="AB1864" s="49" t="s">
        <v>610</v>
      </c>
      <c r="AC1864" s="49"/>
      <c r="AD1864">
        <v>6</v>
      </c>
    </row>
    <row r="1865" spans="2:30" x14ac:dyDescent="0.25">
      <c r="B1865" s="49"/>
      <c r="C1865" s="49"/>
      <c r="D1865" s="2"/>
      <c r="E1865" t="s">
        <v>229</v>
      </c>
      <c r="F1865" s="49"/>
      <c r="G1865" s="49"/>
      <c r="H1865" t="s">
        <v>5845</v>
      </c>
      <c r="I1865" s="49"/>
      <c r="J1865" s="49"/>
      <c r="L1865" s="49" t="s">
        <v>5842</v>
      </c>
      <c r="M1865" s="49"/>
      <c r="N1865" s="49"/>
      <c r="O1865" s="49"/>
      <c r="P1865" s="49"/>
      <c r="Q1865" t="s">
        <v>5844</v>
      </c>
      <c r="R1865" t="s">
        <v>1186</v>
      </c>
      <c r="S1865">
        <v>3</v>
      </c>
      <c r="T1865">
        <v>30</v>
      </c>
      <c r="U1865">
        <v>8</v>
      </c>
      <c r="X1865" s="49"/>
      <c r="Y1865">
        <v>3</v>
      </c>
      <c r="Z1865">
        <v>1</v>
      </c>
      <c r="AA1865">
        <v>3</v>
      </c>
      <c r="AB1865" s="49" t="s">
        <v>610</v>
      </c>
      <c r="AC1865" s="49"/>
      <c r="AD1865">
        <v>6</v>
      </c>
    </row>
    <row r="1866" spans="2:30" x14ac:dyDescent="0.25">
      <c r="B1866" s="49"/>
      <c r="C1866" s="49"/>
      <c r="D1866" s="2"/>
      <c r="E1866" t="s">
        <v>129</v>
      </c>
      <c r="F1866" s="49"/>
      <c r="G1866" s="49"/>
      <c r="H1866" t="s">
        <v>5849</v>
      </c>
      <c r="I1866" s="49"/>
      <c r="J1866" s="49"/>
      <c r="L1866" s="49" t="s">
        <v>5848</v>
      </c>
      <c r="M1866" s="49"/>
      <c r="N1866" s="49"/>
      <c r="O1866" s="49"/>
      <c r="P1866" s="49"/>
      <c r="Q1866" t="s">
        <v>5846</v>
      </c>
      <c r="R1866" t="s">
        <v>1186</v>
      </c>
      <c r="S1866">
        <v>1</v>
      </c>
      <c r="T1866">
        <v>30</v>
      </c>
      <c r="U1866">
        <v>10</v>
      </c>
      <c r="X1866" s="49"/>
      <c r="Y1866">
        <v>3</v>
      </c>
      <c r="Z1866">
        <v>1</v>
      </c>
      <c r="AA1866">
        <v>3</v>
      </c>
      <c r="AB1866" s="49" t="s">
        <v>3856</v>
      </c>
      <c r="AC1866" s="49" t="s">
        <v>5847</v>
      </c>
      <c r="AD1866">
        <v>6</v>
      </c>
    </row>
    <row r="1867" spans="2:30" x14ac:dyDescent="0.25">
      <c r="B1867" s="49"/>
      <c r="C1867" s="49"/>
      <c r="D1867" s="2"/>
      <c r="E1867" t="s">
        <v>222</v>
      </c>
      <c r="F1867" s="49"/>
      <c r="G1867" s="49"/>
      <c r="H1867" t="s">
        <v>5851</v>
      </c>
      <c r="I1867" s="49"/>
      <c r="J1867" s="49"/>
      <c r="L1867" s="49" t="s">
        <v>3882</v>
      </c>
      <c r="M1867" s="49"/>
      <c r="N1867" s="49"/>
      <c r="O1867" s="49"/>
      <c r="P1867" s="49"/>
      <c r="Q1867" t="s">
        <v>5850</v>
      </c>
      <c r="R1867" t="s">
        <v>1186</v>
      </c>
      <c r="S1867">
        <v>1</v>
      </c>
      <c r="T1867">
        <v>27.5</v>
      </c>
      <c r="U1867">
        <v>9</v>
      </c>
      <c r="X1867" s="49"/>
      <c r="Y1867">
        <v>2</v>
      </c>
      <c r="Z1867">
        <v>1</v>
      </c>
      <c r="AA1867">
        <v>2</v>
      </c>
      <c r="AB1867" s="49" t="s">
        <v>3856</v>
      </c>
      <c r="AC1867" s="49" t="s">
        <v>5847</v>
      </c>
      <c r="AD1867">
        <v>6</v>
      </c>
    </row>
    <row r="1868" spans="2:30" x14ac:dyDescent="0.25">
      <c r="B1868" s="49"/>
      <c r="C1868" s="49"/>
      <c r="D1868" s="2"/>
      <c r="E1868" t="s">
        <v>129</v>
      </c>
      <c r="F1868" s="49"/>
      <c r="G1868" s="49"/>
      <c r="H1868" t="s">
        <v>5855</v>
      </c>
      <c r="I1868" s="49"/>
      <c r="J1868" s="49"/>
      <c r="L1868" s="49" t="s">
        <v>5854</v>
      </c>
      <c r="M1868" s="49"/>
      <c r="N1868" s="49"/>
      <c r="O1868" s="49"/>
      <c r="P1868" s="49"/>
      <c r="Q1868" t="s">
        <v>5852</v>
      </c>
      <c r="R1868" t="s">
        <v>1186</v>
      </c>
      <c r="S1868">
        <v>2</v>
      </c>
      <c r="T1868">
        <v>30</v>
      </c>
      <c r="U1868">
        <v>9</v>
      </c>
      <c r="X1868" s="49"/>
      <c r="Y1868">
        <v>2</v>
      </c>
      <c r="Z1868">
        <v>1</v>
      </c>
      <c r="AA1868">
        <v>2</v>
      </c>
      <c r="AB1868" s="49" t="s">
        <v>610</v>
      </c>
      <c r="AC1868" s="49" t="s">
        <v>5853</v>
      </c>
      <c r="AD1868">
        <v>6</v>
      </c>
    </row>
    <row r="1869" spans="2:30" x14ac:dyDescent="0.25">
      <c r="B1869" s="49"/>
      <c r="C1869" s="49"/>
      <c r="D1869" s="2"/>
      <c r="E1869" t="s">
        <v>222</v>
      </c>
      <c r="F1869" s="49"/>
      <c r="G1869" s="49"/>
      <c r="H1869" t="s">
        <v>5857</v>
      </c>
      <c r="I1869" s="49"/>
      <c r="J1869" s="49"/>
      <c r="L1869" s="49" t="s">
        <v>1937</v>
      </c>
      <c r="M1869" s="49"/>
      <c r="N1869" s="49"/>
      <c r="O1869" s="49"/>
      <c r="P1869" s="49"/>
      <c r="Q1869" t="s">
        <v>5856</v>
      </c>
      <c r="R1869" t="s">
        <v>1186</v>
      </c>
      <c r="S1869">
        <v>2</v>
      </c>
      <c r="T1869">
        <v>30</v>
      </c>
      <c r="U1869">
        <v>9</v>
      </c>
      <c r="X1869" s="49"/>
      <c r="Y1869">
        <v>2</v>
      </c>
      <c r="Z1869">
        <v>1</v>
      </c>
      <c r="AA1869">
        <v>2</v>
      </c>
      <c r="AB1869" s="49" t="s">
        <v>610</v>
      </c>
      <c r="AC1869" s="49" t="s">
        <v>5853</v>
      </c>
      <c r="AD1869">
        <v>6</v>
      </c>
    </row>
    <row r="1870" spans="2:30" x14ac:dyDescent="0.25">
      <c r="B1870" s="49"/>
      <c r="C1870" s="49"/>
      <c r="D1870" s="2"/>
      <c r="E1870" t="s">
        <v>129</v>
      </c>
      <c r="F1870" s="49"/>
      <c r="G1870" s="49"/>
      <c r="H1870" t="s">
        <v>5860</v>
      </c>
      <c r="I1870" s="49"/>
      <c r="J1870" s="49"/>
      <c r="L1870" s="49" t="s">
        <v>5854</v>
      </c>
      <c r="M1870" s="49"/>
      <c r="N1870" s="49"/>
      <c r="O1870" s="49"/>
      <c r="P1870" s="49"/>
      <c r="Q1870" t="s">
        <v>5858</v>
      </c>
      <c r="R1870" t="s">
        <v>1186</v>
      </c>
      <c r="S1870">
        <v>3</v>
      </c>
      <c r="T1870">
        <v>30</v>
      </c>
      <c r="U1870">
        <v>8</v>
      </c>
      <c r="X1870" s="49"/>
      <c r="Y1870">
        <v>2</v>
      </c>
      <c r="Z1870">
        <v>1</v>
      </c>
      <c r="AA1870">
        <v>2</v>
      </c>
      <c r="AB1870" s="49" t="s">
        <v>610</v>
      </c>
      <c r="AC1870" s="49" t="s">
        <v>5859</v>
      </c>
      <c r="AD1870">
        <v>6</v>
      </c>
    </row>
    <row r="1871" spans="2:30" x14ac:dyDescent="0.25">
      <c r="B1871" s="49"/>
      <c r="C1871" s="49"/>
      <c r="D1871" s="2"/>
      <c r="E1871" t="s">
        <v>222</v>
      </c>
      <c r="F1871" s="49"/>
      <c r="G1871" s="49"/>
      <c r="H1871" t="s">
        <v>5862</v>
      </c>
      <c r="I1871" s="49"/>
      <c r="J1871" s="49"/>
      <c r="L1871" s="49" t="s">
        <v>1937</v>
      </c>
      <c r="M1871" s="49"/>
      <c r="N1871" s="49"/>
      <c r="O1871" s="49"/>
      <c r="P1871" s="49"/>
      <c r="Q1871" t="s">
        <v>5861</v>
      </c>
      <c r="R1871" t="s">
        <v>1186</v>
      </c>
      <c r="S1871">
        <v>3</v>
      </c>
      <c r="T1871">
        <v>30</v>
      </c>
      <c r="U1871">
        <v>8</v>
      </c>
      <c r="X1871" s="49"/>
      <c r="Y1871">
        <v>2</v>
      </c>
      <c r="Z1871">
        <v>1</v>
      </c>
      <c r="AA1871">
        <v>2</v>
      </c>
      <c r="AB1871" s="49" t="s">
        <v>610</v>
      </c>
      <c r="AC1871" s="49" t="s">
        <v>5859</v>
      </c>
      <c r="AD1871">
        <v>6</v>
      </c>
    </row>
    <row r="1872" spans="2:30" x14ac:dyDescent="0.25">
      <c r="B1872" s="49"/>
      <c r="C1872" s="49"/>
      <c r="D1872" s="2"/>
      <c r="E1872" t="s">
        <v>1534</v>
      </c>
      <c r="F1872" s="49"/>
      <c r="G1872" s="49"/>
      <c r="H1872" t="s">
        <v>5865</v>
      </c>
      <c r="I1872" s="49"/>
      <c r="J1872" s="49"/>
      <c r="L1872" s="49" t="s">
        <v>5864</v>
      </c>
      <c r="M1872" s="49"/>
      <c r="N1872" s="49"/>
      <c r="O1872" s="49"/>
      <c r="P1872" s="49"/>
      <c r="Q1872" t="s">
        <v>5863</v>
      </c>
      <c r="R1872" t="s">
        <v>1186</v>
      </c>
      <c r="S1872">
        <v>1</v>
      </c>
      <c r="T1872">
        <v>150</v>
      </c>
      <c r="V1872">
        <v>70.199999999999989</v>
      </c>
      <c r="X1872" s="49"/>
      <c r="AB1872" s="49"/>
      <c r="AC1872" s="49"/>
      <c r="AD1872">
        <v>6</v>
      </c>
    </row>
    <row r="1873" spans="2:30" x14ac:dyDescent="0.25">
      <c r="B1873" s="49"/>
      <c r="C1873" s="49"/>
      <c r="D1873" s="2"/>
      <c r="E1873" t="s">
        <v>1534</v>
      </c>
      <c r="F1873" s="49"/>
      <c r="G1873" s="49"/>
      <c r="H1873" t="s">
        <v>5867</v>
      </c>
      <c r="I1873" s="49"/>
      <c r="J1873" s="49"/>
      <c r="L1873" s="49" t="s">
        <v>5864</v>
      </c>
      <c r="M1873" s="49"/>
      <c r="N1873" s="49"/>
      <c r="O1873" s="49"/>
      <c r="P1873" s="49"/>
      <c r="Q1873" t="s">
        <v>5866</v>
      </c>
      <c r="R1873" t="s">
        <v>1186</v>
      </c>
      <c r="S1873">
        <v>2</v>
      </c>
      <c r="T1873">
        <v>150</v>
      </c>
      <c r="V1873">
        <v>70.199999999999989</v>
      </c>
      <c r="X1873" s="49"/>
      <c r="AB1873" s="49"/>
      <c r="AC1873" s="49"/>
      <c r="AD1873">
        <v>6</v>
      </c>
    </row>
    <row r="1874" spans="2:30" x14ac:dyDescent="0.25">
      <c r="B1874" s="49"/>
      <c r="C1874" s="49"/>
      <c r="D1874" s="2"/>
      <c r="E1874" t="s">
        <v>1534</v>
      </c>
      <c r="F1874" s="49"/>
      <c r="G1874" s="49"/>
      <c r="H1874" t="s">
        <v>5870</v>
      </c>
      <c r="I1874" s="49"/>
      <c r="J1874" s="49"/>
      <c r="L1874" s="49" t="s">
        <v>5869</v>
      </c>
      <c r="M1874" s="49"/>
      <c r="N1874" s="49"/>
      <c r="O1874" s="49"/>
      <c r="P1874" s="49"/>
      <c r="Q1874" t="s">
        <v>5868</v>
      </c>
      <c r="R1874" t="s">
        <v>1186</v>
      </c>
      <c r="S1874">
        <v>3</v>
      </c>
      <c r="T1874">
        <v>150</v>
      </c>
      <c r="V1874">
        <v>60</v>
      </c>
      <c r="X1874" s="49"/>
      <c r="AB1874" s="49"/>
      <c r="AC1874" s="49"/>
      <c r="AD1874">
        <v>6</v>
      </c>
    </row>
    <row r="1875" spans="2:30" x14ac:dyDescent="0.25">
      <c r="B1875" s="49"/>
      <c r="C1875" s="49"/>
      <c r="D1875" s="2"/>
      <c r="E1875" t="s">
        <v>363</v>
      </c>
      <c r="F1875" s="49"/>
      <c r="G1875" s="49"/>
      <c r="H1875" t="s">
        <v>5873</v>
      </c>
      <c r="I1875" s="49"/>
      <c r="J1875" s="49"/>
      <c r="L1875" s="49" t="s">
        <v>5872</v>
      </c>
      <c r="M1875" s="49"/>
      <c r="N1875" s="49"/>
      <c r="O1875" s="49"/>
      <c r="P1875" s="49"/>
      <c r="Q1875" t="s">
        <v>5871</v>
      </c>
      <c r="R1875" t="s">
        <v>1186</v>
      </c>
      <c r="S1875">
        <v>2</v>
      </c>
      <c r="V1875">
        <v>45</v>
      </c>
      <c r="W1875">
        <v>0.16</v>
      </c>
      <c r="X1875" s="49" t="s">
        <v>3957</v>
      </c>
      <c r="AB1875" s="49"/>
      <c r="AC1875" s="49"/>
      <c r="AD1875">
        <v>6</v>
      </c>
    </row>
    <row r="1876" spans="2:30" x14ac:dyDescent="0.25">
      <c r="B1876" s="49"/>
      <c r="C1876" s="49"/>
      <c r="D1876" s="2"/>
      <c r="E1876" t="s">
        <v>363</v>
      </c>
      <c r="F1876" s="49"/>
      <c r="G1876" s="49"/>
      <c r="H1876" t="s">
        <v>5875</v>
      </c>
      <c r="I1876" s="49"/>
      <c r="J1876" s="49"/>
      <c r="L1876" s="49" t="s">
        <v>5872</v>
      </c>
      <c r="M1876" s="49"/>
      <c r="N1876" s="49"/>
      <c r="O1876" s="49"/>
      <c r="P1876" s="49"/>
      <c r="Q1876" t="s">
        <v>5874</v>
      </c>
      <c r="R1876" t="s">
        <v>1186</v>
      </c>
      <c r="S1876">
        <v>3</v>
      </c>
      <c r="V1876">
        <v>45</v>
      </c>
      <c r="W1876">
        <v>0.16</v>
      </c>
      <c r="X1876" s="49" t="s">
        <v>3957</v>
      </c>
      <c r="AB1876" s="49"/>
      <c r="AC1876" s="49"/>
      <c r="AD1876">
        <v>6</v>
      </c>
    </row>
    <row r="1877" spans="2:30" x14ac:dyDescent="0.25">
      <c r="B1877" s="49"/>
      <c r="C1877" s="49"/>
      <c r="D1877" s="2"/>
      <c r="E1877" t="s">
        <v>363</v>
      </c>
      <c r="F1877" s="49"/>
      <c r="G1877" s="49"/>
      <c r="H1877" t="s">
        <v>5877</v>
      </c>
      <c r="I1877" s="49"/>
      <c r="J1877" s="49"/>
      <c r="L1877" s="49" t="s">
        <v>5872</v>
      </c>
      <c r="M1877" s="49"/>
      <c r="N1877" s="49"/>
      <c r="O1877" s="49"/>
      <c r="P1877" s="49"/>
      <c r="Q1877" t="s">
        <v>5876</v>
      </c>
      <c r="R1877" t="s">
        <v>1186</v>
      </c>
      <c r="S1877">
        <v>4</v>
      </c>
      <c r="V1877">
        <v>45</v>
      </c>
      <c r="W1877">
        <v>0.16</v>
      </c>
      <c r="X1877" s="49" t="s">
        <v>3957</v>
      </c>
      <c r="AB1877" s="49"/>
      <c r="AC1877" s="49"/>
      <c r="AD1877">
        <v>6</v>
      </c>
    </row>
    <row r="1878" spans="2:30" x14ac:dyDescent="0.25">
      <c r="B1878" s="49"/>
      <c r="C1878" s="49"/>
      <c r="D1878" s="2"/>
      <c r="E1878" t="s">
        <v>363</v>
      </c>
      <c r="F1878" s="49"/>
      <c r="G1878" s="49"/>
      <c r="H1878" t="s">
        <v>5879</v>
      </c>
      <c r="I1878" s="49"/>
      <c r="J1878" s="49"/>
      <c r="L1878" s="49" t="s">
        <v>5872</v>
      </c>
      <c r="M1878" s="49"/>
      <c r="N1878" s="49"/>
      <c r="O1878" s="49"/>
      <c r="P1878" s="49"/>
      <c r="Q1878" t="s">
        <v>5878</v>
      </c>
      <c r="R1878" t="s">
        <v>1186</v>
      </c>
      <c r="S1878">
        <v>5</v>
      </c>
      <c r="V1878">
        <v>45</v>
      </c>
      <c r="W1878">
        <v>0.16</v>
      </c>
      <c r="X1878" s="49" t="s">
        <v>3957</v>
      </c>
      <c r="AB1878" s="49"/>
      <c r="AC1878" s="49"/>
      <c r="AD1878">
        <v>6</v>
      </c>
    </row>
    <row r="1879" spans="2:30" x14ac:dyDescent="0.25">
      <c r="B1879" s="49"/>
      <c r="C1879" s="49"/>
      <c r="D1879" s="2"/>
      <c r="E1879" t="s">
        <v>363</v>
      </c>
      <c r="F1879" s="49"/>
      <c r="G1879" s="49"/>
      <c r="H1879" t="s">
        <v>5881</v>
      </c>
      <c r="I1879" s="49"/>
      <c r="J1879" s="49"/>
      <c r="L1879" s="49" t="s">
        <v>5872</v>
      </c>
      <c r="M1879" s="49"/>
      <c r="N1879" s="49"/>
      <c r="O1879" s="49"/>
      <c r="P1879" s="49"/>
      <c r="Q1879" t="s">
        <v>5880</v>
      </c>
      <c r="R1879" t="s">
        <v>1186</v>
      </c>
      <c r="S1879">
        <v>6</v>
      </c>
      <c r="V1879">
        <v>45</v>
      </c>
      <c r="W1879">
        <v>0.16</v>
      </c>
      <c r="X1879" s="49" t="s">
        <v>3957</v>
      </c>
      <c r="AB1879" s="49"/>
      <c r="AC1879" s="49"/>
      <c r="AD1879">
        <v>6</v>
      </c>
    </row>
    <row r="1880" spans="2:30" x14ac:dyDescent="0.25">
      <c r="B1880" s="49"/>
      <c r="C1880" s="49"/>
      <c r="D1880" s="2"/>
      <c r="E1880" t="s">
        <v>363</v>
      </c>
      <c r="F1880" s="49"/>
      <c r="G1880" s="49"/>
      <c r="H1880" t="s">
        <v>1189</v>
      </c>
      <c r="I1880" s="49"/>
      <c r="J1880" s="49"/>
      <c r="L1880" s="49" t="s">
        <v>5872</v>
      </c>
      <c r="M1880" s="49"/>
      <c r="N1880" s="49"/>
      <c r="O1880" s="49"/>
      <c r="P1880" s="49"/>
      <c r="Q1880" t="s">
        <v>5882</v>
      </c>
      <c r="R1880" t="s">
        <v>1186</v>
      </c>
      <c r="S1880">
        <v>7</v>
      </c>
      <c r="V1880">
        <v>45</v>
      </c>
      <c r="W1880">
        <v>0.16</v>
      </c>
      <c r="X1880" s="49" t="s">
        <v>3957</v>
      </c>
      <c r="AB1880" s="49"/>
      <c r="AC1880" s="49"/>
      <c r="AD1880">
        <v>6</v>
      </c>
    </row>
    <row r="1881" spans="2:30" x14ac:dyDescent="0.25">
      <c r="B1881" s="49"/>
      <c r="C1881" s="49"/>
      <c r="D1881" s="2"/>
      <c r="E1881" t="s">
        <v>363</v>
      </c>
      <c r="F1881" s="49"/>
      <c r="G1881" s="49"/>
      <c r="H1881" t="s">
        <v>1192</v>
      </c>
      <c r="I1881" s="49"/>
      <c r="J1881" s="49"/>
      <c r="L1881" s="49" t="s">
        <v>5884</v>
      </c>
      <c r="M1881" s="49"/>
      <c r="N1881" s="49"/>
      <c r="O1881" s="49"/>
      <c r="P1881" s="49"/>
      <c r="Q1881" t="s">
        <v>5883</v>
      </c>
      <c r="R1881" t="s">
        <v>1190</v>
      </c>
      <c r="S1881">
        <v>1</v>
      </c>
      <c r="V1881">
        <v>360</v>
      </c>
      <c r="W1881">
        <v>0.56999999999999995</v>
      </c>
      <c r="X1881" s="49" t="s">
        <v>3957</v>
      </c>
      <c r="AB1881" s="49"/>
      <c r="AC1881" s="49"/>
      <c r="AD1881">
        <v>6</v>
      </c>
    </row>
    <row r="1882" spans="2:30" x14ac:dyDescent="0.25">
      <c r="B1882" s="49"/>
      <c r="C1882" s="49"/>
      <c r="D1882" s="2"/>
      <c r="E1882" t="s">
        <v>403</v>
      </c>
      <c r="F1882" s="49"/>
      <c r="G1882" s="49"/>
      <c r="H1882" t="s">
        <v>5887</v>
      </c>
      <c r="I1882" s="49"/>
      <c r="J1882" s="49"/>
      <c r="L1882" s="49" t="s">
        <v>5886</v>
      </c>
      <c r="M1882" s="49"/>
      <c r="N1882" s="49"/>
      <c r="O1882" s="49"/>
      <c r="P1882" s="49"/>
      <c r="Q1882" t="s">
        <v>5885</v>
      </c>
      <c r="R1882" t="s">
        <v>1190</v>
      </c>
      <c r="S1882">
        <v>1</v>
      </c>
      <c r="T1882">
        <v>0</v>
      </c>
      <c r="U1882">
        <v>8</v>
      </c>
      <c r="X1882" s="49"/>
      <c r="AB1882" s="49"/>
      <c r="AC1882" s="49"/>
      <c r="AD1882">
        <v>6</v>
      </c>
    </row>
    <row r="1883" spans="2:30" x14ac:dyDescent="0.25">
      <c r="B1883" s="49"/>
      <c r="C1883" s="49"/>
      <c r="D1883" s="2"/>
      <c r="E1883" t="s">
        <v>403</v>
      </c>
      <c r="F1883" s="49"/>
      <c r="G1883" s="49"/>
      <c r="H1883" t="s">
        <v>5889</v>
      </c>
      <c r="I1883" s="49"/>
      <c r="J1883" s="49"/>
      <c r="L1883" s="49" t="s">
        <v>5886</v>
      </c>
      <c r="M1883" s="49"/>
      <c r="N1883" s="49"/>
      <c r="O1883" s="49"/>
      <c r="P1883" s="49"/>
      <c r="Q1883" t="s">
        <v>5888</v>
      </c>
      <c r="R1883" t="s">
        <v>1190</v>
      </c>
      <c r="S1883">
        <v>2</v>
      </c>
      <c r="T1883">
        <v>0</v>
      </c>
      <c r="U1883">
        <v>8</v>
      </c>
      <c r="X1883" s="49"/>
      <c r="AB1883" s="49"/>
      <c r="AC1883" s="49"/>
      <c r="AD1883">
        <v>6</v>
      </c>
    </row>
    <row r="1884" spans="2:30" x14ac:dyDescent="0.25">
      <c r="B1884" s="49"/>
      <c r="C1884" s="49"/>
      <c r="D1884" s="2"/>
      <c r="E1884" t="s">
        <v>394</v>
      </c>
      <c r="F1884" s="49"/>
      <c r="G1884" s="49"/>
      <c r="H1884" t="s">
        <v>5891</v>
      </c>
      <c r="I1884" s="49"/>
      <c r="J1884" s="49"/>
      <c r="L1884" s="49" t="s">
        <v>3073</v>
      </c>
      <c r="M1884" s="49"/>
      <c r="N1884" s="49"/>
      <c r="O1884" s="49"/>
      <c r="P1884" s="49"/>
      <c r="Q1884" t="s">
        <v>5890</v>
      </c>
      <c r="R1884" t="s">
        <v>1190</v>
      </c>
      <c r="S1884">
        <v>1</v>
      </c>
      <c r="T1884">
        <v>0</v>
      </c>
      <c r="U1884">
        <v>15</v>
      </c>
      <c r="X1884" s="49"/>
      <c r="AB1884" s="49"/>
      <c r="AC1884" s="49"/>
      <c r="AD1884">
        <v>6</v>
      </c>
    </row>
    <row r="1885" spans="2:30" x14ac:dyDescent="0.25">
      <c r="B1885" s="49"/>
      <c r="C1885" s="49"/>
      <c r="D1885" s="2"/>
      <c r="E1885" t="s">
        <v>394</v>
      </c>
      <c r="F1885" s="49"/>
      <c r="G1885" s="49"/>
      <c r="H1885" t="s">
        <v>5893</v>
      </c>
      <c r="I1885" s="49"/>
      <c r="J1885" s="49"/>
      <c r="L1885" s="49" t="s">
        <v>3073</v>
      </c>
      <c r="M1885" s="49"/>
      <c r="N1885" s="49"/>
      <c r="O1885" s="49"/>
      <c r="P1885" s="49"/>
      <c r="Q1885" t="s">
        <v>5892</v>
      </c>
      <c r="R1885" t="s">
        <v>1190</v>
      </c>
      <c r="S1885">
        <v>2</v>
      </c>
      <c r="T1885">
        <v>0</v>
      </c>
      <c r="U1885">
        <v>15</v>
      </c>
      <c r="X1885" s="49"/>
      <c r="AB1885" s="49"/>
      <c r="AC1885" s="49"/>
      <c r="AD1885">
        <v>6</v>
      </c>
    </row>
    <row r="1886" spans="2:30" x14ac:dyDescent="0.25">
      <c r="B1886" s="49"/>
      <c r="C1886" s="49"/>
      <c r="D1886" s="2"/>
      <c r="E1886" t="s">
        <v>334</v>
      </c>
      <c r="F1886" s="49"/>
      <c r="G1886" s="49"/>
      <c r="H1886" t="s">
        <v>5895</v>
      </c>
      <c r="I1886" s="49"/>
      <c r="J1886" s="49"/>
      <c r="L1886" s="49" t="s">
        <v>5058</v>
      </c>
      <c r="M1886" s="49"/>
      <c r="N1886" s="49"/>
      <c r="O1886" s="49"/>
      <c r="P1886" s="49"/>
      <c r="Q1886" t="s">
        <v>5894</v>
      </c>
      <c r="R1886" t="s">
        <v>1190</v>
      </c>
      <c r="S1886">
        <v>1</v>
      </c>
      <c r="T1886">
        <v>0</v>
      </c>
      <c r="V1886">
        <v>60</v>
      </c>
      <c r="X1886" s="49"/>
      <c r="AB1886" s="49"/>
      <c r="AC1886" s="49"/>
      <c r="AD1886">
        <v>6</v>
      </c>
    </row>
    <row r="1887" spans="2:30" x14ac:dyDescent="0.25">
      <c r="B1887" s="49"/>
      <c r="C1887" s="49"/>
      <c r="D1887" s="2"/>
      <c r="E1887" t="s">
        <v>334</v>
      </c>
      <c r="F1887" s="49"/>
      <c r="G1887" s="49"/>
      <c r="H1887" t="s">
        <v>5897</v>
      </c>
      <c r="I1887" s="49"/>
      <c r="J1887" s="49"/>
      <c r="L1887" s="49" t="s">
        <v>5058</v>
      </c>
      <c r="M1887" s="49"/>
      <c r="N1887" s="49"/>
      <c r="O1887" s="49"/>
      <c r="P1887" s="49"/>
      <c r="Q1887" t="s">
        <v>5896</v>
      </c>
      <c r="R1887" t="s">
        <v>1190</v>
      </c>
      <c r="S1887">
        <v>2</v>
      </c>
      <c r="T1887">
        <v>0</v>
      </c>
      <c r="V1887">
        <v>60</v>
      </c>
      <c r="X1887" s="49"/>
      <c r="AB1887" s="49"/>
      <c r="AC1887" s="49"/>
      <c r="AD1887">
        <v>6</v>
      </c>
    </row>
    <row r="1888" spans="2:30" x14ac:dyDescent="0.25">
      <c r="B1888" s="49"/>
      <c r="C1888" s="49"/>
      <c r="D1888" s="2"/>
      <c r="E1888" t="s">
        <v>1</v>
      </c>
      <c r="F1888" s="49"/>
      <c r="G1888" s="49"/>
      <c r="H1888" t="s">
        <v>5900</v>
      </c>
      <c r="I1888" s="49"/>
      <c r="J1888" s="49"/>
      <c r="L1888" s="49" t="s">
        <v>5899</v>
      </c>
      <c r="M1888" s="49"/>
      <c r="N1888" s="49"/>
      <c r="O1888" s="49"/>
      <c r="P1888" s="49"/>
      <c r="Q1888" t="s">
        <v>5898</v>
      </c>
      <c r="R1888" t="s">
        <v>1190</v>
      </c>
      <c r="S1888">
        <v>1</v>
      </c>
      <c r="T1888">
        <v>150</v>
      </c>
      <c r="V1888">
        <v>60</v>
      </c>
      <c r="X1888" s="49"/>
      <c r="AB1888" s="49"/>
      <c r="AC1888" s="49"/>
      <c r="AD1888">
        <v>6</v>
      </c>
    </row>
    <row r="1889" spans="2:30" x14ac:dyDescent="0.25">
      <c r="B1889" s="49"/>
      <c r="C1889" s="49"/>
      <c r="D1889" s="2"/>
      <c r="E1889" t="s">
        <v>1</v>
      </c>
      <c r="F1889" s="49"/>
      <c r="G1889" s="49"/>
      <c r="H1889" t="s">
        <v>5902</v>
      </c>
      <c r="I1889" s="49"/>
      <c r="J1889" s="49"/>
      <c r="L1889" s="49" t="s">
        <v>5899</v>
      </c>
      <c r="M1889" s="49"/>
      <c r="N1889" s="49"/>
      <c r="O1889" s="49"/>
      <c r="P1889" s="49"/>
      <c r="Q1889" t="s">
        <v>5901</v>
      </c>
      <c r="R1889" t="s">
        <v>1190</v>
      </c>
      <c r="S1889">
        <v>2</v>
      </c>
      <c r="T1889">
        <v>150</v>
      </c>
      <c r="V1889">
        <v>60</v>
      </c>
      <c r="X1889" s="49"/>
      <c r="AB1889" s="49"/>
      <c r="AC1889" s="49"/>
      <c r="AD1889">
        <v>6</v>
      </c>
    </row>
    <row r="1890" spans="2:30" x14ac:dyDescent="0.25">
      <c r="B1890" s="49"/>
      <c r="C1890" s="49"/>
      <c r="D1890" s="2"/>
      <c r="E1890" t="s">
        <v>1</v>
      </c>
      <c r="F1890" s="49"/>
      <c r="G1890" s="49"/>
      <c r="H1890" t="s">
        <v>5905</v>
      </c>
      <c r="I1890" s="49"/>
      <c r="J1890" s="49"/>
      <c r="L1890" s="49" t="s">
        <v>5904</v>
      </c>
      <c r="M1890" s="49"/>
      <c r="N1890" s="49"/>
      <c r="O1890" s="49"/>
      <c r="P1890" s="49"/>
      <c r="Q1890" t="s">
        <v>5903</v>
      </c>
      <c r="R1890" t="s">
        <v>1190</v>
      </c>
      <c r="S1890">
        <v>3</v>
      </c>
      <c r="T1890">
        <v>150</v>
      </c>
      <c r="V1890">
        <v>55.2</v>
      </c>
      <c r="X1890" s="49"/>
      <c r="AB1890" s="49"/>
      <c r="AC1890" s="49"/>
      <c r="AD1890">
        <v>6</v>
      </c>
    </row>
    <row r="1891" spans="2:30" x14ac:dyDescent="0.25">
      <c r="B1891" s="49"/>
      <c r="C1891" s="49"/>
      <c r="D1891" s="2"/>
      <c r="E1891" t="s">
        <v>1</v>
      </c>
      <c r="F1891" s="49"/>
      <c r="G1891" s="49"/>
      <c r="H1891" t="s">
        <v>5908</v>
      </c>
      <c r="I1891" s="49"/>
      <c r="J1891" s="49"/>
      <c r="L1891" s="49" t="s">
        <v>5907</v>
      </c>
      <c r="M1891" s="49"/>
      <c r="N1891" s="49"/>
      <c r="O1891" s="49"/>
      <c r="P1891" s="49"/>
      <c r="Q1891" t="s">
        <v>5906</v>
      </c>
      <c r="R1891" t="s">
        <v>1190</v>
      </c>
      <c r="S1891">
        <v>4</v>
      </c>
      <c r="T1891">
        <v>150</v>
      </c>
      <c r="V1891">
        <v>46.2</v>
      </c>
      <c r="X1891" s="49"/>
      <c r="AB1891" s="49"/>
      <c r="AC1891" s="49"/>
      <c r="AD1891">
        <v>6</v>
      </c>
    </row>
    <row r="1892" spans="2:30" x14ac:dyDescent="0.25">
      <c r="B1892" s="49"/>
      <c r="C1892" s="49"/>
      <c r="D1892" s="2"/>
      <c r="E1892" t="s">
        <v>1</v>
      </c>
      <c r="F1892" s="49"/>
      <c r="G1892" s="49"/>
      <c r="H1892" t="s">
        <v>5910</v>
      </c>
      <c r="I1892" s="49"/>
      <c r="J1892" s="49"/>
      <c r="L1892" s="49" t="s">
        <v>5907</v>
      </c>
      <c r="M1892" s="49"/>
      <c r="N1892" s="49"/>
      <c r="O1892" s="49"/>
      <c r="P1892" s="49"/>
      <c r="Q1892" t="s">
        <v>5909</v>
      </c>
      <c r="R1892" t="s">
        <v>1190</v>
      </c>
      <c r="S1892">
        <v>5</v>
      </c>
      <c r="T1892">
        <v>150</v>
      </c>
      <c r="V1892">
        <v>45</v>
      </c>
      <c r="X1892" s="49"/>
      <c r="AB1892" s="49"/>
      <c r="AC1892" s="49"/>
      <c r="AD1892">
        <v>6</v>
      </c>
    </row>
    <row r="1893" spans="2:30" x14ac:dyDescent="0.25">
      <c r="B1893" s="49"/>
      <c r="C1893" s="49"/>
      <c r="D1893" s="2"/>
      <c r="E1893" t="s">
        <v>32</v>
      </c>
      <c r="F1893" s="49"/>
      <c r="G1893" s="49"/>
      <c r="H1893" t="s">
        <v>5913</v>
      </c>
      <c r="I1893" s="49"/>
      <c r="J1893" s="49"/>
      <c r="L1893" s="49" t="s">
        <v>5912</v>
      </c>
      <c r="M1893" s="49"/>
      <c r="N1893" s="49"/>
      <c r="O1893" s="49"/>
      <c r="P1893" s="49"/>
      <c r="Q1893" t="s">
        <v>5911</v>
      </c>
      <c r="R1893" t="s">
        <v>1190</v>
      </c>
      <c r="S1893">
        <v>1</v>
      </c>
      <c r="T1893">
        <v>200</v>
      </c>
      <c r="U1893">
        <v>8</v>
      </c>
      <c r="X1893" s="49"/>
      <c r="Y1893">
        <v>2</v>
      </c>
      <c r="Z1893">
        <v>1</v>
      </c>
      <c r="AA1893">
        <v>2</v>
      </c>
      <c r="AB1893" s="49" t="s">
        <v>618</v>
      </c>
      <c r="AC1893" s="49"/>
      <c r="AD1893">
        <v>6</v>
      </c>
    </row>
    <row r="1894" spans="2:30" x14ac:dyDescent="0.25">
      <c r="B1894" s="49"/>
      <c r="C1894" s="49"/>
      <c r="D1894" s="2"/>
      <c r="E1894" t="s">
        <v>32</v>
      </c>
      <c r="F1894" s="49"/>
      <c r="G1894" s="49"/>
      <c r="H1894" t="s">
        <v>5916</v>
      </c>
      <c r="I1894" s="49"/>
      <c r="J1894" s="49"/>
      <c r="L1894" s="49" t="s">
        <v>5915</v>
      </c>
      <c r="M1894" s="49"/>
      <c r="N1894" s="49"/>
      <c r="O1894" s="49"/>
      <c r="P1894" s="49"/>
      <c r="Q1894" t="s">
        <v>5914</v>
      </c>
      <c r="R1894" t="s">
        <v>1190</v>
      </c>
      <c r="S1894">
        <v>2</v>
      </c>
      <c r="T1894">
        <v>205</v>
      </c>
      <c r="U1894">
        <v>7</v>
      </c>
      <c r="X1894" s="49"/>
      <c r="Y1894">
        <v>2</v>
      </c>
      <c r="Z1894">
        <v>1</v>
      </c>
      <c r="AA1894">
        <v>2</v>
      </c>
      <c r="AB1894" s="49" t="s">
        <v>3856</v>
      </c>
      <c r="AC1894" s="49"/>
      <c r="AD1894">
        <v>6</v>
      </c>
    </row>
    <row r="1895" spans="2:30" x14ac:dyDescent="0.25">
      <c r="B1895" s="49"/>
      <c r="C1895" s="49"/>
      <c r="D1895" s="2"/>
      <c r="E1895" t="s">
        <v>32</v>
      </c>
      <c r="F1895" s="49"/>
      <c r="G1895" s="49"/>
      <c r="H1895" t="s">
        <v>5919</v>
      </c>
      <c r="I1895" s="49"/>
      <c r="J1895" s="49"/>
      <c r="L1895" s="49" t="s">
        <v>5918</v>
      </c>
      <c r="M1895" s="49"/>
      <c r="N1895" s="49"/>
      <c r="O1895" s="49"/>
      <c r="P1895" s="49"/>
      <c r="Q1895" t="s">
        <v>5917</v>
      </c>
      <c r="R1895" t="s">
        <v>1190</v>
      </c>
      <c r="S1895">
        <v>3</v>
      </c>
      <c r="T1895">
        <v>207.5</v>
      </c>
      <c r="U1895">
        <v>7</v>
      </c>
      <c r="X1895" s="49"/>
      <c r="Y1895">
        <v>2</v>
      </c>
      <c r="Z1895">
        <v>1</v>
      </c>
      <c r="AA1895">
        <v>2</v>
      </c>
      <c r="AB1895" s="49" t="s">
        <v>610</v>
      </c>
      <c r="AC1895" s="49"/>
      <c r="AD1895">
        <v>6</v>
      </c>
    </row>
    <row r="1896" spans="2:30" x14ac:dyDescent="0.25">
      <c r="B1896" s="49"/>
      <c r="C1896" s="49"/>
      <c r="D1896" s="2"/>
      <c r="E1896" t="s">
        <v>32</v>
      </c>
      <c r="F1896" s="49"/>
      <c r="G1896" s="49"/>
      <c r="H1896" t="s">
        <v>5921</v>
      </c>
      <c r="I1896" s="49"/>
      <c r="J1896" s="49"/>
      <c r="L1896" s="49" t="s">
        <v>5918</v>
      </c>
      <c r="M1896" s="49"/>
      <c r="N1896" s="49"/>
      <c r="O1896" s="49"/>
      <c r="P1896" s="49"/>
      <c r="Q1896" t="s">
        <v>5920</v>
      </c>
      <c r="R1896" t="s">
        <v>1190</v>
      </c>
      <c r="S1896">
        <v>4</v>
      </c>
      <c r="T1896">
        <v>207.5</v>
      </c>
      <c r="U1896">
        <v>5</v>
      </c>
      <c r="X1896" s="49"/>
      <c r="Y1896">
        <v>2</v>
      </c>
      <c r="Z1896">
        <v>1</v>
      </c>
      <c r="AA1896">
        <v>2</v>
      </c>
      <c r="AB1896" s="49" t="s">
        <v>610</v>
      </c>
      <c r="AC1896" s="49"/>
      <c r="AD1896">
        <v>6</v>
      </c>
    </row>
    <row r="1897" spans="2:30" x14ac:dyDescent="0.25">
      <c r="B1897" s="49"/>
      <c r="C1897" s="49"/>
      <c r="D1897" s="2"/>
      <c r="E1897" t="s">
        <v>24</v>
      </c>
      <c r="F1897" s="49"/>
      <c r="G1897" s="49"/>
      <c r="H1897" t="s">
        <v>5923</v>
      </c>
      <c r="I1897" s="49"/>
      <c r="J1897" s="49"/>
      <c r="L1897" s="49"/>
      <c r="M1897" s="49"/>
      <c r="N1897" s="49"/>
      <c r="O1897" s="49"/>
      <c r="P1897" s="49"/>
      <c r="Q1897" t="s">
        <v>5922</v>
      </c>
      <c r="R1897" t="s">
        <v>1190</v>
      </c>
      <c r="S1897">
        <v>1</v>
      </c>
      <c r="T1897">
        <v>0</v>
      </c>
      <c r="U1897">
        <v>8</v>
      </c>
      <c r="X1897" s="49"/>
      <c r="AB1897" s="49"/>
      <c r="AC1897" s="49"/>
      <c r="AD1897">
        <v>6</v>
      </c>
    </row>
    <row r="1898" spans="2:30" x14ac:dyDescent="0.25">
      <c r="B1898" s="49"/>
      <c r="C1898" s="49"/>
      <c r="D1898" s="2"/>
      <c r="E1898" t="s">
        <v>24</v>
      </c>
      <c r="F1898" s="49"/>
      <c r="G1898" s="49"/>
      <c r="H1898" t="s">
        <v>5926</v>
      </c>
      <c r="I1898" s="49"/>
      <c r="J1898" s="49"/>
      <c r="L1898" s="49" t="s">
        <v>5925</v>
      </c>
      <c r="M1898" s="49"/>
      <c r="N1898" s="49"/>
      <c r="O1898" s="49"/>
      <c r="P1898" s="49"/>
      <c r="Q1898" t="s">
        <v>5924</v>
      </c>
      <c r="R1898" t="s">
        <v>1190</v>
      </c>
      <c r="S1898">
        <v>2</v>
      </c>
      <c r="T1898">
        <v>0</v>
      </c>
      <c r="U1898">
        <v>8</v>
      </c>
      <c r="X1898" s="49"/>
      <c r="AB1898" s="49"/>
      <c r="AC1898" s="49"/>
      <c r="AD1898">
        <v>6</v>
      </c>
    </row>
    <row r="1899" spans="2:30" x14ac:dyDescent="0.25">
      <c r="B1899" s="49"/>
      <c r="C1899" s="49"/>
      <c r="D1899" s="2"/>
      <c r="E1899" t="s">
        <v>24</v>
      </c>
      <c r="F1899" s="49"/>
      <c r="G1899" s="49"/>
      <c r="H1899" t="s">
        <v>5929</v>
      </c>
      <c r="I1899" s="49"/>
      <c r="J1899" s="49"/>
      <c r="L1899" s="49" t="s">
        <v>5928</v>
      </c>
      <c r="M1899" s="49"/>
      <c r="N1899" s="49"/>
      <c r="O1899" s="49"/>
      <c r="P1899" s="49"/>
      <c r="Q1899" t="s">
        <v>5927</v>
      </c>
      <c r="R1899" t="s">
        <v>1190</v>
      </c>
      <c r="S1899">
        <v>3</v>
      </c>
      <c r="T1899">
        <v>0</v>
      </c>
      <c r="U1899">
        <v>8</v>
      </c>
      <c r="X1899" s="49"/>
      <c r="AB1899" s="49"/>
      <c r="AC1899" s="49"/>
      <c r="AD1899">
        <v>6</v>
      </c>
    </row>
    <row r="1900" spans="2:30" x14ac:dyDescent="0.25">
      <c r="B1900" s="49"/>
      <c r="C1900" s="49"/>
      <c r="D1900" s="2"/>
      <c r="E1900" t="s">
        <v>96</v>
      </c>
      <c r="F1900" s="49"/>
      <c r="G1900" s="49"/>
      <c r="H1900" t="s">
        <v>5932</v>
      </c>
      <c r="I1900" s="49"/>
      <c r="J1900" s="49"/>
      <c r="L1900" s="49" t="s">
        <v>5931</v>
      </c>
      <c r="M1900" s="49"/>
      <c r="N1900" s="49"/>
      <c r="O1900" s="49"/>
      <c r="P1900" s="49"/>
      <c r="Q1900" t="s">
        <v>5930</v>
      </c>
      <c r="R1900" t="s">
        <v>1190</v>
      </c>
      <c r="S1900">
        <v>1</v>
      </c>
      <c r="T1900">
        <v>35</v>
      </c>
      <c r="U1900">
        <v>8</v>
      </c>
      <c r="X1900" s="49"/>
      <c r="Y1900">
        <v>2</v>
      </c>
      <c r="Z1900">
        <v>1</v>
      </c>
      <c r="AA1900">
        <v>2</v>
      </c>
      <c r="AB1900" s="49" t="s">
        <v>3856</v>
      </c>
      <c r="AC1900" s="49"/>
      <c r="AD1900">
        <v>6</v>
      </c>
    </row>
    <row r="1901" spans="2:30" x14ac:dyDescent="0.25">
      <c r="B1901" s="49"/>
      <c r="C1901" s="49"/>
      <c r="D1901" s="2"/>
      <c r="E1901" t="s">
        <v>96</v>
      </c>
      <c r="F1901" s="49"/>
      <c r="G1901" s="49"/>
      <c r="H1901" t="s">
        <v>5934</v>
      </c>
      <c r="I1901" s="49"/>
      <c r="J1901" s="49"/>
      <c r="L1901" s="49" t="s">
        <v>5931</v>
      </c>
      <c r="M1901" s="49"/>
      <c r="N1901" s="49"/>
      <c r="O1901" s="49"/>
      <c r="P1901" s="49"/>
      <c r="Q1901" t="s">
        <v>5933</v>
      </c>
      <c r="R1901" t="s">
        <v>1190</v>
      </c>
      <c r="S1901">
        <v>2</v>
      </c>
      <c r="T1901">
        <v>35</v>
      </c>
      <c r="U1901">
        <v>7</v>
      </c>
      <c r="X1901" s="49"/>
      <c r="Y1901">
        <v>2</v>
      </c>
      <c r="Z1901">
        <v>1</v>
      </c>
      <c r="AA1901">
        <v>2</v>
      </c>
      <c r="AB1901" s="49" t="s">
        <v>3856</v>
      </c>
      <c r="AC1901" s="49"/>
      <c r="AD1901">
        <v>6</v>
      </c>
    </row>
    <row r="1902" spans="2:30" x14ac:dyDescent="0.25">
      <c r="B1902" s="49"/>
      <c r="C1902" s="49"/>
      <c r="D1902" s="2"/>
      <c r="E1902" t="s">
        <v>96</v>
      </c>
      <c r="F1902" s="49"/>
      <c r="G1902" s="49"/>
      <c r="H1902" t="s">
        <v>5936</v>
      </c>
      <c r="I1902" s="49"/>
      <c r="J1902" s="49"/>
      <c r="L1902" s="49" t="s">
        <v>5931</v>
      </c>
      <c r="M1902" s="49"/>
      <c r="N1902" s="49"/>
      <c r="O1902" s="49"/>
      <c r="P1902" s="49"/>
      <c r="Q1902" t="s">
        <v>5935</v>
      </c>
      <c r="R1902" t="s">
        <v>1190</v>
      </c>
      <c r="S1902">
        <v>3</v>
      </c>
      <c r="T1902">
        <v>35</v>
      </c>
      <c r="U1902">
        <v>6</v>
      </c>
      <c r="X1902" s="49"/>
      <c r="Y1902">
        <v>2</v>
      </c>
      <c r="Z1902">
        <v>1</v>
      </c>
      <c r="AA1902">
        <v>2</v>
      </c>
      <c r="AB1902" s="49" t="s">
        <v>3856</v>
      </c>
      <c r="AC1902" s="49"/>
      <c r="AD1902">
        <v>6</v>
      </c>
    </row>
    <row r="1903" spans="2:30" x14ac:dyDescent="0.25">
      <c r="B1903" s="49"/>
      <c r="C1903" s="49"/>
      <c r="D1903" s="2"/>
      <c r="E1903" t="s">
        <v>96</v>
      </c>
      <c r="F1903" s="49"/>
      <c r="G1903" s="49"/>
      <c r="H1903" t="s">
        <v>5939</v>
      </c>
      <c r="I1903" s="49"/>
      <c r="J1903" s="49"/>
      <c r="L1903" s="49" t="s">
        <v>5938</v>
      </c>
      <c r="M1903" s="49"/>
      <c r="N1903" s="49"/>
      <c r="O1903" s="49"/>
      <c r="P1903" s="49"/>
      <c r="Q1903" t="s">
        <v>5937</v>
      </c>
      <c r="R1903" t="s">
        <v>1190</v>
      </c>
      <c r="S1903">
        <v>4</v>
      </c>
      <c r="T1903">
        <v>35</v>
      </c>
      <c r="U1903">
        <v>5</v>
      </c>
      <c r="X1903" s="49"/>
      <c r="Y1903">
        <v>2</v>
      </c>
      <c r="Z1903">
        <v>1</v>
      </c>
      <c r="AA1903">
        <v>2</v>
      </c>
      <c r="AB1903" s="49" t="s">
        <v>610</v>
      </c>
      <c r="AC1903" s="49"/>
      <c r="AD1903">
        <v>6</v>
      </c>
    </row>
    <row r="1904" spans="2:30" x14ac:dyDescent="0.25">
      <c r="B1904" s="49"/>
      <c r="C1904" s="49"/>
      <c r="D1904" s="2"/>
      <c r="E1904" t="s">
        <v>356</v>
      </c>
      <c r="F1904" s="49"/>
      <c r="G1904" s="49"/>
      <c r="H1904" t="s">
        <v>1193</v>
      </c>
      <c r="I1904" s="49"/>
      <c r="J1904" s="49"/>
      <c r="L1904" s="49" t="s">
        <v>5941</v>
      </c>
      <c r="M1904" s="49"/>
      <c r="N1904" s="49"/>
      <c r="O1904" s="49"/>
      <c r="P1904" s="49"/>
      <c r="Q1904" t="s">
        <v>5940</v>
      </c>
      <c r="R1904" t="s">
        <v>1190</v>
      </c>
      <c r="S1904">
        <v>1</v>
      </c>
      <c r="V1904">
        <v>470</v>
      </c>
      <c r="W1904">
        <v>2</v>
      </c>
      <c r="X1904" s="49" t="s">
        <v>3957</v>
      </c>
      <c r="AB1904" s="49"/>
      <c r="AC1904" s="49"/>
      <c r="AD1904">
        <v>6</v>
      </c>
    </row>
    <row r="1905" spans="2:30" x14ac:dyDescent="0.25">
      <c r="B1905" s="49"/>
      <c r="C1905" s="49"/>
      <c r="D1905" s="2"/>
      <c r="E1905" t="s">
        <v>363</v>
      </c>
      <c r="F1905" s="49"/>
      <c r="G1905" s="49"/>
      <c r="H1905" t="s">
        <v>1196</v>
      </c>
      <c r="I1905" s="49"/>
      <c r="J1905" s="49"/>
      <c r="L1905" s="49" t="s">
        <v>5943</v>
      </c>
      <c r="M1905" s="49"/>
      <c r="N1905" s="49"/>
      <c r="O1905" s="49"/>
      <c r="P1905" s="49"/>
      <c r="Q1905" t="s">
        <v>5942</v>
      </c>
      <c r="R1905" t="s">
        <v>1194</v>
      </c>
      <c r="S1905">
        <v>1</v>
      </c>
      <c r="V1905">
        <v>360</v>
      </c>
      <c r="W1905">
        <v>0.59</v>
      </c>
      <c r="X1905" s="49" t="s">
        <v>3957</v>
      </c>
      <c r="AB1905" s="49"/>
      <c r="AC1905" s="49"/>
      <c r="AD1905">
        <v>6</v>
      </c>
    </row>
    <row r="1906" spans="2:30" x14ac:dyDescent="0.25">
      <c r="B1906" s="49"/>
      <c r="C1906" s="49"/>
      <c r="D1906" s="2"/>
      <c r="E1906" t="s">
        <v>403</v>
      </c>
      <c r="F1906" s="49"/>
      <c r="G1906" s="49"/>
      <c r="H1906" t="s">
        <v>5945</v>
      </c>
      <c r="I1906" s="49"/>
      <c r="J1906" s="49"/>
      <c r="L1906" s="49" t="s">
        <v>5736</v>
      </c>
      <c r="M1906" s="49"/>
      <c r="N1906" s="49"/>
      <c r="O1906" s="49"/>
      <c r="P1906" s="49"/>
      <c r="Q1906" t="s">
        <v>5944</v>
      </c>
      <c r="R1906" t="s">
        <v>1194</v>
      </c>
      <c r="S1906">
        <v>1</v>
      </c>
      <c r="T1906">
        <v>0</v>
      </c>
      <c r="U1906">
        <v>8</v>
      </c>
      <c r="X1906" s="49"/>
      <c r="AB1906" s="49"/>
      <c r="AC1906" s="49"/>
      <c r="AD1906">
        <v>6</v>
      </c>
    </row>
    <row r="1907" spans="2:30" x14ac:dyDescent="0.25">
      <c r="B1907" s="49"/>
      <c r="C1907" s="49"/>
      <c r="D1907" s="2"/>
      <c r="E1907" t="s">
        <v>403</v>
      </c>
      <c r="F1907" s="49"/>
      <c r="G1907" s="49"/>
      <c r="H1907" t="s">
        <v>5947</v>
      </c>
      <c r="I1907" s="49"/>
      <c r="J1907" s="49"/>
      <c r="L1907" s="49" t="s">
        <v>5736</v>
      </c>
      <c r="M1907" s="49"/>
      <c r="N1907" s="49"/>
      <c r="O1907" s="49"/>
      <c r="P1907" s="49"/>
      <c r="Q1907" t="s">
        <v>5946</v>
      </c>
      <c r="R1907" t="s">
        <v>1194</v>
      </c>
      <c r="S1907">
        <v>2</v>
      </c>
      <c r="T1907">
        <v>0</v>
      </c>
      <c r="U1907">
        <v>8</v>
      </c>
      <c r="X1907" s="49"/>
      <c r="AB1907" s="49"/>
      <c r="AC1907" s="49"/>
      <c r="AD1907">
        <v>6</v>
      </c>
    </row>
    <row r="1908" spans="2:30" x14ac:dyDescent="0.25">
      <c r="B1908" s="49"/>
      <c r="C1908" s="49"/>
      <c r="D1908" s="2"/>
      <c r="E1908" t="s">
        <v>394</v>
      </c>
      <c r="F1908" s="49"/>
      <c r="G1908" s="49"/>
      <c r="H1908" t="s">
        <v>5949</v>
      </c>
      <c r="I1908" s="49"/>
      <c r="J1908" s="49"/>
      <c r="L1908" s="49" t="s">
        <v>5736</v>
      </c>
      <c r="M1908" s="49"/>
      <c r="N1908" s="49"/>
      <c r="O1908" s="49"/>
      <c r="P1908" s="49"/>
      <c r="Q1908" t="s">
        <v>5948</v>
      </c>
      <c r="R1908" t="s">
        <v>1194</v>
      </c>
      <c r="S1908">
        <v>1</v>
      </c>
      <c r="T1908">
        <v>0</v>
      </c>
      <c r="U1908">
        <v>10</v>
      </c>
      <c r="X1908" s="49"/>
      <c r="AB1908" s="49"/>
      <c r="AC1908" s="49"/>
      <c r="AD1908">
        <v>6</v>
      </c>
    </row>
    <row r="1909" spans="2:30" x14ac:dyDescent="0.25">
      <c r="B1909" s="49"/>
      <c r="C1909" s="49"/>
      <c r="D1909" s="2"/>
      <c r="E1909" t="s">
        <v>394</v>
      </c>
      <c r="F1909" s="49"/>
      <c r="G1909" s="49"/>
      <c r="H1909" t="s">
        <v>5951</v>
      </c>
      <c r="I1909" s="49"/>
      <c r="J1909" s="49"/>
      <c r="L1909" s="49" t="s">
        <v>5736</v>
      </c>
      <c r="M1909" s="49"/>
      <c r="N1909" s="49"/>
      <c r="O1909" s="49"/>
      <c r="P1909" s="49"/>
      <c r="Q1909" t="s">
        <v>5950</v>
      </c>
      <c r="R1909" t="s">
        <v>1194</v>
      </c>
      <c r="S1909">
        <v>2</v>
      </c>
      <c r="T1909">
        <v>0</v>
      </c>
      <c r="U1909">
        <v>10</v>
      </c>
      <c r="X1909" s="49"/>
      <c r="AB1909" s="49"/>
      <c r="AC1909" s="49"/>
      <c r="AD1909">
        <v>6</v>
      </c>
    </row>
    <row r="1910" spans="2:30" x14ac:dyDescent="0.25">
      <c r="B1910" s="49"/>
      <c r="C1910" s="49"/>
      <c r="D1910" s="2"/>
      <c r="E1910" t="s">
        <v>398</v>
      </c>
      <c r="F1910" s="49"/>
      <c r="G1910" s="49"/>
      <c r="H1910" t="s">
        <v>5953</v>
      </c>
      <c r="I1910" s="49"/>
      <c r="J1910" s="49"/>
      <c r="L1910" s="49" t="s">
        <v>5736</v>
      </c>
      <c r="M1910" s="49"/>
      <c r="N1910" s="49"/>
      <c r="O1910" s="49"/>
      <c r="P1910" s="49"/>
      <c r="Q1910" t="s">
        <v>5952</v>
      </c>
      <c r="R1910" t="s">
        <v>1194</v>
      </c>
      <c r="S1910">
        <v>1</v>
      </c>
      <c r="T1910">
        <v>0</v>
      </c>
      <c r="U1910">
        <v>10</v>
      </c>
      <c r="X1910" s="49"/>
      <c r="AB1910" s="49"/>
      <c r="AC1910" s="49"/>
      <c r="AD1910">
        <v>6</v>
      </c>
    </row>
    <row r="1911" spans="2:30" x14ac:dyDescent="0.25">
      <c r="B1911" s="49"/>
      <c r="C1911" s="49"/>
      <c r="D1911" s="2"/>
      <c r="E1911" t="s">
        <v>398</v>
      </c>
      <c r="F1911" s="49"/>
      <c r="G1911" s="49"/>
      <c r="H1911" t="s">
        <v>5955</v>
      </c>
      <c r="I1911" s="49"/>
      <c r="J1911" s="49"/>
      <c r="L1911" s="49" t="s">
        <v>5736</v>
      </c>
      <c r="M1911" s="49"/>
      <c r="N1911" s="49"/>
      <c r="O1911" s="49"/>
      <c r="P1911" s="49"/>
      <c r="Q1911" t="s">
        <v>5954</v>
      </c>
      <c r="R1911" t="s">
        <v>1194</v>
      </c>
      <c r="S1911">
        <v>2</v>
      </c>
      <c r="T1911">
        <v>0</v>
      </c>
      <c r="U1911">
        <v>10</v>
      </c>
      <c r="X1911" s="49"/>
      <c r="AB1911" s="49"/>
      <c r="AC1911" s="49"/>
      <c r="AD1911">
        <v>6</v>
      </c>
    </row>
    <row r="1912" spans="2:30" x14ac:dyDescent="0.25">
      <c r="B1912" s="49"/>
      <c r="C1912" s="49"/>
      <c r="D1912" s="2"/>
      <c r="E1912" t="s">
        <v>147</v>
      </c>
      <c r="F1912" s="49"/>
      <c r="G1912" s="49"/>
      <c r="H1912" t="s">
        <v>5958</v>
      </c>
      <c r="I1912" s="49"/>
      <c r="J1912" s="49"/>
      <c r="L1912" s="49" t="s">
        <v>5957</v>
      </c>
      <c r="M1912" s="49"/>
      <c r="N1912" s="49"/>
      <c r="O1912" s="49"/>
      <c r="P1912" s="49"/>
      <c r="Q1912" t="s">
        <v>5956</v>
      </c>
      <c r="R1912" t="s">
        <v>1194</v>
      </c>
      <c r="S1912">
        <v>1</v>
      </c>
      <c r="T1912">
        <v>130</v>
      </c>
      <c r="U1912">
        <v>8</v>
      </c>
      <c r="X1912" s="49"/>
      <c r="Y1912">
        <v>2</v>
      </c>
      <c r="Z1912">
        <v>1</v>
      </c>
      <c r="AB1912" s="49" t="s">
        <v>618</v>
      </c>
      <c r="AC1912" s="49"/>
      <c r="AD1912">
        <v>6</v>
      </c>
    </row>
    <row r="1913" spans="2:30" x14ac:dyDescent="0.25">
      <c r="B1913" s="49"/>
      <c r="C1913" s="49"/>
      <c r="D1913" s="2"/>
      <c r="E1913" t="s">
        <v>147</v>
      </c>
      <c r="F1913" s="49"/>
      <c r="G1913" s="49"/>
      <c r="H1913" t="s">
        <v>5961</v>
      </c>
      <c r="I1913" s="49"/>
      <c r="J1913" s="49"/>
      <c r="L1913" s="49" t="s">
        <v>5960</v>
      </c>
      <c r="M1913" s="49"/>
      <c r="N1913" s="49"/>
      <c r="O1913" s="49"/>
      <c r="P1913" s="49"/>
      <c r="Q1913" t="s">
        <v>5959</v>
      </c>
      <c r="R1913" t="s">
        <v>1194</v>
      </c>
      <c r="S1913">
        <v>2</v>
      </c>
      <c r="T1913">
        <v>140</v>
      </c>
      <c r="U1913">
        <v>7</v>
      </c>
      <c r="X1913" s="49"/>
      <c r="Y1913">
        <v>2</v>
      </c>
      <c r="Z1913">
        <v>1</v>
      </c>
      <c r="AB1913" s="49" t="s">
        <v>3856</v>
      </c>
      <c r="AC1913" s="49"/>
      <c r="AD1913">
        <v>6</v>
      </c>
    </row>
    <row r="1914" spans="2:30" x14ac:dyDescent="0.25">
      <c r="B1914" s="49"/>
      <c r="C1914" s="49"/>
      <c r="D1914" s="2"/>
      <c r="E1914" t="s">
        <v>147</v>
      </c>
      <c r="F1914" s="49"/>
      <c r="G1914" s="49"/>
      <c r="H1914" t="s">
        <v>5964</v>
      </c>
      <c r="I1914" s="49"/>
      <c r="J1914" s="49"/>
      <c r="L1914" s="49" t="s">
        <v>5963</v>
      </c>
      <c r="M1914" s="49"/>
      <c r="N1914" s="49"/>
      <c r="O1914" s="49"/>
      <c r="P1914" s="49"/>
      <c r="Q1914" t="s">
        <v>5962</v>
      </c>
      <c r="R1914" t="s">
        <v>1194</v>
      </c>
      <c r="S1914">
        <v>3</v>
      </c>
      <c r="T1914">
        <v>140</v>
      </c>
      <c r="U1914">
        <v>6</v>
      </c>
      <c r="X1914" s="49"/>
      <c r="Y1914">
        <v>2</v>
      </c>
      <c r="Z1914">
        <v>1</v>
      </c>
      <c r="AB1914" s="49" t="s">
        <v>610</v>
      </c>
      <c r="AC1914" s="49"/>
      <c r="AD1914">
        <v>6</v>
      </c>
    </row>
    <row r="1915" spans="2:30" x14ac:dyDescent="0.25">
      <c r="B1915" s="49"/>
      <c r="C1915" s="49"/>
      <c r="D1915" s="2"/>
      <c r="E1915" t="s">
        <v>147</v>
      </c>
      <c r="F1915" s="49"/>
      <c r="G1915" s="49"/>
      <c r="H1915" t="s">
        <v>5967</v>
      </c>
      <c r="I1915" s="49"/>
      <c r="J1915" s="49"/>
      <c r="L1915" s="49" t="s">
        <v>5966</v>
      </c>
      <c r="M1915" s="49"/>
      <c r="N1915" s="49"/>
      <c r="O1915" s="49"/>
      <c r="P1915" s="49"/>
      <c r="Q1915" t="s">
        <v>5965</v>
      </c>
      <c r="R1915" t="s">
        <v>1194</v>
      </c>
      <c r="S1915">
        <v>4</v>
      </c>
      <c r="T1915">
        <v>140</v>
      </c>
      <c r="U1915">
        <v>5.5</v>
      </c>
      <c r="X1915" s="49"/>
      <c r="Y1915">
        <v>2</v>
      </c>
      <c r="Z1915">
        <v>1</v>
      </c>
      <c r="AB1915" s="49" t="s">
        <v>610</v>
      </c>
      <c r="AC1915" s="49"/>
      <c r="AD1915">
        <v>6</v>
      </c>
    </row>
    <row r="1916" spans="2:30" x14ac:dyDescent="0.25">
      <c r="B1916" s="49"/>
      <c r="C1916" s="49"/>
      <c r="D1916" s="2"/>
      <c r="E1916" t="s">
        <v>177</v>
      </c>
      <c r="F1916" s="49"/>
      <c r="G1916" s="49"/>
      <c r="H1916" t="s">
        <v>5970</v>
      </c>
      <c r="I1916" s="49"/>
      <c r="J1916" s="49"/>
      <c r="L1916" s="49" t="s">
        <v>5969</v>
      </c>
      <c r="M1916" s="49"/>
      <c r="N1916" s="49"/>
      <c r="O1916" s="49"/>
      <c r="P1916" s="49"/>
      <c r="Q1916" t="s">
        <v>5968</v>
      </c>
      <c r="R1916" t="s">
        <v>1194</v>
      </c>
      <c r="S1916">
        <v>1</v>
      </c>
      <c r="T1916">
        <v>40</v>
      </c>
      <c r="U1916">
        <v>12</v>
      </c>
      <c r="X1916" s="49"/>
      <c r="Y1916">
        <v>2</v>
      </c>
      <c r="Z1916">
        <v>1</v>
      </c>
      <c r="AB1916" s="49" t="s">
        <v>3856</v>
      </c>
      <c r="AC1916" s="49"/>
      <c r="AD1916">
        <v>6</v>
      </c>
    </row>
    <row r="1917" spans="2:30" x14ac:dyDescent="0.25">
      <c r="B1917" s="49"/>
      <c r="C1917" s="49"/>
      <c r="D1917" s="2"/>
      <c r="E1917" t="s">
        <v>177</v>
      </c>
      <c r="F1917" s="49"/>
      <c r="G1917" s="49"/>
      <c r="H1917" t="s">
        <v>5973</v>
      </c>
      <c r="I1917" s="49"/>
      <c r="J1917" s="49"/>
      <c r="L1917" s="49" t="s">
        <v>5972</v>
      </c>
      <c r="M1917" s="49"/>
      <c r="N1917" s="49"/>
      <c r="O1917" s="49"/>
      <c r="P1917" s="49"/>
      <c r="Q1917" t="s">
        <v>5971</v>
      </c>
      <c r="R1917" t="s">
        <v>1194</v>
      </c>
      <c r="S1917">
        <v>2</v>
      </c>
      <c r="T1917">
        <v>42.5</v>
      </c>
      <c r="U1917">
        <v>12</v>
      </c>
      <c r="X1917" s="49"/>
      <c r="Y1917">
        <v>2</v>
      </c>
      <c r="Z1917">
        <v>1</v>
      </c>
      <c r="AB1917" s="49" t="s">
        <v>3856</v>
      </c>
      <c r="AC1917" s="49"/>
      <c r="AD1917">
        <v>6</v>
      </c>
    </row>
    <row r="1918" spans="2:30" x14ac:dyDescent="0.25">
      <c r="B1918" s="49"/>
      <c r="C1918" s="49"/>
      <c r="D1918" s="2"/>
      <c r="E1918" t="s">
        <v>177</v>
      </c>
      <c r="F1918" s="49"/>
      <c r="G1918" s="49"/>
      <c r="H1918" t="s">
        <v>5976</v>
      </c>
      <c r="I1918" s="49"/>
      <c r="J1918" s="49"/>
      <c r="L1918" s="49" t="s">
        <v>5975</v>
      </c>
      <c r="M1918" s="49"/>
      <c r="N1918" s="49"/>
      <c r="O1918" s="49"/>
      <c r="P1918" s="49"/>
      <c r="Q1918" t="s">
        <v>5974</v>
      </c>
      <c r="R1918" t="s">
        <v>1194</v>
      </c>
      <c r="S1918">
        <v>3</v>
      </c>
      <c r="T1918">
        <v>45</v>
      </c>
      <c r="U1918">
        <v>10</v>
      </c>
      <c r="X1918" s="49"/>
      <c r="Y1918">
        <v>2</v>
      </c>
      <c r="Z1918">
        <v>1</v>
      </c>
      <c r="AB1918" s="49" t="s">
        <v>610</v>
      </c>
      <c r="AC1918" s="49"/>
      <c r="AD1918">
        <v>6</v>
      </c>
    </row>
    <row r="1919" spans="2:30" x14ac:dyDescent="0.25">
      <c r="B1919" s="49"/>
      <c r="C1919" s="49"/>
      <c r="D1919" s="2"/>
      <c r="E1919" t="s">
        <v>222</v>
      </c>
      <c r="F1919" s="49"/>
      <c r="G1919" s="49"/>
      <c r="H1919" t="s">
        <v>5979</v>
      </c>
      <c r="I1919" s="49"/>
      <c r="J1919" s="49"/>
      <c r="L1919" s="49" t="s">
        <v>5978</v>
      </c>
      <c r="M1919" s="49"/>
      <c r="N1919" s="49"/>
      <c r="O1919" s="49"/>
      <c r="P1919" s="49"/>
      <c r="Q1919" t="s">
        <v>5977</v>
      </c>
      <c r="R1919" t="s">
        <v>1194</v>
      </c>
      <c r="S1919">
        <v>1</v>
      </c>
      <c r="T1919">
        <v>25</v>
      </c>
      <c r="U1919">
        <v>11</v>
      </c>
      <c r="X1919" s="49"/>
      <c r="Y1919">
        <v>3</v>
      </c>
      <c r="Z1919">
        <v>1</v>
      </c>
      <c r="AA1919">
        <v>3</v>
      </c>
      <c r="AB1919" s="49" t="s">
        <v>3856</v>
      </c>
      <c r="AC1919" s="49"/>
      <c r="AD1919">
        <v>6</v>
      </c>
    </row>
    <row r="1920" spans="2:30" x14ac:dyDescent="0.25">
      <c r="B1920" s="49"/>
      <c r="C1920" s="49"/>
      <c r="D1920" s="2"/>
      <c r="E1920" t="s">
        <v>222</v>
      </c>
      <c r="F1920" s="49"/>
      <c r="G1920" s="49"/>
      <c r="H1920" t="s">
        <v>5982</v>
      </c>
      <c r="I1920" s="49"/>
      <c r="J1920" s="49"/>
      <c r="L1920" s="49" t="s">
        <v>5981</v>
      </c>
      <c r="M1920" s="49"/>
      <c r="N1920" s="49"/>
      <c r="O1920" s="49"/>
      <c r="P1920" s="49"/>
      <c r="Q1920" t="s">
        <v>5980</v>
      </c>
      <c r="R1920" t="s">
        <v>1194</v>
      </c>
      <c r="S1920">
        <v>2</v>
      </c>
      <c r="T1920">
        <v>25</v>
      </c>
      <c r="U1920">
        <v>10</v>
      </c>
      <c r="X1920" s="49"/>
      <c r="Y1920">
        <v>3</v>
      </c>
      <c r="Z1920">
        <v>1</v>
      </c>
      <c r="AA1920">
        <v>3</v>
      </c>
      <c r="AB1920" s="49" t="s">
        <v>610</v>
      </c>
      <c r="AC1920" s="49"/>
      <c r="AD1920">
        <v>6</v>
      </c>
    </row>
    <row r="1921" spans="2:30" x14ac:dyDescent="0.25">
      <c r="B1921" s="49"/>
      <c r="C1921" s="49"/>
      <c r="D1921" s="2"/>
      <c r="E1921" t="s">
        <v>222</v>
      </c>
      <c r="F1921" s="49"/>
      <c r="G1921" s="49"/>
      <c r="H1921" t="s">
        <v>5984</v>
      </c>
      <c r="I1921" s="49"/>
      <c r="J1921" s="49"/>
      <c r="L1921" s="49" t="s">
        <v>5981</v>
      </c>
      <c r="M1921" s="49"/>
      <c r="N1921" s="49"/>
      <c r="O1921" s="49"/>
      <c r="P1921" s="49"/>
      <c r="Q1921" t="s">
        <v>5983</v>
      </c>
      <c r="R1921" t="s">
        <v>1194</v>
      </c>
      <c r="S1921">
        <v>3</v>
      </c>
      <c r="T1921">
        <v>25</v>
      </c>
      <c r="U1921">
        <v>9</v>
      </c>
      <c r="X1921" s="49"/>
      <c r="Y1921">
        <v>3</v>
      </c>
      <c r="Z1921">
        <v>1</v>
      </c>
      <c r="AA1921">
        <v>3</v>
      </c>
      <c r="AB1921" s="49" t="s">
        <v>610</v>
      </c>
      <c r="AC1921" s="49"/>
      <c r="AD1921">
        <v>6</v>
      </c>
    </row>
    <row r="1922" spans="2:30" x14ac:dyDescent="0.25">
      <c r="B1922" s="49"/>
      <c r="C1922" s="49"/>
      <c r="D1922" s="2"/>
      <c r="E1922" t="s">
        <v>309</v>
      </c>
      <c r="F1922" s="49"/>
      <c r="G1922" s="49"/>
      <c r="H1922" t="s">
        <v>5987</v>
      </c>
      <c r="I1922" s="49"/>
      <c r="J1922" s="49"/>
      <c r="L1922" s="49" t="s">
        <v>5986</v>
      </c>
      <c r="M1922" s="49"/>
      <c r="N1922" s="49"/>
      <c r="O1922" s="49"/>
      <c r="P1922" s="49"/>
      <c r="Q1922" t="s">
        <v>5985</v>
      </c>
      <c r="R1922" t="s">
        <v>1194</v>
      </c>
      <c r="S1922">
        <v>1</v>
      </c>
      <c r="T1922">
        <v>12.5</v>
      </c>
      <c r="U1922">
        <v>15</v>
      </c>
      <c r="X1922" s="49"/>
      <c r="Y1922">
        <v>2</v>
      </c>
      <c r="Z1922">
        <v>2</v>
      </c>
      <c r="AA1922">
        <v>2</v>
      </c>
      <c r="AB1922" s="49" t="s">
        <v>3856</v>
      </c>
      <c r="AC1922" s="49"/>
      <c r="AD1922">
        <v>6</v>
      </c>
    </row>
    <row r="1923" spans="2:30" x14ac:dyDescent="0.25">
      <c r="B1923" s="49"/>
      <c r="C1923" s="49"/>
      <c r="D1923" s="2"/>
      <c r="E1923" t="s">
        <v>309</v>
      </c>
      <c r="F1923" s="49"/>
      <c r="G1923" s="49"/>
      <c r="H1923" t="s">
        <v>5990</v>
      </c>
      <c r="I1923" s="49"/>
      <c r="J1923" s="49"/>
      <c r="L1923" s="49" t="s">
        <v>5989</v>
      </c>
      <c r="M1923" s="49"/>
      <c r="N1923" s="49"/>
      <c r="O1923" s="49"/>
      <c r="P1923" s="49"/>
      <c r="Q1923" t="s">
        <v>5988</v>
      </c>
      <c r="R1923" t="s">
        <v>1194</v>
      </c>
      <c r="S1923">
        <v>2</v>
      </c>
      <c r="T1923">
        <v>15</v>
      </c>
      <c r="U1923">
        <v>11</v>
      </c>
      <c r="X1923" s="49"/>
      <c r="Y1923">
        <v>2</v>
      </c>
      <c r="Z1923">
        <v>2</v>
      </c>
      <c r="AA1923">
        <v>2</v>
      </c>
      <c r="AB1923" s="49" t="s">
        <v>610</v>
      </c>
      <c r="AC1923" s="49"/>
      <c r="AD1923">
        <v>6</v>
      </c>
    </row>
    <row r="1924" spans="2:30" x14ac:dyDescent="0.25">
      <c r="B1924" s="49"/>
      <c r="C1924" s="49"/>
      <c r="D1924" s="2"/>
      <c r="E1924" t="s">
        <v>309</v>
      </c>
      <c r="F1924" s="49"/>
      <c r="G1924" s="49"/>
      <c r="H1924" t="s">
        <v>5992</v>
      </c>
      <c r="I1924" s="49"/>
      <c r="J1924" s="49"/>
      <c r="L1924" s="49" t="s">
        <v>5989</v>
      </c>
      <c r="M1924" s="49"/>
      <c r="N1924" s="49"/>
      <c r="O1924" s="49"/>
      <c r="P1924" s="49"/>
      <c r="Q1924" t="s">
        <v>5991</v>
      </c>
      <c r="R1924" t="s">
        <v>1194</v>
      </c>
      <c r="S1924">
        <v>3</v>
      </c>
      <c r="T1924">
        <v>15</v>
      </c>
      <c r="U1924">
        <v>15</v>
      </c>
      <c r="X1924" s="49"/>
      <c r="Y1924">
        <v>2</v>
      </c>
      <c r="Z1924">
        <v>2</v>
      </c>
      <c r="AA1924">
        <v>2</v>
      </c>
      <c r="AB1924" s="49" t="s">
        <v>610</v>
      </c>
      <c r="AC1924" s="49"/>
      <c r="AD1924">
        <v>6</v>
      </c>
    </row>
    <row r="1925" spans="2:30" x14ac:dyDescent="0.25">
      <c r="B1925" s="49"/>
      <c r="C1925" s="49"/>
      <c r="D1925" s="2"/>
      <c r="E1925" t="s">
        <v>415</v>
      </c>
      <c r="F1925" s="49"/>
      <c r="G1925" s="49"/>
      <c r="H1925" t="s">
        <v>5995</v>
      </c>
      <c r="I1925" s="49"/>
      <c r="J1925" s="49"/>
      <c r="L1925" s="49" t="s">
        <v>5994</v>
      </c>
      <c r="M1925" s="49"/>
      <c r="N1925" s="49"/>
      <c r="O1925" s="49"/>
      <c r="P1925" s="49"/>
      <c r="Q1925" t="s">
        <v>5993</v>
      </c>
      <c r="R1925" t="s">
        <v>1194</v>
      </c>
      <c r="S1925">
        <v>1</v>
      </c>
      <c r="T1925">
        <v>30</v>
      </c>
      <c r="V1925">
        <v>60</v>
      </c>
      <c r="X1925" s="49"/>
      <c r="AB1925" s="49"/>
      <c r="AC1925" s="49"/>
      <c r="AD1925">
        <v>6</v>
      </c>
    </row>
    <row r="1926" spans="2:30" x14ac:dyDescent="0.25">
      <c r="B1926" s="49"/>
      <c r="C1926" s="49"/>
      <c r="D1926" s="2"/>
      <c r="E1926" t="s">
        <v>415</v>
      </c>
      <c r="F1926" s="49"/>
      <c r="G1926" s="49"/>
      <c r="H1926" t="s">
        <v>5997</v>
      </c>
      <c r="I1926" s="49"/>
      <c r="J1926" s="49"/>
      <c r="L1926" s="49" t="s">
        <v>5994</v>
      </c>
      <c r="M1926" s="49"/>
      <c r="N1926" s="49"/>
      <c r="O1926" s="49"/>
      <c r="P1926" s="49"/>
      <c r="Q1926" t="s">
        <v>5996</v>
      </c>
      <c r="R1926" t="s">
        <v>1194</v>
      </c>
      <c r="S1926">
        <v>2</v>
      </c>
      <c r="T1926">
        <v>30</v>
      </c>
      <c r="V1926">
        <v>60</v>
      </c>
      <c r="X1926" s="49"/>
      <c r="AB1926" s="49"/>
      <c r="AC1926" s="49"/>
      <c r="AD1926">
        <v>6</v>
      </c>
    </row>
    <row r="1927" spans="2:30" x14ac:dyDescent="0.25">
      <c r="B1927" s="49"/>
      <c r="C1927" s="49"/>
      <c r="D1927" s="2"/>
      <c r="E1927" t="s">
        <v>363</v>
      </c>
      <c r="F1927" s="49"/>
      <c r="G1927" s="49"/>
      <c r="H1927" t="s">
        <v>6000</v>
      </c>
      <c r="I1927" s="49"/>
      <c r="J1927" s="49"/>
      <c r="L1927" s="49" t="s">
        <v>5999</v>
      </c>
      <c r="M1927" s="49"/>
      <c r="N1927" s="49"/>
      <c r="O1927" s="49"/>
      <c r="P1927" s="49"/>
      <c r="Q1927" t="s">
        <v>5998</v>
      </c>
      <c r="R1927" t="s">
        <v>1194</v>
      </c>
      <c r="S1927">
        <v>2</v>
      </c>
      <c r="V1927">
        <v>45</v>
      </c>
      <c r="W1927">
        <v>0.1</v>
      </c>
      <c r="X1927" s="49" t="s">
        <v>3957</v>
      </c>
      <c r="AB1927" s="49"/>
      <c r="AC1927" s="49"/>
      <c r="AD1927">
        <v>6</v>
      </c>
    </row>
    <row r="1928" spans="2:30" x14ac:dyDescent="0.25">
      <c r="B1928" s="49"/>
      <c r="C1928" s="49"/>
      <c r="D1928" s="2"/>
      <c r="E1928" t="s">
        <v>363</v>
      </c>
      <c r="F1928" s="49"/>
      <c r="G1928" s="49"/>
      <c r="H1928" t="s">
        <v>6002</v>
      </c>
      <c r="I1928" s="49"/>
      <c r="J1928" s="49"/>
      <c r="L1928" s="49" t="s">
        <v>5999</v>
      </c>
      <c r="M1928" s="49"/>
      <c r="N1928" s="49"/>
      <c r="O1928" s="49"/>
      <c r="P1928" s="49"/>
      <c r="Q1928" t="s">
        <v>6001</v>
      </c>
      <c r="R1928" t="s">
        <v>1194</v>
      </c>
      <c r="S1928">
        <v>3</v>
      </c>
      <c r="V1928">
        <v>45</v>
      </c>
      <c r="W1928">
        <v>0.18</v>
      </c>
      <c r="X1928" s="49" t="s">
        <v>3957</v>
      </c>
      <c r="AB1928" s="49"/>
      <c r="AC1928" s="49"/>
      <c r="AD1928">
        <v>6</v>
      </c>
    </row>
    <row r="1929" spans="2:30" x14ac:dyDescent="0.25">
      <c r="B1929" s="49"/>
      <c r="C1929" s="49"/>
      <c r="D1929" s="2"/>
      <c r="E1929" t="s">
        <v>363</v>
      </c>
      <c r="F1929" s="49"/>
      <c r="G1929" s="49"/>
      <c r="H1929" t="s">
        <v>6004</v>
      </c>
      <c r="I1929" s="49"/>
      <c r="J1929" s="49"/>
      <c r="L1929" s="49" t="s">
        <v>5999</v>
      </c>
      <c r="M1929" s="49"/>
      <c r="N1929" s="49"/>
      <c r="O1929" s="49"/>
      <c r="P1929" s="49"/>
      <c r="Q1929" t="s">
        <v>6003</v>
      </c>
      <c r="R1929" t="s">
        <v>1194</v>
      </c>
      <c r="S1929">
        <v>4</v>
      </c>
      <c r="V1929">
        <v>45</v>
      </c>
      <c r="W1929">
        <v>0.18</v>
      </c>
      <c r="X1929" s="49" t="s">
        <v>3957</v>
      </c>
      <c r="AB1929" s="49"/>
      <c r="AC1929" s="49"/>
      <c r="AD1929">
        <v>6</v>
      </c>
    </row>
    <row r="1930" spans="2:30" x14ac:dyDescent="0.25">
      <c r="B1930" s="49"/>
      <c r="C1930" s="49"/>
      <c r="D1930" s="2"/>
      <c r="E1930" t="s">
        <v>363</v>
      </c>
      <c r="F1930" s="49"/>
      <c r="G1930" s="49"/>
      <c r="H1930" t="s">
        <v>6006</v>
      </c>
      <c r="I1930" s="49"/>
      <c r="J1930" s="49"/>
      <c r="L1930" s="49" t="s">
        <v>5999</v>
      </c>
      <c r="M1930" s="49"/>
      <c r="N1930" s="49"/>
      <c r="O1930" s="49"/>
      <c r="P1930" s="49"/>
      <c r="Q1930" t="s">
        <v>6005</v>
      </c>
      <c r="R1930" t="s">
        <v>1194</v>
      </c>
      <c r="S1930">
        <v>5</v>
      </c>
      <c r="V1930">
        <v>45</v>
      </c>
      <c r="W1930">
        <v>0.18</v>
      </c>
      <c r="X1930" s="49" t="s">
        <v>3957</v>
      </c>
      <c r="AB1930" s="49"/>
      <c r="AC1930" s="49"/>
      <c r="AD1930">
        <v>6</v>
      </c>
    </row>
    <row r="1931" spans="2:30" x14ac:dyDescent="0.25">
      <c r="B1931" s="49"/>
      <c r="C1931" s="49"/>
      <c r="D1931" s="2"/>
      <c r="E1931" t="s">
        <v>363</v>
      </c>
      <c r="F1931" s="49"/>
      <c r="G1931" s="49"/>
      <c r="H1931" t="s">
        <v>1197</v>
      </c>
      <c r="I1931" s="49"/>
      <c r="J1931" s="49"/>
      <c r="L1931" s="49" t="s">
        <v>5999</v>
      </c>
      <c r="M1931" s="49"/>
      <c r="N1931" s="49"/>
      <c r="O1931" s="49"/>
      <c r="P1931" s="49"/>
      <c r="Q1931" t="s">
        <v>6007</v>
      </c>
      <c r="R1931" t="s">
        <v>1194</v>
      </c>
      <c r="S1931">
        <v>6</v>
      </c>
      <c r="V1931">
        <v>45</v>
      </c>
      <c r="W1931">
        <v>0.18</v>
      </c>
      <c r="X1931" s="49" t="s">
        <v>3957</v>
      </c>
      <c r="AB1931" s="49"/>
      <c r="AC1931" s="49"/>
      <c r="AD1931">
        <v>6</v>
      </c>
    </row>
    <row r="1932" spans="2:30" x14ac:dyDescent="0.25">
      <c r="B1932" s="49"/>
      <c r="C1932" s="49"/>
      <c r="D1932" s="2"/>
      <c r="E1932" t="s">
        <v>363</v>
      </c>
      <c r="F1932" s="49"/>
      <c r="G1932" s="49"/>
      <c r="H1932" t="s">
        <v>1200</v>
      </c>
      <c r="I1932" s="49"/>
      <c r="J1932" s="49"/>
      <c r="L1932" s="49" t="s">
        <v>6009</v>
      </c>
      <c r="M1932" s="49"/>
      <c r="N1932" s="49"/>
      <c r="O1932" s="49"/>
      <c r="P1932" s="49"/>
      <c r="Q1932" t="s">
        <v>6008</v>
      </c>
      <c r="R1932" t="s">
        <v>1198</v>
      </c>
      <c r="S1932">
        <v>1</v>
      </c>
      <c r="V1932">
        <v>360</v>
      </c>
      <c r="W1932">
        <v>0.6</v>
      </c>
      <c r="X1932" s="49" t="s">
        <v>3957</v>
      </c>
      <c r="AB1932" s="49"/>
      <c r="AC1932" s="49"/>
      <c r="AD1932">
        <v>6</v>
      </c>
    </row>
    <row r="1933" spans="2:30" x14ac:dyDescent="0.25">
      <c r="B1933" s="49"/>
      <c r="C1933" s="49"/>
      <c r="D1933" s="2"/>
      <c r="E1933" t="s">
        <v>55</v>
      </c>
      <c r="F1933" s="49"/>
      <c r="G1933" s="49"/>
      <c r="H1933" t="s">
        <v>6012</v>
      </c>
      <c r="I1933" s="49"/>
      <c r="J1933" s="49"/>
      <c r="L1933" s="49" t="s">
        <v>6011</v>
      </c>
      <c r="M1933" s="49"/>
      <c r="N1933" s="49"/>
      <c r="O1933" s="49"/>
      <c r="P1933" s="49"/>
      <c r="Q1933" t="s">
        <v>6010</v>
      </c>
      <c r="R1933" t="s">
        <v>1198</v>
      </c>
      <c r="S1933">
        <v>1</v>
      </c>
      <c r="T1933">
        <v>60</v>
      </c>
      <c r="U1933">
        <v>12</v>
      </c>
      <c r="X1933" s="49"/>
      <c r="Y1933">
        <v>2</v>
      </c>
      <c r="Z1933">
        <v>2</v>
      </c>
      <c r="AA1933">
        <v>2</v>
      </c>
      <c r="AB1933" s="49" t="s">
        <v>2289</v>
      </c>
      <c r="AC1933" s="49"/>
      <c r="AD1933">
        <v>6</v>
      </c>
    </row>
    <row r="1934" spans="2:30" x14ac:dyDescent="0.25">
      <c r="B1934" s="49"/>
      <c r="C1934" s="49"/>
      <c r="D1934" s="2"/>
      <c r="E1934" t="s">
        <v>55</v>
      </c>
      <c r="F1934" s="49"/>
      <c r="G1934" s="49"/>
      <c r="H1934" t="s">
        <v>6014</v>
      </c>
      <c r="I1934" s="49"/>
      <c r="J1934" s="49"/>
      <c r="L1934" s="49" t="s">
        <v>3218</v>
      </c>
      <c r="M1934" s="49"/>
      <c r="N1934" s="49"/>
      <c r="O1934" s="49"/>
      <c r="P1934" s="49"/>
      <c r="Q1934" t="s">
        <v>6013</v>
      </c>
      <c r="R1934" t="s">
        <v>1198</v>
      </c>
      <c r="S1934">
        <v>2</v>
      </c>
      <c r="T1934">
        <v>65</v>
      </c>
      <c r="U1934">
        <v>12</v>
      </c>
      <c r="X1934" s="49"/>
      <c r="Y1934">
        <v>2</v>
      </c>
      <c r="Z1934">
        <v>2</v>
      </c>
      <c r="AA1934">
        <v>2</v>
      </c>
      <c r="AB1934" s="49" t="s">
        <v>618</v>
      </c>
      <c r="AC1934" s="49"/>
      <c r="AD1934">
        <v>6</v>
      </c>
    </row>
    <row r="1935" spans="2:30" x14ac:dyDescent="0.25">
      <c r="B1935" s="49"/>
      <c r="C1935" s="49"/>
      <c r="D1935" s="2"/>
      <c r="E1935" t="s">
        <v>55</v>
      </c>
      <c r="F1935" s="49"/>
      <c r="G1935" s="49"/>
      <c r="H1935" t="s">
        <v>6017</v>
      </c>
      <c r="I1935" s="49"/>
      <c r="J1935" s="49"/>
      <c r="L1935" s="49" t="s">
        <v>6016</v>
      </c>
      <c r="M1935" s="49"/>
      <c r="N1935" s="49"/>
      <c r="O1935" s="49"/>
      <c r="P1935" s="49"/>
      <c r="Q1935" t="s">
        <v>6015</v>
      </c>
      <c r="R1935" t="s">
        <v>1198</v>
      </c>
      <c r="S1935">
        <v>3</v>
      </c>
      <c r="T1935">
        <v>67.5</v>
      </c>
      <c r="U1935">
        <v>11</v>
      </c>
      <c r="X1935" s="49"/>
      <c r="Y1935">
        <v>2</v>
      </c>
      <c r="Z1935">
        <v>2</v>
      </c>
      <c r="AA1935">
        <v>2</v>
      </c>
      <c r="AB1935" s="49" t="s">
        <v>610</v>
      </c>
      <c r="AC1935" s="49"/>
      <c r="AD1935">
        <v>6</v>
      </c>
    </row>
    <row r="1936" spans="2:30" x14ac:dyDescent="0.25">
      <c r="B1936" s="49"/>
      <c r="C1936" s="49"/>
      <c r="D1936" s="2"/>
      <c r="E1936" t="s">
        <v>88</v>
      </c>
      <c r="F1936" s="49"/>
      <c r="G1936" s="49"/>
      <c r="H1936" t="s">
        <v>6020</v>
      </c>
      <c r="I1936" s="49"/>
      <c r="J1936" s="49"/>
      <c r="L1936" s="49" t="s">
        <v>6019</v>
      </c>
      <c r="M1936" s="49"/>
      <c r="N1936" s="49"/>
      <c r="O1936" s="49"/>
      <c r="P1936" s="49"/>
      <c r="Q1936" t="s">
        <v>6018</v>
      </c>
      <c r="R1936" t="s">
        <v>1198</v>
      </c>
      <c r="S1936">
        <v>1</v>
      </c>
      <c r="T1936">
        <v>10</v>
      </c>
      <c r="U1936">
        <v>15</v>
      </c>
      <c r="X1936" s="49"/>
      <c r="AB1936" s="49"/>
      <c r="AC1936" s="49"/>
      <c r="AD1936">
        <v>6</v>
      </c>
    </row>
    <row r="1937" spans="2:30" x14ac:dyDescent="0.25">
      <c r="B1937" s="49"/>
      <c r="C1937" s="49"/>
      <c r="D1937" s="2"/>
      <c r="E1937" t="s">
        <v>88</v>
      </c>
      <c r="F1937" s="49"/>
      <c r="G1937" s="49"/>
      <c r="H1937" t="s">
        <v>6023</v>
      </c>
      <c r="I1937" s="49"/>
      <c r="J1937" s="49"/>
      <c r="L1937" s="49" t="s">
        <v>6022</v>
      </c>
      <c r="M1937" s="49"/>
      <c r="N1937" s="49"/>
      <c r="O1937" s="49"/>
      <c r="P1937" s="49"/>
      <c r="Q1937" t="s">
        <v>6021</v>
      </c>
      <c r="R1937" t="s">
        <v>1198</v>
      </c>
      <c r="S1937">
        <v>2</v>
      </c>
      <c r="T1937">
        <v>20</v>
      </c>
      <c r="U1937">
        <v>14</v>
      </c>
      <c r="X1937" s="49"/>
      <c r="Y1937">
        <v>2</v>
      </c>
      <c r="Z1937">
        <v>2</v>
      </c>
      <c r="AA1937">
        <v>2</v>
      </c>
      <c r="AB1937" s="49" t="s">
        <v>610</v>
      </c>
      <c r="AC1937" s="49"/>
      <c r="AD1937">
        <v>6</v>
      </c>
    </row>
    <row r="1938" spans="2:30" x14ac:dyDescent="0.25">
      <c r="B1938" s="49"/>
      <c r="C1938" s="49"/>
      <c r="D1938" s="2"/>
      <c r="E1938" t="s">
        <v>88</v>
      </c>
      <c r="F1938" s="49"/>
      <c r="G1938" s="49"/>
      <c r="H1938" t="s">
        <v>6025</v>
      </c>
      <c r="I1938" s="49"/>
      <c r="J1938" s="49"/>
      <c r="L1938" s="49" t="s">
        <v>6022</v>
      </c>
      <c r="M1938" s="49"/>
      <c r="N1938" s="49"/>
      <c r="O1938" s="49"/>
      <c r="P1938" s="49"/>
      <c r="Q1938" t="s">
        <v>6024</v>
      </c>
      <c r="R1938" t="s">
        <v>1198</v>
      </c>
      <c r="S1938">
        <v>3</v>
      </c>
      <c r="T1938">
        <v>20</v>
      </c>
      <c r="U1938">
        <v>13</v>
      </c>
      <c r="X1938" s="49"/>
      <c r="Y1938">
        <v>2</v>
      </c>
      <c r="Z1938">
        <v>2</v>
      </c>
      <c r="AA1938">
        <v>2</v>
      </c>
      <c r="AB1938" s="49" t="s">
        <v>610</v>
      </c>
      <c r="AC1938" s="49"/>
      <c r="AD1938">
        <v>6</v>
      </c>
    </row>
    <row r="1939" spans="2:30" x14ac:dyDescent="0.25">
      <c r="B1939" s="49"/>
      <c r="C1939" s="49"/>
      <c r="D1939" s="2"/>
      <c r="E1939" t="s">
        <v>79</v>
      </c>
      <c r="F1939" s="49"/>
      <c r="G1939" s="49"/>
      <c r="H1939" t="s">
        <v>6027</v>
      </c>
      <c r="I1939" s="49"/>
      <c r="J1939" s="49"/>
      <c r="L1939" s="49" t="s">
        <v>3218</v>
      </c>
      <c r="M1939" s="49"/>
      <c r="N1939" s="49"/>
      <c r="O1939" s="49"/>
      <c r="P1939" s="49"/>
      <c r="Q1939" t="s">
        <v>6026</v>
      </c>
      <c r="R1939" t="s">
        <v>1198</v>
      </c>
      <c r="S1939">
        <v>1</v>
      </c>
      <c r="T1939">
        <v>30</v>
      </c>
      <c r="U1939">
        <v>20</v>
      </c>
      <c r="X1939" s="49"/>
      <c r="Y1939">
        <v>2</v>
      </c>
      <c r="Z1939">
        <v>2</v>
      </c>
      <c r="AA1939">
        <v>2</v>
      </c>
      <c r="AB1939" s="49" t="s">
        <v>618</v>
      </c>
      <c r="AC1939" s="49"/>
      <c r="AD1939">
        <v>6</v>
      </c>
    </row>
    <row r="1940" spans="2:30" x14ac:dyDescent="0.25">
      <c r="B1940" s="49"/>
      <c r="C1940" s="49"/>
      <c r="D1940" s="2"/>
      <c r="E1940" t="s">
        <v>79</v>
      </c>
      <c r="F1940" s="49"/>
      <c r="G1940" s="49"/>
      <c r="H1940" t="s">
        <v>6029</v>
      </c>
      <c r="I1940" s="49"/>
      <c r="J1940" s="49"/>
      <c r="L1940" s="49" t="s">
        <v>3996</v>
      </c>
      <c r="M1940" s="49"/>
      <c r="N1940" s="49"/>
      <c r="O1940" s="49"/>
      <c r="P1940" s="49"/>
      <c r="Q1940" t="s">
        <v>6028</v>
      </c>
      <c r="R1940" t="s">
        <v>1198</v>
      </c>
      <c r="S1940">
        <v>2</v>
      </c>
      <c r="T1940">
        <v>35</v>
      </c>
      <c r="U1940">
        <v>20</v>
      </c>
      <c r="X1940" s="49"/>
      <c r="Y1940">
        <v>2</v>
      </c>
      <c r="Z1940">
        <v>2</v>
      </c>
      <c r="AA1940">
        <v>2</v>
      </c>
      <c r="AB1940" s="49" t="s">
        <v>3856</v>
      </c>
      <c r="AC1940" s="49"/>
      <c r="AD1940">
        <v>6</v>
      </c>
    </row>
    <row r="1941" spans="2:30" x14ac:dyDescent="0.25">
      <c r="B1941" s="49"/>
      <c r="C1941" s="49"/>
      <c r="D1941" s="2"/>
      <c r="E1941" t="s">
        <v>79</v>
      </c>
      <c r="F1941" s="49"/>
      <c r="G1941" s="49"/>
      <c r="H1941" t="s">
        <v>6032</v>
      </c>
      <c r="I1941" s="49"/>
      <c r="J1941" s="49"/>
      <c r="L1941" s="49" t="s">
        <v>6031</v>
      </c>
      <c r="M1941" s="49"/>
      <c r="N1941" s="49"/>
      <c r="O1941" s="49"/>
      <c r="P1941" s="49"/>
      <c r="Q1941" t="s">
        <v>6030</v>
      </c>
      <c r="R1941" t="s">
        <v>1198</v>
      </c>
      <c r="S1941">
        <v>3</v>
      </c>
      <c r="T1941">
        <v>37.5</v>
      </c>
      <c r="U1941">
        <v>20</v>
      </c>
      <c r="X1941" s="49"/>
      <c r="Y1941">
        <v>2</v>
      </c>
      <c r="Z1941">
        <v>2</v>
      </c>
      <c r="AA1941">
        <v>2</v>
      </c>
      <c r="AB1941" s="49" t="s">
        <v>3856</v>
      </c>
      <c r="AC1941" s="49"/>
      <c r="AD1941">
        <v>6</v>
      </c>
    </row>
    <row r="1942" spans="2:30" x14ac:dyDescent="0.25">
      <c r="B1942" s="49"/>
      <c r="C1942" s="49"/>
      <c r="D1942" s="2"/>
      <c r="E1942" t="s">
        <v>99</v>
      </c>
      <c r="F1942" s="49"/>
      <c r="G1942" s="49"/>
      <c r="H1942" t="s">
        <v>6035</v>
      </c>
      <c r="I1942" s="49"/>
      <c r="J1942" s="49"/>
      <c r="L1942" s="49" t="s">
        <v>6034</v>
      </c>
      <c r="M1942" s="49"/>
      <c r="N1942" s="49"/>
      <c r="O1942" s="49"/>
      <c r="P1942" s="49"/>
      <c r="Q1942" t="s">
        <v>6033</v>
      </c>
      <c r="R1942" t="s">
        <v>1198</v>
      </c>
      <c r="S1942">
        <v>1</v>
      </c>
      <c r="T1942">
        <v>25</v>
      </c>
      <c r="U1942">
        <v>12</v>
      </c>
      <c r="X1942" s="49"/>
      <c r="Y1942">
        <v>2</v>
      </c>
      <c r="Z1942">
        <v>2</v>
      </c>
      <c r="AA1942">
        <v>2</v>
      </c>
      <c r="AB1942" s="49" t="s">
        <v>618</v>
      </c>
      <c r="AC1942" s="49"/>
      <c r="AD1942">
        <v>6</v>
      </c>
    </row>
    <row r="1943" spans="2:30" x14ac:dyDescent="0.25">
      <c r="B1943" s="49"/>
      <c r="C1943" s="49"/>
      <c r="D1943" s="2"/>
      <c r="E1943" t="s">
        <v>99</v>
      </c>
      <c r="F1943" s="49"/>
      <c r="G1943" s="49"/>
      <c r="H1943" t="s">
        <v>6038</v>
      </c>
      <c r="I1943" s="49"/>
      <c r="J1943" s="49"/>
      <c r="L1943" s="49" t="s">
        <v>6037</v>
      </c>
      <c r="M1943" s="49"/>
      <c r="N1943" s="49"/>
      <c r="O1943" s="49"/>
      <c r="P1943" s="49"/>
      <c r="Q1943" t="s">
        <v>6036</v>
      </c>
      <c r="R1943" t="s">
        <v>1198</v>
      </c>
      <c r="S1943">
        <v>2</v>
      </c>
      <c r="T1943">
        <v>27.5</v>
      </c>
      <c r="U1943">
        <v>12</v>
      </c>
      <c r="X1943" s="49"/>
      <c r="Y1943">
        <v>2</v>
      </c>
      <c r="Z1943">
        <v>2</v>
      </c>
      <c r="AA1943">
        <v>2</v>
      </c>
      <c r="AB1943" s="49" t="s">
        <v>618</v>
      </c>
      <c r="AC1943" s="49"/>
      <c r="AD1943">
        <v>6</v>
      </c>
    </row>
    <row r="1944" spans="2:30" x14ac:dyDescent="0.25">
      <c r="B1944" s="49"/>
      <c r="C1944" s="49"/>
      <c r="D1944" s="2"/>
      <c r="E1944" t="s">
        <v>99</v>
      </c>
      <c r="F1944" s="49"/>
      <c r="G1944" s="49"/>
      <c r="H1944" t="s">
        <v>6041</v>
      </c>
      <c r="I1944" s="49"/>
      <c r="J1944" s="49"/>
      <c r="L1944" s="49" t="s">
        <v>6040</v>
      </c>
      <c r="M1944" s="49"/>
      <c r="N1944" s="49"/>
      <c r="O1944" s="49"/>
      <c r="P1944" s="49"/>
      <c r="Q1944" t="s">
        <v>6039</v>
      </c>
      <c r="R1944" t="s">
        <v>1198</v>
      </c>
      <c r="S1944">
        <v>3</v>
      </c>
      <c r="T1944">
        <v>27.5</v>
      </c>
      <c r="U1944">
        <v>10</v>
      </c>
      <c r="X1944" s="49"/>
      <c r="Y1944">
        <v>2</v>
      </c>
      <c r="Z1944">
        <v>2</v>
      </c>
      <c r="AA1944">
        <v>2</v>
      </c>
      <c r="AB1944" s="49" t="s">
        <v>3930</v>
      </c>
      <c r="AC1944" s="49"/>
      <c r="AD1944">
        <v>6</v>
      </c>
    </row>
    <row r="1945" spans="2:30" x14ac:dyDescent="0.25">
      <c r="B1945" s="49"/>
      <c r="C1945" s="49"/>
      <c r="D1945" s="2"/>
      <c r="E1945" t="s">
        <v>15</v>
      </c>
      <c r="F1945" s="49"/>
      <c r="G1945" s="49"/>
      <c r="H1945" t="s">
        <v>6044</v>
      </c>
      <c r="I1945" s="49"/>
      <c r="J1945" s="49"/>
      <c r="L1945" s="49" t="s">
        <v>6043</v>
      </c>
      <c r="M1945" s="49"/>
      <c r="N1945" s="49"/>
      <c r="O1945" s="49"/>
      <c r="P1945" s="49"/>
      <c r="Q1945" t="s">
        <v>6042</v>
      </c>
      <c r="R1945" t="s">
        <v>1198</v>
      </c>
      <c r="S1945">
        <v>1</v>
      </c>
      <c r="T1945">
        <v>75</v>
      </c>
      <c r="V1945">
        <v>60</v>
      </c>
      <c r="X1945" s="49"/>
      <c r="AB1945" s="49"/>
      <c r="AC1945" s="49"/>
      <c r="AD1945">
        <v>6</v>
      </c>
    </row>
    <row r="1946" spans="2:30" x14ac:dyDescent="0.25">
      <c r="B1946" s="49"/>
      <c r="C1946" s="49"/>
      <c r="D1946" s="2"/>
      <c r="E1946" t="s">
        <v>15</v>
      </c>
      <c r="F1946" s="49"/>
      <c r="G1946" s="49"/>
      <c r="H1946" t="s">
        <v>6047</v>
      </c>
      <c r="I1946" s="49"/>
      <c r="J1946" s="49"/>
      <c r="L1946" s="49" t="s">
        <v>6046</v>
      </c>
      <c r="M1946" s="49"/>
      <c r="N1946" s="49"/>
      <c r="O1946" s="49"/>
      <c r="P1946" s="49"/>
      <c r="Q1946" t="s">
        <v>6045</v>
      </c>
      <c r="R1946" t="s">
        <v>1198</v>
      </c>
      <c r="S1946">
        <v>2</v>
      </c>
      <c r="T1946">
        <v>75</v>
      </c>
      <c r="V1946">
        <v>60</v>
      </c>
      <c r="X1946" s="49"/>
      <c r="AB1946" s="49"/>
      <c r="AC1946" s="49"/>
      <c r="AD1946">
        <v>6</v>
      </c>
    </row>
    <row r="1947" spans="2:30" x14ac:dyDescent="0.25">
      <c r="B1947" s="49"/>
      <c r="C1947" s="49"/>
      <c r="D1947" s="2"/>
      <c r="E1947" t="s">
        <v>15</v>
      </c>
      <c r="F1947" s="49"/>
      <c r="G1947" s="49"/>
      <c r="H1947" t="s">
        <v>6050</v>
      </c>
      <c r="I1947" s="49"/>
      <c r="J1947" s="49"/>
      <c r="L1947" s="49" t="s">
        <v>6049</v>
      </c>
      <c r="M1947" s="49"/>
      <c r="N1947" s="49"/>
      <c r="O1947" s="49"/>
      <c r="P1947" s="49"/>
      <c r="Q1947" t="s">
        <v>6048</v>
      </c>
      <c r="R1947" t="s">
        <v>1198</v>
      </c>
      <c r="S1947">
        <v>3</v>
      </c>
      <c r="T1947">
        <v>75</v>
      </c>
      <c r="V1947">
        <v>39.6</v>
      </c>
      <c r="X1947" s="49"/>
      <c r="AB1947" s="49"/>
      <c r="AC1947" s="49"/>
      <c r="AD1947">
        <v>6</v>
      </c>
    </row>
    <row r="1948" spans="2:30" x14ac:dyDescent="0.25">
      <c r="B1948" s="49"/>
      <c r="C1948" s="49"/>
      <c r="D1948" s="2"/>
      <c r="E1948" t="s">
        <v>15</v>
      </c>
      <c r="F1948" s="49"/>
      <c r="G1948" s="49"/>
      <c r="H1948" t="s">
        <v>6052</v>
      </c>
      <c r="I1948" s="49"/>
      <c r="J1948" s="49"/>
      <c r="L1948" s="49" t="s">
        <v>6049</v>
      </c>
      <c r="M1948" s="49"/>
      <c r="N1948" s="49"/>
      <c r="O1948" s="49"/>
      <c r="P1948" s="49"/>
      <c r="Q1948" t="s">
        <v>6051</v>
      </c>
      <c r="R1948" t="s">
        <v>1198</v>
      </c>
      <c r="S1948">
        <v>4</v>
      </c>
      <c r="T1948">
        <v>75</v>
      </c>
      <c r="V1948">
        <v>39.6</v>
      </c>
      <c r="X1948" s="49"/>
      <c r="AB1948" s="49"/>
      <c r="AC1948" s="49"/>
      <c r="AD1948">
        <v>6</v>
      </c>
    </row>
    <row r="1949" spans="2:30" x14ac:dyDescent="0.25">
      <c r="B1949" s="49"/>
      <c r="C1949" s="49"/>
      <c r="D1949" s="2"/>
      <c r="E1949" t="s">
        <v>356</v>
      </c>
      <c r="F1949" s="49"/>
      <c r="G1949" s="49"/>
      <c r="H1949" t="s">
        <v>1201</v>
      </c>
      <c r="I1949" s="49"/>
      <c r="J1949" s="49"/>
      <c r="L1949" s="49" t="s">
        <v>6054</v>
      </c>
      <c r="M1949" s="49"/>
      <c r="N1949" s="49"/>
      <c r="O1949" s="49"/>
      <c r="P1949" s="49"/>
      <c r="Q1949" t="s">
        <v>6053</v>
      </c>
      <c r="R1949" t="s">
        <v>1198</v>
      </c>
      <c r="S1949">
        <v>1</v>
      </c>
      <c r="V1949">
        <v>480</v>
      </c>
      <c r="W1949">
        <v>2.04</v>
      </c>
      <c r="X1949" s="49" t="s">
        <v>3957</v>
      </c>
      <c r="AB1949" s="49"/>
      <c r="AC1949" s="49"/>
      <c r="AD1949">
        <v>6</v>
      </c>
    </row>
    <row r="1950" spans="2:30" x14ac:dyDescent="0.25">
      <c r="B1950" s="49"/>
      <c r="C1950" s="49"/>
      <c r="D1950" s="2"/>
      <c r="E1950" t="s">
        <v>363</v>
      </c>
      <c r="F1950" s="49"/>
      <c r="G1950" s="49"/>
      <c r="H1950" t="s">
        <v>1203</v>
      </c>
      <c r="I1950" s="49"/>
      <c r="J1950" s="49"/>
      <c r="L1950" s="49" t="s">
        <v>6056</v>
      </c>
      <c r="M1950" s="49"/>
      <c r="N1950" s="49"/>
      <c r="O1950" s="49"/>
      <c r="P1950" s="49"/>
      <c r="Q1950" t="s">
        <v>6055</v>
      </c>
      <c r="R1950" t="s">
        <v>1202</v>
      </c>
      <c r="S1950">
        <v>1</v>
      </c>
      <c r="V1950">
        <v>360</v>
      </c>
      <c r="W1950">
        <v>0.6</v>
      </c>
      <c r="X1950" s="49" t="s">
        <v>3957</v>
      </c>
      <c r="AB1950" s="49"/>
      <c r="AC1950" s="49"/>
      <c r="AD1950">
        <v>6</v>
      </c>
    </row>
    <row r="1951" spans="2:30" x14ac:dyDescent="0.25">
      <c r="B1951" s="49"/>
      <c r="C1951" s="49"/>
      <c r="D1951" s="2"/>
      <c r="E1951" t="s">
        <v>112</v>
      </c>
      <c r="F1951" s="49"/>
      <c r="G1951" s="49"/>
      <c r="H1951" t="s">
        <v>6058</v>
      </c>
      <c r="I1951" s="49"/>
      <c r="J1951" s="49"/>
      <c r="L1951" s="49" t="s">
        <v>5203</v>
      </c>
      <c r="M1951" s="49"/>
      <c r="N1951" s="49"/>
      <c r="O1951" s="49"/>
      <c r="P1951" s="49"/>
      <c r="Q1951" t="s">
        <v>6057</v>
      </c>
      <c r="R1951" t="s">
        <v>1202</v>
      </c>
      <c r="S1951">
        <v>1</v>
      </c>
      <c r="T1951">
        <v>80</v>
      </c>
      <c r="U1951">
        <v>15</v>
      </c>
      <c r="X1951" s="49"/>
      <c r="Y1951">
        <v>2</v>
      </c>
      <c r="Z1951">
        <v>1</v>
      </c>
      <c r="AA1951">
        <v>3</v>
      </c>
      <c r="AB1951" s="49" t="s">
        <v>3856</v>
      </c>
      <c r="AC1951" s="49"/>
      <c r="AD1951">
        <v>6</v>
      </c>
    </row>
    <row r="1952" spans="2:30" x14ac:dyDescent="0.25">
      <c r="B1952" s="49"/>
      <c r="C1952" s="49"/>
      <c r="D1952" s="2"/>
      <c r="E1952" t="s">
        <v>112</v>
      </c>
      <c r="F1952" s="49"/>
      <c r="G1952" s="49"/>
      <c r="H1952" t="s">
        <v>6061</v>
      </c>
      <c r="I1952" s="49"/>
      <c r="J1952" s="49"/>
      <c r="L1952" s="49" t="s">
        <v>6060</v>
      </c>
      <c r="M1952" s="49"/>
      <c r="N1952" s="49"/>
      <c r="O1952" s="49"/>
      <c r="P1952" s="49"/>
      <c r="Q1952" t="s">
        <v>6059</v>
      </c>
      <c r="R1952" t="s">
        <v>1202</v>
      </c>
      <c r="S1952">
        <v>2</v>
      </c>
      <c r="T1952">
        <v>80</v>
      </c>
      <c r="U1952">
        <v>15</v>
      </c>
      <c r="X1952" s="49"/>
      <c r="Y1952">
        <v>2</v>
      </c>
      <c r="Z1952">
        <v>1</v>
      </c>
      <c r="AA1952">
        <v>3</v>
      </c>
      <c r="AB1952" s="49" t="s">
        <v>610</v>
      </c>
      <c r="AC1952" s="49"/>
      <c r="AD1952">
        <v>6</v>
      </c>
    </row>
    <row r="1953" spans="2:30" x14ac:dyDescent="0.25">
      <c r="B1953" s="49"/>
      <c r="C1953" s="49"/>
      <c r="D1953" s="2"/>
      <c r="E1953" t="s">
        <v>112</v>
      </c>
      <c r="F1953" s="49"/>
      <c r="G1953" s="49"/>
      <c r="H1953" t="s">
        <v>6063</v>
      </c>
      <c r="I1953" s="49"/>
      <c r="J1953" s="49"/>
      <c r="L1953" s="49" t="s">
        <v>6060</v>
      </c>
      <c r="M1953" s="49"/>
      <c r="N1953" s="49"/>
      <c r="O1953" s="49"/>
      <c r="P1953" s="49"/>
      <c r="Q1953" t="s">
        <v>6062</v>
      </c>
      <c r="R1953" t="s">
        <v>1202</v>
      </c>
      <c r="S1953">
        <v>3</v>
      </c>
      <c r="T1953">
        <v>80</v>
      </c>
      <c r="U1953">
        <v>12</v>
      </c>
      <c r="X1953" s="49"/>
      <c r="Y1953">
        <v>2</v>
      </c>
      <c r="Z1953">
        <v>1</v>
      </c>
      <c r="AA1953">
        <v>3</v>
      </c>
      <c r="AB1953" s="49" t="s">
        <v>610</v>
      </c>
      <c r="AC1953" s="49"/>
      <c r="AD1953">
        <v>6</v>
      </c>
    </row>
    <row r="1954" spans="2:30" x14ac:dyDescent="0.25">
      <c r="B1954" s="49"/>
      <c r="C1954" s="49"/>
      <c r="D1954" s="2"/>
      <c r="E1954" t="s">
        <v>229</v>
      </c>
      <c r="F1954" s="49"/>
      <c r="G1954" s="49"/>
      <c r="H1954" t="s">
        <v>6066</v>
      </c>
      <c r="I1954" s="49"/>
      <c r="J1954" s="49"/>
      <c r="L1954" s="49" t="s">
        <v>6065</v>
      </c>
      <c r="M1954" s="49"/>
      <c r="N1954" s="49"/>
      <c r="O1954" s="49"/>
      <c r="P1954" s="49"/>
      <c r="Q1954" t="s">
        <v>6064</v>
      </c>
      <c r="R1954" t="s">
        <v>1202</v>
      </c>
      <c r="S1954">
        <v>1</v>
      </c>
      <c r="T1954">
        <v>27.5</v>
      </c>
      <c r="U1954">
        <v>10</v>
      </c>
      <c r="X1954" s="49"/>
      <c r="Y1954">
        <v>3</v>
      </c>
      <c r="Z1954">
        <v>1</v>
      </c>
      <c r="AA1954">
        <v>3</v>
      </c>
      <c r="AB1954" s="49" t="s">
        <v>1745</v>
      </c>
      <c r="AC1954" s="49"/>
      <c r="AD1954">
        <v>6</v>
      </c>
    </row>
    <row r="1955" spans="2:30" x14ac:dyDescent="0.25">
      <c r="B1955" s="49"/>
      <c r="C1955" s="49"/>
      <c r="D1955" s="2"/>
      <c r="E1955" t="s">
        <v>229</v>
      </c>
      <c r="F1955" s="49"/>
      <c r="G1955" s="49"/>
      <c r="H1955" t="s">
        <v>6069</v>
      </c>
      <c r="I1955" s="49"/>
      <c r="J1955" s="49"/>
      <c r="L1955" s="49" t="s">
        <v>6068</v>
      </c>
      <c r="M1955" s="49"/>
      <c r="N1955" s="49"/>
      <c r="O1955" s="49"/>
      <c r="P1955" s="49"/>
      <c r="Q1955" t="s">
        <v>6067</v>
      </c>
      <c r="R1955" t="s">
        <v>1202</v>
      </c>
      <c r="S1955">
        <v>2</v>
      </c>
      <c r="T1955">
        <v>30</v>
      </c>
      <c r="U1955">
        <v>9</v>
      </c>
      <c r="X1955" s="49"/>
      <c r="Y1955">
        <v>3</v>
      </c>
      <c r="Z1955">
        <v>1</v>
      </c>
      <c r="AA1955">
        <v>3</v>
      </c>
      <c r="AB1955" s="49" t="s">
        <v>3930</v>
      </c>
      <c r="AC1955" s="49"/>
      <c r="AD1955">
        <v>6</v>
      </c>
    </row>
    <row r="1956" spans="2:30" x14ac:dyDescent="0.25">
      <c r="B1956" s="49"/>
      <c r="C1956" s="49"/>
      <c r="D1956" s="2"/>
      <c r="E1956" t="s">
        <v>229</v>
      </c>
      <c r="F1956" s="49"/>
      <c r="G1956" s="49"/>
      <c r="H1956" t="s">
        <v>6071</v>
      </c>
      <c r="I1956" s="49"/>
      <c r="J1956" s="49"/>
      <c r="L1956" s="49" t="s">
        <v>6068</v>
      </c>
      <c r="M1956" s="49"/>
      <c r="N1956" s="49"/>
      <c r="O1956" s="49"/>
      <c r="P1956" s="49"/>
      <c r="Q1956" t="s">
        <v>6070</v>
      </c>
      <c r="R1956" t="s">
        <v>1202</v>
      </c>
      <c r="S1956">
        <v>3</v>
      </c>
      <c r="T1956">
        <v>30</v>
      </c>
      <c r="U1956">
        <v>6</v>
      </c>
      <c r="X1956" s="49"/>
      <c r="Y1956">
        <v>3</v>
      </c>
      <c r="Z1956">
        <v>1</v>
      </c>
      <c r="AA1956">
        <v>3</v>
      </c>
      <c r="AB1956" s="49" t="s">
        <v>3930</v>
      </c>
      <c r="AC1956" s="49"/>
      <c r="AD1956">
        <v>6</v>
      </c>
    </row>
    <row r="1957" spans="2:30" x14ac:dyDescent="0.25">
      <c r="B1957" s="49"/>
      <c r="C1957" s="49"/>
      <c r="D1957" s="2"/>
      <c r="E1957" t="s">
        <v>129</v>
      </c>
      <c r="F1957" s="49"/>
      <c r="G1957" s="49"/>
      <c r="H1957" t="s">
        <v>6074</v>
      </c>
      <c r="I1957" s="49"/>
      <c r="J1957" s="49"/>
      <c r="L1957" s="49" t="s">
        <v>3882</v>
      </c>
      <c r="M1957" s="49"/>
      <c r="N1957" s="49"/>
      <c r="O1957" s="49"/>
      <c r="P1957" s="49"/>
      <c r="Q1957" t="s">
        <v>6072</v>
      </c>
      <c r="R1957" t="s">
        <v>1202</v>
      </c>
      <c r="S1957">
        <v>1</v>
      </c>
      <c r="T1957">
        <v>30</v>
      </c>
      <c r="U1957">
        <v>10</v>
      </c>
      <c r="X1957" s="49"/>
      <c r="Y1957">
        <v>2</v>
      </c>
      <c r="Z1957">
        <v>1</v>
      </c>
      <c r="AA1957">
        <v>2</v>
      </c>
      <c r="AB1957" s="49" t="s">
        <v>3856</v>
      </c>
      <c r="AC1957" s="49" t="s">
        <v>6073</v>
      </c>
      <c r="AD1957">
        <v>6</v>
      </c>
    </row>
    <row r="1958" spans="2:30" x14ac:dyDescent="0.25">
      <c r="B1958" s="49"/>
      <c r="C1958" s="49"/>
      <c r="D1958" s="2"/>
      <c r="E1958" t="s">
        <v>222</v>
      </c>
      <c r="F1958" s="49"/>
      <c r="G1958" s="49"/>
      <c r="H1958" t="s">
        <v>6076</v>
      </c>
      <c r="I1958" s="49"/>
      <c r="J1958" s="49"/>
      <c r="L1958" s="49" t="s">
        <v>3882</v>
      </c>
      <c r="M1958" s="49"/>
      <c r="N1958" s="49"/>
      <c r="O1958" s="49"/>
      <c r="P1958" s="49"/>
      <c r="Q1958" t="s">
        <v>6075</v>
      </c>
      <c r="R1958" t="s">
        <v>1202</v>
      </c>
      <c r="S1958">
        <v>1</v>
      </c>
      <c r="T1958">
        <v>30</v>
      </c>
      <c r="U1958">
        <v>8</v>
      </c>
      <c r="X1958" s="49"/>
      <c r="Y1958">
        <v>2</v>
      </c>
      <c r="Z1958">
        <v>1</v>
      </c>
      <c r="AA1958">
        <v>2</v>
      </c>
      <c r="AB1958" s="49" t="s">
        <v>3856</v>
      </c>
      <c r="AC1958" s="49" t="s">
        <v>6073</v>
      </c>
      <c r="AD1958">
        <v>6</v>
      </c>
    </row>
    <row r="1959" spans="2:30" x14ac:dyDescent="0.25">
      <c r="B1959" s="49"/>
      <c r="C1959" s="49"/>
      <c r="D1959" s="2"/>
      <c r="E1959" t="s">
        <v>129</v>
      </c>
      <c r="F1959" s="49"/>
      <c r="G1959" s="49"/>
      <c r="H1959" t="s">
        <v>6079</v>
      </c>
      <c r="I1959" s="49"/>
      <c r="J1959" s="49"/>
      <c r="L1959" s="49" t="s">
        <v>3882</v>
      </c>
      <c r="M1959" s="49"/>
      <c r="N1959" s="49"/>
      <c r="O1959" s="49"/>
      <c r="P1959" s="49"/>
      <c r="Q1959" t="s">
        <v>6077</v>
      </c>
      <c r="R1959" t="s">
        <v>1202</v>
      </c>
      <c r="S1959">
        <v>2</v>
      </c>
      <c r="T1959">
        <v>30</v>
      </c>
      <c r="U1959">
        <v>9</v>
      </c>
      <c r="X1959" s="49"/>
      <c r="Y1959">
        <v>2</v>
      </c>
      <c r="Z1959">
        <v>1</v>
      </c>
      <c r="AA1959">
        <v>2</v>
      </c>
      <c r="AB1959" s="49" t="s">
        <v>3856</v>
      </c>
      <c r="AC1959" s="49" t="s">
        <v>6078</v>
      </c>
      <c r="AD1959">
        <v>6</v>
      </c>
    </row>
    <row r="1960" spans="2:30" x14ac:dyDescent="0.25">
      <c r="B1960" s="49"/>
      <c r="C1960" s="49"/>
      <c r="D1960" s="2"/>
      <c r="E1960" t="s">
        <v>222</v>
      </c>
      <c r="F1960" s="49"/>
      <c r="G1960" s="49"/>
      <c r="H1960" t="s">
        <v>6081</v>
      </c>
      <c r="I1960" s="49"/>
      <c r="J1960" s="49"/>
      <c r="L1960" s="49" t="s">
        <v>3882</v>
      </c>
      <c r="M1960" s="49"/>
      <c r="N1960" s="49"/>
      <c r="O1960" s="49"/>
      <c r="P1960" s="49"/>
      <c r="Q1960" t="s">
        <v>6080</v>
      </c>
      <c r="R1960" t="s">
        <v>1202</v>
      </c>
      <c r="S1960">
        <v>2</v>
      </c>
      <c r="T1960">
        <v>30</v>
      </c>
      <c r="U1960">
        <v>7</v>
      </c>
      <c r="X1960" s="49"/>
      <c r="Y1960">
        <v>2</v>
      </c>
      <c r="Z1960">
        <v>1</v>
      </c>
      <c r="AA1960">
        <v>2</v>
      </c>
      <c r="AB1960" s="49" t="s">
        <v>3856</v>
      </c>
      <c r="AC1960" s="49" t="s">
        <v>6078</v>
      </c>
      <c r="AD1960">
        <v>6</v>
      </c>
    </row>
    <row r="1961" spans="2:30" x14ac:dyDescent="0.25">
      <c r="B1961" s="49"/>
      <c r="C1961" s="49"/>
      <c r="D1961" s="2"/>
      <c r="E1961" t="s">
        <v>129</v>
      </c>
      <c r="F1961" s="49"/>
      <c r="G1961" s="49"/>
      <c r="H1961" t="s">
        <v>6085</v>
      </c>
      <c r="I1961" s="49"/>
      <c r="J1961" s="49"/>
      <c r="L1961" s="49" t="s">
        <v>6084</v>
      </c>
      <c r="M1961" s="49"/>
      <c r="N1961" s="49"/>
      <c r="O1961" s="49"/>
      <c r="P1961" s="49"/>
      <c r="Q1961" t="s">
        <v>6082</v>
      </c>
      <c r="R1961" t="s">
        <v>1202</v>
      </c>
      <c r="S1961">
        <v>3</v>
      </c>
      <c r="T1961">
        <v>30</v>
      </c>
      <c r="U1961">
        <v>8</v>
      </c>
      <c r="X1961" s="49"/>
      <c r="Y1961">
        <v>2</v>
      </c>
      <c r="Z1961">
        <v>1</v>
      </c>
      <c r="AA1961">
        <v>2</v>
      </c>
      <c r="AB1961" s="49" t="s">
        <v>3856</v>
      </c>
      <c r="AC1961" s="49" t="s">
        <v>6083</v>
      </c>
      <c r="AD1961">
        <v>6</v>
      </c>
    </row>
    <row r="1962" spans="2:30" x14ac:dyDescent="0.25">
      <c r="B1962" s="49"/>
      <c r="C1962" s="49"/>
      <c r="D1962" s="2"/>
      <c r="E1962" t="s">
        <v>222</v>
      </c>
      <c r="F1962" s="49"/>
      <c r="G1962" s="49"/>
      <c r="H1962" t="s">
        <v>6087</v>
      </c>
      <c r="I1962" s="49"/>
      <c r="J1962" s="49"/>
      <c r="L1962" s="49" t="s">
        <v>3882</v>
      </c>
      <c r="M1962" s="49"/>
      <c r="N1962" s="49"/>
      <c r="O1962" s="49"/>
      <c r="P1962" s="49"/>
      <c r="Q1962" t="s">
        <v>6086</v>
      </c>
      <c r="R1962" t="s">
        <v>1202</v>
      </c>
      <c r="S1962">
        <v>3</v>
      </c>
      <c r="T1962">
        <v>30</v>
      </c>
      <c r="U1962">
        <v>8</v>
      </c>
      <c r="X1962" s="49"/>
      <c r="Y1962">
        <v>2</v>
      </c>
      <c r="Z1962">
        <v>1</v>
      </c>
      <c r="AA1962">
        <v>2</v>
      </c>
      <c r="AB1962" s="49" t="s">
        <v>3856</v>
      </c>
      <c r="AC1962" s="49" t="s">
        <v>6083</v>
      </c>
      <c r="AD1962">
        <v>6</v>
      </c>
    </row>
    <row r="1963" spans="2:30" x14ac:dyDescent="0.25">
      <c r="B1963" s="49"/>
      <c r="C1963" s="49"/>
      <c r="D1963" s="2"/>
      <c r="E1963" t="s">
        <v>1534</v>
      </c>
      <c r="F1963" s="49"/>
      <c r="G1963" s="49"/>
      <c r="H1963" t="s">
        <v>6090</v>
      </c>
      <c r="I1963" s="49"/>
      <c r="J1963" s="49"/>
      <c r="L1963" s="49" t="s">
        <v>6089</v>
      </c>
      <c r="M1963" s="49"/>
      <c r="N1963" s="49"/>
      <c r="O1963" s="49"/>
      <c r="P1963" s="49"/>
      <c r="Q1963" t="s">
        <v>6088</v>
      </c>
      <c r="R1963" t="s">
        <v>1202</v>
      </c>
      <c r="S1963">
        <v>1</v>
      </c>
      <c r="T1963">
        <v>150</v>
      </c>
      <c r="V1963">
        <v>79.800000000000011</v>
      </c>
      <c r="X1963" s="49"/>
      <c r="AB1963" s="49"/>
      <c r="AC1963" s="49"/>
      <c r="AD1963">
        <v>6</v>
      </c>
    </row>
    <row r="1964" spans="2:30" x14ac:dyDescent="0.25">
      <c r="B1964" s="49"/>
      <c r="C1964" s="49"/>
      <c r="D1964" s="2"/>
      <c r="E1964" t="s">
        <v>1534</v>
      </c>
      <c r="F1964" s="49"/>
      <c r="G1964" s="49"/>
      <c r="H1964" t="s">
        <v>6093</v>
      </c>
      <c r="I1964" s="49"/>
      <c r="J1964" s="49"/>
      <c r="L1964" s="49" t="s">
        <v>6092</v>
      </c>
      <c r="M1964" s="49"/>
      <c r="N1964" s="49"/>
      <c r="O1964" s="49"/>
      <c r="P1964" s="49"/>
      <c r="Q1964" t="s">
        <v>6091</v>
      </c>
      <c r="R1964" t="s">
        <v>1202</v>
      </c>
      <c r="S1964">
        <v>2</v>
      </c>
      <c r="T1964">
        <v>150</v>
      </c>
      <c r="V1964">
        <v>70.199999999999989</v>
      </c>
      <c r="X1964" s="49"/>
      <c r="AB1964" s="49"/>
      <c r="AC1964" s="49"/>
      <c r="AD1964">
        <v>6</v>
      </c>
    </row>
    <row r="1965" spans="2:30" x14ac:dyDescent="0.25">
      <c r="B1965" s="49"/>
      <c r="C1965" s="49"/>
      <c r="D1965" s="2"/>
      <c r="E1965" t="s">
        <v>1534</v>
      </c>
      <c r="F1965" s="49"/>
      <c r="G1965" s="49"/>
      <c r="H1965" t="s">
        <v>6096</v>
      </c>
      <c r="I1965" s="49"/>
      <c r="J1965" s="49"/>
      <c r="L1965" s="49" t="s">
        <v>6095</v>
      </c>
      <c r="M1965" s="49"/>
      <c r="N1965" s="49"/>
      <c r="O1965" s="49"/>
      <c r="P1965" s="49"/>
      <c r="Q1965" t="s">
        <v>6094</v>
      </c>
      <c r="R1965" t="s">
        <v>1202</v>
      </c>
      <c r="S1965">
        <v>3</v>
      </c>
      <c r="T1965">
        <v>150</v>
      </c>
      <c r="V1965">
        <v>49.8</v>
      </c>
      <c r="X1965" s="49"/>
      <c r="AB1965" s="49"/>
      <c r="AC1965" s="49"/>
      <c r="AD1965">
        <v>6</v>
      </c>
    </row>
    <row r="1966" spans="2:30" x14ac:dyDescent="0.25">
      <c r="B1966" s="49"/>
      <c r="C1966" s="49"/>
      <c r="D1966" s="2"/>
      <c r="E1966" t="s">
        <v>363</v>
      </c>
      <c r="F1966" s="49"/>
      <c r="G1966" s="49"/>
      <c r="H1966" t="s">
        <v>6099</v>
      </c>
      <c r="I1966" s="49"/>
      <c r="J1966" s="49"/>
      <c r="L1966" s="49" t="s">
        <v>6098</v>
      </c>
      <c r="M1966" s="49"/>
      <c r="N1966" s="49"/>
      <c r="O1966" s="49"/>
      <c r="P1966" s="49"/>
      <c r="Q1966" t="s">
        <v>6097</v>
      </c>
      <c r="R1966" t="s">
        <v>1202</v>
      </c>
      <c r="S1966">
        <v>2</v>
      </c>
      <c r="V1966">
        <v>45</v>
      </c>
      <c r="W1966">
        <v>0.1</v>
      </c>
      <c r="X1966" s="49" t="s">
        <v>3957</v>
      </c>
      <c r="AB1966" s="49"/>
      <c r="AC1966" s="49"/>
      <c r="AD1966">
        <v>6</v>
      </c>
    </row>
    <row r="1967" spans="2:30" x14ac:dyDescent="0.25">
      <c r="B1967" s="49"/>
      <c r="C1967" s="49"/>
      <c r="D1967" s="2"/>
      <c r="E1967" t="s">
        <v>363</v>
      </c>
      <c r="F1967" s="49"/>
      <c r="G1967" s="49"/>
      <c r="H1967" t="s">
        <v>6101</v>
      </c>
      <c r="I1967" s="49"/>
      <c r="J1967" s="49"/>
      <c r="L1967" s="49" t="s">
        <v>6098</v>
      </c>
      <c r="M1967" s="49"/>
      <c r="N1967" s="49"/>
      <c r="O1967" s="49"/>
      <c r="P1967" s="49"/>
      <c r="Q1967" t="s">
        <v>6100</v>
      </c>
      <c r="R1967" t="s">
        <v>1202</v>
      </c>
      <c r="S1967">
        <v>3</v>
      </c>
      <c r="V1967">
        <v>45</v>
      </c>
      <c r="W1967">
        <v>0.1</v>
      </c>
      <c r="X1967" s="49" t="s">
        <v>3957</v>
      </c>
      <c r="AB1967" s="49"/>
      <c r="AC1967" s="49"/>
      <c r="AD1967">
        <v>6</v>
      </c>
    </row>
    <row r="1968" spans="2:30" x14ac:dyDescent="0.25">
      <c r="B1968" s="49"/>
      <c r="C1968" s="49"/>
      <c r="D1968" s="2"/>
      <c r="E1968" t="s">
        <v>363</v>
      </c>
      <c r="F1968" s="49"/>
      <c r="G1968" s="49"/>
      <c r="H1968" t="s">
        <v>6103</v>
      </c>
      <c r="I1968" s="49"/>
      <c r="J1968" s="49"/>
      <c r="L1968" s="49" t="s">
        <v>6098</v>
      </c>
      <c r="M1968" s="49"/>
      <c r="N1968" s="49"/>
      <c r="O1968" s="49"/>
      <c r="P1968" s="49"/>
      <c r="Q1968" t="s">
        <v>6102</v>
      </c>
      <c r="R1968" t="s">
        <v>1202</v>
      </c>
      <c r="S1968">
        <v>4</v>
      </c>
      <c r="V1968">
        <v>45</v>
      </c>
      <c r="W1968">
        <v>0.1</v>
      </c>
      <c r="X1968" s="49" t="s">
        <v>3957</v>
      </c>
      <c r="AB1968" s="49"/>
      <c r="AC1968" s="49"/>
      <c r="AD1968">
        <v>6</v>
      </c>
    </row>
    <row r="1969" spans="2:30" x14ac:dyDescent="0.25">
      <c r="B1969" s="49"/>
      <c r="C1969" s="49"/>
      <c r="D1969" s="2"/>
      <c r="E1969" t="s">
        <v>363</v>
      </c>
      <c r="F1969" s="49"/>
      <c r="G1969" s="49"/>
      <c r="H1969" t="s">
        <v>6105</v>
      </c>
      <c r="I1969" s="49"/>
      <c r="J1969" s="49"/>
      <c r="L1969" s="49" t="s">
        <v>6098</v>
      </c>
      <c r="M1969" s="49"/>
      <c r="N1969" s="49"/>
      <c r="O1969" s="49"/>
      <c r="P1969" s="49"/>
      <c r="Q1969" t="s">
        <v>6104</v>
      </c>
      <c r="R1969" t="s">
        <v>1202</v>
      </c>
      <c r="S1969">
        <v>5</v>
      </c>
      <c r="V1969">
        <v>45</v>
      </c>
      <c r="W1969">
        <v>0.1</v>
      </c>
      <c r="X1969" s="49" t="s">
        <v>3957</v>
      </c>
      <c r="AB1969" s="49"/>
      <c r="AC1969" s="49"/>
      <c r="AD1969">
        <v>6</v>
      </c>
    </row>
    <row r="1970" spans="2:30" x14ac:dyDescent="0.25">
      <c r="B1970" s="49"/>
      <c r="C1970" s="49"/>
      <c r="D1970" s="2"/>
      <c r="E1970" t="s">
        <v>363</v>
      </c>
      <c r="F1970" s="49"/>
      <c r="G1970" s="49"/>
      <c r="H1970" t="s">
        <v>1204</v>
      </c>
      <c r="I1970" s="49"/>
      <c r="J1970" s="49"/>
      <c r="L1970" s="49" t="s">
        <v>6098</v>
      </c>
      <c r="M1970" s="49"/>
      <c r="N1970" s="49"/>
      <c r="O1970" s="49"/>
      <c r="P1970" s="49"/>
      <c r="Q1970" t="s">
        <v>6106</v>
      </c>
      <c r="R1970" t="s">
        <v>1202</v>
      </c>
      <c r="S1970">
        <v>6</v>
      </c>
      <c r="V1970">
        <v>45</v>
      </c>
      <c r="W1970">
        <v>0.1</v>
      </c>
      <c r="X1970" s="49" t="s">
        <v>3957</v>
      </c>
      <c r="AB1970" s="49"/>
      <c r="AC1970" s="49"/>
      <c r="AD1970">
        <v>6</v>
      </c>
    </row>
    <row r="1971" spans="2:30" x14ac:dyDescent="0.25">
      <c r="B1971" s="49"/>
      <c r="C1971" s="49"/>
      <c r="D1971" s="2"/>
      <c r="E1971" t="s">
        <v>363</v>
      </c>
      <c r="F1971" s="49"/>
      <c r="G1971" s="49"/>
      <c r="H1971" t="s">
        <v>1207</v>
      </c>
      <c r="I1971" s="49"/>
      <c r="J1971" s="49"/>
      <c r="L1971" s="49" t="s">
        <v>6108</v>
      </c>
      <c r="M1971" s="49"/>
      <c r="N1971" s="49"/>
      <c r="O1971" s="49"/>
      <c r="P1971" s="49"/>
      <c r="Q1971" t="s">
        <v>6107</v>
      </c>
      <c r="R1971" t="s">
        <v>1205</v>
      </c>
      <c r="S1971">
        <v>1</v>
      </c>
      <c r="V1971">
        <v>360</v>
      </c>
      <c r="W1971">
        <v>0.6</v>
      </c>
      <c r="X1971" s="49" t="s">
        <v>3957</v>
      </c>
      <c r="AB1971" s="49"/>
      <c r="AC1971" s="49"/>
      <c r="AD1971">
        <v>7</v>
      </c>
    </row>
    <row r="1972" spans="2:30" x14ac:dyDescent="0.25">
      <c r="B1972" s="49"/>
      <c r="C1972" s="49"/>
      <c r="D1972" s="2"/>
      <c r="E1972" t="s">
        <v>394</v>
      </c>
      <c r="F1972" s="49"/>
      <c r="G1972" s="49"/>
      <c r="H1972" t="s">
        <v>6110</v>
      </c>
      <c r="I1972" s="49"/>
      <c r="J1972" s="49"/>
      <c r="L1972" s="49" t="s">
        <v>3073</v>
      </c>
      <c r="M1972" s="49"/>
      <c r="N1972" s="49"/>
      <c r="O1972" s="49"/>
      <c r="P1972" s="49"/>
      <c r="Q1972" t="s">
        <v>6109</v>
      </c>
      <c r="R1972" t="s">
        <v>1205</v>
      </c>
      <c r="S1972">
        <v>1</v>
      </c>
      <c r="T1972">
        <v>0</v>
      </c>
      <c r="U1972">
        <v>12</v>
      </c>
      <c r="X1972" s="49"/>
      <c r="AB1972" s="49"/>
      <c r="AC1972" s="49"/>
      <c r="AD1972">
        <v>7</v>
      </c>
    </row>
    <row r="1973" spans="2:30" x14ac:dyDescent="0.25">
      <c r="B1973" s="49"/>
      <c r="C1973" s="49"/>
      <c r="D1973" s="2"/>
      <c r="E1973" t="s">
        <v>403</v>
      </c>
      <c r="F1973" s="49"/>
      <c r="G1973" s="49"/>
      <c r="H1973" t="s">
        <v>6112</v>
      </c>
      <c r="I1973" s="49"/>
      <c r="J1973" s="49"/>
      <c r="L1973" s="49" t="s">
        <v>2818</v>
      </c>
      <c r="M1973" s="49"/>
      <c r="N1973" s="49"/>
      <c r="O1973" s="49"/>
      <c r="P1973" s="49"/>
      <c r="Q1973" t="s">
        <v>6111</v>
      </c>
      <c r="R1973" t="s">
        <v>1205</v>
      </c>
      <c r="S1973">
        <v>1</v>
      </c>
      <c r="T1973">
        <v>0</v>
      </c>
      <c r="U1973">
        <v>8</v>
      </c>
      <c r="X1973" s="49"/>
      <c r="AB1973" s="49"/>
      <c r="AC1973" s="49"/>
      <c r="AD1973">
        <v>7</v>
      </c>
    </row>
    <row r="1974" spans="2:30" x14ac:dyDescent="0.25">
      <c r="B1974" s="49"/>
      <c r="C1974" s="49"/>
      <c r="D1974" s="2"/>
      <c r="E1974" t="s">
        <v>403</v>
      </c>
      <c r="F1974" s="49"/>
      <c r="G1974" s="49"/>
      <c r="H1974" t="s">
        <v>6114</v>
      </c>
      <c r="I1974" s="49"/>
      <c r="J1974" s="49"/>
      <c r="L1974" s="49" t="s">
        <v>2818</v>
      </c>
      <c r="M1974" s="49"/>
      <c r="N1974" s="49"/>
      <c r="O1974" s="49"/>
      <c r="P1974" s="49"/>
      <c r="Q1974" t="s">
        <v>6113</v>
      </c>
      <c r="R1974" t="s">
        <v>1205</v>
      </c>
      <c r="S1974">
        <v>2</v>
      </c>
      <c r="T1974">
        <v>0</v>
      </c>
      <c r="U1974">
        <v>8</v>
      </c>
      <c r="X1974" s="49"/>
      <c r="AB1974" s="49"/>
      <c r="AC1974" s="49"/>
      <c r="AD1974">
        <v>7</v>
      </c>
    </row>
    <row r="1975" spans="2:30" x14ac:dyDescent="0.25">
      <c r="B1975" s="49"/>
      <c r="C1975" s="49"/>
      <c r="D1975" s="2"/>
      <c r="E1975" t="s">
        <v>394</v>
      </c>
      <c r="F1975" s="49"/>
      <c r="G1975" s="49"/>
      <c r="H1975" t="s">
        <v>6116</v>
      </c>
      <c r="I1975" s="49"/>
      <c r="J1975" s="49"/>
      <c r="L1975" s="49" t="s">
        <v>3073</v>
      </c>
      <c r="M1975" s="49"/>
      <c r="N1975" s="49"/>
      <c r="O1975" s="49"/>
      <c r="P1975" s="49"/>
      <c r="Q1975" t="s">
        <v>6115</v>
      </c>
      <c r="R1975" t="s">
        <v>1205</v>
      </c>
      <c r="S1975">
        <v>2</v>
      </c>
      <c r="T1975">
        <v>0</v>
      </c>
      <c r="U1975">
        <v>12</v>
      </c>
      <c r="X1975" s="49"/>
      <c r="AB1975" s="49"/>
      <c r="AC1975" s="49"/>
      <c r="AD1975">
        <v>7</v>
      </c>
    </row>
    <row r="1976" spans="2:30" x14ac:dyDescent="0.25">
      <c r="B1976" s="49"/>
      <c r="C1976" s="49"/>
      <c r="D1976" s="2"/>
      <c r="E1976" t="s">
        <v>403</v>
      </c>
      <c r="F1976" s="49"/>
      <c r="G1976" s="49"/>
      <c r="H1976" t="s">
        <v>6118</v>
      </c>
      <c r="I1976" s="49"/>
      <c r="J1976" s="49"/>
      <c r="L1976" s="49" t="s">
        <v>2818</v>
      </c>
      <c r="M1976" s="49"/>
      <c r="N1976" s="49"/>
      <c r="O1976" s="49"/>
      <c r="P1976" s="49"/>
      <c r="Q1976" t="s">
        <v>6117</v>
      </c>
      <c r="R1976" t="s">
        <v>1205</v>
      </c>
      <c r="S1976">
        <v>3</v>
      </c>
      <c r="T1976">
        <v>0</v>
      </c>
      <c r="U1976">
        <v>8</v>
      </c>
      <c r="X1976" s="49"/>
      <c r="AB1976" s="49"/>
      <c r="AC1976" s="49"/>
      <c r="AD1976">
        <v>7</v>
      </c>
    </row>
    <row r="1977" spans="2:30" x14ac:dyDescent="0.25">
      <c r="B1977" s="49"/>
      <c r="C1977" s="49"/>
      <c r="D1977" s="2"/>
      <c r="E1977" t="s">
        <v>1</v>
      </c>
      <c r="F1977" s="49"/>
      <c r="G1977" s="49"/>
      <c r="H1977" t="s">
        <v>6121</v>
      </c>
      <c r="I1977" s="49"/>
      <c r="J1977" s="49"/>
      <c r="L1977" s="49" t="s">
        <v>6120</v>
      </c>
      <c r="M1977" s="49"/>
      <c r="N1977" s="49"/>
      <c r="O1977" s="49"/>
      <c r="P1977" s="49"/>
      <c r="Q1977" t="s">
        <v>6119</v>
      </c>
      <c r="R1977" t="s">
        <v>1205</v>
      </c>
      <c r="S1977">
        <v>1</v>
      </c>
      <c r="T1977">
        <v>150</v>
      </c>
      <c r="V1977">
        <v>60</v>
      </c>
      <c r="X1977" s="49"/>
      <c r="AB1977" s="49"/>
      <c r="AC1977" s="49"/>
      <c r="AD1977">
        <v>7</v>
      </c>
    </row>
    <row r="1978" spans="2:30" x14ac:dyDescent="0.25">
      <c r="B1978" s="49"/>
      <c r="C1978" s="49"/>
      <c r="D1978" s="2"/>
      <c r="E1978" t="s">
        <v>1</v>
      </c>
      <c r="F1978" s="49"/>
      <c r="G1978" s="49"/>
      <c r="H1978" t="s">
        <v>6124</v>
      </c>
      <c r="I1978" s="49"/>
      <c r="J1978" s="49"/>
      <c r="L1978" s="49" t="s">
        <v>6123</v>
      </c>
      <c r="M1978" s="49"/>
      <c r="N1978" s="49"/>
      <c r="O1978" s="49"/>
      <c r="P1978" s="49"/>
      <c r="Q1978" t="s">
        <v>6122</v>
      </c>
      <c r="R1978" t="s">
        <v>1205</v>
      </c>
      <c r="S1978">
        <v>2</v>
      </c>
      <c r="T1978">
        <v>150</v>
      </c>
      <c r="V1978">
        <v>60</v>
      </c>
      <c r="X1978" s="49"/>
      <c r="AB1978" s="49"/>
      <c r="AC1978" s="49"/>
      <c r="AD1978">
        <v>7</v>
      </c>
    </row>
    <row r="1979" spans="2:30" x14ac:dyDescent="0.25">
      <c r="B1979" s="49"/>
      <c r="C1979" s="49"/>
      <c r="D1979" s="2"/>
      <c r="E1979" t="s">
        <v>1</v>
      </c>
      <c r="F1979" s="49"/>
      <c r="G1979" s="49"/>
      <c r="H1979" t="s">
        <v>6126</v>
      </c>
      <c r="I1979" s="49"/>
      <c r="J1979" s="49"/>
      <c r="L1979" s="49" t="s">
        <v>6123</v>
      </c>
      <c r="M1979" s="49"/>
      <c r="N1979" s="49"/>
      <c r="O1979" s="49"/>
      <c r="P1979" s="49"/>
      <c r="Q1979" t="s">
        <v>6125</v>
      </c>
      <c r="R1979" t="s">
        <v>1205</v>
      </c>
      <c r="S1979">
        <v>3</v>
      </c>
      <c r="T1979">
        <v>150</v>
      </c>
      <c r="V1979">
        <v>60</v>
      </c>
      <c r="X1979" s="49"/>
      <c r="AB1979" s="49"/>
      <c r="AC1979" s="49"/>
      <c r="AD1979">
        <v>7</v>
      </c>
    </row>
    <row r="1980" spans="2:30" x14ac:dyDescent="0.25">
      <c r="B1980" s="49"/>
      <c r="C1980" s="49"/>
      <c r="D1980" s="2"/>
      <c r="E1980" t="s">
        <v>1</v>
      </c>
      <c r="F1980" s="49"/>
      <c r="G1980" s="49"/>
      <c r="H1980" t="s">
        <v>6128</v>
      </c>
      <c r="I1980" s="49"/>
      <c r="J1980" s="49"/>
      <c r="L1980" s="49" t="s">
        <v>6123</v>
      </c>
      <c r="M1980" s="49"/>
      <c r="N1980" s="49"/>
      <c r="O1980" s="49"/>
      <c r="P1980" s="49"/>
      <c r="Q1980" t="s">
        <v>6127</v>
      </c>
      <c r="R1980" t="s">
        <v>1205</v>
      </c>
      <c r="S1980">
        <v>4</v>
      </c>
      <c r="T1980">
        <v>150</v>
      </c>
      <c r="V1980">
        <v>49.199999999999996</v>
      </c>
      <c r="X1980" s="49"/>
      <c r="AB1980" s="49"/>
      <c r="AC1980" s="49"/>
      <c r="AD1980">
        <v>7</v>
      </c>
    </row>
    <row r="1981" spans="2:30" x14ac:dyDescent="0.25">
      <c r="B1981" s="49"/>
      <c r="C1981" s="49"/>
      <c r="D1981" s="2"/>
      <c r="E1981" t="s">
        <v>1</v>
      </c>
      <c r="F1981" s="49"/>
      <c r="G1981" s="49"/>
      <c r="H1981" t="s">
        <v>6130</v>
      </c>
      <c r="I1981" s="49"/>
      <c r="J1981" s="49"/>
      <c r="L1981" s="49" t="s">
        <v>6123</v>
      </c>
      <c r="M1981" s="49"/>
      <c r="N1981" s="49"/>
      <c r="O1981" s="49"/>
      <c r="P1981" s="49"/>
      <c r="Q1981" t="s">
        <v>6129</v>
      </c>
      <c r="R1981" t="s">
        <v>1205</v>
      </c>
      <c r="S1981">
        <v>5</v>
      </c>
      <c r="T1981">
        <v>150</v>
      </c>
      <c r="V1981">
        <v>45</v>
      </c>
      <c r="X1981" s="49"/>
      <c r="AB1981" s="49"/>
      <c r="AC1981" s="49"/>
      <c r="AD1981">
        <v>7</v>
      </c>
    </row>
    <row r="1982" spans="2:30" x14ac:dyDescent="0.25">
      <c r="B1982" s="49"/>
      <c r="C1982" s="49"/>
      <c r="D1982" s="2"/>
      <c r="E1982" t="s">
        <v>32</v>
      </c>
      <c r="F1982" s="49"/>
      <c r="G1982" s="49"/>
      <c r="H1982" t="s">
        <v>6133</v>
      </c>
      <c r="I1982" s="49"/>
      <c r="J1982" s="49"/>
      <c r="L1982" s="49" t="s">
        <v>6132</v>
      </c>
      <c r="M1982" s="49"/>
      <c r="N1982" s="49"/>
      <c r="O1982" s="49"/>
      <c r="P1982" s="49"/>
      <c r="Q1982" t="s">
        <v>6131</v>
      </c>
      <c r="R1982" t="s">
        <v>1205</v>
      </c>
      <c r="S1982">
        <v>1</v>
      </c>
      <c r="T1982">
        <v>200</v>
      </c>
      <c r="U1982">
        <v>7</v>
      </c>
      <c r="X1982" s="49"/>
      <c r="Y1982">
        <v>2</v>
      </c>
      <c r="Z1982">
        <v>1</v>
      </c>
      <c r="AA1982">
        <v>1</v>
      </c>
      <c r="AB1982" s="49" t="s">
        <v>3856</v>
      </c>
      <c r="AC1982" s="49"/>
      <c r="AD1982">
        <v>7</v>
      </c>
    </row>
    <row r="1983" spans="2:30" x14ac:dyDescent="0.25">
      <c r="B1983" s="49"/>
      <c r="C1983" s="49"/>
      <c r="D1983" s="2"/>
      <c r="E1983" t="s">
        <v>32</v>
      </c>
      <c r="F1983" s="49"/>
      <c r="G1983" s="49"/>
      <c r="H1983" t="s">
        <v>6136</v>
      </c>
      <c r="I1983" s="49"/>
      <c r="J1983" s="49"/>
      <c r="L1983" s="49" t="s">
        <v>6135</v>
      </c>
      <c r="M1983" s="49"/>
      <c r="N1983" s="49"/>
      <c r="O1983" s="49"/>
      <c r="P1983" s="49"/>
      <c r="Q1983" t="s">
        <v>6134</v>
      </c>
      <c r="R1983" t="s">
        <v>1205</v>
      </c>
      <c r="S1983">
        <v>2</v>
      </c>
      <c r="T1983">
        <v>205</v>
      </c>
      <c r="U1983">
        <v>6</v>
      </c>
      <c r="X1983" s="49"/>
      <c r="Y1983">
        <v>2</v>
      </c>
      <c r="Z1983">
        <v>1</v>
      </c>
      <c r="AA1983">
        <v>1</v>
      </c>
      <c r="AB1983" s="49" t="s">
        <v>610</v>
      </c>
      <c r="AC1983" s="49"/>
      <c r="AD1983">
        <v>7</v>
      </c>
    </row>
    <row r="1984" spans="2:30" x14ac:dyDescent="0.25">
      <c r="B1984" s="49"/>
      <c r="C1984" s="49"/>
      <c r="D1984" s="2"/>
      <c r="E1984" t="s">
        <v>32</v>
      </c>
      <c r="F1984" s="49"/>
      <c r="G1984" s="49"/>
      <c r="H1984" t="s">
        <v>6138</v>
      </c>
      <c r="I1984" s="49"/>
      <c r="J1984" s="49"/>
      <c r="L1984" s="49" t="s">
        <v>6135</v>
      </c>
      <c r="M1984" s="49"/>
      <c r="N1984" s="49"/>
      <c r="O1984" s="49"/>
      <c r="P1984" s="49"/>
      <c r="Q1984" t="s">
        <v>6137</v>
      </c>
      <c r="R1984" t="s">
        <v>1205</v>
      </c>
      <c r="S1984">
        <v>3</v>
      </c>
      <c r="T1984">
        <v>210</v>
      </c>
      <c r="U1984">
        <v>5</v>
      </c>
      <c r="X1984" s="49"/>
      <c r="Y1984">
        <v>2</v>
      </c>
      <c r="Z1984">
        <v>1</v>
      </c>
      <c r="AA1984">
        <v>1</v>
      </c>
      <c r="AB1984" s="49" t="s">
        <v>610</v>
      </c>
      <c r="AC1984" s="49"/>
      <c r="AD1984">
        <v>7</v>
      </c>
    </row>
    <row r="1985" spans="2:30" x14ac:dyDescent="0.25">
      <c r="B1985" s="49"/>
      <c r="C1985" s="49"/>
      <c r="D1985" s="2"/>
      <c r="E1985" t="s">
        <v>32</v>
      </c>
      <c r="F1985" s="49"/>
      <c r="G1985" s="49"/>
      <c r="H1985" t="s">
        <v>6140</v>
      </c>
      <c r="I1985" s="49"/>
      <c r="J1985" s="49"/>
      <c r="L1985" s="49" t="s">
        <v>6135</v>
      </c>
      <c r="M1985" s="49"/>
      <c r="N1985" s="49"/>
      <c r="O1985" s="49"/>
      <c r="P1985" s="49"/>
      <c r="Q1985" t="s">
        <v>6139</v>
      </c>
      <c r="R1985" t="s">
        <v>1205</v>
      </c>
      <c r="S1985">
        <v>4</v>
      </c>
      <c r="T1985">
        <v>210</v>
      </c>
      <c r="U1985">
        <v>5</v>
      </c>
      <c r="X1985" s="49"/>
      <c r="Y1985">
        <v>2</v>
      </c>
      <c r="Z1985">
        <v>1</v>
      </c>
      <c r="AA1985">
        <v>1</v>
      </c>
      <c r="AB1985" s="49" t="s">
        <v>610</v>
      </c>
      <c r="AC1985" s="49"/>
      <c r="AD1985">
        <v>7</v>
      </c>
    </row>
    <row r="1986" spans="2:30" x14ac:dyDescent="0.25">
      <c r="B1986" s="49"/>
      <c r="C1986" s="49"/>
      <c r="D1986" s="2"/>
      <c r="E1986" t="s">
        <v>24</v>
      </c>
      <c r="F1986" s="49"/>
      <c r="G1986" s="49"/>
      <c r="H1986" t="s">
        <v>6143</v>
      </c>
      <c r="I1986" s="49"/>
      <c r="J1986" s="49"/>
      <c r="L1986" s="49" t="s">
        <v>6142</v>
      </c>
      <c r="M1986" s="49"/>
      <c r="N1986" s="49"/>
      <c r="O1986" s="49"/>
      <c r="P1986" s="49"/>
      <c r="Q1986" t="s">
        <v>6141</v>
      </c>
      <c r="R1986" t="s">
        <v>1205</v>
      </c>
      <c r="S1986">
        <v>1</v>
      </c>
      <c r="T1986">
        <v>0</v>
      </c>
      <c r="U1986">
        <v>8</v>
      </c>
      <c r="X1986" s="49"/>
      <c r="Y1986">
        <v>2</v>
      </c>
      <c r="Z1986">
        <v>2</v>
      </c>
      <c r="AA1986">
        <v>1</v>
      </c>
      <c r="AB1986" s="49" t="s">
        <v>3856</v>
      </c>
      <c r="AC1986" s="49"/>
      <c r="AD1986">
        <v>7</v>
      </c>
    </row>
    <row r="1987" spans="2:30" x14ac:dyDescent="0.25">
      <c r="B1987" s="49"/>
      <c r="C1987" s="49"/>
      <c r="D1987" s="2"/>
      <c r="E1987" t="s">
        <v>24</v>
      </c>
      <c r="F1987" s="49"/>
      <c r="G1987" s="49"/>
      <c r="H1987" t="s">
        <v>6145</v>
      </c>
      <c r="I1987" s="49"/>
      <c r="J1987" s="49"/>
      <c r="L1987" s="49" t="s">
        <v>6142</v>
      </c>
      <c r="M1987" s="49"/>
      <c r="N1987" s="49"/>
      <c r="O1987" s="49"/>
      <c r="P1987" s="49"/>
      <c r="Q1987" t="s">
        <v>6144</v>
      </c>
      <c r="R1987" t="s">
        <v>1205</v>
      </c>
      <c r="S1987">
        <v>2</v>
      </c>
      <c r="T1987">
        <v>0</v>
      </c>
      <c r="U1987">
        <v>8</v>
      </c>
      <c r="X1987" s="49"/>
      <c r="Y1987">
        <v>2</v>
      </c>
      <c r="Z1987">
        <v>2</v>
      </c>
      <c r="AA1987">
        <v>1</v>
      </c>
      <c r="AB1987" s="49" t="s">
        <v>3856</v>
      </c>
      <c r="AC1987" s="49"/>
      <c r="AD1987">
        <v>7</v>
      </c>
    </row>
    <row r="1988" spans="2:30" x14ac:dyDescent="0.25">
      <c r="B1988" s="49"/>
      <c r="C1988" s="49"/>
      <c r="D1988" s="2"/>
      <c r="E1988" t="s">
        <v>24</v>
      </c>
      <c r="F1988" s="49"/>
      <c r="G1988" s="49"/>
      <c r="H1988" t="s">
        <v>6148</v>
      </c>
      <c r="I1988" s="49"/>
      <c r="J1988" s="49"/>
      <c r="L1988" s="49" t="s">
        <v>6147</v>
      </c>
      <c r="M1988" s="49"/>
      <c r="N1988" s="49"/>
      <c r="O1988" s="49"/>
      <c r="P1988" s="49"/>
      <c r="Q1988" t="s">
        <v>6146</v>
      </c>
      <c r="R1988" t="s">
        <v>1205</v>
      </c>
      <c r="S1988">
        <v>3</v>
      </c>
      <c r="T1988">
        <v>0</v>
      </c>
      <c r="U1988">
        <v>6</v>
      </c>
      <c r="X1988" s="49"/>
      <c r="Y1988">
        <v>2</v>
      </c>
      <c r="Z1988">
        <v>2</v>
      </c>
      <c r="AA1988">
        <v>1</v>
      </c>
      <c r="AB1988" s="49" t="s">
        <v>3856</v>
      </c>
      <c r="AC1988" s="49"/>
      <c r="AD1988">
        <v>7</v>
      </c>
    </row>
    <row r="1989" spans="2:30" x14ac:dyDescent="0.25">
      <c r="B1989" s="49"/>
      <c r="C1989" s="49"/>
      <c r="D1989" s="2"/>
      <c r="E1989" t="s">
        <v>96</v>
      </c>
      <c r="F1989" s="49"/>
      <c r="G1989" s="49"/>
      <c r="H1989" t="s">
        <v>6151</v>
      </c>
      <c r="I1989" s="49"/>
      <c r="J1989" s="49"/>
      <c r="L1989" s="49" t="s">
        <v>6150</v>
      </c>
      <c r="M1989" s="49"/>
      <c r="N1989" s="49"/>
      <c r="O1989" s="49"/>
      <c r="P1989" s="49"/>
      <c r="Q1989" t="s">
        <v>6149</v>
      </c>
      <c r="R1989" t="s">
        <v>1205</v>
      </c>
      <c r="S1989">
        <v>1</v>
      </c>
      <c r="T1989">
        <v>25</v>
      </c>
      <c r="U1989">
        <v>8</v>
      </c>
      <c r="X1989" s="49"/>
      <c r="Y1989">
        <v>2</v>
      </c>
      <c r="Z1989">
        <v>2</v>
      </c>
      <c r="AA1989">
        <v>2</v>
      </c>
      <c r="AB1989" s="49" t="s">
        <v>2289</v>
      </c>
      <c r="AC1989" s="49"/>
      <c r="AD1989">
        <v>7</v>
      </c>
    </row>
    <row r="1990" spans="2:30" x14ac:dyDescent="0.25">
      <c r="B1990" s="49"/>
      <c r="C1990" s="49"/>
      <c r="D1990" s="2"/>
      <c r="E1990" t="s">
        <v>96</v>
      </c>
      <c r="F1990" s="49"/>
      <c r="G1990" s="49"/>
      <c r="H1990" t="s">
        <v>6153</v>
      </c>
      <c r="I1990" s="49"/>
      <c r="J1990" s="49"/>
      <c r="L1990" s="49" t="s">
        <v>6150</v>
      </c>
      <c r="M1990" s="49"/>
      <c r="N1990" s="49"/>
      <c r="O1990" s="49"/>
      <c r="P1990" s="49"/>
      <c r="Q1990" t="s">
        <v>6152</v>
      </c>
      <c r="R1990" t="s">
        <v>1205</v>
      </c>
      <c r="S1990">
        <v>2</v>
      </c>
      <c r="T1990">
        <v>30</v>
      </c>
      <c r="U1990">
        <v>8</v>
      </c>
      <c r="X1990" s="49"/>
      <c r="Y1990">
        <v>2</v>
      </c>
      <c r="Z1990">
        <v>2</v>
      </c>
      <c r="AA1990">
        <v>2</v>
      </c>
      <c r="AB1990" s="49" t="s">
        <v>2289</v>
      </c>
      <c r="AC1990" s="49"/>
      <c r="AD1990">
        <v>7</v>
      </c>
    </row>
    <row r="1991" spans="2:30" x14ac:dyDescent="0.25">
      <c r="B1991" s="49"/>
      <c r="C1991" s="49"/>
      <c r="D1991" s="2"/>
      <c r="E1991" t="s">
        <v>96</v>
      </c>
      <c r="F1991" s="49"/>
      <c r="G1991" s="49"/>
      <c r="H1991" t="s">
        <v>6156</v>
      </c>
      <c r="I1991" s="49"/>
      <c r="J1991" s="49"/>
      <c r="L1991" s="49" t="s">
        <v>6155</v>
      </c>
      <c r="M1991" s="49"/>
      <c r="N1991" s="49"/>
      <c r="O1991" s="49"/>
      <c r="P1991" s="49"/>
      <c r="Q1991" t="s">
        <v>6154</v>
      </c>
      <c r="R1991" t="s">
        <v>1205</v>
      </c>
      <c r="S1991">
        <v>3</v>
      </c>
      <c r="T1991">
        <v>35</v>
      </c>
      <c r="U1991">
        <v>7</v>
      </c>
      <c r="X1991" s="49"/>
      <c r="Y1991">
        <v>2</v>
      </c>
      <c r="Z1991">
        <v>2</v>
      </c>
      <c r="AA1991">
        <v>2</v>
      </c>
      <c r="AB1991" s="49" t="s">
        <v>1745</v>
      </c>
      <c r="AC1991" s="49"/>
      <c r="AD1991">
        <v>7</v>
      </c>
    </row>
    <row r="1992" spans="2:30" x14ac:dyDescent="0.25">
      <c r="B1992" s="49"/>
      <c r="C1992" s="49"/>
      <c r="D1992" s="2"/>
      <c r="E1992" t="s">
        <v>96</v>
      </c>
      <c r="F1992" s="49"/>
      <c r="G1992" s="49"/>
      <c r="H1992" t="s">
        <v>6158</v>
      </c>
      <c r="I1992" s="49"/>
      <c r="J1992" s="49"/>
      <c r="L1992" s="49" t="s">
        <v>6155</v>
      </c>
      <c r="M1992" s="49"/>
      <c r="N1992" s="49"/>
      <c r="O1992" s="49"/>
      <c r="P1992" s="49"/>
      <c r="Q1992" t="s">
        <v>6157</v>
      </c>
      <c r="R1992" t="s">
        <v>1205</v>
      </c>
      <c r="S1992">
        <v>4</v>
      </c>
      <c r="T1992">
        <v>35</v>
      </c>
      <c r="U1992">
        <v>6</v>
      </c>
      <c r="X1992" s="49"/>
      <c r="Y1992">
        <v>2</v>
      </c>
      <c r="Z1992">
        <v>2</v>
      </c>
      <c r="AA1992">
        <v>2</v>
      </c>
      <c r="AB1992" s="49" t="s">
        <v>1745</v>
      </c>
      <c r="AC1992" s="49"/>
      <c r="AD1992">
        <v>7</v>
      </c>
    </row>
    <row r="1993" spans="2:30" x14ac:dyDescent="0.25">
      <c r="B1993" s="49"/>
      <c r="C1993" s="49"/>
      <c r="D1993" s="2"/>
      <c r="E1993" t="s">
        <v>217</v>
      </c>
      <c r="F1993" s="49"/>
      <c r="G1993" s="49"/>
      <c r="H1993" t="s">
        <v>6160</v>
      </c>
      <c r="I1993" s="49"/>
      <c r="J1993" s="49"/>
      <c r="L1993" s="49" t="s">
        <v>2196</v>
      </c>
      <c r="M1993" s="49"/>
      <c r="N1993" s="49"/>
      <c r="O1993" s="49"/>
      <c r="P1993" s="49"/>
      <c r="Q1993" t="s">
        <v>6159</v>
      </c>
      <c r="R1993" t="s">
        <v>1205</v>
      </c>
      <c r="S1993">
        <v>1</v>
      </c>
      <c r="T1993">
        <v>15</v>
      </c>
      <c r="U1993">
        <v>12</v>
      </c>
      <c r="X1993" s="49"/>
      <c r="Y1993">
        <v>3</v>
      </c>
      <c r="Z1993">
        <v>1</v>
      </c>
      <c r="AA1993">
        <v>3</v>
      </c>
      <c r="AB1993" s="49" t="s">
        <v>618</v>
      </c>
      <c r="AC1993" s="49"/>
      <c r="AD1993">
        <v>7</v>
      </c>
    </row>
    <row r="1994" spans="2:30" x14ac:dyDescent="0.25">
      <c r="B1994" s="49"/>
      <c r="C1994" s="49"/>
      <c r="D1994" s="2"/>
      <c r="E1994" t="s">
        <v>217</v>
      </c>
      <c r="F1994" s="49"/>
      <c r="G1994" s="49"/>
      <c r="H1994" t="s">
        <v>6162</v>
      </c>
      <c r="I1994" s="49"/>
      <c r="J1994" s="49"/>
      <c r="L1994" s="49" t="s">
        <v>2355</v>
      </c>
      <c r="M1994" s="49"/>
      <c r="N1994" s="49"/>
      <c r="O1994" s="49"/>
      <c r="P1994" s="49"/>
      <c r="Q1994" t="s">
        <v>6161</v>
      </c>
      <c r="R1994" t="s">
        <v>1205</v>
      </c>
      <c r="S1994">
        <v>2</v>
      </c>
      <c r="T1994">
        <v>17.5</v>
      </c>
      <c r="U1994">
        <v>11</v>
      </c>
      <c r="X1994" s="49"/>
      <c r="Y1994">
        <v>3</v>
      </c>
      <c r="Z1994">
        <v>1</v>
      </c>
      <c r="AA1994">
        <v>3</v>
      </c>
      <c r="AB1994" s="49" t="s">
        <v>1745</v>
      </c>
      <c r="AC1994" s="49"/>
      <c r="AD1994">
        <v>7</v>
      </c>
    </row>
    <row r="1995" spans="2:30" x14ac:dyDescent="0.25">
      <c r="B1995" s="49"/>
      <c r="C1995" s="49"/>
      <c r="D1995" s="2"/>
      <c r="E1995" t="s">
        <v>217</v>
      </c>
      <c r="F1995" s="49"/>
      <c r="G1995" s="49"/>
      <c r="H1995" t="s">
        <v>6164</v>
      </c>
      <c r="I1995" s="49"/>
      <c r="J1995" s="49"/>
      <c r="L1995" s="49" t="s">
        <v>2199</v>
      </c>
      <c r="M1995" s="49"/>
      <c r="N1995" s="49"/>
      <c r="O1995" s="49"/>
      <c r="P1995" s="49"/>
      <c r="Q1995" t="s">
        <v>6163</v>
      </c>
      <c r="R1995" t="s">
        <v>1205</v>
      </c>
      <c r="S1995">
        <v>3</v>
      </c>
      <c r="T1995">
        <v>17.5</v>
      </c>
      <c r="U1995">
        <v>10</v>
      </c>
      <c r="X1995" s="49"/>
      <c r="Y1995">
        <v>3</v>
      </c>
      <c r="Z1995">
        <v>1</v>
      </c>
      <c r="AA1995">
        <v>3</v>
      </c>
      <c r="AB1995" s="49" t="s">
        <v>610</v>
      </c>
      <c r="AC1995" s="49"/>
      <c r="AD1995">
        <v>7</v>
      </c>
    </row>
    <row r="1996" spans="2:30" x14ac:dyDescent="0.25">
      <c r="B1996" s="49"/>
      <c r="C1996" s="49"/>
      <c r="D1996" s="2"/>
      <c r="E1996" t="s">
        <v>217</v>
      </c>
      <c r="F1996" s="49"/>
      <c r="G1996" s="49"/>
      <c r="H1996" t="s">
        <v>6166</v>
      </c>
      <c r="I1996" s="49"/>
      <c r="J1996" s="49"/>
      <c r="L1996" s="49" t="s">
        <v>2199</v>
      </c>
      <c r="M1996" s="49"/>
      <c r="N1996" s="49"/>
      <c r="O1996" s="49"/>
      <c r="P1996" s="49"/>
      <c r="Q1996" t="s">
        <v>6165</v>
      </c>
      <c r="R1996" t="s">
        <v>1205</v>
      </c>
      <c r="S1996">
        <v>4</v>
      </c>
      <c r="T1996">
        <v>17.5</v>
      </c>
      <c r="U1996">
        <v>8</v>
      </c>
      <c r="X1996" s="49"/>
      <c r="Y1996">
        <v>3</v>
      </c>
      <c r="Z1996">
        <v>1</v>
      </c>
      <c r="AA1996">
        <v>3</v>
      </c>
      <c r="AB1996" s="49" t="s">
        <v>610</v>
      </c>
      <c r="AC1996" s="49"/>
      <c r="AD1996">
        <v>7</v>
      </c>
    </row>
    <row r="1997" spans="2:30" x14ac:dyDescent="0.25">
      <c r="B1997" s="49"/>
      <c r="C1997" s="49"/>
      <c r="D1997" s="2"/>
      <c r="E1997" t="s">
        <v>339</v>
      </c>
      <c r="F1997" s="49"/>
      <c r="G1997" s="49"/>
      <c r="H1997" t="s">
        <v>6169</v>
      </c>
      <c r="I1997" s="49"/>
      <c r="J1997" s="49"/>
      <c r="L1997" s="49" t="s">
        <v>6168</v>
      </c>
      <c r="M1997" s="49"/>
      <c r="N1997" s="49"/>
      <c r="O1997" s="49"/>
      <c r="P1997" s="49"/>
      <c r="Q1997" t="s">
        <v>6167</v>
      </c>
      <c r="R1997" t="s">
        <v>1205</v>
      </c>
      <c r="S1997">
        <v>1</v>
      </c>
      <c r="T1997">
        <v>50</v>
      </c>
      <c r="V1997">
        <v>60</v>
      </c>
      <c r="X1997" s="49"/>
      <c r="AB1997" s="49"/>
      <c r="AC1997" s="49"/>
      <c r="AD1997">
        <v>7</v>
      </c>
    </row>
    <row r="1998" spans="2:30" x14ac:dyDescent="0.25">
      <c r="B1998" s="49"/>
      <c r="C1998" s="49"/>
      <c r="D1998" s="2"/>
      <c r="E1998" t="s">
        <v>339</v>
      </c>
      <c r="F1998" s="49"/>
      <c r="G1998" s="49"/>
      <c r="H1998" t="s">
        <v>6171</v>
      </c>
      <c r="I1998" s="49"/>
      <c r="J1998" s="49"/>
      <c r="L1998" s="49" t="s">
        <v>6168</v>
      </c>
      <c r="M1998" s="49"/>
      <c r="N1998" s="49"/>
      <c r="O1998" s="49"/>
      <c r="P1998" s="49"/>
      <c r="Q1998" t="s">
        <v>6170</v>
      </c>
      <c r="R1998" t="s">
        <v>1205</v>
      </c>
      <c r="S1998">
        <v>2</v>
      </c>
      <c r="T1998">
        <v>50</v>
      </c>
      <c r="V1998">
        <v>60</v>
      </c>
      <c r="X1998" s="49"/>
      <c r="AB1998" s="49"/>
      <c r="AC1998" s="49"/>
      <c r="AD1998">
        <v>7</v>
      </c>
    </row>
    <row r="1999" spans="2:30" x14ac:dyDescent="0.25">
      <c r="B1999" s="49"/>
      <c r="C1999" s="49"/>
      <c r="D1999" s="2"/>
      <c r="E1999" t="s">
        <v>339</v>
      </c>
      <c r="F1999" s="49"/>
      <c r="G1999" s="49"/>
      <c r="H1999" t="s">
        <v>6173</v>
      </c>
      <c r="I1999" s="49"/>
      <c r="J1999" s="49"/>
      <c r="L1999" s="49" t="s">
        <v>6168</v>
      </c>
      <c r="M1999" s="49"/>
      <c r="N1999" s="49"/>
      <c r="O1999" s="49"/>
      <c r="P1999" s="49"/>
      <c r="Q1999" t="s">
        <v>6172</v>
      </c>
      <c r="R1999" t="s">
        <v>1205</v>
      </c>
      <c r="S1999">
        <v>3</v>
      </c>
      <c r="T1999">
        <v>50</v>
      </c>
      <c r="V1999">
        <v>60</v>
      </c>
      <c r="X1999" s="49"/>
      <c r="AB1999" s="49"/>
      <c r="AC1999" s="49"/>
      <c r="AD1999">
        <v>7</v>
      </c>
    </row>
    <row r="2000" spans="2:30" x14ac:dyDescent="0.25">
      <c r="B2000" s="49"/>
      <c r="C2000" s="49"/>
      <c r="D2000" s="2"/>
      <c r="E2000" t="s">
        <v>334</v>
      </c>
      <c r="F2000" s="49"/>
      <c r="G2000" s="49"/>
      <c r="H2000" t="s">
        <v>6176</v>
      </c>
      <c r="I2000" s="49"/>
      <c r="J2000" s="49"/>
      <c r="L2000" s="49" t="s">
        <v>6175</v>
      </c>
      <c r="M2000" s="49"/>
      <c r="N2000" s="49"/>
      <c r="O2000" s="49"/>
      <c r="P2000" s="49"/>
      <c r="Q2000" t="s">
        <v>6174</v>
      </c>
      <c r="R2000" t="s">
        <v>1205</v>
      </c>
      <c r="S2000">
        <v>1</v>
      </c>
      <c r="T2000">
        <v>0</v>
      </c>
      <c r="V2000">
        <v>60</v>
      </c>
      <c r="X2000" s="49"/>
      <c r="AB2000" s="49"/>
      <c r="AC2000" s="49"/>
      <c r="AD2000">
        <v>7</v>
      </c>
    </row>
    <row r="2001" spans="2:30" x14ac:dyDescent="0.25">
      <c r="B2001" s="49"/>
      <c r="C2001" s="49"/>
      <c r="D2001" s="2"/>
      <c r="E2001" t="s">
        <v>334</v>
      </c>
      <c r="F2001" s="49"/>
      <c r="G2001" s="49"/>
      <c r="H2001" t="s">
        <v>1208</v>
      </c>
      <c r="I2001" s="49"/>
      <c r="J2001" s="49"/>
      <c r="L2001" s="49" t="s">
        <v>6178</v>
      </c>
      <c r="M2001" s="49"/>
      <c r="N2001" s="49"/>
      <c r="O2001" s="49"/>
      <c r="P2001" s="49"/>
      <c r="Q2001" t="s">
        <v>6177</v>
      </c>
      <c r="R2001" t="s">
        <v>1205</v>
      </c>
      <c r="S2001">
        <v>2</v>
      </c>
      <c r="T2001">
        <v>0</v>
      </c>
      <c r="V2001">
        <v>60</v>
      </c>
      <c r="X2001" s="49"/>
      <c r="AB2001" s="49"/>
      <c r="AC2001" s="49"/>
      <c r="AD2001">
        <v>7</v>
      </c>
    </row>
    <row r="2002" spans="2:30" x14ac:dyDescent="0.25">
      <c r="B2002" s="49"/>
      <c r="C2002" s="49"/>
      <c r="D2002" s="2"/>
      <c r="E2002" t="s">
        <v>363</v>
      </c>
      <c r="F2002" s="49"/>
      <c r="G2002" s="49"/>
      <c r="H2002" t="s">
        <v>1212</v>
      </c>
      <c r="I2002" s="49"/>
      <c r="J2002" s="49"/>
      <c r="L2002" s="49" t="s">
        <v>6180</v>
      </c>
      <c r="M2002" s="49"/>
      <c r="N2002" s="49"/>
      <c r="O2002" s="49"/>
      <c r="P2002" s="49"/>
      <c r="Q2002" t="s">
        <v>6179</v>
      </c>
      <c r="R2002" t="s">
        <v>1209</v>
      </c>
      <c r="S2002">
        <v>1</v>
      </c>
      <c r="V2002">
        <v>360</v>
      </c>
      <c r="W2002">
        <v>0.6</v>
      </c>
      <c r="X2002" s="49" t="s">
        <v>3957</v>
      </c>
      <c r="AB2002" s="49"/>
      <c r="AC2002" s="49"/>
      <c r="AD2002">
        <v>7</v>
      </c>
    </row>
    <row r="2003" spans="2:30" x14ac:dyDescent="0.25">
      <c r="B2003" s="49"/>
      <c r="C2003" s="49"/>
      <c r="D2003" s="2"/>
      <c r="E2003" t="s">
        <v>394</v>
      </c>
      <c r="F2003" s="49"/>
      <c r="G2003" s="49"/>
      <c r="H2003" t="s">
        <v>6182</v>
      </c>
      <c r="I2003" s="49"/>
      <c r="J2003" s="49"/>
      <c r="L2003" s="49" t="s">
        <v>5736</v>
      </c>
      <c r="M2003" s="49"/>
      <c r="N2003" s="49"/>
      <c r="O2003" s="49"/>
      <c r="P2003" s="49"/>
      <c r="Q2003" t="s">
        <v>6181</v>
      </c>
      <c r="R2003" t="s">
        <v>1209</v>
      </c>
      <c r="S2003">
        <v>1</v>
      </c>
      <c r="T2003">
        <v>0</v>
      </c>
      <c r="U2003">
        <v>12</v>
      </c>
      <c r="X2003" s="49"/>
      <c r="AB2003" s="49"/>
      <c r="AC2003" s="49"/>
      <c r="AD2003">
        <v>7</v>
      </c>
    </row>
    <row r="2004" spans="2:30" x14ac:dyDescent="0.25">
      <c r="B2004" s="49"/>
      <c r="C2004" s="49"/>
      <c r="D2004" s="2"/>
      <c r="E2004" t="s">
        <v>394</v>
      </c>
      <c r="F2004" s="49"/>
      <c r="G2004" s="49"/>
      <c r="H2004" t="s">
        <v>6184</v>
      </c>
      <c r="I2004" s="49"/>
      <c r="J2004" s="49"/>
      <c r="L2004" s="49" t="s">
        <v>5736</v>
      </c>
      <c r="M2004" s="49"/>
      <c r="N2004" s="49"/>
      <c r="O2004" s="49"/>
      <c r="P2004" s="49"/>
      <c r="Q2004" t="s">
        <v>6183</v>
      </c>
      <c r="R2004" t="s">
        <v>1209</v>
      </c>
      <c r="S2004">
        <v>2</v>
      </c>
      <c r="T2004">
        <v>0</v>
      </c>
      <c r="U2004">
        <v>12</v>
      </c>
      <c r="X2004" s="49"/>
      <c r="AB2004" s="49"/>
      <c r="AC2004" s="49"/>
      <c r="AD2004">
        <v>7</v>
      </c>
    </row>
    <row r="2005" spans="2:30" x14ac:dyDescent="0.25">
      <c r="B2005" s="49"/>
      <c r="C2005" s="49"/>
      <c r="D2005" s="2"/>
      <c r="E2005" t="s">
        <v>403</v>
      </c>
      <c r="F2005" s="49"/>
      <c r="G2005" s="49"/>
      <c r="H2005" t="s">
        <v>6186</v>
      </c>
      <c r="I2005" s="49"/>
      <c r="J2005" s="49"/>
      <c r="L2005" s="49"/>
      <c r="M2005" s="49"/>
      <c r="N2005" s="49"/>
      <c r="O2005" s="49"/>
      <c r="P2005" s="49"/>
      <c r="Q2005" t="s">
        <v>6185</v>
      </c>
      <c r="R2005" t="s">
        <v>1209</v>
      </c>
      <c r="S2005">
        <v>1</v>
      </c>
      <c r="T2005">
        <v>0</v>
      </c>
      <c r="U2005">
        <v>8</v>
      </c>
      <c r="X2005" s="49"/>
      <c r="AB2005" s="49"/>
      <c r="AC2005" s="49"/>
      <c r="AD2005">
        <v>7</v>
      </c>
    </row>
    <row r="2006" spans="2:30" x14ac:dyDescent="0.25">
      <c r="B2006" s="49"/>
      <c r="C2006" s="49"/>
      <c r="D2006" s="2"/>
      <c r="E2006" t="s">
        <v>403</v>
      </c>
      <c r="F2006" s="49"/>
      <c r="G2006" s="49"/>
      <c r="H2006" t="s">
        <v>6188</v>
      </c>
      <c r="I2006" s="49"/>
      <c r="J2006" s="49"/>
      <c r="L2006" s="49"/>
      <c r="M2006" s="49"/>
      <c r="N2006" s="49"/>
      <c r="O2006" s="49"/>
      <c r="P2006" s="49"/>
      <c r="Q2006" t="s">
        <v>6187</v>
      </c>
      <c r="R2006" t="s">
        <v>1209</v>
      </c>
      <c r="S2006">
        <v>2</v>
      </c>
      <c r="T2006">
        <v>0</v>
      </c>
      <c r="U2006">
        <v>8</v>
      </c>
      <c r="X2006" s="49"/>
      <c r="AB2006" s="49"/>
      <c r="AC2006" s="49"/>
      <c r="AD2006">
        <v>7</v>
      </c>
    </row>
    <row r="2007" spans="2:30" x14ac:dyDescent="0.25">
      <c r="B2007" s="49"/>
      <c r="C2007" s="49"/>
      <c r="D2007" s="2"/>
      <c r="E2007" t="s">
        <v>147</v>
      </c>
      <c r="F2007" s="49"/>
      <c r="G2007" s="49"/>
      <c r="H2007" t="s">
        <v>6191</v>
      </c>
      <c r="I2007" s="49"/>
      <c r="J2007" s="49"/>
      <c r="L2007" s="49" t="s">
        <v>6190</v>
      </c>
      <c r="M2007" s="49"/>
      <c r="N2007" s="49"/>
      <c r="O2007" s="49"/>
      <c r="P2007" s="49"/>
      <c r="Q2007" t="s">
        <v>6189</v>
      </c>
      <c r="R2007" t="s">
        <v>1209</v>
      </c>
      <c r="S2007">
        <v>1</v>
      </c>
      <c r="T2007">
        <v>120</v>
      </c>
      <c r="U2007">
        <v>9</v>
      </c>
      <c r="X2007" s="49"/>
      <c r="Y2007">
        <v>3</v>
      </c>
      <c r="Z2007">
        <v>1</v>
      </c>
      <c r="AB2007" s="49" t="s">
        <v>618</v>
      </c>
      <c r="AC2007" s="49"/>
      <c r="AD2007">
        <v>7</v>
      </c>
    </row>
    <row r="2008" spans="2:30" x14ac:dyDescent="0.25">
      <c r="B2008" s="49"/>
      <c r="C2008" s="49"/>
      <c r="D2008" s="2"/>
      <c r="E2008" t="s">
        <v>147</v>
      </c>
      <c r="F2008" s="49"/>
      <c r="G2008" s="49"/>
      <c r="H2008" t="s">
        <v>6194</v>
      </c>
      <c r="I2008" s="49"/>
      <c r="J2008" s="49"/>
      <c r="L2008" s="49" t="s">
        <v>6193</v>
      </c>
      <c r="M2008" s="49"/>
      <c r="N2008" s="49"/>
      <c r="O2008" s="49"/>
      <c r="P2008" s="49"/>
      <c r="Q2008" t="s">
        <v>6192</v>
      </c>
      <c r="R2008" t="s">
        <v>1209</v>
      </c>
      <c r="S2008">
        <v>2</v>
      </c>
      <c r="T2008">
        <v>130</v>
      </c>
      <c r="U2008">
        <v>8</v>
      </c>
      <c r="X2008" s="49"/>
      <c r="Y2008">
        <v>3</v>
      </c>
      <c r="Z2008">
        <v>1</v>
      </c>
      <c r="AB2008" s="49" t="s">
        <v>3856</v>
      </c>
      <c r="AC2008" s="49"/>
      <c r="AD2008">
        <v>7</v>
      </c>
    </row>
    <row r="2009" spans="2:30" x14ac:dyDescent="0.25">
      <c r="B2009" s="49"/>
      <c r="C2009" s="49"/>
      <c r="D2009" s="2"/>
      <c r="E2009" t="s">
        <v>147</v>
      </c>
      <c r="F2009" s="49"/>
      <c r="G2009" s="49"/>
      <c r="H2009" t="s">
        <v>6196</v>
      </c>
      <c r="I2009" s="49"/>
      <c r="J2009" s="49"/>
      <c r="L2009" s="49" t="s">
        <v>6193</v>
      </c>
      <c r="M2009" s="49"/>
      <c r="N2009" s="49"/>
      <c r="O2009" s="49"/>
      <c r="P2009" s="49"/>
      <c r="Q2009" t="s">
        <v>6195</v>
      </c>
      <c r="R2009" t="s">
        <v>1209</v>
      </c>
      <c r="S2009">
        <v>3</v>
      </c>
      <c r="T2009">
        <v>140</v>
      </c>
      <c r="U2009">
        <v>6</v>
      </c>
      <c r="X2009" s="49"/>
      <c r="Y2009">
        <v>3</v>
      </c>
      <c r="Z2009">
        <v>1</v>
      </c>
      <c r="AB2009" s="49" t="s">
        <v>3856</v>
      </c>
      <c r="AC2009" s="49"/>
      <c r="AD2009">
        <v>7</v>
      </c>
    </row>
    <row r="2010" spans="2:30" x14ac:dyDescent="0.25">
      <c r="B2010" s="49"/>
      <c r="C2010" s="49"/>
      <c r="D2010" s="2"/>
      <c r="E2010" t="s">
        <v>147</v>
      </c>
      <c r="F2010" s="49"/>
      <c r="G2010" s="49"/>
      <c r="H2010" t="s">
        <v>6199</v>
      </c>
      <c r="I2010" s="49"/>
      <c r="J2010" s="49"/>
      <c r="L2010" s="49" t="s">
        <v>6198</v>
      </c>
      <c r="M2010" s="49"/>
      <c r="N2010" s="49"/>
      <c r="O2010" s="49"/>
      <c r="P2010" s="49"/>
      <c r="Q2010" t="s">
        <v>6197</v>
      </c>
      <c r="R2010" t="s">
        <v>1209</v>
      </c>
      <c r="S2010">
        <v>4</v>
      </c>
      <c r="T2010">
        <v>140</v>
      </c>
      <c r="U2010">
        <v>5</v>
      </c>
      <c r="X2010" s="49"/>
      <c r="Y2010">
        <v>3</v>
      </c>
      <c r="Z2010">
        <v>1</v>
      </c>
      <c r="AB2010" s="49" t="s">
        <v>610</v>
      </c>
      <c r="AC2010" s="49"/>
      <c r="AD2010">
        <v>7</v>
      </c>
    </row>
    <row r="2011" spans="2:30" x14ac:dyDescent="0.25">
      <c r="B2011" s="49"/>
      <c r="C2011" s="49"/>
      <c r="D2011" s="2"/>
      <c r="E2011" t="s">
        <v>181</v>
      </c>
      <c r="F2011" s="49"/>
      <c r="G2011" s="49"/>
      <c r="H2011" t="s">
        <v>6202</v>
      </c>
      <c r="I2011" s="49"/>
      <c r="J2011" s="49"/>
      <c r="L2011" s="49" t="s">
        <v>6201</v>
      </c>
      <c r="M2011" s="49"/>
      <c r="N2011" s="49"/>
      <c r="O2011" s="49"/>
      <c r="P2011" s="49"/>
      <c r="Q2011" t="s">
        <v>6200</v>
      </c>
      <c r="R2011" t="s">
        <v>1209</v>
      </c>
      <c r="S2011">
        <v>1</v>
      </c>
      <c r="T2011">
        <v>50</v>
      </c>
      <c r="U2011">
        <v>12</v>
      </c>
      <c r="X2011" s="49"/>
      <c r="Y2011">
        <v>3</v>
      </c>
      <c r="Z2011">
        <v>2</v>
      </c>
      <c r="AA2011">
        <v>2</v>
      </c>
      <c r="AB2011" s="49" t="s">
        <v>2289</v>
      </c>
      <c r="AC2011" s="49"/>
      <c r="AD2011">
        <v>7</v>
      </c>
    </row>
    <row r="2012" spans="2:30" x14ac:dyDescent="0.25">
      <c r="B2012" s="49"/>
      <c r="C2012" s="49"/>
      <c r="D2012" s="2"/>
      <c r="E2012" t="s">
        <v>181</v>
      </c>
      <c r="F2012" s="49"/>
      <c r="G2012" s="49"/>
      <c r="H2012" t="s">
        <v>6205</v>
      </c>
      <c r="I2012" s="49"/>
      <c r="J2012" s="49"/>
      <c r="L2012" s="49" t="s">
        <v>6204</v>
      </c>
      <c r="M2012" s="49"/>
      <c r="N2012" s="49"/>
      <c r="O2012" s="49"/>
      <c r="P2012" s="49"/>
      <c r="Q2012" t="s">
        <v>6203</v>
      </c>
      <c r="R2012" t="s">
        <v>1209</v>
      </c>
      <c r="S2012">
        <v>2</v>
      </c>
      <c r="T2012">
        <v>75</v>
      </c>
      <c r="U2012">
        <v>10</v>
      </c>
      <c r="X2012" s="49"/>
      <c r="Y2012">
        <v>2</v>
      </c>
      <c r="Z2012">
        <v>1</v>
      </c>
      <c r="AA2012">
        <v>2</v>
      </c>
      <c r="AB2012" s="49" t="s">
        <v>2289</v>
      </c>
      <c r="AC2012" s="49"/>
      <c r="AD2012">
        <v>7</v>
      </c>
    </row>
    <row r="2013" spans="2:30" x14ac:dyDescent="0.25">
      <c r="B2013" s="49"/>
      <c r="C2013" s="49"/>
      <c r="D2013" s="2"/>
      <c r="E2013" t="s">
        <v>181</v>
      </c>
      <c r="F2013" s="49"/>
      <c r="G2013" s="49"/>
      <c r="H2013" t="s">
        <v>6207</v>
      </c>
      <c r="I2013" s="49"/>
      <c r="J2013" s="49"/>
      <c r="L2013" s="49" t="s">
        <v>6204</v>
      </c>
      <c r="M2013" s="49"/>
      <c r="N2013" s="49"/>
      <c r="O2013" s="49"/>
      <c r="P2013" s="49"/>
      <c r="Q2013" t="s">
        <v>6206</v>
      </c>
      <c r="R2013" t="s">
        <v>1209</v>
      </c>
      <c r="S2013">
        <v>3</v>
      </c>
      <c r="T2013">
        <v>90</v>
      </c>
      <c r="U2013">
        <v>10</v>
      </c>
      <c r="X2013" s="49"/>
      <c r="Y2013">
        <v>2</v>
      </c>
      <c r="Z2013">
        <v>1</v>
      </c>
      <c r="AA2013">
        <v>2</v>
      </c>
      <c r="AB2013" s="49" t="s">
        <v>2289</v>
      </c>
      <c r="AC2013" s="49"/>
      <c r="AD2013">
        <v>7</v>
      </c>
    </row>
    <row r="2014" spans="2:30" x14ac:dyDescent="0.25">
      <c r="B2014" s="49"/>
      <c r="C2014" s="49"/>
      <c r="D2014" s="2"/>
      <c r="E2014" t="s">
        <v>181</v>
      </c>
      <c r="F2014" s="49"/>
      <c r="G2014" s="49"/>
      <c r="H2014" t="s">
        <v>6210</v>
      </c>
      <c r="I2014" s="49"/>
      <c r="J2014" s="49"/>
      <c r="L2014" s="49" t="s">
        <v>6209</v>
      </c>
      <c r="M2014" s="49"/>
      <c r="N2014" s="49"/>
      <c r="O2014" s="49"/>
      <c r="P2014" s="49"/>
      <c r="Q2014" t="s">
        <v>6208</v>
      </c>
      <c r="R2014" t="s">
        <v>1209</v>
      </c>
      <c r="S2014">
        <v>4</v>
      </c>
      <c r="T2014">
        <v>100</v>
      </c>
      <c r="U2014">
        <v>9</v>
      </c>
      <c r="X2014" s="49"/>
      <c r="Y2014">
        <v>2</v>
      </c>
      <c r="Z2014">
        <v>1</v>
      </c>
      <c r="AA2014">
        <v>2</v>
      </c>
      <c r="AB2014" s="49" t="s">
        <v>3856</v>
      </c>
      <c r="AC2014" s="49"/>
      <c r="AD2014">
        <v>7</v>
      </c>
    </row>
    <row r="2015" spans="2:30" x14ac:dyDescent="0.25">
      <c r="B2015" s="49"/>
      <c r="C2015" s="49"/>
      <c r="D2015" s="2"/>
      <c r="E2015" t="s">
        <v>195</v>
      </c>
      <c r="F2015" s="49"/>
      <c r="G2015" s="49"/>
      <c r="H2015" t="s">
        <v>6213</v>
      </c>
      <c r="I2015" s="49"/>
      <c r="J2015" s="49"/>
      <c r="L2015" s="49" t="s">
        <v>6212</v>
      </c>
      <c r="M2015" s="49"/>
      <c r="N2015" s="49"/>
      <c r="O2015" s="49"/>
      <c r="P2015" s="49"/>
      <c r="Q2015" t="s">
        <v>6211</v>
      </c>
      <c r="R2015" t="s">
        <v>1209</v>
      </c>
      <c r="S2015">
        <v>1</v>
      </c>
      <c r="T2015">
        <v>15</v>
      </c>
      <c r="U2015">
        <v>12</v>
      </c>
      <c r="X2015" s="49"/>
      <c r="Y2015">
        <v>2</v>
      </c>
      <c r="Z2015">
        <v>2</v>
      </c>
      <c r="AA2015">
        <v>2</v>
      </c>
      <c r="AB2015" s="49" t="s">
        <v>2289</v>
      </c>
      <c r="AC2015" s="49"/>
      <c r="AD2015">
        <v>7</v>
      </c>
    </row>
    <row r="2016" spans="2:30" x14ac:dyDescent="0.25">
      <c r="B2016" s="49"/>
      <c r="C2016" s="49"/>
      <c r="D2016" s="2"/>
      <c r="E2016" t="s">
        <v>195</v>
      </c>
      <c r="F2016" s="49"/>
      <c r="G2016" s="49"/>
      <c r="H2016" t="s">
        <v>6215</v>
      </c>
      <c r="I2016" s="49"/>
      <c r="J2016" s="49"/>
      <c r="L2016" s="49" t="s">
        <v>6212</v>
      </c>
      <c r="M2016" s="49"/>
      <c r="N2016" s="49"/>
      <c r="O2016" s="49"/>
      <c r="P2016" s="49"/>
      <c r="Q2016" t="s">
        <v>6214</v>
      </c>
      <c r="R2016" t="s">
        <v>1209</v>
      </c>
      <c r="S2016">
        <v>2</v>
      </c>
      <c r="T2016">
        <v>20</v>
      </c>
      <c r="U2016">
        <v>15</v>
      </c>
      <c r="X2016" s="49"/>
      <c r="Y2016">
        <v>2</v>
      </c>
      <c r="Z2016">
        <v>2</v>
      </c>
      <c r="AA2016">
        <v>2</v>
      </c>
      <c r="AB2016" s="49" t="s">
        <v>2289</v>
      </c>
      <c r="AC2016" s="49"/>
      <c r="AD2016">
        <v>7</v>
      </c>
    </row>
    <row r="2017" spans="2:30" x14ac:dyDescent="0.25">
      <c r="B2017" s="49"/>
      <c r="C2017" s="49"/>
      <c r="D2017" s="2"/>
      <c r="E2017" t="s">
        <v>195</v>
      </c>
      <c r="F2017" s="49"/>
      <c r="G2017" s="49"/>
      <c r="H2017" t="s">
        <v>6217</v>
      </c>
      <c r="I2017" s="49"/>
      <c r="J2017" s="49"/>
      <c r="L2017" s="49" t="s">
        <v>3996</v>
      </c>
      <c r="M2017" s="49"/>
      <c r="N2017" s="49"/>
      <c r="O2017" s="49"/>
      <c r="P2017" s="49"/>
      <c r="Q2017" t="s">
        <v>6216</v>
      </c>
      <c r="R2017" t="s">
        <v>1209</v>
      </c>
      <c r="S2017">
        <v>3</v>
      </c>
      <c r="T2017">
        <v>25</v>
      </c>
      <c r="U2017">
        <v>13</v>
      </c>
      <c r="X2017" s="49"/>
      <c r="Y2017">
        <v>2</v>
      </c>
      <c r="Z2017">
        <v>2</v>
      </c>
      <c r="AA2017">
        <v>2</v>
      </c>
      <c r="AB2017" s="49" t="s">
        <v>3856</v>
      </c>
      <c r="AC2017" s="49"/>
      <c r="AD2017">
        <v>7</v>
      </c>
    </row>
    <row r="2018" spans="2:30" x14ac:dyDescent="0.25">
      <c r="B2018" s="49"/>
      <c r="C2018" s="49"/>
      <c r="D2018" s="2"/>
      <c r="E2018" t="s">
        <v>217</v>
      </c>
      <c r="F2018" s="49"/>
      <c r="G2018" s="49"/>
      <c r="H2018" t="s">
        <v>6220</v>
      </c>
      <c r="I2018" s="49"/>
      <c r="J2018" s="49"/>
      <c r="L2018" s="49" t="s">
        <v>6219</v>
      </c>
      <c r="M2018" s="49"/>
      <c r="N2018" s="49"/>
      <c r="O2018" s="49"/>
      <c r="P2018" s="49"/>
      <c r="Q2018" t="s">
        <v>6218</v>
      </c>
      <c r="R2018" t="s">
        <v>1209</v>
      </c>
      <c r="S2018">
        <v>1</v>
      </c>
      <c r="T2018">
        <v>17.5</v>
      </c>
      <c r="U2018">
        <v>12</v>
      </c>
      <c r="X2018" s="49"/>
      <c r="Y2018">
        <v>3</v>
      </c>
      <c r="Z2018">
        <v>1</v>
      </c>
      <c r="AA2018">
        <v>3</v>
      </c>
      <c r="AB2018" s="49" t="s">
        <v>2289</v>
      </c>
      <c r="AC2018" s="49"/>
      <c r="AD2018">
        <v>7</v>
      </c>
    </row>
    <row r="2019" spans="2:30" x14ac:dyDescent="0.25">
      <c r="B2019" s="49"/>
      <c r="C2019" s="49"/>
      <c r="D2019" s="2"/>
      <c r="E2019" t="s">
        <v>217</v>
      </c>
      <c r="F2019" s="49"/>
      <c r="G2019" s="49"/>
      <c r="H2019" t="s">
        <v>6223</v>
      </c>
      <c r="I2019" s="49"/>
      <c r="J2019" s="49"/>
      <c r="L2019" s="49" t="s">
        <v>6222</v>
      </c>
      <c r="M2019" s="49"/>
      <c r="N2019" s="49"/>
      <c r="O2019" s="49"/>
      <c r="P2019" s="49"/>
      <c r="Q2019" t="s">
        <v>6221</v>
      </c>
      <c r="R2019" t="s">
        <v>1209</v>
      </c>
      <c r="S2019">
        <v>2</v>
      </c>
      <c r="T2019">
        <v>20</v>
      </c>
      <c r="U2019">
        <v>10</v>
      </c>
      <c r="X2019" s="49"/>
      <c r="Y2019">
        <v>3</v>
      </c>
      <c r="Z2019">
        <v>1</v>
      </c>
      <c r="AA2019">
        <v>3</v>
      </c>
      <c r="AB2019" s="49" t="s">
        <v>1745</v>
      </c>
      <c r="AC2019" s="49"/>
      <c r="AD2019">
        <v>7</v>
      </c>
    </row>
    <row r="2020" spans="2:30" x14ac:dyDescent="0.25">
      <c r="B2020" s="49"/>
      <c r="C2020" s="49"/>
      <c r="D2020" s="2"/>
      <c r="E2020" t="s">
        <v>217</v>
      </c>
      <c r="F2020" s="49"/>
      <c r="G2020" s="49"/>
      <c r="H2020" t="s">
        <v>6225</v>
      </c>
      <c r="I2020" s="49"/>
      <c r="J2020" s="49"/>
      <c r="L2020" s="49" t="s">
        <v>6222</v>
      </c>
      <c r="M2020" s="49"/>
      <c r="N2020" s="49"/>
      <c r="O2020" s="49"/>
      <c r="P2020" s="49"/>
      <c r="Q2020" t="s">
        <v>6224</v>
      </c>
      <c r="R2020" t="s">
        <v>1209</v>
      </c>
      <c r="S2020">
        <v>3</v>
      </c>
      <c r="T2020">
        <v>20</v>
      </c>
      <c r="U2020">
        <v>8</v>
      </c>
      <c r="X2020" s="49"/>
      <c r="Y2020">
        <v>3</v>
      </c>
      <c r="Z2020">
        <v>1</v>
      </c>
      <c r="AA2020">
        <v>3</v>
      </c>
      <c r="AB2020" s="49" t="s">
        <v>1745</v>
      </c>
      <c r="AC2020" s="49"/>
      <c r="AD2020">
        <v>7</v>
      </c>
    </row>
    <row r="2021" spans="2:30" x14ac:dyDescent="0.25">
      <c r="B2021" s="49"/>
      <c r="C2021" s="49"/>
      <c r="D2021" s="2"/>
      <c r="E2021" t="s">
        <v>217</v>
      </c>
      <c r="F2021" s="49"/>
      <c r="G2021" s="49"/>
      <c r="H2021" t="s">
        <v>6228</v>
      </c>
      <c r="I2021" s="49"/>
      <c r="J2021" s="49"/>
      <c r="L2021" s="49" t="s">
        <v>6227</v>
      </c>
      <c r="M2021" s="49"/>
      <c r="N2021" s="49"/>
      <c r="O2021" s="49"/>
      <c r="P2021" s="49"/>
      <c r="Q2021" t="s">
        <v>6226</v>
      </c>
      <c r="R2021" t="s">
        <v>1209</v>
      </c>
      <c r="S2021">
        <v>4</v>
      </c>
      <c r="T2021">
        <v>20</v>
      </c>
      <c r="U2021">
        <v>8</v>
      </c>
      <c r="X2021" s="49"/>
      <c r="Y2021">
        <v>3</v>
      </c>
      <c r="Z2021">
        <v>1</v>
      </c>
      <c r="AA2021">
        <v>3</v>
      </c>
      <c r="AB2021" s="49" t="s">
        <v>610</v>
      </c>
      <c r="AC2021" s="49"/>
      <c r="AD2021">
        <v>7</v>
      </c>
    </row>
    <row r="2022" spans="2:30" x14ac:dyDescent="0.25">
      <c r="B2022" s="49"/>
      <c r="C2022" s="49"/>
      <c r="D2022" s="2"/>
      <c r="E2022" t="s">
        <v>209</v>
      </c>
      <c r="F2022" s="49"/>
      <c r="G2022" s="49"/>
      <c r="H2022" t="s">
        <v>6230</v>
      </c>
      <c r="I2022" s="49"/>
      <c r="J2022" s="49"/>
      <c r="L2022" s="49" t="s">
        <v>2154</v>
      </c>
      <c r="M2022" s="49"/>
      <c r="N2022" s="49"/>
      <c r="O2022" s="49"/>
      <c r="P2022" s="49"/>
      <c r="Q2022" t="s">
        <v>6229</v>
      </c>
      <c r="R2022" t="s">
        <v>1209</v>
      </c>
      <c r="S2022">
        <v>1</v>
      </c>
      <c r="T2022">
        <v>50</v>
      </c>
      <c r="U2022">
        <v>12</v>
      </c>
      <c r="X2022" s="49"/>
      <c r="Y2022">
        <v>2</v>
      </c>
      <c r="Z2022">
        <v>1</v>
      </c>
      <c r="AA2022">
        <v>2</v>
      </c>
      <c r="AB2022" s="49" t="s">
        <v>618</v>
      </c>
      <c r="AC2022" s="49"/>
      <c r="AD2022">
        <v>7</v>
      </c>
    </row>
    <row r="2023" spans="2:30" x14ac:dyDescent="0.25">
      <c r="B2023" s="49"/>
      <c r="C2023" s="49"/>
      <c r="D2023" s="2"/>
      <c r="E2023" t="s">
        <v>209</v>
      </c>
      <c r="F2023" s="49"/>
      <c r="G2023" s="49"/>
      <c r="H2023" t="s">
        <v>6232</v>
      </c>
      <c r="I2023" s="49"/>
      <c r="J2023" s="49"/>
      <c r="L2023" s="49" t="s">
        <v>3882</v>
      </c>
      <c r="M2023" s="49"/>
      <c r="N2023" s="49"/>
      <c r="O2023" s="49"/>
      <c r="P2023" s="49"/>
      <c r="Q2023" t="s">
        <v>6231</v>
      </c>
      <c r="R2023" t="s">
        <v>1209</v>
      </c>
      <c r="S2023">
        <v>2</v>
      </c>
      <c r="T2023">
        <v>50</v>
      </c>
      <c r="U2023">
        <v>10</v>
      </c>
      <c r="X2023" s="49"/>
      <c r="Y2023">
        <v>2</v>
      </c>
      <c r="Z2023">
        <v>1</v>
      </c>
      <c r="AA2023">
        <v>2</v>
      </c>
      <c r="AB2023" s="49" t="s">
        <v>3856</v>
      </c>
      <c r="AC2023" s="49"/>
      <c r="AD2023">
        <v>7</v>
      </c>
    </row>
    <row r="2024" spans="2:30" x14ac:dyDescent="0.25">
      <c r="B2024" s="49"/>
      <c r="C2024" s="49"/>
      <c r="D2024" s="2"/>
      <c r="E2024" t="s">
        <v>209</v>
      </c>
      <c r="F2024" s="49"/>
      <c r="G2024" s="49"/>
      <c r="H2024" t="s">
        <v>6234</v>
      </c>
      <c r="I2024" s="49"/>
      <c r="J2024" s="49"/>
      <c r="L2024" s="49" t="s">
        <v>3882</v>
      </c>
      <c r="M2024" s="49"/>
      <c r="N2024" s="49"/>
      <c r="O2024" s="49"/>
      <c r="P2024" s="49"/>
      <c r="Q2024" t="s">
        <v>6233</v>
      </c>
      <c r="R2024" t="s">
        <v>1209</v>
      </c>
      <c r="S2024">
        <v>3</v>
      </c>
      <c r="T2024">
        <v>50</v>
      </c>
      <c r="U2024">
        <v>10</v>
      </c>
      <c r="X2024" s="49"/>
      <c r="Y2024">
        <v>2</v>
      </c>
      <c r="Z2024">
        <v>1</v>
      </c>
      <c r="AA2024">
        <v>2</v>
      </c>
      <c r="AB2024" s="49" t="s">
        <v>3856</v>
      </c>
      <c r="AC2024" s="49"/>
      <c r="AD2024">
        <v>7</v>
      </c>
    </row>
    <row r="2025" spans="2:30" x14ac:dyDescent="0.25">
      <c r="B2025" s="49"/>
      <c r="C2025" s="49"/>
      <c r="D2025" s="2"/>
      <c r="E2025" t="s">
        <v>339</v>
      </c>
      <c r="F2025" s="49"/>
      <c r="G2025" s="49"/>
      <c r="H2025" t="s">
        <v>6237</v>
      </c>
      <c r="I2025" s="49"/>
      <c r="J2025" s="49"/>
      <c r="L2025" s="49" t="s">
        <v>6236</v>
      </c>
      <c r="M2025" s="49"/>
      <c r="N2025" s="49"/>
      <c r="O2025" s="49"/>
      <c r="P2025" s="49"/>
      <c r="Q2025" t="s">
        <v>6235</v>
      </c>
      <c r="R2025" t="s">
        <v>1209</v>
      </c>
      <c r="S2025">
        <v>1</v>
      </c>
      <c r="T2025">
        <v>50</v>
      </c>
      <c r="V2025">
        <v>60</v>
      </c>
      <c r="X2025" s="49"/>
      <c r="AB2025" s="49"/>
      <c r="AC2025" s="49"/>
      <c r="AD2025">
        <v>7</v>
      </c>
    </row>
    <row r="2026" spans="2:30" x14ac:dyDescent="0.25">
      <c r="B2026" s="49"/>
      <c r="C2026" s="49"/>
      <c r="D2026" s="2"/>
      <c r="E2026" t="s">
        <v>339</v>
      </c>
      <c r="F2026" s="49"/>
      <c r="G2026" s="49"/>
      <c r="H2026" t="s">
        <v>6240</v>
      </c>
      <c r="I2026" s="49"/>
      <c r="J2026" s="49"/>
      <c r="L2026" s="49" t="s">
        <v>6239</v>
      </c>
      <c r="M2026" s="49"/>
      <c r="N2026" s="49"/>
      <c r="O2026" s="49"/>
      <c r="P2026" s="49"/>
      <c r="Q2026" t="s">
        <v>6238</v>
      </c>
      <c r="R2026" t="s">
        <v>1209</v>
      </c>
      <c r="S2026">
        <v>2</v>
      </c>
      <c r="T2026">
        <v>50</v>
      </c>
      <c r="V2026">
        <v>60</v>
      </c>
      <c r="X2026" s="49"/>
      <c r="AB2026" s="49"/>
      <c r="AC2026" s="49"/>
      <c r="AD2026">
        <v>7</v>
      </c>
    </row>
    <row r="2027" spans="2:30" x14ac:dyDescent="0.25">
      <c r="B2027" s="49"/>
      <c r="C2027" s="49"/>
      <c r="D2027" s="2"/>
      <c r="E2027" t="s">
        <v>339</v>
      </c>
      <c r="F2027" s="49"/>
      <c r="G2027" s="49"/>
      <c r="H2027" t="s">
        <v>6243</v>
      </c>
      <c r="I2027" s="49"/>
      <c r="J2027" s="49"/>
      <c r="L2027" s="49" t="s">
        <v>6242</v>
      </c>
      <c r="M2027" s="49"/>
      <c r="N2027" s="49"/>
      <c r="O2027" s="49"/>
      <c r="P2027" s="49"/>
      <c r="Q2027" t="s">
        <v>6241</v>
      </c>
      <c r="R2027" t="s">
        <v>1209</v>
      </c>
      <c r="S2027">
        <v>3</v>
      </c>
      <c r="T2027">
        <v>50</v>
      </c>
      <c r="V2027">
        <v>60</v>
      </c>
      <c r="X2027" s="49"/>
      <c r="AB2027" s="49"/>
      <c r="AC2027" s="49"/>
      <c r="AD2027">
        <v>7</v>
      </c>
    </row>
    <row r="2028" spans="2:30" x14ac:dyDescent="0.25">
      <c r="B2028" s="49"/>
      <c r="C2028" s="49"/>
      <c r="D2028" s="2"/>
      <c r="E2028" t="s">
        <v>334</v>
      </c>
      <c r="F2028" s="49"/>
      <c r="G2028" s="49"/>
      <c r="H2028" t="s">
        <v>6246</v>
      </c>
      <c r="I2028" s="49"/>
      <c r="J2028" s="49"/>
      <c r="L2028" s="49" t="s">
        <v>6245</v>
      </c>
      <c r="M2028" s="49"/>
      <c r="N2028" s="49"/>
      <c r="O2028" s="49"/>
      <c r="P2028" s="49"/>
      <c r="Q2028" t="s">
        <v>6244</v>
      </c>
      <c r="R2028" t="s">
        <v>1209</v>
      </c>
      <c r="S2028">
        <v>1</v>
      </c>
      <c r="T2028">
        <v>0</v>
      </c>
      <c r="V2028">
        <v>60</v>
      </c>
      <c r="X2028" s="49"/>
      <c r="AB2028" s="49"/>
      <c r="AC2028" s="49"/>
      <c r="AD2028">
        <v>7</v>
      </c>
    </row>
    <row r="2029" spans="2:30" x14ac:dyDescent="0.25">
      <c r="B2029" s="49"/>
      <c r="C2029" s="49"/>
      <c r="D2029" s="2"/>
      <c r="E2029" t="s">
        <v>334</v>
      </c>
      <c r="F2029" s="49"/>
      <c r="G2029" s="49"/>
      <c r="H2029" t="s">
        <v>1213</v>
      </c>
      <c r="I2029" s="49"/>
      <c r="J2029" s="49"/>
      <c r="L2029" s="49" t="s">
        <v>6245</v>
      </c>
      <c r="M2029" s="49"/>
      <c r="N2029" s="49"/>
      <c r="O2029" s="49"/>
      <c r="P2029" s="49"/>
      <c r="Q2029" t="s">
        <v>6247</v>
      </c>
      <c r="R2029" t="s">
        <v>1209</v>
      </c>
      <c r="S2029">
        <v>2</v>
      </c>
      <c r="T2029">
        <v>0</v>
      </c>
      <c r="V2029">
        <v>60</v>
      </c>
      <c r="X2029" s="49"/>
      <c r="AB2029" s="49"/>
      <c r="AC2029" s="49"/>
      <c r="AD2029">
        <v>7</v>
      </c>
    </row>
    <row r="2030" spans="2:30" x14ac:dyDescent="0.25">
      <c r="B2030" s="49"/>
      <c r="C2030" s="49"/>
      <c r="D2030" s="2"/>
      <c r="E2030" t="s">
        <v>363</v>
      </c>
      <c r="F2030" s="49"/>
      <c r="G2030" s="49"/>
      <c r="H2030" t="s">
        <v>1217</v>
      </c>
      <c r="I2030" s="49"/>
      <c r="J2030" s="49"/>
      <c r="L2030" s="49" t="s">
        <v>6249</v>
      </c>
      <c r="M2030" s="49"/>
      <c r="N2030" s="49"/>
      <c r="O2030" s="49"/>
      <c r="P2030" s="49"/>
      <c r="Q2030" t="s">
        <v>6248</v>
      </c>
      <c r="R2030" t="s">
        <v>1214</v>
      </c>
      <c r="S2030">
        <v>1</v>
      </c>
      <c r="V2030">
        <v>360</v>
      </c>
      <c r="W2030">
        <v>0.6</v>
      </c>
      <c r="X2030" s="49" t="s">
        <v>3957</v>
      </c>
      <c r="AB2030" s="49"/>
      <c r="AC2030" s="49"/>
      <c r="AD2030">
        <v>7</v>
      </c>
    </row>
    <row r="2031" spans="2:30" x14ac:dyDescent="0.25">
      <c r="B2031" s="49"/>
      <c r="C2031" s="49"/>
      <c r="D2031" s="2"/>
      <c r="E2031" t="s">
        <v>265</v>
      </c>
      <c r="F2031" s="49"/>
      <c r="G2031" s="49"/>
      <c r="H2031" t="s">
        <v>6252</v>
      </c>
      <c r="I2031" s="49"/>
      <c r="J2031" s="49"/>
      <c r="L2031" s="49" t="s">
        <v>6251</v>
      </c>
      <c r="M2031" s="49"/>
      <c r="N2031" s="49"/>
      <c r="O2031" s="49"/>
      <c r="P2031" s="49"/>
      <c r="Q2031" t="s">
        <v>6250</v>
      </c>
      <c r="R2031" t="s">
        <v>1214</v>
      </c>
      <c r="S2031">
        <v>1</v>
      </c>
      <c r="T2031">
        <v>30</v>
      </c>
      <c r="U2031">
        <v>10</v>
      </c>
      <c r="X2031" s="49"/>
      <c r="Y2031">
        <v>3</v>
      </c>
      <c r="Z2031">
        <v>1</v>
      </c>
      <c r="AA2031">
        <v>1</v>
      </c>
      <c r="AB2031" s="49" t="s">
        <v>2289</v>
      </c>
      <c r="AC2031" s="49"/>
      <c r="AD2031">
        <v>7</v>
      </c>
    </row>
    <row r="2032" spans="2:30" x14ac:dyDescent="0.25">
      <c r="B2032" s="49"/>
      <c r="C2032" s="49"/>
      <c r="D2032" s="2"/>
      <c r="E2032" t="s">
        <v>265</v>
      </c>
      <c r="F2032" s="49"/>
      <c r="G2032" s="49"/>
      <c r="H2032" t="s">
        <v>6254</v>
      </c>
      <c r="I2032" s="49"/>
      <c r="J2032" s="49"/>
      <c r="L2032" s="49" t="s">
        <v>2598</v>
      </c>
      <c r="M2032" s="49"/>
      <c r="N2032" s="49"/>
      <c r="O2032" s="49"/>
      <c r="P2032" s="49"/>
      <c r="Q2032" t="s">
        <v>6253</v>
      </c>
      <c r="R2032" t="s">
        <v>1214</v>
      </c>
      <c r="S2032">
        <v>2</v>
      </c>
      <c r="T2032">
        <v>40</v>
      </c>
      <c r="U2032">
        <v>10</v>
      </c>
      <c r="X2032" s="49"/>
      <c r="Y2032">
        <v>3</v>
      </c>
      <c r="Z2032">
        <v>1</v>
      </c>
      <c r="AA2032">
        <v>1</v>
      </c>
      <c r="AB2032" s="49" t="s">
        <v>618</v>
      </c>
      <c r="AC2032" s="49"/>
      <c r="AD2032">
        <v>7</v>
      </c>
    </row>
    <row r="2033" spans="2:30" x14ac:dyDescent="0.25">
      <c r="B2033" s="49"/>
      <c r="C2033" s="49"/>
      <c r="D2033" s="2"/>
      <c r="E2033" t="s">
        <v>265</v>
      </c>
      <c r="F2033" s="49"/>
      <c r="G2033" s="49"/>
      <c r="H2033" t="s">
        <v>6256</v>
      </c>
      <c r="I2033" s="49"/>
      <c r="J2033" s="49"/>
      <c r="L2033" s="49" t="s">
        <v>2598</v>
      </c>
      <c r="M2033" s="49"/>
      <c r="N2033" s="49"/>
      <c r="O2033" s="49"/>
      <c r="P2033" s="49"/>
      <c r="Q2033" t="s">
        <v>6255</v>
      </c>
      <c r="R2033" t="s">
        <v>1214</v>
      </c>
      <c r="S2033">
        <v>3</v>
      </c>
      <c r="T2033">
        <v>40</v>
      </c>
      <c r="U2033">
        <v>10</v>
      </c>
      <c r="X2033" s="49"/>
      <c r="Y2033">
        <v>3</v>
      </c>
      <c r="Z2033">
        <v>1</v>
      </c>
      <c r="AA2033">
        <v>1</v>
      </c>
      <c r="AB2033" s="49" t="s">
        <v>618</v>
      </c>
      <c r="AC2033" s="49"/>
      <c r="AD2033">
        <v>7</v>
      </c>
    </row>
    <row r="2034" spans="2:30" x14ac:dyDescent="0.25">
      <c r="B2034" s="49"/>
      <c r="C2034" s="49"/>
      <c r="D2034" s="2"/>
      <c r="E2034" t="s">
        <v>249</v>
      </c>
      <c r="F2034" s="49"/>
      <c r="G2034" s="49"/>
      <c r="H2034" t="s">
        <v>6259</v>
      </c>
      <c r="I2034" s="49"/>
      <c r="J2034" s="49"/>
      <c r="L2034" s="49" t="s">
        <v>6251</v>
      </c>
      <c r="M2034" s="49"/>
      <c r="N2034" s="49"/>
      <c r="O2034" s="49"/>
      <c r="P2034" s="49"/>
      <c r="Q2034" t="s">
        <v>6257</v>
      </c>
      <c r="R2034" t="s">
        <v>1214</v>
      </c>
      <c r="S2034">
        <v>1</v>
      </c>
      <c r="T2034">
        <v>150</v>
      </c>
      <c r="U2034">
        <v>8</v>
      </c>
      <c r="X2034" s="49"/>
      <c r="Y2034">
        <v>3</v>
      </c>
      <c r="Z2034">
        <v>1</v>
      </c>
      <c r="AA2034">
        <v>1</v>
      </c>
      <c r="AB2034" s="49" t="s">
        <v>2289</v>
      </c>
      <c r="AC2034" s="49"/>
      <c r="AD2034">
        <v>7</v>
      </c>
    </row>
    <row r="2035" spans="2:30" x14ac:dyDescent="0.25">
      <c r="B2035" s="49"/>
      <c r="C2035" s="49"/>
      <c r="D2035" s="2"/>
      <c r="E2035" t="s">
        <v>249</v>
      </c>
      <c r="F2035" s="49"/>
      <c r="G2035" s="49"/>
      <c r="H2035" t="s">
        <v>6261</v>
      </c>
      <c r="I2035" s="49"/>
      <c r="J2035" s="49"/>
      <c r="L2035" s="49" t="s">
        <v>2598</v>
      </c>
      <c r="M2035" s="49"/>
      <c r="N2035" s="49"/>
      <c r="O2035" s="49"/>
      <c r="P2035" s="49"/>
      <c r="Q2035" t="s">
        <v>6260</v>
      </c>
      <c r="R2035" t="s">
        <v>1214</v>
      </c>
      <c r="S2035">
        <v>2</v>
      </c>
      <c r="T2035">
        <v>150</v>
      </c>
      <c r="U2035">
        <v>8</v>
      </c>
      <c r="X2035" s="49"/>
      <c r="Y2035">
        <v>3</v>
      </c>
      <c r="Z2035">
        <v>1</v>
      </c>
      <c r="AA2035">
        <v>1</v>
      </c>
      <c r="AB2035" s="49" t="s">
        <v>618</v>
      </c>
      <c r="AC2035" s="49"/>
      <c r="AD2035">
        <v>7</v>
      </c>
    </row>
    <row r="2036" spans="2:30" x14ac:dyDescent="0.25">
      <c r="B2036" s="49"/>
      <c r="C2036" s="49"/>
      <c r="D2036" s="2"/>
      <c r="E2036" t="s">
        <v>249</v>
      </c>
      <c r="F2036" s="49"/>
      <c r="G2036" s="49"/>
      <c r="H2036" t="s">
        <v>6263</v>
      </c>
      <c r="I2036" s="49"/>
      <c r="J2036" s="49"/>
      <c r="L2036" s="49" t="s">
        <v>2598</v>
      </c>
      <c r="M2036" s="49"/>
      <c r="N2036" s="49"/>
      <c r="O2036" s="49"/>
      <c r="P2036" s="49"/>
      <c r="Q2036" t="s">
        <v>6262</v>
      </c>
      <c r="R2036" t="s">
        <v>1214</v>
      </c>
      <c r="S2036">
        <v>3</v>
      </c>
      <c r="T2036">
        <v>150</v>
      </c>
      <c r="U2036">
        <v>8</v>
      </c>
      <c r="X2036" s="49"/>
      <c r="Y2036">
        <v>3</v>
      </c>
      <c r="Z2036">
        <v>1</v>
      </c>
      <c r="AA2036">
        <v>1</v>
      </c>
      <c r="AB2036" s="49" t="s">
        <v>618</v>
      </c>
      <c r="AC2036" s="49"/>
      <c r="AD2036">
        <v>7</v>
      </c>
    </row>
    <row r="2037" spans="2:30" x14ac:dyDescent="0.25">
      <c r="B2037" s="49"/>
      <c r="C2037" s="49"/>
      <c r="D2037" s="2"/>
      <c r="E2037" t="s">
        <v>275</v>
      </c>
      <c r="F2037" s="49"/>
      <c r="G2037" s="49"/>
      <c r="H2037" t="s">
        <v>6266</v>
      </c>
      <c r="I2037" s="49"/>
      <c r="J2037" s="49"/>
      <c r="L2037" s="49" t="s">
        <v>6265</v>
      </c>
      <c r="M2037" s="49"/>
      <c r="N2037" s="49"/>
      <c r="O2037" s="49"/>
      <c r="P2037" s="49"/>
      <c r="Q2037" t="s">
        <v>6264</v>
      </c>
      <c r="R2037" t="s">
        <v>1214</v>
      </c>
      <c r="S2037">
        <v>1</v>
      </c>
      <c r="T2037">
        <v>20</v>
      </c>
      <c r="V2037">
        <v>10</v>
      </c>
      <c r="X2037" s="49"/>
      <c r="Y2037">
        <v>2</v>
      </c>
      <c r="Z2037">
        <v>1</v>
      </c>
      <c r="AA2037">
        <v>1</v>
      </c>
      <c r="AB2037" s="49" t="s">
        <v>618</v>
      </c>
      <c r="AC2037" s="49"/>
      <c r="AD2037">
        <v>7</v>
      </c>
    </row>
    <row r="2038" spans="2:30" x14ac:dyDescent="0.25">
      <c r="B2038" s="49"/>
      <c r="C2038" s="49"/>
      <c r="D2038" s="2"/>
      <c r="E2038" t="s">
        <v>275</v>
      </c>
      <c r="F2038" s="49"/>
      <c r="G2038" s="49"/>
      <c r="H2038" t="s">
        <v>6268</v>
      </c>
      <c r="I2038" s="49"/>
      <c r="J2038" s="49"/>
      <c r="L2038" s="49" t="s">
        <v>6265</v>
      </c>
      <c r="M2038" s="49"/>
      <c r="N2038" s="49"/>
      <c r="O2038" s="49"/>
      <c r="P2038" s="49"/>
      <c r="Q2038" t="s">
        <v>6267</v>
      </c>
      <c r="R2038" t="s">
        <v>1214</v>
      </c>
      <c r="S2038">
        <v>2</v>
      </c>
      <c r="T2038">
        <v>20</v>
      </c>
      <c r="V2038">
        <v>10</v>
      </c>
      <c r="X2038" s="49"/>
      <c r="Y2038">
        <v>2</v>
      </c>
      <c r="Z2038">
        <v>1</v>
      </c>
      <c r="AA2038">
        <v>1</v>
      </c>
      <c r="AB2038" s="49" t="s">
        <v>618</v>
      </c>
      <c r="AC2038" s="49"/>
      <c r="AD2038">
        <v>7</v>
      </c>
    </row>
    <row r="2039" spans="2:30" x14ac:dyDescent="0.25">
      <c r="B2039" s="49"/>
      <c r="C2039" s="49"/>
      <c r="D2039" s="2"/>
      <c r="E2039" t="s">
        <v>1</v>
      </c>
      <c r="F2039" s="49"/>
      <c r="G2039" s="49"/>
      <c r="H2039" t="s">
        <v>6271</v>
      </c>
      <c r="I2039" s="49"/>
      <c r="J2039" s="49"/>
      <c r="L2039" s="49" t="s">
        <v>6270</v>
      </c>
      <c r="M2039" s="49"/>
      <c r="N2039" s="49"/>
      <c r="O2039" s="49"/>
      <c r="P2039" s="49"/>
      <c r="Q2039" t="s">
        <v>6269</v>
      </c>
      <c r="R2039" t="s">
        <v>1214</v>
      </c>
      <c r="S2039">
        <v>1</v>
      </c>
      <c r="T2039">
        <v>150</v>
      </c>
      <c r="V2039">
        <v>60</v>
      </c>
      <c r="X2039" s="49"/>
      <c r="AB2039" s="49"/>
      <c r="AC2039" s="49"/>
      <c r="AD2039">
        <v>7</v>
      </c>
    </row>
    <row r="2040" spans="2:30" x14ac:dyDescent="0.25">
      <c r="B2040" s="49"/>
      <c r="C2040" s="49"/>
      <c r="D2040" s="2"/>
      <c r="E2040" t="s">
        <v>1</v>
      </c>
      <c r="F2040" s="49"/>
      <c r="G2040" s="49"/>
      <c r="H2040" t="s">
        <v>6274</v>
      </c>
      <c r="I2040" s="49"/>
      <c r="J2040" s="49"/>
      <c r="L2040" s="49" t="s">
        <v>6273</v>
      </c>
      <c r="M2040" s="49"/>
      <c r="N2040" s="49"/>
      <c r="O2040" s="49"/>
      <c r="P2040" s="49"/>
      <c r="Q2040" t="s">
        <v>6272</v>
      </c>
      <c r="R2040" t="s">
        <v>1214</v>
      </c>
      <c r="S2040">
        <v>2</v>
      </c>
      <c r="T2040">
        <v>150</v>
      </c>
      <c r="V2040">
        <v>49.8</v>
      </c>
      <c r="X2040" s="49"/>
      <c r="AB2040" s="49"/>
      <c r="AC2040" s="49"/>
      <c r="AD2040">
        <v>7</v>
      </c>
    </row>
    <row r="2041" spans="2:30" x14ac:dyDescent="0.25">
      <c r="B2041" s="49"/>
      <c r="C2041" s="49"/>
      <c r="D2041" s="2"/>
      <c r="E2041" t="s">
        <v>1</v>
      </c>
      <c r="F2041" s="49"/>
      <c r="G2041" s="49"/>
      <c r="H2041" t="s">
        <v>6277</v>
      </c>
      <c r="I2041" s="49"/>
      <c r="J2041" s="49"/>
      <c r="L2041" s="49" t="s">
        <v>6276</v>
      </c>
      <c r="M2041" s="49"/>
      <c r="N2041" s="49"/>
      <c r="O2041" s="49"/>
      <c r="P2041" s="49"/>
      <c r="Q2041" t="s">
        <v>6275</v>
      </c>
      <c r="R2041" t="s">
        <v>1214</v>
      </c>
      <c r="S2041">
        <v>3</v>
      </c>
      <c r="T2041">
        <v>150</v>
      </c>
      <c r="V2041">
        <v>45</v>
      </c>
      <c r="X2041" s="49"/>
      <c r="AB2041" s="49"/>
      <c r="AC2041" s="49"/>
      <c r="AD2041">
        <v>7</v>
      </c>
    </row>
    <row r="2042" spans="2:30" x14ac:dyDescent="0.25">
      <c r="B2042" s="49"/>
      <c r="C2042" s="49"/>
      <c r="D2042" s="2"/>
      <c r="E2042" t="s">
        <v>1</v>
      </c>
      <c r="F2042" s="49"/>
      <c r="G2042" s="49"/>
      <c r="H2042" t="s">
        <v>6280</v>
      </c>
      <c r="I2042" s="49"/>
      <c r="J2042" s="49"/>
      <c r="L2042" s="49" t="s">
        <v>6279</v>
      </c>
      <c r="M2042" s="49"/>
      <c r="N2042" s="49"/>
      <c r="O2042" s="49"/>
      <c r="P2042" s="49"/>
      <c r="Q2042" t="s">
        <v>6278</v>
      </c>
      <c r="R2042" t="s">
        <v>1214</v>
      </c>
      <c r="S2042">
        <v>4</v>
      </c>
      <c r="T2042">
        <v>150</v>
      </c>
      <c r="V2042">
        <v>45</v>
      </c>
      <c r="X2042" s="49"/>
      <c r="AB2042" s="49"/>
      <c r="AC2042" s="49"/>
      <c r="AD2042">
        <v>7</v>
      </c>
    </row>
    <row r="2043" spans="2:30" x14ac:dyDescent="0.25">
      <c r="B2043" s="49"/>
      <c r="C2043" s="49"/>
      <c r="D2043" s="2"/>
      <c r="E2043" t="s">
        <v>1</v>
      </c>
      <c r="F2043" s="49"/>
      <c r="G2043" s="49"/>
      <c r="H2043" t="s">
        <v>6282</v>
      </c>
      <c r="I2043" s="49"/>
      <c r="J2043" s="49"/>
      <c r="L2043" s="49" t="s">
        <v>6279</v>
      </c>
      <c r="M2043" s="49"/>
      <c r="N2043" s="49"/>
      <c r="O2043" s="49"/>
      <c r="P2043" s="49"/>
      <c r="Q2043" t="s">
        <v>6281</v>
      </c>
      <c r="R2043" t="s">
        <v>1214</v>
      </c>
      <c r="S2043">
        <v>5</v>
      </c>
      <c r="T2043">
        <v>150</v>
      </c>
      <c r="V2043">
        <v>45</v>
      </c>
      <c r="X2043" s="49"/>
      <c r="AB2043" s="49"/>
      <c r="AC2043" s="49"/>
      <c r="AD2043">
        <v>7</v>
      </c>
    </row>
    <row r="2044" spans="2:30" x14ac:dyDescent="0.25">
      <c r="B2044" s="49"/>
      <c r="C2044" s="49"/>
      <c r="D2044" s="2"/>
      <c r="E2044" t="s">
        <v>209</v>
      </c>
      <c r="F2044" s="49"/>
      <c r="G2044" s="49"/>
      <c r="H2044" t="s">
        <v>6284</v>
      </c>
      <c r="I2044" s="49"/>
      <c r="J2044" s="49"/>
      <c r="L2044" s="49" t="s">
        <v>3218</v>
      </c>
      <c r="M2044" s="49"/>
      <c r="N2044" s="49"/>
      <c r="O2044" s="49"/>
      <c r="P2044" s="49"/>
      <c r="Q2044" t="s">
        <v>6283</v>
      </c>
      <c r="R2044" t="s">
        <v>1214</v>
      </c>
      <c r="S2044">
        <v>1</v>
      </c>
      <c r="T2044">
        <v>50</v>
      </c>
      <c r="U2044">
        <v>12</v>
      </c>
      <c r="X2044" s="49"/>
      <c r="Y2044">
        <v>2</v>
      </c>
      <c r="Z2044">
        <v>2</v>
      </c>
      <c r="AA2044">
        <v>2</v>
      </c>
      <c r="AB2044" s="49" t="s">
        <v>618</v>
      </c>
      <c r="AC2044" s="49"/>
      <c r="AD2044">
        <v>7</v>
      </c>
    </row>
    <row r="2045" spans="2:30" x14ac:dyDescent="0.25">
      <c r="B2045" s="49"/>
      <c r="C2045" s="49"/>
      <c r="D2045" s="2"/>
      <c r="E2045" t="s">
        <v>209</v>
      </c>
      <c r="F2045" s="49"/>
      <c r="G2045" s="49"/>
      <c r="H2045" t="s">
        <v>6286</v>
      </c>
      <c r="I2045" s="49"/>
      <c r="J2045" s="49"/>
      <c r="L2045" s="49" t="s">
        <v>3218</v>
      </c>
      <c r="M2045" s="49"/>
      <c r="N2045" s="49"/>
      <c r="O2045" s="49"/>
      <c r="P2045" s="49"/>
      <c r="Q2045" t="s">
        <v>6285</v>
      </c>
      <c r="R2045" t="s">
        <v>1214</v>
      </c>
      <c r="S2045">
        <v>2</v>
      </c>
      <c r="T2045">
        <v>60</v>
      </c>
      <c r="U2045">
        <v>12</v>
      </c>
      <c r="X2045" s="49"/>
      <c r="Y2045">
        <v>2</v>
      </c>
      <c r="Z2045">
        <v>2</v>
      </c>
      <c r="AA2045">
        <v>2</v>
      </c>
      <c r="AB2045" s="49" t="s">
        <v>618</v>
      </c>
      <c r="AC2045" s="49"/>
      <c r="AD2045">
        <v>7</v>
      </c>
    </row>
    <row r="2046" spans="2:30" x14ac:dyDescent="0.25">
      <c r="B2046" s="49"/>
      <c r="C2046" s="49"/>
      <c r="D2046" s="2"/>
      <c r="E2046" t="s">
        <v>96</v>
      </c>
      <c r="F2046" s="49"/>
      <c r="G2046" s="49"/>
      <c r="H2046" t="s">
        <v>6289</v>
      </c>
      <c r="I2046" s="49"/>
      <c r="J2046" s="49"/>
      <c r="L2046" s="49" t="s">
        <v>6288</v>
      </c>
      <c r="M2046" s="49"/>
      <c r="N2046" s="49"/>
      <c r="O2046" s="49"/>
      <c r="P2046" s="49"/>
      <c r="Q2046" t="s">
        <v>6287</v>
      </c>
      <c r="R2046" t="s">
        <v>1214</v>
      </c>
      <c r="S2046">
        <v>1</v>
      </c>
      <c r="T2046">
        <v>30</v>
      </c>
      <c r="U2046">
        <v>8</v>
      </c>
      <c r="X2046" s="49"/>
      <c r="Y2046">
        <v>2</v>
      </c>
      <c r="Z2046">
        <v>2</v>
      </c>
      <c r="AA2046">
        <v>2</v>
      </c>
      <c r="AB2046" s="49" t="s">
        <v>618</v>
      </c>
      <c r="AC2046" s="49"/>
      <c r="AD2046">
        <v>7</v>
      </c>
    </row>
    <row r="2047" spans="2:30" x14ac:dyDescent="0.25">
      <c r="B2047" s="49"/>
      <c r="C2047" s="49"/>
      <c r="D2047" s="2"/>
      <c r="E2047" t="s">
        <v>96</v>
      </c>
      <c r="F2047" s="49"/>
      <c r="G2047" s="49"/>
      <c r="H2047" t="s">
        <v>6292</v>
      </c>
      <c r="I2047" s="49"/>
      <c r="J2047" s="49"/>
      <c r="L2047" s="49" t="s">
        <v>6291</v>
      </c>
      <c r="M2047" s="49"/>
      <c r="N2047" s="49"/>
      <c r="O2047" s="49"/>
      <c r="P2047" s="49"/>
      <c r="Q2047" t="s">
        <v>6290</v>
      </c>
      <c r="R2047" t="s">
        <v>1214</v>
      </c>
      <c r="S2047">
        <v>2</v>
      </c>
      <c r="T2047">
        <v>35</v>
      </c>
      <c r="U2047">
        <v>8</v>
      </c>
      <c r="X2047" s="49"/>
      <c r="Y2047">
        <v>2</v>
      </c>
      <c r="Z2047">
        <v>2</v>
      </c>
      <c r="AA2047">
        <v>2</v>
      </c>
      <c r="AB2047" s="49" t="s">
        <v>1745</v>
      </c>
      <c r="AC2047" s="49"/>
      <c r="AD2047">
        <v>7</v>
      </c>
    </row>
    <row r="2048" spans="2:30" x14ac:dyDescent="0.25">
      <c r="B2048" s="49"/>
      <c r="C2048" s="49"/>
      <c r="D2048" s="2"/>
      <c r="E2048" t="s">
        <v>96</v>
      </c>
      <c r="F2048" s="49"/>
      <c r="G2048" s="49"/>
      <c r="H2048" t="s">
        <v>6295</v>
      </c>
      <c r="I2048" s="49"/>
      <c r="J2048" s="49"/>
      <c r="L2048" s="49" t="s">
        <v>6294</v>
      </c>
      <c r="M2048" s="49"/>
      <c r="N2048" s="49"/>
      <c r="O2048" s="49"/>
      <c r="P2048" s="49"/>
      <c r="Q2048" t="s">
        <v>6293</v>
      </c>
      <c r="R2048" t="s">
        <v>1214</v>
      </c>
      <c r="S2048">
        <v>3</v>
      </c>
      <c r="T2048">
        <v>35</v>
      </c>
      <c r="U2048">
        <v>7</v>
      </c>
      <c r="X2048" s="49"/>
      <c r="Y2048">
        <v>2</v>
      </c>
      <c r="Z2048">
        <v>2</v>
      </c>
      <c r="AA2048">
        <v>2</v>
      </c>
      <c r="AB2048" s="49" t="s">
        <v>610</v>
      </c>
      <c r="AC2048" s="49"/>
      <c r="AD2048">
        <v>7</v>
      </c>
    </row>
    <row r="2049" spans="2:30" x14ac:dyDescent="0.25">
      <c r="B2049" s="49"/>
      <c r="C2049" s="49"/>
      <c r="D2049" s="2"/>
      <c r="E2049" t="s">
        <v>209</v>
      </c>
      <c r="F2049" s="49"/>
      <c r="G2049" s="49"/>
      <c r="H2049" t="s">
        <v>6297</v>
      </c>
      <c r="I2049" s="49"/>
      <c r="J2049" s="49"/>
      <c r="L2049" s="49" t="s">
        <v>2664</v>
      </c>
      <c r="M2049" s="49"/>
      <c r="N2049" s="49"/>
      <c r="O2049" s="49"/>
      <c r="P2049" s="49"/>
      <c r="Q2049" t="s">
        <v>6296</v>
      </c>
      <c r="R2049" t="s">
        <v>1214</v>
      </c>
      <c r="S2049">
        <v>3</v>
      </c>
      <c r="T2049">
        <v>70</v>
      </c>
      <c r="U2049">
        <v>10</v>
      </c>
      <c r="X2049" s="49"/>
      <c r="Y2049">
        <v>2</v>
      </c>
      <c r="Z2049">
        <v>2</v>
      </c>
      <c r="AA2049">
        <v>2</v>
      </c>
      <c r="AB2049" s="49" t="s">
        <v>1745</v>
      </c>
      <c r="AC2049" s="49"/>
      <c r="AD2049">
        <v>7</v>
      </c>
    </row>
    <row r="2050" spans="2:30" x14ac:dyDescent="0.25">
      <c r="B2050" s="49"/>
      <c r="C2050" s="49"/>
      <c r="D2050" s="2"/>
      <c r="E2050" t="s">
        <v>339</v>
      </c>
      <c r="F2050" s="49"/>
      <c r="G2050" s="49"/>
      <c r="H2050" t="s">
        <v>6300</v>
      </c>
      <c r="I2050" s="49"/>
      <c r="J2050" s="49"/>
      <c r="L2050" s="49" t="s">
        <v>6299</v>
      </c>
      <c r="M2050" s="49"/>
      <c r="N2050" s="49"/>
      <c r="O2050" s="49"/>
      <c r="P2050" s="49"/>
      <c r="Q2050" t="s">
        <v>6298</v>
      </c>
      <c r="R2050" t="s">
        <v>1214</v>
      </c>
      <c r="S2050">
        <v>1</v>
      </c>
      <c r="T2050">
        <v>50</v>
      </c>
      <c r="V2050">
        <v>60</v>
      </c>
      <c r="X2050" s="49"/>
      <c r="AB2050" s="49"/>
      <c r="AC2050" s="49"/>
      <c r="AD2050">
        <v>7</v>
      </c>
    </row>
    <row r="2051" spans="2:30" x14ac:dyDescent="0.25">
      <c r="B2051" s="49"/>
      <c r="C2051" s="49"/>
      <c r="D2051" s="2"/>
      <c r="E2051" t="s">
        <v>339</v>
      </c>
      <c r="F2051" s="49"/>
      <c r="G2051" s="49"/>
      <c r="H2051" t="s">
        <v>6303</v>
      </c>
      <c r="I2051" s="49"/>
      <c r="J2051" s="49"/>
      <c r="L2051" s="49" t="s">
        <v>6302</v>
      </c>
      <c r="M2051" s="49"/>
      <c r="N2051" s="49"/>
      <c r="O2051" s="49"/>
      <c r="P2051" s="49"/>
      <c r="Q2051" t="s">
        <v>6301</v>
      </c>
      <c r="R2051" t="s">
        <v>1214</v>
      </c>
      <c r="S2051">
        <v>2</v>
      </c>
      <c r="T2051">
        <v>50</v>
      </c>
      <c r="V2051">
        <v>60</v>
      </c>
      <c r="X2051" s="49"/>
      <c r="AB2051" s="49"/>
      <c r="AC2051" s="49"/>
      <c r="AD2051">
        <v>7</v>
      </c>
    </row>
    <row r="2052" spans="2:30" x14ac:dyDescent="0.25">
      <c r="B2052" s="49"/>
      <c r="C2052" s="49"/>
      <c r="D2052" s="2"/>
      <c r="E2052" t="s">
        <v>339</v>
      </c>
      <c r="F2052" s="49"/>
      <c r="G2052" s="49"/>
      <c r="H2052" t="s">
        <v>6306</v>
      </c>
      <c r="I2052" s="49"/>
      <c r="J2052" s="49"/>
      <c r="L2052" s="49" t="s">
        <v>6305</v>
      </c>
      <c r="M2052" s="49"/>
      <c r="N2052" s="49"/>
      <c r="O2052" s="49"/>
      <c r="P2052" s="49"/>
      <c r="Q2052" t="s">
        <v>6304</v>
      </c>
      <c r="R2052" t="s">
        <v>1214</v>
      </c>
      <c r="S2052">
        <v>3</v>
      </c>
      <c r="T2052">
        <v>50</v>
      </c>
      <c r="V2052">
        <v>60</v>
      </c>
      <c r="X2052" s="49"/>
      <c r="AB2052" s="49"/>
      <c r="AC2052" s="49"/>
      <c r="AD2052">
        <v>7</v>
      </c>
    </row>
    <row r="2053" spans="2:30" x14ac:dyDescent="0.25">
      <c r="B2053" s="49"/>
      <c r="C2053" s="49"/>
      <c r="D2053" s="2"/>
      <c r="E2053" t="s">
        <v>334</v>
      </c>
      <c r="F2053" s="49"/>
      <c r="G2053" s="49"/>
      <c r="H2053" t="s">
        <v>6309</v>
      </c>
      <c r="I2053" s="49"/>
      <c r="J2053" s="49"/>
      <c r="L2053" s="49" t="s">
        <v>6308</v>
      </c>
      <c r="M2053" s="49"/>
      <c r="N2053" s="49"/>
      <c r="O2053" s="49"/>
      <c r="P2053" s="49"/>
      <c r="Q2053" t="s">
        <v>6307</v>
      </c>
      <c r="R2053" t="s">
        <v>1214</v>
      </c>
      <c r="S2053">
        <v>1</v>
      </c>
      <c r="T2053">
        <v>0</v>
      </c>
      <c r="V2053">
        <v>60</v>
      </c>
      <c r="X2053" s="49"/>
      <c r="AB2053" s="49"/>
      <c r="AC2053" s="49"/>
      <c r="AD2053">
        <v>7</v>
      </c>
    </row>
    <row r="2054" spans="2:30" x14ac:dyDescent="0.25">
      <c r="B2054" s="49"/>
      <c r="C2054" s="49"/>
      <c r="D2054" s="2"/>
      <c r="E2054" t="s">
        <v>334</v>
      </c>
      <c r="F2054" s="49"/>
      <c r="G2054" s="49"/>
      <c r="H2054" t="s">
        <v>1218</v>
      </c>
      <c r="I2054" s="49"/>
      <c r="J2054" s="49"/>
      <c r="L2054" s="49" t="s">
        <v>6311</v>
      </c>
      <c r="M2054" s="49"/>
      <c r="N2054" s="49"/>
      <c r="O2054" s="49"/>
      <c r="P2054" s="49"/>
      <c r="Q2054" t="s">
        <v>6310</v>
      </c>
      <c r="R2054" t="s">
        <v>1214</v>
      </c>
      <c r="S2054">
        <v>2</v>
      </c>
      <c r="T2054">
        <v>0</v>
      </c>
      <c r="V2054">
        <v>60</v>
      </c>
      <c r="X2054" s="49"/>
      <c r="AB2054" s="49"/>
      <c r="AC2054" s="49"/>
      <c r="AD2054">
        <v>7</v>
      </c>
    </row>
    <row r="2055" spans="2:30" x14ac:dyDescent="0.25">
      <c r="B2055" s="49"/>
      <c r="C2055" s="49"/>
      <c r="D2055" s="2"/>
      <c r="E2055" t="s">
        <v>363</v>
      </c>
      <c r="F2055" s="49"/>
      <c r="G2055" s="49"/>
      <c r="H2055" t="s">
        <v>1222</v>
      </c>
      <c r="I2055" s="49"/>
      <c r="J2055" s="49"/>
      <c r="L2055" s="49" t="s">
        <v>6313</v>
      </c>
      <c r="M2055" s="49"/>
      <c r="N2055" s="49"/>
      <c r="O2055" s="49"/>
      <c r="P2055" s="49"/>
      <c r="Q2055" t="s">
        <v>6312</v>
      </c>
      <c r="R2055" t="s">
        <v>1219</v>
      </c>
      <c r="S2055">
        <v>1</v>
      </c>
      <c r="V2055">
        <v>366</v>
      </c>
      <c r="W2055">
        <v>0.64</v>
      </c>
      <c r="X2055" s="49" t="s">
        <v>3957</v>
      </c>
      <c r="AB2055" s="49"/>
      <c r="AC2055" s="49"/>
      <c r="AD2055">
        <v>7</v>
      </c>
    </row>
    <row r="2056" spans="2:30" x14ac:dyDescent="0.25">
      <c r="B2056" s="49"/>
      <c r="C2056" s="49"/>
      <c r="D2056" s="2"/>
      <c r="E2056" t="s">
        <v>1</v>
      </c>
      <c r="F2056" s="49"/>
      <c r="G2056" s="49"/>
      <c r="H2056" t="s">
        <v>6316</v>
      </c>
      <c r="I2056" s="49"/>
      <c r="J2056" s="49"/>
      <c r="L2056" s="49" t="s">
        <v>6315</v>
      </c>
      <c r="M2056" s="49"/>
      <c r="N2056" s="49"/>
      <c r="O2056" s="49"/>
      <c r="P2056" s="49"/>
      <c r="Q2056" t="s">
        <v>6314</v>
      </c>
      <c r="R2056" t="s">
        <v>1219</v>
      </c>
      <c r="S2056">
        <v>1</v>
      </c>
      <c r="T2056">
        <v>150</v>
      </c>
      <c r="V2056">
        <v>64.800000000000011</v>
      </c>
      <c r="X2056" s="49"/>
      <c r="AB2056" s="49"/>
      <c r="AC2056" s="49"/>
      <c r="AD2056">
        <v>7</v>
      </c>
    </row>
    <row r="2057" spans="2:30" x14ac:dyDescent="0.25">
      <c r="B2057" s="49"/>
      <c r="C2057" s="49"/>
      <c r="D2057" s="2"/>
      <c r="E2057" t="s">
        <v>1</v>
      </c>
      <c r="F2057" s="49"/>
      <c r="G2057" s="49"/>
      <c r="H2057" t="s">
        <v>6319</v>
      </c>
      <c r="I2057" s="49"/>
      <c r="J2057" s="49"/>
      <c r="L2057" s="49" t="s">
        <v>6318</v>
      </c>
      <c r="M2057" s="49"/>
      <c r="N2057" s="49"/>
      <c r="O2057" s="49"/>
      <c r="P2057" s="49"/>
      <c r="Q2057" t="s">
        <v>6317</v>
      </c>
      <c r="R2057" t="s">
        <v>1219</v>
      </c>
      <c r="S2057">
        <v>2</v>
      </c>
      <c r="T2057">
        <v>150</v>
      </c>
      <c r="V2057">
        <v>60</v>
      </c>
      <c r="X2057" s="49"/>
      <c r="AB2057" s="49"/>
      <c r="AC2057" s="49"/>
      <c r="AD2057">
        <v>7</v>
      </c>
    </row>
    <row r="2058" spans="2:30" x14ac:dyDescent="0.25">
      <c r="B2058" s="49"/>
      <c r="C2058" s="49"/>
      <c r="D2058" s="2"/>
      <c r="E2058" t="s">
        <v>1</v>
      </c>
      <c r="F2058" s="49"/>
      <c r="G2058" s="49"/>
      <c r="H2058" t="s">
        <v>6322</v>
      </c>
      <c r="I2058" s="49"/>
      <c r="J2058" s="49"/>
      <c r="L2058" s="49" t="s">
        <v>6321</v>
      </c>
      <c r="M2058" s="49"/>
      <c r="N2058" s="49"/>
      <c r="O2058" s="49"/>
      <c r="P2058" s="49"/>
      <c r="Q2058" t="s">
        <v>6320</v>
      </c>
      <c r="R2058" t="s">
        <v>1219</v>
      </c>
      <c r="S2058">
        <v>3</v>
      </c>
      <c r="T2058">
        <v>150</v>
      </c>
      <c r="V2058">
        <v>55.2</v>
      </c>
      <c r="X2058" s="49"/>
      <c r="AB2058" s="49"/>
      <c r="AC2058" s="49"/>
      <c r="AD2058">
        <v>7</v>
      </c>
    </row>
    <row r="2059" spans="2:30" x14ac:dyDescent="0.25">
      <c r="B2059" s="49"/>
      <c r="C2059" s="49"/>
      <c r="D2059" s="2"/>
      <c r="E2059" t="s">
        <v>1</v>
      </c>
      <c r="F2059" s="49"/>
      <c r="G2059" s="49"/>
      <c r="H2059" t="s">
        <v>6325</v>
      </c>
      <c r="I2059" s="49"/>
      <c r="J2059" s="49"/>
      <c r="L2059" s="49" t="s">
        <v>6324</v>
      </c>
      <c r="M2059" s="49"/>
      <c r="N2059" s="49"/>
      <c r="O2059" s="49"/>
      <c r="P2059" s="49"/>
      <c r="Q2059" t="s">
        <v>6323</v>
      </c>
      <c r="R2059" t="s">
        <v>1219</v>
      </c>
      <c r="S2059">
        <v>4</v>
      </c>
      <c r="T2059">
        <v>150</v>
      </c>
      <c r="V2059">
        <v>49.8</v>
      </c>
      <c r="X2059" s="49"/>
      <c r="AB2059" s="49"/>
      <c r="AC2059" s="49"/>
      <c r="AD2059">
        <v>7</v>
      </c>
    </row>
    <row r="2060" spans="2:30" x14ac:dyDescent="0.25">
      <c r="B2060" s="49"/>
      <c r="C2060" s="49"/>
      <c r="D2060" s="2"/>
      <c r="E2060" t="s">
        <v>1</v>
      </c>
      <c r="F2060" s="49"/>
      <c r="G2060" s="49"/>
      <c r="H2060" t="s">
        <v>6328</v>
      </c>
      <c r="I2060" s="49"/>
      <c r="J2060" s="49"/>
      <c r="L2060" s="49" t="s">
        <v>6327</v>
      </c>
      <c r="M2060" s="49"/>
      <c r="N2060" s="49"/>
      <c r="O2060" s="49"/>
      <c r="P2060" s="49"/>
      <c r="Q2060" t="s">
        <v>6326</v>
      </c>
      <c r="R2060" t="s">
        <v>1219</v>
      </c>
      <c r="S2060">
        <v>5</v>
      </c>
      <c r="T2060">
        <v>150</v>
      </c>
      <c r="V2060">
        <v>49.199999999999996</v>
      </c>
      <c r="X2060" s="49"/>
      <c r="AB2060" s="49"/>
      <c r="AC2060" s="49"/>
      <c r="AD2060">
        <v>7</v>
      </c>
    </row>
    <row r="2061" spans="2:30" x14ac:dyDescent="0.25">
      <c r="B2061" s="49"/>
      <c r="C2061" s="49"/>
      <c r="D2061" s="2"/>
      <c r="E2061" t="s">
        <v>96</v>
      </c>
      <c r="F2061" s="49"/>
      <c r="G2061" s="49"/>
      <c r="H2061" t="s">
        <v>6330</v>
      </c>
      <c r="I2061" s="49"/>
      <c r="J2061" s="49"/>
      <c r="L2061" s="49" t="s">
        <v>3218</v>
      </c>
      <c r="M2061" s="49"/>
      <c r="N2061" s="49"/>
      <c r="O2061" s="49"/>
      <c r="P2061" s="49"/>
      <c r="Q2061" t="s">
        <v>6329</v>
      </c>
      <c r="R2061" t="s">
        <v>1219</v>
      </c>
      <c r="S2061">
        <v>1</v>
      </c>
      <c r="T2061">
        <v>35</v>
      </c>
      <c r="U2061">
        <v>8</v>
      </c>
      <c r="X2061" s="49"/>
      <c r="Y2061">
        <v>2</v>
      </c>
      <c r="Z2061">
        <v>2</v>
      </c>
      <c r="AA2061">
        <v>2</v>
      </c>
      <c r="AB2061" s="49" t="s">
        <v>618</v>
      </c>
      <c r="AC2061" s="49"/>
      <c r="AD2061">
        <v>7</v>
      </c>
    </row>
    <row r="2062" spans="2:30" x14ac:dyDescent="0.25">
      <c r="B2062" s="49"/>
      <c r="C2062" s="49"/>
      <c r="D2062" s="2"/>
      <c r="E2062" t="s">
        <v>96</v>
      </c>
      <c r="F2062" s="49"/>
      <c r="G2062" s="49"/>
      <c r="H2062" t="s">
        <v>6333</v>
      </c>
      <c r="I2062" s="49"/>
      <c r="J2062" s="49"/>
      <c r="L2062" s="49" t="s">
        <v>6332</v>
      </c>
      <c r="M2062" s="49"/>
      <c r="N2062" s="49"/>
      <c r="O2062" s="49"/>
      <c r="P2062" s="49"/>
      <c r="Q2062" t="s">
        <v>6331</v>
      </c>
      <c r="R2062" t="s">
        <v>1219</v>
      </c>
      <c r="S2062">
        <v>2</v>
      </c>
      <c r="T2062">
        <v>35</v>
      </c>
      <c r="U2062">
        <v>7</v>
      </c>
      <c r="X2062" s="49"/>
      <c r="Y2062">
        <v>2</v>
      </c>
      <c r="Z2062">
        <v>2</v>
      </c>
      <c r="AA2062">
        <v>2</v>
      </c>
      <c r="AB2062" s="49" t="s">
        <v>1745</v>
      </c>
      <c r="AC2062" s="49"/>
      <c r="AD2062">
        <v>7</v>
      </c>
    </row>
    <row r="2063" spans="2:30" x14ac:dyDescent="0.25">
      <c r="B2063" s="49"/>
      <c r="C2063" s="49"/>
      <c r="D2063" s="2"/>
      <c r="E2063" t="s">
        <v>96</v>
      </c>
      <c r="F2063" s="49"/>
      <c r="G2063" s="49"/>
      <c r="H2063" t="s">
        <v>6336</v>
      </c>
      <c r="I2063" s="49"/>
      <c r="J2063" s="49"/>
      <c r="L2063" s="49" t="s">
        <v>6335</v>
      </c>
      <c r="M2063" s="49"/>
      <c r="N2063" s="49"/>
      <c r="O2063" s="49"/>
      <c r="P2063" s="49"/>
      <c r="Q2063" t="s">
        <v>6334</v>
      </c>
      <c r="R2063" t="s">
        <v>1219</v>
      </c>
      <c r="S2063">
        <v>3</v>
      </c>
      <c r="T2063">
        <v>35</v>
      </c>
      <c r="U2063">
        <v>6</v>
      </c>
      <c r="X2063" s="49"/>
      <c r="Y2063">
        <v>2</v>
      </c>
      <c r="Z2063">
        <v>2</v>
      </c>
      <c r="AA2063">
        <v>2</v>
      </c>
      <c r="AB2063" s="49" t="s">
        <v>610</v>
      </c>
      <c r="AC2063" s="49"/>
      <c r="AD2063">
        <v>7</v>
      </c>
    </row>
    <row r="2064" spans="2:30" x14ac:dyDescent="0.25">
      <c r="B2064" s="49"/>
      <c r="C2064" s="49"/>
      <c r="D2064" s="2"/>
      <c r="E2064" t="s">
        <v>96</v>
      </c>
      <c r="F2064" s="49"/>
      <c r="G2064" s="49"/>
      <c r="H2064" t="s">
        <v>6338</v>
      </c>
      <c r="I2064" s="49"/>
      <c r="J2064" s="49"/>
      <c r="L2064" s="49" t="s">
        <v>6335</v>
      </c>
      <c r="M2064" s="49"/>
      <c r="N2064" s="49"/>
      <c r="O2064" s="49"/>
      <c r="P2064" s="49"/>
      <c r="Q2064" t="s">
        <v>6337</v>
      </c>
      <c r="R2064" t="s">
        <v>1219</v>
      </c>
      <c r="S2064">
        <v>4</v>
      </c>
      <c r="T2064">
        <v>35</v>
      </c>
      <c r="U2064">
        <v>6</v>
      </c>
      <c r="X2064" s="49"/>
      <c r="Y2064">
        <v>2</v>
      </c>
      <c r="Z2064">
        <v>2</v>
      </c>
      <c r="AA2064">
        <v>2</v>
      </c>
      <c r="AB2064" s="49" t="s">
        <v>610</v>
      </c>
      <c r="AC2064" s="49"/>
      <c r="AD2064">
        <v>7</v>
      </c>
    </row>
    <row r="2065" spans="2:30" x14ac:dyDescent="0.25">
      <c r="B2065" s="49"/>
      <c r="C2065" s="49"/>
      <c r="D2065" s="2"/>
      <c r="E2065" t="s">
        <v>217</v>
      </c>
      <c r="F2065" s="49"/>
      <c r="G2065" s="49"/>
      <c r="H2065" t="s">
        <v>6341</v>
      </c>
      <c r="I2065" s="49"/>
      <c r="J2065" s="49"/>
      <c r="L2065" s="49" t="s">
        <v>6340</v>
      </c>
      <c r="M2065" s="49"/>
      <c r="N2065" s="49"/>
      <c r="O2065" s="49"/>
      <c r="P2065" s="49"/>
      <c r="Q2065" t="s">
        <v>6339</v>
      </c>
      <c r="R2065" t="s">
        <v>1219</v>
      </c>
      <c r="S2065">
        <v>1</v>
      </c>
      <c r="T2065">
        <v>20</v>
      </c>
      <c r="U2065">
        <v>11</v>
      </c>
      <c r="X2065" s="49"/>
      <c r="Y2065">
        <v>3</v>
      </c>
      <c r="Z2065">
        <v>1</v>
      </c>
      <c r="AA2065">
        <v>3</v>
      </c>
      <c r="AB2065" s="49"/>
      <c r="AC2065" s="49"/>
      <c r="AD2065">
        <v>7</v>
      </c>
    </row>
    <row r="2066" spans="2:30" x14ac:dyDescent="0.25">
      <c r="B2066" s="49"/>
      <c r="C2066" s="49"/>
      <c r="D2066" s="2"/>
      <c r="E2066" t="s">
        <v>217</v>
      </c>
      <c r="F2066" s="49"/>
      <c r="G2066" s="49"/>
      <c r="H2066" t="s">
        <v>6344</v>
      </c>
      <c r="I2066" s="49"/>
      <c r="J2066" s="49"/>
      <c r="L2066" s="49" t="s">
        <v>6343</v>
      </c>
      <c r="M2066" s="49"/>
      <c r="N2066" s="49"/>
      <c r="O2066" s="49"/>
      <c r="P2066" s="49"/>
      <c r="Q2066" t="s">
        <v>6342</v>
      </c>
      <c r="R2066" t="s">
        <v>1219</v>
      </c>
      <c r="S2066">
        <v>2</v>
      </c>
      <c r="T2066">
        <v>20</v>
      </c>
      <c r="U2066">
        <v>11</v>
      </c>
      <c r="X2066" s="49"/>
      <c r="Y2066">
        <v>3</v>
      </c>
      <c r="Z2066">
        <v>1</v>
      </c>
      <c r="AA2066">
        <v>3</v>
      </c>
      <c r="AB2066" s="49" t="s">
        <v>1745</v>
      </c>
      <c r="AC2066" s="49"/>
      <c r="AD2066">
        <v>7</v>
      </c>
    </row>
    <row r="2067" spans="2:30" x14ac:dyDescent="0.25">
      <c r="B2067" s="49"/>
      <c r="C2067" s="49"/>
      <c r="D2067" s="2"/>
      <c r="E2067" t="s">
        <v>217</v>
      </c>
      <c r="F2067" s="49"/>
      <c r="G2067" s="49"/>
      <c r="H2067" t="s">
        <v>6347</v>
      </c>
      <c r="I2067" s="49"/>
      <c r="J2067" s="49"/>
      <c r="L2067" s="49" t="s">
        <v>6346</v>
      </c>
      <c r="M2067" s="49"/>
      <c r="N2067" s="49"/>
      <c r="O2067" s="49"/>
      <c r="P2067" s="49"/>
      <c r="Q2067" t="s">
        <v>6345</v>
      </c>
      <c r="R2067" t="s">
        <v>1219</v>
      </c>
      <c r="S2067">
        <v>3</v>
      </c>
      <c r="T2067">
        <v>20</v>
      </c>
      <c r="U2067">
        <v>9</v>
      </c>
      <c r="X2067" s="49"/>
      <c r="Y2067">
        <v>3</v>
      </c>
      <c r="Z2067">
        <v>1</v>
      </c>
      <c r="AA2067">
        <v>3</v>
      </c>
      <c r="AB2067" s="49" t="s">
        <v>610</v>
      </c>
      <c r="AC2067" s="49"/>
      <c r="AD2067">
        <v>7</v>
      </c>
    </row>
    <row r="2068" spans="2:30" x14ac:dyDescent="0.25">
      <c r="B2068" s="49"/>
      <c r="C2068" s="49"/>
      <c r="D2068" s="2"/>
      <c r="E2068" t="s">
        <v>217</v>
      </c>
      <c r="F2068" s="49"/>
      <c r="G2068" s="49"/>
      <c r="H2068" t="s">
        <v>6349</v>
      </c>
      <c r="I2068" s="49"/>
      <c r="J2068" s="49"/>
      <c r="L2068" s="49" t="s">
        <v>6343</v>
      </c>
      <c r="M2068" s="49"/>
      <c r="N2068" s="49"/>
      <c r="O2068" s="49"/>
      <c r="P2068" s="49"/>
      <c r="Q2068" t="s">
        <v>6348</v>
      </c>
      <c r="R2068" t="s">
        <v>1219</v>
      </c>
      <c r="S2068">
        <v>4</v>
      </c>
      <c r="T2068">
        <v>20</v>
      </c>
      <c r="U2068">
        <v>9</v>
      </c>
      <c r="X2068" s="49"/>
      <c r="Y2068">
        <v>3</v>
      </c>
      <c r="Z2068">
        <v>1</v>
      </c>
      <c r="AA2068">
        <v>3</v>
      </c>
      <c r="AB2068" s="49" t="s">
        <v>1745</v>
      </c>
      <c r="AC2068" s="49"/>
      <c r="AD2068">
        <v>7</v>
      </c>
    </row>
    <row r="2069" spans="2:30" x14ac:dyDescent="0.25">
      <c r="B2069" s="49"/>
      <c r="C2069" s="49"/>
      <c r="D2069" s="2"/>
      <c r="E2069" t="s">
        <v>209</v>
      </c>
      <c r="F2069" s="49"/>
      <c r="G2069" s="49"/>
      <c r="H2069" t="s">
        <v>6351</v>
      </c>
      <c r="I2069" s="49"/>
      <c r="J2069" s="49"/>
      <c r="L2069" s="49" t="s">
        <v>1932</v>
      </c>
      <c r="M2069" s="49"/>
      <c r="N2069" s="49"/>
      <c r="O2069" s="49"/>
      <c r="P2069" s="49"/>
      <c r="Q2069" t="s">
        <v>6350</v>
      </c>
      <c r="R2069" t="s">
        <v>1219</v>
      </c>
      <c r="S2069">
        <v>1</v>
      </c>
      <c r="T2069">
        <v>60</v>
      </c>
      <c r="U2069">
        <v>10</v>
      </c>
      <c r="X2069" s="49"/>
      <c r="Y2069">
        <v>2</v>
      </c>
      <c r="Z2069">
        <v>1</v>
      </c>
      <c r="AA2069">
        <v>2</v>
      </c>
      <c r="AB2069" s="49" t="s">
        <v>1745</v>
      </c>
      <c r="AC2069" s="49"/>
      <c r="AD2069">
        <v>7</v>
      </c>
    </row>
    <row r="2070" spans="2:30" x14ac:dyDescent="0.25">
      <c r="B2070" s="49"/>
      <c r="C2070" s="49"/>
      <c r="D2070" s="2"/>
      <c r="E2070" t="s">
        <v>209</v>
      </c>
      <c r="F2070" s="49"/>
      <c r="G2070" s="49"/>
      <c r="H2070" t="s">
        <v>6353</v>
      </c>
      <c r="I2070" s="49"/>
      <c r="J2070" s="49"/>
      <c r="L2070" s="49" t="s">
        <v>1932</v>
      </c>
      <c r="M2070" s="49"/>
      <c r="N2070" s="49"/>
      <c r="O2070" s="49"/>
      <c r="P2070" s="49"/>
      <c r="Q2070" t="s">
        <v>6352</v>
      </c>
      <c r="R2070" t="s">
        <v>1219</v>
      </c>
      <c r="S2070">
        <v>2</v>
      </c>
      <c r="T2070">
        <v>60</v>
      </c>
      <c r="U2070">
        <v>11</v>
      </c>
      <c r="X2070" s="49"/>
      <c r="Y2070">
        <v>2</v>
      </c>
      <c r="Z2070">
        <v>1</v>
      </c>
      <c r="AA2070">
        <v>2</v>
      </c>
      <c r="AB2070" s="49" t="s">
        <v>1745</v>
      </c>
      <c r="AC2070" s="49"/>
      <c r="AD2070">
        <v>7</v>
      </c>
    </row>
    <row r="2071" spans="2:30" x14ac:dyDescent="0.25">
      <c r="B2071" s="49"/>
      <c r="C2071" s="49"/>
      <c r="D2071" s="2"/>
      <c r="E2071" t="s">
        <v>209</v>
      </c>
      <c r="F2071" s="49"/>
      <c r="G2071" s="49"/>
      <c r="H2071" t="s">
        <v>6355</v>
      </c>
      <c r="I2071" s="49"/>
      <c r="J2071" s="49"/>
      <c r="L2071" s="49" t="s">
        <v>1937</v>
      </c>
      <c r="M2071" s="49"/>
      <c r="N2071" s="49"/>
      <c r="O2071" s="49"/>
      <c r="P2071" s="49"/>
      <c r="Q2071" t="s">
        <v>6354</v>
      </c>
      <c r="R2071" t="s">
        <v>1219</v>
      </c>
      <c r="S2071">
        <v>3</v>
      </c>
      <c r="T2071">
        <v>70</v>
      </c>
      <c r="U2071">
        <v>9</v>
      </c>
      <c r="X2071" s="49"/>
      <c r="Y2071">
        <v>2</v>
      </c>
      <c r="Z2071">
        <v>1</v>
      </c>
      <c r="AA2071">
        <v>2</v>
      </c>
      <c r="AB2071" s="49" t="s">
        <v>610</v>
      </c>
      <c r="AC2071" s="49"/>
      <c r="AD2071">
        <v>7</v>
      </c>
    </row>
    <row r="2072" spans="2:30" x14ac:dyDescent="0.25">
      <c r="B2072" s="49"/>
      <c r="C2072" s="49"/>
      <c r="D2072" s="2"/>
      <c r="E2072" t="s">
        <v>123</v>
      </c>
      <c r="F2072" s="49"/>
      <c r="G2072" s="49"/>
      <c r="H2072" t="s">
        <v>6358</v>
      </c>
      <c r="I2072" s="49"/>
      <c r="J2072" s="49"/>
      <c r="L2072" s="49" t="s">
        <v>6357</v>
      </c>
      <c r="M2072" s="49"/>
      <c r="N2072" s="49"/>
      <c r="O2072" s="49"/>
      <c r="P2072" s="49"/>
      <c r="Q2072" t="s">
        <v>6356</v>
      </c>
      <c r="R2072" t="s">
        <v>1219</v>
      </c>
      <c r="S2072">
        <v>1</v>
      </c>
      <c r="T2072">
        <v>20</v>
      </c>
      <c r="U2072">
        <v>12</v>
      </c>
      <c r="X2072" s="49"/>
      <c r="Y2072">
        <v>2</v>
      </c>
      <c r="Z2072">
        <v>1</v>
      </c>
      <c r="AA2072">
        <v>2</v>
      </c>
      <c r="AB2072" s="49" t="s">
        <v>618</v>
      </c>
      <c r="AC2072" s="49"/>
      <c r="AD2072">
        <v>7</v>
      </c>
    </row>
    <row r="2073" spans="2:30" x14ac:dyDescent="0.25">
      <c r="B2073" s="49"/>
      <c r="C2073" s="49"/>
      <c r="D2073" s="2"/>
      <c r="E2073" t="s">
        <v>123</v>
      </c>
      <c r="F2073" s="49"/>
      <c r="G2073" s="49"/>
      <c r="H2073" t="s">
        <v>6361</v>
      </c>
      <c r="I2073" s="49"/>
      <c r="J2073" s="49"/>
      <c r="L2073" s="49" t="s">
        <v>6360</v>
      </c>
      <c r="M2073" s="49"/>
      <c r="N2073" s="49"/>
      <c r="O2073" s="49"/>
      <c r="P2073" s="49"/>
      <c r="Q2073" t="s">
        <v>6359</v>
      </c>
      <c r="R2073" t="s">
        <v>1219</v>
      </c>
      <c r="S2073">
        <v>2</v>
      </c>
      <c r="T2073">
        <v>20</v>
      </c>
      <c r="U2073">
        <v>12</v>
      </c>
      <c r="X2073" s="49"/>
      <c r="Y2073">
        <v>2</v>
      </c>
      <c r="Z2073">
        <v>1</v>
      </c>
      <c r="AA2073">
        <v>2</v>
      </c>
      <c r="AB2073" s="49" t="s">
        <v>618</v>
      </c>
      <c r="AC2073" s="49"/>
      <c r="AD2073">
        <v>7</v>
      </c>
    </row>
    <row r="2074" spans="2:30" x14ac:dyDescent="0.25">
      <c r="B2074" s="49"/>
      <c r="C2074" s="49"/>
      <c r="D2074" s="2"/>
      <c r="E2074" t="s">
        <v>123</v>
      </c>
      <c r="F2074" s="49"/>
      <c r="G2074" s="49"/>
      <c r="H2074" t="s">
        <v>6364</v>
      </c>
      <c r="I2074" s="49"/>
      <c r="J2074" s="49"/>
      <c r="L2074" s="49" t="s">
        <v>6363</v>
      </c>
      <c r="M2074" s="49"/>
      <c r="N2074" s="49"/>
      <c r="O2074" s="49"/>
      <c r="P2074" s="49"/>
      <c r="Q2074" t="s">
        <v>6362</v>
      </c>
      <c r="R2074" t="s">
        <v>1219</v>
      </c>
      <c r="S2074">
        <v>3</v>
      </c>
      <c r="T2074">
        <v>25</v>
      </c>
      <c r="U2074">
        <v>10</v>
      </c>
      <c r="X2074" s="49"/>
      <c r="Y2074">
        <v>2</v>
      </c>
      <c r="Z2074">
        <v>1</v>
      </c>
      <c r="AA2074">
        <v>2</v>
      </c>
      <c r="AB2074" s="49" t="s">
        <v>610</v>
      </c>
      <c r="AC2074" s="49"/>
      <c r="AD2074">
        <v>7</v>
      </c>
    </row>
    <row r="2075" spans="2:30" x14ac:dyDescent="0.25">
      <c r="B2075" s="49"/>
      <c r="C2075" s="49"/>
      <c r="D2075" s="2"/>
      <c r="E2075" t="s">
        <v>339</v>
      </c>
      <c r="F2075" s="49"/>
      <c r="G2075" s="49"/>
      <c r="H2075" t="s">
        <v>6367</v>
      </c>
      <c r="I2075" s="49"/>
      <c r="J2075" s="49"/>
      <c r="L2075" s="49" t="s">
        <v>6366</v>
      </c>
      <c r="M2075" s="49"/>
      <c r="N2075" s="49"/>
      <c r="O2075" s="49"/>
      <c r="P2075" s="49"/>
      <c r="Q2075" t="s">
        <v>6365</v>
      </c>
      <c r="R2075" t="s">
        <v>1219</v>
      </c>
      <c r="S2075">
        <v>1</v>
      </c>
      <c r="T2075">
        <v>50</v>
      </c>
      <c r="V2075">
        <v>60</v>
      </c>
      <c r="X2075" s="49"/>
      <c r="AB2075" s="49"/>
      <c r="AC2075" s="49"/>
      <c r="AD2075">
        <v>7</v>
      </c>
    </row>
    <row r="2076" spans="2:30" x14ac:dyDescent="0.25">
      <c r="B2076" s="49"/>
      <c r="C2076" s="49"/>
      <c r="D2076" s="2"/>
      <c r="E2076" t="s">
        <v>339</v>
      </c>
      <c r="F2076" s="49"/>
      <c r="G2076" s="49"/>
      <c r="H2076" t="s">
        <v>6369</v>
      </c>
      <c r="I2076" s="49"/>
      <c r="J2076" s="49"/>
      <c r="L2076" s="49" t="s">
        <v>6366</v>
      </c>
      <c r="M2076" s="49"/>
      <c r="N2076" s="49"/>
      <c r="O2076" s="49"/>
      <c r="P2076" s="49"/>
      <c r="Q2076" t="s">
        <v>6368</v>
      </c>
      <c r="R2076" t="s">
        <v>1219</v>
      </c>
      <c r="S2076">
        <v>2</v>
      </c>
      <c r="T2076">
        <v>50</v>
      </c>
      <c r="V2076">
        <v>60</v>
      </c>
      <c r="X2076" s="49"/>
      <c r="AB2076" s="49"/>
      <c r="AC2076" s="49"/>
      <c r="AD2076">
        <v>7</v>
      </c>
    </row>
    <row r="2077" spans="2:30" x14ac:dyDescent="0.25">
      <c r="B2077" s="49"/>
      <c r="C2077" s="49"/>
      <c r="D2077" s="2"/>
      <c r="E2077" t="s">
        <v>339</v>
      </c>
      <c r="F2077" s="49"/>
      <c r="G2077" s="49"/>
      <c r="H2077" t="s">
        <v>6371</v>
      </c>
      <c r="I2077" s="49"/>
      <c r="J2077" s="49"/>
      <c r="L2077" s="49" t="s">
        <v>6366</v>
      </c>
      <c r="M2077" s="49"/>
      <c r="N2077" s="49"/>
      <c r="O2077" s="49"/>
      <c r="P2077" s="49"/>
      <c r="Q2077" t="s">
        <v>6370</v>
      </c>
      <c r="R2077" t="s">
        <v>1219</v>
      </c>
      <c r="S2077">
        <v>3</v>
      </c>
      <c r="T2077">
        <v>50</v>
      </c>
      <c r="V2077">
        <v>60</v>
      </c>
      <c r="X2077" s="49"/>
      <c r="AB2077" s="49"/>
      <c r="AC2077" s="49"/>
      <c r="AD2077">
        <v>7</v>
      </c>
    </row>
    <row r="2078" spans="2:30" x14ac:dyDescent="0.25">
      <c r="B2078" s="49"/>
      <c r="C2078" s="49"/>
      <c r="D2078" s="2"/>
      <c r="E2078" t="s">
        <v>334</v>
      </c>
      <c r="F2078" s="49"/>
      <c r="G2078" s="49"/>
      <c r="H2078" t="s">
        <v>6374</v>
      </c>
      <c r="I2078" s="49"/>
      <c r="J2078" s="49"/>
      <c r="L2078" s="49" t="s">
        <v>6373</v>
      </c>
      <c r="M2078" s="49"/>
      <c r="N2078" s="49"/>
      <c r="O2078" s="49"/>
      <c r="P2078" s="49"/>
      <c r="Q2078" t="s">
        <v>6372</v>
      </c>
      <c r="R2078" t="s">
        <v>1219</v>
      </c>
      <c r="S2078">
        <v>1</v>
      </c>
      <c r="T2078">
        <v>0</v>
      </c>
      <c r="V2078">
        <v>60</v>
      </c>
      <c r="X2078" s="49"/>
      <c r="AB2078" s="49"/>
      <c r="AC2078" s="49"/>
      <c r="AD2078">
        <v>7</v>
      </c>
    </row>
    <row r="2079" spans="2:30" x14ac:dyDescent="0.25">
      <c r="B2079" s="49"/>
      <c r="C2079" s="49"/>
      <c r="D2079" s="2"/>
      <c r="E2079" t="s">
        <v>334</v>
      </c>
      <c r="F2079" s="49"/>
      <c r="G2079" s="49"/>
      <c r="H2079" t="s">
        <v>6376</v>
      </c>
      <c r="I2079" s="49"/>
      <c r="J2079" s="49"/>
      <c r="L2079" s="49" t="s">
        <v>6373</v>
      </c>
      <c r="M2079" s="49"/>
      <c r="N2079" s="49"/>
      <c r="O2079" s="49"/>
      <c r="P2079" s="49"/>
      <c r="Q2079" t="s">
        <v>6375</v>
      </c>
      <c r="R2079" t="s">
        <v>1219</v>
      </c>
      <c r="S2079">
        <v>2</v>
      </c>
      <c r="T2079">
        <v>0</v>
      </c>
      <c r="V2079">
        <v>60</v>
      </c>
      <c r="X2079" s="49"/>
      <c r="AB2079" s="49"/>
      <c r="AC2079" s="49"/>
      <c r="AD2079">
        <v>7</v>
      </c>
    </row>
    <row r="2080" spans="2:30" x14ac:dyDescent="0.25">
      <c r="B2080" s="49"/>
      <c r="C2080" s="49"/>
      <c r="D2080" s="2"/>
      <c r="E2080" t="s">
        <v>373</v>
      </c>
      <c r="F2080" s="49"/>
      <c r="G2080" s="49"/>
      <c r="H2080" t="s">
        <v>6379</v>
      </c>
      <c r="I2080" s="49"/>
      <c r="J2080" s="49"/>
      <c r="L2080" s="49" t="s">
        <v>6378</v>
      </c>
      <c r="M2080" s="49"/>
      <c r="N2080" s="49"/>
      <c r="O2080" s="49"/>
      <c r="P2080" s="49"/>
      <c r="Q2080" t="s">
        <v>6377</v>
      </c>
      <c r="R2080" t="s">
        <v>1219</v>
      </c>
      <c r="S2080">
        <v>1</v>
      </c>
      <c r="V2080">
        <v>30</v>
      </c>
      <c r="W2080">
        <v>0</v>
      </c>
      <c r="X2080" s="49" t="s">
        <v>3957</v>
      </c>
      <c r="AB2080" s="49"/>
      <c r="AC2080" s="49"/>
      <c r="AD2080">
        <v>7</v>
      </c>
    </row>
    <row r="2081" spans="2:30" x14ac:dyDescent="0.25">
      <c r="B2081" s="49"/>
      <c r="C2081" s="49"/>
      <c r="D2081" s="2"/>
      <c r="E2081" t="s">
        <v>373</v>
      </c>
      <c r="F2081" s="49"/>
      <c r="G2081" s="49"/>
      <c r="H2081" t="s">
        <v>1223</v>
      </c>
      <c r="I2081" s="49"/>
      <c r="J2081" s="49"/>
      <c r="L2081" s="49" t="s">
        <v>6378</v>
      </c>
      <c r="M2081" s="49"/>
      <c r="N2081" s="49"/>
      <c r="O2081" s="49"/>
      <c r="P2081" s="49"/>
      <c r="Q2081" t="s">
        <v>6380</v>
      </c>
      <c r="R2081" t="s">
        <v>1219</v>
      </c>
      <c r="S2081">
        <v>2</v>
      </c>
      <c r="V2081">
        <v>30</v>
      </c>
      <c r="W2081">
        <v>0</v>
      </c>
      <c r="X2081" s="49" t="s">
        <v>3957</v>
      </c>
      <c r="AB2081" s="49"/>
      <c r="AC2081" s="49"/>
      <c r="AD2081">
        <v>7</v>
      </c>
    </row>
    <row r="2082" spans="2:30" x14ac:dyDescent="0.25">
      <c r="B2082" s="49"/>
      <c r="C2082" s="49"/>
      <c r="D2082" s="2"/>
      <c r="E2082" t="s">
        <v>363</v>
      </c>
      <c r="F2082" s="49"/>
      <c r="G2082" s="49"/>
      <c r="H2082" t="s">
        <v>1226</v>
      </c>
      <c r="I2082" s="49"/>
      <c r="J2082" s="49"/>
      <c r="L2082" s="49" t="s">
        <v>6313</v>
      </c>
      <c r="M2082" s="49"/>
      <c r="N2082" s="49"/>
      <c r="O2082" s="49"/>
      <c r="P2082" s="49"/>
      <c r="Q2082" t="s">
        <v>6381</v>
      </c>
      <c r="R2082" t="s">
        <v>1224</v>
      </c>
      <c r="S2082">
        <v>1</v>
      </c>
      <c r="V2082">
        <v>360</v>
      </c>
      <c r="W2082">
        <v>0.63</v>
      </c>
      <c r="X2082" s="49" t="s">
        <v>3957</v>
      </c>
      <c r="AB2082" s="49"/>
      <c r="AC2082" s="49"/>
      <c r="AD2082">
        <v>7</v>
      </c>
    </row>
    <row r="2083" spans="2:30" x14ac:dyDescent="0.25">
      <c r="B2083" s="49"/>
      <c r="C2083" s="49"/>
      <c r="D2083" s="2"/>
      <c r="E2083" t="s">
        <v>394</v>
      </c>
      <c r="F2083" s="49"/>
      <c r="G2083" s="49"/>
      <c r="H2083" t="s">
        <v>6383</v>
      </c>
      <c r="I2083" s="49"/>
      <c r="J2083" s="49"/>
      <c r="L2083" s="49" t="s">
        <v>2818</v>
      </c>
      <c r="M2083" s="49"/>
      <c r="N2083" s="49"/>
      <c r="O2083" s="49"/>
      <c r="P2083" s="49"/>
      <c r="Q2083" t="s">
        <v>6382</v>
      </c>
      <c r="R2083" t="s">
        <v>1224</v>
      </c>
      <c r="S2083">
        <v>1</v>
      </c>
      <c r="T2083">
        <v>0</v>
      </c>
      <c r="U2083">
        <v>15</v>
      </c>
      <c r="X2083" s="49"/>
      <c r="AB2083" s="49"/>
      <c r="AC2083" s="49"/>
      <c r="AD2083">
        <v>7</v>
      </c>
    </row>
    <row r="2084" spans="2:30" x14ac:dyDescent="0.25">
      <c r="B2084" s="49"/>
      <c r="C2084" s="49"/>
      <c r="D2084" s="2"/>
      <c r="E2084" t="s">
        <v>403</v>
      </c>
      <c r="F2084" s="49"/>
      <c r="G2084" s="49"/>
      <c r="H2084" t="s">
        <v>6385</v>
      </c>
      <c r="I2084" s="49"/>
      <c r="J2084" s="49"/>
      <c r="L2084" s="49" t="s">
        <v>2818</v>
      </c>
      <c r="M2084" s="49"/>
      <c r="N2084" s="49"/>
      <c r="O2084" s="49"/>
      <c r="P2084" s="49"/>
      <c r="Q2084" t="s">
        <v>6384</v>
      </c>
      <c r="R2084" t="s">
        <v>1224</v>
      </c>
      <c r="S2084">
        <v>1</v>
      </c>
      <c r="T2084">
        <v>0</v>
      </c>
      <c r="U2084">
        <v>8</v>
      </c>
      <c r="X2084" s="49"/>
      <c r="AB2084" s="49"/>
      <c r="AC2084" s="49"/>
      <c r="AD2084">
        <v>7</v>
      </c>
    </row>
    <row r="2085" spans="2:30" x14ac:dyDescent="0.25">
      <c r="B2085" s="49"/>
      <c r="C2085" s="49"/>
      <c r="D2085" s="2"/>
      <c r="E2085" t="s">
        <v>403</v>
      </c>
      <c r="F2085" s="49"/>
      <c r="G2085" s="49"/>
      <c r="H2085" t="s">
        <v>6387</v>
      </c>
      <c r="I2085" s="49"/>
      <c r="J2085" s="49"/>
      <c r="L2085" s="49" t="s">
        <v>2818</v>
      </c>
      <c r="M2085" s="49"/>
      <c r="N2085" s="49"/>
      <c r="O2085" s="49"/>
      <c r="P2085" s="49"/>
      <c r="Q2085" t="s">
        <v>6386</v>
      </c>
      <c r="R2085" t="s">
        <v>1224</v>
      </c>
      <c r="S2085">
        <v>2</v>
      </c>
      <c r="T2085">
        <v>0</v>
      </c>
      <c r="U2085">
        <v>8</v>
      </c>
      <c r="X2085" s="49"/>
      <c r="AB2085" s="49"/>
      <c r="AC2085" s="49"/>
      <c r="AD2085">
        <v>7</v>
      </c>
    </row>
    <row r="2086" spans="2:30" x14ac:dyDescent="0.25">
      <c r="B2086" s="49"/>
      <c r="C2086" s="49"/>
      <c r="D2086" s="2"/>
      <c r="E2086" t="s">
        <v>394</v>
      </c>
      <c r="F2086" s="49"/>
      <c r="G2086" s="49"/>
      <c r="H2086" t="s">
        <v>6389</v>
      </c>
      <c r="I2086" s="49"/>
      <c r="J2086" s="49"/>
      <c r="L2086" s="49" t="s">
        <v>2818</v>
      </c>
      <c r="M2086" s="49"/>
      <c r="N2086" s="49"/>
      <c r="O2086" s="49"/>
      <c r="P2086" s="49"/>
      <c r="Q2086" t="s">
        <v>6388</v>
      </c>
      <c r="R2086" t="s">
        <v>1224</v>
      </c>
      <c r="S2086">
        <v>2</v>
      </c>
      <c r="T2086">
        <v>0</v>
      </c>
      <c r="U2086">
        <v>15</v>
      </c>
      <c r="X2086" s="49"/>
      <c r="AB2086" s="49"/>
      <c r="AC2086" s="49"/>
      <c r="AD2086">
        <v>7</v>
      </c>
    </row>
    <row r="2087" spans="2:30" x14ac:dyDescent="0.25">
      <c r="B2087" s="49"/>
      <c r="C2087" s="49"/>
      <c r="D2087" s="2"/>
      <c r="E2087" t="s">
        <v>1</v>
      </c>
      <c r="F2087" s="49"/>
      <c r="G2087" s="49"/>
      <c r="H2087" t="s">
        <v>6392</v>
      </c>
      <c r="I2087" s="49"/>
      <c r="J2087" s="49"/>
      <c r="L2087" s="49" t="s">
        <v>6391</v>
      </c>
      <c r="M2087" s="49"/>
      <c r="N2087" s="49"/>
      <c r="O2087" s="49"/>
      <c r="P2087" s="49"/>
      <c r="Q2087" t="s">
        <v>6390</v>
      </c>
      <c r="R2087" t="s">
        <v>1224</v>
      </c>
      <c r="S2087">
        <v>1</v>
      </c>
      <c r="T2087">
        <v>150</v>
      </c>
      <c r="V2087">
        <v>60</v>
      </c>
      <c r="X2087" s="49"/>
      <c r="AB2087" s="49"/>
      <c r="AC2087" s="49"/>
      <c r="AD2087">
        <v>7</v>
      </c>
    </row>
    <row r="2088" spans="2:30" x14ac:dyDescent="0.25">
      <c r="B2088" s="49"/>
      <c r="C2088" s="49"/>
      <c r="D2088" s="2"/>
      <c r="E2088" t="s">
        <v>1</v>
      </c>
      <c r="F2088" s="49"/>
      <c r="G2088" s="49"/>
      <c r="H2088" t="s">
        <v>6394</v>
      </c>
      <c r="I2088" s="49"/>
      <c r="J2088" s="49"/>
      <c r="L2088" s="49" t="s">
        <v>6391</v>
      </c>
      <c r="M2088" s="49"/>
      <c r="N2088" s="49"/>
      <c r="O2088" s="49"/>
      <c r="P2088" s="49"/>
      <c r="Q2088" t="s">
        <v>6393</v>
      </c>
      <c r="R2088" t="s">
        <v>1224</v>
      </c>
      <c r="S2088">
        <v>2</v>
      </c>
      <c r="T2088">
        <v>150</v>
      </c>
      <c r="V2088">
        <v>60</v>
      </c>
      <c r="X2088" s="49"/>
      <c r="AB2088" s="49"/>
      <c r="AC2088" s="49"/>
      <c r="AD2088">
        <v>7</v>
      </c>
    </row>
    <row r="2089" spans="2:30" x14ac:dyDescent="0.25">
      <c r="B2089" s="49"/>
      <c r="C2089" s="49"/>
      <c r="D2089" s="2"/>
      <c r="E2089" t="s">
        <v>1</v>
      </c>
      <c r="F2089" s="49"/>
      <c r="G2089" s="49"/>
      <c r="H2089" t="s">
        <v>6396</v>
      </c>
      <c r="I2089" s="49"/>
      <c r="J2089" s="49"/>
      <c r="L2089" s="49" t="s">
        <v>6391</v>
      </c>
      <c r="M2089" s="49"/>
      <c r="N2089" s="49"/>
      <c r="O2089" s="49"/>
      <c r="P2089" s="49"/>
      <c r="Q2089" t="s">
        <v>6395</v>
      </c>
      <c r="R2089" t="s">
        <v>1224</v>
      </c>
      <c r="S2089">
        <v>3</v>
      </c>
      <c r="T2089">
        <v>150</v>
      </c>
      <c r="V2089">
        <v>60</v>
      </c>
      <c r="X2089" s="49"/>
      <c r="AB2089" s="49"/>
      <c r="AC2089" s="49"/>
      <c r="AD2089">
        <v>7</v>
      </c>
    </row>
    <row r="2090" spans="2:30" x14ac:dyDescent="0.25">
      <c r="B2090" s="49"/>
      <c r="C2090" s="49"/>
      <c r="D2090" s="2"/>
      <c r="E2090" t="s">
        <v>1</v>
      </c>
      <c r="F2090" s="49"/>
      <c r="G2090" s="49"/>
      <c r="H2090" t="s">
        <v>6398</v>
      </c>
      <c r="I2090" s="49"/>
      <c r="J2090" s="49"/>
      <c r="L2090" s="49" t="s">
        <v>6324</v>
      </c>
      <c r="M2090" s="49"/>
      <c r="N2090" s="49"/>
      <c r="O2090" s="49"/>
      <c r="P2090" s="49"/>
      <c r="Q2090" t="s">
        <v>6397</v>
      </c>
      <c r="R2090" t="s">
        <v>1224</v>
      </c>
      <c r="S2090">
        <v>4</v>
      </c>
      <c r="T2090">
        <v>150</v>
      </c>
      <c r="V2090">
        <v>49.8</v>
      </c>
      <c r="X2090" s="49"/>
      <c r="AB2090" s="49"/>
      <c r="AC2090" s="49"/>
      <c r="AD2090">
        <v>7</v>
      </c>
    </row>
    <row r="2091" spans="2:30" x14ac:dyDescent="0.25">
      <c r="B2091" s="49"/>
      <c r="C2091" s="49"/>
      <c r="D2091" s="2"/>
      <c r="E2091" t="s">
        <v>1</v>
      </c>
      <c r="F2091" s="49"/>
      <c r="G2091" s="49"/>
      <c r="H2091" t="s">
        <v>6401</v>
      </c>
      <c r="I2091" s="49"/>
      <c r="J2091" s="49"/>
      <c r="L2091" s="49" t="s">
        <v>6400</v>
      </c>
      <c r="M2091" s="49"/>
      <c r="N2091" s="49"/>
      <c r="O2091" s="49"/>
      <c r="P2091" s="49"/>
      <c r="Q2091" t="s">
        <v>6399</v>
      </c>
      <c r="R2091" t="s">
        <v>1224</v>
      </c>
      <c r="S2091">
        <v>5</v>
      </c>
      <c r="T2091">
        <v>150</v>
      </c>
      <c r="V2091">
        <v>46.800000000000004</v>
      </c>
      <c r="X2091" s="49"/>
      <c r="AB2091" s="49"/>
      <c r="AC2091" s="49"/>
      <c r="AD2091">
        <v>7</v>
      </c>
    </row>
    <row r="2092" spans="2:30" x14ac:dyDescent="0.25">
      <c r="B2092" s="49"/>
      <c r="C2092" s="49"/>
      <c r="D2092" s="2"/>
      <c r="E2092" t="s">
        <v>32</v>
      </c>
      <c r="F2092" s="49"/>
      <c r="G2092" s="49"/>
      <c r="H2092" t="s">
        <v>6404</v>
      </c>
      <c r="I2092" s="49"/>
      <c r="J2092" s="49"/>
      <c r="L2092" s="49" t="s">
        <v>6403</v>
      </c>
      <c r="M2092" s="49"/>
      <c r="N2092" s="49"/>
      <c r="O2092" s="49"/>
      <c r="P2092" s="49"/>
      <c r="Q2092" t="s">
        <v>6402</v>
      </c>
      <c r="R2092" t="s">
        <v>1224</v>
      </c>
      <c r="S2092">
        <v>1</v>
      </c>
      <c r="T2092">
        <v>200</v>
      </c>
      <c r="U2092">
        <v>7</v>
      </c>
      <c r="X2092" s="49"/>
      <c r="Y2092">
        <v>2</v>
      </c>
      <c r="Z2092">
        <v>1</v>
      </c>
      <c r="AA2092">
        <v>1</v>
      </c>
      <c r="AB2092" s="49" t="s">
        <v>618</v>
      </c>
      <c r="AC2092" s="49"/>
      <c r="AD2092">
        <v>7</v>
      </c>
    </row>
    <row r="2093" spans="2:30" x14ac:dyDescent="0.25">
      <c r="B2093" s="49"/>
      <c r="C2093" s="49"/>
      <c r="D2093" s="2"/>
      <c r="E2093" t="s">
        <v>32</v>
      </c>
      <c r="F2093" s="49"/>
      <c r="G2093" s="49"/>
      <c r="H2093" t="s">
        <v>6407</v>
      </c>
      <c r="I2093" s="49"/>
      <c r="J2093" s="49"/>
      <c r="L2093" s="49" t="s">
        <v>6406</v>
      </c>
      <c r="M2093" s="49"/>
      <c r="N2093" s="49"/>
      <c r="O2093" s="49"/>
      <c r="P2093" s="49"/>
      <c r="Q2093" t="s">
        <v>6405</v>
      </c>
      <c r="R2093" t="s">
        <v>1224</v>
      </c>
      <c r="S2093">
        <v>2</v>
      </c>
      <c r="T2093">
        <v>205</v>
      </c>
      <c r="U2093">
        <v>6</v>
      </c>
      <c r="X2093" s="49"/>
      <c r="Y2093">
        <v>2</v>
      </c>
      <c r="Z2093">
        <v>1</v>
      </c>
      <c r="AA2093">
        <v>1</v>
      </c>
      <c r="AB2093" s="49" t="s">
        <v>1745</v>
      </c>
      <c r="AC2093" s="49"/>
      <c r="AD2093">
        <v>7</v>
      </c>
    </row>
    <row r="2094" spans="2:30" x14ac:dyDescent="0.25">
      <c r="B2094" s="49"/>
      <c r="C2094" s="49"/>
      <c r="D2094" s="2"/>
      <c r="E2094" t="s">
        <v>32</v>
      </c>
      <c r="F2094" s="49"/>
      <c r="G2094" s="49"/>
      <c r="H2094" t="s">
        <v>6409</v>
      </c>
      <c r="I2094" s="49"/>
      <c r="J2094" s="49"/>
      <c r="L2094" s="49" t="s">
        <v>6135</v>
      </c>
      <c r="M2094" s="49"/>
      <c r="N2094" s="49"/>
      <c r="O2094" s="49"/>
      <c r="P2094" s="49"/>
      <c r="Q2094" t="s">
        <v>6408</v>
      </c>
      <c r="R2094" t="s">
        <v>1224</v>
      </c>
      <c r="S2094">
        <v>3</v>
      </c>
      <c r="T2094">
        <v>210</v>
      </c>
      <c r="U2094">
        <v>5.5</v>
      </c>
      <c r="X2094" s="49"/>
      <c r="Y2094">
        <v>2</v>
      </c>
      <c r="Z2094">
        <v>1</v>
      </c>
      <c r="AA2094">
        <v>1</v>
      </c>
      <c r="AB2094" s="49" t="s">
        <v>610</v>
      </c>
      <c r="AC2094" s="49"/>
      <c r="AD2094">
        <v>7</v>
      </c>
    </row>
    <row r="2095" spans="2:30" x14ac:dyDescent="0.25">
      <c r="B2095" s="49"/>
      <c r="C2095" s="49"/>
      <c r="D2095" s="2"/>
      <c r="E2095" t="s">
        <v>32</v>
      </c>
      <c r="F2095" s="49"/>
      <c r="G2095" s="49"/>
      <c r="H2095" t="s">
        <v>6412</v>
      </c>
      <c r="I2095" s="49"/>
      <c r="J2095" s="49"/>
      <c r="L2095" s="49" t="s">
        <v>6411</v>
      </c>
      <c r="M2095" s="49"/>
      <c r="N2095" s="49"/>
      <c r="O2095" s="49"/>
      <c r="P2095" s="49"/>
      <c r="Q2095" t="s">
        <v>6410</v>
      </c>
      <c r="R2095" t="s">
        <v>1224</v>
      </c>
      <c r="S2095">
        <v>4</v>
      </c>
      <c r="T2095">
        <v>210</v>
      </c>
      <c r="U2095">
        <v>5</v>
      </c>
      <c r="X2095" s="49"/>
      <c r="Y2095">
        <v>2</v>
      </c>
      <c r="Z2095">
        <v>1</v>
      </c>
      <c r="AA2095">
        <v>1</v>
      </c>
      <c r="AB2095" s="49" t="s">
        <v>3930</v>
      </c>
      <c r="AC2095" s="49"/>
      <c r="AD2095">
        <v>7</v>
      </c>
    </row>
    <row r="2096" spans="2:30" x14ac:dyDescent="0.25">
      <c r="B2096" s="49"/>
      <c r="C2096" s="49"/>
      <c r="D2096" s="2"/>
      <c r="E2096" t="s">
        <v>24</v>
      </c>
      <c r="F2096" s="49"/>
      <c r="G2096" s="49"/>
      <c r="H2096" t="s">
        <v>6415</v>
      </c>
      <c r="I2096" s="49"/>
      <c r="J2096" s="49"/>
      <c r="L2096" s="49" t="s">
        <v>6414</v>
      </c>
      <c r="M2096" s="49"/>
      <c r="N2096" s="49"/>
      <c r="O2096" s="49"/>
      <c r="P2096" s="49"/>
      <c r="Q2096" t="s">
        <v>6413</v>
      </c>
      <c r="R2096" t="s">
        <v>1224</v>
      </c>
      <c r="S2096">
        <v>1</v>
      </c>
      <c r="T2096">
        <v>0</v>
      </c>
      <c r="U2096">
        <v>8</v>
      </c>
      <c r="X2096" s="49"/>
      <c r="Y2096">
        <v>1</v>
      </c>
      <c r="Z2096">
        <v>2</v>
      </c>
      <c r="AA2096">
        <v>1</v>
      </c>
      <c r="AB2096" s="49" t="s">
        <v>1745</v>
      </c>
      <c r="AC2096" s="49"/>
      <c r="AD2096">
        <v>7</v>
      </c>
    </row>
    <row r="2097" spans="2:30" x14ac:dyDescent="0.25">
      <c r="B2097" s="49"/>
      <c r="C2097" s="49"/>
      <c r="D2097" s="2"/>
      <c r="E2097" t="s">
        <v>24</v>
      </c>
      <c r="F2097" s="49"/>
      <c r="G2097" s="49"/>
      <c r="H2097" t="s">
        <v>6418</v>
      </c>
      <c r="I2097" s="49"/>
      <c r="J2097" s="49"/>
      <c r="L2097" s="49" t="s">
        <v>6417</v>
      </c>
      <c r="M2097" s="49"/>
      <c r="N2097" s="49"/>
      <c r="O2097" s="49"/>
      <c r="P2097" s="49"/>
      <c r="Q2097" t="s">
        <v>6416</v>
      </c>
      <c r="R2097" t="s">
        <v>1224</v>
      </c>
      <c r="S2097">
        <v>2</v>
      </c>
      <c r="T2097">
        <v>0</v>
      </c>
      <c r="U2097">
        <v>7</v>
      </c>
      <c r="X2097" s="49"/>
      <c r="Y2097">
        <v>2</v>
      </c>
      <c r="Z2097">
        <v>2</v>
      </c>
      <c r="AA2097">
        <v>1</v>
      </c>
      <c r="AB2097" s="49" t="s">
        <v>1745</v>
      </c>
      <c r="AC2097" s="49"/>
      <c r="AD2097">
        <v>7</v>
      </c>
    </row>
    <row r="2098" spans="2:30" x14ac:dyDescent="0.25">
      <c r="B2098" s="49"/>
      <c r="C2098" s="49"/>
      <c r="D2098" s="2"/>
      <c r="E2098" t="s">
        <v>24</v>
      </c>
      <c r="F2098" s="49"/>
      <c r="G2098" s="49"/>
      <c r="H2098" t="s">
        <v>6420</v>
      </c>
      <c r="I2098" s="49"/>
      <c r="J2098" s="49"/>
      <c r="L2098" s="49" t="s">
        <v>6417</v>
      </c>
      <c r="M2098" s="49"/>
      <c r="N2098" s="49"/>
      <c r="O2098" s="49"/>
      <c r="P2098" s="49"/>
      <c r="Q2098" t="s">
        <v>6419</v>
      </c>
      <c r="R2098" t="s">
        <v>1224</v>
      </c>
      <c r="S2098">
        <v>3</v>
      </c>
      <c r="T2098">
        <v>0</v>
      </c>
      <c r="U2098">
        <v>8</v>
      </c>
      <c r="X2098" s="49"/>
      <c r="Y2098">
        <v>2</v>
      </c>
      <c r="Z2098">
        <v>2</v>
      </c>
      <c r="AA2098">
        <v>1</v>
      </c>
      <c r="AB2098" s="49" t="s">
        <v>1745</v>
      </c>
      <c r="AC2098" s="49"/>
      <c r="AD2098">
        <v>7</v>
      </c>
    </row>
    <row r="2099" spans="2:30" x14ac:dyDescent="0.25">
      <c r="B2099" s="49"/>
      <c r="C2099" s="49"/>
      <c r="D2099" s="2"/>
      <c r="E2099" t="s">
        <v>96</v>
      </c>
      <c r="F2099" s="49"/>
      <c r="G2099" s="49"/>
      <c r="H2099" t="s">
        <v>6423</v>
      </c>
      <c r="I2099" s="49"/>
      <c r="J2099" s="49"/>
      <c r="L2099" s="49" t="s">
        <v>6422</v>
      </c>
      <c r="M2099" s="49"/>
      <c r="N2099" s="49"/>
      <c r="O2099" s="49"/>
      <c r="P2099" s="49"/>
      <c r="Q2099" t="s">
        <v>6421</v>
      </c>
      <c r="R2099" t="s">
        <v>1224</v>
      </c>
      <c r="S2099">
        <v>1</v>
      </c>
      <c r="T2099">
        <v>35</v>
      </c>
      <c r="U2099">
        <v>6</v>
      </c>
      <c r="X2099" s="49"/>
      <c r="Y2099">
        <v>2</v>
      </c>
      <c r="Z2099">
        <v>2</v>
      </c>
      <c r="AA2099">
        <v>2</v>
      </c>
      <c r="AB2099" s="49" t="s">
        <v>1745</v>
      </c>
      <c r="AC2099" s="49"/>
      <c r="AD2099">
        <v>7</v>
      </c>
    </row>
    <row r="2100" spans="2:30" x14ac:dyDescent="0.25">
      <c r="B2100" s="49"/>
      <c r="C2100" s="49"/>
      <c r="D2100" s="2"/>
      <c r="E2100" t="s">
        <v>96</v>
      </c>
      <c r="F2100" s="49"/>
      <c r="G2100" s="49"/>
      <c r="H2100" t="s">
        <v>6425</v>
      </c>
      <c r="I2100" s="49"/>
      <c r="J2100" s="49"/>
      <c r="L2100" s="49" t="s">
        <v>3735</v>
      </c>
      <c r="M2100" s="49"/>
      <c r="N2100" s="49"/>
      <c r="O2100" s="49"/>
      <c r="P2100" s="49"/>
      <c r="Q2100" t="s">
        <v>6424</v>
      </c>
      <c r="R2100" t="s">
        <v>1224</v>
      </c>
      <c r="S2100">
        <v>2</v>
      </c>
      <c r="T2100">
        <v>35</v>
      </c>
      <c r="U2100">
        <v>6</v>
      </c>
      <c r="X2100" s="49"/>
      <c r="Y2100">
        <v>2</v>
      </c>
      <c r="Z2100">
        <v>2</v>
      </c>
      <c r="AA2100">
        <v>2</v>
      </c>
      <c r="AB2100" s="49" t="s">
        <v>1745</v>
      </c>
      <c r="AC2100" s="49"/>
      <c r="AD2100">
        <v>7</v>
      </c>
    </row>
    <row r="2101" spans="2:30" x14ac:dyDescent="0.25">
      <c r="B2101" s="49"/>
      <c r="C2101" s="49"/>
      <c r="D2101" s="2"/>
      <c r="E2101" t="s">
        <v>96</v>
      </c>
      <c r="F2101" s="49"/>
      <c r="G2101" s="49"/>
      <c r="H2101" t="s">
        <v>6427</v>
      </c>
      <c r="I2101" s="49"/>
      <c r="J2101" s="49"/>
      <c r="L2101" s="49" t="s">
        <v>3600</v>
      </c>
      <c r="M2101" s="49"/>
      <c r="N2101" s="49"/>
      <c r="O2101" s="49"/>
      <c r="P2101" s="49"/>
      <c r="Q2101" t="s">
        <v>6426</v>
      </c>
      <c r="R2101" t="s">
        <v>1224</v>
      </c>
      <c r="S2101">
        <v>3</v>
      </c>
      <c r="T2101">
        <v>35</v>
      </c>
      <c r="U2101">
        <v>6</v>
      </c>
      <c r="X2101" s="49"/>
      <c r="Y2101">
        <v>2</v>
      </c>
      <c r="Z2101">
        <v>2</v>
      </c>
      <c r="AA2101">
        <v>2</v>
      </c>
      <c r="AB2101" s="49" t="s">
        <v>610</v>
      </c>
      <c r="AC2101" s="49"/>
      <c r="AD2101">
        <v>7</v>
      </c>
    </row>
    <row r="2102" spans="2:30" x14ac:dyDescent="0.25">
      <c r="B2102" s="49"/>
      <c r="C2102" s="49"/>
      <c r="D2102" s="2"/>
      <c r="E2102" t="s">
        <v>96</v>
      </c>
      <c r="F2102" s="49"/>
      <c r="G2102" s="49"/>
      <c r="H2102" t="s">
        <v>6429</v>
      </c>
      <c r="I2102" s="49"/>
      <c r="J2102" s="49"/>
      <c r="L2102" s="49" t="s">
        <v>3600</v>
      </c>
      <c r="M2102" s="49"/>
      <c r="N2102" s="49"/>
      <c r="O2102" s="49"/>
      <c r="P2102" s="49"/>
      <c r="Q2102" t="s">
        <v>6428</v>
      </c>
      <c r="R2102" t="s">
        <v>1224</v>
      </c>
      <c r="S2102">
        <v>4</v>
      </c>
      <c r="T2102">
        <v>35</v>
      </c>
      <c r="U2102">
        <v>5.5</v>
      </c>
      <c r="X2102" s="49"/>
      <c r="Y2102">
        <v>2</v>
      </c>
      <c r="Z2102">
        <v>2</v>
      </c>
      <c r="AA2102">
        <v>2</v>
      </c>
      <c r="AB2102" s="49" t="s">
        <v>610</v>
      </c>
      <c r="AC2102" s="49"/>
      <c r="AD2102">
        <v>7</v>
      </c>
    </row>
    <row r="2103" spans="2:30" x14ac:dyDescent="0.25">
      <c r="B2103" s="49"/>
      <c r="C2103" s="49"/>
      <c r="D2103" s="2"/>
      <c r="E2103" t="s">
        <v>217</v>
      </c>
      <c r="F2103" s="49"/>
      <c r="G2103" s="49"/>
      <c r="H2103" t="s">
        <v>6432</v>
      </c>
      <c r="I2103" s="49"/>
      <c r="J2103" s="49"/>
      <c r="L2103" s="49" t="s">
        <v>6431</v>
      </c>
      <c r="M2103" s="49"/>
      <c r="N2103" s="49"/>
      <c r="O2103" s="49"/>
      <c r="P2103" s="49"/>
      <c r="Q2103" t="s">
        <v>6430</v>
      </c>
      <c r="R2103" t="s">
        <v>1224</v>
      </c>
      <c r="S2103">
        <v>1</v>
      </c>
      <c r="T2103">
        <v>20</v>
      </c>
      <c r="U2103">
        <v>12</v>
      </c>
      <c r="X2103" s="49"/>
      <c r="Y2103">
        <v>3</v>
      </c>
      <c r="Z2103">
        <v>1</v>
      </c>
      <c r="AA2103">
        <v>3</v>
      </c>
      <c r="AB2103" s="49" t="s">
        <v>618</v>
      </c>
      <c r="AC2103" s="49"/>
      <c r="AD2103">
        <v>7</v>
      </c>
    </row>
    <row r="2104" spans="2:30" x14ac:dyDescent="0.25">
      <c r="B2104" s="49"/>
      <c r="C2104" s="49"/>
      <c r="D2104" s="2"/>
      <c r="E2104" t="s">
        <v>217</v>
      </c>
      <c r="F2104" s="49"/>
      <c r="G2104" s="49"/>
      <c r="H2104" t="s">
        <v>6435</v>
      </c>
      <c r="I2104" s="49"/>
      <c r="J2104" s="49"/>
      <c r="L2104" s="49" t="s">
        <v>6434</v>
      </c>
      <c r="M2104" s="49"/>
      <c r="N2104" s="49"/>
      <c r="O2104" s="49"/>
      <c r="P2104" s="49"/>
      <c r="Q2104" t="s">
        <v>6433</v>
      </c>
      <c r="R2104" t="s">
        <v>1224</v>
      </c>
      <c r="S2104">
        <v>2</v>
      </c>
      <c r="T2104">
        <v>20</v>
      </c>
      <c r="U2104">
        <v>11</v>
      </c>
      <c r="X2104" s="49"/>
      <c r="Y2104">
        <v>3</v>
      </c>
      <c r="Z2104">
        <v>1</v>
      </c>
      <c r="AA2104">
        <v>3</v>
      </c>
      <c r="AB2104" s="49" t="s">
        <v>1745</v>
      </c>
      <c r="AC2104" s="49"/>
      <c r="AD2104">
        <v>7</v>
      </c>
    </row>
    <row r="2105" spans="2:30" x14ac:dyDescent="0.25">
      <c r="B2105" s="49"/>
      <c r="C2105" s="49"/>
      <c r="D2105" s="2"/>
      <c r="E2105" t="s">
        <v>217</v>
      </c>
      <c r="F2105" s="49"/>
      <c r="G2105" s="49"/>
      <c r="H2105" t="s">
        <v>6437</v>
      </c>
      <c r="I2105" s="49"/>
      <c r="J2105" s="49"/>
      <c r="L2105" s="49" t="s">
        <v>6434</v>
      </c>
      <c r="M2105" s="49"/>
      <c r="N2105" s="49"/>
      <c r="O2105" s="49"/>
      <c r="P2105" s="49"/>
      <c r="Q2105" t="s">
        <v>6436</v>
      </c>
      <c r="R2105" t="s">
        <v>1224</v>
      </c>
      <c r="S2105">
        <v>3</v>
      </c>
      <c r="T2105">
        <v>20</v>
      </c>
      <c r="U2105">
        <v>10</v>
      </c>
      <c r="X2105" s="49"/>
      <c r="Y2105">
        <v>3</v>
      </c>
      <c r="Z2105">
        <v>1</v>
      </c>
      <c r="AA2105">
        <v>3</v>
      </c>
      <c r="AB2105" s="49" t="s">
        <v>1745</v>
      </c>
      <c r="AC2105" s="49"/>
      <c r="AD2105">
        <v>7</v>
      </c>
    </row>
    <row r="2106" spans="2:30" x14ac:dyDescent="0.25">
      <c r="B2106" s="49"/>
      <c r="C2106" s="49"/>
      <c r="D2106" s="2"/>
      <c r="E2106" t="s">
        <v>217</v>
      </c>
      <c r="F2106" s="49"/>
      <c r="G2106" s="49"/>
      <c r="H2106" t="s">
        <v>6439</v>
      </c>
      <c r="I2106" s="49"/>
      <c r="J2106" s="49"/>
      <c r="L2106" s="49" t="s">
        <v>6434</v>
      </c>
      <c r="M2106" s="49"/>
      <c r="N2106" s="49"/>
      <c r="O2106" s="49"/>
      <c r="P2106" s="49"/>
      <c r="Q2106" t="s">
        <v>6438</v>
      </c>
      <c r="R2106" t="s">
        <v>1224</v>
      </c>
      <c r="S2106">
        <v>4</v>
      </c>
      <c r="T2106">
        <v>20</v>
      </c>
      <c r="U2106">
        <v>8</v>
      </c>
      <c r="X2106" s="49"/>
      <c r="Y2106">
        <v>3</v>
      </c>
      <c r="Z2106">
        <v>1</v>
      </c>
      <c r="AA2106">
        <v>3</v>
      </c>
      <c r="AB2106" s="49" t="s">
        <v>1745</v>
      </c>
      <c r="AC2106" s="49"/>
      <c r="AD2106">
        <v>7</v>
      </c>
    </row>
    <row r="2107" spans="2:30" x14ac:dyDescent="0.25">
      <c r="B2107" s="49"/>
      <c r="C2107" s="49"/>
      <c r="D2107" s="2"/>
      <c r="E2107" t="s">
        <v>339</v>
      </c>
      <c r="F2107" s="49"/>
      <c r="G2107" s="49"/>
      <c r="H2107" t="s">
        <v>6442</v>
      </c>
      <c r="I2107" s="49"/>
      <c r="J2107" s="49"/>
      <c r="L2107" s="49" t="s">
        <v>6441</v>
      </c>
      <c r="M2107" s="49"/>
      <c r="N2107" s="49"/>
      <c r="O2107" s="49"/>
      <c r="P2107" s="49"/>
      <c r="Q2107" t="s">
        <v>6440</v>
      </c>
      <c r="R2107" t="s">
        <v>1224</v>
      </c>
      <c r="S2107">
        <v>1</v>
      </c>
      <c r="T2107">
        <v>50</v>
      </c>
      <c r="V2107">
        <v>60</v>
      </c>
      <c r="X2107" s="49"/>
      <c r="AB2107" s="49"/>
      <c r="AC2107" s="49"/>
      <c r="AD2107">
        <v>7</v>
      </c>
    </row>
    <row r="2108" spans="2:30" x14ac:dyDescent="0.25">
      <c r="B2108" s="49"/>
      <c r="C2108" s="49"/>
      <c r="D2108" s="2"/>
      <c r="E2108" t="s">
        <v>339</v>
      </c>
      <c r="F2108" s="49"/>
      <c r="G2108" s="49"/>
      <c r="H2108" t="s">
        <v>6445</v>
      </c>
      <c r="I2108" s="49"/>
      <c r="J2108" s="49"/>
      <c r="L2108" s="49" t="s">
        <v>6444</v>
      </c>
      <c r="M2108" s="49"/>
      <c r="N2108" s="49"/>
      <c r="O2108" s="49"/>
      <c r="P2108" s="49"/>
      <c r="Q2108" t="s">
        <v>6443</v>
      </c>
      <c r="R2108" t="s">
        <v>1224</v>
      </c>
      <c r="S2108">
        <v>2</v>
      </c>
      <c r="T2108">
        <v>50</v>
      </c>
      <c r="V2108">
        <v>60</v>
      </c>
      <c r="X2108" s="49"/>
      <c r="AB2108" s="49"/>
      <c r="AC2108" s="49"/>
      <c r="AD2108">
        <v>7</v>
      </c>
    </row>
    <row r="2109" spans="2:30" x14ac:dyDescent="0.25">
      <c r="B2109" s="49"/>
      <c r="C2109" s="49"/>
      <c r="D2109" s="2"/>
      <c r="E2109" t="s">
        <v>339</v>
      </c>
      <c r="F2109" s="49"/>
      <c r="G2109" s="49"/>
      <c r="H2109" t="s">
        <v>6447</v>
      </c>
      <c r="I2109" s="49"/>
      <c r="J2109" s="49"/>
      <c r="L2109" s="49" t="s">
        <v>6441</v>
      </c>
      <c r="M2109" s="49"/>
      <c r="N2109" s="49"/>
      <c r="O2109" s="49"/>
      <c r="P2109" s="49"/>
      <c r="Q2109" t="s">
        <v>6446</v>
      </c>
      <c r="R2109" t="s">
        <v>1224</v>
      </c>
      <c r="S2109">
        <v>3</v>
      </c>
      <c r="T2109">
        <v>50</v>
      </c>
      <c r="V2109">
        <v>60</v>
      </c>
      <c r="X2109" s="49"/>
      <c r="AB2109" s="49"/>
      <c r="AC2109" s="49"/>
      <c r="AD2109">
        <v>7</v>
      </c>
    </row>
    <row r="2110" spans="2:30" x14ac:dyDescent="0.25">
      <c r="B2110" s="49"/>
      <c r="C2110" s="49"/>
      <c r="D2110" s="2"/>
      <c r="E2110" t="s">
        <v>334</v>
      </c>
      <c r="F2110" s="49"/>
      <c r="G2110" s="49"/>
      <c r="H2110" t="s">
        <v>6450</v>
      </c>
      <c r="I2110" s="49"/>
      <c r="J2110" s="49"/>
      <c r="L2110" s="49" t="s">
        <v>6449</v>
      </c>
      <c r="M2110" s="49"/>
      <c r="N2110" s="49"/>
      <c r="O2110" s="49"/>
      <c r="P2110" s="49"/>
      <c r="Q2110" t="s">
        <v>6448</v>
      </c>
      <c r="R2110" t="s">
        <v>1224</v>
      </c>
      <c r="S2110">
        <v>1</v>
      </c>
      <c r="T2110">
        <v>0</v>
      </c>
      <c r="V2110">
        <v>60</v>
      </c>
      <c r="X2110" s="49"/>
      <c r="AB2110" s="49"/>
      <c r="AC2110" s="49"/>
      <c r="AD2110">
        <v>7</v>
      </c>
    </row>
    <row r="2111" spans="2:30" x14ac:dyDescent="0.25">
      <c r="B2111" s="49"/>
      <c r="C2111" s="49"/>
      <c r="D2111" s="2"/>
      <c r="E2111" t="s">
        <v>334</v>
      </c>
      <c r="F2111" s="49"/>
      <c r="G2111" s="49"/>
      <c r="H2111" t="s">
        <v>1227</v>
      </c>
      <c r="I2111" s="49"/>
      <c r="J2111" s="49"/>
      <c r="L2111" s="49" t="s">
        <v>6452</v>
      </c>
      <c r="M2111" s="49"/>
      <c r="N2111" s="49"/>
      <c r="O2111" s="49"/>
      <c r="P2111" s="49"/>
      <c r="Q2111" t="s">
        <v>6451</v>
      </c>
      <c r="R2111" t="s">
        <v>1224</v>
      </c>
      <c r="S2111">
        <v>2</v>
      </c>
      <c r="T2111">
        <v>0</v>
      </c>
      <c r="V2111">
        <v>60</v>
      </c>
      <c r="X2111" s="49"/>
      <c r="AB2111" s="49"/>
      <c r="AC2111" s="49"/>
      <c r="AD2111">
        <v>7</v>
      </c>
    </row>
    <row r="2112" spans="2:30" x14ac:dyDescent="0.25">
      <c r="B2112" s="49"/>
      <c r="C2112" s="49"/>
      <c r="D2112" s="2"/>
      <c r="E2112" t="s">
        <v>363</v>
      </c>
      <c r="F2112" s="49"/>
      <c r="G2112" s="49"/>
      <c r="H2112" t="s">
        <v>1230</v>
      </c>
      <c r="I2112" s="49"/>
      <c r="J2112" s="49"/>
      <c r="L2112" s="49" t="s">
        <v>6313</v>
      </c>
      <c r="M2112" s="49"/>
      <c r="N2112" s="49"/>
      <c r="O2112" s="49"/>
      <c r="P2112" s="49"/>
      <c r="Q2112" t="s">
        <v>6453</v>
      </c>
      <c r="R2112" t="s">
        <v>1228</v>
      </c>
      <c r="S2112">
        <v>1</v>
      </c>
      <c r="V2112">
        <v>360</v>
      </c>
      <c r="W2112">
        <v>0.63</v>
      </c>
      <c r="X2112" s="49" t="s">
        <v>3957</v>
      </c>
      <c r="AB2112" s="49"/>
      <c r="AC2112" s="49"/>
      <c r="AD2112">
        <v>7</v>
      </c>
    </row>
    <row r="2113" spans="2:30" x14ac:dyDescent="0.25">
      <c r="B2113" s="49"/>
      <c r="C2113" s="49"/>
      <c r="D2113" s="2"/>
      <c r="E2113" t="s">
        <v>394</v>
      </c>
      <c r="F2113" s="49"/>
      <c r="G2113" s="49"/>
      <c r="H2113" t="s">
        <v>6455</v>
      </c>
      <c r="I2113" s="49"/>
      <c r="J2113" s="49"/>
      <c r="L2113" s="49" t="s">
        <v>5122</v>
      </c>
      <c r="M2113" s="49"/>
      <c r="N2113" s="49"/>
      <c r="O2113" s="49"/>
      <c r="P2113" s="49"/>
      <c r="Q2113" t="s">
        <v>6454</v>
      </c>
      <c r="R2113" t="s">
        <v>1228</v>
      </c>
      <c r="S2113">
        <v>1</v>
      </c>
      <c r="T2113">
        <v>0</v>
      </c>
      <c r="U2113">
        <v>12</v>
      </c>
      <c r="X2113" s="49"/>
      <c r="AB2113" s="49"/>
      <c r="AC2113" s="49"/>
      <c r="AD2113">
        <v>7</v>
      </c>
    </row>
    <row r="2114" spans="2:30" x14ac:dyDescent="0.25">
      <c r="B2114" s="49"/>
      <c r="C2114" s="49"/>
      <c r="D2114" s="2"/>
      <c r="E2114" t="s">
        <v>403</v>
      </c>
      <c r="F2114" s="49"/>
      <c r="G2114" s="49"/>
      <c r="H2114" t="s">
        <v>6457</v>
      </c>
      <c r="I2114" s="49"/>
      <c r="J2114" s="49"/>
      <c r="L2114" s="49"/>
      <c r="M2114" s="49"/>
      <c r="N2114" s="49"/>
      <c r="O2114" s="49"/>
      <c r="P2114" s="49"/>
      <c r="Q2114" t="s">
        <v>6456</v>
      </c>
      <c r="R2114" t="s">
        <v>1228</v>
      </c>
      <c r="S2114">
        <v>1</v>
      </c>
      <c r="T2114">
        <v>0</v>
      </c>
      <c r="U2114">
        <v>8</v>
      </c>
      <c r="X2114" s="49"/>
      <c r="AB2114" s="49"/>
      <c r="AC2114" s="49"/>
      <c r="AD2114">
        <v>7</v>
      </c>
    </row>
    <row r="2115" spans="2:30" x14ac:dyDescent="0.25">
      <c r="B2115" s="49"/>
      <c r="C2115" s="49"/>
      <c r="D2115" s="2"/>
      <c r="E2115" t="s">
        <v>403</v>
      </c>
      <c r="F2115" s="49"/>
      <c r="G2115" s="49"/>
      <c r="H2115" t="s">
        <v>6459</v>
      </c>
      <c r="I2115" s="49"/>
      <c r="J2115" s="49"/>
      <c r="L2115" s="49"/>
      <c r="M2115" s="49"/>
      <c r="N2115" s="49"/>
      <c r="O2115" s="49"/>
      <c r="P2115" s="49"/>
      <c r="Q2115" t="s">
        <v>6458</v>
      </c>
      <c r="R2115" t="s">
        <v>1228</v>
      </c>
      <c r="S2115">
        <v>2</v>
      </c>
      <c r="T2115">
        <v>0</v>
      </c>
      <c r="U2115">
        <v>8</v>
      </c>
      <c r="X2115" s="49"/>
      <c r="AB2115" s="49"/>
      <c r="AC2115" s="49"/>
      <c r="AD2115">
        <v>7</v>
      </c>
    </row>
    <row r="2116" spans="2:30" x14ac:dyDescent="0.25">
      <c r="B2116" s="49"/>
      <c r="C2116" s="49"/>
      <c r="D2116" s="2"/>
      <c r="E2116" t="s">
        <v>147</v>
      </c>
      <c r="F2116" s="49"/>
      <c r="G2116" s="49"/>
      <c r="H2116" t="s">
        <v>6462</v>
      </c>
      <c r="I2116" s="49"/>
      <c r="J2116" s="49"/>
      <c r="L2116" s="49" t="s">
        <v>6461</v>
      </c>
      <c r="M2116" s="49"/>
      <c r="N2116" s="49"/>
      <c r="O2116" s="49"/>
      <c r="P2116" s="49"/>
      <c r="Q2116" t="s">
        <v>6460</v>
      </c>
      <c r="R2116" t="s">
        <v>1228</v>
      </c>
      <c r="S2116">
        <v>1</v>
      </c>
      <c r="T2116">
        <v>120</v>
      </c>
      <c r="U2116">
        <v>9</v>
      </c>
      <c r="X2116" s="49"/>
      <c r="Y2116">
        <v>3</v>
      </c>
      <c r="Z2116">
        <v>1</v>
      </c>
      <c r="AB2116" s="49" t="s">
        <v>618</v>
      </c>
      <c r="AC2116" s="49"/>
      <c r="AD2116">
        <v>7</v>
      </c>
    </row>
    <row r="2117" spans="2:30" x14ac:dyDescent="0.25">
      <c r="B2117" s="49"/>
      <c r="C2117" s="49"/>
      <c r="D2117" s="2"/>
      <c r="E2117" t="s">
        <v>147</v>
      </c>
      <c r="F2117" s="49"/>
      <c r="G2117" s="49"/>
      <c r="H2117" t="s">
        <v>6464</v>
      </c>
      <c r="I2117" s="49"/>
      <c r="J2117" s="49"/>
      <c r="L2117" s="49" t="s">
        <v>6461</v>
      </c>
      <c r="M2117" s="49"/>
      <c r="N2117" s="49"/>
      <c r="O2117" s="49"/>
      <c r="P2117" s="49"/>
      <c r="Q2117" t="s">
        <v>6463</v>
      </c>
      <c r="R2117" t="s">
        <v>1228</v>
      </c>
      <c r="S2117">
        <v>2</v>
      </c>
      <c r="T2117">
        <v>130</v>
      </c>
      <c r="U2117">
        <v>8</v>
      </c>
      <c r="X2117" s="49"/>
      <c r="Y2117">
        <v>3</v>
      </c>
      <c r="Z2117">
        <v>1</v>
      </c>
      <c r="AB2117" s="49" t="s">
        <v>618</v>
      </c>
      <c r="AC2117" s="49"/>
      <c r="AD2117">
        <v>7</v>
      </c>
    </row>
    <row r="2118" spans="2:30" x14ac:dyDescent="0.25">
      <c r="B2118" s="49"/>
      <c r="C2118" s="49"/>
      <c r="D2118" s="2"/>
      <c r="E2118" t="s">
        <v>147</v>
      </c>
      <c r="F2118" s="49"/>
      <c r="G2118" s="49"/>
      <c r="H2118" t="s">
        <v>6467</v>
      </c>
      <c r="I2118" s="49"/>
      <c r="J2118" s="49"/>
      <c r="L2118" s="49" t="s">
        <v>6466</v>
      </c>
      <c r="M2118" s="49"/>
      <c r="N2118" s="49"/>
      <c r="O2118" s="49"/>
      <c r="P2118" s="49"/>
      <c r="Q2118" t="s">
        <v>6465</v>
      </c>
      <c r="R2118" t="s">
        <v>1228</v>
      </c>
      <c r="S2118">
        <v>3</v>
      </c>
      <c r="T2118">
        <v>140</v>
      </c>
      <c r="U2118">
        <v>6</v>
      </c>
      <c r="X2118" s="49"/>
      <c r="Y2118">
        <v>3</v>
      </c>
      <c r="Z2118">
        <v>1</v>
      </c>
      <c r="AB2118" s="49" t="s">
        <v>610</v>
      </c>
      <c r="AC2118" s="49"/>
      <c r="AD2118">
        <v>7</v>
      </c>
    </row>
    <row r="2119" spans="2:30" x14ac:dyDescent="0.25">
      <c r="B2119" s="49"/>
      <c r="C2119" s="49"/>
      <c r="D2119" s="2"/>
      <c r="E2119" t="s">
        <v>147</v>
      </c>
      <c r="F2119" s="49"/>
      <c r="G2119" s="49"/>
      <c r="H2119" t="s">
        <v>6469</v>
      </c>
      <c r="I2119" s="49"/>
      <c r="J2119" s="49"/>
      <c r="L2119" s="49" t="s">
        <v>6466</v>
      </c>
      <c r="M2119" s="49"/>
      <c r="N2119" s="49"/>
      <c r="O2119" s="49"/>
      <c r="P2119" s="49"/>
      <c r="Q2119" t="s">
        <v>6468</v>
      </c>
      <c r="R2119" t="s">
        <v>1228</v>
      </c>
      <c r="S2119">
        <v>4</v>
      </c>
      <c r="T2119">
        <v>140</v>
      </c>
      <c r="U2119">
        <v>4.5</v>
      </c>
      <c r="X2119" s="49"/>
      <c r="Y2119">
        <v>3</v>
      </c>
      <c r="Z2119">
        <v>1</v>
      </c>
      <c r="AB2119" s="49" t="s">
        <v>610</v>
      </c>
      <c r="AC2119" s="49"/>
      <c r="AD2119">
        <v>7</v>
      </c>
    </row>
    <row r="2120" spans="2:30" x14ac:dyDescent="0.25">
      <c r="B2120" s="49"/>
      <c r="C2120" s="49"/>
      <c r="D2120" s="2"/>
      <c r="E2120" t="s">
        <v>181</v>
      </c>
      <c r="F2120" s="49"/>
      <c r="G2120" s="49"/>
      <c r="H2120" t="s">
        <v>6472</v>
      </c>
      <c r="I2120" s="49"/>
      <c r="J2120" s="49"/>
      <c r="L2120" s="49" t="s">
        <v>6471</v>
      </c>
      <c r="M2120" s="49"/>
      <c r="N2120" s="49"/>
      <c r="O2120" s="49"/>
      <c r="P2120" s="49"/>
      <c r="Q2120" t="s">
        <v>6470</v>
      </c>
      <c r="R2120" t="s">
        <v>1228</v>
      </c>
      <c r="S2120">
        <v>1</v>
      </c>
      <c r="T2120">
        <v>90</v>
      </c>
      <c r="U2120">
        <v>10</v>
      </c>
      <c r="X2120" s="49"/>
      <c r="Y2120">
        <v>2</v>
      </c>
      <c r="Z2120">
        <v>1</v>
      </c>
      <c r="AA2120">
        <v>2</v>
      </c>
      <c r="AB2120" s="49" t="s">
        <v>2289</v>
      </c>
      <c r="AC2120" s="49"/>
      <c r="AD2120">
        <v>7</v>
      </c>
    </row>
    <row r="2121" spans="2:30" x14ac:dyDescent="0.25">
      <c r="B2121" s="49"/>
      <c r="C2121" s="49"/>
      <c r="D2121" s="2"/>
      <c r="E2121" t="s">
        <v>181</v>
      </c>
      <c r="F2121" s="49"/>
      <c r="G2121" s="49"/>
      <c r="H2121" t="s">
        <v>6475</v>
      </c>
      <c r="I2121" s="49"/>
      <c r="J2121" s="49"/>
      <c r="L2121" s="49" t="s">
        <v>6474</v>
      </c>
      <c r="M2121" s="49"/>
      <c r="N2121" s="49"/>
      <c r="O2121" s="49"/>
      <c r="P2121" s="49"/>
      <c r="Q2121" t="s">
        <v>6473</v>
      </c>
      <c r="R2121" t="s">
        <v>1228</v>
      </c>
      <c r="S2121">
        <v>2</v>
      </c>
      <c r="T2121">
        <v>100</v>
      </c>
      <c r="U2121">
        <v>10</v>
      </c>
      <c r="X2121" s="49"/>
      <c r="Y2121">
        <v>2</v>
      </c>
      <c r="Z2121">
        <v>1</v>
      </c>
      <c r="AA2121">
        <v>2</v>
      </c>
      <c r="AB2121" s="49" t="s">
        <v>618</v>
      </c>
      <c r="AC2121" s="49"/>
      <c r="AD2121">
        <v>7</v>
      </c>
    </row>
    <row r="2122" spans="2:30" x14ac:dyDescent="0.25">
      <c r="B2122" s="49"/>
      <c r="C2122" s="49"/>
      <c r="D2122" s="2"/>
      <c r="E2122" t="s">
        <v>181</v>
      </c>
      <c r="F2122" s="49"/>
      <c r="G2122" s="49"/>
      <c r="H2122" t="s">
        <v>6478</v>
      </c>
      <c r="I2122" s="49"/>
      <c r="J2122" s="49"/>
      <c r="L2122" s="49" t="s">
        <v>6477</v>
      </c>
      <c r="M2122" s="49"/>
      <c r="N2122" s="49"/>
      <c r="O2122" s="49"/>
      <c r="P2122" s="49"/>
      <c r="Q2122" t="s">
        <v>6476</v>
      </c>
      <c r="R2122" t="s">
        <v>1228</v>
      </c>
      <c r="S2122">
        <v>3</v>
      </c>
      <c r="T2122">
        <v>100</v>
      </c>
      <c r="U2122">
        <v>10</v>
      </c>
      <c r="X2122" s="49"/>
      <c r="Y2122">
        <v>2</v>
      </c>
      <c r="Z2122">
        <v>1</v>
      </c>
      <c r="AA2122">
        <v>2</v>
      </c>
      <c r="AB2122" s="49" t="s">
        <v>610</v>
      </c>
      <c r="AC2122" s="49"/>
      <c r="AD2122">
        <v>7</v>
      </c>
    </row>
    <row r="2123" spans="2:30" x14ac:dyDescent="0.25">
      <c r="B2123" s="49"/>
      <c r="C2123" s="49"/>
      <c r="D2123" s="2"/>
      <c r="E2123" t="s">
        <v>181</v>
      </c>
      <c r="F2123" s="49"/>
      <c r="G2123" s="49"/>
      <c r="H2123" t="s">
        <v>6481</v>
      </c>
      <c r="I2123" s="49"/>
      <c r="J2123" s="49"/>
      <c r="L2123" s="49" t="s">
        <v>6480</v>
      </c>
      <c r="M2123" s="49"/>
      <c r="N2123" s="49"/>
      <c r="O2123" s="49"/>
      <c r="P2123" s="49"/>
      <c r="Q2123" t="s">
        <v>6479</v>
      </c>
      <c r="R2123" t="s">
        <v>1228</v>
      </c>
      <c r="S2123">
        <v>4</v>
      </c>
      <c r="T2123">
        <v>105</v>
      </c>
      <c r="U2123">
        <v>7</v>
      </c>
      <c r="X2123" s="49"/>
      <c r="Y2123">
        <v>2</v>
      </c>
      <c r="Z2123">
        <v>1</v>
      </c>
      <c r="AA2123">
        <v>2</v>
      </c>
      <c r="AB2123" s="49" t="s">
        <v>610</v>
      </c>
      <c r="AC2123" s="49"/>
      <c r="AD2123">
        <v>7</v>
      </c>
    </row>
    <row r="2124" spans="2:30" x14ac:dyDescent="0.25">
      <c r="B2124" s="49"/>
      <c r="C2124" s="49"/>
      <c r="D2124" s="2"/>
      <c r="E2124" t="s">
        <v>195</v>
      </c>
      <c r="F2124" s="49"/>
      <c r="G2124" s="49"/>
      <c r="H2124" t="s">
        <v>6484</v>
      </c>
      <c r="I2124" s="49"/>
      <c r="J2124" s="49"/>
      <c r="L2124" s="49" t="s">
        <v>6483</v>
      </c>
      <c r="M2124" s="49"/>
      <c r="N2124" s="49"/>
      <c r="O2124" s="49"/>
      <c r="P2124" s="49"/>
      <c r="Q2124" t="s">
        <v>6482</v>
      </c>
      <c r="R2124" t="s">
        <v>1228</v>
      </c>
      <c r="S2124">
        <v>1</v>
      </c>
      <c r="T2124">
        <v>20</v>
      </c>
      <c r="U2124">
        <v>12</v>
      </c>
      <c r="X2124" s="49"/>
      <c r="Y2124">
        <v>2</v>
      </c>
      <c r="Z2124">
        <v>2</v>
      </c>
      <c r="AA2124">
        <v>2</v>
      </c>
      <c r="AB2124" s="49" t="s">
        <v>618</v>
      </c>
      <c r="AC2124" s="49"/>
      <c r="AD2124">
        <v>7</v>
      </c>
    </row>
    <row r="2125" spans="2:30" x14ac:dyDescent="0.25">
      <c r="B2125" s="49"/>
      <c r="C2125" s="49"/>
      <c r="D2125" s="2"/>
      <c r="E2125" t="s">
        <v>195</v>
      </c>
      <c r="F2125" s="49"/>
      <c r="G2125" s="49"/>
      <c r="H2125" t="s">
        <v>6487</v>
      </c>
      <c r="I2125" s="49"/>
      <c r="J2125" s="49"/>
      <c r="L2125" s="49" t="s">
        <v>6486</v>
      </c>
      <c r="M2125" s="49"/>
      <c r="N2125" s="49"/>
      <c r="O2125" s="49"/>
      <c r="P2125" s="49"/>
      <c r="Q2125" t="s">
        <v>6485</v>
      </c>
      <c r="R2125" t="s">
        <v>1228</v>
      </c>
      <c r="S2125">
        <v>2</v>
      </c>
      <c r="T2125">
        <v>20</v>
      </c>
      <c r="U2125">
        <v>15</v>
      </c>
      <c r="X2125" s="49"/>
      <c r="Y2125">
        <v>2</v>
      </c>
      <c r="Z2125">
        <v>2</v>
      </c>
      <c r="AA2125">
        <v>2</v>
      </c>
      <c r="AB2125" s="49" t="s">
        <v>1745</v>
      </c>
      <c r="AC2125" s="49"/>
      <c r="AD2125">
        <v>7</v>
      </c>
    </row>
    <row r="2126" spans="2:30" x14ac:dyDescent="0.25">
      <c r="B2126" s="49"/>
      <c r="C2126" s="49"/>
      <c r="D2126" s="2"/>
      <c r="E2126" t="s">
        <v>195</v>
      </c>
      <c r="F2126" s="49"/>
      <c r="G2126" s="49"/>
      <c r="H2126" t="s">
        <v>6489</v>
      </c>
      <c r="I2126" s="49"/>
      <c r="J2126" s="49"/>
      <c r="L2126" s="49" t="s">
        <v>6486</v>
      </c>
      <c r="M2126" s="49"/>
      <c r="N2126" s="49"/>
      <c r="O2126" s="49"/>
      <c r="P2126" s="49"/>
      <c r="Q2126" t="s">
        <v>6488</v>
      </c>
      <c r="R2126" t="s">
        <v>1228</v>
      </c>
      <c r="S2126">
        <v>3</v>
      </c>
      <c r="T2126">
        <v>25</v>
      </c>
      <c r="U2126">
        <v>13</v>
      </c>
      <c r="X2126" s="49"/>
      <c r="Y2126">
        <v>2</v>
      </c>
      <c r="Z2126">
        <v>2</v>
      </c>
      <c r="AA2126">
        <v>2</v>
      </c>
      <c r="AB2126" s="49" t="s">
        <v>1745</v>
      </c>
      <c r="AC2126" s="49"/>
      <c r="AD2126">
        <v>7</v>
      </c>
    </row>
    <row r="2127" spans="2:30" x14ac:dyDescent="0.25">
      <c r="B2127" s="49"/>
      <c r="C2127" s="49"/>
      <c r="D2127" s="2"/>
      <c r="E2127" t="s">
        <v>217</v>
      </c>
      <c r="F2127" s="49"/>
      <c r="G2127" s="49"/>
      <c r="H2127" t="s">
        <v>6492</v>
      </c>
      <c r="I2127" s="49"/>
      <c r="J2127" s="49"/>
      <c r="L2127" s="49" t="s">
        <v>6491</v>
      </c>
      <c r="M2127" s="49"/>
      <c r="N2127" s="49"/>
      <c r="O2127" s="49"/>
      <c r="P2127" s="49"/>
      <c r="Q2127" t="s">
        <v>6490</v>
      </c>
      <c r="R2127" t="s">
        <v>1228</v>
      </c>
      <c r="S2127">
        <v>1</v>
      </c>
      <c r="T2127">
        <v>20</v>
      </c>
      <c r="U2127">
        <v>11</v>
      </c>
      <c r="X2127" s="49"/>
      <c r="Y2127">
        <v>3</v>
      </c>
      <c r="Z2127">
        <v>1</v>
      </c>
      <c r="AA2127">
        <v>3</v>
      </c>
      <c r="AB2127" s="49" t="s">
        <v>1745</v>
      </c>
      <c r="AC2127" s="49"/>
      <c r="AD2127">
        <v>7</v>
      </c>
    </row>
    <row r="2128" spans="2:30" x14ac:dyDescent="0.25">
      <c r="B2128" s="49"/>
      <c r="C2128" s="49"/>
      <c r="D2128" s="2"/>
      <c r="E2128" t="s">
        <v>217</v>
      </c>
      <c r="F2128" s="49"/>
      <c r="G2128" s="49"/>
      <c r="H2128" t="s">
        <v>6495</v>
      </c>
      <c r="I2128" s="49"/>
      <c r="J2128" s="49"/>
      <c r="L2128" s="49" t="s">
        <v>6494</v>
      </c>
      <c r="M2128" s="49"/>
      <c r="N2128" s="49"/>
      <c r="O2128" s="49"/>
      <c r="P2128" s="49"/>
      <c r="Q2128" t="s">
        <v>6493</v>
      </c>
      <c r="R2128" t="s">
        <v>1228</v>
      </c>
      <c r="S2128">
        <v>2</v>
      </c>
      <c r="T2128">
        <v>20</v>
      </c>
      <c r="U2128">
        <v>11</v>
      </c>
      <c r="X2128" s="49"/>
      <c r="Y2128">
        <v>3</v>
      </c>
      <c r="Z2128">
        <v>1</v>
      </c>
      <c r="AA2128">
        <v>3</v>
      </c>
      <c r="AB2128" s="49" t="s">
        <v>1745</v>
      </c>
      <c r="AC2128" s="49"/>
      <c r="AD2128">
        <v>7</v>
      </c>
    </row>
    <row r="2129" spans="2:30" x14ac:dyDescent="0.25">
      <c r="B2129" s="49"/>
      <c r="C2129" s="49"/>
      <c r="D2129" s="2"/>
      <c r="E2129" t="s">
        <v>217</v>
      </c>
      <c r="F2129" s="49"/>
      <c r="G2129" s="49"/>
      <c r="H2129" t="s">
        <v>6498</v>
      </c>
      <c r="I2129" s="49"/>
      <c r="J2129" s="49"/>
      <c r="L2129" s="49" t="s">
        <v>6497</v>
      </c>
      <c r="M2129" s="49"/>
      <c r="N2129" s="49"/>
      <c r="O2129" s="49"/>
      <c r="P2129" s="49"/>
      <c r="Q2129" t="s">
        <v>6496</v>
      </c>
      <c r="R2129" t="s">
        <v>1228</v>
      </c>
      <c r="S2129">
        <v>3</v>
      </c>
      <c r="T2129">
        <v>20</v>
      </c>
      <c r="U2129">
        <v>8</v>
      </c>
      <c r="X2129" s="49"/>
      <c r="Y2129">
        <v>3</v>
      </c>
      <c r="Z2129">
        <v>1</v>
      </c>
      <c r="AA2129">
        <v>3</v>
      </c>
      <c r="AB2129" s="49" t="s">
        <v>610</v>
      </c>
      <c r="AC2129" s="49"/>
      <c r="AD2129">
        <v>7</v>
      </c>
    </row>
    <row r="2130" spans="2:30" x14ac:dyDescent="0.25">
      <c r="B2130" s="49"/>
      <c r="C2130" s="49"/>
      <c r="D2130" s="2"/>
      <c r="E2130" t="s">
        <v>217</v>
      </c>
      <c r="F2130" s="49"/>
      <c r="G2130" s="49"/>
      <c r="H2130" t="s">
        <v>6501</v>
      </c>
      <c r="I2130" s="49"/>
      <c r="J2130" s="49"/>
      <c r="L2130" s="49" t="s">
        <v>6500</v>
      </c>
      <c r="M2130" s="49"/>
      <c r="N2130" s="49"/>
      <c r="O2130" s="49"/>
      <c r="P2130" s="49"/>
      <c r="Q2130" t="s">
        <v>6499</v>
      </c>
      <c r="R2130" t="s">
        <v>1228</v>
      </c>
      <c r="S2130">
        <v>4</v>
      </c>
      <c r="T2130">
        <v>20</v>
      </c>
      <c r="U2130">
        <v>8</v>
      </c>
      <c r="X2130" s="49"/>
      <c r="Y2130">
        <v>3</v>
      </c>
      <c r="Z2130">
        <v>1</v>
      </c>
      <c r="AA2130">
        <v>3</v>
      </c>
      <c r="AB2130" s="49" t="s">
        <v>610</v>
      </c>
      <c r="AC2130" s="49"/>
      <c r="AD2130">
        <v>7</v>
      </c>
    </row>
    <row r="2131" spans="2:30" x14ac:dyDescent="0.25">
      <c r="B2131" s="49"/>
      <c r="C2131" s="49"/>
      <c r="D2131" s="2"/>
      <c r="E2131" t="s">
        <v>209</v>
      </c>
      <c r="F2131" s="49"/>
      <c r="G2131" s="49"/>
      <c r="H2131" t="s">
        <v>6504</v>
      </c>
      <c r="I2131" s="49"/>
      <c r="J2131" s="49"/>
      <c r="L2131" s="49" t="s">
        <v>6503</v>
      </c>
      <c r="M2131" s="49"/>
      <c r="N2131" s="49"/>
      <c r="O2131" s="49"/>
      <c r="P2131" s="49"/>
      <c r="Q2131" t="s">
        <v>6502</v>
      </c>
      <c r="R2131" t="s">
        <v>1228</v>
      </c>
      <c r="S2131">
        <v>1</v>
      </c>
      <c r="T2131">
        <v>60</v>
      </c>
      <c r="U2131">
        <v>10</v>
      </c>
      <c r="X2131" s="49"/>
      <c r="Y2131">
        <v>2</v>
      </c>
      <c r="Z2131">
        <v>1</v>
      </c>
      <c r="AA2131">
        <v>2</v>
      </c>
      <c r="AB2131" s="49" t="s">
        <v>1745</v>
      </c>
      <c r="AC2131" s="49"/>
      <c r="AD2131">
        <v>7</v>
      </c>
    </row>
    <row r="2132" spans="2:30" x14ac:dyDescent="0.25">
      <c r="B2132" s="49"/>
      <c r="C2132" s="49"/>
      <c r="D2132" s="2"/>
      <c r="E2132" t="s">
        <v>209</v>
      </c>
      <c r="F2132" s="49"/>
      <c r="G2132" s="49"/>
      <c r="H2132" t="s">
        <v>6506</v>
      </c>
      <c r="I2132" s="49"/>
      <c r="J2132" s="49"/>
      <c r="L2132" s="49" t="s">
        <v>6503</v>
      </c>
      <c r="M2132" s="49"/>
      <c r="N2132" s="49"/>
      <c r="O2132" s="49"/>
      <c r="P2132" s="49"/>
      <c r="Q2132" t="s">
        <v>6505</v>
      </c>
      <c r="R2132" t="s">
        <v>1228</v>
      </c>
      <c r="S2132">
        <v>2</v>
      </c>
      <c r="T2132">
        <v>60</v>
      </c>
      <c r="U2132">
        <v>9</v>
      </c>
      <c r="X2132" s="49"/>
      <c r="Y2132">
        <v>2</v>
      </c>
      <c r="Z2132">
        <v>1</v>
      </c>
      <c r="AA2132">
        <v>2</v>
      </c>
      <c r="AB2132" s="49" t="s">
        <v>1745</v>
      </c>
      <c r="AC2132" s="49"/>
      <c r="AD2132">
        <v>7</v>
      </c>
    </row>
    <row r="2133" spans="2:30" x14ac:dyDescent="0.25">
      <c r="B2133" s="49"/>
      <c r="C2133" s="49"/>
      <c r="D2133" s="2"/>
      <c r="E2133" t="s">
        <v>209</v>
      </c>
      <c r="F2133" s="49"/>
      <c r="G2133" s="49"/>
      <c r="H2133" t="s">
        <v>6509</v>
      </c>
      <c r="I2133" s="49"/>
      <c r="J2133" s="49"/>
      <c r="L2133" s="49" t="s">
        <v>6508</v>
      </c>
      <c r="M2133" s="49"/>
      <c r="N2133" s="49"/>
      <c r="O2133" s="49"/>
      <c r="P2133" s="49"/>
      <c r="Q2133" t="s">
        <v>6507</v>
      </c>
      <c r="R2133" t="s">
        <v>1228</v>
      </c>
      <c r="S2133">
        <v>3</v>
      </c>
      <c r="T2133">
        <v>65</v>
      </c>
      <c r="U2133">
        <v>7.5</v>
      </c>
      <c r="X2133" s="49"/>
      <c r="Y2133">
        <v>2</v>
      </c>
      <c r="Z2133">
        <v>1</v>
      </c>
      <c r="AA2133">
        <v>2</v>
      </c>
      <c r="AB2133" s="49" t="s">
        <v>1745</v>
      </c>
      <c r="AC2133" s="49"/>
      <c r="AD2133">
        <v>7</v>
      </c>
    </row>
    <row r="2134" spans="2:30" x14ac:dyDescent="0.25">
      <c r="B2134" s="49"/>
      <c r="C2134" s="49"/>
      <c r="D2134" s="2"/>
      <c r="E2134" t="s">
        <v>339</v>
      </c>
      <c r="F2134" s="49"/>
      <c r="G2134" s="49"/>
      <c r="H2134" t="s">
        <v>6512</v>
      </c>
      <c r="I2134" s="49"/>
      <c r="J2134" s="49"/>
      <c r="L2134" s="49" t="s">
        <v>6511</v>
      </c>
      <c r="M2134" s="49"/>
      <c r="N2134" s="49"/>
      <c r="O2134" s="49"/>
      <c r="P2134" s="49"/>
      <c r="Q2134" t="s">
        <v>6510</v>
      </c>
      <c r="R2134" t="s">
        <v>1228</v>
      </c>
      <c r="S2134">
        <v>1</v>
      </c>
      <c r="T2134">
        <v>50</v>
      </c>
      <c r="V2134">
        <v>60</v>
      </c>
      <c r="X2134" s="49"/>
      <c r="AB2134" s="49"/>
      <c r="AC2134" s="49"/>
      <c r="AD2134">
        <v>7</v>
      </c>
    </row>
    <row r="2135" spans="2:30" x14ac:dyDescent="0.25">
      <c r="B2135" s="49"/>
      <c r="C2135" s="49"/>
      <c r="D2135" s="2"/>
      <c r="E2135" t="s">
        <v>339</v>
      </c>
      <c r="F2135" s="49"/>
      <c r="G2135" s="49"/>
      <c r="H2135" t="s">
        <v>6514</v>
      </c>
      <c r="I2135" s="49"/>
      <c r="J2135" s="49"/>
      <c r="L2135" s="49" t="s">
        <v>6511</v>
      </c>
      <c r="M2135" s="49"/>
      <c r="N2135" s="49"/>
      <c r="O2135" s="49"/>
      <c r="P2135" s="49"/>
      <c r="Q2135" t="s">
        <v>6513</v>
      </c>
      <c r="R2135" t="s">
        <v>1228</v>
      </c>
      <c r="S2135">
        <v>2</v>
      </c>
      <c r="T2135">
        <v>50</v>
      </c>
      <c r="V2135">
        <v>60</v>
      </c>
      <c r="X2135" s="49"/>
      <c r="AB2135" s="49"/>
      <c r="AC2135" s="49"/>
      <c r="AD2135">
        <v>7</v>
      </c>
    </row>
    <row r="2136" spans="2:30" x14ac:dyDescent="0.25">
      <c r="B2136" s="49"/>
      <c r="C2136" s="49"/>
      <c r="D2136" s="2"/>
      <c r="E2136" t="s">
        <v>339</v>
      </c>
      <c r="F2136" s="49"/>
      <c r="G2136" s="49"/>
      <c r="H2136" t="s">
        <v>6517</v>
      </c>
      <c r="I2136" s="49"/>
      <c r="J2136" s="49"/>
      <c r="L2136" s="49" t="s">
        <v>6516</v>
      </c>
      <c r="M2136" s="49"/>
      <c r="N2136" s="49"/>
      <c r="O2136" s="49"/>
      <c r="P2136" s="49"/>
      <c r="Q2136" t="s">
        <v>6515</v>
      </c>
      <c r="R2136" t="s">
        <v>1228</v>
      </c>
      <c r="S2136">
        <v>3</v>
      </c>
      <c r="T2136">
        <v>50</v>
      </c>
      <c r="V2136">
        <v>60</v>
      </c>
      <c r="X2136" s="49"/>
      <c r="AB2136" s="49"/>
      <c r="AC2136" s="49"/>
      <c r="AD2136">
        <v>7</v>
      </c>
    </row>
    <row r="2137" spans="2:30" x14ac:dyDescent="0.25">
      <c r="B2137" s="49"/>
      <c r="C2137" s="49"/>
      <c r="D2137" s="2"/>
      <c r="E2137" t="s">
        <v>334</v>
      </c>
      <c r="F2137" s="49"/>
      <c r="G2137" s="49"/>
      <c r="H2137" t="s">
        <v>6520</v>
      </c>
      <c r="I2137" s="49"/>
      <c r="J2137" s="49"/>
      <c r="L2137" s="49" t="s">
        <v>6519</v>
      </c>
      <c r="M2137" s="49"/>
      <c r="N2137" s="49"/>
      <c r="O2137" s="49"/>
      <c r="P2137" s="49"/>
      <c r="Q2137" t="s">
        <v>6518</v>
      </c>
      <c r="R2137" t="s">
        <v>1228</v>
      </c>
      <c r="S2137">
        <v>1</v>
      </c>
      <c r="T2137">
        <v>0</v>
      </c>
      <c r="V2137">
        <v>60</v>
      </c>
      <c r="X2137" s="49"/>
      <c r="AB2137" s="49"/>
      <c r="AC2137" s="49"/>
      <c r="AD2137">
        <v>7</v>
      </c>
    </row>
    <row r="2138" spans="2:30" x14ac:dyDescent="0.25">
      <c r="B2138" s="49"/>
      <c r="C2138" s="49"/>
      <c r="D2138" s="2"/>
      <c r="E2138" t="s">
        <v>334</v>
      </c>
      <c r="F2138" s="49"/>
      <c r="G2138" s="49"/>
      <c r="H2138" t="s">
        <v>1231</v>
      </c>
      <c r="I2138" s="49"/>
      <c r="J2138" s="49"/>
      <c r="L2138" s="49" t="s">
        <v>6522</v>
      </c>
      <c r="M2138" s="49"/>
      <c r="N2138" s="49"/>
      <c r="O2138" s="49"/>
      <c r="P2138" s="49"/>
      <c r="Q2138" t="s">
        <v>6521</v>
      </c>
      <c r="R2138" t="s">
        <v>1228</v>
      </c>
      <c r="S2138">
        <v>2</v>
      </c>
      <c r="T2138">
        <v>0</v>
      </c>
      <c r="V2138">
        <v>60</v>
      </c>
      <c r="X2138" s="49"/>
      <c r="AB2138" s="49"/>
      <c r="AC2138" s="49"/>
      <c r="AD2138">
        <v>7</v>
      </c>
    </row>
    <row r="2139" spans="2:30" x14ac:dyDescent="0.25">
      <c r="B2139" s="49"/>
      <c r="C2139" s="49"/>
      <c r="D2139" s="2"/>
      <c r="E2139" t="s">
        <v>363</v>
      </c>
      <c r="F2139" s="49"/>
      <c r="G2139" s="49"/>
      <c r="H2139" t="s">
        <v>1234</v>
      </c>
      <c r="I2139" s="49"/>
      <c r="J2139" s="49"/>
      <c r="L2139" s="49" t="s">
        <v>6524</v>
      </c>
      <c r="M2139" s="49"/>
      <c r="N2139" s="49"/>
      <c r="O2139" s="49"/>
      <c r="P2139" s="49"/>
      <c r="Q2139" t="s">
        <v>6523</v>
      </c>
      <c r="R2139" t="s">
        <v>1232</v>
      </c>
      <c r="S2139">
        <v>1</v>
      </c>
      <c r="V2139">
        <v>360</v>
      </c>
      <c r="W2139">
        <v>0.65</v>
      </c>
      <c r="X2139" s="49" t="s">
        <v>3957</v>
      </c>
      <c r="AB2139" s="49"/>
      <c r="AC2139" s="49"/>
      <c r="AD2139">
        <v>7</v>
      </c>
    </row>
    <row r="2140" spans="2:30" x14ac:dyDescent="0.25">
      <c r="B2140" s="49"/>
      <c r="C2140" s="49"/>
      <c r="D2140" s="2"/>
      <c r="E2140" t="s">
        <v>265</v>
      </c>
      <c r="F2140" s="49"/>
      <c r="G2140" s="49"/>
      <c r="H2140" t="s">
        <v>6527</v>
      </c>
      <c r="I2140" s="49"/>
      <c r="J2140" s="49"/>
      <c r="L2140" s="49" t="s">
        <v>6526</v>
      </c>
      <c r="M2140" s="49"/>
      <c r="N2140" s="49"/>
      <c r="O2140" s="49"/>
      <c r="P2140" s="49"/>
      <c r="Q2140" t="s">
        <v>6525</v>
      </c>
      <c r="R2140" t="s">
        <v>1232</v>
      </c>
      <c r="S2140">
        <v>1</v>
      </c>
      <c r="T2140">
        <v>40</v>
      </c>
      <c r="U2140">
        <v>10</v>
      </c>
      <c r="X2140" s="49"/>
      <c r="Y2140">
        <v>3</v>
      </c>
      <c r="Z2140">
        <v>1</v>
      </c>
      <c r="AA2140">
        <v>1</v>
      </c>
      <c r="AB2140" s="49" t="s">
        <v>618</v>
      </c>
      <c r="AC2140" s="49"/>
      <c r="AD2140">
        <v>7</v>
      </c>
    </row>
    <row r="2141" spans="2:30" x14ac:dyDescent="0.25">
      <c r="B2141" s="49"/>
      <c r="C2141" s="49"/>
      <c r="D2141" s="2"/>
      <c r="E2141" t="s">
        <v>265</v>
      </c>
      <c r="F2141" s="49"/>
      <c r="G2141" s="49"/>
      <c r="H2141" t="s">
        <v>6529</v>
      </c>
      <c r="I2141" s="49"/>
      <c r="J2141" s="49"/>
      <c r="L2141" s="49" t="s">
        <v>6526</v>
      </c>
      <c r="M2141" s="49"/>
      <c r="N2141" s="49"/>
      <c r="O2141" s="49"/>
      <c r="P2141" s="49"/>
      <c r="Q2141" t="s">
        <v>6528</v>
      </c>
      <c r="R2141" t="s">
        <v>1232</v>
      </c>
      <c r="S2141">
        <v>2</v>
      </c>
      <c r="T2141">
        <v>50</v>
      </c>
      <c r="U2141">
        <v>10</v>
      </c>
      <c r="X2141" s="49"/>
      <c r="Y2141">
        <v>3</v>
      </c>
      <c r="Z2141">
        <v>1</v>
      </c>
      <c r="AA2141">
        <v>1</v>
      </c>
      <c r="AB2141" s="49" t="s">
        <v>618</v>
      </c>
      <c r="AC2141" s="49"/>
      <c r="AD2141">
        <v>7</v>
      </c>
    </row>
    <row r="2142" spans="2:30" x14ac:dyDescent="0.25">
      <c r="B2142" s="49"/>
      <c r="C2142" s="49"/>
      <c r="D2142" s="2"/>
      <c r="E2142" t="s">
        <v>265</v>
      </c>
      <c r="F2142" s="49"/>
      <c r="G2142" s="49"/>
      <c r="H2142" t="s">
        <v>6532</v>
      </c>
      <c r="I2142" s="49"/>
      <c r="J2142" s="49"/>
      <c r="L2142" s="49" t="s">
        <v>6531</v>
      </c>
      <c r="M2142" s="49"/>
      <c r="N2142" s="49"/>
      <c r="O2142" s="49"/>
      <c r="P2142" s="49"/>
      <c r="Q2142" t="s">
        <v>6530</v>
      </c>
      <c r="R2142" t="s">
        <v>1232</v>
      </c>
      <c r="S2142">
        <v>3</v>
      </c>
      <c r="T2142">
        <v>60</v>
      </c>
      <c r="U2142">
        <v>10</v>
      </c>
      <c r="X2142" s="49"/>
      <c r="Y2142">
        <v>3</v>
      </c>
      <c r="Z2142">
        <v>1</v>
      </c>
      <c r="AA2142">
        <v>1</v>
      </c>
      <c r="AB2142" s="49" t="s">
        <v>1745</v>
      </c>
      <c r="AC2142" s="49"/>
      <c r="AD2142">
        <v>7</v>
      </c>
    </row>
    <row r="2143" spans="2:30" x14ac:dyDescent="0.25">
      <c r="B2143" s="49"/>
      <c r="C2143" s="49"/>
      <c r="D2143" s="2"/>
      <c r="E2143" t="s">
        <v>249</v>
      </c>
      <c r="F2143" s="49"/>
      <c r="G2143" s="49"/>
      <c r="H2143" t="s">
        <v>6534</v>
      </c>
      <c r="I2143" s="49"/>
      <c r="J2143" s="49"/>
      <c r="L2143" s="49" t="s">
        <v>2598</v>
      </c>
      <c r="M2143" s="49"/>
      <c r="N2143" s="49"/>
      <c r="O2143" s="49"/>
      <c r="P2143" s="49"/>
      <c r="Q2143" t="s">
        <v>6533</v>
      </c>
      <c r="R2143" t="s">
        <v>1232</v>
      </c>
      <c r="S2143">
        <v>1</v>
      </c>
      <c r="T2143">
        <v>150</v>
      </c>
      <c r="U2143">
        <v>8</v>
      </c>
      <c r="X2143" s="49"/>
      <c r="Y2143">
        <v>3</v>
      </c>
      <c r="Z2143">
        <v>1</v>
      </c>
      <c r="AA2143">
        <v>1</v>
      </c>
      <c r="AB2143" s="49" t="s">
        <v>618</v>
      </c>
      <c r="AC2143" s="49"/>
      <c r="AD2143">
        <v>7</v>
      </c>
    </row>
    <row r="2144" spans="2:30" x14ac:dyDescent="0.25">
      <c r="B2144" s="49"/>
      <c r="C2144" s="49"/>
      <c r="D2144" s="2"/>
      <c r="E2144" t="s">
        <v>249</v>
      </c>
      <c r="F2144" s="49"/>
      <c r="G2144" s="49"/>
      <c r="H2144" t="s">
        <v>6536</v>
      </c>
      <c r="I2144" s="49"/>
      <c r="J2144" s="49"/>
      <c r="L2144" s="49" t="s">
        <v>2598</v>
      </c>
      <c r="M2144" s="49"/>
      <c r="N2144" s="49"/>
      <c r="O2144" s="49"/>
      <c r="P2144" s="49"/>
      <c r="Q2144" t="s">
        <v>6535</v>
      </c>
      <c r="R2144" t="s">
        <v>1232</v>
      </c>
      <c r="S2144">
        <v>2</v>
      </c>
      <c r="T2144">
        <v>150</v>
      </c>
      <c r="U2144">
        <v>8</v>
      </c>
      <c r="X2144" s="49"/>
      <c r="Y2144">
        <v>3</v>
      </c>
      <c r="Z2144">
        <v>1</v>
      </c>
      <c r="AA2144">
        <v>1</v>
      </c>
      <c r="AB2144" s="49" t="s">
        <v>618</v>
      </c>
      <c r="AC2144" s="49"/>
      <c r="AD2144">
        <v>7</v>
      </c>
    </row>
    <row r="2145" spans="2:30" x14ac:dyDescent="0.25">
      <c r="B2145" s="49"/>
      <c r="C2145" s="49"/>
      <c r="D2145" s="2"/>
      <c r="E2145" t="s">
        <v>249</v>
      </c>
      <c r="F2145" s="49"/>
      <c r="G2145" s="49"/>
      <c r="H2145" t="s">
        <v>6538</v>
      </c>
      <c r="I2145" s="49"/>
      <c r="J2145" s="49"/>
      <c r="L2145" s="49" t="s">
        <v>2598</v>
      </c>
      <c r="M2145" s="49"/>
      <c r="N2145" s="49"/>
      <c r="O2145" s="49"/>
      <c r="P2145" s="49"/>
      <c r="Q2145" t="s">
        <v>6537</v>
      </c>
      <c r="R2145" t="s">
        <v>1232</v>
      </c>
      <c r="S2145">
        <v>3</v>
      </c>
      <c r="T2145">
        <v>150</v>
      </c>
      <c r="U2145">
        <v>8</v>
      </c>
      <c r="X2145" s="49"/>
      <c r="Y2145">
        <v>3</v>
      </c>
      <c r="Z2145">
        <v>1</v>
      </c>
      <c r="AA2145">
        <v>1</v>
      </c>
      <c r="AB2145" s="49" t="s">
        <v>618</v>
      </c>
      <c r="AC2145" s="49"/>
      <c r="AD2145">
        <v>7</v>
      </c>
    </row>
    <row r="2146" spans="2:30" x14ac:dyDescent="0.25">
      <c r="B2146" s="49"/>
      <c r="C2146" s="49"/>
      <c r="D2146" s="2"/>
      <c r="E2146" t="s">
        <v>275</v>
      </c>
      <c r="F2146" s="49"/>
      <c r="G2146" s="49"/>
      <c r="H2146" t="s">
        <v>6541</v>
      </c>
      <c r="I2146" s="49"/>
      <c r="J2146" s="49"/>
      <c r="L2146" s="49" t="s">
        <v>6540</v>
      </c>
      <c r="M2146" s="49"/>
      <c r="N2146" s="49"/>
      <c r="O2146" s="49"/>
      <c r="P2146" s="49"/>
      <c r="Q2146" t="s">
        <v>6539</v>
      </c>
      <c r="R2146" t="s">
        <v>1232</v>
      </c>
      <c r="S2146">
        <v>1</v>
      </c>
      <c r="T2146">
        <v>25</v>
      </c>
      <c r="V2146">
        <v>12</v>
      </c>
      <c r="X2146" s="49"/>
      <c r="Y2146">
        <v>2</v>
      </c>
      <c r="Z2146">
        <v>1</v>
      </c>
      <c r="AA2146">
        <v>1</v>
      </c>
      <c r="AB2146" s="49" t="s">
        <v>618</v>
      </c>
      <c r="AC2146" s="49"/>
      <c r="AD2146">
        <v>7</v>
      </c>
    </row>
    <row r="2147" spans="2:30" x14ac:dyDescent="0.25">
      <c r="B2147" s="49"/>
      <c r="C2147" s="49"/>
      <c r="D2147" s="2"/>
      <c r="E2147" t="s">
        <v>275</v>
      </c>
      <c r="F2147" s="49"/>
      <c r="G2147" s="49"/>
      <c r="H2147" t="s">
        <v>6543</v>
      </c>
      <c r="I2147" s="49"/>
      <c r="J2147" s="49"/>
      <c r="L2147" s="49" t="s">
        <v>6540</v>
      </c>
      <c r="M2147" s="49"/>
      <c r="N2147" s="49"/>
      <c r="O2147" s="49"/>
      <c r="P2147" s="49"/>
      <c r="Q2147" t="s">
        <v>6542</v>
      </c>
      <c r="R2147" t="s">
        <v>1232</v>
      </c>
      <c r="S2147">
        <v>2</v>
      </c>
      <c r="T2147">
        <v>25</v>
      </c>
      <c r="V2147">
        <v>12</v>
      </c>
      <c r="X2147" s="49"/>
      <c r="Y2147">
        <v>2</v>
      </c>
      <c r="Z2147">
        <v>1</v>
      </c>
      <c r="AA2147">
        <v>1</v>
      </c>
      <c r="AB2147" s="49" t="s">
        <v>618</v>
      </c>
      <c r="AC2147" s="49"/>
      <c r="AD2147">
        <v>7</v>
      </c>
    </row>
    <row r="2148" spans="2:30" x14ac:dyDescent="0.25">
      <c r="B2148" s="49"/>
      <c r="C2148" s="49"/>
      <c r="D2148" s="2"/>
      <c r="E2148" t="s">
        <v>1</v>
      </c>
      <c r="F2148" s="49"/>
      <c r="G2148" s="49"/>
      <c r="H2148" t="s">
        <v>6545</v>
      </c>
      <c r="I2148" s="49"/>
      <c r="J2148" s="49"/>
      <c r="L2148" s="49"/>
      <c r="M2148" s="49"/>
      <c r="N2148" s="49"/>
      <c r="O2148" s="49"/>
      <c r="P2148" s="49"/>
      <c r="Q2148" t="s">
        <v>6544</v>
      </c>
      <c r="R2148" t="s">
        <v>1232</v>
      </c>
      <c r="S2148">
        <v>1</v>
      </c>
      <c r="T2148">
        <v>150</v>
      </c>
      <c r="V2148">
        <v>60</v>
      </c>
      <c r="X2148" s="49"/>
      <c r="AB2148" s="49"/>
      <c r="AC2148" s="49"/>
      <c r="AD2148">
        <v>7</v>
      </c>
    </row>
    <row r="2149" spans="2:30" x14ac:dyDescent="0.25">
      <c r="B2149" s="49"/>
      <c r="C2149" s="49"/>
      <c r="D2149" s="2"/>
      <c r="E2149" t="s">
        <v>1</v>
      </c>
      <c r="F2149" s="49"/>
      <c r="G2149" s="49"/>
      <c r="H2149" t="s">
        <v>6547</v>
      </c>
      <c r="I2149" s="49"/>
      <c r="J2149" s="49"/>
      <c r="L2149" s="49"/>
      <c r="M2149" s="49"/>
      <c r="N2149" s="49"/>
      <c r="O2149" s="49"/>
      <c r="P2149" s="49"/>
      <c r="Q2149" t="s">
        <v>6546</v>
      </c>
      <c r="R2149" t="s">
        <v>1232</v>
      </c>
      <c r="S2149">
        <v>2</v>
      </c>
      <c r="T2149">
        <v>150</v>
      </c>
      <c r="V2149">
        <v>49.199999999999996</v>
      </c>
      <c r="X2149" s="49"/>
      <c r="AB2149" s="49"/>
      <c r="AC2149" s="49"/>
      <c r="AD2149">
        <v>7</v>
      </c>
    </row>
    <row r="2150" spans="2:30" x14ac:dyDescent="0.25">
      <c r="B2150" s="49"/>
      <c r="C2150" s="49"/>
      <c r="D2150" s="2"/>
      <c r="E2150" t="s">
        <v>1</v>
      </c>
      <c r="F2150" s="49"/>
      <c r="G2150" s="49"/>
      <c r="H2150" t="s">
        <v>6550</v>
      </c>
      <c r="I2150" s="49"/>
      <c r="J2150" s="49"/>
      <c r="L2150" s="49" t="s">
        <v>6549</v>
      </c>
      <c r="M2150" s="49"/>
      <c r="N2150" s="49"/>
      <c r="O2150" s="49"/>
      <c r="P2150" s="49"/>
      <c r="Q2150" t="s">
        <v>6548</v>
      </c>
      <c r="R2150" t="s">
        <v>1232</v>
      </c>
      <c r="S2150">
        <v>3</v>
      </c>
      <c r="T2150">
        <v>150</v>
      </c>
      <c r="V2150">
        <v>40.200000000000003</v>
      </c>
      <c r="X2150" s="49"/>
      <c r="AB2150" s="49"/>
      <c r="AC2150" s="49"/>
      <c r="AD2150">
        <v>7</v>
      </c>
    </row>
    <row r="2151" spans="2:30" x14ac:dyDescent="0.25">
      <c r="B2151" s="49"/>
      <c r="C2151" s="49"/>
      <c r="D2151" s="2"/>
      <c r="E2151" t="s">
        <v>1</v>
      </c>
      <c r="F2151" s="49"/>
      <c r="G2151" s="49"/>
      <c r="H2151" t="s">
        <v>6553</v>
      </c>
      <c r="I2151" s="49"/>
      <c r="J2151" s="49"/>
      <c r="L2151" s="49" t="s">
        <v>6552</v>
      </c>
      <c r="M2151" s="49"/>
      <c r="N2151" s="49"/>
      <c r="O2151" s="49"/>
      <c r="P2151" s="49"/>
      <c r="Q2151" t="s">
        <v>6551</v>
      </c>
      <c r="R2151" t="s">
        <v>1232</v>
      </c>
      <c r="S2151">
        <v>4</v>
      </c>
      <c r="T2151">
        <v>150</v>
      </c>
      <c r="V2151">
        <v>40.800000000000004</v>
      </c>
      <c r="X2151" s="49"/>
      <c r="AB2151" s="49"/>
      <c r="AC2151" s="49"/>
      <c r="AD2151">
        <v>7</v>
      </c>
    </row>
    <row r="2152" spans="2:30" x14ac:dyDescent="0.25">
      <c r="B2152" s="49"/>
      <c r="C2152" s="49"/>
      <c r="D2152" s="2"/>
      <c r="E2152" t="s">
        <v>1</v>
      </c>
      <c r="F2152" s="49"/>
      <c r="G2152" s="49"/>
      <c r="H2152" t="s">
        <v>6556</v>
      </c>
      <c r="I2152" s="49"/>
      <c r="J2152" s="49"/>
      <c r="L2152" s="49" t="s">
        <v>6555</v>
      </c>
      <c r="M2152" s="49"/>
      <c r="N2152" s="49"/>
      <c r="O2152" s="49"/>
      <c r="P2152" s="49"/>
      <c r="Q2152" t="s">
        <v>6554</v>
      </c>
      <c r="R2152" t="s">
        <v>1232</v>
      </c>
      <c r="S2152">
        <v>5</v>
      </c>
      <c r="T2152">
        <v>150</v>
      </c>
      <c r="V2152">
        <v>36</v>
      </c>
      <c r="X2152" s="49"/>
      <c r="AB2152" s="49"/>
      <c r="AC2152" s="49"/>
      <c r="AD2152">
        <v>7</v>
      </c>
    </row>
    <row r="2153" spans="2:30" x14ac:dyDescent="0.25">
      <c r="B2153" s="49"/>
      <c r="C2153" s="49"/>
      <c r="D2153" s="2"/>
      <c r="E2153" t="s">
        <v>96</v>
      </c>
      <c r="F2153" s="49"/>
      <c r="G2153" s="49"/>
      <c r="H2153" t="s">
        <v>6558</v>
      </c>
      <c r="I2153" s="49"/>
      <c r="J2153" s="49"/>
      <c r="L2153" s="49" t="s">
        <v>3218</v>
      </c>
      <c r="M2153" s="49"/>
      <c r="N2153" s="49"/>
      <c r="O2153" s="49"/>
      <c r="P2153" s="49"/>
      <c r="Q2153" t="s">
        <v>6557</v>
      </c>
      <c r="R2153" t="s">
        <v>1232</v>
      </c>
      <c r="S2153">
        <v>1</v>
      </c>
      <c r="T2153">
        <v>35</v>
      </c>
      <c r="U2153">
        <v>8</v>
      </c>
      <c r="X2153" s="49"/>
      <c r="Y2153">
        <v>2</v>
      </c>
      <c r="Z2153">
        <v>2</v>
      </c>
      <c r="AA2153">
        <v>2</v>
      </c>
      <c r="AB2153" s="49" t="s">
        <v>618</v>
      </c>
      <c r="AC2153" s="49"/>
      <c r="AD2153">
        <v>7</v>
      </c>
    </row>
    <row r="2154" spans="2:30" x14ac:dyDescent="0.25">
      <c r="B2154" s="49"/>
      <c r="C2154" s="49"/>
      <c r="D2154" s="2"/>
      <c r="E2154" t="s">
        <v>96</v>
      </c>
      <c r="F2154" s="49"/>
      <c r="G2154" s="49"/>
      <c r="H2154" t="s">
        <v>6560</v>
      </c>
      <c r="I2154" s="49"/>
      <c r="J2154" s="49"/>
      <c r="L2154" s="49" t="s">
        <v>2664</v>
      </c>
      <c r="M2154" s="49"/>
      <c r="N2154" s="49"/>
      <c r="O2154" s="49"/>
      <c r="P2154" s="49"/>
      <c r="Q2154" t="s">
        <v>6559</v>
      </c>
      <c r="R2154" t="s">
        <v>1232</v>
      </c>
      <c r="S2154">
        <v>2</v>
      </c>
      <c r="T2154">
        <v>35</v>
      </c>
      <c r="U2154">
        <v>8</v>
      </c>
      <c r="X2154" s="49"/>
      <c r="Y2154">
        <v>2</v>
      </c>
      <c r="Z2154">
        <v>2</v>
      </c>
      <c r="AA2154">
        <v>2</v>
      </c>
      <c r="AB2154" s="49" t="s">
        <v>1745</v>
      </c>
      <c r="AC2154" s="49"/>
      <c r="AD2154">
        <v>7</v>
      </c>
    </row>
    <row r="2155" spans="2:30" x14ac:dyDescent="0.25">
      <c r="B2155" s="49"/>
      <c r="C2155" s="49"/>
      <c r="D2155" s="2"/>
      <c r="E2155" t="s">
        <v>96</v>
      </c>
      <c r="F2155" s="49"/>
      <c r="G2155" s="49"/>
      <c r="H2155" t="s">
        <v>6562</v>
      </c>
      <c r="I2155" s="49"/>
      <c r="J2155" s="49"/>
      <c r="L2155" s="49" t="s">
        <v>2664</v>
      </c>
      <c r="M2155" s="49"/>
      <c r="N2155" s="49"/>
      <c r="O2155" s="49"/>
      <c r="P2155" s="49"/>
      <c r="Q2155" t="s">
        <v>6561</v>
      </c>
      <c r="R2155" t="s">
        <v>1232</v>
      </c>
      <c r="S2155">
        <v>3</v>
      </c>
      <c r="T2155">
        <v>35</v>
      </c>
      <c r="U2155">
        <v>6.5</v>
      </c>
      <c r="X2155" s="49"/>
      <c r="Y2155">
        <v>2</v>
      </c>
      <c r="Z2155">
        <v>2</v>
      </c>
      <c r="AA2155">
        <v>2</v>
      </c>
      <c r="AB2155" s="49" t="s">
        <v>1745</v>
      </c>
      <c r="AC2155" s="49"/>
      <c r="AD2155">
        <v>7</v>
      </c>
    </row>
    <row r="2156" spans="2:30" x14ac:dyDescent="0.25">
      <c r="B2156" s="49"/>
      <c r="C2156" s="49"/>
      <c r="D2156" s="2"/>
      <c r="E2156" t="s">
        <v>96</v>
      </c>
      <c r="F2156" s="49"/>
      <c r="G2156" s="49"/>
      <c r="H2156" t="s">
        <v>6564</v>
      </c>
      <c r="I2156" s="49"/>
      <c r="J2156" s="49"/>
      <c r="L2156" s="49" t="s">
        <v>2664</v>
      </c>
      <c r="M2156" s="49"/>
      <c r="N2156" s="49"/>
      <c r="O2156" s="49"/>
      <c r="P2156" s="49"/>
      <c r="Q2156" t="s">
        <v>6563</v>
      </c>
      <c r="R2156" t="s">
        <v>1232</v>
      </c>
      <c r="S2156">
        <v>4</v>
      </c>
      <c r="T2156">
        <v>35</v>
      </c>
      <c r="U2156">
        <v>6.5</v>
      </c>
      <c r="X2156" s="49"/>
      <c r="Y2156">
        <v>2</v>
      </c>
      <c r="Z2156">
        <v>2</v>
      </c>
      <c r="AA2156">
        <v>2</v>
      </c>
      <c r="AB2156" s="49" t="s">
        <v>1745</v>
      </c>
      <c r="AC2156" s="49"/>
      <c r="AD2156">
        <v>7</v>
      </c>
    </row>
    <row r="2157" spans="2:30" x14ac:dyDescent="0.25">
      <c r="B2157" s="49"/>
      <c r="C2157" s="49"/>
      <c r="D2157" s="2"/>
      <c r="E2157" t="s">
        <v>209</v>
      </c>
      <c r="F2157" s="49"/>
      <c r="G2157" s="49"/>
      <c r="H2157" t="s">
        <v>6567</v>
      </c>
      <c r="I2157" s="49"/>
      <c r="J2157" s="49"/>
      <c r="L2157" s="49" t="s">
        <v>6566</v>
      </c>
      <c r="M2157" s="49"/>
      <c r="N2157" s="49"/>
      <c r="O2157" s="49"/>
      <c r="P2157" s="49"/>
      <c r="Q2157" t="s">
        <v>6565</v>
      </c>
      <c r="R2157" t="s">
        <v>1232</v>
      </c>
      <c r="S2157">
        <v>1</v>
      </c>
      <c r="T2157">
        <v>70</v>
      </c>
      <c r="U2157">
        <v>10</v>
      </c>
      <c r="X2157" s="49"/>
      <c r="Y2157">
        <v>2</v>
      </c>
      <c r="Z2157">
        <v>1</v>
      </c>
      <c r="AA2157">
        <v>2</v>
      </c>
      <c r="AB2157" s="49" t="s">
        <v>1745</v>
      </c>
      <c r="AC2157" s="49"/>
      <c r="AD2157">
        <v>7</v>
      </c>
    </row>
    <row r="2158" spans="2:30" x14ac:dyDescent="0.25">
      <c r="B2158" s="49"/>
      <c r="C2158" s="49"/>
      <c r="D2158" s="2"/>
      <c r="E2158" t="s">
        <v>209</v>
      </c>
      <c r="F2158" s="49"/>
      <c r="G2158" s="49"/>
      <c r="H2158" t="s">
        <v>6569</v>
      </c>
      <c r="I2158" s="49"/>
      <c r="J2158" s="49"/>
      <c r="L2158" s="49" t="s">
        <v>6566</v>
      </c>
      <c r="M2158" s="49"/>
      <c r="N2158" s="49"/>
      <c r="O2158" s="49"/>
      <c r="P2158" s="49"/>
      <c r="Q2158" t="s">
        <v>6568</v>
      </c>
      <c r="R2158" t="s">
        <v>1232</v>
      </c>
      <c r="S2158">
        <v>2</v>
      </c>
      <c r="T2158">
        <v>70</v>
      </c>
      <c r="U2158">
        <v>9.5</v>
      </c>
      <c r="X2158" s="49"/>
      <c r="Y2158">
        <v>2</v>
      </c>
      <c r="Z2158">
        <v>1</v>
      </c>
      <c r="AA2158">
        <v>2</v>
      </c>
      <c r="AB2158" s="49" t="s">
        <v>1745</v>
      </c>
      <c r="AC2158" s="49"/>
      <c r="AD2158">
        <v>7</v>
      </c>
    </row>
    <row r="2159" spans="2:30" x14ac:dyDescent="0.25">
      <c r="B2159" s="49"/>
      <c r="C2159" s="49"/>
      <c r="D2159" s="2"/>
      <c r="E2159" t="s">
        <v>209</v>
      </c>
      <c r="F2159" s="49"/>
      <c r="G2159" s="49"/>
      <c r="H2159" t="s">
        <v>6572</v>
      </c>
      <c r="I2159" s="49"/>
      <c r="J2159" s="49"/>
      <c r="L2159" s="49" t="s">
        <v>6571</v>
      </c>
      <c r="M2159" s="49"/>
      <c r="N2159" s="49"/>
      <c r="O2159" s="49"/>
      <c r="P2159" s="49"/>
      <c r="Q2159" t="s">
        <v>6570</v>
      </c>
      <c r="R2159" t="s">
        <v>1232</v>
      </c>
      <c r="S2159">
        <v>3</v>
      </c>
      <c r="T2159">
        <v>75</v>
      </c>
      <c r="U2159">
        <v>8</v>
      </c>
      <c r="X2159" s="49"/>
      <c r="Y2159">
        <v>2</v>
      </c>
      <c r="Z2159">
        <v>1</v>
      </c>
      <c r="AA2159">
        <v>2</v>
      </c>
      <c r="AB2159" s="49" t="s">
        <v>1745</v>
      </c>
      <c r="AC2159" s="49"/>
      <c r="AD2159">
        <v>7</v>
      </c>
    </row>
    <row r="2160" spans="2:30" x14ac:dyDescent="0.25">
      <c r="B2160" s="49"/>
      <c r="C2160" s="49"/>
      <c r="D2160" s="2"/>
      <c r="E2160" t="s">
        <v>339</v>
      </c>
      <c r="F2160" s="49"/>
      <c r="G2160" s="49"/>
      <c r="H2160" t="s">
        <v>6575</v>
      </c>
      <c r="I2160" s="49"/>
      <c r="J2160" s="49"/>
      <c r="L2160" s="49" t="s">
        <v>6574</v>
      </c>
      <c r="M2160" s="49"/>
      <c r="N2160" s="49"/>
      <c r="O2160" s="49"/>
      <c r="P2160" s="49"/>
      <c r="Q2160" t="s">
        <v>6573</v>
      </c>
      <c r="R2160" t="s">
        <v>1232</v>
      </c>
      <c r="S2160">
        <v>1</v>
      </c>
      <c r="T2160">
        <v>50</v>
      </c>
      <c r="V2160">
        <v>60</v>
      </c>
      <c r="X2160" s="49"/>
      <c r="AB2160" s="49"/>
      <c r="AC2160" s="49"/>
      <c r="AD2160">
        <v>7</v>
      </c>
    </row>
    <row r="2161" spans="2:30" x14ac:dyDescent="0.25">
      <c r="B2161" s="49"/>
      <c r="C2161" s="49"/>
      <c r="D2161" s="2"/>
      <c r="E2161" t="s">
        <v>339</v>
      </c>
      <c r="F2161" s="49"/>
      <c r="G2161" s="49"/>
      <c r="H2161" t="s">
        <v>6577</v>
      </c>
      <c r="I2161" s="49"/>
      <c r="J2161" s="49"/>
      <c r="L2161" s="49" t="s">
        <v>6574</v>
      </c>
      <c r="M2161" s="49"/>
      <c r="N2161" s="49"/>
      <c r="O2161" s="49"/>
      <c r="P2161" s="49"/>
      <c r="Q2161" t="s">
        <v>6576</v>
      </c>
      <c r="R2161" t="s">
        <v>1232</v>
      </c>
      <c r="S2161">
        <v>2</v>
      </c>
      <c r="T2161">
        <v>50</v>
      </c>
      <c r="V2161">
        <v>60</v>
      </c>
      <c r="X2161" s="49"/>
      <c r="AB2161" s="49"/>
      <c r="AC2161" s="49"/>
      <c r="AD2161">
        <v>7</v>
      </c>
    </row>
    <row r="2162" spans="2:30" x14ac:dyDescent="0.25">
      <c r="B2162" s="49"/>
      <c r="C2162" s="49"/>
      <c r="D2162" s="2"/>
      <c r="E2162" t="s">
        <v>339</v>
      </c>
      <c r="F2162" s="49"/>
      <c r="G2162" s="49"/>
      <c r="H2162" t="s">
        <v>6580</v>
      </c>
      <c r="I2162" s="49"/>
      <c r="J2162" s="49"/>
      <c r="L2162" s="49" t="s">
        <v>6579</v>
      </c>
      <c r="M2162" s="49"/>
      <c r="N2162" s="49"/>
      <c r="O2162" s="49"/>
      <c r="P2162" s="49"/>
      <c r="Q2162" t="s">
        <v>6578</v>
      </c>
      <c r="R2162" t="s">
        <v>1232</v>
      </c>
      <c r="S2162">
        <v>3</v>
      </c>
      <c r="T2162">
        <v>50</v>
      </c>
      <c r="V2162">
        <v>60</v>
      </c>
      <c r="X2162" s="49"/>
      <c r="AB2162" s="49"/>
      <c r="AC2162" s="49"/>
      <c r="AD2162">
        <v>7</v>
      </c>
    </row>
    <row r="2163" spans="2:30" x14ac:dyDescent="0.25">
      <c r="B2163" s="49"/>
      <c r="C2163" s="49"/>
      <c r="D2163" s="2"/>
      <c r="E2163" t="s">
        <v>334</v>
      </c>
      <c r="F2163" s="49"/>
      <c r="G2163" s="49"/>
      <c r="H2163" t="s">
        <v>6583</v>
      </c>
      <c r="I2163" s="49"/>
      <c r="J2163" s="49"/>
      <c r="L2163" s="49" t="s">
        <v>6582</v>
      </c>
      <c r="M2163" s="49"/>
      <c r="N2163" s="49"/>
      <c r="O2163" s="49"/>
      <c r="P2163" s="49"/>
      <c r="Q2163" t="s">
        <v>6581</v>
      </c>
      <c r="R2163" t="s">
        <v>1232</v>
      </c>
      <c r="S2163">
        <v>1</v>
      </c>
      <c r="T2163">
        <v>0</v>
      </c>
      <c r="V2163">
        <v>60</v>
      </c>
      <c r="X2163" s="49"/>
      <c r="AB2163" s="49"/>
      <c r="AC2163" s="49"/>
      <c r="AD2163">
        <v>7</v>
      </c>
    </row>
    <row r="2164" spans="2:30" x14ac:dyDescent="0.25">
      <c r="B2164" s="49"/>
      <c r="C2164" s="49"/>
      <c r="D2164" s="2"/>
      <c r="E2164" t="s">
        <v>334</v>
      </c>
      <c r="F2164" s="49"/>
      <c r="G2164" s="49"/>
      <c r="H2164" t="s">
        <v>1235</v>
      </c>
      <c r="I2164" s="49"/>
      <c r="J2164" s="49"/>
      <c r="L2164" s="49" t="s">
        <v>6585</v>
      </c>
      <c r="M2164" s="49"/>
      <c r="N2164" s="49"/>
      <c r="O2164" s="49"/>
      <c r="P2164" s="49"/>
      <c r="Q2164" t="s">
        <v>6584</v>
      </c>
      <c r="R2164" t="s">
        <v>1232</v>
      </c>
      <c r="S2164">
        <v>2</v>
      </c>
      <c r="T2164">
        <v>0</v>
      </c>
      <c r="V2164">
        <v>60</v>
      </c>
      <c r="X2164" s="49"/>
      <c r="AB2164" s="49"/>
      <c r="AC2164" s="49"/>
      <c r="AD2164">
        <v>7</v>
      </c>
    </row>
    <row r="2165" spans="2:30" x14ac:dyDescent="0.25">
      <c r="B2165" s="49"/>
      <c r="C2165" s="49"/>
      <c r="D2165" s="2"/>
      <c r="E2165" t="s">
        <v>363</v>
      </c>
      <c r="F2165" s="49"/>
      <c r="G2165" s="49"/>
      <c r="H2165" t="s">
        <v>1238</v>
      </c>
      <c r="I2165" s="49"/>
      <c r="J2165" s="49"/>
      <c r="L2165" s="49"/>
      <c r="M2165" s="49"/>
      <c r="N2165" s="49"/>
      <c r="O2165" s="49"/>
      <c r="P2165" s="49"/>
      <c r="Q2165" t="s">
        <v>6586</v>
      </c>
      <c r="R2165" t="s">
        <v>1236</v>
      </c>
      <c r="S2165">
        <v>1</v>
      </c>
      <c r="V2165">
        <v>360</v>
      </c>
      <c r="W2165">
        <v>0.65</v>
      </c>
      <c r="X2165" s="49" t="s">
        <v>3957</v>
      </c>
      <c r="AB2165" s="49"/>
      <c r="AC2165" s="49"/>
      <c r="AD2165">
        <v>7</v>
      </c>
    </row>
    <row r="2166" spans="2:30" x14ac:dyDescent="0.25">
      <c r="B2166" s="49"/>
      <c r="C2166" s="49"/>
      <c r="D2166" s="2"/>
      <c r="E2166" t="s">
        <v>1</v>
      </c>
      <c r="F2166" s="49"/>
      <c r="G2166" s="49"/>
      <c r="H2166" t="s">
        <v>6588</v>
      </c>
      <c r="I2166" s="49"/>
      <c r="J2166" s="49"/>
      <c r="L2166" s="49" t="s">
        <v>6391</v>
      </c>
      <c r="M2166" s="49"/>
      <c r="N2166" s="49"/>
      <c r="O2166" s="49"/>
      <c r="P2166" s="49"/>
      <c r="Q2166" t="s">
        <v>6587</v>
      </c>
      <c r="R2166" t="s">
        <v>1236</v>
      </c>
      <c r="S2166">
        <v>1</v>
      </c>
      <c r="T2166">
        <v>150</v>
      </c>
      <c r="V2166">
        <v>66</v>
      </c>
      <c r="X2166" s="49"/>
      <c r="AB2166" s="49"/>
      <c r="AC2166" s="49"/>
      <c r="AD2166">
        <v>7</v>
      </c>
    </row>
    <row r="2167" spans="2:30" x14ac:dyDescent="0.25">
      <c r="B2167" s="49"/>
      <c r="C2167" s="49"/>
      <c r="D2167" s="2"/>
      <c r="E2167" t="s">
        <v>1</v>
      </c>
      <c r="F2167" s="49"/>
      <c r="G2167" s="49"/>
      <c r="H2167" t="s">
        <v>6590</v>
      </c>
      <c r="I2167" s="49"/>
      <c r="J2167" s="49"/>
      <c r="L2167" s="49" t="s">
        <v>6391</v>
      </c>
      <c r="M2167" s="49"/>
      <c r="N2167" s="49"/>
      <c r="O2167" s="49"/>
      <c r="P2167" s="49"/>
      <c r="Q2167" t="s">
        <v>6589</v>
      </c>
      <c r="R2167" t="s">
        <v>1236</v>
      </c>
      <c r="S2167">
        <v>2</v>
      </c>
      <c r="T2167">
        <v>150</v>
      </c>
      <c r="V2167">
        <v>60</v>
      </c>
      <c r="X2167" s="49"/>
      <c r="AB2167" s="49"/>
      <c r="AC2167" s="49"/>
      <c r="AD2167">
        <v>7</v>
      </c>
    </row>
    <row r="2168" spans="2:30" x14ac:dyDescent="0.25">
      <c r="B2168" s="49"/>
      <c r="C2168" s="49"/>
      <c r="D2168" s="2"/>
      <c r="E2168" t="s">
        <v>1</v>
      </c>
      <c r="F2168" s="49"/>
      <c r="G2168" s="49"/>
      <c r="H2168" t="s">
        <v>6592</v>
      </c>
      <c r="I2168" s="49"/>
      <c r="J2168" s="49"/>
      <c r="L2168" s="49" t="s">
        <v>6391</v>
      </c>
      <c r="M2168" s="49"/>
      <c r="N2168" s="49"/>
      <c r="O2168" s="49"/>
      <c r="P2168" s="49"/>
      <c r="Q2168" t="s">
        <v>6591</v>
      </c>
      <c r="R2168" t="s">
        <v>1236</v>
      </c>
      <c r="S2168">
        <v>3</v>
      </c>
      <c r="T2168">
        <v>150</v>
      </c>
      <c r="V2168">
        <v>55.2</v>
      </c>
      <c r="X2168" s="49"/>
      <c r="AB2168" s="49"/>
      <c r="AC2168" s="49"/>
      <c r="AD2168">
        <v>7</v>
      </c>
    </row>
    <row r="2169" spans="2:30" x14ac:dyDescent="0.25">
      <c r="B2169" s="49"/>
      <c r="C2169" s="49"/>
      <c r="D2169" s="2"/>
      <c r="E2169" t="s">
        <v>1</v>
      </c>
      <c r="F2169" s="49"/>
      <c r="G2169" s="49"/>
      <c r="H2169" t="s">
        <v>6594</v>
      </c>
      <c r="I2169" s="49"/>
      <c r="J2169" s="49"/>
      <c r="L2169" s="49" t="s">
        <v>6391</v>
      </c>
      <c r="M2169" s="49"/>
      <c r="N2169" s="49"/>
      <c r="O2169" s="49"/>
      <c r="P2169" s="49"/>
      <c r="Q2169" t="s">
        <v>6593</v>
      </c>
      <c r="R2169" t="s">
        <v>1236</v>
      </c>
      <c r="S2169">
        <v>4</v>
      </c>
      <c r="T2169">
        <v>150</v>
      </c>
      <c r="V2169">
        <v>49.8</v>
      </c>
      <c r="X2169" s="49"/>
      <c r="AB2169" s="49"/>
      <c r="AC2169" s="49"/>
      <c r="AD2169">
        <v>7</v>
      </c>
    </row>
    <row r="2170" spans="2:30" x14ac:dyDescent="0.25">
      <c r="B2170" s="49"/>
      <c r="C2170" s="49"/>
      <c r="D2170" s="2"/>
      <c r="E2170" t="s">
        <v>1</v>
      </c>
      <c r="F2170" s="49"/>
      <c r="G2170" s="49"/>
      <c r="H2170" t="s">
        <v>6596</v>
      </c>
      <c r="I2170" s="49"/>
      <c r="J2170" s="49"/>
      <c r="L2170" s="49" t="s">
        <v>6391</v>
      </c>
      <c r="M2170" s="49"/>
      <c r="N2170" s="49"/>
      <c r="O2170" s="49"/>
      <c r="P2170" s="49"/>
      <c r="Q2170" t="s">
        <v>6595</v>
      </c>
      <c r="R2170" t="s">
        <v>1236</v>
      </c>
      <c r="S2170">
        <v>5</v>
      </c>
      <c r="T2170">
        <v>150</v>
      </c>
      <c r="V2170">
        <v>49.8</v>
      </c>
      <c r="X2170" s="49"/>
      <c r="AB2170" s="49"/>
      <c r="AC2170" s="49"/>
      <c r="AD2170">
        <v>7</v>
      </c>
    </row>
    <row r="2171" spans="2:30" x14ac:dyDescent="0.25">
      <c r="B2171" s="49"/>
      <c r="C2171" s="49"/>
      <c r="D2171" s="2"/>
      <c r="E2171" t="s">
        <v>96</v>
      </c>
      <c r="F2171" s="49"/>
      <c r="G2171" s="49"/>
      <c r="H2171" t="s">
        <v>6599</v>
      </c>
      <c r="I2171" s="49"/>
      <c r="J2171" s="49"/>
      <c r="L2171" s="49" t="s">
        <v>6598</v>
      </c>
      <c r="M2171" s="49"/>
      <c r="N2171" s="49"/>
      <c r="O2171" s="49"/>
      <c r="P2171" s="49"/>
      <c r="Q2171" t="s">
        <v>6597</v>
      </c>
      <c r="R2171" t="s">
        <v>1236</v>
      </c>
      <c r="S2171">
        <v>1</v>
      </c>
      <c r="T2171">
        <v>35</v>
      </c>
      <c r="U2171">
        <v>8</v>
      </c>
      <c r="X2171" s="49"/>
      <c r="Y2171">
        <v>2</v>
      </c>
      <c r="Z2171">
        <v>2</v>
      </c>
      <c r="AA2171">
        <v>2</v>
      </c>
      <c r="AB2171" s="49" t="s">
        <v>1745</v>
      </c>
      <c r="AC2171" s="49"/>
      <c r="AD2171">
        <v>7</v>
      </c>
    </row>
    <row r="2172" spans="2:30" x14ac:dyDescent="0.25">
      <c r="B2172" s="49"/>
      <c r="C2172" s="49"/>
      <c r="D2172" s="2"/>
      <c r="E2172" t="s">
        <v>96</v>
      </c>
      <c r="F2172" s="49"/>
      <c r="G2172" s="49"/>
      <c r="H2172" t="s">
        <v>6602</v>
      </c>
      <c r="I2172" s="49"/>
      <c r="J2172" s="49"/>
      <c r="L2172" s="49" t="s">
        <v>6601</v>
      </c>
      <c r="M2172" s="49"/>
      <c r="N2172" s="49"/>
      <c r="O2172" s="49"/>
      <c r="P2172" s="49"/>
      <c r="Q2172" t="s">
        <v>6600</v>
      </c>
      <c r="R2172" t="s">
        <v>1236</v>
      </c>
      <c r="S2172">
        <v>2</v>
      </c>
      <c r="T2172">
        <v>35</v>
      </c>
      <c r="U2172">
        <v>8</v>
      </c>
      <c r="X2172" s="49"/>
      <c r="Y2172">
        <v>2</v>
      </c>
      <c r="Z2172">
        <v>2</v>
      </c>
      <c r="AA2172">
        <v>2</v>
      </c>
      <c r="AB2172" s="49" t="s">
        <v>610</v>
      </c>
      <c r="AC2172" s="49"/>
      <c r="AD2172">
        <v>7</v>
      </c>
    </row>
    <row r="2173" spans="2:30" x14ac:dyDescent="0.25">
      <c r="B2173" s="49"/>
      <c r="C2173" s="49"/>
      <c r="D2173" s="2"/>
      <c r="E2173" t="s">
        <v>96</v>
      </c>
      <c r="F2173" s="49"/>
      <c r="G2173" s="49"/>
      <c r="H2173" t="s">
        <v>6604</v>
      </c>
      <c r="I2173" s="49"/>
      <c r="J2173" s="49"/>
      <c r="L2173" s="49" t="s">
        <v>6601</v>
      </c>
      <c r="M2173" s="49"/>
      <c r="N2173" s="49"/>
      <c r="O2173" s="49"/>
      <c r="P2173" s="49"/>
      <c r="Q2173" t="s">
        <v>6603</v>
      </c>
      <c r="R2173" t="s">
        <v>1236</v>
      </c>
      <c r="S2173">
        <v>3</v>
      </c>
      <c r="T2173">
        <v>35</v>
      </c>
      <c r="U2173">
        <v>6</v>
      </c>
      <c r="X2173" s="49"/>
      <c r="Y2173">
        <v>2</v>
      </c>
      <c r="Z2173">
        <v>2</v>
      </c>
      <c r="AA2173">
        <v>2</v>
      </c>
      <c r="AB2173" s="49" t="s">
        <v>610</v>
      </c>
      <c r="AC2173" s="49"/>
      <c r="AD2173">
        <v>7</v>
      </c>
    </row>
    <row r="2174" spans="2:30" x14ac:dyDescent="0.25">
      <c r="B2174" s="49"/>
      <c r="C2174" s="49"/>
      <c r="D2174" s="2"/>
      <c r="E2174" t="s">
        <v>96</v>
      </c>
      <c r="F2174" s="49"/>
      <c r="G2174" s="49"/>
      <c r="H2174" t="s">
        <v>6607</v>
      </c>
      <c r="I2174" s="49"/>
      <c r="J2174" s="49"/>
      <c r="L2174" s="49" t="s">
        <v>6606</v>
      </c>
      <c r="M2174" s="49"/>
      <c r="N2174" s="49"/>
      <c r="O2174" s="49"/>
      <c r="P2174" s="49"/>
      <c r="Q2174" t="s">
        <v>6605</v>
      </c>
      <c r="R2174" t="s">
        <v>1236</v>
      </c>
      <c r="S2174">
        <v>4</v>
      </c>
      <c r="T2174">
        <v>35</v>
      </c>
      <c r="U2174">
        <v>6</v>
      </c>
      <c r="X2174" s="49"/>
      <c r="Y2174">
        <v>2</v>
      </c>
      <c r="Z2174">
        <v>2</v>
      </c>
      <c r="AA2174">
        <v>2</v>
      </c>
      <c r="AB2174" s="49" t="s">
        <v>610</v>
      </c>
      <c r="AC2174" s="49"/>
      <c r="AD2174">
        <v>7</v>
      </c>
    </row>
    <row r="2175" spans="2:30" x14ac:dyDescent="0.25">
      <c r="B2175" s="49"/>
      <c r="C2175" s="49"/>
      <c r="D2175" s="2"/>
      <c r="E2175" t="s">
        <v>217</v>
      </c>
      <c r="F2175" s="49"/>
      <c r="G2175" s="49"/>
      <c r="H2175" t="s">
        <v>6609</v>
      </c>
      <c r="I2175" s="49"/>
      <c r="J2175" s="49"/>
      <c r="L2175" s="49" t="s">
        <v>2196</v>
      </c>
      <c r="M2175" s="49"/>
      <c r="N2175" s="49"/>
      <c r="O2175" s="49"/>
      <c r="P2175" s="49"/>
      <c r="Q2175" t="s">
        <v>6608</v>
      </c>
      <c r="R2175" t="s">
        <v>1236</v>
      </c>
      <c r="S2175">
        <v>1</v>
      </c>
      <c r="T2175">
        <v>20</v>
      </c>
      <c r="U2175">
        <v>12</v>
      </c>
      <c r="X2175" s="49"/>
      <c r="Y2175">
        <v>3</v>
      </c>
      <c r="Z2175">
        <v>1</v>
      </c>
      <c r="AA2175">
        <v>3</v>
      </c>
      <c r="AB2175" s="49" t="s">
        <v>618</v>
      </c>
      <c r="AC2175" s="49"/>
      <c r="AD2175">
        <v>7</v>
      </c>
    </row>
    <row r="2176" spans="2:30" x14ac:dyDescent="0.25">
      <c r="B2176" s="49"/>
      <c r="C2176" s="49"/>
      <c r="D2176" s="2"/>
      <c r="E2176" t="s">
        <v>217</v>
      </c>
      <c r="F2176" s="49"/>
      <c r="G2176" s="49"/>
      <c r="H2176" t="s">
        <v>6611</v>
      </c>
      <c r="I2176" s="49"/>
      <c r="J2176" s="49"/>
      <c r="L2176" s="49" t="s">
        <v>2355</v>
      </c>
      <c r="M2176" s="49"/>
      <c r="N2176" s="49"/>
      <c r="O2176" s="49"/>
      <c r="P2176" s="49"/>
      <c r="Q2176" t="s">
        <v>6610</v>
      </c>
      <c r="R2176" t="s">
        <v>1236</v>
      </c>
      <c r="S2176">
        <v>2</v>
      </c>
      <c r="T2176">
        <v>20</v>
      </c>
      <c r="U2176">
        <v>12</v>
      </c>
      <c r="X2176" s="49"/>
      <c r="Y2176">
        <v>3</v>
      </c>
      <c r="Z2176">
        <v>1</v>
      </c>
      <c r="AA2176">
        <v>3</v>
      </c>
      <c r="AB2176" s="49" t="s">
        <v>1745</v>
      </c>
      <c r="AC2176" s="49"/>
      <c r="AD2176">
        <v>7</v>
      </c>
    </row>
    <row r="2177" spans="2:30" x14ac:dyDescent="0.25">
      <c r="B2177" s="49"/>
      <c r="C2177" s="49"/>
      <c r="D2177" s="2"/>
      <c r="E2177" t="s">
        <v>217</v>
      </c>
      <c r="F2177" s="49"/>
      <c r="G2177" s="49"/>
      <c r="H2177" t="s">
        <v>6613</v>
      </c>
      <c r="I2177" s="49"/>
      <c r="J2177" s="49"/>
      <c r="L2177" s="49" t="s">
        <v>2355</v>
      </c>
      <c r="M2177" s="49"/>
      <c r="N2177" s="49"/>
      <c r="O2177" s="49"/>
      <c r="P2177" s="49"/>
      <c r="Q2177" t="s">
        <v>6612</v>
      </c>
      <c r="R2177" t="s">
        <v>1236</v>
      </c>
      <c r="S2177">
        <v>3</v>
      </c>
      <c r="T2177">
        <v>20</v>
      </c>
      <c r="U2177">
        <v>10</v>
      </c>
      <c r="X2177" s="49"/>
      <c r="Y2177">
        <v>3</v>
      </c>
      <c r="Z2177">
        <v>1</v>
      </c>
      <c r="AA2177">
        <v>3</v>
      </c>
      <c r="AB2177" s="49" t="s">
        <v>1745</v>
      </c>
      <c r="AC2177" s="49"/>
      <c r="AD2177">
        <v>7</v>
      </c>
    </row>
    <row r="2178" spans="2:30" x14ac:dyDescent="0.25">
      <c r="B2178" s="49"/>
      <c r="C2178" s="49"/>
      <c r="D2178" s="2"/>
      <c r="E2178" t="s">
        <v>217</v>
      </c>
      <c r="F2178" s="49"/>
      <c r="G2178" s="49"/>
      <c r="H2178" t="s">
        <v>6615</v>
      </c>
      <c r="I2178" s="49"/>
      <c r="J2178" s="49"/>
      <c r="L2178" s="49" t="s">
        <v>2199</v>
      </c>
      <c r="M2178" s="49"/>
      <c r="N2178" s="49"/>
      <c r="O2178" s="49"/>
      <c r="P2178" s="49"/>
      <c r="Q2178" t="s">
        <v>6614</v>
      </c>
      <c r="R2178" t="s">
        <v>1236</v>
      </c>
      <c r="S2178">
        <v>4</v>
      </c>
      <c r="T2178">
        <v>20</v>
      </c>
      <c r="U2178">
        <v>10</v>
      </c>
      <c r="X2178" s="49"/>
      <c r="Y2178">
        <v>3</v>
      </c>
      <c r="Z2178">
        <v>1</v>
      </c>
      <c r="AA2178">
        <v>3</v>
      </c>
      <c r="AB2178" s="49" t="s">
        <v>610</v>
      </c>
      <c r="AC2178" s="49"/>
      <c r="AD2178">
        <v>7</v>
      </c>
    </row>
    <row r="2179" spans="2:30" x14ac:dyDescent="0.25">
      <c r="B2179" s="49"/>
      <c r="C2179" s="49"/>
      <c r="D2179" s="2"/>
      <c r="E2179" t="s">
        <v>209</v>
      </c>
      <c r="F2179" s="49"/>
      <c r="G2179" s="49"/>
      <c r="H2179" t="s">
        <v>6618</v>
      </c>
      <c r="I2179" s="49"/>
      <c r="J2179" s="49"/>
      <c r="L2179" s="49" t="s">
        <v>6617</v>
      </c>
      <c r="M2179" s="49"/>
      <c r="N2179" s="49"/>
      <c r="O2179" s="49"/>
      <c r="P2179" s="49"/>
      <c r="Q2179" t="s">
        <v>6616</v>
      </c>
      <c r="R2179" t="s">
        <v>1236</v>
      </c>
      <c r="S2179">
        <v>1</v>
      </c>
      <c r="T2179">
        <v>70</v>
      </c>
      <c r="U2179">
        <v>8</v>
      </c>
      <c r="X2179" s="49"/>
      <c r="Y2179">
        <v>2</v>
      </c>
      <c r="Z2179">
        <v>1</v>
      </c>
      <c r="AA2179">
        <v>2</v>
      </c>
      <c r="AB2179" s="49" t="s">
        <v>618</v>
      </c>
      <c r="AC2179" s="49"/>
      <c r="AD2179">
        <v>7</v>
      </c>
    </row>
    <row r="2180" spans="2:30" x14ac:dyDescent="0.25">
      <c r="B2180" s="49"/>
      <c r="C2180" s="49"/>
      <c r="D2180" s="2"/>
      <c r="E2180" t="s">
        <v>209</v>
      </c>
      <c r="F2180" s="49"/>
      <c r="G2180" s="49"/>
      <c r="H2180" t="s">
        <v>6620</v>
      </c>
      <c r="I2180" s="49"/>
      <c r="J2180" s="49"/>
      <c r="L2180" s="49" t="s">
        <v>6617</v>
      </c>
      <c r="M2180" s="49"/>
      <c r="N2180" s="49"/>
      <c r="O2180" s="49"/>
      <c r="P2180" s="49"/>
      <c r="Q2180" t="s">
        <v>6619</v>
      </c>
      <c r="R2180" t="s">
        <v>1236</v>
      </c>
      <c r="S2180">
        <v>2</v>
      </c>
      <c r="T2180">
        <v>70</v>
      </c>
      <c r="U2180">
        <v>7</v>
      </c>
      <c r="X2180" s="49"/>
      <c r="Y2180">
        <v>2</v>
      </c>
      <c r="Z2180">
        <v>1</v>
      </c>
      <c r="AA2180">
        <v>2</v>
      </c>
      <c r="AB2180" s="49" t="s">
        <v>618</v>
      </c>
      <c r="AC2180" s="49"/>
      <c r="AD2180">
        <v>7</v>
      </c>
    </row>
    <row r="2181" spans="2:30" x14ac:dyDescent="0.25">
      <c r="B2181" s="49"/>
      <c r="C2181" s="49"/>
      <c r="D2181" s="2"/>
      <c r="E2181" t="s">
        <v>209</v>
      </c>
      <c r="F2181" s="49"/>
      <c r="G2181" s="49"/>
      <c r="H2181" t="s">
        <v>6623</v>
      </c>
      <c r="I2181" s="49"/>
      <c r="J2181" s="49"/>
      <c r="L2181" s="49" t="s">
        <v>6622</v>
      </c>
      <c r="M2181" s="49"/>
      <c r="N2181" s="49"/>
      <c r="O2181" s="49"/>
      <c r="P2181" s="49"/>
      <c r="Q2181" t="s">
        <v>6621</v>
      </c>
      <c r="R2181" t="s">
        <v>1236</v>
      </c>
      <c r="S2181">
        <v>3</v>
      </c>
      <c r="T2181">
        <v>60</v>
      </c>
      <c r="U2181">
        <v>11</v>
      </c>
      <c r="X2181" s="49"/>
      <c r="AB2181" s="49"/>
      <c r="AC2181" s="49"/>
      <c r="AD2181">
        <v>7</v>
      </c>
    </row>
    <row r="2182" spans="2:30" x14ac:dyDescent="0.25">
      <c r="B2182" s="49"/>
      <c r="C2182" s="49"/>
      <c r="D2182" s="2"/>
      <c r="E2182" t="s">
        <v>209</v>
      </c>
      <c r="F2182" s="49"/>
      <c r="G2182" s="49"/>
      <c r="H2182" t="s">
        <v>6626</v>
      </c>
      <c r="I2182" s="49"/>
      <c r="J2182" s="49"/>
      <c r="L2182" s="49" t="s">
        <v>6625</v>
      </c>
      <c r="M2182" s="49"/>
      <c r="N2182" s="49"/>
      <c r="O2182" s="49"/>
      <c r="P2182" s="49"/>
      <c r="Q2182" t="s">
        <v>6624</v>
      </c>
      <c r="R2182" t="s">
        <v>1236</v>
      </c>
      <c r="S2182">
        <v>4</v>
      </c>
      <c r="T2182">
        <v>70</v>
      </c>
      <c r="U2182">
        <v>9</v>
      </c>
      <c r="X2182" s="49"/>
      <c r="AB2182" s="49"/>
      <c r="AC2182" s="49"/>
      <c r="AD2182">
        <v>7</v>
      </c>
    </row>
    <row r="2183" spans="2:30" x14ac:dyDescent="0.25">
      <c r="B2183" s="49"/>
      <c r="C2183" s="49"/>
      <c r="D2183" s="2"/>
      <c r="E2183" t="s">
        <v>123</v>
      </c>
      <c r="F2183" s="49"/>
      <c r="G2183" s="49"/>
      <c r="H2183" t="s">
        <v>6628</v>
      </c>
      <c r="I2183" s="49"/>
      <c r="J2183" s="49"/>
      <c r="L2183" s="49" t="s">
        <v>2527</v>
      </c>
      <c r="M2183" s="49"/>
      <c r="N2183" s="49"/>
      <c r="O2183" s="49"/>
      <c r="P2183" s="49"/>
      <c r="Q2183" t="s">
        <v>6627</v>
      </c>
      <c r="R2183" t="s">
        <v>1236</v>
      </c>
      <c r="S2183">
        <v>1</v>
      </c>
      <c r="T2183">
        <v>20</v>
      </c>
      <c r="U2183">
        <v>12</v>
      </c>
      <c r="X2183" s="49"/>
      <c r="Y2183">
        <v>2</v>
      </c>
      <c r="Z2183">
        <v>1</v>
      </c>
      <c r="AA2183">
        <v>2</v>
      </c>
      <c r="AB2183" s="49" t="s">
        <v>2289</v>
      </c>
      <c r="AC2183" s="49"/>
      <c r="AD2183">
        <v>7</v>
      </c>
    </row>
    <row r="2184" spans="2:30" x14ac:dyDescent="0.25">
      <c r="B2184" s="49"/>
      <c r="C2184" s="49"/>
      <c r="D2184" s="2"/>
      <c r="E2184" t="s">
        <v>123</v>
      </c>
      <c r="F2184" s="49"/>
      <c r="G2184" s="49"/>
      <c r="H2184" t="s">
        <v>6630</v>
      </c>
      <c r="I2184" s="49"/>
      <c r="J2184" s="49"/>
      <c r="L2184" s="49" t="s">
        <v>1932</v>
      </c>
      <c r="M2184" s="49"/>
      <c r="N2184" s="49"/>
      <c r="O2184" s="49"/>
      <c r="P2184" s="49"/>
      <c r="Q2184" t="s">
        <v>6629</v>
      </c>
      <c r="R2184" t="s">
        <v>1236</v>
      </c>
      <c r="S2184">
        <v>2</v>
      </c>
      <c r="T2184">
        <v>25</v>
      </c>
      <c r="U2184">
        <v>12</v>
      </c>
      <c r="X2184" s="49"/>
      <c r="Y2184">
        <v>2</v>
      </c>
      <c r="Z2184">
        <v>1</v>
      </c>
      <c r="AA2184">
        <v>2</v>
      </c>
      <c r="AB2184" s="49" t="s">
        <v>1745</v>
      </c>
      <c r="AC2184" s="49"/>
      <c r="AD2184">
        <v>7</v>
      </c>
    </row>
    <row r="2185" spans="2:30" x14ac:dyDescent="0.25">
      <c r="B2185" s="49"/>
      <c r="C2185" s="49"/>
      <c r="D2185" s="2"/>
      <c r="E2185" t="s">
        <v>123</v>
      </c>
      <c r="F2185" s="49"/>
      <c r="G2185" s="49"/>
      <c r="H2185" t="s">
        <v>6632</v>
      </c>
      <c r="I2185" s="49"/>
      <c r="J2185" s="49"/>
      <c r="L2185" s="49" t="s">
        <v>1937</v>
      </c>
      <c r="M2185" s="49"/>
      <c r="N2185" s="49"/>
      <c r="O2185" s="49"/>
      <c r="P2185" s="49"/>
      <c r="Q2185" t="s">
        <v>6631</v>
      </c>
      <c r="R2185" t="s">
        <v>1236</v>
      </c>
      <c r="S2185">
        <v>3</v>
      </c>
      <c r="T2185">
        <v>25</v>
      </c>
      <c r="U2185">
        <v>12</v>
      </c>
      <c r="X2185" s="49"/>
      <c r="Y2185">
        <v>2</v>
      </c>
      <c r="Z2185">
        <v>1</v>
      </c>
      <c r="AA2185">
        <v>2</v>
      </c>
      <c r="AB2185" s="49" t="s">
        <v>610</v>
      </c>
      <c r="AC2185" s="49"/>
      <c r="AD2185">
        <v>7</v>
      </c>
    </row>
    <row r="2186" spans="2:30" x14ac:dyDescent="0.25">
      <c r="B2186" s="49"/>
      <c r="C2186" s="49"/>
      <c r="D2186" s="2"/>
      <c r="E2186" t="s">
        <v>339</v>
      </c>
      <c r="F2186" s="49"/>
      <c r="G2186" s="49"/>
      <c r="H2186" t="s">
        <v>6635</v>
      </c>
      <c r="I2186" s="49"/>
      <c r="J2186" s="49"/>
      <c r="L2186" s="49" t="s">
        <v>6634</v>
      </c>
      <c r="M2186" s="49"/>
      <c r="N2186" s="49"/>
      <c r="O2186" s="49"/>
      <c r="P2186" s="49"/>
      <c r="Q2186" t="s">
        <v>6633</v>
      </c>
      <c r="R2186" t="s">
        <v>1236</v>
      </c>
      <c r="S2186">
        <v>1</v>
      </c>
      <c r="T2186">
        <v>50</v>
      </c>
      <c r="V2186">
        <v>64.800000000000011</v>
      </c>
      <c r="X2186" s="49"/>
      <c r="AB2186" s="49"/>
      <c r="AC2186" s="49"/>
      <c r="AD2186">
        <v>7</v>
      </c>
    </row>
    <row r="2187" spans="2:30" x14ac:dyDescent="0.25">
      <c r="B2187" s="49"/>
      <c r="C2187" s="49"/>
      <c r="D2187" s="2"/>
      <c r="E2187" t="s">
        <v>339</v>
      </c>
      <c r="F2187" s="49"/>
      <c r="G2187" s="49"/>
      <c r="H2187" t="s">
        <v>6637</v>
      </c>
      <c r="I2187" s="49"/>
      <c r="J2187" s="49"/>
      <c r="L2187" s="49"/>
      <c r="M2187" s="49"/>
      <c r="N2187" s="49"/>
      <c r="O2187" s="49"/>
      <c r="P2187" s="49"/>
      <c r="Q2187" t="s">
        <v>6636</v>
      </c>
      <c r="R2187" t="s">
        <v>1236</v>
      </c>
      <c r="S2187">
        <v>2</v>
      </c>
      <c r="T2187">
        <v>50</v>
      </c>
      <c r="V2187">
        <v>60</v>
      </c>
      <c r="X2187" s="49"/>
      <c r="AB2187" s="49"/>
      <c r="AC2187" s="49"/>
      <c r="AD2187">
        <v>7</v>
      </c>
    </row>
    <row r="2188" spans="2:30" x14ac:dyDescent="0.25">
      <c r="B2188" s="49"/>
      <c r="C2188" s="49"/>
      <c r="D2188" s="2"/>
      <c r="E2188" t="s">
        <v>339</v>
      </c>
      <c r="F2188" s="49"/>
      <c r="G2188" s="49"/>
      <c r="H2188" t="s">
        <v>6639</v>
      </c>
      <c r="I2188" s="49"/>
      <c r="J2188" s="49"/>
      <c r="L2188" s="49"/>
      <c r="M2188" s="49"/>
      <c r="N2188" s="49"/>
      <c r="O2188" s="49"/>
      <c r="P2188" s="49"/>
      <c r="Q2188" t="s">
        <v>6638</v>
      </c>
      <c r="R2188" t="s">
        <v>1236</v>
      </c>
      <c r="S2188">
        <v>3</v>
      </c>
      <c r="T2188">
        <v>50</v>
      </c>
      <c r="V2188">
        <v>45</v>
      </c>
      <c r="X2188" s="49"/>
      <c r="AB2188" s="49"/>
      <c r="AC2188" s="49"/>
      <c r="AD2188">
        <v>7</v>
      </c>
    </row>
    <row r="2189" spans="2:30" x14ac:dyDescent="0.25">
      <c r="B2189" s="49"/>
      <c r="C2189" s="49"/>
      <c r="D2189" s="2"/>
      <c r="E2189" t="s">
        <v>334</v>
      </c>
      <c r="F2189" s="49"/>
      <c r="G2189" s="49"/>
      <c r="H2189" t="s">
        <v>6642</v>
      </c>
      <c r="I2189" s="49"/>
      <c r="J2189" s="49"/>
      <c r="L2189" s="49" t="s">
        <v>6641</v>
      </c>
      <c r="M2189" s="49"/>
      <c r="N2189" s="49"/>
      <c r="O2189" s="49"/>
      <c r="P2189" s="49"/>
      <c r="Q2189" t="s">
        <v>6640</v>
      </c>
      <c r="R2189" t="s">
        <v>1236</v>
      </c>
      <c r="S2189">
        <v>1</v>
      </c>
      <c r="T2189">
        <v>0</v>
      </c>
      <c r="V2189">
        <v>49.8</v>
      </c>
      <c r="X2189" s="49"/>
      <c r="AB2189" s="49"/>
      <c r="AC2189" s="49"/>
      <c r="AD2189">
        <v>7</v>
      </c>
    </row>
    <row r="2190" spans="2:30" x14ac:dyDescent="0.25">
      <c r="B2190" s="49"/>
      <c r="C2190" s="49"/>
      <c r="D2190" s="2"/>
      <c r="E2190" t="s">
        <v>334</v>
      </c>
      <c r="F2190" s="49"/>
      <c r="G2190" s="49"/>
      <c r="H2190" t="s">
        <v>6645</v>
      </c>
      <c r="I2190" s="49"/>
      <c r="J2190" s="49"/>
      <c r="L2190" s="49" t="s">
        <v>6644</v>
      </c>
      <c r="M2190" s="49"/>
      <c r="N2190" s="49"/>
      <c r="O2190" s="49"/>
      <c r="P2190" s="49"/>
      <c r="Q2190" t="s">
        <v>6643</v>
      </c>
      <c r="R2190" t="s">
        <v>1236</v>
      </c>
      <c r="S2190">
        <v>2</v>
      </c>
      <c r="T2190">
        <v>0</v>
      </c>
      <c r="V2190">
        <v>39.6</v>
      </c>
      <c r="X2190" s="49"/>
      <c r="AB2190" s="49"/>
      <c r="AC2190" s="49"/>
      <c r="AD2190">
        <v>7</v>
      </c>
    </row>
    <row r="2191" spans="2:30" x14ac:dyDescent="0.25">
      <c r="B2191" s="49"/>
      <c r="C2191" s="49"/>
      <c r="D2191" s="2"/>
      <c r="E2191" t="s">
        <v>373</v>
      </c>
      <c r="F2191" s="49"/>
      <c r="G2191" s="49"/>
      <c r="H2191" t="s">
        <v>6648</v>
      </c>
      <c r="I2191" s="49"/>
      <c r="J2191" s="49"/>
      <c r="L2191" s="49" t="s">
        <v>6647</v>
      </c>
      <c r="M2191" s="49"/>
      <c r="N2191" s="49"/>
      <c r="O2191" s="49"/>
      <c r="P2191" s="49"/>
      <c r="Q2191" t="s">
        <v>6646</v>
      </c>
      <c r="R2191" t="s">
        <v>1236</v>
      </c>
      <c r="S2191">
        <v>1</v>
      </c>
      <c r="V2191">
        <v>30</v>
      </c>
      <c r="W2191">
        <v>0</v>
      </c>
      <c r="X2191" s="49" t="s">
        <v>3957</v>
      </c>
      <c r="AB2191" s="49"/>
      <c r="AC2191" s="49"/>
      <c r="AD2191">
        <v>7</v>
      </c>
    </row>
    <row r="2192" spans="2:30" x14ac:dyDescent="0.25">
      <c r="B2192" s="49"/>
      <c r="C2192" s="49"/>
      <c r="D2192" s="2"/>
      <c r="E2192" t="s">
        <v>373</v>
      </c>
      <c r="F2192" s="49"/>
      <c r="G2192" s="49"/>
      <c r="H2192" t="s">
        <v>1239</v>
      </c>
      <c r="I2192" s="49"/>
      <c r="J2192" s="49"/>
      <c r="L2192" s="49" t="s">
        <v>6647</v>
      </c>
      <c r="M2192" s="49"/>
      <c r="N2192" s="49"/>
      <c r="O2192" s="49"/>
      <c r="P2192" s="49"/>
      <c r="Q2192" t="s">
        <v>6649</v>
      </c>
      <c r="R2192" t="s">
        <v>1236</v>
      </c>
      <c r="S2192">
        <v>2</v>
      </c>
      <c r="V2192">
        <v>30</v>
      </c>
      <c r="W2192">
        <v>0</v>
      </c>
      <c r="X2192" s="49" t="s">
        <v>3957</v>
      </c>
      <c r="AB2192" s="49"/>
      <c r="AC2192" s="49"/>
      <c r="AD2192">
        <v>7</v>
      </c>
    </row>
    <row r="2193" spans="2:30" x14ac:dyDescent="0.25">
      <c r="B2193" s="49"/>
      <c r="C2193" s="49"/>
      <c r="D2193" s="2"/>
      <c r="E2193" t="s">
        <v>363</v>
      </c>
      <c r="F2193" s="49"/>
      <c r="G2193" s="49"/>
      <c r="H2193" t="s">
        <v>1242</v>
      </c>
      <c r="I2193" s="49"/>
      <c r="J2193" s="49"/>
      <c r="L2193" s="49" t="s">
        <v>6651</v>
      </c>
      <c r="M2193" s="49"/>
      <c r="N2193" s="49"/>
      <c r="O2193" s="49"/>
      <c r="P2193" s="49"/>
      <c r="Q2193" t="s">
        <v>6650</v>
      </c>
      <c r="R2193" t="s">
        <v>1240</v>
      </c>
      <c r="S2193">
        <v>1</v>
      </c>
      <c r="V2193">
        <v>364</v>
      </c>
      <c r="W2193">
        <v>0.68</v>
      </c>
      <c r="X2193" s="49" t="s">
        <v>3957</v>
      </c>
      <c r="AB2193" s="49"/>
      <c r="AC2193" s="49"/>
      <c r="AD2193">
        <v>7</v>
      </c>
    </row>
    <row r="2194" spans="2:30" x14ac:dyDescent="0.25">
      <c r="B2194" s="49"/>
      <c r="C2194" s="49"/>
      <c r="D2194" s="2"/>
      <c r="E2194" t="s">
        <v>394</v>
      </c>
      <c r="F2194" s="49"/>
      <c r="G2194" s="49"/>
      <c r="H2194" t="s">
        <v>6653</v>
      </c>
      <c r="I2194" s="49"/>
      <c r="J2194" s="49"/>
      <c r="L2194" s="49" t="s">
        <v>2818</v>
      </c>
      <c r="M2194" s="49"/>
      <c r="N2194" s="49"/>
      <c r="O2194" s="49"/>
      <c r="P2194" s="49"/>
      <c r="Q2194" t="s">
        <v>6652</v>
      </c>
      <c r="R2194" t="s">
        <v>1240</v>
      </c>
      <c r="S2194">
        <v>1</v>
      </c>
      <c r="T2194">
        <v>0</v>
      </c>
      <c r="U2194">
        <v>15</v>
      </c>
      <c r="X2194" s="49"/>
      <c r="AB2194" s="49"/>
      <c r="AC2194" s="49"/>
      <c r="AD2194">
        <v>7</v>
      </c>
    </row>
    <row r="2195" spans="2:30" x14ac:dyDescent="0.25">
      <c r="B2195" s="49"/>
      <c r="C2195" s="49"/>
      <c r="D2195" s="2"/>
      <c r="E2195" t="s">
        <v>403</v>
      </c>
      <c r="F2195" s="49"/>
      <c r="G2195" s="49"/>
      <c r="H2195" t="s">
        <v>6655</v>
      </c>
      <c r="I2195" s="49"/>
      <c r="J2195" s="49"/>
      <c r="L2195" s="49" t="s">
        <v>2818</v>
      </c>
      <c r="M2195" s="49"/>
      <c r="N2195" s="49"/>
      <c r="O2195" s="49"/>
      <c r="P2195" s="49"/>
      <c r="Q2195" t="s">
        <v>6654</v>
      </c>
      <c r="R2195" t="s">
        <v>1240</v>
      </c>
      <c r="S2195">
        <v>1</v>
      </c>
      <c r="T2195">
        <v>0</v>
      </c>
      <c r="U2195">
        <v>8</v>
      </c>
      <c r="X2195" s="49"/>
      <c r="AB2195" s="49"/>
      <c r="AC2195" s="49"/>
      <c r="AD2195">
        <v>7</v>
      </c>
    </row>
    <row r="2196" spans="2:30" x14ac:dyDescent="0.25">
      <c r="B2196" s="49"/>
      <c r="C2196" s="49"/>
      <c r="D2196" s="2"/>
      <c r="E2196" t="s">
        <v>403</v>
      </c>
      <c r="F2196" s="49"/>
      <c r="G2196" s="49"/>
      <c r="H2196" t="s">
        <v>6657</v>
      </c>
      <c r="I2196" s="49"/>
      <c r="J2196" s="49"/>
      <c r="L2196" s="49" t="s">
        <v>2818</v>
      </c>
      <c r="M2196" s="49"/>
      <c r="N2196" s="49"/>
      <c r="O2196" s="49"/>
      <c r="P2196" s="49"/>
      <c r="Q2196" t="s">
        <v>6656</v>
      </c>
      <c r="R2196" t="s">
        <v>1240</v>
      </c>
      <c r="S2196">
        <v>2</v>
      </c>
      <c r="T2196">
        <v>0</v>
      </c>
      <c r="U2196">
        <v>8</v>
      </c>
      <c r="X2196" s="49"/>
      <c r="AB2196" s="49"/>
      <c r="AC2196" s="49"/>
      <c r="AD2196">
        <v>7</v>
      </c>
    </row>
    <row r="2197" spans="2:30" x14ac:dyDescent="0.25">
      <c r="B2197" s="49"/>
      <c r="C2197" s="49"/>
      <c r="D2197" s="2"/>
      <c r="E2197" t="s">
        <v>394</v>
      </c>
      <c r="F2197" s="49"/>
      <c r="G2197" s="49"/>
      <c r="H2197" t="s">
        <v>6659</v>
      </c>
      <c r="I2197" s="49"/>
      <c r="J2197" s="49"/>
      <c r="L2197" s="49" t="s">
        <v>2818</v>
      </c>
      <c r="M2197" s="49"/>
      <c r="N2197" s="49"/>
      <c r="O2197" s="49"/>
      <c r="P2197" s="49"/>
      <c r="Q2197" t="s">
        <v>6658</v>
      </c>
      <c r="R2197" t="s">
        <v>1240</v>
      </c>
      <c r="S2197">
        <v>2</v>
      </c>
      <c r="T2197">
        <v>0</v>
      </c>
      <c r="U2197">
        <v>15</v>
      </c>
      <c r="X2197" s="49"/>
      <c r="AB2197" s="49"/>
      <c r="AC2197" s="49"/>
      <c r="AD2197">
        <v>7</v>
      </c>
    </row>
    <row r="2198" spans="2:30" x14ac:dyDescent="0.25">
      <c r="B2198" s="49"/>
      <c r="C2198" s="49"/>
      <c r="D2198" s="2"/>
      <c r="E2198" t="s">
        <v>1</v>
      </c>
      <c r="F2198" s="49"/>
      <c r="G2198" s="49"/>
      <c r="H2198" t="s">
        <v>6662</v>
      </c>
      <c r="I2198" s="49"/>
      <c r="J2198" s="49"/>
      <c r="L2198" s="49" t="s">
        <v>6661</v>
      </c>
      <c r="M2198" s="49"/>
      <c r="N2198" s="49"/>
      <c r="O2198" s="49"/>
      <c r="P2198" s="49"/>
      <c r="Q2198" t="s">
        <v>6660</v>
      </c>
      <c r="R2198" t="s">
        <v>1240</v>
      </c>
      <c r="S2198">
        <v>1</v>
      </c>
      <c r="T2198">
        <v>150</v>
      </c>
      <c r="V2198">
        <v>64.800000000000011</v>
      </c>
      <c r="X2198" s="49"/>
      <c r="AB2198" s="49"/>
      <c r="AC2198" s="49"/>
      <c r="AD2198">
        <v>7</v>
      </c>
    </row>
    <row r="2199" spans="2:30" x14ac:dyDescent="0.25">
      <c r="B2199" s="49"/>
      <c r="C2199" s="49"/>
      <c r="D2199" s="2"/>
      <c r="E2199" t="s">
        <v>1</v>
      </c>
      <c r="F2199" s="49"/>
      <c r="G2199" s="49"/>
      <c r="H2199" t="s">
        <v>6665</v>
      </c>
      <c r="I2199" s="49"/>
      <c r="J2199" s="49"/>
      <c r="L2199" s="49" t="s">
        <v>6664</v>
      </c>
      <c r="M2199" s="49"/>
      <c r="N2199" s="49"/>
      <c r="O2199" s="49"/>
      <c r="P2199" s="49"/>
      <c r="Q2199" t="s">
        <v>6663</v>
      </c>
      <c r="R2199" t="s">
        <v>1240</v>
      </c>
      <c r="S2199">
        <v>2</v>
      </c>
      <c r="T2199">
        <v>150</v>
      </c>
      <c r="V2199">
        <v>60</v>
      </c>
      <c r="X2199" s="49"/>
      <c r="AB2199" s="49"/>
      <c r="AC2199" s="49"/>
      <c r="AD2199">
        <v>7</v>
      </c>
    </row>
    <row r="2200" spans="2:30" x14ac:dyDescent="0.25">
      <c r="B2200" s="49"/>
      <c r="C2200" s="49"/>
      <c r="D2200" s="2"/>
      <c r="E2200" t="s">
        <v>1</v>
      </c>
      <c r="F2200" s="49"/>
      <c r="G2200" s="49"/>
      <c r="H2200" t="s">
        <v>6668</v>
      </c>
      <c r="I2200" s="49"/>
      <c r="J2200" s="49"/>
      <c r="L2200" s="49" t="s">
        <v>6667</v>
      </c>
      <c r="M2200" s="49"/>
      <c r="N2200" s="49"/>
      <c r="O2200" s="49"/>
      <c r="P2200" s="49"/>
      <c r="Q2200" t="s">
        <v>6666</v>
      </c>
      <c r="R2200" t="s">
        <v>1240</v>
      </c>
      <c r="S2200">
        <v>3</v>
      </c>
      <c r="T2200">
        <v>150</v>
      </c>
      <c r="V2200">
        <v>55.800000000000004</v>
      </c>
      <c r="X2200" s="49"/>
      <c r="AB2200" s="49"/>
      <c r="AC2200" s="49"/>
      <c r="AD2200">
        <v>7</v>
      </c>
    </row>
    <row r="2201" spans="2:30" x14ac:dyDescent="0.25">
      <c r="B2201" s="49"/>
      <c r="C2201" s="49"/>
      <c r="D2201" s="2"/>
      <c r="E2201" t="s">
        <v>1</v>
      </c>
      <c r="F2201" s="49"/>
      <c r="G2201" s="49"/>
      <c r="H2201" t="s">
        <v>6671</v>
      </c>
      <c r="I2201" s="49"/>
      <c r="J2201" s="49"/>
      <c r="L2201" s="49" t="s">
        <v>6670</v>
      </c>
      <c r="M2201" s="49"/>
      <c r="N2201" s="49"/>
      <c r="O2201" s="49"/>
      <c r="P2201" s="49"/>
      <c r="Q2201" t="s">
        <v>6669</v>
      </c>
      <c r="R2201" t="s">
        <v>1240</v>
      </c>
      <c r="S2201">
        <v>4</v>
      </c>
      <c r="T2201">
        <v>150</v>
      </c>
      <c r="V2201">
        <v>52.2</v>
      </c>
      <c r="X2201" s="49"/>
      <c r="AB2201" s="49"/>
      <c r="AC2201" s="49"/>
      <c r="AD2201">
        <v>7</v>
      </c>
    </row>
    <row r="2202" spans="2:30" x14ac:dyDescent="0.25">
      <c r="B2202" s="49"/>
      <c r="C2202" s="49"/>
      <c r="D2202" s="2"/>
      <c r="E2202" t="s">
        <v>1</v>
      </c>
      <c r="F2202" s="49"/>
      <c r="G2202" s="49"/>
      <c r="H2202" t="s">
        <v>6673</v>
      </c>
      <c r="I2202" s="49"/>
      <c r="J2202" s="49"/>
      <c r="L2202" s="49" t="s">
        <v>6664</v>
      </c>
      <c r="M2202" s="49"/>
      <c r="N2202" s="49"/>
      <c r="O2202" s="49"/>
      <c r="P2202" s="49"/>
      <c r="Q2202" t="s">
        <v>6672</v>
      </c>
      <c r="R2202" t="s">
        <v>1240</v>
      </c>
      <c r="S2202">
        <v>5</v>
      </c>
      <c r="T2202">
        <v>150</v>
      </c>
      <c r="V2202">
        <v>49.8</v>
      </c>
      <c r="X2202" s="49"/>
      <c r="AB2202" s="49"/>
      <c r="AC2202" s="49"/>
      <c r="AD2202">
        <v>7</v>
      </c>
    </row>
    <row r="2203" spans="2:30" x14ac:dyDescent="0.25">
      <c r="B2203" s="49"/>
      <c r="C2203" s="49"/>
      <c r="D2203" s="2"/>
      <c r="E2203" t="s">
        <v>32</v>
      </c>
      <c r="F2203" s="49"/>
      <c r="G2203" s="49"/>
      <c r="H2203" t="s">
        <v>6675</v>
      </c>
      <c r="I2203" s="49"/>
      <c r="J2203" s="49"/>
      <c r="L2203" s="49" t="s">
        <v>6406</v>
      </c>
      <c r="M2203" s="49"/>
      <c r="N2203" s="49"/>
      <c r="O2203" s="49"/>
      <c r="P2203" s="49"/>
      <c r="Q2203" t="s">
        <v>6674</v>
      </c>
      <c r="R2203" t="s">
        <v>1240</v>
      </c>
      <c r="S2203">
        <v>1</v>
      </c>
      <c r="T2203">
        <v>205</v>
      </c>
      <c r="U2203">
        <v>7</v>
      </c>
      <c r="X2203" s="49"/>
      <c r="Y2203">
        <v>2</v>
      </c>
      <c r="Z2203">
        <v>1</v>
      </c>
      <c r="AA2203">
        <v>1</v>
      </c>
      <c r="AB2203" s="49" t="s">
        <v>1745</v>
      </c>
      <c r="AC2203" s="49"/>
      <c r="AD2203">
        <v>7</v>
      </c>
    </row>
    <row r="2204" spans="2:30" x14ac:dyDescent="0.25">
      <c r="B2204" s="49"/>
      <c r="C2204" s="49"/>
      <c r="D2204" s="2"/>
      <c r="E2204" t="s">
        <v>32</v>
      </c>
      <c r="F2204" s="49"/>
      <c r="G2204" s="49"/>
      <c r="H2204" t="s">
        <v>6677</v>
      </c>
      <c r="I2204" s="49"/>
      <c r="J2204" s="49"/>
      <c r="L2204" s="49" t="s">
        <v>6406</v>
      </c>
      <c r="M2204" s="49"/>
      <c r="N2204" s="49"/>
      <c r="O2204" s="49"/>
      <c r="P2204" s="49"/>
      <c r="Q2204" t="s">
        <v>6676</v>
      </c>
      <c r="R2204" t="s">
        <v>1240</v>
      </c>
      <c r="S2204">
        <v>2</v>
      </c>
      <c r="T2204">
        <v>210</v>
      </c>
      <c r="U2204">
        <v>7</v>
      </c>
      <c r="X2204" s="49"/>
      <c r="Y2204">
        <v>2</v>
      </c>
      <c r="Z2204">
        <v>1</v>
      </c>
      <c r="AA2204">
        <v>1</v>
      </c>
      <c r="AB2204" s="49" t="s">
        <v>1745</v>
      </c>
      <c r="AC2204" s="49"/>
      <c r="AD2204">
        <v>7</v>
      </c>
    </row>
    <row r="2205" spans="2:30" x14ac:dyDescent="0.25">
      <c r="B2205" s="49"/>
      <c r="C2205" s="49"/>
      <c r="D2205" s="2"/>
      <c r="E2205" t="s">
        <v>32</v>
      </c>
      <c r="F2205" s="49"/>
      <c r="G2205" s="49"/>
      <c r="H2205" t="s">
        <v>6679</v>
      </c>
      <c r="I2205" s="49"/>
      <c r="J2205" s="49"/>
      <c r="L2205" s="49" t="s">
        <v>6135</v>
      </c>
      <c r="M2205" s="49"/>
      <c r="N2205" s="49"/>
      <c r="O2205" s="49"/>
      <c r="P2205" s="49"/>
      <c r="Q2205" t="s">
        <v>6678</v>
      </c>
      <c r="R2205" t="s">
        <v>1240</v>
      </c>
      <c r="S2205">
        <v>3</v>
      </c>
      <c r="T2205">
        <v>210</v>
      </c>
      <c r="U2205">
        <v>6</v>
      </c>
      <c r="X2205" s="49"/>
      <c r="Y2205">
        <v>2</v>
      </c>
      <c r="Z2205">
        <v>1</v>
      </c>
      <c r="AA2205">
        <v>1</v>
      </c>
      <c r="AB2205" s="49" t="s">
        <v>610</v>
      </c>
      <c r="AC2205" s="49"/>
      <c r="AD2205">
        <v>7</v>
      </c>
    </row>
    <row r="2206" spans="2:30" x14ac:dyDescent="0.25">
      <c r="B2206" s="49"/>
      <c r="C2206" s="49"/>
      <c r="D2206" s="2"/>
      <c r="E2206" t="s">
        <v>32</v>
      </c>
      <c r="F2206" s="49"/>
      <c r="G2206" s="49"/>
      <c r="H2206" t="s">
        <v>6682</v>
      </c>
      <c r="I2206" s="49"/>
      <c r="J2206" s="49"/>
      <c r="L2206" s="49" t="s">
        <v>6681</v>
      </c>
      <c r="M2206" s="49"/>
      <c r="N2206" s="49"/>
      <c r="O2206" s="49"/>
      <c r="P2206" s="49"/>
      <c r="Q2206" t="s">
        <v>6680</v>
      </c>
      <c r="R2206" t="s">
        <v>1240</v>
      </c>
      <c r="S2206">
        <v>4</v>
      </c>
      <c r="T2206">
        <v>210</v>
      </c>
      <c r="U2206">
        <v>5.5</v>
      </c>
      <c r="X2206" s="49"/>
      <c r="Y2206">
        <v>2</v>
      </c>
      <c r="Z2206">
        <v>1</v>
      </c>
      <c r="AA2206">
        <v>1</v>
      </c>
      <c r="AB2206" s="49" t="s">
        <v>610</v>
      </c>
      <c r="AC2206" s="49"/>
      <c r="AD2206">
        <v>7</v>
      </c>
    </row>
    <row r="2207" spans="2:30" x14ac:dyDescent="0.25">
      <c r="B2207" s="49"/>
      <c r="C2207" s="49"/>
      <c r="D2207" s="2"/>
      <c r="E2207" t="s">
        <v>24</v>
      </c>
      <c r="F2207" s="49"/>
      <c r="G2207" s="49"/>
      <c r="H2207" t="s">
        <v>6684</v>
      </c>
      <c r="I2207" s="49"/>
      <c r="J2207" s="49"/>
      <c r="L2207" s="49" t="s">
        <v>3101</v>
      </c>
      <c r="M2207" s="49"/>
      <c r="N2207" s="49"/>
      <c r="O2207" s="49"/>
      <c r="P2207" s="49"/>
      <c r="Q2207" t="s">
        <v>6683</v>
      </c>
      <c r="R2207" t="s">
        <v>1240</v>
      </c>
      <c r="S2207">
        <v>1</v>
      </c>
      <c r="T2207">
        <v>0</v>
      </c>
      <c r="U2207">
        <v>8</v>
      </c>
      <c r="X2207" s="49"/>
      <c r="Y2207">
        <v>2</v>
      </c>
      <c r="Z2207">
        <v>2</v>
      </c>
      <c r="AA2207">
        <v>1</v>
      </c>
      <c r="AB2207" s="49" t="s">
        <v>1745</v>
      </c>
      <c r="AC2207" s="49"/>
      <c r="AD2207">
        <v>7</v>
      </c>
    </row>
    <row r="2208" spans="2:30" x14ac:dyDescent="0.25">
      <c r="B2208" s="49"/>
      <c r="C2208" s="49"/>
      <c r="D2208" s="2"/>
      <c r="E2208" t="s">
        <v>24</v>
      </c>
      <c r="F2208" s="49"/>
      <c r="G2208" s="49"/>
      <c r="H2208" t="s">
        <v>6686</v>
      </c>
      <c r="I2208" s="49"/>
      <c r="J2208" s="49"/>
      <c r="L2208" s="49" t="s">
        <v>3101</v>
      </c>
      <c r="M2208" s="49"/>
      <c r="N2208" s="49"/>
      <c r="O2208" s="49"/>
      <c r="P2208" s="49"/>
      <c r="Q2208" t="s">
        <v>6685</v>
      </c>
      <c r="R2208" t="s">
        <v>1240</v>
      </c>
      <c r="S2208">
        <v>2</v>
      </c>
      <c r="T2208">
        <v>0</v>
      </c>
      <c r="U2208">
        <v>8</v>
      </c>
      <c r="X2208" s="49"/>
      <c r="Y2208">
        <v>2</v>
      </c>
      <c r="Z2208">
        <v>2</v>
      </c>
      <c r="AA2208">
        <v>1</v>
      </c>
      <c r="AB2208" s="49" t="s">
        <v>1745</v>
      </c>
      <c r="AC2208" s="49"/>
      <c r="AD2208">
        <v>7</v>
      </c>
    </row>
    <row r="2209" spans="2:30" x14ac:dyDescent="0.25">
      <c r="B2209" s="49"/>
      <c r="C2209" s="49"/>
      <c r="D2209" s="2"/>
      <c r="E2209" t="s">
        <v>24</v>
      </c>
      <c r="F2209" s="49"/>
      <c r="G2209" s="49"/>
      <c r="H2209" t="s">
        <v>6689</v>
      </c>
      <c r="I2209" s="49"/>
      <c r="J2209" s="49"/>
      <c r="L2209" s="49" t="s">
        <v>6688</v>
      </c>
      <c r="M2209" s="49"/>
      <c r="N2209" s="49"/>
      <c r="O2209" s="49"/>
      <c r="P2209" s="49"/>
      <c r="Q2209" t="s">
        <v>6687</v>
      </c>
      <c r="R2209" t="s">
        <v>1240</v>
      </c>
      <c r="S2209">
        <v>3</v>
      </c>
      <c r="T2209">
        <v>0</v>
      </c>
      <c r="U2209">
        <v>8</v>
      </c>
      <c r="X2209" s="49"/>
      <c r="Y2209">
        <v>2</v>
      </c>
      <c r="Z2209">
        <v>2</v>
      </c>
      <c r="AA2209">
        <v>1</v>
      </c>
      <c r="AB2209" s="49" t="s">
        <v>1745</v>
      </c>
      <c r="AC2209" s="49"/>
      <c r="AD2209">
        <v>7</v>
      </c>
    </row>
    <row r="2210" spans="2:30" x14ac:dyDescent="0.25">
      <c r="B2210" s="49"/>
      <c r="C2210" s="49"/>
      <c r="D2210" s="2"/>
      <c r="E2210" t="s">
        <v>96</v>
      </c>
      <c r="F2210" s="49"/>
      <c r="G2210" s="49"/>
      <c r="H2210" t="s">
        <v>6692</v>
      </c>
      <c r="I2210" s="49"/>
      <c r="J2210" s="49"/>
      <c r="L2210" s="49" t="s">
        <v>6691</v>
      </c>
      <c r="M2210" s="49"/>
      <c r="N2210" s="49"/>
      <c r="O2210" s="49"/>
      <c r="P2210" s="49"/>
      <c r="Q2210" t="s">
        <v>6690</v>
      </c>
      <c r="R2210" t="s">
        <v>1240</v>
      </c>
      <c r="S2210">
        <v>1</v>
      </c>
      <c r="T2210">
        <v>35</v>
      </c>
      <c r="U2210">
        <v>7</v>
      </c>
      <c r="X2210" s="49"/>
      <c r="Y2210">
        <v>2</v>
      </c>
      <c r="Z2210">
        <v>2</v>
      </c>
      <c r="AA2210">
        <v>2</v>
      </c>
      <c r="AB2210" s="49" t="s">
        <v>1745</v>
      </c>
      <c r="AC2210" s="49"/>
      <c r="AD2210">
        <v>7</v>
      </c>
    </row>
    <row r="2211" spans="2:30" x14ac:dyDescent="0.25">
      <c r="B2211" s="49"/>
      <c r="C2211" s="49"/>
      <c r="D2211" s="2"/>
      <c r="E2211" t="s">
        <v>96</v>
      </c>
      <c r="F2211" s="49"/>
      <c r="G2211" s="49"/>
      <c r="H2211" t="s">
        <v>6694</v>
      </c>
      <c r="I2211" s="49"/>
      <c r="J2211" s="49"/>
      <c r="L2211" s="49" t="s">
        <v>6691</v>
      </c>
      <c r="M2211" s="49"/>
      <c r="N2211" s="49"/>
      <c r="O2211" s="49"/>
      <c r="P2211" s="49"/>
      <c r="Q2211" t="s">
        <v>6693</v>
      </c>
      <c r="R2211" t="s">
        <v>1240</v>
      </c>
      <c r="S2211">
        <v>2</v>
      </c>
      <c r="T2211">
        <v>35</v>
      </c>
      <c r="U2211">
        <v>7</v>
      </c>
      <c r="X2211" s="49"/>
      <c r="Y2211">
        <v>2</v>
      </c>
      <c r="Z2211">
        <v>2</v>
      </c>
      <c r="AA2211">
        <v>2</v>
      </c>
      <c r="AB2211" s="49" t="s">
        <v>1745</v>
      </c>
      <c r="AC2211" s="49"/>
      <c r="AD2211">
        <v>7</v>
      </c>
    </row>
    <row r="2212" spans="2:30" x14ac:dyDescent="0.25">
      <c r="B2212" s="49"/>
      <c r="C2212" s="49"/>
      <c r="D2212" s="2"/>
      <c r="E2212" t="s">
        <v>96</v>
      </c>
      <c r="F2212" s="49"/>
      <c r="G2212" s="49"/>
      <c r="H2212" t="s">
        <v>6697</v>
      </c>
      <c r="I2212" s="49"/>
      <c r="J2212" s="49"/>
      <c r="L2212" s="49" t="s">
        <v>6696</v>
      </c>
      <c r="M2212" s="49"/>
      <c r="N2212" s="49"/>
      <c r="O2212" s="49"/>
      <c r="P2212" s="49"/>
      <c r="Q2212" t="s">
        <v>6695</v>
      </c>
      <c r="R2212" t="s">
        <v>1240</v>
      </c>
      <c r="S2212">
        <v>3</v>
      </c>
      <c r="T2212">
        <v>35</v>
      </c>
      <c r="U2212">
        <v>7</v>
      </c>
      <c r="X2212" s="49"/>
      <c r="Y2212">
        <v>2</v>
      </c>
      <c r="Z2212">
        <v>2</v>
      </c>
      <c r="AA2212">
        <v>2</v>
      </c>
      <c r="AB2212" s="49" t="s">
        <v>610</v>
      </c>
      <c r="AC2212" s="49"/>
      <c r="AD2212">
        <v>7</v>
      </c>
    </row>
    <row r="2213" spans="2:30" x14ac:dyDescent="0.25">
      <c r="B2213" s="49"/>
      <c r="C2213" s="49"/>
      <c r="D2213" s="2"/>
      <c r="E2213" t="s">
        <v>96</v>
      </c>
      <c r="F2213" s="49"/>
      <c r="G2213" s="49"/>
      <c r="H2213" t="s">
        <v>6699</v>
      </c>
      <c r="I2213" s="49"/>
      <c r="J2213" s="49"/>
      <c r="L2213" s="49" t="s">
        <v>6696</v>
      </c>
      <c r="M2213" s="49"/>
      <c r="N2213" s="49"/>
      <c r="O2213" s="49"/>
      <c r="P2213" s="49"/>
      <c r="Q2213" t="s">
        <v>6698</v>
      </c>
      <c r="R2213" t="s">
        <v>1240</v>
      </c>
      <c r="S2213">
        <v>4</v>
      </c>
      <c r="T2213">
        <v>35</v>
      </c>
      <c r="U2213">
        <v>5.5</v>
      </c>
      <c r="X2213" s="49"/>
      <c r="Y2213">
        <v>2</v>
      </c>
      <c r="Z2213">
        <v>2</v>
      </c>
      <c r="AA2213">
        <v>2</v>
      </c>
      <c r="AB2213" s="49" t="s">
        <v>610</v>
      </c>
      <c r="AC2213" s="49"/>
      <c r="AD2213">
        <v>7</v>
      </c>
    </row>
    <row r="2214" spans="2:30" x14ac:dyDescent="0.25">
      <c r="B2214" s="49"/>
      <c r="C2214" s="49"/>
      <c r="D2214" s="2"/>
      <c r="E2214" t="s">
        <v>217</v>
      </c>
      <c r="F2214" s="49"/>
      <c r="G2214" s="49"/>
      <c r="H2214" t="s">
        <v>6701</v>
      </c>
      <c r="I2214" s="49"/>
      <c r="J2214" s="49"/>
      <c r="L2214" s="49" t="s">
        <v>2196</v>
      </c>
      <c r="M2214" s="49"/>
      <c r="N2214" s="49"/>
      <c r="O2214" s="49"/>
      <c r="P2214" s="49"/>
      <c r="Q2214" t="s">
        <v>6700</v>
      </c>
      <c r="R2214" t="s">
        <v>1240</v>
      </c>
      <c r="S2214">
        <v>1</v>
      </c>
      <c r="T2214">
        <v>20</v>
      </c>
      <c r="U2214">
        <v>12</v>
      </c>
      <c r="X2214" s="49"/>
      <c r="Y2214">
        <v>3</v>
      </c>
      <c r="Z2214">
        <v>1</v>
      </c>
      <c r="AA2214">
        <v>3</v>
      </c>
      <c r="AB2214" s="49" t="s">
        <v>618</v>
      </c>
      <c r="AC2214" s="49"/>
      <c r="AD2214">
        <v>7</v>
      </c>
    </row>
    <row r="2215" spans="2:30" x14ac:dyDescent="0.25">
      <c r="B2215" s="49"/>
      <c r="C2215" s="49"/>
      <c r="D2215" s="2"/>
      <c r="E2215" t="s">
        <v>217</v>
      </c>
      <c r="F2215" s="49"/>
      <c r="G2215" s="49"/>
      <c r="H2215" t="s">
        <v>6703</v>
      </c>
      <c r="I2215" s="49"/>
      <c r="J2215" s="49"/>
      <c r="L2215" s="49" t="s">
        <v>2196</v>
      </c>
      <c r="M2215" s="49"/>
      <c r="N2215" s="49"/>
      <c r="O2215" s="49"/>
      <c r="P2215" s="49"/>
      <c r="Q2215" t="s">
        <v>6702</v>
      </c>
      <c r="R2215" t="s">
        <v>1240</v>
      </c>
      <c r="S2215">
        <v>2</v>
      </c>
      <c r="T2215">
        <v>20</v>
      </c>
      <c r="U2215">
        <v>12</v>
      </c>
      <c r="X2215" s="49"/>
      <c r="Y2215">
        <v>3</v>
      </c>
      <c r="Z2215">
        <v>1</v>
      </c>
      <c r="AA2215">
        <v>3</v>
      </c>
      <c r="AB2215" s="49" t="s">
        <v>618</v>
      </c>
      <c r="AC2215" s="49"/>
      <c r="AD2215">
        <v>7</v>
      </c>
    </row>
    <row r="2216" spans="2:30" x14ac:dyDescent="0.25">
      <c r="B2216" s="49"/>
      <c r="C2216" s="49"/>
      <c r="D2216" s="2"/>
      <c r="E2216" t="s">
        <v>217</v>
      </c>
      <c r="F2216" s="49"/>
      <c r="G2216" s="49"/>
      <c r="H2216" t="s">
        <v>6705</v>
      </c>
      <c r="I2216" s="49"/>
      <c r="J2216" s="49"/>
      <c r="L2216" s="49" t="s">
        <v>2199</v>
      </c>
      <c r="M2216" s="49"/>
      <c r="N2216" s="49"/>
      <c r="O2216" s="49"/>
      <c r="P2216" s="49"/>
      <c r="Q2216" t="s">
        <v>6704</v>
      </c>
      <c r="R2216" t="s">
        <v>1240</v>
      </c>
      <c r="S2216">
        <v>3</v>
      </c>
      <c r="T2216">
        <v>20</v>
      </c>
      <c r="U2216">
        <v>11</v>
      </c>
      <c r="X2216" s="49"/>
      <c r="Y2216">
        <v>3</v>
      </c>
      <c r="Z2216">
        <v>1</v>
      </c>
      <c r="AA2216">
        <v>3</v>
      </c>
      <c r="AB2216" s="49" t="s">
        <v>610</v>
      </c>
      <c r="AC2216" s="49"/>
      <c r="AD2216">
        <v>7</v>
      </c>
    </row>
    <row r="2217" spans="2:30" x14ac:dyDescent="0.25">
      <c r="B2217" s="49"/>
      <c r="C2217" s="49"/>
      <c r="D2217" s="2"/>
      <c r="E2217" t="s">
        <v>217</v>
      </c>
      <c r="F2217" s="49"/>
      <c r="G2217" s="49"/>
      <c r="H2217" t="s">
        <v>6707</v>
      </c>
      <c r="I2217" s="49"/>
      <c r="J2217" s="49"/>
      <c r="L2217" s="49" t="s">
        <v>2199</v>
      </c>
      <c r="M2217" s="49"/>
      <c r="N2217" s="49"/>
      <c r="O2217" s="49"/>
      <c r="P2217" s="49"/>
      <c r="Q2217" t="s">
        <v>6706</v>
      </c>
      <c r="R2217" t="s">
        <v>1240</v>
      </c>
      <c r="S2217">
        <v>4</v>
      </c>
      <c r="T2217">
        <v>20</v>
      </c>
      <c r="U2217">
        <v>9</v>
      </c>
      <c r="X2217" s="49"/>
      <c r="Y2217">
        <v>3</v>
      </c>
      <c r="Z2217">
        <v>1</v>
      </c>
      <c r="AA2217">
        <v>3</v>
      </c>
      <c r="AB2217" s="49" t="s">
        <v>610</v>
      </c>
      <c r="AC2217" s="49"/>
      <c r="AD2217">
        <v>7</v>
      </c>
    </row>
    <row r="2218" spans="2:30" x14ac:dyDescent="0.25">
      <c r="B2218" s="49"/>
      <c r="C2218" s="49"/>
      <c r="D2218" s="2"/>
      <c r="E2218" t="s">
        <v>339</v>
      </c>
      <c r="F2218" s="49"/>
      <c r="G2218" s="49"/>
      <c r="H2218" t="s">
        <v>6709</v>
      </c>
      <c r="I2218" s="49"/>
      <c r="J2218" s="49"/>
      <c r="L2218" s="49"/>
      <c r="M2218" s="49"/>
      <c r="N2218" s="49"/>
      <c r="O2218" s="49"/>
      <c r="P2218" s="49"/>
      <c r="Q2218" t="s">
        <v>6708</v>
      </c>
      <c r="R2218" t="s">
        <v>1240</v>
      </c>
      <c r="S2218">
        <v>1</v>
      </c>
      <c r="T2218">
        <v>50</v>
      </c>
      <c r="V2218">
        <v>70.199999999999989</v>
      </c>
      <c r="X2218" s="49"/>
      <c r="AB2218" s="49"/>
      <c r="AC2218" s="49"/>
      <c r="AD2218">
        <v>7</v>
      </c>
    </row>
    <row r="2219" spans="2:30" x14ac:dyDescent="0.25">
      <c r="B2219" s="49"/>
      <c r="C2219" s="49"/>
      <c r="D2219" s="2"/>
      <c r="E2219" t="s">
        <v>339</v>
      </c>
      <c r="F2219" s="49"/>
      <c r="G2219" s="49"/>
      <c r="H2219" t="s">
        <v>6712</v>
      </c>
      <c r="I2219" s="49"/>
      <c r="J2219" s="49"/>
      <c r="L2219" s="49" t="s">
        <v>6711</v>
      </c>
      <c r="M2219" s="49"/>
      <c r="N2219" s="49"/>
      <c r="O2219" s="49"/>
      <c r="P2219" s="49"/>
      <c r="Q2219" t="s">
        <v>6710</v>
      </c>
      <c r="R2219" t="s">
        <v>1240</v>
      </c>
      <c r="S2219">
        <v>2</v>
      </c>
      <c r="T2219">
        <v>50</v>
      </c>
      <c r="V2219">
        <v>49.8</v>
      </c>
      <c r="X2219" s="49"/>
      <c r="AB2219" s="49"/>
      <c r="AC2219" s="49"/>
      <c r="AD2219">
        <v>7</v>
      </c>
    </row>
    <row r="2220" spans="2:30" x14ac:dyDescent="0.25">
      <c r="B2220" s="49"/>
      <c r="C2220" s="49"/>
      <c r="D2220" s="2"/>
      <c r="E2220" t="s">
        <v>339</v>
      </c>
      <c r="F2220" s="49"/>
      <c r="G2220" s="49"/>
      <c r="H2220" t="s">
        <v>6714</v>
      </c>
      <c r="I2220" s="49"/>
      <c r="J2220" s="49"/>
      <c r="L2220" s="49" t="s">
        <v>6711</v>
      </c>
      <c r="M2220" s="49"/>
      <c r="N2220" s="49"/>
      <c r="O2220" s="49"/>
      <c r="P2220" s="49"/>
      <c r="Q2220" t="s">
        <v>6713</v>
      </c>
      <c r="R2220" t="s">
        <v>1240</v>
      </c>
      <c r="S2220">
        <v>3</v>
      </c>
      <c r="T2220">
        <v>50</v>
      </c>
      <c r="V2220">
        <v>45</v>
      </c>
      <c r="X2220" s="49"/>
      <c r="AB2220" s="49"/>
      <c r="AC2220" s="49"/>
      <c r="AD2220">
        <v>7</v>
      </c>
    </row>
    <row r="2221" spans="2:30" x14ac:dyDescent="0.25">
      <c r="B2221" s="49"/>
      <c r="C2221" s="49"/>
      <c r="D2221" s="2"/>
      <c r="E2221" t="s">
        <v>334</v>
      </c>
      <c r="F2221" s="49"/>
      <c r="G2221" s="49"/>
      <c r="H2221" t="s">
        <v>6716</v>
      </c>
      <c r="I2221" s="49"/>
      <c r="J2221" s="49"/>
      <c r="L2221" s="49" t="s">
        <v>5448</v>
      </c>
      <c r="M2221" s="49"/>
      <c r="N2221" s="49"/>
      <c r="O2221" s="49"/>
      <c r="P2221" s="49"/>
      <c r="Q2221" t="s">
        <v>6715</v>
      </c>
      <c r="R2221" t="s">
        <v>1240</v>
      </c>
      <c r="S2221">
        <v>1</v>
      </c>
      <c r="T2221">
        <v>0</v>
      </c>
      <c r="V2221">
        <v>55.2</v>
      </c>
      <c r="X2221" s="49"/>
      <c r="AB2221" s="49"/>
      <c r="AC2221" s="49"/>
      <c r="AD2221">
        <v>7</v>
      </c>
    </row>
    <row r="2222" spans="2:30" x14ac:dyDescent="0.25">
      <c r="B2222" s="49"/>
      <c r="C2222" s="49"/>
      <c r="D2222" s="2"/>
      <c r="E2222" t="s">
        <v>334</v>
      </c>
      <c r="F2222" s="49"/>
      <c r="G2222" s="49"/>
      <c r="H2222" t="s">
        <v>1243</v>
      </c>
      <c r="I2222" s="49"/>
      <c r="J2222" s="49"/>
      <c r="L2222" s="49"/>
      <c r="M2222" s="49"/>
      <c r="N2222" s="49"/>
      <c r="O2222" s="49"/>
      <c r="P2222" s="49"/>
      <c r="Q2222" t="s">
        <v>6717</v>
      </c>
      <c r="R2222" t="s">
        <v>1240</v>
      </c>
      <c r="S2222">
        <v>2</v>
      </c>
      <c r="T2222">
        <v>0</v>
      </c>
      <c r="V2222">
        <v>45</v>
      </c>
      <c r="X2222" s="49"/>
      <c r="AB2222" s="49"/>
      <c r="AC2222" s="49"/>
      <c r="AD2222">
        <v>7</v>
      </c>
    </row>
    <row r="2223" spans="2:30" x14ac:dyDescent="0.25">
      <c r="B2223" s="49"/>
      <c r="C2223" s="49"/>
      <c r="D2223" s="2"/>
      <c r="E2223" t="s">
        <v>363</v>
      </c>
      <c r="F2223" s="49"/>
      <c r="G2223" s="49"/>
      <c r="H2223" t="s">
        <v>1246</v>
      </c>
      <c r="I2223" s="49"/>
      <c r="J2223" s="49"/>
      <c r="L2223" s="49" t="s">
        <v>6719</v>
      </c>
      <c r="M2223" s="49"/>
      <c r="N2223" s="49"/>
      <c r="O2223" s="49"/>
      <c r="P2223" s="49"/>
      <c r="Q2223" t="s">
        <v>6718</v>
      </c>
      <c r="R2223" t="s">
        <v>1244</v>
      </c>
      <c r="S2223">
        <v>1</v>
      </c>
      <c r="V2223">
        <v>360</v>
      </c>
      <c r="W2223">
        <v>0.68</v>
      </c>
      <c r="X2223" s="49" t="s">
        <v>3957</v>
      </c>
      <c r="AB2223" s="49"/>
      <c r="AC2223" s="49"/>
      <c r="AD2223">
        <v>7</v>
      </c>
    </row>
    <row r="2224" spans="2:30" x14ac:dyDescent="0.25">
      <c r="B2224" s="49"/>
      <c r="C2224" s="49"/>
      <c r="D2224" s="2"/>
      <c r="E2224" t="s">
        <v>394</v>
      </c>
      <c r="F2224" s="49"/>
      <c r="G2224" s="49"/>
      <c r="H2224" t="s">
        <v>6721</v>
      </c>
      <c r="I2224" s="49"/>
      <c r="J2224" s="49"/>
      <c r="L2224" s="49" t="s">
        <v>2818</v>
      </c>
      <c r="M2224" s="49"/>
      <c r="N2224" s="49"/>
      <c r="O2224" s="49"/>
      <c r="P2224" s="49"/>
      <c r="Q2224" t="s">
        <v>6720</v>
      </c>
      <c r="R2224" t="s">
        <v>1244</v>
      </c>
      <c r="S2224">
        <v>1</v>
      </c>
      <c r="T2224">
        <v>0</v>
      </c>
      <c r="U2224">
        <v>12</v>
      </c>
      <c r="X2224" s="49"/>
      <c r="AB2224" s="49"/>
      <c r="AC2224" s="49"/>
      <c r="AD2224">
        <v>7</v>
      </c>
    </row>
    <row r="2225" spans="2:30" x14ac:dyDescent="0.25">
      <c r="B2225" s="49"/>
      <c r="C2225" s="49"/>
      <c r="D2225" s="2"/>
      <c r="E2225" t="s">
        <v>403</v>
      </c>
      <c r="F2225" s="49"/>
      <c r="G2225" s="49"/>
      <c r="H2225" t="s">
        <v>6723</v>
      </c>
      <c r="I2225" s="49"/>
      <c r="J2225" s="49"/>
      <c r="L2225" s="49"/>
      <c r="M2225" s="49"/>
      <c r="N2225" s="49"/>
      <c r="O2225" s="49"/>
      <c r="P2225" s="49"/>
      <c r="Q2225" t="s">
        <v>6722</v>
      </c>
      <c r="R2225" t="s">
        <v>1244</v>
      </c>
      <c r="S2225">
        <v>1</v>
      </c>
      <c r="T2225">
        <v>0</v>
      </c>
      <c r="U2225">
        <v>8</v>
      </c>
      <c r="X2225" s="49"/>
      <c r="AB2225" s="49"/>
      <c r="AC2225" s="49"/>
      <c r="AD2225">
        <v>7</v>
      </c>
    </row>
    <row r="2226" spans="2:30" x14ac:dyDescent="0.25">
      <c r="B2226" s="49"/>
      <c r="C2226" s="49"/>
      <c r="D2226" s="2"/>
      <c r="E2226" t="s">
        <v>394</v>
      </c>
      <c r="F2226" s="49"/>
      <c r="G2226" s="49"/>
      <c r="H2226" t="s">
        <v>6725</v>
      </c>
      <c r="I2226" s="49"/>
      <c r="J2226" s="49"/>
      <c r="L2226" s="49" t="s">
        <v>2818</v>
      </c>
      <c r="M2226" s="49"/>
      <c r="N2226" s="49"/>
      <c r="O2226" s="49"/>
      <c r="P2226" s="49"/>
      <c r="Q2226" t="s">
        <v>6724</v>
      </c>
      <c r="R2226" t="s">
        <v>1244</v>
      </c>
      <c r="S2226">
        <v>2</v>
      </c>
      <c r="T2226">
        <v>0</v>
      </c>
      <c r="U2226">
        <v>12</v>
      </c>
      <c r="X2226" s="49"/>
      <c r="AB2226" s="49"/>
      <c r="AC2226" s="49"/>
      <c r="AD2226">
        <v>7</v>
      </c>
    </row>
    <row r="2227" spans="2:30" x14ac:dyDescent="0.25">
      <c r="B2227" s="49"/>
      <c r="C2227" s="49"/>
      <c r="D2227" s="2"/>
      <c r="E2227" t="s">
        <v>403</v>
      </c>
      <c r="F2227" s="49"/>
      <c r="G2227" s="49"/>
      <c r="H2227" t="s">
        <v>6727</v>
      </c>
      <c r="I2227" s="49"/>
      <c r="J2227" s="49"/>
      <c r="L2227" s="49"/>
      <c r="M2227" s="49"/>
      <c r="N2227" s="49"/>
      <c r="O2227" s="49"/>
      <c r="P2227" s="49"/>
      <c r="Q2227" t="s">
        <v>6726</v>
      </c>
      <c r="R2227" t="s">
        <v>1244</v>
      </c>
      <c r="S2227">
        <v>2</v>
      </c>
      <c r="T2227">
        <v>0</v>
      </c>
      <c r="U2227">
        <v>8</v>
      </c>
      <c r="X2227" s="49"/>
      <c r="AB2227" s="49"/>
      <c r="AC2227" s="49"/>
      <c r="AD2227">
        <v>7</v>
      </c>
    </row>
    <row r="2228" spans="2:30" x14ac:dyDescent="0.25">
      <c r="B2228" s="49"/>
      <c r="C2228" s="49"/>
      <c r="D2228" s="2"/>
      <c r="E2228" t="s">
        <v>147</v>
      </c>
      <c r="F2228" s="49"/>
      <c r="G2228" s="49"/>
      <c r="H2228" t="s">
        <v>6729</v>
      </c>
      <c r="I2228" s="49"/>
      <c r="J2228" s="49"/>
      <c r="L2228" s="49" t="s">
        <v>2598</v>
      </c>
      <c r="M2228" s="49"/>
      <c r="N2228" s="49"/>
      <c r="O2228" s="49"/>
      <c r="P2228" s="49"/>
      <c r="Q2228" t="s">
        <v>6728</v>
      </c>
      <c r="R2228" t="s">
        <v>1244</v>
      </c>
      <c r="S2228">
        <v>1</v>
      </c>
      <c r="T2228">
        <v>130</v>
      </c>
      <c r="U2228">
        <v>8</v>
      </c>
      <c r="X2228" s="49"/>
      <c r="Y2228">
        <v>3</v>
      </c>
      <c r="Z2228">
        <v>1</v>
      </c>
      <c r="AA2228">
        <v>1</v>
      </c>
      <c r="AB2228" s="49" t="s">
        <v>618</v>
      </c>
      <c r="AC2228" s="49"/>
      <c r="AD2228">
        <v>7</v>
      </c>
    </row>
    <row r="2229" spans="2:30" x14ac:dyDescent="0.25">
      <c r="B2229" s="49"/>
      <c r="C2229" s="49"/>
      <c r="D2229" s="2"/>
      <c r="E2229" t="s">
        <v>147</v>
      </c>
      <c r="F2229" s="49"/>
      <c r="G2229" s="49"/>
      <c r="H2229" t="s">
        <v>6731</v>
      </c>
      <c r="I2229" s="49"/>
      <c r="J2229" s="49"/>
      <c r="L2229" s="49" t="s">
        <v>3083</v>
      </c>
      <c r="M2229" s="49"/>
      <c r="N2229" s="49"/>
      <c r="O2229" s="49"/>
      <c r="P2229" s="49"/>
      <c r="Q2229" t="s">
        <v>6730</v>
      </c>
      <c r="R2229" t="s">
        <v>1244</v>
      </c>
      <c r="S2229">
        <v>2</v>
      </c>
      <c r="T2229">
        <v>140</v>
      </c>
      <c r="U2229">
        <v>8</v>
      </c>
      <c r="X2229" s="49"/>
      <c r="Y2229">
        <v>3</v>
      </c>
      <c r="Z2229">
        <v>1</v>
      </c>
      <c r="AA2229">
        <v>1</v>
      </c>
      <c r="AB2229" s="49" t="s">
        <v>1745</v>
      </c>
      <c r="AC2229" s="49"/>
      <c r="AD2229">
        <v>7</v>
      </c>
    </row>
    <row r="2230" spans="2:30" x14ac:dyDescent="0.25">
      <c r="B2230" s="49"/>
      <c r="C2230" s="49"/>
      <c r="D2230" s="2"/>
      <c r="E2230" t="s">
        <v>147</v>
      </c>
      <c r="F2230" s="49"/>
      <c r="G2230" s="49"/>
      <c r="H2230" t="s">
        <v>6733</v>
      </c>
      <c r="I2230" s="49"/>
      <c r="J2230" s="49"/>
      <c r="L2230" s="49" t="s">
        <v>3083</v>
      </c>
      <c r="M2230" s="49"/>
      <c r="N2230" s="49"/>
      <c r="O2230" s="49"/>
      <c r="P2230" s="49"/>
      <c r="Q2230" t="s">
        <v>6732</v>
      </c>
      <c r="R2230" t="s">
        <v>1244</v>
      </c>
      <c r="S2230">
        <v>3</v>
      </c>
      <c r="T2230">
        <v>140</v>
      </c>
      <c r="U2230">
        <v>6</v>
      </c>
      <c r="X2230" s="49"/>
      <c r="Y2230">
        <v>3</v>
      </c>
      <c r="Z2230">
        <v>1</v>
      </c>
      <c r="AA2230">
        <v>1</v>
      </c>
      <c r="AB2230" s="49" t="s">
        <v>1745</v>
      </c>
      <c r="AC2230" s="49"/>
      <c r="AD2230">
        <v>7</v>
      </c>
    </row>
    <row r="2231" spans="2:30" x14ac:dyDescent="0.25">
      <c r="B2231" s="49"/>
      <c r="C2231" s="49"/>
      <c r="D2231" s="2"/>
      <c r="E2231" t="s">
        <v>147</v>
      </c>
      <c r="F2231" s="49"/>
      <c r="G2231" s="49"/>
      <c r="H2231" t="s">
        <v>6735</v>
      </c>
      <c r="I2231" s="49"/>
      <c r="J2231" s="49"/>
      <c r="L2231" s="49" t="s">
        <v>3083</v>
      </c>
      <c r="M2231" s="49"/>
      <c r="N2231" s="49"/>
      <c r="O2231" s="49"/>
      <c r="P2231" s="49"/>
      <c r="Q2231" t="s">
        <v>6734</v>
      </c>
      <c r="R2231" t="s">
        <v>1244</v>
      </c>
      <c r="S2231">
        <v>4</v>
      </c>
      <c r="T2231">
        <v>140</v>
      </c>
      <c r="U2231">
        <v>6</v>
      </c>
      <c r="X2231" s="49"/>
      <c r="Y2231">
        <v>3</v>
      </c>
      <c r="Z2231">
        <v>1</v>
      </c>
      <c r="AA2231">
        <v>1</v>
      </c>
      <c r="AB2231" s="49" t="s">
        <v>1745</v>
      </c>
      <c r="AC2231" s="49"/>
      <c r="AD2231">
        <v>7</v>
      </c>
    </row>
    <row r="2232" spans="2:30" x14ac:dyDescent="0.25">
      <c r="B2232" s="49"/>
      <c r="C2232" s="49"/>
      <c r="D2232" s="2"/>
      <c r="E2232" t="s">
        <v>181</v>
      </c>
      <c r="F2232" s="49"/>
      <c r="G2232" s="49"/>
      <c r="H2232" t="s">
        <v>6738</v>
      </c>
      <c r="I2232" s="49"/>
      <c r="J2232" s="49"/>
      <c r="L2232" s="49" t="s">
        <v>6737</v>
      </c>
      <c r="M2232" s="49"/>
      <c r="N2232" s="49"/>
      <c r="O2232" s="49"/>
      <c r="P2232" s="49"/>
      <c r="Q2232" t="s">
        <v>6736</v>
      </c>
      <c r="R2232" t="s">
        <v>1244</v>
      </c>
      <c r="S2232">
        <v>1</v>
      </c>
      <c r="T2232">
        <v>100</v>
      </c>
      <c r="U2232">
        <v>10</v>
      </c>
      <c r="X2232" s="49"/>
      <c r="Y2232">
        <v>2</v>
      </c>
      <c r="Z2232">
        <v>1</v>
      </c>
      <c r="AA2232">
        <v>2</v>
      </c>
      <c r="AB2232" s="49" t="s">
        <v>618</v>
      </c>
      <c r="AC2232" s="49"/>
      <c r="AD2232">
        <v>7</v>
      </c>
    </row>
    <row r="2233" spans="2:30" x14ac:dyDescent="0.25">
      <c r="B2233" s="49"/>
      <c r="C2233" s="49"/>
      <c r="D2233" s="2"/>
      <c r="E2233" t="s">
        <v>181</v>
      </c>
      <c r="F2233" s="49"/>
      <c r="G2233" s="49"/>
      <c r="H2233" t="s">
        <v>6741</v>
      </c>
      <c r="I2233" s="49"/>
      <c r="J2233" s="49"/>
      <c r="L2233" s="49" t="s">
        <v>6740</v>
      </c>
      <c r="M2233" s="49"/>
      <c r="N2233" s="49"/>
      <c r="O2233" s="49"/>
      <c r="P2233" s="49"/>
      <c r="Q2233" t="s">
        <v>6739</v>
      </c>
      <c r="R2233" t="s">
        <v>1244</v>
      </c>
      <c r="S2233">
        <v>2</v>
      </c>
      <c r="T2233">
        <v>105</v>
      </c>
      <c r="U2233">
        <v>8</v>
      </c>
      <c r="X2233" s="49"/>
      <c r="Y2233">
        <v>2</v>
      </c>
      <c r="Z2233">
        <v>1</v>
      </c>
      <c r="AA2233">
        <v>2</v>
      </c>
      <c r="AB2233" s="49" t="s">
        <v>610</v>
      </c>
      <c r="AC2233" s="49"/>
      <c r="AD2233">
        <v>7</v>
      </c>
    </row>
    <row r="2234" spans="2:30" x14ac:dyDescent="0.25">
      <c r="B2234" s="49"/>
      <c r="C2234" s="49"/>
      <c r="D2234" s="2"/>
      <c r="E2234" t="s">
        <v>181</v>
      </c>
      <c r="F2234" s="49"/>
      <c r="G2234" s="49"/>
      <c r="H2234" t="s">
        <v>6743</v>
      </c>
      <c r="I2234" s="49"/>
      <c r="J2234" s="49"/>
      <c r="L2234" s="49" t="s">
        <v>6740</v>
      </c>
      <c r="M2234" s="49"/>
      <c r="N2234" s="49"/>
      <c r="O2234" s="49"/>
      <c r="P2234" s="49"/>
      <c r="Q2234" t="s">
        <v>6742</v>
      </c>
      <c r="R2234" t="s">
        <v>1244</v>
      </c>
      <c r="S2234">
        <v>3</v>
      </c>
      <c r="T2234">
        <v>105</v>
      </c>
      <c r="U2234">
        <v>6</v>
      </c>
      <c r="X2234" s="49"/>
      <c r="Y2234">
        <v>2</v>
      </c>
      <c r="Z2234">
        <v>1</v>
      </c>
      <c r="AA2234">
        <v>2</v>
      </c>
      <c r="AB2234" s="49" t="s">
        <v>610</v>
      </c>
      <c r="AC2234" s="49"/>
      <c r="AD2234">
        <v>7</v>
      </c>
    </row>
    <row r="2235" spans="2:30" x14ac:dyDescent="0.25">
      <c r="B2235" s="49"/>
      <c r="C2235" s="49"/>
      <c r="D2235" s="2"/>
      <c r="E2235" t="s">
        <v>181</v>
      </c>
      <c r="F2235" s="49"/>
      <c r="G2235" s="49"/>
      <c r="H2235" t="s">
        <v>6746</v>
      </c>
      <c r="I2235" s="49"/>
      <c r="J2235" s="49"/>
      <c r="L2235" s="49" t="s">
        <v>6745</v>
      </c>
      <c r="M2235" s="49"/>
      <c r="N2235" s="49"/>
      <c r="O2235" s="49"/>
      <c r="P2235" s="49"/>
      <c r="Q2235" t="s">
        <v>6744</v>
      </c>
      <c r="R2235" t="s">
        <v>1244</v>
      </c>
      <c r="S2235">
        <v>4</v>
      </c>
      <c r="T2235">
        <v>105</v>
      </c>
      <c r="U2235">
        <v>8</v>
      </c>
      <c r="X2235" s="49"/>
      <c r="Y2235">
        <v>2</v>
      </c>
      <c r="Z2235">
        <v>1</v>
      </c>
      <c r="AA2235">
        <v>2</v>
      </c>
      <c r="AB2235" s="49" t="s">
        <v>610</v>
      </c>
      <c r="AC2235" s="49"/>
      <c r="AD2235">
        <v>7</v>
      </c>
    </row>
    <row r="2236" spans="2:30" x14ac:dyDescent="0.25">
      <c r="B2236" s="49"/>
      <c r="C2236" s="49"/>
      <c r="D2236" s="2"/>
      <c r="E2236" t="s">
        <v>195</v>
      </c>
      <c r="F2236" s="49"/>
      <c r="G2236" s="49"/>
      <c r="H2236" t="s">
        <v>6749</v>
      </c>
      <c r="I2236" s="49"/>
      <c r="J2236" s="49"/>
      <c r="L2236" s="49" t="s">
        <v>6748</v>
      </c>
      <c r="M2236" s="49"/>
      <c r="N2236" s="49"/>
      <c r="O2236" s="49"/>
      <c r="P2236" s="49"/>
      <c r="Q2236" t="s">
        <v>6747</v>
      </c>
      <c r="R2236" t="s">
        <v>1244</v>
      </c>
      <c r="S2236">
        <v>1</v>
      </c>
      <c r="T2236">
        <v>20</v>
      </c>
      <c r="U2236">
        <v>12</v>
      </c>
      <c r="X2236" s="49"/>
      <c r="Y2236">
        <v>2</v>
      </c>
      <c r="Z2236">
        <v>2</v>
      </c>
      <c r="AA2236">
        <v>2</v>
      </c>
      <c r="AB2236" s="49" t="s">
        <v>2289</v>
      </c>
      <c r="AC2236" s="49"/>
      <c r="AD2236">
        <v>7</v>
      </c>
    </row>
    <row r="2237" spans="2:30" x14ac:dyDescent="0.25">
      <c r="B2237" s="49"/>
      <c r="C2237" s="49"/>
      <c r="D2237" s="2"/>
      <c r="E2237" t="s">
        <v>195</v>
      </c>
      <c r="F2237" s="49"/>
      <c r="G2237" s="49"/>
      <c r="H2237" t="s">
        <v>6752</v>
      </c>
      <c r="I2237" s="49"/>
      <c r="J2237" s="49"/>
      <c r="L2237" s="49" t="s">
        <v>6751</v>
      </c>
      <c r="M2237" s="49"/>
      <c r="N2237" s="49"/>
      <c r="O2237" s="49"/>
      <c r="P2237" s="49"/>
      <c r="Q2237" t="s">
        <v>6750</v>
      </c>
      <c r="R2237" t="s">
        <v>1244</v>
      </c>
      <c r="S2237">
        <v>2</v>
      </c>
      <c r="T2237">
        <v>30</v>
      </c>
      <c r="U2237">
        <v>12</v>
      </c>
      <c r="X2237" s="49"/>
      <c r="Y2237">
        <v>2</v>
      </c>
      <c r="Z2237">
        <v>2</v>
      </c>
      <c r="AA2237">
        <v>2</v>
      </c>
      <c r="AB2237" s="49" t="s">
        <v>2289</v>
      </c>
      <c r="AC2237" s="49"/>
      <c r="AD2237">
        <v>7</v>
      </c>
    </row>
    <row r="2238" spans="2:30" x14ac:dyDescent="0.25">
      <c r="B2238" s="49"/>
      <c r="C2238" s="49"/>
      <c r="D2238" s="2"/>
      <c r="E2238" t="s">
        <v>195</v>
      </c>
      <c r="F2238" s="49"/>
      <c r="G2238" s="49"/>
      <c r="H2238" t="s">
        <v>6756</v>
      </c>
      <c r="I2238" s="49"/>
      <c r="J2238" s="49"/>
      <c r="L2238" s="49" t="s">
        <v>6755</v>
      </c>
      <c r="M2238" s="49"/>
      <c r="N2238" s="49"/>
      <c r="O2238" s="49"/>
      <c r="P2238" s="49"/>
      <c r="Q2238" t="s">
        <v>6753</v>
      </c>
      <c r="R2238" t="s">
        <v>1244</v>
      </c>
      <c r="S2238">
        <v>3</v>
      </c>
      <c r="T2238">
        <v>30</v>
      </c>
      <c r="U2238">
        <v>15</v>
      </c>
      <c r="X2238" s="49"/>
      <c r="Y2238">
        <v>2</v>
      </c>
      <c r="Z2238">
        <v>2</v>
      </c>
      <c r="AA2238">
        <v>2</v>
      </c>
      <c r="AB2238" s="49" t="s">
        <v>6754</v>
      </c>
      <c r="AC2238" s="49"/>
      <c r="AD2238">
        <v>7</v>
      </c>
    </row>
    <row r="2239" spans="2:30" x14ac:dyDescent="0.25">
      <c r="B2239" s="49"/>
      <c r="C2239" s="49"/>
      <c r="D2239" s="2"/>
      <c r="E2239" t="s">
        <v>217</v>
      </c>
      <c r="F2239" s="49"/>
      <c r="G2239" s="49"/>
      <c r="H2239" t="s">
        <v>6759</v>
      </c>
      <c r="I2239" s="49"/>
      <c r="J2239" s="49"/>
      <c r="L2239" s="49" t="s">
        <v>6758</v>
      </c>
      <c r="M2239" s="49"/>
      <c r="N2239" s="49"/>
      <c r="O2239" s="49"/>
      <c r="P2239" s="49"/>
      <c r="Q2239" t="s">
        <v>6757</v>
      </c>
      <c r="R2239" t="s">
        <v>1244</v>
      </c>
      <c r="S2239">
        <v>1</v>
      </c>
      <c r="T2239">
        <v>20</v>
      </c>
      <c r="U2239">
        <v>11</v>
      </c>
      <c r="X2239" s="49"/>
      <c r="Y2239">
        <v>3</v>
      </c>
      <c r="Z2239">
        <v>1</v>
      </c>
      <c r="AA2239">
        <v>3</v>
      </c>
      <c r="AB2239" s="49" t="s">
        <v>1745</v>
      </c>
      <c r="AC2239" s="49"/>
      <c r="AD2239">
        <v>7</v>
      </c>
    </row>
    <row r="2240" spans="2:30" x14ac:dyDescent="0.25">
      <c r="B2240" s="49"/>
      <c r="C2240" s="49"/>
      <c r="D2240" s="2"/>
      <c r="E2240" t="s">
        <v>217</v>
      </c>
      <c r="F2240" s="49"/>
      <c r="G2240" s="49"/>
      <c r="H2240" t="s">
        <v>6762</v>
      </c>
      <c r="I2240" s="49"/>
      <c r="J2240" s="49"/>
      <c r="L2240" s="49" t="s">
        <v>6761</v>
      </c>
      <c r="M2240" s="49"/>
      <c r="N2240" s="49"/>
      <c r="O2240" s="49"/>
      <c r="P2240" s="49"/>
      <c r="Q2240" t="s">
        <v>6760</v>
      </c>
      <c r="R2240" t="s">
        <v>1244</v>
      </c>
      <c r="S2240">
        <v>2</v>
      </c>
      <c r="T2240">
        <v>20</v>
      </c>
      <c r="U2240">
        <v>10</v>
      </c>
      <c r="X2240" s="49"/>
      <c r="Y2240">
        <v>3</v>
      </c>
      <c r="Z2240">
        <v>1</v>
      </c>
      <c r="AA2240">
        <v>3</v>
      </c>
      <c r="AB2240" s="49" t="s">
        <v>1745</v>
      </c>
      <c r="AC2240" s="49"/>
      <c r="AD2240">
        <v>7</v>
      </c>
    </row>
    <row r="2241" spans="2:30" x14ac:dyDescent="0.25">
      <c r="B2241" s="49"/>
      <c r="C2241" s="49"/>
      <c r="D2241" s="2"/>
      <c r="E2241" t="s">
        <v>217</v>
      </c>
      <c r="F2241" s="49"/>
      <c r="G2241" s="49"/>
      <c r="H2241" t="s">
        <v>6764</v>
      </c>
      <c r="I2241" s="49"/>
      <c r="J2241" s="49"/>
      <c r="L2241" s="49" t="s">
        <v>6761</v>
      </c>
      <c r="M2241" s="49"/>
      <c r="N2241" s="49"/>
      <c r="O2241" s="49"/>
      <c r="P2241" s="49"/>
      <c r="Q2241" t="s">
        <v>6763</v>
      </c>
      <c r="R2241" t="s">
        <v>1244</v>
      </c>
      <c r="S2241">
        <v>3</v>
      </c>
      <c r="T2241">
        <v>20</v>
      </c>
      <c r="U2241">
        <v>9</v>
      </c>
      <c r="X2241" s="49"/>
      <c r="Y2241">
        <v>3</v>
      </c>
      <c r="Z2241">
        <v>1</v>
      </c>
      <c r="AA2241">
        <v>3</v>
      </c>
      <c r="AB2241" s="49" t="s">
        <v>1745</v>
      </c>
      <c r="AC2241" s="49"/>
      <c r="AD2241">
        <v>7</v>
      </c>
    </row>
    <row r="2242" spans="2:30" x14ac:dyDescent="0.25">
      <c r="B2242" s="49"/>
      <c r="C2242" s="49"/>
      <c r="D2242" s="2"/>
      <c r="E2242" t="s">
        <v>217</v>
      </c>
      <c r="F2242" s="49"/>
      <c r="G2242" s="49"/>
      <c r="H2242" t="s">
        <v>6767</v>
      </c>
      <c r="I2242" s="49"/>
      <c r="J2242" s="49"/>
      <c r="L2242" s="49" t="s">
        <v>6766</v>
      </c>
      <c r="M2242" s="49"/>
      <c r="N2242" s="49"/>
      <c r="O2242" s="49"/>
      <c r="P2242" s="49"/>
      <c r="Q2242" t="s">
        <v>6765</v>
      </c>
      <c r="R2242" t="s">
        <v>1244</v>
      </c>
      <c r="S2242">
        <v>4</v>
      </c>
      <c r="T2242">
        <v>22.5</v>
      </c>
      <c r="U2242">
        <v>8</v>
      </c>
      <c r="X2242" s="49"/>
      <c r="Y2242">
        <v>3</v>
      </c>
      <c r="Z2242">
        <v>1</v>
      </c>
      <c r="AA2242">
        <v>3</v>
      </c>
      <c r="AB2242" s="49" t="s">
        <v>610</v>
      </c>
      <c r="AC2242" s="49"/>
      <c r="AD2242">
        <v>7</v>
      </c>
    </row>
    <row r="2243" spans="2:30" x14ac:dyDescent="0.25">
      <c r="B2243" s="49"/>
      <c r="C2243" s="49"/>
      <c r="D2243" s="2"/>
      <c r="E2243" t="s">
        <v>209</v>
      </c>
      <c r="F2243" s="49"/>
      <c r="G2243" s="49"/>
      <c r="H2243" t="s">
        <v>6769</v>
      </c>
      <c r="I2243" s="49"/>
      <c r="J2243" s="49"/>
      <c r="L2243" s="49" t="s">
        <v>1932</v>
      </c>
      <c r="M2243" s="49"/>
      <c r="N2243" s="49"/>
      <c r="O2243" s="49"/>
      <c r="P2243" s="49"/>
      <c r="Q2243" t="s">
        <v>6768</v>
      </c>
      <c r="R2243" t="s">
        <v>1244</v>
      </c>
      <c r="S2243">
        <v>1</v>
      </c>
      <c r="T2243">
        <v>70</v>
      </c>
      <c r="U2243">
        <v>8</v>
      </c>
      <c r="X2243" s="49"/>
      <c r="Y2243">
        <v>2</v>
      </c>
      <c r="Z2243">
        <v>1</v>
      </c>
      <c r="AA2243">
        <v>2</v>
      </c>
      <c r="AB2243" s="49" t="s">
        <v>1745</v>
      </c>
      <c r="AC2243" s="49"/>
      <c r="AD2243">
        <v>7</v>
      </c>
    </row>
    <row r="2244" spans="2:30" x14ac:dyDescent="0.25">
      <c r="B2244" s="49"/>
      <c r="C2244" s="49"/>
      <c r="D2244" s="2"/>
      <c r="E2244" t="s">
        <v>209</v>
      </c>
      <c r="F2244" s="49"/>
      <c r="G2244" s="49"/>
      <c r="H2244" t="s">
        <v>6772</v>
      </c>
      <c r="I2244" s="49"/>
      <c r="J2244" s="49"/>
      <c r="L2244" s="49" t="s">
        <v>6771</v>
      </c>
      <c r="M2244" s="49"/>
      <c r="N2244" s="49"/>
      <c r="O2244" s="49"/>
      <c r="P2244" s="49"/>
      <c r="Q2244" t="s">
        <v>6770</v>
      </c>
      <c r="R2244" t="s">
        <v>1244</v>
      </c>
      <c r="S2244">
        <v>2</v>
      </c>
      <c r="T2244">
        <v>60</v>
      </c>
      <c r="U2244">
        <v>8</v>
      </c>
      <c r="X2244" s="49"/>
      <c r="Y2244">
        <v>2</v>
      </c>
      <c r="Z2244">
        <v>1</v>
      </c>
      <c r="AA2244">
        <v>2</v>
      </c>
      <c r="AB2244" s="49" t="s">
        <v>1745</v>
      </c>
      <c r="AC2244" s="49"/>
      <c r="AD2244">
        <v>7</v>
      </c>
    </row>
    <row r="2245" spans="2:30" x14ac:dyDescent="0.25">
      <c r="B2245" s="49"/>
      <c r="C2245" s="49"/>
      <c r="D2245" s="2"/>
      <c r="E2245" t="s">
        <v>209</v>
      </c>
      <c r="F2245" s="49"/>
      <c r="G2245" s="49"/>
      <c r="H2245" t="s">
        <v>6775</v>
      </c>
      <c r="I2245" s="49"/>
      <c r="J2245" s="49"/>
      <c r="L2245" s="49" t="s">
        <v>6774</v>
      </c>
      <c r="M2245" s="49"/>
      <c r="N2245" s="49"/>
      <c r="O2245" s="49"/>
      <c r="P2245" s="49"/>
      <c r="Q2245" t="s">
        <v>6773</v>
      </c>
      <c r="R2245" t="s">
        <v>1244</v>
      </c>
      <c r="S2245">
        <v>3</v>
      </c>
      <c r="T2245">
        <v>60</v>
      </c>
      <c r="U2245">
        <v>6.5</v>
      </c>
      <c r="X2245" s="49"/>
      <c r="Y2245">
        <v>2</v>
      </c>
      <c r="Z2245">
        <v>1</v>
      </c>
      <c r="AA2245">
        <v>2</v>
      </c>
      <c r="AB2245" s="49" t="s">
        <v>610</v>
      </c>
      <c r="AC2245" s="49"/>
      <c r="AD2245">
        <v>7</v>
      </c>
    </row>
    <row r="2246" spans="2:30" x14ac:dyDescent="0.25">
      <c r="B2246" s="49"/>
      <c r="C2246" s="49"/>
      <c r="D2246" s="2"/>
      <c r="E2246" t="s">
        <v>209</v>
      </c>
      <c r="F2246" s="49"/>
      <c r="G2246" s="49"/>
      <c r="H2246" t="s">
        <v>6778</v>
      </c>
      <c r="I2246" s="49"/>
      <c r="J2246" s="49"/>
      <c r="L2246" s="49" t="s">
        <v>6777</v>
      </c>
      <c r="M2246" s="49"/>
      <c r="N2246" s="49"/>
      <c r="O2246" s="49"/>
      <c r="P2246" s="49"/>
      <c r="Q2246" t="s">
        <v>6776</v>
      </c>
      <c r="R2246" t="s">
        <v>1244</v>
      </c>
      <c r="S2246">
        <v>4</v>
      </c>
      <c r="T2246">
        <v>60</v>
      </c>
      <c r="U2246">
        <v>7</v>
      </c>
      <c r="X2246" s="49"/>
      <c r="Y2246">
        <v>2</v>
      </c>
      <c r="Z2246">
        <v>1</v>
      </c>
      <c r="AA2246">
        <v>2</v>
      </c>
      <c r="AB2246" s="49" t="s">
        <v>610</v>
      </c>
      <c r="AC2246" s="49"/>
      <c r="AD2246">
        <v>7</v>
      </c>
    </row>
    <row r="2247" spans="2:30" x14ac:dyDescent="0.25">
      <c r="B2247" s="49"/>
      <c r="C2247" s="49"/>
      <c r="D2247" s="2"/>
      <c r="E2247" t="s">
        <v>339</v>
      </c>
      <c r="F2247" s="49"/>
      <c r="G2247" s="49"/>
      <c r="H2247" t="s">
        <v>6781</v>
      </c>
      <c r="I2247" s="49"/>
      <c r="J2247" s="49"/>
      <c r="L2247" s="49" t="s">
        <v>6780</v>
      </c>
      <c r="M2247" s="49"/>
      <c r="N2247" s="49"/>
      <c r="O2247" s="49"/>
      <c r="P2247" s="49"/>
      <c r="Q2247" t="s">
        <v>6779</v>
      </c>
      <c r="R2247" t="s">
        <v>1244</v>
      </c>
      <c r="S2247">
        <v>1</v>
      </c>
      <c r="T2247">
        <v>50</v>
      </c>
      <c r="V2247">
        <v>75</v>
      </c>
      <c r="X2247" s="49"/>
      <c r="AB2247" s="49"/>
      <c r="AC2247" s="49"/>
      <c r="AD2247">
        <v>7</v>
      </c>
    </row>
    <row r="2248" spans="2:30" x14ac:dyDescent="0.25">
      <c r="B2248" s="49"/>
      <c r="C2248" s="49"/>
      <c r="D2248" s="2"/>
      <c r="E2248" t="s">
        <v>339</v>
      </c>
      <c r="F2248" s="49"/>
      <c r="G2248" s="49"/>
      <c r="H2248" t="s">
        <v>6784</v>
      </c>
      <c r="I2248" s="49"/>
      <c r="J2248" s="49"/>
      <c r="L2248" s="49" t="s">
        <v>6783</v>
      </c>
      <c r="M2248" s="49"/>
      <c r="N2248" s="49"/>
      <c r="O2248" s="49"/>
      <c r="P2248" s="49"/>
      <c r="Q2248" t="s">
        <v>6782</v>
      </c>
      <c r="R2248" t="s">
        <v>1244</v>
      </c>
      <c r="S2248">
        <v>2</v>
      </c>
      <c r="T2248">
        <v>50</v>
      </c>
      <c r="V2248">
        <v>45</v>
      </c>
      <c r="X2248" s="49"/>
      <c r="AB2248" s="49"/>
      <c r="AC2248" s="49"/>
      <c r="AD2248">
        <v>7</v>
      </c>
    </row>
    <row r="2249" spans="2:30" x14ac:dyDescent="0.25">
      <c r="B2249" s="49"/>
      <c r="C2249" s="49"/>
      <c r="D2249" s="2"/>
      <c r="E2249" t="s">
        <v>339</v>
      </c>
      <c r="F2249" s="49"/>
      <c r="G2249" s="49"/>
      <c r="H2249" t="s">
        <v>6786</v>
      </c>
      <c r="I2249" s="49"/>
      <c r="J2249" s="49"/>
      <c r="L2249" s="49" t="s">
        <v>6783</v>
      </c>
      <c r="M2249" s="49"/>
      <c r="N2249" s="49"/>
      <c r="O2249" s="49"/>
      <c r="P2249" s="49"/>
      <c r="Q2249" t="s">
        <v>6785</v>
      </c>
      <c r="R2249" t="s">
        <v>1244</v>
      </c>
      <c r="S2249">
        <v>3</v>
      </c>
      <c r="T2249">
        <v>50</v>
      </c>
      <c r="V2249">
        <v>60</v>
      </c>
      <c r="X2249" s="49"/>
      <c r="AB2249" s="49"/>
      <c r="AC2249" s="49"/>
      <c r="AD2249">
        <v>7</v>
      </c>
    </row>
    <row r="2250" spans="2:30" x14ac:dyDescent="0.25">
      <c r="B2250" s="49"/>
      <c r="C2250" s="49"/>
      <c r="D2250" s="2"/>
      <c r="E2250" t="s">
        <v>334</v>
      </c>
      <c r="F2250" s="49"/>
      <c r="G2250" s="49"/>
      <c r="H2250" t="s">
        <v>6789</v>
      </c>
      <c r="I2250" s="49"/>
      <c r="J2250" s="49"/>
      <c r="L2250" s="49" t="s">
        <v>6788</v>
      </c>
      <c r="M2250" s="49"/>
      <c r="N2250" s="49"/>
      <c r="O2250" s="49"/>
      <c r="P2250" s="49"/>
      <c r="Q2250" t="s">
        <v>6787</v>
      </c>
      <c r="R2250" t="s">
        <v>1244</v>
      </c>
      <c r="S2250">
        <v>1</v>
      </c>
      <c r="T2250">
        <v>0</v>
      </c>
      <c r="V2250">
        <v>60</v>
      </c>
      <c r="X2250" s="49"/>
      <c r="AB2250" s="49"/>
      <c r="AC2250" s="49"/>
      <c r="AD2250">
        <v>7</v>
      </c>
    </row>
    <row r="2251" spans="2:30" x14ac:dyDescent="0.25">
      <c r="B2251" s="49"/>
      <c r="C2251" s="49"/>
      <c r="D2251" s="2"/>
      <c r="E2251" t="s">
        <v>334</v>
      </c>
      <c r="F2251" s="49"/>
      <c r="G2251" s="49"/>
      <c r="H2251" t="s">
        <v>6791</v>
      </c>
      <c r="I2251" s="49"/>
      <c r="J2251" s="49"/>
      <c r="L2251" s="49" t="s">
        <v>4848</v>
      </c>
      <c r="M2251" s="49"/>
      <c r="N2251" s="49"/>
      <c r="O2251" s="49"/>
      <c r="P2251" s="49"/>
      <c r="Q2251" t="s">
        <v>6790</v>
      </c>
      <c r="R2251" t="s">
        <v>1244</v>
      </c>
      <c r="S2251">
        <v>2</v>
      </c>
      <c r="T2251">
        <v>0</v>
      </c>
      <c r="V2251">
        <v>52.2</v>
      </c>
      <c r="X2251" s="49"/>
      <c r="AB2251" s="49"/>
      <c r="AC2251" s="49"/>
      <c r="AD2251">
        <v>7</v>
      </c>
    </row>
    <row r="2252" spans="2:30" x14ac:dyDescent="0.25">
      <c r="B2252" s="49"/>
      <c r="C2252" s="49"/>
      <c r="D2252" s="2"/>
      <c r="E2252" t="s">
        <v>356</v>
      </c>
      <c r="F2252" s="49"/>
      <c r="G2252" s="49"/>
      <c r="H2252" t="s">
        <v>1247</v>
      </c>
      <c r="I2252" s="49"/>
      <c r="J2252" s="49"/>
      <c r="L2252" s="49" t="s">
        <v>6793</v>
      </c>
      <c r="M2252" s="49"/>
      <c r="N2252" s="49"/>
      <c r="O2252" s="49"/>
      <c r="P2252" s="49"/>
      <c r="Q2252" t="s">
        <v>6792</v>
      </c>
      <c r="R2252" t="s">
        <v>1244</v>
      </c>
      <c r="S2252">
        <v>1</v>
      </c>
      <c r="V2252">
        <v>450</v>
      </c>
      <c r="W2252">
        <v>2</v>
      </c>
      <c r="X2252" s="49" t="s">
        <v>3957</v>
      </c>
      <c r="AB2252" s="49"/>
      <c r="AC2252" s="49"/>
      <c r="AD2252">
        <v>7</v>
      </c>
    </row>
    <row r="2253" spans="2:30" x14ac:dyDescent="0.25">
      <c r="B2253" s="49"/>
      <c r="C2253" s="49"/>
      <c r="D2253" s="2"/>
      <c r="E2253" t="s">
        <v>363</v>
      </c>
      <c r="F2253" s="49"/>
      <c r="G2253" s="49"/>
      <c r="H2253" t="s">
        <v>1250</v>
      </c>
      <c r="I2253" s="49"/>
      <c r="J2253" s="49"/>
      <c r="L2253" s="49" t="s">
        <v>6795</v>
      </c>
      <c r="M2253" s="49"/>
      <c r="N2253" s="49"/>
      <c r="O2253" s="49"/>
      <c r="P2253" s="49"/>
      <c r="Q2253" t="s">
        <v>6794</v>
      </c>
      <c r="R2253" t="s">
        <v>1248</v>
      </c>
      <c r="S2253">
        <v>1</v>
      </c>
      <c r="V2253">
        <v>360</v>
      </c>
      <c r="W2253">
        <v>0.67</v>
      </c>
      <c r="X2253" s="49" t="s">
        <v>3957</v>
      </c>
      <c r="AB2253" s="49"/>
      <c r="AC2253" s="49"/>
      <c r="AD2253">
        <v>7</v>
      </c>
    </row>
    <row r="2254" spans="2:30" x14ac:dyDescent="0.25">
      <c r="B2254" s="49"/>
      <c r="C2254" s="49"/>
      <c r="D2254" s="2"/>
      <c r="E2254" t="s">
        <v>265</v>
      </c>
      <c r="F2254" s="49"/>
      <c r="G2254" s="49"/>
      <c r="H2254" t="s">
        <v>6797</v>
      </c>
      <c r="I2254" s="49"/>
      <c r="J2254" s="49"/>
      <c r="L2254" s="49" t="s">
        <v>2598</v>
      </c>
      <c r="M2254" s="49"/>
      <c r="N2254" s="49"/>
      <c r="O2254" s="49"/>
      <c r="P2254" s="49"/>
      <c r="Q2254" t="s">
        <v>6796</v>
      </c>
      <c r="R2254" t="s">
        <v>1248</v>
      </c>
      <c r="S2254">
        <v>1</v>
      </c>
      <c r="T2254">
        <v>55</v>
      </c>
      <c r="U2254">
        <v>10</v>
      </c>
      <c r="X2254" s="49"/>
      <c r="Y2254">
        <v>3</v>
      </c>
      <c r="Z2254">
        <v>1</v>
      </c>
      <c r="AA2254">
        <v>1</v>
      </c>
      <c r="AB2254" s="49" t="s">
        <v>618</v>
      </c>
      <c r="AC2254" s="49"/>
      <c r="AD2254">
        <v>7</v>
      </c>
    </row>
    <row r="2255" spans="2:30" x14ac:dyDescent="0.25">
      <c r="B2255" s="49"/>
      <c r="C2255" s="49"/>
      <c r="D2255" s="2"/>
      <c r="E2255" t="s">
        <v>265</v>
      </c>
      <c r="F2255" s="49"/>
      <c r="G2255" s="49"/>
      <c r="H2255" t="s">
        <v>6799</v>
      </c>
      <c r="I2255" s="49"/>
      <c r="J2255" s="49"/>
      <c r="L2255" s="49" t="s">
        <v>2598</v>
      </c>
      <c r="M2255" s="49"/>
      <c r="N2255" s="49"/>
      <c r="O2255" s="49"/>
      <c r="P2255" s="49"/>
      <c r="Q2255" t="s">
        <v>6798</v>
      </c>
      <c r="R2255" t="s">
        <v>1248</v>
      </c>
      <c r="S2255">
        <v>2</v>
      </c>
      <c r="T2255">
        <v>65</v>
      </c>
      <c r="U2255">
        <v>10</v>
      </c>
      <c r="X2255" s="49"/>
      <c r="Y2255">
        <v>3</v>
      </c>
      <c r="Z2255">
        <v>1</v>
      </c>
      <c r="AA2255">
        <v>1</v>
      </c>
      <c r="AB2255" s="49" t="s">
        <v>618</v>
      </c>
      <c r="AC2255" s="49"/>
      <c r="AD2255">
        <v>7</v>
      </c>
    </row>
    <row r="2256" spans="2:30" x14ac:dyDescent="0.25">
      <c r="B2256" s="49"/>
      <c r="C2256" s="49"/>
      <c r="D2256" s="2"/>
      <c r="E2256" t="s">
        <v>265</v>
      </c>
      <c r="F2256" s="49"/>
      <c r="G2256" s="49"/>
      <c r="H2256" t="s">
        <v>6801</v>
      </c>
      <c r="I2256" s="49"/>
      <c r="J2256" s="49"/>
      <c r="L2256" s="49" t="s">
        <v>3083</v>
      </c>
      <c r="M2256" s="49"/>
      <c r="N2256" s="49"/>
      <c r="O2256" s="49"/>
      <c r="P2256" s="49"/>
      <c r="Q2256" t="s">
        <v>6800</v>
      </c>
      <c r="R2256" t="s">
        <v>1248</v>
      </c>
      <c r="S2256">
        <v>3</v>
      </c>
      <c r="T2256">
        <v>75</v>
      </c>
      <c r="U2256">
        <v>9</v>
      </c>
      <c r="X2256" s="49"/>
      <c r="Y2256">
        <v>3</v>
      </c>
      <c r="Z2256">
        <v>1</v>
      </c>
      <c r="AA2256">
        <v>1</v>
      </c>
      <c r="AB2256" s="49" t="s">
        <v>1745</v>
      </c>
      <c r="AC2256" s="49"/>
      <c r="AD2256">
        <v>7</v>
      </c>
    </row>
    <row r="2257" spans="2:30" x14ac:dyDescent="0.25">
      <c r="B2257" s="49"/>
      <c r="C2257" s="49"/>
      <c r="D2257" s="2"/>
      <c r="E2257" t="s">
        <v>249</v>
      </c>
      <c r="F2257" s="49"/>
      <c r="G2257" s="49"/>
      <c r="H2257" t="s">
        <v>6803</v>
      </c>
      <c r="I2257" s="49"/>
      <c r="J2257" s="49"/>
      <c r="L2257" s="49" t="s">
        <v>6251</v>
      </c>
      <c r="M2257" s="49"/>
      <c r="N2257" s="49"/>
      <c r="O2257" s="49"/>
      <c r="P2257" s="49"/>
      <c r="Q2257" t="s">
        <v>6802</v>
      </c>
      <c r="R2257" t="s">
        <v>1248</v>
      </c>
      <c r="S2257">
        <v>1</v>
      </c>
      <c r="T2257">
        <v>150</v>
      </c>
      <c r="U2257">
        <v>8</v>
      </c>
      <c r="X2257" s="49"/>
      <c r="Y2257">
        <v>3</v>
      </c>
      <c r="Z2257">
        <v>1</v>
      </c>
      <c r="AA2257">
        <v>1</v>
      </c>
      <c r="AB2257" s="49" t="s">
        <v>2289</v>
      </c>
      <c r="AC2257" s="49"/>
      <c r="AD2257">
        <v>7</v>
      </c>
    </row>
    <row r="2258" spans="2:30" x14ac:dyDescent="0.25">
      <c r="B2258" s="49"/>
      <c r="C2258" s="49"/>
      <c r="D2258" s="2"/>
      <c r="E2258" t="s">
        <v>249</v>
      </c>
      <c r="F2258" s="49"/>
      <c r="G2258" s="49"/>
      <c r="H2258" t="s">
        <v>6805</v>
      </c>
      <c r="I2258" s="49"/>
      <c r="J2258" s="49"/>
      <c r="L2258" s="49" t="s">
        <v>6251</v>
      </c>
      <c r="M2258" s="49"/>
      <c r="N2258" s="49"/>
      <c r="O2258" s="49"/>
      <c r="P2258" s="49"/>
      <c r="Q2258" t="s">
        <v>6804</v>
      </c>
      <c r="R2258" t="s">
        <v>1248</v>
      </c>
      <c r="S2258">
        <v>2</v>
      </c>
      <c r="T2258">
        <v>150</v>
      </c>
      <c r="U2258">
        <v>8</v>
      </c>
      <c r="X2258" s="49"/>
      <c r="Y2258">
        <v>3</v>
      </c>
      <c r="Z2258">
        <v>1</v>
      </c>
      <c r="AA2258">
        <v>1</v>
      </c>
      <c r="AB2258" s="49" t="s">
        <v>2289</v>
      </c>
      <c r="AC2258" s="49"/>
      <c r="AD2258">
        <v>7</v>
      </c>
    </row>
    <row r="2259" spans="2:30" x14ac:dyDescent="0.25">
      <c r="B2259" s="49"/>
      <c r="C2259" s="49"/>
      <c r="D2259" s="2"/>
      <c r="E2259" t="s">
        <v>249</v>
      </c>
      <c r="F2259" s="49"/>
      <c r="G2259" s="49"/>
      <c r="H2259" t="s">
        <v>6807</v>
      </c>
      <c r="I2259" s="49"/>
      <c r="J2259" s="49"/>
      <c r="L2259" s="49" t="s">
        <v>6251</v>
      </c>
      <c r="M2259" s="49"/>
      <c r="N2259" s="49"/>
      <c r="O2259" s="49"/>
      <c r="P2259" s="49"/>
      <c r="Q2259" t="s">
        <v>6806</v>
      </c>
      <c r="R2259" t="s">
        <v>1248</v>
      </c>
      <c r="S2259">
        <v>3</v>
      </c>
      <c r="T2259">
        <v>150</v>
      </c>
      <c r="U2259">
        <v>9</v>
      </c>
      <c r="X2259" s="49"/>
      <c r="Y2259">
        <v>3</v>
      </c>
      <c r="Z2259">
        <v>1</v>
      </c>
      <c r="AA2259">
        <v>1</v>
      </c>
      <c r="AB2259" s="49" t="s">
        <v>2289</v>
      </c>
      <c r="AC2259" s="49"/>
      <c r="AD2259">
        <v>7</v>
      </c>
    </row>
    <row r="2260" spans="2:30" x14ac:dyDescent="0.25">
      <c r="B2260" s="49"/>
      <c r="C2260" s="49"/>
      <c r="D2260" s="2"/>
      <c r="E2260" t="s">
        <v>275</v>
      </c>
      <c r="F2260" s="49"/>
      <c r="G2260" s="49"/>
      <c r="H2260" t="s">
        <v>6810</v>
      </c>
      <c r="I2260" s="49"/>
      <c r="J2260" s="49"/>
      <c r="L2260" s="49" t="s">
        <v>6809</v>
      </c>
      <c r="M2260" s="49"/>
      <c r="N2260" s="49"/>
      <c r="O2260" s="49"/>
      <c r="P2260" s="49"/>
      <c r="Q2260" t="s">
        <v>6808</v>
      </c>
      <c r="R2260" t="s">
        <v>1248</v>
      </c>
      <c r="S2260">
        <v>1</v>
      </c>
      <c r="T2260">
        <v>30</v>
      </c>
      <c r="V2260">
        <v>12</v>
      </c>
      <c r="X2260" s="49"/>
      <c r="Y2260">
        <v>2</v>
      </c>
      <c r="AB2260" s="49" t="s">
        <v>618</v>
      </c>
      <c r="AC2260" s="49"/>
      <c r="AD2260">
        <v>7</v>
      </c>
    </row>
    <row r="2261" spans="2:30" x14ac:dyDescent="0.25">
      <c r="B2261" s="49"/>
      <c r="C2261" s="49"/>
      <c r="D2261" s="2"/>
      <c r="E2261" t="s">
        <v>275</v>
      </c>
      <c r="F2261" s="49"/>
      <c r="G2261" s="49"/>
      <c r="H2261" t="s">
        <v>6812</v>
      </c>
      <c r="I2261" s="49"/>
      <c r="J2261" s="49"/>
      <c r="L2261" s="49" t="s">
        <v>6809</v>
      </c>
      <c r="M2261" s="49"/>
      <c r="N2261" s="49"/>
      <c r="O2261" s="49"/>
      <c r="P2261" s="49"/>
      <c r="Q2261" t="s">
        <v>6811</v>
      </c>
      <c r="R2261" t="s">
        <v>1248</v>
      </c>
      <c r="S2261">
        <v>2</v>
      </c>
      <c r="T2261">
        <v>30</v>
      </c>
      <c r="V2261">
        <v>12</v>
      </c>
      <c r="X2261" s="49"/>
      <c r="Y2261">
        <v>2</v>
      </c>
      <c r="AB2261" s="49" t="s">
        <v>618</v>
      </c>
      <c r="AC2261" s="49"/>
      <c r="AD2261">
        <v>7</v>
      </c>
    </row>
    <row r="2262" spans="2:30" x14ac:dyDescent="0.25">
      <c r="B2262" s="49"/>
      <c r="C2262" s="49"/>
      <c r="D2262" s="2"/>
      <c r="E2262" t="s">
        <v>1</v>
      </c>
      <c r="F2262" s="49"/>
      <c r="G2262" s="49"/>
      <c r="H2262" t="s">
        <v>6815</v>
      </c>
      <c r="I2262" s="49"/>
      <c r="J2262" s="49"/>
      <c r="L2262" s="49" t="s">
        <v>6814</v>
      </c>
      <c r="M2262" s="49"/>
      <c r="N2262" s="49"/>
      <c r="O2262" s="49"/>
      <c r="P2262" s="49"/>
      <c r="Q2262" t="s">
        <v>6813</v>
      </c>
      <c r="R2262" t="s">
        <v>1248</v>
      </c>
      <c r="S2262">
        <v>1</v>
      </c>
      <c r="T2262">
        <v>150</v>
      </c>
      <c r="V2262">
        <v>60</v>
      </c>
      <c r="X2262" s="49"/>
      <c r="AB2262" s="49"/>
      <c r="AC2262" s="49"/>
      <c r="AD2262">
        <v>7</v>
      </c>
    </row>
    <row r="2263" spans="2:30" x14ac:dyDescent="0.25">
      <c r="B2263" s="49"/>
      <c r="C2263" s="49"/>
      <c r="D2263" s="2"/>
      <c r="E2263" t="s">
        <v>1</v>
      </c>
      <c r="F2263" s="49"/>
      <c r="G2263" s="49"/>
      <c r="H2263" t="s">
        <v>6818</v>
      </c>
      <c r="I2263" s="49"/>
      <c r="J2263" s="49"/>
      <c r="L2263" s="49" t="s">
        <v>6817</v>
      </c>
      <c r="M2263" s="49"/>
      <c r="N2263" s="49"/>
      <c r="O2263" s="49"/>
      <c r="P2263" s="49"/>
      <c r="Q2263" t="s">
        <v>6816</v>
      </c>
      <c r="R2263" t="s">
        <v>1248</v>
      </c>
      <c r="S2263">
        <v>2</v>
      </c>
      <c r="T2263">
        <v>150</v>
      </c>
      <c r="V2263">
        <v>54</v>
      </c>
      <c r="X2263" s="49"/>
      <c r="AB2263" s="49"/>
      <c r="AC2263" s="49"/>
      <c r="AD2263">
        <v>7</v>
      </c>
    </row>
    <row r="2264" spans="2:30" x14ac:dyDescent="0.25">
      <c r="B2264" s="49"/>
      <c r="C2264" s="49"/>
      <c r="D2264" s="2"/>
      <c r="E2264" t="s">
        <v>1</v>
      </c>
      <c r="F2264" s="49"/>
      <c r="G2264" s="49"/>
      <c r="H2264" t="s">
        <v>6821</v>
      </c>
      <c r="I2264" s="49"/>
      <c r="J2264" s="49"/>
      <c r="L2264" s="49" t="s">
        <v>6820</v>
      </c>
      <c r="M2264" s="49"/>
      <c r="N2264" s="49"/>
      <c r="O2264" s="49"/>
      <c r="P2264" s="49"/>
      <c r="Q2264" t="s">
        <v>6819</v>
      </c>
      <c r="R2264" t="s">
        <v>1248</v>
      </c>
      <c r="S2264">
        <v>3</v>
      </c>
      <c r="T2264">
        <v>150</v>
      </c>
      <c r="V2264">
        <v>46.2</v>
      </c>
      <c r="X2264" s="49"/>
      <c r="AB2264" s="49"/>
      <c r="AC2264" s="49"/>
      <c r="AD2264">
        <v>7</v>
      </c>
    </row>
    <row r="2265" spans="2:30" x14ac:dyDescent="0.25">
      <c r="B2265" s="49"/>
      <c r="C2265" s="49"/>
      <c r="D2265" s="2"/>
      <c r="E2265" t="s">
        <v>1</v>
      </c>
      <c r="F2265" s="49"/>
      <c r="G2265" s="49"/>
      <c r="H2265" t="s">
        <v>6824</v>
      </c>
      <c r="I2265" s="49"/>
      <c r="J2265" s="49"/>
      <c r="L2265" s="49" t="s">
        <v>6823</v>
      </c>
      <c r="M2265" s="49"/>
      <c r="N2265" s="49"/>
      <c r="O2265" s="49"/>
      <c r="P2265" s="49"/>
      <c r="Q2265" t="s">
        <v>6822</v>
      </c>
      <c r="R2265" t="s">
        <v>1248</v>
      </c>
      <c r="S2265">
        <v>4</v>
      </c>
      <c r="T2265">
        <v>150</v>
      </c>
      <c r="V2265">
        <v>45</v>
      </c>
      <c r="X2265" s="49"/>
      <c r="AB2265" s="49"/>
      <c r="AC2265" s="49"/>
      <c r="AD2265">
        <v>7</v>
      </c>
    </row>
    <row r="2266" spans="2:30" x14ac:dyDescent="0.25">
      <c r="B2266" s="49"/>
      <c r="C2266" s="49"/>
      <c r="D2266" s="2"/>
      <c r="E2266" t="s">
        <v>1</v>
      </c>
      <c r="F2266" s="49"/>
      <c r="G2266" s="49"/>
      <c r="H2266" t="s">
        <v>6827</v>
      </c>
      <c r="I2266" s="49"/>
      <c r="J2266" s="49"/>
      <c r="L2266" s="49" t="s">
        <v>6826</v>
      </c>
      <c r="M2266" s="49"/>
      <c r="N2266" s="49"/>
      <c r="O2266" s="49"/>
      <c r="P2266" s="49"/>
      <c r="Q2266" t="s">
        <v>6825</v>
      </c>
      <c r="R2266" t="s">
        <v>1248</v>
      </c>
      <c r="S2266">
        <v>5</v>
      </c>
      <c r="T2266">
        <v>150</v>
      </c>
      <c r="V2266">
        <v>43.199999999999996</v>
      </c>
      <c r="X2266" s="49"/>
      <c r="AB2266" s="49"/>
      <c r="AC2266" s="49"/>
      <c r="AD2266">
        <v>7</v>
      </c>
    </row>
    <row r="2267" spans="2:30" x14ac:dyDescent="0.25">
      <c r="B2267" s="49"/>
      <c r="C2267" s="49"/>
      <c r="D2267" s="2"/>
      <c r="E2267" t="s">
        <v>96</v>
      </c>
      <c r="F2267" s="49"/>
      <c r="G2267" s="49"/>
      <c r="H2267" t="s">
        <v>6830</v>
      </c>
      <c r="I2267" s="49"/>
      <c r="J2267" s="49"/>
      <c r="L2267" s="49" t="s">
        <v>6829</v>
      </c>
      <c r="M2267" s="49"/>
      <c r="N2267" s="49"/>
      <c r="O2267" s="49"/>
      <c r="P2267" s="49"/>
      <c r="Q2267" t="s">
        <v>6828</v>
      </c>
      <c r="R2267" t="s">
        <v>1248</v>
      </c>
      <c r="S2267">
        <v>1</v>
      </c>
      <c r="T2267">
        <v>35</v>
      </c>
      <c r="U2267">
        <v>8</v>
      </c>
      <c r="X2267" s="49"/>
      <c r="Y2267">
        <v>2</v>
      </c>
      <c r="Z2267">
        <v>2</v>
      </c>
      <c r="AA2267">
        <v>2</v>
      </c>
      <c r="AB2267" s="49" t="s">
        <v>1745</v>
      </c>
      <c r="AC2267" s="49"/>
      <c r="AD2267">
        <v>7</v>
      </c>
    </row>
    <row r="2268" spans="2:30" x14ac:dyDescent="0.25">
      <c r="B2268" s="49"/>
      <c r="C2268" s="49"/>
      <c r="D2268" s="2"/>
      <c r="E2268" t="s">
        <v>96</v>
      </c>
      <c r="F2268" s="49"/>
      <c r="G2268" s="49"/>
      <c r="H2268" t="s">
        <v>6832</v>
      </c>
      <c r="I2268" s="49"/>
      <c r="J2268" s="49"/>
      <c r="L2268" s="49" t="s">
        <v>6829</v>
      </c>
      <c r="M2268" s="49"/>
      <c r="N2268" s="49"/>
      <c r="O2268" s="49"/>
      <c r="P2268" s="49"/>
      <c r="Q2268" t="s">
        <v>6831</v>
      </c>
      <c r="R2268" t="s">
        <v>1248</v>
      </c>
      <c r="S2268">
        <v>2</v>
      </c>
      <c r="T2268">
        <v>35</v>
      </c>
      <c r="U2268">
        <v>7</v>
      </c>
      <c r="X2268" s="49"/>
      <c r="Y2268">
        <v>2</v>
      </c>
      <c r="Z2268">
        <v>2</v>
      </c>
      <c r="AA2268">
        <v>2</v>
      </c>
      <c r="AB2268" s="49" t="s">
        <v>1745</v>
      </c>
      <c r="AC2268" s="49"/>
      <c r="AD2268">
        <v>7</v>
      </c>
    </row>
    <row r="2269" spans="2:30" x14ac:dyDescent="0.25">
      <c r="B2269" s="49"/>
      <c r="C2269" s="49"/>
      <c r="D2269" s="2"/>
      <c r="E2269" t="s">
        <v>96</v>
      </c>
      <c r="F2269" s="49"/>
      <c r="G2269" s="49"/>
      <c r="H2269" t="s">
        <v>6834</v>
      </c>
      <c r="I2269" s="49"/>
      <c r="J2269" s="49"/>
      <c r="L2269" s="49" t="s">
        <v>6829</v>
      </c>
      <c r="M2269" s="49"/>
      <c r="N2269" s="49"/>
      <c r="O2269" s="49"/>
      <c r="P2269" s="49"/>
      <c r="Q2269" t="s">
        <v>6833</v>
      </c>
      <c r="R2269" t="s">
        <v>1248</v>
      </c>
      <c r="S2269">
        <v>3</v>
      </c>
      <c r="T2269">
        <v>35</v>
      </c>
      <c r="U2269">
        <v>6</v>
      </c>
      <c r="X2269" s="49"/>
      <c r="Y2269">
        <v>2</v>
      </c>
      <c r="Z2269">
        <v>2</v>
      </c>
      <c r="AA2269">
        <v>2</v>
      </c>
      <c r="AB2269" s="49" t="s">
        <v>1745</v>
      </c>
      <c r="AC2269" s="49"/>
      <c r="AD2269">
        <v>7</v>
      </c>
    </row>
    <row r="2270" spans="2:30" x14ac:dyDescent="0.25">
      <c r="B2270" s="49"/>
      <c r="C2270" s="49"/>
      <c r="D2270" s="2"/>
      <c r="E2270" t="s">
        <v>96</v>
      </c>
      <c r="F2270" s="49"/>
      <c r="G2270" s="49"/>
      <c r="H2270" t="s">
        <v>6836</v>
      </c>
      <c r="I2270" s="49"/>
      <c r="J2270" s="49"/>
      <c r="L2270" s="49" t="s">
        <v>6829</v>
      </c>
      <c r="M2270" s="49"/>
      <c r="N2270" s="49"/>
      <c r="O2270" s="49"/>
      <c r="P2270" s="49"/>
      <c r="Q2270" t="s">
        <v>6835</v>
      </c>
      <c r="R2270" t="s">
        <v>1248</v>
      </c>
      <c r="S2270">
        <v>4</v>
      </c>
      <c r="T2270">
        <v>35</v>
      </c>
      <c r="U2270">
        <v>6</v>
      </c>
      <c r="X2270" s="49"/>
      <c r="Y2270">
        <v>2</v>
      </c>
      <c r="Z2270">
        <v>2</v>
      </c>
      <c r="AA2270">
        <v>2</v>
      </c>
      <c r="AB2270" s="49" t="s">
        <v>1745</v>
      </c>
      <c r="AC2270" s="49"/>
      <c r="AD2270">
        <v>7</v>
      </c>
    </row>
    <row r="2271" spans="2:30" x14ac:dyDescent="0.25">
      <c r="B2271" s="49"/>
      <c r="C2271" s="49"/>
      <c r="D2271" s="2"/>
      <c r="E2271" t="s">
        <v>209</v>
      </c>
      <c r="F2271" s="49"/>
      <c r="G2271" s="49"/>
      <c r="H2271" t="s">
        <v>6839</v>
      </c>
      <c r="I2271" s="49"/>
      <c r="J2271" s="49"/>
      <c r="L2271" s="49" t="s">
        <v>6838</v>
      </c>
      <c r="M2271" s="49"/>
      <c r="N2271" s="49"/>
      <c r="O2271" s="49"/>
      <c r="P2271" s="49"/>
      <c r="Q2271" t="s">
        <v>6837</v>
      </c>
      <c r="R2271" t="s">
        <v>1248</v>
      </c>
      <c r="S2271">
        <v>1</v>
      </c>
      <c r="T2271">
        <v>60</v>
      </c>
      <c r="U2271">
        <v>10</v>
      </c>
      <c r="X2271" s="49"/>
      <c r="Y2271">
        <v>2</v>
      </c>
      <c r="Z2271">
        <v>1</v>
      </c>
      <c r="AA2271">
        <v>2</v>
      </c>
      <c r="AB2271" s="49" t="s">
        <v>618</v>
      </c>
      <c r="AC2271" s="49"/>
      <c r="AD2271">
        <v>7</v>
      </c>
    </row>
    <row r="2272" spans="2:30" x14ac:dyDescent="0.25">
      <c r="B2272" s="49"/>
      <c r="C2272" s="49"/>
      <c r="D2272" s="2"/>
      <c r="E2272" t="s">
        <v>209</v>
      </c>
      <c r="F2272" s="49"/>
      <c r="G2272" s="49"/>
      <c r="H2272" t="s">
        <v>6841</v>
      </c>
      <c r="I2272" s="49"/>
      <c r="J2272" s="49"/>
      <c r="L2272" s="49" t="s">
        <v>6838</v>
      </c>
      <c r="M2272" s="49"/>
      <c r="N2272" s="49"/>
      <c r="O2272" s="49"/>
      <c r="P2272" s="49"/>
      <c r="Q2272" t="s">
        <v>6840</v>
      </c>
      <c r="R2272" t="s">
        <v>1248</v>
      </c>
      <c r="S2272">
        <v>2</v>
      </c>
      <c r="T2272">
        <v>62.5</v>
      </c>
      <c r="U2272">
        <v>10</v>
      </c>
      <c r="X2272" s="49"/>
      <c r="Y2272">
        <v>2</v>
      </c>
      <c r="Z2272">
        <v>1</v>
      </c>
      <c r="AA2272">
        <v>2</v>
      </c>
      <c r="AB2272" s="49" t="s">
        <v>618</v>
      </c>
      <c r="AC2272" s="49"/>
      <c r="AD2272">
        <v>7</v>
      </c>
    </row>
    <row r="2273" spans="2:30" x14ac:dyDescent="0.25">
      <c r="B2273" s="49"/>
      <c r="C2273" s="49"/>
      <c r="D2273" s="2"/>
      <c r="E2273" t="s">
        <v>209</v>
      </c>
      <c r="F2273" s="49"/>
      <c r="G2273" s="49"/>
      <c r="H2273" t="s">
        <v>6844</v>
      </c>
      <c r="I2273" s="49"/>
      <c r="J2273" s="49"/>
      <c r="L2273" s="49" t="s">
        <v>6843</v>
      </c>
      <c r="M2273" s="49"/>
      <c r="N2273" s="49"/>
      <c r="O2273" s="49"/>
      <c r="P2273" s="49"/>
      <c r="Q2273" t="s">
        <v>6842</v>
      </c>
      <c r="R2273" t="s">
        <v>1248</v>
      </c>
      <c r="S2273">
        <v>3</v>
      </c>
      <c r="T2273">
        <v>65</v>
      </c>
      <c r="U2273">
        <v>9</v>
      </c>
      <c r="X2273" s="49"/>
      <c r="Y2273">
        <v>2</v>
      </c>
      <c r="Z2273">
        <v>1</v>
      </c>
      <c r="AA2273">
        <v>2</v>
      </c>
      <c r="AB2273" s="49" t="s">
        <v>1745</v>
      </c>
      <c r="AC2273" s="49"/>
      <c r="AD2273">
        <v>7</v>
      </c>
    </row>
    <row r="2274" spans="2:30" x14ac:dyDescent="0.25">
      <c r="B2274" s="49"/>
      <c r="C2274" s="49"/>
      <c r="D2274" s="2"/>
      <c r="E2274" t="s">
        <v>209</v>
      </c>
      <c r="F2274" s="49"/>
      <c r="G2274" s="49"/>
      <c r="H2274" t="s">
        <v>6846</v>
      </c>
      <c r="I2274" s="49"/>
      <c r="J2274" s="49"/>
      <c r="L2274" s="49" t="s">
        <v>6843</v>
      </c>
      <c r="M2274" s="49"/>
      <c r="N2274" s="49"/>
      <c r="O2274" s="49"/>
      <c r="P2274" s="49"/>
      <c r="Q2274" t="s">
        <v>6845</v>
      </c>
      <c r="R2274" t="s">
        <v>1248</v>
      </c>
      <c r="S2274">
        <v>4</v>
      </c>
      <c r="T2274">
        <v>65</v>
      </c>
      <c r="U2274">
        <v>7</v>
      </c>
      <c r="X2274" s="49"/>
      <c r="Y2274">
        <v>2</v>
      </c>
      <c r="Z2274">
        <v>1</v>
      </c>
      <c r="AA2274">
        <v>2</v>
      </c>
      <c r="AB2274" s="49" t="s">
        <v>1745</v>
      </c>
      <c r="AC2274" s="49"/>
      <c r="AD2274">
        <v>7</v>
      </c>
    </row>
    <row r="2275" spans="2:30" x14ac:dyDescent="0.25">
      <c r="B2275" s="49"/>
      <c r="C2275" s="49"/>
      <c r="D2275" s="2"/>
      <c r="E2275" t="s">
        <v>339</v>
      </c>
      <c r="F2275" s="49"/>
      <c r="G2275" s="49"/>
      <c r="H2275" t="s">
        <v>6848</v>
      </c>
      <c r="I2275" s="49"/>
      <c r="J2275" s="49"/>
      <c r="L2275" s="49" t="s">
        <v>6092</v>
      </c>
      <c r="M2275" s="49"/>
      <c r="N2275" s="49"/>
      <c r="O2275" s="49"/>
      <c r="P2275" s="49"/>
      <c r="Q2275" t="s">
        <v>6847</v>
      </c>
      <c r="R2275" t="s">
        <v>1248</v>
      </c>
      <c r="S2275">
        <v>1</v>
      </c>
      <c r="T2275">
        <v>50</v>
      </c>
      <c r="V2275">
        <v>70.199999999999989</v>
      </c>
      <c r="X2275" s="49"/>
      <c r="AB2275" s="49"/>
      <c r="AC2275" s="49"/>
      <c r="AD2275">
        <v>7</v>
      </c>
    </row>
    <row r="2276" spans="2:30" x14ac:dyDescent="0.25">
      <c r="B2276" s="49"/>
      <c r="C2276" s="49"/>
      <c r="D2276" s="2"/>
      <c r="E2276" t="s">
        <v>339</v>
      </c>
      <c r="F2276" s="49"/>
      <c r="G2276" s="49"/>
      <c r="H2276" t="s">
        <v>6851</v>
      </c>
      <c r="I2276" s="49"/>
      <c r="J2276" s="49"/>
      <c r="L2276" s="49" t="s">
        <v>6850</v>
      </c>
      <c r="M2276" s="49"/>
      <c r="N2276" s="49"/>
      <c r="O2276" s="49"/>
      <c r="P2276" s="49"/>
      <c r="Q2276" t="s">
        <v>6849</v>
      </c>
      <c r="R2276" t="s">
        <v>1248</v>
      </c>
      <c r="S2276">
        <v>2</v>
      </c>
      <c r="T2276">
        <v>50</v>
      </c>
      <c r="V2276">
        <v>52.8</v>
      </c>
      <c r="X2276" s="49"/>
      <c r="AB2276" s="49"/>
      <c r="AC2276" s="49"/>
      <c r="AD2276">
        <v>7</v>
      </c>
    </row>
    <row r="2277" spans="2:30" x14ac:dyDescent="0.25">
      <c r="B2277" s="49"/>
      <c r="C2277" s="49"/>
      <c r="D2277" s="2"/>
      <c r="E2277" t="s">
        <v>339</v>
      </c>
      <c r="F2277" s="49"/>
      <c r="G2277" s="49"/>
      <c r="H2277" t="s">
        <v>6854</v>
      </c>
      <c r="I2277" s="49"/>
      <c r="J2277" s="49"/>
      <c r="L2277" s="49" t="s">
        <v>6853</v>
      </c>
      <c r="M2277" s="49"/>
      <c r="N2277" s="49"/>
      <c r="O2277" s="49"/>
      <c r="P2277" s="49"/>
      <c r="Q2277" t="s">
        <v>6852</v>
      </c>
      <c r="R2277" t="s">
        <v>1248</v>
      </c>
      <c r="S2277">
        <v>3</v>
      </c>
      <c r="T2277">
        <v>50</v>
      </c>
      <c r="V2277">
        <v>45.6</v>
      </c>
      <c r="X2277" s="49"/>
      <c r="AB2277" s="49"/>
      <c r="AC2277" s="49"/>
      <c r="AD2277">
        <v>7</v>
      </c>
    </row>
    <row r="2278" spans="2:30" x14ac:dyDescent="0.25">
      <c r="B2278" s="49"/>
      <c r="C2278" s="49"/>
      <c r="D2278" s="2"/>
      <c r="E2278" t="s">
        <v>334</v>
      </c>
      <c r="F2278" s="49"/>
      <c r="G2278" s="49"/>
      <c r="H2278" t="s">
        <v>6857</v>
      </c>
      <c r="I2278" s="49"/>
      <c r="J2278" s="49"/>
      <c r="L2278" s="49" t="s">
        <v>6856</v>
      </c>
      <c r="M2278" s="49"/>
      <c r="N2278" s="49"/>
      <c r="O2278" s="49"/>
      <c r="P2278" s="49"/>
      <c r="Q2278" t="s">
        <v>6855</v>
      </c>
      <c r="R2278" t="s">
        <v>1248</v>
      </c>
      <c r="S2278">
        <v>1</v>
      </c>
      <c r="T2278">
        <v>0</v>
      </c>
      <c r="V2278">
        <v>49.8</v>
      </c>
      <c r="X2278" s="49"/>
      <c r="AB2278" s="49"/>
      <c r="AC2278" s="49"/>
      <c r="AD2278">
        <v>7</v>
      </c>
    </row>
    <row r="2279" spans="2:30" x14ac:dyDescent="0.25">
      <c r="B2279" s="49"/>
      <c r="C2279" s="49"/>
      <c r="D2279" s="2"/>
      <c r="E2279" t="s">
        <v>334</v>
      </c>
      <c r="F2279" s="49"/>
      <c r="G2279" s="49"/>
      <c r="H2279" t="s">
        <v>1251</v>
      </c>
      <c r="I2279" s="49"/>
      <c r="J2279" s="49"/>
      <c r="L2279" s="49" t="s">
        <v>6859</v>
      </c>
      <c r="M2279" s="49"/>
      <c r="N2279" s="49"/>
      <c r="O2279" s="49"/>
      <c r="P2279" s="49"/>
      <c r="Q2279" t="s">
        <v>6858</v>
      </c>
      <c r="R2279" t="s">
        <v>1248</v>
      </c>
      <c r="S2279">
        <v>2</v>
      </c>
      <c r="T2279">
        <v>0</v>
      </c>
      <c r="V2279">
        <v>45</v>
      </c>
      <c r="X2279" s="49"/>
      <c r="AB2279" s="49"/>
      <c r="AC2279" s="49"/>
      <c r="AD2279">
        <v>7</v>
      </c>
    </row>
    <row r="2280" spans="2:30" x14ac:dyDescent="0.25">
      <c r="B2280" s="49"/>
      <c r="C2280" s="49"/>
      <c r="D2280" s="2"/>
      <c r="E2280" t="s">
        <v>363</v>
      </c>
      <c r="F2280" s="49"/>
      <c r="G2280" s="49"/>
      <c r="H2280" t="s">
        <v>1254</v>
      </c>
      <c r="I2280" s="49"/>
      <c r="J2280" s="49"/>
      <c r="L2280" s="49" t="s">
        <v>6861</v>
      </c>
      <c r="M2280" s="49"/>
      <c r="N2280" s="49"/>
      <c r="O2280" s="49"/>
      <c r="P2280" s="49"/>
      <c r="Q2280" t="s">
        <v>6860</v>
      </c>
      <c r="R2280" t="s">
        <v>1252</v>
      </c>
      <c r="S2280">
        <v>1</v>
      </c>
      <c r="V2280">
        <v>363</v>
      </c>
      <c r="W2280">
        <v>0.69</v>
      </c>
      <c r="X2280" s="49" t="s">
        <v>3957</v>
      </c>
      <c r="AB2280" s="49"/>
      <c r="AC2280" s="49"/>
      <c r="AD2280">
        <v>7</v>
      </c>
    </row>
    <row r="2281" spans="2:30" x14ac:dyDescent="0.25">
      <c r="B2281" s="49"/>
      <c r="C2281" s="49"/>
      <c r="D2281" s="2"/>
      <c r="E2281" t="s">
        <v>1</v>
      </c>
      <c r="F2281" s="49"/>
      <c r="G2281" s="49"/>
      <c r="H2281" t="s">
        <v>6864</v>
      </c>
      <c r="I2281" s="49"/>
      <c r="J2281" s="49"/>
      <c r="L2281" s="49" t="s">
        <v>6863</v>
      </c>
      <c r="M2281" s="49"/>
      <c r="N2281" s="49"/>
      <c r="O2281" s="49"/>
      <c r="P2281" s="49"/>
      <c r="Q2281" t="s">
        <v>6862</v>
      </c>
      <c r="R2281" t="s">
        <v>1252</v>
      </c>
      <c r="S2281">
        <v>1</v>
      </c>
      <c r="T2281">
        <v>150</v>
      </c>
      <c r="V2281">
        <v>75</v>
      </c>
      <c r="X2281" s="49"/>
      <c r="AB2281" s="49"/>
      <c r="AC2281" s="49"/>
      <c r="AD2281">
        <v>7</v>
      </c>
    </row>
    <row r="2282" spans="2:30" x14ac:dyDescent="0.25">
      <c r="B2282" s="49"/>
      <c r="C2282" s="49"/>
      <c r="D2282" s="2"/>
      <c r="E2282" t="s">
        <v>1</v>
      </c>
      <c r="F2282" s="49"/>
      <c r="G2282" s="49"/>
      <c r="H2282" t="s">
        <v>6867</v>
      </c>
      <c r="I2282" s="49"/>
      <c r="J2282" s="49"/>
      <c r="L2282" s="49" t="s">
        <v>6866</v>
      </c>
      <c r="M2282" s="49"/>
      <c r="N2282" s="49"/>
      <c r="O2282" s="49"/>
      <c r="P2282" s="49"/>
      <c r="Q2282" t="s">
        <v>6865</v>
      </c>
      <c r="R2282" t="s">
        <v>1252</v>
      </c>
      <c r="S2282">
        <v>2</v>
      </c>
      <c r="T2282">
        <v>150</v>
      </c>
      <c r="V2282">
        <v>64.800000000000011</v>
      </c>
      <c r="X2282" s="49"/>
      <c r="AB2282" s="49"/>
      <c r="AC2282" s="49"/>
      <c r="AD2282">
        <v>7</v>
      </c>
    </row>
    <row r="2283" spans="2:30" x14ac:dyDescent="0.25">
      <c r="B2283" s="49"/>
      <c r="C2283" s="49"/>
      <c r="D2283" s="2"/>
      <c r="E2283" t="s">
        <v>1</v>
      </c>
      <c r="F2283" s="49"/>
      <c r="G2283" s="49"/>
      <c r="H2283" t="s">
        <v>6870</v>
      </c>
      <c r="I2283" s="49"/>
      <c r="J2283" s="49"/>
      <c r="L2283" s="49" t="s">
        <v>6869</v>
      </c>
      <c r="M2283" s="49"/>
      <c r="N2283" s="49"/>
      <c r="O2283" s="49"/>
      <c r="P2283" s="49"/>
      <c r="Q2283" t="s">
        <v>6868</v>
      </c>
      <c r="R2283" t="s">
        <v>1252</v>
      </c>
      <c r="S2283">
        <v>3</v>
      </c>
      <c r="T2283">
        <v>150</v>
      </c>
      <c r="V2283">
        <v>60</v>
      </c>
      <c r="X2283" s="49"/>
      <c r="AB2283" s="49"/>
      <c r="AC2283" s="49"/>
      <c r="AD2283">
        <v>7</v>
      </c>
    </row>
    <row r="2284" spans="2:30" x14ac:dyDescent="0.25">
      <c r="B2284" s="49"/>
      <c r="C2284" s="49"/>
      <c r="D2284" s="2"/>
      <c r="E2284" t="s">
        <v>1</v>
      </c>
      <c r="F2284" s="49"/>
      <c r="G2284" s="49"/>
      <c r="H2284" t="s">
        <v>6872</v>
      </c>
      <c r="I2284" s="49"/>
      <c r="J2284" s="49"/>
      <c r="L2284" s="49" t="s">
        <v>6869</v>
      </c>
      <c r="M2284" s="49"/>
      <c r="N2284" s="49"/>
      <c r="O2284" s="49"/>
      <c r="P2284" s="49"/>
      <c r="Q2284" t="s">
        <v>6871</v>
      </c>
      <c r="R2284" t="s">
        <v>1252</v>
      </c>
      <c r="S2284">
        <v>4</v>
      </c>
      <c r="T2284">
        <v>150</v>
      </c>
      <c r="V2284">
        <v>49.8</v>
      </c>
      <c r="X2284" s="49"/>
      <c r="AB2284" s="49"/>
      <c r="AC2284" s="49"/>
      <c r="AD2284">
        <v>7</v>
      </c>
    </row>
    <row r="2285" spans="2:30" x14ac:dyDescent="0.25">
      <c r="B2285" s="49"/>
      <c r="C2285" s="49"/>
      <c r="D2285" s="2"/>
      <c r="E2285" t="s">
        <v>1</v>
      </c>
      <c r="F2285" s="49"/>
      <c r="G2285" s="49"/>
      <c r="H2285" t="s">
        <v>6874</v>
      </c>
      <c r="I2285" s="49"/>
      <c r="J2285" s="49"/>
      <c r="L2285" s="49" t="s">
        <v>6869</v>
      </c>
      <c r="M2285" s="49"/>
      <c r="N2285" s="49"/>
      <c r="O2285" s="49"/>
      <c r="P2285" s="49"/>
      <c r="Q2285" t="s">
        <v>6873</v>
      </c>
      <c r="R2285" t="s">
        <v>1252</v>
      </c>
      <c r="S2285">
        <v>5</v>
      </c>
      <c r="T2285">
        <v>150</v>
      </c>
      <c r="V2285">
        <v>49.8</v>
      </c>
      <c r="X2285" s="49"/>
      <c r="AB2285" s="49"/>
      <c r="AC2285" s="49"/>
      <c r="AD2285">
        <v>7</v>
      </c>
    </row>
    <row r="2286" spans="2:30" x14ac:dyDescent="0.25">
      <c r="B2286" s="49"/>
      <c r="C2286" s="49"/>
      <c r="D2286" s="2"/>
      <c r="E2286" t="s">
        <v>96</v>
      </c>
      <c r="F2286" s="49"/>
      <c r="G2286" s="49"/>
      <c r="H2286" t="s">
        <v>6877</v>
      </c>
      <c r="I2286" s="49"/>
      <c r="J2286" s="49"/>
      <c r="L2286" s="49" t="s">
        <v>6876</v>
      </c>
      <c r="M2286" s="49"/>
      <c r="N2286" s="49"/>
      <c r="O2286" s="49"/>
      <c r="P2286" s="49"/>
      <c r="Q2286" t="s">
        <v>6875</v>
      </c>
      <c r="R2286" t="s">
        <v>1252</v>
      </c>
      <c r="S2286">
        <v>1</v>
      </c>
      <c r="T2286">
        <v>35</v>
      </c>
      <c r="U2286">
        <v>8</v>
      </c>
      <c r="X2286" s="49"/>
      <c r="Y2286">
        <v>2</v>
      </c>
      <c r="Z2286">
        <v>2</v>
      </c>
      <c r="AA2286">
        <v>2</v>
      </c>
      <c r="AB2286" s="49" t="s">
        <v>1745</v>
      </c>
      <c r="AC2286" s="49"/>
      <c r="AD2286">
        <v>7</v>
      </c>
    </row>
    <row r="2287" spans="2:30" x14ac:dyDescent="0.25">
      <c r="B2287" s="49"/>
      <c r="C2287" s="49"/>
      <c r="D2287" s="2"/>
      <c r="E2287" t="s">
        <v>96</v>
      </c>
      <c r="F2287" s="49"/>
      <c r="G2287" s="49"/>
      <c r="H2287" t="s">
        <v>6879</v>
      </c>
      <c r="I2287" s="49"/>
      <c r="J2287" s="49"/>
      <c r="L2287" s="49" t="s">
        <v>6876</v>
      </c>
      <c r="M2287" s="49"/>
      <c r="N2287" s="49"/>
      <c r="O2287" s="49"/>
      <c r="P2287" s="49"/>
      <c r="Q2287" t="s">
        <v>6878</v>
      </c>
      <c r="R2287" t="s">
        <v>1252</v>
      </c>
      <c r="S2287">
        <v>2</v>
      </c>
      <c r="T2287">
        <v>35</v>
      </c>
      <c r="U2287">
        <v>8</v>
      </c>
      <c r="X2287" s="49"/>
      <c r="Y2287">
        <v>2</v>
      </c>
      <c r="Z2287">
        <v>2</v>
      </c>
      <c r="AA2287">
        <v>2</v>
      </c>
      <c r="AB2287" s="49" t="s">
        <v>1745</v>
      </c>
      <c r="AC2287" s="49"/>
      <c r="AD2287">
        <v>7</v>
      </c>
    </row>
    <row r="2288" spans="2:30" x14ac:dyDescent="0.25">
      <c r="B2288" s="49"/>
      <c r="C2288" s="49"/>
      <c r="D2288" s="2"/>
      <c r="E2288" t="s">
        <v>96</v>
      </c>
      <c r="F2288" s="49"/>
      <c r="G2288" s="49"/>
      <c r="H2288" t="s">
        <v>6882</v>
      </c>
      <c r="I2288" s="49"/>
      <c r="J2288" s="49"/>
      <c r="L2288" s="49" t="s">
        <v>6881</v>
      </c>
      <c r="M2288" s="49"/>
      <c r="N2288" s="49"/>
      <c r="O2288" s="49"/>
      <c r="P2288" s="49"/>
      <c r="Q2288" t="s">
        <v>6880</v>
      </c>
      <c r="R2288" t="s">
        <v>1252</v>
      </c>
      <c r="S2288">
        <v>3</v>
      </c>
      <c r="T2288">
        <v>35</v>
      </c>
      <c r="U2288">
        <v>6</v>
      </c>
      <c r="X2288" s="49"/>
      <c r="Y2288">
        <v>2</v>
      </c>
      <c r="Z2288">
        <v>2</v>
      </c>
      <c r="AA2288">
        <v>2</v>
      </c>
      <c r="AB2288" s="49" t="s">
        <v>610</v>
      </c>
      <c r="AC2288" s="49"/>
      <c r="AD2288">
        <v>7</v>
      </c>
    </row>
    <row r="2289" spans="2:30" x14ac:dyDescent="0.25">
      <c r="B2289" s="49"/>
      <c r="C2289" s="49"/>
      <c r="D2289" s="2"/>
      <c r="E2289" t="s">
        <v>96</v>
      </c>
      <c r="F2289" s="49"/>
      <c r="G2289" s="49"/>
      <c r="H2289" t="s">
        <v>6884</v>
      </c>
      <c r="I2289" s="49"/>
      <c r="J2289" s="49"/>
      <c r="L2289" s="49" t="s">
        <v>6881</v>
      </c>
      <c r="M2289" s="49"/>
      <c r="N2289" s="49"/>
      <c r="O2289" s="49"/>
      <c r="P2289" s="49"/>
      <c r="Q2289" t="s">
        <v>6883</v>
      </c>
      <c r="R2289" t="s">
        <v>1252</v>
      </c>
      <c r="S2289">
        <v>4</v>
      </c>
      <c r="T2289">
        <v>35</v>
      </c>
      <c r="U2289">
        <v>6</v>
      </c>
      <c r="X2289" s="49"/>
      <c r="Y2289">
        <v>2</v>
      </c>
      <c r="Z2289">
        <v>2</v>
      </c>
      <c r="AA2289">
        <v>2</v>
      </c>
      <c r="AB2289" s="49" t="s">
        <v>610</v>
      </c>
      <c r="AC2289" s="49"/>
      <c r="AD2289">
        <v>7</v>
      </c>
    </row>
    <row r="2290" spans="2:30" x14ac:dyDescent="0.25">
      <c r="B2290" s="49"/>
      <c r="C2290" s="49"/>
      <c r="D2290" s="2"/>
      <c r="E2290" t="s">
        <v>217</v>
      </c>
      <c r="F2290" s="49"/>
      <c r="G2290" s="49"/>
      <c r="H2290" t="s">
        <v>6886</v>
      </c>
      <c r="I2290" s="49"/>
      <c r="J2290" s="49"/>
      <c r="L2290" s="49" t="s">
        <v>2196</v>
      </c>
      <c r="M2290" s="49"/>
      <c r="N2290" s="49"/>
      <c r="O2290" s="49"/>
      <c r="P2290" s="49"/>
      <c r="Q2290" t="s">
        <v>6885</v>
      </c>
      <c r="R2290" t="s">
        <v>1252</v>
      </c>
      <c r="S2290">
        <v>1</v>
      </c>
      <c r="T2290">
        <v>20</v>
      </c>
      <c r="U2290">
        <v>12</v>
      </c>
      <c r="X2290" s="49"/>
      <c r="Y2290">
        <v>3</v>
      </c>
      <c r="Z2290">
        <v>1</v>
      </c>
      <c r="AA2290">
        <v>3</v>
      </c>
      <c r="AB2290" s="49" t="s">
        <v>618</v>
      </c>
      <c r="AC2290" s="49"/>
      <c r="AD2290">
        <v>7</v>
      </c>
    </row>
    <row r="2291" spans="2:30" x14ac:dyDescent="0.25">
      <c r="B2291" s="49"/>
      <c r="C2291" s="49"/>
      <c r="D2291" s="2"/>
      <c r="E2291" t="s">
        <v>217</v>
      </c>
      <c r="F2291" s="49"/>
      <c r="G2291" s="49"/>
      <c r="H2291" t="s">
        <v>6888</v>
      </c>
      <c r="I2291" s="49"/>
      <c r="J2291" s="49"/>
      <c r="L2291" s="49" t="s">
        <v>2355</v>
      </c>
      <c r="M2291" s="49"/>
      <c r="N2291" s="49"/>
      <c r="O2291" s="49"/>
      <c r="P2291" s="49"/>
      <c r="Q2291" t="s">
        <v>6887</v>
      </c>
      <c r="R2291" t="s">
        <v>1252</v>
      </c>
      <c r="S2291">
        <v>2</v>
      </c>
      <c r="T2291">
        <v>20</v>
      </c>
      <c r="U2291">
        <v>12</v>
      </c>
      <c r="X2291" s="49"/>
      <c r="Y2291">
        <v>3</v>
      </c>
      <c r="Z2291">
        <v>1</v>
      </c>
      <c r="AA2291">
        <v>3</v>
      </c>
      <c r="AB2291" s="49" t="s">
        <v>1745</v>
      </c>
      <c r="AC2291" s="49"/>
      <c r="AD2291">
        <v>7</v>
      </c>
    </row>
    <row r="2292" spans="2:30" x14ac:dyDescent="0.25">
      <c r="B2292" s="49"/>
      <c r="C2292" s="49"/>
      <c r="D2292" s="2"/>
      <c r="E2292" t="s">
        <v>217</v>
      </c>
      <c r="F2292" s="49"/>
      <c r="G2292" s="49"/>
      <c r="H2292" t="s">
        <v>6890</v>
      </c>
      <c r="I2292" s="49"/>
      <c r="J2292" s="49"/>
      <c r="L2292" s="49" t="s">
        <v>2199</v>
      </c>
      <c r="M2292" s="49"/>
      <c r="N2292" s="49"/>
      <c r="O2292" s="49"/>
      <c r="P2292" s="49"/>
      <c r="Q2292" t="s">
        <v>6889</v>
      </c>
      <c r="R2292" t="s">
        <v>1252</v>
      </c>
      <c r="S2292">
        <v>3</v>
      </c>
      <c r="T2292">
        <v>22.5</v>
      </c>
      <c r="U2292">
        <v>10</v>
      </c>
      <c r="X2292" s="49"/>
      <c r="Y2292">
        <v>3</v>
      </c>
      <c r="Z2292">
        <v>1</v>
      </c>
      <c r="AA2292">
        <v>3</v>
      </c>
      <c r="AB2292" s="49" t="s">
        <v>610</v>
      </c>
      <c r="AC2292" s="49"/>
      <c r="AD2292">
        <v>7</v>
      </c>
    </row>
    <row r="2293" spans="2:30" x14ac:dyDescent="0.25">
      <c r="B2293" s="49"/>
      <c r="C2293" s="49"/>
      <c r="D2293" s="2"/>
      <c r="E2293" t="s">
        <v>217</v>
      </c>
      <c r="F2293" s="49"/>
      <c r="G2293" s="49"/>
      <c r="H2293" t="s">
        <v>6892</v>
      </c>
      <c r="I2293" s="49"/>
      <c r="J2293" s="49"/>
      <c r="L2293" s="49" t="s">
        <v>3593</v>
      </c>
      <c r="M2293" s="49"/>
      <c r="N2293" s="49"/>
      <c r="O2293" s="49"/>
      <c r="P2293" s="49"/>
      <c r="Q2293" t="s">
        <v>6891</v>
      </c>
      <c r="R2293" t="s">
        <v>1252</v>
      </c>
      <c r="S2293">
        <v>4</v>
      </c>
      <c r="T2293">
        <v>22.5</v>
      </c>
      <c r="U2293">
        <v>9</v>
      </c>
      <c r="X2293" s="49"/>
      <c r="Y2293">
        <v>3</v>
      </c>
      <c r="Z2293">
        <v>1</v>
      </c>
      <c r="AA2293">
        <v>3</v>
      </c>
      <c r="AB2293" s="49" t="s">
        <v>1888</v>
      </c>
      <c r="AC2293" s="49"/>
      <c r="AD2293">
        <v>7</v>
      </c>
    </row>
    <row r="2294" spans="2:30" x14ac:dyDescent="0.25">
      <c r="B2294" s="49"/>
      <c r="C2294" s="49"/>
      <c r="D2294" s="2"/>
      <c r="E2294" t="s">
        <v>209</v>
      </c>
      <c r="F2294" s="49"/>
      <c r="G2294" s="49"/>
      <c r="H2294" t="s">
        <v>6894</v>
      </c>
      <c r="I2294" s="49"/>
      <c r="J2294" s="49"/>
      <c r="L2294" s="49" t="s">
        <v>2154</v>
      </c>
      <c r="M2294" s="49"/>
      <c r="N2294" s="49"/>
      <c r="O2294" s="49"/>
      <c r="P2294" s="49"/>
      <c r="Q2294" t="s">
        <v>6893</v>
      </c>
      <c r="R2294" t="s">
        <v>1252</v>
      </c>
      <c r="S2294">
        <v>1</v>
      </c>
      <c r="T2294">
        <v>60</v>
      </c>
      <c r="U2294">
        <v>10</v>
      </c>
      <c r="X2294" s="49"/>
      <c r="Y2294">
        <v>2</v>
      </c>
      <c r="Z2294">
        <v>1</v>
      </c>
      <c r="AA2294">
        <v>2</v>
      </c>
      <c r="AB2294" s="49" t="s">
        <v>618</v>
      </c>
      <c r="AC2294" s="49"/>
      <c r="AD2294">
        <v>7</v>
      </c>
    </row>
    <row r="2295" spans="2:30" x14ac:dyDescent="0.25">
      <c r="B2295" s="49"/>
      <c r="C2295" s="49"/>
      <c r="D2295" s="2"/>
      <c r="E2295" t="s">
        <v>209</v>
      </c>
      <c r="F2295" s="49"/>
      <c r="G2295" s="49"/>
      <c r="H2295" t="s">
        <v>6896</v>
      </c>
      <c r="I2295" s="49"/>
      <c r="J2295" s="49"/>
      <c r="L2295" s="49" t="s">
        <v>1932</v>
      </c>
      <c r="M2295" s="49"/>
      <c r="N2295" s="49"/>
      <c r="O2295" s="49"/>
      <c r="P2295" s="49"/>
      <c r="Q2295" t="s">
        <v>6895</v>
      </c>
      <c r="R2295" t="s">
        <v>1252</v>
      </c>
      <c r="S2295">
        <v>2</v>
      </c>
      <c r="T2295">
        <v>60</v>
      </c>
      <c r="U2295">
        <v>9</v>
      </c>
      <c r="X2295" s="49"/>
      <c r="Y2295">
        <v>2</v>
      </c>
      <c r="Z2295">
        <v>1</v>
      </c>
      <c r="AA2295">
        <v>2</v>
      </c>
      <c r="AB2295" s="49" t="s">
        <v>1745</v>
      </c>
      <c r="AC2295" s="49"/>
      <c r="AD2295">
        <v>7</v>
      </c>
    </row>
    <row r="2296" spans="2:30" x14ac:dyDescent="0.25">
      <c r="B2296" s="49"/>
      <c r="C2296" s="49"/>
      <c r="D2296" s="2"/>
      <c r="E2296" t="s">
        <v>209</v>
      </c>
      <c r="F2296" s="49"/>
      <c r="G2296" s="49"/>
      <c r="H2296" t="s">
        <v>6898</v>
      </c>
      <c r="I2296" s="49"/>
      <c r="J2296" s="49"/>
      <c r="L2296" s="49" t="s">
        <v>1937</v>
      </c>
      <c r="M2296" s="49"/>
      <c r="N2296" s="49"/>
      <c r="O2296" s="49"/>
      <c r="P2296" s="49"/>
      <c r="Q2296" t="s">
        <v>6897</v>
      </c>
      <c r="R2296" t="s">
        <v>1252</v>
      </c>
      <c r="S2296">
        <v>3</v>
      </c>
      <c r="T2296">
        <v>65</v>
      </c>
      <c r="U2296">
        <v>7</v>
      </c>
      <c r="X2296" s="49"/>
      <c r="Y2296">
        <v>2</v>
      </c>
      <c r="Z2296">
        <v>1</v>
      </c>
      <c r="AA2296">
        <v>2</v>
      </c>
      <c r="AB2296" s="49" t="s">
        <v>610</v>
      </c>
      <c r="AC2296" s="49"/>
      <c r="AD2296">
        <v>7</v>
      </c>
    </row>
    <row r="2297" spans="2:30" x14ac:dyDescent="0.25">
      <c r="B2297" s="49"/>
      <c r="C2297" s="49"/>
      <c r="D2297" s="2"/>
      <c r="E2297" t="s">
        <v>209</v>
      </c>
      <c r="F2297" s="49"/>
      <c r="G2297" s="49"/>
      <c r="H2297" t="s">
        <v>6900</v>
      </c>
      <c r="I2297" s="49"/>
      <c r="J2297" s="49"/>
      <c r="L2297" s="49" t="s">
        <v>1937</v>
      </c>
      <c r="M2297" s="49"/>
      <c r="N2297" s="49"/>
      <c r="O2297" s="49"/>
      <c r="P2297" s="49"/>
      <c r="Q2297" t="s">
        <v>6899</v>
      </c>
      <c r="R2297" t="s">
        <v>1252</v>
      </c>
      <c r="S2297">
        <v>4</v>
      </c>
      <c r="T2297">
        <v>65</v>
      </c>
      <c r="U2297">
        <v>6.5</v>
      </c>
      <c r="X2297" s="49"/>
      <c r="Y2297">
        <v>2</v>
      </c>
      <c r="Z2297">
        <v>1</v>
      </c>
      <c r="AA2297">
        <v>2</v>
      </c>
      <c r="AB2297" s="49" t="s">
        <v>610</v>
      </c>
      <c r="AC2297" s="49"/>
      <c r="AD2297">
        <v>7</v>
      </c>
    </row>
    <row r="2298" spans="2:30" x14ac:dyDescent="0.25">
      <c r="B2298" s="49"/>
      <c r="C2298" s="49"/>
      <c r="D2298" s="2"/>
      <c r="E2298" t="s">
        <v>123</v>
      </c>
      <c r="F2298" s="49"/>
      <c r="G2298" s="49"/>
      <c r="H2298" t="s">
        <v>6902</v>
      </c>
      <c r="I2298" s="49"/>
      <c r="J2298" s="49"/>
      <c r="L2298" s="49" t="s">
        <v>3218</v>
      </c>
      <c r="M2298" s="49"/>
      <c r="N2298" s="49"/>
      <c r="O2298" s="49"/>
      <c r="P2298" s="49"/>
      <c r="Q2298" t="s">
        <v>6901</v>
      </c>
      <c r="R2298" t="s">
        <v>1252</v>
      </c>
      <c r="S2298">
        <v>1</v>
      </c>
      <c r="T2298">
        <v>25</v>
      </c>
      <c r="U2298">
        <v>12</v>
      </c>
      <c r="X2298" s="49"/>
      <c r="Y2298">
        <v>2</v>
      </c>
      <c r="Z2298">
        <v>2</v>
      </c>
      <c r="AA2298">
        <v>2</v>
      </c>
      <c r="AB2298" s="49" t="s">
        <v>618</v>
      </c>
      <c r="AC2298" s="49"/>
      <c r="AD2298">
        <v>7</v>
      </c>
    </row>
    <row r="2299" spans="2:30" x14ac:dyDescent="0.25">
      <c r="B2299" s="49"/>
      <c r="C2299" s="49"/>
      <c r="D2299" s="2"/>
      <c r="E2299" t="s">
        <v>123</v>
      </c>
      <c r="F2299" s="49"/>
      <c r="G2299" s="49"/>
      <c r="H2299" t="s">
        <v>6904</v>
      </c>
      <c r="I2299" s="49"/>
      <c r="J2299" s="49"/>
      <c r="L2299" s="49" t="s">
        <v>1932</v>
      </c>
      <c r="M2299" s="49"/>
      <c r="N2299" s="49"/>
      <c r="O2299" s="49"/>
      <c r="P2299" s="49"/>
      <c r="Q2299" t="s">
        <v>6903</v>
      </c>
      <c r="R2299" t="s">
        <v>1252</v>
      </c>
      <c r="S2299">
        <v>2</v>
      </c>
      <c r="T2299">
        <v>30</v>
      </c>
      <c r="U2299">
        <v>9</v>
      </c>
      <c r="X2299" s="49"/>
      <c r="Y2299">
        <v>2</v>
      </c>
      <c r="Z2299">
        <v>1</v>
      </c>
      <c r="AA2299">
        <v>2</v>
      </c>
      <c r="AB2299" s="49" t="s">
        <v>1745</v>
      </c>
      <c r="AC2299" s="49"/>
      <c r="AD2299">
        <v>7</v>
      </c>
    </row>
    <row r="2300" spans="2:30" x14ac:dyDescent="0.25">
      <c r="B2300" s="49"/>
      <c r="C2300" s="49"/>
      <c r="D2300" s="2"/>
      <c r="E2300" t="s">
        <v>123</v>
      </c>
      <c r="F2300" s="49"/>
      <c r="G2300" s="49"/>
      <c r="H2300" t="s">
        <v>6906</v>
      </c>
      <c r="I2300" s="49"/>
      <c r="J2300" s="49"/>
      <c r="L2300" s="49" t="s">
        <v>1937</v>
      </c>
      <c r="M2300" s="49"/>
      <c r="N2300" s="49"/>
      <c r="O2300" s="49"/>
      <c r="P2300" s="49"/>
      <c r="Q2300" t="s">
        <v>6905</v>
      </c>
      <c r="R2300" t="s">
        <v>1252</v>
      </c>
      <c r="S2300">
        <v>3</v>
      </c>
      <c r="T2300">
        <v>30</v>
      </c>
      <c r="U2300">
        <v>7</v>
      </c>
      <c r="X2300" s="49"/>
      <c r="Y2300">
        <v>2</v>
      </c>
      <c r="Z2300">
        <v>1</v>
      </c>
      <c r="AA2300">
        <v>2</v>
      </c>
      <c r="AB2300" s="49" t="s">
        <v>610</v>
      </c>
      <c r="AC2300" s="49"/>
      <c r="AD2300">
        <v>7</v>
      </c>
    </row>
    <row r="2301" spans="2:30" x14ac:dyDescent="0.25">
      <c r="B2301" s="49"/>
      <c r="C2301" s="49"/>
      <c r="D2301" s="2"/>
      <c r="E2301" t="s">
        <v>339</v>
      </c>
      <c r="F2301" s="49"/>
      <c r="G2301" s="49"/>
      <c r="H2301" t="s">
        <v>6909</v>
      </c>
      <c r="I2301" s="49"/>
      <c r="J2301" s="49"/>
      <c r="L2301" s="49" t="s">
        <v>6908</v>
      </c>
      <c r="M2301" s="49"/>
      <c r="N2301" s="49"/>
      <c r="O2301" s="49"/>
      <c r="P2301" s="49"/>
      <c r="Q2301" t="s">
        <v>6907</v>
      </c>
      <c r="R2301" t="s">
        <v>1252</v>
      </c>
      <c r="S2301">
        <v>1</v>
      </c>
      <c r="T2301">
        <v>50</v>
      </c>
      <c r="V2301">
        <v>73.2</v>
      </c>
      <c r="X2301" s="49"/>
      <c r="AB2301" s="49"/>
      <c r="AC2301" s="49"/>
      <c r="AD2301">
        <v>7</v>
      </c>
    </row>
    <row r="2302" spans="2:30" x14ac:dyDescent="0.25">
      <c r="B2302" s="49"/>
      <c r="C2302" s="49"/>
      <c r="D2302" s="2"/>
      <c r="E2302" t="s">
        <v>339</v>
      </c>
      <c r="F2302" s="49"/>
      <c r="G2302" s="49"/>
      <c r="H2302" t="s">
        <v>6912</v>
      </c>
      <c r="I2302" s="49"/>
      <c r="J2302" s="49"/>
      <c r="L2302" s="49" t="s">
        <v>6911</v>
      </c>
      <c r="M2302" s="49"/>
      <c r="N2302" s="49"/>
      <c r="O2302" s="49"/>
      <c r="P2302" s="49"/>
      <c r="Q2302" t="s">
        <v>6910</v>
      </c>
      <c r="R2302" t="s">
        <v>1252</v>
      </c>
      <c r="S2302">
        <v>2</v>
      </c>
      <c r="T2302">
        <v>50</v>
      </c>
      <c r="V2302">
        <v>58.8</v>
      </c>
      <c r="X2302" s="49"/>
      <c r="AB2302" s="49"/>
      <c r="AC2302" s="49"/>
      <c r="AD2302">
        <v>7</v>
      </c>
    </row>
    <row r="2303" spans="2:30" x14ac:dyDescent="0.25">
      <c r="B2303" s="49"/>
      <c r="C2303" s="49"/>
      <c r="D2303" s="2"/>
      <c r="E2303" t="s">
        <v>339</v>
      </c>
      <c r="F2303" s="49"/>
      <c r="G2303" s="49"/>
      <c r="H2303" t="s">
        <v>6914</v>
      </c>
      <c r="I2303" s="49"/>
      <c r="J2303" s="49"/>
      <c r="L2303" s="49" t="s">
        <v>5250</v>
      </c>
      <c r="M2303" s="49"/>
      <c r="N2303" s="49"/>
      <c r="O2303" s="49"/>
      <c r="P2303" s="49"/>
      <c r="Q2303" t="s">
        <v>6913</v>
      </c>
      <c r="R2303" t="s">
        <v>1252</v>
      </c>
      <c r="S2303">
        <v>3</v>
      </c>
      <c r="T2303">
        <v>50</v>
      </c>
      <c r="V2303">
        <v>46.800000000000004</v>
      </c>
      <c r="X2303" s="49"/>
      <c r="AB2303" s="49"/>
      <c r="AC2303" s="49"/>
      <c r="AD2303">
        <v>7</v>
      </c>
    </row>
    <row r="2304" spans="2:30" x14ac:dyDescent="0.25">
      <c r="B2304" s="49"/>
      <c r="C2304" s="49"/>
      <c r="D2304" s="2"/>
      <c r="E2304" t="s">
        <v>334</v>
      </c>
      <c r="F2304" s="49"/>
      <c r="G2304" s="49"/>
      <c r="H2304" t="s">
        <v>6916</v>
      </c>
      <c r="I2304" s="49"/>
      <c r="J2304" s="49"/>
      <c r="L2304" s="49" t="s">
        <v>5448</v>
      </c>
      <c r="M2304" s="49"/>
      <c r="N2304" s="49"/>
      <c r="O2304" s="49"/>
      <c r="P2304" s="49"/>
      <c r="Q2304" t="s">
        <v>6915</v>
      </c>
      <c r="R2304" t="s">
        <v>1252</v>
      </c>
      <c r="S2304">
        <v>1</v>
      </c>
      <c r="T2304">
        <v>0</v>
      </c>
      <c r="V2304">
        <v>55.2</v>
      </c>
      <c r="X2304" s="49"/>
      <c r="AB2304" s="49"/>
      <c r="AC2304" s="49"/>
      <c r="AD2304">
        <v>7</v>
      </c>
    </row>
    <row r="2305" spans="2:30" x14ac:dyDescent="0.25">
      <c r="B2305" s="49"/>
      <c r="C2305" s="49"/>
      <c r="D2305" s="2"/>
      <c r="E2305" t="s">
        <v>334</v>
      </c>
      <c r="F2305" s="49"/>
      <c r="G2305" s="49"/>
      <c r="H2305" t="s">
        <v>6918</v>
      </c>
      <c r="I2305" s="49"/>
      <c r="J2305" s="49"/>
      <c r="L2305" s="49"/>
      <c r="M2305" s="49"/>
      <c r="N2305" s="49"/>
      <c r="O2305" s="49"/>
      <c r="P2305" s="49"/>
      <c r="Q2305" t="s">
        <v>6917</v>
      </c>
      <c r="R2305" t="s">
        <v>1252</v>
      </c>
      <c r="S2305">
        <v>2</v>
      </c>
      <c r="T2305">
        <v>0</v>
      </c>
      <c r="V2305">
        <v>49.8</v>
      </c>
      <c r="X2305" s="49"/>
      <c r="AB2305" s="49"/>
      <c r="AC2305" s="49"/>
      <c r="AD2305">
        <v>7</v>
      </c>
    </row>
    <row r="2306" spans="2:30" x14ac:dyDescent="0.25">
      <c r="B2306" s="49"/>
      <c r="C2306" s="49"/>
      <c r="D2306" s="2"/>
      <c r="E2306" t="s">
        <v>356</v>
      </c>
      <c r="F2306" s="49"/>
      <c r="G2306" s="49"/>
      <c r="H2306" t="s">
        <v>1255</v>
      </c>
      <c r="I2306" s="49"/>
      <c r="J2306" s="49"/>
      <c r="L2306" s="49" t="s">
        <v>6920</v>
      </c>
      <c r="M2306" s="49"/>
      <c r="N2306" s="49"/>
      <c r="O2306" s="49"/>
      <c r="P2306" s="49"/>
      <c r="Q2306" t="s">
        <v>6919</v>
      </c>
      <c r="R2306" t="s">
        <v>1252</v>
      </c>
      <c r="S2306">
        <v>1</v>
      </c>
      <c r="V2306">
        <v>463</v>
      </c>
      <c r="W2306">
        <v>2</v>
      </c>
      <c r="X2306" s="49" t="s">
        <v>3957</v>
      </c>
      <c r="AB2306" s="49"/>
      <c r="AC2306" s="49"/>
      <c r="AD2306">
        <v>7</v>
      </c>
    </row>
    <row r="2307" spans="2:30" x14ac:dyDescent="0.25">
      <c r="B2307" s="49"/>
      <c r="C2307" s="49"/>
      <c r="D2307" s="2"/>
      <c r="E2307" t="s">
        <v>363</v>
      </c>
      <c r="F2307" s="49"/>
      <c r="G2307" s="49"/>
      <c r="H2307" t="s">
        <v>1258</v>
      </c>
      <c r="I2307" s="49"/>
      <c r="J2307" s="49"/>
      <c r="L2307" s="49" t="s">
        <v>6922</v>
      </c>
      <c r="M2307" s="49"/>
      <c r="N2307" s="49"/>
      <c r="O2307" s="49"/>
      <c r="P2307" s="49"/>
      <c r="Q2307" t="s">
        <v>6921</v>
      </c>
      <c r="R2307" t="s">
        <v>1256</v>
      </c>
      <c r="S2307">
        <v>1</v>
      </c>
      <c r="V2307">
        <v>363</v>
      </c>
      <c r="W2307">
        <v>0.69</v>
      </c>
      <c r="X2307" s="49" t="s">
        <v>3957</v>
      </c>
      <c r="AB2307" s="49"/>
      <c r="AC2307" s="49"/>
      <c r="AD2307">
        <v>7</v>
      </c>
    </row>
    <row r="2308" spans="2:30" x14ac:dyDescent="0.25">
      <c r="B2308" s="49"/>
      <c r="C2308" s="49"/>
      <c r="D2308" s="2"/>
      <c r="E2308" t="s">
        <v>394</v>
      </c>
      <c r="F2308" s="49"/>
      <c r="G2308" s="49"/>
      <c r="H2308" t="s">
        <v>6924</v>
      </c>
      <c r="I2308" s="49"/>
      <c r="J2308" s="49"/>
      <c r="L2308" s="49"/>
      <c r="M2308" s="49"/>
      <c r="N2308" s="49"/>
      <c r="O2308" s="49"/>
      <c r="P2308" s="49"/>
      <c r="Q2308" t="s">
        <v>6923</v>
      </c>
      <c r="R2308" t="s">
        <v>1256</v>
      </c>
      <c r="S2308">
        <v>1</v>
      </c>
      <c r="T2308">
        <v>0</v>
      </c>
      <c r="U2308">
        <v>15</v>
      </c>
      <c r="X2308" s="49"/>
      <c r="AB2308" s="49"/>
      <c r="AC2308" s="49"/>
      <c r="AD2308">
        <v>7</v>
      </c>
    </row>
    <row r="2309" spans="2:30" x14ac:dyDescent="0.25">
      <c r="B2309" s="49"/>
      <c r="C2309" s="49"/>
      <c r="D2309" s="2"/>
      <c r="E2309" t="s">
        <v>394</v>
      </c>
      <c r="F2309" s="49"/>
      <c r="G2309" s="49"/>
      <c r="H2309" t="s">
        <v>6926</v>
      </c>
      <c r="I2309" s="49"/>
      <c r="J2309" s="49"/>
      <c r="L2309" s="49"/>
      <c r="M2309" s="49"/>
      <c r="N2309" s="49"/>
      <c r="O2309" s="49"/>
      <c r="P2309" s="49"/>
      <c r="Q2309" t="s">
        <v>6925</v>
      </c>
      <c r="R2309" t="s">
        <v>1256</v>
      </c>
      <c r="S2309">
        <v>2</v>
      </c>
      <c r="T2309">
        <v>0</v>
      </c>
      <c r="U2309">
        <v>15</v>
      </c>
      <c r="X2309" s="49"/>
      <c r="AB2309" s="49"/>
      <c r="AC2309" s="49"/>
      <c r="AD2309">
        <v>7</v>
      </c>
    </row>
    <row r="2310" spans="2:30" x14ac:dyDescent="0.25">
      <c r="B2310" s="49"/>
      <c r="C2310" s="49"/>
      <c r="D2310" s="2"/>
      <c r="E2310" t="s">
        <v>403</v>
      </c>
      <c r="F2310" s="49"/>
      <c r="G2310" s="49"/>
      <c r="H2310" t="s">
        <v>6928</v>
      </c>
      <c r="I2310" s="49"/>
      <c r="J2310" s="49"/>
      <c r="L2310" s="49"/>
      <c r="M2310" s="49"/>
      <c r="N2310" s="49"/>
      <c r="O2310" s="49"/>
      <c r="P2310" s="49"/>
      <c r="Q2310" t="s">
        <v>6927</v>
      </c>
      <c r="R2310" t="s">
        <v>1256</v>
      </c>
      <c r="S2310">
        <v>1</v>
      </c>
      <c r="T2310">
        <v>0</v>
      </c>
      <c r="U2310">
        <v>8</v>
      </c>
      <c r="X2310" s="49"/>
      <c r="AB2310" s="49"/>
      <c r="AC2310" s="49"/>
      <c r="AD2310">
        <v>7</v>
      </c>
    </row>
    <row r="2311" spans="2:30" x14ac:dyDescent="0.25">
      <c r="B2311" s="49"/>
      <c r="C2311" s="49"/>
      <c r="D2311" s="2"/>
      <c r="E2311" t="s">
        <v>403</v>
      </c>
      <c r="F2311" s="49"/>
      <c r="G2311" s="49"/>
      <c r="H2311" t="s">
        <v>6930</v>
      </c>
      <c r="I2311" s="49"/>
      <c r="J2311" s="49"/>
      <c r="L2311" s="49"/>
      <c r="M2311" s="49"/>
      <c r="N2311" s="49"/>
      <c r="O2311" s="49"/>
      <c r="P2311" s="49"/>
      <c r="Q2311" t="s">
        <v>6929</v>
      </c>
      <c r="R2311" t="s">
        <v>1256</v>
      </c>
      <c r="S2311">
        <v>2</v>
      </c>
      <c r="T2311">
        <v>0</v>
      </c>
      <c r="U2311">
        <v>8</v>
      </c>
      <c r="X2311" s="49"/>
      <c r="AB2311" s="49"/>
      <c r="AC2311" s="49"/>
      <c r="AD2311">
        <v>7</v>
      </c>
    </row>
    <row r="2312" spans="2:30" x14ac:dyDescent="0.25">
      <c r="B2312" s="49"/>
      <c r="C2312" s="49"/>
      <c r="D2312" s="2"/>
      <c r="E2312" t="s">
        <v>1</v>
      </c>
      <c r="F2312" s="49"/>
      <c r="G2312" s="49"/>
      <c r="H2312" t="s">
        <v>6932</v>
      </c>
      <c r="I2312" s="49"/>
      <c r="J2312" s="49"/>
      <c r="L2312" s="49" t="s">
        <v>6092</v>
      </c>
      <c r="M2312" s="49"/>
      <c r="N2312" s="49"/>
      <c r="O2312" s="49"/>
      <c r="P2312" s="49"/>
      <c r="Q2312" t="s">
        <v>6931</v>
      </c>
      <c r="R2312" t="s">
        <v>1256</v>
      </c>
      <c r="S2312">
        <v>1</v>
      </c>
      <c r="T2312">
        <v>150</v>
      </c>
      <c r="V2312">
        <v>70.199999999999989</v>
      </c>
      <c r="X2312" s="49"/>
      <c r="AB2312" s="49"/>
      <c r="AC2312" s="49"/>
      <c r="AD2312">
        <v>7</v>
      </c>
    </row>
    <row r="2313" spans="2:30" x14ac:dyDescent="0.25">
      <c r="B2313" s="49"/>
      <c r="C2313" s="49"/>
      <c r="D2313" s="2"/>
      <c r="E2313" t="s">
        <v>1</v>
      </c>
      <c r="F2313" s="49"/>
      <c r="G2313" s="49"/>
      <c r="H2313" t="s">
        <v>6934</v>
      </c>
      <c r="I2313" s="49"/>
      <c r="J2313" s="49"/>
      <c r="L2313" s="49"/>
      <c r="M2313" s="49"/>
      <c r="N2313" s="49"/>
      <c r="O2313" s="49"/>
      <c r="P2313" s="49"/>
      <c r="Q2313" t="s">
        <v>6933</v>
      </c>
      <c r="R2313" t="s">
        <v>1256</v>
      </c>
      <c r="S2313">
        <v>2</v>
      </c>
      <c r="T2313">
        <v>150</v>
      </c>
      <c r="V2313">
        <v>64.800000000000011</v>
      </c>
      <c r="X2313" s="49"/>
      <c r="AB2313" s="49"/>
      <c r="AC2313" s="49"/>
      <c r="AD2313">
        <v>7</v>
      </c>
    </row>
    <row r="2314" spans="2:30" x14ac:dyDescent="0.25">
      <c r="B2314" s="49"/>
      <c r="C2314" s="49"/>
      <c r="D2314" s="2"/>
      <c r="E2314" t="s">
        <v>1</v>
      </c>
      <c r="F2314" s="49"/>
      <c r="G2314" s="49"/>
      <c r="H2314" t="s">
        <v>6936</v>
      </c>
      <c r="I2314" s="49"/>
      <c r="J2314" s="49"/>
      <c r="L2314" s="49" t="s">
        <v>5448</v>
      </c>
      <c r="M2314" s="49"/>
      <c r="N2314" s="49"/>
      <c r="O2314" s="49"/>
      <c r="P2314" s="49"/>
      <c r="Q2314" t="s">
        <v>6935</v>
      </c>
      <c r="R2314" t="s">
        <v>1256</v>
      </c>
      <c r="S2314">
        <v>3</v>
      </c>
      <c r="T2314">
        <v>150</v>
      </c>
      <c r="V2314">
        <v>55.2</v>
      </c>
      <c r="X2314" s="49"/>
      <c r="AB2314" s="49"/>
      <c r="AC2314" s="49"/>
      <c r="AD2314">
        <v>7</v>
      </c>
    </row>
    <row r="2315" spans="2:30" x14ac:dyDescent="0.25">
      <c r="B2315" s="49"/>
      <c r="C2315" s="49"/>
      <c r="D2315" s="2"/>
      <c r="E2315" t="s">
        <v>1</v>
      </c>
      <c r="F2315" s="49"/>
      <c r="G2315" s="49"/>
      <c r="H2315" t="s">
        <v>6938</v>
      </c>
      <c r="I2315" s="49"/>
      <c r="J2315" s="49"/>
      <c r="L2315" s="49" t="s">
        <v>4848</v>
      </c>
      <c r="M2315" s="49"/>
      <c r="N2315" s="49"/>
      <c r="O2315" s="49"/>
      <c r="P2315" s="49"/>
      <c r="Q2315" t="s">
        <v>6937</v>
      </c>
      <c r="R2315" t="s">
        <v>1256</v>
      </c>
      <c r="S2315">
        <v>4</v>
      </c>
      <c r="T2315">
        <v>150</v>
      </c>
      <c r="V2315">
        <v>52.2</v>
      </c>
      <c r="X2315" s="49"/>
      <c r="AB2315" s="49"/>
      <c r="AC2315" s="49"/>
      <c r="AD2315">
        <v>7</v>
      </c>
    </row>
    <row r="2316" spans="2:30" x14ac:dyDescent="0.25">
      <c r="B2316" s="49"/>
      <c r="C2316" s="49"/>
      <c r="D2316" s="2"/>
      <c r="E2316" t="s">
        <v>1</v>
      </c>
      <c r="F2316" s="49"/>
      <c r="G2316" s="49"/>
      <c r="H2316" t="s">
        <v>6940</v>
      </c>
      <c r="I2316" s="49"/>
      <c r="J2316" s="49"/>
      <c r="L2316" s="49" t="s">
        <v>6856</v>
      </c>
      <c r="M2316" s="49"/>
      <c r="N2316" s="49"/>
      <c r="O2316" s="49"/>
      <c r="P2316" s="49"/>
      <c r="Q2316" t="s">
        <v>6939</v>
      </c>
      <c r="R2316" t="s">
        <v>1256</v>
      </c>
      <c r="S2316">
        <v>5</v>
      </c>
      <c r="T2316">
        <v>150</v>
      </c>
      <c r="V2316">
        <v>49.8</v>
      </c>
      <c r="X2316" s="49"/>
      <c r="AB2316" s="49"/>
      <c r="AC2316" s="49"/>
      <c r="AD2316">
        <v>7</v>
      </c>
    </row>
    <row r="2317" spans="2:30" x14ac:dyDescent="0.25">
      <c r="B2317" s="49"/>
      <c r="C2317" s="49"/>
      <c r="D2317" s="2"/>
      <c r="E2317" t="s">
        <v>69</v>
      </c>
      <c r="F2317" s="49"/>
      <c r="G2317" s="49"/>
      <c r="H2317" t="s">
        <v>6943</v>
      </c>
      <c r="I2317" s="49"/>
      <c r="J2317" s="49"/>
      <c r="L2317" s="49" t="s">
        <v>6942</v>
      </c>
      <c r="M2317" s="49"/>
      <c r="N2317" s="49"/>
      <c r="O2317" s="49"/>
      <c r="P2317" s="49"/>
      <c r="Q2317" t="s">
        <v>6941</v>
      </c>
      <c r="R2317" t="s">
        <v>1256</v>
      </c>
      <c r="S2317">
        <v>1</v>
      </c>
      <c r="T2317">
        <v>140</v>
      </c>
      <c r="U2317">
        <v>8</v>
      </c>
      <c r="X2317" s="49"/>
      <c r="Y2317">
        <v>2</v>
      </c>
      <c r="Z2317">
        <v>1</v>
      </c>
      <c r="AA2317">
        <v>2</v>
      </c>
      <c r="AB2317" s="49" t="s">
        <v>618</v>
      </c>
      <c r="AC2317" s="49"/>
      <c r="AD2317">
        <v>7</v>
      </c>
    </row>
    <row r="2318" spans="2:30" x14ac:dyDescent="0.25">
      <c r="B2318" s="49"/>
      <c r="C2318" s="49"/>
      <c r="D2318" s="2"/>
      <c r="E2318" t="s">
        <v>69</v>
      </c>
      <c r="F2318" s="49"/>
      <c r="G2318" s="49"/>
      <c r="H2318" t="s">
        <v>6946</v>
      </c>
      <c r="I2318" s="49"/>
      <c r="J2318" s="49"/>
      <c r="L2318" s="49" t="s">
        <v>6945</v>
      </c>
      <c r="M2318" s="49"/>
      <c r="N2318" s="49"/>
      <c r="O2318" s="49"/>
      <c r="P2318" s="49"/>
      <c r="Q2318" t="s">
        <v>6944</v>
      </c>
      <c r="R2318" t="s">
        <v>1256</v>
      </c>
      <c r="S2318">
        <v>2</v>
      </c>
      <c r="T2318">
        <v>160</v>
      </c>
      <c r="U2318">
        <v>7</v>
      </c>
      <c r="X2318" s="49"/>
      <c r="Y2318">
        <v>2</v>
      </c>
      <c r="Z2318">
        <v>1</v>
      </c>
      <c r="AA2318">
        <v>2</v>
      </c>
      <c r="AB2318" s="49" t="s">
        <v>1745</v>
      </c>
      <c r="AC2318" s="49"/>
      <c r="AD2318">
        <v>7</v>
      </c>
    </row>
    <row r="2319" spans="2:30" x14ac:dyDescent="0.25">
      <c r="B2319" s="49"/>
      <c r="C2319" s="49"/>
      <c r="D2319" s="2"/>
      <c r="E2319" t="s">
        <v>69</v>
      </c>
      <c r="F2319" s="49"/>
      <c r="G2319" s="49"/>
      <c r="H2319" t="s">
        <v>6948</v>
      </c>
      <c r="I2319" s="49"/>
      <c r="J2319" s="49"/>
      <c r="L2319" s="49" t="s">
        <v>6945</v>
      </c>
      <c r="M2319" s="49"/>
      <c r="N2319" s="49"/>
      <c r="O2319" s="49"/>
      <c r="P2319" s="49"/>
      <c r="Q2319" t="s">
        <v>6947</v>
      </c>
      <c r="R2319" t="s">
        <v>1256</v>
      </c>
      <c r="S2319">
        <v>3</v>
      </c>
      <c r="T2319">
        <v>160</v>
      </c>
      <c r="U2319">
        <v>6</v>
      </c>
      <c r="X2319" s="49"/>
      <c r="Y2319">
        <v>2</v>
      </c>
      <c r="Z2319">
        <v>1</v>
      </c>
      <c r="AA2319">
        <v>2</v>
      </c>
      <c r="AB2319" s="49" t="s">
        <v>1745</v>
      </c>
      <c r="AC2319" s="49"/>
      <c r="AD2319">
        <v>7</v>
      </c>
    </row>
    <row r="2320" spans="2:30" x14ac:dyDescent="0.25">
      <c r="B2320" s="49"/>
      <c r="C2320" s="49"/>
      <c r="D2320" s="2"/>
      <c r="E2320" t="s">
        <v>69</v>
      </c>
      <c r="F2320" s="49"/>
      <c r="G2320" s="49"/>
      <c r="H2320" t="s">
        <v>6950</v>
      </c>
      <c r="I2320" s="49"/>
      <c r="J2320" s="49"/>
      <c r="L2320" s="49" t="s">
        <v>6942</v>
      </c>
      <c r="M2320" s="49"/>
      <c r="N2320" s="49"/>
      <c r="O2320" s="49"/>
      <c r="P2320" s="49"/>
      <c r="Q2320" t="s">
        <v>6949</v>
      </c>
      <c r="R2320" t="s">
        <v>1256</v>
      </c>
      <c r="S2320">
        <v>4</v>
      </c>
      <c r="T2320">
        <v>160</v>
      </c>
      <c r="U2320">
        <v>5</v>
      </c>
      <c r="X2320" s="49"/>
      <c r="Y2320">
        <v>2</v>
      </c>
      <c r="Z2320">
        <v>1</v>
      </c>
      <c r="AA2320">
        <v>2</v>
      </c>
      <c r="AB2320" s="49" t="s">
        <v>618</v>
      </c>
      <c r="AC2320" s="49"/>
      <c r="AD2320">
        <v>7</v>
      </c>
    </row>
    <row r="2321" spans="2:30" x14ac:dyDescent="0.25">
      <c r="B2321" s="49"/>
      <c r="C2321" s="49"/>
      <c r="D2321" s="2"/>
      <c r="E2321" t="s">
        <v>24</v>
      </c>
      <c r="F2321" s="49"/>
      <c r="G2321" s="49"/>
      <c r="H2321" t="s">
        <v>6953</v>
      </c>
      <c r="I2321" s="49"/>
      <c r="J2321" s="49"/>
      <c r="L2321" s="49" t="s">
        <v>6952</v>
      </c>
      <c r="M2321" s="49"/>
      <c r="N2321" s="49"/>
      <c r="O2321" s="49"/>
      <c r="P2321" s="49"/>
      <c r="Q2321" t="s">
        <v>6951</v>
      </c>
      <c r="R2321" t="s">
        <v>1256</v>
      </c>
      <c r="S2321">
        <v>1</v>
      </c>
      <c r="T2321">
        <v>0</v>
      </c>
      <c r="U2321">
        <v>8</v>
      </c>
      <c r="X2321" s="49"/>
      <c r="Y2321">
        <v>2</v>
      </c>
      <c r="Z2321">
        <v>2</v>
      </c>
      <c r="AA2321">
        <v>1</v>
      </c>
      <c r="AB2321" s="49" t="s">
        <v>1745</v>
      </c>
      <c r="AC2321" s="49"/>
      <c r="AD2321">
        <v>7</v>
      </c>
    </row>
    <row r="2322" spans="2:30" x14ac:dyDescent="0.25">
      <c r="B2322" s="49"/>
      <c r="C2322" s="49"/>
      <c r="D2322" s="2"/>
      <c r="E2322" t="s">
        <v>24</v>
      </c>
      <c r="F2322" s="49"/>
      <c r="G2322" s="49"/>
      <c r="H2322" t="s">
        <v>6955</v>
      </c>
      <c r="I2322" s="49"/>
      <c r="J2322" s="49"/>
      <c r="L2322" s="49" t="s">
        <v>6952</v>
      </c>
      <c r="M2322" s="49"/>
      <c r="N2322" s="49"/>
      <c r="O2322" s="49"/>
      <c r="P2322" s="49"/>
      <c r="Q2322" t="s">
        <v>6954</v>
      </c>
      <c r="R2322" t="s">
        <v>1256</v>
      </c>
      <c r="S2322">
        <v>2</v>
      </c>
      <c r="T2322">
        <v>0</v>
      </c>
      <c r="U2322">
        <v>8</v>
      </c>
      <c r="X2322" s="49"/>
      <c r="Y2322">
        <v>2</v>
      </c>
      <c r="Z2322">
        <v>2</v>
      </c>
      <c r="AA2322">
        <v>1</v>
      </c>
      <c r="AB2322" s="49" t="s">
        <v>1745</v>
      </c>
      <c r="AC2322" s="49"/>
      <c r="AD2322">
        <v>7</v>
      </c>
    </row>
    <row r="2323" spans="2:30" x14ac:dyDescent="0.25">
      <c r="B2323" s="49"/>
      <c r="C2323" s="49"/>
      <c r="D2323" s="2"/>
      <c r="E2323" t="s">
        <v>24</v>
      </c>
      <c r="F2323" s="49"/>
      <c r="G2323" s="49"/>
      <c r="H2323" t="s">
        <v>6957</v>
      </c>
      <c r="I2323" s="49"/>
      <c r="J2323" s="49"/>
      <c r="L2323" s="49" t="s">
        <v>6952</v>
      </c>
      <c r="M2323" s="49"/>
      <c r="N2323" s="49"/>
      <c r="O2323" s="49"/>
      <c r="P2323" s="49"/>
      <c r="Q2323" t="s">
        <v>6956</v>
      </c>
      <c r="R2323" t="s">
        <v>1256</v>
      </c>
      <c r="S2323">
        <v>3</v>
      </c>
      <c r="T2323">
        <v>0</v>
      </c>
      <c r="U2323">
        <v>8</v>
      </c>
      <c r="X2323" s="49"/>
      <c r="Y2323">
        <v>2</v>
      </c>
      <c r="Z2323">
        <v>2</v>
      </c>
      <c r="AA2323">
        <v>1</v>
      </c>
      <c r="AB2323" s="49" t="s">
        <v>1745</v>
      </c>
      <c r="AC2323" s="49"/>
      <c r="AD2323">
        <v>7</v>
      </c>
    </row>
    <row r="2324" spans="2:30" x14ac:dyDescent="0.25">
      <c r="B2324" s="49"/>
      <c r="C2324" s="49"/>
      <c r="D2324" s="2"/>
      <c r="E2324" t="s">
        <v>96</v>
      </c>
      <c r="F2324" s="49"/>
      <c r="G2324" s="49"/>
      <c r="H2324" t="s">
        <v>6960</v>
      </c>
      <c r="I2324" s="49"/>
      <c r="J2324" s="49"/>
      <c r="L2324" s="49" t="s">
        <v>6959</v>
      </c>
      <c r="M2324" s="49"/>
      <c r="N2324" s="49"/>
      <c r="O2324" s="49"/>
      <c r="P2324" s="49"/>
      <c r="Q2324" t="s">
        <v>6958</v>
      </c>
      <c r="R2324" t="s">
        <v>1256</v>
      </c>
      <c r="S2324">
        <v>1</v>
      </c>
      <c r="T2324">
        <v>35</v>
      </c>
      <c r="U2324">
        <v>5</v>
      </c>
      <c r="X2324" s="49"/>
      <c r="AB2324" s="49"/>
      <c r="AC2324" s="49"/>
      <c r="AD2324">
        <v>7</v>
      </c>
    </row>
    <row r="2325" spans="2:30" x14ac:dyDescent="0.25">
      <c r="B2325" s="49"/>
      <c r="C2325" s="49"/>
      <c r="D2325" s="2"/>
      <c r="E2325" t="s">
        <v>96</v>
      </c>
      <c r="F2325" s="49"/>
      <c r="G2325" s="49"/>
      <c r="H2325" t="s">
        <v>6963</v>
      </c>
      <c r="I2325" s="49"/>
      <c r="J2325" s="49"/>
      <c r="L2325" s="49" t="s">
        <v>6962</v>
      </c>
      <c r="M2325" s="49"/>
      <c r="N2325" s="49"/>
      <c r="O2325" s="49"/>
      <c r="P2325" s="49"/>
      <c r="Q2325" t="s">
        <v>6961</v>
      </c>
      <c r="R2325" t="s">
        <v>1256</v>
      </c>
      <c r="S2325">
        <v>2</v>
      </c>
      <c r="T2325">
        <v>35</v>
      </c>
      <c r="U2325">
        <v>5</v>
      </c>
      <c r="X2325" s="49"/>
      <c r="Z2325">
        <v>2</v>
      </c>
      <c r="AA2325">
        <v>2</v>
      </c>
      <c r="AB2325" s="49" t="s">
        <v>1745</v>
      </c>
      <c r="AC2325" s="49"/>
      <c r="AD2325">
        <v>7</v>
      </c>
    </row>
    <row r="2326" spans="2:30" x14ac:dyDescent="0.25">
      <c r="B2326" s="49"/>
      <c r="C2326" s="49"/>
      <c r="D2326" s="2"/>
      <c r="E2326" t="s">
        <v>96</v>
      </c>
      <c r="F2326" s="49"/>
      <c r="G2326" s="49"/>
      <c r="H2326" t="s">
        <v>6965</v>
      </c>
      <c r="I2326" s="49"/>
      <c r="J2326" s="49"/>
      <c r="L2326" s="49" t="s">
        <v>6962</v>
      </c>
      <c r="M2326" s="49"/>
      <c r="N2326" s="49"/>
      <c r="O2326" s="49"/>
      <c r="P2326" s="49"/>
      <c r="Q2326" t="s">
        <v>6964</v>
      </c>
      <c r="R2326" t="s">
        <v>1256</v>
      </c>
      <c r="S2326">
        <v>3</v>
      </c>
      <c r="T2326">
        <v>35</v>
      </c>
      <c r="U2326">
        <v>5</v>
      </c>
      <c r="X2326" s="49"/>
      <c r="Z2326">
        <v>2</v>
      </c>
      <c r="AA2326">
        <v>2</v>
      </c>
      <c r="AB2326" s="49" t="s">
        <v>1745</v>
      </c>
      <c r="AC2326" s="49"/>
      <c r="AD2326">
        <v>7</v>
      </c>
    </row>
    <row r="2327" spans="2:30" x14ac:dyDescent="0.25">
      <c r="B2327" s="49"/>
      <c r="C2327" s="49"/>
      <c r="D2327" s="2"/>
      <c r="E2327" t="s">
        <v>96</v>
      </c>
      <c r="F2327" s="49"/>
      <c r="G2327" s="49"/>
      <c r="H2327" t="s">
        <v>6967</v>
      </c>
      <c r="I2327" s="49"/>
      <c r="J2327" s="49"/>
      <c r="L2327" s="49" t="s">
        <v>6962</v>
      </c>
      <c r="M2327" s="49"/>
      <c r="N2327" s="49"/>
      <c r="O2327" s="49"/>
      <c r="P2327" s="49"/>
      <c r="Q2327" t="s">
        <v>6966</v>
      </c>
      <c r="R2327" t="s">
        <v>1256</v>
      </c>
      <c r="S2327">
        <v>4</v>
      </c>
      <c r="T2327">
        <v>35</v>
      </c>
      <c r="U2327">
        <v>5</v>
      </c>
      <c r="X2327" s="49"/>
      <c r="Z2327">
        <v>2</v>
      </c>
      <c r="AA2327">
        <v>2</v>
      </c>
      <c r="AB2327" s="49" t="s">
        <v>1745</v>
      </c>
      <c r="AC2327" s="49"/>
      <c r="AD2327">
        <v>7</v>
      </c>
    </row>
    <row r="2328" spans="2:30" x14ac:dyDescent="0.25">
      <c r="B2328" s="49"/>
      <c r="C2328" s="49"/>
      <c r="D2328" s="2"/>
      <c r="E2328" t="s">
        <v>217</v>
      </c>
      <c r="F2328" s="49"/>
      <c r="G2328" s="49"/>
      <c r="H2328" t="s">
        <v>6969</v>
      </c>
      <c r="I2328" s="49"/>
      <c r="J2328" s="49"/>
      <c r="L2328" s="49" t="s">
        <v>2196</v>
      </c>
      <c r="M2328" s="49"/>
      <c r="N2328" s="49"/>
      <c r="O2328" s="49"/>
      <c r="P2328" s="49"/>
      <c r="Q2328" t="s">
        <v>6968</v>
      </c>
      <c r="R2328" t="s">
        <v>1256</v>
      </c>
      <c r="S2328">
        <v>1</v>
      </c>
      <c r="T2328">
        <v>20</v>
      </c>
      <c r="U2328">
        <v>12</v>
      </c>
      <c r="X2328" s="49"/>
      <c r="Y2328">
        <v>3</v>
      </c>
      <c r="Z2328">
        <v>1</v>
      </c>
      <c r="AA2328">
        <v>3</v>
      </c>
      <c r="AB2328" s="49" t="s">
        <v>618</v>
      </c>
      <c r="AC2328" s="49"/>
      <c r="AD2328">
        <v>7</v>
      </c>
    </row>
    <row r="2329" spans="2:30" x14ac:dyDescent="0.25">
      <c r="B2329" s="49"/>
      <c r="C2329" s="49"/>
      <c r="D2329" s="2"/>
      <c r="E2329" t="s">
        <v>217</v>
      </c>
      <c r="F2329" s="49"/>
      <c r="G2329" s="49"/>
      <c r="H2329" t="s">
        <v>6972</v>
      </c>
      <c r="I2329" s="49"/>
      <c r="J2329" s="49"/>
      <c r="L2329" s="49" t="s">
        <v>6971</v>
      </c>
      <c r="M2329" s="49"/>
      <c r="N2329" s="49"/>
      <c r="O2329" s="49"/>
      <c r="P2329" s="49"/>
      <c r="Q2329" t="s">
        <v>6970</v>
      </c>
      <c r="R2329" t="s">
        <v>1256</v>
      </c>
      <c r="S2329">
        <v>2</v>
      </c>
      <c r="T2329">
        <v>25</v>
      </c>
      <c r="U2329">
        <v>10</v>
      </c>
      <c r="X2329" s="49"/>
      <c r="Y2329">
        <v>3</v>
      </c>
      <c r="Z2329">
        <v>1</v>
      </c>
      <c r="AA2329">
        <v>3</v>
      </c>
      <c r="AB2329" s="49" t="s">
        <v>1745</v>
      </c>
      <c r="AC2329" s="49"/>
      <c r="AD2329">
        <v>7</v>
      </c>
    </row>
    <row r="2330" spans="2:30" x14ac:dyDescent="0.25">
      <c r="B2330" s="49"/>
      <c r="C2330" s="49"/>
      <c r="D2330" s="2"/>
      <c r="E2330" t="s">
        <v>217</v>
      </c>
      <c r="F2330" s="49"/>
      <c r="G2330" s="49"/>
      <c r="H2330" t="s">
        <v>6975</v>
      </c>
      <c r="I2330" s="49"/>
      <c r="J2330" s="49"/>
      <c r="L2330" s="49" t="s">
        <v>6974</v>
      </c>
      <c r="M2330" s="49"/>
      <c r="N2330" s="49"/>
      <c r="O2330" s="49"/>
      <c r="P2330" s="49"/>
      <c r="Q2330" t="s">
        <v>6973</v>
      </c>
      <c r="R2330" t="s">
        <v>1256</v>
      </c>
      <c r="S2330">
        <v>3</v>
      </c>
      <c r="T2330">
        <v>22.5</v>
      </c>
      <c r="U2330">
        <v>11</v>
      </c>
      <c r="X2330" s="49"/>
      <c r="Y2330">
        <v>3</v>
      </c>
      <c r="Z2330">
        <v>1</v>
      </c>
      <c r="AA2330">
        <v>3</v>
      </c>
      <c r="AB2330" s="49" t="s">
        <v>1745</v>
      </c>
      <c r="AC2330" s="49"/>
      <c r="AD2330">
        <v>7</v>
      </c>
    </row>
    <row r="2331" spans="2:30" x14ac:dyDescent="0.25">
      <c r="B2331" s="49"/>
      <c r="C2331" s="49"/>
      <c r="D2331" s="2"/>
      <c r="E2331" t="s">
        <v>217</v>
      </c>
      <c r="F2331" s="49"/>
      <c r="G2331" s="49"/>
      <c r="H2331" t="s">
        <v>6977</v>
      </c>
      <c r="I2331" s="49"/>
      <c r="J2331" s="49"/>
      <c r="L2331" s="49" t="s">
        <v>6974</v>
      </c>
      <c r="M2331" s="49"/>
      <c r="N2331" s="49"/>
      <c r="O2331" s="49"/>
      <c r="P2331" s="49"/>
      <c r="Q2331" t="s">
        <v>6976</v>
      </c>
      <c r="R2331" t="s">
        <v>1256</v>
      </c>
      <c r="S2331">
        <v>4</v>
      </c>
      <c r="T2331">
        <v>22.5</v>
      </c>
      <c r="U2331">
        <v>10</v>
      </c>
      <c r="X2331" s="49"/>
      <c r="Y2331">
        <v>3</v>
      </c>
      <c r="Z2331">
        <v>1</v>
      </c>
      <c r="AA2331">
        <v>3</v>
      </c>
      <c r="AB2331" s="49" t="s">
        <v>1745</v>
      </c>
      <c r="AC2331" s="49"/>
      <c r="AD2331">
        <v>7</v>
      </c>
    </row>
    <row r="2332" spans="2:30" x14ac:dyDescent="0.25">
      <c r="B2332" s="49"/>
      <c r="C2332" s="49"/>
      <c r="D2332" s="2"/>
      <c r="E2332" t="s">
        <v>339</v>
      </c>
      <c r="F2332" s="49"/>
      <c r="G2332" s="49"/>
      <c r="H2332" t="s">
        <v>6980</v>
      </c>
      <c r="I2332" s="49"/>
      <c r="J2332" s="49"/>
      <c r="L2332" s="49" t="s">
        <v>6979</v>
      </c>
      <c r="M2332" s="49"/>
      <c r="N2332" s="49"/>
      <c r="O2332" s="49"/>
      <c r="P2332" s="49"/>
      <c r="Q2332" t="s">
        <v>6978</v>
      </c>
      <c r="R2332" t="s">
        <v>1256</v>
      </c>
      <c r="S2332">
        <v>1</v>
      </c>
      <c r="T2332">
        <v>50</v>
      </c>
      <c r="V2332">
        <v>73.8</v>
      </c>
      <c r="X2332" s="49"/>
      <c r="AB2332" s="49"/>
      <c r="AC2332" s="49"/>
      <c r="AD2332">
        <v>7</v>
      </c>
    </row>
    <row r="2333" spans="2:30" x14ac:dyDescent="0.25">
      <c r="B2333" s="49"/>
      <c r="C2333" s="49"/>
      <c r="D2333" s="2"/>
      <c r="E2333" t="s">
        <v>339</v>
      </c>
      <c r="F2333" s="49"/>
      <c r="G2333" s="49"/>
      <c r="H2333" t="s">
        <v>6983</v>
      </c>
      <c r="I2333" s="49"/>
      <c r="J2333" s="49"/>
      <c r="L2333" s="49" t="s">
        <v>6982</v>
      </c>
      <c r="M2333" s="49"/>
      <c r="N2333" s="49"/>
      <c r="O2333" s="49"/>
      <c r="P2333" s="49"/>
      <c r="Q2333" t="s">
        <v>6981</v>
      </c>
      <c r="R2333" t="s">
        <v>1256</v>
      </c>
      <c r="S2333">
        <v>2</v>
      </c>
      <c r="T2333">
        <v>50</v>
      </c>
      <c r="V2333">
        <v>61.800000000000004</v>
      </c>
      <c r="X2333" s="49"/>
      <c r="AB2333" s="49"/>
      <c r="AC2333" s="49"/>
      <c r="AD2333">
        <v>7</v>
      </c>
    </row>
    <row r="2334" spans="2:30" x14ac:dyDescent="0.25">
      <c r="B2334" s="49"/>
      <c r="C2334" s="49"/>
      <c r="D2334" s="2"/>
      <c r="E2334" t="s">
        <v>339</v>
      </c>
      <c r="F2334" s="49"/>
      <c r="G2334" s="49"/>
      <c r="H2334" t="s">
        <v>6985</v>
      </c>
      <c r="I2334" s="49"/>
      <c r="J2334" s="49"/>
      <c r="L2334" s="49" t="s">
        <v>4848</v>
      </c>
      <c r="M2334" s="49"/>
      <c r="N2334" s="49"/>
      <c r="O2334" s="49"/>
      <c r="P2334" s="49"/>
      <c r="Q2334" t="s">
        <v>6984</v>
      </c>
      <c r="R2334" t="s">
        <v>1256</v>
      </c>
      <c r="S2334">
        <v>3</v>
      </c>
      <c r="T2334">
        <v>50</v>
      </c>
      <c r="V2334">
        <v>52.2</v>
      </c>
      <c r="X2334" s="49"/>
      <c r="AB2334" s="49"/>
      <c r="AC2334" s="49"/>
      <c r="AD2334">
        <v>7</v>
      </c>
    </row>
    <row r="2335" spans="2:30" x14ac:dyDescent="0.25">
      <c r="B2335" s="49"/>
      <c r="C2335" s="49"/>
      <c r="D2335" s="2"/>
      <c r="E2335" t="s">
        <v>334</v>
      </c>
      <c r="F2335" s="49"/>
      <c r="G2335" s="49"/>
      <c r="H2335" t="s">
        <v>6987</v>
      </c>
      <c r="I2335" s="49"/>
      <c r="J2335" s="49"/>
      <c r="L2335" s="49"/>
      <c r="M2335" s="49"/>
      <c r="N2335" s="49"/>
      <c r="O2335" s="49"/>
      <c r="P2335" s="49"/>
      <c r="Q2335" t="s">
        <v>6986</v>
      </c>
      <c r="R2335" t="s">
        <v>1256</v>
      </c>
      <c r="S2335">
        <v>1</v>
      </c>
      <c r="T2335">
        <v>0</v>
      </c>
      <c r="V2335">
        <v>54</v>
      </c>
      <c r="X2335" s="49"/>
      <c r="AB2335" s="49"/>
      <c r="AC2335" s="49"/>
      <c r="AD2335">
        <v>7</v>
      </c>
    </row>
    <row r="2336" spans="2:30" x14ac:dyDescent="0.25">
      <c r="B2336" s="49"/>
      <c r="C2336" s="49"/>
      <c r="D2336" s="2"/>
      <c r="E2336" t="s">
        <v>334</v>
      </c>
      <c r="F2336" s="49"/>
      <c r="G2336" s="49"/>
      <c r="H2336" t="s">
        <v>6989</v>
      </c>
      <c r="I2336" s="49"/>
      <c r="J2336" s="49"/>
      <c r="L2336" s="49"/>
      <c r="M2336" s="49"/>
      <c r="N2336" s="49"/>
      <c r="O2336" s="49"/>
      <c r="P2336" s="49"/>
      <c r="Q2336" t="s">
        <v>6988</v>
      </c>
      <c r="R2336" t="s">
        <v>1256</v>
      </c>
      <c r="S2336">
        <v>2</v>
      </c>
      <c r="T2336">
        <v>0</v>
      </c>
      <c r="V2336">
        <v>54</v>
      </c>
      <c r="X2336" s="49"/>
      <c r="AB2336" s="49"/>
      <c r="AC2336" s="49"/>
      <c r="AD2336">
        <v>7</v>
      </c>
    </row>
    <row r="2337" spans="2:30" x14ac:dyDescent="0.25">
      <c r="B2337" s="49"/>
      <c r="C2337" s="49"/>
      <c r="D2337" s="2"/>
      <c r="E2337" t="s">
        <v>356</v>
      </c>
      <c r="F2337" s="49"/>
      <c r="G2337" s="49"/>
      <c r="H2337" t="s">
        <v>1259</v>
      </c>
      <c r="I2337" s="49"/>
      <c r="J2337" s="49"/>
      <c r="L2337" s="49" t="s">
        <v>6920</v>
      </c>
      <c r="M2337" s="49"/>
      <c r="N2337" s="49"/>
      <c r="O2337" s="49"/>
      <c r="P2337" s="49"/>
      <c r="Q2337" t="s">
        <v>6990</v>
      </c>
      <c r="R2337" t="s">
        <v>1256</v>
      </c>
      <c r="S2337">
        <v>1</v>
      </c>
      <c r="V2337">
        <v>470</v>
      </c>
      <c r="W2337">
        <v>2</v>
      </c>
      <c r="X2337" s="49" t="s">
        <v>3957</v>
      </c>
      <c r="AB2337" s="49"/>
      <c r="AC2337" s="49"/>
      <c r="AD2337">
        <v>7</v>
      </c>
    </row>
    <row r="2338" spans="2:30" x14ac:dyDescent="0.25">
      <c r="B2338" s="49"/>
      <c r="C2338" s="49"/>
      <c r="D2338" s="2"/>
      <c r="E2338" t="s">
        <v>363</v>
      </c>
      <c r="F2338" s="49"/>
      <c r="G2338" s="49"/>
      <c r="H2338" t="s">
        <v>1262</v>
      </c>
      <c r="I2338" s="49"/>
      <c r="J2338" s="49"/>
      <c r="L2338" s="49" t="s">
        <v>6992</v>
      </c>
      <c r="M2338" s="49"/>
      <c r="N2338" s="49"/>
      <c r="O2338" s="49"/>
      <c r="P2338" s="49"/>
      <c r="Q2338" t="s">
        <v>6991</v>
      </c>
      <c r="R2338" t="s">
        <v>1260</v>
      </c>
      <c r="S2338">
        <v>1</v>
      </c>
      <c r="V2338">
        <v>360</v>
      </c>
      <c r="W2338">
        <v>0.68</v>
      </c>
      <c r="X2338" s="49" t="s">
        <v>3957</v>
      </c>
      <c r="AB2338" s="49"/>
      <c r="AC2338" s="49"/>
      <c r="AD2338">
        <v>7</v>
      </c>
    </row>
    <row r="2339" spans="2:30" x14ac:dyDescent="0.25">
      <c r="B2339" s="49"/>
      <c r="C2339" s="49"/>
      <c r="D2339" s="2"/>
      <c r="E2339" t="s">
        <v>394</v>
      </c>
      <c r="F2339" s="49"/>
      <c r="G2339" s="49"/>
      <c r="H2339" t="s">
        <v>6994</v>
      </c>
      <c r="I2339" s="49"/>
      <c r="J2339" s="49"/>
      <c r="L2339" s="49"/>
      <c r="M2339" s="49"/>
      <c r="N2339" s="49"/>
      <c r="O2339" s="49"/>
      <c r="P2339" s="49"/>
      <c r="Q2339" t="s">
        <v>6993</v>
      </c>
      <c r="R2339" t="s">
        <v>1260</v>
      </c>
      <c r="S2339">
        <v>1</v>
      </c>
      <c r="T2339">
        <v>0</v>
      </c>
      <c r="U2339">
        <v>12</v>
      </c>
      <c r="X2339" s="49"/>
      <c r="AB2339" s="49"/>
      <c r="AC2339" s="49"/>
      <c r="AD2339">
        <v>7</v>
      </c>
    </row>
    <row r="2340" spans="2:30" x14ac:dyDescent="0.25">
      <c r="B2340" s="49"/>
      <c r="C2340" s="49"/>
      <c r="D2340" s="2"/>
      <c r="E2340" t="s">
        <v>394</v>
      </c>
      <c r="F2340" s="49"/>
      <c r="G2340" s="49"/>
      <c r="H2340" t="s">
        <v>6996</v>
      </c>
      <c r="I2340" s="49"/>
      <c r="J2340" s="49"/>
      <c r="L2340" s="49"/>
      <c r="M2340" s="49"/>
      <c r="N2340" s="49"/>
      <c r="O2340" s="49"/>
      <c r="P2340" s="49"/>
      <c r="Q2340" t="s">
        <v>6995</v>
      </c>
      <c r="R2340" t="s">
        <v>1260</v>
      </c>
      <c r="S2340">
        <v>2</v>
      </c>
      <c r="T2340">
        <v>0</v>
      </c>
      <c r="U2340">
        <v>12</v>
      </c>
      <c r="X2340" s="49"/>
      <c r="AB2340" s="49"/>
      <c r="AC2340" s="49"/>
      <c r="AD2340">
        <v>7</v>
      </c>
    </row>
    <row r="2341" spans="2:30" x14ac:dyDescent="0.25">
      <c r="B2341" s="49"/>
      <c r="C2341" s="49"/>
      <c r="D2341" s="2"/>
      <c r="E2341" t="s">
        <v>403</v>
      </c>
      <c r="F2341" s="49"/>
      <c r="G2341" s="49"/>
      <c r="H2341" t="s">
        <v>6998</v>
      </c>
      <c r="I2341" s="49"/>
      <c r="J2341" s="49"/>
      <c r="L2341" s="49"/>
      <c r="M2341" s="49"/>
      <c r="N2341" s="49"/>
      <c r="O2341" s="49"/>
      <c r="P2341" s="49"/>
      <c r="Q2341" t="s">
        <v>6997</v>
      </c>
      <c r="R2341" t="s">
        <v>1260</v>
      </c>
      <c r="S2341">
        <v>1</v>
      </c>
      <c r="T2341">
        <v>0</v>
      </c>
      <c r="U2341">
        <v>8</v>
      </c>
      <c r="X2341" s="49"/>
      <c r="AB2341" s="49"/>
      <c r="AC2341" s="49"/>
      <c r="AD2341">
        <v>7</v>
      </c>
    </row>
    <row r="2342" spans="2:30" x14ac:dyDescent="0.25">
      <c r="B2342" s="49"/>
      <c r="C2342" s="49"/>
      <c r="D2342" s="2"/>
      <c r="E2342" t="s">
        <v>403</v>
      </c>
      <c r="F2342" s="49"/>
      <c r="G2342" s="49"/>
      <c r="H2342" t="s">
        <v>7000</v>
      </c>
      <c r="I2342" s="49"/>
      <c r="J2342" s="49"/>
      <c r="L2342" s="49"/>
      <c r="M2342" s="49"/>
      <c r="N2342" s="49"/>
      <c r="O2342" s="49"/>
      <c r="P2342" s="49"/>
      <c r="Q2342" t="s">
        <v>6999</v>
      </c>
      <c r="R2342" t="s">
        <v>1260</v>
      </c>
      <c r="S2342">
        <v>2</v>
      </c>
      <c r="T2342">
        <v>0</v>
      </c>
      <c r="U2342">
        <v>8</v>
      </c>
      <c r="X2342" s="49"/>
      <c r="AB2342" s="49"/>
      <c r="AC2342" s="49"/>
      <c r="AD2342">
        <v>7</v>
      </c>
    </row>
    <row r="2343" spans="2:30" x14ac:dyDescent="0.25">
      <c r="B2343" s="49"/>
      <c r="C2343" s="49"/>
      <c r="D2343" s="2"/>
      <c r="E2343" t="s">
        <v>147</v>
      </c>
      <c r="F2343" s="49"/>
      <c r="G2343" s="49"/>
      <c r="H2343" t="s">
        <v>7002</v>
      </c>
      <c r="I2343" s="49"/>
      <c r="J2343" s="49"/>
      <c r="L2343" s="49" t="s">
        <v>2598</v>
      </c>
      <c r="M2343" s="49"/>
      <c r="N2343" s="49"/>
      <c r="O2343" s="49"/>
      <c r="P2343" s="49"/>
      <c r="Q2343" t="s">
        <v>7001</v>
      </c>
      <c r="R2343" t="s">
        <v>1260</v>
      </c>
      <c r="S2343">
        <v>1</v>
      </c>
      <c r="T2343">
        <v>130</v>
      </c>
      <c r="U2343">
        <v>8</v>
      </c>
      <c r="X2343" s="49"/>
      <c r="Y2343">
        <v>3</v>
      </c>
      <c r="Z2343">
        <v>1</v>
      </c>
      <c r="AA2343">
        <v>1</v>
      </c>
      <c r="AB2343" s="49" t="s">
        <v>618</v>
      </c>
      <c r="AC2343" s="49"/>
      <c r="AD2343">
        <v>7</v>
      </c>
    </row>
    <row r="2344" spans="2:30" x14ac:dyDescent="0.25">
      <c r="B2344" s="49"/>
      <c r="C2344" s="49"/>
      <c r="D2344" s="2"/>
      <c r="E2344" t="s">
        <v>147</v>
      </c>
      <c r="F2344" s="49"/>
      <c r="G2344" s="49"/>
      <c r="H2344" t="s">
        <v>7004</v>
      </c>
      <c r="I2344" s="49"/>
      <c r="J2344" s="49"/>
      <c r="L2344" s="49" t="s">
        <v>2598</v>
      </c>
      <c r="M2344" s="49"/>
      <c r="N2344" s="49"/>
      <c r="O2344" s="49"/>
      <c r="P2344" s="49"/>
      <c r="Q2344" t="s">
        <v>7003</v>
      </c>
      <c r="R2344" t="s">
        <v>1260</v>
      </c>
      <c r="S2344">
        <v>2</v>
      </c>
      <c r="T2344">
        <v>140</v>
      </c>
      <c r="U2344">
        <v>8</v>
      </c>
      <c r="X2344" s="49"/>
      <c r="Y2344">
        <v>3</v>
      </c>
      <c r="Z2344">
        <v>1</v>
      </c>
      <c r="AA2344">
        <v>1</v>
      </c>
      <c r="AB2344" s="49" t="s">
        <v>618</v>
      </c>
      <c r="AC2344" s="49"/>
      <c r="AD2344">
        <v>7</v>
      </c>
    </row>
    <row r="2345" spans="2:30" x14ac:dyDescent="0.25">
      <c r="B2345" s="49"/>
      <c r="C2345" s="49"/>
      <c r="D2345" s="2"/>
      <c r="E2345" t="s">
        <v>147</v>
      </c>
      <c r="F2345" s="49"/>
      <c r="G2345" s="49"/>
      <c r="H2345" t="s">
        <v>7007</v>
      </c>
      <c r="I2345" s="49"/>
      <c r="J2345" s="49"/>
      <c r="L2345" s="49" t="s">
        <v>7006</v>
      </c>
      <c r="M2345" s="49"/>
      <c r="N2345" s="49"/>
      <c r="O2345" s="49"/>
      <c r="P2345" s="49"/>
      <c r="Q2345" t="s">
        <v>7005</v>
      </c>
      <c r="R2345" t="s">
        <v>1260</v>
      </c>
      <c r="S2345">
        <v>3</v>
      </c>
      <c r="T2345">
        <v>150</v>
      </c>
      <c r="U2345">
        <v>6.5</v>
      </c>
      <c r="X2345" s="49"/>
      <c r="Y2345">
        <v>3</v>
      </c>
      <c r="Z2345">
        <v>1</v>
      </c>
      <c r="AA2345">
        <v>1</v>
      </c>
      <c r="AB2345" s="49" t="s">
        <v>1745</v>
      </c>
      <c r="AC2345" s="49"/>
      <c r="AD2345">
        <v>7</v>
      </c>
    </row>
    <row r="2346" spans="2:30" x14ac:dyDescent="0.25">
      <c r="B2346" s="49"/>
      <c r="C2346" s="49"/>
      <c r="D2346" s="2"/>
      <c r="E2346" t="s">
        <v>147</v>
      </c>
      <c r="F2346" s="49"/>
      <c r="G2346" s="49"/>
      <c r="H2346" t="s">
        <v>7009</v>
      </c>
      <c r="I2346" s="49"/>
      <c r="J2346" s="49"/>
      <c r="L2346" s="49" t="s">
        <v>7006</v>
      </c>
      <c r="M2346" s="49"/>
      <c r="N2346" s="49"/>
      <c r="O2346" s="49"/>
      <c r="P2346" s="49"/>
      <c r="Q2346" t="s">
        <v>7008</v>
      </c>
      <c r="R2346" t="s">
        <v>1260</v>
      </c>
      <c r="S2346">
        <v>4</v>
      </c>
      <c r="T2346">
        <v>150</v>
      </c>
      <c r="U2346">
        <v>5</v>
      </c>
      <c r="X2346" s="49"/>
      <c r="Y2346">
        <v>3</v>
      </c>
      <c r="Z2346">
        <v>1</v>
      </c>
      <c r="AA2346">
        <v>1</v>
      </c>
      <c r="AB2346" s="49" t="s">
        <v>1745</v>
      </c>
      <c r="AC2346" s="49"/>
      <c r="AD2346">
        <v>7</v>
      </c>
    </row>
    <row r="2347" spans="2:30" x14ac:dyDescent="0.25">
      <c r="B2347" s="49"/>
      <c r="C2347" s="49"/>
      <c r="D2347" s="2"/>
      <c r="E2347" t="s">
        <v>181</v>
      </c>
      <c r="F2347" s="49"/>
      <c r="G2347" s="49"/>
      <c r="H2347" t="s">
        <v>7012</v>
      </c>
      <c r="I2347" s="49"/>
      <c r="J2347" s="49"/>
      <c r="L2347" s="49" t="s">
        <v>7011</v>
      </c>
      <c r="M2347" s="49"/>
      <c r="N2347" s="49"/>
      <c r="O2347" s="49"/>
      <c r="P2347" s="49"/>
      <c r="Q2347" t="s">
        <v>7010</v>
      </c>
      <c r="R2347" t="s">
        <v>1260</v>
      </c>
      <c r="S2347">
        <v>1</v>
      </c>
      <c r="T2347">
        <v>110</v>
      </c>
      <c r="U2347">
        <v>12</v>
      </c>
      <c r="X2347" s="49"/>
      <c r="Y2347">
        <v>2</v>
      </c>
      <c r="Z2347">
        <v>1</v>
      </c>
      <c r="AA2347">
        <v>2</v>
      </c>
      <c r="AB2347" s="49" t="s">
        <v>1745</v>
      </c>
      <c r="AC2347" s="49"/>
      <c r="AD2347">
        <v>7</v>
      </c>
    </row>
    <row r="2348" spans="2:30" x14ac:dyDescent="0.25">
      <c r="B2348" s="49"/>
      <c r="C2348" s="49"/>
      <c r="D2348" s="2"/>
      <c r="E2348" t="s">
        <v>181</v>
      </c>
      <c r="F2348" s="49"/>
      <c r="G2348" s="49"/>
      <c r="H2348" t="s">
        <v>7015</v>
      </c>
      <c r="I2348" s="49"/>
      <c r="J2348" s="49"/>
      <c r="L2348" s="49" t="s">
        <v>7014</v>
      </c>
      <c r="M2348" s="49"/>
      <c r="N2348" s="49"/>
      <c r="O2348" s="49"/>
      <c r="P2348" s="49"/>
      <c r="Q2348" t="s">
        <v>7013</v>
      </c>
      <c r="R2348" t="s">
        <v>1260</v>
      </c>
      <c r="S2348">
        <v>2</v>
      </c>
      <c r="T2348">
        <v>115</v>
      </c>
      <c r="U2348">
        <v>12</v>
      </c>
      <c r="X2348" s="49"/>
      <c r="Y2348">
        <v>2</v>
      </c>
      <c r="Z2348">
        <v>1</v>
      </c>
      <c r="AA2348">
        <v>2</v>
      </c>
      <c r="AB2348" s="49" t="s">
        <v>1745</v>
      </c>
      <c r="AC2348" s="49"/>
      <c r="AD2348">
        <v>7</v>
      </c>
    </row>
    <row r="2349" spans="2:30" x14ac:dyDescent="0.25">
      <c r="B2349" s="49"/>
      <c r="C2349" s="49"/>
      <c r="D2349" s="2"/>
      <c r="E2349" t="s">
        <v>181</v>
      </c>
      <c r="F2349" s="49"/>
      <c r="G2349" s="49"/>
      <c r="H2349" t="s">
        <v>7018</v>
      </c>
      <c r="I2349" s="49"/>
      <c r="J2349" s="49"/>
      <c r="L2349" s="49" t="s">
        <v>7017</v>
      </c>
      <c r="M2349" s="49"/>
      <c r="N2349" s="49"/>
      <c r="O2349" s="49"/>
      <c r="P2349" s="49"/>
      <c r="Q2349" t="s">
        <v>7016</v>
      </c>
      <c r="R2349" t="s">
        <v>1260</v>
      </c>
      <c r="S2349">
        <v>3</v>
      </c>
      <c r="T2349">
        <v>120</v>
      </c>
      <c r="U2349">
        <v>11</v>
      </c>
      <c r="X2349" s="49"/>
      <c r="Y2349">
        <v>2</v>
      </c>
      <c r="Z2349">
        <v>1</v>
      </c>
      <c r="AA2349">
        <v>2</v>
      </c>
      <c r="AB2349" s="49" t="s">
        <v>610</v>
      </c>
      <c r="AC2349" s="49"/>
      <c r="AD2349">
        <v>7</v>
      </c>
    </row>
    <row r="2350" spans="2:30" x14ac:dyDescent="0.25">
      <c r="B2350" s="49"/>
      <c r="C2350" s="49"/>
      <c r="D2350" s="2"/>
      <c r="E2350" t="s">
        <v>181</v>
      </c>
      <c r="F2350" s="49"/>
      <c r="G2350" s="49"/>
      <c r="H2350" t="s">
        <v>7020</v>
      </c>
      <c r="I2350" s="49"/>
      <c r="J2350" s="49"/>
      <c r="L2350" s="49" t="s">
        <v>7017</v>
      </c>
      <c r="M2350" s="49"/>
      <c r="N2350" s="49"/>
      <c r="O2350" s="49"/>
      <c r="P2350" s="49"/>
      <c r="Q2350" t="s">
        <v>7019</v>
      </c>
      <c r="R2350" t="s">
        <v>1260</v>
      </c>
      <c r="S2350">
        <v>4</v>
      </c>
      <c r="T2350">
        <v>125</v>
      </c>
      <c r="U2350">
        <v>9</v>
      </c>
      <c r="X2350" s="49"/>
      <c r="Y2350">
        <v>2</v>
      </c>
      <c r="Z2350">
        <v>1</v>
      </c>
      <c r="AA2350">
        <v>2</v>
      </c>
      <c r="AB2350" s="49" t="s">
        <v>610</v>
      </c>
      <c r="AC2350" s="49"/>
      <c r="AD2350">
        <v>7</v>
      </c>
    </row>
    <row r="2351" spans="2:30" x14ac:dyDescent="0.25">
      <c r="B2351" s="49"/>
      <c r="C2351" s="49"/>
      <c r="D2351" s="2"/>
      <c r="E2351" t="s">
        <v>195</v>
      </c>
      <c r="F2351" s="49"/>
      <c r="G2351" s="49"/>
      <c r="H2351" t="s">
        <v>7023</v>
      </c>
      <c r="I2351" s="49"/>
      <c r="J2351" s="49"/>
      <c r="L2351" s="49" t="s">
        <v>7022</v>
      </c>
      <c r="M2351" s="49"/>
      <c r="N2351" s="49"/>
      <c r="O2351" s="49"/>
      <c r="P2351" s="49"/>
      <c r="Q2351" t="s">
        <v>7021</v>
      </c>
      <c r="R2351" t="s">
        <v>1260</v>
      </c>
      <c r="S2351">
        <v>1</v>
      </c>
      <c r="T2351">
        <v>12.5</v>
      </c>
      <c r="U2351">
        <v>12</v>
      </c>
      <c r="X2351" s="49"/>
      <c r="AB2351" s="49"/>
      <c r="AC2351" s="49"/>
      <c r="AD2351">
        <v>7</v>
      </c>
    </row>
    <row r="2352" spans="2:30" x14ac:dyDescent="0.25">
      <c r="B2352" s="49"/>
      <c r="C2352" s="49"/>
      <c r="D2352" s="2"/>
      <c r="E2352" t="s">
        <v>195</v>
      </c>
      <c r="F2352" s="49"/>
      <c r="G2352" s="49"/>
      <c r="H2352" t="s">
        <v>7026</v>
      </c>
      <c r="I2352" s="49"/>
      <c r="J2352" s="49"/>
      <c r="L2352" s="49" t="s">
        <v>7025</v>
      </c>
      <c r="M2352" s="49"/>
      <c r="N2352" s="49"/>
      <c r="O2352" s="49"/>
      <c r="P2352" s="49"/>
      <c r="Q2352" t="s">
        <v>7024</v>
      </c>
      <c r="R2352" t="s">
        <v>1260</v>
      </c>
      <c r="S2352">
        <v>2</v>
      </c>
      <c r="T2352">
        <v>22.5</v>
      </c>
      <c r="U2352">
        <v>15</v>
      </c>
      <c r="X2352" s="49"/>
      <c r="Y2352">
        <v>2</v>
      </c>
      <c r="Z2352">
        <v>2</v>
      </c>
      <c r="AA2352">
        <v>2</v>
      </c>
      <c r="AB2352" s="49" t="s">
        <v>618</v>
      </c>
      <c r="AC2352" s="49"/>
      <c r="AD2352">
        <v>7</v>
      </c>
    </row>
    <row r="2353" spans="2:30" x14ac:dyDescent="0.25">
      <c r="B2353" s="49"/>
      <c r="C2353" s="49"/>
      <c r="D2353" s="2"/>
      <c r="E2353" t="s">
        <v>195</v>
      </c>
      <c r="F2353" s="49"/>
      <c r="G2353" s="49"/>
      <c r="H2353" t="s">
        <v>7029</v>
      </c>
      <c r="I2353" s="49"/>
      <c r="J2353" s="49"/>
      <c r="L2353" s="49" t="s">
        <v>7028</v>
      </c>
      <c r="M2353" s="49"/>
      <c r="N2353" s="49"/>
      <c r="O2353" s="49"/>
      <c r="P2353" s="49"/>
      <c r="Q2353" t="s">
        <v>7027</v>
      </c>
      <c r="R2353" t="s">
        <v>1260</v>
      </c>
      <c r="S2353">
        <v>3</v>
      </c>
      <c r="T2353">
        <v>27.5</v>
      </c>
      <c r="U2353">
        <v>15</v>
      </c>
      <c r="X2353" s="49"/>
      <c r="Y2353">
        <v>2</v>
      </c>
      <c r="Z2353">
        <v>2</v>
      </c>
      <c r="AA2353">
        <v>2</v>
      </c>
      <c r="AB2353" s="49" t="s">
        <v>1745</v>
      </c>
      <c r="AC2353" s="49"/>
      <c r="AD2353">
        <v>7</v>
      </c>
    </row>
    <row r="2354" spans="2:30" x14ac:dyDescent="0.25">
      <c r="B2354" s="49"/>
      <c r="C2354" s="49"/>
      <c r="D2354" s="2"/>
      <c r="E2354" t="s">
        <v>195</v>
      </c>
      <c r="F2354" s="49"/>
      <c r="G2354" s="49"/>
      <c r="H2354" t="s">
        <v>7032</v>
      </c>
      <c r="I2354" s="49"/>
      <c r="J2354" s="49"/>
      <c r="L2354" s="49" t="s">
        <v>7031</v>
      </c>
      <c r="M2354" s="49"/>
      <c r="N2354" s="49"/>
      <c r="O2354" s="49"/>
      <c r="P2354" s="49"/>
      <c r="Q2354" t="s">
        <v>7030</v>
      </c>
      <c r="R2354" t="s">
        <v>1260</v>
      </c>
      <c r="S2354">
        <v>4</v>
      </c>
      <c r="T2354">
        <v>32.5</v>
      </c>
      <c r="U2354">
        <v>12</v>
      </c>
      <c r="X2354" s="49"/>
      <c r="Y2354">
        <v>2</v>
      </c>
      <c r="Z2354">
        <v>2</v>
      </c>
      <c r="AA2354">
        <v>2</v>
      </c>
      <c r="AB2354" s="49" t="s">
        <v>1745</v>
      </c>
      <c r="AC2354" s="49"/>
      <c r="AD2354">
        <v>7</v>
      </c>
    </row>
    <row r="2355" spans="2:30" x14ac:dyDescent="0.25">
      <c r="B2355" s="49"/>
      <c r="C2355" s="49"/>
      <c r="D2355" s="2"/>
      <c r="E2355" t="s">
        <v>217</v>
      </c>
      <c r="F2355" s="49"/>
      <c r="G2355" s="49"/>
      <c r="H2355" t="s">
        <v>7035</v>
      </c>
      <c r="I2355" s="49"/>
      <c r="J2355" s="49"/>
      <c r="L2355" s="49" t="s">
        <v>7034</v>
      </c>
      <c r="M2355" s="49"/>
      <c r="N2355" s="49"/>
      <c r="O2355" s="49"/>
      <c r="P2355" s="49"/>
      <c r="Q2355" t="s">
        <v>7033</v>
      </c>
      <c r="R2355" t="s">
        <v>1260</v>
      </c>
      <c r="S2355">
        <v>1</v>
      </c>
      <c r="T2355">
        <v>20</v>
      </c>
      <c r="U2355">
        <v>12</v>
      </c>
      <c r="X2355" s="49"/>
      <c r="Y2355">
        <v>3</v>
      </c>
      <c r="Z2355">
        <v>1</v>
      </c>
      <c r="AA2355">
        <v>3</v>
      </c>
      <c r="AB2355" s="49" t="s">
        <v>1745</v>
      </c>
      <c r="AC2355" s="49"/>
      <c r="AD2355">
        <v>7</v>
      </c>
    </row>
    <row r="2356" spans="2:30" x14ac:dyDescent="0.25">
      <c r="B2356" s="49"/>
      <c r="C2356" s="49"/>
      <c r="D2356" s="2"/>
      <c r="E2356" t="s">
        <v>217</v>
      </c>
      <c r="F2356" s="49"/>
      <c r="G2356" s="49"/>
      <c r="H2356" t="s">
        <v>7038</v>
      </c>
      <c r="I2356" s="49"/>
      <c r="J2356" s="49"/>
      <c r="L2356" s="49" t="s">
        <v>7037</v>
      </c>
      <c r="M2356" s="49"/>
      <c r="N2356" s="49"/>
      <c r="O2356" s="49"/>
      <c r="P2356" s="49"/>
      <c r="Q2356" t="s">
        <v>7036</v>
      </c>
      <c r="R2356" t="s">
        <v>1260</v>
      </c>
      <c r="S2356">
        <v>2</v>
      </c>
      <c r="T2356">
        <v>22.5</v>
      </c>
      <c r="U2356">
        <v>12</v>
      </c>
      <c r="X2356" s="49"/>
      <c r="Y2356">
        <v>3</v>
      </c>
      <c r="Z2356">
        <v>1</v>
      </c>
      <c r="AA2356">
        <v>3</v>
      </c>
      <c r="AB2356" s="49" t="s">
        <v>610</v>
      </c>
      <c r="AC2356" s="49"/>
      <c r="AD2356">
        <v>7</v>
      </c>
    </row>
    <row r="2357" spans="2:30" x14ac:dyDescent="0.25">
      <c r="B2357" s="49"/>
      <c r="C2357" s="49"/>
      <c r="D2357" s="2"/>
      <c r="E2357" t="s">
        <v>217</v>
      </c>
      <c r="F2357" s="49"/>
      <c r="G2357" s="49"/>
      <c r="H2357" t="s">
        <v>7040</v>
      </c>
      <c r="I2357" s="49"/>
      <c r="J2357" s="49"/>
      <c r="L2357" s="49" t="s">
        <v>7037</v>
      </c>
      <c r="M2357" s="49"/>
      <c r="N2357" s="49"/>
      <c r="O2357" s="49"/>
      <c r="P2357" s="49"/>
      <c r="Q2357" t="s">
        <v>7039</v>
      </c>
      <c r="R2357" t="s">
        <v>1260</v>
      </c>
      <c r="S2357">
        <v>3</v>
      </c>
      <c r="T2357">
        <v>22.5</v>
      </c>
      <c r="U2357">
        <v>10</v>
      </c>
      <c r="X2357" s="49"/>
      <c r="Y2357">
        <v>3</v>
      </c>
      <c r="Z2357">
        <v>1</v>
      </c>
      <c r="AA2357">
        <v>3</v>
      </c>
      <c r="AB2357" s="49" t="s">
        <v>610</v>
      </c>
      <c r="AC2357" s="49"/>
      <c r="AD2357">
        <v>7</v>
      </c>
    </row>
    <row r="2358" spans="2:30" x14ac:dyDescent="0.25">
      <c r="B2358" s="49"/>
      <c r="C2358" s="49"/>
      <c r="D2358" s="2"/>
      <c r="E2358" t="s">
        <v>217</v>
      </c>
      <c r="F2358" s="49"/>
      <c r="G2358" s="49"/>
      <c r="H2358" t="s">
        <v>7042</v>
      </c>
      <c r="I2358" s="49"/>
      <c r="J2358" s="49"/>
      <c r="L2358" s="49" t="s">
        <v>7037</v>
      </c>
      <c r="M2358" s="49"/>
      <c r="N2358" s="49"/>
      <c r="O2358" s="49"/>
      <c r="P2358" s="49"/>
      <c r="Q2358" t="s">
        <v>7041</v>
      </c>
      <c r="R2358" t="s">
        <v>1260</v>
      </c>
      <c r="S2358">
        <v>4</v>
      </c>
      <c r="T2358">
        <v>22.5</v>
      </c>
      <c r="U2358">
        <v>9</v>
      </c>
      <c r="X2358" s="49"/>
      <c r="Y2358">
        <v>3</v>
      </c>
      <c r="Z2358">
        <v>1</v>
      </c>
      <c r="AA2358">
        <v>3</v>
      </c>
      <c r="AB2358" s="49" t="s">
        <v>610</v>
      </c>
      <c r="AC2358" s="49"/>
      <c r="AD2358">
        <v>7</v>
      </c>
    </row>
    <row r="2359" spans="2:30" x14ac:dyDescent="0.25">
      <c r="B2359" s="49"/>
      <c r="C2359" s="49"/>
      <c r="D2359" s="2"/>
      <c r="E2359" t="s">
        <v>209</v>
      </c>
      <c r="F2359" s="49"/>
      <c r="G2359" s="49"/>
      <c r="H2359" t="s">
        <v>7045</v>
      </c>
      <c r="I2359" s="49"/>
      <c r="J2359" s="49"/>
      <c r="L2359" s="49" t="s">
        <v>7044</v>
      </c>
      <c r="M2359" s="49"/>
      <c r="N2359" s="49"/>
      <c r="O2359" s="49"/>
      <c r="P2359" s="49"/>
      <c r="Q2359" t="s">
        <v>7043</v>
      </c>
      <c r="R2359" t="s">
        <v>1260</v>
      </c>
      <c r="S2359">
        <v>1</v>
      </c>
      <c r="T2359">
        <v>60</v>
      </c>
      <c r="U2359">
        <v>9</v>
      </c>
      <c r="X2359" s="49"/>
      <c r="Y2359">
        <v>2</v>
      </c>
      <c r="Z2359">
        <v>1</v>
      </c>
      <c r="AA2359">
        <v>2</v>
      </c>
      <c r="AB2359" s="49" t="s">
        <v>1745</v>
      </c>
      <c r="AC2359" s="49"/>
      <c r="AD2359">
        <v>7</v>
      </c>
    </row>
    <row r="2360" spans="2:30" x14ac:dyDescent="0.25">
      <c r="B2360" s="49"/>
      <c r="C2360" s="49"/>
      <c r="D2360" s="2"/>
      <c r="E2360" t="s">
        <v>209</v>
      </c>
      <c r="F2360" s="49"/>
      <c r="G2360" s="49"/>
      <c r="H2360" t="s">
        <v>7047</v>
      </c>
      <c r="I2360" s="49"/>
      <c r="J2360" s="49"/>
      <c r="L2360" s="49" t="s">
        <v>7044</v>
      </c>
      <c r="M2360" s="49"/>
      <c r="N2360" s="49"/>
      <c r="O2360" s="49"/>
      <c r="P2360" s="49"/>
      <c r="Q2360" t="s">
        <v>7046</v>
      </c>
      <c r="R2360" t="s">
        <v>1260</v>
      </c>
      <c r="S2360">
        <v>2</v>
      </c>
      <c r="T2360">
        <v>62.5</v>
      </c>
      <c r="U2360">
        <v>9</v>
      </c>
      <c r="X2360" s="49"/>
      <c r="Y2360">
        <v>2</v>
      </c>
      <c r="Z2360">
        <v>1</v>
      </c>
      <c r="AA2360">
        <v>2</v>
      </c>
      <c r="AB2360" s="49" t="s">
        <v>1745</v>
      </c>
      <c r="AC2360" s="49"/>
      <c r="AD2360">
        <v>7</v>
      </c>
    </row>
    <row r="2361" spans="2:30" x14ac:dyDescent="0.25">
      <c r="B2361" s="49"/>
      <c r="C2361" s="49"/>
      <c r="D2361" s="2"/>
      <c r="E2361" t="s">
        <v>209</v>
      </c>
      <c r="F2361" s="49"/>
      <c r="G2361" s="49"/>
      <c r="H2361" t="s">
        <v>7049</v>
      </c>
      <c r="I2361" s="49"/>
      <c r="J2361" s="49"/>
      <c r="L2361" s="49" t="s">
        <v>7044</v>
      </c>
      <c r="M2361" s="49"/>
      <c r="N2361" s="49"/>
      <c r="O2361" s="49"/>
      <c r="P2361" s="49"/>
      <c r="Q2361" t="s">
        <v>7048</v>
      </c>
      <c r="R2361" t="s">
        <v>1260</v>
      </c>
      <c r="S2361">
        <v>3</v>
      </c>
      <c r="T2361">
        <v>62.5</v>
      </c>
      <c r="U2361">
        <v>8</v>
      </c>
      <c r="X2361" s="49"/>
      <c r="Y2361">
        <v>2</v>
      </c>
      <c r="Z2361">
        <v>1</v>
      </c>
      <c r="AA2361">
        <v>2</v>
      </c>
      <c r="AB2361" s="49" t="s">
        <v>1745</v>
      </c>
      <c r="AC2361" s="49"/>
      <c r="AD2361">
        <v>7</v>
      </c>
    </row>
    <row r="2362" spans="2:30" x14ac:dyDescent="0.25">
      <c r="B2362" s="49"/>
      <c r="C2362" s="49"/>
      <c r="D2362" s="2"/>
      <c r="E2362" t="s">
        <v>363</v>
      </c>
      <c r="F2362" s="49"/>
      <c r="G2362" s="49"/>
      <c r="H2362" t="s">
        <v>7051</v>
      </c>
      <c r="I2362" s="49"/>
      <c r="J2362" s="49"/>
      <c r="L2362" s="49" t="s">
        <v>6992</v>
      </c>
      <c r="M2362" s="49"/>
      <c r="N2362" s="49"/>
      <c r="O2362" s="49"/>
      <c r="P2362" s="49"/>
      <c r="Q2362" t="s">
        <v>7050</v>
      </c>
      <c r="R2362" t="s">
        <v>1260</v>
      </c>
      <c r="S2362">
        <v>2</v>
      </c>
      <c r="V2362">
        <v>360</v>
      </c>
      <c r="W2362">
        <v>0.68</v>
      </c>
      <c r="X2362" s="49" t="s">
        <v>3957</v>
      </c>
      <c r="AB2362" s="49"/>
      <c r="AC2362" s="49"/>
      <c r="AD2362">
        <v>7</v>
      </c>
    </row>
    <row r="2363" spans="2:30" x14ac:dyDescent="0.25">
      <c r="B2363" s="49"/>
      <c r="C2363" s="49"/>
      <c r="D2363" s="2"/>
      <c r="E2363" t="s">
        <v>209</v>
      </c>
      <c r="F2363" s="49"/>
      <c r="G2363" s="49"/>
      <c r="H2363" t="s">
        <v>7053</v>
      </c>
      <c r="I2363" s="49"/>
      <c r="J2363" s="49"/>
      <c r="L2363" s="49" t="s">
        <v>1937</v>
      </c>
      <c r="M2363" s="49"/>
      <c r="N2363" s="49"/>
      <c r="O2363" s="49"/>
      <c r="P2363" s="49"/>
      <c r="Q2363" t="s">
        <v>7052</v>
      </c>
      <c r="R2363" t="s">
        <v>1260</v>
      </c>
      <c r="S2363">
        <v>4</v>
      </c>
      <c r="T2363">
        <v>65</v>
      </c>
      <c r="U2363">
        <v>6.5</v>
      </c>
      <c r="X2363" s="49"/>
      <c r="Y2363">
        <v>2</v>
      </c>
      <c r="Z2363">
        <v>1</v>
      </c>
      <c r="AA2363">
        <v>2</v>
      </c>
      <c r="AB2363" s="49" t="s">
        <v>610</v>
      </c>
      <c r="AC2363" s="49"/>
      <c r="AD2363">
        <v>7</v>
      </c>
    </row>
    <row r="2364" spans="2:30" x14ac:dyDescent="0.25">
      <c r="B2364" s="49"/>
      <c r="C2364" s="49"/>
      <c r="D2364" s="2"/>
      <c r="E2364" t="s">
        <v>339</v>
      </c>
      <c r="F2364" s="49"/>
      <c r="G2364" s="49"/>
      <c r="H2364" t="s">
        <v>7056</v>
      </c>
      <c r="I2364" s="49"/>
      <c r="J2364" s="49"/>
      <c r="L2364" s="49" t="s">
        <v>7055</v>
      </c>
      <c r="M2364" s="49"/>
      <c r="N2364" s="49"/>
      <c r="O2364" s="49"/>
      <c r="P2364" s="49"/>
      <c r="Q2364" t="s">
        <v>7054</v>
      </c>
      <c r="R2364" t="s">
        <v>1260</v>
      </c>
      <c r="S2364">
        <v>1</v>
      </c>
      <c r="T2364">
        <v>50</v>
      </c>
      <c r="V2364">
        <v>84</v>
      </c>
      <c r="X2364" s="49"/>
      <c r="AB2364" s="49"/>
      <c r="AC2364" s="49"/>
      <c r="AD2364">
        <v>7</v>
      </c>
    </row>
    <row r="2365" spans="2:30" x14ac:dyDescent="0.25">
      <c r="B2365" s="49"/>
      <c r="C2365" s="49"/>
      <c r="D2365" s="2"/>
      <c r="E2365" t="s">
        <v>339</v>
      </c>
      <c r="F2365" s="49"/>
      <c r="G2365" s="49"/>
      <c r="H2365" t="s">
        <v>7059</v>
      </c>
      <c r="I2365" s="49"/>
      <c r="J2365" s="49"/>
      <c r="L2365" s="49" t="s">
        <v>7058</v>
      </c>
      <c r="M2365" s="49"/>
      <c r="N2365" s="49"/>
      <c r="O2365" s="49"/>
      <c r="P2365" s="49"/>
      <c r="Q2365" t="s">
        <v>7057</v>
      </c>
      <c r="R2365" t="s">
        <v>1260</v>
      </c>
      <c r="S2365">
        <v>2</v>
      </c>
      <c r="T2365">
        <v>50</v>
      </c>
      <c r="V2365">
        <v>58.8</v>
      </c>
      <c r="X2365" s="49"/>
      <c r="AB2365" s="49"/>
      <c r="AC2365" s="49"/>
      <c r="AD2365">
        <v>7</v>
      </c>
    </row>
    <row r="2366" spans="2:30" x14ac:dyDescent="0.25">
      <c r="B2366" s="49"/>
      <c r="C2366" s="49"/>
      <c r="D2366" s="2"/>
      <c r="E2366" t="s">
        <v>339</v>
      </c>
      <c r="F2366" s="49"/>
      <c r="G2366" s="49"/>
      <c r="H2366" t="s">
        <v>7061</v>
      </c>
      <c r="I2366" s="49"/>
      <c r="J2366" s="49"/>
      <c r="L2366" s="49"/>
      <c r="M2366" s="49"/>
      <c r="N2366" s="49"/>
      <c r="O2366" s="49"/>
      <c r="P2366" s="49"/>
      <c r="Q2366" t="s">
        <v>7060</v>
      </c>
      <c r="R2366" t="s">
        <v>1260</v>
      </c>
      <c r="S2366">
        <v>3</v>
      </c>
      <c r="T2366">
        <v>50</v>
      </c>
      <c r="V2366">
        <v>49.8</v>
      </c>
      <c r="X2366" s="49"/>
      <c r="AB2366" s="49"/>
      <c r="AC2366" s="49"/>
      <c r="AD2366">
        <v>7</v>
      </c>
    </row>
    <row r="2367" spans="2:30" x14ac:dyDescent="0.25">
      <c r="B2367" s="49"/>
      <c r="C2367" s="49"/>
      <c r="D2367" s="2"/>
      <c r="E2367" t="s">
        <v>334</v>
      </c>
      <c r="F2367" s="49"/>
      <c r="G2367" s="49"/>
      <c r="H2367" t="s">
        <v>7064</v>
      </c>
      <c r="I2367" s="49"/>
      <c r="J2367" s="49"/>
      <c r="L2367" s="49" t="s">
        <v>7063</v>
      </c>
      <c r="M2367" s="49"/>
      <c r="N2367" s="49"/>
      <c r="O2367" s="49"/>
      <c r="P2367" s="49"/>
      <c r="Q2367" t="s">
        <v>7062</v>
      </c>
      <c r="R2367" t="s">
        <v>1260</v>
      </c>
      <c r="S2367">
        <v>1</v>
      </c>
      <c r="T2367">
        <v>0</v>
      </c>
      <c r="V2367">
        <v>61.2</v>
      </c>
      <c r="X2367" s="49"/>
      <c r="AB2367" s="49"/>
      <c r="AC2367" s="49"/>
      <c r="AD2367">
        <v>7</v>
      </c>
    </row>
    <row r="2368" spans="2:30" x14ac:dyDescent="0.25">
      <c r="B2368" s="49"/>
      <c r="C2368" s="49"/>
      <c r="D2368" s="2"/>
      <c r="E2368" t="s">
        <v>334</v>
      </c>
      <c r="F2368" s="49"/>
      <c r="G2368" s="49"/>
      <c r="H2368" t="s">
        <v>7067</v>
      </c>
      <c r="I2368" s="49"/>
      <c r="J2368" s="49"/>
      <c r="L2368" s="49" t="s">
        <v>7066</v>
      </c>
      <c r="M2368" s="49"/>
      <c r="N2368" s="49"/>
      <c r="O2368" s="49"/>
      <c r="P2368" s="49"/>
      <c r="Q2368" t="s">
        <v>7065</v>
      </c>
      <c r="R2368" t="s">
        <v>1260</v>
      </c>
      <c r="S2368">
        <v>2</v>
      </c>
      <c r="T2368">
        <v>0</v>
      </c>
      <c r="V2368">
        <v>51</v>
      </c>
      <c r="X2368" s="49"/>
      <c r="AB2368" s="49"/>
      <c r="AC2368" s="49"/>
      <c r="AD2368">
        <v>7</v>
      </c>
    </row>
    <row r="2369" spans="2:30" x14ac:dyDescent="0.25">
      <c r="B2369" s="49"/>
      <c r="C2369" s="49"/>
      <c r="D2369" s="2"/>
      <c r="E2369" t="s">
        <v>356</v>
      </c>
      <c r="F2369" s="49"/>
      <c r="G2369" s="49"/>
      <c r="H2369" t="s">
        <v>1263</v>
      </c>
      <c r="I2369" s="49"/>
      <c r="J2369" s="49"/>
      <c r="L2369" s="49" t="s">
        <v>6920</v>
      </c>
      <c r="M2369" s="49"/>
      <c r="N2369" s="49"/>
      <c r="O2369" s="49"/>
      <c r="P2369" s="49"/>
      <c r="Q2369" t="s">
        <v>7068</v>
      </c>
      <c r="R2369" t="s">
        <v>1260</v>
      </c>
      <c r="S2369">
        <v>1</v>
      </c>
      <c r="V2369">
        <v>460</v>
      </c>
      <c r="W2369">
        <v>2</v>
      </c>
      <c r="X2369" s="49" t="s">
        <v>3957</v>
      </c>
      <c r="AB2369" s="49"/>
      <c r="AC2369" s="49"/>
      <c r="AD2369">
        <v>7</v>
      </c>
    </row>
    <row r="2370" spans="2:30" x14ac:dyDescent="0.25">
      <c r="B2370" s="49"/>
      <c r="C2370" s="49"/>
      <c r="D2370" s="2"/>
      <c r="E2370" t="s">
        <v>363</v>
      </c>
      <c r="F2370" s="49"/>
      <c r="G2370" s="49"/>
      <c r="H2370" t="s">
        <v>1266</v>
      </c>
      <c r="I2370" s="49"/>
      <c r="J2370" s="49"/>
      <c r="L2370" s="49" t="s">
        <v>2816</v>
      </c>
      <c r="M2370" s="49"/>
      <c r="N2370" s="49"/>
      <c r="O2370" s="49"/>
      <c r="P2370" s="49"/>
      <c r="Q2370" t="s">
        <v>7069</v>
      </c>
      <c r="R2370" t="s">
        <v>1264</v>
      </c>
      <c r="S2370">
        <v>1</v>
      </c>
      <c r="V2370">
        <v>360</v>
      </c>
      <c r="W2370">
        <v>0.69</v>
      </c>
      <c r="X2370" s="49" t="s">
        <v>3957</v>
      </c>
      <c r="AB2370" s="49"/>
      <c r="AC2370" s="49"/>
      <c r="AD2370">
        <v>7</v>
      </c>
    </row>
    <row r="2371" spans="2:30" x14ac:dyDescent="0.25">
      <c r="B2371" s="49"/>
      <c r="C2371" s="49"/>
      <c r="D2371" s="2"/>
      <c r="E2371" t="s">
        <v>265</v>
      </c>
      <c r="F2371" s="49"/>
      <c r="G2371" s="49"/>
      <c r="H2371" t="s">
        <v>7071</v>
      </c>
      <c r="I2371" s="49"/>
      <c r="J2371" s="49"/>
      <c r="L2371" s="49" t="s">
        <v>2598</v>
      </c>
      <c r="M2371" s="49"/>
      <c r="N2371" s="49"/>
      <c r="O2371" s="49"/>
      <c r="P2371" s="49"/>
      <c r="Q2371" t="s">
        <v>7070</v>
      </c>
      <c r="R2371" t="s">
        <v>1264</v>
      </c>
      <c r="S2371">
        <v>1</v>
      </c>
      <c r="T2371">
        <v>65</v>
      </c>
      <c r="U2371">
        <v>10</v>
      </c>
      <c r="X2371" s="49"/>
      <c r="Y2371">
        <v>3</v>
      </c>
      <c r="Z2371">
        <v>1</v>
      </c>
      <c r="AA2371">
        <v>1</v>
      </c>
      <c r="AB2371" s="49" t="s">
        <v>618</v>
      </c>
      <c r="AC2371" s="49"/>
      <c r="AD2371">
        <v>7</v>
      </c>
    </row>
    <row r="2372" spans="2:30" x14ac:dyDescent="0.25">
      <c r="B2372" s="49"/>
      <c r="C2372" s="49"/>
      <c r="D2372" s="2"/>
      <c r="E2372" t="s">
        <v>265</v>
      </c>
      <c r="F2372" s="49"/>
      <c r="G2372" s="49"/>
      <c r="H2372" t="s">
        <v>7073</v>
      </c>
      <c r="I2372" s="49"/>
      <c r="J2372" s="49"/>
      <c r="L2372" s="49" t="s">
        <v>2598</v>
      </c>
      <c r="M2372" s="49"/>
      <c r="N2372" s="49"/>
      <c r="O2372" s="49"/>
      <c r="P2372" s="49"/>
      <c r="Q2372" t="s">
        <v>7072</v>
      </c>
      <c r="R2372" t="s">
        <v>1264</v>
      </c>
      <c r="S2372">
        <v>2</v>
      </c>
      <c r="T2372">
        <v>70</v>
      </c>
      <c r="U2372">
        <v>10</v>
      </c>
      <c r="X2372" s="49"/>
      <c r="Y2372">
        <v>3</v>
      </c>
      <c r="Z2372">
        <v>1</v>
      </c>
      <c r="AA2372">
        <v>1</v>
      </c>
      <c r="AB2372" s="49" t="s">
        <v>618</v>
      </c>
      <c r="AC2372" s="49"/>
      <c r="AD2372">
        <v>7</v>
      </c>
    </row>
    <row r="2373" spans="2:30" x14ac:dyDescent="0.25">
      <c r="B2373" s="49"/>
      <c r="C2373" s="49"/>
      <c r="D2373" s="2"/>
      <c r="E2373" t="s">
        <v>265</v>
      </c>
      <c r="F2373" s="49"/>
      <c r="G2373" s="49"/>
      <c r="H2373" t="s">
        <v>7075</v>
      </c>
      <c r="I2373" s="49"/>
      <c r="J2373" s="49"/>
      <c r="L2373" s="49" t="s">
        <v>3083</v>
      </c>
      <c r="M2373" s="49"/>
      <c r="N2373" s="49"/>
      <c r="O2373" s="49"/>
      <c r="P2373" s="49"/>
      <c r="Q2373" t="s">
        <v>7074</v>
      </c>
      <c r="R2373" t="s">
        <v>1264</v>
      </c>
      <c r="S2373">
        <v>3</v>
      </c>
      <c r="T2373">
        <v>75</v>
      </c>
      <c r="U2373">
        <v>10</v>
      </c>
      <c r="X2373" s="49"/>
      <c r="Y2373">
        <v>3</v>
      </c>
      <c r="Z2373">
        <v>1</v>
      </c>
      <c r="AA2373">
        <v>1</v>
      </c>
      <c r="AB2373" s="49" t="s">
        <v>1745</v>
      </c>
      <c r="AC2373" s="49"/>
      <c r="AD2373">
        <v>7</v>
      </c>
    </row>
    <row r="2374" spans="2:30" x14ac:dyDescent="0.25">
      <c r="B2374" s="49"/>
      <c r="C2374" s="49"/>
      <c r="D2374" s="2"/>
      <c r="E2374" t="s">
        <v>249</v>
      </c>
      <c r="F2374" s="49"/>
      <c r="G2374" s="49"/>
      <c r="H2374" t="s">
        <v>7077</v>
      </c>
      <c r="I2374" s="49"/>
      <c r="J2374" s="49"/>
      <c r="L2374" s="49" t="s">
        <v>6251</v>
      </c>
      <c r="M2374" s="49"/>
      <c r="N2374" s="49"/>
      <c r="O2374" s="49"/>
      <c r="P2374" s="49"/>
      <c r="Q2374" t="s">
        <v>7076</v>
      </c>
      <c r="R2374" t="s">
        <v>1264</v>
      </c>
      <c r="S2374">
        <v>1</v>
      </c>
      <c r="T2374">
        <v>150</v>
      </c>
      <c r="U2374">
        <v>10</v>
      </c>
      <c r="X2374" s="49"/>
      <c r="Y2374">
        <v>3</v>
      </c>
      <c r="Z2374">
        <v>1</v>
      </c>
      <c r="AA2374">
        <v>1</v>
      </c>
      <c r="AB2374" s="49" t="s">
        <v>2289</v>
      </c>
      <c r="AC2374" s="49"/>
      <c r="AD2374">
        <v>7</v>
      </c>
    </row>
    <row r="2375" spans="2:30" x14ac:dyDescent="0.25">
      <c r="B2375" s="49"/>
      <c r="C2375" s="49"/>
      <c r="D2375" s="2"/>
      <c r="E2375" t="s">
        <v>249</v>
      </c>
      <c r="F2375" s="49"/>
      <c r="G2375" s="49"/>
      <c r="H2375" t="s">
        <v>7079</v>
      </c>
      <c r="I2375" s="49"/>
      <c r="J2375" s="49"/>
      <c r="L2375" s="49" t="s">
        <v>2598</v>
      </c>
      <c r="M2375" s="49"/>
      <c r="N2375" s="49"/>
      <c r="O2375" s="49"/>
      <c r="P2375" s="49"/>
      <c r="Q2375" t="s">
        <v>7078</v>
      </c>
      <c r="R2375" t="s">
        <v>1264</v>
      </c>
      <c r="S2375">
        <v>2</v>
      </c>
      <c r="T2375">
        <v>150</v>
      </c>
      <c r="U2375">
        <v>10</v>
      </c>
      <c r="X2375" s="49"/>
      <c r="Y2375">
        <v>3</v>
      </c>
      <c r="Z2375">
        <v>1</v>
      </c>
      <c r="AA2375">
        <v>1</v>
      </c>
      <c r="AB2375" s="49" t="s">
        <v>618</v>
      </c>
      <c r="AC2375" s="49"/>
      <c r="AD2375">
        <v>7</v>
      </c>
    </row>
    <row r="2376" spans="2:30" x14ac:dyDescent="0.25">
      <c r="B2376" s="49"/>
      <c r="C2376" s="49"/>
      <c r="D2376" s="2"/>
      <c r="E2376" t="s">
        <v>249</v>
      </c>
      <c r="F2376" s="49"/>
      <c r="G2376" s="49"/>
      <c r="H2376" t="s">
        <v>7081</v>
      </c>
      <c r="I2376" s="49"/>
      <c r="J2376" s="49"/>
      <c r="L2376" s="49" t="s">
        <v>3083</v>
      </c>
      <c r="M2376" s="49"/>
      <c r="N2376" s="49"/>
      <c r="O2376" s="49"/>
      <c r="P2376" s="49"/>
      <c r="Q2376" t="s">
        <v>7080</v>
      </c>
      <c r="R2376" t="s">
        <v>1264</v>
      </c>
      <c r="S2376">
        <v>3</v>
      </c>
      <c r="T2376">
        <v>150</v>
      </c>
      <c r="U2376">
        <v>10</v>
      </c>
      <c r="X2376" s="49"/>
      <c r="Y2376">
        <v>3</v>
      </c>
      <c r="Z2376">
        <v>1</v>
      </c>
      <c r="AA2376">
        <v>1</v>
      </c>
      <c r="AB2376" s="49" t="s">
        <v>1745</v>
      </c>
      <c r="AC2376" s="49"/>
      <c r="AD2376">
        <v>7</v>
      </c>
    </row>
    <row r="2377" spans="2:30" x14ac:dyDescent="0.25">
      <c r="B2377" s="49"/>
      <c r="C2377" s="49"/>
      <c r="D2377" s="2"/>
      <c r="E2377" t="s">
        <v>275</v>
      </c>
      <c r="F2377" s="49"/>
      <c r="G2377" s="49"/>
      <c r="H2377" t="s">
        <v>7084</v>
      </c>
      <c r="I2377" s="49"/>
      <c r="J2377" s="49"/>
      <c r="L2377" s="49" t="s">
        <v>7083</v>
      </c>
      <c r="M2377" s="49"/>
      <c r="N2377" s="49"/>
      <c r="O2377" s="49"/>
      <c r="P2377" s="49"/>
      <c r="Q2377" t="s">
        <v>7082</v>
      </c>
      <c r="R2377" t="s">
        <v>1264</v>
      </c>
      <c r="S2377">
        <v>1</v>
      </c>
      <c r="T2377">
        <v>30</v>
      </c>
      <c r="V2377">
        <v>12</v>
      </c>
      <c r="X2377" s="49"/>
      <c r="Y2377">
        <v>2</v>
      </c>
      <c r="Z2377">
        <v>1</v>
      </c>
      <c r="AA2377">
        <v>1</v>
      </c>
      <c r="AB2377" s="49" t="s">
        <v>2289</v>
      </c>
      <c r="AC2377" s="49"/>
      <c r="AD2377">
        <v>7</v>
      </c>
    </row>
    <row r="2378" spans="2:30" x14ac:dyDescent="0.25">
      <c r="B2378" s="49"/>
      <c r="C2378" s="49"/>
      <c r="D2378" s="2"/>
      <c r="E2378" t="s">
        <v>275</v>
      </c>
      <c r="F2378" s="49"/>
      <c r="G2378" s="49"/>
      <c r="H2378" t="s">
        <v>7086</v>
      </c>
      <c r="I2378" s="49"/>
      <c r="J2378" s="49"/>
      <c r="L2378" s="49" t="s">
        <v>7083</v>
      </c>
      <c r="M2378" s="49"/>
      <c r="N2378" s="49"/>
      <c r="O2378" s="49"/>
      <c r="P2378" s="49"/>
      <c r="Q2378" t="s">
        <v>7085</v>
      </c>
      <c r="R2378" t="s">
        <v>1264</v>
      </c>
      <c r="S2378">
        <v>2</v>
      </c>
      <c r="T2378">
        <v>35</v>
      </c>
      <c r="V2378">
        <v>12</v>
      </c>
      <c r="X2378" s="49"/>
      <c r="Y2378">
        <v>2</v>
      </c>
      <c r="Z2378">
        <v>1</v>
      </c>
      <c r="AA2378">
        <v>1</v>
      </c>
      <c r="AB2378" s="49" t="s">
        <v>2289</v>
      </c>
      <c r="AC2378" s="49"/>
      <c r="AD2378">
        <v>7</v>
      </c>
    </row>
    <row r="2379" spans="2:30" x14ac:dyDescent="0.25">
      <c r="B2379" s="49"/>
      <c r="C2379" s="49"/>
      <c r="D2379" s="2"/>
      <c r="E2379" t="s">
        <v>1</v>
      </c>
      <c r="F2379" s="49"/>
      <c r="G2379" s="49"/>
      <c r="H2379" t="s">
        <v>7088</v>
      </c>
      <c r="I2379" s="49"/>
      <c r="J2379" s="49"/>
      <c r="L2379" s="49" t="s">
        <v>6814</v>
      </c>
      <c r="M2379" s="49"/>
      <c r="N2379" s="49"/>
      <c r="O2379" s="49"/>
      <c r="P2379" s="49"/>
      <c r="Q2379" t="s">
        <v>7087</v>
      </c>
      <c r="R2379" t="s">
        <v>1264</v>
      </c>
      <c r="S2379">
        <v>1</v>
      </c>
      <c r="T2379">
        <v>150</v>
      </c>
      <c r="V2379">
        <v>60</v>
      </c>
      <c r="X2379" s="49"/>
      <c r="AB2379" s="49"/>
      <c r="AC2379" s="49"/>
      <c r="AD2379">
        <v>7</v>
      </c>
    </row>
    <row r="2380" spans="2:30" x14ac:dyDescent="0.25">
      <c r="B2380" s="49"/>
      <c r="C2380" s="49"/>
      <c r="D2380" s="2"/>
      <c r="E2380" t="s">
        <v>1</v>
      </c>
      <c r="F2380" s="49"/>
      <c r="G2380" s="49"/>
      <c r="H2380" t="s">
        <v>7090</v>
      </c>
      <c r="I2380" s="49"/>
      <c r="J2380" s="49"/>
      <c r="L2380" s="49" t="s">
        <v>6814</v>
      </c>
      <c r="M2380" s="49"/>
      <c r="N2380" s="49"/>
      <c r="O2380" s="49"/>
      <c r="P2380" s="49"/>
      <c r="Q2380" t="s">
        <v>7089</v>
      </c>
      <c r="R2380" t="s">
        <v>1264</v>
      </c>
      <c r="S2380">
        <v>2</v>
      </c>
      <c r="T2380">
        <v>150</v>
      </c>
      <c r="V2380">
        <v>52.8</v>
      </c>
      <c r="X2380" s="49"/>
      <c r="AB2380" s="49"/>
      <c r="AC2380" s="49"/>
      <c r="AD2380">
        <v>7</v>
      </c>
    </row>
    <row r="2381" spans="2:30" x14ac:dyDescent="0.25">
      <c r="B2381" s="49"/>
      <c r="C2381" s="49"/>
      <c r="D2381" s="2"/>
      <c r="E2381" t="s">
        <v>1</v>
      </c>
      <c r="F2381" s="49"/>
      <c r="G2381" s="49"/>
      <c r="H2381" t="s">
        <v>7092</v>
      </c>
      <c r="I2381" s="49"/>
      <c r="J2381" s="49"/>
      <c r="L2381" s="49" t="s">
        <v>6814</v>
      </c>
      <c r="M2381" s="49"/>
      <c r="N2381" s="49"/>
      <c r="O2381" s="49"/>
      <c r="P2381" s="49"/>
      <c r="Q2381" t="s">
        <v>7091</v>
      </c>
      <c r="R2381" t="s">
        <v>1264</v>
      </c>
      <c r="S2381">
        <v>3</v>
      </c>
      <c r="T2381">
        <v>150</v>
      </c>
      <c r="V2381">
        <v>46.800000000000004</v>
      </c>
      <c r="X2381" s="49"/>
      <c r="AB2381" s="49"/>
      <c r="AC2381" s="49"/>
      <c r="AD2381">
        <v>7</v>
      </c>
    </row>
    <row r="2382" spans="2:30" x14ac:dyDescent="0.25">
      <c r="B2382" s="49"/>
      <c r="C2382" s="49"/>
      <c r="D2382" s="2"/>
      <c r="E2382" t="s">
        <v>1</v>
      </c>
      <c r="F2382" s="49"/>
      <c r="G2382" s="49"/>
      <c r="H2382" t="s">
        <v>7094</v>
      </c>
      <c r="I2382" s="49"/>
      <c r="J2382" s="49"/>
      <c r="L2382" s="49" t="s">
        <v>6814</v>
      </c>
      <c r="M2382" s="49"/>
      <c r="N2382" s="49"/>
      <c r="O2382" s="49"/>
      <c r="P2382" s="49"/>
      <c r="Q2382" t="s">
        <v>7093</v>
      </c>
      <c r="R2382" t="s">
        <v>1264</v>
      </c>
      <c r="S2382">
        <v>4</v>
      </c>
      <c r="T2382">
        <v>150</v>
      </c>
      <c r="V2382">
        <v>43.199999999999996</v>
      </c>
      <c r="X2382" s="49"/>
      <c r="AB2382" s="49"/>
      <c r="AC2382" s="49"/>
      <c r="AD2382">
        <v>7</v>
      </c>
    </row>
    <row r="2383" spans="2:30" x14ac:dyDescent="0.25">
      <c r="B2383" s="49"/>
      <c r="C2383" s="49"/>
      <c r="D2383" s="2"/>
      <c r="E2383" t="s">
        <v>1</v>
      </c>
      <c r="F2383" s="49"/>
      <c r="G2383" s="49"/>
      <c r="H2383" t="s">
        <v>7096</v>
      </c>
      <c r="I2383" s="49"/>
      <c r="J2383" s="49"/>
      <c r="L2383" s="49" t="s">
        <v>6814</v>
      </c>
      <c r="M2383" s="49"/>
      <c r="N2383" s="49"/>
      <c r="O2383" s="49"/>
      <c r="P2383" s="49"/>
      <c r="Q2383" t="s">
        <v>7095</v>
      </c>
      <c r="R2383" t="s">
        <v>1264</v>
      </c>
      <c r="S2383">
        <v>5</v>
      </c>
      <c r="T2383">
        <v>150</v>
      </c>
      <c r="V2383">
        <v>42</v>
      </c>
      <c r="X2383" s="49"/>
      <c r="AB2383" s="49"/>
      <c r="AC2383" s="49"/>
      <c r="AD2383">
        <v>7</v>
      </c>
    </row>
    <row r="2384" spans="2:30" x14ac:dyDescent="0.25">
      <c r="B2384" s="49"/>
      <c r="C2384" s="49"/>
      <c r="D2384" s="2"/>
      <c r="E2384" t="s">
        <v>96</v>
      </c>
      <c r="F2384" s="49"/>
      <c r="G2384" s="49"/>
      <c r="H2384" t="s">
        <v>7099</v>
      </c>
      <c r="I2384" s="49"/>
      <c r="J2384" s="49"/>
      <c r="L2384" s="49" t="s">
        <v>7098</v>
      </c>
      <c r="M2384" s="49"/>
      <c r="N2384" s="49"/>
      <c r="O2384" s="49"/>
      <c r="P2384" s="49"/>
      <c r="Q2384" t="s">
        <v>7097</v>
      </c>
      <c r="R2384" t="s">
        <v>1264</v>
      </c>
      <c r="S2384">
        <v>1</v>
      </c>
      <c r="T2384">
        <v>35</v>
      </c>
      <c r="U2384">
        <v>8</v>
      </c>
      <c r="X2384" s="49"/>
      <c r="Y2384">
        <v>2</v>
      </c>
      <c r="Z2384">
        <v>2</v>
      </c>
      <c r="AA2384">
        <v>2</v>
      </c>
      <c r="AB2384" s="49" t="s">
        <v>618</v>
      </c>
      <c r="AC2384" s="49"/>
      <c r="AD2384">
        <v>7</v>
      </c>
    </row>
    <row r="2385" spans="2:30" x14ac:dyDescent="0.25">
      <c r="B2385" s="49"/>
      <c r="C2385" s="49"/>
      <c r="D2385" s="2"/>
      <c r="E2385" t="s">
        <v>96</v>
      </c>
      <c r="F2385" s="49"/>
      <c r="G2385" s="49"/>
      <c r="H2385" t="s">
        <v>7102</v>
      </c>
      <c r="I2385" s="49"/>
      <c r="J2385" s="49"/>
      <c r="L2385" s="49" t="s">
        <v>7101</v>
      </c>
      <c r="M2385" s="49"/>
      <c r="N2385" s="49"/>
      <c r="O2385" s="49"/>
      <c r="P2385" s="49"/>
      <c r="Q2385" t="s">
        <v>7100</v>
      </c>
      <c r="R2385" t="s">
        <v>1264</v>
      </c>
      <c r="S2385">
        <v>2</v>
      </c>
      <c r="T2385">
        <v>35</v>
      </c>
      <c r="U2385">
        <v>7.5</v>
      </c>
      <c r="X2385" s="49"/>
      <c r="Y2385">
        <v>2</v>
      </c>
      <c r="Z2385">
        <v>2</v>
      </c>
      <c r="AA2385">
        <v>2</v>
      </c>
      <c r="AB2385" s="49" t="s">
        <v>1745</v>
      </c>
      <c r="AC2385" s="49"/>
      <c r="AD2385">
        <v>7</v>
      </c>
    </row>
    <row r="2386" spans="2:30" x14ac:dyDescent="0.25">
      <c r="B2386" s="49"/>
      <c r="C2386" s="49"/>
      <c r="D2386" s="2"/>
      <c r="E2386" t="s">
        <v>96</v>
      </c>
      <c r="F2386" s="49"/>
      <c r="G2386" s="49"/>
      <c r="H2386" t="s">
        <v>7105</v>
      </c>
      <c r="I2386" s="49"/>
      <c r="J2386" s="49"/>
      <c r="L2386" s="49" t="s">
        <v>7104</v>
      </c>
      <c r="M2386" s="49"/>
      <c r="N2386" s="49"/>
      <c r="O2386" s="49"/>
      <c r="P2386" s="49"/>
      <c r="Q2386" t="s">
        <v>7103</v>
      </c>
      <c r="R2386" t="s">
        <v>1264</v>
      </c>
      <c r="S2386">
        <v>3</v>
      </c>
      <c r="T2386">
        <v>35</v>
      </c>
      <c r="U2386">
        <v>6</v>
      </c>
      <c r="X2386" s="49"/>
      <c r="Y2386">
        <v>2</v>
      </c>
      <c r="Z2386">
        <v>2</v>
      </c>
      <c r="AA2386">
        <v>2</v>
      </c>
      <c r="AB2386" s="49" t="s">
        <v>610</v>
      </c>
      <c r="AC2386" s="49"/>
      <c r="AD2386">
        <v>7</v>
      </c>
    </row>
    <row r="2387" spans="2:30" x14ac:dyDescent="0.25">
      <c r="B2387" s="49"/>
      <c r="C2387" s="49"/>
      <c r="D2387" s="2"/>
      <c r="E2387" t="s">
        <v>96</v>
      </c>
      <c r="F2387" s="49"/>
      <c r="G2387" s="49"/>
      <c r="H2387" t="s">
        <v>7107</v>
      </c>
      <c r="I2387" s="49"/>
      <c r="J2387" s="49"/>
      <c r="L2387" s="49" t="s">
        <v>7104</v>
      </c>
      <c r="M2387" s="49"/>
      <c r="N2387" s="49"/>
      <c r="O2387" s="49"/>
      <c r="P2387" s="49"/>
      <c r="Q2387" t="s">
        <v>7106</v>
      </c>
      <c r="R2387" t="s">
        <v>1264</v>
      </c>
      <c r="S2387">
        <v>4</v>
      </c>
      <c r="T2387">
        <v>35</v>
      </c>
      <c r="U2387">
        <v>6</v>
      </c>
      <c r="X2387" s="49"/>
      <c r="Y2387">
        <v>2</v>
      </c>
      <c r="Z2387">
        <v>2</v>
      </c>
      <c r="AA2387">
        <v>2</v>
      </c>
      <c r="AB2387" s="49" t="s">
        <v>610</v>
      </c>
      <c r="AC2387" s="49"/>
      <c r="AD2387">
        <v>7</v>
      </c>
    </row>
    <row r="2388" spans="2:30" x14ac:dyDescent="0.25">
      <c r="B2388" s="49"/>
      <c r="C2388" s="49"/>
      <c r="D2388" s="2"/>
      <c r="E2388" t="s">
        <v>209</v>
      </c>
      <c r="F2388" s="49"/>
      <c r="G2388" s="49"/>
      <c r="H2388" t="s">
        <v>7110</v>
      </c>
      <c r="I2388" s="49"/>
      <c r="J2388" s="49"/>
      <c r="L2388" s="49" t="s">
        <v>7109</v>
      </c>
      <c r="M2388" s="49"/>
      <c r="N2388" s="49"/>
      <c r="O2388" s="49"/>
      <c r="P2388" s="49"/>
      <c r="Q2388" t="s">
        <v>7108</v>
      </c>
      <c r="R2388" t="s">
        <v>1264</v>
      </c>
      <c r="S2388">
        <v>1</v>
      </c>
      <c r="T2388">
        <v>60</v>
      </c>
      <c r="U2388">
        <v>10</v>
      </c>
      <c r="X2388" s="49"/>
      <c r="Y2388">
        <v>2</v>
      </c>
      <c r="Z2388">
        <v>2</v>
      </c>
      <c r="AA2388">
        <v>2</v>
      </c>
      <c r="AB2388" s="49" t="s">
        <v>2289</v>
      </c>
      <c r="AC2388" s="49"/>
      <c r="AD2388">
        <v>7</v>
      </c>
    </row>
    <row r="2389" spans="2:30" x14ac:dyDescent="0.25">
      <c r="B2389" s="49"/>
      <c r="C2389" s="49"/>
      <c r="D2389" s="2"/>
      <c r="E2389" t="s">
        <v>209</v>
      </c>
      <c r="F2389" s="49"/>
      <c r="G2389" s="49"/>
      <c r="H2389" t="s">
        <v>7113</v>
      </c>
      <c r="I2389" s="49"/>
      <c r="J2389" s="49"/>
      <c r="L2389" s="49" t="s">
        <v>7112</v>
      </c>
      <c r="M2389" s="49"/>
      <c r="N2389" s="49"/>
      <c r="O2389" s="49"/>
      <c r="P2389" s="49"/>
      <c r="Q2389" t="s">
        <v>7111</v>
      </c>
      <c r="R2389" t="s">
        <v>1264</v>
      </c>
      <c r="S2389">
        <v>2</v>
      </c>
      <c r="T2389">
        <v>62.5</v>
      </c>
      <c r="U2389">
        <v>11</v>
      </c>
      <c r="X2389" s="49"/>
      <c r="Y2389">
        <v>2</v>
      </c>
      <c r="Z2389">
        <v>2</v>
      </c>
      <c r="AA2389">
        <v>2</v>
      </c>
      <c r="AB2389" s="49" t="s">
        <v>2289</v>
      </c>
      <c r="AC2389" s="49"/>
      <c r="AD2389">
        <v>7</v>
      </c>
    </row>
    <row r="2390" spans="2:30" x14ac:dyDescent="0.25">
      <c r="B2390" s="49"/>
      <c r="C2390" s="49"/>
      <c r="D2390" s="2"/>
      <c r="E2390" t="s">
        <v>209</v>
      </c>
      <c r="F2390" s="49"/>
      <c r="G2390" s="49"/>
      <c r="H2390" t="s">
        <v>7116</v>
      </c>
      <c r="I2390" s="49"/>
      <c r="J2390" s="49"/>
      <c r="L2390" s="49" t="s">
        <v>7115</v>
      </c>
      <c r="M2390" s="49"/>
      <c r="N2390" s="49"/>
      <c r="O2390" s="49"/>
      <c r="P2390" s="49"/>
      <c r="Q2390" t="s">
        <v>7114</v>
      </c>
      <c r="R2390" t="s">
        <v>1264</v>
      </c>
      <c r="S2390">
        <v>3</v>
      </c>
      <c r="T2390">
        <v>67.5</v>
      </c>
      <c r="U2390">
        <v>9</v>
      </c>
      <c r="X2390" s="49"/>
      <c r="Y2390">
        <v>2</v>
      </c>
      <c r="Z2390">
        <v>2</v>
      </c>
      <c r="AA2390">
        <v>2</v>
      </c>
      <c r="AB2390" s="49" t="s">
        <v>1745</v>
      </c>
      <c r="AC2390" s="49"/>
      <c r="AD2390">
        <v>7</v>
      </c>
    </row>
    <row r="2391" spans="2:30" x14ac:dyDescent="0.25">
      <c r="B2391" s="49"/>
      <c r="C2391" s="49"/>
      <c r="D2391" s="2"/>
      <c r="E2391" t="s">
        <v>209</v>
      </c>
      <c r="F2391" s="49"/>
      <c r="G2391" s="49"/>
      <c r="H2391" t="s">
        <v>7118</v>
      </c>
      <c r="I2391" s="49"/>
      <c r="J2391" s="49"/>
      <c r="L2391" s="49" t="s">
        <v>7115</v>
      </c>
      <c r="M2391" s="49"/>
      <c r="N2391" s="49"/>
      <c r="O2391" s="49"/>
      <c r="P2391" s="49"/>
      <c r="Q2391" t="s">
        <v>7117</v>
      </c>
      <c r="R2391" t="s">
        <v>1264</v>
      </c>
      <c r="S2391">
        <v>4</v>
      </c>
      <c r="T2391">
        <v>67.5</v>
      </c>
      <c r="U2391">
        <v>7</v>
      </c>
      <c r="X2391" s="49"/>
      <c r="Y2391">
        <v>2</v>
      </c>
      <c r="Z2391">
        <v>2</v>
      </c>
      <c r="AA2391">
        <v>2</v>
      </c>
      <c r="AB2391" s="49" t="s">
        <v>1745</v>
      </c>
      <c r="AC2391" s="49"/>
      <c r="AD2391">
        <v>7</v>
      </c>
    </row>
    <row r="2392" spans="2:30" x14ac:dyDescent="0.25">
      <c r="B2392" s="49"/>
      <c r="C2392" s="49"/>
      <c r="D2392" s="2"/>
      <c r="E2392" t="s">
        <v>339</v>
      </c>
      <c r="F2392" s="49"/>
      <c r="G2392" s="49"/>
      <c r="H2392" t="s">
        <v>7121</v>
      </c>
      <c r="I2392" s="49"/>
      <c r="J2392" s="49"/>
      <c r="L2392" s="49" t="s">
        <v>7120</v>
      </c>
      <c r="M2392" s="49"/>
      <c r="N2392" s="49"/>
      <c r="O2392" s="49"/>
      <c r="P2392" s="49"/>
      <c r="Q2392" t="s">
        <v>7119</v>
      </c>
      <c r="R2392" t="s">
        <v>1264</v>
      </c>
      <c r="S2392">
        <v>1</v>
      </c>
      <c r="T2392">
        <v>50</v>
      </c>
      <c r="V2392">
        <v>64.800000000000011</v>
      </c>
      <c r="X2392" s="49"/>
      <c r="AB2392" s="49"/>
      <c r="AC2392" s="49"/>
      <c r="AD2392">
        <v>7</v>
      </c>
    </row>
    <row r="2393" spans="2:30" x14ac:dyDescent="0.25">
      <c r="B2393" s="49"/>
      <c r="C2393" s="49"/>
      <c r="D2393" s="2"/>
      <c r="E2393" t="s">
        <v>339</v>
      </c>
      <c r="F2393" s="49"/>
      <c r="G2393" s="49"/>
      <c r="H2393" t="s">
        <v>7124</v>
      </c>
      <c r="I2393" s="49"/>
      <c r="J2393" s="49"/>
      <c r="L2393" s="49" t="s">
        <v>7123</v>
      </c>
      <c r="M2393" s="49"/>
      <c r="N2393" s="49"/>
      <c r="O2393" s="49"/>
      <c r="P2393" s="49"/>
      <c r="Q2393" t="s">
        <v>7122</v>
      </c>
      <c r="R2393" t="s">
        <v>1264</v>
      </c>
      <c r="S2393">
        <v>2</v>
      </c>
      <c r="T2393">
        <v>50</v>
      </c>
      <c r="V2393">
        <v>52.8</v>
      </c>
      <c r="X2393" s="49"/>
      <c r="AB2393" s="49"/>
      <c r="AC2393" s="49"/>
      <c r="AD2393">
        <v>7</v>
      </c>
    </row>
    <row r="2394" spans="2:30" x14ac:dyDescent="0.25">
      <c r="B2394" s="49"/>
      <c r="C2394" s="49"/>
      <c r="D2394" s="2"/>
      <c r="E2394" t="s">
        <v>339</v>
      </c>
      <c r="F2394" s="49"/>
      <c r="G2394" s="49"/>
      <c r="H2394" t="s">
        <v>7126</v>
      </c>
      <c r="I2394" s="49"/>
      <c r="J2394" s="49"/>
      <c r="L2394" s="49" t="s">
        <v>7123</v>
      </c>
      <c r="M2394" s="49"/>
      <c r="N2394" s="49"/>
      <c r="O2394" s="49"/>
      <c r="P2394" s="49"/>
      <c r="Q2394" t="s">
        <v>7125</v>
      </c>
      <c r="R2394" t="s">
        <v>1264</v>
      </c>
      <c r="S2394">
        <v>3</v>
      </c>
      <c r="T2394">
        <v>50</v>
      </c>
      <c r="V2394">
        <v>45</v>
      </c>
      <c r="X2394" s="49"/>
      <c r="AB2394" s="49"/>
      <c r="AC2394" s="49"/>
      <c r="AD2394">
        <v>7</v>
      </c>
    </row>
    <row r="2395" spans="2:30" x14ac:dyDescent="0.25">
      <c r="B2395" s="49"/>
      <c r="C2395" s="49"/>
      <c r="D2395" s="2"/>
      <c r="E2395" t="s">
        <v>334</v>
      </c>
      <c r="F2395" s="49"/>
      <c r="G2395" s="49"/>
      <c r="H2395" t="s">
        <v>7129</v>
      </c>
      <c r="I2395" s="49"/>
      <c r="J2395" s="49"/>
      <c r="L2395" s="49" t="s">
        <v>7128</v>
      </c>
      <c r="M2395" s="49"/>
      <c r="N2395" s="49"/>
      <c r="O2395" s="49"/>
      <c r="P2395" s="49"/>
      <c r="Q2395" t="s">
        <v>7127</v>
      </c>
      <c r="R2395" t="s">
        <v>1264</v>
      </c>
      <c r="S2395">
        <v>1</v>
      </c>
      <c r="T2395">
        <v>0</v>
      </c>
      <c r="V2395">
        <v>45</v>
      </c>
      <c r="X2395" s="49"/>
      <c r="AB2395" s="49"/>
      <c r="AC2395" s="49"/>
      <c r="AD2395">
        <v>7</v>
      </c>
    </row>
    <row r="2396" spans="2:30" x14ac:dyDescent="0.25">
      <c r="B2396" s="49"/>
      <c r="C2396" s="49"/>
      <c r="D2396" s="2"/>
      <c r="E2396" t="s">
        <v>334</v>
      </c>
      <c r="F2396" s="49"/>
      <c r="G2396" s="49"/>
      <c r="H2396" t="s">
        <v>1267</v>
      </c>
      <c r="I2396" s="49"/>
      <c r="J2396" s="49"/>
      <c r="L2396" s="49" t="s">
        <v>7128</v>
      </c>
      <c r="M2396" s="49"/>
      <c r="N2396" s="49"/>
      <c r="O2396" s="49"/>
      <c r="P2396" s="49"/>
      <c r="Q2396" t="s">
        <v>7130</v>
      </c>
      <c r="R2396" t="s">
        <v>1264</v>
      </c>
      <c r="S2396">
        <v>2</v>
      </c>
      <c r="T2396">
        <v>0</v>
      </c>
      <c r="V2396">
        <v>45</v>
      </c>
      <c r="X2396" s="49"/>
      <c r="AB2396" s="49"/>
      <c r="AC2396" s="49"/>
      <c r="AD2396">
        <v>7</v>
      </c>
    </row>
    <row r="2397" spans="2:30" x14ac:dyDescent="0.25">
      <c r="B2397" s="49"/>
      <c r="C2397" s="49"/>
      <c r="D2397" s="2"/>
      <c r="E2397" t="s">
        <v>363</v>
      </c>
      <c r="F2397" s="49"/>
      <c r="G2397" s="49"/>
      <c r="H2397" t="s">
        <v>1269</v>
      </c>
      <c r="I2397" s="49"/>
      <c r="J2397" s="49"/>
      <c r="L2397" s="49" t="s">
        <v>6992</v>
      </c>
      <c r="M2397" s="49"/>
      <c r="N2397" s="49"/>
      <c r="O2397" s="49"/>
      <c r="P2397" s="49"/>
      <c r="Q2397" t="s">
        <v>7131</v>
      </c>
      <c r="R2397" t="s">
        <v>1268</v>
      </c>
      <c r="S2397">
        <v>1</v>
      </c>
      <c r="V2397">
        <v>363</v>
      </c>
      <c r="W2397">
        <v>0.69</v>
      </c>
      <c r="X2397" s="49" t="s">
        <v>3957</v>
      </c>
      <c r="AB2397" s="49"/>
      <c r="AC2397" s="49"/>
      <c r="AD2397">
        <v>7</v>
      </c>
    </row>
    <row r="2398" spans="2:30" x14ac:dyDescent="0.25">
      <c r="B2398" s="49"/>
      <c r="C2398" s="49"/>
      <c r="D2398" s="2"/>
      <c r="E2398" t="s">
        <v>1</v>
      </c>
      <c r="F2398" s="49"/>
      <c r="G2398" s="49"/>
      <c r="H2398" t="s">
        <v>7134</v>
      </c>
      <c r="I2398" s="49"/>
      <c r="J2398" s="49"/>
      <c r="L2398" s="49" t="s">
        <v>7133</v>
      </c>
      <c r="M2398" s="49"/>
      <c r="N2398" s="49"/>
      <c r="O2398" s="49"/>
      <c r="P2398" s="49"/>
      <c r="Q2398" t="s">
        <v>7132</v>
      </c>
      <c r="R2398" t="s">
        <v>1268</v>
      </c>
      <c r="S2398">
        <v>1</v>
      </c>
      <c r="T2398">
        <v>150</v>
      </c>
      <c r="V2398">
        <v>70.199999999999989</v>
      </c>
      <c r="X2398" s="49"/>
      <c r="AB2398" s="49"/>
      <c r="AC2398" s="49"/>
      <c r="AD2398">
        <v>7</v>
      </c>
    </row>
    <row r="2399" spans="2:30" x14ac:dyDescent="0.25">
      <c r="B2399" s="49"/>
      <c r="C2399" s="49"/>
      <c r="D2399" s="2"/>
      <c r="E2399" t="s">
        <v>1</v>
      </c>
      <c r="F2399" s="49"/>
      <c r="G2399" s="49"/>
      <c r="H2399" t="s">
        <v>7137</v>
      </c>
      <c r="I2399" s="49"/>
      <c r="J2399" s="49"/>
      <c r="L2399" s="49" t="s">
        <v>7136</v>
      </c>
      <c r="M2399" s="49"/>
      <c r="N2399" s="49"/>
      <c r="O2399" s="49"/>
      <c r="P2399" s="49"/>
      <c r="Q2399" t="s">
        <v>7135</v>
      </c>
      <c r="R2399" t="s">
        <v>1268</v>
      </c>
      <c r="S2399">
        <v>2</v>
      </c>
      <c r="T2399">
        <v>150</v>
      </c>
      <c r="V2399">
        <v>64.800000000000011</v>
      </c>
      <c r="X2399" s="49"/>
      <c r="AB2399" s="49"/>
      <c r="AC2399" s="49"/>
      <c r="AD2399">
        <v>7</v>
      </c>
    </row>
    <row r="2400" spans="2:30" x14ac:dyDescent="0.25">
      <c r="B2400" s="49"/>
      <c r="C2400" s="49"/>
      <c r="D2400" s="2"/>
      <c r="E2400" t="s">
        <v>1</v>
      </c>
      <c r="F2400" s="49"/>
      <c r="G2400" s="49"/>
      <c r="H2400" t="s">
        <v>7140</v>
      </c>
      <c r="I2400" s="49"/>
      <c r="J2400" s="49"/>
      <c r="L2400" s="49" t="s">
        <v>7139</v>
      </c>
      <c r="M2400" s="49"/>
      <c r="N2400" s="49"/>
      <c r="O2400" s="49"/>
      <c r="P2400" s="49"/>
      <c r="Q2400" t="s">
        <v>7138</v>
      </c>
      <c r="R2400" t="s">
        <v>1268</v>
      </c>
      <c r="S2400">
        <v>3</v>
      </c>
      <c r="T2400">
        <v>150</v>
      </c>
      <c r="V2400">
        <v>49.8</v>
      </c>
      <c r="X2400" s="49"/>
      <c r="AB2400" s="49"/>
      <c r="AC2400" s="49"/>
      <c r="AD2400">
        <v>7</v>
      </c>
    </row>
    <row r="2401" spans="2:30" x14ac:dyDescent="0.25">
      <c r="B2401" s="49"/>
      <c r="C2401" s="49"/>
      <c r="D2401" s="2"/>
      <c r="E2401" t="s">
        <v>1</v>
      </c>
      <c r="F2401" s="49"/>
      <c r="G2401" s="49"/>
      <c r="H2401" t="s">
        <v>7143</v>
      </c>
      <c r="I2401" s="49"/>
      <c r="J2401" s="49"/>
      <c r="L2401" s="49" t="s">
        <v>7142</v>
      </c>
      <c r="M2401" s="49"/>
      <c r="N2401" s="49"/>
      <c r="O2401" s="49"/>
      <c r="P2401" s="49"/>
      <c r="Q2401" t="s">
        <v>7141</v>
      </c>
      <c r="R2401" t="s">
        <v>1268</v>
      </c>
      <c r="S2401">
        <v>4</v>
      </c>
      <c r="T2401">
        <v>150</v>
      </c>
      <c r="V2401">
        <v>46.800000000000004</v>
      </c>
      <c r="X2401" s="49"/>
      <c r="AB2401" s="49"/>
      <c r="AC2401" s="49"/>
      <c r="AD2401">
        <v>7</v>
      </c>
    </row>
    <row r="2402" spans="2:30" x14ac:dyDescent="0.25">
      <c r="B2402" s="49"/>
      <c r="C2402" s="49"/>
      <c r="D2402" s="2"/>
      <c r="E2402" t="s">
        <v>1</v>
      </c>
      <c r="F2402" s="49"/>
      <c r="G2402" s="49"/>
      <c r="H2402" t="s">
        <v>7145</v>
      </c>
      <c r="I2402" s="49"/>
      <c r="J2402" s="49"/>
      <c r="L2402" s="49" t="s">
        <v>7136</v>
      </c>
      <c r="M2402" s="49"/>
      <c r="N2402" s="49"/>
      <c r="O2402" s="49"/>
      <c r="P2402" s="49"/>
      <c r="Q2402" t="s">
        <v>7144</v>
      </c>
      <c r="R2402" t="s">
        <v>1268</v>
      </c>
      <c r="S2402">
        <v>5</v>
      </c>
      <c r="T2402">
        <v>150</v>
      </c>
      <c r="V2402">
        <v>45</v>
      </c>
      <c r="X2402" s="49"/>
      <c r="AB2402" s="49"/>
      <c r="AC2402" s="49"/>
      <c r="AD2402">
        <v>7</v>
      </c>
    </row>
    <row r="2403" spans="2:30" x14ac:dyDescent="0.25">
      <c r="B2403" s="49"/>
      <c r="C2403" s="49"/>
      <c r="D2403" s="2"/>
      <c r="E2403" t="s">
        <v>96</v>
      </c>
      <c r="F2403" s="49"/>
      <c r="G2403" s="49"/>
      <c r="H2403" t="s">
        <v>7148</v>
      </c>
      <c r="I2403" s="49"/>
      <c r="J2403" s="49"/>
      <c r="L2403" s="49" t="s">
        <v>7147</v>
      </c>
      <c r="M2403" s="49"/>
      <c r="N2403" s="49"/>
      <c r="O2403" s="49"/>
      <c r="P2403" s="49"/>
      <c r="Q2403" t="s">
        <v>7146</v>
      </c>
      <c r="R2403" t="s">
        <v>1268</v>
      </c>
      <c r="S2403">
        <v>1</v>
      </c>
      <c r="T2403">
        <v>35</v>
      </c>
      <c r="U2403">
        <v>8</v>
      </c>
      <c r="X2403" s="49"/>
      <c r="Y2403">
        <v>2</v>
      </c>
      <c r="Z2403">
        <v>2</v>
      </c>
      <c r="AA2403">
        <v>2</v>
      </c>
      <c r="AB2403" s="49" t="s">
        <v>1745</v>
      </c>
      <c r="AC2403" s="49"/>
      <c r="AD2403">
        <v>7</v>
      </c>
    </row>
    <row r="2404" spans="2:30" x14ac:dyDescent="0.25">
      <c r="B2404" s="49"/>
      <c r="C2404" s="49"/>
      <c r="D2404" s="2"/>
      <c r="E2404" t="s">
        <v>96</v>
      </c>
      <c r="F2404" s="49"/>
      <c r="G2404" s="49"/>
      <c r="H2404" t="s">
        <v>7150</v>
      </c>
      <c r="I2404" s="49"/>
      <c r="J2404" s="49"/>
      <c r="L2404" s="49" t="s">
        <v>7147</v>
      </c>
      <c r="M2404" s="49"/>
      <c r="N2404" s="49"/>
      <c r="O2404" s="49"/>
      <c r="P2404" s="49"/>
      <c r="Q2404" t="s">
        <v>7149</v>
      </c>
      <c r="R2404" t="s">
        <v>1268</v>
      </c>
      <c r="S2404">
        <v>2</v>
      </c>
      <c r="T2404">
        <v>35</v>
      </c>
      <c r="U2404">
        <v>8</v>
      </c>
      <c r="X2404" s="49"/>
      <c r="Y2404">
        <v>2</v>
      </c>
      <c r="Z2404">
        <v>2</v>
      </c>
      <c r="AA2404">
        <v>2</v>
      </c>
      <c r="AB2404" s="49" t="s">
        <v>1745</v>
      </c>
      <c r="AC2404" s="49"/>
      <c r="AD2404">
        <v>7</v>
      </c>
    </row>
    <row r="2405" spans="2:30" x14ac:dyDescent="0.25">
      <c r="B2405" s="49"/>
      <c r="C2405" s="49"/>
      <c r="D2405" s="2"/>
      <c r="E2405" t="s">
        <v>96</v>
      </c>
      <c r="F2405" s="49"/>
      <c r="G2405" s="49"/>
      <c r="H2405" t="s">
        <v>7152</v>
      </c>
      <c r="I2405" s="49"/>
      <c r="J2405" s="49"/>
      <c r="L2405" s="49" t="s">
        <v>7147</v>
      </c>
      <c r="M2405" s="49"/>
      <c r="N2405" s="49"/>
      <c r="O2405" s="49"/>
      <c r="P2405" s="49"/>
      <c r="Q2405" t="s">
        <v>7151</v>
      </c>
      <c r="R2405" t="s">
        <v>1268</v>
      </c>
      <c r="S2405">
        <v>3</v>
      </c>
      <c r="T2405">
        <v>35</v>
      </c>
      <c r="U2405">
        <v>7</v>
      </c>
      <c r="X2405" s="49"/>
      <c r="Y2405">
        <v>2</v>
      </c>
      <c r="Z2405">
        <v>2</v>
      </c>
      <c r="AA2405">
        <v>2</v>
      </c>
      <c r="AB2405" s="49" t="s">
        <v>1745</v>
      </c>
      <c r="AC2405" s="49"/>
      <c r="AD2405">
        <v>7</v>
      </c>
    </row>
    <row r="2406" spans="2:30" x14ac:dyDescent="0.25">
      <c r="B2406" s="49"/>
      <c r="C2406" s="49"/>
      <c r="D2406" s="2"/>
      <c r="E2406" t="s">
        <v>96</v>
      </c>
      <c r="F2406" s="49"/>
      <c r="G2406" s="49"/>
      <c r="H2406" t="s">
        <v>7155</v>
      </c>
      <c r="I2406" s="49"/>
      <c r="J2406" s="49"/>
      <c r="L2406" s="49" t="s">
        <v>7154</v>
      </c>
      <c r="M2406" s="49"/>
      <c r="N2406" s="49"/>
      <c r="O2406" s="49"/>
      <c r="P2406" s="49"/>
      <c r="Q2406" t="s">
        <v>7153</v>
      </c>
      <c r="R2406" t="s">
        <v>1268</v>
      </c>
      <c r="S2406">
        <v>4</v>
      </c>
      <c r="T2406">
        <v>35</v>
      </c>
      <c r="U2406">
        <v>6</v>
      </c>
      <c r="X2406" s="49"/>
      <c r="Y2406">
        <v>2</v>
      </c>
      <c r="Z2406">
        <v>2</v>
      </c>
      <c r="AA2406">
        <v>2</v>
      </c>
      <c r="AB2406" s="49" t="s">
        <v>610</v>
      </c>
      <c r="AC2406" s="49"/>
      <c r="AD2406">
        <v>7</v>
      </c>
    </row>
    <row r="2407" spans="2:30" x14ac:dyDescent="0.25">
      <c r="B2407" s="49"/>
      <c r="C2407" s="49"/>
      <c r="D2407" s="2"/>
      <c r="E2407" t="s">
        <v>217</v>
      </c>
      <c r="F2407" s="49"/>
      <c r="G2407" s="49"/>
      <c r="H2407" t="s">
        <v>7158</v>
      </c>
      <c r="I2407" s="49"/>
      <c r="J2407" s="49"/>
      <c r="L2407" s="49" t="s">
        <v>7157</v>
      </c>
      <c r="M2407" s="49"/>
      <c r="N2407" s="49"/>
      <c r="O2407" s="49"/>
      <c r="P2407" s="49"/>
      <c r="Q2407" t="s">
        <v>7156</v>
      </c>
      <c r="R2407" t="s">
        <v>1268</v>
      </c>
      <c r="S2407">
        <v>1</v>
      </c>
      <c r="T2407">
        <v>22.5</v>
      </c>
      <c r="U2407">
        <v>12</v>
      </c>
      <c r="X2407" s="49"/>
      <c r="Y2407">
        <v>3</v>
      </c>
      <c r="AA2407">
        <v>2</v>
      </c>
      <c r="AB2407" s="49" t="s">
        <v>2289</v>
      </c>
      <c r="AC2407" s="49"/>
      <c r="AD2407">
        <v>7</v>
      </c>
    </row>
    <row r="2408" spans="2:30" x14ac:dyDescent="0.25">
      <c r="B2408" s="49"/>
      <c r="C2408" s="49"/>
      <c r="D2408" s="2"/>
      <c r="E2408" t="s">
        <v>217</v>
      </c>
      <c r="F2408" s="49"/>
      <c r="G2408" s="49"/>
      <c r="H2408" t="s">
        <v>7161</v>
      </c>
      <c r="I2408" s="49"/>
      <c r="J2408" s="49"/>
      <c r="L2408" s="49" t="s">
        <v>7160</v>
      </c>
      <c r="M2408" s="49"/>
      <c r="N2408" s="49"/>
      <c r="O2408" s="49"/>
      <c r="P2408" s="49"/>
      <c r="Q2408" t="s">
        <v>7159</v>
      </c>
      <c r="R2408" t="s">
        <v>1268</v>
      </c>
      <c r="S2408">
        <v>2</v>
      </c>
      <c r="T2408">
        <v>22.5</v>
      </c>
      <c r="U2408">
        <v>12</v>
      </c>
      <c r="X2408" s="49"/>
      <c r="Y2408">
        <v>3</v>
      </c>
      <c r="AB2408" s="49" t="s">
        <v>618</v>
      </c>
      <c r="AC2408" s="49"/>
      <c r="AD2408">
        <v>7</v>
      </c>
    </row>
    <row r="2409" spans="2:30" x14ac:dyDescent="0.25">
      <c r="B2409" s="49"/>
      <c r="C2409" s="49"/>
      <c r="D2409" s="2"/>
      <c r="E2409" t="s">
        <v>217</v>
      </c>
      <c r="F2409" s="49"/>
      <c r="G2409" s="49"/>
      <c r="H2409" t="s">
        <v>7164</v>
      </c>
      <c r="I2409" s="49"/>
      <c r="J2409" s="49"/>
      <c r="L2409" s="49" t="s">
        <v>7163</v>
      </c>
      <c r="M2409" s="49"/>
      <c r="N2409" s="49"/>
      <c r="O2409" s="49"/>
      <c r="P2409" s="49"/>
      <c r="Q2409" t="s">
        <v>7162</v>
      </c>
      <c r="R2409" t="s">
        <v>1268</v>
      </c>
      <c r="S2409">
        <v>3</v>
      </c>
      <c r="T2409">
        <v>22.5</v>
      </c>
      <c r="U2409">
        <v>12</v>
      </c>
      <c r="X2409" s="49"/>
      <c r="Y2409">
        <v>3</v>
      </c>
      <c r="AA2409">
        <v>2</v>
      </c>
      <c r="AB2409" s="49" t="s">
        <v>1745</v>
      </c>
      <c r="AC2409" s="49"/>
      <c r="AD2409">
        <v>7</v>
      </c>
    </row>
    <row r="2410" spans="2:30" x14ac:dyDescent="0.25">
      <c r="B2410" s="49"/>
      <c r="C2410" s="49"/>
      <c r="D2410" s="2"/>
      <c r="E2410" t="s">
        <v>217</v>
      </c>
      <c r="F2410" s="49"/>
      <c r="G2410" s="49"/>
      <c r="H2410" t="s">
        <v>7166</v>
      </c>
      <c r="I2410" s="49"/>
      <c r="J2410" s="49"/>
      <c r="L2410" s="49" t="s">
        <v>7163</v>
      </c>
      <c r="M2410" s="49"/>
      <c r="N2410" s="49"/>
      <c r="O2410" s="49"/>
      <c r="P2410" s="49"/>
      <c r="Q2410" t="s">
        <v>7165</v>
      </c>
      <c r="R2410" t="s">
        <v>1268</v>
      </c>
      <c r="S2410">
        <v>4</v>
      </c>
      <c r="T2410">
        <v>22.5</v>
      </c>
      <c r="U2410">
        <v>11</v>
      </c>
      <c r="X2410" s="49"/>
      <c r="Y2410">
        <v>3</v>
      </c>
      <c r="AA2410">
        <v>2</v>
      </c>
      <c r="AB2410" s="49" t="s">
        <v>1745</v>
      </c>
      <c r="AC2410" s="49"/>
      <c r="AD2410">
        <v>7</v>
      </c>
    </row>
    <row r="2411" spans="2:30" x14ac:dyDescent="0.25">
      <c r="B2411" s="49"/>
      <c r="C2411" s="49"/>
      <c r="D2411" s="2"/>
      <c r="E2411" t="s">
        <v>209</v>
      </c>
      <c r="F2411" s="49"/>
      <c r="G2411" s="49"/>
      <c r="H2411" t="s">
        <v>7168</v>
      </c>
      <c r="I2411" s="49"/>
      <c r="J2411" s="49"/>
      <c r="L2411" s="49" t="s">
        <v>1932</v>
      </c>
      <c r="M2411" s="49"/>
      <c r="N2411" s="49"/>
      <c r="O2411" s="49"/>
      <c r="P2411" s="49"/>
      <c r="Q2411" t="s">
        <v>7167</v>
      </c>
      <c r="R2411" t="s">
        <v>1268</v>
      </c>
      <c r="S2411">
        <v>1</v>
      </c>
      <c r="T2411">
        <v>62.5</v>
      </c>
      <c r="U2411">
        <v>11</v>
      </c>
      <c r="X2411" s="49"/>
      <c r="Y2411">
        <v>2</v>
      </c>
      <c r="Z2411">
        <v>1</v>
      </c>
      <c r="AA2411">
        <v>2</v>
      </c>
      <c r="AB2411" s="49" t="s">
        <v>1745</v>
      </c>
      <c r="AC2411" s="49"/>
      <c r="AD2411">
        <v>7</v>
      </c>
    </row>
    <row r="2412" spans="2:30" x14ac:dyDescent="0.25">
      <c r="B2412" s="49"/>
      <c r="C2412" s="49"/>
      <c r="D2412" s="2"/>
      <c r="E2412" t="s">
        <v>209</v>
      </c>
      <c r="F2412" s="49"/>
      <c r="G2412" s="49"/>
      <c r="H2412" t="s">
        <v>7170</v>
      </c>
      <c r="I2412" s="49"/>
      <c r="J2412" s="49"/>
      <c r="L2412" s="49" t="s">
        <v>1932</v>
      </c>
      <c r="M2412" s="49"/>
      <c r="N2412" s="49"/>
      <c r="O2412" s="49"/>
      <c r="P2412" s="49"/>
      <c r="Q2412" t="s">
        <v>7169</v>
      </c>
      <c r="R2412" t="s">
        <v>1268</v>
      </c>
      <c r="S2412">
        <v>2</v>
      </c>
      <c r="T2412">
        <v>65</v>
      </c>
      <c r="U2412">
        <v>10</v>
      </c>
      <c r="X2412" s="49"/>
      <c r="Y2412">
        <v>2</v>
      </c>
      <c r="Z2412">
        <v>1</v>
      </c>
      <c r="AA2412">
        <v>2</v>
      </c>
      <c r="AB2412" s="49" t="s">
        <v>1745</v>
      </c>
      <c r="AC2412" s="49"/>
      <c r="AD2412">
        <v>7</v>
      </c>
    </row>
    <row r="2413" spans="2:30" x14ac:dyDescent="0.25">
      <c r="B2413" s="49"/>
      <c r="C2413" s="49"/>
      <c r="D2413" s="2"/>
      <c r="E2413" t="s">
        <v>209</v>
      </c>
      <c r="F2413" s="49"/>
      <c r="G2413" s="49"/>
      <c r="H2413" t="s">
        <v>7172</v>
      </c>
      <c r="I2413" s="49"/>
      <c r="J2413" s="49"/>
      <c r="L2413" s="49" t="s">
        <v>1937</v>
      </c>
      <c r="M2413" s="49"/>
      <c r="N2413" s="49"/>
      <c r="O2413" s="49"/>
      <c r="P2413" s="49"/>
      <c r="Q2413" t="s">
        <v>7171</v>
      </c>
      <c r="R2413" t="s">
        <v>1268</v>
      </c>
      <c r="S2413">
        <v>3</v>
      </c>
      <c r="T2413">
        <v>67.5</v>
      </c>
      <c r="U2413">
        <v>9</v>
      </c>
      <c r="X2413" s="49"/>
      <c r="Y2413">
        <v>2</v>
      </c>
      <c r="Z2413">
        <v>1</v>
      </c>
      <c r="AA2413">
        <v>2</v>
      </c>
      <c r="AB2413" s="49" t="s">
        <v>610</v>
      </c>
      <c r="AC2413" s="49"/>
      <c r="AD2413">
        <v>7</v>
      </c>
    </row>
    <row r="2414" spans="2:30" x14ac:dyDescent="0.25">
      <c r="B2414" s="49"/>
      <c r="C2414" s="49"/>
      <c r="D2414" s="2"/>
      <c r="E2414" t="s">
        <v>209</v>
      </c>
      <c r="F2414" s="49"/>
      <c r="G2414" s="49"/>
      <c r="H2414" t="s">
        <v>7174</v>
      </c>
      <c r="I2414" s="49"/>
      <c r="J2414" s="49"/>
      <c r="L2414" s="49" t="s">
        <v>1937</v>
      </c>
      <c r="M2414" s="49"/>
      <c r="N2414" s="49"/>
      <c r="O2414" s="49"/>
      <c r="P2414" s="49"/>
      <c r="Q2414" t="s">
        <v>7173</v>
      </c>
      <c r="R2414" t="s">
        <v>1268</v>
      </c>
      <c r="S2414">
        <v>4</v>
      </c>
      <c r="T2414">
        <v>70</v>
      </c>
      <c r="U2414">
        <v>7</v>
      </c>
      <c r="X2414" s="49"/>
      <c r="Y2414">
        <v>2</v>
      </c>
      <c r="Z2414">
        <v>1</v>
      </c>
      <c r="AA2414">
        <v>2</v>
      </c>
      <c r="AB2414" s="49" t="s">
        <v>610</v>
      </c>
      <c r="AC2414" s="49"/>
      <c r="AD2414">
        <v>7</v>
      </c>
    </row>
    <row r="2415" spans="2:30" x14ac:dyDescent="0.25">
      <c r="B2415" s="49"/>
      <c r="C2415" s="49"/>
      <c r="D2415" s="2"/>
      <c r="E2415" t="s">
        <v>123</v>
      </c>
      <c r="F2415" s="49"/>
      <c r="G2415" s="49"/>
      <c r="H2415" t="s">
        <v>7177</v>
      </c>
      <c r="I2415" s="49"/>
      <c r="J2415" s="49"/>
      <c r="L2415" s="49" t="s">
        <v>7176</v>
      </c>
      <c r="M2415" s="49"/>
      <c r="N2415" s="49"/>
      <c r="O2415" s="49"/>
      <c r="P2415" s="49"/>
      <c r="Q2415" t="s">
        <v>7175</v>
      </c>
      <c r="R2415" t="s">
        <v>1268</v>
      </c>
      <c r="S2415">
        <v>1</v>
      </c>
      <c r="T2415">
        <v>30</v>
      </c>
      <c r="U2415">
        <v>12</v>
      </c>
      <c r="X2415" s="49"/>
      <c r="Y2415">
        <v>2</v>
      </c>
      <c r="Z2415">
        <v>2</v>
      </c>
      <c r="AA2415">
        <v>2</v>
      </c>
      <c r="AB2415" s="49" t="s">
        <v>610</v>
      </c>
      <c r="AC2415" s="49"/>
      <c r="AD2415">
        <v>7</v>
      </c>
    </row>
    <row r="2416" spans="2:30" x14ac:dyDescent="0.25">
      <c r="B2416" s="49"/>
      <c r="C2416" s="49"/>
      <c r="D2416" s="2"/>
      <c r="E2416" t="s">
        <v>123</v>
      </c>
      <c r="F2416" s="49"/>
      <c r="G2416" s="49"/>
      <c r="H2416" t="s">
        <v>7179</v>
      </c>
      <c r="I2416" s="49"/>
      <c r="J2416" s="49"/>
      <c r="L2416" s="49" t="s">
        <v>7176</v>
      </c>
      <c r="M2416" s="49"/>
      <c r="N2416" s="49"/>
      <c r="O2416" s="49"/>
      <c r="P2416" s="49"/>
      <c r="Q2416" t="s">
        <v>7178</v>
      </c>
      <c r="R2416" t="s">
        <v>1268</v>
      </c>
      <c r="S2416">
        <v>2</v>
      </c>
      <c r="T2416">
        <v>30</v>
      </c>
      <c r="U2416">
        <v>9</v>
      </c>
      <c r="X2416" s="49"/>
      <c r="Y2416">
        <v>2</v>
      </c>
      <c r="Z2416">
        <v>2</v>
      </c>
      <c r="AA2416">
        <v>2</v>
      </c>
      <c r="AB2416" s="49" t="s">
        <v>610</v>
      </c>
      <c r="AC2416" s="49"/>
      <c r="AD2416">
        <v>7</v>
      </c>
    </row>
    <row r="2417" spans="2:30" x14ac:dyDescent="0.25">
      <c r="B2417" s="49"/>
      <c r="C2417" s="49"/>
      <c r="D2417" s="2"/>
      <c r="E2417" t="s">
        <v>123</v>
      </c>
      <c r="F2417" s="49"/>
      <c r="G2417" s="49"/>
      <c r="H2417" t="s">
        <v>7181</v>
      </c>
      <c r="I2417" s="49"/>
      <c r="J2417" s="49"/>
      <c r="L2417" s="49" t="s">
        <v>7176</v>
      </c>
      <c r="M2417" s="49"/>
      <c r="N2417" s="49"/>
      <c r="O2417" s="49"/>
      <c r="P2417" s="49"/>
      <c r="Q2417" t="s">
        <v>7180</v>
      </c>
      <c r="R2417" t="s">
        <v>1268</v>
      </c>
      <c r="S2417">
        <v>3</v>
      </c>
      <c r="T2417">
        <v>30</v>
      </c>
      <c r="U2417">
        <v>7</v>
      </c>
      <c r="X2417" s="49"/>
      <c r="Y2417">
        <v>2</v>
      </c>
      <c r="Z2417">
        <v>2</v>
      </c>
      <c r="AA2417">
        <v>2</v>
      </c>
      <c r="AB2417" s="49" t="s">
        <v>610</v>
      </c>
      <c r="AC2417" s="49"/>
      <c r="AD2417">
        <v>7</v>
      </c>
    </row>
    <row r="2418" spans="2:30" x14ac:dyDescent="0.25">
      <c r="B2418" s="49"/>
      <c r="C2418" s="49"/>
      <c r="D2418" s="2"/>
      <c r="E2418" t="s">
        <v>339</v>
      </c>
      <c r="F2418" s="49"/>
      <c r="G2418" s="49"/>
      <c r="H2418" t="s">
        <v>7184</v>
      </c>
      <c r="I2418" s="49"/>
      <c r="J2418" s="49"/>
      <c r="L2418" s="49" t="s">
        <v>7183</v>
      </c>
      <c r="M2418" s="49"/>
      <c r="N2418" s="49"/>
      <c r="O2418" s="49"/>
      <c r="P2418" s="49"/>
      <c r="Q2418" t="s">
        <v>7182</v>
      </c>
      <c r="R2418" t="s">
        <v>1268</v>
      </c>
      <c r="S2418">
        <v>1</v>
      </c>
      <c r="T2418">
        <v>50</v>
      </c>
      <c r="V2418">
        <v>61.2</v>
      </c>
      <c r="X2418" s="49"/>
      <c r="AB2418" s="49"/>
      <c r="AC2418" s="49"/>
      <c r="AD2418">
        <v>7</v>
      </c>
    </row>
    <row r="2419" spans="2:30" x14ac:dyDescent="0.25">
      <c r="B2419" s="49"/>
      <c r="C2419" s="49"/>
      <c r="D2419" s="2"/>
      <c r="E2419" t="s">
        <v>339</v>
      </c>
      <c r="F2419" s="49"/>
      <c r="G2419" s="49"/>
      <c r="H2419" t="s">
        <v>7187</v>
      </c>
      <c r="I2419" s="49"/>
      <c r="J2419" s="49"/>
      <c r="L2419" s="49" t="s">
        <v>7186</v>
      </c>
      <c r="M2419" s="49"/>
      <c r="N2419" s="49"/>
      <c r="O2419" s="49"/>
      <c r="P2419" s="49"/>
      <c r="Q2419" t="s">
        <v>7185</v>
      </c>
      <c r="R2419" t="s">
        <v>1268</v>
      </c>
      <c r="S2419">
        <v>2</v>
      </c>
      <c r="T2419">
        <v>50</v>
      </c>
      <c r="V2419">
        <v>61.800000000000004</v>
      </c>
      <c r="X2419" s="49"/>
      <c r="AB2419" s="49"/>
      <c r="AC2419" s="49"/>
      <c r="AD2419">
        <v>7</v>
      </c>
    </row>
    <row r="2420" spans="2:30" x14ac:dyDescent="0.25">
      <c r="B2420" s="49"/>
      <c r="C2420" s="49"/>
      <c r="D2420" s="2"/>
      <c r="E2420" t="s">
        <v>339</v>
      </c>
      <c r="F2420" s="49"/>
      <c r="G2420" s="49"/>
      <c r="H2420" t="s">
        <v>7190</v>
      </c>
      <c r="I2420" s="49"/>
      <c r="J2420" s="49"/>
      <c r="L2420" s="49" t="s">
        <v>7189</v>
      </c>
      <c r="M2420" s="49"/>
      <c r="N2420" s="49"/>
      <c r="O2420" s="49"/>
      <c r="P2420" s="49"/>
      <c r="Q2420" t="s">
        <v>7188</v>
      </c>
      <c r="R2420" t="s">
        <v>1268</v>
      </c>
      <c r="S2420">
        <v>3</v>
      </c>
      <c r="T2420">
        <v>50</v>
      </c>
      <c r="V2420">
        <v>52.8</v>
      </c>
      <c r="X2420" s="49"/>
      <c r="AB2420" s="49"/>
      <c r="AC2420" s="49"/>
      <c r="AD2420">
        <v>7</v>
      </c>
    </row>
    <row r="2421" spans="2:30" x14ac:dyDescent="0.25">
      <c r="B2421" s="49"/>
      <c r="C2421" s="49"/>
      <c r="D2421" s="2"/>
      <c r="E2421" t="s">
        <v>334</v>
      </c>
      <c r="F2421" s="49"/>
      <c r="G2421" s="49"/>
      <c r="H2421" t="s">
        <v>7192</v>
      </c>
      <c r="I2421" s="49"/>
      <c r="J2421" s="49"/>
      <c r="L2421" s="49" t="s">
        <v>4848</v>
      </c>
      <c r="M2421" s="49"/>
      <c r="N2421" s="49"/>
      <c r="O2421" s="49"/>
      <c r="P2421" s="49"/>
      <c r="Q2421" t="s">
        <v>7191</v>
      </c>
      <c r="R2421" t="s">
        <v>1268</v>
      </c>
      <c r="S2421">
        <v>1</v>
      </c>
      <c r="T2421">
        <v>0</v>
      </c>
      <c r="V2421">
        <v>52.2</v>
      </c>
      <c r="X2421" s="49"/>
      <c r="AB2421" s="49"/>
      <c r="AC2421" s="49"/>
      <c r="AD2421">
        <v>7</v>
      </c>
    </row>
    <row r="2422" spans="2:30" x14ac:dyDescent="0.25">
      <c r="B2422" s="49"/>
      <c r="C2422" s="49"/>
      <c r="D2422" s="2"/>
      <c r="E2422" t="s">
        <v>334</v>
      </c>
      <c r="F2422" s="49"/>
      <c r="G2422" s="49"/>
      <c r="H2422" t="s">
        <v>7194</v>
      </c>
      <c r="I2422" s="49"/>
      <c r="J2422" s="49"/>
      <c r="L2422" s="49" t="s">
        <v>4891</v>
      </c>
      <c r="M2422" s="49"/>
      <c r="N2422" s="49"/>
      <c r="O2422" s="49"/>
      <c r="P2422" s="49"/>
      <c r="Q2422" t="s">
        <v>7193</v>
      </c>
      <c r="R2422" t="s">
        <v>1268</v>
      </c>
      <c r="S2422">
        <v>2</v>
      </c>
      <c r="T2422">
        <v>0</v>
      </c>
      <c r="V2422">
        <v>48</v>
      </c>
      <c r="X2422" s="49"/>
      <c r="AB2422" s="49"/>
      <c r="AC2422" s="49"/>
      <c r="AD2422">
        <v>7</v>
      </c>
    </row>
    <row r="2423" spans="2:30" x14ac:dyDescent="0.25">
      <c r="B2423" s="49"/>
      <c r="C2423" s="49"/>
      <c r="D2423" s="2"/>
      <c r="E2423" t="s">
        <v>356</v>
      </c>
      <c r="F2423" s="49"/>
      <c r="G2423" s="49"/>
      <c r="H2423" t="s">
        <v>1270</v>
      </c>
      <c r="I2423" s="49"/>
      <c r="J2423" s="49"/>
      <c r="L2423" s="49" t="s">
        <v>5872</v>
      </c>
      <c r="M2423" s="49"/>
      <c r="N2423" s="49"/>
      <c r="O2423" s="49"/>
      <c r="P2423" s="49"/>
      <c r="Q2423" t="s">
        <v>7195</v>
      </c>
      <c r="R2423" t="s">
        <v>1268</v>
      </c>
      <c r="S2423">
        <v>1</v>
      </c>
      <c r="V2423">
        <v>469</v>
      </c>
      <c r="W2423">
        <v>2</v>
      </c>
      <c r="X2423" s="49" t="s">
        <v>3957</v>
      </c>
      <c r="AB2423" s="49"/>
      <c r="AC2423" s="49"/>
      <c r="AD2423">
        <v>7</v>
      </c>
    </row>
    <row r="2424" spans="2:30" x14ac:dyDescent="0.25">
      <c r="B2424" s="49"/>
      <c r="C2424" s="49"/>
      <c r="D2424" s="2"/>
      <c r="E2424" t="s">
        <v>363</v>
      </c>
      <c r="F2424" s="49"/>
      <c r="G2424" s="49"/>
      <c r="H2424" t="s">
        <v>1273</v>
      </c>
      <c r="I2424" s="49"/>
      <c r="J2424" s="49"/>
      <c r="L2424" s="49" t="s">
        <v>7197</v>
      </c>
      <c r="M2424" s="49"/>
      <c r="N2424" s="49"/>
      <c r="O2424" s="49"/>
      <c r="P2424" s="49"/>
      <c r="Q2424" t="s">
        <v>7196</v>
      </c>
      <c r="R2424" t="s">
        <v>1271</v>
      </c>
      <c r="S2424">
        <v>1</v>
      </c>
      <c r="V2424">
        <v>364</v>
      </c>
      <c r="W2424">
        <v>0.69</v>
      </c>
      <c r="X2424" s="49" t="s">
        <v>3957</v>
      </c>
      <c r="AB2424" s="49"/>
      <c r="AC2424" s="49"/>
      <c r="AD2424">
        <v>8</v>
      </c>
    </row>
    <row r="2425" spans="2:30" x14ac:dyDescent="0.25">
      <c r="B2425" s="49"/>
      <c r="C2425" s="49"/>
      <c r="D2425" s="2"/>
      <c r="E2425" t="s">
        <v>394</v>
      </c>
      <c r="F2425" s="49"/>
      <c r="G2425" s="49"/>
      <c r="H2425" t="s">
        <v>7199</v>
      </c>
      <c r="I2425" s="49"/>
      <c r="J2425" s="49"/>
      <c r="L2425" s="49" t="s">
        <v>2818</v>
      </c>
      <c r="M2425" s="49"/>
      <c r="N2425" s="49"/>
      <c r="O2425" s="49"/>
      <c r="P2425" s="49"/>
      <c r="Q2425" t="s">
        <v>7198</v>
      </c>
      <c r="R2425" t="s">
        <v>1271</v>
      </c>
      <c r="S2425">
        <v>1</v>
      </c>
      <c r="T2425">
        <v>0</v>
      </c>
      <c r="U2425">
        <v>15</v>
      </c>
      <c r="X2425" s="49"/>
      <c r="AB2425" s="49"/>
      <c r="AC2425" s="49"/>
      <c r="AD2425">
        <v>8</v>
      </c>
    </row>
    <row r="2426" spans="2:30" x14ac:dyDescent="0.25">
      <c r="B2426" s="49"/>
      <c r="C2426" s="49"/>
      <c r="D2426" s="2"/>
      <c r="E2426" t="s">
        <v>398</v>
      </c>
      <c r="F2426" s="49"/>
      <c r="G2426" s="49"/>
      <c r="H2426" t="s">
        <v>7201</v>
      </c>
      <c r="I2426" s="49"/>
      <c r="J2426" s="49"/>
      <c r="L2426" s="49" t="s">
        <v>2818</v>
      </c>
      <c r="M2426" s="49"/>
      <c r="N2426" s="49"/>
      <c r="O2426" s="49"/>
      <c r="P2426" s="49"/>
      <c r="Q2426" t="s">
        <v>7200</v>
      </c>
      <c r="R2426" t="s">
        <v>1271</v>
      </c>
      <c r="S2426">
        <v>1</v>
      </c>
      <c r="T2426">
        <v>0</v>
      </c>
      <c r="U2426">
        <v>12</v>
      </c>
      <c r="X2426" s="49"/>
      <c r="AB2426" s="49"/>
      <c r="AC2426" s="49"/>
      <c r="AD2426">
        <v>8</v>
      </c>
    </row>
    <row r="2427" spans="2:30" x14ac:dyDescent="0.25">
      <c r="B2427" s="49"/>
      <c r="C2427" s="49"/>
      <c r="D2427" s="2"/>
      <c r="E2427" t="s">
        <v>403</v>
      </c>
      <c r="F2427" s="49"/>
      <c r="G2427" s="49"/>
      <c r="H2427" t="s">
        <v>7203</v>
      </c>
      <c r="I2427" s="49"/>
      <c r="J2427" s="49"/>
      <c r="L2427" s="49" t="s">
        <v>2818</v>
      </c>
      <c r="M2427" s="49"/>
      <c r="N2427" s="49"/>
      <c r="O2427" s="49"/>
      <c r="P2427" s="49"/>
      <c r="Q2427" t="s">
        <v>7202</v>
      </c>
      <c r="R2427" t="s">
        <v>1271</v>
      </c>
      <c r="S2427">
        <v>1</v>
      </c>
      <c r="T2427">
        <v>0</v>
      </c>
      <c r="U2427">
        <v>8</v>
      </c>
      <c r="X2427" s="49"/>
      <c r="AB2427" s="49"/>
      <c r="AC2427" s="49"/>
      <c r="AD2427">
        <v>8</v>
      </c>
    </row>
    <row r="2428" spans="2:30" x14ac:dyDescent="0.25">
      <c r="B2428" s="49"/>
      <c r="C2428" s="49"/>
      <c r="D2428" s="2"/>
      <c r="E2428" t="s">
        <v>407</v>
      </c>
      <c r="F2428" s="49"/>
      <c r="G2428" s="49"/>
      <c r="H2428" t="s">
        <v>7206</v>
      </c>
      <c r="I2428" s="49"/>
      <c r="J2428" s="49"/>
      <c r="L2428" s="49" t="s">
        <v>7205</v>
      </c>
      <c r="M2428" s="49"/>
      <c r="N2428" s="49"/>
      <c r="O2428" s="49"/>
      <c r="P2428" s="49"/>
      <c r="Q2428" t="s">
        <v>7204</v>
      </c>
      <c r="R2428" t="s">
        <v>1271</v>
      </c>
      <c r="S2428">
        <v>1</v>
      </c>
      <c r="T2428">
        <v>0</v>
      </c>
      <c r="U2428">
        <v>10</v>
      </c>
      <c r="X2428" s="49"/>
      <c r="AB2428" s="49"/>
      <c r="AC2428" s="49"/>
      <c r="AD2428">
        <v>8</v>
      </c>
    </row>
    <row r="2429" spans="2:30" x14ac:dyDescent="0.25">
      <c r="B2429" s="49"/>
      <c r="C2429" s="49"/>
      <c r="D2429" s="2"/>
      <c r="E2429" t="s">
        <v>394</v>
      </c>
      <c r="F2429" s="49"/>
      <c r="G2429" s="49"/>
      <c r="H2429" t="s">
        <v>7208</v>
      </c>
      <c r="I2429" s="49"/>
      <c r="J2429" s="49"/>
      <c r="L2429" s="49" t="s">
        <v>2818</v>
      </c>
      <c r="M2429" s="49"/>
      <c r="N2429" s="49"/>
      <c r="O2429" s="49"/>
      <c r="P2429" s="49"/>
      <c r="Q2429" t="s">
        <v>7207</v>
      </c>
      <c r="R2429" t="s">
        <v>1271</v>
      </c>
      <c r="S2429">
        <v>2</v>
      </c>
      <c r="T2429">
        <v>0</v>
      </c>
      <c r="U2429">
        <v>15</v>
      </c>
      <c r="X2429" s="49"/>
      <c r="AB2429" s="49"/>
      <c r="AC2429" s="49"/>
      <c r="AD2429">
        <v>8</v>
      </c>
    </row>
    <row r="2430" spans="2:30" x14ac:dyDescent="0.25">
      <c r="B2430" s="49"/>
      <c r="C2430" s="49"/>
      <c r="D2430" s="2"/>
      <c r="E2430" t="s">
        <v>398</v>
      </c>
      <c r="F2430" s="49"/>
      <c r="G2430" s="49"/>
      <c r="H2430" t="s">
        <v>7210</v>
      </c>
      <c r="I2430" s="49"/>
      <c r="J2430" s="49"/>
      <c r="L2430" s="49" t="s">
        <v>2818</v>
      </c>
      <c r="M2430" s="49"/>
      <c r="N2430" s="49"/>
      <c r="O2430" s="49"/>
      <c r="P2430" s="49"/>
      <c r="Q2430" t="s">
        <v>7209</v>
      </c>
      <c r="R2430" t="s">
        <v>1271</v>
      </c>
      <c r="S2430">
        <v>2</v>
      </c>
      <c r="T2430">
        <v>0</v>
      </c>
      <c r="U2430">
        <v>12</v>
      </c>
      <c r="X2430" s="49"/>
      <c r="AB2430" s="49"/>
      <c r="AC2430" s="49"/>
      <c r="AD2430">
        <v>8</v>
      </c>
    </row>
    <row r="2431" spans="2:30" x14ac:dyDescent="0.25">
      <c r="B2431" s="49"/>
      <c r="C2431" s="49"/>
      <c r="D2431" s="2"/>
      <c r="E2431" t="s">
        <v>403</v>
      </c>
      <c r="F2431" s="49"/>
      <c r="G2431" s="49"/>
      <c r="H2431" t="s">
        <v>7212</v>
      </c>
      <c r="I2431" s="49"/>
      <c r="J2431" s="49"/>
      <c r="L2431" s="49" t="s">
        <v>2818</v>
      </c>
      <c r="M2431" s="49"/>
      <c r="N2431" s="49"/>
      <c r="O2431" s="49"/>
      <c r="P2431" s="49"/>
      <c r="Q2431" t="s">
        <v>7211</v>
      </c>
      <c r="R2431" t="s">
        <v>1271</v>
      </c>
      <c r="S2431">
        <v>2</v>
      </c>
      <c r="T2431">
        <v>0</v>
      </c>
      <c r="U2431">
        <v>8</v>
      </c>
      <c r="X2431" s="49"/>
      <c r="AB2431" s="49"/>
      <c r="AC2431" s="49"/>
      <c r="AD2431">
        <v>8</v>
      </c>
    </row>
    <row r="2432" spans="2:30" x14ac:dyDescent="0.25">
      <c r="B2432" s="49"/>
      <c r="C2432" s="49"/>
      <c r="D2432" s="2"/>
      <c r="E2432" t="s">
        <v>407</v>
      </c>
      <c r="F2432" s="49"/>
      <c r="G2432" s="49"/>
      <c r="H2432" t="s">
        <v>7214</v>
      </c>
      <c r="I2432" s="49"/>
      <c r="J2432" s="49"/>
      <c r="L2432" s="49" t="s">
        <v>7205</v>
      </c>
      <c r="M2432" s="49"/>
      <c r="N2432" s="49"/>
      <c r="O2432" s="49"/>
      <c r="P2432" s="49"/>
      <c r="Q2432" t="s">
        <v>7213</v>
      </c>
      <c r="R2432" t="s">
        <v>1271</v>
      </c>
      <c r="S2432">
        <v>2</v>
      </c>
      <c r="T2432">
        <v>0</v>
      </c>
      <c r="U2432">
        <v>10</v>
      </c>
      <c r="X2432" s="49"/>
      <c r="AB2432" s="49"/>
      <c r="AC2432" s="49"/>
      <c r="AD2432">
        <v>8</v>
      </c>
    </row>
    <row r="2433" spans="2:30" x14ac:dyDescent="0.25">
      <c r="B2433" s="49"/>
      <c r="C2433" s="49"/>
      <c r="D2433" s="2"/>
      <c r="E2433" t="s">
        <v>334</v>
      </c>
      <c r="F2433" s="49"/>
      <c r="G2433" s="49"/>
      <c r="H2433" t="s">
        <v>7217</v>
      </c>
      <c r="I2433" s="49"/>
      <c r="J2433" s="49"/>
      <c r="L2433" s="49" t="s">
        <v>7216</v>
      </c>
      <c r="M2433" s="49"/>
      <c r="N2433" s="49"/>
      <c r="O2433" s="49"/>
      <c r="P2433" s="49"/>
      <c r="Q2433" t="s">
        <v>7215</v>
      </c>
      <c r="R2433" t="s">
        <v>1271</v>
      </c>
      <c r="S2433">
        <v>1</v>
      </c>
      <c r="T2433">
        <v>0</v>
      </c>
      <c r="V2433">
        <v>30</v>
      </c>
      <c r="X2433" s="49"/>
      <c r="AB2433" s="49"/>
      <c r="AC2433" s="49"/>
      <c r="AD2433">
        <v>8</v>
      </c>
    </row>
    <row r="2434" spans="2:30" x14ac:dyDescent="0.25">
      <c r="B2434" s="49"/>
      <c r="C2434" s="49"/>
      <c r="D2434" s="2"/>
      <c r="E2434" t="s">
        <v>1</v>
      </c>
      <c r="F2434" s="49"/>
      <c r="G2434" s="49"/>
      <c r="H2434" t="s">
        <v>7219</v>
      </c>
      <c r="I2434" s="49"/>
      <c r="J2434" s="49"/>
      <c r="L2434" s="49" t="s">
        <v>6869</v>
      </c>
      <c r="M2434" s="49"/>
      <c r="N2434" s="49"/>
      <c r="O2434" s="49"/>
      <c r="P2434" s="49"/>
      <c r="Q2434" t="s">
        <v>7218</v>
      </c>
      <c r="R2434" t="s">
        <v>1271</v>
      </c>
      <c r="S2434">
        <v>1</v>
      </c>
      <c r="T2434">
        <v>150</v>
      </c>
      <c r="V2434">
        <v>75</v>
      </c>
      <c r="X2434" s="49"/>
      <c r="AB2434" s="49"/>
      <c r="AC2434" s="49"/>
      <c r="AD2434">
        <v>8</v>
      </c>
    </row>
    <row r="2435" spans="2:30" x14ac:dyDescent="0.25">
      <c r="B2435" s="49"/>
      <c r="C2435" s="49"/>
      <c r="D2435" s="2"/>
      <c r="E2435" t="s">
        <v>1</v>
      </c>
      <c r="F2435" s="49"/>
      <c r="G2435" s="49"/>
      <c r="H2435" t="s">
        <v>7222</v>
      </c>
      <c r="I2435" s="49"/>
      <c r="J2435" s="49"/>
      <c r="L2435" s="49" t="s">
        <v>7221</v>
      </c>
      <c r="M2435" s="49"/>
      <c r="N2435" s="49"/>
      <c r="O2435" s="49"/>
      <c r="P2435" s="49"/>
      <c r="Q2435" t="s">
        <v>7220</v>
      </c>
      <c r="R2435" t="s">
        <v>1271</v>
      </c>
      <c r="S2435">
        <v>2</v>
      </c>
      <c r="T2435">
        <v>150</v>
      </c>
      <c r="V2435">
        <v>64.800000000000011</v>
      </c>
      <c r="X2435" s="49"/>
      <c r="AB2435" s="49"/>
      <c r="AC2435" s="49"/>
      <c r="AD2435">
        <v>8</v>
      </c>
    </row>
    <row r="2436" spans="2:30" x14ac:dyDescent="0.25">
      <c r="B2436" s="49"/>
      <c r="C2436" s="49"/>
      <c r="D2436" s="2"/>
      <c r="E2436" t="s">
        <v>1</v>
      </c>
      <c r="F2436" s="49"/>
      <c r="G2436" s="49"/>
      <c r="H2436" t="s">
        <v>7225</v>
      </c>
      <c r="I2436" s="49"/>
      <c r="J2436" s="49"/>
      <c r="L2436" s="49" t="s">
        <v>7224</v>
      </c>
      <c r="M2436" s="49"/>
      <c r="N2436" s="49"/>
      <c r="O2436" s="49"/>
      <c r="P2436" s="49"/>
      <c r="Q2436" t="s">
        <v>7223</v>
      </c>
      <c r="R2436" t="s">
        <v>1271</v>
      </c>
      <c r="S2436">
        <v>3</v>
      </c>
      <c r="T2436">
        <v>150</v>
      </c>
      <c r="V2436">
        <v>55.2</v>
      </c>
      <c r="X2436" s="49"/>
      <c r="AB2436" s="49"/>
      <c r="AC2436" s="49"/>
      <c r="AD2436">
        <v>8</v>
      </c>
    </row>
    <row r="2437" spans="2:30" x14ac:dyDescent="0.25">
      <c r="B2437" s="49"/>
      <c r="C2437" s="49"/>
      <c r="D2437" s="2"/>
      <c r="E2437" t="s">
        <v>1</v>
      </c>
      <c r="F2437" s="49"/>
      <c r="G2437" s="49"/>
      <c r="H2437" t="s">
        <v>7228</v>
      </c>
      <c r="I2437" s="49"/>
      <c r="J2437" s="49"/>
      <c r="L2437" s="49" t="s">
        <v>7227</v>
      </c>
      <c r="M2437" s="49"/>
      <c r="N2437" s="49"/>
      <c r="O2437" s="49"/>
      <c r="P2437" s="49"/>
      <c r="Q2437" t="s">
        <v>7226</v>
      </c>
      <c r="R2437" t="s">
        <v>1271</v>
      </c>
      <c r="S2437">
        <v>4</v>
      </c>
      <c r="T2437">
        <v>150</v>
      </c>
      <c r="V2437">
        <v>49.199999999999996</v>
      </c>
      <c r="X2437" s="49"/>
      <c r="AB2437" s="49"/>
      <c r="AC2437" s="49"/>
      <c r="AD2437">
        <v>8</v>
      </c>
    </row>
    <row r="2438" spans="2:30" x14ac:dyDescent="0.25">
      <c r="B2438" s="49"/>
      <c r="C2438" s="49"/>
      <c r="D2438" s="2"/>
      <c r="E2438" t="s">
        <v>1</v>
      </c>
      <c r="F2438" s="49"/>
      <c r="G2438" s="49"/>
      <c r="H2438" t="s">
        <v>7230</v>
      </c>
      <c r="I2438" s="49"/>
      <c r="J2438" s="49"/>
      <c r="L2438" s="49" t="s">
        <v>7227</v>
      </c>
      <c r="M2438" s="49"/>
      <c r="N2438" s="49"/>
      <c r="O2438" s="49"/>
      <c r="P2438" s="49"/>
      <c r="Q2438" t="s">
        <v>7229</v>
      </c>
      <c r="R2438" t="s">
        <v>1271</v>
      </c>
      <c r="S2438">
        <v>5</v>
      </c>
      <c r="T2438">
        <v>150</v>
      </c>
      <c r="V2438">
        <v>49.199999999999996</v>
      </c>
      <c r="X2438" s="49"/>
      <c r="AB2438" s="49"/>
      <c r="AC2438" s="49"/>
      <c r="AD2438">
        <v>8</v>
      </c>
    </row>
    <row r="2439" spans="2:30" x14ac:dyDescent="0.25">
      <c r="B2439" s="49"/>
      <c r="C2439" s="49"/>
      <c r="D2439" s="2"/>
      <c r="E2439" t="s">
        <v>32</v>
      </c>
      <c r="F2439" s="49"/>
      <c r="G2439" s="49"/>
      <c r="H2439" t="s">
        <v>7233</v>
      </c>
      <c r="I2439" s="49"/>
      <c r="J2439" s="49"/>
      <c r="L2439" s="49" t="s">
        <v>7232</v>
      </c>
      <c r="M2439" s="49"/>
      <c r="N2439" s="49"/>
      <c r="O2439" s="49"/>
      <c r="P2439" s="49"/>
      <c r="Q2439" t="s">
        <v>7231</v>
      </c>
      <c r="R2439" t="s">
        <v>1271</v>
      </c>
      <c r="S2439">
        <v>1</v>
      </c>
      <c r="T2439">
        <v>190</v>
      </c>
      <c r="U2439">
        <v>10</v>
      </c>
      <c r="X2439" s="49"/>
      <c r="Y2439">
        <v>3</v>
      </c>
      <c r="Z2439">
        <v>1</v>
      </c>
      <c r="AA2439">
        <v>2</v>
      </c>
      <c r="AB2439" s="49" t="s">
        <v>618</v>
      </c>
      <c r="AC2439" s="49"/>
      <c r="AD2439">
        <v>8</v>
      </c>
    </row>
    <row r="2440" spans="2:30" x14ac:dyDescent="0.25">
      <c r="B2440" s="49"/>
      <c r="C2440" s="49"/>
      <c r="D2440" s="2"/>
      <c r="E2440" t="s">
        <v>32</v>
      </c>
      <c r="F2440" s="49"/>
      <c r="G2440" s="49"/>
      <c r="H2440" t="s">
        <v>7236</v>
      </c>
      <c r="I2440" s="49"/>
      <c r="J2440" s="49"/>
      <c r="L2440" s="49" t="s">
        <v>7235</v>
      </c>
      <c r="M2440" s="49"/>
      <c r="N2440" s="49"/>
      <c r="O2440" s="49"/>
      <c r="P2440" s="49"/>
      <c r="Q2440" t="s">
        <v>7234</v>
      </c>
      <c r="R2440" t="s">
        <v>1271</v>
      </c>
      <c r="S2440">
        <v>2</v>
      </c>
      <c r="T2440">
        <v>195</v>
      </c>
      <c r="U2440">
        <v>9</v>
      </c>
      <c r="X2440" s="49"/>
      <c r="Y2440">
        <v>3</v>
      </c>
      <c r="Z2440">
        <v>1</v>
      </c>
      <c r="AA2440">
        <v>2</v>
      </c>
      <c r="AB2440" s="49" t="s">
        <v>1745</v>
      </c>
      <c r="AC2440" s="49"/>
      <c r="AD2440">
        <v>8</v>
      </c>
    </row>
    <row r="2441" spans="2:30" x14ac:dyDescent="0.25">
      <c r="B2441" s="49"/>
      <c r="C2441" s="49"/>
      <c r="D2441" s="2"/>
      <c r="E2441" t="s">
        <v>32</v>
      </c>
      <c r="F2441" s="49"/>
      <c r="G2441" s="49"/>
      <c r="H2441" t="s">
        <v>7238</v>
      </c>
      <c r="I2441" s="49"/>
      <c r="J2441" s="49"/>
      <c r="L2441" s="49" t="s">
        <v>7235</v>
      </c>
      <c r="M2441" s="49"/>
      <c r="N2441" s="49"/>
      <c r="O2441" s="49"/>
      <c r="P2441" s="49"/>
      <c r="Q2441" t="s">
        <v>7237</v>
      </c>
      <c r="R2441" t="s">
        <v>1271</v>
      </c>
      <c r="S2441">
        <v>3</v>
      </c>
      <c r="T2441">
        <v>200</v>
      </c>
      <c r="U2441">
        <v>7</v>
      </c>
      <c r="X2441" s="49"/>
      <c r="Y2441">
        <v>3</v>
      </c>
      <c r="Z2441">
        <v>1</v>
      </c>
      <c r="AA2441">
        <v>2</v>
      </c>
      <c r="AB2441" s="49" t="s">
        <v>1745</v>
      </c>
      <c r="AC2441" s="49"/>
      <c r="AD2441">
        <v>8</v>
      </c>
    </row>
    <row r="2442" spans="2:30" x14ac:dyDescent="0.25">
      <c r="B2442" s="49"/>
      <c r="C2442" s="49"/>
      <c r="D2442" s="2"/>
      <c r="E2442" t="s">
        <v>32</v>
      </c>
      <c r="F2442" s="49"/>
      <c r="G2442" s="49"/>
      <c r="H2442" t="s">
        <v>7240</v>
      </c>
      <c r="I2442" s="49"/>
      <c r="J2442" s="49"/>
      <c r="L2442" s="49" t="s">
        <v>7235</v>
      </c>
      <c r="M2442" s="49"/>
      <c r="N2442" s="49"/>
      <c r="O2442" s="49"/>
      <c r="P2442" s="49"/>
      <c r="Q2442" t="s">
        <v>7239</v>
      </c>
      <c r="R2442" t="s">
        <v>1271</v>
      </c>
      <c r="S2442">
        <v>4</v>
      </c>
      <c r="T2442">
        <v>200</v>
      </c>
      <c r="U2442">
        <v>6.5</v>
      </c>
      <c r="X2442" s="49"/>
      <c r="Y2442">
        <v>3</v>
      </c>
      <c r="Z2442">
        <v>1</v>
      </c>
      <c r="AA2442">
        <v>2</v>
      </c>
      <c r="AB2442" s="49" t="s">
        <v>1745</v>
      </c>
      <c r="AC2442" s="49"/>
      <c r="AD2442">
        <v>8</v>
      </c>
    </row>
    <row r="2443" spans="2:30" x14ac:dyDescent="0.25">
      <c r="B2443" s="49"/>
      <c r="C2443" s="49"/>
      <c r="D2443" s="2"/>
      <c r="E2443" t="s">
        <v>45</v>
      </c>
      <c r="F2443" s="49"/>
      <c r="G2443" s="49"/>
      <c r="H2443" t="s">
        <v>7243</v>
      </c>
      <c r="I2443" s="49"/>
      <c r="J2443" s="49"/>
      <c r="L2443" s="49" t="s">
        <v>7242</v>
      </c>
      <c r="M2443" s="49"/>
      <c r="N2443" s="49"/>
      <c r="O2443" s="49"/>
      <c r="P2443" s="49"/>
      <c r="Q2443" t="s">
        <v>7241</v>
      </c>
      <c r="R2443" t="s">
        <v>1271</v>
      </c>
      <c r="S2443">
        <v>1</v>
      </c>
      <c r="T2443">
        <v>50</v>
      </c>
      <c r="U2443">
        <v>12</v>
      </c>
      <c r="X2443" s="49"/>
      <c r="Y2443">
        <v>2</v>
      </c>
      <c r="Z2443">
        <v>1</v>
      </c>
      <c r="AA2443">
        <v>3</v>
      </c>
      <c r="AB2443" s="49" t="s">
        <v>618</v>
      </c>
      <c r="AC2443" s="49"/>
      <c r="AD2443">
        <v>8</v>
      </c>
    </row>
    <row r="2444" spans="2:30" x14ac:dyDescent="0.25">
      <c r="B2444" s="49"/>
      <c r="C2444" s="49"/>
      <c r="D2444" s="2"/>
      <c r="E2444" t="s">
        <v>45</v>
      </c>
      <c r="F2444" s="49"/>
      <c r="G2444" s="49"/>
      <c r="H2444" t="s">
        <v>7246</v>
      </c>
      <c r="I2444" s="49"/>
      <c r="J2444" s="49"/>
      <c r="L2444" s="49" t="s">
        <v>7245</v>
      </c>
      <c r="M2444" s="49"/>
      <c r="N2444" s="49"/>
      <c r="O2444" s="49"/>
      <c r="P2444" s="49"/>
      <c r="Q2444" t="s">
        <v>7244</v>
      </c>
      <c r="R2444" t="s">
        <v>1271</v>
      </c>
      <c r="S2444">
        <v>2</v>
      </c>
      <c r="T2444">
        <v>70</v>
      </c>
      <c r="U2444">
        <v>11</v>
      </c>
      <c r="X2444" s="49"/>
      <c r="Y2444">
        <v>2</v>
      </c>
      <c r="Z2444">
        <v>1</v>
      </c>
      <c r="AA2444">
        <v>3</v>
      </c>
      <c r="AB2444" s="49" t="s">
        <v>1745</v>
      </c>
      <c r="AC2444" s="49"/>
      <c r="AD2444">
        <v>8</v>
      </c>
    </row>
    <row r="2445" spans="2:30" x14ac:dyDescent="0.25">
      <c r="B2445" s="49"/>
      <c r="C2445" s="49"/>
      <c r="D2445" s="2"/>
      <c r="E2445" t="s">
        <v>45</v>
      </c>
      <c r="F2445" s="49"/>
      <c r="G2445" s="49"/>
      <c r="H2445" t="s">
        <v>7248</v>
      </c>
      <c r="I2445" s="49"/>
      <c r="J2445" s="49"/>
      <c r="L2445" s="49" t="s">
        <v>7245</v>
      </c>
      <c r="M2445" s="49"/>
      <c r="N2445" s="49"/>
      <c r="O2445" s="49"/>
      <c r="P2445" s="49"/>
      <c r="Q2445" t="s">
        <v>7247</v>
      </c>
      <c r="R2445" t="s">
        <v>1271</v>
      </c>
      <c r="S2445">
        <v>3</v>
      </c>
      <c r="T2445">
        <v>70</v>
      </c>
      <c r="U2445">
        <v>10</v>
      </c>
      <c r="X2445" s="49"/>
      <c r="Y2445">
        <v>2</v>
      </c>
      <c r="Z2445">
        <v>1</v>
      </c>
      <c r="AA2445">
        <v>3</v>
      </c>
      <c r="AB2445" s="49" t="s">
        <v>1745</v>
      </c>
      <c r="AC2445" s="49"/>
      <c r="AD2445">
        <v>8</v>
      </c>
    </row>
    <row r="2446" spans="2:30" x14ac:dyDescent="0.25">
      <c r="B2446" s="49"/>
      <c r="C2446" s="49"/>
      <c r="D2446" s="2"/>
      <c r="E2446" t="s">
        <v>8734</v>
      </c>
      <c r="F2446" s="49"/>
      <c r="G2446" s="49"/>
      <c r="H2446" t="s">
        <v>7251</v>
      </c>
      <c r="I2446" s="49"/>
      <c r="J2446" s="49"/>
      <c r="L2446" s="49" t="s">
        <v>7250</v>
      </c>
      <c r="M2446" s="49"/>
      <c r="N2446" s="49"/>
      <c r="O2446" s="49"/>
      <c r="P2446" s="49"/>
      <c r="Q2446" t="s">
        <v>7249</v>
      </c>
      <c r="R2446" t="s">
        <v>1271</v>
      </c>
      <c r="S2446">
        <v>1</v>
      </c>
      <c r="T2446">
        <v>25</v>
      </c>
      <c r="U2446">
        <v>12</v>
      </c>
      <c r="X2446" s="49"/>
      <c r="Y2446">
        <v>2</v>
      </c>
      <c r="Z2446">
        <v>1</v>
      </c>
      <c r="AA2446">
        <v>3</v>
      </c>
      <c r="AB2446" s="49" t="s">
        <v>1745</v>
      </c>
      <c r="AC2446" s="49"/>
      <c r="AD2446">
        <v>8</v>
      </c>
    </row>
    <row r="2447" spans="2:30" x14ac:dyDescent="0.25">
      <c r="B2447" s="49"/>
      <c r="C2447" s="49"/>
      <c r="D2447" s="2"/>
      <c r="E2447" t="s">
        <v>8734</v>
      </c>
      <c r="F2447" s="49"/>
      <c r="G2447" s="49"/>
      <c r="H2447" t="s">
        <v>7254</v>
      </c>
      <c r="I2447" s="49"/>
      <c r="J2447" s="49"/>
      <c r="L2447" s="49" t="s">
        <v>7253</v>
      </c>
      <c r="M2447" s="49"/>
      <c r="N2447" s="49"/>
      <c r="O2447" s="49"/>
      <c r="P2447" s="49"/>
      <c r="Q2447" t="s">
        <v>7252</v>
      </c>
      <c r="R2447" t="s">
        <v>1271</v>
      </c>
      <c r="S2447">
        <v>2</v>
      </c>
      <c r="T2447">
        <v>25</v>
      </c>
      <c r="U2447">
        <v>10</v>
      </c>
      <c r="X2447" s="49"/>
      <c r="Y2447">
        <v>2</v>
      </c>
      <c r="Z2447">
        <v>1</v>
      </c>
      <c r="AA2447">
        <v>3</v>
      </c>
      <c r="AB2447" s="49" t="s">
        <v>1745</v>
      </c>
      <c r="AC2447" s="49"/>
      <c r="AD2447">
        <v>8</v>
      </c>
    </row>
    <row r="2448" spans="2:30" x14ac:dyDescent="0.25">
      <c r="B2448" s="49"/>
      <c r="C2448" s="49"/>
      <c r="D2448" s="2"/>
      <c r="E2448" t="s">
        <v>8734</v>
      </c>
      <c r="F2448" s="49"/>
      <c r="G2448" s="49"/>
      <c r="H2448" t="s">
        <v>7256</v>
      </c>
      <c r="I2448" s="49"/>
      <c r="J2448" s="49"/>
      <c r="L2448" s="49" t="s">
        <v>7253</v>
      </c>
      <c r="M2448" s="49"/>
      <c r="N2448" s="49"/>
      <c r="O2448" s="49"/>
      <c r="P2448" s="49"/>
      <c r="Q2448" t="s">
        <v>7255</v>
      </c>
      <c r="R2448" t="s">
        <v>1271</v>
      </c>
      <c r="S2448">
        <v>3</v>
      </c>
      <c r="T2448">
        <v>25</v>
      </c>
      <c r="U2448">
        <v>9</v>
      </c>
      <c r="X2448" s="49"/>
      <c r="Y2448">
        <v>2</v>
      </c>
      <c r="Z2448">
        <v>1</v>
      </c>
      <c r="AA2448">
        <v>3</v>
      </c>
      <c r="AB2448" s="49" t="s">
        <v>1745</v>
      </c>
      <c r="AC2448" s="49"/>
      <c r="AD2448">
        <v>8</v>
      </c>
    </row>
    <row r="2449" spans="2:30" x14ac:dyDescent="0.25">
      <c r="B2449" s="49"/>
      <c r="C2449" s="49"/>
      <c r="D2449" s="2"/>
      <c r="E2449" t="s">
        <v>73</v>
      </c>
      <c r="F2449" s="49"/>
      <c r="G2449" s="49"/>
      <c r="H2449" t="s">
        <v>7258</v>
      </c>
      <c r="I2449" s="49"/>
      <c r="J2449" s="49"/>
      <c r="L2449" s="49" t="s">
        <v>3218</v>
      </c>
      <c r="M2449" s="49"/>
      <c r="N2449" s="49"/>
      <c r="O2449" s="49"/>
      <c r="P2449" s="49"/>
      <c r="Q2449" t="s">
        <v>7257</v>
      </c>
      <c r="R2449" t="s">
        <v>1271</v>
      </c>
      <c r="S2449">
        <v>1</v>
      </c>
      <c r="T2449">
        <v>30</v>
      </c>
      <c r="U2449">
        <v>15</v>
      </c>
      <c r="X2449" s="49"/>
      <c r="Y2449">
        <v>2</v>
      </c>
      <c r="Z2449">
        <v>2</v>
      </c>
      <c r="AA2449">
        <v>2</v>
      </c>
      <c r="AB2449" s="49" t="s">
        <v>618</v>
      </c>
      <c r="AC2449" s="49"/>
      <c r="AD2449">
        <v>8</v>
      </c>
    </row>
    <row r="2450" spans="2:30" x14ac:dyDescent="0.25">
      <c r="B2450" s="49"/>
      <c r="C2450" s="49"/>
      <c r="D2450" s="2"/>
      <c r="E2450" t="s">
        <v>73</v>
      </c>
      <c r="F2450" s="49"/>
      <c r="G2450" s="49"/>
      <c r="H2450" t="s">
        <v>7261</v>
      </c>
      <c r="I2450" s="49"/>
      <c r="J2450" s="49"/>
      <c r="L2450" s="49" t="s">
        <v>7260</v>
      </c>
      <c r="M2450" s="49"/>
      <c r="N2450" s="49"/>
      <c r="O2450" s="49"/>
      <c r="P2450" s="49"/>
      <c r="Q2450" t="s">
        <v>7259</v>
      </c>
      <c r="R2450" t="s">
        <v>1271</v>
      </c>
      <c r="S2450">
        <v>2</v>
      </c>
      <c r="T2450">
        <v>30</v>
      </c>
      <c r="U2450">
        <v>15</v>
      </c>
      <c r="X2450" s="49"/>
      <c r="Y2450">
        <v>2</v>
      </c>
      <c r="Z2450">
        <v>2</v>
      </c>
      <c r="AA2450">
        <v>3</v>
      </c>
      <c r="AB2450" s="49" t="s">
        <v>618</v>
      </c>
      <c r="AC2450" s="49"/>
      <c r="AD2450">
        <v>8</v>
      </c>
    </row>
    <row r="2451" spans="2:30" x14ac:dyDescent="0.25">
      <c r="B2451" s="49"/>
      <c r="C2451" s="49"/>
      <c r="D2451" s="2"/>
      <c r="E2451" t="s">
        <v>73</v>
      </c>
      <c r="F2451" s="49"/>
      <c r="G2451" s="49"/>
      <c r="H2451" t="s">
        <v>7263</v>
      </c>
      <c r="I2451" s="49"/>
      <c r="J2451" s="49"/>
      <c r="L2451" s="49" t="s">
        <v>7260</v>
      </c>
      <c r="M2451" s="49"/>
      <c r="N2451" s="49"/>
      <c r="O2451" s="49"/>
      <c r="P2451" s="49"/>
      <c r="Q2451" t="s">
        <v>7262</v>
      </c>
      <c r="R2451" t="s">
        <v>1271</v>
      </c>
      <c r="S2451">
        <v>3</v>
      </c>
      <c r="T2451">
        <v>35</v>
      </c>
      <c r="U2451">
        <v>15</v>
      </c>
      <c r="X2451" s="49"/>
      <c r="Y2451">
        <v>2</v>
      </c>
      <c r="Z2451">
        <v>2</v>
      </c>
      <c r="AA2451">
        <v>3</v>
      </c>
      <c r="AB2451" s="49" t="s">
        <v>618</v>
      </c>
      <c r="AC2451" s="49"/>
      <c r="AD2451">
        <v>8</v>
      </c>
    </row>
    <row r="2452" spans="2:30" x14ac:dyDescent="0.25">
      <c r="B2452" s="49"/>
      <c r="C2452" s="49"/>
      <c r="D2452" s="2"/>
      <c r="E2452" t="s">
        <v>356</v>
      </c>
      <c r="F2452" s="49"/>
      <c r="G2452" s="49"/>
      <c r="H2452" t="s">
        <v>1274</v>
      </c>
      <c r="I2452" s="49"/>
      <c r="J2452" s="49"/>
      <c r="L2452" s="49" t="s">
        <v>7265</v>
      </c>
      <c r="M2452" s="49"/>
      <c r="N2452" s="49"/>
      <c r="O2452" s="49"/>
      <c r="P2452" s="49"/>
      <c r="Q2452" t="s">
        <v>7264</v>
      </c>
      <c r="R2452" t="s">
        <v>1271</v>
      </c>
      <c r="S2452">
        <v>1</v>
      </c>
      <c r="V2452">
        <v>166</v>
      </c>
      <c r="W2452">
        <v>0.75</v>
      </c>
      <c r="X2452" s="49" t="s">
        <v>3957</v>
      </c>
      <c r="AB2452" s="49"/>
      <c r="AC2452" s="49"/>
      <c r="AD2452">
        <v>8</v>
      </c>
    </row>
    <row r="2453" spans="2:30" x14ac:dyDescent="0.25">
      <c r="B2453" s="49"/>
      <c r="C2453" s="49"/>
      <c r="D2453" s="2"/>
      <c r="E2453" t="s">
        <v>363</v>
      </c>
      <c r="F2453" s="49"/>
      <c r="G2453" s="49"/>
      <c r="H2453" t="s">
        <v>1278</v>
      </c>
      <c r="I2453" s="49"/>
      <c r="J2453" s="49"/>
      <c r="L2453" s="49" t="s">
        <v>7267</v>
      </c>
      <c r="M2453" s="49"/>
      <c r="N2453" s="49"/>
      <c r="O2453" s="49"/>
      <c r="P2453" s="49"/>
      <c r="Q2453" t="s">
        <v>7266</v>
      </c>
      <c r="R2453" t="s">
        <v>1275</v>
      </c>
      <c r="S2453">
        <v>1</v>
      </c>
      <c r="V2453">
        <v>363</v>
      </c>
      <c r="W2453">
        <v>0.69</v>
      </c>
      <c r="X2453" s="49" t="s">
        <v>3957</v>
      </c>
      <c r="AB2453" s="49"/>
      <c r="AC2453" s="49"/>
      <c r="AD2453">
        <v>8</v>
      </c>
    </row>
    <row r="2454" spans="2:30" x14ac:dyDescent="0.25">
      <c r="B2454" s="49"/>
      <c r="C2454" s="49"/>
      <c r="D2454" s="2"/>
      <c r="E2454" t="s">
        <v>394</v>
      </c>
      <c r="F2454" s="49"/>
      <c r="G2454" s="49"/>
      <c r="H2454" t="s">
        <v>7269</v>
      </c>
      <c r="I2454" s="49"/>
      <c r="J2454" s="49"/>
      <c r="L2454" s="49" t="s">
        <v>3073</v>
      </c>
      <c r="M2454" s="49"/>
      <c r="N2454" s="49"/>
      <c r="O2454" s="49"/>
      <c r="P2454" s="49"/>
      <c r="Q2454" t="s">
        <v>7268</v>
      </c>
      <c r="R2454" t="s">
        <v>1275</v>
      </c>
      <c r="S2454">
        <v>1</v>
      </c>
      <c r="T2454">
        <v>0</v>
      </c>
      <c r="U2454">
        <v>15</v>
      </c>
      <c r="X2454" s="49"/>
      <c r="AB2454" s="49"/>
      <c r="AC2454" s="49"/>
      <c r="AD2454">
        <v>8</v>
      </c>
    </row>
    <row r="2455" spans="2:30" x14ac:dyDescent="0.25">
      <c r="B2455" s="49"/>
      <c r="C2455" s="49"/>
      <c r="D2455" s="2"/>
      <c r="E2455" t="s">
        <v>398</v>
      </c>
      <c r="F2455" s="49"/>
      <c r="G2455" s="49"/>
      <c r="H2455" t="s">
        <v>7271</v>
      </c>
      <c r="I2455" s="49"/>
      <c r="J2455" s="49"/>
      <c r="L2455" s="49" t="s">
        <v>2818</v>
      </c>
      <c r="M2455" s="49"/>
      <c r="N2455" s="49"/>
      <c r="O2455" s="49"/>
      <c r="P2455" s="49"/>
      <c r="Q2455" t="s">
        <v>7270</v>
      </c>
      <c r="R2455" t="s">
        <v>1275</v>
      </c>
      <c r="S2455">
        <v>1</v>
      </c>
      <c r="T2455">
        <v>0</v>
      </c>
      <c r="U2455">
        <v>12</v>
      </c>
      <c r="X2455" s="49"/>
      <c r="AB2455" s="49"/>
      <c r="AC2455" s="49"/>
      <c r="AD2455">
        <v>8</v>
      </c>
    </row>
    <row r="2456" spans="2:30" x14ac:dyDescent="0.25">
      <c r="B2456" s="49"/>
      <c r="C2456" s="49"/>
      <c r="D2456" s="2"/>
      <c r="E2456" t="s">
        <v>403</v>
      </c>
      <c r="F2456" s="49"/>
      <c r="G2456" s="49"/>
      <c r="H2456" t="s">
        <v>7273</v>
      </c>
      <c r="I2456" s="49"/>
      <c r="J2456" s="49"/>
      <c r="L2456" s="49" t="s">
        <v>3073</v>
      </c>
      <c r="M2456" s="49"/>
      <c r="N2456" s="49"/>
      <c r="O2456" s="49"/>
      <c r="P2456" s="49"/>
      <c r="Q2456" t="s">
        <v>7272</v>
      </c>
      <c r="R2456" t="s">
        <v>1275</v>
      </c>
      <c r="S2456">
        <v>1</v>
      </c>
      <c r="T2456">
        <v>0</v>
      </c>
      <c r="U2456">
        <v>8</v>
      </c>
      <c r="X2456" s="49"/>
      <c r="AB2456" s="49"/>
      <c r="AC2456" s="49"/>
      <c r="AD2456">
        <v>8</v>
      </c>
    </row>
    <row r="2457" spans="2:30" x14ac:dyDescent="0.25">
      <c r="B2457" s="49"/>
      <c r="C2457" s="49"/>
      <c r="D2457" s="2"/>
      <c r="E2457" t="s">
        <v>389</v>
      </c>
      <c r="F2457" s="49"/>
      <c r="G2457" s="49"/>
      <c r="H2457" t="s">
        <v>7275</v>
      </c>
      <c r="I2457" s="49"/>
      <c r="J2457" s="49"/>
      <c r="L2457" s="49"/>
      <c r="M2457" s="49"/>
      <c r="N2457" s="49"/>
      <c r="O2457" s="49"/>
      <c r="P2457" s="49"/>
      <c r="Q2457" t="s">
        <v>7274</v>
      </c>
      <c r="R2457" t="s">
        <v>1275</v>
      </c>
      <c r="S2457">
        <v>1</v>
      </c>
      <c r="T2457">
        <v>0</v>
      </c>
      <c r="U2457">
        <v>10</v>
      </c>
      <c r="X2457" s="49"/>
      <c r="AB2457" s="49"/>
      <c r="AC2457" s="49"/>
      <c r="AD2457">
        <v>8</v>
      </c>
    </row>
    <row r="2458" spans="2:30" x14ac:dyDescent="0.25">
      <c r="B2458" s="49"/>
      <c r="C2458" s="49"/>
      <c r="D2458" s="2"/>
      <c r="E2458" t="s">
        <v>394</v>
      </c>
      <c r="F2458" s="49"/>
      <c r="G2458" s="49"/>
      <c r="H2458" t="s">
        <v>7277</v>
      </c>
      <c r="I2458" s="49"/>
      <c r="J2458" s="49"/>
      <c r="L2458" s="49" t="s">
        <v>3073</v>
      </c>
      <c r="M2458" s="49"/>
      <c r="N2458" s="49"/>
      <c r="O2458" s="49"/>
      <c r="P2458" s="49"/>
      <c r="Q2458" t="s">
        <v>7276</v>
      </c>
      <c r="R2458" t="s">
        <v>1275</v>
      </c>
      <c r="S2458">
        <v>2</v>
      </c>
      <c r="T2458">
        <v>0</v>
      </c>
      <c r="U2458">
        <v>15</v>
      </c>
      <c r="X2458" s="49"/>
      <c r="AB2458" s="49"/>
      <c r="AC2458" s="49"/>
      <c r="AD2458">
        <v>8</v>
      </c>
    </row>
    <row r="2459" spans="2:30" x14ac:dyDescent="0.25">
      <c r="B2459" s="49"/>
      <c r="C2459" s="49"/>
      <c r="D2459" s="2"/>
      <c r="E2459" t="s">
        <v>398</v>
      </c>
      <c r="F2459" s="49"/>
      <c r="G2459" s="49"/>
      <c r="H2459" t="s">
        <v>7279</v>
      </c>
      <c r="I2459" s="49"/>
      <c r="J2459" s="49"/>
      <c r="L2459" s="49" t="s">
        <v>2818</v>
      </c>
      <c r="M2459" s="49"/>
      <c r="N2459" s="49"/>
      <c r="O2459" s="49"/>
      <c r="P2459" s="49"/>
      <c r="Q2459" t="s">
        <v>7278</v>
      </c>
      <c r="R2459" t="s">
        <v>1275</v>
      </c>
      <c r="S2459">
        <v>2</v>
      </c>
      <c r="T2459">
        <v>0</v>
      </c>
      <c r="U2459">
        <v>12</v>
      </c>
      <c r="X2459" s="49"/>
      <c r="AB2459" s="49"/>
      <c r="AC2459" s="49"/>
      <c r="AD2459">
        <v>8</v>
      </c>
    </row>
    <row r="2460" spans="2:30" x14ac:dyDescent="0.25">
      <c r="B2460" s="49"/>
      <c r="C2460" s="49"/>
      <c r="D2460" s="2"/>
      <c r="E2460" t="s">
        <v>403</v>
      </c>
      <c r="F2460" s="49"/>
      <c r="G2460" s="49"/>
      <c r="H2460" t="s">
        <v>7281</v>
      </c>
      <c r="I2460" s="49"/>
      <c r="J2460" s="49"/>
      <c r="L2460" s="49" t="s">
        <v>3073</v>
      </c>
      <c r="M2460" s="49"/>
      <c r="N2460" s="49"/>
      <c r="O2460" s="49"/>
      <c r="P2460" s="49"/>
      <c r="Q2460" t="s">
        <v>7280</v>
      </c>
      <c r="R2460" t="s">
        <v>1275</v>
      </c>
      <c r="S2460">
        <v>2</v>
      </c>
      <c r="T2460">
        <v>0</v>
      </c>
      <c r="U2460">
        <v>8</v>
      </c>
      <c r="X2460" s="49"/>
      <c r="AB2460" s="49"/>
      <c r="AC2460" s="49"/>
      <c r="AD2460">
        <v>8</v>
      </c>
    </row>
    <row r="2461" spans="2:30" x14ac:dyDescent="0.25">
      <c r="B2461" s="49"/>
      <c r="C2461" s="49"/>
      <c r="D2461" s="2"/>
      <c r="E2461" t="s">
        <v>389</v>
      </c>
      <c r="F2461" s="49"/>
      <c r="G2461" s="49"/>
      <c r="H2461" t="s">
        <v>7283</v>
      </c>
      <c r="I2461" s="49"/>
      <c r="J2461" s="49"/>
      <c r="L2461" s="49"/>
      <c r="M2461" s="49"/>
      <c r="N2461" s="49"/>
      <c r="O2461" s="49"/>
      <c r="P2461" s="49"/>
      <c r="Q2461" t="s">
        <v>7282</v>
      </c>
      <c r="R2461" t="s">
        <v>1275</v>
      </c>
      <c r="S2461">
        <v>2</v>
      </c>
      <c r="T2461">
        <v>0</v>
      </c>
      <c r="U2461">
        <v>10</v>
      </c>
      <c r="X2461" s="49"/>
      <c r="AB2461" s="49"/>
      <c r="AC2461" s="49"/>
      <c r="AD2461">
        <v>8</v>
      </c>
    </row>
    <row r="2462" spans="2:30" x14ac:dyDescent="0.25">
      <c r="B2462" s="49"/>
      <c r="C2462" s="49"/>
      <c r="D2462" s="2"/>
      <c r="E2462" t="s">
        <v>177</v>
      </c>
      <c r="F2462" s="49"/>
      <c r="G2462" s="49"/>
      <c r="H2462" t="s">
        <v>7286</v>
      </c>
      <c r="I2462" s="49"/>
      <c r="J2462" s="49"/>
      <c r="L2462" s="49" t="s">
        <v>7285</v>
      </c>
      <c r="M2462" s="49"/>
      <c r="N2462" s="49"/>
      <c r="O2462" s="49"/>
      <c r="P2462" s="49"/>
      <c r="Q2462" t="s">
        <v>7284</v>
      </c>
      <c r="R2462" t="s">
        <v>1275</v>
      </c>
      <c r="S2462">
        <v>1</v>
      </c>
      <c r="T2462">
        <v>15</v>
      </c>
      <c r="U2462">
        <v>10</v>
      </c>
      <c r="X2462" s="49"/>
      <c r="AB2462" s="49"/>
      <c r="AC2462" s="49"/>
      <c r="AD2462">
        <v>8</v>
      </c>
    </row>
    <row r="2463" spans="2:30" x14ac:dyDescent="0.25">
      <c r="B2463" s="49"/>
      <c r="C2463" s="49"/>
      <c r="D2463" s="2"/>
      <c r="E2463" t="s">
        <v>147</v>
      </c>
      <c r="F2463" s="49"/>
      <c r="G2463" s="49"/>
      <c r="H2463" t="s">
        <v>7289</v>
      </c>
      <c r="I2463" s="49"/>
      <c r="J2463" s="49"/>
      <c r="L2463" s="49" t="s">
        <v>7288</v>
      </c>
      <c r="M2463" s="49"/>
      <c r="N2463" s="49"/>
      <c r="O2463" s="49"/>
      <c r="P2463" s="49"/>
      <c r="Q2463" t="s">
        <v>7287</v>
      </c>
      <c r="R2463" t="s">
        <v>1275</v>
      </c>
      <c r="S2463">
        <v>1</v>
      </c>
      <c r="T2463">
        <v>110</v>
      </c>
      <c r="U2463">
        <v>9</v>
      </c>
      <c r="X2463" s="49"/>
      <c r="Y2463">
        <v>3</v>
      </c>
      <c r="Z2463">
        <v>1</v>
      </c>
      <c r="AA2463">
        <v>2</v>
      </c>
      <c r="AB2463" s="49" t="s">
        <v>1745</v>
      </c>
      <c r="AC2463" s="49"/>
      <c r="AD2463">
        <v>8</v>
      </c>
    </row>
    <row r="2464" spans="2:30" x14ac:dyDescent="0.25">
      <c r="B2464" s="49"/>
      <c r="C2464" s="49"/>
      <c r="D2464" s="2"/>
      <c r="E2464" t="s">
        <v>147</v>
      </c>
      <c r="F2464" s="49"/>
      <c r="G2464" s="49"/>
      <c r="H2464" t="s">
        <v>7292</v>
      </c>
      <c r="I2464" s="49"/>
      <c r="J2464" s="49"/>
      <c r="L2464" s="49" t="s">
        <v>7291</v>
      </c>
      <c r="M2464" s="49"/>
      <c r="N2464" s="49"/>
      <c r="O2464" s="49"/>
      <c r="P2464" s="49"/>
      <c r="Q2464" t="s">
        <v>7290</v>
      </c>
      <c r="R2464" t="s">
        <v>1275</v>
      </c>
      <c r="S2464">
        <v>2</v>
      </c>
      <c r="T2464">
        <v>120</v>
      </c>
      <c r="U2464">
        <v>9</v>
      </c>
      <c r="X2464" s="49"/>
      <c r="Y2464">
        <v>3</v>
      </c>
      <c r="Z2464">
        <v>1</v>
      </c>
      <c r="AA2464">
        <v>2</v>
      </c>
      <c r="AB2464" s="49" t="s">
        <v>618</v>
      </c>
      <c r="AC2464" s="49"/>
      <c r="AD2464">
        <v>8</v>
      </c>
    </row>
    <row r="2465" spans="2:30" x14ac:dyDescent="0.25">
      <c r="B2465" s="49"/>
      <c r="C2465" s="49"/>
      <c r="D2465" s="2"/>
      <c r="E2465" t="s">
        <v>147</v>
      </c>
      <c r="F2465" s="49"/>
      <c r="G2465" s="49"/>
      <c r="H2465" t="s">
        <v>7294</v>
      </c>
      <c r="I2465" s="49"/>
      <c r="J2465" s="49"/>
      <c r="L2465" s="49" t="s">
        <v>7288</v>
      </c>
      <c r="M2465" s="49"/>
      <c r="N2465" s="49"/>
      <c r="O2465" s="49"/>
      <c r="P2465" s="49"/>
      <c r="Q2465" t="s">
        <v>7293</v>
      </c>
      <c r="R2465" t="s">
        <v>1275</v>
      </c>
      <c r="S2465">
        <v>3</v>
      </c>
      <c r="T2465">
        <v>130</v>
      </c>
      <c r="U2465">
        <v>7</v>
      </c>
      <c r="X2465" s="49"/>
      <c r="Y2465">
        <v>3</v>
      </c>
      <c r="Z2465">
        <v>1</v>
      </c>
      <c r="AA2465">
        <v>2</v>
      </c>
      <c r="AB2465" s="49" t="s">
        <v>1745</v>
      </c>
      <c r="AC2465" s="49"/>
      <c r="AD2465">
        <v>8</v>
      </c>
    </row>
    <row r="2466" spans="2:30" x14ac:dyDescent="0.25">
      <c r="B2466" s="49"/>
      <c r="C2466" s="49"/>
      <c r="D2466" s="2"/>
      <c r="E2466" t="s">
        <v>147</v>
      </c>
      <c r="F2466" s="49"/>
      <c r="G2466" s="49"/>
      <c r="H2466" t="s">
        <v>7297</v>
      </c>
      <c r="I2466" s="49"/>
      <c r="J2466" s="49"/>
      <c r="L2466" s="49" t="s">
        <v>7296</v>
      </c>
      <c r="M2466" s="49"/>
      <c r="N2466" s="49"/>
      <c r="O2466" s="49"/>
      <c r="P2466" s="49"/>
      <c r="Q2466" t="s">
        <v>7295</v>
      </c>
      <c r="R2466" t="s">
        <v>1275</v>
      </c>
      <c r="S2466">
        <v>4</v>
      </c>
      <c r="T2466">
        <v>130</v>
      </c>
      <c r="U2466">
        <v>6</v>
      </c>
      <c r="X2466" s="49"/>
      <c r="Y2466">
        <v>3</v>
      </c>
      <c r="Z2466">
        <v>1</v>
      </c>
      <c r="AA2466">
        <v>2</v>
      </c>
      <c r="AB2466" s="49" t="s">
        <v>1745</v>
      </c>
      <c r="AC2466" s="49"/>
      <c r="AD2466">
        <v>8</v>
      </c>
    </row>
    <row r="2467" spans="2:30" x14ac:dyDescent="0.25">
      <c r="B2467" s="49"/>
      <c r="C2467" s="49"/>
      <c r="D2467" s="2"/>
      <c r="E2467" t="s">
        <v>181</v>
      </c>
      <c r="F2467" s="49"/>
      <c r="G2467" s="49"/>
      <c r="H2467" t="s">
        <v>7300</v>
      </c>
      <c r="I2467" s="49"/>
      <c r="J2467" s="49"/>
      <c r="L2467" s="49" t="s">
        <v>7299</v>
      </c>
      <c r="M2467" s="49"/>
      <c r="N2467" s="49"/>
      <c r="O2467" s="49"/>
      <c r="P2467" s="49"/>
      <c r="Q2467" t="s">
        <v>7298</v>
      </c>
      <c r="R2467" t="s">
        <v>1275</v>
      </c>
      <c r="S2467">
        <v>1</v>
      </c>
      <c r="T2467">
        <v>40</v>
      </c>
      <c r="U2467">
        <v>10</v>
      </c>
      <c r="X2467" s="49"/>
      <c r="Y2467">
        <v>2</v>
      </c>
      <c r="Z2467">
        <v>2</v>
      </c>
      <c r="AA2467">
        <v>2</v>
      </c>
      <c r="AB2467" s="49" t="s">
        <v>626</v>
      </c>
      <c r="AC2467" s="49"/>
      <c r="AD2467">
        <v>8</v>
      </c>
    </row>
    <row r="2468" spans="2:30" x14ac:dyDescent="0.25">
      <c r="B2468" s="49"/>
      <c r="C2468" s="49"/>
      <c r="D2468" s="2"/>
      <c r="E2468" t="s">
        <v>181</v>
      </c>
      <c r="F2468" s="49"/>
      <c r="G2468" s="49"/>
      <c r="H2468" t="s">
        <v>7302</v>
      </c>
      <c r="I2468" s="49"/>
      <c r="J2468" s="49"/>
      <c r="L2468" s="49" t="s">
        <v>3213</v>
      </c>
      <c r="M2468" s="49"/>
      <c r="N2468" s="49"/>
      <c r="O2468" s="49"/>
      <c r="P2468" s="49"/>
      <c r="Q2468" t="s">
        <v>7301</v>
      </c>
      <c r="R2468" t="s">
        <v>1275</v>
      </c>
      <c r="S2468">
        <v>2</v>
      </c>
      <c r="T2468">
        <v>85</v>
      </c>
      <c r="U2468">
        <v>10</v>
      </c>
      <c r="X2468" s="49"/>
      <c r="Y2468">
        <v>3</v>
      </c>
      <c r="Z2468">
        <v>1</v>
      </c>
      <c r="AA2468">
        <v>2</v>
      </c>
      <c r="AB2468" s="49" t="s">
        <v>618</v>
      </c>
      <c r="AC2468" s="49"/>
      <c r="AD2468">
        <v>8</v>
      </c>
    </row>
    <row r="2469" spans="2:30" x14ac:dyDescent="0.25">
      <c r="B2469" s="49"/>
      <c r="C2469" s="49"/>
      <c r="D2469" s="2"/>
      <c r="E2469" t="s">
        <v>181</v>
      </c>
      <c r="F2469" s="49"/>
      <c r="G2469" s="49"/>
      <c r="H2469" t="s">
        <v>7304</v>
      </c>
      <c r="I2469" s="49"/>
      <c r="J2469" s="49"/>
      <c r="L2469" s="49" t="s">
        <v>3213</v>
      </c>
      <c r="M2469" s="49"/>
      <c r="N2469" s="49"/>
      <c r="O2469" s="49"/>
      <c r="P2469" s="49"/>
      <c r="Q2469" t="s">
        <v>7303</v>
      </c>
      <c r="R2469" t="s">
        <v>1275</v>
      </c>
      <c r="S2469">
        <v>3</v>
      </c>
      <c r="T2469">
        <v>90</v>
      </c>
      <c r="U2469">
        <v>9</v>
      </c>
      <c r="X2469" s="49"/>
      <c r="Y2469">
        <v>3</v>
      </c>
      <c r="Z2469">
        <v>1</v>
      </c>
      <c r="AA2469">
        <v>2</v>
      </c>
      <c r="AB2469" s="49" t="s">
        <v>618</v>
      </c>
      <c r="AC2469" s="49"/>
      <c r="AD2469">
        <v>8</v>
      </c>
    </row>
    <row r="2470" spans="2:30" x14ac:dyDescent="0.25">
      <c r="B2470" s="49"/>
      <c r="C2470" s="49"/>
      <c r="D2470" s="2"/>
      <c r="E2470" t="s">
        <v>181</v>
      </c>
      <c r="F2470" s="49"/>
      <c r="G2470" s="49"/>
      <c r="H2470" t="s">
        <v>7306</v>
      </c>
      <c r="I2470" s="49"/>
      <c r="J2470" s="49"/>
      <c r="L2470" s="49" t="s">
        <v>2982</v>
      </c>
      <c r="M2470" s="49"/>
      <c r="N2470" s="49"/>
      <c r="O2470" s="49"/>
      <c r="P2470" s="49"/>
      <c r="Q2470" t="s">
        <v>7305</v>
      </c>
      <c r="R2470" t="s">
        <v>1275</v>
      </c>
      <c r="S2470">
        <v>4</v>
      </c>
      <c r="T2470">
        <v>95</v>
      </c>
      <c r="U2470">
        <v>8</v>
      </c>
      <c r="X2470" s="49"/>
      <c r="Y2470">
        <v>3</v>
      </c>
      <c r="Z2470">
        <v>1</v>
      </c>
      <c r="AA2470">
        <v>2</v>
      </c>
      <c r="AB2470" s="49" t="s">
        <v>1745</v>
      </c>
      <c r="AC2470" s="49"/>
      <c r="AD2470">
        <v>8</v>
      </c>
    </row>
    <row r="2471" spans="2:30" x14ac:dyDescent="0.25">
      <c r="B2471" s="49"/>
      <c r="C2471" s="49"/>
      <c r="D2471" s="2"/>
      <c r="E2471" t="s">
        <v>200</v>
      </c>
      <c r="F2471" s="49"/>
      <c r="G2471" s="49"/>
      <c r="H2471" t="s">
        <v>7309</v>
      </c>
      <c r="I2471" s="49"/>
      <c r="J2471" s="49"/>
      <c r="L2471" s="49" t="s">
        <v>7308</v>
      </c>
      <c r="M2471" s="49"/>
      <c r="N2471" s="49"/>
      <c r="O2471" s="49"/>
      <c r="P2471" s="49"/>
      <c r="Q2471" t="s">
        <v>7307</v>
      </c>
      <c r="R2471" t="s">
        <v>1275</v>
      </c>
      <c r="S2471">
        <v>1</v>
      </c>
      <c r="T2471">
        <v>30</v>
      </c>
      <c r="U2471">
        <v>10</v>
      </c>
      <c r="X2471" s="49"/>
      <c r="Y2471">
        <v>2</v>
      </c>
      <c r="Z2471">
        <v>2</v>
      </c>
      <c r="AA2471">
        <v>2</v>
      </c>
      <c r="AB2471" s="49" t="s">
        <v>618</v>
      </c>
      <c r="AC2471" s="49"/>
      <c r="AD2471">
        <v>8</v>
      </c>
    </row>
    <row r="2472" spans="2:30" x14ac:dyDescent="0.25">
      <c r="B2472" s="49"/>
      <c r="C2472" s="49"/>
      <c r="D2472" s="2"/>
      <c r="E2472" t="s">
        <v>200</v>
      </c>
      <c r="F2472" s="49"/>
      <c r="G2472" s="49"/>
      <c r="H2472" t="s">
        <v>7312</v>
      </c>
      <c r="I2472" s="49"/>
      <c r="J2472" s="49"/>
      <c r="L2472" s="49" t="s">
        <v>7311</v>
      </c>
      <c r="M2472" s="49"/>
      <c r="N2472" s="49"/>
      <c r="O2472" s="49"/>
      <c r="P2472" s="49"/>
      <c r="Q2472" t="s">
        <v>7310</v>
      </c>
      <c r="R2472" t="s">
        <v>1275</v>
      </c>
      <c r="S2472">
        <v>2</v>
      </c>
      <c r="T2472">
        <v>30</v>
      </c>
      <c r="U2472">
        <v>9</v>
      </c>
      <c r="X2472" s="49"/>
      <c r="Y2472">
        <v>2</v>
      </c>
      <c r="Z2472">
        <v>1</v>
      </c>
      <c r="AA2472">
        <v>3</v>
      </c>
      <c r="AB2472" s="49" t="s">
        <v>618</v>
      </c>
      <c r="AC2472" s="49"/>
      <c r="AD2472">
        <v>8</v>
      </c>
    </row>
    <row r="2473" spans="2:30" x14ac:dyDescent="0.25">
      <c r="B2473" s="49"/>
      <c r="C2473" s="49"/>
      <c r="D2473" s="2"/>
      <c r="E2473" t="s">
        <v>200</v>
      </c>
      <c r="F2473" s="49"/>
      <c r="G2473" s="49"/>
      <c r="H2473" t="s">
        <v>7314</v>
      </c>
      <c r="I2473" s="49"/>
      <c r="J2473" s="49"/>
      <c r="L2473" s="49" t="s">
        <v>7311</v>
      </c>
      <c r="M2473" s="49"/>
      <c r="N2473" s="49"/>
      <c r="O2473" s="49"/>
      <c r="P2473" s="49"/>
      <c r="Q2473" t="s">
        <v>7313</v>
      </c>
      <c r="R2473" t="s">
        <v>1275</v>
      </c>
      <c r="S2473">
        <v>3</v>
      </c>
      <c r="T2473">
        <v>30</v>
      </c>
      <c r="U2473">
        <v>9</v>
      </c>
      <c r="X2473" s="49"/>
      <c r="Y2473">
        <v>2</v>
      </c>
      <c r="Z2473">
        <v>1</v>
      </c>
      <c r="AA2473">
        <v>3</v>
      </c>
      <c r="AB2473" s="49" t="s">
        <v>618</v>
      </c>
      <c r="AC2473" s="49"/>
      <c r="AD2473">
        <v>8</v>
      </c>
    </row>
    <row r="2474" spans="2:30" x14ac:dyDescent="0.25">
      <c r="B2474" s="49"/>
      <c r="C2474" s="49"/>
      <c r="D2474" s="2"/>
      <c r="E2474" t="s">
        <v>313</v>
      </c>
      <c r="F2474" s="49"/>
      <c r="G2474" s="49"/>
      <c r="H2474" t="s">
        <v>7317</v>
      </c>
      <c r="I2474" s="49"/>
      <c r="J2474" s="49"/>
      <c r="L2474" s="49" t="s">
        <v>7316</v>
      </c>
      <c r="M2474" s="49"/>
      <c r="N2474" s="49"/>
      <c r="O2474" s="49"/>
      <c r="P2474" s="49"/>
      <c r="Q2474" t="s">
        <v>7315</v>
      </c>
      <c r="R2474" t="s">
        <v>1275</v>
      </c>
      <c r="S2474">
        <v>1</v>
      </c>
      <c r="T2474">
        <v>20</v>
      </c>
      <c r="U2474">
        <v>10</v>
      </c>
      <c r="X2474" s="49"/>
      <c r="Y2474">
        <v>2</v>
      </c>
      <c r="Z2474">
        <v>1</v>
      </c>
      <c r="AA2474">
        <v>3</v>
      </c>
      <c r="AB2474" s="49" t="s">
        <v>2271</v>
      </c>
      <c r="AC2474" s="49"/>
      <c r="AD2474">
        <v>8</v>
      </c>
    </row>
    <row r="2475" spans="2:30" x14ac:dyDescent="0.25">
      <c r="B2475" s="49"/>
      <c r="C2475" s="49"/>
      <c r="D2475" s="2"/>
      <c r="E2475" t="s">
        <v>313</v>
      </c>
      <c r="F2475" s="49"/>
      <c r="G2475" s="49"/>
      <c r="H2475" t="s">
        <v>7320</v>
      </c>
      <c r="I2475" s="49"/>
      <c r="J2475" s="49"/>
      <c r="L2475" s="49" t="s">
        <v>7319</v>
      </c>
      <c r="M2475" s="49"/>
      <c r="N2475" s="49"/>
      <c r="O2475" s="49"/>
      <c r="P2475" s="49"/>
      <c r="Q2475" t="s">
        <v>7318</v>
      </c>
      <c r="R2475" t="s">
        <v>1275</v>
      </c>
      <c r="S2475">
        <v>2</v>
      </c>
      <c r="T2475">
        <v>30</v>
      </c>
      <c r="U2475">
        <v>10</v>
      </c>
      <c r="X2475" s="49"/>
      <c r="Y2475">
        <v>2</v>
      </c>
      <c r="Z2475">
        <v>1</v>
      </c>
      <c r="AA2475">
        <v>3</v>
      </c>
      <c r="AB2475" s="49" t="s">
        <v>2289</v>
      </c>
      <c r="AC2475" s="49"/>
      <c r="AD2475">
        <v>8</v>
      </c>
    </row>
    <row r="2476" spans="2:30" x14ac:dyDescent="0.25">
      <c r="B2476" s="49"/>
      <c r="C2476" s="49"/>
      <c r="D2476" s="2"/>
      <c r="E2476" t="s">
        <v>313</v>
      </c>
      <c r="F2476" s="49"/>
      <c r="G2476" s="49"/>
      <c r="H2476" t="s">
        <v>7323</v>
      </c>
      <c r="I2476" s="49"/>
      <c r="J2476" s="49"/>
      <c r="L2476" s="49" t="s">
        <v>7322</v>
      </c>
      <c r="M2476" s="49"/>
      <c r="N2476" s="49"/>
      <c r="O2476" s="49"/>
      <c r="P2476" s="49"/>
      <c r="Q2476" t="s">
        <v>7321</v>
      </c>
      <c r="R2476" t="s">
        <v>1275</v>
      </c>
      <c r="S2476">
        <v>3</v>
      </c>
      <c r="T2476">
        <v>40</v>
      </c>
      <c r="U2476">
        <v>10</v>
      </c>
      <c r="X2476" s="49"/>
      <c r="Y2476">
        <v>2</v>
      </c>
      <c r="Z2476">
        <v>1</v>
      </c>
      <c r="AA2476">
        <v>3</v>
      </c>
      <c r="AB2476" s="49" t="s">
        <v>2289</v>
      </c>
      <c r="AC2476" s="49"/>
      <c r="AD2476">
        <v>8</v>
      </c>
    </row>
    <row r="2477" spans="2:30" x14ac:dyDescent="0.25">
      <c r="B2477" s="49"/>
      <c r="C2477" s="49"/>
      <c r="D2477" s="2"/>
      <c r="E2477" t="s">
        <v>217</v>
      </c>
      <c r="F2477" s="49"/>
      <c r="G2477" s="49"/>
      <c r="H2477" t="s">
        <v>7325</v>
      </c>
      <c r="I2477" s="49"/>
      <c r="J2477" s="49"/>
      <c r="L2477" s="49" t="s">
        <v>2355</v>
      </c>
      <c r="M2477" s="49"/>
      <c r="N2477" s="49"/>
      <c r="O2477" s="49"/>
      <c r="P2477" s="49"/>
      <c r="Q2477" t="s">
        <v>7324</v>
      </c>
      <c r="R2477" t="s">
        <v>1275</v>
      </c>
      <c r="S2477">
        <v>1</v>
      </c>
      <c r="T2477">
        <v>22.5</v>
      </c>
      <c r="U2477">
        <v>9</v>
      </c>
      <c r="X2477" s="49"/>
      <c r="Y2477">
        <v>3</v>
      </c>
      <c r="Z2477">
        <v>1</v>
      </c>
      <c r="AA2477">
        <v>3</v>
      </c>
      <c r="AB2477" s="49" t="s">
        <v>1745</v>
      </c>
      <c r="AC2477" s="49"/>
      <c r="AD2477">
        <v>8</v>
      </c>
    </row>
    <row r="2478" spans="2:30" x14ac:dyDescent="0.25">
      <c r="B2478" s="49"/>
      <c r="C2478" s="49"/>
      <c r="D2478" s="2"/>
      <c r="E2478" t="s">
        <v>217</v>
      </c>
      <c r="F2478" s="49"/>
      <c r="G2478" s="49"/>
      <c r="H2478" t="s">
        <v>7327</v>
      </c>
      <c r="I2478" s="49"/>
      <c r="J2478" s="49"/>
      <c r="L2478" s="49" t="s">
        <v>2181</v>
      </c>
      <c r="M2478" s="49"/>
      <c r="N2478" s="49"/>
      <c r="O2478" s="49"/>
      <c r="P2478" s="49"/>
      <c r="Q2478" t="s">
        <v>7326</v>
      </c>
      <c r="R2478" t="s">
        <v>1275</v>
      </c>
      <c r="S2478">
        <v>2</v>
      </c>
      <c r="T2478">
        <v>22.5</v>
      </c>
      <c r="U2478">
        <v>9</v>
      </c>
      <c r="X2478" s="49"/>
      <c r="Y2478">
        <v>2</v>
      </c>
      <c r="Z2478">
        <v>1</v>
      </c>
      <c r="AA2478">
        <v>3</v>
      </c>
      <c r="AB2478" s="49" t="s">
        <v>1745</v>
      </c>
      <c r="AC2478" s="49"/>
      <c r="AD2478">
        <v>8</v>
      </c>
    </row>
    <row r="2479" spans="2:30" x14ac:dyDescent="0.25">
      <c r="B2479" s="49"/>
      <c r="C2479" s="49"/>
      <c r="D2479" s="2"/>
      <c r="E2479" t="s">
        <v>217</v>
      </c>
      <c r="F2479" s="49"/>
      <c r="G2479" s="49"/>
      <c r="H2479" t="s">
        <v>7329</v>
      </c>
      <c r="I2479" s="49"/>
      <c r="J2479" s="49"/>
      <c r="L2479" s="49" t="s">
        <v>2181</v>
      </c>
      <c r="M2479" s="49"/>
      <c r="N2479" s="49"/>
      <c r="O2479" s="49"/>
      <c r="P2479" s="49"/>
      <c r="Q2479" t="s">
        <v>7328</v>
      </c>
      <c r="R2479" t="s">
        <v>1275</v>
      </c>
      <c r="S2479">
        <v>3</v>
      </c>
      <c r="T2479">
        <v>22.5</v>
      </c>
      <c r="U2479">
        <v>8</v>
      </c>
      <c r="X2479" s="49"/>
      <c r="Y2479">
        <v>2</v>
      </c>
      <c r="Z2479">
        <v>1</v>
      </c>
      <c r="AA2479">
        <v>3</v>
      </c>
      <c r="AB2479" s="49" t="s">
        <v>1745</v>
      </c>
      <c r="AC2479" s="49"/>
      <c r="AD2479">
        <v>8</v>
      </c>
    </row>
    <row r="2480" spans="2:30" x14ac:dyDescent="0.25">
      <c r="B2480" s="49"/>
      <c r="C2480" s="49"/>
      <c r="D2480" s="2"/>
      <c r="E2480" t="s">
        <v>209</v>
      </c>
      <c r="F2480" s="49"/>
      <c r="G2480" s="49"/>
      <c r="H2480" t="s">
        <v>7332</v>
      </c>
      <c r="I2480" s="49"/>
      <c r="J2480" s="49"/>
      <c r="L2480" s="49" t="s">
        <v>7331</v>
      </c>
      <c r="M2480" s="49"/>
      <c r="N2480" s="49"/>
      <c r="O2480" s="49"/>
      <c r="P2480" s="49"/>
      <c r="Q2480" t="s">
        <v>7330</v>
      </c>
      <c r="R2480" t="s">
        <v>1275</v>
      </c>
      <c r="S2480">
        <v>1</v>
      </c>
      <c r="T2480">
        <v>62.5</v>
      </c>
      <c r="U2480">
        <v>10</v>
      </c>
      <c r="X2480" s="49"/>
      <c r="AB2480" s="49" t="s">
        <v>1745</v>
      </c>
      <c r="AC2480" s="49"/>
      <c r="AD2480">
        <v>8</v>
      </c>
    </row>
    <row r="2481" spans="2:30" x14ac:dyDescent="0.25">
      <c r="B2481" s="49"/>
      <c r="C2481" s="49"/>
      <c r="D2481" s="2"/>
      <c r="E2481" t="s">
        <v>209</v>
      </c>
      <c r="F2481" s="49"/>
      <c r="G2481" s="49"/>
      <c r="H2481" t="s">
        <v>7335</v>
      </c>
      <c r="I2481" s="49"/>
      <c r="J2481" s="49"/>
      <c r="L2481" s="49" t="s">
        <v>7334</v>
      </c>
      <c r="M2481" s="49"/>
      <c r="N2481" s="49"/>
      <c r="O2481" s="49"/>
      <c r="P2481" s="49"/>
      <c r="Q2481" t="s">
        <v>7333</v>
      </c>
      <c r="R2481" t="s">
        <v>1275</v>
      </c>
      <c r="S2481">
        <v>2</v>
      </c>
      <c r="T2481">
        <v>62.5</v>
      </c>
      <c r="U2481">
        <v>8</v>
      </c>
      <c r="X2481" s="49"/>
      <c r="AB2481" s="49" t="s">
        <v>1745</v>
      </c>
      <c r="AC2481" s="49"/>
      <c r="AD2481">
        <v>8</v>
      </c>
    </row>
    <row r="2482" spans="2:30" x14ac:dyDescent="0.25">
      <c r="B2482" s="49"/>
      <c r="C2482" s="49"/>
      <c r="D2482" s="2"/>
      <c r="E2482" t="s">
        <v>209</v>
      </c>
      <c r="F2482" s="49"/>
      <c r="G2482" s="49"/>
      <c r="H2482" t="s">
        <v>7337</v>
      </c>
      <c r="I2482" s="49"/>
      <c r="J2482" s="49"/>
      <c r="L2482" s="49" t="s">
        <v>7334</v>
      </c>
      <c r="M2482" s="49"/>
      <c r="N2482" s="49"/>
      <c r="O2482" s="49"/>
      <c r="P2482" s="49"/>
      <c r="Q2482" t="s">
        <v>7336</v>
      </c>
      <c r="R2482" t="s">
        <v>1275</v>
      </c>
      <c r="S2482">
        <v>3</v>
      </c>
      <c r="T2482">
        <v>62.5</v>
      </c>
      <c r="U2482">
        <v>8</v>
      </c>
      <c r="X2482" s="49"/>
      <c r="AB2482" s="49" t="s">
        <v>1745</v>
      </c>
      <c r="AC2482" s="49"/>
      <c r="AD2482">
        <v>8</v>
      </c>
    </row>
    <row r="2483" spans="2:30" x14ac:dyDescent="0.25">
      <c r="B2483" s="49"/>
      <c r="C2483" s="49"/>
      <c r="D2483" s="2"/>
      <c r="E2483" t="s">
        <v>209</v>
      </c>
      <c r="F2483" s="49"/>
      <c r="G2483" s="49"/>
      <c r="H2483" t="s">
        <v>7339</v>
      </c>
      <c r="I2483" s="49"/>
      <c r="J2483" s="49"/>
      <c r="L2483" s="49" t="s">
        <v>7334</v>
      </c>
      <c r="M2483" s="49"/>
      <c r="N2483" s="49"/>
      <c r="O2483" s="49"/>
      <c r="P2483" s="49"/>
      <c r="Q2483" t="s">
        <v>7338</v>
      </c>
      <c r="R2483" t="s">
        <v>1275</v>
      </c>
      <c r="S2483">
        <v>4</v>
      </c>
      <c r="T2483">
        <v>62.5</v>
      </c>
      <c r="U2483">
        <v>7</v>
      </c>
      <c r="X2483" s="49"/>
      <c r="AB2483" s="49" t="s">
        <v>1745</v>
      </c>
      <c r="AC2483" s="49"/>
      <c r="AD2483">
        <v>8</v>
      </c>
    </row>
    <row r="2484" spans="2:30" x14ac:dyDescent="0.25">
      <c r="B2484" s="49"/>
      <c r="C2484" s="49"/>
      <c r="D2484" s="2"/>
      <c r="E2484" t="s">
        <v>373</v>
      </c>
      <c r="F2484" s="49"/>
      <c r="G2484" s="49"/>
      <c r="H2484" t="s">
        <v>7342</v>
      </c>
      <c r="I2484" s="49"/>
      <c r="J2484" s="49"/>
      <c r="L2484" s="49" t="s">
        <v>7341</v>
      </c>
      <c r="M2484" s="49"/>
      <c r="N2484" s="49"/>
      <c r="O2484" s="49"/>
      <c r="P2484" s="49"/>
      <c r="Q2484" t="s">
        <v>7340</v>
      </c>
      <c r="R2484" t="s">
        <v>1275</v>
      </c>
      <c r="S2484">
        <v>1</v>
      </c>
      <c r="V2484">
        <v>20</v>
      </c>
      <c r="W2484">
        <v>0</v>
      </c>
      <c r="X2484" s="49" t="s">
        <v>3957</v>
      </c>
      <c r="AB2484" s="49"/>
      <c r="AC2484" s="49"/>
      <c r="AD2484">
        <v>8</v>
      </c>
    </row>
    <row r="2485" spans="2:30" x14ac:dyDescent="0.25">
      <c r="B2485" s="49"/>
      <c r="C2485" s="49"/>
      <c r="D2485" s="2"/>
      <c r="E2485" t="s">
        <v>373</v>
      </c>
      <c r="F2485" s="49"/>
      <c r="G2485" s="49"/>
      <c r="H2485" t="s">
        <v>7344</v>
      </c>
      <c r="I2485" s="49"/>
      <c r="J2485" s="49"/>
      <c r="L2485" s="49" t="s">
        <v>7341</v>
      </c>
      <c r="M2485" s="49"/>
      <c r="N2485" s="49"/>
      <c r="O2485" s="49"/>
      <c r="P2485" s="49"/>
      <c r="Q2485" t="s">
        <v>7343</v>
      </c>
      <c r="R2485" t="s">
        <v>1275</v>
      </c>
      <c r="S2485">
        <v>2</v>
      </c>
      <c r="V2485">
        <v>20</v>
      </c>
      <c r="W2485">
        <v>0</v>
      </c>
      <c r="X2485" s="49" t="s">
        <v>3957</v>
      </c>
      <c r="AB2485" s="49"/>
      <c r="AC2485" s="49"/>
      <c r="AD2485">
        <v>8</v>
      </c>
    </row>
    <row r="2486" spans="2:30" x14ac:dyDescent="0.25">
      <c r="B2486" s="49"/>
      <c r="C2486" s="49"/>
      <c r="D2486" s="2"/>
      <c r="E2486" t="s">
        <v>373</v>
      </c>
      <c r="F2486" s="49"/>
      <c r="G2486" s="49"/>
      <c r="H2486" t="s">
        <v>7346</v>
      </c>
      <c r="I2486" s="49"/>
      <c r="J2486" s="49"/>
      <c r="L2486" s="49" t="s">
        <v>7341</v>
      </c>
      <c r="M2486" s="49"/>
      <c r="N2486" s="49"/>
      <c r="O2486" s="49"/>
      <c r="P2486" s="49"/>
      <c r="Q2486" t="s">
        <v>7345</v>
      </c>
      <c r="R2486" t="s">
        <v>1275</v>
      </c>
      <c r="S2486">
        <v>3</v>
      </c>
      <c r="V2486">
        <v>20</v>
      </c>
      <c r="W2486">
        <v>0</v>
      </c>
      <c r="X2486" s="49" t="s">
        <v>3957</v>
      </c>
      <c r="AB2486" s="49"/>
      <c r="AC2486" s="49"/>
      <c r="AD2486">
        <v>8</v>
      </c>
    </row>
    <row r="2487" spans="2:30" x14ac:dyDescent="0.25">
      <c r="B2487" s="49"/>
      <c r="C2487" s="49"/>
      <c r="D2487" s="2"/>
      <c r="E2487" t="s">
        <v>373</v>
      </c>
      <c r="F2487" s="49"/>
      <c r="G2487" s="49"/>
      <c r="H2487" t="s">
        <v>7348</v>
      </c>
      <c r="I2487" s="49"/>
      <c r="J2487" s="49"/>
      <c r="L2487" s="49" t="s">
        <v>7341</v>
      </c>
      <c r="M2487" s="49"/>
      <c r="N2487" s="49"/>
      <c r="O2487" s="49"/>
      <c r="P2487" s="49"/>
      <c r="Q2487" t="s">
        <v>7347</v>
      </c>
      <c r="R2487" t="s">
        <v>1275</v>
      </c>
      <c r="S2487">
        <v>4</v>
      </c>
      <c r="V2487">
        <v>20</v>
      </c>
      <c r="W2487">
        <v>0</v>
      </c>
      <c r="X2487" s="49" t="s">
        <v>3957</v>
      </c>
      <c r="AB2487" s="49"/>
      <c r="AC2487" s="49"/>
      <c r="AD2487">
        <v>8</v>
      </c>
    </row>
    <row r="2488" spans="2:30" x14ac:dyDescent="0.25">
      <c r="B2488" s="49"/>
      <c r="C2488" s="49"/>
      <c r="D2488" s="2"/>
      <c r="E2488" t="s">
        <v>373</v>
      </c>
      <c r="F2488" s="49"/>
      <c r="G2488" s="49"/>
      <c r="H2488" t="s">
        <v>7350</v>
      </c>
      <c r="I2488" s="49"/>
      <c r="J2488" s="49"/>
      <c r="L2488" s="49" t="s">
        <v>7341</v>
      </c>
      <c r="M2488" s="49"/>
      <c r="N2488" s="49"/>
      <c r="O2488" s="49"/>
      <c r="P2488" s="49"/>
      <c r="Q2488" t="s">
        <v>7349</v>
      </c>
      <c r="R2488" t="s">
        <v>1275</v>
      </c>
      <c r="S2488">
        <v>5</v>
      </c>
      <c r="V2488">
        <v>20</v>
      </c>
      <c r="W2488">
        <v>0</v>
      </c>
      <c r="X2488" s="49" t="s">
        <v>3957</v>
      </c>
      <c r="AB2488" s="49"/>
      <c r="AC2488" s="49"/>
      <c r="AD2488">
        <v>8</v>
      </c>
    </row>
    <row r="2489" spans="2:30" x14ac:dyDescent="0.25">
      <c r="B2489" s="49"/>
      <c r="C2489" s="49"/>
      <c r="D2489" s="2"/>
      <c r="E2489" t="s">
        <v>373</v>
      </c>
      <c r="F2489" s="49"/>
      <c r="G2489" s="49"/>
      <c r="H2489" t="s">
        <v>1279</v>
      </c>
      <c r="I2489" s="49"/>
      <c r="J2489" s="49"/>
      <c r="L2489" s="49" t="s">
        <v>7341</v>
      </c>
      <c r="M2489" s="49"/>
      <c r="N2489" s="49"/>
      <c r="O2489" s="49"/>
      <c r="P2489" s="49"/>
      <c r="Q2489" t="s">
        <v>7351</v>
      </c>
      <c r="R2489" t="s">
        <v>1275</v>
      </c>
      <c r="S2489">
        <v>6</v>
      </c>
      <c r="V2489">
        <v>20</v>
      </c>
      <c r="W2489">
        <v>0</v>
      </c>
      <c r="X2489" s="49" t="s">
        <v>3957</v>
      </c>
      <c r="AB2489" s="49"/>
      <c r="AC2489" s="49"/>
      <c r="AD2489">
        <v>8</v>
      </c>
    </row>
    <row r="2490" spans="2:30" x14ac:dyDescent="0.25">
      <c r="B2490" s="49"/>
      <c r="C2490" s="49"/>
      <c r="D2490" s="2"/>
      <c r="E2490" t="s">
        <v>363</v>
      </c>
      <c r="F2490" s="49"/>
      <c r="G2490" s="49"/>
      <c r="H2490" t="s">
        <v>1283</v>
      </c>
      <c r="I2490" s="49"/>
      <c r="J2490" s="49"/>
      <c r="L2490" s="49" t="s">
        <v>7353</v>
      </c>
      <c r="M2490" s="49"/>
      <c r="N2490" s="49"/>
      <c r="O2490" s="49"/>
      <c r="P2490" s="49"/>
      <c r="Q2490" t="s">
        <v>7352</v>
      </c>
      <c r="R2490" t="s">
        <v>1280</v>
      </c>
      <c r="S2490">
        <v>1</v>
      </c>
      <c r="V2490">
        <v>300</v>
      </c>
      <c r="W2490">
        <v>0.56999999999999995</v>
      </c>
      <c r="X2490" s="49" t="s">
        <v>3957</v>
      </c>
      <c r="AB2490" s="49"/>
      <c r="AC2490" s="49"/>
      <c r="AD2490">
        <v>8</v>
      </c>
    </row>
    <row r="2491" spans="2:30" x14ac:dyDescent="0.25">
      <c r="B2491" s="49"/>
      <c r="C2491" s="49"/>
      <c r="D2491" s="2"/>
      <c r="E2491" t="s">
        <v>269</v>
      </c>
      <c r="F2491" s="49"/>
      <c r="G2491" s="49"/>
      <c r="H2491" t="s">
        <v>7355</v>
      </c>
      <c r="I2491" s="49"/>
      <c r="J2491" s="49"/>
      <c r="L2491" s="49"/>
      <c r="M2491" s="49"/>
      <c r="N2491" s="49"/>
      <c r="O2491" s="49"/>
      <c r="P2491" s="49"/>
      <c r="Q2491" t="s">
        <v>7354</v>
      </c>
      <c r="R2491" t="s">
        <v>1280</v>
      </c>
      <c r="S2491">
        <v>1</v>
      </c>
      <c r="T2491">
        <v>0</v>
      </c>
      <c r="U2491">
        <v>10</v>
      </c>
      <c r="X2491" s="49"/>
      <c r="AB2491" s="49"/>
      <c r="AC2491" s="49"/>
      <c r="AD2491">
        <v>8</v>
      </c>
    </row>
    <row r="2492" spans="2:30" x14ac:dyDescent="0.25">
      <c r="B2492" s="49"/>
      <c r="C2492" s="49"/>
      <c r="D2492" s="2"/>
      <c r="E2492" t="s">
        <v>423</v>
      </c>
      <c r="F2492" s="49"/>
      <c r="G2492" s="49"/>
      <c r="H2492" t="s">
        <v>7357</v>
      </c>
      <c r="I2492" s="49"/>
      <c r="J2492" s="49"/>
      <c r="L2492" s="49"/>
      <c r="M2492" s="49"/>
      <c r="N2492" s="49"/>
      <c r="O2492" s="49"/>
      <c r="P2492" s="49"/>
      <c r="Q2492" t="s">
        <v>7356</v>
      </c>
      <c r="R2492" t="s">
        <v>1280</v>
      </c>
      <c r="S2492">
        <v>1</v>
      </c>
      <c r="T2492">
        <v>0</v>
      </c>
      <c r="U2492">
        <v>10</v>
      </c>
      <c r="X2492" s="49"/>
      <c r="AB2492" s="49"/>
      <c r="AC2492" s="49"/>
      <c r="AD2492">
        <v>8</v>
      </c>
    </row>
    <row r="2493" spans="2:30" x14ac:dyDescent="0.25">
      <c r="B2493" s="49"/>
      <c r="C2493" s="49"/>
      <c r="D2493" s="2"/>
      <c r="E2493" t="s">
        <v>275</v>
      </c>
      <c r="F2493" s="49"/>
      <c r="G2493" s="49"/>
      <c r="H2493" t="s">
        <v>7360</v>
      </c>
      <c r="I2493" s="49"/>
      <c r="J2493" s="49"/>
      <c r="L2493" s="49" t="s">
        <v>7359</v>
      </c>
      <c r="M2493" s="49"/>
      <c r="N2493" s="49"/>
      <c r="O2493" s="49"/>
      <c r="P2493" s="49"/>
      <c r="Q2493" t="s">
        <v>7358</v>
      </c>
      <c r="R2493" t="s">
        <v>1280</v>
      </c>
      <c r="S2493">
        <v>1</v>
      </c>
      <c r="T2493">
        <v>0</v>
      </c>
      <c r="V2493">
        <v>8</v>
      </c>
      <c r="X2493" s="49"/>
      <c r="AB2493" s="49"/>
      <c r="AC2493" s="49"/>
      <c r="AD2493">
        <v>8</v>
      </c>
    </row>
    <row r="2494" spans="2:30" x14ac:dyDescent="0.25">
      <c r="B2494" s="49"/>
      <c r="C2494" s="49"/>
      <c r="D2494" s="2"/>
      <c r="E2494" t="s">
        <v>299</v>
      </c>
      <c r="F2494" s="49"/>
      <c r="G2494" s="49"/>
      <c r="H2494" t="s">
        <v>7362</v>
      </c>
      <c r="I2494" s="49"/>
      <c r="J2494" s="49"/>
      <c r="L2494" s="49"/>
      <c r="M2494" s="49"/>
      <c r="N2494" s="49"/>
      <c r="O2494" s="49"/>
      <c r="P2494" s="49"/>
      <c r="Q2494" t="s">
        <v>7361</v>
      </c>
      <c r="R2494" t="s">
        <v>1280</v>
      </c>
      <c r="S2494">
        <v>1</v>
      </c>
      <c r="T2494">
        <v>0</v>
      </c>
      <c r="U2494">
        <v>10</v>
      </c>
      <c r="X2494" s="49"/>
      <c r="AB2494" s="49"/>
      <c r="AC2494" s="49"/>
      <c r="AD2494">
        <v>8</v>
      </c>
    </row>
    <row r="2495" spans="2:30" x14ac:dyDescent="0.25">
      <c r="B2495" s="49"/>
      <c r="C2495" s="49"/>
      <c r="D2495" s="2"/>
      <c r="E2495" t="s">
        <v>286</v>
      </c>
      <c r="F2495" s="49"/>
      <c r="G2495" s="49"/>
      <c r="H2495" t="s">
        <v>7364</v>
      </c>
      <c r="I2495" s="49"/>
      <c r="J2495" s="49"/>
      <c r="L2495" s="49"/>
      <c r="M2495" s="49"/>
      <c r="N2495" s="49"/>
      <c r="O2495" s="49"/>
      <c r="P2495" s="49"/>
      <c r="Q2495" t="s">
        <v>7363</v>
      </c>
      <c r="R2495" t="s">
        <v>1280</v>
      </c>
      <c r="S2495">
        <v>1</v>
      </c>
      <c r="T2495">
        <v>0</v>
      </c>
      <c r="U2495">
        <v>15</v>
      </c>
      <c r="X2495" s="49"/>
      <c r="AB2495" s="49"/>
      <c r="AC2495" s="49"/>
      <c r="AD2495">
        <v>8</v>
      </c>
    </row>
    <row r="2496" spans="2:30" x14ac:dyDescent="0.25">
      <c r="B2496" s="49"/>
      <c r="C2496" s="49"/>
      <c r="D2496" s="2"/>
      <c r="E2496" t="s">
        <v>269</v>
      </c>
      <c r="F2496" s="49"/>
      <c r="G2496" s="49"/>
      <c r="H2496" t="s">
        <v>7366</v>
      </c>
      <c r="I2496" s="49"/>
      <c r="J2496" s="49"/>
      <c r="L2496" s="49"/>
      <c r="M2496" s="49"/>
      <c r="N2496" s="49"/>
      <c r="O2496" s="49"/>
      <c r="P2496" s="49"/>
      <c r="Q2496" t="s">
        <v>7365</v>
      </c>
      <c r="R2496" t="s">
        <v>1280</v>
      </c>
      <c r="S2496">
        <v>2</v>
      </c>
      <c r="T2496">
        <v>0</v>
      </c>
      <c r="U2496">
        <v>10</v>
      </c>
      <c r="X2496" s="49"/>
      <c r="AB2496" s="49"/>
      <c r="AC2496" s="49"/>
      <c r="AD2496">
        <v>8</v>
      </c>
    </row>
    <row r="2497" spans="2:30" x14ac:dyDescent="0.25">
      <c r="B2497" s="49"/>
      <c r="C2497" s="49"/>
      <c r="D2497" s="2"/>
      <c r="E2497" t="s">
        <v>423</v>
      </c>
      <c r="F2497" s="49"/>
      <c r="G2497" s="49"/>
      <c r="H2497" t="s">
        <v>7368</v>
      </c>
      <c r="I2497" s="49"/>
      <c r="J2497" s="49"/>
      <c r="L2497" s="49"/>
      <c r="M2497" s="49"/>
      <c r="N2497" s="49"/>
      <c r="O2497" s="49"/>
      <c r="P2497" s="49"/>
      <c r="Q2497" t="s">
        <v>7367</v>
      </c>
      <c r="R2497" t="s">
        <v>1280</v>
      </c>
      <c r="S2497">
        <v>2</v>
      </c>
      <c r="T2497">
        <v>0</v>
      </c>
      <c r="U2497">
        <v>10</v>
      </c>
      <c r="X2497" s="49"/>
      <c r="AB2497" s="49"/>
      <c r="AC2497" s="49"/>
      <c r="AD2497">
        <v>8</v>
      </c>
    </row>
    <row r="2498" spans="2:30" x14ac:dyDescent="0.25">
      <c r="B2498" s="49"/>
      <c r="C2498" s="49"/>
      <c r="D2498" s="2"/>
      <c r="E2498" t="s">
        <v>275</v>
      </c>
      <c r="F2498" s="49"/>
      <c r="G2498" s="49"/>
      <c r="H2498" t="s">
        <v>7370</v>
      </c>
      <c r="I2498" s="49"/>
      <c r="J2498" s="49"/>
      <c r="L2498" s="49" t="s">
        <v>7359</v>
      </c>
      <c r="M2498" s="49"/>
      <c r="N2498" s="49"/>
      <c r="O2498" s="49"/>
      <c r="P2498" s="49"/>
      <c r="Q2498" t="s">
        <v>7369</v>
      </c>
      <c r="R2498" t="s">
        <v>1280</v>
      </c>
      <c r="S2498">
        <v>2</v>
      </c>
      <c r="T2498">
        <v>0</v>
      </c>
      <c r="V2498">
        <v>8</v>
      </c>
      <c r="X2498" s="49"/>
      <c r="AB2498" s="49"/>
      <c r="AC2498" s="49"/>
      <c r="AD2498">
        <v>8</v>
      </c>
    </row>
    <row r="2499" spans="2:30" x14ac:dyDescent="0.25">
      <c r="B2499" s="49"/>
      <c r="C2499" s="49"/>
      <c r="D2499" s="2"/>
      <c r="E2499" t="s">
        <v>299</v>
      </c>
      <c r="F2499" s="49"/>
      <c r="G2499" s="49"/>
      <c r="H2499" t="s">
        <v>7372</v>
      </c>
      <c r="I2499" s="49"/>
      <c r="J2499" s="49"/>
      <c r="L2499" s="49"/>
      <c r="M2499" s="49"/>
      <c r="N2499" s="49"/>
      <c r="O2499" s="49"/>
      <c r="P2499" s="49"/>
      <c r="Q2499" t="s">
        <v>7371</v>
      </c>
      <c r="R2499" t="s">
        <v>1280</v>
      </c>
      <c r="S2499">
        <v>2</v>
      </c>
      <c r="T2499">
        <v>0</v>
      </c>
      <c r="U2499">
        <v>10</v>
      </c>
      <c r="X2499" s="49"/>
      <c r="AB2499" s="49"/>
      <c r="AC2499" s="49"/>
      <c r="AD2499">
        <v>8</v>
      </c>
    </row>
    <row r="2500" spans="2:30" x14ac:dyDescent="0.25">
      <c r="B2500" s="49"/>
      <c r="C2500" s="49"/>
      <c r="D2500" s="2"/>
      <c r="E2500" t="s">
        <v>286</v>
      </c>
      <c r="F2500" s="49"/>
      <c r="G2500" s="49"/>
      <c r="H2500" t="s">
        <v>7374</v>
      </c>
      <c r="I2500" s="49"/>
      <c r="J2500" s="49"/>
      <c r="L2500" s="49"/>
      <c r="M2500" s="49"/>
      <c r="N2500" s="49"/>
      <c r="O2500" s="49"/>
      <c r="P2500" s="49"/>
      <c r="Q2500" t="s">
        <v>7373</v>
      </c>
      <c r="R2500" t="s">
        <v>1280</v>
      </c>
      <c r="S2500">
        <v>2</v>
      </c>
      <c r="T2500">
        <v>0</v>
      </c>
      <c r="U2500">
        <v>15</v>
      </c>
      <c r="X2500" s="49"/>
      <c r="AB2500" s="49"/>
      <c r="AC2500" s="49"/>
      <c r="AD2500">
        <v>8</v>
      </c>
    </row>
    <row r="2501" spans="2:30" x14ac:dyDescent="0.25">
      <c r="B2501" s="49"/>
      <c r="C2501" s="49"/>
      <c r="D2501" s="2"/>
      <c r="E2501" t="s">
        <v>265</v>
      </c>
      <c r="F2501" s="49"/>
      <c r="G2501" s="49"/>
      <c r="H2501" t="s">
        <v>7376</v>
      </c>
      <c r="I2501" s="49"/>
      <c r="J2501" s="49"/>
      <c r="L2501" s="49" t="s">
        <v>3213</v>
      </c>
      <c r="M2501" s="49"/>
      <c r="N2501" s="49"/>
      <c r="O2501" s="49"/>
      <c r="P2501" s="49"/>
      <c r="Q2501" t="s">
        <v>7375</v>
      </c>
      <c r="R2501" t="s">
        <v>1280</v>
      </c>
      <c r="S2501">
        <v>1</v>
      </c>
      <c r="T2501">
        <v>65</v>
      </c>
      <c r="U2501">
        <v>10</v>
      </c>
      <c r="X2501" s="49"/>
      <c r="Y2501">
        <v>3</v>
      </c>
      <c r="Z2501">
        <v>1</v>
      </c>
      <c r="AA2501">
        <v>2</v>
      </c>
      <c r="AB2501" s="49" t="s">
        <v>618</v>
      </c>
      <c r="AC2501" s="49"/>
      <c r="AD2501">
        <v>8</v>
      </c>
    </row>
    <row r="2502" spans="2:30" x14ac:dyDescent="0.25">
      <c r="B2502" s="49"/>
      <c r="C2502" s="49"/>
      <c r="D2502" s="2"/>
      <c r="E2502" t="s">
        <v>265</v>
      </c>
      <c r="F2502" s="49"/>
      <c r="G2502" s="49"/>
      <c r="H2502" t="s">
        <v>7378</v>
      </c>
      <c r="I2502" s="49"/>
      <c r="J2502" s="49"/>
      <c r="L2502" s="49" t="s">
        <v>3213</v>
      </c>
      <c r="M2502" s="49"/>
      <c r="N2502" s="49"/>
      <c r="O2502" s="49"/>
      <c r="P2502" s="49"/>
      <c r="Q2502" t="s">
        <v>7377</v>
      </c>
      <c r="R2502" t="s">
        <v>1280</v>
      </c>
      <c r="S2502">
        <v>2</v>
      </c>
      <c r="T2502">
        <v>70</v>
      </c>
      <c r="U2502">
        <v>10</v>
      </c>
      <c r="X2502" s="49"/>
      <c r="Y2502">
        <v>3</v>
      </c>
      <c r="Z2502">
        <v>1</v>
      </c>
      <c r="AA2502">
        <v>2</v>
      </c>
      <c r="AB2502" s="49" t="s">
        <v>618</v>
      </c>
      <c r="AC2502" s="49"/>
      <c r="AD2502">
        <v>8</v>
      </c>
    </row>
    <row r="2503" spans="2:30" x14ac:dyDescent="0.25">
      <c r="B2503" s="49"/>
      <c r="C2503" s="49"/>
      <c r="D2503" s="2"/>
      <c r="E2503" t="s">
        <v>265</v>
      </c>
      <c r="F2503" s="49"/>
      <c r="G2503" s="49"/>
      <c r="H2503" t="s">
        <v>7380</v>
      </c>
      <c r="I2503" s="49"/>
      <c r="J2503" s="49"/>
      <c r="L2503" s="49" t="s">
        <v>2982</v>
      </c>
      <c r="M2503" s="49"/>
      <c r="N2503" s="49"/>
      <c r="O2503" s="49"/>
      <c r="P2503" s="49"/>
      <c r="Q2503" t="s">
        <v>7379</v>
      </c>
      <c r="R2503" t="s">
        <v>1280</v>
      </c>
      <c r="S2503">
        <v>3</v>
      </c>
      <c r="T2503">
        <v>75</v>
      </c>
      <c r="U2503">
        <v>10</v>
      </c>
      <c r="X2503" s="49"/>
      <c r="Y2503">
        <v>3</v>
      </c>
      <c r="Z2503">
        <v>1</v>
      </c>
      <c r="AA2503">
        <v>2</v>
      </c>
      <c r="AB2503" s="49" t="s">
        <v>1745</v>
      </c>
      <c r="AC2503" s="49"/>
      <c r="AD2503">
        <v>8</v>
      </c>
    </row>
    <row r="2504" spans="2:30" x14ac:dyDescent="0.25">
      <c r="B2504" s="49"/>
      <c r="C2504" s="49"/>
      <c r="D2504" s="2"/>
      <c r="E2504" t="s">
        <v>265</v>
      </c>
      <c r="F2504" s="49"/>
      <c r="G2504" s="49"/>
      <c r="H2504" t="s">
        <v>7383</v>
      </c>
      <c r="I2504" s="49"/>
      <c r="J2504" s="49"/>
      <c r="L2504" s="49" t="s">
        <v>7382</v>
      </c>
      <c r="M2504" s="49"/>
      <c r="N2504" s="49"/>
      <c r="O2504" s="49"/>
      <c r="P2504" s="49"/>
      <c r="Q2504" t="s">
        <v>7381</v>
      </c>
      <c r="R2504" t="s">
        <v>1280</v>
      </c>
      <c r="S2504">
        <v>4</v>
      </c>
      <c r="T2504">
        <v>75</v>
      </c>
      <c r="U2504">
        <v>8</v>
      </c>
      <c r="X2504" s="49"/>
      <c r="Y2504">
        <v>3</v>
      </c>
      <c r="Z2504">
        <v>1</v>
      </c>
      <c r="AA2504">
        <v>2</v>
      </c>
      <c r="AB2504" s="49" t="s">
        <v>1745</v>
      </c>
      <c r="AC2504" s="49"/>
      <c r="AD2504">
        <v>8</v>
      </c>
    </row>
    <row r="2505" spans="2:30" x14ac:dyDescent="0.25">
      <c r="B2505" s="49"/>
      <c r="C2505" s="49"/>
      <c r="D2505" s="2"/>
      <c r="E2505" t="s">
        <v>249</v>
      </c>
      <c r="F2505" s="49"/>
      <c r="G2505" s="49"/>
      <c r="H2505" t="s">
        <v>7385</v>
      </c>
      <c r="I2505" s="49"/>
      <c r="J2505" s="49"/>
      <c r="L2505" s="49" t="s">
        <v>3210</v>
      </c>
      <c r="M2505" s="49"/>
      <c r="N2505" s="49"/>
      <c r="O2505" s="49"/>
      <c r="P2505" s="49"/>
      <c r="Q2505" t="s">
        <v>7384</v>
      </c>
      <c r="R2505" t="s">
        <v>1280</v>
      </c>
      <c r="S2505">
        <v>1</v>
      </c>
      <c r="T2505">
        <v>150</v>
      </c>
      <c r="U2505">
        <v>10</v>
      </c>
      <c r="X2505" s="49"/>
      <c r="Y2505">
        <v>3</v>
      </c>
      <c r="Z2505">
        <v>1</v>
      </c>
      <c r="AA2505">
        <v>2</v>
      </c>
      <c r="AB2505" s="49" t="s">
        <v>2289</v>
      </c>
      <c r="AC2505" s="49"/>
      <c r="AD2505">
        <v>8</v>
      </c>
    </row>
    <row r="2506" spans="2:30" x14ac:dyDescent="0.25">
      <c r="B2506" s="49"/>
      <c r="C2506" s="49"/>
      <c r="D2506" s="2"/>
      <c r="E2506" t="s">
        <v>249</v>
      </c>
      <c r="F2506" s="49"/>
      <c r="G2506" s="49"/>
      <c r="H2506" t="s">
        <v>7387</v>
      </c>
      <c r="I2506" s="49"/>
      <c r="J2506" s="49"/>
      <c r="L2506" s="49" t="s">
        <v>3210</v>
      </c>
      <c r="M2506" s="49"/>
      <c r="N2506" s="49"/>
      <c r="O2506" s="49"/>
      <c r="P2506" s="49"/>
      <c r="Q2506" t="s">
        <v>7386</v>
      </c>
      <c r="R2506" t="s">
        <v>1280</v>
      </c>
      <c r="S2506">
        <v>2</v>
      </c>
      <c r="T2506">
        <v>150</v>
      </c>
      <c r="U2506">
        <v>10</v>
      </c>
      <c r="X2506" s="49"/>
      <c r="Y2506">
        <v>3</v>
      </c>
      <c r="Z2506">
        <v>1</v>
      </c>
      <c r="AA2506">
        <v>2</v>
      </c>
      <c r="AB2506" s="49" t="s">
        <v>2289</v>
      </c>
      <c r="AC2506" s="49"/>
      <c r="AD2506">
        <v>8</v>
      </c>
    </row>
    <row r="2507" spans="2:30" x14ac:dyDescent="0.25">
      <c r="B2507" s="49"/>
      <c r="C2507" s="49"/>
      <c r="D2507" s="2"/>
      <c r="E2507" t="s">
        <v>249</v>
      </c>
      <c r="F2507" s="49"/>
      <c r="G2507" s="49"/>
      <c r="H2507" t="s">
        <v>7389</v>
      </c>
      <c r="I2507" s="49"/>
      <c r="J2507" s="49"/>
      <c r="L2507" s="49" t="s">
        <v>2982</v>
      </c>
      <c r="M2507" s="49"/>
      <c r="N2507" s="49"/>
      <c r="O2507" s="49"/>
      <c r="P2507" s="49"/>
      <c r="Q2507" t="s">
        <v>7388</v>
      </c>
      <c r="R2507" t="s">
        <v>1280</v>
      </c>
      <c r="S2507">
        <v>3</v>
      </c>
      <c r="T2507">
        <v>150</v>
      </c>
      <c r="U2507">
        <v>11</v>
      </c>
      <c r="X2507" s="49"/>
      <c r="Y2507">
        <v>3</v>
      </c>
      <c r="Z2507">
        <v>1</v>
      </c>
      <c r="AA2507">
        <v>2</v>
      </c>
      <c r="AB2507" s="49" t="s">
        <v>1745</v>
      </c>
      <c r="AC2507" s="49"/>
      <c r="AD2507">
        <v>8</v>
      </c>
    </row>
    <row r="2508" spans="2:30" x14ac:dyDescent="0.25">
      <c r="B2508" s="49"/>
      <c r="C2508" s="49"/>
      <c r="D2508" s="2"/>
      <c r="E2508" t="s">
        <v>1</v>
      </c>
      <c r="F2508" s="49"/>
      <c r="G2508" s="49"/>
      <c r="H2508" t="s">
        <v>7392</v>
      </c>
      <c r="I2508" s="49"/>
      <c r="J2508" s="49"/>
      <c r="L2508" s="49" t="s">
        <v>7391</v>
      </c>
      <c r="M2508" s="49"/>
      <c r="N2508" s="49"/>
      <c r="O2508" s="49"/>
      <c r="P2508" s="49"/>
      <c r="Q2508" t="s">
        <v>7390</v>
      </c>
      <c r="R2508" t="s">
        <v>1280</v>
      </c>
      <c r="S2508">
        <v>1</v>
      </c>
      <c r="T2508">
        <v>150</v>
      </c>
      <c r="V2508">
        <v>60</v>
      </c>
      <c r="X2508" s="49"/>
      <c r="AB2508" s="49"/>
      <c r="AC2508" s="49"/>
      <c r="AD2508">
        <v>8</v>
      </c>
    </row>
    <row r="2509" spans="2:30" x14ac:dyDescent="0.25">
      <c r="B2509" s="49"/>
      <c r="C2509" s="49"/>
      <c r="D2509" s="2"/>
      <c r="E2509" t="s">
        <v>1</v>
      </c>
      <c r="F2509" s="49"/>
      <c r="G2509" s="49"/>
      <c r="H2509" t="s">
        <v>7395</v>
      </c>
      <c r="I2509" s="49"/>
      <c r="J2509" s="49"/>
      <c r="L2509" s="49" t="s">
        <v>7394</v>
      </c>
      <c r="M2509" s="49"/>
      <c r="N2509" s="49"/>
      <c r="O2509" s="49"/>
      <c r="P2509" s="49"/>
      <c r="Q2509" t="s">
        <v>7393</v>
      </c>
      <c r="R2509" t="s">
        <v>1280</v>
      </c>
      <c r="S2509">
        <v>2</v>
      </c>
      <c r="T2509">
        <v>150</v>
      </c>
      <c r="V2509">
        <v>49.8</v>
      </c>
      <c r="X2509" s="49"/>
      <c r="AB2509" s="49"/>
      <c r="AC2509" s="49"/>
      <c r="AD2509">
        <v>8</v>
      </c>
    </row>
    <row r="2510" spans="2:30" x14ac:dyDescent="0.25">
      <c r="B2510" s="49"/>
      <c r="C2510" s="49"/>
      <c r="D2510" s="2"/>
      <c r="E2510" t="s">
        <v>1</v>
      </c>
      <c r="F2510" s="49"/>
      <c r="G2510" s="49"/>
      <c r="H2510" t="s">
        <v>7398</v>
      </c>
      <c r="I2510" s="49"/>
      <c r="J2510" s="49"/>
      <c r="L2510" s="49" t="s">
        <v>7397</v>
      </c>
      <c r="M2510" s="49"/>
      <c r="N2510" s="49"/>
      <c r="O2510" s="49"/>
      <c r="P2510" s="49"/>
      <c r="Q2510" t="s">
        <v>7396</v>
      </c>
      <c r="R2510" t="s">
        <v>1280</v>
      </c>
      <c r="S2510">
        <v>3</v>
      </c>
      <c r="T2510">
        <v>150</v>
      </c>
      <c r="V2510">
        <v>48</v>
      </c>
      <c r="X2510" s="49"/>
      <c r="AB2510" s="49"/>
      <c r="AC2510" s="49"/>
      <c r="AD2510">
        <v>8</v>
      </c>
    </row>
    <row r="2511" spans="2:30" x14ac:dyDescent="0.25">
      <c r="B2511" s="49"/>
      <c r="C2511" s="49"/>
      <c r="D2511" s="2"/>
      <c r="E2511" t="s">
        <v>1</v>
      </c>
      <c r="F2511" s="49"/>
      <c r="G2511" s="49"/>
      <c r="H2511" t="s">
        <v>7401</v>
      </c>
      <c r="I2511" s="49"/>
      <c r="J2511" s="49"/>
      <c r="L2511" s="49" t="s">
        <v>7400</v>
      </c>
      <c r="M2511" s="49"/>
      <c r="N2511" s="49"/>
      <c r="O2511" s="49"/>
      <c r="P2511" s="49"/>
      <c r="Q2511" t="s">
        <v>7399</v>
      </c>
      <c r="R2511" t="s">
        <v>1280</v>
      </c>
      <c r="S2511">
        <v>4</v>
      </c>
      <c r="T2511">
        <v>150</v>
      </c>
      <c r="V2511">
        <v>40.200000000000003</v>
      </c>
      <c r="X2511" s="49"/>
      <c r="AB2511" s="49"/>
      <c r="AC2511" s="49"/>
      <c r="AD2511">
        <v>8</v>
      </c>
    </row>
    <row r="2512" spans="2:30" x14ac:dyDescent="0.25">
      <c r="B2512" s="49"/>
      <c r="C2512" s="49"/>
      <c r="D2512" s="2"/>
      <c r="E2512" t="s">
        <v>256</v>
      </c>
      <c r="F2512" s="49"/>
      <c r="G2512" s="49"/>
      <c r="H2512" t="s">
        <v>7404</v>
      </c>
      <c r="I2512" s="49"/>
      <c r="J2512" s="49"/>
      <c r="L2512" s="49" t="s">
        <v>7403</v>
      </c>
      <c r="M2512" s="49"/>
      <c r="N2512" s="49"/>
      <c r="O2512" s="49"/>
      <c r="P2512" s="49"/>
      <c r="Q2512" t="s">
        <v>7402</v>
      </c>
      <c r="R2512" t="s">
        <v>1280</v>
      </c>
      <c r="S2512">
        <v>1</v>
      </c>
      <c r="T2512">
        <v>0</v>
      </c>
      <c r="U2512">
        <v>8</v>
      </c>
      <c r="X2512" s="49"/>
      <c r="Y2512">
        <v>3</v>
      </c>
      <c r="Z2512">
        <v>1</v>
      </c>
      <c r="AA2512">
        <v>2</v>
      </c>
      <c r="AB2512" s="49" t="s">
        <v>2271</v>
      </c>
      <c r="AC2512" s="49"/>
      <c r="AD2512">
        <v>8</v>
      </c>
    </row>
    <row r="2513" spans="2:30" x14ac:dyDescent="0.25">
      <c r="B2513" s="49"/>
      <c r="C2513" s="49"/>
      <c r="D2513" s="2"/>
      <c r="E2513" t="s">
        <v>256</v>
      </c>
      <c r="F2513" s="49"/>
      <c r="G2513" s="49"/>
      <c r="H2513" t="s">
        <v>7407</v>
      </c>
      <c r="I2513" s="49"/>
      <c r="J2513" s="49"/>
      <c r="L2513" s="49" t="s">
        <v>7406</v>
      </c>
      <c r="M2513" s="49"/>
      <c r="N2513" s="49"/>
      <c r="O2513" s="49"/>
      <c r="P2513" s="49"/>
      <c r="Q2513" t="s">
        <v>7405</v>
      </c>
      <c r="R2513" t="s">
        <v>1280</v>
      </c>
      <c r="S2513">
        <v>2</v>
      </c>
      <c r="T2513">
        <v>20</v>
      </c>
      <c r="U2513">
        <v>8</v>
      </c>
      <c r="X2513" s="49"/>
      <c r="Y2513">
        <v>3</v>
      </c>
      <c r="Z2513">
        <v>1</v>
      </c>
      <c r="AA2513">
        <v>2</v>
      </c>
      <c r="AB2513" s="49" t="s">
        <v>2289</v>
      </c>
      <c r="AC2513" s="49"/>
      <c r="AD2513">
        <v>8</v>
      </c>
    </row>
    <row r="2514" spans="2:30" x14ac:dyDescent="0.25">
      <c r="B2514" s="49"/>
      <c r="C2514" s="49"/>
      <c r="D2514" s="2"/>
      <c r="E2514" t="s">
        <v>256</v>
      </c>
      <c r="F2514" s="49"/>
      <c r="G2514" s="49"/>
      <c r="H2514" t="s">
        <v>7410</v>
      </c>
      <c r="I2514" s="49"/>
      <c r="J2514" s="49"/>
      <c r="L2514" s="49" t="s">
        <v>7409</v>
      </c>
      <c r="M2514" s="49"/>
      <c r="N2514" s="49"/>
      <c r="O2514" s="49"/>
      <c r="P2514" s="49"/>
      <c r="Q2514" t="s">
        <v>7408</v>
      </c>
      <c r="R2514" t="s">
        <v>1280</v>
      </c>
      <c r="S2514">
        <v>3</v>
      </c>
      <c r="T2514">
        <v>30</v>
      </c>
      <c r="U2514">
        <v>8</v>
      </c>
      <c r="X2514" s="49"/>
      <c r="Y2514">
        <v>3</v>
      </c>
      <c r="Z2514">
        <v>1</v>
      </c>
      <c r="AA2514">
        <v>2</v>
      </c>
      <c r="AB2514" s="49" t="s">
        <v>618</v>
      </c>
      <c r="AC2514" s="49"/>
      <c r="AD2514">
        <v>8</v>
      </c>
    </row>
    <row r="2515" spans="2:30" x14ac:dyDescent="0.25">
      <c r="B2515" s="49"/>
      <c r="C2515" s="49"/>
      <c r="D2515" s="2"/>
      <c r="E2515" t="s">
        <v>256</v>
      </c>
      <c r="F2515" s="49"/>
      <c r="G2515" s="49"/>
      <c r="H2515" t="s">
        <v>7413</v>
      </c>
      <c r="I2515" s="49"/>
      <c r="J2515" s="49"/>
      <c r="L2515" s="49" t="s">
        <v>7412</v>
      </c>
      <c r="M2515" s="49"/>
      <c r="N2515" s="49"/>
      <c r="O2515" s="49"/>
      <c r="P2515" s="49"/>
      <c r="Q2515" t="s">
        <v>7411</v>
      </c>
      <c r="R2515" t="s">
        <v>1280</v>
      </c>
      <c r="S2515">
        <v>4</v>
      </c>
      <c r="T2515">
        <v>40</v>
      </c>
      <c r="U2515">
        <v>8</v>
      </c>
      <c r="X2515" s="49"/>
      <c r="Y2515">
        <v>3</v>
      </c>
      <c r="Z2515">
        <v>1</v>
      </c>
      <c r="AA2515">
        <v>2</v>
      </c>
      <c r="AB2515" s="49" t="s">
        <v>618</v>
      </c>
      <c r="AC2515" s="49"/>
      <c r="AD2515">
        <v>8</v>
      </c>
    </row>
    <row r="2516" spans="2:30" x14ac:dyDescent="0.25">
      <c r="B2516" s="49"/>
      <c r="C2516" s="49"/>
      <c r="D2516" s="2"/>
      <c r="E2516" t="s">
        <v>290</v>
      </c>
      <c r="F2516" s="49"/>
      <c r="G2516" s="49"/>
      <c r="H2516" t="s">
        <v>7416</v>
      </c>
      <c r="I2516" s="49"/>
      <c r="J2516" s="49"/>
      <c r="L2516" s="49" t="s">
        <v>7415</v>
      </c>
      <c r="M2516" s="49"/>
      <c r="N2516" s="49"/>
      <c r="O2516" s="49"/>
      <c r="P2516" s="49"/>
      <c r="Q2516" t="s">
        <v>7414</v>
      </c>
      <c r="R2516" t="s">
        <v>1280</v>
      </c>
      <c r="S2516">
        <v>1</v>
      </c>
      <c r="T2516">
        <v>0</v>
      </c>
      <c r="U2516">
        <v>12</v>
      </c>
      <c r="X2516" s="49"/>
      <c r="Y2516">
        <v>2</v>
      </c>
      <c r="Z2516">
        <v>1</v>
      </c>
      <c r="AA2516">
        <v>3</v>
      </c>
      <c r="AB2516" s="49" t="s">
        <v>2271</v>
      </c>
      <c r="AC2516" s="49"/>
      <c r="AD2516">
        <v>8</v>
      </c>
    </row>
    <row r="2517" spans="2:30" x14ac:dyDescent="0.25">
      <c r="B2517" s="49"/>
      <c r="C2517" s="49"/>
      <c r="D2517" s="2"/>
      <c r="E2517" t="s">
        <v>290</v>
      </c>
      <c r="F2517" s="49"/>
      <c r="G2517" s="49"/>
      <c r="H2517" t="s">
        <v>7419</v>
      </c>
      <c r="I2517" s="49"/>
      <c r="J2517" s="49"/>
      <c r="L2517" s="49" t="s">
        <v>7418</v>
      </c>
      <c r="M2517" s="49"/>
      <c r="N2517" s="49"/>
      <c r="O2517" s="49"/>
      <c r="P2517" s="49"/>
      <c r="Q2517" t="s">
        <v>7417</v>
      </c>
      <c r="R2517" t="s">
        <v>1280</v>
      </c>
      <c r="S2517">
        <v>2</v>
      </c>
      <c r="T2517">
        <v>50</v>
      </c>
      <c r="U2517">
        <v>15</v>
      </c>
      <c r="X2517" s="49"/>
      <c r="Y2517">
        <v>2</v>
      </c>
      <c r="Z2517">
        <v>1</v>
      </c>
      <c r="AA2517">
        <v>3</v>
      </c>
      <c r="AB2517" s="49" t="s">
        <v>2271</v>
      </c>
      <c r="AC2517" s="49"/>
      <c r="AD2517">
        <v>8</v>
      </c>
    </row>
    <row r="2518" spans="2:30" x14ac:dyDescent="0.25">
      <c r="B2518" s="49"/>
      <c r="C2518" s="49"/>
      <c r="D2518" s="2"/>
      <c r="E2518" t="s">
        <v>290</v>
      </c>
      <c r="F2518" s="49"/>
      <c r="G2518" s="49"/>
      <c r="H2518" t="s">
        <v>7422</v>
      </c>
      <c r="I2518" s="49"/>
      <c r="J2518" s="49"/>
      <c r="L2518" s="49" t="s">
        <v>7421</v>
      </c>
      <c r="M2518" s="49"/>
      <c r="N2518" s="49"/>
      <c r="O2518" s="49"/>
      <c r="P2518" s="49"/>
      <c r="Q2518" t="s">
        <v>7420</v>
      </c>
      <c r="R2518" t="s">
        <v>1280</v>
      </c>
      <c r="S2518">
        <v>3</v>
      </c>
      <c r="T2518">
        <v>70</v>
      </c>
      <c r="U2518">
        <v>15</v>
      </c>
      <c r="X2518" s="49"/>
      <c r="Y2518">
        <v>2</v>
      </c>
      <c r="Z2518">
        <v>1</v>
      </c>
      <c r="AA2518">
        <v>3</v>
      </c>
      <c r="AB2518" s="49" t="s">
        <v>2289</v>
      </c>
      <c r="AC2518" s="49"/>
      <c r="AD2518">
        <v>8</v>
      </c>
    </row>
    <row r="2519" spans="2:30" x14ac:dyDescent="0.25">
      <c r="B2519" s="49"/>
      <c r="C2519" s="49"/>
      <c r="D2519" s="2"/>
      <c r="E2519" t="s">
        <v>290</v>
      </c>
      <c r="F2519" s="49"/>
      <c r="G2519" s="49"/>
      <c r="H2519" t="s">
        <v>7424</v>
      </c>
      <c r="I2519" s="49"/>
      <c r="J2519" s="49"/>
      <c r="L2519" s="49" t="s">
        <v>7421</v>
      </c>
      <c r="M2519" s="49"/>
      <c r="N2519" s="49"/>
      <c r="O2519" s="49"/>
      <c r="P2519" s="49"/>
      <c r="Q2519" t="s">
        <v>7423</v>
      </c>
      <c r="R2519" t="s">
        <v>1280</v>
      </c>
      <c r="S2519">
        <v>4</v>
      </c>
      <c r="T2519">
        <v>90</v>
      </c>
      <c r="U2519">
        <v>15</v>
      </c>
      <c r="X2519" s="49"/>
      <c r="Y2519">
        <v>2</v>
      </c>
      <c r="Z2519">
        <v>1</v>
      </c>
      <c r="AA2519">
        <v>3</v>
      </c>
      <c r="AB2519" s="49" t="s">
        <v>2289</v>
      </c>
      <c r="AC2519" s="49"/>
      <c r="AD2519">
        <v>8</v>
      </c>
    </row>
    <row r="2520" spans="2:30" x14ac:dyDescent="0.25">
      <c r="B2520" s="49"/>
      <c r="C2520" s="49"/>
      <c r="D2520" s="2"/>
      <c r="E2520" t="s">
        <v>356</v>
      </c>
      <c r="F2520" s="49"/>
      <c r="G2520" s="49"/>
      <c r="H2520" t="s">
        <v>1284</v>
      </c>
      <c r="I2520" s="49"/>
      <c r="J2520" s="49"/>
      <c r="L2520" s="49" t="s">
        <v>6793</v>
      </c>
      <c r="M2520" s="49"/>
      <c r="N2520" s="49"/>
      <c r="O2520" s="49"/>
      <c r="P2520" s="49"/>
      <c r="Q2520" t="s">
        <v>7425</v>
      </c>
      <c r="R2520" t="s">
        <v>1280</v>
      </c>
      <c r="S2520">
        <v>1</v>
      </c>
      <c r="V2520">
        <v>215</v>
      </c>
      <c r="W2520">
        <v>1</v>
      </c>
      <c r="X2520" s="49" t="s">
        <v>3957</v>
      </c>
      <c r="AB2520" s="49"/>
      <c r="AC2520" s="49"/>
      <c r="AD2520">
        <v>8</v>
      </c>
    </row>
    <row r="2521" spans="2:30" x14ac:dyDescent="0.25">
      <c r="B2521" s="49"/>
      <c r="C2521" s="49"/>
      <c r="D2521" s="2"/>
      <c r="E2521" t="s">
        <v>363</v>
      </c>
      <c r="F2521" s="49"/>
      <c r="G2521" s="49"/>
      <c r="H2521" t="s">
        <v>1288</v>
      </c>
      <c r="I2521" s="49"/>
      <c r="J2521" s="49"/>
      <c r="L2521" s="49" t="s">
        <v>6992</v>
      </c>
      <c r="M2521" s="49"/>
      <c r="N2521" s="49"/>
      <c r="O2521" s="49"/>
      <c r="P2521" s="49"/>
      <c r="Q2521" t="s">
        <v>7426</v>
      </c>
      <c r="R2521" t="s">
        <v>1285</v>
      </c>
      <c r="S2521">
        <v>1</v>
      </c>
      <c r="V2521">
        <v>300</v>
      </c>
      <c r="W2521">
        <v>0.56999999999999995</v>
      </c>
      <c r="X2521" s="49" t="s">
        <v>3957</v>
      </c>
      <c r="AB2521" s="49"/>
      <c r="AC2521" s="49"/>
      <c r="AD2521">
        <v>8</v>
      </c>
    </row>
    <row r="2522" spans="2:30" x14ac:dyDescent="0.25">
      <c r="B2522" s="49"/>
      <c r="C2522" s="49"/>
      <c r="D2522" s="2"/>
      <c r="E2522" t="s">
        <v>394</v>
      </c>
      <c r="F2522" s="49"/>
      <c r="G2522" s="49"/>
      <c r="H2522" t="s">
        <v>7428</v>
      </c>
      <c r="I2522" s="49"/>
      <c r="J2522" s="49"/>
      <c r="L2522" s="49" t="s">
        <v>2818</v>
      </c>
      <c r="M2522" s="49"/>
      <c r="N2522" s="49"/>
      <c r="O2522" s="49"/>
      <c r="P2522" s="49"/>
      <c r="Q2522" t="s">
        <v>7427</v>
      </c>
      <c r="R2522" t="s">
        <v>1285</v>
      </c>
      <c r="S2522">
        <v>1</v>
      </c>
      <c r="T2522">
        <v>0</v>
      </c>
      <c r="U2522">
        <v>15</v>
      </c>
      <c r="X2522" s="49"/>
      <c r="AB2522" s="49"/>
      <c r="AC2522" s="49"/>
      <c r="AD2522">
        <v>8</v>
      </c>
    </row>
    <row r="2523" spans="2:30" x14ac:dyDescent="0.25">
      <c r="B2523" s="49"/>
      <c r="C2523" s="49"/>
      <c r="D2523" s="2"/>
      <c r="E2523" t="s">
        <v>398</v>
      </c>
      <c r="F2523" s="49"/>
      <c r="G2523" s="49"/>
      <c r="H2523" t="s">
        <v>7430</v>
      </c>
      <c r="I2523" s="49"/>
      <c r="J2523" s="49"/>
      <c r="L2523" s="49" t="s">
        <v>3073</v>
      </c>
      <c r="M2523" s="49"/>
      <c r="N2523" s="49"/>
      <c r="O2523" s="49"/>
      <c r="P2523" s="49"/>
      <c r="Q2523" t="s">
        <v>7429</v>
      </c>
      <c r="R2523" t="s">
        <v>1285</v>
      </c>
      <c r="S2523">
        <v>1</v>
      </c>
      <c r="T2523">
        <v>0</v>
      </c>
      <c r="U2523">
        <v>12</v>
      </c>
      <c r="X2523" s="49"/>
      <c r="AB2523" s="49"/>
      <c r="AC2523" s="49"/>
      <c r="AD2523">
        <v>8</v>
      </c>
    </row>
    <row r="2524" spans="2:30" x14ac:dyDescent="0.25">
      <c r="B2524" s="49"/>
      <c r="C2524" s="49"/>
      <c r="D2524" s="2"/>
      <c r="E2524" t="s">
        <v>403</v>
      </c>
      <c r="F2524" s="49"/>
      <c r="G2524" s="49"/>
      <c r="H2524" t="s">
        <v>7432</v>
      </c>
      <c r="I2524" s="49"/>
      <c r="J2524" s="49"/>
      <c r="L2524" s="49" t="s">
        <v>3073</v>
      </c>
      <c r="M2524" s="49"/>
      <c r="N2524" s="49"/>
      <c r="O2524" s="49"/>
      <c r="P2524" s="49"/>
      <c r="Q2524" t="s">
        <v>7431</v>
      </c>
      <c r="R2524" t="s">
        <v>1285</v>
      </c>
      <c r="S2524">
        <v>1</v>
      </c>
      <c r="T2524">
        <v>0</v>
      </c>
      <c r="U2524">
        <v>8</v>
      </c>
      <c r="X2524" s="49"/>
      <c r="AB2524" s="49"/>
      <c r="AC2524" s="49"/>
      <c r="AD2524">
        <v>8</v>
      </c>
    </row>
    <row r="2525" spans="2:30" x14ac:dyDescent="0.25">
      <c r="B2525" s="49"/>
      <c r="C2525" s="49"/>
      <c r="D2525" s="2"/>
      <c r="E2525" t="s">
        <v>389</v>
      </c>
      <c r="F2525" s="49"/>
      <c r="G2525" s="49"/>
      <c r="H2525" t="s">
        <v>7434</v>
      </c>
      <c r="I2525" s="49"/>
      <c r="J2525" s="49"/>
      <c r="L2525" s="49"/>
      <c r="M2525" s="49"/>
      <c r="N2525" s="49"/>
      <c r="O2525" s="49"/>
      <c r="P2525" s="49"/>
      <c r="Q2525" t="s">
        <v>7433</v>
      </c>
      <c r="R2525" t="s">
        <v>1285</v>
      </c>
      <c r="S2525">
        <v>1</v>
      </c>
      <c r="T2525">
        <v>0</v>
      </c>
      <c r="U2525">
        <v>10</v>
      </c>
      <c r="X2525" s="49"/>
      <c r="AB2525" s="49"/>
      <c r="AC2525" s="49"/>
      <c r="AD2525">
        <v>8</v>
      </c>
    </row>
    <row r="2526" spans="2:30" x14ac:dyDescent="0.25">
      <c r="B2526" s="49"/>
      <c r="C2526" s="49"/>
      <c r="D2526" s="2"/>
      <c r="E2526" t="s">
        <v>394</v>
      </c>
      <c r="F2526" s="49"/>
      <c r="G2526" s="49"/>
      <c r="H2526" t="s">
        <v>7436</v>
      </c>
      <c r="I2526" s="49"/>
      <c r="J2526" s="49"/>
      <c r="L2526" s="49" t="s">
        <v>2818</v>
      </c>
      <c r="M2526" s="49"/>
      <c r="N2526" s="49"/>
      <c r="O2526" s="49"/>
      <c r="P2526" s="49"/>
      <c r="Q2526" t="s">
        <v>7435</v>
      </c>
      <c r="R2526" t="s">
        <v>1285</v>
      </c>
      <c r="S2526">
        <v>2</v>
      </c>
      <c r="T2526">
        <v>0</v>
      </c>
      <c r="U2526">
        <v>15</v>
      </c>
      <c r="X2526" s="49"/>
      <c r="AB2526" s="49"/>
      <c r="AC2526" s="49"/>
      <c r="AD2526">
        <v>8</v>
      </c>
    </row>
    <row r="2527" spans="2:30" x14ac:dyDescent="0.25">
      <c r="B2527" s="49"/>
      <c r="C2527" s="49"/>
      <c r="D2527" s="2"/>
      <c r="E2527" t="s">
        <v>398</v>
      </c>
      <c r="F2527" s="49"/>
      <c r="G2527" s="49"/>
      <c r="H2527" t="s">
        <v>7438</v>
      </c>
      <c r="I2527" s="49"/>
      <c r="J2527" s="49"/>
      <c r="L2527" s="49" t="s">
        <v>3073</v>
      </c>
      <c r="M2527" s="49"/>
      <c r="N2527" s="49"/>
      <c r="O2527" s="49"/>
      <c r="P2527" s="49"/>
      <c r="Q2527" t="s">
        <v>7437</v>
      </c>
      <c r="R2527" t="s">
        <v>1285</v>
      </c>
      <c r="S2527">
        <v>2</v>
      </c>
      <c r="T2527">
        <v>0</v>
      </c>
      <c r="U2527">
        <v>12</v>
      </c>
      <c r="X2527" s="49"/>
      <c r="AB2527" s="49"/>
      <c r="AC2527" s="49"/>
      <c r="AD2527">
        <v>8</v>
      </c>
    </row>
    <row r="2528" spans="2:30" x14ac:dyDescent="0.25">
      <c r="B2528" s="49"/>
      <c r="C2528" s="49"/>
      <c r="D2528" s="2"/>
      <c r="E2528" t="s">
        <v>403</v>
      </c>
      <c r="F2528" s="49"/>
      <c r="G2528" s="49"/>
      <c r="H2528" t="s">
        <v>7440</v>
      </c>
      <c r="I2528" s="49"/>
      <c r="J2528" s="49"/>
      <c r="L2528" s="49" t="s">
        <v>3073</v>
      </c>
      <c r="M2528" s="49"/>
      <c r="N2528" s="49"/>
      <c r="O2528" s="49"/>
      <c r="P2528" s="49"/>
      <c r="Q2528" t="s">
        <v>7439</v>
      </c>
      <c r="R2528" t="s">
        <v>1285</v>
      </c>
      <c r="S2528">
        <v>2</v>
      </c>
      <c r="T2528">
        <v>0</v>
      </c>
      <c r="U2528">
        <v>8</v>
      </c>
      <c r="X2528" s="49"/>
      <c r="AB2528" s="49"/>
      <c r="AC2528" s="49"/>
      <c r="AD2528">
        <v>8</v>
      </c>
    </row>
    <row r="2529" spans="2:30" x14ac:dyDescent="0.25">
      <c r="B2529" s="49"/>
      <c r="C2529" s="49"/>
      <c r="D2529" s="2"/>
      <c r="E2529" t="s">
        <v>389</v>
      </c>
      <c r="F2529" s="49"/>
      <c r="G2529" s="49"/>
      <c r="H2529" t="s">
        <v>7442</v>
      </c>
      <c r="I2529" s="49"/>
      <c r="J2529" s="49"/>
      <c r="L2529" s="49"/>
      <c r="M2529" s="49"/>
      <c r="N2529" s="49"/>
      <c r="O2529" s="49"/>
      <c r="P2529" s="49"/>
      <c r="Q2529" t="s">
        <v>7441</v>
      </c>
      <c r="R2529" t="s">
        <v>1285</v>
      </c>
      <c r="S2529">
        <v>2</v>
      </c>
      <c r="T2529">
        <v>0</v>
      </c>
      <c r="U2529">
        <v>10</v>
      </c>
      <c r="X2529" s="49"/>
      <c r="AB2529" s="49"/>
      <c r="AC2529" s="49"/>
      <c r="AD2529">
        <v>8</v>
      </c>
    </row>
    <row r="2530" spans="2:30" x14ac:dyDescent="0.25">
      <c r="B2530" s="49"/>
      <c r="C2530" s="49"/>
      <c r="D2530" s="2"/>
      <c r="E2530" t="s">
        <v>115</v>
      </c>
      <c r="F2530" s="49"/>
      <c r="G2530" s="49"/>
      <c r="H2530" t="s">
        <v>7444</v>
      </c>
      <c r="I2530" s="49"/>
      <c r="J2530" s="49"/>
      <c r="L2530" s="49" t="s">
        <v>3189</v>
      </c>
      <c r="M2530" s="49"/>
      <c r="N2530" s="49"/>
      <c r="O2530" s="49"/>
      <c r="P2530" s="49"/>
      <c r="Q2530" t="s">
        <v>7443</v>
      </c>
      <c r="R2530" t="s">
        <v>1285</v>
      </c>
      <c r="S2530">
        <v>1</v>
      </c>
      <c r="T2530">
        <v>30</v>
      </c>
      <c r="U2530">
        <v>10</v>
      </c>
      <c r="X2530" s="49"/>
      <c r="Y2530">
        <v>2</v>
      </c>
      <c r="Z2530">
        <v>1</v>
      </c>
      <c r="AA2530">
        <v>3</v>
      </c>
      <c r="AB2530" s="49" t="s">
        <v>618</v>
      </c>
      <c r="AC2530" s="49"/>
      <c r="AD2530">
        <v>8</v>
      </c>
    </row>
    <row r="2531" spans="2:30" x14ac:dyDescent="0.25">
      <c r="B2531" s="49"/>
      <c r="C2531" s="49"/>
      <c r="D2531" s="2"/>
      <c r="E2531" t="s">
        <v>115</v>
      </c>
      <c r="F2531" s="49"/>
      <c r="G2531" s="49"/>
      <c r="H2531" t="s">
        <v>7447</v>
      </c>
      <c r="I2531" s="49"/>
      <c r="J2531" s="49"/>
      <c r="L2531" s="49" t="s">
        <v>7446</v>
      </c>
      <c r="M2531" s="49"/>
      <c r="N2531" s="49"/>
      <c r="O2531" s="49"/>
      <c r="P2531" s="49"/>
      <c r="Q2531" t="s">
        <v>7445</v>
      </c>
      <c r="R2531" t="s">
        <v>1285</v>
      </c>
      <c r="S2531">
        <v>2</v>
      </c>
      <c r="T2531">
        <v>30</v>
      </c>
      <c r="U2531">
        <v>10</v>
      </c>
      <c r="X2531" s="49"/>
      <c r="Y2531">
        <v>2</v>
      </c>
      <c r="Z2531">
        <v>1</v>
      </c>
      <c r="AA2531">
        <v>3</v>
      </c>
      <c r="AB2531" s="49" t="s">
        <v>618</v>
      </c>
      <c r="AC2531" s="49"/>
      <c r="AD2531">
        <v>8</v>
      </c>
    </row>
    <row r="2532" spans="2:30" x14ac:dyDescent="0.25">
      <c r="B2532" s="49"/>
      <c r="C2532" s="49"/>
      <c r="D2532" s="2"/>
      <c r="E2532" t="s">
        <v>115</v>
      </c>
      <c r="F2532" s="49"/>
      <c r="G2532" s="49"/>
      <c r="H2532" t="s">
        <v>7450</v>
      </c>
      <c r="I2532" s="49"/>
      <c r="J2532" s="49"/>
      <c r="L2532" s="49" t="s">
        <v>7449</v>
      </c>
      <c r="M2532" s="49"/>
      <c r="N2532" s="49"/>
      <c r="O2532" s="49"/>
      <c r="P2532" s="49"/>
      <c r="Q2532" t="s">
        <v>7448</v>
      </c>
      <c r="R2532" t="s">
        <v>1285</v>
      </c>
      <c r="S2532">
        <v>3</v>
      </c>
      <c r="T2532">
        <v>30</v>
      </c>
      <c r="U2532">
        <v>10</v>
      </c>
      <c r="X2532" s="49"/>
      <c r="Y2532">
        <v>2</v>
      </c>
      <c r="Z2532">
        <v>1</v>
      </c>
      <c r="AA2532">
        <v>3</v>
      </c>
      <c r="AB2532" s="49" t="s">
        <v>1745</v>
      </c>
      <c r="AC2532" s="49"/>
      <c r="AD2532">
        <v>8</v>
      </c>
    </row>
    <row r="2533" spans="2:30" x14ac:dyDescent="0.25">
      <c r="B2533" s="49"/>
      <c r="C2533" s="49"/>
      <c r="D2533" s="2"/>
      <c r="E2533" t="s">
        <v>217</v>
      </c>
      <c r="F2533" s="49"/>
      <c r="G2533" s="49"/>
      <c r="H2533" t="s">
        <v>7452</v>
      </c>
      <c r="I2533" s="49"/>
      <c r="J2533" s="49"/>
      <c r="L2533" s="49" t="s">
        <v>5413</v>
      </c>
      <c r="M2533" s="49"/>
      <c r="N2533" s="49"/>
      <c r="O2533" s="49"/>
      <c r="P2533" s="49"/>
      <c r="Q2533" t="s">
        <v>7451</v>
      </c>
      <c r="R2533" t="s">
        <v>1285</v>
      </c>
      <c r="S2533">
        <v>1</v>
      </c>
      <c r="T2533">
        <v>22.5</v>
      </c>
      <c r="U2533">
        <v>10</v>
      </c>
      <c r="X2533" s="49"/>
      <c r="Y2533">
        <v>2</v>
      </c>
      <c r="Z2533">
        <v>1</v>
      </c>
      <c r="AA2533">
        <v>3</v>
      </c>
      <c r="AB2533" s="49" t="s">
        <v>2289</v>
      </c>
      <c r="AC2533" s="49"/>
      <c r="AD2533">
        <v>8</v>
      </c>
    </row>
    <row r="2534" spans="2:30" x14ac:dyDescent="0.25">
      <c r="B2534" s="49"/>
      <c r="C2534" s="49"/>
      <c r="D2534" s="2"/>
      <c r="E2534" t="s">
        <v>217</v>
      </c>
      <c r="F2534" s="49"/>
      <c r="G2534" s="49"/>
      <c r="H2534" t="s">
        <v>7454</v>
      </c>
      <c r="I2534" s="49"/>
      <c r="J2534" s="49"/>
      <c r="L2534" s="49" t="s">
        <v>3189</v>
      </c>
      <c r="M2534" s="49"/>
      <c r="N2534" s="49"/>
      <c r="O2534" s="49"/>
      <c r="P2534" s="49"/>
      <c r="Q2534" t="s">
        <v>7453</v>
      </c>
      <c r="R2534" t="s">
        <v>1285</v>
      </c>
      <c r="S2534">
        <v>2</v>
      </c>
      <c r="T2534">
        <v>22.5</v>
      </c>
      <c r="U2534">
        <v>10</v>
      </c>
      <c r="X2534" s="49"/>
      <c r="Y2534">
        <v>2</v>
      </c>
      <c r="Z2534">
        <v>1</v>
      </c>
      <c r="AA2534">
        <v>3</v>
      </c>
      <c r="AB2534" s="49" t="s">
        <v>618</v>
      </c>
      <c r="AC2534" s="49"/>
      <c r="AD2534">
        <v>8</v>
      </c>
    </row>
    <row r="2535" spans="2:30" x14ac:dyDescent="0.25">
      <c r="B2535" s="49"/>
      <c r="C2535" s="49"/>
      <c r="D2535" s="2"/>
      <c r="E2535" t="s">
        <v>217</v>
      </c>
      <c r="F2535" s="49"/>
      <c r="G2535" s="49"/>
      <c r="H2535" t="s">
        <v>7457</v>
      </c>
      <c r="I2535" s="49"/>
      <c r="J2535" s="49"/>
      <c r="L2535" s="49" t="s">
        <v>7456</v>
      </c>
      <c r="M2535" s="49"/>
      <c r="N2535" s="49"/>
      <c r="O2535" s="49"/>
      <c r="P2535" s="49"/>
      <c r="Q2535" t="s">
        <v>7455</v>
      </c>
      <c r="R2535" t="s">
        <v>1285</v>
      </c>
      <c r="S2535">
        <v>3</v>
      </c>
      <c r="T2535">
        <v>25</v>
      </c>
      <c r="U2535">
        <v>9</v>
      </c>
      <c r="X2535" s="49"/>
      <c r="Y2535">
        <v>2</v>
      </c>
      <c r="Z2535">
        <v>1</v>
      </c>
      <c r="AA2535">
        <v>3</v>
      </c>
      <c r="AB2535" s="49" t="s">
        <v>1745</v>
      </c>
      <c r="AC2535" s="49"/>
      <c r="AD2535">
        <v>8</v>
      </c>
    </row>
    <row r="2536" spans="2:30" x14ac:dyDescent="0.25">
      <c r="B2536" s="49"/>
      <c r="C2536" s="49"/>
      <c r="D2536" s="2"/>
      <c r="E2536" t="s">
        <v>7459</v>
      </c>
      <c r="F2536" s="49"/>
      <c r="G2536" s="49"/>
      <c r="H2536" t="s">
        <v>7460</v>
      </c>
      <c r="I2536" s="49"/>
      <c r="J2536" s="49"/>
      <c r="L2536" s="49" t="s">
        <v>3189</v>
      </c>
      <c r="M2536" s="49"/>
      <c r="N2536" s="49"/>
      <c r="O2536" s="49"/>
      <c r="P2536" s="49"/>
      <c r="Q2536" t="s">
        <v>7458</v>
      </c>
      <c r="R2536" t="s">
        <v>1285</v>
      </c>
      <c r="S2536">
        <v>1</v>
      </c>
      <c r="T2536">
        <v>25</v>
      </c>
      <c r="U2536">
        <v>12</v>
      </c>
      <c r="X2536" s="49"/>
      <c r="Y2536">
        <v>2</v>
      </c>
      <c r="Z2536">
        <v>1</v>
      </c>
      <c r="AA2536">
        <v>3</v>
      </c>
      <c r="AB2536" s="49" t="s">
        <v>618</v>
      </c>
      <c r="AC2536" s="49"/>
      <c r="AD2536">
        <v>8</v>
      </c>
    </row>
    <row r="2537" spans="2:30" x14ac:dyDescent="0.25">
      <c r="B2537" s="49"/>
      <c r="C2537" s="49"/>
      <c r="D2537" s="2"/>
      <c r="E2537" t="s">
        <v>7459</v>
      </c>
      <c r="F2537" s="49"/>
      <c r="G2537" s="49"/>
      <c r="H2537" t="s">
        <v>7462</v>
      </c>
      <c r="I2537" s="49"/>
      <c r="J2537" s="49"/>
      <c r="L2537" s="49" t="s">
        <v>2350</v>
      </c>
      <c r="M2537" s="49"/>
      <c r="N2537" s="49"/>
      <c r="O2537" s="49"/>
      <c r="P2537" s="49"/>
      <c r="Q2537" t="s">
        <v>7461</v>
      </c>
      <c r="R2537" t="s">
        <v>1285</v>
      </c>
      <c r="S2537">
        <v>2</v>
      </c>
      <c r="T2537">
        <v>27.5</v>
      </c>
      <c r="U2537">
        <v>12</v>
      </c>
      <c r="X2537" s="49"/>
      <c r="Y2537">
        <v>2</v>
      </c>
      <c r="Z2537">
        <v>1</v>
      </c>
      <c r="AA2537">
        <v>3</v>
      </c>
      <c r="AB2537" s="49" t="s">
        <v>610</v>
      </c>
      <c r="AC2537" s="49"/>
      <c r="AD2537">
        <v>8</v>
      </c>
    </row>
    <row r="2538" spans="2:30" x14ac:dyDescent="0.25">
      <c r="B2538" s="49"/>
      <c r="C2538" s="49"/>
      <c r="D2538" s="2"/>
      <c r="E2538" t="s">
        <v>7459</v>
      </c>
      <c r="F2538" s="49"/>
      <c r="G2538" s="49"/>
      <c r="H2538" t="s">
        <v>7464</v>
      </c>
      <c r="I2538" s="49"/>
      <c r="J2538" s="49"/>
      <c r="L2538" s="49" t="s">
        <v>2181</v>
      </c>
      <c r="M2538" s="49"/>
      <c r="N2538" s="49"/>
      <c r="O2538" s="49"/>
      <c r="P2538" s="49"/>
      <c r="Q2538" t="s">
        <v>7463</v>
      </c>
      <c r="R2538" t="s">
        <v>1285</v>
      </c>
      <c r="S2538">
        <v>3</v>
      </c>
      <c r="T2538">
        <v>27.5</v>
      </c>
      <c r="U2538">
        <v>10</v>
      </c>
      <c r="X2538" s="49"/>
      <c r="Y2538">
        <v>2</v>
      </c>
      <c r="Z2538">
        <v>1</v>
      </c>
      <c r="AA2538">
        <v>3</v>
      </c>
      <c r="AB2538" s="49" t="s">
        <v>1745</v>
      </c>
      <c r="AC2538" s="49"/>
      <c r="AD2538">
        <v>8</v>
      </c>
    </row>
    <row r="2539" spans="2:30" x14ac:dyDescent="0.25">
      <c r="B2539" s="49"/>
      <c r="C2539" s="49"/>
      <c r="D2539" s="2"/>
      <c r="E2539" t="s">
        <v>209</v>
      </c>
      <c r="F2539" s="49"/>
      <c r="G2539" s="49"/>
      <c r="H2539" t="s">
        <v>7466</v>
      </c>
      <c r="I2539" s="49"/>
      <c r="J2539" s="49"/>
      <c r="L2539" s="49" t="s">
        <v>3189</v>
      </c>
      <c r="M2539" s="49"/>
      <c r="N2539" s="49"/>
      <c r="O2539" s="49"/>
      <c r="P2539" s="49"/>
      <c r="Q2539" t="s">
        <v>7465</v>
      </c>
      <c r="R2539" t="s">
        <v>1285</v>
      </c>
      <c r="S2539">
        <v>1</v>
      </c>
      <c r="T2539">
        <v>62.5</v>
      </c>
      <c r="U2539">
        <v>10</v>
      </c>
      <c r="X2539" s="49"/>
      <c r="Y2539">
        <v>2</v>
      </c>
      <c r="Z2539">
        <v>1</v>
      </c>
      <c r="AA2539">
        <v>3</v>
      </c>
      <c r="AB2539" s="49" t="s">
        <v>618</v>
      </c>
      <c r="AC2539" s="49"/>
      <c r="AD2539">
        <v>8</v>
      </c>
    </row>
    <row r="2540" spans="2:30" x14ac:dyDescent="0.25">
      <c r="B2540" s="49"/>
      <c r="C2540" s="49"/>
      <c r="D2540" s="2"/>
      <c r="E2540" t="s">
        <v>209</v>
      </c>
      <c r="F2540" s="49"/>
      <c r="G2540" s="49"/>
      <c r="H2540" t="s">
        <v>7468</v>
      </c>
      <c r="I2540" s="49"/>
      <c r="J2540" s="49"/>
      <c r="L2540" s="49" t="s">
        <v>3189</v>
      </c>
      <c r="M2540" s="49"/>
      <c r="N2540" s="49"/>
      <c r="O2540" s="49"/>
      <c r="P2540" s="49"/>
      <c r="Q2540" t="s">
        <v>7467</v>
      </c>
      <c r="R2540" t="s">
        <v>1285</v>
      </c>
      <c r="S2540">
        <v>2</v>
      </c>
      <c r="T2540">
        <v>62.5</v>
      </c>
      <c r="U2540">
        <v>10</v>
      </c>
      <c r="X2540" s="49"/>
      <c r="Y2540">
        <v>2</v>
      </c>
      <c r="Z2540">
        <v>1</v>
      </c>
      <c r="AA2540">
        <v>3</v>
      </c>
      <c r="AB2540" s="49" t="s">
        <v>618</v>
      </c>
      <c r="AC2540" s="49"/>
      <c r="AD2540">
        <v>8</v>
      </c>
    </row>
    <row r="2541" spans="2:30" x14ac:dyDescent="0.25">
      <c r="B2541" s="49"/>
      <c r="C2541" s="49"/>
      <c r="D2541" s="2"/>
      <c r="E2541" t="s">
        <v>209</v>
      </c>
      <c r="F2541" s="49"/>
      <c r="G2541" s="49"/>
      <c r="H2541" t="s">
        <v>7470</v>
      </c>
      <c r="I2541" s="49"/>
      <c r="J2541" s="49"/>
      <c r="L2541" s="49" t="s">
        <v>3189</v>
      </c>
      <c r="M2541" s="49"/>
      <c r="N2541" s="49"/>
      <c r="O2541" s="49"/>
      <c r="P2541" s="49"/>
      <c r="Q2541" t="s">
        <v>7469</v>
      </c>
      <c r="R2541" t="s">
        <v>1285</v>
      </c>
      <c r="S2541">
        <v>3</v>
      </c>
      <c r="T2541">
        <v>65</v>
      </c>
      <c r="U2541">
        <v>7</v>
      </c>
      <c r="X2541" s="49"/>
      <c r="Y2541">
        <v>2</v>
      </c>
      <c r="Z2541">
        <v>1</v>
      </c>
      <c r="AA2541">
        <v>3</v>
      </c>
      <c r="AB2541" s="49" t="s">
        <v>618</v>
      </c>
      <c r="AC2541" s="49"/>
      <c r="AD2541">
        <v>8</v>
      </c>
    </row>
    <row r="2542" spans="2:30" x14ac:dyDescent="0.25">
      <c r="B2542" s="49"/>
      <c r="C2542" s="49"/>
      <c r="D2542" s="2"/>
      <c r="E2542" t="s">
        <v>79</v>
      </c>
      <c r="F2542" s="49"/>
      <c r="G2542" s="49"/>
      <c r="H2542" t="s">
        <v>7472</v>
      </c>
      <c r="I2542" s="49"/>
      <c r="J2542" s="49"/>
      <c r="L2542" s="49" t="s">
        <v>7260</v>
      </c>
      <c r="M2542" s="49"/>
      <c r="N2542" s="49"/>
      <c r="O2542" s="49"/>
      <c r="P2542" s="49"/>
      <c r="Q2542" t="s">
        <v>7471</v>
      </c>
      <c r="R2542" t="s">
        <v>1285</v>
      </c>
      <c r="S2542">
        <v>1</v>
      </c>
      <c r="T2542">
        <v>25</v>
      </c>
      <c r="U2542">
        <v>15</v>
      </c>
      <c r="X2542" s="49"/>
      <c r="Y2542">
        <v>2</v>
      </c>
      <c r="Z2542">
        <v>2</v>
      </c>
      <c r="AA2542">
        <v>3</v>
      </c>
      <c r="AB2542" s="49" t="s">
        <v>618</v>
      </c>
      <c r="AC2542" s="49"/>
      <c r="AD2542">
        <v>8</v>
      </c>
    </row>
    <row r="2543" spans="2:30" x14ac:dyDescent="0.25">
      <c r="B2543" s="49"/>
      <c r="C2543" s="49"/>
      <c r="D2543" s="2"/>
      <c r="E2543" t="s">
        <v>79</v>
      </c>
      <c r="F2543" s="49"/>
      <c r="G2543" s="49"/>
      <c r="H2543" t="s">
        <v>7474</v>
      </c>
      <c r="I2543" s="49"/>
      <c r="J2543" s="49"/>
      <c r="L2543" s="49" t="s">
        <v>7260</v>
      </c>
      <c r="M2543" s="49"/>
      <c r="N2543" s="49"/>
      <c r="O2543" s="49"/>
      <c r="P2543" s="49"/>
      <c r="Q2543" t="s">
        <v>7473</v>
      </c>
      <c r="R2543" t="s">
        <v>1285</v>
      </c>
      <c r="S2543">
        <v>2</v>
      </c>
      <c r="T2543">
        <v>30</v>
      </c>
      <c r="U2543">
        <v>15</v>
      </c>
      <c r="X2543" s="49"/>
      <c r="Y2543">
        <v>2</v>
      </c>
      <c r="Z2543">
        <v>2</v>
      </c>
      <c r="AA2543">
        <v>3</v>
      </c>
      <c r="AB2543" s="49" t="s">
        <v>618</v>
      </c>
      <c r="AC2543" s="49"/>
      <c r="AD2543">
        <v>8</v>
      </c>
    </row>
    <row r="2544" spans="2:30" x14ac:dyDescent="0.25">
      <c r="B2544" s="49"/>
      <c r="C2544" s="49"/>
      <c r="D2544" s="2"/>
      <c r="E2544" t="s">
        <v>79</v>
      </c>
      <c r="F2544" s="49"/>
      <c r="G2544" s="49"/>
      <c r="H2544" t="s">
        <v>7476</v>
      </c>
      <c r="I2544" s="49"/>
      <c r="J2544" s="49"/>
      <c r="L2544" s="49" t="s">
        <v>7260</v>
      </c>
      <c r="M2544" s="49"/>
      <c r="N2544" s="49"/>
      <c r="O2544" s="49"/>
      <c r="P2544" s="49"/>
      <c r="Q2544" t="s">
        <v>7475</v>
      </c>
      <c r="R2544" t="s">
        <v>1285</v>
      </c>
      <c r="S2544">
        <v>3</v>
      </c>
      <c r="T2544">
        <v>30</v>
      </c>
      <c r="U2544">
        <v>15</v>
      </c>
      <c r="X2544" s="49"/>
      <c r="Y2544">
        <v>2</v>
      </c>
      <c r="Z2544">
        <v>2</v>
      </c>
      <c r="AA2544">
        <v>3</v>
      </c>
      <c r="AB2544" s="49" t="s">
        <v>618</v>
      </c>
      <c r="AC2544" s="49"/>
      <c r="AD2544">
        <v>8</v>
      </c>
    </row>
    <row r="2545" spans="2:30" x14ac:dyDescent="0.25">
      <c r="B2545" s="49"/>
      <c r="C2545" s="49"/>
      <c r="D2545" s="2"/>
      <c r="E2545" t="s">
        <v>1534</v>
      </c>
      <c r="F2545" s="49"/>
      <c r="G2545" s="49"/>
      <c r="H2545" t="s">
        <v>7478</v>
      </c>
      <c r="I2545" s="49"/>
      <c r="J2545" s="49"/>
      <c r="L2545" s="49"/>
      <c r="M2545" s="49"/>
      <c r="N2545" s="49"/>
      <c r="O2545" s="49"/>
      <c r="P2545" s="49"/>
      <c r="Q2545" t="s">
        <v>7477</v>
      </c>
      <c r="R2545" t="s">
        <v>1285</v>
      </c>
      <c r="S2545">
        <v>1</v>
      </c>
      <c r="T2545">
        <v>150</v>
      </c>
      <c r="V2545">
        <v>60</v>
      </c>
      <c r="X2545" s="49"/>
      <c r="AB2545" s="49"/>
      <c r="AC2545" s="49"/>
      <c r="AD2545">
        <v>8</v>
      </c>
    </row>
    <row r="2546" spans="2:30" x14ac:dyDescent="0.25">
      <c r="B2546" s="49"/>
      <c r="C2546" s="49"/>
      <c r="D2546" s="2"/>
      <c r="E2546" t="s">
        <v>1534</v>
      </c>
      <c r="F2546" s="49"/>
      <c r="G2546" s="49"/>
      <c r="H2546" t="s">
        <v>7481</v>
      </c>
      <c r="I2546" s="49"/>
      <c r="J2546" s="49"/>
      <c r="L2546" s="49" t="s">
        <v>7480</v>
      </c>
      <c r="M2546" s="49"/>
      <c r="N2546" s="49"/>
      <c r="O2546" s="49"/>
      <c r="P2546" s="49"/>
      <c r="Q2546" t="s">
        <v>7479</v>
      </c>
      <c r="R2546" t="s">
        <v>1285</v>
      </c>
      <c r="S2546">
        <v>2</v>
      </c>
      <c r="T2546">
        <v>150</v>
      </c>
      <c r="V2546">
        <v>55.2</v>
      </c>
      <c r="X2546" s="49"/>
      <c r="AB2546" s="49"/>
      <c r="AC2546" s="49"/>
      <c r="AD2546">
        <v>8</v>
      </c>
    </row>
    <row r="2547" spans="2:30" x14ac:dyDescent="0.25">
      <c r="B2547" s="49"/>
      <c r="C2547" s="49"/>
      <c r="D2547" s="2"/>
      <c r="E2547" t="s">
        <v>1534</v>
      </c>
      <c r="F2547" s="49"/>
      <c r="G2547" s="49"/>
      <c r="H2547" t="s">
        <v>7484</v>
      </c>
      <c r="I2547" s="49"/>
      <c r="J2547" s="49"/>
      <c r="L2547" s="49" t="s">
        <v>7483</v>
      </c>
      <c r="M2547" s="49"/>
      <c r="N2547" s="49"/>
      <c r="O2547" s="49"/>
      <c r="P2547" s="49"/>
      <c r="Q2547" t="s">
        <v>7482</v>
      </c>
      <c r="R2547" t="s">
        <v>1285</v>
      </c>
      <c r="S2547">
        <v>3</v>
      </c>
      <c r="T2547">
        <v>150</v>
      </c>
      <c r="V2547">
        <v>60</v>
      </c>
      <c r="X2547" s="49"/>
      <c r="AB2547" s="49"/>
      <c r="AC2547" s="49"/>
      <c r="AD2547">
        <v>8</v>
      </c>
    </row>
    <row r="2548" spans="2:30" x14ac:dyDescent="0.25">
      <c r="B2548" s="49"/>
      <c r="C2548" s="49"/>
      <c r="D2548" s="2"/>
      <c r="E2548" t="s">
        <v>1534</v>
      </c>
      <c r="F2548" s="49"/>
      <c r="G2548" s="49"/>
      <c r="H2548" t="s">
        <v>7487</v>
      </c>
      <c r="I2548" s="49"/>
      <c r="J2548" s="49"/>
      <c r="L2548" s="49" t="s">
        <v>7486</v>
      </c>
      <c r="M2548" s="49"/>
      <c r="N2548" s="49"/>
      <c r="O2548" s="49"/>
      <c r="P2548" s="49"/>
      <c r="Q2548" t="s">
        <v>7485</v>
      </c>
      <c r="R2548" t="s">
        <v>1285</v>
      </c>
      <c r="S2548">
        <v>4</v>
      </c>
      <c r="T2548">
        <v>150</v>
      </c>
      <c r="V2548">
        <v>55.2</v>
      </c>
      <c r="X2548" s="49"/>
      <c r="AB2548" s="49"/>
      <c r="AC2548" s="49"/>
      <c r="AD2548">
        <v>8</v>
      </c>
    </row>
    <row r="2549" spans="2:30" x14ac:dyDescent="0.25">
      <c r="B2549" s="49"/>
      <c r="C2549" s="49"/>
      <c r="D2549" s="2"/>
      <c r="E2549" t="s">
        <v>356</v>
      </c>
      <c r="F2549" s="49"/>
      <c r="G2549" s="49"/>
      <c r="H2549" t="s">
        <v>7490</v>
      </c>
      <c r="I2549" s="49"/>
      <c r="J2549" s="49"/>
      <c r="L2549" s="49" t="s">
        <v>7489</v>
      </c>
      <c r="M2549" s="49"/>
      <c r="N2549" s="49"/>
      <c r="O2549" s="49"/>
      <c r="P2549" s="49"/>
      <c r="Q2549" t="s">
        <v>7488</v>
      </c>
      <c r="R2549" t="s">
        <v>1285</v>
      </c>
      <c r="S2549">
        <v>1</v>
      </c>
      <c r="V2549">
        <v>60</v>
      </c>
      <c r="W2549">
        <v>0.25</v>
      </c>
      <c r="X2549" s="49" t="s">
        <v>3957</v>
      </c>
      <c r="AB2549" s="49"/>
      <c r="AC2549" s="49"/>
      <c r="AD2549">
        <v>8</v>
      </c>
    </row>
    <row r="2550" spans="2:30" x14ac:dyDescent="0.25">
      <c r="B2550" s="49"/>
      <c r="C2550" s="49"/>
      <c r="D2550" s="2"/>
      <c r="E2550" t="s">
        <v>356</v>
      </c>
      <c r="F2550" s="49"/>
      <c r="G2550" s="49"/>
      <c r="H2550" t="s">
        <v>7492</v>
      </c>
      <c r="I2550" s="49"/>
      <c r="J2550" s="49"/>
      <c r="L2550" s="49" t="s">
        <v>7489</v>
      </c>
      <c r="M2550" s="49"/>
      <c r="N2550" s="49"/>
      <c r="O2550" s="49"/>
      <c r="P2550" s="49"/>
      <c r="Q2550" t="s">
        <v>7491</v>
      </c>
      <c r="R2550" t="s">
        <v>1285</v>
      </c>
      <c r="S2550">
        <v>2</v>
      </c>
      <c r="V2550">
        <v>60</v>
      </c>
      <c r="W2550">
        <v>0.27</v>
      </c>
      <c r="X2550" s="49" t="s">
        <v>3957</v>
      </c>
      <c r="AB2550" s="49"/>
      <c r="AC2550" s="49"/>
      <c r="AD2550">
        <v>8</v>
      </c>
    </row>
    <row r="2551" spans="2:30" x14ac:dyDescent="0.25">
      <c r="B2551" s="49"/>
      <c r="C2551" s="49"/>
      <c r="D2551" s="2"/>
      <c r="E2551" t="s">
        <v>356</v>
      </c>
      <c r="F2551" s="49"/>
      <c r="G2551" s="49"/>
      <c r="H2551" t="s">
        <v>7494</v>
      </c>
      <c r="I2551" s="49"/>
      <c r="J2551" s="49"/>
      <c r="L2551" s="49" t="s">
        <v>7489</v>
      </c>
      <c r="M2551" s="49"/>
      <c r="N2551" s="49"/>
      <c r="O2551" s="49"/>
      <c r="P2551" s="49"/>
      <c r="Q2551" t="s">
        <v>7493</v>
      </c>
      <c r="R2551" t="s">
        <v>1285</v>
      </c>
      <c r="S2551">
        <v>3</v>
      </c>
      <c r="V2551">
        <v>60</v>
      </c>
      <c r="W2551">
        <v>0.27</v>
      </c>
      <c r="X2551" s="49" t="s">
        <v>3957</v>
      </c>
      <c r="AB2551" s="49"/>
      <c r="AC2551" s="49"/>
      <c r="AD2551">
        <v>8</v>
      </c>
    </row>
    <row r="2552" spans="2:30" x14ac:dyDescent="0.25">
      <c r="B2552" s="49"/>
      <c r="C2552" s="49"/>
      <c r="D2552" s="2"/>
      <c r="E2552" t="s">
        <v>356</v>
      </c>
      <c r="F2552" s="49"/>
      <c r="G2552" s="49"/>
      <c r="H2552" t="s">
        <v>7496</v>
      </c>
      <c r="I2552" s="49"/>
      <c r="J2552" s="49"/>
      <c r="L2552" s="49" t="s">
        <v>7489</v>
      </c>
      <c r="M2552" s="49"/>
      <c r="N2552" s="49"/>
      <c r="O2552" s="49"/>
      <c r="P2552" s="49"/>
      <c r="Q2552" t="s">
        <v>7495</v>
      </c>
      <c r="R2552" t="s">
        <v>1285</v>
      </c>
      <c r="S2552">
        <v>4</v>
      </c>
      <c r="V2552">
        <v>60</v>
      </c>
      <c r="W2552">
        <v>0.27</v>
      </c>
      <c r="X2552" s="49" t="s">
        <v>3957</v>
      </c>
      <c r="AB2552" s="49"/>
      <c r="AC2552" s="49"/>
      <c r="AD2552">
        <v>8</v>
      </c>
    </row>
    <row r="2553" spans="2:30" x14ac:dyDescent="0.25">
      <c r="B2553" s="49"/>
      <c r="C2553" s="49"/>
      <c r="D2553" s="2"/>
      <c r="E2553" t="s">
        <v>356</v>
      </c>
      <c r="F2553" s="49"/>
      <c r="G2553" s="49"/>
      <c r="H2553" t="s">
        <v>7498</v>
      </c>
      <c r="I2553" s="49"/>
      <c r="J2553" s="49"/>
      <c r="L2553" s="49" t="s">
        <v>7489</v>
      </c>
      <c r="M2553" s="49"/>
      <c r="N2553" s="49"/>
      <c r="O2553" s="49"/>
      <c r="P2553" s="49"/>
      <c r="Q2553" t="s">
        <v>7497</v>
      </c>
      <c r="R2553" t="s">
        <v>1285</v>
      </c>
      <c r="S2553">
        <v>5</v>
      </c>
      <c r="V2553">
        <v>60</v>
      </c>
      <c r="W2553">
        <v>0.27</v>
      </c>
      <c r="X2553" s="49" t="s">
        <v>3957</v>
      </c>
      <c r="AB2553" s="49"/>
      <c r="AC2553" s="49"/>
      <c r="AD2553">
        <v>8</v>
      </c>
    </row>
    <row r="2554" spans="2:30" x14ac:dyDescent="0.25">
      <c r="B2554" s="49"/>
      <c r="C2554" s="49"/>
      <c r="D2554" s="2"/>
      <c r="E2554" t="s">
        <v>356</v>
      </c>
      <c r="F2554" s="49"/>
      <c r="G2554" s="49"/>
      <c r="H2554" t="s">
        <v>1289</v>
      </c>
      <c r="I2554" s="49"/>
      <c r="J2554" s="49"/>
      <c r="L2554" s="49"/>
      <c r="M2554" s="49"/>
      <c r="N2554" s="49"/>
      <c r="O2554" s="49"/>
      <c r="P2554" s="49"/>
      <c r="Q2554" t="s">
        <v>7499</v>
      </c>
      <c r="R2554" t="s">
        <v>1285</v>
      </c>
      <c r="S2554">
        <v>6</v>
      </c>
      <c r="V2554">
        <v>60</v>
      </c>
      <c r="W2554">
        <v>0.27</v>
      </c>
      <c r="X2554" s="49" t="s">
        <v>3957</v>
      </c>
      <c r="AB2554" s="49"/>
      <c r="AC2554" s="49"/>
      <c r="AD2554">
        <v>8</v>
      </c>
    </row>
    <row r="2555" spans="2:30" x14ac:dyDescent="0.25">
      <c r="B2555" s="49"/>
      <c r="C2555" s="49"/>
      <c r="D2555" s="2"/>
      <c r="E2555" t="s">
        <v>363</v>
      </c>
      <c r="F2555" s="49"/>
      <c r="G2555" s="49"/>
      <c r="H2555" t="s">
        <v>1292</v>
      </c>
      <c r="I2555" s="49"/>
      <c r="J2555" s="49"/>
      <c r="L2555" s="49" t="s">
        <v>6992</v>
      </c>
      <c r="M2555" s="49"/>
      <c r="N2555" s="49"/>
      <c r="O2555" s="49"/>
      <c r="P2555" s="49"/>
      <c r="Q2555" t="s">
        <v>7500</v>
      </c>
      <c r="R2555" t="s">
        <v>1290</v>
      </c>
      <c r="S2555">
        <v>1</v>
      </c>
      <c r="V2555">
        <v>300</v>
      </c>
      <c r="W2555">
        <v>0.56999999999999995</v>
      </c>
      <c r="X2555" s="49" t="s">
        <v>3957</v>
      </c>
      <c r="AB2555" s="49"/>
      <c r="AC2555" s="49"/>
      <c r="AD2555">
        <v>8</v>
      </c>
    </row>
    <row r="2556" spans="2:30" x14ac:dyDescent="0.25">
      <c r="B2556" s="49"/>
      <c r="C2556" s="49"/>
      <c r="D2556" s="2"/>
      <c r="E2556" t="s">
        <v>394</v>
      </c>
      <c r="F2556" s="49"/>
      <c r="G2556" s="49"/>
      <c r="H2556" t="s">
        <v>7502</v>
      </c>
      <c r="I2556" s="49"/>
      <c r="J2556" s="49"/>
      <c r="L2556" s="49" t="s">
        <v>3073</v>
      </c>
      <c r="M2556" s="49"/>
      <c r="N2556" s="49"/>
      <c r="O2556" s="49"/>
      <c r="P2556" s="49"/>
      <c r="Q2556" t="s">
        <v>7501</v>
      </c>
      <c r="R2556" t="s">
        <v>1290</v>
      </c>
      <c r="S2556">
        <v>1</v>
      </c>
      <c r="T2556">
        <v>0</v>
      </c>
      <c r="U2556">
        <v>15</v>
      </c>
      <c r="X2556" s="49"/>
      <c r="AB2556" s="49"/>
      <c r="AC2556" s="49"/>
      <c r="AD2556">
        <v>8</v>
      </c>
    </row>
    <row r="2557" spans="2:30" x14ac:dyDescent="0.25">
      <c r="B2557" s="49"/>
      <c r="C2557" s="49"/>
      <c r="D2557" s="2"/>
      <c r="E2557" t="s">
        <v>398</v>
      </c>
      <c r="F2557" s="49"/>
      <c r="G2557" s="49"/>
      <c r="H2557" t="s">
        <v>7504</v>
      </c>
      <c r="I2557" s="49"/>
      <c r="J2557" s="49"/>
      <c r="L2557" s="49" t="s">
        <v>3073</v>
      </c>
      <c r="M2557" s="49"/>
      <c r="N2557" s="49"/>
      <c r="O2557" s="49"/>
      <c r="P2557" s="49"/>
      <c r="Q2557" t="s">
        <v>7503</v>
      </c>
      <c r="R2557" t="s">
        <v>1290</v>
      </c>
      <c r="S2557">
        <v>1</v>
      </c>
      <c r="T2557">
        <v>0</v>
      </c>
      <c r="U2557">
        <v>12</v>
      </c>
      <c r="X2557" s="49"/>
      <c r="AB2557" s="49"/>
      <c r="AC2557" s="49"/>
      <c r="AD2557">
        <v>8</v>
      </c>
    </row>
    <row r="2558" spans="2:30" x14ac:dyDescent="0.25">
      <c r="B2558" s="49"/>
      <c r="C2558" s="49"/>
      <c r="D2558" s="2"/>
      <c r="E2558" t="s">
        <v>403</v>
      </c>
      <c r="F2558" s="49"/>
      <c r="G2558" s="49"/>
      <c r="H2558" t="s">
        <v>7506</v>
      </c>
      <c r="I2558" s="49"/>
      <c r="J2558" s="49"/>
      <c r="L2558" s="49" t="s">
        <v>3073</v>
      </c>
      <c r="M2558" s="49"/>
      <c r="N2558" s="49"/>
      <c r="O2558" s="49"/>
      <c r="P2558" s="49"/>
      <c r="Q2558" t="s">
        <v>7505</v>
      </c>
      <c r="R2558" t="s">
        <v>1290</v>
      </c>
      <c r="S2558">
        <v>1</v>
      </c>
      <c r="T2558">
        <v>0</v>
      </c>
      <c r="U2558">
        <v>8</v>
      </c>
      <c r="X2558" s="49"/>
      <c r="AB2558" s="49"/>
      <c r="AC2558" s="49"/>
      <c r="AD2558">
        <v>8</v>
      </c>
    </row>
    <row r="2559" spans="2:30" x14ac:dyDescent="0.25">
      <c r="B2559" s="49"/>
      <c r="C2559" s="49"/>
      <c r="D2559" s="2"/>
      <c r="E2559" t="s">
        <v>407</v>
      </c>
      <c r="F2559" s="49"/>
      <c r="G2559" s="49"/>
      <c r="H2559" t="s">
        <v>7508</v>
      </c>
      <c r="I2559" s="49"/>
      <c r="J2559" s="49"/>
      <c r="L2559" s="49"/>
      <c r="M2559" s="49"/>
      <c r="N2559" s="49"/>
      <c r="O2559" s="49"/>
      <c r="P2559" s="49"/>
      <c r="Q2559" t="s">
        <v>7507</v>
      </c>
      <c r="R2559" t="s">
        <v>1290</v>
      </c>
      <c r="S2559">
        <v>1</v>
      </c>
      <c r="T2559">
        <v>0</v>
      </c>
      <c r="U2559">
        <v>10</v>
      </c>
      <c r="X2559" s="49"/>
      <c r="AB2559" s="49"/>
      <c r="AC2559" s="49"/>
      <c r="AD2559">
        <v>8</v>
      </c>
    </row>
    <row r="2560" spans="2:30" x14ac:dyDescent="0.25">
      <c r="B2560" s="49"/>
      <c r="C2560" s="49"/>
      <c r="D2560" s="2"/>
      <c r="E2560" t="s">
        <v>394</v>
      </c>
      <c r="F2560" s="49"/>
      <c r="G2560" s="49"/>
      <c r="H2560" t="s">
        <v>7510</v>
      </c>
      <c r="I2560" s="49"/>
      <c r="J2560" s="49"/>
      <c r="L2560" s="49" t="s">
        <v>3073</v>
      </c>
      <c r="M2560" s="49"/>
      <c r="N2560" s="49"/>
      <c r="O2560" s="49"/>
      <c r="P2560" s="49"/>
      <c r="Q2560" t="s">
        <v>7509</v>
      </c>
      <c r="R2560" t="s">
        <v>1290</v>
      </c>
      <c r="S2560">
        <v>2</v>
      </c>
      <c r="T2560">
        <v>0</v>
      </c>
      <c r="U2560">
        <v>15</v>
      </c>
      <c r="X2560" s="49"/>
      <c r="AB2560" s="49"/>
      <c r="AC2560" s="49"/>
      <c r="AD2560">
        <v>8</v>
      </c>
    </row>
    <row r="2561" spans="2:30" x14ac:dyDescent="0.25">
      <c r="B2561" s="49"/>
      <c r="C2561" s="49"/>
      <c r="D2561" s="2"/>
      <c r="E2561" t="s">
        <v>398</v>
      </c>
      <c r="F2561" s="49"/>
      <c r="G2561" s="49"/>
      <c r="H2561" t="s">
        <v>7512</v>
      </c>
      <c r="I2561" s="49"/>
      <c r="J2561" s="49"/>
      <c r="L2561" s="49" t="s">
        <v>3073</v>
      </c>
      <c r="M2561" s="49"/>
      <c r="N2561" s="49"/>
      <c r="O2561" s="49"/>
      <c r="P2561" s="49"/>
      <c r="Q2561" t="s">
        <v>7511</v>
      </c>
      <c r="R2561" t="s">
        <v>1290</v>
      </c>
      <c r="S2561">
        <v>2</v>
      </c>
      <c r="T2561">
        <v>0</v>
      </c>
      <c r="U2561">
        <v>12</v>
      </c>
      <c r="X2561" s="49"/>
      <c r="AB2561" s="49"/>
      <c r="AC2561" s="49"/>
      <c r="AD2561">
        <v>8</v>
      </c>
    </row>
    <row r="2562" spans="2:30" x14ac:dyDescent="0.25">
      <c r="B2562" s="49"/>
      <c r="C2562" s="49"/>
      <c r="D2562" s="2"/>
      <c r="E2562" t="s">
        <v>403</v>
      </c>
      <c r="F2562" s="49"/>
      <c r="G2562" s="49"/>
      <c r="H2562" t="s">
        <v>7514</v>
      </c>
      <c r="I2562" s="49"/>
      <c r="J2562" s="49"/>
      <c r="L2562" s="49" t="s">
        <v>3073</v>
      </c>
      <c r="M2562" s="49"/>
      <c r="N2562" s="49"/>
      <c r="O2562" s="49"/>
      <c r="P2562" s="49"/>
      <c r="Q2562" t="s">
        <v>7513</v>
      </c>
      <c r="R2562" t="s">
        <v>1290</v>
      </c>
      <c r="S2562">
        <v>2</v>
      </c>
      <c r="T2562">
        <v>0</v>
      </c>
      <c r="U2562">
        <v>8</v>
      </c>
      <c r="X2562" s="49"/>
      <c r="AB2562" s="49"/>
      <c r="AC2562" s="49"/>
      <c r="AD2562">
        <v>8</v>
      </c>
    </row>
    <row r="2563" spans="2:30" x14ac:dyDescent="0.25">
      <c r="B2563" s="49"/>
      <c r="C2563" s="49"/>
      <c r="D2563" s="2"/>
      <c r="E2563" t="s">
        <v>407</v>
      </c>
      <c r="F2563" s="49"/>
      <c r="G2563" s="49"/>
      <c r="H2563" t="s">
        <v>7516</v>
      </c>
      <c r="I2563" s="49"/>
      <c r="J2563" s="49"/>
      <c r="L2563" s="49"/>
      <c r="M2563" s="49"/>
      <c r="N2563" s="49"/>
      <c r="O2563" s="49"/>
      <c r="P2563" s="49"/>
      <c r="Q2563" t="s">
        <v>7515</v>
      </c>
      <c r="R2563" t="s">
        <v>1290</v>
      </c>
      <c r="S2563">
        <v>2</v>
      </c>
      <c r="T2563">
        <v>0</v>
      </c>
      <c r="U2563">
        <v>10</v>
      </c>
      <c r="X2563" s="49"/>
      <c r="AB2563" s="49"/>
      <c r="AC2563" s="49"/>
      <c r="AD2563">
        <v>8</v>
      </c>
    </row>
    <row r="2564" spans="2:30" x14ac:dyDescent="0.25">
      <c r="B2564" s="49"/>
      <c r="C2564" s="49"/>
      <c r="D2564" s="2"/>
      <c r="E2564" t="s">
        <v>1</v>
      </c>
      <c r="F2564" s="49"/>
      <c r="G2564" s="49"/>
      <c r="H2564" t="s">
        <v>7519</v>
      </c>
      <c r="I2564" s="49"/>
      <c r="J2564" s="49"/>
      <c r="L2564" s="49" t="s">
        <v>7518</v>
      </c>
      <c r="M2564" s="49"/>
      <c r="N2564" s="49"/>
      <c r="O2564" s="49"/>
      <c r="P2564" s="49"/>
      <c r="Q2564" t="s">
        <v>7517</v>
      </c>
      <c r="R2564" t="s">
        <v>1290</v>
      </c>
      <c r="S2564">
        <v>1</v>
      </c>
      <c r="T2564">
        <v>150</v>
      </c>
      <c r="V2564">
        <v>75</v>
      </c>
      <c r="X2564" s="49"/>
      <c r="AB2564" s="49"/>
      <c r="AC2564" s="49"/>
      <c r="AD2564">
        <v>8</v>
      </c>
    </row>
    <row r="2565" spans="2:30" x14ac:dyDescent="0.25">
      <c r="B2565" s="49"/>
      <c r="C2565" s="49"/>
      <c r="D2565" s="2"/>
      <c r="E2565" t="s">
        <v>1</v>
      </c>
      <c r="F2565" s="49"/>
      <c r="G2565" s="49"/>
      <c r="H2565" t="s">
        <v>7522</v>
      </c>
      <c r="I2565" s="49"/>
      <c r="J2565" s="49"/>
      <c r="L2565" s="49" t="s">
        <v>7521</v>
      </c>
      <c r="M2565" s="49"/>
      <c r="N2565" s="49"/>
      <c r="O2565" s="49"/>
      <c r="P2565" s="49"/>
      <c r="Q2565" t="s">
        <v>7520</v>
      </c>
      <c r="R2565" t="s">
        <v>1290</v>
      </c>
      <c r="S2565">
        <v>2</v>
      </c>
      <c r="T2565">
        <v>150</v>
      </c>
      <c r="V2565">
        <v>70.199999999999989</v>
      </c>
      <c r="X2565" s="49"/>
      <c r="AB2565" s="49"/>
      <c r="AC2565" s="49"/>
      <c r="AD2565">
        <v>8</v>
      </c>
    </row>
    <row r="2566" spans="2:30" x14ac:dyDescent="0.25">
      <c r="B2566" s="49"/>
      <c r="C2566" s="49"/>
      <c r="D2566" s="2"/>
      <c r="E2566" t="s">
        <v>1</v>
      </c>
      <c r="F2566" s="49"/>
      <c r="G2566" s="49"/>
      <c r="H2566" t="s">
        <v>7525</v>
      </c>
      <c r="I2566" s="49"/>
      <c r="J2566" s="49"/>
      <c r="L2566" s="49" t="s">
        <v>7524</v>
      </c>
      <c r="M2566" s="49"/>
      <c r="N2566" s="49"/>
      <c r="O2566" s="49"/>
      <c r="P2566" s="49"/>
      <c r="Q2566" t="s">
        <v>7523</v>
      </c>
      <c r="R2566" t="s">
        <v>1290</v>
      </c>
      <c r="S2566">
        <v>3</v>
      </c>
      <c r="T2566">
        <v>150</v>
      </c>
      <c r="V2566">
        <v>55.2</v>
      </c>
      <c r="X2566" s="49"/>
      <c r="AB2566" s="49"/>
      <c r="AC2566" s="49"/>
      <c r="AD2566">
        <v>8</v>
      </c>
    </row>
    <row r="2567" spans="2:30" x14ac:dyDescent="0.25">
      <c r="B2567" s="49"/>
      <c r="C2567" s="49"/>
      <c r="D2567" s="2"/>
      <c r="E2567" t="s">
        <v>1</v>
      </c>
      <c r="F2567" s="49"/>
      <c r="G2567" s="49"/>
      <c r="H2567" t="s">
        <v>7528</v>
      </c>
      <c r="I2567" s="49"/>
      <c r="J2567" s="49"/>
      <c r="L2567" s="49" t="s">
        <v>7527</v>
      </c>
      <c r="M2567" s="49"/>
      <c r="N2567" s="49"/>
      <c r="O2567" s="49"/>
      <c r="P2567" s="49"/>
      <c r="Q2567" t="s">
        <v>7526</v>
      </c>
      <c r="R2567" t="s">
        <v>1290</v>
      </c>
      <c r="S2567">
        <v>4</v>
      </c>
      <c r="T2567">
        <v>150</v>
      </c>
      <c r="V2567">
        <v>52.2</v>
      </c>
      <c r="X2567" s="49"/>
      <c r="AB2567" s="49"/>
      <c r="AC2567" s="49"/>
      <c r="AD2567">
        <v>8</v>
      </c>
    </row>
    <row r="2568" spans="2:30" x14ac:dyDescent="0.25">
      <c r="B2568" s="49"/>
      <c r="C2568" s="49"/>
      <c r="D2568" s="2"/>
      <c r="E2568" t="s">
        <v>32</v>
      </c>
      <c r="F2568" s="49"/>
      <c r="G2568" s="49"/>
      <c r="H2568" t="s">
        <v>7531</v>
      </c>
      <c r="I2568" s="49"/>
      <c r="J2568" s="49"/>
      <c r="L2568" s="49" t="s">
        <v>7530</v>
      </c>
      <c r="M2568" s="49"/>
      <c r="N2568" s="49"/>
      <c r="O2568" s="49"/>
      <c r="P2568" s="49"/>
      <c r="Q2568" t="s">
        <v>7529</v>
      </c>
      <c r="R2568" t="s">
        <v>1290</v>
      </c>
      <c r="S2568">
        <v>1</v>
      </c>
      <c r="T2568">
        <v>190</v>
      </c>
      <c r="U2568">
        <v>10</v>
      </c>
      <c r="X2568" s="49"/>
      <c r="Y2568">
        <v>3</v>
      </c>
      <c r="Z2568">
        <v>1</v>
      </c>
      <c r="AA2568">
        <v>2</v>
      </c>
      <c r="AB2568" s="49" t="s">
        <v>1745</v>
      </c>
      <c r="AC2568" s="49"/>
      <c r="AD2568">
        <v>8</v>
      </c>
    </row>
    <row r="2569" spans="2:30" x14ac:dyDescent="0.25">
      <c r="B2569" s="49"/>
      <c r="C2569" s="49"/>
      <c r="D2569" s="2"/>
      <c r="E2569" t="s">
        <v>32</v>
      </c>
      <c r="F2569" s="49"/>
      <c r="G2569" s="49"/>
      <c r="H2569" t="s">
        <v>7533</v>
      </c>
      <c r="I2569" s="49"/>
      <c r="J2569" s="49"/>
      <c r="L2569" s="49" t="s">
        <v>2982</v>
      </c>
      <c r="M2569" s="49"/>
      <c r="N2569" s="49"/>
      <c r="O2569" s="49"/>
      <c r="P2569" s="49"/>
      <c r="Q2569" t="s">
        <v>7532</v>
      </c>
      <c r="R2569" t="s">
        <v>1290</v>
      </c>
      <c r="S2569">
        <v>2</v>
      </c>
      <c r="T2569">
        <v>195</v>
      </c>
      <c r="U2569">
        <v>10</v>
      </c>
      <c r="X2569" s="49"/>
      <c r="Y2569">
        <v>3</v>
      </c>
      <c r="Z2569">
        <v>1</v>
      </c>
      <c r="AA2569">
        <v>2</v>
      </c>
      <c r="AB2569" s="49" t="s">
        <v>1745</v>
      </c>
      <c r="AC2569" s="49"/>
      <c r="AD2569">
        <v>8</v>
      </c>
    </row>
    <row r="2570" spans="2:30" x14ac:dyDescent="0.25">
      <c r="B2570" s="49"/>
      <c r="C2570" s="49"/>
      <c r="D2570" s="2"/>
      <c r="E2570" t="s">
        <v>32</v>
      </c>
      <c r="F2570" s="49"/>
      <c r="G2570" s="49"/>
      <c r="H2570" t="s">
        <v>7535</v>
      </c>
      <c r="I2570" s="49"/>
      <c r="J2570" s="49"/>
      <c r="L2570" s="49" t="s">
        <v>2986</v>
      </c>
      <c r="M2570" s="49"/>
      <c r="N2570" s="49"/>
      <c r="O2570" s="49"/>
      <c r="P2570" s="49"/>
      <c r="Q2570" t="s">
        <v>7534</v>
      </c>
      <c r="R2570" t="s">
        <v>1290</v>
      </c>
      <c r="S2570">
        <v>3</v>
      </c>
      <c r="T2570">
        <v>200</v>
      </c>
      <c r="U2570">
        <v>8</v>
      </c>
      <c r="X2570" s="49"/>
      <c r="Y2570">
        <v>3</v>
      </c>
      <c r="Z2570">
        <v>1</v>
      </c>
      <c r="AA2570">
        <v>2</v>
      </c>
      <c r="AB2570" s="49" t="s">
        <v>610</v>
      </c>
      <c r="AC2570" s="49"/>
      <c r="AD2570">
        <v>8</v>
      </c>
    </row>
    <row r="2571" spans="2:30" x14ac:dyDescent="0.25">
      <c r="B2571" s="49"/>
      <c r="C2571" s="49"/>
      <c r="D2571" s="2"/>
      <c r="E2571" t="s">
        <v>32</v>
      </c>
      <c r="F2571" s="49"/>
      <c r="G2571" s="49"/>
      <c r="H2571" t="s">
        <v>7537</v>
      </c>
      <c r="I2571" s="49"/>
      <c r="J2571" s="49"/>
      <c r="L2571" s="49" t="s">
        <v>2986</v>
      </c>
      <c r="M2571" s="49"/>
      <c r="N2571" s="49"/>
      <c r="O2571" s="49"/>
      <c r="P2571" s="49"/>
      <c r="Q2571" t="s">
        <v>7536</v>
      </c>
      <c r="R2571" t="s">
        <v>1290</v>
      </c>
      <c r="S2571">
        <v>4</v>
      </c>
      <c r="T2571">
        <v>200</v>
      </c>
      <c r="U2571">
        <v>8</v>
      </c>
      <c r="X2571" s="49"/>
      <c r="Y2571">
        <v>3</v>
      </c>
      <c r="Z2571">
        <v>1</v>
      </c>
      <c r="AA2571">
        <v>2</v>
      </c>
      <c r="AB2571" s="49" t="s">
        <v>610</v>
      </c>
      <c r="AC2571" s="49"/>
      <c r="AD2571">
        <v>8</v>
      </c>
    </row>
    <row r="2572" spans="2:30" x14ac:dyDescent="0.25">
      <c r="B2572" s="49"/>
      <c r="C2572" s="49"/>
      <c r="D2572" s="2"/>
      <c r="E2572" t="s">
        <v>45</v>
      </c>
      <c r="F2572" s="49"/>
      <c r="G2572" s="49"/>
      <c r="H2572" t="s">
        <v>7540</v>
      </c>
      <c r="I2572" s="49"/>
      <c r="J2572" s="49"/>
      <c r="L2572" s="49" t="s">
        <v>7539</v>
      </c>
      <c r="M2572" s="49"/>
      <c r="N2572" s="49"/>
      <c r="O2572" s="49"/>
      <c r="P2572" s="49"/>
      <c r="Q2572" t="s">
        <v>7538</v>
      </c>
      <c r="R2572" t="s">
        <v>1290</v>
      </c>
      <c r="S2572">
        <v>1</v>
      </c>
      <c r="T2572">
        <v>65</v>
      </c>
      <c r="U2572">
        <v>11</v>
      </c>
      <c r="X2572" s="49"/>
      <c r="Y2572">
        <v>2</v>
      </c>
      <c r="Z2572">
        <v>1</v>
      </c>
      <c r="AA2572">
        <v>3</v>
      </c>
      <c r="AB2572" s="49" t="s">
        <v>618</v>
      </c>
      <c r="AC2572" s="49"/>
      <c r="AD2572">
        <v>8</v>
      </c>
    </row>
    <row r="2573" spans="2:30" x14ac:dyDescent="0.25">
      <c r="B2573" s="49"/>
      <c r="C2573" s="49"/>
      <c r="D2573" s="2"/>
      <c r="E2573" t="s">
        <v>45</v>
      </c>
      <c r="F2573" s="49"/>
      <c r="G2573" s="49"/>
      <c r="H2573" t="s">
        <v>7542</v>
      </c>
      <c r="I2573" s="49"/>
      <c r="J2573" s="49"/>
      <c r="L2573" s="49" t="s">
        <v>7539</v>
      </c>
      <c r="M2573" s="49"/>
      <c r="N2573" s="49"/>
      <c r="O2573" s="49"/>
      <c r="P2573" s="49"/>
      <c r="Q2573" t="s">
        <v>7541</v>
      </c>
      <c r="R2573" t="s">
        <v>1290</v>
      </c>
      <c r="S2573">
        <v>2</v>
      </c>
      <c r="T2573">
        <v>70</v>
      </c>
      <c r="U2573">
        <v>12</v>
      </c>
      <c r="X2573" s="49"/>
      <c r="Y2573">
        <v>2</v>
      </c>
      <c r="Z2573">
        <v>1</v>
      </c>
      <c r="AA2573">
        <v>3</v>
      </c>
      <c r="AB2573" s="49" t="s">
        <v>618</v>
      </c>
      <c r="AC2573" s="49"/>
      <c r="AD2573">
        <v>8</v>
      </c>
    </row>
    <row r="2574" spans="2:30" x14ac:dyDescent="0.25">
      <c r="B2574" s="49"/>
      <c r="C2574" s="49"/>
      <c r="D2574" s="2"/>
      <c r="E2574" t="s">
        <v>45</v>
      </c>
      <c r="F2574" s="49"/>
      <c r="G2574" s="49"/>
      <c r="H2574" t="s">
        <v>7545</v>
      </c>
      <c r="I2574" s="49"/>
      <c r="J2574" s="49"/>
      <c r="L2574" s="49" t="s">
        <v>7544</v>
      </c>
      <c r="M2574" s="49"/>
      <c r="N2574" s="49"/>
      <c r="O2574" s="49"/>
      <c r="P2574" s="49"/>
      <c r="Q2574" t="s">
        <v>7543</v>
      </c>
      <c r="R2574" t="s">
        <v>1290</v>
      </c>
      <c r="S2574">
        <v>3</v>
      </c>
      <c r="T2574">
        <v>70</v>
      </c>
      <c r="U2574">
        <v>11</v>
      </c>
      <c r="X2574" s="49"/>
      <c r="Y2574">
        <v>2</v>
      </c>
      <c r="Z2574">
        <v>1</v>
      </c>
      <c r="AA2574">
        <v>3</v>
      </c>
      <c r="AB2574" s="49" t="s">
        <v>1745</v>
      </c>
      <c r="AC2574" s="49"/>
      <c r="AD2574">
        <v>8</v>
      </c>
    </row>
    <row r="2575" spans="2:30" x14ac:dyDescent="0.25">
      <c r="B2575" s="49"/>
      <c r="C2575" s="49"/>
      <c r="D2575" s="2"/>
      <c r="E2575" t="s">
        <v>8734</v>
      </c>
      <c r="F2575" s="49"/>
      <c r="G2575" s="49"/>
      <c r="H2575" t="s">
        <v>7548</v>
      </c>
      <c r="I2575" s="49"/>
      <c r="J2575" s="49"/>
      <c r="L2575" s="49" t="s">
        <v>7547</v>
      </c>
      <c r="M2575" s="49"/>
      <c r="N2575" s="49"/>
      <c r="O2575" s="49"/>
      <c r="P2575" s="49"/>
      <c r="Q2575" t="s">
        <v>7546</v>
      </c>
      <c r="R2575" t="s">
        <v>1290</v>
      </c>
      <c r="S2575">
        <v>1</v>
      </c>
      <c r="T2575">
        <v>25</v>
      </c>
      <c r="U2575">
        <v>10</v>
      </c>
      <c r="X2575" s="49"/>
      <c r="Y2575">
        <v>2</v>
      </c>
      <c r="Z2575">
        <v>1</v>
      </c>
      <c r="AA2575">
        <v>3</v>
      </c>
      <c r="AB2575" s="49" t="s">
        <v>1745</v>
      </c>
      <c r="AC2575" s="49"/>
      <c r="AD2575">
        <v>8</v>
      </c>
    </row>
    <row r="2576" spans="2:30" x14ac:dyDescent="0.25">
      <c r="B2576" s="49"/>
      <c r="C2576" s="49"/>
      <c r="D2576" s="2"/>
      <c r="E2576" t="s">
        <v>8734</v>
      </c>
      <c r="F2576" s="49"/>
      <c r="G2576" s="49"/>
      <c r="H2576" t="s">
        <v>7550</v>
      </c>
      <c r="I2576" s="49"/>
      <c r="J2576" s="49"/>
      <c r="L2576" s="49" t="s">
        <v>2181</v>
      </c>
      <c r="M2576" s="49"/>
      <c r="N2576" s="49"/>
      <c r="O2576" s="49"/>
      <c r="P2576" s="49"/>
      <c r="Q2576" t="s">
        <v>7549</v>
      </c>
      <c r="R2576" t="s">
        <v>1290</v>
      </c>
      <c r="S2576">
        <v>2</v>
      </c>
      <c r="T2576">
        <v>25</v>
      </c>
      <c r="U2576">
        <v>12</v>
      </c>
      <c r="X2576" s="49"/>
      <c r="Y2576">
        <v>2</v>
      </c>
      <c r="Z2576">
        <v>1</v>
      </c>
      <c r="AA2576">
        <v>3</v>
      </c>
      <c r="AB2576" s="49" t="s">
        <v>1745</v>
      </c>
      <c r="AC2576" s="49"/>
      <c r="AD2576">
        <v>8</v>
      </c>
    </row>
    <row r="2577" spans="2:30" x14ac:dyDescent="0.25">
      <c r="B2577" s="49"/>
      <c r="C2577" s="49"/>
      <c r="D2577" s="2"/>
      <c r="E2577" t="s">
        <v>8734</v>
      </c>
      <c r="F2577" s="49"/>
      <c r="G2577" s="49"/>
      <c r="H2577" t="s">
        <v>7552</v>
      </c>
      <c r="I2577" s="49"/>
      <c r="J2577" s="49"/>
      <c r="L2577" s="49" t="s">
        <v>2181</v>
      </c>
      <c r="M2577" s="49"/>
      <c r="N2577" s="49"/>
      <c r="O2577" s="49"/>
      <c r="P2577" s="49"/>
      <c r="Q2577" t="s">
        <v>7551</v>
      </c>
      <c r="R2577" t="s">
        <v>1290</v>
      </c>
      <c r="S2577">
        <v>3</v>
      </c>
      <c r="T2577">
        <v>25</v>
      </c>
      <c r="U2577">
        <v>11</v>
      </c>
      <c r="X2577" s="49"/>
      <c r="Y2577">
        <v>2</v>
      </c>
      <c r="Z2577">
        <v>1</v>
      </c>
      <c r="AA2577">
        <v>3</v>
      </c>
      <c r="AB2577" s="49" t="s">
        <v>1745</v>
      </c>
      <c r="AC2577" s="49"/>
      <c r="AD2577">
        <v>8</v>
      </c>
    </row>
    <row r="2578" spans="2:30" x14ac:dyDescent="0.25">
      <c r="B2578" s="49"/>
      <c r="C2578" s="49"/>
      <c r="D2578" s="2"/>
      <c r="E2578" t="s">
        <v>73</v>
      </c>
      <c r="F2578" s="49"/>
      <c r="G2578" s="49"/>
      <c r="H2578" t="s">
        <v>7555</v>
      </c>
      <c r="I2578" s="49"/>
      <c r="J2578" s="49"/>
      <c r="L2578" s="49" t="s">
        <v>7554</v>
      </c>
      <c r="M2578" s="49"/>
      <c r="N2578" s="49"/>
      <c r="O2578" s="49"/>
      <c r="P2578" s="49"/>
      <c r="Q2578" t="s">
        <v>7553</v>
      </c>
      <c r="R2578" t="s">
        <v>1290</v>
      </c>
      <c r="S2578">
        <v>1</v>
      </c>
      <c r="T2578">
        <v>32.5</v>
      </c>
      <c r="U2578">
        <v>15</v>
      </c>
      <c r="X2578" s="49"/>
      <c r="Y2578">
        <v>2</v>
      </c>
      <c r="Z2578">
        <v>2</v>
      </c>
      <c r="AA2578">
        <v>3</v>
      </c>
      <c r="AB2578" s="49" t="s">
        <v>2289</v>
      </c>
      <c r="AC2578" s="49"/>
      <c r="AD2578">
        <v>8</v>
      </c>
    </row>
    <row r="2579" spans="2:30" x14ac:dyDescent="0.25">
      <c r="B2579" s="49"/>
      <c r="C2579" s="49"/>
      <c r="D2579" s="2"/>
      <c r="E2579" t="s">
        <v>73</v>
      </c>
      <c r="F2579" s="49"/>
      <c r="G2579" s="49"/>
      <c r="H2579" t="s">
        <v>7557</v>
      </c>
      <c r="I2579" s="49"/>
      <c r="J2579" s="49"/>
      <c r="L2579" s="49" t="s">
        <v>7554</v>
      </c>
      <c r="M2579" s="49"/>
      <c r="N2579" s="49"/>
      <c r="O2579" s="49"/>
      <c r="P2579" s="49"/>
      <c r="Q2579" t="s">
        <v>7556</v>
      </c>
      <c r="R2579" t="s">
        <v>1290</v>
      </c>
      <c r="S2579">
        <v>2</v>
      </c>
      <c r="T2579">
        <v>35</v>
      </c>
      <c r="U2579">
        <v>15</v>
      </c>
      <c r="X2579" s="49"/>
      <c r="Y2579">
        <v>2</v>
      </c>
      <c r="Z2579">
        <v>2</v>
      </c>
      <c r="AA2579">
        <v>3</v>
      </c>
      <c r="AB2579" s="49" t="s">
        <v>2289</v>
      </c>
      <c r="AC2579" s="49"/>
      <c r="AD2579">
        <v>8</v>
      </c>
    </row>
    <row r="2580" spans="2:30" x14ac:dyDescent="0.25">
      <c r="B2580" s="49"/>
      <c r="C2580" s="49"/>
      <c r="D2580" s="2"/>
      <c r="E2580" t="s">
        <v>73</v>
      </c>
      <c r="F2580" s="49"/>
      <c r="G2580" s="49"/>
      <c r="H2580" t="s">
        <v>7559</v>
      </c>
      <c r="I2580" s="49"/>
      <c r="J2580" s="49"/>
      <c r="L2580" s="49" t="s">
        <v>7260</v>
      </c>
      <c r="M2580" s="49"/>
      <c r="N2580" s="49"/>
      <c r="O2580" s="49"/>
      <c r="P2580" s="49"/>
      <c r="Q2580" t="s">
        <v>7558</v>
      </c>
      <c r="R2580" t="s">
        <v>1290</v>
      </c>
      <c r="S2580">
        <v>3</v>
      </c>
      <c r="T2580">
        <v>35</v>
      </c>
      <c r="U2580">
        <v>15</v>
      </c>
      <c r="X2580" s="49"/>
      <c r="Y2580">
        <v>2</v>
      </c>
      <c r="Z2580">
        <v>2</v>
      </c>
      <c r="AA2580">
        <v>3</v>
      </c>
      <c r="AB2580" s="49" t="s">
        <v>618</v>
      </c>
      <c r="AC2580" s="49"/>
      <c r="AD2580">
        <v>8</v>
      </c>
    </row>
    <row r="2581" spans="2:30" x14ac:dyDescent="0.25">
      <c r="B2581" s="49"/>
      <c r="C2581" s="49"/>
      <c r="D2581" s="2"/>
      <c r="E2581" t="s">
        <v>356</v>
      </c>
      <c r="F2581" s="49"/>
      <c r="G2581" s="49"/>
      <c r="H2581" t="s">
        <v>1293</v>
      </c>
      <c r="I2581" s="49"/>
      <c r="J2581" s="49"/>
      <c r="L2581" s="49" t="s">
        <v>6920</v>
      </c>
      <c r="M2581" s="49"/>
      <c r="N2581" s="49"/>
      <c r="O2581" s="49"/>
      <c r="P2581" s="49"/>
      <c r="Q2581" t="s">
        <v>7560</v>
      </c>
      <c r="R2581" t="s">
        <v>1290</v>
      </c>
      <c r="S2581">
        <v>1</v>
      </c>
      <c r="V2581">
        <v>360</v>
      </c>
      <c r="W2581">
        <v>1.55</v>
      </c>
      <c r="X2581" s="49" t="s">
        <v>3957</v>
      </c>
      <c r="AB2581" s="49"/>
      <c r="AC2581" s="49"/>
      <c r="AD2581">
        <v>8</v>
      </c>
    </row>
    <row r="2582" spans="2:30" x14ac:dyDescent="0.25">
      <c r="B2582" s="49"/>
      <c r="C2582" s="49"/>
      <c r="D2582" s="2"/>
      <c r="E2582" t="s">
        <v>363</v>
      </c>
      <c r="F2582" s="49"/>
      <c r="G2582" s="49"/>
      <c r="H2582" t="s">
        <v>1296</v>
      </c>
      <c r="I2582" s="49"/>
      <c r="J2582" s="49"/>
      <c r="L2582" s="49" t="s">
        <v>272</v>
      </c>
      <c r="M2582" s="49"/>
      <c r="N2582" s="49"/>
      <c r="O2582" s="49"/>
      <c r="P2582" s="49"/>
      <c r="Q2582" t="s">
        <v>7561</v>
      </c>
      <c r="R2582" t="s">
        <v>1294</v>
      </c>
      <c r="S2582">
        <v>1</v>
      </c>
      <c r="V2582">
        <v>300</v>
      </c>
      <c r="W2582">
        <v>0.56999999999999995</v>
      </c>
      <c r="X2582" s="49" t="s">
        <v>3957</v>
      </c>
      <c r="AB2582" s="49"/>
      <c r="AC2582" s="49"/>
      <c r="AD2582">
        <v>8</v>
      </c>
    </row>
    <row r="2583" spans="2:30" x14ac:dyDescent="0.25">
      <c r="B2583" s="49"/>
      <c r="C2583" s="49"/>
      <c r="D2583" s="2"/>
      <c r="E2583" t="s">
        <v>394</v>
      </c>
      <c r="F2583" s="49"/>
      <c r="G2583" s="49"/>
      <c r="H2583" t="s">
        <v>7563</v>
      </c>
      <c r="I2583" s="49"/>
      <c r="J2583" s="49"/>
      <c r="L2583" s="49" t="s">
        <v>2818</v>
      </c>
      <c r="M2583" s="49"/>
      <c r="N2583" s="49"/>
      <c r="O2583" s="49"/>
      <c r="P2583" s="49"/>
      <c r="Q2583" t="s">
        <v>7562</v>
      </c>
      <c r="R2583" t="s">
        <v>1294</v>
      </c>
      <c r="S2583">
        <v>1</v>
      </c>
      <c r="T2583">
        <v>0</v>
      </c>
      <c r="U2583">
        <v>15</v>
      </c>
      <c r="X2583" s="49"/>
      <c r="AB2583" s="49"/>
      <c r="AC2583" s="49"/>
      <c r="AD2583">
        <v>8</v>
      </c>
    </row>
    <row r="2584" spans="2:30" x14ac:dyDescent="0.25">
      <c r="B2584" s="49"/>
      <c r="C2584" s="49"/>
      <c r="D2584" s="2"/>
      <c r="E2584" t="s">
        <v>398</v>
      </c>
      <c r="F2584" s="49"/>
      <c r="G2584" s="49"/>
      <c r="H2584" t="s">
        <v>7565</v>
      </c>
      <c r="I2584" s="49"/>
      <c r="J2584" s="49"/>
      <c r="L2584" s="49" t="s">
        <v>2818</v>
      </c>
      <c r="M2584" s="49"/>
      <c r="N2584" s="49"/>
      <c r="O2584" s="49"/>
      <c r="P2584" s="49"/>
      <c r="Q2584" t="s">
        <v>7564</v>
      </c>
      <c r="R2584" t="s">
        <v>1294</v>
      </c>
      <c r="S2584">
        <v>1</v>
      </c>
      <c r="T2584">
        <v>0</v>
      </c>
      <c r="U2584">
        <v>12</v>
      </c>
      <c r="X2584" s="49"/>
      <c r="AB2584" s="49"/>
      <c r="AC2584" s="49"/>
      <c r="AD2584">
        <v>8</v>
      </c>
    </row>
    <row r="2585" spans="2:30" x14ac:dyDescent="0.25">
      <c r="B2585" s="49"/>
      <c r="C2585" s="49"/>
      <c r="D2585" s="2"/>
      <c r="E2585" t="s">
        <v>403</v>
      </c>
      <c r="F2585" s="49"/>
      <c r="G2585" s="49"/>
      <c r="H2585" t="s">
        <v>7567</v>
      </c>
      <c r="I2585" s="49"/>
      <c r="J2585" s="49"/>
      <c r="L2585" s="49" t="s">
        <v>2818</v>
      </c>
      <c r="M2585" s="49"/>
      <c r="N2585" s="49"/>
      <c r="O2585" s="49"/>
      <c r="P2585" s="49"/>
      <c r="Q2585" t="s">
        <v>7566</v>
      </c>
      <c r="R2585" t="s">
        <v>1294</v>
      </c>
      <c r="S2585">
        <v>1</v>
      </c>
      <c r="T2585">
        <v>0</v>
      </c>
      <c r="U2585">
        <v>8</v>
      </c>
      <c r="X2585" s="49"/>
      <c r="AB2585" s="49"/>
      <c r="AC2585" s="49"/>
      <c r="AD2585">
        <v>8</v>
      </c>
    </row>
    <row r="2586" spans="2:30" x14ac:dyDescent="0.25">
      <c r="B2586" s="49"/>
      <c r="C2586" s="49"/>
      <c r="D2586" s="2"/>
      <c r="E2586" t="s">
        <v>389</v>
      </c>
      <c r="F2586" s="49"/>
      <c r="G2586" s="49"/>
      <c r="H2586" t="s">
        <v>7569</v>
      </c>
      <c r="I2586" s="49"/>
      <c r="J2586" s="49"/>
      <c r="L2586" s="49"/>
      <c r="M2586" s="49"/>
      <c r="N2586" s="49"/>
      <c r="O2586" s="49"/>
      <c r="P2586" s="49"/>
      <c r="Q2586" t="s">
        <v>7568</v>
      </c>
      <c r="R2586" t="s">
        <v>1294</v>
      </c>
      <c r="S2586">
        <v>1</v>
      </c>
      <c r="T2586">
        <v>0</v>
      </c>
      <c r="U2586">
        <v>10</v>
      </c>
      <c r="X2586" s="49"/>
      <c r="AB2586" s="49"/>
      <c r="AC2586" s="49"/>
      <c r="AD2586">
        <v>8</v>
      </c>
    </row>
    <row r="2587" spans="2:30" x14ac:dyDescent="0.25">
      <c r="B2587" s="49"/>
      <c r="C2587" s="49"/>
      <c r="D2587" s="2"/>
      <c r="E2587" t="s">
        <v>394</v>
      </c>
      <c r="F2587" s="49"/>
      <c r="G2587" s="49"/>
      <c r="H2587" t="s">
        <v>7571</v>
      </c>
      <c r="I2587" s="49"/>
      <c r="J2587" s="49"/>
      <c r="L2587" s="49" t="s">
        <v>2818</v>
      </c>
      <c r="M2587" s="49"/>
      <c r="N2587" s="49"/>
      <c r="O2587" s="49"/>
      <c r="P2587" s="49"/>
      <c r="Q2587" t="s">
        <v>7570</v>
      </c>
      <c r="R2587" t="s">
        <v>1294</v>
      </c>
      <c r="S2587">
        <v>2</v>
      </c>
      <c r="T2587">
        <v>0</v>
      </c>
      <c r="U2587">
        <v>15</v>
      </c>
      <c r="X2587" s="49"/>
      <c r="AB2587" s="49"/>
      <c r="AC2587" s="49"/>
      <c r="AD2587">
        <v>8</v>
      </c>
    </row>
    <row r="2588" spans="2:30" x14ac:dyDescent="0.25">
      <c r="B2588" s="49"/>
      <c r="C2588" s="49"/>
      <c r="D2588" s="2"/>
      <c r="E2588" t="s">
        <v>398</v>
      </c>
      <c r="F2588" s="49"/>
      <c r="G2588" s="49"/>
      <c r="H2588" t="s">
        <v>7573</v>
      </c>
      <c r="I2588" s="49"/>
      <c r="J2588" s="49"/>
      <c r="L2588" s="49" t="s">
        <v>2818</v>
      </c>
      <c r="M2588" s="49"/>
      <c r="N2588" s="49"/>
      <c r="O2588" s="49"/>
      <c r="P2588" s="49"/>
      <c r="Q2588" t="s">
        <v>7572</v>
      </c>
      <c r="R2588" t="s">
        <v>1294</v>
      </c>
      <c r="S2588">
        <v>2</v>
      </c>
      <c r="T2588">
        <v>0</v>
      </c>
      <c r="U2588">
        <v>12</v>
      </c>
      <c r="X2588" s="49"/>
      <c r="AB2588" s="49"/>
      <c r="AC2588" s="49"/>
      <c r="AD2588">
        <v>8</v>
      </c>
    </row>
    <row r="2589" spans="2:30" x14ac:dyDescent="0.25">
      <c r="B2589" s="49"/>
      <c r="C2589" s="49"/>
      <c r="D2589" s="2"/>
      <c r="E2589" t="s">
        <v>403</v>
      </c>
      <c r="F2589" s="49"/>
      <c r="G2589" s="49"/>
      <c r="H2589" t="s">
        <v>7575</v>
      </c>
      <c r="I2589" s="49"/>
      <c r="J2589" s="49"/>
      <c r="L2589" s="49" t="s">
        <v>2818</v>
      </c>
      <c r="M2589" s="49"/>
      <c r="N2589" s="49"/>
      <c r="O2589" s="49"/>
      <c r="P2589" s="49"/>
      <c r="Q2589" t="s">
        <v>7574</v>
      </c>
      <c r="R2589" t="s">
        <v>1294</v>
      </c>
      <c r="S2589">
        <v>2</v>
      </c>
      <c r="T2589">
        <v>0</v>
      </c>
      <c r="U2589">
        <v>8</v>
      </c>
      <c r="X2589" s="49"/>
      <c r="AB2589" s="49"/>
      <c r="AC2589" s="49"/>
      <c r="AD2589">
        <v>8</v>
      </c>
    </row>
    <row r="2590" spans="2:30" x14ac:dyDescent="0.25">
      <c r="B2590" s="49"/>
      <c r="C2590" s="49"/>
      <c r="D2590" s="2"/>
      <c r="E2590" t="s">
        <v>389</v>
      </c>
      <c r="F2590" s="49"/>
      <c r="G2590" s="49"/>
      <c r="H2590" t="s">
        <v>7577</v>
      </c>
      <c r="I2590" s="49"/>
      <c r="J2590" s="49"/>
      <c r="L2590" s="49"/>
      <c r="M2590" s="49"/>
      <c r="N2590" s="49"/>
      <c r="O2590" s="49"/>
      <c r="P2590" s="49"/>
      <c r="Q2590" t="s">
        <v>7576</v>
      </c>
      <c r="R2590" t="s">
        <v>1294</v>
      </c>
      <c r="S2590">
        <v>2</v>
      </c>
      <c r="T2590">
        <v>0</v>
      </c>
      <c r="U2590">
        <v>10</v>
      </c>
      <c r="X2590" s="49"/>
      <c r="AB2590" s="49"/>
      <c r="AC2590" s="49"/>
      <c r="AD2590">
        <v>8</v>
      </c>
    </row>
    <row r="2591" spans="2:30" x14ac:dyDescent="0.25">
      <c r="B2591" s="49"/>
      <c r="C2591" s="49"/>
      <c r="D2591" s="2"/>
      <c r="E2591" t="s">
        <v>177</v>
      </c>
      <c r="F2591" s="49"/>
      <c r="G2591" s="49"/>
      <c r="H2591" t="s">
        <v>7579</v>
      </c>
      <c r="I2591" s="49"/>
      <c r="J2591" s="49"/>
      <c r="L2591" s="49" t="s">
        <v>272</v>
      </c>
      <c r="M2591" s="49"/>
      <c r="N2591" s="49"/>
      <c r="O2591" s="49"/>
      <c r="P2591" s="49"/>
      <c r="Q2591" t="s">
        <v>7578</v>
      </c>
      <c r="R2591" t="s">
        <v>1294</v>
      </c>
      <c r="S2591">
        <v>1</v>
      </c>
      <c r="T2591">
        <v>15</v>
      </c>
      <c r="U2591">
        <v>10</v>
      </c>
      <c r="X2591" s="49"/>
      <c r="AB2591" s="49"/>
      <c r="AC2591" s="49"/>
      <c r="AD2591">
        <v>8</v>
      </c>
    </row>
    <row r="2592" spans="2:30" x14ac:dyDescent="0.25">
      <c r="B2592" s="49"/>
      <c r="C2592" s="49"/>
      <c r="D2592" s="2"/>
      <c r="E2592" t="s">
        <v>147</v>
      </c>
      <c r="F2592" s="49"/>
      <c r="G2592" s="49"/>
      <c r="H2592" t="s">
        <v>7582</v>
      </c>
      <c r="I2592" s="49"/>
      <c r="J2592" s="49"/>
      <c r="L2592" s="49" t="s">
        <v>7581</v>
      </c>
      <c r="M2592" s="49"/>
      <c r="N2592" s="49"/>
      <c r="O2592" s="49"/>
      <c r="P2592" s="49"/>
      <c r="Q2592" t="s">
        <v>7580</v>
      </c>
      <c r="R2592" t="s">
        <v>1294</v>
      </c>
      <c r="S2592">
        <v>1</v>
      </c>
      <c r="T2592">
        <v>110</v>
      </c>
      <c r="U2592">
        <v>10</v>
      </c>
      <c r="X2592" s="49"/>
      <c r="Y2592">
        <v>3</v>
      </c>
      <c r="Z2592">
        <v>1</v>
      </c>
      <c r="AA2592">
        <v>2</v>
      </c>
      <c r="AB2592" s="49" t="s">
        <v>1745</v>
      </c>
      <c r="AC2592" s="49"/>
      <c r="AD2592">
        <v>8</v>
      </c>
    </row>
    <row r="2593" spans="2:30" x14ac:dyDescent="0.25">
      <c r="B2593" s="49"/>
      <c r="C2593" s="49"/>
      <c r="D2593" s="2"/>
      <c r="E2593" t="s">
        <v>147</v>
      </c>
      <c r="F2593" s="49"/>
      <c r="G2593" s="49"/>
      <c r="H2593" t="s">
        <v>7584</v>
      </c>
      <c r="I2593" s="49"/>
      <c r="J2593" s="49"/>
      <c r="L2593" s="49" t="s">
        <v>7581</v>
      </c>
      <c r="M2593" s="49"/>
      <c r="N2593" s="49"/>
      <c r="O2593" s="49"/>
      <c r="P2593" s="49"/>
      <c r="Q2593" t="s">
        <v>7583</v>
      </c>
      <c r="R2593" t="s">
        <v>1294</v>
      </c>
      <c r="S2593">
        <v>2</v>
      </c>
      <c r="T2593">
        <v>120</v>
      </c>
      <c r="U2593">
        <v>10</v>
      </c>
      <c r="X2593" s="49"/>
      <c r="Y2593">
        <v>3</v>
      </c>
      <c r="Z2593">
        <v>1</v>
      </c>
      <c r="AA2593">
        <v>2</v>
      </c>
      <c r="AB2593" s="49" t="s">
        <v>1745</v>
      </c>
      <c r="AC2593" s="49"/>
      <c r="AD2593">
        <v>8</v>
      </c>
    </row>
    <row r="2594" spans="2:30" x14ac:dyDescent="0.25">
      <c r="B2594" s="49"/>
      <c r="C2594" s="49"/>
      <c r="D2594" s="2"/>
      <c r="E2594" t="s">
        <v>147</v>
      </c>
      <c r="F2594" s="49"/>
      <c r="G2594" s="49"/>
      <c r="H2594" t="s">
        <v>7586</v>
      </c>
      <c r="I2594" s="49"/>
      <c r="J2594" s="49"/>
      <c r="L2594" s="49" t="s">
        <v>2982</v>
      </c>
      <c r="M2594" s="49"/>
      <c r="N2594" s="49"/>
      <c r="O2594" s="49"/>
      <c r="P2594" s="49"/>
      <c r="Q2594" t="s">
        <v>7585</v>
      </c>
      <c r="R2594" t="s">
        <v>1294</v>
      </c>
      <c r="S2594">
        <v>3</v>
      </c>
      <c r="T2594">
        <v>130</v>
      </c>
      <c r="U2594">
        <v>8</v>
      </c>
      <c r="X2594" s="49"/>
      <c r="Y2594">
        <v>3</v>
      </c>
      <c r="Z2594">
        <v>1</v>
      </c>
      <c r="AA2594">
        <v>2</v>
      </c>
      <c r="AB2594" s="49" t="s">
        <v>1745</v>
      </c>
      <c r="AC2594" s="49"/>
      <c r="AD2594">
        <v>8</v>
      </c>
    </row>
    <row r="2595" spans="2:30" x14ac:dyDescent="0.25">
      <c r="B2595" s="49"/>
      <c r="C2595" s="49"/>
      <c r="D2595" s="2"/>
      <c r="E2595" t="s">
        <v>147</v>
      </c>
      <c r="F2595" s="49"/>
      <c r="G2595" s="49"/>
      <c r="H2595" t="s">
        <v>7589</v>
      </c>
      <c r="I2595" s="49"/>
      <c r="J2595" s="49"/>
      <c r="L2595" s="49" t="s">
        <v>7588</v>
      </c>
      <c r="M2595" s="49"/>
      <c r="N2595" s="49"/>
      <c r="O2595" s="49"/>
      <c r="P2595" s="49"/>
      <c r="Q2595" t="s">
        <v>7587</v>
      </c>
      <c r="R2595" t="s">
        <v>1294</v>
      </c>
      <c r="S2595">
        <v>4</v>
      </c>
      <c r="T2595">
        <v>130</v>
      </c>
      <c r="U2595">
        <v>6</v>
      </c>
      <c r="X2595" s="49"/>
      <c r="Y2595">
        <v>3</v>
      </c>
      <c r="Z2595">
        <v>1</v>
      </c>
      <c r="AA2595">
        <v>2</v>
      </c>
      <c r="AB2595" s="49" t="s">
        <v>610</v>
      </c>
      <c r="AC2595" s="49"/>
      <c r="AD2595">
        <v>8</v>
      </c>
    </row>
    <row r="2596" spans="2:30" x14ac:dyDescent="0.25">
      <c r="B2596" s="49"/>
      <c r="C2596" s="49"/>
      <c r="D2596" s="2"/>
      <c r="E2596" t="s">
        <v>181</v>
      </c>
      <c r="F2596" s="49"/>
      <c r="G2596" s="49"/>
      <c r="H2596" t="s">
        <v>7592</v>
      </c>
      <c r="I2596" s="49"/>
      <c r="J2596" s="49"/>
      <c r="L2596" s="49" t="s">
        <v>7591</v>
      </c>
      <c r="M2596" s="49"/>
      <c r="N2596" s="49"/>
      <c r="O2596" s="49"/>
      <c r="P2596" s="49"/>
      <c r="Q2596" t="s">
        <v>7590</v>
      </c>
      <c r="R2596" t="s">
        <v>1294</v>
      </c>
      <c r="S2596">
        <v>1</v>
      </c>
      <c r="T2596">
        <v>90</v>
      </c>
      <c r="U2596">
        <v>10</v>
      </c>
      <c r="X2596" s="49"/>
      <c r="Y2596">
        <v>3</v>
      </c>
      <c r="Z2596">
        <v>1</v>
      </c>
      <c r="AA2596">
        <v>2</v>
      </c>
      <c r="AB2596" s="49" t="s">
        <v>618</v>
      </c>
      <c r="AC2596" s="49"/>
      <c r="AD2596">
        <v>8</v>
      </c>
    </row>
    <row r="2597" spans="2:30" x14ac:dyDescent="0.25">
      <c r="B2597" s="49"/>
      <c r="C2597" s="49"/>
      <c r="D2597" s="2"/>
      <c r="E2597" t="s">
        <v>181</v>
      </c>
      <c r="F2597" s="49"/>
      <c r="G2597" s="49"/>
      <c r="H2597" t="s">
        <v>7594</v>
      </c>
      <c r="I2597" s="49"/>
      <c r="J2597" s="49"/>
      <c r="L2597" s="49" t="s">
        <v>7591</v>
      </c>
      <c r="M2597" s="49"/>
      <c r="N2597" s="49"/>
      <c r="O2597" s="49"/>
      <c r="P2597" s="49"/>
      <c r="Q2597" t="s">
        <v>7593</v>
      </c>
      <c r="R2597" t="s">
        <v>1294</v>
      </c>
      <c r="S2597">
        <v>2</v>
      </c>
      <c r="T2597">
        <v>90</v>
      </c>
      <c r="U2597">
        <v>10</v>
      </c>
      <c r="X2597" s="49"/>
      <c r="Y2597">
        <v>3</v>
      </c>
      <c r="Z2597">
        <v>1</v>
      </c>
      <c r="AA2597">
        <v>2</v>
      </c>
      <c r="AB2597" s="49" t="s">
        <v>618</v>
      </c>
      <c r="AC2597" s="49"/>
      <c r="AD2597">
        <v>8</v>
      </c>
    </row>
    <row r="2598" spans="2:30" x14ac:dyDescent="0.25">
      <c r="B2598" s="49"/>
      <c r="C2598" s="49"/>
      <c r="D2598" s="2"/>
      <c r="E2598" t="s">
        <v>181</v>
      </c>
      <c r="F2598" s="49"/>
      <c r="G2598" s="49"/>
      <c r="H2598" t="s">
        <v>7597</v>
      </c>
      <c r="I2598" s="49"/>
      <c r="J2598" s="49"/>
      <c r="L2598" s="49" t="s">
        <v>7596</v>
      </c>
      <c r="M2598" s="49"/>
      <c r="N2598" s="49"/>
      <c r="O2598" s="49"/>
      <c r="P2598" s="49"/>
      <c r="Q2598" t="s">
        <v>7595</v>
      </c>
      <c r="R2598" t="s">
        <v>1294</v>
      </c>
      <c r="S2598">
        <v>3</v>
      </c>
      <c r="T2598">
        <v>95</v>
      </c>
      <c r="U2598">
        <v>9</v>
      </c>
      <c r="X2598" s="49"/>
      <c r="Y2598">
        <v>3</v>
      </c>
      <c r="Z2598">
        <v>1</v>
      </c>
      <c r="AA2598">
        <v>2</v>
      </c>
      <c r="AB2598" s="49" t="s">
        <v>1745</v>
      </c>
      <c r="AC2598" s="49"/>
      <c r="AD2598">
        <v>8</v>
      </c>
    </row>
    <row r="2599" spans="2:30" x14ac:dyDescent="0.25">
      <c r="B2599" s="49"/>
      <c r="C2599" s="49"/>
      <c r="D2599" s="2"/>
      <c r="E2599" t="s">
        <v>200</v>
      </c>
      <c r="F2599" s="49"/>
      <c r="G2599" s="49"/>
      <c r="H2599" t="s">
        <v>7600</v>
      </c>
      <c r="I2599" s="49"/>
      <c r="J2599" s="49"/>
      <c r="L2599" s="49" t="s">
        <v>7599</v>
      </c>
      <c r="M2599" s="49"/>
      <c r="N2599" s="49"/>
      <c r="O2599" s="49"/>
      <c r="P2599" s="49"/>
      <c r="Q2599" t="s">
        <v>7598</v>
      </c>
      <c r="R2599" t="s">
        <v>1294</v>
      </c>
      <c r="S2599">
        <v>1</v>
      </c>
      <c r="T2599">
        <v>20</v>
      </c>
      <c r="U2599">
        <v>10</v>
      </c>
      <c r="X2599" s="49"/>
      <c r="Y2599">
        <v>2</v>
      </c>
      <c r="Z2599">
        <v>2</v>
      </c>
      <c r="AA2599">
        <v>3</v>
      </c>
      <c r="AB2599" s="49" t="s">
        <v>618</v>
      </c>
      <c r="AC2599" s="49"/>
      <c r="AD2599">
        <v>8</v>
      </c>
    </row>
    <row r="2600" spans="2:30" x14ac:dyDescent="0.25">
      <c r="B2600" s="49"/>
      <c r="C2600" s="49"/>
      <c r="D2600" s="2"/>
      <c r="E2600" t="s">
        <v>200</v>
      </c>
      <c r="F2600" s="49"/>
      <c r="G2600" s="49"/>
      <c r="H2600" t="s">
        <v>7603</v>
      </c>
      <c r="I2600" s="49"/>
      <c r="J2600" s="49"/>
      <c r="L2600" s="49" t="s">
        <v>7602</v>
      </c>
      <c r="M2600" s="49"/>
      <c r="N2600" s="49"/>
      <c r="O2600" s="49"/>
      <c r="P2600" s="49"/>
      <c r="Q2600" t="s">
        <v>7601</v>
      </c>
      <c r="R2600" t="s">
        <v>1294</v>
      </c>
      <c r="S2600">
        <v>2</v>
      </c>
      <c r="T2600">
        <v>25</v>
      </c>
      <c r="U2600">
        <v>11</v>
      </c>
      <c r="X2600" s="49"/>
      <c r="Y2600">
        <v>2</v>
      </c>
      <c r="Z2600">
        <v>2</v>
      </c>
      <c r="AA2600">
        <v>3</v>
      </c>
      <c r="AB2600" s="49" t="s">
        <v>618</v>
      </c>
      <c r="AC2600" s="49"/>
      <c r="AD2600">
        <v>8</v>
      </c>
    </row>
    <row r="2601" spans="2:30" x14ac:dyDescent="0.25">
      <c r="B2601" s="49"/>
      <c r="C2601" s="49"/>
      <c r="D2601" s="2"/>
      <c r="E2601" t="s">
        <v>200</v>
      </c>
      <c r="F2601" s="49"/>
      <c r="G2601" s="49"/>
      <c r="H2601" t="s">
        <v>7606</v>
      </c>
      <c r="I2601" s="49"/>
      <c r="J2601" s="49"/>
      <c r="L2601" s="49" t="s">
        <v>7605</v>
      </c>
      <c r="M2601" s="49"/>
      <c r="N2601" s="49"/>
      <c r="O2601" s="49"/>
      <c r="P2601" s="49"/>
      <c r="Q2601" t="s">
        <v>7604</v>
      </c>
      <c r="R2601" t="s">
        <v>1294</v>
      </c>
      <c r="S2601">
        <v>3</v>
      </c>
      <c r="T2601">
        <v>30</v>
      </c>
      <c r="U2601">
        <v>11</v>
      </c>
      <c r="X2601" s="49"/>
      <c r="Y2601">
        <v>2</v>
      </c>
      <c r="Z2601">
        <v>2</v>
      </c>
      <c r="AA2601">
        <v>3</v>
      </c>
      <c r="AB2601" s="49" t="s">
        <v>618</v>
      </c>
      <c r="AC2601" s="49"/>
      <c r="AD2601">
        <v>8</v>
      </c>
    </row>
    <row r="2602" spans="2:30" x14ac:dyDescent="0.25">
      <c r="B2602" s="49"/>
      <c r="C2602" s="49"/>
      <c r="D2602" s="2"/>
      <c r="E2602" t="s">
        <v>313</v>
      </c>
      <c r="F2602" s="49"/>
      <c r="G2602" s="49"/>
      <c r="H2602" t="s">
        <v>7608</v>
      </c>
      <c r="I2602" s="49"/>
      <c r="J2602" s="49"/>
      <c r="L2602" s="49" t="s">
        <v>3189</v>
      </c>
      <c r="M2602" s="49"/>
      <c r="N2602" s="49"/>
      <c r="O2602" s="49"/>
      <c r="P2602" s="49"/>
      <c r="Q2602" t="s">
        <v>7607</v>
      </c>
      <c r="R2602" t="s">
        <v>1294</v>
      </c>
      <c r="S2602">
        <v>1</v>
      </c>
      <c r="T2602">
        <v>30</v>
      </c>
      <c r="U2602">
        <v>10</v>
      </c>
      <c r="X2602" s="49"/>
      <c r="Y2602">
        <v>2</v>
      </c>
      <c r="Z2602">
        <v>1</v>
      </c>
      <c r="AA2602">
        <v>3</v>
      </c>
      <c r="AB2602" s="49" t="s">
        <v>618</v>
      </c>
      <c r="AC2602" s="49"/>
      <c r="AD2602">
        <v>8</v>
      </c>
    </row>
    <row r="2603" spans="2:30" x14ac:dyDescent="0.25">
      <c r="B2603" s="49"/>
      <c r="C2603" s="49"/>
      <c r="D2603" s="2"/>
      <c r="E2603" t="s">
        <v>313</v>
      </c>
      <c r="F2603" s="49"/>
      <c r="G2603" s="49"/>
      <c r="H2603" t="s">
        <v>7610</v>
      </c>
      <c r="I2603" s="49"/>
      <c r="J2603" s="49"/>
      <c r="L2603" s="49" t="s">
        <v>3189</v>
      </c>
      <c r="M2603" s="49"/>
      <c r="N2603" s="49"/>
      <c r="O2603" s="49"/>
      <c r="P2603" s="49"/>
      <c r="Q2603" t="s">
        <v>7609</v>
      </c>
      <c r="R2603" t="s">
        <v>1294</v>
      </c>
      <c r="S2603">
        <v>2</v>
      </c>
      <c r="T2603">
        <v>30</v>
      </c>
      <c r="U2603">
        <v>10</v>
      </c>
      <c r="X2603" s="49"/>
      <c r="Y2603">
        <v>2</v>
      </c>
      <c r="Z2603">
        <v>1</v>
      </c>
      <c r="AA2603">
        <v>3</v>
      </c>
      <c r="AB2603" s="49" t="s">
        <v>618</v>
      </c>
      <c r="AC2603" s="49"/>
      <c r="AD2603">
        <v>8</v>
      </c>
    </row>
    <row r="2604" spans="2:30" x14ac:dyDescent="0.25">
      <c r="B2604" s="49"/>
      <c r="C2604" s="49"/>
      <c r="D2604" s="2"/>
      <c r="E2604" t="s">
        <v>313</v>
      </c>
      <c r="F2604" s="49"/>
      <c r="G2604" s="49"/>
      <c r="H2604" t="s">
        <v>7612</v>
      </c>
      <c r="I2604" s="49"/>
      <c r="J2604" s="49"/>
      <c r="L2604" s="49" t="s">
        <v>2181</v>
      </c>
      <c r="M2604" s="49"/>
      <c r="N2604" s="49"/>
      <c r="O2604" s="49"/>
      <c r="P2604" s="49"/>
      <c r="Q2604" t="s">
        <v>7611</v>
      </c>
      <c r="R2604" t="s">
        <v>1294</v>
      </c>
      <c r="S2604">
        <v>3</v>
      </c>
      <c r="T2604">
        <v>40</v>
      </c>
      <c r="U2604">
        <v>10</v>
      </c>
      <c r="X2604" s="49"/>
      <c r="Y2604">
        <v>2</v>
      </c>
      <c r="Z2604">
        <v>1</v>
      </c>
      <c r="AA2604">
        <v>3</v>
      </c>
      <c r="AB2604" s="49" t="s">
        <v>1745</v>
      </c>
      <c r="AC2604" s="49"/>
      <c r="AD2604">
        <v>8</v>
      </c>
    </row>
    <row r="2605" spans="2:30" x14ac:dyDescent="0.25">
      <c r="B2605" s="49"/>
      <c r="C2605" s="49"/>
      <c r="D2605" s="2"/>
      <c r="E2605" t="s">
        <v>217</v>
      </c>
      <c r="F2605" s="49"/>
      <c r="G2605" s="49"/>
      <c r="H2605" t="s">
        <v>7615</v>
      </c>
      <c r="I2605" s="49"/>
      <c r="J2605" s="49"/>
      <c r="L2605" s="49" t="s">
        <v>7614</v>
      </c>
      <c r="M2605" s="49"/>
      <c r="N2605" s="49"/>
      <c r="O2605" s="49"/>
      <c r="P2605" s="49"/>
      <c r="Q2605" t="s">
        <v>7613</v>
      </c>
      <c r="R2605" t="s">
        <v>1294</v>
      </c>
      <c r="S2605">
        <v>1</v>
      </c>
      <c r="T2605">
        <v>25</v>
      </c>
      <c r="U2605">
        <v>9</v>
      </c>
      <c r="X2605" s="49"/>
      <c r="Y2605">
        <v>2</v>
      </c>
      <c r="Z2605">
        <v>1</v>
      </c>
      <c r="AA2605">
        <v>3</v>
      </c>
      <c r="AB2605" s="49" t="s">
        <v>1745</v>
      </c>
      <c r="AC2605" s="49"/>
      <c r="AD2605">
        <v>8</v>
      </c>
    </row>
    <row r="2606" spans="2:30" x14ac:dyDescent="0.25">
      <c r="B2606" s="49"/>
      <c r="C2606" s="49"/>
      <c r="D2606" s="2"/>
      <c r="E2606" t="s">
        <v>217</v>
      </c>
      <c r="F2606" s="49"/>
      <c r="G2606" s="49"/>
      <c r="H2606" t="s">
        <v>7618</v>
      </c>
      <c r="I2606" s="49"/>
      <c r="J2606" s="49"/>
      <c r="L2606" s="49" t="s">
        <v>7617</v>
      </c>
      <c r="M2606" s="49"/>
      <c r="N2606" s="49"/>
      <c r="O2606" s="49"/>
      <c r="P2606" s="49"/>
      <c r="Q2606" t="s">
        <v>7616</v>
      </c>
      <c r="R2606" t="s">
        <v>1294</v>
      </c>
      <c r="S2606">
        <v>2</v>
      </c>
      <c r="T2606">
        <v>25</v>
      </c>
      <c r="U2606">
        <v>8</v>
      </c>
      <c r="X2606" s="49"/>
      <c r="Y2606">
        <v>2</v>
      </c>
      <c r="Z2606">
        <v>1</v>
      </c>
      <c r="AA2606">
        <v>3</v>
      </c>
      <c r="AB2606" s="49" t="s">
        <v>1745</v>
      </c>
      <c r="AC2606" s="49"/>
      <c r="AD2606">
        <v>8</v>
      </c>
    </row>
    <row r="2607" spans="2:30" x14ac:dyDescent="0.25">
      <c r="B2607" s="49"/>
      <c r="C2607" s="49"/>
      <c r="D2607" s="2"/>
      <c r="E2607" t="s">
        <v>217</v>
      </c>
      <c r="F2607" s="49"/>
      <c r="G2607" s="49"/>
      <c r="H2607" t="s">
        <v>7621</v>
      </c>
      <c r="I2607" s="49"/>
      <c r="J2607" s="49"/>
      <c r="L2607" s="49" t="s">
        <v>7620</v>
      </c>
      <c r="M2607" s="49"/>
      <c r="N2607" s="49"/>
      <c r="O2607" s="49"/>
      <c r="P2607" s="49"/>
      <c r="Q2607" t="s">
        <v>7619</v>
      </c>
      <c r="R2607" t="s">
        <v>1294</v>
      </c>
      <c r="S2607">
        <v>3</v>
      </c>
      <c r="T2607">
        <v>25</v>
      </c>
      <c r="U2607">
        <v>7</v>
      </c>
      <c r="X2607" s="49"/>
      <c r="Y2607">
        <v>2</v>
      </c>
      <c r="Z2607">
        <v>1</v>
      </c>
      <c r="AA2607">
        <v>3</v>
      </c>
      <c r="AB2607" s="49" t="s">
        <v>1745</v>
      </c>
      <c r="AC2607" s="49"/>
      <c r="AD2607">
        <v>8</v>
      </c>
    </row>
    <row r="2608" spans="2:30" x14ac:dyDescent="0.25">
      <c r="B2608" s="49"/>
      <c r="C2608" s="49"/>
      <c r="D2608" s="2"/>
      <c r="E2608" t="s">
        <v>209</v>
      </c>
      <c r="F2608" s="49"/>
      <c r="G2608" s="49"/>
      <c r="H2608" t="s">
        <v>7623</v>
      </c>
      <c r="I2608" s="49"/>
      <c r="J2608" s="49"/>
      <c r="L2608" s="49" t="s">
        <v>5413</v>
      </c>
      <c r="M2608" s="49"/>
      <c r="N2608" s="49"/>
      <c r="O2608" s="49"/>
      <c r="P2608" s="49"/>
      <c r="Q2608" t="s">
        <v>7622</v>
      </c>
      <c r="R2608" t="s">
        <v>1294</v>
      </c>
      <c r="S2608">
        <v>1</v>
      </c>
      <c r="T2608">
        <v>62.5</v>
      </c>
      <c r="U2608">
        <v>10</v>
      </c>
      <c r="X2608" s="49"/>
      <c r="Y2608">
        <v>2</v>
      </c>
      <c r="Z2608">
        <v>1</v>
      </c>
      <c r="AA2608">
        <v>3</v>
      </c>
      <c r="AB2608" s="49" t="s">
        <v>2289</v>
      </c>
      <c r="AC2608" s="49"/>
      <c r="AD2608">
        <v>8</v>
      </c>
    </row>
    <row r="2609" spans="2:30" x14ac:dyDescent="0.25">
      <c r="B2609" s="49"/>
      <c r="C2609" s="49"/>
      <c r="D2609" s="2"/>
      <c r="E2609" t="s">
        <v>209</v>
      </c>
      <c r="F2609" s="49"/>
      <c r="G2609" s="49"/>
      <c r="H2609" t="s">
        <v>7626</v>
      </c>
      <c r="I2609" s="49"/>
      <c r="J2609" s="49"/>
      <c r="L2609" s="49" t="s">
        <v>7625</v>
      </c>
      <c r="M2609" s="49"/>
      <c r="N2609" s="49"/>
      <c r="O2609" s="49"/>
      <c r="P2609" s="49"/>
      <c r="Q2609" t="s">
        <v>7624</v>
      </c>
      <c r="R2609" t="s">
        <v>1294</v>
      </c>
      <c r="S2609">
        <v>2</v>
      </c>
      <c r="T2609">
        <v>65</v>
      </c>
      <c r="U2609">
        <v>8</v>
      </c>
      <c r="X2609" s="49"/>
      <c r="Y2609">
        <v>2</v>
      </c>
      <c r="Z2609">
        <v>1</v>
      </c>
      <c r="AA2609">
        <v>3</v>
      </c>
      <c r="AB2609" s="49" t="s">
        <v>1745</v>
      </c>
      <c r="AC2609" s="49"/>
      <c r="AD2609">
        <v>8</v>
      </c>
    </row>
    <row r="2610" spans="2:30" x14ac:dyDescent="0.25">
      <c r="B2610" s="49"/>
      <c r="C2610" s="49"/>
      <c r="D2610" s="2"/>
      <c r="E2610" t="s">
        <v>209</v>
      </c>
      <c r="F2610" s="49"/>
      <c r="G2610" s="49"/>
      <c r="H2610" t="s">
        <v>7629</v>
      </c>
      <c r="I2610" s="49"/>
      <c r="J2610" s="49"/>
      <c r="L2610" s="49" t="s">
        <v>7628</v>
      </c>
      <c r="M2610" s="49"/>
      <c r="N2610" s="49"/>
      <c r="O2610" s="49"/>
      <c r="P2610" s="49"/>
      <c r="Q2610" t="s">
        <v>7627</v>
      </c>
      <c r="R2610" t="s">
        <v>1294</v>
      </c>
      <c r="S2610">
        <v>3</v>
      </c>
      <c r="T2610">
        <v>65</v>
      </c>
      <c r="U2610">
        <v>8</v>
      </c>
      <c r="X2610" s="49"/>
      <c r="Y2610">
        <v>2</v>
      </c>
      <c r="Z2610">
        <v>1</v>
      </c>
      <c r="AA2610">
        <v>3</v>
      </c>
      <c r="AB2610" s="49" t="s">
        <v>1745</v>
      </c>
      <c r="AC2610" s="49"/>
      <c r="AD2610">
        <v>8</v>
      </c>
    </row>
    <row r="2611" spans="2:30" x14ac:dyDescent="0.25">
      <c r="B2611" s="49"/>
      <c r="C2611" s="49"/>
      <c r="D2611" s="2"/>
      <c r="E2611" t="s">
        <v>373</v>
      </c>
      <c r="F2611" s="49"/>
      <c r="G2611" s="49"/>
      <c r="H2611" t="s">
        <v>7631</v>
      </c>
      <c r="I2611" s="49"/>
      <c r="J2611" s="49"/>
      <c r="L2611" s="49" t="s">
        <v>7341</v>
      </c>
      <c r="M2611" s="49"/>
      <c r="N2611" s="49"/>
      <c r="O2611" s="49"/>
      <c r="P2611" s="49"/>
      <c r="Q2611" t="s">
        <v>7630</v>
      </c>
      <c r="R2611" t="s">
        <v>1294</v>
      </c>
      <c r="S2611">
        <v>1</v>
      </c>
      <c r="V2611">
        <v>20</v>
      </c>
      <c r="W2611">
        <v>0</v>
      </c>
      <c r="X2611" s="49" t="s">
        <v>3957</v>
      </c>
      <c r="AB2611" s="49"/>
      <c r="AC2611" s="49"/>
      <c r="AD2611">
        <v>8</v>
      </c>
    </row>
    <row r="2612" spans="2:30" x14ac:dyDescent="0.25">
      <c r="B2612" s="49"/>
      <c r="C2612" s="49"/>
      <c r="D2612" s="2"/>
      <c r="E2612" t="s">
        <v>373</v>
      </c>
      <c r="F2612" s="49"/>
      <c r="G2612" s="49"/>
      <c r="H2612" t="s">
        <v>7633</v>
      </c>
      <c r="I2612" s="49"/>
      <c r="J2612" s="49"/>
      <c r="L2612" s="49" t="s">
        <v>7341</v>
      </c>
      <c r="M2612" s="49"/>
      <c r="N2612" s="49"/>
      <c r="O2612" s="49"/>
      <c r="P2612" s="49"/>
      <c r="Q2612" t="s">
        <v>7632</v>
      </c>
      <c r="R2612" t="s">
        <v>1294</v>
      </c>
      <c r="S2612">
        <v>2</v>
      </c>
      <c r="V2612">
        <v>20</v>
      </c>
      <c r="W2612">
        <v>0</v>
      </c>
      <c r="X2612" s="49" t="s">
        <v>3957</v>
      </c>
      <c r="AB2612" s="49"/>
      <c r="AC2612" s="49"/>
      <c r="AD2612">
        <v>8</v>
      </c>
    </row>
    <row r="2613" spans="2:30" x14ac:dyDescent="0.25">
      <c r="B2613" s="49"/>
      <c r="C2613" s="49"/>
      <c r="D2613" s="2"/>
      <c r="E2613" t="s">
        <v>373</v>
      </c>
      <c r="F2613" s="49"/>
      <c r="G2613" s="49"/>
      <c r="H2613" t="s">
        <v>7635</v>
      </c>
      <c r="I2613" s="49"/>
      <c r="J2613" s="49"/>
      <c r="L2613" s="49" t="s">
        <v>7341</v>
      </c>
      <c r="M2613" s="49"/>
      <c r="N2613" s="49"/>
      <c r="O2613" s="49"/>
      <c r="P2613" s="49"/>
      <c r="Q2613" t="s">
        <v>7634</v>
      </c>
      <c r="R2613" t="s">
        <v>1294</v>
      </c>
      <c r="S2613">
        <v>3</v>
      </c>
      <c r="V2613">
        <v>20</v>
      </c>
      <c r="W2613">
        <v>0</v>
      </c>
      <c r="X2613" s="49" t="s">
        <v>3957</v>
      </c>
      <c r="AB2613" s="49"/>
      <c r="AC2613" s="49"/>
      <c r="AD2613">
        <v>8</v>
      </c>
    </row>
    <row r="2614" spans="2:30" x14ac:dyDescent="0.25">
      <c r="B2614" s="49"/>
      <c r="C2614" s="49"/>
      <c r="D2614" s="2"/>
      <c r="E2614" t="s">
        <v>373</v>
      </c>
      <c r="F2614" s="49"/>
      <c r="G2614" s="49"/>
      <c r="H2614" t="s">
        <v>7637</v>
      </c>
      <c r="I2614" s="49"/>
      <c r="J2614" s="49"/>
      <c r="L2614" s="49" t="s">
        <v>7341</v>
      </c>
      <c r="M2614" s="49"/>
      <c r="N2614" s="49"/>
      <c r="O2614" s="49"/>
      <c r="P2614" s="49"/>
      <c r="Q2614" t="s">
        <v>7636</v>
      </c>
      <c r="R2614" t="s">
        <v>1294</v>
      </c>
      <c r="S2614">
        <v>4</v>
      </c>
      <c r="V2614">
        <v>20</v>
      </c>
      <c r="W2614">
        <v>0</v>
      </c>
      <c r="X2614" s="49" t="s">
        <v>3957</v>
      </c>
      <c r="AB2614" s="49"/>
      <c r="AC2614" s="49"/>
      <c r="AD2614">
        <v>8</v>
      </c>
    </row>
    <row r="2615" spans="2:30" x14ac:dyDescent="0.25">
      <c r="B2615" s="49"/>
      <c r="C2615" s="49"/>
      <c r="D2615" s="2"/>
      <c r="E2615" t="s">
        <v>373</v>
      </c>
      <c r="F2615" s="49"/>
      <c r="G2615" s="49"/>
      <c r="H2615" t="s">
        <v>7639</v>
      </c>
      <c r="I2615" s="49"/>
      <c r="J2615" s="49"/>
      <c r="L2615" s="49" t="s">
        <v>7341</v>
      </c>
      <c r="M2615" s="49"/>
      <c r="N2615" s="49"/>
      <c r="O2615" s="49"/>
      <c r="P2615" s="49"/>
      <c r="Q2615" t="s">
        <v>7638</v>
      </c>
      <c r="R2615" t="s">
        <v>1294</v>
      </c>
      <c r="S2615">
        <v>5</v>
      </c>
      <c r="V2615">
        <v>20</v>
      </c>
      <c r="W2615">
        <v>0</v>
      </c>
      <c r="X2615" s="49" t="s">
        <v>3957</v>
      </c>
      <c r="AB2615" s="49"/>
      <c r="AC2615" s="49"/>
      <c r="AD2615">
        <v>8</v>
      </c>
    </row>
    <row r="2616" spans="2:30" x14ac:dyDescent="0.25">
      <c r="B2616" s="49"/>
      <c r="C2616" s="49"/>
      <c r="D2616" s="2"/>
      <c r="E2616" t="s">
        <v>373</v>
      </c>
      <c r="F2616" s="49"/>
      <c r="G2616" s="49"/>
      <c r="H2616" t="s">
        <v>1297</v>
      </c>
      <c r="I2616" s="49"/>
      <c r="J2616" s="49"/>
      <c r="L2616" s="49" t="s">
        <v>7341</v>
      </c>
      <c r="M2616" s="49"/>
      <c r="N2616" s="49"/>
      <c r="O2616" s="49"/>
      <c r="P2616" s="49"/>
      <c r="Q2616" t="s">
        <v>7640</v>
      </c>
      <c r="R2616" t="s">
        <v>1294</v>
      </c>
      <c r="S2616">
        <v>6</v>
      </c>
      <c r="V2616">
        <v>20</v>
      </c>
      <c r="W2616">
        <v>0</v>
      </c>
      <c r="X2616" s="49" t="s">
        <v>3957</v>
      </c>
      <c r="AB2616" s="49"/>
      <c r="AC2616" s="49"/>
      <c r="AD2616">
        <v>8</v>
      </c>
    </row>
    <row r="2617" spans="2:30" x14ac:dyDescent="0.25">
      <c r="B2617" s="49"/>
      <c r="C2617" s="49"/>
      <c r="D2617" s="2"/>
      <c r="E2617" t="s">
        <v>363</v>
      </c>
      <c r="F2617" s="49"/>
      <c r="G2617" s="49"/>
      <c r="H2617" t="s">
        <v>1300</v>
      </c>
      <c r="I2617" s="49"/>
      <c r="J2617" s="49"/>
      <c r="L2617" s="49" t="s">
        <v>7642</v>
      </c>
      <c r="M2617" s="49"/>
      <c r="N2617" s="49"/>
      <c r="O2617" s="49"/>
      <c r="P2617" s="49"/>
      <c r="Q2617" t="s">
        <v>7641</v>
      </c>
      <c r="R2617" t="s">
        <v>1298</v>
      </c>
      <c r="S2617">
        <v>1</v>
      </c>
      <c r="V2617">
        <v>300</v>
      </c>
      <c r="W2617">
        <v>0.56999999999999995</v>
      </c>
      <c r="X2617" s="49" t="s">
        <v>3957</v>
      </c>
      <c r="AB2617" s="49"/>
      <c r="AC2617" s="49"/>
      <c r="AD2617">
        <v>8</v>
      </c>
    </row>
    <row r="2618" spans="2:30" x14ac:dyDescent="0.25">
      <c r="B2618" s="49"/>
      <c r="C2618" s="49"/>
      <c r="D2618" s="2"/>
      <c r="E2618" t="s">
        <v>269</v>
      </c>
      <c r="F2618" s="49"/>
      <c r="G2618" s="49"/>
      <c r="H2618" t="s">
        <v>7644</v>
      </c>
      <c r="I2618" s="49"/>
      <c r="J2618" s="49"/>
      <c r="L2618" s="49"/>
      <c r="M2618" s="49"/>
      <c r="N2618" s="49"/>
      <c r="O2618" s="49"/>
      <c r="P2618" s="49"/>
      <c r="Q2618" t="s">
        <v>7643</v>
      </c>
      <c r="R2618" t="s">
        <v>1298</v>
      </c>
      <c r="S2618">
        <v>1</v>
      </c>
      <c r="T2618">
        <v>0</v>
      </c>
      <c r="U2618">
        <v>10</v>
      </c>
      <c r="X2618" s="49"/>
      <c r="AB2618" s="49"/>
      <c r="AC2618" s="49"/>
      <c r="AD2618">
        <v>8</v>
      </c>
    </row>
    <row r="2619" spans="2:30" x14ac:dyDescent="0.25">
      <c r="B2619" s="49"/>
      <c r="C2619" s="49"/>
      <c r="D2619" s="2"/>
      <c r="E2619" t="s">
        <v>423</v>
      </c>
      <c r="F2619" s="49"/>
      <c r="G2619" s="49"/>
      <c r="H2619" t="s">
        <v>7646</v>
      </c>
      <c r="I2619" s="49"/>
      <c r="J2619" s="49"/>
      <c r="L2619" s="49"/>
      <c r="M2619" s="49"/>
      <c r="N2619" s="49"/>
      <c r="O2619" s="49"/>
      <c r="P2619" s="49"/>
      <c r="Q2619" t="s">
        <v>7645</v>
      </c>
      <c r="R2619" t="s">
        <v>1298</v>
      </c>
      <c r="S2619">
        <v>1</v>
      </c>
      <c r="T2619">
        <v>0</v>
      </c>
      <c r="U2619">
        <v>10</v>
      </c>
      <c r="X2619" s="49"/>
      <c r="AB2619" s="49"/>
      <c r="AC2619" s="49"/>
      <c r="AD2619">
        <v>8</v>
      </c>
    </row>
    <row r="2620" spans="2:30" x14ac:dyDescent="0.25">
      <c r="B2620" s="49"/>
      <c r="C2620" s="49"/>
      <c r="D2620" s="2"/>
      <c r="E2620" t="s">
        <v>275</v>
      </c>
      <c r="F2620" s="49"/>
      <c r="G2620" s="49"/>
      <c r="H2620" t="s">
        <v>7648</v>
      </c>
      <c r="I2620" s="49"/>
      <c r="J2620" s="49"/>
      <c r="L2620" s="49"/>
      <c r="M2620" s="49"/>
      <c r="N2620" s="49"/>
      <c r="O2620" s="49"/>
      <c r="P2620" s="49"/>
      <c r="Q2620" t="s">
        <v>7647</v>
      </c>
      <c r="R2620" t="s">
        <v>1298</v>
      </c>
      <c r="S2620">
        <v>1</v>
      </c>
      <c r="T2620">
        <v>0</v>
      </c>
      <c r="V2620">
        <v>8</v>
      </c>
      <c r="X2620" s="49"/>
      <c r="AB2620" s="49"/>
      <c r="AC2620" s="49"/>
      <c r="AD2620">
        <v>8</v>
      </c>
    </row>
    <row r="2621" spans="2:30" x14ac:dyDescent="0.25">
      <c r="B2621" s="49"/>
      <c r="C2621" s="49"/>
      <c r="D2621" s="2"/>
      <c r="E2621" t="s">
        <v>299</v>
      </c>
      <c r="F2621" s="49"/>
      <c r="G2621" s="49"/>
      <c r="H2621" t="s">
        <v>7650</v>
      </c>
      <c r="I2621" s="49"/>
      <c r="J2621" s="49"/>
      <c r="L2621" s="49"/>
      <c r="M2621" s="49"/>
      <c r="N2621" s="49"/>
      <c r="O2621" s="49"/>
      <c r="P2621" s="49"/>
      <c r="Q2621" t="s">
        <v>7649</v>
      </c>
      <c r="R2621" t="s">
        <v>1298</v>
      </c>
      <c r="S2621">
        <v>1</v>
      </c>
      <c r="T2621">
        <v>0</v>
      </c>
      <c r="U2621">
        <v>10</v>
      </c>
      <c r="X2621" s="49"/>
      <c r="AB2621" s="49"/>
      <c r="AC2621" s="49"/>
      <c r="AD2621">
        <v>8</v>
      </c>
    </row>
    <row r="2622" spans="2:30" x14ac:dyDescent="0.25">
      <c r="B2622" s="49"/>
      <c r="C2622" s="49"/>
      <c r="D2622" s="2"/>
      <c r="E2622" t="s">
        <v>286</v>
      </c>
      <c r="F2622" s="49"/>
      <c r="G2622" s="49"/>
      <c r="H2622" t="s">
        <v>7652</v>
      </c>
      <c r="I2622" s="49"/>
      <c r="J2622" s="49"/>
      <c r="L2622" s="49"/>
      <c r="M2622" s="49"/>
      <c r="N2622" s="49"/>
      <c r="O2622" s="49"/>
      <c r="P2622" s="49"/>
      <c r="Q2622" t="s">
        <v>7651</v>
      </c>
      <c r="R2622" t="s">
        <v>1298</v>
      </c>
      <c r="S2622">
        <v>1</v>
      </c>
      <c r="T2622">
        <v>0</v>
      </c>
      <c r="U2622">
        <v>15</v>
      </c>
      <c r="X2622" s="49"/>
      <c r="AB2622" s="49"/>
      <c r="AC2622" s="49"/>
      <c r="AD2622">
        <v>8</v>
      </c>
    </row>
    <row r="2623" spans="2:30" x14ac:dyDescent="0.25">
      <c r="B2623" s="49"/>
      <c r="C2623" s="49"/>
      <c r="D2623" s="2"/>
      <c r="E2623" t="s">
        <v>269</v>
      </c>
      <c r="F2623" s="49"/>
      <c r="G2623" s="49"/>
      <c r="H2623" t="s">
        <v>7654</v>
      </c>
      <c r="I2623" s="49"/>
      <c r="J2623" s="49"/>
      <c r="L2623" s="49"/>
      <c r="M2623" s="49"/>
      <c r="N2623" s="49"/>
      <c r="O2623" s="49"/>
      <c r="P2623" s="49"/>
      <c r="Q2623" t="s">
        <v>7653</v>
      </c>
      <c r="R2623" t="s">
        <v>1298</v>
      </c>
      <c r="S2623">
        <v>2</v>
      </c>
      <c r="T2623">
        <v>0</v>
      </c>
      <c r="U2623">
        <v>10</v>
      </c>
      <c r="X2623" s="49"/>
      <c r="AB2623" s="49"/>
      <c r="AC2623" s="49"/>
      <c r="AD2623">
        <v>8</v>
      </c>
    </row>
    <row r="2624" spans="2:30" x14ac:dyDescent="0.25">
      <c r="B2624" s="49"/>
      <c r="C2624" s="49"/>
      <c r="D2624" s="2"/>
      <c r="E2624" t="s">
        <v>423</v>
      </c>
      <c r="F2624" s="49"/>
      <c r="G2624" s="49"/>
      <c r="H2624" t="s">
        <v>7656</v>
      </c>
      <c r="I2624" s="49"/>
      <c r="J2624" s="49"/>
      <c r="L2624" s="49"/>
      <c r="M2624" s="49"/>
      <c r="N2624" s="49"/>
      <c r="O2624" s="49"/>
      <c r="P2624" s="49"/>
      <c r="Q2624" t="s">
        <v>7655</v>
      </c>
      <c r="R2624" t="s">
        <v>1298</v>
      </c>
      <c r="S2624">
        <v>2</v>
      </c>
      <c r="T2624">
        <v>0</v>
      </c>
      <c r="U2624">
        <v>10</v>
      </c>
      <c r="X2624" s="49"/>
      <c r="AB2624" s="49"/>
      <c r="AC2624" s="49"/>
      <c r="AD2624">
        <v>8</v>
      </c>
    </row>
    <row r="2625" spans="2:30" x14ac:dyDescent="0.25">
      <c r="B2625" s="49"/>
      <c r="C2625" s="49"/>
      <c r="D2625" s="2"/>
      <c r="E2625" t="s">
        <v>275</v>
      </c>
      <c r="F2625" s="49"/>
      <c r="G2625" s="49"/>
      <c r="H2625" t="s">
        <v>7658</v>
      </c>
      <c r="I2625" s="49"/>
      <c r="J2625" s="49"/>
      <c r="L2625" s="49"/>
      <c r="M2625" s="49"/>
      <c r="N2625" s="49"/>
      <c r="O2625" s="49"/>
      <c r="P2625" s="49"/>
      <c r="Q2625" t="s">
        <v>7657</v>
      </c>
      <c r="R2625" t="s">
        <v>1298</v>
      </c>
      <c r="S2625">
        <v>2</v>
      </c>
      <c r="T2625">
        <v>0</v>
      </c>
      <c r="V2625">
        <v>8</v>
      </c>
      <c r="X2625" s="49"/>
      <c r="AB2625" s="49"/>
      <c r="AC2625" s="49"/>
      <c r="AD2625">
        <v>8</v>
      </c>
    </row>
    <row r="2626" spans="2:30" x14ac:dyDescent="0.25">
      <c r="B2626" s="49"/>
      <c r="C2626" s="49"/>
      <c r="D2626" s="2"/>
      <c r="E2626" t="s">
        <v>299</v>
      </c>
      <c r="F2626" s="49"/>
      <c r="G2626" s="49"/>
      <c r="H2626" t="s">
        <v>7660</v>
      </c>
      <c r="I2626" s="49"/>
      <c r="J2626" s="49"/>
      <c r="L2626" s="49"/>
      <c r="M2626" s="49"/>
      <c r="N2626" s="49"/>
      <c r="O2626" s="49"/>
      <c r="P2626" s="49"/>
      <c r="Q2626" t="s">
        <v>7659</v>
      </c>
      <c r="R2626" t="s">
        <v>1298</v>
      </c>
      <c r="S2626">
        <v>2</v>
      </c>
      <c r="T2626">
        <v>0</v>
      </c>
      <c r="U2626">
        <v>10</v>
      </c>
      <c r="X2626" s="49"/>
      <c r="AB2626" s="49"/>
      <c r="AC2626" s="49"/>
      <c r="AD2626">
        <v>8</v>
      </c>
    </row>
    <row r="2627" spans="2:30" x14ac:dyDescent="0.25">
      <c r="B2627" s="49"/>
      <c r="C2627" s="49"/>
      <c r="D2627" s="2"/>
      <c r="E2627" t="s">
        <v>286</v>
      </c>
      <c r="F2627" s="49"/>
      <c r="G2627" s="49"/>
      <c r="H2627" t="s">
        <v>7662</v>
      </c>
      <c r="I2627" s="49"/>
      <c r="J2627" s="49"/>
      <c r="L2627" s="49"/>
      <c r="M2627" s="49"/>
      <c r="N2627" s="49"/>
      <c r="O2627" s="49"/>
      <c r="P2627" s="49"/>
      <c r="Q2627" t="s">
        <v>7661</v>
      </c>
      <c r="R2627" t="s">
        <v>1298</v>
      </c>
      <c r="S2627">
        <v>2</v>
      </c>
      <c r="T2627">
        <v>0</v>
      </c>
      <c r="U2627">
        <v>15</v>
      </c>
      <c r="X2627" s="49"/>
      <c r="AB2627" s="49"/>
      <c r="AC2627" s="49"/>
      <c r="AD2627">
        <v>8</v>
      </c>
    </row>
    <row r="2628" spans="2:30" x14ac:dyDescent="0.25">
      <c r="B2628" s="49"/>
      <c r="C2628" s="49"/>
      <c r="D2628" s="2"/>
      <c r="E2628" t="s">
        <v>265</v>
      </c>
      <c r="F2628" s="49"/>
      <c r="G2628" s="49"/>
      <c r="H2628" t="s">
        <v>7664</v>
      </c>
      <c r="I2628" s="49"/>
      <c r="J2628" s="49"/>
      <c r="L2628" s="49" t="s">
        <v>3213</v>
      </c>
      <c r="M2628" s="49"/>
      <c r="N2628" s="49"/>
      <c r="O2628" s="49"/>
      <c r="P2628" s="49"/>
      <c r="Q2628" t="s">
        <v>7663</v>
      </c>
      <c r="R2628" t="s">
        <v>1298</v>
      </c>
      <c r="S2628">
        <v>1</v>
      </c>
      <c r="T2628">
        <v>75</v>
      </c>
      <c r="U2628">
        <v>10</v>
      </c>
      <c r="X2628" s="49"/>
      <c r="Y2628">
        <v>3</v>
      </c>
      <c r="Z2628">
        <v>1</v>
      </c>
      <c r="AA2628">
        <v>2</v>
      </c>
      <c r="AB2628" s="49" t="s">
        <v>618</v>
      </c>
      <c r="AC2628" s="49"/>
      <c r="AD2628">
        <v>8</v>
      </c>
    </row>
    <row r="2629" spans="2:30" x14ac:dyDescent="0.25">
      <c r="B2629" s="49"/>
      <c r="C2629" s="49"/>
      <c r="D2629" s="2"/>
      <c r="E2629" t="s">
        <v>265</v>
      </c>
      <c r="F2629" s="49"/>
      <c r="G2629" s="49"/>
      <c r="H2629" t="s">
        <v>7666</v>
      </c>
      <c r="I2629" s="49"/>
      <c r="J2629" s="49"/>
      <c r="L2629" s="49" t="s">
        <v>3213</v>
      </c>
      <c r="M2629" s="49"/>
      <c r="N2629" s="49"/>
      <c r="O2629" s="49"/>
      <c r="P2629" s="49"/>
      <c r="Q2629" t="s">
        <v>7665</v>
      </c>
      <c r="R2629" t="s">
        <v>1298</v>
      </c>
      <c r="S2629">
        <v>2</v>
      </c>
      <c r="T2629">
        <v>75</v>
      </c>
      <c r="U2629">
        <v>10</v>
      </c>
      <c r="X2629" s="49"/>
      <c r="Y2629">
        <v>3</v>
      </c>
      <c r="Z2629">
        <v>1</v>
      </c>
      <c r="AA2629">
        <v>2</v>
      </c>
      <c r="AB2629" s="49" t="s">
        <v>618</v>
      </c>
      <c r="AC2629" s="49"/>
      <c r="AD2629">
        <v>8</v>
      </c>
    </row>
    <row r="2630" spans="2:30" x14ac:dyDescent="0.25">
      <c r="B2630" s="49"/>
      <c r="C2630" s="49"/>
      <c r="D2630" s="2"/>
      <c r="E2630" t="s">
        <v>265</v>
      </c>
      <c r="F2630" s="49"/>
      <c r="G2630" s="49"/>
      <c r="H2630" t="s">
        <v>7668</v>
      </c>
      <c r="I2630" s="49"/>
      <c r="J2630" s="49"/>
      <c r="L2630" s="49" t="s">
        <v>3213</v>
      </c>
      <c r="M2630" s="49"/>
      <c r="N2630" s="49"/>
      <c r="O2630" s="49"/>
      <c r="P2630" s="49"/>
      <c r="Q2630" t="s">
        <v>7667</v>
      </c>
      <c r="R2630" t="s">
        <v>1298</v>
      </c>
      <c r="S2630">
        <v>3</v>
      </c>
      <c r="T2630">
        <v>75</v>
      </c>
      <c r="U2630">
        <v>10</v>
      </c>
      <c r="X2630" s="49"/>
      <c r="Y2630">
        <v>3</v>
      </c>
      <c r="Z2630">
        <v>1</v>
      </c>
      <c r="AA2630">
        <v>2</v>
      </c>
      <c r="AB2630" s="49" t="s">
        <v>618</v>
      </c>
      <c r="AC2630" s="49"/>
      <c r="AD2630">
        <v>8</v>
      </c>
    </row>
    <row r="2631" spans="2:30" x14ac:dyDescent="0.25">
      <c r="B2631" s="49"/>
      <c r="C2631" s="49"/>
      <c r="D2631" s="2"/>
      <c r="E2631" t="s">
        <v>265</v>
      </c>
      <c r="F2631" s="49"/>
      <c r="G2631" s="49"/>
      <c r="H2631" t="s">
        <v>7671</v>
      </c>
      <c r="I2631" s="49"/>
      <c r="J2631" s="49"/>
      <c r="L2631" s="49" t="s">
        <v>7670</v>
      </c>
      <c r="M2631" s="49"/>
      <c r="N2631" s="49"/>
      <c r="O2631" s="49"/>
      <c r="P2631" s="49"/>
      <c r="Q2631" t="s">
        <v>7669</v>
      </c>
      <c r="R2631" t="s">
        <v>1298</v>
      </c>
      <c r="S2631">
        <v>4</v>
      </c>
      <c r="T2631">
        <v>75</v>
      </c>
      <c r="U2631">
        <v>10</v>
      </c>
      <c r="X2631" s="49"/>
      <c r="Y2631">
        <v>3</v>
      </c>
      <c r="Z2631">
        <v>1</v>
      </c>
      <c r="AA2631">
        <v>2</v>
      </c>
      <c r="AB2631" s="49" t="s">
        <v>610</v>
      </c>
      <c r="AC2631" s="49"/>
      <c r="AD2631">
        <v>8</v>
      </c>
    </row>
    <row r="2632" spans="2:30" x14ac:dyDescent="0.25">
      <c r="B2632" s="49"/>
      <c r="C2632" s="49"/>
      <c r="D2632" s="2"/>
      <c r="E2632" t="s">
        <v>1</v>
      </c>
      <c r="F2632" s="49"/>
      <c r="G2632" s="49"/>
      <c r="H2632" t="s">
        <v>7673</v>
      </c>
      <c r="I2632" s="49"/>
      <c r="J2632" s="49"/>
      <c r="L2632" s="49" t="s">
        <v>7133</v>
      </c>
      <c r="M2632" s="49"/>
      <c r="N2632" s="49"/>
      <c r="O2632" s="49"/>
      <c r="P2632" s="49"/>
      <c r="Q2632" t="s">
        <v>7672</v>
      </c>
      <c r="R2632" t="s">
        <v>1298</v>
      </c>
      <c r="S2632">
        <v>1</v>
      </c>
      <c r="T2632">
        <v>150</v>
      </c>
      <c r="V2632">
        <v>70.199999999999989</v>
      </c>
      <c r="X2632" s="49"/>
      <c r="AB2632" s="49"/>
      <c r="AC2632" s="49"/>
      <c r="AD2632">
        <v>8</v>
      </c>
    </row>
    <row r="2633" spans="2:30" x14ac:dyDescent="0.25">
      <c r="B2633" s="49"/>
      <c r="C2633" s="49"/>
      <c r="D2633" s="2"/>
      <c r="E2633" t="s">
        <v>1</v>
      </c>
      <c r="F2633" s="49"/>
      <c r="G2633" s="49"/>
      <c r="H2633" t="s">
        <v>7676</v>
      </c>
      <c r="I2633" s="49"/>
      <c r="J2633" s="49"/>
      <c r="L2633" s="49" t="s">
        <v>7675</v>
      </c>
      <c r="M2633" s="49"/>
      <c r="N2633" s="49"/>
      <c r="O2633" s="49"/>
      <c r="P2633" s="49"/>
      <c r="Q2633" t="s">
        <v>7674</v>
      </c>
      <c r="R2633" t="s">
        <v>1298</v>
      </c>
      <c r="S2633">
        <v>2</v>
      </c>
      <c r="T2633">
        <v>150</v>
      </c>
      <c r="V2633">
        <v>70.199999999999989</v>
      </c>
      <c r="X2633" s="49"/>
      <c r="AB2633" s="49"/>
      <c r="AC2633" s="49"/>
      <c r="AD2633">
        <v>8</v>
      </c>
    </row>
    <row r="2634" spans="2:30" x14ac:dyDescent="0.25">
      <c r="B2634" s="49"/>
      <c r="C2634" s="49"/>
      <c r="D2634" s="2"/>
      <c r="E2634" t="s">
        <v>1</v>
      </c>
      <c r="F2634" s="49"/>
      <c r="G2634" s="49"/>
      <c r="H2634" t="s">
        <v>7679</v>
      </c>
      <c r="I2634" s="49"/>
      <c r="J2634" s="49"/>
      <c r="L2634" s="49" t="s">
        <v>7678</v>
      </c>
      <c r="M2634" s="49"/>
      <c r="N2634" s="49"/>
      <c r="O2634" s="49"/>
      <c r="P2634" s="49"/>
      <c r="Q2634" t="s">
        <v>7677</v>
      </c>
      <c r="R2634" t="s">
        <v>1298</v>
      </c>
      <c r="S2634">
        <v>3</v>
      </c>
      <c r="T2634">
        <v>150</v>
      </c>
      <c r="V2634">
        <v>49.8</v>
      </c>
      <c r="X2634" s="49"/>
      <c r="AB2634" s="49"/>
      <c r="AC2634" s="49"/>
      <c r="AD2634">
        <v>8</v>
      </c>
    </row>
    <row r="2635" spans="2:30" x14ac:dyDescent="0.25">
      <c r="B2635" s="49"/>
      <c r="C2635" s="49"/>
      <c r="D2635" s="2"/>
      <c r="E2635" t="s">
        <v>1</v>
      </c>
      <c r="F2635" s="49"/>
      <c r="G2635" s="49"/>
      <c r="H2635" t="s">
        <v>7682</v>
      </c>
      <c r="I2635" s="49"/>
      <c r="J2635" s="49"/>
      <c r="L2635" s="49" t="s">
        <v>7681</v>
      </c>
      <c r="M2635" s="49"/>
      <c r="N2635" s="49"/>
      <c r="O2635" s="49"/>
      <c r="P2635" s="49"/>
      <c r="Q2635" t="s">
        <v>7680</v>
      </c>
      <c r="R2635" t="s">
        <v>1298</v>
      </c>
      <c r="S2635">
        <v>4</v>
      </c>
      <c r="T2635">
        <v>150</v>
      </c>
      <c r="V2635">
        <v>51.6</v>
      </c>
      <c r="X2635" s="49"/>
      <c r="AB2635" s="49"/>
      <c r="AC2635" s="49"/>
      <c r="AD2635">
        <v>8</v>
      </c>
    </row>
    <row r="2636" spans="2:30" x14ac:dyDescent="0.25">
      <c r="B2636" s="49"/>
      <c r="C2636" s="49"/>
      <c r="D2636" s="2"/>
      <c r="E2636" t="s">
        <v>249</v>
      </c>
      <c r="F2636" s="49"/>
      <c r="G2636" s="49"/>
      <c r="H2636" t="s">
        <v>7685</v>
      </c>
      <c r="I2636" s="49"/>
      <c r="J2636" s="49"/>
      <c r="L2636" s="49" t="s">
        <v>7684</v>
      </c>
      <c r="M2636" s="49"/>
      <c r="N2636" s="49"/>
      <c r="O2636" s="49"/>
      <c r="P2636" s="49"/>
      <c r="Q2636" t="s">
        <v>7683</v>
      </c>
      <c r="R2636" t="s">
        <v>1298</v>
      </c>
      <c r="S2636">
        <v>1</v>
      </c>
      <c r="T2636">
        <v>150</v>
      </c>
      <c r="U2636">
        <v>10</v>
      </c>
      <c r="X2636" s="49"/>
      <c r="Y2636">
        <v>3</v>
      </c>
      <c r="Z2636">
        <v>1</v>
      </c>
      <c r="AA2636">
        <v>2</v>
      </c>
      <c r="AB2636" s="49" t="s">
        <v>1745</v>
      </c>
      <c r="AC2636" s="49"/>
      <c r="AD2636">
        <v>8</v>
      </c>
    </row>
    <row r="2637" spans="2:30" x14ac:dyDescent="0.25">
      <c r="B2637" s="49"/>
      <c r="C2637" s="49"/>
      <c r="D2637" s="2"/>
      <c r="E2637" t="s">
        <v>249</v>
      </c>
      <c r="F2637" s="49"/>
      <c r="G2637" s="49"/>
      <c r="H2637" t="s">
        <v>7688</v>
      </c>
      <c r="I2637" s="49"/>
      <c r="J2637" s="49"/>
      <c r="L2637" s="49" t="s">
        <v>7687</v>
      </c>
      <c r="M2637" s="49"/>
      <c r="N2637" s="49"/>
      <c r="O2637" s="49"/>
      <c r="P2637" s="49"/>
      <c r="Q2637" t="s">
        <v>7686</v>
      </c>
      <c r="R2637" t="s">
        <v>1298</v>
      </c>
      <c r="S2637">
        <v>2</v>
      </c>
      <c r="T2637">
        <v>150</v>
      </c>
      <c r="U2637">
        <v>9</v>
      </c>
      <c r="X2637" s="49"/>
      <c r="Y2637">
        <v>3</v>
      </c>
      <c r="Z2637">
        <v>1</v>
      </c>
      <c r="AA2637">
        <v>2</v>
      </c>
      <c r="AB2637" s="49" t="s">
        <v>1745</v>
      </c>
      <c r="AC2637" s="49"/>
      <c r="AD2637">
        <v>8</v>
      </c>
    </row>
    <row r="2638" spans="2:30" x14ac:dyDescent="0.25">
      <c r="B2638" s="49"/>
      <c r="C2638" s="49"/>
      <c r="D2638" s="2"/>
      <c r="E2638" t="s">
        <v>249</v>
      </c>
      <c r="F2638" s="49"/>
      <c r="G2638" s="49"/>
      <c r="H2638" t="s">
        <v>7691</v>
      </c>
      <c r="I2638" s="49"/>
      <c r="J2638" s="49"/>
      <c r="L2638" s="49" t="s">
        <v>7690</v>
      </c>
      <c r="M2638" s="49"/>
      <c r="N2638" s="49"/>
      <c r="O2638" s="49"/>
      <c r="P2638" s="49"/>
      <c r="Q2638" t="s">
        <v>7689</v>
      </c>
      <c r="R2638" t="s">
        <v>1298</v>
      </c>
      <c r="S2638">
        <v>3</v>
      </c>
      <c r="T2638">
        <v>150</v>
      </c>
      <c r="U2638">
        <v>8</v>
      </c>
      <c r="X2638" s="49"/>
      <c r="Y2638">
        <v>3</v>
      </c>
      <c r="Z2638">
        <v>1</v>
      </c>
      <c r="AA2638">
        <v>2</v>
      </c>
      <c r="AB2638" s="49" t="s">
        <v>610</v>
      </c>
      <c r="AC2638" s="49"/>
      <c r="AD2638">
        <v>8</v>
      </c>
    </row>
    <row r="2639" spans="2:30" x14ac:dyDescent="0.25">
      <c r="B2639" s="49"/>
      <c r="C2639" s="49"/>
      <c r="D2639" s="2"/>
      <c r="E2639" t="s">
        <v>256</v>
      </c>
      <c r="F2639" s="49"/>
      <c r="G2639" s="49"/>
      <c r="H2639" t="s">
        <v>7693</v>
      </c>
      <c r="I2639" s="49"/>
      <c r="J2639" s="49"/>
      <c r="L2639" s="49" t="s">
        <v>3213</v>
      </c>
      <c r="M2639" s="49"/>
      <c r="N2639" s="49"/>
      <c r="O2639" s="49"/>
      <c r="P2639" s="49"/>
      <c r="Q2639" t="s">
        <v>7692</v>
      </c>
      <c r="R2639" t="s">
        <v>1298</v>
      </c>
      <c r="S2639">
        <v>1</v>
      </c>
      <c r="T2639">
        <v>30</v>
      </c>
      <c r="U2639">
        <v>8</v>
      </c>
      <c r="X2639" s="49"/>
      <c r="Y2639">
        <v>3</v>
      </c>
      <c r="Z2639">
        <v>1</v>
      </c>
      <c r="AA2639">
        <v>2</v>
      </c>
      <c r="AB2639" s="49" t="s">
        <v>618</v>
      </c>
      <c r="AC2639" s="49"/>
      <c r="AD2639">
        <v>8</v>
      </c>
    </row>
    <row r="2640" spans="2:30" x14ac:dyDescent="0.25">
      <c r="B2640" s="49"/>
      <c r="C2640" s="49"/>
      <c r="D2640" s="2"/>
      <c r="E2640" t="s">
        <v>256</v>
      </c>
      <c r="F2640" s="49"/>
      <c r="G2640" s="49"/>
      <c r="H2640" t="s">
        <v>7696</v>
      </c>
      <c r="I2640" s="49"/>
      <c r="J2640" s="49"/>
      <c r="L2640" s="49" t="s">
        <v>7695</v>
      </c>
      <c r="M2640" s="49"/>
      <c r="N2640" s="49"/>
      <c r="O2640" s="49"/>
      <c r="P2640" s="49"/>
      <c r="Q2640" t="s">
        <v>7694</v>
      </c>
      <c r="R2640" t="s">
        <v>1298</v>
      </c>
      <c r="S2640">
        <v>2</v>
      </c>
      <c r="T2640">
        <v>40</v>
      </c>
      <c r="U2640">
        <v>8</v>
      </c>
      <c r="X2640" s="49"/>
      <c r="Y2640">
        <v>3</v>
      </c>
      <c r="Z2640">
        <v>1</v>
      </c>
      <c r="AA2640">
        <v>2</v>
      </c>
      <c r="AB2640" s="49" t="s">
        <v>618</v>
      </c>
      <c r="AC2640" s="49"/>
      <c r="AD2640">
        <v>8</v>
      </c>
    </row>
    <row r="2641" spans="2:30" x14ac:dyDescent="0.25">
      <c r="B2641" s="49"/>
      <c r="C2641" s="49"/>
      <c r="D2641" s="2"/>
      <c r="E2641" t="s">
        <v>256</v>
      </c>
      <c r="F2641" s="49"/>
      <c r="G2641" s="49"/>
      <c r="H2641" t="s">
        <v>7698</v>
      </c>
      <c r="I2641" s="49"/>
      <c r="J2641" s="49"/>
      <c r="L2641" s="49" t="s">
        <v>3213</v>
      </c>
      <c r="M2641" s="49"/>
      <c r="N2641" s="49"/>
      <c r="O2641" s="49"/>
      <c r="P2641" s="49"/>
      <c r="Q2641" t="s">
        <v>7697</v>
      </c>
      <c r="R2641" t="s">
        <v>1298</v>
      </c>
      <c r="S2641">
        <v>3</v>
      </c>
      <c r="T2641">
        <v>45</v>
      </c>
      <c r="U2641">
        <v>8</v>
      </c>
      <c r="X2641" s="49"/>
      <c r="Y2641">
        <v>3</v>
      </c>
      <c r="Z2641">
        <v>1</v>
      </c>
      <c r="AA2641">
        <v>2</v>
      </c>
      <c r="AB2641" s="49" t="s">
        <v>618</v>
      </c>
      <c r="AC2641" s="49"/>
      <c r="AD2641">
        <v>8</v>
      </c>
    </row>
    <row r="2642" spans="2:30" x14ac:dyDescent="0.25">
      <c r="B2642" s="49"/>
      <c r="C2642" s="49"/>
      <c r="D2642" s="2"/>
      <c r="E2642" t="s">
        <v>290</v>
      </c>
      <c r="F2642" s="49"/>
      <c r="G2642" s="49"/>
      <c r="H2642" t="s">
        <v>7701</v>
      </c>
      <c r="I2642" s="49"/>
      <c r="J2642" s="49"/>
      <c r="L2642" s="49" t="s">
        <v>7700</v>
      </c>
      <c r="M2642" s="49"/>
      <c r="N2642" s="49"/>
      <c r="O2642" s="49"/>
      <c r="P2642" s="49"/>
      <c r="Q2642" t="s">
        <v>7699</v>
      </c>
      <c r="R2642" t="s">
        <v>1298</v>
      </c>
      <c r="S2642">
        <v>1</v>
      </c>
      <c r="T2642">
        <v>100</v>
      </c>
      <c r="U2642">
        <v>15</v>
      </c>
      <c r="X2642" s="49"/>
      <c r="Y2642">
        <v>2</v>
      </c>
      <c r="Z2642">
        <v>1</v>
      </c>
      <c r="AA2642">
        <v>3</v>
      </c>
      <c r="AB2642" s="49" t="s">
        <v>618</v>
      </c>
      <c r="AC2642" s="49"/>
      <c r="AD2642">
        <v>8</v>
      </c>
    </row>
    <row r="2643" spans="2:30" x14ac:dyDescent="0.25">
      <c r="B2643" s="49"/>
      <c r="C2643" s="49"/>
      <c r="D2643" s="2"/>
      <c r="E2643" t="s">
        <v>290</v>
      </c>
      <c r="F2643" s="49"/>
      <c r="G2643" s="49"/>
      <c r="H2643" t="s">
        <v>7704</v>
      </c>
      <c r="I2643" s="49"/>
      <c r="J2643" s="49"/>
      <c r="L2643" s="49" t="s">
        <v>7703</v>
      </c>
      <c r="M2643" s="49"/>
      <c r="N2643" s="49"/>
      <c r="O2643" s="49"/>
      <c r="P2643" s="49"/>
      <c r="Q2643" t="s">
        <v>7702</v>
      </c>
      <c r="R2643" t="s">
        <v>1298</v>
      </c>
      <c r="S2643">
        <v>2</v>
      </c>
      <c r="T2643">
        <v>100</v>
      </c>
      <c r="U2643">
        <v>15</v>
      </c>
      <c r="X2643" s="49"/>
      <c r="Y2643">
        <v>2</v>
      </c>
      <c r="Z2643">
        <v>1</v>
      </c>
      <c r="AA2643">
        <v>3</v>
      </c>
      <c r="AB2643" s="49" t="s">
        <v>618</v>
      </c>
      <c r="AC2643" s="49"/>
      <c r="AD2643">
        <v>8</v>
      </c>
    </row>
    <row r="2644" spans="2:30" x14ac:dyDescent="0.25">
      <c r="B2644" s="49"/>
      <c r="C2644" s="49"/>
      <c r="D2644" s="2"/>
      <c r="E2644" t="s">
        <v>290</v>
      </c>
      <c r="F2644" s="49"/>
      <c r="G2644" s="49"/>
      <c r="H2644" t="s">
        <v>7707</v>
      </c>
      <c r="I2644" s="49"/>
      <c r="J2644" s="49"/>
      <c r="L2644" s="49" t="s">
        <v>7706</v>
      </c>
      <c r="M2644" s="49"/>
      <c r="N2644" s="49"/>
      <c r="O2644" s="49"/>
      <c r="P2644" s="49"/>
      <c r="Q2644" t="s">
        <v>7705</v>
      </c>
      <c r="R2644" t="s">
        <v>1298</v>
      </c>
      <c r="S2644">
        <v>3</v>
      </c>
      <c r="T2644">
        <v>100</v>
      </c>
      <c r="U2644">
        <v>14</v>
      </c>
      <c r="X2644" s="49"/>
      <c r="Y2644">
        <v>2</v>
      </c>
      <c r="Z2644">
        <v>1</v>
      </c>
      <c r="AA2644">
        <v>3</v>
      </c>
      <c r="AB2644" s="49" t="s">
        <v>610</v>
      </c>
      <c r="AC2644" s="49"/>
      <c r="AD2644">
        <v>8</v>
      </c>
    </row>
    <row r="2645" spans="2:30" x14ac:dyDescent="0.25">
      <c r="B2645" s="49"/>
      <c r="C2645" s="49"/>
      <c r="D2645" s="2"/>
      <c r="E2645" t="s">
        <v>356</v>
      </c>
      <c r="F2645" s="49"/>
      <c r="G2645" s="49"/>
      <c r="H2645" t="s">
        <v>1301</v>
      </c>
      <c r="I2645" s="49"/>
      <c r="J2645" s="49"/>
      <c r="L2645" s="49" t="s">
        <v>7709</v>
      </c>
      <c r="M2645" s="49"/>
      <c r="N2645" s="49"/>
      <c r="O2645" s="49"/>
      <c r="P2645" s="49"/>
      <c r="Q2645" t="s">
        <v>7708</v>
      </c>
      <c r="R2645" t="s">
        <v>1298</v>
      </c>
      <c r="S2645">
        <v>1</v>
      </c>
      <c r="V2645">
        <v>360</v>
      </c>
      <c r="W2645">
        <v>1.57</v>
      </c>
      <c r="X2645" s="49" t="s">
        <v>3957</v>
      </c>
      <c r="AB2645" s="49"/>
      <c r="AC2645" s="49"/>
      <c r="AD2645">
        <v>8</v>
      </c>
    </row>
    <row r="2646" spans="2:30" x14ac:dyDescent="0.25">
      <c r="B2646" s="49"/>
      <c r="C2646" s="49"/>
      <c r="D2646" s="2"/>
      <c r="E2646" t="s">
        <v>363</v>
      </c>
      <c r="F2646" s="49"/>
      <c r="G2646" s="49"/>
      <c r="H2646" t="s">
        <v>1304</v>
      </c>
      <c r="I2646" s="49"/>
      <c r="J2646" s="49"/>
      <c r="L2646" s="49" t="s">
        <v>7711</v>
      </c>
      <c r="M2646" s="49"/>
      <c r="N2646" s="49"/>
      <c r="O2646" s="49"/>
      <c r="P2646" s="49"/>
      <c r="Q2646" t="s">
        <v>7710</v>
      </c>
      <c r="R2646" t="s">
        <v>1302</v>
      </c>
      <c r="S2646">
        <v>1</v>
      </c>
      <c r="V2646">
        <v>302</v>
      </c>
      <c r="W2646">
        <v>0.59</v>
      </c>
      <c r="X2646" s="49" t="s">
        <v>3957</v>
      </c>
      <c r="AB2646" s="49"/>
      <c r="AC2646" s="49"/>
      <c r="AD2646">
        <v>8</v>
      </c>
    </row>
    <row r="2647" spans="2:30" x14ac:dyDescent="0.25">
      <c r="B2647" s="49"/>
      <c r="C2647" s="49"/>
      <c r="D2647" s="2"/>
      <c r="E2647" t="s">
        <v>394</v>
      </c>
      <c r="F2647" s="49"/>
      <c r="G2647" s="49"/>
      <c r="H2647" t="s">
        <v>7714</v>
      </c>
      <c r="I2647" s="49"/>
      <c r="J2647" s="49"/>
      <c r="L2647" s="49" t="s">
        <v>2818</v>
      </c>
      <c r="M2647" s="49"/>
      <c r="N2647" s="49"/>
      <c r="O2647" s="49"/>
      <c r="P2647" s="49"/>
      <c r="Q2647" t="s">
        <v>7712</v>
      </c>
      <c r="R2647" t="s">
        <v>1302</v>
      </c>
      <c r="S2647">
        <v>1</v>
      </c>
      <c r="T2647">
        <v>0</v>
      </c>
      <c r="U2647">
        <v>15</v>
      </c>
      <c r="X2647" s="49"/>
      <c r="AB2647" s="49"/>
      <c r="AC2647" s="49" t="s">
        <v>7713</v>
      </c>
      <c r="AD2647">
        <v>8</v>
      </c>
    </row>
    <row r="2648" spans="2:30" x14ac:dyDescent="0.25">
      <c r="B2648" s="49"/>
      <c r="C2648" s="49"/>
      <c r="D2648" s="2"/>
      <c r="E2648" t="s">
        <v>398</v>
      </c>
      <c r="F2648" s="49"/>
      <c r="G2648" s="49"/>
      <c r="H2648" t="s">
        <v>7717</v>
      </c>
      <c r="I2648" s="49"/>
      <c r="J2648" s="49"/>
      <c r="L2648" s="49" t="s">
        <v>7716</v>
      </c>
      <c r="M2648" s="49"/>
      <c r="N2648" s="49"/>
      <c r="O2648" s="49"/>
      <c r="P2648" s="49"/>
      <c r="Q2648" t="s">
        <v>7715</v>
      </c>
      <c r="R2648" t="s">
        <v>1302</v>
      </c>
      <c r="S2648">
        <v>1</v>
      </c>
      <c r="T2648">
        <v>0</v>
      </c>
      <c r="U2648">
        <v>12</v>
      </c>
      <c r="X2648" s="49"/>
      <c r="AB2648" s="49"/>
      <c r="AC2648" s="49" t="s">
        <v>7713</v>
      </c>
      <c r="AD2648">
        <v>8</v>
      </c>
    </row>
    <row r="2649" spans="2:30" x14ac:dyDescent="0.25">
      <c r="B2649" s="49"/>
      <c r="C2649" s="49"/>
      <c r="D2649" s="2"/>
      <c r="E2649" t="s">
        <v>403</v>
      </c>
      <c r="F2649" s="49"/>
      <c r="G2649" s="49"/>
      <c r="H2649" t="s">
        <v>7719</v>
      </c>
      <c r="I2649" s="49"/>
      <c r="J2649" s="49"/>
      <c r="L2649" s="49"/>
      <c r="M2649" s="49"/>
      <c r="N2649" s="49"/>
      <c r="O2649" s="49"/>
      <c r="P2649" s="49"/>
      <c r="Q2649" t="s">
        <v>7718</v>
      </c>
      <c r="R2649" t="s">
        <v>1302</v>
      </c>
      <c r="S2649">
        <v>1</v>
      </c>
      <c r="T2649">
        <v>0</v>
      </c>
      <c r="U2649">
        <v>8</v>
      </c>
      <c r="X2649" s="49"/>
      <c r="AB2649" s="49"/>
      <c r="AC2649" s="49" t="s">
        <v>7713</v>
      </c>
      <c r="AD2649">
        <v>8</v>
      </c>
    </row>
    <row r="2650" spans="2:30" x14ac:dyDescent="0.25">
      <c r="B2650" s="49"/>
      <c r="C2650" s="49"/>
      <c r="D2650" s="2"/>
      <c r="E2650" t="s">
        <v>389</v>
      </c>
      <c r="F2650" s="49"/>
      <c r="G2650" s="49"/>
      <c r="H2650" t="s">
        <v>7721</v>
      </c>
      <c r="I2650" s="49"/>
      <c r="J2650" s="49"/>
      <c r="L2650" s="49"/>
      <c r="M2650" s="49"/>
      <c r="N2650" s="49"/>
      <c r="O2650" s="49"/>
      <c r="P2650" s="49"/>
      <c r="Q2650" t="s">
        <v>7720</v>
      </c>
      <c r="R2650" t="s">
        <v>1302</v>
      </c>
      <c r="S2650">
        <v>1</v>
      </c>
      <c r="T2650">
        <v>0</v>
      </c>
      <c r="U2650">
        <v>10</v>
      </c>
      <c r="X2650" s="49"/>
      <c r="AB2650" s="49"/>
      <c r="AC2650" s="49" t="s">
        <v>7713</v>
      </c>
      <c r="AD2650">
        <v>8</v>
      </c>
    </row>
    <row r="2651" spans="2:30" x14ac:dyDescent="0.25">
      <c r="B2651" s="49"/>
      <c r="C2651" s="49"/>
      <c r="D2651" s="2"/>
      <c r="E2651" t="s">
        <v>394</v>
      </c>
      <c r="F2651" s="49"/>
      <c r="G2651" s="49"/>
      <c r="H2651" t="s">
        <v>7724</v>
      </c>
      <c r="I2651" s="49"/>
      <c r="J2651" s="49"/>
      <c r="L2651" s="49" t="s">
        <v>2818</v>
      </c>
      <c r="M2651" s="49"/>
      <c r="N2651" s="49"/>
      <c r="O2651" s="49"/>
      <c r="P2651" s="49"/>
      <c r="Q2651" t="s">
        <v>7722</v>
      </c>
      <c r="R2651" t="s">
        <v>1302</v>
      </c>
      <c r="S2651">
        <v>2</v>
      </c>
      <c r="T2651">
        <v>0</v>
      </c>
      <c r="U2651">
        <v>15</v>
      </c>
      <c r="X2651" s="49"/>
      <c r="AB2651" s="49"/>
      <c r="AC2651" s="49" t="s">
        <v>7723</v>
      </c>
      <c r="AD2651">
        <v>8</v>
      </c>
    </row>
    <row r="2652" spans="2:30" x14ac:dyDescent="0.25">
      <c r="B2652" s="49"/>
      <c r="C2652" s="49"/>
      <c r="D2652" s="2"/>
      <c r="E2652" t="s">
        <v>398</v>
      </c>
      <c r="F2652" s="49"/>
      <c r="G2652" s="49"/>
      <c r="H2652" t="s">
        <v>7726</v>
      </c>
      <c r="I2652" s="49"/>
      <c r="J2652" s="49"/>
      <c r="L2652" s="49" t="s">
        <v>7716</v>
      </c>
      <c r="M2652" s="49"/>
      <c r="N2652" s="49"/>
      <c r="O2652" s="49"/>
      <c r="P2652" s="49"/>
      <c r="Q2652" t="s">
        <v>7725</v>
      </c>
      <c r="R2652" t="s">
        <v>1302</v>
      </c>
      <c r="S2652">
        <v>2</v>
      </c>
      <c r="T2652">
        <v>0</v>
      </c>
      <c r="U2652">
        <v>12</v>
      </c>
      <c r="X2652" s="49"/>
      <c r="AB2652" s="49"/>
      <c r="AC2652" s="49" t="s">
        <v>7723</v>
      </c>
      <c r="AD2652">
        <v>8</v>
      </c>
    </row>
    <row r="2653" spans="2:30" x14ac:dyDescent="0.25">
      <c r="B2653" s="49"/>
      <c r="C2653" s="49"/>
      <c r="D2653" s="2"/>
      <c r="E2653" t="s">
        <v>403</v>
      </c>
      <c r="F2653" s="49"/>
      <c r="G2653" s="49"/>
      <c r="H2653" t="s">
        <v>7728</v>
      </c>
      <c r="I2653" s="49"/>
      <c r="J2653" s="49"/>
      <c r="L2653" s="49"/>
      <c r="M2653" s="49"/>
      <c r="N2653" s="49"/>
      <c r="O2653" s="49"/>
      <c r="P2653" s="49"/>
      <c r="Q2653" t="s">
        <v>7727</v>
      </c>
      <c r="R2653" t="s">
        <v>1302</v>
      </c>
      <c r="S2653">
        <v>2</v>
      </c>
      <c r="T2653">
        <v>0</v>
      </c>
      <c r="U2653">
        <v>8</v>
      </c>
      <c r="X2653" s="49"/>
      <c r="AB2653" s="49"/>
      <c r="AC2653" s="49" t="s">
        <v>7723</v>
      </c>
      <c r="AD2653">
        <v>8</v>
      </c>
    </row>
    <row r="2654" spans="2:30" x14ac:dyDescent="0.25">
      <c r="B2654" s="49"/>
      <c r="C2654" s="49"/>
      <c r="D2654" s="2"/>
      <c r="E2654" t="s">
        <v>389</v>
      </c>
      <c r="F2654" s="49"/>
      <c r="G2654" s="49"/>
      <c r="H2654" t="s">
        <v>7730</v>
      </c>
      <c r="I2654" s="49"/>
      <c r="J2654" s="49"/>
      <c r="L2654" s="49"/>
      <c r="M2654" s="49"/>
      <c r="N2654" s="49"/>
      <c r="O2654" s="49"/>
      <c r="P2654" s="49"/>
      <c r="Q2654" t="s">
        <v>7729</v>
      </c>
      <c r="R2654" t="s">
        <v>1302</v>
      </c>
      <c r="S2654">
        <v>2</v>
      </c>
      <c r="T2654">
        <v>0</v>
      </c>
      <c r="U2654">
        <v>10</v>
      </c>
      <c r="X2654" s="49"/>
      <c r="AB2654" s="49"/>
      <c r="AC2654" s="49" t="s">
        <v>7723</v>
      </c>
      <c r="AD2654">
        <v>8</v>
      </c>
    </row>
    <row r="2655" spans="2:30" x14ac:dyDescent="0.25">
      <c r="B2655" s="49"/>
      <c r="C2655" s="49"/>
      <c r="D2655" s="2"/>
      <c r="E2655" t="s">
        <v>115</v>
      </c>
      <c r="F2655" s="49"/>
      <c r="G2655" s="49"/>
      <c r="H2655" t="s">
        <v>7733</v>
      </c>
      <c r="I2655" s="49"/>
      <c r="J2655" s="49"/>
      <c r="L2655" s="49" t="s">
        <v>7732</v>
      </c>
      <c r="M2655" s="49"/>
      <c r="N2655" s="49"/>
      <c r="O2655" s="49"/>
      <c r="P2655" s="49"/>
      <c r="Q2655" t="s">
        <v>7731</v>
      </c>
      <c r="R2655" t="s">
        <v>1302</v>
      </c>
      <c r="S2655">
        <v>1</v>
      </c>
      <c r="T2655">
        <v>30</v>
      </c>
      <c r="U2655">
        <v>12</v>
      </c>
      <c r="X2655" s="49"/>
      <c r="AB2655" s="49" t="s">
        <v>2289</v>
      </c>
      <c r="AC2655" s="49"/>
      <c r="AD2655">
        <v>8</v>
      </c>
    </row>
    <row r="2656" spans="2:30" x14ac:dyDescent="0.25">
      <c r="B2656" s="49"/>
      <c r="C2656" s="49"/>
      <c r="D2656" s="2"/>
      <c r="E2656" t="s">
        <v>115</v>
      </c>
      <c r="F2656" s="49"/>
      <c r="G2656" s="49"/>
      <c r="H2656" t="s">
        <v>7736</v>
      </c>
      <c r="I2656" s="49"/>
      <c r="J2656" s="49"/>
      <c r="L2656" s="49" t="s">
        <v>7735</v>
      </c>
      <c r="M2656" s="49"/>
      <c r="N2656" s="49"/>
      <c r="O2656" s="49"/>
      <c r="P2656" s="49"/>
      <c r="Q2656" t="s">
        <v>7734</v>
      </c>
      <c r="R2656" t="s">
        <v>1302</v>
      </c>
      <c r="S2656">
        <v>2</v>
      </c>
      <c r="T2656">
        <v>30</v>
      </c>
      <c r="U2656">
        <v>10</v>
      </c>
      <c r="X2656" s="49"/>
      <c r="Y2656">
        <v>2</v>
      </c>
      <c r="Z2656">
        <v>1</v>
      </c>
      <c r="AA2656">
        <v>3</v>
      </c>
      <c r="AB2656" s="49" t="s">
        <v>610</v>
      </c>
      <c r="AC2656" s="49"/>
      <c r="AD2656">
        <v>8</v>
      </c>
    </row>
    <row r="2657" spans="2:30" x14ac:dyDescent="0.25">
      <c r="B2657" s="49"/>
      <c r="C2657" s="49"/>
      <c r="D2657" s="2"/>
      <c r="E2657" t="s">
        <v>115</v>
      </c>
      <c r="F2657" s="49"/>
      <c r="G2657" s="49"/>
      <c r="H2657" t="s">
        <v>7740</v>
      </c>
      <c r="I2657" s="49"/>
      <c r="J2657" s="49"/>
      <c r="L2657" s="49" t="s">
        <v>7739</v>
      </c>
      <c r="M2657" s="49"/>
      <c r="N2657" s="49"/>
      <c r="O2657" s="49"/>
      <c r="P2657" s="49"/>
      <c r="Q2657" t="s">
        <v>7737</v>
      </c>
      <c r="R2657" t="s">
        <v>1302</v>
      </c>
      <c r="S2657">
        <v>3</v>
      </c>
      <c r="T2657">
        <v>30</v>
      </c>
      <c r="U2657">
        <v>10</v>
      </c>
      <c r="X2657" s="49"/>
      <c r="Y2657">
        <v>2</v>
      </c>
      <c r="Z2657">
        <v>1</v>
      </c>
      <c r="AA2657">
        <v>3</v>
      </c>
      <c r="AB2657" s="49" t="s">
        <v>7738</v>
      </c>
      <c r="AC2657" s="49"/>
      <c r="AD2657">
        <v>8</v>
      </c>
    </row>
    <row r="2658" spans="2:30" x14ac:dyDescent="0.25">
      <c r="B2658" s="49"/>
      <c r="C2658" s="49"/>
      <c r="D2658" s="2"/>
      <c r="E2658" t="s">
        <v>217</v>
      </c>
      <c r="F2658" s="49"/>
      <c r="G2658" s="49"/>
      <c r="H2658" t="s">
        <v>7743</v>
      </c>
      <c r="I2658" s="49"/>
      <c r="J2658" s="49"/>
      <c r="L2658" s="49" t="s">
        <v>7742</v>
      </c>
      <c r="M2658" s="49"/>
      <c r="N2658" s="49"/>
      <c r="O2658" s="49"/>
      <c r="P2658" s="49"/>
      <c r="Q2658" t="s">
        <v>7741</v>
      </c>
      <c r="R2658" t="s">
        <v>1302</v>
      </c>
      <c r="S2658">
        <v>1</v>
      </c>
      <c r="T2658">
        <v>25</v>
      </c>
      <c r="U2658">
        <v>10</v>
      </c>
      <c r="X2658" s="49"/>
      <c r="Y2658">
        <v>2</v>
      </c>
      <c r="Z2658">
        <v>1</v>
      </c>
      <c r="AA2658">
        <v>3</v>
      </c>
      <c r="AB2658" s="49" t="s">
        <v>1745</v>
      </c>
      <c r="AC2658" s="49"/>
      <c r="AD2658">
        <v>8</v>
      </c>
    </row>
    <row r="2659" spans="2:30" x14ac:dyDescent="0.25">
      <c r="B2659" s="49"/>
      <c r="C2659" s="49"/>
      <c r="D2659" s="2"/>
      <c r="E2659" t="s">
        <v>217</v>
      </c>
      <c r="F2659" s="49"/>
      <c r="G2659" s="49"/>
      <c r="H2659" t="s">
        <v>7746</v>
      </c>
      <c r="I2659" s="49"/>
      <c r="J2659" s="49"/>
      <c r="L2659" s="49" t="s">
        <v>7745</v>
      </c>
      <c r="M2659" s="49"/>
      <c r="N2659" s="49"/>
      <c r="O2659" s="49"/>
      <c r="P2659" s="49"/>
      <c r="Q2659" t="s">
        <v>7744</v>
      </c>
      <c r="R2659" t="s">
        <v>1302</v>
      </c>
      <c r="S2659">
        <v>2</v>
      </c>
      <c r="T2659">
        <v>25</v>
      </c>
      <c r="U2659">
        <v>10</v>
      </c>
      <c r="X2659" s="49"/>
      <c r="Y2659">
        <v>2</v>
      </c>
      <c r="Z2659">
        <v>1</v>
      </c>
      <c r="AA2659">
        <v>3</v>
      </c>
      <c r="AB2659" s="49" t="s">
        <v>618</v>
      </c>
      <c r="AC2659" s="49"/>
      <c r="AD2659">
        <v>8</v>
      </c>
    </row>
    <row r="2660" spans="2:30" x14ac:dyDescent="0.25">
      <c r="B2660" s="49"/>
      <c r="C2660" s="49"/>
      <c r="D2660" s="2"/>
      <c r="E2660" t="s">
        <v>217</v>
      </c>
      <c r="F2660" s="49"/>
      <c r="G2660" s="49"/>
      <c r="H2660" t="s">
        <v>7749</v>
      </c>
      <c r="I2660" s="49"/>
      <c r="J2660" s="49"/>
      <c r="L2660" s="49" t="s">
        <v>7748</v>
      </c>
      <c r="M2660" s="49"/>
      <c r="N2660" s="49"/>
      <c r="O2660" s="49"/>
      <c r="P2660" s="49"/>
      <c r="Q2660" t="s">
        <v>7747</v>
      </c>
      <c r="R2660" t="s">
        <v>1302</v>
      </c>
      <c r="S2660">
        <v>3</v>
      </c>
      <c r="T2660">
        <v>25</v>
      </c>
      <c r="U2660">
        <v>10</v>
      </c>
      <c r="X2660" s="49"/>
      <c r="Y2660">
        <v>2</v>
      </c>
      <c r="Z2660">
        <v>1</v>
      </c>
      <c r="AA2660">
        <v>3</v>
      </c>
      <c r="AB2660" s="49" t="s">
        <v>1888</v>
      </c>
      <c r="AC2660" s="49"/>
      <c r="AD2660">
        <v>8</v>
      </c>
    </row>
    <row r="2661" spans="2:30" x14ac:dyDescent="0.25">
      <c r="B2661" s="49"/>
      <c r="C2661" s="49"/>
      <c r="D2661" s="2"/>
      <c r="E2661" t="s">
        <v>7459</v>
      </c>
      <c r="F2661" s="49"/>
      <c r="G2661" s="49"/>
      <c r="H2661" t="s">
        <v>7751</v>
      </c>
      <c r="I2661" s="49"/>
      <c r="J2661" s="49"/>
      <c r="L2661" s="49" t="s">
        <v>2181</v>
      </c>
      <c r="M2661" s="49"/>
      <c r="N2661" s="49"/>
      <c r="O2661" s="49"/>
      <c r="P2661" s="49"/>
      <c r="Q2661" t="s">
        <v>7750</v>
      </c>
      <c r="R2661" t="s">
        <v>1302</v>
      </c>
      <c r="S2661">
        <v>1</v>
      </c>
      <c r="T2661">
        <v>27.5</v>
      </c>
      <c r="U2661">
        <v>12</v>
      </c>
      <c r="X2661" s="49"/>
      <c r="Y2661">
        <v>2</v>
      </c>
      <c r="Z2661">
        <v>1</v>
      </c>
      <c r="AA2661">
        <v>3</v>
      </c>
      <c r="AB2661" s="49" t="s">
        <v>1745</v>
      </c>
      <c r="AC2661" s="49"/>
      <c r="AD2661">
        <v>8</v>
      </c>
    </row>
    <row r="2662" spans="2:30" x14ac:dyDescent="0.25">
      <c r="B2662" s="49"/>
      <c r="C2662" s="49"/>
      <c r="D2662" s="2"/>
      <c r="E2662" t="s">
        <v>7459</v>
      </c>
      <c r="F2662" s="49"/>
      <c r="G2662" s="49"/>
      <c r="H2662" t="s">
        <v>7753</v>
      </c>
      <c r="I2662" s="49"/>
      <c r="J2662" s="49"/>
      <c r="L2662" s="49" t="s">
        <v>2181</v>
      </c>
      <c r="M2662" s="49"/>
      <c r="N2662" s="49"/>
      <c r="O2662" s="49"/>
      <c r="P2662" s="49"/>
      <c r="Q2662" t="s">
        <v>7752</v>
      </c>
      <c r="R2662" t="s">
        <v>1302</v>
      </c>
      <c r="S2662">
        <v>2</v>
      </c>
      <c r="T2662">
        <v>27.5</v>
      </c>
      <c r="U2662">
        <v>11</v>
      </c>
      <c r="X2662" s="49"/>
      <c r="Y2662">
        <v>2</v>
      </c>
      <c r="Z2662">
        <v>1</v>
      </c>
      <c r="AA2662">
        <v>3</v>
      </c>
      <c r="AB2662" s="49" t="s">
        <v>1745</v>
      </c>
      <c r="AC2662" s="49"/>
      <c r="AD2662">
        <v>8</v>
      </c>
    </row>
    <row r="2663" spans="2:30" x14ac:dyDescent="0.25">
      <c r="B2663" s="49"/>
      <c r="C2663" s="49"/>
      <c r="D2663" s="2"/>
      <c r="E2663" t="s">
        <v>7459</v>
      </c>
      <c r="F2663" s="49"/>
      <c r="G2663" s="49"/>
      <c r="H2663" t="s">
        <v>7755</v>
      </c>
      <c r="I2663" s="49"/>
      <c r="J2663" s="49"/>
      <c r="L2663" s="49" t="s">
        <v>2350</v>
      </c>
      <c r="M2663" s="49"/>
      <c r="N2663" s="49"/>
      <c r="O2663" s="49"/>
      <c r="P2663" s="49"/>
      <c r="Q2663" t="s">
        <v>7754</v>
      </c>
      <c r="R2663" t="s">
        <v>1302</v>
      </c>
      <c r="S2663">
        <v>3</v>
      </c>
      <c r="T2663">
        <v>27.5</v>
      </c>
      <c r="U2663">
        <v>9</v>
      </c>
      <c r="X2663" s="49"/>
      <c r="Y2663">
        <v>2</v>
      </c>
      <c r="Z2663">
        <v>1</v>
      </c>
      <c r="AA2663">
        <v>3</v>
      </c>
      <c r="AB2663" s="49" t="s">
        <v>610</v>
      </c>
      <c r="AC2663" s="49"/>
      <c r="AD2663">
        <v>8</v>
      </c>
    </row>
    <row r="2664" spans="2:30" x14ac:dyDescent="0.25">
      <c r="B2664" s="49"/>
      <c r="C2664" s="49"/>
      <c r="D2664" s="2"/>
      <c r="E2664" t="s">
        <v>209</v>
      </c>
      <c r="F2664" s="49"/>
      <c r="G2664" s="49"/>
      <c r="H2664" t="s">
        <v>7758</v>
      </c>
      <c r="I2664" s="49"/>
      <c r="J2664" s="49"/>
      <c r="L2664" s="49" t="s">
        <v>7757</v>
      </c>
      <c r="M2664" s="49"/>
      <c r="N2664" s="49"/>
      <c r="O2664" s="49"/>
      <c r="P2664" s="49"/>
      <c r="Q2664" t="s">
        <v>7756</v>
      </c>
      <c r="R2664" t="s">
        <v>1302</v>
      </c>
      <c r="S2664">
        <v>1</v>
      </c>
      <c r="T2664">
        <v>65</v>
      </c>
      <c r="U2664">
        <v>11</v>
      </c>
      <c r="X2664" s="49"/>
      <c r="Y2664">
        <v>2</v>
      </c>
      <c r="Z2664">
        <v>1</v>
      </c>
      <c r="AA2664">
        <v>3</v>
      </c>
      <c r="AB2664" s="49" t="s">
        <v>1745</v>
      </c>
      <c r="AC2664" s="49"/>
      <c r="AD2664">
        <v>8</v>
      </c>
    </row>
    <row r="2665" spans="2:30" x14ac:dyDescent="0.25">
      <c r="B2665" s="49"/>
      <c r="C2665" s="49"/>
      <c r="D2665" s="2"/>
      <c r="E2665" t="s">
        <v>209</v>
      </c>
      <c r="F2665" s="49"/>
      <c r="G2665" s="49"/>
      <c r="H2665" t="s">
        <v>7760</v>
      </c>
      <c r="I2665" s="49"/>
      <c r="J2665" s="49"/>
      <c r="L2665" s="49" t="s">
        <v>7757</v>
      </c>
      <c r="M2665" s="49"/>
      <c r="N2665" s="49"/>
      <c r="O2665" s="49"/>
      <c r="P2665" s="49"/>
      <c r="Q2665" t="s">
        <v>7759</v>
      </c>
      <c r="R2665" t="s">
        <v>1302</v>
      </c>
      <c r="S2665">
        <v>2</v>
      </c>
      <c r="T2665">
        <v>65</v>
      </c>
      <c r="U2665">
        <v>10</v>
      </c>
      <c r="X2665" s="49"/>
      <c r="Y2665">
        <v>2</v>
      </c>
      <c r="Z2665">
        <v>1</v>
      </c>
      <c r="AA2665">
        <v>3</v>
      </c>
      <c r="AB2665" s="49" t="s">
        <v>1745</v>
      </c>
      <c r="AC2665" s="49"/>
      <c r="AD2665">
        <v>8</v>
      </c>
    </row>
    <row r="2666" spans="2:30" x14ac:dyDescent="0.25">
      <c r="B2666" s="49"/>
      <c r="C2666" s="49"/>
      <c r="D2666" s="2"/>
      <c r="E2666" t="s">
        <v>209</v>
      </c>
      <c r="F2666" s="49"/>
      <c r="G2666" s="49"/>
      <c r="H2666" t="s">
        <v>7763</v>
      </c>
      <c r="I2666" s="49"/>
      <c r="J2666" s="49"/>
      <c r="L2666" s="49" t="s">
        <v>7762</v>
      </c>
      <c r="M2666" s="49"/>
      <c r="N2666" s="49"/>
      <c r="O2666" s="49"/>
      <c r="P2666" s="49"/>
      <c r="Q2666" t="s">
        <v>7761</v>
      </c>
      <c r="R2666" t="s">
        <v>1302</v>
      </c>
      <c r="S2666">
        <v>3</v>
      </c>
      <c r="T2666">
        <v>65</v>
      </c>
      <c r="U2666">
        <v>9</v>
      </c>
      <c r="X2666" s="49"/>
      <c r="Y2666">
        <v>2</v>
      </c>
      <c r="Z2666">
        <v>1</v>
      </c>
      <c r="AA2666">
        <v>3</v>
      </c>
      <c r="AB2666" s="49" t="s">
        <v>1888</v>
      </c>
      <c r="AC2666" s="49"/>
      <c r="AD2666">
        <v>8</v>
      </c>
    </row>
    <row r="2667" spans="2:30" x14ac:dyDescent="0.25">
      <c r="B2667" s="49"/>
      <c r="C2667" s="49"/>
      <c r="D2667" s="2"/>
      <c r="E2667" t="s">
        <v>79</v>
      </c>
      <c r="F2667" s="49"/>
      <c r="G2667" s="49"/>
      <c r="H2667" t="s">
        <v>7765</v>
      </c>
      <c r="I2667" s="49"/>
      <c r="J2667" s="49"/>
      <c r="L2667" s="49" t="s">
        <v>5413</v>
      </c>
      <c r="M2667" s="49"/>
      <c r="N2667" s="49"/>
      <c r="O2667" s="49"/>
      <c r="P2667" s="49"/>
      <c r="Q2667" t="s">
        <v>7764</v>
      </c>
      <c r="R2667" t="s">
        <v>1302</v>
      </c>
      <c r="S2667">
        <v>1</v>
      </c>
      <c r="T2667">
        <v>35</v>
      </c>
      <c r="U2667">
        <v>15</v>
      </c>
      <c r="X2667" s="49"/>
      <c r="Y2667">
        <v>2</v>
      </c>
      <c r="Z2667">
        <v>1</v>
      </c>
      <c r="AA2667">
        <v>3</v>
      </c>
      <c r="AB2667" s="49" t="s">
        <v>2289</v>
      </c>
      <c r="AC2667" s="49"/>
      <c r="AD2667">
        <v>8</v>
      </c>
    </row>
    <row r="2668" spans="2:30" x14ac:dyDescent="0.25">
      <c r="B2668" s="49"/>
      <c r="C2668" s="49"/>
      <c r="D2668" s="2"/>
      <c r="E2668" t="s">
        <v>79</v>
      </c>
      <c r="F2668" s="49"/>
      <c r="G2668" s="49"/>
      <c r="H2668" t="s">
        <v>7767</v>
      </c>
      <c r="I2668" s="49"/>
      <c r="J2668" s="49"/>
      <c r="L2668" s="49" t="s">
        <v>5413</v>
      </c>
      <c r="M2668" s="49"/>
      <c r="N2668" s="49"/>
      <c r="O2668" s="49"/>
      <c r="P2668" s="49"/>
      <c r="Q2668" t="s">
        <v>7766</v>
      </c>
      <c r="R2668" t="s">
        <v>1302</v>
      </c>
      <c r="S2668">
        <v>2</v>
      </c>
      <c r="T2668">
        <v>35</v>
      </c>
      <c r="U2668">
        <v>15</v>
      </c>
      <c r="X2668" s="49"/>
      <c r="Y2668">
        <v>2</v>
      </c>
      <c r="Z2668">
        <v>1</v>
      </c>
      <c r="AA2668">
        <v>3</v>
      </c>
      <c r="AB2668" s="49" t="s">
        <v>2289</v>
      </c>
      <c r="AC2668" s="49"/>
      <c r="AD2668">
        <v>8</v>
      </c>
    </row>
    <row r="2669" spans="2:30" x14ac:dyDescent="0.25">
      <c r="B2669" s="49"/>
      <c r="C2669" s="49"/>
      <c r="D2669" s="2"/>
      <c r="E2669" t="s">
        <v>79</v>
      </c>
      <c r="F2669" s="49"/>
      <c r="G2669" s="49"/>
      <c r="H2669" t="s">
        <v>7769</v>
      </c>
      <c r="I2669" s="49"/>
      <c r="J2669" s="49"/>
      <c r="L2669" s="49" t="s">
        <v>5413</v>
      </c>
      <c r="M2669" s="49"/>
      <c r="N2669" s="49"/>
      <c r="O2669" s="49"/>
      <c r="P2669" s="49"/>
      <c r="Q2669" t="s">
        <v>7768</v>
      </c>
      <c r="R2669" t="s">
        <v>1302</v>
      </c>
      <c r="S2669">
        <v>3</v>
      </c>
      <c r="T2669">
        <v>35</v>
      </c>
      <c r="U2669">
        <v>15</v>
      </c>
      <c r="X2669" s="49"/>
      <c r="Y2669">
        <v>2</v>
      </c>
      <c r="Z2669">
        <v>1</v>
      </c>
      <c r="AA2669">
        <v>3</v>
      </c>
      <c r="AB2669" s="49" t="s">
        <v>2289</v>
      </c>
      <c r="AC2669" s="49"/>
      <c r="AD2669">
        <v>8</v>
      </c>
    </row>
    <row r="2670" spans="2:30" x14ac:dyDescent="0.25">
      <c r="B2670" s="49"/>
      <c r="C2670" s="49"/>
      <c r="D2670" s="2"/>
      <c r="E2670" t="s">
        <v>1534</v>
      </c>
      <c r="F2670" s="49"/>
      <c r="G2670" s="49"/>
      <c r="H2670" t="s">
        <v>7772</v>
      </c>
      <c r="I2670" s="49"/>
      <c r="J2670" s="49"/>
      <c r="L2670" s="49" t="s">
        <v>7771</v>
      </c>
      <c r="M2670" s="49"/>
      <c r="N2670" s="49"/>
      <c r="O2670" s="49"/>
      <c r="P2670" s="49"/>
      <c r="Q2670" t="s">
        <v>7770</v>
      </c>
      <c r="R2670" t="s">
        <v>1302</v>
      </c>
      <c r="S2670">
        <v>1</v>
      </c>
      <c r="T2670">
        <v>150</v>
      </c>
      <c r="V2670">
        <v>60</v>
      </c>
      <c r="X2670" s="49"/>
      <c r="AB2670" s="49"/>
      <c r="AC2670" s="49"/>
      <c r="AD2670">
        <v>8</v>
      </c>
    </row>
    <row r="2671" spans="2:30" x14ac:dyDescent="0.25">
      <c r="B2671" s="49"/>
      <c r="C2671" s="49"/>
      <c r="D2671" s="2"/>
      <c r="E2671" t="s">
        <v>1534</v>
      </c>
      <c r="F2671" s="49"/>
      <c r="G2671" s="49"/>
      <c r="H2671" t="s">
        <v>7775</v>
      </c>
      <c r="I2671" s="49"/>
      <c r="J2671" s="49"/>
      <c r="L2671" s="49" t="s">
        <v>7774</v>
      </c>
      <c r="M2671" s="49"/>
      <c r="N2671" s="49"/>
      <c r="O2671" s="49"/>
      <c r="P2671" s="49"/>
      <c r="Q2671" t="s">
        <v>7773</v>
      </c>
      <c r="R2671" t="s">
        <v>1302</v>
      </c>
      <c r="S2671">
        <v>2</v>
      </c>
      <c r="T2671">
        <v>150</v>
      </c>
      <c r="V2671">
        <v>60</v>
      </c>
      <c r="X2671" s="49"/>
      <c r="AB2671" s="49"/>
      <c r="AC2671" s="49"/>
      <c r="AD2671">
        <v>8</v>
      </c>
    </row>
    <row r="2672" spans="2:30" x14ac:dyDescent="0.25">
      <c r="B2672" s="49"/>
      <c r="C2672" s="49"/>
      <c r="D2672" s="2"/>
      <c r="E2672" t="s">
        <v>1534</v>
      </c>
      <c r="F2672" s="49"/>
      <c r="G2672" s="49"/>
      <c r="H2672" t="s">
        <v>7778</v>
      </c>
      <c r="I2672" s="49"/>
      <c r="J2672" s="49"/>
      <c r="L2672" s="49" t="s">
        <v>7777</v>
      </c>
      <c r="M2672" s="49"/>
      <c r="N2672" s="49"/>
      <c r="O2672" s="49"/>
      <c r="P2672" s="49"/>
      <c r="Q2672" t="s">
        <v>7776</v>
      </c>
      <c r="R2672" t="s">
        <v>1302</v>
      </c>
      <c r="S2672">
        <v>3</v>
      </c>
      <c r="T2672">
        <v>150</v>
      </c>
      <c r="V2672">
        <v>57</v>
      </c>
      <c r="X2672" s="49"/>
      <c r="AB2672" s="49"/>
      <c r="AC2672" s="49"/>
      <c r="AD2672">
        <v>8</v>
      </c>
    </row>
    <row r="2673" spans="2:30" x14ac:dyDescent="0.25">
      <c r="B2673" s="49"/>
      <c r="C2673" s="49"/>
      <c r="D2673" s="2"/>
      <c r="E2673" t="s">
        <v>1534</v>
      </c>
      <c r="F2673" s="49"/>
      <c r="G2673" s="49"/>
      <c r="H2673" t="s">
        <v>7781</v>
      </c>
      <c r="I2673" s="49"/>
      <c r="J2673" s="49"/>
      <c r="L2673" s="49" t="s">
        <v>7780</v>
      </c>
      <c r="M2673" s="49"/>
      <c r="N2673" s="49"/>
      <c r="O2673" s="49"/>
      <c r="P2673" s="49"/>
      <c r="Q2673" t="s">
        <v>7779</v>
      </c>
      <c r="R2673" t="s">
        <v>1302</v>
      </c>
      <c r="S2673">
        <v>4</v>
      </c>
      <c r="T2673">
        <v>150</v>
      </c>
      <c r="V2673">
        <v>57</v>
      </c>
      <c r="X2673" s="49"/>
      <c r="AB2673" s="49"/>
      <c r="AC2673" s="49"/>
      <c r="AD2673">
        <v>8</v>
      </c>
    </row>
    <row r="2674" spans="2:30" x14ac:dyDescent="0.25">
      <c r="B2674" s="49"/>
      <c r="C2674" s="49"/>
      <c r="D2674" s="2"/>
      <c r="E2674" t="s">
        <v>373</v>
      </c>
      <c r="F2674" s="49"/>
      <c r="G2674" s="49"/>
      <c r="H2674" t="s">
        <v>7784</v>
      </c>
      <c r="I2674" s="49"/>
      <c r="J2674" s="49"/>
      <c r="L2674" s="49" t="s">
        <v>7783</v>
      </c>
      <c r="M2674" s="49"/>
      <c r="N2674" s="49"/>
      <c r="O2674" s="49"/>
      <c r="P2674" s="49"/>
      <c r="Q2674" t="s">
        <v>7782</v>
      </c>
      <c r="R2674" t="s">
        <v>1302</v>
      </c>
      <c r="S2674">
        <v>1</v>
      </c>
      <c r="V2674">
        <v>20</v>
      </c>
      <c r="W2674">
        <v>0</v>
      </c>
      <c r="X2674" s="49" t="s">
        <v>3957</v>
      </c>
      <c r="AB2674" s="49"/>
      <c r="AC2674" s="49"/>
      <c r="AD2674">
        <v>8</v>
      </c>
    </row>
    <row r="2675" spans="2:30" x14ac:dyDescent="0.25">
      <c r="B2675" s="49"/>
      <c r="C2675" s="49"/>
      <c r="D2675" s="2"/>
      <c r="E2675" t="s">
        <v>373</v>
      </c>
      <c r="F2675" s="49"/>
      <c r="G2675" s="49"/>
      <c r="H2675" t="s">
        <v>7786</v>
      </c>
      <c r="I2675" s="49"/>
      <c r="J2675" s="49"/>
      <c r="L2675" s="49" t="s">
        <v>7783</v>
      </c>
      <c r="M2675" s="49"/>
      <c r="N2675" s="49"/>
      <c r="O2675" s="49"/>
      <c r="P2675" s="49"/>
      <c r="Q2675" t="s">
        <v>7785</v>
      </c>
      <c r="R2675" t="s">
        <v>1302</v>
      </c>
      <c r="S2675">
        <v>2</v>
      </c>
      <c r="V2675">
        <v>20</v>
      </c>
      <c r="W2675">
        <v>0</v>
      </c>
      <c r="X2675" s="49" t="s">
        <v>3957</v>
      </c>
      <c r="AB2675" s="49"/>
      <c r="AC2675" s="49"/>
      <c r="AD2675">
        <v>8</v>
      </c>
    </row>
    <row r="2676" spans="2:30" x14ac:dyDescent="0.25">
      <c r="B2676" s="49"/>
      <c r="C2676" s="49"/>
      <c r="D2676" s="2"/>
      <c r="E2676" t="s">
        <v>373</v>
      </c>
      <c r="F2676" s="49"/>
      <c r="G2676" s="49"/>
      <c r="H2676" t="s">
        <v>7788</v>
      </c>
      <c r="I2676" s="49"/>
      <c r="J2676" s="49"/>
      <c r="L2676" s="49" t="s">
        <v>7783</v>
      </c>
      <c r="M2676" s="49"/>
      <c r="N2676" s="49"/>
      <c r="O2676" s="49"/>
      <c r="P2676" s="49"/>
      <c r="Q2676" t="s">
        <v>7787</v>
      </c>
      <c r="R2676" t="s">
        <v>1302</v>
      </c>
      <c r="S2676">
        <v>3</v>
      </c>
      <c r="V2676">
        <v>20</v>
      </c>
      <c r="W2676">
        <v>0</v>
      </c>
      <c r="X2676" s="49" t="s">
        <v>3957</v>
      </c>
      <c r="AB2676" s="49"/>
      <c r="AC2676" s="49"/>
      <c r="AD2676">
        <v>8</v>
      </c>
    </row>
    <row r="2677" spans="2:30" x14ac:dyDescent="0.25">
      <c r="B2677" s="49"/>
      <c r="C2677" s="49"/>
      <c r="D2677" s="2"/>
      <c r="E2677" t="s">
        <v>373</v>
      </c>
      <c r="F2677" s="49"/>
      <c r="G2677" s="49"/>
      <c r="H2677" t="s">
        <v>7790</v>
      </c>
      <c r="I2677" s="49"/>
      <c r="J2677" s="49"/>
      <c r="L2677" s="49" t="s">
        <v>7783</v>
      </c>
      <c r="M2677" s="49"/>
      <c r="N2677" s="49"/>
      <c r="O2677" s="49"/>
      <c r="P2677" s="49"/>
      <c r="Q2677" t="s">
        <v>7789</v>
      </c>
      <c r="R2677" t="s">
        <v>1302</v>
      </c>
      <c r="S2677">
        <v>4</v>
      </c>
      <c r="V2677">
        <v>20</v>
      </c>
      <c r="W2677">
        <v>0</v>
      </c>
      <c r="X2677" s="49" t="s">
        <v>3957</v>
      </c>
      <c r="AB2677" s="49"/>
      <c r="AC2677" s="49"/>
      <c r="AD2677">
        <v>8</v>
      </c>
    </row>
    <row r="2678" spans="2:30" x14ac:dyDescent="0.25">
      <c r="B2678" s="49"/>
      <c r="C2678" s="49"/>
      <c r="D2678" s="2"/>
      <c r="E2678" t="s">
        <v>373</v>
      </c>
      <c r="F2678" s="49"/>
      <c r="G2678" s="49"/>
      <c r="H2678" t="s">
        <v>7792</v>
      </c>
      <c r="I2678" s="49"/>
      <c r="J2678" s="49"/>
      <c r="L2678" s="49" t="s">
        <v>7783</v>
      </c>
      <c r="M2678" s="49"/>
      <c r="N2678" s="49"/>
      <c r="O2678" s="49"/>
      <c r="P2678" s="49"/>
      <c r="Q2678" t="s">
        <v>7791</v>
      </c>
      <c r="R2678" t="s">
        <v>1302</v>
      </c>
      <c r="S2678">
        <v>5</v>
      </c>
      <c r="V2678">
        <v>20</v>
      </c>
      <c r="W2678">
        <v>0</v>
      </c>
      <c r="X2678" s="49" t="s">
        <v>3957</v>
      </c>
      <c r="AB2678" s="49"/>
      <c r="AC2678" s="49"/>
      <c r="AD2678">
        <v>8</v>
      </c>
    </row>
    <row r="2679" spans="2:30" x14ac:dyDescent="0.25">
      <c r="B2679" s="49"/>
      <c r="C2679" s="49"/>
      <c r="D2679" s="2"/>
      <c r="E2679" t="s">
        <v>373</v>
      </c>
      <c r="F2679" s="49"/>
      <c r="G2679" s="49"/>
      <c r="H2679" t="s">
        <v>1305</v>
      </c>
      <c r="I2679" s="49"/>
      <c r="J2679" s="49"/>
      <c r="L2679" s="49" t="s">
        <v>7783</v>
      </c>
      <c r="M2679" s="49"/>
      <c r="N2679" s="49"/>
      <c r="O2679" s="49"/>
      <c r="P2679" s="49"/>
      <c r="Q2679" t="s">
        <v>7793</v>
      </c>
      <c r="R2679" t="s">
        <v>1302</v>
      </c>
      <c r="S2679">
        <v>6</v>
      </c>
      <c r="V2679">
        <v>20</v>
      </c>
      <c r="W2679">
        <v>0</v>
      </c>
      <c r="X2679" s="49" t="s">
        <v>3957</v>
      </c>
      <c r="AB2679" s="49"/>
      <c r="AC2679" s="49"/>
      <c r="AD2679">
        <v>8</v>
      </c>
    </row>
    <row r="2680" spans="2:30" x14ac:dyDescent="0.25">
      <c r="B2680" s="49"/>
      <c r="C2680" s="49"/>
      <c r="D2680" s="2"/>
      <c r="E2680" t="s">
        <v>363</v>
      </c>
      <c r="F2680" s="49"/>
      <c r="G2680" s="49"/>
      <c r="H2680" t="s">
        <v>1309</v>
      </c>
      <c r="I2680" s="49"/>
      <c r="J2680" s="49"/>
      <c r="L2680" s="49" t="s">
        <v>7795</v>
      </c>
      <c r="M2680" s="49"/>
      <c r="N2680" s="49"/>
      <c r="O2680" s="49"/>
      <c r="P2680" s="49"/>
      <c r="Q2680" t="s">
        <v>7794</v>
      </c>
      <c r="R2680" t="s">
        <v>1306</v>
      </c>
      <c r="S2680">
        <v>1</v>
      </c>
      <c r="V2680">
        <v>301</v>
      </c>
      <c r="W2680">
        <v>0.56999999999999995</v>
      </c>
      <c r="X2680" s="49" t="s">
        <v>3957</v>
      </c>
      <c r="AB2680" s="49"/>
      <c r="AC2680" s="49"/>
      <c r="AD2680">
        <v>8</v>
      </c>
    </row>
    <row r="2681" spans="2:30" x14ac:dyDescent="0.25">
      <c r="B2681" s="49"/>
      <c r="C2681" s="49"/>
      <c r="D2681" s="2"/>
      <c r="E2681" t="s">
        <v>269</v>
      </c>
      <c r="F2681" s="49"/>
      <c r="G2681" s="49"/>
      <c r="H2681" t="s">
        <v>7797</v>
      </c>
      <c r="I2681" s="49"/>
      <c r="J2681" s="49"/>
      <c r="L2681" s="49"/>
      <c r="M2681" s="49"/>
      <c r="N2681" s="49"/>
      <c r="O2681" s="49"/>
      <c r="P2681" s="49"/>
      <c r="Q2681" t="s">
        <v>7796</v>
      </c>
      <c r="R2681" t="s">
        <v>1306</v>
      </c>
      <c r="S2681">
        <v>1</v>
      </c>
      <c r="T2681">
        <v>0</v>
      </c>
      <c r="U2681">
        <v>8</v>
      </c>
      <c r="X2681" s="49"/>
      <c r="AB2681" s="49"/>
      <c r="AC2681" s="49"/>
      <c r="AD2681">
        <v>8</v>
      </c>
    </row>
    <row r="2682" spans="2:30" x14ac:dyDescent="0.25">
      <c r="B2682" s="49"/>
      <c r="C2682" s="49"/>
      <c r="D2682" s="2"/>
      <c r="E2682" t="s">
        <v>279</v>
      </c>
      <c r="F2682" s="49"/>
      <c r="G2682" s="49"/>
      <c r="H2682" t="s">
        <v>7800</v>
      </c>
      <c r="I2682" s="49"/>
      <c r="J2682" s="49"/>
      <c r="L2682" s="49" t="s">
        <v>7799</v>
      </c>
      <c r="M2682" s="49"/>
      <c r="N2682" s="49"/>
      <c r="O2682" s="49"/>
      <c r="P2682" s="49"/>
      <c r="Q2682" t="s">
        <v>7798</v>
      </c>
      <c r="R2682" t="s">
        <v>1306</v>
      </c>
      <c r="S2682">
        <v>1</v>
      </c>
      <c r="T2682">
        <v>0</v>
      </c>
      <c r="U2682">
        <v>5</v>
      </c>
      <c r="X2682" s="49"/>
      <c r="AB2682" s="49"/>
      <c r="AC2682" s="49"/>
      <c r="AD2682">
        <v>8</v>
      </c>
    </row>
    <row r="2683" spans="2:30" x14ac:dyDescent="0.25">
      <c r="B2683" s="49"/>
      <c r="C2683" s="49"/>
      <c r="D2683" s="2"/>
      <c r="E2683" t="s">
        <v>423</v>
      </c>
      <c r="F2683" s="49"/>
      <c r="G2683" s="49"/>
      <c r="H2683" t="s">
        <v>7802</v>
      </c>
      <c r="I2683" s="49"/>
      <c r="J2683" s="49"/>
      <c r="L2683" s="49"/>
      <c r="M2683" s="49"/>
      <c r="N2683" s="49"/>
      <c r="O2683" s="49"/>
      <c r="P2683" s="49"/>
      <c r="Q2683" t="s">
        <v>7801</v>
      </c>
      <c r="R2683" t="s">
        <v>1306</v>
      </c>
      <c r="S2683">
        <v>1</v>
      </c>
      <c r="T2683">
        <v>0</v>
      </c>
      <c r="U2683">
        <v>8</v>
      </c>
      <c r="X2683" s="49"/>
      <c r="AB2683" s="49"/>
      <c r="AC2683" s="49"/>
      <c r="AD2683">
        <v>8</v>
      </c>
    </row>
    <row r="2684" spans="2:30" x14ac:dyDescent="0.25">
      <c r="B2684" s="49"/>
      <c r="C2684" s="49"/>
      <c r="D2684" s="2"/>
      <c r="E2684" t="s">
        <v>394</v>
      </c>
      <c r="F2684" s="49"/>
      <c r="G2684" s="49"/>
      <c r="H2684" t="s">
        <v>7804</v>
      </c>
      <c r="I2684" s="49"/>
      <c r="J2684" s="49"/>
      <c r="L2684" s="49" t="s">
        <v>3073</v>
      </c>
      <c r="M2684" s="49"/>
      <c r="N2684" s="49"/>
      <c r="O2684" s="49"/>
      <c r="P2684" s="49"/>
      <c r="Q2684" t="s">
        <v>7803</v>
      </c>
      <c r="R2684" t="s">
        <v>1306</v>
      </c>
      <c r="S2684">
        <v>1</v>
      </c>
      <c r="T2684">
        <v>0</v>
      </c>
      <c r="U2684">
        <v>12</v>
      </c>
      <c r="X2684" s="49"/>
      <c r="AB2684" s="49"/>
      <c r="AC2684" s="49"/>
      <c r="AD2684">
        <v>8</v>
      </c>
    </row>
    <row r="2685" spans="2:30" x14ac:dyDescent="0.25">
      <c r="B2685" s="49"/>
      <c r="C2685" s="49"/>
      <c r="D2685" s="2"/>
      <c r="E2685" t="s">
        <v>283</v>
      </c>
      <c r="F2685" s="49"/>
      <c r="G2685" s="49"/>
      <c r="H2685" t="s">
        <v>7807</v>
      </c>
      <c r="I2685" s="49"/>
      <c r="J2685" s="49"/>
      <c r="L2685" s="49" t="s">
        <v>7806</v>
      </c>
      <c r="M2685" s="49"/>
      <c r="N2685" s="49"/>
      <c r="O2685" s="49"/>
      <c r="P2685" s="49"/>
      <c r="Q2685" t="s">
        <v>7805</v>
      </c>
      <c r="R2685" t="s">
        <v>1306</v>
      </c>
      <c r="S2685">
        <v>1</v>
      </c>
      <c r="T2685">
        <v>0</v>
      </c>
      <c r="U2685">
        <v>8</v>
      </c>
      <c r="X2685" s="49"/>
      <c r="Y2685">
        <v>3</v>
      </c>
      <c r="Z2685">
        <v>1</v>
      </c>
      <c r="AA2685">
        <v>1</v>
      </c>
      <c r="AB2685" s="49" t="s">
        <v>2271</v>
      </c>
      <c r="AC2685" s="49"/>
      <c r="AD2685">
        <v>8</v>
      </c>
    </row>
    <row r="2686" spans="2:30" x14ac:dyDescent="0.25">
      <c r="B2686" s="49"/>
      <c r="C2686" s="49"/>
      <c r="D2686" s="2"/>
      <c r="E2686" t="s">
        <v>283</v>
      </c>
      <c r="F2686" s="49"/>
      <c r="G2686" s="49"/>
      <c r="H2686" t="s">
        <v>7810</v>
      </c>
      <c r="I2686" s="49"/>
      <c r="J2686" s="49"/>
      <c r="L2686" s="49" t="s">
        <v>7809</v>
      </c>
      <c r="M2686" s="49"/>
      <c r="N2686" s="49"/>
      <c r="O2686" s="49"/>
      <c r="P2686" s="49"/>
      <c r="Q2686" t="s">
        <v>7808</v>
      </c>
      <c r="R2686" t="s">
        <v>1306</v>
      </c>
      <c r="S2686">
        <v>2</v>
      </c>
      <c r="T2686">
        <v>30</v>
      </c>
      <c r="U2686">
        <v>10</v>
      </c>
      <c r="X2686" s="49"/>
      <c r="Y2686">
        <v>3</v>
      </c>
      <c r="Z2686">
        <v>1</v>
      </c>
      <c r="AA2686">
        <v>1</v>
      </c>
      <c r="AB2686" s="49" t="s">
        <v>1994</v>
      </c>
      <c r="AC2686" s="49"/>
      <c r="AD2686">
        <v>8</v>
      </c>
    </row>
    <row r="2687" spans="2:30" x14ac:dyDescent="0.25">
      <c r="B2687" s="49"/>
      <c r="C2687" s="49"/>
      <c r="D2687" s="2"/>
      <c r="E2687" t="s">
        <v>283</v>
      </c>
      <c r="F2687" s="49"/>
      <c r="G2687" s="49"/>
      <c r="H2687" t="s">
        <v>7813</v>
      </c>
      <c r="I2687" s="49"/>
      <c r="J2687" s="49"/>
      <c r="L2687" s="49" t="s">
        <v>7812</v>
      </c>
      <c r="M2687" s="49"/>
      <c r="N2687" s="49"/>
      <c r="O2687" s="49"/>
      <c r="P2687" s="49"/>
      <c r="Q2687" t="s">
        <v>7811</v>
      </c>
      <c r="R2687" t="s">
        <v>1306</v>
      </c>
      <c r="S2687">
        <v>3</v>
      </c>
      <c r="T2687">
        <v>40</v>
      </c>
      <c r="U2687">
        <v>8</v>
      </c>
      <c r="X2687" s="49"/>
      <c r="Y2687">
        <v>3</v>
      </c>
      <c r="Z2687">
        <v>1</v>
      </c>
      <c r="AA2687">
        <v>1</v>
      </c>
      <c r="AB2687" s="49" t="s">
        <v>622</v>
      </c>
      <c r="AC2687" s="49"/>
      <c r="AD2687">
        <v>8</v>
      </c>
    </row>
    <row r="2688" spans="2:30" x14ac:dyDescent="0.25">
      <c r="B2688" s="49"/>
      <c r="C2688" s="49"/>
      <c r="D2688" s="2"/>
      <c r="E2688" t="s">
        <v>283</v>
      </c>
      <c r="F2688" s="49"/>
      <c r="G2688" s="49"/>
      <c r="H2688" t="s">
        <v>7816</v>
      </c>
      <c r="I2688" s="49"/>
      <c r="J2688" s="49"/>
      <c r="L2688" s="49" t="s">
        <v>7815</v>
      </c>
      <c r="M2688" s="49"/>
      <c r="N2688" s="49"/>
      <c r="O2688" s="49"/>
      <c r="P2688" s="49"/>
      <c r="Q2688" t="s">
        <v>7814</v>
      </c>
      <c r="R2688" t="s">
        <v>1306</v>
      </c>
      <c r="S2688">
        <v>4</v>
      </c>
      <c r="T2688">
        <v>50</v>
      </c>
      <c r="U2688">
        <v>8</v>
      </c>
      <c r="X2688" s="49"/>
      <c r="Y2688">
        <v>3</v>
      </c>
      <c r="Z2688">
        <v>1</v>
      </c>
      <c r="AA2688">
        <v>1</v>
      </c>
      <c r="AB2688" s="49" t="s">
        <v>622</v>
      </c>
      <c r="AC2688" s="49"/>
      <c r="AD2688">
        <v>8</v>
      </c>
    </row>
    <row r="2689" spans="2:30" x14ac:dyDescent="0.25">
      <c r="B2689" s="49"/>
      <c r="C2689" s="49"/>
      <c r="D2689" s="2"/>
      <c r="E2689" t="s">
        <v>431</v>
      </c>
      <c r="F2689" s="49"/>
      <c r="G2689" s="49"/>
      <c r="H2689" t="s">
        <v>7820</v>
      </c>
      <c r="I2689" s="49"/>
      <c r="J2689" s="49"/>
      <c r="L2689" s="49" t="s">
        <v>7819</v>
      </c>
      <c r="M2689" s="49"/>
      <c r="N2689" s="49"/>
      <c r="O2689" s="49"/>
      <c r="P2689" s="49"/>
      <c r="Q2689" t="s">
        <v>7817</v>
      </c>
      <c r="R2689" t="s">
        <v>1306</v>
      </c>
      <c r="S2689">
        <v>1</v>
      </c>
      <c r="T2689">
        <v>40</v>
      </c>
      <c r="U2689">
        <v>10</v>
      </c>
      <c r="X2689" s="49"/>
      <c r="Y2689">
        <v>2</v>
      </c>
      <c r="Z2689">
        <v>1</v>
      </c>
      <c r="AA2689">
        <v>3</v>
      </c>
      <c r="AB2689" s="49" t="s">
        <v>2271</v>
      </c>
      <c r="AC2689" s="49"/>
      <c r="AD2689">
        <v>8</v>
      </c>
    </row>
    <row r="2690" spans="2:30" x14ac:dyDescent="0.25">
      <c r="B2690" s="49"/>
      <c r="C2690" s="49"/>
      <c r="D2690" s="2"/>
      <c r="E2690" t="s">
        <v>431</v>
      </c>
      <c r="F2690" s="49"/>
      <c r="G2690" s="49"/>
      <c r="H2690" t="s">
        <v>7822</v>
      </c>
      <c r="I2690" s="49"/>
      <c r="J2690" s="49"/>
      <c r="L2690" s="49" t="s">
        <v>7819</v>
      </c>
      <c r="M2690" s="49"/>
      <c r="N2690" s="49"/>
      <c r="O2690" s="49"/>
      <c r="P2690" s="49"/>
      <c r="Q2690" t="s">
        <v>7821</v>
      </c>
      <c r="R2690" t="s">
        <v>1306</v>
      </c>
      <c r="S2690">
        <v>2</v>
      </c>
      <c r="T2690">
        <v>45</v>
      </c>
      <c r="U2690">
        <v>10</v>
      </c>
      <c r="X2690" s="49"/>
      <c r="Y2690">
        <v>2</v>
      </c>
      <c r="Z2690">
        <v>1</v>
      </c>
      <c r="AA2690">
        <v>3</v>
      </c>
      <c r="AB2690" s="49" t="s">
        <v>2271</v>
      </c>
      <c r="AC2690" s="49"/>
      <c r="AD2690">
        <v>8</v>
      </c>
    </row>
    <row r="2691" spans="2:30" x14ac:dyDescent="0.25">
      <c r="B2691" s="49"/>
      <c r="C2691" s="49"/>
      <c r="D2691" s="2"/>
      <c r="E2691" t="s">
        <v>431</v>
      </c>
      <c r="F2691" s="49"/>
      <c r="G2691" s="49"/>
      <c r="H2691" t="s">
        <v>7825</v>
      </c>
      <c r="I2691" s="49"/>
      <c r="J2691" s="49"/>
      <c r="L2691" s="49" t="s">
        <v>7824</v>
      </c>
      <c r="M2691" s="49"/>
      <c r="N2691" s="49"/>
      <c r="O2691" s="49"/>
      <c r="P2691" s="49"/>
      <c r="Q2691" t="s">
        <v>7823</v>
      </c>
      <c r="R2691" t="s">
        <v>1306</v>
      </c>
      <c r="S2691">
        <v>3</v>
      </c>
      <c r="T2691">
        <v>50</v>
      </c>
      <c r="U2691">
        <v>10</v>
      </c>
      <c r="X2691" s="49"/>
      <c r="Y2691">
        <v>2</v>
      </c>
      <c r="Z2691">
        <v>1</v>
      </c>
      <c r="AA2691">
        <v>3</v>
      </c>
      <c r="AB2691" s="49" t="s">
        <v>2271</v>
      </c>
      <c r="AC2691" s="49"/>
      <c r="AD2691">
        <v>8</v>
      </c>
    </row>
    <row r="2692" spans="2:30" x14ac:dyDescent="0.25">
      <c r="B2692" s="49"/>
      <c r="C2692" s="49"/>
      <c r="D2692" s="2"/>
      <c r="E2692" t="s">
        <v>427</v>
      </c>
      <c r="F2692" s="49"/>
      <c r="G2692" s="49"/>
      <c r="H2692" t="s">
        <v>7828</v>
      </c>
      <c r="I2692" s="49"/>
      <c r="J2692" s="49"/>
      <c r="L2692" s="49" t="s">
        <v>7827</v>
      </c>
      <c r="M2692" s="49"/>
      <c r="N2692" s="49"/>
      <c r="O2692" s="49"/>
      <c r="P2692" s="49"/>
      <c r="Q2692" t="s">
        <v>7826</v>
      </c>
      <c r="R2692" t="s">
        <v>1306</v>
      </c>
      <c r="S2692">
        <v>1</v>
      </c>
      <c r="T2692">
        <v>15</v>
      </c>
      <c r="U2692">
        <v>10</v>
      </c>
      <c r="X2692" s="49"/>
      <c r="Y2692">
        <v>1</v>
      </c>
      <c r="Z2692">
        <v>1</v>
      </c>
      <c r="AA2692">
        <v>1</v>
      </c>
      <c r="AB2692" s="49" t="s">
        <v>2151</v>
      </c>
      <c r="AC2692" s="49"/>
      <c r="AD2692">
        <v>8</v>
      </c>
    </row>
    <row r="2693" spans="2:30" x14ac:dyDescent="0.25">
      <c r="B2693" s="49"/>
      <c r="C2693" s="49"/>
      <c r="D2693" s="2"/>
      <c r="E2693" t="s">
        <v>427</v>
      </c>
      <c r="F2693" s="49"/>
      <c r="G2693" s="49"/>
      <c r="H2693" t="s">
        <v>7831</v>
      </c>
      <c r="I2693" s="49"/>
      <c r="J2693" s="49"/>
      <c r="L2693" s="49" t="s">
        <v>7830</v>
      </c>
      <c r="M2693" s="49"/>
      <c r="N2693" s="49"/>
      <c r="O2693" s="49"/>
      <c r="P2693" s="49"/>
      <c r="Q2693" t="s">
        <v>7829</v>
      </c>
      <c r="R2693" t="s">
        <v>1306</v>
      </c>
      <c r="S2693">
        <v>2</v>
      </c>
      <c r="T2693">
        <v>40</v>
      </c>
      <c r="U2693">
        <v>10</v>
      </c>
      <c r="X2693" s="49"/>
      <c r="Y2693">
        <v>3</v>
      </c>
      <c r="Z2693">
        <v>1</v>
      </c>
      <c r="AA2693">
        <v>1</v>
      </c>
      <c r="AB2693" s="49" t="s">
        <v>622</v>
      </c>
      <c r="AC2693" s="49"/>
      <c r="AD2693">
        <v>8</v>
      </c>
    </row>
    <row r="2694" spans="2:30" x14ac:dyDescent="0.25">
      <c r="B2694" s="49"/>
      <c r="C2694" s="49"/>
      <c r="D2694" s="2"/>
      <c r="E2694" t="s">
        <v>427</v>
      </c>
      <c r="F2694" s="49"/>
      <c r="G2694" s="49"/>
      <c r="H2694" t="s">
        <v>7833</v>
      </c>
      <c r="I2694" s="49"/>
      <c r="J2694" s="49"/>
      <c r="L2694" s="49" t="s">
        <v>7830</v>
      </c>
      <c r="M2694" s="49"/>
      <c r="N2694" s="49"/>
      <c r="O2694" s="49"/>
      <c r="P2694" s="49"/>
      <c r="Q2694" t="s">
        <v>7832</v>
      </c>
      <c r="R2694" t="s">
        <v>1306</v>
      </c>
      <c r="S2694">
        <v>3</v>
      </c>
      <c r="T2694">
        <v>50</v>
      </c>
      <c r="U2694">
        <v>10</v>
      </c>
      <c r="X2694" s="49"/>
      <c r="Y2694">
        <v>3</v>
      </c>
      <c r="Z2694">
        <v>1</v>
      </c>
      <c r="AA2694">
        <v>1</v>
      </c>
      <c r="AB2694" s="49" t="s">
        <v>622</v>
      </c>
      <c r="AC2694" s="49"/>
      <c r="AD2694">
        <v>8</v>
      </c>
    </row>
    <row r="2695" spans="2:30" x14ac:dyDescent="0.25">
      <c r="B2695" s="49"/>
      <c r="C2695" s="49"/>
      <c r="D2695" s="2"/>
      <c r="E2695" t="s">
        <v>427</v>
      </c>
      <c r="F2695" s="49"/>
      <c r="G2695" s="49"/>
      <c r="H2695" t="s">
        <v>7835</v>
      </c>
      <c r="I2695" s="49"/>
      <c r="J2695" s="49"/>
      <c r="L2695" s="49" t="s">
        <v>7830</v>
      </c>
      <c r="M2695" s="49"/>
      <c r="N2695" s="49"/>
      <c r="O2695" s="49"/>
      <c r="P2695" s="49"/>
      <c r="Q2695" t="s">
        <v>7834</v>
      </c>
      <c r="R2695" t="s">
        <v>1306</v>
      </c>
      <c r="S2695">
        <v>4</v>
      </c>
      <c r="T2695">
        <v>57.5</v>
      </c>
      <c r="U2695">
        <v>10</v>
      </c>
      <c r="X2695" s="49"/>
      <c r="Y2695">
        <v>3</v>
      </c>
      <c r="Z2695">
        <v>1</v>
      </c>
      <c r="AA2695">
        <v>1</v>
      </c>
      <c r="AB2695" s="49" t="s">
        <v>622</v>
      </c>
      <c r="AC2695" s="49"/>
      <c r="AD2695">
        <v>8</v>
      </c>
    </row>
    <row r="2696" spans="2:30" x14ac:dyDescent="0.25">
      <c r="B2696" s="49"/>
      <c r="C2696" s="49"/>
      <c r="D2696" s="2"/>
      <c r="E2696" t="s">
        <v>59</v>
      </c>
      <c r="F2696" s="49"/>
      <c r="G2696" s="49"/>
      <c r="H2696" t="s">
        <v>7838</v>
      </c>
      <c r="I2696" s="49"/>
      <c r="J2696" s="49"/>
      <c r="L2696" s="49" t="s">
        <v>7837</v>
      </c>
      <c r="M2696" s="49"/>
      <c r="N2696" s="49"/>
      <c r="O2696" s="49"/>
      <c r="P2696" s="49"/>
      <c r="Q2696" t="s">
        <v>7836</v>
      </c>
      <c r="R2696" t="s">
        <v>1306</v>
      </c>
      <c r="S2696">
        <v>1</v>
      </c>
      <c r="T2696">
        <v>20</v>
      </c>
      <c r="U2696">
        <v>10</v>
      </c>
      <c r="X2696" s="49"/>
      <c r="Y2696">
        <v>2</v>
      </c>
      <c r="Z2696">
        <v>1</v>
      </c>
      <c r="AA2696">
        <v>3</v>
      </c>
      <c r="AB2696" s="49" t="s">
        <v>2151</v>
      </c>
      <c r="AC2696" s="49"/>
      <c r="AD2696">
        <v>8</v>
      </c>
    </row>
    <row r="2697" spans="2:30" x14ac:dyDescent="0.25">
      <c r="B2697" s="49"/>
      <c r="C2697" s="49"/>
      <c r="D2697" s="2"/>
      <c r="E2697" t="s">
        <v>59</v>
      </c>
      <c r="F2697" s="49"/>
      <c r="G2697" s="49"/>
      <c r="H2697" t="s">
        <v>7841</v>
      </c>
      <c r="I2697" s="49"/>
      <c r="J2697" s="49"/>
      <c r="L2697" s="49" t="s">
        <v>7840</v>
      </c>
      <c r="M2697" s="49"/>
      <c r="N2697" s="49"/>
      <c r="O2697" s="49"/>
      <c r="P2697" s="49"/>
      <c r="Q2697" t="s">
        <v>7839</v>
      </c>
      <c r="R2697" t="s">
        <v>1306</v>
      </c>
      <c r="S2697">
        <v>2</v>
      </c>
      <c r="T2697">
        <v>35</v>
      </c>
      <c r="U2697">
        <v>10</v>
      </c>
      <c r="X2697" s="49"/>
      <c r="Y2697">
        <v>2</v>
      </c>
      <c r="Z2697">
        <v>1</v>
      </c>
      <c r="AA2697">
        <v>3</v>
      </c>
      <c r="AB2697" s="49" t="s">
        <v>2271</v>
      </c>
      <c r="AC2697" s="49"/>
      <c r="AD2697">
        <v>8</v>
      </c>
    </row>
    <row r="2698" spans="2:30" x14ac:dyDescent="0.25">
      <c r="B2698" s="49"/>
      <c r="C2698" s="49"/>
      <c r="D2698" s="2"/>
      <c r="E2698" t="s">
        <v>59</v>
      </c>
      <c r="F2698" s="49"/>
      <c r="G2698" s="49"/>
      <c r="H2698" t="s">
        <v>7843</v>
      </c>
      <c r="I2698" s="49"/>
      <c r="J2698" s="49"/>
      <c r="L2698" s="49" t="s">
        <v>7840</v>
      </c>
      <c r="M2698" s="49"/>
      <c r="N2698" s="49"/>
      <c r="O2698" s="49"/>
      <c r="P2698" s="49"/>
      <c r="Q2698" t="s">
        <v>7842</v>
      </c>
      <c r="R2698" t="s">
        <v>1306</v>
      </c>
      <c r="S2698">
        <v>3</v>
      </c>
      <c r="T2698">
        <v>50</v>
      </c>
      <c r="U2698">
        <v>10</v>
      </c>
      <c r="X2698" s="49"/>
      <c r="Y2698">
        <v>2</v>
      </c>
      <c r="Z2698">
        <v>1</v>
      </c>
      <c r="AA2698">
        <v>3</v>
      </c>
      <c r="AB2698" s="49" t="s">
        <v>2271</v>
      </c>
      <c r="AC2698" s="49"/>
      <c r="AD2698">
        <v>8</v>
      </c>
    </row>
    <row r="2699" spans="2:30" x14ac:dyDescent="0.25">
      <c r="B2699" s="49"/>
      <c r="C2699" s="49"/>
      <c r="D2699" s="2"/>
      <c r="E2699" t="s">
        <v>229</v>
      </c>
      <c r="F2699" s="49"/>
      <c r="G2699" s="49"/>
      <c r="H2699" t="s">
        <v>7846</v>
      </c>
      <c r="I2699" s="49"/>
      <c r="J2699" s="49"/>
      <c r="L2699" s="49" t="s">
        <v>7845</v>
      </c>
      <c r="M2699" s="49"/>
      <c r="N2699" s="49"/>
      <c r="O2699" s="49"/>
      <c r="P2699" s="49"/>
      <c r="Q2699" t="s">
        <v>7844</v>
      </c>
      <c r="R2699" t="s">
        <v>1306</v>
      </c>
      <c r="S2699">
        <v>1</v>
      </c>
      <c r="T2699">
        <v>20</v>
      </c>
      <c r="U2699">
        <v>12</v>
      </c>
      <c r="X2699" s="49"/>
      <c r="Y2699">
        <v>3</v>
      </c>
      <c r="Z2699">
        <v>1</v>
      </c>
      <c r="AA2699">
        <v>3</v>
      </c>
      <c r="AB2699" s="49" t="s">
        <v>622</v>
      </c>
      <c r="AC2699" s="49"/>
      <c r="AD2699">
        <v>8</v>
      </c>
    </row>
    <row r="2700" spans="2:30" x14ac:dyDescent="0.25">
      <c r="B2700" s="49"/>
      <c r="C2700" s="49"/>
      <c r="D2700" s="2"/>
      <c r="E2700" t="s">
        <v>229</v>
      </c>
      <c r="F2700" s="49"/>
      <c r="G2700" s="49"/>
      <c r="H2700" t="s">
        <v>1310</v>
      </c>
      <c r="I2700" s="49"/>
      <c r="J2700" s="49"/>
      <c r="L2700" s="49" t="s">
        <v>7845</v>
      </c>
      <c r="M2700" s="49"/>
      <c r="N2700" s="49"/>
      <c r="O2700" s="49"/>
      <c r="P2700" s="49"/>
      <c r="Q2700" t="s">
        <v>7847</v>
      </c>
      <c r="R2700" t="s">
        <v>1306</v>
      </c>
      <c r="S2700">
        <v>2</v>
      </c>
      <c r="T2700">
        <v>20</v>
      </c>
      <c r="U2700">
        <v>10</v>
      </c>
      <c r="X2700" s="49"/>
      <c r="Y2700">
        <v>3</v>
      </c>
      <c r="Z2700">
        <v>1</v>
      </c>
      <c r="AA2700">
        <v>3</v>
      </c>
      <c r="AB2700" s="49" t="s">
        <v>622</v>
      </c>
      <c r="AC2700" s="49"/>
      <c r="AD2700">
        <v>8</v>
      </c>
    </row>
    <row r="2701" spans="2:30" x14ac:dyDescent="0.25">
      <c r="B2701" s="49"/>
      <c r="C2701" s="49"/>
      <c r="D2701" s="2"/>
      <c r="E2701" t="s">
        <v>363</v>
      </c>
      <c r="F2701" s="49"/>
      <c r="G2701" s="49"/>
      <c r="H2701" t="s">
        <v>1313</v>
      </c>
      <c r="I2701" s="49"/>
      <c r="J2701" s="49"/>
      <c r="L2701" s="49" t="s">
        <v>7642</v>
      </c>
      <c r="M2701" s="49"/>
      <c r="N2701" s="49"/>
      <c r="O2701" s="49"/>
      <c r="P2701" s="49"/>
      <c r="Q2701" t="s">
        <v>7848</v>
      </c>
      <c r="R2701" t="s">
        <v>1311</v>
      </c>
      <c r="S2701">
        <v>1</v>
      </c>
      <c r="V2701">
        <v>300</v>
      </c>
      <c r="W2701">
        <v>0.56999999999999995</v>
      </c>
      <c r="X2701" s="49" t="s">
        <v>3957</v>
      </c>
      <c r="AB2701" s="49"/>
      <c r="AC2701" s="49"/>
      <c r="AD2701">
        <v>8</v>
      </c>
    </row>
    <row r="2702" spans="2:30" x14ac:dyDescent="0.25">
      <c r="B2702" s="49"/>
      <c r="C2702" s="49"/>
      <c r="D2702" s="2"/>
      <c r="E2702" t="s">
        <v>394</v>
      </c>
      <c r="F2702" s="49"/>
      <c r="G2702" s="49"/>
      <c r="H2702" t="s">
        <v>7851</v>
      </c>
      <c r="I2702" s="49"/>
      <c r="J2702" s="49"/>
      <c r="L2702" s="49"/>
      <c r="M2702" s="49"/>
      <c r="N2702" s="49"/>
      <c r="O2702" s="49"/>
      <c r="P2702" s="49"/>
      <c r="Q2702" t="s">
        <v>7849</v>
      </c>
      <c r="R2702" t="s">
        <v>1311</v>
      </c>
      <c r="S2702">
        <v>1</v>
      </c>
      <c r="T2702">
        <v>0</v>
      </c>
      <c r="U2702">
        <v>15</v>
      </c>
      <c r="X2702" s="49"/>
      <c r="AB2702" s="49"/>
      <c r="AC2702" s="49" t="s">
        <v>7850</v>
      </c>
      <c r="AD2702">
        <v>8</v>
      </c>
    </row>
    <row r="2703" spans="2:30" x14ac:dyDescent="0.25">
      <c r="B2703" s="49"/>
      <c r="C2703" s="49"/>
      <c r="D2703" s="2"/>
      <c r="E2703" t="s">
        <v>398</v>
      </c>
      <c r="F2703" s="49"/>
      <c r="G2703" s="49"/>
      <c r="H2703" t="s">
        <v>7853</v>
      </c>
      <c r="I2703" s="49"/>
      <c r="J2703" s="49"/>
      <c r="L2703" s="49"/>
      <c r="M2703" s="49"/>
      <c r="N2703" s="49"/>
      <c r="O2703" s="49"/>
      <c r="P2703" s="49"/>
      <c r="Q2703" t="s">
        <v>7852</v>
      </c>
      <c r="R2703" t="s">
        <v>1311</v>
      </c>
      <c r="S2703">
        <v>1</v>
      </c>
      <c r="T2703">
        <v>0</v>
      </c>
      <c r="U2703">
        <v>12</v>
      </c>
      <c r="X2703" s="49"/>
      <c r="AB2703" s="49"/>
      <c r="AC2703" s="49" t="s">
        <v>7850</v>
      </c>
      <c r="AD2703">
        <v>8</v>
      </c>
    </row>
    <row r="2704" spans="2:30" x14ac:dyDescent="0.25">
      <c r="B2704" s="49"/>
      <c r="C2704" s="49"/>
      <c r="D2704" s="2"/>
      <c r="E2704" t="s">
        <v>403</v>
      </c>
      <c r="F2704" s="49"/>
      <c r="G2704" s="49"/>
      <c r="H2704" t="s">
        <v>7855</v>
      </c>
      <c r="I2704" s="49"/>
      <c r="J2704" s="49"/>
      <c r="L2704" s="49"/>
      <c r="M2704" s="49"/>
      <c r="N2704" s="49"/>
      <c r="O2704" s="49"/>
      <c r="P2704" s="49"/>
      <c r="Q2704" t="s">
        <v>7854</v>
      </c>
      <c r="R2704" t="s">
        <v>1311</v>
      </c>
      <c r="S2704">
        <v>1</v>
      </c>
      <c r="T2704">
        <v>0</v>
      </c>
      <c r="U2704">
        <v>8</v>
      </c>
      <c r="X2704" s="49"/>
      <c r="AB2704" s="49"/>
      <c r="AC2704" s="49" t="s">
        <v>7850</v>
      </c>
      <c r="AD2704">
        <v>8</v>
      </c>
    </row>
    <row r="2705" spans="2:30" x14ac:dyDescent="0.25">
      <c r="B2705" s="49"/>
      <c r="C2705" s="49"/>
      <c r="D2705" s="2"/>
      <c r="E2705" t="s">
        <v>407</v>
      </c>
      <c r="F2705" s="49"/>
      <c r="G2705" s="49"/>
      <c r="H2705" t="s">
        <v>7857</v>
      </c>
      <c r="I2705" s="49"/>
      <c r="J2705" s="49"/>
      <c r="L2705" s="49"/>
      <c r="M2705" s="49"/>
      <c r="N2705" s="49"/>
      <c r="O2705" s="49"/>
      <c r="P2705" s="49"/>
      <c r="Q2705" t="s">
        <v>7856</v>
      </c>
      <c r="R2705" t="s">
        <v>1311</v>
      </c>
      <c r="S2705">
        <v>1</v>
      </c>
      <c r="T2705">
        <v>0</v>
      </c>
      <c r="U2705">
        <v>10</v>
      </c>
      <c r="X2705" s="49"/>
      <c r="AB2705" s="49"/>
      <c r="AC2705" s="49" t="s">
        <v>7850</v>
      </c>
      <c r="AD2705">
        <v>8</v>
      </c>
    </row>
    <row r="2706" spans="2:30" x14ac:dyDescent="0.25">
      <c r="B2706" s="49"/>
      <c r="C2706" s="49"/>
      <c r="D2706" s="2"/>
      <c r="E2706" t="s">
        <v>394</v>
      </c>
      <c r="F2706" s="49"/>
      <c r="G2706" s="49"/>
      <c r="H2706" t="s">
        <v>7860</v>
      </c>
      <c r="I2706" s="49"/>
      <c r="J2706" s="49"/>
      <c r="L2706" s="49"/>
      <c r="M2706" s="49"/>
      <c r="N2706" s="49"/>
      <c r="O2706" s="49"/>
      <c r="P2706" s="49"/>
      <c r="Q2706" t="s">
        <v>7858</v>
      </c>
      <c r="R2706" t="s">
        <v>1311</v>
      </c>
      <c r="S2706">
        <v>2</v>
      </c>
      <c r="T2706">
        <v>0</v>
      </c>
      <c r="U2706">
        <v>15</v>
      </c>
      <c r="X2706" s="49"/>
      <c r="AB2706" s="49"/>
      <c r="AC2706" s="49" t="s">
        <v>7859</v>
      </c>
      <c r="AD2706">
        <v>8</v>
      </c>
    </row>
    <row r="2707" spans="2:30" x14ac:dyDescent="0.25">
      <c r="B2707" s="49"/>
      <c r="C2707" s="49"/>
      <c r="D2707" s="2"/>
      <c r="E2707" t="s">
        <v>398</v>
      </c>
      <c r="F2707" s="49"/>
      <c r="G2707" s="49"/>
      <c r="H2707" t="s">
        <v>7862</v>
      </c>
      <c r="I2707" s="49"/>
      <c r="J2707" s="49"/>
      <c r="L2707" s="49"/>
      <c r="M2707" s="49"/>
      <c r="N2707" s="49"/>
      <c r="O2707" s="49"/>
      <c r="P2707" s="49"/>
      <c r="Q2707" t="s">
        <v>7861</v>
      </c>
      <c r="R2707" t="s">
        <v>1311</v>
      </c>
      <c r="S2707">
        <v>2</v>
      </c>
      <c r="T2707">
        <v>0</v>
      </c>
      <c r="U2707">
        <v>12</v>
      </c>
      <c r="X2707" s="49"/>
      <c r="AB2707" s="49"/>
      <c r="AC2707" s="49" t="s">
        <v>7859</v>
      </c>
      <c r="AD2707">
        <v>8</v>
      </c>
    </row>
    <row r="2708" spans="2:30" x14ac:dyDescent="0.25">
      <c r="B2708" s="49"/>
      <c r="C2708" s="49"/>
      <c r="D2708" s="2"/>
      <c r="E2708" t="s">
        <v>403</v>
      </c>
      <c r="F2708" s="49"/>
      <c r="G2708" s="49"/>
      <c r="H2708" t="s">
        <v>7864</v>
      </c>
      <c r="I2708" s="49"/>
      <c r="J2708" s="49"/>
      <c r="L2708" s="49"/>
      <c r="M2708" s="49"/>
      <c r="N2708" s="49"/>
      <c r="O2708" s="49"/>
      <c r="P2708" s="49"/>
      <c r="Q2708" t="s">
        <v>7863</v>
      </c>
      <c r="R2708" t="s">
        <v>1311</v>
      </c>
      <c r="S2708">
        <v>2</v>
      </c>
      <c r="T2708">
        <v>0</v>
      </c>
      <c r="U2708">
        <v>8</v>
      </c>
      <c r="X2708" s="49"/>
      <c r="AB2708" s="49"/>
      <c r="AC2708" s="49" t="s">
        <v>7859</v>
      </c>
      <c r="AD2708">
        <v>8</v>
      </c>
    </row>
    <row r="2709" spans="2:30" x14ac:dyDescent="0.25">
      <c r="B2709" s="49"/>
      <c r="C2709" s="49"/>
      <c r="D2709" s="2"/>
      <c r="E2709" t="s">
        <v>407</v>
      </c>
      <c r="F2709" s="49"/>
      <c r="G2709" s="49"/>
      <c r="H2709" t="s">
        <v>7866</v>
      </c>
      <c r="I2709" s="49"/>
      <c r="J2709" s="49"/>
      <c r="L2709" s="49"/>
      <c r="M2709" s="49"/>
      <c r="N2709" s="49"/>
      <c r="O2709" s="49"/>
      <c r="P2709" s="49"/>
      <c r="Q2709" t="s">
        <v>7865</v>
      </c>
      <c r="R2709" t="s">
        <v>1311</v>
      </c>
      <c r="S2709">
        <v>2</v>
      </c>
      <c r="T2709">
        <v>0</v>
      </c>
      <c r="U2709">
        <v>10</v>
      </c>
      <c r="X2709" s="49"/>
      <c r="AB2709" s="49"/>
      <c r="AC2709" s="49" t="s">
        <v>7859</v>
      </c>
      <c r="AD2709">
        <v>8</v>
      </c>
    </row>
    <row r="2710" spans="2:30" x14ac:dyDescent="0.25">
      <c r="B2710" s="49"/>
      <c r="C2710" s="49"/>
      <c r="D2710" s="2"/>
      <c r="E2710" t="s">
        <v>334</v>
      </c>
      <c r="F2710" s="49"/>
      <c r="G2710" s="49"/>
      <c r="H2710" t="s">
        <v>7868</v>
      </c>
      <c r="I2710" s="49"/>
      <c r="J2710" s="49"/>
      <c r="L2710" s="49"/>
      <c r="M2710" s="49"/>
      <c r="N2710" s="49"/>
      <c r="O2710" s="49"/>
      <c r="P2710" s="49"/>
      <c r="Q2710" t="s">
        <v>7867</v>
      </c>
      <c r="R2710" t="s">
        <v>1311</v>
      </c>
      <c r="S2710">
        <v>1</v>
      </c>
      <c r="T2710">
        <v>0</v>
      </c>
      <c r="V2710">
        <v>30</v>
      </c>
      <c r="X2710" s="49"/>
      <c r="AB2710" s="49"/>
      <c r="AC2710" s="49"/>
      <c r="AD2710">
        <v>8</v>
      </c>
    </row>
    <row r="2711" spans="2:30" x14ac:dyDescent="0.25">
      <c r="B2711" s="49"/>
      <c r="C2711" s="49"/>
      <c r="D2711" s="2"/>
      <c r="E2711" t="s">
        <v>1</v>
      </c>
      <c r="F2711" s="49"/>
      <c r="G2711" s="49"/>
      <c r="H2711" t="s">
        <v>7870</v>
      </c>
      <c r="I2711" s="49"/>
      <c r="J2711" s="49"/>
      <c r="L2711" s="49" t="s">
        <v>6869</v>
      </c>
      <c r="M2711" s="49"/>
      <c r="N2711" s="49"/>
      <c r="O2711" s="49"/>
      <c r="P2711" s="49"/>
      <c r="Q2711" t="s">
        <v>7869</v>
      </c>
      <c r="R2711" t="s">
        <v>1311</v>
      </c>
      <c r="S2711">
        <v>1</v>
      </c>
      <c r="T2711">
        <v>150</v>
      </c>
      <c r="V2711">
        <v>75</v>
      </c>
      <c r="X2711" s="49"/>
      <c r="AB2711" s="49"/>
      <c r="AC2711" s="49"/>
      <c r="AD2711">
        <v>8</v>
      </c>
    </row>
    <row r="2712" spans="2:30" x14ac:dyDescent="0.25">
      <c r="B2712" s="49"/>
      <c r="C2712" s="49"/>
      <c r="D2712" s="2"/>
      <c r="E2712" t="s">
        <v>1</v>
      </c>
      <c r="F2712" s="49"/>
      <c r="G2712" s="49"/>
      <c r="H2712" t="s">
        <v>7872</v>
      </c>
      <c r="I2712" s="49"/>
      <c r="J2712" s="49"/>
      <c r="L2712" s="49" t="s">
        <v>6869</v>
      </c>
      <c r="M2712" s="49"/>
      <c r="N2712" s="49"/>
      <c r="O2712" s="49"/>
      <c r="P2712" s="49"/>
      <c r="Q2712" t="s">
        <v>7871</v>
      </c>
      <c r="R2712" t="s">
        <v>1311</v>
      </c>
      <c r="S2712">
        <v>2</v>
      </c>
      <c r="T2712">
        <v>150</v>
      </c>
      <c r="V2712">
        <v>60</v>
      </c>
      <c r="X2712" s="49"/>
      <c r="AB2712" s="49"/>
      <c r="AC2712" s="49"/>
      <c r="AD2712">
        <v>8</v>
      </c>
    </row>
    <row r="2713" spans="2:30" x14ac:dyDescent="0.25">
      <c r="B2713" s="49"/>
      <c r="C2713" s="49"/>
      <c r="D2713" s="2"/>
      <c r="E2713" t="s">
        <v>1</v>
      </c>
      <c r="F2713" s="49"/>
      <c r="G2713" s="49"/>
      <c r="H2713" t="s">
        <v>7875</v>
      </c>
      <c r="I2713" s="49"/>
      <c r="J2713" s="49"/>
      <c r="L2713" s="49" t="s">
        <v>7874</v>
      </c>
      <c r="M2713" s="49"/>
      <c r="N2713" s="49"/>
      <c r="O2713" s="49"/>
      <c r="P2713" s="49"/>
      <c r="Q2713" t="s">
        <v>7873</v>
      </c>
      <c r="R2713" t="s">
        <v>1311</v>
      </c>
      <c r="S2713">
        <v>3</v>
      </c>
      <c r="T2713">
        <v>150</v>
      </c>
      <c r="V2713">
        <v>60</v>
      </c>
      <c r="X2713" s="49"/>
      <c r="AB2713" s="49"/>
      <c r="AC2713" s="49"/>
      <c r="AD2713">
        <v>8</v>
      </c>
    </row>
    <row r="2714" spans="2:30" x14ac:dyDescent="0.25">
      <c r="B2714" s="49"/>
      <c r="C2714" s="49"/>
      <c r="D2714" s="2"/>
      <c r="E2714" t="s">
        <v>1</v>
      </c>
      <c r="F2714" s="49"/>
      <c r="G2714" s="49"/>
      <c r="H2714" t="s">
        <v>7877</v>
      </c>
      <c r="I2714" s="49"/>
      <c r="J2714" s="49"/>
      <c r="L2714" s="49" t="s">
        <v>7874</v>
      </c>
      <c r="M2714" s="49"/>
      <c r="N2714" s="49"/>
      <c r="O2714" s="49"/>
      <c r="P2714" s="49"/>
      <c r="Q2714" t="s">
        <v>7876</v>
      </c>
      <c r="R2714" t="s">
        <v>1311</v>
      </c>
      <c r="S2714">
        <v>4</v>
      </c>
      <c r="T2714">
        <v>150</v>
      </c>
      <c r="V2714">
        <v>51</v>
      </c>
      <c r="X2714" s="49"/>
      <c r="AB2714" s="49"/>
      <c r="AC2714" s="49"/>
      <c r="AD2714">
        <v>8</v>
      </c>
    </row>
    <row r="2715" spans="2:30" x14ac:dyDescent="0.25">
      <c r="B2715" s="49"/>
      <c r="C2715" s="49"/>
      <c r="D2715" s="2"/>
      <c r="E2715" t="s">
        <v>32</v>
      </c>
      <c r="F2715" s="49"/>
      <c r="G2715" s="49"/>
      <c r="H2715" t="s">
        <v>7880</v>
      </c>
      <c r="I2715" s="49"/>
      <c r="J2715" s="49"/>
      <c r="L2715" s="49" t="s">
        <v>7879</v>
      </c>
      <c r="M2715" s="49"/>
      <c r="N2715" s="49"/>
      <c r="O2715" s="49"/>
      <c r="P2715" s="49"/>
      <c r="Q2715" t="s">
        <v>7878</v>
      </c>
      <c r="R2715" t="s">
        <v>1311</v>
      </c>
      <c r="S2715">
        <v>1</v>
      </c>
      <c r="T2715">
        <v>190</v>
      </c>
      <c r="U2715">
        <v>10</v>
      </c>
      <c r="X2715" s="49"/>
      <c r="Y2715">
        <v>2</v>
      </c>
      <c r="Z2715">
        <v>1</v>
      </c>
      <c r="AA2715">
        <v>3</v>
      </c>
      <c r="AB2715" s="49" t="s">
        <v>1745</v>
      </c>
      <c r="AC2715" s="49"/>
      <c r="AD2715">
        <v>8</v>
      </c>
    </row>
    <row r="2716" spans="2:30" x14ac:dyDescent="0.25">
      <c r="B2716" s="49"/>
      <c r="C2716" s="49"/>
      <c r="D2716" s="2"/>
      <c r="E2716" t="s">
        <v>32</v>
      </c>
      <c r="F2716" s="49"/>
      <c r="G2716" s="49"/>
      <c r="H2716" t="s">
        <v>7882</v>
      </c>
      <c r="I2716" s="49"/>
      <c r="J2716" s="49"/>
      <c r="L2716" s="49" t="s">
        <v>7879</v>
      </c>
      <c r="M2716" s="49"/>
      <c r="N2716" s="49"/>
      <c r="O2716" s="49"/>
      <c r="P2716" s="49"/>
      <c r="Q2716" t="s">
        <v>7881</v>
      </c>
      <c r="R2716" t="s">
        <v>1311</v>
      </c>
      <c r="S2716">
        <v>2</v>
      </c>
      <c r="T2716">
        <v>195</v>
      </c>
      <c r="U2716">
        <v>10</v>
      </c>
      <c r="X2716" s="49"/>
      <c r="Y2716">
        <v>2</v>
      </c>
      <c r="Z2716">
        <v>1</v>
      </c>
      <c r="AA2716">
        <v>3</v>
      </c>
      <c r="AB2716" s="49" t="s">
        <v>1745</v>
      </c>
      <c r="AC2716" s="49"/>
      <c r="AD2716">
        <v>8</v>
      </c>
    </row>
    <row r="2717" spans="2:30" x14ac:dyDescent="0.25">
      <c r="B2717" s="49"/>
      <c r="C2717" s="49"/>
      <c r="D2717" s="2"/>
      <c r="E2717" t="s">
        <v>32</v>
      </c>
      <c r="F2717" s="49"/>
      <c r="G2717" s="49"/>
      <c r="H2717" t="s">
        <v>7884</v>
      </c>
      <c r="I2717" s="49"/>
      <c r="J2717" s="49"/>
      <c r="L2717" s="49" t="s">
        <v>7879</v>
      </c>
      <c r="M2717" s="49"/>
      <c r="N2717" s="49"/>
      <c r="O2717" s="49"/>
      <c r="P2717" s="49"/>
      <c r="Q2717" t="s">
        <v>7883</v>
      </c>
      <c r="R2717" t="s">
        <v>1311</v>
      </c>
      <c r="S2717">
        <v>3</v>
      </c>
      <c r="T2717">
        <v>200</v>
      </c>
      <c r="U2717">
        <v>8</v>
      </c>
      <c r="X2717" s="49"/>
      <c r="Y2717">
        <v>2</v>
      </c>
      <c r="Z2717">
        <v>1</v>
      </c>
      <c r="AA2717">
        <v>3</v>
      </c>
      <c r="AB2717" s="49" t="s">
        <v>1745</v>
      </c>
      <c r="AC2717" s="49"/>
      <c r="AD2717">
        <v>8</v>
      </c>
    </row>
    <row r="2718" spans="2:30" x14ac:dyDescent="0.25">
      <c r="B2718" s="49"/>
      <c r="C2718" s="49"/>
      <c r="D2718" s="2"/>
      <c r="E2718" t="s">
        <v>32</v>
      </c>
      <c r="F2718" s="49"/>
      <c r="G2718" s="49"/>
      <c r="H2718" t="s">
        <v>7886</v>
      </c>
      <c r="I2718" s="49"/>
      <c r="J2718" s="49"/>
      <c r="L2718" s="49" t="s">
        <v>7879</v>
      </c>
      <c r="M2718" s="49"/>
      <c r="N2718" s="49"/>
      <c r="O2718" s="49"/>
      <c r="P2718" s="49"/>
      <c r="Q2718" t="s">
        <v>7885</v>
      </c>
      <c r="R2718" t="s">
        <v>1311</v>
      </c>
      <c r="S2718">
        <v>4</v>
      </c>
      <c r="T2718">
        <v>205</v>
      </c>
      <c r="U2718">
        <v>8</v>
      </c>
      <c r="X2718" s="49"/>
      <c r="Y2718">
        <v>2</v>
      </c>
      <c r="Z2718">
        <v>1</v>
      </c>
      <c r="AA2718">
        <v>3</v>
      </c>
      <c r="AB2718" s="49" t="s">
        <v>1745</v>
      </c>
      <c r="AC2718" s="49"/>
      <c r="AD2718">
        <v>8</v>
      </c>
    </row>
    <row r="2719" spans="2:30" x14ac:dyDescent="0.25">
      <c r="B2719" s="49"/>
      <c r="C2719" s="49"/>
      <c r="D2719" s="2"/>
      <c r="E2719" t="s">
        <v>45</v>
      </c>
      <c r="F2719" s="49"/>
      <c r="G2719" s="49"/>
      <c r="H2719" t="s">
        <v>7889</v>
      </c>
      <c r="I2719" s="49"/>
      <c r="J2719" s="49"/>
      <c r="L2719" s="49" t="s">
        <v>7888</v>
      </c>
      <c r="M2719" s="49"/>
      <c r="N2719" s="49"/>
      <c r="O2719" s="49"/>
      <c r="P2719" s="49"/>
      <c r="Q2719" t="s">
        <v>7887</v>
      </c>
      <c r="R2719" t="s">
        <v>1311</v>
      </c>
      <c r="S2719">
        <v>1</v>
      </c>
      <c r="T2719">
        <v>70</v>
      </c>
      <c r="U2719">
        <v>12</v>
      </c>
      <c r="X2719" s="49"/>
      <c r="Y2719">
        <v>2</v>
      </c>
      <c r="Z2719">
        <v>1</v>
      </c>
      <c r="AA2719">
        <v>3</v>
      </c>
      <c r="AB2719" s="49" t="s">
        <v>1745</v>
      </c>
      <c r="AC2719" s="49"/>
      <c r="AD2719">
        <v>8</v>
      </c>
    </row>
    <row r="2720" spans="2:30" x14ac:dyDescent="0.25">
      <c r="B2720" s="49"/>
      <c r="C2720" s="49"/>
      <c r="D2720" s="2"/>
      <c r="E2720" t="s">
        <v>45</v>
      </c>
      <c r="F2720" s="49"/>
      <c r="G2720" s="49"/>
      <c r="H2720" t="s">
        <v>7891</v>
      </c>
      <c r="I2720" s="49"/>
      <c r="J2720" s="49"/>
      <c r="L2720" s="49" t="s">
        <v>7888</v>
      </c>
      <c r="M2720" s="49"/>
      <c r="N2720" s="49"/>
      <c r="O2720" s="49"/>
      <c r="P2720" s="49"/>
      <c r="Q2720" t="s">
        <v>7890</v>
      </c>
      <c r="R2720" t="s">
        <v>1311</v>
      </c>
      <c r="S2720">
        <v>2</v>
      </c>
      <c r="T2720">
        <v>70</v>
      </c>
      <c r="U2720">
        <v>12</v>
      </c>
      <c r="X2720" s="49"/>
      <c r="Y2720">
        <v>2</v>
      </c>
      <c r="Z2720">
        <v>1</v>
      </c>
      <c r="AA2720">
        <v>3</v>
      </c>
      <c r="AB2720" s="49" t="s">
        <v>1745</v>
      </c>
      <c r="AC2720" s="49"/>
      <c r="AD2720">
        <v>8</v>
      </c>
    </row>
    <row r="2721" spans="2:30" x14ac:dyDescent="0.25">
      <c r="B2721" s="49"/>
      <c r="C2721" s="49"/>
      <c r="D2721" s="2"/>
      <c r="E2721" t="s">
        <v>45</v>
      </c>
      <c r="F2721" s="49"/>
      <c r="G2721" s="49"/>
      <c r="H2721" t="s">
        <v>7893</v>
      </c>
      <c r="I2721" s="49"/>
      <c r="J2721" s="49"/>
      <c r="L2721" s="49" t="s">
        <v>7888</v>
      </c>
      <c r="M2721" s="49"/>
      <c r="N2721" s="49"/>
      <c r="O2721" s="49"/>
      <c r="P2721" s="49"/>
      <c r="Q2721" t="s">
        <v>7892</v>
      </c>
      <c r="R2721" t="s">
        <v>1311</v>
      </c>
      <c r="S2721">
        <v>3</v>
      </c>
      <c r="T2721">
        <v>70</v>
      </c>
      <c r="U2721">
        <v>11</v>
      </c>
      <c r="X2721" s="49"/>
      <c r="Y2721">
        <v>2</v>
      </c>
      <c r="Z2721">
        <v>1</v>
      </c>
      <c r="AA2721">
        <v>3</v>
      </c>
      <c r="AB2721" s="49" t="s">
        <v>1745</v>
      </c>
      <c r="AC2721" s="49"/>
      <c r="AD2721">
        <v>8</v>
      </c>
    </row>
    <row r="2722" spans="2:30" x14ac:dyDescent="0.25">
      <c r="B2722" s="49"/>
      <c r="C2722" s="49"/>
      <c r="D2722" s="2"/>
      <c r="E2722" t="s">
        <v>59</v>
      </c>
      <c r="F2722" s="49"/>
      <c r="G2722" s="49"/>
      <c r="H2722" t="s">
        <v>7896</v>
      </c>
      <c r="I2722" s="49"/>
      <c r="J2722" s="49"/>
      <c r="L2722" s="49" t="s">
        <v>7895</v>
      </c>
      <c r="M2722" s="49"/>
      <c r="N2722" s="49"/>
      <c r="O2722" s="49"/>
      <c r="P2722" s="49"/>
      <c r="Q2722" t="s">
        <v>7894</v>
      </c>
      <c r="R2722" t="s">
        <v>1311</v>
      </c>
      <c r="S2722">
        <v>1</v>
      </c>
      <c r="T2722">
        <v>40</v>
      </c>
      <c r="U2722">
        <v>12</v>
      </c>
      <c r="X2722" s="49"/>
      <c r="Y2722">
        <v>2</v>
      </c>
      <c r="Z2722">
        <v>1</v>
      </c>
      <c r="AA2722">
        <v>3</v>
      </c>
      <c r="AB2722" s="49" t="s">
        <v>2289</v>
      </c>
      <c r="AC2722" s="49"/>
      <c r="AD2722">
        <v>8</v>
      </c>
    </row>
    <row r="2723" spans="2:30" x14ac:dyDescent="0.25">
      <c r="B2723" s="49"/>
      <c r="C2723" s="49"/>
      <c r="D2723" s="2"/>
      <c r="E2723" t="s">
        <v>59</v>
      </c>
      <c r="F2723" s="49"/>
      <c r="G2723" s="49"/>
      <c r="H2723" t="s">
        <v>7898</v>
      </c>
      <c r="I2723" s="49"/>
      <c r="J2723" s="49"/>
      <c r="L2723" s="49" t="s">
        <v>7895</v>
      </c>
      <c r="M2723" s="49"/>
      <c r="N2723" s="49"/>
      <c r="O2723" s="49"/>
      <c r="P2723" s="49"/>
      <c r="Q2723" t="s">
        <v>7897</v>
      </c>
      <c r="R2723" t="s">
        <v>1311</v>
      </c>
      <c r="S2723">
        <v>2</v>
      </c>
      <c r="T2723">
        <v>42.5</v>
      </c>
      <c r="U2723">
        <v>12</v>
      </c>
      <c r="X2723" s="49"/>
      <c r="Y2723">
        <v>2</v>
      </c>
      <c r="Z2723">
        <v>1</v>
      </c>
      <c r="AA2723">
        <v>3</v>
      </c>
      <c r="AB2723" s="49" t="s">
        <v>2289</v>
      </c>
      <c r="AC2723" s="49"/>
      <c r="AD2723">
        <v>8</v>
      </c>
    </row>
    <row r="2724" spans="2:30" x14ac:dyDescent="0.25">
      <c r="B2724" s="49"/>
      <c r="C2724" s="49"/>
      <c r="D2724" s="2"/>
      <c r="E2724" t="s">
        <v>59</v>
      </c>
      <c r="F2724" s="49"/>
      <c r="G2724" s="49"/>
      <c r="H2724" t="s">
        <v>7900</v>
      </c>
      <c r="I2724" s="49"/>
      <c r="J2724" s="49"/>
      <c r="L2724" s="49" t="s">
        <v>7895</v>
      </c>
      <c r="M2724" s="49"/>
      <c r="N2724" s="49"/>
      <c r="O2724" s="49"/>
      <c r="P2724" s="49"/>
      <c r="Q2724" t="s">
        <v>7899</v>
      </c>
      <c r="R2724" t="s">
        <v>1311</v>
      </c>
      <c r="S2724">
        <v>3</v>
      </c>
      <c r="T2724">
        <v>45</v>
      </c>
      <c r="U2724">
        <v>12</v>
      </c>
      <c r="X2724" s="49"/>
      <c r="Y2724">
        <v>2</v>
      </c>
      <c r="Z2724">
        <v>1</v>
      </c>
      <c r="AA2724">
        <v>3</v>
      </c>
      <c r="AB2724" s="49" t="s">
        <v>2289</v>
      </c>
      <c r="AC2724" s="49"/>
      <c r="AD2724">
        <v>8</v>
      </c>
    </row>
    <row r="2725" spans="2:30" x14ac:dyDescent="0.25">
      <c r="B2725" s="49"/>
      <c r="C2725" s="49"/>
      <c r="D2725" s="2"/>
      <c r="E2725" t="s">
        <v>8734</v>
      </c>
      <c r="F2725" s="49"/>
      <c r="G2725" s="49"/>
      <c r="H2725" t="s">
        <v>7903</v>
      </c>
      <c r="I2725" s="49"/>
      <c r="J2725" s="49"/>
      <c r="L2725" s="49" t="s">
        <v>7902</v>
      </c>
      <c r="M2725" s="49"/>
      <c r="N2725" s="49"/>
      <c r="O2725" s="49"/>
      <c r="P2725" s="49"/>
      <c r="Q2725" t="s">
        <v>7901</v>
      </c>
      <c r="R2725" t="s">
        <v>1311</v>
      </c>
      <c r="S2725">
        <v>1</v>
      </c>
      <c r="T2725">
        <v>30</v>
      </c>
      <c r="U2725">
        <v>10</v>
      </c>
      <c r="X2725" s="49"/>
      <c r="Y2725">
        <v>2</v>
      </c>
      <c r="Z2725">
        <v>1</v>
      </c>
      <c r="AA2725">
        <v>3</v>
      </c>
      <c r="AB2725" s="49" t="s">
        <v>1745</v>
      </c>
      <c r="AC2725" s="49"/>
      <c r="AD2725">
        <v>8</v>
      </c>
    </row>
    <row r="2726" spans="2:30" x14ac:dyDescent="0.25">
      <c r="B2726" s="49"/>
      <c r="C2726" s="49"/>
      <c r="D2726" s="2"/>
      <c r="E2726" t="s">
        <v>8734</v>
      </c>
      <c r="F2726" s="49"/>
      <c r="G2726" s="49"/>
      <c r="H2726" t="s">
        <v>7906</v>
      </c>
      <c r="I2726" s="49"/>
      <c r="J2726" s="49"/>
      <c r="L2726" s="49" t="s">
        <v>7905</v>
      </c>
      <c r="M2726" s="49"/>
      <c r="N2726" s="49"/>
      <c r="O2726" s="49"/>
      <c r="P2726" s="49"/>
      <c r="Q2726" t="s">
        <v>7904</v>
      </c>
      <c r="R2726" t="s">
        <v>1311</v>
      </c>
      <c r="S2726">
        <v>2</v>
      </c>
      <c r="T2726">
        <v>30</v>
      </c>
      <c r="U2726">
        <v>8.5</v>
      </c>
      <c r="X2726" s="49"/>
      <c r="Y2726">
        <v>2</v>
      </c>
      <c r="Z2726">
        <v>1</v>
      </c>
      <c r="AA2726">
        <v>3</v>
      </c>
      <c r="AB2726" s="49" t="s">
        <v>610</v>
      </c>
      <c r="AC2726" s="49"/>
      <c r="AD2726">
        <v>8</v>
      </c>
    </row>
    <row r="2727" spans="2:30" x14ac:dyDescent="0.25">
      <c r="B2727" s="49"/>
      <c r="C2727" s="49"/>
      <c r="D2727" s="2"/>
      <c r="E2727" t="s">
        <v>8734</v>
      </c>
      <c r="F2727" s="49"/>
      <c r="G2727" s="49"/>
      <c r="H2727" t="s">
        <v>7908</v>
      </c>
      <c r="I2727" s="49"/>
      <c r="J2727" s="49"/>
      <c r="L2727" s="49" t="s">
        <v>7905</v>
      </c>
      <c r="M2727" s="49"/>
      <c r="N2727" s="49"/>
      <c r="O2727" s="49"/>
      <c r="P2727" s="49"/>
      <c r="Q2727" t="s">
        <v>7907</v>
      </c>
      <c r="R2727" t="s">
        <v>1311</v>
      </c>
      <c r="S2727">
        <v>3</v>
      </c>
      <c r="T2727">
        <v>30</v>
      </c>
      <c r="U2727">
        <v>8</v>
      </c>
      <c r="X2727" s="49"/>
      <c r="Y2727">
        <v>2</v>
      </c>
      <c r="Z2727">
        <v>1</v>
      </c>
      <c r="AA2727">
        <v>3</v>
      </c>
      <c r="AB2727" s="49" t="s">
        <v>610</v>
      </c>
      <c r="AC2727" s="49"/>
      <c r="AD2727">
        <v>8</v>
      </c>
    </row>
    <row r="2728" spans="2:30" x14ac:dyDescent="0.25">
      <c r="B2728" s="49"/>
      <c r="C2728" s="49"/>
      <c r="D2728" s="2"/>
      <c r="E2728" t="s">
        <v>73</v>
      </c>
      <c r="F2728" s="49"/>
      <c r="G2728" s="49"/>
      <c r="H2728" t="s">
        <v>7911</v>
      </c>
      <c r="I2728" s="49"/>
      <c r="J2728" s="49"/>
      <c r="L2728" s="49" t="s">
        <v>7910</v>
      </c>
      <c r="M2728" s="49"/>
      <c r="N2728" s="49"/>
      <c r="O2728" s="49"/>
      <c r="P2728" s="49"/>
      <c r="Q2728" t="s">
        <v>7909</v>
      </c>
      <c r="R2728" t="s">
        <v>1311</v>
      </c>
      <c r="S2728">
        <v>1</v>
      </c>
      <c r="T2728">
        <v>30</v>
      </c>
      <c r="U2728">
        <v>15</v>
      </c>
      <c r="X2728" s="49"/>
      <c r="Y2728">
        <v>2</v>
      </c>
      <c r="Z2728">
        <v>1</v>
      </c>
      <c r="AA2728">
        <v>3</v>
      </c>
      <c r="AB2728" s="49" t="s">
        <v>2289</v>
      </c>
      <c r="AC2728" s="49"/>
      <c r="AD2728">
        <v>8</v>
      </c>
    </row>
    <row r="2729" spans="2:30" x14ac:dyDescent="0.25">
      <c r="B2729" s="49"/>
      <c r="C2729" s="49"/>
      <c r="D2729" s="2"/>
      <c r="E2729" t="s">
        <v>73</v>
      </c>
      <c r="F2729" s="49"/>
      <c r="G2729" s="49"/>
      <c r="H2729" t="s">
        <v>7913</v>
      </c>
      <c r="I2729" s="49"/>
      <c r="J2729" s="49"/>
      <c r="L2729" s="49" t="s">
        <v>7910</v>
      </c>
      <c r="M2729" s="49"/>
      <c r="N2729" s="49"/>
      <c r="O2729" s="49"/>
      <c r="P2729" s="49"/>
      <c r="Q2729" t="s">
        <v>7912</v>
      </c>
      <c r="R2729" t="s">
        <v>1311</v>
      </c>
      <c r="S2729">
        <v>2</v>
      </c>
      <c r="T2729">
        <v>35</v>
      </c>
      <c r="U2729">
        <v>15</v>
      </c>
      <c r="X2729" s="49"/>
      <c r="Y2729">
        <v>2</v>
      </c>
      <c r="Z2729">
        <v>1</v>
      </c>
      <c r="AA2729">
        <v>3</v>
      </c>
      <c r="AB2729" s="49" t="s">
        <v>2289</v>
      </c>
      <c r="AC2729" s="49"/>
      <c r="AD2729">
        <v>8</v>
      </c>
    </row>
    <row r="2730" spans="2:30" x14ac:dyDescent="0.25">
      <c r="B2730" s="49"/>
      <c r="C2730" s="49"/>
      <c r="D2730" s="2"/>
      <c r="E2730" t="s">
        <v>73</v>
      </c>
      <c r="F2730" s="49"/>
      <c r="G2730" s="49"/>
      <c r="H2730" t="s">
        <v>1314</v>
      </c>
      <c r="I2730" s="49"/>
      <c r="J2730" s="49"/>
      <c r="L2730" s="49" t="s">
        <v>7915</v>
      </c>
      <c r="M2730" s="49"/>
      <c r="N2730" s="49"/>
      <c r="O2730" s="49"/>
      <c r="P2730" s="49"/>
      <c r="Q2730" t="s">
        <v>7914</v>
      </c>
      <c r="R2730" t="s">
        <v>1311</v>
      </c>
      <c r="S2730">
        <v>3</v>
      </c>
      <c r="T2730">
        <v>42.5</v>
      </c>
      <c r="U2730">
        <v>15</v>
      </c>
      <c r="X2730" s="49"/>
      <c r="Y2730">
        <v>2</v>
      </c>
      <c r="Z2730">
        <v>1</v>
      </c>
      <c r="AA2730">
        <v>3</v>
      </c>
      <c r="AB2730" s="49" t="s">
        <v>1745</v>
      </c>
      <c r="AC2730" s="49"/>
      <c r="AD2730">
        <v>8</v>
      </c>
    </row>
    <row r="2731" spans="2:30" x14ac:dyDescent="0.25">
      <c r="B2731" s="49"/>
      <c r="C2731" s="49"/>
      <c r="D2731" s="2"/>
      <c r="E2731" t="s">
        <v>363</v>
      </c>
      <c r="F2731" s="49"/>
      <c r="G2731" s="49"/>
      <c r="H2731" t="s">
        <v>1317</v>
      </c>
      <c r="I2731" s="49"/>
      <c r="J2731" s="49"/>
      <c r="L2731" s="49" t="s">
        <v>6992</v>
      </c>
      <c r="M2731" s="49"/>
      <c r="N2731" s="49"/>
      <c r="O2731" s="49"/>
      <c r="P2731" s="49"/>
      <c r="Q2731" t="s">
        <v>7916</v>
      </c>
      <c r="R2731" t="s">
        <v>1315</v>
      </c>
      <c r="S2731">
        <v>1</v>
      </c>
      <c r="V2731">
        <v>300</v>
      </c>
      <c r="W2731">
        <v>0.56999999999999995</v>
      </c>
      <c r="X2731" s="49" t="s">
        <v>3957</v>
      </c>
      <c r="AB2731" s="49"/>
      <c r="AC2731" s="49"/>
      <c r="AD2731">
        <v>8</v>
      </c>
    </row>
    <row r="2732" spans="2:30" x14ac:dyDescent="0.25">
      <c r="B2732" s="49"/>
      <c r="C2732" s="49"/>
      <c r="D2732" s="2"/>
      <c r="E2732" t="s">
        <v>394</v>
      </c>
      <c r="F2732" s="49"/>
      <c r="G2732" s="49"/>
      <c r="H2732" t="s">
        <v>7919</v>
      </c>
      <c r="I2732" s="49"/>
      <c r="J2732" s="49"/>
      <c r="L2732" s="49" t="s">
        <v>2818</v>
      </c>
      <c r="M2732" s="49"/>
      <c r="N2732" s="49"/>
      <c r="O2732" s="49"/>
      <c r="P2732" s="49"/>
      <c r="Q2732" t="s">
        <v>7917</v>
      </c>
      <c r="R2732" t="s">
        <v>1315</v>
      </c>
      <c r="S2732">
        <v>1</v>
      </c>
      <c r="T2732">
        <v>0</v>
      </c>
      <c r="U2732">
        <v>15</v>
      </c>
      <c r="X2732" s="49"/>
      <c r="AB2732" s="49"/>
      <c r="AC2732" s="49" t="s">
        <v>7918</v>
      </c>
      <c r="AD2732">
        <v>8</v>
      </c>
    </row>
    <row r="2733" spans="2:30" x14ac:dyDescent="0.25">
      <c r="B2733" s="49"/>
      <c r="C2733" s="49"/>
      <c r="D2733" s="2"/>
      <c r="E2733" t="s">
        <v>398</v>
      </c>
      <c r="F2733" s="49"/>
      <c r="G2733" s="49"/>
      <c r="H2733" t="s">
        <v>7921</v>
      </c>
      <c r="I2733" s="49"/>
      <c r="J2733" s="49"/>
      <c r="L2733" s="49" t="s">
        <v>2818</v>
      </c>
      <c r="M2733" s="49"/>
      <c r="N2733" s="49"/>
      <c r="O2733" s="49"/>
      <c r="P2733" s="49"/>
      <c r="Q2733" t="s">
        <v>7920</v>
      </c>
      <c r="R2733" t="s">
        <v>1315</v>
      </c>
      <c r="S2733">
        <v>1</v>
      </c>
      <c r="T2733">
        <v>0</v>
      </c>
      <c r="U2733">
        <v>12</v>
      </c>
      <c r="X2733" s="49"/>
      <c r="AB2733" s="49"/>
      <c r="AC2733" s="49" t="s">
        <v>7918</v>
      </c>
      <c r="AD2733">
        <v>8</v>
      </c>
    </row>
    <row r="2734" spans="2:30" x14ac:dyDescent="0.25">
      <c r="B2734" s="49"/>
      <c r="C2734" s="49"/>
      <c r="D2734" s="2"/>
      <c r="E2734" t="s">
        <v>403</v>
      </c>
      <c r="F2734" s="49"/>
      <c r="G2734" s="49"/>
      <c r="H2734" t="s">
        <v>7923</v>
      </c>
      <c r="I2734" s="49"/>
      <c r="J2734" s="49"/>
      <c r="L2734" s="49" t="s">
        <v>2818</v>
      </c>
      <c r="M2734" s="49"/>
      <c r="N2734" s="49"/>
      <c r="O2734" s="49"/>
      <c r="P2734" s="49"/>
      <c r="Q2734" t="s">
        <v>7922</v>
      </c>
      <c r="R2734" t="s">
        <v>1315</v>
      </c>
      <c r="S2734">
        <v>1</v>
      </c>
      <c r="T2734">
        <v>0</v>
      </c>
      <c r="U2734">
        <v>8</v>
      </c>
      <c r="X2734" s="49"/>
      <c r="AB2734" s="49"/>
      <c r="AC2734" s="49" t="s">
        <v>7918</v>
      </c>
      <c r="AD2734">
        <v>8</v>
      </c>
    </row>
    <row r="2735" spans="2:30" x14ac:dyDescent="0.25">
      <c r="B2735" s="49"/>
      <c r="C2735" s="49"/>
      <c r="D2735" s="2"/>
      <c r="E2735" t="s">
        <v>389</v>
      </c>
      <c r="F2735" s="49"/>
      <c r="G2735" s="49"/>
      <c r="H2735" t="s">
        <v>7925</v>
      </c>
      <c r="I2735" s="49"/>
      <c r="J2735" s="49"/>
      <c r="L2735" s="49"/>
      <c r="M2735" s="49"/>
      <c r="N2735" s="49"/>
      <c r="O2735" s="49"/>
      <c r="P2735" s="49"/>
      <c r="Q2735" t="s">
        <v>7924</v>
      </c>
      <c r="R2735" t="s">
        <v>1315</v>
      </c>
      <c r="S2735">
        <v>1</v>
      </c>
      <c r="T2735">
        <v>0</v>
      </c>
      <c r="U2735">
        <v>10</v>
      </c>
      <c r="X2735" s="49"/>
      <c r="AB2735" s="49"/>
      <c r="AC2735" s="49" t="s">
        <v>7918</v>
      </c>
      <c r="AD2735">
        <v>8</v>
      </c>
    </row>
    <row r="2736" spans="2:30" x14ac:dyDescent="0.25">
      <c r="B2736" s="49"/>
      <c r="C2736" s="49"/>
      <c r="D2736" s="2"/>
      <c r="E2736" t="s">
        <v>394</v>
      </c>
      <c r="F2736" s="49"/>
      <c r="G2736" s="49"/>
      <c r="H2736" t="s">
        <v>7928</v>
      </c>
      <c r="I2736" s="49"/>
      <c r="J2736" s="49"/>
      <c r="L2736" s="49" t="s">
        <v>2818</v>
      </c>
      <c r="M2736" s="49"/>
      <c r="N2736" s="49"/>
      <c r="O2736" s="49"/>
      <c r="P2736" s="49"/>
      <c r="Q2736" t="s">
        <v>7926</v>
      </c>
      <c r="R2736" t="s">
        <v>1315</v>
      </c>
      <c r="S2736">
        <v>2</v>
      </c>
      <c r="T2736">
        <v>0</v>
      </c>
      <c r="U2736">
        <v>15</v>
      </c>
      <c r="X2736" s="49"/>
      <c r="AB2736" s="49"/>
      <c r="AC2736" s="49" t="s">
        <v>7927</v>
      </c>
      <c r="AD2736">
        <v>8</v>
      </c>
    </row>
    <row r="2737" spans="2:30" x14ac:dyDescent="0.25">
      <c r="B2737" s="49"/>
      <c r="C2737" s="49"/>
      <c r="D2737" s="2"/>
      <c r="E2737" t="s">
        <v>398</v>
      </c>
      <c r="F2737" s="49"/>
      <c r="G2737" s="49"/>
      <c r="H2737" t="s">
        <v>7930</v>
      </c>
      <c r="I2737" s="49"/>
      <c r="J2737" s="49"/>
      <c r="L2737" s="49" t="s">
        <v>2818</v>
      </c>
      <c r="M2737" s="49"/>
      <c r="N2737" s="49"/>
      <c r="O2737" s="49"/>
      <c r="P2737" s="49"/>
      <c r="Q2737" t="s">
        <v>7929</v>
      </c>
      <c r="R2737" t="s">
        <v>1315</v>
      </c>
      <c r="S2737">
        <v>2</v>
      </c>
      <c r="T2737">
        <v>0</v>
      </c>
      <c r="U2737">
        <v>12</v>
      </c>
      <c r="X2737" s="49"/>
      <c r="AB2737" s="49"/>
      <c r="AC2737" s="49" t="s">
        <v>7927</v>
      </c>
      <c r="AD2737">
        <v>8</v>
      </c>
    </row>
    <row r="2738" spans="2:30" x14ac:dyDescent="0.25">
      <c r="B2738" s="49"/>
      <c r="C2738" s="49"/>
      <c r="D2738" s="2"/>
      <c r="E2738" t="s">
        <v>403</v>
      </c>
      <c r="F2738" s="49"/>
      <c r="G2738" s="49"/>
      <c r="H2738" t="s">
        <v>7932</v>
      </c>
      <c r="I2738" s="49"/>
      <c r="J2738" s="49"/>
      <c r="L2738" s="49" t="s">
        <v>2818</v>
      </c>
      <c r="M2738" s="49"/>
      <c r="N2738" s="49"/>
      <c r="O2738" s="49"/>
      <c r="P2738" s="49"/>
      <c r="Q2738" t="s">
        <v>7931</v>
      </c>
      <c r="R2738" t="s">
        <v>1315</v>
      </c>
      <c r="S2738">
        <v>2</v>
      </c>
      <c r="T2738">
        <v>0</v>
      </c>
      <c r="U2738">
        <v>8</v>
      </c>
      <c r="X2738" s="49"/>
      <c r="AB2738" s="49"/>
      <c r="AC2738" s="49" t="s">
        <v>7927</v>
      </c>
      <c r="AD2738">
        <v>8</v>
      </c>
    </row>
    <row r="2739" spans="2:30" x14ac:dyDescent="0.25">
      <c r="B2739" s="49"/>
      <c r="C2739" s="49"/>
      <c r="D2739" s="2"/>
      <c r="E2739" t="s">
        <v>389</v>
      </c>
      <c r="F2739" s="49"/>
      <c r="G2739" s="49"/>
      <c r="H2739" t="s">
        <v>7934</v>
      </c>
      <c r="I2739" s="49"/>
      <c r="J2739" s="49"/>
      <c r="L2739" s="49"/>
      <c r="M2739" s="49"/>
      <c r="N2739" s="49"/>
      <c r="O2739" s="49"/>
      <c r="P2739" s="49"/>
      <c r="Q2739" t="s">
        <v>7933</v>
      </c>
      <c r="R2739" t="s">
        <v>1315</v>
      </c>
      <c r="S2739">
        <v>2</v>
      </c>
      <c r="T2739">
        <v>0</v>
      </c>
      <c r="U2739">
        <v>10</v>
      </c>
      <c r="X2739" s="49"/>
      <c r="AB2739" s="49"/>
      <c r="AC2739" s="49" t="s">
        <v>7927</v>
      </c>
      <c r="AD2739">
        <v>8</v>
      </c>
    </row>
    <row r="2740" spans="2:30" x14ac:dyDescent="0.25">
      <c r="B2740" s="49"/>
      <c r="C2740" s="49"/>
      <c r="D2740" s="2"/>
      <c r="E2740" t="s">
        <v>177</v>
      </c>
      <c r="F2740" s="49"/>
      <c r="G2740" s="49"/>
      <c r="H2740" t="s">
        <v>7936</v>
      </c>
      <c r="I2740" s="49"/>
      <c r="J2740" s="49"/>
      <c r="L2740" s="49" t="s">
        <v>272</v>
      </c>
      <c r="M2740" s="49"/>
      <c r="N2740" s="49"/>
      <c r="O2740" s="49"/>
      <c r="P2740" s="49"/>
      <c r="Q2740" t="s">
        <v>7935</v>
      </c>
      <c r="R2740" t="s">
        <v>1315</v>
      </c>
      <c r="S2740">
        <v>1</v>
      </c>
      <c r="T2740">
        <v>20</v>
      </c>
      <c r="U2740">
        <v>10</v>
      </c>
      <c r="X2740" s="49"/>
      <c r="AB2740" s="49"/>
      <c r="AC2740" s="49"/>
      <c r="AD2740">
        <v>8</v>
      </c>
    </row>
    <row r="2741" spans="2:30" x14ac:dyDescent="0.25">
      <c r="B2741" s="49"/>
      <c r="C2741" s="49"/>
      <c r="D2741" s="2"/>
      <c r="E2741" t="s">
        <v>147</v>
      </c>
      <c r="F2741" s="49"/>
      <c r="G2741" s="49"/>
      <c r="H2741" t="s">
        <v>7939</v>
      </c>
      <c r="I2741" s="49"/>
      <c r="J2741" s="49"/>
      <c r="L2741" s="49" t="s">
        <v>7938</v>
      </c>
      <c r="M2741" s="49"/>
      <c r="N2741" s="49"/>
      <c r="O2741" s="49"/>
      <c r="P2741" s="49"/>
      <c r="Q2741" t="s">
        <v>7937</v>
      </c>
      <c r="R2741" t="s">
        <v>1315</v>
      </c>
      <c r="S2741">
        <v>1</v>
      </c>
      <c r="T2741">
        <v>125</v>
      </c>
      <c r="U2741">
        <v>9</v>
      </c>
      <c r="X2741" s="49"/>
      <c r="Y2741">
        <v>2</v>
      </c>
      <c r="Z2741">
        <v>1</v>
      </c>
      <c r="AA2741">
        <v>3</v>
      </c>
      <c r="AB2741" s="49" t="s">
        <v>610</v>
      </c>
      <c r="AC2741" s="49"/>
      <c r="AD2741">
        <v>8</v>
      </c>
    </row>
    <row r="2742" spans="2:30" x14ac:dyDescent="0.25">
      <c r="B2742" s="49"/>
      <c r="C2742" s="49"/>
      <c r="D2742" s="2"/>
      <c r="E2742" t="s">
        <v>147</v>
      </c>
      <c r="F2742" s="49"/>
      <c r="G2742" s="49"/>
      <c r="H2742" t="s">
        <v>7942</v>
      </c>
      <c r="I2742" s="49"/>
      <c r="J2742" s="49"/>
      <c r="L2742" s="49" t="s">
        <v>7941</v>
      </c>
      <c r="M2742" s="49"/>
      <c r="N2742" s="49"/>
      <c r="O2742" s="49"/>
      <c r="P2742" s="49"/>
      <c r="Q2742" t="s">
        <v>7940</v>
      </c>
      <c r="R2742" t="s">
        <v>1315</v>
      </c>
      <c r="S2742">
        <v>2</v>
      </c>
      <c r="T2742">
        <v>130</v>
      </c>
      <c r="U2742">
        <v>9</v>
      </c>
      <c r="X2742" s="49"/>
      <c r="Y2742">
        <v>2</v>
      </c>
      <c r="Z2742">
        <v>1</v>
      </c>
      <c r="AA2742">
        <v>3</v>
      </c>
      <c r="AB2742" s="49" t="s">
        <v>1745</v>
      </c>
      <c r="AC2742" s="49"/>
      <c r="AD2742">
        <v>8</v>
      </c>
    </row>
    <row r="2743" spans="2:30" x14ac:dyDescent="0.25">
      <c r="B2743" s="49"/>
      <c r="C2743" s="49"/>
      <c r="D2743" s="2"/>
      <c r="E2743" t="s">
        <v>147</v>
      </c>
      <c r="F2743" s="49"/>
      <c r="G2743" s="49"/>
      <c r="H2743" t="s">
        <v>7945</v>
      </c>
      <c r="I2743" s="49"/>
      <c r="J2743" s="49"/>
      <c r="L2743" s="49" t="s">
        <v>7944</v>
      </c>
      <c r="M2743" s="49"/>
      <c r="N2743" s="49"/>
      <c r="O2743" s="49"/>
      <c r="P2743" s="49"/>
      <c r="Q2743" t="s">
        <v>7943</v>
      </c>
      <c r="R2743" t="s">
        <v>1315</v>
      </c>
      <c r="S2743">
        <v>3</v>
      </c>
      <c r="T2743">
        <v>130</v>
      </c>
      <c r="U2743">
        <v>8</v>
      </c>
      <c r="X2743" s="49"/>
      <c r="Y2743">
        <v>2</v>
      </c>
      <c r="Z2743">
        <v>1</v>
      </c>
      <c r="AA2743">
        <v>3</v>
      </c>
      <c r="AB2743" s="49" t="s">
        <v>610</v>
      </c>
      <c r="AC2743" s="49"/>
      <c r="AD2743">
        <v>8</v>
      </c>
    </row>
    <row r="2744" spans="2:30" x14ac:dyDescent="0.25">
      <c r="B2744" s="49"/>
      <c r="C2744" s="49"/>
      <c r="D2744" s="2"/>
      <c r="E2744" t="s">
        <v>147</v>
      </c>
      <c r="F2744" s="49"/>
      <c r="G2744" s="49"/>
      <c r="H2744" t="s">
        <v>7947</v>
      </c>
      <c r="I2744" s="49"/>
      <c r="J2744" s="49"/>
      <c r="L2744" s="49" t="s">
        <v>7944</v>
      </c>
      <c r="M2744" s="49"/>
      <c r="N2744" s="49"/>
      <c r="O2744" s="49"/>
      <c r="P2744" s="49"/>
      <c r="Q2744" t="s">
        <v>7946</v>
      </c>
      <c r="R2744" t="s">
        <v>1315</v>
      </c>
      <c r="S2744">
        <v>4</v>
      </c>
      <c r="T2744">
        <v>130</v>
      </c>
      <c r="U2744">
        <v>7</v>
      </c>
      <c r="X2744" s="49"/>
      <c r="Y2744">
        <v>2</v>
      </c>
      <c r="Z2744">
        <v>1</v>
      </c>
      <c r="AA2744">
        <v>3</v>
      </c>
      <c r="AB2744" s="49" t="s">
        <v>610</v>
      </c>
      <c r="AC2744" s="49"/>
      <c r="AD2744">
        <v>8</v>
      </c>
    </row>
    <row r="2745" spans="2:30" x14ac:dyDescent="0.25">
      <c r="B2745" s="49"/>
      <c r="C2745" s="49"/>
      <c r="D2745" s="2"/>
      <c r="E2745" t="s">
        <v>181</v>
      </c>
      <c r="F2745" s="49"/>
      <c r="G2745" s="49"/>
      <c r="H2745" t="s">
        <v>7950</v>
      </c>
      <c r="I2745" s="49"/>
      <c r="J2745" s="49"/>
      <c r="L2745" s="49" t="s">
        <v>7949</v>
      </c>
      <c r="M2745" s="49"/>
      <c r="N2745" s="49"/>
      <c r="O2745" s="49"/>
      <c r="P2745" s="49"/>
      <c r="Q2745" t="s">
        <v>7948</v>
      </c>
      <c r="R2745" t="s">
        <v>1315</v>
      </c>
      <c r="S2745">
        <v>1</v>
      </c>
      <c r="T2745">
        <v>95</v>
      </c>
      <c r="U2745">
        <v>10</v>
      </c>
      <c r="X2745" s="49"/>
      <c r="Y2745">
        <v>2</v>
      </c>
      <c r="Z2745">
        <v>1</v>
      </c>
      <c r="AA2745">
        <v>3</v>
      </c>
      <c r="AB2745" s="49" t="s">
        <v>618</v>
      </c>
      <c r="AC2745" s="49"/>
      <c r="AD2745">
        <v>8</v>
      </c>
    </row>
    <row r="2746" spans="2:30" x14ac:dyDescent="0.25">
      <c r="B2746" s="49"/>
      <c r="C2746" s="49"/>
      <c r="D2746" s="2"/>
      <c r="E2746" t="s">
        <v>181</v>
      </c>
      <c r="F2746" s="49"/>
      <c r="G2746" s="49"/>
      <c r="H2746" t="s">
        <v>7952</v>
      </c>
      <c r="I2746" s="49"/>
      <c r="J2746" s="49"/>
      <c r="L2746" s="49" t="s">
        <v>7949</v>
      </c>
      <c r="M2746" s="49"/>
      <c r="N2746" s="49"/>
      <c r="O2746" s="49"/>
      <c r="P2746" s="49"/>
      <c r="Q2746" t="s">
        <v>7951</v>
      </c>
      <c r="R2746" t="s">
        <v>1315</v>
      </c>
      <c r="S2746">
        <v>2</v>
      </c>
      <c r="T2746">
        <v>100</v>
      </c>
      <c r="U2746">
        <v>9</v>
      </c>
      <c r="X2746" s="49"/>
      <c r="Y2746">
        <v>2</v>
      </c>
      <c r="Z2746">
        <v>1</v>
      </c>
      <c r="AA2746">
        <v>3</v>
      </c>
      <c r="AB2746" s="49" t="s">
        <v>618</v>
      </c>
      <c r="AC2746" s="49"/>
      <c r="AD2746">
        <v>8</v>
      </c>
    </row>
    <row r="2747" spans="2:30" x14ac:dyDescent="0.25">
      <c r="B2747" s="49"/>
      <c r="C2747" s="49"/>
      <c r="D2747" s="2"/>
      <c r="E2747" t="s">
        <v>181</v>
      </c>
      <c r="F2747" s="49"/>
      <c r="G2747" s="49"/>
      <c r="H2747" t="s">
        <v>7955</v>
      </c>
      <c r="I2747" s="49"/>
      <c r="J2747" s="49"/>
      <c r="L2747" s="49" t="s">
        <v>7954</v>
      </c>
      <c r="M2747" s="49"/>
      <c r="N2747" s="49"/>
      <c r="O2747" s="49"/>
      <c r="P2747" s="49"/>
      <c r="Q2747" t="s">
        <v>7953</v>
      </c>
      <c r="R2747" t="s">
        <v>1315</v>
      </c>
      <c r="S2747">
        <v>3</v>
      </c>
      <c r="T2747">
        <v>100</v>
      </c>
      <c r="U2747">
        <v>8</v>
      </c>
      <c r="X2747" s="49"/>
      <c r="Y2747">
        <v>2</v>
      </c>
      <c r="Z2747">
        <v>1</v>
      </c>
      <c r="AA2747">
        <v>3</v>
      </c>
      <c r="AB2747" s="49" t="s">
        <v>610</v>
      </c>
      <c r="AC2747" s="49"/>
      <c r="AD2747">
        <v>8</v>
      </c>
    </row>
    <row r="2748" spans="2:30" x14ac:dyDescent="0.25">
      <c r="B2748" s="49"/>
      <c r="C2748" s="49"/>
      <c r="D2748" s="2"/>
      <c r="E2748" t="s">
        <v>200</v>
      </c>
      <c r="F2748" s="49"/>
      <c r="G2748" s="49"/>
      <c r="H2748" t="s">
        <v>7958</v>
      </c>
      <c r="I2748" s="49"/>
      <c r="J2748" s="49"/>
      <c r="L2748" s="49" t="s">
        <v>7957</v>
      </c>
      <c r="M2748" s="49"/>
      <c r="N2748" s="49"/>
      <c r="O2748" s="49"/>
      <c r="P2748" s="49"/>
      <c r="Q2748" t="s">
        <v>7956</v>
      </c>
      <c r="R2748" t="s">
        <v>1315</v>
      </c>
      <c r="S2748">
        <v>1</v>
      </c>
      <c r="T2748">
        <v>10</v>
      </c>
      <c r="U2748">
        <v>12</v>
      </c>
      <c r="X2748" s="49"/>
      <c r="AB2748" s="49"/>
      <c r="AC2748" s="49"/>
      <c r="AD2748">
        <v>8</v>
      </c>
    </row>
    <row r="2749" spans="2:30" x14ac:dyDescent="0.25">
      <c r="B2749" s="49"/>
      <c r="C2749" s="49"/>
      <c r="D2749" s="2"/>
      <c r="E2749" t="s">
        <v>200</v>
      </c>
      <c r="F2749" s="49"/>
      <c r="G2749" s="49"/>
      <c r="H2749" t="s">
        <v>7961</v>
      </c>
      <c r="I2749" s="49"/>
      <c r="J2749" s="49"/>
      <c r="L2749" s="49" t="s">
        <v>7960</v>
      </c>
      <c r="M2749" s="49"/>
      <c r="N2749" s="49"/>
      <c r="O2749" s="49"/>
      <c r="P2749" s="49"/>
      <c r="Q2749" t="s">
        <v>7959</v>
      </c>
      <c r="R2749" t="s">
        <v>1315</v>
      </c>
      <c r="S2749">
        <v>2</v>
      </c>
      <c r="T2749">
        <v>15</v>
      </c>
      <c r="U2749">
        <v>12</v>
      </c>
      <c r="X2749" s="49"/>
      <c r="Y2749">
        <v>2</v>
      </c>
      <c r="Z2749">
        <v>1</v>
      </c>
      <c r="AA2749">
        <v>3</v>
      </c>
      <c r="AB2749" s="49" t="s">
        <v>618</v>
      </c>
      <c r="AC2749" s="49"/>
      <c r="AD2749">
        <v>8</v>
      </c>
    </row>
    <row r="2750" spans="2:30" x14ac:dyDescent="0.25">
      <c r="B2750" s="49"/>
      <c r="C2750" s="49"/>
      <c r="D2750" s="2"/>
      <c r="E2750" t="s">
        <v>200</v>
      </c>
      <c r="F2750" s="49"/>
      <c r="G2750" s="49"/>
      <c r="H2750" t="s">
        <v>7964</v>
      </c>
      <c r="I2750" s="49"/>
      <c r="J2750" s="49"/>
      <c r="L2750" s="49" t="s">
        <v>7963</v>
      </c>
      <c r="M2750" s="49"/>
      <c r="N2750" s="49"/>
      <c r="O2750" s="49"/>
      <c r="P2750" s="49"/>
      <c r="Q2750" t="s">
        <v>7962</v>
      </c>
      <c r="R2750" t="s">
        <v>1315</v>
      </c>
      <c r="S2750">
        <v>3</v>
      </c>
      <c r="T2750">
        <v>15</v>
      </c>
      <c r="U2750">
        <v>9</v>
      </c>
      <c r="X2750" s="49"/>
      <c r="Y2750">
        <v>2</v>
      </c>
      <c r="Z2750">
        <v>1</v>
      </c>
      <c r="AA2750">
        <v>3</v>
      </c>
      <c r="AB2750" s="49" t="s">
        <v>1745</v>
      </c>
      <c r="AC2750" s="49"/>
      <c r="AD2750">
        <v>8</v>
      </c>
    </row>
    <row r="2751" spans="2:30" x14ac:dyDescent="0.25">
      <c r="B2751" s="49"/>
      <c r="C2751" s="49"/>
      <c r="D2751" s="2"/>
      <c r="E2751" t="s">
        <v>200</v>
      </c>
      <c r="F2751" s="49"/>
      <c r="G2751" s="49"/>
      <c r="H2751" t="s">
        <v>7966</v>
      </c>
      <c r="I2751" s="49"/>
      <c r="J2751" s="49"/>
      <c r="L2751" s="49" t="s">
        <v>7963</v>
      </c>
      <c r="M2751" s="49"/>
      <c r="N2751" s="49"/>
      <c r="O2751" s="49"/>
      <c r="P2751" s="49"/>
      <c r="Q2751" t="s">
        <v>7965</v>
      </c>
      <c r="R2751" t="s">
        <v>1315</v>
      </c>
      <c r="S2751">
        <v>4</v>
      </c>
      <c r="T2751">
        <v>20</v>
      </c>
      <c r="U2751">
        <v>9</v>
      </c>
      <c r="X2751" s="49"/>
      <c r="Y2751">
        <v>2</v>
      </c>
      <c r="Z2751">
        <v>1</v>
      </c>
      <c r="AA2751">
        <v>3</v>
      </c>
      <c r="AB2751" s="49" t="s">
        <v>1745</v>
      </c>
      <c r="AC2751" s="49"/>
      <c r="AD2751">
        <v>8</v>
      </c>
    </row>
    <row r="2752" spans="2:30" x14ac:dyDescent="0.25">
      <c r="B2752" s="49"/>
      <c r="C2752" s="49"/>
      <c r="D2752" s="2"/>
      <c r="E2752" t="s">
        <v>313</v>
      </c>
      <c r="F2752" s="49"/>
      <c r="G2752" s="49"/>
      <c r="H2752" t="s">
        <v>7968</v>
      </c>
      <c r="I2752" s="49"/>
      <c r="J2752" s="49"/>
      <c r="L2752" s="49" t="s">
        <v>5413</v>
      </c>
      <c r="M2752" s="49"/>
      <c r="N2752" s="49"/>
      <c r="O2752" s="49"/>
      <c r="P2752" s="49"/>
      <c r="Q2752" t="s">
        <v>7967</v>
      </c>
      <c r="R2752" t="s">
        <v>1315</v>
      </c>
      <c r="S2752">
        <v>1</v>
      </c>
      <c r="T2752">
        <v>30</v>
      </c>
      <c r="U2752">
        <v>10</v>
      </c>
      <c r="X2752" s="49"/>
      <c r="Y2752">
        <v>2</v>
      </c>
      <c r="Z2752">
        <v>1</v>
      </c>
      <c r="AA2752">
        <v>3</v>
      </c>
      <c r="AB2752" s="49" t="s">
        <v>2289</v>
      </c>
      <c r="AC2752" s="49"/>
      <c r="AD2752">
        <v>8</v>
      </c>
    </row>
    <row r="2753" spans="2:30" x14ac:dyDescent="0.25">
      <c r="B2753" s="49"/>
      <c r="C2753" s="49"/>
      <c r="D2753" s="2"/>
      <c r="E2753" t="s">
        <v>313</v>
      </c>
      <c r="F2753" s="49"/>
      <c r="G2753" s="49"/>
      <c r="H2753" t="s">
        <v>7970</v>
      </c>
      <c r="I2753" s="49"/>
      <c r="J2753" s="49"/>
      <c r="L2753" s="49" t="s">
        <v>3189</v>
      </c>
      <c r="M2753" s="49"/>
      <c r="N2753" s="49"/>
      <c r="O2753" s="49"/>
      <c r="P2753" s="49"/>
      <c r="Q2753" t="s">
        <v>7969</v>
      </c>
      <c r="R2753" t="s">
        <v>1315</v>
      </c>
      <c r="S2753">
        <v>2</v>
      </c>
      <c r="T2753">
        <v>40</v>
      </c>
      <c r="U2753">
        <v>10</v>
      </c>
      <c r="X2753" s="49"/>
      <c r="Y2753">
        <v>2</v>
      </c>
      <c r="Z2753">
        <v>1</v>
      </c>
      <c r="AA2753">
        <v>3</v>
      </c>
      <c r="AB2753" s="49" t="s">
        <v>618</v>
      </c>
      <c r="AC2753" s="49"/>
      <c r="AD2753">
        <v>8</v>
      </c>
    </row>
    <row r="2754" spans="2:30" x14ac:dyDescent="0.25">
      <c r="B2754" s="49"/>
      <c r="C2754" s="49"/>
      <c r="D2754" s="2"/>
      <c r="E2754" t="s">
        <v>313</v>
      </c>
      <c r="F2754" s="49"/>
      <c r="G2754" s="49"/>
      <c r="H2754" t="s">
        <v>7972</v>
      </c>
      <c r="I2754" s="49"/>
      <c r="J2754" s="49"/>
      <c r="L2754" s="49" t="s">
        <v>2181</v>
      </c>
      <c r="M2754" s="49"/>
      <c r="N2754" s="49"/>
      <c r="O2754" s="49"/>
      <c r="P2754" s="49"/>
      <c r="Q2754" t="s">
        <v>7971</v>
      </c>
      <c r="R2754" t="s">
        <v>1315</v>
      </c>
      <c r="S2754">
        <v>3</v>
      </c>
      <c r="T2754">
        <v>50</v>
      </c>
      <c r="U2754">
        <v>11</v>
      </c>
      <c r="X2754" s="49"/>
      <c r="Y2754">
        <v>2</v>
      </c>
      <c r="Z2754">
        <v>1</v>
      </c>
      <c r="AA2754">
        <v>3</v>
      </c>
      <c r="AB2754" s="49" t="s">
        <v>1745</v>
      </c>
      <c r="AC2754" s="49"/>
      <c r="AD2754">
        <v>8</v>
      </c>
    </row>
    <row r="2755" spans="2:30" x14ac:dyDescent="0.25">
      <c r="B2755" s="49"/>
      <c r="C2755" s="49"/>
      <c r="D2755" s="2"/>
      <c r="E2755" t="s">
        <v>217</v>
      </c>
      <c r="F2755" s="49"/>
      <c r="G2755" s="49"/>
      <c r="H2755" t="s">
        <v>7975</v>
      </c>
      <c r="I2755" s="49"/>
      <c r="J2755" s="49"/>
      <c r="L2755" s="49" t="s">
        <v>7974</v>
      </c>
      <c r="M2755" s="49"/>
      <c r="N2755" s="49"/>
      <c r="O2755" s="49"/>
      <c r="P2755" s="49"/>
      <c r="Q2755" t="s">
        <v>7973</v>
      </c>
      <c r="R2755" t="s">
        <v>1315</v>
      </c>
      <c r="S2755">
        <v>1</v>
      </c>
      <c r="T2755">
        <v>25</v>
      </c>
      <c r="U2755">
        <v>9</v>
      </c>
      <c r="X2755" s="49"/>
      <c r="Y2755">
        <v>2</v>
      </c>
      <c r="Z2755">
        <v>1</v>
      </c>
      <c r="AA2755">
        <v>3</v>
      </c>
      <c r="AB2755" s="49" t="s">
        <v>610</v>
      </c>
      <c r="AC2755" s="49"/>
      <c r="AD2755">
        <v>8</v>
      </c>
    </row>
    <row r="2756" spans="2:30" x14ac:dyDescent="0.25">
      <c r="B2756" s="49"/>
      <c r="C2756" s="49"/>
      <c r="D2756" s="2"/>
      <c r="E2756" t="s">
        <v>217</v>
      </c>
      <c r="F2756" s="49"/>
      <c r="G2756" s="49"/>
      <c r="H2756" t="s">
        <v>7978</v>
      </c>
      <c r="I2756" s="49"/>
      <c r="J2756" s="49"/>
      <c r="L2756" s="49" t="s">
        <v>7977</v>
      </c>
      <c r="M2756" s="49"/>
      <c r="N2756" s="49"/>
      <c r="O2756" s="49"/>
      <c r="P2756" s="49"/>
      <c r="Q2756" t="s">
        <v>7976</v>
      </c>
      <c r="R2756" t="s">
        <v>1315</v>
      </c>
      <c r="S2756">
        <v>2</v>
      </c>
      <c r="T2756">
        <v>25</v>
      </c>
      <c r="U2756">
        <v>8</v>
      </c>
      <c r="X2756" s="49"/>
      <c r="Y2756">
        <v>2</v>
      </c>
      <c r="Z2756">
        <v>1</v>
      </c>
      <c r="AA2756">
        <v>3</v>
      </c>
      <c r="AB2756" s="49" t="s">
        <v>610</v>
      </c>
      <c r="AC2756" s="49"/>
      <c r="AD2756">
        <v>8</v>
      </c>
    </row>
    <row r="2757" spans="2:30" x14ac:dyDescent="0.25">
      <c r="B2757" s="49"/>
      <c r="C2757" s="49"/>
      <c r="D2757" s="2"/>
      <c r="E2757" t="s">
        <v>217</v>
      </c>
      <c r="F2757" s="49"/>
      <c r="G2757" s="49"/>
      <c r="H2757" t="s">
        <v>7980</v>
      </c>
      <c r="I2757" s="49"/>
      <c r="J2757" s="49"/>
      <c r="L2757" s="49" t="s">
        <v>7977</v>
      </c>
      <c r="M2757" s="49"/>
      <c r="N2757" s="49"/>
      <c r="O2757" s="49"/>
      <c r="P2757" s="49"/>
      <c r="Q2757" t="s">
        <v>7979</v>
      </c>
      <c r="R2757" t="s">
        <v>1315</v>
      </c>
      <c r="S2757">
        <v>3</v>
      </c>
      <c r="T2757">
        <v>25</v>
      </c>
      <c r="U2757">
        <v>6</v>
      </c>
      <c r="X2757" s="49"/>
      <c r="Y2757">
        <v>2</v>
      </c>
      <c r="Z2757">
        <v>1</v>
      </c>
      <c r="AA2757">
        <v>3</v>
      </c>
      <c r="AB2757" s="49" t="s">
        <v>610</v>
      </c>
      <c r="AC2757" s="49"/>
      <c r="AD2757">
        <v>8</v>
      </c>
    </row>
    <row r="2758" spans="2:30" x14ac:dyDescent="0.25">
      <c r="B2758" s="49"/>
      <c r="C2758" s="49"/>
      <c r="D2758" s="2"/>
      <c r="E2758" t="s">
        <v>209</v>
      </c>
      <c r="F2758" s="49"/>
      <c r="G2758" s="49"/>
      <c r="H2758" t="s">
        <v>7982</v>
      </c>
      <c r="I2758" s="49"/>
      <c r="J2758" s="49"/>
      <c r="L2758" s="49" t="s">
        <v>2181</v>
      </c>
      <c r="M2758" s="49"/>
      <c r="N2758" s="49"/>
      <c r="O2758" s="49"/>
      <c r="P2758" s="49"/>
      <c r="Q2758" t="s">
        <v>7981</v>
      </c>
      <c r="R2758" t="s">
        <v>1315</v>
      </c>
      <c r="S2758">
        <v>1</v>
      </c>
      <c r="T2758">
        <v>62.5</v>
      </c>
      <c r="U2758">
        <v>10</v>
      </c>
      <c r="X2758" s="49"/>
      <c r="Y2758">
        <v>2</v>
      </c>
      <c r="Z2758">
        <v>1</v>
      </c>
      <c r="AA2758">
        <v>3</v>
      </c>
      <c r="AB2758" s="49" t="s">
        <v>1745</v>
      </c>
      <c r="AC2758" s="49"/>
      <c r="AD2758">
        <v>8</v>
      </c>
    </row>
    <row r="2759" spans="2:30" x14ac:dyDescent="0.25">
      <c r="B2759" s="49"/>
      <c r="C2759" s="49"/>
      <c r="D2759" s="2"/>
      <c r="E2759" t="s">
        <v>209</v>
      </c>
      <c r="F2759" s="49"/>
      <c r="G2759" s="49"/>
      <c r="H2759" t="s">
        <v>7984</v>
      </c>
      <c r="I2759" s="49"/>
      <c r="J2759" s="49"/>
      <c r="L2759" s="49" t="s">
        <v>2181</v>
      </c>
      <c r="M2759" s="49"/>
      <c r="N2759" s="49"/>
      <c r="O2759" s="49"/>
      <c r="P2759" s="49"/>
      <c r="Q2759" t="s">
        <v>7983</v>
      </c>
      <c r="R2759" t="s">
        <v>1315</v>
      </c>
      <c r="S2759">
        <v>2</v>
      </c>
      <c r="T2759">
        <v>65</v>
      </c>
      <c r="U2759">
        <v>8</v>
      </c>
      <c r="X2759" s="49"/>
      <c r="Y2759">
        <v>2</v>
      </c>
      <c r="Z2759">
        <v>1</v>
      </c>
      <c r="AA2759">
        <v>3</v>
      </c>
      <c r="AB2759" s="49" t="s">
        <v>1745</v>
      </c>
      <c r="AC2759" s="49"/>
      <c r="AD2759">
        <v>8</v>
      </c>
    </row>
    <row r="2760" spans="2:30" x14ac:dyDescent="0.25">
      <c r="B2760" s="49"/>
      <c r="C2760" s="49"/>
      <c r="D2760" s="2"/>
      <c r="E2760" t="s">
        <v>209</v>
      </c>
      <c r="F2760" s="49"/>
      <c r="G2760" s="49"/>
      <c r="H2760" t="s">
        <v>7986</v>
      </c>
      <c r="I2760" s="49"/>
      <c r="J2760" s="49"/>
      <c r="L2760" s="49" t="s">
        <v>2350</v>
      </c>
      <c r="M2760" s="49"/>
      <c r="N2760" s="49"/>
      <c r="O2760" s="49"/>
      <c r="P2760" s="49"/>
      <c r="Q2760" t="s">
        <v>7985</v>
      </c>
      <c r="R2760" t="s">
        <v>1315</v>
      </c>
      <c r="S2760">
        <v>3</v>
      </c>
      <c r="T2760">
        <v>60</v>
      </c>
      <c r="U2760">
        <v>10</v>
      </c>
      <c r="X2760" s="49"/>
      <c r="Y2760">
        <v>2</v>
      </c>
      <c r="Z2760">
        <v>1</v>
      </c>
      <c r="AA2760">
        <v>3</v>
      </c>
      <c r="AB2760" s="49" t="s">
        <v>610</v>
      </c>
      <c r="AC2760" s="49"/>
      <c r="AD2760">
        <v>8</v>
      </c>
    </row>
    <row r="2761" spans="2:30" x14ac:dyDescent="0.25">
      <c r="B2761" s="49"/>
      <c r="C2761" s="49"/>
      <c r="D2761" s="2"/>
      <c r="E2761" t="s">
        <v>209</v>
      </c>
      <c r="F2761" s="49"/>
      <c r="G2761" s="49"/>
      <c r="H2761" t="s">
        <v>7988</v>
      </c>
      <c r="I2761" s="49"/>
      <c r="J2761" s="49"/>
      <c r="L2761" s="49" t="s">
        <v>2350</v>
      </c>
      <c r="M2761" s="49"/>
      <c r="N2761" s="49"/>
      <c r="O2761" s="49"/>
      <c r="P2761" s="49"/>
      <c r="Q2761" t="s">
        <v>7987</v>
      </c>
      <c r="R2761" t="s">
        <v>1315</v>
      </c>
      <c r="S2761">
        <v>4</v>
      </c>
      <c r="T2761">
        <v>70</v>
      </c>
      <c r="U2761">
        <v>5</v>
      </c>
      <c r="X2761" s="49"/>
      <c r="Y2761">
        <v>2</v>
      </c>
      <c r="Z2761">
        <v>1</v>
      </c>
      <c r="AA2761">
        <v>3</v>
      </c>
      <c r="AB2761" s="49" t="s">
        <v>610</v>
      </c>
      <c r="AC2761" s="49"/>
      <c r="AD2761">
        <v>8</v>
      </c>
    </row>
    <row r="2762" spans="2:30" x14ac:dyDescent="0.25">
      <c r="B2762" s="49"/>
      <c r="C2762" s="49"/>
      <c r="D2762" s="2"/>
      <c r="E2762" t="s">
        <v>373</v>
      </c>
      <c r="F2762" s="49"/>
      <c r="G2762" s="49"/>
      <c r="H2762" t="s">
        <v>7990</v>
      </c>
      <c r="I2762" s="49"/>
      <c r="J2762" s="49"/>
      <c r="L2762" s="49"/>
      <c r="M2762" s="49"/>
      <c r="N2762" s="49"/>
      <c r="O2762" s="49"/>
      <c r="P2762" s="49"/>
      <c r="Q2762" t="s">
        <v>7989</v>
      </c>
      <c r="R2762" t="s">
        <v>1315</v>
      </c>
      <c r="S2762">
        <v>1</v>
      </c>
      <c r="V2762">
        <v>20</v>
      </c>
      <c r="W2762">
        <v>0</v>
      </c>
      <c r="X2762" s="49" t="s">
        <v>3957</v>
      </c>
      <c r="AB2762" s="49"/>
      <c r="AC2762" s="49"/>
      <c r="AD2762">
        <v>8</v>
      </c>
    </row>
    <row r="2763" spans="2:30" x14ac:dyDescent="0.25">
      <c r="B2763" s="49"/>
      <c r="C2763" s="49"/>
      <c r="D2763" s="2"/>
      <c r="E2763" t="s">
        <v>373</v>
      </c>
      <c r="F2763" s="49"/>
      <c r="G2763" s="49"/>
      <c r="H2763" t="s">
        <v>7992</v>
      </c>
      <c r="I2763" s="49"/>
      <c r="J2763" s="49"/>
      <c r="L2763" s="49"/>
      <c r="M2763" s="49"/>
      <c r="N2763" s="49"/>
      <c r="O2763" s="49"/>
      <c r="P2763" s="49"/>
      <c r="Q2763" t="s">
        <v>7991</v>
      </c>
      <c r="R2763" t="s">
        <v>1315</v>
      </c>
      <c r="S2763">
        <v>2</v>
      </c>
      <c r="V2763">
        <v>20</v>
      </c>
      <c r="W2763">
        <v>0</v>
      </c>
      <c r="X2763" s="49" t="s">
        <v>3957</v>
      </c>
      <c r="AB2763" s="49"/>
      <c r="AC2763" s="49"/>
      <c r="AD2763">
        <v>8</v>
      </c>
    </row>
    <row r="2764" spans="2:30" x14ac:dyDescent="0.25">
      <c r="B2764" s="49"/>
      <c r="C2764" s="49"/>
      <c r="D2764" s="2"/>
      <c r="E2764" t="s">
        <v>373</v>
      </c>
      <c r="F2764" s="49"/>
      <c r="G2764" s="49"/>
      <c r="H2764" t="s">
        <v>7994</v>
      </c>
      <c r="I2764" s="49"/>
      <c r="J2764" s="49"/>
      <c r="L2764" s="49"/>
      <c r="M2764" s="49"/>
      <c r="N2764" s="49"/>
      <c r="O2764" s="49"/>
      <c r="P2764" s="49"/>
      <c r="Q2764" t="s">
        <v>7993</v>
      </c>
      <c r="R2764" t="s">
        <v>1315</v>
      </c>
      <c r="S2764">
        <v>3</v>
      </c>
      <c r="V2764">
        <v>20</v>
      </c>
      <c r="W2764">
        <v>0</v>
      </c>
      <c r="X2764" s="49" t="s">
        <v>3957</v>
      </c>
      <c r="AB2764" s="49"/>
      <c r="AC2764" s="49"/>
      <c r="AD2764">
        <v>8</v>
      </c>
    </row>
    <row r="2765" spans="2:30" x14ac:dyDescent="0.25">
      <c r="B2765" s="49"/>
      <c r="C2765" s="49"/>
      <c r="D2765" s="2"/>
      <c r="E2765" t="s">
        <v>373</v>
      </c>
      <c r="F2765" s="49"/>
      <c r="G2765" s="49"/>
      <c r="H2765" t="s">
        <v>7996</v>
      </c>
      <c r="I2765" s="49"/>
      <c r="J2765" s="49"/>
      <c r="L2765" s="49"/>
      <c r="M2765" s="49"/>
      <c r="N2765" s="49"/>
      <c r="O2765" s="49"/>
      <c r="P2765" s="49"/>
      <c r="Q2765" t="s">
        <v>7995</v>
      </c>
      <c r="R2765" t="s">
        <v>1315</v>
      </c>
      <c r="S2765">
        <v>4</v>
      </c>
      <c r="V2765">
        <v>20</v>
      </c>
      <c r="W2765">
        <v>0</v>
      </c>
      <c r="X2765" s="49" t="s">
        <v>3957</v>
      </c>
      <c r="AB2765" s="49"/>
      <c r="AC2765" s="49"/>
      <c r="AD2765">
        <v>8</v>
      </c>
    </row>
    <row r="2766" spans="2:30" x14ac:dyDescent="0.25">
      <c r="B2766" s="49"/>
      <c r="C2766" s="49"/>
      <c r="D2766" s="2"/>
      <c r="E2766" t="s">
        <v>373</v>
      </c>
      <c r="F2766" s="49"/>
      <c r="G2766" s="49"/>
      <c r="H2766" t="s">
        <v>7998</v>
      </c>
      <c r="I2766" s="49"/>
      <c r="J2766" s="49"/>
      <c r="L2766" s="49"/>
      <c r="M2766" s="49"/>
      <c r="N2766" s="49"/>
      <c r="O2766" s="49"/>
      <c r="P2766" s="49"/>
      <c r="Q2766" t="s">
        <v>7997</v>
      </c>
      <c r="R2766" t="s">
        <v>1315</v>
      </c>
      <c r="S2766">
        <v>5</v>
      </c>
      <c r="V2766">
        <v>20</v>
      </c>
      <c r="W2766">
        <v>0</v>
      </c>
      <c r="X2766" s="49" t="s">
        <v>3957</v>
      </c>
      <c r="AB2766" s="49"/>
      <c r="AC2766" s="49"/>
      <c r="AD2766">
        <v>8</v>
      </c>
    </row>
    <row r="2767" spans="2:30" x14ac:dyDescent="0.25">
      <c r="B2767" s="49"/>
      <c r="C2767" s="49"/>
      <c r="D2767" s="2"/>
      <c r="E2767" t="s">
        <v>373</v>
      </c>
      <c r="F2767" s="49"/>
      <c r="G2767" s="49"/>
      <c r="H2767" t="s">
        <v>1318</v>
      </c>
      <c r="I2767" s="49"/>
      <c r="J2767" s="49"/>
      <c r="L2767" s="49"/>
      <c r="M2767" s="49"/>
      <c r="N2767" s="49"/>
      <c r="O2767" s="49"/>
      <c r="P2767" s="49"/>
      <c r="Q2767" t="s">
        <v>7999</v>
      </c>
      <c r="R2767" t="s">
        <v>1315</v>
      </c>
      <c r="S2767">
        <v>6</v>
      </c>
      <c r="V2767">
        <v>20</v>
      </c>
      <c r="W2767">
        <v>0</v>
      </c>
      <c r="X2767" s="49" t="s">
        <v>3957</v>
      </c>
      <c r="AB2767" s="49"/>
      <c r="AC2767" s="49"/>
      <c r="AD2767">
        <v>8</v>
      </c>
    </row>
    <row r="2768" spans="2:30" x14ac:dyDescent="0.25">
      <c r="B2768" s="49"/>
      <c r="C2768" s="49"/>
      <c r="D2768" s="2"/>
      <c r="E2768" t="s">
        <v>363</v>
      </c>
      <c r="F2768" s="49"/>
      <c r="G2768" s="49"/>
      <c r="H2768" t="s">
        <v>1321</v>
      </c>
      <c r="I2768" s="49"/>
      <c r="J2768" s="49"/>
      <c r="L2768" s="49" t="s">
        <v>7642</v>
      </c>
      <c r="M2768" s="49"/>
      <c r="N2768" s="49"/>
      <c r="O2768" s="49"/>
      <c r="P2768" s="49"/>
      <c r="Q2768" t="s">
        <v>8000</v>
      </c>
      <c r="R2768" t="s">
        <v>1319</v>
      </c>
      <c r="S2768">
        <v>1</v>
      </c>
      <c r="V2768">
        <v>300</v>
      </c>
      <c r="W2768">
        <v>0.56999999999999995</v>
      </c>
      <c r="X2768" s="49" t="s">
        <v>3957</v>
      </c>
      <c r="AB2768" s="49"/>
      <c r="AC2768" s="49"/>
      <c r="AD2768">
        <v>8</v>
      </c>
    </row>
    <row r="2769" spans="2:30" x14ac:dyDescent="0.25">
      <c r="B2769" s="49"/>
      <c r="C2769" s="49"/>
      <c r="D2769" s="2"/>
      <c r="E2769" t="s">
        <v>269</v>
      </c>
      <c r="F2769" s="49"/>
      <c r="G2769" s="49"/>
      <c r="H2769" t="s">
        <v>8003</v>
      </c>
      <c r="I2769" s="49"/>
      <c r="J2769" s="49"/>
      <c r="L2769" s="49"/>
      <c r="M2769" s="49"/>
      <c r="N2769" s="49"/>
      <c r="O2769" s="49"/>
      <c r="P2769" s="49"/>
      <c r="Q2769" t="s">
        <v>8001</v>
      </c>
      <c r="R2769" t="s">
        <v>1319</v>
      </c>
      <c r="S2769">
        <v>1</v>
      </c>
      <c r="T2769">
        <v>0</v>
      </c>
      <c r="U2769">
        <v>10</v>
      </c>
      <c r="X2769" s="49"/>
      <c r="AB2769" s="49"/>
      <c r="AC2769" s="49" t="s">
        <v>8002</v>
      </c>
      <c r="AD2769">
        <v>8</v>
      </c>
    </row>
    <row r="2770" spans="2:30" x14ac:dyDescent="0.25">
      <c r="B2770" s="49"/>
      <c r="C2770" s="49"/>
      <c r="D2770" s="2"/>
      <c r="E2770" t="s">
        <v>423</v>
      </c>
      <c r="F2770" s="49"/>
      <c r="G2770" s="49"/>
      <c r="H2770" t="s">
        <v>8005</v>
      </c>
      <c r="I2770" s="49"/>
      <c r="J2770" s="49"/>
      <c r="L2770" s="49"/>
      <c r="M2770" s="49"/>
      <c r="N2770" s="49"/>
      <c r="O2770" s="49"/>
      <c r="P2770" s="49"/>
      <c r="Q2770" t="s">
        <v>8004</v>
      </c>
      <c r="R2770" t="s">
        <v>1319</v>
      </c>
      <c r="S2770">
        <v>1</v>
      </c>
      <c r="T2770">
        <v>0</v>
      </c>
      <c r="U2770">
        <v>10</v>
      </c>
      <c r="X2770" s="49"/>
      <c r="AB2770" s="49"/>
      <c r="AC2770" s="49" t="s">
        <v>8002</v>
      </c>
      <c r="AD2770">
        <v>8</v>
      </c>
    </row>
    <row r="2771" spans="2:30" x14ac:dyDescent="0.25">
      <c r="B2771" s="49"/>
      <c r="C2771" s="49"/>
      <c r="D2771" s="2"/>
      <c r="E2771" t="s">
        <v>275</v>
      </c>
      <c r="F2771" s="49"/>
      <c r="G2771" s="49"/>
      <c r="H2771" t="s">
        <v>8007</v>
      </c>
      <c r="I2771" s="49"/>
      <c r="J2771" s="49"/>
      <c r="L2771" s="49"/>
      <c r="M2771" s="49"/>
      <c r="N2771" s="49"/>
      <c r="O2771" s="49"/>
      <c r="P2771" s="49"/>
      <c r="Q2771" t="s">
        <v>8006</v>
      </c>
      <c r="R2771" t="s">
        <v>1319</v>
      </c>
      <c r="S2771">
        <v>1</v>
      </c>
      <c r="T2771">
        <v>0</v>
      </c>
      <c r="V2771">
        <v>8</v>
      </c>
      <c r="X2771" s="49"/>
      <c r="AB2771" s="49"/>
      <c r="AC2771" s="49" t="s">
        <v>8002</v>
      </c>
      <c r="AD2771">
        <v>8</v>
      </c>
    </row>
    <row r="2772" spans="2:30" x14ac:dyDescent="0.25">
      <c r="B2772" s="49"/>
      <c r="C2772" s="49"/>
      <c r="D2772" s="2"/>
      <c r="E2772" t="s">
        <v>299</v>
      </c>
      <c r="F2772" s="49"/>
      <c r="G2772" s="49"/>
      <c r="H2772" t="s">
        <v>8009</v>
      </c>
      <c r="I2772" s="49"/>
      <c r="J2772" s="49"/>
      <c r="L2772" s="49"/>
      <c r="M2772" s="49"/>
      <c r="N2772" s="49"/>
      <c r="O2772" s="49"/>
      <c r="P2772" s="49"/>
      <c r="Q2772" t="s">
        <v>8008</v>
      </c>
      <c r="R2772" t="s">
        <v>1319</v>
      </c>
      <c r="S2772">
        <v>1</v>
      </c>
      <c r="T2772">
        <v>0</v>
      </c>
      <c r="U2772">
        <v>10</v>
      </c>
      <c r="X2772" s="49"/>
      <c r="AB2772" s="49"/>
      <c r="AC2772" s="49" t="s">
        <v>8002</v>
      </c>
      <c r="AD2772">
        <v>8</v>
      </c>
    </row>
    <row r="2773" spans="2:30" x14ac:dyDescent="0.25">
      <c r="B2773" s="49"/>
      <c r="C2773" s="49"/>
      <c r="D2773" s="2"/>
      <c r="E2773" t="s">
        <v>286</v>
      </c>
      <c r="F2773" s="49"/>
      <c r="G2773" s="49"/>
      <c r="H2773" t="s">
        <v>8011</v>
      </c>
      <c r="I2773" s="49"/>
      <c r="J2773" s="49"/>
      <c r="L2773" s="49"/>
      <c r="M2773" s="49"/>
      <c r="N2773" s="49"/>
      <c r="O2773" s="49"/>
      <c r="P2773" s="49"/>
      <c r="Q2773" t="s">
        <v>8010</v>
      </c>
      <c r="R2773" t="s">
        <v>1319</v>
      </c>
      <c r="S2773">
        <v>1</v>
      </c>
      <c r="T2773">
        <v>0</v>
      </c>
      <c r="U2773">
        <v>15</v>
      </c>
      <c r="X2773" s="49"/>
      <c r="AB2773" s="49"/>
      <c r="AC2773" s="49" t="s">
        <v>8002</v>
      </c>
      <c r="AD2773">
        <v>8</v>
      </c>
    </row>
    <row r="2774" spans="2:30" x14ac:dyDescent="0.25">
      <c r="B2774" s="49"/>
      <c r="C2774" s="49"/>
      <c r="D2774" s="2"/>
      <c r="E2774" t="s">
        <v>269</v>
      </c>
      <c r="F2774" s="49"/>
      <c r="G2774" s="49"/>
      <c r="H2774" t="s">
        <v>8014</v>
      </c>
      <c r="I2774" s="49"/>
      <c r="J2774" s="49"/>
      <c r="L2774" s="49"/>
      <c r="M2774" s="49"/>
      <c r="N2774" s="49"/>
      <c r="O2774" s="49"/>
      <c r="P2774" s="49"/>
      <c r="Q2774" t="s">
        <v>8012</v>
      </c>
      <c r="R2774" t="s">
        <v>1319</v>
      </c>
      <c r="S2774">
        <v>2</v>
      </c>
      <c r="T2774">
        <v>0</v>
      </c>
      <c r="U2774">
        <v>10</v>
      </c>
      <c r="X2774" s="49"/>
      <c r="AB2774" s="49"/>
      <c r="AC2774" s="49" t="s">
        <v>8013</v>
      </c>
      <c r="AD2774">
        <v>8</v>
      </c>
    </row>
    <row r="2775" spans="2:30" x14ac:dyDescent="0.25">
      <c r="B2775" s="49"/>
      <c r="C2775" s="49"/>
      <c r="D2775" s="2"/>
      <c r="E2775" t="s">
        <v>423</v>
      </c>
      <c r="F2775" s="49"/>
      <c r="G2775" s="49"/>
      <c r="H2775" t="s">
        <v>8016</v>
      </c>
      <c r="I2775" s="49"/>
      <c r="J2775" s="49"/>
      <c r="L2775" s="49"/>
      <c r="M2775" s="49"/>
      <c r="N2775" s="49"/>
      <c r="O2775" s="49"/>
      <c r="P2775" s="49"/>
      <c r="Q2775" t="s">
        <v>8015</v>
      </c>
      <c r="R2775" t="s">
        <v>1319</v>
      </c>
      <c r="S2775">
        <v>2</v>
      </c>
      <c r="T2775">
        <v>0</v>
      </c>
      <c r="U2775">
        <v>10</v>
      </c>
      <c r="X2775" s="49"/>
      <c r="AB2775" s="49"/>
      <c r="AC2775" s="49" t="s">
        <v>8013</v>
      </c>
      <c r="AD2775">
        <v>8</v>
      </c>
    </row>
    <row r="2776" spans="2:30" x14ac:dyDescent="0.25">
      <c r="B2776" s="49"/>
      <c r="C2776" s="49"/>
      <c r="D2776" s="2"/>
      <c r="E2776" t="s">
        <v>275</v>
      </c>
      <c r="F2776" s="49"/>
      <c r="G2776" s="49"/>
      <c r="H2776" t="s">
        <v>8018</v>
      </c>
      <c r="I2776" s="49"/>
      <c r="J2776" s="49"/>
      <c r="L2776" s="49"/>
      <c r="M2776" s="49"/>
      <c r="N2776" s="49"/>
      <c r="O2776" s="49"/>
      <c r="P2776" s="49"/>
      <c r="Q2776" t="s">
        <v>8017</v>
      </c>
      <c r="R2776" t="s">
        <v>1319</v>
      </c>
      <c r="S2776">
        <v>2</v>
      </c>
      <c r="T2776">
        <v>0</v>
      </c>
      <c r="V2776">
        <v>8</v>
      </c>
      <c r="X2776" s="49"/>
      <c r="AB2776" s="49"/>
      <c r="AC2776" s="49" t="s">
        <v>8013</v>
      </c>
      <c r="AD2776">
        <v>8</v>
      </c>
    </row>
    <row r="2777" spans="2:30" x14ac:dyDescent="0.25">
      <c r="B2777" s="49"/>
      <c r="C2777" s="49"/>
      <c r="D2777" s="2"/>
      <c r="E2777" t="s">
        <v>299</v>
      </c>
      <c r="F2777" s="49"/>
      <c r="G2777" s="49"/>
      <c r="H2777" t="s">
        <v>8020</v>
      </c>
      <c r="I2777" s="49"/>
      <c r="J2777" s="49"/>
      <c r="L2777" s="49"/>
      <c r="M2777" s="49"/>
      <c r="N2777" s="49"/>
      <c r="O2777" s="49"/>
      <c r="P2777" s="49"/>
      <c r="Q2777" t="s">
        <v>8019</v>
      </c>
      <c r="R2777" t="s">
        <v>1319</v>
      </c>
      <c r="S2777">
        <v>2</v>
      </c>
      <c r="T2777">
        <v>0</v>
      </c>
      <c r="U2777">
        <v>10</v>
      </c>
      <c r="X2777" s="49"/>
      <c r="AB2777" s="49"/>
      <c r="AC2777" s="49" t="s">
        <v>8013</v>
      </c>
      <c r="AD2777">
        <v>8</v>
      </c>
    </row>
    <row r="2778" spans="2:30" x14ac:dyDescent="0.25">
      <c r="B2778" s="49"/>
      <c r="C2778" s="49"/>
      <c r="D2778" s="2"/>
      <c r="E2778" t="s">
        <v>286</v>
      </c>
      <c r="F2778" s="49"/>
      <c r="G2778" s="49"/>
      <c r="H2778" t="s">
        <v>8022</v>
      </c>
      <c r="I2778" s="49"/>
      <c r="J2778" s="49"/>
      <c r="L2778" s="49"/>
      <c r="M2778" s="49"/>
      <c r="N2778" s="49"/>
      <c r="O2778" s="49"/>
      <c r="P2778" s="49"/>
      <c r="Q2778" t="s">
        <v>8021</v>
      </c>
      <c r="R2778" t="s">
        <v>1319</v>
      </c>
      <c r="S2778">
        <v>2</v>
      </c>
      <c r="T2778">
        <v>0</v>
      </c>
      <c r="U2778">
        <v>15</v>
      </c>
      <c r="X2778" s="49"/>
      <c r="AB2778" s="49"/>
      <c r="AC2778" s="49" t="s">
        <v>8013</v>
      </c>
      <c r="AD2778">
        <v>8</v>
      </c>
    </row>
    <row r="2779" spans="2:30" x14ac:dyDescent="0.25">
      <c r="B2779" s="49"/>
      <c r="C2779" s="49"/>
      <c r="D2779" s="2"/>
      <c r="E2779" t="s">
        <v>1</v>
      </c>
      <c r="F2779" s="49"/>
      <c r="G2779" s="49"/>
      <c r="H2779" t="s">
        <v>8024</v>
      </c>
      <c r="I2779" s="49"/>
      <c r="J2779" s="49"/>
      <c r="L2779" s="49" t="s">
        <v>6814</v>
      </c>
      <c r="M2779" s="49"/>
      <c r="N2779" s="49"/>
      <c r="O2779" s="49"/>
      <c r="P2779" s="49"/>
      <c r="Q2779" t="s">
        <v>8023</v>
      </c>
      <c r="R2779" t="s">
        <v>1319</v>
      </c>
      <c r="S2779">
        <v>1</v>
      </c>
      <c r="T2779">
        <v>150</v>
      </c>
      <c r="V2779">
        <v>75</v>
      </c>
      <c r="X2779" s="49"/>
      <c r="AB2779" s="49"/>
      <c r="AC2779" s="49"/>
      <c r="AD2779">
        <v>8</v>
      </c>
    </row>
    <row r="2780" spans="2:30" x14ac:dyDescent="0.25">
      <c r="B2780" s="49"/>
      <c r="C2780" s="49"/>
      <c r="D2780" s="2"/>
      <c r="E2780" t="s">
        <v>1</v>
      </c>
      <c r="F2780" s="49"/>
      <c r="G2780" s="49"/>
      <c r="H2780" t="s">
        <v>8027</v>
      </c>
      <c r="I2780" s="49"/>
      <c r="J2780" s="49"/>
      <c r="L2780" s="49" t="s">
        <v>8026</v>
      </c>
      <c r="M2780" s="49"/>
      <c r="N2780" s="49"/>
      <c r="O2780" s="49"/>
      <c r="P2780" s="49"/>
      <c r="Q2780" t="s">
        <v>8025</v>
      </c>
      <c r="R2780" t="s">
        <v>1319</v>
      </c>
      <c r="S2780">
        <v>2</v>
      </c>
      <c r="T2780">
        <v>150</v>
      </c>
      <c r="V2780">
        <v>70.199999999999989</v>
      </c>
      <c r="X2780" s="49"/>
      <c r="AB2780" s="49"/>
      <c r="AC2780" s="49"/>
      <c r="AD2780">
        <v>8</v>
      </c>
    </row>
    <row r="2781" spans="2:30" x14ac:dyDescent="0.25">
      <c r="B2781" s="49"/>
      <c r="C2781" s="49"/>
      <c r="D2781" s="2"/>
      <c r="E2781" t="s">
        <v>1</v>
      </c>
      <c r="F2781" s="49"/>
      <c r="G2781" s="49"/>
      <c r="H2781" t="s">
        <v>8030</v>
      </c>
      <c r="I2781" s="49"/>
      <c r="J2781" s="49"/>
      <c r="L2781" s="49" t="s">
        <v>8029</v>
      </c>
      <c r="M2781" s="49"/>
      <c r="N2781" s="49"/>
      <c r="O2781" s="49"/>
      <c r="P2781" s="49"/>
      <c r="Q2781" t="s">
        <v>8028</v>
      </c>
      <c r="R2781" t="s">
        <v>1319</v>
      </c>
      <c r="S2781">
        <v>3</v>
      </c>
      <c r="T2781">
        <v>150</v>
      </c>
      <c r="V2781">
        <v>60</v>
      </c>
      <c r="X2781" s="49"/>
      <c r="AB2781" s="49"/>
      <c r="AC2781" s="49"/>
      <c r="AD2781">
        <v>8</v>
      </c>
    </row>
    <row r="2782" spans="2:30" x14ac:dyDescent="0.25">
      <c r="B2782" s="49"/>
      <c r="C2782" s="49"/>
      <c r="D2782" s="2"/>
      <c r="E2782" t="s">
        <v>1</v>
      </c>
      <c r="F2782" s="49"/>
      <c r="G2782" s="49"/>
      <c r="H2782" t="s">
        <v>8033</v>
      </c>
      <c r="I2782" s="49"/>
      <c r="J2782" s="49"/>
      <c r="L2782" s="49" t="s">
        <v>8032</v>
      </c>
      <c r="M2782" s="49"/>
      <c r="N2782" s="49"/>
      <c r="O2782" s="49"/>
      <c r="P2782" s="49"/>
      <c r="Q2782" t="s">
        <v>8031</v>
      </c>
      <c r="R2782" t="s">
        <v>1319</v>
      </c>
      <c r="S2782">
        <v>4</v>
      </c>
      <c r="T2782">
        <v>150</v>
      </c>
      <c r="V2782">
        <v>55.2</v>
      </c>
      <c r="X2782" s="49"/>
      <c r="AB2782" s="49"/>
      <c r="AC2782" s="49"/>
      <c r="AD2782">
        <v>8</v>
      </c>
    </row>
    <row r="2783" spans="2:30" x14ac:dyDescent="0.25">
      <c r="B2783" s="49"/>
      <c r="C2783" s="49"/>
      <c r="D2783" s="2"/>
      <c r="E2783" t="s">
        <v>265</v>
      </c>
      <c r="F2783" s="49"/>
      <c r="G2783" s="49"/>
      <c r="H2783" t="s">
        <v>8036</v>
      </c>
      <c r="I2783" s="49"/>
      <c r="J2783" s="49"/>
      <c r="L2783" s="49" t="s">
        <v>8035</v>
      </c>
      <c r="M2783" s="49"/>
      <c r="N2783" s="49"/>
      <c r="O2783" s="49"/>
      <c r="P2783" s="49"/>
      <c r="Q2783" t="s">
        <v>8034</v>
      </c>
      <c r="R2783" t="s">
        <v>1319</v>
      </c>
      <c r="S2783">
        <v>1</v>
      </c>
      <c r="T2783">
        <v>75</v>
      </c>
      <c r="U2783">
        <v>10</v>
      </c>
      <c r="X2783" s="49"/>
      <c r="Y2783">
        <v>2</v>
      </c>
      <c r="Z2783">
        <v>1</v>
      </c>
      <c r="AA2783">
        <v>3</v>
      </c>
      <c r="AB2783" s="49" t="s">
        <v>1745</v>
      </c>
      <c r="AC2783" s="49"/>
      <c r="AD2783">
        <v>8</v>
      </c>
    </row>
    <row r="2784" spans="2:30" x14ac:dyDescent="0.25">
      <c r="B2784" s="49"/>
      <c r="C2784" s="49"/>
      <c r="D2784" s="2"/>
      <c r="E2784" t="s">
        <v>265</v>
      </c>
      <c r="F2784" s="49"/>
      <c r="G2784" s="49"/>
      <c r="H2784" t="s">
        <v>8038</v>
      </c>
      <c r="I2784" s="49"/>
      <c r="J2784" s="49"/>
      <c r="L2784" s="49" t="s">
        <v>8035</v>
      </c>
      <c r="M2784" s="49"/>
      <c r="N2784" s="49"/>
      <c r="O2784" s="49"/>
      <c r="P2784" s="49"/>
      <c r="Q2784" t="s">
        <v>8037</v>
      </c>
      <c r="R2784" t="s">
        <v>1319</v>
      </c>
      <c r="S2784">
        <v>2</v>
      </c>
      <c r="T2784">
        <v>75</v>
      </c>
      <c r="U2784">
        <v>10</v>
      </c>
      <c r="X2784" s="49"/>
      <c r="Y2784">
        <v>2</v>
      </c>
      <c r="Z2784">
        <v>1</v>
      </c>
      <c r="AA2784">
        <v>3</v>
      </c>
      <c r="AB2784" s="49" t="s">
        <v>1745</v>
      </c>
      <c r="AC2784" s="49"/>
      <c r="AD2784">
        <v>8</v>
      </c>
    </row>
    <row r="2785" spans="2:30" x14ac:dyDescent="0.25">
      <c r="B2785" s="49"/>
      <c r="C2785" s="49"/>
      <c r="D2785" s="2"/>
      <c r="E2785" t="s">
        <v>265</v>
      </c>
      <c r="F2785" s="49"/>
      <c r="G2785" s="49"/>
      <c r="H2785" t="s">
        <v>8040</v>
      </c>
      <c r="I2785" s="49"/>
      <c r="J2785" s="49"/>
      <c r="L2785" s="49" t="s">
        <v>8035</v>
      </c>
      <c r="M2785" s="49"/>
      <c r="N2785" s="49"/>
      <c r="O2785" s="49"/>
      <c r="P2785" s="49"/>
      <c r="Q2785" t="s">
        <v>8039</v>
      </c>
      <c r="R2785" t="s">
        <v>1319</v>
      </c>
      <c r="S2785">
        <v>3</v>
      </c>
      <c r="T2785">
        <v>75</v>
      </c>
      <c r="U2785">
        <v>9</v>
      </c>
      <c r="X2785" s="49"/>
      <c r="Y2785">
        <v>2</v>
      </c>
      <c r="Z2785">
        <v>1</v>
      </c>
      <c r="AA2785">
        <v>3</v>
      </c>
      <c r="AB2785" s="49" t="s">
        <v>1745</v>
      </c>
      <c r="AC2785" s="49"/>
      <c r="AD2785">
        <v>8</v>
      </c>
    </row>
    <row r="2786" spans="2:30" x14ac:dyDescent="0.25">
      <c r="B2786" s="49"/>
      <c r="C2786" s="49"/>
      <c r="D2786" s="2"/>
      <c r="E2786" t="s">
        <v>265</v>
      </c>
      <c r="F2786" s="49"/>
      <c r="G2786" s="49"/>
      <c r="H2786" t="s">
        <v>8042</v>
      </c>
      <c r="I2786" s="49"/>
      <c r="J2786" s="49"/>
      <c r="L2786" s="49" t="s">
        <v>8035</v>
      </c>
      <c r="M2786" s="49"/>
      <c r="N2786" s="49"/>
      <c r="O2786" s="49"/>
      <c r="P2786" s="49"/>
      <c r="Q2786" t="s">
        <v>8041</v>
      </c>
      <c r="R2786" t="s">
        <v>1319</v>
      </c>
      <c r="S2786">
        <v>4</v>
      </c>
      <c r="T2786">
        <v>75</v>
      </c>
      <c r="U2786">
        <v>9</v>
      </c>
      <c r="X2786" s="49"/>
      <c r="Y2786">
        <v>2</v>
      </c>
      <c r="Z2786">
        <v>1</v>
      </c>
      <c r="AA2786">
        <v>3</v>
      </c>
      <c r="AB2786" s="49" t="s">
        <v>1745</v>
      </c>
      <c r="AC2786" s="49"/>
      <c r="AD2786">
        <v>8</v>
      </c>
    </row>
    <row r="2787" spans="2:30" x14ac:dyDescent="0.25">
      <c r="B2787" s="49"/>
      <c r="C2787" s="49"/>
      <c r="D2787" s="2"/>
      <c r="E2787" t="s">
        <v>249</v>
      </c>
      <c r="F2787" s="49"/>
      <c r="G2787" s="49"/>
      <c r="H2787" t="s">
        <v>8044</v>
      </c>
      <c r="I2787" s="49"/>
      <c r="J2787" s="49"/>
      <c r="L2787" s="49" t="s">
        <v>3189</v>
      </c>
      <c r="M2787" s="49"/>
      <c r="N2787" s="49"/>
      <c r="O2787" s="49"/>
      <c r="P2787" s="49"/>
      <c r="Q2787" t="s">
        <v>8043</v>
      </c>
      <c r="R2787" t="s">
        <v>1319</v>
      </c>
      <c r="S2787">
        <v>1</v>
      </c>
      <c r="T2787">
        <v>150</v>
      </c>
      <c r="U2787">
        <v>10</v>
      </c>
      <c r="X2787" s="49"/>
      <c r="Y2787">
        <v>2</v>
      </c>
      <c r="Z2787">
        <v>1</v>
      </c>
      <c r="AA2787">
        <v>3</v>
      </c>
      <c r="AB2787" s="49" t="s">
        <v>618</v>
      </c>
      <c r="AC2787" s="49"/>
      <c r="AD2787">
        <v>8</v>
      </c>
    </row>
    <row r="2788" spans="2:30" x14ac:dyDescent="0.25">
      <c r="B2788" s="49"/>
      <c r="C2788" s="49"/>
      <c r="D2788" s="2"/>
      <c r="E2788" t="s">
        <v>249</v>
      </c>
      <c r="F2788" s="49"/>
      <c r="G2788" s="49"/>
      <c r="H2788" t="s">
        <v>8046</v>
      </c>
      <c r="I2788" s="49"/>
      <c r="J2788" s="49"/>
      <c r="L2788" s="49" t="s">
        <v>3189</v>
      </c>
      <c r="M2788" s="49"/>
      <c r="N2788" s="49"/>
      <c r="O2788" s="49"/>
      <c r="P2788" s="49"/>
      <c r="Q2788" t="s">
        <v>8045</v>
      </c>
      <c r="R2788" t="s">
        <v>1319</v>
      </c>
      <c r="S2788">
        <v>2</v>
      </c>
      <c r="T2788">
        <v>150</v>
      </c>
      <c r="U2788">
        <v>10</v>
      </c>
      <c r="X2788" s="49"/>
      <c r="Y2788">
        <v>2</v>
      </c>
      <c r="Z2788">
        <v>1</v>
      </c>
      <c r="AA2788">
        <v>3</v>
      </c>
      <c r="AB2788" s="49" t="s">
        <v>618</v>
      </c>
      <c r="AC2788" s="49"/>
      <c r="AD2788">
        <v>8</v>
      </c>
    </row>
    <row r="2789" spans="2:30" x14ac:dyDescent="0.25">
      <c r="B2789" s="49"/>
      <c r="C2789" s="49"/>
      <c r="D2789" s="2"/>
      <c r="E2789" t="s">
        <v>249</v>
      </c>
      <c r="F2789" s="49"/>
      <c r="G2789" s="49"/>
      <c r="H2789" t="s">
        <v>8049</v>
      </c>
      <c r="I2789" s="49"/>
      <c r="J2789" s="49"/>
      <c r="L2789" s="49" t="s">
        <v>8048</v>
      </c>
      <c r="M2789" s="49"/>
      <c r="N2789" s="49"/>
      <c r="O2789" s="49"/>
      <c r="P2789" s="49"/>
      <c r="Q2789" t="s">
        <v>8047</v>
      </c>
      <c r="R2789" t="s">
        <v>1319</v>
      </c>
      <c r="S2789">
        <v>3</v>
      </c>
      <c r="T2789">
        <v>150</v>
      </c>
      <c r="U2789">
        <v>9</v>
      </c>
      <c r="X2789" s="49"/>
      <c r="Y2789">
        <v>2</v>
      </c>
      <c r="Z2789">
        <v>1</v>
      </c>
      <c r="AA2789">
        <v>3</v>
      </c>
      <c r="AB2789" s="49" t="s">
        <v>610</v>
      </c>
      <c r="AC2789" s="49"/>
      <c r="AD2789">
        <v>8</v>
      </c>
    </row>
    <row r="2790" spans="2:30" x14ac:dyDescent="0.25">
      <c r="B2790" s="49"/>
      <c r="C2790" s="49"/>
      <c r="D2790" s="2"/>
      <c r="E2790" t="s">
        <v>256</v>
      </c>
      <c r="F2790" s="49"/>
      <c r="G2790" s="49"/>
      <c r="H2790" t="s">
        <v>8052</v>
      </c>
      <c r="I2790" s="49"/>
      <c r="J2790" s="49"/>
      <c r="L2790" s="49" t="s">
        <v>8051</v>
      </c>
      <c r="M2790" s="49"/>
      <c r="N2790" s="49"/>
      <c r="O2790" s="49"/>
      <c r="P2790" s="49"/>
      <c r="Q2790" t="s">
        <v>8050</v>
      </c>
      <c r="R2790" t="s">
        <v>1319</v>
      </c>
      <c r="S2790">
        <v>1</v>
      </c>
      <c r="T2790">
        <v>40</v>
      </c>
      <c r="U2790">
        <v>8</v>
      </c>
      <c r="X2790" s="49"/>
      <c r="Y2790">
        <v>3</v>
      </c>
      <c r="Z2790">
        <v>1</v>
      </c>
      <c r="AA2790">
        <v>2</v>
      </c>
      <c r="AB2790" s="49" t="s">
        <v>618</v>
      </c>
      <c r="AC2790" s="49"/>
      <c r="AD2790">
        <v>8</v>
      </c>
    </row>
    <row r="2791" spans="2:30" x14ac:dyDescent="0.25">
      <c r="B2791" s="49"/>
      <c r="C2791" s="49"/>
      <c r="D2791" s="2"/>
      <c r="E2791" t="s">
        <v>256</v>
      </c>
      <c r="F2791" s="49"/>
      <c r="G2791" s="49"/>
      <c r="H2791" t="s">
        <v>8055</v>
      </c>
      <c r="I2791" s="49"/>
      <c r="J2791" s="49"/>
      <c r="L2791" s="49" t="s">
        <v>8054</v>
      </c>
      <c r="M2791" s="49"/>
      <c r="N2791" s="49"/>
      <c r="O2791" s="49"/>
      <c r="P2791" s="49"/>
      <c r="Q2791" t="s">
        <v>8053</v>
      </c>
      <c r="R2791" t="s">
        <v>1319</v>
      </c>
      <c r="S2791">
        <v>2</v>
      </c>
      <c r="T2791">
        <v>45</v>
      </c>
      <c r="U2791">
        <v>8</v>
      </c>
      <c r="X2791" s="49"/>
      <c r="Y2791">
        <v>3</v>
      </c>
      <c r="Z2791">
        <v>1</v>
      </c>
      <c r="AA2791">
        <v>2</v>
      </c>
      <c r="AB2791" s="49" t="s">
        <v>1745</v>
      </c>
      <c r="AC2791" s="49"/>
      <c r="AD2791">
        <v>8</v>
      </c>
    </row>
    <row r="2792" spans="2:30" x14ac:dyDescent="0.25">
      <c r="B2792" s="49"/>
      <c r="C2792" s="49"/>
      <c r="D2792" s="2"/>
      <c r="E2792" t="s">
        <v>256</v>
      </c>
      <c r="F2792" s="49"/>
      <c r="G2792" s="49"/>
      <c r="H2792" t="s">
        <v>8058</v>
      </c>
      <c r="I2792" s="49"/>
      <c r="J2792" s="49"/>
      <c r="L2792" s="49" t="s">
        <v>8057</v>
      </c>
      <c r="M2792" s="49"/>
      <c r="N2792" s="49"/>
      <c r="O2792" s="49"/>
      <c r="P2792" s="49"/>
      <c r="Q2792" t="s">
        <v>8056</v>
      </c>
      <c r="R2792" t="s">
        <v>1319</v>
      </c>
      <c r="S2792">
        <v>3</v>
      </c>
      <c r="T2792">
        <v>50</v>
      </c>
      <c r="U2792">
        <v>8</v>
      </c>
      <c r="X2792" s="49"/>
      <c r="Y2792">
        <v>3</v>
      </c>
      <c r="Z2792">
        <v>1</v>
      </c>
      <c r="AA2792">
        <v>2</v>
      </c>
      <c r="AB2792" s="49" t="s">
        <v>1745</v>
      </c>
      <c r="AC2792" s="49"/>
      <c r="AD2792">
        <v>8</v>
      </c>
    </row>
    <row r="2793" spans="2:30" x14ac:dyDescent="0.25">
      <c r="B2793" s="49"/>
      <c r="C2793" s="49"/>
      <c r="D2793" s="2"/>
      <c r="E2793" t="s">
        <v>290</v>
      </c>
      <c r="F2793" s="49"/>
      <c r="G2793" s="49"/>
      <c r="H2793" t="s">
        <v>8061</v>
      </c>
      <c r="I2793" s="49"/>
      <c r="J2793" s="49"/>
      <c r="L2793" s="49" t="s">
        <v>8060</v>
      </c>
      <c r="M2793" s="49"/>
      <c r="N2793" s="49"/>
      <c r="O2793" s="49"/>
      <c r="P2793" s="49"/>
      <c r="Q2793" t="s">
        <v>8059</v>
      </c>
      <c r="R2793" t="s">
        <v>1319</v>
      </c>
      <c r="S2793">
        <v>1</v>
      </c>
      <c r="T2793">
        <v>110</v>
      </c>
      <c r="U2793">
        <v>15</v>
      </c>
      <c r="X2793" s="49"/>
      <c r="Y2793">
        <v>2</v>
      </c>
      <c r="Z2793">
        <v>1</v>
      </c>
      <c r="AA2793">
        <v>3</v>
      </c>
      <c r="AB2793" s="49" t="s">
        <v>618</v>
      </c>
      <c r="AC2793" s="49"/>
      <c r="AD2793">
        <v>8</v>
      </c>
    </row>
    <row r="2794" spans="2:30" x14ac:dyDescent="0.25">
      <c r="B2794" s="49"/>
      <c r="C2794" s="49"/>
      <c r="D2794" s="2"/>
      <c r="E2794" t="s">
        <v>290</v>
      </c>
      <c r="F2794" s="49"/>
      <c r="G2794" s="49"/>
      <c r="H2794" t="s">
        <v>8064</v>
      </c>
      <c r="I2794" s="49"/>
      <c r="J2794" s="49"/>
      <c r="L2794" s="49" t="s">
        <v>8063</v>
      </c>
      <c r="M2794" s="49"/>
      <c r="N2794" s="49"/>
      <c r="O2794" s="49"/>
      <c r="P2794" s="49"/>
      <c r="Q2794" t="s">
        <v>8062</v>
      </c>
      <c r="R2794" t="s">
        <v>1319</v>
      </c>
      <c r="S2794">
        <v>2</v>
      </c>
      <c r="T2794">
        <v>110</v>
      </c>
      <c r="U2794">
        <v>15</v>
      </c>
      <c r="X2794" s="49"/>
      <c r="Y2794">
        <v>2</v>
      </c>
      <c r="Z2794">
        <v>1</v>
      </c>
      <c r="AA2794">
        <v>3</v>
      </c>
      <c r="AB2794" s="49" t="s">
        <v>618</v>
      </c>
      <c r="AC2794" s="49"/>
      <c r="AD2794">
        <v>8</v>
      </c>
    </row>
    <row r="2795" spans="2:30" x14ac:dyDescent="0.25">
      <c r="B2795" s="49"/>
      <c r="C2795" s="49"/>
      <c r="D2795" s="2"/>
      <c r="E2795" t="s">
        <v>290</v>
      </c>
      <c r="F2795" s="49"/>
      <c r="G2795" s="49"/>
      <c r="H2795" t="s">
        <v>8067</v>
      </c>
      <c r="I2795" s="49"/>
      <c r="J2795" s="49"/>
      <c r="L2795" s="49" t="s">
        <v>8066</v>
      </c>
      <c r="M2795" s="49"/>
      <c r="N2795" s="49"/>
      <c r="O2795" s="49"/>
      <c r="P2795" s="49"/>
      <c r="Q2795" t="s">
        <v>8065</v>
      </c>
      <c r="R2795" t="s">
        <v>1319</v>
      </c>
      <c r="S2795">
        <v>3</v>
      </c>
      <c r="T2795">
        <v>120</v>
      </c>
      <c r="U2795">
        <v>13</v>
      </c>
      <c r="X2795" s="49"/>
      <c r="Y2795">
        <v>2</v>
      </c>
      <c r="Z2795">
        <v>1</v>
      </c>
      <c r="AA2795">
        <v>3</v>
      </c>
      <c r="AB2795" s="49" t="s">
        <v>1745</v>
      </c>
      <c r="AC2795" s="49"/>
      <c r="AD2795">
        <v>8</v>
      </c>
    </row>
    <row r="2796" spans="2:30" x14ac:dyDescent="0.25">
      <c r="B2796" s="49"/>
      <c r="C2796" s="49"/>
      <c r="D2796" s="2"/>
      <c r="E2796" t="s">
        <v>356</v>
      </c>
      <c r="F2796" s="49"/>
      <c r="G2796" s="49"/>
      <c r="H2796" t="s">
        <v>8070</v>
      </c>
      <c r="I2796" s="49"/>
      <c r="J2796" s="49"/>
      <c r="L2796" s="49" t="s">
        <v>8069</v>
      </c>
      <c r="M2796" s="49"/>
      <c r="N2796" s="49"/>
      <c r="O2796" s="49"/>
      <c r="P2796" s="49"/>
      <c r="Q2796" t="s">
        <v>8068</v>
      </c>
      <c r="R2796" t="s">
        <v>1319</v>
      </c>
      <c r="S2796">
        <v>1</v>
      </c>
      <c r="V2796">
        <v>20</v>
      </c>
      <c r="W2796">
        <v>0</v>
      </c>
      <c r="X2796" s="49" t="s">
        <v>3957</v>
      </c>
      <c r="AB2796" s="49"/>
      <c r="AC2796" s="49"/>
      <c r="AD2796">
        <v>8</v>
      </c>
    </row>
    <row r="2797" spans="2:30" x14ac:dyDescent="0.25">
      <c r="B2797" s="49"/>
      <c r="C2797" s="49"/>
      <c r="D2797" s="2"/>
      <c r="E2797" t="s">
        <v>356</v>
      </c>
      <c r="F2797" s="49"/>
      <c r="G2797" s="49"/>
      <c r="H2797" t="s">
        <v>8072</v>
      </c>
      <c r="I2797" s="49"/>
      <c r="J2797" s="49"/>
      <c r="L2797" s="49" t="s">
        <v>8069</v>
      </c>
      <c r="M2797" s="49"/>
      <c r="N2797" s="49"/>
      <c r="O2797" s="49"/>
      <c r="P2797" s="49"/>
      <c r="Q2797" t="s">
        <v>8071</v>
      </c>
      <c r="R2797" t="s">
        <v>1319</v>
      </c>
      <c r="S2797">
        <v>2</v>
      </c>
      <c r="V2797">
        <v>20</v>
      </c>
      <c r="W2797">
        <v>0</v>
      </c>
      <c r="X2797" s="49" t="s">
        <v>3957</v>
      </c>
      <c r="AB2797" s="49"/>
      <c r="AC2797" s="49"/>
      <c r="AD2797">
        <v>8</v>
      </c>
    </row>
    <row r="2798" spans="2:30" x14ac:dyDescent="0.25">
      <c r="B2798" s="49"/>
      <c r="C2798" s="49"/>
      <c r="D2798" s="2"/>
      <c r="E2798" t="s">
        <v>356</v>
      </c>
      <c r="F2798" s="49"/>
      <c r="G2798" s="49"/>
      <c r="H2798" t="s">
        <v>8074</v>
      </c>
      <c r="I2798" s="49"/>
      <c r="J2798" s="49"/>
      <c r="L2798" s="49" t="s">
        <v>8069</v>
      </c>
      <c r="M2798" s="49"/>
      <c r="N2798" s="49"/>
      <c r="O2798" s="49"/>
      <c r="P2798" s="49"/>
      <c r="Q2798" t="s">
        <v>8073</v>
      </c>
      <c r="R2798" t="s">
        <v>1319</v>
      </c>
      <c r="S2798">
        <v>3</v>
      </c>
      <c r="V2798">
        <v>20</v>
      </c>
      <c r="W2798">
        <v>0</v>
      </c>
      <c r="X2798" s="49" t="s">
        <v>3957</v>
      </c>
      <c r="AB2798" s="49"/>
      <c r="AC2798" s="49"/>
      <c r="AD2798">
        <v>8</v>
      </c>
    </row>
    <row r="2799" spans="2:30" x14ac:dyDescent="0.25">
      <c r="B2799" s="49"/>
      <c r="C2799" s="49"/>
      <c r="D2799" s="2"/>
      <c r="E2799" t="s">
        <v>356</v>
      </c>
      <c r="F2799" s="49"/>
      <c r="G2799" s="49"/>
      <c r="H2799" t="s">
        <v>8076</v>
      </c>
      <c r="I2799" s="49"/>
      <c r="J2799" s="49"/>
      <c r="L2799" s="49" t="s">
        <v>8069</v>
      </c>
      <c r="M2799" s="49"/>
      <c r="N2799" s="49"/>
      <c r="O2799" s="49"/>
      <c r="P2799" s="49"/>
      <c r="Q2799" t="s">
        <v>8075</v>
      </c>
      <c r="R2799" t="s">
        <v>1319</v>
      </c>
      <c r="S2799">
        <v>4</v>
      </c>
      <c r="V2799">
        <v>20</v>
      </c>
      <c r="W2799">
        <v>0</v>
      </c>
      <c r="X2799" s="49" t="s">
        <v>3957</v>
      </c>
      <c r="AB2799" s="49"/>
      <c r="AC2799" s="49"/>
      <c r="AD2799">
        <v>8</v>
      </c>
    </row>
    <row r="2800" spans="2:30" x14ac:dyDescent="0.25">
      <c r="B2800" s="49"/>
      <c r="C2800" s="49"/>
      <c r="D2800" s="2"/>
      <c r="E2800" t="s">
        <v>356</v>
      </c>
      <c r="F2800" s="49"/>
      <c r="G2800" s="49"/>
      <c r="H2800" t="s">
        <v>8078</v>
      </c>
      <c r="I2800" s="49"/>
      <c r="J2800" s="49"/>
      <c r="L2800" s="49" t="s">
        <v>8069</v>
      </c>
      <c r="M2800" s="49"/>
      <c r="N2800" s="49"/>
      <c r="O2800" s="49"/>
      <c r="P2800" s="49"/>
      <c r="Q2800" t="s">
        <v>8077</v>
      </c>
      <c r="R2800" t="s">
        <v>1319</v>
      </c>
      <c r="S2800">
        <v>5</v>
      </c>
      <c r="V2800">
        <v>20</v>
      </c>
      <c r="W2800">
        <v>0</v>
      </c>
      <c r="X2800" s="49" t="s">
        <v>3957</v>
      </c>
      <c r="AB2800" s="49"/>
      <c r="AC2800" s="49"/>
      <c r="AD2800">
        <v>8</v>
      </c>
    </row>
    <row r="2801" spans="2:30" x14ac:dyDescent="0.25">
      <c r="B2801" s="49"/>
      <c r="C2801" s="49"/>
      <c r="D2801" s="2"/>
      <c r="E2801" t="s">
        <v>356</v>
      </c>
      <c r="F2801" s="49"/>
      <c r="G2801" s="49"/>
      <c r="H2801" t="s">
        <v>8080</v>
      </c>
      <c r="I2801" s="49"/>
      <c r="J2801" s="49"/>
      <c r="L2801" s="49" t="s">
        <v>8069</v>
      </c>
      <c r="M2801" s="49"/>
      <c r="N2801" s="49"/>
      <c r="O2801" s="49"/>
      <c r="P2801" s="49"/>
      <c r="Q2801" t="s">
        <v>8079</v>
      </c>
      <c r="R2801" t="s">
        <v>1319</v>
      </c>
      <c r="S2801">
        <v>6</v>
      </c>
      <c r="V2801">
        <v>20</v>
      </c>
      <c r="W2801">
        <v>0</v>
      </c>
      <c r="X2801" s="49" t="s">
        <v>3957</v>
      </c>
      <c r="AB2801" s="49"/>
      <c r="AC2801" s="49"/>
      <c r="AD2801">
        <v>8</v>
      </c>
    </row>
    <row r="2802" spans="2:30" x14ac:dyDescent="0.25">
      <c r="B2802" s="49"/>
      <c r="C2802" s="49"/>
      <c r="D2802" s="2"/>
      <c r="E2802" t="s">
        <v>356</v>
      </c>
      <c r="F2802" s="49"/>
      <c r="G2802" s="49"/>
      <c r="H2802" t="s">
        <v>8083</v>
      </c>
      <c r="I2802" s="49"/>
      <c r="J2802" s="49"/>
      <c r="L2802" s="49" t="s">
        <v>8082</v>
      </c>
      <c r="M2802" s="49"/>
      <c r="N2802" s="49"/>
      <c r="O2802" s="49"/>
      <c r="P2802" s="49"/>
      <c r="Q2802" t="s">
        <v>8081</v>
      </c>
      <c r="R2802" t="s">
        <v>1319</v>
      </c>
      <c r="S2802">
        <v>7</v>
      </c>
      <c r="V2802">
        <v>20</v>
      </c>
      <c r="W2802">
        <v>0</v>
      </c>
      <c r="X2802" s="49" t="s">
        <v>3957</v>
      </c>
      <c r="AB2802" s="49"/>
      <c r="AC2802" s="49"/>
      <c r="AD2802">
        <v>8</v>
      </c>
    </row>
    <row r="2803" spans="2:30" x14ac:dyDescent="0.25">
      <c r="B2803" s="49"/>
      <c r="C2803" s="49"/>
      <c r="D2803" s="2"/>
      <c r="E2803" t="s">
        <v>356</v>
      </c>
      <c r="F2803" s="49"/>
      <c r="G2803" s="49"/>
      <c r="H2803" t="s">
        <v>1322</v>
      </c>
      <c r="I2803" s="49"/>
      <c r="J2803" s="49"/>
      <c r="L2803" s="49" t="s">
        <v>8085</v>
      </c>
      <c r="M2803" s="49"/>
      <c r="N2803" s="49"/>
      <c r="O2803" s="49"/>
      <c r="P2803" s="49"/>
      <c r="Q2803" t="s">
        <v>8084</v>
      </c>
      <c r="R2803" t="s">
        <v>1319</v>
      </c>
      <c r="S2803">
        <v>8</v>
      </c>
      <c r="V2803">
        <v>20</v>
      </c>
      <c r="W2803">
        <v>0</v>
      </c>
      <c r="X2803" s="49" t="s">
        <v>3957</v>
      </c>
      <c r="AB2803" s="49"/>
      <c r="AC2803" s="49"/>
      <c r="AD2803">
        <v>8</v>
      </c>
    </row>
    <row r="2804" spans="2:30" x14ac:dyDescent="0.25">
      <c r="B2804" s="49"/>
      <c r="C2804" s="49"/>
      <c r="D2804" s="2"/>
      <c r="E2804" t="s">
        <v>363</v>
      </c>
      <c r="F2804" s="49"/>
      <c r="G2804" s="49"/>
      <c r="H2804" t="s">
        <v>1325</v>
      </c>
      <c r="I2804" s="49"/>
      <c r="J2804" s="49"/>
      <c r="L2804" s="49" t="s">
        <v>7711</v>
      </c>
      <c r="M2804" s="49"/>
      <c r="N2804" s="49"/>
      <c r="O2804" s="49"/>
      <c r="P2804" s="49"/>
      <c r="Q2804" t="s">
        <v>8086</v>
      </c>
      <c r="R2804" t="s">
        <v>1323</v>
      </c>
      <c r="S2804">
        <v>1</v>
      </c>
      <c r="V2804">
        <v>302</v>
      </c>
      <c r="W2804">
        <v>0.59</v>
      </c>
      <c r="X2804" s="49" t="s">
        <v>3957</v>
      </c>
      <c r="AB2804" s="49"/>
      <c r="AC2804" s="49"/>
      <c r="AD2804">
        <v>8</v>
      </c>
    </row>
    <row r="2805" spans="2:30" x14ac:dyDescent="0.25">
      <c r="B2805" s="49"/>
      <c r="C2805" s="49"/>
      <c r="D2805" s="2"/>
      <c r="E2805" t="s">
        <v>394</v>
      </c>
      <c r="F2805" s="49"/>
      <c r="G2805" s="49"/>
      <c r="H2805" t="s">
        <v>8089</v>
      </c>
      <c r="I2805" s="49"/>
      <c r="J2805" s="49"/>
      <c r="L2805" s="49" t="s">
        <v>2818</v>
      </c>
      <c r="M2805" s="49"/>
      <c r="N2805" s="49"/>
      <c r="O2805" s="49"/>
      <c r="P2805" s="49"/>
      <c r="Q2805" t="s">
        <v>8087</v>
      </c>
      <c r="R2805" t="s">
        <v>1323</v>
      </c>
      <c r="S2805">
        <v>1</v>
      </c>
      <c r="T2805">
        <v>0</v>
      </c>
      <c r="U2805">
        <v>15</v>
      </c>
      <c r="X2805" s="49"/>
      <c r="AB2805" s="49"/>
      <c r="AC2805" s="49" t="s">
        <v>8088</v>
      </c>
      <c r="AD2805">
        <v>8</v>
      </c>
    </row>
    <row r="2806" spans="2:30" x14ac:dyDescent="0.25">
      <c r="B2806" s="49"/>
      <c r="C2806" s="49"/>
      <c r="D2806" s="2"/>
      <c r="E2806" t="s">
        <v>398</v>
      </c>
      <c r="F2806" s="49"/>
      <c r="G2806" s="49"/>
      <c r="H2806" t="s">
        <v>8091</v>
      </c>
      <c r="I2806" s="49"/>
      <c r="J2806" s="49"/>
      <c r="L2806" s="49" t="s">
        <v>5122</v>
      </c>
      <c r="M2806" s="49"/>
      <c r="N2806" s="49"/>
      <c r="O2806" s="49"/>
      <c r="P2806" s="49"/>
      <c r="Q2806" t="s">
        <v>8090</v>
      </c>
      <c r="R2806" t="s">
        <v>1323</v>
      </c>
      <c r="S2806">
        <v>1</v>
      </c>
      <c r="T2806">
        <v>0</v>
      </c>
      <c r="U2806">
        <v>12</v>
      </c>
      <c r="X2806" s="49"/>
      <c r="AB2806" s="49"/>
      <c r="AC2806" s="49" t="s">
        <v>8088</v>
      </c>
      <c r="AD2806">
        <v>8</v>
      </c>
    </row>
    <row r="2807" spans="2:30" x14ac:dyDescent="0.25">
      <c r="B2807" s="49"/>
      <c r="C2807" s="49"/>
      <c r="D2807" s="2"/>
      <c r="E2807" t="s">
        <v>403</v>
      </c>
      <c r="F2807" s="49"/>
      <c r="G2807" s="49"/>
      <c r="H2807" t="s">
        <v>8093</v>
      </c>
      <c r="I2807" s="49"/>
      <c r="J2807" s="49"/>
      <c r="L2807" s="49" t="s">
        <v>4484</v>
      </c>
      <c r="M2807" s="49"/>
      <c r="N2807" s="49"/>
      <c r="O2807" s="49"/>
      <c r="P2807" s="49"/>
      <c r="Q2807" t="s">
        <v>8092</v>
      </c>
      <c r="R2807" t="s">
        <v>1323</v>
      </c>
      <c r="S2807">
        <v>1</v>
      </c>
      <c r="T2807">
        <v>0</v>
      </c>
      <c r="U2807">
        <v>8</v>
      </c>
      <c r="X2807" s="49"/>
      <c r="AB2807" s="49"/>
      <c r="AC2807" s="49" t="s">
        <v>8088</v>
      </c>
      <c r="AD2807">
        <v>8</v>
      </c>
    </row>
    <row r="2808" spans="2:30" x14ac:dyDescent="0.25">
      <c r="B2808" s="49"/>
      <c r="C2808" s="49"/>
      <c r="D2808" s="2"/>
      <c r="E2808" t="s">
        <v>389</v>
      </c>
      <c r="F2808" s="49"/>
      <c r="G2808" s="49"/>
      <c r="H2808" t="s">
        <v>8095</v>
      </c>
      <c r="I2808" s="49"/>
      <c r="J2808" s="49"/>
      <c r="L2808" s="49"/>
      <c r="M2808" s="49"/>
      <c r="N2808" s="49"/>
      <c r="O2808" s="49"/>
      <c r="P2808" s="49"/>
      <c r="Q2808" t="s">
        <v>8094</v>
      </c>
      <c r="R2808" t="s">
        <v>1323</v>
      </c>
      <c r="S2808">
        <v>1</v>
      </c>
      <c r="T2808">
        <v>0</v>
      </c>
      <c r="U2808">
        <v>12</v>
      </c>
      <c r="X2808" s="49"/>
      <c r="AB2808" s="49"/>
      <c r="AC2808" s="49" t="s">
        <v>8088</v>
      </c>
      <c r="AD2808">
        <v>8</v>
      </c>
    </row>
    <row r="2809" spans="2:30" x14ac:dyDescent="0.25">
      <c r="B2809" s="49"/>
      <c r="C2809" s="49"/>
      <c r="D2809" s="2"/>
      <c r="E2809" t="s">
        <v>394</v>
      </c>
      <c r="F2809" s="49"/>
      <c r="G2809" s="49"/>
      <c r="H2809" t="s">
        <v>8098</v>
      </c>
      <c r="I2809" s="49"/>
      <c r="J2809" s="49"/>
      <c r="L2809" s="49" t="s">
        <v>2818</v>
      </c>
      <c r="M2809" s="49"/>
      <c r="N2809" s="49"/>
      <c r="O2809" s="49"/>
      <c r="P2809" s="49"/>
      <c r="Q2809" t="s">
        <v>8096</v>
      </c>
      <c r="R2809" t="s">
        <v>1323</v>
      </c>
      <c r="S2809">
        <v>2</v>
      </c>
      <c r="T2809">
        <v>0</v>
      </c>
      <c r="U2809">
        <v>15</v>
      </c>
      <c r="X2809" s="49"/>
      <c r="AB2809" s="49"/>
      <c r="AC2809" s="49" t="s">
        <v>8097</v>
      </c>
      <c r="AD2809">
        <v>8</v>
      </c>
    </row>
    <row r="2810" spans="2:30" x14ac:dyDescent="0.25">
      <c r="B2810" s="49"/>
      <c r="C2810" s="49"/>
      <c r="D2810" s="2"/>
      <c r="E2810" t="s">
        <v>398</v>
      </c>
      <c r="F2810" s="49"/>
      <c r="G2810" s="49"/>
      <c r="H2810" t="s">
        <v>8100</v>
      </c>
      <c r="I2810" s="49"/>
      <c r="J2810" s="49"/>
      <c r="L2810" s="49" t="s">
        <v>5122</v>
      </c>
      <c r="M2810" s="49"/>
      <c r="N2810" s="49"/>
      <c r="O2810" s="49"/>
      <c r="P2810" s="49"/>
      <c r="Q2810" t="s">
        <v>8099</v>
      </c>
      <c r="R2810" t="s">
        <v>1323</v>
      </c>
      <c r="S2810">
        <v>2</v>
      </c>
      <c r="T2810">
        <v>0</v>
      </c>
      <c r="U2810">
        <v>12</v>
      </c>
      <c r="X2810" s="49"/>
      <c r="AB2810" s="49"/>
      <c r="AC2810" s="49" t="s">
        <v>8097</v>
      </c>
      <c r="AD2810">
        <v>8</v>
      </c>
    </row>
    <row r="2811" spans="2:30" x14ac:dyDescent="0.25">
      <c r="B2811" s="49"/>
      <c r="C2811" s="49"/>
      <c r="D2811" s="2"/>
      <c r="E2811" t="s">
        <v>403</v>
      </c>
      <c r="F2811" s="49"/>
      <c r="G2811" s="49"/>
      <c r="H2811" t="s">
        <v>8102</v>
      </c>
      <c r="I2811" s="49"/>
      <c r="J2811" s="49"/>
      <c r="L2811" s="49" t="s">
        <v>4484</v>
      </c>
      <c r="M2811" s="49"/>
      <c r="N2811" s="49"/>
      <c r="O2811" s="49"/>
      <c r="P2811" s="49"/>
      <c r="Q2811" t="s">
        <v>8101</v>
      </c>
      <c r="R2811" t="s">
        <v>1323</v>
      </c>
      <c r="S2811">
        <v>2</v>
      </c>
      <c r="T2811">
        <v>0</v>
      </c>
      <c r="U2811">
        <v>8</v>
      </c>
      <c r="X2811" s="49"/>
      <c r="AB2811" s="49"/>
      <c r="AC2811" s="49" t="s">
        <v>8097</v>
      </c>
      <c r="AD2811">
        <v>8</v>
      </c>
    </row>
    <row r="2812" spans="2:30" x14ac:dyDescent="0.25">
      <c r="B2812" s="49"/>
      <c r="C2812" s="49"/>
      <c r="D2812" s="2"/>
      <c r="E2812" t="s">
        <v>389</v>
      </c>
      <c r="F2812" s="49"/>
      <c r="G2812" s="49"/>
      <c r="H2812" t="s">
        <v>8104</v>
      </c>
      <c r="I2812" s="49"/>
      <c r="J2812" s="49"/>
      <c r="L2812" s="49"/>
      <c r="M2812" s="49"/>
      <c r="N2812" s="49"/>
      <c r="O2812" s="49"/>
      <c r="P2812" s="49"/>
      <c r="Q2812" t="s">
        <v>8103</v>
      </c>
      <c r="R2812" t="s">
        <v>1323</v>
      </c>
      <c r="S2812">
        <v>2</v>
      </c>
      <c r="T2812">
        <v>0</v>
      </c>
      <c r="U2812">
        <v>12</v>
      </c>
      <c r="X2812" s="49"/>
      <c r="AB2812" s="49"/>
      <c r="AC2812" s="49" t="s">
        <v>8097</v>
      </c>
      <c r="AD2812">
        <v>8</v>
      </c>
    </row>
    <row r="2813" spans="2:30" x14ac:dyDescent="0.25">
      <c r="B2813" s="49"/>
      <c r="C2813" s="49"/>
      <c r="D2813" s="2"/>
      <c r="E2813" t="s">
        <v>115</v>
      </c>
      <c r="F2813" s="49"/>
      <c r="G2813" s="49"/>
      <c r="H2813" t="s">
        <v>8106</v>
      </c>
      <c r="I2813" s="49"/>
      <c r="J2813" s="49"/>
      <c r="L2813" s="49" t="s">
        <v>3189</v>
      </c>
      <c r="M2813" s="49"/>
      <c r="N2813" s="49"/>
      <c r="O2813" s="49"/>
      <c r="P2813" s="49"/>
      <c r="Q2813" t="s">
        <v>8105</v>
      </c>
      <c r="R2813" t="s">
        <v>1323</v>
      </c>
      <c r="S2813">
        <v>1</v>
      </c>
      <c r="T2813">
        <v>30</v>
      </c>
      <c r="U2813">
        <v>10</v>
      </c>
      <c r="X2813" s="49"/>
      <c r="Y2813">
        <v>2</v>
      </c>
      <c r="Z2813">
        <v>1</v>
      </c>
      <c r="AA2813">
        <v>3</v>
      </c>
      <c r="AB2813" s="49" t="s">
        <v>618</v>
      </c>
      <c r="AC2813" s="49"/>
      <c r="AD2813">
        <v>8</v>
      </c>
    </row>
    <row r="2814" spans="2:30" x14ac:dyDescent="0.25">
      <c r="B2814" s="49"/>
      <c r="C2814" s="49"/>
      <c r="D2814" s="2"/>
      <c r="E2814" t="s">
        <v>115</v>
      </c>
      <c r="F2814" s="49"/>
      <c r="G2814" s="49"/>
      <c r="H2814" t="s">
        <v>8108</v>
      </c>
      <c r="I2814" s="49"/>
      <c r="J2814" s="49"/>
      <c r="L2814" s="49" t="s">
        <v>2181</v>
      </c>
      <c r="M2814" s="49"/>
      <c r="N2814" s="49"/>
      <c r="O2814" s="49"/>
      <c r="P2814" s="49"/>
      <c r="Q2814" t="s">
        <v>8107</v>
      </c>
      <c r="R2814" t="s">
        <v>1323</v>
      </c>
      <c r="S2814">
        <v>2</v>
      </c>
      <c r="T2814">
        <v>30</v>
      </c>
      <c r="U2814">
        <v>11</v>
      </c>
      <c r="X2814" s="49"/>
      <c r="Y2814">
        <v>2</v>
      </c>
      <c r="Z2814">
        <v>1</v>
      </c>
      <c r="AA2814">
        <v>3</v>
      </c>
      <c r="AB2814" s="49" t="s">
        <v>1745</v>
      </c>
      <c r="AC2814" s="49"/>
      <c r="AD2814">
        <v>8</v>
      </c>
    </row>
    <row r="2815" spans="2:30" x14ac:dyDescent="0.25">
      <c r="B2815" s="49"/>
      <c r="C2815" s="49"/>
      <c r="D2815" s="2"/>
      <c r="E2815" t="s">
        <v>115</v>
      </c>
      <c r="F2815" s="49"/>
      <c r="G2815" s="49"/>
      <c r="H2815" t="s">
        <v>8110</v>
      </c>
      <c r="I2815" s="49"/>
      <c r="J2815" s="49"/>
      <c r="L2815" s="49" t="s">
        <v>2181</v>
      </c>
      <c r="M2815" s="49"/>
      <c r="N2815" s="49"/>
      <c r="O2815" s="49"/>
      <c r="P2815" s="49"/>
      <c r="Q2815" t="s">
        <v>8109</v>
      </c>
      <c r="R2815" t="s">
        <v>1323</v>
      </c>
      <c r="S2815">
        <v>3</v>
      </c>
      <c r="T2815">
        <v>35</v>
      </c>
      <c r="U2815">
        <v>8</v>
      </c>
      <c r="X2815" s="49"/>
      <c r="Y2815">
        <v>2</v>
      </c>
      <c r="Z2815">
        <v>1</v>
      </c>
      <c r="AA2815">
        <v>3</v>
      </c>
      <c r="AB2815" s="49" t="s">
        <v>1745</v>
      </c>
      <c r="AC2815" s="49"/>
      <c r="AD2815">
        <v>8</v>
      </c>
    </row>
    <row r="2816" spans="2:30" x14ac:dyDescent="0.25">
      <c r="B2816" s="49"/>
      <c r="C2816" s="49"/>
      <c r="D2816" s="2"/>
      <c r="E2816" t="s">
        <v>217</v>
      </c>
      <c r="F2816" s="49"/>
      <c r="G2816" s="49"/>
      <c r="H2816" t="s">
        <v>8113</v>
      </c>
      <c r="I2816" s="49"/>
      <c r="J2816" s="49"/>
      <c r="L2816" s="49" t="s">
        <v>8112</v>
      </c>
      <c r="M2816" s="49"/>
      <c r="N2816" s="49"/>
      <c r="O2816" s="49"/>
      <c r="P2816" s="49"/>
      <c r="Q2816" t="s">
        <v>8111</v>
      </c>
      <c r="R2816" t="s">
        <v>1323</v>
      </c>
      <c r="S2816">
        <v>1</v>
      </c>
      <c r="T2816">
        <v>25</v>
      </c>
      <c r="U2816">
        <v>11</v>
      </c>
      <c r="X2816" s="49"/>
      <c r="Y2816">
        <v>2</v>
      </c>
      <c r="Z2816">
        <v>1</v>
      </c>
      <c r="AA2816">
        <v>3</v>
      </c>
      <c r="AB2816" s="49" t="s">
        <v>1745</v>
      </c>
      <c r="AC2816" s="49"/>
      <c r="AD2816">
        <v>8</v>
      </c>
    </row>
    <row r="2817" spans="2:30" x14ac:dyDescent="0.25">
      <c r="B2817" s="49"/>
      <c r="C2817" s="49"/>
      <c r="D2817" s="2"/>
      <c r="E2817" t="s">
        <v>217</v>
      </c>
      <c r="F2817" s="49"/>
      <c r="G2817" s="49"/>
      <c r="H2817" t="s">
        <v>8116</v>
      </c>
      <c r="I2817" s="49"/>
      <c r="J2817" s="49"/>
      <c r="L2817" s="49" t="s">
        <v>8115</v>
      </c>
      <c r="M2817" s="49"/>
      <c r="N2817" s="49"/>
      <c r="O2817" s="49"/>
      <c r="P2817" s="49"/>
      <c r="Q2817" t="s">
        <v>8114</v>
      </c>
      <c r="R2817" t="s">
        <v>1323</v>
      </c>
      <c r="S2817">
        <v>2</v>
      </c>
      <c r="T2817">
        <v>25</v>
      </c>
      <c r="U2817">
        <v>10</v>
      </c>
      <c r="X2817" s="49"/>
      <c r="Y2817">
        <v>2</v>
      </c>
      <c r="Z2817">
        <v>1</v>
      </c>
      <c r="AA2817">
        <v>3</v>
      </c>
      <c r="AB2817" s="49" t="s">
        <v>610</v>
      </c>
      <c r="AC2817" s="49"/>
      <c r="AD2817">
        <v>8</v>
      </c>
    </row>
    <row r="2818" spans="2:30" x14ac:dyDescent="0.25">
      <c r="B2818" s="49"/>
      <c r="C2818" s="49"/>
      <c r="D2818" s="2"/>
      <c r="E2818" t="s">
        <v>217</v>
      </c>
      <c r="F2818" s="49"/>
      <c r="G2818" s="49"/>
      <c r="H2818" t="s">
        <v>8119</v>
      </c>
      <c r="I2818" s="49"/>
      <c r="J2818" s="49"/>
      <c r="L2818" s="49" t="s">
        <v>8118</v>
      </c>
      <c r="M2818" s="49"/>
      <c r="N2818" s="49"/>
      <c r="O2818" s="49"/>
      <c r="P2818" s="49"/>
      <c r="Q2818" t="s">
        <v>8117</v>
      </c>
      <c r="R2818" t="s">
        <v>1323</v>
      </c>
      <c r="S2818">
        <v>3</v>
      </c>
      <c r="T2818">
        <v>25</v>
      </c>
      <c r="U2818">
        <v>8</v>
      </c>
      <c r="X2818" s="49"/>
      <c r="Y2818">
        <v>2</v>
      </c>
      <c r="Z2818">
        <v>1</v>
      </c>
      <c r="AA2818">
        <v>3</v>
      </c>
      <c r="AB2818" s="49" t="s">
        <v>1745</v>
      </c>
      <c r="AC2818" s="49"/>
      <c r="AD2818">
        <v>8</v>
      </c>
    </row>
    <row r="2819" spans="2:30" x14ac:dyDescent="0.25">
      <c r="B2819" s="49"/>
      <c r="C2819" s="49"/>
      <c r="D2819" s="2"/>
      <c r="E2819" t="s">
        <v>7459</v>
      </c>
      <c r="F2819" s="49"/>
      <c r="G2819" s="49"/>
      <c r="H2819" t="s">
        <v>8121</v>
      </c>
      <c r="I2819" s="49"/>
      <c r="J2819" s="49"/>
      <c r="L2819" s="49" t="s">
        <v>2181</v>
      </c>
      <c r="M2819" s="49"/>
      <c r="N2819" s="49"/>
      <c r="O2819" s="49"/>
      <c r="P2819" s="49"/>
      <c r="Q2819" t="s">
        <v>8120</v>
      </c>
      <c r="R2819" t="s">
        <v>1323</v>
      </c>
      <c r="S2819">
        <v>1</v>
      </c>
      <c r="T2819">
        <v>27.5</v>
      </c>
      <c r="U2819">
        <v>11</v>
      </c>
      <c r="X2819" s="49"/>
      <c r="Y2819">
        <v>2</v>
      </c>
      <c r="Z2819">
        <v>1</v>
      </c>
      <c r="AA2819">
        <v>3</v>
      </c>
      <c r="AB2819" s="49" t="s">
        <v>1745</v>
      </c>
      <c r="AC2819" s="49"/>
      <c r="AD2819">
        <v>8</v>
      </c>
    </row>
    <row r="2820" spans="2:30" x14ac:dyDescent="0.25">
      <c r="B2820" s="49"/>
      <c r="C2820" s="49"/>
      <c r="D2820" s="2"/>
      <c r="E2820" t="s">
        <v>7459</v>
      </c>
      <c r="F2820" s="49"/>
      <c r="G2820" s="49"/>
      <c r="H2820" t="s">
        <v>8123</v>
      </c>
      <c r="I2820" s="49"/>
      <c r="J2820" s="49"/>
      <c r="L2820" s="49" t="s">
        <v>2350</v>
      </c>
      <c r="M2820" s="49"/>
      <c r="N2820" s="49"/>
      <c r="O2820" s="49"/>
      <c r="P2820" s="49"/>
      <c r="Q2820" t="s">
        <v>8122</v>
      </c>
      <c r="R2820" t="s">
        <v>1323</v>
      </c>
      <c r="S2820">
        <v>2</v>
      </c>
      <c r="T2820">
        <v>27.5</v>
      </c>
      <c r="U2820">
        <v>10</v>
      </c>
      <c r="X2820" s="49"/>
      <c r="Y2820">
        <v>2</v>
      </c>
      <c r="Z2820">
        <v>1</v>
      </c>
      <c r="AA2820">
        <v>3</v>
      </c>
      <c r="AB2820" s="49" t="s">
        <v>610</v>
      </c>
      <c r="AC2820" s="49"/>
      <c r="AD2820">
        <v>8</v>
      </c>
    </row>
    <row r="2821" spans="2:30" x14ac:dyDescent="0.25">
      <c r="B2821" s="49"/>
      <c r="C2821" s="49"/>
      <c r="D2821" s="2"/>
      <c r="E2821" t="s">
        <v>7459</v>
      </c>
      <c r="F2821" s="49"/>
      <c r="G2821" s="49"/>
      <c r="H2821" t="s">
        <v>8125</v>
      </c>
      <c r="I2821" s="49"/>
      <c r="J2821" s="49"/>
      <c r="L2821" s="49" t="s">
        <v>2350</v>
      </c>
      <c r="M2821" s="49"/>
      <c r="N2821" s="49"/>
      <c r="O2821" s="49"/>
      <c r="P2821" s="49"/>
      <c r="Q2821" t="s">
        <v>8124</v>
      </c>
      <c r="R2821" t="s">
        <v>1323</v>
      </c>
      <c r="S2821">
        <v>3</v>
      </c>
      <c r="T2821">
        <v>27.5</v>
      </c>
      <c r="U2821">
        <v>9</v>
      </c>
      <c r="X2821" s="49"/>
      <c r="Y2821">
        <v>2</v>
      </c>
      <c r="Z2821">
        <v>1</v>
      </c>
      <c r="AA2821">
        <v>3</v>
      </c>
      <c r="AB2821" s="49" t="s">
        <v>610</v>
      </c>
      <c r="AC2821" s="49"/>
      <c r="AD2821">
        <v>8</v>
      </c>
    </row>
    <row r="2822" spans="2:30" x14ac:dyDescent="0.25">
      <c r="B2822" s="49"/>
      <c r="C2822" s="49"/>
      <c r="D2822" s="2"/>
      <c r="E2822" t="s">
        <v>209</v>
      </c>
      <c r="F2822" s="49"/>
      <c r="G2822" s="49"/>
      <c r="H2822" t="s">
        <v>8127</v>
      </c>
      <c r="I2822" s="49"/>
      <c r="J2822" s="49"/>
      <c r="L2822" s="49" t="s">
        <v>3189</v>
      </c>
      <c r="M2822" s="49"/>
      <c r="N2822" s="49"/>
      <c r="O2822" s="49"/>
      <c r="P2822" s="49"/>
      <c r="Q2822" t="s">
        <v>8126</v>
      </c>
      <c r="R2822" t="s">
        <v>1323</v>
      </c>
      <c r="S2822">
        <v>1</v>
      </c>
      <c r="T2822">
        <v>65</v>
      </c>
      <c r="U2822">
        <v>11</v>
      </c>
      <c r="X2822" s="49"/>
      <c r="Y2822">
        <v>2</v>
      </c>
      <c r="Z2822">
        <v>1</v>
      </c>
      <c r="AA2822">
        <v>3</v>
      </c>
      <c r="AB2822" s="49" t="s">
        <v>618</v>
      </c>
      <c r="AC2822" s="49"/>
      <c r="AD2822">
        <v>8</v>
      </c>
    </row>
    <row r="2823" spans="2:30" x14ac:dyDescent="0.25">
      <c r="B2823" s="49"/>
      <c r="C2823" s="49"/>
      <c r="D2823" s="2"/>
      <c r="E2823" t="s">
        <v>209</v>
      </c>
      <c r="F2823" s="49"/>
      <c r="G2823" s="49"/>
      <c r="H2823" t="s">
        <v>8129</v>
      </c>
      <c r="I2823" s="49"/>
      <c r="J2823" s="49"/>
      <c r="L2823" s="49" t="s">
        <v>2181</v>
      </c>
      <c r="M2823" s="49"/>
      <c r="N2823" s="49"/>
      <c r="O2823" s="49"/>
      <c r="P2823" s="49"/>
      <c r="Q2823" t="s">
        <v>8128</v>
      </c>
      <c r="R2823" t="s">
        <v>1323</v>
      </c>
      <c r="S2823">
        <v>2</v>
      </c>
      <c r="T2823">
        <v>70</v>
      </c>
      <c r="U2823">
        <v>10</v>
      </c>
      <c r="X2823" s="49"/>
      <c r="Y2823">
        <v>2</v>
      </c>
      <c r="Z2823">
        <v>1</v>
      </c>
      <c r="AA2823">
        <v>3</v>
      </c>
      <c r="AB2823" s="49" t="s">
        <v>1745</v>
      </c>
      <c r="AC2823" s="49"/>
      <c r="AD2823">
        <v>8</v>
      </c>
    </row>
    <row r="2824" spans="2:30" x14ac:dyDescent="0.25">
      <c r="B2824" s="49"/>
      <c r="C2824" s="49"/>
      <c r="D2824" s="2"/>
      <c r="E2824" t="s">
        <v>209</v>
      </c>
      <c r="F2824" s="49"/>
      <c r="G2824" s="49"/>
      <c r="H2824" t="s">
        <v>8131</v>
      </c>
      <c r="I2824" s="49"/>
      <c r="J2824" s="49"/>
      <c r="L2824" s="49" t="s">
        <v>2350</v>
      </c>
      <c r="M2824" s="49"/>
      <c r="N2824" s="49"/>
      <c r="O2824" s="49"/>
      <c r="P2824" s="49"/>
      <c r="Q2824" t="s">
        <v>8130</v>
      </c>
      <c r="R2824" t="s">
        <v>1323</v>
      </c>
      <c r="S2824">
        <v>3</v>
      </c>
      <c r="T2824">
        <v>70</v>
      </c>
      <c r="U2824">
        <v>9</v>
      </c>
      <c r="X2824" s="49"/>
      <c r="Y2824">
        <v>2</v>
      </c>
      <c r="Z2824">
        <v>1</v>
      </c>
      <c r="AA2824">
        <v>3</v>
      </c>
      <c r="AB2824" s="49" t="s">
        <v>610</v>
      </c>
      <c r="AC2824" s="49"/>
      <c r="AD2824">
        <v>8</v>
      </c>
    </row>
    <row r="2825" spans="2:30" x14ac:dyDescent="0.25">
      <c r="B2825" s="49"/>
      <c r="C2825" s="49"/>
      <c r="D2825" s="2"/>
      <c r="E2825" t="s">
        <v>79</v>
      </c>
      <c r="F2825" s="49"/>
      <c r="G2825" s="49"/>
      <c r="H2825" t="s">
        <v>8133</v>
      </c>
      <c r="I2825" s="49"/>
      <c r="J2825" s="49"/>
      <c r="L2825" s="49" t="s">
        <v>3189</v>
      </c>
      <c r="M2825" s="49"/>
      <c r="N2825" s="49"/>
      <c r="O2825" s="49"/>
      <c r="P2825" s="49"/>
      <c r="Q2825" t="s">
        <v>8132</v>
      </c>
      <c r="R2825" t="s">
        <v>1323</v>
      </c>
      <c r="S2825">
        <v>1</v>
      </c>
      <c r="T2825">
        <v>42.5</v>
      </c>
      <c r="U2825">
        <v>15</v>
      </c>
      <c r="X2825" s="49"/>
      <c r="Y2825">
        <v>2</v>
      </c>
      <c r="Z2825">
        <v>1</v>
      </c>
      <c r="AA2825">
        <v>3</v>
      </c>
      <c r="AB2825" s="49" t="s">
        <v>618</v>
      </c>
      <c r="AC2825" s="49"/>
      <c r="AD2825">
        <v>8</v>
      </c>
    </row>
    <row r="2826" spans="2:30" x14ac:dyDescent="0.25">
      <c r="B2826" s="49"/>
      <c r="C2826" s="49"/>
      <c r="D2826" s="2"/>
      <c r="E2826" t="s">
        <v>79</v>
      </c>
      <c r="F2826" s="49"/>
      <c r="G2826" s="49"/>
      <c r="H2826" t="s">
        <v>8135</v>
      </c>
      <c r="I2826" s="49"/>
      <c r="J2826" s="49"/>
      <c r="L2826" s="49" t="s">
        <v>2181</v>
      </c>
      <c r="M2826" s="49"/>
      <c r="N2826" s="49"/>
      <c r="O2826" s="49"/>
      <c r="P2826" s="49"/>
      <c r="Q2826" t="s">
        <v>8134</v>
      </c>
      <c r="R2826" t="s">
        <v>1323</v>
      </c>
      <c r="S2826">
        <v>2</v>
      </c>
      <c r="T2826">
        <v>42.5</v>
      </c>
      <c r="U2826">
        <v>15</v>
      </c>
      <c r="X2826" s="49"/>
      <c r="Y2826">
        <v>2</v>
      </c>
      <c r="Z2826">
        <v>1</v>
      </c>
      <c r="AA2826">
        <v>3</v>
      </c>
      <c r="AB2826" s="49" t="s">
        <v>1745</v>
      </c>
      <c r="AC2826" s="49"/>
      <c r="AD2826">
        <v>8</v>
      </c>
    </row>
    <row r="2827" spans="2:30" x14ac:dyDescent="0.25">
      <c r="B2827" s="49"/>
      <c r="C2827" s="49"/>
      <c r="D2827" s="2"/>
      <c r="E2827" t="s">
        <v>79</v>
      </c>
      <c r="F2827" s="49"/>
      <c r="G2827" s="49"/>
      <c r="H2827" t="s">
        <v>8137</v>
      </c>
      <c r="I2827" s="49"/>
      <c r="J2827" s="49"/>
      <c r="L2827" s="49" t="s">
        <v>2181</v>
      </c>
      <c r="M2827" s="49"/>
      <c r="N2827" s="49"/>
      <c r="O2827" s="49"/>
      <c r="P2827" s="49"/>
      <c r="Q2827" t="s">
        <v>8136</v>
      </c>
      <c r="R2827" t="s">
        <v>1323</v>
      </c>
      <c r="S2827">
        <v>3</v>
      </c>
      <c r="T2827">
        <v>42.5</v>
      </c>
      <c r="U2827">
        <v>13</v>
      </c>
      <c r="X2827" s="49"/>
      <c r="Y2827">
        <v>2</v>
      </c>
      <c r="Z2827">
        <v>1</v>
      </c>
      <c r="AA2827">
        <v>3</v>
      </c>
      <c r="AB2827" s="49" t="s">
        <v>1745</v>
      </c>
      <c r="AC2827" s="49"/>
      <c r="AD2827">
        <v>8</v>
      </c>
    </row>
    <row r="2828" spans="2:30" x14ac:dyDescent="0.25">
      <c r="B2828" s="49"/>
      <c r="C2828" s="49"/>
      <c r="D2828" s="2"/>
      <c r="E2828" t="s">
        <v>1534</v>
      </c>
      <c r="F2828" s="49"/>
      <c r="G2828" s="49"/>
      <c r="H2828" t="s">
        <v>8139</v>
      </c>
      <c r="I2828" s="49"/>
      <c r="J2828" s="49"/>
      <c r="L2828" s="49"/>
      <c r="M2828" s="49"/>
      <c r="N2828" s="49"/>
      <c r="O2828" s="49"/>
      <c r="P2828" s="49"/>
      <c r="Q2828" t="s">
        <v>8138</v>
      </c>
      <c r="R2828" t="s">
        <v>1323</v>
      </c>
      <c r="S2828">
        <v>1</v>
      </c>
      <c r="T2828">
        <v>150</v>
      </c>
      <c r="V2828">
        <v>75</v>
      </c>
      <c r="X2828" s="49"/>
      <c r="AB2828" s="49"/>
      <c r="AC2828" s="49"/>
      <c r="AD2828">
        <v>8</v>
      </c>
    </row>
    <row r="2829" spans="2:30" x14ac:dyDescent="0.25">
      <c r="B2829" s="49"/>
      <c r="C2829" s="49"/>
      <c r="D2829" s="2"/>
      <c r="E2829" t="s">
        <v>1534</v>
      </c>
      <c r="F2829" s="49"/>
      <c r="G2829" s="49"/>
      <c r="H2829" t="s">
        <v>8141</v>
      </c>
      <c r="I2829" s="49"/>
      <c r="J2829" s="49"/>
      <c r="L2829" s="49" t="s">
        <v>5657</v>
      </c>
      <c r="M2829" s="49"/>
      <c r="N2829" s="49"/>
      <c r="O2829" s="49"/>
      <c r="P2829" s="49"/>
      <c r="Q2829" t="s">
        <v>8140</v>
      </c>
      <c r="R2829" t="s">
        <v>1323</v>
      </c>
      <c r="S2829">
        <v>2</v>
      </c>
      <c r="T2829">
        <v>150</v>
      </c>
      <c r="V2829">
        <v>64.800000000000011</v>
      </c>
      <c r="X2829" s="49"/>
      <c r="AB2829" s="49"/>
      <c r="AC2829" s="49"/>
      <c r="AD2829">
        <v>8</v>
      </c>
    </row>
    <row r="2830" spans="2:30" x14ac:dyDescent="0.25">
      <c r="B2830" s="49"/>
      <c r="C2830" s="49"/>
      <c r="D2830" s="2"/>
      <c r="E2830" t="s">
        <v>1534</v>
      </c>
      <c r="F2830" s="49"/>
      <c r="G2830" s="49"/>
      <c r="H2830" t="s">
        <v>8144</v>
      </c>
      <c r="I2830" s="49"/>
      <c r="J2830" s="49"/>
      <c r="L2830" s="49" t="s">
        <v>8143</v>
      </c>
      <c r="M2830" s="49"/>
      <c r="N2830" s="49"/>
      <c r="O2830" s="49"/>
      <c r="P2830" s="49"/>
      <c r="Q2830" t="s">
        <v>8142</v>
      </c>
      <c r="R2830" t="s">
        <v>1323</v>
      </c>
      <c r="S2830">
        <v>3</v>
      </c>
      <c r="T2830">
        <v>150</v>
      </c>
      <c r="V2830">
        <v>60</v>
      </c>
      <c r="X2830" s="49"/>
      <c r="AB2830" s="49"/>
      <c r="AC2830" s="49"/>
      <c r="AD2830">
        <v>8</v>
      </c>
    </row>
    <row r="2831" spans="2:30" x14ac:dyDescent="0.25">
      <c r="B2831" s="49"/>
      <c r="C2831" s="49"/>
      <c r="D2831" s="2"/>
      <c r="E2831" t="s">
        <v>1534</v>
      </c>
      <c r="F2831" s="49"/>
      <c r="G2831" s="49"/>
      <c r="H2831" t="s">
        <v>8147</v>
      </c>
      <c r="I2831" s="49"/>
      <c r="J2831" s="49"/>
      <c r="L2831" s="49" t="s">
        <v>8146</v>
      </c>
      <c r="M2831" s="49"/>
      <c r="N2831" s="49"/>
      <c r="O2831" s="49"/>
      <c r="P2831" s="49"/>
      <c r="Q2831" t="s">
        <v>8145</v>
      </c>
      <c r="R2831" t="s">
        <v>1323</v>
      </c>
      <c r="S2831">
        <v>4</v>
      </c>
      <c r="T2831">
        <v>150</v>
      </c>
      <c r="V2831">
        <v>63</v>
      </c>
      <c r="X2831" s="49"/>
      <c r="AB2831" s="49"/>
      <c r="AC2831" s="49"/>
      <c r="AD2831">
        <v>8</v>
      </c>
    </row>
    <row r="2832" spans="2:30" x14ac:dyDescent="0.25">
      <c r="B2832" s="49"/>
      <c r="C2832" s="49"/>
      <c r="D2832" s="2"/>
      <c r="E2832" t="s">
        <v>373</v>
      </c>
      <c r="F2832" s="49"/>
      <c r="G2832" s="49"/>
      <c r="H2832" t="s">
        <v>8149</v>
      </c>
      <c r="I2832" s="49"/>
      <c r="J2832" s="49"/>
      <c r="L2832" s="49"/>
      <c r="M2832" s="49"/>
      <c r="N2832" s="49"/>
      <c r="O2832" s="49"/>
      <c r="P2832" s="49"/>
      <c r="Q2832" t="s">
        <v>8148</v>
      </c>
      <c r="R2832" t="s">
        <v>1323</v>
      </c>
      <c r="S2832">
        <v>1</v>
      </c>
      <c r="V2832">
        <v>20</v>
      </c>
      <c r="W2832">
        <v>0</v>
      </c>
      <c r="X2832" s="49" t="s">
        <v>3957</v>
      </c>
      <c r="AB2832" s="49"/>
      <c r="AC2832" s="49"/>
      <c r="AD2832">
        <v>8</v>
      </c>
    </row>
    <row r="2833" spans="2:30" x14ac:dyDescent="0.25">
      <c r="B2833" s="49"/>
      <c r="C2833" s="49"/>
      <c r="D2833" s="2"/>
      <c r="E2833" t="s">
        <v>373</v>
      </c>
      <c r="F2833" s="49"/>
      <c r="G2833" s="49"/>
      <c r="H2833" t="s">
        <v>8151</v>
      </c>
      <c r="I2833" s="49"/>
      <c r="J2833" s="49"/>
      <c r="L2833" s="49"/>
      <c r="M2833" s="49"/>
      <c r="N2833" s="49"/>
      <c r="O2833" s="49"/>
      <c r="P2833" s="49"/>
      <c r="Q2833" t="s">
        <v>8150</v>
      </c>
      <c r="R2833" t="s">
        <v>1323</v>
      </c>
      <c r="S2833">
        <v>2</v>
      </c>
      <c r="V2833">
        <v>20</v>
      </c>
      <c r="W2833">
        <v>0</v>
      </c>
      <c r="X2833" s="49" t="s">
        <v>3957</v>
      </c>
      <c r="AB2833" s="49"/>
      <c r="AC2833" s="49"/>
      <c r="AD2833">
        <v>8</v>
      </c>
    </row>
    <row r="2834" spans="2:30" x14ac:dyDescent="0.25">
      <c r="B2834" s="49"/>
      <c r="C2834" s="49"/>
      <c r="D2834" s="2"/>
      <c r="E2834" t="s">
        <v>373</v>
      </c>
      <c r="F2834" s="49"/>
      <c r="G2834" s="49"/>
      <c r="H2834" t="s">
        <v>8153</v>
      </c>
      <c r="I2834" s="49"/>
      <c r="J2834" s="49"/>
      <c r="L2834" s="49"/>
      <c r="M2834" s="49"/>
      <c r="N2834" s="49"/>
      <c r="O2834" s="49"/>
      <c r="P2834" s="49"/>
      <c r="Q2834" t="s">
        <v>8152</v>
      </c>
      <c r="R2834" t="s">
        <v>1323</v>
      </c>
      <c r="S2834">
        <v>3</v>
      </c>
      <c r="V2834">
        <v>20</v>
      </c>
      <c r="W2834">
        <v>0</v>
      </c>
      <c r="X2834" s="49" t="s">
        <v>3957</v>
      </c>
      <c r="AB2834" s="49"/>
      <c r="AC2834" s="49"/>
      <c r="AD2834">
        <v>8</v>
      </c>
    </row>
    <row r="2835" spans="2:30" x14ac:dyDescent="0.25">
      <c r="B2835" s="49"/>
      <c r="C2835" s="49"/>
      <c r="D2835" s="2"/>
      <c r="E2835" t="s">
        <v>373</v>
      </c>
      <c r="F2835" s="49"/>
      <c r="G2835" s="49"/>
      <c r="H2835" t="s">
        <v>8155</v>
      </c>
      <c r="I2835" s="49"/>
      <c r="J2835" s="49"/>
      <c r="L2835" s="49"/>
      <c r="M2835" s="49"/>
      <c r="N2835" s="49"/>
      <c r="O2835" s="49"/>
      <c r="P2835" s="49"/>
      <c r="Q2835" t="s">
        <v>8154</v>
      </c>
      <c r="R2835" t="s">
        <v>1323</v>
      </c>
      <c r="S2835">
        <v>4</v>
      </c>
      <c r="V2835">
        <v>20</v>
      </c>
      <c r="W2835">
        <v>0</v>
      </c>
      <c r="X2835" s="49" t="s">
        <v>3957</v>
      </c>
      <c r="AB2835" s="49"/>
      <c r="AC2835" s="49"/>
      <c r="AD2835">
        <v>8</v>
      </c>
    </row>
    <row r="2836" spans="2:30" x14ac:dyDescent="0.25">
      <c r="B2836" s="49"/>
      <c r="C2836" s="49"/>
      <c r="D2836" s="2"/>
      <c r="E2836" t="s">
        <v>373</v>
      </c>
      <c r="F2836" s="49"/>
      <c r="G2836" s="49"/>
      <c r="H2836" t="s">
        <v>8157</v>
      </c>
      <c r="I2836" s="49"/>
      <c r="J2836" s="49"/>
      <c r="L2836" s="49"/>
      <c r="M2836" s="49"/>
      <c r="N2836" s="49"/>
      <c r="O2836" s="49"/>
      <c r="P2836" s="49"/>
      <c r="Q2836" t="s">
        <v>8156</v>
      </c>
      <c r="R2836" t="s">
        <v>1323</v>
      </c>
      <c r="S2836">
        <v>5</v>
      </c>
      <c r="V2836">
        <v>20</v>
      </c>
      <c r="W2836">
        <v>0</v>
      </c>
      <c r="X2836" s="49" t="s">
        <v>3957</v>
      </c>
      <c r="AB2836" s="49"/>
      <c r="AC2836" s="49"/>
      <c r="AD2836">
        <v>8</v>
      </c>
    </row>
    <row r="2837" spans="2:30" x14ac:dyDescent="0.25">
      <c r="B2837" s="49"/>
      <c r="C2837" s="49"/>
      <c r="D2837" s="2"/>
      <c r="E2837" t="s">
        <v>373</v>
      </c>
      <c r="F2837" s="49"/>
      <c r="G2837" s="49"/>
      <c r="H2837" t="s">
        <v>1326</v>
      </c>
      <c r="I2837" s="49"/>
      <c r="J2837" s="49"/>
      <c r="L2837" s="49"/>
      <c r="M2837" s="49"/>
      <c r="N2837" s="49"/>
      <c r="O2837" s="49"/>
      <c r="P2837" s="49"/>
      <c r="Q2837" t="s">
        <v>8158</v>
      </c>
      <c r="R2837" t="s">
        <v>1323</v>
      </c>
      <c r="S2837">
        <v>6</v>
      </c>
      <c r="V2837">
        <v>20</v>
      </c>
      <c r="W2837">
        <v>0</v>
      </c>
      <c r="X2837" s="49" t="s">
        <v>3957</v>
      </c>
      <c r="AB2837" s="49"/>
      <c r="AC2837" s="49"/>
      <c r="AD2837">
        <v>8</v>
      </c>
    </row>
    <row r="2838" spans="2:30" x14ac:dyDescent="0.25">
      <c r="B2838" s="49"/>
      <c r="C2838" s="49"/>
      <c r="D2838" s="2"/>
      <c r="E2838" t="s">
        <v>363</v>
      </c>
      <c r="F2838" s="49"/>
      <c r="G2838" s="49"/>
      <c r="H2838" t="s">
        <v>1329</v>
      </c>
      <c r="I2838" s="49"/>
      <c r="J2838" s="49"/>
      <c r="L2838" s="49" t="s">
        <v>8160</v>
      </c>
      <c r="M2838" s="49"/>
      <c r="N2838" s="49"/>
      <c r="O2838" s="49"/>
      <c r="P2838" s="49"/>
      <c r="Q2838" t="s">
        <v>8159</v>
      </c>
      <c r="R2838" t="s">
        <v>1327</v>
      </c>
      <c r="S2838">
        <v>1</v>
      </c>
      <c r="V2838">
        <v>308</v>
      </c>
      <c r="W2838">
        <v>0.6</v>
      </c>
      <c r="X2838" s="49" t="s">
        <v>3957</v>
      </c>
      <c r="AB2838" s="49"/>
      <c r="AC2838" s="49"/>
      <c r="AD2838">
        <v>8</v>
      </c>
    </row>
    <row r="2839" spans="2:30" x14ac:dyDescent="0.25">
      <c r="B2839" s="49"/>
      <c r="C2839" s="49"/>
      <c r="D2839" s="2"/>
      <c r="E2839" t="s">
        <v>394</v>
      </c>
      <c r="F2839" s="49"/>
      <c r="G2839" s="49"/>
      <c r="H2839" t="s">
        <v>8163</v>
      </c>
      <c r="I2839" s="49"/>
      <c r="J2839" s="49"/>
      <c r="L2839" s="49" t="s">
        <v>3073</v>
      </c>
      <c r="M2839" s="49"/>
      <c r="N2839" s="49"/>
      <c r="O2839" s="49"/>
      <c r="P2839" s="49"/>
      <c r="Q2839" t="s">
        <v>8161</v>
      </c>
      <c r="R2839" t="s">
        <v>1327</v>
      </c>
      <c r="S2839">
        <v>1</v>
      </c>
      <c r="T2839">
        <v>0</v>
      </c>
      <c r="U2839">
        <v>15</v>
      </c>
      <c r="X2839" s="49"/>
      <c r="AB2839" s="49"/>
      <c r="AC2839" s="49" t="s">
        <v>8162</v>
      </c>
      <c r="AD2839">
        <v>8</v>
      </c>
    </row>
    <row r="2840" spans="2:30" x14ac:dyDescent="0.25">
      <c r="B2840" s="49"/>
      <c r="C2840" s="49"/>
      <c r="D2840" s="2"/>
      <c r="E2840" t="s">
        <v>398</v>
      </c>
      <c r="F2840" s="49"/>
      <c r="G2840" s="49"/>
      <c r="H2840" t="s">
        <v>8165</v>
      </c>
      <c r="I2840" s="49"/>
      <c r="J2840" s="49"/>
      <c r="L2840" s="49" t="s">
        <v>3073</v>
      </c>
      <c r="M2840" s="49"/>
      <c r="N2840" s="49"/>
      <c r="O2840" s="49"/>
      <c r="P2840" s="49"/>
      <c r="Q2840" t="s">
        <v>8164</v>
      </c>
      <c r="R2840" t="s">
        <v>1327</v>
      </c>
      <c r="S2840">
        <v>1</v>
      </c>
      <c r="T2840">
        <v>0</v>
      </c>
      <c r="U2840">
        <v>12</v>
      </c>
      <c r="X2840" s="49"/>
      <c r="AB2840" s="49"/>
      <c r="AC2840" s="49" t="s">
        <v>8162</v>
      </c>
      <c r="AD2840">
        <v>8</v>
      </c>
    </row>
    <row r="2841" spans="2:30" x14ac:dyDescent="0.25">
      <c r="B2841" s="49"/>
      <c r="C2841" s="49"/>
      <c r="D2841" s="2"/>
      <c r="E2841" t="s">
        <v>403</v>
      </c>
      <c r="F2841" s="49"/>
      <c r="G2841" s="49"/>
      <c r="H2841" t="s">
        <v>8167</v>
      </c>
      <c r="I2841" s="49"/>
      <c r="J2841" s="49"/>
      <c r="L2841" s="49" t="s">
        <v>3073</v>
      </c>
      <c r="M2841" s="49"/>
      <c r="N2841" s="49"/>
      <c r="O2841" s="49"/>
      <c r="P2841" s="49"/>
      <c r="Q2841" t="s">
        <v>8166</v>
      </c>
      <c r="R2841" t="s">
        <v>1327</v>
      </c>
      <c r="S2841">
        <v>1</v>
      </c>
      <c r="T2841">
        <v>0</v>
      </c>
      <c r="U2841">
        <v>8</v>
      </c>
      <c r="X2841" s="49"/>
      <c r="AB2841" s="49"/>
      <c r="AC2841" s="49" t="s">
        <v>8162</v>
      </c>
      <c r="AD2841">
        <v>8</v>
      </c>
    </row>
    <row r="2842" spans="2:30" x14ac:dyDescent="0.25">
      <c r="B2842" s="49"/>
      <c r="C2842" s="49"/>
      <c r="D2842" s="2"/>
      <c r="E2842" t="s">
        <v>407</v>
      </c>
      <c r="F2842" s="49"/>
      <c r="G2842" s="49"/>
      <c r="H2842" t="s">
        <v>8169</v>
      </c>
      <c r="I2842" s="49"/>
      <c r="J2842" s="49"/>
      <c r="L2842" s="49"/>
      <c r="M2842" s="49"/>
      <c r="N2842" s="49"/>
      <c r="O2842" s="49"/>
      <c r="P2842" s="49"/>
      <c r="Q2842" t="s">
        <v>8168</v>
      </c>
      <c r="R2842" t="s">
        <v>1327</v>
      </c>
      <c r="S2842">
        <v>1</v>
      </c>
      <c r="T2842">
        <v>0</v>
      </c>
      <c r="U2842">
        <v>10</v>
      </c>
      <c r="X2842" s="49"/>
      <c r="AB2842" s="49"/>
      <c r="AC2842" s="49" t="s">
        <v>8162</v>
      </c>
      <c r="AD2842">
        <v>8</v>
      </c>
    </row>
    <row r="2843" spans="2:30" x14ac:dyDescent="0.25">
      <c r="B2843" s="49"/>
      <c r="C2843" s="49"/>
      <c r="D2843" s="2"/>
      <c r="E2843" t="s">
        <v>394</v>
      </c>
      <c r="F2843" s="49"/>
      <c r="G2843" s="49"/>
      <c r="H2843" t="s">
        <v>8172</v>
      </c>
      <c r="I2843" s="49"/>
      <c r="J2843" s="49"/>
      <c r="L2843" s="49" t="s">
        <v>3073</v>
      </c>
      <c r="M2843" s="49"/>
      <c r="N2843" s="49"/>
      <c r="O2843" s="49"/>
      <c r="P2843" s="49"/>
      <c r="Q2843" t="s">
        <v>8170</v>
      </c>
      <c r="R2843" t="s">
        <v>1327</v>
      </c>
      <c r="S2843">
        <v>2</v>
      </c>
      <c r="T2843">
        <v>0</v>
      </c>
      <c r="U2843">
        <v>15</v>
      </c>
      <c r="X2843" s="49"/>
      <c r="AB2843" s="49"/>
      <c r="AC2843" s="49" t="s">
        <v>8171</v>
      </c>
      <c r="AD2843">
        <v>8</v>
      </c>
    </row>
    <row r="2844" spans="2:30" x14ac:dyDescent="0.25">
      <c r="B2844" s="49"/>
      <c r="C2844" s="49"/>
      <c r="D2844" s="2"/>
      <c r="E2844" t="s">
        <v>398</v>
      </c>
      <c r="F2844" s="49"/>
      <c r="G2844" s="49"/>
      <c r="H2844" t="s">
        <v>8174</v>
      </c>
      <c r="I2844" s="49"/>
      <c r="J2844" s="49"/>
      <c r="L2844" s="49" t="s">
        <v>3073</v>
      </c>
      <c r="M2844" s="49"/>
      <c r="N2844" s="49"/>
      <c r="O2844" s="49"/>
      <c r="P2844" s="49"/>
      <c r="Q2844" t="s">
        <v>8173</v>
      </c>
      <c r="R2844" t="s">
        <v>1327</v>
      </c>
      <c r="S2844">
        <v>2</v>
      </c>
      <c r="T2844">
        <v>0</v>
      </c>
      <c r="U2844">
        <v>12</v>
      </c>
      <c r="X2844" s="49"/>
      <c r="AB2844" s="49"/>
      <c r="AC2844" s="49" t="s">
        <v>8171</v>
      </c>
      <c r="AD2844">
        <v>8</v>
      </c>
    </row>
    <row r="2845" spans="2:30" x14ac:dyDescent="0.25">
      <c r="B2845" s="49"/>
      <c r="C2845" s="49"/>
      <c r="D2845" s="2"/>
      <c r="E2845" t="s">
        <v>403</v>
      </c>
      <c r="F2845" s="49"/>
      <c r="G2845" s="49"/>
      <c r="H2845" t="s">
        <v>8176</v>
      </c>
      <c r="I2845" s="49"/>
      <c r="J2845" s="49"/>
      <c r="L2845" s="49" t="s">
        <v>3073</v>
      </c>
      <c r="M2845" s="49"/>
      <c r="N2845" s="49"/>
      <c r="O2845" s="49"/>
      <c r="P2845" s="49"/>
      <c r="Q2845" t="s">
        <v>8175</v>
      </c>
      <c r="R2845" t="s">
        <v>1327</v>
      </c>
      <c r="S2845">
        <v>2</v>
      </c>
      <c r="T2845">
        <v>0</v>
      </c>
      <c r="U2845">
        <v>8</v>
      </c>
      <c r="X2845" s="49"/>
      <c r="AB2845" s="49"/>
      <c r="AC2845" s="49" t="s">
        <v>8171</v>
      </c>
      <c r="AD2845">
        <v>8</v>
      </c>
    </row>
    <row r="2846" spans="2:30" x14ac:dyDescent="0.25">
      <c r="B2846" s="49"/>
      <c r="C2846" s="49"/>
      <c r="D2846" s="2"/>
      <c r="E2846" t="s">
        <v>407</v>
      </c>
      <c r="F2846" s="49"/>
      <c r="G2846" s="49"/>
      <c r="H2846" t="s">
        <v>8178</v>
      </c>
      <c r="I2846" s="49"/>
      <c r="J2846" s="49"/>
      <c r="L2846" s="49"/>
      <c r="M2846" s="49"/>
      <c r="N2846" s="49"/>
      <c r="O2846" s="49"/>
      <c r="P2846" s="49"/>
      <c r="Q2846" t="s">
        <v>8177</v>
      </c>
      <c r="R2846" t="s">
        <v>1327</v>
      </c>
      <c r="S2846">
        <v>2</v>
      </c>
      <c r="T2846">
        <v>0</v>
      </c>
      <c r="U2846">
        <v>10</v>
      </c>
      <c r="X2846" s="49"/>
      <c r="AB2846" s="49"/>
      <c r="AC2846" s="49" t="s">
        <v>8171</v>
      </c>
      <c r="AD2846">
        <v>8</v>
      </c>
    </row>
    <row r="2847" spans="2:30" x14ac:dyDescent="0.25">
      <c r="B2847" s="49"/>
      <c r="C2847" s="49"/>
      <c r="D2847" s="2"/>
      <c r="E2847" t="s">
        <v>334</v>
      </c>
      <c r="F2847" s="49"/>
      <c r="G2847" s="49"/>
      <c r="H2847" t="s">
        <v>8180</v>
      </c>
      <c r="I2847" s="49"/>
      <c r="J2847" s="49"/>
      <c r="L2847" s="49"/>
      <c r="M2847" s="49"/>
      <c r="N2847" s="49"/>
      <c r="O2847" s="49"/>
      <c r="P2847" s="49"/>
      <c r="Q2847" t="s">
        <v>8179</v>
      </c>
      <c r="R2847" t="s">
        <v>1327</v>
      </c>
      <c r="S2847">
        <v>1</v>
      </c>
      <c r="T2847">
        <v>0</v>
      </c>
      <c r="V2847">
        <v>30</v>
      </c>
      <c r="X2847" s="49"/>
      <c r="AB2847" s="49"/>
      <c r="AC2847" s="49"/>
      <c r="AD2847">
        <v>8</v>
      </c>
    </row>
    <row r="2848" spans="2:30" x14ac:dyDescent="0.25">
      <c r="B2848" s="49"/>
      <c r="C2848" s="49"/>
      <c r="D2848" s="2"/>
      <c r="E2848" t="s">
        <v>1</v>
      </c>
      <c r="F2848" s="49"/>
      <c r="G2848" s="49"/>
      <c r="H2848" t="s">
        <v>8182</v>
      </c>
      <c r="I2848" s="49"/>
      <c r="J2848" s="49"/>
      <c r="L2848" s="49" t="s">
        <v>6814</v>
      </c>
      <c r="M2848" s="49"/>
      <c r="N2848" s="49"/>
      <c r="O2848" s="49"/>
      <c r="P2848" s="49"/>
      <c r="Q2848" t="s">
        <v>8181</v>
      </c>
      <c r="R2848" t="s">
        <v>1327</v>
      </c>
      <c r="S2848">
        <v>1</v>
      </c>
      <c r="T2848">
        <v>150</v>
      </c>
      <c r="V2848">
        <v>75</v>
      </c>
      <c r="X2848" s="49"/>
      <c r="AB2848" s="49"/>
      <c r="AC2848" s="49"/>
      <c r="AD2848">
        <v>8</v>
      </c>
    </row>
    <row r="2849" spans="2:30" x14ac:dyDescent="0.25">
      <c r="B2849" s="49"/>
      <c r="C2849" s="49"/>
      <c r="D2849" s="2"/>
      <c r="E2849" t="s">
        <v>1</v>
      </c>
      <c r="F2849" s="49"/>
      <c r="G2849" s="49"/>
      <c r="H2849" t="s">
        <v>8185</v>
      </c>
      <c r="I2849" s="49"/>
      <c r="J2849" s="49"/>
      <c r="L2849" s="49" t="s">
        <v>8184</v>
      </c>
      <c r="M2849" s="49"/>
      <c r="N2849" s="49"/>
      <c r="O2849" s="49"/>
      <c r="P2849" s="49"/>
      <c r="Q2849" t="s">
        <v>8183</v>
      </c>
      <c r="R2849" t="s">
        <v>1327</v>
      </c>
      <c r="S2849">
        <v>2</v>
      </c>
      <c r="T2849">
        <v>150</v>
      </c>
      <c r="V2849">
        <v>64.800000000000011</v>
      </c>
      <c r="X2849" s="49"/>
      <c r="AB2849" s="49"/>
      <c r="AC2849" s="49"/>
      <c r="AD2849">
        <v>8</v>
      </c>
    </row>
    <row r="2850" spans="2:30" x14ac:dyDescent="0.25">
      <c r="B2850" s="49"/>
      <c r="C2850" s="49"/>
      <c r="D2850" s="2"/>
      <c r="E2850" t="s">
        <v>1</v>
      </c>
      <c r="F2850" s="49"/>
      <c r="G2850" s="49"/>
      <c r="H2850" t="s">
        <v>8187</v>
      </c>
      <c r="I2850" s="49"/>
      <c r="J2850" s="49"/>
      <c r="L2850" s="49" t="s">
        <v>6869</v>
      </c>
      <c r="M2850" s="49"/>
      <c r="N2850" s="49"/>
      <c r="O2850" s="49"/>
      <c r="P2850" s="49"/>
      <c r="Q2850" t="s">
        <v>8186</v>
      </c>
      <c r="R2850" t="s">
        <v>1327</v>
      </c>
      <c r="S2850">
        <v>3</v>
      </c>
      <c r="T2850">
        <v>150</v>
      </c>
      <c r="V2850">
        <v>60</v>
      </c>
      <c r="X2850" s="49"/>
      <c r="AB2850" s="49"/>
      <c r="AC2850" s="49"/>
      <c r="AD2850">
        <v>8</v>
      </c>
    </row>
    <row r="2851" spans="2:30" x14ac:dyDescent="0.25">
      <c r="B2851" s="49"/>
      <c r="C2851" s="49"/>
      <c r="D2851" s="2"/>
      <c r="E2851" t="s">
        <v>1</v>
      </c>
      <c r="F2851" s="49"/>
      <c r="G2851" s="49"/>
      <c r="H2851" t="s">
        <v>8190</v>
      </c>
      <c r="I2851" s="49"/>
      <c r="J2851" s="49"/>
      <c r="L2851" s="49" t="s">
        <v>8189</v>
      </c>
      <c r="M2851" s="49"/>
      <c r="N2851" s="49"/>
      <c r="O2851" s="49"/>
      <c r="P2851" s="49"/>
      <c r="Q2851" t="s">
        <v>8188</v>
      </c>
      <c r="R2851" t="s">
        <v>1327</v>
      </c>
      <c r="S2851">
        <v>4</v>
      </c>
      <c r="T2851">
        <v>150</v>
      </c>
      <c r="V2851">
        <v>55.800000000000004</v>
      </c>
      <c r="X2851" s="49"/>
      <c r="AB2851" s="49"/>
      <c r="AC2851" s="49"/>
      <c r="AD2851">
        <v>8</v>
      </c>
    </row>
    <row r="2852" spans="2:30" x14ac:dyDescent="0.25">
      <c r="B2852" s="49"/>
      <c r="C2852" s="49"/>
      <c r="D2852" s="2"/>
      <c r="E2852" t="s">
        <v>32</v>
      </c>
      <c r="F2852" s="49"/>
      <c r="G2852" s="49"/>
      <c r="H2852" t="s">
        <v>8193</v>
      </c>
      <c r="I2852" s="49"/>
      <c r="J2852" s="49"/>
      <c r="L2852" s="49" t="s">
        <v>8192</v>
      </c>
      <c r="M2852" s="49"/>
      <c r="N2852" s="49"/>
      <c r="O2852" s="49"/>
      <c r="P2852" s="49"/>
      <c r="Q2852" t="s">
        <v>8191</v>
      </c>
      <c r="R2852" t="s">
        <v>1327</v>
      </c>
      <c r="S2852">
        <v>1</v>
      </c>
      <c r="T2852">
        <v>195</v>
      </c>
      <c r="U2852">
        <v>8</v>
      </c>
      <c r="X2852" s="49"/>
      <c r="Y2852">
        <v>2</v>
      </c>
      <c r="Z2852">
        <v>1</v>
      </c>
      <c r="AA2852">
        <v>3</v>
      </c>
      <c r="AB2852" s="49" t="s">
        <v>618</v>
      </c>
      <c r="AC2852" s="49"/>
      <c r="AD2852">
        <v>8</v>
      </c>
    </row>
    <row r="2853" spans="2:30" x14ac:dyDescent="0.25">
      <c r="B2853" s="49"/>
      <c r="C2853" s="49"/>
      <c r="D2853" s="2"/>
      <c r="E2853" t="s">
        <v>32</v>
      </c>
      <c r="F2853" s="49"/>
      <c r="G2853" s="49"/>
      <c r="H2853" t="s">
        <v>8195</v>
      </c>
      <c r="I2853" s="49"/>
      <c r="J2853" s="49"/>
      <c r="L2853" s="49" t="s">
        <v>8192</v>
      </c>
      <c r="M2853" s="49"/>
      <c r="N2853" s="49"/>
      <c r="O2853" s="49"/>
      <c r="P2853" s="49"/>
      <c r="Q2853" t="s">
        <v>8194</v>
      </c>
      <c r="R2853" t="s">
        <v>1327</v>
      </c>
      <c r="S2853">
        <v>2</v>
      </c>
      <c r="T2853">
        <v>200</v>
      </c>
      <c r="U2853">
        <v>8</v>
      </c>
      <c r="X2853" s="49"/>
      <c r="Y2853">
        <v>2</v>
      </c>
      <c r="Z2853">
        <v>1</v>
      </c>
      <c r="AA2853">
        <v>3</v>
      </c>
      <c r="AB2853" s="49" t="s">
        <v>618</v>
      </c>
      <c r="AC2853" s="49"/>
      <c r="AD2853">
        <v>8</v>
      </c>
    </row>
    <row r="2854" spans="2:30" x14ac:dyDescent="0.25">
      <c r="B2854" s="49"/>
      <c r="C2854" s="49"/>
      <c r="D2854" s="2"/>
      <c r="E2854" t="s">
        <v>32</v>
      </c>
      <c r="F2854" s="49"/>
      <c r="G2854" s="49"/>
      <c r="H2854" t="s">
        <v>8198</v>
      </c>
      <c r="I2854" s="49"/>
      <c r="J2854" s="49"/>
      <c r="L2854" s="49" t="s">
        <v>8197</v>
      </c>
      <c r="M2854" s="49"/>
      <c r="N2854" s="49"/>
      <c r="O2854" s="49"/>
      <c r="P2854" s="49"/>
      <c r="Q2854" t="s">
        <v>8196</v>
      </c>
      <c r="R2854" t="s">
        <v>1327</v>
      </c>
      <c r="S2854">
        <v>3</v>
      </c>
      <c r="T2854">
        <v>205</v>
      </c>
      <c r="U2854">
        <v>8</v>
      </c>
      <c r="X2854" s="49"/>
      <c r="Y2854">
        <v>2</v>
      </c>
      <c r="Z2854">
        <v>1</v>
      </c>
      <c r="AA2854">
        <v>3</v>
      </c>
      <c r="AB2854" s="49" t="s">
        <v>1745</v>
      </c>
      <c r="AC2854" s="49"/>
      <c r="AD2854">
        <v>8</v>
      </c>
    </row>
    <row r="2855" spans="2:30" x14ac:dyDescent="0.25">
      <c r="B2855" s="49"/>
      <c r="C2855" s="49"/>
      <c r="D2855" s="2"/>
      <c r="E2855" t="s">
        <v>32</v>
      </c>
      <c r="F2855" s="49"/>
      <c r="G2855" s="49"/>
      <c r="H2855" t="s">
        <v>8201</v>
      </c>
      <c r="I2855" s="49"/>
      <c r="J2855" s="49"/>
      <c r="L2855" s="49" t="s">
        <v>8200</v>
      </c>
      <c r="M2855" s="49"/>
      <c r="N2855" s="49"/>
      <c r="O2855" s="49"/>
      <c r="P2855" s="49"/>
      <c r="Q2855" t="s">
        <v>8199</v>
      </c>
      <c r="R2855" t="s">
        <v>1327</v>
      </c>
      <c r="S2855">
        <v>4</v>
      </c>
      <c r="T2855">
        <v>210</v>
      </c>
      <c r="U2855">
        <v>6</v>
      </c>
      <c r="X2855" s="49"/>
      <c r="Y2855">
        <v>2</v>
      </c>
      <c r="Z2855">
        <v>1</v>
      </c>
      <c r="AA2855">
        <v>3</v>
      </c>
      <c r="AB2855" s="49" t="s">
        <v>610</v>
      </c>
      <c r="AC2855" s="49"/>
      <c r="AD2855">
        <v>8</v>
      </c>
    </row>
    <row r="2856" spans="2:30" x14ac:dyDescent="0.25">
      <c r="B2856" s="49"/>
      <c r="C2856" s="49"/>
      <c r="D2856" s="2"/>
      <c r="E2856" t="s">
        <v>45</v>
      </c>
      <c r="F2856" s="49"/>
      <c r="G2856" s="49"/>
      <c r="H2856" t="s">
        <v>8204</v>
      </c>
      <c r="I2856" s="49"/>
      <c r="J2856" s="49"/>
      <c r="L2856" s="49" t="s">
        <v>8203</v>
      </c>
      <c r="M2856" s="49"/>
      <c r="N2856" s="49"/>
      <c r="O2856" s="49"/>
      <c r="P2856" s="49"/>
      <c r="Q2856" t="s">
        <v>8202</v>
      </c>
      <c r="R2856" t="s">
        <v>1327</v>
      </c>
      <c r="S2856">
        <v>1</v>
      </c>
      <c r="T2856">
        <v>70</v>
      </c>
      <c r="U2856">
        <v>12</v>
      </c>
      <c r="X2856" s="49"/>
      <c r="Y2856">
        <v>2</v>
      </c>
      <c r="Z2856">
        <v>1</v>
      </c>
      <c r="AA2856">
        <v>3</v>
      </c>
      <c r="AB2856" s="49" t="s">
        <v>618</v>
      </c>
      <c r="AC2856" s="49"/>
      <c r="AD2856">
        <v>8</v>
      </c>
    </row>
    <row r="2857" spans="2:30" x14ac:dyDescent="0.25">
      <c r="B2857" s="49"/>
      <c r="C2857" s="49"/>
      <c r="D2857" s="2"/>
      <c r="E2857" t="s">
        <v>45</v>
      </c>
      <c r="F2857" s="49"/>
      <c r="G2857" s="49"/>
      <c r="H2857" t="s">
        <v>8207</v>
      </c>
      <c r="I2857" s="49"/>
      <c r="J2857" s="49"/>
      <c r="L2857" s="49" t="s">
        <v>8206</v>
      </c>
      <c r="M2857" s="49"/>
      <c r="N2857" s="49"/>
      <c r="O2857" s="49"/>
      <c r="P2857" s="49"/>
      <c r="Q2857" t="s">
        <v>8205</v>
      </c>
      <c r="R2857" t="s">
        <v>1327</v>
      </c>
      <c r="S2857">
        <v>2</v>
      </c>
      <c r="T2857">
        <v>70</v>
      </c>
      <c r="U2857">
        <v>12</v>
      </c>
      <c r="X2857" s="49"/>
      <c r="Y2857">
        <v>2</v>
      </c>
      <c r="Z2857">
        <v>1</v>
      </c>
      <c r="AA2857">
        <v>3</v>
      </c>
      <c r="AB2857" s="49" t="s">
        <v>618</v>
      </c>
      <c r="AC2857" s="49"/>
      <c r="AD2857">
        <v>8</v>
      </c>
    </row>
    <row r="2858" spans="2:30" x14ac:dyDescent="0.25">
      <c r="B2858" s="49"/>
      <c r="C2858" s="49"/>
      <c r="D2858" s="2"/>
      <c r="E2858" t="s">
        <v>45</v>
      </c>
      <c r="F2858" s="49"/>
      <c r="G2858" s="49"/>
      <c r="H2858" t="s">
        <v>8210</v>
      </c>
      <c r="I2858" s="49"/>
      <c r="J2858" s="49"/>
      <c r="L2858" s="49" t="s">
        <v>8209</v>
      </c>
      <c r="M2858" s="49"/>
      <c r="N2858" s="49"/>
      <c r="O2858" s="49"/>
      <c r="P2858" s="49"/>
      <c r="Q2858" t="s">
        <v>8208</v>
      </c>
      <c r="R2858" t="s">
        <v>1327</v>
      </c>
      <c r="S2858">
        <v>3</v>
      </c>
      <c r="T2858">
        <v>72.5</v>
      </c>
      <c r="U2858">
        <v>10</v>
      </c>
      <c r="X2858" s="49"/>
      <c r="Y2858">
        <v>2</v>
      </c>
      <c r="Z2858">
        <v>1</v>
      </c>
      <c r="AA2858">
        <v>3</v>
      </c>
      <c r="AB2858" s="49" t="s">
        <v>618</v>
      </c>
      <c r="AC2858" s="49"/>
      <c r="AD2858">
        <v>8</v>
      </c>
    </row>
    <row r="2859" spans="2:30" x14ac:dyDescent="0.25">
      <c r="B2859" s="49"/>
      <c r="C2859" s="49"/>
      <c r="D2859" s="2"/>
      <c r="E2859" t="s">
        <v>59</v>
      </c>
      <c r="F2859" s="49"/>
      <c r="G2859" s="49"/>
      <c r="H2859" t="s">
        <v>8213</v>
      </c>
      <c r="I2859" s="49"/>
      <c r="J2859" s="49"/>
      <c r="L2859" s="49" t="s">
        <v>8212</v>
      </c>
      <c r="M2859" s="49"/>
      <c r="N2859" s="49"/>
      <c r="O2859" s="49"/>
      <c r="P2859" s="49"/>
      <c r="Q2859" t="s">
        <v>8211</v>
      </c>
      <c r="R2859" t="s">
        <v>1327</v>
      </c>
      <c r="S2859">
        <v>1</v>
      </c>
      <c r="T2859">
        <v>55</v>
      </c>
      <c r="U2859">
        <v>12</v>
      </c>
      <c r="X2859" s="49"/>
      <c r="Y2859">
        <v>2</v>
      </c>
      <c r="Z2859">
        <v>1</v>
      </c>
      <c r="AA2859">
        <v>3</v>
      </c>
      <c r="AB2859" s="49" t="s">
        <v>1745</v>
      </c>
      <c r="AC2859" s="49"/>
      <c r="AD2859">
        <v>8</v>
      </c>
    </row>
    <row r="2860" spans="2:30" x14ac:dyDescent="0.25">
      <c r="B2860" s="49"/>
      <c r="C2860" s="49"/>
      <c r="D2860" s="2"/>
      <c r="E2860" t="s">
        <v>59</v>
      </c>
      <c r="F2860" s="49"/>
      <c r="G2860" s="49"/>
      <c r="H2860" t="s">
        <v>8215</v>
      </c>
      <c r="I2860" s="49"/>
      <c r="J2860" s="49"/>
      <c r="L2860" s="49" t="s">
        <v>8212</v>
      </c>
      <c r="M2860" s="49"/>
      <c r="N2860" s="49"/>
      <c r="O2860" s="49"/>
      <c r="P2860" s="49"/>
      <c r="Q2860" t="s">
        <v>8214</v>
      </c>
      <c r="R2860" t="s">
        <v>1327</v>
      </c>
      <c r="S2860">
        <v>2</v>
      </c>
      <c r="T2860">
        <v>55</v>
      </c>
      <c r="U2860">
        <v>12</v>
      </c>
      <c r="X2860" s="49"/>
      <c r="Y2860">
        <v>2</v>
      </c>
      <c r="Z2860">
        <v>1</v>
      </c>
      <c r="AA2860">
        <v>3</v>
      </c>
      <c r="AB2860" s="49" t="s">
        <v>1745</v>
      </c>
      <c r="AC2860" s="49"/>
      <c r="AD2860">
        <v>8</v>
      </c>
    </row>
    <row r="2861" spans="2:30" x14ac:dyDescent="0.25">
      <c r="B2861" s="49"/>
      <c r="C2861" s="49"/>
      <c r="D2861" s="2"/>
      <c r="E2861" t="s">
        <v>59</v>
      </c>
      <c r="F2861" s="49"/>
      <c r="G2861" s="49"/>
      <c r="H2861" t="s">
        <v>8217</v>
      </c>
      <c r="I2861" s="49"/>
      <c r="J2861" s="49"/>
      <c r="L2861" s="49" t="s">
        <v>8212</v>
      </c>
      <c r="M2861" s="49"/>
      <c r="N2861" s="49"/>
      <c r="O2861" s="49"/>
      <c r="P2861" s="49"/>
      <c r="Q2861" t="s">
        <v>8216</v>
      </c>
      <c r="R2861" t="s">
        <v>1327</v>
      </c>
      <c r="S2861">
        <v>3</v>
      </c>
      <c r="T2861">
        <v>55</v>
      </c>
      <c r="U2861">
        <v>10</v>
      </c>
      <c r="X2861" s="49"/>
      <c r="Y2861">
        <v>2</v>
      </c>
      <c r="Z2861">
        <v>1</v>
      </c>
      <c r="AA2861">
        <v>3</v>
      </c>
      <c r="AB2861" s="49" t="s">
        <v>1745</v>
      </c>
      <c r="AC2861" s="49"/>
      <c r="AD2861">
        <v>8</v>
      </c>
    </row>
    <row r="2862" spans="2:30" x14ac:dyDescent="0.25">
      <c r="B2862" s="49"/>
      <c r="C2862" s="49"/>
      <c r="D2862" s="2"/>
      <c r="E2862" t="s">
        <v>8734</v>
      </c>
      <c r="F2862" s="49"/>
      <c r="G2862" s="49"/>
      <c r="H2862" t="s">
        <v>8220</v>
      </c>
      <c r="I2862" s="49"/>
      <c r="J2862" s="49"/>
      <c r="L2862" s="49" t="s">
        <v>8219</v>
      </c>
      <c r="M2862" s="49"/>
      <c r="N2862" s="49"/>
      <c r="O2862" s="49"/>
      <c r="P2862" s="49"/>
      <c r="Q2862" t="s">
        <v>8218</v>
      </c>
      <c r="R2862" t="s">
        <v>1327</v>
      </c>
      <c r="S2862">
        <v>1</v>
      </c>
      <c r="T2862">
        <v>30</v>
      </c>
      <c r="U2862">
        <v>10</v>
      </c>
      <c r="X2862" s="49"/>
      <c r="Y2862">
        <v>2</v>
      </c>
      <c r="Z2862">
        <v>1</v>
      </c>
      <c r="AA2862">
        <v>3</v>
      </c>
      <c r="AB2862" s="49" t="s">
        <v>610</v>
      </c>
      <c r="AC2862" s="49"/>
      <c r="AD2862">
        <v>8</v>
      </c>
    </row>
    <row r="2863" spans="2:30" x14ac:dyDescent="0.25">
      <c r="B2863" s="49"/>
      <c r="C2863" s="49"/>
      <c r="D2863" s="2"/>
      <c r="E2863" t="s">
        <v>8734</v>
      </c>
      <c r="F2863" s="49"/>
      <c r="G2863" s="49"/>
      <c r="H2863" t="s">
        <v>8222</v>
      </c>
      <c r="I2863" s="49"/>
      <c r="J2863" s="49"/>
      <c r="L2863" s="49" t="s">
        <v>8219</v>
      </c>
      <c r="M2863" s="49"/>
      <c r="N2863" s="49"/>
      <c r="O2863" s="49"/>
      <c r="P2863" s="49"/>
      <c r="Q2863" t="s">
        <v>8221</v>
      </c>
      <c r="R2863" t="s">
        <v>1327</v>
      </c>
      <c r="S2863">
        <v>2</v>
      </c>
      <c r="T2863">
        <v>30</v>
      </c>
      <c r="U2863">
        <v>8</v>
      </c>
      <c r="X2863" s="49"/>
      <c r="Y2863">
        <v>2</v>
      </c>
      <c r="Z2863">
        <v>1</v>
      </c>
      <c r="AA2863">
        <v>3</v>
      </c>
      <c r="AB2863" s="49" t="s">
        <v>610</v>
      </c>
      <c r="AC2863" s="49"/>
      <c r="AD2863">
        <v>8</v>
      </c>
    </row>
    <row r="2864" spans="2:30" x14ac:dyDescent="0.25">
      <c r="B2864" s="49"/>
      <c r="C2864" s="49"/>
      <c r="D2864" s="2"/>
      <c r="E2864" t="s">
        <v>8734</v>
      </c>
      <c r="F2864" s="49"/>
      <c r="G2864" s="49"/>
      <c r="H2864" t="s">
        <v>8224</v>
      </c>
      <c r="I2864" s="49"/>
      <c r="J2864" s="49"/>
      <c r="L2864" s="49" t="s">
        <v>8219</v>
      </c>
      <c r="M2864" s="49"/>
      <c r="N2864" s="49"/>
      <c r="O2864" s="49"/>
      <c r="P2864" s="49"/>
      <c r="Q2864" t="s">
        <v>8223</v>
      </c>
      <c r="R2864" t="s">
        <v>1327</v>
      </c>
      <c r="S2864">
        <v>3</v>
      </c>
      <c r="T2864">
        <v>30</v>
      </c>
      <c r="U2864">
        <v>7.5</v>
      </c>
      <c r="X2864" s="49"/>
      <c r="Y2864">
        <v>2</v>
      </c>
      <c r="Z2864">
        <v>1</v>
      </c>
      <c r="AA2864">
        <v>3</v>
      </c>
      <c r="AB2864" s="49" t="s">
        <v>610</v>
      </c>
      <c r="AC2864" s="49"/>
      <c r="AD2864">
        <v>8</v>
      </c>
    </row>
    <row r="2865" spans="2:30" x14ac:dyDescent="0.25">
      <c r="B2865" s="49"/>
      <c r="C2865" s="49"/>
      <c r="D2865" s="2"/>
      <c r="E2865" t="s">
        <v>73</v>
      </c>
      <c r="F2865" s="49"/>
      <c r="G2865" s="49"/>
      <c r="H2865" t="s">
        <v>8226</v>
      </c>
      <c r="I2865" s="49"/>
      <c r="J2865" s="49"/>
      <c r="L2865" s="49" t="s">
        <v>3189</v>
      </c>
      <c r="M2865" s="49"/>
      <c r="N2865" s="49"/>
      <c r="O2865" s="49"/>
      <c r="P2865" s="49"/>
      <c r="Q2865" t="s">
        <v>8225</v>
      </c>
      <c r="R2865" t="s">
        <v>1327</v>
      </c>
      <c r="S2865">
        <v>1</v>
      </c>
      <c r="T2865">
        <v>42.5</v>
      </c>
      <c r="U2865">
        <v>15</v>
      </c>
      <c r="X2865" s="49"/>
      <c r="Y2865">
        <v>2</v>
      </c>
      <c r="Z2865">
        <v>1</v>
      </c>
      <c r="AA2865">
        <v>3</v>
      </c>
      <c r="AB2865" s="49" t="s">
        <v>618</v>
      </c>
      <c r="AC2865" s="49"/>
      <c r="AD2865">
        <v>8</v>
      </c>
    </row>
    <row r="2866" spans="2:30" x14ac:dyDescent="0.25">
      <c r="B2866" s="49"/>
      <c r="C2866" s="49"/>
      <c r="D2866" s="2"/>
      <c r="E2866" t="s">
        <v>73</v>
      </c>
      <c r="F2866" s="49"/>
      <c r="G2866" s="49"/>
      <c r="H2866" t="s">
        <v>8228</v>
      </c>
      <c r="I2866" s="49"/>
      <c r="J2866" s="49"/>
      <c r="L2866" s="49" t="s">
        <v>3189</v>
      </c>
      <c r="M2866" s="49"/>
      <c r="N2866" s="49"/>
      <c r="O2866" s="49"/>
      <c r="P2866" s="49"/>
      <c r="Q2866" t="s">
        <v>8227</v>
      </c>
      <c r="R2866" t="s">
        <v>1327</v>
      </c>
      <c r="S2866">
        <v>2</v>
      </c>
      <c r="T2866">
        <v>45</v>
      </c>
      <c r="U2866">
        <v>15</v>
      </c>
      <c r="X2866" s="49"/>
      <c r="Y2866">
        <v>2</v>
      </c>
      <c r="Z2866">
        <v>1</v>
      </c>
      <c r="AA2866">
        <v>3</v>
      </c>
      <c r="AB2866" s="49" t="s">
        <v>618</v>
      </c>
      <c r="AC2866" s="49"/>
      <c r="AD2866">
        <v>8</v>
      </c>
    </row>
    <row r="2867" spans="2:30" x14ac:dyDescent="0.25">
      <c r="B2867" s="49"/>
      <c r="C2867" s="49"/>
      <c r="D2867" s="2"/>
      <c r="E2867" t="s">
        <v>73</v>
      </c>
      <c r="F2867" s="49"/>
      <c r="G2867" s="49"/>
      <c r="H2867" t="s">
        <v>1330</v>
      </c>
      <c r="I2867" s="49"/>
      <c r="J2867" s="49"/>
      <c r="L2867" s="49" t="s">
        <v>2181</v>
      </c>
      <c r="M2867" s="49"/>
      <c r="N2867" s="49"/>
      <c r="O2867" s="49"/>
      <c r="P2867" s="49"/>
      <c r="Q2867" t="s">
        <v>8229</v>
      </c>
      <c r="R2867" t="s">
        <v>1327</v>
      </c>
      <c r="S2867">
        <v>3</v>
      </c>
      <c r="T2867">
        <v>47.5</v>
      </c>
      <c r="U2867">
        <v>13</v>
      </c>
      <c r="X2867" s="49"/>
      <c r="Y2867">
        <v>2</v>
      </c>
      <c r="Z2867">
        <v>1</v>
      </c>
      <c r="AA2867">
        <v>3</v>
      </c>
      <c r="AB2867" s="49" t="s">
        <v>1745</v>
      </c>
      <c r="AC2867" s="49"/>
      <c r="AD2867">
        <v>8</v>
      </c>
    </row>
    <row r="2868" spans="2:30" x14ac:dyDescent="0.25">
      <c r="B2868" s="49"/>
      <c r="C2868" s="49"/>
      <c r="D2868" s="2"/>
      <c r="E2868" t="s">
        <v>363</v>
      </c>
      <c r="F2868" s="49"/>
      <c r="G2868" s="49"/>
      <c r="H2868" t="s">
        <v>1333</v>
      </c>
      <c r="I2868" s="49"/>
      <c r="J2868" s="49"/>
      <c r="L2868" s="49" t="s">
        <v>8231</v>
      </c>
      <c r="M2868" s="49"/>
      <c r="N2868" s="49"/>
      <c r="O2868" s="49"/>
      <c r="P2868" s="49"/>
      <c r="Q2868" t="s">
        <v>8230</v>
      </c>
      <c r="R2868" t="s">
        <v>1331</v>
      </c>
      <c r="S2868">
        <v>1</v>
      </c>
      <c r="V2868">
        <v>303</v>
      </c>
      <c r="W2868">
        <v>0.6</v>
      </c>
      <c r="X2868" s="49" t="s">
        <v>3957</v>
      </c>
      <c r="AB2868" s="49"/>
      <c r="AC2868" s="49"/>
      <c r="AD2868">
        <v>8</v>
      </c>
    </row>
    <row r="2869" spans="2:30" x14ac:dyDescent="0.25">
      <c r="B2869" s="49"/>
      <c r="C2869" s="49"/>
      <c r="D2869" s="2"/>
      <c r="E2869" t="s">
        <v>394</v>
      </c>
      <c r="F2869" s="49"/>
      <c r="G2869" s="49"/>
      <c r="H2869" t="s">
        <v>8234</v>
      </c>
      <c r="I2869" s="49"/>
      <c r="J2869" s="49"/>
      <c r="L2869" s="49" t="s">
        <v>3073</v>
      </c>
      <c r="M2869" s="49"/>
      <c r="N2869" s="49"/>
      <c r="O2869" s="49"/>
      <c r="P2869" s="49"/>
      <c r="Q2869" t="s">
        <v>8232</v>
      </c>
      <c r="R2869" t="s">
        <v>1331</v>
      </c>
      <c r="S2869">
        <v>1</v>
      </c>
      <c r="T2869">
        <v>0</v>
      </c>
      <c r="U2869">
        <v>15</v>
      </c>
      <c r="X2869" s="49"/>
      <c r="AB2869" s="49"/>
      <c r="AC2869" s="49" t="s">
        <v>8233</v>
      </c>
      <c r="AD2869">
        <v>8</v>
      </c>
    </row>
    <row r="2870" spans="2:30" x14ac:dyDescent="0.25">
      <c r="B2870" s="49"/>
      <c r="C2870" s="49"/>
      <c r="D2870" s="2"/>
      <c r="E2870" t="s">
        <v>398</v>
      </c>
      <c r="F2870" s="49"/>
      <c r="G2870" s="49"/>
      <c r="H2870" t="s">
        <v>8236</v>
      </c>
      <c r="I2870" s="49"/>
      <c r="J2870" s="49"/>
      <c r="L2870" s="49" t="s">
        <v>3073</v>
      </c>
      <c r="M2870" s="49"/>
      <c r="N2870" s="49"/>
      <c r="O2870" s="49"/>
      <c r="P2870" s="49"/>
      <c r="Q2870" t="s">
        <v>8235</v>
      </c>
      <c r="R2870" t="s">
        <v>1331</v>
      </c>
      <c r="S2870">
        <v>1</v>
      </c>
      <c r="T2870">
        <v>0</v>
      </c>
      <c r="U2870">
        <v>12</v>
      </c>
      <c r="X2870" s="49"/>
      <c r="AB2870" s="49"/>
      <c r="AC2870" s="49" t="s">
        <v>8233</v>
      </c>
      <c r="AD2870">
        <v>8</v>
      </c>
    </row>
    <row r="2871" spans="2:30" x14ac:dyDescent="0.25">
      <c r="B2871" s="49"/>
      <c r="C2871" s="49"/>
      <c r="D2871" s="2"/>
      <c r="E2871" t="s">
        <v>403</v>
      </c>
      <c r="F2871" s="49"/>
      <c r="G2871" s="49"/>
      <c r="H2871" t="s">
        <v>8238</v>
      </c>
      <c r="I2871" s="49"/>
      <c r="J2871" s="49"/>
      <c r="L2871" s="49" t="s">
        <v>3073</v>
      </c>
      <c r="M2871" s="49"/>
      <c r="N2871" s="49"/>
      <c r="O2871" s="49"/>
      <c r="P2871" s="49"/>
      <c r="Q2871" t="s">
        <v>8237</v>
      </c>
      <c r="R2871" t="s">
        <v>1331</v>
      </c>
      <c r="S2871">
        <v>1</v>
      </c>
      <c r="T2871">
        <v>0</v>
      </c>
      <c r="U2871">
        <v>8</v>
      </c>
      <c r="X2871" s="49"/>
      <c r="AB2871" s="49"/>
      <c r="AC2871" s="49" t="s">
        <v>8233</v>
      </c>
      <c r="AD2871">
        <v>8</v>
      </c>
    </row>
    <row r="2872" spans="2:30" x14ac:dyDescent="0.25">
      <c r="B2872" s="49"/>
      <c r="C2872" s="49"/>
      <c r="D2872" s="2"/>
      <c r="E2872" t="s">
        <v>389</v>
      </c>
      <c r="F2872" s="49"/>
      <c r="G2872" s="49"/>
      <c r="H2872" t="s">
        <v>8240</v>
      </c>
      <c r="I2872" s="49"/>
      <c r="J2872" s="49"/>
      <c r="L2872" s="49"/>
      <c r="M2872" s="49"/>
      <c r="N2872" s="49"/>
      <c r="O2872" s="49"/>
      <c r="P2872" s="49"/>
      <c r="Q2872" t="s">
        <v>8239</v>
      </c>
      <c r="R2872" t="s">
        <v>1331</v>
      </c>
      <c r="S2872">
        <v>1</v>
      </c>
      <c r="T2872">
        <v>0</v>
      </c>
      <c r="U2872">
        <v>10</v>
      </c>
      <c r="X2872" s="49"/>
      <c r="AB2872" s="49"/>
      <c r="AC2872" s="49" t="s">
        <v>8233</v>
      </c>
      <c r="AD2872">
        <v>8</v>
      </c>
    </row>
    <row r="2873" spans="2:30" x14ac:dyDescent="0.25">
      <c r="B2873" s="49"/>
      <c r="C2873" s="49"/>
      <c r="D2873" s="2"/>
      <c r="E2873" t="s">
        <v>394</v>
      </c>
      <c r="F2873" s="49"/>
      <c r="G2873" s="49"/>
      <c r="H2873" t="s">
        <v>8243</v>
      </c>
      <c r="I2873" s="49"/>
      <c r="J2873" s="49"/>
      <c r="L2873" s="49" t="s">
        <v>3073</v>
      </c>
      <c r="M2873" s="49"/>
      <c r="N2873" s="49"/>
      <c r="O2873" s="49"/>
      <c r="P2873" s="49"/>
      <c r="Q2873" t="s">
        <v>8241</v>
      </c>
      <c r="R2873" t="s">
        <v>1331</v>
      </c>
      <c r="S2873">
        <v>2</v>
      </c>
      <c r="T2873">
        <v>0</v>
      </c>
      <c r="U2873">
        <v>15</v>
      </c>
      <c r="X2873" s="49"/>
      <c r="AB2873" s="49"/>
      <c r="AC2873" s="49" t="s">
        <v>8242</v>
      </c>
      <c r="AD2873">
        <v>8</v>
      </c>
    </row>
    <row r="2874" spans="2:30" x14ac:dyDescent="0.25">
      <c r="B2874" s="49"/>
      <c r="C2874" s="49"/>
      <c r="D2874" s="2"/>
      <c r="E2874" t="s">
        <v>398</v>
      </c>
      <c r="F2874" s="49"/>
      <c r="G2874" s="49"/>
      <c r="H2874" t="s">
        <v>8245</v>
      </c>
      <c r="I2874" s="49"/>
      <c r="J2874" s="49"/>
      <c r="L2874" s="49" t="s">
        <v>3073</v>
      </c>
      <c r="M2874" s="49"/>
      <c r="N2874" s="49"/>
      <c r="O2874" s="49"/>
      <c r="P2874" s="49"/>
      <c r="Q2874" t="s">
        <v>8244</v>
      </c>
      <c r="R2874" t="s">
        <v>1331</v>
      </c>
      <c r="S2874">
        <v>2</v>
      </c>
      <c r="T2874">
        <v>0</v>
      </c>
      <c r="U2874">
        <v>12</v>
      </c>
      <c r="X2874" s="49"/>
      <c r="AB2874" s="49"/>
      <c r="AC2874" s="49" t="s">
        <v>8242</v>
      </c>
      <c r="AD2874">
        <v>8</v>
      </c>
    </row>
    <row r="2875" spans="2:30" x14ac:dyDescent="0.25">
      <c r="B2875" s="49"/>
      <c r="C2875" s="49"/>
      <c r="D2875" s="2"/>
      <c r="E2875" t="s">
        <v>403</v>
      </c>
      <c r="F2875" s="49"/>
      <c r="G2875" s="49"/>
      <c r="H2875" t="s">
        <v>8247</v>
      </c>
      <c r="I2875" s="49"/>
      <c r="J2875" s="49"/>
      <c r="L2875" s="49" t="s">
        <v>3073</v>
      </c>
      <c r="M2875" s="49"/>
      <c r="N2875" s="49"/>
      <c r="O2875" s="49"/>
      <c r="P2875" s="49"/>
      <c r="Q2875" t="s">
        <v>8246</v>
      </c>
      <c r="R2875" t="s">
        <v>1331</v>
      </c>
      <c r="S2875">
        <v>2</v>
      </c>
      <c r="T2875">
        <v>0</v>
      </c>
      <c r="U2875">
        <v>8</v>
      </c>
      <c r="X2875" s="49"/>
      <c r="AB2875" s="49"/>
      <c r="AC2875" s="49" t="s">
        <v>8242</v>
      </c>
      <c r="AD2875">
        <v>8</v>
      </c>
    </row>
    <row r="2876" spans="2:30" x14ac:dyDescent="0.25">
      <c r="B2876" s="49"/>
      <c r="C2876" s="49"/>
      <c r="D2876" s="2"/>
      <c r="E2876" t="s">
        <v>389</v>
      </c>
      <c r="F2876" s="49"/>
      <c r="G2876" s="49"/>
      <c r="H2876" t="s">
        <v>8249</v>
      </c>
      <c r="I2876" s="49"/>
      <c r="J2876" s="49"/>
      <c r="L2876" s="49"/>
      <c r="M2876" s="49"/>
      <c r="N2876" s="49"/>
      <c r="O2876" s="49"/>
      <c r="P2876" s="49"/>
      <c r="Q2876" t="s">
        <v>8248</v>
      </c>
      <c r="R2876" t="s">
        <v>1331</v>
      </c>
      <c r="S2876">
        <v>2</v>
      </c>
      <c r="T2876">
        <v>0</v>
      </c>
      <c r="U2876">
        <v>10</v>
      </c>
      <c r="X2876" s="49"/>
      <c r="AB2876" s="49"/>
      <c r="AC2876" s="49" t="s">
        <v>8242</v>
      </c>
      <c r="AD2876">
        <v>8</v>
      </c>
    </row>
    <row r="2877" spans="2:30" x14ac:dyDescent="0.25">
      <c r="B2877" s="49"/>
      <c r="C2877" s="49"/>
      <c r="D2877" s="2"/>
      <c r="E2877" t="s">
        <v>177</v>
      </c>
      <c r="F2877" s="49"/>
      <c r="G2877" s="49"/>
      <c r="H2877" t="s">
        <v>8251</v>
      </c>
      <c r="I2877" s="49"/>
      <c r="J2877" s="49"/>
      <c r="L2877" s="49" t="s">
        <v>2816</v>
      </c>
      <c r="M2877" s="49"/>
      <c r="N2877" s="49"/>
      <c r="O2877" s="49"/>
      <c r="P2877" s="49"/>
      <c r="Q2877" t="s">
        <v>8250</v>
      </c>
      <c r="R2877" t="s">
        <v>1331</v>
      </c>
      <c r="S2877">
        <v>1</v>
      </c>
      <c r="T2877">
        <v>20</v>
      </c>
      <c r="U2877">
        <v>10</v>
      </c>
      <c r="X2877" s="49"/>
      <c r="AB2877" s="49"/>
      <c r="AC2877" s="49"/>
      <c r="AD2877">
        <v>8</v>
      </c>
    </row>
    <row r="2878" spans="2:30" x14ac:dyDescent="0.25">
      <c r="B2878" s="49"/>
      <c r="C2878" s="49"/>
      <c r="D2878" s="2"/>
      <c r="E2878" t="s">
        <v>147</v>
      </c>
      <c r="F2878" s="49"/>
      <c r="G2878" s="49"/>
      <c r="H2878" t="s">
        <v>8254</v>
      </c>
      <c r="I2878" s="49"/>
      <c r="J2878" s="49"/>
      <c r="L2878" s="49" t="s">
        <v>8253</v>
      </c>
      <c r="M2878" s="49"/>
      <c r="N2878" s="49"/>
      <c r="O2878" s="49"/>
      <c r="P2878" s="49"/>
      <c r="Q2878" t="s">
        <v>8252</v>
      </c>
      <c r="R2878" t="s">
        <v>1331</v>
      </c>
      <c r="S2878">
        <v>1</v>
      </c>
      <c r="T2878">
        <v>130</v>
      </c>
      <c r="U2878">
        <v>9</v>
      </c>
      <c r="X2878" s="49"/>
      <c r="Y2878">
        <v>2</v>
      </c>
      <c r="Z2878">
        <v>1</v>
      </c>
      <c r="AA2878">
        <v>3</v>
      </c>
      <c r="AB2878" s="49" t="s">
        <v>1745</v>
      </c>
      <c r="AC2878" s="49"/>
      <c r="AD2878">
        <v>8</v>
      </c>
    </row>
    <row r="2879" spans="2:30" x14ac:dyDescent="0.25">
      <c r="B2879" s="49"/>
      <c r="C2879" s="49"/>
      <c r="D2879" s="2"/>
      <c r="E2879" t="s">
        <v>147</v>
      </c>
      <c r="F2879" s="49"/>
      <c r="G2879" s="49"/>
      <c r="H2879" t="s">
        <v>8257</v>
      </c>
      <c r="I2879" s="49"/>
      <c r="J2879" s="49"/>
      <c r="L2879" s="49" t="s">
        <v>8256</v>
      </c>
      <c r="M2879" s="49"/>
      <c r="N2879" s="49"/>
      <c r="O2879" s="49"/>
      <c r="P2879" s="49"/>
      <c r="Q2879" t="s">
        <v>8255</v>
      </c>
      <c r="R2879" t="s">
        <v>1331</v>
      </c>
      <c r="S2879">
        <v>2</v>
      </c>
      <c r="T2879">
        <v>130</v>
      </c>
      <c r="U2879">
        <v>9</v>
      </c>
      <c r="X2879" s="49"/>
      <c r="Y2879">
        <v>2</v>
      </c>
      <c r="Z2879">
        <v>1</v>
      </c>
      <c r="AA2879">
        <v>3</v>
      </c>
      <c r="AB2879" s="49" t="s">
        <v>1745</v>
      </c>
      <c r="AC2879" s="49"/>
      <c r="AD2879">
        <v>8</v>
      </c>
    </row>
    <row r="2880" spans="2:30" x14ac:dyDescent="0.25">
      <c r="B2880" s="49"/>
      <c r="C2880" s="49"/>
      <c r="D2880" s="2"/>
      <c r="E2880" t="s">
        <v>147</v>
      </c>
      <c r="F2880" s="49"/>
      <c r="G2880" s="49"/>
      <c r="H2880" t="s">
        <v>8260</v>
      </c>
      <c r="I2880" s="49"/>
      <c r="J2880" s="49"/>
      <c r="L2880" s="49" t="s">
        <v>8259</v>
      </c>
      <c r="M2880" s="49"/>
      <c r="N2880" s="49"/>
      <c r="O2880" s="49"/>
      <c r="P2880" s="49"/>
      <c r="Q2880" t="s">
        <v>8258</v>
      </c>
      <c r="R2880" t="s">
        <v>1331</v>
      </c>
      <c r="S2880">
        <v>3</v>
      </c>
      <c r="T2880">
        <v>140</v>
      </c>
      <c r="U2880">
        <v>7</v>
      </c>
      <c r="X2880" s="49"/>
      <c r="Y2880">
        <v>2</v>
      </c>
      <c r="Z2880">
        <v>1</v>
      </c>
      <c r="AA2880">
        <v>3</v>
      </c>
      <c r="AB2880" s="49" t="s">
        <v>1745</v>
      </c>
      <c r="AC2880" s="49"/>
      <c r="AD2880">
        <v>8</v>
      </c>
    </row>
    <row r="2881" spans="2:30" x14ac:dyDescent="0.25">
      <c r="B2881" s="49"/>
      <c r="C2881" s="49"/>
      <c r="D2881" s="2"/>
      <c r="E2881" t="s">
        <v>147</v>
      </c>
      <c r="F2881" s="49"/>
      <c r="G2881" s="49"/>
      <c r="H2881" t="s">
        <v>8263</v>
      </c>
      <c r="I2881" s="49"/>
      <c r="J2881" s="49"/>
      <c r="L2881" s="49" t="s">
        <v>8262</v>
      </c>
      <c r="M2881" s="49"/>
      <c r="N2881" s="49"/>
      <c r="O2881" s="49"/>
      <c r="P2881" s="49"/>
      <c r="Q2881" t="s">
        <v>8261</v>
      </c>
      <c r="R2881" t="s">
        <v>1331</v>
      </c>
      <c r="S2881">
        <v>4</v>
      </c>
      <c r="T2881">
        <v>140</v>
      </c>
      <c r="U2881">
        <v>6</v>
      </c>
      <c r="X2881" s="49"/>
      <c r="Y2881">
        <v>2</v>
      </c>
      <c r="Z2881">
        <v>1</v>
      </c>
      <c r="AA2881">
        <v>3</v>
      </c>
      <c r="AB2881" s="49" t="s">
        <v>1745</v>
      </c>
      <c r="AC2881" s="49"/>
      <c r="AD2881">
        <v>8</v>
      </c>
    </row>
    <row r="2882" spans="2:30" x14ac:dyDescent="0.25">
      <c r="B2882" s="49"/>
      <c r="C2882" s="49"/>
      <c r="D2882" s="2"/>
      <c r="E2882" t="s">
        <v>181</v>
      </c>
      <c r="F2882" s="49"/>
      <c r="G2882" s="49"/>
      <c r="H2882" t="s">
        <v>8265</v>
      </c>
      <c r="I2882" s="49"/>
      <c r="J2882" s="49"/>
      <c r="L2882" s="49" t="s">
        <v>3189</v>
      </c>
      <c r="M2882" s="49"/>
      <c r="N2882" s="49"/>
      <c r="O2882" s="49"/>
      <c r="P2882" s="49"/>
      <c r="Q2882" t="s">
        <v>8264</v>
      </c>
      <c r="R2882" t="s">
        <v>1331</v>
      </c>
      <c r="S2882">
        <v>1</v>
      </c>
      <c r="T2882">
        <v>100</v>
      </c>
      <c r="U2882">
        <v>10</v>
      </c>
      <c r="X2882" s="49"/>
      <c r="Y2882">
        <v>2</v>
      </c>
      <c r="Z2882">
        <v>1</v>
      </c>
      <c r="AA2882">
        <v>3</v>
      </c>
      <c r="AB2882" s="49" t="s">
        <v>618</v>
      </c>
      <c r="AC2882" s="49"/>
      <c r="AD2882">
        <v>8</v>
      </c>
    </row>
    <row r="2883" spans="2:30" x14ac:dyDescent="0.25">
      <c r="B2883" s="49"/>
      <c r="C2883" s="49"/>
      <c r="D2883" s="2"/>
      <c r="E2883" t="s">
        <v>181</v>
      </c>
      <c r="F2883" s="49"/>
      <c r="G2883" s="49"/>
      <c r="H2883" t="s">
        <v>8268</v>
      </c>
      <c r="I2883" s="49"/>
      <c r="J2883" s="49"/>
      <c r="L2883" s="49" t="s">
        <v>8267</v>
      </c>
      <c r="M2883" s="49"/>
      <c r="N2883" s="49"/>
      <c r="O2883" s="49"/>
      <c r="P2883" s="49"/>
      <c r="Q2883" t="s">
        <v>8266</v>
      </c>
      <c r="R2883" t="s">
        <v>1331</v>
      </c>
      <c r="S2883">
        <v>2</v>
      </c>
      <c r="T2883">
        <v>105</v>
      </c>
      <c r="U2883">
        <v>9</v>
      </c>
      <c r="X2883" s="49"/>
      <c r="Y2883">
        <v>2</v>
      </c>
      <c r="Z2883">
        <v>1</v>
      </c>
      <c r="AA2883">
        <v>3</v>
      </c>
      <c r="AB2883" s="49" t="s">
        <v>618</v>
      </c>
      <c r="AC2883" s="49"/>
      <c r="AD2883">
        <v>8</v>
      </c>
    </row>
    <row r="2884" spans="2:30" x14ac:dyDescent="0.25">
      <c r="B2884" s="49"/>
      <c r="C2884" s="49"/>
      <c r="D2884" s="2"/>
      <c r="E2884" t="s">
        <v>181</v>
      </c>
      <c r="F2884" s="49"/>
      <c r="G2884" s="49"/>
      <c r="H2884" t="s">
        <v>8271</v>
      </c>
      <c r="I2884" s="49"/>
      <c r="J2884" s="49"/>
      <c r="L2884" s="49" t="s">
        <v>8270</v>
      </c>
      <c r="M2884" s="49"/>
      <c r="N2884" s="49"/>
      <c r="O2884" s="49"/>
      <c r="P2884" s="49"/>
      <c r="Q2884" t="s">
        <v>8269</v>
      </c>
      <c r="R2884" t="s">
        <v>1331</v>
      </c>
      <c r="S2884">
        <v>3</v>
      </c>
      <c r="T2884">
        <v>105</v>
      </c>
      <c r="U2884">
        <v>8</v>
      </c>
      <c r="X2884" s="49"/>
      <c r="Y2884">
        <v>2</v>
      </c>
      <c r="Z2884">
        <v>1</v>
      </c>
      <c r="AA2884">
        <v>3</v>
      </c>
      <c r="AB2884" s="49" t="s">
        <v>610</v>
      </c>
      <c r="AC2884" s="49"/>
      <c r="AD2884">
        <v>8</v>
      </c>
    </row>
    <row r="2885" spans="2:30" x14ac:dyDescent="0.25">
      <c r="B2885" s="49"/>
      <c r="C2885" s="49"/>
      <c r="D2885" s="2"/>
      <c r="E2885" t="s">
        <v>200</v>
      </c>
      <c r="F2885" s="49"/>
      <c r="G2885" s="49"/>
      <c r="H2885" t="s">
        <v>8274</v>
      </c>
      <c r="I2885" s="49"/>
      <c r="J2885" s="49"/>
      <c r="L2885" s="49" t="s">
        <v>8273</v>
      </c>
      <c r="M2885" s="49"/>
      <c r="N2885" s="49"/>
      <c r="O2885" s="49"/>
      <c r="P2885" s="49"/>
      <c r="Q2885" t="s">
        <v>8272</v>
      </c>
      <c r="R2885" t="s">
        <v>1331</v>
      </c>
      <c r="S2885">
        <v>1</v>
      </c>
      <c r="T2885">
        <v>15</v>
      </c>
      <c r="U2885">
        <v>12</v>
      </c>
      <c r="X2885" s="49"/>
      <c r="Y2885">
        <v>2</v>
      </c>
      <c r="Z2885">
        <v>1</v>
      </c>
      <c r="AA2885">
        <v>3</v>
      </c>
      <c r="AB2885" s="49" t="s">
        <v>618</v>
      </c>
      <c r="AC2885" s="49"/>
      <c r="AD2885">
        <v>8</v>
      </c>
    </row>
    <row r="2886" spans="2:30" x14ac:dyDescent="0.25">
      <c r="B2886" s="49"/>
      <c r="C2886" s="49"/>
      <c r="D2886" s="2"/>
      <c r="E2886" t="s">
        <v>200</v>
      </c>
      <c r="F2886" s="49"/>
      <c r="G2886" s="49"/>
      <c r="H2886" t="s">
        <v>8277</v>
      </c>
      <c r="I2886" s="49"/>
      <c r="J2886" s="49"/>
      <c r="L2886" s="49" t="s">
        <v>8276</v>
      </c>
      <c r="M2886" s="49"/>
      <c r="N2886" s="49"/>
      <c r="O2886" s="49"/>
      <c r="P2886" s="49"/>
      <c r="Q2886" t="s">
        <v>8275</v>
      </c>
      <c r="R2886" t="s">
        <v>1331</v>
      </c>
      <c r="S2886">
        <v>2</v>
      </c>
      <c r="T2886">
        <v>20</v>
      </c>
      <c r="U2886">
        <v>6</v>
      </c>
      <c r="X2886" s="49"/>
      <c r="Y2886">
        <v>2</v>
      </c>
      <c r="Z2886">
        <v>1</v>
      </c>
      <c r="AA2886">
        <v>3</v>
      </c>
      <c r="AB2886" s="49" t="s">
        <v>618</v>
      </c>
      <c r="AC2886" s="49"/>
      <c r="AD2886">
        <v>8</v>
      </c>
    </row>
    <row r="2887" spans="2:30" x14ac:dyDescent="0.25">
      <c r="B2887" s="49"/>
      <c r="C2887" s="49"/>
      <c r="D2887" s="2"/>
      <c r="E2887" t="s">
        <v>200</v>
      </c>
      <c r="F2887" s="49"/>
      <c r="G2887" s="49"/>
      <c r="H2887" t="s">
        <v>8280</v>
      </c>
      <c r="I2887" s="49"/>
      <c r="J2887" s="49"/>
      <c r="L2887" s="49" t="s">
        <v>8279</v>
      </c>
      <c r="M2887" s="49"/>
      <c r="N2887" s="49"/>
      <c r="O2887" s="49"/>
      <c r="P2887" s="49"/>
      <c r="Q2887" t="s">
        <v>8278</v>
      </c>
      <c r="R2887" t="s">
        <v>1331</v>
      </c>
      <c r="S2887">
        <v>3</v>
      </c>
      <c r="T2887">
        <v>15</v>
      </c>
      <c r="U2887">
        <v>10.5</v>
      </c>
      <c r="X2887" s="49"/>
      <c r="Y2887">
        <v>2</v>
      </c>
      <c r="Z2887">
        <v>1</v>
      </c>
      <c r="AA2887">
        <v>3</v>
      </c>
      <c r="AB2887" s="49" t="s">
        <v>1745</v>
      </c>
      <c r="AC2887" s="49"/>
      <c r="AD2887">
        <v>8</v>
      </c>
    </row>
    <row r="2888" spans="2:30" x14ac:dyDescent="0.25">
      <c r="B2888" s="49"/>
      <c r="C2888" s="49"/>
      <c r="D2888" s="2"/>
      <c r="E2888" t="s">
        <v>200</v>
      </c>
      <c r="F2888" s="49"/>
      <c r="G2888" s="49"/>
      <c r="H2888" t="s">
        <v>8282</v>
      </c>
      <c r="I2888" s="49"/>
      <c r="J2888" s="49"/>
      <c r="L2888" s="49" t="s">
        <v>8279</v>
      </c>
      <c r="M2888" s="49"/>
      <c r="N2888" s="49"/>
      <c r="O2888" s="49"/>
      <c r="P2888" s="49"/>
      <c r="Q2888" t="s">
        <v>8281</v>
      </c>
      <c r="R2888" t="s">
        <v>1331</v>
      </c>
      <c r="S2888">
        <v>4</v>
      </c>
      <c r="T2888">
        <v>15</v>
      </c>
      <c r="U2888">
        <v>9</v>
      </c>
      <c r="X2888" s="49"/>
      <c r="Y2888">
        <v>2</v>
      </c>
      <c r="Z2888">
        <v>1</v>
      </c>
      <c r="AA2888">
        <v>3</v>
      </c>
      <c r="AB2888" s="49" t="s">
        <v>1745</v>
      </c>
      <c r="AC2888" s="49"/>
      <c r="AD2888">
        <v>8</v>
      </c>
    </row>
    <row r="2889" spans="2:30" x14ac:dyDescent="0.25">
      <c r="B2889" s="49"/>
      <c r="C2889" s="49"/>
      <c r="D2889" s="2"/>
      <c r="E2889" t="s">
        <v>313</v>
      </c>
      <c r="F2889" s="49"/>
      <c r="G2889" s="49"/>
      <c r="H2889" t="s">
        <v>8284</v>
      </c>
      <c r="I2889" s="49"/>
      <c r="J2889" s="49"/>
      <c r="L2889" s="49" t="s">
        <v>2181</v>
      </c>
      <c r="M2889" s="49"/>
      <c r="N2889" s="49"/>
      <c r="O2889" s="49"/>
      <c r="P2889" s="49"/>
      <c r="Q2889" t="s">
        <v>8283</v>
      </c>
      <c r="R2889" t="s">
        <v>1331</v>
      </c>
      <c r="S2889">
        <v>1</v>
      </c>
      <c r="T2889">
        <v>40</v>
      </c>
      <c r="U2889">
        <v>12</v>
      </c>
      <c r="X2889" s="49"/>
      <c r="Y2889">
        <v>2</v>
      </c>
      <c r="Z2889">
        <v>1</v>
      </c>
      <c r="AA2889">
        <v>3</v>
      </c>
      <c r="AB2889" s="49" t="s">
        <v>1745</v>
      </c>
      <c r="AC2889" s="49"/>
      <c r="AD2889">
        <v>8</v>
      </c>
    </row>
    <row r="2890" spans="2:30" x14ac:dyDescent="0.25">
      <c r="B2890" s="49"/>
      <c r="C2890" s="49"/>
      <c r="D2890" s="2"/>
      <c r="E2890" t="s">
        <v>313</v>
      </c>
      <c r="F2890" s="49"/>
      <c r="G2890" s="49"/>
      <c r="H2890" t="s">
        <v>8287</v>
      </c>
      <c r="I2890" s="49"/>
      <c r="J2890" s="49"/>
      <c r="L2890" s="49" t="s">
        <v>8286</v>
      </c>
      <c r="M2890" s="49"/>
      <c r="N2890" s="49"/>
      <c r="O2890" s="49"/>
      <c r="P2890" s="49"/>
      <c r="Q2890" t="s">
        <v>8285</v>
      </c>
      <c r="R2890" t="s">
        <v>1331</v>
      </c>
      <c r="S2890">
        <v>2</v>
      </c>
      <c r="T2890">
        <v>50</v>
      </c>
      <c r="U2890">
        <v>10</v>
      </c>
      <c r="X2890" s="49"/>
      <c r="Y2890">
        <v>2</v>
      </c>
      <c r="Z2890">
        <v>1</v>
      </c>
      <c r="AA2890">
        <v>3</v>
      </c>
      <c r="AB2890" s="49" t="s">
        <v>1745</v>
      </c>
      <c r="AC2890" s="49"/>
      <c r="AD2890">
        <v>8</v>
      </c>
    </row>
    <row r="2891" spans="2:30" x14ac:dyDescent="0.25">
      <c r="B2891" s="49"/>
      <c r="C2891" s="49"/>
      <c r="D2891" s="2"/>
      <c r="E2891" t="s">
        <v>313</v>
      </c>
      <c r="F2891" s="49"/>
      <c r="G2891" s="49"/>
      <c r="H2891" t="s">
        <v>8290</v>
      </c>
      <c r="I2891" s="49"/>
      <c r="J2891" s="49"/>
      <c r="L2891" s="49" t="s">
        <v>8289</v>
      </c>
      <c r="M2891" s="49"/>
      <c r="N2891" s="49"/>
      <c r="O2891" s="49"/>
      <c r="P2891" s="49"/>
      <c r="Q2891" t="s">
        <v>8288</v>
      </c>
      <c r="R2891" t="s">
        <v>1331</v>
      </c>
      <c r="S2891">
        <v>3</v>
      </c>
      <c r="T2891">
        <v>50</v>
      </c>
      <c r="U2891">
        <v>12</v>
      </c>
      <c r="X2891" s="49"/>
      <c r="Y2891">
        <v>2</v>
      </c>
      <c r="Z2891">
        <v>1</v>
      </c>
      <c r="AA2891">
        <v>3</v>
      </c>
      <c r="AB2891" s="49" t="s">
        <v>610</v>
      </c>
      <c r="AC2891" s="49"/>
      <c r="AD2891">
        <v>8</v>
      </c>
    </row>
    <row r="2892" spans="2:30" x14ac:dyDescent="0.25">
      <c r="B2892" s="49"/>
      <c r="C2892" s="49"/>
      <c r="D2892" s="2"/>
      <c r="E2892" t="s">
        <v>217</v>
      </c>
      <c r="F2892" s="49"/>
      <c r="G2892" s="49"/>
      <c r="H2892" t="s">
        <v>8293</v>
      </c>
      <c r="I2892" s="49"/>
      <c r="J2892" s="49"/>
      <c r="L2892" s="49" t="s">
        <v>8292</v>
      </c>
      <c r="M2892" s="49"/>
      <c r="N2892" s="49"/>
      <c r="O2892" s="49"/>
      <c r="P2892" s="49"/>
      <c r="Q2892" t="s">
        <v>8291</v>
      </c>
      <c r="R2892" t="s">
        <v>1331</v>
      </c>
      <c r="S2892">
        <v>1</v>
      </c>
      <c r="T2892">
        <v>25</v>
      </c>
      <c r="U2892">
        <v>10</v>
      </c>
      <c r="X2892" s="49"/>
      <c r="Y2892">
        <v>2</v>
      </c>
      <c r="Z2892">
        <v>1</v>
      </c>
      <c r="AA2892">
        <v>3</v>
      </c>
      <c r="AB2892" s="49" t="s">
        <v>1745</v>
      </c>
      <c r="AC2892" s="49"/>
      <c r="AD2892">
        <v>8</v>
      </c>
    </row>
    <row r="2893" spans="2:30" x14ac:dyDescent="0.25">
      <c r="B2893" s="49"/>
      <c r="C2893" s="49"/>
      <c r="D2893" s="2"/>
      <c r="E2893" t="s">
        <v>217</v>
      </c>
      <c r="F2893" s="49"/>
      <c r="G2893" s="49"/>
      <c r="H2893" t="s">
        <v>8295</v>
      </c>
      <c r="I2893" s="49"/>
      <c r="J2893" s="49"/>
      <c r="L2893" s="49" t="s">
        <v>2181</v>
      </c>
      <c r="M2893" s="49"/>
      <c r="N2893" s="49"/>
      <c r="O2893" s="49"/>
      <c r="P2893" s="49"/>
      <c r="Q2893" t="s">
        <v>8294</v>
      </c>
      <c r="R2893" t="s">
        <v>1331</v>
      </c>
      <c r="S2893">
        <v>2</v>
      </c>
      <c r="T2893">
        <v>25</v>
      </c>
      <c r="U2893">
        <v>8</v>
      </c>
      <c r="X2893" s="49"/>
      <c r="Y2893">
        <v>2</v>
      </c>
      <c r="Z2893">
        <v>1</v>
      </c>
      <c r="AA2893">
        <v>3</v>
      </c>
      <c r="AB2893" s="49" t="s">
        <v>1745</v>
      </c>
      <c r="AC2893" s="49"/>
      <c r="AD2893">
        <v>8</v>
      </c>
    </row>
    <row r="2894" spans="2:30" x14ac:dyDescent="0.25">
      <c r="B2894" s="49"/>
      <c r="C2894" s="49"/>
      <c r="D2894" s="2"/>
      <c r="E2894" t="s">
        <v>217</v>
      </c>
      <c r="F2894" s="49"/>
      <c r="G2894" s="49"/>
      <c r="H2894" t="s">
        <v>8297</v>
      </c>
      <c r="I2894" s="49"/>
      <c r="J2894" s="49"/>
      <c r="L2894" s="49" t="s">
        <v>2350</v>
      </c>
      <c r="M2894" s="49"/>
      <c r="N2894" s="49"/>
      <c r="O2894" s="49"/>
      <c r="P2894" s="49"/>
      <c r="Q2894" t="s">
        <v>8296</v>
      </c>
      <c r="R2894" t="s">
        <v>1331</v>
      </c>
      <c r="S2894">
        <v>3</v>
      </c>
      <c r="T2894">
        <v>25</v>
      </c>
      <c r="U2894">
        <v>7</v>
      </c>
      <c r="X2894" s="49"/>
      <c r="Y2894">
        <v>2</v>
      </c>
      <c r="Z2894">
        <v>1</v>
      </c>
      <c r="AA2894">
        <v>3</v>
      </c>
      <c r="AB2894" s="49" t="s">
        <v>610</v>
      </c>
      <c r="AC2894" s="49"/>
      <c r="AD2894">
        <v>8</v>
      </c>
    </row>
    <row r="2895" spans="2:30" x14ac:dyDescent="0.25">
      <c r="B2895" s="49"/>
      <c r="C2895" s="49"/>
      <c r="D2895" s="2"/>
      <c r="E2895" t="s">
        <v>209</v>
      </c>
      <c r="F2895" s="49"/>
      <c r="G2895" s="49"/>
      <c r="H2895" t="s">
        <v>8299</v>
      </c>
      <c r="I2895" s="49"/>
      <c r="J2895" s="49"/>
      <c r="L2895" s="49" t="s">
        <v>2181</v>
      </c>
      <c r="M2895" s="49"/>
      <c r="N2895" s="49"/>
      <c r="O2895" s="49"/>
      <c r="P2895" s="49"/>
      <c r="Q2895" t="s">
        <v>8298</v>
      </c>
      <c r="R2895" t="s">
        <v>1331</v>
      </c>
      <c r="S2895">
        <v>1</v>
      </c>
      <c r="T2895">
        <v>70</v>
      </c>
      <c r="U2895">
        <v>9</v>
      </c>
      <c r="X2895" s="49"/>
      <c r="Y2895">
        <v>2</v>
      </c>
      <c r="Z2895">
        <v>1</v>
      </c>
      <c r="AA2895">
        <v>3</v>
      </c>
      <c r="AB2895" s="49" t="s">
        <v>1745</v>
      </c>
      <c r="AC2895" s="49"/>
      <c r="AD2895">
        <v>8</v>
      </c>
    </row>
    <row r="2896" spans="2:30" x14ac:dyDescent="0.25">
      <c r="B2896" s="49"/>
      <c r="C2896" s="49"/>
      <c r="D2896" s="2"/>
      <c r="E2896" t="s">
        <v>209</v>
      </c>
      <c r="F2896" s="49"/>
      <c r="G2896" s="49"/>
      <c r="H2896" t="s">
        <v>8301</v>
      </c>
      <c r="I2896" s="49"/>
      <c r="J2896" s="49"/>
      <c r="L2896" s="49" t="s">
        <v>2181</v>
      </c>
      <c r="M2896" s="49"/>
      <c r="N2896" s="49"/>
      <c r="O2896" s="49"/>
      <c r="P2896" s="49"/>
      <c r="Q2896" t="s">
        <v>8300</v>
      </c>
      <c r="R2896" t="s">
        <v>1331</v>
      </c>
      <c r="S2896">
        <v>2</v>
      </c>
      <c r="T2896">
        <v>70</v>
      </c>
      <c r="U2896">
        <v>8</v>
      </c>
      <c r="X2896" s="49"/>
      <c r="Y2896">
        <v>2</v>
      </c>
      <c r="Z2896">
        <v>1</v>
      </c>
      <c r="AA2896">
        <v>3</v>
      </c>
      <c r="AB2896" s="49" t="s">
        <v>1745</v>
      </c>
      <c r="AC2896" s="49"/>
      <c r="AD2896">
        <v>8</v>
      </c>
    </row>
    <row r="2897" spans="2:30" x14ac:dyDescent="0.25">
      <c r="B2897" s="49"/>
      <c r="C2897" s="49"/>
      <c r="D2897" s="2"/>
      <c r="E2897" t="s">
        <v>209</v>
      </c>
      <c r="F2897" s="49"/>
      <c r="G2897" s="49"/>
      <c r="H2897" t="s">
        <v>8303</v>
      </c>
      <c r="I2897" s="49"/>
      <c r="J2897" s="49"/>
      <c r="L2897" s="49" t="s">
        <v>2350</v>
      </c>
      <c r="M2897" s="49"/>
      <c r="N2897" s="49"/>
      <c r="O2897" s="49"/>
      <c r="P2897" s="49"/>
      <c r="Q2897" t="s">
        <v>8302</v>
      </c>
      <c r="R2897" t="s">
        <v>1331</v>
      </c>
      <c r="S2897">
        <v>3</v>
      </c>
      <c r="T2897">
        <v>70</v>
      </c>
      <c r="U2897">
        <v>7</v>
      </c>
      <c r="X2897" s="49"/>
      <c r="Y2897">
        <v>2</v>
      </c>
      <c r="Z2897">
        <v>1</v>
      </c>
      <c r="AA2897">
        <v>3</v>
      </c>
      <c r="AB2897" s="49" t="s">
        <v>610</v>
      </c>
      <c r="AC2897" s="49"/>
      <c r="AD2897">
        <v>8</v>
      </c>
    </row>
    <row r="2898" spans="2:30" x14ac:dyDescent="0.25">
      <c r="B2898" s="49"/>
      <c r="C2898" s="49"/>
      <c r="D2898" s="2"/>
      <c r="E2898" t="s">
        <v>373</v>
      </c>
      <c r="F2898" s="49"/>
      <c r="G2898" s="49"/>
      <c r="H2898" t="s">
        <v>8305</v>
      </c>
      <c r="I2898" s="49"/>
      <c r="J2898" s="49"/>
      <c r="L2898" s="49"/>
      <c r="M2898" s="49"/>
      <c r="N2898" s="49"/>
      <c r="O2898" s="49"/>
      <c r="P2898" s="49"/>
      <c r="Q2898" t="s">
        <v>8304</v>
      </c>
      <c r="R2898" t="s">
        <v>1331</v>
      </c>
      <c r="S2898">
        <v>1</v>
      </c>
      <c r="V2898">
        <v>20</v>
      </c>
      <c r="W2898">
        <v>0</v>
      </c>
      <c r="X2898" s="49" t="s">
        <v>3957</v>
      </c>
      <c r="AB2898" s="49"/>
      <c r="AC2898" s="49"/>
      <c r="AD2898">
        <v>8</v>
      </c>
    </row>
    <row r="2899" spans="2:30" x14ac:dyDescent="0.25">
      <c r="B2899" s="49"/>
      <c r="C2899" s="49"/>
      <c r="D2899" s="2"/>
      <c r="E2899" t="s">
        <v>373</v>
      </c>
      <c r="F2899" s="49"/>
      <c r="G2899" s="49"/>
      <c r="H2899" t="s">
        <v>8307</v>
      </c>
      <c r="I2899" s="49"/>
      <c r="J2899" s="49"/>
      <c r="L2899" s="49"/>
      <c r="M2899" s="49"/>
      <c r="N2899" s="49"/>
      <c r="O2899" s="49"/>
      <c r="P2899" s="49"/>
      <c r="Q2899" t="s">
        <v>8306</v>
      </c>
      <c r="R2899" t="s">
        <v>1331</v>
      </c>
      <c r="S2899">
        <v>2</v>
      </c>
      <c r="V2899">
        <v>20</v>
      </c>
      <c r="W2899">
        <v>0</v>
      </c>
      <c r="X2899" s="49" t="s">
        <v>3957</v>
      </c>
      <c r="AB2899" s="49"/>
      <c r="AC2899" s="49"/>
      <c r="AD2899">
        <v>8</v>
      </c>
    </row>
    <row r="2900" spans="2:30" x14ac:dyDescent="0.25">
      <c r="B2900" s="49"/>
      <c r="C2900" s="49"/>
      <c r="D2900" s="2"/>
      <c r="E2900" t="s">
        <v>373</v>
      </c>
      <c r="F2900" s="49"/>
      <c r="G2900" s="49"/>
      <c r="H2900" t="s">
        <v>8309</v>
      </c>
      <c r="I2900" s="49"/>
      <c r="J2900" s="49"/>
      <c r="L2900" s="49"/>
      <c r="M2900" s="49"/>
      <c r="N2900" s="49"/>
      <c r="O2900" s="49"/>
      <c r="P2900" s="49"/>
      <c r="Q2900" t="s">
        <v>8308</v>
      </c>
      <c r="R2900" t="s">
        <v>1331</v>
      </c>
      <c r="S2900">
        <v>3</v>
      </c>
      <c r="V2900">
        <v>20</v>
      </c>
      <c r="W2900">
        <v>0</v>
      </c>
      <c r="X2900" s="49" t="s">
        <v>3957</v>
      </c>
      <c r="AB2900" s="49"/>
      <c r="AC2900" s="49"/>
      <c r="AD2900">
        <v>8</v>
      </c>
    </row>
    <row r="2901" spans="2:30" x14ac:dyDescent="0.25">
      <c r="B2901" s="49"/>
      <c r="C2901" s="49"/>
      <c r="D2901" s="2"/>
      <c r="E2901" t="s">
        <v>373</v>
      </c>
      <c r="F2901" s="49"/>
      <c r="G2901" s="49"/>
      <c r="H2901" t="s">
        <v>8311</v>
      </c>
      <c r="I2901" s="49"/>
      <c r="J2901" s="49"/>
      <c r="L2901" s="49"/>
      <c r="M2901" s="49"/>
      <c r="N2901" s="49"/>
      <c r="O2901" s="49"/>
      <c r="P2901" s="49"/>
      <c r="Q2901" t="s">
        <v>8310</v>
      </c>
      <c r="R2901" t="s">
        <v>1331</v>
      </c>
      <c r="S2901">
        <v>4</v>
      </c>
      <c r="V2901">
        <v>20</v>
      </c>
      <c r="W2901">
        <v>0</v>
      </c>
      <c r="X2901" s="49" t="s">
        <v>3957</v>
      </c>
      <c r="AB2901" s="49"/>
      <c r="AC2901" s="49"/>
      <c r="AD2901">
        <v>8</v>
      </c>
    </row>
    <row r="2902" spans="2:30" x14ac:dyDescent="0.25">
      <c r="B2902" s="49"/>
      <c r="C2902" s="49"/>
      <c r="D2902" s="2"/>
      <c r="E2902" t="s">
        <v>373</v>
      </c>
      <c r="F2902" s="49"/>
      <c r="G2902" s="49"/>
      <c r="H2902" t="s">
        <v>8313</v>
      </c>
      <c r="I2902" s="49"/>
      <c r="J2902" s="49"/>
      <c r="L2902" s="49"/>
      <c r="M2902" s="49"/>
      <c r="N2902" s="49"/>
      <c r="O2902" s="49"/>
      <c r="P2902" s="49"/>
      <c r="Q2902" t="s">
        <v>8312</v>
      </c>
      <c r="R2902" t="s">
        <v>1331</v>
      </c>
      <c r="S2902">
        <v>5</v>
      </c>
      <c r="V2902">
        <v>20</v>
      </c>
      <c r="W2902">
        <v>0</v>
      </c>
      <c r="X2902" s="49" t="s">
        <v>3957</v>
      </c>
      <c r="AB2902" s="49"/>
      <c r="AC2902" s="49"/>
      <c r="AD2902">
        <v>8</v>
      </c>
    </row>
    <row r="2903" spans="2:30" x14ac:dyDescent="0.25">
      <c r="B2903" s="49"/>
      <c r="C2903" s="49"/>
      <c r="D2903" s="2"/>
      <c r="E2903" t="s">
        <v>373</v>
      </c>
      <c r="F2903" s="49"/>
      <c r="G2903" s="49"/>
      <c r="H2903" t="s">
        <v>1334</v>
      </c>
      <c r="I2903" s="49"/>
      <c r="J2903" s="49"/>
      <c r="L2903" s="49"/>
      <c r="M2903" s="49"/>
      <c r="N2903" s="49"/>
      <c r="O2903" s="49"/>
      <c r="P2903" s="49"/>
      <c r="Q2903" t="s">
        <v>8314</v>
      </c>
      <c r="R2903" t="s">
        <v>1331</v>
      </c>
      <c r="S2903">
        <v>6</v>
      </c>
      <c r="V2903">
        <v>20</v>
      </c>
      <c r="W2903">
        <v>0</v>
      </c>
      <c r="X2903" s="49" t="s">
        <v>3957</v>
      </c>
      <c r="AB2903" s="49"/>
      <c r="AC2903" s="49"/>
      <c r="AD2903">
        <v>8</v>
      </c>
    </row>
    <row r="2904" spans="2:30" x14ac:dyDescent="0.25">
      <c r="B2904" s="49"/>
      <c r="C2904" s="49"/>
      <c r="D2904" s="2"/>
      <c r="E2904" t="s">
        <v>363</v>
      </c>
      <c r="F2904" s="49"/>
      <c r="G2904" s="49"/>
      <c r="H2904" t="s">
        <v>1337</v>
      </c>
      <c r="I2904" s="49"/>
      <c r="J2904" s="49"/>
      <c r="L2904" s="49" t="s">
        <v>8316</v>
      </c>
      <c r="M2904" s="49"/>
      <c r="N2904" s="49"/>
      <c r="O2904" s="49"/>
      <c r="P2904" s="49"/>
      <c r="Q2904" t="s">
        <v>8315</v>
      </c>
      <c r="R2904" t="s">
        <v>1335</v>
      </c>
      <c r="S2904">
        <v>1</v>
      </c>
      <c r="V2904">
        <v>300</v>
      </c>
      <c r="W2904">
        <v>0.6</v>
      </c>
      <c r="X2904" s="49" t="s">
        <v>3957</v>
      </c>
      <c r="AB2904" s="49"/>
      <c r="AC2904" s="49"/>
      <c r="AD2904">
        <v>8</v>
      </c>
    </row>
    <row r="2905" spans="2:30" x14ac:dyDescent="0.25">
      <c r="B2905" s="49"/>
      <c r="C2905" s="49"/>
      <c r="D2905" s="2"/>
      <c r="E2905" t="s">
        <v>269</v>
      </c>
      <c r="F2905" s="49"/>
      <c r="G2905" s="49"/>
      <c r="H2905" t="s">
        <v>8319</v>
      </c>
      <c r="I2905" s="49"/>
      <c r="J2905" s="49"/>
      <c r="L2905" s="49"/>
      <c r="M2905" s="49"/>
      <c r="N2905" s="49"/>
      <c r="O2905" s="49"/>
      <c r="P2905" s="49"/>
      <c r="Q2905" t="s">
        <v>8317</v>
      </c>
      <c r="R2905" t="s">
        <v>1335</v>
      </c>
      <c r="S2905">
        <v>1</v>
      </c>
      <c r="T2905">
        <v>0</v>
      </c>
      <c r="U2905">
        <v>10</v>
      </c>
      <c r="X2905" s="49"/>
      <c r="AB2905" s="49"/>
      <c r="AC2905" s="49" t="s">
        <v>8318</v>
      </c>
      <c r="AD2905">
        <v>8</v>
      </c>
    </row>
    <row r="2906" spans="2:30" x14ac:dyDescent="0.25">
      <c r="B2906" s="49"/>
      <c r="C2906" s="49"/>
      <c r="D2906" s="2"/>
      <c r="E2906" t="s">
        <v>423</v>
      </c>
      <c r="F2906" s="49"/>
      <c r="G2906" s="49"/>
      <c r="H2906" t="s">
        <v>8321</v>
      </c>
      <c r="I2906" s="49"/>
      <c r="J2906" s="49"/>
      <c r="L2906" s="49"/>
      <c r="M2906" s="49"/>
      <c r="N2906" s="49"/>
      <c r="O2906" s="49"/>
      <c r="P2906" s="49"/>
      <c r="Q2906" t="s">
        <v>8320</v>
      </c>
      <c r="R2906" t="s">
        <v>1335</v>
      </c>
      <c r="S2906">
        <v>1</v>
      </c>
      <c r="T2906">
        <v>0</v>
      </c>
      <c r="U2906">
        <v>10</v>
      </c>
      <c r="X2906" s="49"/>
      <c r="AB2906" s="49"/>
      <c r="AC2906" s="49" t="s">
        <v>8318</v>
      </c>
      <c r="AD2906">
        <v>8</v>
      </c>
    </row>
    <row r="2907" spans="2:30" x14ac:dyDescent="0.25">
      <c r="B2907" s="49"/>
      <c r="C2907" s="49"/>
      <c r="D2907" s="2"/>
      <c r="E2907" t="s">
        <v>275</v>
      </c>
      <c r="F2907" s="49"/>
      <c r="G2907" s="49"/>
      <c r="H2907" t="s">
        <v>8323</v>
      </c>
      <c r="I2907" s="49"/>
      <c r="J2907" s="49"/>
      <c r="L2907" s="49"/>
      <c r="M2907" s="49"/>
      <c r="N2907" s="49"/>
      <c r="O2907" s="49"/>
      <c r="P2907" s="49"/>
      <c r="Q2907" t="s">
        <v>8322</v>
      </c>
      <c r="R2907" t="s">
        <v>1335</v>
      </c>
      <c r="S2907">
        <v>1</v>
      </c>
      <c r="T2907">
        <v>0</v>
      </c>
      <c r="V2907">
        <v>8</v>
      </c>
      <c r="X2907" s="49"/>
      <c r="AB2907" s="49"/>
      <c r="AC2907" s="49" t="s">
        <v>8318</v>
      </c>
      <c r="AD2907">
        <v>8</v>
      </c>
    </row>
    <row r="2908" spans="2:30" x14ac:dyDescent="0.25">
      <c r="B2908" s="49"/>
      <c r="C2908" s="49"/>
      <c r="D2908" s="2"/>
      <c r="E2908" t="s">
        <v>299</v>
      </c>
      <c r="F2908" s="49"/>
      <c r="G2908" s="49"/>
      <c r="H2908" t="s">
        <v>8325</v>
      </c>
      <c r="I2908" s="49"/>
      <c r="J2908" s="49"/>
      <c r="L2908" s="49"/>
      <c r="M2908" s="49"/>
      <c r="N2908" s="49"/>
      <c r="O2908" s="49"/>
      <c r="P2908" s="49"/>
      <c r="Q2908" t="s">
        <v>8324</v>
      </c>
      <c r="R2908" t="s">
        <v>1335</v>
      </c>
      <c r="S2908">
        <v>1</v>
      </c>
      <c r="T2908">
        <v>0</v>
      </c>
      <c r="U2908">
        <v>10</v>
      </c>
      <c r="X2908" s="49"/>
      <c r="AB2908" s="49"/>
      <c r="AC2908" s="49" t="s">
        <v>8318</v>
      </c>
      <c r="AD2908">
        <v>8</v>
      </c>
    </row>
    <row r="2909" spans="2:30" x14ac:dyDescent="0.25">
      <c r="B2909" s="49"/>
      <c r="C2909" s="49"/>
      <c r="D2909" s="2"/>
      <c r="E2909" t="s">
        <v>286</v>
      </c>
      <c r="F2909" s="49"/>
      <c r="G2909" s="49"/>
      <c r="H2909" t="s">
        <v>8327</v>
      </c>
      <c r="I2909" s="49"/>
      <c r="J2909" s="49"/>
      <c r="L2909" s="49"/>
      <c r="M2909" s="49"/>
      <c r="N2909" s="49"/>
      <c r="O2909" s="49"/>
      <c r="P2909" s="49"/>
      <c r="Q2909" t="s">
        <v>8326</v>
      </c>
      <c r="R2909" t="s">
        <v>1335</v>
      </c>
      <c r="S2909">
        <v>1</v>
      </c>
      <c r="T2909">
        <v>0</v>
      </c>
      <c r="U2909">
        <v>15</v>
      </c>
      <c r="X2909" s="49"/>
      <c r="AB2909" s="49"/>
      <c r="AC2909" s="49" t="s">
        <v>8318</v>
      </c>
      <c r="AD2909">
        <v>8</v>
      </c>
    </row>
    <row r="2910" spans="2:30" x14ac:dyDescent="0.25">
      <c r="B2910" s="49"/>
      <c r="C2910" s="49"/>
      <c r="D2910" s="2"/>
      <c r="E2910" t="s">
        <v>269</v>
      </c>
      <c r="F2910" s="49"/>
      <c r="G2910" s="49"/>
      <c r="H2910" t="s">
        <v>8330</v>
      </c>
      <c r="I2910" s="49"/>
      <c r="J2910" s="49"/>
      <c r="L2910" s="49"/>
      <c r="M2910" s="49"/>
      <c r="N2910" s="49"/>
      <c r="O2910" s="49"/>
      <c r="P2910" s="49"/>
      <c r="Q2910" t="s">
        <v>8328</v>
      </c>
      <c r="R2910" t="s">
        <v>1335</v>
      </c>
      <c r="S2910">
        <v>2</v>
      </c>
      <c r="T2910">
        <v>0</v>
      </c>
      <c r="U2910">
        <v>10</v>
      </c>
      <c r="X2910" s="49"/>
      <c r="AB2910" s="49"/>
      <c r="AC2910" s="49" t="s">
        <v>8329</v>
      </c>
      <c r="AD2910">
        <v>8</v>
      </c>
    </row>
    <row r="2911" spans="2:30" x14ac:dyDescent="0.25">
      <c r="B2911" s="49"/>
      <c r="C2911" s="49"/>
      <c r="D2911" s="2"/>
      <c r="E2911" t="s">
        <v>423</v>
      </c>
      <c r="F2911" s="49"/>
      <c r="G2911" s="49"/>
      <c r="H2911" t="s">
        <v>8332</v>
      </c>
      <c r="I2911" s="49"/>
      <c r="J2911" s="49"/>
      <c r="L2911" s="49"/>
      <c r="M2911" s="49"/>
      <c r="N2911" s="49"/>
      <c r="O2911" s="49"/>
      <c r="P2911" s="49"/>
      <c r="Q2911" t="s">
        <v>8331</v>
      </c>
      <c r="R2911" t="s">
        <v>1335</v>
      </c>
      <c r="S2911">
        <v>2</v>
      </c>
      <c r="T2911">
        <v>0</v>
      </c>
      <c r="U2911">
        <v>10</v>
      </c>
      <c r="X2911" s="49"/>
      <c r="AB2911" s="49"/>
      <c r="AC2911" s="49" t="s">
        <v>8329</v>
      </c>
      <c r="AD2911">
        <v>8</v>
      </c>
    </row>
    <row r="2912" spans="2:30" x14ac:dyDescent="0.25">
      <c r="B2912" s="49"/>
      <c r="C2912" s="49"/>
      <c r="D2912" s="2"/>
      <c r="E2912" t="s">
        <v>275</v>
      </c>
      <c r="F2912" s="49"/>
      <c r="G2912" s="49"/>
      <c r="H2912" t="s">
        <v>8334</v>
      </c>
      <c r="I2912" s="49"/>
      <c r="J2912" s="49"/>
      <c r="L2912" s="49"/>
      <c r="M2912" s="49"/>
      <c r="N2912" s="49"/>
      <c r="O2912" s="49"/>
      <c r="P2912" s="49"/>
      <c r="Q2912" t="s">
        <v>8333</v>
      </c>
      <c r="R2912" t="s">
        <v>1335</v>
      </c>
      <c r="S2912">
        <v>2</v>
      </c>
      <c r="T2912">
        <v>0</v>
      </c>
      <c r="V2912">
        <v>8</v>
      </c>
      <c r="X2912" s="49"/>
      <c r="AB2912" s="49"/>
      <c r="AC2912" s="49" t="s">
        <v>8329</v>
      </c>
      <c r="AD2912">
        <v>8</v>
      </c>
    </row>
    <row r="2913" spans="2:30" x14ac:dyDescent="0.25">
      <c r="B2913" s="49"/>
      <c r="C2913" s="49"/>
      <c r="D2913" s="2"/>
      <c r="E2913" t="s">
        <v>299</v>
      </c>
      <c r="F2913" s="49"/>
      <c r="G2913" s="49"/>
      <c r="H2913" t="s">
        <v>8336</v>
      </c>
      <c r="I2913" s="49"/>
      <c r="J2913" s="49"/>
      <c r="L2913" s="49"/>
      <c r="M2913" s="49"/>
      <c r="N2913" s="49"/>
      <c r="O2913" s="49"/>
      <c r="P2913" s="49"/>
      <c r="Q2913" t="s">
        <v>8335</v>
      </c>
      <c r="R2913" t="s">
        <v>1335</v>
      </c>
      <c r="S2913">
        <v>2</v>
      </c>
      <c r="T2913">
        <v>0</v>
      </c>
      <c r="U2913">
        <v>10</v>
      </c>
      <c r="X2913" s="49"/>
      <c r="AB2913" s="49"/>
      <c r="AC2913" s="49" t="s">
        <v>8329</v>
      </c>
      <c r="AD2913">
        <v>8</v>
      </c>
    </row>
    <row r="2914" spans="2:30" x14ac:dyDescent="0.25">
      <c r="B2914" s="49"/>
      <c r="C2914" s="49"/>
      <c r="D2914" s="2"/>
      <c r="E2914" t="s">
        <v>286</v>
      </c>
      <c r="F2914" s="49"/>
      <c r="G2914" s="49"/>
      <c r="H2914" t="s">
        <v>8338</v>
      </c>
      <c r="I2914" s="49"/>
      <c r="J2914" s="49"/>
      <c r="L2914" s="49"/>
      <c r="M2914" s="49"/>
      <c r="N2914" s="49"/>
      <c r="O2914" s="49"/>
      <c r="P2914" s="49"/>
      <c r="Q2914" t="s">
        <v>8337</v>
      </c>
      <c r="R2914" t="s">
        <v>1335</v>
      </c>
      <c r="S2914">
        <v>2</v>
      </c>
      <c r="T2914">
        <v>0</v>
      </c>
      <c r="U2914">
        <v>15</v>
      </c>
      <c r="X2914" s="49"/>
      <c r="AB2914" s="49"/>
      <c r="AC2914" s="49" t="s">
        <v>8329</v>
      </c>
      <c r="AD2914">
        <v>8</v>
      </c>
    </row>
    <row r="2915" spans="2:30" x14ac:dyDescent="0.25">
      <c r="B2915" s="49"/>
      <c r="C2915" s="49"/>
      <c r="D2915" s="2"/>
      <c r="E2915" t="s">
        <v>1</v>
      </c>
      <c r="F2915" s="49"/>
      <c r="G2915" s="49"/>
      <c r="H2915" t="s">
        <v>8341</v>
      </c>
      <c r="I2915" s="49"/>
      <c r="J2915" s="49"/>
      <c r="L2915" s="49" t="s">
        <v>8340</v>
      </c>
      <c r="M2915" s="49"/>
      <c r="N2915" s="49"/>
      <c r="O2915" s="49"/>
      <c r="P2915" s="49"/>
      <c r="Q2915" t="s">
        <v>8339</v>
      </c>
      <c r="R2915" t="s">
        <v>1335</v>
      </c>
      <c r="S2915">
        <v>1</v>
      </c>
      <c r="T2915">
        <v>170</v>
      </c>
      <c r="V2915">
        <v>55.2</v>
      </c>
      <c r="X2915" s="49"/>
      <c r="AB2915" s="49"/>
      <c r="AC2915" s="49"/>
      <c r="AD2915">
        <v>8</v>
      </c>
    </row>
    <row r="2916" spans="2:30" x14ac:dyDescent="0.25">
      <c r="B2916" s="49"/>
      <c r="C2916" s="49"/>
      <c r="D2916" s="2"/>
      <c r="E2916" t="s">
        <v>1</v>
      </c>
      <c r="F2916" s="49"/>
      <c r="G2916" s="49"/>
      <c r="H2916" t="s">
        <v>8344</v>
      </c>
      <c r="I2916" s="49"/>
      <c r="J2916" s="49"/>
      <c r="L2916" s="49" t="s">
        <v>8343</v>
      </c>
      <c r="M2916" s="49"/>
      <c r="N2916" s="49"/>
      <c r="O2916" s="49"/>
      <c r="P2916" s="49"/>
      <c r="Q2916" t="s">
        <v>8342</v>
      </c>
      <c r="R2916" t="s">
        <v>1335</v>
      </c>
      <c r="S2916">
        <v>2</v>
      </c>
      <c r="T2916">
        <v>170</v>
      </c>
      <c r="V2916">
        <v>48</v>
      </c>
      <c r="X2916" s="49"/>
      <c r="AB2916" s="49"/>
      <c r="AC2916" s="49"/>
      <c r="AD2916">
        <v>8</v>
      </c>
    </row>
    <row r="2917" spans="2:30" x14ac:dyDescent="0.25">
      <c r="B2917" s="49"/>
      <c r="C2917" s="49"/>
      <c r="D2917" s="2"/>
      <c r="E2917" t="s">
        <v>1</v>
      </c>
      <c r="F2917" s="49"/>
      <c r="G2917" s="49"/>
      <c r="H2917" t="s">
        <v>8347</v>
      </c>
      <c r="I2917" s="49"/>
      <c r="J2917" s="49"/>
      <c r="L2917" s="49" t="s">
        <v>8346</v>
      </c>
      <c r="M2917" s="49"/>
      <c r="N2917" s="49"/>
      <c r="O2917" s="49"/>
      <c r="P2917" s="49"/>
      <c r="Q2917" t="s">
        <v>8345</v>
      </c>
      <c r="R2917" t="s">
        <v>1335</v>
      </c>
      <c r="S2917">
        <v>3</v>
      </c>
      <c r="T2917">
        <v>170</v>
      </c>
      <c r="V2917">
        <v>39.6</v>
      </c>
      <c r="X2917" s="49"/>
      <c r="AB2917" s="49"/>
      <c r="AC2917" s="49"/>
      <c r="AD2917">
        <v>8</v>
      </c>
    </row>
    <row r="2918" spans="2:30" x14ac:dyDescent="0.25">
      <c r="B2918" s="49"/>
      <c r="C2918" s="49"/>
      <c r="D2918" s="2"/>
      <c r="E2918" t="s">
        <v>1</v>
      </c>
      <c r="F2918" s="49"/>
      <c r="G2918" s="49"/>
      <c r="H2918" t="s">
        <v>8349</v>
      </c>
      <c r="I2918" s="49"/>
      <c r="J2918" s="49"/>
      <c r="L2918" s="49" t="s">
        <v>8346</v>
      </c>
      <c r="M2918" s="49"/>
      <c r="N2918" s="49"/>
      <c r="O2918" s="49"/>
      <c r="P2918" s="49"/>
      <c r="Q2918" t="s">
        <v>8348</v>
      </c>
      <c r="R2918" t="s">
        <v>1335</v>
      </c>
      <c r="S2918">
        <v>4</v>
      </c>
      <c r="T2918">
        <v>170</v>
      </c>
      <c r="V2918">
        <v>39.6</v>
      </c>
      <c r="X2918" s="49"/>
      <c r="AB2918" s="49"/>
      <c r="AC2918" s="49"/>
      <c r="AD2918">
        <v>8</v>
      </c>
    </row>
    <row r="2919" spans="2:30" x14ac:dyDescent="0.25">
      <c r="B2919" s="49"/>
      <c r="C2919" s="49"/>
      <c r="D2919" s="2"/>
      <c r="E2919" t="s">
        <v>265</v>
      </c>
      <c r="F2919" s="49"/>
      <c r="G2919" s="49"/>
      <c r="H2919" t="s">
        <v>8352</v>
      </c>
      <c r="I2919" s="49"/>
      <c r="J2919" s="49"/>
      <c r="L2919" s="49" t="s">
        <v>8351</v>
      </c>
      <c r="M2919" s="49"/>
      <c r="N2919" s="49"/>
      <c r="O2919" s="49"/>
      <c r="P2919" s="49"/>
      <c r="Q2919" t="s">
        <v>8350</v>
      </c>
      <c r="R2919" t="s">
        <v>1335</v>
      </c>
      <c r="S2919">
        <v>1</v>
      </c>
      <c r="T2919">
        <v>80</v>
      </c>
      <c r="U2919">
        <v>10</v>
      </c>
      <c r="X2919" s="49"/>
      <c r="Y2919">
        <v>2</v>
      </c>
      <c r="Z2919">
        <v>1</v>
      </c>
      <c r="AA2919">
        <v>3</v>
      </c>
      <c r="AB2919" s="49" t="s">
        <v>1745</v>
      </c>
      <c r="AC2919" s="49"/>
      <c r="AD2919">
        <v>8</v>
      </c>
    </row>
    <row r="2920" spans="2:30" x14ac:dyDescent="0.25">
      <c r="B2920" s="49"/>
      <c r="C2920" s="49"/>
      <c r="D2920" s="2"/>
      <c r="E2920" t="s">
        <v>265</v>
      </c>
      <c r="F2920" s="49"/>
      <c r="G2920" s="49"/>
      <c r="H2920" t="s">
        <v>8354</v>
      </c>
      <c r="I2920" s="49"/>
      <c r="J2920" s="49"/>
      <c r="L2920" s="49" t="s">
        <v>8351</v>
      </c>
      <c r="M2920" s="49"/>
      <c r="N2920" s="49"/>
      <c r="O2920" s="49"/>
      <c r="P2920" s="49"/>
      <c r="Q2920" t="s">
        <v>8353</v>
      </c>
      <c r="R2920" t="s">
        <v>1335</v>
      </c>
      <c r="S2920">
        <v>2</v>
      </c>
      <c r="T2920">
        <v>80</v>
      </c>
      <c r="U2920">
        <v>9</v>
      </c>
      <c r="X2920" s="49"/>
      <c r="Y2920">
        <v>2</v>
      </c>
      <c r="Z2920">
        <v>1</v>
      </c>
      <c r="AA2920">
        <v>3</v>
      </c>
      <c r="AB2920" s="49" t="s">
        <v>1745</v>
      </c>
      <c r="AC2920" s="49"/>
      <c r="AD2920">
        <v>8</v>
      </c>
    </row>
    <row r="2921" spans="2:30" x14ac:dyDescent="0.25">
      <c r="B2921" s="49"/>
      <c r="C2921" s="49"/>
      <c r="D2921" s="2"/>
      <c r="E2921" t="s">
        <v>265</v>
      </c>
      <c r="F2921" s="49"/>
      <c r="G2921" s="49"/>
      <c r="H2921" t="s">
        <v>8356</v>
      </c>
      <c r="I2921" s="49"/>
      <c r="J2921" s="49"/>
      <c r="L2921" s="49" t="s">
        <v>8351</v>
      </c>
      <c r="M2921" s="49"/>
      <c r="N2921" s="49"/>
      <c r="O2921" s="49"/>
      <c r="P2921" s="49"/>
      <c r="Q2921" t="s">
        <v>8355</v>
      </c>
      <c r="R2921" t="s">
        <v>1335</v>
      </c>
      <c r="S2921">
        <v>3</v>
      </c>
      <c r="T2921">
        <v>80</v>
      </c>
      <c r="U2921">
        <v>9</v>
      </c>
      <c r="X2921" s="49"/>
      <c r="Y2921">
        <v>2</v>
      </c>
      <c r="Z2921">
        <v>1</v>
      </c>
      <c r="AA2921">
        <v>3</v>
      </c>
      <c r="AB2921" s="49" t="s">
        <v>1745</v>
      </c>
      <c r="AC2921" s="49"/>
      <c r="AD2921">
        <v>8</v>
      </c>
    </row>
    <row r="2922" spans="2:30" x14ac:dyDescent="0.25">
      <c r="B2922" s="49"/>
      <c r="C2922" s="49"/>
      <c r="D2922" s="2"/>
      <c r="E2922" t="s">
        <v>265</v>
      </c>
      <c r="F2922" s="49"/>
      <c r="G2922" s="49"/>
      <c r="H2922" t="s">
        <v>8358</v>
      </c>
      <c r="I2922" s="49"/>
      <c r="J2922" s="49"/>
      <c r="L2922" s="49" t="s">
        <v>8351</v>
      </c>
      <c r="M2922" s="49"/>
      <c r="N2922" s="49"/>
      <c r="O2922" s="49"/>
      <c r="P2922" s="49"/>
      <c r="Q2922" t="s">
        <v>8357</v>
      </c>
      <c r="R2922" t="s">
        <v>1335</v>
      </c>
      <c r="S2922">
        <v>4</v>
      </c>
      <c r="T2922">
        <v>80</v>
      </c>
      <c r="U2922">
        <v>8</v>
      </c>
      <c r="X2922" s="49"/>
      <c r="Y2922">
        <v>2</v>
      </c>
      <c r="Z2922">
        <v>1</v>
      </c>
      <c r="AA2922">
        <v>3</v>
      </c>
      <c r="AB2922" s="49" t="s">
        <v>1745</v>
      </c>
      <c r="AC2922" s="49"/>
      <c r="AD2922">
        <v>8</v>
      </c>
    </row>
    <row r="2923" spans="2:30" x14ac:dyDescent="0.25">
      <c r="B2923" s="49"/>
      <c r="C2923" s="49"/>
      <c r="D2923" s="2"/>
      <c r="E2923" t="s">
        <v>249</v>
      </c>
      <c r="F2923" s="49"/>
      <c r="G2923" s="49"/>
      <c r="H2923" t="s">
        <v>8361</v>
      </c>
      <c r="I2923" s="49"/>
      <c r="J2923" s="49"/>
      <c r="L2923" s="49" t="s">
        <v>8360</v>
      </c>
      <c r="M2923" s="49"/>
      <c r="N2923" s="49"/>
      <c r="O2923" s="49"/>
      <c r="P2923" s="49"/>
      <c r="Q2923" t="s">
        <v>8359</v>
      </c>
      <c r="R2923" t="s">
        <v>1335</v>
      </c>
      <c r="S2923">
        <v>1</v>
      </c>
      <c r="T2923">
        <v>160</v>
      </c>
      <c r="U2923">
        <v>10</v>
      </c>
      <c r="X2923" s="49"/>
      <c r="Y2923">
        <v>2</v>
      </c>
      <c r="Z2923">
        <v>1</v>
      </c>
      <c r="AA2923">
        <v>3</v>
      </c>
      <c r="AB2923" s="49" t="s">
        <v>1745</v>
      </c>
      <c r="AC2923" s="49"/>
      <c r="AD2923">
        <v>8</v>
      </c>
    </row>
    <row r="2924" spans="2:30" x14ac:dyDescent="0.25">
      <c r="B2924" s="49"/>
      <c r="C2924" s="49"/>
      <c r="D2924" s="2"/>
      <c r="E2924" t="s">
        <v>249</v>
      </c>
      <c r="F2924" s="49"/>
      <c r="G2924" s="49"/>
      <c r="H2924" t="s">
        <v>8364</v>
      </c>
      <c r="I2924" s="49"/>
      <c r="J2924" s="49"/>
      <c r="L2924" s="49" t="s">
        <v>8363</v>
      </c>
      <c r="M2924" s="49"/>
      <c r="N2924" s="49"/>
      <c r="O2924" s="49"/>
      <c r="P2924" s="49"/>
      <c r="Q2924" t="s">
        <v>8362</v>
      </c>
      <c r="R2924" t="s">
        <v>1335</v>
      </c>
      <c r="S2924">
        <v>2</v>
      </c>
      <c r="T2924">
        <v>170</v>
      </c>
      <c r="U2924">
        <v>8</v>
      </c>
      <c r="X2924" s="49"/>
      <c r="Y2924">
        <v>2</v>
      </c>
      <c r="Z2924">
        <v>1</v>
      </c>
      <c r="AA2924">
        <v>3</v>
      </c>
      <c r="AB2924" s="49" t="s">
        <v>1745</v>
      </c>
      <c r="AC2924" s="49"/>
      <c r="AD2924">
        <v>8</v>
      </c>
    </row>
    <row r="2925" spans="2:30" x14ac:dyDescent="0.25">
      <c r="B2925" s="49"/>
      <c r="C2925" s="49"/>
      <c r="D2925" s="2"/>
      <c r="E2925" t="s">
        <v>249</v>
      </c>
      <c r="F2925" s="49"/>
      <c r="G2925" s="49"/>
      <c r="H2925" t="s">
        <v>8367</v>
      </c>
      <c r="I2925" s="49"/>
      <c r="J2925" s="49"/>
      <c r="L2925" s="49" t="s">
        <v>8366</v>
      </c>
      <c r="M2925" s="49"/>
      <c r="N2925" s="49"/>
      <c r="O2925" s="49"/>
      <c r="P2925" s="49"/>
      <c r="Q2925" t="s">
        <v>8365</v>
      </c>
      <c r="R2925" t="s">
        <v>1335</v>
      </c>
      <c r="S2925">
        <v>3</v>
      </c>
      <c r="T2925">
        <v>170</v>
      </c>
      <c r="U2925">
        <v>7</v>
      </c>
      <c r="X2925" s="49"/>
      <c r="Y2925">
        <v>2</v>
      </c>
      <c r="Z2925">
        <v>1</v>
      </c>
      <c r="AA2925">
        <v>3</v>
      </c>
      <c r="AB2925" s="49" t="s">
        <v>1745</v>
      </c>
      <c r="AC2925" s="49"/>
      <c r="AD2925">
        <v>8</v>
      </c>
    </row>
    <row r="2926" spans="2:30" x14ac:dyDescent="0.25">
      <c r="B2926" s="49"/>
      <c r="C2926" s="49"/>
      <c r="D2926" s="2"/>
      <c r="E2926" t="s">
        <v>256</v>
      </c>
      <c r="F2926" s="49"/>
      <c r="G2926" s="49"/>
      <c r="H2926" t="s">
        <v>8369</v>
      </c>
      <c r="I2926" s="49"/>
      <c r="J2926" s="49"/>
      <c r="L2926" s="49" t="s">
        <v>3213</v>
      </c>
      <c r="M2926" s="49"/>
      <c r="N2926" s="49"/>
      <c r="O2926" s="49"/>
      <c r="P2926" s="49"/>
      <c r="Q2926" t="s">
        <v>8368</v>
      </c>
      <c r="R2926" t="s">
        <v>1335</v>
      </c>
      <c r="S2926">
        <v>1</v>
      </c>
      <c r="T2926">
        <v>45</v>
      </c>
      <c r="U2926">
        <v>8</v>
      </c>
      <c r="X2926" s="49"/>
      <c r="Y2926">
        <v>3</v>
      </c>
      <c r="Z2926">
        <v>1</v>
      </c>
      <c r="AA2926">
        <v>2</v>
      </c>
      <c r="AB2926" s="49" t="s">
        <v>618</v>
      </c>
      <c r="AC2926" s="49"/>
      <c r="AD2926">
        <v>8</v>
      </c>
    </row>
    <row r="2927" spans="2:30" x14ac:dyDescent="0.25">
      <c r="B2927" s="49"/>
      <c r="C2927" s="49"/>
      <c r="D2927" s="2"/>
      <c r="E2927" t="s">
        <v>256</v>
      </c>
      <c r="F2927" s="49"/>
      <c r="G2927" s="49"/>
      <c r="H2927" t="s">
        <v>8371</v>
      </c>
      <c r="I2927" s="49"/>
      <c r="J2927" s="49"/>
      <c r="L2927" s="49" t="s">
        <v>3213</v>
      </c>
      <c r="M2927" s="49"/>
      <c r="N2927" s="49"/>
      <c r="O2927" s="49"/>
      <c r="P2927" s="49"/>
      <c r="Q2927" t="s">
        <v>8370</v>
      </c>
      <c r="R2927" t="s">
        <v>1335</v>
      </c>
      <c r="S2927">
        <v>2</v>
      </c>
      <c r="T2927">
        <v>50</v>
      </c>
      <c r="U2927">
        <v>8</v>
      </c>
      <c r="X2927" s="49"/>
      <c r="Y2927">
        <v>3</v>
      </c>
      <c r="Z2927">
        <v>1</v>
      </c>
      <c r="AA2927">
        <v>2</v>
      </c>
      <c r="AB2927" s="49" t="s">
        <v>618</v>
      </c>
      <c r="AC2927" s="49"/>
      <c r="AD2927">
        <v>8</v>
      </c>
    </row>
    <row r="2928" spans="2:30" x14ac:dyDescent="0.25">
      <c r="B2928" s="49"/>
      <c r="C2928" s="49"/>
      <c r="D2928" s="2"/>
      <c r="E2928" t="s">
        <v>256</v>
      </c>
      <c r="F2928" s="49"/>
      <c r="G2928" s="49"/>
      <c r="H2928" t="s">
        <v>8373</v>
      </c>
      <c r="I2928" s="49"/>
      <c r="J2928" s="49"/>
      <c r="L2928" s="49" t="s">
        <v>3213</v>
      </c>
      <c r="M2928" s="49"/>
      <c r="N2928" s="49"/>
      <c r="O2928" s="49"/>
      <c r="P2928" s="49"/>
      <c r="Q2928" t="s">
        <v>8372</v>
      </c>
      <c r="R2928" t="s">
        <v>1335</v>
      </c>
      <c r="S2928">
        <v>3</v>
      </c>
      <c r="T2928">
        <v>50</v>
      </c>
      <c r="U2928">
        <v>8</v>
      </c>
      <c r="X2928" s="49"/>
      <c r="Y2928">
        <v>3</v>
      </c>
      <c r="Z2928">
        <v>1</v>
      </c>
      <c r="AA2928">
        <v>2</v>
      </c>
      <c r="AB2928" s="49" t="s">
        <v>618</v>
      </c>
      <c r="AC2928" s="49"/>
      <c r="AD2928">
        <v>8</v>
      </c>
    </row>
    <row r="2929" spans="2:30" x14ac:dyDescent="0.25">
      <c r="B2929" s="49"/>
      <c r="C2929" s="49"/>
      <c r="D2929" s="2"/>
      <c r="E2929" t="s">
        <v>290</v>
      </c>
      <c r="F2929" s="49"/>
      <c r="G2929" s="49"/>
      <c r="H2929" t="s">
        <v>8376</v>
      </c>
      <c r="I2929" s="49"/>
      <c r="J2929" s="49"/>
      <c r="L2929" s="49" t="s">
        <v>8375</v>
      </c>
      <c r="M2929" s="49"/>
      <c r="N2929" s="49"/>
      <c r="O2929" s="49"/>
      <c r="P2929" s="49"/>
      <c r="Q2929" t="s">
        <v>8374</v>
      </c>
      <c r="R2929" t="s">
        <v>1335</v>
      </c>
      <c r="S2929">
        <v>1</v>
      </c>
      <c r="T2929">
        <v>110</v>
      </c>
      <c r="U2929">
        <v>15</v>
      </c>
      <c r="X2929" s="49"/>
      <c r="AB2929" s="49" t="s">
        <v>2289</v>
      </c>
      <c r="AC2929" s="49"/>
      <c r="AD2929">
        <v>8</v>
      </c>
    </row>
    <row r="2930" spans="2:30" x14ac:dyDescent="0.25">
      <c r="B2930" s="49"/>
      <c r="C2930" s="49"/>
      <c r="D2930" s="2"/>
      <c r="E2930" t="s">
        <v>290</v>
      </c>
      <c r="F2930" s="49"/>
      <c r="G2930" s="49"/>
      <c r="H2930" t="s">
        <v>8379</v>
      </c>
      <c r="I2930" s="49"/>
      <c r="J2930" s="49"/>
      <c r="L2930" s="49" t="s">
        <v>8378</v>
      </c>
      <c r="M2930" s="49"/>
      <c r="N2930" s="49"/>
      <c r="O2930" s="49"/>
      <c r="P2930" s="49"/>
      <c r="Q2930" t="s">
        <v>8377</v>
      </c>
      <c r="R2930" t="s">
        <v>1335</v>
      </c>
      <c r="S2930">
        <v>2</v>
      </c>
      <c r="T2930">
        <v>120</v>
      </c>
      <c r="U2930">
        <v>15</v>
      </c>
      <c r="X2930" s="49"/>
      <c r="AB2930" s="49" t="s">
        <v>1745</v>
      </c>
      <c r="AC2930" s="49"/>
      <c r="AD2930">
        <v>8</v>
      </c>
    </row>
    <row r="2931" spans="2:30" x14ac:dyDescent="0.25">
      <c r="B2931" s="49"/>
      <c r="C2931" s="49"/>
      <c r="D2931" s="2"/>
      <c r="E2931" t="s">
        <v>290</v>
      </c>
      <c r="F2931" s="49"/>
      <c r="G2931" s="49"/>
      <c r="H2931" t="s">
        <v>8381</v>
      </c>
      <c r="I2931" s="49"/>
      <c r="J2931" s="49"/>
      <c r="L2931" s="49" t="s">
        <v>8378</v>
      </c>
      <c r="M2931" s="49"/>
      <c r="N2931" s="49"/>
      <c r="O2931" s="49"/>
      <c r="P2931" s="49"/>
      <c r="Q2931" t="s">
        <v>8380</v>
      </c>
      <c r="R2931" t="s">
        <v>1335</v>
      </c>
      <c r="S2931">
        <v>3</v>
      </c>
      <c r="T2931">
        <v>120</v>
      </c>
      <c r="U2931">
        <v>15</v>
      </c>
      <c r="X2931" s="49"/>
      <c r="AB2931" s="49" t="s">
        <v>1745</v>
      </c>
      <c r="AC2931" s="49"/>
      <c r="AD2931">
        <v>8</v>
      </c>
    </row>
    <row r="2932" spans="2:30" x14ac:dyDescent="0.25">
      <c r="B2932" s="49"/>
      <c r="C2932" s="49"/>
      <c r="D2932" s="2"/>
      <c r="E2932" t="s">
        <v>356</v>
      </c>
      <c r="F2932" s="49"/>
      <c r="G2932" s="49"/>
      <c r="H2932" t="s">
        <v>8384</v>
      </c>
      <c r="I2932" s="49"/>
      <c r="J2932" s="49"/>
      <c r="L2932" s="49" t="s">
        <v>8383</v>
      </c>
      <c r="M2932" s="49"/>
      <c r="N2932" s="49"/>
      <c r="O2932" s="49"/>
      <c r="P2932" s="49"/>
      <c r="Q2932" t="s">
        <v>8382</v>
      </c>
      <c r="R2932" t="s">
        <v>1335</v>
      </c>
      <c r="S2932">
        <v>1</v>
      </c>
      <c r="V2932">
        <v>20</v>
      </c>
      <c r="W2932">
        <v>0</v>
      </c>
      <c r="X2932" s="49" t="s">
        <v>3957</v>
      </c>
      <c r="AB2932" s="49"/>
      <c r="AC2932" s="49"/>
      <c r="AD2932">
        <v>8</v>
      </c>
    </row>
    <row r="2933" spans="2:30" x14ac:dyDescent="0.25">
      <c r="B2933" s="49"/>
      <c r="C2933" s="49"/>
      <c r="D2933" s="2"/>
      <c r="E2933" t="s">
        <v>356</v>
      </c>
      <c r="F2933" s="49"/>
      <c r="G2933" s="49"/>
      <c r="H2933" t="s">
        <v>8386</v>
      </c>
      <c r="I2933" s="49"/>
      <c r="J2933" s="49"/>
      <c r="L2933" s="49" t="s">
        <v>8383</v>
      </c>
      <c r="M2933" s="49"/>
      <c r="N2933" s="49"/>
      <c r="O2933" s="49"/>
      <c r="P2933" s="49"/>
      <c r="Q2933" t="s">
        <v>8385</v>
      </c>
      <c r="R2933" t="s">
        <v>1335</v>
      </c>
      <c r="S2933">
        <v>2</v>
      </c>
      <c r="V2933">
        <v>20</v>
      </c>
      <c r="W2933">
        <v>0</v>
      </c>
      <c r="X2933" s="49" t="s">
        <v>3957</v>
      </c>
      <c r="AB2933" s="49"/>
      <c r="AC2933" s="49"/>
      <c r="AD2933">
        <v>8</v>
      </c>
    </row>
    <row r="2934" spans="2:30" x14ac:dyDescent="0.25">
      <c r="B2934" s="49"/>
      <c r="C2934" s="49"/>
      <c r="D2934" s="2"/>
      <c r="E2934" t="s">
        <v>356</v>
      </c>
      <c r="F2934" s="49"/>
      <c r="G2934" s="49"/>
      <c r="H2934" t="s">
        <v>8388</v>
      </c>
      <c r="I2934" s="49"/>
      <c r="J2934" s="49"/>
      <c r="L2934" s="49" t="s">
        <v>8383</v>
      </c>
      <c r="M2934" s="49"/>
      <c r="N2934" s="49"/>
      <c r="O2934" s="49"/>
      <c r="P2934" s="49"/>
      <c r="Q2934" t="s">
        <v>8387</v>
      </c>
      <c r="R2934" t="s">
        <v>1335</v>
      </c>
      <c r="S2934">
        <v>3</v>
      </c>
      <c r="V2934">
        <v>20</v>
      </c>
      <c r="W2934">
        <v>0</v>
      </c>
      <c r="X2934" s="49" t="s">
        <v>3957</v>
      </c>
      <c r="AB2934" s="49"/>
      <c r="AC2934" s="49"/>
      <c r="AD2934">
        <v>8</v>
      </c>
    </row>
    <row r="2935" spans="2:30" x14ac:dyDescent="0.25">
      <c r="B2935" s="49"/>
      <c r="C2935" s="49"/>
      <c r="D2935" s="2"/>
      <c r="E2935" t="s">
        <v>356</v>
      </c>
      <c r="F2935" s="49"/>
      <c r="G2935" s="49"/>
      <c r="H2935" t="s">
        <v>8390</v>
      </c>
      <c r="I2935" s="49"/>
      <c r="J2935" s="49"/>
      <c r="L2935" s="49" t="s">
        <v>8383</v>
      </c>
      <c r="M2935" s="49"/>
      <c r="N2935" s="49"/>
      <c r="O2935" s="49"/>
      <c r="P2935" s="49"/>
      <c r="Q2935" t="s">
        <v>8389</v>
      </c>
      <c r="R2935" t="s">
        <v>1335</v>
      </c>
      <c r="S2935">
        <v>4</v>
      </c>
      <c r="V2935">
        <v>20</v>
      </c>
      <c r="W2935">
        <v>0</v>
      </c>
      <c r="X2935" s="49" t="s">
        <v>3957</v>
      </c>
      <c r="AB2935" s="49"/>
      <c r="AC2935" s="49"/>
      <c r="AD2935">
        <v>8</v>
      </c>
    </row>
    <row r="2936" spans="2:30" x14ac:dyDescent="0.25">
      <c r="B2936" s="49"/>
      <c r="C2936" s="49"/>
      <c r="D2936" s="2"/>
      <c r="E2936" t="s">
        <v>356</v>
      </c>
      <c r="F2936" s="49"/>
      <c r="G2936" s="49"/>
      <c r="H2936" t="s">
        <v>8392</v>
      </c>
      <c r="I2936" s="49"/>
      <c r="J2936" s="49"/>
      <c r="L2936" s="49" t="s">
        <v>8383</v>
      </c>
      <c r="M2936" s="49"/>
      <c r="N2936" s="49"/>
      <c r="O2936" s="49"/>
      <c r="P2936" s="49"/>
      <c r="Q2936" t="s">
        <v>8391</v>
      </c>
      <c r="R2936" t="s">
        <v>1335</v>
      </c>
      <c r="S2936">
        <v>5</v>
      </c>
      <c r="V2936">
        <v>20</v>
      </c>
      <c r="W2936">
        <v>0</v>
      </c>
      <c r="X2936" s="49" t="s">
        <v>3957</v>
      </c>
      <c r="AB2936" s="49"/>
      <c r="AC2936" s="49"/>
      <c r="AD2936">
        <v>8</v>
      </c>
    </row>
    <row r="2937" spans="2:30" x14ac:dyDescent="0.25">
      <c r="B2937" s="49"/>
      <c r="C2937" s="49"/>
      <c r="D2937" s="2"/>
      <c r="E2937" t="s">
        <v>356</v>
      </c>
      <c r="F2937" s="49"/>
      <c r="G2937" s="49"/>
      <c r="H2937" t="s">
        <v>8394</v>
      </c>
      <c r="I2937" s="49"/>
      <c r="J2937" s="49"/>
      <c r="L2937" s="49" t="s">
        <v>8383</v>
      </c>
      <c r="M2937" s="49"/>
      <c r="N2937" s="49"/>
      <c r="O2937" s="49"/>
      <c r="P2937" s="49"/>
      <c r="Q2937" t="s">
        <v>8393</v>
      </c>
      <c r="R2937" t="s">
        <v>1335</v>
      </c>
      <c r="S2937">
        <v>6</v>
      </c>
      <c r="V2937">
        <v>20</v>
      </c>
      <c r="W2937">
        <v>0</v>
      </c>
      <c r="X2937" s="49" t="s">
        <v>3957</v>
      </c>
      <c r="AB2937" s="49"/>
      <c r="AC2937" s="49"/>
      <c r="AD2937">
        <v>8</v>
      </c>
    </row>
    <row r="2938" spans="2:30" x14ac:dyDescent="0.25">
      <c r="B2938" s="49"/>
      <c r="C2938" s="49"/>
      <c r="D2938" s="2"/>
      <c r="E2938" t="s">
        <v>334</v>
      </c>
      <c r="F2938" s="49"/>
      <c r="G2938" s="49"/>
      <c r="H2938" t="s">
        <v>8397</v>
      </c>
      <c r="I2938" s="49"/>
      <c r="J2938" s="49"/>
      <c r="L2938" s="49" t="s">
        <v>8396</v>
      </c>
      <c r="M2938" s="49"/>
      <c r="N2938" s="49"/>
      <c r="O2938" s="49"/>
      <c r="P2938" s="49"/>
      <c r="Q2938" t="s">
        <v>8395</v>
      </c>
      <c r="R2938" t="s">
        <v>1335</v>
      </c>
      <c r="S2938">
        <v>1</v>
      </c>
      <c r="T2938">
        <v>0</v>
      </c>
      <c r="V2938">
        <v>30</v>
      </c>
      <c r="X2938" s="49"/>
      <c r="AB2938" s="49"/>
      <c r="AC2938" s="49"/>
      <c r="AD2938">
        <v>8</v>
      </c>
    </row>
    <row r="2939" spans="2:30" x14ac:dyDescent="0.25">
      <c r="B2939" s="49"/>
      <c r="C2939" s="49"/>
      <c r="D2939" s="2"/>
      <c r="E2939" t="s">
        <v>334</v>
      </c>
      <c r="F2939" s="49"/>
      <c r="G2939" s="49"/>
      <c r="H2939" t="s">
        <v>1338</v>
      </c>
      <c r="I2939" s="49"/>
      <c r="J2939" s="49"/>
      <c r="L2939" s="49" t="s">
        <v>8396</v>
      </c>
      <c r="M2939" s="49"/>
      <c r="N2939" s="49"/>
      <c r="O2939" s="49"/>
      <c r="P2939" s="49"/>
      <c r="Q2939" t="s">
        <v>8398</v>
      </c>
      <c r="R2939" t="s">
        <v>1335</v>
      </c>
      <c r="S2939">
        <v>2</v>
      </c>
      <c r="T2939">
        <v>0</v>
      </c>
      <c r="V2939">
        <v>30</v>
      </c>
      <c r="X2939" s="49"/>
      <c r="AB2939" s="49"/>
      <c r="AC2939" s="49"/>
      <c r="AD2939">
        <v>8</v>
      </c>
    </row>
    <row r="2940" spans="2:30" x14ac:dyDescent="0.25">
      <c r="B2940" s="49"/>
      <c r="C2940" s="49"/>
      <c r="D2940" s="2"/>
      <c r="E2940" t="s">
        <v>363</v>
      </c>
      <c r="F2940" s="49"/>
      <c r="G2940" s="49"/>
      <c r="H2940" t="s">
        <v>1340</v>
      </c>
      <c r="I2940" s="49"/>
      <c r="J2940" s="49"/>
      <c r="L2940" s="49" t="s">
        <v>8400</v>
      </c>
      <c r="M2940" s="49"/>
      <c r="N2940" s="49"/>
      <c r="O2940" s="49"/>
      <c r="P2940" s="49"/>
      <c r="Q2940" t="s">
        <v>8399</v>
      </c>
      <c r="R2940" t="s">
        <v>1339</v>
      </c>
      <c r="S2940">
        <v>1</v>
      </c>
      <c r="V2940">
        <v>301</v>
      </c>
      <c r="W2940">
        <v>0.6</v>
      </c>
      <c r="X2940" s="49" t="s">
        <v>3957</v>
      </c>
      <c r="AB2940" s="49"/>
      <c r="AC2940" s="49"/>
      <c r="AD2940">
        <v>8</v>
      </c>
    </row>
    <row r="2941" spans="2:30" x14ac:dyDescent="0.25">
      <c r="B2941" s="49"/>
      <c r="C2941" s="49"/>
      <c r="D2941" s="2"/>
      <c r="E2941" t="s">
        <v>394</v>
      </c>
      <c r="F2941" s="49"/>
      <c r="G2941" s="49"/>
      <c r="H2941" t="s">
        <v>8403</v>
      </c>
      <c r="I2941" s="49"/>
      <c r="J2941" s="49"/>
      <c r="L2941" s="49" t="s">
        <v>2818</v>
      </c>
      <c r="M2941" s="49"/>
      <c r="N2941" s="49"/>
      <c r="O2941" s="49"/>
      <c r="P2941" s="49"/>
      <c r="Q2941" t="s">
        <v>8401</v>
      </c>
      <c r="R2941" t="s">
        <v>1339</v>
      </c>
      <c r="S2941">
        <v>1</v>
      </c>
      <c r="T2941">
        <v>0</v>
      </c>
      <c r="U2941">
        <v>15</v>
      </c>
      <c r="X2941" s="49"/>
      <c r="AB2941" s="49"/>
      <c r="AC2941" s="49" t="s">
        <v>8402</v>
      </c>
      <c r="AD2941">
        <v>8</v>
      </c>
    </row>
    <row r="2942" spans="2:30" x14ac:dyDescent="0.25">
      <c r="B2942" s="49"/>
      <c r="C2942" s="49"/>
      <c r="D2942" s="2"/>
      <c r="E2942" t="s">
        <v>398</v>
      </c>
      <c r="F2942" s="49"/>
      <c r="G2942" s="49"/>
      <c r="H2942" t="s">
        <v>8405</v>
      </c>
      <c r="I2942" s="49"/>
      <c r="J2942" s="49"/>
      <c r="L2942" s="49"/>
      <c r="M2942" s="49"/>
      <c r="N2942" s="49"/>
      <c r="O2942" s="49"/>
      <c r="P2942" s="49"/>
      <c r="Q2942" t="s">
        <v>8404</v>
      </c>
      <c r="R2942" t="s">
        <v>1339</v>
      </c>
      <c r="S2942">
        <v>1</v>
      </c>
      <c r="T2942">
        <v>0</v>
      </c>
      <c r="U2942">
        <v>12</v>
      </c>
      <c r="X2942" s="49"/>
      <c r="AB2942" s="49"/>
      <c r="AC2942" s="49" t="s">
        <v>8402</v>
      </c>
      <c r="AD2942">
        <v>8</v>
      </c>
    </row>
    <row r="2943" spans="2:30" x14ac:dyDescent="0.25">
      <c r="B2943" s="49"/>
      <c r="C2943" s="49"/>
      <c r="D2943" s="2"/>
      <c r="E2943" t="s">
        <v>403</v>
      </c>
      <c r="F2943" s="49"/>
      <c r="G2943" s="49"/>
      <c r="H2943" t="s">
        <v>8407</v>
      </c>
      <c r="I2943" s="49"/>
      <c r="J2943" s="49"/>
      <c r="L2943" s="49"/>
      <c r="M2943" s="49"/>
      <c r="N2943" s="49"/>
      <c r="O2943" s="49"/>
      <c r="P2943" s="49"/>
      <c r="Q2943" t="s">
        <v>8406</v>
      </c>
      <c r="R2943" t="s">
        <v>1339</v>
      </c>
      <c r="S2943">
        <v>1</v>
      </c>
      <c r="T2943">
        <v>0</v>
      </c>
      <c r="U2943">
        <v>8</v>
      </c>
      <c r="X2943" s="49"/>
      <c r="AB2943" s="49"/>
      <c r="AC2943" s="49" t="s">
        <v>8402</v>
      </c>
      <c r="AD2943">
        <v>8</v>
      </c>
    </row>
    <row r="2944" spans="2:30" x14ac:dyDescent="0.25">
      <c r="B2944" s="49"/>
      <c r="C2944" s="49"/>
      <c r="D2944" s="2"/>
      <c r="E2944" t="s">
        <v>389</v>
      </c>
      <c r="F2944" s="49"/>
      <c r="G2944" s="49"/>
      <c r="H2944" t="s">
        <v>8409</v>
      </c>
      <c r="I2944" s="49"/>
      <c r="J2944" s="49"/>
      <c r="L2944" s="49"/>
      <c r="M2944" s="49"/>
      <c r="N2944" s="49"/>
      <c r="O2944" s="49"/>
      <c r="P2944" s="49"/>
      <c r="Q2944" t="s">
        <v>8408</v>
      </c>
      <c r="R2944" t="s">
        <v>1339</v>
      </c>
      <c r="S2944">
        <v>1</v>
      </c>
      <c r="T2944">
        <v>0</v>
      </c>
      <c r="U2944">
        <v>12</v>
      </c>
      <c r="X2944" s="49"/>
      <c r="AB2944" s="49"/>
      <c r="AC2944" s="49" t="s">
        <v>8402</v>
      </c>
      <c r="AD2944">
        <v>8</v>
      </c>
    </row>
    <row r="2945" spans="2:30" x14ac:dyDescent="0.25">
      <c r="B2945" s="49"/>
      <c r="C2945" s="49"/>
      <c r="D2945" s="2"/>
      <c r="E2945" t="s">
        <v>394</v>
      </c>
      <c r="F2945" s="49"/>
      <c r="G2945" s="49"/>
      <c r="H2945" t="s">
        <v>8412</v>
      </c>
      <c r="I2945" s="49"/>
      <c r="J2945" s="49"/>
      <c r="L2945" s="49" t="s">
        <v>2818</v>
      </c>
      <c r="M2945" s="49"/>
      <c r="N2945" s="49"/>
      <c r="O2945" s="49"/>
      <c r="P2945" s="49"/>
      <c r="Q2945" t="s">
        <v>8410</v>
      </c>
      <c r="R2945" t="s">
        <v>1339</v>
      </c>
      <c r="S2945">
        <v>2</v>
      </c>
      <c r="T2945">
        <v>0</v>
      </c>
      <c r="U2945">
        <v>15</v>
      </c>
      <c r="X2945" s="49"/>
      <c r="AB2945" s="49"/>
      <c r="AC2945" s="49" t="s">
        <v>8411</v>
      </c>
      <c r="AD2945">
        <v>8</v>
      </c>
    </row>
    <row r="2946" spans="2:30" x14ac:dyDescent="0.25">
      <c r="B2946" s="49"/>
      <c r="C2946" s="49"/>
      <c r="D2946" s="2"/>
      <c r="E2946" t="s">
        <v>398</v>
      </c>
      <c r="F2946" s="49"/>
      <c r="G2946" s="49"/>
      <c r="H2946" t="s">
        <v>8414</v>
      </c>
      <c r="I2946" s="49"/>
      <c r="J2946" s="49"/>
      <c r="L2946" s="49"/>
      <c r="M2946" s="49"/>
      <c r="N2946" s="49"/>
      <c r="O2946" s="49"/>
      <c r="P2946" s="49"/>
      <c r="Q2946" t="s">
        <v>8413</v>
      </c>
      <c r="R2946" t="s">
        <v>1339</v>
      </c>
      <c r="S2946">
        <v>2</v>
      </c>
      <c r="T2946">
        <v>0</v>
      </c>
      <c r="U2946">
        <v>12</v>
      </c>
      <c r="X2946" s="49"/>
      <c r="AB2946" s="49"/>
      <c r="AC2946" s="49" t="s">
        <v>8411</v>
      </c>
      <c r="AD2946">
        <v>8</v>
      </c>
    </row>
    <row r="2947" spans="2:30" x14ac:dyDescent="0.25">
      <c r="B2947" s="49"/>
      <c r="C2947" s="49"/>
      <c r="D2947" s="2"/>
      <c r="E2947" t="s">
        <v>403</v>
      </c>
      <c r="F2947" s="49"/>
      <c r="G2947" s="49"/>
      <c r="H2947" t="s">
        <v>8416</v>
      </c>
      <c r="I2947" s="49"/>
      <c r="J2947" s="49"/>
      <c r="L2947" s="49"/>
      <c r="M2947" s="49"/>
      <c r="N2947" s="49"/>
      <c r="O2947" s="49"/>
      <c r="P2947" s="49"/>
      <c r="Q2947" t="s">
        <v>8415</v>
      </c>
      <c r="R2947" t="s">
        <v>1339</v>
      </c>
      <c r="S2947">
        <v>2</v>
      </c>
      <c r="T2947">
        <v>0</v>
      </c>
      <c r="U2947">
        <v>8</v>
      </c>
      <c r="X2947" s="49"/>
      <c r="AB2947" s="49"/>
      <c r="AC2947" s="49" t="s">
        <v>8411</v>
      </c>
      <c r="AD2947">
        <v>8</v>
      </c>
    </row>
    <row r="2948" spans="2:30" x14ac:dyDescent="0.25">
      <c r="B2948" s="49"/>
      <c r="C2948" s="49"/>
      <c r="D2948" s="2"/>
      <c r="E2948" t="s">
        <v>389</v>
      </c>
      <c r="F2948" s="49"/>
      <c r="G2948" s="49"/>
      <c r="H2948" t="s">
        <v>8418</v>
      </c>
      <c r="I2948" s="49"/>
      <c r="J2948" s="49"/>
      <c r="L2948" s="49"/>
      <c r="M2948" s="49"/>
      <c r="N2948" s="49"/>
      <c r="O2948" s="49"/>
      <c r="P2948" s="49"/>
      <c r="Q2948" t="s">
        <v>8417</v>
      </c>
      <c r="R2948" t="s">
        <v>1339</v>
      </c>
      <c r="S2948">
        <v>2</v>
      </c>
      <c r="T2948">
        <v>0</v>
      </c>
      <c r="U2948">
        <v>12</v>
      </c>
      <c r="X2948" s="49"/>
      <c r="AB2948" s="49"/>
      <c r="AC2948" s="49" t="s">
        <v>8411</v>
      </c>
      <c r="AD2948">
        <v>8</v>
      </c>
    </row>
    <row r="2949" spans="2:30" x14ac:dyDescent="0.25">
      <c r="B2949" s="49"/>
      <c r="C2949" s="49"/>
      <c r="D2949" s="2"/>
      <c r="E2949" t="s">
        <v>115</v>
      </c>
      <c r="F2949" s="49"/>
      <c r="G2949" s="49"/>
      <c r="H2949" t="s">
        <v>8422</v>
      </c>
      <c r="I2949" s="49"/>
      <c r="J2949" s="49"/>
      <c r="L2949" s="49" t="s">
        <v>8421</v>
      </c>
      <c r="M2949" s="49"/>
      <c r="N2949" s="49"/>
      <c r="O2949" s="49"/>
      <c r="P2949" s="49"/>
      <c r="Q2949" t="s">
        <v>8419</v>
      </c>
      <c r="R2949" t="s">
        <v>1339</v>
      </c>
      <c r="S2949">
        <v>1</v>
      </c>
      <c r="T2949">
        <v>25</v>
      </c>
      <c r="U2949">
        <v>12</v>
      </c>
      <c r="X2949" s="49"/>
      <c r="Y2949">
        <v>2</v>
      </c>
      <c r="Z2949">
        <v>1</v>
      </c>
      <c r="AA2949">
        <v>2</v>
      </c>
      <c r="AB2949" s="49" t="s">
        <v>8420</v>
      </c>
      <c r="AC2949" s="49"/>
      <c r="AD2949">
        <v>8</v>
      </c>
    </row>
    <row r="2950" spans="2:30" x14ac:dyDescent="0.25">
      <c r="B2950" s="49"/>
      <c r="C2950" s="49"/>
      <c r="D2950" s="2"/>
      <c r="E2950" t="s">
        <v>115</v>
      </c>
      <c r="F2950" s="49"/>
      <c r="G2950" s="49"/>
      <c r="H2950" t="s">
        <v>8425</v>
      </c>
      <c r="I2950" s="49"/>
      <c r="J2950" s="49"/>
      <c r="L2950" s="49" t="s">
        <v>8424</v>
      </c>
      <c r="M2950" s="49"/>
      <c r="N2950" s="49"/>
      <c r="O2950" s="49"/>
      <c r="P2950" s="49"/>
      <c r="Q2950" t="s">
        <v>8423</v>
      </c>
      <c r="R2950" t="s">
        <v>1339</v>
      </c>
      <c r="S2950">
        <v>2</v>
      </c>
      <c r="T2950">
        <v>35</v>
      </c>
      <c r="U2950">
        <v>10</v>
      </c>
      <c r="X2950" s="49"/>
      <c r="Y2950">
        <v>3</v>
      </c>
      <c r="Z2950">
        <v>1</v>
      </c>
      <c r="AA2950">
        <v>2</v>
      </c>
      <c r="AB2950" s="49" t="s">
        <v>618</v>
      </c>
      <c r="AC2950" s="49"/>
      <c r="AD2950">
        <v>8</v>
      </c>
    </row>
    <row r="2951" spans="2:30" x14ac:dyDescent="0.25">
      <c r="B2951" s="49"/>
      <c r="C2951" s="49"/>
      <c r="D2951" s="2"/>
      <c r="E2951" t="s">
        <v>115</v>
      </c>
      <c r="F2951" s="49"/>
      <c r="G2951" s="49"/>
      <c r="H2951" t="s">
        <v>8429</v>
      </c>
      <c r="I2951" s="49"/>
      <c r="J2951" s="49"/>
      <c r="L2951" s="49" t="s">
        <v>8428</v>
      </c>
      <c r="M2951" s="49"/>
      <c r="N2951" s="49"/>
      <c r="O2951" s="49"/>
      <c r="P2951" s="49"/>
      <c r="Q2951" t="s">
        <v>8426</v>
      </c>
      <c r="R2951" t="s">
        <v>1339</v>
      </c>
      <c r="S2951">
        <v>3</v>
      </c>
      <c r="T2951">
        <v>35</v>
      </c>
      <c r="U2951">
        <v>10</v>
      </c>
      <c r="X2951" s="49"/>
      <c r="Y2951">
        <v>3</v>
      </c>
      <c r="Z2951">
        <v>1</v>
      </c>
      <c r="AA2951">
        <v>2</v>
      </c>
      <c r="AB2951" s="49" t="s">
        <v>8427</v>
      </c>
      <c r="AC2951" s="49"/>
      <c r="AD2951">
        <v>8</v>
      </c>
    </row>
    <row r="2952" spans="2:30" x14ac:dyDescent="0.25">
      <c r="B2952" s="49"/>
      <c r="C2952" s="49"/>
      <c r="D2952" s="2"/>
      <c r="E2952" t="s">
        <v>115</v>
      </c>
      <c r="F2952" s="49"/>
      <c r="G2952" s="49"/>
      <c r="H2952" t="s">
        <v>8431</v>
      </c>
      <c r="I2952" s="49"/>
      <c r="J2952" s="49"/>
      <c r="L2952" s="49" t="s">
        <v>8428</v>
      </c>
      <c r="M2952" s="49"/>
      <c r="N2952" s="49"/>
      <c r="O2952" s="49"/>
      <c r="P2952" s="49"/>
      <c r="Q2952" t="s">
        <v>8430</v>
      </c>
      <c r="R2952" t="s">
        <v>1339</v>
      </c>
      <c r="S2952">
        <v>4</v>
      </c>
      <c r="T2952">
        <v>40</v>
      </c>
      <c r="U2952">
        <v>5</v>
      </c>
      <c r="X2952" s="49"/>
      <c r="Y2952">
        <v>3</v>
      </c>
      <c r="Z2952">
        <v>1</v>
      </c>
      <c r="AA2952">
        <v>2</v>
      </c>
      <c r="AB2952" s="49" t="s">
        <v>8427</v>
      </c>
      <c r="AC2952" s="49"/>
      <c r="AD2952">
        <v>8</v>
      </c>
    </row>
    <row r="2953" spans="2:30" x14ac:dyDescent="0.25">
      <c r="B2953" s="49"/>
      <c r="C2953" s="49"/>
      <c r="D2953" s="2"/>
      <c r="E2953" t="s">
        <v>217</v>
      </c>
      <c r="F2953" s="49"/>
      <c r="G2953" s="49"/>
      <c r="H2953" t="s">
        <v>8433</v>
      </c>
      <c r="I2953" s="49"/>
      <c r="J2953" s="49"/>
      <c r="L2953" s="49" t="s">
        <v>3189</v>
      </c>
      <c r="M2953" s="49"/>
      <c r="N2953" s="49"/>
      <c r="O2953" s="49"/>
      <c r="P2953" s="49"/>
      <c r="Q2953" t="s">
        <v>8432</v>
      </c>
      <c r="R2953" t="s">
        <v>1339</v>
      </c>
      <c r="S2953">
        <v>1</v>
      </c>
      <c r="T2953">
        <v>25</v>
      </c>
      <c r="U2953">
        <v>11</v>
      </c>
      <c r="X2953" s="49"/>
      <c r="Y2953">
        <v>2</v>
      </c>
      <c r="Z2953">
        <v>1</v>
      </c>
      <c r="AA2953">
        <v>3</v>
      </c>
      <c r="AB2953" s="49" t="s">
        <v>618</v>
      </c>
      <c r="AC2953" s="49"/>
      <c r="AD2953">
        <v>8</v>
      </c>
    </row>
    <row r="2954" spans="2:30" x14ac:dyDescent="0.25">
      <c r="B2954" s="49"/>
      <c r="C2954" s="49"/>
      <c r="D2954" s="2"/>
      <c r="E2954" t="s">
        <v>217</v>
      </c>
      <c r="F2954" s="49"/>
      <c r="G2954" s="49"/>
      <c r="H2954" t="s">
        <v>8436</v>
      </c>
      <c r="I2954" s="49"/>
      <c r="J2954" s="49"/>
      <c r="L2954" s="49" t="s">
        <v>8435</v>
      </c>
      <c r="M2954" s="49"/>
      <c r="N2954" s="49"/>
      <c r="O2954" s="49"/>
      <c r="P2954" s="49"/>
      <c r="Q2954" t="s">
        <v>8434</v>
      </c>
      <c r="R2954" t="s">
        <v>1339</v>
      </c>
      <c r="S2954">
        <v>2</v>
      </c>
      <c r="T2954">
        <v>27.5</v>
      </c>
      <c r="U2954">
        <v>10</v>
      </c>
      <c r="X2954" s="49"/>
      <c r="Y2954">
        <v>2</v>
      </c>
      <c r="Z2954">
        <v>1</v>
      </c>
      <c r="AA2954">
        <v>3</v>
      </c>
      <c r="AB2954" s="49" t="s">
        <v>618</v>
      </c>
      <c r="AC2954" s="49"/>
      <c r="AD2954">
        <v>8</v>
      </c>
    </row>
    <row r="2955" spans="2:30" x14ac:dyDescent="0.25">
      <c r="B2955" s="49"/>
      <c r="C2955" s="49"/>
      <c r="D2955" s="2"/>
      <c r="E2955" t="s">
        <v>217</v>
      </c>
      <c r="F2955" s="49"/>
      <c r="G2955" s="49"/>
      <c r="H2955" t="s">
        <v>8438</v>
      </c>
      <c r="I2955" s="49"/>
      <c r="J2955" s="49"/>
      <c r="L2955" s="49" t="s">
        <v>2181</v>
      </c>
      <c r="M2955" s="49"/>
      <c r="N2955" s="49"/>
      <c r="O2955" s="49"/>
      <c r="P2955" s="49"/>
      <c r="Q2955" t="s">
        <v>8437</v>
      </c>
      <c r="R2955" t="s">
        <v>1339</v>
      </c>
      <c r="S2955">
        <v>3</v>
      </c>
      <c r="T2955">
        <v>27.5</v>
      </c>
      <c r="U2955">
        <v>10</v>
      </c>
      <c r="X2955" s="49"/>
      <c r="Y2955">
        <v>2</v>
      </c>
      <c r="Z2955">
        <v>1</v>
      </c>
      <c r="AA2955">
        <v>3</v>
      </c>
      <c r="AB2955" s="49" t="s">
        <v>1745</v>
      </c>
      <c r="AC2955" s="49"/>
      <c r="AD2955">
        <v>8</v>
      </c>
    </row>
    <row r="2956" spans="2:30" x14ac:dyDescent="0.25">
      <c r="B2956" s="49"/>
      <c r="C2956" s="49"/>
      <c r="D2956" s="2"/>
      <c r="E2956" t="s">
        <v>7459</v>
      </c>
      <c r="F2956" s="49"/>
      <c r="G2956" s="49"/>
      <c r="H2956" t="s">
        <v>8440</v>
      </c>
      <c r="I2956" s="49"/>
      <c r="J2956" s="49"/>
      <c r="L2956" s="49" t="s">
        <v>3189</v>
      </c>
      <c r="M2956" s="49"/>
      <c r="N2956" s="49"/>
      <c r="O2956" s="49"/>
      <c r="P2956" s="49"/>
      <c r="Q2956" t="s">
        <v>8439</v>
      </c>
      <c r="R2956" t="s">
        <v>1339</v>
      </c>
      <c r="S2956">
        <v>1</v>
      </c>
      <c r="T2956">
        <v>27.5</v>
      </c>
      <c r="U2956">
        <v>11</v>
      </c>
      <c r="X2956" s="49"/>
      <c r="Y2956">
        <v>2</v>
      </c>
      <c r="Z2956">
        <v>1</v>
      </c>
      <c r="AA2956">
        <v>3</v>
      </c>
      <c r="AB2956" s="49" t="s">
        <v>618</v>
      </c>
      <c r="AC2956" s="49"/>
      <c r="AD2956">
        <v>8</v>
      </c>
    </row>
    <row r="2957" spans="2:30" x14ac:dyDescent="0.25">
      <c r="B2957" s="49"/>
      <c r="C2957" s="49"/>
      <c r="D2957" s="2"/>
      <c r="E2957" t="s">
        <v>7459</v>
      </c>
      <c r="F2957" s="49"/>
      <c r="G2957" s="49"/>
      <c r="H2957" t="s">
        <v>8442</v>
      </c>
      <c r="I2957" s="49"/>
      <c r="J2957" s="49"/>
      <c r="L2957" s="49" t="s">
        <v>2181</v>
      </c>
      <c r="M2957" s="49"/>
      <c r="N2957" s="49"/>
      <c r="O2957" s="49"/>
      <c r="P2957" s="49"/>
      <c r="Q2957" t="s">
        <v>8441</v>
      </c>
      <c r="R2957" t="s">
        <v>1339</v>
      </c>
      <c r="S2957">
        <v>2</v>
      </c>
      <c r="T2957">
        <v>30</v>
      </c>
      <c r="U2957">
        <v>10</v>
      </c>
      <c r="X2957" s="49"/>
      <c r="Y2957">
        <v>2</v>
      </c>
      <c r="Z2957">
        <v>1</v>
      </c>
      <c r="AA2957">
        <v>3</v>
      </c>
      <c r="AB2957" s="49" t="s">
        <v>1745</v>
      </c>
      <c r="AC2957" s="49"/>
      <c r="AD2957">
        <v>8</v>
      </c>
    </row>
    <row r="2958" spans="2:30" x14ac:dyDescent="0.25">
      <c r="B2958" s="49"/>
      <c r="C2958" s="49"/>
      <c r="D2958" s="2"/>
      <c r="E2958" t="s">
        <v>7459</v>
      </c>
      <c r="F2958" s="49"/>
      <c r="G2958" s="49"/>
      <c r="H2958" t="s">
        <v>8444</v>
      </c>
      <c r="I2958" s="49"/>
      <c r="J2958" s="49"/>
      <c r="L2958" s="49" t="s">
        <v>2350</v>
      </c>
      <c r="M2958" s="49"/>
      <c r="N2958" s="49"/>
      <c r="O2958" s="49"/>
      <c r="P2958" s="49"/>
      <c r="Q2958" t="s">
        <v>8443</v>
      </c>
      <c r="R2958" t="s">
        <v>1339</v>
      </c>
      <c r="S2958">
        <v>3</v>
      </c>
      <c r="T2958">
        <v>30</v>
      </c>
      <c r="U2958">
        <v>9</v>
      </c>
      <c r="X2958" s="49"/>
      <c r="Y2958">
        <v>2</v>
      </c>
      <c r="Z2958">
        <v>1</v>
      </c>
      <c r="AA2958">
        <v>3</v>
      </c>
      <c r="AB2958" s="49" t="s">
        <v>610</v>
      </c>
      <c r="AC2958" s="49"/>
      <c r="AD2958">
        <v>8</v>
      </c>
    </row>
    <row r="2959" spans="2:30" x14ac:dyDescent="0.25">
      <c r="B2959" s="49"/>
      <c r="C2959" s="49"/>
      <c r="D2959" s="2"/>
      <c r="E2959" t="s">
        <v>209</v>
      </c>
      <c r="F2959" s="49"/>
      <c r="G2959" s="49"/>
      <c r="H2959" t="s">
        <v>8446</v>
      </c>
      <c r="I2959" s="49"/>
      <c r="J2959" s="49"/>
      <c r="L2959" s="49" t="s">
        <v>3189</v>
      </c>
      <c r="M2959" s="49"/>
      <c r="N2959" s="49"/>
      <c r="O2959" s="49"/>
      <c r="P2959" s="49"/>
      <c r="Q2959" t="s">
        <v>8445</v>
      </c>
      <c r="R2959" t="s">
        <v>1339</v>
      </c>
      <c r="S2959">
        <v>1</v>
      </c>
      <c r="T2959">
        <v>70</v>
      </c>
      <c r="U2959">
        <v>10</v>
      </c>
      <c r="X2959" s="49"/>
      <c r="Y2959">
        <v>2</v>
      </c>
      <c r="Z2959">
        <v>1</v>
      </c>
      <c r="AA2959">
        <v>3</v>
      </c>
      <c r="AB2959" s="49" t="s">
        <v>618</v>
      </c>
      <c r="AC2959" s="49"/>
      <c r="AD2959">
        <v>8</v>
      </c>
    </row>
    <row r="2960" spans="2:30" x14ac:dyDescent="0.25">
      <c r="B2960" s="49"/>
      <c r="C2960" s="49"/>
      <c r="D2960" s="2"/>
      <c r="E2960" t="s">
        <v>209</v>
      </c>
      <c r="F2960" s="49"/>
      <c r="G2960" s="49"/>
      <c r="H2960" t="s">
        <v>8448</v>
      </c>
      <c r="I2960" s="49"/>
      <c r="J2960" s="49"/>
      <c r="L2960" s="49" t="s">
        <v>2181</v>
      </c>
      <c r="M2960" s="49"/>
      <c r="N2960" s="49"/>
      <c r="O2960" s="49"/>
      <c r="P2960" s="49"/>
      <c r="Q2960" t="s">
        <v>8447</v>
      </c>
      <c r="R2960" t="s">
        <v>1339</v>
      </c>
      <c r="S2960">
        <v>2</v>
      </c>
      <c r="T2960">
        <v>75</v>
      </c>
      <c r="U2960">
        <v>9</v>
      </c>
      <c r="X2960" s="49"/>
      <c r="Y2960">
        <v>2</v>
      </c>
      <c r="Z2960">
        <v>1</v>
      </c>
      <c r="AA2960">
        <v>3</v>
      </c>
      <c r="AB2960" s="49" t="s">
        <v>1745</v>
      </c>
      <c r="AC2960" s="49"/>
      <c r="AD2960">
        <v>8</v>
      </c>
    </row>
    <row r="2961" spans="2:30" x14ac:dyDescent="0.25">
      <c r="B2961" s="49"/>
      <c r="C2961" s="49"/>
      <c r="D2961" s="2"/>
      <c r="E2961" t="s">
        <v>209</v>
      </c>
      <c r="F2961" s="49"/>
      <c r="G2961" s="49"/>
      <c r="H2961" t="s">
        <v>8450</v>
      </c>
      <c r="I2961" s="49"/>
      <c r="J2961" s="49"/>
      <c r="L2961" s="49" t="s">
        <v>2181</v>
      </c>
      <c r="M2961" s="49"/>
      <c r="N2961" s="49"/>
      <c r="O2961" s="49"/>
      <c r="P2961" s="49"/>
      <c r="Q2961" t="s">
        <v>8449</v>
      </c>
      <c r="R2961" t="s">
        <v>1339</v>
      </c>
      <c r="S2961">
        <v>3</v>
      </c>
      <c r="T2961">
        <v>75</v>
      </c>
      <c r="U2961">
        <v>8</v>
      </c>
      <c r="X2961" s="49"/>
      <c r="Y2961">
        <v>2</v>
      </c>
      <c r="Z2961">
        <v>1</v>
      </c>
      <c r="AA2961">
        <v>3</v>
      </c>
      <c r="AB2961" s="49" t="s">
        <v>1745</v>
      </c>
      <c r="AC2961" s="49"/>
      <c r="AD2961">
        <v>8</v>
      </c>
    </row>
    <row r="2962" spans="2:30" x14ac:dyDescent="0.25">
      <c r="B2962" s="49"/>
      <c r="C2962" s="49"/>
      <c r="D2962" s="2"/>
      <c r="E2962" t="s">
        <v>79</v>
      </c>
      <c r="F2962" s="49"/>
      <c r="G2962" s="49"/>
      <c r="H2962" t="s">
        <v>8452</v>
      </c>
      <c r="I2962" s="49"/>
      <c r="J2962" s="49"/>
      <c r="L2962" s="49" t="s">
        <v>3189</v>
      </c>
      <c r="M2962" s="49"/>
      <c r="N2962" s="49"/>
      <c r="O2962" s="49"/>
      <c r="P2962" s="49"/>
      <c r="Q2962" t="s">
        <v>8451</v>
      </c>
      <c r="R2962" t="s">
        <v>1339</v>
      </c>
      <c r="S2962">
        <v>1</v>
      </c>
      <c r="T2962">
        <v>40</v>
      </c>
      <c r="U2962">
        <v>15</v>
      </c>
      <c r="X2962" s="49"/>
      <c r="Y2962">
        <v>2</v>
      </c>
      <c r="Z2962">
        <v>1</v>
      </c>
      <c r="AA2962">
        <v>3</v>
      </c>
      <c r="AB2962" s="49" t="s">
        <v>618</v>
      </c>
      <c r="AC2962" s="49"/>
      <c r="AD2962">
        <v>8</v>
      </c>
    </row>
    <row r="2963" spans="2:30" x14ac:dyDescent="0.25">
      <c r="B2963" s="49"/>
      <c r="C2963" s="49"/>
      <c r="D2963" s="2"/>
      <c r="E2963" t="s">
        <v>79</v>
      </c>
      <c r="F2963" s="49"/>
      <c r="G2963" s="49"/>
      <c r="H2963" t="s">
        <v>8454</v>
      </c>
      <c r="I2963" s="49"/>
      <c r="J2963" s="49"/>
      <c r="L2963" s="49" t="s">
        <v>3189</v>
      </c>
      <c r="M2963" s="49"/>
      <c r="N2963" s="49"/>
      <c r="O2963" s="49"/>
      <c r="P2963" s="49"/>
      <c r="Q2963" t="s">
        <v>8453</v>
      </c>
      <c r="R2963" t="s">
        <v>1339</v>
      </c>
      <c r="S2963">
        <v>2</v>
      </c>
      <c r="T2963">
        <v>45</v>
      </c>
      <c r="U2963">
        <v>15</v>
      </c>
      <c r="X2963" s="49"/>
      <c r="Y2963">
        <v>2</v>
      </c>
      <c r="Z2963">
        <v>1</v>
      </c>
      <c r="AA2963">
        <v>3</v>
      </c>
      <c r="AB2963" s="49" t="s">
        <v>618</v>
      </c>
      <c r="AC2963" s="49"/>
      <c r="AD2963">
        <v>8</v>
      </c>
    </row>
    <row r="2964" spans="2:30" x14ac:dyDescent="0.25">
      <c r="B2964" s="49"/>
      <c r="C2964" s="49"/>
      <c r="D2964" s="2"/>
      <c r="E2964" t="s">
        <v>79</v>
      </c>
      <c r="F2964" s="49"/>
      <c r="G2964" s="49"/>
      <c r="H2964" t="s">
        <v>8456</v>
      </c>
      <c r="I2964" s="49"/>
      <c r="J2964" s="49"/>
      <c r="L2964" s="49" t="s">
        <v>3189</v>
      </c>
      <c r="M2964" s="49"/>
      <c r="N2964" s="49"/>
      <c r="O2964" s="49"/>
      <c r="P2964" s="49"/>
      <c r="Q2964" t="s">
        <v>8455</v>
      </c>
      <c r="R2964" t="s">
        <v>1339</v>
      </c>
      <c r="S2964">
        <v>3</v>
      </c>
      <c r="T2964">
        <v>50</v>
      </c>
      <c r="U2964">
        <v>12</v>
      </c>
      <c r="X2964" s="49"/>
      <c r="Y2964">
        <v>2</v>
      </c>
      <c r="Z2964">
        <v>1</v>
      </c>
      <c r="AA2964">
        <v>3</v>
      </c>
      <c r="AB2964" s="49" t="s">
        <v>618</v>
      </c>
      <c r="AC2964" s="49"/>
      <c r="AD2964">
        <v>8</v>
      </c>
    </row>
    <row r="2965" spans="2:30" x14ac:dyDescent="0.25">
      <c r="B2965" s="49"/>
      <c r="C2965" s="49"/>
      <c r="D2965" s="2"/>
      <c r="E2965" t="s">
        <v>1534</v>
      </c>
      <c r="F2965" s="49"/>
      <c r="G2965" s="49"/>
      <c r="H2965" t="s">
        <v>8459</v>
      </c>
      <c r="I2965" s="49"/>
      <c r="J2965" s="49"/>
      <c r="L2965" s="49" t="s">
        <v>8458</v>
      </c>
      <c r="M2965" s="49"/>
      <c r="N2965" s="49"/>
      <c r="O2965" s="49"/>
      <c r="P2965" s="49"/>
      <c r="Q2965" t="s">
        <v>8457</v>
      </c>
      <c r="R2965" t="s">
        <v>1339</v>
      </c>
      <c r="S2965">
        <v>1</v>
      </c>
      <c r="T2965">
        <v>200</v>
      </c>
      <c r="V2965">
        <v>49.199999999999996</v>
      </c>
      <c r="X2965" s="49"/>
      <c r="AB2965" s="49"/>
      <c r="AC2965" s="49"/>
      <c r="AD2965">
        <v>8</v>
      </c>
    </row>
    <row r="2966" spans="2:30" x14ac:dyDescent="0.25">
      <c r="B2966" s="49"/>
      <c r="C2966" s="49"/>
      <c r="D2966" s="2"/>
      <c r="E2966" t="s">
        <v>1534</v>
      </c>
      <c r="F2966" s="49"/>
      <c r="G2966" s="49"/>
      <c r="H2966" t="s">
        <v>8462</v>
      </c>
      <c r="I2966" s="49"/>
      <c r="J2966" s="49"/>
      <c r="L2966" s="49" t="s">
        <v>8461</v>
      </c>
      <c r="M2966" s="49"/>
      <c r="N2966" s="49"/>
      <c r="O2966" s="49"/>
      <c r="P2966" s="49"/>
      <c r="Q2966" t="s">
        <v>8460</v>
      </c>
      <c r="R2966" t="s">
        <v>1339</v>
      </c>
      <c r="S2966">
        <v>2</v>
      </c>
      <c r="T2966">
        <v>200</v>
      </c>
      <c r="V2966">
        <v>45</v>
      </c>
      <c r="X2966" s="49"/>
      <c r="AB2966" s="49"/>
      <c r="AC2966" s="49"/>
      <c r="AD2966">
        <v>8</v>
      </c>
    </row>
    <row r="2967" spans="2:30" x14ac:dyDescent="0.25">
      <c r="B2967" s="49"/>
      <c r="C2967" s="49"/>
      <c r="D2967" s="2"/>
      <c r="E2967" t="s">
        <v>1534</v>
      </c>
      <c r="F2967" s="49"/>
      <c r="G2967" s="49"/>
      <c r="H2967" t="s">
        <v>8465</v>
      </c>
      <c r="I2967" s="49"/>
      <c r="J2967" s="49"/>
      <c r="L2967" s="49" t="s">
        <v>8464</v>
      </c>
      <c r="M2967" s="49"/>
      <c r="N2967" s="49"/>
      <c r="O2967" s="49"/>
      <c r="P2967" s="49"/>
      <c r="Q2967" t="s">
        <v>8463</v>
      </c>
      <c r="R2967" t="s">
        <v>1339</v>
      </c>
      <c r="S2967">
        <v>3</v>
      </c>
      <c r="T2967">
        <v>200</v>
      </c>
      <c r="V2967">
        <v>42</v>
      </c>
      <c r="X2967" s="49"/>
      <c r="AB2967" s="49"/>
      <c r="AC2967" s="49"/>
      <c r="AD2967">
        <v>8</v>
      </c>
    </row>
    <row r="2968" spans="2:30" x14ac:dyDescent="0.25">
      <c r="B2968" s="49"/>
      <c r="C2968" s="49"/>
      <c r="D2968" s="2"/>
      <c r="E2968" t="s">
        <v>1534</v>
      </c>
      <c r="F2968" s="49"/>
      <c r="G2968" s="49"/>
      <c r="H2968" t="s">
        <v>8468</v>
      </c>
      <c r="I2968" s="49"/>
      <c r="J2968" s="49"/>
      <c r="L2968" s="49" t="s">
        <v>8467</v>
      </c>
      <c r="M2968" s="49"/>
      <c r="N2968" s="49"/>
      <c r="O2968" s="49"/>
      <c r="P2968" s="49"/>
      <c r="Q2968" t="s">
        <v>8466</v>
      </c>
      <c r="R2968" t="s">
        <v>1339</v>
      </c>
      <c r="S2968">
        <v>4</v>
      </c>
      <c r="T2968">
        <v>200</v>
      </c>
      <c r="V2968">
        <v>36</v>
      </c>
      <c r="X2968" s="49"/>
      <c r="AB2968" s="49"/>
      <c r="AC2968" s="49"/>
      <c r="AD2968">
        <v>8</v>
      </c>
    </row>
    <row r="2969" spans="2:30" x14ac:dyDescent="0.25">
      <c r="B2969" s="49"/>
      <c r="C2969" s="49"/>
      <c r="D2969" s="2"/>
      <c r="E2969" t="s">
        <v>373</v>
      </c>
      <c r="F2969" s="49"/>
      <c r="G2969" s="49"/>
      <c r="H2969" t="s">
        <v>8470</v>
      </c>
      <c r="I2969" s="49"/>
      <c r="J2969" s="49"/>
      <c r="L2969" s="49"/>
      <c r="M2969" s="49"/>
      <c r="N2969" s="49"/>
      <c r="O2969" s="49"/>
      <c r="P2969" s="49"/>
      <c r="Q2969" t="s">
        <v>8469</v>
      </c>
      <c r="R2969" t="s">
        <v>1339</v>
      </c>
      <c r="S2969">
        <v>1</v>
      </c>
      <c r="V2969">
        <v>20</v>
      </c>
      <c r="W2969">
        <v>0</v>
      </c>
      <c r="X2969" s="49" t="s">
        <v>3957</v>
      </c>
      <c r="AB2969" s="49"/>
      <c r="AC2969" s="49"/>
      <c r="AD2969">
        <v>8</v>
      </c>
    </row>
    <row r="2970" spans="2:30" x14ac:dyDescent="0.25">
      <c r="B2970" s="49"/>
      <c r="C2970" s="49"/>
      <c r="D2970" s="2"/>
      <c r="E2970" t="s">
        <v>373</v>
      </c>
      <c r="F2970" s="49"/>
      <c r="G2970" s="49"/>
      <c r="H2970" t="s">
        <v>8472</v>
      </c>
      <c r="I2970" s="49"/>
      <c r="J2970" s="49"/>
      <c r="L2970" s="49"/>
      <c r="M2970" s="49"/>
      <c r="N2970" s="49"/>
      <c r="O2970" s="49"/>
      <c r="P2970" s="49"/>
      <c r="Q2970" t="s">
        <v>8471</v>
      </c>
      <c r="R2970" t="s">
        <v>1339</v>
      </c>
      <c r="S2970">
        <v>2</v>
      </c>
      <c r="V2970">
        <v>20</v>
      </c>
      <c r="W2970">
        <v>0</v>
      </c>
      <c r="X2970" s="49" t="s">
        <v>3957</v>
      </c>
      <c r="AB2970" s="49"/>
      <c r="AC2970" s="49"/>
      <c r="AD2970">
        <v>8</v>
      </c>
    </row>
    <row r="2971" spans="2:30" x14ac:dyDescent="0.25">
      <c r="B2971" s="49"/>
      <c r="C2971" s="49"/>
      <c r="D2971" s="2"/>
      <c r="E2971" t="s">
        <v>373</v>
      </c>
      <c r="F2971" s="49"/>
      <c r="G2971" s="49"/>
      <c r="H2971" t="s">
        <v>8474</v>
      </c>
      <c r="I2971" s="49"/>
      <c r="J2971" s="49"/>
      <c r="L2971" s="49"/>
      <c r="M2971" s="49"/>
      <c r="N2971" s="49"/>
      <c r="O2971" s="49"/>
      <c r="P2971" s="49"/>
      <c r="Q2971" t="s">
        <v>8473</v>
      </c>
      <c r="R2971" t="s">
        <v>1339</v>
      </c>
      <c r="S2971">
        <v>3</v>
      </c>
      <c r="V2971">
        <v>20</v>
      </c>
      <c r="W2971">
        <v>0</v>
      </c>
      <c r="X2971" s="49" t="s">
        <v>3957</v>
      </c>
      <c r="AB2971" s="49"/>
      <c r="AC2971" s="49"/>
      <c r="AD2971">
        <v>8</v>
      </c>
    </row>
    <row r="2972" spans="2:30" x14ac:dyDescent="0.25">
      <c r="B2972" s="49"/>
      <c r="C2972" s="49"/>
      <c r="D2972" s="2"/>
      <c r="E2972" t="s">
        <v>373</v>
      </c>
      <c r="F2972" s="49"/>
      <c r="G2972" s="49"/>
      <c r="H2972" t="s">
        <v>8476</v>
      </c>
      <c r="I2972" s="49"/>
      <c r="J2972" s="49"/>
      <c r="L2972" s="49"/>
      <c r="M2972" s="49"/>
      <c r="N2972" s="49"/>
      <c r="O2972" s="49"/>
      <c r="P2972" s="49"/>
      <c r="Q2972" t="s">
        <v>8475</v>
      </c>
      <c r="R2972" t="s">
        <v>1339</v>
      </c>
      <c r="S2972">
        <v>4</v>
      </c>
      <c r="V2972">
        <v>20</v>
      </c>
      <c r="W2972">
        <v>0</v>
      </c>
      <c r="X2972" s="49" t="s">
        <v>3957</v>
      </c>
      <c r="AB2972" s="49"/>
      <c r="AC2972" s="49"/>
      <c r="AD2972">
        <v>8</v>
      </c>
    </row>
    <row r="2973" spans="2:30" x14ac:dyDescent="0.25">
      <c r="B2973" s="49"/>
      <c r="C2973" s="49"/>
      <c r="D2973" s="2"/>
      <c r="E2973" t="s">
        <v>373</v>
      </c>
      <c r="F2973" s="49"/>
      <c r="G2973" s="49"/>
      <c r="H2973" t="s">
        <v>8478</v>
      </c>
      <c r="I2973" s="49"/>
      <c r="J2973" s="49"/>
      <c r="L2973" s="49"/>
      <c r="M2973" s="49"/>
      <c r="N2973" s="49"/>
      <c r="O2973" s="49"/>
      <c r="P2973" s="49"/>
      <c r="Q2973" t="s">
        <v>8477</v>
      </c>
      <c r="R2973" t="s">
        <v>1339</v>
      </c>
      <c r="S2973">
        <v>5</v>
      </c>
      <c r="V2973">
        <v>20</v>
      </c>
      <c r="W2973">
        <v>0</v>
      </c>
      <c r="X2973" s="49" t="s">
        <v>3957</v>
      </c>
      <c r="AB2973" s="49"/>
      <c r="AC2973" s="49"/>
      <c r="AD2973">
        <v>8</v>
      </c>
    </row>
    <row r="2974" spans="2:30" x14ac:dyDescent="0.25">
      <c r="B2974" s="49"/>
      <c r="C2974" s="49"/>
      <c r="D2974" s="2"/>
      <c r="E2974" t="s">
        <v>373</v>
      </c>
      <c r="F2974" s="49"/>
      <c r="G2974" s="49"/>
      <c r="H2974" t="s">
        <v>1341</v>
      </c>
      <c r="I2974" s="49"/>
      <c r="J2974" s="49"/>
      <c r="L2974" s="49"/>
      <c r="M2974" s="49"/>
      <c r="N2974" s="49"/>
      <c r="O2974" s="49"/>
      <c r="P2974" s="49"/>
      <c r="Q2974" t="s">
        <v>8479</v>
      </c>
      <c r="R2974" t="s">
        <v>1339</v>
      </c>
      <c r="S2974">
        <v>6</v>
      </c>
      <c r="V2974">
        <v>20</v>
      </c>
      <c r="W2974">
        <v>0</v>
      </c>
      <c r="X2974" s="49" t="s">
        <v>3957</v>
      </c>
      <c r="AB2974" s="49"/>
      <c r="AC2974" s="49"/>
      <c r="AD2974">
        <v>8</v>
      </c>
    </row>
    <row r="2975" spans="2:30" x14ac:dyDescent="0.25">
      <c r="B2975" s="49"/>
      <c r="C2975" s="49"/>
      <c r="D2975" s="2"/>
      <c r="E2975" t="s">
        <v>363</v>
      </c>
      <c r="F2975" s="49"/>
      <c r="G2975" s="49"/>
      <c r="H2975" t="s">
        <v>14688</v>
      </c>
      <c r="I2975" s="49"/>
      <c r="J2975" s="49"/>
      <c r="L2975" s="49" t="s">
        <v>8316</v>
      </c>
      <c r="M2975" s="49"/>
      <c r="N2975" s="49"/>
      <c r="O2975" s="49"/>
      <c r="P2975" s="49"/>
      <c r="Q2975" t="s">
        <v>14744</v>
      </c>
      <c r="R2975" t="s">
        <v>14685</v>
      </c>
      <c r="S2975">
        <v>1</v>
      </c>
      <c r="V2975">
        <v>301</v>
      </c>
      <c r="W2975">
        <v>0.6</v>
      </c>
      <c r="X2975" s="49" t="s">
        <v>3957</v>
      </c>
      <c r="AB2975" s="49"/>
      <c r="AC2975" s="49"/>
      <c r="AD2975">
        <v>9</v>
      </c>
    </row>
    <row r="2976" spans="2:30" x14ac:dyDescent="0.25">
      <c r="B2976" s="49"/>
      <c r="C2976" s="49"/>
      <c r="D2976" s="2"/>
      <c r="E2976" t="s">
        <v>394</v>
      </c>
      <c r="F2976" s="49"/>
      <c r="G2976" s="49"/>
      <c r="H2976" t="s">
        <v>14746</v>
      </c>
      <c r="I2976" s="49"/>
      <c r="J2976" s="49"/>
      <c r="L2976" s="49" t="s">
        <v>2818</v>
      </c>
      <c r="M2976" s="49"/>
      <c r="N2976" s="49"/>
      <c r="O2976" s="49"/>
      <c r="P2976" s="49"/>
      <c r="Q2976" t="s">
        <v>14745</v>
      </c>
      <c r="R2976" t="s">
        <v>14685</v>
      </c>
      <c r="S2976">
        <v>1</v>
      </c>
      <c r="T2976">
        <v>0</v>
      </c>
      <c r="U2976">
        <v>15</v>
      </c>
      <c r="X2976" s="49"/>
      <c r="AB2976" s="49"/>
      <c r="AC2976" s="49"/>
      <c r="AD2976">
        <v>9</v>
      </c>
    </row>
    <row r="2977" spans="2:30" x14ac:dyDescent="0.25">
      <c r="B2977" s="49"/>
      <c r="C2977" s="49"/>
      <c r="D2977" s="2"/>
      <c r="E2977" t="s">
        <v>398</v>
      </c>
      <c r="F2977" s="49"/>
      <c r="G2977" s="49"/>
      <c r="H2977" t="s">
        <v>14748</v>
      </c>
      <c r="I2977" s="49"/>
      <c r="J2977" s="49"/>
      <c r="L2977" s="49" t="s">
        <v>2818</v>
      </c>
      <c r="M2977" s="49"/>
      <c r="N2977" s="49"/>
      <c r="O2977" s="49"/>
      <c r="P2977" s="49"/>
      <c r="Q2977" t="s">
        <v>14747</v>
      </c>
      <c r="R2977" t="s">
        <v>14685</v>
      </c>
      <c r="S2977">
        <v>1</v>
      </c>
      <c r="T2977">
        <v>0</v>
      </c>
      <c r="U2977">
        <v>12</v>
      </c>
      <c r="X2977" s="49"/>
      <c r="AB2977" s="49"/>
      <c r="AC2977" s="49"/>
      <c r="AD2977">
        <v>9</v>
      </c>
    </row>
    <row r="2978" spans="2:30" x14ac:dyDescent="0.25">
      <c r="B2978" s="49"/>
      <c r="C2978" s="49"/>
      <c r="D2978" s="2"/>
      <c r="E2978" t="s">
        <v>403</v>
      </c>
      <c r="F2978" s="49"/>
      <c r="G2978" s="49"/>
      <c r="H2978" t="s">
        <v>14750</v>
      </c>
      <c r="I2978" s="49"/>
      <c r="J2978" s="49"/>
      <c r="L2978" s="49" t="s">
        <v>2818</v>
      </c>
      <c r="M2978" s="49"/>
      <c r="N2978" s="49"/>
      <c r="O2978" s="49"/>
      <c r="P2978" s="49"/>
      <c r="Q2978" t="s">
        <v>14749</v>
      </c>
      <c r="R2978" t="s">
        <v>14685</v>
      </c>
      <c r="S2978">
        <v>1</v>
      </c>
      <c r="T2978">
        <v>0</v>
      </c>
      <c r="U2978">
        <v>8</v>
      </c>
      <c r="X2978" s="49"/>
      <c r="AB2978" s="49"/>
      <c r="AC2978" s="49"/>
      <c r="AD2978">
        <v>9</v>
      </c>
    </row>
    <row r="2979" spans="2:30" x14ac:dyDescent="0.25">
      <c r="B2979" s="49"/>
      <c r="C2979" s="49"/>
      <c r="D2979" s="2"/>
      <c r="E2979" t="s">
        <v>407</v>
      </c>
      <c r="F2979" s="49"/>
      <c r="G2979" s="49"/>
      <c r="H2979" t="s">
        <v>14752</v>
      </c>
      <c r="I2979" s="49"/>
      <c r="J2979" s="49"/>
      <c r="L2979" s="49"/>
      <c r="M2979" s="49"/>
      <c r="N2979" s="49"/>
      <c r="O2979" s="49"/>
      <c r="P2979" s="49"/>
      <c r="Q2979" t="s">
        <v>14751</v>
      </c>
      <c r="R2979" t="s">
        <v>14685</v>
      </c>
      <c r="S2979">
        <v>1</v>
      </c>
      <c r="T2979">
        <v>0</v>
      </c>
      <c r="U2979">
        <v>10</v>
      </c>
      <c r="X2979" s="49"/>
      <c r="AB2979" s="49"/>
      <c r="AC2979" s="49"/>
      <c r="AD2979">
        <v>9</v>
      </c>
    </row>
    <row r="2980" spans="2:30" x14ac:dyDescent="0.25">
      <c r="B2980" s="49"/>
      <c r="C2980" s="49"/>
      <c r="D2980" s="2"/>
      <c r="E2980" t="s">
        <v>389</v>
      </c>
      <c r="F2980" s="49"/>
      <c r="G2980" s="49"/>
      <c r="H2980" t="s">
        <v>14754</v>
      </c>
      <c r="I2980" s="49"/>
      <c r="J2980" s="49"/>
      <c r="L2980" s="49"/>
      <c r="M2980" s="49"/>
      <c r="N2980" s="49"/>
      <c r="O2980" s="49"/>
      <c r="P2980" s="49"/>
      <c r="Q2980" t="s">
        <v>14753</v>
      </c>
      <c r="R2980" t="s">
        <v>14685</v>
      </c>
      <c r="S2980">
        <v>1</v>
      </c>
      <c r="T2980">
        <v>0</v>
      </c>
      <c r="U2980">
        <v>10</v>
      </c>
      <c r="X2980" s="49"/>
      <c r="AB2980" s="49"/>
      <c r="AC2980" s="49"/>
      <c r="AD2980">
        <v>9</v>
      </c>
    </row>
    <row r="2981" spans="2:30" x14ac:dyDescent="0.25">
      <c r="B2981" s="49"/>
      <c r="C2981" s="49"/>
      <c r="D2981" s="2"/>
      <c r="E2981" t="s">
        <v>394</v>
      </c>
      <c r="F2981" s="49"/>
      <c r="G2981" s="49"/>
      <c r="H2981" t="s">
        <v>14756</v>
      </c>
      <c r="I2981" s="49"/>
      <c r="J2981" s="49"/>
      <c r="L2981" s="49" t="s">
        <v>2818</v>
      </c>
      <c r="M2981" s="49"/>
      <c r="N2981" s="49"/>
      <c r="O2981" s="49"/>
      <c r="P2981" s="49"/>
      <c r="Q2981" t="s">
        <v>14755</v>
      </c>
      <c r="R2981" t="s">
        <v>14685</v>
      </c>
      <c r="S2981">
        <v>2</v>
      </c>
      <c r="T2981">
        <v>0</v>
      </c>
      <c r="U2981">
        <v>15</v>
      </c>
      <c r="X2981" s="49"/>
      <c r="AB2981" s="49"/>
      <c r="AC2981" s="49"/>
      <c r="AD2981">
        <v>9</v>
      </c>
    </row>
    <row r="2982" spans="2:30" x14ac:dyDescent="0.25">
      <c r="B2982" s="49"/>
      <c r="C2982" s="49"/>
      <c r="D2982" s="2"/>
      <c r="E2982" t="s">
        <v>398</v>
      </c>
      <c r="F2982" s="49"/>
      <c r="G2982" s="49"/>
      <c r="H2982" t="s">
        <v>14758</v>
      </c>
      <c r="I2982" s="49"/>
      <c r="J2982" s="49"/>
      <c r="L2982" s="49" t="s">
        <v>2818</v>
      </c>
      <c r="M2982" s="49"/>
      <c r="N2982" s="49"/>
      <c r="O2982" s="49"/>
      <c r="P2982" s="49"/>
      <c r="Q2982" t="s">
        <v>14757</v>
      </c>
      <c r="R2982" t="s">
        <v>14685</v>
      </c>
      <c r="S2982">
        <v>2</v>
      </c>
      <c r="T2982">
        <v>0</v>
      </c>
      <c r="U2982">
        <v>12</v>
      </c>
      <c r="X2982" s="49"/>
      <c r="AB2982" s="49"/>
      <c r="AC2982" s="49"/>
      <c r="AD2982">
        <v>9</v>
      </c>
    </row>
    <row r="2983" spans="2:30" x14ac:dyDescent="0.25">
      <c r="B2983" s="49"/>
      <c r="C2983" s="49"/>
      <c r="D2983" s="2"/>
      <c r="E2983" t="s">
        <v>403</v>
      </c>
      <c r="F2983" s="49"/>
      <c r="G2983" s="49"/>
      <c r="H2983" t="s">
        <v>14760</v>
      </c>
      <c r="I2983" s="49"/>
      <c r="J2983" s="49"/>
      <c r="L2983" s="49" t="s">
        <v>2818</v>
      </c>
      <c r="M2983" s="49"/>
      <c r="N2983" s="49"/>
      <c r="O2983" s="49"/>
      <c r="P2983" s="49"/>
      <c r="Q2983" t="s">
        <v>14759</v>
      </c>
      <c r="R2983" t="s">
        <v>14685</v>
      </c>
      <c r="S2983">
        <v>2</v>
      </c>
      <c r="T2983">
        <v>0</v>
      </c>
      <c r="U2983">
        <v>8</v>
      </c>
      <c r="X2983" s="49"/>
      <c r="AB2983" s="49"/>
      <c r="AC2983" s="49"/>
      <c r="AD2983">
        <v>9</v>
      </c>
    </row>
    <row r="2984" spans="2:30" x14ac:dyDescent="0.25">
      <c r="B2984" s="49"/>
      <c r="C2984" s="49"/>
      <c r="D2984" s="2"/>
      <c r="E2984" t="s">
        <v>407</v>
      </c>
      <c r="F2984" s="49"/>
      <c r="G2984" s="49"/>
      <c r="H2984" t="s">
        <v>14762</v>
      </c>
      <c r="I2984" s="49"/>
      <c r="J2984" s="49"/>
      <c r="L2984" s="49"/>
      <c r="M2984" s="49"/>
      <c r="N2984" s="49"/>
      <c r="O2984" s="49"/>
      <c r="P2984" s="49"/>
      <c r="Q2984" t="s">
        <v>14761</v>
      </c>
      <c r="R2984" t="s">
        <v>14685</v>
      </c>
      <c r="S2984">
        <v>2</v>
      </c>
      <c r="T2984">
        <v>0</v>
      </c>
      <c r="U2984">
        <v>10</v>
      </c>
      <c r="X2984" s="49"/>
      <c r="AB2984" s="49"/>
      <c r="AC2984" s="49"/>
      <c r="AD2984">
        <v>9</v>
      </c>
    </row>
    <row r="2985" spans="2:30" x14ac:dyDescent="0.25">
      <c r="B2985" s="49"/>
      <c r="C2985" s="49"/>
      <c r="D2985" s="2"/>
      <c r="E2985" t="s">
        <v>389</v>
      </c>
      <c r="F2985" s="49"/>
      <c r="G2985" s="49"/>
      <c r="H2985" t="s">
        <v>14764</v>
      </c>
      <c r="I2985" s="49"/>
      <c r="J2985" s="49"/>
      <c r="L2985" s="49"/>
      <c r="M2985" s="49"/>
      <c r="N2985" s="49"/>
      <c r="O2985" s="49"/>
      <c r="P2985" s="49"/>
      <c r="Q2985" t="s">
        <v>14763</v>
      </c>
      <c r="R2985" t="s">
        <v>14685</v>
      </c>
      <c r="S2985">
        <v>2</v>
      </c>
      <c r="T2985">
        <v>0</v>
      </c>
      <c r="U2985">
        <v>10</v>
      </c>
      <c r="X2985" s="49"/>
      <c r="AB2985" s="49"/>
      <c r="AC2985" s="49"/>
      <c r="AD2985">
        <v>9</v>
      </c>
    </row>
    <row r="2986" spans="2:30" x14ac:dyDescent="0.25">
      <c r="B2986" s="49"/>
      <c r="C2986" s="49"/>
      <c r="D2986" s="2"/>
      <c r="E2986" t="s">
        <v>1</v>
      </c>
      <c r="F2986" s="49"/>
      <c r="G2986" s="49"/>
      <c r="H2986" t="s">
        <v>14766</v>
      </c>
      <c r="I2986" s="49"/>
      <c r="J2986" s="49"/>
      <c r="L2986" s="49" t="s">
        <v>6664</v>
      </c>
      <c r="M2986" s="49"/>
      <c r="N2986" s="49"/>
      <c r="O2986" s="49"/>
      <c r="P2986" s="49"/>
      <c r="Q2986" t="s">
        <v>14765</v>
      </c>
      <c r="R2986" t="s">
        <v>14685</v>
      </c>
      <c r="S2986">
        <v>1</v>
      </c>
      <c r="T2986">
        <v>170</v>
      </c>
      <c r="V2986">
        <v>60</v>
      </c>
      <c r="X2986" s="49"/>
      <c r="AB2986" s="49"/>
      <c r="AC2986" s="49"/>
      <c r="AD2986">
        <v>9</v>
      </c>
    </row>
    <row r="2987" spans="2:30" x14ac:dyDescent="0.25">
      <c r="B2987" s="49"/>
      <c r="C2987" s="49"/>
      <c r="D2987" s="2"/>
      <c r="E2987" t="s">
        <v>1</v>
      </c>
      <c r="F2987" s="49"/>
      <c r="G2987" s="49"/>
      <c r="H2987" t="s">
        <v>14768</v>
      </c>
      <c r="I2987" s="49"/>
      <c r="J2987" s="49"/>
      <c r="L2987" s="49" t="s">
        <v>6400</v>
      </c>
      <c r="M2987" s="49"/>
      <c r="N2987" s="49"/>
      <c r="O2987" s="49"/>
      <c r="P2987" s="49"/>
      <c r="Q2987" t="s">
        <v>14767</v>
      </c>
      <c r="R2987" t="s">
        <v>14685</v>
      </c>
      <c r="S2987">
        <v>2</v>
      </c>
      <c r="T2987">
        <v>170</v>
      </c>
      <c r="V2987">
        <v>46.800000000000004</v>
      </c>
      <c r="X2987" s="49"/>
      <c r="AB2987" s="49"/>
      <c r="AC2987" s="49"/>
      <c r="AD2987">
        <v>9</v>
      </c>
    </row>
    <row r="2988" spans="2:30" x14ac:dyDescent="0.25">
      <c r="B2988" s="49"/>
      <c r="C2988" s="49"/>
      <c r="D2988" s="2"/>
      <c r="E2988" t="s">
        <v>1</v>
      </c>
      <c r="F2988" s="49"/>
      <c r="G2988" s="49"/>
      <c r="H2988" t="s">
        <v>14771</v>
      </c>
      <c r="I2988" s="49"/>
      <c r="J2988" s="49"/>
      <c r="L2988" s="49" t="s">
        <v>14770</v>
      </c>
      <c r="M2988" s="49"/>
      <c r="N2988" s="49"/>
      <c r="O2988" s="49"/>
      <c r="P2988" s="49"/>
      <c r="Q2988" t="s">
        <v>14769</v>
      </c>
      <c r="R2988" t="s">
        <v>14685</v>
      </c>
      <c r="S2988">
        <v>3</v>
      </c>
      <c r="T2988">
        <v>170</v>
      </c>
      <c r="V2988">
        <v>40.200000000000003</v>
      </c>
      <c r="X2988" s="49"/>
      <c r="AB2988" s="49"/>
      <c r="AC2988" s="49"/>
      <c r="AD2988">
        <v>9</v>
      </c>
    </row>
    <row r="2989" spans="2:30" x14ac:dyDescent="0.25">
      <c r="B2989" s="49"/>
      <c r="C2989" s="49"/>
      <c r="D2989" s="2"/>
      <c r="E2989" t="s">
        <v>1</v>
      </c>
      <c r="F2989" s="49"/>
      <c r="G2989" s="49"/>
      <c r="H2989" t="s">
        <v>14774</v>
      </c>
      <c r="I2989" s="49"/>
      <c r="J2989" s="49"/>
      <c r="L2989" s="49" t="s">
        <v>14773</v>
      </c>
      <c r="M2989" s="49"/>
      <c r="N2989" s="49"/>
      <c r="O2989" s="49"/>
      <c r="P2989" s="49"/>
      <c r="Q2989" t="s">
        <v>14772</v>
      </c>
      <c r="R2989" t="s">
        <v>14685</v>
      </c>
      <c r="S2989">
        <v>4</v>
      </c>
      <c r="T2989">
        <v>170</v>
      </c>
      <c r="V2989">
        <v>34.799999999999997</v>
      </c>
      <c r="X2989" s="49"/>
      <c r="AB2989" s="49"/>
      <c r="AC2989" s="49"/>
      <c r="AD2989">
        <v>9</v>
      </c>
    </row>
    <row r="2990" spans="2:30" x14ac:dyDescent="0.25">
      <c r="B2990" s="49"/>
      <c r="C2990" s="49"/>
      <c r="D2990" s="2"/>
      <c r="E2990" t="s">
        <v>14741</v>
      </c>
      <c r="F2990" s="49"/>
      <c r="G2990" s="49"/>
      <c r="H2990" t="s">
        <v>14777</v>
      </c>
      <c r="I2990" s="49"/>
      <c r="J2990" s="49"/>
      <c r="L2990" s="49" t="s">
        <v>14776</v>
      </c>
      <c r="M2990" s="49"/>
      <c r="N2990" s="49"/>
      <c r="O2990" s="49"/>
      <c r="P2990" s="49"/>
      <c r="Q2990" t="s">
        <v>14775</v>
      </c>
      <c r="R2990" t="s">
        <v>14685</v>
      </c>
      <c r="S2990">
        <v>1</v>
      </c>
      <c r="T2990">
        <v>190</v>
      </c>
      <c r="U2990">
        <v>10</v>
      </c>
      <c r="X2990" s="49"/>
      <c r="Y2990">
        <v>2</v>
      </c>
      <c r="Z2990">
        <v>1</v>
      </c>
      <c r="AA2990">
        <v>3</v>
      </c>
      <c r="AB2990" s="49" t="s">
        <v>2289</v>
      </c>
      <c r="AC2990" s="49"/>
      <c r="AD2990">
        <v>9</v>
      </c>
    </row>
    <row r="2991" spans="2:30" x14ac:dyDescent="0.25">
      <c r="B2991" s="49"/>
      <c r="C2991" s="49"/>
      <c r="D2991" s="2"/>
      <c r="E2991" t="s">
        <v>14741</v>
      </c>
      <c r="F2991" s="49"/>
      <c r="G2991" s="49"/>
      <c r="H2991" t="s">
        <v>14780</v>
      </c>
      <c r="I2991" s="49"/>
      <c r="J2991" s="49"/>
      <c r="L2991" s="49" t="s">
        <v>14779</v>
      </c>
      <c r="M2991" s="49"/>
      <c r="N2991" s="49"/>
      <c r="O2991" s="49"/>
      <c r="P2991" s="49"/>
      <c r="Q2991" t="s">
        <v>14778</v>
      </c>
      <c r="R2991" t="s">
        <v>14685</v>
      </c>
      <c r="S2991">
        <v>2</v>
      </c>
      <c r="T2991">
        <v>220</v>
      </c>
      <c r="U2991">
        <v>10</v>
      </c>
      <c r="X2991" s="49"/>
      <c r="Y2991">
        <v>2</v>
      </c>
      <c r="Z2991">
        <v>1</v>
      </c>
      <c r="AA2991">
        <v>3</v>
      </c>
      <c r="AB2991" s="49" t="s">
        <v>618</v>
      </c>
      <c r="AC2991" s="49"/>
      <c r="AD2991">
        <v>9</v>
      </c>
    </row>
    <row r="2992" spans="2:30" x14ac:dyDescent="0.25">
      <c r="B2992" s="49"/>
      <c r="C2992" s="49"/>
      <c r="D2992" s="2"/>
      <c r="E2992" t="s">
        <v>14741</v>
      </c>
      <c r="F2992" s="49"/>
      <c r="G2992" s="49"/>
      <c r="H2992" t="s">
        <v>14782</v>
      </c>
      <c r="I2992" s="49"/>
      <c r="J2992" s="49"/>
      <c r="L2992" s="49" t="s">
        <v>14779</v>
      </c>
      <c r="M2992" s="49"/>
      <c r="N2992" s="49"/>
      <c r="O2992" s="49"/>
      <c r="P2992" s="49"/>
      <c r="Q2992" t="s">
        <v>14781</v>
      </c>
      <c r="R2992" t="s">
        <v>14685</v>
      </c>
      <c r="S2992">
        <v>3</v>
      </c>
      <c r="T2992">
        <v>240</v>
      </c>
      <c r="U2992">
        <v>10</v>
      </c>
      <c r="X2992" s="49"/>
      <c r="Y2992">
        <v>2</v>
      </c>
      <c r="Z2992">
        <v>1</v>
      </c>
      <c r="AA2992">
        <v>3</v>
      </c>
      <c r="AB2992" s="49" t="s">
        <v>618</v>
      </c>
      <c r="AC2992" s="49"/>
      <c r="AD2992">
        <v>9</v>
      </c>
    </row>
    <row r="2993" spans="2:30" x14ac:dyDescent="0.25">
      <c r="B2993" s="49"/>
      <c r="C2993" s="49"/>
      <c r="D2993" s="2"/>
      <c r="E2993" t="s">
        <v>14741</v>
      </c>
      <c r="F2993" s="49"/>
      <c r="G2993" s="49"/>
      <c r="H2993" t="s">
        <v>14785</v>
      </c>
      <c r="I2993" s="49"/>
      <c r="J2993" s="49"/>
      <c r="L2993" s="49" t="s">
        <v>14784</v>
      </c>
      <c r="M2993" s="49"/>
      <c r="N2993" s="49"/>
      <c r="O2993" s="49"/>
      <c r="P2993" s="49"/>
      <c r="Q2993" t="s">
        <v>14783</v>
      </c>
      <c r="R2993" t="s">
        <v>14685</v>
      </c>
      <c r="S2993">
        <v>4</v>
      </c>
      <c r="T2993">
        <v>270</v>
      </c>
      <c r="U2993">
        <v>8</v>
      </c>
      <c r="X2993" s="49"/>
      <c r="Y2993">
        <v>2</v>
      </c>
      <c r="Z2993">
        <v>1</v>
      </c>
      <c r="AA2993">
        <v>3</v>
      </c>
      <c r="AB2993" s="49" t="s">
        <v>618</v>
      </c>
      <c r="AC2993" s="49"/>
      <c r="AD2993">
        <v>9</v>
      </c>
    </row>
    <row r="2994" spans="2:30" x14ac:dyDescent="0.25">
      <c r="B2994" s="49"/>
      <c r="C2994" s="49"/>
      <c r="D2994" s="2"/>
      <c r="E2994" t="s">
        <v>14741</v>
      </c>
      <c r="F2994" s="49"/>
      <c r="G2994" s="49"/>
      <c r="H2994" t="s">
        <v>14787</v>
      </c>
      <c r="I2994" s="49"/>
      <c r="J2994" s="49"/>
      <c r="L2994" s="49" t="s">
        <v>14784</v>
      </c>
      <c r="M2994" s="49"/>
      <c r="N2994" s="49"/>
      <c r="O2994" s="49"/>
      <c r="P2994" s="49"/>
      <c r="Q2994" t="s">
        <v>14786</v>
      </c>
      <c r="R2994" t="s">
        <v>14685</v>
      </c>
      <c r="S2994">
        <v>5</v>
      </c>
      <c r="T2994">
        <v>270</v>
      </c>
      <c r="U2994">
        <v>8</v>
      </c>
      <c r="X2994" s="49"/>
      <c r="Y2994">
        <v>2</v>
      </c>
      <c r="Z2994">
        <v>1</v>
      </c>
      <c r="AA2994">
        <v>3</v>
      </c>
      <c r="AB2994" s="49" t="s">
        <v>618</v>
      </c>
      <c r="AC2994" s="49"/>
      <c r="AD2994">
        <v>9</v>
      </c>
    </row>
    <row r="2995" spans="2:30" x14ac:dyDescent="0.25">
      <c r="B2995" s="49"/>
      <c r="C2995" s="49"/>
      <c r="D2995" s="2"/>
      <c r="E2995" t="s">
        <v>45</v>
      </c>
      <c r="F2995" s="49"/>
      <c r="G2995" s="49"/>
      <c r="H2995" t="s">
        <v>14790</v>
      </c>
      <c r="I2995" s="49"/>
      <c r="J2995" s="49"/>
      <c r="L2995" s="49" t="s">
        <v>14789</v>
      </c>
      <c r="M2995" s="49"/>
      <c r="N2995" s="49"/>
      <c r="O2995" s="49"/>
      <c r="P2995" s="49"/>
      <c r="Q2995" t="s">
        <v>14788</v>
      </c>
      <c r="R2995" t="s">
        <v>14685</v>
      </c>
      <c r="S2995">
        <v>1</v>
      </c>
      <c r="T2995">
        <v>70</v>
      </c>
      <c r="U2995">
        <v>12</v>
      </c>
      <c r="X2995" s="49"/>
      <c r="Y2995">
        <v>2</v>
      </c>
      <c r="Z2995">
        <v>1</v>
      </c>
      <c r="AA2995">
        <v>3</v>
      </c>
      <c r="AB2995" s="49" t="s">
        <v>618</v>
      </c>
      <c r="AC2995" s="49"/>
      <c r="AD2995">
        <v>9</v>
      </c>
    </row>
    <row r="2996" spans="2:30" x14ac:dyDescent="0.25">
      <c r="B2996" s="49"/>
      <c r="C2996" s="49"/>
      <c r="D2996" s="2"/>
      <c r="E2996" t="s">
        <v>45</v>
      </c>
      <c r="F2996" s="49"/>
      <c r="G2996" s="49"/>
      <c r="H2996" t="s">
        <v>14793</v>
      </c>
      <c r="I2996" s="49"/>
      <c r="J2996" s="49"/>
      <c r="L2996" s="49" t="s">
        <v>14792</v>
      </c>
      <c r="M2996" s="49"/>
      <c r="N2996" s="49"/>
      <c r="O2996" s="49"/>
      <c r="P2996" s="49"/>
      <c r="Q2996" t="s">
        <v>14791</v>
      </c>
      <c r="R2996" t="s">
        <v>14685</v>
      </c>
      <c r="S2996">
        <v>2</v>
      </c>
      <c r="T2996">
        <v>75</v>
      </c>
      <c r="U2996">
        <v>11</v>
      </c>
      <c r="X2996" s="49"/>
      <c r="Y2996">
        <v>2</v>
      </c>
      <c r="Z2996">
        <v>1</v>
      </c>
      <c r="AA2996">
        <v>3</v>
      </c>
      <c r="AB2996" s="49" t="s">
        <v>618</v>
      </c>
      <c r="AC2996" s="49"/>
      <c r="AD2996">
        <v>9</v>
      </c>
    </row>
    <row r="2997" spans="2:30" x14ac:dyDescent="0.25">
      <c r="B2997" s="49"/>
      <c r="C2997" s="49"/>
      <c r="D2997" s="2"/>
      <c r="E2997" t="s">
        <v>45</v>
      </c>
      <c r="F2997" s="49"/>
      <c r="G2997" s="49"/>
      <c r="H2997" t="s">
        <v>14796</v>
      </c>
      <c r="I2997" s="49"/>
      <c r="J2997" s="49"/>
      <c r="L2997" s="49" t="s">
        <v>14795</v>
      </c>
      <c r="M2997" s="49"/>
      <c r="N2997" s="49"/>
      <c r="O2997" s="49"/>
      <c r="P2997" s="49"/>
      <c r="Q2997" t="s">
        <v>14794</v>
      </c>
      <c r="R2997" t="s">
        <v>14685</v>
      </c>
      <c r="S2997">
        <v>3</v>
      </c>
      <c r="T2997">
        <v>77.5</v>
      </c>
      <c r="U2997">
        <v>10</v>
      </c>
      <c r="X2997" s="49"/>
      <c r="Y2997">
        <v>2</v>
      </c>
      <c r="Z2997">
        <v>1</v>
      </c>
      <c r="AA2997">
        <v>3</v>
      </c>
      <c r="AB2997" s="49" t="s">
        <v>618</v>
      </c>
      <c r="AC2997" s="49"/>
      <c r="AD2997">
        <v>9</v>
      </c>
    </row>
    <row r="2998" spans="2:30" x14ac:dyDescent="0.25">
      <c r="B2998" s="49"/>
      <c r="C2998" s="49"/>
      <c r="D2998" s="2"/>
      <c r="E2998" t="s">
        <v>59</v>
      </c>
      <c r="F2998" s="49"/>
      <c r="G2998" s="49"/>
      <c r="H2998" t="s">
        <v>14799</v>
      </c>
      <c r="I2998" s="49"/>
      <c r="J2998" s="49"/>
      <c r="L2998" s="49" t="s">
        <v>14798</v>
      </c>
      <c r="M2998" s="49"/>
      <c r="N2998" s="49"/>
      <c r="O2998" s="49"/>
      <c r="P2998" s="49"/>
      <c r="Q2998" t="s">
        <v>14797</v>
      </c>
      <c r="R2998" t="s">
        <v>14685</v>
      </c>
      <c r="S2998">
        <v>1</v>
      </c>
      <c r="T2998">
        <v>45</v>
      </c>
      <c r="U2998">
        <v>10</v>
      </c>
      <c r="X2998" s="49"/>
      <c r="Y2998">
        <v>2</v>
      </c>
      <c r="Z2998">
        <v>1</v>
      </c>
      <c r="AA2998">
        <v>3</v>
      </c>
      <c r="AB2998" s="49" t="s">
        <v>618</v>
      </c>
      <c r="AC2998" s="49"/>
      <c r="AD2998">
        <v>9</v>
      </c>
    </row>
    <row r="2999" spans="2:30" x14ac:dyDescent="0.25">
      <c r="B2999" s="49"/>
      <c r="C2999" s="49"/>
      <c r="D2999" s="2"/>
      <c r="E2999" t="s">
        <v>59</v>
      </c>
      <c r="F2999" s="49"/>
      <c r="G2999" s="49"/>
      <c r="H2999" t="s">
        <v>14801</v>
      </c>
      <c r="I2999" s="49"/>
      <c r="J2999" s="49"/>
      <c r="L2999" s="49" t="s">
        <v>14798</v>
      </c>
      <c r="M2999" s="49"/>
      <c r="N2999" s="49"/>
      <c r="O2999" s="49"/>
      <c r="P2999" s="49"/>
      <c r="Q2999" t="s">
        <v>14800</v>
      </c>
      <c r="R2999" t="s">
        <v>14685</v>
      </c>
      <c r="S2999">
        <v>2</v>
      </c>
      <c r="T2999">
        <v>50</v>
      </c>
      <c r="U2999">
        <v>12</v>
      </c>
      <c r="X2999" s="49"/>
      <c r="Y2999">
        <v>2</v>
      </c>
      <c r="Z2999">
        <v>1</v>
      </c>
      <c r="AA2999">
        <v>3</v>
      </c>
      <c r="AB2999" s="49" t="s">
        <v>618</v>
      </c>
      <c r="AC2999" s="49"/>
      <c r="AD2999">
        <v>9</v>
      </c>
    </row>
    <row r="3000" spans="2:30" x14ac:dyDescent="0.25">
      <c r="B3000" s="49"/>
      <c r="C3000" s="49"/>
      <c r="D3000" s="2"/>
      <c r="E3000" t="s">
        <v>59</v>
      </c>
      <c r="F3000" s="49"/>
      <c r="G3000" s="49"/>
      <c r="H3000" t="s">
        <v>14804</v>
      </c>
      <c r="I3000" s="49"/>
      <c r="J3000" s="49"/>
      <c r="L3000" s="49" t="s">
        <v>14803</v>
      </c>
      <c r="M3000" s="49"/>
      <c r="N3000" s="49"/>
      <c r="O3000" s="49"/>
      <c r="P3000" s="49"/>
      <c r="Q3000" t="s">
        <v>14802</v>
      </c>
      <c r="R3000" t="s">
        <v>14685</v>
      </c>
      <c r="S3000">
        <v>3</v>
      </c>
      <c r="T3000">
        <v>55</v>
      </c>
      <c r="U3000">
        <v>9</v>
      </c>
      <c r="X3000" s="49"/>
      <c r="Y3000">
        <v>2</v>
      </c>
      <c r="Z3000">
        <v>1</v>
      </c>
      <c r="AA3000">
        <v>3</v>
      </c>
      <c r="AB3000" s="49" t="s">
        <v>618</v>
      </c>
      <c r="AC3000" s="49"/>
      <c r="AD3000">
        <v>9</v>
      </c>
    </row>
    <row r="3001" spans="2:30" x14ac:dyDescent="0.25">
      <c r="B3001" s="49"/>
      <c r="C3001" s="49"/>
      <c r="D3001" s="2"/>
      <c r="E3001" t="s">
        <v>8734</v>
      </c>
      <c r="F3001" s="49"/>
      <c r="G3001" s="49"/>
      <c r="H3001" t="s">
        <v>14807</v>
      </c>
      <c r="I3001" s="49"/>
      <c r="J3001" s="49"/>
      <c r="L3001" s="49" t="s">
        <v>14806</v>
      </c>
      <c r="M3001" s="49"/>
      <c r="N3001" s="49"/>
      <c r="O3001" s="49"/>
      <c r="P3001" s="49"/>
      <c r="Q3001" t="s">
        <v>14805</v>
      </c>
      <c r="R3001" t="s">
        <v>14685</v>
      </c>
      <c r="S3001">
        <v>1</v>
      </c>
      <c r="T3001">
        <v>30</v>
      </c>
      <c r="U3001">
        <v>9</v>
      </c>
      <c r="X3001" s="49"/>
      <c r="Y3001">
        <v>2</v>
      </c>
      <c r="Z3001">
        <v>1</v>
      </c>
      <c r="AA3001">
        <v>3</v>
      </c>
      <c r="AB3001" s="49" t="s">
        <v>1745</v>
      </c>
      <c r="AC3001" s="49"/>
      <c r="AD3001">
        <v>9</v>
      </c>
    </row>
    <row r="3002" spans="2:30" x14ac:dyDescent="0.25">
      <c r="B3002" s="49"/>
      <c r="C3002" s="49"/>
      <c r="D3002" s="2"/>
      <c r="E3002" t="s">
        <v>8734</v>
      </c>
      <c r="F3002" s="49"/>
      <c r="G3002" s="49"/>
      <c r="H3002" t="s">
        <v>14809</v>
      </c>
      <c r="I3002" s="49"/>
      <c r="J3002" s="49"/>
      <c r="L3002" s="49" t="s">
        <v>14806</v>
      </c>
      <c r="M3002" s="49"/>
      <c r="N3002" s="49"/>
      <c r="O3002" s="49"/>
      <c r="P3002" s="49"/>
      <c r="Q3002" t="s">
        <v>14808</v>
      </c>
      <c r="R3002" t="s">
        <v>14685</v>
      </c>
      <c r="S3002">
        <v>2</v>
      </c>
      <c r="T3002">
        <v>30</v>
      </c>
      <c r="U3002">
        <v>7</v>
      </c>
      <c r="X3002" s="49"/>
      <c r="Y3002">
        <v>2</v>
      </c>
      <c r="Z3002">
        <v>1</v>
      </c>
      <c r="AA3002">
        <v>3</v>
      </c>
      <c r="AB3002" s="49" t="s">
        <v>1745</v>
      </c>
      <c r="AC3002" s="49"/>
      <c r="AD3002">
        <v>9</v>
      </c>
    </row>
    <row r="3003" spans="2:30" x14ac:dyDescent="0.25">
      <c r="B3003" s="49"/>
      <c r="C3003" s="49"/>
      <c r="D3003" s="2"/>
      <c r="E3003" t="s">
        <v>8734</v>
      </c>
      <c r="F3003" s="49"/>
      <c r="G3003" s="49"/>
      <c r="H3003" t="s">
        <v>14812</v>
      </c>
      <c r="I3003" s="49"/>
      <c r="J3003" s="49"/>
      <c r="L3003" s="49" t="s">
        <v>14811</v>
      </c>
      <c r="M3003" s="49"/>
      <c r="N3003" s="49"/>
      <c r="O3003" s="49"/>
      <c r="P3003" s="49"/>
      <c r="Q3003" t="s">
        <v>14810</v>
      </c>
      <c r="R3003" t="s">
        <v>14685</v>
      </c>
      <c r="S3003">
        <v>3</v>
      </c>
      <c r="T3003">
        <v>30</v>
      </c>
      <c r="U3003">
        <v>6</v>
      </c>
      <c r="X3003" s="49"/>
      <c r="Y3003">
        <v>2</v>
      </c>
      <c r="Z3003">
        <v>1</v>
      </c>
      <c r="AA3003">
        <v>3</v>
      </c>
      <c r="AB3003" s="49" t="s">
        <v>1745</v>
      </c>
      <c r="AC3003" s="49"/>
      <c r="AD3003">
        <v>9</v>
      </c>
    </row>
    <row r="3004" spans="2:30" x14ac:dyDescent="0.25">
      <c r="B3004" s="49"/>
      <c r="C3004" s="49"/>
      <c r="D3004" s="2"/>
      <c r="E3004" t="s">
        <v>79</v>
      </c>
      <c r="F3004" s="49"/>
      <c r="G3004" s="49"/>
      <c r="H3004" t="s">
        <v>14815</v>
      </c>
      <c r="I3004" s="49"/>
      <c r="J3004" s="49"/>
      <c r="L3004" s="49" t="s">
        <v>14814</v>
      </c>
      <c r="M3004" s="49"/>
      <c r="N3004" s="49"/>
      <c r="O3004" s="49"/>
      <c r="P3004" s="49"/>
      <c r="Q3004" t="s">
        <v>14813</v>
      </c>
      <c r="R3004" t="s">
        <v>14685</v>
      </c>
      <c r="S3004">
        <v>1</v>
      </c>
      <c r="T3004">
        <v>45</v>
      </c>
      <c r="U3004">
        <v>15</v>
      </c>
      <c r="X3004" s="49"/>
      <c r="Y3004">
        <v>2</v>
      </c>
      <c r="Z3004">
        <v>1</v>
      </c>
      <c r="AA3004">
        <v>3</v>
      </c>
      <c r="AB3004" s="49" t="s">
        <v>618</v>
      </c>
      <c r="AC3004" s="49"/>
      <c r="AD3004">
        <v>9</v>
      </c>
    </row>
    <row r="3005" spans="2:30" x14ac:dyDescent="0.25">
      <c r="B3005" s="49"/>
      <c r="C3005" s="49"/>
      <c r="D3005" s="2"/>
      <c r="E3005" t="s">
        <v>79</v>
      </c>
      <c r="F3005" s="49"/>
      <c r="G3005" s="49"/>
      <c r="H3005" t="s">
        <v>14817</v>
      </c>
      <c r="I3005" s="49"/>
      <c r="J3005" s="49"/>
      <c r="L3005" s="49" t="s">
        <v>3189</v>
      </c>
      <c r="M3005" s="49"/>
      <c r="N3005" s="49"/>
      <c r="O3005" s="49"/>
      <c r="P3005" s="49"/>
      <c r="Q3005" t="s">
        <v>14816</v>
      </c>
      <c r="R3005" t="s">
        <v>14685</v>
      </c>
      <c r="S3005">
        <v>2</v>
      </c>
      <c r="T3005">
        <v>50</v>
      </c>
      <c r="U3005">
        <v>15</v>
      </c>
      <c r="X3005" s="49"/>
      <c r="Y3005">
        <v>2</v>
      </c>
      <c r="Z3005">
        <v>1</v>
      </c>
      <c r="AA3005">
        <v>3</v>
      </c>
      <c r="AB3005" s="49" t="s">
        <v>618</v>
      </c>
      <c r="AC3005" s="49"/>
      <c r="AD3005">
        <v>9</v>
      </c>
    </row>
    <row r="3006" spans="2:30" x14ac:dyDescent="0.25">
      <c r="B3006" s="49"/>
      <c r="C3006" s="49"/>
      <c r="D3006" s="2"/>
      <c r="E3006" t="s">
        <v>79</v>
      </c>
      <c r="F3006" s="49"/>
      <c r="G3006" s="49"/>
      <c r="H3006" t="s">
        <v>14819</v>
      </c>
      <c r="I3006" s="49"/>
      <c r="J3006" s="49"/>
      <c r="L3006" s="49" t="s">
        <v>3189</v>
      </c>
      <c r="M3006" s="49"/>
      <c r="N3006" s="49"/>
      <c r="O3006" s="49"/>
      <c r="P3006" s="49"/>
      <c r="Q3006" t="s">
        <v>14818</v>
      </c>
      <c r="R3006" t="s">
        <v>14685</v>
      </c>
      <c r="S3006">
        <v>3</v>
      </c>
      <c r="T3006">
        <v>55</v>
      </c>
      <c r="U3006">
        <v>12</v>
      </c>
      <c r="X3006" s="49"/>
      <c r="Y3006">
        <v>2</v>
      </c>
      <c r="Z3006">
        <v>1</v>
      </c>
      <c r="AA3006">
        <v>3</v>
      </c>
      <c r="AB3006" s="49" t="s">
        <v>618</v>
      </c>
      <c r="AC3006" s="49"/>
      <c r="AD3006">
        <v>9</v>
      </c>
    </row>
    <row r="3007" spans="2:30" x14ac:dyDescent="0.25">
      <c r="B3007" s="49"/>
      <c r="C3007" s="49"/>
      <c r="D3007" s="2"/>
      <c r="E3007" t="s">
        <v>14738</v>
      </c>
      <c r="F3007" s="49"/>
      <c r="G3007" s="49"/>
      <c r="H3007" t="s">
        <v>14822</v>
      </c>
      <c r="I3007" s="49"/>
      <c r="J3007" s="49"/>
      <c r="L3007" s="49" t="s">
        <v>14821</v>
      </c>
      <c r="M3007" s="49"/>
      <c r="N3007" s="49"/>
      <c r="O3007" s="49"/>
      <c r="P3007" s="49"/>
      <c r="Q3007" t="s">
        <v>14820</v>
      </c>
      <c r="R3007" t="s">
        <v>14685</v>
      </c>
      <c r="S3007">
        <v>1</v>
      </c>
      <c r="T3007">
        <v>5</v>
      </c>
      <c r="U3007">
        <v>12</v>
      </c>
      <c r="X3007" s="49"/>
      <c r="Y3007">
        <v>2</v>
      </c>
      <c r="Z3007">
        <v>1</v>
      </c>
      <c r="AA3007">
        <v>2</v>
      </c>
      <c r="AB3007" s="49" t="s">
        <v>8420</v>
      </c>
      <c r="AC3007" s="49"/>
      <c r="AD3007">
        <v>9</v>
      </c>
    </row>
    <row r="3008" spans="2:30" x14ac:dyDescent="0.25">
      <c r="B3008" s="49"/>
      <c r="C3008" s="49"/>
      <c r="D3008" s="2"/>
      <c r="E3008" t="s">
        <v>14738</v>
      </c>
      <c r="F3008" s="49"/>
      <c r="G3008" s="49"/>
      <c r="H3008" t="s">
        <v>14824</v>
      </c>
      <c r="I3008" s="49"/>
      <c r="J3008" s="49"/>
      <c r="L3008" s="49" t="s">
        <v>14821</v>
      </c>
      <c r="M3008" s="49"/>
      <c r="N3008" s="49"/>
      <c r="O3008" s="49"/>
      <c r="P3008" s="49"/>
      <c r="Q3008" t="s">
        <v>14823</v>
      </c>
      <c r="R3008" t="s">
        <v>14685</v>
      </c>
      <c r="S3008">
        <v>2</v>
      </c>
      <c r="T3008">
        <v>5</v>
      </c>
      <c r="U3008">
        <v>12</v>
      </c>
      <c r="X3008" s="49"/>
      <c r="Y3008">
        <v>2</v>
      </c>
      <c r="Z3008">
        <v>1</v>
      </c>
      <c r="AA3008">
        <v>2</v>
      </c>
      <c r="AB3008" s="49" t="s">
        <v>8420</v>
      </c>
      <c r="AC3008" s="49"/>
      <c r="AD3008">
        <v>9</v>
      </c>
    </row>
    <row r="3009" spans="2:30" x14ac:dyDescent="0.25">
      <c r="B3009" s="49"/>
      <c r="C3009" s="49"/>
      <c r="D3009" s="2"/>
      <c r="E3009" t="s">
        <v>334</v>
      </c>
      <c r="F3009" s="49"/>
      <c r="G3009" s="49"/>
      <c r="H3009" t="s">
        <v>14827</v>
      </c>
      <c r="I3009" s="49"/>
      <c r="J3009" s="49"/>
      <c r="L3009" s="49" t="s">
        <v>14826</v>
      </c>
      <c r="M3009" s="49"/>
      <c r="N3009" s="49"/>
      <c r="O3009" s="49"/>
      <c r="P3009" s="49"/>
      <c r="Q3009" t="s">
        <v>14825</v>
      </c>
      <c r="R3009" t="s">
        <v>14685</v>
      </c>
      <c r="S3009">
        <v>1</v>
      </c>
      <c r="T3009">
        <v>0</v>
      </c>
      <c r="V3009">
        <v>34.799999999999997</v>
      </c>
      <c r="X3009" s="49"/>
      <c r="AB3009" s="49"/>
      <c r="AC3009" s="49"/>
      <c r="AD3009">
        <v>9</v>
      </c>
    </row>
    <row r="3010" spans="2:30" x14ac:dyDescent="0.25">
      <c r="B3010" s="49"/>
      <c r="C3010" s="49"/>
      <c r="D3010" s="2"/>
      <c r="E3010" t="s">
        <v>334</v>
      </c>
      <c r="F3010" s="49"/>
      <c r="G3010" s="49"/>
      <c r="H3010" t="s">
        <v>14689</v>
      </c>
      <c r="I3010" s="49"/>
      <c r="J3010" s="49"/>
      <c r="L3010" s="49" t="s">
        <v>14826</v>
      </c>
      <c r="M3010" s="49"/>
      <c r="N3010" s="49"/>
      <c r="O3010" s="49"/>
      <c r="P3010" s="49"/>
      <c r="Q3010" t="s">
        <v>14828</v>
      </c>
      <c r="R3010" t="s">
        <v>14685</v>
      </c>
      <c r="S3010">
        <v>2</v>
      </c>
      <c r="T3010">
        <v>0</v>
      </c>
      <c r="V3010">
        <v>34.799999999999997</v>
      </c>
      <c r="X3010" s="49"/>
      <c r="AB3010" s="49"/>
      <c r="AC3010" s="49"/>
      <c r="AD3010">
        <v>9</v>
      </c>
    </row>
    <row r="3011" spans="2:30" x14ac:dyDescent="0.25">
      <c r="B3011" s="49"/>
      <c r="C3011" s="49"/>
      <c r="D3011" s="2"/>
      <c r="E3011" t="s">
        <v>363</v>
      </c>
      <c r="F3011" s="49"/>
      <c r="G3011" s="49"/>
      <c r="H3011" t="s">
        <v>14693</v>
      </c>
      <c r="I3011" s="49"/>
      <c r="J3011" s="49"/>
      <c r="L3011" s="49" t="s">
        <v>14830</v>
      </c>
      <c r="M3011" s="49"/>
      <c r="N3011" s="49"/>
      <c r="O3011" s="49"/>
      <c r="P3011" s="49"/>
      <c r="Q3011" t="s">
        <v>14829</v>
      </c>
      <c r="R3011" t="s">
        <v>14690</v>
      </c>
      <c r="S3011">
        <v>1</v>
      </c>
      <c r="V3011">
        <v>300</v>
      </c>
      <c r="W3011">
        <v>0.6</v>
      </c>
      <c r="X3011" s="49" t="s">
        <v>3957</v>
      </c>
      <c r="AB3011" s="49"/>
      <c r="AC3011" s="49"/>
      <c r="AD3011">
        <v>9</v>
      </c>
    </row>
    <row r="3012" spans="2:30" x14ac:dyDescent="0.25">
      <c r="B3012" s="49"/>
      <c r="C3012" s="49"/>
      <c r="D3012" s="2"/>
      <c r="E3012" t="s">
        <v>389</v>
      </c>
      <c r="F3012" s="49"/>
      <c r="G3012" s="49"/>
      <c r="H3012" t="s">
        <v>14832</v>
      </c>
      <c r="I3012" s="49"/>
      <c r="J3012" s="49"/>
      <c r="L3012" s="49"/>
      <c r="M3012" s="49"/>
      <c r="N3012" s="49"/>
      <c r="O3012" s="49"/>
      <c r="P3012" s="49"/>
      <c r="Q3012" t="s">
        <v>14831</v>
      </c>
      <c r="R3012" t="s">
        <v>14690</v>
      </c>
      <c r="S3012">
        <v>1</v>
      </c>
      <c r="T3012">
        <v>0</v>
      </c>
      <c r="U3012">
        <v>8</v>
      </c>
      <c r="X3012" s="49"/>
      <c r="AB3012" s="49"/>
      <c r="AC3012" s="49"/>
      <c r="AD3012">
        <v>9</v>
      </c>
    </row>
    <row r="3013" spans="2:30" x14ac:dyDescent="0.25">
      <c r="B3013" s="49"/>
      <c r="C3013" s="49"/>
      <c r="D3013" s="2"/>
      <c r="E3013" t="s">
        <v>394</v>
      </c>
      <c r="F3013" s="49"/>
      <c r="G3013" s="49"/>
      <c r="H3013" t="s">
        <v>14835</v>
      </c>
      <c r="I3013" s="49"/>
      <c r="J3013" s="49"/>
      <c r="L3013" s="49" t="s">
        <v>2818</v>
      </c>
      <c r="M3013" s="49"/>
      <c r="N3013" s="49"/>
      <c r="O3013" s="49"/>
      <c r="P3013" s="49"/>
      <c r="Q3013" t="s">
        <v>14833</v>
      </c>
      <c r="R3013" t="s">
        <v>14690</v>
      </c>
      <c r="S3013">
        <v>1</v>
      </c>
      <c r="T3013">
        <v>0</v>
      </c>
      <c r="U3013">
        <v>15</v>
      </c>
      <c r="X3013" s="49"/>
      <c r="AB3013" s="49"/>
      <c r="AC3013" s="49" t="s">
        <v>14834</v>
      </c>
      <c r="AD3013">
        <v>9</v>
      </c>
    </row>
    <row r="3014" spans="2:30" x14ac:dyDescent="0.25">
      <c r="B3014" s="49"/>
      <c r="C3014" s="49"/>
      <c r="D3014" s="2"/>
      <c r="E3014" t="s">
        <v>398</v>
      </c>
      <c r="F3014" s="49"/>
      <c r="G3014" s="49"/>
      <c r="H3014" t="s">
        <v>14837</v>
      </c>
      <c r="I3014" s="49"/>
      <c r="J3014" s="49"/>
      <c r="L3014" s="49" t="s">
        <v>2818</v>
      </c>
      <c r="M3014" s="49"/>
      <c r="N3014" s="49"/>
      <c r="O3014" s="49"/>
      <c r="P3014" s="49"/>
      <c r="Q3014" t="s">
        <v>14836</v>
      </c>
      <c r="R3014" t="s">
        <v>14690</v>
      </c>
      <c r="S3014">
        <v>1</v>
      </c>
      <c r="T3014">
        <v>0</v>
      </c>
      <c r="U3014">
        <v>12</v>
      </c>
      <c r="X3014" s="49"/>
      <c r="AB3014" s="49"/>
      <c r="AC3014" s="49" t="s">
        <v>14834</v>
      </c>
      <c r="AD3014">
        <v>9</v>
      </c>
    </row>
    <row r="3015" spans="2:30" x14ac:dyDescent="0.25">
      <c r="B3015" s="49"/>
      <c r="C3015" s="49"/>
      <c r="D3015" s="2"/>
      <c r="E3015" t="s">
        <v>403</v>
      </c>
      <c r="F3015" s="49"/>
      <c r="G3015" s="49"/>
      <c r="H3015" t="s">
        <v>14839</v>
      </c>
      <c r="I3015" s="49"/>
      <c r="J3015" s="49"/>
      <c r="L3015" s="49" t="s">
        <v>2818</v>
      </c>
      <c r="M3015" s="49"/>
      <c r="N3015" s="49"/>
      <c r="O3015" s="49"/>
      <c r="P3015" s="49"/>
      <c r="Q3015" t="s">
        <v>14838</v>
      </c>
      <c r="R3015" t="s">
        <v>14690</v>
      </c>
      <c r="S3015">
        <v>1</v>
      </c>
      <c r="T3015">
        <v>0</v>
      </c>
      <c r="U3015">
        <v>8</v>
      </c>
      <c r="X3015" s="49"/>
      <c r="AB3015" s="49"/>
      <c r="AC3015" s="49" t="s">
        <v>14834</v>
      </c>
      <c r="AD3015">
        <v>9</v>
      </c>
    </row>
    <row r="3016" spans="2:30" x14ac:dyDescent="0.25">
      <c r="B3016" s="49"/>
      <c r="C3016" s="49"/>
      <c r="D3016" s="2"/>
      <c r="E3016" t="s">
        <v>389</v>
      </c>
      <c r="F3016" s="49"/>
      <c r="G3016" s="49"/>
      <c r="H3016" t="s">
        <v>14841</v>
      </c>
      <c r="I3016" s="49"/>
      <c r="J3016" s="49"/>
      <c r="L3016" s="49"/>
      <c r="M3016" s="49"/>
      <c r="N3016" s="49"/>
      <c r="O3016" s="49"/>
      <c r="P3016" s="49"/>
      <c r="Q3016" t="s">
        <v>14840</v>
      </c>
      <c r="R3016" t="s">
        <v>14690</v>
      </c>
      <c r="S3016">
        <v>2</v>
      </c>
      <c r="T3016">
        <v>0</v>
      </c>
      <c r="U3016">
        <v>8</v>
      </c>
      <c r="X3016" s="49"/>
      <c r="AB3016" s="49"/>
      <c r="AC3016" s="49" t="s">
        <v>14834</v>
      </c>
      <c r="AD3016">
        <v>9</v>
      </c>
    </row>
    <row r="3017" spans="2:30" x14ac:dyDescent="0.25">
      <c r="B3017" s="49"/>
      <c r="C3017" s="49"/>
      <c r="D3017" s="2"/>
      <c r="E3017" t="s">
        <v>394</v>
      </c>
      <c r="F3017" s="49"/>
      <c r="G3017" s="49"/>
      <c r="H3017" t="s">
        <v>14844</v>
      </c>
      <c r="I3017" s="49"/>
      <c r="J3017" s="49"/>
      <c r="L3017" s="49" t="s">
        <v>2818</v>
      </c>
      <c r="M3017" s="49"/>
      <c r="N3017" s="49"/>
      <c r="O3017" s="49"/>
      <c r="P3017" s="49"/>
      <c r="Q3017" t="s">
        <v>14842</v>
      </c>
      <c r="R3017" t="s">
        <v>14690</v>
      </c>
      <c r="S3017">
        <v>2</v>
      </c>
      <c r="T3017">
        <v>0</v>
      </c>
      <c r="U3017">
        <v>15</v>
      </c>
      <c r="X3017" s="49"/>
      <c r="AB3017" s="49"/>
      <c r="AC3017" s="49" t="s">
        <v>14843</v>
      </c>
      <c r="AD3017">
        <v>9</v>
      </c>
    </row>
    <row r="3018" spans="2:30" x14ac:dyDescent="0.25">
      <c r="B3018" s="49"/>
      <c r="C3018" s="49"/>
      <c r="D3018" s="2"/>
      <c r="E3018" t="s">
        <v>398</v>
      </c>
      <c r="F3018" s="49"/>
      <c r="G3018" s="49"/>
      <c r="H3018" t="s">
        <v>14846</v>
      </c>
      <c r="I3018" s="49"/>
      <c r="J3018" s="49"/>
      <c r="L3018" s="49" t="s">
        <v>2818</v>
      </c>
      <c r="M3018" s="49"/>
      <c r="N3018" s="49"/>
      <c r="O3018" s="49"/>
      <c r="P3018" s="49"/>
      <c r="Q3018" t="s">
        <v>14845</v>
      </c>
      <c r="R3018" t="s">
        <v>14690</v>
      </c>
      <c r="S3018">
        <v>2</v>
      </c>
      <c r="T3018">
        <v>0</v>
      </c>
      <c r="U3018">
        <v>12</v>
      </c>
      <c r="X3018" s="49"/>
      <c r="AB3018" s="49"/>
      <c r="AC3018" s="49" t="s">
        <v>14843</v>
      </c>
      <c r="AD3018">
        <v>9</v>
      </c>
    </row>
    <row r="3019" spans="2:30" x14ac:dyDescent="0.25">
      <c r="B3019" s="49"/>
      <c r="C3019" s="49"/>
      <c r="D3019" s="2"/>
      <c r="E3019" t="s">
        <v>403</v>
      </c>
      <c r="F3019" s="49"/>
      <c r="G3019" s="49"/>
      <c r="H3019" t="s">
        <v>14848</v>
      </c>
      <c r="I3019" s="49"/>
      <c r="J3019" s="49"/>
      <c r="L3019" s="49" t="s">
        <v>2818</v>
      </c>
      <c r="M3019" s="49"/>
      <c r="N3019" s="49"/>
      <c r="O3019" s="49"/>
      <c r="P3019" s="49"/>
      <c r="Q3019" t="s">
        <v>14847</v>
      </c>
      <c r="R3019" t="s">
        <v>14690</v>
      </c>
      <c r="S3019">
        <v>2</v>
      </c>
      <c r="T3019">
        <v>0</v>
      </c>
      <c r="U3019">
        <v>8</v>
      </c>
      <c r="X3019" s="49"/>
      <c r="AB3019" s="49"/>
      <c r="AC3019" s="49" t="s">
        <v>14843</v>
      </c>
      <c r="AD3019">
        <v>9</v>
      </c>
    </row>
    <row r="3020" spans="2:30" x14ac:dyDescent="0.25">
      <c r="B3020" s="49"/>
      <c r="C3020" s="49"/>
      <c r="D3020" s="2"/>
      <c r="E3020" t="s">
        <v>389</v>
      </c>
      <c r="F3020" s="49"/>
      <c r="G3020" s="49"/>
      <c r="H3020" t="s">
        <v>14850</v>
      </c>
      <c r="I3020" s="49"/>
      <c r="J3020" s="49"/>
      <c r="L3020" s="49"/>
      <c r="M3020" s="49"/>
      <c r="N3020" s="49"/>
      <c r="O3020" s="49"/>
      <c r="P3020" s="49"/>
      <c r="Q3020" t="s">
        <v>14849</v>
      </c>
      <c r="R3020" t="s">
        <v>14690</v>
      </c>
      <c r="S3020">
        <v>3</v>
      </c>
      <c r="T3020">
        <v>0</v>
      </c>
      <c r="U3020">
        <v>8</v>
      </c>
      <c r="X3020" s="49"/>
      <c r="AB3020" s="49"/>
      <c r="AC3020" s="49" t="s">
        <v>14843</v>
      </c>
      <c r="AD3020">
        <v>9</v>
      </c>
    </row>
    <row r="3021" spans="2:30" x14ac:dyDescent="0.25">
      <c r="B3021" s="49"/>
      <c r="C3021" s="49"/>
      <c r="D3021" s="2"/>
      <c r="E3021" t="s">
        <v>147</v>
      </c>
      <c r="F3021" s="49"/>
      <c r="G3021" s="49"/>
      <c r="H3021" t="s">
        <v>14853</v>
      </c>
      <c r="I3021" s="49"/>
      <c r="J3021" s="49"/>
      <c r="L3021" s="49" t="s">
        <v>14852</v>
      </c>
      <c r="M3021" s="49"/>
      <c r="N3021" s="49"/>
      <c r="O3021" s="49"/>
      <c r="P3021" s="49"/>
      <c r="Q3021" t="s">
        <v>14851</v>
      </c>
      <c r="R3021" t="s">
        <v>14690</v>
      </c>
      <c r="S3021">
        <v>1</v>
      </c>
      <c r="T3021">
        <v>130</v>
      </c>
      <c r="U3021">
        <v>8</v>
      </c>
      <c r="X3021" s="49"/>
      <c r="Y3021">
        <v>2</v>
      </c>
      <c r="Z3021">
        <v>1</v>
      </c>
      <c r="AA3021">
        <v>3</v>
      </c>
      <c r="AB3021" s="49" t="s">
        <v>1745</v>
      </c>
      <c r="AC3021" s="49"/>
      <c r="AD3021">
        <v>9</v>
      </c>
    </row>
    <row r="3022" spans="2:30" x14ac:dyDescent="0.25">
      <c r="B3022" s="49"/>
      <c r="C3022" s="49"/>
      <c r="D3022" s="2"/>
      <c r="E3022" t="s">
        <v>147</v>
      </c>
      <c r="F3022" s="49"/>
      <c r="G3022" s="49"/>
      <c r="H3022" t="s">
        <v>14856</v>
      </c>
      <c r="I3022" s="49"/>
      <c r="J3022" s="49"/>
      <c r="L3022" s="49" t="s">
        <v>14855</v>
      </c>
      <c r="M3022" s="49"/>
      <c r="N3022" s="49"/>
      <c r="O3022" s="49"/>
      <c r="P3022" s="49"/>
      <c r="Q3022" t="s">
        <v>14854</v>
      </c>
      <c r="R3022" t="s">
        <v>14690</v>
      </c>
      <c r="S3022">
        <v>2</v>
      </c>
      <c r="T3022">
        <v>130</v>
      </c>
      <c r="U3022">
        <v>8</v>
      </c>
      <c r="X3022" s="49"/>
      <c r="Y3022">
        <v>2</v>
      </c>
      <c r="Z3022">
        <v>1</v>
      </c>
      <c r="AA3022">
        <v>3</v>
      </c>
      <c r="AB3022" s="49" t="s">
        <v>618</v>
      </c>
      <c r="AC3022" s="49"/>
      <c r="AD3022">
        <v>9</v>
      </c>
    </row>
    <row r="3023" spans="2:30" x14ac:dyDescent="0.25">
      <c r="B3023" s="49"/>
      <c r="C3023" s="49"/>
      <c r="D3023" s="2"/>
      <c r="E3023" t="s">
        <v>147</v>
      </c>
      <c r="F3023" s="49"/>
      <c r="G3023" s="49"/>
      <c r="H3023" t="s">
        <v>14859</v>
      </c>
      <c r="I3023" s="49"/>
      <c r="J3023" s="49"/>
      <c r="L3023" s="49" t="s">
        <v>14858</v>
      </c>
      <c r="M3023" s="49"/>
      <c r="N3023" s="49"/>
      <c r="O3023" s="49"/>
      <c r="P3023" s="49"/>
      <c r="Q3023" t="s">
        <v>14857</v>
      </c>
      <c r="R3023" t="s">
        <v>14690</v>
      </c>
      <c r="S3023">
        <v>3</v>
      </c>
      <c r="T3023">
        <v>140</v>
      </c>
      <c r="U3023">
        <v>6</v>
      </c>
      <c r="X3023" s="49"/>
      <c r="Y3023">
        <v>2</v>
      </c>
      <c r="Z3023">
        <v>1</v>
      </c>
      <c r="AA3023">
        <v>3</v>
      </c>
      <c r="AB3023" s="49" t="s">
        <v>1745</v>
      </c>
      <c r="AC3023" s="49"/>
      <c r="AD3023">
        <v>9</v>
      </c>
    </row>
    <row r="3024" spans="2:30" x14ac:dyDescent="0.25">
      <c r="B3024" s="49"/>
      <c r="C3024" s="49"/>
      <c r="D3024" s="2"/>
      <c r="E3024" t="s">
        <v>147</v>
      </c>
      <c r="F3024" s="49"/>
      <c r="G3024" s="49"/>
      <c r="H3024" t="s">
        <v>14861</v>
      </c>
      <c r="I3024" s="49"/>
      <c r="J3024" s="49"/>
      <c r="L3024" s="49" t="s">
        <v>2350</v>
      </c>
      <c r="M3024" s="49"/>
      <c r="N3024" s="49"/>
      <c r="O3024" s="49"/>
      <c r="P3024" s="49"/>
      <c r="Q3024" t="s">
        <v>14860</v>
      </c>
      <c r="R3024" t="s">
        <v>14690</v>
      </c>
      <c r="S3024">
        <v>4</v>
      </c>
      <c r="T3024">
        <v>150</v>
      </c>
      <c r="U3024">
        <v>5</v>
      </c>
      <c r="X3024" s="49"/>
      <c r="Y3024">
        <v>2</v>
      </c>
      <c r="Z3024">
        <v>1</v>
      </c>
      <c r="AA3024">
        <v>3</v>
      </c>
      <c r="AB3024" s="49" t="s">
        <v>610</v>
      </c>
      <c r="AC3024" s="49"/>
      <c r="AD3024">
        <v>9</v>
      </c>
    </row>
    <row r="3025" spans="2:30" x14ac:dyDescent="0.25">
      <c r="B3025" s="49"/>
      <c r="C3025" s="49"/>
      <c r="D3025" s="2"/>
      <c r="E3025" t="s">
        <v>147</v>
      </c>
      <c r="F3025" s="49"/>
      <c r="G3025" s="49"/>
      <c r="H3025" t="s">
        <v>14863</v>
      </c>
      <c r="I3025" s="49"/>
      <c r="J3025" s="49"/>
      <c r="L3025" s="49" t="s">
        <v>2350</v>
      </c>
      <c r="M3025" s="49"/>
      <c r="N3025" s="49"/>
      <c r="O3025" s="49"/>
      <c r="P3025" s="49"/>
      <c r="Q3025" t="s">
        <v>14862</v>
      </c>
      <c r="R3025" t="s">
        <v>14690</v>
      </c>
      <c r="S3025">
        <v>5</v>
      </c>
      <c r="T3025">
        <v>150</v>
      </c>
      <c r="U3025">
        <v>4.5</v>
      </c>
      <c r="X3025" s="49"/>
      <c r="Y3025">
        <v>2</v>
      </c>
      <c r="Z3025">
        <v>1</v>
      </c>
      <c r="AA3025">
        <v>3</v>
      </c>
      <c r="AB3025" s="49" t="s">
        <v>610</v>
      </c>
      <c r="AC3025" s="49"/>
      <c r="AD3025">
        <v>9</v>
      </c>
    </row>
    <row r="3026" spans="2:30" x14ac:dyDescent="0.25">
      <c r="B3026" s="49"/>
      <c r="C3026" s="49"/>
      <c r="D3026" s="2"/>
      <c r="E3026" t="s">
        <v>14743</v>
      </c>
      <c r="F3026" s="49"/>
      <c r="G3026" s="49"/>
      <c r="H3026" t="s">
        <v>14866</v>
      </c>
      <c r="I3026" s="49"/>
      <c r="J3026" s="49"/>
      <c r="L3026" s="49" t="s">
        <v>14865</v>
      </c>
      <c r="M3026" s="49"/>
      <c r="N3026" s="49"/>
      <c r="O3026" s="49"/>
      <c r="P3026" s="49"/>
      <c r="Q3026" t="s">
        <v>14864</v>
      </c>
      <c r="R3026" t="s">
        <v>14690</v>
      </c>
      <c r="S3026">
        <v>1</v>
      </c>
      <c r="T3026">
        <v>50</v>
      </c>
      <c r="U3026">
        <v>10</v>
      </c>
      <c r="X3026" s="49"/>
      <c r="AB3026" s="49"/>
      <c r="AC3026" s="49"/>
      <c r="AD3026">
        <v>9</v>
      </c>
    </row>
    <row r="3027" spans="2:30" x14ac:dyDescent="0.25">
      <c r="B3027" s="49"/>
      <c r="C3027" s="49"/>
      <c r="D3027" s="2"/>
      <c r="E3027" t="s">
        <v>14743</v>
      </c>
      <c r="F3027" s="49"/>
      <c r="G3027" s="49"/>
      <c r="H3027" t="s">
        <v>14869</v>
      </c>
      <c r="I3027" s="49"/>
      <c r="J3027" s="49"/>
      <c r="L3027" s="49" t="s">
        <v>14868</v>
      </c>
      <c r="M3027" s="49"/>
      <c r="N3027" s="49"/>
      <c r="O3027" s="49"/>
      <c r="P3027" s="49"/>
      <c r="Q3027" t="s">
        <v>14867</v>
      </c>
      <c r="R3027" t="s">
        <v>14690</v>
      </c>
      <c r="S3027">
        <v>2</v>
      </c>
      <c r="T3027">
        <v>90</v>
      </c>
      <c r="U3027">
        <v>8</v>
      </c>
      <c r="X3027" s="49"/>
      <c r="Y3027">
        <v>2</v>
      </c>
      <c r="Z3027">
        <v>1</v>
      </c>
      <c r="AA3027">
        <v>3</v>
      </c>
      <c r="AB3027" s="49" t="s">
        <v>618</v>
      </c>
      <c r="AC3027" s="49"/>
      <c r="AD3027">
        <v>9</v>
      </c>
    </row>
    <row r="3028" spans="2:30" x14ac:dyDescent="0.25">
      <c r="B3028" s="49"/>
      <c r="C3028" s="49"/>
      <c r="D3028" s="2"/>
      <c r="E3028" t="s">
        <v>14743</v>
      </c>
      <c r="F3028" s="49"/>
      <c r="G3028" s="49"/>
      <c r="H3028" t="s">
        <v>14871</v>
      </c>
      <c r="I3028" s="49"/>
      <c r="J3028" s="49"/>
      <c r="L3028" s="49" t="s">
        <v>14868</v>
      </c>
      <c r="M3028" s="49"/>
      <c r="N3028" s="49"/>
      <c r="O3028" s="49"/>
      <c r="P3028" s="49"/>
      <c r="Q3028" t="s">
        <v>14870</v>
      </c>
      <c r="R3028" t="s">
        <v>14690</v>
      </c>
      <c r="S3028">
        <v>3</v>
      </c>
      <c r="T3028">
        <v>90</v>
      </c>
      <c r="U3028">
        <v>9</v>
      </c>
      <c r="X3028" s="49"/>
      <c r="Y3028">
        <v>2</v>
      </c>
      <c r="Z3028">
        <v>1</v>
      </c>
      <c r="AA3028">
        <v>3</v>
      </c>
      <c r="AB3028" s="49" t="s">
        <v>618</v>
      </c>
      <c r="AC3028" s="49"/>
      <c r="AD3028">
        <v>9</v>
      </c>
    </row>
    <row r="3029" spans="2:30" x14ac:dyDescent="0.25">
      <c r="B3029" s="49"/>
      <c r="C3029" s="49"/>
      <c r="D3029" s="2"/>
      <c r="E3029" t="s">
        <v>200</v>
      </c>
      <c r="F3029" s="49"/>
      <c r="G3029" s="49"/>
      <c r="H3029" t="s">
        <v>14874</v>
      </c>
      <c r="I3029" s="49"/>
      <c r="J3029" s="49"/>
      <c r="L3029" s="49" t="s">
        <v>14873</v>
      </c>
      <c r="M3029" s="49"/>
      <c r="N3029" s="49"/>
      <c r="O3029" s="49"/>
      <c r="P3029" s="49"/>
      <c r="Q3029" t="s">
        <v>14872</v>
      </c>
      <c r="R3029" t="s">
        <v>14690</v>
      </c>
      <c r="S3029">
        <v>1</v>
      </c>
      <c r="T3029">
        <v>30</v>
      </c>
      <c r="U3029">
        <v>12</v>
      </c>
      <c r="X3029" s="49"/>
      <c r="Y3029">
        <v>2</v>
      </c>
      <c r="Z3029">
        <v>2</v>
      </c>
      <c r="AA3029">
        <v>3</v>
      </c>
      <c r="AB3029" s="49" t="s">
        <v>618</v>
      </c>
      <c r="AC3029" s="49"/>
      <c r="AD3029">
        <v>9</v>
      </c>
    </row>
    <row r="3030" spans="2:30" x14ac:dyDescent="0.25">
      <c r="B3030" s="49"/>
      <c r="C3030" s="49"/>
      <c r="D3030" s="2"/>
      <c r="E3030" t="s">
        <v>200</v>
      </c>
      <c r="F3030" s="49"/>
      <c r="G3030" s="49"/>
      <c r="H3030" t="s">
        <v>14877</v>
      </c>
      <c r="I3030" s="49"/>
      <c r="J3030" s="49"/>
      <c r="L3030" s="49" t="s">
        <v>14876</v>
      </c>
      <c r="M3030" s="49"/>
      <c r="N3030" s="49"/>
      <c r="O3030" s="49"/>
      <c r="P3030" s="49"/>
      <c r="Q3030" t="s">
        <v>14875</v>
      </c>
      <c r="R3030" t="s">
        <v>14690</v>
      </c>
      <c r="S3030">
        <v>2</v>
      </c>
      <c r="T3030">
        <v>40</v>
      </c>
      <c r="U3030">
        <v>10</v>
      </c>
      <c r="X3030" s="49"/>
      <c r="Y3030">
        <v>2</v>
      </c>
      <c r="Z3030">
        <v>2</v>
      </c>
      <c r="AA3030">
        <v>3</v>
      </c>
      <c r="AB3030" s="49" t="s">
        <v>618</v>
      </c>
      <c r="AC3030" s="49"/>
      <c r="AD3030">
        <v>9</v>
      </c>
    </row>
    <row r="3031" spans="2:30" x14ac:dyDescent="0.25">
      <c r="B3031" s="49"/>
      <c r="C3031" s="49"/>
      <c r="D3031" s="2"/>
      <c r="E3031" t="s">
        <v>200</v>
      </c>
      <c r="F3031" s="49"/>
      <c r="G3031" s="49"/>
      <c r="H3031" t="s">
        <v>14880</v>
      </c>
      <c r="I3031" s="49"/>
      <c r="J3031" s="49"/>
      <c r="L3031" s="49" t="s">
        <v>14879</v>
      </c>
      <c r="M3031" s="49"/>
      <c r="N3031" s="49"/>
      <c r="O3031" s="49"/>
      <c r="P3031" s="49"/>
      <c r="Q3031" t="s">
        <v>14878</v>
      </c>
      <c r="R3031" t="s">
        <v>14690</v>
      </c>
      <c r="S3031">
        <v>3</v>
      </c>
      <c r="T3031">
        <v>40</v>
      </c>
      <c r="U3031">
        <v>8</v>
      </c>
      <c r="X3031" s="49"/>
      <c r="Y3031">
        <v>2</v>
      </c>
      <c r="Z3031">
        <v>2</v>
      </c>
      <c r="AA3031">
        <v>3</v>
      </c>
      <c r="AB3031" s="49" t="s">
        <v>1745</v>
      </c>
      <c r="AC3031" s="49"/>
      <c r="AD3031">
        <v>9</v>
      </c>
    </row>
    <row r="3032" spans="2:30" x14ac:dyDescent="0.25">
      <c r="B3032" s="49"/>
      <c r="C3032" s="49"/>
      <c r="D3032" s="2"/>
      <c r="E3032" t="s">
        <v>200</v>
      </c>
      <c r="F3032" s="49"/>
      <c r="G3032" s="49"/>
      <c r="H3032" t="s">
        <v>14883</v>
      </c>
      <c r="I3032" s="49"/>
      <c r="J3032" s="49"/>
      <c r="L3032" s="49" t="s">
        <v>14882</v>
      </c>
      <c r="M3032" s="49"/>
      <c r="N3032" s="49"/>
      <c r="O3032" s="49"/>
      <c r="P3032" s="49"/>
      <c r="Q3032" t="s">
        <v>14881</v>
      </c>
      <c r="R3032" t="s">
        <v>14690</v>
      </c>
      <c r="S3032">
        <v>4</v>
      </c>
      <c r="T3032">
        <v>40</v>
      </c>
      <c r="U3032">
        <v>7</v>
      </c>
      <c r="X3032" s="49"/>
      <c r="Y3032">
        <v>2</v>
      </c>
      <c r="Z3032">
        <v>2</v>
      </c>
      <c r="AA3032">
        <v>3</v>
      </c>
      <c r="AB3032" s="49" t="s">
        <v>610</v>
      </c>
      <c r="AC3032" s="49"/>
      <c r="AD3032">
        <v>9</v>
      </c>
    </row>
    <row r="3033" spans="2:30" x14ac:dyDescent="0.25">
      <c r="B3033" s="49"/>
      <c r="C3033" s="49"/>
      <c r="D3033" s="2"/>
      <c r="E3033" t="s">
        <v>313</v>
      </c>
      <c r="F3033" s="49"/>
      <c r="G3033" s="49"/>
      <c r="H3033" t="s">
        <v>14885</v>
      </c>
      <c r="I3033" s="49"/>
      <c r="J3033" s="49"/>
      <c r="L3033" s="49" t="s">
        <v>2181</v>
      </c>
      <c r="M3033" s="49"/>
      <c r="N3033" s="49"/>
      <c r="O3033" s="49"/>
      <c r="P3033" s="49"/>
      <c r="Q3033" t="s">
        <v>14884</v>
      </c>
      <c r="R3033" t="s">
        <v>14690</v>
      </c>
      <c r="S3033">
        <v>1</v>
      </c>
      <c r="T3033">
        <v>50</v>
      </c>
      <c r="U3033">
        <v>10</v>
      </c>
      <c r="X3033" s="49"/>
      <c r="Y3033">
        <v>2</v>
      </c>
      <c r="Z3033">
        <v>1</v>
      </c>
      <c r="AA3033">
        <v>3</v>
      </c>
      <c r="AB3033" s="49" t="s">
        <v>1745</v>
      </c>
      <c r="AC3033" s="49"/>
      <c r="AD3033">
        <v>9</v>
      </c>
    </row>
    <row r="3034" spans="2:30" x14ac:dyDescent="0.25">
      <c r="B3034" s="49"/>
      <c r="C3034" s="49"/>
      <c r="D3034" s="2"/>
      <c r="E3034" t="s">
        <v>313</v>
      </c>
      <c r="F3034" s="49"/>
      <c r="G3034" s="49"/>
      <c r="H3034" t="s">
        <v>14887</v>
      </c>
      <c r="I3034" s="49"/>
      <c r="J3034" s="49"/>
      <c r="L3034" s="49" t="s">
        <v>2181</v>
      </c>
      <c r="M3034" s="49"/>
      <c r="N3034" s="49"/>
      <c r="O3034" s="49"/>
      <c r="P3034" s="49"/>
      <c r="Q3034" t="s">
        <v>14886</v>
      </c>
      <c r="R3034" t="s">
        <v>14690</v>
      </c>
      <c r="S3034">
        <v>2</v>
      </c>
      <c r="T3034">
        <v>50</v>
      </c>
      <c r="U3034">
        <v>10</v>
      </c>
      <c r="X3034" s="49"/>
      <c r="Y3034">
        <v>2</v>
      </c>
      <c r="Z3034">
        <v>1</v>
      </c>
      <c r="AA3034">
        <v>3</v>
      </c>
      <c r="AB3034" s="49" t="s">
        <v>1745</v>
      </c>
      <c r="AC3034" s="49"/>
      <c r="AD3034">
        <v>9</v>
      </c>
    </row>
    <row r="3035" spans="2:30" x14ac:dyDescent="0.25">
      <c r="B3035" s="49"/>
      <c r="C3035" s="49"/>
      <c r="D3035" s="2"/>
      <c r="E3035" t="s">
        <v>313</v>
      </c>
      <c r="F3035" s="49"/>
      <c r="G3035" s="49"/>
      <c r="H3035" t="s">
        <v>14889</v>
      </c>
      <c r="I3035" s="49"/>
      <c r="J3035" s="49"/>
      <c r="L3035" s="49" t="s">
        <v>2350</v>
      </c>
      <c r="M3035" s="49"/>
      <c r="N3035" s="49"/>
      <c r="O3035" s="49"/>
      <c r="P3035" s="49"/>
      <c r="Q3035" t="s">
        <v>14888</v>
      </c>
      <c r="R3035" t="s">
        <v>14690</v>
      </c>
      <c r="S3035">
        <v>3</v>
      </c>
      <c r="T3035">
        <v>50</v>
      </c>
      <c r="U3035">
        <v>9</v>
      </c>
      <c r="X3035" s="49"/>
      <c r="Y3035">
        <v>2</v>
      </c>
      <c r="Z3035">
        <v>1</v>
      </c>
      <c r="AA3035">
        <v>3</v>
      </c>
      <c r="AB3035" s="49" t="s">
        <v>610</v>
      </c>
      <c r="AC3035" s="49"/>
      <c r="AD3035">
        <v>9</v>
      </c>
    </row>
    <row r="3036" spans="2:30" x14ac:dyDescent="0.25">
      <c r="B3036" s="49"/>
      <c r="C3036" s="49"/>
      <c r="D3036" s="2"/>
      <c r="E3036" t="s">
        <v>217</v>
      </c>
      <c r="F3036" s="49"/>
      <c r="G3036" s="49"/>
      <c r="H3036" t="s">
        <v>14892</v>
      </c>
      <c r="I3036" s="49"/>
      <c r="J3036" s="49"/>
      <c r="L3036" s="49" t="s">
        <v>14891</v>
      </c>
      <c r="M3036" s="49"/>
      <c r="N3036" s="49"/>
      <c r="O3036" s="49"/>
      <c r="P3036" s="49"/>
      <c r="Q3036" t="s">
        <v>14890</v>
      </c>
      <c r="R3036" t="s">
        <v>14690</v>
      </c>
      <c r="S3036">
        <v>1</v>
      </c>
      <c r="T3036">
        <v>25</v>
      </c>
      <c r="U3036">
        <v>10</v>
      </c>
      <c r="X3036" s="49"/>
      <c r="Y3036">
        <v>2</v>
      </c>
      <c r="Z3036">
        <v>1</v>
      </c>
      <c r="AA3036">
        <v>3</v>
      </c>
      <c r="AB3036" s="49" t="s">
        <v>1745</v>
      </c>
      <c r="AC3036" s="49"/>
      <c r="AD3036">
        <v>9</v>
      </c>
    </row>
    <row r="3037" spans="2:30" x14ac:dyDescent="0.25">
      <c r="B3037" s="49"/>
      <c r="C3037" s="49"/>
      <c r="D3037" s="2"/>
      <c r="E3037" t="s">
        <v>217</v>
      </c>
      <c r="F3037" s="49"/>
      <c r="G3037" s="49"/>
      <c r="H3037" t="s">
        <v>14894</v>
      </c>
      <c r="I3037" s="49"/>
      <c r="J3037" s="49"/>
      <c r="L3037" s="49" t="s">
        <v>2350</v>
      </c>
      <c r="M3037" s="49"/>
      <c r="N3037" s="49"/>
      <c r="O3037" s="49"/>
      <c r="P3037" s="49"/>
      <c r="Q3037" t="s">
        <v>14893</v>
      </c>
      <c r="R3037" t="s">
        <v>14690</v>
      </c>
      <c r="S3037">
        <v>2</v>
      </c>
      <c r="T3037">
        <v>25</v>
      </c>
      <c r="U3037">
        <v>8</v>
      </c>
      <c r="X3037" s="49"/>
      <c r="Y3037">
        <v>2</v>
      </c>
      <c r="Z3037">
        <v>1</v>
      </c>
      <c r="AA3037">
        <v>3</v>
      </c>
      <c r="AB3037" s="49" t="s">
        <v>610</v>
      </c>
      <c r="AC3037" s="49"/>
      <c r="AD3037">
        <v>9</v>
      </c>
    </row>
    <row r="3038" spans="2:30" x14ac:dyDescent="0.25">
      <c r="B3038" s="49"/>
      <c r="C3038" s="49"/>
      <c r="D3038" s="2"/>
      <c r="E3038" t="s">
        <v>217</v>
      </c>
      <c r="F3038" s="49"/>
      <c r="G3038" s="49"/>
      <c r="H3038" t="s">
        <v>14896</v>
      </c>
      <c r="I3038" s="49"/>
      <c r="J3038" s="49"/>
      <c r="L3038" s="49" t="s">
        <v>2350</v>
      </c>
      <c r="M3038" s="49"/>
      <c r="N3038" s="49"/>
      <c r="O3038" s="49"/>
      <c r="P3038" s="49"/>
      <c r="Q3038" t="s">
        <v>14895</v>
      </c>
      <c r="R3038" t="s">
        <v>14690</v>
      </c>
      <c r="S3038">
        <v>3</v>
      </c>
      <c r="T3038">
        <v>27.5</v>
      </c>
      <c r="U3038">
        <v>8</v>
      </c>
      <c r="X3038" s="49"/>
      <c r="Y3038">
        <v>2</v>
      </c>
      <c r="Z3038">
        <v>1</v>
      </c>
      <c r="AA3038">
        <v>3</v>
      </c>
      <c r="AB3038" s="49" t="s">
        <v>610</v>
      </c>
      <c r="AC3038" s="49"/>
      <c r="AD3038">
        <v>9</v>
      </c>
    </row>
    <row r="3039" spans="2:30" x14ac:dyDescent="0.25">
      <c r="B3039" s="49"/>
      <c r="C3039" s="49"/>
      <c r="D3039" s="2"/>
      <c r="E3039" t="s">
        <v>209</v>
      </c>
      <c r="F3039" s="49"/>
      <c r="G3039" s="49"/>
      <c r="H3039" t="s">
        <v>14898</v>
      </c>
      <c r="I3039" s="49"/>
      <c r="J3039" s="49"/>
      <c r="L3039" s="49" t="s">
        <v>2982</v>
      </c>
      <c r="M3039" s="49"/>
      <c r="N3039" s="49"/>
      <c r="O3039" s="49"/>
      <c r="P3039" s="49"/>
      <c r="Q3039" t="s">
        <v>14897</v>
      </c>
      <c r="R3039" t="s">
        <v>14690</v>
      </c>
      <c r="S3039">
        <v>1</v>
      </c>
      <c r="T3039">
        <v>75</v>
      </c>
      <c r="U3039">
        <v>7</v>
      </c>
      <c r="X3039" s="49"/>
      <c r="Y3039">
        <v>3</v>
      </c>
      <c r="Z3039">
        <v>1</v>
      </c>
      <c r="AA3039">
        <v>2</v>
      </c>
      <c r="AB3039" s="49" t="s">
        <v>1745</v>
      </c>
      <c r="AC3039" s="49"/>
      <c r="AD3039">
        <v>9</v>
      </c>
    </row>
    <row r="3040" spans="2:30" x14ac:dyDescent="0.25">
      <c r="B3040" s="49"/>
      <c r="C3040" s="49"/>
      <c r="D3040" s="2"/>
      <c r="E3040" t="s">
        <v>209</v>
      </c>
      <c r="F3040" s="49"/>
      <c r="G3040" s="49"/>
      <c r="H3040" t="s">
        <v>14900</v>
      </c>
      <c r="I3040" s="49"/>
      <c r="J3040" s="49"/>
      <c r="L3040" s="49" t="s">
        <v>2982</v>
      </c>
      <c r="M3040" s="49"/>
      <c r="N3040" s="49"/>
      <c r="O3040" s="49"/>
      <c r="P3040" s="49"/>
      <c r="Q3040" t="s">
        <v>14899</v>
      </c>
      <c r="R3040" t="s">
        <v>14690</v>
      </c>
      <c r="S3040">
        <v>2</v>
      </c>
      <c r="T3040">
        <v>75</v>
      </c>
      <c r="U3040">
        <v>7</v>
      </c>
      <c r="X3040" s="49"/>
      <c r="Y3040">
        <v>3</v>
      </c>
      <c r="Z3040">
        <v>1</v>
      </c>
      <c r="AA3040">
        <v>2</v>
      </c>
      <c r="AB3040" s="49" t="s">
        <v>1745</v>
      </c>
      <c r="AC3040" s="49"/>
      <c r="AD3040">
        <v>9</v>
      </c>
    </row>
    <row r="3041" spans="2:30" x14ac:dyDescent="0.25">
      <c r="B3041" s="49"/>
      <c r="C3041" s="49"/>
      <c r="D3041" s="2"/>
      <c r="E3041" t="s">
        <v>209</v>
      </c>
      <c r="F3041" s="49"/>
      <c r="G3041" s="49"/>
      <c r="H3041" t="s">
        <v>14902</v>
      </c>
      <c r="I3041" s="49"/>
      <c r="J3041" s="49"/>
      <c r="L3041" s="49" t="s">
        <v>2982</v>
      </c>
      <c r="M3041" s="49"/>
      <c r="N3041" s="49"/>
      <c r="O3041" s="49"/>
      <c r="P3041" s="49"/>
      <c r="Q3041" t="s">
        <v>14901</v>
      </c>
      <c r="R3041" t="s">
        <v>14690</v>
      </c>
      <c r="S3041">
        <v>3</v>
      </c>
      <c r="T3041">
        <v>75</v>
      </c>
      <c r="U3041">
        <v>6</v>
      </c>
      <c r="X3041" s="49"/>
      <c r="Y3041">
        <v>3</v>
      </c>
      <c r="Z3041">
        <v>1</v>
      </c>
      <c r="AA3041">
        <v>2</v>
      </c>
      <c r="AB3041" s="49" t="s">
        <v>1745</v>
      </c>
      <c r="AC3041" s="49"/>
      <c r="AD3041">
        <v>9</v>
      </c>
    </row>
    <row r="3042" spans="2:30" x14ac:dyDescent="0.25">
      <c r="B3042" s="49"/>
      <c r="C3042" s="49"/>
      <c r="D3042" s="2"/>
      <c r="E3042" t="s">
        <v>14738</v>
      </c>
      <c r="F3042" s="49"/>
      <c r="G3042" s="49"/>
      <c r="H3042" t="s">
        <v>14904</v>
      </c>
      <c r="I3042" s="49"/>
      <c r="J3042" s="49"/>
      <c r="L3042" s="49" t="s">
        <v>2527</v>
      </c>
      <c r="M3042" s="49"/>
      <c r="N3042" s="49"/>
      <c r="O3042" s="49"/>
      <c r="P3042" s="49"/>
      <c r="Q3042" t="s">
        <v>14903</v>
      </c>
      <c r="R3042" t="s">
        <v>14690</v>
      </c>
      <c r="S3042">
        <v>1</v>
      </c>
      <c r="T3042">
        <v>10</v>
      </c>
      <c r="U3042">
        <v>12</v>
      </c>
      <c r="X3042" s="49"/>
      <c r="Y3042">
        <v>2</v>
      </c>
      <c r="Z3042">
        <v>1</v>
      </c>
      <c r="AA3042">
        <v>2</v>
      </c>
      <c r="AB3042" s="49" t="s">
        <v>2289</v>
      </c>
      <c r="AC3042" s="49"/>
      <c r="AD3042">
        <v>9</v>
      </c>
    </row>
    <row r="3043" spans="2:30" x14ac:dyDescent="0.25">
      <c r="B3043" s="49"/>
      <c r="C3043" s="49"/>
      <c r="D3043" s="2"/>
      <c r="E3043" t="s">
        <v>14738</v>
      </c>
      <c r="F3043" s="49"/>
      <c r="G3043" s="49"/>
      <c r="H3043" t="s">
        <v>14906</v>
      </c>
      <c r="I3043" s="49"/>
      <c r="J3043" s="49"/>
      <c r="L3043" s="49" t="s">
        <v>2527</v>
      </c>
      <c r="M3043" s="49"/>
      <c r="N3043" s="49"/>
      <c r="O3043" s="49"/>
      <c r="P3043" s="49"/>
      <c r="Q3043" t="s">
        <v>14905</v>
      </c>
      <c r="R3043" t="s">
        <v>14690</v>
      </c>
      <c r="S3043">
        <v>2</v>
      </c>
      <c r="T3043">
        <v>10</v>
      </c>
      <c r="U3043">
        <v>13</v>
      </c>
      <c r="X3043" s="49"/>
      <c r="Y3043">
        <v>2</v>
      </c>
      <c r="Z3043">
        <v>1</v>
      </c>
      <c r="AA3043">
        <v>2</v>
      </c>
      <c r="AB3043" s="49" t="s">
        <v>2289</v>
      </c>
      <c r="AC3043" s="49"/>
      <c r="AD3043">
        <v>9</v>
      </c>
    </row>
    <row r="3044" spans="2:30" x14ac:dyDescent="0.25">
      <c r="B3044" s="49"/>
      <c r="C3044" s="49"/>
      <c r="D3044" s="2"/>
      <c r="E3044" t="s">
        <v>14738</v>
      </c>
      <c r="F3044" s="49"/>
      <c r="G3044" s="49"/>
      <c r="H3044" t="s">
        <v>14908</v>
      </c>
      <c r="I3044" s="49"/>
      <c r="J3044" s="49"/>
      <c r="L3044" s="49" t="s">
        <v>2527</v>
      </c>
      <c r="M3044" s="49"/>
      <c r="N3044" s="49"/>
      <c r="O3044" s="49"/>
      <c r="P3044" s="49"/>
      <c r="Q3044" t="s">
        <v>14907</v>
      </c>
      <c r="R3044" t="s">
        <v>14690</v>
      </c>
      <c r="S3044">
        <v>3</v>
      </c>
      <c r="T3044">
        <v>10</v>
      </c>
      <c r="U3044">
        <v>15</v>
      </c>
      <c r="X3044" s="49"/>
      <c r="Y3044">
        <v>2</v>
      </c>
      <c r="Z3044">
        <v>1</v>
      </c>
      <c r="AA3044">
        <v>2</v>
      </c>
      <c r="AB3044" s="49" t="s">
        <v>2289</v>
      </c>
      <c r="AC3044" s="49"/>
      <c r="AD3044">
        <v>9</v>
      </c>
    </row>
    <row r="3045" spans="2:30" x14ac:dyDescent="0.25">
      <c r="B3045" s="49"/>
      <c r="C3045" s="49"/>
      <c r="D3045" s="2"/>
      <c r="E3045" t="s">
        <v>334</v>
      </c>
      <c r="F3045" s="49"/>
      <c r="G3045" s="49"/>
      <c r="H3045" t="s">
        <v>14911</v>
      </c>
      <c r="I3045" s="49"/>
      <c r="J3045" s="49"/>
      <c r="L3045" s="49" t="s">
        <v>14910</v>
      </c>
      <c r="M3045" s="49"/>
      <c r="N3045" s="49"/>
      <c r="O3045" s="49"/>
      <c r="P3045" s="49"/>
      <c r="Q3045" t="s">
        <v>14909</v>
      </c>
      <c r="R3045" t="s">
        <v>14690</v>
      </c>
      <c r="S3045">
        <v>1</v>
      </c>
      <c r="T3045">
        <v>0</v>
      </c>
      <c r="V3045">
        <v>45</v>
      </c>
      <c r="X3045" s="49"/>
      <c r="AB3045" s="49"/>
      <c r="AC3045" s="49"/>
      <c r="AD3045">
        <v>9</v>
      </c>
    </row>
    <row r="3046" spans="2:30" x14ac:dyDescent="0.25">
      <c r="B3046" s="49"/>
      <c r="C3046" s="49"/>
      <c r="D3046" s="2"/>
      <c r="E3046" t="s">
        <v>334</v>
      </c>
      <c r="F3046" s="49"/>
      <c r="G3046" s="49"/>
      <c r="H3046" t="s">
        <v>14694</v>
      </c>
      <c r="I3046" s="49"/>
      <c r="J3046" s="49"/>
      <c r="L3046" s="49"/>
      <c r="M3046" s="49"/>
      <c r="N3046" s="49"/>
      <c r="O3046" s="49"/>
      <c r="P3046" s="49"/>
      <c r="Q3046" t="s">
        <v>14912</v>
      </c>
      <c r="R3046" t="s">
        <v>14690</v>
      </c>
      <c r="S3046">
        <v>2</v>
      </c>
      <c r="T3046">
        <v>0</v>
      </c>
      <c r="V3046">
        <v>45</v>
      </c>
      <c r="X3046" s="49"/>
      <c r="AB3046" s="49"/>
      <c r="AC3046" s="49"/>
      <c r="AD3046">
        <v>9</v>
      </c>
    </row>
    <row r="3047" spans="2:30" x14ac:dyDescent="0.25">
      <c r="B3047" s="49"/>
      <c r="C3047" s="49"/>
      <c r="D3047" s="2"/>
      <c r="E3047" t="s">
        <v>269</v>
      </c>
      <c r="F3047" s="49"/>
      <c r="G3047" s="49"/>
      <c r="H3047" t="s">
        <v>14698</v>
      </c>
      <c r="I3047" s="49"/>
      <c r="J3047" s="49"/>
      <c r="L3047" s="49"/>
      <c r="M3047" s="49"/>
      <c r="N3047" s="49"/>
      <c r="O3047" s="49"/>
      <c r="P3047" s="49"/>
      <c r="Q3047" t="s">
        <v>14913</v>
      </c>
      <c r="R3047" t="s">
        <v>14695</v>
      </c>
      <c r="S3047">
        <v>1</v>
      </c>
      <c r="T3047">
        <v>0</v>
      </c>
      <c r="U3047">
        <v>10</v>
      </c>
      <c r="X3047" s="49"/>
      <c r="AB3047" s="49"/>
      <c r="AC3047" s="49" t="s">
        <v>14914</v>
      </c>
      <c r="AD3047">
        <v>9</v>
      </c>
    </row>
    <row r="3048" spans="2:30" x14ac:dyDescent="0.25">
      <c r="B3048" s="49"/>
      <c r="C3048" s="49"/>
      <c r="D3048" s="2"/>
      <c r="E3048" t="s">
        <v>423</v>
      </c>
      <c r="F3048" s="49"/>
      <c r="G3048" s="49"/>
      <c r="H3048" t="s">
        <v>14916</v>
      </c>
      <c r="I3048" s="49"/>
      <c r="J3048" s="49"/>
      <c r="L3048" s="49"/>
      <c r="M3048" s="49"/>
      <c r="N3048" s="49"/>
      <c r="O3048" s="49"/>
      <c r="P3048" s="49"/>
      <c r="Q3048" t="s">
        <v>14915</v>
      </c>
      <c r="R3048" t="s">
        <v>14695</v>
      </c>
      <c r="S3048">
        <v>1</v>
      </c>
      <c r="T3048">
        <v>0</v>
      </c>
      <c r="U3048">
        <v>10</v>
      </c>
      <c r="X3048" s="49"/>
      <c r="AB3048" s="49"/>
      <c r="AC3048" s="49" t="s">
        <v>14914</v>
      </c>
      <c r="AD3048">
        <v>9</v>
      </c>
    </row>
    <row r="3049" spans="2:30" x14ac:dyDescent="0.25">
      <c r="B3049" s="49"/>
      <c r="C3049" s="49"/>
      <c r="D3049" s="2"/>
      <c r="E3049" t="s">
        <v>299</v>
      </c>
      <c r="F3049" s="49"/>
      <c r="G3049" s="49"/>
      <c r="H3049" t="s">
        <v>14918</v>
      </c>
      <c r="I3049" s="49"/>
      <c r="J3049" s="49"/>
      <c r="L3049" s="49"/>
      <c r="M3049" s="49"/>
      <c r="N3049" s="49"/>
      <c r="O3049" s="49"/>
      <c r="P3049" s="49"/>
      <c r="Q3049" t="s">
        <v>14917</v>
      </c>
      <c r="R3049" t="s">
        <v>14695</v>
      </c>
      <c r="S3049">
        <v>1</v>
      </c>
      <c r="T3049">
        <v>0</v>
      </c>
      <c r="U3049">
        <v>10</v>
      </c>
      <c r="X3049" s="49"/>
      <c r="AB3049" s="49"/>
      <c r="AC3049" s="49" t="s">
        <v>14914</v>
      </c>
      <c r="AD3049">
        <v>9</v>
      </c>
    </row>
    <row r="3050" spans="2:30" x14ac:dyDescent="0.25">
      <c r="B3050" s="49"/>
      <c r="C3050" s="49"/>
      <c r="D3050" s="2"/>
      <c r="E3050" t="s">
        <v>275</v>
      </c>
      <c r="F3050" s="49"/>
      <c r="G3050" s="49"/>
      <c r="H3050" t="s">
        <v>14920</v>
      </c>
      <c r="I3050" s="49"/>
      <c r="J3050" s="49"/>
      <c r="L3050" s="49"/>
      <c r="M3050" s="49"/>
      <c r="N3050" s="49"/>
      <c r="O3050" s="49"/>
      <c r="P3050" s="49"/>
      <c r="Q3050" t="s">
        <v>14919</v>
      </c>
      <c r="R3050" t="s">
        <v>14695</v>
      </c>
      <c r="S3050">
        <v>1</v>
      </c>
      <c r="T3050">
        <v>0</v>
      </c>
      <c r="V3050">
        <v>8</v>
      </c>
      <c r="X3050" s="49"/>
      <c r="AB3050" s="49"/>
      <c r="AC3050" s="49" t="s">
        <v>14914</v>
      </c>
      <c r="AD3050">
        <v>9</v>
      </c>
    </row>
    <row r="3051" spans="2:30" x14ac:dyDescent="0.25">
      <c r="B3051" s="49"/>
      <c r="C3051" s="49"/>
      <c r="D3051" s="2"/>
      <c r="E3051" t="s">
        <v>286</v>
      </c>
      <c r="F3051" s="49"/>
      <c r="G3051" s="49"/>
      <c r="H3051" t="s">
        <v>14922</v>
      </c>
      <c r="I3051" s="49"/>
      <c r="J3051" s="49"/>
      <c r="L3051" s="49"/>
      <c r="M3051" s="49"/>
      <c r="N3051" s="49"/>
      <c r="O3051" s="49"/>
      <c r="P3051" s="49"/>
      <c r="Q3051" t="s">
        <v>14921</v>
      </c>
      <c r="R3051" t="s">
        <v>14695</v>
      </c>
      <c r="S3051">
        <v>1</v>
      </c>
      <c r="T3051">
        <v>0</v>
      </c>
      <c r="U3051">
        <v>12</v>
      </c>
      <c r="X3051" s="49"/>
      <c r="AB3051" s="49"/>
      <c r="AC3051" s="49" t="s">
        <v>14914</v>
      </c>
      <c r="AD3051">
        <v>9</v>
      </c>
    </row>
    <row r="3052" spans="2:30" x14ac:dyDescent="0.25">
      <c r="B3052" s="49"/>
      <c r="C3052" s="49"/>
      <c r="D3052" s="2"/>
      <c r="E3052" t="s">
        <v>363</v>
      </c>
      <c r="F3052" s="49"/>
      <c r="G3052" s="49"/>
      <c r="H3052" t="s">
        <v>14924</v>
      </c>
      <c r="I3052" s="49"/>
      <c r="J3052" s="49"/>
      <c r="L3052" s="49" t="s">
        <v>8316</v>
      </c>
      <c r="M3052" s="49"/>
      <c r="N3052" s="49"/>
      <c r="O3052" s="49"/>
      <c r="P3052" s="49"/>
      <c r="Q3052" t="s">
        <v>14923</v>
      </c>
      <c r="R3052" t="s">
        <v>14695</v>
      </c>
      <c r="S3052">
        <v>1</v>
      </c>
      <c r="V3052">
        <v>300</v>
      </c>
      <c r="W3052">
        <v>0.6</v>
      </c>
      <c r="X3052" s="49" t="s">
        <v>3957</v>
      </c>
      <c r="AB3052" s="49"/>
      <c r="AC3052" s="49"/>
      <c r="AD3052">
        <v>9</v>
      </c>
    </row>
    <row r="3053" spans="2:30" x14ac:dyDescent="0.25">
      <c r="B3053" s="49"/>
      <c r="C3053" s="49"/>
      <c r="D3053" s="2"/>
      <c r="E3053" t="s">
        <v>269</v>
      </c>
      <c r="F3053" s="49"/>
      <c r="G3053" s="49"/>
      <c r="H3053" t="s">
        <v>14927</v>
      </c>
      <c r="I3053" s="49"/>
      <c r="J3053" s="49"/>
      <c r="L3053" s="49"/>
      <c r="M3053" s="49"/>
      <c r="N3053" s="49"/>
      <c r="O3053" s="49"/>
      <c r="P3053" s="49"/>
      <c r="Q3053" t="s">
        <v>14925</v>
      </c>
      <c r="R3053" t="s">
        <v>14695</v>
      </c>
      <c r="S3053">
        <v>2</v>
      </c>
      <c r="T3053">
        <v>0</v>
      </c>
      <c r="U3053">
        <v>10</v>
      </c>
      <c r="X3053" s="49"/>
      <c r="AB3053" s="49"/>
      <c r="AC3053" s="49" t="s">
        <v>14926</v>
      </c>
      <c r="AD3053">
        <v>9</v>
      </c>
    </row>
    <row r="3054" spans="2:30" x14ac:dyDescent="0.25">
      <c r="B3054" s="49"/>
      <c r="C3054" s="49"/>
      <c r="D3054" s="2"/>
      <c r="E3054" t="s">
        <v>423</v>
      </c>
      <c r="F3054" s="49"/>
      <c r="G3054" s="49"/>
      <c r="H3054" t="s">
        <v>14929</v>
      </c>
      <c r="I3054" s="49"/>
      <c r="J3054" s="49"/>
      <c r="L3054" s="49"/>
      <c r="M3054" s="49"/>
      <c r="N3054" s="49"/>
      <c r="O3054" s="49"/>
      <c r="P3054" s="49"/>
      <c r="Q3054" t="s">
        <v>14928</v>
      </c>
      <c r="R3054" t="s">
        <v>14695</v>
      </c>
      <c r="S3054">
        <v>2</v>
      </c>
      <c r="T3054">
        <v>0</v>
      </c>
      <c r="U3054">
        <v>10</v>
      </c>
      <c r="X3054" s="49"/>
      <c r="AB3054" s="49"/>
      <c r="AC3054" s="49" t="s">
        <v>14926</v>
      </c>
      <c r="AD3054">
        <v>9</v>
      </c>
    </row>
    <row r="3055" spans="2:30" x14ac:dyDescent="0.25">
      <c r="B3055" s="49"/>
      <c r="C3055" s="49"/>
      <c r="D3055" s="2"/>
      <c r="E3055" t="s">
        <v>299</v>
      </c>
      <c r="F3055" s="49"/>
      <c r="G3055" s="49"/>
      <c r="H3055" t="s">
        <v>14931</v>
      </c>
      <c r="I3055" s="49"/>
      <c r="J3055" s="49"/>
      <c r="L3055" s="49"/>
      <c r="M3055" s="49"/>
      <c r="N3055" s="49"/>
      <c r="O3055" s="49"/>
      <c r="P3055" s="49"/>
      <c r="Q3055" t="s">
        <v>14930</v>
      </c>
      <c r="R3055" t="s">
        <v>14695</v>
      </c>
      <c r="S3055">
        <v>2</v>
      </c>
      <c r="T3055">
        <v>0</v>
      </c>
      <c r="U3055">
        <v>10</v>
      </c>
      <c r="X3055" s="49"/>
      <c r="AB3055" s="49"/>
      <c r="AC3055" s="49" t="s">
        <v>14926</v>
      </c>
      <c r="AD3055">
        <v>9</v>
      </c>
    </row>
    <row r="3056" spans="2:30" x14ac:dyDescent="0.25">
      <c r="B3056" s="49"/>
      <c r="C3056" s="49"/>
      <c r="D3056" s="2"/>
      <c r="E3056" t="s">
        <v>275</v>
      </c>
      <c r="F3056" s="49"/>
      <c r="G3056" s="49"/>
      <c r="H3056" t="s">
        <v>14933</v>
      </c>
      <c r="I3056" s="49"/>
      <c r="J3056" s="49"/>
      <c r="L3056" s="49"/>
      <c r="M3056" s="49"/>
      <c r="N3056" s="49"/>
      <c r="O3056" s="49"/>
      <c r="P3056" s="49"/>
      <c r="Q3056" t="s">
        <v>14932</v>
      </c>
      <c r="R3056" t="s">
        <v>14695</v>
      </c>
      <c r="S3056">
        <v>2</v>
      </c>
      <c r="T3056">
        <v>0</v>
      </c>
      <c r="V3056">
        <v>8</v>
      </c>
      <c r="X3056" s="49"/>
      <c r="AB3056" s="49"/>
      <c r="AC3056" s="49" t="s">
        <v>14926</v>
      </c>
      <c r="AD3056">
        <v>9</v>
      </c>
    </row>
    <row r="3057" spans="2:30" x14ac:dyDescent="0.25">
      <c r="B3057" s="49"/>
      <c r="C3057" s="49"/>
      <c r="D3057" s="2"/>
      <c r="E3057" t="s">
        <v>1</v>
      </c>
      <c r="F3057" s="49"/>
      <c r="G3057" s="49"/>
      <c r="H3057" t="s">
        <v>14935</v>
      </c>
      <c r="I3057" s="49"/>
      <c r="J3057" s="49"/>
      <c r="L3057" s="49" t="s">
        <v>6869</v>
      </c>
      <c r="M3057" s="49"/>
      <c r="N3057" s="49"/>
      <c r="O3057" s="49"/>
      <c r="P3057" s="49"/>
      <c r="Q3057" t="s">
        <v>14934</v>
      </c>
      <c r="R3057" t="s">
        <v>14695</v>
      </c>
      <c r="S3057">
        <v>1</v>
      </c>
      <c r="T3057">
        <v>170</v>
      </c>
      <c r="V3057">
        <v>60</v>
      </c>
      <c r="X3057" s="49"/>
      <c r="AB3057" s="49"/>
      <c r="AC3057" s="49"/>
      <c r="AD3057">
        <v>9</v>
      </c>
    </row>
    <row r="3058" spans="2:30" x14ac:dyDescent="0.25">
      <c r="B3058" s="49"/>
      <c r="C3058" s="49"/>
      <c r="D3058" s="2"/>
      <c r="E3058" t="s">
        <v>1</v>
      </c>
      <c r="F3058" s="49"/>
      <c r="G3058" s="49"/>
      <c r="H3058" t="s">
        <v>14937</v>
      </c>
      <c r="I3058" s="49"/>
      <c r="J3058" s="49"/>
      <c r="L3058" s="49" t="s">
        <v>5250</v>
      </c>
      <c r="M3058" s="49"/>
      <c r="N3058" s="49"/>
      <c r="O3058" s="49"/>
      <c r="P3058" s="49"/>
      <c r="Q3058" t="s">
        <v>14936</v>
      </c>
      <c r="R3058" t="s">
        <v>14695</v>
      </c>
      <c r="S3058">
        <v>2</v>
      </c>
      <c r="T3058">
        <v>170</v>
      </c>
      <c r="V3058">
        <v>46.800000000000004</v>
      </c>
      <c r="X3058" s="49"/>
      <c r="AB3058" s="49"/>
      <c r="AC3058" s="49"/>
      <c r="AD3058">
        <v>9</v>
      </c>
    </row>
    <row r="3059" spans="2:30" x14ac:dyDescent="0.25">
      <c r="B3059" s="49"/>
      <c r="C3059" s="49"/>
      <c r="D3059" s="2"/>
      <c r="E3059" t="s">
        <v>1</v>
      </c>
      <c r="F3059" s="49"/>
      <c r="G3059" s="49"/>
      <c r="H3059" t="s">
        <v>14940</v>
      </c>
      <c r="I3059" s="49"/>
      <c r="J3059" s="49"/>
      <c r="L3059" s="49" t="s">
        <v>14939</v>
      </c>
      <c r="M3059" s="49"/>
      <c r="N3059" s="49"/>
      <c r="O3059" s="49"/>
      <c r="P3059" s="49"/>
      <c r="Q3059" t="s">
        <v>14938</v>
      </c>
      <c r="R3059" t="s">
        <v>14695</v>
      </c>
      <c r="S3059">
        <v>3</v>
      </c>
      <c r="T3059">
        <v>170</v>
      </c>
      <c r="V3059">
        <v>43.8</v>
      </c>
      <c r="X3059" s="49"/>
      <c r="AB3059" s="49"/>
      <c r="AC3059" s="49"/>
      <c r="AD3059">
        <v>9</v>
      </c>
    </row>
    <row r="3060" spans="2:30" x14ac:dyDescent="0.25">
      <c r="B3060" s="49"/>
      <c r="C3060" s="49"/>
      <c r="D3060" s="2"/>
      <c r="E3060" t="s">
        <v>1</v>
      </c>
      <c r="F3060" s="49"/>
      <c r="G3060" s="49"/>
      <c r="H3060" t="s">
        <v>14942</v>
      </c>
      <c r="I3060" s="49"/>
      <c r="J3060" s="49"/>
      <c r="L3060" s="49" t="s">
        <v>14939</v>
      </c>
      <c r="M3060" s="49"/>
      <c r="N3060" s="49"/>
      <c r="O3060" s="49"/>
      <c r="P3060" s="49"/>
      <c r="Q3060" t="s">
        <v>14941</v>
      </c>
      <c r="R3060" t="s">
        <v>14695</v>
      </c>
      <c r="S3060">
        <v>4</v>
      </c>
      <c r="T3060">
        <v>170</v>
      </c>
      <c r="V3060">
        <v>43.8</v>
      </c>
      <c r="X3060" s="49"/>
      <c r="AB3060" s="49"/>
      <c r="AC3060" s="49"/>
      <c r="AD3060">
        <v>9</v>
      </c>
    </row>
    <row r="3061" spans="2:30" x14ac:dyDescent="0.25">
      <c r="B3061" s="49"/>
      <c r="C3061" s="49"/>
      <c r="D3061" s="2"/>
      <c r="E3061" t="s">
        <v>265</v>
      </c>
      <c r="F3061" s="49"/>
      <c r="G3061" s="49"/>
      <c r="H3061" t="s">
        <v>14944</v>
      </c>
      <c r="I3061" s="49"/>
      <c r="J3061" s="49"/>
      <c r="L3061" s="49" t="s">
        <v>2181</v>
      </c>
      <c r="M3061" s="49"/>
      <c r="N3061" s="49"/>
      <c r="O3061" s="49"/>
      <c r="P3061" s="49"/>
      <c r="Q3061" t="s">
        <v>14943</v>
      </c>
      <c r="R3061" t="s">
        <v>14695</v>
      </c>
      <c r="S3061">
        <v>1</v>
      </c>
      <c r="T3061">
        <v>80</v>
      </c>
      <c r="U3061">
        <v>10</v>
      </c>
      <c r="X3061" s="49"/>
      <c r="Y3061">
        <v>2</v>
      </c>
      <c r="Z3061">
        <v>1</v>
      </c>
      <c r="AA3061">
        <v>3</v>
      </c>
      <c r="AB3061" s="49" t="s">
        <v>1745</v>
      </c>
      <c r="AC3061" s="49"/>
      <c r="AD3061">
        <v>9</v>
      </c>
    </row>
    <row r="3062" spans="2:30" x14ac:dyDescent="0.25">
      <c r="B3062" s="49"/>
      <c r="C3062" s="49"/>
      <c r="D3062" s="2"/>
      <c r="E3062" t="s">
        <v>265</v>
      </c>
      <c r="F3062" s="49"/>
      <c r="G3062" s="49"/>
      <c r="H3062" t="s">
        <v>14947</v>
      </c>
      <c r="I3062" s="49"/>
      <c r="J3062" s="49"/>
      <c r="L3062" s="49" t="s">
        <v>14946</v>
      </c>
      <c r="M3062" s="49"/>
      <c r="N3062" s="49"/>
      <c r="O3062" s="49"/>
      <c r="P3062" s="49"/>
      <c r="Q3062" t="s">
        <v>14945</v>
      </c>
      <c r="R3062" t="s">
        <v>14695</v>
      </c>
      <c r="S3062">
        <v>2</v>
      </c>
      <c r="T3062">
        <v>80</v>
      </c>
      <c r="U3062">
        <v>9</v>
      </c>
      <c r="X3062" s="49"/>
      <c r="Y3062">
        <v>2</v>
      </c>
      <c r="Z3062">
        <v>1</v>
      </c>
      <c r="AA3062">
        <v>3</v>
      </c>
      <c r="AB3062" s="49" t="s">
        <v>1745</v>
      </c>
      <c r="AC3062" s="49"/>
      <c r="AD3062">
        <v>9</v>
      </c>
    </row>
    <row r="3063" spans="2:30" x14ac:dyDescent="0.25">
      <c r="B3063" s="49"/>
      <c r="C3063" s="49"/>
      <c r="D3063" s="2"/>
      <c r="E3063" t="s">
        <v>265</v>
      </c>
      <c r="F3063" s="49"/>
      <c r="G3063" s="49"/>
      <c r="H3063" t="s">
        <v>14949</v>
      </c>
      <c r="I3063" s="49"/>
      <c r="J3063" s="49"/>
      <c r="L3063" s="49" t="s">
        <v>3189</v>
      </c>
      <c r="M3063" s="49"/>
      <c r="N3063" s="49"/>
      <c r="O3063" s="49"/>
      <c r="P3063" s="49"/>
      <c r="Q3063" t="s">
        <v>14948</v>
      </c>
      <c r="R3063" t="s">
        <v>14695</v>
      </c>
      <c r="S3063">
        <v>3</v>
      </c>
      <c r="T3063">
        <v>85</v>
      </c>
      <c r="U3063">
        <v>8</v>
      </c>
      <c r="X3063" s="49"/>
      <c r="Y3063">
        <v>2</v>
      </c>
      <c r="Z3063">
        <v>1</v>
      </c>
      <c r="AA3063">
        <v>3</v>
      </c>
      <c r="AB3063" s="49" t="s">
        <v>618</v>
      </c>
      <c r="AC3063" s="49"/>
      <c r="AD3063">
        <v>9</v>
      </c>
    </row>
    <row r="3064" spans="2:30" x14ac:dyDescent="0.25">
      <c r="B3064" s="49"/>
      <c r="C3064" s="49"/>
      <c r="D3064" s="2"/>
      <c r="E3064" t="s">
        <v>265</v>
      </c>
      <c r="F3064" s="49"/>
      <c r="G3064" s="49"/>
      <c r="H3064" t="s">
        <v>14951</v>
      </c>
      <c r="I3064" s="49"/>
      <c r="J3064" s="49"/>
      <c r="L3064" s="49" t="s">
        <v>2350</v>
      </c>
      <c r="M3064" s="49"/>
      <c r="N3064" s="49"/>
      <c r="O3064" s="49"/>
      <c r="P3064" s="49"/>
      <c r="Q3064" t="s">
        <v>14950</v>
      </c>
      <c r="R3064" t="s">
        <v>14695</v>
      </c>
      <c r="S3064">
        <v>4</v>
      </c>
      <c r="T3064">
        <v>85</v>
      </c>
      <c r="U3064">
        <v>7</v>
      </c>
      <c r="X3064" s="49"/>
      <c r="Y3064">
        <v>2</v>
      </c>
      <c r="Z3064">
        <v>1</v>
      </c>
      <c r="AA3064">
        <v>3</v>
      </c>
      <c r="AB3064" s="49" t="s">
        <v>610</v>
      </c>
      <c r="AC3064" s="49"/>
      <c r="AD3064">
        <v>9</v>
      </c>
    </row>
    <row r="3065" spans="2:30" x14ac:dyDescent="0.25">
      <c r="B3065" s="49"/>
      <c r="C3065" s="49"/>
      <c r="D3065" s="2"/>
      <c r="E3065" t="s">
        <v>249</v>
      </c>
      <c r="F3065" s="49"/>
      <c r="G3065" s="49"/>
      <c r="H3065" t="s">
        <v>14954</v>
      </c>
      <c r="I3065" s="49"/>
      <c r="J3065" s="49"/>
      <c r="L3065" s="49" t="s">
        <v>14953</v>
      </c>
      <c r="M3065" s="49"/>
      <c r="N3065" s="49"/>
      <c r="O3065" s="49"/>
      <c r="P3065" s="49"/>
      <c r="Q3065" t="s">
        <v>14952</v>
      </c>
      <c r="R3065" t="s">
        <v>14695</v>
      </c>
      <c r="S3065">
        <v>1</v>
      </c>
      <c r="T3065">
        <v>170</v>
      </c>
      <c r="U3065">
        <v>10</v>
      </c>
      <c r="X3065" s="49"/>
      <c r="AB3065" s="49" t="s">
        <v>1745</v>
      </c>
      <c r="AC3065" s="49"/>
      <c r="AD3065">
        <v>9</v>
      </c>
    </row>
    <row r="3066" spans="2:30" x14ac:dyDescent="0.25">
      <c r="B3066" s="49"/>
      <c r="C3066" s="49"/>
      <c r="D3066" s="2"/>
      <c r="E3066" t="s">
        <v>249</v>
      </c>
      <c r="F3066" s="49"/>
      <c r="G3066" s="49"/>
      <c r="H3066" t="s">
        <v>14957</v>
      </c>
      <c r="I3066" s="49"/>
      <c r="J3066" s="49"/>
      <c r="L3066" s="49" t="s">
        <v>14956</v>
      </c>
      <c r="M3066" s="49"/>
      <c r="N3066" s="49"/>
      <c r="O3066" s="49"/>
      <c r="P3066" s="49"/>
      <c r="Q3066" t="s">
        <v>14955</v>
      </c>
      <c r="R3066" t="s">
        <v>14695</v>
      </c>
      <c r="S3066">
        <v>2</v>
      </c>
      <c r="T3066">
        <v>170</v>
      </c>
      <c r="U3066">
        <v>9</v>
      </c>
      <c r="X3066" s="49"/>
      <c r="AB3066" s="49" t="s">
        <v>610</v>
      </c>
      <c r="AC3066" s="49"/>
      <c r="AD3066">
        <v>9</v>
      </c>
    </row>
    <row r="3067" spans="2:30" x14ac:dyDescent="0.25">
      <c r="B3067" s="49"/>
      <c r="C3067" s="49"/>
      <c r="D3067" s="2"/>
      <c r="E3067" t="s">
        <v>249</v>
      </c>
      <c r="F3067" s="49"/>
      <c r="G3067" s="49"/>
      <c r="H3067" t="s">
        <v>14960</v>
      </c>
      <c r="I3067" s="49"/>
      <c r="J3067" s="49"/>
      <c r="L3067" s="49" t="s">
        <v>14959</v>
      </c>
      <c r="M3067" s="49"/>
      <c r="N3067" s="49"/>
      <c r="O3067" s="49"/>
      <c r="P3067" s="49"/>
      <c r="Q3067" t="s">
        <v>14958</v>
      </c>
      <c r="R3067" t="s">
        <v>14695</v>
      </c>
      <c r="S3067">
        <v>3</v>
      </c>
      <c r="T3067">
        <v>170</v>
      </c>
      <c r="U3067">
        <v>8</v>
      </c>
      <c r="X3067" s="49"/>
      <c r="AB3067" s="49" t="s">
        <v>610</v>
      </c>
      <c r="AC3067" s="49"/>
      <c r="AD3067">
        <v>9</v>
      </c>
    </row>
    <row r="3068" spans="2:30" x14ac:dyDescent="0.25">
      <c r="B3068" s="49"/>
      <c r="C3068" s="49"/>
      <c r="D3068" s="2"/>
      <c r="E3068" t="s">
        <v>256</v>
      </c>
      <c r="F3068" s="49"/>
      <c r="G3068" s="49"/>
      <c r="H3068" t="s">
        <v>14963</v>
      </c>
      <c r="I3068" s="49"/>
      <c r="J3068" s="49"/>
      <c r="L3068" s="49" t="s">
        <v>14962</v>
      </c>
      <c r="M3068" s="49"/>
      <c r="N3068" s="49"/>
      <c r="O3068" s="49"/>
      <c r="P3068" s="49"/>
      <c r="Q3068" t="s">
        <v>14961</v>
      </c>
      <c r="R3068" t="s">
        <v>14695</v>
      </c>
      <c r="S3068">
        <v>1</v>
      </c>
      <c r="T3068">
        <v>50</v>
      </c>
      <c r="U3068">
        <v>8</v>
      </c>
      <c r="X3068" s="49"/>
      <c r="Y3068">
        <v>2</v>
      </c>
      <c r="Z3068">
        <v>1</v>
      </c>
      <c r="AA3068">
        <v>3</v>
      </c>
      <c r="AB3068" s="49" t="s">
        <v>1745</v>
      </c>
      <c r="AC3068" s="49"/>
      <c r="AD3068">
        <v>9</v>
      </c>
    </row>
    <row r="3069" spans="2:30" x14ac:dyDescent="0.25">
      <c r="B3069" s="49"/>
      <c r="C3069" s="49"/>
      <c r="D3069" s="2"/>
      <c r="E3069" t="s">
        <v>256</v>
      </c>
      <c r="F3069" s="49"/>
      <c r="G3069" s="49"/>
      <c r="H3069" t="s">
        <v>14966</v>
      </c>
      <c r="I3069" s="49"/>
      <c r="J3069" s="49"/>
      <c r="L3069" s="49" t="s">
        <v>14965</v>
      </c>
      <c r="M3069" s="49"/>
      <c r="N3069" s="49"/>
      <c r="O3069" s="49"/>
      <c r="P3069" s="49"/>
      <c r="Q3069" t="s">
        <v>14964</v>
      </c>
      <c r="R3069" t="s">
        <v>14695</v>
      </c>
      <c r="S3069">
        <v>2</v>
      </c>
      <c r="T3069">
        <v>50</v>
      </c>
      <c r="U3069">
        <v>8</v>
      </c>
      <c r="X3069" s="49"/>
      <c r="Y3069">
        <v>2</v>
      </c>
      <c r="Z3069">
        <v>1</v>
      </c>
      <c r="AA3069">
        <v>3</v>
      </c>
      <c r="AB3069" s="49" t="s">
        <v>1745</v>
      </c>
      <c r="AC3069" s="49"/>
      <c r="AD3069">
        <v>9</v>
      </c>
    </row>
    <row r="3070" spans="2:30" x14ac:dyDescent="0.25">
      <c r="B3070" s="49"/>
      <c r="C3070" s="49"/>
      <c r="D3070" s="2"/>
      <c r="E3070" t="s">
        <v>256</v>
      </c>
      <c r="F3070" s="49"/>
      <c r="G3070" s="49"/>
      <c r="H3070" t="s">
        <v>14968</v>
      </c>
      <c r="I3070" s="49"/>
      <c r="J3070" s="49"/>
      <c r="L3070" s="49" t="s">
        <v>14965</v>
      </c>
      <c r="M3070" s="49"/>
      <c r="N3070" s="49"/>
      <c r="O3070" s="49"/>
      <c r="P3070" s="49"/>
      <c r="Q3070" t="s">
        <v>14967</v>
      </c>
      <c r="R3070" t="s">
        <v>14695</v>
      </c>
      <c r="S3070">
        <v>3</v>
      </c>
      <c r="T3070">
        <v>50</v>
      </c>
      <c r="U3070">
        <v>8</v>
      </c>
      <c r="X3070" s="49"/>
      <c r="Y3070">
        <v>2</v>
      </c>
      <c r="Z3070">
        <v>1</v>
      </c>
      <c r="AA3070">
        <v>3</v>
      </c>
      <c r="AB3070" s="49" t="s">
        <v>1745</v>
      </c>
      <c r="AC3070" s="49"/>
      <c r="AD3070">
        <v>9</v>
      </c>
    </row>
    <row r="3071" spans="2:30" x14ac:dyDescent="0.25">
      <c r="B3071" s="49"/>
      <c r="C3071" s="49"/>
      <c r="D3071" s="2"/>
      <c r="E3071" t="s">
        <v>14737</v>
      </c>
      <c r="F3071" s="49"/>
      <c r="G3071" s="49"/>
      <c r="H3071" t="s">
        <v>14971</v>
      </c>
      <c r="I3071" s="49"/>
      <c r="J3071" s="49"/>
      <c r="L3071" s="49" t="s">
        <v>14970</v>
      </c>
      <c r="M3071" s="49"/>
      <c r="N3071" s="49"/>
      <c r="O3071" s="49"/>
      <c r="P3071" s="49"/>
      <c r="Q3071" t="s">
        <v>14969</v>
      </c>
      <c r="R3071" t="s">
        <v>14695</v>
      </c>
      <c r="S3071">
        <v>1</v>
      </c>
      <c r="T3071">
        <v>130</v>
      </c>
      <c r="U3071">
        <v>15</v>
      </c>
      <c r="X3071" s="49"/>
      <c r="Y3071">
        <v>2</v>
      </c>
      <c r="Z3071">
        <v>1</v>
      </c>
      <c r="AA3071">
        <v>3</v>
      </c>
      <c r="AB3071" s="49" t="s">
        <v>618</v>
      </c>
      <c r="AC3071" s="49"/>
      <c r="AD3071">
        <v>9</v>
      </c>
    </row>
    <row r="3072" spans="2:30" x14ac:dyDescent="0.25">
      <c r="B3072" s="49"/>
      <c r="C3072" s="49"/>
      <c r="D3072" s="2"/>
      <c r="E3072" t="s">
        <v>14737</v>
      </c>
      <c r="F3072" s="49"/>
      <c r="G3072" s="49"/>
      <c r="H3072" t="s">
        <v>14973</v>
      </c>
      <c r="I3072" s="49"/>
      <c r="J3072" s="49"/>
      <c r="L3072" s="49" t="s">
        <v>2181</v>
      </c>
      <c r="M3072" s="49"/>
      <c r="N3072" s="49"/>
      <c r="O3072" s="49"/>
      <c r="P3072" s="49"/>
      <c r="Q3072" t="s">
        <v>14972</v>
      </c>
      <c r="R3072" t="s">
        <v>14695</v>
      </c>
      <c r="S3072">
        <v>2</v>
      </c>
      <c r="T3072">
        <v>130</v>
      </c>
      <c r="U3072">
        <v>15</v>
      </c>
      <c r="X3072" s="49"/>
      <c r="Y3072">
        <v>2</v>
      </c>
      <c r="Z3072">
        <v>1</v>
      </c>
      <c r="AA3072">
        <v>3</v>
      </c>
      <c r="AB3072" s="49" t="s">
        <v>1745</v>
      </c>
      <c r="AC3072" s="49"/>
      <c r="AD3072">
        <v>9</v>
      </c>
    </row>
    <row r="3073" spans="2:30" x14ac:dyDescent="0.25">
      <c r="B3073" s="49"/>
      <c r="C3073" s="49"/>
      <c r="D3073" s="2"/>
      <c r="E3073" t="s">
        <v>14737</v>
      </c>
      <c r="F3073" s="49"/>
      <c r="G3073" s="49"/>
      <c r="H3073" t="s">
        <v>14975</v>
      </c>
      <c r="I3073" s="49"/>
      <c r="J3073" s="49"/>
      <c r="L3073" s="49" t="s">
        <v>2350</v>
      </c>
      <c r="M3073" s="49"/>
      <c r="N3073" s="49"/>
      <c r="O3073" s="49"/>
      <c r="P3073" s="49"/>
      <c r="Q3073" t="s">
        <v>14974</v>
      </c>
      <c r="R3073" t="s">
        <v>14695</v>
      </c>
      <c r="S3073">
        <v>3</v>
      </c>
      <c r="T3073">
        <v>130</v>
      </c>
      <c r="U3073">
        <v>12</v>
      </c>
      <c r="X3073" s="49"/>
      <c r="Y3073">
        <v>2</v>
      </c>
      <c r="Z3073">
        <v>1</v>
      </c>
      <c r="AA3073">
        <v>3</v>
      </c>
      <c r="AB3073" s="49" t="s">
        <v>610</v>
      </c>
      <c r="AC3073" s="49"/>
      <c r="AD3073">
        <v>9</v>
      </c>
    </row>
    <row r="3074" spans="2:30" x14ac:dyDescent="0.25">
      <c r="B3074" s="49"/>
      <c r="C3074" s="49"/>
      <c r="D3074" s="2"/>
      <c r="E3074" t="s">
        <v>14738</v>
      </c>
      <c r="F3074" s="49"/>
      <c r="G3074" s="49"/>
      <c r="H3074" t="s">
        <v>14977</v>
      </c>
      <c r="I3074" s="49"/>
      <c r="J3074" s="49"/>
      <c r="L3074" s="49" t="s">
        <v>2154</v>
      </c>
      <c r="M3074" s="49"/>
      <c r="N3074" s="49"/>
      <c r="O3074" s="49"/>
      <c r="P3074" s="49"/>
      <c r="Q3074" t="s">
        <v>14976</v>
      </c>
      <c r="R3074" t="s">
        <v>14695</v>
      </c>
      <c r="S3074">
        <v>1</v>
      </c>
      <c r="T3074">
        <v>10</v>
      </c>
      <c r="U3074">
        <v>12</v>
      </c>
      <c r="X3074" s="49"/>
      <c r="Y3074">
        <v>2</v>
      </c>
      <c r="Z3074">
        <v>1</v>
      </c>
      <c r="AA3074">
        <v>2</v>
      </c>
      <c r="AB3074" s="49" t="s">
        <v>618</v>
      </c>
      <c r="AC3074" s="49"/>
      <c r="AD3074">
        <v>9</v>
      </c>
    </row>
    <row r="3075" spans="2:30" x14ac:dyDescent="0.25">
      <c r="B3075" s="49"/>
      <c r="C3075" s="49"/>
      <c r="D3075" s="2"/>
      <c r="E3075" t="s">
        <v>14738</v>
      </c>
      <c r="F3075" s="49"/>
      <c r="G3075" s="49"/>
      <c r="H3075" t="s">
        <v>14979</v>
      </c>
      <c r="I3075" s="49"/>
      <c r="J3075" s="49"/>
      <c r="L3075" s="49" t="s">
        <v>2154</v>
      </c>
      <c r="M3075" s="49"/>
      <c r="N3075" s="49"/>
      <c r="O3075" s="49"/>
      <c r="P3075" s="49"/>
      <c r="Q3075" t="s">
        <v>14978</v>
      </c>
      <c r="R3075" t="s">
        <v>14695</v>
      </c>
      <c r="S3075">
        <v>2</v>
      </c>
      <c r="T3075">
        <v>10</v>
      </c>
      <c r="U3075">
        <v>12</v>
      </c>
      <c r="X3075" s="49"/>
      <c r="Y3075">
        <v>2</v>
      </c>
      <c r="Z3075">
        <v>1</v>
      </c>
      <c r="AA3075">
        <v>2</v>
      </c>
      <c r="AB3075" s="49" t="s">
        <v>618</v>
      </c>
      <c r="AC3075" s="49"/>
      <c r="AD3075">
        <v>9</v>
      </c>
    </row>
    <row r="3076" spans="2:30" x14ac:dyDescent="0.25">
      <c r="B3076" s="49"/>
      <c r="C3076" s="49"/>
      <c r="D3076" s="2"/>
      <c r="E3076" t="s">
        <v>334</v>
      </c>
      <c r="F3076" s="49"/>
      <c r="G3076" s="49"/>
      <c r="H3076" t="s">
        <v>14981</v>
      </c>
      <c r="I3076" s="49"/>
      <c r="J3076" s="49"/>
      <c r="L3076" s="49"/>
      <c r="M3076" s="49"/>
      <c r="N3076" s="49"/>
      <c r="O3076" s="49"/>
      <c r="P3076" s="49"/>
      <c r="Q3076" t="s">
        <v>14980</v>
      </c>
      <c r="R3076" t="s">
        <v>14695</v>
      </c>
      <c r="S3076">
        <v>1</v>
      </c>
      <c r="T3076">
        <v>0</v>
      </c>
      <c r="V3076">
        <v>60</v>
      </c>
      <c r="X3076" s="49"/>
      <c r="AB3076" s="49"/>
      <c r="AC3076" s="49"/>
      <c r="AD3076">
        <v>9</v>
      </c>
    </row>
    <row r="3077" spans="2:30" x14ac:dyDescent="0.25">
      <c r="B3077" s="49"/>
      <c r="C3077" s="49"/>
      <c r="D3077" s="2"/>
      <c r="E3077" t="s">
        <v>334</v>
      </c>
      <c r="F3077" s="49"/>
      <c r="G3077" s="49"/>
      <c r="H3077" t="s">
        <v>14699</v>
      </c>
      <c r="I3077" s="49"/>
      <c r="J3077" s="49"/>
      <c r="L3077" s="49"/>
      <c r="M3077" s="49"/>
      <c r="N3077" s="49"/>
      <c r="O3077" s="49"/>
      <c r="P3077" s="49"/>
      <c r="Q3077" t="s">
        <v>14982</v>
      </c>
      <c r="R3077" t="s">
        <v>14695</v>
      </c>
      <c r="S3077">
        <v>2</v>
      </c>
      <c r="T3077">
        <v>0</v>
      </c>
      <c r="V3077">
        <v>45</v>
      </c>
      <c r="X3077" s="49"/>
      <c r="AB3077" s="49"/>
      <c r="AC3077" s="49"/>
      <c r="AD3077">
        <v>9</v>
      </c>
    </row>
    <row r="3078" spans="2:30" x14ac:dyDescent="0.25">
      <c r="B3078" s="49"/>
      <c r="C3078" s="49"/>
      <c r="D3078" s="2"/>
      <c r="E3078" t="s">
        <v>363</v>
      </c>
      <c r="F3078" s="49"/>
      <c r="G3078" s="49"/>
      <c r="H3078" t="s">
        <v>14703</v>
      </c>
      <c r="I3078" s="49"/>
      <c r="J3078" s="49"/>
      <c r="L3078" s="49" t="s">
        <v>14984</v>
      </c>
      <c r="M3078" s="49"/>
      <c r="N3078" s="49"/>
      <c r="O3078" s="49"/>
      <c r="P3078" s="49"/>
      <c r="Q3078" t="s">
        <v>14983</v>
      </c>
      <c r="R3078" t="s">
        <v>14700</v>
      </c>
      <c r="S3078">
        <v>1</v>
      </c>
      <c r="V3078">
        <v>900</v>
      </c>
      <c r="W3078">
        <v>1.4</v>
      </c>
      <c r="X3078" s="49" t="s">
        <v>3957</v>
      </c>
      <c r="AB3078" s="49"/>
      <c r="AC3078" s="49"/>
      <c r="AD3078">
        <v>9</v>
      </c>
    </row>
    <row r="3079" spans="2:30" x14ac:dyDescent="0.25">
      <c r="B3079" s="49"/>
      <c r="C3079" s="49"/>
      <c r="D3079" s="2"/>
      <c r="E3079" t="s">
        <v>394</v>
      </c>
      <c r="F3079" s="49"/>
      <c r="G3079" s="49"/>
      <c r="H3079" t="s">
        <v>14987</v>
      </c>
      <c r="I3079" s="49"/>
      <c r="J3079" s="49"/>
      <c r="L3079" s="49" t="s">
        <v>2818</v>
      </c>
      <c r="M3079" s="49"/>
      <c r="N3079" s="49"/>
      <c r="O3079" s="49"/>
      <c r="P3079" s="49"/>
      <c r="Q3079" t="s">
        <v>14985</v>
      </c>
      <c r="R3079" t="s">
        <v>14700</v>
      </c>
      <c r="S3079">
        <v>1</v>
      </c>
      <c r="T3079">
        <v>0</v>
      </c>
      <c r="U3079">
        <v>15</v>
      </c>
      <c r="X3079" s="49"/>
      <c r="AB3079" s="49"/>
      <c r="AC3079" s="49" t="s">
        <v>14986</v>
      </c>
      <c r="AD3079">
        <v>9</v>
      </c>
    </row>
    <row r="3080" spans="2:30" x14ac:dyDescent="0.25">
      <c r="B3080" s="49"/>
      <c r="C3080" s="49"/>
      <c r="D3080" s="2"/>
      <c r="E3080" t="s">
        <v>403</v>
      </c>
      <c r="F3080" s="49"/>
      <c r="G3080" s="49"/>
      <c r="H3080" t="s">
        <v>14989</v>
      </c>
      <c r="I3080" s="49"/>
      <c r="J3080" s="49"/>
      <c r="L3080" s="49" t="s">
        <v>2818</v>
      </c>
      <c r="M3080" s="49"/>
      <c r="N3080" s="49"/>
      <c r="O3080" s="49"/>
      <c r="P3080" s="49"/>
      <c r="Q3080" t="s">
        <v>14988</v>
      </c>
      <c r="R3080" t="s">
        <v>14700</v>
      </c>
      <c r="S3080">
        <v>1</v>
      </c>
      <c r="T3080">
        <v>0</v>
      </c>
      <c r="U3080">
        <v>8</v>
      </c>
      <c r="X3080" s="49"/>
      <c r="AB3080" s="49"/>
      <c r="AC3080" s="49" t="s">
        <v>14986</v>
      </c>
      <c r="AD3080">
        <v>9</v>
      </c>
    </row>
    <row r="3081" spans="2:30" x14ac:dyDescent="0.25">
      <c r="B3081" s="49"/>
      <c r="C3081" s="49"/>
      <c r="D3081" s="2"/>
      <c r="E3081" t="s">
        <v>398</v>
      </c>
      <c r="F3081" s="49"/>
      <c r="G3081" s="49"/>
      <c r="H3081" t="s">
        <v>14991</v>
      </c>
      <c r="I3081" s="49"/>
      <c r="J3081" s="49"/>
      <c r="L3081" s="49" t="s">
        <v>2818</v>
      </c>
      <c r="M3081" s="49"/>
      <c r="N3081" s="49"/>
      <c r="O3081" s="49"/>
      <c r="P3081" s="49"/>
      <c r="Q3081" t="s">
        <v>14990</v>
      </c>
      <c r="R3081" t="s">
        <v>14700</v>
      </c>
      <c r="S3081">
        <v>1</v>
      </c>
      <c r="T3081">
        <v>0</v>
      </c>
      <c r="U3081">
        <v>12</v>
      </c>
      <c r="X3081" s="49"/>
      <c r="AB3081" s="49"/>
      <c r="AC3081" s="49" t="s">
        <v>14986</v>
      </c>
      <c r="AD3081">
        <v>9</v>
      </c>
    </row>
    <row r="3082" spans="2:30" x14ac:dyDescent="0.25">
      <c r="B3082" s="49"/>
      <c r="C3082" s="49"/>
      <c r="D3082" s="2"/>
      <c r="E3082" t="s">
        <v>394</v>
      </c>
      <c r="F3082" s="49"/>
      <c r="G3082" s="49"/>
      <c r="H3082" t="s">
        <v>14994</v>
      </c>
      <c r="I3082" s="49"/>
      <c r="J3082" s="49"/>
      <c r="L3082" s="49" t="s">
        <v>2818</v>
      </c>
      <c r="M3082" s="49"/>
      <c r="N3082" s="49"/>
      <c r="O3082" s="49"/>
      <c r="P3082" s="49"/>
      <c r="Q3082" t="s">
        <v>14992</v>
      </c>
      <c r="R3082" t="s">
        <v>14700</v>
      </c>
      <c r="S3082">
        <v>2</v>
      </c>
      <c r="T3082">
        <v>0</v>
      </c>
      <c r="U3082">
        <v>15</v>
      </c>
      <c r="X3082" s="49"/>
      <c r="AB3082" s="49"/>
      <c r="AC3082" s="49" t="s">
        <v>14993</v>
      </c>
      <c r="AD3082">
        <v>9</v>
      </c>
    </row>
    <row r="3083" spans="2:30" x14ac:dyDescent="0.25">
      <c r="B3083" s="49"/>
      <c r="C3083" s="49"/>
      <c r="D3083" s="2"/>
      <c r="E3083" t="s">
        <v>403</v>
      </c>
      <c r="F3083" s="49"/>
      <c r="G3083" s="49"/>
      <c r="H3083" t="s">
        <v>14996</v>
      </c>
      <c r="I3083" s="49"/>
      <c r="J3083" s="49"/>
      <c r="L3083" s="49" t="s">
        <v>2818</v>
      </c>
      <c r="M3083" s="49"/>
      <c r="N3083" s="49"/>
      <c r="O3083" s="49"/>
      <c r="P3083" s="49"/>
      <c r="Q3083" t="s">
        <v>14995</v>
      </c>
      <c r="R3083" t="s">
        <v>14700</v>
      </c>
      <c r="S3083">
        <v>2</v>
      </c>
      <c r="T3083">
        <v>0</v>
      </c>
      <c r="U3083">
        <v>8</v>
      </c>
      <c r="X3083" s="49"/>
      <c r="AB3083" s="49"/>
      <c r="AC3083" s="49" t="s">
        <v>14993</v>
      </c>
      <c r="AD3083">
        <v>9</v>
      </c>
    </row>
    <row r="3084" spans="2:30" x14ac:dyDescent="0.25">
      <c r="B3084" s="49"/>
      <c r="C3084" s="49"/>
      <c r="D3084" s="2"/>
      <c r="E3084" t="s">
        <v>398</v>
      </c>
      <c r="F3084" s="49"/>
      <c r="G3084" s="49"/>
      <c r="H3084" t="s">
        <v>14998</v>
      </c>
      <c r="I3084" s="49"/>
      <c r="J3084" s="49"/>
      <c r="L3084" s="49" t="s">
        <v>2818</v>
      </c>
      <c r="M3084" s="49"/>
      <c r="N3084" s="49"/>
      <c r="O3084" s="49"/>
      <c r="P3084" s="49"/>
      <c r="Q3084" t="s">
        <v>14997</v>
      </c>
      <c r="R3084" t="s">
        <v>14700</v>
      </c>
      <c r="S3084">
        <v>2</v>
      </c>
      <c r="T3084">
        <v>0</v>
      </c>
      <c r="U3084">
        <v>12</v>
      </c>
      <c r="X3084" s="49"/>
      <c r="AB3084" s="49"/>
      <c r="AC3084" s="49" t="s">
        <v>14993</v>
      </c>
      <c r="AD3084">
        <v>9</v>
      </c>
    </row>
    <row r="3085" spans="2:30" x14ac:dyDescent="0.25">
      <c r="B3085" s="49"/>
      <c r="C3085" s="49"/>
      <c r="D3085" s="2"/>
      <c r="E3085" t="s">
        <v>14739</v>
      </c>
      <c r="F3085" s="49"/>
      <c r="G3085" s="49"/>
      <c r="H3085" t="s">
        <v>15001</v>
      </c>
      <c r="I3085" s="49"/>
      <c r="J3085" s="49"/>
      <c r="L3085" s="49" t="s">
        <v>15000</v>
      </c>
      <c r="M3085" s="49"/>
      <c r="N3085" s="49"/>
      <c r="O3085" s="49"/>
      <c r="P3085" s="49"/>
      <c r="Q3085" t="s">
        <v>14999</v>
      </c>
      <c r="R3085" t="s">
        <v>14700</v>
      </c>
      <c r="S3085">
        <v>1</v>
      </c>
      <c r="T3085">
        <v>60</v>
      </c>
      <c r="U3085">
        <v>12</v>
      </c>
      <c r="X3085" s="49"/>
      <c r="Y3085">
        <v>2</v>
      </c>
      <c r="Z3085">
        <v>1</v>
      </c>
      <c r="AA3085">
        <v>3</v>
      </c>
      <c r="AB3085" s="49" t="s">
        <v>2289</v>
      </c>
      <c r="AC3085" s="49"/>
      <c r="AD3085">
        <v>9</v>
      </c>
    </row>
    <row r="3086" spans="2:30" x14ac:dyDescent="0.25">
      <c r="B3086" s="49"/>
      <c r="C3086" s="49"/>
      <c r="D3086" s="2"/>
      <c r="E3086" t="s">
        <v>14739</v>
      </c>
      <c r="F3086" s="49"/>
      <c r="G3086" s="49"/>
      <c r="H3086" t="s">
        <v>15004</v>
      </c>
      <c r="I3086" s="49"/>
      <c r="J3086" s="49"/>
      <c r="L3086" s="49" t="s">
        <v>15003</v>
      </c>
      <c r="M3086" s="49"/>
      <c r="N3086" s="49"/>
      <c r="O3086" s="49"/>
      <c r="P3086" s="49"/>
      <c r="Q3086" t="s">
        <v>15002</v>
      </c>
      <c r="R3086" t="s">
        <v>14700</v>
      </c>
      <c r="S3086">
        <v>2</v>
      </c>
      <c r="T3086">
        <v>100</v>
      </c>
      <c r="U3086">
        <v>10</v>
      </c>
      <c r="X3086" s="49"/>
      <c r="Y3086">
        <v>2</v>
      </c>
      <c r="Z3086">
        <v>1</v>
      </c>
      <c r="AA3086">
        <v>3</v>
      </c>
      <c r="AB3086" s="49" t="s">
        <v>618</v>
      </c>
      <c r="AC3086" s="49"/>
      <c r="AD3086">
        <v>9</v>
      </c>
    </row>
    <row r="3087" spans="2:30" x14ac:dyDescent="0.25">
      <c r="B3087" s="49"/>
      <c r="C3087" s="49"/>
      <c r="D3087" s="2"/>
      <c r="E3087" t="s">
        <v>14739</v>
      </c>
      <c r="F3087" s="49"/>
      <c r="G3087" s="49"/>
      <c r="H3087" t="s">
        <v>15006</v>
      </c>
      <c r="I3087" s="49"/>
      <c r="J3087" s="49"/>
      <c r="L3087" s="49" t="s">
        <v>15003</v>
      </c>
      <c r="M3087" s="49"/>
      <c r="N3087" s="49"/>
      <c r="O3087" s="49"/>
      <c r="P3087" s="49"/>
      <c r="Q3087" t="s">
        <v>15005</v>
      </c>
      <c r="R3087" t="s">
        <v>14700</v>
      </c>
      <c r="S3087">
        <v>3</v>
      </c>
      <c r="T3087">
        <v>100</v>
      </c>
      <c r="U3087">
        <v>10</v>
      </c>
      <c r="X3087" s="49"/>
      <c r="Y3087">
        <v>2</v>
      </c>
      <c r="Z3087">
        <v>1</v>
      </c>
      <c r="AA3087">
        <v>3</v>
      </c>
      <c r="AB3087" s="49" t="s">
        <v>618</v>
      </c>
      <c r="AC3087" s="49"/>
      <c r="AD3087">
        <v>9</v>
      </c>
    </row>
    <row r="3088" spans="2:30" x14ac:dyDescent="0.25">
      <c r="B3088" s="49"/>
      <c r="C3088" s="49"/>
      <c r="D3088" s="2"/>
      <c r="E3088" t="s">
        <v>14739</v>
      </c>
      <c r="F3088" s="49"/>
      <c r="G3088" s="49"/>
      <c r="H3088" t="s">
        <v>15009</v>
      </c>
      <c r="I3088" s="49"/>
      <c r="J3088" s="49"/>
      <c r="L3088" s="49" t="s">
        <v>15008</v>
      </c>
      <c r="M3088" s="49"/>
      <c r="N3088" s="49"/>
      <c r="O3088" s="49"/>
      <c r="P3088" s="49"/>
      <c r="Q3088" t="s">
        <v>15007</v>
      </c>
      <c r="R3088" t="s">
        <v>14700</v>
      </c>
      <c r="S3088">
        <v>4</v>
      </c>
      <c r="T3088">
        <v>110</v>
      </c>
      <c r="U3088">
        <v>10</v>
      </c>
      <c r="X3088" s="49"/>
      <c r="Y3088">
        <v>2</v>
      </c>
      <c r="Z3088">
        <v>1</v>
      </c>
      <c r="AA3088">
        <v>3</v>
      </c>
      <c r="AB3088" s="49" t="s">
        <v>618</v>
      </c>
      <c r="AC3088" s="49"/>
      <c r="AD3088">
        <v>9</v>
      </c>
    </row>
    <row r="3089" spans="2:30" x14ac:dyDescent="0.25">
      <c r="B3089" s="49"/>
      <c r="C3089" s="49"/>
      <c r="D3089" s="2"/>
      <c r="E3089" t="s">
        <v>41</v>
      </c>
      <c r="F3089" s="49"/>
      <c r="G3089" s="49"/>
      <c r="H3089" t="s">
        <v>15012</v>
      </c>
      <c r="I3089" s="49"/>
      <c r="J3089" s="49"/>
      <c r="L3089" s="49" t="s">
        <v>15011</v>
      </c>
      <c r="M3089" s="49"/>
      <c r="N3089" s="49"/>
      <c r="O3089" s="49"/>
      <c r="P3089" s="49"/>
      <c r="Q3089" t="s">
        <v>15010</v>
      </c>
      <c r="R3089" t="s">
        <v>14700</v>
      </c>
      <c r="S3089">
        <v>1</v>
      </c>
      <c r="T3089">
        <v>120</v>
      </c>
      <c r="U3089">
        <v>12</v>
      </c>
      <c r="X3089" s="49"/>
      <c r="Y3089">
        <v>2</v>
      </c>
      <c r="Z3089">
        <v>1</v>
      </c>
      <c r="AA3089">
        <v>3</v>
      </c>
      <c r="AB3089" s="49" t="s">
        <v>618</v>
      </c>
      <c r="AC3089" s="49"/>
      <c r="AD3089">
        <v>9</v>
      </c>
    </row>
    <row r="3090" spans="2:30" x14ac:dyDescent="0.25">
      <c r="B3090" s="49"/>
      <c r="C3090" s="49"/>
      <c r="D3090" s="2"/>
      <c r="E3090" t="s">
        <v>41</v>
      </c>
      <c r="F3090" s="49"/>
      <c r="G3090" s="49"/>
      <c r="H3090" t="s">
        <v>15015</v>
      </c>
      <c r="I3090" s="49"/>
      <c r="J3090" s="49"/>
      <c r="L3090" s="49" t="s">
        <v>15014</v>
      </c>
      <c r="M3090" s="49"/>
      <c r="N3090" s="49"/>
      <c r="O3090" s="49"/>
      <c r="P3090" s="49"/>
      <c r="Q3090" t="s">
        <v>15013</v>
      </c>
      <c r="R3090" t="s">
        <v>14700</v>
      </c>
      <c r="S3090">
        <v>2</v>
      </c>
      <c r="T3090">
        <v>120</v>
      </c>
      <c r="U3090">
        <v>12</v>
      </c>
      <c r="X3090" s="49"/>
      <c r="Y3090">
        <v>2</v>
      </c>
      <c r="Z3090">
        <v>1</v>
      </c>
      <c r="AA3090">
        <v>3</v>
      </c>
      <c r="AB3090" s="49" t="s">
        <v>1745</v>
      </c>
      <c r="AC3090" s="49"/>
      <c r="AD3090">
        <v>9</v>
      </c>
    </row>
    <row r="3091" spans="2:30" x14ac:dyDescent="0.25">
      <c r="B3091" s="49"/>
      <c r="C3091" s="49"/>
      <c r="D3091" s="2"/>
      <c r="E3091" t="s">
        <v>41</v>
      </c>
      <c r="F3091" s="49"/>
      <c r="G3091" s="49"/>
      <c r="H3091" t="s">
        <v>15018</v>
      </c>
      <c r="I3091" s="49"/>
      <c r="J3091" s="49"/>
      <c r="L3091" s="49" t="s">
        <v>15017</v>
      </c>
      <c r="M3091" s="49"/>
      <c r="N3091" s="49"/>
      <c r="O3091" s="49"/>
      <c r="P3091" s="49"/>
      <c r="Q3091" t="s">
        <v>15016</v>
      </c>
      <c r="R3091" t="s">
        <v>14700</v>
      </c>
      <c r="S3091">
        <v>3</v>
      </c>
      <c r="T3091">
        <v>120</v>
      </c>
      <c r="U3091">
        <v>11</v>
      </c>
      <c r="X3091" s="49"/>
      <c r="Y3091">
        <v>2</v>
      </c>
      <c r="Z3091">
        <v>1</v>
      </c>
      <c r="AA3091">
        <v>3</v>
      </c>
      <c r="AB3091" s="49" t="s">
        <v>610</v>
      </c>
      <c r="AC3091" s="49"/>
      <c r="AD3091">
        <v>9</v>
      </c>
    </row>
    <row r="3092" spans="2:30" x14ac:dyDescent="0.25">
      <c r="B3092" s="49"/>
      <c r="C3092" s="49"/>
      <c r="D3092" s="2"/>
      <c r="E3092" t="s">
        <v>45</v>
      </c>
      <c r="F3092" s="49"/>
      <c r="G3092" s="49"/>
      <c r="H3092" t="s">
        <v>15021</v>
      </c>
      <c r="I3092" s="49"/>
      <c r="J3092" s="49"/>
      <c r="L3092" s="49" t="s">
        <v>15020</v>
      </c>
      <c r="M3092" s="49"/>
      <c r="N3092" s="49"/>
      <c r="O3092" s="49"/>
      <c r="P3092" s="49"/>
      <c r="Q3092" t="s">
        <v>15019</v>
      </c>
      <c r="R3092" t="s">
        <v>14700</v>
      </c>
      <c r="S3092">
        <v>1</v>
      </c>
      <c r="T3092">
        <v>80</v>
      </c>
      <c r="U3092">
        <v>10</v>
      </c>
      <c r="X3092" s="49"/>
      <c r="Y3092">
        <v>2</v>
      </c>
      <c r="Z3092">
        <v>1</v>
      </c>
      <c r="AA3092">
        <v>3</v>
      </c>
      <c r="AB3092" s="49" t="s">
        <v>618</v>
      </c>
      <c r="AC3092" s="49"/>
      <c r="AD3092">
        <v>9</v>
      </c>
    </row>
    <row r="3093" spans="2:30" x14ac:dyDescent="0.25">
      <c r="B3093" s="49"/>
      <c r="C3093" s="49"/>
      <c r="D3093" s="2"/>
      <c r="E3093" t="s">
        <v>45</v>
      </c>
      <c r="F3093" s="49"/>
      <c r="G3093" s="49"/>
      <c r="H3093" t="s">
        <v>15024</v>
      </c>
      <c r="I3093" s="49"/>
      <c r="J3093" s="49"/>
      <c r="L3093" s="49" t="s">
        <v>15023</v>
      </c>
      <c r="M3093" s="49"/>
      <c r="N3093" s="49"/>
      <c r="O3093" s="49"/>
      <c r="P3093" s="49"/>
      <c r="Q3093" t="s">
        <v>15022</v>
      </c>
      <c r="R3093" t="s">
        <v>14700</v>
      </c>
      <c r="S3093">
        <v>2</v>
      </c>
      <c r="T3093">
        <v>80</v>
      </c>
      <c r="U3093">
        <v>10</v>
      </c>
      <c r="X3093" s="49"/>
      <c r="Y3093">
        <v>2</v>
      </c>
      <c r="Z3093">
        <v>1</v>
      </c>
      <c r="AA3093">
        <v>3</v>
      </c>
      <c r="AB3093" s="49" t="s">
        <v>1745</v>
      </c>
      <c r="AC3093" s="49"/>
      <c r="AD3093">
        <v>9</v>
      </c>
    </row>
    <row r="3094" spans="2:30" x14ac:dyDescent="0.25">
      <c r="B3094" s="49"/>
      <c r="C3094" s="49"/>
      <c r="D3094" s="2"/>
      <c r="E3094" t="s">
        <v>45</v>
      </c>
      <c r="F3094" s="49"/>
      <c r="G3094" s="49"/>
      <c r="H3094" t="s">
        <v>15027</v>
      </c>
      <c r="I3094" s="49"/>
      <c r="J3094" s="49"/>
      <c r="L3094" s="49" t="s">
        <v>15026</v>
      </c>
      <c r="M3094" s="49"/>
      <c r="N3094" s="49"/>
      <c r="O3094" s="49"/>
      <c r="P3094" s="49"/>
      <c r="Q3094" t="s">
        <v>15025</v>
      </c>
      <c r="R3094" t="s">
        <v>14700</v>
      </c>
      <c r="S3094">
        <v>3</v>
      </c>
      <c r="T3094">
        <v>80</v>
      </c>
      <c r="U3094">
        <v>9</v>
      </c>
      <c r="X3094" s="49"/>
      <c r="Y3094">
        <v>2</v>
      </c>
      <c r="Z3094">
        <v>1</v>
      </c>
      <c r="AA3094">
        <v>3</v>
      </c>
      <c r="AB3094" s="49" t="s">
        <v>610</v>
      </c>
      <c r="AC3094" s="49"/>
      <c r="AD3094">
        <v>9</v>
      </c>
    </row>
    <row r="3095" spans="2:30" x14ac:dyDescent="0.25">
      <c r="B3095" s="49"/>
      <c r="C3095" s="49"/>
      <c r="D3095" s="2"/>
      <c r="E3095" t="s">
        <v>309</v>
      </c>
      <c r="F3095" s="49"/>
      <c r="G3095" s="49"/>
      <c r="H3095" t="s">
        <v>15030</v>
      </c>
      <c r="I3095" s="49"/>
      <c r="J3095" s="49"/>
      <c r="L3095" s="49" t="s">
        <v>15029</v>
      </c>
      <c r="M3095" s="49"/>
      <c r="N3095" s="49"/>
      <c r="O3095" s="49"/>
      <c r="P3095" s="49"/>
      <c r="Q3095" t="s">
        <v>15028</v>
      </c>
      <c r="R3095" t="s">
        <v>14700</v>
      </c>
      <c r="S3095">
        <v>1</v>
      </c>
      <c r="T3095">
        <v>10</v>
      </c>
      <c r="U3095">
        <v>12</v>
      </c>
      <c r="X3095" s="49"/>
      <c r="Y3095">
        <v>2</v>
      </c>
      <c r="Z3095">
        <v>1</v>
      </c>
      <c r="AA3095">
        <v>3</v>
      </c>
      <c r="AB3095" s="49" t="s">
        <v>2289</v>
      </c>
      <c r="AC3095" s="49"/>
      <c r="AD3095">
        <v>9</v>
      </c>
    </row>
    <row r="3096" spans="2:30" x14ac:dyDescent="0.25">
      <c r="B3096" s="49"/>
      <c r="C3096" s="49"/>
      <c r="D3096" s="2"/>
      <c r="E3096" t="s">
        <v>309</v>
      </c>
      <c r="F3096" s="49"/>
      <c r="G3096" s="49"/>
      <c r="H3096" t="s">
        <v>15032</v>
      </c>
      <c r="I3096" s="49"/>
      <c r="J3096" s="49"/>
      <c r="L3096" s="49" t="s">
        <v>15029</v>
      </c>
      <c r="M3096" s="49"/>
      <c r="N3096" s="49"/>
      <c r="O3096" s="49"/>
      <c r="P3096" s="49"/>
      <c r="Q3096" t="s">
        <v>15031</v>
      </c>
      <c r="R3096" t="s">
        <v>14700</v>
      </c>
      <c r="S3096">
        <v>2</v>
      </c>
      <c r="T3096">
        <v>15</v>
      </c>
      <c r="U3096">
        <v>12</v>
      </c>
      <c r="X3096" s="49"/>
      <c r="Y3096">
        <v>2</v>
      </c>
      <c r="Z3096">
        <v>1</v>
      </c>
      <c r="AA3096">
        <v>3</v>
      </c>
      <c r="AB3096" s="49" t="s">
        <v>2289</v>
      </c>
      <c r="AC3096" s="49"/>
      <c r="AD3096">
        <v>9</v>
      </c>
    </row>
    <row r="3097" spans="2:30" x14ac:dyDescent="0.25">
      <c r="B3097" s="49"/>
      <c r="C3097" s="49"/>
      <c r="D3097" s="2"/>
      <c r="E3097" t="s">
        <v>309</v>
      </c>
      <c r="F3097" s="49"/>
      <c r="G3097" s="49"/>
      <c r="H3097" t="s">
        <v>15035</v>
      </c>
      <c r="I3097" s="49"/>
      <c r="J3097" s="49"/>
      <c r="L3097" s="49" t="s">
        <v>15034</v>
      </c>
      <c r="M3097" s="49"/>
      <c r="N3097" s="49"/>
      <c r="O3097" s="49"/>
      <c r="P3097" s="49"/>
      <c r="Q3097" t="s">
        <v>15033</v>
      </c>
      <c r="R3097" t="s">
        <v>14700</v>
      </c>
      <c r="S3097">
        <v>3</v>
      </c>
      <c r="T3097">
        <v>15</v>
      </c>
      <c r="U3097">
        <v>8</v>
      </c>
      <c r="X3097" s="49"/>
      <c r="Y3097">
        <v>2</v>
      </c>
      <c r="Z3097">
        <v>1</v>
      </c>
      <c r="AA3097">
        <v>3</v>
      </c>
      <c r="AB3097" s="49" t="s">
        <v>2289</v>
      </c>
      <c r="AC3097" s="49"/>
      <c r="AD3097">
        <v>9</v>
      </c>
    </row>
    <row r="3098" spans="2:30" x14ac:dyDescent="0.25">
      <c r="B3098" s="49"/>
      <c r="C3098" s="49"/>
      <c r="D3098" s="2"/>
      <c r="E3098" t="s">
        <v>229</v>
      </c>
      <c r="F3098" s="49"/>
      <c r="G3098" s="49"/>
      <c r="H3098" t="s">
        <v>15038</v>
      </c>
      <c r="I3098" s="49"/>
      <c r="J3098" s="49"/>
      <c r="L3098" s="49" t="s">
        <v>15037</v>
      </c>
      <c r="M3098" s="49"/>
      <c r="N3098" s="49"/>
      <c r="O3098" s="49"/>
      <c r="P3098" s="49"/>
      <c r="Q3098" t="s">
        <v>15036</v>
      </c>
      <c r="R3098" t="s">
        <v>14700</v>
      </c>
      <c r="S3098">
        <v>1</v>
      </c>
      <c r="T3098">
        <v>20</v>
      </c>
      <c r="U3098">
        <v>12</v>
      </c>
      <c r="X3098" s="49"/>
      <c r="Y3098">
        <v>2</v>
      </c>
      <c r="Z3098">
        <v>1</v>
      </c>
      <c r="AA3098">
        <v>3</v>
      </c>
      <c r="AB3098" s="49" t="s">
        <v>2289</v>
      </c>
      <c r="AC3098" s="49"/>
      <c r="AD3098">
        <v>9</v>
      </c>
    </row>
    <row r="3099" spans="2:30" x14ac:dyDescent="0.25">
      <c r="B3099" s="49"/>
      <c r="C3099" s="49"/>
      <c r="D3099" s="2"/>
      <c r="E3099" t="s">
        <v>229</v>
      </c>
      <c r="F3099" s="49"/>
      <c r="G3099" s="49"/>
      <c r="H3099" t="s">
        <v>15041</v>
      </c>
      <c r="I3099" s="49"/>
      <c r="J3099" s="49"/>
      <c r="L3099" s="49" t="s">
        <v>15040</v>
      </c>
      <c r="M3099" s="49"/>
      <c r="N3099" s="49"/>
      <c r="O3099" s="49"/>
      <c r="P3099" s="49"/>
      <c r="Q3099" t="s">
        <v>15039</v>
      </c>
      <c r="R3099" t="s">
        <v>14700</v>
      </c>
      <c r="S3099">
        <v>2</v>
      </c>
      <c r="T3099">
        <v>25</v>
      </c>
      <c r="U3099">
        <v>11</v>
      </c>
      <c r="X3099" s="49"/>
      <c r="Y3099">
        <v>2</v>
      </c>
      <c r="Z3099">
        <v>1</v>
      </c>
      <c r="AA3099">
        <v>3</v>
      </c>
      <c r="AB3099" s="49" t="s">
        <v>618</v>
      </c>
      <c r="AC3099" s="49"/>
      <c r="AD3099">
        <v>9</v>
      </c>
    </row>
    <row r="3100" spans="2:30" x14ac:dyDescent="0.25">
      <c r="B3100" s="49"/>
      <c r="C3100" s="49"/>
      <c r="D3100" s="2"/>
      <c r="E3100" t="s">
        <v>229</v>
      </c>
      <c r="F3100" s="49"/>
      <c r="G3100" s="49"/>
      <c r="H3100" t="s">
        <v>15043</v>
      </c>
      <c r="I3100" s="49"/>
      <c r="J3100" s="49"/>
      <c r="L3100" s="49" t="s">
        <v>15040</v>
      </c>
      <c r="M3100" s="49"/>
      <c r="N3100" s="49"/>
      <c r="O3100" s="49"/>
      <c r="P3100" s="49"/>
      <c r="Q3100" t="s">
        <v>15042</v>
      </c>
      <c r="R3100" t="s">
        <v>14700</v>
      </c>
      <c r="S3100">
        <v>3</v>
      </c>
      <c r="T3100">
        <v>25</v>
      </c>
      <c r="U3100">
        <v>9</v>
      </c>
      <c r="X3100" s="49"/>
      <c r="Y3100">
        <v>2</v>
      </c>
      <c r="Z3100">
        <v>1</v>
      </c>
      <c r="AA3100">
        <v>3</v>
      </c>
      <c r="AB3100" s="49" t="s">
        <v>618</v>
      </c>
      <c r="AC3100" s="49"/>
      <c r="AD3100">
        <v>9</v>
      </c>
    </row>
    <row r="3101" spans="2:30" x14ac:dyDescent="0.25">
      <c r="B3101" s="49"/>
      <c r="C3101" s="49"/>
      <c r="D3101" s="2"/>
      <c r="E3101" t="s">
        <v>102</v>
      </c>
      <c r="F3101" s="49"/>
      <c r="G3101" s="49"/>
      <c r="H3101" t="s">
        <v>15045</v>
      </c>
      <c r="I3101" s="49"/>
      <c r="J3101" s="49"/>
      <c r="L3101" s="49" t="s">
        <v>3189</v>
      </c>
      <c r="M3101" s="49"/>
      <c r="N3101" s="49"/>
      <c r="O3101" s="49"/>
      <c r="P3101" s="49"/>
      <c r="Q3101" t="s">
        <v>15044</v>
      </c>
      <c r="R3101" t="s">
        <v>14700</v>
      </c>
      <c r="S3101">
        <v>1</v>
      </c>
      <c r="T3101">
        <v>20</v>
      </c>
      <c r="U3101">
        <v>12</v>
      </c>
      <c r="X3101" s="49"/>
      <c r="Y3101">
        <v>2</v>
      </c>
      <c r="Z3101">
        <v>1</v>
      </c>
      <c r="AA3101">
        <v>3</v>
      </c>
      <c r="AB3101" s="49" t="s">
        <v>618</v>
      </c>
      <c r="AC3101" s="49"/>
      <c r="AD3101">
        <v>9</v>
      </c>
    </row>
    <row r="3102" spans="2:30" x14ac:dyDescent="0.25">
      <c r="B3102" s="49"/>
      <c r="C3102" s="49"/>
      <c r="D3102" s="2"/>
      <c r="E3102" t="s">
        <v>102</v>
      </c>
      <c r="F3102" s="49"/>
      <c r="G3102" s="49"/>
      <c r="H3102" t="s">
        <v>15047</v>
      </c>
      <c r="I3102" s="49"/>
      <c r="J3102" s="49"/>
      <c r="L3102" s="49" t="s">
        <v>3189</v>
      </c>
      <c r="M3102" s="49"/>
      <c r="N3102" s="49"/>
      <c r="O3102" s="49"/>
      <c r="P3102" s="49"/>
      <c r="Q3102" t="s">
        <v>15046</v>
      </c>
      <c r="R3102" t="s">
        <v>14700</v>
      </c>
      <c r="S3102">
        <v>2</v>
      </c>
      <c r="T3102">
        <v>22.5</v>
      </c>
      <c r="U3102">
        <v>10</v>
      </c>
      <c r="X3102" s="49"/>
      <c r="Y3102">
        <v>2</v>
      </c>
      <c r="Z3102">
        <v>1</v>
      </c>
      <c r="AA3102">
        <v>3</v>
      </c>
      <c r="AB3102" s="49" t="s">
        <v>618</v>
      </c>
      <c r="AC3102" s="49"/>
      <c r="AD3102">
        <v>9</v>
      </c>
    </row>
    <row r="3103" spans="2:30" x14ac:dyDescent="0.25">
      <c r="B3103" s="49"/>
      <c r="C3103" s="49"/>
      <c r="D3103" s="2"/>
      <c r="E3103" t="s">
        <v>102</v>
      </c>
      <c r="F3103" s="49"/>
      <c r="G3103" s="49"/>
      <c r="H3103" t="s">
        <v>15049</v>
      </c>
      <c r="I3103" s="49"/>
      <c r="J3103" s="49"/>
      <c r="L3103" s="49" t="s">
        <v>3189</v>
      </c>
      <c r="M3103" s="49"/>
      <c r="N3103" s="49"/>
      <c r="O3103" s="49"/>
      <c r="P3103" s="49"/>
      <c r="Q3103" t="s">
        <v>15048</v>
      </c>
      <c r="R3103" t="s">
        <v>14700</v>
      </c>
      <c r="S3103">
        <v>3</v>
      </c>
      <c r="T3103">
        <v>25</v>
      </c>
      <c r="U3103">
        <v>8</v>
      </c>
      <c r="X3103" s="49"/>
      <c r="Y3103">
        <v>2</v>
      </c>
      <c r="Z3103">
        <v>1</v>
      </c>
      <c r="AA3103">
        <v>3</v>
      </c>
      <c r="AB3103" s="49" t="s">
        <v>618</v>
      </c>
      <c r="AC3103" s="49"/>
      <c r="AD3103">
        <v>9</v>
      </c>
    </row>
    <row r="3104" spans="2:30" x14ac:dyDescent="0.25">
      <c r="B3104" s="49"/>
      <c r="C3104" s="49"/>
      <c r="D3104" s="2"/>
      <c r="E3104" t="s">
        <v>1534</v>
      </c>
      <c r="F3104" s="49"/>
      <c r="G3104" s="49"/>
      <c r="H3104" t="s">
        <v>15051</v>
      </c>
      <c r="I3104" s="49"/>
      <c r="J3104" s="49"/>
      <c r="L3104" s="49"/>
      <c r="M3104" s="49"/>
      <c r="N3104" s="49"/>
      <c r="O3104" s="49"/>
      <c r="P3104" s="49"/>
      <c r="Q3104" t="s">
        <v>15050</v>
      </c>
      <c r="R3104" t="s">
        <v>14700</v>
      </c>
      <c r="S3104">
        <v>1</v>
      </c>
      <c r="T3104">
        <v>130</v>
      </c>
      <c r="V3104">
        <v>60</v>
      </c>
      <c r="X3104" s="49"/>
      <c r="AB3104" s="49"/>
      <c r="AC3104" s="49"/>
      <c r="AD3104">
        <v>9</v>
      </c>
    </row>
    <row r="3105" spans="2:30" x14ac:dyDescent="0.25">
      <c r="B3105" s="49"/>
      <c r="C3105" s="49"/>
      <c r="D3105" s="2"/>
      <c r="E3105" t="s">
        <v>1534</v>
      </c>
      <c r="F3105" s="49"/>
      <c r="G3105" s="49"/>
      <c r="H3105" t="s">
        <v>15053</v>
      </c>
      <c r="I3105" s="49"/>
      <c r="J3105" s="49"/>
      <c r="L3105" s="49" t="s">
        <v>6856</v>
      </c>
      <c r="M3105" s="49"/>
      <c r="N3105" s="49"/>
      <c r="O3105" s="49"/>
      <c r="P3105" s="49"/>
      <c r="Q3105" t="s">
        <v>15052</v>
      </c>
      <c r="R3105" t="s">
        <v>14700</v>
      </c>
      <c r="S3105">
        <v>2</v>
      </c>
      <c r="T3105">
        <v>150</v>
      </c>
      <c r="V3105">
        <v>49.8</v>
      </c>
      <c r="X3105" s="49"/>
      <c r="AB3105" s="49"/>
      <c r="AC3105" s="49"/>
      <c r="AD3105">
        <v>9</v>
      </c>
    </row>
    <row r="3106" spans="2:30" x14ac:dyDescent="0.25">
      <c r="B3106" s="49"/>
      <c r="C3106" s="49"/>
      <c r="D3106" s="2"/>
      <c r="E3106" t="s">
        <v>363</v>
      </c>
      <c r="F3106" s="49"/>
      <c r="G3106" s="49"/>
      <c r="H3106" t="s">
        <v>14704</v>
      </c>
      <c r="I3106" s="49"/>
      <c r="J3106" s="49"/>
      <c r="L3106" s="49" t="s">
        <v>15055</v>
      </c>
      <c r="M3106" s="49"/>
      <c r="N3106" s="49"/>
      <c r="O3106" s="49"/>
      <c r="P3106" s="49"/>
      <c r="Q3106" t="s">
        <v>15054</v>
      </c>
      <c r="R3106" t="s">
        <v>14700</v>
      </c>
      <c r="S3106">
        <v>2</v>
      </c>
      <c r="V3106">
        <v>780</v>
      </c>
      <c r="W3106">
        <v>1.4</v>
      </c>
      <c r="X3106" s="49" t="s">
        <v>3957</v>
      </c>
      <c r="AB3106" s="49"/>
      <c r="AC3106" s="49"/>
      <c r="AD3106">
        <v>9</v>
      </c>
    </row>
    <row r="3107" spans="2:30" x14ac:dyDescent="0.25">
      <c r="B3107" s="49"/>
      <c r="C3107" s="49"/>
      <c r="D3107" s="2"/>
      <c r="E3107" t="s">
        <v>363</v>
      </c>
      <c r="F3107" s="49"/>
      <c r="G3107" s="49"/>
      <c r="H3107" t="s">
        <v>14707</v>
      </c>
      <c r="I3107" s="49"/>
      <c r="J3107" s="49"/>
      <c r="L3107" s="49" t="s">
        <v>15057</v>
      </c>
      <c r="M3107" s="49"/>
      <c r="N3107" s="49"/>
      <c r="O3107" s="49"/>
      <c r="P3107" s="49"/>
      <c r="Q3107" t="s">
        <v>15056</v>
      </c>
      <c r="R3107" t="s">
        <v>14705</v>
      </c>
      <c r="S3107">
        <v>1</v>
      </c>
      <c r="V3107">
        <v>301</v>
      </c>
      <c r="W3107">
        <v>0.6</v>
      </c>
      <c r="X3107" s="49" t="s">
        <v>3957</v>
      </c>
      <c r="AB3107" s="49"/>
      <c r="AC3107" s="49"/>
      <c r="AD3107">
        <v>9</v>
      </c>
    </row>
    <row r="3108" spans="2:30" x14ac:dyDescent="0.25">
      <c r="B3108" s="49"/>
      <c r="C3108" s="49"/>
      <c r="D3108" s="2"/>
      <c r="E3108" t="s">
        <v>394</v>
      </c>
      <c r="F3108" s="49"/>
      <c r="G3108" s="49"/>
      <c r="H3108" t="s">
        <v>15060</v>
      </c>
      <c r="I3108" s="49"/>
      <c r="J3108" s="49"/>
      <c r="L3108" s="49" t="s">
        <v>4484</v>
      </c>
      <c r="M3108" s="49"/>
      <c r="N3108" s="49"/>
      <c r="O3108" s="49"/>
      <c r="P3108" s="49"/>
      <c r="Q3108" t="s">
        <v>15058</v>
      </c>
      <c r="R3108" t="s">
        <v>14705</v>
      </c>
      <c r="S3108">
        <v>1</v>
      </c>
      <c r="T3108">
        <v>0</v>
      </c>
      <c r="U3108">
        <v>15</v>
      </c>
      <c r="X3108" s="49"/>
      <c r="AB3108" s="49"/>
      <c r="AC3108" s="49" t="s">
        <v>15059</v>
      </c>
      <c r="AD3108">
        <v>9</v>
      </c>
    </row>
    <row r="3109" spans="2:30" x14ac:dyDescent="0.25">
      <c r="B3109" s="49"/>
      <c r="C3109" s="49"/>
      <c r="D3109" s="2"/>
      <c r="E3109" t="s">
        <v>398</v>
      </c>
      <c r="F3109" s="49"/>
      <c r="G3109" s="49"/>
      <c r="H3109" t="s">
        <v>15062</v>
      </c>
      <c r="I3109" s="49"/>
      <c r="J3109" s="49"/>
      <c r="L3109" s="49"/>
      <c r="M3109" s="49"/>
      <c r="N3109" s="49"/>
      <c r="O3109" s="49"/>
      <c r="P3109" s="49"/>
      <c r="Q3109" t="s">
        <v>15061</v>
      </c>
      <c r="R3109" t="s">
        <v>14705</v>
      </c>
      <c r="S3109">
        <v>1</v>
      </c>
      <c r="T3109">
        <v>0</v>
      </c>
      <c r="U3109">
        <v>12</v>
      </c>
      <c r="X3109" s="49"/>
      <c r="AB3109" s="49"/>
      <c r="AC3109" s="49" t="s">
        <v>15059</v>
      </c>
      <c r="AD3109">
        <v>9</v>
      </c>
    </row>
    <row r="3110" spans="2:30" x14ac:dyDescent="0.25">
      <c r="B3110" s="49"/>
      <c r="C3110" s="49"/>
      <c r="D3110" s="2"/>
      <c r="E3110" t="s">
        <v>403</v>
      </c>
      <c r="F3110" s="49"/>
      <c r="G3110" s="49"/>
      <c r="H3110" t="s">
        <v>15064</v>
      </c>
      <c r="I3110" s="49"/>
      <c r="J3110" s="49"/>
      <c r="L3110" s="49"/>
      <c r="M3110" s="49"/>
      <c r="N3110" s="49"/>
      <c r="O3110" s="49"/>
      <c r="P3110" s="49"/>
      <c r="Q3110" t="s">
        <v>15063</v>
      </c>
      <c r="R3110" t="s">
        <v>14705</v>
      </c>
      <c r="S3110">
        <v>1</v>
      </c>
      <c r="T3110">
        <v>0</v>
      </c>
      <c r="U3110">
        <v>8</v>
      </c>
      <c r="X3110" s="49"/>
      <c r="AB3110" s="49"/>
      <c r="AC3110" s="49" t="s">
        <v>15059</v>
      </c>
      <c r="AD3110">
        <v>9</v>
      </c>
    </row>
    <row r="3111" spans="2:30" x14ac:dyDescent="0.25">
      <c r="B3111" s="49"/>
      <c r="C3111" s="49"/>
      <c r="D3111" s="2"/>
      <c r="E3111" t="s">
        <v>407</v>
      </c>
      <c r="F3111" s="49"/>
      <c r="G3111" s="49"/>
      <c r="H3111" t="s">
        <v>15066</v>
      </c>
      <c r="I3111" s="49"/>
      <c r="J3111" s="49"/>
      <c r="L3111" s="49"/>
      <c r="M3111" s="49"/>
      <c r="N3111" s="49"/>
      <c r="O3111" s="49"/>
      <c r="P3111" s="49"/>
      <c r="Q3111" t="s">
        <v>15065</v>
      </c>
      <c r="R3111" t="s">
        <v>14705</v>
      </c>
      <c r="S3111">
        <v>1</v>
      </c>
      <c r="T3111">
        <v>0</v>
      </c>
      <c r="U3111">
        <v>10</v>
      </c>
      <c r="X3111" s="49"/>
      <c r="AB3111" s="49"/>
      <c r="AC3111" s="49" t="s">
        <v>15059</v>
      </c>
      <c r="AD3111">
        <v>9</v>
      </c>
    </row>
    <row r="3112" spans="2:30" x14ac:dyDescent="0.25">
      <c r="B3112" s="49"/>
      <c r="C3112" s="49"/>
      <c r="D3112" s="2"/>
      <c r="E3112" t="s">
        <v>389</v>
      </c>
      <c r="F3112" s="49"/>
      <c r="G3112" s="49"/>
      <c r="H3112" t="s">
        <v>15068</v>
      </c>
      <c r="I3112" s="49"/>
      <c r="J3112" s="49"/>
      <c r="L3112" s="49"/>
      <c r="M3112" s="49"/>
      <c r="N3112" s="49"/>
      <c r="O3112" s="49"/>
      <c r="P3112" s="49"/>
      <c r="Q3112" t="s">
        <v>15067</v>
      </c>
      <c r="R3112" t="s">
        <v>14705</v>
      </c>
      <c r="S3112">
        <v>1</v>
      </c>
      <c r="T3112">
        <v>0</v>
      </c>
      <c r="U3112">
        <v>10</v>
      </c>
      <c r="X3112" s="49"/>
      <c r="AB3112" s="49"/>
      <c r="AC3112" s="49" t="s">
        <v>15059</v>
      </c>
      <c r="AD3112">
        <v>9</v>
      </c>
    </row>
    <row r="3113" spans="2:30" x14ac:dyDescent="0.25">
      <c r="B3113" s="49"/>
      <c r="C3113" s="49"/>
      <c r="D3113" s="2"/>
      <c r="E3113" t="s">
        <v>394</v>
      </c>
      <c r="F3113" s="49"/>
      <c r="G3113" s="49"/>
      <c r="H3113" t="s">
        <v>15071</v>
      </c>
      <c r="I3113" s="49"/>
      <c r="J3113" s="49"/>
      <c r="L3113" s="49" t="s">
        <v>4484</v>
      </c>
      <c r="M3113" s="49"/>
      <c r="N3113" s="49"/>
      <c r="O3113" s="49"/>
      <c r="P3113" s="49"/>
      <c r="Q3113" t="s">
        <v>15069</v>
      </c>
      <c r="R3113" t="s">
        <v>14705</v>
      </c>
      <c r="S3113">
        <v>2</v>
      </c>
      <c r="T3113">
        <v>0</v>
      </c>
      <c r="U3113">
        <v>15</v>
      </c>
      <c r="X3113" s="49"/>
      <c r="AB3113" s="49"/>
      <c r="AC3113" s="49" t="s">
        <v>15070</v>
      </c>
      <c r="AD3113">
        <v>9</v>
      </c>
    </row>
    <row r="3114" spans="2:30" x14ac:dyDescent="0.25">
      <c r="B3114" s="49"/>
      <c r="C3114" s="49"/>
      <c r="D3114" s="2"/>
      <c r="E3114" t="s">
        <v>398</v>
      </c>
      <c r="F3114" s="49"/>
      <c r="G3114" s="49"/>
      <c r="H3114" t="s">
        <v>15073</v>
      </c>
      <c r="I3114" s="49"/>
      <c r="J3114" s="49"/>
      <c r="L3114" s="49"/>
      <c r="M3114" s="49"/>
      <c r="N3114" s="49"/>
      <c r="O3114" s="49"/>
      <c r="P3114" s="49"/>
      <c r="Q3114" t="s">
        <v>15072</v>
      </c>
      <c r="R3114" t="s">
        <v>14705</v>
      </c>
      <c r="S3114">
        <v>2</v>
      </c>
      <c r="T3114">
        <v>0</v>
      </c>
      <c r="U3114">
        <v>12</v>
      </c>
      <c r="X3114" s="49"/>
      <c r="AB3114" s="49"/>
      <c r="AC3114" s="49" t="s">
        <v>15070</v>
      </c>
      <c r="AD3114">
        <v>9</v>
      </c>
    </row>
    <row r="3115" spans="2:30" x14ac:dyDescent="0.25">
      <c r="B3115" s="49"/>
      <c r="C3115" s="49"/>
      <c r="D3115" s="2"/>
      <c r="E3115" t="s">
        <v>403</v>
      </c>
      <c r="F3115" s="49"/>
      <c r="G3115" s="49"/>
      <c r="H3115" t="s">
        <v>15075</v>
      </c>
      <c r="I3115" s="49"/>
      <c r="J3115" s="49"/>
      <c r="L3115" s="49"/>
      <c r="M3115" s="49"/>
      <c r="N3115" s="49"/>
      <c r="O3115" s="49"/>
      <c r="P3115" s="49"/>
      <c r="Q3115" t="s">
        <v>15074</v>
      </c>
      <c r="R3115" t="s">
        <v>14705</v>
      </c>
      <c r="S3115">
        <v>2</v>
      </c>
      <c r="T3115">
        <v>0</v>
      </c>
      <c r="U3115">
        <v>8</v>
      </c>
      <c r="X3115" s="49"/>
      <c r="AB3115" s="49"/>
      <c r="AC3115" s="49" t="s">
        <v>15070</v>
      </c>
      <c r="AD3115">
        <v>9</v>
      </c>
    </row>
    <row r="3116" spans="2:30" x14ac:dyDescent="0.25">
      <c r="B3116" s="49"/>
      <c r="C3116" s="49"/>
      <c r="D3116" s="2"/>
      <c r="E3116" t="s">
        <v>407</v>
      </c>
      <c r="F3116" s="49"/>
      <c r="G3116" s="49"/>
      <c r="H3116" t="s">
        <v>15077</v>
      </c>
      <c r="I3116" s="49"/>
      <c r="J3116" s="49"/>
      <c r="L3116" s="49"/>
      <c r="M3116" s="49"/>
      <c r="N3116" s="49"/>
      <c r="O3116" s="49"/>
      <c r="P3116" s="49"/>
      <c r="Q3116" t="s">
        <v>15076</v>
      </c>
      <c r="R3116" t="s">
        <v>14705</v>
      </c>
      <c r="S3116">
        <v>2</v>
      </c>
      <c r="T3116">
        <v>0</v>
      </c>
      <c r="U3116">
        <v>10</v>
      </c>
      <c r="X3116" s="49"/>
      <c r="AB3116" s="49"/>
      <c r="AC3116" s="49" t="s">
        <v>15070</v>
      </c>
      <c r="AD3116">
        <v>9</v>
      </c>
    </row>
    <row r="3117" spans="2:30" x14ac:dyDescent="0.25">
      <c r="B3117" s="49"/>
      <c r="C3117" s="49"/>
      <c r="D3117" s="2"/>
      <c r="E3117" t="s">
        <v>389</v>
      </c>
      <c r="F3117" s="49"/>
      <c r="G3117" s="49"/>
      <c r="H3117" t="s">
        <v>15079</v>
      </c>
      <c r="I3117" s="49"/>
      <c r="J3117" s="49"/>
      <c r="L3117" s="49"/>
      <c r="M3117" s="49"/>
      <c r="N3117" s="49"/>
      <c r="O3117" s="49"/>
      <c r="P3117" s="49"/>
      <c r="Q3117" t="s">
        <v>15078</v>
      </c>
      <c r="R3117" t="s">
        <v>14705</v>
      </c>
      <c r="S3117">
        <v>2</v>
      </c>
      <c r="T3117">
        <v>0</v>
      </c>
      <c r="U3117">
        <v>10</v>
      </c>
      <c r="X3117" s="49"/>
      <c r="AB3117" s="49"/>
      <c r="AC3117" s="49" t="s">
        <v>15070</v>
      </c>
      <c r="AD3117">
        <v>9</v>
      </c>
    </row>
    <row r="3118" spans="2:30" x14ac:dyDescent="0.25">
      <c r="B3118" s="49"/>
      <c r="C3118" s="49"/>
      <c r="D3118" s="2"/>
      <c r="E3118" t="s">
        <v>1</v>
      </c>
      <c r="F3118" s="49"/>
      <c r="G3118" s="49"/>
      <c r="H3118" t="s">
        <v>15082</v>
      </c>
      <c r="I3118" s="49"/>
      <c r="J3118" s="49"/>
      <c r="L3118" s="49" t="s">
        <v>15081</v>
      </c>
      <c r="M3118" s="49"/>
      <c r="N3118" s="49"/>
      <c r="O3118" s="49"/>
      <c r="P3118" s="49"/>
      <c r="Q3118" t="s">
        <v>15080</v>
      </c>
      <c r="R3118" t="s">
        <v>14705</v>
      </c>
      <c r="S3118">
        <v>1</v>
      </c>
      <c r="T3118">
        <v>150</v>
      </c>
      <c r="V3118">
        <v>79.800000000000011</v>
      </c>
      <c r="X3118" s="49"/>
      <c r="AB3118" s="49"/>
      <c r="AC3118" s="49"/>
      <c r="AD3118">
        <v>9</v>
      </c>
    </row>
    <row r="3119" spans="2:30" x14ac:dyDescent="0.25">
      <c r="B3119" s="49"/>
      <c r="C3119" s="49"/>
      <c r="D3119" s="2"/>
      <c r="E3119" t="s">
        <v>1</v>
      </c>
      <c r="F3119" s="49"/>
      <c r="G3119" s="49"/>
      <c r="H3119" t="s">
        <v>15084</v>
      </c>
      <c r="I3119" s="49"/>
      <c r="J3119" s="49"/>
      <c r="L3119" s="49" t="s">
        <v>5657</v>
      </c>
      <c r="M3119" s="49"/>
      <c r="N3119" s="49"/>
      <c r="O3119" s="49"/>
      <c r="P3119" s="49"/>
      <c r="Q3119" t="s">
        <v>15083</v>
      </c>
      <c r="R3119" t="s">
        <v>14705</v>
      </c>
      <c r="S3119">
        <v>2</v>
      </c>
      <c r="T3119">
        <v>150</v>
      </c>
      <c r="V3119">
        <v>64.800000000000011</v>
      </c>
      <c r="X3119" s="49"/>
      <c r="AB3119" s="49"/>
      <c r="AC3119" s="49"/>
      <c r="AD3119">
        <v>9</v>
      </c>
    </row>
    <row r="3120" spans="2:30" x14ac:dyDescent="0.25">
      <c r="B3120" s="49"/>
      <c r="C3120" s="49"/>
      <c r="D3120" s="2"/>
      <c r="E3120" t="s">
        <v>1</v>
      </c>
      <c r="F3120" s="49"/>
      <c r="G3120" s="49"/>
      <c r="H3120" t="s">
        <v>15086</v>
      </c>
      <c r="I3120" s="49"/>
      <c r="J3120" s="49"/>
      <c r="L3120" s="49"/>
      <c r="M3120" s="49"/>
      <c r="N3120" s="49"/>
      <c r="O3120" s="49"/>
      <c r="P3120" s="49"/>
      <c r="Q3120" t="s">
        <v>15085</v>
      </c>
      <c r="R3120" t="s">
        <v>14705</v>
      </c>
      <c r="S3120">
        <v>3</v>
      </c>
      <c r="T3120">
        <v>150</v>
      </c>
      <c r="V3120">
        <v>60</v>
      </c>
      <c r="X3120" s="49"/>
      <c r="AB3120" s="49"/>
      <c r="AC3120" s="49"/>
      <c r="AD3120">
        <v>9</v>
      </c>
    </row>
    <row r="3121" spans="2:30" x14ac:dyDescent="0.25">
      <c r="B3121" s="49"/>
      <c r="C3121" s="49"/>
      <c r="D3121" s="2"/>
      <c r="E3121" t="s">
        <v>1</v>
      </c>
      <c r="F3121" s="49"/>
      <c r="G3121" s="49"/>
      <c r="H3121" t="s">
        <v>15088</v>
      </c>
      <c r="I3121" s="49"/>
      <c r="J3121" s="49"/>
      <c r="L3121" s="49" t="s">
        <v>5448</v>
      </c>
      <c r="M3121" s="49"/>
      <c r="N3121" s="49"/>
      <c r="O3121" s="49"/>
      <c r="P3121" s="49"/>
      <c r="Q3121" t="s">
        <v>15087</v>
      </c>
      <c r="R3121" t="s">
        <v>14705</v>
      </c>
      <c r="S3121">
        <v>4</v>
      </c>
      <c r="T3121">
        <v>150</v>
      </c>
      <c r="V3121">
        <v>55.2</v>
      </c>
      <c r="X3121" s="49"/>
      <c r="AB3121" s="49"/>
      <c r="AC3121" s="49"/>
      <c r="AD3121">
        <v>9</v>
      </c>
    </row>
    <row r="3122" spans="2:30" x14ac:dyDescent="0.25">
      <c r="B3122" s="49"/>
      <c r="C3122" s="49"/>
      <c r="D3122" s="2"/>
      <c r="E3122" t="s">
        <v>14741</v>
      </c>
      <c r="F3122" s="49"/>
      <c r="G3122" s="49"/>
      <c r="H3122" t="s">
        <v>15091</v>
      </c>
      <c r="I3122" s="49"/>
      <c r="J3122" s="49"/>
      <c r="L3122" s="49" t="s">
        <v>15090</v>
      </c>
      <c r="M3122" s="49"/>
      <c r="N3122" s="49"/>
      <c r="O3122" s="49"/>
      <c r="P3122" s="49"/>
      <c r="Q3122" t="s">
        <v>15089</v>
      </c>
      <c r="R3122" t="s">
        <v>14705</v>
      </c>
      <c r="S3122">
        <v>1</v>
      </c>
      <c r="T3122">
        <v>190</v>
      </c>
      <c r="U3122">
        <v>10</v>
      </c>
      <c r="X3122" s="49"/>
      <c r="Y3122">
        <v>2</v>
      </c>
      <c r="Z3122">
        <v>1</v>
      </c>
      <c r="AA3122">
        <v>3</v>
      </c>
      <c r="AB3122" s="49" t="s">
        <v>1745</v>
      </c>
      <c r="AC3122" s="49"/>
      <c r="AD3122">
        <v>9</v>
      </c>
    </row>
    <row r="3123" spans="2:30" x14ac:dyDescent="0.25">
      <c r="B3123" s="49"/>
      <c r="C3123" s="49"/>
      <c r="D3123" s="2"/>
      <c r="E3123" t="s">
        <v>14741</v>
      </c>
      <c r="F3123" s="49"/>
      <c r="G3123" s="49"/>
      <c r="H3123" t="s">
        <v>15093</v>
      </c>
      <c r="I3123" s="49"/>
      <c r="J3123" s="49"/>
      <c r="L3123" s="49" t="s">
        <v>7628</v>
      </c>
      <c r="M3123" s="49"/>
      <c r="N3123" s="49"/>
      <c r="O3123" s="49"/>
      <c r="P3123" s="49"/>
      <c r="Q3123" t="s">
        <v>15092</v>
      </c>
      <c r="R3123" t="s">
        <v>14705</v>
      </c>
      <c r="S3123">
        <v>2</v>
      </c>
      <c r="T3123">
        <v>200</v>
      </c>
      <c r="U3123">
        <v>10</v>
      </c>
      <c r="X3123" s="49"/>
      <c r="Y3123">
        <v>2</v>
      </c>
      <c r="Z3123">
        <v>1</v>
      </c>
      <c r="AA3123">
        <v>3</v>
      </c>
      <c r="AB3123" s="49" t="s">
        <v>1745</v>
      </c>
      <c r="AC3123" s="49"/>
      <c r="AD3123">
        <v>9</v>
      </c>
    </row>
    <row r="3124" spans="2:30" x14ac:dyDescent="0.25">
      <c r="B3124" s="49"/>
      <c r="C3124" s="49"/>
      <c r="D3124" s="2"/>
      <c r="E3124" t="s">
        <v>14741</v>
      </c>
      <c r="F3124" s="49"/>
      <c r="G3124" s="49"/>
      <c r="H3124" t="s">
        <v>15095</v>
      </c>
      <c r="I3124" s="49"/>
      <c r="J3124" s="49"/>
      <c r="L3124" s="49" t="s">
        <v>7628</v>
      </c>
      <c r="M3124" s="49"/>
      <c r="N3124" s="49"/>
      <c r="O3124" s="49"/>
      <c r="P3124" s="49"/>
      <c r="Q3124" t="s">
        <v>15094</v>
      </c>
      <c r="R3124" t="s">
        <v>14705</v>
      </c>
      <c r="S3124">
        <v>3</v>
      </c>
      <c r="T3124">
        <v>205</v>
      </c>
      <c r="U3124">
        <v>7</v>
      </c>
      <c r="X3124" s="49"/>
      <c r="Y3124">
        <v>2</v>
      </c>
      <c r="Z3124">
        <v>1</v>
      </c>
      <c r="AA3124">
        <v>3</v>
      </c>
      <c r="AB3124" s="49" t="s">
        <v>1745</v>
      </c>
      <c r="AC3124" s="49"/>
      <c r="AD3124">
        <v>9</v>
      </c>
    </row>
    <row r="3125" spans="2:30" x14ac:dyDescent="0.25">
      <c r="B3125" s="49"/>
      <c r="C3125" s="49"/>
      <c r="D3125" s="2"/>
      <c r="E3125" t="s">
        <v>14741</v>
      </c>
      <c r="F3125" s="49"/>
      <c r="G3125" s="49"/>
      <c r="H3125" t="s">
        <v>15098</v>
      </c>
      <c r="I3125" s="49"/>
      <c r="J3125" s="49"/>
      <c r="L3125" s="49" t="s">
        <v>15097</v>
      </c>
      <c r="M3125" s="49"/>
      <c r="N3125" s="49"/>
      <c r="O3125" s="49"/>
      <c r="P3125" s="49"/>
      <c r="Q3125" t="s">
        <v>15096</v>
      </c>
      <c r="R3125" t="s">
        <v>14705</v>
      </c>
      <c r="S3125">
        <v>4</v>
      </c>
      <c r="T3125">
        <v>207.5</v>
      </c>
      <c r="U3125">
        <v>7</v>
      </c>
      <c r="X3125" s="49"/>
      <c r="Y3125">
        <v>2</v>
      </c>
      <c r="Z3125">
        <v>1</v>
      </c>
      <c r="AA3125">
        <v>3</v>
      </c>
      <c r="AB3125" s="49" t="s">
        <v>610</v>
      </c>
      <c r="AC3125" s="49"/>
      <c r="AD3125">
        <v>9</v>
      </c>
    </row>
    <row r="3126" spans="2:30" x14ac:dyDescent="0.25">
      <c r="B3126" s="49"/>
      <c r="C3126" s="49"/>
      <c r="D3126" s="2"/>
      <c r="E3126" t="s">
        <v>45</v>
      </c>
      <c r="F3126" s="49"/>
      <c r="G3126" s="49"/>
      <c r="H3126" t="s">
        <v>15100</v>
      </c>
      <c r="I3126" s="49"/>
      <c r="J3126" s="49"/>
      <c r="L3126" s="49" t="s">
        <v>2181</v>
      </c>
      <c r="M3126" s="49"/>
      <c r="N3126" s="49"/>
      <c r="O3126" s="49"/>
      <c r="P3126" s="49"/>
      <c r="Q3126" t="s">
        <v>15099</v>
      </c>
      <c r="R3126" t="s">
        <v>14705</v>
      </c>
      <c r="S3126">
        <v>1</v>
      </c>
      <c r="T3126">
        <v>80</v>
      </c>
      <c r="U3126">
        <v>10</v>
      </c>
      <c r="X3126" s="49"/>
      <c r="Y3126">
        <v>2</v>
      </c>
      <c r="Z3126">
        <v>1</v>
      </c>
      <c r="AA3126">
        <v>3</v>
      </c>
      <c r="AB3126" s="49" t="s">
        <v>1745</v>
      </c>
      <c r="AC3126" s="49"/>
      <c r="AD3126">
        <v>9</v>
      </c>
    </row>
    <row r="3127" spans="2:30" x14ac:dyDescent="0.25">
      <c r="B3127" s="49"/>
      <c r="C3127" s="49"/>
      <c r="D3127" s="2"/>
      <c r="E3127" t="s">
        <v>45</v>
      </c>
      <c r="F3127" s="49"/>
      <c r="G3127" s="49"/>
      <c r="H3127" t="s">
        <v>15103</v>
      </c>
      <c r="I3127" s="49"/>
      <c r="J3127" s="49"/>
      <c r="L3127" s="49" t="s">
        <v>15102</v>
      </c>
      <c r="M3127" s="49"/>
      <c r="N3127" s="49"/>
      <c r="O3127" s="49"/>
      <c r="P3127" s="49"/>
      <c r="Q3127" t="s">
        <v>15101</v>
      </c>
      <c r="R3127" t="s">
        <v>14705</v>
      </c>
      <c r="S3127">
        <v>2</v>
      </c>
      <c r="T3127">
        <v>80</v>
      </c>
      <c r="U3127">
        <v>9</v>
      </c>
      <c r="X3127" s="49"/>
      <c r="Y3127">
        <v>2</v>
      </c>
      <c r="Z3127">
        <v>1</v>
      </c>
      <c r="AA3127">
        <v>3</v>
      </c>
      <c r="AB3127" s="49" t="s">
        <v>1745</v>
      </c>
      <c r="AC3127" s="49"/>
      <c r="AD3127">
        <v>9</v>
      </c>
    </row>
    <row r="3128" spans="2:30" x14ac:dyDescent="0.25">
      <c r="B3128" s="49"/>
      <c r="C3128" s="49"/>
      <c r="D3128" s="2"/>
      <c r="E3128" t="s">
        <v>45</v>
      </c>
      <c r="F3128" s="49"/>
      <c r="G3128" s="49"/>
      <c r="H3128" t="s">
        <v>15106</v>
      </c>
      <c r="I3128" s="49"/>
      <c r="J3128" s="49"/>
      <c r="L3128" s="49" t="s">
        <v>15105</v>
      </c>
      <c r="M3128" s="49"/>
      <c r="N3128" s="49"/>
      <c r="O3128" s="49"/>
      <c r="P3128" s="49"/>
      <c r="Q3128" t="s">
        <v>15104</v>
      </c>
      <c r="R3128" t="s">
        <v>14705</v>
      </c>
      <c r="S3128">
        <v>3</v>
      </c>
      <c r="T3128">
        <v>80</v>
      </c>
      <c r="U3128">
        <v>8</v>
      </c>
      <c r="X3128" s="49"/>
      <c r="Y3128">
        <v>2</v>
      </c>
      <c r="Z3128">
        <v>1</v>
      </c>
      <c r="AA3128">
        <v>3</v>
      </c>
      <c r="AB3128" s="49" t="s">
        <v>610</v>
      </c>
      <c r="AC3128" s="49"/>
      <c r="AD3128">
        <v>9</v>
      </c>
    </row>
    <row r="3129" spans="2:30" x14ac:dyDescent="0.25">
      <c r="B3129" s="49"/>
      <c r="C3129" s="49"/>
      <c r="D3129" s="2"/>
      <c r="E3129" t="s">
        <v>59</v>
      </c>
      <c r="F3129" s="49"/>
      <c r="G3129" s="49"/>
      <c r="H3129" t="s">
        <v>15109</v>
      </c>
      <c r="I3129" s="49"/>
      <c r="J3129" s="49"/>
      <c r="L3129" s="49" t="s">
        <v>15108</v>
      </c>
      <c r="M3129" s="49"/>
      <c r="N3129" s="49"/>
      <c r="O3129" s="49"/>
      <c r="P3129" s="49"/>
      <c r="Q3129" t="s">
        <v>15107</v>
      </c>
      <c r="R3129" t="s">
        <v>14705</v>
      </c>
      <c r="S3129">
        <v>1</v>
      </c>
      <c r="T3129">
        <v>45</v>
      </c>
      <c r="U3129">
        <v>12</v>
      </c>
      <c r="X3129" s="49"/>
      <c r="Y3129">
        <v>2</v>
      </c>
      <c r="Z3129">
        <v>1</v>
      </c>
      <c r="AA3129">
        <v>3</v>
      </c>
      <c r="AB3129" s="49" t="s">
        <v>618</v>
      </c>
      <c r="AC3129" s="49"/>
      <c r="AD3129">
        <v>9</v>
      </c>
    </row>
    <row r="3130" spans="2:30" x14ac:dyDescent="0.25">
      <c r="B3130" s="49"/>
      <c r="C3130" s="49"/>
      <c r="D3130" s="2"/>
      <c r="E3130" t="s">
        <v>59</v>
      </c>
      <c r="F3130" s="49"/>
      <c r="G3130" s="49"/>
      <c r="H3130" t="s">
        <v>15111</v>
      </c>
      <c r="I3130" s="49"/>
      <c r="J3130" s="49"/>
      <c r="L3130" s="49" t="s">
        <v>3189</v>
      </c>
      <c r="M3130" s="49"/>
      <c r="N3130" s="49"/>
      <c r="O3130" s="49"/>
      <c r="P3130" s="49"/>
      <c r="Q3130" t="s">
        <v>15110</v>
      </c>
      <c r="R3130" t="s">
        <v>14705</v>
      </c>
      <c r="S3130">
        <v>2</v>
      </c>
      <c r="T3130">
        <v>50</v>
      </c>
      <c r="U3130">
        <v>12</v>
      </c>
      <c r="X3130" s="49"/>
      <c r="Y3130">
        <v>2</v>
      </c>
      <c r="Z3130">
        <v>1</v>
      </c>
      <c r="AA3130">
        <v>3</v>
      </c>
      <c r="AB3130" s="49" t="s">
        <v>618</v>
      </c>
      <c r="AC3130" s="49"/>
      <c r="AD3130">
        <v>9</v>
      </c>
    </row>
    <row r="3131" spans="2:30" x14ac:dyDescent="0.25">
      <c r="B3131" s="49"/>
      <c r="C3131" s="49"/>
      <c r="D3131" s="2"/>
      <c r="E3131" t="s">
        <v>59</v>
      </c>
      <c r="F3131" s="49"/>
      <c r="G3131" s="49"/>
      <c r="H3131" t="s">
        <v>15115</v>
      </c>
      <c r="I3131" s="49"/>
      <c r="J3131" s="49"/>
      <c r="L3131" s="49" t="s">
        <v>15114</v>
      </c>
      <c r="M3131" s="49"/>
      <c r="N3131" s="49"/>
      <c r="O3131" s="49"/>
      <c r="P3131" s="49"/>
      <c r="Q3131" t="s">
        <v>15112</v>
      </c>
      <c r="R3131" t="s">
        <v>14705</v>
      </c>
      <c r="S3131">
        <v>3</v>
      </c>
      <c r="T3131">
        <v>55</v>
      </c>
      <c r="U3131">
        <v>10</v>
      </c>
      <c r="X3131" s="49"/>
      <c r="Y3131">
        <v>2</v>
      </c>
      <c r="Z3131">
        <v>1</v>
      </c>
      <c r="AA3131">
        <v>3</v>
      </c>
      <c r="AB3131" s="49" t="s">
        <v>15113</v>
      </c>
      <c r="AC3131" s="49"/>
      <c r="AD3131">
        <v>9</v>
      </c>
    </row>
    <row r="3132" spans="2:30" x14ac:dyDescent="0.25">
      <c r="B3132" s="49"/>
      <c r="C3132" s="49"/>
      <c r="D3132" s="2"/>
      <c r="E3132" t="s">
        <v>8734</v>
      </c>
      <c r="F3132" s="49"/>
      <c r="G3132" s="49"/>
      <c r="H3132" t="s">
        <v>15117</v>
      </c>
      <c r="I3132" s="49"/>
      <c r="J3132" s="49"/>
      <c r="L3132" s="49" t="s">
        <v>2350</v>
      </c>
      <c r="M3132" s="49"/>
      <c r="N3132" s="49"/>
      <c r="O3132" s="49"/>
      <c r="P3132" s="49"/>
      <c r="Q3132" t="s">
        <v>15116</v>
      </c>
      <c r="R3132" t="s">
        <v>14705</v>
      </c>
      <c r="S3132">
        <v>1</v>
      </c>
      <c r="T3132">
        <v>30</v>
      </c>
      <c r="U3132">
        <v>9</v>
      </c>
      <c r="X3132" s="49"/>
      <c r="Y3132">
        <v>2</v>
      </c>
      <c r="Z3132">
        <v>1</v>
      </c>
      <c r="AA3132">
        <v>3</v>
      </c>
      <c r="AB3132" s="49" t="s">
        <v>610</v>
      </c>
      <c r="AC3132" s="49"/>
      <c r="AD3132">
        <v>9</v>
      </c>
    </row>
    <row r="3133" spans="2:30" x14ac:dyDescent="0.25">
      <c r="B3133" s="49"/>
      <c r="C3133" s="49"/>
      <c r="D3133" s="2"/>
      <c r="E3133" t="s">
        <v>8734</v>
      </c>
      <c r="F3133" s="49"/>
      <c r="G3133" s="49"/>
      <c r="H3133" t="s">
        <v>15119</v>
      </c>
      <c r="I3133" s="49"/>
      <c r="J3133" s="49"/>
      <c r="L3133" s="49" t="s">
        <v>2350</v>
      </c>
      <c r="M3133" s="49"/>
      <c r="N3133" s="49"/>
      <c r="O3133" s="49"/>
      <c r="P3133" s="49"/>
      <c r="Q3133" t="s">
        <v>15118</v>
      </c>
      <c r="R3133" t="s">
        <v>14705</v>
      </c>
      <c r="S3133">
        <v>2</v>
      </c>
      <c r="T3133">
        <v>30</v>
      </c>
      <c r="U3133">
        <v>8</v>
      </c>
      <c r="X3133" s="49"/>
      <c r="Y3133">
        <v>2</v>
      </c>
      <c r="Z3133">
        <v>1</v>
      </c>
      <c r="AA3133">
        <v>3</v>
      </c>
      <c r="AB3133" s="49" t="s">
        <v>610</v>
      </c>
      <c r="AC3133" s="49"/>
      <c r="AD3133">
        <v>9</v>
      </c>
    </row>
    <row r="3134" spans="2:30" x14ac:dyDescent="0.25">
      <c r="B3134" s="49"/>
      <c r="C3134" s="49"/>
      <c r="D3134" s="2"/>
      <c r="E3134" t="s">
        <v>8734</v>
      </c>
      <c r="F3134" s="49"/>
      <c r="G3134" s="49"/>
      <c r="H3134" t="s">
        <v>15121</v>
      </c>
      <c r="I3134" s="49"/>
      <c r="J3134" s="49"/>
      <c r="L3134" s="49" t="s">
        <v>2350</v>
      </c>
      <c r="M3134" s="49"/>
      <c r="N3134" s="49"/>
      <c r="O3134" s="49"/>
      <c r="P3134" s="49"/>
      <c r="Q3134" t="s">
        <v>15120</v>
      </c>
      <c r="R3134" t="s">
        <v>14705</v>
      </c>
      <c r="S3134">
        <v>3</v>
      </c>
      <c r="T3134">
        <v>30</v>
      </c>
      <c r="U3134">
        <v>7</v>
      </c>
      <c r="X3134" s="49"/>
      <c r="Y3134">
        <v>2</v>
      </c>
      <c r="Z3134">
        <v>1</v>
      </c>
      <c r="AA3134">
        <v>3</v>
      </c>
      <c r="AB3134" s="49" t="s">
        <v>610</v>
      </c>
      <c r="AC3134" s="49"/>
      <c r="AD3134">
        <v>9</v>
      </c>
    </row>
    <row r="3135" spans="2:30" x14ac:dyDescent="0.25">
      <c r="B3135" s="49"/>
      <c r="C3135" s="49"/>
      <c r="D3135" s="2"/>
      <c r="E3135" t="s">
        <v>79</v>
      </c>
      <c r="F3135" s="49"/>
      <c r="G3135" s="49"/>
      <c r="H3135" t="s">
        <v>15123</v>
      </c>
      <c r="I3135" s="49"/>
      <c r="J3135" s="49"/>
      <c r="L3135" s="49" t="s">
        <v>3189</v>
      </c>
      <c r="M3135" s="49"/>
      <c r="N3135" s="49"/>
      <c r="O3135" s="49"/>
      <c r="P3135" s="49"/>
      <c r="Q3135" t="s">
        <v>15122</v>
      </c>
      <c r="R3135" t="s">
        <v>14705</v>
      </c>
      <c r="S3135">
        <v>1</v>
      </c>
      <c r="T3135">
        <v>45</v>
      </c>
      <c r="U3135">
        <v>15</v>
      </c>
      <c r="X3135" s="49"/>
      <c r="Y3135">
        <v>2</v>
      </c>
      <c r="Z3135">
        <v>1</v>
      </c>
      <c r="AA3135">
        <v>3</v>
      </c>
      <c r="AB3135" s="49" t="s">
        <v>618</v>
      </c>
      <c r="AC3135" s="49"/>
      <c r="AD3135">
        <v>9</v>
      </c>
    </row>
    <row r="3136" spans="2:30" x14ac:dyDescent="0.25">
      <c r="B3136" s="49"/>
      <c r="C3136" s="49"/>
      <c r="D3136" s="2"/>
      <c r="E3136" t="s">
        <v>79</v>
      </c>
      <c r="F3136" s="49"/>
      <c r="G3136" s="49"/>
      <c r="H3136" t="s">
        <v>15125</v>
      </c>
      <c r="I3136" s="49"/>
      <c r="J3136" s="49"/>
      <c r="L3136" s="49" t="s">
        <v>3189</v>
      </c>
      <c r="M3136" s="49"/>
      <c r="N3136" s="49"/>
      <c r="O3136" s="49"/>
      <c r="P3136" s="49"/>
      <c r="Q3136" t="s">
        <v>15124</v>
      </c>
      <c r="R3136" t="s">
        <v>14705</v>
      </c>
      <c r="S3136">
        <v>2</v>
      </c>
      <c r="T3136">
        <v>50</v>
      </c>
      <c r="U3136">
        <v>14</v>
      </c>
      <c r="X3136" s="49"/>
      <c r="Y3136">
        <v>2</v>
      </c>
      <c r="Z3136">
        <v>1</v>
      </c>
      <c r="AA3136">
        <v>3</v>
      </c>
      <c r="AB3136" s="49" t="s">
        <v>618</v>
      </c>
      <c r="AC3136" s="49"/>
      <c r="AD3136">
        <v>9</v>
      </c>
    </row>
    <row r="3137" spans="2:30" x14ac:dyDescent="0.25">
      <c r="B3137" s="49"/>
      <c r="C3137" s="49"/>
      <c r="D3137" s="2"/>
      <c r="E3137" t="s">
        <v>79</v>
      </c>
      <c r="F3137" s="49"/>
      <c r="G3137" s="49"/>
      <c r="H3137" t="s">
        <v>15127</v>
      </c>
      <c r="I3137" s="49"/>
      <c r="J3137" s="49"/>
      <c r="L3137" s="49" t="s">
        <v>3189</v>
      </c>
      <c r="M3137" s="49"/>
      <c r="N3137" s="49"/>
      <c r="O3137" s="49"/>
      <c r="P3137" s="49"/>
      <c r="Q3137" t="s">
        <v>15126</v>
      </c>
      <c r="R3137" t="s">
        <v>14705</v>
      </c>
      <c r="S3137">
        <v>3</v>
      </c>
      <c r="T3137">
        <v>52.5</v>
      </c>
      <c r="U3137">
        <v>14</v>
      </c>
      <c r="X3137" s="49"/>
      <c r="Y3137">
        <v>2</v>
      </c>
      <c r="Z3137">
        <v>1</v>
      </c>
      <c r="AA3137">
        <v>3</v>
      </c>
      <c r="AB3137" s="49" t="s">
        <v>618</v>
      </c>
      <c r="AC3137" s="49"/>
      <c r="AD3137">
        <v>9</v>
      </c>
    </row>
    <row r="3138" spans="2:30" x14ac:dyDescent="0.25">
      <c r="B3138" s="49"/>
      <c r="C3138" s="49"/>
      <c r="D3138" s="2"/>
      <c r="E3138" t="s">
        <v>14738</v>
      </c>
      <c r="F3138" s="49"/>
      <c r="G3138" s="49"/>
      <c r="H3138" t="s">
        <v>15130</v>
      </c>
      <c r="I3138" s="49"/>
      <c r="J3138" s="49"/>
      <c r="L3138" s="49" t="s">
        <v>15129</v>
      </c>
      <c r="M3138" s="49"/>
      <c r="N3138" s="49"/>
      <c r="O3138" s="49"/>
      <c r="P3138" s="49"/>
      <c r="Q3138" t="s">
        <v>15128</v>
      </c>
      <c r="R3138" t="s">
        <v>14705</v>
      </c>
      <c r="S3138">
        <v>1</v>
      </c>
      <c r="T3138">
        <v>10</v>
      </c>
      <c r="U3138">
        <v>12</v>
      </c>
      <c r="X3138" s="49"/>
      <c r="Y3138">
        <v>2</v>
      </c>
      <c r="Z3138">
        <v>1</v>
      </c>
      <c r="AA3138">
        <v>2</v>
      </c>
      <c r="AB3138" s="49" t="s">
        <v>618</v>
      </c>
      <c r="AC3138" s="49"/>
      <c r="AD3138">
        <v>9</v>
      </c>
    </row>
    <row r="3139" spans="2:30" x14ac:dyDescent="0.25">
      <c r="B3139" s="49"/>
      <c r="C3139" s="49"/>
      <c r="D3139" s="2"/>
      <c r="E3139" t="s">
        <v>14738</v>
      </c>
      <c r="F3139" s="49"/>
      <c r="G3139" s="49"/>
      <c r="H3139" t="s">
        <v>15132</v>
      </c>
      <c r="I3139" s="49"/>
      <c r="J3139" s="49"/>
      <c r="L3139" s="49" t="s">
        <v>15129</v>
      </c>
      <c r="M3139" s="49"/>
      <c r="N3139" s="49"/>
      <c r="O3139" s="49"/>
      <c r="P3139" s="49"/>
      <c r="Q3139" t="s">
        <v>15131</v>
      </c>
      <c r="R3139" t="s">
        <v>14705</v>
      </c>
      <c r="S3139">
        <v>2</v>
      </c>
      <c r="T3139">
        <v>12.5</v>
      </c>
      <c r="U3139">
        <v>12</v>
      </c>
      <c r="X3139" s="49"/>
      <c r="Y3139">
        <v>2</v>
      </c>
      <c r="Z3139">
        <v>1</v>
      </c>
      <c r="AA3139">
        <v>2</v>
      </c>
      <c r="AB3139" s="49" t="s">
        <v>618</v>
      </c>
      <c r="AC3139" s="49"/>
      <c r="AD3139">
        <v>9</v>
      </c>
    </row>
    <row r="3140" spans="2:30" x14ac:dyDescent="0.25">
      <c r="B3140" s="49"/>
      <c r="C3140" s="49"/>
      <c r="D3140" s="2"/>
      <c r="E3140" t="s">
        <v>334</v>
      </c>
      <c r="F3140" s="49"/>
      <c r="G3140" s="49"/>
      <c r="H3140" t="s">
        <v>15134</v>
      </c>
      <c r="I3140" s="49"/>
      <c r="J3140" s="49"/>
      <c r="L3140" s="49"/>
      <c r="M3140" s="49"/>
      <c r="N3140" s="49"/>
      <c r="O3140" s="49"/>
      <c r="P3140" s="49"/>
      <c r="Q3140" t="s">
        <v>15133</v>
      </c>
      <c r="R3140" t="s">
        <v>14705</v>
      </c>
      <c r="S3140">
        <v>1</v>
      </c>
      <c r="T3140">
        <v>0</v>
      </c>
      <c r="V3140">
        <v>45</v>
      </c>
      <c r="X3140" s="49"/>
      <c r="AB3140" s="49"/>
      <c r="AC3140" s="49"/>
      <c r="AD3140">
        <v>9</v>
      </c>
    </row>
    <row r="3141" spans="2:30" x14ac:dyDescent="0.25">
      <c r="B3141" s="49"/>
      <c r="C3141" s="49"/>
      <c r="D3141" s="2"/>
      <c r="E3141" t="s">
        <v>334</v>
      </c>
      <c r="F3141" s="49"/>
      <c r="G3141" s="49"/>
      <c r="H3141" t="s">
        <v>14708</v>
      </c>
      <c r="I3141" s="49"/>
      <c r="J3141" s="49"/>
      <c r="L3141" s="49"/>
      <c r="M3141" s="49"/>
      <c r="N3141" s="49"/>
      <c r="O3141" s="49"/>
      <c r="P3141" s="49"/>
      <c r="Q3141" t="s">
        <v>15135</v>
      </c>
      <c r="R3141" t="s">
        <v>14705</v>
      </c>
      <c r="S3141">
        <v>2</v>
      </c>
      <c r="T3141">
        <v>0</v>
      </c>
      <c r="V3141">
        <v>34.799999999999997</v>
      </c>
      <c r="X3141" s="49"/>
      <c r="AB3141" s="49"/>
      <c r="AC3141" s="49"/>
      <c r="AD3141">
        <v>9</v>
      </c>
    </row>
    <row r="3142" spans="2:30" x14ac:dyDescent="0.25">
      <c r="B3142" s="49"/>
      <c r="C3142" s="49"/>
      <c r="D3142" s="2"/>
      <c r="E3142" t="s">
        <v>363</v>
      </c>
      <c r="F3142" s="49"/>
      <c r="G3142" s="49"/>
      <c r="H3142" t="s">
        <v>14711</v>
      </c>
      <c r="I3142" s="49"/>
      <c r="J3142" s="49"/>
      <c r="L3142" s="49" t="s">
        <v>15137</v>
      </c>
      <c r="M3142" s="49"/>
      <c r="N3142" s="49"/>
      <c r="O3142" s="49"/>
      <c r="P3142" s="49"/>
      <c r="Q3142" t="s">
        <v>15136</v>
      </c>
      <c r="R3142" t="s">
        <v>14709</v>
      </c>
      <c r="S3142">
        <v>1</v>
      </c>
      <c r="V3142">
        <v>300</v>
      </c>
      <c r="W3142">
        <v>0.61</v>
      </c>
      <c r="X3142" s="49" t="s">
        <v>3957</v>
      </c>
      <c r="AB3142" s="49"/>
      <c r="AC3142" s="49"/>
      <c r="AD3142">
        <v>9</v>
      </c>
    </row>
    <row r="3143" spans="2:30" x14ac:dyDescent="0.25">
      <c r="B3143" s="49"/>
      <c r="C3143" s="49"/>
      <c r="D3143" s="2"/>
      <c r="E3143" t="s">
        <v>394</v>
      </c>
      <c r="F3143" s="49"/>
      <c r="G3143" s="49"/>
      <c r="H3143" t="s">
        <v>15140</v>
      </c>
      <c r="I3143" s="49"/>
      <c r="J3143" s="49"/>
      <c r="L3143" s="49" t="s">
        <v>2818</v>
      </c>
      <c r="M3143" s="49"/>
      <c r="N3143" s="49"/>
      <c r="O3143" s="49"/>
      <c r="P3143" s="49"/>
      <c r="Q3143" t="s">
        <v>15138</v>
      </c>
      <c r="R3143" t="s">
        <v>14709</v>
      </c>
      <c r="S3143">
        <v>1</v>
      </c>
      <c r="T3143">
        <v>0</v>
      </c>
      <c r="U3143">
        <v>15</v>
      </c>
      <c r="X3143" s="49"/>
      <c r="AB3143" s="49"/>
      <c r="AC3143" s="49" t="s">
        <v>15139</v>
      </c>
      <c r="AD3143">
        <v>9</v>
      </c>
    </row>
    <row r="3144" spans="2:30" x14ac:dyDescent="0.25">
      <c r="B3144" s="49"/>
      <c r="C3144" s="49"/>
      <c r="D3144" s="2"/>
      <c r="E3144" t="s">
        <v>398</v>
      </c>
      <c r="F3144" s="49"/>
      <c r="G3144" s="49"/>
      <c r="H3144" t="s">
        <v>15142</v>
      </c>
      <c r="I3144" s="49"/>
      <c r="J3144" s="49"/>
      <c r="L3144" s="49" t="s">
        <v>2818</v>
      </c>
      <c r="M3144" s="49"/>
      <c r="N3144" s="49"/>
      <c r="O3144" s="49"/>
      <c r="P3144" s="49"/>
      <c r="Q3144" t="s">
        <v>15141</v>
      </c>
      <c r="R3144" t="s">
        <v>14709</v>
      </c>
      <c r="S3144">
        <v>1</v>
      </c>
      <c r="T3144">
        <v>0</v>
      </c>
      <c r="U3144">
        <v>12</v>
      </c>
      <c r="X3144" s="49"/>
      <c r="AB3144" s="49"/>
      <c r="AC3144" s="49" t="s">
        <v>15139</v>
      </c>
      <c r="AD3144">
        <v>9</v>
      </c>
    </row>
    <row r="3145" spans="2:30" x14ac:dyDescent="0.25">
      <c r="B3145" s="49"/>
      <c r="C3145" s="49"/>
      <c r="D3145" s="2"/>
      <c r="E3145" t="s">
        <v>403</v>
      </c>
      <c r="F3145" s="49"/>
      <c r="G3145" s="49"/>
      <c r="H3145" t="s">
        <v>15144</v>
      </c>
      <c r="I3145" s="49"/>
      <c r="J3145" s="49"/>
      <c r="L3145" s="49" t="s">
        <v>2818</v>
      </c>
      <c r="M3145" s="49"/>
      <c r="N3145" s="49"/>
      <c r="O3145" s="49"/>
      <c r="P3145" s="49"/>
      <c r="Q3145" t="s">
        <v>15143</v>
      </c>
      <c r="R3145" t="s">
        <v>14709</v>
      </c>
      <c r="S3145">
        <v>1</v>
      </c>
      <c r="T3145">
        <v>0</v>
      </c>
      <c r="U3145">
        <v>8</v>
      </c>
      <c r="X3145" s="49"/>
      <c r="AB3145" s="49"/>
      <c r="AC3145" s="49" t="s">
        <v>15139</v>
      </c>
      <c r="AD3145">
        <v>9</v>
      </c>
    </row>
    <row r="3146" spans="2:30" x14ac:dyDescent="0.25">
      <c r="B3146" s="49"/>
      <c r="C3146" s="49"/>
      <c r="D3146" s="2"/>
      <c r="E3146" t="s">
        <v>389</v>
      </c>
      <c r="F3146" s="49"/>
      <c r="G3146" s="49"/>
      <c r="H3146" t="s">
        <v>15146</v>
      </c>
      <c r="I3146" s="49"/>
      <c r="J3146" s="49"/>
      <c r="L3146" s="49"/>
      <c r="M3146" s="49"/>
      <c r="N3146" s="49"/>
      <c r="O3146" s="49"/>
      <c r="P3146" s="49"/>
      <c r="Q3146" t="s">
        <v>15145</v>
      </c>
      <c r="R3146" t="s">
        <v>14709</v>
      </c>
      <c r="S3146">
        <v>1</v>
      </c>
      <c r="T3146">
        <v>0</v>
      </c>
      <c r="U3146">
        <v>8</v>
      </c>
      <c r="X3146" s="49"/>
      <c r="AB3146" s="49"/>
      <c r="AC3146" s="49" t="s">
        <v>15139</v>
      </c>
      <c r="AD3146">
        <v>9</v>
      </c>
    </row>
    <row r="3147" spans="2:30" x14ac:dyDescent="0.25">
      <c r="B3147" s="49"/>
      <c r="C3147" s="49"/>
      <c r="D3147" s="2"/>
      <c r="E3147" t="s">
        <v>394</v>
      </c>
      <c r="F3147" s="49"/>
      <c r="G3147" s="49"/>
      <c r="H3147" t="s">
        <v>15149</v>
      </c>
      <c r="I3147" s="49"/>
      <c r="J3147" s="49"/>
      <c r="L3147" s="49" t="s">
        <v>2818</v>
      </c>
      <c r="M3147" s="49"/>
      <c r="N3147" s="49"/>
      <c r="O3147" s="49"/>
      <c r="P3147" s="49"/>
      <c r="Q3147" t="s">
        <v>15147</v>
      </c>
      <c r="R3147" t="s">
        <v>14709</v>
      </c>
      <c r="S3147">
        <v>2</v>
      </c>
      <c r="T3147">
        <v>0</v>
      </c>
      <c r="U3147">
        <v>15</v>
      </c>
      <c r="X3147" s="49"/>
      <c r="AB3147" s="49"/>
      <c r="AC3147" s="49" t="s">
        <v>15148</v>
      </c>
      <c r="AD3147">
        <v>9</v>
      </c>
    </row>
    <row r="3148" spans="2:30" x14ac:dyDescent="0.25">
      <c r="B3148" s="49"/>
      <c r="C3148" s="49"/>
      <c r="D3148" s="2"/>
      <c r="E3148" t="s">
        <v>398</v>
      </c>
      <c r="F3148" s="49"/>
      <c r="G3148" s="49"/>
      <c r="H3148" t="s">
        <v>15151</v>
      </c>
      <c r="I3148" s="49"/>
      <c r="J3148" s="49"/>
      <c r="L3148" s="49" t="s">
        <v>2818</v>
      </c>
      <c r="M3148" s="49"/>
      <c r="N3148" s="49"/>
      <c r="O3148" s="49"/>
      <c r="P3148" s="49"/>
      <c r="Q3148" t="s">
        <v>15150</v>
      </c>
      <c r="R3148" t="s">
        <v>14709</v>
      </c>
      <c r="S3148">
        <v>2</v>
      </c>
      <c r="T3148">
        <v>0</v>
      </c>
      <c r="U3148">
        <v>12</v>
      </c>
      <c r="X3148" s="49"/>
      <c r="AB3148" s="49"/>
      <c r="AC3148" s="49" t="s">
        <v>15148</v>
      </c>
      <c r="AD3148">
        <v>9</v>
      </c>
    </row>
    <row r="3149" spans="2:30" x14ac:dyDescent="0.25">
      <c r="B3149" s="49"/>
      <c r="C3149" s="49"/>
      <c r="D3149" s="2"/>
      <c r="E3149" t="s">
        <v>403</v>
      </c>
      <c r="F3149" s="49"/>
      <c r="G3149" s="49"/>
      <c r="H3149" t="s">
        <v>15153</v>
      </c>
      <c r="I3149" s="49"/>
      <c r="J3149" s="49"/>
      <c r="L3149" s="49" t="s">
        <v>2818</v>
      </c>
      <c r="M3149" s="49"/>
      <c r="N3149" s="49"/>
      <c r="O3149" s="49"/>
      <c r="P3149" s="49"/>
      <c r="Q3149" t="s">
        <v>15152</v>
      </c>
      <c r="R3149" t="s">
        <v>14709</v>
      </c>
      <c r="S3149">
        <v>2</v>
      </c>
      <c r="T3149">
        <v>0</v>
      </c>
      <c r="U3149">
        <v>8</v>
      </c>
      <c r="X3149" s="49"/>
      <c r="AB3149" s="49"/>
      <c r="AC3149" s="49" t="s">
        <v>15148</v>
      </c>
      <c r="AD3149">
        <v>9</v>
      </c>
    </row>
    <row r="3150" spans="2:30" x14ac:dyDescent="0.25">
      <c r="B3150" s="49"/>
      <c r="C3150" s="49"/>
      <c r="D3150" s="2"/>
      <c r="E3150" t="s">
        <v>389</v>
      </c>
      <c r="F3150" s="49"/>
      <c r="G3150" s="49"/>
      <c r="H3150" t="s">
        <v>15155</v>
      </c>
      <c r="I3150" s="49"/>
      <c r="J3150" s="49"/>
      <c r="L3150" s="49"/>
      <c r="M3150" s="49"/>
      <c r="N3150" s="49"/>
      <c r="O3150" s="49"/>
      <c r="P3150" s="49"/>
      <c r="Q3150" t="s">
        <v>15154</v>
      </c>
      <c r="R3150" t="s">
        <v>14709</v>
      </c>
      <c r="S3150">
        <v>2</v>
      </c>
      <c r="T3150">
        <v>0</v>
      </c>
      <c r="U3150">
        <v>8</v>
      </c>
      <c r="X3150" s="49"/>
      <c r="AB3150" s="49"/>
      <c r="AC3150" s="49" t="s">
        <v>15148</v>
      </c>
      <c r="AD3150">
        <v>9</v>
      </c>
    </row>
    <row r="3151" spans="2:30" x14ac:dyDescent="0.25">
      <c r="B3151" s="49"/>
      <c r="C3151" s="49"/>
      <c r="D3151" s="2"/>
      <c r="E3151" t="s">
        <v>172</v>
      </c>
      <c r="F3151" s="49"/>
      <c r="G3151" s="49"/>
      <c r="H3151" t="s">
        <v>15157</v>
      </c>
      <c r="I3151" s="49"/>
      <c r="J3151" s="49"/>
      <c r="L3151" s="49"/>
      <c r="M3151" s="49"/>
      <c r="N3151" s="49"/>
      <c r="O3151" s="49"/>
      <c r="P3151" s="49"/>
      <c r="Q3151" t="s">
        <v>15156</v>
      </c>
      <c r="R3151" t="s">
        <v>14709</v>
      </c>
      <c r="S3151">
        <v>1</v>
      </c>
      <c r="T3151">
        <v>15</v>
      </c>
      <c r="U3151">
        <v>12</v>
      </c>
      <c r="X3151" s="49"/>
      <c r="AB3151" s="49"/>
      <c r="AC3151" s="49"/>
      <c r="AD3151">
        <v>9</v>
      </c>
    </row>
    <row r="3152" spans="2:30" x14ac:dyDescent="0.25">
      <c r="B3152" s="49"/>
      <c r="C3152" s="49"/>
      <c r="D3152" s="2"/>
      <c r="E3152" t="s">
        <v>147</v>
      </c>
      <c r="F3152" s="49"/>
      <c r="G3152" s="49"/>
      <c r="H3152" t="s">
        <v>15160</v>
      </c>
      <c r="I3152" s="49"/>
      <c r="J3152" s="49"/>
      <c r="L3152" s="49" t="s">
        <v>15159</v>
      </c>
      <c r="M3152" s="49"/>
      <c r="N3152" s="49"/>
      <c r="O3152" s="49"/>
      <c r="P3152" s="49"/>
      <c r="Q3152" t="s">
        <v>15158</v>
      </c>
      <c r="R3152" t="s">
        <v>14709</v>
      </c>
      <c r="S3152">
        <v>1</v>
      </c>
      <c r="T3152">
        <v>100</v>
      </c>
      <c r="U3152">
        <v>8</v>
      </c>
      <c r="X3152" s="49"/>
      <c r="Y3152">
        <v>2</v>
      </c>
      <c r="Z3152">
        <v>1</v>
      </c>
      <c r="AA3152">
        <v>3</v>
      </c>
      <c r="AB3152" s="49" t="s">
        <v>618</v>
      </c>
      <c r="AC3152" s="49"/>
      <c r="AD3152">
        <v>9</v>
      </c>
    </row>
    <row r="3153" spans="2:30" x14ac:dyDescent="0.25">
      <c r="B3153" s="49"/>
      <c r="C3153" s="49"/>
      <c r="D3153" s="2"/>
      <c r="E3153" t="s">
        <v>147</v>
      </c>
      <c r="F3153" s="49"/>
      <c r="G3153" s="49"/>
      <c r="H3153" t="s">
        <v>15163</v>
      </c>
      <c r="I3153" s="49"/>
      <c r="J3153" s="49"/>
      <c r="L3153" s="49" t="s">
        <v>15162</v>
      </c>
      <c r="M3153" s="49"/>
      <c r="N3153" s="49"/>
      <c r="O3153" s="49"/>
      <c r="P3153" s="49"/>
      <c r="Q3153" t="s">
        <v>15161</v>
      </c>
      <c r="R3153" t="s">
        <v>14709</v>
      </c>
      <c r="S3153">
        <v>2</v>
      </c>
      <c r="T3153">
        <v>120</v>
      </c>
      <c r="U3153">
        <v>6</v>
      </c>
      <c r="X3153" s="49"/>
      <c r="Y3153">
        <v>2</v>
      </c>
      <c r="Z3153">
        <v>1</v>
      </c>
      <c r="AA3153">
        <v>3</v>
      </c>
      <c r="AB3153" s="49" t="s">
        <v>618</v>
      </c>
      <c r="AC3153" s="49"/>
      <c r="AD3153">
        <v>9</v>
      </c>
    </row>
    <row r="3154" spans="2:30" x14ac:dyDescent="0.25">
      <c r="B3154" s="49"/>
      <c r="C3154" s="49"/>
      <c r="D3154" s="2"/>
      <c r="E3154" t="s">
        <v>147</v>
      </c>
      <c r="F3154" s="49"/>
      <c r="G3154" s="49"/>
      <c r="H3154" t="s">
        <v>15166</v>
      </c>
      <c r="I3154" s="49"/>
      <c r="J3154" s="49"/>
      <c r="L3154" s="49" t="s">
        <v>15165</v>
      </c>
      <c r="M3154" s="49"/>
      <c r="N3154" s="49"/>
      <c r="O3154" s="49"/>
      <c r="P3154" s="49"/>
      <c r="Q3154" t="s">
        <v>15164</v>
      </c>
      <c r="R3154" t="s">
        <v>14709</v>
      </c>
      <c r="S3154">
        <v>3</v>
      </c>
      <c r="T3154">
        <v>140</v>
      </c>
      <c r="U3154">
        <v>8</v>
      </c>
      <c r="X3154" s="49"/>
      <c r="Y3154">
        <v>2</v>
      </c>
      <c r="Z3154">
        <v>1</v>
      </c>
      <c r="AA3154">
        <v>3</v>
      </c>
      <c r="AB3154" s="49" t="s">
        <v>618</v>
      </c>
      <c r="AC3154" s="49"/>
      <c r="AD3154">
        <v>9</v>
      </c>
    </row>
    <row r="3155" spans="2:30" x14ac:dyDescent="0.25">
      <c r="B3155" s="49"/>
      <c r="C3155" s="49"/>
      <c r="D3155" s="2"/>
      <c r="E3155" t="s">
        <v>147</v>
      </c>
      <c r="F3155" s="49"/>
      <c r="G3155" s="49"/>
      <c r="H3155" t="s">
        <v>15168</v>
      </c>
      <c r="I3155" s="49"/>
      <c r="J3155" s="49"/>
      <c r="L3155" s="49" t="s">
        <v>2350</v>
      </c>
      <c r="M3155" s="49"/>
      <c r="N3155" s="49"/>
      <c r="O3155" s="49"/>
      <c r="P3155" s="49"/>
      <c r="Q3155" t="s">
        <v>15167</v>
      </c>
      <c r="R3155" t="s">
        <v>14709</v>
      </c>
      <c r="S3155">
        <v>4</v>
      </c>
      <c r="T3155">
        <v>150</v>
      </c>
      <c r="U3155">
        <v>6</v>
      </c>
      <c r="X3155" s="49"/>
      <c r="Y3155">
        <v>2</v>
      </c>
      <c r="Z3155">
        <v>1</v>
      </c>
      <c r="AA3155">
        <v>3</v>
      </c>
      <c r="AB3155" s="49" t="s">
        <v>610</v>
      </c>
      <c r="AC3155" s="49"/>
      <c r="AD3155">
        <v>9</v>
      </c>
    </row>
    <row r="3156" spans="2:30" x14ac:dyDescent="0.25">
      <c r="B3156" s="49"/>
      <c r="C3156" s="49"/>
      <c r="D3156" s="2"/>
      <c r="E3156" t="s">
        <v>147</v>
      </c>
      <c r="F3156" s="49"/>
      <c r="G3156" s="49"/>
      <c r="H3156" t="s">
        <v>15170</v>
      </c>
      <c r="I3156" s="49"/>
      <c r="J3156" s="49"/>
      <c r="L3156" s="49" t="s">
        <v>2350</v>
      </c>
      <c r="M3156" s="49"/>
      <c r="N3156" s="49"/>
      <c r="O3156" s="49"/>
      <c r="P3156" s="49"/>
      <c r="Q3156" t="s">
        <v>15169</v>
      </c>
      <c r="R3156" t="s">
        <v>14709</v>
      </c>
      <c r="S3156">
        <v>5</v>
      </c>
      <c r="T3156">
        <v>150</v>
      </c>
      <c r="U3156">
        <v>5.5</v>
      </c>
      <c r="X3156" s="49"/>
      <c r="Y3156">
        <v>2</v>
      </c>
      <c r="Z3156">
        <v>1</v>
      </c>
      <c r="AA3156">
        <v>3</v>
      </c>
      <c r="AB3156" s="49" t="s">
        <v>610</v>
      </c>
      <c r="AC3156" s="49"/>
      <c r="AD3156">
        <v>9</v>
      </c>
    </row>
    <row r="3157" spans="2:30" x14ac:dyDescent="0.25">
      <c r="B3157" s="49"/>
      <c r="C3157" s="49"/>
      <c r="D3157" s="2"/>
      <c r="E3157" t="s">
        <v>14743</v>
      </c>
      <c r="F3157" s="49"/>
      <c r="G3157" s="49"/>
      <c r="H3157" t="s">
        <v>15173</v>
      </c>
      <c r="I3157" s="49"/>
      <c r="J3157" s="49"/>
      <c r="L3157" s="49" t="s">
        <v>15172</v>
      </c>
      <c r="M3157" s="49"/>
      <c r="N3157" s="49"/>
      <c r="O3157" s="49"/>
      <c r="P3157" s="49"/>
      <c r="Q3157" t="s">
        <v>15171</v>
      </c>
      <c r="R3157" t="s">
        <v>14709</v>
      </c>
      <c r="S3157">
        <v>1</v>
      </c>
      <c r="T3157">
        <v>50</v>
      </c>
      <c r="U3157">
        <v>10</v>
      </c>
      <c r="X3157" s="49"/>
      <c r="Y3157">
        <v>2</v>
      </c>
      <c r="Z3157">
        <v>1</v>
      </c>
      <c r="AA3157">
        <v>3</v>
      </c>
      <c r="AB3157" s="49" t="s">
        <v>2271</v>
      </c>
      <c r="AC3157" s="49"/>
      <c r="AD3157">
        <v>9</v>
      </c>
    </row>
    <row r="3158" spans="2:30" x14ac:dyDescent="0.25">
      <c r="B3158" s="49"/>
      <c r="C3158" s="49"/>
      <c r="D3158" s="2"/>
      <c r="E3158" t="s">
        <v>14743</v>
      </c>
      <c r="F3158" s="49"/>
      <c r="G3158" s="49"/>
      <c r="H3158" t="s">
        <v>15176</v>
      </c>
      <c r="I3158" s="49"/>
      <c r="J3158" s="49"/>
      <c r="L3158" s="49" t="s">
        <v>15175</v>
      </c>
      <c r="M3158" s="49"/>
      <c r="N3158" s="49"/>
      <c r="O3158" s="49"/>
      <c r="P3158" s="49"/>
      <c r="Q3158" t="s">
        <v>15174</v>
      </c>
      <c r="R3158" t="s">
        <v>14709</v>
      </c>
      <c r="S3158">
        <v>2</v>
      </c>
      <c r="T3158">
        <v>90</v>
      </c>
      <c r="U3158">
        <v>10</v>
      </c>
      <c r="X3158" s="49"/>
      <c r="Y3158">
        <v>2</v>
      </c>
      <c r="Z3158">
        <v>1</v>
      </c>
      <c r="AA3158">
        <v>3</v>
      </c>
      <c r="AB3158" s="49" t="s">
        <v>618</v>
      </c>
      <c r="AC3158" s="49"/>
      <c r="AD3158">
        <v>9</v>
      </c>
    </row>
    <row r="3159" spans="2:30" x14ac:dyDescent="0.25">
      <c r="B3159" s="49"/>
      <c r="C3159" s="49"/>
      <c r="D3159" s="2"/>
      <c r="E3159" t="s">
        <v>14743</v>
      </c>
      <c r="F3159" s="49"/>
      <c r="G3159" s="49"/>
      <c r="H3159" t="s">
        <v>15178</v>
      </c>
      <c r="I3159" s="49"/>
      <c r="J3159" s="49"/>
      <c r="L3159" s="49" t="s">
        <v>15175</v>
      </c>
      <c r="M3159" s="49"/>
      <c r="N3159" s="49"/>
      <c r="O3159" s="49"/>
      <c r="P3159" s="49"/>
      <c r="Q3159" t="s">
        <v>15177</v>
      </c>
      <c r="R3159" t="s">
        <v>14709</v>
      </c>
      <c r="S3159">
        <v>3</v>
      </c>
      <c r="T3159">
        <v>90</v>
      </c>
      <c r="U3159">
        <v>10</v>
      </c>
      <c r="X3159" s="49"/>
      <c r="Y3159">
        <v>2</v>
      </c>
      <c r="Z3159">
        <v>1</v>
      </c>
      <c r="AA3159">
        <v>3</v>
      </c>
      <c r="AB3159" s="49" t="s">
        <v>618</v>
      </c>
      <c r="AC3159" s="49"/>
      <c r="AD3159">
        <v>9</v>
      </c>
    </row>
    <row r="3160" spans="2:30" x14ac:dyDescent="0.25">
      <c r="B3160" s="49"/>
      <c r="C3160" s="49"/>
      <c r="D3160" s="2"/>
      <c r="E3160" t="s">
        <v>14743</v>
      </c>
      <c r="F3160" s="49"/>
      <c r="G3160" s="49"/>
      <c r="H3160" t="s">
        <v>15180</v>
      </c>
      <c r="I3160" s="49"/>
      <c r="J3160" s="49"/>
      <c r="L3160" s="49" t="s">
        <v>2181</v>
      </c>
      <c r="M3160" s="49"/>
      <c r="N3160" s="49"/>
      <c r="O3160" s="49"/>
      <c r="P3160" s="49"/>
      <c r="Q3160" t="s">
        <v>15179</v>
      </c>
      <c r="R3160" t="s">
        <v>14709</v>
      </c>
      <c r="S3160">
        <v>4</v>
      </c>
      <c r="T3160">
        <v>100</v>
      </c>
      <c r="U3160">
        <v>10</v>
      </c>
      <c r="X3160" s="49"/>
      <c r="Y3160">
        <v>2</v>
      </c>
      <c r="Z3160">
        <v>1</v>
      </c>
      <c r="AA3160">
        <v>3</v>
      </c>
      <c r="AB3160" s="49" t="s">
        <v>1745</v>
      </c>
      <c r="AC3160" s="49"/>
      <c r="AD3160">
        <v>9</v>
      </c>
    </row>
    <row r="3161" spans="2:30" x14ac:dyDescent="0.25">
      <c r="B3161" s="49"/>
      <c r="C3161" s="49"/>
      <c r="D3161" s="2"/>
      <c r="E3161" t="s">
        <v>200</v>
      </c>
      <c r="F3161" s="49"/>
      <c r="G3161" s="49"/>
      <c r="H3161" t="s">
        <v>15183</v>
      </c>
      <c r="I3161" s="49"/>
      <c r="J3161" s="49"/>
      <c r="L3161" s="49" t="s">
        <v>15182</v>
      </c>
      <c r="M3161" s="49"/>
      <c r="N3161" s="49"/>
      <c r="O3161" s="49"/>
      <c r="P3161" s="49"/>
      <c r="Q3161" t="s">
        <v>15181</v>
      </c>
      <c r="R3161" t="s">
        <v>14709</v>
      </c>
      <c r="S3161">
        <v>1</v>
      </c>
      <c r="T3161">
        <v>30</v>
      </c>
      <c r="U3161">
        <v>12</v>
      </c>
      <c r="X3161" s="49"/>
      <c r="Y3161">
        <v>2</v>
      </c>
      <c r="Z3161">
        <v>2</v>
      </c>
      <c r="AA3161">
        <v>3</v>
      </c>
      <c r="AB3161" s="49" t="s">
        <v>618</v>
      </c>
      <c r="AC3161" s="49"/>
      <c r="AD3161">
        <v>9</v>
      </c>
    </row>
    <row r="3162" spans="2:30" x14ac:dyDescent="0.25">
      <c r="B3162" s="49"/>
      <c r="C3162" s="49"/>
      <c r="D3162" s="2"/>
      <c r="E3162" t="s">
        <v>200</v>
      </c>
      <c r="F3162" s="49"/>
      <c r="G3162" s="49"/>
      <c r="H3162" t="s">
        <v>15185</v>
      </c>
      <c r="I3162" s="49"/>
      <c r="J3162" s="49"/>
      <c r="L3162" s="49" t="s">
        <v>15182</v>
      </c>
      <c r="M3162" s="49"/>
      <c r="N3162" s="49"/>
      <c r="O3162" s="49"/>
      <c r="P3162" s="49"/>
      <c r="Q3162" t="s">
        <v>15184</v>
      </c>
      <c r="R3162" t="s">
        <v>14709</v>
      </c>
      <c r="S3162">
        <v>2</v>
      </c>
      <c r="T3162">
        <v>40</v>
      </c>
      <c r="U3162">
        <v>12</v>
      </c>
      <c r="X3162" s="49"/>
      <c r="Y3162">
        <v>2</v>
      </c>
      <c r="Z3162">
        <v>2</v>
      </c>
      <c r="AA3162">
        <v>3</v>
      </c>
      <c r="AB3162" s="49" t="s">
        <v>618</v>
      </c>
      <c r="AC3162" s="49"/>
      <c r="AD3162">
        <v>9</v>
      </c>
    </row>
    <row r="3163" spans="2:30" x14ac:dyDescent="0.25">
      <c r="B3163" s="49"/>
      <c r="C3163" s="49"/>
      <c r="D3163" s="2"/>
      <c r="E3163" t="s">
        <v>200</v>
      </c>
      <c r="F3163" s="49"/>
      <c r="G3163" s="49"/>
      <c r="H3163" t="s">
        <v>15188</v>
      </c>
      <c r="I3163" s="49"/>
      <c r="J3163" s="49"/>
      <c r="L3163" s="49" t="s">
        <v>15187</v>
      </c>
      <c r="M3163" s="49"/>
      <c r="N3163" s="49"/>
      <c r="O3163" s="49"/>
      <c r="P3163" s="49"/>
      <c r="Q3163" t="s">
        <v>15186</v>
      </c>
      <c r="R3163" t="s">
        <v>14709</v>
      </c>
      <c r="S3163">
        <v>3</v>
      </c>
      <c r="T3163">
        <v>50</v>
      </c>
      <c r="U3163">
        <v>10</v>
      </c>
      <c r="X3163" s="49"/>
      <c r="Y3163">
        <v>2</v>
      </c>
      <c r="Z3163">
        <v>2</v>
      </c>
      <c r="AA3163">
        <v>3</v>
      </c>
      <c r="AB3163" s="49" t="s">
        <v>610</v>
      </c>
      <c r="AC3163" s="49"/>
      <c r="AD3163">
        <v>9</v>
      </c>
    </row>
    <row r="3164" spans="2:30" x14ac:dyDescent="0.25">
      <c r="B3164" s="49"/>
      <c r="C3164" s="49"/>
      <c r="D3164" s="2"/>
      <c r="E3164" t="s">
        <v>313</v>
      </c>
      <c r="F3164" s="49"/>
      <c r="G3164" s="49"/>
      <c r="H3164" t="s">
        <v>15191</v>
      </c>
      <c r="I3164" s="49"/>
      <c r="J3164" s="49"/>
      <c r="L3164" s="49" t="s">
        <v>15190</v>
      </c>
      <c r="M3164" s="49"/>
      <c r="N3164" s="49"/>
      <c r="O3164" s="49"/>
      <c r="P3164" s="49"/>
      <c r="Q3164" t="s">
        <v>15189</v>
      </c>
      <c r="R3164" t="s">
        <v>14709</v>
      </c>
      <c r="S3164">
        <v>1</v>
      </c>
      <c r="T3164">
        <v>50</v>
      </c>
      <c r="U3164">
        <v>12</v>
      </c>
      <c r="X3164" s="49"/>
      <c r="Y3164">
        <v>2</v>
      </c>
      <c r="Z3164">
        <v>1</v>
      </c>
      <c r="AA3164">
        <v>3</v>
      </c>
      <c r="AB3164" s="49" t="s">
        <v>1745</v>
      </c>
      <c r="AC3164" s="49"/>
      <c r="AD3164">
        <v>9</v>
      </c>
    </row>
    <row r="3165" spans="2:30" x14ac:dyDescent="0.25">
      <c r="B3165" s="49"/>
      <c r="C3165" s="49"/>
      <c r="D3165" s="2"/>
      <c r="E3165" t="s">
        <v>313</v>
      </c>
      <c r="F3165" s="49"/>
      <c r="G3165" s="49"/>
      <c r="H3165" t="s">
        <v>15194</v>
      </c>
      <c r="I3165" s="49"/>
      <c r="J3165" s="49"/>
      <c r="L3165" s="49" t="s">
        <v>15193</v>
      </c>
      <c r="M3165" s="49"/>
      <c r="N3165" s="49"/>
      <c r="O3165" s="49"/>
      <c r="P3165" s="49"/>
      <c r="Q3165" t="s">
        <v>15192</v>
      </c>
      <c r="R3165" t="s">
        <v>14709</v>
      </c>
      <c r="S3165">
        <v>2</v>
      </c>
      <c r="T3165">
        <v>60</v>
      </c>
      <c r="U3165">
        <v>10</v>
      </c>
      <c r="X3165" s="49"/>
      <c r="Y3165">
        <v>2</v>
      </c>
      <c r="Z3165">
        <v>1</v>
      </c>
      <c r="AA3165">
        <v>3</v>
      </c>
      <c r="AB3165" s="49" t="s">
        <v>1745</v>
      </c>
      <c r="AC3165" s="49"/>
      <c r="AD3165">
        <v>9</v>
      </c>
    </row>
    <row r="3166" spans="2:30" x14ac:dyDescent="0.25">
      <c r="B3166" s="49"/>
      <c r="C3166" s="49"/>
      <c r="D3166" s="2"/>
      <c r="E3166" t="s">
        <v>313</v>
      </c>
      <c r="F3166" s="49"/>
      <c r="G3166" s="49"/>
      <c r="H3166" t="s">
        <v>15196</v>
      </c>
      <c r="I3166" s="49"/>
      <c r="J3166" s="49"/>
      <c r="L3166" s="49" t="s">
        <v>15193</v>
      </c>
      <c r="M3166" s="49"/>
      <c r="N3166" s="49"/>
      <c r="O3166" s="49"/>
      <c r="P3166" s="49"/>
      <c r="Q3166" t="s">
        <v>15195</v>
      </c>
      <c r="R3166" t="s">
        <v>14709</v>
      </c>
      <c r="S3166">
        <v>3</v>
      </c>
      <c r="T3166">
        <v>60</v>
      </c>
      <c r="U3166">
        <v>8</v>
      </c>
      <c r="X3166" s="49"/>
      <c r="Y3166">
        <v>2</v>
      </c>
      <c r="Z3166">
        <v>1</v>
      </c>
      <c r="AA3166">
        <v>3</v>
      </c>
      <c r="AB3166" s="49" t="s">
        <v>1745</v>
      </c>
      <c r="AC3166" s="49"/>
      <c r="AD3166">
        <v>9</v>
      </c>
    </row>
    <row r="3167" spans="2:30" x14ac:dyDescent="0.25">
      <c r="B3167" s="49"/>
      <c r="C3167" s="49"/>
      <c r="D3167" s="2"/>
      <c r="E3167" t="s">
        <v>217</v>
      </c>
      <c r="F3167" s="49"/>
      <c r="G3167" s="49"/>
      <c r="H3167" t="s">
        <v>15198</v>
      </c>
      <c r="I3167" s="49"/>
      <c r="J3167" s="49"/>
      <c r="L3167" s="49" t="s">
        <v>2350</v>
      </c>
      <c r="M3167" s="49"/>
      <c r="N3167" s="49"/>
      <c r="O3167" s="49"/>
      <c r="P3167" s="49"/>
      <c r="Q3167" t="s">
        <v>15197</v>
      </c>
      <c r="R3167" t="s">
        <v>14709</v>
      </c>
      <c r="S3167">
        <v>1</v>
      </c>
      <c r="T3167">
        <v>25</v>
      </c>
      <c r="U3167">
        <v>10</v>
      </c>
      <c r="X3167" s="49"/>
      <c r="Y3167">
        <v>2</v>
      </c>
      <c r="Z3167">
        <v>1</v>
      </c>
      <c r="AA3167">
        <v>3</v>
      </c>
      <c r="AB3167" s="49" t="s">
        <v>610</v>
      </c>
      <c r="AC3167" s="49"/>
      <c r="AD3167">
        <v>9</v>
      </c>
    </row>
    <row r="3168" spans="2:30" x14ac:dyDescent="0.25">
      <c r="B3168" s="49"/>
      <c r="C3168" s="49"/>
      <c r="D3168" s="2"/>
      <c r="E3168" t="s">
        <v>217</v>
      </c>
      <c r="F3168" s="49"/>
      <c r="G3168" s="49"/>
      <c r="H3168" t="s">
        <v>15201</v>
      </c>
      <c r="I3168" s="49"/>
      <c r="J3168" s="49"/>
      <c r="L3168" s="49" t="s">
        <v>15200</v>
      </c>
      <c r="M3168" s="49"/>
      <c r="N3168" s="49"/>
      <c r="O3168" s="49"/>
      <c r="P3168" s="49"/>
      <c r="Q3168" t="s">
        <v>15199</v>
      </c>
      <c r="R3168" t="s">
        <v>14709</v>
      </c>
      <c r="S3168">
        <v>2</v>
      </c>
      <c r="T3168">
        <v>25</v>
      </c>
      <c r="U3168">
        <v>9</v>
      </c>
      <c r="X3168" s="49"/>
      <c r="Y3168">
        <v>2</v>
      </c>
      <c r="Z3168">
        <v>1</v>
      </c>
      <c r="AA3168">
        <v>3</v>
      </c>
      <c r="AB3168" s="49" t="s">
        <v>610</v>
      </c>
      <c r="AC3168" s="49"/>
      <c r="AD3168">
        <v>9</v>
      </c>
    </row>
    <row r="3169" spans="2:30" x14ac:dyDescent="0.25">
      <c r="B3169" s="49"/>
      <c r="C3169" s="49"/>
      <c r="D3169" s="2"/>
      <c r="E3169" t="s">
        <v>217</v>
      </c>
      <c r="F3169" s="49"/>
      <c r="G3169" s="49"/>
      <c r="H3169" t="s">
        <v>15204</v>
      </c>
      <c r="I3169" s="49"/>
      <c r="J3169" s="49"/>
      <c r="L3169" s="49" t="s">
        <v>15203</v>
      </c>
      <c r="M3169" s="49"/>
      <c r="N3169" s="49"/>
      <c r="O3169" s="49"/>
      <c r="P3169" s="49"/>
      <c r="Q3169" t="s">
        <v>15202</v>
      </c>
      <c r="R3169" t="s">
        <v>14709</v>
      </c>
      <c r="S3169">
        <v>3</v>
      </c>
      <c r="T3169">
        <v>25</v>
      </c>
      <c r="U3169">
        <v>8</v>
      </c>
      <c r="X3169" s="49"/>
      <c r="Y3169">
        <v>2</v>
      </c>
      <c r="Z3169">
        <v>1</v>
      </c>
      <c r="AA3169">
        <v>3</v>
      </c>
      <c r="AB3169" s="49" t="s">
        <v>610</v>
      </c>
      <c r="AC3169" s="49"/>
      <c r="AD3169">
        <v>9</v>
      </c>
    </row>
    <row r="3170" spans="2:30" x14ac:dyDescent="0.25">
      <c r="B3170" s="49"/>
      <c r="C3170" s="49"/>
      <c r="D3170" s="2"/>
      <c r="E3170" t="s">
        <v>209</v>
      </c>
      <c r="F3170" s="49"/>
      <c r="G3170" s="49"/>
      <c r="H3170" t="s">
        <v>15206</v>
      </c>
      <c r="I3170" s="49"/>
      <c r="J3170" s="49"/>
      <c r="L3170" s="49" t="s">
        <v>2982</v>
      </c>
      <c r="M3170" s="49"/>
      <c r="N3170" s="49"/>
      <c r="O3170" s="49"/>
      <c r="P3170" s="49"/>
      <c r="Q3170" t="s">
        <v>15205</v>
      </c>
      <c r="R3170" t="s">
        <v>14709</v>
      </c>
      <c r="S3170">
        <v>1</v>
      </c>
      <c r="T3170">
        <v>80</v>
      </c>
      <c r="U3170">
        <v>8</v>
      </c>
      <c r="X3170" s="49"/>
      <c r="Y3170">
        <v>3</v>
      </c>
      <c r="Z3170">
        <v>1</v>
      </c>
      <c r="AA3170">
        <v>2</v>
      </c>
      <c r="AB3170" s="49" t="s">
        <v>1745</v>
      </c>
      <c r="AC3170" s="49"/>
      <c r="AD3170">
        <v>9</v>
      </c>
    </row>
    <row r="3171" spans="2:30" x14ac:dyDescent="0.25">
      <c r="B3171" s="49"/>
      <c r="C3171" s="49"/>
      <c r="D3171" s="2"/>
      <c r="E3171" t="s">
        <v>209</v>
      </c>
      <c r="F3171" s="49"/>
      <c r="G3171" s="49"/>
      <c r="H3171" t="s">
        <v>15208</v>
      </c>
      <c r="I3171" s="49"/>
      <c r="J3171" s="49"/>
      <c r="L3171" s="49" t="s">
        <v>2982</v>
      </c>
      <c r="M3171" s="49"/>
      <c r="N3171" s="49"/>
      <c r="O3171" s="49"/>
      <c r="P3171" s="49"/>
      <c r="Q3171" t="s">
        <v>15207</v>
      </c>
      <c r="R3171" t="s">
        <v>14709</v>
      </c>
      <c r="S3171">
        <v>2</v>
      </c>
      <c r="T3171">
        <v>80</v>
      </c>
      <c r="U3171">
        <v>7</v>
      </c>
      <c r="X3171" s="49"/>
      <c r="Y3171">
        <v>3</v>
      </c>
      <c r="Z3171">
        <v>1</v>
      </c>
      <c r="AA3171">
        <v>2</v>
      </c>
      <c r="AB3171" s="49" t="s">
        <v>1745</v>
      </c>
      <c r="AC3171" s="49"/>
      <c r="AD3171">
        <v>9</v>
      </c>
    </row>
    <row r="3172" spans="2:30" x14ac:dyDescent="0.25">
      <c r="B3172" s="49"/>
      <c r="C3172" s="49"/>
      <c r="D3172" s="2"/>
      <c r="E3172" t="s">
        <v>209</v>
      </c>
      <c r="F3172" s="49"/>
      <c r="G3172" s="49"/>
      <c r="H3172" t="s">
        <v>15211</v>
      </c>
      <c r="I3172" s="49"/>
      <c r="J3172" s="49"/>
      <c r="L3172" s="49" t="s">
        <v>2982</v>
      </c>
      <c r="M3172" s="49"/>
      <c r="N3172" s="49"/>
      <c r="O3172" s="49"/>
      <c r="P3172" s="49"/>
      <c r="Q3172" t="s">
        <v>15209</v>
      </c>
      <c r="R3172" t="s">
        <v>14709</v>
      </c>
      <c r="S3172">
        <v>3</v>
      </c>
      <c r="T3172">
        <v>80</v>
      </c>
      <c r="U3172">
        <v>5</v>
      </c>
      <c r="X3172" s="49"/>
      <c r="Y3172">
        <v>3</v>
      </c>
      <c r="Z3172">
        <v>1</v>
      </c>
      <c r="AA3172">
        <v>2</v>
      </c>
      <c r="AB3172" s="49" t="s">
        <v>1745</v>
      </c>
      <c r="AC3172" s="49" t="s">
        <v>15210</v>
      </c>
      <c r="AD3172">
        <v>9</v>
      </c>
    </row>
    <row r="3173" spans="2:30" x14ac:dyDescent="0.25">
      <c r="B3173" s="49"/>
      <c r="C3173" s="49"/>
      <c r="D3173" s="2"/>
      <c r="E3173" t="s">
        <v>209</v>
      </c>
      <c r="F3173" s="49"/>
      <c r="G3173" s="49"/>
      <c r="H3173" t="s">
        <v>15213</v>
      </c>
      <c r="I3173" s="49"/>
      <c r="J3173" s="49"/>
      <c r="L3173" s="49" t="s">
        <v>2982</v>
      </c>
      <c r="M3173" s="49"/>
      <c r="N3173" s="49"/>
      <c r="O3173" s="49"/>
      <c r="P3173" s="49"/>
      <c r="Q3173" t="s">
        <v>15212</v>
      </c>
      <c r="R3173" t="s">
        <v>14709</v>
      </c>
      <c r="S3173">
        <v>4</v>
      </c>
      <c r="T3173">
        <v>70</v>
      </c>
      <c r="U3173">
        <v>2</v>
      </c>
      <c r="X3173" s="49"/>
      <c r="Y3173">
        <v>3</v>
      </c>
      <c r="Z3173">
        <v>1</v>
      </c>
      <c r="AA3173">
        <v>2</v>
      </c>
      <c r="AB3173" s="49" t="s">
        <v>1745</v>
      </c>
      <c r="AC3173" s="49" t="s">
        <v>15210</v>
      </c>
      <c r="AD3173">
        <v>9</v>
      </c>
    </row>
    <row r="3174" spans="2:30" x14ac:dyDescent="0.25">
      <c r="B3174" s="49"/>
      <c r="C3174" s="49"/>
      <c r="D3174" s="2"/>
      <c r="E3174" t="s">
        <v>309</v>
      </c>
      <c r="F3174" s="49"/>
      <c r="G3174" s="49"/>
      <c r="H3174" t="s">
        <v>15215</v>
      </c>
      <c r="I3174" s="49"/>
      <c r="J3174" s="49"/>
      <c r="L3174" s="49" t="s">
        <v>1932</v>
      </c>
      <c r="M3174" s="49"/>
      <c r="N3174" s="49"/>
      <c r="O3174" s="49"/>
      <c r="P3174" s="49"/>
      <c r="Q3174" t="s">
        <v>15214</v>
      </c>
      <c r="R3174" t="s">
        <v>14709</v>
      </c>
      <c r="S3174">
        <v>1</v>
      </c>
      <c r="T3174">
        <v>15</v>
      </c>
      <c r="U3174">
        <v>12</v>
      </c>
      <c r="X3174" s="49"/>
      <c r="Y3174">
        <v>2</v>
      </c>
      <c r="Z3174">
        <v>1</v>
      </c>
      <c r="AA3174">
        <v>2</v>
      </c>
      <c r="AB3174" s="49" t="s">
        <v>1745</v>
      </c>
      <c r="AC3174" s="49"/>
      <c r="AD3174">
        <v>9</v>
      </c>
    </row>
    <row r="3175" spans="2:30" x14ac:dyDescent="0.25">
      <c r="B3175" s="49"/>
      <c r="C3175" s="49"/>
      <c r="D3175" s="2"/>
      <c r="E3175" t="s">
        <v>309</v>
      </c>
      <c r="F3175" s="49"/>
      <c r="G3175" s="49"/>
      <c r="H3175" t="s">
        <v>15217</v>
      </c>
      <c r="I3175" s="49"/>
      <c r="J3175" s="49"/>
      <c r="L3175" s="49" t="s">
        <v>1932</v>
      </c>
      <c r="M3175" s="49"/>
      <c r="N3175" s="49"/>
      <c r="O3175" s="49"/>
      <c r="P3175" s="49"/>
      <c r="Q3175" t="s">
        <v>15216</v>
      </c>
      <c r="R3175" t="s">
        <v>14709</v>
      </c>
      <c r="S3175">
        <v>2</v>
      </c>
      <c r="T3175">
        <v>15</v>
      </c>
      <c r="U3175">
        <v>12</v>
      </c>
      <c r="X3175" s="49"/>
      <c r="Y3175">
        <v>2</v>
      </c>
      <c r="Z3175">
        <v>1</v>
      </c>
      <c r="AA3175">
        <v>2</v>
      </c>
      <c r="AB3175" s="49" t="s">
        <v>1745</v>
      </c>
      <c r="AC3175" s="49"/>
      <c r="AD3175">
        <v>9</v>
      </c>
    </row>
    <row r="3176" spans="2:30" x14ac:dyDescent="0.25">
      <c r="B3176" s="49"/>
      <c r="C3176" s="49"/>
      <c r="D3176" s="2"/>
      <c r="E3176" t="s">
        <v>309</v>
      </c>
      <c r="F3176" s="49"/>
      <c r="G3176" s="49"/>
      <c r="H3176" t="s">
        <v>15219</v>
      </c>
      <c r="I3176" s="49"/>
      <c r="J3176" s="49"/>
      <c r="L3176" s="49" t="s">
        <v>2487</v>
      </c>
      <c r="M3176" s="49"/>
      <c r="N3176" s="49"/>
      <c r="O3176" s="49"/>
      <c r="P3176" s="49"/>
      <c r="Q3176" t="s">
        <v>15218</v>
      </c>
      <c r="R3176" t="s">
        <v>14709</v>
      </c>
      <c r="S3176">
        <v>3</v>
      </c>
      <c r="T3176">
        <v>17.5</v>
      </c>
      <c r="U3176">
        <v>10</v>
      </c>
      <c r="X3176" s="49"/>
      <c r="Y3176">
        <v>2</v>
      </c>
      <c r="Z3176">
        <v>1</v>
      </c>
      <c r="AA3176">
        <v>2</v>
      </c>
      <c r="AB3176" s="49" t="s">
        <v>1888</v>
      </c>
      <c r="AC3176" s="49"/>
      <c r="AD3176">
        <v>9</v>
      </c>
    </row>
    <row r="3177" spans="2:30" x14ac:dyDescent="0.25">
      <c r="B3177" s="49"/>
      <c r="C3177" s="49"/>
      <c r="D3177" s="2"/>
      <c r="E3177" t="s">
        <v>14738</v>
      </c>
      <c r="F3177" s="49"/>
      <c r="G3177" s="49"/>
      <c r="H3177" t="s">
        <v>15221</v>
      </c>
      <c r="I3177" s="49"/>
      <c r="J3177" s="49"/>
      <c r="L3177" s="49" t="s">
        <v>2154</v>
      </c>
      <c r="M3177" s="49"/>
      <c r="N3177" s="49"/>
      <c r="O3177" s="49"/>
      <c r="P3177" s="49"/>
      <c r="Q3177" t="s">
        <v>15220</v>
      </c>
      <c r="R3177" t="s">
        <v>14709</v>
      </c>
      <c r="S3177">
        <v>1</v>
      </c>
      <c r="T3177">
        <v>12.5</v>
      </c>
      <c r="U3177">
        <v>15</v>
      </c>
      <c r="X3177" s="49"/>
      <c r="Y3177">
        <v>2</v>
      </c>
      <c r="Z3177">
        <v>1</v>
      </c>
      <c r="AA3177">
        <v>2</v>
      </c>
      <c r="AB3177" s="49" t="s">
        <v>618</v>
      </c>
      <c r="AC3177" s="49"/>
      <c r="AD3177">
        <v>9</v>
      </c>
    </row>
    <row r="3178" spans="2:30" x14ac:dyDescent="0.25">
      <c r="B3178" s="49"/>
      <c r="C3178" s="49"/>
      <c r="D3178" s="2"/>
      <c r="E3178" t="s">
        <v>14738</v>
      </c>
      <c r="F3178" s="49"/>
      <c r="G3178" s="49"/>
      <c r="H3178" t="s">
        <v>15224</v>
      </c>
      <c r="I3178" s="49"/>
      <c r="J3178" s="49"/>
      <c r="L3178" s="49" t="s">
        <v>15223</v>
      </c>
      <c r="M3178" s="49"/>
      <c r="N3178" s="49"/>
      <c r="O3178" s="49"/>
      <c r="P3178" s="49"/>
      <c r="Q3178" t="s">
        <v>15222</v>
      </c>
      <c r="R3178" t="s">
        <v>14709</v>
      </c>
      <c r="S3178">
        <v>2</v>
      </c>
      <c r="T3178">
        <v>12.5</v>
      </c>
      <c r="U3178">
        <v>15</v>
      </c>
      <c r="X3178" s="49"/>
      <c r="Y3178">
        <v>2</v>
      </c>
      <c r="Z3178">
        <v>1</v>
      </c>
      <c r="AA3178">
        <v>2</v>
      </c>
      <c r="AB3178" s="49" t="s">
        <v>618</v>
      </c>
      <c r="AC3178" s="49"/>
      <c r="AD3178">
        <v>9</v>
      </c>
    </row>
    <row r="3179" spans="2:30" x14ac:dyDescent="0.25">
      <c r="B3179" s="49"/>
      <c r="C3179" s="49"/>
      <c r="D3179" s="2"/>
      <c r="E3179" t="s">
        <v>14738</v>
      </c>
      <c r="F3179" s="49"/>
      <c r="G3179" s="49"/>
      <c r="H3179" t="s">
        <v>15226</v>
      </c>
      <c r="I3179" s="49"/>
      <c r="J3179" s="49"/>
      <c r="L3179" s="49" t="s">
        <v>15223</v>
      </c>
      <c r="M3179" s="49"/>
      <c r="N3179" s="49"/>
      <c r="O3179" s="49"/>
      <c r="P3179" s="49"/>
      <c r="Q3179" t="s">
        <v>15225</v>
      </c>
      <c r="R3179" t="s">
        <v>14709</v>
      </c>
      <c r="S3179">
        <v>3</v>
      </c>
      <c r="T3179">
        <v>12.5</v>
      </c>
      <c r="U3179">
        <v>15</v>
      </c>
      <c r="X3179" s="49"/>
      <c r="Y3179">
        <v>2</v>
      </c>
      <c r="Z3179">
        <v>1</v>
      </c>
      <c r="AA3179">
        <v>2</v>
      </c>
      <c r="AB3179" s="49" t="s">
        <v>618</v>
      </c>
      <c r="AC3179" s="49"/>
      <c r="AD3179">
        <v>9</v>
      </c>
    </row>
    <row r="3180" spans="2:30" x14ac:dyDescent="0.25">
      <c r="B3180" s="49"/>
      <c r="C3180" s="49"/>
      <c r="D3180" s="2"/>
      <c r="E3180" t="s">
        <v>334</v>
      </c>
      <c r="F3180" s="49"/>
      <c r="G3180" s="49"/>
      <c r="H3180" t="s">
        <v>15228</v>
      </c>
      <c r="I3180" s="49"/>
      <c r="J3180" s="49"/>
      <c r="L3180" s="49"/>
      <c r="M3180" s="49"/>
      <c r="N3180" s="49"/>
      <c r="O3180" s="49"/>
      <c r="P3180" s="49"/>
      <c r="Q3180" t="s">
        <v>15227</v>
      </c>
      <c r="R3180" t="s">
        <v>14709</v>
      </c>
      <c r="S3180">
        <v>1</v>
      </c>
      <c r="T3180">
        <v>0</v>
      </c>
      <c r="V3180">
        <v>60</v>
      </c>
      <c r="X3180" s="49"/>
      <c r="AB3180" s="49"/>
      <c r="AC3180" s="49"/>
      <c r="AD3180">
        <v>9</v>
      </c>
    </row>
    <row r="3181" spans="2:30" x14ac:dyDescent="0.25">
      <c r="B3181" s="49"/>
      <c r="C3181" s="49"/>
      <c r="D3181" s="2"/>
      <c r="E3181" t="s">
        <v>334</v>
      </c>
      <c r="F3181" s="49"/>
      <c r="G3181" s="49"/>
      <c r="H3181" t="s">
        <v>14712</v>
      </c>
      <c r="I3181" s="49"/>
      <c r="J3181" s="49"/>
      <c r="L3181" s="49"/>
      <c r="M3181" s="49"/>
      <c r="N3181" s="49"/>
      <c r="O3181" s="49"/>
      <c r="P3181" s="49"/>
      <c r="Q3181" t="s">
        <v>15229</v>
      </c>
      <c r="R3181" t="s">
        <v>14709</v>
      </c>
      <c r="S3181">
        <v>2</v>
      </c>
      <c r="T3181">
        <v>0</v>
      </c>
      <c r="V3181">
        <v>45</v>
      </c>
      <c r="X3181" s="49"/>
      <c r="AB3181" s="49"/>
      <c r="AC3181" s="49"/>
      <c r="AD3181">
        <v>9</v>
      </c>
    </row>
    <row r="3182" spans="2:30" x14ac:dyDescent="0.25">
      <c r="B3182" s="49"/>
      <c r="C3182" s="49"/>
      <c r="D3182" s="2"/>
      <c r="E3182" t="s">
        <v>363</v>
      </c>
      <c r="F3182" s="49"/>
      <c r="G3182" s="49"/>
      <c r="H3182" t="s">
        <v>14715</v>
      </c>
      <c r="I3182" s="49"/>
      <c r="J3182" s="49"/>
      <c r="L3182" s="49" t="s">
        <v>15137</v>
      </c>
      <c r="M3182" s="49"/>
      <c r="N3182" s="49"/>
      <c r="O3182" s="49"/>
      <c r="P3182" s="49"/>
      <c r="Q3182" t="s">
        <v>15230</v>
      </c>
      <c r="R3182" t="s">
        <v>14713</v>
      </c>
      <c r="S3182">
        <v>1</v>
      </c>
      <c r="V3182">
        <v>302</v>
      </c>
      <c r="W3182">
        <v>0.61</v>
      </c>
      <c r="X3182" s="49" t="s">
        <v>3957</v>
      </c>
      <c r="AB3182" s="49"/>
      <c r="AC3182" s="49"/>
      <c r="AD3182">
        <v>9</v>
      </c>
    </row>
    <row r="3183" spans="2:30" x14ac:dyDescent="0.25">
      <c r="B3183" s="49"/>
      <c r="C3183" s="49"/>
      <c r="D3183" s="2"/>
      <c r="E3183" t="s">
        <v>269</v>
      </c>
      <c r="F3183" s="49"/>
      <c r="G3183" s="49"/>
      <c r="H3183" t="s">
        <v>15233</v>
      </c>
      <c r="I3183" s="49"/>
      <c r="J3183" s="49"/>
      <c r="L3183" s="49"/>
      <c r="M3183" s="49"/>
      <c r="N3183" s="49"/>
      <c r="O3183" s="49"/>
      <c r="P3183" s="49"/>
      <c r="Q3183" t="s">
        <v>15231</v>
      </c>
      <c r="R3183" t="s">
        <v>14713</v>
      </c>
      <c r="S3183">
        <v>1</v>
      </c>
      <c r="T3183">
        <v>0</v>
      </c>
      <c r="U3183">
        <v>10</v>
      </c>
      <c r="X3183" s="49"/>
      <c r="AB3183" s="49"/>
      <c r="AC3183" s="49" t="s">
        <v>15232</v>
      </c>
      <c r="AD3183">
        <v>9</v>
      </c>
    </row>
    <row r="3184" spans="2:30" x14ac:dyDescent="0.25">
      <c r="B3184" s="49"/>
      <c r="C3184" s="49"/>
      <c r="D3184" s="2"/>
      <c r="E3184" t="s">
        <v>423</v>
      </c>
      <c r="F3184" s="49"/>
      <c r="G3184" s="49"/>
      <c r="H3184" t="s">
        <v>15235</v>
      </c>
      <c r="I3184" s="49"/>
      <c r="J3184" s="49"/>
      <c r="L3184" s="49"/>
      <c r="M3184" s="49"/>
      <c r="N3184" s="49"/>
      <c r="O3184" s="49"/>
      <c r="P3184" s="49"/>
      <c r="Q3184" t="s">
        <v>15234</v>
      </c>
      <c r="R3184" t="s">
        <v>14713</v>
      </c>
      <c r="S3184">
        <v>1</v>
      </c>
      <c r="T3184">
        <v>0</v>
      </c>
      <c r="U3184">
        <v>10</v>
      </c>
      <c r="X3184" s="49"/>
      <c r="AB3184" s="49"/>
      <c r="AC3184" s="49" t="s">
        <v>15232</v>
      </c>
      <c r="AD3184">
        <v>9</v>
      </c>
    </row>
    <row r="3185" spans="2:30" x14ac:dyDescent="0.25">
      <c r="B3185" s="49"/>
      <c r="C3185" s="49"/>
      <c r="D3185" s="2"/>
      <c r="E3185" t="s">
        <v>299</v>
      </c>
      <c r="F3185" s="49"/>
      <c r="G3185" s="49"/>
      <c r="H3185" t="s">
        <v>15237</v>
      </c>
      <c r="I3185" s="49"/>
      <c r="J3185" s="49"/>
      <c r="L3185" s="49"/>
      <c r="M3185" s="49"/>
      <c r="N3185" s="49"/>
      <c r="O3185" s="49"/>
      <c r="P3185" s="49"/>
      <c r="Q3185" t="s">
        <v>15236</v>
      </c>
      <c r="R3185" t="s">
        <v>14713</v>
      </c>
      <c r="S3185">
        <v>1</v>
      </c>
      <c r="T3185">
        <v>0</v>
      </c>
      <c r="U3185">
        <v>10</v>
      </c>
      <c r="X3185" s="49"/>
      <c r="AB3185" s="49"/>
      <c r="AC3185" s="49" t="s">
        <v>15232</v>
      </c>
      <c r="AD3185">
        <v>9</v>
      </c>
    </row>
    <row r="3186" spans="2:30" x14ac:dyDescent="0.25">
      <c r="B3186" s="49"/>
      <c r="C3186" s="49"/>
      <c r="D3186" s="2"/>
      <c r="E3186" t="s">
        <v>275</v>
      </c>
      <c r="F3186" s="49"/>
      <c r="G3186" s="49"/>
      <c r="H3186" t="s">
        <v>15239</v>
      </c>
      <c r="I3186" s="49"/>
      <c r="J3186" s="49"/>
      <c r="L3186" s="49"/>
      <c r="M3186" s="49"/>
      <c r="N3186" s="49"/>
      <c r="O3186" s="49"/>
      <c r="P3186" s="49"/>
      <c r="Q3186" t="s">
        <v>15238</v>
      </c>
      <c r="R3186" t="s">
        <v>14713</v>
      </c>
      <c r="S3186">
        <v>1</v>
      </c>
      <c r="T3186">
        <v>0</v>
      </c>
      <c r="V3186">
        <v>8</v>
      </c>
      <c r="X3186" s="49"/>
      <c r="AB3186" s="49"/>
      <c r="AC3186" s="49" t="s">
        <v>15232</v>
      </c>
      <c r="AD3186">
        <v>9</v>
      </c>
    </row>
    <row r="3187" spans="2:30" x14ac:dyDescent="0.25">
      <c r="B3187" s="49"/>
      <c r="C3187" s="49"/>
      <c r="D3187" s="2"/>
      <c r="E3187" t="s">
        <v>286</v>
      </c>
      <c r="F3187" s="49"/>
      <c r="G3187" s="49"/>
      <c r="H3187" t="s">
        <v>15241</v>
      </c>
      <c r="I3187" s="49"/>
      <c r="J3187" s="49"/>
      <c r="L3187" s="49"/>
      <c r="M3187" s="49"/>
      <c r="N3187" s="49"/>
      <c r="O3187" s="49"/>
      <c r="P3187" s="49"/>
      <c r="Q3187" t="s">
        <v>15240</v>
      </c>
      <c r="R3187" t="s">
        <v>14713</v>
      </c>
      <c r="S3187">
        <v>1</v>
      </c>
      <c r="T3187">
        <v>0</v>
      </c>
      <c r="U3187">
        <v>12</v>
      </c>
      <c r="X3187" s="49"/>
      <c r="AB3187" s="49"/>
      <c r="AC3187" s="49"/>
      <c r="AD3187">
        <v>9</v>
      </c>
    </row>
    <row r="3188" spans="2:30" x14ac:dyDescent="0.25">
      <c r="B3188" s="49"/>
      <c r="C3188" s="49"/>
      <c r="D3188" s="2"/>
      <c r="E3188" t="s">
        <v>269</v>
      </c>
      <c r="F3188" s="49"/>
      <c r="G3188" s="49"/>
      <c r="H3188" t="s">
        <v>15244</v>
      </c>
      <c r="I3188" s="49"/>
      <c r="J3188" s="49"/>
      <c r="L3188" s="49"/>
      <c r="M3188" s="49"/>
      <c r="N3188" s="49"/>
      <c r="O3188" s="49"/>
      <c r="P3188" s="49"/>
      <c r="Q3188" t="s">
        <v>15242</v>
      </c>
      <c r="R3188" t="s">
        <v>14713</v>
      </c>
      <c r="S3188">
        <v>2</v>
      </c>
      <c r="T3188">
        <v>0</v>
      </c>
      <c r="U3188">
        <v>10</v>
      </c>
      <c r="X3188" s="49"/>
      <c r="AB3188" s="49"/>
      <c r="AC3188" s="49" t="s">
        <v>15243</v>
      </c>
      <c r="AD3188">
        <v>9</v>
      </c>
    </row>
    <row r="3189" spans="2:30" x14ac:dyDescent="0.25">
      <c r="B3189" s="49"/>
      <c r="C3189" s="49"/>
      <c r="D3189" s="2"/>
      <c r="E3189" t="s">
        <v>423</v>
      </c>
      <c r="F3189" s="49"/>
      <c r="G3189" s="49"/>
      <c r="H3189" t="s">
        <v>15246</v>
      </c>
      <c r="I3189" s="49"/>
      <c r="J3189" s="49"/>
      <c r="L3189" s="49"/>
      <c r="M3189" s="49"/>
      <c r="N3189" s="49"/>
      <c r="O3189" s="49"/>
      <c r="P3189" s="49"/>
      <c r="Q3189" t="s">
        <v>15245</v>
      </c>
      <c r="R3189" t="s">
        <v>14713</v>
      </c>
      <c r="S3189">
        <v>2</v>
      </c>
      <c r="T3189">
        <v>0</v>
      </c>
      <c r="U3189">
        <v>10</v>
      </c>
      <c r="X3189" s="49"/>
      <c r="AB3189" s="49"/>
      <c r="AC3189" s="49" t="s">
        <v>15243</v>
      </c>
      <c r="AD3189">
        <v>9</v>
      </c>
    </row>
    <row r="3190" spans="2:30" x14ac:dyDescent="0.25">
      <c r="B3190" s="49"/>
      <c r="C3190" s="49"/>
      <c r="D3190" s="2"/>
      <c r="E3190" t="s">
        <v>299</v>
      </c>
      <c r="F3190" s="49"/>
      <c r="G3190" s="49"/>
      <c r="H3190" t="s">
        <v>15248</v>
      </c>
      <c r="I3190" s="49"/>
      <c r="J3190" s="49"/>
      <c r="L3190" s="49"/>
      <c r="M3190" s="49"/>
      <c r="N3190" s="49"/>
      <c r="O3190" s="49"/>
      <c r="P3190" s="49"/>
      <c r="Q3190" t="s">
        <v>15247</v>
      </c>
      <c r="R3190" t="s">
        <v>14713</v>
      </c>
      <c r="S3190">
        <v>2</v>
      </c>
      <c r="T3190">
        <v>0</v>
      </c>
      <c r="U3190">
        <v>10</v>
      </c>
      <c r="X3190" s="49"/>
      <c r="AB3190" s="49"/>
      <c r="AC3190" s="49" t="s">
        <v>15243</v>
      </c>
      <c r="AD3190">
        <v>9</v>
      </c>
    </row>
    <row r="3191" spans="2:30" x14ac:dyDescent="0.25">
      <c r="B3191" s="49"/>
      <c r="C3191" s="49"/>
      <c r="D3191" s="2"/>
      <c r="E3191" t="s">
        <v>275</v>
      </c>
      <c r="F3191" s="49"/>
      <c r="G3191" s="49"/>
      <c r="H3191" t="s">
        <v>15250</v>
      </c>
      <c r="I3191" s="49"/>
      <c r="J3191" s="49"/>
      <c r="L3191" s="49"/>
      <c r="M3191" s="49"/>
      <c r="N3191" s="49"/>
      <c r="O3191" s="49"/>
      <c r="P3191" s="49"/>
      <c r="Q3191" t="s">
        <v>15249</v>
      </c>
      <c r="R3191" t="s">
        <v>14713</v>
      </c>
      <c r="S3191">
        <v>2</v>
      </c>
      <c r="T3191">
        <v>0</v>
      </c>
      <c r="V3191">
        <v>8</v>
      </c>
      <c r="X3191" s="49"/>
      <c r="AB3191" s="49"/>
      <c r="AC3191" s="49" t="s">
        <v>15243</v>
      </c>
      <c r="AD3191">
        <v>9</v>
      </c>
    </row>
    <row r="3192" spans="2:30" x14ac:dyDescent="0.25">
      <c r="B3192" s="49"/>
      <c r="C3192" s="49"/>
      <c r="D3192" s="2"/>
      <c r="E3192" t="s">
        <v>286</v>
      </c>
      <c r="F3192" s="49"/>
      <c r="G3192" s="49"/>
      <c r="H3192" t="s">
        <v>15252</v>
      </c>
      <c r="I3192" s="49"/>
      <c r="J3192" s="49"/>
      <c r="L3192" s="49"/>
      <c r="M3192" s="49"/>
      <c r="N3192" s="49"/>
      <c r="O3192" s="49"/>
      <c r="P3192" s="49"/>
      <c r="Q3192" t="s">
        <v>15251</v>
      </c>
      <c r="R3192" t="s">
        <v>14713</v>
      </c>
      <c r="S3192">
        <v>2</v>
      </c>
      <c r="T3192">
        <v>0</v>
      </c>
      <c r="U3192">
        <v>12</v>
      </c>
      <c r="X3192" s="49"/>
      <c r="AB3192" s="49"/>
      <c r="AC3192" s="49" t="s">
        <v>15243</v>
      </c>
      <c r="AD3192">
        <v>9</v>
      </c>
    </row>
    <row r="3193" spans="2:30" x14ac:dyDescent="0.25">
      <c r="B3193" s="49"/>
      <c r="C3193" s="49"/>
      <c r="D3193" s="2"/>
      <c r="E3193" t="s">
        <v>265</v>
      </c>
      <c r="F3193" s="49"/>
      <c r="G3193" s="49"/>
      <c r="H3193" t="s">
        <v>15254</v>
      </c>
      <c r="I3193" s="49"/>
      <c r="J3193" s="49"/>
      <c r="L3193" s="49" t="s">
        <v>3189</v>
      </c>
      <c r="M3193" s="49"/>
      <c r="N3193" s="49"/>
      <c r="O3193" s="49"/>
      <c r="P3193" s="49"/>
      <c r="Q3193" t="s">
        <v>15253</v>
      </c>
      <c r="R3193" t="s">
        <v>14713</v>
      </c>
      <c r="S3193">
        <v>1</v>
      </c>
      <c r="T3193">
        <v>75</v>
      </c>
      <c r="U3193">
        <v>10</v>
      </c>
      <c r="X3193" s="49"/>
      <c r="Y3193">
        <v>2</v>
      </c>
      <c r="Z3193">
        <v>1</v>
      </c>
      <c r="AA3193">
        <v>3</v>
      </c>
      <c r="AB3193" s="49" t="s">
        <v>618</v>
      </c>
      <c r="AC3193" s="49"/>
      <c r="AD3193">
        <v>9</v>
      </c>
    </row>
    <row r="3194" spans="2:30" x14ac:dyDescent="0.25">
      <c r="B3194" s="49"/>
      <c r="C3194" s="49"/>
      <c r="D3194" s="2"/>
      <c r="E3194" t="s">
        <v>265</v>
      </c>
      <c r="F3194" s="49"/>
      <c r="G3194" s="49"/>
      <c r="H3194" t="s">
        <v>15256</v>
      </c>
      <c r="I3194" s="49"/>
      <c r="J3194" s="49"/>
      <c r="L3194" s="49" t="s">
        <v>3189</v>
      </c>
      <c r="M3194" s="49"/>
      <c r="N3194" s="49"/>
      <c r="O3194" s="49"/>
      <c r="P3194" s="49"/>
      <c r="Q3194" t="s">
        <v>15255</v>
      </c>
      <c r="R3194" t="s">
        <v>14713</v>
      </c>
      <c r="S3194">
        <v>2</v>
      </c>
      <c r="T3194">
        <v>75</v>
      </c>
      <c r="U3194">
        <v>10</v>
      </c>
      <c r="X3194" s="49"/>
      <c r="Y3194">
        <v>2</v>
      </c>
      <c r="Z3194">
        <v>1</v>
      </c>
      <c r="AA3194">
        <v>3</v>
      </c>
      <c r="AB3194" s="49" t="s">
        <v>618</v>
      </c>
      <c r="AC3194" s="49"/>
      <c r="AD3194">
        <v>9</v>
      </c>
    </row>
    <row r="3195" spans="2:30" x14ac:dyDescent="0.25">
      <c r="B3195" s="49"/>
      <c r="C3195" s="49"/>
      <c r="D3195" s="2"/>
      <c r="E3195" t="s">
        <v>265</v>
      </c>
      <c r="F3195" s="49"/>
      <c r="G3195" s="49"/>
      <c r="H3195" t="s">
        <v>15258</v>
      </c>
      <c r="I3195" s="49"/>
      <c r="J3195" s="49"/>
      <c r="L3195" s="49" t="s">
        <v>3189</v>
      </c>
      <c r="M3195" s="49"/>
      <c r="N3195" s="49"/>
      <c r="O3195" s="49"/>
      <c r="P3195" s="49"/>
      <c r="Q3195" t="s">
        <v>15257</v>
      </c>
      <c r="R3195" t="s">
        <v>14713</v>
      </c>
      <c r="S3195">
        <v>3</v>
      </c>
      <c r="T3195">
        <v>75</v>
      </c>
      <c r="U3195">
        <v>10</v>
      </c>
      <c r="X3195" s="49"/>
      <c r="Y3195">
        <v>2</v>
      </c>
      <c r="Z3195">
        <v>1</v>
      </c>
      <c r="AA3195">
        <v>3</v>
      </c>
      <c r="AB3195" s="49" t="s">
        <v>618</v>
      </c>
      <c r="AC3195" s="49"/>
      <c r="AD3195">
        <v>9</v>
      </c>
    </row>
    <row r="3196" spans="2:30" x14ac:dyDescent="0.25">
      <c r="B3196" s="49"/>
      <c r="C3196" s="49"/>
      <c r="D3196" s="2"/>
      <c r="E3196" t="s">
        <v>265</v>
      </c>
      <c r="F3196" s="49"/>
      <c r="G3196" s="49"/>
      <c r="H3196" t="s">
        <v>15260</v>
      </c>
      <c r="I3196" s="49"/>
      <c r="J3196" s="49"/>
      <c r="L3196" s="49" t="s">
        <v>3189</v>
      </c>
      <c r="M3196" s="49"/>
      <c r="N3196" s="49"/>
      <c r="O3196" s="49"/>
      <c r="P3196" s="49"/>
      <c r="Q3196" t="s">
        <v>15259</v>
      </c>
      <c r="R3196" t="s">
        <v>14713</v>
      </c>
      <c r="S3196">
        <v>4</v>
      </c>
      <c r="T3196">
        <v>75</v>
      </c>
      <c r="U3196">
        <v>10</v>
      </c>
      <c r="X3196" s="49"/>
      <c r="Y3196">
        <v>2</v>
      </c>
      <c r="Z3196">
        <v>1</v>
      </c>
      <c r="AA3196">
        <v>3</v>
      </c>
      <c r="AB3196" s="49" t="s">
        <v>618</v>
      </c>
      <c r="AC3196" s="49"/>
      <c r="AD3196">
        <v>9</v>
      </c>
    </row>
    <row r="3197" spans="2:30" x14ac:dyDescent="0.25">
      <c r="B3197" s="49"/>
      <c r="C3197" s="49"/>
      <c r="D3197" s="2"/>
      <c r="E3197" t="s">
        <v>249</v>
      </c>
      <c r="F3197" s="49"/>
      <c r="G3197" s="49"/>
      <c r="H3197" t="s">
        <v>15262</v>
      </c>
      <c r="I3197" s="49"/>
      <c r="J3197" s="49"/>
      <c r="L3197" s="49" t="s">
        <v>5413</v>
      </c>
      <c r="M3197" s="49"/>
      <c r="N3197" s="49"/>
      <c r="O3197" s="49"/>
      <c r="P3197" s="49"/>
      <c r="Q3197" t="s">
        <v>15261</v>
      </c>
      <c r="R3197" t="s">
        <v>14713</v>
      </c>
      <c r="S3197">
        <v>1</v>
      </c>
      <c r="T3197">
        <v>150</v>
      </c>
      <c r="U3197">
        <v>10</v>
      </c>
      <c r="X3197" s="49"/>
      <c r="Y3197">
        <v>2</v>
      </c>
      <c r="Z3197">
        <v>1</v>
      </c>
      <c r="AA3197">
        <v>3</v>
      </c>
      <c r="AB3197" s="49" t="s">
        <v>2289</v>
      </c>
      <c r="AC3197" s="49"/>
      <c r="AD3197">
        <v>9</v>
      </c>
    </row>
    <row r="3198" spans="2:30" x14ac:dyDescent="0.25">
      <c r="B3198" s="49"/>
      <c r="C3198" s="49"/>
      <c r="D3198" s="2"/>
      <c r="E3198" t="s">
        <v>249</v>
      </c>
      <c r="F3198" s="49"/>
      <c r="G3198" s="49"/>
      <c r="H3198" t="s">
        <v>15264</v>
      </c>
      <c r="I3198" s="49"/>
      <c r="J3198" s="49"/>
      <c r="L3198" s="49" t="s">
        <v>3189</v>
      </c>
      <c r="M3198" s="49"/>
      <c r="N3198" s="49"/>
      <c r="O3198" s="49"/>
      <c r="P3198" s="49"/>
      <c r="Q3198" t="s">
        <v>15263</v>
      </c>
      <c r="R3198" t="s">
        <v>14713</v>
      </c>
      <c r="S3198">
        <v>2</v>
      </c>
      <c r="T3198">
        <v>150</v>
      </c>
      <c r="U3198">
        <v>10</v>
      </c>
      <c r="X3198" s="49"/>
      <c r="Y3198">
        <v>2</v>
      </c>
      <c r="Z3198">
        <v>1</v>
      </c>
      <c r="AA3198">
        <v>3</v>
      </c>
      <c r="AB3198" s="49" t="s">
        <v>618</v>
      </c>
      <c r="AC3198" s="49"/>
      <c r="AD3198">
        <v>9</v>
      </c>
    </row>
    <row r="3199" spans="2:30" x14ac:dyDescent="0.25">
      <c r="B3199" s="49"/>
      <c r="C3199" s="49"/>
      <c r="D3199" s="2"/>
      <c r="E3199" t="s">
        <v>249</v>
      </c>
      <c r="F3199" s="49"/>
      <c r="G3199" s="49"/>
      <c r="H3199" t="s">
        <v>15266</v>
      </c>
      <c r="I3199" s="49"/>
      <c r="J3199" s="49"/>
      <c r="L3199" s="49" t="s">
        <v>3189</v>
      </c>
      <c r="M3199" s="49"/>
      <c r="N3199" s="49"/>
      <c r="O3199" s="49"/>
      <c r="P3199" s="49"/>
      <c r="Q3199" t="s">
        <v>15265</v>
      </c>
      <c r="R3199" t="s">
        <v>14713</v>
      </c>
      <c r="S3199">
        <v>3</v>
      </c>
      <c r="T3199">
        <v>150</v>
      </c>
      <c r="U3199">
        <v>10</v>
      </c>
      <c r="X3199" s="49"/>
      <c r="Y3199">
        <v>2</v>
      </c>
      <c r="Z3199">
        <v>1</v>
      </c>
      <c r="AA3199">
        <v>3</v>
      </c>
      <c r="AB3199" s="49" t="s">
        <v>618</v>
      </c>
      <c r="AC3199" s="49"/>
      <c r="AD3199">
        <v>9</v>
      </c>
    </row>
    <row r="3200" spans="2:30" x14ac:dyDescent="0.25">
      <c r="B3200" s="49"/>
      <c r="C3200" s="49"/>
      <c r="D3200" s="2"/>
      <c r="E3200" t="s">
        <v>249</v>
      </c>
      <c r="F3200" s="49"/>
      <c r="G3200" s="49"/>
      <c r="H3200" t="s">
        <v>15268</v>
      </c>
      <c r="I3200" s="49"/>
      <c r="J3200" s="49"/>
      <c r="L3200" s="49" t="s">
        <v>2181</v>
      </c>
      <c r="M3200" s="49"/>
      <c r="N3200" s="49"/>
      <c r="O3200" s="49"/>
      <c r="P3200" s="49"/>
      <c r="Q3200" t="s">
        <v>15267</v>
      </c>
      <c r="R3200" t="s">
        <v>14713</v>
      </c>
      <c r="S3200">
        <v>4</v>
      </c>
      <c r="T3200">
        <v>150</v>
      </c>
      <c r="U3200">
        <v>10</v>
      </c>
      <c r="X3200" s="49"/>
      <c r="Y3200">
        <v>2</v>
      </c>
      <c r="Z3200">
        <v>1</v>
      </c>
      <c r="AA3200">
        <v>3</v>
      </c>
      <c r="AB3200" s="49" t="s">
        <v>1745</v>
      </c>
      <c r="AC3200" s="49"/>
      <c r="AD3200">
        <v>9</v>
      </c>
    </row>
    <row r="3201" spans="2:30" x14ac:dyDescent="0.25">
      <c r="B3201" s="49"/>
      <c r="C3201" s="49"/>
      <c r="D3201" s="2"/>
      <c r="E3201" t="s">
        <v>256</v>
      </c>
      <c r="F3201" s="49"/>
      <c r="G3201" s="49"/>
      <c r="H3201" t="s">
        <v>15271</v>
      </c>
      <c r="I3201" s="49"/>
      <c r="J3201" s="49"/>
      <c r="L3201" s="49" t="s">
        <v>15270</v>
      </c>
      <c r="M3201" s="49"/>
      <c r="N3201" s="49"/>
      <c r="O3201" s="49"/>
      <c r="P3201" s="49"/>
      <c r="Q3201" t="s">
        <v>15269</v>
      </c>
      <c r="R3201" t="s">
        <v>14713</v>
      </c>
      <c r="S3201">
        <v>1</v>
      </c>
      <c r="T3201">
        <v>50</v>
      </c>
      <c r="U3201">
        <v>8</v>
      </c>
      <c r="X3201" s="49"/>
      <c r="Y3201">
        <v>3</v>
      </c>
      <c r="Z3201">
        <v>1</v>
      </c>
      <c r="AA3201">
        <v>2</v>
      </c>
      <c r="AB3201" s="49" t="s">
        <v>618</v>
      </c>
      <c r="AC3201" s="49"/>
      <c r="AD3201">
        <v>9</v>
      </c>
    </row>
    <row r="3202" spans="2:30" x14ac:dyDescent="0.25">
      <c r="B3202" s="49"/>
      <c r="C3202" s="49"/>
      <c r="D3202" s="2"/>
      <c r="E3202" t="s">
        <v>256</v>
      </c>
      <c r="F3202" s="49"/>
      <c r="G3202" s="49"/>
      <c r="H3202" t="s">
        <v>15273</v>
      </c>
      <c r="I3202" s="49"/>
      <c r="J3202" s="49"/>
      <c r="L3202" s="49" t="s">
        <v>15270</v>
      </c>
      <c r="M3202" s="49"/>
      <c r="N3202" s="49"/>
      <c r="O3202" s="49"/>
      <c r="P3202" s="49"/>
      <c r="Q3202" t="s">
        <v>15272</v>
      </c>
      <c r="R3202" t="s">
        <v>14713</v>
      </c>
      <c r="S3202">
        <v>2</v>
      </c>
      <c r="T3202">
        <v>50</v>
      </c>
      <c r="U3202">
        <v>8</v>
      </c>
      <c r="X3202" s="49"/>
      <c r="Y3202">
        <v>3</v>
      </c>
      <c r="Z3202">
        <v>1</v>
      </c>
      <c r="AA3202">
        <v>2</v>
      </c>
      <c r="AB3202" s="49" t="s">
        <v>618</v>
      </c>
      <c r="AC3202" s="49"/>
      <c r="AD3202">
        <v>9</v>
      </c>
    </row>
    <row r="3203" spans="2:30" x14ac:dyDescent="0.25">
      <c r="B3203" s="49"/>
      <c r="C3203" s="49"/>
      <c r="D3203" s="2"/>
      <c r="E3203" t="s">
        <v>256</v>
      </c>
      <c r="F3203" s="49"/>
      <c r="G3203" s="49"/>
      <c r="H3203" t="s">
        <v>15276</v>
      </c>
      <c r="I3203" s="49"/>
      <c r="J3203" s="49"/>
      <c r="L3203" s="49" t="s">
        <v>15275</v>
      </c>
      <c r="M3203" s="49"/>
      <c r="N3203" s="49"/>
      <c r="O3203" s="49"/>
      <c r="P3203" s="49"/>
      <c r="Q3203" t="s">
        <v>15274</v>
      </c>
      <c r="R3203" t="s">
        <v>14713</v>
      </c>
      <c r="S3203">
        <v>3</v>
      </c>
      <c r="T3203">
        <v>55</v>
      </c>
      <c r="U3203">
        <v>8</v>
      </c>
      <c r="X3203" s="49"/>
      <c r="Y3203">
        <v>3</v>
      </c>
      <c r="Z3203">
        <v>1</v>
      </c>
      <c r="AA3203">
        <v>2</v>
      </c>
      <c r="AB3203" s="49" t="s">
        <v>618</v>
      </c>
      <c r="AC3203" s="49"/>
      <c r="AD3203">
        <v>9</v>
      </c>
    </row>
    <row r="3204" spans="2:30" x14ac:dyDescent="0.25">
      <c r="B3204" s="49"/>
      <c r="C3204" s="49"/>
      <c r="D3204" s="2"/>
      <c r="E3204" t="s">
        <v>1</v>
      </c>
      <c r="F3204" s="49"/>
      <c r="G3204" s="49"/>
      <c r="H3204" t="s">
        <v>15278</v>
      </c>
      <c r="I3204" s="49"/>
      <c r="J3204" s="49"/>
      <c r="L3204" s="49"/>
      <c r="M3204" s="49"/>
      <c r="N3204" s="49"/>
      <c r="O3204" s="49"/>
      <c r="P3204" s="49"/>
      <c r="Q3204" t="s">
        <v>15277</v>
      </c>
      <c r="R3204" t="s">
        <v>14713</v>
      </c>
      <c r="S3204">
        <v>1</v>
      </c>
      <c r="T3204">
        <v>150</v>
      </c>
      <c r="V3204">
        <v>60</v>
      </c>
      <c r="X3204" s="49"/>
      <c r="AB3204" s="49"/>
      <c r="AC3204" s="49"/>
      <c r="AD3204">
        <v>9</v>
      </c>
    </row>
    <row r="3205" spans="2:30" x14ac:dyDescent="0.25">
      <c r="B3205" s="49"/>
      <c r="C3205" s="49"/>
      <c r="D3205" s="2"/>
      <c r="E3205" t="s">
        <v>1</v>
      </c>
      <c r="F3205" s="49"/>
      <c r="G3205" s="49"/>
      <c r="H3205" t="s">
        <v>15280</v>
      </c>
      <c r="I3205" s="49"/>
      <c r="J3205" s="49"/>
      <c r="L3205" s="49"/>
      <c r="M3205" s="49"/>
      <c r="N3205" s="49"/>
      <c r="O3205" s="49"/>
      <c r="P3205" s="49"/>
      <c r="Q3205" t="s">
        <v>15279</v>
      </c>
      <c r="R3205" t="s">
        <v>14713</v>
      </c>
      <c r="S3205">
        <v>2</v>
      </c>
      <c r="T3205">
        <v>150</v>
      </c>
      <c r="V3205">
        <v>60</v>
      </c>
      <c r="X3205" s="49"/>
      <c r="AB3205" s="49"/>
      <c r="AC3205" s="49"/>
      <c r="AD3205">
        <v>9</v>
      </c>
    </row>
    <row r="3206" spans="2:30" x14ac:dyDescent="0.25">
      <c r="B3206" s="49"/>
      <c r="C3206" s="49"/>
      <c r="D3206" s="2"/>
      <c r="E3206" t="s">
        <v>1</v>
      </c>
      <c r="F3206" s="49"/>
      <c r="G3206" s="49"/>
      <c r="H3206" t="s">
        <v>15282</v>
      </c>
      <c r="I3206" s="49"/>
      <c r="J3206" s="49"/>
      <c r="L3206" s="49"/>
      <c r="M3206" s="49"/>
      <c r="N3206" s="49"/>
      <c r="O3206" s="49"/>
      <c r="P3206" s="49"/>
      <c r="Q3206" t="s">
        <v>15281</v>
      </c>
      <c r="R3206" t="s">
        <v>14713</v>
      </c>
      <c r="S3206">
        <v>3</v>
      </c>
      <c r="T3206">
        <v>150</v>
      </c>
      <c r="V3206">
        <v>45</v>
      </c>
      <c r="X3206" s="49"/>
      <c r="AB3206" s="49"/>
      <c r="AC3206" s="49"/>
      <c r="AD3206">
        <v>9</v>
      </c>
    </row>
    <row r="3207" spans="2:30" x14ac:dyDescent="0.25">
      <c r="B3207" s="49"/>
      <c r="C3207" s="49"/>
      <c r="D3207" s="2"/>
      <c r="E3207" t="s">
        <v>14737</v>
      </c>
      <c r="F3207" s="49"/>
      <c r="G3207" s="49"/>
      <c r="H3207" t="s">
        <v>15285</v>
      </c>
      <c r="I3207" s="49"/>
      <c r="J3207" s="49"/>
      <c r="L3207" s="49" t="s">
        <v>15284</v>
      </c>
      <c r="M3207" s="49"/>
      <c r="N3207" s="49"/>
      <c r="O3207" s="49"/>
      <c r="P3207" s="49"/>
      <c r="Q3207" t="s">
        <v>15283</v>
      </c>
      <c r="R3207" t="s">
        <v>14713</v>
      </c>
      <c r="S3207">
        <v>1</v>
      </c>
      <c r="T3207">
        <v>120</v>
      </c>
      <c r="U3207">
        <v>15</v>
      </c>
      <c r="X3207" s="49"/>
      <c r="Y3207">
        <v>2</v>
      </c>
      <c r="Z3207">
        <v>1</v>
      </c>
      <c r="AA3207">
        <v>3</v>
      </c>
      <c r="AB3207" s="49" t="s">
        <v>2289</v>
      </c>
      <c r="AC3207" s="49"/>
      <c r="AD3207">
        <v>9</v>
      </c>
    </row>
    <row r="3208" spans="2:30" x14ac:dyDescent="0.25">
      <c r="B3208" s="49"/>
      <c r="C3208" s="49"/>
      <c r="D3208" s="2"/>
      <c r="E3208" t="s">
        <v>14737</v>
      </c>
      <c r="F3208" s="49"/>
      <c r="G3208" s="49"/>
      <c r="H3208" t="s">
        <v>15287</v>
      </c>
      <c r="I3208" s="49"/>
      <c r="J3208" s="49"/>
      <c r="L3208" s="49" t="s">
        <v>15284</v>
      </c>
      <c r="M3208" s="49"/>
      <c r="N3208" s="49"/>
      <c r="O3208" s="49"/>
      <c r="P3208" s="49"/>
      <c r="Q3208" t="s">
        <v>15286</v>
      </c>
      <c r="R3208" t="s">
        <v>14713</v>
      </c>
      <c r="S3208">
        <v>2</v>
      </c>
      <c r="T3208">
        <v>130</v>
      </c>
      <c r="U3208">
        <v>15</v>
      </c>
      <c r="X3208" s="49"/>
      <c r="Y3208">
        <v>2</v>
      </c>
      <c r="Z3208">
        <v>1</v>
      </c>
      <c r="AA3208">
        <v>3</v>
      </c>
      <c r="AB3208" s="49" t="s">
        <v>2289</v>
      </c>
      <c r="AC3208" s="49"/>
      <c r="AD3208">
        <v>9</v>
      </c>
    </row>
    <row r="3209" spans="2:30" x14ac:dyDescent="0.25">
      <c r="B3209" s="49"/>
      <c r="C3209" s="49"/>
      <c r="D3209" s="2"/>
      <c r="E3209" t="s">
        <v>14737</v>
      </c>
      <c r="F3209" s="49"/>
      <c r="G3209" s="49"/>
      <c r="H3209" t="s">
        <v>15290</v>
      </c>
      <c r="I3209" s="49"/>
      <c r="J3209" s="49"/>
      <c r="L3209" s="49" t="s">
        <v>15289</v>
      </c>
      <c r="M3209" s="49"/>
      <c r="N3209" s="49"/>
      <c r="O3209" s="49"/>
      <c r="P3209" s="49"/>
      <c r="Q3209" t="s">
        <v>15288</v>
      </c>
      <c r="R3209" t="s">
        <v>14713</v>
      </c>
      <c r="S3209">
        <v>3</v>
      </c>
      <c r="T3209">
        <v>135</v>
      </c>
      <c r="U3209">
        <v>13</v>
      </c>
      <c r="X3209" s="49"/>
      <c r="Y3209">
        <v>2</v>
      </c>
      <c r="Z3209">
        <v>1</v>
      </c>
      <c r="AA3209">
        <v>3</v>
      </c>
      <c r="AB3209" s="49" t="s">
        <v>1745</v>
      </c>
      <c r="AC3209" s="49"/>
      <c r="AD3209">
        <v>9</v>
      </c>
    </row>
    <row r="3210" spans="2:30" x14ac:dyDescent="0.25">
      <c r="B3210" s="49"/>
      <c r="C3210" s="49"/>
      <c r="D3210" s="2"/>
      <c r="E3210" t="s">
        <v>14738</v>
      </c>
      <c r="F3210" s="49"/>
      <c r="G3210" s="49"/>
      <c r="H3210" t="s">
        <v>15292</v>
      </c>
      <c r="I3210" s="49"/>
      <c r="J3210" s="49"/>
      <c r="L3210" s="49" t="s">
        <v>2154</v>
      </c>
      <c r="M3210" s="49"/>
      <c r="N3210" s="49"/>
      <c r="O3210" s="49"/>
      <c r="P3210" s="49"/>
      <c r="Q3210" t="s">
        <v>15291</v>
      </c>
      <c r="R3210" t="s">
        <v>14713</v>
      </c>
      <c r="S3210">
        <v>1</v>
      </c>
      <c r="T3210">
        <v>10</v>
      </c>
      <c r="U3210">
        <v>12</v>
      </c>
      <c r="X3210" s="49"/>
      <c r="Y3210">
        <v>2</v>
      </c>
      <c r="Z3210">
        <v>1</v>
      </c>
      <c r="AA3210">
        <v>2</v>
      </c>
      <c r="AB3210" s="49" t="s">
        <v>618</v>
      </c>
      <c r="AC3210" s="49"/>
      <c r="AD3210">
        <v>9</v>
      </c>
    </row>
    <row r="3211" spans="2:30" x14ac:dyDescent="0.25">
      <c r="B3211" s="49"/>
      <c r="C3211" s="49"/>
      <c r="D3211" s="2"/>
      <c r="E3211" t="s">
        <v>14738</v>
      </c>
      <c r="F3211" s="49"/>
      <c r="G3211" s="49"/>
      <c r="H3211" t="s">
        <v>15294</v>
      </c>
      <c r="I3211" s="49"/>
      <c r="J3211" s="49"/>
      <c r="L3211" s="49" t="s">
        <v>2154</v>
      </c>
      <c r="M3211" s="49"/>
      <c r="N3211" s="49"/>
      <c r="O3211" s="49"/>
      <c r="P3211" s="49"/>
      <c r="Q3211" t="s">
        <v>15293</v>
      </c>
      <c r="R3211" t="s">
        <v>14713</v>
      </c>
      <c r="S3211">
        <v>2</v>
      </c>
      <c r="T3211">
        <v>12.5</v>
      </c>
      <c r="U3211">
        <v>12</v>
      </c>
      <c r="X3211" s="49"/>
      <c r="Y3211">
        <v>2</v>
      </c>
      <c r="Z3211">
        <v>1</v>
      </c>
      <c r="AA3211">
        <v>2</v>
      </c>
      <c r="AB3211" s="49" t="s">
        <v>618</v>
      </c>
      <c r="AC3211" s="49"/>
      <c r="AD3211">
        <v>9</v>
      </c>
    </row>
    <row r="3212" spans="2:30" x14ac:dyDescent="0.25">
      <c r="B3212" s="49"/>
      <c r="C3212" s="49"/>
      <c r="D3212" s="2"/>
      <c r="E3212" t="s">
        <v>334</v>
      </c>
      <c r="F3212" s="49"/>
      <c r="G3212" s="49"/>
      <c r="H3212" t="s">
        <v>15296</v>
      </c>
      <c r="I3212" s="49"/>
      <c r="J3212" s="49"/>
      <c r="L3212" s="49"/>
      <c r="M3212" s="49"/>
      <c r="N3212" s="49"/>
      <c r="O3212" s="49"/>
      <c r="P3212" s="49"/>
      <c r="Q3212" t="s">
        <v>15295</v>
      </c>
      <c r="R3212" t="s">
        <v>14713</v>
      </c>
      <c r="S3212">
        <v>1</v>
      </c>
      <c r="T3212">
        <v>0</v>
      </c>
      <c r="V3212">
        <v>60</v>
      </c>
      <c r="X3212" s="49"/>
      <c r="AB3212" s="49"/>
      <c r="AC3212" s="49"/>
      <c r="AD3212">
        <v>9</v>
      </c>
    </row>
    <row r="3213" spans="2:30" x14ac:dyDescent="0.25">
      <c r="B3213" s="49"/>
      <c r="C3213" s="49"/>
      <c r="D3213" s="2"/>
      <c r="E3213" t="s">
        <v>334</v>
      </c>
      <c r="F3213" s="49"/>
      <c r="G3213" s="49"/>
      <c r="H3213" t="s">
        <v>15299</v>
      </c>
      <c r="I3213" s="49"/>
      <c r="J3213" s="49"/>
      <c r="L3213" s="49" t="s">
        <v>15298</v>
      </c>
      <c r="M3213" s="49"/>
      <c r="N3213" s="49"/>
      <c r="O3213" s="49"/>
      <c r="P3213" s="49"/>
      <c r="Q3213" t="s">
        <v>15297</v>
      </c>
      <c r="R3213" t="s">
        <v>14713</v>
      </c>
      <c r="S3213">
        <v>2</v>
      </c>
      <c r="T3213">
        <v>0</v>
      </c>
      <c r="V3213">
        <v>43.199999999999996</v>
      </c>
      <c r="X3213" s="49"/>
      <c r="AB3213" s="49"/>
      <c r="AC3213" s="49"/>
      <c r="AD3213">
        <v>9</v>
      </c>
    </row>
    <row r="3214" spans="2:30" x14ac:dyDescent="0.25">
      <c r="B3214" s="49"/>
      <c r="C3214" s="49"/>
      <c r="D3214" s="2"/>
      <c r="E3214" t="s">
        <v>356</v>
      </c>
      <c r="F3214" s="49"/>
      <c r="G3214" s="49"/>
      <c r="H3214" t="s">
        <v>15302</v>
      </c>
      <c r="I3214" s="49"/>
      <c r="J3214" s="49"/>
      <c r="L3214" s="49"/>
      <c r="M3214" s="49"/>
      <c r="N3214" s="49"/>
      <c r="O3214" s="49"/>
      <c r="P3214" s="49"/>
      <c r="Q3214" t="s">
        <v>15300</v>
      </c>
      <c r="R3214" t="s">
        <v>14713</v>
      </c>
      <c r="S3214">
        <v>1</v>
      </c>
      <c r="V3214">
        <v>20</v>
      </c>
      <c r="W3214">
        <v>0.1</v>
      </c>
      <c r="X3214" s="49" t="s">
        <v>3957</v>
      </c>
      <c r="AB3214" s="49"/>
      <c r="AC3214" s="49" t="s">
        <v>15301</v>
      </c>
      <c r="AD3214">
        <v>9</v>
      </c>
    </row>
    <row r="3215" spans="2:30" x14ac:dyDescent="0.25">
      <c r="B3215" s="49"/>
      <c r="C3215" s="49"/>
      <c r="D3215" s="2"/>
      <c r="E3215" t="s">
        <v>356</v>
      </c>
      <c r="F3215" s="49"/>
      <c r="G3215" s="49"/>
      <c r="H3215" t="s">
        <v>15305</v>
      </c>
      <c r="I3215" s="49"/>
      <c r="J3215" s="49"/>
      <c r="L3215" s="49" t="s">
        <v>15304</v>
      </c>
      <c r="M3215" s="49"/>
      <c r="N3215" s="49"/>
      <c r="O3215" s="49"/>
      <c r="P3215" s="49"/>
      <c r="Q3215" t="s">
        <v>15303</v>
      </c>
      <c r="R3215" t="s">
        <v>14713</v>
      </c>
      <c r="S3215">
        <v>2</v>
      </c>
      <c r="V3215">
        <v>40</v>
      </c>
      <c r="W3215">
        <v>0.15</v>
      </c>
      <c r="X3215" s="49" t="s">
        <v>3957</v>
      </c>
      <c r="AB3215" s="49"/>
      <c r="AC3215" s="49" t="s">
        <v>15301</v>
      </c>
      <c r="AD3215">
        <v>9</v>
      </c>
    </row>
    <row r="3216" spans="2:30" x14ac:dyDescent="0.25">
      <c r="B3216" s="49"/>
      <c r="C3216" s="49"/>
      <c r="D3216" s="2"/>
      <c r="E3216" t="s">
        <v>356</v>
      </c>
      <c r="F3216" s="49"/>
      <c r="G3216" s="49"/>
      <c r="H3216" t="s">
        <v>15308</v>
      </c>
      <c r="I3216" s="49"/>
      <c r="J3216" s="49"/>
      <c r="L3216" s="49"/>
      <c r="M3216" s="49"/>
      <c r="N3216" s="49"/>
      <c r="O3216" s="49"/>
      <c r="P3216" s="49"/>
      <c r="Q3216" t="s">
        <v>15306</v>
      </c>
      <c r="R3216" t="s">
        <v>14713</v>
      </c>
      <c r="S3216">
        <v>3</v>
      </c>
      <c r="V3216">
        <v>20</v>
      </c>
      <c r="W3216">
        <v>0.1</v>
      </c>
      <c r="X3216" s="49" t="s">
        <v>3957</v>
      </c>
      <c r="AB3216" s="49"/>
      <c r="AC3216" s="49" t="s">
        <v>15307</v>
      </c>
      <c r="AD3216">
        <v>9</v>
      </c>
    </row>
    <row r="3217" spans="2:30" x14ac:dyDescent="0.25">
      <c r="B3217" s="49"/>
      <c r="C3217" s="49"/>
      <c r="D3217" s="2"/>
      <c r="E3217" t="s">
        <v>356</v>
      </c>
      <c r="F3217" s="49"/>
      <c r="G3217" s="49"/>
      <c r="H3217" t="s">
        <v>15310</v>
      </c>
      <c r="I3217" s="49"/>
      <c r="J3217" s="49"/>
      <c r="L3217" s="49"/>
      <c r="M3217" s="49"/>
      <c r="N3217" s="49"/>
      <c r="O3217" s="49"/>
      <c r="P3217" s="49"/>
      <c r="Q3217" t="s">
        <v>15309</v>
      </c>
      <c r="R3217" t="s">
        <v>14713</v>
      </c>
      <c r="S3217">
        <v>4</v>
      </c>
      <c r="V3217">
        <v>40</v>
      </c>
      <c r="W3217">
        <v>0.15</v>
      </c>
      <c r="X3217" s="49" t="s">
        <v>3957</v>
      </c>
      <c r="AB3217" s="49"/>
      <c r="AC3217" s="49" t="s">
        <v>15307</v>
      </c>
      <c r="AD3217">
        <v>9</v>
      </c>
    </row>
    <row r="3218" spans="2:30" x14ac:dyDescent="0.25">
      <c r="B3218" s="49"/>
      <c r="C3218" s="49"/>
      <c r="D3218" s="2"/>
      <c r="E3218" t="s">
        <v>356</v>
      </c>
      <c r="F3218" s="49"/>
      <c r="G3218" s="49"/>
      <c r="H3218" t="s">
        <v>15313</v>
      </c>
      <c r="I3218" s="49"/>
      <c r="J3218" s="49"/>
      <c r="L3218" s="49"/>
      <c r="M3218" s="49"/>
      <c r="N3218" s="49"/>
      <c r="O3218" s="49"/>
      <c r="P3218" s="49"/>
      <c r="Q3218" t="s">
        <v>15311</v>
      </c>
      <c r="R3218" t="s">
        <v>14713</v>
      </c>
      <c r="S3218">
        <v>5</v>
      </c>
      <c r="V3218">
        <v>20</v>
      </c>
      <c r="W3218">
        <v>0.1</v>
      </c>
      <c r="X3218" s="49" t="s">
        <v>3957</v>
      </c>
      <c r="AB3218" s="49"/>
      <c r="AC3218" s="49" t="s">
        <v>15312</v>
      </c>
      <c r="AD3218">
        <v>9</v>
      </c>
    </row>
    <row r="3219" spans="2:30" x14ac:dyDescent="0.25">
      <c r="B3219" s="49"/>
      <c r="C3219" s="49"/>
      <c r="D3219" s="2"/>
      <c r="E3219" t="s">
        <v>356</v>
      </c>
      <c r="F3219" s="49"/>
      <c r="G3219" s="49"/>
      <c r="H3219" t="s">
        <v>15315</v>
      </c>
      <c r="I3219" s="49"/>
      <c r="J3219" s="49"/>
      <c r="L3219" s="49"/>
      <c r="M3219" s="49"/>
      <c r="N3219" s="49"/>
      <c r="O3219" s="49"/>
      <c r="P3219" s="49"/>
      <c r="Q3219" t="s">
        <v>15314</v>
      </c>
      <c r="R3219" t="s">
        <v>14713</v>
      </c>
      <c r="S3219">
        <v>6</v>
      </c>
      <c r="V3219">
        <v>40</v>
      </c>
      <c r="W3219">
        <v>0.15</v>
      </c>
      <c r="X3219" s="49" t="s">
        <v>3957</v>
      </c>
      <c r="AB3219" s="49"/>
      <c r="AC3219" s="49" t="s">
        <v>15312</v>
      </c>
      <c r="AD3219">
        <v>9</v>
      </c>
    </row>
    <row r="3220" spans="2:30" x14ac:dyDescent="0.25">
      <c r="B3220" s="49"/>
      <c r="C3220" s="49"/>
      <c r="D3220" s="2"/>
      <c r="E3220" t="s">
        <v>356</v>
      </c>
      <c r="F3220" s="49"/>
      <c r="G3220" s="49"/>
      <c r="H3220" t="s">
        <v>15318</v>
      </c>
      <c r="I3220" s="49"/>
      <c r="J3220" s="49"/>
      <c r="L3220" s="49"/>
      <c r="M3220" s="49"/>
      <c r="N3220" s="49"/>
      <c r="O3220" s="49"/>
      <c r="P3220" s="49"/>
      <c r="Q3220" t="s">
        <v>15316</v>
      </c>
      <c r="R3220" t="s">
        <v>14713</v>
      </c>
      <c r="S3220">
        <v>7</v>
      </c>
      <c r="V3220">
        <v>20</v>
      </c>
      <c r="W3220">
        <v>0.1</v>
      </c>
      <c r="X3220" s="49" t="s">
        <v>3957</v>
      </c>
      <c r="AB3220" s="49"/>
      <c r="AC3220" s="49" t="s">
        <v>15317</v>
      </c>
      <c r="AD3220">
        <v>9</v>
      </c>
    </row>
    <row r="3221" spans="2:30" x14ac:dyDescent="0.25">
      <c r="B3221" s="49"/>
      <c r="C3221" s="49"/>
      <c r="D3221" s="2"/>
      <c r="E3221" t="s">
        <v>356</v>
      </c>
      <c r="F3221" s="49"/>
      <c r="G3221" s="49"/>
      <c r="H3221" t="s">
        <v>15320</v>
      </c>
      <c r="I3221" s="49"/>
      <c r="J3221" s="49"/>
      <c r="L3221" s="49"/>
      <c r="M3221" s="49"/>
      <c r="N3221" s="49"/>
      <c r="O3221" s="49"/>
      <c r="P3221" s="49"/>
      <c r="Q3221" t="s">
        <v>15319</v>
      </c>
      <c r="R3221" t="s">
        <v>14713</v>
      </c>
      <c r="S3221">
        <v>8</v>
      </c>
      <c r="V3221">
        <v>40</v>
      </c>
      <c r="W3221">
        <v>0.15</v>
      </c>
      <c r="X3221" s="49" t="s">
        <v>3957</v>
      </c>
      <c r="AB3221" s="49"/>
      <c r="AC3221" s="49" t="s">
        <v>15317</v>
      </c>
      <c r="AD3221">
        <v>9</v>
      </c>
    </row>
    <row r="3222" spans="2:30" x14ac:dyDescent="0.25">
      <c r="B3222" s="49"/>
      <c r="C3222" s="49"/>
      <c r="D3222" s="2"/>
      <c r="E3222" t="s">
        <v>356</v>
      </c>
      <c r="F3222" s="49"/>
      <c r="G3222" s="49"/>
      <c r="H3222" t="s">
        <v>15323</v>
      </c>
      <c r="I3222" s="49"/>
      <c r="J3222" s="49"/>
      <c r="L3222" s="49"/>
      <c r="M3222" s="49"/>
      <c r="N3222" s="49"/>
      <c r="O3222" s="49"/>
      <c r="P3222" s="49"/>
      <c r="Q3222" t="s">
        <v>15321</v>
      </c>
      <c r="R3222" t="s">
        <v>14713</v>
      </c>
      <c r="S3222">
        <v>9</v>
      </c>
      <c r="V3222">
        <v>20</v>
      </c>
      <c r="W3222">
        <v>0.1</v>
      </c>
      <c r="X3222" s="49" t="s">
        <v>3957</v>
      </c>
      <c r="AB3222" s="49"/>
      <c r="AC3222" s="49" t="s">
        <v>15322</v>
      </c>
      <c r="AD3222">
        <v>9</v>
      </c>
    </row>
    <row r="3223" spans="2:30" x14ac:dyDescent="0.25">
      <c r="B3223" s="49"/>
      <c r="C3223" s="49"/>
      <c r="D3223" s="2"/>
      <c r="E3223" t="s">
        <v>356</v>
      </c>
      <c r="F3223" s="49"/>
      <c r="G3223" s="49"/>
      <c r="H3223" t="s">
        <v>15325</v>
      </c>
      <c r="I3223" s="49"/>
      <c r="J3223" s="49"/>
      <c r="L3223" s="49"/>
      <c r="M3223" s="49"/>
      <c r="N3223" s="49"/>
      <c r="O3223" s="49"/>
      <c r="P3223" s="49"/>
      <c r="Q3223" t="s">
        <v>15324</v>
      </c>
      <c r="R3223" t="s">
        <v>14713</v>
      </c>
      <c r="S3223">
        <v>10</v>
      </c>
      <c r="V3223">
        <v>40</v>
      </c>
      <c r="W3223">
        <v>0.15</v>
      </c>
      <c r="X3223" s="49" t="s">
        <v>3957</v>
      </c>
      <c r="AB3223" s="49"/>
      <c r="AC3223" s="49" t="s">
        <v>15322</v>
      </c>
      <c r="AD3223">
        <v>9</v>
      </c>
    </row>
    <row r="3224" spans="2:30" x14ac:dyDescent="0.25">
      <c r="B3224" s="49"/>
      <c r="C3224" s="49"/>
      <c r="D3224" s="2"/>
      <c r="E3224" t="s">
        <v>356</v>
      </c>
      <c r="F3224" s="49"/>
      <c r="G3224" s="49"/>
      <c r="H3224" t="s">
        <v>15328</v>
      </c>
      <c r="I3224" s="49"/>
      <c r="J3224" s="49"/>
      <c r="L3224" s="49"/>
      <c r="M3224" s="49"/>
      <c r="N3224" s="49"/>
      <c r="O3224" s="49"/>
      <c r="P3224" s="49"/>
      <c r="Q3224" t="s">
        <v>15326</v>
      </c>
      <c r="R3224" t="s">
        <v>14713</v>
      </c>
      <c r="S3224">
        <v>11</v>
      </c>
      <c r="V3224">
        <v>20</v>
      </c>
      <c r="W3224">
        <v>0.1</v>
      </c>
      <c r="X3224" s="49" t="s">
        <v>3957</v>
      </c>
      <c r="AB3224" s="49"/>
      <c r="AC3224" s="49" t="s">
        <v>15327</v>
      </c>
      <c r="AD3224">
        <v>9</v>
      </c>
    </row>
    <row r="3225" spans="2:30" x14ac:dyDescent="0.25">
      <c r="B3225" s="49"/>
      <c r="C3225" s="49"/>
      <c r="D3225" s="2"/>
      <c r="E3225" t="s">
        <v>356</v>
      </c>
      <c r="F3225" s="49"/>
      <c r="G3225" s="49"/>
      <c r="H3225" t="s">
        <v>15330</v>
      </c>
      <c r="I3225" s="49"/>
      <c r="J3225" s="49"/>
      <c r="L3225" s="49"/>
      <c r="M3225" s="49"/>
      <c r="N3225" s="49"/>
      <c r="O3225" s="49"/>
      <c r="P3225" s="49"/>
      <c r="Q3225" t="s">
        <v>15329</v>
      </c>
      <c r="R3225" t="s">
        <v>14713</v>
      </c>
      <c r="S3225">
        <v>12</v>
      </c>
      <c r="V3225">
        <v>40</v>
      </c>
      <c r="W3225">
        <v>0.15</v>
      </c>
      <c r="X3225" s="49" t="s">
        <v>3957</v>
      </c>
      <c r="AB3225" s="49"/>
      <c r="AC3225" s="49" t="s">
        <v>15327</v>
      </c>
      <c r="AD3225">
        <v>9</v>
      </c>
    </row>
    <row r="3226" spans="2:30" x14ac:dyDescent="0.25">
      <c r="B3226" s="49"/>
      <c r="C3226" s="49"/>
      <c r="D3226" s="2"/>
      <c r="E3226" t="s">
        <v>356</v>
      </c>
      <c r="F3226" s="49"/>
      <c r="G3226" s="49"/>
      <c r="H3226" t="s">
        <v>15333</v>
      </c>
      <c r="I3226" s="49"/>
      <c r="J3226" s="49"/>
      <c r="L3226" s="49"/>
      <c r="M3226" s="49"/>
      <c r="N3226" s="49"/>
      <c r="O3226" s="49"/>
      <c r="P3226" s="49"/>
      <c r="Q3226" t="s">
        <v>15331</v>
      </c>
      <c r="R3226" t="s">
        <v>14713</v>
      </c>
      <c r="S3226">
        <v>13</v>
      </c>
      <c r="V3226">
        <v>20</v>
      </c>
      <c r="W3226">
        <v>0.1</v>
      </c>
      <c r="X3226" s="49" t="s">
        <v>3957</v>
      </c>
      <c r="AB3226" s="49"/>
      <c r="AC3226" s="49" t="s">
        <v>15332</v>
      </c>
      <c r="AD3226">
        <v>9</v>
      </c>
    </row>
    <row r="3227" spans="2:30" x14ac:dyDescent="0.25">
      <c r="B3227" s="49"/>
      <c r="C3227" s="49"/>
      <c r="D3227" s="2"/>
      <c r="E3227" t="s">
        <v>356</v>
      </c>
      <c r="F3227" s="49"/>
      <c r="G3227" s="49"/>
      <c r="H3227" t="s">
        <v>15335</v>
      </c>
      <c r="I3227" s="49"/>
      <c r="J3227" s="49"/>
      <c r="L3227" s="49"/>
      <c r="M3227" s="49"/>
      <c r="N3227" s="49"/>
      <c r="O3227" s="49"/>
      <c r="P3227" s="49"/>
      <c r="Q3227" t="s">
        <v>15334</v>
      </c>
      <c r="R3227" t="s">
        <v>14713</v>
      </c>
      <c r="S3227">
        <v>14</v>
      </c>
      <c r="V3227">
        <v>40</v>
      </c>
      <c r="W3227">
        <v>0.15</v>
      </c>
      <c r="X3227" s="49" t="s">
        <v>3957</v>
      </c>
      <c r="AB3227" s="49"/>
      <c r="AC3227" s="49" t="s">
        <v>15332</v>
      </c>
      <c r="AD3227">
        <v>9</v>
      </c>
    </row>
    <row r="3228" spans="2:30" x14ac:dyDescent="0.25">
      <c r="B3228" s="49"/>
      <c r="C3228" s="49"/>
      <c r="D3228" s="2"/>
      <c r="E3228" t="s">
        <v>356</v>
      </c>
      <c r="F3228" s="49"/>
      <c r="G3228" s="49"/>
      <c r="H3228" t="s">
        <v>15338</v>
      </c>
      <c r="I3228" s="49"/>
      <c r="J3228" s="49"/>
      <c r="L3228" s="49"/>
      <c r="M3228" s="49"/>
      <c r="N3228" s="49"/>
      <c r="O3228" s="49"/>
      <c r="P3228" s="49"/>
      <c r="Q3228" t="s">
        <v>15336</v>
      </c>
      <c r="R3228" t="s">
        <v>14713</v>
      </c>
      <c r="S3228">
        <v>15</v>
      </c>
      <c r="V3228">
        <v>20</v>
      </c>
      <c r="W3228">
        <v>0.1</v>
      </c>
      <c r="X3228" s="49" t="s">
        <v>3957</v>
      </c>
      <c r="AB3228" s="49"/>
      <c r="AC3228" s="49" t="s">
        <v>15337</v>
      </c>
      <c r="AD3228">
        <v>9</v>
      </c>
    </row>
    <row r="3229" spans="2:30" x14ac:dyDescent="0.25">
      <c r="B3229" s="49"/>
      <c r="C3229" s="49"/>
      <c r="D3229" s="2"/>
      <c r="E3229" t="s">
        <v>356</v>
      </c>
      <c r="F3229" s="49"/>
      <c r="G3229" s="49"/>
      <c r="H3229" t="s">
        <v>14716</v>
      </c>
      <c r="I3229" s="49"/>
      <c r="J3229" s="49"/>
      <c r="L3229" s="49"/>
      <c r="M3229" s="49"/>
      <c r="N3229" s="49"/>
      <c r="O3229" s="49"/>
      <c r="P3229" s="49"/>
      <c r="Q3229" t="s">
        <v>15339</v>
      </c>
      <c r="R3229" t="s">
        <v>14713</v>
      </c>
      <c r="S3229">
        <v>16</v>
      </c>
      <c r="V3229">
        <v>40</v>
      </c>
      <c r="W3229">
        <v>0.15</v>
      </c>
      <c r="X3229" s="49" t="s">
        <v>3957</v>
      </c>
      <c r="AB3229" s="49"/>
      <c r="AC3229" s="49" t="s">
        <v>15337</v>
      </c>
      <c r="AD3229">
        <v>9</v>
      </c>
    </row>
    <row r="3230" spans="2:30" x14ac:dyDescent="0.25">
      <c r="B3230" s="49"/>
      <c r="C3230" s="49"/>
      <c r="D3230" s="2"/>
      <c r="E3230" t="s">
        <v>363</v>
      </c>
      <c r="F3230" s="49"/>
      <c r="G3230" s="49"/>
      <c r="H3230" t="s">
        <v>14719</v>
      </c>
      <c r="I3230" s="49"/>
      <c r="J3230" s="49"/>
      <c r="L3230" s="49" t="s">
        <v>15341</v>
      </c>
      <c r="M3230" s="49"/>
      <c r="N3230" s="49"/>
      <c r="O3230" s="49"/>
      <c r="P3230" s="49"/>
      <c r="Q3230" t="s">
        <v>15340</v>
      </c>
      <c r="R3230" t="s">
        <v>14717</v>
      </c>
      <c r="S3230">
        <v>1</v>
      </c>
      <c r="V3230">
        <v>300</v>
      </c>
      <c r="W3230">
        <v>0.61</v>
      </c>
      <c r="X3230" s="49" t="s">
        <v>3957</v>
      </c>
      <c r="AB3230" s="49"/>
      <c r="AC3230" s="49"/>
      <c r="AD3230">
        <v>9</v>
      </c>
    </row>
    <row r="3231" spans="2:30" x14ac:dyDescent="0.25">
      <c r="B3231" s="49"/>
      <c r="C3231" s="49"/>
      <c r="D3231" s="2"/>
      <c r="E3231" t="s">
        <v>394</v>
      </c>
      <c r="F3231" s="49"/>
      <c r="G3231" s="49"/>
      <c r="H3231" t="s">
        <v>15344</v>
      </c>
      <c r="I3231" s="49"/>
      <c r="J3231" s="49"/>
      <c r="L3231" s="49"/>
      <c r="M3231" s="49"/>
      <c r="N3231" s="49"/>
      <c r="O3231" s="49"/>
      <c r="P3231" s="49"/>
      <c r="Q3231" t="s">
        <v>15342</v>
      </c>
      <c r="R3231" t="s">
        <v>14717</v>
      </c>
      <c r="S3231">
        <v>1</v>
      </c>
      <c r="T3231">
        <v>0</v>
      </c>
      <c r="U3231">
        <v>15</v>
      </c>
      <c r="X3231" s="49"/>
      <c r="AB3231" s="49"/>
      <c r="AC3231" s="49" t="s">
        <v>15343</v>
      </c>
      <c r="AD3231">
        <v>9</v>
      </c>
    </row>
    <row r="3232" spans="2:30" x14ac:dyDescent="0.25">
      <c r="B3232" s="49"/>
      <c r="C3232" s="49"/>
      <c r="D3232" s="2"/>
      <c r="E3232" t="s">
        <v>403</v>
      </c>
      <c r="F3232" s="49"/>
      <c r="G3232" s="49"/>
      <c r="H3232" t="s">
        <v>15346</v>
      </c>
      <c r="I3232" s="49"/>
      <c r="J3232" s="49"/>
      <c r="L3232" s="49"/>
      <c r="M3232" s="49"/>
      <c r="N3232" s="49"/>
      <c r="O3232" s="49"/>
      <c r="P3232" s="49"/>
      <c r="Q3232" t="s">
        <v>15345</v>
      </c>
      <c r="R3232" t="s">
        <v>14717</v>
      </c>
      <c r="S3232">
        <v>1</v>
      </c>
      <c r="T3232">
        <v>0</v>
      </c>
      <c r="U3232">
        <v>8</v>
      </c>
      <c r="X3232" s="49"/>
      <c r="AB3232" s="49"/>
      <c r="AC3232" s="49" t="s">
        <v>15343</v>
      </c>
      <c r="AD3232">
        <v>9</v>
      </c>
    </row>
    <row r="3233" spans="2:30" x14ac:dyDescent="0.25">
      <c r="B3233" s="49"/>
      <c r="C3233" s="49"/>
      <c r="D3233" s="2"/>
      <c r="E3233" t="s">
        <v>398</v>
      </c>
      <c r="F3233" s="49"/>
      <c r="G3233" s="49"/>
      <c r="H3233" t="s">
        <v>15348</v>
      </c>
      <c r="I3233" s="49"/>
      <c r="J3233" s="49"/>
      <c r="L3233" s="49"/>
      <c r="M3233" s="49"/>
      <c r="N3233" s="49"/>
      <c r="O3233" s="49"/>
      <c r="P3233" s="49"/>
      <c r="Q3233" t="s">
        <v>15347</v>
      </c>
      <c r="R3233" t="s">
        <v>14717</v>
      </c>
      <c r="S3233">
        <v>1</v>
      </c>
      <c r="T3233">
        <v>0</v>
      </c>
      <c r="U3233">
        <v>12</v>
      </c>
      <c r="X3233" s="49"/>
      <c r="AB3233" s="49"/>
      <c r="AC3233" s="49" t="s">
        <v>15343</v>
      </c>
      <c r="AD3233">
        <v>9</v>
      </c>
    </row>
    <row r="3234" spans="2:30" x14ac:dyDescent="0.25">
      <c r="B3234" s="49"/>
      <c r="C3234" s="49"/>
      <c r="D3234" s="2"/>
      <c r="E3234" t="s">
        <v>389</v>
      </c>
      <c r="F3234" s="49"/>
      <c r="G3234" s="49"/>
      <c r="H3234" t="s">
        <v>15350</v>
      </c>
      <c r="I3234" s="49"/>
      <c r="J3234" s="49"/>
      <c r="L3234" s="49"/>
      <c r="M3234" s="49"/>
      <c r="N3234" s="49"/>
      <c r="O3234" s="49"/>
      <c r="P3234" s="49"/>
      <c r="Q3234" t="s">
        <v>15349</v>
      </c>
      <c r="R3234" t="s">
        <v>14717</v>
      </c>
      <c r="S3234">
        <v>1</v>
      </c>
      <c r="T3234">
        <v>0</v>
      </c>
      <c r="U3234">
        <v>10</v>
      </c>
      <c r="X3234" s="49"/>
      <c r="AB3234" s="49"/>
      <c r="AC3234" s="49"/>
      <c r="AD3234">
        <v>9</v>
      </c>
    </row>
    <row r="3235" spans="2:30" x14ac:dyDescent="0.25">
      <c r="B3235" s="49"/>
      <c r="C3235" s="49"/>
      <c r="D3235" s="2"/>
      <c r="E3235" t="s">
        <v>394</v>
      </c>
      <c r="F3235" s="49"/>
      <c r="G3235" s="49"/>
      <c r="H3235" t="s">
        <v>15353</v>
      </c>
      <c r="I3235" s="49"/>
      <c r="J3235" s="49"/>
      <c r="L3235" s="49"/>
      <c r="M3235" s="49"/>
      <c r="N3235" s="49"/>
      <c r="O3235" s="49"/>
      <c r="P3235" s="49"/>
      <c r="Q3235" t="s">
        <v>15351</v>
      </c>
      <c r="R3235" t="s">
        <v>14717</v>
      </c>
      <c r="S3235">
        <v>2</v>
      </c>
      <c r="T3235">
        <v>0</v>
      </c>
      <c r="U3235">
        <v>15</v>
      </c>
      <c r="X3235" s="49"/>
      <c r="AB3235" s="49"/>
      <c r="AC3235" s="49" t="s">
        <v>15352</v>
      </c>
      <c r="AD3235">
        <v>9</v>
      </c>
    </row>
    <row r="3236" spans="2:30" x14ac:dyDescent="0.25">
      <c r="B3236" s="49"/>
      <c r="C3236" s="49"/>
      <c r="D3236" s="2"/>
      <c r="E3236" t="s">
        <v>403</v>
      </c>
      <c r="F3236" s="49"/>
      <c r="G3236" s="49"/>
      <c r="H3236" t="s">
        <v>15355</v>
      </c>
      <c r="I3236" s="49"/>
      <c r="J3236" s="49"/>
      <c r="L3236" s="49"/>
      <c r="M3236" s="49"/>
      <c r="N3236" s="49"/>
      <c r="O3236" s="49"/>
      <c r="P3236" s="49"/>
      <c r="Q3236" t="s">
        <v>15354</v>
      </c>
      <c r="R3236" t="s">
        <v>14717</v>
      </c>
      <c r="S3236">
        <v>2</v>
      </c>
      <c r="T3236">
        <v>0</v>
      </c>
      <c r="U3236">
        <v>8</v>
      </c>
      <c r="X3236" s="49"/>
      <c r="AB3236" s="49"/>
      <c r="AC3236" s="49" t="s">
        <v>15352</v>
      </c>
      <c r="AD3236">
        <v>9</v>
      </c>
    </row>
    <row r="3237" spans="2:30" x14ac:dyDescent="0.25">
      <c r="B3237" s="49"/>
      <c r="C3237" s="49"/>
      <c r="D3237" s="2"/>
      <c r="E3237" t="s">
        <v>398</v>
      </c>
      <c r="F3237" s="49"/>
      <c r="G3237" s="49"/>
      <c r="H3237" t="s">
        <v>15357</v>
      </c>
      <c r="I3237" s="49"/>
      <c r="J3237" s="49"/>
      <c r="L3237" s="49"/>
      <c r="M3237" s="49"/>
      <c r="N3237" s="49"/>
      <c r="O3237" s="49"/>
      <c r="P3237" s="49"/>
      <c r="Q3237" t="s">
        <v>15356</v>
      </c>
      <c r="R3237" t="s">
        <v>14717</v>
      </c>
      <c r="S3237">
        <v>2</v>
      </c>
      <c r="T3237">
        <v>0</v>
      </c>
      <c r="U3237">
        <v>12</v>
      </c>
      <c r="X3237" s="49"/>
      <c r="AB3237" s="49"/>
      <c r="AC3237" s="49" t="s">
        <v>15352</v>
      </c>
      <c r="AD3237">
        <v>9</v>
      </c>
    </row>
    <row r="3238" spans="2:30" x14ac:dyDescent="0.25">
      <c r="B3238" s="49"/>
      <c r="C3238" s="49"/>
      <c r="D3238" s="2"/>
      <c r="E3238" t="s">
        <v>389</v>
      </c>
      <c r="F3238" s="49"/>
      <c r="G3238" s="49"/>
      <c r="H3238" t="s">
        <v>15359</v>
      </c>
      <c r="I3238" s="49"/>
      <c r="J3238" s="49"/>
      <c r="L3238" s="49"/>
      <c r="M3238" s="49"/>
      <c r="N3238" s="49"/>
      <c r="O3238" s="49"/>
      <c r="P3238" s="49"/>
      <c r="Q3238" t="s">
        <v>15358</v>
      </c>
      <c r="R3238" t="s">
        <v>14717</v>
      </c>
      <c r="S3238">
        <v>2</v>
      </c>
      <c r="T3238">
        <v>0</v>
      </c>
      <c r="U3238">
        <v>10</v>
      </c>
      <c r="X3238" s="49"/>
      <c r="AB3238" s="49"/>
      <c r="AC3238" s="49" t="s">
        <v>15352</v>
      </c>
      <c r="AD3238">
        <v>9</v>
      </c>
    </row>
    <row r="3239" spans="2:30" x14ac:dyDescent="0.25">
      <c r="B3239" s="49"/>
      <c r="C3239" s="49"/>
      <c r="D3239" s="2"/>
      <c r="E3239" t="s">
        <v>1404</v>
      </c>
      <c r="F3239" s="49"/>
      <c r="G3239" s="49"/>
      <c r="H3239" t="s">
        <v>15362</v>
      </c>
      <c r="I3239" s="49"/>
      <c r="J3239" s="49"/>
      <c r="L3239" s="49" t="s">
        <v>15361</v>
      </c>
      <c r="M3239" s="49"/>
      <c r="N3239" s="49"/>
      <c r="O3239" s="49"/>
      <c r="P3239" s="49"/>
      <c r="Q3239" t="s">
        <v>15360</v>
      </c>
      <c r="R3239" t="s">
        <v>14717</v>
      </c>
      <c r="S3239">
        <v>1</v>
      </c>
      <c r="T3239">
        <v>35</v>
      </c>
      <c r="U3239">
        <v>10</v>
      </c>
      <c r="X3239" s="49"/>
      <c r="Y3239">
        <v>2</v>
      </c>
      <c r="Z3239">
        <v>1</v>
      </c>
      <c r="AA3239">
        <v>3</v>
      </c>
      <c r="AB3239" s="49" t="s">
        <v>2289</v>
      </c>
      <c r="AC3239" s="49"/>
      <c r="AD3239">
        <v>9</v>
      </c>
    </row>
    <row r="3240" spans="2:30" x14ac:dyDescent="0.25">
      <c r="B3240" s="49"/>
      <c r="C3240" s="49"/>
      <c r="D3240" s="2"/>
      <c r="E3240" t="s">
        <v>1404</v>
      </c>
      <c r="F3240" s="49"/>
      <c r="G3240" s="49"/>
      <c r="H3240" t="s">
        <v>15365</v>
      </c>
      <c r="I3240" s="49"/>
      <c r="J3240" s="49"/>
      <c r="L3240" s="49" t="s">
        <v>15364</v>
      </c>
      <c r="M3240" s="49"/>
      <c r="N3240" s="49"/>
      <c r="O3240" s="49"/>
      <c r="P3240" s="49"/>
      <c r="Q3240" t="s">
        <v>15363</v>
      </c>
      <c r="R3240" t="s">
        <v>14717</v>
      </c>
      <c r="S3240">
        <v>2</v>
      </c>
      <c r="T3240">
        <v>35</v>
      </c>
      <c r="U3240">
        <v>10</v>
      </c>
      <c r="X3240" s="49"/>
      <c r="Y3240">
        <v>2</v>
      </c>
      <c r="Z3240">
        <v>1</v>
      </c>
      <c r="AA3240">
        <v>3</v>
      </c>
      <c r="AB3240" s="49" t="s">
        <v>618</v>
      </c>
      <c r="AC3240" s="49"/>
      <c r="AD3240">
        <v>9</v>
      </c>
    </row>
    <row r="3241" spans="2:30" x14ac:dyDescent="0.25">
      <c r="B3241" s="49"/>
      <c r="C3241" s="49"/>
      <c r="D3241" s="2"/>
      <c r="E3241" t="s">
        <v>1404</v>
      </c>
      <c r="F3241" s="49"/>
      <c r="G3241" s="49"/>
      <c r="H3241" t="s">
        <v>15367</v>
      </c>
      <c r="I3241" s="49"/>
      <c r="J3241" s="49"/>
      <c r="L3241" s="49" t="s">
        <v>15364</v>
      </c>
      <c r="M3241" s="49"/>
      <c r="N3241" s="49"/>
      <c r="O3241" s="49"/>
      <c r="P3241" s="49"/>
      <c r="Q3241" t="s">
        <v>15366</v>
      </c>
      <c r="R3241" t="s">
        <v>14717</v>
      </c>
      <c r="S3241">
        <v>3</v>
      </c>
      <c r="T3241">
        <v>40</v>
      </c>
      <c r="U3241">
        <v>10</v>
      </c>
      <c r="X3241" s="49"/>
      <c r="Y3241">
        <v>2</v>
      </c>
      <c r="Z3241">
        <v>1</v>
      </c>
      <c r="AA3241">
        <v>3</v>
      </c>
      <c r="AB3241" s="49" t="s">
        <v>618</v>
      </c>
      <c r="AC3241" s="49"/>
      <c r="AD3241">
        <v>9</v>
      </c>
    </row>
    <row r="3242" spans="2:30" x14ac:dyDescent="0.25">
      <c r="B3242" s="49"/>
      <c r="C3242" s="49"/>
      <c r="D3242" s="2"/>
      <c r="E3242" t="s">
        <v>41</v>
      </c>
      <c r="F3242" s="49"/>
      <c r="G3242" s="49"/>
      <c r="H3242" t="s">
        <v>15370</v>
      </c>
      <c r="I3242" s="49"/>
      <c r="J3242" s="49"/>
      <c r="L3242" s="49" t="s">
        <v>15369</v>
      </c>
      <c r="M3242" s="49"/>
      <c r="N3242" s="49"/>
      <c r="O3242" s="49"/>
      <c r="P3242" s="49"/>
      <c r="Q3242" t="s">
        <v>15368</v>
      </c>
      <c r="R3242" t="s">
        <v>14717</v>
      </c>
      <c r="S3242">
        <v>1</v>
      </c>
      <c r="T3242">
        <v>120</v>
      </c>
      <c r="U3242">
        <v>12</v>
      </c>
      <c r="X3242" s="49"/>
      <c r="Y3242">
        <v>2</v>
      </c>
      <c r="Z3242">
        <v>1</v>
      </c>
      <c r="AA3242">
        <v>3</v>
      </c>
      <c r="AB3242" s="49" t="s">
        <v>2289</v>
      </c>
      <c r="AC3242" s="49"/>
      <c r="AD3242">
        <v>9</v>
      </c>
    </row>
    <row r="3243" spans="2:30" x14ac:dyDescent="0.25">
      <c r="B3243" s="49"/>
      <c r="C3243" s="49"/>
      <c r="D3243" s="2"/>
      <c r="E3243" t="s">
        <v>41</v>
      </c>
      <c r="F3243" s="49"/>
      <c r="G3243" s="49"/>
      <c r="H3243" t="s">
        <v>15373</v>
      </c>
      <c r="I3243" s="49"/>
      <c r="J3243" s="49"/>
      <c r="L3243" s="49" t="s">
        <v>15372</v>
      </c>
      <c r="M3243" s="49"/>
      <c r="N3243" s="49"/>
      <c r="O3243" s="49"/>
      <c r="P3243" s="49"/>
      <c r="Q3243" t="s">
        <v>15371</v>
      </c>
      <c r="R3243" t="s">
        <v>14717</v>
      </c>
      <c r="S3243">
        <v>2</v>
      </c>
      <c r="T3243">
        <v>130</v>
      </c>
      <c r="U3243">
        <v>11</v>
      </c>
      <c r="X3243" s="49"/>
      <c r="Y3243">
        <v>2</v>
      </c>
      <c r="Z3243">
        <v>1</v>
      </c>
      <c r="AA3243">
        <v>3</v>
      </c>
      <c r="AB3243" s="49" t="s">
        <v>618</v>
      </c>
      <c r="AC3243" s="49"/>
      <c r="AD3243">
        <v>9</v>
      </c>
    </row>
    <row r="3244" spans="2:30" x14ac:dyDescent="0.25">
      <c r="B3244" s="49"/>
      <c r="C3244" s="49"/>
      <c r="D3244" s="2"/>
      <c r="E3244" t="s">
        <v>41</v>
      </c>
      <c r="F3244" s="49"/>
      <c r="G3244" s="49"/>
      <c r="H3244" t="s">
        <v>15376</v>
      </c>
      <c r="I3244" s="49"/>
      <c r="J3244" s="49"/>
      <c r="L3244" s="49" t="s">
        <v>15375</v>
      </c>
      <c r="M3244" s="49"/>
      <c r="N3244" s="49"/>
      <c r="O3244" s="49"/>
      <c r="P3244" s="49"/>
      <c r="Q3244" t="s">
        <v>15374</v>
      </c>
      <c r="R3244" t="s">
        <v>14717</v>
      </c>
      <c r="S3244">
        <v>3</v>
      </c>
      <c r="T3244">
        <v>130</v>
      </c>
      <c r="U3244">
        <v>11</v>
      </c>
      <c r="X3244" s="49"/>
      <c r="Y3244">
        <v>2</v>
      </c>
      <c r="Z3244">
        <v>1</v>
      </c>
      <c r="AA3244">
        <v>3</v>
      </c>
      <c r="AB3244" s="49" t="s">
        <v>1745</v>
      </c>
      <c r="AC3244" s="49"/>
      <c r="AD3244">
        <v>9</v>
      </c>
    </row>
    <row r="3245" spans="2:30" x14ac:dyDescent="0.25">
      <c r="B3245" s="49"/>
      <c r="C3245" s="49"/>
      <c r="D3245" s="2"/>
      <c r="E3245" t="s">
        <v>45</v>
      </c>
      <c r="F3245" s="49"/>
      <c r="G3245" s="49"/>
      <c r="H3245" t="s">
        <v>15379</v>
      </c>
      <c r="I3245" s="49"/>
      <c r="J3245" s="49"/>
      <c r="L3245" s="49" t="s">
        <v>15378</v>
      </c>
      <c r="M3245" s="49"/>
      <c r="N3245" s="49"/>
      <c r="O3245" s="49"/>
      <c r="P3245" s="49"/>
      <c r="Q3245" t="s">
        <v>15377</v>
      </c>
      <c r="R3245" t="s">
        <v>14717</v>
      </c>
      <c r="S3245">
        <v>1</v>
      </c>
      <c r="T3245">
        <v>80</v>
      </c>
      <c r="U3245">
        <v>10</v>
      </c>
      <c r="X3245" s="49"/>
      <c r="Y3245">
        <v>2</v>
      </c>
      <c r="Z3245">
        <v>1</v>
      </c>
      <c r="AA3245">
        <v>3</v>
      </c>
      <c r="AB3245" s="49" t="s">
        <v>618</v>
      </c>
      <c r="AC3245" s="49"/>
      <c r="AD3245">
        <v>9</v>
      </c>
    </row>
    <row r="3246" spans="2:30" x14ac:dyDescent="0.25">
      <c r="B3246" s="49"/>
      <c r="C3246" s="49"/>
      <c r="D3246" s="2"/>
      <c r="E3246" t="s">
        <v>45</v>
      </c>
      <c r="F3246" s="49"/>
      <c r="G3246" s="49"/>
      <c r="H3246" t="s">
        <v>15382</v>
      </c>
      <c r="I3246" s="49"/>
      <c r="J3246" s="49"/>
      <c r="L3246" s="49" t="s">
        <v>15381</v>
      </c>
      <c r="M3246" s="49"/>
      <c r="N3246" s="49"/>
      <c r="O3246" s="49"/>
      <c r="P3246" s="49"/>
      <c r="Q3246" t="s">
        <v>15380</v>
      </c>
      <c r="R3246" t="s">
        <v>14717</v>
      </c>
      <c r="S3246">
        <v>2</v>
      </c>
      <c r="T3246">
        <v>80</v>
      </c>
      <c r="U3246">
        <v>10</v>
      </c>
      <c r="X3246" s="49"/>
      <c r="Y3246">
        <v>2</v>
      </c>
      <c r="Z3246">
        <v>1</v>
      </c>
      <c r="AA3246">
        <v>3</v>
      </c>
      <c r="AB3246" s="49" t="s">
        <v>618</v>
      </c>
      <c r="AC3246" s="49"/>
      <c r="AD3246">
        <v>9</v>
      </c>
    </row>
    <row r="3247" spans="2:30" x14ac:dyDescent="0.25">
      <c r="B3247" s="49"/>
      <c r="C3247" s="49"/>
      <c r="D3247" s="2"/>
      <c r="E3247" t="s">
        <v>45</v>
      </c>
      <c r="F3247" s="49"/>
      <c r="G3247" s="49"/>
      <c r="H3247" t="s">
        <v>15385</v>
      </c>
      <c r="I3247" s="49"/>
      <c r="J3247" s="49"/>
      <c r="L3247" s="49" t="s">
        <v>15384</v>
      </c>
      <c r="M3247" s="49"/>
      <c r="N3247" s="49"/>
      <c r="O3247" s="49"/>
      <c r="P3247" s="49"/>
      <c r="Q3247" t="s">
        <v>15383</v>
      </c>
      <c r="R3247" t="s">
        <v>14717</v>
      </c>
      <c r="S3247">
        <v>3</v>
      </c>
      <c r="T3247">
        <v>80</v>
      </c>
      <c r="U3247">
        <v>10</v>
      </c>
      <c r="X3247" s="49"/>
      <c r="Y3247">
        <v>2</v>
      </c>
      <c r="Z3247">
        <v>1</v>
      </c>
      <c r="AA3247">
        <v>3</v>
      </c>
      <c r="AB3247" s="49" t="s">
        <v>610</v>
      </c>
      <c r="AC3247" s="49"/>
      <c r="AD3247">
        <v>9</v>
      </c>
    </row>
    <row r="3248" spans="2:30" x14ac:dyDescent="0.25">
      <c r="B3248" s="49"/>
      <c r="C3248" s="49"/>
      <c r="D3248" s="2"/>
      <c r="E3248" t="s">
        <v>309</v>
      </c>
      <c r="F3248" s="49"/>
      <c r="G3248" s="49"/>
      <c r="H3248" t="s">
        <v>15387</v>
      </c>
      <c r="I3248" s="49"/>
      <c r="J3248" s="49"/>
      <c r="L3248" s="49" t="s">
        <v>3545</v>
      </c>
      <c r="M3248" s="49"/>
      <c r="N3248" s="49"/>
      <c r="O3248" s="49"/>
      <c r="P3248" s="49"/>
      <c r="Q3248" t="s">
        <v>15386</v>
      </c>
      <c r="R3248" t="s">
        <v>14717</v>
      </c>
      <c r="S3248">
        <v>1</v>
      </c>
      <c r="T3248">
        <v>10</v>
      </c>
      <c r="U3248">
        <v>12</v>
      </c>
      <c r="X3248" s="49"/>
      <c r="Y3248">
        <v>2</v>
      </c>
      <c r="Z3248">
        <v>2</v>
      </c>
      <c r="AA3248">
        <v>2</v>
      </c>
      <c r="AB3248" s="49" t="s">
        <v>2289</v>
      </c>
      <c r="AC3248" s="49"/>
      <c r="AD3248">
        <v>9</v>
      </c>
    </row>
    <row r="3249" spans="2:30" x14ac:dyDescent="0.25">
      <c r="B3249" s="49"/>
      <c r="C3249" s="49"/>
      <c r="D3249" s="2"/>
      <c r="E3249" t="s">
        <v>309</v>
      </c>
      <c r="F3249" s="49"/>
      <c r="G3249" s="49"/>
      <c r="H3249" t="s">
        <v>15389</v>
      </c>
      <c r="I3249" s="49"/>
      <c r="J3249" s="49"/>
      <c r="L3249" s="49" t="s">
        <v>3218</v>
      </c>
      <c r="M3249" s="49"/>
      <c r="N3249" s="49"/>
      <c r="O3249" s="49"/>
      <c r="P3249" s="49"/>
      <c r="Q3249" t="s">
        <v>15388</v>
      </c>
      <c r="R3249" t="s">
        <v>14717</v>
      </c>
      <c r="S3249">
        <v>2</v>
      </c>
      <c r="T3249">
        <v>12.5</v>
      </c>
      <c r="U3249">
        <v>12</v>
      </c>
      <c r="X3249" s="49"/>
      <c r="Y3249">
        <v>2</v>
      </c>
      <c r="Z3249">
        <v>2</v>
      </c>
      <c r="AA3249">
        <v>2</v>
      </c>
      <c r="AB3249" s="49" t="s">
        <v>618</v>
      </c>
      <c r="AC3249" s="49"/>
      <c r="AD3249">
        <v>9</v>
      </c>
    </row>
    <row r="3250" spans="2:30" x14ac:dyDescent="0.25">
      <c r="B3250" s="49"/>
      <c r="C3250" s="49"/>
      <c r="D3250" s="2"/>
      <c r="E3250" t="s">
        <v>309</v>
      </c>
      <c r="F3250" s="49"/>
      <c r="G3250" s="49"/>
      <c r="H3250" t="s">
        <v>15391</v>
      </c>
      <c r="I3250" s="49"/>
      <c r="J3250" s="49"/>
      <c r="L3250" s="49" t="s">
        <v>3600</v>
      </c>
      <c r="M3250" s="49"/>
      <c r="N3250" s="49"/>
      <c r="O3250" s="49"/>
      <c r="P3250" s="49"/>
      <c r="Q3250" t="s">
        <v>15390</v>
      </c>
      <c r="R3250" t="s">
        <v>14717</v>
      </c>
      <c r="S3250">
        <v>3</v>
      </c>
      <c r="T3250">
        <v>15</v>
      </c>
      <c r="U3250">
        <v>11</v>
      </c>
      <c r="X3250" s="49"/>
      <c r="Y3250">
        <v>2</v>
      </c>
      <c r="Z3250">
        <v>2</v>
      </c>
      <c r="AA3250">
        <v>2</v>
      </c>
      <c r="AB3250" s="49" t="s">
        <v>610</v>
      </c>
      <c r="AC3250" s="49"/>
      <c r="AD3250">
        <v>9</v>
      </c>
    </row>
    <row r="3251" spans="2:30" x14ac:dyDescent="0.25">
      <c r="B3251" s="49"/>
      <c r="C3251" s="49"/>
      <c r="D3251" s="2"/>
      <c r="E3251" t="s">
        <v>229</v>
      </c>
      <c r="F3251" s="49"/>
      <c r="G3251" s="49"/>
      <c r="H3251" t="s">
        <v>15394</v>
      </c>
      <c r="I3251" s="49"/>
      <c r="J3251" s="49"/>
      <c r="L3251" s="49" t="s">
        <v>15393</v>
      </c>
      <c r="M3251" s="49"/>
      <c r="N3251" s="49"/>
      <c r="O3251" s="49"/>
      <c r="P3251" s="49"/>
      <c r="Q3251" t="s">
        <v>15392</v>
      </c>
      <c r="R3251" t="s">
        <v>14717</v>
      </c>
      <c r="S3251">
        <v>1</v>
      </c>
      <c r="T3251">
        <v>25</v>
      </c>
      <c r="U3251">
        <v>12</v>
      </c>
      <c r="X3251" s="49"/>
      <c r="Y3251">
        <v>2</v>
      </c>
      <c r="Z3251">
        <v>1</v>
      </c>
      <c r="AA3251">
        <v>3</v>
      </c>
      <c r="AB3251" s="49" t="s">
        <v>618</v>
      </c>
      <c r="AC3251" s="49"/>
      <c r="AD3251">
        <v>9</v>
      </c>
    </row>
    <row r="3252" spans="2:30" x14ac:dyDescent="0.25">
      <c r="B3252" s="49"/>
      <c r="C3252" s="49"/>
      <c r="D3252" s="2"/>
      <c r="E3252" t="s">
        <v>229</v>
      </c>
      <c r="F3252" s="49"/>
      <c r="G3252" s="49"/>
      <c r="H3252" t="s">
        <v>15397</v>
      </c>
      <c r="I3252" s="49"/>
      <c r="J3252" s="49"/>
      <c r="L3252" s="49" t="s">
        <v>15396</v>
      </c>
      <c r="M3252" s="49"/>
      <c r="N3252" s="49"/>
      <c r="O3252" s="49"/>
      <c r="P3252" s="49"/>
      <c r="Q3252" t="s">
        <v>15395</v>
      </c>
      <c r="R3252" t="s">
        <v>14717</v>
      </c>
      <c r="S3252">
        <v>2</v>
      </c>
      <c r="T3252">
        <v>27.5</v>
      </c>
      <c r="U3252">
        <v>12</v>
      </c>
      <c r="X3252" s="49"/>
      <c r="Y3252">
        <v>2</v>
      </c>
      <c r="Z3252">
        <v>1</v>
      </c>
      <c r="AA3252">
        <v>3</v>
      </c>
      <c r="AB3252" s="49"/>
      <c r="AC3252" s="49"/>
      <c r="AD3252">
        <v>9</v>
      </c>
    </row>
    <row r="3253" spans="2:30" x14ac:dyDescent="0.25">
      <c r="B3253" s="49"/>
      <c r="C3253" s="49"/>
      <c r="D3253" s="2"/>
      <c r="E3253" t="s">
        <v>229</v>
      </c>
      <c r="F3253" s="49"/>
      <c r="G3253" s="49"/>
      <c r="H3253" t="s">
        <v>15400</v>
      </c>
      <c r="I3253" s="49"/>
      <c r="J3253" s="49"/>
      <c r="L3253" s="49" t="s">
        <v>15399</v>
      </c>
      <c r="M3253" s="49"/>
      <c r="N3253" s="49"/>
      <c r="O3253" s="49"/>
      <c r="P3253" s="49"/>
      <c r="Q3253" t="s">
        <v>15398</v>
      </c>
      <c r="R3253" t="s">
        <v>14717</v>
      </c>
      <c r="S3253">
        <v>3</v>
      </c>
      <c r="T3253">
        <v>27.5</v>
      </c>
      <c r="U3253">
        <v>10</v>
      </c>
      <c r="X3253" s="49"/>
      <c r="Y3253">
        <v>2</v>
      </c>
      <c r="Z3253">
        <v>1</v>
      </c>
      <c r="AA3253">
        <v>3</v>
      </c>
      <c r="AB3253" s="49"/>
      <c r="AC3253" s="49"/>
      <c r="AD3253">
        <v>9</v>
      </c>
    </row>
    <row r="3254" spans="2:30" x14ac:dyDescent="0.25">
      <c r="B3254" s="49"/>
      <c r="C3254" s="49"/>
      <c r="D3254" s="2"/>
      <c r="E3254" t="s">
        <v>102</v>
      </c>
      <c r="F3254" s="49"/>
      <c r="G3254" s="49"/>
      <c r="H3254" t="s">
        <v>15402</v>
      </c>
      <c r="I3254" s="49"/>
      <c r="J3254" s="49"/>
      <c r="L3254" s="49" t="s">
        <v>2181</v>
      </c>
      <c r="M3254" s="49"/>
      <c r="N3254" s="49"/>
      <c r="O3254" s="49"/>
      <c r="P3254" s="49"/>
      <c r="Q3254" t="s">
        <v>15401</v>
      </c>
      <c r="R3254" t="s">
        <v>14717</v>
      </c>
      <c r="S3254">
        <v>1</v>
      </c>
      <c r="T3254">
        <v>25</v>
      </c>
      <c r="U3254">
        <v>12</v>
      </c>
      <c r="X3254" s="49"/>
      <c r="Y3254">
        <v>2</v>
      </c>
      <c r="Z3254">
        <v>1</v>
      </c>
      <c r="AA3254">
        <v>3</v>
      </c>
      <c r="AB3254" s="49" t="s">
        <v>1745</v>
      </c>
      <c r="AC3254" s="49"/>
      <c r="AD3254">
        <v>9</v>
      </c>
    </row>
    <row r="3255" spans="2:30" x14ac:dyDescent="0.25">
      <c r="B3255" s="49"/>
      <c r="C3255" s="49"/>
      <c r="D3255" s="2"/>
      <c r="E3255" t="s">
        <v>102</v>
      </c>
      <c r="F3255" s="49"/>
      <c r="G3255" s="49"/>
      <c r="H3255" t="s">
        <v>15404</v>
      </c>
      <c r="I3255" s="49"/>
      <c r="J3255" s="49"/>
      <c r="L3255" s="49" t="s">
        <v>2350</v>
      </c>
      <c r="M3255" s="49"/>
      <c r="N3255" s="49"/>
      <c r="O3255" s="49"/>
      <c r="P3255" s="49"/>
      <c r="Q3255" t="s">
        <v>15403</v>
      </c>
      <c r="R3255" t="s">
        <v>14717</v>
      </c>
      <c r="S3255">
        <v>2</v>
      </c>
      <c r="T3255">
        <v>25</v>
      </c>
      <c r="U3255">
        <v>10</v>
      </c>
      <c r="X3255" s="49"/>
      <c r="Y3255">
        <v>2</v>
      </c>
      <c r="Z3255">
        <v>1</v>
      </c>
      <c r="AA3255">
        <v>3</v>
      </c>
      <c r="AB3255" s="49" t="s">
        <v>610</v>
      </c>
      <c r="AC3255" s="49"/>
      <c r="AD3255">
        <v>9</v>
      </c>
    </row>
    <row r="3256" spans="2:30" x14ac:dyDescent="0.25">
      <c r="B3256" s="49"/>
      <c r="C3256" s="49"/>
      <c r="D3256" s="2"/>
      <c r="E3256" t="s">
        <v>102</v>
      </c>
      <c r="F3256" s="49"/>
      <c r="G3256" s="49"/>
      <c r="H3256" t="s">
        <v>15406</v>
      </c>
      <c r="I3256" s="49"/>
      <c r="J3256" s="49"/>
      <c r="L3256" s="49" t="s">
        <v>2350</v>
      </c>
      <c r="M3256" s="49"/>
      <c r="N3256" s="49"/>
      <c r="O3256" s="49"/>
      <c r="P3256" s="49"/>
      <c r="Q3256" t="s">
        <v>15405</v>
      </c>
      <c r="R3256" t="s">
        <v>14717</v>
      </c>
      <c r="S3256">
        <v>3</v>
      </c>
      <c r="T3256">
        <v>25</v>
      </c>
      <c r="U3256">
        <v>9</v>
      </c>
      <c r="X3256" s="49"/>
      <c r="Y3256">
        <v>2</v>
      </c>
      <c r="Z3256">
        <v>1</v>
      </c>
      <c r="AA3256">
        <v>3</v>
      </c>
      <c r="AB3256" s="49" t="s">
        <v>610</v>
      </c>
      <c r="AC3256" s="49"/>
      <c r="AD3256">
        <v>9</v>
      </c>
    </row>
    <row r="3257" spans="2:30" x14ac:dyDescent="0.25">
      <c r="B3257" s="49"/>
      <c r="C3257" s="49"/>
      <c r="D3257" s="2"/>
      <c r="E3257" t="s">
        <v>1534</v>
      </c>
      <c r="F3257" s="49"/>
      <c r="G3257" s="49"/>
      <c r="H3257" t="s">
        <v>15408</v>
      </c>
      <c r="I3257" s="49"/>
      <c r="J3257" s="49"/>
      <c r="L3257" s="49"/>
      <c r="M3257" s="49"/>
      <c r="N3257" s="49"/>
      <c r="O3257" s="49"/>
      <c r="P3257" s="49"/>
      <c r="Q3257" t="s">
        <v>15407</v>
      </c>
      <c r="R3257" t="s">
        <v>14717</v>
      </c>
      <c r="S3257">
        <v>1</v>
      </c>
      <c r="T3257">
        <v>140</v>
      </c>
      <c r="V3257">
        <v>45</v>
      </c>
      <c r="X3257" s="49"/>
      <c r="AB3257" s="49"/>
      <c r="AC3257" s="49"/>
      <c r="AD3257">
        <v>9</v>
      </c>
    </row>
    <row r="3258" spans="2:30" x14ac:dyDescent="0.25">
      <c r="B3258" s="49"/>
      <c r="C3258" s="49"/>
      <c r="D3258" s="2"/>
      <c r="E3258" t="s">
        <v>1534</v>
      </c>
      <c r="F3258" s="49"/>
      <c r="G3258" s="49"/>
      <c r="H3258" t="s">
        <v>14720</v>
      </c>
      <c r="I3258" s="49"/>
      <c r="J3258" s="49"/>
      <c r="L3258" s="49"/>
      <c r="M3258" s="49"/>
      <c r="N3258" s="49"/>
      <c r="O3258" s="49"/>
      <c r="P3258" s="49"/>
      <c r="Q3258" t="s">
        <v>15409</v>
      </c>
      <c r="R3258" t="s">
        <v>14717</v>
      </c>
      <c r="S3258">
        <v>2</v>
      </c>
      <c r="T3258">
        <v>140</v>
      </c>
      <c r="V3258">
        <v>45</v>
      </c>
      <c r="X3258" s="49"/>
      <c r="AB3258" s="49"/>
      <c r="AC3258" s="49"/>
      <c r="AD3258">
        <v>9</v>
      </c>
    </row>
    <row r="3259" spans="2:30" x14ac:dyDescent="0.25">
      <c r="B3259" s="49"/>
      <c r="C3259" s="49"/>
      <c r="D3259" s="2"/>
      <c r="E3259" t="s">
        <v>363</v>
      </c>
      <c r="F3259" s="49"/>
      <c r="G3259" s="49"/>
      <c r="H3259" t="s">
        <v>14723</v>
      </c>
      <c r="I3259" s="49"/>
      <c r="J3259" s="49"/>
      <c r="L3259" s="49" t="s">
        <v>15411</v>
      </c>
      <c r="M3259" s="49"/>
      <c r="N3259" s="49"/>
      <c r="O3259" s="49"/>
      <c r="P3259" s="49"/>
      <c r="Q3259" t="s">
        <v>15410</v>
      </c>
      <c r="R3259" t="s">
        <v>14721</v>
      </c>
      <c r="S3259">
        <v>1</v>
      </c>
      <c r="V3259">
        <v>301</v>
      </c>
      <c r="W3259">
        <v>0.6</v>
      </c>
      <c r="X3259" s="49" t="s">
        <v>3957</v>
      </c>
      <c r="AB3259" s="49"/>
      <c r="AC3259" s="49"/>
      <c r="AD3259">
        <v>9</v>
      </c>
    </row>
    <row r="3260" spans="2:30" x14ac:dyDescent="0.25">
      <c r="B3260" s="49"/>
      <c r="C3260" s="49"/>
      <c r="D3260" s="2"/>
      <c r="E3260" t="s">
        <v>394</v>
      </c>
      <c r="F3260" s="49"/>
      <c r="G3260" s="49"/>
      <c r="H3260" t="s">
        <v>15414</v>
      </c>
      <c r="I3260" s="49"/>
      <c r="J3260" s="49"/>
      <c r="L3260" s="49"/>
      <c r="M3260" s="49"/>
      <c r="N3260" s="49"/>
      <c r="O3260" s="49"/>
      <c r="P3260" s="49"/>
      <c r="Q3260" t="s">
        <v>15412</v>
      </c>
      <c r="R3260" t="s">
        <v>14721</v>
      </c>
      <c r="S3260">
        <v>1</v>
      </c>
      <c r="T3260">
        <v>0</v>
      </c>
      <c r="U3260">
        <v>15</v>
      </c>
      <c r="X3260" s="49"/>
      <c r="AB3260" s="49"/>
      <c r="AC3260" s="49" t="s">
        <v>15413</v>
      </c>
      <c r="AD3260">
        <v>9</v>
      </c>
    </row>
    <row r="3261" spans="2:30" x14ac:dyDescent="0.25">
      <c r="B3261" s="49"/>
      <c r="C3261" s="49"/>
      <c r="D3261" s="2"/>
      <c r="E3261" t="s">
        <v>398</v>
      </c>
      <c r="F3261" s="49"/>
      <c r="G3261" s="49"/>
      <c r="H3261" t="s">
        <v>15416</v>
      </c>
      <c r="I3261" s="49"/>
      <c r="J3261" s="49"/>
      <c r="L3261" s="49"/>
      <c r="M3261" s="49"/>
      <c r="N3261" s="49"/>
      <c r="O3261" s="49"/>
      <c r="P3261" s="49"/>
      <c r="Q3261" t="s">
        <v>15415</v>
      </c>
      <c r="R3261" t="s">
        <v>14721</v>
      </c>
      <c r="S3261">
        <v>1</v>
      </c>
      <c r="T3261">
        <v>0</v>
      </c>
      <c r="U3261">
        <v>12</v>
      </c>
      <c r="X3261" s="49"/>
      <c r="AB3261" s="49"/>
      <c r="AC3261" s="49" t="s">
        <v>15413</v>
      </c>
      <c r="AD3261">
        <v>9</v>
      </c>
    </row>
    <row r="3262" spans="2:30" x14ac:dyDescent="0.25">
      <c r="B3262" s="49"/>
      <c r="C3262" s="49"/>
      <c r="D3262" s="2"/>
      <c r="E3262" t="s">
        <v>403</v>
      </c>
      <c r="F3262" s="49"/>
      <c r="G3262" s="49"/>
      <c r="H3262" t="s">
        <v>15418</v>
      </c>
      <c r="I3262" s="49"/>
      <c r="J3262" s="49"/>
      <c r="L3262" s="49"/>
      <c r="M3262" s="49"/>
      <c r="N3262" s="49"/>
      <c r="O3262" s="49"/>
      <c r="P3262" s="49"/>
      <c r="Q3262" t="s">
        <v>15417</v>
      </c>
      <c r="R3262" t="s">
        <v>14721</v>
      </c>
      <c r="S3262">
        <v>1</v>
      </c>
      <c r="T3262">
        <v>0</v>
      </c>
      <c r="U3262">
        <v>8</v>
      </c>
      <c r="X3262" s="49"/>
      <c r="AB3262" s="49"/>
      <c r="AC3262" s="49" t="s">
        <v>15413</v>
      </c>
      <c r="AD3262">
        <v>9</v>
      </c>
    </row>
    <row r="3263" spans="2:30" x14ac:dyDescent="0.25">
      <c r="B3263" s="49"/>
      <c r="C3263" s="49"/>
      <c r="D3263" s="2"/>
      <c r="E3263" t="s">
        <v>407</v>
      </c>
      <c r="F3263" s="49"/>
      <c r="G3263" s="49"/>
      <c r="H3263" t="s">
        <v>15420</v>
      </c>
      <c r="I3263" s="49"/>
      <c r="J3263" s="49"/>
      <c r="L3263" s="49"/>
      <c r="M3263" s="49"/>
      <c r="N3263" s="49"/>
      <c r="O3263" s="49"/>
      <c r="P3263" s="49"/>
      <c r="Q3263" t="s">
        <v>15419</v>
      </c>
      <c r="R3263" t="s">
        <v>14721</v>
      </c>
      <c r="S3263">
        <v>1</v>
      </c>
      <c r="T3263">
        <v>0</v>
      </c>
      <c r="U3263">
        <v>10</v>
      </c>
      <c r="X3263" s="49"/>
      <c r="AB3263" s="49"/>
      <c r="AC3263" s="49" t="s">
        <v>15413</v>
      </c>
      <c r="AD3263">
        <v>9</v>
      </c>
    </row>
    <row r="3264" spans="2:30" x14ac:dyDescent="0.25">
      <c r="B3264" s="49"/>
      <c r="C3264" s="49"/>
      <c r="D3264" s="2"/>
      <c r="E3264" t="s">
        <v>389</v>
      </c>
      <c r="F3264" s="49"/>
      <c r="G3264" s="49"/>
      <c r="H3264" t="s">
        <v>15422</v>
      </c>
      <c r="I3264" s="49"/>
      <c r="J3264" s="49"/>
      <c r="L3264" s="49"/>
      <c r="M3264" s="49"/>
      <c r="N3264" s="49"/>
      <c r="O3264" s="49"/>
      <c r="P3264" s="49"/>
      <c r="Q3264" t="s">
        <v>15421</v>
      </c>
      <c r="R3264" t="s">
        <v>14721</v>
      </c>
      <c r="S3264">
        <v>1</v>
      </c>
      <c r="T3264">
        <v>0</v>
      </c>
      <c r="U3264">
        <v>10</v>
      </c>
      <c r="X3264" s="49"/>
      <c r="AB3264" s="49"/>
      <c r="AC3264" s="49"/>
      <c r="AD3264">
        <v>9</v>
      </c>
    </row>
    <row r="3265" spans="2:30" x14ac:dyDescent="0.25">
      <c r="B3265" s="49"/>
      <c r="C3265" s="49"/>
      <c r="D3265" s="2"/>
      <c r="E3265" t="s">
        <v>394</v>
      </c>
      <c r="F3265" s="49"/>
      <c r="G3265" s="49"/>
      <c r="H3265" t="s">
        <v>15425</v>
      </c>
      <c r="I3265" s="49"/>
      <c r="J3265" s="49"/>
      <c r="L3265" s="49"/>
      <c r="M3265" s="49"/>
      <c r="N3265" s="49"/>
      <c r="O3265" s="49"/>
      <c r="P3265" s="49"/>
      <c r="Q3265" t="s">
        <v>15423</v>
      </c>
      <c r="R3265" t="s">
        <v>14721</v>
      </c>
      <c r="S3265">
        <v>2</v>
      </c>
      <c r="T3265">
        <v>0</v>
      </c>
      <c r="U3265">
        <v>15</v>
      </c>
      <c r="X3265" s="49"/>
      <c r="AB3265" s="49"/>
      <c r="AC3265" s="49" t="s">
        <v>15424</v>
      </c>
      <c r="AD3265">
        <v>9</v>
      </c>
    </row>
    <row r="3266" spans="2:30" x14ac:dyDescent="0.25">
      <c r="B3266" s="49"/>
      <c r="C3266" s="49"/>
      <c r="D3266" s="2"/>
      <c r="E3266" t="s">
        <v>398</v>
      </c>
      <c r="F3266" s="49"/>
      <c r="G3266" s="49"/>
      <c r="H3266" t="s">
        <v>15427</v>
      </c>
      <c r="I3266" s="49"/>
      <c r="J3266" s="49"/>
      <c r="L3266" s="49"/>
      <c r="M3266" s="49"/>
      <c r="N3266" s="49"/>
      <c r="O3266" s="49"/>
      <c r="P3266" s="49"/>
      <c r="Q3266" t="s">
        <v>15426</v>
      </c>
      <c r="R3266" t="s">
        <v>14721</v>
      </c>
      <c r="S3266">
        <v>2</v>
      </c>
      <c r="T3266">
        <v>0</v>
      </c>
      <c r="U3266">
        <v>12</v>
      </c>
      <c r="X3266" s="49"/>
      <c r="AB3266" s="49"/>
      <c r="AC3266" s="49" t="s">
        <v>15424</v>
      </c>
      <c r="AD3266">
        <v>9</v>
      </c>
    </row>
    <row r="3267" spans="2:30" x14ac:dyDescent="0.25">
      <c r="B3267" s="49"/>
      <c r="C3267" s="49"/>
      <c r="D3267" s="2"/>
      <c r="E3267" t="s">
        <v>403</v>
      </c>
      <c r="F3267" s="49"/>
      <c r="G3267" s="49"/>
      <c r="H3267" t="s">
        <v>15429</v>
      </c>
      <c r="I3267" s="49"/>
      <c r="J3267" s="49"/>
      <c r="L3267" s="49"/>
      <c r="M3267" s="49"/>
      <c r="N3267" s="49"/>
      <c r="O3267" s="49"/>
      <c r="P3267" s="49"/>
      <c r="Q3267" t="s">
        <v>15428</v>
      </c>
      <c r="R3267" t="s">
        <v>14721</v>
      </c>
      <c r="S3267">
        <v>2</v>
      </c>
      <c r="T3267">
        <v>0</v>
      </c>
      <c r="U3267">
        <v>8</v>
      </c>
      <c r="X3267" s="49"/>
      <c r="AB3267" s="49"/>
      <c r="AC3267" s="49" t="s">
        <v>15424</v>
      </c>
      <c r="AD3267">
        <v>9</v>
      </c>
    </row>
    <row r="3268" spans="2:30" x14ac:dyDescent="0.25">
      <c r="B3268" s="49"/>
      <c r="C3268" s="49"/>
      <c r="D3268" s="2"/>
      <c r="E3268" t="s">
        <v>407</v>
      </c>
      <c r="F3268" s="49"/>
      <c r="G3268" s="49"/>
      <c r="H3268" t="s">
        <v>15431</v>
      </c>
      <c r="I3268" s="49"/>
      <c r="J3268" s="49"/>
      <c r="L3268" s="49"/>
      <c r="M3268" s="49"/>
      <c r="N3268" s="49"/>
      <c r="O3268" s="49"/>
      <c r="P3268" s="49"/>
      <c r="Q3268" t="s">
        <v>15430</v>
      </c>
      <c r="R3268" t="s">
        <v>14721</v>
      </c>
      <c r="S3268">
        <v>2</v>
      </c>
      <c r="T3268">
        <v>0</v>
      </c>
      <c r="U3268">
        <v>10</v>
      </c>
      <c r="X3268" s="49"/>
      <c r="AB3268" s="49"/>
      <c r="AC3268" s="49" t="s">
        <v>15424</v>
      </c>
      <c r="AD3268">
        <v>9</v>
      </c>
    </row>
    <row r="3269" spans="2:30" x14ac:dyDescent="0.25">
      <c r="B3269" s="49"/>
      <c r="C3269" s="49"/>
      <c r="D3269" s="2"/>
      <c r="E3269" t="s">
        <v>389</v>
      </c>
      <c r="F3269" s="49"/>
      <c r="G3269" s="49"/>
      <c r="H3269" t="s">
        <v>15433</v>
      </c>
      <c r="I3269" s="49"/>
      <c r="J3269" s="49"/>
      <c r="L3269" s="49"/>
      <c r="M3269" s="49"/>
      <c r="N3269" s="49"/>
      <c r="O3269" s="49"/>
      <c r="P3269" s="49"/>
      <c r="Q3269" t="s">
        <v>15432</v>
      </c>
      <c r="R3269" t="s">
        <v>14721</v>
      </c>
      <c r="S3269">
        <v>2</v>
      </c>
      <c r="T3269">
        <v>0</v>
      </c>
      <c r="U3269">
        <v>10</v>
      </c>
      <c r="X3269" s="49"/>
      <c r="AB3269" s="49"/>
      <c r="AC3269" s="49" t="s">
        <v>15424</v>
      </c>
      <c r="AD3269">
        <v>9</v>
      </c>
    </row>
    <row r="3270" spans="2:30" x14ac:dyDescent="0.25">
      <c r="B3270" s="49"/>
      <c r="C3270" s="49"/>
      <c r="D3270" s="2"/>
      <c r="E3270" t="s">
        <v>1</v>
      </c>
      <c r="F3270" s="49"/>
      <c r="G3270" s="49"/>
      <c r="H3270" t="s">
        <v>15435</v>
      </c>
      <c r="I3270" s="49"/>
      <c r="J3270" s="49"/>
      <c r="L3270" s="49" t="s">
        <v>6092</v>
      </c>
      <c r="M3270" s="49"/>
      <c r="N3270" s="49"/>
      <c r="O3270" s="49"/>
      <c r="P3270" s="49"/>
      <c r="Q3270" t="s">
        <v>15434</v>
      </c>
      <c r="R3270" t="s">
        <v>14721</v>
      </c>
      <c r="S3270">
        <v>1</v>
      </c>
      <c r="T3270">
        <v>150</v>
      </c>
      <c r="V3270">
        <v>70.199999999999989</v>
      </c>
      <c r="X3270" s="49"/>
      <c r="AB3270" s="49"/>
      <c r="AC3270" s="49"/>
      <c r="AD3270">
        <v>9</v>
      </c>
    </row>
    <row r="3271" spans="2:30" x14ac:dyDescent="0.25">
      <c r="B3271" s="49"/>
      <c r="C3271" s="49"/>
      <c r="D3271" s="2"/>
      <c r="E3271" t="s">
        <v>1</v>
      </c>
      <c r="F3271" s="49"/>
      <c r="G3271" s="49"/>
      <c r="H3271" t="s">
        <v>15437</v>
      </c>
      <c r="I3271" s="49"/>
      <c r="J3271" s="49"/>
      <c r="L3271" s="49"/>
      <c r="M3271" s="49"/>
      <c r="N3271" s="49"/>
      <c r="O3271" s="49"/>
      <c r="P3271" s="49"/>
      <c r="Q3271" t="s">
        <v>15436</v>
      </c>
      <c r="R3271" t="s">
        <v>14721</v>
      </c>
      <c r="S3271">
        <v>2</v>
      </c>
      <c r="T3271">
        <v>150</v>
      </c>
      <c r="V3271">
        <v>60</v>
      </c>
      <c r="X3271" s="49"/>
      <c r="AB3271" s="49"/>
      <c r="AC3271" s="49"/>
      <c r="AD3271">
        <v>9</v>
      </c>
    </row>
    <row r="3272" spans="2:30" x14ac:dyDescent="0.25">
      <c r="B3272" s="49"/>
      <c r="C3272" s="49"/>
      <c r="D3272" s="2"/>
      <c r="E3272" t="s">
        <v>1</v>
      </c>
      <c r="F3272" s="49"/>
      <c r="G3272" s="49"/>
      <c r="H3272" t="s">
        <v>15439</v>
      </c>
      <c r="I3272" s="49"/>
      <c r="J3272" s="49"/>
      <c r="L3272" s="49"/>
      <c r="M3272" s="49"/>
      <c r="N3272" s="49"/>
      <c r="O3272" s="49"/>
      <c r="P3272" s="49"/>
      <c r="Q3272" t="s">
        <v>15438</v>
      </c>
      <c r="R3272" t="s">
        <v>14721</v>
      </c>
      <c r="S3272">
        <v>3</v>
      </c>
      <c r="T3272">
        <v>150</v>
      </c>
      <c r="V3272">
        <v>60</v>
      </c>
      <c r="X3272" s="49"/>
      <c r="AB3272" s="49"/>
      <c r="AC3272" s="49"/>
      <c r="AD3272">
        <v>9</v>
      </c>
    </row>
    <row r="3273" spans="2:30" x14ac:dyDescent="0.25">
      <c r="B3273" s="49"/>
      <c r="C3273" s="49"/>
      <c r="D3273" s="2"/>
      <c r="E3273" t="s">
        <v>1</v>
      </c>
      <c r="F3273" s="49"/>
      <c r="G3273" s="49"/>
      <c r="H3273" t="s">
        <v>15441</v>
      </c>
      <c r="I3273" s="49"/>
      <c r="J3273" s="49"/>
      <c r="L3273" s="49"/>
      <c r="M3273" s="49"/>
      <c r="N3273" s="49"/>
      <c r="O3273" s="49"/>
      <c r="P3273" s="49"/>
      <c r="Q3273" t="s">
        <v>15440</v>
      </c>
      <c r="R3273" t="s">
        <v>14721</v>
      </c>
      <c r="S3273">
        <v>4</v>
      </c>
      <c r="T3273">
        <v>150</v>
      </c>
      <c r="V3273">
        <v>45</v>
      </c>
      <c r="X3273" s="49"/>
      <c r="AB3273" s="49"/>
      <c r="AC3273" s="49"/>
      <c r="AD3273">
        <v>9</v>
      </c>
    </row>
    <row r="3274" spans="2:30" x14ac:dyDescent="0.25">
      <c r="B3274" s="49"/>
      <c r="C3274" s="49"/>
      <c r="D3274" s="2"/>
      <c r="E3274" t="s">
        <v>14741</v>
      </c>
      <c r="F3274" s="49"/>
      <c r="G3274" s="49"/>
      <c r="H3274" t="s">
        <v>15443</v>
      </c>
      <c r="I3274" s="49"/>
      <c r="J3274" s="49"/>
      <c r="L3274" s="49" t="s">
        <v>3189</v>
      </c>
      <c r="M3274" s="49"/>
      <c r="N3274" s="49"/>
      <c r="O3274" s="49"/>
      <c r="P3274" s="49"/>
      <c r="Q3274" t="s">
        <v>15442</v>
      </c>
      <c r="R3274" t="s">
        <v>14721</v>
      </c>
      <c r="S3274">
        <v>1</v>
      </c>
      <c r="T3274">
        <v>202.5</v>
      </c>
      <c r="U3274">
        <v>10</v>
      </c>
      <c r="X3274" s="49"/>
      <c r="Y3274">
        <v>2</v>
      </c>
      <c r="Z3274">
        <v>1</v>
      </c>
      <c r="AA3274">
        <v>3</v>
      </c>
      <c r="AB3274" s="49" t="s">
        <v>618</v>
      </c>
      <c r="AC3274" s="49"/>
      <c r="AD3274">
        <v>9</v>
      </c>
    </row>
    <row r="3275" spans="2:30" x14ac:dyDescent="0.25">
      <c r="B3275" s="49"/>
      <c r="C3275" s="49"/>
      <c r="D3275" s="2"/>
      <c r="E3275" t="s">
        <v>14741</v>
      </c>
      <c r="F3275" s="49"/>
      <c r="G3275" s="49"/>
      <c r="H3275" t="s">
        <v>15445</v>
      </c>
      <c r="I3275" s="49"/>
      <c r="J3275" s="49"/>
      <c r="L3275" s="49" t="s">
        <v>2181</v>
      </c>
      <c r="M3275" s="49"/>
      <c r="N3275" s="49"/>
      <c r="O3275" s="49"/>
      <c r="P3275" s="49"/>
      <c r="Q3275" t="s">
        <v>15444</v>
      </c>
      <c r="R3275" t="s">
        <v>14721</v>
      </c>
      <c r="S3275">
        <v>2</v>
      </c>
      <c r="T3275">
        <v>207.5</v>
      </c>
      <c r="U3275">
        <v>10</v>
      </c>
      <c r="X3275" s="49"/>
      <c r="Y3275">
        <v>2</v>
      </c>
      <c r="Z3275">
        <v>1</v>
      </c>
      <c r="AA3275">
        <v>3</v>
      </c>
      <c r="AB3275" s="49" t="s">
        <v>1745</v>
      </c>
      <c r="AC3275" s="49"/>
      <c r="AD3275">
        <v>9</v>
      </c>
    </row>
    <row r="3276" spans="2:30" x14ac:dyDescent="0.25">
      <c r="B3276" s="49"/>
      <c r="C3276" s="49"/>
      <c r="D3276" s="2"/>
      <c r="E3276" t="s">
        <v>14741</v>
      </c>
      <c r="F3276" s="49"/>
      <c r="G3276" s="49"/>
      <c r="H3276" t="s">
        <v>15447</v>
      </c>
      <c r="I3276" s="49"/>
      <c r="J3276" s="49"/>
      <c r="L3276" s="49" t="s">
        <v>2181</v>
      </c>
      <c r="M3276" s="49"/>
      <c r="N3276" s="49"/>
      <c r="O3276" s="49"/>
      <c r="P3276" s="49"/>
      <c r="Q3276" t="s">
        <v>15446</v>
      </c>
      <c r="R3276" t="s">
        <v>14721</v>
      </c>
      <c r="S3276">
        <v>3</v>
      </c>
      <c r="T3276">
        <v>212.5</v>
      </c>
      <c r="U3276">
        <v>8</v>
      </c>
      <c r="X3276" s="49"/>
      <c r="Y3276">
        <v>2</v>
      </c>
      <c r="Z3276">
        <v>1</v>
      </c>
      <c r="AA3276">
        <v>3</v>
      </c>
      <c r="AB3276" s="49" t="s">
        <v>1745</v>
      </c>
      <c r="AC3276" s="49"/>
      <c r="AD3276">
        <v>9</v>
      </c>
    </row>
    <row r="3277" spans="2:30" x14ac:dyDescent="0.25">
      <c r="B3277" s="49"/>
      <c r="C3277" s="49"/>
      <c r="D3277" s="2"/>
      <c r="E3277" t="s">
        <v>14741</v>
      </c>
      <c r="F3277" s="49"/>
      <c r="G3277" s="49"/>
      <c r="H3277" t="s">
        <v>15449</v>
      </c>
      <c r="I3277" s="49"/>
      <c r="J3277" s="49"/>
      <c r="L3277" s="49" t="s">
        <v>2181</v>
      </c>
      <c r="M3277" s="49"/>
      <c r="N3277" s="49"/>
      <c r="O3277" s="49"/>
      <c r="P3277" s="49"/>
      <c r="Q3277" t="s">
        <v>15448</v>
      </c>
      <c r="R3277" t="s">
        <v>14721</v>
      </c>
      <c r="S3277">
        <v>4</v>
      </c>
      <c r="T3277">
        <v>212.5</v>
      </c>
      <c r="U3277">
        <v>7</v>
      </c>
      <c r="X3277" s="49"/>
      <c r="Y3277">
        <v>2</v>
      </c>
      <c r="Z3277">
        <v>1</v>
      </c>
      <c r="AA3277">
        <v>3</v>
      </c>
      <c r="AB3277" s="49" t="s">
        <v>1745</v>
      </c>
      <c r="AC3277" s="49"/>
      <c r="AD3277">
        <v>9</v>
      </c>
    </row>
    <row r="3278" spans="2:30" x14ac:dyDescent="0.25">
      <c r="B3278" s="49"/>
      <c r="C3278" s="49"/>
      <c r="D3278" s="2"/>
      <c r="E3278" t="s">
        <v>45</v>
      </c>
      <c r="F3278" s="49"/>
      <c r="G3278" s="49"/>
      <c r="H3278" t="s">
        <v>15451</v>
      </c>
      <c r="I3278" s="49"/>
      <c r="J3278" s="49"/>
      <c r="L3278" s="49" t="s">
        <v>3189</v>
      </c>
      <c r="M3278" s="49"/>
      <c r="N3278" s="49"/>
      <c r="O3278" s="49"/>
      <c r="P3278" s="49"/>
      <c r="Q3278" t="s">
        <v>15450</v>
      </c>
      <c r="R3278" t="s">
        <v>14721</v>
      </c>
      <c r="S3278">
        <v>1</v>
      </c>
      <c r="T3278">
        <v>80</v>
      </c>
      <c r="U3278">
        <v>10</v>
      </c>
      <c r="X3278" s="49"/>
      <c r="Y3278">
        <v>2</v>
      </c>
      <c r="Z3278">
        <v>1</v>
      </c>
      <c r="AA3278">
        <v>3</v>
      </c>
      <c r="AB3278" s="49" t="s">
        <v>618</v>
      </c>
      <c r="AC3278" s="49"/>
      <c r="AD3278">
        <v>9</v>
      </c>
    </row>
    <row r="3279" spans="2:30" x14ac:dyDescent="0.25">
      <c r="B3279" s="49"/>
      <c r="C3279" s="49"/>
      <c r="D3279" s="2"/>
      <c r="E3279" t="s">
        <v>45</v>
      </c>
      <c r="F3279" s="49"/>
      <c r="G3279" s="49"/>
      <c r="H3279" t="s">
        <v>15454</v>
      </c>
      <c r="I3279" s="49"/>
      <c r="J3279" s="49"/>
      <c r="L3279" s="49" t="s">
        <v>15453</v>
      </c>
      <c r="M3279" s="49"/>
      <c r="N3279" s="49"/>
      <c r="O3279" s="49"/>
      <c r="P3279" s="49"/>
      <c r="Q3279" t="s">
        <v>15452</v>
      </c>
      <c r="R3279" t="s">
        <v>14721</v>
      </c>
      <c r="S3279">
        <v>2</v>
      </c>
      <c r="T3279">
        <v>82.5</v>
      </c>
      <c r="U3279">
        <v>10</v>
      </c>
      <c r="X3279" s="49"/>
      <c r="Y3279">
        <v>2</v>
      </c>
      <c r="Z3279">
        <v>1</v>
      </c>
      <c r="AA3279">
        <v>3</v>
      </c>
      <c r="AB3279" s="49" t="s">
        <v>618</v>
      </c>
      <c r="AC3279" s="49"/>
      <c r="AD3279">
        <v>9</v>
      </c>
    </row>
    <row r="3280" spans="2:30" x14ac:dyDescent="0.25">
      <c r="B3280" s="49"/>
      <c r="C3280" s="49"/>
      <c r="D3280" s="2"/>
      <c r="E3280" t="s">
        <v>45</v>
      </c>
      <c r="F3280" s="49"/>
      <c r="G3280" s="49"/>
      <c r="H3280" t="s">
        <v>15457</v>
      </c>
      <c r="I3280" s="49"/>
      <c r="J3280" s="49"/>
      <c r="L3280" s="49" t="s">
        <v>15456</v>
      </c>
      <c r="M3280" s="49"/>
      <c r="N3280" s="49"/>
      <c r="O3280" s="49"/>
      <c r="P3280" s="49"/>
      <c r="Q3280" t="s">
        <v>15455</v>
      </c>
      <c r="R3280" t="s">
        <v>14721</v>
      </c>
      <c r="S3280">
        <v>3</v>
      </c>
      <c r="T3280">
        <v>82.5</v>
      </c>
      <c r="U3280">
        <v>10</v>
      </c>
      <c r="X3280" s="49"/>
      <c r="Y3280">
        <v>2</v>
      </c>
      <c r="Z3280">
        <v>1</v>
      </c>
      <c r="AA3280">
        <v>3</v>
      </c>
      <c r="AB3280" s="49" t="s">
        <v>1745</v>
      </c>
      <c r="AC3280" s="49"/>
      <c r="AD3280">
        <v>9</v>
      </c>
    </row>
    <row r="3281" spans="2:30" x14ac:dyDescent="0.25">
      <c r="B3281" s="49"/>
      <c r="C3281" s="49"/>
      <c r="D3281" s="2"/>
      <c r="E3281" t="s">
        <v>102</v>
      </c>
      <c r="F3281" s="49"/>
      <c r="G3281" s="49"/>
      <c r="H3281" t="s">
        <v>15459</v>
      </c>
      <c r="I3281" s="49"/>
      <c r="J3281" s="49"/>
      <c r="L3281" s="49" t="s">
        <v>3189</v>
      </c>
      <c r="M3281" s="49"/>
      <c r="N3281" s="49"/>
      <c r="O3281" s="49"/>
      <c r="P3281" s="49"/>
      <c r="Q3281" t="s">
        <v>15458</v>
      </c>
      <c r="R3281" t="s">
        <v>14721</v>
      </c>
      <c r="S3281">
        <v>1</v>
      </c>
      <c r="T3281">
        <v>25</v>
      </c>
      <c r="U3281">
        <v>9</v>
      </c>
      <c r="X3281" s="49"/>
      <c r="Y3281">
        <v>2</v>
      </c>
      <c r="Z3281">
        <v>1</v>
      </c>
      <c r="AA3281">
        <v>3</v>
      </c>
      <c r="AB3281" s="49" t="s">
        <v>618</v>
      </c>
      <c r="AC3281" s="49"/>
      <c r="AD3281">
        <v>9</v>
      </c>
    </row>
    <row r="3282" spans="2:30" x14ac:dyDescent="0.25">
      <c r="B3282" s="49"/>
      <c r="C3282" s="49"/>
      <c r="D3282" s="2"/>
      <c r="E3282" t="s">
        <v>102</v>
      </c>
      <c r="F3282" s="49"/>
      <c r="G3282" s="49"/>
      <c r="H3282" t="s">
        <v>15461</v>
      </c>
      <c r="I3282" s="49"/>
      <c r="J3282" s="49"/>
      <c r="L3282" s="49" t="s">
        <v>2181</v>
      </c>
      <c r="M3282" s="49"/>
      <c r="N3282" s="49"/>
      <c r="O3282" s="49"/>
      <c r="P3282" s="49"/>
      <c r="Q3282" t="s">
        <v>15460</v>
      </c>
      <c r="R3282" t="s">
        <v>14721</v>
      </c>
      <c r="S3282">
        <v>2</v>
      </c>
      <c r="T3282">
        <v>25</v>
      </c>
      <c r="U3282">
        <v>9</v>
      </c>
      <c r="X3282" s="49"/>
      <c r="Y3282">
        <v>2</v>
      </c>
      <c r="Z3282">
        <v>1</v>
      </c>
      <c r="AA3282">
        <v>3</v>
      </c>
      <c r="AB3282" s="49" t="s">
        <v>1745</v>
      </c>
      <c r="AC3282" s="49"/>
      <c r="AD3282">
        <v>9</v>
      </c>
    </row>
    <row r="3283" spans="2:30" x14ac:dyDescent="0.25">
      <c r="B3283" s="49"/>
      <c r="C3283" s="49"/>
      <c r="D3283" s="2"/>
      <c r="E3283" t="s">
        <v>102</v>
      </c>
      <c r="F3283" s="49"/>
      <c r="G3283" s="49"/>
      <c r="H3283" t="s">
        <v>15463</v>
      </c>
      <c r="I3283" s="49"/>
      <c r="J3283" s="49"/>
      <c r="L3283" s="49" t="s">
        <v>2181</v>
      </c>
      <c r="M3283" s="49"/>
      <c r="N3283" s="49"/>
      <c r="O3283" s="49"/>
      <c r="P3283" s="49"/>
      <c r="Q3283" t="s">
        <v>15462</v>
      </c>
      <c r="R3283" t="s">
        <v>14721</v>
      </c>
      <c r="S3283">
        <v>3</v>
      </c>
      <c r="T3283">
        <v>25</v>
      </c>
      <c r="U3283">
        <v>8</v>
      </c>
      <c r="X3283" s="49"/>
      <c r="Y3283">
        <v>2</v>
      </c>
      <c r="Z3283">
        <v>1</v>
      </c>
      <c r="AA3283">
        <v>3</v>
      </c>
      <c r="AB3283" s="49" t="s">
        <v>1745</v>
      </c>
      <c r="AC3283" s="49"/>
      <c r="AD3283">
        <v>9</v>
      </c>
    </row>
    <row r="3284" spans="2:30" x14ac:dyDescent="0.25">
      <c r="B3284" s="49"/>
      <c r="C3284" s="49"/>
      <c r="D3284" s="2"/>
      <c r="E3284" t="s">
        <v>79</v>
      </c>
      <c r="F3284" s="49"/>
      <c r="G3284" s="49"/>
      <c r="H3284" t="s">
        <v>15465</v>
      </c>
      <c r="I3284" s="49"/>
      <c r="J3284" s="49"/>
      <c r="L3284" s="49" t="s">
        <v>2154</v>
      </c>
      <c r="M3284" s="49"/>
      <c r="N3284" s="49"/>
      <c r="O3284" s="49"/>
      <c r="P3284" s="49"/>
      <c r="Q3284" t="s">
        <v>15464</v>
      </c>
      <c r="R3284" t="s">
        <v>14721</v>
      </c>
      <c r="S3284">
        <v>1</v>
      </c>
      <c r="T3284">
        <v>45</v>
      </c>
      <c r="U3284">
        <v>15</v>
      </c>
      <c r="X3284" s="49"/>
      <c r="Y3284">
        <v>2</v>
      </c>
      <c r="Z3284">
        <v>1</v>
      </c>
      <c r="AA3284">
        <v>2</v>
      </c>
      <c r="AB3284" s="49" t="s">
        <v>618</v>
      </c>
      <c r="AC3284" s="49"/>
      <c r="AD3284">
        <v>9</v>
      </c>
    </row>
    <row r="3285" spans="2:30" x14ac:dyDescent="0.25">
      <c r="B3285" s="49"/>
      <c r="C3285" s="49"/>
      <c r="D3285" s="2"/>
      <c r="E3285" t="s">
        <v>79</v>
      </c>
      <c r="F3285" s="49"/>
      <c r="G3285" s="49"/>
      <c r="H3285" t="s">
        <v>15467</v>
      </c>
      <c r="I3285" s="49"/>
      <c r="J3285" s="49"/>
      <c r="L3285" s="49" t="s">
        <v>1932</v>
      </c>
      <c r="M3285" s="49"/>
      <c r="N3285" s="49"/>
      <c r="O3285" s="49"/>
      <c r="P3285" s="49"/>
      <c r="Q3285" t="s">
        <v>15466</v>
      </c>
      <c r="R3285" t="s">
        <v>14721</v>
      </c>
      <c r="S3285">
        <v>2</v>
      </c>
      <c r="T3285">
        <v>50</v>
      </c>
      <c r="U3285">
        <v>15</v>
      </c>
      <c r="X3285" s="49"/>
      <c r="Y3285">
        <v>2</v>
      </c>
      <c r="Z3285">
        <v>1</v>
      </c>
      <c r="AA3285">
        <v>2</v>
      </c>
      <c r="AB3285" s="49" t="s">
        <v>1745</v>
      </c>
      <c r="AC3285" s="49"/>
      <c r="AD3285">
        <v>9</v>
      </c>
    </row>
    <row r="3286" spans="2:30" x14ac:dyDescent="0.25">
      <c r="B3286" s="49"/>
      <c r="C3286" s="49"/>
      <c r="D3286" s="2"/>
      <c r="E3286" t="s">
        <v>79</v>
      </c>
      <c r="F3286" s="49"/>
      <c r="G3286" s="49"/>
      <c r="H3286" t="s">
        <v>15469</v>
      </c>
      <c r="I3286" s="49"/>
      <c r="J3286" s="49"/>
      <c r="L3286" s="49" t="s">
        <v>1932</v>
      </c>
      <c r="M3286" s="49"/>
      <c r="N3286" s="49"/>
      <c r="O3286" s="49"/>
      <c r="P3286" s="49"/>
      <c r="Q3286" t="s">
        <v>15468</v>
      </c>
      <c r="R3286" t="s">
        <v>14721</v>
      </c>
      <c r="S3286">
        <v>3</v>
      </c>
      <c r="T3286">
        <v>50</v>
      </c>
      <c r="U3286">
        <v>15</v>
      </c>
      <c r="X3286" s="49"/>
      <c r="Y3286">
        <v>2</v>
      </c>
      <c r="Z3286">
        <v>1</v>
      </c>
      <c r="AA3286">
        <v>2</v>
      </c>
      <c r="AB3286" s="49" t="s">
        <v>1745</v>
      </c>
      <c r="AC3286" s="49"/>
      <c r="AD3286">
        <v>9</v>
      </c>
    </row>
    <row r="3287" spans="2:30" x14ac:dyDescent="0.25">
      <c r="B3287" s="49"/>
      <c r="C3287" s="49"/>
      <c r="D3287" s="2"/>
      <c r="E3287" t="s">
        <v>334</v>
      </c>
      <c r="F3287" s="49"/>
      <c r="G3287" s="49"/>
      <c r="H3287" t="s">
        <v>15471</v>
      </c>
      <c r="I3287" s="49"/>
      <c r="J3287" s="49"/>
      <c r="L3287" s="49"/>
      <c r="M3287" s="49"/>
      <c r="N3287" s="49"/>
      <c r="O3287" s="49"/>
      <c r="P3287" s="49"/>
      <c r="Q3287" t="s">
        <v>15470</v>
      </c>
      <c r="R3287" t="s">
        <v>14721</v>
      </c>
      <c r="S3287">
        <v>1</v>
      </c>
      <c r="T3287">
        <v>0</v>
      </c>
      <c r="V3287">
        <v>37.799999999999997</v>
      </c>
      <c r="X3287" s="49"/>
      <c r="AB3287" s="49"/>
      <c r="AC3287" s="49"/>
      <c r="AD3287">
        <v>9</v>
      </c>
    </row>
    <row r="3288" spans="2:30" x14ac:dyDescent="0.25">
      <c r="B3288" s="49"/>
      <c r="C3288" s="49"/>
      <c r="D3288" s="2"/>
      <c r="E3288" t="s">
        <v>334</v>
      </c>
      <c r="F3288" s="49"/>
      <c r="G3288" s="49"/>
      <c r="H3288" t="s">
        <v>15473</v>
      </c>
      <c r="I3288" s="49"/>
      <c r="J3288" s="49"/>
      <c r="L3288" s="49"/>
      <c r="M3288" s="49"/>
      <c r="N3288" s="49"/>
      <c r="O3288" s="49"/>
      <c r="P3288" s="49"/>
      <c r="Q3288" t="s">
        <v>15472</v>
      </c>
      <c r="R3288" t="s">
        <v>14721</v>
      </c>
      <c r="S3288">
        <v>2</v>
      </c>
      <c r="T3288">
        <v>0</v>
      </c>
      <c r="V3288">
        <v>37.799999999999997</v>
      </c>
      <c r="X3288" s="49"/>
      <c r="AB3288" s="49"/>
      <c r="AC3288" s="49"/>
      <c r="AD3288">
        <v>9</v>
      </c>
    </row>
    <row r="3289" spans="2:30" x14ac:dyDescent="0.25">
      <c r="B3289" s="49"/>
      <c r="C3289" s="49"/>
      <c r="D3289" s="2"/>
      <c r="E3289" t="s">
        <v>356</v>
      </c>
      <c r="F3289" s="49"/>
      <c r="G3289" s="49"/>
      <c r="H3289" t="s">
        <v>14724</v>
      </c>
      <c r="I3289" s="49"/>
      <c r="J3289" s="49"/>
      <c r="L3289" s="49" t="s">
        <v>15475</v>
      </c>
      <c r="M3289" s="49"/>
      <c r="N3289" s="49"/>
      <c r="O3289" s="49"/>
      <c r="P3289" s="49"/>
      <c r="Q3289" t="s">
        <v>15474</v>
      </c>
      <c r="R3289" t="s">
        <v>14721</v>
      </c>
      <c r="S3289">
        <v>1</v>
      </c>
      <c r="V3289">
        <v>459</v>
      </c>
      <c r="W3289">
        <v>2</v>
      </c>
      <c r="X3289" s="49" t="s">
        <v>3957</v>
      </c>
      <c r="AB3289" s="49"/>
      <c r="AC3289" s="49"/>
      <c r="AD3289">
        <v>9</v>
      </c>
    </row>
    <row r="3290" spans="2:30" x14ac:dyDescent="0.25">
      <c r="B3290" s="49"/>
      <c r="C3290" s="49"/>
      <c r="D3290" s="2"/>
      <c r="E3290" t="s">
        <v>363</v>
      </c>
      <c r="F3290" s="49"/>
      <c r="G3290" s="49"/>
      <c r="H3290" t="s">
        <v>14727</v>
      </c>
      <c r="I3290" s="49"/>
      <c r="J3290" s="49"/>
      <c r="L3290" s="49" t="s">
        <v>15477</v>
      </c>
      <c r="M3290" s="49"/>
      <c r="N3290" s="49"/>
      <c r="O3290" s="49"/>
      <c r="P3290" s="49"/>
      <c r="Q3290" t="s">
        <v>15476</v>
      </c>
      <c r="R3290" t="s">
        <v>14725</v>
      </c>
      <c r="S3290">
        <v>1</v>
      </c>
      <c r="V3290">
        <v>300</v>
      </c>
      <c r="W3290">
        <v>0.62</v>
      </c>
      <c r="X3290" s="49" t="s">
        <v>3957</v>
      </c>
      <c r="AB3290" s="49"/>
      <c r="AC3290" s="49"/>
      <c r="AD3290">
        <v>9</v>
      </c>
    </row>
    <row r="3291" spans="2:30" x14ac:dyDescent="0.25">
      <c r="B3291" s="49"/>
      <c r="C3291" s="49"/>
      <c r="D3291" s="2"/>
      <c r="E3291" t="s">
        <v>394</v>
      </c>
      <c r="F3291" s="49"/>
      <c r="G3291" s="49"/>
      <c r="H3291" t="s">
        <v>15480</v>
      </c>
      <c r="I3291" s="49"/>
      <c r="J3291" s="49"/>
      <c r="L3291" s="49"/>
      <c r="M3291" s="49"/>
      <c r="N3291" s="49"/>
      <c r="O3291" s="49"/>
      <c r="P3291" s="49"/>
      <c r="Q3291" t="s">
        <v>15478</v>
      </c>
      <c r="R3291" t="s">
        <v>14725</v>
      </c>
      <c r="S3291">
        <v>1</v>
      </c>
      <c r="T3291">
        <v>0</v>
      </c>
      <c r="U3291">
        <v>15</v>
      </c>
      <c r="X3291" s="49"/>
      <c r="AB3291" s="49"/>
      <c r="AC3291" s="49" t="s">
        <v>15479</v>
      </c>
      <c r="AD3291">
        <v>9</v>
      </c>
    </row>
    <row r="3292" spans="2:30" x14ac:dyDescent="0.25">
      <c r="B3292" s="49"/>
      <c r="C3292" s="49"/>
      <c r="D3292" s="2"/>
      <c r="E3292" t="s">
        <v>398</v>
      </c>
      <c r="F3292" s="49"/>
      <c r="G3292" s="49"/>
      <c r="H3292" t="s">
        <v>15482</v>
      </c>
      <c r="I3292" s="49"/>
      <c r="J3292" s="49"/>
      <c r="L3292" s="49"/>
      <c r="M3292" s="49"/>
      <c r="N3292" s="49"/>
      <c r="O3292" s="49"/>
      <c r="P3292" s="49"/>
      <c r="Q3292" t="s">
        <v>15481</v>
      </c>
      <c r="R3292" t="s">
        <v>14725</v>
      </c>
      <c r="S3292">
        <v>1</v>
      </c>
      <c r="T3292">
        <v>0</v>
      </c>
      <c r="U3292">
        <v>12</v>
      </c>
      <c r="X3292" s="49"/>
      <c r="AB3292" s="49"/>
      <c r="AC3292" s="49" t="s">
        <v>15479</v>
      </c>
      <c r="AD3292">
        <v>9</v>
      </c>
    </row>
    <row r="3293" spans="2:30" x14ac:dyDescent="0.25">
      <c r="B3293" s="49"/>
      <c r="C3293" s="49"/>
      <c r="D3293" s="2"/>
      <c r="E3293" t="s">
        <v>403</v>
      </c>
      <c r="F3293" s="49"/>
      <c r="G3293" s="49"/>
      <c r="H3293" t="s">
        <v>15484</v>
      </c>
      <c r="I3293" s="49"/>
      <c r="J3293" s="49"/>
      <c r="L3293" s="49"/>
      <c r="M3293" s="49"/>
      <c r="N3293" s="49"/>
      <c r="O3293" s="49"/>
      <c r="P3293" s="49"/>
      <c r="Q3293" t="s">
        <v>15483</v>
      </c>
      <c r="R3293" t="s">
        <v>14725</v>
      </c>
      <c r="S3293">
        <v>1</v>
      </c>
      <c r="T3293">
        <v>0</v>
      </c>
      <c r="U3293">
        <v>8</v>
      </c>
      <c r="X3293" s="49"/>
      <c r="AB3293" s="49"/>
      <c r="AC3293" s="49" t="s">
        <v>15479</v>
      </c>
      <c r="AD3293">
        <v>9</v>
      </c>
    </row>
    <row r="3294" spans="2:30" x14ac:dyDescent="0.25">
      <c r="B3294" s="49"/>
      <c r="C3294" s="49"/>
      <c r="D3294" s="2"/>
      <c r="E3294" t="s">
        <v>389</v>
      </c>
      <c r="F3294" s="49"/>
      <c r="G3294" s="49"/>
      <c r="H3294" t="s">
        <v>15486</v>
      </c>
      <c r="I3294" s="49"/>
      <c r="J3294" s="49"/>
      <c r="L3294" s="49"/>
      <c r="M3294" s="49"/>
      <c r="N3294" s="49"/>
      <c r="O3294" s="49"/>
      <c r="P3294" s="49"/>
      <c r="Q3294" t="s">
        <v>15485</v>
      </c>
      <c r="R3294" t="s">
        <v>14725</v>
      </c>
      <c r="S3294">
        <v>1</v>
      </c>
      <c r="T3294">
        <v>0</v>
      </c>
      <c r="U3294">
        <v>8</v>
      </c>
      <c r="X3294" s="49"/>
      <c r="AB3294" s="49"/>
      <c r="AC3294" s="49" t="s">
        <v>15479</v>
      </c>
      <c r="AD3294">
        <v>9</v>
      </c>
    </row>
    <row r="3295" spans="2:30" x14ac:dyDescent="0.25">
      <c r="B3295" s="49"/>
      <c r="C3295" s="49"/>
      <c r="D3295" s="2"/>
      <c r="E3295" t="s">
        <v>394</v>
      </c>
      <c r="F3295" s="49"/>
      <c r="G3295" s="49"/>
      <c r="H3295" t="s">
        <v>15489</v>
      </c>
      <c r="I3295" s="49"/>
      <c r="J3295" s="49"/>
      <c r="L3295" s="49"/>
      <c r="M3295" s="49"/>
      <c r="N3295" s="49"/>
      <c r="O3295" s="49"/>
      <c r="P3295" s="49"/>
      <c r="Q3295" t="s">
        <v>15487</v>
      </c>
      <c r="R3295" t="s">
        <v>14725</v>
      </c>
      <c r="S3295">
        <v>2</v>
      </c>
      <c r="T3295">
        <v>0</v>
      </c>
      <c r="U3295">
        <v>15</v>
      </c>
      <c r="X3295" s="49"/>
      <c r="AB3295" s="49"/>
      <c r="AC3295" s="49" t="s">
        <v>15488</v>
      </c>
      <c r="AD3295">
        <v>9</v>
      </c>
    </row>
    <row r="3296" spans="2:30" x14ac:dyDescent="0.25">
      <c r="B3296" s="49"/>
      <c r="C3296" s="49"/>
      <c r="D3296" s="2"/>
      <c r="E3296" t="s">
        <v>398</v>
      </c>
      <c r="F3296" s="49"/>
      <c r="G3296" s="49"/>
      <c r="H3296" t="s">
        <v>15491</v>
      </c>
      <c r="I3296" s="49"/>
      <c r="J3296" s="49"/>
      <c r="L3296" s="49"/>
      <c r="M3296" s="49"/>
      <c r="N3296" s="49"/>
      <c r="O3296" s="49"/>
      <c r="P3296" s="49"/>
      <c r="Q3296" t="s">
        <v>15490</v>
      </c>
      <c r="R3296" t="s">
        <v>14725</v>
      </c>
      <c r="S3296">
        <v>2</v>
      </c>
      <c r="T3296">
        <v>0</v>
      </c>
      <c r="U3296">
        <v>12</v>
      </c>
      <c r="X3296" s="49"/>
      <c r="AB3296" s="49"/>
      <c r="AC3296" s="49" t="s">
        <v>15488</v>
      </c>
      <c r="AD3296">
        <v>9</v>
      </c>
    </row>
    <row r="3297" spans="2:30" x14ac:dyDescent="0.25">
      <c r="B3297" s="49"/>
      <c r="C3297" s="49"/>
      <c r="D3297" s="2"/>
      <c r="E3297" t="s">
        <v>403</v>
      </c>
      <c r="F3297" s="49"/>
      <c r="G3297" s="49"/>
      <c r="H3297" t="s">
        <v>15493</v>
      </c>
      <c r="I3297" s="49"/>
      <c r="J3297" s="49"/>
      <c r="L3297" s="49"/>
      <c r="M3297" s="49"/>
      <c r="N3297" s="49"/>
      <c r="O3297" s="49"/>
      <c r="P3297" s="49"/>
      <c r="Q3297" t="s">
        <v>15492</v>
      </c>
      <c r="R3297" t="s">
        <v>14725</v>
      </c>
      <c r="S3297">
        <v>2</v>
      </c>
      <c r="T3297">
        <v>0</v>
      </c>
      <c r="U3297">
        <v>8</v>
      </c>
      <c r="X3297" s="49"/>
      <c r="AB3297" s="49"/>
      <c r="AC3297" s="49" t="s">
        <v>15488</v>
      </c>
      <c r="AD3297">
        <v>9</v>
      </c>
    </row>
    <row r="3298" spans="2:30" x14ac:dyDescent="0.25">
      <c r="B3298" s="49"/>
      <c r="C3298" s="49"/>
      <c r="D3298" s="2"/>
      <c r="E3298" t="s">
        <v>389</v>
      </c>
      <c r="F3298" s="49"/>
      <c r="G3298" s="49"/>
      <c r="H3298" t="s">
        <v>15495</v>
      </c>
      <c r="I3298" s="49"/>
      <c r="J3298" s="49"/>
      <c r="L3298" s="49"/>
      <c r="M3298" s="49"/>
      <c r="N3298" s="49"/>
      <c r="O3298" s="49"/>
      <c r="P3298" s="49"/>
      <c r="Q3298" t="s">
        <v>15494</v>
      </c>
      <c r="R3298" t="s">
        <v>14725</v>
      </c>
      <c r="S3298">
        <v>2</v>
      </c>
      <c r="T3298">
        <v>0</v>
      </c>
      <c r="U3298">
        <v>8</v>
      </c>
      <c r="X3298" s="49"/>
      <c r="AB3298" s="49"/>
      <c r="AC3298" s="49" t="s">
        <v>15488</v>
      </c>
      <c r="AD3298">
        <v>9</v>
      </c>
    </row>
    <row r="3299" spans="2:30" x14ac:dyDescent="0.25">
      <c r="B3299" s="49"/>
      <c r="C3299" s="49"/>
      <c r="D3299" s="2"/>
      <c r="E3299" t="s">
        <v>172</v>
      </c>
      <c r="F3299" s="49"/>
      <c r="G3299" s="49"/>
      <c r="H3299" t="s">
        <v>15497</v>
      </c>
      <c r="I3299" s="49"/>
      <c r="J3299" s="49"/>
      <c r="L3299" s="49" t="s">
        <v>14821</v>
      </c>
      <c r="M3299" s="49"/>
      <c r="N3299" s="49"/>
      <c r="O3299" s="49"/>
      <c r="P3299" s="49"/>
      <c r="Q3299" t="s">
        <v>15496</v>
      </c>
      <c r="R3299" t="s">
        <v>14725</v>
      </c>
      <c r="S3299">
        <v>1</v>
      </c>
      <c r="T3299">
        <v>20</v>
      </c>
      <c r="U3299">
        <v>10</v>
      </c>
      <c r="X3299" s="49"/>
      <c r="Y3299">
        <v>2</v>
      </c>
      <c r="Z3299">
        <v>1</v>
      </c>
      <c r="AA3299">
        <v>2</v>
      </c>
      <c r="AB3299" s="49" t="s">
        <v>8420</v>
      </c>
      <c r="AC3299" s="49"/>
      <c r="AD3299">
        <v>9</v>
      </c>
    </row>
    <row r="3300" spans="2:30" x14ac:dyDescent="0.25">
      <c r="B3300" s="49"/>
      <c r="C3300" s="49"/>
      <c r="D3300" s="2"/>
      <c r="E3300" t="s">
        <v>172</v>
      </c>
      <c r="F3300" s="49"/>
      <c r="G3300" s="49"/>
      <c r="H3300" t="s">
        <v>15499</v>
      </c>
      <c r="I3300" s="49"/>
      <c r="J3300" s="49"/>
      <c r="L3300" s="49" t="s">
        <v>14821</v>
      </c>
      <c r="M3300" s="49"/>
      <c r="N3300" s="49"/>
      <c r="O3300" s="49"/>
      <c r="P3300" s="49"/>
      <c r="Q3300" t="s">
        <v>15498</v>
      </c>
      <c r="R3300" t="s">
        <v>14725</v>
      </c>
      <c r="S3300">
        <v>2</v>
      </c>
      <c r="T3300">
        <v>20</v>
      </c>
      <c r="U3300">
        <v>10</v>
      </c>
      <c r="X3300" s="49"/>
      <c r="Y3300">
        <v>2</v>
      </c>
      <c r="Z3300">
        <v>1</v>
      </c>
      <c r="AA3300">
        <v>2</v>
      </c>
      <c r="AB3300" s="49" t="s">
        <v>8420</v>
      </c>
      <c r="AC3300" s="49"/>
      <c r="AD3300">
        <v>9</v>
      </c>
    </row>
    <row r="3301" spans="2:30" x14ac:dyDescent="0.25">
      <c r="B3301" s="49"/>
      <c r="C3301" s="49"/>
      <c r="D3301" s="2"/>
      <c r="E3301" t="s">
        <v>147</v>
      </c>
      <c r="F3301" s="49"/>
      <c r="G3301" s="49"/>
      <c r="H3301" t="s">
        <v>15502</v>
      </c>
      <c r="I3301" s="49"/>
      <c r="J3301" s="49"/>
      <c r="L3301" s="49" t="s">
        <v>15501</v>
      </c>
      <c r="M3301" s="49"/>
      <c r="N3301" s="49"/>
      <c r="O3301" s="49"/>
      <c r="P3301" s="49"/>
      <c r="Q3301" t="s">
        <v>15500</v>
      </c>
      <c r="R3301" t="s">
        <v>14725</v>
      </c>
      <c r="S3301">
        <v>1</v>
      </c>
      <c r="T3301">
        <v>110</v>
      </c>
      <c r="U3301">
        <v>10</v>
      </c>
      <c r="X3301" s="49"/>
      <c r="Y3301">
        <v>2</v>
      </c>
      <c r="Z3301">
        <v>1</v>
      </c>
      <c r="AA3301">
        <v>3</v>
      </c>
      <c r="AB3301" s="49" t="s">
        <v>2164</v>
      </c>
      <c r="AC3301" s="49"/>
      <c r="AD3301">
        <v>9</v>
      </c>
    </row>
    <row r="3302" spans="2:30" x14ac:dyDescent="0.25">
      <c r="B3302" s="49"/>
      <c r="C3302" s="49"/>
      <c r="D3302" s="2"/>
      <c r="E3302" t="s">
        <v>147</v>
      </c>
      <c r="F3302" s="49"/>
      <c r="G3302" s="49"/>
      <c r="H3302" t="s">
        <v>15505</v>
      </c>
      <c r="I3302" s="49"/>
      <c r="J3302" s="49"/>
      <c r="L3302" s="49" t="s">
        <v>15504</v>
      </c>
      <c r="M3302" s="49"/>
      <c r="N3302" s="49"/>
      <c r="O3302" s="49"/>
      <c r="P3302" s="49"/>
      <c r="Q3302" t="s">
        <v>15503</v>
      </c>
      <c r="R3302" t="s">
        <v>14725</v>
      </c>
      <c r="S3302">
        <v>2</v>
      </c>
      <c r="T3302">
        <v>130</v>
      </c>
      <c r="U3302">
        <v>10</v>
      </c>
      <c r="X3302" s="49"/>
      <c r="Y3302">
        <v>2</v>
      </c>
      <c r="Z3302">
        <v>1</v>
      </c>
      <c r="AA3302">
        <v>3</v>
      </c>
      <c r="AB3302" s="49" t="s">
        <v>618</v>
      </c>
      <c r="AC3302" s="49"/>
      <c r="AD3302">
        <v>9</v>
      </c>
    </row>
    <row r="3303" spans="2:30" x14ac:dyDescent="0.25">
      <c r="B3303" s="49"/>
      <c r="C3303" s="49"/>
      <c r="D3303" s="2"/>
      <c r="E3303" t="s">
        <v>147</v>
      </c>
      <c r="F3303" s="49"/>
      <c r="G3303" s="49"/>
      <c r="H3303" t="s">
        <v>15508</v>
      </c>
      <c r="I3303" s="49"/>
      <c r="J3303" s="49"/>
      <c r="L3303" s="49" t="s">
        <v>15507</v>
      </c>
      <c r="M3303" s="49"/>
      <c r="N3303" s="49"/>
      <c r="O3303" s="49"/>
      <c r="P3303" s="49"/>
      <c r="Q3303" t="s">
        <v>15506</v>
      </c>
      <c r="R3303" t="s">
        <v>14725</v>
      </c>
      <c r="S3303">
        <v>3</v>
      </c>
      <c r="T3303">
        <v>140</v>
      </c>
      <c r="U3303">
        <v>7</v>
      </c>
      <c r="X3303" s="49"/>
      <c r="Y3303">
        <v>2</v>
      </c>
      <c r="Z3303">
        <v>1</v>
      </c>
      <c r="AA3303">
        <v>3</v>
      </c>
      <c r="AB3303" s="49" t="s">
        <v>1745</v>
      </c>
      <c r="AC3303" s="49"/>
      <c r="AD3303">
        <v>9</v>
      </c>
    </row>
    <row r="3304" spans="2:30" x14ac:dyDescent="0.25">
      <c r="B3304" s="49"/>
      <c r="C3304" s="49"/>
      <c r="D3304" s="2"/>
      <c r="E3304" t="s">
        <v>147</v>
      </c>
      <c r="F3304" s="49"/>
      <c r="G3304" s="49"/>
      <c r="H3304" t="s">
        <v>15511</v>
      </c>
      <c r="I3304" s="49"/>
      <c r="J3304" s="49"/>
      <c r="L3304" s="49" t="s">
        <v>15510</v>
      </c>
      <c r="M3304" s="49"/>
      <c r="N3304" s="49"/>
      <c r="O3304" s="49"/>
      <c r="P3304" s="49"/>
      <c r="Q3304" t="s">
        <v>15509</v>
      </c>
      <c r="R3304" t="s">
        <v>14725</v>
      </c>
      <c r="S3304">
        <v>4</v>
      </c>
      <c r="T3304">
        <v>150</v>
      </c>
      <c r="U3304">
        <v>5.5</v>
      </c>
      <c r="X3304" s="49"/>
      <c r="Y3304">
        <v>2</v>
      </c>
      <c r="Z3304">
        <v>1</v>
      </c>
      <c r="AA3304">
        <v>3</v>
      </c>
      <c r="AB3304" s="49" t="s">
        <v>610</v>
      </c>
      <c r="AC3304" s="49"/>
      <c r="AD3304">
        <v>9</v>
      </c>
    </row>
    <row r="3305" spans="2:30" x14ac:dyDescent="0.25">
      <c r="B3305" s="49"/>
      <c r="C3305" s="49"/>
      <c r="D3305" s="2"/>
      <c r="E3305" t="s">
        <v>172</v>
      </c>
      <c r="F3305" s="49"/>
      <c r="G3305" s="49"/>
      <c r="H3305" t="s">
        <v>15513</v>
      </c>
      <c r="I3305" s="49"/>
      <c r="J3305" s="49"/>
      <c r="L3305" s="49" t="s">
        <v>14821</v>
      </c>
      <c r="M3305" s="49"/>
      <c r="N3305" s="49"/>
      <c r="O3305" s="49"/>
      <c r="P3305" s="49"/>
      <c r="Q3305" t="s">
        <v>15512</v>
      </c>
      <c r="R3305" t="s">
        <v>14725</v>
      </c>
      <c r="S3305">
        <v>3</v>
      </c>
      <c r="T3305">
        <v>20</v>
      </c>
      <c r="U3305">
        <v>10</v>
      </c>
      <c r="X3305" s="49"/>
      <c r="Y3305">
        <v>2</v>
      </c>
      <c r="Z3305">
        <v>1</v>
      </c>
      <c r="AA3305">
        <v>2</v>
      </c>
      <c r="AB3305" s="49" t="s">
        <v>8420</v>
      </c>
      <c r="AC3305" s="49"/>
      <c r="AD3305">
        <v>9</v>
      </c>
    </row>
    <row r="3306" spans="2:30" x14ac:dyDescent="0.25">
      <c r="B3306" s="49"/>
      <c r="C3306" s="49"/>
      <c r="D3306" s="2"/>
      <c r="E3306" t="s">
        <v>147</v>
      </c>
      <c r="F3306" s="49"/>
      <c r="G3306" s="49"/>
      <c r="H3306" t="s">
        <v>15515</v>
      </c>
      <c r="I3306" s="49"/>
      <c r="J3306" s="49"/>
      <c r="L3306" s="49" t="s">
        <v>15510</v>
      </c>
      <c r="M3306" s="49"/>
      <c r="N3306" s="49"/>
      <c r="O3306" s="49"/>
      <c r="P3306" s="49"/>
      <c r="Q3306" t="s">
        <v>15514</v>
      </c>
      <c r="R3306" t="s">
        <v>14725</v>
      </c>
      <c r="S3306">
        <v>5</v>
      </c>
      <c r="T3306">
        <v>150</v>
      </c>
      <c r="U3306">
        <v>5</v>
      </c>
      <c r="X3306" s="49"/>
      <c r="Y3306">
        <v>2</v>
      </c>
      <c r="Z3306">
        <v>1</v>
      </c>
      <c r="AA3306">
        <v>3</v>
      </c>
      <c r="AB3306" s="49" t="s">
        <v>610</v>
      </c>
      <c r="AC3306" s="49"/>
      <c r="AD3306">
        <v>9</v>
      </c>
    </row>
    <row r="3307" spans="2:30" x14ac:dyDescent="0.25">
      <c r="B3307" s="49"/>
      <c r="C3307" s="49"/>
      <c r="D3307" s="2"/>
      <c r="E3307" t="s">
        <v>14742</v>
      </c>
      <c r="F3307" s="49"/>
      <c r="G3307" s="49"/>
      <c r="H3307" t="s">
        <v>15518</v>
      </c>
      <c r="I3307" s="49"/>
      <c r="J3307" s="49"/>
      <c r="L3307" s="49" t="s">
        <v>15517</v>
      </c>
      <c r="M3307" s="49"/>
      <c r="N3307" s="49"/>
      <c r="O3307" s="49"/>
      <c r="P3307" s="49"/>
      <c r="Q3307" t="s">
        <v>15516</v>
      </c>
      <c r="R3307" t="s">
        <v>14725</v>
      </c>
      <c r="S3307">
        <v>1</v>
      </c>
      <c r="T3307">
        <v>20</v>
      </c>
      <c r="U3307">
        <v>10</v>
      </c>
      <c r="X3307" s="49"/>
      <c r="Y3307">
        <v>2</v>
      </c>
      <c r="Z3307">
        <v>1</v>
      </c>
      <c r="AA3307">
        <v>3</v>
      </c>
      <c r="AB3307" s="49" t="s">
        <v>8420</v>
      </c>
      <c r="AC3307" s="49"/>
      <c r="AD3307">
        <v>9</v>
      </c>
    </row>
    <row r="3308" spans="2:30" x14ac:dyDescent="0.25">
      <c r="B3308" s="49"/>
      <c r="C3308" s="49"/>
      <c r="D3308" s="2"/>
      <c r="E3308" t="s">
        <v>14742</v>
      </c>
      <c r="F3308" s="49"/>
      <c r="G3308" s="49"/>
      <c r="H3308" t="s">
        <v>15521</v>
      </c>
      <c r="I3308" s="49"/>
      <c r="J3308" s="49"/>
      <c r="L3308" s="49" t="s">
        <v>15520</v>
      </c>
      <c r="M3308" s="49"/>
      <c r="N3308" s="49"/>
      <c r="O3308" s="49"/>
      <c r="P3308" s="49"/>
      <c r="Q3308" t="s">
        <v>15519</v>
      </c>
      <c r="R3308" t="s">
        <v>14725</v>
      </c>
      <c r="S3308">
        <v>2</v>
      </c>
      <c r="T3308">
        <v>50</v>
      </c>
      <c r="U3308">
        <v>12</v>
      </c>
      <c r="X3308" s="49"/>
      <c r="Y3308">
        <v>2</v>
      </c>
      <c r="Z3308">
        <v>1</v>
      </c>
      <c r="AA3308">
        <v>3</v>
      </c>
      <c r="AB3308" s="49" t="s">
        <v>618</v>
      </c>
      <c r="AC3308" s="49"/>
      <c r="AD3308">
        <v>9</v>
      </c>
    </row>
    <row r="3309" spans="2:30" x14ac:dyDescent="0.25">
      <c r="B3309" s="49"/>
      <c r="C3309" s="49"/>
      <c r="D3309" s="2"/>
      <c r="E3309" t="s">
        <v>14743</v>
      </c>
      <c r="F3309" s="49"/>
      <c r="G3309" s="49"/>
      <c r="H3309" t="s">
        <v>15524</v>
      </c>
      <c r="I3309" s="49"/>
      <c r="J3309" s="49"/>
      <c r="L3309" s="49" t="s">
        <v>15523</v>
      </c>
      <c r="M3309" s="49"/>
      <c r="N3309" s="49"/>
      <c r="O3309" s="49"/>
      <c r="P3309" s="49"/>
      <c r="Q3309" t="s">
        <v>15522</v>
      </c>
      <c r="R3309" t="s">
        <v>14725</v>
      </c>
      <c r="S3309">
        <v>1</v>
      </c>
      <c r="T3309">
        <v>50</v>
      </c>
      <c r="U3309">
        <v>10</v>
      </c>
      <c r="X3309" s="49"/>
      <c r="Y3309">
        <v>2</v>
      </c>
      <c r="Z3309">
        <v>1</v>
      </c>
      <c r="AA3309">
        <v>3</v>
      </c>
      <c r="AB3309" s="49" t="s">
        <v>8420</v>
      </c>
      <c r="AC3309" s="49"/>
      <c r="AD3309">
        <v>9</v>
      </c>
    </row>
    <row r="3310" spans="2:30" x14ac:dyDescent="0.25">
      <c r="B3310" s="49"/>
      <c r="C3310" s="49"/>
      <c r="D3310" s="2"/>
      <c r="E3310" t="s">
        <v>14743</v>
      </c>
      <c r="F3310" s="49"/>
      <c r="G3310" s="49"/>
      <c r="H3310" t="s">
        <v>15527</v>
      </c>
      <c r="I3310" s="49"/>
      <c r="J3310" s="49"/>
      <c r="L3310" s="49" t="s">
        <v>15526</v>
      </c>
      <c r="M3310" s="49"/>
      <c r="N3310" s="49"/>
      <c r="O3310" s="49"/>
      <c r="P3310" s="49"/>
      <c r="Q3310" t="s">
        <v>15525</v>
      </c>
      <c r="R3310" t="s">
        <v>14725</v>
      </c>
      <c r="S3310">
        <v>2</v>
      </c>
      <c r="T3310">
        <v>90</v>
      </c>
      <c r="U3310">
        <v>10</v>
      </c>
      <c r="X3310" s="49"/>
      <c r="Y3310">
        <v>2</v>
      </c>
      <c r="Z3310">
        <v>1</v>
      </c>
      <c r="AA3310">
        <v>3</v>
      </c>
      <c r="AB3310" s="49" t="s">
        <v>2289</v>
      </c>
      <c r="AC3310" s="49"/>
      <c r="AD3310">
        <v>9</v>
      </c>
    </row>
    <row r="3311" spans="2:30" x14ac:dyDescent="0.25">
      <c r="B3311" s="49"/>
      <c r="C3311" s="49"/>
      <c r="D3311" s="2"/>
      <c r="E3311" t="s">
        <v>14743</v>
      </c>
      <c r="F3311" s="49"/>
      <c r="G3311" s="49"/>
      <c r="H3311" t="s">
        <v>15529</v>
      </c>
      <c r="I3311" s="49"/>
      <c r="J3311" s="49"/>
      <c r="L3311" s="49" t="s">
        <v>15526</v>
      </c>
      <c r="M3311" s="49"/>
      <c r="N3311" s="49"/>
      <c r="O3311" s="49"/>
      <c r="P3311" s="49"/>
      <c r="Q3311" t="s">
        <v>15528</v>
      </c>
      <c r="R3311" t="s">
        <v>14725</v>
      </c>
      <c r="S3311">
        <v>3</v>
      </c>
      <c r="T3311">
        <v>100</v>
      </c>
      <c r="U3311">
        <v>10</v>
      </c>
      <c r="X3311" s="49"/>
      <c r="Y3311">
        <v>2</v>
      </c>
      <c r="Z3311">
        <v>1</v>
      </c>
      <c r="AA3311">
        <v>3</v>
      </c>
      <c r="AB3311" s="49" t="s">
        <v>2289</v>
      </c>
      <c r="AC3311" s="49"/>
      <c r="AD3311">
        <v>9</v>
      </c>
    </row>
    <row r="3312" spans="2:30" x14ac:dyDescent="0.25">
      <c r="B3312" s="49"/>
      <c r="C3312" s="49"/>
      <c r="D3312" s="2"/>
      <c r="E3312" t="s">
        <v>14743</v>
      </c>
      <c r="F3312" s="49"/>
      <c r="G3312" s="49"/>
      <c r="H3312" t="s">
        <v>15532</v>
      </c>
      <c r="I3312" s="49"/>
      <c r="J3312" s="49"/>
      <c r="L3312" s="49" t="s">
        <v>15531</v>
      </c>
      <c r="M3312" s="49"/>
      <c r="N3312" s="49"/>
      <c r="O3312" s="49"/>
      <c r="P3312" s="49"/>
      <c r="Q3312" t="s">
        <v>15530</v>
      </c>
      <c r="R3312" t="s">
        <v>14725</v>
      </c>
      <c r="S3312">
        <v>4</v>
      </c>
      <c r="T3312">
        <v>100</v>
      </c>
      <c r="U3312">
        <v>10</v>
      </c>
      <c r="X3312" s="49"/>
      <c r="Y3312">
        <v>2</v>
      </c>
      <c r="Z3312">
        <v>1</v>
      </c>
      <c r="AA3312">
        <v>3</v>
      </c>
      <c r="AB3312" s="49" t="s">
        <v>1745</v>
      </c>
      <c r="AC3312" s="49"/>
      <c r="AD3312">
        <v>9</v>
      </c>
    </row>
    <row r="3313" spans="2:30" x14ac:dyDescent="0.25">
      <c r="B3313" s="49"/>
      <c r="C3313" s="49"/>
      <c r="D3313" s="2"/>
      <c r="E3313" t="s">
        <v>200</v>
      </c>
      <c r="F3313" s="49"/>
      <c r="G3313" s="49"/>
      <c r="H3313" t="s">
        <v>15534</v>
      </c>
      <c r="I3313" s="49"/>
      <c r="J3313" s="49"/>
      <c r="L3313" s="49" t="s">
        <v>3189</v>
      </c>
      <c r="M3313" s="49"/>
      <c r="N3313" s="49"/>
      <c r="O3313" s="49"/>
      <c r="P3313" s="49"/>
      <c r="Q3313" t="s">
        <v>15533</v>
      </c>
      <c r="R3313" t="s">
        <v>14725</v>
      </c>
      <c r="S3313">
        <v>1</v>
      </c>
      <c r="T3313">
        <v>40</v>
      </c>
      <c r="U3313">
        <v>10</v>
      </c>
      <c r="X3313" s="49"/>
      <c r="Y3313">
        <v>2</v>
      </c>
      <c r="Z3313">
        <v>1</v>
      </c>
      <c r="AA3313">
        <v>3</v>
      </c>
      <c r="AB3313" s="49" t="s">
        <v>618</v>
      </c>
      <c r="AC3313" s="49"/>
      <c r="AD3313">
        <v>9</v>
      </c>
    </row>
    <row r="3314" spans="2:30" x14ac:dyDescent="0.25">
      <c r="B3314" s="49"/>
      <c r="C3314" s="49"/>
      <c r="D3314" s="2"/>
      <c r="E3314" t="s">
        <v>200</v>
      </c>
      <c r="F3314" s="49"/>
      <c r="G3314" s="49"/>
      <c r="H3314" t="s">
        <v>15537</v>
      </c>
      <c r="I3314" s="49"/>
      <c r="J3314" s="49"/>
      <c r="L3314" s="49" t="s">
        <v>15536</v>
      </c>
      <c r="M3314" s="49"/>
      <c r="N3314" s="49"/>
      <c r="O3314" s="49"/>
      <c r="P3314" s="49"/>
      <c r="Q3314" t="s">
        <v>15535</v>
      </c>
      <c r="R3314" t="s">
        <v>14725</v>
      </c>
      <c r="S3314">
        <v>2</v>
      </c>
      <c r="T3314">
        <v>40</v>
      </c>
      <c r="U3314">
        <v>12</v>
      </c>
      <c r="X3314" s="49"/>
      <c r="Y3314">
        <v>2</v>
      </c>
      <c r="Z3314">
        <v>1</v>
      </c>
      <c r="AA3314">
        <v>3</v>
      </c>
      <c r="AB3314" s="49" t="s">
        <v>618</v>
      </c>
      <c r="AC3314" s="49"/>
      <c r="AD3314">
        <v>9</v>
      </c>
    </row>
    <row r="3315" spans="2:30" x14ac:dyDescent="0.25">
      <c r="B3315" s="49"/>
      <c r="C3315" s="49"/>
      <c r="D3315" s="2"/>
      <c r="E3315" t="s">
        <v>200</v>
      </c>
      <c r="F3315" s="49"/>
      <c r="G3315" s="49"/>
      <c r="H3315" t="s">
        <v>15539</v>
      </c>
      <c r="I3315" s="49"/>
      <c r="J3315" s="49"/>
      <c r="L3315" s="49" t="s">
        <v>15536</v>
      </c>
      <c r="M3315" s="49"/>
      <c r="N3315" s="49"/>
      <c r="O3315" s="49"/>
      <c r="P3315" s="49"/>
      <c r="Q3315" t="s">
        <v>15538</v>
      </c>
      <c r="R3315" t="s">
        <v>14725</v>
      </c>
      <c r="S3315">
        <v>3</v>
      </c>
      <c r="T3315">
        <v>50</v>
      </c>
      <c r="U3315">
        <v>10</v>
      </c>
      <c r="X3315" s="49"/>
      <c r="Y3315">
        <v>2</v>
      </c>
      <c r="Z3315">
        <v>1</v>
      </c>
      <c r="AA3315">
        <v>3</v>
      </c>
      <c r="AB3315" s="49" t="s">
        <v>618</v>
      </c>
      <c r="AC3315" s="49"/>
      <c r="AD3315">
        <v>9</v>
      </c>
    </row>
    <row r="3316" spans="2:30" x14ac:dyDescent="0.25">
      <c r="B3316" s="49"/>
      <c r="C3316" s="49"/>
      <c r="D3316" s="2"/>
      <c r="E3316" t="s">
        <v>313</v>
      </c>
      <c r="F3316" s="49"/>
      <c r="G3316" s="49"/>
      <c r="H3316" t="s">
        <v>15541</v>
      </c>
      <c r="I3316" s="49"/>
      <c r="J3316" s="49"/>
      <c r="L3316" s="49" t="s">
        <v>3189</v>
      </c>
      <c r="M3316" s="49"/>
      <c r="N3316" s="49"/>
      <c r="O3316" s="49"/>
      <c r="P3316" s="49"/>
      <c r="Q3316" t="s">
        <v>15540</v>
      </c>
      <c r="R3316" t="s">
        <v>14725</v>
      </c>
      <c r="S3316">
        <v>1</v>
      </c>
      <c r="T3316">
        <v>60</v>
      </c>
      <c r="U3316">
        <v>11</v>
      </c>
      <c r="X3316" s="49"/>
      <c r="Y3316">
        <v>2</v>
      </c>
      <c r="Z3316">
        <v>1</v>
      </c>
      <c r="AA3316">
        <v>3</v>
      </c>
      <c r="AB3316" s="49" t="s">
        <v>618</v>
      </c>
      <c r="AC3316" s="49"/>
      <c r="AD3316">
        <v>9</v>
      </c>
    </row>
    <row r="3317" spans="2:30" x14ac:dyDescent="0.25">
      <c r="B3317" s="49"/>
      <c r="C3317" s="49"/>
      <c r="D3317" s="2"/>
      <c r="E3317" t="s">
        <v>313</v>
      </c>
      <c r="F3317" s="49"/>
      <c r="G3317" s="49"/>
      <c r="H3317" t="s">
        <v>15544</v>
      </c>
      <c r="I3317" s="49"/>
      <c r="J3317" s="49"/>
      <c r="L3317" s="49" t="s">
        <v>15543</v>
      </c>
      <c r="M3317" s="49"/>
      <c r="N3317" s="49"/>
      <c r="O3317" s="49"/>
      <c r="P3317" s="49"/>
      <c r="Q3317" t="s">
        <v>15542</v>
      </c>
      <c r="R3317" t="s">
        <v>14725</v>
      </c>
      <c r="S3317">
        <v>2</v>
      </c>
      <c r="T3317">
        <v>60</v>
      </c>
      <c r="U3317">
        <v>10</v>
      </c>
      <c r="X3317" s="49"/>
      <c r="Y3317">
        <v>3</v>
      </c>
      <c r="Z3317">
        <v>1</v>
      </c>
      <c r="AA3317">
        <v>2</v>
      </c>
      <c r="AB3317" s="49" t="s">
        <v>618</v>
      </c>
      <c r="AC3317" s="49"/>
      <c r="AD3317">
        <v>9</v>
      </c>
    </row>
    <row r="3318" spans="2:30" x14ac:dyDescent="0.25">
      <c r="B3318" s="49"/>
      <c r="C3318" s="49"/>
      <c r="D3318" s="2"/>
      <c r="E3318" t="s">
        <v>313</v>
      </c>
      <c r="F3318" s="49"/>
      <c r="G3318" s="49"/>
      <c r="H3318" t="s">
        <v>15546</v>
      </c>
      <c r="I3318" s="49"/>
      <c r="J3318" s="49"/>
      <c r="L3318" s="49" t="s">
        <v>15543</v>
      </c>
      <c r="M3318" s="49"/>
      <c r="N3318" s="49"/>
      <c r="O3318" s="49"/>
      <c r="P3318" s="49"/>
      <c r="Q3318" t="s">
        <v>15545</v>
      </c>
      <c r="R3318" t="s">
        <v>14725</v>
      </c>
      <c r="S3318">
        <v>3</v>
      </c>
      <c r="T3318">
        <v>60</v>
      </c>
      <c r="U3318">
        <v>9</v>
      </c>
      <c r="X3318" s="49"/>
      <c r="Y3318">
        <v>3</v>
      </c>
      <c r="Z3318">
        <v>1</v>
      </c>
      <c r="AA3318">
        <v>2</v>
      </c>
      <c r="AB3318" s="49" t="s">
        <v>618</v>
      </c>
      <c r="AC3318" s="49"/>
      <c r="AD3318">
        <v>9</v>
      </c>
    </row>
    <row r="3319" spans="2:30" x14ac:dyDescent="0.25">
      <c r="B3319" s="49"/>
      <c r="C3319" s="49"/>
      <c r="D3319" s="2"/>
      <c r="E3319" t="s">
        <v>217</v>
      </c>
      <c r="F3319" s="49"/>
      <c r="G3319" s="49"/>
      <c r="H3319" t="s">
        <v>15548</v>
      </c>
      <c r="I3319" s="49"/>
      <c r="J3319" s="49"/>
      <c r="L3319" s="49" t="s">
        <v>3189</v>
      </c>
      <c r="M3319" s="49"/>
      <c r="N3319" s="49"/>
      <c r="O3319" s="49"/>
      <c r="P3319" s="49"/>
      <c r="Q3319" t="s">
        <v>15547</v>
      </c>
      <c r="R3319" t="s">
        <v>14725</v>
      </c>
      <c r="S3319">
        <v>1</v>
      </c>
      <c r="T3319">
        <v>25</v>
      </c>
      <c r="U3319">
        <v>9</v>
      </c>
      <c r="X3319" s="49"/>
      <c r="Y3319">
        <v>2</v>
      </c>
      <c r="Z3319">
        <v>1</v>
      </c>
      <c r="AA3319">
        <v>3</v>
      </c>
      <c r="AB3319" s="49" t="s">
        <v>618</v>
      </c>
      <c r="AC3319" s="49"/>
      <c r="AD3319">
        <v>9</v>
      </c>
    </row>
    <row r="3320" spans="2:30" x14ac:dyDescent="0.25">
      <c r="B3320" s="49"/>
      <c r="C3320" s="49"/>
      <c r="D3320" s="2"/>
      <c r="E3320" t="s">
        <v>217</v>
      </c>
      <c r="F3320" s="49"/>
      <c r="G3320" s="49"/>
      <c r="H3320" t="s">
        <v>15550</v>
      </c>
      <c r="I3320" s="49"/>
      <c r="J3320" s="49"/>
      <c r="L3320" s="49" t="s">
        <v>2181</v>
      </c>
      <c r="M3320" s="49"/>
      <c r="N3320" s="49"/>
      <c r="O3320" s="49"/>
      <c r="P3320" s="49"/>
      <c r="Q3320" t="s">
        <v>15549</v>
      </c>
      <c r="R3320" t="s">
        <v>14725</v>
      </c>
      <c r="S3320">
        <v>2</v>
      </c>
      <c r="T3320">
        <v>25</v>
      </c>
      <c r="U3320">
        <v>10</v>
      </c>
      <c r="X3320" s="49"/>
      <c r="Y3320">
        <v>2</v>
      </c>
      <c r="Z3320">
        <v>1</v>
      </c>
      <c r="AA3320">
        <v>3</v>
      </c>
      <c r="AB3320" s="49" t="s">
        <v>1745</v>
      </c>
      <c r="AC3320" s="49"/>
      <c r="AD3320">
        <v>9</v>
      </c>
    </row>
    <row r="3321" spans="2:30" x14ac:dyDescent="0.25">
      <c r="B3321" s="49"/>
      <c r="C3321" s="49"/>
      <c r="D3321" s="2"/>
      <c r="E3321" t="s">
        <v>217</v>
      </c>
      <c r="F3321" s="49"/>
      <c r="G3321" s="49"/>
      <c r="H3321" t="s">
        <v>15552</v>
      </c>
      <c r="I3321" s="49"/>
      <c r="J3321" s="49"/>
      <c r="L3321" s="49" t="s">
        <v>2181</v>
      </c>
      <c r="M3321" s="49"/>
      <c r="N3321" s="49"/>
      <c r="O3321" s="49"/>
      <c r="P3321" s="49"/>
      <c r="Q3321" t="s">
        <v>15551</v>
      </c>
      <c r="R3321" t="s">
        <v>14725</v>
      </c>
      <c r="S3321">
        <v>3</v>
      </c>
      <c r="T3321">
        <v>25</v>
      </c>
      <c r="U3321">
        <v>9</v>
      </c>
      <c r="X3321" s="49"/>
      <c r="Y3321">
        <v>2</v>
      </c>
      <c r="Z3321">
        <v>1</v>
      </c>
      <c r="AA3321">
        <v>3</v>
      </c>
      <c r="AB3321" s="49" t="s">
        <v>1745</v>
      </c>
      <c r="AC3321" s="49"/>
      <c r="AD3321">
        <v>9</v>
      </c>
    </row>
    <row r="3322" spans="2:30" x14ac:dyDescent="0.25">
      <c r="B3322" s="49"/>
      <c r="C3322" s="49"/>
      <c r="D3322" s="2"/>
      <c r="E3322" t="s">
        <v>209</v>
      </c>
      <c r="F3322" s="49"/>
      <c r="G3322" s="49"/>
      <c r="H3322" t="s">
        <v>15555</v>
      </c>
      <c r="I3322" s="49"/>
      <c r="J3322" s="49"/>
      <c r="L3322" s="49" t="s">
        <v>15554</v>
      </c>
      <c r="M3322" s="49"/>
      <c r="N3322" s="49"/>
      <c r="O3322" s="49"/>
      <c r="P3322" s="49"/>
      <c r="Q3322" t="s">
        <v>15553</v>
      </c>
      <c r="R3322" t="s">
        <v>14725</v>
      </c>
      <c r="S3322">
        <v>1</v>
      </c>
      <c r="T3322">
        <v>80</v>
      </c>
      <c r="U3322">
        <v>8</v>
      </c>
      <c r="X3322" s="49"/>
      <c r="Y3322">
        <v>2</v>
      </c>
      <c r="Z3322">
        <v>1</v>
      </c>
      <c r="AA3322">
        <v>2</v>
      </c>
      <c r="AB3322" s="49" t="s">
        <v>1745</v>
      </c>
      <c r="AC3322" s="49"/>
      <c r="AD3322">
        <v>9</v>
      </c>
    </row>
    <row r="3323" spans="2:30" x14ac:dyDescent="0.25">
      <c r="B3323" s="49"/>
      <c r="C3323" s="49"/>
      <c r="D3323" s="2"/>
      <c r="E3323" t="s">
        <v>209</v>
      </c>
      <c r="F3323" s="49"/>
      <c r="G3323" s="49"/>
      <c r="H3323" t="s">
        <v>15558</v>
      </c>
      <c r="I3323" s="49"/>
      <c r="J3323" s="49"/>
      <c r="L3323" s="49" t="s">
        <v>15557</v>
      </c>
      <c r="M3323" s="49"/>
      <c r="N3323" s="49"/>
      <c r="O3323" s="49"/>
      <c r="P3323" s="49"/>
      <c r="Q3323" t="s">
        <v>15556</v>
      </c>
      <c r="R3323" t="s">
        <v>14725</v>
      </c>
      <c r="S3323">
        <v>2</v>
      </c>
      <c r="T3323">
        <v>80</v>
      </c>
      <c r="U3323">
        <v>8</v>
      </c>
      <c r="X3323" s="49"/>
      <c r="Y3323">
        <v>2</v>
      </c>
      <c r="Z3323">
        <v>1</v>
      </c>
      <c r="AA3323">
        <v>2</v>
      </c>
      <c r="AB3323" s="49" t="s">
        <v>1745</v>
      </c>
      <c r="AC3323" s="49"/>
      <c r="AD3323">
        <v>9</v>
      </c>
    </row>
    <row r="3324" spans="2:30" x14ac:dyDescent="0.25">
      <c r="B3324" s="49"/>
      <c r="C3324" s="49"/>
      <c r="D3324" s="2"/>
      <c r="E3324" t="s">
        <v>209</v>
      </c>
      <c r="F3324" s="49"/>
      <c r="G3324" s="49"/>
      <c r="H3324" t="s">
        <v>15561</v>
      </c>
      <c r="I3324" s="49"/>
      <c r="J3324" s="49"/>
      <c r="L3324" s="49" t="s">
        <v>15560</v>
      </c>
      <c r="M3324" s="49"/>
      <c r="N3324" s="49"/>
      <c r="O3324" s="49"/>
      <c r="P3324" s="49"/>
      <c r="Q3324" t="s">
        <v>15559</v>
      </c>
      <c r="R3324" t="s">
        <v>14725</v>
      </c>
      <c r="S3324">
        <v>3</v>
      </c>
      <c r="T3324">
        <v>80</v>
      </c>
      <c r="U3324">
        <v>6</v>
      </c>
      <c r="X3324" s="49"/>
      <c r="Y3324">
        <v>2</v>
      </c>
      <c r="Z3324">
        <v>1</v>
      </c>
      <c r="AA3324">
        <v>2</v>
      </c>
      <c r="AB3324" s="49" t="s">
        <v>618</v>
      </c>
      <c r="AC3324" s="49"/>
      <c r="AD3324">
        <v>9</v>
      </c>
    </row>
    <row r="3325" spans="2:30" x14ac:dyDescent="0.25">
      <c r="B3325" s="49"/>
      <c r="C3325" s="49"/>
      <c r="D3325" s="2"/>
      <c r="E3325" t="s">
        <v>309</v>
      </c>
      <c r="F3325" s="49"/>
      <c r="G3325" s="49"/>
      <c r="H3325" t="s">
        <v>15564</v>
      </c>
      <c r="I3325" s="49"/>
      <c r="J3325" s="49"/>
      <c r="L3325" s="49" t="s">
        <v>15563</v>
      </c>
      <c r="M3325" s="49"/>
      <c r="N3325" s="49"/>
      <c r="O3325" s="49"/>
      <c r="P3325" s="49"/>
      <c r="Q3325" t="s">
        <v>15562</v>
      </c>
      <c r="R3325" t="s">
        <v>14725</v>
      </c>
      <c r="S3325">
        <v>1</v>
      </c>
      <c r="T3325">
        <v>10</v>
      </c>
      <c r="U3325">
        <v>15</v>
      </c>
      <c r="X3325" s="49"/>
      <c r="Y3325">
        <v>2</v>
      </c>
      <c r="Z3325">
        <v>2</v>
      </c>
      <c r="AA3325">
        <v>2</v>
      </c>
      <c r="AB3325" s="49" t="s">
        <v>618</v>
      </c>
      <c r="AC3325" s="49"/>
      <c r="AD3325">
        <v>9</v>
      </c>
    </row>
    <row r="3326" spans="2:30" x14ac:dyDescent="0.25">
      <c r="B3326" s="49"/>
      <c r="C3326" s="49"/>
      <c r="D3326" s="2"/>
      <c r="E3326" t="s">
        <v>309</v>
      </c>
      <c r="F3326" s="49"/>
      <c r="G3326" s="49"/>
      <c r="H3326" t="s">
        <v>15567</v>
      </c>
      <c r="I3326" s="49"/>
      <c r="J3326" s="49"/>
      <c r="L3326" s="49" t="s">
        <v>15566</v>
      </c>
      <c r="M3326" s="49"/>
      <c r="N3326" s="49"/>
      <c r="O3326" s="49"/>
      <c r="P3326" s="49"/>
      <c r="Q3326" t="s">
        <v>15565</v>
      </c>
      <c r="R3326" t="s">
        <v>14725</v>
      </c>
      <c r="S3326">
        <v>2</v>
      </c>
      <c r="T3326">
        <v>12.5</v>
      </c>
      <c r="U3326">
        <v>15</v>
      </c>
      <c r="X3326" s="49"/>
      <c r="Y3326">
        <v>2</v>
      </c>
      <c r="Z3326">
        <v>2</v>
      </c>
      <c r="AA3326">
        <v>2</v>
      </c>
      <c r="AB3326" s="49" t="s">
        <v>618</v>
      </c>
      <c r="AC3326" s="49"/>
      <c r="AD3326">
        <v>9</v>
      </c>
    </row>
    <row r="3327" spans="2:30" x14ac:dyDescent="0.25">
      <c r="B3327" s="49"/>
      <c r="C3327" s="49"/>
      <c r="D3327" s="2"/>
      <c r="E3327" t="s">
        <v>309</v>
      </c>
      <c r="F3327" s="49"/>
      <c r="G3327" s="49"/>
      <c r="H3327" t="s">
        <v>15570</v>
      </c>
      <c r="I3327" s="49"/>
      <c r="J3327" s="49"/>
      <c r="L3327" s="49" t="s">
        <v>15569</v>
      </c>
      <c r="M3327" s="49"/>
      <c r="N3327" s="49"/>
      <c r="O3327" s="49"/>
      <c r="P3327" s="49"/>
      <c r="Q3327" t="s">
        <v>15568</v>
      </c>
      <c r="R3327" t="s">
        <v>14725</v>
      </c>
      <c r="S3327">
        <v>3</v>
      </c>
      <c r="T3327">
        <v>15</v>
      </c>
      <c r="U3327">
        <v>13</v>
      </c>
      <c r="X3327" s="49"/>
      <c r="Y3327">
        <v>2</v>
      </c>
      <c r="Z3327">
        <v>2</v>
      </c>
      <c r="AA3327">
        <v>2</v>
      </c>
      <c r="AB3327" s="49" t="s">
        <v>610</v>
      </c>
      <c r="AC3327" s="49"/>
      <c r="AD3327">
        <v>9</v>
      </c>
    </row>
    <row r="3328" spans="2:30" x14ac:dyDescent="0.25">
      <c r="B3328" s="49"/>
      <c r="C3328" s="49"/>
      <c r="D3328" s="2"/>
      <c r="E3328" t="s">
        <v>14738</v>
      </c>
      <c r="F3328" s="49"/>
      <c r="G3328" s="49"/>
      <c r="H3328" t="s">
        <v>15572</v>
      </c>
      <c r="I3328" s="49"/>
      <c r="J3328" s="49"/>
      <c r="L3328" s="49" t="s">
        <v>2154</v>
      </c>
      <c r="M3328" s="49"/>
      <c r="N3328" s="49"/>
      <c r="O3328" s="49"/>
      <c r="P3328" s="49"/>
      <c r="Q3328" t="s">
        <v>15571</v>
      </c>
      <c r="R3328" t="s">
        <v>14725</v>
      </c>
      <c r="S3328">
        <v>1</v>
      </c>
      <c r="T3328">
        <v>12.5</v>
      </c>
      <c r="U3328">
        <v>15</v>
      </c>
      <c r="X3328" s="49"/>
      <c r="Y3328">
        <v>2</v>
      </c>
      <c r="Z3328">
        <v>1</v>
      </c>
      <c r="AA3328">
        <v>2</v>
      </c>
      <c r="AB3328" s="49" t="s">
        <v>618</v>
      </c>
      <c r="AC3328" s="49"/>
      <c r="AD3328">
        <v>9</v>
      </c>
    </row>
    <row r="3329" spans="2:30" x14ac:dyDescent="0.25">
      <c r="B3329" s="49"/>
      <c r="C3329" s="49"/>
      <c r="D3329" s="2"/>
      <c r="E3329" t="s">
        <v>14738</v>
      </c>
      <c r="F3329" s="49"/>
      <c r="G3329" s="49"/>
      <c r="H3329" t="s">
        <v>15574</v>
      </c>
      <c r="I3329" s="49"/>
      <c r="J3329" s="49"/>
      <c r="L3329" s="49" t="s">
        <v>2154</v>
      </c>
      <c r="M3329" s="49"/>
      <c r="N3329" s="49"/>
      <c r="O3329" s="49"/>
      <c r="P3329" s="49"/>
      <c r="Q3329" t="s">
        <v>15573</v>
      </c>
      <c r="R3329" t="s">
        <v>14725</v>
      </c>
      <c r="S3329">
        <v>2</v>
      </c>
      <c r="T3329">
        <v>12.5</v>
      </c>
      <c r="U3329">
        <v>15</v>
      </c>
      <c r="X3329" s="49"/>
      <c r="Y3329">
        <v>2</v>
      </c>
      <c r="Z3329">
        <v>1</v>
      </c>
      <c r="AA3329">
        <v>2</v>
      </c>
      <c r="AB3329" s="49" t="s">
        <v>618</v>
      </c>
      <c r="AC3329" s="49"/>
      <c r="AD3329">
        <v>9</v>
      </c>
    </row>
    <row r="3330" spans="2:30" x14ac:dyDescent="0.25">
      <c r="B3330" s="49"/>
      <c r="C3330" s="49"/>
      <c r="D3330" s="2"/>
      <c r="E3330" t="s">
        <v>14738</v>
      </c>
      <c r="F3330" s="49"/>
      <c r="G3330" s="49"/>
      <c r="H3330" t="s">
        <v>15576</v>
      </c>
      <c r="I3330" s="49"/>
      <c r="J3330" s="49"/>
      <c r="L3330" s="49" t="s">
        <v>2154</v>
      </c>
      <c r="M3330" s="49"/>
      <c r="N3330" s="49"/>
      <c r="O3330" s="49"/>
      <c r="P3330" s="49"/>
      <c r="Q3330" t="s">
        <v>15575</v>
      </c>
      <c r="R3330" t="s">
        <v>14725</v>
      </c>
      <c r="S3330">
        <v>3</v>
      </c>
      <c r="T3330">
        <v>15</v>
      </c>
      <c r="U3330">
        <v>15</v>
      </c>
      <c r="X3330" s="49"/>
      <c r="Y3330">
        <v>2</v>
      </c>
      <c r="Z3330">
        <v>1</v>
      </c>
      <c r="AA3330">
        <v>2</v>
      </c>
      <c r="AB3330" s="49" t="s">
        <v>618</v>
      </c>
      <c r="AC3330" s="49"/>
      <c r="AD3330">
        <v>9</v>
      </c>
    </row>
    <row r="3331" spans="2:30" x14ac:dyDescent="0.25">
      <c r="B3331" s="49"/>
      <c r="C3331" s="49"/>
      <c r="D3331" s="2"/>
      <c r="E3331" t="s">
        <v>334</v>
      </c>
      <c r="F3331" s="49"/>
      <c r="G3331" s="49"/>
      <c r="H3331" t="s">
        <v>15578</v>
      </c>
      <c r="I3331" s="49"/>
      <c r="J3331" s="49"/>
      <c r="L3331" s="49" t="s">
        <v>6856</v>
      </c>
      <c r="M3331" s="49"/>
      <c r="N3331" s="49"/>
      <c r="O3331" s="49"/>
      <c r="P3331" s="49"/>
      <c r="Q3331" t="s">
        <v>15577</v>
      </c>
      <c r="R3331" t="s">
        <v>14725</v>
      </c>
      <c r="S3331">
        <v>1</v>
      </c>
      <c r="T3331">
        <v>0</v>
      </c>
      <c r="V3331">
        <v>49.8</v>
      </c>
      <c r="X3331" s="49"/>
      <c r="AB3331" s="49"/>
      <c r="AC3331" s="49"/>
      <c r="AD3331">
        <v>9</v>
      </c>
    </row>
    <row r="3332" spans="2:30" x14ac:dyDescent="0.25">
      <c r="B3332" s="49"/>
      <c r="C3332" s="49"/>
      <c r="D3332" s="2"/>
      <c r="E3332" t="s">
        <v>334</v>
      </c>
      <c r="F3332" s="49"/>
      <c r="G3332" s="49"/>
      <c r="H3332" t="s">
        <v>14728</v>
      </c>
      <c r="I3332" s="49"/>
      <c r="J3332" s="49"/>
      <c r="L3332" s="49" t="s">
        <v>15580</v>
      </c>
      <c r="M3332" s="49"/>
      <c r="N3332" s="49"/>
      <c r="O3332" s="49"/>
      <c r="P3332" s="49"/>
      <c r="Q3332" t="s">
        <v>15579</v>
      </c>
      <c r="R3332" t="s">
        <v>14725</v>
      </c>
      <c r="S3332">
        <v>2</v>
      </c>
      <c r="T3332">
        <v>0</v>
      </c>
      <c r="V3332">
        <v>42</v>
      </c>
      <c r="X3332" s="49"/>
      <c r="AB3332" s="49"/>
      <c r="AC3332" s="49"/>
      <c r="AD3332">
        <v>9</v>
      </c>
    </row>
    <row r="3333" spans="2:30" x14ac:dyDescent="0.25">
      <c r="B3333" s="49"/>
      <c r="C3333" s="49"/>
      <c r="D3333" s="2"/>
      <c r="E3333" t="s">
        <v>363</v>
      </c>
      <c r="F3333" s="49"/>
      <c r="G3333" s="49"/>
      <c r="H3333" t="s">
        <v>14731</v>
      </c>
      <c r="I3333" s="49"/>
      <c r="J3333" s="49"/>
      <c r="L3333" s="49" t="s">
        <v>15582</v>
      </c>
      <c r="M3333" s="49"/>
      <c r="N3333" s="49"/>
      <c r="O3333" s="49"/>
      <c r="P3333" s="49"/>
      <c r="Q3333" t="s">
        <v>15581</v>
      </c>
      <c r="R3333" t="s">
        <v>14729</v>
      </c>
      <c r="S3333">
        <v>1</v>
      </c>
      <c r="V3333">
        <v>300</v>
      </c>
      <c r="W3333">
        <v>0.63</v>
      </c>
      <c r="X3333" s="49" t="s">
        <v>3957</v>
      </c>
      <c r="AB3333" s="49"/>
      <c r="AC3333" s="49"/>
      <c r="AD3333">
        <v>9</v>
      </c>
    </row>
    <row r="3334" spans="2:30" x14ac:dyDescent="0.25">
      <c r="B3334" s="49"/>
      <c r="C3334" s="49"/>
      <c r="D3334" s="2"/>
      <c r="E3334" t="s">
        <v>269</v>
      </c>
      <c r="F3334" s="49"/>
      <c r="G3334" s="49"/>
      <c r="H3334" t="s">
        <v>15585</v>
      </c>
      <c r="I3334" s="49"/>
      <c r="J3334" s="49"/>
      <c r="L3334" s="49"/>
      <c r="M3334" s="49"/>
      <c r="N3334" s="49"/>
      <c r="O3334" s="49"/>
      <c r="P3334" s="49"/>
      <c r="Q3334" t="s">
        <v>15583</v>
      </c>
      <c r="R3334" t="s">
        <v>14729</v>
      </c>
      <c r="S3334">
        <v>1</v>
      </c>
      <c r="T3334">
        <v>0</v>
      </c>
      <c r="U3334">
        <v>10</v>
      </c>
      <c r="X3334" s="49"/>
      <c r="AB3334" s="49"/>
      <c r="AC3334" s="49" t="s">
        <v>15584</v>
      </c>
      <c r="AD3334">
        <v>9</v>
      </c>
    </row>
    <row r="3335" spans="2:30" x14ac:dyDescent="0.25">
      <c r="B3335" s="49"/>
      <c r="C3335" s="49"/>
      <c r="D3335" s="2"/>
      <c r="E3335" t="s">
        <v>423</v>
      </c>
      <c r="F3335" s="49"/>
      <c r="G3335" s="49"/>
      <c r="H3335" t="s">
        <v>15587</v>
      </c>
      <c r="I3335" s="49"/>
      <c r="J3335" s="49"/>
      <c r="L3335" s="49"/>
      <c r="M3335" s="49"/>
      <c r="N3335" s="49"/>
      <c r="O3335" s="49"/>
      <c r="P3335" s="49"/>
      <c r="Q3335" t="s">
        <v>15586</v>
      </c>
      <c r="R3335" t="s">
        <v>14729</v>
      </c>
      <c r="S3335">
        <v>1</v>
      </c>
      <c r="T3335">
        <v>0</v>
      </c>
      <c r="U3335">
        <v>10</v>
      </c>
      <c r="X3335" s="49"/>
      <c r="AB3335" s="49"/>
      <c r="AC3335" s="49" t="s">
        <v>15584</v>
      </c>
      <c r="AD3335">
        <v>9</v>
      </c>
    </row>
    <row r="3336" spans="2:30" x14ac:dyDescent="0.25">
      <c r="B3336" s="49"/>
      <c r="C3336" s="49"/>
      <c r="D3336" s="2"/>
      <c r="E3336" t="s">
        <v>299</v>
      </c>
      <c r="F3336" s="49"/>
      <c r="G3336" s="49"/>
      <c r="H3336" t="s">
        <v>15589</v>
      </c>
      <c r="I3336" s="49"/>
      <c r="J3336" s="49"/>
      <c r="L3336" s="49"/>
      <c r="M3336" s="49"/>
      <c r="N3336" s="49"/>
      <c r="O3336" s="49"/>
      <c r="P3336" s="49"/>
      <c r="Q3336" t="s">
        <v>15588</v>
      </c>
      <c r="R3336" t="s">
        <v>14729</v>
      </c>
      <c r="S3336">
        <v>1</v>
      </c>
      <c r="T3336">
        <v>0</v>
      </c>
      <c r="U3336">
        <v>10</v>
      </c>
      <c r="X3336" s="49"/>
      <c r="AB3336" s="49"/>
      <c r="AC3336" s="49" t="s">
        <v>15584</v>
      </c>
      <c r="AD3336">
        <v>9</v>
      </c>
    </row>
    <row r="3337" spans="2:30" x14ac:dyDescent="0.25">
      <c r="B3337" s="49"/>
      <c r="C3337" s="49"/>
      <c r="D3337" s="2"/>
      <c r="E3337" t="s">
        <v>275</v>
      </c>
      <c r="F3337" s="49"/>
      <c r="G3337" s="49"/>
      <c r="H3337" t="s">
        <v>15591</v>
      </c>
      <c r="I3337" s="49"/>
      <c r="J3337" s="49"/>
      <c r="L3337" s="49"/>
      <c r="M3337" s="49"/>
      <c r="N3337" s="49"/>
      <c r="O3337" s="49"/>
      <c r="P3337" s="49"/>
      <c r="Q3337" t="s">
        <v>15590</v>
      </c>
      <c r="R3337" t="s">
        <v>14729</v>
      </c>
      <c r="S3337">
        <v>1</v>
      </c>
      <c r="T3337">
        <v>0</v>
      </c>
      <c r="V3337">
        <v>8</v>
      </c>
      <c r="X3337" s="49"/>
      <c r="AB3337" s="49"/>
      <c r="AC3337" s="49" t="s">
        <v>15584</v>
      </c>
      <c r="AD3337">
        <v>9</v>
      </c>
    </row>
    <row r="3338" spans="2:30" x14ac:dyDescent="0.25">
      <c r="B3338" s="49"/>
      <c r="C3338" s="49"/>
      <c r="D3338" s="2"/>
      <c r="E3338" t="s">
        <v>286</v>
      </c>
      <c r="F3338" s="49"/>
      <c r="G3338" s="49"/>
      <c r="H3338" t="s">
        <v>15593</v>
      </c>
      <c r="I3338" s="49"/>
      <c r="J3338" s="49"/>
      <c r="L3338" s="49"/>
      <c r="M3338" s="49"/>
      <c r="N3338" s="49"/>
      <c r="O3338" s="49"/>
      <c r="P3338" s="49"/>
      <c r="Q3338" t="s">
        <v>15592</v>
      </c>
      <c r="R3338" t="s">
        <v>14729</v>
      </c>
      <c r="S3338">
        <v>1</v>
      </c>
      <c r="T3338">
        <v>0</v>
      </c>
      <c r="U3338">
        <v>12</v>
      </c>
      <c r="X3338" s="49"/>
      <c r="AB3338" s="49"/>
      <c r="AC3338" s="49" t="s">
        <v>15584</v>
      </c>
      <c r="AD3338">
        <v>9</v>
      </c>
    </row>
    <row r="3339" spans="2:30" x14ac:dyDescent="0.25">
      <c r="B3339" s="49"/>
      <c r="C3339" s="49"/>
      <c r="D3339" s="2"/>
      <c r="E3339" t="s">
        <v>269</v>
      </c>
      <c r="F3339" s="49"/>
      <c r="G3339" s="49"/>
      <c r="H3339" t="s">
        <v>15596</v>
      </c>
      <c r="I3339" s="49"/>
      <c r="J3339" s="49"/>
      <c r="L3339" s="49"/>
      <c r="M3339" s="49"/>
      <c r="N3339" s="49"/>
      <c r="O3339" s="49"/>
      <c r="P3339" s="49"/>
      <c r="Q3339" t="s">
        <v>15594</v>
      </c>
      <c r="R3339" t="s">
        <v>14729</v>
      </c>
      <c r="S3339">
        <v>2</v>
      </c>
      <c r="T3339">
        <v>0</v>
      </c>
      <c r="U3339">
        <v>10</v>
      </c>
      <c r="X3339" s="49"/>
      <c r="AB3339" s="49"/>
      <c r="AC3339" s="49" t="s">
        <v>15595</v>
      </c>
      <c r="AD3339">
        <v>9</v>
      </c>
    </row>
    <row r="3340" spans="2:30" x14ac:dyDescent="0.25">
      <c r="B3340" s="49"/>
      <c r="C3340" s="49"/>
      <c r="D3340" s="2"/>
      <c r="E3340" t="s">
        <v>423</v>
      </c>
      <c r="F3340" s="49"/>
      <c r="G3340" s="49"/>
      <c r="H3340" t="s">
        <v>15598</v>
      </c>
      <c r="I3340" s="49"/>
      <c r="J3340" s="49"/>
      <c r="L3340" s="49"/>
      <c r="M3340" s="49"/>
      <c r="N3340" s="49"/>
      <c r="O3340" s="49"/>
      <c r="P3340" s="49"/>
      <c r="Q3340" t="s">
        <v>15597</v>
      </c>
      <c r="R3340" t="s">
        <v>14729</v>
      </c>
      <c r="S3340">
        <v>2</v>
      </c>
      <c r="T3340">
        <v>0</v>
      </c>
      <c r="U3340">
        <v>10</v>
      </c>
      <c r="X3340" s="49"/>
      <c r="AB3340" s="49"/>
      <c r="AC3340" s="49" t="s">
        <v>15595</v>
      </c>
      <c r="AD3340">
        <v>9</v>
      </c>
    </row>
    <row r="3341" spans="2:30" x14ac:dyDescent="0.25">
      <c r="B3341" s="49"/>
      <c r="C3341" s="49"/>
      <c r="D3341" s="2"/>
      <c r="E3341" t="s">
        <v>299</v>
      </c>
      <c r="F3341" s="49"/>
      <c r="G3341" s="49"/>
      <c r="H3341" t="s">
        <v>15600</v>
      </c>
      <c r="I3341" s="49"/>
      <c r="J3341" s="49"/>
      <c r="L3341" s="49"/>
      <c r="M3341" s="49"/>
      <c r="N3341" s="49"/>
      <c r="O3341" s="49"/>
      <c r="P3341" s="49"/>
      <c r="Q3341" t="s">
        <v>15599</v>
      </c>
      <c r="R3341" t="s">
        <v>14729</v>
      </c>
      <c r="S3341">
        <v>2</v>
      </c>
      <c r="T3341">
        <v>0</v>
      </c>
      <c r="U3341">
        <v>10</v>
      </c>
      <c r="X3341" s="49"/>
      <c r="AB3341" s="49"/>
      <c r="AC3341" s="49" t="s">
        <v>15595</v>
      </c>
      <c r="AD3341">
        <v>9</v>
      </c>
    </row>
    <row r="3342" spans="2:30" x14ac:dyDescent="0.25">
      <c r="B3342" s="49"/>
      <c r="C3342" s="49"/>
      <c r="D3342" s="2"/>
      <c r="E3342" t="s">
        <v>275</v>
      </c>
      <c r="F3342" s="49"/>
      <c r="G3342" s="49"/>
      <c r="H3342" t="s">
        <v>15602</v>
      </c>
      <c r="I3342" s="49"/>
      <c r="J3342" s="49"/>
      <c r="L3342" s="49"/>
      <c r="M3342" s="49"/>
      <c r="N3342" s="49"/>
      <c r="O3342" s="49"/>
      <c r="P3342" s="49"/>
      <c r="Q3342" t="s">
        <v>15601</v>
      </c>
      <c r="R3342" t="s">
        <v>14729</v>
      </c>
      <c r="S3342">
        <v>2</v>
      </c>
      <c r="T3342">
        <v>0</v>
      </c>
      <c r="V3342">
        <v>8</v>
      </c>
      <c r="X3342" s="49"/>
      <c r="AB3342" s="49"/>
      <c r="AC3342" s="49" t="s">
        <v>15595</v>
      </c>
      <c r="AD3342">
        <v>9</v>
      </c>
    </row>
    <row r="3343" spans="2:30" x14ac:dyDescent="0.25">
      <c r="B3343" s="49"/>
      <c r="C3343" s="49"/>
      <c r="D3343" s="2"/>
      <c r="E3343" t="s">
        <v>286</v>
      </c>
      <c r="F3343" s="49"/>
      <c r="G3343" s="49"/>
      <c r="H3343" t="s">
        <v>15604</v>
      </c>
      <c r="I3343" s="49"/>
      <c r="J3343" s="49"/>
      <c r="L3343" s="49"/>
      <c r="M3343" s="49"/>
      <c r="N3343" s="49"/>
      <c r="O3343" s="49"/>
      <c r="P3343" s="49"/>
      <c r="Q3343" t="s">
        <v>15603</v>
      </c>
      <c r="R3343" t="s">
        <v>14729</v>
      </c>
      <c r="S3343">
        <v>2</v>
      </c>
      <c r="T3343">
        <v>0</v>
      </c>
      <c r="U3343">
        <v>12</v>
      </c>
      <c r="X3343" s="49"/>
      <c r="AB3343" s="49"/>
      <c r="AC3343" s="49" t="s">
        <v>15595</v>
      </c>
      <c r="AD3343">
        <v>9</v>
      </c>
    </row>
    <row r="3344" spans="2:30" x14ac:dyDescent="0.25">
      <c r="B3344" s="49"/>
      <c r="C3344" s="49"/>
      <c r="D3344" s="2"/>
      <c r="E3344" t="s">
        <v>265</v>
      </c>
      <c r="F3344" s="49"/>
      <c r="G3344" s="49"/>
      <c r="H3344" t="s">
        <v>15607</v>
      </c>
      <c r="I3344" s="49"/>
      <c r="J3344" s="49"/>
      <c r="L3344" s="49" t="s">
        <v>15606</v>
      </c>
      <c r="M3344" s="49"/>
      <c r="N3344" s="49"/>
      <c r="O3344" s="49"/>
      <c r="P3344" s="49"/>
      <c r="Q3344" t="s">
        <v>15605</v>
      </c>
      <c r="R3344" t="s">
        <v>14729</v>
      </c>
      <c r="S3344">
        <v>1</v>
      </c>
      <c r="T3344">
        <v>75</v>
      </c>
      <c r="U3344">
        <v>10</v>
      </c>
      <c r="X3344" s="49"/>
      <c r="Y3344">
        <v>3</v>
      </c>
      <c r="AA3344">
        <v>2</v>
      </c>
      <c r="AB3344" s="49" t="s">
        <v>618</v>
      </c>
      <c r="AC3344" s="49"/>
      <c r="AD3344">
        <v>9</v>
      </c>
    </row>
    <row r="3345" spans="2:30" x14ac:dyDescent="0.25">
      <c r="B3345" s="49"/>
      <c r="C3345" s="49"/>
      <c r="D3345" s="2"/>
      <c r="E3345" t="s">
        <v>265</v>
      </c>
      <c r="F3345" s="49"/>
      <c r="G3345" s="49"/>
      <c r="H3345" t="s">
        <v>15609</v>
      </c>
      <c r="I3345" s="49"/>
      <c r="J3345" s="49"/>
      <c r="L3345" s="49" t="s">
        <v>15606</v>
      </c>
      <c r="M3345" s="49"/>
      <c r="N3345" s="49"/>
      <c r="O3345" s="49"/>
      <c r="P3345" s="49"/>
      <c r="Q3345" t="s">
        <v>15608</v>
      </c>
      <c r="R3345" t="s">
        <v>14729</v>
      </c>
      <c r="S3345">
        <v>2</v>
      </c>
      <c r="T3345">
        <v>75</v>
      </c>
      <c r="U3345">
        <v>10</v>
      </c>
      <c r="X3345" s="49"/>
      <c r="Y3345">
        <v>3</v>
      </c>
      <c r="AA3345">
        <v>2</v>
      </c>
      <c r="AB3345" s="49" t="s">
        <v>618</v>
      </c>
      <c r="AC3345" s="49"/>
      <c r="AD3345">
        <v>9</v>
      </c>
    </row>
    <row r="3346" spans="2:30" x14ac:dyDescent="0.25">
      <c r="B3346" s="49"/>
      <c r="C3346" s="49"/>
      <c r="D3346" s="2"/>
      <c r="E3346" t="s">
        <v>265</v>
      </c>
      <c r="F3346" s="49"/>
      <c r="G3346" s="49"/>
      <c r="H3346" t="s">
        <v>15611</v>
      </c>
      <c r="I3346" s="49"/>
      <c r="J3346" s="49"/>
      <c r="L3346" s="49" t="s">
        <v>15606</v>
      </c>
      <c r="M3346" s="49"/>
      <c r="N3346" s="49"/>
      <c r="O3346" s="49"/>
      <c r="P3346" s="49"/>
      <c r="Q3346" t="s">
        <v>15610</v>
      </c>
      <c r="R3346" t="s">
        <v>14729</v>
      </c>
      <c r="S3346">
        <v>3</v>
      </c>
      <c r="T3346">
        <v>75</v>
      </c>
      <c r="U3346">
        <v>10</v>
      </c>
      <c r="X3346" s="49"/>
      <c r="Y3346">
        <v>3</v>
      </c>
      <c r="AA3346">
        <v>2</v>
      </c>
      <c r="AB3346" s="49" t="s">
        <v>618</v>
      </c>
      <c r="AC3346" s="49"/>
      <c r="AD3346">
        <v>9</v>
      </c>
    </row>
    <row r="3347" spans="2:30" x14ac:dyDescent="0.25">
      <c r="B3347" s="49"/>
      <c r="C3347" s="49"/>
      <c r="D3347" s="2"/>
      <c r="E3347" t="s">
        <v>249</v>
      </c>
      <c r="F3347" s="49"/>
      <c r="G3347" s="49"/>
      <c r="H3347" t="s">
        <v>15614</v>
      </c>
      <c r="I3347" s="49"/>
      <c r="J3347" s="49"/>
      <c r="L3347" s="49" t="s">
        <v>15613</v>
      </c>
      <c r="M3347" s="49"/>
      <c r="N3347" s="49"/>
      <c r="O3347" s="49"/>
      <c r="P3347" s="49"/>
      <c r="Q3347" t="s">
        <v>15612</v>
      </c>
      <c r="R3347" t="s">
        <v>14729</v>
      </c>
      <c r="S3347">
        <v>1</v>
      </c>
      <c r="T3347">
        <v>150</v>
      </c>
      <c r="U3347">
        <v>10</v>
      </c>
      <c r="X3347" s="49"/>
      <c r="Y3347">
        <v>3</v>
      </c>
      <c r="Z3347">
        <v>1</v>
      </c>
      <c r="AA3347">
        <v>2</v>
      </c>
      <c r="AB3347" s="49" t="s">
        <v>2289</v>
      </c>
      <c r="AC3347" s="49"/>
      <c r="AD3347">
        <v>9</v>
      </c>
    </row>
    <row r="3348" spans="2:30" x14ac:dyDescent="0.25">
      <c r="B3348" s="49"/>
      <c r="C3348" s="49"/>
      <c r="D3348" s="2"/>
      <c r="E3348" t="s">
        <v>249</v>
      </c>
      <c r="F3348" s="49"/>
      <c r="G3348" s="49"/>
      <c r="H3348" t="s">
        <v>15616</v>
      </c>
      <c r="I3348" s="49"/>
      <c r="J3348" s="49"/>
      <c r="L3348" s="49" t="s">
        <v>15613</v>
      </c>
      <c r="M3348" s="49"/>
      <c r="N3348" s="49"/>
      <c r="O3348" s="49"/>
      <c r="P3348" s="49"/>
      <c r="Q3348" t="s">
        <v>15615</v>
      </c>
      <c r="R3348" t="s">
        <v>14729</v>
      </c>
      <c r="S3348">
        <v>2</v>
      </c>
      <c r="T3348">
        <v>150</v>
      </c>
      <c r="U3348">
        <v>10</v>
      </c>
      <c r="X3348" s="49"/>
      <c r="Y3348">
        <v>3</v>
      </c>
      <c r="Z3348">
        <v>1</v>
      </c>
      <c r="AA3348">
        <v>2</v>
      </c>
      <c r="AB3348" s="49" t="s">
        <v>2289</v>
      </c>
      <c r="AC3348" s="49"/>
      <c r="AD3348">
        <v>9</v>
      </c>
    </row>
    <row r="3349" spans="2:30" x14ac:dyDescent="0.25">
      <c r="B3349" s="49"/>
      <c r="C3349" s="49"/>
      <c r="D3349" s="2"/>
      <c r="E3349" t="s">
        <v>249</v>
      </c>
      <c r="F3349" s="49"/>
      <c r="G3349" s="49"/>
      <c r="H3349" t="s">
        <v>15618</v>
      </c>
      <c r="I3349" s="49"/>
      <c r="J3349" s="49"/>
      <c r="L3349" s="49" t="s">
        <v>15613</v>
      </c>
      <c r="M3349" s="49"/>
      <c r="N3349" s="49"/>
      <c r="O3349" s="49"/>
      <c r="P3349" s="49"/>
      <c r="Q3349" t="s">
        <v>15617</v>
      </c>
      <c r="R3349" t="s">
        <v>14729</v>
      </c>
      <c r="S3349">
        <v>3</v>
      </c>
      <c r="T3349">
        <v>150</v>
      </c>
      <c r="U3349">
        <v>10</v>
      </c>
      <c r="X3349" s="49"/>
      <c r="Y3349">
        <v>3</v>
      </c>
      <c r="Z3349">
        <v>1</v>
      </c>
      <c r="AA3349">
        <v>2</v>
      </c>
      <c r="AB3349" s="49" t="s">
        <v>2289</v>
      </c>
      <c r="AC3349" s="49"/>
      <c r="AD3349">
        <v>9</v>
      </c>
    </row>
    <row r="3350" spans="2:30" x14ac:dyDescent="0.25">
      <c r="B3350" s="49"/>
      <c r="C3350" s="49"/>
      <c r="D3350" s="2"/>
      <c r="E3350" t="s">
        <v>256</v>
      </c>
      <c r="F3350" s="49"/>
      <c r="G3350" s="49"/>
      <c r="H3350" t="s">
        <v>15621</v>
      </c>
      <c r="I3350" s="49"/>
      <c r="J3350" s="49"/>
      <c r="L3350" s="49" t="s">
        <v>15620</v>
      </c>
      <c r="M3350" s="49"/>
      <c r="N3350" s="49"/>
      <c r="O3350" s="49"/>
      <c r="P3350" s="49"/>
      <c r="Q3350" t="s">
        <v>15619</v>
      </c>
      <c r="R3350" t="s">
        <v>14729</v>
      </c>
      <c r="S3350">
        <v>1</v>
      </c>
      <c r="T3350">
        <v>50</v>
      </c>
      <c r="U3350">
        <v>8</v>
      </c>
      <c r="X3350" s="49"/>
      <c r="Y3350">
        <v>3</v>
      </c>
      <c r="Z3350">
        <v>1</v>
      </c>
      <c r="AA3350">
        <v>2</v>
      </c>
      <c r="AB3350" s="49" t="s">
        <v>618</v>
      </c>
      <c r="AC3350" s="49"/>
      <c r="AD3350">
        <v>9</v>
      </c>
    </row>
    <row r="3351" spans="2:30" x14ac:dyDescent="0.25">
      <c r="B3351" s="49"/>
      <c r="C3351" s="49"/>
      <c r="D3351" s="2"/>
      <c r="E3351" t="s">
        <v>256</v>
      </c>
      <c r="F3351" s="49"/>
      <c r="G3351" s="49"/>
      <c r="H3351" t="s">
        <v>15624</v>
      </c>
      <c r="I3351" s="49"/>
      <c r="J3351" s="49"/>
      <c r="L3351" s="49" t="s">
        <v>15623</v>
      </c>
      <c r="M3351" s="49"/>
      <c r="N3351" s="49"/>
      <c r="O3351" s="49"/>
      <c r="P3351" s="49"/>
      <c r="Q3351" t="s">
        <v>15622</v>
      </c>
      <c r="R3351" t="s">
        <v>14729</v>
      </c>
      <c r="S3351">
        <v>2</v>
      </c>
      <c r="T3351">
        <v>55</v>
      </c>
      <c r="U3351">
        <v>8</v>
      </c>
      <c r="X3351" s="49"/>
      <c r="Y3351">
        <v>3</v>
      </c>
      <c r="Z3351">
        <v>1</v>
      </c>
      <c r="AA3351">
        <v>2</v>
      </c>
      <c r="AB3351" s="49" t="s">
        <v>618</v>
      </c>
      <c r="AC3351" s="49"/>
      <c r="AD3351">
        <v>9</v>
      </c>
    </row>
    <row r="3352" spans="2:30" x14ac:dyDescent="0.25">
      <c r="B3352" s="49"/>
      <c r="C3352" s="49"/>
      <c r="D3352" s="2"/>
      <c r="E3352" t="s">
        <v>256</v>
      </c>
      <c r="F3352" s="49"/>
      <c r="G3352" s="49"/>
      <c r="H3352" t="s">
        <v>15626</v>
      </c>
      <c r="I3352" s="49"/>
      <c r="J3352" s="49"/>
      <c r="L3352" s="49" t="s">
        <v>15623</v>
      </c>
      <c r="M3352" s="49"/>
      <c r="N3352" s="49"/>
      <c r="O3352" s="49"/>
      <c r="P3352" s="49"/>
      <c r="Q3352" t="s">
        <v>15625</v>
      </c>
      <c r="R3352" t="s">
        <v>14729</v>
      </c>
      <c r="S3352">
        <v>3</v>
      </c>
      <c r="T3352">
        <v>55</v>
      </c>
      <c r="U3352">
        <v>8</v>
      </c>
      <c r="X3352" s="49"/>
      <c r="Y3352">
        <v>3</v>
      </c>
      <c r="Z3352">
        <v>1</v>
      </c>
      <c r="AA3352">
        <v>2</v>
      </c>
      <c r="AB3352" s="49" t="s">
        <v>618</v>
      </c>
      <c r="AC3352" s="49"/>
      <c r="AD3352">
        <v>9</v>
      </c>
    </row>
    <row r="3353" spans="2:30" x14ac:dyDescent="0.25">
      <c r="B3353" s="49"/>
      <c r="C3353" s="49"/>
      <c r="D3353" s="2"/>
      <c r="E3353" t="s">
        <v>1</v>
      </c>
      <c r="F3353" s="49"/>
      <c r="G3353" s="49"/>
      <c r="H3353" t="s">
        <v>15629</v>
      </c>
      <c r="I3353" s="49"/>
      <c r="J3353" s="49"/>
      <c r="L3353" s="49" t="s">
        <v>15628</v>
      </c>
      <c r="M3353" s="49"/>
      <c r="N3353" s="49"/>
      <c r="O3353" s="49"/>
      <c r="P3353" s="49"/>
      <c r="Q3353" t="s">
        <v>15627</v>
      </c>
      <c r="R3353" t="s">
        <v>14729</v>
      </c>
      <c r="S3353">
        <v>1</v>
      </c>
      <c r="T3353">
        <v>150</v>
      </c>
      <c r="V3353">
        <v>60</v>
      </c>
      <c r="X3353" s="49"/>
      <c r="AB3353" s="49"/>
      <c r="AC3353" s="49"/>
      <c r="AD3353">
        <v>9</v>
      </c>
    </row>
    <row r="3354" spans="2:30" x14ac:dyDescent="0.25">
      <c r="B3354" s="49"/>
      <c r="C3354" s="49"/>
      <c r="D3354" s="2"/>
      <c r="E3354" t="s">
        <v>1</v>
      </c>
      <c r="F3354" s="49"/>
      <c r="G3354" s="49"/>
      <c r="H3354" t="s">
        <v>15632</v>
      </c>
      <c r="I3354" s="49"/>
      <c r="J3354" s="49"/>
      <c r="L3354" s="49" t="s">
        <v>15631</v>
      </c>
      <c r="M3354" s="49"/>
      <c r="N3354" s="49"/>
      <c r="O3354" s="49"/>
      <c r="P3354" s="49"/>
      <c r="Q3354" t="s">
        <v>15630</v>
      </c>
      <c r="R3354" t="s">
        <v>14729</v>
      </c>
      <c r="S3354">
        <v>2</v>
      </c>
      <c r="T3354">
        <v>150</v>
      </c>
      <c r="V3354">
        <v>52.2</v>
      </c>
      <c r="X3354" s="49"/>
      <c r="AB3354" s="49"/>
      <c r="AC3354" s="49"/>
      <c r="AD3354">
        <v>9</v>
      </c>
    </row>
    <row r="3355" spans="2:30" x14ac:dyDescent="0.25">
      <c r="B3355" s="49"/>
      <c r="C3355" s="49"/>
      <c r="D3355" s="2"/>
      <c r="E3355" t="s">
        <v>1</v>
      </c>
      <c r="F3355" s="49"/>
      <c r="G3355" s="49"/>
      <c r="H3355" t="s">
        <v>15634</v>
      </c>
      <c r="I3355" s="49"/>
      <c r="J3355" s="49"/>
      <c r="L3355" s="49"/>
      <c r="M3355" s="49"/>
      <c r="N3355" s="49"/>
      <c r="O3355" s="49"/>
      <c r="P3355" s="49"/>
      <c r="Q3355" t="s">
        <v>15633</v>
      </c>
      <c r="R3355" t="s">
        <v>14729</v>
      </c>
      <c r="S3355">
        <v>3</v>
      </c>
      <c r="T3355">
        <v>150</v>
      </c>
      <c r="V3355">
        <v>49.8</v>
      </c>
      <c r="X3355" s="49"/>
      <c r="AB3355" s="49"/>
      <c r="AC3355" s="49"/>
      <c r="AD3355">
        <v>9</v>
      </c>
    </row>
    <row r="3356" spans="2:30" x14ac:dyDescent="0.25">
      <c r="B3356" s="49"/>
      <c r="C3356" s="49"/>
      <c r="D3356" s="2"/>
      <c r="E3356" t="s">
        <v>14737</v>
      </c>
      <c r="F3356" s="49"/>
      <c r="G3356" s="49"/>
      <c r="H3356" t="s">
        <v>15637</v>
      </c>
      <c r="I3356" s="49"/>
      <c r="J3356" s="49"/>
      <c r="L3356" s="49" t="s">
        <v>15636</v>
      </c>
      <c r="M3356" s="49"/>
      <c r="N3356" s="49"/>
      <c r="O3356" s="49"/>
      <c r="P3356" s="49"/>
      <c r="Q3356" t="s">
        <v>15635</v>
      </c>
      <c r="R3356" t="s">
        <v>14729</v>
      </c>
      <c r="S3356">
        <v>1</v>
      </c>
      <c r="T3356">
        <v>135</v>
      </c>
      <c r="U3356">
        <v>15</v>
      </c>
      <c r="X3356" s="49"/>
      <c r="Y3356">
        <v>2</v>
      </c>
      <c r="AA3356">
        <v>3</v>
      </c>
      <c r="AB3356" s="49" t="s">
        <v>2289</v>
      </c>
      <c r="AC3356" s="49"/>
      <c r="AD3356">
        <v>9</v>
      </c>
    </row>
    <row r="3357" spans="2:30" x14ac:dyDescent="0.25">
      <c r="B3357" s="49"/>
      <c r="C3357" s="49"/>
      <c r="D3357" s="2"/>
      <c r="E3357" t="s">
        <v>14737</v>
      </c>
      <c r="F3357" s="49"/>
      <c r="G3357" s="49"/>
      <c r="H3357" t="s">
        <v>15639</v>
      </c>
      <c r="I3357" s="49"/>
      <c r="J3357" s="49"/>
      <c r="L3357" s="49" t="s">
        <v>15636</v>
      </c>
      <c r="M3357" s="49"/>
      <c r="N3357" s="49"/>
      <c r="O3357" s="49"/>
      <c r="P3357" s="49"/>
      <c r="Q3357" t="s">
        <v>15638</v>
      </c>
      <c r="R3357" t="s">
        <v>14729</v>
      </c>
      <c r="S3357">
        <v>2</v>
      </c>
      <c r="T3357">
        <v>135</v>
      </c>
      <c r="U3357">
        <v>15</v>
      </c>
      <c r="X3357" s="49"/>
      <c r="Y3357">
        <v>2</v>
      </c>
      <c r="AA3357">
        <v>3</v>
      </c>
      <c r="AB3357" s="49" t="s">
        <v>2289</v>
      </c>
      <c r="AC3357" s="49"/>
      <c r="AD3357">
        <v>9</v>
      </c>
    </row>
    <row r="3358" spans="2:30" x14ac:dyDescent="0.25">
      <c r="B3358" s="49"/>
      <c r="C3358" s="49"/>
      <c r="D3358" s="2"/>
      <c r="E3358" t="s">
        <v>14737</v>
      </c>
      <c r="F3358" s="49"/>
      <c r="G3358" s="49"/>
      <c r="H3358" t="s">
        <v>15641</v>
      </c>
      <c r="I3358" s="49"/>
      <c r="J3358" s="49"/>
      <c r="L3358" s="49" t="s">
        <v>15636</v>
      </c>
      <c r="M3358" s="49"/>
      <c r="N3358" s="49"/>
      <c r="O3358" s="49"/>
      <c r="P3358" s="49"/>
      <c r="Q3358" t="s">
        <v>15640</v>
      </c>
      <c r="R3358" t="s">
        <v>14729</v>
      </c>
      <c r="S3358">
        <v>3</v>
      </c>
      <c r="T3358">
        <v>135</v>
      </c>
      <c r="U3358">
        <v>15</v>
      </c>
      <c r="X3358" s="49"/>
      <c r="Y3358">
        <v>2</v>
      </c>
      <c r="AA3358">
        <v>3</v>
      </c>
      <c r="AB3358" s="49" t="s">
        <v>2289</v>
      </c>
      <c r="AC3358" s="49"/>
      <c r="AD3358">
        <v>9</v>
      </c>
    </row>
    <row r="3359" spans="2:30" x14ac:dyDescent="0.25">
      <c r="B3359" s="49"/>
      <c r="C3359" s="49"/>
      <c r="D3359" s="2"/>
      <c r="E3359" t="s">
        <v>14738</v>
      </c>
      <c r="F3359" s="49"/>
      <c r="G3359" s="49"/>
      <c r="H3359" t="s">
        <v>15643</v>
      </c>
      <c r="I3359" s="49"/>
      <c r="J3359" s="49"/>
      <c r="L3359" s="49" t="s">
        <v>2154</v>
      </c>
      <c r="M3359" s="49"/>
      <c r="N3359" s="49"/>
      <c r="O3359" s="49"/>
      <c r="P3359" s="49"/>
      <c r="Q3359" t="s">
        <v>15642</v>
      </c>
      <c r="R3359" t="s">
        <v>14729</v>
      </c>
      <c r="S3359">
        <v>1</v>
      </c>
      <c r="T3359">
        <v>15</v>
      </c>
      <c r="U3359">
        <v>15</v>
      </c>
      <c r="X3359" s="49"/>
      <c r="Y3359">
        <v>2</v>
      </c>
      <c r="Z3359">
        <v>1</v>
      </c>
      <c r="AA3359">
        <v>2</v>
      </c>
      <c r="AB3359" s="49" t="s">
        <v>618</v>
      </c>
      <c r="AC3359" s="49"/>
      <c r="AD3359">
        <v>9</v>
      </c>
    </row>
    <row r="3360" spans="2:30" x14ac:dyDescent="0.25">
      <c r="B3360" s="49"/>
      <c r="C3360" s="49"/>
      <c r="D3360" s="2"/>
      <c r="E3360" t="s">
        <v>14738</v>
      </c>
      <c r="F3360" s="49"/>
      <c r="G3360" s="49"/>
      <c r="H3360" t="s">
        <v>15645</v>
      </c>
      <c r="I3360" s="49"/>
      <c r="J3360" s="49"/>
      <c r="L3360" s="49" t="s">
        <v>2154</v>
      </c>
      <c r="M3360" s="49"/>
      <c r="N3360" s="49"/>
      <c r="O3360" s="49"/>
      <c r="P3360" s="49"/>
      <c r="Q3360" t="s">
        <v>15644</v>
      </c>
      <c r="R3360" t="s">
        <v>14729</v>
      </c>
      <c r="S3360">
        <v>2</v>
      </c>
      <c r="T3360">
        <v>15</v>
      </c>
      <c r="U3360">
        <v>15</v>
      </c>
      <c r="X3360" s="49"/>
      <c r="Y3360">
        <v>2</v>
      </c>
      <c r="Z3360">
        <v>1</v>
      </c>
      <c r="AA3360">
        <v>2</v>
      </c>
      <c r="AB3360" s="49" t="s">
        <v>618</v>
      </c>
      <c r="AC3360" s="49"/>
      <c r="AD3360">
        <v>9</v>
      </c>
    </row>
    <row r="3361" spans="2:30" x14ac:dyDescent="0.25">
      <c r="B3361" s="49"/>
      <c r="C3361" s="49"/>
      <c r="D3361" s="2"/>
      <c r="E3361" t="s">
        <v>14738</v>
      </c>
      <c r="F3361" s="49"/>
      <c r="G3361" s="49"/>
      <c r="H3361" t="s">
        <v>15647</v>
      </c>
      <c r="I3361" s="49"/>
      <c r="J3361" s="49"/>
      <c r="L3361" s="49" t="s">
        <v>2154</v>
      </c>
      <c r="M3361" s="49"/>
      <c r="N3361" s="49"/>
      <c r="O3361" s="49"/>
      <c r="P3361" s="49"/>
      <c r="Q3361" t="s">
        <v>15646</v>
      </c>
      <c r="R3361" t="s">
        <v>14729</v>
      </c>
      <c r="S3361">
        <v>3</v>
      </c>
      <c r="T3361">
        <v>15</v>
      </c>
      <c r="U3361">
        <v>15</v>
      </c>
      <c r="X3361" s="49"/>
      <c r="Y3361">
        <v>2</v>
      </c>
      <c r="Z3361">
        <v>1</v>
      </c>
      <c r="AA3361">
        <v>2</v>
      </c>
      <c r="AB3361" s="49" t="s">
        <v>618</v>
      </c>
      <c r="AC3361" s="49"/>
      <c r="AD3361">
        <v>9</v>
      </c>
    </row>
    <row r="3362" spans="2:30" x14ac:dyDescent="0.25">
      <c r="B3362" s="49"/>
      <c r="C3362" s="49"/>
      <c r="D3362" s="2"/>
      <c r="E3362" t="s">
        <v>334</v>
      </c>
      <c r="F3362" s="49"/>
      <c r="G3362" s="49"/>
      <c r="H3362" t="s">
        <v>15650</v>
      </c>
      <c r="I3362" s="49"/>
      <c r="J3362" s="49"/>
      <c r="L3362" s="49" t="s">
        <v>15649</v>
      </c>
      <c r="M3362" s="49"/>
      <c r="N3362" s="49"/>
      <c r="O3362" s="49"/>
      <c r="P3362" s="49"/>
      <c r="Q3362" t="s">
        <v>15648</v>
      </c>
      <c r="R3362" t="s">
        <v>14729</v>
      </c>
      <c r="S3362">
        <v>1</v>
      </c>
      <c r="T3362">
        <v>0</v>
      </c>
      <c r="V3362">
        <v>55.2</v>
      </c>
      <c r="X3362" s="49"/>
      <c r="AB3362" s="49"/>
      <c r="AC3362" s="49"/>
      <c r="AD3362">
        <v>9</v>
      </c>
    </row>
    <row r="3363" spans="2:30" x14ac:dyDescent="0.25">
      <c r="B3363" s="49"/>
      <c r="C3363" s="49"/>
      <c r="D3363" s="2"/>
      <c r="E3363" t="s">
        <v>334</v>
      </c>
      <c r="F3363" s="49"/>
      <c r="G3363" s="49"/>
      <c r="H3363" t="s">
        <v>15653</v>
      </c>
      <c r="I3363" s="49"/>
      <c r="J3363" s="49"/>
      <c r="L3363" s="49" t="s">
        <v>15652</v>
      </c>
      <c r="M3363" s="49"/>
      <c r="N3363" s="49"/>
      <c r="O3363" s="49"/>
      <c r="P3363" s="49"/>
      <c r="Q3363" t="s">
        <v>15651</v>
      </c>
      <c r="R3363" t="s">
        <v>14729</v>
      </c>
      <c r="S3363">
        <v>2</v>
      </c>
      <c r="T3363">
        <v>0</v>
      </c>
      <c r="V3363">
        <v>48</v>
      </c>
      <c r="X3363" s="49"/>
      <c r="AB3363" s="49"/>
      <c r="AC3363" s="49"/>
      <c r="AD3363">
        <v>9</v>
      </c>
    </row>
    <row r="3364" spans="2:30" x14ac:dyDescent="0.25">
      <c r="B3364" s="49"/>
      <c r="C3364" s="49"/>
      <c r="D3364" s="2"/>
      <c r="E3364" t="s">
        <v>356</v>
      </c>
      <c r="F3364" s="49"/>
      <c r="G3364" s="49"/>
      <c r="H3364" t="s">
        <v>14732</v>
      </c>
      <c r="I3364" s="49"/>
      <c r="J3364" s="49"/>
      <c r="L3364" s="49"/>
      <c r="M3364" s="49"/>
      <c r="N3364" s="49"/>
      <c r="O3364" s="49"/>
      <c r="P3364" s="49"/>
      <c r="Q3364" t="s">
        <v>15654</v>
      </c>
      <c r="R3364" t="s">
        <v>14729</v>
      </c>
      <c r="S3364">
        <v>1</v>
      </c>
      <c r="V3364">
        <v>455</v>
      </c>
      <c r="W3364">
        <v>2</v>
      </c>
      <c r="X3364" s="49" t="s">
        <v>3957</v>
      </c>
      <c r="AB3364" s="49"/>
      <c r="AC3364" s="49"/>
      <c r="AD3364">
        <v>9</v>
      </c>
    </row>
    <row r="3365" spans="2:30" x14ac:dyDescent="0.25">
      <c r="B3365" s="49"/>
      <c r="C3365" s="49"/>
      <c r="D3365" s="2"/>
      <c r="E3365" t="s">
        <v>363</v>
      </c>
      <c r="F3365" s="49"/>
      <c r="G3365" s="49"/>
      <c r="H3365" t="s">
        <v>14735</v>
      </c>
      <c r="I3365" s="49"/>
      <c r="J3365" s="49"/>
      <c r="L3365" s="49" t="s">
        <v>15582</v>
      </c>
      <c r="M3365" s="49"/>
      <c r="N3365" s="49"/>
      <c r="O3365" s="49"/>
      <c r="P3365" s="49"/>
      <c r="Q3365" t="s">
        <v>15655</v>
      </c>
      <c r="R3365" t="s">
        <v>14733</v>
      </c>
      <c r="S3365">
        <v>1</v>
      </c>
      <c r="V3365">
        <v>300</v>
      </c>
      <c r="W3365">
        <v>0.63</v>
      </c>
      <c r="X3365" s="49" t="s">
        <v>3957</v>
      </c>
      <c r="AB3365" s="49"/>
      <c r="AC3365" s="49"/>
      <c r="AD3365">
        <v>9</v>
      </c>
    </row>
    <row r="3366" spans="2:30" x14ac:dyDescent="0.25">
      <c r="B3366" s="49"/>
      <c r="C3366" s="49"/>
      <c r="D3366" s="2"/>
      <c r="E3366" t="s">
        <v>394</v>
      </c>
      <c r="F3366" s="49"/>
      <c r="G3366" s="49"/>
      <c r="H3366" t="s">
        <v>15658</v>
      </c>
      <c r="I3366" s="49"/>
      <c r="J3366" s="49"/>
      <c r="L3366" s="49"/>
      <c r="M3366" s="49"/>
      <c r="N3366" s="49"/>
      <c r="O3366" s="49"/>
      <c r="P3366" s="49"/>
      <c r="Q3366" t="s">
        <v>15656</v>
      </c>
      <c r="R3366" t="s">
        <v>14733</v>
      </c>
      <c r="S3366">
        <v>1</v>
      </c>
      <c r="T3366">
        <v>0</v>
      </c>
      <c r="U3366">
        <v>15</v>
      </c>
      <c r="X3366" s="49"/>
      <c r="AB3366" s="49"/>
      <c r="AC3366" s="49" t="s">
        <v>15657</v>
      </c>
      <c r="AD3366">
        <v>9</v>
      </c>
    </row>
    <row r="3367" spans="2:30" x14ac:dyDescent="0.25">
      <c r="B3367" s="49"/>
      <c r="C3367" s="49"/>
      <c r="D3367" s="2"/>
      <c r="E3367" t="s">
        <v>403</v>
      </c>
      <c r="F3367" s="49"/>
      <c r="G3367" s="49"/>
      <c r="H3367" t="s">
        <v>15660</v>
      </c>
      <c r="I3367" s="49"/>
      <c r="J3367" s="49"/>
      <c r="L3367" s="49"/>
      <c r="M3367" s="49"/>
      <c r="N3367" s="49"/>
      <c r="O3367" s="49"/>
      <c r="P3367" s="49"/>
      <c r="Q3367" t="s">
        <v>15659</v>
      </c>
      <c r="R3367" t="s">
        <v>14733</v>
      </c>
      <c r="S3367">
        <v>1</v>
      </c>
      <c r="T3367">
        <v>0</v>
      </c>
      <c r="U3367">
        <v>8</v>
      </c>
      <c r="X3367" s="49"/>
      <c r="AB3367" s="49"/>
      <c r="AC3367" s="49" t="s">
        <v>15657</v>
      </c>
      <c r="AD3367">
        <v>9</v>
      </c>
    </row>
    <row r="3368" spans="2:30" x14ac:dyDescent="0.25">
      <c r="B3368" s="49"/>
      <c r="C3368" s="49"/>
      <c r="D3368" s="2"/>
      <c r="E3368" t="s">
        <v>389</v>
      </c>
      <c r="F3368" s="49"/>
      <c r="G3368" s="49"/>
      <c r="H3368" t="s">
        <v>15662</v>
      </c>
      <c r="I3368" s="49"/>
      <c r="J3368" s="49"/>
      <c r="L3368" s="49"/>
      <c r="M3368" s="49"/>
      <c r="N3368" s="49"/>
      <c r="O3368" s="49"/>
      <c r="P3368" s="49"/>
      <c r="Q3368" t="s">
        <v>15661</v>
      </c>
      <c r="R3368" t="s">
        <v>14733</v>
      </c>
      <c r="S3368">
        <v>1</v>
      </c>
      <c r="T3368">
        <v>0</v>
      </c>
      <c r="U3368">
        <v>10</v>
      </c>
      <c r="X3368" s="49"/>
      <c r="AB3368" s="49"/>
      <c r="AC3368" s="49" t="s">
        <v>15657</v>
      </c>
      <c r="AD3368">
        <v>9</v>
      </c>
    </row>
    <row r="3369" spans="2:30" x14ac:dyDescent="0.25">
      <c r="B3369" s="49"/>
      <c r="C3369" s="49"/>
      <c r="D3369" s="2"/>
      <c r="E3369" t="s">
        <v>398</v>
      </c>
      <c r="F3369" s="49"/>
      <c r="G3369" s="49"/>
      <c r="H3369" t="s">
        <v>15664</v>
      </c>
      <c r="I3369" s="49"/>
      <c r="J3369" s="49"/>
      <c r="L3369" s="49"/>
      <c r="M3369" s="49"/>
      <c r="N3369" s="49"/>
      <c r="O3369" s="49"/>
      <c r="P3369" s="49"/>
      <c r="Q3369" t="s">
        <v>15663</v>
      </c>
      <c r="R3369" t="s">
        <v>14733</v>
      </c>
      <c r="S3369">
        <v>1</v>
      </c>
      <c r="T3369">
        <v>0</v>
      </c>
      <c r="U3369">
        <v>12</v>
      </c>
      <c r="X3369" s="49"/>
      <c r="AB3369" s="49"/>
      <c r="AC3369" s="49" t="s">
        <v>15657</v>
      </c>
      <c r="AD3369">
        <v>9</v>
      </c>
    </row>
    <row r="3370" spans="2:30" x14ac:dyDescent="0.25">
      <c r="B3370" s="49"/>
      <c r="C3370" s="49"/>
      <c r="D3370" s="2"/>
      <c r="E3370" t="s">
        <v>394</v>
      </c>
      <c r="F3370" s="49"/>
      <c r="G3370" s="49"/>
      <c r="H3370" t="s">
        <v>15667</v>
      </c>
      <c r="I3370" s="49"/>
      <c r="J3370" s="49"/>
      <c r="L3370" s="49"/>
      <c r="M3370" s="49"/>
      <c r="N3370" s="49"/>
      <c r="O3370" s="49"/>
      <c r="P3370" s="49"/>
      <c r="Q3370" t="s">
        <v>15665</v>
      </c>
      <c r="R3370" t="s">
        <v>14733</v>
      </c>
      <c r="S3370">
        <v>2</v>
      </c>
      <c r="T3370">
        <v>0</v>
      </c>
      <c r="U3370">
        <v>15</v>
      </c>
      <c r="X3370" s="49"/>
      <c r="AB3370" s="49"/>
      <c r="AC3370" s="49" t="s">
        <v>15666</v>
      </c>
      <c r="AD3370">
        <v>9</v>
      </c>
    </row>
    <row r="3371" spans="2:30" x14ac:dyDescent="0.25">
      <c r="B3371" s="49"/>
      <c r="C3371" s="49"/>
      <c r="D3371" s="2"/>
      <c r="E3371" t="s">
        <v>403</v>
      </c>
      <c r="F3371" s="49"/>
      <c r="G3371" s="49"/>
      <c r="H3371" t="s">
        <v>15669</v>
      </c>
      <c r="I3371" s="49"/>
      <c r="J3371" s="49"/>
      <c r="L3371" s="49"/>
      <c r="M3371" s="49"/>
      <c r="N3371" s="49"/>
      <c r="O3371" s="49"/>
      <c r="P3371" s="49"/>
      <c r="Q3371" t="s">
        <v>15668</v>
      </c>
      <c r="R3371" t="s">
        <v>14733</v>
      </c>
      <c r="S3371">
        <v>2</v>
      </c>
      <c r="T3371">
        <v>0</v>
      </c>
      <c r="U3371">
        <v>8</v>
      </c>
      <c r="X3371" s="49"/>
      <c r="AB3371" s="49"/>
      <c r="AC3371" s="49" t="s">
        <v>15666</v>
      </c>
      <c r="AD3371">
        <v>9</v>
      </c>
    </row>
    <row r="3372" spans="2:30" x14ac:dyDescent="0.25">
      <c r="B3372" s="49"/>
      <c r="C3372" s="49"/>
      <c r="D3372" s="2"/>
      <c r="E3372" t="s">
        <v>389</v>
      </c>
      <c r="F3372" s="49"/>
      <c r="G3372" s="49"/>
      <c r="H3372" t="s">
        <v>15671</v>
      </c>
      <c r="I3372" s="49"/>
      <c r="J3372" s="49"/>
      <c r="L3372" s="49"/>
      <c r="M3372" s="49"/>
      <c r="N3372" s="49"/>
      <c r="O3372" s="49"/>
      <c r="P3372" s="49"/>
      <c r="Q3372" t="s">
        <v>15670</v>
      </c>
      <c r="R3372" t="s">
        <v>14733</v>
      </c>
      <c r="S3372">
        <v>2</v>
      </c>
      <c r="T3372">
        <v>0</v>
      </c>
      <c r="U3372">
        <v>10</v>
      </c>
      <c r="X3372" s="49"/>
      <c r="AB3372" s="49"/>
      <c r="AC3372" s="49" t="s">
        <v>15666</v>
      </c>
      <c r="AD3372">
        <v>9</v>
      </c>
    </row>
    <row r="3373" spans="2:30" x14ac:dyDescent="0.25">
      <c r="B3373" s="49"/>
      <c r="C3373" s="49"/>
      <c r="D3373" s="2"/>
      <c r="E3373" t="s">
        <v>398</v>
      </c>
      <c r="F3373" s="49"/>
      <c r="G3373" s="49"/>
      <c r="H3373" t="s">
        <v>15673</v>
      </c>
      <c r="I3373" s="49"/>
      <c r="J3373" s="49"/>
      <c r="L3373" s="49"/>
      <c r="M3373" s="49"/>
      <c r="N3373" s="49"/>
      <c r="O3373" s="49"/>
      <c r="P3373" s="49"/>
      <c r="Q3373" t="s">
        <v>15672</v>
      </c>
      <c r="R3373" t="s">
        <v>14733</v>
      </c>
      <c r="S3373">
        <v>2</v>
      </c>
      <c r="T3373">
        <v>0</v>
      </c>
      <c r="U3373">
        <v>12</v>
      </c>
      <c r="X3373" s="49"/>
      <c r="AB3373" s="49"/>
      <c r="AC3373" s="49" t="s">
        <v>15666</v>
      </c>
      <c r="AD3373">
        <v>9</v>
      </c>
    </row>
    <row r="3374" spans="2:30" x14ac:dyDescent="0.25">
      <c r="B3374" s="49"/>
      <c r="C3374" s="49"/>
      <c r="D3374" s="2"/>
      <c r="E3374" t="s">
        <v>1404</v>
      </c>
      <c r="F3374" s="49"/>
      <c r="G3374" s="49"/>
      <c r="H3374" t="s">
        <v>15676</v>
      </c>
      <c r="I3374" s="49"/>
      <c r="J3374" s="49"/>
      <c r="L3374" s="49" t="s">
        <v>15675</v>
      </c>
      <c r="M3374" s="49"/>
      <c r="N3374" s="49"/>
      <c r="O3374" s="49"/>
      <c r="P3374" s="49"/>
      <c r="Q3374" t="s">
        <v>15674</v>
      </c>
      <c r="R3374" t="s">
        <v>14733</v>
      </c>
      <c r="S3374">
        <v>1</v>
      </c>
      <c r="T3374">
        <v>40</v>
      </c>
      <c r="U3374">
        <v>10</v>
      </c>
      <c r="X3374" s="49"/>
      <c r="Y3374">
        <v>2</v>
      </c>
      <c r="AA3374">
        <v>3</v>
      </c>
      <c r="AB3374" s="49" t="s">
        <v>618</v>
      </c>
      <c r="AC3374" s="49"/>
      <c r="AD3374">
        <v>9</v>
      </c>
    </row>
    <row r="3375" spans="2:30" x14ac:dyDescent="0.25">
      <c r="B3375" s="49"/>
      <c r="C3375" s="49"/>
      <c r="D3375" s="2"/>
      <c r="E3375" t="s">
        <v>1404</v>
      </c>
      <c r="F3375" s="49"/>
      <c r="G3375" s="49"/>
      <c r="H3375" t="s">
        <v>15678</v>
      </c>
      <c r="I3375" s="49"/>
      <c r="J3375" s="49"/>
      <c r="L3375" s="49" t="s">
        <v>15675</v>
      </c>
      <c r="M3375" s="49"/>
      <c r="N3375" s="49"/>
      <c r="O3375" s="49"/>
      <c r="P3375" s="49"/>
      <c r="Q3375" t="s">
        <v>15677</v>
      </c>
      <c r="R3375" t="s">
        <v>14733</v>
      </c>
      <c r="S3375">
        <v>2</v>
      </c>
      <c r="T3375">
        <v>45</v>
      </c>
      <c r="U3375">
        <v>10</v>
      </c>
      <c r="X3375" s="49"/>
      <c r="Y3375">
        <v>2</v>
      </c>
      <c r="AA3375">
        <v>3</v>
      </c>
      <c r="AB3375" s="49" t="s">
        <v>618</v>
      </c>
      <c r="AC3375" s="49"/>
      <c r="AD3375">
        <v>9</v>
      </c>
    </row>
    <row r="3376" spans="2:30" x14ac:dyDescent="0.25">
      <c r="B3376" s="49"/>
      <c r="C3376" s="49"/>
      <c r="D3376" s="2"/>
      <c r="E3376" t="s">
        <v>1404</v>
      </c>
      <c r="F3376" s="49"/>
      <c r="G3376" s="49"/>
      <c r="H3376" t="s">
        <v>15680</v>
      </c>
      <c r="I3376" s="49"/>
      <c r="J3376" s="49"/>
      <c r="L3376" s="49" t="s">
        <v>15675</v>
      </c>
      <c r="M3376" s="49"/>
      <c r="N3376" s="49"/>
      <c r="O3376" s="49"/>
      <c r="P3376" s="49"/>
      <c r="Q3376" t="s">
        <v>15679</v>
      </c>
      <c r="R3376" t="s">
        <v>14733</v>
      </c>
      <c r="S3376">
        <v>3</v>
      </c>
      <c r="T3376">
        <v>50</v>
      </c>
      <c r="U3376">
        <v>8</v>
      </c>
      <c r="X3376" s="49"/>
      <c r="Y3376">
        <v>2</v>
      </c>
      <c r="AA3376">
        <v>3</v>
      </c>
      <c r="AB3376" s="49" t="s">
        <v>618</v>
      </c>
      <c r="AC3376" s="49"/>
      <c r="AD3376">
        <v>9</v>
      </c>
    </row>
    <row r="3377" spans="2:30" x14ac:dyDescent="0.25">
      <c r="B3377" s="49"/>
      <c r="C3377" s="49"/>
      <c r="D3377" s="2"/>
      <c r="E3377" t="s">
        <v>41</v>
      </c>
      <c r="F3377" s="49"/>
      <c r="G3377" s="49"/>
      <c r="H3377" t="s">
        <v>15683</v>
      </c>
      <c r="I3377" s="49"/>
      <c r="J3377" s="49"/>
      <c r="L3377" s="49" t="s">
        <v>15682</v>
      </c>
      <c r="M3377" s="49"/>
      <c r="N3377" s="49"/>
      <c r="O3377" s="49"/>
      <c r="P3377" s="49"/>
      <c r="Q3377" t="s">
        <v>15681</v>
      </c>
      <c r="R3377" t="s">
        <v>14733</v>
      </c>
      <c r="S3377">
        <v>1</v>
      </c>
      <c r="T3377">
        <v>130</v>
      </c>
      <c r="U3377">
        <v>12</v>
      </c>
      <c r="X3377" s="49"/>
      <c r="AB3377" s="49" t="s">
        <v>618</v>
      </c>
      <c r="AC3377" s="49"/>
      <c r="AD3377">
        <v>9</v>
      </c>
    </row>
    <row r="3378" spans="2:30" x14ac:dyDescent="0.25">
      <c r="B3378" s="49"/>
      <c r="C3378" s="49"/>
      <c r="D3378" s="2"/>
      <c r="E3378" t="s">
        <v>41</v>
      </c>
      <c r="F3378" s="49"/>
      <c r="G3378" s="49"/>
      <c r="H3378" t="s">
        <v>15685</v>
      </c>
      <c r="I3378" s="49"/>
      <c r="J3378" s="49"/>
      <c r="L3378" s="49" t="s">
        <v>15682</v>
      </c>
      <c r="M3378" s="49"/>
      <c r="N3378" s="49"/>
      <c r="O3378" s="49"/>
      <c r="P3378" s="49"/>
      <c r="Q3378" t="s">
        <v>15684</v>
      </c>
      <c r="R3378" t="s">
        <v>14733</v>
      </c>
      <c r="S3378">
        <v>2</v>
      </c>
      <c r="T3378">
        <v>130</v>
      </c>
      <c r="U3378">
        <v>11</v>
      </c>
      <c r="X3378" s="49"/>
      <c r="AB3378" s="49" t="s">
        <v>618</v>
      </c>
      <c r="AC3378" s="49"/>
      <c r="AD3378">
        <v>9</v>
      </c>
    </row>
    <row r="3379" spans="2:30" x14ac:dyDescent="0.25">
      <c r="B3379" s="49"/>
      <c r="C3379" s="49"/>
      <c r="D3379" s="2"/>
      <c r="E3379" t="s">
        <v>41</v>
      </c>
      <c r="F3379" s="49"/>
      <c r="G3379" s="49"/>
      <c r="H3379" t="s">
        <v>15687</v>
      </c>
      <c r="I3379" s="49"/>
      <c r="J3379" s="49"/>
      <c r="L3379" s="49" t="s">
        <v>15682</v>
      </c>
      <c r="M3379" s="49"/>
      <c r="N3379" s="49"/>
      <c r="O3379" s="49"/>
      <c r="P3379" s="49"/>
      <c r="Q3379" t="s">
        <v>15686</v>
      </c>
      <c r="R3379" t="s">
        <v>14733</v>
      </c>
      <c r="S3379">
        <v>3</v>
      </c>
      <c r="T3379">
        <v>130</v>
      </c>
      <c r="U3379">
        <v>11</v>
      </c>
      <c r="X3379" s="49"/>
      <c r="AB3379" s="49" t="s">
        <v>618</v>
      </c>
      <c r="AC3379" s="49"/>
      <c r="AD3379">
        <v>9</v>
      </c>
    </row>
    <row r="3380" spans="2:30" x14ac:dyDescent="0.25">
      <c r="B3380" s="49"/>
      <c r="C3380" s="49"/>
      <c r="D3380" s="2"/>
      <c r="E3380" t="s">
        <v>45</v>
      </c>
      <c r="F3380" s="49"/>
      <c r="G3380" s="49"/>
      <c r="H3380" t="s">
        <v>15690</v>
      </c>
      <c r="I3380" s="49"/>
      <c r="J3380" s="49"/>
      <c r="L3380" s="49" t="s">
        <v>15689</v>
      </c>
      <c r="M3380" s="49"/>
      <c r="N3380" s="49"/>
      <c r="O3380" s="49"/>
      <c r="P3380" s="49"/>
      <c r="Q3380" t="s">
        <v>15688</v>
      </c>
      <c r="R3380" t="s">
        <v>14733</v>
      </c>
      <c r="S3380">
        <v>1</v>
      </c>
      <c r="T3380">
        <v>82.5</v>
      </c>
      <c r="U3380">
        <v>10</v>
      </c>
      <c r="X3380" s="49"/>
      <c r="AB3380" s="49" t="s">
        <v>618</v>
      </c>
      <c r="AC3380" s="49"/>
      <c r="AD3380">
        <v>9</v>
      </c>
    </row>
    <row r="3381" spans="2:30" x14ac:dyDescent="0.25">
      <c r="B3381" s="49"/>
      <c r="C3381" s="49"/>
      <c r="D3381" s="2"/>
      <c r="E3381" t="s">
        <v>45</v>
      </c>
      <c r="F3381" s="49"/>
      <c r="G3381" s="49"/>
      <c r="H3381" t="s">
        <v>15692</v>
      </c>
      <c r="I3381" s="49"/>
      <c r="J3381" s="49"/>
      <c r="L3381" s="49" t="s">
        <v>15689</v>
      </c>
      <c r="M3381" s="49"/>
      <c r="N3381" s="49"/>
      <c r="O3381" s="49"/>
      <c r="P3381" s="49"/>
      <c r="Q3381" t="s">
        <v>15691</v>
      </c>
      <c r="R3381" t="s">
        <v>14733</v>
      </c>
      <c r="S3381">
        <v>2</v>
      </c>
      <c r="T3381">
        <v>82.5</v>
      </c>
      <c r="U3381">
        <v>10</v>
      </c>
      <c r="X3381" s="49"/>
      <c r="AB3381" s="49" t="s">
        <v>618</v>
      </c>
      <c r="AC3381" s="49"/>
      <c r="AD3381">
        <v>9</v>
      </c>
    </row>
    <row r="3382" spans="2:30" x14ac:dyDescent="0.25">
      <c r="B3382" s="49"/>
      <c r="C3382" s="49"/>
      <c r="D3382" s="2"/>
      <c r="E3382" t="s">
        <v>45</v>
      </c>
      <c r="F3382" s="49"/>
      <c r="G3382" s="49"/>
      <c r="H3382" t="s">
        <v>15695</v>
      </c>
      <c r="I3382" s="49"/>
      <c r="J3382" s="49"/>
      <c r="L3382" s="49" t="s">
        <v>15694</v>
      </c>
      <c r="M3382" s="49"/>
      <c r="N3382" s="49"/>
      <c r="O3382" s="49"/>
      <c r="P3382" s="49"/>
      <c r="Q3382" t="s">
        <v>15693</v>
      </c>
      <c r="R3382" t="s">
        <v>14733</v>
      </c>
      <c r="S3382">
        <v>3</v>
      </c>
      <c r="T3382">
        <v>82.5</v>
      </c>
      <c r="U3382">
        <v>10</v>
      </c>
      <c r="X3382" s="49"/>
      <c r="AB3382" s="49" t="s">
        <v>1745</v>
      </c>
      <c r="AC3382" s="49"/>
      <c r="AD3382">
        <v>9</v>
      </c>
    </row>
    <row r="3383" spans="2:30" x14ac:dyDescent="0.25">
      <c r="B3383" s="49"/>
      <c r="C3383" s="49"/>
      <c r="D3383" s="2"/>
      <c r="E3383" t="s">
        <v>309</v>
      </c>
      <c r="F3383" s="49"/>
      <c r="G3383" s="49"/>
      <c r="H3383" t="s">
        <v>15698</v>
      </c>
      <c r="I3383" s="49"/>
      <c r="J3383" s="49"/>
      <c r="L3383" s="49" t="s">
        <v>15697</v>
      </c>
      <c r="M3383" s="49"/>
      <c r="N3383" s="49"/>
      <c r="O3383" s="49"/>
      <c r="P3383" s="49"/>
      <c r="Q3383" t="s">
        <v>15696</v>
      </c>
      <c r="R3383" t="s">
        <v>14733</v>
      </c>
      <c r="S3383">
        <v>1</v>
      </c>
      <c r="T3383">
        <v>10</v>
      </c>
      <c r="U3383">
        <v>15</v>
      </c>
      <c r="X3383" s="49"/>
      <c r="AB3383" s="49" t="s">
        <v>2289</v>
      </c>
      <c r="AC3383" s="49"/>
      <c r="AD3383">
        <v>9</v>
      </c>
    </row>
    <row r="3384" spans="2:30" x14ac:dyDescent="0.25">
      <c r="B3384" s="49"/>
      <c r="C3384" s="49"/>
      <c r="D3384" s="2"/>
      <c r="E3384" t="s">
        <v>309</v>
      </c>
      <c r="F3384" s="49"/>
      <c r="G3384" s="49"/>
      <c r="H3384" t="s">
        <v>15701</v>
      </c>
      <c r="I3384" s="49"/>
      <c r="J3384" s="49"/>
      <c r="L3384" s="49" t="s">
        <v>15700</v>
      </c>
      <c r="M3384" s="49"/>
      <c r="N3384" s="49"/>
      <c r="O3384" s="49"/>
      <c r="P3384" s="49"/>
      <c r="Q3384" t="s">
        <v>15699</v>
      </c>
      <c r="R3384" t="s">
        <v>14733</v>
      </c>
      <c r="S3384">
        <v>2</v>
      </c>
      <c r="T3384">
        <v>12.5</v>
      </c>
      <c r="U3384">
        <v>15</v>
      </c>
      <c r="X3384" s="49"/>
      <c r="AB3384" s="49" t="s">
        <v>618</v>
      </c>
      <c r="AC3384" s="49"/>
      <c r="AD3384">
        <v>9</v>
      </c>
    </row>
    <row r="3385" spans="2:30" x14ac:dyDescent="0.25">
      <c r="B3385" s="49"/>
      <c r="C3385" s="49"/>
      <c r="D3385" s="2"/>
      <c r="E3385" t="s">
        <v>309</v>
      </c>
      <c r="F3385" s="49"/>
      <c r="G3385" s="49"/>
      <c r="H3385" t="s">
        <v>15704</v>
      </c>
      <c r="I3385" s="49"/>
      <c r="J3385" s="49"/>
      <c r="L3385" s="49" t="s">
        <v>15703</v>
      </c>
      <c r="M3385" s="49"/>
      <c r="N3385" s="49"/>
      <c r="O3385" s="49"/>
      <c r="P3385" s="49"/>
      <c r="Q3385" t="s">
        <v>15702</v>
      </c>
      <c r="R3385" t="s">
        <v>14733</v>
      </c>
      <c r="S3385">
        <v>3</v>
      </c>
      <c r="T3385">
        <v>15</v>
      </c>
      <c r="U3385">
        <v>12</v>
      </c>
      <c r="X3385" s="49"/>
      <c r="AB3385" s="49" t="s">
        <v>610</v>
      </c>
      <c r="AC3385" s="49"/>
      <c r="AD3385">
        <v>9</v>
      </c>
    </row>
    <row r="3386" spans="2:30" x14ac:dyDescent="0.25">
      <c r="B3386" s="49"/>
      <c r="C3386" s="49"/>
      <c r="D3386" s="2"/>
      <c r="E3386" t="s">
        <v>229</v>
      </c>
      <c r="F3386" s="49"/>
      <c r="G3386" s="49"/>
      <c r="H3386" t="s">
        <v>15707</v>
      </c>
      <c r="I3386" s="49"/>
      <c r="J3386" s="49"/>
      <c r="L3386" s="49" t="s">
        <v>15706</v>
      </c>
      <c r="M3386" s="49"/>
      <c r="N3386" s="49"/>
      <c r="O3386" s="49"/>
      <c r="P3386" s="49"/>
      <c r="Q3386" t="s">
        <v>15705</v>
      </c>
      <c r="R3386" t="s">
        <v>14733</v>
      </c>
      <c r="S3386">
        <v>1</v>
      </c>
      <c r="T3386">
        <v>27.5</v>
      </c>
      <c r="U3386">
        <v>12</v>
      </c>
      <c r="X3386" s="49"/>
      <c r="AB3386" s="49" t="s">
        <v>618</v>
      </c>
      <c r="AC3386" s="49"/>
      <c r="AD3386">
        <v>9</v>
      </c>
    </row>
    <row r="3387" spans="2:30" x14ac:dyDescent="0.25">
      <c r="B3387" s="49"/>
      <c r="C3387" s="49"/>
      <c r="D3387" s="2"/>
      <c r="E3387" t="s">
        <v>229</v>
      </c>
      <c r="F3387" s="49"/>
      <c r="G3387" s="49"/>
      <c r="H3387" t="s">
        <v>15710</v>
      </c>
      <c r="I3387" s="49"/>
      <c r="J3387" s="49"/>
      <c r="L3387" s="49" t="s">
        <v>15709</v>
      </c>
      <c r="M3387" s="49"/>
      <c r="N3387" s="49"/>
      <c r="O3387" s="49"/>
      <c r="P3387" s="49"/>
      <c r="Q3387" t="s">
        <v>15708</v>
      </c>
      <c r="R3387" t="s">
        <v>14733</v>
      </c>
      <c r="S3387">
        <v>2</v>
      </c>
      <c r="T3387">
        <v>27.5</v>
      </c>
      <c r="U3387">
        <v>11</v>
      </c>
      <c r="X3387" s="49"/>
      <c r="AB3387" s="49" t="s">
        <v>1745</v>
      </c>
      <c r="AC3387" s="49"/>
      <c r="AD3387">
        <v>9</v>
      </c>
    </row>
    <row r="3388" spans="2:30" x14ac:dyDescent="0.25">
      <c r="B3388" s="49"/>
      <c r="C3388" s="49"/>
      <c r="D3388" s="2"/>
      <c r="E3388" t="s">
        <v>229</v>
      </c>
      <c r="F3388" s="49"/>
      <c r="G3388" s="49"/>
      <c r="H3388" t="s">
        <v>15712</v>
      </c>
      <c r="I3388" s="49"/>
      <c r="J3388" s="49"/>
      <c r="L3388" s="49" t="s">
        <v>15709</v>
      </c>
      <c r="M3388" s="49"/>
      <c r="N3388" s="49"/>
      <c r="O3388" s="49"/>
      <c r="P3388" s="49"/>
      <c r="Q3388" t="s">
        <v>15711</v>
      </c>
      <c r="R3388" t="s">
        <v>14733</v>
      </c>
      <c r="S3388">
        <v>3</v>
      </c>
      <c r="T3388">
        <v>27.5</v>
      </c>
      <c r="U3388">
        <v>9</v>
      </c>
      <c r="X3388" s="49"/>
      <c r="AB3388" s="49" t="s">
        <v>1745</v>
      </c>
      <c r="AC3388" s="49"/>
      <c r="AD3388">
        <v>9</v>
      </c>
    </row>
    <row r="3389" spans="2:30" x14ac:dyDescent="0.25">
      <c r="B3389" s="49"/>
      <c r="C3389" s="49"/>
      <c r="D3389" s="2"/>
      <c r="E3389" t="s">
        <v>102</v>
      </c>
      <c r="F3389" s="49"/>
      <c r="G3389" s="49"/>
      <c r="H3389" t="s">
        <v>15715</v>
      </c>
      <c r="I3389" s="49"/>
      <c r="J3389" s="49"/>
      <c r="L3389" s="49" t="s">
        <v>15714</v>
      </c>
      <c r="M3389" s="49"/>
      <c r="N3389" s="49"/>
      <c r="O3389" s="49"/>
      <c r="P3389" s="49"/>
      <c r="Q3389" t="s">
        <v>15713</v>
      </c>
      <c r="R3389" t="s">
        <v>14733</v>
      </c>
      <c r="S3389">
        <v>1</v>
      </c>
      <c r="T3389">
        <v>25</v>
      </c>
      <c r="U3389">
        <v>12</v>
      </c>
      <c r="X3389" s="49"/>
      <c r="AB3389" s="49" t="s">
        <v>618</v>
      </c>
      <c r="AC3389" s="49"/>
      <c r="AD3389">
        <v>9</v>
      </c>
    </row>
    <row r="3390" spans="2:30" x14ac:dyDescent="0.25">
      <c r="B3390" s="49"/>
      <c r="C3390" s="49"/>
      <c r="D3390" s="2"/>
      <c r="E3390" t="s">
        <v>102</v>
      </c>
      <c r="F3390" s="49"/>
      <c r="G3390" s="49"/>
      <c r="H3390" t="s">
        <v>15717</v>
      </c>
      <c r="I3390" s="49"/>
      <c r="J3390" s="49"/>
      <c r="L3390" s="49" t="s">
        <v>15714</v>
      </c>
      <c r="M3390" s="49"/>
      <c r="N3390" s="49"/>
      <c r="O3390" s="49"/>
      <c r="P3390" s="49"/>
      <c r="Q3390" t="s">
        <v>15716</v>
      </c>
      <c r="R3390" t="s">
        <v>14733</v>
      </c>
      <c r="S3390">
        <v>2</v>
      </c>
      <c r="T3390">
        <v>25</v>
      </c>
      <c r="U3390">
        <v>10</v>
      </c>
      <c r="X3390" s="49"/>
      <c r="AB3390" s="49" t="s">
        <v>618</v>
      </c>
      <c r="AC3390" s="49"/>
      <c r="AD3390">
        <v>9</v>
      </c>
    </row>
    <row r="3391" spans="2:30" x14ac:dyDescent="0.25">
      <c r="B3391" s="49"/>
      <c r="C3391" s="49"/>
      <c r="D3391" s="2"/>
      <c r="E3391" t="s">
        <v>102</v>
      </c>
      <c r="F3391" s="49"/>
      <c r="G3391" s="49"/>
      <c r="H3391" t="s">
        <v>15719</v>
      </c>
      <c r="I3391" s="49"/>
      <c r="J3391" s="49"/>
      <c r="L3391" s="49" t="s">
        <v>15714</v>
      </c>
      <c r="M3391" s="49"/>
      <c r="N3391" s="49"/>
      <c r="O3391" s="49"/>
      <c r="P3391" s="49"/>
      <c r="Q3391" t="s">
        <v>15718</v>
      </c>
      <c r="R3391" t="s">
        <v>14733</v>
      </c>
      <c r="S3391">
        <v>3</v>
      </c>
      <c r="T3391">
        <v>25</v>
      </c>
      <c r="U3391">
        <v>9</v>
      </c>
      <c r="X3391" s="49"/>
      <c r="AB3391" s="49" t="s">
        <v>618</v>
      </c>
      <c r="AC3391" s="49"/>
      <c r="AD3391">
        <v>9</v>
      </c>
    </row>
    <row r="3392" spans="2:30" x14ac:dyDescent="0.25">
      <c r="B3392" s="49"/>
      <c r="C3392" s="49"/>
      <c r="D3392" s="2"/>
      <c r="E3392" t="s">
        <v>1534</v>
      </c>
      <c r="F3392" s="49"/>
      <c r="G3392" s="49"/>
      <c r="H3392" t="s">
        <v>15722</v>
      </c>
      <c r="I3392" s="49"/>
      <c r="J3392" s="49"/>
      <c r="L3392" s="49" t="s">
        <v>15721</v>
      </c>
      <c r="M3392" s="49"/>
      <c r="N3392" s="49"/>
      <c r="O3392" s="49"/>
      <c r="P3392" s="49"/>
      <c r="Q3392" t="s">
        <v>15720</v>
      </c>
      <c r="R3392" t="s">
        <v>14733</v>
      </c>
      <c r="S3392">
        <v>1</v>
      </c>
      <c r="T3392">
        <v>140</v>
      </c>
      <c r="V3392">
        <v>60</v>
      </c>
      <c r="X3392" s="49"/>
      <c r="AB3392" s="49"/>
      <c r="AC3392" s="49"/>
      <c r="AD3392">
        <v>9</v>
      </c>
    </row>
    <row r="3393" spans="2:30" x14ac:dyDescent="0.25">
      <c r="B3393" s="49"/>
      <c r="C3393" s="49"/>
      <c r="D3393" s="2"/>
      <c r="E3393" t="s">
        <v>1534</v>
      </c>
      <c r="F3393" s="49"/>
      <c r="G3393" s="49"/>
      <c r="H3393" t="s">
        <v>15724</v>
      </c>
      <c r="I3393" s="49"/>
      <c r="J3393" s="49"/>
      <c r="L3393" s="49"/>
      <c r="M3393" s="49"/>
      <c r="N3393" s="49"/>
      <c r="O3393" s="49"/>
      <c r="P3393" s="49"/>
      <c r="Q3393" t="s">
        <v>15723</v>
      </c>
      <c r="R3393" t="s">
        <v>14733</v>
      </c>
      <c r="S3393">
        <v>2</v>
      </c>
      <c r="T3393">
        <v>140</v>
      </c>
      <c r="V3393">
        <v>60</v>
      </c>
      <c r="X3393" s="49"/>
      <c r="AB3393" s="49"/>
      <c r="AC3393" s="49"/>
      <c r="AD3393">
        <v>9</v>
      </c>
    </row>
    <row r="3394" spans="2:30" x14ac:dyDescent="0.25">
      <c r="B3394" s="49"/>
      <c r="C3394" s="49"/>
      <c r="D3394" s="2"/>
      <c r="E3394" t="s">
        <v>1534</v>
      </c>
      <c r="F3394" s="49"/>
      <c r="G3394" s="49"/>
      <c r="H3394" t="s">
        <v>15727</v>
      </c>
      <c r="I3394" s="49"/>
      <c r="J3394" s="49"/>
      <c r="L3394" s="49" t="s">
        <v>15726</v>
      </c>
      <c r="M3394" s="49"/>
      <c r="N3394" s="49"/>
      <c r="O3394" s="49"/>
      <c r="P3394" s="49"/>
      <c r="Q3394" t="s">
        <v>15725</v>
      </c>
      <c r="R3394" t="s">
        <v>14733</v>
      </c>
      <c r="S3394">
        <v>3</v>
      </c>
      <c r="T3394">
        <v>140</v>
      </c>
      <c r="V3394">
        <v>52.2</v>
      </c>
      <c r="X3394" s="49"/>
      <c r="AB3394" s="49"/>
      <c r="AC3394" s="49"/>
      <c r="AD3394">
        <v>9</v>
      </c>
    </row>
    <row r="3395" spans="2:30" x14ac:dyDescent="0.25">
      <c r="B3395" s="49"/>
      <c r="C3395" s="49"/>
      <c r="D3395" s="2"/>
      <c r="E3395" t="s">
        <v>356</v>
      </c>
      <c r="F3395" s="49"/>
      <c r="G3395" s="49"/>
      <c r="H3395" t="s">
        <v>14736</v>
      </c>
      <c r="I3395" s="49"/>
      <c r="J3395" s="49"/>
      <c r="L3395" s="49" t="s">
        <v>4009</v>
      </c>
      <c r="M3395" s="49"/>
      <c r="N3395" s="49"/>
      <c r="O3395" s="49"/>
      <c r="P3395" s="49"/>
      <c r="Q3395" t="s">
        <v>15728</v>
      </c>
      <c r="R3395" t="s">
        <v>14733</v>
      </c>
      <c r="S3395">
        <v>1</v>
      </c>
      <c r="V3395">
        <v>458</v>
      </c>
      <c r="W3395">
        <v>2</v>
      </c>
      <c r="X3395" s="49" t="s">
        <v>3957</v>
      </c>
      <c r="AB3395" s="49"/>
      <c r="AC3395" s="49"/>
      <c r="AD3395">
        <v>9</v>
      </c>
    </row>
    <row r="3396" spans="2:30" x14ac:dyDescent="0.25">
      <c r="B3396" s="49"/>
      <c r="C3396" s="49"/>
      <c r="D3396" s="2"/>
      <c r="E3396" t="s">
        <v>363</v>
      </c>
      <c r="F3396" s="49"/>
      <c r="G3396" s="49"/>
      <c r="H3396" t="s">
        <v>16238</v>
      </c>
      <c r="I3396" s="49"/>
      <c r="J3396" s="49"/>
      <c r="L3396" s="49" t="s">
        <v>15582</v>
      </c>
      <c r="M3396" s="49"/>
      <c r="N3396" s="49"/>
      <c r="O3396" s="49"/>
      <c r="P3396" s="49"/>
      <c r="Q3396" t="s">
        <v>16290</v>
      </c>
      <c r="R3396" t="s">
        <v>16235</v>
      </c>
      <c r="S3396">
        <v>1</v>
      </c>
      <c r="V3396">
        <v>300</v>
      </c>
      <c r="W3396">
        <v>0.63</v>
      </c>
      <c r="X3396" s="49" t="s">
        <v>3957</v>
      </c>
      <c r="AB3396" s="49"/>
      <c r="AC3396" s="49"/>
      <c r="AD3396">
        <v>10</v>
      </c>
    </row>
    <row r="3397" spans="2:30" x14ac:dyDescent="0.25">
      <c r="B3397" s="49"/>
      <c r="C3397" s="49"/>
      <c r="D3397" s="2"/>
      <c r="E3397" t="s">
        <v>394</v>
      </c>
      <c r="F3397" s="49"/>
      <c r="G3397" s="49"/>
      <c r="H3397" t="s">
        <v>16293</v>
      </c>
      <c r="I3397" s="49"/>
      <c r="J3397" s="49"/>
      <c r="L3397" s="49" t="s">
        <v>3073</v>
      </c>
      <c r="M3397" s="49"/>
      <c r="N3397" s="49"/>
      <c r="O3397" s="49"/>
      <c r="P3397" s="49"/>
      <c r="Q3397" t="s">
        <v>16291</v>
      </c>
      <c r="R3397" t="s">
        <v>16235</v>
      </c>
      <c r="S3397">
        <v>1</v>
      </c>
      <c r="T3397">
        <v>0</v>
      </c>
      <c r="U3397">
        <v>15</v>
      </c>
      <c r="X3397" s="49"/>
      <c r="AB3397" s="49"/>
      <c r="AC3397" s="49" t="s">
        <v>16292</v>
      </c>
      <c r="AD3397">
        <v>10</v>
      </c>
    </row>
    <row r="3398" spans="2:30" x14ac:dyDescent="0.25">
      <c r="B3398" s="49"/>
      <c r="C3398" s="49"/>
      <c r="D3398" s="2"/>
      <c r="E3398" t="s">
        <v>398</v>
      </c>
      <c r="F3398" s="49"/>
      <c r="G3398" s="49"/>
      <c r="H3398" t="s">
        <v>16295</v>
      </c>
      <c r="I3398" s="49"/>
      <c r="J3398" s="49"/>
      <c r="L3398" s="49" t="s">
        <v>3073</v>
      </c>
      <c r="M3398" s="49"/>
      <c r="N3398" s="49"/>
      <c r="O3398" s="49"/>
      <c r="P3398" s="49"/>
      <c r="Q3398" t="s">
        <v>16294</v>
      </c>
      <c r="R3398" t="s">
        <v>16235</v>
      </c>
      <c r="S3398">
        <v>1</v>
      </c>
      <c r="T3398">
        <v>0</v>
      </c>
      <c r="U3398">
        <v>12</v>
      </c>
      <c r="X3398" s="49"/>
      <c r="AB3398" s="49"/>
      <c r="AC3398" s="49" t="s">
        <v>16292</v>
      </c>
      <c r="AD3398">
        <v>10</v>
      </c>
    </row>
    <row r="3399" spans="2:30" x14ac:dyDescent="0.25">
      <c r="B3399" s="49"/>
      <c r="C3399" s="49"/>
      <c r="D3399" s="2"/>
      <c r="E3399" t="s">
        <v>403</v>
      </c>
      <c r="F3399" s="49"/>
      <c r="G3399" s="49"/>
      <c r="H3399" t="s">
        <v>16297</v>
      </c>
      <c r="I3399" s="49"/>
      <c r="J3399" s="49"/>
      <c r="L3399" s="49"/>
      <c r="M3399" s="49"/>
      <c r="N3399" s="49"/>
      <c r="O3399" s="49"/>
      <c r="P3399" s="49"/>
      <c r="Q3399" t="s">
        <v>16296</v>
      </c>
      <c r="R3399" t="s">
        <v>16235</v>
      </c>
      <c r="S3399">
        <v>1</v>
      </c>
      <c r="T3399">
        <v>0</v>
      </c>
      <c r="U3399">
        <v>8</v>
      </c>
      <c r="X3399" s="49"/>
      <c r="AB3399" s="49"/>
      <c r="AC3399" s="49" t="s">
        <v>16292</v>
      </c>
      <c r="AD3399">
        <v>10</v>
      </c>
    </row>
    <row r="3400" spans="2:30" x14ac:dyDescent="0.25">
      <c r="B3400" s="49"/>
      <c r="C3400" s="49"/>
      <c r="D3400" s="2"/>
      <c r="E3400" t="s">
        <v>407</v>
      </c>
      <c r="F3400" s="49"/>
      <c r="G3400" s="49"/>
      <c r="H3400" t="s">
        <v>16299</v>
      </c>
      <c r="I3400" s="49"/>
      <c r="J3400" s="49"/>
      <c r="L3400" s="49"/>
      <c r="M3400" s="49"/>
      <c r="N3400" s="49"/>
      <c r="O3400" s="49"/>
      <c r="P3400" s="49"/>
      <c r="Q3400" t="s">
        <v>16298</v>
      </c>
      <c r="R3400" t="s">
        <v>16235</v>
      </c>
      <c r="S3400">
        <v>1</v>
      </c>
      <c r="T3400">
        <v>0</v>
      </c>
      <c r="U3400">
        <v>10</v>
      </c>
      <c r="X3400" s="49"/>
      <c r="AB3400" s="49"/>
      <c r="AC3400" s="49" t="s">
        <v>16292</v>
      </c>
      <c r="AD3400">
        <v>10</v>
      </c>
    </row>
    <row r="3401" spans="2:30" x14ac:dyDescent="0.25">
      <c r="B3401" s="49"/>
      <c r="C3401" s="49"/>
      <c r="D3401" s="2"/>
      <c r="E3401" t="s">
        <v>389</v>
      </c>
      <c r="F3401" s="49"/>
      <c r="G3401" s="49"/>
      <c r="H3401" t="s">
        <v>16301</v>
      </c>
      <c r="I3401" s="49"/>
      <c r="J3401" s="49"/>
      <c r="L3401" s="49"/>
      <c r="M3401" s="49"/>
      <c r="N3401" s="49"/>
      <c r="O3401" s="49"/>
      <c r="P3401" s="49"/>
      <c r="Q3401" t="s">
        <v>16300</v>
      </c>
      <c r="R3401" t="s">
        <v>16235</v>
      </c>
      <c r="S3401">
        <v>1</v>
      </c>
      <c r="T3401">
        <v>0</v>
      </c>
      <c r="U3401">
        <v>10</v>
      </c>
      <c r="X3401" s="49"/>
      <c r="AB3401" s="49"/>
      <c r="AC3401" s="49" t="s">
        <v>16292</v>
      </c>
      <c r="AD3401">
        <v>10</v>
      </c>
    </row>
    <row r="3402" spans="2:30" x14ac:dyDescent="0.25">
      <c r="B3402" s="49"/>
      <c r="C3402" s="49"/>
      <c r="D3402" s="2"/>
      <c r="E3402" t="s">
        <v>394</v>
      </c>
      <c r="F3402" s="49"/>
      <c r="G3402" s="49"/>
      <c r="H3402" t="s">
        <v>16304</v>
      </c>
      <c r="I3402" s="49"/>
      <c r="J3402" s="49"/>
      <c r="L3402" s="49" t="s">
        <v>3073</v>
      </c>
      <c r="M3402" s="49"/>
      <c r="N3402" s="49"/>
      <c r="O3402" s="49"/>
      <c r="P3402" s="49"/>
      <c r="Q3402" t="s">
        <v>16302</v>
      </c>
      <c r="R3402" t="s">
        <v>16235</v>
      </c>
      <c r="S3402">
        <v>2</v>
      </c>
      <c r="T3402">
        <v>0</v>
      </c>
      <c r="U3402">
        <v>15</v>
      </c>
      <c r="X3402" s="49"/>
      <c r="AB3402" s="49"/>
      <c r="AC3402" s="49" t="s">
        <v>16303</v>
      </c>
      <c r="AD3402">
        <v>10</v>
      </c>
    </row>
    <row r="3403" spans="2:30" x14ac:dyDescent="0.25">
      <c r="B3403" s="49"/>
      <c r="C3403" s="49"/>
      <c r="D3403" s="2"/>
      <c r="E3403" t="s">
        <v>398</v>
      </c>
      <c r="F3403" s="49"/>
      <c r="G3403" s="49"/>
      <c r="H3403" t="s">
        <v>16306</v>
      </c>
      <c r="I3403" s="49"/>
      <c r="J3403" s="49"/>
      <c r="L3403" s="49" t="s">
        <v>3073</v>
      </c>
      <c r="M3403" s="49"/>
      <c r="N3403" s="49"/>
      <c r="O3403" s="49"/>
      <c r="P3403" s="49"/>
      <c r="Q3403" t="s">
        <v>16305</v>
      </c>
      <c r="R3403" t="s">
        <v>16235</v>
      </c>
      <c r="S3403">
        <v>2</v>
      </c>
      <c r="T3403">
        <v>0</v>
      </c>
      <c r="U3403">
        <v>12</v>
      </c>
      <c r="X3403" s="49"/>
      <c r="AB3403" s="49"/>
      <c r="AC3403" s="49" t="s">
        <v>16303</v>
      </c>
      <c r="AD3403">
        <v>10</v>
      </c>
    </row>
    <row r="3404" spans="2:30" x14ac:dyDescent="0.25">
      <c r="B3404" s="49"/>
      <c r="C3404" s="49"/>
      <c r="D3404" s="2"/>
      <c r="E3404" t="s">
        <v>403</v>
      </c>
      <c r="F3404" s="49"/>
      <c r="G3404" s="49"/>
      <c r="H3404" t="s">
        <v>16308</v>
      </c>
      <c r="I3404" s="49"/>
      <c r="J3404" s="49"/>
      <c r="L3404" s="49"/>
      <c r="M3404" s="49"/>
      <c r="N3404" s="49"/>
      <c r="O3404" s="49"/>
      <c r="P3404" s="49"/>
      <c r="Q3404" t="s">
        <v>16307</v>
      </c>
      <c r="R3404" t="s">
        <v>16235</v>
      </c>
      <c r="S3404">
        <v>2</v>
      </c>
      <c r="T3404">
        <v>0</v>
      </c>
      <c r="U3404">
        <v>8</v>
      </c>
      <c r="X3404" s="49"/>
      <c r="AB3404" s="49"/>
      <c r="AC3404" s="49" t="s">
        <v>16303</v>
      </c>
      <c r="AD3404">
        <v>10</v>
      </c>
    </row>
    <row r="3405" spans="2:30" x14ac:dyDescent="0.25">
      <c r="B3405" s="49"/>
      <c r="C3405" s="49"/>
      <c r="D3405" s="2"/>
      <c r="E3405" t="s">
        <v>407</v>
      </c>
      <c r="F3405" s="49"/>
      <c r="G3405" s="49"/>
      <c r="H3405" t="s">
        <v>16310</v>
      </c>
      <c r="I3405" s="49"/>
      <c r="J3405" s="49"/>
      <c r="L3405" s="49"/>
      <c r="M3405" s="49"/>
      <c r="N3405" s="49"/>
      <c r="O3405" s="49"/>
      <c r="P3405" s="49"/>
      <c r="Q3405" t="s">
        <v>16309</v>
      </c>
      <c r="R3405" t="s">
        <v>16235</v>
      </c>
      <c r="S3405">
        <v>2</v>
      </c>
      <c r="T3405">
        <v>0</v>
      </c>
      <c r="U3405">
        <v>10</v>
      </c>
      <c r="X3405" s="49"/>
      <c r="AB3405" s="49"/>
      <c r="AC3405" s="49" t="s">
        <v>16303</v>
      </c>
      <c r="AD3405">
        <v>10</v>
      </c>
    </row>
    <row r="3406" spans="2:30" x14ac:dyDescent="0.25">
      <c r="B3406" s="49"/>
      <c r="C3406" s="49"/>
      <c r="D3406" s="2"/>
      <c r="E3406" t="s">
        <v>389</v>
      </c>
      <c r="F3406" s="49"/>
      <c r="G3406" s="49"/>
      <c r="H3406" t="s">
        <v>16312</v>
      </c>
      <c r="I3406" s="49"/>
      <c r="J3406" s="49"/>
      <c r="L3406" s="49"/>
      <c r="M3406" s="49"/>
      <c r="N3406" s="49"/>
      <c r="O3406" s="49"/>
      <c r="P3406" s="49"/>
      <c r="Q3406" t="s">
        <v>16311</v>
      </c>
      <c r="R3406" t="s">
        <v>16235</v>
      </c>
      <c r="S3406">
        <v>2</v>
      </c>
      <c r="T3406">
        <v>0</v>
      </c>
      <c r="U3406">
        <v>10</v>
      </c>
      <c r="X3406" s="49"/>
      <c r="AB3406" s="49"/>
      <c r="AC3406" s="49" t="s">
        <v>16303</v>
      </c>
      <c r="AD3406">
        <v>10</v>
      </c>
    </row>
    <row r="3407" spans="2:30" x14ac:dyDescent="0.25">
      <c r="B3407" s="49"/>
      <c r="C3407" s="49"/>
      <c r="D3407" s="2"/>
      <c r="E3407" t="s">
        <v>1</v>
      </c>
      <c r="F3407" s="49"/>
      <c r="G3407" s="49"/>
      <c r="H3407" t="s">
        <v>16314</v>
      </c>
      <c r="I3407" s="49"/>
      <c r="J3407" s="49"/>
      <c r="L3407" s="49" t="s">
        <v>7518</v>
      </c>
      <c r="M3407" s="49"/>
      <c r="N3407" s="49"/>
      <c r="O3407" s="49"/>
      <c r="P3407" s="49"/>
      <c r="Q3407" t="s">
        <v>16313</v>
      </c>
      <c r="R3407" t="s">
        <v>16235</v>
      </c>
      <c r="S3407">
        <v>1</v>
      </c>
      <c r="T3407">
        <v>150</v>
      </c>
      <c r="V3407">
        <v>60</v>
      </c>
      <c r="X3407" s="49"/>
      <c r="AB3407" s="49"/>
      <c r="AC3407" s="49"/>
      <c r="AD3407">
        <v>10</v>
      </c>
    </row>
    <row r="3408" spans="2:30" x14ac:dyDescent="0.25">
      <c r="B3408" s="49"/>
      <c r="C3408" s="49"/>
      <c r="D3408" s="2"/>
      <c r="E3408" t="s">
        <v>1</v>
      </c>
      <c r="F3408" s="49"/>
      <c r="G3408" s="49"/>
      <c r="H3408" t="s">
        <v>16316</v>
      </c>
      <c r="I3408" s="49"/>
      <c r="J3408" s="49"/>
      <c r="L3408" s="49" t="s">
        <v>7518</v>
      </c>
      <c r="M3408" s="49"/>
      <c r="N3408" s="49"/>
      <c r="O3408" s="49"/>
      <c r="P3408" s="49"/>
      <c r="Q3408" t="s">
        <v>16315</v>
      </c>
      <c r="R3408" t="s">
        <v>16235</v>
      </c>
      <c r="S3408">
        <v>2</v>
      </c>
      <c r="T3408">
        <v>150</v>
      </c>
      <c r="V3408">
        <v>60</v>
      </c>
      <c r="X3408" s="49"/>
      <c r="AB3408" s="49"/>
      <c r="AC3408" s="49"/>
      <c r="AD3408">
        <v>10</v>
      </c>
    </row>
    <row r="3409" spans="2:30" x14ac:dyDescent="0.25">
      <c r="B3409" s="49"/>
      <c r="C3409" s="49"/>
      <c r="D3409" s="2"/>
      <c r="E3409" t="s">
        <v>1</v>
      </c>
      <c r="F3409" s="49"/>
      <c r="G3409" s="49"/>
      <c r="H3409" t="s">
        <v>16318</v>
      </c>
      <c r="I3409" s="49"/>
      <c r="J3409" s="49"/>
      <c r="L3409" s="49" t="s">
        <v>7518</v>
      </c>
      <c r="M3409" s="49"/>
      <c r="N3409" s="49"/>
      <c r="O3409" s="49"/>
      <c r="P3409" s="49"/>
      <c r="Q3409" t="s">
        <v>16317</v>
      </c>
      <c r="R3409" t="s">
        <v>16235</v>
      </c>
      <c r="S3409">
        <v>3</v>
      </c>
      <c r="T3409">
        <v>150</v>
      </c>
      <c r="V3409">
        <v>60</v>
      </c>
      <c r="X3409" s="49"/>
      <c r="AB3409" s="49"/>
      <c r="AC3409" s="49"/>
      <c r="AD3409">
        <v>10</v>
      </c>
    </row>
    <row r="3410" spans="2:30" x14ac:dyDescent="0.25">
      <c r="B3410" s="49"/>
      <c r="C3410" s="49"/>
      <c r="D3410" s="2"/>
      <c r="E3410" t="s">
        <v>1</v>
      </c>
      <c r="F3410" s="49"/>
      <c r="G3410" s="49"/>
      <c r="H3410" t="s">
        <v>16321</v>
      </c>
      <c r="I3410" s="49"/>
      <c r="J3410" s="49"/>
      <c r="L3410" s="49" t="s">
        <v>16320</v>
      </c>
      <c r="M3410" s="49"/>
      <c r="N3410" s="49"/>
      <c r="O3410" s="49"/>
      <c r="P3410" s="49"/>
      <c r="Q3410" t="s">
        <v>16319</v>
      </c>
      <c r="R3410" t="s">
        <v>16235</v>
      </c>
      <c r="S3410">
        <v>4</v>
      </c>
      <c r="T3410">
        <v>150</v>
      </c>
      <c r="V3410">
        <v>60</v>
      </c>
      <c r="X3410" s="49"/>
      <c r="AB3410" s="49"/>
      <c r="AC3410" s="49"/>
      <c r="AD3410">
        <v>10</v>
      </c>
    </row>
    <row r="3411" spans="2:30" x14ac:dyDescent="0.25">
      <c r="B3411" s="49"/>
      <c r="C3411" s="49"/>
      <c r="D3411" s="2"/>
      <c r="E3411" t="s">
        <v>14741</v>
      </c>
      <c r="F3411" s="49"/>
      <c r="G3411" s="49"/>
      <c r="H3411" t="s">
        <v>16323</v>
      </c>
      <c r="I3411" s="49"/>
      <c r="J3411" s="49"/>
      <c r="L3411" s="49" t="s">
        <v>15689</v>
      </c>
      <c r="M3411" s="49"/>
      <c r="N3411" s="49"/>
      <c r="O3411" s="49"/>
      <c r="P3411" s="49"/>
      <c r="Q3411" t="s">
        <v>16322</v>
      </c>
      <c r="R3411" t="s">
        <v>16235</v>
      </c>
      <c r="S3411">
        <v>1</v>
      </c>
      <c r="T3411">
        <v>205</v>
      </c>
      <c r="U3411">
        <v>10</v>
      </c>
      <c r="X3411" s="49"/>
      <c r="AB3411" s="49" t="s">
        <v>618</v>
      </c>
      <c r="AC3411" s="49"/>
      <c r="AD3411">
        <v>10</v>
      </c>
    </row>
    <row r="3412" spans="2:30" x14ac:dyDescent="0.25">
      <c r="B3412" s="49"/>
      <c r="C3412" s="49"/>
      <c r="D3412" s="2"/>
      <c r="E3412" t="s">
        <v>14741</v>
      </c>
      <c r="F3412" s="49"/>
      <c r="G3412" s="49"/>
      <c r="H3412" t="s">
        <v>16325</v>
      </c>
      <c r="I3412" s="49"/>
      <c r="J3412" s="49"/>
      <c r="L3412" s="49" t="s">
        <v>15689</v>
      </c>
      <c r="M3412" s="49"/>
      <c r="N3412" s="49"/>
      <c r="O3412" s="49"/>
      <c r="P3412" s="49"/>
      <c r="Q3412" t="s">
        <v>16324</v>
      </c>
      <c r="R3412" t="s">
        <v>16235</v>
      </c>
      <c r="S3412">
        <v>2</v>
      </c>
      <c r="T3412">
        <v>207.5</v>
      </c>
      <c r="U3412">
        <v>10</v>
      </c>
      <c r="X3412" s="49"/>
      <c r="AB3412" s="49" t="s">
        <v>618</v>
      </c>
      <c r="AC3412" s="49"/>
      <c r="AD3412">
        <v>10</v>
      </c>
    </row>
    <row r="3413" spans="2:30" x14ac:dyDescent="0.25">
      <c r="B3413" s="49"/>
      <c r="C3413" s="49"/>
      <c r="D3413" s="2"/>
      <c r="E3413" t="s">
        <v>14741</v>
      </c>
      <c r="F3413" s="49"/>
      <c r="G3413" s="49"/>
      <c r="H3413" t="s">
        <v>16327</v>
      </c>
      <c r="I3413" s="49"/>
      <c r="J3413" s="49"/>
      <c r="L3413" s="49" t="s">
        <v>15689</v>
      </c>
      <c r="M3413" s="49"/>
      <c r="N3413" s="49"/>
      <c r="O3413" s="49"/>
      <c r="P3413" s="49"/>
      <c r="Q3413" t="s">
        <v>16326</v>
      </c>
      <c r="R3413" t="s">
        <v>16235</v>
      </c>
      <c r="S3413">
        <v>3</v>
      </c>
      <c r="T3413">
        <v>212.5</v>
      </c>
      <c r="U3413">
        <v>9</v>
      </c>
      <c r="X3413" s="49"/>
      <c r="AB3413" s="49" t="s">
        <v>618</v>
      </c>
      <c r="AC3413" s="49"/>
      <c r="AD3413">
        <v>10</v>
      </c>
    </row>
    <row r="3414" spans="2:30" x14ac:dyDescent="0.25">
      <c r="B3414" s="49"/>
      <c r="C3414" s="49"/>
      <c r="D3414" s="2"/>
      <c r="E3414" t="s">
        <v>14741</v>
      </c>
      <c r="F3414" s="49"/>
      <c r="G3414" s="49"/>
      <c r="H3414" t="s">
        <v>16330</v>
      </c>
      <c r="I3414" s="49"/>
      <c r="J3414" s="49"/>
      <c r="L3414" s="49" t="s">
        <v>16329</v>
      </c>
      <c r="M3414" s="49"/>
      <c r="N3414" s="49"/>
      <c r="O3414" s="49"/>
      <c r="P3414" s="49"/>
      <c r="Q3414" t="s">
        <v>16328</v>
      </c>
      <c r="R3414" t="s">
        <v>16235</v>
      </c>
      <c r="S3414">
        <v>4</v>
      </c>
      <c r="T3414">
        <v>212.5</v>
      </c>
      <c r="U3414">
        <v>8</v>
      </c>
      <c r="X3414" s="49"/>
      <c r="AB3414" s="49" t="s">
        <v>1745</v>
      </c>
      <c r="AC3414" s="49"/>
      <c r="AD3414">
        <v>10</v>
      </c>
    </row>
    <row r="3415" spans="2:30" x14ac:dyDescent="0.25">
      <c r="B3415" s="49"/>
      <c r="C3415" s="49"/>
      <c r="D3415" s="2"/>
      <c r="E3415" t="s">
        <v>45</v>
      </c>
      <c r="F3415" s="49"/>
      <c r="G3415" s="49"/>
      <c r="H3415" t="s">
        <v>16333</v>
      </c>
      <c r="I3415" s="49"/>
      <c r="J3415" s="49"/>
      <c r="L3415" s="49" t="s">
        <v>16332</v>
      </c>
      <c r="M3415" s="49"/>
      <c r="N3415" s="49"/>
      <c r="O3415" s="49"/>
      <c r="P3415" s="49"/>
      <c r="Q3415" t="s">
        <v>16331</v>
      </c>
      <c r="R3415" t="s">
        <v>16235</v>
      </c>
      <c r="S3415">
        <v>1</v>
      </c>
      <c r="T3415">
        <v>82.5</v>
      </c>
      <c r="U3415">
        <v>10</v>
      </c>
      <c r="X3415" s="49"/>
      <c r="AB3415" s="49" t="s">
        <v>618</v>
      </c>
      <c r="AC3415" s="49"/>
      <c r="AD3415">
        <v>10</v>
      </c>
    </row>
    <row r="3416" spans="2:30" x14ac:dyDescent="0.25">
      <c r="B3416" s="49"/>
      <c r="C3416" s="49"/>
      <c r="D3416" s="2"/>
      <c r="E3416" t="s">
        <v>45</v>
      </c>
      <c r="F3416" s="49"/>
      <c r="G3416" s="49"/>
      <c r="H3416" t="s">
        <v>16336</v>
      </c>
      <c r="I3416" s="49"/>
      <c r="J3416" s="49"/>
      <c r="L3416" s="49" t="s">
        <v>16335</v>
      </c>
      <c r="M3416" s="49"/>
      <c r="N3416" s="49"/>
      <c r="O3416" s="49"/>
      <c r="P3416" s="49"/>
      <c r="Q3416" t="s">
        <v>16334</v>
      </c>
      <c r="R3416" t="s">
        <v>16235</v>
      </c>
      <c r="S3416">
        <v>2</v>
      </c>
      <c r="T3416">
        <v>82.5</v>
      </c>
      <c r="U3416">
        <v>10</v>
      </c>
      <c r="X3416" s="49"/>
      <c r="AB3416" s="49" t="s">
        <v>1745</v>
      </c>
      <c r="AC3416" s="49"/>
      <c r="AD3416">
        <v>10</v>
      </c>
    </row>
    <row r="3417" spans="2:30" x14ac:dyDescent="0.25">
      <c r="B3417" s="49"/>
      <c r="C3417" s="49"/>
      <c r="D3417" s="2"/>
      <c r="E3417" t="s">
        <v>45</v>
      </c>
      <c r="F3417" s="49"/>
      <c r="G3417" s="49"/>
      <c r="H3417" t="s">
        <v>16339</v>
      </c>
      <c r="I3417" s="49"/>
      <c r="J3417" s="49"/>
      <c r="L3417" s="49" t="s">
        <v>16338</v>
      </c>
      <c r="M3417" s="49"/>
      <c r="N3417" s="49"/>
      <c r="O3417" s="49"/>
      <c r="P3417" s="49"/>
      <c r="Q3417" t="s">
        <v>16337</v>
      </c>
      <c r="R3417" t="s">
        <v>16235</v>
      </c>
      <c r="S3417">
        <v>3</v>
      </c>
      <c r="T3417">
        <v>82.5</v>
      </c>
      <c r="U3417">
        <v>9</v>
      </c>
      <c r="X3417" s="49"/>
      <c r="AB3417" s="49" t="s">
        <v>610</v>
      </c>
      <c r="AC3417" s="49"/>
      <c r="AD3417">
        <v>10</v>
      </c>
    </row>
    <row r="3418" spans="2:30" x14ac:dyDescent="0.25">
      <c r="B3418" s="49"/>
      <c r="C3418" s="49"/>
      <c r="D3418" s="2"/>
      <c r="E3418" t="s">
        <v>102</v>
      </c>
      <c r="F3418" s="49"/>
      <c r="G3418" s="49"/>
      <c r="H3418" t="s">
        <v>16342</v>
      </c>
      <c r="I3418" s="49"/>
      <c r="J3418" s="49"/>
      <c r="L3418" s="49" t="s">
        <v>16341</v>
      </c>
      <c r="M3418" s="49"/>
      <c r="N3418" s="49"/>
      <c r="O3418" s="49"/>
      <c r="P3418" s="49"/>
      <c r="Q3418" t="s">
        <v>16340</v>
      </c>
      <c r="R3418" t="s">
        <v>16235</v>
      </c>
      <c r="S3418">
        <v>1</v>
      </c>
      <c r="T3418">
        <v>25</v>
      </c>
      <c r="U3418">
        <v>7</v>
      </c>
      <c r="X3418" s="49"/>
      <c r="AB3418" s="49" t="s">
        <v>618</v>
      </c>
      <c r="AC3418" s="49"/>
      <c r="AD3418">
        <v>10</v>
      </c>
    </row>
    <row r="3419" spans="2:30" x14ac:dyDescent="0.25">
      <c r="B3419" s="49"/>
      <c r="C3419" s="49"/>
      <c r="D3419" s="2"/>
      <c r="E3419" t="s">
        <v>102</v>
      </c>
      <c r="F3419" s="49"/>
      <c r="G3419" s="49"/>
      <c r="H3419" t="s">
        <v>16345</v>
      </c>
      <c r="I3419" s="49"/>
      <c r="J3419" s="49"/>
      <c r="L3419" s="49" t="s">
        <v>16344</v>
      </c>
      <c r="M3419" s="49"/>
      <c r="N3419" s="49"/>
      <c r="O3419" s="49"/>
      <c r="P3419" s="49"/>
      <c r="Q3419" t="s">
        <v>16343</v>
      </c>
      <c r="R3419" t="s">
        <v>16235</v>
      </c>
      <c r="S3419">
        <v>2</v>
      </c>
      <c r="T3419">
        <v>25</v>
      </c>
      <c r="U3419">
        <v>8</v>
      </c>
      <c r="X3419" s="49"/>
      <c r="AB3419" s="49" t="s">
        <v>1745</v>
      </c>
      <c r="AC3419" s="49"/>
      <c r="AD3419">
        <v>10</v>
      </c>
    </row>
    <row r="3420" spans="2:30" x14ac:dyDescent="0.25">
      <c r="B3420" s="49"/>
      <c r="C3420" s="49"/>
      <c r="D3420" s="2"/>
      <c r="E3420" t="s">
        <v>102</v>
      </c>
      <c r="F3420" s="49"/>
      <c r="G3420" s="49"/>
      <c r="H3420" t="s">
        <v>16348</v>
      </c>
      <c r="I3420" s="49"/>
      <c r="J3420" s="49"/>
      <c r="L3420" s="49" t="s">
        <v>16347</v>
      </c>
      <c r="M3420" s="49"/>
      <c r="N3420" s="49"/>
      <c r="O3420" s="49"/>
      <c r="P3420" s="49"/>
      <c r="Q3420" t="s">
        <v>16346</v>
      </c>
      <c r="R3420" t="s">
        <v>16235</v>
      </c>
      <c r="S3420">
        <v>3</v>
      </c>
      <c r="T3420">
        <v>25</v>
      </c>
      <c r="U3420">
        <v>9</v>
      </c>
      <c r="X3420" s="49"/>
      <c r="AB3420" s="49" t="s">
        <v>1888</v>
      </c>
      <c r="AC3420" s="49"/>
      <c r="AD3420">
        <v>10</v>
      </c>
    </row>
    <row r="3421" spans="2:30" x14ac:dyDescent="0.25">
      <c r="B3421" s="49"/>
      <c r="C3421" s="49"/>
      <c r="D3421" s="2"/>
      <c r="E3421" t="s">
        <v>79</v>
      </c>
      <c r="F3421" s="49"/>
      <c r="G3421" s="49"/>
      <c r="H3421" t="s">
        <v>16351</v>
      </c>
      <c r="I3421" s="49"/>
      <c r="J3421" s="49"/>
      <c r="L3421" s="49" t="s">
        <v>16350</v>
      </c>
      <c r="M3421" s="49"/>
      <c r="N3421" s="49"/>
      <c r="O3421" s="49"/>
      <c r="P3421" s="49"/>
      <c r="Q3421" t="s">
        <v>16349</v>
      </c>
      <c r="R3421" t="s">
        <v>16235</v>
      </c>
      <c r="S3421">
        <v>1</v>
      </c>
      <c r="T3421">
        <v>50</v>
      </c>
      <c r="U3421">
        <v>15</v>
      </c>
      <c r="X3421" s="49"/>
      <c r="AB3421" s="49" t="s">
        <v>618</v>
      </c>
      <c r="AC3421" s="49"/>
      <c r="AD3421">
        <v>10</v>
      </c>
    </row>
    <row r="3422" spans="2:30" x14ac:dyDescent="0.25">
      <c r="B3422" s="49"/>
      <c r="C3422" s="49"/>
      <c r="D3422" s="2"/>
      <c r="E3422" t="s">
        <v>79</v>
      </c>
      <c r="F3422" s="49"/>
      <c r="G3422" s="49"/>
      <c r="H3422" t="s">
        <v>16353</v>
      </c>
      <c r="I3422" s="49"/>
      <c r="J3422" s="49"/>
      <c r="L3422" s="49" t="s">
        <v>16350</v>
      </c>
      <c r="M3422" s="49"/>
      <c r="N3422" s="49"/>
      <c r="O3422" s="49"/>
      <c r="P3422" s="49"/>
      <c r="Q3422" t="s">
        <v>16352</v>
      </c>
      <c r="R3422" t="s">
        <v>16235</v>
      </c>
      <c r="S3422">
        <v>2</v>
      </c>
      <c r="T3422">
        <v>50</v>
      </c>
      <c r="U3422">
        <v>15</v>
      </c>
      <c r="X3422" s="49"/>
      <c r="AB3422" s="49" t="s">
        <v>618</v>
      </c>
      <c r="AC3422" s="49"/>
      <c r="AD3422">
        <v>10</v>
      </c>
    </row>
    <row r="3423" spans="2:30" x14ac:dyDescent="0.25">
      <c r="B3423" s="49"/>
      <c r="C3423" s="49"/>
      <c r="D3423" s="2"/>
      <c r="E3423" t="s">
        <v>79</v>
      </c>
      <c r="F3423" s="49"/>
      <c r="G3423" s="49"/>
      <c r="H3423" t="s">
        <v>16356</v>
      </c>
      <c r="I3423" s="49"/>
      <c r="J3423" s="49"/>
      <c r="L3423" s="49" t="s">
        <v>16355</v>
      </c>
      <c r="M3423" s="49"/>
      <c r="N3423" s="49"/>
      <c r="O3423" s="49"/>
      <c r="P3423" s="49"/>
      <c r="Q3423" t="s">
        <v>16354</v>
      </c>
      <c r="R3423" t="s">
        <v>16235</v>
      </c>
      <c r="S3423">
        <v>3</v>
      </c>
      <c r="T3423">
        <v>50</v>
      </c>
      <c r="U3423">
        <v>15</v>
      </c>
      <c r="X3423" s="49"/>
      <c r="AB3423" s="49" t="s">
        <v>1745</v>
      </c>
      <c r="AC3423" s="49"/>
      <c r="AD3423">
        <v>10</v>
      </c>
    </row>
    <row r="3424" spans="2:30" x14ac:dyDescent="0.25">
      <c r="B3424" s="49"/>
      <c r="C3424" s="49"/>
      <c r="D3424" s="2"/>
      <c r="E3424" t="s">
        <v>334</v>
      </c>
      <c r="F3424" s="49"/>
      <c r="G3424" s="49"/>
      <c r="H3424" t="s">
        <v>16359</v>
      </c>
      <c r="I3424" s="49"/>
      <c r="J3424" s="49"/>
      <c r="L3424" s="49" t="s">
        <v>16358</v>
      </c>
      <c r="M3424" s="49"/>
      <c r="N3424" s="49"/>
      <c r="O3424" s="49"/>
      <c r="P3424" s="49"/>
      <c r="Q3424" t="s">
        <v>16357</v>
      </c>
      <c r="R3424" t="s">
        <v>16235</v>
      </c>
      <c r="S3424">
        <v>1</v>
      </c>
      <c r="T3424">
        <v>0</v>
      </c>
      <c r="V3424">
        <v>37.200000000000003</v>
      </c>
      <c r="X3424" s="49"/>
      <c r="AB3424" s="49"/>
      <c r="AC3424" s="49"/>
      <c r="AD3424">
        <v>10</v>
      </c>
    </row>
    <row r="3425" spans="2:30" x14ac:dyDescent="0.25">
      <c r="B3425" s="49"/>
      <c r="C3425" s="49"/>
      <c r="D3425" s="2"/>
      <c r="E3425" t="s">
        <v>334</v>
      </c>
      <c r="F3425" s="49"/>
      <c r="G3425" s="49"/>
      <c r="H3425" t="s">
        <v>16362</v>
      </c>
      <c r="I3425" s="49"/>
      <c r="J3425" s="49"/>
      <c r="L3425" s="49" t="s">
        <v>16361</v>
      </c>
      <c r="M3425" s="49"/>
      <c r="N3425" s="49"/>
      <c r="O3425" s="49"/>
      <c r="P3425" s="49"/>
      <c r="Q3425" t="s">
        <v>16360</v>
      </c>
      <c r="R3425" t="s">
        <v>16235</v>
      </c>
      <c r="S3425">
        <v>2</v>
      </c>
      <c r="T3425">
        <v>0</v>
      </c>
      <c r="V3425">
        <v>34.199999999999996</v>
      </c>
      <c r="X3425" s="49"/>
      <c r="AB3425" s="49"/>
      <c r="AC3425" s="49"/>
      <c r="AD3425">
        <v>10</v>
      </c>
    </row>
    <row r="3426" spans="2:30" x14ac:dyDescent="0.25">
      <c r="B3426" s="49"/>
      <c r="C3426" s="49"/>
      <c r="D3426" s="2"/>
      <c r="E3426" t="s">
        <v>356</v>
      </c>
      <c r="F3426" s="49"/>
      <c r="G3426" s="49"/>
      <c r="H3426" t="s">
        <v>16239</v>
      </c>
      <c r="I3426" s="49"/>
      <c r="J3426" s="49"/>
      <c r="L3426" s="49" t="s">
        <v>16364</v>
      </c>
      <c r="M3426" s="49"/>
      <c r="N3426" s="49"/>
      <c r="O3426" s="49"/>
      <c r="P3426" s="49"/>
      <c r="Q3426" t="s">
        <v>16363</v>
      </c>
      <c r="R3426" t="s">
        <v>16235</v>
      </c>
      <c r="S3426">
        <v>1</v>
      </c>
      <c r="V3426">
        <v>459</v>
      </c>
      <c r="W3426">
        <v>2</v>
      </c>
      <c r="X3426" s="49" t="s">
        <v>3957</v>
      </c>
      <c r="AB3426" s="49"/>
      <c r="AC3426" s="49"/>
      <c r="AD3426">
        <v>10</v>
      </c>
    </row>
    <row r="3427" spans="2:30" x14ac:dyDescent="0.25">
      <c r="B3427" s="49"/>
      <c r="C3427" s="49"/>
      <c r="D3427" s="2"/>
      <c r="E3427" t="s">
        <v>363</v>
      </c>
      <c r="F3427" s="49"/>
      <c r="G3427" s="49"/>
      <c r="H3427" t="s">
        <v>16243</v>
      </c>
      <c r="I3427" s="49"/>
      <c r="J3427" s="49"/>
      <c r="L3427" s="49" t="s">
        <v>16366</v>
      </c>
      <c r="M3427" s="49"/>
      <c r="N3427" s="49"/>
      <c r="O3427" s="49"/>
      <c r="P3427" s="49"/>
      <c r="Q3427" t="s">
        <v>16365</v>
      </c>
      <c r="R3427" t="s">
        <v>16240</v>
      </c>
      <c r="S3427">
        <v>1</v>
      </c>
      <c r="V3427">
        <v>300</v>
      </c>
      <c r="W3427">
        <v>0.63</v>
      </c>
      <c r="X3427" s="49" t="s">
        <v>3957</v>
      </c>
      <c r="AB3427" s="49"/>
      <c r="AC3427" s="49"/>
      <c r="AD3427">
        <v>10</v>
      </c>
    </row>
    <row r="3428" spans="2:30" x14ac:dyDescent="0.25">
      <c r="B3428" s="49"/>
      <c r="C3428" s="49"/>
      <c r="D3428" s="2"/>
      <c r="E3428" t="s">
        <v>394</v>
      </c>
      <c r="F3428" s="49"/>
      <c r="G3428" s="49"/>
      <c r="H3428" t="s">
        <v>16369</v>
      </c>
      <c r="I3428" s="49"/>
      <c r="J3428" s="49"/>
      <c r="L3428" s="49"/>
      <c r="M3428" s="49"/>
      <c r="N3428" s="49"/>
      <c r="O3428" s="49"/>
      <c r="P3428" s="49"/>
      <c r="Q3428" t="s">
        <v>16367</v>
      </c>
      <c r="R3428" t="s">
        <v>16240</v>
      </c>
      <c r="S3428">
        <v>1</v>
      </c>
      <c r="T3428">
        <v>0</v>
      </c>
      <c r="U3428">
        <v>15</v>
      </c>
      <c r="X3428" s="49"/>
      <c r="AB3428" s="49"/>
      <c r="AC3428" s="49" t="s">
        <v>16368</v>
      </c>
      <c r="AD3428">
        <v>10</v>
      </c>
    </row>
    <row r="3429" spans="2:30" x14ac:dyDescent="0.25">
      <c r="B3429" s="49"/>
      <c r="C3429" s="49"/>
      <c r="D3429" s="2"/>
      <c r="E3429" t="s">
        <v>398</v>
      </c>
      <c r="F3429" s="49"/>
      <c r="G3429" s="49"/>
      <c r="H3429" t="s">
        <v>16371</v>
      </c>
      <c r="I3429" s="49"/>
      <c r="J3429" s="49"/>
      <c r="L3429" s="49"/>
      <c r="M3429" s="49"/>
      <c r="N3429" s="49"/>
      <c r="O3429" s="49"/>
      <c r="P3429" s="49"/>
      <c r="Q3429" t="s">
        <v>16370</v>
      </c>
      <c r="R3429" t="s">
        <v>16240</v>
      </c>
      <c r="S3429">
        <v>1</v>
      </c>
      <c r="T3429">
        <v>0</v>
      </c>
      <c r="U3429">
        <v>12</v>
      </c>
      <c r="X3429" s="49"/>
      <c r="AB3429" s="49"/>
      <c r="AC3429" s="49" t="s">
        <v>16368</v>
      </c>
      <c r="AD3429">
        <v>10</v>
      </c>
    </row>
    <row r="3430" spans="2:30" x14ac:dyDescent="0.25">
      <c r="B3430" s="49"/>
      <c r="C3430" s="49"/>
      <c r="D3430" s="2"/>
      <c r="E3430" t="s">
        <v>403</v>
      </c>
      <c r="F3430" s="49"/>
      <c r="G3430" s="49"/>
      <c r="H3430" t="s">
        <v>16373</v>
      </c>
      <c r="I3430" s="49"/>
      <c r="J3430" s="49"/>
      <c r="L3430" s="49"/>
      <c r="M3430" s="49"/>
      <c r="N3430" s="49"/>
      <c r="O3430" s="49"/>
      <c r="P3430" s="49"/>
      <c r="Q3430" t="s">
        <v>16372</v>
      </c>
      <c r="R3430" t="s">
        <v>16240</v>
      </c>
      <c r="S3430">
        <v>1</v>
      </c>
      <c r="T3430">
        <v>0</v>
      </c>
      <c r="U3430">
        <v>8</v>
      </c>
      <c r="X3430" s="49"/>
      <c r="AB3430" s="49"/>
      <c r="AC3430" s="49" t="s">
        <v>16368</v>
      </c>
      <c r="AD3430">
        <v>10</v>
      </c>
    </row>
    <row r="3431" spans="2:30" x14ac:dyDescent="0.25">
      <c r="B3431" s="49"/>
      <c r="C3431" s="49"/>
      <c r="D3431" s="2"/>
      <c r="E3431" t="s">
        <v>389</v>
      </c>
      <c r="F3431" s="49"/>
      <c r="G3431" s="49"/>
      <c r="H3431" t="s">
        <v>16375</v>
      </c>
      <c r="I3431" s="49"/>
      <c r="J3431" s="49"/>
      <c r="L3431" s="49"/>
      <c r="M3431" s="49"/>
      <c r="N3431" s="49"/>
      <c r="O3431" s="49"/>
      <c r="P3431" s="49"/>
      <c r="Q3431" t="s">
        <v>16374</v>
      </c>
      <c r="R3431" t="s">
        <v>16240</v>
      </c>
      <c r="S3431">
        <v>1</v>
      </c>
      <c r="T3431">
        <v>0</v>
      </c>
      <c r="U3431">
        <v>8</v>
      </c>
      <c r="X3431" s="49"/>
      <c r="AB3431" s="49"/>
      <c r="AC3431" s="49" t="s">
        <v>16368</v>
      </c>
      <c r="AD3431">
        <v>10</v>
      </c>
    </row>
    <row r="3432" spans="2:30" x14ac:dyDescent="0.25">
      <c r="B3432" s="49"/>
      <c r="C3432" s="49"/>
      <c r="D3432" s="2"/>
      <c r="E3432" t="s">
        <v>394</v>
      </c>
      <c r="F3432" s="49"/>
      <c r="G3432" s="49"/>
      <c r="H3432" t="s">
        <v>16378</v>
      </c>
      <c r="I3432" s="49"/>
      <c r="J3432" s="49"/>
      <c r="L3432" s="49"/>
      <c r="M3432" s="49"/>
      <c r="N3432" s="49"/>
      <c r="O3432" s="49"/>
      <c r="P3432" s="49"/>
      <c r="Q3432" t="s">
        <v>16376</v>
      </c>
      <c r="R3432" t="s">
        <v>16240</v>
      </c>
      <c r="S3432">
        <v>2</v>
      </c>
      <c r="T3432">
        <v>0</v>
      </c>
      <c r="U3432">
        <v>15</v>
      </c>
      <c r="X3432" s="49"/>
      <c r="AB3432" s="49"/>
      <c r="AC3432" s="49" t="s">
        <v>16377</v>
      </c>
      <c r="AD3432">
        <v>10</v>
      </c>
    </row>
    <row r="3433" spans="2:30" x14ac:dyDescent="0.25">
      <c r="B3433" s="49"/>
      <c r="C3433" s="49"/>
      <c r="D3433" s="2"/>
      <c r="E3433" t="s">
        <v>398</v>
      </c>
      <c r="F3433" s="49"/>
      <c r="G3433" s="49"/>
      <c r="H3433" t="s">
        <v>16380</v>
      </c>
      <c r="I3433" s="49"/>
      <c r="J3433" s="49"/>
      <c r="L3433" s="49"/>
      <c r="M3433" s="49"/>
      <c r="N3433" s="49"/>
      <c r="O3433" s="49"/>
      <c r="P3433" s="49"/>
      <c r="Q3433" t="s">
        <v>16379</v>
      </c>
      <c r="R3433" t="s">
        <v>16240</v>
      </c>
      <c r="S3433">
        <v>2</v>
      </c>
      <c r="T3433">
        <v>0</v>
      </c>
      <c r="U3433">
        <v>12</v>
      </c>
      <c r="X3433" s="49"/>
      <c r="AB3433" s="49"/>
      <c r="AC3433" s="49" t="s">
        <v>16377</v>
      </c>
      <c r="AD3433">
        <v>10</v>
      </c>
    </row>
    <row r="3434" spans="2:30" x14ac:dyDescent="0.25">
      <c r="B3434" s="49"/>
      <c r="C3434" s="49"/>
      <c r="D3434" s="2"/>
      <c r="E3434" t="s">
        <v>403</v>
      </c>
      <c r="F3434" s="49"/>
      <c r="G3434" s="49"/>
      <c r="H3434" t="s">
        <v>16382</v>
      </c>
      <c r="I3434" s="49"/>
      <c r="J3434" s="49"/>
      <c r="L3434" s="49"/>
      <c r="M3434" s="49"/>
      <c r="N3434" s="49"/>
      <c r="O3434" s="49"/>
      <c r="P3434" s="49"/>
      <c r="Q3434" t="s">
        <v>16381</v>
      </c>
      <c r="R3434" t="s">
        <v>16240</v>
      </c>
      <c r="S3434">
        <v>2</v>
      </c>
      <c r="T3434">
        <v>0</v>
      </c>
      <c r="U3434">
        <v>8</v>
      </c>
      <c r="X3434" s="49"/>
      <c r="AB3434" s="49"/>
      <c r="AC3434" s="49" t="s">
        <v>16377</v>
      </c>
      <c r="AD3434">
        <v>10</v>
      </c>
    </row>
    <row r="3435" spans="2:30" x14ac:dyDescent="0.25">
      <c r="B3435" s="49"/>
      <c r="C3435" s="49"/>
      <c r="D3435" s="2"/>
      <c r="E3435" t="s">
        <v>389</v>
      </c>
      <c r="F3435" s="49"/>
      <c r="G3435" s="49"/>
      <c r="H3435" t="s">
        <v>16384</v>
      </c>
      <c r="I3435" s="49"/>
      <c r="J3435" s="49"/>
      <c r="L3435" s="49"/>
      <c r="M3435" s="49"/>
      <c r="N3435" s="49"/>
      <c r="O3435" s="49"/>
      <c r="P3435" s="49"/>
      <c r="Q3435" t="s">
        <v>16383</v>
      </c>
      <c r="R3435" t="s">
        <v>16240</v>
      </c>
      <c r="S3435">
        <v>2</v>
      </c>
      <c r="T3435">
        <v>0</v>
      </c>
      <c r="U3435">
        <v>8</v>
      </c>
      <c r="X3435" s="49"/>
      <c r="AB3435" s="49"/>
      <c r="AC3435" s="49" t="s">
        <v>16377</v>
      </c>
      <c r="AD3435">
        <v>10</v>
      </c>
    </row>
    <row r="3436" spans="2:30" x14ac:dyDescent="0.25">
      <c r="B3436" s="49"/>
      <c r="C3436" s="49"/>
      <c r="D3436" s="2"/>
      <c r="E3436" t="s">
        <v>147</v>
      </c>
      <c r="F3436" s="49"/>
      <c r="G3436" s="49"/>
      <c r="H3436" t="s">
        <v>16387</v>
      </c>
      <c r="I3436" s="49"/>
      <c r="J3436" s="49"/>
      <c r="L3436" s="49" t="s">
        <v>16386</v>
      </c>
      <c r="M3436" s="49"/>
      <c r="N3436" s="49"/>
      <c r="O3436" s="49"/>
      <c r="P3436" s="49"/>
      <c r="Q3436" t="s">
        <v>16385</v>
      </c>
      <c r="R3436" t="s">
        <v>16240</v>
      </c>
      <c r="S3436">
        <v>1</v>
      </c>
      <c r="T3436">
        <v>110</v>
      </c>
      <c r="U3436">
        <v>10</v>
      </c>
      <c r="X3436" s="49"/>
      <c r="Y3436">
        <v>2</v>
      </c>
      <c r="Z3436">
        <v>1</v>
      </c>
      <c r="AA3436">
        <v>3</v>
      </c>
      <c r="AB3436" s="49" t="s">
        <v>2289</v>
      </c>
      <c r="AC3436" s="49"/>
      <c r="AD3436">
        <v>10</v>
      </c>
    </row>
    <row r="3437" spans="2:30" x14ac:dyDescent="0.25">
      <c r="B3437" s="49"/>
      <c r="C3437" s="49"/>
      <c r="D3437" s="2"/>
      <c r="E3437" t="s">
        <v>147</v>
      </c>
      <c r="F3437" s="49"/>
      <c r="G3437" s="49"/>
      <c r="H3437" t="s">
        <v>16390</v>
      </c>
      <c r="I3437" s="49"/>
      <c r="J3437" s="49"/>
      <c r="L3437" s="49" t="s">
        <v>16389</v>
      </c>
      <c r="M3437" s="49"/>
      <c r="N3437" s="49"/>
      <c r="O3437" s="49"/>
      <c r="P3437" s="49"/>
      <c r="Q3437" t="s">
        <v>16388</v>
      </c>
      <c r="R3437" t="s">
        <v>16240</v>
      </c>
      <c r="S3437">
        <v>2</v>
      </c>
      <c r="T3437">
        <v>130</v>
      </c>
      <c r="U3437">
        <v>10</v>
      </c>
      <c r="X3437" s="49"/>
      <c r="Y3437">
        <v>2</v>
      </c>
      <c r="Z3437">
        <v>1</v>
      </c>
      <c r="AA3437">
        <v>3</v>
      </c>
      <c r="AB3437" s="49" t="s">
        <v>618</v>
      </c>
      <c r="AC3437" s="49"/>
      <c r="AD3437">
        <v>10</v>
      </c>
    </row>
    <row r="3438" spans="2:30" x14ac:dyDescent="0.25">
      <c r="B3438" s="49"/>
      <c r="C3438" s="49"/>
      <c r="D3438" s="2"/>
      <c r="E3438" t="s">
        <v>147</v>
      </c>
      <c r="F3438" s="49"/>
      <c r="G3438" s="49"/>
      <c r="H3438" t="s">
        <v>16393</v>
      </c>
      <c r="I3438" s="49"/>
      <c r="J3438" s="49"/>
      <c r="L3438" s="49" t="s">
        <v>16392</v>
      </c>
      <c r="M3438" s="49"/>
      <c r="N3438" s="49"/>
      <c r="O3438" s="49"/>
      <c r="P3438" s="49"/>
      <c r="Q3438" t="s">
        <v>16391</v>
      </c>
      <c r="R3438" t="s">
        <v>16240</v>
      </c>
      <c r="S3438">
        <v>3</v>
      </c>
      <c r="T3438">
        <v>140</v>
      </c>
      <c r="U3438">
        <v>7</v>
      </c>
      <c r="X3438" s="49"/>
      <c r="Y3438">
        <v>2</v>
      </c>
      <c r="Z3438">
        <v>1</v>
      </c>
      <c r="AA3438">
        <v>3</v>
      </c>
      <c r="AB3438" s="49" t="s">
        <v>1745</v>
      </c>
      <c r="AC3438" s="49"/>
      <c r="AD3438">
        <v>10</v>
      </c>
    </row>
    <row r="3439" spans="2:30" x14ac:dyDescent="0.25">
      <c r="B3439" s="49"/>
      <c r="C3439" s="49"/>
      <c r="D3439" s="2"/>
      <c r="E3439" t="s">
        <v>147</v>
      </c>
      <c r="F3439" s="49"/>
      <c r="G3439" s="49"/>
      <c r="H3439" t="s">
        <v>16396</v>
      </c>
      <c r="I3439" s="49"/>
      <c r="J3439" s="49"/>
      <c r="L3439" s="49" t="s">
        <v>16395</v>
      </c>
      <c r="M3439" s="49"/>
      <c r="N3439" s="49"/>
      <c r="O3439" s="49"/>
      <c r="P3439" s="49"/>
      <c r="Q3439" t="s">
        <v>16394</v>
      </c>
      <c r="R3439" t="s">
        <v>16240</v>
      </c>
      <c r="S3439">
        <v>4</v>
      </c>
      <c r="T3439">
        <v>150</v>
      </c>
      <c r="U3439">
        <v>5.5</v>
      </c>
      <c r="X3439" s="49"/>
      <c r="Y3439">
        <v>2</v>
      </c>
      <c r="Z3439">
        <v>1</v>
      </c>
      <c r="AA3439">
        <v>3</v>
      </c>
      <c r="AB3439" s="49" t="s">
        <v>610</v>
      </c>
      <c r="AC3439" s="49"/>
      <c r="AD3439">
        <v>10</v>
      </c>
    </row>
    <row r="3440" spans="2:30" x14ac:dyDescent="0.25">
      <c r="B3440" s="49"/>
      <c r="C3440" s="49"/>
      <c r="D3440" s="2"/>
      <c r="E3440" t="s">
        <v>147</v>
      </c>
      <c r="F3440" s="49"/>
      <c r="G3440" s="49"/>
      <c r="H3440" t="s">
        <v>16399</v>
      </c>
      <c r="I3440" s="49"/>
      <c r="J3440" s="49"/>
      <c r="L3440" s="49" t="s">
        <v>16398</v>
      </c>
      <c r="M3440" s="49"/>
      <c r="N3440" s="49"/>
      <c r="O3440" s="49"/>
      <c r="P3440" s="49"/>
      <c r="Q3440" t="s">
        <v>16397</v>
      </c>
      <c r="R3440" t="s">
        <v>16240</v>
      </c>
      <c r="S3440">
        <v>5</v>
      </c>
      <c r="T3440">
        <v>150</v>
      </c>
      <c r="U3440">
        <v>5</v>
      </c>
      <c r="X3440" s="49"/>
      <c r="Y3440">
        <v>2</v>
      </c>
      <c r="Z3440">
        <v>1</v>
      </c>
      <c r="AA3440">
        <v>3</v>
      </c>
      <c r="AB3440" s="49" t="s">
        <v>610</v>
      </c>
      <c r="AC3440" s="49"/>
      <c r="AD3440">
        <v>10</v>
      </c>
    </row>
    <row r="3441" spans="2:30" x14ac:dyDescent="0.25">
      <c r="B3441" s="49"/>
      <c r="C3441" s="49"/>
      <c r="D3441" s="2"/>
      <c r="E3441" t="s">
        <v>14743</v>
      </c>
      <c r="F3441" s="49"/>
      <c r="G3441" s="49"/>
      <c r="H3441" t="s">
        <v>16402</v>
      </c>
      <c r="I3441" s="49"/>
      <c r="J3441" s="49"/>
      <c r="L3441" s="49" t="s">
        <v>16401</v>
      </c>
      <c r="M3441" s="49"/>
      <c r="N3441" s="49"/>
      <c r="O3441" s="49"/>
      <c r="P3441" s="49"/>
      <c r="Q3441" t="s">
        <v>16400</v>
      </c>
      <c r="R3441" t="s">
        <v>16240</v>
      </c>
      <c r="S3441">
        <v>1</v>
      </c>
      <c r="T3441">
        <v>50</v>
      </c>
      <c r="U3441">
        <v>10</v>
      </c>
      <c r="X3441" s="49"/>
      <c r="Y3441">
        <v>2</v>
      </c>
      <c r="Z3441">
        <v>1</v>
      </c>
      <c r="AA3441">
        <v>3</v>
      </c>
      <c r="AB3441" s="49" t="s">
        <v>2271</v>
      </c>
      <c r="AC3441" s="49"/>
      <c r="AD3441">
        <v>10</v>
      </c>
    </row>
    <row r="3442" spans="2:30" x14ac:dyDescent="0.25">
      <c r="B3442" s="49"/>
      <c r="C3442" s="49"/>
      <c r="D3442" s="2"/>
      <c r="E3442" t="s">
        <v>14743</v>
      </c>
      <c r="F3442" s="49"/>
      <c r="G3442" s="49"/>
      <c r="H3442" t="s">
        <v>16405</v>
      </c>
      <c r="I3442" s="49"/>
      <c r="J3442" s="49"/>
      <c r="L3442" s="49" t="s">
        <v>16404</v>
      </c>
      <c r="M3442" s="49"/>
      <c r="N3442" s="49"/>
      <c r="O3442" s="49"/>
      <c r="P3442" s="49"/>
      <c r="Q3442" t="s">
        <v>16403</v>
      </c>
      <c r="R3442" t="s">
        <v>16240</v>
      </c>
      <c r="S3442">
        <v>2</v>
      </c>
      <c r="T3442">
        <v>90</v>
      </c>
      <c r="U3442">
        <v>10</v>
      </c>
      <c r="X3442" s="49"/>
      <c r="Y3442">
        <v>2</v>
      </c>
      <c r="Z3442">
        <v>1</v>
      </c>
      <c r="AA3442">
        <v>3</v>
      </c>
      <c r="AB3442" s="49" t="s">
        <v>618</v>
      </c>
      <c r="AC3442" s="49"/>
      <c r="AD3442">
        <v>10</v>
      </c>
    </row>
    <row r="3443" spans="2:30" x14ac:dyDescent="0.25">
      <c r="B3443" s="49"/>
      <c r="C3443" s="49"/>
      <c r="D3443" s="2"/>
      <c r="E3443" t="s">
        <v>14743</v>
      </c>
      <c r="F3443" s="49"/>
      <c r="G3443" s="49"/>
      <c r="H3443" t="s">
        <v>16407</v>
      </c>
      <c r="I3443" s="49"/>
      <c r="J3443" s="49"/>
      <c r="L3443" s="49" t="s">
        <v>16404</v>
      </c>
      <c r="M3443" s="49"/>
      <c r="N3443" s="49"/>
      <c r="O3443" s="49"/>
      <c r="P3443" s="49"/>
      <c r="Q3443" t="s">
        <v>16406</v>
      </c>
      <c r="R3443" t="s">
        <v>16240</v>
      </c>
      <c r="S3443">
        <v>3</v>
      </c>
      <c r="T3443">
        <v>100</v>
      </c>
      <c r="U3443">
        <v>10</v>
      </c>
      <c r="X3443" s="49"/>
      <c r="Y3443">
        <v>2</v>
      </c>
      <c r="Z3443">
        <v>1</v>
      </c>
      <c r="AA3443">
        <v>3</v>
      </c>
      <c r="AB3443" s="49" t="s">
        <v>618</v>
      </c>
      <c r="AC3443" s="49"/>
      <c r="AD3443">
        <v>10</v>
      </c>
    </row>
    <row r="3444" spans="2:30" x14ac:dyDescent="0.25">
      <c r="B3444" s="49"/>
      <c r="C3444" s="49"/>
      <c r="D3444" s="2"/>
      <c r="E3444" t="s">
        <v>14743</v>
      </c>
      <c r="F3444" s="49"/>
      <c r="G3444" s="49"/>
      <c r="H3444" t="s">
        <v>16409</v>
      </c>
      <c r="I3444" s="49"/>
      <c r="J3444" s="49"/>
      <c r="L3444" s="49" t="s">
        <v>16404</v>
      </c>
      <c r="M3444" s="49"/>
      <c r="N3444" s="49"/>
      <c r="O3444" s="49"/>
      <c r="P3444" s="49"/>
      <c r="Q3444" t="s">
        <v>16408</v>
      </c>
      <c r="R3444" t="s">
        <v>16240</v>
      </c>
      <c r="S3444">
        <v>4</v>
      </c>
      <c r="T3444">
        <v>100</v>
      </c>
      <c r="U3444">
        <v>10</v>
      </c>
      <c r="X3444" s="49"/>
      <c r="Y3444">
        <v>2</v>
      </c>
      <c r="Z3444">
        <v>1</v>
      </c>
      <c r="AA3444">
        <v>3</v>
      </c>
      <c r="AB3444" s="49" t="s">
        <v>618</v>
      </c>
      <c r="AC3444" s="49"/>
      <c r="AD3444">
        <v>10</v>
      </c>
    </row>
    <row r="3445" spans="2:30" x14ac:dyDescent="0.25">
      <c r="B3445" s="49"/>
      <c r="C3445" s="49"/>
      <c r="D3445" s="2"/>
      <c r="E3445" t="s">
        <v>172</v>
      </c>
      <c r="F3445" s="49"/>
      <c r="G3445" s="49"/>
      <c r="H3445" t="s">
        <v>16412</v>
      </c>
      <c r="I3445" s="49"/>
      <c r="J3445" s="49"/>
      <c r="L3445" s="49" t="s">
        <v>16411</v>
      </c>
      <c r="M3445" s="49"/>
      <c r="N3445" s="49"/>
      <c r="O3445" s="49"/>
      <c r="P3445" s="49"/>
      <c r="Q3445" t="s">
        <v>16410</v>
      </c>
      <c r="R3445" t="s">
        <v>16240</v>
      </c>
      <c r="S3445">
        <v>1</v>
      </c>
      <c r="T3445">
        <v>20</v>
      </c>
      <c r="U3445">
        <v>12</v>
      </c>
      <c r="X3445" s="49"/>
      <c r="Y3445">
        <v>2</v>
      </c>
      <c r="Z3445">
        <v>1</v>
      </c>
      <c r="AA3445">
        <v>3</v>
      </c>
      <c r="AB3445" s="49" t="s">
        <v>2271</v>
      </c>
      <c r="AC3445" s="49"/>
      <c r="AD3445">
        <v>10</v>
      </c>
    </row>
    <row r="3446" spans="2:30" x14ac:dyDescent="0.25">
      <c r="B3446" s="49"/>
      <c r="C3446" s="49"/>
      <c r="D3446" s="2"/>
      <c r="E3446" t="s">
        <v>172</v>
      </c>
      <c r="F3446" s="49"/>
      <c r="G3446" s="49"/>
      <c r="H3446" t="s">
        <v>16414</v>
      </c>
      <c r="I3446" s="49"/>
      <c r="J3446" s="49"/>
      <c r="L3446" s="49" t="s">
        <v>16411</v>
      </c>
      <c r="M3446" s="49"/>
      <c r="N3446" s="49"/>
      <c r="O3446" s="49"/>
      <c r="P3446" s="49"/>
      <c r="Q3446" t="s">
        <v>16413</v>
      </c>
      <c r="R3446" t="s">
        <v>16240</v>
      </c>
      <c r="S3446">
        <v>2</v>
      </c>
      <c r="T3446">
        <v>20</v>
      </c>
      <c r="U3446">
        <v>12</v>
      </c>
      <c r="X3446" s="49"/>
      <c r="Y3446">
        <v>2</v>
      </c>
      <c r="Z3446">
        <v>1</v>
      </c>
      <c r="AA3446">
        <v>3</v>
      </c>
      <c r="AB3446" s="49" t="s">
        <v>2271</v>
      </c>
      <c r="AC3446" s="49"/>
      <c r="AD3446">
        <v>10</v>
      </c>
    </row>
    <row r="3447" spans="2:30" x14ac:dyDescent="0.25">
      <c r="B3447" s="49"/>
      <c r="C3447" s="49"/>
      <c r="D3447" s="2"/>
      <c r="E3447" t="s">
        <v>172</v>
      </c>
      <c r="F3447" s="49"/>
      <c r="G3447" s="49"/>
      <c r="H3447" t="s">
        <v>16416</v>
      </c>
      <c r="I3447" s="49"/>
      <c r="J3447" s="49"/>
      <c r="L3447" s="49" t="s">
        <v>16411</v>
      </c>
      <c r="M3447" s="49"/>
      <c r="N3447" s="49"/>
      <c r="O3447" s="49"/>
      <c r="P3447" s="49"/>
      <c r="Q3447" t="s">
        <v>16415</v>
      </c>
      <c r="R3447" t="s">
        <v>16240</v>
      </c>
      <c r="S3447">
        <v>3</v>
      </c>
      <c r="T3447">
        <v>20</v>
      </c>
      <c r="U3447">
        <v>12</v>
      </c>
      <c r="X3447" s="49"/>
      <c r="Y3447">
        <v>2</v>
      </c>
      <c r="Z3447">
        <v>1</v>
      </c>
      <c r="AA3447">
        <v>3</v>
      </c>
      <c r="AB3447" s="49" t="s">
        <v>2271</v>
      </c>
      <c r="AC3447" s="49"/>
      <c r="AD3447">
        <v>10</v>
      </c>
    </row>
    <row r="3448" spans="2:30" x14ac:dyDescent="0.25">
      <c r="B3448" s="49"/>
      <c r="C3448" s="49"/>
      <c r="D3448" s="2"/>
      <c r="E3448" t="s">
        <v>313</v>
      </c>
      <c r="F3448" s="49"/>
      <c r="G3448" s="49"/>
      <c r="H3448" t="s">
        <v>16419</v>
      </c>
      <c r="I3448" s="49"/>
      <c r="J3448" s="49"/>
      <c r="L3448" s="49" t="s">
        <v>16418</v>
      </c>
      <c r="M3448" s="49"/>
      <c r="N3448" s="49"/>
      <c r="O3448" s="49"/>
      <c r="P3448" s="49"/>
      <c r="Q3448" t="s">
        <v>16417</v>
      </c>
      <c r="R3448" t="s">
        <v>16240</v>
      </c>
      <c r="S3448">
        <v>1</v>
      </c>
      <c r="T3448">
        <v>60</v>
      </c>
      <c r="U3448">
        <v>10</v>
      </c>
      <c r="X3448" s="49"/>
      <c r="Y3448">
        <v>2</v>
      </c>
      <c r="Z3448">
        <v>1</v>
      </c>
      <c r="AA3448">
        <v>3</v>
      </c>
      <c r="AB3448" s="49" t="s">
        <v>1745</v>
      </c>
      <c r="AC3448" s="49"/>
      <c r="AD3448">
        <v>10</v>
      </c>
    </row>
    <row r="3449" spans="2:30" x14ac:dyDescent="0.25">
      <c r="B3449" s="49"/>
      <c r="C3449" s="49"/>
      <c r="D3449" s="2"/>
      <c r="E3449" t="s">
        <v>313</v>
      </c>
      <c r="F3449" s="49"/>
      <c r="G3449" s="49"/>
      <c r="H3449" t="s">
        <v>16421</v>
      </c>
      <c r="I3449" s="49"/>
      <c r="J3449" s="49"/>
      <c r="L3449" s="49" t="s">
        <v>1932</v>
      </c>
      <c r="M3449" s="49"/>
      <c r="N3449" s="49"/>
      <c r="O3449" s="49"/>
      <c r="P3449" s="49"/>
      <c r="Q3449" t="s">
        <v>16420</v>
      </c>
      <c r="R3449" t="s">
        <v>16240</v>
      </c>
      <c r="S3449">
        <v>2</v>
      </c>
      <c r="T3449">
        <v>60</v>
      </c>
      <c r="U3449">
        <v>10</v>
      </c>
      <c r="X3449" s="49"/>
      <c r="Y3449">
        <v>2</v>
      </c>
      <c r="Z3449">
        <v>1</v>
      </c>
      <c r="AA3449">
        <v>2</v>
      </c>
      <c r="AB3449" s="49" t="s">
        <v>1745</v>
      </c>
      <c r="AC3449" s="49"/>
      <c r="AD3449">
        <v>10</v>
      </c>
    </row>
    <row r="3450" spans="2:30" x14ac:dyDescent="0.25">
      <c r="B3450" s="49"/>
      <c r="C3450" s="49"/>
      <c r="D3450" s="2"/>
      <c r="E3450" t="s">
        <v>313</v>
      </c>
      <c r="F3450" s="49"/>
      <c r="G3450" s="49"/>
      <c r="H3450" t="s">
        <v>16423</v>
      </c>
      <c r="I3450" s="49"/>
      <c r="J3450" s="49"/>
      <c r="L3450" s="49" t="s">
        <v>1932</v>
      </c>
      <c r="M3450" s="49"/>
      <c r="N3450" s="49"/>
      <c r="O3450" s="49"/>
      <c r="P3450" s="49"/>
      <c r="Q3450" t="s">
        <v>16422</v>
      </c>
      <c r="R3450" t="s">
        <v>16240</v>
      </c>
      <c r="S3450">
        <v>3</v>
      </c>
      <c r="T3450">
        <v>60</v>
      </c>
      <c r="U3450">
        <v>10</v>
      </c>
      <c r="X3450" s="49"/>
      <c r="Y3450">
        <v>2</v>
      </c>
      <c r="Z3450">
        <v>1</v>
      </c>
      <c r="AA3450">
        <v>2</v>
      </c>
      <c r="AB3450" s="49" t="s">
        <v>1745</v>
      </c>
      <c r="AC3450" s="49"/>
      <c r="AD3450">
        <v>10</v>
      </c>
    </row>
    <row r="3451" spans="2:30" x14ac:dyDescent="0.25">
      <c r="B3451" s="49"/>
      <c r="C3451" s="49"/>
      <c r="D3451" s="2"/>
      <c r="E3451" t="s">
        <v>217</v>
      </c>
      <c r="F3451" s="49"/>
      <c r="G3451" s="49"/>
      <c r="H3451" t="s">
        <v>16426</v>
      </c>
      <c r="I3451" s="49"/>
      <c r="J3451" s="49"/>
      <c r="L3451" s="49" t="s">
        <v>16425</v>
      </c>
      <c r="M3451" s="49"/>
      <c r="N3451" s="49"/>
      <c r="O3451" s="49"/>
      <c r="P3451" s="49"/>
      <c r="Q3451" t="s">
        <v>16424</v>
      </c>
      <c r="R3451" t="s">
        <v>16240</v>
      </c>
      <c r="S3451">
        <v>1</v>
      </c>
      <c r="T3451">
        <v>27.5</v>
      </c>
      <c r="U3451">
        <v>8</v>
      </c>
      <c r="X3451" s="49"/>
      <c r="Y3451">
        <v>2</v>
      </c>
      <c r="Z3451">
        <v>1</v>
      </c>
      <c r="AA3451">
        <v>3</v>
      </c>
      <c r="AB3451" s="49" t="s">
        <v>1745</v>
      </c>
      <c r="AC3451" s="49"/>
      <c r="AD3451">
        <v>10</v>
      </c>
    </row>
    <row r="3452" spans="2:30" x14ac:dyDescent="0.25">
      <c r="B3452" s="49"/>
      <c r="C3452" s="49"/>
      <c r="D3452" s="2"/>
      <c r="E3452" t="s">
        <v>217</v>
      </c>
      <c r="F3452" s="49"/>
      <c r="G3452" s="49"/>
      <c r="H3452" t="s">
        <v>16429</v>
      </c>
      <c r="I3452" s="49"/>
      <c r="J3452" s="49"/>
      <c r="L3452" s="49" t="s">
        <v>16428</v>
      </c>
      <c r="M3452" s="49"/>
      <c r="N3452" s="49"/>
      <c r="O3452" s="49"/>
      <c r="P3452" s="49"/>
      <c r="Q3452" t="s">
        <v>16427</v>
      </c>
      <c r="R3452" t="s">
        <v>16240</v>
      </c>
      <c r="S3452">
        <v>2</v>
      </c>
      <c r="T3452">
        <v>27.5</v>
      </c>
      <c r="U3452">
        <v>7</v>
      </c>
      <c r="X3452" s="49"/>
      <c r="Y3452">
        <v>2</v>
      </c>
      <c r="Z3452">
        <v>1</v>
      </c>
      <c r="AA3452">
        <v>3</v>
      </c>
      <c r="AB3452" s="49" t="s">
        <v>610</v>
      </c>
      <c r="AC3452" s="49"/>
      <c r="AD3452">
        <v>10</v>
      </c>
    </row>
    <row r="3453" spans="2:30" x14ac:dyDescent="0.25">
      <c r="B3453" s="49"/>
      <c r="C3453" s="49"/>
      <c r="D3453" s="2"/>
      <c r="E3453" t="s">
        <v>217</v>
      </c>
      <c r="F3453" s="49"/>
      <c r="G3453" s="49"/>
      <c r="H3453" t="s">
        <v>16432</v>
      </c>
      <c r="I3453" s="49"/>
      <c r="J3453" s="49"/>
      <c r="L3453" s="49" t="s">
        <v>16431</v>
      </c>
      <c r="M3453" s="49"/>
      <c r="N3453" s="49"/>
      <c r="O3453" s="49"/>
      <c r="P3453" s="49"/>
      <c r="Q3453" t="s">
        <v>16430</v>
      </c>
      <c r="R3453" t="s">
        <v>16240</v>
      </c>
      <c r="S3453">
        <v>3</v>
      </c>
      <c r="T3453">
        <v>27.5</v>
      </c>
      <c r="U3453">
        <v>6</v>
      </c>
      <c r="X3453" s="49"/>
      <c r="Y3453">
        <v>2</v>
      </c>
      <c r="Z3453">
        <v>1</v>
      </c>
      <c r="AA3453">
        <v>3</v>
      </c>
      <c r="AB3453" s="49" t="s">
        <v>610</v>
      </c>
      <c r="AC3453" s="49"/>
      <c r="AD3453">
        <v>10</v>
      </c>
    </row>
    <row r="3454" spans="2:30" x14ac:dyDescent="0.25">
      <c r="B3454" s="49"/>
      <c r="C3454" s="49"/>
      <c r="D3454" s="2"/>
      <c r="E3454" t="s">
        <v>209</v>
      </c>
      <c r="F3454" s="49"/>
      <c r="G3454" s="49"/>
      <c r="H3454" t="s">
        <v>16434</v>
      </c>
      <c r="I3454" s="49"/>
      <c r="J3454" s="49"/>
      <c r="L3454" s="49" t="s">
        <v>3189</v>
      </c>
      <c r="M3454" s="49"/>
      <c r="N3454" s="49"/>
      <c r="O3454" s="49"/>
      <c r="P3454" s="49"/>
      <c r="Q3454" t="s">
        <v>16433</v>
      </c>
      <c r="R3454" t="s">
        <v>16240</v>
      </c>
      <c r="S3454">
        <v>1</v>
      </c>
      <c r="T3454">
        <v>75</v>
      </c>
      <c r="U3454">
        <v>8</v>
      </c>
      <c r="X3454" s="49"/>
      <c r="Y3454">
        <v>2</v>
      </c>
      <c r="Z3454">
        <v>1</v>
      </c>
      <c r="AA3454">
        <v>3</v>
      </c>
      <c r="AB3454" s="49" t="s">
        <v>618</v>
      </c>
      <c r="AC3454" s="49"/>
      <c r="AD3454">
        <v>10</v>
      </c>
    </row>
    <row r="3455" spans="2:30" x14ac:dyDescent="0.25">
      <c r="B3455" s="49"/>
      <c r="C3455" s="49"/>
      <c r="D3455" s="2"/>
      <c r="E3455" t="s">
        <v>209</v>
      </c>
      <c r="F3455" s="49"/>
      <c r="G3455" s="49"/>
      <c r="H3455" t="s">
        <v>16436</v>
      </c>
      <c r="I3455" s="49"/>
      <c r="J3455" s="49"/>
      <c r="L3455" s="49" t="s">
        <v>2181</v>
      </c>
      <c r="M3455" s="49"/>
      <c r="N3455" s="49"/>
      <c r="O3455" s="49"/>
      <c r="P3455" s="49"/>
      <c r="Q3455" t="s">
        <v>16435</v>
      </c>
      <c r="R3455" t="s">
        <v>16240</v>
      </c>
      <c r="S3455">
        <v>2</v>
      </c>
      <c r="T3455">
        <v>75</v>
      </c>
      <c r="U3455">
        <v>10</v>
      </c>
      <c r="X3455" s="49"/>
      <c r="Y3455">
        <v>2</v>
      </c>
      <c r="Z3455">
        <v>1</v>
      </c>
      <c r="AA3455">
        <v>3</v>
      </c>
      <c r="AB3455" s="49" t="s">
        <v>1745</v>
      </c>
      <c r="AC3455" s="49"/>
      <c r="AD3455">
        <v>10</v>
      </c>
    </row>
    <row r="3456" spans="2:30" x14ac:dyDescent="0.25">
      <c r="B3456" s="49"/>
      <c r="C3456" s="49"/>
      <c r="D3456" s="2"/>
      <c r="E3456" t="s">
        <v>209</v>
      </c>
      <c r="F3456" s="49"/>
      <c r="G3456" s="49"/>
      <c r="H3456" t="s">
        <v>16438</v>
      </c>
      <c r="I3456" s="49"/>
      <c r="J3456" s="49"/>
      <c r="L3456" s="49" t="s">
        <v>2350</v>
      </c>
      <c r="M3456" s="49"/>
      <c r="N3456" s="49"/>
      <c r="O3456" s="49"/>
      <c r="P3456" s="49"/>
      <c r="Q3456" t="s">
        <v>16437</v>
      </c>
      <c r="R3456" t="s">
        <v>16240</v>
      </c>
      <c r="S3456">
        <v>3</v>
      </c>
      <c r="T3456">
        <v>75</v>
      </c>
      <c r="U3456">
        <v>7</v>
      </c>
      <c r="X3456" s="49"/>
      <c r="Y3456">
        <v>2</v>
      </c>
      <c r="Z3456">
        <v>1</v>
      </c>
      <c r="AA3456">
        <v>3</v>
      </c>
      <c r="AB3456" s="49" t="s">
        <v>610</v>
      </c>
      <c r="AC3456" s="49"/>
      <c r="AD3456">
        <v>10</v>
      </c>
    </row>
    <row r="3457" spans="2:30" x14ac:dyDescent="0.25">
      <c r="B3457" s="49"/>
      <c r="C3457" s="49"/>
      <c r="D3457" s="2"/>
      <c r="E3457" t="s">
        <v>334</v>
      </c>
      <c r="F3457" s="49"/>
      <c r="G3457" s="49"/>
      <c r="H3457" t="s">
        <v>16440</v>
      </c>
      <c r="I3457" s="49"/>
      <c r="J3457" s="49"/>
      <c r="L3457" s="49" t="s">
        <v>6982</v>
      </c>
      <c r="M3457" s="49"/>
      <c r="N3457" s="49"/>
      <c r="O3457" s="49"/>
      <c r="P3457" s="49"/>
      <c r="Q3457" t="s">
        <v>16439</v>
      </c>
      <c r="R3457" t="s">
        <v>16240</v>
      </c>
      <c r="S3457">
        <v>1</v>
      </c>
      <c r="T3457">
        <v>0</v>
      </c>
      <c r="V3457">
        <v>61.800000000000004</v>
      </c>
      <c r="X3457" s="49"/>
      <c r="AB3457" s="49"/>
      <c r="AC3457" s="49"/>
      <c r="AD3457">
        <v>10</v>
      </c>
    </row>
    <row r="3458" spans="2:30" x14ac:dyDescent="0.25">
      <c r="B3458" s="49"/>
      <c r="C3458" s="49"/>
      <c r="D3458" s="2"/>
      <c r="E3458" t="s">
        <v>334</v>
      </c>
      <c r="F3458" s="49"/>
      <c r="G3458" s="49"/>
      <c r="H3458" t="s">
        <v>16244</v>
      </c>
      <c r="I3458" s="49"/>
      <c r="J3458" s="49"/>
      <c r="L3458" s="49" t="s">
        <v>6856</v>
      </c>
      <c r="M3458" s="49"/>
      <c r="N3458" s="49"/>
      <c r="O3458" s="49"/>
      <c r="P3458" s="49"/>
      <c r="Q3458" t="s">
        <v>16441</v>
      </c>
      <c r="R3458" t="s">
        <v>16240</v>
      </c>
      <c r="S3458">
        <v>2</v>
      </c>
      <c r="T3458">
        <v>0</v>
      </c>
      <c r="V3458">
        <v>49.8</v>
      </c>
      <c r="X3458" s="49"/>
      <c r="AB3458" s="49"/>
      <c r="AC3458" s="49"/>
      <c r="AD3458">
        <v>10</v>
      </c>
    </row>
    <row r="3459" spans="2:30" x14ac:dyDescent="0.25">
      <c r="B3459" s="49"/>
      <c r="C3459" s="49"/>
      <c r="D3459" s="2"/>
      <c r="E3459" t="s">
        <v>363</v>
      </c>
      <c r="F3459" s="49"/>
      <c r="G3459" s="49"/>
      <c r="H3459" t="s">
        <v>16248</v>
      </c>
      <c r="I3459" s="49"/>
      <c r="J3459" s="49"/>
      <c r="L3459" s="49" t="s">
        <v>15582</v>
      </c>
      <c r="M3459" s="49"/>
      <c r="N3459" s="49"/>
      <c r="O3459" s="49"/>
      <c r="P3459" s="49"/>
      <c r="Q3459" t="s">
        <v>16442</v>
      </c>
      <c r="R3459" t="s">
        <v>16245</v>
      </c>
      <c r="S3459">
        <v>1</v>
      </c>
      <c r="V3459">
        <v>300</v>
      </c>
      <c r="W3459">
        <v>0.63</v>
      </c>
      <c r="X3459" s="49" t="s">
        <v>3957</v>
      </c>
      <c r="AB3459" s="49"/>
      <c r="AC3459" s="49"/>
      <c r="AD3459">
        <v>10</v>
      </c>
    </row>
    <row r="3460" spans="2:30" x14ac:dyDescent="0.25">
      <c r="B3460" s="49"/>
      <c r="C3460" s="49"/>
      <c r="D3460" s="2"/>
      <c r="E3460" t="s">
        <v>269</v>
      </c>
      <c r="F3460" s="49"/>
      <c r="G3460" s="49"/>
      <c r="H3460" t="s">
        <v>16445</v>
      </c>
      <c r="I3460" s="49"/>
      <c r="J3460" s="49"/>
      <c r="L3460" s="49"/>
      <c r="M3460" s="49"/>
      <c r="N3460" s="49"/>
      <c r="O3460" s="49"/>
      <c r="P3460" s="49"/>
      <c r="Q3460" t="s">
        <v>16443</v>
      </c>
      <c r="R3460" t="s">
        <v>16245</v>
      </c>
      <c r="S3460">
        <v>1</v>
      </c>
      <c r="T3460">
        <v>0</v>
      </c>
      <c r="U3460">
        <v>10</v>
      </c>
      <c r="X3460" s="49"/>
      <c r="AB3460" s="49"/>
      <c r="AC3460" s="49" t="s">
        <v>16444</v>
      </c>
      <c r="AD3460">
        <v>10</v>
      </c>
    </row>
    <row r="3461" spans="2:30" x14ac:dyDescent="0.25">
      <c r="B3461" s="49"/>
      <c r="C3461" s="49"/>
      <c r="D3461" s="2"/>
      <c r="E3461" t="s">
        <v>423</v>
      </c>
      <c r="F3461" s="49"/>
      <c r="G3461" s="49"/>
      <c r="H3461" t="s">
        <v>16447</v>
      </c>
      <c r="I3461" s="49"/>
      <c r="J3461" s="49"/>
      <c r="L3461" s="49"/>
      <c r="M3461" s="49"/>
      <c r="N3461" s="49"/>
      <c r="O3461" s="49"/>
      <c r="P3461" s="49"/>
      <c r="Q3461" t="s">
        <v>16446</v>
      </c>
      <c r="R3461" t="s">
        <v>16245</v>
      </c>
      <c r="S3461">
        <v>1</v>
      </c>
      <c r="T3461">
        <v>0</v>
      </c>
      <c r="U3461">
        <v>12</v>
      </c>
      <c r="X3461" s="49"/>
      <c r="AB3461" s="49"/>
      <c r="AC3461" s="49" t="s">
        <v>16444</v>
      </c>
      <c r="AD3461">
        <v>10</v>
      </c>
    </row>
    <row r="3462" spans="2:30" x14ac:dyDescent="0.25">
      <c r="B3462" s="49"/>
      <c r="C3462" s="49"/>
      <c r="D3462" s="2"/>
      <c r="E3462" t="s">
        <v>299</v>
      </c>
      <c r="F3462" s="49"/>
      <c r="G3462" s="49"/>
      <c r="H3462" t="s">
        <v>16449</v>
      </c>
      <c r="I3462" s="49"/>
      <c r="J3462" s="49"/>
      <c r="L3462" s="49"/>
      <c r="M3462" s="49"/>
      <c r="N3462" s="49"/>
      <c r="O3462" s="49"/>
      <c r="P3462" s="49"/>
      <c r="Q3462" t="s">
        <v>16448</v>
      </c>
      <c r="R3462" t="s">
        <v>16245</v>
      </c>
      <c r="S3462">
        <v>1</v>
      </c>
      <c r="T3462">
        <v>0</v>
      </c>
      <c r="U3462">
        <v>10</v>
      </c>
      <c r="X3462" s="49"/>
      <c r="AB3462" s="49"/>
      <c r="AC3462" s="49" t="s">
        <v>16444</v>
      </c>
      <c r="AD3462">
        <v>10</v>
      </c>
    </row>
    <row r="3463" spans="2:30" x14ac:dyDescent="0.25">
      <c r="B3463" s="49"/>
      <c r="C3463" s="49"/>
      <c r="D3463" s="2"/>
      <c r="E3463" t="s">
        <v>286</v>
      </c>
      <c r="F3463" s="49"/>
      <c r="G3463" s="49"/>
      <c r="H3463" t="s">
        <v>16451</v>
      </c>
      <c r="I3463" s="49"/>
      <c r="J3463" s="49"/>
      <c r="L3463" s="49"/>
      <c r="M3463" s="49"/>
      <c r="N3463" s="49"/>
      <c r="O3463" s="49"/>
      <c r="P3463" s="49"/>
      <c r="Q3463" t="s">
        <v>16450</v>
      </c>
      <c r="R3463" t="s">
        <v>16245</v>
      </c>
      <c r="S3463">
        <v>1</v>
      </c>
      <c r="T3463">
        <v>0</v>
      </c>
      <c r="U3463">
        <v>15</v>
      </c>
      <c r="X3463" s="49"/>
      <c r="AB3463" s="49"/>
      <c r="AC3463" s="49" t="s">
        <v>16444</v>
      </c>
      <c r="AD3463">
        <v>10</v>
      </c>
    </row>
    <row r="3464" spans="2:30" x14ac:dyDescent="0.25">
      <c r="B3464" s="49"/>
      <c r="C3464" s="49"/>
      <c r="D3464" s="2"/>
      <c r="E3464" t="s">
        <v>269</v>
      </c>
      <c r="F3464" s="49"/>
      <c r="G3464" s="49"/>
      <c r="H3464" t="s">
        <v>16454</v>
      </c>
      <c r="I3464" s="49"/>
      <c r="J3464" s="49"/>
      <c r="L3464" s="49"/>
      <c r="M3464" s="49"/>
      <c r="N3464" s="49"/>
      <c r="O3464" s="49"/>
      <c r="P3464" s="49"/>
      <c r="Q3464" t="s">
        <v>16452</v>
      </c>
      <c r="R3464" t="s">
        <v>16245</v>
      </c>
      <c r="S3464">
        <v>2</v>
      </c>
      <c r="T3464">
        <v>0</v>
      </c>
      <c r="U3464">
        <v>10</v>
      </c>
      <c r="X3464" s="49"/>
      <c r="AB3464" s="49"/>
      <c r="AC3464" s="49" t="s">
        <v>16453</v>
      </c>
      <c r="AD3464">
        <v>10</v>
      </c>
    </row>
    <row r="3465" spans="2:30" x14ac:dyDescent="0.25">
      <c r="B3465" s="49"/>
      <c r="C3465" s="49"/>
      <c r="D3465" s="2"/>
      <c r="E3465" t="s">
        <v>423</v>
      </c>
      <c r="F3465" s="49"/>
      <c r="G3465" s="49"/>
      <c r="H3465" t="s">
        <v>16456</v>
      </c>
      <c r="I3465" s="49"/>
      <c r="J3465" s="49"/>
      <c r="L3465" s="49"/>
      <c r="M3465" s="49"/>
      <c r="N3465" s="49"/>
      <c r="O3465" s="49"/>
      <c r="P3465" s="49"/>
      <c r="Q3465" t="s">
        <v>16455</v>
      </c>
      <c r="R3465" t="s">
        <v>16245</v>
      </c>
      <c r="S3465">
        <v>2</v>
      </c>
      <c r="T3465">
        <v>0</v>
      </c>
      <c r="U3465">
        <v>10</v>
      </c>
      <c r="X3465" s="49"/>
      <c r="AB3465" s="49"/>
      <c r="AC3465" s="49" t="s">
        <v>16453</v>
      </c>
      <c r="AD3465">
        <v>10</v>
      </c>
    </row>
    <row r="3466" spans="2:30" x14ac:dyDescent="0.25">
      <c r="B3466" s="49"/>
      <c r="C3466" s="49"/>
      <c r="D3466" s="2"/>
      <c r="E3466" t="s">
        <v>299</v>
      </c>
      <c r="F3466" s="49"/>
      <c r="G3466" s="49"/>
      <c r="H3466" t="s">
        <v>16458</v>
      </c>
      <c r="I3466" s="49"/>
      <c r="J3466" s="49"/>
      <c r="L3466" s="49"/>
      <c r="M3466" s="49"/>
      <c r="N3466" s="49"/>
      <c r="O3466" s="49"/>
      <c r="P3466" s="49"/>
      <c r="Q3466" t="s">
        <v>16457</v>
      </c>
      <c r="R3466" t="s">
        <v>16245</v>
      </c>
      <c r="S3466">
        <v>2</v>
      </c>
      <c r="T3466">
        <v>0</v>
      </c>
      <c r="U3466">
        <v>12</v>
      </c>
      <c r="X3466" s="49"/>
      <c r="AB3466" s="49"/>
      <c r="AC3466" s="49" t="s">
        <v>16453</v>
      </c>
      <c r="AD3466">
        <v>10</v>
      </c>
    </row>
    <row r="3467" spans="2:30" x14ac:dyDescent="0.25">
      <c r="B3467" s="49"/>
      <c r="C3467" s="49"/>
      <c r="D3467" s="2"/>
      <c r="E3467" t="s">
        <v>286</v>
      </c>
      <c r="F3467" s="49"/>
      <c r="G3467" s="49"/>
      <c r="H3467" t="s">
        <v>16460</v>
      </c>
      <c r="I3467" s="49"/>
      <c r="J3467" s="49"/>
      <c r="L3467" s="49"/>
      <c r="M3467" s="49"/>
      <c r="N3467" s="49"/>
      <c r="O3467" s="49"/>
      <c r="P3467" s="49"/>
      <c r="Q3467" t="s">
        <v>16459</v>
      </c>
      <c r="R3467" t="s">
        <v>16245</v>
      </c>
      <c r="S3467">
        <v>2</v>
      </c>
      <c r="T3467">
        <v>0</v>
      </c>
      <c r="U3467">
        <v>15</v>
      </c>
      <c r="X3467" s="49"/>
      <c r="AB3467" s="49"/>
      <c r="AC3467" s="49" t="s">
        <v>16453</v>
      </c>
      <c r="AD3467">
        <v>10</v>
      </c>
    </row>
    <row r="3468" spans="2:30" x14ac:dyDescent="0.25">
      <c r="B3468" s="49"/>
      <c r="C3468" s="49"/>
      <c r="D3468" s="2"/>
      <c r="E3468" t="s">
        <v>1</v>
      </c>
      <c r="F3468" s="49"/>
      <c r="G3468" s="49"/>
      <c r="H3468" t="s">
        <v>16463</v>
      </c>
      <c r="I3468" s="49"/>
      <c r="J3468" s="49"/>
      <c r="L3468" s="49" t="s">
        <v>16462</v>
      </c>
      <c r="M3468" s="49"/>
      <c r="N3468" s="49"/>
      <c r="O3468" s="49"/>
      <c r="P3468" s="49"/>
      <c r="Q3468" t="s">
        <v>16461</v>
      </c>
      <c r="R3468" t="s">
        <v>16245</v>
      </c>
      <c r="S3468">
        <v>1</v>
      </c>
      <c r="T3468">
        <v>150</v>
      </c>
      <c r="V3468">
        <v>60</v>
      </c>
      <c r="X3468" s="49"/>
      <c r="AB3468" s="49"/>
      <c r="AC3468" s="49"/>
      <c r="AD3468">
        <v>10</v>
      </c>
    </row>
    <row r="3469" spans="2:30" x14ac:dyDescent="0.25">
      <c r="B3469" s="49"/>
      <c r="C3469" s="49"/>
      <c r="D3469" s="2"/>
      <c r="E3469" t="s">
        <v>1</v>
      </c>
      <c r="F3469" s="49"/>
      <c r="G3469" s="49"/>
      <c r="H3469" t="s">
        <v>16466</v>
      </c>
      <c r="I3469" s="49"/>
      <c r="J3469" s="49"/>
      <c r="L3469" s="49" t="s">
        <v>16465</v>
      </c>
      <c r="M3469" s="49"/>
      <c r="N3469" s="49"/>
      <c r="O3469" s="49"/>
      <c r="P3469" s="49"/>
      <c r="Q3469" t="s">
        <v>16464</v>
      </c>
      <c r="R3469" t="s">
        <v>16245</v>
      </c>
      <c r="S3469">
        <v>2</v>
      </c>
      <c r="T3469">
        <v>150</v>
      </c>
      <c r="V3469">
        <v>61.800000000000004</v>
      </c>
      <c r="X3469" s="49"/>
      <c r="AB3469" s="49"/>
      <c r="AC3469" s="49"/>
      <c r="AD3469">
        <v>10</v>
      </c>
    </row>
    <row r="3470" spans="2:30" x14ac:dyDescent="0.25">
      <c r="B3470" s="49"/>
      <c r="C3470" s="49"/>
      <c r="D3470" s="2"/>
      <c r="E3470" t="s">
        <v>1</v>
      </c>
      <c r="F3470" s="49"/>
      <c r="G3470" s="49"/>
      <c r="H3470" t="s">
        <v>16468</v>
      </c>
      <c r="I3470" s="49"/>
      <c r="J3470" s="49"/>
      <c r="L3470" s="49" t="s">
        <v>16462</v>
      </c>
      <c r="M3470" s="49"/>
      <c r="N3470" s="49"/>
      <c r="O3470" s="49"/>
      <c r="P3470" s="49"/>
      <c r="Q3470" t="s">
        <v>16467</v>
      </c>
      <c r="R3470" t="s">
        <v>16245</v>
      </c>
      <c r="S3470">
        <v>3</v>
      </c>
      <c r="T3470">
        <v>150</v>
      </c>
      <c r="V3470">
        <v>60</v>
      </c>
      <c r="X3470" s="49"/>
      <c r="AB3470" s="49"/>
      <c r="AC3470" s="49"/>
      <c r="AD3470">
        <v>10</v>
      </c>
    </row>
    <row r="3471" spans="2:30" x14ac:dyDescent="0.25">
      <c r="B3471" s="49"/>
      <c r="C3471" s="49"/>
      <c r="D3471" s="2"/>
      <c r="E3471" t="s">
        <v>249</v>
      </c>
      <c r="F3471" s="49"/>
      <c r="G3471" s="49"/>
      <c r="H3471" t="s">
        <v>16471</v>
      </c>
      <c r="I3471" s="49"/>
      <c r="J3471" s="49"/>
      <c r="L3471" s="49" t="s">
        <v>16470</v>
      </c>
      <c r="M3471" s="49"/>
      <c r="N3471" s="49"/>
      <c r="O3471" s="49"/>
      <c r="P3471" s="49"/>
      <c r="Q3471" t="s">
        <v>16469</v>
      </c>
      <c r="R3471" t="s">
        <v>16245</v>
      </c>
      <c r="S3471">
        <v>1</v>
      </c>
      <c r="T3471">
        <v>150</v>
      </c>
      <c r="U3471">
        <v>10</v>
      </c>
      <c r="X3471" s="49"/>
      <c r="Y3471">
        <v>2</v>
      </c>
      <c r="Z3471">
        <v>1</v>
      </c>
      <c r="AA3471">
        <v>3</v>
      </c>
      <c r="AB3471" s="49" t="s">
        <v>618</v>
      </c>
      <c r="AC3471" s="49"/>
      <c r="AD3471">
        <v>10</v>
      </c>
    </row>
    <row r="3472" spans="2:30" x14ac:dyDescent="0.25">
      <c r="B3472" s="49"/>
      <c r="C3472" s="49"/>
      <c r="D3472" s="2"/>
      <c r="E3472" t="s">
        <v>249</v>
      </c>
      <c r="F3472" s="49"/>
      <c r="G3472" s="49"/>
      <c r="H3472" t="s">
        <v>16473</v>
      </c>
      <c r="I3472" s="49"/>
      <c r="J3472" s="49"/>
      <c r="L3472" s="49" t="s">
        <v>16470</v>
      </c>
      <c r="M3472" s="49"/>
      <c r="N3472" s="49"/>
      <c r="O3472" s="49"/>
      <c r="P3472" s="49"/>
      <c r="Q3472" t="s">
        <v>16472</v>
      </c>
      <c r="R3472" t="s">
        <v>16245</v>
      </c>
      <c r="S3472">
        <v>2</v>
      </c>
      <c r="T3472">
        <v>150</v>
      </c>
      <c r="U3472">
        <v>10</v>
      </c>
      <c r="X3472" s="49"/>
      <c r="Y3472">
        <v>2</v>
      </c>
      <c r="Z3472">
        <v>1</v>
      </c>
      <c r="AA3472">
        <v>3</v>
      </c>
      <c r="AB3472" s="49" t="s">
        <v>618</v>
      </c>
      <c r="AC3472" s="49"/>
      <c r="AD3472">
        <v>10</v>
      </c>
    </row>
    <row r="3473" spans="2:30" x14ac:dyDescent="0.25">
      <c r="B3473" s="49"/>
      <c r="C3473" s="49"/>
      <c r="D3473" s="2"/>
      <c r="E3473" t="s">
        <v>249</v>
      </c>
      <c r="F3473" s="49"/>
      <c r="G3473" s="49"/>
      <c r="H3473" t="s">
        <v>16475</v>
      </c>
      <c r="I3473" s="49"/>
      <c r="J3473" s="49"/>
      <c r="L3473" s="49" t="s">
        <v>16470</v>
      </c>
      <c r="M3473" s="49"/>
      <c r="N3473" s="49"/>
      <c r="O3473" s="49"/>
      <c r="P3473" s="49"/>
      <c r="Q3473" t="s">
        <v>16474</v>
      </c>
      <c r="R3473" t="s">
        <v>16245</v>
      </c>
      <c r="S3473">
        <v>3</v>
      </c>
      <c r="T3473">
        <v>150</v>
      </c>
      <c r="U3473">
        <v>10</v>
      </c>
      <c r="X3473" s="49"/>
      <c r="Y3473">
        <v>2</v>
      </c>
      <c r="Z3473">
        <v>1</v>
      </c>
      <c r="AA3473">
        <v>3</v>
      </c>
      <c r="AB3473" s="49" t="s">
        <v>618</v>
      </c>
      <c r="AC3473" s="49"/>
      <c r="AD3473">
        <v>10</v>
      </c>
    </row>
    <row r="3474" spans="2:30" x14ac:dyDescent="0.25">
      <c r="B3474" s="49"/>
      <c r="C3474" s="49"/>
      <c r="D3474" s="2"/>
      <c r="E3474" t="s">
        <v>256</v>
      </c>
      <c r="F3474" s="49"/>
      <c r="G3474" s="49"/>
      <c r="H3474" t="s">
        <v>16478</v>
      </c>
      <c r="I3474" s="49"/>
      <c r="J3474" s="49"/>
      <c r="L3474" s="49" t="s">
        <v>16477</v>
      </c>
      <c r="M3474" s="49"/>
      <c r="N3474" s="49"/>
      <c r="O3474" s="49"/>
      <c r="P3474" s="49"/>
      <c r="Q3474" t="s">
        <v>16476</v>
      </c>
      <c r="R3474" t="s">
        <v>16245</v>
      </c>
      <c r="S3474">
        <v>1</v>
      </c>
      <c r="T3474">
        <v>55</v>
      </c>
      <c r="U3474">
        <v>8</v>
      </c>
      <c r="X3474" s="49"/>
      <c r="Y3474">
        <v>3</v>
      </c>
      <c r="Z3474">
        <v>1</v>
      </c>
      <c r="AA3474">
        <v>2</v>
      </c>
      <c r="AB3474" s="49" t="s">
        <v>618</v>
      </c>
      <c r="AC3474" s="49"/>
      <c r="AD3474">
        <v>10</v>
      </c>
    </row>
    <row r="3475" spans="2:30" x14ac:dyDescent="0.25">
      <c r="B3475" s="49"/>
      <c r="C3475" s="49"/>
      <c r="D3475" s="2"/>
      <c r="E3475" t="s">
        <v>256</v>
      </c>
      <c r="F3475" s="49"/>
      <c r="G3475" s="49"/>
      <c r="H3475" t="s">
        <v>16480</v>
      </c>
      <c r="I3475" s="49"/>
      <c r="J3475" s="49"/>
      <c r="L3475" s="49" t="s">
        <v>16477</v>
      </c>
      <c r="M3475" s="49"/>
      <c r="N3475" s="49"/>
      <c r="O3475" s="49"/>
      <c r="P3475" s="49"/>
      <c r="Q3475" t="s">
        <v>16479</v>
      </c>
      <c r="R3475" t="s">
        <v>16245</v>
      </c>
      <c r="S3475">
        <v>2</v>
      </c>
      <c r="T3475">
        <v>55</v>
      </c>
      <c r="U3475">
        <v>8</v>
      </c>
      <c r="X3475" s="49"/>
      <c r="Y3475">
        <v>3</v>
      </c>
      <c r="Z3475">
        <v>1</v>
      </c>
      <c r="AA3475">
        <v>2</v>
      </c>
      <c r="AB3475" s="49" t="s">
        <v>618</v>
      </c>
      <c r="AC3475" s="49"/>
      <c r="AD3475">
        <v>10</v>
      </c>
    </row>
    <row r="3476" spans="2:30" x14ac:dyDescent="0.25">
      <c r="B3476" s="49"/>
      <c r="C3476" s="49"/>
      <c r="D3476" s="2"/>
      <c r="E3476" t="s">
        <v>256</v>
      </c>
      <c r="F3476" s="49"/>
      <c r="G3476" s="49"/>
      <c r="H3476" t="s">
        <v>16483</v>
      </c>
      <c r="I3476" s="49"/>
      <c r="J3476" s="49"/>
      <c r="L3476" s="49" t="s">
        <v>16482</v>
      </c>
      <c r="M3476" s="49"/>
      <c r="N3476" s="49"/>
      <c r="O3476" s="49"/>
      <c r="P3476" s="49"/>
      <c r="Q3476" t="s">
        <v>16481</v>
      </c>
      <c r="R3476" t="s">
        <v>16245</v>
      </c>
      <c r="S3476">
        <v>3</v>
      </c>
      <c r="T3476">
        <v>60</v>
      </c>
      <c r="U3476">
        <v>8</v>
      </c>
      <c r="X3476" s="49"/>
      <c r="Y3476">
        <v>3</v>
      </c>
      <c r="Z3476">
        <v>1</v>
      </c>
      <c r="AA3476">
        <v>2</v>
      </c>
      <c r="AB3476" s="49" t="s">
        <v>618</v>
      </c>
      <c r="AC3476" s="49"/>
      <c r="AD3476">
        <v>10</v>
      </c>
    </row>
    <row r="3477" spans="2:30" x14ac:dyDescent="0.25">
      <c r="B3477" s="49"/>
      <c r="C3477" s="49"/>
      <c r="D3477" s="2"/>
      <c r="E3477" t="s">
        <v>16229</v>
      </c>
      <c r="F3477" s="49"/>
      <c r="G3477" s="49"/>
      <c r="H3477" t="s">
        <v>16486</v>
      </c>
      <c r="I3477" s="49"/>
      <c r="J3477" s="49"/>
      <c r="L3477" s="49" t="s">
        <v>16485</v>
      </c>
      <c r="M3477" s="49"/>
      <c r="N3477" s="49"/>
      <c r="O3477" s="49"/>
      <c r="P3477" s="49"/>
      <c r="Q3477" t="s">
        <v>16484</v>
      </c>
      <c r="R3477" t="s">
        <v>16245</v>
      </c>
      <c r="S3477">
        <v>1</v>
      </c>
      <c r="T3477">
        <v>150</v>
      </c>
      <c r="U3477">
        <v>12</v>
      </c>
      <c r="X3477" s="49"/>
      <c r="Y3477">
        <v>3</v>
      </c>
      <c r="AA3477">
        <v>2</v>
      </c>
      <c r="AB3477" s="49" t="s">
        <v>618</v>
      </c>
      <c r="AC3477" s="49"/>
      <c r="AD3477">
        <v>10</v>
      </c>
    </row>
    <row r="3478" spans="2:30" x14ac:dyDescent="0.25">
      <c r="B3478" s="49"/>
      <c r="C3478" s="49"/>
      <c r="D3478" s="2"/>
      <c r="E3478" t="s">
        <v>16229</v>
      </c>
      <c r="F3478" s="49"/>
      <c r="G3478" s="49"/>
      <c r="H3478" t="s">
        <v>16488</v>
      </c>
      <c r="I3478" s="49"/>
      <c r="J3478" s="49"/>
      <c r="L3478" s="49" t="s">
        <v>16485</v>
      </c>
      <c r="M3478" s="49"/>
      <c r="N3478" s="49"/>
      <c r="O3478" s="49"/>
      <c r="P3478" s="49"/>
      <c r="Q3478" t="s">
        <v>16487</v>
      </c>
      <c r="R3478" t="s">
        <v>16245</v>
      </c>
      <c r="S3478">
        <v>2</v>
      </c>
      <c r="T3478">
        <v>150</v>
      </c>
      <c r="U3478">
        <v>12</v>
      </c>
      <c r="X3478" s="49"/>
      <c r="Y3478">
        <v>3</v>
      </c>
      <c r="AA3478">
        <v>2</v>
      </c>
      <c r="AB3478" s="49" t="s">
        <v>618</v>
      </c>
      <c r="AC3478" s="49"/>
      <c r="AD3478">
        <v>10</v>
      </c>
    </row>
    <row r="3479" spans="2:30" x14ac:dyDescent="0.25">
      <c r="B3479" s="49"/>
      <c r="C3479" s="49"/>
      <c r="D3479" s="2"/>
      <c r="E3479" t="s">
        <v>14737</v>
      </c>
      <c r="F3479" s="49"/>
      <c r="G3479" s="49"/>
      <c r="H3479" t="s">
        <v>16491</v>
      </c>
      <c r="I3479" s="49"/>
      <c r="J3479" s="49"/>
      <c r="L3479" s="49" t="s">
        <v>16490</v>
      </c>
      <c r="M3479" s="49"/>
      <c r="N3479" s="49"/>
      <c r="O3479" s="49"/>
      <c r="P3479" s="49"/>
      <c r="Q3479" t="s">
        <v>16489</v>
      </c>
      <c r="R3479" t="s">
        <v>16245</v>
      </c>
      <c r="S3479">
        <v>1</v>
      </c>
      <c r="T3479">
        <v>130</v>
      </c>
      <c r="U3479">
        <v>15</v>
      </c>
      <c r="X3479" s="49"/>
      <c r="Y3479">
        <v>3</v>
      </c>
      <c r="AA3479">
        <v>2</v>
      </c>
      <c r="AB3479" s="49" t="s">
        <v>618</v>
      </c>
      <c r="AC3479" s="49"/>
      <c r="AD3479">
        <v>10</v>
      </c>
    </row>
    <row r="3480" spans="2:30" x14ac:dyDescent="0.25">
      <c r="B3480" s="49"/>
      <c r="C3480" s="49"/>
      <c r="D3480" s="2"/>
      <c r="E3480" t="s">
        <v>14737</v>
      </c>
      <c r="F3480" s="49"/>
      <c r="G3480" s="49"/>
      <c r="H3480" t="s">
        <v>16493</v>
      </c>
      <c r="I3480" s="49"/>
      <c r="J3480" s="49"/>
      <c r="L3480" s="49" t="s">
        <v>16490</v>
      </c>
      <c r="M3480" s="49"/>
      <c r="N3480" s="49"/>
      <c r="O3480" s="49"/>
      <c r="P3480" s="49"/>
      <c r="Q3480" t="s">
        <v>16492</v>
      </c>
      <c r="R3480" t="s">
        <v>16245</v>
      </c>
      <c r="S3480">
        <v>2</v>
      </c>
      <c r="T3480">
        <v>135</v>
      </c>
      <c r="U3480">
        <v>15</v>
      </c>
      <c r="X3480" s="49"/>
      <c r="Y3480">
        <v>3</v>
      </c>
      <c r="AA3480">
        <v>2</v>
      </c>
      <c r="AB3480" s="49" t="s">
        <v>618</v>
      </c>
      <c r="AC3480" s="49"/>
      <c r="AD3480">
        <v>10</v>
      </c>
    </row>
    <row r="3481" spans="2:30" x14ac:dyDescent="0.25">
      <c r="B3481" s="49"/>
      <c r="C3481" s="49"/>
      <c r="D3481" s="2"/>
      <c r="E3481" t="s">
        <v>14737</v>
      </c>
      <c r="F3481" s="49"/>
      <c r="G3481" s="49"/>
      <c r="H3481" t="s">
        <v>16495</v>
      </c>
      <c r="I3481" s="49"/>
      <c r="J3481" s="49"/>
      <c r="L3481" s="49" t="s">
        <v>16490</v>
      </c>
      <c r="M3481" s="49"/>
      <c r="N3481" s="49"/>
      <c r="O3481" s="49"/>
      <c r="P3481" s="49"/>
      <c r="Q3481" t="s">
        <v>16494</v>
      </c>
      <c r="R3481" t="s">
        <v>16245</v>
      </c>
      <c r="S3481">
        <v>3</v>
      </c>
      <c r="T3481">
        <v>140</v>
      </c>
      <c r="U3481">
        <v>15</v>
      </c>
      <c r="X3481" s="49"/>
      <c r="Y3481">
        <v>3</v>
      </c>
      <c r="AA3481">
        <v>2</v>
      </c>
      <c r="AB3481" s="49" t="s">
        <v>618</v>
      </c>
      <c r="AC3481" s="49"/>
      <c r="AD3481">
        <v>10</v>
      </c>
    </row>
    <row r="3482" spans="2:30" x14ac:dyDescent="0.25">
      <c r="B3482" s="49"/>
      <c r="C3482" s="49"/>
      <c r="D3482" s="2"/>
      <c r="E3482" t="s">
        <v>334</v>
      </c>
      <c r="F3482" s="49"/>
      <c r="G3482" s="49"/>
      <c r="H3482" t="s">
        <v>16497</v>
      </c>
      <c r="I3482" s="49"/>
      <c r="J3482" s="49"/>
      <c r="L3482" s="49" t="s">
        <v>5657</v>
      </c>
      <c r="M3482" s="49"/>
      <c r="N3482" s="49"/>
      <c r="O3482" s="49"/>
      <c r="P3482" s="49"/>
      <c r="Q3482" t="s">
        <v>16496</v>
      </c>
      <c r="R3482" t="s">
        <v>16245</v>
      </c>
      <c r="S3482">
        <v>1</v>
      </c>
      <c r="T3482">
        <v>0</v>
      </c>
      <c r="V3482">
        <v>64.800000000000011</v>
      </c>
      <c r="X3482" s="49"/>
      <c r="AB3482" s="49"/>
      <c r="AC3482" s="49"/>
      <c r="AD3482">
        <v>10</v>
      </c>
    </row>
    <row r="3483" spans="2:30" x14ac:dyDescent="0.25">
      <c r="B3483" s="49"/>
      <c r="C3483" s="49"/>
      <c r="D3483" s="2"/>
      <c r="E3483" t="s">
        <v>334</v>
      </c>
      <c r="F3483" s="49"/>
      <c r="G3483" s="49"/>
      <c r="H3483" t="s">
        <v>16249</v>
      </c>
      <c r="I3483" s="49"/>
      <c r="J3483" s="49"/>
      <c r="L3483" s="49" t="s">
        <v>4848</v>
      </c>
      <c r="M3483" s="49"/>
      <c r="N3483" s="49"/>
      <c r="O3483" s="49"/>
      <c r="P3483" s="49"/>
      <c r="Q3483" t="s">
        <v>16498</v>
      </c>
      <c r="R3483" t="s">
        <v>16245</v>
      </c>
      <c r="S3483">
        <v>2</v>
      </c>
      <c r="T3483">
        <v>0</v>
      </c>
      <c r="V3483">
        <v>52.2</v>
      </c>
      <c r="X3483" s="49"/>
      <c r="AB3483" s="49"/>
      <c r="AC3483" s="49"/>
      <c r="AD3483">
        <v>10</v>
      </c>
    </row>
    <row r="3484" spans="2:30" x14ac:dyDescent="0.25">
      <c r="B3484" s="49"/>
      <c r="C3484" s="49"/>
      <c r="D3484" s="2"/>
      <c r="E3484" t="s">
        <v>363</v>
      </c>
      <c r="F3484" s="49"/>
      <c r="G3484" s="49"/>
      <c r="H3484" t="s">
        <v>16253</v>
      </c>
      <c r="I3484" s="49"/>
      <c r="J3484" s="49"/>
      <c r="L3484" s="49" t="s">
        <v>16500</v>
      </c>
      <c r="M3484" s="49"/>
      <c r="N3484" s="49"/>
      <c r="O3484" s="49"/>
      <c r="P3484" s="49"/>
      <c r="Q3484" t="s">
        <v>16499</v>
      </c>
      <c r="R3484" t="s">
        <v>16250</v>
      </c>
      <c r="S3484">
        <v>1</v>
      </c>
      <c r="V3484">
        <v>300</v>
      </c>
      <c r="W3484">
        <v>0.63</v>
      </c>
      <c r="X3484" s="49" t="s">
        <v>3957</v>
      </c>
      <c r="AB3484" s="49"/>
      <c r="AC3484" s="49"/>
      <c r="AD3484">
        <v>10</v>
      </c>
    </row>
    <row r="3485" spans="2:30" x14ac:dyDescent="0.25">
      <c r="B3485" s="49"/>
      <c r="C3485" s="49"/>
      <c r="D3485" s="2"/>
      <c r="E3485" t="s">
        <v>403</v>
      </c>
      <c r="F3485" s="49"/>
      <c r="G3485" s="49"/>
      <c r="H3485" t="s">
        <v>16503</v>
      </c>
      <c r="I3485" s="49"/>
      <c r="J3485" s="49"/>
      <c r="L3485" s="49" t="s">
        <v>2818</v>
      </c>
      <c r="M3485" s="49"/>
      <c r="N3485" s="49"/>
      <c r="O3485" s="49"/>
      <c r="P3485" s="49"/>
      <c r="Q3485" t="s">
        <v>16501</v>
      </c>
      <c r="R3485" t="s">
        <v>16250</v>
      </c>
      <c r="S3485">
        <v>1</v>
      </c>
      <c r="T3485">
        <v>0</v>
      </c>
      <c r="U3485">
        <v>8</v>
      </c>
      <c r="X3485" s="49"/>
      <c r="AB3485" s="49"/>
      <c r="AC3485" s="49" t="s">
        <v>16502</v>
      </c>
      <c r="AD3485">
        <v>10</v>
      </c>
    </row>
    <row r="3486" spans="2:30" x14ac:dyDescent="0.25">
      <c r="B3486" s="49"/>
      <c r="C3486" s="49"/>
      <c r="D3486" s="2"/>
      <c r="E3486" t="s">
        <v>398</v>
      </c>
      <c r="F3486" s="49"/>
      <c r="G3486" s="49"/>
      <c r="H3486" t="s">
        <v>16505</v>
      </c>
      <c r="I3486" s="49"/>
      <c r="J3486" s="49"/>
      <c r="L3486" s="49" t="s">
        <v>2818</v>
      </c>
      <c r="M3486" s="49"/>
      <c r="N3486" s="49"/>
      <c r="O3486" s="49"/>
      <c r="P3486" s="49"/>
      <c r="Q3486" t="s">
        <v>16504</v>
      </c>
      <c r="R3486" t="s">
        <v>16250</v>
      </c>
      <c r="S3486">
        <v>1</v>
      </c>
      <c r="T3486">
        <v>0</v>
      </c>
      <c r="U3486">
        <v>15</v>
      </c>
      <c r="X3486" s="49"/>
      <c r="AB3486" s="49"/>
      <c r="AC3486" s="49" t="s">
        <v>16502</v>
      </c>
      <c r="AD3486">
        <v>10</v>
      </c>
    </row>
    <row r="3487" spans="2:30" x14ac:dyDescent="0.25">
      <c r="B3487" s="49"/>
      <c r="C3487" s="49"/>
      <c r="D3487" s="2"/>
      <c r="E3487" t="s">
        <v>389</v>
      </c>
      <c r="F3487" s="49"/>
      <c r="G3487" s="49"/>
      <c r="H3487" t="s">
        <v>16507</v>
      </c>
      <c r="I3487" s="49"/>
      <c r="J3487" s="49"/>
      <c r="L3487" s="49"/>
      <c r="M3487" s="49"/>
      <c r="N3487" s="49"/>
      <c r="O3487" s="49"/>
      <c r="P3487" s="49"/>
      <c r="Q3487" t="s">
        <v>16506</v>
      </c>
      <c r="R3487" t="s">
        <v>16250</v>
      </c>
      <c r="S3487">
        <v>1</v>
      </c>
      <c r="T3487">
        <v>0</v>
      </c>
      <c r="U3487">
        <v>10</v>
      </c>
      <c r="X3487" s="49"/>
      <c r="AB3487" s="49"/>
      <c r="AC3487" s="49" t="s">
        <v>16502</v>
      </c>
      <c r="AD3487">
        <v>10</v>
      </c>
    </row>
    <row r="3488" spans="2:30" x14ac:dyDescent="0.25">
      <c r="B3488" s="49"/>
      <c r="C3488" s="49"/>
      <c r="D3488" s="2"/>
      <c r="E3488" t="s">
        <v>403</v>
      </c>
      <c r="F3488" s="49"/>
      <c r="G3488" s="49"/>
      <c r="H3488" t="s">
        <v>16510</v>
      </c>
      <c r="I3488" s="49"/>
      <c r="J3488" s="49"/>
      <c r="L3488" s="49" t="s">
        <v>2818</v>
      </c>
      <c r="M3488" s="49"/>
      <c r="N3488" s="49"/>
      <c r="O3488" s="49"/>
      <c r="P3488" s="49"/>
      <c r="Q3488" t="s">
        <v>16508</v>
      </c>
      <c r="R3488" t="s">
        <v>16250</v>
      </c>
      <c r="S3488">
        <v>2</v>
      </c>
      <c r="T3488">
        <v>0</v>
      </c>
      <c r="U3488">
        <v>8</v>
      </c>
      <c r="X3488" s="49"/>
      <c r="AB3488" s="49"/>
      <c r="AC3488" s="49" t="s">
        <v>16509</v>
      </c>
      <c r="AD3488">
        <v>10</v>
      </c>
    </row>
    <row r="3489" spans="2:30" x14ac:dyDescent="0.25">
      <c r="B3489" s="49"/>
      <c r="C3489" s="49"/>
      <c r="D3489" s="2"/>
      <c r="E3489" t="s">
        <v>398</v>
      </c>
      <c r="F3489" s="49"/>
      <c r="G3489" s="49"/>
      <c r="H3489" t="s">
        <v>16512</v>
      </c>
      <c r="I3489" s="49"/>
      <c r="J3489" s="49"/>
      <c r="L3489" s="49" t="s">
        <v>2818</v>
      </c>
      <c r="M3489" s="49"/>
      <c r="N3489" s="49"/>
      <c r="O3489" s="49"/>
      <c r="P3489" s="49"/>
      <c r="Q3489" t="s">
        <v>16511</v>
      </c>
      <c r="R3489" t="s">
        <v>16250</v>
      </c>
      <c r="S3489">
        <v>2</v>
      </c>
      <c r="T3489">
        <v>0</v>
      </c>
      <c r="U3489">
        <v>15</v>
      </c>
      <c r="X3489" s="49"/>
      <c r="AB3489" s="49"/>
      <c r="AC3489" s="49" t="s">
        <v>16509</v>
      </c>
      <c r="AD3489">
        <v>10</v>
      </c>
    </row>
    <row r="3490" spans="2:30" x14ac:dyDescent="0.25">
      <c r="B3490" s="49"/>
      <c r="C3490" s="49"/>
      <c r="D3490" s="2"/>
      <c r="E3490" t="s">
        <v>389</v>
      </c>
      <c r="F3490" s="49"/>
      <c r="G3490" s="49"/>
      <c r="H3490" t="s">
        <v>16514</v>
      </c>
      <c r="I3490" s="49"/>
      <c r="J3490" s="49"/>
      <c r="L3490" s="49"/>
      <c r="M3490" s="49"/>
      <c r="N3490" s="49"/>
      <c r="O3490" s="49"/>
      <c r="P3490" s="49"/>
      <c r="Q3490" t="s">
        <v>16513</v>
      </c>
      <c r="R3490" t="s">
        <v>16250</v>
      </c>
      <c r="S3490">
        <v>2</v>
      </c>
      <c r="T3490">
        <v>0</v>
      </c>
      <c r="U3490">
        <v>10</v>
      </c>
      <c r="X3490" s="49"/>
      <c r="AB3490" s="49"/>
      <c r="AC3490" s="49" t="s">
        <v>16509</v>
      </c>
      <c r="AD3490">
        <v>10</v>
      </c>
    </row>
    <row r="3491" spans="2:30" x14ac:dyDescent="0.25">
      <c r="B3491" s="49"/>
      <c r="C3491" s="49"/>
      <c r="D3491" s="2"/>
      <c r="E3491" t="s">
        <v>41</v>
      </c>
      <c r="F3491" s="49"/>
      <c r="G3491" s="49"/>
      <c r="H3491" t="s">
        <v>16517</v>
      </c>
      <c r="I3491" s="49"/>
      <c r="J3491" s="49"/>
      <c r="L3491" s="49" t="s">
        <v>16516</v>
      </c>
      <c r="M3491" s="49"/>
      <c r="N3491" s="49"/>
      <c r="O3491" s="49"/>
      <c r="P3491" s="49"/>
      <c r="Q3491" t="s">
        <v>16515</v>
      </c>
      <c r="R3491" t="s">
        <v>16250</v>
      </c>
      <c r="S3491">
        <v>1</v>
      </c>
      <c r="T3491">
        <v>130</v>
      </c>
      <c r="U3491">
        <v>12</v>
      </c>
      <c r="X3491" s="49"/>
      <c r="AB3491" s="49" t="s">
        <v>618</v>
      </c>
      <c r="AC3491" s="49"/>
      <c r="AD3491">
        <v>10</v>
      </c>
    </row>
    <row r="3492" spans="2:30" x14ac:dyDescent="0.25">
      <c r="B3492" s="49"/>
      <c r="C3492" s="49"/>
      <c r="D3492" s="2"/>
      <c r="E3492" t="s">
        <v>41</v>
      </c>
      <c r="F3492" s="49"/>
      <c r="G3492" s="49"/>
      <c r="H3492" t="s">
        <v>16519</v>
      </c>
      <c r="I3492" s="49"/>
      <c r="J3492" s="49"/>
      <c r="L3492" s="49" t="s">
        <v>16516</v>
      </c>
      <c r="M3492" s="49"/>
      <c r="N3492" s="49"/>
      <c r="O3492" s="49"/>
      <c r="P3492" s="49"/>
      <c r="Q3492" t="s">
        <v>16518</v>
      </c>
      <c r="R3492" t="s">
        <v>16250</v>
      </c>
      <c r="S3492">
        <v>2</v>
      </c>
      <c r="T3492">
        <v>130</v>
      </c>
      <c r="U3492">
        <v>12</v>
      </c>
      <c r="X3492" s="49"/>
      <c r="AB3492" s="49" t="s">
        <v>618</v>
      </c>
      <c r="AC3492" s="49"/>
      <c r="AD3492">
        <v>10</v>
      </c>
    </row>
    <row r="3493" spans="2:30" x14ac:dyDescent="0.25">
      <c r="B3493" s="49"/>
      <c r="C3493" s="49"/>
      <c r="D3493" s="2"/>
      <c r="E3493" t="s">
        <v>41</v>
      </c>
      <c r="F3493" s="49"/>
      <c r="G3493" s="49"/>
      <c r="H3493" t="s">
        <v>16521</v>
      </c>
      <c r="I3493" s="49"/>
      <c r="J3493" s="49"/>
      <c r="L3493" s="49" t="s">
        <v>16516</v>
      </c>
      <c r="M3493" s="49"/>
      <c r="N3493" s="49"/>
      <c r="O3493" s="49"/>
      <c r="P3493" s="49"/>
      <c r="Q3493" t="s">
        <v>16520</v>
      </c>
      <c r="R3493" t="s">
        <v>16250</v>
      </c>
      <c r="S3493">
        <v>3</v>
      </c>
      <c r="T3493">
        <v>130</v>
      </c>
      <c r="U3493">
        <v>12</v>
      </c>
      <c r="X3493" s="49"/>
      <c r="AB3493" s="49" t="s">
        <v>618</v>
      </c>
      <c r="AC3493" s="49"/>
      <c r="AD3493">
        <v>10</v>
      </c>
    </row>
    <row r="3494" spans="2:30" x14ac:dyDescent="0.25">
      <c r="B3494" s="49"/>
      <c r="C3494" s="49"/>
      <c r="D3494" s="2"/>
      <c r="E3494" t="s">
        <v>45</v>
      </c>
      <c r="F3494" s="49"/>
      <c r="G3494" s="49"/>
      <c r="H3494" t="s">
        <v>16524</v>
      </c>
      <c r="I3494" s="49"/>
      <c r="J3494" s="49"/>
      <c r="L3494" s="49" t="s">
        <v>16523</v>
      </c>
      <c r="M3494" s="49"/>
      <c r="N3494" s="49"/>
      <c r="O3494" s="49"/>
      <c r="P3494" s="49"/>
      <c r="Q3494" t="s">
        <v>16522</v>
      </c>
      <c r="R3494" t="s">
        <v>16250</v>
      </c>
      <c r="S3494">
        <v>1</v>
      </c>
      <c r="T3494">
        <v>82.5</v>
      </c>
      <c r="U3494">
        <v>10</v>
      </c>
      <c r="X3494" s="49"/>
      <c r="AB3494" s="49" t="s">
        <v>618</v>
      </c>
      <c r="AC3494" s="49"/>
      <c r="AD3494">
        <v>10</v>
      </c>
    </row>
    <row r="3495" spans="2:30" x14ac:dyDescent="0.25">
      <c r="B3495" s="49"/>
      <c r="C3495" s="49"/>
      <c r="D3495" s="2"/>
      <c r="E3495" t="s">
        <v>45</v>
      </c>
      <c r="F3495" s="49"/>
      <c r="G3495" s="49"/>
      <c r="H3495" t="s">
        <v>16526</v>
      </c>
      <c r="I3495" s="49"/>
      <c r="J3495" s="49"/>
      <c r="L3495" s="49" t="s">
        <v>16523</v>
      </c>
      <c r="M3495" s="49"/>
      <c r="N3495" s="49"/>
      <c r="O3495" s="49"/>
      <c r="P3495" s="49"/>
      <c r="Q3495" t="s">
        <v>16525</v>
      </c>
      <c r="R3495" t="s">
        <v>16250</v>
      </c>
      <c r="S3495">
        <v>2</v>
      </c>
      <c r="T3495">
        <v>82.5</v>
      </c>
      <c r="U3495">
        <v>10</v>
      </c>
      <c r="X3495" s="49"/>
      <c r="AB3495" s="49" t="s">
        <v>618</v>
      </c>
      <c r="AC3495" s="49"/>
      <c r="AD3495">
        <v>10</v>
      </c>
    </row>
    <row r="3496" spans="2:30" x14ac:dyDescent="0.25">
      <c r="B3496" s="49"/>
      <c r="C3496" s="49"/>
      <c r="D3496" s="2"/>
      <c r="E3496" t="s">
        <v>45</v>
      </c>
      <c r="F3496" s="49"/>
      <c r="G3496" s="49"/>
      <c r="H3496" t="s">
        <v>16528</v>
      </c>
      <c r="I3496" s="49"/>
      <c r="J3496" s="49"/>
      <c r="L3496" s="49" t="s">
        <v>16523</v>
      </c>
      <c r="M3496" s="49"/>
      <c r="N3496" s="49"/>
      <c r="O3496" s="49"/>
      <c r="P3496" s="49"/>
      <c r="Q3496" t="s">
        <v>16527</v>
      </c>
      <c r="R3496" t="s">
        <v>16250</v>
      </c>
      <c r="S3496">
        <v>3</v>
      </c>
      <c r="T3496">
        <v>82.5</v>
      </c>
      <c r="U3496">
        <v>10</v>
      </c>
      <c r="X3496" s="49"/>
      <c r="AB3496" s="49" t="s">
        <v>618</v>
      </c>
      <c r="AC3496" s="49"/>
      <c r="AD3496">
        <v>10</v>
      </c>
    </row>
    <row r="3497" spans="2:30" x14ac:dyDescent="0.25">
      <c r="B3497" s="49"/>
      <c r="C3497" s="49"/>
      <c r="D3497" s="2"/>
      <c r="E3497" t="s">
        <v>200</v>
      </c>
      <c r="F3497" s="49"/>
      <c r="G3497" s="49"/>
      <c r="H3497" t="s">
        <v>16531</v>
      </c>
      <c r="I3497" s="49"/>
      <c r="J3497" s="49"/>
      <c r="L3497" s="49" t="s">
        <v>16530</v>
      </c>
      <c r="M3497" s="49"/>
      <c r="N3497" s="49"/>
      <c r="O3497" s="49"/>
      <c r="P3497" s="49"/>
      <c r="Q3497" t="s">
        <v>16529</v>
      </c>
      <c r="R3497" t="s">
        <v>16250</v>
      </c>
      <c r="S3497">
        <v>1</v>
      </c>
      <c r="T3497">
        <v>50</v>
      </c>
      <c r="U3497">
        <v>12</v>
      </c>
      <c r="X3497" s="49"/>
      <c r="Y3497">
        <v>2</v>
      </c>
      <c r="Z3497">
        <v>1</v>
      </c>
      <c r="AA3497">
        <v>3</v>
      </c>
      <c r="AB3497" s="49" t="s">
        <v>618</v>
      </c>
      <c r="AC3497" s="49"/>
      <c r="AD3497">
        <v>10</v>
      </c>
    </row>
    <row r="3498" spans="2:30" x14ac:dyDescent="0.25">
      <c r="B3498" s="49"/>
      <c r="C3498" s="49"/>
      <c r="D3498" s="2"/>
      <c r="E3498" t="s">
        <v>200</v>
      </c>
      <c r="F3498" s="49"/>
      <c r="G3498" s="49"/>
      <c r="H3498" t="s">
        <v>16533</v>
      </c>
      <c r="I3498" s="49"/>
      <c r="J3498" s="49"/>
      <c r="L3498" s="49" t="s">
        <v>16530</v>
      </c>
      <c r="M3498" s="49"/>
      <c r="N3498" s="49"/>
      <c r="O3498" s="49"/>
      <c r="P3498" s="49"/>
      <c r="Q3498" t="s">
        <v>16532</v>
      </c>
      <c r="R3498" t="s">
        <v>16250</v>
      </c>
      <c r="S3498">
        <v>2</v>
      </c>
      <c r="T3498">
        <v>50</v>
      </c>
      <c r="U3498">
        <v>11</v>
      </c>
      <c r="X3498" s="49"/>
      <c r="Y3498">
        <v>2</v>
      </c>
      <c r="Z3498">
        <v>1</v>
      </c>
      <c r="AA3498">
        <v>3</v>
      </c>
      <c r="AB3498" s="49" t="s">
        <v>618</v>
      </c>
      <c r="AC3498" s="49"/>
      <c r="AD3498">
        <v>10</v>
      </c>
    </row>
    <row r="3499" spans="2:30" x14ac:dyDescent="0.25">
      <c r="B3499" s="49"/>
      <c r="C3499" s="49"/>
      <c r="D3499" s="2"/>
      <c r="E3499" t="s">
        <v>200</v>
      </c>
      <c r="F3499" s="49"/>
      <c r="G3499" s="49"/>
      <c r="H3499" t="s">
        <v>16536</v>
      </c>
      <c r="I3499" s="49"/>
      <c r="J3499" s="49"/>
      <c r="L3499" s="49" t="s">
        <v>16535</v>
      </c>
      <c r="M3499" s="49"/>
      <c r="N3499" s="49"/>
      <c r="O3499" s="49"/>
      <c r="P3499" s="49"/>
      <c r="Q3499" t="s">
        <v>16534</v>
      </c>
      <c r="R3499" t="s">
        <v>16250</v>
      </c>
      <c r="S3499">
        <v>3</v>
      </c>
      <c r="T3499">
        <v>50</v>
      </c>
      <c r="U3499">
        <v>9</v>
      </c>
      <c r="X3499" s="49"/>
      <c r="Y3499">
        <v>2</v>
      </c>
      <c r="Z3499">
        <v>1</v>
      </c>
      <c r="AA3499">
        <v>3</v>
      </c>
      <c r="AB3499" s="49" t="s">
        <v>618</v>
      </c>
      <c r="AC3499" s="49"/>
      <c r="AD3499">
        <v>10</v>
      </c>
    </row>
    <row r="3500" spans="2:30" x14ac:dyDescent="0.25">
      <c r="B3500" s="49"/>
      <c r="C3500" s="49"/>
      <c r="D3500" s="2"/>
      <c r="E3500" t="s">
        <v>309</v>
      </c>
      <c r="F3500" s="49"/>
      <c r="G3500" s="49"/>
      <c r="H3500" t="s">
        <v>16538</v>
      </c>
      <c r="I3500" s="49"/>
      <c r="J3500" s="49"/>
      <c r="L3500" s="49" t="s">
        <v>2154</v>
      </c>
      <c r="M3500" s="49"/>
      <c r="N3500" s="49"/>
      <c r="O3500" s="49"/>
      <c r="P3500" s="49"/>
      <c r="Q3500" t="s">
        <v>16537</v>
      </c>
      <c r="R3500" t="s">
        <v>16250</v>
      </c>
      <c r="S3500">
        <v>1</v>
      </c>
      <c r="T3500">
        <v>12.5</v>
      </c>
      <c r="U3500">
        <v>15</v>
      </c>
      <c r="X3500" s="49"/>
      <c r="Y3500">
        <v>2</v>
      </c>
      <c r="Z3500">
        <v>1</v>
      </c>
      <c r="AA3500">
        <v>2</v>
      </c>
      <c r="AB3500" s="49" t="s">
        <v>618</v>
      </c>
      <c r="AC3500" s="49"/>
      <c r="AD3500">
        <v>10</v>
      </c>
    </row>
    <row r="3501" spans="2:30" x14ac:dyDescent="0.25">
      <c r="B3501" s="49"/>
      <c r="C3501" s="49"/>
      <c r="D3501" s="2"/>
      <c r="E3501" t="s">
        <v>309</v>
      </c>
      <c r="F3501" s="49"/>
      <c r="G3501" s="49"/>
      <c r="H3501" t="s">
        <v>16540</v>
      </c>
      <c r="I3501" s="49"/>
      <c r="J3501" s="49"/>
      <c r="L3501" s="49" t="s">
        <v>2154</v>
      </c>
      <c r="M3501" s="49"/>
      <c r="N3501" s="49"/>
      <c r="O3501" s="49"/>
      <c r="P3501" s="49"/>
      <c r="Q3501" t="s">
        <v>16539</v>
      </c>
      <c r="R3501" t="s">
        <v>16250</v>
      </c>
      <c r="S3501">
        <v>2</v>
      </c>
      <c r="T3501">
        <v>12.5</v>
      </c>
      <c r="U3501">
        <v>15</v>
      </c>
      <c r="X3501" s="49"/>
      <c r="Y3501">
        <v>2</v>
      </c>
      <c r="Z3501">
        <v>1</v>
      </c>
      <c r="AA3501">
        <v>2</v>
      </c>
      <c r="AB3501" s="49" t="s">
        <v>618</v>
      </c>
      <c r="AC3501" s="49"/>
      <c r="AD3501">
        <v>10</v>
      </c>
    </row>
    <row r="3502" spans="2:30" x14ac:dyDescent="0.25">
      <c r="B3502" s="49"/>
      <c r="C3502" s="49"/>
      <c r="D3502" s="2"/>
      <c r="E3502" t="s">
        <v>309</v>
      </c>
      <c r="F3502" s="49"/>
      <c r="G3502" s="49"/>
      <c r="H3502" t="s">
        <v>16542</v>
      </c>
      <c r="I3502" s="49"/>
      <c r="J3502" s="49"/>
      <c r="L3502" s="49" t="s">
        <v>1932</v>
      </c>
      <c r="M3502" s="49"/>
      <c r="N3502" s="49"/>
      <c r="O3502" s="49"/>
      <c r="P3502" s="49"/>
      <c r="Q3502" t="s">
        <v>16541</v>
      </c>
      <c r="R3502" t="s">
        <v>16250</v>
      </c>
      <c r="S3502">
        <v>3</v>
      </c>
      <c r="T3502">
        <v>12.5</v>
      </c>
      <c r="U3502">
        <v>15</v>
      </c>
      <c r="X3502" s="49"/>
      <c r="Y3502">
        <v>2</v>
      </c>
      <c r="Z3502">
        <v>1</v>
      </c>
      <c r="AA3502">
        <v>2</v>
      </c>
      <c r="AB3502" s="49" t="s">
        <v>1745</v>
      </c>
      <c r="AC3502" s="49"/>
      <c r="AD3502">
        <v>10</v>
      </c>
    </row>
    <row r="3503" spans="2:30" x14ac:dyDescent="0.25">
      <c r="B3503" s="49"/>
      <c r="C3503" s="49"/>
      <c r="D3503" s="2"/>
      <c r="E3503" t="s">
        <v>229</v>
      </c>
      <c r="F3503" s="49"/>
      <c r="G3503" s="49"/>
      <c r="H3503" t="s">
        <v>16545</v>
      </c>
      <c r="I3503" s="49"/>
      <c r="J3503" s="49"/>
      <c r="L3503" s="49" t="s">
        <v>16544</v>
      </c>
      <c r="M3503" s="49"/>
      <c r="N3503" s="49"/>
      <c r="O3503" s="49"/>
      <c r="P3503" s="49"/>
      <c r="Q3503" t="s">
        <v>16543</v>
      </c>
      <c r="R3503" t="s">
        <v>16250</v>
      </c>
      <c r="S3503">
        <v>1</v>
      </c>
      <c r="T3503">
        <v>30</v>
      </c>
      <c r="U3503">
        <v>11</v>
      </c>
      <c r="X3503" s="49"/>
      <c r="Y3503">
        <v>3</v>
      </c>
      <c r="Z3503">
        <v>1</v>
      </c>
      <c r="AA3503">
        <v>2</v>
      </c>
      <c r="AB3503" s="49" t="s">
        <v>618</v>
      </c>
      <c r="AC3503" s="49"/>
      <c r="AD3503">
        <v>10</v>
      </c>
    </row>
    <row r="3504" spans="2:30" x14ac:dyDescent="0.25">
      <c r="B3504" s="49"/>
      <c r="C3504" s="49"/>
      <c r="D3504" s="2"/>
      <c r="E3504" t="s">
        <v>229</v>
      </c>
      <c r="F3504" s="49"/>
      <c r="G3504" s="49"/>
      <c r="H3504" t="s">
        <v>16548</v>
      </c>
      <c r="I3504" s="49"/>
      <c r="J3504" s="49"/>
      <c r="L3504" s="49" t="s">
        <v>16547</v>
      </c>
      <c r="M3504" s="49"/>
      <c r="N3504" s="49"/>
      <c r="O3504" s="49"/>
      <c r="P3504" s="49"/>
      <c r="Q3504" t="s">
        <v>16546</v>
      </c>
      <c r="R3504" t="s">
        <v>16250</v>
      </c>
      <c r="S3504">
        <v>2</v>
      </c>
      <c r="T3504">
        <v>30</v>
      </c>
      <c r="U3504">
        <v>9</v>
      </c>
      <c r="X3504" s="49"/>
      <c r="Y3504">
        <v>3</v>
      </c>
      <c r="Z3504">
        <v>1</v>
      </c>
      <c r="AA3504">
        <v>2</v>
      </c>
      <c r="AB3504" s="49" t="s">
        <v>618</v>
      </c>
      <c r="AC3504" s="49"/>
      <c r="AD3504">
        <v>10</v>
      </c>
    </row>
    <row r="3505" spans="2:30" x14ac:dyDescent="0.25">
      <c r="B3505" s="49"/>
      <c r="C3505" s="49"/>
      <c r="D3505" s="2"/>
      <c r="E3505" t="s">
        <v>229</v>
      </c>
      <c r="F3505" s="49"/>
      <c r="G3505" s="49"/>
      <c r="H3505" t="s">
        <v>16551</v>
      </c>
      <c r="I3505" s="49"/>
      <c r="J3505" s="49"/>
      <c r="L3505" s="49" t="s">
        <v>16550</v>
      </c>
      <c r="M3505" s="49"/>
      <c r="N3505" s="49"/>
      <c r="O3505" s="49"/>
      <c r="P3505" s="49"/>
      <c r="Q3505" t="s">
        <v>16549</v>
      </c>
      <c r="R3505" t="s">
        <v>16250</v>
      </c>
      <c r="S3505">
        <v>3</v>
      </c>
      <c r="T3505">
        <v>30</v>
      </c>
      <c r="U3505">
        <v>8</v>
      </c>
      <c r="X3505" s="49"/>
      <c r="Y3505">
        <v>3</v>
      </c>
      <c r="Z3505">
        <v>1</v>
      </c>
      <c r="AA3505">
        <v>2</v>
      </c>
      <c r="AB3505" s="49" t="s">
        <v>610</v>
      </c>
      <c r="AC3505" s="49"/>
      <c r="AD3505">
        <v>10</v>
      </c>
    </row>
    <row r="3506" spans="2:30" x14ac:dyDescent="0.25">
      <c r="B3506" s="49"/>
      <c r="C3506" s="49"/>
      <c r="D3506" s="2"/>
      <c r="E3506" t="s">
        <v>102</v>
      </c>
      <c r="F3506" s="49"/>
      <c r="G3506" s="49"/>
      <c r="H3506" t="s">
        <v>16553</v>
      </c>
      <c r="I3506" s="49"/>
      <c r="J3506" s="49"/>
      <c r="L3506" s="49" t="s">
        <v>3213</v>
      </c>
      <c r="M3506" s="49"/>
      <c r="N3506" s="49"/>
      <c r="O3506" s="49"/>
      <c r="P3506" s="49"/>
      <c r="Q3506" t="s">
        <v>16552</v>
      </c>
      <c r="R3506" t="s">
        <v>16250</v>
      </c>
      <c r="S3506">
        <v>1</v>
      </c>
      <c r="T3506">
        <v>25</v>
      </c>
      <c r="U3506">
        <v>12</v>
      </c>
      <c r="X3506" s="49"/>
      <c r="Y3506">
        <v>3</v>
      </c>
      <c r="Z3506">
        <v>1</v>
      </c>
      <c r="AA3506">
        <v>2</v>
      </c>
      <c r="AB3506" s="49" t="s">
        <v>618</v>
      </c>
      <c r="AC3506" s="49"/>
      <c r="AD3506">
        <v>10</v>
      </c>
    </row>
    <row r="3507" spans="2:30" x14ac:dyDescent="0.25">
      <c r="B3507" s="49"/>
      <c r="C3507" s="49"/>
      <c r="D3507" s="2"/>
      <c r="E3507" t="s">
        <v>102</v>
      </c>
      <c r="F3507" s="49"/>
      <c r="G3507" s="49"/>
      <c r="H3507" t="s">
        <v>16555</v>
      </c>
      <c r="I3507" s="49"/>
      <c r="J3507" s="49"/>
      <c r="L3507" s="49" t="s">
        <v>3213</v>
      </c>
      <c r="M3507" s="49"/>
      <c r="N3507" s="49"/>
      <c r="O3507" s="49"/>
      <c r="P3507" s="49"/>
      <c r="Q3507" t="s">
        <v>16554</v>
      </c>
      <c r="R3507" t="s">
        <v>16250</v>
      </c>
      <c r="S3507">
        <v>2</v>
      </c>
      <c r="T3507">
        <v>25</v>
      </c>
      <c r="U3507">
        <v>10</v>
      </c>
      <c r="X3507" s="49"/>
      <c r="Y3507">
        <v>3</v>
      </c>
      <c r="Z3507">
        <v>1</v>
      </c>
      <c r="AA3507">
        <v>2</v>
      </c>
      <c r="AB3507" s="49" t="s">
        <v>618</v>
      </c>
      <c r="AC3507" s="49"/>
      <c r="AD3507">
        <v>10</v>
      </c>
    </row>
    <row r="3508" spans="2:30" x14ac:dyDescent="0.25">
      <c r="B3508" s="49"/>
      <c r="C3508" s="49"/>
      <c r="D3508" s="2"/>
      <c r="E3508" t="s">
        <v>102</v>
      </c>
      <c r="F3508" s="49"/>
      <c r="G3508" s="49"/>
      <c r="H3508" t="s">
        <v>16557</v>
      </c>
      <c r="I3508" s="49"/>
      <c r="J3508" s="49"/>
      <c r="L3508" s="49" t="s">
        <v>2982</v>
      </c>
      <c r="M3508" s="49"/>
      <c r="N3508" s="49"/>
      <c r="O3508" s="49"/>
      <c r="P3508" s="49"/>
      <c r="Q3508" t="s">
        <v>16556</v>
      </c>
      <c r="R3508" t="s">
        <v>16250</v>
      </c>
      <c r="S3508">
        <v>3</v>
      </c>
      <c r="T3508">
        <v>25</v>
      </c>
      <c r="U3508">
        <v>8</v>
      </c>
      <c r="X3508" s="49"/>
      <c r="Y3508">
        <v>3</v>
      </c>
      <c r="Z3508">
        <v>1</v>
      </c>
      <c r="AA3508">
        <v>2</v>
      </c>
      <c r="AB3508" s="49" t="s">
        <v>1745</v>
      </c>
      <c r="AC3508" s="49"/>
      <c r="AD3508">
        <v>10</v>
      </c>
    </row>
    <row r="3509" spans="2:30" x14ac:dyDescent="0.25">
      <c r="B3509" s="49"/>
      <c r="C3509" s="49"/>
      <c r="D3509" s="2"/>
      <c r="E3509" t="s">
        <v>1534</v>
      </c>
      <c r="F3509" s="49"/>
      <c r="G3509" s="49"/>
      <c r="H3509" t="s">
        <v>16560</v>
      </c>
      <c r="I3509" s="49"/>
      <c r="J3509" s="49"/>
      <c r="L3509" s="49" t="s">
        <v>16559</v>
      </c>
      <c r="M3509" s="49"/>
      <c r="N3509" s="49"/>
      <c r="O3509" s="49"/>
      <c r="P3509" s="49"/>
      <c r="Q3509" t="s">
        <v>16558</v>
      </c>
      <c r="R3509" t="s">
        <v>16250</v>
      </c>
      <c r="S3509">
        <v>1</v>
      </c>
      <c r="T3509">
        <v>140</v>
      </c>
      <c r="V3509">
        <v>60</v>
      </c>
      <c r="X3509" s="49"/>
      <c r="AB3509" s="49"/>
      <c r="AC3509" s="49"/>
      <c r="AD3509">
        <v>10</v>
      </c>
    </row>
    <row r="3510" spans="2:30" x14ac:dyDescent="0.25">
      <c r="B3510" s="49"/>
      <c r="C3510" s="49"/>
      <c r="D3510" s="2"/>
      <c r="E3510" t="s">
        <v>1534</v>
      </c>
      <c r="F3510" s="49"/>
      <c r="G3510" s="49"/>
      <c r="H3510" t="s">
        <v>16562</v>
      </c>
      <c r="I3510" s="49"/>
      <c r="J3510" s="49"/>
      <c r="L3510" s="49"/>
      <c r="M3510" s="49"/>
      <c r="N3510" s="49"/>
      <c r="O3510" s="49"/>
      <c r="P3510" s="49"/>
      <c r="Q3510" t="s">
        <v>16561</v>
      </c>
      <c r="R3510" t="s">
        <v>16250</v>
      </c>
      <c r="S3510">
        <v>2</v>
      </c>
      <c r="T3510">
        <v>140</v>
      </c>
      <c r="V3510">
        <v>60</v>
      </c>
      <c r="X3510" s="49"/>
      <c r="AB3510" s="49"/>
      <c r="AC3510" s="49"/>
      <c r="AD3510">
        <v>10</v>
      </c>
    </row>
    <row r="3511" spans="2:30" x14ac:dyDescent="0.25">
      <c r="B3511" s="49"/>
      <c r="C3511" s="49"/>
      <c r="D3511" s="2"/>
      <c r="E3511" t="s">
        <v>356</v>
      </c>
      <c r="F3511" s="49"/>
      <c r="G3511" s="49"/>
      <c r="H3511" t="s">
        <v>16254</v>
      </c>
      <c r="I3511" s="49"/>
      <c r="J3511" s="49"/>
      <c r="L3511" s="49" t="s">
        <v>16564</v>
      </c>
      <c r="M3511" s="49"/>
      <c r="N3511" s="49"/>
      <c r="O3511" s="49"/>
      <c r="P3511" s="49"/>
      <c r="Q3511" t="s">
        <v>16563</v>
      </c>
      <c r="R3511" t="s">
        <v>16250</v>
      </c>
      <c r="S3511">
        <v>1</v>
      </c>
      <c r="V3511">
        <v>300</v>
      </c>
      <c r="W3511">
        <v>1.25</v>
      </c>
      <c r="X3511" s="49" t="s">
        <v>3957</v>
      </c>
      <c r="AB3511" s="49"/>
      <c r="AC3511" s="49"/>
      <c r="AD3511">
        <v>10</v>
      </c>
    </row>
    <row r="3512" spans="2:30" x14ac:dyDescent="0.25">
      <c r="B3512" s="49"/>
      <c r="C3512" s="49"/>
      <c r="D3512" s="2"/>
      <c r="E3512" t="s">
        <v>363</v>
      </c>
      <c r="F3512" s="49"/>
      <c r="G3512" s="49"/>
      <c r="H3512" t="s">
        <v>16256</v>
      </c>
      <c r="I3512" s="49"/>
      <c r="J3512" s="49"/>
      <c r="L3512" s="49" t="s">
        <v>16566</v>
      </c>
      <c r="M3512" s="49"/>
      <c r="N3512" s="49"/>
      <c r="O3512" s="49"/>
      <c r="P3512" s="49"/>
      <c r="Q3512" t="s">
        <v>16565</v>
      </c>
      <c r="R3512" t="s">
        <v>16194</v>
      </c>
      <c r="S3512">
        <v>1</v>
      </c>
      <c r="V3512">
        <v>300</v>
      </c>
      <c r="W3512">
        <v>0.63</v>
      </c>
      <c r="X3512" s="49" t="s">
        <v>3957</v>
      </c>
      <c r="AB3512" s="49"/>
      <c r="AC3512" s="49"/>
      <c r="AD3512">
        <v>10</v>
      </c>
    </row>
    <row r="3513" spans="2:30" x14ac:dyDescent="0.25">
      <c r="B3513" s="49"/>
      <c r="C3513" s="49"/>
      <c r="D3513" s="2"/>
      <c r="E3513" t="s">
        <v>403</v>
      </c>
      <c r="F3513" s="49"/>
      <c r="G3513" s="49"/>
      <c r="H3513" t="s">
        <v>16569</v>
      </c>
      <c r="I3513" s="49"/>
      <c r="J3513" s="49"/>
      <c r="L3513" s="49" t="s">
        <v>3073</v>
      </c>
      <c r="M3513" s="49"/>
      <c r="N3513" s="49"/>
      <c r="O3513" s="49"/>
      <c r="P3513" s="49"/>
      <c r="Q3513" t="s">
        <v>16567</v>
      </c>
      <c r="R3513" t="s">
        <v>16194</v>
      </c>
      <c r="S3513">
        <v>1</v>
      </c>
      <c r="T3513">
        <v>0</v>
      </c>
      <c r="U3513">
        <v>8</v>
      </c>
      <c r="X3513" s="49"/>
      <c r="AB3513" s="49"/>
      <c r="AC3513" s="49" t="s">
        <v>16568</v>
      </c>
      <c r="AD3513">
        <v>10</v>
      </c>
    </row>
    <row r="3514" spans="2:30" x14ac:dyDescent="0.25">
      <c r="B3514" s="49"/>
      <c r="C3514" s="49"/>
      <c r="D3514" s="2"/>
      <c r="E3514" t="s">
        <v>398</v>
      </c>
      <c r="F3514" s="49"/>
      <c r="G3514" s="49"/>
      <c r="H3514" t="s">
        <v>16571</v>
      </c>
      <c r="I3514" s="49"/>
      <c r="J3514" s="49"/>
      <c r="L3514" s="49"/>
      <c r="M3514" s="49"/>
      <c r="N3514" s="49"/>
      <c r="O3514" s="49"/>
      <c r="P3514" s="49"/>
      <c r="Q3514" t="s">
        <v>16570</v>
      </c>
      <c r="R3514" t="s">
        <v>16194</v>
      </c>
      <c r="S3514">
        <v>1</v>
      </c>
      <c r="T3514">
        <v>0</v>
      </c>
      <c r="U3514">
        <v>12</v>
      </c>
      <c r="X3514" s="49"/>
      <c r="AB3514" s="49"/>
      <c r="AC3514" s="49" t="s">
        <v>16568</v>
      </c>
      <c r="AD3514">
        <v>10</v>
      </c>
    </row>
    <row r="3515" spans="2:30" x14ac:dyDescent="0.25">
      <c r="B3515" s="49"/>
      <c r="C3515" s="49"/>
      <c r="D3515" s="2"/>
      <c r="E3515" t="s">
        <v>403</v>
      </c>
      <c r="F3515" s="49"/>
      <c r="G3515" s="49"/>
      <c r="H3515" t="s">
        <v>16574</v>
      </c>
      <c r="I3515" s="49"/>
      <c r="J3515" s="49"/>
      <c r="L3515" s="49" t="s">
        <v>3073</v>
      </c>
      <c r="M3515" s="49"/>
      <c r="N3515" s="49"/>
      <c r="O3515" s="49"/>
      <c r="P3515" s="49"/>
      <c r="Q3515" t="s">
        <v>16572</v>
      </c>
      <c r="R3515" t="s">
        <v>16194</v>
      </c>
      <c r="S3515">
        <v>2</v>
      </c>
      <c r="T3515">
        <v>0</v>
      </c>
      <c r="U3515">
        <v>8</v>
      </c>
      <c r="X3515" s="49"/>
      <c r="AB3515" s="49"/>
      <c r="AC3515" s="49" t="s">
        <v>16573</v>
      </c>
      <c r="AD3515">
        <v>10</v>
      </c>
    </row>
    <row r="3516" spans="2:30" x14ac:dyDescent="0.25">
      <c r="B3516" s="49"/>
      <c r="C3516" s="49"/>
      <c r="D3516" s="2"/>
      <c r="E3516" t="s">
        <v>398</v>
      </c>
      <c r="F3516" s="49"/>
      <c r="G3516" s="49"/>
      <c r="H3516" t="s">
        <v>16576</v>
      </c>
      <c r="I3516" s="49"/>
      <c r="J3516" s="49"/>
      <c r="L3516" s="49"/>
      <c r="M3516" s="49"/>
      <c r="N3516" s="49"/>
      <c r="O3516" s="49"/>
      <c r="P3516" s="49"/>
      <c r="Q3516" t="s">
        <v>16575</v>
      </c>
      <c r="R3516" t="s">
        <v>16194</v>
      </c>
      <c r="S3516">
        <v>2</v>
      </c>
      <c r="T3516">
        <v>0</v>
      </c>
      <c r="U3516">
        <v>12</v>
      </c>
      <c r="X3516" s="49"/>
      <c r="AB3516" s="49"/>
      <c r="AC3516" s="49" t="s">
        <v>16573</v>
      </c>
      <c r="AD3516">
        <v>10</v>
      </c>
    </row>
    <row r="3517" spans="2:30" x14ac:dyDescent="0.25">
      <c r="B3517" s="49"/>
      <c r="C3517" s="49"/>
      <c r="D3517" s="2"/>
      <c r="E3517" t="s">
        <v>1</v>
      </c>
      <c r="F3517" s="49"/>
      <c r="G3517" s="49"/>
      <c r="H3517" t="s">
        <v>16579</v>
      </c>
      <c r="I3517" s="49"/>
      <c r="J3517" s="49"/>
      <c r="L3517" s="49" t="s">
        <v>16578</v>
      </c>
      <c r="M3517" s="49"/>
      <c r="N3517" s="49"/>
      <c r="O3517" s="49"/>
      <c r="P3517" s="49"/>
      <c r="Q3517" t="s">
        <v>16577</v>
      </c>
      <c r="R3517" t="s">
        <v>16194</v>
      </c>
      <c r="S3517">
        <v>1</v>
      </c>
      <c r="T3517">
        <v>150</v>
      </c>
      <c r="V3517">
        <v>60</v>
      </c>
      <c r="X3517" s="49"/>
      <c r="AB3517" s="49"/>
      <c r="AC3517" s="49"/>
      <c r="AD3517">
        <v>10</v>
      </c>
    </row>
    <row r="3518" spans="2:30" x14ac:dyDescent="0.25">
      <c r="B3518" s="49"/>
      <c r="C3518" s="49"/>
      <c r="D3518" s="2"/>
      <c r="E3518" t="s">
        <v>1</v>
      </c>
      <c r="F3518" s="49"/>
      <c r="G3518" s="49"/>
      <c r="H3518" t="s">
        <v>16581</v>
      </c>
      <c r="I3518" s="49"/>
      <c r="J3518" s="49"/>
      <c r="L3518" s="49" t="s">
        <v>16578</v>
      </c>
      <c r="M3518" s="49"/>
      <c r="N3518" s="49"/>
      <c r="O3518" s="49"/>
      <c r="P3518" s="49"/>
      <c r="Q3518" t="s">
        <v>16580</v>
      </c>
      <c r="R3518" t="s">
        <v>16194</v>
      </c>
      <c r="S3518">
        <v>2</v>
      </c>
      <c r="T3518">
        <v>150</v>
      </c>
      <c r="V3518">
        <v>60</v>
      </c>
      <c r="X3518" s="49"/>
      <c r="AB3518" s="49"/>
      <c r="AC3518" s="49"/>
      <c r="AD3518">
        <v>10</v>
      </c>
    </row>
    <row r="3519" spans="2:30" x14ac:dyDescent="0.25">
      <c r="B3519" s="49"/>
      <c r="C3519" s="49"/>
      <c r="D3519" s="2"/>
      <c r="E3519" t="s">
        <v>1</v>
      </c>
      <c r="F3519" s="49"/>
      <c r="G3519" s="49"/>
      <c r="H3519" t="s">
        <v>16583</v>
      </c>
      <c r="I3519" s="49"/>
      <c r="J3519" s="49"/>
      <c r="L3519" s="49" t="s">
        <v>16578</v>
      </c>
      <c r="M3519" s="49"/>
      <c r="N3519" s="49"/>
      <c r="O3519" s="49"/>
      <c r="P3519" s="49"/>
      <c r="Q3519" t="s">
        <v>16582</v>
      </c>
      <c r="R3519" t="s">
        <v>16194</v>
      </c>
      <c r="S3519">
        <v>3</v>
      </c>
      <c r="T3519">
        <v>150</v>
      </c>
      <c r="V3519">
        <v>60</v>
      </c>
      <c r="X3519" s="49"/>
      <c r="AB3519" s="49"/>
      <c r="AC3519" s="49"/>
      <c r="AD3519">
        <v>10</v>
      </c>
    </row>
    <row r="3520" spans="2:30" x14ac:dyDescent="0.25">
      <c r="B3520" s="49"/>
      <c r="C3520" s="49"/>
      <c r="D3520" s="2"/>
      <c r="E3520" t="s">
        <v>41</v>
      </c>
      <c r="F3520" s="49"/>
      <c r="G3520" s="49"/>
      <c r="H3520" t="s">
        <v>16585</v>
      </c>
      <c r="I3520" s="49"/>
      <c r="J3520" s="49"/>
      <c r="L3520" s="49" t="s">
        <v>3213</v>
      </c>
      <c r="M3520" s="49"/>
      <c r="N3520" s="49"/>
      <c r="O3520" s="49"/>
      <c r="P3520" s="49"/>
      <c r="Q3520" t="s">
        <v>16584</v>
      </c>
      <c r="R3520" t="s">
        <v>16194</v>
      </c>
      <c r="S3520">
        <v>1</v>
      </c>
      <c r="T3520">
        <v>140</v>
      </c>
      <c r="U3520">
        <v>10</v>
      </c>
      <c r="X3520" s="49"/>
      <c r="Y3520">
        <v>3</v>
      </c>
      <c r="Z3520">
        <v>1</v>
      </c>
      <c r="AA3520">
        <v>2</v>
      </c>
      <c r="AB3520" s="49" t="s">
        <v>618</v>
      </c>
      <c r="AC3520" s="49"/>
      <c r="AD3520">
        <v>10</v>
      </c>
    </row>
    <row r="3521" spans="2:30" x14ac:dyDescent="0.25">
      <c r="B3521" s="49"/>
      <c r="C3521" s="49"/>
      <c r="D3521" s="2"/>
      <c r="E3521" t="s">
        <v>41</v>
      </c>
      <c r="F3521" s="49"/>
      <c r="G3521" s="49"/>
      <c r="H3521" t="s">
        <v>16587</v>
      </c>
      <c r="I3521" s="49"/>
      <c r="J3521" s="49"/>
      <c r="L3521" s="49" t="s">
        <v>2982</v>
      </c>
      <c r="M3521" s="49"/>
      <c r="N3521" s="49"/>
      <c r="O3521" s="49"/>
      <c r="P3521" s="49"/>
      <c r="Q3521" t="s">
        <v>16586</v>
      </c>
      <c r="R3521" t="s">
        <v>16194</v>
      </c>
      <c r="S3521">
        <v>2</v>
      </c>
      <c r="T3521">
        <v>140</v>
      </c>
      <c r="U3521">
        <v>9</v>
      </c>
      <c r="X3521" s="49"/>
      <c r="Y3521">
        <v>3</v>
      </c>
      <c r="Z3521">
        <v>1</v>
      </c>
      <c r="AA3521">
        <v>2</v>
      </c>
      <c r="AB3521" s="49" t="s">
        <v>1745</v>
      </c>
      <c r="AC3521" s="49"/>
      <c r="AD3521">
        <v>10</v>
      </c>
    </row>
    <row r="3522" spans="2:30" x14ac:dyDescent="0.25">
      <c r="B3522" s="49"/>
      <c r="C3522" s="49"/>
      <c r="D3522" s="2"/>
      <c r="E3522" t="s">
        <v>41</v>
      </c>
      <c r="F3522" s="49"/>
      <c r="G3522" s="49"/>
      <c r="H3522" t="s">
        <v>16589</v>
      </c>
      <c r="I3522" s="49"/>
      <c r="J3522" s="49"/>
      <c r="L3522" s="49" t="s">
        <v>3213</v>
      </c>
      <c r="M3522" s="49"/>
      <c r="N3522" s="49"/>
      <c r="O3522" s="49"/>
      <c r="P3522" s="49"/>
      <c r="Q3522" t="s">
        <v>16588</v>
      </c>
      <c r="R3522" t="s">
        <v>16194</v>
      </c>
      <c r="S3522">
        <v>3</v>
      </c>
      <c r="T3522">
        <v>140</v>
      </c>
      <c r="U3522">
        <v>8</v>
      </c>
      <c r="X3522" s="49"/>
      <c r="Y3522">
        <v>3</v>
      </c>
      <c r="Z3522">
        <v>1</v>
      </c>
      <c r="AA3522">
        <v>2</v>
      </c>
      <c r="AB3522" s="49" t="s">
        <v>618</v>
      </c>
      <c r="AC3522" s="49"/>
      <c r="AD3522">
        <v>10</v>
      </c>
    </row>
    <row r="3523" spans="2:30" x14ac:dyDescent="0.25">
      <c r="B3523" s="49"/>
      <c r="C3523" s="49"/>
      <c r="D3523" s="2"/>
      <c r="E3523" t="s">
        <v>45</v>
      </c>
      <c r="F3523" s="49"/>
      <c r="G3523" s="49"/>
      <c r="H3523" t="s">
        <v>16591</v>
      </c>
      <c r="I3523" s="49"/>
      <c r="J3523" s="49"/>
      <c r="L3523" s="49" t="s">
        <v>3213</v>
      </c>
      <c r="M3523" s="49"/>
      <c r="N3523" s="49"/>
      <c r="O3523" s="49"/>
      <c r="P3523" s="49"/>
      <c r="Q3523" t="s">
        <v>16590</v>
      </c>
      <c r="R3523" t="s">
        <v>16194</v>
      </c>
      <c r="S3523">
        <v>1</v>
      </c>
      <c r="T3523">
        <v>85</v>
      </c>
      <c r="U3523">
        <v>10</v>
      </c>
      <c r="X3523" s="49"/>
      <c r="Y3523">
        <v>3</v>
      </c>
      <c r="Z3523">
        <v>1</v>
      </c>
      <c r="AA3523">
        <v>2</v>
      </c>
      <c r="AB3523" s="49" t="s">
        <v>618</v>
      </c>
      <c r="AC3523" s="49"/>
      <c r="AD3523">
        <v>10</v>
      </c>
    </row>
    <row r="3524" spans="2:30" x14ac:dyDescent="0.25">
      <c r="B3524" s="49"/>
      <c r="C3524" s="49"/>
      <c r="D3524" s="2"/>
      <c r="E3524" t="s">
        <v>45</v>
      </c>
      <c r="F3524" s="49"/>
      <c r="G3524" s="49"/>
      <c r="H3524" t="s">
        <v>16593</v>
      </c>
      <c r="I3524" s="49"/>
      <c r="J3524" s="49"/>
      <c r="L3524" s="49" t="s">
        <v>3213</v>
      </c>
      <c r="M3524" s="49"/>
      <c r="N3524" s="49"/>
      <c r="O3524" s="49"/>
      <c r="P3524" s="49"/>
      <c r="Q3524" t="s">
        <v>16592</v>
      </c>
      <c r="R3524" t="s">
        <v>16194</v>
      </c>
      <c r="S3524">
        <v>2</v>
      </c>
      <c r="T3524">
        <v>85</v>
      </c>
      <c r="U3524">
        <v>9</v>
      </c>
      <c r="X3524" s="49"/>
      <c r="Y3524">
        <v>3</v>
      </c>
      <c r="Z3524">
        <v>1</v>
      </c>
      <c r="AA3524">
        <v>2</v>
      </c>
      <c r="AB3524" s="49" t="s">
        <v>618</v>
      </c>
      <c r="AC3524" s="49"/>
      <c r="AD3524">
        <v>10</v>
      </c>
    </row>
    <row r="3525" spans="2:30" x14ac:dyDescent="0.25">
      <c r="B3525" s="49"/>
      <c r="C3525" s="49"/>
      <c r="D3525" s="2"/>
      <c r="E3525" t="s">
        <v>45</v>
      </c>
      <c r="F3525" s="49"/>
      <c r="G3525" s="49"/>
      <c r="H3525" t="s">
        <v>16596</v>
      </c>
      <c r="I3525" s="49"/>
      <c r="J3525" s="49"/>
      <c r="L3525" s="49" t="s">
        <v>16595</v>
      </c>
      <c r="M3525" s="49"/>
      <c r="N3525" s="49"/>
      <c r="O3525" s="49"/>
      <c r="P3525" s="49"/>
      <c r="Q3525" t="s">
        <v>16594</v>
      </c>
      <c r="R3525" t="s">
        <v>16194</v>
      </c>
      <c r="S3525">
        <v>3</v>
      </c>
      <c r="T3525">
        <v>85</v>
      </c>
      <c r="U3525">
        <v>9</v>
      </c>
      <c r="X3525" s="49"/>
      <c r="Y3525">
        <v>3</v>
      </c>
      <c r="Z3525">
        <v>1</v>
      </c>
      <c r="AA3525">
        <v>2</v>
      </c>
      <c r="AB3525" s="49" t="s">
        <v>1745</v>
      </c>
      <c r="AC3525" s="49"/>
      <c r="AD3525">
        <v>10</v>
      </c>
    </row>
    <row r="3526" spans="2:30" x14ac:dyDescent="0.25">
      <c r="B3526" s="49"/>
      <c r="C3526" s="49"/>
      <c r="D3526" s="2"/>
      <c r="E3526" t="s">
        <v>16233</v>
      </c>
      <c r="F3526" s="49"/>
      <c r="G3526" s="49"/>
      <c r="H3526" t="s">
        <v>16599</v>
      </c>
      <c r="I3526" s="49"/>
      <c r="J3526" s="49"/>
      <c r="L3526" s="49" t="s">
        <v>16598</v>
      </c>
      <c r="M3526" s="49"/>
      <c r="N3526" s="49"/>
      <c r="O3526" s="49"/>
      <c r="P3526" s="49"/>
      <c r="Q3526" t="s">
        <v>16597</v>
      </c>
      <c r="R3526" t="s">
        <v>16194</v>
      </c>
      <c r="S3526">
        <v>1</v>
      </c>
      <c r="T3526">
        <v>20</v>
      </c>
      <c r="U3526">
        <v>10</v>
      </c>
      <c r="X3526" s="49"/>
      <c r="Y3526">
        <v>2</v>
      </c>
      <c r="Z3526">
        <v>1</v>
      </c>
      <c r="AA3526">
        <v>2</v>
      </c>
      <c r="AB3526" s="49" t="s">
        <v>2151</v>
      </c>
      <c r="AC3526" s="49"/>
      <c r="AD3526">
        <v>10</v>
      </c>
    </row>
    <row r="3527" spans="2:30" x14ac:dyDescent="0.25">
      <c r="B3527" s="49"/>
      <c r="C3527" s="49"/>
      <c r="D3527" s="2"/>
      <c r="E3527" t="s">
        <v>16233</v>
      </c>
      <c r="F3527" s="49"/>
      <c r="G3527" s="49"/>
      <c r="H3527" t="s">
        <v>16602</v>
      </c>
      <c r="I3527" s="49"/>
      <c r="J3527" s="49"/>
      <c r="L3527" s="49" t="s">
        <v>16601</v>
      </c>
      <c r="M3527" s="49"/>
      <c r="N3527" s="49"/>
      <c r="O3527" s="49"/>
      <c r="P3527" s="49"/>
      <c r="Q3527" t="s">
        <v>16600</v>
      </c>
      <c r="R3527" t="s">
        <v>16194</v>
      </c>
      <c r="S3527">
        <v>2</v>
      </c>
      <c r="T3527">
        <v>50</v>
      </c>
      <c r="U3527">
        <v>12</v>
      </c>
      <c r="X3527" s="49"/>
      <c r="Y3527">
        <v>2</v>
      </c>
      <c r="Z3527">
        <v>1</v>
      </c>
      <c r="AA3527">
        <v>2</v>
      </c>
      <c r="AB3527" s="49" t="s">
        <v>2289</v>
      </c>
      <c r="AC3527" s="49"/>
      <c r="AD3527">
        <v>10</v>
      </c>
    </row>
    <row r="3528" spans="2:30" x14ac:dyDescent="0.25">
      <c r="B3528" s="49"/>
      <c r="C3528" s="49"/>
      <c r="D3528" s="2"/>
      <c r="E3528" t="s">
        <v>16233</v>
      </c>
      <c r="F3528" s="49"/>
      <c r="G3528" s="49"/>
      <c r="H3528" t="s">
        <v>16605</v>
      </c>
      <c r="I3528" s="49"/>
      <c r="J3528" s="49"/>
      <c r="L3528" s="49" t="s">
        <v>16604</v>
      </c>
      <c r="M3528" s="49"/>
      <c r="N3528" s="49"/>
      <c r="O3528" s="49"/>
      <c r="P3528" s="49"/>
      <c r="Q3528" t="s">
        <v>16603</v>
      </c>
      <c r="R3528" t="s">
        <v>16194</v>
      </c>
      <c r="S3528">
        <v>3</v>
      </c>
      <c r="T3528">
        <v>70</v>
      </c>
      <c r="U3528">
        <v>15</v>
      </c>
      <c r="X3528" s="49"/>
      <c r="Y3528">
        <v>2</v>
      </c>
      <c r="Z3528">
        <v>1</v>
      </c>
      <c r="AA3528">
        <v>2</v>
      </c>
      <c r="AB3528" s="49" t="s">
        <v>618</v>
      </c>
      <c r="AC3528" s="49"/>
      <c r="AD3528">
        <v>10</v>
      </c>
    </row>
    <row r="3529" spans="2:30" x14ac:dyDescent="0.25">
      <c r="B3529" s="49"/>
      <c r="C3529" s="49"/>
      <c r="D3529" s="2"/>
      <c r="E3529" t="s">
        <v>16233</v>
      </c>
      <c r="F3529" s="49"/>
      <c r="G3529" s="49"/>
      <c r="H3529" t="s">
        <v>16607</v>
      </c>
      <c r="I3529" s="49"/>
      <c r="J3529" s="49"/>
      <c r="L3529" s="49" t="s">
        <v>2154</v>
      </c>
      <c r="M3529" s="49"/>
      <c r="N3529" s="49"/>
      <c r="O3529" s="49"/>
      <c r="P3529" s="49"/>
      <c r="Q3529" t="s">
        <v>16606</v>
      </c>
      <c r="R3529" t="s">
        <v>16194</v>
      </c>
      <c r="S3529">
        <v>4</v>
      </c>
      <c r="T3529">
        <v>70</v>
      </c>
      <c r="U3529">
        <v>15</v>
      </c>
      <c r="X3529" s="49"/>
      <c r="Y3529">
        <v>2</v>
      </c>
      <c r="Z3529">
        <v>1</v>
      </c>
      <c r="AA3529">
        <v>2</v>
      </c>
      <c r="AB3529" s="49" t="s">
        <v>618</v>
      </c>
      <c r="AC3529" s="49"/>
      <c r="AD3529">
        <v>10</v>
      </c>
    </row>
    <row r="3530" spans="2:30" x14ac:dyDescent="0.25">
      <c r="B3530" s="49"/>
      <c r="C3530" s="49"/>
      <c r="D3530" s="2"/>
      <c r="E3530" t="s">
        <v>102</v>
      </c>
      <c r="F3530" s="49"/>
      <c r="G3530" s="49"/>
      <c r="H3530" t="s">
        <v>16609</v>
      </c>
      <c r="I3530" s="49"/>
      <c r="J3530" s="49"/>
      <c r="L3530" s="49" t="s">
        <v>2982</v>
      </c>
      <c r="M3530" s="49"/>
      <c r="N3530" s="49"/>
      <c r="O3530" s="49"/>
      <c r="P3530" s="49"/>
      <c r="Q3530" t="s">
        <v>16608</v>
      </c>
      <c r="R3530" t="s">
        <v>16194</v>
      </c>
      <c r="S3530">
        <v>1</v>
      </c>
      <c r="T3530">
        <v>25</v>
      </c>
      <c r="U3530">
        <v>12</v>
      </c>
      <c r="X3530" s="49"/>
      <c r="Y3530">
        <v>3</v>
      </c>
      <c r="Z3530">
        <v>1</v>
      </c>
      <c r="AA3530">
        <v>2</v>
      </c>
      <c r="AB3530" s="49" t="s">
        <v>1745</v>
      </c>
      <c r="AC3530" s="49"/>
      <c r="AD3530">
        <v>10</v>
      </c>
    </row>
    <row r="3531" spans="2:30" x14ac:dyDescent="0.25">
      <c r="B3531" s="49"/>
      <c r="C3531" s="49"/>
      <c r="D3531" s="2"/>
      <c r="E3531" t="s">
        <v>102</v>
      </c>
      <c r="F3531" s="49"/>
      <c r="G3531" s="49"/>
      <c r="H3531" t="s">
        <v>16611</v>
      </c>
      <c r="I3531" s="49"/>
      <c r="J3531" s="49"/>
      <c r="L3531" s="49" t="s">
        <v>2986</v>
      </c>
      <c r="M3531" s="49"/>
      <c r="N3531" s="49"/>
      <c r="O3531" s="49"/>
      <c r="P3531" s="49"/>
      <c r="Q3531" t="s">
        <v>16610</v>
      </c>
      <c r="R3531" t="s">
        <v>16194</v>
      </c>
      <c r="S3531">
        <v>2</v>
      </c>
      <c r="T3531">
        <v>25</v>
      </c>
      <c r="U3531">
        <v>10</v>
      </c>
      <c r="X3531" s="49"/>
      <c r="Y3531">
        <v>3</v>
      </c>
      <c r="Z3531">
        <v>1</v>
      </c>
      <c r="AA3531">
        <v>2</v>
      </c>
      <c r="AB3531" s="49" t="s">
        <v>610</v>
      </c>
      <c r="AC3531" s="49"/>
      <c r="AD3531">
        <v>10</v>
      </c>
    </row>
    <row r="3532" spans="2:30" x14ac:dyDescent="0.25">
      <c r="B3532" s="49"/>
      <c r="C3532" s="49"/>
      <c r="D3532" s="2"/>
      <c r="E3532" t="s">
        <v>102</v>
      </c>
      <c r="F3532" s="49"/>
      <c r="G3532" s="49"/>
      <c r="H3532" t="s">
        <v>16613</v>
      </c>
      <c r="I3532" s="49"/>
      <c r="J3532" s="49"/>
      <c r="L3532" s="49" t="s">
        <v>2986</v>
      </c>
      <c r="M3532" s="49"/>
      <c r="N3532" s="49"/>
      <c r="O3532" s="49"/>
      <c r="P3532" s="49"/>
      <c r="Q3532" t="s">
        <v>16612</v>
      </c>
      <c r="R3532" t="s">
        <v>16194</v>
      </c>
      <c r="S3532">
        <v>3</v>
      </c>
      <c r="T3532">
        <v>25</v>
      </c>
      <c r="U3532">
        <v>8</v>
      </c>
      <c r="X3532" s="49"/>
      <c r="Y3532">
        <v>3</v>
      </c>
      <c r="Z3532">
        <v>1</v>
      </c>
      <c r="AA3532">
        <v>2</v>
      </c>
      <c r="AB3532" s="49" t="s">
        <v>610</v>
      </c>
      <c r="AC3532" s="49"/>
      <c r="AD3532">
        <v>10</v>
      </c>
    </row>
    <row r="3533" spans="2:30" x14ac:dyDescent="0.25">
      <c r="B3533" s="49"/>
      <c r="C3533" s="49"/>
      <c r="D3533" s="2"/>
      <c r="E3533" t="s">
        <v>334</v>
      </c>
      <c r="F3533" s="49"/>
      <c r="G3533" s="49"/>
      <c r="H3533" t="s">
        <v>16616</v>
      </c>
      <c r="I3533" s="49"/>
      <c r="J3533" s="49"/>
      <c r="L3533" s="49" t="s">
        <v>16615</v>
      </c>
      <c r="M3533" s="49"/>
      <c r="N3533" s="49"/>
      <c r="O3533" s="49"/>
      <c r="P3533" s="49"/>
      <c r="Q3533" t="s">
        <v>16614</v>
      </c>
      <c r="R3533" t="s">
        <v>16194</v>
      </c>
      <c r="S3533">
        <v>1</v>
      </c>
      <c r="T3533">
        <v>0</v>
      </c>
      <c r="V3533">
        <v>57</v>
      </c>
      <c r="X3533" s="49"/>
      <c r="AB3533" s="49"/>
      <c r="AC3533" s="49"/>
      <c r="AD3533">
        <v>10</v>
      </c>
    </row>
    <row r="3534" spans="2:30" x14ac:dyDescent="0.25">
      <c r="B3534" s="49"/>
      <c r="C3534" s="49"/>
      <c r="D3534" s="2"/>
      <c r="E3534" t="s">
        <v>334</v>
      </c>
      <c r="F3534" s="49"/>
      <c r="G3534" s="49"/>
      <c r="H3534" t="s">
        <v>16619</v>
      </c>
      <c r="I3534" s="49"/>
      <c r="J3534" s="49"/>
      <c r="L3534" s="49" t="s">
        <v>16618</v>
      </c>
      <c r="M3534" s="49"/>
      <c r="N3534" s="49"/>
      <c r="O3534" s="49"/>
      <c r="P3534" s="49"/>
      <c r="Q3534" t="s">
        <v>16617</v>
      </c>
      <c r="R3534" t="s">
        <v>16194</v>
      </c>
      <c r="S3534">
        <v>2</v>
      </c>
      <c r="T3534">
        <v>0</v>
      </c>
      <c r="V3534">
        <v>45</v>
      </c>
      <c r="X3534" s="49"/>
      <c r="AB3534" s="49"/>
      <c r="AC3534" s="49"/>
      <c r="AD3534">
        <v>10</v>
      </c>
    </row>
    <row r="3535" spans="2:30" x14ac:dyDescent="0.25">
      <c r="B3535" s="49"/>
      <c r="C3535" s="49"/>
      <c r="D3535" s="2"/>
      <c r="E3535" t="s">
        <v>16226</v>
      </c>
      <c r="F3535" s="49"/>
      <c r="G3535" s="49"/>
      <c r="H3535" t="s">
        <v>16621</v>
      </c>
      <c r="I3535" s="49"/>
      <c r="J3535" s="49"/>
      <c r="L3535" s="49" t="s">
        <v>3189</v>
      </c>
      <c r="M3535" s="49"/>
      <c r="N3535" s="49"/>
      <c r="O3535" s="49"/>
      <c r="P3535" s="49"/>
      <c r="Q3535" t="s">
        <v>16620</v>
      </c>
      <c r="R3535" t="s">
        <v>16194</v>
      </c>
      <c r="S3535">
        <v>1</v>
      </c>
      <c r="T3535">
        <v>50</v>
      </c>
      <c r="U3535">
        <v>12</v>
      </c>
      <c r="X3535" s="49"/>
      <c r="Y3535">
        <v>2</v>
      </c>
      <c r="Z3535">
        <v>1</v>
      </c>
      <c r="AA3535">
        <v>3</v>
      </c>
      <c r="AB3535" s="49" t="s">
        <v>618</v>
      </c>
      <c r="AC3535" s="49"/>
      <c r="AD3535">
        <v>10</v>
      </c>
    </row>
    <row r="3536" spans="2:30" x14ac:dyDescent="0.25">
      <c r="B3536" s="49"/>
      <c r="C3536" s="49"/>
      <c r="D3536" s="2"/>
      <c r="E3536" t="s">
        <v>16226</v>
      </c>
      <c r="F3536" s="49"/>
      <c r="G3536" s="49"/>
      <c r="H3536" t="s">
        <v>16257</v>
      </c>
      <c r="I3536" s="49"/>
      <c r="J3536" s="49"/>
      <c r="L3536" s="49" t="s">
        <v>3189</v>
      </c>
      <c r="M3536" s="49"/>
      <c r="N3536" s="49"/>
      <c r="O3536" s="49"/>
      <c r="P3536" s="49"/>
      <c r="Q3536" t="s">
        <v>16622</v>
      </c>
      <c r="R3536" t="s">
        <v>16194</v>
      </c>
      <c r="S3536">
        <v>2</v>
      </c>
      <c r="T3536">
        <v>50</v>
      </c>
      <c r="U3536">
        <v>13</v>
      </c>
      <c r="X3536" s="49"/>
      <c r="Y3536">
        <v>2</v>
      </c>
      <c r="Z3536">
        <v>1</v>
      </c>
      <c r="AA3536">
        <v>3</v>
      </c>
      <c r="AB3536" s="49" t="s">
        <v>618</v>
      </c>
      <c r="AC3536" s="49"/>
      <c r="AD3536">
        <v>10</v>
      </c>
    </row>
    <row r="3537" spans="2:30" x14ac:dyDescent="0.25">
      <c r="B3537" s="49"/>
      <c r="C3537" s="49"/>
      <c r="D3537" s="2"/>
      <c r="E3537" t="s">
        <v>363</v>
      </c>
      <c r="F3537" s="49"/>
      <c r="G3537" s="49"/>
      <c r="H3537" t="s">
        <v>16260</v>
      </c>
      <c r="I3537" s="49"/>
      <c r="J3537" s="49"/>
      <c r="L3537" s="49" t="s">
        <v>16624</v>
      </c>
      <c r="M3537" s="49"/>
      <c r="N3537" s="49"/>
      <c r="O3537" s="49"/>
      <c r="P3537" s="49"/>
      <c r="Q3537" t="s">
        <v>16623</v>
      </c>
      <c r="R3537" t="s">
        <v>16258</v>
      </c>
      <c r="S3537">
        <v>1</v>
      </c>
      <c r="V3537">
        <v>300</v>
      </c>
      <c r="W3537">
        <v>0.63</v>
      </c>
      <c r="X3537" s="49" t="s">
        <v>3957</v>
      </c>
      <c r="AB3537" s="49"/>
      <c r="AC3537" s="49"/>
      <c r="AD3537">
        <v>10</v>
      </c>
    </row>
    <row r="3538" spans="2:30" x14ac:dyDescent="0.25">
      <c r="B3538" s="49"/>
      <c r="C3538" s="49"/>
      <c r="D3538" s="2"/>
      <c r="E3538" t="s">
        <v>403</v>
      </c>
      <c r="F3538" s="49"/>
      <c r="G3538" s="49"/>
      <c r="H3538" t="s">
        <v>16627</v>
      </c>
      <c r="I3538" s="49"/>
      <c r="J3538" s="49"/>
      <c r="L3538" s="49"/>
      <c r="M3538" s="49"/>
      <c r="N3538" s="49"/>
      <c r="O3538" s="49"/>
      <c r="P3538" s="49"/>
      <c r="Q3538" t="s">
        <v>16625</v>
      </c>
      <c r="R3538" t="s">
        <v>16258</v>
      </c>
      <c r="S3538">
        <v>1</v>
      </c>
      <c r="T3538">
        <v>0</v>
      </c>
      <c r="U3538">
        <v>8</v>
      </c>
      <c r="X3538" s="49"/>
      <c r="AB3538" s="49"/>
      <c r="AC3538" s="49" t="s">
        <v>16626</v>
      </c>
      <c r="AD3538">
        <v>10</v>
      </c>
    </row>
    <row r="3539" spans="2:30" x14ac:dyDescent="0.25">
      <c r="B3539" s="49"/>
      <c r="C3539" s="49"/>
      <c r="D3539" s="2"/>
      <c r="E3539" t="s">
        <v>398</v>
      </c>
      <c r="F3539" s="49"/>
      <c r="G3539" s="49"/>
      <c r="H3539" t="s">
        <v>16629</v>
      </c>
      <c r="I3539" s="49"/>
      <c r="J3539" s="49"/>
      <c r="L3539" s="49"/>
      <c r="M3539" s="49"/>
      <c r="N3539" s="49"/>
      <c r="O3539" s="49"/>
      <c r="P3539" s="49"/>
      <c r="Q3539" t="s">
        <v>16628</v>
      </c>
      <c r="R3539" t="s">
        <v>16258</v>
      </c>
      <c r="S3539">
        <v>1</v>
      </c>
      <c r="T3539">
        <v>0</v>
      </c>
      <c r="U3539">
        <v>12</v>
      </c>
      <c r="X3539" s="49"/>
      <c r="AB3539" s="49"/>
      <c r="AC3539" s="49" t="s">
        <v>16626</v>
      </c>
      <c r="AD3539">
        <v>10</v>
      </c>
    </row>
    <row r="3540" spans="2:30" x14ac:dyDescent="0.25">
      <c r="B3540" s="49"/>
      <c r="C3540" s="49"/>
      <c r="D3540" s="2"/>
      <c r="E3540" t="s">
        <v>389</v>
      </c>
      <c r="F3540" s="49"/>
      <c r="G3540" s="49"/>
      <c r="H3540" t="s">
        <v>16631</v>
      </c>
      <c r="I3540" s="49"/>
      <c r="J3540" s="49"/>
      <c r="L3540" s="49"/>
      <c r="M3540" s="49"/>
      <c r="N3540" s="49"/>
      <c r="O3540" s="49"/>
      <c r="P3540" s="49"/>
      <c r="Q3540" t="s">
        <v>16630</v>
      </c>
      <c r="R3540" t="s">
        <v>16258</v>
      </c>
      <c r="S3540">
        <v>1</v>
      </c>
      <c r="T3540">
        <v>0</v>
      </c>
      <c r="U3540">
        <v>8</v>
      </c>
      <c r="X3540" s="49"/>
      <c r="AB3540" s="49"/>
      <c r="AC3540" s="49" t="s">
        <v>16626</v>
      </c>
      <c r="AD3540">
        <v>10</v>
      </c>
    </row>
    <row r="3541" spans="2:30" x14ac:dyDescent="0.25">
      <c r="B3541" s="49"/>
      <c r="C3541" s="49"/>
      <c r="D3541" s="2"/>
      <c r="E3541" t="s">
        <v>403</v>
      </c>
      <c r="F3541" s="49"/>
      <c r="G3541" s="49"/>
      <c r="H3541" t="s">
        <v>16634</v>
      </c>
      <c r="I3541" s="49"/>
      <c r="J3541" s="49"/>
      <c r="L3541" s="49"/>
      <c r="M3541" s="49"/>
      <c r="N3541" s="49"/>
      <c r="O3541" s="49"/>
      <c r="P3541" s="49"/>
      <c r="Q3541" t="s">
        <v>16632</v>
      </c>
      <c r="R3541" t="s">
        <v>16258</v>
      </c>
      <c r="S3541">
        <v>2</v>
      </c>
      <c r="T3541">
        <v>0</v>
      </c>
      <c r="U3541">
        <v>8</v>
      </c>
      <c r="X3541" s="49"/>
      <c r="AB3541" s="49"/>
      <c r="AC3541" s="49" t="s">
        <v>16633</v>
      </c>
      <c r="AD3541">
        <v>10</v>
      </c>
    </row>
    <row r="3542" spans="2:30" x14ac:dyDescent="0.25">
      <c r="B3542" s="49"/>
      <c r="C3542" s="49"/>
      <c r="D3542" s="2"/>
      <c r="E3542" t="s">
        <v>398</v>
      </c>
      <c r="F3542" s="49"/>
      <c r="G3542" s="49"/>
      <c r="H3542" t="s">
        <v>16636</v>
      </c>
      <c r="I3542" s="49"/>
      <c r="J3542" s="49"/>
      <c r="L3542" s="49"/>
      <c r="M3542" s="49"/>
      <c r="N3542" s="49"/>
      <c r="O3542" s="49"/>
      <c r="P3542" s="49"/>
      <c r="Q3542" t="s">
        <v>16635</v>
      </c>
      <c r="R3542" t="s">
        <v>16258</v>
      </c>
      <c r="S3542">
        <v>2</v>
      </c>
      <c r="T3542">
        <v>0</v>
      </c>
      <c r="U3542">
        <v>12</v>
      </c>
      <c r="X3542" s="49"/>
      <c r="AB3542" s="49"/>
      <c r="AC3542" s="49" t="s">
        <v>16633</v>
      </c>
      <c r="AD3542">
        <v>10</v>
      </c>
    </row>
    <row r="3543" spans="2:30" x14ac:dyDescent="0.25">
      <c r="B3543" s="49"/>
      <c r="C3543" s="49"/>
      <c r="D3543" s="2"/>
      <c r="E3543" t="s">
        <v>389</v>
      </c>
      <c r="F3543" s="49"/>
      <c r="G3543" s="49"/>
      <c r="H3543" t="s">
        <v>16638</v>
      </c>
      <c r="I3543" s="49"/>
      <c r="J3543" s="49"/>
      <c r="L3543" s="49"/>
      <c r="M3543" s="49"/>
      <c r="N3543" s="49"/>
      <c r="O3543" s="49"/>
      <c r="P3543" s="49"/>
      <c r="Q3543" t="s">
        <v>16637</v>
      </c>
      <c r="R3543" t="s">
        <v>16258</v>
      </c>
      <c r="S3543">
        <v>2</v>
      </c>
      <c r="T3543">
        <v>0</v>
      </c>
      <c r="U3543">
        <v>8</v>
      </c>
      <c r="X3543" s="49"/>
      <c r="AB3543" s="49"/>
      <c r="AC3543" s="49" t="s">
        <v>16633</v>
      </c>
      <c r="AD3543">
        <v>10</v>
      </c>
    </row>
    <row r="3544" spans="2:30" x14ac:dyDescent="0.25">
      <c r="B3544" s="49"/>
      <c r="C3544" s="49"/>
      <c r="D3544" s="2"/>
      <c r="E3544" t="s">
        <v>200</v>
      </c>
      <c r="F3544" s="49"/>
      <c r="G3544" s="49"/>
      <c r="H3544" t="s">
        <v>16641</v>
      </c>
      <c r="I3544" s="49"/>
      <c r="J3544" s="49"/>
      <c r="L3544" s="49" t="s">
        <v>16640</v>
      </c>
      <c r="M3544" s="49"/>
      <c r="N3544" s="49"/>
      <c r="O3544" s="49"/>
      <c r="P3544" s="49"/>
      <c r="Q3544" t="s">
        <v>16639</v>
      </c>
      <c r="R3544" t="s">
        <v>16258</v>
      </c>
      <c r="S3544">
        <v>1</v>
      </c>
      <c r="T3544">
        <v>50</v>
      </c>
      <c r="U3544">
        <v>12</v>
      </c>
      <c r="X3544" s="49"/>
      <c r="Y3544">
        <v>2</v>
      </c>
      <c r="AA3544">
        <v>3</v>
      </c>
      <c r="AB3544" s="49" t="s">
        <v>618</v>
      </c>
      <c r="AC3544" s="49"/>
      <c r="AD3544">
        <v>10</v>
      </c>
    </row>
    <row r="3545" spans="2:30" x14ac:dyDescent="0.25">
      <c r="B3545" s="49"/>
      <c r="C3545" s="49"/>
      <c r="D3545" s="2"/>
      <c r="E3545" t="s">
        <v>200</v>
      </c>
      <c r="F3545" s="49"/>
      <c r="G3545" s="49"/>
      <c r="H3545" t="s">
        <v>16643</v>
      </c>
      <c r="I3545" s="49"/>
      <c r="J3545" s="49"/>
      <c r="L3545" s="49" t="s">
        <v>16640</v>
      </c>
      <c r="M3545" s="49"/>
      <c r="N3545" s="49"/>
      <c r="O3545" s="49"/>
      <c r="P3545" s="49"/>
      <c r="Q3545" t="s">
        <v>16642</v>
      </c>
      <c r="R3545" t="s">
        <v>16258</v>
      </c>
      <c r="S3545">
        <v>2</v>
      </c>
      <c r="T3545">
        <v>50</v>
      </c>
      <c r="U3545">
        <v>12</v>
      </c>
      <c r="X3545" s="49"/>
      <c r="Y3545">
        <v>2</v>
      </c>
      <c r="AA3545">
        <v>3</v>
      </c>
      <c r="AB3545" s="49" t="s">
        <v>618</v>
      </c>
      <c r="AC3545" s="49"/>
      <c r="AD3545">
        <v>10</v>
      </c>
    </row>
    <row r="3546" spans="2:30" x14ac:dyDescent="0.25">
      <c r="B3546" s="49"/>
      <c r="C3546" s="49"/>
      <c r="D3546" s="2"/>
      <c r="E3546" t="s">
        <v>200</v>
      </c>
      <c r="F3546" s="49"/>
      <c r="G3546" s="49"/>
      <c r="H3546" t="s">
        <v>16646</v>
      </c>
      <c r="I3546" s="49"/>
      <c r="J3546" s="49"/>
      <c r="L3546" s="49" t="s">
        <v>16645</v>
      </c>
      <c r="M3546" s="49"/>
      <c r="N3546" s="49"/>
      <c r="O3546" s="49"/>
      <c r="P3546" s="49"/>
      <c r="Q3546" t="s">
        <v>16644</v>
      </c>
      <c r="R3546" t="s">
        <v>16258</v>
      </c>
      <c r="S3546">
        <v>3</v>
      </c>
      <c r="T3546">
        <v>50</v>
      </c>
      <c r="U3546">
        <v>12</v>
      </c>
      <c r="X3546" s="49"/>
      <c r="Y3546">
        <v>2</v>
      </c>
      <c r="AA3546">
        <v>3</v>
      </c>
      <c r="AB3546" s="49" t="s">
        <v>618</v>
      </c>
      <c r="AC3546" s="49"/>
      <c r="AD3546">
        <v>10</v>
      </c>
    </row>
    <row r="3547" spans="2:30" x14ac:dyDescent="0.25">
      <c r="B3547" s="49"/>
      <c r="C3547" s="49"/>
      <c r="D3547" s="2"/>
      <c r="E3547" t="s">
        <v>14743</v>
      </c>
      <c r="F3547" s="49"/>
      <c r="G3547" s="49"/>
      <c r="H3547" t="s">
        <v>16649</v>
      </c>
      <c r="I3547" s="49"/>
      <c r="J3547" s="49"/>
      <c r="L3547" s="49" t="s">
        <v>16648</v>
      </c>
      <c r="M3547" s="49"/>
      <c r="N3547" s="49"/>
      <c r="O3547" s="49"/>
      <c r="P3547" s="49"/>
      <c r="Q3547" t="s">
        <v>16647</v>
      </c>
      <c r="R3547" t="s">
        <v>16258</v>
      </c>
      <c r="S3547">
        <v>1</v>
      </c>
      <c r="T3547">
        <v>90</v>
      </c>
      <c r="U3547">
        <v>10</v>
      </c>
      <c r="X3547" s="49"/>
      <c r="Y3547">
        <v>2</v>
      </c>
      <c r="Z3547">
        <v>1</v>
      </c>
      <c r="AA3547">
        <v>3</v>
      </c>
      <c r="AB3547" s="49" t="s">
        <v>618</v>
      </c>
      <c r="AC3547" s="49"/>
      <c r="AD3547">
        <v>10</v>
      </c>
    </row>
    <row r="3548" spans="2:30" x14ac:dyDescent="0.25">
      <c r="B3548" s="49"/>
      <c r="C3548" s="49"/>
      <c r="D3548" s="2"/>
      <c r="E3548" t="s">
        <v>14743</v>
      </c>
      <c r="F3548" s="49"/>
      <c r="G3548" s="49"/>
      <c r="H3548" t="s">
        <v>16652</v>
      </c>
      <c r="I3548" s="49"/>
      <c r="J3548" s="49"/>
      <c r="L3548" s="49" t="s">
        <v>16651</v>
      </c>
      <c r="M3548" s="49"/>
      <c r="N3548" s="49"/>
      <c r="O3548" s="49"/>
      <c r="P3548" s="49"/>
      <c r="Q3548" t="s">
        <v>16650</v>
      </c>
      <c r="R3548" t="s">
        <v>16258</v>
      </c>
      <c r="S3548">
        <v>2</v>
      </c>
      <c r="T3548">
        <v>100</v>
      </c>
      <c r="U3548">
        <v>10</v>
      </c>
      <c r="X3548" s="49"/>
      <c r="Y3548">
        <v>2</v>
      </c>
      <c r="Z3548">
        <v>1</v>
      </c>
      <c r="AA3548">
        <v>3</v>
      </c>
      <c r="AB3548" s="49" t="s">
        <v>618</v>
      </c>
      <c r="AC3548" s="49"/>
      <c r="AD3548">
        <v>10</v>
      </c>
    </row>
    <row r="3549" spans="2:30" x14ac:dyDescent="0.25">
      <c r="B3549" s="49"/>
      <c r="C3549" s="49"/>
      <c r="D3549" s="2"/>
      <c r="E3549" t="s">
        <v>172</v>
      </c>
      <c r="F3549" s="49"/>
      <c r="G3549" s="49"/>
      <c r="H3549" t="s">
        <v>16655</v>
      </c>
      <c r="I3549" s="49"/>
      <c r="J3549" s="49"/>
      <c r="L3549" s="49" t="s">
        <v>16654</v>
      </c>
      <c r="M3549" s="49"/>
      <c r="N3549" s="49"/>
      <c r="O3549" s="49"/>
      <c r="P3549" s="49"/>
      <c r="Q3549" t="s">
        <v>16653</v>
      </c>
      <c r="R3549" t="s">
        <v>16258</v>
      </c>
      <c r="S3549">
        <v>1</v>
      </c>
      <c r="T3549">
        <v>25</v>
      </c>
      <c r="U3549">
        <v>12</v>
      </c>
      <c r="X3549" s="49"/>
      <c r="Y3549">
        <v>2</v>
      </c>
      <c r="Z3549">
        <v>1</v>
      </c>
      <c r="AA3549">
        <v>3</v>
      </c>
      <c r="AB3549" s="49" t="s">
        <v>618</v>
      </c>
      <c r="AC3549" s="49"/>
      <c r="AD3549">
        <v>10</v>
      </c>
    </row>
    <row r="3550" spans="2:30" x14ac:dyDescent="0.25">
      <c r="B3550" s="49"/>
      <c r="C3550" s="49"/>
      <c r="D3550" s="2"/>
      <c r="E3550" t="s">
        <v>172</v>
      </c>
      <c r="F3550" s="49"/>
      <c r="G3550" s="49"/>
      <c r="H3550" t="s">
        <v>16657</v>
      </c>
      <c r="I3550" s="49"/>
      <c r="J3550" s="49"/>
      <c r="L3550" s="49" t="s">
        <v>16654</v>
      </c>
      <c r="M3550" s="49"/>
      <c r="N3550" s="49"/>
      <c r="O3550" s="49"/>
      <c r="P3550" s="49"/>
      <c r="Q3550" t="s">
        <v>16656</v>
      </c>
      <c r="R3550" t="s">
        <v>16258</v>
      </c>
      <c r="S3550">
        <v>2</v>
      </c>
      <c r="T3550">
        <v>25</v>
      </c>
      <c r="U3550">
        <v>12</v>
      </c>
      <c r="X3550" s="49"/>
      <c r="Y3550">
        <v>2</v>
      </c>
      <c r="Z3550">
        <v>1</v>
      </c>
      <c r="AA3550">
        <v>3</v>
      </c>
      <c r="AB3550" s="49" t="s">
        <v>618</v>
      </c>
      <c r="AC3550" s="49"/>
      <c r="AD3550">
        <v>10</v>
      </c>
    </row>
    <row r="3551" spans="2:30" x14ac:dyDescent="0.25">
      <c r="B3551" s="49"/>
      <c r="C3551" s="49"/>
      <c r="D3551" s="2"/>
      <c r="E3551" t="s">
        <v>229</v>
      </c>
      <c r="F3551" s="49"/>
      <c r="G3551" s="49"/>
      <c r="H3551" t="s">
        <v>16660</v>
      </c>
      <c r="I3551" s="49"/>
      <c r="J3551" s="49"/>
      <c r="L3551" s="49" t="s">
        <v>16659</v>
      </c>
      <c r="M3551" s="49"/>
      <c r="N3551" s="49"/>
      <c r="O3551" s="49"/>
      <c r="P3551" s="49"/>
      <c r="Q3551" t="s">
        <v>16658</v>
      </c>
      <c r="R3551" t="s">
        <v>16258</v>
      </c>
      <c r="S3551">
        <v>1</v>
      </c>
      <c r="T3551">
        <v>30</v>
      </c>
      <c r="U3551">
        <v>11</v>
      </c>
      <c r="X3551" s="49"/>
      <c r="Y3551">
        <v>3</v>
      </c>
      <c r="Z3551">
        <v>1</v>
      </c>
      <c r="AA3551">
        <v>2</v>
      </c>
      <c r="AB3551" s="49" t="s">
        <v>1745</v>
      </c>
      <c r="AC3551" s="49"/>
      <c r="AD3551">
        <v>10</v>
      </c>
    </row>
    <row r="3552" spans="2:30" x14ac:dyDescent="0.25">
      <c r="B3552" s="49"/>
      <c r="C3552" s="49"/>
      <c r="D3552" s="2"/>
      <c r="E3552" t="s">
        <v>229</v>
      </c>
      <c r="F3552" s="49"/>
      <c r="G3552" s="49"/>
      <c r="H3552" t="s">
        <v>16662</v>
      </c>
      <c r="I3552" s="49"/>
      <c r="J3552" s="49"/>
      <c r="L3552" s="49" t="s">
        <v>3213</v>
      </c>
      <c r="M3552" s="49"/>
      <c r="N3552" s="49"/>
      <c r="O3552" s="49"/>
      <c r="P3552" s="49"/>
      <c r="Q3552" t="s">
        <v>16661</v>
      </c>
      <c r="R3552" t="s">
        <v>16258</v>
      </c>
      <c r="S3552">
        <v>2</v>
      </c>
      <c r="T3552">
        <v>30</v>
      </c>
      <c r="U3552">
        <v>8</v>
      </c>
      <c r="X3552" s="49"/>
      <c r="Y3552">
        <v>3</v>
      </c>
      <c r="Z3552">
        <v>1</v>
      </c>
      <c r="AA3552">
        <v>2</v>
      </c>
      <c r="AB3552" s="49" t="s">
        <v>618</v>
      </c>
      <c r="AC3552" s="49"/>
      <c r="AD3552">
        <v>10</v>
      </c>
    </row>
    <row r="3553" spans="2:30" x14ac:dyDescent="0.25">
      <c r="B3553" s="49"/>
      <c r="C3553" s="49"/>
      <c r="D3553" s="2"/>
      <c r="E3553" t="s">
        <v>229</v>
      </c>
      <c r="F3553" s="49"/>
      <c r="G3553" s="49"/>
      <c r="H3553" t="s">
        <v>16664</v>
      </c>
      <c r="I3553" s="49"/>
      <c r="J3553" s="49"/>
      <c r="L3553" s="49" t="s">
        <v>3213</v>
      </c>
      <c r="M3553" s="49"/>
      <c r="N3553" s="49"/>
      <c r="O3553" s="49"/>
      <c r="P3553" s="49"/>
      <c r="Q3553" t="s">
        <v>16663</v>
      </c>
      <c r="R3553" t="s">
        <v>16258</v>
      </c>
      <c r="S3553">
        <v>3</v>
      </c>
      <c r="T3553">
        <v>30</v>
      </c>
      <c r="U3553">
        <v>7</v>
      </c>
      <c r="X3553" s="49"/>
      <c r="Y3553">
        <v>3</v>
      </c>
      <c r="Z3553">
        <v>1</v>
      </c>
      <c r="AA3553">
        <v>2</v>
      </c>
      <c r="AB3553" s="49" t="s">
        <v>618</v>
      </c>
      <c r="AC3553" s="49"/>
      <c r="AD3553">
        <v>10</v>
      </c>
    </row>
    <row r="3554" spans="2:30" x14ac:dyDescent="0.25">
      <c r="B3554" s="49"/>
      <c r="C3554" s="49"/>
      <c r="D3554" s="2"/>
      <c r="E3554" t="s">
        <v>309</v>
      </c>
      <c r="F3554" s="49"/>
      <c r="G3554" s="49"/>
      <c r="H3554" t="s">
        <v>16666</v>
      </c>
      <c r="I3554" s="49"/>
      <c r="J3554" s="49"/>
      <c r="L3554" s="49" t="s">
        <v>2154</v>
      </c>
      <c r="M3554" s="49"/>
      <c r="N3554" s="49"/>
      <c r="O3554" s="49"/>
      <c r="P3554" s="49"/>
      <c r="Q3554" t="s">
        <v>16665</v>
      </c>
      <c r="R3554" t="s">
        <v>16258</v>
      </c>
      <c r="S3554">
        <v>1</v>
      </c>
      <c r="T3554">
        <v>12.5</v>
      </c>
      <c r="U3554">
        <v>15</v>
      </c>
      <c r="X3554" s="49"/>
      <c r="Y3554">
        <v>2</v>
      </c>
      <c r="Z3554">
        <v>1</v>
      </c>
      <c r="AA3554">
        <v>2</v>
      </c>
      <c r="AB3554" s="49" t="s">
        <v>618</v>
      </c>
      <c r="AC3554" s="49"/>
      <c r="AD3554">
        <v>10</v>
      </c>
    </row>
    <row r="3555" spans="2:30" x14ac:dyDescent="0.25">
      <c r="B3555" s="49"/>
      <c r="C3555" s="49"/>
      <c r="D3555" s="2"/>
      <c r="E3555" t="s">
        <v>309</v>
      </c>
      <c r="F3555" s="49"/>
      <c r="G3555" s="49"/>
      <c r="H3555" t="s">
        <v>16669</v>
      </c>
      <c r="I3555" s="49"/>
      <c r="J3555" s="49"/>
      <c r="L3555" s="49" t="s">
        <v>16668</v>
      </c>
      <c r="M3555" s="49"/>
      <c r="N3555" s="49"/>
      <c r="O3555" s="49"/>
      <c r="P3555" s="49"/>
      <c r="Q3555" t="s">
        <v>16667</v>
      </c>
      <c r="R3555" t="s">
        <v>16258</v>
      </c>
      <c r="S3555">
        <v>2</v>
      </c>
      <c r="T3555">
        <v>12.5</v>
      </c>
      <c r="U3555">
        <v>15</v>
      </c>
      <c r="X3555" s="49"/>
      <c r="Y3555">
        <v>3</v>
      </c>
      <c r="AA3555">
        <v>2</v>
      </c>
      <c r="AB3555" s="49" t="s">
        <v>618</v>
      </c>
      <c r="AC3555" s="49"/>
      <c r="AD3555">
        <v>10</v>
      </c>
    </row>
    <row r="3556" spans="2:30" x14ac:dyDescent="0.25">
      <c r="B3556" s="49"/>
      <c r="C3556" s="49"/>
      <c r="D3556" s="2"/>
      <c r="E3556" t="s">
        <v>309</v>
      </c>
      <c r="F3556" s="49"/>
      <c r="G3556" s="49"/>
      <c r="H3556" t="s">
        <v>16672</v>
      </c>
      <c r="I3556" s="49"/>
      <c r="J3556" s="49"/>
      <c r="L3556" s="49" t="s">
        <v>16671</v>
      </c>
      <c r="M3556" s="49"/>
      <c r="N3556" s="49"/>
      <c r="O3556" s="49"/>
      <c r="P3556" s="49"/>
      <c r="Q3556" t="s">
        <v>16670</v>
      </c>
      <c r="R3556" t="s">
        <v>16258</v>
      </c>
      <c r="S3556">
        <v>3</v>
      </c>
      <c r="T3556">
        <v>12.5</v>
      </c>
      <c r="U3556">
        <v>15</v>
      </c>
      <c r="X3556" s="49"/>
      <c r="Y3556">
        <v>3</v>
      </c>
      <c r="AA3556">
        <v>2</v>
      </c>
      <c r="AB3556" s="49" t="s">
        <v>1745</v>
      </c>
      <c r="AC3556" s="49"/>
      <c r="AD3556">
        <v>10</v>
      </c>
    </row>
    <row r="3557" spans="2:30" x14ac:dyDescent="0.25">
      <c r="B3557" s="49"/>
      <c r="C3557" s="49"/>
      <c r="D3557" s="2"/>
      <c r="E3557" t="s">
        <v>16228</v>
      </c>
      <c r="F3557" s="49"/>
      <c r="G3557" s="49"/>
      <c r="H3557" t="s">
        <v>16675</v>
      </c>
      <c r="I3557" s="49"/>
      <c r="J3557" s="49"/>
      <c r="L3557" s="49" t="s">
        <v>16674</v>
      </c>
      <c r="M3557" s="49"/>
      <c r="N3557" s="49"/>
      <c r="O3557" s="49"/>
      <c r="P3557" s="49"/>
      <c r="Q3557" t="s">
        <v>16673</v>
      </c>
      <c r="R3557" t="s">
        <v>16258</v>
      </c>
      <c r="S3557">
        <v>1</v>
      </c>
      <c r="T3557">
        <v>25</v>
      </c>
      <c r="U3557">
        <v>12</v>
      </c>
      <c r="X3557" s="49"/>
      <c r="Y3557">
        <v>2</v>
      </c>
      <c r="AA3557">
        <v>3</v>
      </c>
      <c r="AB3557" s="49" t="s">
        <v>2151</v>
      </c>
      <c r="AC3557" s="49"/>
      <c r="AD3557">
        <v>10</v>
      </c>
    </row>
    <row r="3558" spans="2:30" x14ac:dyDescent="0.25">
      <c r="B3558" s="49"/>
      <c r="C3558" s="49"/>
      <c r="D3558" s="2"/>
      <c r="E3558" t="s">
        <v>16228</v>
      </c>
      <c r="F3558" s="49"/>
      <c r="G3558" s="49"/>
      <c r="H3558" t="s">
        <v>16677</v>
      </c>
      <c r="I3558" s="49"/>
      <c r="J3558" s="49"/>
      <c r="L3558" s="49" t="s">
        <v>2154</v>
      </c>
      <c r="M3558" s="49"/>
      <c r="N3558" s="49"/>
      <c r="O3558" s="49"/>
      <c r="P3558" s="49"/>
      <c r="Q3558" t="s">
        <v>16676</v>
      </c>
      <c r="R3558" t="s">
        <v>16258</v>
      </c>
      <c r="S3558">
        <v>2</v>
      </c>
      <c r="T3558">
        <v>40</v>
      </c>
      <c r="U3558">
        <v>13</v>
      </c>
      <c r="X3558" s="49"/>
      <c r="Y3558">
        <v>2</v>
      </c>
      <c r="Z3558">
        <v>1</v>
      </c>
      <c r="AA3558">
        <v>2</v>
      </c>
      <c r="AB3558" s="49" t="s">
        <v>618</v>
      </c>
      <c r="AC3558" s="49"/>
      <c r="AD3558">
        <v>10</v>
      </c>
    </row>
    <row r="3559" spans="2:30" x14ac:dyDescent="0.25">
      <c r="B3559" s="49"/>
      <c r="C3559" s="49"/>
      <c r="D3559" s="2"/>
      <c r="E3559" t="s">
        <v>16228</v>
      </c>
      <c r="F3559" s="49"/>
      <c r="G3559" s="49"/>
      <c r="H3559" t="s">
        <v>16679</v>
      </c>
      <c r="I3559" s="49"/>
      <c r="J3559" s="49"/>
      <c r="L3559" s="49" t="s">
        <v>1932</v>
      </c>
      <c r="M3559" s="49"/>
      <c r="N3559" s="49"/>
      <c r="O3559" s="49"/>
      <c r="P3559" s="49"/>
      <c r="Q3559" t="s">
        <v>16678</v>
      </c>
      <c r="R3559" t="s">
        <v>16258</v>
      </c>
      <c r="S3559">
        <v>3</v>
      </c>
      <c r="T3559">
        <v>40</v>
      </c>
      <c r="U3559">
        <v>10</v>
      </c>
      <c r="X3559" s="49"/>
      <c r="Y3559">
        <v>2</v>
      </c>
      <c r="Z3559">
        <v>1</v>
      </c>
      <c r="AA3559">
        <v>2</v>
      </c>
      <c r="AB3559" s="49" t="s">
        <v>1745</v>
      </c>
      <c r="AC3559" s="49"/>
      <c r="AD3559">
        <v>10</v>
      </c>
    </row>
    <row r="3560" spans="2:30" x14ac:dyDescent="0.25">
      <c r="B3560" s="49"/>
      <c r="C3560" s="49"/>
      <c r="D3560" s="2"/>
      <c r="E3560" t="s">
        <v>195</v>
      </c>
      <c r="F3560" s="49"/>
      <c r="G3560" s="49"/>
      <c r="H3560" t="s">
        <v>16683</v>
      </c>
      <c r="I3560" s="49"/>
      <c r="J3560" s="49"/>
      <c r="L3560" s="49" t="s">
        <v>16682</v>
      </c>
      <c r="M3560" s="49"/>
      <c r="N3560" s="49"/>
      <c r="O3560" s="49"/>
      <c r="P3560" s="49"/>
      <c r="Q3560" t="s">
        <v>16680</v>
      </c>
      <c r="R3560" t="s">
        <v>16258</v>
      </c>
      <c r="S3560">
        <v>1</v>
      </c>
      <c r="T3560">
        <v>20</v>
      </c>
      <c r="U3560">
        <v>12</v>
      </c>
      <c r="X3560" s="49"/>
      <c r="AB3560" s="49" t="s">
        <v>1745</v>
      </c>
      <c r="AC3560" s="49" t="s">
        <v>16681</v>
      </c>
      <c r="AD3560">
        <v>10</v>
      </c>
    </row>
    <row r="3561" spans="2:30" x14ac:dyDescent="0.25">
      <c r="B3561" s="49"/>
      <c r="C3561" s="49"/>
      <c r="D3561" s="2"/>
      <c r="E3561" t="s">
        <v>195</v>
      </c>
      <c r="F3561" s="49"/>
      <c r="G3561" s="49"/>
      <c r="H3561" t="s">
        <v>16261</v>
      </c>
      <c r="I3561" s="49"/>
      <c r="J3561" s="49"/>
      <c r="L3561" s="49" t="s">
        <v>16682</v>
      </c>
      <c r="M3561" s="49"/>
      <c r="N3561" s="49"/>
      <c r="O3561" s="49"/>
      <c r="P3561" s="49"/>
      <c r="Q3561" t="s">
        <v>16684</v>
      </c>
      <c r="R3561" t="s">
        <v>16258</v>
      </c>
      <c r="S3561">
        <v>2</v>
      </c>
      <c r="T3561">
        <v>10</v>
      </c>
      <c r="U3561">
        <v>8</v>
      </c>
      <c r="X3561" s="49"/>
      <c r="AB3561" s="49" t="s">
        <v>1745</v>
      </c>
      <c r="AC3561" s="49" t="s">
        <v>16681</v>
      </c>
      <c r="AD3561">
        <v>10</v>
      </c>
    </row>
    <row r="3562" spans="2:30" x14ac:dyDescent="0.25">
      <c r="B3562" s="49"/>
      <c r="C3562" s="49"/>
      <c r="D3562" s="2"/>
      <c r="E3562" t="s">
        <v>363</v>
      </c>
      <c r="F3562" s="49"/>
      <c r="G3562" s="49"/>
      <c r="H3562" t="s">
        <v>16264</v>
      </c>
      <c r="I3562" s="49"/>
      <c r="J3562" s="49"/>
      <c r="L3562" s="49" t="s">
        <v>16686</v>
      </c>
      <c r="M3562" s="49"/>
      <c r="N3562" s="49"/>
      <c r="O3562" s="49"/>
      <c r="P3562" s="49"/>
      <c r="Q3562" t="s">
        <v>16685</v>
      </c>
      <c r="R3562" t="s">
        <v>16262</v>
      </c>
      <c r="S3562">
        <v>1</v>
      </c>
      <c r="V3562">
        <v>300</v>
      </c>
      <c r="W3562">
        <v>0.63</v>
      </c>
      <c r="X3562" s="49" t="s">
        <v>3957</v>
      </c>
      <c r="AB3562" s="49"/>
      <c r="AC3562" s="49"/>
      <c r="AD3562">
        <v>10</v>
      </c>
    </row>
    <row r="3563" spans="2:30" x14ac:dyDescent="0.25">
      <c r="B3563" s="49"/>
      <c r="C3563" s="49"/>
      <c r="D3563" s="2"/>
      <c r="E3563" t="s">
        <v>269</v>
      </c>
      <c r="F3563" s="49"/>
      <c r="G3563" s="49"/>
      <c r="H3563" t="s">
        <v>16689</v>
      </c>
      <c r="I3563" s="49"/>
      <c r="J3563" s="49"/>
      <c r="L3563" s="49"/>
      <c r="M3563" s="49"/>
      <c r="N3563" s="49"/>
      <c r="O3563" s="49"/>
      <c r="P3563" s="49"/>
      <c r="Q3563" t="s">
        <v>16687</v>
      </c>
      <c r="R3563" t="s">
        <v>16262</v>
      </c>
      <c r="S3563">
        <v>1</v>
      </c>
      <c r="T3563">
        <v>0</v>
      </c>
      <c r="U3563">
        <v>10</v>
      </c>
      <c r="X3563" s="49"/>
      <c r="AB3563" s="49"/>
      <c r="AC3563" s="49" t="s">
        <v>16688</v>
      </c>
      <c r="AD3563">
        <v>10</v>
      </c>
    </row>
    <row r="3564" spans="2:30" x14ac:dyDescent="0.25">
      <c r="B3564" s="49"/>
      <c r="C3564" s="49"/>
      <c r="D3564" s="2"/>
      <c r="E3564" t="s">
        <v>423</v>
      </c>
      <c r="F3564" s="49"/>
      <c r="G3564" s="49"/>
      <c r="H3564" t="s">
        <v>16691</v>
      </c>
      <c r="I3564" s="49"/>
      <c r="J3564" s="49"/>
      <c r="L3564" s="49"/>
      <c r="M3564" s="49"/>
      <c r="N3564" s="49"/>
      <c r="O3564" s="49"/>
      <c r="P3564" s="49"/>
      <c r="Q3564" t="s">
        <v>16690</v>
      </c>
      <c r="R3564" t="s">
        <v>16262</v>
      </c>
      <c r="S3564">
        <v>1</v>
      </c>
      <c r="T3564">
        <v>0</v>
      </c>
      <c r="U3564">
        <v>12</v>
      </c>
      <c r="X3564" s="49"/>
      <c r="AB3564" s="49"/>
      <c r="AC3564" s="49" t="s">
        <v>16688</v>
      </c>
      <c r="AD3564">
        <v>10</v>
      </c>
    </row>
    <row r="3565" spans="2:30" x14ac:dyDescent="0.25">
      <c r="B3565" s="49"/>
      <c r="C3565" s="49"/>
      <c r="D3565" s="2"/>
      <c r="E3565" t="s">
        <v>299</v>
      </c>
      <c r="F3565" s="49"/>
      <c r="G3565" s="49"/>
      <c r="H3565" t="s">
        <v>16693</v>
      </c>
      <c r="I3565" s="49"/>
      <c r="J3565" s="49"/>
      <c r="L3565" s="49"/>
      <c r="M3565" s="49"/>
      <c r="N3565" s="49"/>
      <c r="O3565" s="49"/>
      <c r="P3565" s="49"/>
      <c r="Q3565" t="s">
        <v>16692</v>
      </c>
      <c r="R3565" t="s">
        <v>16262</v>
      </c>
      <c r="S3565">
        <v>1</v>
      </c>
      <c r="T3565">
        <v>0</v>
      </c>
      <c r="U3565">
        <v>10</v>
      </c>
      <c r="X3565" s="49"/>
      <c r="AB3565" s="49"/>
      <c r="AC3565" s="49" t="s">
        <v>16688</v>
      </c>
      <c r="AD3565">
        <v>10</v>
      </c>
    </row>
    <row r="3566" spans="2:30" x14ac:dyDescent="0.25">
      <c r="B3566" s="49"/>
      <c r="C3566" s="49"/>
      <c r="D3566" s="2"/>
      <c r="E3566" t="s">
        <v>286</v>
      </c>
      <c r="F3566" s="49"/>
      <c r="G3566" s="49"/>
      <c r="H3566" t="s">
        <v>16695</v>
      </c>
      <c r="I3566" s="49"/>
      <c r="J3566" s="49"/>
      <c r="L3566" s="49"/>
      <c r="M3566" s="49"/>
      <c r="N3566" s="49"/>
      <c r="O3566" s="49"/>
      <c r="P3566" s="49"/>
      <c r="Q3566" t="s">
        <v>16694</v>
      </c>
      <c r="R3566" t="s">
        <v>16262</v>
      </c>
      <c r="S3566">
        <v>1</v>
      </c>
      <c r="T3566">
        <v>0</v>
      </c>
      <c r="U3566">
        <v>15</v>
      </c>
      <c r="X3566" s="49"/>
      <c r="AB3566" s="49"/>
      <c r="AC3566" s="49" t="s">
        <v>16688</v>
      </c>
      <c r="AD3566">
        <v>10</v>
      </c>
    </row>
    <row r="3567" spans="2:30" x14ac:dyDescent="0.25">
      <c r="B3567" s="49"/>
      <c r="C3567" s="49"/>
      <c r="D3567" s="2"/>
      <c r="E3567" t="s">
        <v>1</v>
      </c>
      <c r="F3567" s="49"/>
      <c r="G3567" s="49"/>
      <c r="H3567" t="s">
        <v>16698</v>
      </c>
      <c r="I3567" s="49"/>
      <c r="J3567" s="49"/>
      <c r="L3567" s="49" t="s">
        <v>16697</v>
      </c>
      <c r="M3567" s="49"/>
      <c r="N3567" s="49"/>
      <c r="O3567" s="49"/>
      <c r="P3567" s="49"/>
      <c r="Q3567" t="s">
        <v>16696</v>
      </c>
      <c r="R3567" t="s">
        <v>16262</v>
      </c>
      <c r="S3567">
        <v>1</v>
      </c>
      <c r="T3567">
        <v>150</v>
      </c>
      <c r="V3567">
        <v>64.800000000000011</v>
      </c>
      <c r="X3567" s="49"/>
      <c r="AB3567" s="49"/>
      <c r="AC3567" s="49"/>
      <c r="AD3567">
        <v>10</v>
      </c>
    </row>
    <row r="3568" spans="2:30" x14ac:dyDescent="0.25">
      <c r="B3568" s="49"/>
      <c r="C3568" s="49"/>
      <c r="D3568" s="2"/>
      <c r="E3568" t="s">
        <v>1</v>
      </c>
      <c r="F3568" s="49"/>
      <c r="G3568" s="49"/>
      <c r="H3568" t="s">
        <v>16701</v>
      </c>
      <c r="I3568" s="49"/>
      <c r="J3568" s="49"/>
      <c r="L3568" s="49" t="s">
        <v>16700</v>
      </c>
      <c r="M3568" s="49"/>
      <c r="N3568" s="49"/>
      <c r="O3568" s="49"/>
      <c r="P3568" s="49"/>
      <c r="Q3568" t="s">
        <v>16699</v>
      </c>
      <c r="R3568" t="s">
        <v>16262</v>
      </c>
      <c r="S3568">
        <v>2</v>
      </c>
      <c r="T3568">
        <v>150</v>
      </c>
      <c r="V3568">
        <v>63</v>
      </c>
      <c r="X3568" s="49"/>
      <c r="AB3568" s="49"/>
      <c r="AC3568" s="49"/>
      <c r="AD3568">
        <v>10</v>
      </c>
    </row>
    <row r="3569" spans="2:30" x14ac:dyDescent="0.25">
      <c r="B3569" s="49"/>
      <c r="C3569" s="49"/>
      <c r="D3569" s="2"/>
      <c r="E3569" t="s">
        <v>1</v>
      </c>
      <c r="F3569" s="49"/>
      <c r="G3569" s="49"/>
      <c r="H3569" t="s">
        <v>16703</v>
      </c>
      <c r="I3569" s="49"/>
      <c r="J3569" s="49"/>
      <c r="L3569" s="49"/>
      <c r="M3569" s="49"/>
      <c r="N3569" s="49"/>
      <c r="O3569" s="49"/>
      <c r="P3569" s="49"/>
      <c r="Q3569" t="s">
        <v>16702</v>
      </c>
      <c r="R3569" t="s">
        <v>16262</v>
      </c>
      <c r="S3569">
        <v>3</v>
      </c>
      <c r="T3569">
        <v>150</v>
      </c>
      <c r="V3569">
        <v>60</v>
      </c>
      <c r="X3569" s="49"/>
      <c r="AB3569" s="49"/>
      <c r="AC3569" s="49"/>
      <c r="AD3569">
        <v>10</v>
      </c>
    </row>
    <row r="3570" spans="2:30" x14ac:dyDescent="0.25">
      <c r="B3570" s="49"/>
      <c r="C3570" s="49"/>
      <c r="D3570" s="2"/>
      <c r="E3570" t="s">
        <v>249</v>
      </c>
      <c r="F3570" s="49"/>
      <c r="G3570" s="49"/>
      <c r="H3570" t="s">
        <v>16706</v>
      </c>
      <c r="I3570" s="49"/>
      <c r="J3570" s="49"/>
      <c r="L3570" s="49" t="s">
        <v>16705</v>
      </c>
      <c r="M3570" s="49"/>
      <c r="N3570" s="49"/>
      <c r="O3570" s="49"/>
      <c r="P3570" s="49"/>
      <c r="Q3570" t="s">
        <v>16704</v>
      </c>
      <c r="R3570" t="s">
        <v>16262</v>
      </c>
      <c r="S3570">
        <v>1</v>
      </c>
      <c r="T3570">
        <v>150</v>
      </c>
      <c r="U3570">
        <v>8</v>
      </c>
      <c r="X3570" s="49"/>
      <c r="Y3570">
        <v>2</v>
      </c>
      <c r="Z3570">
        <v>1</v>
      </c>
      <c r="AA3570">
        <v>3</v>
      </c>
      <c r="AB3570" s="49" t="s">
        <v>618</v>
      </c>
      <c r="AC3570" s="49"/>
      <c r="AD3570">
        <v>10</v>
      </c>
    </row>
    <row r="3571" spans="2:30" x14ac:dyDescent="0.25">
      <c r="B3571" s="49"/>
      <c r="C3571" s="49"/>
      <c r="D3571" s="2"/>
      <c r="E3571" t="s">
        <v>249</v>
      </c>
      <c r="F3571" s="49"/>
      <c r="G3571" s="49"/>
      <c r="H3571" t="s">
        <v>16708</v>
      </c>
      <c r="I3571" s="49"/>
      <c r="J3571" s="49"/>
      <c r="L3571" s="49" t="s">
        <v>16705</v>
      </c>
      <c r="M3571" s="49"/>
      <c r="N3571" s="49"/>
      <c r="O3571" s="49"/>
      <c r="P3571" s="49"/>
      <c r="Q3571" t="s">
        <v>16707</v>
      </c>
      <c r="R3571" t="s">
        <v>16262</v>
      </c>
      <c r="S3571">
        <v>2</v>
      </c>
      <c r="T3571">
        <v>150</v>
      </c>
      <c r="U3571">
        <v>8</v>
      </c>
      <c r="X3571" s="49"/>
      <c r="Y3571">
        <v>2</v>
      </c>
      <c r="Z3571">
        <v>1</v>
      </c>
      <c r="AA3571">
        <v>3</v>
      </c>
      <c r="AB3571" s="49" t="s">
        <v>618</v>
      </c>
      <c r="AC3571" s="49"/>
      <c r="AD3571">
        <v>10</v>
      </c>
    </row>
    <row r="3572" spans="2:30" x14ac:dyDescent="0.25">
      <c r="B3572" s="49"/>
      <c r="C3572" s="49"/>
      <c r="D3572" s="2"/>
      <c r="E3572" t="s">
        <v>249</v>
      </c>
      <c r="F3572" s="49"/>
      <c r="G3572" s="49"/>
      <c r="H3572" t="s">
        <v>16710</v>
      </c>
      <c r="I3572" s="49"/>
      <c r="J3572" s="49"/>
      <c r="L3572" s="49" t="s">
        <v>16705</v>
      </c>
      <c r="M3572" s="49"/>
      <c r="N3572" s="49"/>
      <c r="O3572" s="49"/>
      <c r="P3572" s="49"/>
      <c r="Q3572" t="s">
        <v>16709</v>
      </c>
      <c r="R3572" t="s">
        <v>16262</v>
      </c>
      <c r="S3572">
        <v>3</v>
      </c>
      <c r="T3572">
        <v>150</v>
      </c>
      <c r="U3572">
        <v>9</v>
      </c>
      <c r="X3572" s="49"/>
      <c r="Y3572">
        <v>2</v>
      </c>
      <c r="Z3572">
        <v>1</v>
      </c>
      <c r="AA3572">
        <v>3</v>
      </c>
      <c r="AB3572" s="49" t="s">
        <v>618</v>
      </c>
      <c r="AC3572" s="49"/>
      <c r="AD3572">
        <v>10</v>
      </c>
    </row>
    <row r="3573" spans="2:30" x14ac:dyDescent="0.25">
      <c r="B3573" s="49"/>
      <c r="C3573" s="49"/>
      <c r="D3573" s="2"/>
      <c r="E3573" t="s">
        <v>256</v>
      </c>
      <c r="F3573" s="49"/>
      <c r="G3573" s="49"/>
      <c r="H3573" t="s">
        <v>16713</v>
      </c>
      <c r="I3573" s="49"/>
      <c r="J3573" s="49"/>
      <c r="L3573" s="49" t="s">
        <v>16712</v>
      </c>
      <c r="M3573" s="49"/>
      <c r="N3573" s="49"/>
      <c r="O3573" s="49"/>
      <c r="P3573" s="49"/>
      <c r="Q3573" t="s">
        <v>16711</v>
      </c>
      <c r="R3573" t="s">
        <v>16262</v>
      </c>
      <c r="S3573">
        <v>1</v>
      </c>
      <c r="T3573">
        <v>60</v>
      </c>
      <c r="U3573">
        <v>8</v>
      </c>
      <c r="X3573" s="49"/>
      <c r="Y3573">
        <v>3</v>
      </c>
      <c r="Z3573">
        <v>1</v>
      </c>
      <c r="AA3573">
        <v>2</v>
      </c>
      <c r="AB3573" s="49" t="s">
        <v>618</v>
      </c>
      <c r="AC3573" s="49"/>
      <c r="AD3573">
        <v>10</v>
      </c>
    </row>
    <row r="3574" spans="2:30" x14ac:dyDescent="0.25">
      <c r="B3574" s="49"/>
      <c r="C3574" s="49"/>
      <c r="D3574" s="2"/>
      <c r="E3574" t="s">
        <v>256</v>
      </c>
      <c r="F3574" s="49"/>
      <c r="G3574" s="49"/>
      <c r="H3574" t="s">
        <v>16715</v>
      </c>
      <c r="I3574" s="49"/>
      <c r="J3574" s="49"/>
      <c r="L3574" s="49" t="s">
        <v>16712</v>
      </c>
      <c r="M3574" s="49"/>
      <c r="N3574" s="49"/>
      <c r="O3574" s="49"/>
      <c r="P3574" s="49"/>
      <c r="Q3574" t="s">
        <v>16714</v>
      </c>
      <c r="R3574" t="s">
        <v>16262</v>
      </c>
      <c r="S3574">
        <v>2</v>
      </c>
      <c r="T3574">
        <v>60</v>
      </c>
      <c r="U3574">
        <v>8</v>
      </c>
      <c r="X3574" s="49"/>
      <c r="Y3574">
        <v>3</v>
      </c>
      <c r="Z3574">
        <v>1</v>
      </c>
      <c r="AA3574">
        <v>2</v>
      </c>
      <c r="AB3574" s="49" t="s">
        <v>618</v>
      </c>
      <c r="AC3574" s="49"/>
      <c r="AD3574">
        <v>10</v>
      </c>
    </row>
    <row r="3575" spans="2:30" x14ac:dyDescent="0.25">
      <c r="B3575" s="49"/>
      <c r="C3575" s="49"/>
      <c r="D3575" s="2"/>
      <c r="E3575" t="s">
        <v>256</v>
      </c>
      <c r="F3575" s="49"/>
      <c r="G3575" s="49"/>
      <c r="H3575" t="s">
        <v>16717</v>
      </c>
      <c r="I3575" s="49"/>
      <c r="J3575" s="49"/>
      <c r="L3575" s="49" t="s">
        <v>16712</v>
      </c>
      <c r="M3575" s="49"/>
      <c r="N3575" s="49"/>
      <c r="O3575" s="49"/>
      <c r="P3575" s="49"/>
      <c r="Q3575" t="s">
        <v>16716</v>
      </c>
      <c r="R3575" t="s">
        <v>16262</v>
      </c>
      <c r="S3575">
        <v>3</v>
      </c>
      <c r="T3575">
        <v>60</v>
      </c>
      <c r="U3575">
        <v>8</v>
      </c>
      <c r="X3575" s="49"/>
      <c r="Y3575">
        <v>3</v>
      </c>
      <c r="Z3575">
        <v>1</v>
      </c>
      <c r="AA3575">
        <v>2</v>
      </c>
      <c r="AB3575" s="49" t="s">
        <v>618</v>
      </c>
      <c r="AC3575" s="49"/>
      <c r="AD3575">
        <v>10</v>
      </c>
    </row>
    <row r="3576" spans="2:30" x14ac:dyDescent="0.25">
      <c r="B3576" s="49"/>
      <c r="C3576" s="49"/>
      <c r="D3576" s="2"/>
      <c r="E3576" t="s">
        <v>16229</v>
      </c>
      <c r="F3576" s="49"/>
      <c r="G3576" s="49"/>
      <c r="H3576" t="s">
        <v>16719</v>
      </c>
      <c r="I3576" s="49"/>
      <c r="J3576" s="49"/>
      <c r="L3576" s="49" t="s">
        <v>3213</v>
      </c>
      <c r="M3576" s="49"/>
      <c r="N3576" s="49"/>
      <c r="O3576" s="49"/>
      <c r="P3576" s="49"/>
      <c r="Q3576" t="s">
        <v>16718</v>
      </c>
      <c r="R3576" t="s">
        <v>16262</v>
      </c>
      <c r="S3576">
        <v>1</v>
      </c>
      <c r="T3576">
        <v>150</v>
      </c>
      <c r="U3576">
        <v>15</v>
      </c>
      <c r="X3576" s="49"/>
      <c r="Y3576">
        <v>3</v>
      </c>
      <c r="Z3576">
        <v>1</v>
      </c>
      <c r="AA3576">
        <v>2</v>
      </c>
      <c r="AB3576" s="49" t="s">
        <v>618</v>
      </c>
      <c r="AC3576" s="49"/>
      <c r="AD3576">
        <v>10</v>
      </c>
    </row>
    <row r="3577" spans="2:30" x14ac:dyDescent="0.25">
      <c r="B3577" s="49"/>
      <c r="C3577" s="49"/>
      <c r="D3577" s="2"/>
      <c r="E3577" t="s">
        <v>16229</v>
      </c>
      <c r="F3577" s="49"/>
      <c r="G3577" s="49"/>
      <c r="H3577" t="s">
        <v>16721</v>
      </c>
      <c r="I3577" s="49"/>
      <c r="J3577" s="49"/>
      <c r="L3577" s="49" t="s">
        <v>3213</v>
      </c>
      <c r="M3577" s="49"/>
      <c r="N3577" s="49"/>
      <c r="O3577" s="49"/>
      <c r="P3577" s="49"/>
      <c r="Q3577" t="s">
        <v>16720</v>
      </c>
      <c r="R3577" t="s">
        <v>16262</v>
      </c>
      <c r="S3577">
        <v>2</v>
      </c>
      <c r="T3577">
        <v>150</v>
      </c>
      <c r="U3577">
        <v>12</v>
      </c>
      <c r="X3577" s="49"/>
      <c r="Y3577">
        <v>3</v>
      </c>
      <c r="Z3577">
        <v>1</v>
      </c>
      <c r="AA3577">
        <v>2</v>
      </c>
      <c r="AB3577" s="49" t="s">
        <v>618</v>
      </c>
      <c r="AC3577" s="49"/>
      <c r="AD3577">
        <v>10</v>
      </c>
    </row>
    <row r="3578" spans="2:30" x14ac:dyDescent="0.25">
      <c r="B3578" s="49"/>
      <c r="C3578" s="49"/>
      <c r="D3578" s="2"/>
      <c r="E3578" t="s">
        <v>16229</v>
      </c>
      <c r="F3578" s="49"/>
      <c r="G3578" s="49"/>
      <c r="H3578" t="s">
        <v>16723</v>
      </c>
      <c r="I3578" s="49"/>
      <c r="J3578" s="49"/>
      <c r="L3578" s="49" t="s">
        <v>3213</v>
      </c>
      <c r="M3578" s="49"/>
      <c r="N3578" s="49"/>
      <c r="O3578" s="49"/>
      <c r="P3578" s="49"/>
      <c r="Q3578" t="s">
        <v>16722</v>
      </c>
      <c r="R3578" t="s">
        <v>16262</v>
      </c>
      <c r="S3578">
        <v>3</v>
      </c>
      <c r="T3578">
        <v>150</v>
      </c>
      <c r="U3578">
        <v>12</v>
      </c>
      <c r="X3578" s="49"/>
      <c r="Y3578">
        <v>3</v>
      </c>
      <c r="Z3578">
        <v>1</v>
      </c>
      <c r="AA3578">
        <v>2</v>
      </c>
      <c r="AB3578" s="49" t="s">
        <v>618</v>
      </c>
      <c r="AC3578" s="49"/>
      <c r="AD3578">
        <v>10</v>
      </c>
    </row>
    <row r="3579" spans="2:30" x14ac:dyDescent="0.25">
      <c r="B3579" s="49"/>
      <c r="C3579" s="49"/>
      <c r="D3579" s="2"/>
      <c r="E3579" t="s">
        <v>14737</v>
      </c>
      <c r="F3579" s="49"/>
      <c r="G3579" s="49"/>
      <c r="H3579" t="s">
        <v>16725</v>
      </c>
      <c r="I3579" s="49"/>
      <c r="J3579" s="49"/>
      <c r="L3579" s="49" t="s">
        <v>3213</v>
      </c>
      <c r="M3579" s="49"/>
      <c r="N3579" s="49"/>
      <c r="O3579" s="49"/>
      <c r="P3579" s="49"/>
      <c r="Q3579" t="s">
        <v>16724</v>
      </c>
      <c r="R3579" t="s">
        <v>16262</v>
      </c>
      <c r="S3579">
        <v>1</v>
      </c>
      <c r="T3579">
        <v>140</v>
      </c>
      <c r="U3579">
        <v>13</v>
      </c>
      <c r="X3579" s="49"/>
      <c r="Y3579">
        <v>3</v>
      </c>
      <c r="Z3579">
        <v>1</v>
      </c>
      <c r="AA3579">
        <v>2</v>
      </c>
      <c r="AB3579" s="49" t="s">
        <v>618</v>
      </c>
      <c r="AC3579" s="49"/>
      <c r="AD3579">
        <v>10</v>
      </c>
    </row>
    <row r="3580" spans="2:30" x14ac:dyDescent="0.25">
      <c r="B3580" s="49"/>
      <c r="C3580" s="49"/>
      <c r="D3580" s="2"/>
      <c r="E3580" t="s">
        <v>14737</v>
      </c>
      <c r="F3580" s="49"/>
      <c r="G3580" s="49"/>
      <c r="H3580" t="s">
        <v>16727</v>
      </c>
      <c r="I3580" s="49"/>
      <c r="J3580" s="49"/>
      <c r="L3580" s="49" t="s">
        <v>3213</v>
      </c>
      <c r="M3580" s="49"/>
      <c r="N3580" s="49"/>
      <c r="O3580" s="49"/>
      <c r="P3580" s="49"/>
      <c r="Q3580" t="s">
        <v>16726</v>
      </c>
      <c r="R3580" t="s">
        <v>16262</v>
      </c>
      <c r="S3580">
        <v>2</v>
      </c>
      <c r="T3580">
        <v>140</v>
      </c>
      <c r="U3580">
        <v>12</v>
      </c>
      <c r="X3580" s="49"/>
      <c r="Y3580">
        <v>3</v>
      </c>
      <c r="Z3580">
        <v>1</v>
      </c>
      <c r="AA3580">
        <v>2</v>
      </c>
      <c r="AB3580" s="49" t="s">
        <v>618</v>
      </c>
      <c r="AC3580" s="49"/>
      <c r="AD3580">
        <v>10</v>
      </c>
    </row>
    <row r="3581" spans="2:30" x14ac:dyDescent="0.25">
      <c r="B3581" s="49"/>
      <c r="C3581" s="49"/>
      <c r="D3581" s="2"/>
      <c r="E3581" t="s">
        <v>14737</v>
      </c>
      <c r="F3581" s="49"/>
      <c r="G3581" s="49"/>
      <c r="H3581" t="s">
        <v>16729</v>
      </c>
      <c r="I3581" s="49"/>
      <c r="J3581" s="49"/>
      <c r="L3581" s="49" t="s">
        <v>3213</v>
      </c>
      <c r="M3581" s="49"/>
      <c r="N3581" s="49"/>
      <c r="O3581" s="49"/>
      <c r="P3581" s="49"/>
      <c r="Q3581" t="s">
        <v>16728</v>
      </c>
      <c r="R3581" t="s">
        <v>16262</v>
      </c>
      <c r="S3581">
        <v>3</v>
      </c>
      <c r="T3581">
        <v>140</v>
      </c>
      <c r="U3581">
        <v>12</v>
      </c>
      <c r="X3581" s="49"/>
      <c r="Y3581">
        <v>3</v>
      </c>
      <c r="Z3581">
        <v>1</v>
      </c>
      <c r="AA3581">
        <v>2</v>
      </c>
      <c r="AB3581" s="49" t="s">
        <v>618</v>
      </c>
      <c r="AC3581" s="49"/>
      <c r="AD3581">
        <v>10</v>
      </c>
    </row>
    <row r="3582" spans="2:30" x14ac:dyDescent="0.25">
      <c r="B3582" s="49"/>
      <c r="C3582" s="49"/>
      <c r="D3582" s="2"/>
      <c r="E3582" t="s">
        <v>334</v>
      </c>
      <c r="F3582" s="49"/>
      <c r="G3582" s="49"/>
      <c r="H3582" t="s">
        <v>16731</v>
      </c>
      <c r="I3582" s="49"/>
      <c r="J3582" s="49"/>
      <c r="L3582" s="49" t="s">
        <v>4891</v>
      </c>
      <c r="M3582" s="49"/>
      <c r="N3582" s="49"/>
      <c r="O3582" s="49"/>
      <c r="P3582" s="49"/>
      <c r="Q3582" t="s">
        <v>16730</v>
      </c>
      <c r="R3582" t="s">
        <v>16262</v>
      </c>
      <c r="S3582">
        <v>1</v>
      </c>
      <c r="T3582">
        <v>0</v>
      </c>
      <c r="V3582">
        <v>48</v>
      </c>
      <c r="X3582" s="49"/>
      <c r="AB3582" s="49"/>
      <c r="AC3582" s="49"/>
      <c r="AD3582">
        <v>10</v>
      </c>
    </row>
    <row r="3583" spans="2:30" x14ac:dyDescent="0.25">
      <c r="B3583" s="49"/>
      <c r="C3583" s="49"/>
      <c r="D3583" s="2"/>
      <c r="E3583" t="s">
        <v>299</v>
      </c>
      <c r="F3583" s="49"/>
      <c r="G3583" s="49"/>
      <c r="H3583" t="s">
        <v>16734</v>
      </c>
      <c r="I3583" s="49"/>
      <c r="J3583" s="49"/>
      <c r="L3583" s="49" t="s">
        <v>16733</v>
      </c>
      <c r="M3583" s="49"/>
      <c r="N3583" s="49"/>
      <c r="O3583" s="49"/>
      <c r="P3583" s="49"/>
      <c r="Q3583" t="s">
        <v>16732</v>
      </c>
      <c r="R3583" t="s">
        <v>16262</v>
      </c>
      <c r="S3583">
        <v>2</v>
      </c>
      <c r="T3583">
        <v>60</v>
      </c>
      <c r="U3583">
        <v>12</v>
      </c>
      <c r="X3583" s="49"/>
      <c r="Y3583">
        <v>2</v>
      </c>
      <c r="Z3583">
        <v>1</v>
      </c>
      <c r="AA3583">
        <v>2</v>
      </c>
      <c r="AB3583" s="49" t="s">
        <v>618</v>
      </c>
      <c r="AC3583" s="49"/>
      <c r="AD3583">
        <v>10</v>
      </c>
    </row>
    <row r="3584" spans="2:30" x14ac:dyDescent="0.25">
      <c r="B3584" s="49"/>
      <c r="C3584" s="49"/>
      <c r="D3584" s="2"/>
      <c r="E3584" t="s">
        <v>299</v>
      </c>
      <c r="F3584" s="49"/>
      <c r="G3584" s="49"/>
      <c r="H3584" t="s">
        <v>16265</v>
      </c>
      <c r="I3584" s="49"/>
      <c r="J3584" s="49"/>
      <c r="L3584" s="49" t="s">
        <v>16733</v>
      </c>
      <c r="M3584" s="49"/>
      <c r="N3584" s="49"/>
      <c r="O3584" s="49"/>
      <c r="P3584" s="49"/>
      <c r="Q3584" t="s">
        <v>16735</v>
      </c>
      <c r="R3584" t="s">
        <v>16262</v>
      </c>
      <c r="S3584">
        <v>3</v>
      </c>
      <c r="T3584">
        <v>60</v>
      </c>
      <c r="U3584">
        <v>12</v>
      </c>
      <c r="X3584" s="49"/>
      <c r="Y3584">
        <v>2</v>
      </c>
      <c r="Z3584">
        <v>1</v>
      </c>
      <c r="AA3584">
        <v>2</v>
      </c>
      <c r="AB3584" s="49" t="s">
        <v>618</v>
      </c>
      <c r="AC3584" s="49"/>
      <c r="AD3584">
        <v>10</v>
      </c>
    </row>
    <row r="3585" spans="2:30" x14ac:dyDescent="0.25">
      <c r="B3585" s="49"/>
      <c r="C3585" s="49"/>
      <c r="D3585" s="2"/>
      <c r="E3585" t="s">
        <v>363</v>
      </c>
      <c r="F3585" s="49"/>
      <c r="G3585" s="49"/>
      <c r="H3585" t="s">
        <v>16268</v>
      </c>
      <c r="I3585" s="49"/>
      <c r="J3585" s="49"/>
      <c r="L3585" s="49" t="s">
        <v>16737</v>
      </c>
      <c r="M3585" s="49"/>
      <c r="N3585" s="49"/>
      <c r="O3585" s="49"/>
      <c r="P3585" s="49"/>
      <c r="Q3585" t="s">
        <v>16736</v>
      </c>
      <c r="R3585" t="s">
        <v>16266</v>
      </c>
      <c r="S3585">
        <v>1</v>
      </c>
      <c r="V3585">
        <v>300</v>
      </c>
      <c r="W3585">
        <v>0.63</v>
      </c>
      <c r="X3585" s="49" t="s">
        <v>3957</v>
      </c>
      <c r="AB3585" s="49"/>
      <c r="AC3585" s="49"/>
      <c r="AD3585">
        <v>10</v>
      </c>
    </row>
    <row r="3586" spans="2:30" x14ac:dyDescent="0.25">
      <c r="B3586" s="49"/>
      <c r="C3586" s="49"/>
      <c r="D3586" s="2"/>
      <c r="E3586" t="s">
        <v>403</v>
      </c>
      <c r="F3586" s="49"/>
      <c r="G3586" s="49"/>
      <c r="H3586" t="s">
        <v>16740</v>
      </c>
      <c r="I3586" s="49"/>
      <c r="J3586" s="49"/>
      <c r="L3586" s="49"/>
      <c r="M3586" s="49"/>
      <c r="N3586" s="49"/>
      <c r="O3586" s="49"/>
      <c r="P3586" s="49"/>
      <c r="Q3586" t="s">
        <v>16738</v>
      </c>
      <c r="R3586" t="s">
        <v>16266</v>
      </c>
      <c r="S3586">
        <v>1</v>
      </c>
      <c r="T3586">
        <v>0</v>
      </c>
      <c r="U3586">
        <v>8</v>
      </c>
      <c r="X3586" s="49"/>
      <c r="AB3586" s="49"/>
      <c r="AC3586" s="49" t="s">
        <v>16739</v>
      </c>
      <c r="AD3586">
        <v>10</v>
      </c>
    </row>
    <row r="3587" spans="2:30" x14ac:dyDescent="0.25">
      <c r="B3587" s="49"/>
      <c r="C3587" s="49"/>
      <c r="D3587" s="2"/>
      <c r="E3587" t="s">
        <v>398</v>
      </c>
      <c r="F3587" s="49"/>
      <c r="G3587" s="49"/>
      <c r="H3587" t="s">
        <v>16742</v>
      </c>
      <c r="I3587" s="49"/>
      <c r="J3587" s="49"/>
      <c r="L3587" s="49"/>
      <c r="M3587" s="49"/>
      <c r="N3587" s="49"/>
      <c r="O3587" s="49"/>
      <c r="P3587" s="49"/>
      <c r="Q3587" t="s">
        <v>16741</v>
      </c>
      <c r="R3587" t="s">
        <v>16266</v>
      </c>
      <c r="S3587">
        <v>1</v>
      </c>
      <c r="T3587">
        <v>0</v>
      </c>
      <c r="U3587">
        <v>15</v>
      </c>
      <c r="X3587" s="49"/>
      <c r="AB3587" s="49"/>
      <c r="AC3587" s="49" t="s">
        <v>16739</v>
      </c>
      <c r="AD3587">
        <v>10</v>
      </c>
    </row>
    <row r="3588" spans="2:30" x14ac:dyDescent="0.25">
      <c r="B3588" s="49"/>
      <c r="C3588" s="49"/>
      <c r="D3588" s="2"/>
      <c r="E3588" t="s">
        <v>389</v>
      </c>
      <c r="F3588" s="49"/>
      <c r="G3588" s="49"/>
      <c r="H3588" t="s">
        <v>16744</v>
      </c>
      <c r="I3588" s="49"/>
      <c r="J3588" s="49"/>
      <c r="L3588" s="49"/>
      <c r="M3588" s="49"/>
      <c r="N3588" s="49"/>
      <c r="O3588" s="49"/>
      <c r="P3588" s="49"/>
      <c r="Q3588" t="s">
        <v>16743</v>
      </c>
      <c r="R3588" t="s">
        <v>16266</v>
      </c>
      <c r="S3588">
        <v>1</v>
      </c>
      <c r="T3588">
        <v>0</v>
      </c>
      <c r="U3588">
        <v>10</v>
      </c>
      <c r="X3588" s="49"/>
      <c r="AB3588" s="49"/>
      <c r="AC3588" s="49" t="s">
        <v>16739</v>
      </c>
      <c r="AD3588">
        <v>10</v>
      </c>
    </row>
    <row r="3589" spans="2:30" x14ac:dyDescent="0.25">
      <c r="B3589" s="49"/>
      <c r="C3589" s="49"/>
      <c r="D3589" s="2"/>
      <c r="E3589" t="s">
        <v>403</v>
      </c>
      <c r="F3589" s="49"/>
      <c r="G3589" s="49"/>
      <c r="H3589" t="s">
        <v>16746</v>
      </c>
      <c r="I3589" s="49"/>
      <c r="J3589" s="49"/>
      <c r="L3589" s="49"/>
      <c r="M3589" s="49"/>
      <c r="N3589" s="49"/>
      <c r="O3589" s="49"/>
      <c r="P3589" s="49"/>
      <c r="Q3589" t="s">
        <v>16745</v>
      </c>
      <c r="R3589" t="s">
        <v>16266</v>
      </c>
      <c r="S3589">
        <v>2</v>
      </c>
      <c r="T3589">
        <v>0</v>
      </c>
      <c r="U3589">
        <v>8</v>
      </c>
      <c r="X3589" s="49"/>
      <c r="AB3589" s="49"/>
      <c r="AC3589" s="49"/>
      <c r="AD3589">
        <v>10</v>
      </c>
    </row>
    <row r="3590" spans="2:30" x14ac:dyDescent="0.25">
      <c r="B3590" s="49"/>
      <c r="C3590" s="49"/>
      <c r="D3590" s="2"/>
      <c r="E3590" t="s">
        <v>41</v>
      </c>
      <c r="F3590" s="49"/>
      <c r="G3590" s="49"/>
      <c r="H3590" t="s">
        <v>16748</v>
      </c>
      <c r="I3590" s="49"/>
      <c r="J3590" s="49"/>
      <c r="L3590" s="49" t="s">
        <v>16668</v>
      </c>
      <c r="M3590" s="49"/>
      <c r="N3590" s="49"/>
      <c r="O3590" s="49"/>
      <c r="P3590" s="49"/>
      <c r="Q3590" t="s">
        <v>16747</v>
      </c>
      <c r="R3590" t="s">
        <v>16266</v>
      </c>
      <c r="S3590">
        <v>1</v>
      </c>
      <c r="T3590">
        <v>140</v>
      </c>
      <c r="U3590">
        <v>12</v>
      </c>
      <c r="X3590" s="49"/>
      <c r="Y3590">
        <v>3</v>
      </c>
      <c r="AA3590">
        <v>2</v>
      </c>
      <c r="AB3590" s="49" t="s">
        <v>618</v>
      </c>
      <c r="AC3590" s="49"/>
      <c r="AD3590">
        <v>10</v>
      </c>
    </row>
    <row r="3591" spans="2:30" x14ac:dyDescent="0.25">
      <c r="B3591" s="49"/>
      <c r="C3591" s="49"/>
      <c r="D3591" s="2"/>
      <c r="E3591" t="s">
        <v>41</v>
      </c>
      <c r="F3591" s="49"/>
      <c r="G3591" s="49"/>
      <c r="H3591" t="s">
        <v>16750</v>
      </c>
      <c r="I3591" s="49"/>
      <c r="J3591" s="49"/>
      <c r="L3591" s="49" t="s">
        <v>16668</v>
      </c>
      <c r="M3591" s="49"/>
      <c r="N3591" s="49"/>
      <c r="O3591" s="49"/>
      <c r="P3591" s="49"/>
      <c r="Q3591" t="s">
        <v>16749</v>
      </c>
      <c r="R3591" t="s">
        <v>16266</v>
      </c>
      <c r="S3591">
        <v>2</v>
      </c>
      <c r="T3591">
        <v>140</v>
      </c>
      <c r="U3591">
        <v>10</v>
      </c>
      <c r="X3591" s="49"/>
      <c r="Y3591">
        <v>3</v>
      </c>
      <c r="AA3591">
        <v>2</v>
      </c>
      <c r="AB3591" s="49" t="s">
        <v>618</v>
      </c>
      <c r="AC3591" s="49"/>
      <c r="AD3591">
        <v>10</v>
      </c>
    </row>
    <row r="3592" spans="2:30" x14ac:dyDescent="0.25">
      <c r="B3592" s="49"/>
      <c r="C3592" s="49"/>
      <c r="D3592" s="2"/>
      <c r="E3592" t="s">
        <v>41</v>
      </c>
      <c r="F3592" s="49"/>
      <c r="G3592" s="49"/>
      <c r="H3592" t="s">
        <v>16752</v>
      </c>
      <c r="I3592" s="49"/>
      <c r="J3592" s="49"/>
      <c r="L3592" s="49" t="s">
        <v>16668</v>
      </c>
      <c r="M3592" s="49"/>
      <c r="N3592" s="49"/>
      <c r="O3592" s="49"/>
      <c r="P3592" s="49"/>
      <c r="Q3592" t="s">
        <v>16751</v>
      </c>
      <c r="R3592" t="s">
        <v>16266</v>
      </c>
      <c r="S3592">
        <v>3</v>
      </c>
      <c r="T3592">
        <v>140</v>
      </c>
      <c r="U3592">
        <v>10</v>
      </c>
      <c r="X3592" s="49"/>
      <c r="Y3592">
        <v>3</v>
      </c>
      <c r="AA3592">
        <v>2</v>
      </c>
      <c r="AB3592" s="49" t="s">
        <v>618</v>
      </c>
      <c r="AC3592" s="49"/>
      <c r="AD3592">
        <v>10</v>
      </c>
    </row>
    <row r="3593" spans="2:30" x14ac:dyDescent="0.25">
      <c r="B3593" s="49"/>
      <c r="C3593" s="49"/>
      <c r="D3593" s="2"/>
      <c r="E3593" t="s">
        <v>45</v>
      </c>
      <c r="F3593" s="49"/>
      <c r="G3593" s="49"/>
      <c r="H3593" t="s">
        <v>16754</v>
      </c>
      <c r="I3593" s="49"/>
      <c r="J3593" s="49"/>
      <c r="L3593" s="49" t="s">
        <v>3213</v>
      </c>
      <c r="M3593" s="49"/>
      <c r="N3593" s="49"/>
      <c r="O3593" s="49"/>
      <c r="P3593" s="49"/>
      <c r="Q3593" t="s">
        <v>16753</v>
      </c>
      <c r="R3593" t="s">
        <v>16266</v>
      </c>
      <c r="S3593">
        <v>1</v>
      </c>
      <c r="T3593">
        <v>85</v>
      </c>
      <c r="U3593">
        <v>10</v>
      </c>
      <c r="X3593" s="49"/>
      <c r="Y3593">
        <v>3</v>
      </c>
      <c r="Z3593">
        <v>1</v>
      </c>
      <c r="AA3593">
        <v>2</v>
      </c>
      <c r="AB3593" s="49" t="s">
        <v>618</v>
      </c>
      <c r="AC3593" s="49"/>
      <c r="AD3593">
        <v>10</v>
      </c>
    </row>
    <row r="3594" spans="2:30" x14ac:dyDescent="0.25">
      <c r="B3594" s="49"/>
      <c r="C3594" s="49"/>
      <c r="D3594" s="2"/>
      <c r="E3594" t="s">
        <v>45</v>
      </c>
      <c r="F3594" s="49"/>
      <c r="G3594" s="49"/>
      <c r="H3594" t="s">
        <v>16756</v>
      </c>
      <c r="I3594" s="49"/>
      <c r="J3594" s="49"/>
      <c r="L3594" s="49" t="s">
        <v>2982</v>
      </c>
      <c r="M3594" s="49"/>
      <c r="N3594" s="49"/>
      <c r="O3594" s="49"/>
      <c r="P3594" s="49"/>
      <c r="Q3594" t="s">
        <v>16755</v>
      </c>
      <c r="R3594" t="s">
        <v>16266</v>
      </c>
      <c r="S3594">
        <v>2</v>
      </c>
      <c r="T3594">
        <v>85</v>
      </c>
      <c r="U3594">
        <v>10</v>
      </c>
      <c r="X3594" s="49"/>
      <c r="Y3594">
        <v>3</v>
      </c>
      <c r="Z3594">
        <v>1</v>
      </c>
      <c r="AA3594">
        <v>2</v>
      </c>
      <c r="AB3594" s="49" t="s">
        <v>1745</v>
      </c>
      <c r="AC3594" s="49"/>
      <c r="AD3594">
        <v>10</v>
      </c>
    </row>
    <row r="3595" spans="2:30" x14ac:dyDescent="0.25">
      <c r="B3595" s="49"/>
      <c r="C3595" s="49"/>
      <c r="D3595" s="2"/>
      <c r="E3595" t="s">
        <v>45</v>
      </c>
      <c r="F3595" s="49"/>
      <c r="G3595" s="49"/>
      <c r="H3595" t="s">
        <v>16759</v>
      </c>
      <c r="I3595" s="49"/>
      <c r="J3595" s="49"/>
      <c r="L3595" s="49" t="s">
        <v>16758</v>
      </c>
      <c r="M3595" s="49"/>
      <c r="N3595" s="49"/>
      <c r="O3595" s="49"/>
      <c r="P3595" s="49"/>
      <c r="Q3595" t="s">
        <v>16757</v>
      </c>
      <c r="R3595" t="s">
        <v>16266</v>
      </c>
      <c r="S3595">
        <v>3</v>
      </c>
      <c r="T3595">
        <v>85</v>
      </c>
      <c r="U3595">
        <v>8.5</v>
      </c>
      <c r="X3595" s="49"/>
      <c r="Y3595">
        <v>3</v>
      </c>
      <c r="Z3595">
        <v>1</v>
      </c>
      <c r="AA3595">
        <v>2</v>
      </c>
      <c r="AB3595" s="49" t="s">
        <v>1745</v>
      </c>
      <c r="AC3595" s="49"/>
      <c r="AD3595">
        <v>10</v>
      </c>
    </row>
    <row r="3596" spans="2:30" x14ac:dyDescent="0.25">
      <c r="B3596" s="49"/>
      <c r="C3596" s="49"/>
      <c r="D3596" s="2"/>
      <c r="E3596" t="s">
        <v>16232</v>
      </c>
      <c r="F3596" s="49"/>
      <c r="G3596" s="49"/>
      <c r="H3596" t="s">
        <v>16761</v>
      </c>
      <c r="I3596" s="49"/>
      <c r="J3596" s="49"/>
      <c r="L3596" s="49" t="s">
        <v>2154</v>
      </c>
      <c r="M3596" s="49"/>
      <c r="N3596" s="49"/>
      <c r="O3596" s="49"/>
      <c r="P3596" s="49"/>
      <c r="Q3596" t="s">
        <v>16760</v>
      </c>
      <c r="R3596" t="s">
        <v>16266</v>
      </c>
      <c r="S3596">
        <v>1</v>
      </c>
      <c r="T3596">
        <v>70</v>
      </c>
      <c r="U3596">
        <v>15</v>
      </c>
      <c r="X3596" s="49"/>
      <c r="Y3596">
        <v>2</v>
      </c>
      <c r="Z3596">
        <v>1</v>
      </c>
      <c r="AA3596">
        <v>2</v>
      </c>
      <c r="AB3596" s="49" t="s">
        <v>618</v>
      </c>
      <c r="AC3596" s="49"/>
      <c r="AD3596">
        <v>10</v>
      </c>
    </row>
    <row r="3597" spans="2:30" x14ac:dyDescent="0.25">
      <c r="B3597" s="49"/>
      <c r="C3597" s="49"/>
      <c r="D3597" s="2"/>
      <c r="E3597" t="s">
        <v>16232</v>
      </c>
      <c r="F3597" s="49"/>
      <c r="G3597" s="49"/>
      <c r="H3597" t="s">
        <v>16763</v>
      </c>
      <c r="I3597" s="49"/>
      <c r="J3597" s="49"/>
      <c r="L3597" s="49" t="s">
        <v>2154</v>
      </c>
      <c r="M3597" s="49"/>
      <c r="N3597" s="49"/>
      <c r="O3597" s="49"/>
      <c r="P3597" s="49"/>
      <c r="Q3597" t="s">
        <v>16762</v>
      </c>
      <c r="R3597" t="s">
        <v>16266</v>
      </c>
      <c r="S3597">
        <v>2</v>
      </c>
      <c r="T3597">
        <v>75</v>
      </c>
      <c r="U3597">
        <v>15</v>
      </c>
      <c r="X3597" s="49"/>
      <c r="Y3597">
        <v>2</v>
      </c>
      <c r="Z3597">
        <v>1</v>
      </c>
      <c r="AA3597">
        <v>2</v>
      </c>
      <c r="AB3597" s="49" t="s">
        <v>618</v>
      </c>
      <c r="AC3597" s="49"/>
      <c r="AD3597">
        <v>10</v>
      </c>
    </row>
    <row r="3598" spans="2:30" x14ac:dyDescent="0.25">
      <c r="B3598" s="49"/>
      <c r="C3598" s="49"/>
      <c r="D3598" s="2"/>
      <c r="E3598" t="s">
        <v>16232</v>
      </c>
      <c r="F3598" s="49"/>
      <c r="G3598" s="49"/>
      <c r="H3598" t="s">
        <v>16765</v>
      </c>
      <c r="I3598" s="49"/>
      <c r="J3598" s="49"/>
      <c r="L3598" s="49" t="s">
        <v>2154</v>
      </c>
      <c r="M3598" s="49"/>
      <c r="N3598" s="49"/>
      <c r="O3598" s="49"/>
      <c r="P3598" s="49"/>
      <c r="Q3598" t="s">
        <v>16764</v>
      </c>
      <c r="R3598" t="s">
        <v>16266</v>
      </c>
      <c r="S3598">
        <v>3</v>
      </c>
      <c r="T3598">
        <v>80</v>
      </c>
      <c r="U3598">
        <v>13</v>
      </c>
      <c r="X3598" s="49"/>
      <c r="Y3598">
        <v>2</v>
      </c>
      <c r="Z3598">
        <v>1</v>
      </c>
      <c r="AA3598">
        <v>2</v>
      </c>
      <c r="AB3598" s="49" t="s">
        <v>618</v>
      </c>
      <c r="AC3598" s="49"/>
      <c r="AD3598">
        <v>10</v>
      </c>
    </row>
    <row r="3599" spans="2:30" x14ac:dyDescent="0.25">
      <c r="B3599" s="49"/>
      <c r="C3599" s="49"/>
      <c r="D3599" s="2"/>
      <c r="E3599" t="s">
        <v>229</v>
      </c>
      <c r="F3599" s="49"/>
      <c r="G3599" s="49"/>
      <c r="H3599" t="s">
        <v>16767</v>
      </c>
      <c r="I3599" s="49"/>
      <c r="J3599" s="49"/>
      <c r="L3599" s="49" t="s">
        <v>3213</v>
      </c>
      <c r="M3599" s="49"/>
      <c r="N3599" s="49"/>
      <c r="O3599" s="49"/>
      <c r="P3599" s="49"/>
      <c r="Q3599" t="s">
        <v>16766</v>
      </c>
      <c r="R3599" t="s">
        <v>16266</v>
      </c>
      <c r="S3599">
        <v>1</v>
      </c>
      <c r="T3599">
        <v>30</v>
      </c>
      <c r="U3599">
        <v>11</v>
      </c>
      <c r="X3599" s="49"/>
      <c r="Y3599">
        <v>3</v>
      </c>
      <c r="Z3599">
        <v>1</v>
      </c>
      <c r="AA3599">
        <v>2</v>
      </c>
      <c r="AB3599" s="49" t="s">
        <v>618</v>
      </c>
      <c r="AC3599" s="49"/>
      <c r="AD3599">
        <v>10</v>
      </c>
    </row>
    <row r="3600" spans="2:30" x14ac:dyDescent="0.25">
      <c r="B3600" s="49"/>
      <c r="C3600" s="49"/>
      <c r="D3600" s="2"/>
      <c r="E3600" t="s">
        <v>229</v>
      </c>
      <c r="F3600" s="49"/>
      <c r="G3600" s="49"/>
      <c r="H3600" t="s">
        <v>16769</v>
      </c>
      <c r="I3600" s="49"/>
      <c r="J3600" s="49"/>
      <c r="L3600" s="49" t="s">
        <v>3213</v>
      </c>
      <c r="M3600" s="49"/>
      <c r="N3600" s="49"/>
      <c r="O3600" s="49"/>
      <c r="P3600" s="49"/>
      <c r="Q3600" t="s">
        <v>16768</v>
      </c>
      <c r="R3600" t="s">
        <v>16266</v>
      </c>
      <c r="S3600">
        <v>2</v>
      </c>
      <c r="T3600">
        <v>30</v>
      </c>
      <c r="U3600">
        <v>9</v>
      </c>
      <c r="X3600" s="49"/>
      <c r="Y3600">
        <v>3</v>
      </c>
      <c r="Z3600">
        <v>1</v>
      </c>
      <c r="AA3600">
        <v>2</v>
      </c>
      <c r="AB3600" s="49" t="s">
        <v>618</v>
      </c>
      <c r="AC3600" s="49"/>
      <c r="AD3600">
        <v>10</v>
      </c>
    </row>
    <row r="3601" spans="2:30" x14ac:dyDescent="0.25">
      <c r="B3601" s="49"/>
      <c r="C3601" s="49"/>
      <c r="D3601" s="2"/>
      <c r="E3601" t="s">
        <v>229</v>
      </c>
      <c r="F3601" s="49"/>
      <c r="G3601" s="49"/>
      <c r="H3601" t="s">
        <v>16771</v>
      </c>
      <c r="I3601" s="49"/>
      <c r="J3601" s="49"/>
      <c r="L3601" s="49" t="s">
        <v>3213</v>
      </c>
      <c r="M3601" s="49"/>
      <c r="N3601" s="49"/>
      <c r="O3601" s="49"/>
      <c r="P3601" s="49"/>
      <c r="Q3601" t="s">
        <v>16770</v>
      </c>
      <c r="R3601" t="s">
        <v>16266</v>
      </c>
      <c r="S3601">
        <v>3</v>
      </c>
      <c r="T3601">
        <v>30</v>
      </c>
      <c r="U3601">
        <v>8</v>
      </c>
      <c r="X3601" s="49"/>
      <c r="Y3601">
        <v>3</v>
      </c>
      <c r="Z3601">
        <v>1</v>
      </c>
      <c r="AA3601">
        <v>2</v>
      </c>
      <c r="AB3601" s="49" t="s">
        <v>618</v>
      </c>
      <c r="AC3601" s="49"/>
      <c r="AD3601">
        <v>10</v>
      </c>
    </row>
    <row r="3602" spans="2:30" x14ac:dyDescent="0.25">
      <c r="B3602" s="49"/>
      <c r="C3602" s="49"/>
      <c r="D3602" s="2"/>
      <c r="E3602" t="s">
        <v>102</v>
      </c>
      <c r="F3602" s="49"/>
      <c r="G3602" s="49"/>
      <c r="H3602" t="s">
        <v>16774</v>
      </c>
      <c r="I3602" s="49"/>
      <c r="J3602" s="49"/>
      <c r="L3602" s="49" t="s">
        <v>16773</v>
      </c>
      <c r="M3602" s="49"/>
      <c r="N3602" s="49"/>
      <c r="O3602" s="49"/>
      <c r="P3602" s="49"/>
      <c r="Q3602" t="s">
        <v>16772</v>
      </c>
      <c r="R3602" t="s">
        <v>16266</v>
      </c>
      <c r="S3602">
        <v>1</v>
      </c>
      <c r="T3602">
        <v>25</v>
      </c>
      <c r="U3602">
        <v>12</v>
      </c>
      <c r="X3602" s="49"/>
      <c r="Y3602">
        <v>3</v>
      </c>
      <c r="Z3602">
        <v>1</v>
      </c>
      <c r="AA3602">
        <v>2</v>
      </c>
      <c r="AB3602" s="49" t="s">
        <v>618</v>
      </c>
      <c r="AC3602" s="49"/>
      <c r="AD3602">
        <v>10</v>
      </c>
    </row>
    <row r="3603" spans="2:30" x14ac:dyDescent="0.25">
      <c r="B3603" s="49"/>
      <c r="C3603" s="49"/>
      <c r="D3603" s="2"/>
      <c r="E3603" t="s">
        <v>102</v>
      </c>
      <c r="F3603" s="49"/>
      <c r="G3603" s="49"/>
      <c r="H3603" t="s">
        <v>16776</v>
      </c>
      <c r="I3603" s="49"/>
      <c r="J3603" s="49"/>
      <c r="L3603" s="49" t="s">
        <v>16773</v>
      </c>
      <c r="M3603" s="49"/>
      <c r="N3603" s="49"/>
      <c r="O3603" s="49"/>
      <c r="P3603" s="49"/>
      <c r="Q3603" t="s">
        <v>16775</v>
      </c>
      <c r="R3603" t="s">
        <v>16266</v>
      </c>
      <c r="S3603">
        <v>2</v>
      </c>
      <c r="T3603">
        <v>25</v>
      </c>
      <c r="U3603">
        <v>10</v>
      </c>
      <c r="X3603" s="49"/>
      <c r="Y3603">
        <v>3</v>
      </c>
      <c r="Z3603">
        <v>1</v>
      </c>
      <c r="AA3603">
        <v>2</v>
      </c>
      <c r="AB3603" s="49" t="s">
        <v>618</v>
      </c>
      <c r="AC3603" s="49"/>
      <c r="AD3603">
        <v>10</v>
      </c>
    </row>
    <row r="3604" spans="2:30" x14ac:dyDescent="0.25">
      <c r="B3604" s="49"/>
      <c r="C3604" s="49"/>
      <c r="D3604" s="2"/>
      <c r="E3604" t="s">
        <v>102</v>
      </c>
      <c r="F3604" s="49"/>
      <c r="G3604" s="49"/>
      <c r="H3604" t="s">
        <v>16778</v>
      </c>
      <c r="I3604" s="49"/>
      <c r="J3604" s="49"/>
      <c r="L3604" s="49" t="s">
        <v>16773</v>
      </c>
      <c r="M3604" s="49"/>
      <c r="N3604" s="49"/>
      <c r="O3604" s="49"/>
      <c r="P3604" s="49"/>
      <c r="Q3604" t="s">
        <v>16777</v>
      </c>
      <c r="R3604" t="s">
        <v>16266</v>
      </c>
      <c r="S3604">
        <v>3</v>
      </c>
      <c r="T3604">
        <v>25</v>
      </c>
      <c r="U3604">
        <v>8</v>
      </c>
      <c r="X3604" s="49"/>
      <c r="Y3604">
        <v>3</v>
      </c>
      <c r="Z3604">
        <v>1</v>
      </c>
      <c r="AA3604">
        <v>2</v>
      </c>
      <c r="AB3604" s="49" t="s">
        <v>618</v>
      </c>
      <c r="AC3604" s="49"/>
      <c r="AD3604">
        <v>10</v>
      </c>
    </row>
    <row r="3605" spans="2:30" x14ac:dyDescent="0.25">
      <c r="B3605" s="49"/>
      <c r="C3605" s="49"/>
      <c r="D3605" s="2"/>
      <c r="E3605" t="s">
        <v>16228</v>
      </c>
      <c r="F3605" s="49"/>
      <c r="G3605" s="49"/>
      <c r="H3605" t="s">
        <v>16780</v>
      </c>
      <c r="I3605" s="49"/>
      <c r="J3605" s="49"/>
      <c r="L3605" s="49" t="s">
        <v>2154</v>
      </c>
      <c r="M3605" s="49"/>
      <c r="N3605" s="49"/>
      <c r="O3605" s="49"/>
      <c r="P3605" s="49"/>
      <c r="Q3605" t="s">
        <v>16779</v>
      </c>
      <c r="R3605" t="s">
        <v>16266</v>
      </c>
      <c r="S3605">
        <v>1</v>
      </c>
      <c r="T3605">
        <v>40</v>
      </c>
      <c r="U3605">
        <v>13</v>
      </c>
      <c r="X3605" s="49"/>
      <c r="Y3605">
        <v>2</v>
      </c>
      <c r="Z3605">
        <v>1</v>
      </c>
      <c r="AA3605">
        <v>2</v>
      </c>
      <c r="AB3605" s="49" t="s">
        <v>618</v>
      </c>
      <c r="AC3605" s="49"/>
      <c r="AD3605">
        <v>10</v>
      </c>
    </row>
    <row r="3606" spans="2:30" x14ac:dyDescent="0.25">
      <c r="B3606" s="49"/>
      <c r="C3606" s="49"/>
      <c r="D3606" s="2"/>
      <c r="E3606" t="s">
        <v>16228</v>
      </c>
      <c r="F3606" s="49"/>
      <c r="G3606" s="49"/>
      <c r="H3606" t="s">
        <v>16782</v>
      </c>
      <c r="I3606" s="49"/>
      <c r="J3606" s="49"/>
      <c r="L3606" s="49" t="s">
        <v>2154</v>
      </c>
      <c r="M3606" s="49"/>
      <c r="N3606" s="49"/>
      <c r="O3606" s="49"/>
      <c r="P3606" s="49"/>
      <c r="Q3606" t="s">
        <v>16781</v>
      </c>
      <c r="R3606" t="s">
        <v>16266</v>
      </c>
      <c r="S3606">
        <v>2</v>
      </c>
      <c r="T3606">
        <v>40</v>
      </c>
      <c r="U3606">
        <v>8.5</v>
      </c>
      <c r="X3606" s="49"/>
      <c r="Y3606">
        <v>2</v>
      </c>
      <c r="Z3606">
        <v>1</v>
      </c>
      <c r="AA3606">
        <v>2</v>
      </c>
      <c r="AB3606" s="49" t="s">
        <v>618</v>
      </c>
      <c r="AC3606" s="49"/>
      <c r="AD3606">
        <v>10</v>
      </c>
    </row>
    <row r="3607" spans="2:30" x14ac:dyDescent="0.25">
      <c r="B3607" s="49"/>
      <c r="C3607" s="49"/>
      <c r="D3607" s="2"/>
      <c r="E3607" t="s">
        <v>1534</v>
      </c>
      <c r="F3607" s="49"/>
      <c r="G3607" s="49"/>
      <c r="H3607" t="s">
        <v>16784</v>
      </c>
      <c r="I3607" s="49"/>
      <c r="J3607" s="49"/>
      <c r="L3607" s="49"/>
      <c r="M3607" s="49"/>
      <c r="N3607" s="49"/>
      <c r="O3607" s="49"/>
      <c r="P3607" s="49"/>
      <c r="Q3607" t="s">
        <v>16783</v>
      </c>
      <c r="R3607" t="s">
        <v>16266</v>
      </c>
      <c r="S3607">
        <v>1</v>
      </c>
      <c r="T3607">
        <v>140</v>
      </c>
      <c r="V3607">
        <v>60</v>
      </c>
      <c r="X3607" s="49"/>
      <c r="AB3607" s="49"/>
      <c r="AC3607" s="49"/>
      <c r="AD3607">
        <v>10</v>
      </c>
    </row>
    <row r="3608" spans="2:30" x14ac:dyDescent="0.25">
      <c r="B3608" s="49"/>
      <c r="C3608" s="49"/>
      <c r="D3608" s="2"/>
      <c r="E3608" t="s">
        <v>1534</v>
      </c>
      <c r="F3608" s="49"/>
      <c r="G3608" s="49"/>
      <c r="H3608" t="s">
        <v>16786</v>
      </c>
      <c r="I3608" s="49"/>
      <c r="J3608" s="49"/>
      <c r="L3608" s="49"/>
      <c r="M3608" s="49"/>
      <c r="N3608" s="49"/>
      <c r="O3608" s="49"/>
      <c r="P3608" s="49"/>
      <c r="Q3608" t="s">
        <v>16785</v>
      </c>
      <c r="R3608" t="s">
        <v>16266</v>
      </c>
      <c r="S3608">
        <v>2</v>
      </c>
      <c r="T3608">
        <v>140</v>
      </c>
      <c r="V3608">
        <v>60</v>
      </c>
      <c r="X3608" s="49"/>
      <c r="AB3608" s="49"/>
      <c r="AC3608" s="49"/>
      <c r="AD3608">
        <v>10</v>
      </c>
    </row>
    <row r="3609" spans="2:30" x14ac:dyDescent="0.25">
      <c r="B3609" s="49"/>
      <c r="C3609" s="49"/>
      <c r="D3609" s="2"/>
      <c r="E3609" t="s">
        <v>16231</v>
      </c>
      <c r="F3609" s="49"/>
      <c r="G3609" s="49"/>
      <c r="H3609" t="s">
        <v>16789</v>
      </c>
      <c r="I3609" s="49"/>
      <c r="J3609" s="49"/>
      <c r="L3609" s="49" t="s">
        <v>16788</v>
      </c>
      <c r="M3609" s="49"/>
      <c r="N3609" s="49"/>
      <c r="O3609" s="49"/>
      <c r="P3609" s="49"/>
      <c r="Q3609" t="s">
        <v>16787</v>
      </c>
      <c r="R3609" t="s">
        <v>16266</v>
      </c>
      <c r="S3609">
        <v>1</v>
      </c>
      <c r="T3609">
        <v>40</v>
      </c>
      <c r="U3609">
        <v>15</v>
      </c>
      <c r="X3609" s="49"/>
      <c r="AB3609" s="49" t="s">
        <v>2271</v>
      </c>
      <c r="AC3609" s="49"/>
      <c r="AD3609">
        <v>10</v>
      </c>
    </row>
    <row r="3610" spans="2:30" x14ac:dyDescent="0.25">
      <c r="B3610" s="49"/>
      <c r="C3610" s="49"/>
      <c r="D3610" s="2"/>
      <c r="E3610" t="s">
        <v>16231</v>
      </c>
      <c r="F3610" s="49"/>
      <c r="G3610" s="49"/>
      <c r="H3610" t="s">
        <v>16269</v>
      </c>
      <c r="I3610" s="49"/>
      <c r="J3610" s="49"/>
      <c r="L3610" s="49" t="s">
        <v>16791</v>
      </c>
      <c r="M3610" s="49"/>
      <c r="N3610" s="49"/>
      <c r="O3610" s="49"/>
      <c r="P3610" s="49"/>
      <c r="Q3610" t="s">
        <v>16790</v>
      </c>
      <c r="R3610" t="s">
        <v>16266</v>
      </c>
      <c r="S3610">
        <v>2</v>
      </c>
      <c r="T3610">
        <v>55</v>
      </c>
      <c r="U3610">
        <v>15</v>
      </c>
      <c r="X3610" s="49"/>
      <c r="AB3610" s="49" t="s">
        <v>1745</v>
      </c>
      <c r="AC3610" s="49"/>
      <c r="AD3610">
        <v>10</v>
      </c>
    </row>
    <row r="3611" spans="2:30" x14ac:dyDescent="0.25">
      <c r="B3611" s="49"/>
      <c r="C3611" s="49"/>
      <c r="D3611" s="2"/>
      <c r="E3611" t="s">
        <v>363</v>
      </c>
      <c r="F3611" s="49"/>
      <c r="G3611" s="49"/>
      <c r="H3611" t="s">
        <v>16272</v>
      </c>
      <c r="I3611" s="49"/>
      <c r="J3611" s="49"/>
      <c r="L3611" s="49" t="s">
        <v>16686</v>
      </c>
      <c r="M3611" s="49"/>
      <c r="N3611" s="49"/>
      <c r="O3611" s="49"/>
      <c r="P3611" s="49"/>
      <c r="Q3611" t="s">
        <v>16792</v>
      </c>
      <c r="R3611" t="s">
        <v>16270</v>
      </c>
      <c r="S3611">
        <v>1</v>
      </c>
      <c r="V3611">
        <v>300</v>
      </c>
      <c r="W3611">
        <v>0.63</v>
      </c>
      <c r="X3611" s="49" t="s">
        <v>3957</v>
      </c>
      <c r="AB3611" s="49"/>
      <c r="AC3611" s="49"/>
      <c r="AD3611">
        <v>10</v>
      </c>
    </row>
    <row r="3612" spans="2:30" x14ac:dyDescent="0.25">
      <c r="B3612" s="49"/>
      <c r="C3612" s="49"/>
      <c r="D3612" s="2"/>
      <c r="E3612" t="s">
        <v>403</v>
      </c>
      <c r="F3612" s="49"/>
      <c r="G3612" s="49"/>
      <c r="H3612" t="s">
        <v>16795</v>
      </c>
      <c r="I3612" s="49"/>
      <c r="J3612" s="49"/>
      <c r="L3612" s="49"/>
      <c r="M3612" s="49"/>
      <c r="N3612" s="49"/>
      <c r="O3612" s="49"/>
      <c r="P3612" s="49"/>
      <c r="Q3612" t="s">
        <v>16793</v>
      </c>
      <c r="R3612" t="s">
        <v>16270</v>
      </c>
      <c r="S3612">
        <v>1</v>
      </c>
      <c r="T3612">
        <v>0</v>
      </c>
      <c r="U3612">
        <v>8</v>
      </c>
      <c r="X3612" s="49"/>
      <c r="AB3612" s="49"/>
      <c r="AC3612" s="49" t="s">
        <v>16794</v>
      </c>
      <c r="AD3612">
        <v>10</v>
      </c>
    </row>
    <row r="3613" spans="2:30" x14ac:dyDescent="0.25">
      <c r="B3613" s="49"/>
      <c r="C3613" s="49"/>
      <c r="D3613" s="2"/>
      <c r="E3613" t="s">
        <v>398</v>
      </c>
      <c r="F3613" s="49"/>
      <c r="G3613" s="49"/>
      <c r="H3613" t="s">
        <v>16797</v>
      </c>
      <c r="I3613" s="49"/>
      <c r="J3613" s="49"/>
      <c r="L3613" s="49"/>
      <c r="M3613" s="49"/>
      <c r="N3613" s="49"/>
      <c r="O3613" s="49"/>
      <c r="P3613" s="49"/>
      <c r="Q3613" t="s">
        <v>16796</v>
      </c>
      <c r="R3613" t="s">
        <v>16270</v>
      </c>
      <c r="S3613">
        <v>1</v>
      </c>
      <c r="T3613">
        <v>0</v>
      </c>
      <c r="U3613">
        <v>12</v>
      </c>
      <c r="X3613" s="49"/>
      <c r="AB3613" s="49"/>
      <c r="AC3613" s="49" t="s">
        <v>16794</v>
      </c>
      <c r="AD3613">
        <v>10</v>
      </c>
    </row>
    <row r="3614" spans="2:30" x14ac:dyDescent="0.25">
      <c r="B3614" s="49"/>
      <c r="C3614" s="49"/>
      <c r="D3614" s="2"/>
      <c r="E3614" t="s">
        <v>398</v>
      </c>
      <c r="F3614" s="49"/>
      <c r="G3614" s="49"/>
      <c r="H3614" t="s">
        <v>16799</v>
      </c>
      <c r="I3614" s="49"/>
      <c r="J3614" s="49"/>
      <c r="L3614" s="49"/>
      <c r="M3614" s="49"/>
      <c r="N3614" s="49"/>
      <c r="O3614" s="49"/>
      <c r="P3614" s="49"/>
      <c r="Q3614" t="s">
        <v>16798</v>
      </c>
      <c r="R3614" t="s">
        <v>16270</v>
      </c>
      <c r="S3614">
        <v>2</v>
      </c>
      <c r="T3614">
        <v>0</v>
      </c>
      <c r="U3614">
        <v>12</v>
      </c>
      <c r="X3614" s="49"/>
      <c r="AB3614" s="49"/>
      <c r="AC3614" s="49" t="s">
        <v>16794</v>
      </c>
      <c r="AD3614">
        <v>10</v>
      </c>
    </row>
    <row r="3615" spans="2:30" x14ac:dyDescent="0.25">
      <c r="B3615" s="49"/>
      <c r="C3615" s="49"/>
      <c r="D3615" s="2"/>
      <c r="E3615" t="s">
        <v>403</v>
      </c>
      <c r="F3615" s="49"/>
      <c r="G3615" s="49"/>
      <c r="H3615" t="s">
        <v>16802</v>
      </c>
      <c r="I3615" s="49"/>
      <c r="J3615" s="49"/>
      <c r="L3615" s="49" t="s">
        <v>16801</v>
      </c>
      <c r="M3615" s="49"/>
      <c r="N3615" s="49"/>
      <c r="O3615" s="49"/>
      <c r="P3615" s="49"/>
      <c r="Q3615" t="s">
        <v>16800</v>
      </c>
      <c r="R3615" t="s">
        <v>16270</v>
      </c>
      <c r="S3615">
        <v>2</v>
      </c>
      <c r="T3615">
        <v>0</v>
      </c>
      <c r="U3615">
        <v>8</v>
      </c>
      <c r="X3615" s="49"/>
      <c r="AB3615" s="49"/>
      <c r="AC3615" s="49"/>
      <c r="AD3615">
        <v>10</v>
      </c>
    </row>
    <row r="3616" spans="2:30" x14ac:dyDescent="0.25">
      <c r="B3616" s="49"/>
      <c r="C3616" s="49"/>
      <c r="D3616" s="2"/>
      <c r="E3616" t="s">
        <v>1</v>
      </c>
      <c r="F3616" s="49"/>
      <c r="G3616" s="49"/>
      <c r="H3616" t="s">
        <v>16804</v>
      </c>
      <c r="I3616" s="49"/>
      <c r="J3616" s="49"/>
      <c r="L3616" s="49" t="s">
        <v>5657</v>
      </c>
      <c r="M3616" s="49"/>
      <c r="N3616" s="49"/>
      <c r="O3616" s="49"/>
      <c r="P3616" s="49"/>
      <c r="Q3616" t="s">
        <v>16803</v>
      </c>
      <c r="R3616" t="s">
        <v>16270</v>
      </c>
      <c r="S3616">
        <v>1</v>
      </c>
      <c r="T3616">
        <v>150</v>
      </c>
      <c r="V3616">
        <v>64.800000000000011</v>
      </c>
      <c r="X3616" s="49"/>
      <c r="AB3616" s="49"/>
      <c r="AC3616" s="49"/>
      <c r="AD3616">
        <v>10</v>
      </c>
    </row>
    <row r="3617" spans="2:30" x14ac:dyDescent="0.25">
      <c r="B3617" s="49"/>
      <c r="C3617" s="49"/>
      <c r="D3617" s="2"/>
      <c r="E3617" t="s">
        <v>1</v>
      </c>
      <c r="F3617" s="49"/>
      <c r="G3617" s="49"/>
      <c r="H3617" t="s">
        <v>16806</v>
      </c>
      <c r="I3617" s="49"/>
      <c r="J3617" s="49"/>
      <c r="L3617" s="49" t="s">
        <v>5657</v>
      </c>
      <c r="M3617" s="49"/>
      <c r="N3617" s="49"/>
      <c r="O3617" s="49"/>
      <c r="P3617" s="49"/>
      <c r="Q3617" t="s">
        <v>16805</v>
      </c>
      <c r="R3617" t="s">
        <v>16270</v>
      </c>
      <c r="S3617">
        <v>2</v>
      </c>
      <c r="T3617">
        <v>150</v>
      </c>
      <c r="V3617">
        <v>64.800000000000011</v>
      </c>
      <c r="X3617" s="49"/>
      <c r="AB3617" s="49"/>
      <c r="AC3617" s="49"/>
      <c r="AD3617">
        <v>10</v>
      </c>
    </row>
    <row r="3618" spans="2:30" x14ac:dyDescent="0.25">
      <c r="B3618" s="49"/>
      <c r="C3618" s="49"/>
      <c r="D3618" s="2"/>
      <c r="E3618" t="s">
        <v>1</v>
      </c>
      <c r="F3618" s="49"/>
      <c r="G3618" s="49"/>
      <c r="H3618" t="s">
        <v>16808</v>
      </c>
      <c r="I3618" s="49"/>
      <c r="J3618" s="49"/>
      <c r="L3618" s="49" t="s">
        <v>5448</v>
      </c>
      <c r="M3618" s="49"/>
      <c r="N3618" s="49"/>
      <c r="O3618" s="49"/>
      <c r="P3618" s="49"/>
      <c r="Q3618" t="s">
        <v>16807</v>
      </c>
      <c r="R3618" t="s">
        <v>16270</v>
      </c>
      <c r="S3618">
        <v>3</v>
      </c>
      <c r="T3618">
        <v>150</v>
      </c>
      <c r="V3618">
        <v>55.2</v>
      </c>
      <c r="X3618" s="49"/>
      <c r="AB3618" s="49"/>
      <c r="AC3618" s="49"/>
      <c r="AD3618">
        <v>10</v>
      </c>
    </row>
    <row r="3619" spans="2:30" x14ac:dyDescent="0.25">
      <c r="B3619" s="49"/>
      <c r="C3619" s="49"/>
      <c r="D3619" s="2"/>
      <c r="E3619" t="s">
        <v>41</v>
      </c>
      <c r="F3619" s="49"/>
      <c r="G3619" s="49"/>
      <c r="H3619" t="s">
        <v>16810</v>
      </c>
      <c r="I3619" s="49"/>
      <c r="J3619" s="49"/>
      <c r="L3619" s="49" t="s">
        <v>3213</v>
      </c>
      <c r="M3619" s="49"/>
      <c r="N3619" s="49"/>
      <c r="O3619" s="49"/>
      <c r="P3619" s="49"/>
      <c r="Q3619" t="s">
        <v>16809</v>
      </c>
      <c r="R3619" t="s">
        <v>16270</v>
      </c>
      <c r="S3619">
        <v>1</v>
      </c>
      <c r="T3619">
        <v>140</v>
      </c>
      <c r="U3619">
        <v>10</v>
      </c>
      <c r="X3619" s="49"/>
      <c r="Y3619">
        <v>3</v>
      </c>
      <c r="Z3619">
        <v>1</v>
      </c>
      <c r="AA3619">
        <v>2</v>
      </c>
      <c r="AB3619" s="49" t="s">
        <v>618</v>
      </c>
      <c r="AC3619" s="49"/>
      <c r="AD3619">
        <v>10</v>
      </c>
    </row>
    <row r="3620" spans="2:30" x14ac:dyDescent="0.25">
      <c r="B3620" s="49"/>
      <c r="C3620" s="49"/>
      <c r="D3620" s="2"/>
      <c r="E3620" t="s">
        <v>41</v>
      </c>
      <c r="F3620" s="49"/>
      <c r="G3620" s="49"/>
      <c r="H3620" t="s">
        <v>16812</v>
      </c>
      <c r="I3620" s="49"/>
      <c r="J3620" s="49"/>
      <c r="L3620" s="49" t="s">
        <v>3213</v>
      </c>
      <c r="M3620" s="49"/>
      <c r="N3620" s="49"/>
      <c r="O3620" s="49"/>
      <c r="P3620" s="49"/>
      <c r="Q3620" t="s">
        <v>16811</v>
      </c>
      <c r="R3620" t="s">
        <v>16270</v>
      </c>
      <c r="S3620">
        <v>2</v>
      </c>
      <c r="T3620">
        <v>140</v>
      </c>
      <c r="U3620">
        <v>9</v>
      </c>
      <c r="X3620" s="49"/>
      <c r="Y3620">
        <v>3</v>
      </c>
      <c r="Z3620">
        <v>1</v>
      </c>
      <c r="AA3620">
        <v>2</v>
      </c>
      <c r="AB3620" s="49" t="s">
        <v>618</v>
      </c>
      <c r="AC3620" s="49"/>
      <c r="AD3620">
        <v>10</v>
      </c>
    </row>
    <row r="3621" spans="2:30" x14ac:dyDescent="0.25">
      <c r="B3621" s="49"/>
      <c r="C3621" s="49"/>
      <c r="D3621" s="2"/>
      <c r="E3621" t="s">
        <v>41</v>
      </c>
      <c r="F3621" s="49"/>
      <c r="G3621" s="49"/>
      <c r="H3621" t="s">
        <v>16814</v>
      </c>
      <c r="I3621" s="49"/>
      <c r="J3621" s="49"/>
      <c r="L3621" s="49" t="s">
        <v>2982</v>
      </c>
      <c r="M3621" s="49"/>
      <c r="N3621" s="49"/>
      <c r="O3621" s="49"/>
      <c r="P3621" s="49"/>
      <c r="Q3621" t="s">
        <v>16813</v>
      </c>
      <c r="R3621" t="s">
        <v>16270</v>
      </c>
      <c r="S3621">
        <v>3</v>
      </c>
      <c r="T3621">
        <v>140</v>
      </c>
      <c r="U3621">
        <v>8</v>
      </c>
      <c r="X3621" s="49"/>
      <c r="Y3621">
        <v>3</v>
      </c>
      <c r="Z3621">
        <v>1</v>
      </c>
      <c r="AA3621">
        <v>2</v>
      </c>
      <c r="AB3621" s="49" t="s">
        <v>1745</v>
      </c>
      <c r="AC3621" s="49"/>
      <c r="AD3621">
        <v>10</v>
      </c>
    </row>
    <row r="3622" spans="2:30" x14ac:dyDescent="0.25">
      <c r="B3622" s="49"/>
      <c r="C3622" s="49"/>
      <c r="D3622" s="2"/>
      <c r="E3622" t="s">
        <v>45</v>
      </c>
      <c r="F3622" s="49"/>
      <c r="G3622" s="49"/>
      <c r="H3622" t="s">
        <v>16817</v>
      </c>
      <c r="I3622" s="49"/>
      <c r="J3622" s="49"/>
      <c r="L3622" s="49" t="s">
        <v>16816</v>
      </c>
      <c r="M3622" s="49"/>
      <c r="N3622" s="49"/>
      <c r="O3622" s="49"/>
      <c r="P3622" s="49"/>
      <c r="Q3622" t="s">
        <v>16815</v>
      </c>
      <c r="R3622" t="s">
        <v>16270</v>
      </c>
      <c r="S3622">
        <v>1</v>
      </c>
      <c r="T3622">
        <v>85</v>
      </c>
      <c r="U3622">
        <v>10</v>
      </c>
      <c r="X3622" s="49"/>
      <c r="Y3622">
        <v>3</v>
      </c>
      <c r="Z3622">
        <v>1</v>
      </c>
      <c r="AA3622">
        <v>2</v>
      </c>
      <c r="AB3622" s="49" t="s">
        <v>618</v>
      </c>
      <c r="AC3622" s="49"/>
      <c r="AD3622">
        <v>10</v>
      </c>
    </row>
    <row r="3623" spans="2:30" x14ac:dyDescent="0.25">
      <c r="B3623" s="49"/>
      <c r="C3623" s="49"/>
      <c r="D3623" s="2"/>
      <c r="E3623" t="s">
        <v>45</v>
      </c>
      <c r="F3623" s="49"/>
      <c r="G3623" s="49"/>
      <c r="H3623" t="s">
        <v>16819</v>
      </c>
      <c r="I3623" s="49"/>
      <c r="J3623" s="49"/>
      <c r="L3623" s="49" t="s">
        <v>16816</v>
      </c>
      <c r="M3623" s="49"/>
      <c r="N3623" s="49"/>
      <c r="O3623" s="49"/>
      <c r="P3623" s="49"/>
      <c r="Q3623" t="s">
        <v>16818</v>
      </c>
      <c r="R3623" t="s">
        <v>16270</v>
      </c>
      <c r="S3623">
        <v>2</v>
      </c>
      <c r="T3623">
        <v>85</v>
      </c>
      <c r="U3623">
        <v>10</v>
      </c>
      <c r="X3623" s="49"/>
      <c r="Y3623">
        <v>3</v>
      </c>
      <c r="Z3623">
        <v>1</v>
      </c>
      <c r="AA3623">
        <v>2</v>
      </c>
      <c r="AB3623" s="49" t="s">
        <v>618</v>
      </c>
      <c r="AC3623" s="49"/>
      <c r="AD3623">
        <v>10</v>
      </c>
    </row>
    <row r="3624" spans="2:30" x14ac:dyDescent="0.25">
      <c r="B3624" s="49"/>
      <c r="C3624" s="49"/>
      <c r="D3624" s="2"/>
      <c r="E3624" t="s">
        <v>45</v>
      </c>
      <c r="F3624" s="49"/>
      <c r="G3624" s="49"/>
      <c r="H3624" t="s">
        <v>16821</v>
      </c>
      <c r="I3624" s="49"/>
      <c r="J3624" s="49"/>
      <c r="L3624" s="49" t="s">
        <v>16816</v>
      </c>
      <c r="M3624" s="49"/>
      <c r="N3624" s="49"/>
      <c r="O3624" s="49"/>
      <c r="P3624" s="49"/>
      <c r="Q3624" t="s">
        <v>16820</v>
      </c>
      <c r="R3624" t="s">
        <v>16270</v>
      </c>
      <c r="S3624">
        <v>3</v>
      </c>
      <c r="T3624">
        <v>85</v>
      </c>
      <c r="U3624">
        <v>9</v>
      </c>
      <c r="X3624" s="49"/>
      <c r="Y3624">
        <v>3</v>
      </c>
      <c r="Z3624">
        <v>1</v>
      </c>
      <c r="AA3624">
        <v>2</v>
      </c>
      <c r="AB3624" s="49" t="s">
        <v>618</v>
      </c>
      <c r="AC3624" s="49"/>
      <c r="AD3624">
        <v>10</v>
      </c>
    </row>
    <row r="3625" spans="2:30" x14ac:dyDescent="0.25">
      <c r="B3625" s="49"/>
      <c r="C3625" s="49"/>
      <c r="D3625" s="2"/>
      <c r="E3625" t="s">
        <v>16233</v>
      </c>
      <c r="F3625" s="49"/>
      <c r="G3625" s="49"/>
      <c r="H3625" t="s">
        <v>16823</v>
      </c>
      <c r="I3625" s="49"/>
      <c r="J3625" s="49"/>
      <c r="L3625" s="49" t="s">
        <v>2154</v>
      </c>
      <c r="M3625" s="49"/>
      <c r="N3625" s="49"/>
      <c r="O3625" s="49"/>
      <c r="P3625" s="49"/>
      <c r="Q3625" t="s">
        <v>16822</v>
      </c>
      <c r="R3625" t="s">
        <v>16270</v>
      </c>
      <c r="S3625">
        <v>1</v>
      </c>
      <c r="T3625">
        <v>75</v>
      </c>
      <c r="U3625">
        <v>15</v>
      </c>
      <c r="X3625" s="49"/>
      <c r="Y3625">
        <v>2</v>
      </c>
      <c r="Z3625">
        <v>1</v>
      </c>
      <c r="AA3625">
        <v>2</v>
      </c>
      <c r="AB3625" s="49" t="s">
        <v>618</v>
      </c>
      <c r="AC3625" s="49"/>
      <c r="AD3625">
        <v>10</v>
      </c>
    </row>
    <row r="3626" spans="2:30" x14ac:dyDescent="0.25">
      <c r="B3626" s="49"/>
      <c r="C3626" s="49"/>
      <c r="D3626" s="2"/>
      <c r="E3626" t="s">
        <v>16233</v>
      </c>
      <c r="F3626" s="49"/>
      <c r="G3626" s="49"/>
      <c r="H3626" t="s">
        <v>16825</v>
      </c>
      <c r="I3626" s="49"/>
      <c r="J3626" s="49"/>
      <c r="L3626" s="49" t="s">
        <v>2154</v>
      </c>
      <c r="M3626" s="49"/>
      <c r="N3626" s="49"/>
      <c r="O3626" s="49"/>
      <c r="P3626" s="49"/>
      <c r="Q3626" t="s">
        <v>16824</v>
      </c>
      <c r="R3626" t="s">
        <v>16270</v>
      </c>
      <c r="S3626">
        <v>2</v>
      </c>
      <c r="T3626">
        <v>80</v>
      </c>
      <c r="U3626">
        <v>13</v>
      </c>
      <c r="X3626" s="49"/>
      <c r="Y3626">
        <v>2</v>
      </c>
      <c r="Z3626">
        <v>1</v>
      </c>
      <c r="AA3626">
        <v>2</v>
      </c>
      <c r="AB3626" s="49" t="s">
        <v>618</v>
      </c>
      <c r="AC3626" s="49"/>
      <c r="AD3626">
        <v>10</v>
      </c>
    </row>
    <row r="3627" spans="2:30" x14ac:dyDescent="0.25">
      <c r="B3627" s="49"/>
      <c r="C3627" s="49"/>
      <c r="D3627" s="2"/>
      <c r="E3627" t="s">
        <v>16233</v>
      </c>
      <c r="F3627" s="49"/>
      <c r="G3627" s="49"/>
      <c r="H3627" t="s">
        <v>16827</v>
      </c>
      <c r="I3627" s="49"/>
      <c r="J3627" s="49"/>
      <c r="L3627" s="49" t="s">
        <v>1932</v>
      </c>
      <c r="M3627" s="49"/>
      <c r="N3627" s="49"/>
      <c r="O3627" s="49"/>
      <c r="P3627" s="49"/>
      <c r="Q3627" t="s">
        <v>16826</v>
      </c>
      <c r="R3627" t="s">
        <v>16270</v>
      </c>
      <c r="S3627">
        <v>3</v>
      </c>
      <c r="T3627">
        <v>80</v>
      </c>
      <c r="U3627">
        <v>12</v>
      </c>
      <c r="X3627" s="49"/>
      <c r="Y3627">
        <v>2</v>
      </c>
      <c r="Z3627">
        <v>1</v>
      </c>
      <c r="AA3627">
        <v>2</v>
      </c>
      <c r="AB3627" s="49" t="s">
        <v>1745</v>
      </c>
      <c r="AC3627" s="49"/>
      <c r="AD3627">
        <v>10</v>
      </c>
    </row>
    <row r="3628" spans="2:30" x14ac:dyDescent="0.25">
      <c r="B3628" s="49"/>
      <c r="C3628" s="49"/>
      <c r="D3628" s="2"/>
      <c r="E3628" t="s">
        <v>102</v>
      </c>
      <c r="F3628" s="49"/>
      <c r="G3628" s="49"/>
      <c r="H3628" t="s">
        <v>16830</v>
      </c>
      <c r="I3628" s="49"/>
      <c r="J3628" s="49"/>
      <c r="L3628" s="49" t="s">
        <v>16829</v>
      </c>
      <c r="M3628" s="49"/>
      <c r="N3628" s="49"/>
      <c r="O3628" s="49"/>
      <c r="P3628" s="49"/>
      <c r="Q3628" t="s">
        <v>16828</v>
      </c>
      <c r="R3628" t="s">
        <v>16270</v>
      </c>
      <c r="S3628">
        <v>1</v>
      </c>
      <c r="T3628">
        <v>25</v>
      </c>
      <c r="U3628">
        <v>12</v>
      </c>
      <c r="X3628" s="49"/>
      <c r="Y3628">
        <v>2</v>
      </c>
      <c r="Z3628">
        <v>1</v>
      </c>
      <c r="AA3628">
        <v>2</v>
      </c>
      <c r="AB3628" s="49" t="s">
        <v>1745</v>
      </c>
      <c r="AC3628" s="49"/>
      <c r="AD3628">
        <v>10</v>
      </c>
    </row>
    <row r="3629" spans="2:30" x14ac:dyDescent="0.25">
      <c r="B3629" s="49"/>
      <c r="C3629" s="49"/>
      <c r="D3629" s="2"/>
      <c r="E3629" t="s">
        <v>102</v>
      </c>
      <c r="F3629" s="49"/>
      <c r="G3629" s="49"/>
      <c r="H3629" t="s">
        <v>16832</v>
      </c>
      <c r="I3629" s="49"/>
      <c r="J3629" s="49"/>
      <c r="L3629" s="49" t="s">
        <v>16829</v>
      </c>
      <c r="M3629" s="49"/>
      <c r="N3629" s="49"/>
      <c r="O3629" s="49"/>
      <c r="P3629" s="49"/>
      <c r="Q3629" t="s">
        <v>16831</v>
      </c>
      <c r="R3629" t="s">
        <v>16270</v>
      </c>
      <c r="S3629">
        <v>2</v>
      </c>
      <c r="T3629">
        <v>25</v>
      </c>
      <c r="U3629">
        <v>8</v>
      </c>
      <c r="X3629" s="49"/>
      <c r="Y3629">
        <v>2</v>
      </c>
      <c r="Z3629">
        <v>1</v>
      </c>
      <c r="AA3629">
        <v>2</v>
      </c>
      <c r="AB3629" s="49" t="s">
        <v>1745</v>
      </c>
      <c r="AC3629" s="49"/>
      <c r="AD3629">
        <v>10</v>
      </c>
    </row>
    <row r="3630" spans="2:30" x14ac:dyDescent="0.25">
      <c r="B3630" s="49"/>
      <c r="C3630" s="49"/>
      <c r="D3630" s="2"/>
      <c r="E3630" t="s">
        <v>102</v>
      </c>
      <c r="F3630" s="49"/>
      <c r="G3630" s="49"/>
      <c r="H3630" t="s">
        <v>16834</v>
      </c>
      <c r="I3630" s="49"/>
      <c r="J3630" s="49"/>
      <c r="L3630" s="49" t="s">
        <v>16829</v>
      </c>
      <c r="M3630" s="49"/>
      <c r="N3630" s="49"/>
      <c r="O3630" s="49"/>
      <c r="P3630" s="49"/>
      <c r="Q3630" t="s">
        <v>16833</v>
      </c>
      <c r="R3630" t="s">
        <v>16270</v>
      </c>
      <c r="S3630">
        <v>3</v>
      </c>
      <c r="T3630">
        <v>25</v>
      </c>
      <c r="U3630">
        <v>7</v>
      </c>
      <c r="X3630" s="49"/>
      <c r="Y3630">
        <v>2</v>
      </c>
      <c r="Z3630">
        <v>1</v>
      </c>
      <c r="AA3630">
        <v>2</v>
      </c>
      <c r="AB3630" s="49" t="s">
        <v>1745</v>
      </c>
      <c r="AC3630" s="49"/>
      <c r="AD3630">
        <v>10</v>
      </c>
    </row>
    <row r="3631" spans="2:30" x14ac:dyDescent="0.25">
      <c r="B3631" s="49"/>
      <c r="C3631" s="49"/>
      <c r="D3631" s="2"/>
      <c r="E3631" t="s">
        <v>334</v>
      </c>
      <c r="F3631" s="49"/>
      <c r="G3631" s="49"/>
      <c r="H3631" t="s">
        <v>16836</v>
      </c>
      <c r="I3631" s="49"/>
      <c r="J3631" s="49"/>
      <c r="L3631" s="49" t="s">
        <v>7066</v>
      </c>
      <c r="M3631" s="49"/>
      <c r="N3631" s="49"/>
      <c r="O3631" s="49"/>
      <c r="P3631" s="49"/>
      <c r="Q3631" t="s">
        <v>16835</v>
      </c>
      <c r="R3631" t="s">
        <v>16270</v>
      </c>
      <c r="S3631">
        <v>1</v>
      </c>
      <c r="T3631">
        <v>0</v>
      </c>
      <c r="V3631">
        <v>51</v>
      </c>
      <c r="X3631" s="49"/>
      <c r="AB3631" s="49"/>
      <c r="AC3631" s="49"/>
      <c r="AD3631">
        <v>10</v>
      </c>
    </row>
    <row r="3632" spans="2:30" x14ac:dyDescent="0.25">
      <c r="B3632" s="49"/>
      <c r="C3632" s="49"/>
      <c r="D3632" s="2"/>
      <c r="E3632" t="s">
        <v>16226</v>
      </c>
      <c r="F3632" s="49"/>
      <c r="G3632" s="49"/>
      <c r="H3632" t="s">
        <v>16838</v>
      </c>
      <c r="I3632" s="49"/>
      <c r="J3632" s="49"/>
      <c r="L3632" s="49" t="s">
        <v>3189</v>
      </c>
      <c r="M3632" s="49"/>
      <c r="N3632" s="49"/>
      <c r="O3632" s="49"/>
      <c r="P3632" s="49"/>
      <c r="Q3632" t="s">
        <v>16837</v>
      </c>
      <c r="R3632" t="s">
        <v>16270</v>
      </c>
      <c r="S3632">
        <v>1</v>
      </c>
      <c r="T3632">
        <v>55</v>
      </c>
      <c r="U3632">
        <v>14</v>
      </c>
      <c r="X3632" s="49"/>
      <c r="Y3632">
        <v>2</v>
      </c>
      <c r="Z3632">
        <v>1</v>
      </c>
      <c r="AA3632">
        <v>3</v>
      </c>
      <c r="AB3632" s="49" t="s">
        <v>618</v>
      </c>
      <c r="AC3632" s="49"/>
      <c r="AD3632">
        <v>10</v>
      </c>
    </row>
    <row r="3633" spans="2:30" x14ac:dyDescent="0.25">
      <c r="B3633" s="49"/>
      <c r="C3633" s="49"/>
      <c r="D3633" s="2"/>
      <c r="E3633" t="s">
        <v>16226</v>
      </c>
      <c r="F3633" s="49"/>
      <c r="G3633" s="49"/>
      <c r="H3633" t="s">
        <v>16273</v>
      </c>
      <c r="I3633" s="49"/>
      <c r="J3633" s="49"/>
      <c r="L3633" s="49" t="s">
        <v>3189</v>
      </c>
      <c r="M3633" s="49"/>
      <c r="N3633" s="49"/>
      <c r="O3633" s="49"/>
      <c r="P3633" s="49"/>
      <c r="Q3633" t="s">
        <v>16839</v>
      </c>
      <c r="R3633" t="s">
        <v>16270</v>
      </c>
      <c r="S3633">
        <v>2</v>
      </c>
      <c r="T3633">
        <v>55</v>
      </c>
      <c r="U3633">
        <v>10</v>
      </c>
      <c r="X3633" s="49"/>
      <c r="Y3633">
        <v>2</v>
      </c>
      <c r="Z3633">
        <v>1</v>
      </c>
      <c r="AA3633">
        <v>3</v>
      </c>
      <c r="AB3633" s="49" t="s">
        <v>618</v>
      </c>
      <c r="AC3633" s="49"/>
      <c r="AD3633">
        <v>10</v>
      </c>
    </row>
    <row r="3634" spans="2:30" x14ac:dyDescent="0.25">
      <c r="B3634" s="49"/>
      <c r="C3634" s="49"/>
      <c r="D3634" s="2"/>
      <c r="E3634" t="s">
        <v>363</v>
      </c>
      <c r="F3634" s="49"/>
      <c r="G3634" s="49"/>
      <c r="H3634" t="s">
        <v>16276</v>
      </c>
      <c r="I3634" s="49"/>
      <c r="J3634" s="49"/>
      <c r="L3634" s="49" t="s">
        <v>16686</v>
      </c>
      <c r="M3634" s="49"/>
      <c r="N3634" s="49"/>
      <c r="O3634" s="49"/>
      <c r="P3634" s="49"/>
      <c r="Q3634" t="s">
        <v>16840</v>
      </c>
      <c r="R3634" t="s">
        <v>16274</v>
      </c>
      <c r="S3634">
        <v>1</v>
      </c>
      <c r="V3634">
        <v>300</v>
      </c>
      <c r="W3634">
        <v>0.63</v>
      </c>
      <c r="X3634" s="49" t="s">
        <v>3957</v>
      </c>
      <c r="AB3634" s="49"/>
      <c r="AC3634" s="49"/>
      <c r="AD3634">
        <v>10</v>
      </c>
    </row>
    <row r="3635" spans="2:30" x14ac:dyDescent="0.25">
      <c r="B3635" s="49"/>
      <c r="C3635" s="49"/>
      <c r="D3635" s="2"/>
      <c r="E3635" t="s">
        <v>403</v>
      </c>
      <c r="F3635" s="49"/>
      <c r="G3635" s="49"/>
      <c r="H3635" t="s">
        <v>16843</v>
      </c>
      <c r="I3635" s="49"/>
      <c r="J3635" s="49"/>
      <c r="L3635" s="49"/>
      <c r="M3635" s="49"/>
      <c r="N3635" s="49"/>
      <c r="O3635" s="49"/>
      <c r="P3635" s="49"/>
      <c r="Q3635" t="s">
        <v>16841</v>
      </c>
      <c r="R3635" t="s">
        <v>16274</v>
      </c>
      <c r="S3635">
        <v>1</v>
      </c>
      <c r="T3635">
        <v>0</v>
      </c>
      <c r="U3635">
        <v>8</v>
      </c>
      <c r="X3635" s="49"/>
      <c r="AB3635" s="49"/>
      <c r="AC3635" s="49" t="s">
        <v>16842</v>
      </c>
      <c r="AD3635">
        <v>10</v>
      </c>
    </row>
    <row r="3636" spans="2:30" x14ac:dyDescent="0.25">
      <c r="B3636" s="49"/>
      <c r="C3636" s="49"/>
      <c r="D3636" s="2"/>
      <c r="E3636" t="s">
        <v>398</v>
      </c>
      <c r="F3636" s="49"/>
      <c r="G3636" s="49"/>
      <c r="H3636" t="s">
        <v>16845</v>
      </c>
      <c r="I3636" s="49"/>
      <c r="J3636" s="49"/>
      <c r="L3636" s="49"/>
      <c r="M3636" s="49"/>
      <c r="N3636" s="49"/>
      <c r="O3636" s="49"/>
      <c r="P3636" s="49"/>
      <c r="Q3636" t="s">
        <v>16844</v>
      </c>
      <c r="R3636" t="s">
        <v>16274</v>
      </c>
      <c r="S3636">
        <v>1</v>
      </c>
      <c r="T3636">
        <v>0</v>
      </c>
      <c r="U3636">
        <v>15</v>
      </c>
      <c r="X3636" s="49"/>
      <c r="AB3636" s="49"/>
      <c r="AC3636" s="49" t="s">
        <v>16842</v>
      </c>
      <c r="AD3636">
        <v>10</v>
      </c>
    </row>
    <row r="3637" spans="2:30" x14ac:dyDescent="0.25">
      <c r="B3637" s="49"/>
      <c r="C3637" s="49"/>
      <c r="D3637" s="2"/>
      <c r="E3637" t="s">
        <v>200</v>
      </c>
      <c r="F3637" s="49"/>
      <c r="G3637" s="49"/>
      <c r="H3637" t="s">
        <v>16848</v>
      </c>
      <c r="I3637" s="49"/>
      <c r="J3637" s="49"/>
      <c r="L3637" s="49" t="s">
        <v>16847</v>
      </c>
      <c r="M3637" s="49"/>
      <c r="N3637" s="49"/>
      <c r="O3637" s="49"/>
      <c r="P3637" s="49"/>
      <c r="Q3637" t="s">
        <v>16846</v>
      </c>
      <c r="R3637" t="s">
        <v>16274</v>
      </c>
      <c r="S3637">
        <v>1</v>
      </c>
      <c r="T3637">
        <v>50</v>
      </c>
      <c r="U3637">
        <v>6</v>
      </c>
      <c r="X3637" s="49"/>
      <c r="Y3637">
        <v>2</v>
      </c>
      <c r="Z3637">
        <v>1</v>
      </c>
      <c r="AA3637">
        <v>3</v>
      </c>
      <c r="AB3637" s="49" t="s">
        <v>618</v>
      </c>
      <c r="AC3637" s="49"/>
      <c r="AD3637">
        <v>10</v>
      </c>
    </row>
    <row r="3638" spans="2:30" x14ac:dyDescent="0.25">
      <c r="B3638" s="49"/>
      <c r="C3638" s="49"/>
      <c r="D3638" s="2"/>
      <c r="E3638" t="s">
        <v>200</v>
      </c>
      <c r="F3638" s="49"/>
      <c r="G3638" s="49"/>
      <c r="H3638" t="s">
        <v>16850</v>
      </c>
      <c r="I3638" s="49"/>
      <c r="J3638" s="49"/>
      <c r="L3638" s="49" t="s">
        <v>16847</v>
      </c>
      <c r="M3638" s="49"/>
      <c r="N3638" s="49"/>
      <c r="O3638" s="49"/>
      <c r="P3638" s="49"/>
      <c r="Q3638" t="s">
        <v>16849</v>
      </c>
      <c r="R3638" t="s">
        <v>16274</v>
      </c>
      <c r="S3638">
        <v>2</v>
      </c>
      <c r="T3638">
        <v>40</v>
      </c>
      <c r="U3638">
        <v>9</v>
      </c>
      <c r="X3638" s="49"/>
      <c r="Y3638">
        <v>2</v>
      </c>
      <c r="Z3638">
        <v>1</v>
      </c>
      <c r="AA3638">
        <v>3</v>
      </c>
      <c r="AB3638" s="49" t="s">
        <v>618</v>
      </c>
      <c r="AC3638" s="49"/>
      <c r="AD3638">
        <v>10</v>
      </c>
    </row>
    <row r="3639" spans="2:30" x14ac:dyDescent="0.25">
      <c r="B3639" s="49"/>
      <c r="C3639" s="49"/>
      <c r="D3639" s="2"/>
      <c r="E3639" t="s">
        <v>200</v>
      </c>
      <c r="F3639" s="49"/>
      <c r="G3639" s="49"/>
      <c r="H3639" t="s">
        <v>16852</v>
      </c>
      <c r="I3639" s="49"/>
      <c r="J3639" s="49"/>
      <c r="L3639" s="49" t="s">
        <v>16847</v>
      </c>
      <c r="M3639" s="49"/>
      <c r="N3639" s="49"/>
      <c r="O3639" s="49"/>
      <c r="P3639" s="49"/>
      <c r="Q3639" t="s">
        <v>16851</v>
      </c>
      <c r="R3639" t="s">
        <v>16274</v>
      </c>
      <c r="S3639">
        <v>3</v>
      </c>
      <c r="T3639">
        <v>40</v>
      </c>
      <c r="U3639">
        <v>8</v>
      </c>
      <c r="X3639" s="49"/>
      <c r="Y3639">
        <v>2</v>
      </c>
      <c r="Z3639">
        <v>1</v>
      </c>
      <c r="AA3639">
        <v>3</v>
      </c>
      <c r="AB3639" s="49" t="s">
        <v>618</v>
      </c>
      <c r="AC3639" s="49"/>
      <c r="AD3639">
        <v>10</v>
      </c>
    </row>
    <row r="3640" spans="2:30" x14ac:dyDescent="0.25">
      <c r="B3640" s="49"/>
      <c r="C3640" s="49"/>
      <c r="D3640" s="2"/>
      <c r="E3640" t="s">
        <v>200</v>
      </c>
      <c r="F3640" s="49"/>
      <c r="G3640" s="49"/>
      <c r="H3640" t="s">
        <v>16855</v>
      </c>
      <c r="I3640" s="49"/>
      <c r="J3640" s="49"/>
      <c r="L3640" s="49" t="s">
        <v>16854</v>
      </c>
      <c r="M3640" s="49"/>
      <c r="N3640" s="49"/>
      <c r="O3640" s="49"/>
      <c r="P3640" s="49"/>
      <c r="Q3640" t="s">
        <v>16853</v>
      </c>
      <c r="R3640" t="s">
        <v>16274</v>
      </c>
      <c r="S3640">
        <v>4</v>
      </c>
      <c r="T3640">
        <v>40</v>
      </c>
      <c r="U3640">
        <v>7</v>
      </c>
      <c r="X3640" s="49"/>
      <c r="AB3640" s="49"/>
      <c r="AC3640" s="49"/>
      <c r="AD3640">
        <v>10</v>
      </c>
    </row>
    <row r="3641" spans="2:30" x14ac:dyDescent="0.25">
      <c r="B3641" s="49"/>
      <c r="C3641" s="49"/>
      <c r="D3641" s="2"/>
      <c r="E3641" t="s">
        <v>172</v>
      </c>
      <c r="F3641" s="49"/>
      <c r="G3641" s="49"/>
      <c r="H3641" t="s">
        <v>16858</v>
      </c>
      <c r="I3641" s="49"/>
      <c r="J3641" s="49"/>
      <c r="L3641" s="49" t="s">
        <v>16857</v>
      </c>
      <c r="M3641" s="49"/>
      <c r="N3641" s="49"/>
      <c r="O3641" s="49"/>
      <c r="P3641" s="49"/>
      <c r="Q3641" t="s">
        <v>16856</v>
      </c>
      <c r="R3641" t="s">
        <v>16274</v>
      </c>
      <c r="S3641">
        <v>1</v>
      </c>
      <c r="T3641">
        <v>20</v>
      </c>
      <c r="U3641">
        <v>12</v>
      </c>
      <c r="X3641" s="49"/>
      <c r="Y3641">
        <v>2</v>
      </c>
      <c r="Z3641">
        <v>1</v>
      </c>
      <c r="AA3641">
        <v>3</v>
      </c>
      <c r="AB3641" s="49" t="s">
        <v>618</v>
      </c>
      <c r="AC3641" s="49"/>
      <c r="AD3641">
        <v>10</v>
      </c>
    </row>
    <row r="3642" spans="2:30" x14ac:dyDescent="0.25">
      <c r="B3642" s="49"/>
      <c r="C3642" s="49"/>
      <c r="D3642" s="2"/>
      <c r="E3642" t="s">
        <v>172</v>
      </c>
      <c r="F3642" s="49"/>
      <c r="G3642" s="49"/>
      <c r="H3642" t="s">
        <v>16861</v>
      </c>
      <c r="I3642" s="49"/>
      <c r="J3642" s="49"/>
      <c r="L3642" s="49" t="s">
        <v>16860</v>
      </c>
      <c r="M3642" s="49"/>
      <c r="N3642" s="49"/>
      <c r="O3642" s="49"/>
      <c r="P3642" s="49"/>
      <c r="Q3642" t="s">
        <v>16859</v>
      </c>
      <c r="R3642" t="s">
        <v>16274</v>
      </c>
      <c r="S3642">
        <v>2</v>
      </c>
      <c r="T3642">
        <v>20</v>
      </c>
      <c r="U3642">
        <v>12</v>
      </c>
      <c r="X3642" s="49"/>
      <c r="Y3642">
        <v>2</v>
      </c>
      <c r="Z3642">
        <v>1</v>
      </c>
      <c r="AA3642">
        <v>3</v>
      </c>
      <c r="AB3642" s="49" t="s">
        <v>622</v>
      </c>
      <c r="AC3642" s="49"/>
      <c r="AD3642">
        <v>10</v>
      </c>
    </row>
    <row r="3643" spans="2:30" x14ac:dyDescent="0.25">
      <c r="B3643" s="49"/>
      <c r="C3643" s="49"/>
      <c r="D3643" s="2"/>
      <c r="E3643" t="s">
        <v>14743</v>
      </c>
      <c r="F3643" s="49"/>
      <c r="G3643" s="49"/>
      <c r="H3643" t="s">
        <v>16864</v>
      </c>
      <c r="I3643" s="49"/>
      <c r="J3643" s="49"/>
      <c r="L3643" s="49" t="s">
        <v>16863</v>
      </c>
      <c r="M3643" s="49"/>
      <c r="N3643" s="49"/>
      <c r="O3643" s="49"/>
      <c r="P3643" s="49"/>
      <c r="Q3643" t="s">
        <v>16862</v>
      </c>
      <c r="R3643" t="s">
        <v>16274</v>
      </c>
      <c r="S3643">
        <v>1</v>
      </c>
      <c r="T3643">
        <v>50</v>
      </c>
      <c r="U3643">
        <v>12</v>
      </c>
      <c r="X3643" s="49"/>
      <c r="Y3643">
        <v>3</v>
      </c>
      <c r="Z3643">
        <v>1</v>
      </c>
      <c r="AA3643">
        <v>2</v>
      </c>
      <c r="AB3643" s="49" t="s">
        <v>1994</v>
      </c>
      <c r="AC3643" s="49"/>
      <c r="AD3643">
        <v>10</v>
      </c>
    </row>
    <row r="3644" spans="2:30" x14ac:dyDescent="0.25">
      <c r="B3644" s="49"/>
      <c r="C3644" s="49"/>
      <c r="D3644" s="2"/>
      <c r="E3644" t="s">
        <v>14743</v>
      </c>
      <c r="F3644" s="49"/>
      <c r="G3644" s="49"/>
      <c r="H3644" t="s">
        <v>16867</v>
      </c>
      <c r="I3644" s="49"/>
      <c r="J3644" s="49"/>
      <c r="L3644" s="49" t="s">
        <v>16866</v>
      </c>
      <c r="M3644" s="49"/>
      <c r="N3644" s="49"/>
      <c r="O3644" s="49"/>
      <c r="P3644" s="49"/>
      <c r="Q3644" t="s">
        <v>16865</v>
      </c>
      <c r="R3644" t="s">
        <v>16274</v>
      </c>
      <c r="S3644">
        <v>2</v>
      </c>
      <c r="T3644">
        <v>60</v>
      </c>
      <c r="U3644">
        <v>12</v>
      </c>
      <c r="X3644" s="49"/>
      <c r="AB3644" s="49"/>
      <c r="AC3644" s="49"/>
      <c r="AD3644">
        <v>10</v>
      </c>
    </row>
    <row r="3645" spans="2:30" x14ac:dyDescent="0.25">
      <c r="B3645" s="49"/>
      <c r="C3645" s="49"/>
      <c r="D3645" s="2"/>
      <c r="E3645" t="s">
        <v>229</v>
      </c>
      <c r="F3645" s="49"/>
      <c r="G3645" s="49"/>
      <c r="H3645" t="s">
        <v>16869</v>
      </c>
      <c r="I3645" s="49"/>
      <c r="J3645" s="49"/>
      <c r="L3645" s="49" t="s">
        <v>3213</v>
      </c>
      <c r="M3645" s="49"/>
      <c r="N3645" s="49"/>
      <c r="O3645" s="49"/>
      <c r="P3645" s="49"/>
      <c r="Q3645" t="s">
        <v>16868</v>
      </c>
      <c r="R3645" t="s">
        <v>16274</v>
      </c>
      <c r="S3645">
        <v>1</v>
      </c>
      <c r="T3645">
        <v>30</v>
      </c>
      <c r="U3645">
        <v>10</v>
      </c>
      <c r="X3645" s="49"/>
      <c r="Y3645">
        <v>3</v>
      </c>
      <c r="Z3645">
        <v>1</v>
      </c>
      <c r="AA3645">
        <v>2</v>
      </c>
      <c r="AB3645" s="49" t="s">
        <v>618</v>
      </c>
      <c r="AC3645" s="49"/>
      <c r="AD3645">
        <v>10</v>
      </c>
    </row>
    <row r="3646" spans="2:30" x14ac:dyDescent="0.25">
      <c r="B3646" s="49"/>
      <c r="C3646" s="49"/>
      <c r="D3646" s="2"/>
      <c r="E3646" t="s">
        <v>229</v>
      </c>
      <c r="F3646" s="49"/>
      <c r="G3646" s="49"/>
      <c r="H3646" t="s">
        <v>16873</v>
      </c>
      <c r="I3646" s="49"/>
      <c r="J3646" s="49"/>
      <c r="L3646" s="49" t="s">
        <v>16872</v>
      </c>
      <c r="M3646" s="49"/>
      <c r="N3646" s="49"/>
      <c r="O3646" s="49"/>
      <c r="P3646" s="49"/>
      <c r="Q3646" t="s">
        <v>16870</v>
      </c>
      <c r="R3646" t="s">
        <v>16274</v>
      </c>
      <c r="S3646">
        <v>2</v>
      </c>
      <c r="T3646">
        <v>30</v>
      </c>
      <c r="U3646">
        <v>8</v>
      </c>
      <c r="X3646" s="49"/>
      <c r="Y3646">
        <v>3</v>
      </c>
      <c r="Z3646">
        <v>1</v>
      </c>
      <c r="AA3646">
        <v>2</v>
      </c>
      <c r="AB3646" s="49" t="s">
        <v>16871</v>
      </c>
      <c r="AC3646" s="49"/>
      <c r="AD3646">
        <v>10</v>
      </c>
    </row>
    <row r="3647" spans="2:30" x14ac:dyDescent="0.25">
      <c r="B3647" s="49"/>
      <c r="C3647" s="49"/>
      <c r="D3647" s="2"/>
      <c r="E3647" t="s">
        <v>229</v>
      </c>
      <c r="F3647" s="49"/>
      <c r="G3647" s="49"/>
      <c r="H3647" t="s">
        <v>16875</v>
      </c>
      <c r="I3647" s="49"/>
      <c r="J3647" s="49"/>
      <c r="L3647" s="49" t="s">
        <v>16872</v>
      </c>
      <c r="M3647" s="49"/>
      <c r="N3647" s="49"/>
      <c r="O3647" s="49"/>
      <c r="P3647" s="49"/>
      <c r="Q3647" t="s">
        <v>16874</v>
      </c>
      <c r="R3647" t="s">
        <v>16274</v>
      </c>
      <c r="S3647">
        <v>3</v>
      </c>
      <c r="T3647">
        <v>30</v>
      </c>
      <c r="U3647">
        <v>8</v>
      </c>
      <c r="X3647" s="49"/>
      <c r="Y3647">
        <v>3</v>
      </c>
      <c r="Z3647">
        <v>1</v>
      </c>
      <c r="AA3647">
        <v>2</v>
      </c>
      <c r="AB3647" s="49" t="s">
        <v>16871</v>
      </c>
      <c r="AC3647" s="49"/>
      <c r="AD3647">
        <v>10</v>
      </c>
    </row>
    <row r="3648" spans="2:30" x14ac:dyDescent="0.25">
      <c r="B3648" s="49"/>
      <c r="C3648" s="49"/>
      <c r="D3648" s="2"/>
      <c r="E3648" t="s">
        <v>16228</v>
      </c>
      <c r="F3648" s="49"/>
      <c r="G3648" s="49"/>
      <c r="H3648" t="s">
        <v>16878</v>
      </c>
      <c r="I3648" s="49"/>
      <c r="J3648" s="49"/>
      <c r="L3648" s="49" t="s">
        <v>16877</v>
      </c>
      <c r="M3648" s="49"/>
      <c r="N3648" s="49"/>
      <c r="O3648" s="49"/>
      <c r="P3648" s="49"/>
      <c r="Q3648" t="s">
        <v>16876</v>
      </c>
      <c r="R3648" t="s">
        <v>16274</v>
      </c>
      <c r="S3648">
        <v>1</v>
      </c>
      <c r="T3648">
        <v>40</v>
      </c>
      <c r="U3648">
        <v>9</v>
      </c>
      <c r="X3648" s="49"/>
      <c r="AB3648" s="49"/>
      <c r="AC3648" s="49"/>
      <c r="AD3648">
        <v>10</v>
      </c>
    </row>
    <row r="3649" spans="2:30" x14ac:dyDescent="0.25">
      <c r="B3649" s="49"/>
      <c r="C3649" s="49"/>
      <c r="D3649" s="2"/>
      <c r="E3649" t="s">
        <v>16228</v>
      </c>
      <c r="F3649" s="49"/>
      <c r="G3649" s="49"/>
      <c r="H3649" t="s">
        <v>16880</v>
      </c>
      <c r="I3649" s="49"/>
      <c r="J3649" s="49"/>
      <c r="L3649" s="49" t="s">
        <v>16877</v>
      </c>
      <c r="M3649" s="49"/>
      <c r="N3649" s="49"/>
      <c r="O3649" s="49"/>
      <c r="P3649" s="49"/>
      <c r="Q3649" t="s">
        <v>16879</v>
      </c>
      <c r="R3649" t="s">
        <v>16274</v>
      </c>
      <c r="S3649">
        <v>2</v>
      </c>
      <c r="T3649">
        <v>40</v>
      </c>
      <c r="U3649">
        <v>9</v>
      </c>
      <c r="X3649" s="49"/>
      <c r="AB3649" s="49"/>
      <c r="AC3649" s="49"/>
      <c r="AD3649">
        <v>10</v>
      </c>
    </row>
    <row r="3650" spans="2:30" x14ac:dyDescent="0.25">
      <c r="B3650" s="49"/>
      <c r="C3650" s="49"/>
      <c r="D3650" s="2"/>
      <c r="E3650" t="s">
        <v>309</v>
      </c>
      <c r="F3650" s="49"/>
      <c r="G3650" s="49"/>
      <c r="H3650" t="s">
        <v>16883</v>
      </c>
      <c r="I3650" s="49"/>
      <c r="J3650" s="49"/>
      <c r="L3650" s="49" t="s">
        <v>16882</v>
      </c>
      <c r="M3650" s="49"/>
      <c r="N3650" s="49"/>
      <c r="O3650" s="49"/>
      <c r="P3650" s="49"/>
      <c r="Q3650" t="s">
        <v>16881</v>
      </c>
      <c r="R3650" t="s">
        <v>16274</v>
      </c>
      <c r="S3650">
        <v>1</v>
      </c>
      <c r="T3650">
        <v>12.5</v>
      </c>
      <c r="U3650">
        <v>15</v>
      </c>
      <c r="X3650" s="49"/>
      <c r="Y3650">
        <v>2</v>
      </c>
      <c r="Z3650">
        <v>1</v>
      </c>
      <c r="AA3650">
        <v>2</v>
      </c>
      <c r="AB3650" s="49" t="s">
        <v>618</v>
      </c>
      <c r="AC3650" s="49"/>
      <c r="AD3650">
        <v>10</v>
      </c>
    </row>
    <row r="3651" spans="2:30" x14ac:dyDescent="0.25">
      <c r="B3651" s="49"/>
      <c r="C3651" s="49"/>
      <c r="D3651" s="2"/>
      <c r="E3651" t="s">
        <v>309</v>
      </c>
      <c r="F3651" s="49"/>
      <c r="G3651" s="49"/>
      <c r="H3651" t="s">
        <v>16885</v>
      </c>
      <c r="I3651" s="49"/>
      <c r="J3651" s="49"/>
      <c r="L3651" s="49" t="s">
        <v>16882</v>
      </c>
      <c r="M3651" s="49"/>
      <c r="N3651" s="49"/>
      <c r="O3651" s="49"/>
      <c r="P3651" s="49"/>
      <c r="Q3651" t="s">
        <v>16884</v>
      </c>
      <c r="R3651" t="s">
        <v>16274</v>
      </c>
      <c r="S3651">
        <v>2</v>
      </c>
      <c r="T3651">
        <v>12.5</v>
      </c>
      <c r="U3651">
        <v>15</v>
      </c>
      <c r="X3651" s="49"/>
      <c r="Y3651">
        <v>2</v>
      </c>
      <c r="Z3651">
        <v>1</v>
      </c>
      <c r="AA3651">
        <v>2</v>
      </c>
      <c r="AB3651" s="49" t="s">
        <v>618</v>
      </c>
      <c r="AC3651" s="49"/>
      <c r="AD3651">
        <v>10</v>
      </c>
    </row>
    <row r="3652" spans="2:30" x14ac:dyDescent="0.25">
      <c r="B3652" s="49"/>
      <c r="C3652" s="49"/>
      <c r="D3652" s="2"/>
      <c r="E3652" t="s">
        <v>309</v>
      </c>
      <c r="F3652" s="49"/>
      <c r="G3652" s="49"/>
      <c r="H3652" t="s">
        <v>16887</v>
      </c>
      <c r="I3652" s="49"/>
      <c r="J3652" s="49"/>
      <c r="L3652" s="49" t="s">
        <v>16882</v>
      </c>
      <c r="M3652" s="49"/>
      <c r="N3652" s="49"/>
      <c r="O3652" s="49"/>
      <c r="P3652" s="49"/>
      <c r="Q3652" t="s">
        <v>16886</v>
      </c>
      <c r="R3652" t="s">
        <v>16274</v>
      </c>
      <c r="S3652">
        <v>3</v>
      </c>
      <c r="T3652">
        <v>12.5</v>
      </c>
      <c r="U3652">
        <v>15</v>
      </c>
      <c r="X3652" s="49"/>
      <c r="Y3652">
        <v>2</v>
      </c>
      <c r="Z3652">
        <v>1</v>
      </c>
      <c r="AA3652">
        <v>2</v>
      </c>
      <c r="AB3652" s="49" t="s">
        <v>618</v>
      </c>
      <c r="AC3652" s="49"/>
      <c r="AD3652">
        <v>10</v>
      </c>
    </row>
    <row r="3653" spans="2:30" x14ac:dyDescent="0.25">
      <c r="B3653" s="49"/>
      <c r="C3653" s="49"/>
      <c r="D3653" s="2"/>
      <c r="E3653" t="s">
        <v>389</v>
      </c>
      <c r="F3653" s="49"/>
      <c r="G3653" s="49"/>
      <c r="H3653" t="s">
        <v>16890</v>
      </c>
      <c r="I3653" s="49"/>
      <c r="J3653" s="49"/>
      <c r="L3653" s="49" t="s">
        <v>16889</v>
      </c>
      <c r="M3653" s="49"/>
      <c r="N3653" s="49"/>
      <c r="O3653" s="49"/>
      <c r="P3653" s="49"/>
      <c r="Q3653" t="s">
        <v>16888</v>
      </c>
      <c r="R3653" t="s">
        <v>16274</v>
      </c>
      <c r="S3653">
        <v>1</v>
      </c>
      <c r="T3653">
        <v>0</v>
      </c>
      <c r="U3653">
        <v>10</v>
      </c>
      <c r="X3653" s="49"/>
      <c r="Y3653">
        <v>2</v>
      </c>
      <c r="Z3653">
        <v>1</v>
      </c>
      <c r="AA3653">
        <v>2</v>
      </c>
      <c r="AB3653" s="49" t="s">
        <v>8420</v>
      </c>
      <c r="AC3653" s="49"/>
      <c r="AD3653">
        <v>10</v>
      </c>
    </row>
    <row r="3654" spans="2:30" x14ac:dyDescent="0.25">
      <c r="B3654" s="49"/>
      <c r="C3654" s="49"/>
      <c r="D3654" s="2"/>
      <c r="E3654" t="s">
        <v>389</v>
      </c>
      <c r="F3654" s="49"/>
      <c r="G3654" s="49"/>
      <c r="H3654" t="s">
        <v>16277</v>
      </c>
      <c r="I3654" s="49"/>
      <c r="J3654" s="49"/>
      <c r="L3654" s="49" t="s">
        <v>16889</v>
      </c>
      <c r="M3654" s="49"/>
      <c r="N3654" s="49"/>
      <c r="O3654" s="49"/>
      <c r="P3654" s="49"/>
      <c r="Q3654" t="s">
        <v>16891</v>
      </c>
      <c r="R3654" t="s">
        <v>16274</v>
      </c>
      <c r="S3654">
        <v>2</v>
      </c>
      <c r="T3654">
        <v>0</v>
      </c>
      <c r="U3654">
        <v>10</v>
      </c>
      <c r="X3654" s="49"/>
      <c r="Y3654">
        <v>2</v>
      </c>
      <c r="Z3654">
        <v>1</v>
      </c>
      <c r="AA3654">
        <v>2</v>
      </c>
      <c r="AB3654" s="49" t="s">
        <v>8420</v>
      </c>
      <c r="AC3654" s="49"/>
      <c r="AD3654">
        <v>10</v>
      </c>
    </row>
    <row r="3655" spans="2:30" x14ac:dyDescent="0.25">
      <c r="B3655" s="49"/>
      <c r="C3655" s="49"/>
      <c r="D3655" s="2"/>
      <c r="E3655" t="s">
        <v>363</v>
      </c>
      <c r="F3655" s="49"/>
      <c r="G3655" s="49"/>
      <c r="H3655" t="s">
        <v>16280</v>
      </c>
      <c r="I3655" s="49"/>
      <c r="J3655" s="49"/>
      <c r="L3655" s="49" t="s">
        <v>16893</v>
      </c>
      <c r="M3655" s="49"/>
      <c r="N3655" s="49"/>
      <c r="O3655" s="49"/>
      <c r="P3655" s="49"/>
      <c r="Q3655" t="s">
        <v>16892</v>
      </c>
      <c r="R3655" t="s">
        <v>16278</v>
      </c>
      <c r="S3655">
        <v>1</v>
      </c>
      <c r="V3655">
        <v>302</v>
      </c>
      <c r="W3655">
        <v>0.65</v>
      </c>
      <c r="X3655" s="49" t="s">
        <v>3957</v>
      </c>
      <c r="AB3655" s="49"/>
      <c r="AC3655" s="49"/>
      <c r="AD3655">
        <v>10</v>
      </c>
    </row>
    <row r="3656" spans="2:30" x14ac:dyDescent="0.25">
      <c r="B3656" s="49"/>
      <c r="C3656" s="49"/>
      <c r="D3656" s="2"/>
      <c r="E3656" t="s">
        <v>269</v>
      </c>
      <c r="F3656" s="49"/>
      <c r="G3656" s="49"/>
      <c r="H3656" t="s">
        <v>16895</v>
      </c>
      <c r="I3656" s="49"/>
      <c r="J3656" s="49"/>
      <c r="L3656" s="49"/>
      <c r="M3656" s="49"/>
      <c r="N3656" s="49"/>
      <c r="O3656" s="49"/>
      <c r="P3656" s="49"/>
      <c r="Q3656" t="s">
        <v>16894</v>
      </c>
      <c r="R3656" t="s">
        <v>16278</v>
      </c>
      <c r="S3656">
        <v>1</v>
      </c>
      <c r="T3656">
        <v>0</v>
      </c>
      <c r="U3656">
        <v>10</v>
      </c>
      <c r="X3656" s="49"/>
      <c r="AB3656" s="49"/>
      <c r="AC3656" s="49"/>
      <c r="AD3656">
        <v>10</v>
      </c>
    </row>
    <row r="3657" spans="2:30" x14ac:dyDescent="0.25">
      <c r="B3657" s="49"/>
      <c r="C3657" s="49"/>
      <c r="D3657" s="2"/>
      <c r="E3657" t="s">
        <v>423</v>
      </c>
      <c r="F3657" s="49"/>
      <c r="G3657" s="49"/>
      <c r="H3657" t="s">
        <v>16897</v>
      </c>
      <c r="I3657" s="49"/>
      <c r="J3657" s="49"/>
      <c r="L3657" s="49"/>
      <c r="M3657" s="49"/>
      <c r="N3657" s="49"/>
      <c r="O3657" s="49"/>
      <c r="P3657" s="49"/>
      <c r="Q3657" t="s">
        <v>16896</v>
      </c>
      <c r="R3657" t="s">
        <v>16278</v>
      </c>
      <c r="S3657">
        <v>1</v>
      </c>
      <c r="T3657">
        <v>0</v>
      </c>
      <c r="U3657">
        <v>10</v>
      </c>
      <c r="X3657" s="49"/>
      <c r="AB3657" s="49"/>
      <c r="AC3657" s="49"/>
      <c r="AD3657">
        <v>10</v>
      </c>
    </row>
    <row r="3658" spans="2:30" x14ac:dyDescent="0.25">
      <c r="B3658" s="49"/>
      <c r="C3658" s="49"/>
      <c r="D3658" s="2"/>
      <c r="E3658" t="s">
        <v>286</v>
      </c>
      <c r="F3658" s="49"/>
      <c r="G3658" s="49"/>
      <c r="H3658" t="s">
        <v>16899</v>
      </c>
      <c r="I3658" s="49"/>
      <c r="J3658" s="49"/>
      <c r="L3658" s="49"/>
      <c r="M3658" s="49"/>
      <c r="N3658" s="49"/>
      <c r="O3658" s="49"/>
      <c r="P3658" s="49"/>
      <c r="Q3658" t="s">
        <v>16898</v>
      </c>
      <c r="R3658" t="s">
        <v>16278</v>
      </c>
      <c r="S3658">
        <v>1</v>
      </c>
      <c r="T3658">
        <v>0</v>
      </c>
      <c r="U3658">
        <v>15</v>
      </c>
      <c r="X3658" s="49"/>
      <c r="AB3658" s="49"/>
      <c r="AC3658" s="49"/>
      <c r="AD3658">
        <v>10</v>
      </c>
    </row>
    <row r="3659" spans="2:30" x14ac:dyDescent="0.25">
      <c r="B3659" s="49"/>
      <c r="C3659" s="49"/>
      <c r="D3659" s="2"/>
      <c r="E3659" t="s">
        <v>1</v>
      </c>
      <c r="F3659" s="49"/>
      <c r="G3659" s="49"/>
      <c r="H3659" t="s">
        <v>16901</v>
      </c>
      <c r="I3659" s="49"/>
      <c r="J3659" s="49"/>
      <c r="L3659" s="49" t="s">
        <v>6869</v>
      </c>
      <c r="M3659" s="49"/>
      <c r="N3659" s="49"/>
      <c r="O3659" s="49"/>
      <c r="P3659" s="49"/>
      <c r="Q3659" t="s">
        <v>16900</v>
      </c>
      <c r="R3659" t="s">
        <v>16278</v>
      </c>
      <c r="S3659">
        <v>1</v>
      </c>
      <c r="T3659">
        <v>150</v>
      </c>
      <c r="V3659">
        <v>64.800000000000011</v>
      </c>
      <c r="X3659" s="49"/>
      <c r="AB3659" s="49"/>
      <c r="AC3659" s="49"/>
      <c r="AD3659">
        <v>10</v>
      </c>
    </row>
    <row r="3660" spans="2:30" x14ac:dyDescent="0.25">
      <c r="B3660" s="49"/>
      <c r="C3660" s="49"/>
      <c r="D3660" s="2"/>
      <c r="E3660" t="s">
        <v>1</v>
      </c>
      <c r="F3660" s="49"/>
      <c r="G3660" s="49"/>
      <c r="H3660" t="s">
        <v>16903</v>
      </c>
      <c r="I3660" s="49"/>
      <c r="J3660" s="49"/>
      <c r="L3660" s="49" t="s">
        <v>6869</v>
      </c>
      <c r="M3660" s="49"/>
      <c r="N3660" s="49"/>
      <c r="O3660" s="49"/>
      <c r="P3660" s="49"/>
      <c r="Q3660" t="s">
        <v>16902</v>
      </c>
      <c r="R3660" t="s">
        <v>16278</v>
      </c>
      <c r="S3660">
        <v>2</v>
      </c>
      <c r="T3660">
        <v>150</v>
      </c>
      <c r="V3660">
        <v>64.800000000000011</v>
      </c>
      <c r="X3660" s="49"/>
      <c r="AB3660" s="49"/>
      <c r="AC3660" s="49"/>
      <c r="AD3660">
        <v>10</v>
      </c>
    </row>
    <row r="3661" spans="2:30" x14ac:dyDescent="0.25">
      <c r="B3661" s="49"/>
      <c r="C3661" s="49"/>
      <c r="D3661" s="2"/>
      <c r="E3661" t="s">
        <v>1</v>
      </c>
      <c r="F3661" s="49"/>
      <c r="G3661" s="49"/>
      <c r="H3661" t="s">
        <v>16906</v>
      </c>
      <c r="I3661" s="49"/>
      <c r="J3661" s="49"/>
      <c r="L3661" s="49" t="s">
        <v>16905</v>
      </c>
      <c r="M3661" s="49"/>
      <c r="N3661" s="49"/>
      <c r="O3661" s="49"/>
      <c r="P3661" s="49"/>
      <c r="Q3661" t="s">
        <v>16904</v>
      </c>
      <c r="R3661" t="s">
        <v>16278</v>
      </c>
      <c r="S3661">
        <v>3</v>
      </c>
      <c r="T3661">
        <v>150</v>
      </c>
      <c r="V3661">
        <v>63</v>
      </c>
      <c r="X3661" s="49"/>
      <c r="AB3661" s="49"/>
      <c r="AC3661" s="49"/>
      <c r="AD3661">
        <v>10</v>
      </c>
    </row>
    <row r="3662" spans="2:30" x14ac:dyDescent="0.25">
      <c r="B3662" s="49"/>
      <c r="C3662" s="49"/>
      <c r="D3662" s="2"/>
      <c r="E3662" t="s">
        <v>249</v>
      </c>
      <c r="F3662" s="49"/>
      <c r="G3662" s="49"/>
      <c r="H3662" t="s">
        <v>16908</v>
      </c>
      <c r="I3662" s="49"/>
      <c r="J3662" s="49"/>
      <c r="L3662" s="49" t="s">
        <v>3213</v>
      </c>
      <c r="M3662" s="49"/>
      <c r="N3662" s="49"/>
      <c r="O3662" s="49"/>
      <c r="P3662" s="49"/>
      <c r="Q3662" t="s">
        <v>16907</v>
      </c>
      <c r="R3662" t="s">
        <v>16278</v>
      </c>
      <c r="S3662">
        <v>1</v>
      </c>
      <c r="T3662">
        <v>150</v>
      </c>
      <c r="U3662">
        <v>10</v>
      </c>
      <c r="X3662" s="49"/>
      <c r="Y3662">
        <v>3</v>
      </c>
      <c r="Z3662">
        <v>1</v>
      </c>
      <c r="AA3662">
        <v>2</v>
      </c>
      <c r="AB3662" s="49" t="s">
        <v>618</v>
      </c>
      <c r="AC3662" s="49"/>
      <c r="AD3662">
        <v>10</v>
      </c>
    </row>
    <row r="3663" spans="2:30" x14ac:dyDescent="0.25">
      <c r="B3663" s="49"/>
      <c r="C3663" s="49"/>
      <c r="D3663" s="2"/>
      <c r="E3663" t="s">
        <v>249</v>
      </c>
      <c r="F3663" s="49"/>
      <c r="G3663" s="49"/>
      <c r="H3663" t="s">
        <v>16911</v>
      </c>
      <c r="I3663" s="49"/>
      <c r="J3663" s="49"/>
      <c r="L3663" s="49" t="s">
        <v>16910</v>
      </c>
      <c r="M3663" s="49"/>
      <c r="N3663" s="49"/>
      <c r="O3663" s="49"/>
      <c r="P3663" s="49"/>
      <c r="Q3663" t="s">
        <v>16909</v>
      </c>
      <c r="R3663" t="s">
        <v>16278</v>
      </c>
      <c r="S3663">
        <v>2</v>
      </c>
      <c r="T3663">
        <v>150</v>
      </c>
      <c r="U3663">
        <v>9</v>
      </c>
      <c r="X3663" s="49"/>
      <c r="Y3663">
        <v>3</v>
      </c>
      <c r="Z3663">
        <v>1</v>
      </c>
      <c r="AA3663">
        <v>2</v>
      </c>
      <c r="AB3663" s="49" t="s">
        <v>618</v>
      </c>
      <c r="AC3663" s="49"/>
      <c r="AD3663">
        <v>10</v>
      </c>
    </row>
    <row r="3664" spans="2:30" x14ac:dyDescent="0.25">
      <c r="B3664" s="49"/>
      <c r="C3664" s="49"/>
      <c r="D3664" s="2"/>
      <c r="E3664" t="s">
        <v>249</v>
      </c>
      <c r="F3664" s="49"/>
      <c r="G3664" s="49"/>
      <c r="H3664" t="s">
        <v>16913</v>
      </c>
      <c r="I3664" s="49"/>
      <c r="J3664" s="49"/>
      <c r="L3664" s="49" t="s">
        <v>16910</v>
      </c>
      <c r="M3664" s="49"/>
      <c r="N3664" s="49"/>
      <c r="O3664" s="49"/>
      <c r="P3664" s="49"/>
      <c r="Q3664" t="s">
        <v>16912</v>
      </c>
      <c r="R3664" t="s">
        <v>16278</v>
      </c>
      <c r="S3664">
        <v>3</v>
      </c>
      <c r="T3664">
        <v>150</v>
      </c>
      <c r="U3664">
        <v>9</v>
      </c>
      <c r="X3664" s="49"/>
      <c r="Y3664">
        <v>3</v>
      </c>
      <c r="Z3664">
        <v>1</v>
      </c>
      <c r="AA3664">
        <v>2</v>
      </c>
      <c r="AB3664" s="49" t="s">
        <v>618</v>
      </c>
      <c r="AC3664" s="49"/>
      <c r="AD3664">
        <v>10</v>
      </c>
    </row>
    <row r="3665" spans="2:30" x14ac:dyDescent="0.25">
      <c r="B3665" s="49"/>
      <c r="C3665" s="49"/>
      <c r="D3665" s="2"/>
      <c r="E3665" t="s">
        <v>256</v>
      </c>
      <c r="F3665" s="49"/>
      <c r="G3665" s="49"/>
      <c r="H3665" t="s">
        <v>16916</v>
      </c>
      <c r="I3665" s="49"/>
      <c r="J3665" s="49"/>
      <c r="L3665" s="49" t="s">
        <v>16915</v>
      </c>
      <c r="M3665" s="49"/>
      <c r="N3665" s="49"/>
      <c r="O3665" s="49"/>
      <c r="P3665" s="49"/>
      <c r="Q3665" t="s">
        <v>16914</v>
      </c>
      <c r="R3665" t="s">
        <v>16278</v>
      </c>
      <c r="S3665">
        <v>1</v>
      </c>
      <c r="T3665">
        <v>60</v>
      </c>
      <c r="U3665">
        <v>8</v>
      </c>
      <c r="X3665" s="49"/>
      <c r="Y3665">
        <v>3</v>
      </c>
      <c r="AA3665">
        <v>2</v>
      </c>
      <c r="AB3665" s="49"/>
      <c r="AC3665" s="49"/>
      <c r="AD3665">
        <v>10</v>
      </c>
    </row>
    <row r="3666" spans="2:30" x14ac:dyDescent="0.25">
      <c r="B3666" s="49"/>
      <c r="C3666" s="49"/>
      <c r="D3666" s="2"/>
      <c r="E3666" t="s">
        <v>256</v>
      </c>
      <c r="F3666" s="49"/>
      <c r="G3666" s="49"/>
      <c r="H3666" t="s">
        <v>16918</v>
      </c>
      <c r="I3666" s="49"/>
      <c r="J3666" s="49"/>
      <c r="L3666" s="49" t="s">
        <v>16915</v>
      </c>
      <c r="M3666" s="49"/>
      <c r="N3666" s="49"/>
      <c r="O3666" s="49"/>
      <c r="P3666" s="49"/>
      <c r="Q3666" t="s">
        <v>16917</v>
      </c>
      <c r="R3666" t="s">
        <v>16278</v>
      </c>
      <c r="S3666">
        <v>2</v>
      </c>
      <c r="T3666">
        <v>60</v>
      </c>
      <c r="U3666">
        <v>8</v>
      </c>
      <c r="X3666" s="49"/>
      <c r="Y3666">
        <v>3</v>
      </c>
      <c r="AA3666">
        <v>2</v>
      </c>
      <c r="AB3666" s="49"/>
      <c r="AC3666" s="49"/>
      <c r="AD3666">
        <v>10</v>
      </c>
    </row>
    <row r="3667" spans="2:30" x14ac:dyDescent="0.25">
      <c r="B3667" s="49"/>
      <c r="C3667" s="49"/>
      <c r="D3667" s="2"/>
      <c r="E3667" t="s">
        <v>256</v>
      </c>
      <c r="F3667" s="49"/>
      <c r="G3667" s="49"/>
      <c r="H3667" t="s">
        <v>16921</v>
      </c>
      <c r="I3667" s="49"/>
      <c r="J3667" s="49"/>
      <c r="L3667" s="49" t="s">
        <v>16920</v>
      </c>
      <c r="M3667" s="49"/>
      <c r="N3667" s="49"/>
      <c r="O3667" s="49"/>
      <c r="P3667" s="49"/>
      <c r="Q3667" t="s">
        <v>16919</v>
      </c>
      <c r="R3667" t="s">
        <v>16278</v>
      </c>
      <c r="S3667">
        <v>3</v>
      </c>
      <c r="T3667">
        <v>60</v>
      </c>
      <c r="U3667">
        <v>8</v>
      </c>
      <c r="X3667" s="49"/>
      <c r="Y3667">
        <v>3</v>
      </c>
      <c r="AA3667">
        <v>2</v>
      </c>
      <c r="AB3667" s="49"/>
      <c r="AC3667" s="49"/>
      <c r="AD3667">
        <v>10</v>
      </c>
    </row>
    <row r="3668" spans="2:30" x14ac:dyDescent="0.25">
      <c r="B3668" s="49"/>
      <c r="C3668" s="49"/>
      <c r="D3668" s="2"/>
      <c r="E3668" t="s">
        <v>16229</v>
      </c>
      <c r="F3668" s="49"/>
      <c r="G3668" s="49"/>
      <c r="H3668" t="s">
        <v>16923</v>
      </c>
      <c r="I3668" s="49"/>
      <c r="J3668" s="49"/>
      <c r="L3668" s="49" t="s">
        <v>16668</v>
      </c>
      <c r="M3668" s="49"/>
      <c r="N3668" s="49"/>
      <c r="O3668" s="49"/>
      <c r="P3668" s="49"/>
      <c r="Q3668" t="s">
        <v>16922</v>
      </c>
      <c r="R3668" t="s">
        <v>16278</v>
      </c>
      <c r="S3668">
        <v>1</v>
      </c>
      <c r="T3668">
        <v>150</v>
      </c>
      <c r="U3668">
        <v>13</v>
      </c>
      <c r="X3668" s="49"/>
      <c r="Y3668">
        <v>3</v>
      </c>
      <c r="AA3668">
        <v>2</v>
      </c>
      <c r="AB3668" s="49" t="s">
        <v>618</v>
      </c>
      <c r="AC3668" s="49"/>
      <c r="AD3668">
        <v>10</v>
      </c>
    </row>
    <row r="3669" spans="2:30" x14ac:dyDescent="0.25">
      <c r="B3669" s="49"/>
      <c r="C3669" s="49"/>
      <c r="D3669" s="2"/>
      <c r="E3669" t="s">
        <v>16229</v>
      </c>
      <c r="F3669" s="49"/>
      <c r="G3669" s="49"/>
      <c r="H3669" t="s">
        <v>16925</v>
      </c>
      <c r="I3669" s="49"/>
      <c r="J3669" s="49"/>
      <c r="L3669" s="49" t="s">
        <v>16668</v>
      </c>
      <c r="M3669" s="49"/>
      <c r="N3669" s="49"/>
      <c r="O3669" s="49"/>
      <c r="P3669" s="49"/>
      <c r="Q3669" t="s">
        <v>16924</v>
      </c>
      <c r="R3669" t="s">
        <v>16278</v>
      </c>
      <c r="S3669">
        <v>2</v>
      </c>
      <c r="T3669">
        <v>155</v>
      </c>
      <c r="U3669">
        <v>12</v>
      </c>
      <c r="X3669" s="49"/>
      <c r="Y3669">
        <v>3</v>
      </c>
      <c r="AA3669">
        <v>2</v>
      </c>
      <c r="AB3669" s="49" t="s">
        <v>618</v>
      </c>
      <c r="AC3669" s="49"/>
      <c r="AD3669">
        <v>10</v>
      </c>
    </row>
    <row r="3670" spans="2:30" x14ac:dyDescent="0.25">
      <c r="B3670" s="49"/>
      <c r="C3670" s="49"/>
      <c r="D3670" s="2"/>
      <c r="E3670" t="s">
        <v>16229</v>
      </c>
      <c r="F3670" s="49"/>
      <c r="G3670" s="49"/>
      <c r="H3670" t="s">
        <v>16927</v>
      </c>
      <c r="I3670" s="49"/>
      <c r="J3670" s="49"/>
      <c r="L3670" s="49" t="s">
        <v>16668</v>
      </c>
      <c r="M3670" s="49"/>
      <c r="N3670" s="49"/>
      <c r="O3670" s="49"/>
      <c r="P3670" s="49"/>
      <c r="Q3670" t="s">
        <v>16926</v>
      </c>
      <c r="R3670" t="s">
        <v>16278</v>
      </c>
      <c r="S3670">
        <v>3</v>
      </c>
      <c r="T3670">
        <v>160</v>
      </c>
      <c r="U3670">
        <v>13</v>
      </c>
      <c r="X3670" s="49"/>
      <c r="Y3670">
        <v>3</v>
      </c>
      <c r="AA3670">
        <v>2</v>
      </c>
      <c r="AB3670" s="49" t="s">
        <v>618</v>
      </c>
      <c r="AC3670" s="49"/>
      <c r="AD3670">
        <v>10</v>
      </c>
    </row>
    <row r="3671" spans="2:30" x14ac:dyDescent="0.25">
      <c r="B3671" s="49"/>
      <c r="C3671" s="49"/>
      <c r="D3671" s="2"/>
      <c r="E3671" t="s">
        <v>14737</v>
      </c>
      <c r="F3671" s="49"/>
      <c r="G3671" s="49"/>
      <c r="H3671" t="s">
        <v>16929</v>
      </c>
      <c r="I3671" s="49"/>
      <c r="J3671" s="49"/>
      <c r="L3671" s="49" t="s">
        <v>16640</v>
      </c>
      <c r="M3671" s="49"/>
      <c r="N3671" s="49"/>
      <c r="O3671" s="49"/>
      <c r="P3671" s="49"/>
      <c r="Q3671" t="s">
        <v>16928</v>
      </c>
      <c r="R3671" t="s">
        <v>16278</v>
      </c>
      <c r="S3671">
        <v>1</v>
      </c>
      <c r="T3671">
        <v>140</v>
      </c>
      <c r="U3671">
        <v>15</v>
      </c>
      <c r="X3671" s="49"/>
      <c r="Y3671">
        <v>2</v>
      </c>
      <c r="AA3671">
        <v>3</v>
      </c>
      <c r="AB3671" s="49" t="s">
        <v>618</v>
      </c>
      <c r="AC3671" s="49"/>
      <c r="AD3671">
        <v>10</v>
      </c>
    </row>
    <row r="3672" spans="2:30" x14ac:dyDescent="0.25">
      <c r="B3672" s="49"/>
      <c r="C3672" s="49"/>
      <c r="D3672" s="2"/>
      <c r="E3672" t="s">
        <v>14737</v>
      </c>
      <c r="F3672" s="49"/>
      <c r="G3672" s="49"/>
      <c r="H3672" t="s">
        <v>16931</v>
      </c>
      <c r="I3672" s="49"/>
      <c r="J3672" s="49"/>
      <c r="L3672" s="49" t="s">
        <v>16640</v>
      </c>
      <c r="M3672" s="49"/>
      <c r="N3672" s="49"/>
      <c r="O3672" s="49"/>
      <c r="P3672" s="49"/>
      <c r="Q3672" t="s">
        <v>16930</v>
      </c>
      <c r="R3672" t="s">
        <v>16278</v>
      </c>
      <c r="S3672">
        <v>2</v>
      </c>
      <c r="T3672">
        <v>145</v>
      </c>
      <c r="U3672">
        <v>14</v>
      </c>
      <c r="X3672" s="49"/>
      <c r="Y3672">
        <v>2</v>
      </c>
      <c r="AA3672">
        <v>3</v>
      </c>
      <c r="AB3672" s="49" t="s">
        <v>618</v>
      </c>
      <c r="AC3672" s="49"/>
      <c r="AD3672">
        <v>10</v>
      </c>
    </row>
    <row r="3673" spans="2:30" x14ac:dyDescent="0.25">
      <c r="B3673" s="49"/>
      <c r="C3673" s="49"/>
      <c r="D3673" s="2"/>
      <c r="E3673" t="s">
        <v>14737</v>
      </c>
      <c r="F3673" s="49"/>
      <c r="G3673" s="49"/>
      <c r="H3673" t="s">
        <v>16933</v>
      </c>
      <c r="I3673" s="49"/>
      <c r="J3673" s="49"/>
      <c r="L3673" s="49" t="s">
        <v>16640</v>
      </c>
      <c r="M3673" s="49"/>
      <c r="N3673" s="49"/>
      <c r="O3673" s="49"/>
      <c r="P3673" s="49"/>
      <c r="Q3673" t="s">
        <v>16932</v>
      </c>
      <c r="R3673" t="s">
        <v>16278</v>
      </c>
      <c r="S3673">
        <v>3</v>
      </c>
      <c r="T3673">
        <v>150</v>
      </c>
      <c r="U3673">
        <v>13</v>
      </c>
      <c r="X3673" s="49"/>
      <c r="Y3673">
        <v>2</v>
      </c>
      <c r="AA3673">
        <v>3</v>
      </c>
      <c r="AB3673" s="49" t="s">
        <v>618</v>
      </c>
      <c r="AC3673" s="49"/>
      <c r="AD3673">
        <v>10</v>
      </c>
    </row>
    <row r="3674" spans="2:30" x14ac:dyDescent="0.25">
      <c r="B3674" s="49"/>
      <c r="C3674" s="49"/>
      <c r="D3674" s="2"/>
      <c r="E3674" t="s">
        <v>334</v>
      </c>
      <c r="F3674" s="49"/>
      <c r="G3674" s="49"/>
      <c r="H3674" t="s">
        <v>16935</v>
      </c>
      <c r="I3674" s="49"/>
      <c r="J3674" s="49"/>
      <c r="L3674" s="49" t="s">
        <v>6092</v>
      </c>
      <c r="M3674" s="49"/>
      <c r="N3674" s="49"/>
      <c r="O3674" s="49"/>
      <c r="P3674" s="49"/>
      <c r="Q3674" t="s">
        <v>16934</v>
      </c>
      <c r="R3674" t="s">
        <v>16278</v>
      </c>
      <c r="S3674">
        <v>1</v>
      </c>
      <c r="T3674">
        <v>0</v>
      </c>
      <c r="V3674">
        <v>70.199999999999989</v>
      </c>
      <c r="X3674" s="49"/>
      <c r="AB3674" s="49"/>
      <c r="AC3674" s="49"/>
      <c r="AD3674">
        <v>10</v>
      </c>
    </row>
    <row r="3675" spans="2:30" x14ac:dyDescent="0.25">
      <c r="B3675" s="49"/>
      <c r="C3675" s="49"/>
      <c r="D3675" s="2"/>
      <c r="E3675" t="s">
        <v>299</v>
      </c>
      <c r="F3675" s="49"/>
      <c r="G3675" s="49"/>
      <c r="H3675" t="s">
        <v>16937</v>
      </c>
      <c r="I3675" s="49"/>
      <c r="J3675" s="49"/>
      <c r="L3675" s="49" t="s">
        <v>2154</v>
      </c>
      <c r="M3675" s="49"/>
      <c r="N3675" s="49"/>
      <c r="O3675" s="49"/>
      <c r="P3675" s="49"/>
      <c r="Q3675" t="s">
        <v>16936</v>
      </c>
      <c r="R3675" t="s">
        <v>16278</v>
      </c>
      <c r="S3675">
        <v>1</v>
      </c>
      <c r="T3675">
        <v>65</v>
      </c>
      <c r="U3675">
        <v>12</v>
      </c>
      <c r="X3675" s="49"/>
      <c r="Y3675">
        <v>2</v>
      </c>
      <c r="Z3675">
        <v>1</v>
      </c>
      <c r="AA3675">
        <v>2</v>
      </c>
      <c r="AB3675" s="49" t="s">
        <v>618</v>
      </c>
      <c r="AC3675" s="49"/>
      <c r="AD3675">
        <v>10</v>
      </c>
    </row>
    <row r="3676" spans="2:30" x14ac:dyDescent="0.25">
      <c r="B3676" s="49"/>
      <c r="C3676" s="49"/>
      <c r="D3676" s="2"/>
      <c r="E3676" t="s">
        <v>299</v>
      </c>
      <c r="F3676" s="49"/>
      <c r="G3676" s="49"/>
      <c r="H3676" t="s">
        <v>16281</v>
      </c>
      <c r="I3676" s="49"/>
      <c r="J3676" s="49"/>
      <c r="L3676" s="49" t="s">
        <v>2154</v>
      </c>
      <c r="M3676" s="49"/>
      <c r="N3676" s="49"/>
      <c r="O3676" s="49"/>
      <c r="P3676" s="49"/>
      <c r="Q3676" t="s">
        <v>16938</v>
      </c>
      <c r="R3676" t="s">
        <v>16278</v>
      </c>
      <c r="S3676">
        <v>2</v>
      </c>
      <c r="T3676">
        <v>70</v>
      </c>
      <c r="U3676">
        <v>11</v>
      </c>
      <c r="X3676" s="49"/>
      <c r="Y3676">
        <v>2</v>
      </c>
      <c r="Z3676">
        <v>1</v>
      </c>
      <c r="AA3676">
        <v>2</v>
      </c>
      <c r="AB3676" s="49" t="s">
        <v>618</v>
      </c>
      <c r="AC3676" s="49"/>
      <c r="AD3676">
        <v>10</v>
      </c>
    </row>
    <row r="3677" spans="2:30" x14ac:dyDescent="0.25">
      <c r="B3677" s="49"/>
      <c r="C3677" s="49"/>
      <c r="D3677" s="2"/>
      <c r="E3677" t="s">
        <v>363</v>
      </c>
      <c r="F3677" s="49"/>
      <c r="G3677" s="49"/>
      <c r="H3677" t="s">
        <v>16284</v>
      </c>
      <c r="I3677" s="49"/>
      <c r="J3677" s="49"/>
      <c r="L3677" s="49" t="s">
        <v>15477</v>
      </c>
      <c r="M3677" s="49"/>
      <c r="N3677" s="49"/>
      <c r="O3677" s="49"/>
      <c r="P3677" s="49"/>
      <c r="Q3677" t="s">
        <v>16939</v>
      </c>
      <c r="R3677" t="s">
        <v>16282</v>
      </c>
      <c r="S3677">
        <v>1</v>
      </c>
      <c r="V3677">
        <v>300</v>
      </c>
      <c r="W3677">
        <v>0.63</v>
      </c>
      <c r="X3677" s="49" t="s">
        <v>3957</v>
      </c>
      <c r="AB3677" s="49"/>
      <c r="AC3677" s="49"/>
      <c r="AD3677">
        <v>10</v>
      </c>
    </row>
    <row r="3678" spans="2:30" x14ac:dyDescent="0.25">
      <c r="B3678" s="49"/>
      <c r="C3678" s="49"/>
      <c r="D3678" s="2"/>
      <c r="E3678" t="s">
        <v>403</v>
      </c>
      <c r="F3678" s="49"/>
      <c r="G3678" s="49"/>
      <c r="H3678" t="s">
        <v>16942</v>
      </c>
      <c r="I3678" s="49"/>
      <c r="J3678" s="49"/>
      <c r="L3678" s="49" t="s">
        <v>2818</v>
      </c>
      <c r="M3678" s="49"/>
      <c r="N3678" s="49"/>
      <c r="O3678" s="49"/>
      <c r="P3678" s="49"/>
      <c r="Q3678" t="s">
        <v>16940</v>
      </c>
      <c r="R3678" t="s">
        <v>16282</v>
      </c>
      <c r="S3678">
        <v>1</v>
      </c>
      <c r="T3678">
        <v>0</v>
      </c>
      <c r="U3678">
        <v>8</v>
      </c>
      <c r="X3678" s="49"/>
      <c r="AB3678" s="49"/>
      <c r="AC3678" s="49" t="s">
        <v>16941</v>
      </c>
      <c r="AD3678">
        <v>10</v>
      </c>
    </row>
    <row r="3679" spans="2:30" x14ac:dyDescent="0.25">
      <c r="B3679" s="49"/>
      <c r="C3679" s="49"/>
      <c r="D3679" s="2"/>
      <c r="E3679" t="s">
        <v>398</v>
      </c>
      <c r="F3679" s="49"/>
      <c r="G3679" s="49"/>
      <c r="H3679" t="s">
        <v>16944</v>
      </c>
      <c r="I3679" s="49"/>
      <c r="J3679" s="49"/>
      <c r="L3679" s="49" t="s">
        <v>2818</v>
      </c>
      <c r="M3679" s="49"/>
      <c r="N3679" s="49"/>
      <c r="O3679" s="49"/>
      <c r="P3679" s="49"/>
      <c r="Q3679" t="s">
        <v>16943</v>
      </c>
      <c r="R3679" t="s">
        <v>16282</v>
      </c>
      <c r="S3679">
        <v>1</v>
      </c>
      <c r="T3679">
        <v>0</v>
      </c>
      <c r="U3679">
        <v>15</v>
      </c>
      <c r="X3679" s="49"/>
      <c r="AB3679" s="49"/>
      <c r="AC3679" s="49" t="s">
        <v>16941</v>
      </c>
      <c r="AD3679">
        <v>10</v>
      </c>
    </row>
    <row r="3680" spans="2:30" x14ac:dyDescent="0.25">
      <c r="B3680" s="49"/>
      <c r="C3680" s="49"/>
      <c r="D3680" s="2"/>
      <c r="E3680" t="s">
        <v>403</v>
      </c>
      <c r="F3680" s="49"/>
      <c r="G3680" s="49"/>
      <c r="H3680" t="s">
        <v>16947</v>
      </c>
      <c r="I3680" s="49"/>
      <c r="J3680" s="49"/>
      <c r="L3680" s="49" t="s">
        <v>2818</v>
      </c>
      <c r="M3680" s="49"/>
      <c r="N3680" s="49"/>
      <c r="O3680" s="49"/>
      <c r="P3680" s="49"/>
      <c r="Q3680" t="s">
        <v>16945</v>
      </c>
      <c r="R3680" t="s">
        <v>16282</v>
      </c>
      <c r="S3680">
        <v>2</v>
      </c>
      <c r="T3680">
        <v>0</v>
      </c>
      <c r="U3680">
        <v>8</v>
      </c>
      <c r="X3680" s="49"/>
      <c r="AB3680" s="49"/>
      <c r="AC3680" s="49" t="s">
        <v>16946</v>
      </c>
      <c r="AD3680">
        <v>10</v>
      </c>
    </row>
    <row r="3681" spans="2:30" x14ac:dyDescent="0.25">
      <c r="B3681" s="49"/>
      <c r="C3681" s="49"/>
      <c r="D3681" s="2"/>
      <c r="E3681" t="s">
        <v>398</v>
      </c>
      <c r="F3681" s="49"/>
      <c r="G3681" s="49"/>
      <c r="H3681" t="s">
        <v>16949</v>
      </c>
      <c r="I3681" s="49"/>
      <c r="J3681" s="49"/>
      <c r="L3681" s="49" t="s">
        <v>2818</v>
      </c>
      <c r="M3681" s="49"/>
      <c r="N3681" s="49"/>
      <c r="O3681" s="49"/>
      <c r="P3681" s="49"/>
      <c r="Q3681" t="s">
        <v>16948</v>
      </c>
      <c r="R3681" t="s">
        <v>16282</v>
      </c>
      <c r="S3681">
        <v>2</v>
      </c>
      <c r="T3681">
        <v>0</v>
      </c>
      <c r="U3681">
        <v>8</v>
      </c>
      <c r="X3681" s="49"/>
      <c r="AB3681" s="49"/>
      <c r="AC3681" s="49" t="s">
        <v>16946</v>
      </c>
      <c r="AD3681">
        <v>10</v>
      </c>
    </row>
    <row r="3682" spans="2:30" x14ac:dyDescent="0.25">
      <c r="B3682" s="49"/>
      <c r="C3682" s="49"/>
      <c r="D3682" s="2"/>
      <c r="E3682" t="s">
        <v>41</v>
      </c>
      <c r="F3682" s="49"/>
      <c r="G3682" s="49"/>
      <c r="H3682" t="s">
        <v>16951</v>
      </c>
      <c r="I3682" s="49"/>
      <c r="J3682" s="49"/>
      <c r="L3682" s="49" t="s">
        <v>3189</v>
      </c>
      <c r="M3682" s="49"/>
      <c r="N3682" s="49"/>
      <c r="O3682" s="49"/>
      <c r="P3682" s="49"/>
      <c r="Q3682" t="s">
        <v>16950</v>
      </c>
      <c r="R3682" t="s">
        <v>16282</v>
      </c>
      <c r="S3682">
        <v>1</v>
      </c>
      <c r="T3682">
        <v>140</v>
      </c>
      <c r="U3682">
        <v>12</v>
      </c>
      <c r="X3682" s="49"/>
      <c r="Y3682">
        <v>2</v>
      </c>
      <c r="Z3682">
        <v>1</v>
      </c>
      <c r="AA3682">
        <v>3</v>
      </c>
      <c r="AB3682" s="49" t="s">
        <v>618</v>
      </c>
      <c r="AC3682" s="49"/>
      <c r="AD3682">
        <v>10</v>
      </c>
    </row>
    <row r="3683" spans="2:30" x14ac:dyDescent="0.25">
      <c r="B3683" s="49"/>
      <c r="C3683" s="49"/>
      <c r="D3683" s="2"/>
      <c r="E3683" t="s">
        <v>41</v>
      </c>
      <c r="F3683" s="49"/>
      <c r="G3683" s="49"/>
      <c r="H3683" t="s">
        <v>16953</v>
      </c>
      <c r="I3683" s="49"/>
      <c r="J3683" s="49"/>
      <c r="L3683" s="49" t="s">
        <v>3189</v>
      </c>
      <c r="M3683" s="49"/>
      <c r="N3683" s="49"/>
      <c r="O3683" s="49"/>
      <c r="P3683" s="49"/>
      <c r="Q3683" t="s">
        <v>16952</v>
      </c>
      <c r="R3683" t="s">
        <v>16282</v>
      </c>
      <c r="S3683">
        <v>2</v>
      </c>
      <c r="T3683">
        <v>140</v>
      </c>
      <c r="U3683">
        <v>11</v>
      </c>
      <c r="X3683" s="49"/>
      <c r="Y3683">
        <v>2</v>
      </c>
      <c r="Z3683">
        <v>1</v>
      </c>
      <c r="AA3683">
        <v>3</v>
      </c>
      <c r="AB3683" s="49" t="s">
        <v>618</v>
      </c>
      <c r="AC3683" s="49"/>
      <c r="AD3683">
        <v>10</v>
      </c>
    </row>
    <row r="3684" spans="2:30" x14ac:dyDescent="0.25">
      <c r="B3684" s="49"/>
      <c r="C3684" s="49"/>
      <c r="D3684" s="2"/>
      <c r="E3684" t="s">
        <v>41</v>
      </c>
      <c r="F3684" s="49"/>
      <c r="G3684" s="49"/>
      <c r="H3684" t="s">
        <v>16955</v>
      </c>
      <c r="I3684" s="49"/>
      <c r="J3684" s="49"/>
      <c r="L3684" s="49" t="s">
        <v>3189</v>
      </c>
      <c r="M3684" s="49"/>
      <c r="N3684" s="49"/>
      <c r="O3684" s="49"/>
      <c r="P3684" s="49"/>
      <c r="Q3684" t="s">
        <v>16954</v>
      </c>
      <c r="R3684" t="s">
        <v>16282</v>
      </c>
      <c r="S3684">
        <v>3</v>
      </c>
      <c r="T3684">
        <v>140</v>
      </c>
      <c r="U3684">
        <v>10</v>
      </c>
      <c r="X3684" s="49"/>
      <c r="Y3684">
        <v>2</v>
      </c>
      <c r="Z3684">
        <v>1</v>
      </c>
      <c r="AA3684">
        <v>3</v>
      </c>
      <c r="AB3684" s="49" t="s">
        <v>618</v>
      </c>
      <c r="AC3684" s="49"/>
      <c r="AD3684">
        <v>10</v>
      </c>
    </row>
    <row r="3685" spans="2:30" x14ac:dyDescent="0.25">
      <c r="B3685" s="49"/>
      <c r="C3685" s="49"/>
      <c r="D3685" s="2"/>
      <c r="E3685" t="s">
        <v>45</v>
      </c>
      <c r="F3685" s="49"/>
      <c r="G3685" s="49"/>
      <c r="H3685" t="s">
        <v>16957</v>
      </c>
      <c r="I3685" s="49"/>
      <c r="J3685" s="49"/>
      <c r="L3685" s="49" t="s">
        <v>3189</v>
      </c>
      <c r="M3685" s="49"/>
      <c r="N3685" s="49"/>
      <c r="O3685" s="49"/>
      <c r="P3685" s="49"/>
      <c r="Q3685" t="s">
        <v>16956</v>
      </c>
      <c r="R3685" t="s">
        <v>16282</v>
      </c>
      <c r="S3685">
        <v>1</v>
      </c>
      <c r="T3685">
        <v>85</v>
      </c>
      <c r="U3685">
        <v>11</v>
      </c>
      <c r="X3685" s="49"/>
      <c r="Y3685">
        <v>2</v>
      </c>
      <c r="Z3685">
        <v>1</v>
      </c>
      <c r="AA3685">
        <v>3</v>
      </c>
      <c r="AB3685" s="49" t="s">
        <v>618</v>
      </c>
      <c r="AC3685" s="49"/>
      <c r="AD3685">
        <v>10</v>
      </c>
    </row>
    <row r="3686" spans="2:30" x14ac:dyDescent="0.25">
      <c r="B3686" s="49"/>
      <c r="C3686" s="49"/>
      <c r="D3686" s="2"/>
      <c r="E3686" t="s">
        <v>45</v>
      </c>
      <c r="F3686" s="49"/>
      <c r="G3686" s="49"/>
      <c r="H3686" t="s">
        <v>16960</v>
      </c>
      <c r="I3686" s="49"/>
      <c r="J3686" s="49"/>
      <c r="L3686" s="49" t="s">
        <v>16959</v>
      </c>
      <c r="M3686" s="49"/>
      <c r="N3686" s="49"/>
      <c r="O3686" s="49"/>
      <c r="P3686" s="49"/>
      <c r="Q3686" t="s">
        <v>16958</v>
      </c>
      <c r="R3686" t="s">
        <v>16282</v>
      </c>
      <c r="S3686">
        <v>2</v>
      </c>
      <c r="T3686">
        <v>85</v>
      </c>
      <c r="U3686">
        <v>11</v>
      </c>
      <c r="X3686" s="49"/>
      <c r="Y3686">
        <v>2</v>
      </c>
      <c r="Z3686">
        <v>1</v>
      </c>
      <c r="AA3686">
        <v>3</v>
      </c>
      <c r="AB3686" s="49" t="s">
        <v>618</v>
      </c>
      <c r="AC3686" s="49"/>
      <c r="AD3686">
        <v>10</v>
      </c>
    </row>
    <row r="3687" spans="2:30" x14ac:dyDescent="0.25">
      <c r="B3687" s="49"/>
      <c r="C3687" s="49"/>
      <c r="D3687" s="2"/>
      <c r="E3687" t="s">
        <v>45</v>
      </c>
      <c r="F3687" s="49"/>
      <c r="G3687" s="49"/>
      <c r="H3687" t="s">
        <v>16962</v>
      </c>
      <c r="I3687" s="49"/>
      <c r="J3687" s="49"/>
      <c r="L3687" s="49" t="s">
        <v>16959</v>
      </c>
      <c r="M3687" s="49"/>
      <c r="N3687" s="49"/>
      <c r="O3687" s="49"/>
      <c r="P3687" s="49"/>
      <c r="Q3687" t="s">
        <v>16961</v>
      </c>
      <c r="R3687" t="s">
        <v>16282</v>
      </c>
      <c r="S3687">
        <v>3</v>
      </c>
      <c r="T3687">
        <v>85</v>
      </c>
      <c r="U3687">
        <v>10</v>
      </c>
      <c r="X3687" s="49"/>
      <c r="Y3687">
        <v>2</v>
      </c>
      <c r="Z3687">
        <v>1</v>
      </c>
      <c r="AA3687">
        <v>3</v>
      </c>
      <c r="AB3687" s="49" t="s">
        <v>618</v>
      </c>
      <c r="AC3687" s="49"/>
      <c r="AD3687">
        <v>10</v>
      </c>
    </row>
    <row r="3688" spans="2:30" x14ac:dyDescent="0.25">
      <c r="B3688" s="49"/>
      <c r="C3688" s="49"/>
      <c r="D3688" s="2"/>
      <c r="E3688" t="s">
        <v>16233</v>
      </c>
      <c r="F3688" s="49"/>
      <c r="G3688" s="49"/>
      <c r="H3688" t="s">
        <v>16965</v>
      </c>
      <c r="I3688" s="49"/>
      <c r="J3688" s="49"/>
      <c r="L3688" s="49" t="s">
        <v>16964</v>
      </c>
      <c r="M3688" s="49"/>
      <c r="N3688" s="49"/>
      <c r="O3688" s="49"/>
      <c r="P3688" s="49"/>
      <c r="Q3688" t="s">
        <v>16963</v>
      </c>
      <c r="R3688" t="s">
        <v>16282</v>
      </c>
      <c r="S3688">
        <v>1</v>
      </c>
      <c r="T3688">
        <v>80</v>
      </c>
      <c r="U3688">
        <v>15</v>
      </c>
      <c r="X3688" s="49"/>
      <c r="Y3688">
        <v>2</v>
      </c>
      <c r="Z3688">
        <v>1</v>
      </c>
      <c r="AA3688">
        <v>2</v>
      </c>
      <c r="AB3688" s="49" t="s">
        <v>618</v>
      </c>
      <c r="AC3688" s="49"/>
      <c r="AD3688">
        <v>10</v>
      </c>
    </row>
    <row r="3689" spans="2:30" x14ac:dyDescent="0.25">
      <c r="B3689" s="49"/>
      <c r="C3689" s="49"/>
      <c r="D3689" s="2"/>
      <c r="E3689" t="s">
        <v>16233</v>
      </c>
      <c r="F3689" s="49"/>
      <c r="G3689" s="49"/>
      <c r="H3689" t="s">
        <v>16968</v>
      </c>
      <c r="I3689" s="49"/>
      <c r="J3689" s="49"/>
      <c r="L3689" s="49" t="s">
        <v>16967</v>
      </c>
      <c r="M3689" s="49"/>
      <c r="N3689" s="49"/>
      <c r="O3689" s="49"/>
      <c r="P3689" s="49"/>
      <c r="Q3689" t="s">
        <v>16966</v>
      </c>
      <c r="R3689" t="s">
        <v>16282</v>
      </c>
      <c r="S3689">
        <v>2</v>
      </c>
      <c r="T3689">
        <v>80</v>
      </c>
      <c r="U3689">
        <v>15</v>
      </c>
      <c r="X3689" s="49"/>
      <c r="Y3689">
        <v>2</v>
      </c>
      <c r="Z3689">
        <v>1</v>
      </c>
      <c r="AA3689">
        <v>2</v>
      </c>
      <c r="AB3689" s="49" t="s">
        <v>618</v>
      </c>
      <c r="AC3689" s="49"/>
      <c r="AD3689">
        <v>10</v>
      </c>
    </row>
    <row r="3690" spans="2:30" x14ac:dyDescent="0.25">
      <c r="B3690" s="49"/>
      <c r="C3690" s="49"/>
      <c r="D3690" s="2"/>
      <c r="E3690" t="s">
        <v>16233</v>
      </c>
      <c r="F3690" s="49"/>
      <c r="G3690" s="49"/>
      <c r="H3690" t="s">
        <v>16971</v>
      </c>
      <c r="I3690" s="49"/>
      <c r="J3690" s="49"/>
      <c r="L3690" s="49" t="s">
        <v>16970</v>
      </c>
      <c r="M3690" s="49"/>
      <c r="N3690" s="49"/>
      <c r="O3690" s="49"/>
      <c r="P3690" s="49"/>
      <c r="Q3690" t="s">
        <v>16969</v>
      </c>
      <c r="R3690" t="s">
        <v>16282</v>
      </c>
      <c r="S3690">
        <v>3</v>
      </c>
      <c r="T3690">
        <v>80</v>
      </c>
      <c r="U3690">
        <v>14</v>
      </c>
      <c r="X3690" s="49"/>
      <c r="AB3690" s="49"/>
      <c r="AC3690" s="49"/>
      <c r="AD3690">
        <v>10</v>
      </c>
    </row>
    <row r="3691" spans="2:30" x14ac:dyDescent="0.25">
      <c r="B3691" s="49"/>
      <c r="C3691" s="49"/>
      <c r="D3691" s="2"/>
      <c r="E3691" t="s">
        <v>16228</v>
      </c>
      <c r="F3691" s="49"/>
      <c r="G3691" s="49"/>
      <c r="H3691" t="s">
        <v>16974</v>
      </c>
      <c r="I3691" s="49"/>
      <c r="J3691" s="49"/>
      <c r="L3691" s="49" t="s">
        <v>16973</v>
      </c>
      <c r="M3691" s="49"/>
      <c r="N3691" s="49"/>
      <c r="O3691" s="49"/>
      <c r="P3691" s="49"/>
      <c r="Q3691" t="s">
        <v>16972</v>
      </c>
      <c r="R3691" t="s">
        <v>16282</v>
      </c>
      <c r="S3691">
        <v>1</v>
      </c>
      <c r="T3691">
        <v>40</v>
      </c>
      <c r="U3691">
        <v>15</v>
      </c>
      <c r="X3691" s="49"/>
      <c r="Y3691">
        <v>2</v>
      </c>
      <c r="Z3691">
        <v>1</v>
      </c>
      <c r="AA3691">
        <v>2</v>
      </c>
      <c r="AB3691" s="49" t="s">
        <v>618</v>
      </c>
      <c r="AC3691" s="49"/>
      <c r="AD3691">
        <v>10</v>
      </c>
    </row>
    <row r="3692" spans="2:30" x14ac:dyDescent="0.25">
      <c r="B3692" s="49"/>
      <c r="C3692" s="49"/>
      <c r="D3692" s="2"/>
      <c r="E3692" t="s">
        <v>16228</v>
      </c>
      <c r="F3692" s="49"/>
      <c r="G3692" s="49"/>
      <c r="H3692" t="s">
        <v>16977</v>
      </c>
      <c r="I3692" s="49"/>
      <c r="J3692" s="49"/>
      <c r="L3692" s="49" t="s">
        <v>16976</v>
      </c>
      <c r="M3692" s="49"/>
      <c r="N3692" s="49"/>
      <c r="O3692" s="49"/>
      <c r="P3692" s="49"/>
      <c r="Q3692" t="s">
        <v>16975</v>
      </c>
      <c r="R3692" t="s">
        <v>16282</v>
      </c>
      <c r="S3692">
        <v>2</v>
      </c>
      <c r="T3692">
        <v>45</v>
      </c>
      <c r="U3692">
        <v>12</v>
      </c>
      <c r="X3692" s="49"/>
      <c r="Y3692">
        <v>2</v>
      </c>
      <c r="Z3692">
        <v>1</v>
      </c>
      <c r="AA3692">
        <v>3</v>
      </c>
      <c r="AB3692" s="49" t="s">
        <v>618</v>
      </c>
      <c r="AC3692" s="49"/>
      <c r="AD3692">
        <v>10</v>
      </c>
    </row>
    <row r="3693" spans="2:30" x14ac:dyDescent="0.25">
      <c r="B3693" s="49"/>
      <c r="C3693" s="49"/>
      <c r="D3693" s="2"/>
      <c r="E3693" t="s">
        <v>16228</v>
      </c>
      <c r="F3693" s="49"/>
      <c r="G3693" s="49"/>
      <c r="H3693" t="s">
        <v>16980</v>
      </c>
      <c r="I3693" s="49"/>
      <c r="J3693" s="49"/>
      <c r="L3693" s="49" t="s">
        <v>16979</v>
      </c>
      <c r="M3693" s="49"/>
      <c r="N3693" s="49"/>
      <c r="O3693" s="49"/>
      <c r="P3693" s="49"/>
      <c r="Q3693" t="s">
        <v>16978</v>
      </c>
      <c r="R3693" t="s">
        <v>16282</v>
      </c>
      <c r="S3693">
        <v>3</v>
      </c>
      <c r="T3693">
        <v>45</v>
      </c>
      <c r="U3693">
        <v>9</v>
      </c>
      <c r="X3693" s="49"/>
      <c r="Y3693">
        <v>2</v>
      </c>
      <c r="Z3693">
        <v>1</v>
      </c>
      <c r="AA3693">
        <v>3</v>
      </c>
      <c r="AB3693" s="49" t="s">
        <v>1745</v>
      </c>
      <c r="AC3693" s="49"/>
      <c r="AD3693">
        <v>10</v>
      </c>
    </row>
    <row r="3694" spans="2:30" x14ac:dyDescent="0.25">
      <c r="B3694" s="49"/>
      <c r="C3694" s="49"/>
      <c r="D3694" s="2"/>
      <c r="E3694" t="s">
        <v>229</v>
      </c>
      <c r="F3694" s="49"/>
      <c r="G3694" s="49"/>
      <c r="H3694" t="s">
        <v>16983</v>
      </c>
      <c r="I3694" s="49"/>
      <c r="J3694" s="49"/>
      <c r="L3694" s="49" t="s">
        <v>16982</v>
      </c>
      <c r="M3694" s="49"/>
      <c r="N3694" s="49"/>
      <c r="O3694" s="49"/>
      <c r="P3694" s="49"/>
      <c r="Q3694" t="s">
        <v>16981</v>
      </c>
      <c r="R3694" t="s">
        <v>16282</v>
      </c>
      <c r="S3694">
        <v>1</v>
      </c>
      <c r="T3694">
        <v>20</v>
      </c>
      <c r="U3694">
        <v>12</v>
      </c>
      <c r="X3694" s="49"/>
      <c r="Y3694">
        <v>3</v>
      </c>
      <c r="Z3694">
        <v>1</v>
      </c>
      <c r="AA3694">
        <v>2</v>
      </c>
      <c r="AB3694" s="49" t="s">
        <v>618</v>
      </c>
      <c r="AC3694" s="49"/>
      <c r="AD3694">
        <v>10</v>
      </c>
    </row>
    <row r="3695" spans="2:30" x14ac:dyDescent="0.25">
      <c r="B3695" s="49"/>
      <c r="C3695" s="49"/>
      <c r="D3695" s="2"/>
      <c r="E3695" t="s">
        <v>229</v>
      </c>
      <c r="F3695" s="49"/>
      <c r="G3695" s="49"/>
      <c r="H3695" t="s">
        <v>16985</v>
      </c>
      <c r="I3695" s="49"/>
      <c r="J3695" s="49"/>
      <c r="L3695" s="49" t="s">
        <v>16982</v>
      </c>
      <c r="M3695" s="49"/>
      <c r="N3695" s="49"/>
      <c r="O3695" s="49"/>
      <c r="P3695" s="49"/>
      <c r="Q3695" t="s">
        <v>16984</v>
      </c>
      <c r="R3695" t="s">
        <v>16282</v>
      </c>
      <c r="S3695">
        <v>2</v>
      </c>
      <c r="T3695">
        <v>25</v>
      </c>
      <c r="U3695">
        <v>7</v>
      </c>
      <c r="X3695" s="49"/>
      <c r="Y3695">
        <v>3</v>
      </c>
      <c r="Z3695">
        <v>1</v>
      </c>
      <c r="AA3695">
        <v>2</v>
      </c>
      <c r="AB3695" s="49" t="s">
        <v>618</v>
      </c>
      <c r="AC3695" s="49"/>
      <c r="AD3695">
        <v>10</v>
      </c>
    </row>
    <row r="3696" spans="2:30" x14ac:dyDescent="0.25">
      <c r="B3696" s="49"/>
      <c r="C3696" s="49"/>
      <c r="D3696" s="2"/>
      <c r="E3696" t="s">
        <v>229</v>
      </c>
      <c r="F3696" s="49"/>
      <c r="G3696" s="49"/>
      <c r="H3696" t="s">
        <v>16988</v>
      </c>
      <c r="I3696" s="49"/>
      <c r="J3696" s="49"/>
      <c r="L3696" s="49" t="s">
        <v>16987</v>
      </c>
      <c r="M3696" s="49"/>
      <c r="N3696" s="49"/>
      <c r="O3696" s="49"/>
      <c r="P3696" s="49"/>
      <c r="Q3696" t="s">
        <v>16986</v>
      </c>
      <c r="R3696" t="s">
        <v>16282</v>
      </c>
      <c r="S3696">
        <v>3</v>
      </c>
      <c r="T3696">
        <v>30</v>
      </c>
      <c r="U3696">
        <v>7</v>
      </c>
      <c r="X3696" s="49"/>
      <c r="Y3696">
        <v>3</v>
      </c>
      <c r="Z3696">
        <v>1</v>
      </c>
      <c r="AA3696">
        <v>2</v>
      </c>
      <c r="AB3696" s="49" t="s">
        <v>1745</v>
      </c>
      <c r="AC3696" s="49"/>
      <c r="AD3696">
        <v>10</v>
      </c>
    </row>
    <row r="3697" spans="2:30" x14ac:dyDescent="0.25">
      <c r="B3697" s="49"/>
      <c r="C3697" s="49"/>
      <c r="D3697" s="2"/>
      <c r="E3697" t="s">
        <v>102</v>
      </c>
      <c r="F3697" s="49"/>
      <c r="G3697" s="49"/>
      <c r="H3697" t="s">
        <v>16990</v>
      </c>
      <c r="I3697" s="49"/>
      <c r="J3697" s="49"/>
      <c r="L3697" s="49" t="s">
        <v>3189</v>
      </c>
      <c r="M3697" s="49"/>
      <c r="N3697" s="49"/>
      <c r="O3697" s="49"/>
      <c r="P3697" s="49"/>
      <c r="Q3697" t="s">
        <v>16989</v>
      </c>
      <c r="R3697" t="s">
        <v>16282</v>
      </c>
      <c r="S3697">
        <v>1</v>
      </c>
      <c r="T3697">
        <v>25</v>
      </c>
      <c r="U3697">
        <v>12</v>
      </c>
      <c r="X3697" s="49"/>
      <c r="Y3697">
        <v>2</v>
      </c>
      <c r="Z3697">
        <v>1</v>
      </c>
      <c r="AA3697">
        <v>3</v>
      </c>
      <c r="AB3697" s="49" t="s">
        <v>618</v>
      </c>
      <c r="AC3697" s="49"/>
      <c r="AD3697">
        <v>10</v>
      </c>
    </row>
    <row r="3698" spans="2:30" x14ac:dyDescent="0.25">
      <c r="B3698" s="49"/>
      <c r="C3698" s="49"/>
      <c r="D3698" s="2"/>
      <c r="E3698" t="s">
        <v>102</v>
      </c>
      <c r="F3698" s="49"/>
      <c r="G3698" s="49"/>
      <c r="H3698" t="s">
        <v>16992</v>
      </c>
      <c r="I3698" s="49"/>
      <c r="J3698" s="49"/>
      <c r="L3698" s="49" t="s">
        <v>2154</v>
      </c>
      <c r="M3698" s="49"/>
      <c r="N3698" s="49"/>
      <c r="O3698" s="49"/>
      <c r="P3698" s="49"/>
      <c r="Q3698" t="s">
        <v>16991</v>
      </c>
      <c r="R3698" t="s">
        <v>16282</v>
      </c>
      <c r="S3698">
        <v>2</v>
      </c>
      <c r="T3698">
        <v>25</v>
      </c>
      <c r="U3698">
        <v>11</v>
      </c>
      <c r="X3698" s="49"/>
      <c r="Y3698">
        <v>2</v>
      </c>
      <c r="Z3698">
        <v>1</v>
      </c>
      <c r="AA3698">
        <v>2</v>
      </c>
      <c r="AB3698" s="49" t="s">
        <v>618</v>
      </c>
      <c r="AC3698" s="49"/>
      <c r="AD3698">
        <v>10</v>
      </c>
    </row>
    <row r="3699" spans="2:30" x14ac:dyDescent="0.25">
      <c r="B3699" s="49"/>
      <c r="C3699" s="49"/>
      <c r="D3699" s="2"/>
      <c r="E3699" t="s">
        <v>102</v>
      </c>
      <c r="F3699" s="49"/>
      <c r="G3699" s="49"/>
      <c r="H3699" t="s">
        <v>16994</v>
      </c>
      <c r="I3699" s="49"/>
      <c r="J3699" s="49"/>
      <c r="L3699" s="49" t="s">
        <v>2154</v>
      </c>
      <c r="M3699" s="49"/>
      <c r="N3699" s="49"/>
      <c r="O3699" s="49"/>
      <c r="P3699" s="49"/>
      <c r="Q3699" t="s">
        <v>16993</v>
      </c>
      <c r="R3699" t="s">
        <v>16282</v>
      </c>
      <c r="S3699">
        <v>3</v>
      </c>
      <c r="T3699">
        <v>25</v>
      </c>
      <c r="U3699">
        <v>9</v>
      </c>
      <c r="X3699" s="49"/>
      <c r="Y3699">
        <v>2</v>
      </c>
      <c r="Z3699">
        <v>1</v>
      </c>
      <c r="AA3699">
        <v>2</v>
      </c>
      <c r="AB3699" s="49" t="s">
        <v>618</v>
      </c>
      <c r="AC3699" s="49"/>
      <c r="AD3699">
        <v>10</v>
      </c>
    </row>
    <row r="3700" spans="2:30" x14ac:dyDescent="0.25">
      <c r="B3700" s="49"/>
      <c r="C3700" s="49"/>
      <c r="D3700" s="2"/>
      <c r="E3700" t="s">
        <v>1534</v>
      </c>
      <c r="F3700" s="49"/>
      <c r="G3700" s="49"/>
      <c r="H3700" t="s">
        <v>16996</v>
      </c>
      <c r="I3700" s="49"/>
      <c r="J3700" s="49"/>
      <c r="L3700" s="49"/>
      <c r="M3700" s="49"/>
      <c r="N3700" s="49"/>
      <c r="O3700" s="49"/>
      <c r="P3700" s="49"/>
      <c r="Q3700" t="s">
        <v>16995</v>
      </c>
      <c r="R3700" t="s">
        <v>16282</v>
      </c>
      <c r="S3700">
        <v>1</v>
      </c>
      <c r="T3700">
        <v>140</v>
      </c>
      <c r="V3700">
        <v>60</v>
      </c>
      <c r="X3700" s="49"/>
      <c r="AB3700" s="49"/>
      <c r="AC3700" s="49"/>
      <c r="AD3700">
        <v>10</v>
      </c>
    </row>
    <row r="3701" spans="2:30" x14ac:dyDescent="0.25">
      <c r="B3701" s="49"/>
      <c r="C3701" s="49"/>
      <c r="D3701" s="2"/>
      <c r="E3701" t="s">
        <v>1534</v>
      </c>
      <c r="F3701" s="49"/>
      <c r="G3701" s="49"/>
      <c r="H3701" t="s">
        <v>16285</v>
      </c>
      <c r="I3701" s="49"/>
      <c r="J3701" s="49"/>
      <c r="L3701" s="49"/>
      <c r="M3701" s="49"/>
      <c r="N3701" s="49"/>
      <c r="O3701" s="49"/>
      <c r="P3701" s="49"/>
      <c r="Q3701" t="s">
        <v>16997</v>
      </c>
      <c r="R3701" t="s">
        <v>16282</v>
      </c>
      <c r="S3701">
        <v>2</v>
      </c>
      <c r="T3701">
        <v>140</v>
      </c>
      <c r="V3701">
        <v>60</v>
      </c>
      <c r="X3701" s="49"/>
      <c r="AB3701" s="49"/>
      <c r="AC3701" s="49"/>
      <c r="AD3701">
        <v>10</v>
      </c>
    </row>
    <row r="3702" spans="2:30" x14ac:dyDescent="0.25">
      <c r="B3702" s="49"/>
      <c r="C3702" s="49"/>
      <c r="D3702" s="2"/>
      <c r="E3702" t="s">
        <v>363</v>
      </c>
      <c r="F3702" s="49"/>
      <c r="G3702" s="49"/>
      <c r="H3702" t="s">
        <v>16288</v>
      </c>
      <c r="I3702" s="49"/>
      <c r="J3702" s="49"/>
      <c r="L3702" s="49" t="s">
        <v>16686</v>
      </c>
      <c r="M3702" s="49"/>
      <c r="N3702" s="49"/>
      <c r="O3702" s="49"/>
      <c r="P3702" s="49"/>
      <c r="Q3702" t="s">
        <v>16998</v>
      </c>
      <c r="R3702" t="s">
        <v>16286</v>
      </c>
      <c r="S3702">
        <v>1</v>
      </c>
      <c r="V3702">
        <v>300</v>
      </c>
      <c r="W3702">
        <v>0.63</v>
      </c>
      <c r="X3702" s="49" t="s">
        <v>3957</v>
      </c>
      <c r="AB3702" s="49"/>
      <c r="AC3702" s="49"/>
      <c r="AD3702">
        <v>10</v>
      </c>
    </row>
    <row r="3703" spans="2:30" x14ac:dyDescent="0.25">
      <c r="B3703" s="49"/>
      <c r="C3703" s="49"/>
      <c r="D3703" s="2"/>
      <c r="E3703" t="s">
        <v>403</v>
      </c>
      <c r="F3703" s="49"/>
      <c r="G3703" s="49"/>
      <c r="H3703" t="s">
        <v>17001</v>
      </c>
      <c r="I3703" s="49"/>
      <c r="J3703" s="49"/>
      <c r="L3703" s="49" t="s">
        <v>2818</v>
      </c>
      <c r="M3703" s="49"/>
      <c r="N3703" s="49"/>
      <c r="O3703" s="49"/>
      <c r="P3703" s="49"/>
      <c r="Q3703" t="s">
        <v>16999</v>
      </c>
      <c r="R3703" t="s">
        <v>16286</v>
      </c>
      <c r="S3703">
        <v>1</v>
      </c>
      <c r="T3703">
        <v>0</v>
      </c>
      <c r="U3703">
        <v>8</v>
      </c>
      <c r="X3703" s="49"/>
      <c r="AB3703" s="49"/>
      <c r="AC3703" s="49" t="s">
        <v>17000</v>
      </c>
      <c r="AD3703">
        <v>10</v>
      </c>
    </row>
    <row r="3704" spans="2:30" x14ac:dyDescent="0.25">
      <c r="B3704" s="49"/>
      <c r="C3704" s="49"/>
      <c r="D3704" s="2"/>
      <c r="E3704" t="s">
        <v>398</v>
      </c>
      <c r="F3704" s="49"/>
      <c r="G3704" s="49"/>
      <c r="H3704" t="s">
        <v>17003</v>
      </c>
      <c r="I3704" s="49"/>
      <c r="J3704" s="49"/>
      <c r="L3704" s="49"/>
      <c r="M3704" s="49"/>
      <c r="N3704" s="49"/>
      <c r="O3704" s="49"/>
      <c r="P3704" s="49"/>
      <c r="Q3704" t="s">
        <v>17002</v>
      </c>
      <c r="R3704" t="s">
        <v>16286</v>
      </c>
      <c r="S3704">
        <v>1</v>
      </c>
      <c r="T3704">
        <v>0</v>
      </c>
      <c r="U3704">
        <v>12</v>
      </c>
      <c r="X3704" s="49"/>
      <c r="AB3704" s="49"/>
      <c r="AC3704" s="49" t="s">
        <v>17000</v>
      </c>
      <c r="AD3704">
        <v>10</v>
      </c>
    </row>
    <row r="3705" spans="2:30" x14ac:dyDescent="0.25">
      <c r="B3705" s="49"/>
      <c r="C3705" s="49"/>
      <c r="D3705" s="2"/>
      <c r="E3705" t="s">
        <v>403</v>
      </c>
      <c r="F3705" s="49"/>
      <c r="G3705" s="49"/>
      <c r="H3705" t="s">
        <v>17006</v>
      </c>
      <c r="I3705" s="49"/>
      <c r="J3705" s="49"/>
      <c r="L3705" s="49" t="s">
        <v>2818</v>
      </c>
      <c r="M3705" s="49"/>
      <c r="N3705" s="49"/>
      <c r="O3705" s="49"/>
      <c r="P3705" s="49"/>
      <c r="Q3705" t="s">
        <v>17004</v>
      </c>
      <c r="R3705" t="s">
        <v>16286</v>
      </c>
      <c r="S3705">
        <v>2</v>
      </c>
      <c r="T3705">
        <v>0</v>
      </c>
      <c r="U3705">
        <v>8</v>
      </c>
      <c r="X3705" s="49"/>
      <c r="AB3705" s="49"/>
      <c r="AC3705" s="49" t="s">
        <v>17005</v>
      </c>
      <c r="AD3705">
        <v>10</v>
      </c>
    </row>
    <row r="3706" spans="2:30" x14ac:dyDescent="0.25">
      <c r="B3706" s="49"/>
      <c r="C3706" s="49"/>
      <c r="D3706" s="2"/>
      <c r="E3706" t="s">
        <v>398</v>
      </c>
      <c r="F3706" s="49"/>
      <c r="G3706" s="49"/>
      <c r="H3706" t="s">
        <v>17008</v>
      </c>
      <c r="I3706" s="49"/>
      <c r="J3706" s="49"/>
      <c r="L3706" s="49"/>
      <c r="M3706" s="49"/>
      <c r="N3706" s="49"/>
      <c r="O3706" s="49"/>
      <c r="P3706" s="49"/>
      <c r="Q3706" t="s">
        <v>17007</v>
      </c>
      <c r="R3706" t="s">
        <v>16286</v>
      </c>
      <c r="S3706">
        <v>2</v>
      </c>
      <c r="T3706">
        <v>0</v>
      </c>
      <c r="U3706">
        <v>10</v>
      </c>
      <c r="X3706" s="49"/>
      <c r="AB3706" s="49"/>
      <c r="AC3706" s="49" t="s">
        <v>17005</v>
      </c>
      <c r="AD3706">
        <v>10</v>
      </c>
    </row>
    <row r="3707" spans="2:30" x14ac:dyDescent="0.25">
      <c r="B3707" s="49"/>
      <c r="C3707" s="49"/>
      <c r="D3707" s="2"/>
      <c r="E3707" t="s">
        <v>1</v>
      </c>
      <c r="F3707" s="49"/>
      <c r="G3707" s="49"/>
      <c r="H3707" t="s">
        <v>17010</v>
      </c>
      <c r="I3707" s="49"/>
      <c r="J3707" s="49"/>
      <c r="L3707" s="49" t="s">
        <v>6391</v>
      </c>
      <c r="M3707" s="49"/>
      <c r="N3707" s="49"/>
      <c r="O3707" s="49"/>
      <c r="P3707" s="49"/>
      <c r="Q3707" t="s">
        <v>17009</v>
      </c>
      <c r="R3707" t="s">
        <v>16286</v>
      </c>
      <c r="S3707">
        <v>1</v>
      </c>
      <c r="T3707">
        <v>150</v>
      </c>
      <c r="V3707">
        <v>64.800000000000011</v>
      </c>
      <c r="X3707" s="49"/>
      <c r="AB3707" s="49"/>
      <c r="AC3707" s="49"/>
      <c r="AD3707">
        <v>10</v>
      </c>
    </row>
    <row r="3708" spans="2:30" x14ac:dyDescent="0.25">
      <c r="B3708" s="49"/>
      <c r="C3708" s="49"/>
      <c r="D3708" s="2"/>
      <c r="E3708" t="s">
        <v>1</v>
      </c>
      <c r="F3708" s="49"/>
      <c r="G3708" s="49"/>
      <c r="H3708" t="s">
        <v>17012</v>
      </c>
      <c r="I3708" s="49"/>
      <c r="J3708" s="49"/>
      <c r="L3708" s="49" t="s">
        <v>6391</v>
      </c>
      <c r="M3708" s="49"/>
      <c r="N3708" s="49"/>
      <c r="O3708" s="49"/>
      <c r="P3708" s="49"/>
      <c r="Q3708" t="s">
        <v>17011</v>
      </c>
      <c r="R3708" t="s">
        <v>16286</v>
      </c>
      <c r="S3708">
        <v>2</v>
      </c>
      <c r="T3708">
        <v>150</v>
      </c>
      <c r="V3708">
        <v>64.800000000000011</v>
      </c>
      <c r="X3708" s="49"/>
      <c r="AB3708" s="49"/>
      <c r="AC3708" s="49"/>
      <c r="AD3708">
        <v>10</v>
      </c>
    </row>
    <row r="3709" spans="2:30" x14ac:dyDescent="0.25">
      <c r="B3709" s="49"/>
      <c r="C3709" s="49"/>
      <c r="D3709" s="2"/>
      <c r="E3709" t="s">
        <v>1</v>
      </c>
      <c r="F3709" s="49"/>
      <c r="G3709" s="49"/>
      <c r="H3709" t="s">
        <v>17015</v>
      </c>
      <c r="I3709" s="49"/>
      <c r="J3709" s="49"/>
      <c r="L3709" s="49" t="s">
        <v>17014</v>
      </c>
      <c r="M3709" s="49"/>
      <c r="N3709" s="49"/>
      <c r="O3709" s="49"/>
      <c r="P3709" s="49"/>
      <c r="Q3709" t="s">
        <v>17013</v>
      </c>
      <c r="R3709" t="s">
        <v>16286</v>
      </c>
      <c r="S3709">
        <v>3</v>
      </c>
      <c r="T3709">
        <v>150</v>
      </c>
      <c r="V3709">
        <v>58.199999999999996</v>
      </c>
      <c r="X3709" s="49"/>
      <c r="AB3709" s="49"/>
      <c r="AC3709" s="49"/>
      <c r="AD3709">
        <v>10</v>
      </c>
    </row>
    <row r="3710" spans="2:30" x14ac:dyDescent="0.25">
      <c r="B3710" s="49"/>
      <c r="C3710" s="49"/>
      <c r="D3710" s="2"/>
      <c r="E3710" t="s">
        <v>41</v>
      </c>
      <c r="F3710" s="49"/>
      <c r="G3710" s="49"/>
      <c r="H3710" t="s">
        <v>17017</v>
      </c>
      <c r="I3710" s="49"/>
      <c r="J3710" s="49"/>
      <c r="L3710" s="49" t="s">
        <v>3189</v>
      </c>
      <c r="M3710" s="49"/>
      <c r="N3710" s="49"/>
      <c r="O3710" s="49"/>
      <c r="P3710" s="49"/>
      <c r="Q3710" t="s">
        <v>17016</v>
      </c>
      <c r="R3710" t="s">
        <v>16286</v>
      </c>
      <c r="S3710">
        <v>1</v>
      </c>
      <c r="T3710">
        <v>140</v>
      </c>
      <c r="U3710">
        <v>10</v>
      </c>
      <c r="X3710" s="49"/>
      <c r="Y3710">
        <v>2</v>
      </c>
      <c r="Z3710">
        <v>1</v>
      </c>
      <c r="AA3710">
        <v>3</v>
      </c>
      <c r="AB3710" s="49" t="s">
        <v>618</v>
      </c>
      <c r="AC3710" s="49"/>
      <c r="AD3710">
        <v>10</v>
      </c>
    </row>
    <row r="3711" spans="2:30" x14ac:dyDescent="0.25">
      <c r="B3711" s="49"/>
      <c r="C3711" s="49"/>
      <c r="D3711" s="2"/>
      <c r="E3711" t="s">
        <v>41</v>
      </c>
      <c r="F3711" s="49"/>
      <c r="G3711" s="49"/>
      <c r="H3711" t="s">
        <v>17019</v>
      </c>
      <c r="I3711" s="49"/>
      <c r="J3711" s="49"/>
      <c r="L3711" s="49" t="s">
        <v>3189</v>
      </c>
      <c r="M3711" s="49"/>
      <c r="N3711" s="49"/>
      <c r="O3711" s="49"/>
      <c r="P3711" s="49"/>
      <c r="Q3711" t="s">
        <v>17018</v>
      </c>
      <c r="R3711" t="s">
        <v>16286</v>
      </c>
      <c r="S3711">
        <v>2</v>
      </c>
      <c r="T3711">
        <v>140</v>
      </c>
      <c r="U3711">
        <v>11</v>
      </c>
      <c r="X3711" s="49"/>
      <c r="Y3711">
        <v>2</v>
      </c>
      <c r="Z3711">
        <v>1</v>
      </c>
      <c r="AA3711">
        <v>3</v>
      </c>
      <c r="AB3711" s="49" t="s">
        <v>618</v>
      </c>
      <c r="AC3711" s="49"/>
      <c r="AD3711">
        <v>10</v>
      </c>
    </row>
    <row r="3712" spans="2:30" x14ac:dyDescent="0.25">
      <c r="B3712" s="49"/>
      <c r="C3712" s="49"/>
      <c r="D3712" s="2"/>
      <c r="E3712" t="s">
        <v>41</v>
      </c>
      <c r="F3712" s="49"/>
      <c r="G3712" s="49"/>
      <c r="H3712" t="s">
        <v>17021</v>
      </c>
      <c r="I3712" s="49"/>
      <c r="J3712" s="49"/>
      <c r="L3712" s="49" t="s">
        <v>3189</v>
      </c>
      <c r="M3712" s="49"/>
      <c r="N3712" s="49"/>
      <c r="O3712" s="49"/>
      <c r="P3712" s="49"/>
      <c r="Q3712" t="s">
        <v>17020</v>
      </c>
      <c r="R3712" t="s">
        <v>16286</v>
      </c>
      <c r="S3712">
        <v>3</v>
      </c>
      <c r="T3712">
        <v>140</v>
      </c>
      <c r="U3712">
        <v>9</v>
      </c>
      <c r="X3712" s="49"/>
      <c r="Y3712">
        <v>2</v>
      </c>
      <c r="Z3712">
        <v>1</v>
      </c>
      <c r="AA3712">
        <v>3</v>
      </c>
      <c r="AB3712" s="49" t="s">
        <v>618</v>
      </c>
      <c r="AC3712" s="49"/>
      <c r="AD3712">
        <v>10</v>
      </c>
    </row>
    <row r="3713" spans="2:30" x14ac:dyDescent="0.25">
      <c r="B3713" s="49"/>
      <c r="C3713" s="49"/>
      <c r="D3713" s="2"/>
      <c r="E3713" t="s">
        <v>45</v>
      </c>
      <c r="F3713" s="49"/>
      <c r="G3713" s="49"/>
      <c r="H3713" t="s">
        <v>17024</v>
      </c>
      <c r="I3713" s="49"/>
      <c r="J3713" s="49"/>
      <c r="L3713" s="49" t="s">
        <v>17023</v>
      </c>
      <c r="M3713" s="49"/>
      <c r="N3713" s="49"/>
      <c r="O3713" s="49"/>
      <c r="P3713" s="49"/>
      <c r="Q3713" t="s">
        <v>17022</v>
      </c>
      <c r="R3713" t="s">
        <v>16286</v>
      </c>
      <c r="S3713">
        <v>1</v>
      </c>
      <c r="T3713">
        <v>85</v>
      </c>
      <c r="U3713">
        <v>11</v>
      </c>
      <c r="X3713" s="49"/>
      <c r="Y3713">
        <v>2</v>
      </c>
      <c r="Z3713">
        <v>1</v>
      </c>
      <c r="AA3713">
        <v>3</v>
      </c>
      <c r="AB3713" s="49" t="s">
        <v>618</v>
      </c>
      <c r="AC3713" s="49"/>
      <c r="AD3713">
        <v>10</v>
      </c>
    </row>
    <row r="3714" spans="2:30" x14ac:dyDescent="0.25">
      <c r="B3714" s="49"/>
      <c r="C3714" s="49"/>
      <c r="D3714" s="2"/>
      <c r="E3714" t="s">
        <v>45</v>
      </c>
      <c r="F3714" s="49"/>
      <c r="G3714" s="49"/>
      <c r="H3714" t="s">
        <v>17027</v>
      </c>
      <c r="I3714" s="49"/>
      <c r="J3714" s="49"/>
      <c r="L3714" s="49" t="s">
        <v>17026</v>
      </c>
      <c r="M3714" s="49"/>
      <c r="N3714" s="49"/>
      <c r="O3714" s="49"/>
      <c r="P3714" s="49"/>
      <c r="Q3714" t="s">
        <v>17025</v>
      </c>
      <c r="R3714" t="s">
        <v>16286</v>
      </c>
      <c r="S3714">
        <v>2</v>
      </c>
      <c r="T3714">
        <v>85</v>
      </c>
      <c r="U3714">
        <v>10</v>
      </c>
      <c r="X3714" s="49"/>
      <c r="Y3714">
        <v>2</v>
      </c>
      <c r="Z3714">
        <v>1</v>
      </c>
      <c r="AA3714">
        <v>3</v>
      </c>
      <c r="AB3714" s="49" t="s">
        <v>1745</v>
      </c>
      <c r="AC3714" s="49"/>
      <c r="AD3714">
        <v>10</v>
      </c>
    </row>
    <row r="3715" spans="2:30" x14ac:dyDescent="0.25">
      <c r="B3715" s="49"/>
      <c r="C3715" s="49"/>
      <c r="D3715" s="2"/>
      <c r="E3715" t="s">
        <v>45</v>
      </c>
      <c r="F3715" s="49"/>
      <c r="G3715" s="49"/>
      <c r="H3715" t="s">
        <v>17029</v>
      </c>
      <c r="I3715" s="49"/>
      <c r="J3715" s="49"/>
      <c r="L3715" s="49" t="s">
        <v>17026</v>
      </c>
      <c r="M3715" s="49"/>
      <c r="N3715" s="49"/>
      <c r="O3715" s="49"/>
      <c r="P3715" s="49"/>
      <c r="Q3715" t="s">
        <v>17028</v>
      </c>
      <c r="R3715" t="s">
        <v>16286</v>
      </c>
      <c r="S3715">
        <v>3</v>
      </c>
      <c r="T3715">
        <v>85</v>
      </c>
      <c r="U3715">
        <v>9</v>
      </c>
      <c r="X3715" s="49"/>
      <c r="Y3715">
        <v>2</v>
      </c>
      <c r="Z3715">
        <v>1</v>
      </c>
      <c r="AA3715">
        <v>3</v>
      </c>
      <c r="AB3715" s="49" t="s">
        <v>1745</v>
      </c>
      <c r="AC3715" s="49"/>
      <c r="AD3715">
        <v>10</v>
      </c>
    </row>
    <row r="3716" spans="2:30" x14ac:dyDescent="0.25">
      <c r="B3716" s="49"/>
      <c r="C3716" s="49"/>
      <c r="D3716" s="2"/>
      <c r="E3716" t="s">
        <v>16233</v>
      </c>
      <c r="F3716" s="49"/>
      <c r="G3716" s="49"/>
      <c r="H3716" t="s">
        <v>17032</v>
      </c>
      <c r="I3716" s="49"/>
      <c r="J3716" s="49"/>
      <c r="L3716" s="49" t="s">
        <v>17031</v>
      </c>
      <c r="M3716" s="49"/>
      <c r="N3716" s="49"/>
      <c r="O3716" s="49"/>
      <c r="P3716" s="49"/>
      <c r="Q3716" t="s">
        <v>17030</v>
      </c>
      <c r="R3716" t="s">
        <v>16286</v>
      </c>
      <c r="S3716">
        <v>1</v>
      </c>
      <c r="T3716">
        <v>80</v>
      </c>
      <c r="U3716">
        <v>15</v>
      </c>
      <c r="X3716" s="49"/>
      <c r="Y3716">
        <v>2</v>
      </c>
      <c r="Z3716">
        <v>1</v>
      </c>
      <c r="AA3716">
        <v>2</v>
      </c>
      <c r="AB3716" s="49" t="s">
        <v>618</v>
      </c>
      <c r="AC3716" s="49"/>
      <c r="AD3716">
        <v>10</v>
      </c>
    </row>
    <row r="3717" spans="2:30" x14ac:dyDescent="0.25">
      <c r="B3717" s="49"/>
      <c r="C3717" s="49"/>
      <c r="D3717" s="2"/>
      <c r="E3717" t="s">
        <v>16233</v>
      </c>
      <c r="F3717" s="49"/>
      <c r="G3717" s="49"/>
      <c r="H3717" t="s">
        <v>17034</v>
      </c>
      <c r="I3717" s="49"/>
      <c r="J3717" s="49"/>
      <c r="L3717" s="49" t="s">
        <v>17031</v>
      </c>
      <c r="M3717" s="49"/>
      <c r="N3717" s="49"/>
      <c r="O3717" s="49"/>
      <c r="P3717" s="49"/>
      <c r="Q3717" t="s">
        <v>17033</v>
      </c>
      <c r="R3717" t="s">
        <v>16286</v>
      </c>
      <c r="S3717">
        <v>2</v>
      </c>
      <c r="T3717">
        <v>80</v>
      </c>
      <c r="U3717">
        <v>15</v>
      </c>
      <c r="X3717" s="49"/>
      <c r="Y3717">
        <v>2</v>
      </c>
      <c r="Z3717">
        <v>1</v>
      </c>
      <c r="AA3717">
        <v>2</v>
      </c>
      <c r="AB3717" s="49" t="s">
        <v>618</v>
      </c>
      <c r="AC3717" s="49"/>
      <c r="AD3717">
        <v>10</v>
      </c>
    </row>
    <row r="3718" spans="2:30" x14ac:dyDescent="0.25">
      <c r="B3718" s="49"/>
      <c r="C3718" s="49"/>
      <c r="D3718" s="2"/>
      <c r="E3718" t="s">
        <v>16233</v>
      </c>
      <c r="F3718" s="49"/>
      <c r="G3718" s="49"/>
      <c r="H3718" t="s">
        <v>17036</v>
      </c>
      <c r="I3718" s="49"/>
      <c r="J3718" s="49"/>
      <c r="L3718" s="49" t="s">
        <v>17031</v>
      </c>
      <c r="M3718" s="49"/>
      <c r="N3718" s="49"/>
      <c r="O3718" s="49"/>
      <c r="P3718" s="49"/>
      <c r="Q3718" t="s">
        <v>17035</v>
      </c>
      <c r="R3718" t="s">
        <v>16286</v>
      </c>
      <c r="S3718">
        <v>3</v>
      </c>
      <c r="T3718">
        <v>80</v>
      </c>
      <c r="U3718">
        <v>12</v>
      </c>
      <c r="X3718" s="49"/>
      <c r="Y3718">
        <v>2</v>
      </c>
      <c r="Z3718">
        <v>1</v>
      </c>
      <c r="AA3718">
        <v>2</v>
      </c>
      <c r="AB3718" s="49" t="s">
        <v>618</v>
      </c>
      <c r="AC3718" s="49"/>
      <c r="AD3718">
        <v>10</v>
      </c>
    </row>
    <row r="3719" spans="2:30" x14ac:dyDescent="0.25">
      <c r="B3719" s="49"/>
      <c r="C3719" s="49"/>
      <c r="D3719" s="2"/>
      <c r="E3719" t="s">
        <v>102</v>
      </c>
      <c r="F3719" s="49"/>
      <c r="G3719" s="49"/>
      <c r="H3719" t="s">
        <v>17038</v>
      </c>
      <c r="I3719" s="49"/>
      <c r="J3719" s="49"/>
      <c r="L3719" s="49" t="s">
        <v>1932</v>
      </c>
      <c r="M3719" s="49"/>
      <c r="N3719" s="49"/>
      <c r="O3719" s="49"/>
      <c r="P3719" s="49"/>
      <c r="Q3719" t="s">
        <v>17037</v>
      </c>
      <c r="R3719" t="s">
        <v>16286</v>
      </c>
      <c r="S3719">
        <v>1</v>
      </c>
      <c r="T3719">
        <v>25</v>
      </c>
      <c r="U3719">
        <v>11</v>
      </c>
      <c r="X3719" s="49"/>
      <c r="Y3719">
        <v>2</v>
      </c>
      <c r="Z3719">
        <v>1</v>
      </c>
      <c r="AA3719">
        <v>2</v>
      </c>
      <c r="AB3719" s="49" t="s">
        <v>1745</v>
      </c>
      <c r="AC3719" s="49"/>
      <c r="AD3719">
        <v>10</v>
      </c>
    </row>
    <row r="3720" spans="2:30" x14ac:dyDescent="0.25">
      <c r="B3720" s="49"/>
      <c r="C3720" s="49"/>
      <c r="D3720" s="2"/>
      <c r="E3720" t="s">
        <v>102</v>
      </c>
      <c r="F3720" s="49"/>
      <c r="G3720" s="49"/>
      <c r="H3720" t="s">
        <v>17040</v>
      </c>
      <c r="I3720" s="49"/>
      <c r="J3720" s="49"/>
      <c r="L3720" s="49" t="s">
        <v>1932</v>
      </c>
      <c r="M3720" s="49"/>
      <c r="N3720" s="49"/>
      <c r="O3720" s="49"/>
      <c r="P3720" s="49"/>
      <c r="Q3720" t="s">
        <v>17039</v>
      </c>
      <c r="R3720" t="s">
        <v>16286</v>
      </c>
      <c r="S3720">
        <v>2</v>
      </c>
      <c r="T3720">
        <v>25</v>
      </c>
      <c r="U3720">
        <v>8</v>
      </c>
      <c r="X3720" s="49"/>
      <c r="Y3720">
        <v>2</v>
      </c>
      <c r="Z3720">
        <v>1</v>
      </c>
      <c r="AA3720">
        <v>2</v>
      </c>
      <c r="AB3720" s="49" t="s">
        <v>1745</v>
      </c>
      <c r="AC3720" s="49"/>
      <c r="AD3720">
        <v>10</v>
      </c>
    </row>
    <row r="3721" spans="2:30" x14ac:dyDescent="0.25">
      <c r="B3721" s="49"/>
      <c r="C3721" s="49"/>
      <c r="D3721" s="2"/>
      <c r="E3721" t="s">
        <v>102</v>
      </c>
      <c r="F3721" s="49"/>
      <c r="G3721" s="49"/>
      <c r="H3721" t="s">
        <v>17042</v>
      </c>
      <c r="I3721" s="49"/>
      <c r="J3721" s="49"/>
      <c r="L3721" s="49" t="s">
        <v>1937</v>
      </c>
      <c r="M3721" s="49"/>
      <c r="N3721" s="49"/>
      <c r="O3721" s="49"/>
      <c r="P3721" s="49"/>
      <c r="Q3721" t="s">
        <v>17041</v>
      </c>
      <c r="R3721" t="s">
        <v>16286</v>
      </c>
      <c r="S3721">
        <v>3</v>
      </c>
      <c r="T3721">
        <v>25</v>
      </c>
      <c r="U3721">
        <v>8</v>
      </c>
      <c r="X3721" s="49"/>
      <c r="Y3721">
        <v>2</v>
      </c>
      <c r="Z3721">
        <v>1</v>
      </c>
      <c r="AA3721">
        <v>2</v>
      </c>
      <c r="AB3721" s="49" t="s">
        <v>610</v>
      </c>
      <c r="AC3721" s="49"/>
      <c r="AD3721">
        <v>10</v>
      </c>
    </row>
    <row r="3722" spans="2:30" x14ac:dyDescent="0.25">
      <c r="B3722" s="49"/>
      <c r="C3722" s="49"/>
      <c r="D3722" s="2"/>
      <c r="E3722" t="s">
        <v>334</v>
      </c>
      <c r="F3722" s="49"/>
      <c r="G3722" s="49"/>
      <c r="H3722" t="s">
        <v>17044</v>
      </c>
      <c r="I3722" s="49"/>
      <c r="J3722" s="49"/>
      <c r="L3722" s="49" t="s">
        <v>16615</v>
      </c>
      <c r="M3722" s="49"/>
      <c r="N3722" s="49"/>
      <c r="O3722" s="49"/>
      <c r="P3722" s="49"/>
      <c r="Q3722" t="s">
        <v>17043</v>
      </c>
      <c r="R3722" t="s">
        <v>16286</v>
      </c>
      <c r="S3722">
        <v>1</v>
      </c>
      <c r="T3722">
        <v>0</v>
      </c>
      <c r="V3722">
        <v>57</v>
      </c>
      <c r="X3722" s="49"/>
      <c r="AB3722" s="49"/>
      <c r="AC3722" s="49"/>
      <c r="AD3722">
        <v>10</v>
      </c>
    </row>
    <row r="3723" spans="2:30" x14ac:dyDescent="0.25">
      <c r="B3723" s="49"/>
      <c r="C3723" s="49"/>
      <c r="D3723" s="2"/>
      <c r="E3723" t="s">
        <v>16226</v>
      </c>
      <c r="F3723" s="49"/>
      <c r="G3723" s="49"/>
      <c r="H3723" t="s">
        <v>17047</v>
      </c>
      <c r="I3723" s="49"/>
      <c r="J3723" s="49"/>
      <c r="L3723" s="49" t="s">
        <v>17046</v>
      </c>
      <c r="M3723" s="49"/>
      <c r="N3723" s="49"/>
      <c r="O3723" s="49"/>
      <c r="P3723" s="49"/>
      <c r="Q3723" t="s">
        <v>17045</v>
      </c>
      <c r="R3723" t="s">
        <v>16286</v>
      </c>
      <c r="S3723">
        <v>1</v>
      </c>
      <c r="T3723">
        <v>55</v>
      </c>
      <c r="U3723">
        <v>15</v>
      </c>
      <c r="X3723" s="49"/>
      <c r="Y3723">
        <v>2</v>
      </c>
      <c r="Z3723">
        <v>1</v>
      </c>
      <c r="AA3723">
        <v>3</v>
      </c>
      <c r="AB3723" s="49" t="s">
        <v>1745</v>
      </c>
      <c r="AC3723" s="49"/>
      <c r="AD3723">
        <v>10</v>
      </c>
    </row>
    <row r="3724" spans="2:30" x14ac:dyDescent="0.25">
      <c r="B3724" s="49"/>
      <c r="C3724" s="49"/>
      <c r="D3724" s="2"/>
      <c r="E3724" t="s">
        <v>16226</v>
      </c>
      <c r="F3724" s="49"/>
      <c r="G3724" s="49"/>
      <c r="H3724" t="s">
        <v>16289</v>
      </c>
      <c r="I3724" s="49"/>
      <c r="J3724" s="49"/>
      <c r="L3724" s="49" t="s">
        <v>17046</v>
      </c>
      <c r="M3724" s="49"/>
      <c r="N3724" s="49"/>
      <c r="O3724" s="49"/>
      <c r="P3724" s="49"/>
      <c r="Q3724" t="s">
        <v>17048</v>
      </c>
      <c r="R3724" t="s">
        <v>16286</v>
      </c>
      <c r="S3724">
        <v>2</v>
      </c>
      <c r="T3724">
        <v>55</v>
      </c>
      <c r="U3724">
        <v>13</v>
      </c>
      <c r="X3724" s="49"/>
      <c r="Y3724">
        <v>2</v>
      </c>
      <c r="Z3724">
        <v>1</v>
      </c>
      <c r="AA3724">
        <v>3</v>
      </c>
      <c r="AB3724" s="49" t="s">
        <v>1745</v>
      </c>
      <c r="AC3724" s="49"/>
      <c r="AD3724">
        <v>10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19C12-BA56-43EF-B789-163DEB6735D4}">
  <sheetPr>
    <tabColor rgb="FF00B050"/>
  </sheetPr>
  <dimension ref="A1:P7"/>
  <sheetViews>
    <sheetView workbookViewId="0">
      <selection sqref="A1:P7"/>
    </sheetView>
  </sheetViews>
  <sheetFormatPr defaultRowHeight="15" x14ac:dyDescent="0.25"/>
  <cols>
    <col min="1" max="1" width="17" bestFit="1" customWidth="1"/>
    <col min="2" max="2" width="43.85546875" bestFit="1" customWidth="1"/>
    <col min="3" max="3" width="33.140625" bestFit="1" customWidth="1"/>
    <col min="4" max="4" width="14.7109375" bestFit="1" customWidth="1"/>
    <col min="5" max="5" width="21.7109375" bestFit="1" customWidth="1"/>
    <col min="6" max="6" width="11.42578125" bestFit="1" customWidth="1"/>
    <col min="7" max="7" width="13.140625" bestFit="1" customWidth="1"/>
    <col min="8" max="8" width="23.5703125" bestFit="1" customWidth="1"/>
    <col min="9" max="9" width="24.28515625" bestFit="1" customWidth="1"/>
    <col min="10" max="10" width="20.140625" bestFit="1" customWidth="1"/>
    <col min="11" max="11" width="13.28515625" bestFit="1" customWidth="1"/>
    <col min="12" max="12" width="18.42578125" bestFit="1" customWidth="1"/>
    <col min="13" max="13" width="17.140625" bestFit="1" customWidth="1"/>
    <col min="14" max="14" width="25.140625" bestFit="1" customWidth="1"/>
    <col min="15" max="15" width="81.140625" bestFit="1" customWidth="1"/>
    <col min="16" max="16" width="16.42578125" bestFit="1" customWidth="1"/>
  </cols>
  <sheetData>
    <row r="1" spans="1:16" x14ac:dyDescent="0.25">
      <c r="A1" t="s">
        <v>16208</v>
      </c>
      <c r="B1" t="s">
        <v>16207</v>
      </c>
      <c r="C1" t="s">
        <v>801</v>
      </c>
      <c r="D1" t="s">
        <v>798</v>
      </c>
      <c r="E1" t="s">
        <v>434</v>
      </c>
      <c r="F1" t="s">
        <v>668</v>
      </c>
      <c r="G1" t="s">
        <v>701</v>
      </c>
      <c r="H1" t="s">
        <v>1353</v>
      </c>
      <c r="I1" t="s">
        <v>16223</v>
      </c>
      <c r="J1" t="s">
        <v>16224</v>
      </c>
      <c r="K1" t="s">
        <v>16205</v>
      </c>
      <c r="L1" t="s">
        <v>806</v>
      </c>
      <c r="M1" t="s">
        <v>16225</v>
      </c>
      <c r="N1" t="s">
        <v>16161</v>
      </c>
      <c r="O1" t="s">
        <v>16162</v>
      </c>
      <c r="P1" t="s">
        <v>16196</v>
      </c>
    </row>
    <row r="2" spans="1:16" x14ac:dyDescent="0.25">
      <c r="A2">
        <v>1</v>
      </c>
      <c r="B2" t="s">
        <v>16212</v>
      </c>
      <c r="C2" t="s">
        <v>8802</v>
      </c>
      <c r="D2" s="2">
        <v>46260</v>
      </c>
      <c r="E2" t="s">
        <v>363</v>
      </c>
      <c r="F2" t="s">
        <v>8645</v>
      </c>
      <c r="G2" t="s">
        <v>8645</v>
      </c>
      <c r="H2" t="s">
        <v>16210</v>
      </c>
      <c r="I2" t="s">
        <v>16211</v>
      </c>
      <c r="J2" t="s">
        <v>8645</v>
      </c>
      <c r="K2" t="b">
        <v>0</v>
      </c>
      <c r="L2" t="s">
        <v>8645</v>
      </c>
      <c r="M2" t="s">
        <v>8645</v>
      </c>
      <c r="N2" t="s">
        <v>16209</v>
      </c>
      <c r="O2" t="s">
        <v>16193</v>
      </c>
      <c r="P2" t="s">
        <v>16195</v>
      </c>
    </row>
    <row r="3" spans="1:16" x14ac:dyDescent="0.25">
      <c r="A3">
        <v>2</v>
      </c>
      <c r="B3" t="s">
        <v>16212</v>
      </c>
      <c r="C3" t="s">
        <v>8802</v>
      </c>
      <c r="D3" s="2">
        <v>46260</v>
      </c>
      <c r="E3" t="s">
        <v>16213</v>
      </c>
      <c r="F3" t="s">
        <v>8645</v>
      </c>
      <c r="G3" t="s">
        <v>8645</v>
      </c>
      <c r="H3" t="s">
        <v>16214</v>
      </c>
      <c r="I3" t="s">
        <v>16215</v>
      </c>
      <c r="J3" t="s">
        <v>8645</v>
      </c>
      <c r="K3" t="b">
        <v>0</v>
      </c>
      <c r="L3" t="s">
        <v>8645</v>
      </c>
      <c r="M3" t="s">
        <v>8645</v>
      </c>
      <c r="N3" t="s">
        <v>16209</v>
      </c>
      <c r="O3" t="s">
        <v>16193</v>
      </c>
      <c r="P3" t="s">
        <v>16195</v>
      </c>
    </row>
    <row r="4" spans="1:16" x14ac:dyDescent="0.25">
      <c r="A4">
        <v>3</v>
      </c>
      <c r="B4" t="s">
        <v>16212</v>
      </c>
      <c r="C4" t="s">
        <v>8802</v>
      </c>
      <c r="D4" s="2">
        <v>46260</v>
      </c>
      <c r="E4" t="s">
        <v>16216</v>
      </c>
      <c r="F4" t="s">
        <v>8645</v>
      </c>
      <c r="G4" t="s">
        <v>8645</v>
      </c>
      <c r="H4" t="s">
        <v>16217</v>
      </c>
      <c r="I4" t="s">
        <v>16215</v>
      </c>
      <c r="J4" t="s">
        <v>16215</v>
      </c>
      <c r="K4" t="b">
        <v>0</v>
      </c>
      <c r="L4" t="s">
        <v>15523</v>
      </c>
      <c r="M4" t="s">
        <v>8645</v>
      </c>
      <c r="N4" t="s">
        <v>16209</v>
      </c>
      <c r="O4" t="s">
        <v>16193</v>
      </c>
      <c r="P4" t="s">
        <v>16195</v>
      </c>
    </row>
    <row r="5" spans="1:16" x14ac:dyDescent="0.25">
      <c r="A5">
        <v>4</v>
      </c>
      <c r="B5" t="s">
        <v>16212</v>
      </c>
      <c r="C5" t="s">
        <v>8802</v>
      </c>
      <c r="D5" s="2">
        <v>46260</v>
      </c>
      <c r="E5" t="s">
        <v>16218</v>
      </c>
      <c r="F5" t="s">
        <v>8645</v>
      </c>
      <c r="G5" t="s">
        <v>8645</v>
      </c>
      <c r="H5" t="s">
        <v>16219</v>
      </c>
      <c r="I5" t="s">
        <v>16215</v>
      </c>
      <c r="J5" t="s">
        <v>16215</v>
      </c>
      <c r="K5" t="b">
        <v>0</v>
      </c>
      <c r="L5" t="s">
        <v>15523</v>
      </c>
      <c r="M5" t="s">
        <v>8645</v>
      </c>
      <c r="N5" t="s">
        <v>16209</v>
      </c>
      <c r="O5" t="s">
        <v>16193</v>
      </c>
      <c r="P5" t="s">
        <v>16195</v>
      </c>
    </row>
    <row r="6" spans="1:16" x14ac:dyDescent="0.25">
      <c r="A6">
        <v>5</v>
      </c>
      <c r="B6" t="s">
        <v>16212</v>
      </c>
      <c r="C6" t="s">
        <v>8802</v>
      </c>
      <c r="D6" s="2">
        <v>46260</v>
      </c>
      <c r="E6" t="s">
        <v>16218</v>
      </c>
      <c r="F6" t="s">
        <v>8645</v>
      </c>
      <c r="G6" t="s">
        <v>8645</v>
      </c>
      <c r="H6" t="s">
        <v>16220</v>
      </c>
      <c r="I6" t="s">
        <v>16215</v>
      </c>
      <c r="J6" t="s">
        <v>16215</v>
      </c>
      <c r="K6" t="b">
        <v>0</v>
      </c>
      <c r="L6" t="s">
        <v>15523</v>
      </c>
      <c r="M6" t="s">
        <v>8645</v>
      </c>
      <c r="N6" t="s">
        <v>16209</v>
      </c>
      <c r="O6" t="s">
        <v>16193</v>
      </c>
      <c r="P6" t="s">
        <v>16195</v>
      </c>
    </row>
    <row r="7" spans="1:16" x14ac:dyDescent="0.25">
      <c r="A7">
        <v>6</v>
      </c>
      <c r="B7" t="s">
        <v>16212</v>
      </c>
      <c r="C7" t="s">
        <v>8802</v>
      </c>
      <c r="D7" s="2">
        <v>46260</v>
      </c>
      <c r="E7" t="s">
        <v>16218</v>
      </c>
      <c r="F7" t="s">
        <v>8645</v>
      </c>
      <c r="G7" t="s">
        <v>8645</v>
      </c>
      <c r="H7" t="s">
        <v>16221</v>
      </c>
      <c r="I7" t="s">
        <v>16215</v>
      </c>
      <c r="J7" t="s">
        <v>16215</v>
      </c>
      <c r="K7" t="b">
        <v>0</v>
      </c>
      <c r="L7" t="s">
        <v>15523</v>
      </c>
      <c r="M7" t="s">
        <v>8645</v>
      </c>
      <c r="N7" t="s">
        <v>16209</v>
      </c>
      <c r="O7" t="s">
        <v>16193</v>
      </c>
      <c r="P7" t="s">
        <v>16195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6D08-9F35-4737-960E-BEF82F67F40D}">
  <sheetPr>
    <tabColor rgb="FF00B050"/>
  </sheetPr>
  <dimension ref="A1:P156"/>
  <sheetViews>
    <sheetView workbookViewId="0"/>
  </sheetViews>
  <sheetFormatPr defaultRowHeight="15" x14ac:dyDescent="0.25"/>
  <cols>
    <col min="1" max="1" width="43.85546875" bestFit="1" customWidth="1"/>
    <col min="2" max="2" width="14.7109375" bestFit="1" customWidth="1"/>
    <col min="3" max="3" width="64.140625" bestFit="1" customWidth="1"/>
    <col min="4" max="5" width="23.5703125" bestFit="1" customWidth="1"/>
    <col min="6" max="6" width="16.7109375" bestFit="1" customWidth="1"/>
    <col min="7" max="7" width="20.28515625" bestFit="1" customWidth="1"/>
    <col min="8" max="8" width="16.42578125" bestFit="1" customWidth="1"/>
    <col min="9" max="9" width="13.5703125" bestFit="1" customWidth="1"/>
    <col min="10" max="10" width="10.7109375" bestFit="1" customWidth="1"/>
    <col min="11" max="11" width="13.85546875" bestFit="1" customWidth="1"/>
    <col min="12" max="12" width="14.140625" bestFit="1" customWidth="1"/>
    <col min="13" max="13" width="18.5703125" bestFit="1" customWidth="1"/>
    <col min="14" max="14" width="15.140625" bestFit="1" customWidth="1"/>
    <col min="15" max="15" width="17" bestFit="1" customWidth="1"/>
    <col min="16" max="16" width="14.140625" bestFit="1" customWidth="1"/>
  </cols>
  <sheetData>
    <row r="1" spans="1:16" x14ac:dyDescent="0.25">
      <c r="A1" t="s">
        <v>16207</v>
      </c>
      <c r="B1" t="s">
        <v>798</v>
      </c>
      <c r="C1" t="s">
        <v>801</v>
      </c>
      <c r="D1" t="s">
        <v>802</v>
      </c>
      <c r="E1" t="s">
        <v>803</v>
      </c>
      <c r="F1" t="s">
        <v>808</v>
      </c>
      <c r="G1" t="s">
        <v>806</v>
      </c>
      <c r="H1" t="s">
        <v>16196</v>
      </c>
      <c r="I1" t="s">
        <v>797</v>
      </c>
      <c r="J1" t="s">
        <v>583</v>
      </c>
      <c r="K1" t="s">
        <v>799</v>
      </c>
      <c r="L1" t="s">
        <v>800</v>
      </c>
      <c r="M1" t="s">
        <v>804</v>
      </c>
      <c r="N1" t="s">
        <v>450</v>
      </c>
      <c r="O1" t="s">
        <v>805</v>
      </c>
      <c r="P1" t="s">
        <v>807</v>
      </c>
    </row>
    <row r="2" spans="1:16" x14ac:dyDescent="0.25">
      <c r="A2" s="49" t="s">
        <v>16212</v>
      </c>
      <c r="B2">
        <v>46260</v>
      </c>
      <c r="C2" s="49" t="s">
        <v>8802</v>
      </c>
      <c r="D2" s="49" t="s">
        <v>16210</v>
      </c>
      <c r="E2" s="49" t="s">
        <v>16221</v>
      </c>
      <c r="F2">
        <v>6</v>
      </c>
      <c r="G2" s="49" t="s">
        <v>16222</v>
      </c>
      <c r="H2" s="49" t="s">
        <v>16195</v>
      </c>
      <c r="I2" s="49"/>
      <c r="N2" s="49"/>
    </row>
    <row r="3" spans="1:16" x14ac:dyDescent="0.25">
      <c r="A3" s="49"/>
      <c r="B3" t="s">
        <v>611</v>
      </c>
      <c r="C3" s="49" t="s">
        <v>810</v>
      </c>
      <c r="D3" s="49" t="s">
        <v>811</v>
      </c>
      <c r="E3" s="49" t="s">
        <v>812</v>
      </c>
      <c r="F3">
        <v>18</v>
      </c>
      <c r="G3" s="49"/>
      <c r="H3" s="49"/>
      <c r="I3" s="49" t="s">
        <v>809</v>
      </c>
      <c r="J3">
        <v>1</v>
      </c>
      <c r="L3">
        <v>1</v>
      </c>
      <c r="N3" s="49"/>
    </row>
    <row r="4" spans="1:16" x14ac:dyDescent="0.25">
      <c r="A4" s="49"/>
      <c r="B4" t="s">
        <v>814</v>
      </c>
      <c r="C4" s="49" t="s">
        <v>815</v>
      </c>
      <c r="D4" s="49" t="s">
        <v>816</v>
      </c>
      <c r="E4" s="49" t="s">
        <v>817</v>
      </c>
      <c r="F4">
        <v>27</v>
      </c>
      <c r="G4" s="49"/>
      <c r="H4" s="49"/>
      <c r="I4" s="49" t="s">
        <v>813</v>
      </c>
      <c r="J4">
        <v>1</v>
      </c>
      <c r="L4">
        <v>2</v>
      </c>
      <c r="N4" s="49"/>
    </row>
    <row r="5" spans="1:16" x14ac:dyDescent="0.25">
      <c r="A5" s="49"/>
      <c r="B5" t="s">
        <v>819</v>
      </c>
      <c r="C5" s="49" t="s">
        <v>820</v>
      </c>
      <c r="D5" s="49" t="s">
        <v>821</v>
      </c>
      <c r="E5" s="49" t="s">
        <v>822</v>
      </c>
      <c r="F5">
        <v>16</v>
      </c>
      <c r="G5" s="49"/>
      <c r="H5" s="49"/>
      <c r="I5" s="49" t="s">
        <v>818</v>
      </c>
      <c r="J5">
        <v>1</v>
      </c>
      <c r="L5">
        <v>3</v>
      </c>
      <c r="N5" s="49"/>
    </row>
    <row r="6" spans="1:16" x14ac:dyDescent="0.25">
      <c r="A6" s="49"/>
      <c r="B6" t="s">
        <v>612</v>
      </c>
      <c r="C6" s="49" t="s">
        <v>824</v>
      </c>
      <c r="D6" s="49" t="s">
        <v>825</v>
      </c>
      <c r="E6" s="49" t="s">
        <v>826</v>
      </c>
      <c r="F6">
        <v>16</v>
      </c>
      <c r="G6" s="49"/>
      <c r="H6" s="49"/>
      <c r="I6" s="49" t="s">
        <v>823</v>
      </c>
      <c r="J6">
        <v>1</v>
      </c>
      <c r="L6">
        <v>4</v>
      </c>
      <c r="N6" s="49"/>
    </row>
    <row r="7" spans="1:16" x14ac:dyDescent="0.25">
      <c r="A7" s="49"/>
      <c r="B7" t="s">
        <v>619</v>
      </c>
      <c r="C7" s="49" t="s">
        <v>828</v>
      </c>
      <c r="D7" s="49" t="s">
        <v>829</v>
      </c>
      <c r="E7" s="49" t="s">
        <v>830</v>
      </c>
      <c r="F7">
        <v>18</v>
      </c>
      <c r="G7" s="49"/>
      <c r="H7" s="49"/>
      <c r="I7" s="49" t="s">
        <v>827</v>
      </c>
      <c r="J7">
        <v>2</v>
      </c>
      <c r="L7">
        <v>1</v>
      </c>
      <c r="N7" s="49"/>
    </row>
    <row r="8" spans="1:16" x14ac:dyDescent="0.25">
      <c r="A8" s="49"/>
      <c r="B8" t="s">
        <v>832</v>
      </c>
      <c r="C8" s="49" t="s">
        <v>833</v>
      </c>
      <c r="D8" s="49" t="s">
        <v>834</v>
      </c>
      <c r="E8" s="49" t="s">
        <v>835</v>
      </c>
      <c r="F8">
        <v>19</v>
      </c>
      <c r="G8" s="49"/>
      <c r="H8" s="49"/>
      <c r="I8" s="49" t="s">
        <v>831</v>
      </c>
      <c r="J8">
        <v>2</v>
      </c>
      <c r="L8">
        <v>2</v>
      </c>
      <c r="N8" s="49"/>
    </row>
    <row r="9" spans="1:16" x14ac:dyDescent="0.25">
      <c r="A9" s="49"/>
      <c r="B9" t="s">
        <v>837</v>
      </c>
      <c r="C9" s="49" t="s">
        <v>838</v>
      </c>
      <c r="D9" s="49" t="s">
        <v>839</v>
      </c>
      <c r="E9" s="49" t="s">
        <v>840</v>
      </c>
      <c r="F9">
        <v>14</v>
      </c>
      <c r="G9" s="49"/>
      <c r="H9" s="49"/>
      <c r="I9" s="49" t="s">
        <v>836</v>
      </c>
      <c r="J9">
        <v>2</v>
      </c>
      <c r="L9">
        <v>3</v>
      </c>
      <c r="N9" s="49"/>
    </row>
    <row r="10" spans="1:16" x14ac:dyDescent="0.25">
      <c r="A10" s="49"/>
      <c r="B10" t="s">
        <v>842</v>
      </c>
      <c r="C10" s="49" t="s">
        <v>843</v>
      </c>
      <c r="D10" s="49" t="s">
        <v>844</v>
      </c>
      <c r="E10" s="49" t="s">
        <v>845</v>
      </c>
      <c r="F10">
        <v>12</v>
      </c>
      <c r="G10" s="49"/>
      <c r="H10" s="49"/>
      <c r="I10" s="49" t="s">
        <v>841</v>
      </c>
      <c r="J10">
        <v>2</v>
      </c>
      <c r="L10">
        <v>4</v>
      </c>
      <c r="N10" s="49"/>
    </row>
    <row r="11" spans="1:16" x14ac:dyDescent="0.25">
      <c r="A11" s="49"/>
      <c r="B11" t="s">
        <v>847</v>
      </c>
      <c r="C11" s="49" t="s">
        <v>828</v>
      </c>
      <c r="D11" s="49" t="s">
        <v>848</v>
      </c>
      <c r="E11" s="49" t="s">
        <v>849</v>
      </c>
      <c r="F11">
        <v>19</v>
      </c>
      <c r="G11" s="49"/>
      <c r="H11" s="49"/>
      <c r="I11" s="49" t="s">
        <v>846</v>
      </c>
      <c r="J11">
        <v>2</v>
      </c>
      <c r="L11">
        <v>1</v>
      </c>
      <c r="N11" s="49"/>
    </row>
    <row r="12" spans="1:16" x14ac:dyDescent="0.25">
      <c r="A12" s="49"/>
      <c r="B12" t="s">
        <v>851</v>
      </c>
      <c r="C12" s="49" t="s">
        <v>833</v>
      </c>
      <c r="D12" s="49" t="s">
        <v>852</v>
      </c>
      <c r="E12" s="49" t="s">
        <v>853</v>
      </c>
      <c r="F12">
        <v>19</v>
      </c>
      <c r="G12" s="49"/>
      <c r="H12" s="49"/>
      <c r="I12" s="49" t="s">
        <v>850</v>
      </c>
      <c r="J12">
        <v>2</v>
      </c>
      <c r="L12">
        <v>2</v>
      </c>
      <c r="N12" s="49"/>
    </row>
    <row r="13" spans="1:16" x14ac:dyDescent="0.25">
      <c r="A13" s="49"/>
      <c r="B13" t="s">
        <v>855</v>
      </c>
      <c r="C13" s="49" t="s">
        <v>838</v>
      </c>
      <c r="D13" s="49" t="s">
        <v>856</v>
      </c>
      <c r="E13" s="49" t="s">
        <v>857</v>
      </c>
      <c r="F13">
        <v>16</v>
      </c>
      <c r="G13" s="49"/>
      <c r="H13" s="49"/>
      <c r="I13" s="49" t="s">
        <v>854</v>
      </c>
      <c r="J13">
        <v>2</v>
      </c>
      <c r="L13">
        <v>3</v>
      </c>
      <c r="N13" s="49"/>
    </row>
    <row r="14" spans="1:16" x14ac:dyDescent="0.25">
      <c r="A14" s="49"/>
      <c r="B14" t="s">
        <v>859</v>
      </c>
      <c r="C14" s="49" t="s">
        <v>843</v>
      </c>
      <c r="D14" s="49" t="s">
        <v>860</v>
      </c>
      <c r="E14" s="49" t="s">
        <v>861</v>
      </c>
      <c r="F14">
        <v>12</v>
      </c>
      <c r="G14" s="49"/>
      <c r="H14" s="49"/>
      <c r="I14" s="49" t="s">
        <v>858</v>
      </c>
      <c r="J14">
        <v>2</v>
      </c>
      <c r="L14">
        <v>4</v>
      </c>
      <c r="N14" s="49"/>
    </row>
    <row r="15" spans="1:16" x14ac:dyDescent="0.25">
      <c r="A15" s="49"/>
      <c r="B15" t="s">
        <v>863</v>
      </c>
      <c r="C15" s="49" t="s">
        <v>828</v>
      </c>
      <c r="D15" s="49" t="s">
        <v>864</v>
      </c>
      <c r="E15" s="49" t="s">
        <v>865</v>
      </c>
      <c r="F15">
        <v>19</v>
      </c>
      <c r="G15" s="49"/>
      <c r="H15" s="49"/>
      <c r="I15" s="49" t="s">
        <v>862</v>
      </c>
      <c r="J15">
        <v>2</v>
      </c>
      <c r="L15">
        <v>1</v>
      </c>
      <c r="N15" s="49"/>
    </row>
    <row r="16" spans="1:16" x14ac:dyDescent="0.25">
      <c r="A16" s="49"/>
      <c r="B16" t="s">
        <v>867</v>
      </c>
      <c r="C16" s="49" t="s">
        <v>833</v>
      </c>
      <c r="D16" s="49" t="s">
        <v>868</v>
      </c>
      <c r="E16" s="49" t="s">
        <v>869</v>
      </c>
      <c r="F16">
        <v>19</v>
      </c>
      <c r="G16" s="49"/>
      <c r="H16" s="49"/>
      <c r="I16" s="49" t="s">
        <v>866</v>
      </c>
      <c r="J16">
        <v>2</v>
      </c>
      <c r="L16">
        <v>2</v>
      </c>
      <c r="N16" s="49"/>
    </row>
    <row r="17" spans="1:14" x14ac:dyDescent="0.25">
      <c r="A17" s="49"/>
      <c r="B17" t="s">
        <v>871</v>
      </c>
      <c r="C17" s="49" t="s">
        <v>838</v>
      </c>
      <c r="D17" s="49" t="s">
        <v>872</v>
      </c>
      <c r="E17" s="49" t="s">
        <v>873</v>
      </c>
      <c r="F17">
        <v>19</v>
      </c>
      <c r="G17" s="49"/>
      <c r="H17" s="49"/>
      <c r="I17" s="49" t="s">
        <v>870</v>
      </c>
      <c r="J17">
        <v>2</v>
      </c>
      <c r="L17">
        <v>3</v>
      </c>
      <c r="N17" s="49"/>
    </row>
    <row r="18" spans="1:14" x14ac:dyDescent="0.25">
      <c r="A18" s="49"/>
      <c r="B18" t="s">
        <v>875</v>
      </c>
      <c r="C18" s="49" t="s">
        <v>843</v>
      </c>
      <c r="D18" s="49" t="s">
        <v>876</v>
      </c>
      <c r="E18" s="49" t="s">
        <v>877</v>
      </c>
      <c r="F18">
        <v>12</v>
      </c>
      <c r="G18" s="49"/>
      <c r="H18" s="49"/>
      <c r="I18" s="49" t="s">
        <v>874</v>
      </c>
      <c r="J18">
        <v>2</v>
      </c>
      <c r="L18">
        <v>4</v>
      </c>
      <c r="N18" s="49"/>
    </row>
    <row r="19" spans="1:14" x14ac:dyDescent="0.25">
      <c r="A19" s="49"/>
      <c r="B19" t="s">
        <v>879</v>
      </c>
      <c r="C19" s="49" t="s">
        <v>828</v>
      </c>
      <c r="D19" s="49" t="s">
        <v>880</v>
      </c>
      <c r="E19" s="49" t="s">
        <v>881</v>
      </c>
      <c r="F19">
        <v>18</v>
      </c>
      <c r="G19" s="49"/>
      <c r="H19" s="49"/>
      <c r="I19" s="49" t="s">
        <v>878</v>
      </c>
      <c r="J19">
        <v>2</v>
      </c>
      <c r="L19">
        <v>1</v>
      </c>
      <c r="N19" s="49"/>
    </row>
    <row r="20" spans="1:14" x14ac:dyDescent="0.25">
      <c r="A20" s="49"/>
      <c r="B20" t="s">
        <v>883</v>
      </c>
      <c r="C20" s="49" t="s">
        <v>833</v>
      </c>
      <c r="D20" s="49" t="s">
        <v>884</v>
      </c>
      <c r="E20" s="49" t="s">
        <v>885</v>
      </c>
      <c r="F20">
        <v>20</v>
      </c>
      <c r="G20" s="49"/>
      <c r="H20" s="49"/>
      <c r="I20" s="49" t="s">
        <v>882</v>
      </c>
      <c r="J20">
        <v>2</v>
      </c>
      <c r="L20">
        <v>2</v>
      </c>
      <c r="N20" s="49"/>
    </row>
    <row r="21" spans="1:14" x14ac:dyDescent="0.25">
      <c r="A21" s="49"/>
      <c r="B21" t="s">
        <v>887</v>
      </c>
      <c r="C21" s="49" t="s">
        <v>838</v>
      </c>
      <c r="D21" s="49" t="s">
        <v>888</v>
      </c>
      <c r="E21" s="49" t="s">
        <v>889</v>
      </c>
      <c r="F21">
        <v>16</v>
      </c>
      <c r="G21" s="49"/>
      <c r="H21" s="49"/>
      <c r="I21" s="49" t="s">
        <v>886</v>
      </c>
      <c r="J21">
        <v>2</v>
      </c>
      <c r="L21">
        <v>3</v>
      </c>
      <c r="N21" s="49"/>
    </row>
    <row r="22" spans="1:14" x14ac:dyDescent="0.25">
      <c r="A22" s="49"/>
      <c r="B22" t="s">
        <v>620</v>
      </c>
      <c r="C22" s="49" t="s">
        <v>843</v>
      </c>
      <c r="D22" s="49" t="s">
        <v>891</v>
      </c>
      <c r="E22" s="49" t="s">
        <v>892</v>
      </c>
      <c r="F22">
        <v>18</v>
      </c>
      <c r="G22" s="49"/>
      <c r="H22" s="49"/>
      <c r="I22" s="49" t="s">
        <v>890</v>
      </c>
      <c r="J22">
        <v>2</v>
      </c>
      <c r="L22">
        <v>4</v>
      </c>
      <c r="N22" s="49"/>
    </row>
    <row r="23" spans="1:14" x14ac:dyDescent="0.25">
      <c r="A23" s="49"/>
      <c r="B23" t="s">
        <v>624</v>
      </c>
      <c r="C23" s="49" t="s">
        <v>894</v>
      </c>
      <c r="D23" s="49" t="s">
        <v>895</v>
      </c>
      <c r="E23" s="49" t="s">
        <v>896</v>
      </c>
      <c r="F23">
        <v>13</v>
      </c>
      <c r="G23" s="49"/>
      <c r="H23" s="49"/>
      <c r="I23" s="49" t="s">
        <v>893</v>
      </c>
      <c r="J23">
        <v>3</v>
      </c>
      <c r="L23">
        <v>1</v>
      </c>
      <c r="N23" s="49"/>
    </row>
    <row r="24" spans="1:14" x14ac:dyDescent="0.25">
      <c r="A24" s="49"/>
      <c r="B24" t="s">
        <v>898</v>
      </c>
      <c r="C24" s="49" t="s">
        <v>899</v>
      </c>
      <c r="D24" s="49" t="s">
        <v>900</v>
      </c>
      <c r="E24" s="49" t="s">
        <v>901</v>
      </c>
      <c r="F24">
        <v>16</v>
      </c>
      <c r="G24" s="49"/>
      <c r="H24" s="49"/>
      <c r="I24" s="49" t="s">
        <v>897</v>
      </c>
      <c r="J24">
        <v>3</v>
      </c>
      <c r="L24">
        <v>2</v>
      </c>
      <c r="N24" s="49"/>
    </row>
    <row r="25" spans="1:14" x14ac:dyDescent="0.25">
      <c r="A25" s="49"/>
      <c r="B25" t="s">
        <v>903</v>
      </c>
      <c r="C25" s="49" t="s">
        <v>904</v>
      </c>
      <c r="D25" s="49" t="s">
        <v>905</v>
      </c>
      <c r="E25" s="49" t="s">
        <v>906</v>
      </c>
      <c r="F25">
        <v>22</v>
      </c>
      <c r="G25" s="49"/>
      <c r="H25" s="49"/>
      <c r="I25" s="49" t="s">
        <v>902</v>
      </c>
      <c r="J25">
        <v>3</v>
      </c>
      <c r="L25">
        <v>3</v>
      </c>
      <c r="N25" s="49"/>
    </row>
    <row r="26" spans="1:14" x14ac:dyDescent="0.25">
      <c r="A26" s="49"/>
      <c r="B26" t="s">
        <v>908</v>
      </c>
      <c r="C26" s="49" t="s">
        <v>909</v>
      </c>
      <c r="D26" s="49" t="s">
        <v>910</v>
      </c>
      <c r="E26" s="49" t="s">
        <v>911</v>
      </c>
      <c r="F26">
        <v>18</v>
      </c>
      <c r="G26" s="49"/>
      <c r="H26" s="49"/>
      <c r="I26" s="49" t="s">
        <v>907</v>
      </c>
      <c r="J26">
        <v>3</v>
      </c>
      <c r="L26">
        <v>4</v>
      </c>
      <c r="N26" s="49"/>
    </row>
    <row r="27" spans="1:14" x14ac:dyDescent="0.25">
      <c r="A27" s="49"/>
      <c r="B27" t="s">
        <v>913</v>
      </c>
      <c r="C27" s="49" t="s">
        <v>894</v>
      </c>
      <c r="D27" s="49" t="s">
        <v>914</v>
      </c>
      <c r="E27" s="49" t="s">
        <v>915</v>
      </c>
      <c r="F27">
        <v>15</v>
      </c>
      <c r="G27" s="49"/>
      <c r="H27" s="49"/>
      <c r="I27" s="49" t="s">
        <v>912</v>
      </c>
      <c r="J27">
        <v>3</v>
      </c>
      <c r="L27">
        <v>1</v>
      </c>
      <c r="N27" s="49"/>
    </row>
    <row r="28" spans="1:14" x14ac:dyDescent="0.25">
      <c r="A28" s="49"/>
      <c r="B28" t="s">
        <v>917</v>
      </c>
      <c r="C28" s="49" t="s">
        <v>899</v>
      </c>
      <c r="D28" s="49" t="s">
        <v>918</v>
      </c>
      <c r="E28" s="49" t="s">
        <v>919</v>
      </c>
      <c r="F28">
        <v>17</v>
      </c>
      <c r="G28" s="49"/>
      <c r="H28" s="49"/>
      <c r="I28" s="49" t="s">
        <v>916</v>
      </c>
      <c r="J28">
        <v>3</v>
      </c>
      <c r="L28">
        <v>2</v>
      </c>
      <c r="N28" s="49"/>
    </row>
    <row r="29" spans="1:14" x14ac:dyDescent="0.25">
      <c r="A29" s="49"/>
      <c r="B29" t="s">
        <v>921</v>
      </c>
      <c r="C29" s="49" t="s">
        <v>904</v>
      </c>
      <c r="D29" s="49" t="s">
        <v>922</v>
      </c>
      <c r="E29" s="49" t="s">
        <v>923</v>
      </c>
      <c r="F29">
        <v>19</v>
      </c>
      <c r="G29" s="49"/>
      <c r="H29" s="49"/>
      <c r="I29" s="49" t="s">
        <v>920</v>
      </c>
      <c r="J29">
        <v>3</v>
      </c>
      <c r="L29">
        <v>3</v>
      </c>
      <c r="N29" s="49"/>
    </row>
    <row r="30" spans="1:14" x14ac:dyDescent="0.25">
      <c r="A30" s="49"/>
      <c r="B30" t="s">
        <v>925</v>
      </c>
      <c r="C30" s="49" t="s">
        <v>909</v>
      </c>
      <c r="D30" s="49" t="s">
        <v>926</v>
      </c>
      <c r="E30" s="49" t="s">
        <v>927</v>
      </c>
      <c r="F30">
        <v>17</v>
      </c>
      <c r="G30" s="49"/>
      <c r="H30" s="49"/>
      <c r="I30" s="49" t="s">
        <v>924</v>
      </c>
      <c r="J30">
        <v>3</v>
      </c>
      <c r="L30">
        <v>4</v>
      </c>
      <c r="N30" s="49"/>
    </row>
    <row r="31" spans="1:14" x14ac:dyDescent="0.25">
      <c r="A31" s="49"/>
      <c r="B31" t="s">
        <v>929</v>
      </c>
      <c r="C31" s="49" t="s">
        <v>894</v>
      </c>
      <c r="D31" s="49" t="s">
        <v>930</v>
      </c>
      <c r="E31" s="49" t="s">
        <v>931</v>
      </c>
      <c r="F31">
        <v>17</v>
      </c>
      <c r="G31" s="49"/>
      <c r="H31" s="49"/>
      <c r="I31" s="49" t="s">
        <v>928</v>
      </c>
      <c r="J31">
        <v>3</v>
      </c>
      <c r="L31">
        <v>1</v>
      </c>
      <c r="N31" s="49"/>
    </row>
    <row r="32" spans="1:14" x14ac:dyDescent="0.25">
      <c r="A32" s="49"/>
      <c r="B32" t="s">
        <v>933</v>
      </c>
      <c r="C32" s="49" t="s">
        <v>899</v>
      </c>
      <c r="D32" s="49" t="s">
        <v>934</v>
      </c>
      <c r="E32" s="49" t="s">
        <v>935</v>
      </c>
      <c r="F32">
        <v>22</v>
      </c>
      <c r="G32" s="49"/>
      <c r="H32" s="49"/>
      <c r="I32" s="49" t="s">
        <v>932</v>
      </c>
      <c r="J32">
        <v>3</v>
      </c>
      <c r="L32">
        <v>2</v>
      </c>
      <c r="N32" s="49"/>
    </row>
    <row r="33" spans="1:14" x14ac:dyDescent="0.25">
      <c r="A33" s="49"/>
      <c r="B33" t="s">
        <v>937</v>
      </c>
      <c r="C33" s="49" t="s">
        <v>904</v>
      </c>
      <c r="D33" s="49" t="s">
        <v>938</v>
      </c>
      <c r="E33" s="49" t="s">
        <v>939</v>
      </c>
      <c r="F33">
        <v>15</v>
      </c>
      <c r="G33" s="49"/>
      <c r="H33" s="49"/>
      <c r="I33" s="49" t="s">
        <v>936</v>
      </c>
      <c r="J33">
        <v>3</v>
      </c>
      <c r="L33">
        <v>3</v>
      </c>
      <c r="N33" s="49"/>
    </row>
    <row r="34" spans="1:14" x14ac:dyDescent="0.25">
      <c r="A34" s="49"/>
      <c r="B34" t="s">
        <v>941</v>
      </c>
      <c r="C34" s="49" t="s">
        <v>909</v>
      </c>
      <c r="D34" s="49" t="s">
        <v>942</v>
      </c>
      <c r="E34" s="49" t="s">
        <v>943</v>
      </c>
      <c r="F34">
        <v>18</v>
      </c>
      <c r="G34" s="49"/>
      <c r="H34" s="49"/>
      <c r="I34" s="49" t="s">
        <v>940</v>
      </c>
      <c r="J34">
        <v>3</v>
      </c>
      <c r="L34">
        <v>4</v>
      </c>
      <c r="N34" s="49"/>
    </row>
    <row r="35" spans="1:14" x14ac:dyDescent="0.25">
      <c r="A35" s="49"/>
      <c r="B35" t="s">
        <v>945</v>
      </c>
      <c r="C35" s="49" t="s">
        <v>894</v>
      </c>
      <c r="D35" s="49" t="s">
        <v>946</v>
      </c>
      <c r="E35" s="49" t="s">
        <v>947</v>
      </c>
      <c r="F35">
        <v>20</v>
      </c>
      <c r="G35" s="49"/>
      <c r="H35" s="49"/>
      <c r="I35" s="49" t="s">
        <v>944</v>
      </c>
      <c r="J35">
        <v>3</v>
      </c>
      <c r="L35">
        <v>1</v>
      </c>
      <c r="N35" s="49"/>
    </row>
    <row r="36" spans="1:14" x14ac:dyDescent="0.25">
      <c r="A36" s="49"/>
      <c r="B36" t="s">
        <v>949</v>
      </c>
      <c r="C36" s="49" t="s">
        <v>899</v>
      </c>
      <c r="D36" s="49" t="s">
        <v>950</v>
      </c>
      <c r="E36" s="49" t="s">
        <v>951</v>
      </c>
      <c r="F36">
        <v>32</v>
      </c>
      <c r="G36" s="49"/>
      <c r="H36" s="49"/>
      <c r="I36" s="49" t="s">
        <v>948</v>
      </c>
      <c r="J36">
        <v>3</v>
      </c>
      <c r="L36">
        <v>2</v>
      </c>
      <c r="N36" s="49"/>
    </row>
    <row r="37" spans="1:14" x14ac:dyDescent="0.25">
      <c r="A37" s="49"/>
      <c r="B37" t="s">
        <v>953</v>
      </c>
      <c r="C37" s="49" t="s">
        <v>904</v>
      </c>
      <c r="D37" s="49" t="s">
        <v>954</v>
      </c>
      <c r="E37" s="49" t="s">
        <v>955</v>
      </c>
      <c r="F37">
        <v>33</v>
      </c>
      <c r="G37" s="49"/>
      <c r="H37" s="49"/>
      <c r="I37" s="49" t="s">
        <v>952</v>
      </c>
      <c r="J37">
        <v>3</v>
      </c>
      <c r="L37">
        <v>3</v>
      </c>
      <c r="N37" s="49"/>
    </row>
    <row r="38" spans="1:14" x14ac:dyDescent="0.25">
      <c r="A38" s="49"/>
      <c r="B38" t="s">
        <v>957</v>
      </c>
      <c r="C38" s="49" t="s">
        <v>909</v>
      </c>
      <c r="D38" s="49" t="s">
        <v>958</v>
      </c>
      <c r="E38" s="49" t="s">
        <v>959</v>
      </c>
      <c r="F38">
        <v>17</v>
      </c>
      <c r="G38" s="49"/>
      <c r="H38" s="49"/>
      <c r="I38" s="49" t="s">
        <v>956</v>
      </c>
      <c r="J38">
        <v>3</v>
      </c>
      <c r="L38">
        <v>4</v>
      </c>
      <c r="N38" s="49"/>
    </row>
    <row r="39" spans="1:14" x14ac:dyDescent="0.25">
      <c r="A39" s="49"/>
      <c r="B39" t="s">
        <v>961</v>
      </c>
      <c r="C39" s="49" t="s">
        <v>894</v>
      </c>
      <c r="D39" s="49" t="s">
        <v>962</v>
      </c>
      <c r="E39" s="49" t="s">
        <v>963</v>
      </c>
      <c r="F39">
        <v>20</v>
      </c>
      <c r="G39" s="49"/>
      <c r="H39" s="49"/>
      <c r="I39" s="49" t="s">
        <v>960</v>
      </c>
      <c r="J39">
        <v>3</v>
      </c>
      <c r="L39">
        <v>1</v>
      </c>
      <c r="N39" s="49"/>
    </row>
    <row r="40" spans="1:14" x14ac:dyDescent="0.25">
      <c r="A40" s="49"/>
      <c r="B40" t="s">
        <v>965</v>
      </c>
      <c r="C40" s="49" t="s">
        <v>899</v>
      </c>
      <c r="D40" s="49" t="s">
        <v>966</v>
      </c>
      <c r="E40" s="49" t="s">
        <v>967</v>
      </c>
      <c r="F40">
        <v>28</v>
      </c>
      <c r="G40" s="49"/>
      <c r="H40" s="49"/>
      <c r="I40" s="49" t="s">
        <v>964</v>
      </c>
      <c r="J40">
        <v>3</v>
      </c>
      <c r="L40">
        <v>2</v>
      </c>
      <c r="N40" s="49"/>
    </row>
    <row r="41" spans="1:14" x14ac:dyDescent="0.25">
      <c r="A41" s="49"/>
      <c r="B41" t="s">
        <v>969</v>
      </c>
      <c r="C41" s="49" t="s">
        <v>904</v>
      </c>
      <c r="D41" s="49" t="s">
        <v>970</v>
      </c>
      <c r="E41" s="49" t="s">
        <v>971</v>
      </c>
      <c r="F41">
        <v>21</v>
      </c>
      <c r="G41" s="49"/>
      <c r="H41" s="49"/>
      <c r="I41" s="49" t="s">
        <v>968</v>
      </c>
      <c r="J41">
        <v>3</v>
      </c>
      <c r="L41">
        <v>3</v>
      </c>
      <c r="N41" s="49"/>
    </row>
    <row r="42" spans="1:14" x14ac:dyDescent="0.25">
      <c r="A42" s="49"/>
      <c r="B42" t="s">
        <v>625</v>
      </c>
      <c r="C42" s="49" t="s">
        <v>909</v>
      </c>
      <c r="D42" s="49" t="s">
        <v>973</v>
      </c>
      <c r="E42" s="49" t="s">
        <v>974</v>
      </c>
      <c r="F42">
        <v>22</v>
      </c>
      <c r="G42" s="49"/>
      <c r="H42" s="49"/>
      <c r="I42" s="49" t="s">
        <v>972</v>
      </c>
      <c r="J42">
        <v>3</v>
      </c>
      <c r="L42">
        <v>4</v>
      </c>
      <c r="N42" s="49"/>
    </row>
    <row r="43" spans="1:14" x14ac:dyDescent="0.25">
      <c r="A43" s="49"/>
      <c r="B43" t="s">
        <v>631</v>
      </c>
      <c r="C43" s="49" t="s">
        <v>976</v>
      </c>
      <c r="D43" s="49" t="s">
        <v>977</v>
      </c>
      <c r="E43" s="49" t="s">
        <v>978</v>
      </c>
      <c r="F43">
        <v>18</v>
      </c>
      <c r="G43" s="49"/>
      <c r="H43" s="49"/>
      <c r="I43" s="49" t="s">
        <v>975</v>
      </c>
      <c r="J43">
        <v>4</v>
      </c>
      <c r="L43">
        <v>1</v>
      </c>
      <c r="N43" s="49"/>
    </row>
    <row r="44" spans="1:14" x14ac:dyDescent="0.25">
      <c r="A44" s="49"/>
      <c r="B44" t="s">
        <v>980</v>
      </c>
      <c r="C44" s="49" t="s">
        <v>981</v>
      </c>
      <c r="D44" s="49" t="s">
        <v>982</v>
      </c>
      <c r="E44" s="49" t="s">
        <v>983</v>
      </c>
      <c r="F44">
        <v>19</v>
      </c>
      <c r="G44" s="49"/>
      <c r="H44" s="49"/>
      <c r="I44" s="49" t="s">
        <v>979</v>
      </c>
      <c r="J44">
        <v>4</v>
      </c>
      <c r="L44">
        <v>2</v>
      </c>
      <c r="N44" s="49"/>
    </row>
    <row r="45" spans="1:14" x14ac:dyDescent="0.25">
      <c r="A45" s="49"/>
      <c r="B45" t="s">
        <v>985</v>
      </c>
      <c r="C45" s="49" t="s">
        <v>986</v>
      </c>
      <c r="D45" s="49" t="s">
        <v>987</v>
      </c>
      <c r="E45" s="49" t="s">
        <v>988</v>
      </c>
      <c r="F45">
        <v>19</v>
      </c>
      <c r="G45" s="49"/>
      <c r="H45" s="49"/>
      <c r="I45" s="49" t="s">
        <v>984</v>
      </c>
      <c r="J45">
        <v>4</v>
      </c>
      <c r="L45">
        <v>3</v>
      </c>
      <c r="N45" s="49"/>
    </row>
    <row r="46" spans="1:14" x14ac:dyDescent="0.25">
      <c r="A46" s="49"/>
      <c r="B46" t="s">
        <v>990</v>
      </c>
      <c r="C46" s="49" t="s">
        <v>991</v>
      </c>
      <c r="D46" s="49" t="s">
        <v>992</v>
      </c>
      <c r="E46" s="49" t="s">
        <v>993</v>
      </c>
      <c r="F46">
        <v>20</v>
      </c>
      <c r="G46" s="49"/>
      <c r="H46" s="49"/>
      <c r="I46" s="49" t="s">
        <v>989</v>
      </c>
      <c r="J46">
        <v>4</v>
      </c>
      <c r="L46">
        <v>4</v>
      </c>
      <c r="N46" s="49"/>
    </row>
    <row r="47" spans="1:14" x14ac:dyDescent="0.25">
      <c r="A47" s="49"/>
      <c r="B47" t="s">
        <v>995</v>
      </c>
      <c r="C47" s="49" t="s">
        <v>976</v>
      </c>
      <c r="D47" s="49" t="s">
        <v>996</v>
      </c>
      <c r="E47" s="49" t="s">
        <v>997</v>
      </c>
      <c r="F47">
        <v>18</v>
      </c>
      <c r="G47" s="49"/>
      <c r="H47" s="49"/>
      <c r="I47" s="49" t="s">
        <v>994</v>
      </c>
      <c r="J47">
        <v>4</v>
      </c>
      <c r="L47">
        <v>1</v>
      </c>
      <c r="N47" s="49"/>
    </row>
    <row r="48" spans="1:14" x14ac:dyDescent="0.25">
      <c r="A48" s="49"/>
      <c r="B48" t="s">
        <v>999</v>
      </c>
      <c r="C48" s="49" t="s">
        <v>981</v>
      </c>
      <c r="D48" s="49" t="s">
        <v>1000</v>
      </c>
      <c r="E48" s="49" t="s">
        <v>1001</v>
      </c>
      <c r="F48">
        <v>20</v>
      </c>
      <c r="G48" s="49"/>
      <c r="H48" s="49"/>
      <c r="I48" s="49" t="s">
        <v>998</v>
      </c>
      <c r="J48">
        <v>4</v>
      </c>
      <c r="L48">
        <v>2</v>
      </c>
      <c r="N48" s="49"/>
    </row>
    <row r="49" spans="1:14" x14ac:dyDescent="0.25">
      <c r="A49" s="49"/>
      <c r="B49" t="s">
        <v>1003</v>
      </c>
      <c r="C49" s="49" t="s">
        <v>986</v>
      </c>
      <c r="D49" s="49" t="s">
        <v>1004</v>
      </c>
      <c r="E49" s="49" t="s">
        <v>1005</v>
      </c>
      <c r="F49">
        <v>19</v>
      </c>
      <c r="G49" s="49"/>
      <c r="H49" s="49"/>
      <c r="I49" s="49" t="s">
        <v>1002</v>
      </c>
      <c r="J49">
        <v>4</v>
      </c>
      <c r="L49">
        <v>3</v>
      </c>
      <c r="N49" s="49"/>
    </row>
    <row r="50" spans="1:14" x14ac:dyDescent="0.25">
      <c r="A50" s="49"/>
      <c r="B50" t="s">
        <v>1007</v>
      </c>
      <c r="C50" s="49" t="s">
        <v>991</v>
      </c>
      <c r="D50" s="49" t="s">
        <v>1008</v>
      </c>
      <c r="E50" s="49" t="s">
        <v>1009</v>
      </c>
      <c r="F50">
        <v>22</v>
      </c>
      <c r="G50" s="49"/>
      <c r="H50" s="49"/>
      <c r="I50" s="49" t="s">
        <v>1006</v>
      </c>
      <c r="J50">
        <v>4</v>
      </c>
      <c r="L50">
        <v>4</v>
      </c>
      <c r="N50" s="49"/>
    </row>
    <row r="51" spans="1:14" x14ac:dyDescent="0.25">
      <c r="A51" s="49"/>
      <c r="B51" t="s">
        <v>1011</v>
      </c>
      <c r="C51" s="49" t="s">
        <v>976</v>
      </c>
      <c r="D51" s="49" t="s">
        <v>1012</v>
      </c>
      <c r="E51" s="49" t="s">
        <v>1013</v>
      </c>
      <c r="F51">
        <v>18</v>
      </c>
      <c r="G51" s="49"/>
      <c r="H51" s="49"/>
      <c r="I51" s="49" t="s">
        <v>1010</v>
      </c>
      <c r="J51">
        <v>4</v>
      </c>
      <c r="L51">
        <v>1</v>
      </c>
      <c r="N51" s="49"/>
    </row>
    <row r="52" spans="1:14" x14ac:dyDescent="0.25">
      <c r="A52" s="49"/>
      <c r="B52" t="s">
        <v>1015</v>
      </c>
      <c r="C52" s="49" t="s">
        <v>981</v>
      </c>
      <c r="D52" s="49" t="s">
        <v>1016</v>
      </c>
      <c r="E52" s="49" t="s">
        <v>1017</v>
      </c>
      <c r="F52">
        <v>23</v>
      </c>
      <c r="G52" s="49"/>
      <c r="H52" s="49"/>
      <c r="I52" s="49" t="s">
        <v>1014</v>
      </c>
      <c r="J52">
        <v>4</v>
      </c>
      <c r="L52">
        <v>2</v>
      </c>
      <c r="N52" s="49"/>
    </row>
    <row r="53" spans="1:14" x14ac:dyDescent="0.25">
      <c r="A53" s="49"/>
      <c r="B53" t="s">
        <v>1019</v>
      </c>
      <c r="C53" s="49" t="s">
        <v>986</v>
      </c>
      <c r="D53" s="49" t="s">
        <v>1020</v>
      </c>
      <c r="E53" s="49" t="s">
        <v>1021</v>
      </c>
      <c r="F53">
        <v>20</v>
      </c>
      <c r="G53" s="49"/>
      <c r="H53" s="49"/>
      <c r="I53" s="49" t="s">
        <v>1018</v>
      </c>
      <c r="J53">
        <v>4</v>
      </c>
      <c r="L53">
        <v>3</v>
      </c>
      <c r="N53" s="49"/>
    </row>
    <row r="54" spans="1:14" x14ac:dyDescent="0.25">
      <c r="A54" s="49"/>
      <c r="B54" t="s">
        <v>632</v>
      </c>
      <c r="C54" s="49" t="s">
        <v>991</v>
      </c>
      <c r="D54" s="49" t="s">
        <v>1023</v>
      </c>
      <c r="E54" s="49" t="s">
        <v>1024</v>
      </c>
      <c r="F54">
        <v>22</v>
      </c>
      <c r="G54" s="49"/>
      <c r="H54" s="49"/>
      <c r="I54" s="49" t="s">
        <v>1022</v>
      </c>
      <c r="J54">
        <v>4</v>
      </c>
      <c r="L54">
        <v>4</v>
      </c>
      <c r="N54" s="49"/>
    </row>
    <row r="55" spans="1:14" x14ac:dyDescent="0.25">
      <c r="A55" s="49"/>
      <c r="B55" t="s">
        <v>637</v>
      </c>
      <c r="C55" s="49" t="s">
        <v>1026</v>
      </c>
      <c r="D55" s="49" t="s">
        <v>1027</v>
      </c>
      <c r="E55" s="49" t="s">
        <v>1028</v>
      </c>
      <c r="F55">
        <v>21</v>
      </c>
      <c r="G55" s="49"/>
      <c r="H55" s="49"/>
      <c r="I55" s="49" t="s">
        <v>1025</v>
      </c>
      <c r="J55">
        <v>5</v>
      </c>
      <c r="L55">
        <v>1</v>
      </c>
      <c r="N55" s="49"/>
    </row>
    <row r="56" spans="1:14" x14ac:dyDescent="0.25">
      <c r="A56" s="49"/>
      <c r="B56" t="s">
        <v>1030</v>
      </c>
      <c r="C56" s="49" t="s">
        <v>1031</v>
      </c>
      <c r="D56" s="49" t="s">
        <v>1032</v>
      </c>
      <c r="E56" s="49" t="s">
        <v>1033</v>
      </c>
      <c r="F56">
        <v>27</v>
      </c>
      <c r="G56" s="49"/>
      <c r="H56" s="49"/>
      <c r="I56" s="49" t="s">
        <v>1029</v>
      </c>
      <c r="J56">
        <v>5</v>
      </c>
      <c r="L56">
        <v>2</v>
      </c>
      <c r="N56" s="49"/>
    </row>
    <row r="57" spans="1:14" x14ac:dyDescent="0.25">
      <c r="A57" s="49"/>
      <c r="B57" t="s">
        <v>1035</v>
      </c>
      <c r="C57" s="49" t="s">
        <v>1036</v>
      </c>
      <c r="D57" s="49" t="s">
        <v>1037</v>
      </c>
      <c r="E57" s="49" t="s">
        <v>1038</v>
      </c>
      <c r="F57">
        <v>19</v>
      </c>
      <c r="G57" s="49"/>
      <c r="H57" s="49"/>
      <c r="I57" s="49" t="s">
        <v>1034</v>
      </c>
      <c r="J57">
        <v>5</v>
      </c>
      <c r="L57">
        <v>3</v>
      </c>
      <c r="N57" s="49"/>
    </row>
    <row r="58" spans="1:14" x14ac:dyDescent="0.25">
      <c r="A58" s="49"/>
      <c r="B58" t="s">
        <v>1040</v>
      </c>
      <c r="C58" s="49" t="s">
        <v>1041</v>
      </c>
      <c r="D58" s="49" t="s">
        <v>1042</v>
      </c>
      <c r="E58" s="49" t="s">
        <v>1043</v>
      </c>
      <c r="F58">
        <v>21</v>
      </c>
      <c r="G58" s="49"/>
      <c r="H58" s="49"/>
      <c r="I58" s="49" t="s">
        <v>1039</v>
      </c>
      <c r="J58">
        <v>5</v>
      </c>
      <c r="L58">
        <v>4</v>
      </c>
      <c r="N58" s="49"/>
    </row>
    <row r="59" spans="1:14" x14ac:dyDescent="0.25">
      <c r="A59" s="49"/>
      <c r="B59" t="s">
        <v>1045</v>
      </c>
      <c r="C59" s="49" t="s">
        <v>1026</v>
      </c>
      <c r="D59" s="49" t="s">
        <v>1046</v>
      </c>
      <c r="E59" s="49" t="s">
        <v>1047</v>
      </c>
      <c r="F59">
        <v>22</v>
      </c>
      <c r="G59" s="49"/>
      <c r="H59" s="49"/>
      <c r="I59" s="49" t="s">
        <v>1044</v>
      </c>
      <c r="J59">
        <v>5</v>
      </c>
      <c r="L59">
        <v>1</v>
      </c>
      <c r="N59" s="49"/>
    </row>
    <row r="60" spans="1:14" x14ac:dyDescent="0.25">
      <c r="A60" s="49"/>
      <c r="B60" t="s">
        <v>1049</v>
      </c>
      <c r="C60" s="49" t="s">
        <v>1031</v>
      </c>
      <c r="D60" s="49" t="s">
        <v>1050</v>
      </c>
      <c r="E60" s="49" t="s">
        <v>1051</v>
      </c>
      <c r="F60">
        <v>24</v>
      </c>
      <c r="G60" s="49"/>
      <c r="H60" s="49"/>
      <c r="I60" s="49" t="s">
        <v>1048</v>
      </c>
      <c r="J60">
        <v>5</v>
      </c>
      <c r="L60">
        <v>2</v>
      </c>
      <c r="N60" s="49"/>
    </row>
    <row r="61" spans="1:14" x14ac:dyDescent="0.25">
      <c r="A61" s="49"/>
      <c r="B61" t="s">
        <v>1053</v>
      </c>
      <c r="C61" s="49" t="s">
        <v>1036</v>
      </c>
      <c r="D61" s="49" t="s">
        <v>1054</v>
      </c>
      <c r="E61" s="49" t="s">
        <v>1055</v>
      </c>
      <c r="F61">
        <v>19</v>
      </c>
      <c r="G61" s="49"/>
      <c r="H61" s="49"/>
      <c r="I61" s="49" t="s">
        <v>1052</v>
      </c>
      <c r="J61">
        <v>5</v>
      </c>
      <c r="L61">
        <v>3</v>
      </c>
      <c r="N61" s="49"/>
    </row>
    <row r="62" spans="1:14" x14ac:dyDescent="0.25">
      <c r="A62" s="49"/>
      <c r="B62" t="s">
        <v>1057</v>
      </c>
      <c r="C62" s="49" t="s">
        <v>1041</v>
      </c>
      <c r="D62" s="49" t="s">
        <v>1058</v>
      </c>
      <c r="E62" s="49" t="s">
        <v>1059</v>
      </c>
      <c r="F62">
        <v>21</v>
      </c>
      <c r="G62" s="49"/>
      <c r="H62" s="49"/>
      <c r="I62" s="49" t="s">
        <v>1056</v>
      </c>
      <c r="J62">
        <v>5</v>
      </c>
      <c r="L62">
        <v>4</v>
      </c>
      <c r="N62" s="49"/>
    </row>
    <row r="63" spans="1:14" x14ac:dyDescent="0.25">
      <c r="A63" s="49"/>
      <c r="B63" t="s">
        <v>1061</v>
      </c>
      <c r="C63" s="49" t="s">
        <v>1026</v>
      </c>
      <c r="D63" s="49" t="s">
        <v>1062</v>
      </c>
      <c r="E63" s="49" t="s">
        <v>1063</v>
      </c>
      <c r="F63">
        <v>22</v>
      </c>
      <c r="G63" s="49"/>
      <c r="H63" s="49"/>
      <c r="I63" s="49" t="s">
        <v>1060</v>
      </c>
      <c r="J63">
        <v>5</v>
      </c>
      <c r="L63">
        <v>1</v>
      </c>
      <c r="N63" s="49"/>
    </row>
    <row r="64" spans="1:14" x14ac:dyDescent="0.25">
      <c r="A64" s="49"/>
      <c r="B64" t="s">
        <v>1065</v>
      </c>
      <c r="C64" s="49" t="s">
        <v>1031</v>
      </c>
      <c r="D64" s="49" t="s">
        <v>1066</v>
      </c>
      <c r="E64" s="49" t="s">
        <v>1067</v>
      </c>
      <c r="F64">
        <v>30</v>
      </c>
      <c r="G64" s="49"/>
      <c r="H64" s="49"/>
      <c r="I64" s="49" t="s">
        <v>1064</v>
      </c>
      <c r="J64">
        <v>5</v>
      </c>
      <c r="L64">
        <v>2</v>
      </c>
      <c r="N64" s="49"/>
    </row>
    <row r="65" spans="1:14" x14ac:dyDescent="0.25">
      <c r="A65" s="49"/>
      <c r="B65" t="s">
        <v>1069</v>
      </c>
      <c r="C65" s="49" t="s">
        <v>1036</v>
      </c>
      <c r="D65" s="49" t="s">
        <v>1070</v>
      </c>
      <c r="E65" s="49" t="s">
        <v>1071</v>
      </c>
      <c r="F65">
        <v>21</v>
      </c>
      <c r="G65" s="49"/>
      <c r="H65" s="49"/>
      <c r="I65" s="49" t="s">
        <v>1068</v>
      </c>
      <c r="J65">
        <v>5</v>
      </c>
      <c r="L65">
        <v>3</v>
      </c>
      <c r="N65" s="49"/>
    </row>
    <row r="66" spans="1:14" x14ac:dyDescent="0.25">
      <c r="A66" s="49"/>
      <c r="B66" t="s">
        <v>1073</v>
      </c>
      <c r="C66" s="49" t="s">
        <v>1041</v>
      </c>
      <c r="D66" s="49" t="s">
        <v>1074</v>
      </c>
      <c r="E66" s="49" t="s">
        <v>1075</v>
      </c>
      <c r="F66">
        <v>21</v>
      </c>
      <c r="G66" s="49"/>
      <c r="H66" s="49"/>
      <c r="I66" s="49" t="s">
        <v>1072</v>
      </c>
      <c r="J66">
        <v>5</v>
      </c>
      <c r="L66">
        <v>4</v>
      </c>
      <c r="N66" s="49"/>
    </row>
    <row r="67" spans="1:14" x14ac:dyDescent="0.25">
      <c r="A67" s="49"/>
      <c r="B67" t="s">
        <v>1077</v>
      </c>
      <c r="C67" s="49" t="s">
        <v>1026</v>
      </c>
      <c r="D67" s="49" t="s">
        <v>1078</v>
      </c>
      <c r="E67" s="49" t="s">
        <v>1079</v>
      </c>
      <c r="F67">
        <v>22</v>
      </c>
      <c r="G67" s="49"/>
      <c r="H67" s="49"/>
      <c r="I67" s="49" t="s">
        <v>1076</v>
      </c>
      <c r="J67">
        <v>5</v>
      </c>
      <c r="L67">
        <v>1</v>
      </c>
      <c r="N67" s="49"/>
    </row>
    <row r="68" spans="1:14" x14ac:dyDescent="0.25">
      <c r="A68" s="49"/>
      <c r="B68" t="s">
        <v>1081</v>
      </c>
      <c r="C68" s="49" t="s">
        <v>1031</v>
      </c>
      <c r="D68" s="49" t="s">
        <v>1082</v>
      </c>
      <c r="E68" s="49" t="s">
        <v>1083</v>
      </c>
      <c r="F68">
        <v>26</v>
      </c>
      <c r="G68" s="49"/>
      <c r="H68" s="49"/>
      <c r="I68" s="49" t="s">
        <v>1080</v>
      </c>
      <c r="J68">
        <v>5</v>
      </c>
      <c r="L68">
        <v>2</v>
      </c>
      <c r="N68" s="49"/>
    </row>
    <row r="69" spans="1:14" x14ac:dyDescent="0.25">
      <c r="A69" s="49"/>
      <c r="B69" t="s">
        <v>1085</v>
      </c>
      <c r="C69" s="49" t="s">
        <v>1036</v>
      </c>
      <c r="D69" s="49" t="s">
        <v>1086</v>
      </c>
      <c r="E69" s="49" t="s">
        <v>1087</v>
      </c>
      <c r="F69">
        <v>21</v>
      </c>
      <c r="G69" s="49"/>
      <c r="H69" s="49"/>
      <c r="I69" s="49" t="s">
        <v>1084</v>
      </c>
      <c r="J69">
        <v>5</v>
      </c>
      <c r="L69">
        <v>3</v>
      </c>
      <c r="N69" s="49"/>
    </row>
    <row r="70" spans="1:14" x14ac:dyDescent="0.25">
      <c r="A70" s="49"/>
      <c r="B70" t="s">
        <v>1089</v>
      </c>
      <c r="C70" s="49" t="s">
        <v>1041</v>
      </c>
      <c r="D70" s="49" t="s">
        <v>1090</v>
      </c>
      <c r="E70" s="49" t="s">
        <v>1091</v>
      </c>
      <c r="F70">
        <v>21</v>
      </c>
      <c r="G70" s="49"/>
      <c r="H70" s="49"/>
      <c r="I70" s="49" t="s">
        <v>1088</v>
      </c>
      <c r="J70">
        <v>5</v>
      </c>
      <c r="L70">
        <v>4</v>
      </c>
      <c r="N70" s="49"/>
    </row>
    <row r="71" spans="1:14" x14ac:dyDescent="0.25">
      <c r="A71" s="49"/>
      <c r="B71" t="s">
        <v>1093</v>
      </c>
      <c r="C71" s="49" t="s">
        <v>1026</v>
      </c>
      <c r="D71" s="49" t="s">
        <v>1094</v>
      </c>
      <c r="E71" s="49" t="s">
        <v>1095</v>
      </c>
      <c r="F71">
        <v>19</v>
      </c>
      <c r="G71" s="49"/>
      <c r="H71" s="49"/>
      <c r="I71" s="49" t="s">
        <v>1092</v>
      </c>
      <c r="J71">
        <v>5</v>
      </c>
      <c r="L71">
        <v>1</v>
      </c>
      <c r="N71" s="49"/>
    </row>
    <row r="72" spans="1:14" x14ac:dyDescent="0.25">
      <c r="A72" s="49"/>
      <c r="B72" t="s">
        <v>1097</v>
      </c>
      <c r="C72" s="49" t="s">
        <v>1031</v>
      </c>
      <c r="D72" s="49" t="s">
        <v>1098</v>
      </c>
      <c r="E72" s="49" t="s">
        <v>1099</v>
      </c>
      <c r="F72">
        <v>28</v>
      </c>
      <c r="G72" s="49"/>
      <c r="H72" s="49"/>
      <c r="I72" s="49" t="s">
        <v>1096</v>
      </c>
      <c r="J72">
        <v>5</v>
      </c>
      <c r="L72">
        <v>2</v>
      </c>
      <c r="N72" s="49"/>
    </row>
    <row r="73" spans="1:14" x14ac:dyDescent="0.25">
      <c r="A73" s="49"/>
      <c r="B73" t="s">
        <v>1101</v>
      </c>
      <c r="C73" s="49" t="s">
        <v>1036</v>
      </c>
      <c r="D73" s="49" t="s">
        <v>1102</v>
      </c>
      <c r="E73" s="49" t="s">
        <v>1103</v>
      </c>
      <c r="F73">
        <v>20</v>
      </c>
      <c r="G73" s="49"/>
      <c r="H73" s="49"/>
      <c r="I73" s="49" t="s">
        <v>1100</v>
      </c>
      <c r="J73">
        <v>5</v>
      </c>
      <c r="L73">
        <v>3</v>
      </c>
      <c r="N73" s="49"/>
    </row>
    <row r="74" spans="1:14" x14ac:dyDescent="0.25">
      <c r="A74" s="49"/>
      <c r="B74" t="s">
        <v>1105</v>
      </c>
      <c r="C74" s="49" t="s">
        <v>1041</v>
      </c>
      <c r="D74" s="49" t="s">
        <v>1106</v>
      </c>
      <c r="E74" s="49" t="s">
        <v>1107</v>
      </c>
      <c r="F74">
        <v>21</v>
      </c>
      <c r="G74" s="49"/>
      <c r="H74" s="49"/>
      <c r="I74" s="49" t="s">
        <v>1104</v>
      </c>
      <c r="J74">
        <v>5</v>
      </c>
      <c r="L74">
        <v>4</v>
      </c>
      <c r="N74" s="49"/>
    </row>
    <row r="75" spans="1:14" x14ac:dyDescent="0.25">
      <c r="A75" s="49"/>
      <c r="B75" t="s">
        <v>1109</v>
      </c>
      <c r="C75" s="49" t="s">
        <v>1026</v>
      </c>
      <c r="D75" s="49" t="s">
        <v>1110</v>
      </c>
      <c r="E75" s="49" t="s">
        <v>1111</v>
      </c>
      <c r="F75">
        <v>22</v>
      </c>
      <c r="G75" s="49"/>
      <c r="H75" s="49"/>
      <c r="I75" s="49" t="s">
        <v>1108</v>
      </c>
      <c r="J75">
        <v>5</v>
      </c>
      <c r="L75">
        <v>1</v>
      </c>
      <c r="N75" s="49"/>
    </row>
    <row r="76" spans="1:14" x14ac:dyDescent="0.25">
      <c r="A76" s="49"/>
      <c r="B76" t="s">
        <v>1113</v>
      </c>
      <c r="C76" s="49" t="s">
        <v>1031</v>
      </c>
      <c r="D76" s="49" t="s">
        <v>1114</v>
      </c>
      <c r="E76" s="49" t="s">
        <v>1115</v>
      </c>
      <c r="F76">
        <v>24</v>
      </c>
      <c r="G76" s="49"/>
      <c r="H76" s="49"/>
      <c r="I76" s="49" t="s">
        <v>1112</v>
      </c>
      <c r="J76">
        <v>5</v>
      </c>
      <c r="L76">
        <v>2</v>
      </c>
      <c r="N76" s="49"/>
    </row>
    <row r="77" spans="1:14" x14ac:dyDescent="0.25">
      <c r="A77" s="49"/>
      <c r="B77" t="s">
        <v>1117</v>
      </c>
      <c r="C77" s="49" t="s">
        <v>1036</v>
      </c>
      <c r="D77" s="49" t="s">
        <v>1118</v>
      </c>
      <c r="E77" s="49" t="s">
        <v>1119</v>
      </c>
      <c r="F77">
        <v>21</v>
      </c>
      <c r="G77" s="49"/>
      <c r="H77" s="49"/>
      <c r="I77" s="49" t="s">
        <v>1116</v>
      </c>
      <c r="J77">
        <v>5</v>
      </c>
      <c r="L77">
        <v>3</v>
      </c>
      <c r="N77" s="49"/>
    </row>
    <row r="78" spans="1:14" x14ac:dyDescent="0.25">
      <c r="A78" s="49"/>
      <c r="B78" t="s">
        <v>638</v>
      </c>
      <c r="C78" s="49" t="s">
        <v>1041</v>
      </c>
      <c r="D78" s="49" t="s">
        <v>1121</v>
      </c>
      <c r="E78" s="49" t="s">
        <v>1122</v>
      </c>
      <c r="F78">
        <v>21</v>
      </c>
      <c r="G78" s="49"/>
      <c r="H78" s="49"/>
      <c r="I78" s="49" t="s">
        <v>1120</v>
      </c>
      <c r="J78">
        <v>5</v>
      </c>
      <c r="L78">
        <v>4</v>
      </c>
      <c r="N78" s="49"/>
    </row>
    <row r="79" spans="1:14" x14ac:dyDescent="0.25">
      <c r="A79" s="49"/>
      <c r="B79" t="s">
        <v>644</v>
      </c>
      <c r="C79" s="49" t="s">
        <v>1124</v>
      </c>
      <c r="D79" s="49" t="s">
        <v>1125</v>
      </c>
      <c r="E79" s="49" t="s">
        <v>1126</v>
      </c>
      <c r="F79">
        <v>26</v>
      </c>
      <c r="G79" s="49"/>
      <c r="H79" s="49"/>
      <c r="I79" s="49" t="s">
        <v>1123</v>
      </c>
      <c r="J79">
        <v>6</v>
      </c>
      <c r="L79">
        <v>1</v>
      </c>
      <c r="N79" s="49"/>
    </row>
    <row r="80" spans="1:14" x14ac:dyDescent="0.25">
      <c r="A80" s="49"/>
      <c r="B80" t="s">
        <v>1128</v>
      </c>
      <c r="C80" s="49" t="s">
        <v>1129</v>
      </c>
      <c r="D80" s="49" t="s">
        <v>1130</v>
      </c>
      <c r="E80" s="49" t="s">
        <v>1131</v>
      </c>
      <c r="F80">
        <v>25</v>
      </c>
      <c r="G80" s="49"/>
      <c r="H80" s="49"/>
      <c r="I80" s="49" t="s">
        <v>1127</v>
      </c>
      <c r="J80">
        <v>6</v>
      </c>
      <c r="L80">
        <v>2</v>
      </c>
      <c r="N80" s="49"/>
    </row>
    <row r="81" spans="1:14" x14ac:dyDescent="0.25">
      <c r="A81" s="49"/>
      <c r="B81" t="s">
        <v>1133</v>
      </c>
      <c r="C81" s="49" t="s">
        <v>1134</v>
      </c>
      <c r="D81" s="49" t="s">
        <v>1135</v>
      </c>
      <c r="E81" s="49" t="s">
        <v>1136</v>
      </c>
      <c r="F81">
        <v>15</v>
      </c>
      <c r="G81" s="49"/>
      <c r="H81" s="49"/>
      <c r="I81" s="49" t="s">
        <v>1132</v>
      </c>
      <c r="J81">
        <v>6</v>
      </c>
      <c r="L81">
        <v>3</v>
      </c>
      <c r="N81" s="49"/>
    </row>
    <row r="82" spans="1:14" x14ac:dyDescent="0.25">
      <c r="A82" s="49"/>
      <c r="B82" t="s">
        <v>1138</v>
      </c>
      <c r="C82" s="49" t="s">
        <v>1139</v>
      </c>
      <c r="D82" s="49" t="s">
        <v>1140</v>
      </c>
      <c r="E82" s="49" t="s">
        <v>1141</v>
      </c>
      <c r="F82">
        <v>21</v>
      </c>
      <c r="G82" s="49"/>
      <c r="H82" s="49"/>
      <c r="I82" s="49" t="s">
        <v>1137</v>
      </c>
      <c r="J82">
        <v>6</v>
      </c>
      <c r="L82">
        <v>4</v>
      </c>
      <c r="N82" s="49"/>
    </row>
    <row r="83" spans="1:14" x14ac:dyDescent="0.25">
      <c r="A83" s="49"/>
      <c r="B83" t="s">
        <v>1143</v>
      </c>
      <c r="C83" s="49" t="s">
        <v>1124</v>
      </c>
      <c r="D83" s="49" t="s">
        <v>1144</v>
      </c>
      <c r="E83" s="49" t="s">
        <v>1145</v>
      </c>
      <c r="F83">
        <v>23</v>
      </c>
      <c r="G83" s="49"/>
      <c r="H83" s="49"/>
      <c r="I83" s="49" t="s">
        <v>1142</v>
      </c>
      <c r="J83">
        <v>6</v>
      </c>
      <c r="L83">
        <v>1</v>
      </c>
      <c r="N83" s="49"/>
    </row>
    <row r="84" spans="1:14" x14ac:dyDescent="0.25">
      <c r="A84" s="49"/>
      <c r="B84" t="s">
        <v>1147</v>
      </c>
      <c r="C84" s="49" t="s">
        <v>1129</v>
      </c>
      <c r="D84" s="49" t="s">
        <v>1148</v>
      </c>
      <c r="E84" s="49" t="s">
        <v>1149</v>
      </c>
      <c r="F84">
        <v>24</v>
      </c>
      <c r="G84" s="49"/>
      <c r="H84" s="49"/>
      <c r="I84" s="49" t="s">
        <v>1146</v>
      </c>
      <c r="J84">
        <v>6</v>
      </c>
      <c r="L84">
        <v>2</v>
      </c>
      <c r="N84" s="49"/>
    </row>
    <row r="85" spans="1:14" x14ac:dyDescent="0.25">
      <c r="A85" s="49"/>
      <c r="B85" t="s">
        <v>1151</v>
      </c>
      <c r="C85" s="49" t="s">
        <v>1134</v>
      </c>
      <c r="D85" s="49" t="s">
        <v>1152</v>
      </c>
      <c r="E85" s="49" t="s">
        <v>1153</v>
      </c>
      <c r="F85">
        <v>16</v>
      </c>
      <c r="G85" s="49"/>
      <c r="H85" s="49"/>
      <c r="I85" s="49" t="s">
        <v>1150</v>
      </c>
      <c r="J85">
        <v>6</v>
      </c>
      <c r="L85">
        <v>3</v>
      </c>
      <c r="N85" s="49"/>
    </row>
    <row r="86" spans="1:14" x14ac:dyDescent="0.25">
      <c r="A86" s="49"/>
      <c r="B86" t="s">
        <v>1155</v>
      </c>
      <c r="C86" s="49" t="s">
        <v>1139</v>
      </c>
      <c r="D86" s="49" t="s">
        <v>1156</v>
      </c>
      <c r="E86" s="49" t="s">
        <v>1157</v>
      </c>
      <c r="F86">
        <v>21</v>
      </c>
      <c r="G86" s="49"/>
      <c r="H86" s="49"/>
      <c r="I86" s="49" t="s">
        <v>1154</v>
      </c>
      <c r="J86">
        <v>6</v>
      </c>
      <c r="L86">
        <v>4</v>
      </c>
      <c r="N86" s="49"/>
    </row>
    <row r="87" spans="1:14" x14ac:dyDescent="0.25">
      <c r="A87" s="49"/>
      <c r="B87" t="s">
        <v>1159</v>
      </c>
      <c r="C87" s="49" t="s">
        <v>1124</v>
      </c>
      <c r="D87" s="49" t="s">
        <v>1160</v>
      </c>
      <c r="E87" s="49" t="s">
        <v>1161</v>
      </c>
      <c r="F87">
        <v>24</v>
      </c>
      <c r="G87" s="49"/>
      <c r="H87" s="49"/>
      <c r="I87" s="49" t="s">
        <v>1158</v>
      </c>
      <c r="J87">
        <v>6</v>
      </c>
      <c r="L87">
        <v>1</v>
      </c>
      <c r="N87" s="49"/>
    </row>
    <row r="88" spans="1:14" x14ac:dyDescent="0.25">
      <c r="A88" s="49"/>
      <c r="B88" t="s">
        <v>1163</v>
      </c>
      <c r="C88" s="49" t="s">
        <v>1129</v>
      </c>
      <c r="D88" s="49" t="s">
        <v>1164</v>
      </c>
      <c r="E88" s="49" t="s">
        <v>1165</v>
      </c>
      <c r="F88">
        <v>24</v>
      </c>
      <c r="G88" s="49"/>
      <c r="H88" s="49"/>
      <c r="I88" s="49" t="s">
        <v>1162</v>
      </c>
      <c r="J88">
        <v>6</v>
      </c>
      <c r="L88">
        <v>2</v>
      </c>
      <c r="N88" s="49"/>
    </row>
    <row r="89" spans="1:14" x14ac:dyDescent="0.25">
      <c r="A89" s="49"/>
      <c r="B89" t="s">
        <v>1167</v>
      </c>
      <c r="C89" s="49" t="s">
        <v>1134</v>
      </c>
      <c r="D89" s="49" t="s">
        <v>1168</v>
      </c>
      <c r="E89" s="49" t="s">
        <v>1169</v>
      </c>
      <c r="F89">
        <v>16</v>
      </c>
      <c r="G89" s="49"/>
      <c r="H89" s="49"/>
      <c r="I89" s="49" t="s">
        <v>1166</v>
      </c>
      <c r="J89">
        <v>6</v>
      </c>
      <c r="L89">
        <v>3</v>
      </c>
      <c r="N89" s="49"/>
    </row>
    <row r="90" spans="1:14" x14ac:dyDescent="0.25">
      <c r="A90" s="49"/>
      <c r="B90" t="s">
        <v>1171</v>
      </c>
      <c r="C90" s="49" t="s">
        <v>1139</v>
      </c>
      <c r="D90" s="49" t="s">
        <v>1172</v>
      </c>
      <c r="E90" s="49" t="s">
        <v>1173</v>
      </c>
      <c r="F90">
        <v>23</v>
      </c>
      <c r="G90" s="49"/>
      <c r="H90" s="49"/>
      <c r="I90" s="49" t="s">
        <v>1170</v>
      </c>
      <c r="J90">
        <v>6</v>
      </c>
      <c r="L90">
        <v>4</v>
      </c>
      <c r="N90" s="49"/>
    </row>
    <row r="91" spans="1:14" x14ac:dyDescent="0.25">
      <c r="A91" s="49"/>
      <c r="B91" t="s">
        <v>1175</v>
      </c>
      <c r="C91" s="49" t="s">
        <v>1124</v>
      </c>
      <c r="D91" s="49" t="s">
        <v>1176</v>
      </c>
      <c r="E91" s="49" t="s">
        <v>1177</v>
      </c>
      <c r="F91">
        <v>24</v>
      </c>
      <c r="G91" s="49"/>
      <c r="H91" s="49"/>
      <c r="I91" s="49" t="s">
        <v>1174</v>
      </c>
      <c r="J91">
        <v>6</v>
      </c>
      <c r="L91">
        <v>1</v>
      </c>
      <c r="N91" s="49"/>
    </row>
    <row r="92" spans="1:14" x14ac:dyDescent="0.25">
      <c r="A92" s="49"/>
      <c r="B92" t="s">
        <v>1179</v>
      </c>
      <c r="C92" s="49" t="s">
        <v>1129</v>
      </c>
      <c r="D92" s="49" t="s">
        <v>1180</v>
      </c>
      <c r="E92" s="49" t="s">
        <v>1181</v>
      </c>
      <c r="F92">
        <v>29</v>
      </c>
      <c r="G92" s="49"/>
      <c r="H92" s="49"/>
      <c r="I92" s="49" t="s">
        <v>1178</v>
      </c>
      <c r="J92">
        <v>6</v>
      </c>
      <c r="L92">
        <v>2</v>
      </c>
      <c r="N92" s="49"/>
    </row>
    <row r="93" spans="1:14" x14ac:dyDescent="0.25">
      <c r="A93" s="49"/>
      <c r="B93" t="s">
        <v>1183</v>
      </c>
      <c r="C93" s="49" t="s">
        <v>1134</v>
      </c>
      <c r="D93" s="49" t="s">
        <v>1184</v>
      </c>
      <c r="E93" s="49" t="s">
        <v>1185</v>
      </c>
      <c r="F93">
        <v>16</v>
      </c>
      <c r="G93" s="49"/>
      <c r="H93" s="49"/>
      <c r="I93" s="49" t="s">
        <v>1182</v>
      </c>
      <c r="J93">
        <v>6</v>
      </c>
      <c r="L93">
        <v>3</v>
      </c>
      <c r="N93" s="49"/>
    </row>
    <row r="94" spans="1:14" x14ac:dyDescent="0.25">
      <c r="A94" s="49"/>
      <c r="B94" t="s">
        <v>1187</v>
      </c>
      <c r="C94" s="49" t="s">
        <v>1139</v>
      </c>
      <c r="D94" s="49" t="s">
        <v>1188</v>
      </c>
      <c r="E94" s="49" t="s">
        <v>1189</v>
      </c>
      <c r="F94">
        <v>22</v>
      </c>
      <c r="G94" s="49"/>
      <c r="H94" s="49"/>
      <c r="I94" s="49" t="s">
        <v>1186</v>
      </c>
      <c r="J94">
        <v>6</v>
      </c>
      <c r="L94">
        <v>4</v>
      </c>
      <c r="N94" s="49"/>
    </row>
    <row r="95" spans="1:14" x14ac:dyDescent="0.25">
      <c r="A95" s="49"/>
      <c r="B95" t="s">
        <v>1191</v>
      </c>
      <c r="C95" s="49" t="s">
        <v>1124</v>
      </c>
      <c r="D95" s="49" t="s">
        <v>1192</v>
      </c>
      <c r="E95" s="49" t="s">
        <v>1193</v>
      </c>
      <c r="F95">
        <v>24</v>
      </c>
      <c r="G95" s="49"/>
      <c r="H95" s="49"/>
      <c r="I95" s="49" t="s">
        <v>1190</v>
      </c>
      <c r="J95">
        <v>6</v>
      </c>
      <c r="L95">
        <v>1</v>
      </c>
      <c r="N95" s="49"/>
    </row>
    <row r="96" spans="1:14" x14ac:dyDescent="0.25">
      <c r="A96" s="49"/>
      <c r="B96" t="s">
        <v>1195</v>
      </c>
      <c r="C96" s="49" t="s">
        <v>1129</v>
      </c>
      <c r="D96" s="49" t="s">
        <v>1196</v>
      </c>
      <c r="E96" s="49" t="s">
        <v>1197</v>
      </c>
      <c r="F96">
        <v>27</v>
      </c>
      <c r="G96" s="49"/>
      <c r="H96" s="49"/>
      <c r="I96" s="49" t="s">
        <v>1194</v>
      </c>
      <c r="J96">
        <v>6</v>
      </c>
      <c r="L96">
        <v>2</v>
      </c>
      <c r="N96" s="49"/>
    </row>
    <row r="97" spans="1:14" x14ac:dyDescent="0.25">
      <c r="A97" s="49"/>
      <c r="B97" t="s">
        <v>1199</v>
      </c>
      <c r="C97" s="49" t="s">
        <v>1134</v>
      </c>
      <c r="D97" s="49" t="s">
        <v>1200</v>
      </c>
      <c r="E97" s="49" t="s">
        <v>1201</v>
      </c>
      <c r="F97">
        <v>18</v>
      </c>
      <c r="G97" s="49"/>
      <c r="H97" s="49"/>
      <c r="I97" s="49" t="s">
        <v>1198</v>
      </c>
      <c r="J97">
        <v>6</v>
      </c>
      <c r="L97">
        <v>3</v>
      </c>
      <c r="N97" s="49"/>
    </row>
    <row r="98" spans="1:14" x14ac:dyDescent="0.25">
      <c r="A98" s="49"/>
      <c r="B98" t="s">
        <v>645</v>
      </c>
      <c r="C98" s="49" t="s">
        <v>1139</v>
      </c>
      <c r="D98" s="49" t="s">
        <v>1203</v>
      </c>
      <c r="E98" s="49" t="s">
        <v>1204</v>
      </c>
      <c r="F98">
        <v>21</v>
      </c>
      <c r="G98" s="49"/>
      <c r="H98" s="49"/>
      <c r="I98" s="49" t="s">
        <v>1202</v>
      </c>
      <c r="J98">
        <v>6</v>
      </c>
      <c r="L98">
        <v>4</v>
      </c>
      <c r="N98" s="49"/>
    </row>
    <row r="99" spans="1:14" x14ac:dyDescent="0.25">
      <c r="A99" s="49"/>
      <c r="B99" t="s">
        <v>653</v>
      </c>
      <c r="C99" s="49" t="s">
        <v>1206</v>
      </c>
      <c r="D99" s="49" t="s">
        <v>1207</v>
      </c>
      <c r="E99" s="49" t="s">
        <v>1208</v>
      </c>
      <c r="F99">
        <v>31</v>
      </c>
      <c r="G99" s="49"/>
      <c r="H99" s="49"/>
      <c r="I99" s="49" t="s">
        <v>1205</v>
      </c>
      <c r="J99">
        <v>7</v>
      </c>
      <c r="L99">
        <v>1</v>
      </c>
      <c r="N99" s="49"/>
    </row>
    <row r="100" spans="1:14" x14ac:dyDescent="0.25">
      <c r="A100" s="49"/>
      <c r="B100" t="s">
        <v>1210</v>
      </c>
      <c r="C100" s="49" t="s">
        <v>1211</v>
      </c>
      <c r="D100" s="49" t="s">
        <v>1212</v>
      </c>
      <c r="E100" s="49" t="s">
        <v>1213</v>
      </c>
      <c r="F100">
        <v>28</v>
      </c>
      <c r="G100" s="49"/>
      <c r="H100" s="49"/>
      <c r="I100" s="49" t="s">
        <v>1209</v>
      </c>
      <c r="J100">
        <v>7</v>
      </c>
      <c r="L100">
        <v>2</v>
      </c>
      <c r="N100" s="49"/>
    </row>
    <row r="101" spans="1:14" x14ac:dyDescent="0.25">
      <c r="A101" s="49"/>
      <c r="B101" t="s">
        <v>1215</v>
      </c>
      <c r="C101" s="49" t="s">
        <v>1216</v>
      </c>
      <c r="D101" s="49" t="s">
        <v>1217</v>
      </c>
      <c r="E101" s="49" t="s">
        <v>1218</v>
      </c>
      <c r="F101">
        <v>25</v>
      </c>
      <c r="G101" s="49"/>
      <c r="H101" s="49"/>
      <c r="I101" s="49" t="s">
        <v>1214</v>
      </c>
      <c r="J101">
        <v>7</v>
      </c>
      <c r="L101">
        <v>3</v>
      </c>
      <c r="N101" s="49"/>
    </row>
    <row r="102" spans="1:14" x14ac:dyDescent="0.25">
      <c r="A102" s="49"/>
      <c r="B102" t="s">
        <v>1220</v>
      </c>
      <c r="C102" s="49" t="s">
        <v>1221</v>
      </c>
      <c r="D102" s="49" t="s">
        <v>1222</v>
      </c>
      <c r="E102" s="49" t="s">
        <v>1223</v>
      </c>
      <c r="F102">
        <v>27</v>
      </c>
      <c r="G102" s="49"/>
      <c r="H102" s="49"/>
      <c r="I102" s="49" t="s">
        <v>1219</v>
      </c>
      <c r="J102">
        <v>7</v>
      </c>
      <c r="L102">
        <v>4</v>
      </c>
      <c r="N102" s="49"/>
    </row>
    <row r="103" spans="1:14" x14ac:dyDescent="0.25">
      <c r="A103" s="49"/>
      <c r="B103" t="s">
        <v>1225</v>
      </c>
      <c r="C103" s="49" t="s">
        <v>1206</v>
      </c>
      <c r="D103" s="49" t="s">
        <v>1226</v>
      </c>
      <c r="E103" s="49" t="s">
        <v>1227</v>
      </c>
      <c r="F103">
        <v>30</v>
      </c>
      <c r="G103" s="49"/>
      <c r="H103" s="49"/>
      <c r="I103" s="49" t="s">
        <v>1224</v>
      </c>
      <c r="J103">
        <v>7</v>
      </c>
      <c r="L103">
        <v>1</v>
      </c>
      <c r="N103" s="49"/>
    </row>
    <row r="104" spans="1:14" x14ac:dyDescent="0.25">
      <c r="A104" s="49"/>
      <c r="B104" t="s">
        <v>1229</v>
      </c>
      <c r="C104" s="49" t="s">
        <v>1211</v>
      </c>
      <c r="D104" s="49" t="s">
        <v>1230</v>
      </c>
      <c r="E104" s="49" t="s">
        <v>1231</v>
      </c>
      <c r="F104">
        <v>27</v>
      </c>
      <c r="G104" s="49"/>
      <c r="H104" s="49"/>
      <c r="I104" s="49" t="s">
        <v>1228</v>
      </c>
      <c r="J104">
        <v>7</v>
      </c>
      <c r="L104">
        <v>2</v>
      </c>
      <c r="N104" s="49"/>
    </row>
    <row r="105" spans="1:14" x14ac:dyDescent="0.25">
      <c r="A105" s="49"/>
      <c r="B105" t="s">
        <v>1233</v>
      </c>
      <c r="C105" s="49" t="s">
        <v>1216</v>
      </c>
      <c r="D105" s="49" t="s">
        <v>1234</v>
      </c>
      <c r="E105" s="49" t="s">
        <v>1235</v>
      </c>
      <c r="F105">
        <v>26</v>
      </c>
      <c r="G105" s="49"/>
      <c r="H105" s="49"/>
      <c r="I105" s="49" t="s">
        <v>1232</v>
      </c>
      <c r="J105">
        <v>7</v>
      </c>
      <c r="L105">
        <v>3</v>
      </c>
      <c r="N105" s="49"/>
    </row>
    <row r="106" spans="1:14" x14ac:dyDescent="0.25">
      <c r="A106" s="49"/>
      <c r="B106" t="s">
        <v>1237</v>
      </c>
      <c r="C106" s="49" t="s">
        <v>1221</v>
      </c>
      <c r="D106" s="49" t="s">
        <v>1238</v>
      </c>
      <c r="E106" s="49" t="s">
        <v>1239</v>
      </c>
      <c r="F106">
        <v>28</v>
      </c>
      <c r="G106" s="49"/>
      <c r="H106" s="49"/>
      <c r="I106" s="49" t="s">
        <v>1236</v>
      </c>
      <c r="J106">
        <v>7</v>
      </c>
      <c r="L106">
        <v>4</v>
      </c>
      <c r="N106" s="49"/>
    </row>
    <row r="107" spans="1:14" x14ac:dyDescent="0.25">
      <c r="A107" s="49"/>
      <c r="B107" t="s">
        <v>1241</v>
      </c>
      <c r="C107" s="49" t="s">
        <v>1206</v>
      </c>
      <c r="D107" s="49" t="s">
        <v>1242</v>
      </c>
      <c r="E107" s="49" t="s">
        <v>1243</v>
      </c>
      <c r="F107">
        <v>30</v>
      </c>
      <c r="G107" s="49"/>
      <c r="H107" s="49"/>
      <c r="I107" s="49" t="s">
        <v>1240</v>
      </c>
      <c r="J107">
        <v>7</v>
      </c>
      <c r="L107">
        <v>1</v>
      </c>
      <c r="N107" s="49"/>
    </row>
    <row r="108" spans="1:14" x14ac:dyDescent="0.25">
      <c r="A108" s="49"/>
      <c r="B108" t="s">
        <v>1245</v>
      </c>
      <c r="C108" s="49" t="s">
        <v>1211</v>
      </c>
      <c r="D108" s="49" t="s">
        <v>1246</v>
      </c>
      <c r="E108" s="49" t="s">
        <v>1247</v>
      </c>
      <c r="F108">
        <v>30</v>
      </c>
      <c r="G108" s="49"/>
      <c r="H108" s="49"/>
      <c r="I108" s="49" t="s">
        <v>1244</v>
      </c>
      <c r="J108">
        <v>7</v>
      </c>
      <c r="L108">
        <v>2</v>
      </c>
      <c r="N108" s="49"/>
    </row>
    <row r="109" spans="1:14" x14ac:dyDescent="0.25">
      <c r="A109" s="49"/>
      <c r="B109" t="s">
        <v>1249</v>
      </c>
      <c r="C109" s="49" t="s">
        <v>1216</v>
      </c>
      <c r="D109" s="49" t="s">
        <v>1250</v>
      </c>
      <c r="E109" s="49" t="s">
        <v>1251</v>
      </c>
      <c r="F109">
        <v>27</v>
      </c>
      <c r="G109" s="49"/>
      <c r="H109" s="49"/>
      <c r="I109" s="49" t="s">
        <v>1248</v>
      </c>
      <c r="J109">
        <v>7</v>
      </c>
      <c r="L109">
        <v>3</v>
      </c>
      <c r="N109" s="49"/>
    </row>
    <row r="110" spans="1:14" x14ac:dyDescent="0.25">
      <c r="A110" s="49"/>
      <c r="B110" t="s">
        <v>1253</v>
      </c>
      <c r="C110" s="49" t="s">
        <v>1221</v>
      </c>
      <c r="D110" s="49" t="s">
        <v>1254</v>
      </c>
      <c r="E110" s="49" t="s">
        <v>1255</v>
      </c>
      <c r="F110">
        <v>27</v>
      </c>
      <c r="G110" s="49"/>
      <c r="H110" s="49"/>
      <c r="I110" s="49" t="s">
        <v>1252</v>
      </c>
      <c r="J110">
        <v>7</v>
      </c>
      <c r="L110">
        <v>4</v>
      </c>
      <c r="N110" s="49"/>
    </row>
    <row r="111" spans="1:14" x14ac:dyDescent="0.25">
      <c r="A111" s="49"/>
      <c r="B111" t="s">
        <v>1257</v>
      </c>
      <c r="C111" s="49" t="s">
        <v>1206</v>
      </c>
      <c r="D111" s="49" t="s">
        <v>1258</v>
      </c>
      <c r="E111" s="49" t="s">
        <v>1259</v>
      </c>
      <c r="F111">
        <v>31</v>
      </c>
      <c r="G111" s="49"/>
      <c r="H111" s="49"/>
      <c r="I111" s="49" t="s">
        <v>1256</v>
      </c>
      <c r="J111">
        <v>7</v>
      </c>
      <c r="L111">
        <v>1</v>
      </c>
      <c r="N111" s="49"/>
    </row>
    <row r="112" spans="1:14" x14ac:dyDescent="0.25">
      <c r="A112" s="49"/>
      <c r="B112" t="s">
        <v>1261</v>
      </c>
      <c r="C112" s="49" t="s">
        <v>1211</v>
      </c>
      <c r="D112" s="49" t="s">
        <v>1262</v>
      </c>
      <c r="E112" s="49" t="s">
        <v>1263</v>
      </c>
      <c r="F112">
        <v>32</v>
      </c>
      <c r="G112" s="49"/>
      <c r="H112" s="49"/>
      <c r="I112" s="49" t="s">
        <v>1260</v>
      </c>
      <c r="J112">
        <v>7</v>
      </c>
      <c r="L112">
        <v>2</v>
      </c>
      <c r="N112" s="49"/>
    </row>
    <row r="113" spans="1:14" x14ac:dyDescent="0.25">
      <c r="A113" s="49"/>
      <c r="B113" t="s">
        <v>1265</v>
      </c>
      <c r="C113" s="49" t="s">
        <v>1216</v>
      </c>
      <c r="D113" s="49" t="s">
        <v>1266</v>
      </c>
      <c r="E113" s="49" t="s">
        <v>1267</v>
      </c>
      <c r="F113">
        <v>27</v>
      </c>
      <c r="G113" s="49"/>
      <c r="H113" s="49"/>
      <c r="I113" s="49" t="s">
        <v>1264</v>
      </c>
      <c r="J113">
        <v>7</v>
      </c>
      <c r="L113">
        <v>3</v>
      </c>
      <c r="N113" s="49"/>
    </row>
    <row r="114" spans="1:14" x14ac:dyDescent="0.25">
      <c r="A114" s="49"/>
      <c r="B114" t="s">
        <v>654</v>
      </c>
      <c r="C114" s="49" t="s">
        <v>1221</v>
      </c>
      <c r="D114" s="49" t="s">
        <v>1269</v>
      </c>
      <c r="E114" s="49" t="s">
        <v>1270</v>
      </c>
      <c r="F114">
        <v>27</v>
      </c>
      <c r="G114" s="49"/>
      <c r="H114" s="49"/>
      <c r="I114" s="49" t="s">
        <v>1268</v>
      </c>
      <c r="J114">
        <v>7</v>
      </c>
      <c r="L114">
        <v>4</v>
      </c>
      <c r="N114" s="49"/>
    </row>
    <row r="115" spans="1:14" x14ac:dyDescent="0.25">
      <c r="A115" s="49"/>
      <c r="B115" t="s">
        <v>660</v>
      </c>
      <c r="C115" s="49" t="s">
        <v>1272</v>
      </c>
      <c r="D115" s="49" t="s">
        <v>1273</v>
      </c>
      <c r="E115" s="49" t="s">
        <v>1274</v>
      </c>
      <c r="F115">
        <v>29</v>
      </c>
      <c r="G115" s="49"/>
      <c r="H115" s="49"/>
      <c r="I115" s="49" t="s">
        <v>1271</v>
      </c>
      <c r="J115">
        <v>8</v>
      </c>
      <c r="L115">
        <v>1</v>
      </c>
      <c r="N115" s="49"/>
    </row>
    <row r="116" spans="1:14" x14ac:dyDescent="0.25">
      <c r="A116" s="49"/>
      <c r="B116" t="s">
        <v>1276</v>
      </c>
      <c r="C116" s="49" t="s">
        <v>1277</v>
      </c>
      <c r="D116" s="49" t="s">
        <v>1278</v>
      </c>
      <c r="E116" s="49" t="s">
        <v>1279</v>
      </c>
      <c r="F116">
        <v>37</v>
      </c>
      <c r="G116" s="49"/>
      <c r="H116" s="49"/>
      <c r="I116" s="49" t="s">
        <v>1275</v>
      </c>
      <c r="J116">
        <v>8</v>
      </c>
      <c r="L116">
        <v>2</v>
      </c>
      <c r="N116" s="49"/>
    </row>
    <row r="117" spans="1:14" x14ac:dyDescent="0.25">
      <c r="A117" s="49"/>
      <c r="B117" t="s">
        <v>1281</v>
      </c>
      <c r="C117" s="49" t="s">
        <v>1282</v>
      </c>
      <c r="D117" s="49" t="s">
        <v>1283</v>
      </c>
      <c r="E117" s="49" t="s">
        <v>1284</v>
      </c>
      <c r="F117">
        <v>31</v>
      </c>
      <c r="G117" s="49"/>
      <c r="H117" s="49"/>
      <c r="I117" s="49" t="s">
        <v>1280</v>
      </c>
      <c r="J117">
        <v>8</v>
      </c>
      <c r="L117">
        <v>3</v>
      </c>
      <c r="N117" s="49"/>
    </row>
    <row r="118" spans="1:14" x14ac:dyDescent="0.25">
      <c r="A118" s="49"/>
      <c r="B118" t="s">
        <v>1286</v>
      </c>
      <c r="C118" s="49" t="s">
        <v>1287</v>
      </c>
      <c r="D118" s="49" t="s">
        <v>1288</v>
      </c>
      <c r="E118" s="49" t="s">
        <v>1289</v>
      </c>
      <c r="F118">
        <v>34</v>
      </c>
      <c r="G118" s="49"/>
      <c r="H118" s="49"/>
      <c r="I118" s="49" t="s">
        <v>1285</v>
      </c>
      <c r="J118">
        <v>8</v>
      </c>
      <c r="L118">
        <v>4</v>
      </c>
      <c r="N118" s="49"/>
    </row>
    <row r="119" spans="1:14" x14ac:dyDescent="0.25">
      <c r="A119" s="49"/>
      <c r="B119" t="s">
        <v>1291</v>
      </c>
      <c r="C119" s="49" t="s">
        <v>1272</v>
      </c>
      <c r="D119" s="49" t="s">
        <v>1292</v>
      </c>
      <c r="E119" s="49" t="s">
        <v>1293</v>
      </c>
      <c r="F119">
        <v>27</v>
      </c>
      <c r="G119" s="49"/>
      <c r="H119" s="49"/>
      <c r="I119" s="49" t="s">
        <v>1290</v>
      </c>
      <c r="J119">
        <v>8</v>
      </c>
      <c r="L119">
        <v>1</v>
      </c>
      <c r="N119" s="49"/>
    </row>
    <row r="120" spans="1:14" x14ac:dyDescent="0.25">
      <c r="A120" s="49"/>
      <c r="B120" t="s">
        <v>1295</v>
      </c>
      <c r="C120" s="49" t="s">
        <v>1277</v>
      </c>
      <c r="D120" s="49" t="s">
        <v>1296</v>
      </c>
      <c r="E120" s="49" t="s">
        <v>1297</v>
      </c>
      <c r="F120">
        <v>35</v>
      </c>
      <c r="G120" s="49"/>
      <c r="H120" s="49"/>
      <c r="I120" s="49" t="s">
        <v>1294</v>
      </c>
      <c r="J120">
        <v>8</v>
      </c>
      <c r="L120">
        <v>2</v>
      </c>
      <c r="N120" s="49"/>
    </row>
    <row r="121" spans="1:14" x14ac:dyDescent="0.25">
      <c r="A121" s="49"/>
      <c r="B121" t="s">
        <v>1299</v>
      </c>
      <c r="C121" s="49" t="s">
        <v>1282</v>
      </c>
      <c r="D121" s="49" t="s">
        <v>1300</v>
      </c>
      <c r="E121" s="49" t="s">
        <v>1301</v>
      </c>
      <c r="F121">
        <v>29</v>
      </c>
      <c r="G121" s="49"/>
      <c r="H121" s="49"/>
      <c r="I121" s="49" t="s">
        <v>1298</v>
      </c>
      <c r="J121">
        <v>8</v>
      </c>
      <c r="L121">
        <v>3</v>
      </c>
      <c r="N121" s="49"/>
    </row>
    <row r="122" spans="1:14" x14ac:dyDescent="0.25">
      <c r="A122" s="49"/>
      <c r="B122" t="s">
        <v>1303</v>
      </c>
      <c r="C122" s="49" t="s">
        <v>1287</v>
      </c>
      <c r="D122" s="49" t="s">
        <v>1304</v>
      </c>
      <c r="E122" s="49" t="s">
        <v>1305</v>
      </c>
      <c r="F122">
        <v>34</v>
      </c>
      <c r="G122" s="49"/>
      <c r="H122" s="49"/>
      <c r="I122" s="49" t="s">
        <v>1302</v>
      </c>
      <c r="J122">
        <v>8</v>
      </c>
      <c r="L122">
        <v>4</v>
      </c>
      <c r="N122" s="49"/>
    </row>
    <row r="123" spans="1:14" x14ac:dyDescent="0.25">
      <c r="A123" s="49"/>
      <c r="B123" t="s">
        <v>1307</v>
      </c>
      <c r="C123" s="49" t="s">
        <v>1308</v>
      </c>
      <c r="D123" s="49" t="s">
        <v>1309</v>
      </c>
      <c r="E123" s="49" t="s">
        <v>1310</v>
      </c>
      <c r="F123">
        <v>21</v>
      </c>
      <c r="G123" s="49"/>
      <c r="H123" s="49"/>
      <c r="I123" s="49" t="s">
        <v>1306</v>
      </c>
      <c r="J123">
        <v>8</v>
      </c>
      <c r="N123" s="49"/>
    </row>
    <row r="124" spans="1:14" x14ac:dyDescent="0.25">
      <c r="A124" s="49"/>
      <c r="B124" t="s">
        <v>1312</v>
      </c>
      <c r="C124" s="49" t="s">
        <v>1272</v>
      </c>
      <c r="D124" s="49" t="s">
        <v>1313</v>
      </c>
      <c r="E124" s="49" t="s">
        <v>1314</v>
      </c>
      <c r="F124">
        <v>30</v>
      </c>
      <c r="G124" s="49"/>
      <c r="H124" s="49"/>
      <c r="I124" s="49" t="s">
        <v>1311</v>
      </c>
      <c r="J124">
        <v>8</v>
      </c>
      <c r="L124">
        <v>1</v>
      </c>
      <c r="N124" s="49"/>
    </row>
    <row r="125" spans="1:14" x14ac:dyDescent="0.25">
      <c r="A125" s="49"/>
      <c r="B125" t="s">
        <v>1316</v>
      </c>
      <c r="C125" s="49" t="s">
        <v>1277</v>
      </c>
      <c r="D125" s="49" t="s">
        <v>1317</v>
      </c>
      <c r="E125" s="49" t="s">
        <v>1318</v>
      </c>
      <c r="F125">
        <v>37</v>
      </c>
      <c r="G125" s="49"/>
      <c r="H125" s="49"/>
      <c r="I125" s="49" t="s">
        <v>1315</v>
      </c>
      <c r="J125">
        <v>8</v>
      </c>
      <c r="L125">
        <v>2</v>
      </c>
      <c r="N125" s="49"/>
    </row>
    <row r="126" spans="1:14" x14ac:dyDescent="0.25">
      <c r="A126" s="49"/>
      <c r="B126" t="s">
        <v>1320</v>
      </c>
      <c r="C126" s="49" t="s">
        <v>1282</v>
      </c>
      <c r="D126" s="49" t="s">
        <v>1321</v>
      </c>
      <c r="E126" s="49" t="s">
        <v>1322</v>
      </c>
      <c r="F126">
        <v>36</v>
      </c>
      <c r="G126" s="49"/>
      <c r="H126" s="49"/>
      <c r="I126" s="49" t="s">
        <v>1319</v>
      </c>
      <c r="J126">
        <v>8</v>
      </c>
      <c r="L126">
        <v>3</v>
      </c>
      <c r="N126" s="49"/>
    </row>
    <row r="127" spans="1:14" x14ac:dyDescent="0.25">
      <c r="A127" s="49"/>
      <c r="B127" t="s">
        <v>1324</v>
      </c>
      <c r="C127" s="49" t="s">
        <v>1287</v>
      </c>
      <c r="D127" s="49" t="s">
        <v>1325</v>
      </c>
      <c r="E127" s="49" t="s">
        <v>1326</v>
      </c>
      <c r="F127">
        <v>34</v>
      </c>
      <c r="G127" s="49"/>
      <c r="H127" s="49"/>
      <c r="I127" s="49" t="s">
        <v>1323</v>
      </c>
      <c r="J127">
        <v>8</v>
      </c>
      <c r="L127">
        <v>4</v>
      </c>
      <c r="N127" s="49"/>
    </row>
    <row r="128" spans="1:14" x14ac:dyDescent="0.25">
      <c r="A128" s="49"/>
      <c r="B128" t="s">
        <v>1328</v>
      </c>
      <c r="C128" s="49" t="s">
        <v>1272</v>
      </c>
      <c r="D128" s="49" t="s">
        <v>1329</v>
      </c>
      <c r="E128" s="49" t="s">
        <v>1330</v>
      </c>
      <c r="F128">
        <v>30</v>
      </c>
      <c r="G128" s="49"/>
      <c r="H128" s="49"/>
      <c r="I128" s="49" t="s">
        <v>1327</v>
      </c>
      <c r="J128">
        <v>8</v>
      </c>
      <c r="L128">
        <v>1</v>
      </c>
      <c r="N128" s="49"/>
    </row>
    <row r="129" spans="1:14" x14ac:dyDescent="0.25">
      <c r="A129" s="49"/>
      <c r="B129" t="s">
        <v>1332</v>
      </c>
      <c r="C129" s="49" t="s">
        <v>1277</v>
      </c>
      <c r="D129" s="49" t="s">
        <v>1333</v>
      </c>
      <c r="E129" s="49" t="s">
        <v>1334</v>
      </c>
      <c r="F129">
        <v>36</v>
      </c>
      <c r="G129" s="49"/>
      <c r="H129" s="49"/>
      <c r="I129" s="49" t="s">
        <v>1331</v>
      </c>
      <c r="J129">
        <v>8</v>
      </c>
      <c r="L129">
        <v>2</v>
      </c>
      <c r="N129" s="49"/>
    </row>
    <row r="130" spans="1:14" x14ac:dyDescent="0.25">
      <c r="A130" s="49"/>
      <c r="B130" t="s">
        <v>1336</v>
      </c>
      <c r="C130" s="49" t="s">
        <v>1282</v>
      </c>
      <c r="D130" s="49" t="s">
        <v>1337</v>
      </c>
      <c r="E130" s="49" t="s">
        <v>1338</v>
      </c>
      <c r="F130">
        <v>36</v>
      </c>
      <c r="G130" s="49"/>
      <c r="H130" s="49"/>
      <c r="I130" s="49" t="s">
        <v>1335</v>
      </c>
      <c r="J130">
        <v>8</v>
      </c>
      <c r="L130">
        <v>3</v>
      </c>
      <c r="N130" s="49"/>
    </row>
    <row r="131" spans="1:14" x14ac:dyDescent="0.25">
      <c r="A131" s="49"/>
      <c r="B131" t="s">
        <v>661</v>
      </c>
      <c r="C131" s="49" t="s">
        <v>1287</v>
      </c>
      <c r="D131" s="49" t="s">
        <v>1340</v>
      </c>
      <c r="E131" s="49" t="s">
        <v>1341</v>
      </c>
      <c r="F131">
        <v>35</v>
      </c>
      <c r="G131" s="49"/>
      <c r="H131" s="49"/>
      <c r="I131" s="49" t="s">
        <v>1339</v>
      </c>
      <c r="J131">
        <v>8</v>
      </c>
      <c r="L131">
        <v>4</v>
      </c>
      <c r="N131" s="49"/>
    </row>
    <row r="132" spans="1:14" x14ac:dyDescent="0.25">
      <c r="A132" s="49"/>
      <c r="B132" t="s">
        <v>14686</v>
      </c>
      <c r="C132" s="49" t="s">
        <v>14687</v>
      </c>
      <c r="D132" s="49" t="s">
        <v>14688</v>
      </c>
      <c r="E132" s="49" t="s">
        <v>14689</v>
      </c>
      <c r="F132">
        <v>36</v>
      </c>
      <c r="G132" s="49"/>
      <c r="H132" s="49"/>
      <c r="I132" s="49" t="s">
        <v>14685</v>
      </c>
      <c r="J132">
        <v>9</v>
      </c>
      <c r="L132">
        <v>1</v>
      </c>
      <c r="N132" s="49"/>
    </row>
    <row r="133" spans="1:14" x14ac:dyDescent="0.25">
      <c r="A133" s="49"/>
      <c r="B133" t="s">
        <v>14691</v>
      </c>
      <c r="C133" s="49" t="s">
        <v>14692</v>
      </c>
      <c r="D133" s="49" t="s">
        <v>14693</v>
      </c>
      <c r="E133" s="49" t="s">
        <v>14694</v>
      </c>
      <c r="F133">
        <v>36</v>
      </c>
      <c r="G133" s="49"/>
      <c r="H133" s="49"/>
      <c r="I133" s="49" t="s">
        <v>14690</v>
      </c>
      <c r="J133">
        <v>9</v>
      </c>
      <c r="L133">
        <v>2</v>
      </c>
      <c r="N133" s="49"/>
    </row>
    <row r="134" spans="1:14" x14ac:dyDescent="0.25">
      <c r="A134" s="49"/>
      <c r="B134" t="s">
        <v>14696</v>
      </c>
      <c r="C134" s="49" t="s">
        <v>14697</v>
      </c>
      <c r="D134" s="49" t="s">
        <v>14698</v>
      </c>
      <c r="E134" s="49" t="s">
        <v>14699</v>
      </c>
      <c r="F134">
        <v>31</v>
      </c>
      <c r="G134" s="49"/>
      <c r="H134" s="49"/>
      <c r="I134" s="49" t="s">
        <v>14695</v>
      </c>
      <c r="J134">
        <v>9</v>
      </c>
      <c r="L134">
        <v>3</v>
      </c>
      <c r="N134" s="49"/>
    </row>
    <row r="135" spans="1:14" x14ac:dyDescent="0.25">
      <c r="A135" s="49"/>
      <c r="B135" t="s">
        <v>14701</v>
      </c>
      <c r="C135" s="49" t="s">
        <v>14702</v>
      </c>
      <c r="D135" s="49" t="s">
        <v>14703</v>
      </c>
      <c r="E135" s="49" t="s">
        <v>14704</v>
      </c>
      <c r="F135">
        <v>29</v>
      </c>
      <c r="G135" s="49"/>
      <c r="H135" s="49"/>
      <c r="I135" s="49" t="s">
        <v>14700</v>
      </c>
      <c r="J135">
        <v>9</v>
      </c>
      <c r="L135">
        <v>4</v>
      </c>
      <c r="N135" s="49"/>
    </row>
    <row r="136" spans="1:14" x14ac:dyDescent="0.25">
      <c r="A136" s="49"/>
      <c r="B136" t="s">
        <v>14706</v>
      </c>
      <c r="C136" s="49" t="s">
        <v>14687</v>
      </c>
      <c r="D136" s="49" t="s">
        <v>14707</v>
      </c>
      <c r="E136" s="49" t="s">
        <v>14708</v>
      </c>
      <c r="F136">
        <v>35</v>
      </c>
      <c r="G136" s="49"/>
      <c r="H136" s="49"/>
      <c r="I136" s="49" t="s">
        <v>14705</v>
      </c>
      <c r="J136">
        <v>9</v>
      </c>
      <c r="L136">
        <v>1</v>
      </c>
      <c r="N136" s="49"/>
    </row>
    <row r="137" spans="1:14" x14ac:dyDescent="0.25">
      <c r="A137" s="49"/>
      <c r="B137" t="s">
        <v>14710</v>
      </c>
      <c r="C137" s="49" t="s">
        <v>14692</v>
      </c>
      <c r="D137" s="49" t="s">
        <v>14711</v>
      </c>
      <c r="E137" s="49" t="s">
        <v>14712</v>
      </c>
      <c r="F137">
        <v>40</v>
      </c>
      <c r="G137" s="49"/>
      <c r="H137" s="49"/>
      <c r="I137" s="49" t="s">
        <v>14709</v>
      </c>
      <c r="J137">
        <v>9</v>
      </c>
      <c r="L137">
        <v>2</v>
      </c>
      <c r="N137" s="49"/>
    </row>
    <row r="138" spans="1:14" x14ac:dyDescent="0.25">
      <c r="A138" s="49"/>
      <c r="B138" t="s">
        <v>14714</v>
      </c>
      <c r="C138" s="49" t="s">
        <v>14697</v>
      </c>
      <c r="D138" s="49" t="s">
        <v>14715</v>
      </c>
      <c r="E138" s="49" t="s">
        <v>14716</v>
      </c>
      <c r="F138">
        <v>48</v>
      </c>
      <c r="G138" s="49"/>
      <c r="H138" s="49"/>
      <c r="I138" s="49" t="s">
        <v>14713</v>
      </c>
      <c r="J138">
        <v>9</v>
      </c>
      <c r="L138">
        <v>3</v>
      </c>
      <c r="N138" s="49"/>
    </row>
    <row r="139" spans="1:14" x14ac:dyDescent="0.25">
      <c r="A139" s="49"/>
      <c r="B139" t="s">
        <v>14718</v>
      </c>
      <c r="C139" s="49" t="s">
        <v>14702</v>
      </c>
      <c r="D139" s="49" t="s">
        <v>14719</v>
      </c>
      <c r="E139" s="49" t="s">
        <v>14720</v>
      </c>
      <c r="F139">
        <v>29</v>
      </c>
      <c r="G139" s="49"/>
      <c r="H139" s="49"/>
      <c r="I139" s="49" t="s">
        <v>14717</v>
      </c>
      <c r="J139">
        <v>9</v>
      </c>
      <c r="L139">
        <v>4</v>
      </c>
      <c r="N139" s="49"/>
    </row>
    <row r="140" spans="1:14" x14ac:dyDescent="0.25">
      <c r="A140" s="49"/>
      <c r="B140" t="s">
        <v>14722</v>
      </c>
      <c r="C140" s="49" t="s">
        <v>14687</v>
      </c>
      <c r="D140" s="49" t="s">
        <v>14723</v>
      </c>
      <c r="E140" s="49" t="s">
        <v>14724</v>
      </c>
      <c r="F140">
        <v>31</v>
      </c>
      <c r="G140" s="49"/>
      <c r="H140" s="49"/>
      <c r="I140" s="49" t="s">
        <v>14721</v>
      </c>
      <c r="J140">
        <v>9</v>
      </c>
      <c r="L140">
        <v>1</v>
      </c>
      <c r="N140" s="49"/>
    </row>
    <row r="141" spans="1:14" x14ac:dyDescent="0.25">
      <c r="A141" s="49"/>
      <c r="B141" t="s">
        <v>14726</v>
      </c>
      <c r="C141" s="49" t="s">
        <v>14692</v>
      </c>
      <c r="D141" s="49" t="s">
        <v>14727</v>
      </c>
      <c r="E141" s="49" t="s">
        <v>14728</v>
      </c>
      <c r="F141">
        <v>43</v>
      </c>
      <c r="G141" s="49"/>
      <c r="H141" s="49"/>
      <c r="I141" s="49" t="s">
        <v>14725</v>
      </c>
      <c r="J141">
        <v>9</v>
      </c>
      <c r="L141">
        <v>2</v>
      </c>
      <c r="N141" s="49"/>
    </row>
    <row r="142" spans="1:14" x14ac:dyDescent="0.25">
      <c r="A142" s="49"/>
      <c r="B142" t="s">
        <v>14730</v>
      </c>
      <c r="C142" s="49" t="s">
        <v>14697</v>
      </c>
      <c r="D142" s="49" t="s">
        <v>14731</v>
      </c>
      <c r="E142" s="49" t="s">
        <v>14732</v>
      </c>
      <c r="F142">
        <v>32</v>
      </c>
      <c r="G142" s="49"/>
      <c r="H142" s="49"/>
      <c r="I142" s="49" t="s">
        <v>14729</v>
      </c>
      <c r="J142">
        <v>9</v>
      </c>
      <c r="L142">
        <v>3</v>
      </c>
      <c r="N142" s="49"/>
    </row>
    <row r="143" spans="1:14" x14ac:dyDescent="0.25">
      <c r="A143" s="49"/>
      <c r="B143" t="s">
        <v>14734</v>
      </c>
      <c r="C143" s="49" t="s">
        <v>14702</v>
      </c>
      <c r="D143" s="49" t="s">
        <v>14735</v>
      </c>
      <c r="E143" s="49" t="s">
        <v>14736</v>
      </c>
      <c r="F143">
        <v>31</v>
      </c>
      <c r="G143" s="49"/>
      <c r="H143" s="49"/>
      <c r="I143" s="49" t="s">
        <v>14733</v>
      </c>
      <c r="J143">
        <v>9</v>
      </c>
      <c r="L143">
        <v>4</v>
      </c>
      <c r="N143" s="49"/>
    </row>
    <row r="144" spans="1:14" x14ac:dyDescent="0.25">
      <c r="A144" s="49"/>
      <c r="B144" t="s">
        <v>16236</v>
      </c>
      <c r="C144" s="49" t="s">
        <v>16237</v>
      </c>
      <c r="D144" s="49" t="s">
        <v>16238</v>
      </c>
      <c r="E144" s="49" t="s">
        <v>16239</v>
      </c>
      <c r="F144">
        <v>31</v>
      </c>
      <c r="G144" s="49"/>
      <c r="H144" s="49"/>
      <c r="I144" s="49" t="s">
        <v>16235</v>
      </c>
      <c r="J144">
        <v>10</v>
      </c>
      <c r="L144">
        <v>1</v>
      </c>
      <c r="N144" s="49"/>
    </row>
    <row r="145" spans="1:14" x14ac:dyDescent="0.25">
      <c r="A145" s="49"/>
      <c r="B145" t="s">
        <v>16241</v>
      </c>
      <c r="C145" s="49" t="s">
        <v>16242</v>
      </c>
      <c r="D145" s="49" t="s">
        <v>16243</v>
      </c>
      <c r="E145" s="49" t="s">
        <v>16244</v>
      </c>
      <c r="F145">
        <v>32</v>
      </c>
      <c r="G145" s="49"/>
      <c r="H145" s="49"/>
      <c r="I145" s="49" t="s">
        <v>16240</v>
      </c>
      <c r="J145">
        <v>10</v>
      </c>
      <c r="L145">
        <v>2</v>
      </c>
      <c r="N145" s="49"/>
    </row>
    <row r="146" spans="1:14" x14ac:dyDescent="0.25">
      <c r="A146" s="49"/>
      <c r="B146" t="s">
        <v>16246</v>
      </c>
      <c r="C146" s="49" t="s">
        <v>16247</v>
      </c>
      <c r="D146" s="49" t="s">
        <v>16248</v>
      </c>
      <c r="E146" s="49" t="s">
        <v>16249</v>
      </c>
      <c r="F146">
        <v>25</v>
      </c>
      <c r="G146" s="49"/>
      <c r="H146" s="49"/>
      <c r="I146" s="49" t="s">
        <v>16245</v>
      </c>
      <c r="J146">
        <v>10</v>
      </c>
      <c r="L146">
        <v>3</v>
      </c>
      <c r="N146" s="49"/>
    </row>
    <row r="147" spans="1:14" x14ac:dyDescent="0.25">
      <c r="A147" s="49"/>
      <c r="B147" t="s">
        <v>16251</v>
      </c>
      <c r="C147" s="49" t="s">
        <v>16252</v>
      </c>
      <c r="D147" s="49" t="s">
        <v>16253</v>
      </c>
      <c r="E147" s="49" t="s">
        <v>16254</v>
      </c>
      <c r="F147">
        <v>28</v>
      </c>
      <c r="G147" s="49"/>
      <c r="H147" s="49"/>
      <c r="I147" s="49" t="s">
        <v>16250</v>
      </c>
      <c r="J147">
        <v>10</v>
      </c>
      <c r="L147">
        <v>4</v>
      </c>
      <c r="N147" s="49"/>
    </row>
    <row r="148" spans="1:14" x14ac:dyDescent="0.25">
      <c r="A148" s="49"/>
      <c r="B148" t="s">
        <v>16255</v>
      </c>
      <c r="C148" s="49" t="s">
        <v>16237</v>
      </c>
      <c r="D148" s="49" t="s">
        <v>16256</v>
      </c>
      <c r="E148" s="49" t="s">
        <v>16257</v>
      </c>
      <c r="F148">
        <v>25</v>
      </c>
      <c r="G148" s="49"/>
      <c r="H148" s="49"/>
      <c r="I148" s="49" t="s">
        <v>16194</v>
      </c>
      <c r="J148">
        <v>10</v>
      </c>
      <c r="L148">
        <v>1</v>
      </c>
      <c r="N148" s="49"/>
    </row>
    <row r="149" spans="1:14" x14ac:dyDescent="0.25">
      <c r="A149" s="49"/>
      <c r="B149" t="s">
        <v>16259</v>
      </c>
      <c r="C149" s="49" t="s">
        <v>16242</v>
      </c>
      <c r="D149" s="49" t="s">
        <v>16260</v>
      </c>
      <c r="E149" s="49" t="s">
        <v>16261</v>
      </c>
      <c r="F149">
        <v>25</v>
      </c>
      <c r="G149" s="49"/>
      <c r="H149" s="49"/>
      <c r="I149" s="49" t="s">
        <v>16258</v>
      </c>
      <c r="J149">
        <v>10</v>
      </c>
      <c r="L149">
        <v>2</v>
      </c>
      <c r="N149" s="49"/>
    </row>
    <row r="150" spans="1:14" x14ac:dyDescent="0.25">
      <c r="A150" s="49"/>
      <c r="B150" t="s">
        <v>16263</v>
      </c>
      <c r="C150" s="49" t="s">
        <v>16247</v>
      </c>
      <c r="D150" s="49" t="s">
        <v>16264</v>
      </c>
      <c r="E150" s="49" t="s">
        <v>16265</v>
      </c>
      <c r="F150">
        <v>23</v>
      </c>
      <c r="G150" s="49"/>
      <c r="H150" s="49"/>
      <c r="I150" s="49" t="s">
        <v>16262</v>
      </c>
      <c r="J150">
        <v>10</v>
      </c>
      <c r="L150">
        <v>3</v>
      </c>
      <c r="N150" s="49"/>
    </row>
    <row r="151" spans="1:14" x14ac:dyDescent="0.25">
      <c r="A151" s="49"/>
      <c r="B151" t="s">
        <v>16267</v>
      </c>
      <c r="C151" s="49" t="s">
        <v>16252</v>
      </c>
      <c r="D151" s="49" t="s">
        <v>16268</v>
      </c>
      <c r="E151" s="49" t="s">
        <v>16269</v>
      </c>
      <c r="F151">
        <v>26</v>
      </c>
      <c r="G151" s="49"/>
      <c r="H151" s="49"/>
      <c r="I151" s="49" t="s">
        <v>16266</v>
      </c>
      <c r="J151">
        <v>10</v>
      </c>
      <c r="L151">
        <v>4</v>
      </c>
      <c r="N151" s="49"/>
    </row>
    <row r="152" spans="1:14" x14ac:dyDescent="0.25">
      <c r="A152" s="49"/>
      <c r="B152" t="s">
        <v>16271</v>
      </c>
      <c r="C152" s="49" t="s">
        <v>16237</v>
      </c>
      <c r="D152" s="49" t="s">
        <v>16272</v>
      </c>
      <c r="E152" s="49" t="s">
        <v>16273</v>
      </c>
      <c r="F152">
        <v>23</v>
      </c>
      <c r="G152" s="49"/>
      <c r="H152" s="49"/>
      <c r="I152" s="49" t="s">
        <v>16270</v>
      </c>
      <c r="J152">
        <v>10</v>
      </c>
      <c r="L152">
        <v>1</v>
      </c>
      <c r="N152" s="49"/>
    </row>
    <row r="153" spans="1:14" x14ac:dyDescent="0.25">
      <c r="A153" s="49"/>
      <c r="B153" t="s">
        <v>16275</v>
      </c>
      <c r="C153" s="49" t="s">
        <v>16242</v>
      </c>
      <c r="D153" s="49" t="s">
        <v>16276</v>
      </c>
      <c r="E153" s="49" t="s">
        <v>16277</v>
      </c>
      <c r="F153">
        <v>21</v>
      </c>
      <c r="G153" s="49"/>
      <c r="H153" s="49"/>
      <c r="I153" s="49" t="s">
        <v>16274</v>
      </c>
      <c r="J153">
        <v>10</v>
      </c>
      <c r="L153">
        <v>2</v>
      </c>
      <c r="N153" s="49"/>
    </row>
    <row r="154" spans="1:14" x14ac:dyDescent="0.25">
      <c r="A154" s="49"/>
      <c r="B154" t="s">
        <v>16279</v>
      </c>
      <c r="C154" s="49" t="s">
        <v>16247</v>
      </c>
      <c r="D154" s="49" t="s">
        <v>16280</v>
      </c>
      <c r="E154" s="49" t="s">
        <v>16281</v>
      </c>
      <c r="F154">
        <v>22</v>
      </c>
      <c r="G154" s="49"/>
      <c r="H154" s="49"/>
      <c r="I154" s="49" t="s">
        <v>16278</v>
      </c>
      <c r="J154">
        <v>10</v>
      </c>
      <c r="L154">
        <v>3</v>
      </c>
      <c r="N154" s="49"/>
    </row>
    <row r="155" spans="1:14" x14ac:dyDescent="0.25">
      <c r="A155" s="49"/>
      <c r="B155" t="s">
        <v>16283</v>
      </c>
      <c r="C155" s="49" t="s">
        <v>16252</v>
      </c>
      <c r="D155" s="49" t="s">
        <v>16284</v>
      </c>
      <c r="E155" s="49" t="s">
        <v>16285</v>
      </c>
      <c r="F155">
        <v>25</v>
      </c>
      <c r="G155" s="49"/>
      <c r="H155" s="49"/>
      <c r="I155" s="49" t="s">
        <v>16282</v>
      </c>
      <c r="J155">
        <v>10</v>
      </c>
      <c r="L155">
        <v>4</v>
      </c>
      <c r="N155" s="49"/>
    </row>
    <row r="156" spans="1:14" x14ac:dyDescent="0.25">
      <c r="A156" s="49"/>
      <c r="B156" t="s">
        <v>16287</v>
      </c>
      <c r="C156" s="49" t="s">
        <v>16237</v>
      </c>
      <c r="D156" s="49" t="s">
        <v>16288</v>
      </c>
      <c r="E156" s="49" t="s">
        <v>16289</v>
      </c>
      <c r="F156">
        <v>23</v>
      </c>
      <c r="G156" s="49"/>
      <c r="H156" s="49"/>
      <c r="I156" s="49" t="s">
        <v>16286</v>
      </c>
      <c r="J156">
        <v>10</v>
      </c>
      <c r="L156">
        <v>1</v>
      </c>
      <c r="N156" s="49"/>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A5126-E09C-4A7C-8337-39366C5B1416}">
  <sheetPr>
    <tabColor rgb="FF00B050"/>
  </sheetPr>
  <dimension ref="A1:H2"/>
  <sheetViews>
    <sheetView workbookViewId="0">
      <selection sqref="A1:H2"/>
    </sheetView>
  </sheetViews>
  <sheetFormatPr defaultRowHeight="15" x14ac:dyDescent="0.25"/>
  <cols>
    <col min="1" max="1" width="43.85546875" bestFit="1" customWidth="1"/>
    <col min="2" max="2" width="14.7109375" bestFit="1" customWidth="1"/>
    <col min="3" max="3" width="33.140625" bestFit="1" customWidth="1"/>
    <col min="4" max="5" width="23.5703125" bestFit="1" customWidth="1"/>
    <col min="6" max="6" width="16.7109375" bestFit="1" customWidth="1"/>
    <col min="7" max="7" width="20.28515625" bestFit="1" customWidth="1"/>
    <col min="8" max="8" width="16.42578125" bestFit="1" customWidth="1"/>
  </cols>
  <sheetData>
    <row r="1" spans="1:8" x14ac:dyDescent="0.25">
      <c r="A1" t="s">
        <v>16207</v>
      </c>
      <c r="B1" t="s">
        <v>798</v>
      </c>
      <c r="C1" t="s">
        <v>801</v>
      </c>
      <c r="D1" t="s">
        <v>802</v>
      </c>
      <c r="E1" t="s">
        <v>803</v>
      </c>
      <c r="F1" t="s">
        <v>808</v>
      </c>
      <c r="G1" t="s">
        <v>806</v>
      </c>
      <c r="H1" t="s">
        <v>16196</v>
      </c>
    </row>
    <row r="2" spans="1:8" x14ac:dyDescent="0.25">
      <c r="A2" t="s">
        <v>16212</v>
      </c>
      <c r="B2" s="2">
        <v>46260</v>
      </c>
      <c r="C2" t="s">
        <v>8802</v>
      </c>
      <c r="D2" t="s">
        <v>16210</v>
      </c>
      <c r="E2" t="s">
        <v>16221</v>
      </c>
      <c r="F2">
        <v>6</v>
      </c>
      <c r="G2" t="s">
        <v>16222</v>
      </c>
      <c r="H2" t="s">
        <v>16195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1FE2A-8044-4D01-A574-0A8454D74659}">
  <sheetPr>
    <tabColor rgb="FF00B050"/>
  </sheetPr>
  <dimension ref="A1:O7"/>
  <sheetViews>
    <sheetView workbookViewId="0">
      <selection sqref="A1:O7"/>
    </sheetView>
  </sheetViews>
  <sheetFormatPr defaultRowHeight="15" x14ac:dyDescent="0.25"/>
  <cols>
    <col min="1" max="1" width="25.140625" bestFit="1" customWidth="1"/>
    <col min="2" max="2" width="81.140625" bestFit="1" customWidth="1"/>
    <col min="3" max="3" width="33.140625" bestFit="1" customWidth="1"/>
    <col min="4" max="4" width="15.140625" bestFit="1" customWidth="1"/>
    <col min="5" max="5" width="21.7109375" bestFit="1" customWidth="1"/>
    <col min="6" max="6" width="26.140625" bestFit="1" customWidth="1"/>
    <col min="7" max="7" width="22" bestFit="1" customWidth="1"/>
    <col min="8" max="8" width="23.5703125" bestFit="1" customWidth="1"/>
    <col min="9" max="9" width="26" bestFit="1" customWidth="1"/>
    <col min="10" max="10" width="21.85546875" bestFit="1" customWidth="1"/>
    <col min="11" max="11" width="13.28515625" bestFit="1" customWidth="1"/>
    <col min="12" max="12" width="18.42578125" bestFit="1" customWidth="1"/>
    <col min="13" max="13" width="11.42578125" bestFit="1" customWidth="1"/>
    <col min="14" max="14" width="43.85546875" bestFit="1" customWidth="1"/>
    <col min="15" max="15" width="17" bestFit="1" customWidth="1"/>
  </cols>
  <sheetData>
    <row r="1" spans="1:15" x14ac:dyDescent="0.25">
      <c r="A1" t="s">
        <v>16161</v>
      </c>
      <c r="B1" t="s">
        <v>16162</v>
      </c>
      <c r="C1" t="s">
        <v>16197</v>
      </c>
      <c r="D1" t="s">
        <v>16198</v>
      </c>
      <c r="E1" t="s">
        <v>16199</v>
      </c>
      <c r="F1" t="s">
        <v>16200</v>
      </c>
      <c r="G1" t="s">
        <v>16201</v>
      </c>
      <c r="H1" t="s">
        <v>16202</v>
      </c>
      <c r="I1" t="s">
        <v>16203</v>
      </c>
      <c r="J1" t="s">
        <v>16204</v>
      </c>
      <c r="K1" t="s">
        <v>16205</v>
      </c>
      <c r="L1" t="s">
        <v>9376</v>
      </c>
      <c r="M1" t="s">
        <v>16206</v>
      </c>
      <c r="N1" t="s">
        <v>16207</v>
      </c>
      <c r="O1" t="s">
        <v>16208</v>
      </c>
    </row>
    <row r="2" spans="1:15" x14ac:dyDescent="0.25">
      <c r="A2" t="s">
        <v>16209</v>
      </c>
      <c r="B2" t="s">
        <v>16193</v>
      </c>
      <c r="C2" t="s">
        <v>8802</v>
      </c>
      <c r="D2" s="2">
        <v>46260</v>
      </c>
      <c r="E2" t="s">
        <v>363</v>
      </c>
      <c r="F2" t="s">
        <v>8645</v>
      </c>
      <c r="G2" t="s">
        <v>8645</v>
      </c>
      <c r="H2" t="s">
        <v>16210</v>
      </c>
      <c r="I2" t="s">
        <v>16211</v>
      </c>
      <c r="J2" t="s">
        <v>8645</v>
      </c>
      <c r="K2" t="b">
        <v>0</v>
      </c>
      <c r="L2" t="s">
        <v>8645</v>
      </c>
      <c r="M2" t="s">
        <v>8645</v>
      </c>
      <c r="N2" t="s">
        <v>16212</v>
      </c>
      <c r="O2">
        <v>1</v>
      </c>
    </row>
    <row r="3" spans="1:15" x14ac:dyDescent="0.25">
      <c r="A3" t="s">
        <v>16209</v>
      </c>
      <c r="B3" t="s">
        <v>16193</v>
      </c>
      <c r="C3" t="s">
        <v>8802</v>
      </c>
      <c r="D3" s="2">
        <v>46260</v>
      </c>
      <c r="E3" t="s">
        <v>16213</v>
      </c>
      <c r="F3" t="s">
        <v>8645</v>
      </c>
      <c r="G3" t="s">
        <v>8645</v>
      </c>
      <c r="H3" t="s">
        <v>16214</v>
      </c>
      <c r="I3" t="s">
        <v>16215</v>
      </c>
      <c r="J3" t="s">
        <v>8645</v>
      </c>
      <c r="K3" t="b">
        <v>0</v>
      </c>
      <c r="L3" t="s">
        <v>8645</v>
      </c>
      <c r="M3" t="s">
        <v>8645</v>
      </c>
      <c r="N3" t="s">
        <v>16212</v>
      </c>
      <c r="O3">
        <v>2</v>
      </c>
    </row>
    <row r="4" spans="1:15" x14ac:dyDescent="0.25">
      <c r="A4" t="s">
        <v>16209</v>
      </c>
      <c r="B4" t="s">
        <v>16193</v>
      </c>
      <c r="C4" t="s">
        <v>8802</v>
      </c>
      <c r="D4" s="2">
        <v>46260</v>
      </c>
      <c r="E4" t="s">
        <v>16216</v>
      </c>
      <c r="F4" t="s">
        <v>8645</v>
      </c>
      <c r="G4" t="s">
        <v>8645</v>
      </c>
      <c r="H4" t="s">
        <v>16217</v>
      </c>
      <c r="I4" t="s">
        <v>16215</v>
      </c>
      <c r="J4" t="s">
        <v>16215</v>
      </c>
      <c r="K4" t="b">
        <v>0</v>
      </c>
      <c r="L4" t="s">
        <v>15523</v>
      </c>
      <c r="M4" t="s">
        <v>8645</v>
      </c>
      <c r="N4" t="s">
        <v>16212</v>
      </c>
      <c r="O4">
        <v>3</v>
      </c>
    </row>
    <row r="5" spans="1:15" x14ac:dyDescent="0.25">
      <c r="A5" t="s">
        <v>16209</v>
      </c>
      <c r="B5" t="s">
        <v>16193</v>
      </c>
      <c r="C5" t="s">
        <v>8802</v>
      </c>
      <c r="D5" s="2">
        <v>46260</v>
      </c>
      <c r="E5" t="s">
        <v>16218</v>
      </c>
      <c r="F5" t="s">
        <v>8645</v>
      </c>
      <c r="G5" t="s">
        <v>8645</v>
      </c>
      <c r="H5" t="s">
        <v>16219</v>
      </c>
      <c r="I5" t="s">
        <v>16215</v>
      </c>
      <c r="J5" t="s">
        <v>16215</v>
      </c>
      <c r="K5" t="b">
        <v>0</v>
      </c>
      <c r="L5" t="s">
        <v>15523</v>
      </c>
      <c r="M5" t="s">
        <v>8645</v>
      </c>
      <c r="N5" t="s">
        <v>16212</v>
      </c>
      <c r="O5">
        <v>4</v>
      </c>
    </row>
    <row r="6" spans="1:15" x14ac:dyDescent="0.25">
      <c r="A6" t="s">
        <v>16209</v>
      </c>
      <c r="B6" t="s">
        <v>16193</v>
      </c>
      <c r="C6" t="s">
        <v>8802</v>
      </c>
      <c r="D6" s="2">
        <v>46260</v>
      </c>
      <c r="E6" t="s">
        <v>16218</v>
      </c>
      <c r="F6" t="s">
        <v>8645</v>
      </c>
      <c r="G6" t="s">
        <v>8645</v>
      </c>
      <c r="H6" t="s">
        <v>16220</v>
      </c>
      <c r="I6" t="s">
        <v>16215</v>
      </c>
      <c r="J6" t="s">
        <v>16215</v>
      </c>
      <c r="K6" t="b">
        <v>0</v>
      </c>
      <c r="L6" t="s">
        <v>15523</v>
      </c>
      <c r="M6" t="s">
        <v>8645</v>
      </c>
      <c r="N6" t="s">
        <v>16212</v>
      </c>
      <c r="O6">
        <v>5</v>
      </c>
    </row>
    <row r="7" spans="1:15" x14ac:dyDescent="0.25">
      <c r="A7" t="s">
        <v>16209</v>
      </c>
      <c r="B7" t="s">
        <v>16193</v>
      </c>
      <c r="C7" t="s">
        <v>8802</v>
      </c>
      <c r="D7" s="2">
        <v>46260</v>
      </c>
      <c r="E7" t="s">
        <v>16218</v>
      </c>
      <c r="F7" t="s">
        <v>8645</v>
      </c>
      <c r="G7" t="s">
        <v>8645</v>
      </c>
      <c r="H7" t="s">
        <v>16221</v>
      </c>
      <c r="I7" t="s">
        <v>16215</v>
      </c>
      <c r="J7" t="s">
        <v>16215</v>
      </c>
      <c r="K7" t="b">
        <v>0</v>
      </c>
      <c r="L7" t="s">
        <v>15523</v>
      </c>
      <c r="M7" t="s">
        <v>8645</v>
      </c>
      <c r="N7" t="s">
        <v>16212</v>
      </c>
      <c r="O7">
        <v>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03B5A-8C15-40C2-B97A-3C6B204F5DC3}">
  <sheetPr>
    <tabColor rgb="FF00B050"/>
  </sheetPr>
  <dimension ref="A1:AB3718"/>
  <sheetViews>
    <sheetView workbookViewId="0"/>
  </sheetViews>
  <sheetFormatPr defaultRowHeight="15" x14ac:dyDescent="0.25"/>
  <cols>
    <col min="1" max="1" width="16.28515625" bestFit="1" customWidth="1"/>
    <col min="2" max="2" width="13.5703125" bestFit="1" customWidth="1"/>
    <col min="3" max="3" width="53.28515625" bestFit="1" customWidth="1"/>
    <col min="4" max="4" width="13.5703125" bestFit="1" customWidth="1"/>
    <col min="5" max="5" width="12.85546875" bestFit="1" customWidth="1"/>
    <col min="6" max="6" width="7.85546875" bestFit="1" customWidth="1"/>
    <col min="7" max="7" width="19" bestFit="1" customWidth="1"/>
    <col min="8" max="8" width="16.42578125" bestFit="1" customWidth="1"/>
    <col min="9" max="9" width="15" bestFit="1" customWidth="1"/>
    <col min="10" max="10" width="18" bestFit="1" customWidth="1"/>
    <col min="11" max="11" width="14.85546875" bestFit="1" customWidth="1"/>
    <col min="12" max="12" width="19.7109375" bestFit="1" customWidth="1"/>
    <col min="13" max="13" width="66.5703125" bestFit="1" customWidth="1"/>
    <col min="14" max="14" width="23.5703125" bestFit="1" customWidth="1"/>
    <col min="15" max="15" width="81.140625" bestFit="1" customWidth="1"/>
    <col min="16" max="16" width="10.7109375" bestFit="1" customWidth="1"/>
    <col min="17" max="17" width="23.5703125" bestFit="1" customWidth="1"/>
    <col min="18" max="18" width="16.28515625" bestFit="1" customWidth="1"/>
    <col min="19" max="19" width="26.42578125" bestFit="1" customWidth="1"/>
    <col min="20" max="20" width="11.42578125" bestFit="1" customWidth="1"/>
    <col min="21" max="21" width="13.140625" bestFit="1" customWidth="1"/>
    <col min="22" max="22" width="20.85546875" bestFit="1" customWidth="1"/>
    <col min="23" max="23" width="13.140625" bestFit="1" customWidth="1"/>
    <col min="24" max="24" width="23.140625" bestFit="1" customWidth="1"/>
    <col min="25" max="25" width="16.140625" bestFit="1" customWidth="1"/>
    <col min="26" max="26" width="20.42578125" bestFit="1" customWidth="1"/>
    <col min="27" max="27" width="16" bestFit="1" customWidth="1"/>
    <col min="28" max="28" width="16.42578125" bestFit="1" customWidth="1"/>
  </cols>
  <sheetData>
    <row r="1" spans="1:28" x14ac:dyDescent="0.25">
      <c r="A1" t="s">
        <v>1342</v>
      </c>
      <c r="B1" t="s">
        <v>797</v>
      </c>
      <c r="C1" t="s">
        <v>434</v>
      </c>
      <c r="D1" t="s">
        <v>1343</v>
      </c>
      <c r="E1" t="s">
        <v>772</v>
      </c>
      <c r="F1" t="s">
        <v>1344</v>
      </c>
      <c r="G1" t="s">
        <v>1345</v>
      </c>
      <c r="H1" t="s">
        <v>1346</v>
      </c>
      <c r="I1" t="s">
        <v>1347</v>
      </c>
      <c r="J1" t="s">
        <v>1348</v>
      </c>
      <c r="K1" t="s">
        <v>1349</v>
      </c>
      <c r="L1" t="s">
        <v>1350</v>
      </c>
      <c r="M1" t="s">
        <v>1351</v>
      </c>
      <c r="N1" t="s">
        <v>1352</v>
      </c>
      <c r="O1" t="s">
        <v>806</v>
      </c>
      <c r="P1" t="s">
        <v>583</v>
      </c>
      <c r="Q1" t="s">
        <v>1353</v>
      </c>
      <c r="R1" t="s">
        <v>10800</v>
      </c>
      <c r="S1" t="s">
        <v>16170</v>
      </c>
      <c r="T1" t="s">
        <v>668</v>
      </c>
      <c r="U1" t="s">
        <v>701</v>
      </c>
      <c r="V1" t="s">
        <v>16177</v>
      </c>
      <c r="W1" t="s">
        <v>16178</v>
      </c>
      <c r="X1" t="s">
        <v>16182</v>
      </c>
      <c r="Y1" t="s">
        <v>16183</v>
      </c>
      <c r="Z1" t="s">
        <v>16186</v>
      </c>
      <c r="AA1" t="s">
        <v>16187</v>
      </c>
      <c r="AB1" t="s">
        <v>16196</v>
      </c>
    </row>
    <row r="2" spans="1:28" x14ac:dyDescent="0.25">
      <c r="A2" t="s">
        <v>1354</v>
      </c>
      <c r="B2" t="s">
        <v>809</v>
      </c>
      <c r="C2" t="s">
        <v>1</v>
      </c>
      <c r="D2">
        <v>1</v>
      </c>
      <c r="E2">
        <v>140</v>
      </c>
      <c r="G2">
        <v>60</v>
      </c>
      <c r="I2" s="49"/>
      <c r="M2" s="49"/>
      <c r="N2" s="49"/>
      <c r="O2" s="49"/>
      <c r="P2">
        <v>1</v>
      </c>
      <c r="Q2" t="s">
        <v>811</v>
      </c>
      <c r="S2" s="49"/>
      <c r="T2" s="49"/>
      <c r="U2" s="49"/>
      <c r="W2" s="49"/>
      <c r="Z2" s="49"/>
      <c r="AA2" s="49"/>
      <c r="AB2" s="49"/>
    </row>
    <row r="3" spans="1:28" x14ac:dyDescent="0.25">
      <c r="A3" t="s">
        <v>1355</v>
      </c>
      <c r="B3" t="s">
        <v>809</v>
      </c>
      <c r="C3" t="s">
        <v>1</v>
      </c>
      <c r="D3">
        <v>2</v>
      </c>
      <c r="E3">
        <v>140</v>
      </c>
      <c r="G3">
        <v>60</v>
      </c>
      <c r="I3" s="49"/>
      <c r="M3" s="49"/>
      <c r="N3" s="49"/>
      <c r="O3" s="49"/>
      <c r="P3">
        <v>1</v>
      </c>
      <c r="Q3" t="s">
        <v>1356</v>
      </c>
      <c r="S3" s="49"/>
      <c r="T3" s="49"/>
      <c r="U3" s="49"/>
      <c r="W3" s="49"/>
      <c r="Z3" s="49"/>
      <c r="AA3" s="49"/>
      <c r="AB3" s="49"/>
    </row>
    <row r="4" spans="1:28" x14ac:dyDescent="0.25">
      <c r="A4" t="s">
        <v>1357</v>
      </c>
      <c r="B4" t="s">
        <v>809</v>
      </c>
      <c r="C4" t="s">
        <v>1</v>
      </c>
      <c r="D4">
        <v>3</v>
      </c>
      <c r="E4">
        <v>140</v>
      </c>
      <c r="G4">
        <v>45</v>
      </c>
      <c r="I4" s="49"/>
      <c r="M4" s="49"/>
      <c r="N4" s="49"/>
      <c r="O4" s="49"/>
      <c r="P4">
        <v>1</v>
      </c>
      <c r="Q4" t="s">
        <v>1358</v>
      </c>
      <c r="S4" s="49"/>
      <c r="T4" s="49"/>
      <c r="U4" s="49"/>
      <c r="W4" s="49"/>
      <c r="Z4" s="49"/>
      <c r="AA4" s="49"/>
      <c r="AB4" s="49"/>
    </row>
    <row r="5" spans="1:28" x14ac:dyDescent="0.25">
      <c r="A5" t="s">
        <v>1359</v>
      </c>
      <c r="B5" t="s">
        <v>809</v>
      </c>
      <c r="C5" t="s">
        <v>1</v>
      </c>
      <c r="D5">
        <v>4</v>
      </c>
      <c r="E5">
        <v>140</v>
      </c>
      <c r="G5">
        <v>39.6</v>
      </c>
      <c r="I5" s="49"/>
      <c r="M5" s="49"/>
      <c r="N5" s="49"/>
      <c r="O5" s="49"/>
      <c r="P5">
        <v>1</v>
      </c>
      <c r="Q5" t="s">
        <v>1360</v>
      </c>
      <c r="S5" s="49"/>
      <c r="T5" s="49"/>
      <c r="U5" s="49"/>
      <c r="W5" s="49"/>
      <c r="Z5" s="49"/>
      <c r="AA5" s="49"/>
      <c r="AB5" s="49"/>
    </row>
    <row r="6" spans="1:28" x14ac:dyDescent="0.25">
      <c r="A6" t="s">
        <v>1361</v>
      </c>
      <c r="B6" t="s">
        <v>809</v>
      </c>
      <c r="C6" t="s">
        <v>1</v>
      </c>
      <c r="D6">
        <v>5</v>
      </c>
      <c r="E6">
        <v>140</v>
      </c>
      <c r="G6">
        <v>39.6</v>
      </c>
      <c r="I6" s="49"/>
      <c r="M6" s="49"/>
      <c r="N6" s="49"/>
      <c r="O6" s="49"/>
      <c r="P6">
        <v>1</v>
      </c>
      <c r="Q6" t="s">
        <v>1362</v>
      </c>
      <c r="S6" s="49"/>
      <c r="T6" s="49"/>
      <c r="U6" s="49"/>
      <c r="W6" s="49"/>
      <c r="Z6" s="49"/>
      <c r="AA6" s="49"/>
      <c r="AB6" s="49"/>
    </row>
    <row r="7" spans="1:28" x14ac:dyDescent="0.25">
      <c r="A7" t="s">
        <v>1363</v>
      </c>
      <c r="B7" t="s">
        <v>809</v>
      </c>
      <c r="C7" t="s">
        <v>24</v>
      </c>
      <c r="D7">
        <v>1</v>
      </c>
      <c r="E7">
        <v>0</v>
      </c>
      <c r="F7">
        <v>10</v>
      </c>
      <c r="I7" s="49"/>
      <c r="J7">
        <v>2</v>
      </c>
      <c r="K7">
        <v>1</v>
      </c>
      <c r="L7">
        <v>2</v>
      </c>
      <c r="M7" s="49"/>
      <c r="N7" s="49"/>
      <c r="O7" s="49" t="s">
        <v>1364</v>
      </c>
      <c r="P7">
        <v>1</v>
      </c>
      <c r="Q7" t="s">
        <v>1365</v>
      </c>
      <c r="S7" s="49"/>
      <c r="T7" s="49"/>
      <c r="U7" s="49"/>
      <c r="W7" s="49"/>
      <c r="Z7" s="49"/>
      <c r="AA7" s="49"/>
      <c r="AB7" s="49"/>
    </row>
    <row r="8" spans="1:28" x14ac:dyDescent="0.25">
      <c r="A8" t="s">
        <v>1366</v>
      </c>
      <c r="B8" t="s">
        <v>809</v>
      </c>
      <c r="C8" t="s">
        <v>24</v>
      </c>
      <c r="D8">
        <v>2</v>
      </c>
      <c r="E8">
        <v>0</v>
      </c>
      <c r="F8">
        <v>8</v>
      </c>
      <c r="I8" s="49"/>
      <c r="J8">
        <v>2</v>
      </c>
      <c r="K8">
        <v>1</v>
      </c>
      <c r="L8">
        <v>2</v>
      </c>
      <c r="M8" s="49"/>
      <c r="N8" s="49"/>
      <c r="O8" s="49" t="s">
        <v>1364</v>
      </c>
      <c r="P8">
        <v>1</v>
      </c>
      <c r="Q8" t="s">
        <v>1367</v>
      </c>
      <c r="S8" s="49"/>
      <c r="T8" s="49"/>
      <c r="U8" s="49"/>
      <c r="W8" s="49"/>
      <c r="Z8" s="49"/>
      <c r="AA8" s="49"/>
      <c r="AB8" s="49"/>
    </row>
    <row r="9" spans="1:28" x14ac:dyDescent="0.25">
      <c r="A9" t="s">
        <v>1368</v>
      </c>
      <c r="B9" t="s">
        <v>809</v>
      </c>
      <c r="C9" t="s">
        <v>24</v>
      </c>
      <c r="D9">
        <v>3</v>
      </c>
      <c r="E9">
        <v>0</v>
      </c>
      <c r="F9">
        <v>8</v>
      </c>
      <c r="I9" s="49"/>
      <c r="J9">
        <v>2</v>
      </c>
      <c r="K9">
        <v>1</v>
      </c>
      <c r="L9">
        <v>2</v>
      </c>
      <c r="M9" s="49"/>
      <c r="N9" s="49"/>
      <c r="O9" s="49" t="s">
        <v>1364</v>
      </c>
      <c r="P9">
        <v>1</v>
      </c>
      <c r="Q9" t="s">
        <v>1369</v>
      </c>
      <c r="S9" s="49"/>
      <c r="T9" s="49"/>
      <c r="U9" s="49"/>
      <c r="W9" s="49"/>
      <c r="Z9" s="49"/>
      <c r="AA9" s="49"/>
      <c r="AB9" s="49"/>
    </row>
    <row r="10" spans="1:28" x14ac:dyDescent="0.25">
      <c r="A10" t="s">
        <v>1370</v>
      </c>
      <c r="B10" t="s">
        <v>809</v>
      </c>
      <c r="C10" t="s">
        <v>24</v>
      </c>
      <c r="D10">
        <v>4</v>
      </c>
      <c r="E10">
        <v>0</v>
      </c>
      <c r="F10">
        <v>7</v>
      </c>
      <c r="I10" s="49"/>
      <c r="J10">
        <v>2</v>
      </c>
      <c r="K10">
        <v>1</v>
      </c>
      <c r="L10">
        <v>2</v>
      </c>
      <c r="M10" s="49"/>
      <c r="N10" s="49"/>
      <c r="O10" s="49" t="s">
        <v>1371</v>
      </c>
      <c r="P10">
        <v>1</v>
      </c>
      <c r="Q10" t="s">
        <v>1372</v>
      </c>
      <c r="S10" s="49"/>
      <c r="T10" s="49"/>
      <c r="U10" s="49"/>
      <c r="W10" s="49"/>
      <c r="Z10" s="49"/>
      <c r="AA10" s="49"/>
      <c r="AB10" s="49"/>
    </row>
    <row r="11" spans="1:28" x14ac:dyDescent="0.25">
      <c r="A11" t="s">
        <v>1373</v>
      </c>
      <c r="B11" t="s">
        <v>809</v>
      </c>
      <c r="C11" t="s">
        <v>37</v>
      </c>
      <c r="D11">
        <v>1</v>
      </c>
      <c r="E11">
        <v>100</v>
      </c>
      <c r="F11">
        <v>10</v>
      </c>
      <c r="I11" s="49"/>
      <c r="M11" s="49"/>
      <c r="N11" s="49"/>
      <c r="O11" s="49" t="s">
        <v>1374</v>
      </c>
      <c r="P11">
        <v>1</v>
      </c>
      <c r="Q11" t="s">
        <v>1375</v>
      </c>
      <c r="S11" s="49"/>
      <c r="T11" s="49"/>
      <c r="U11" s="49"/>
      <c r="W11" s="49"/>
      <c r="Z11" s="49"/>
      <c r="AA11" s="49"/>
      <c r="AB11" s="49"/>
    </row>
    <row r="12" spans="1:28" x14ac:dyDescent="0.25">
      <c r="A12" t="s">
        <v>1376</v>
      </c>
      <c r="B12" t="s">
        <v>809</v>
      </c>
      <c r="C12" t="s">
        <v>37</v>
      </c>
      <c r="D12">
        <v>2</v>
      </c>
      <c r="E12">
        <v>120</v>
      </c>
      <c r="F12">
        <v>10</v>
      </c>
      <c r="I12" s="49"/>
      <c r="M12" s="49"/>
      <c r="N12" s="49"/>
      <c r="O12" s="49" t="s">
        <v>1374</v>
      </c>
      <c r="P12">
        <v>1</v>
      </c>
      <c r="Q12" t="s">
        <v>1377</v>
      </c>
      <c r="S12" s="49"/>
      <c r="T12" s="49"/>
      <c r="U12" s="49"/>
      <c r="W12" s="49"/>
      <c r="Z12" s="49"/>
      <c r="AA12" s="49"/>
      <c r="AB12" s="49"/>
    </row>
    <row r="13" spans="1:28" x14ac:dyDescent="0.25">
      <c r="A13" t="s">
        <v>1378</v>
      </c>
      <c r="B13" t="s">
        <v>809</v>
      </c>
      <c r="C13" t="s">
        <v>37</v>
      </c>
      <c r="D13">
        <v>3</v>
      </c>
      <c r="E13">
        <v>140</v>
      </c>
      <c r="F13">
        <v>10</v>
      </c>
      <c r="I13" s="49"/>
      <c r="M13" s="49"/>
      <c r="N13" s="49"/>
      <c r="O13" s="49" t="s">
        <v>1374</v>
      </c>
      <c r="P13">
        <v>1</v>
      </c>
      <c r="Q13" t="s">
        <v>1379</v>
      </c>
      <c r="S13" s="49"/>
      <c r="T13" s="49"/>
      <c r="U13" s="49"/>
      <c r="W13" s="49"/>
      <c r="Z13" s="49"/>
      <c r="AA13" s="49"/>
      <c r="AB13" s="49"/>
    </row>
    <row r="14" spans="1:28" x14ac:dyDescent="0.25">
      <c r="A14" t="s">
        <v>1380</v>
      </c>
      <c r="B14" t="s">
        <v>809</v>
      </c>
      <c r="C14" t="s">
        <v>91</v>
      </c>
      <c r="D14">
        <v>1</v>
      </c>
      <c r="E14">
        <v>35</v>
      </c>
      <c r="F14">
        <v>8</v>
      </c>
      <c r="I14" s="49"/>
      <c r="M14" s="49"/>
      <c r="N14" s="49"/>
      <c r="O14" s="49"/>
      <c r="P14">
        <v>1</v>
      </c>
      <c r="Q14" t="s">
        <v>1381</v>
      </c>
      <c r="S14" s="49"/>
      <c r="T14" s="49"/>
      <c r="U14" s="49"/>
      <c r="W14" s="49"/>
      <c r="Z14" s="49"/>
      <c r="AA14" s="49"/>
      <c r="AB14" s="49"/>
    </row>
    <row r="15" spans="1:28" x14ac:dyDescent="0.25">
      <c r="A15" t="s">
        <v>1382</v>
      </c>
      <c r="B15" t="s">
        <v>809</v>
      </c>
      <c r="C15" t="s">
        <v>91</v>
      </c>
      <c r="D15">
        <v>2</v>
      </c>
      <c r="E15">
        <v>35</v>
      </c>
      <c r="F15">
        <v>8</v>
      </c>
      <c r="I15" s="49"/>
      <c r="M15" s="49"/>
      <c r="N15" s="49"/>
      <c r="O15" s="49" t="s">
        <v>1383</v>
      </c>
      <c r="P15">
        <v>1</v>
      </c>
      <c r="Q15" t="s">
        <v>1384</v>
      </c>
      <c r="S15" s="49"/>
      <c r="T15" s="49"/>
      <c r="U15" s="49"/>
      <c r="W15" s="49"/>
      <c r="Z15" s="49"/>
      <c r="AA15" s="49"/>
      <c r="AB15" s="49"/>
    </row>
    <row r="16" spans="1:28" x14ac:dyDescent="0.25">
      <c r="A16" t="s">
        <v>1385</v>
      </c>
      <c r="B16" t="s">
        <v>809</v>
      </c>
      <c r="C16" t="s">
        <v>91</v>
      </c>
      <c r="D16">
        <v>3</v>
      </c>
      <c r="E16">
        <v>35</v>
      </c>
      <c r="F16">
        <v>8</v>
      </c>
      <c r="I16" s="49"/>
      <c r="M16" s="49"/>
      <c r="N16" s="49"/>
      <c r="O16" s="49" t="s">
        <v>1383</v>
      </c>
      <c r="P16">
        <v>1</v>
      </c>
      <c r="Q16" t="s">
        <v>1386</v>
      </c>
      <c r="S16" s="49"/>
      <c r="T16" s="49"/>
      <c r="U16" s="49"/>
      <c r="W16" s="49"/>
      <c r="Z16" s="49"/>
      <c r="AA16" s="49"/>
      <c r="AB16" s="49"/>
    </row>
    <row r="17" spans="1:28" x14ac:dyDescent="0.25">
      <c r="A17" t="s">
        <v>1387</v>
      </c>
      <c r="B17" t="s">
        <v>809</v>
      </c>
      <c r="C17" t="s">
        <v>91</v>
      </c>
      <c r="D17">
        <v>4</v>
      </c>
      <c r="E17">
        <v>35</v>
      </c>
      <c r="F17">
        <v>4</v>
      </c>
      <c r="I17" s="49"/>
      <c r="M17" s="49"/>
      <c r="N17" s="49" t="s">
        <v>1388</v>
      </c>
      <c r="O17" s="49" t="s">
        <v>1389</v>
      </c>
      <c r="P17">
        <v>1</v>
      </c>
      <c r="Q17" t="s">
        <v>1390</v>
      </c>
      <c r="S17" s="49"/>
      <c r="T17" s="49"/>
      <c r="U17" s="49"/>
      <c r="W17" s="49"/>
      <c r="Z17" s="49"/>
      <c r="AA17" s="49"/>
      <c r="AB17" s="49"/>
    </row>
    <row r="18" spans="1:28" x14ac:dyDescent="0.25">
      <c r="A18" t="s">
        <v>1391</v>
      </c>
      <c r="B18" t="s">
        <v>809</v>
      </c>
      <c r="C18" t="s">
        <v>91</v>
      </c>
      <c r="D18">
        <v>5</v>
      </c>
      <c r="E18">
        <v>35</v>
      </c>
      <c r="F18">
        <v>2</v>
      </c>
      <c r="I18" s="49"/>
      <c r="M18" s="49"/>
      <c r="N18" s="49" t="s">
        <v>1388</v>
      </c>
      <c r="O18" s="49" t="s">
        <v>1389</v>
      </c>
      <c r="P18">
        <v>1</v>
      </c>
      <c r="Q18" t="s">
        <v>1392</v>
      </c>
      <c r="S18" s="49"/>
      <c r="T18" s="49"/>
      <c r="U18" s="49"/>
      <c r="W18" s="49"/>
      <c r="Z18" s="49"/>
      <c r="AA18" s="49"/>
      <c r="AB18" s="49"/>
    </row>
    <row r="19" spans="1:28" x14ac:dyDescent="0.25">
      <c r="A19" t="s">
        <v>1393</v>
      </c>
      <c r="B19" t="s">
        <v>809</v>
      </c>
      <c r="C19" t="s">
        <v>91</v>
      </c>
      <c r="D19">
        <v>6</v>
      </c>
      <c r="E19">
        <v>35</v>
      </c>
      <c r="F19">
        <v>1</v>
      </c>
      <c r="I19" s="49"/>
      <c r="M19" s="49"/>
      <c r="N19" s="49" t="s">
        <v>1388</v>
      </c>
      <c r="O19" s="49" t="s">
        <v>1389</v>
      </c>
      <c r="P19">
        <v>1</v>
      </c>
      <c r="Q19" t="s">
        <v>812</v>
      </c>
      <c r="S19" s="49"/>
      <c r="T19" s="49"/>
      <c r="U19" s="49"/>
      <c r="W19" s="49"/>
      <c r="Z19" s="49"/>
      <c r="AA19" s="49"/>
      <c r="AB19" s="49"/>
    </row>
    <row r="20" spans="1:28" x14ac:dyDescent="0.25">
      <c r="A20" t="s">
        <v>1394</v>
      </c>
      <c r="B20" t="s">
        <v>813</v>
      </c>
      <c r="C20" t="s">
        <v>154</v>
      </c>
      <c r="D20">
        <v>1</v>
      </c>
      <c r="E20">
        <v>135</v>
      </c>
      <c r="F20">
        <v>10</v>
      </c>
      <c r="I20" s="49"/>
      <c r="M20" s="49"/>
      <c r="N20" s="49"/>
      <c r="O20" s="49" t="s">
        <v>1395</v>
      </c>
      <c r="P20">
        <v>1</v>
      </c>
      <c r="Q20" t="s">
        <v>816</v>
      </c>
      <c r="S20" s="49"/>
      <c r="T20" s="49"/>
      <c r="U20" s="49"/>
      <c r="W20" s="49"/>
      <c r="Z20" s="49"/>
      <c r="AA20" s="49"/>
      <c r="AB20" s="49"/>
    </row>
    <row r="21" spans="1:28" x14ac:dyDescent="0.25">
      <c r="A21" t="s">
        <v>1396</v>
      </c>
      <c r="B21" t="s">
        <v>813</v>
      </c>
      <c r="C21" t="s">
        <v>154</v>
      </c>
      <c r="D21">
        <v>2</v>
      </c>
      <c r="E21">
        <v>135</v>
      </c>
      <c r="F21">
        <v>10</v>
      </c>
      <c r="I21" s="49"/>
      <c r="M21" s="49"/>
      <c r="N21" s="49"/>
      <c r="O21" s="49" t="s">
        <v>1397</v>
      </c>
      <c r="P21">
        <v>1</v>
      </c>
      <c r="Q21" t="s">
        <v>1398</v>
      </c>
      <c r="S21" s="49"/>
      <c r="T21" s="49"/>
      <c r="U21" s="49"/>
      <c r="W21" s="49"/>
      <c r="Z21" s="49"/>
      <c r="AA21" s="49"/>
      <c r="AB21" s="49"/>
    </row>
    <row r="22" spans="1:28" x14ac:dyDescent="0.25">
      <c r="A22" t="s">
        <v>1399</v>
      </c>
      <c r="B22" t="s">
        <v>813</v>
      </c>
      <c r="C22" t="s">
        <v>154</v>
      </c>
      <c r="D22">
        <v>3</v>
      </c>
      <c r="E22">
        <v>135</v>
      </c>
      <c r="F22">
        <v>10</v>
      </c>
      <c r="I22" s="49"/>
      <c r="M22" s="49"/>
      <c r="N22" s="49"/>
      <c r="O22" s="49" t="s">
        <v>1397</v>
      </c>
      <c r="P22">
        <v>1</v>
      </c>
      <c r="Q22" t="s">
        <v>1400</v>
      </c>
      <c r="S22" s="49"/>
      <c r="T22" s="49"/>
      <c r="U22" s="49"/>
      <c r="W22" s="49"/>
      <c r="Z22" s="49"/>
      <c r="AA22" s="49"/>
      <c r="AB22" s="49"/>
    </row>
    <row r="23" spans="1:28" x14ac:dyDescent="0.25">
      <c r="A23" t="s">
        <v>1401</v>
      </c>
      <c r="B23" t="s">
        <v>813</v>
      </c>
      <c r="C23" t="s">
        <v>154</v>
      </c>
      <c r="D23">
        <v>4</v>
      </c>
      <c r="E23">
        <v>135</v>
      </c>
      <c r="F23">
        <v>7</v>
      </c>
      <c r="I23" s="49"/>
      <c r="M23" s="49"/>
      <c r="N23" s="49"/>
      <c r="O23" s="49" t="s">
        <v>1397</v>
      </c>
      <c r="P23">
        <v>1</v>
      </c>
      <c r="Q23" t="s">
        <v>1402</v>
      </c>
      <c r="S23" s="49"/>
      <c r="T23" s="49"/>
      <c r="U23" s="49"/>
      <c r="W23" s="49"/>
      <c r="Z23" s="49"/>
      <c r="AA23" s="49"/>
      <c r="AB23" s="49"/>
    </row>
    <row r="24" spans="1:28" x14ac:dyDescent="0.25">
      <c r="A24" t="s">
        <v>1403</v>
      </c>
      <c r="B24" t="s">
        <v>813</v>
      </c>
      <c r="C24" t="s">
        <v>1404</v>
      </c>
      <c r="D24">
        <v>1</v>
      </c>
      <c r="E24">
        <v>40</v>
      </c>
      <c r="F24">
        <v>10</v>
      </c>
      <c r="I24" s="49"/>
      <c r="M24" s="49"/>
      <c r="N24" s="49"/>
      <c r="O24" s="49" t="s">
        <v>1405</v>
      </c>
      <c r="P24">
        <v>1</v>
      </c>
      <c r="Q24" t="s">
        <v>1406</v>
      </c>
      <c r="S24" s="49"/>
      <c r="T24" s="49"/>
      <c r="U24" s="49"/>
      <c r="W24" s="49"/>
      <c r="Z24" s="49"/>
      <c r="AA24" s="49"/>
      <c r="AB24" s="49"/>
    </row>
    <row r="25" spans="1:28" x14ac:dyDescent="0.25">
      <c r="A25" t="s">
        <v>1407</v>
      </c>
      <c r="B25" t="s">
        <v>813</v>
      </c>
      <c r="C25" t="s">
        <v>1404</v>
      </c>
      <c r="D25">
        <v>2</v>
      </c>
      <c r="E25">
        <v>40</v>
      </c>
      <c r="F25">
        <v>9</v>
      </c>
      <c r="I25" s="49"/>
      <c r="M25" s="49"/>
      <c r="N25" s="49"/>
      <c r="O25" s="49" t="s">
        <v>1408</v>
      </c>
      <c r="P25">
        <v>1</v>
      </c>
      <c r="Q25" t="s">
        <v>1409</v>
      </c>
      <c r="S25" s="49"/>
      <c r="T25" s="49"/>
      <c r="U25" s="49"/>
      <c r="W25" s="49"/>
      <c r="Z25" s="49"/>
      <c r="AA25" s="49"/>
      <c r="AB25" s="49"/>
    </row>
    <row r="26" spans="1:28" x14ac:dyDescent="0.25">
      <c r="A26" t="s">
        <v>1410</v>
      </c>
      <c r="B26" t="s">
        <v>813</v>
      </c>
      <c r="C26" t="s">
        <v>1404</v>
      </c>
      <c r="D26">
        <v>3</v>
      </c>
      <c r="E26">
        <v>40</v>
      </c>
      <c r="F26">
        <v>9</v>
      </c>
      <c r="I26" s="49"/>
      <c r="M26" s="49"/>
      <c r="N26" s="49"/>
      <c r="O26" s="49"/>
      <c r="P26">
        <v>1</v>
      </c>
      <c r="Q26" t="s">
        <v>1411</v>
      </c>
      <c r="S26" s="49"/>
      <c r="T26" s="49"/>
      <c r="U26" s="49"/>
      <c r="W26" s="49"/>
      <c r="Z26" s="49"/>
      <c r="AA26" s="49"/>
      <c r="AB26" s="49"/>
    </row>
    <row r="27" spans="1:28" x14ac:dyDescent="0.25">
      <c r="A27" t="s">
        <v>1412</v>
      </c>
      <c r="B27" t="s">
        <v>813</v>
      </c>
      <c r="C27" t="s">
        <v>1404</v>
      </c>
      <c r="D27">
        <v>4</v>
      </c>
      <c r="E27">
        <v>40</v>
      </c>
      <c r="F27">
        <v>8</v>
      </c>
      <c r="I27" s="49"/>
      <c r="M27" s="49"/>
      <c r="N27" s="49"/>
      <c r="O27" s="49"/>
      <c r="P27">
        <v>1</v>
      </c>
      <c r="Q27" t="s">
        <v>1413</v>
      </c>
      <c r="S27" s="49"/>
      <c r="T27" s="49"/>
      <c r="U27" s="49"/>
      <c r="W27" s="49"/>
      <c r="Z27" s="49"/>
      <c r="AA27" s="49"/>
      <c r="AB27" s="49"/>
    </row>
    <row r="28" spans="1:28" x14ac:dyDescent="0.25">
      <c r="A28" t="s">
        <v>1414</v>
      </c>
      <c r="B28" t="s">
        <v>813</v>
      </c>
      <c r="C28" t="s">
        <v>186</v>
      </c>
      <c r="D28">
        <v>1</v>
      </c>
      <c r="E28">
        <v>45</v>
      </c>
      <c r="F28">
        <v>1</v>
      </c>
      <c r="I28" s="49"/>
      <c r="M28" s="49"/>
      <c r="N28" s="49" t="s">
        <v>1415</v>
      </c>
      <c r="O28" s="49"/>
      <c r="P28">
        <v>1</v>
      </c>
      <c r="Q28" t="s">
        <v>1416</v>
      </c>
      <c r="S28" s="49"/>
      <c r="T28" s="49"/>
      <c r="U28" s="49"/>
      <c r="W28" s="49"/>
      <c r="Z28" s="49"/>
      <c r="AA28" s="49"/>
      <c r="AB28" s="49"/>
    </row>
    <row r="29" spans="1:28" x14ac:dyDescent="0.25">
      <c r="A29" t="s">
        <v>1417</v>
      </c>
      <c r="B29" t="s">
        <v>813</v>
      </c>
      <c r="C29" t="s">
        <v>192</v>
      </c>
      <c r="D29">
        <v>1</v>
      </c>
      <c r="E29">
        <v>40</v>
      </c>
      <c r="F29">
        <v>6</v>
      </c>
      <c r="I29" s="49"/>
      <c r="M29" s="49"/>
      <c r="N29" s="49" t="s">
        <v>1415</v>
      </c>
      <c r="O29" s="49"/>
      <c r="P29">
        <v>1</v>
      </c>
      <c r="Q29" t="s">
        <v>1418</v>
      </c>
      <c r="S29" s="49"/>
      <c r="T29" s="49"/>
      <c r="U29" s="49"/>
      <c r="W29" s="49"/>
      <c r="Z29" s="49"/>
      <c r="AA29" s="49"/>
      <c r="AB29" s="49"/>
    </row>
    <row r="30" spans="1:28" x14ac:dyDescent="0.25">
      <c r="A30" t="s">
        <v>1419</v>
      </c>
      <c r="B30" t="s">
        <v>813</v>
      </c>
      <c r="C30" t="s">
        <v>186</v>
      </c>
      <c r="D30">
        <v>2</v>
      </c>
      <c r="E30">
        <v>45</v>
      </c>
      <c r="F30">
        <v>2</v>
      </c>
      <c r="I30" s="49"/>
      <c r="M30" s="49"/>
      <c r="N30" s="49" t="s">
        <v>1420</v>
      </c>
      <c r="O30" s="49"/>
      <c r="P30">
        <v>1</v>
      </c>
      <c r="Q30" t="s">
        <v>1421</v>
      </c>
      <c r="S30" s="49"/>
      <c r="T30" s="49"/>
      <c r="U30" s="49"/>
      <c r="W30" s="49"/>
      <c r="Z30" s="49"/>
      <c r="AA30" s="49"/>
      <c r="AB30" s="49"/>
    </row>
    <row r="31" spans="1:28" x14ac:dyDescent="0.25">
      <c r="A31" t="s">
        <v>1422</v>
      </c>
      <c r="B31" t="s">
        <v>813</v>
      </c>
      <c r="C31" t="s">
        <v>192</v>
      </c>
      <c r="D31">
        <v>2</v>
      </c>
      <c r="E31">
        <v>40</v>
      </c>
      <c r="F31">
        <v>3</v>
      </c>
      <c r="I31" s="49"/>
      <c r="M31" s="49"/>
      <c r="N31" s="49" t="s">
        <v>1420</v>
      </c>
      <c r="O31" s="49" t="s">
        <v>1423</v>
      </c>
      <c r="P31">
        <v>1</v>
      </c>
      <c r="Q31" t="s">
        <v>1424</v>
      </c>
      <c r="S31" s="49"/>
      <c r="T31" s="49"/>
      <c r="U31" s="49"/>
      <c r="W31" s="49"/>
      <c r="Z31" s="49"/>
      <c r="AA31" s="49"/>
      <c r="AB31" s="49"/>
    </row>
    <row r="32" spans="1:28" x14ac:dyDescent="0.25">
      <c r="A32" t="s">
        <v>1425</v>
      </c>
      <c r="B32" t="s">
        <v>813</v>
      </c>
      <c r="C32" t="s">
        <v>186</v>
      </c>
      <c r="D32">
        <v>3</v>
      </c>
      <c r="E32">
        <v>45</v>
      </c>
      <c r="F32">
        <v>3</v>
      </c>
      <c r="I32" s="49"/>
      <c r="M32" s="49"/>
      <c r="N32" s="49" t="s">
        <v>1426</v>
      </c>
      <c r="O32" s="49"/>
      <c r="P32">
        <v>1</v>
      </c>
      <c r="Q32" t="s">
        <v>1427</v>
      </c>
      <c r="S32" s="49"/>
      <c r="T32" s="49"/>
      <c r="U32" s="49"/>
      <c r="W32" s="49"/>
      <c r="Z32" s="49"/>
      <c r="AA32" s="49"/>
      <c r="AB32" s="49"/>
    </row>
    <row r="33" spans="1:28" x14ac:dyDescent="0.25">
      <c r="A33" t="s">
        <v>1428</v>
      </c>
      <c r="B33" t="s">
        <v>813</v>
      </c>
      <c r="C33" t="s">
        <v>192</v>
      </c>
      <c r="D33">
        <v>3</v>
      </c>
      <c r="E33">
        <v>45</v>
      </c>
      <c r="F33">
        <v>3</v>
      </c>
      <c r="I33" s="49"/>
      <c r="M33" s="49"/>
      <c r="N33" s="49" t="s">
        <v>1426</v>
      </c>
      <c r="O33" s="49" t="s">
        <v>1423</v>
      </c>
      <c r="P33">
        <v>1</v>
      </c>
      <c r="Q33" t="s">
        <v>1429</v>
      </c>
      <c r="S33" s="49"/>
      <c r="T33" s="49"/>
      <c r="U33" s="49"/>
      <c r="W33" s="49"/>
      <c r="Z33" s="49"/>
      <c r="AA33" s="49"/>
      <c r="AB33" s="49"/>
    </row>
    <row r="34" spans="1:28" x14ac:dyDescent="0.25">
      <c r="A34" t="s">
        <v>1430</v>
      </c>
      <c r="B34" t="s">
        <v>813</v>
      </c>
      <c r="C34" t="s">
        <v>10820</v>
      </c>
      <c r="D34">
        <v>1</v>
      </c>
      <c r="E34">
        <v>20</v>
      </c>
      <c r="F34">
        <v>12</v>
      </c>
      <c r="I34" s="49"/>
      <c r="M34" s="49"/>
      <c r="N34" s="49" t="s">
        <v>1432</v>
      </c>
      <c r="O34" s="49" t="s">
        <v>598</v>
      </c>
      <c r="P34">
        <v>1</v>
      </c>
      <c r="Q34" t="s">
        <v>1433</v>
      </c>
      <c r="S34" s="49"/>
      <c r="T34" s="49"/>
      <c r="U34" s="49"/>
      <c r="W34" s="49"/>
      <c r="Z34" s="49"/>
      <c r="AA34" s="49"/>
      <c r="AB34" s="49"/>
    </row>
    <row r="35" spans="1:28" x14ac:dyDescent="0.25">
      <c r="A35" t="s">
        <v>1434</v>
      </c>
      <c r="B35" t="s">
        <v>813</v>
      </c>
      <c r="C35" t="s">
        <v>10820</v>
      </c>
      <c r="D35">
        <v>2</v>
      </c>
      <c r="E35">
        <v>20</v>
      </c>
      <c r="F35">
        <v>1</v>
      </c>
      <c r="I35" s="49"/>
      <c r="M35" s="49"/>
      <c r="N35" s="49" t="s">
        <v>1432</v>
      </c>
      <c r="O35" s="49" t="s">
        <v>1435</v>
      </c>
      <c r="P35">
        <v>1</v>
      </c>
      <c r="Q35" t="s">
        <v>1436</v>
      </c>
      <c r="S35" s="49"/>
      <c r="T35" s="49"/>
      <c r="U35" s="49"/>
      <c r="W35" s="49"/>
      <c r="Z35" s="49"/>
      <c r="AA35" s="49"/>
      <c r="AB35" s="49"/>
    </row>
    <row r="36" spans="1:28" x14ac:dyDescent="0.25">
      <c r="A36" t="s">
        <v>1437</v>
      </c>
      <c r="B36" t="s">
        <v>813</v>
      </c>
      <c r="C36" t="s">
        <v>10820</v>
      </c>
      <c r="D36">
        <v>3</v>
      </c>
      <c r="E36">
        <v>15</v>
      </c>
      <c r="F36">
        <v>11</v>
      </c>
      <c r="I36" s="49"/>
      <c r="M36" s="49"/>
      <c r="N36" s="49" t="s">
        <v>1432</v>
      </c>
      <c r="O36" s="49" t="s">
        <v>1435</v>
      </c>
      <c r="P36">
        <v>1</v>
      </c>
      <c r="Q36" t="s">
        <v>1438</v>
      </c>
      <c r="S36" s="49"/>
      <c r="T36" s="49"/>
      <c r="U36" s="49"/>
      <c r="W36" s="49"/>
      <c r="Z36" s="49"/>
      <c r="AA36" s="49"/>
      <c r="AB36" s="49"/>
    </row>
    <row r="37" spans="1:28" x14ac:dyDescent="0.25">
      <c r="A37" t="s">
        <v>1439</v>
      </c>
      <c r="B37" t="s">
        <v>813</v>
      </c>
      <c r="C37" t="s">
        <v>10820</v>
      </c>
      <c r="D37">
        <v>4</v>
      </c>
      <c r="E37">
        <v>20</v>
      </c>
      <c r="F37">
        <v>12</v>
      </c>
      <c r="I37" s="49"/>
      <c r="M37" s="49"/>
      <c r="N37" s="49" t="s">
        <v>1440</v>
      </c>
      <c r="O37" s="49" t="s">
        <v>598</v>
      </c>
      <c r="P37">
        <v>1</v>
      </c>
      <c r="Q37" t="s">
        <v>1441</v>
      </c>
      <c r="S37" s="49"/>
      <c r="T37" s="49"/>
      <c r="U37" s="49"/>
      <c r="W37" s="49"/>
      <c r="Z37" s="49"/>
      <c r="AA37" s="49"/>
      <c r="AB37" s="49"/>
    </row>
    <row r="38" spans="1:28" x14ac:dyDescent="0.25">
      <c r="A38" t="s">
        <v>1442</v>
      </c>
      <c r="B38" t="s">
        <v>813</v>
      </c>
      <c r="C38" t="s">
        <v>10820</v>
      </c>
      <c r="D38">
        <v>5</v>
      </c>
      <c r="E38">
        <v>20</v>
      </c>
      <c r="F38">
        <v>5</v>
      </c>
      <c r="I38" s="49"/>
      <c r="M38" s="49"/>
      <c r="N38" s="49" t="s">
        <v>1440</v>
      </c>
      <c r="O38" s="49" t="s">
        <v>1435</v>
      </c>
      <c r="P38">
        <v>1</v>
      </c>
      <c r="Q38" t="s">
        <v>1443</v>
      </c>
      <c r="S38" s="49"/>
      <c r="T38" s="49"/>
      <c r="U38" s="49"/>
      <c r="W38" s="49"/>
      <c r="Z38" s="49"/>
      <c r="AA38" s="49"/>
      <c r="AB38" s="49"/>
    </row>
    <row r="39" spans="1:28" x14ac:dyDescent="0.25">
      <c r="A39" t="s">
        <v>1444</v>
      </c>
      <c r="B39" t="s">
        <v>813</v>
      </c>
      <c r="C39" t="s">
        <v>10820</v>
      </c>
      <c r="D39">
        <v>6</v>
      </c>
      <c r="E39">
        <v>17.5</v>
      </c>
      <c r="F39">
        <v>7</v>
      </c>
      <c r="I39" s="49"/>
      <c r="M39" s="49"/>
      <c r="N39" s="49" t="s">
        <v>1440</v>
      </c>
      <c r="O39" s="49" t="s">
        <v>1435</v>
      </c>
      <c r="P39">
        <v>1</v>
      </c>
      <c r="Q39" t="s">
        <v>1445</v>
      </c>
      <c r="S39" s="49"/>
      <c r="T39" s="49"/>
      <c r="U39" s="49"/>
      <c r="W39" s="49"/>
      <c r="Z39" s="49"/>
      <c r="AA39" s="49"/>
      <c r="AB39" s="49"/>
    </row>
    <row r="40" spans="1:28" x14ac:dyDescent="0.25">
      <c r="A40" t="s">
        <v>1446</v>
      </c>
      <c r="B40" t="s">
        <v>813</v>
      </c>
      <c r="C40" t="s">
        <v>10820</v>
      </c>
      <c r="D40">
        <v>7</v>
      </c>
      <c r="E40">
        <v>22.5</v>
      </c>
      <c r="F40">
        <v>12</v>
      </c>
      <c r="I40" s="49"/>
      <c r="M40" s="49"/>
      <c r="N40" s="49" t="s">
        <v>1447</v>
      </c>
      <c r="O40" s="49" t="s">
        <v>598</v>
      </c>
      <c r="P40">
        <v>1</v>
      </c>
      <c r="Q40" t="s">
        <v>1448</v>
      </c>
      <c r="S40" s="49"/>
      <c r="T40" s="49"/>
      <c r="U40" s="49"/>
      <c r="W40" s="49"/>
      <c r="Z40" s="49"/>
      <c r="AA40" s="49"/>
      <c r="AB40" s="49"/>
    </row>
    <row r="41" spans="1:28" x14ac:dyDescent="0.25">
      <c r="A41" t="s">
        <v>1449</v>
      </c>
      <c r="B41" t="s">
        <v>813</v>
      </c>
      <c r="C41" t="s">
        <v>10820</v>
      </c>
      <c r="D41">
        <v>8</v>
      </c>
      <c r="E41">
        <v>22.5</v>
      </c>
      <c r="F41">
        <v>2</v>
      </c>
      <c r="I41" s="49"/>
      <c r="M41" s="49"/>
      <c r="N41" s="49" t="s">
        <v>1447</v>
      </c>
      <c r="O41" s="49" t="s">
        <v>1435</v>
      </c>
      <c r="P41">
        <v>1</v>
      </c>
      <c r="Q41" t="s">
        <v>1450</v>
      </c>
      <c r="S41" s="49"/>
      <c r="T41" s="49"/>
      <c r="U41" s="49"/>
      <c r="W41" s="49"/>
      <c r="Z41" s="49"/>
      <c r="AA41" s="49"/>
      <c r="AB41" s="49"/>
    </row>
    <row r="42" spans="1:28" x14ac:dyDescent="0.25">
      <c r="A42" t="s">
        <v>1451</v>
      </c>
      <c r="B42" t="s">
        <v>813</v>
      </c>
      <c r="C42" t="s">
        <v>10820</v>
      </c>
      <c r="D42">
        <v>9</v>
      </c>
      <c r="E42">
        <v>20</v>
      </c>
      <c r="F42">
        <v>2</v>
      </c>
      <c r="I42" s="49"/>
      <c r="M42" s="49"/>
      <c r="N42" s="49" t="s">
        <v>1447</v>
      </c>
      <c r="O42" s="49" t="s">
        <v>1435</v>
      </c>
      <c r="P42">
        <v>1</v>
      </c>
      <c r="Q42" t="s">
        <v>1452</v>
      </c>
      <c r="S42" s="49"/>
      <c r="T42" s="49"/>
      <c r="U42" s="49"/>
      <c r="W42" s="49"/>
      <c r="Z42" s="49"/>
      <c r="AA42" s="49"/>
      <c r="AB42" s="49"/>
    </row>
    <row r="43" spans="1:28" x14ac:dyDescent="0.25">
      <c r="A43" t="s">
        <v>1453</v>
      </c>
      <c r="B43" t="s">
        <v>813</v>
      </c>
      <c r="C43" t="s">
        <v>10820</v>
      </c>
      <c r="D43">
        <v>10</v>
      </c>
      <c r="E43">
        <v>15</v>
      </c>
      <c r="F43">
        <v>8</v>
      </c>
      <c r="I43" s="49"/>
      <c r="M43" s="49"/>
      <c r="N43" s="49" t="s">
        <v>1447</v>
      </c>
      <c r="O43" s="49" t="s">
        <v>1435</v>
      </c>
      <c r="P43">
        <v>1</v>
      </c>
      <c r="Q43" t="s">
        <v>1454</v>
      </c>
      <c r="S43" s="49"/>
      <c r="T43" s="49"/>
      <c r="U43" s="49"/>
      <c r="W43" s="49"/>
      <c r="Z43" s="49"/>
      <c r="AA43" s="49"/>
      <c r="AB43" s="49"/>
    </row>
    <row r="44" spans="1:28" x14ac:dyDescent="0.25">
      <c r="A44" t="s">
        <v>1455</v>
      </c>
      <c r="B44" t="s">
        <v>813</v>
      </c>
      <c r="C44" t="s">
        <v>244</v>
      </c>
      <c r="D44">
        <v>1</v>
      </c>
      <c r="E44">
        <v>35.200000000000003</v>
      </c>
      <c r="F44">
        <v>8</v>
      </c>
      <c r="I44" s="49"/>
      <c r="M44" s="49"/>
      <c r="N44" s="49"/>
      <c r="O44" s="49" t="s">
        <v>1456</v>
      </c>
      <c r="P44">
        <v>1</v>
      </c>
      <c r="Q44" t="s">
        <v>1457</v>
      </c>
      <c r="S44" s="49"/>
      <c r="T44" s="49"/>
      <c r="U44" s="49"/>
      <c r="W44" s="49"/>
      <c r="Z44" s="49"/>
      <c r="AA44" s="49"/>
      <c r="AB44" s="49"/>
    </row>
    <row r="45" spans="1:28" x14ac:dyDescent="0.25">
      <c r="A45" t="s">
        <v>1458</v>
      </c>
      <c r="B45" t="s">
        <v>813</v>
      </c>
      <c r="C45" t="s">
        <v>244</v>
      </c>
      <c r="D45">
        <v>2</v>
      </c>
      <c r="E45">
        <v>35.200000000000003</v>
      </c>
      <c r="F45">
        <v>8</v>
      </c>
      <c r="I45" s="49"/>
      <c r="M45" s="49"/>
      <c r="N45" s="49"/>
      <c r="O45" s="49" t="s">
        <v>1456</v>
      </c>
      <c r="P45">
        <v>1</v>
      </c>
      <c r="Q45" t="s">
        <v>1459</v>
      </c>
      <c r="S45" s="49"/>
      <c r="T45" s="49"/>
      <c r="U45" s="49"/>
      <c r="W45" s="49"/>
      <c r="Z45" s="49"/>
      <c r="AA45" s="49"/>
      <c r="AB45" s="49"/>
    </row>
    <row r="46" spans="1:28" x14ac:dyDescent="0.25">
      <c r="A46" t="s">
        <v>1460</v>
      </c>
      <c r="B46" t="s">
        <v>813</v>
      </c>
      <c r="C46" t="s">
        <v>244</v>
      </c>
      <c r="D46">
        <v>3</v>
      </c>
      <c r="E46">
        <v>35.200000000000003</v>
      </c>
      <c r="F46">
        <v>8</v>
      </c>
      <c r="I46" s="49"/>
      <c r="M46" s="49"/>
      <c r="N46" s="49"/>
      <c r="O46" s="49" t="s">
        <v>1456</v>
      </c>
      <c r="P46">
        <v>1</v>
      </c>
      <c r="Q46" t="s">
        <v>817</v>
      </c>
      <c r="S46" s="49"/>
      <c r="T46" s="49"/>
      <c r="U46" s="49"/>
      <c r="W46" s="49"/>
      <c r="Z46" s="49"/>
      <c r="AA46" s="49"/>
      <c r="AB46" s="49"/>
    </row>
    <row r="47" spans="1:28" x14ac:dyDescent="0.25">
      <c r="A47" t="s">
        <v>1461</v>
      </c>
      <c r="B47" t="s">
        <v>818</v>
      </c>
      <c r="C47" t="s">
        <v>15</v>
      </c>
      <c r="D47">
        <v>1</v>
      </c>
      <c r="E47">
        <v>75</v>
      </c>
      <c r="G47">
        <v>60</v>
      </c>
      <c r="I47" s="49"/>
      <c r="M47" s="49"/>
      <c r="N47" s="49"/>
      <c r="O47" s="49" t="s">
        <v>1462</v>
      </c>
      <c r="P47">
        <v>1</v>
      </c>
      <c r="Q47" t="s">
        <v>821</v>
      </c>
      <c r="S47" s="49"/>
      <c r="T47" s="49"/>
      <c r="U47" s="49"/>
      <c r="W47" s="49"/>
      <c r="Z47" s="49"/>
      <c r="AA47" s="49"/>
      <c r="AB47" s="49"/>
    </row>
    <row r="48" spans="1:28" x14ac:dyDescent="0.25">
      <c r="A48" t="s">
        <v>1463</v>
      </c>
      <c r="B48" t="s">
        <v>818</v>
      </c>
      <c r="C48" t="s">
        <v>15</v>
      </c>
      <c r="D48">
        <v>2</v>
      </c>
      <c r="E48">
        <v>75</v>
      </c>
      <c r="G48">
        <v>39.6</v>
      </c>
      <c r="I48" s="49"/>
      <c r="M48" s="49"/>
      <c r="N48" s="49"/>
      <c r="O48" s="49"/>
      <c r="P48">
        <v>1</v>
      </c>
      <c r="Q48" t="s">
        <v>1464</v>
      </c>
      <c r="S48" s="49"/>
      <c r="T48" s="49"/>
      <c r="U48" s="49"/>
      <c r="W48" s="49"/>
      <c r="Z48" s="49"/>
      <c r="AA48" s="49"/>
      <c r="AB48" s="49"/>
    </row>
    <row r="49" spans="1:28" x14ac:dyDescent="0.25">
      <c r="A49" t="s">
        <v>1465</v>
      </c>
      <c r="B49" t="s">
        <v>818</v>
      </c>
      <c r="C49" t="s">
        <v>15</v>
      </c>
      <c r="D49">
        <v>3</v>
      </c>
      <c r="E49">
        <v>75</v>
      </c>
      <c r="G49">
        <v>39.6</v>
      </c>
      <c r="I49" s="49"/>
      <c r="M49" s="49"/>
      <c r="N49" s="49"/>
      <c r="O49" s="49"/>
      <c r="P49">
        <v>1</v>
      </c>
      <c r="Q49" t="s">
        <v>1466</v>
      </c>
      <c r="S49" s="49"/>
      <c r="T49" s="49"/>
      <c r="U49" s="49"/>
      <c r="W49" s="49"/>
      <c r="Z49" s="49"/>
      <c r="AA49" s="49"/>
      <c r="AB49" s="49"/>
    </row>
    <row r="50" spans="1:28" x14ac:dyDescent="0.25">
      <c r="A50" t="s">
        <v>1467</v>
      </c>
      <c r="B50" t="s">
        <v>818</v>
      </c>
      <c r="C50" t="s">
        <v>15</v>
      </c>
      <c r="D50">
        <v>4</v>
      </c>
      <c r="E50">
        <v>75</v>
      </c>
      <c r="G50">
        <v>30</v>
      </c>
      <c r="I50" s="49"/>
      <c r="M50" s="49"/>
      <c r="N50" s="49"/>
      <c r="O50" s="49" t="s">
        <v>1468</v>
      </c>
      <c r="P50">
        <v>1</v>
      </c>
      <c r="Q50" t="s">
        <v>1469</v>
      </c>
      <c r="S50" s="49"/>
      <c r="T50" s="49"/>
      <c r="U50" s="49"/>
      <c r="W50" s="49"/>
      <c r="Z50" s="49"/>
      <c r="AA50" s="49"/>
      <c r="AB50" s="49"/>
    </row>
    <row r="51" spans="1:28" x14ac:dyDescent="0.25">
      <c r="A51" t="s">
        <v>1470</v>
      </c>
      <c r="B51" t="s">
        <v>818</v>
      </c>
      <c r="C51" t="s">
        <v>51</v>
      </c>
      <c r="D51">
        <v>1</v>
      </c>
      <c r="E51">
        <v>110</v>
      </c>
      <c r="F51">
        <v>10</v>
      </c>
      <c r="I51" s="49"/>
      <c r="M51" s="49"/>
      <c r="N51" s="49"/>
      <c r="O51" s="49" t="s">
        <v>1471</v>
      </c>
      <c r="P51">
        <v>1</v>
      </c>
      <c r="Q51" t="s">
        <v>1472</v>
      </c>
      <c r="S51" s="49"/>
      <c r="T51" s="49"/>
      <c r="U51" s="49"/>
      <c r="W51" s="49"/>
      <c r="Z51" s="49"/>
      <c r="AA51" s="49"/>
      <c r="AB51" s="49"/>
    </row>
    <row r="52" spans="1:28" x14ac:dyDescent="0.25">
      <c r="A52" t="s">
        <v>1473</v>
      </c>
      <c r="B52" t="s">
        <v>818</v>
      </c>
      <c r="C52" t="s">
        <v>51</v>
      </c>
      <c r="D52">
        <v>2</v>
      </c>
      <c r="E52">
        <v>130</v>
      </c>
      <c r="F52">
        <v>10</v>
      </c>
      <c r="I52" s="49"/>
      <c r="M52" s="49"/>
      <c r="N52" s="49"/>
      <c r="O52" s="49" t="s">
        <v>1471</v>
      </c>
      <c r="P52">
        <v>1</v>
      </c>
      <c r="Q52" t="s">
        <v>1474</v>
      </c>
      <c r="S52" s="49"/>
      <c r="T52" s="49"/>
      <c r="U52" s="49"/>
      <c r="W52" s="49"/>
      <c r="Z52" s="49"/>
      <c r="AA52" s="49"/>
      <c r="AB52" s="49"/>
    </row>
    <row r="53" spans="1:28" x14ac:dyDescent="0.25">
      <c r="A53" t="s">
        <v>1475</v>
      </c>
      <c r="B53" t="s">
        <v>818</v>
      </c>
      <c r="C53" t="s">
        <v>51</v>
      </c>
      <c r="D53">
        <v>3</v>
      </c>
      <c r="E53">
        <v>140</v>
      </c>
      <c r="F53">
        <v>10</v>
      </c>
      <c r="I53" s="49"/>
      <c r="M53" s="49"/>
      <c r="N53" s="49"/>
      <c r="O53" s="49" t="s">
        <v>1471</v>
      </c>
      <c r="P53">
        <v>1</v>
      </c>
      <c r="Q53" t="s">
        <v>1476</v>
      </c>
      <c r="S53" s="49"/>
      <c r="T53" s="49"/>
      <c r="U53" s="49"/>
      <c r="W53" s="49"/>
      <c r="Z53" s="49"/>
      <c r="AA53" s="49"/>
      <c r="AB53" s="49"/>
    </row>
    <row r="54" spans="1:28" x14ac:dyDescent="0.25">
      <c r="A54" t="s">
        <v>1477</v>
      </c>
      <c r="B54" t="s">
        <v>818</v>
      </c>
      <c r="C54" t="s">
        <v>51</v>
      </c>
      <c r="D54">
        <v>4</v>
      </c>
      <c r="E54">
        <v>150</v>
      </c>
      <c r="F54">
        <v>10</v>
      </c>
      <c r="I54" s="49"/>
      <c r="M54" s="49"/>
      <c r="N54" s="49"/>
      <c r="O54" s="49" t="s">
        <v>1471</v>
      </c>
      <c r="P54">
        <v>1</v>
      </c>
      <c r="Q54" t="s">
        <v>1478</v>
      </c>
      <c r="S54" s="49"/>
      <c r="T54" s="49"/>
      <c r="U54" s="49"/>
      <c r="W54" s="49"/>
      <c r="Z54" s="49"/>
      <c r="AA54" s="49"/>
      <c r="AB54" s="49"/>
    </row>
    <row r="55" spans="1:28" x14ac:dyDescent="0.25">
      <c r="A55" t="s">
        <v>1479</v>
      </c>
      <c r="B55" t="s">
        <v>818</v>
      </c>
      <c r="C55" t="s">
        <v>73</v>
      </c>
      <c r="D55">
        <v>1</v>
      </c>
      <c r="E55">
        <v>20</v>
      </c>
      <c r="F55">
        <v>15</v>
      </c>
      <c r="I55" s="49"/>
      <c r="M55" s="49"/>
      <c r="N55" s="49"/>
      <c r="O55" s="49" t="s">
        <v>1480</v>
      </c>
      <c r="P55">
        <v>1</v>
      </c>
      <c r="Q55" t="s">
        <v>1481</v>
      </c>
      <c r="S55" s="49"/>
      <c r="T55" s="49"/>
      <c r="U55" s="49"/>
      <c r="W55" s="49"/>
      <c r="Z55" s="49"/>
      <c r="AA55" s="49"/>
      <c r="AB55" s="49"/>
    </row>
    <row r="56" spans="1:28" x14ac:dyDescent="0.25">
      <c r="A56" t="s">
        <v>1482</v>
      </c>
      <c r="B56" t="s">
        <v>818</v>
      </c>
      <c r="C56" t="s">
        <v>73</v>
      </c>
      <c r="D56">
        <v>2</v>
      </c>
      <c r="E56">
        <v>30</v>
      </c>
      <c r="F56">
        <v>15</v>
      </c>
      <c r="I56" s="49"/>
      <c r="M56" s="49"/>
      <c r="N56" s="49"/>
      <c r="O56" s="49" t="s">
        <v>1480</v>
      </c>
      <c r="P56">
        <v>1</v>
      </c>
      <c r="Q56" t="s">
        <v>1483</v>
      </c>
      <c r="S56" s="49"/>
      <c r="T56" s="49"/>
      <c r="U56" s="49"/>
      <c r="W56" s="49"/>
      <c r="Z56" s="49"/>
      <c r="AA56" s="49"/>
      <c r="AB56" s="49"/>
    </row>
    <row r="57" spans="1:28" x14ac:dyDescent="0.25">
      <c r="A57" t="s">
        <v>1484</v>
      </c>
      <c r="B57" t="s">
        <v>818</v>
      </c>
      <c r="C57" t="s">
        <v>73</v>
      </c>
      <c r="D57">
        <v>3</v>
      </c>
      <c r="E57">
        <v>40</v>
      </c>
      <c r="F57">
        <v>15</v>
      </c>
      <c r="I57" s="49"/>
      <c r="M57" s="49"/>
      <c r="N57" s="49"/>
      <c r="O57" s="49" t="s">
        <v>1480</v>
      </c>
      <c r="P57">
        <v>1</v>
      </c>
      <c r="Q57" t="s">
        <v>1485</v>
      </c>
      <c r="S57" s="49"/>
      <c r="T57" s="49"/>
      <c r="U57" s="49"/>
      <c r="W57" s="49"/>
      <c r="Z57" s="49"/>
      <c r="AA57" s="49"/>
      <c r="AB57" s="49"/>
    </row>
    <row r="58" spans="1:28" x14ac:dyDescent="0.25">
      <c r="A58" t="s">
        <v>1486</v>
      </c>
      <c r="B58" t="s">
        <v>818</v>
      </c>
      <c r="C58" t="s">
        <v>73</v>
      </c>
      <c r="D58">
        <v>4</v>
      </c>
      <c r="E58">
        <v>50</v>
      </c>
      <c r="F58">
        <v>15</v>
      </c>
      <c r="I58" s="49"/>
      <c r="M58" s="49"/>
      <c r="N58" s="49"/>
      <c r="O58" s="49" t="s">
        <v>1480</v>
      </c>
      <c r="P58">
        <v>1</v>
      </c>
      <c r="Q58" t="s">
        <v>1487</v>
      </c>
      <c r="S58" s="49"/>
      <c r="T58" s="49"/>
      <c r="U58" s="49"/>
      <c r="W58" s="49"/>
      <c r="Z58" s="49"/>
      <c r="AA58" s="49"/>
      <c r="AB58" s="49"/>
    </row>
    <row r="59" spans="1:28" x14ac:dyDescent="0.25">
      <c r="A59" t="s">
        <v>1488</v>
      </c>
      <c r="B59" t="s">
        <v>818</v>
      </c>
      <c r="C59" t="s">
        <v>99</v>
      </c>
      <c r="D59">
        <v>1</v>
      </c>
      <c r="E59">
        <v>20</v>
      </c>
      <c r="F59">
        <v>20</v>
      </c>
      <c r="I59" s="49"/>
      <c r="M59" s="49"/>
      <c r="N59" s="49"/>
      <c r="O59" s="49" t="s">
        <v>1489</v>
      </c>
      <c r="P59">
        <v>1</v>
      </c>
      <c r="Q59" t="s">
        <v>1490</v>
      </c>
      <c r="S59" s="49"/>
      <c r="T59" s="49"/>
      <c r="U59" s="49"/>
      <c r="W59" s="49"/>
      <c r="Z59" s="49"/>
      <c r="AA59" s="49"/>
      <c r="AB59" s="49"/>
    </row>
    <row r="60" spans="1:28" x14ac:dyDescent="0.25">
      <c r="A60" t="s">
        <v>1491</v>
      </c>
      <c r="B60" t="s">
        <v>818</v>
      </c>
      <c r="C60" t="s">
        <v>99</v>
      </c>
      <c r="D60">
        <v>2</v>
      </c>
      <c r="E60">
        <v>30</v>
      </c>
      <c r="F60">
        <v>12</v>
      </c>
      <c r="I60" s="49"/>
      <c r="M60" s="49"/>
      <c r="N60" s="49"/>
      <c r="O60" s="49" t="s">
        <v>1492</v>
      </c>
      <c r="P60">
        <v>1</v>
      </c>
      <c r="Q60" t="s">
        <v>1493</v>
      </c>
      <c r="S60" s="49"/>
      <c r="T60" s="49"/>
      <c r="U60" s="49"/>
      <c r="W60" s="49"/>
      <c r="Z60" s="49"/>
      <c r="AA60" s="49"/>
      <c r="AB60" s="49"/>
    </row>
    <row r="61" spans="1:28" x14ac:dyDescent="0.25">
      <c r="A61" t="s">
        <v>1494</v>
      </c>
      <c r="B61" t="s">
        <v>818</v>
      </c>
      <c r="C61" t="s">
        <v>99</v>
      </c>
      <c r="D61">
        <v>3</v>
      </c>
      <c r="E61">
        <v>40</v>
      </c>
      <c r="F61">
        <v>12</v>
      </c>
      <c r="I61" s="49"/>
      <c r="M61" s="49"/>
      <c r="N61" s="49"/>
      <c r="O61" s="49" t="s">
        <v>1492</v>
      </c>
      <c r="P61">
        <v>1</v>
      </c>
      <c r="Q61" t="s">
        <v>1495</v>
      </c>
      <c r="S61" s="49"/>
      <c r="T61" s="49"/>
      <c r="U61" s="49"/>
      <c r="W61" s="49"/>
      <c r="Z61" s="49"/>
      <c r="AA61" s="49"/>
      <c r="AB61" s="49"/>
    </row>
    <row r="62" spans="1:28" x14ac:dyDescent="0.25">
      <c r="A62" t="s">
        <v>1496</v>
      </c>
      <c r="B62" t="s">
        <v>818</v>
      </c>
      <c r="C62" t="s">
        <v>99</v>
      </c>
      <c r="D62">
        <v>4</v>
      </c>
      <c r="E62">
        <v>50</v>
      </c>
      <c r="F62">
        <v>12</v>
      </c>
      <c r="I62" s="49"/>
      <c r="M62" s="49"/>
      <c r="N62" s="49"/>
      <c r="O62" s="49" t="s">
        <v>1497</v>
      </c>
      <c r="P62">
        <v>1</v>
      </c>
      <c r="Q62" t="s">
        <v>822</v>
      </c>
      <c r="S62" s="49"/>
      <c r="T62" s="49"/>
      <c r="U62" s="49"/>
      <c r="W62" s="49"/>
      <c r="Z62" s="49"/>
      <c r="AA62" s="49"/>
      <c r="AB62" s="49"/>
    </row>
    <row r="63" spans="1:28" x14ac:dyDescent="0.25">
      <c r="A63" t="s">
        <v>1498</v>
      </c>
      <c r="B63" t="s">
        <v>823</v>
      </c>
      <c r="C63" t="s">
        <v>112</v>
      </c>
      <c r="D63">
        <v>1</v>
      </c>
      <c r="E63">
        <v>40</v>
      </c>
      <c r="F63">
        <v>15</v>
      </c>
      <c r="I63" s="49"/>
      <c r="M63" s="49"/>
      <c r="N63" s="49" t="s">
        <v>1499</v>
      </c>
      <c r="O63" s="49" t="s">
        <v>1480</v>
      </c>
      <c r="P63">
        <v>1</v>
      </c>
      <c r="Q63" t="s">
        <v>825</v>
      </c>
      <c r="S63" s="49"/>
      <c r="T63" s="49"/>
      <c r="U63" s="49"/>
      <c r="W63" s="49"/>
      <c r="Z63" s="49"/>
      <c r="AA63" s="49"/>
      <c r="AB63" s="49"/>
    </row>
    <row r="64" spans="1:28" x14ac:dyDescent="0.25">
      <c r="A64" t="s">
        <v>1500</v>
      </c>
      <c r="B64" t="s">
        <v>823</v>
      </c>
      <c r="C64" t="s">
        <v>238</v>
      </c>
      <c r="D64">
        <v>1</v>
      </c>
      <c r="E64">
        <v>80</v>
      </c>
      <c r="F64">
        <v>15</v>
      </c>
      <c r="I64" s="49"/>
      <c r="M64" s="49"/>
      <c r="N64" s="49" t="s">
        <v>1499</v>
      </c>
      <c r="O64" s="49" t="s">
        <v>1501</v>
      </c>
      <c r="P64">
        <v>1</v>
      </c>
      <c r="Q64" t="s">
        <v>1502</v>
      </c>
      <c r="S64" s="49"/>
      <c r="T64" s="49"/>
      <c r="U64" s="49"/>
      <c r="W64" s="49"/>
      <c r="Z64" s="49"/>
      <c r="AA64" s="49"/>
      <c r="AB64" s="49"/>
    </row>
    <row r="65" spans="1:28" x14ac:dyDescent="0.25">
      <c r="A65" t="s">
        <v>1503</v>
      </c>
      <c r="B65" t="s">
        <v>823</v>
      </c>
      <c r="C65" t="s">
        <v>112</v>
      </c>
      <c r="D65">
        <v>2</v>
      </c>
      <c r="E65">
        <v>40</v>
      </c>
      <c r="F65">
        <v>15</v>
      </c>
      <c r="I65" s="49"/>
      <c r="M65" s="49"/>
      <c r="N65" s="49" t="s">
        <v>1504</v>
      </c>
      <c r="O65" s="49" t="s">
        <v>1480</v>
      </c>
      <c r="P65">
        <v>1</v>
      </c>
      <c r="Q65" t="s">
        <v>1505</v>
      </c>
      <c r="S65" s="49"/>
      <c r="T65" s="49"/>
      <c r="U65" s="49"/>
      <c r="W65" s="49"/>
      <c r="Z65" s="49"/>
      <c r="AA65" s="49"/>
      <c r="AB65" s="49"/>
    </row>
    <row r="66" spans="1:28" x14ac:dyDescent="0.25">
      <c r="A66" t="s">
        <v>1506</v>
      </c>
      <c r="B66" t="s">
        <v>823</v>
      </c>
      <c r="C66" t="s">
        <v>238</v>
      </c>
      <c r="D66">
        <v>2</v>
      </c>
      <c r="E66">
        <v>100</v>
      </c>
      <c r="F66">
        <v>15</v>
      </c>
      <c r="I66" s="49"/>
      <c r="M66" s="49"/>
      <c r="N66" s="49" t="s">
        <v>1504</v>
      </c>
      <c r="O66" s="49" t="s">
        <v>1501</v>
      </c>
      <c r="P66">
        <v>1</v>
      </c>
      <c r="Q66" t="s">
        <v>1507</v>
      </c>
      <c r="S66" s="49"/>
      <c r="T66" s="49"/>
      <c r="U66" s="49"/>
      <c r="W66" s="49"/>
      <c r="Z66" s="49"/>
      <c r="AA66" s="49"/>
      <c r="AB66" s="49"/>
    </row>
    <row r="67" spans="1:28" x14ac:dyDescent="0.25">
      <c r="A67" t="s">
        <v>1508</v>
      </c>
      <c r="B67" t="s">
        <v>823</v>
      </c>
      <c r="C67" t="s">
        <v>112</v>
      </c>
      <c r="D67">
        <v>3</v>
      </c>
      <c r="E67">
        <v>40</v>
      </c>
      <c r="F67">
        <v>15</v>
      </c>
      <c r="I67" s="49"/>
      <c r="M67" s="49"/>
      <c r="N67" s="49" t="s">
        <v>1509</v>
      </c>
      <c r="O67" s="49" t="s">
        <v>1480</v>
      </c>
      <c r="P67">
        <v>1</v>
      </c>
      <c r="Q67" t="s">
        <v>1510</v>
      </c>
      <c r="S67" s="49"/>
      <c r="T67" s="49"/>
      <c r="U67" s="49"/>
      <c r="W67" s="49"/>
      <c r="Z67" s="49"/>
      <c r="AA67" s="49"/>
      <c r="AB67" s="49"/>
    </row>
    <row r="68" spans="1:28" x14ac:dyDescent="0.25">
      <c r="A68" t="s">
        <v>1511</v>
      </c>
      <c r="B68" t="s">
        <v>823</v>
      </c>
      <c r="C68" t="s">
        <v>238</v>
      </c>
      <c r="D68">
        <v>3</v>
      </c>
      <c r="E68">
        <v>100</v>
      </c>
      <c r="F68">
        <v>7</v>
      </c>
      <c r="I68" s="49"/>
      <c r="M68" s="49"/>
      <c r="N68" s="49" t="s">
        <v>1509</v>
      </c>
      <c r="O68" s="49" t="s">
        <v>1501</v>
      </c>
      <c r="P68">
        <v>1</v>
      </c>
      <c r="Q68" t="s">
        <v>1512</v>
      </c>
      <c r="S68" s="49"/>
      <c r="T68" s="49"/>
      <c r="U68" s="49"/>
      <c r="W68" s="49"/>
      <c r="Z68" s="49"/>
      <c r="AA68" s="49"/>
      <c r="AB68" s="49"/>
    </row>
    <row r="69" spans="1:28" x14ac:dyDescent="0.25">
      <c r="A69" t="s">
        <v>1513</v>
      </c>
      <c r="B69" t="s">
        <v>823</v>
      </c>
      <c r="C69" t="s">
        <v>238</v>
      </c>
      <c r="D69">
        <v>4</v>
      </c>
      <c r="E69">
        <v>90</v>
      </c>
      <c r="F69">
        <v>4</v>
      </c>
      <c r="I69" s="49"/>
      <c r="M69" s="49"/>
      <c r="N69" s="49" t="s">
        <v>1509</v>
      </c>
      <c r="O69" s="49" t="s">
        <v>1501</v>
      </c>
      <c r="P69">
        <v>1</v>
      </c>
      <c r="Q69" t="s">
        <v>1514</v>
      </c>
      <c r="S69" s="49"/>
      <c r="T69" s="49"/>
      <c r="U69" s="49"/>
      <c r="W69" s="49"/>
      <c r="Z69" s="49"/>
      <c r="AA69" s="49"/>
      <c r="AB69" s="49"/>
    </row>
    <row r="70" spans="1:28" x14ac:dyDescent="0.25">
      <c r="A70" t="s">
        <v>1515</v>
      </c>
      <c r="B70" t="s">
        <v>823</v>
      </c>
      <c r="C70" t="s">
        <v>238</v>
      </c>
      <c r="D70">
        <v>5</v>
      </c>
      <c r="E70">
        <v>80</v>
      </c>
      <c r="F70">
        <v>4</v>
      </c>
      <c r="I70" s="49"/>
      <c r="M70" s="49"/>
      <c r="N70" s="49" t="s">
        <v>1509</v>
      </c>
      <c r="O70" s="49" t="s">
        <v>1501</v>
      </c>
      <c r="P70">
        <v>1</v>
      </c>
      <c r="Q70" t="s">
        <v>1516</v>
      </c>
      <c r="S70" s="49"/>
      <c r="T70" s="49"/>
      <c r="U70" s="49"/>
      <c r="W70" s="49"/>
      <c r="Z70" s="49"/>
      <c r="AA70" s="49"/>
      <c r="AB70" s="49"/>
    </row>
    <row r="71" spans="1:28" x14ac:dyDescent="0.25">
      <c r="A71" t="s">
        <v>1517</v>
      </c>
      <c r="B71" t="s">
        <v>823</v>
      </c>
      <c r="C71" t="s">
        <v>138</v>
      </c>
      <c r="D71">
        <v>1</v>
      </c>
      <c r="E71">
        <v>25</v>
      </c>
      <c r="F71">
        <v>20</v>
      </c>
      <c r="I71" s="49"/>
      <c r="M71" s="49"/>
      <c r="N71" s="49" t="s">
        <v>1518</v>
      </c>
      <c r="O71" s="49"/>
      <c r="P71">
        <v>1</v>
      </c>
      <c r="Q71" t="s">
        <v>1519</v>
      </c>
      <c r="S71" s="49"/>
      <c r="T71" s="49"/>
      <c r="U71" s="49"/>
      <c r="W71" s="49"/>
      <c r="Z71" s="49"/>
      <c r="AA71" s="49"/>
      <c r="AB71" s="49"/>
    </row>
    <row r="72" spans="1:28" x14ac:dyDescent="0.25">
      <c r="A72" t="s">
        <v>1520</v>
      </c>
      <c r="B72" t="s">
        <v>823</v>
      </c>
      <c r="C72" t="s">
        <v>222</v>
      </c>
      <c r="D72">
        <v>1</v>
      </c>
      <c r="E72">
        <v>50</v>
      </c>
      <c r="F72">
        <v>20</v>
      </c>
      <c r="I72" s="49"/>
      <c r="M72" s="49"/>
      <c r="N72" s="49" t="s">
        <v>1518</v>
      </c>
      <c r="O72" s="49"/>
      <c r="P72">
        <v>1</v>
      </c>
      <c r="Q72" t="s">
        <v>1521</v>
      </c>
      <c r="S72" s="49"/>
      <c r="T72" s="49"/>
      <c r="U72" s="49"/>
      <c r="W72" s="49"/>
      <c r="Z72" s="49"/>
      <c r="AA72" s="49"/>
      <c r="AB72" s="49"/>
    </row>
    <row r="73" spans="1:28" x14ac:dyDescent="0.25">
      <c r="A73" t="s">
        <v>1522</v>
      </c>
      <c r="B73" t="s">
        <v>823</v>
      </c>
      <c r="C73" t="s">
        <v>138</v>
      </c>
      <c r="D73">
        <v>2</v>
      </c>
      <c r="E73">
        <v>20</v>
      </c>
      <c r="F73">
        <v>20</v>
      </c>
      <c r="I73" s="49"/>
      <c r="M73" s="49"/>
      <c r="N73" s="49" t="s">
        <v>1523</v>
      </c>
      <c r="O73" s="49" t="s">
        <v>1524</v>
      </c>
      <c r="P73">
        <v>1</v>
      </c>
      <c r="Q73" t="s">
        <v>1525</v>
      </c>
      <c r="S73" s="49"/>
      <c r="T73" s="49"/>
      <c r="U73" s="49"/>
      <c r="W73" s="49"/>
      <c r="Z73" s="49"/>
      <c r="AA73" s="49"/>
      <c r="AB73" s="49"/>
    </row>
    <row r="74" spans="1:28" x14ac:dyDescent="0.25">
      <c r="A74" t="s">
        <v>1526</v>
      </c>
      <c r="B74" t="s">
        <v>823</v>
      </c>
      <c r="C74" t="s">
        <v>222</v>
      </c>
      <c r="D74">
        <v>2</v>
      </c>
      <c r="E74">
        <v>50</v>
      </c>
      <c r="F74">
        <v>20</v>
      </c>
      <c r="I74" s="49"/>
      <c r="M74" s="49"/>
      <c r="N74" s="49" t="s">
        <v>1523</v>
      </c>
      <c r="O74" s="49"/>
      <c r="P74">
        <v>1</v>
      </c>
      <c r="Q74" t="s">
        <v>1527</v>
      </c>
      <c r="S74" s="49"/>
      <c r="T74" s="49"/>
      <c r="U74" s="49"/>
      <c r="W74" s="49"/>
      <c r="Z74" s="49"/>
      <c r="AA74" s="49"/>
      <c r="AB74" s="49"/>
    </row>
    <row r="75" spans="1:28" x14ac:dyDescent="0.25">
      <c r="A75" t="s">
        <v>1528</v>
      </c>
      <c r="B75" t="s">
        <v>823</v>
      </c>
      <c r="C75" t="s">
        <v>138</v>
      </c>
      <c r="D75">
        <v>3</v>
      </c>
      <c r="E75">
        <v>20</v>
      </c>
      <c r="F75">
        <v>20</v>
      </c>
      <c r="I75" s="49"/>
      <c r="M75" s="49"/>
      <c r="N75" s="49" t="s">
        <v>1529</v>
      </c>
      <c r="O75" s="49" t="s">
        <v>1524</v>
      </c>
      <c r="P75">
        <v>1</v>
      </c>
      <c r="Q75" t="s">
        <v>1530</v>
      </c>
      <c r="S75" s="49"/>
      <c r="T75" s="49"/>
      <c r="U75" s="49"/>
      <c r="W75" s="49"/>
      <c r="Z75" s="49"/>
      <c r="AA75" s="49"/>
      <c r="AB75" s="49"/>
    </row>
    <row r="76" spans="1:28" x14ac:dyDescent="0.25">
      <c r="A76" t="s">
        <v>1531</v>
      </c>
      <c r="B76" t="s">
        <v>823</v>
      </c>
      <c r="C76" t="s">
        <v>222</v>
      </c>
      <c r="D76">
        <v>3</v>
      </c>
      <c r="E76">
        <v>50</v>
      </c>
      <c r="F76">
        <v>18</v>
      </c>
      <c r="I76" s="49"/>
      <c r="M76" s="49"/>
      <c r="N76" s="49" t="s">
        <v>1529</v>
      </c>
      <c r="O76" s="49"/>
      <c r="P76">
        <v>1</v>
      </c>
      <c r="Q76" t="s">
        <v>1532</v>
      </c>
      <c r="S76" s="49"/>
      <c r="T76" s="49"/>
      <c r="U76" s="49"/>
      <c r="W76" s="49"/>
      <c r="Z76" s="49"/>
      <c r="AA76" s="49"/>
      <c r="AB76" s="49"/>
    </row>
    <row r="77" spans="1:28" x14ac:dyDescent="0.25">
      <c r="A77" t="s">
        <v>1533</v>
      </c>
      <c r="B77" t="s">
        <v>823</v>
      </c>
      <c r="C77" t="s">
        <v>1534</v>
      </c>
      <c r="D77">
        <v>1</v>
      </c>
      <c r="E77">
        <v>50</v>
      </c>
      <c r="G77">
        <v>135</v>
      </c>
      <c r="I77" s="49"/>
      <c r="M77" s="49"/>
      <c r="N77" s="49"/>
      <c r="O77" s="49"/>
      <c r="P77">
        <v>1</v>
      </c>
      <c r="Q77" t="s">
        <v>1535</v>
      </c>
      <c r="S77" s="49"/>
      <c r="T77" s="49"/>
      <c r="U77" s="49"/>
      <c r="W77" s="49"/>
      <c r="Z77" s="49"/>
      <c r="AA77" s="49"/>
      <c r="AB77" s="49"/>
    </row>
    <row r="78" spans="1:28" x14ac:dyDescent="0.25">
      <c r="A78" t="s">
        <v>1536</v>
      </c>
      <c r="B78" t="s">
        <v>823</v>
      </c>
      <c r="C78" t="s">
        <v>1534</v>
      </c>
      <c r="D78">
        <v>2</v>
      </c>
      <c r="E78">
        <v>50</v>
      </c>
      <c r="G78">
        <v>105</v>
      </c>
      <c r="I78" s="49"/>
      <c r="M78" s="49"/>
      <c r="N78" s="49"/>
      <c r="O78" s="49"/>
      <c r="P78">
        <v>1</v>
      </c>
      <c r="Q78" t="s">
        <v>826</v>
      </c>
      <c r="S78" s="49"/>
      <c r="T78" s="49"/>
      <c r="U78" s="49"/>
      <c r="W78" s="49"/>
      <c r="Z78" s="49"/>
      <c r="AA78" s="49"/>
      <c r="AB78" s="49"/>
    </row>
    <row r="79" spans="1:28" x14ac:dyDescent="0.25">
      <c r="A79" t="s">
        <v>1537</v>
      </c>
      <c r="B79" t="s">
        <v>827</v>
      </c>
      <c r="C79" t="s">
        <v>1</v>
      </c>
      <c r="D79">
        <v>1</v>
      </c>
      <c r="E79">
        <v>150</v>
      </c>
      <c r="G79">
        <v>45</v>
      </c>
      <c r="I79" s="49"/>
      <c r="M79" s="49"/>
      <c r="N79" s="49"/>
      <c r="O79" s="49"/>
      <c r="P79">
        <v>2</v>
      </c>
      <c r="Q79" t="s">
        <v>829</v>
      </c>
      <c r="S79" s="49"/>
      <c r="T79" s="49"/>
      <c r="U79" s="49"/>
      <c r="W79" s="49"/>
      <c r="Z79" s="49"/>
      <c r="AA79" s="49"/>
      <c r="AB79" s="49"/>
    </row>
    <row r="80" spans="1:28" x14ac:dyDescent="0.25">
      <c r="A80" t="s">
        <v>1538</v>
      </c>
      <c r="B80" t="s">
        <v>827</v>
      </c>
      <c r="C80" t="s">
        <v>1</v>
      </c>
      <c r="D80">
        <v>2</v>
      </c>
      <c r="E80">
        <v>150</v>
      </c>
      <c r="G80">
        <v>45</v>
      </c>
      <c r="I80" s="49"/>
      <c r="M80" s="49"/>
      <c r="N80" s="49"/>
      <c r="O80" s="49"/>
      <c r="P80">
        <v>2</v>
      </c>
      <c r="Q80" t="s">
        <v>1539</v>
      </c>
      <c r="S80" s="49"/>
      <c r="T80" s="49"/>
      <c r="U80" s="49"/>
      <c r="W80" s="49"/>
      <c r="Z80" s="49"/>
      <c r="AA80" s="49"/>
      <c r="AB80" s="49"/>
    </row>
    <row r="81" spans="1:28" x14ac:dyDescent="0.25">
      <c r="A81" t="s">
        <v>1540</v>
      </c>
      <c r="B81" t="s">
        <v>827</v>
      </c>
      <c r="C81" t="s">
        <v>1</v>
      </c>
      <c r="D81">
        <v>3</v>
      </c>
      <c r="E81">
        <v>150</v>
      </c>
      <c r="G81">
        <v>45</v>
      </c>
      <c r="I81" s="49"/>
      <c r="M81" s="49"/>
      <c r="N81" s="49"/>
      <c r="O81" s="49"/>
      <c r="P81">
        <v>2</v>
      </c>
      <c r="Q81" t="s">
        <v>1541</v>
      </c>
      <c r="S81" s="49"/>
      <c r="T81" s="49"/>
      <c r="U81" s="49"/>
      <c r="W81" s="49"/>
      <c r="Z81" s="49"/>
      <c r="AA81" s="49"/>
      <c r="AB81" s="49"/>
    </row>
    <row r="82" spans="1:28" x14ac:dyDescent="0.25">
      <c r="A82" t="s">
        <v>1542</v>
      </c>
      <c r="B82" t="s">
        <v>827</v>
      </c>
      <c r="C82" t="s">
        <v>1</v>
      </c>
      <c r="D82">
        <v>4</v>
      </c>
      <c r="E82">
        <v>150</v>
      </c>
      <c r="G82">
        <v>45</v>
      </c>
      <c r="I82" s="49"/>
      <c r="M82" s="49"/>
      <c r="N82" s="49"/>
      <c r="O82" s="49"/>
      <c r="P82">
        <v>2</v>
      </c>
      <c r="Q82" t="s">
        <v>1543</v>
      </c>
      <c r="S82" s="49"/>
      <c r="T82" s="49"/>
      <c r="U82" s="49"/>
      <c r="W82" s="49"/>
      <c r="Z82" s="49"/>
      <c r="AA82" s="49"/>
      <c r="AB82" s="49"/>
    </row>
    <row r="83" spans="1:28" x14ac:dyDescent="0.25">
      <c r="A83" t="s">
        <v>1544</v>
      </c>
      <c r="B83" t="s">
        <v>827</v>
      </c>
      <c r="C83" t="s">
        <v>1</v>
      </c>
      <c r="D83">
        <v>5</v>
      </c>
      <c r="E83">
        <v>150</v>
      </c>
      <c r="G83">
        <v>37.200000000000003</v>
      </c>
      <c r="I83" s="49"/>
      <c r="M83" s="49"/>
      <c r="N83" s="49"/>
      <c r="O83" s="49"/>
      <c r="P83">
        <v>2</v>
      </c>
      <c r="Q83" t="s">
        <v>1545</v>
      </c>
      <c r="S83" s="49"/>
      <c r="T83" s="49"/>
      <c r="U83" s="49"/>
      <c r="W83" s="49"/>
      <c r="Z83" s="49"/>
      <c r="AA83" s="49"/>
      <c r="AB83" s="49"/>
    </row>
    <row r="84" spans="1:28" x14ac:dyDescent="0.25">
      <c r="A84" t="s">
        <v>1546</v>
      </c>
      <c r="B84" t="s">
        <v>827</v>
      </c>
      <c r="C84" t="s">
        <v>32</v>
      </c>
      <c r="D84">
        <v>1</v>
      </c>
      <c r="E84">
        <v>130</v>
      </c>
      <c r="F84">
        <v>12</v>
      </c>
      <c r="I84" s="49"/>
      <c r="M84" s="49"/>
      <c r="N84" s="49"/>
      <c r="O84" s="49" t="s">
        <v>1547</v>
      </c>
      <c r="P84">
        <v>2</v>
      </c>
      <c r="Q84" t="s">
        <v>1548</v>
      </c>
      <c r="S84" s="49"/>
      <c r="T84" s="49"/>
      <c r="U84" s="49"/>
      <c r="W84" s="49"/>
      <c r="Z84" s="49"/>
      <c r="AA84" s="49"/>
      <c r="AB84" s="49"/>
    </row>
    <row r="85" spans="1:28" x14ac:dyDescent="0.25">
      <c r="A85" t="s">
        <v>1549</v>
      </c>
      <c r="B85" t="s">
        <v>827</v>
      </c>
      <c r="C85" t="s">
        <v>32</v>
      </c>
      <c r="D85">
        <v>2</v>
      </c>
      <c r="E85">
        <v>180</v>
      </c>
      <c r="F85">
        <v>8</v>
      </c>
      <c r="I85" s="49"/>
      <c r="M85" s="49"/>
      <c r="N85" s="49"/>
      <c r="O85" s="49" t="s">
        <v>1550</v>
      </c>
      <c r="P85">
        <v>2</v>
      </c>
      <c r="Q85" t="s">
        <v>1551</v>
      </c>
      <c r="S85" s="49"/>
      <c r="T85" s="49"/>
      <c r="U85" s="49"/>
      <c r="W85" s="49"/>
      <c r="Z85" s="49"/>
      <c r="AA85" s="49"/>
      <c r="AB85" s="49"/>
    </row>
    <row r="86" spans="1:28" x14ac:dyDescent="0.25">
      <c r="A86" t="s">
        <v>1552</v>
      </c>
      <c r="B86" t="s">
        <v>827</v>
      </c>
      <c r="C86" t="s">
        <v>32</v>
      </c>
      <c r="D86">
        <v>3</v>
      </c>
      <c r="E86">
        <v>190</v>
      </c>
      <c r="F86">
        <v>7</v>
      </c>
      <c r="I86" s="49"/>
      <c r="M86" s="49"/>
      <c r="N86" s="49"/>
      <c r="O86" s="49" t="s">
        <v>1553</v>
      </c>
      <c r="P86">
        <v>2</v>
      </c>
      <c r="Q86" t="s">
        <v>1554</v>
      </c>
      <c r="S86" s="49"/>
      <c r="T86" s="49"/>
      <c r="U86" s="49"/>
      <c r="W86" s="49"/>
      <c r="Z86" s="49"/>
      <c r="AA86" s="49"/>
      <c r="AB86" s="49"/>
    </row>
    <row r="87" spans="1:28" x14ac:dyDescent="0.25">
      <c r="A87" t="s">
        <v>1555</v>
      </c>
      <c r="B87" t="s">
        <v>827</v>
      </c>
      <c r="C87" t="s">
        <v>32</v>
      </c>
      <c r="D87">
        <v>4</v>
      </c>
      <c r="E87">
        <v>190</v>
      </c>
      <c r="F87">
        <v>7</v>
      </c>
      <c r="I87" s="49"/>
      <c r="M87" s="49"/>
      <c r="N87" s="49"/>
      <c r="O87" s="49" t="s">
        <v>1553</v>
      </c>
      <c r="P87">
        <v>2</v>
      </c>
      <c r="Q87" t="s">
        <v>1556</v>
      </c>
      <c r="S87" s="49"/>
      <c r="T87" s="49"/>
      <c r="U87" s="49"/>
      <c r="W87" s="49"/>
      <c r="Z87" s="49"/>
      <c r="AA87" s="49"/>
      <c r="AB87" s="49"/>
    </row>
    <row r="88" spans="1:28" x14ac:dyDescent="0.25">
      <c r="A88" t="s">
        <v>1557</v>
      </c>
      <c r="B88" t="s">
        <v>827</v>
      </c>
      <c r="C88" t="s">
        <v>32</v>
      </c>
      <c r="D88">
        <v>5</v>
      </c>
      <c r="E88">
        <v>200</v>
      </c>
      <c r="F88">
        <v>6</v>
      </c>
      <c r="I88" s="49"/>
      <c r="M88" s="49"/>
      <c r="N88" s="49"/>
      <c r="O88" s="49" t="s">
        <v>1553</v>
      </c>
      <c r="P88">
        <v>2</v>
      </c>
      <c r="Q88" t="s">
        <v>1558</v>
      </c>
      <c r="S88" s="49"/>
      <c r="T88" s="49"/>
      <c r="U88" s="49"/>
      <c r="W88" s="49"/>
      <c r="Z88" s="49"/>
      <c r="AA88" s="49"/>
      <c r="AB88" s="49"/>
    </row>
    <row r="89" spans="1:28" x14ac:dyDescent="0.25">
      <c r="A89" t="s">
        <v>1559</v>
      </c>
      <c r="B89" t="s">
        <v>827</v>
      </c>
      <c r="C89" t="s">
        <v>24</v>
      </c>
      <c r="D89">
        <v>1</v>
      </c>
      <c r="E89">
        <v>0</v>
      </c>
      <c r="F89">
        <v>8</v>
      </c>
      <c r="I89" s="49"/>
      <c r="M89" s="49"/>
      <c r="N89" s="49"/>
      <c r="O89" s="49"/>
      <c r="P89">
        <v>2</v>
      </c>
      <c r="Q89" t="s">
        <v>1560</v>
      </c>
      <c r="S89" s="49"/>
      <c r="T89" s="49"/>
      <c r="U89" s="49"/>
      <c r="W89" s="49"/>
      <c r="Z89" s="49"/>
      <c r="AA89" s="49"/>
      <c r="AB89" s="49"/>
    </row>
    <row r="90" spans="1:28" x14ac:dyDescent="0.25">
      <c r="A90" t="s">
        <v>1561</v>
      </c>
      <c r="B90" t="s">
        <v>827</v>
      </c>
      <c r="C90" t="s">
        <v>24</v>
      </c>
      <c r="D90">
        <v>2</v>
      </c>
      <c r="E90">
        <v>0</v>
      </c>
      <c r="F90">
        <v>7</v>
      </c>
      <c r="I90" s="49"/>
      <c r="M90" s="49"/>
      <c r="N90" s="49"/>
      <c r="O90" s="49" t="s">
        <v>1562</v>
      </c>
      <c r="P90">
        <v>2</v>
      </c>
      <c r="Q90" t="s">
        <v>1563</v>
      </c>
      <c r="S90" s="49"/>
      <c r="T90" s="49"/>
      <c r="U90" s="49"/>
      <c r="W90" s="49"/>
      <c r="Z90" s="49"/>
      <c r="AA90" s="49"/>
      <c r="AB90" s="49"/>
    </row>
    <row r="91" spans="1:28" x14ac:dyDescent="0.25">
      <c r="A91" t="s">
        <v>1564</v>
      </c>
      <c r="B91" t="s">
        <v>827</v>
      </c>
      <c r="C91" t="s">
        <v>24</v>
      </c>
      <c r="D91">
        <v>3</v>
      </c>
      <c r="E91">
        <v>0</v>
      </c>
      <c r="F91">
        <v>7</v>
      </c>
      <c r="I91" s="49"/>
      <c r="M91" s="49"/>
      <c r="N91" s="49"/>
      <c r="O91" s="49" t="s">
        <v>1562</v>
      </c>
      <c r="P91">
        <v>2</v>
      </c>
      <c r="Q91" t="s">
        <v>1565</v>
      </c>
      <c r="S91" s="49"/>
      <c r="T91" s="49"/>
      <c r="U91" s="49"/>
      <c r="W91" s="49"/>
      <c r="Z91" s="49"/>
      <c r="AA91" s="49"/>
      <c r="AB91" s="49"/>
    </row>
    <row r="92" spans="1:28" x14ac:dyDescent="0.25">
      <c r="A92" t="s">
        <v>1566</v>
      </c>
      <c r="B92" t="s">
        <v>827</v>
      </c>
      <c r="C92" t="s">
        <v>24</v>
      </c>
      <c r="D92">
        <v>4</v>
      </c>
      <c r="E92">
        <v>0</v>
      </c>
      <c r="F92">
        <v>6</v>
      </c>
      <c r="I92" s="49"/>
      <c r="M92" s="49"/>
      <c r="N92" s="49"/>
      <c r="O92" s="49" t="s">
        <v>1567</v>
      </c>
      <c r="P92">
        <v>2</v>
      </c>
      <c r="Q92" t="s">
        <v>1568</v>
      </c>
      <c r="S92" s="49"/>
      <c r="T92" s="49"/>
      <c r="U92" s="49"/>
      <c r="W92" s="49"/>
      <c r="Z92" s="49"/>
      <c r="AA92" s="49"/>
      <c r="AB92" s="49"/>
    </row>
    <row r="93" spans="1:28" x14ac:dyDescent="0.25">
      <c r="A93" t="s">
        <v>1569</v>
      </c>
      <c r="B93" t="s">
        <v>827</v>
      </c>
      <c r="C93" t="s">
        <v>91</v>
      </c>
      <c r="D93">
        <v>1</v>
      </c>
      <c r="E93">
        <v>30</v>
      </c>
      <c r="F93">
        <v>12</v>
      </c>
      <c r="I93" s="49"/>
      <c r="M93" s="49"/>
      <c r="N93" s="49"/>
      <c r="O93" s="49" t="s">
        <v>1570</v>
      </c>
      <c r="P93">
        <v>2</v>
      </c>
      <c r="Q93" t="s">
        <v>1571</v>
      </c>
      <c r="S93" s="49"/>
      <c r="T93" s="49"/>
      <c r="U93" s="49"/>
      <c r="W93" s="49"/>
      <c r="Z93" s="49"/>
      <c r="AA93" s="49"/>
      <c r="AB93" s="49"/>
    </row>
    <row r="94" spans="1:28" x14ac:dyDescent="0.25">
      <c r="A94" t="s">
        <v>1572</v>
      </c>
      <c r="B94" t="s">
        <v>827</v>
      </c>
      <c r="C94" t="s">
        <v>91</v>
      </c>
      <c r="D94">
        <v>2</v>
      </c>
      <c r="E94">
        <v>30</v>
      </c>
      <c r="F94">
        <v>11</v>
      </c>
      <c r="I94" s="49"/>
      <c r="M94" s="49"/>
      <c r="N94" s="49"/>
      <c r="O94" s="49" t="s">
        <v>1573</v>
      </c>
      <c r="P94">
        <v>2</v>
      </c>
      <c r="Q94" t="s">
        <v>1574</v>
      </c>
      <c r="S94" s="49"/>
      <c r="T94" s="49"/>
      <c r="U94" s="49"/>
      <c r="W94" s="49"/>
      <c r="Z94" s="49"/>
      <c r="AA94" s="49"/>
      <c r="AB94" s="49"/>
    </row>
    <row r="95" spans="1:28" x14ac:dyDescent="0.25">
      <c r="A95" t="s">
        <v>1575</v>
      </c>
      <c r="B95" t="s">
        <v>827</v>
      </c>
      <c r="C95" t="s">
        <v>91</v>
      </c>
      <c r="D95">
        <v>3</v>
      </c>
      <c r="E95">
        <v>35</v>
      </c>
      <c r="F95">
        <v>6</v>
      </c>
      <c r="I95" s="49"/>
      <c r="M95" s="49"/>
      <c r="N95" s="49" t="s">
        <v>1576</v>
      </c>
      <c r="O95" s="49" t="s">
        <v>1577</v>
      </c>
      <c r="P95">
        <v>2</v>
      </c>
      <c r="Q95" t="s">
        <v>1578</v>
      </c>
      <c r="S95" s="49"/>
      <c r="T95" s="49"/>
      <c r="U95" s="49"/>
      <c r="W95" s="49"/>
      <c r="Z95" s="49"/>
      <c r="AA95" s="49"/>
      <c r="AB95" s="49"/>
    </row>
    <row r="96" spans="1:28" x14ac:dyDescent="0.25">
      <c r="A96" t="s">
        <v>1579</v>
      </c>
      <c r="B96" t="s">
        <v>827</v>
      </c>
      <c r="C96" t="s">
        <v>91</v>
      </c>
      <c r="D96">
        <v>4</v>
      </c>
      <c r="E96">
        <v>30</v>
      </c>
      <c r="F96">
        <v>4</v>
      </c>
      <c r="I96" s="49"/>
      <c r="M96" s="49"/>
      <c r="N96" s="49" t="s">
        <v>1576</v>
      </c>
      <c r="O96" s="49" t="s">
        <v>1577</v>
      </c>
      <c r="P96">
        <v>2</v>
      </c>
      <c r="Q96" t="s">
        <v>830</v>
      </c>
      <c r="S96" s="49"/>
      <c r="T96" s="49"/>
      <c r="U96" s="49"/>
      <c r="W96" s="49"/>
      <c r="Z96" s="49"/>
      <c r="AA96" s="49"/>
      <c r="AB96" s="49"/>
    </row>
    <row r="97" spans="1:28" x14ac:dyDescent="0.25">
      <c r="A97" t="s">
        <v>1580</v>
      </c>
      <c r="B97" t="s">
        <v>831</v>
      </c>
      <c r="C97" t="s">
        <v>159</v>
      </c>
      <c r="D97">
        <v>1</v>
      </c>
      <c r="E97">
        <v>90</v>
      </c>
      <c r="F97">
        <v>10</v>
      </c>
      <c r="I97" s="49"/>
      <c r="M97" s="49"/>
      <c r="N97" s="49"/>
      <c r="O97" s="49" t="s">
        <v>1581</v>
      </c>
      <c r="P97">
        <v>2</v>
      </c>
      <c r="Q97" t="s">
        <v>834</v>
      </c>
      <c r="S97" s="49"/>
      <c r="T97" s="49"/>
      <c r="U97" s="49"/>
      <c r="W97" s="49"/>
      <c r="Z97" s="49"/>
      <c r="AA97" s="49"/>
      <c r="AB97" s="49"/>
    </row>
    <row r="98" spans="1:28" x14ac:dyDescent="0.25">
      <c r="A98" t="s">
        <v>1582</v>
      </c>
      <c r="B98" t="s">
        <v>831</v>
      </c>
      <c r="C98" t="s">
        <v>159</v>
      </c>
      <c r="D98">
        <v>2</v>
      </c>
      <c r="E98">
        <v>180</v>
      </c>
      <c r="F98">
        <v>8</v>
      </c>
      <c r="I98" s="49"/>
      <c r="M98" s="49"/>
      <c r="N98" s="49"/>
      <c r="O98" s="49" t="s">
        <v>1583</v>
      </c>
      <c r="P98">
        <v>2</v>
      </c>
      <c r="Q98" t="s">
        <v>1584</v>
      </c>
      <c r="S98" s="49"/>
      <c r="T98" s="49"/>
      <c r="U98" s="49"/>
      <c r="W98" s="49"/>
      <c r="Z98" s="49"/>
      <c r="AA98" s="49"/>
      <c r="AB98" s="49"/>
    </row>
    <row r="99" spans="1:28" x14ac:dyDescent="0.25">
      <c r="A99" t="s">
        <v>1585</v>
      </c>
      <c r="B99" t="s">
        <v>831</v>
      </c>
      <c r="C99" t="s">
        <v>159</v>
      </c>
      <c r="D99">
        <v>3</v>
      </c>
      <c r="E99">
        <v>180</v>
      </c>
      <c r="F99">
        <v>8</v>
      </c>
      <c r="I99" s="49"/>
      <c r="M99" s="49"/>
      <c r="N99" s="49"/>
      <c r="O99" s="49" t="s">
        <v>1583</v>
      </c>
      <c r="P99">
        <v>2</v>
      </c>
      <c r="Q99" t="s">
        <v>1586</v>
      </c>
      <c r="S99" s="49"/>
      <c r="T99" s="49"/>
      <c r="U99" s="49"/>
      <c r="W99" s="49"/>
      <c r="Z99" s="49"/>
      <c r="AA99" s="49"/>
      <c r="AB99" s="49"/>
    </row>
    <row r="100" spans="1:28" x14ac:dyDescent="0.25">
      <c r="A100" t="s">
        <v>1587</v>
      </c>
      <c r="B100" t="s">
        <v>831</v>
      </c>
      <c r="C100" t="s">
        <v>159</v>
      </c>
      <c r="D100">
        <v>4</v>
      </c>
      <c r="E100">
        <v>180</v>
      </c>
      <c r="F100">
        <v>6</v>
      </c>
      <c r="I100" s="49"/>
      <c r="M100" s="49"/>
      <c r="N100" s="49"/>
      <c r="O100" s="49" t="s">
        <v>1588</v>
      </c>
      <c r="P100">
        <v>2</v>
      </c>
      <c r="Q100" t="s">
        <v>1589</v>
      </c>
      <c r="S100" s="49"/>
      <c r="T100" s="49"/>
      <c r="U100" s="49"/>
      <c r="W100" s="49"/>
      <c r="Z100" s="49"/>
      <c r="AA100" s="49"/>
      <c r="AB100" s="49"/>
    </row>
    <row r="101" spans="1:28" x14ac:dyDescent="0.25">
      <c r="A101" t="s">
        <v>1590</v>
      </c>
      <c r="B101" t="s">
        <v>831</v>
      </c>
      <c r="C101" t="s">
        <v>159</v>
      </c>
      <c r="D101">
        <v>5</v>
      </c>
      <c r="E101">
        <v>180</v>
      </c>
      <c r="F101">
        <v>2.5</v>
      </c>
      <c r="I101" s="49"/>
      <c r="M101" s="49"/>
      <c r="N101" s="49"/>
      <c r="O101" s="49" t="s">
        <v>1588</v>
      </c>
      <c r="P101">
        <v>2</v>
      </c>
      <c r="Q101" t="s">
        <v>1591</v>
      </c>
      <c r="S101" s="49"/>
      <c r="T101" s="49"/>
      <c r="U101" s="49"/>
      <c r="W101" s="49"/>
      <c r="Z101" s="49"/>
      <c r="AA101" s="49"/>
      <c r="AB101" s="49"/>
    </row>
    <row r="102" spans="1:28" x14ac:dyDescent="0.25">
      <c r="A102" t="s">
        <v>1592</v>
      </c>
      <c r="B102" t="s">
        <v>831</v>
      </c>
      <c r="C102" t="s">
        <v>1404</v>
      </c>
      <c r="D102">
        <v>1</v>
      </c>
      <c r="E102">
        <v>50</v>
      </c>
      <c r="F102">
        <v>8</v>
      </c>
      <c r="I102" s="49"/>
      <c r="M102" s="49"/>
      <c r="N102" s="49"/>
      <c r="O102" s="49" t="s">
        <v>1593</v>
      </c>
      <c r="P102">
        <v>2</v>
      </c>
      <c r="Q102" t="s">
        <v>1594</v>
      </c>
      <c r="S102" s="49"/>
      <c r="T102" s="49"/>
      <c r="U102" s="49"/>
      <c r="W102" s="49"/>
      <c r="Z102" s="49"/>
      <c r="AA102" s="49"/>
      <c r="AB102" s="49"/>
    </row>
    <row r="103" spans="1:28" x14ac:dyDescent="0.25">
      <c r="A103" t="s">
        <v>1595</v>
      </c>
      <c r="B103" t="s">
        <v>831</v>
      </c>
      <c r="C103" t="s">
        <v>1404</v>
      </c>
      <c r="D103">
        <v>2</v>
      </c>
      <c r="E103">
        <v>50</v>
      </c>
      <c r="F103">
        <v>8</v>
      </c>
      <c r="I103" s="49"/>
      <c r="M103" s="49"/>
      <c r="N103" s="49"/>
      <c r="O103" s="49" t="s">
        <v>1593</v>
      </c>
      <c r="P103">
        <v>2</v>
      </c>
      <c r="Q103" t="s">
        <v>1596</v>
      </c>
      <c r="S103" s="49"/>
      <c r="T103" s="49"/>
      <c r="U103" s="49"/>
      <c r="W103" s="49"/>
      <c r="Z103" s="49"/>
      <c r="AA103" s="49"/>
      <c r="AB103" s="49"/>
    </row>
    <row r="104" spans="1:28" x14ac:dyDescent="0.25">
      <c r="A104" t="s">
        <v>1597</v>
      </c>
      <c r="B104" t="s">
        <v>831</v>
      </c>
      <c r="C104" t="s">
        <v>1404</v>
      </c>
      <c r="D104">
        <v>3</v>
      </c>
      <c r="E104">
        <v>55</v>
      </c>
      <c r="F104">
        <v>8</v>
      </c>
      <c r="I104" s="49"/>
      <c r="M104" s="49"/>
      <c r="N104" s="49"/>
      <c r="O104" s="49" t="s">
        <v>1593</v>
      </c>
      <c r="P104">
        <v>2</v>
      </c>
      <c r="Q104" t="s">
        <v>1598</v>
      </c>
      <c r="S104" s="49"/>
      <c r="T104" s="49"/>
      <c r="U104" s="49"/>
      <c r="W104" s="49"/>
      <c r="Z104" s="49"/>
      <c r="AA104" s="49"/>
      <c r="AB104" s="49"/>
    </row>
    <row r="105" spans="1:28" x14ac:dyDescent="0.25">
      <c r="A105" t="s">
        <v>1599</v>
      </c>
      <c r="B105" t="s">
        <v>831</v>
      </c>
      <c r="C105" t="s">
        <v>1404</v>
      </c>
      <c r="D105">
        <v>4</v>
      </c>
      <c r="E105">
        <v>55</v>
      </c>
      <c r="F105">
        <v>6</v>
      </c>
      <c r="I105" s="49"/>
      <c r="M105" s="49"/>
      <c r="N105" s="49"/>
      <c r="O105" s="49" t="s">
        <v>1600</v>
      </c>
      <c r="P105">
        <v>2</v>
      </c>
      <c r="Q105" t="s">
        <v>1601</v>
      </c>
      <c r="S105" s="49"/>
      <c r="T105" s="49"/>
      <c r="U105" s="49"/>
      <c r="W105" s="49"/>
      <c r="Z105" s="49"/>
      <c r="AA105" s="49"/>
      <c r="AB105" s="49"/>
    </row>
    <row r="106" spans="1:28" x14ac:dyDescent="0.25">
      <c r="A106" t="s">
        <v>1602</v>
      </c>
      <c r="B106" t="s">
        <v>831</v>
      </c>
      <c r="C106" t="s">
        <v>186</v>
      </c>
      <c r="D106">
        <v>1</v>
      </c>
      <c r="E106">
        <v>45</v>
      </c>
      <c r="F106">
        <v>3</v>
      </c>
      <c r="I106" s="49"/>
      <c r="M106" s="49"/>
      <c r="N106" s="49" t="s">
        <v>1603</v>
      </c>
      <c r="O106" s="49" t="s">
        <v>1604</v>
      </c>
      <c r="P106">
        <v>2</v>
      </c>
      <c r="Q106" t="s">
        <v>1605</v>
      </c>
      <c r="S106" s="49"/>
      <c r="T106" s="49"/>
      <c r="U106" s="49"/>
      <c r="W106" s="49"/>
      <c r="Z106" s="49"/>
      <c r="AA106" s="49"/>
      <c r="AB106" s="49"/>
    </row>
    <row r="107" spans="1:28" x14ac:dyDescent="0.25">
      <c r="A107" t="s">
        <v>1606</v>
      </c>
      <c r="B107" t="s">
        <v>831</v>
      </c>
      <c r="C107" t="s">
        <v>186</v>
      </c>
      <c r="D107">
        <v>2</v>
      </c>
      <c r="E107">
        <v>25</v>
      </c>
      <c r="F107">
        <v>5</v>
      </c>
      <c r="I107" s="49"/>
      <c r="M107" s="49"/>
      <c r="N107" s="49" t="s">
        <v>1603</v>
      </c>
      <c r="O107" s="49" t="s">
        <v>1604</v>
      </c>
      <c r="P107">
        <v>2</v>
      </c>
      <c r="Q107" t="s">
        <v>1607</v>
      </c>
      <c r="S107" s="49"/>
      <c r="T107" s="49"/>
      <c r="U107" s="49"/>
      <c r="W107" s="49"/>
      <c r="Z107" s="49"/>
      <c r="AA107" s="49"/>
      <c r="AB107" s="49"/>
    </row>
    <row r="108" spans="1:28" x14ac:dyDescent="0.25">
      <c r="A108" t="s">
        <v>1608</v>
      </c>
      <c r="B108" t="s">
        <v>831</v>
      </c>
      <c r="C108" t="s">
        <v>186</v>
      </c>
      <c r="D108">
        <v>3</v>
      </c>
      <c r="E108">
        <v>45</v>
      </c>
      <c r="F108">
        <v>3</v>
      </c>
      <c r="I108" s="49"/>
      <c r="M108" s="49"/>
      <c r="N108" s="49" t="s">
        <v>1609</v>
      </c>
      <c r="O108" s="49" t="s">
        <v>1604</v>
      </c>
      <c r="P108">
        <v>2</v>
      </c>
      <c r="Q108" t="s">
        <v>1610</v>
      </c>
      <c r="S108" s="49"/>
      <c r="T108" s="49"/>
      <c r="U108" s="49"/>
      <c r="W108" s="49"/>
      <c r="Z108" s="49"/>
      <c r="AA108" s="49"/>
      <c r="AB108" s="49"/>
    </row>
    <row r="109" spans="1:28" x14ac:dyDescent="0.25">
      <c r="A109" t="s">
        <v>1611</v>
      </c>
      <c r="B109" t="s">
        <v>831</v>
      </c>
      <c r="C109" t="s">
        <v>186</v>
      </c>
      <c r="D109">
        <v>4</v>
      </c>
      <c r="E109">
        <v>25</v>
      </c>
      <c r="F109">
        <v>5</v>
      </c>
      <c r="I109" s="49"/>
      <c r="M109" s="49"/>
      <c r="N109" s="49" t="s">
        <v>1609</v>
      </c>
      <c r="O109" s="49" t="s">
        <v>1612</v>
      </c>
      <c r="P109">
        <v>2</v>
      </c>
      <c r="Q109" t="s">
        <v>1613</v>
      </c>
      <c r="S109" s="49"/>
      <c r="T109" s="49"/>
      <c r="U109" s="49"/>
      <c r="W109" s="49"/>
      <c r="Z109" s="49"/>
      <c r="AA109" s="49"/>
      <c r="AB109" s="49"/>
    </row>
    <row r="110" spans="1:28" x14ac:dyDescent="0.25">
      <c r="A110" t="s">
        <v>1614</v>
      </c>
      <c r="B110" t="s">
        <v>831</v>
      </c>
      <c r="C110" t="s">
        <v>186</v>
      </c>
      <c r="D110">
        <v>5</v>
      </c>
      <c r="E110">
        <v>45</v>
      </c>
      <c r="F110">
        <v>2</v>
      </c>
      <c r="I110" s="49"/>
      <c r="M110" s="49"/>
      <c r="N110" s="49" t="s">
        <v>1615</v>
      </c>
      <c r="O110" s="49" t="s">
        <v>1612</v>
      </c>
      <c r="P110">
        <v>2</v>
      </c>
      <c r="Q110" t="s">
        <v>1616</v>
      </c>
      <c r="S110" s="49"/>
      <c r="T110" s="49"/>
      <c r="U110" s="49"/>
      <c r="W110" s="49"/>
      <c r="Z110" s="49"/>
      <c r="AA110" s="49"/>
      <c r="AB110" s="49"/>
    </row>
    <row r="111" spans="1:28" x14ac:dyDescent="0.25">
      <c r="A111" t="s">
        <v>1617</v>
      </c>
      <c r="B111" t="s">
        <v>831</v>
      </c>
      <c r="C111" t="s">
        <v>186</v>
      </c>
      <c r="D111">
        <v>6</v>
      </c>
      <c r="E111">
        <v>25</v>
      </c>
      <c r="F111">
        <v>6</v>
      </c>
      <c r="I111" s="49"/>
      <c r="M111" s="49"/>
      <c r="N111" s="49" t="s">
        <v>1615</v>
      </c>
      <c r="O111" s="49" t="s">
        <v>1612</v>
      </c>
      <c r="P111">
        <v>2</v>
      </c>
      <c r="Q111" t="s">
        <v>1618</v>
      </c>
      <c r="S111" s="49"/>
      <c r="T111" s="49"/>
      <c r="U111" s="49"/>
      <c r="W111" s="49"/>
      <c r="Z111" s="49"/>
      <c r="AA111" s="49"/>
      <c r="AB111" s="49"/>
    </row>
    <row r="112" spans="1:28" x14ac:dyDescent="0.25">
      <c r="A112" t="s">
        <v>1619</v>
      </c>
      <c r="B112" t="s">
        <v>831</v>
      </c>
      <c r="C112" t="s">
        <v>10820</v>
      </c>
      <c r="D112">
        <v>1</v>
      </c>
      <c r="E112">
        <v>15.75</v>
      </c>
      <c r="F112">
        <v>15</v>
      </c>
      <c r="I112" s="49"/>
      <c r="M112" s="49"/>
      <c r="N112" s="49"/>
      <c r="O112" s="49"/>
      <c r="P112">
        <v>2</v>
      </c>
      <c r="Q112" t="s">
        <v>1620</v>
      </c>
      <c r="S112" s="49"/>
      <c r="T112" s="49"/>
      <c r="U112" s="49"/>
      <c r="W112" s="49"/>
      <c r="Z112" s="49"/>
      <c r="AA112" s="49"/>
      <c r="AB112" s="49"/>
    </row>
    <row r="113" spans="1:28" x14ac:dyDescent="0.25">
      <c r="A113" t="s">
        <v>1621</v>
      </c>
      <c r="B113" t="s">
        <v>831</v>
      </c>
      <c r="C113" t="s">
        <v>10820</v>
      </c>
      <c r="D113">
        <v>2</v>
      </c>
      <c r="E113">
        <v>20</v>
      </c>
      <c r="F113">
        <v>15</v>
      </c>
      <c r="I113" s="49"/>
      <c r="M113" s="49"/>
      <c r="N113" s="49"/>
      <c r="O113" s="49"/>
      <c r="P113">
        <v>2</v>
      </c>
      <c r="Q113" t="s">
        <v>1622</v>
      </c>
      <c r="S113" s="49"/>
      <c r="T113" s="49"/>
      <c r="U113" s="49"/>
      <c r="W113" s="49"/>
      <c r="Z113" s="49"/>
      <c r="AA113" s="49"/>
      <c r="AB113" s="49"/>
    </row>
    <row r="114" spans="1:28" x14ac:dyDescent="0.25">
      <c r="A114" t="s">
        <v>1623</v>
      </c>
      <c r="B114" t="s">
        <v>831</v>
      </c>
      <c r="C114" t="s">
        <v>10820</v>
      </c>
      <c r="D114">
        <v>3</v>
      </c>
      <c r="E114">
        <v>20</v>
      </c>
      <c r="F114">
        <v>15</v>
      </c>
      <c r="I114" s="49"/>
      <c r="M114" s="49"/>
      <c r="N114" s="49"/>
      <c r="O114" s="49" t="s">
        <v>1624</v>
      </c>
      <c r="P114">
        <v>2</v>
      </c>
      <c r="Q114" t="s">
        <v>1625</v>
      </c>
      <c r="S114" s="49"/>
      <c r="T114" s="49"/>
      <c r="U114" s="49"/>
      <c r="W114" s="49"/>
      <c r="Z114" s="49"/>
      <c r="AA114" s="49"/>
      <c r="AB114" s="49"/>
    </row>
    <row r="115" spans="1:28" x14ac:dyDescent="0.25">
      <c r="A115" t="s">
        <v>1626</v>
      </c>
      <c r="B115" t="s">
        <v>831</v>
      </c>
      <c r="C115" t="s">
        <v>10820</v>
      </c>
      <c r="D115">
        <v>4</v>
      </c>
      <c r="E115">
        <v>23.5</v>
      </c>
      <c r="F115">
        <v>15</v>
      </c>
      <c r="I115" s="49"/>
      <c r="M115" s="49"/>
      <c r="N115" s="49"/>
      <c r="O115" s="49"/>
      <c r="P115">
        <v>2</v>
      </c>
      <c r="Q115" t="s">
        <v>835</v>
      </c>
      <c r="S115" s="49"/>
      <c r="T115" s="49"/>
      <c r="U115" s="49"/>
      <c r="W115" s="49"/>
      <c r="Z115" s="49"/>
      <c r="AA115" s="49"/>
      <c r="AB115" s="49"/>
    </row>
    <row r="116" spans="1:28" x14ac:dyDescent="0.25">
      <c r="A116" t="s">
        <v>1627</v>
      </c>
      <c r="B116" t="s">
        <v>836</v>
      </c>
      <c r="C116" t="s">
        <v>15</v>
      </c>
      <c r="D116">
        <v>1</v>
      </c>
      <c r="E116">
        <v>75</v>
      </c>
      <c r="G116">
        <v>45</v>
      </c>
      <c r="I116" s="49"/>
      <c r="M116" s="49"/>
      <c r="N116" s="49"/>
      <c r="O116" s="49" t="s">
        <v>1628</v>
      </c>
      <c r="P116">
        <v>2</v>
      </c>
      <c r="Q116" t="s">
        <v>839</v>
      </c>
      <c r="S116" s="49"/>
      <c r="T116" s="49"/>
      <c r="U116" s="49"/>
      <c r="W116" s="49"/>
      <c r="Z116" s="49"/>
      <c r="AA116" s="49"/>
      <c r="AB116" s="49"/>
    </row>
    <row r="117" spans="1:28" x14ac:dyDescent="0.25">
      <c r="A117" t="s">
        <v>1629</v>
      </c>
      <c r="B117" t="s">
        <v>836</v>
      </c>
      <c r="C117" t="s">
        <v>15</v>
      </c>
      <c r="D117">
        <v>2</v>
      </c>
      <c r="E117">
        <v>75</v>
      </c>
      <c r="G117">
        <v>60</v>
      </c>
      <c r="I117" s="49"/>
      <c r="M117" s="49"/>
      <c r="N117" s="49"/>
      <c r="O117" s="49" t="s">
        <v>1630</v>
      </c>
      <c r="P117">
        <v>2</v>
      </c>
      <c r="Q117" t="s">
        <v>1631</v>
      </c>
      <c r="S117" s="49"/>
      <c r="T117" s="49"/>
      <c r="U117" s="49"/>
      <c r="W117" s="49"/>
      <c r="Z117" s="49"/>
      <c r="AA117" s="49"/>
      <c r="AB117" s="49"/>
    </row>
    <row r="118" spans="1:28" x14ac:dyDescent="0.25">
      <c r="A118" t="s">
        <v>1632</v>
      </c>
      <c r="B118" t="s">
        <v>836</v>
      </c>
      <c r="C118" t="s">
        <v>15</v>
      </c>
      <c r="D118">
        <v>3</v>
      </c>
      <c r="E118">
        <v>75</v>
      </c>
      <c r="G118">
        <v>45</v>
      </c>
      <c r="I118" s="49"/>
      <c r="M118" s="49"/>
      <c r="N118" s="49"/>
      <c r="O118" s="49" t="s">
        <v>1633</v>
      </c>
      <c r="P118">
        <v>2</v>
      </c>
      <c r="Q118" t="s">
        <v>1634</v>
      </c>
      <c r="S118" s="49"/>
      <c r="T118" s="49"/>
      <c r="U118" s="49"/>
      <c r="W118" s="49"/>
      <c r="Z118" s="49"/>
      <c r="AA118" s="49"/>
      <c r="AB118" s="49"/>
    </row>
    <row r="119" spans="1:28" x14ac:dyDescent="0.25">
      <c r="A119" t="s">
        <v>1635</v>
      </c>
      <c r="B119" t="s">
        <v>836</v>
      </c>
      <c r="C119" t="s">
        <v>15</v>
      </c>
      <c r="D119">
        <v>4</v>
      </c>
      <c r="E119">
        <v>75</v>
      </c>
      <c r="G119">
        <v>45</v>
      </c>
      <c r="I119" s="49"/>
      <c r="M119" s="49"/>
      <c r="N119" s="49"/>
      <c r="O119" s="49" t="s">
        <v>1633</v>
      </c>
      <c r="P119">
        <v>2</v>
      </c>
      <c r="Q119" t="s">
        <v>1636</v>
      </c>
      <c r="S119" s="49"/>
      <c r="T119" s="49"/>
      <c r="U119" s="49"/>
      <c r="W119" s="49"/>
      <c r="Z119" s="49"/>
      <c r="AA119" s="49"/>
      <c r="AB119" s="49"/>
    </row>
    <row r="120" spans="1:28" x14ac:dyDescent="0.25">
      <c r="A120" t="s">
        <v>1637</v>
      </c>
      <c r="B120" t="s">
        <v>836</v>
      </c>
      <c r="C120" t="s">
        <v>51</v>
      </c>
      <c r="D120">
        <v>1</v>
      </c>
      <c r="E120">
        <v>120</v>
      </c>
      <c r="F120">
        <v>10</v>
      </c>
      <c r="I120" s="49"/>
      <c r="M120" s="49"/>
      <c r="N120" s="49"/>
      <c r="O120" s="49" t="s">
        <v>1638</v>
      </c>
      <c r="P120">
        <v>2</v>
      </c>
      <c r="Q120" t="s">
        <v>1639</v>
      </c>
      <c r="S120" s="49"/>
      <c r="T120" s="49"/>
      <c r="U120" s="49"/>
      <c r="W120" s="49"/>
      <c r="Z120" s="49"/>
      <c r="AA120" s="49"/>
      <c r="AB120" s="49"/>
    </row>
    <row r="121" spans="1:28" x14ac:dyDescent="0.25">
      <c r="A121" t="s">
        <v>1640</v>
      </c>
      <c r="B121" t="s">
        <v>836</v>
      </c>
      <c r="C121" t="s">
        <v>51</v>
      </c>
      <c r="D121">
        <v>2</v>
      </c>
      <c r="E121">
        <v>130</v>
      </c>
      <c r="F121">
        <v>12</v>
      </c>
      <c r="I121" s="49"/>
      <c r="M121" s="49"/>
      <c r="N121" s="49"/>
      <c r="O121" s="49" t="s">
        <v>1638</v>
      </c>
      <c r="P121">
        <v>2</v>
      </c>
      <c r="Q121" t="s">
        <v>1641</v>
      </c>
      <c r="S121" s="49"/>
      <c r="T121" s="49"/>
      <c r="U121" s="49"/>
      <c r="W121" s="49"/>
      <c r="Z121" s="49"/>
      <c r="AA121" s="49"/>
      <c r="AB121" s="49"/>
    </row>
    <row r="122" spans="1:28" x14ac:dyDescent="0.25">
      <c r="A122" t="s">
        <v>1642</v>
      </c>
      <c r="B122" t="s">
        <v>836</v>
      </c>
      <c r="C122" t="s">
        <v>51</v>
      </c>
      <c r="D122">
        <v>3</v>
      </c>
      <c r="E122">
        <v>130</v>
      </c>
      <c r="F122">
        <v>12</v>
      </c>
      <c r="I122" s="49"/>
      <c r="M122" s="49"/>
      <c r="N122" s="49"/>
      <c r="O122" s="49" t="s">
        <v>1643</v>
      </c>
      <c r="P122">
        <v>2</v>
      </c>
      <c r="Q122" t="s">
        <v>1644</v>
      </c>
      <c r="S122" s="49"/>
      <c r="T122" s="49"/>
      <c r="U122" s="49"/>
      <c r="W122" s="49"/>
      <c r="Z122" s="49"/>
      <c r="AA122" s="49"/>
      <c r="AB122" s="49"/>
    </row>
    <row r="123" spans="1:28" x14ac:dyDescent="0.25">
      <c r="A123" t="s">
        <v>1645</v>
      </c>
      <c r="B123" t="s">
        <v>836</v>
      </c>
      <c r="C123" t="s">
        <v>51</v>
      </c>
      <c r="D123">
        <v>4</v>
      </c>
      <c r="E123">
        <v>140</v>
      </c>
      <c r="F123">
        <v>10</v>
      </c>
      <c r="I123" s="49"/>
      <c r="M123" s="49" t="s">
        <v>1646</v>
      </c>
      <c r="N123" s="49"/>
      <c r="O123" s="49" t="s">
        <v>1647</v>
      </c>
      <c r="P123">
        <v>2</v>
      </c>
      <c r="Q123" t="s">
        <v>1648</v>
      </c>
      <c r="S123" s="49"/>
      <c r="T123" s="49"/>
      <c r="U123" s="49"/>
      <c r="W123" s="49"/>
      <c r="Z123" s="49"/>
      <c r="AA123" s="49"/>
      <c r="AB123" s="49"/>
    </row>
    <row r="124" spans="1:28" x14ac:dyDescent="0.25">
      <c r="A124" t="s">
        <v>1649</v>
      </c>
      <c r="B124" t="s">
        <v>836</v>
      </c>
      <c r="C124" t="s">
        <v>73</v>
      </c>
      <c r="D124">
        <v>1</v>
      </c>
      <c r="E124">
        <v>30</v>
      </c>
      <c r="F124">
        <v>15</v>
      </c>
      <c r="I124" s="49"/>
      <c r="M124" s="49"/>
      <c r="N124" s="49"/>
      <c r="O124" s="49" t="s">
        <v>1650</v>
      </c>
      <c r="P124">
        <v>2</v>
      </c>
      <c r="Q124" t="s">
        <v>1651</v>
      </c>
      <c r="S124" s="49"/>
      <c r="T124" s="49"/>
      <c r="U124" s="49"/>
      <c r="W124" s="49"/>
      <c r="Z124" s="49"/>
      <c r="AA124" s="49"/>
      <c r="AB124" s="49"/>
    </row>
    <row r="125" spans="1:28" x14ac:dyDescent="0.25">
      <c r="A125" t="s">
        <v>1652</v>
      </c>
      <c r="B125" t="s">
        <v>836</v>
      </c>
      <c r="C125" t="s">
        <v>73</v>
      </c>
      <c r="D125">
        <v>2</v>
      </c>
      <c r="E125">
        <v>30</v>
      </c>
      <c r="F125">
        <v>20</v>
      </c>
      <c r="I125" s="49"/>
      <c r="M125" s="49"/>
      <c r="N125" s="49"/>
      <c r="O125" s="49" t="s">
        <v>1650</v>
      </c>
      <c r="P125">
        <v>2</v>
      </c>
      <c r="Q125" t="s">
        <v>1653</v>
      </c>
      <c r="S125" s="49"/>
      <c r="T125" s="49"/>
      <c r="U125" s="49"/>
      <c r="W125" s="49"/>
      <c r="Z125" s="49"/>
      <c r="AA125" s="49"/>
      <c r="AB125" s="49"/>
    </row>
    <row r="126" spans="1:28" x14ac:dyDescent="0.25">
      <c r="A126" t="s">
        <v>1654</v>
      </c>
      <c r="B126" t="s">
        <v>836</v>
      </c>
      <c r="C126" t="s">
        <v>73</v>
      </c>
      <c r="D126">
        <v>3</v>
      </c>
      <c r="E126">
        <v>30</v>
      </c>
      <c r="F126">
        <v>20</v>
      </c>
      <c r="I126" s="49"/>
      <c r="M126" s="49"/>
      <c r="N126" s="49"/>
      <c r="O126" s="49" t="s">
        <v>1650</v>
      </c>
      <c r="P126">
        <v>2</v>
      </c>
      <c r="Q126" t="s">
        <v>1655</v>
      </c>
      <c r="S126" s="49"/>
      <c r="T126" s="49"/>
      <c r="U126" s="49"/>
      <c r="W126" s="49"/>
      <c r="Z126" s="49"/>
      <c r="AA126" s="49"/>
      <c r="AB126" s="49"/>
    </row>
    <row r="127" spans="1:28" x14ac:dyDescent="0.25">
      <c r="A127" t="s">
        <v>1656</v>
      </c>
      <c r="B127" t="s">
        <v>836</v>
      </c>
      <c r="C127" t="s">
        <v>99</v>
      </c>
      <c r="D127">
        <v>1</v>
      </c>
      <c r="E127">
        <v>50</v>
      </c>
      <c r="F127">
        <v>12</v>
      </c>
      <c r="I127" s="49"/>
      <c r="M127" s="49"/>
      <c r="N127" s="49"/>
      <c r="O127" s="49" t="s">
        <v>1657</v>
      </c>
      <c r="P127">
        <v>2</v>
      </c>
      <c r="Q127" t="s">
        <v>1658</v>
      </c>
      <c r="S127" s="49"/>
      <c r="T127" s="49"/>
      <c r="U127" s="49"/>
      <c r="W127" s="49"/>
      <c r="Z127" s="49"/>
      <c r="AA127" s="49"/>
      <c r="AB127" s="49"/>
    </row>
    <row r="128" spans="1:28" x14ac:dyDescent="0.25">
      <c r="A128" t="s">
        <v>1659</v>
      </c>
      <c r="B128" t="s">
        <v>836</v>
      </c>
      <c r="C128" t="s">
        <v>99</v>
      </c>
      <c r="D128">
        <v>2</v>
      </c>
      <c r="E128">
        <v>50</v>
      </c>
      <c r="F128">
        <v>12</v>
      </c>
      <c r="I128" s="49"/>
      <c r="M128" s="49"/>
      <c r="N128" s="49"/>
      <c r="O128" s="49" t="s">
        <v>1492</v>
      </c>
      <c r="P128">
        <v>2</v>
      </c>
      <c r="Q128" t="s">
        <v>1660</v>
      </c>
      <c r="S128" s="49"/>
      <c r="T128" s="49"/>
      <c r="U128" s="49"/>
      <c r="W128" s="49"/>
      <c r="Z128" s="49"/>
      <c r="AA128" s="49"/>
      <c r="AB128" s="49"/>
    </row>
    <row r="129" spans="1:28" x14ac:dyDescent="0.25">
      <c r="A129" t="s">
        <v>1661</v>
      </c>
      <c r="B129" t="s">
        <v>836</v>
      </c>
      <c r="C129" t="s">
        <v>99</v>
      </c>
      <c r="D129">
        <v>3</v>
      </c>
      <c r="E129">
        <v>50</v>
      </c>
      <c r="F129">
        <v>10</v>
      </c>
      <c r="I129" s="49"/>
      <c r="M129" s="49"/>
      <c r="N129" s="49"/>
      <c r="O129" s="49" t="s">
        <v>1662</v>
      </c>
      <c r="P129">
        <v>2</v>
      </c>
      <c r="Q129" t="s">
        <v>840</v>
      </c>
      <c r="S129" s="49"/>
      <c r="T129" s="49"/>
      <c r="U129" s="49"/>
      <c r="W129" s="49"/>
      <c r="Z129" s="49"/>
      <c r="AA129" s="49"/>
      <c r="AB129" s="49"/>
    </row>
    <row r="130" spans="1:28" x14ac:dyDescent="0.25">
      <c r="A130" t="s">
        <v>1663</v>
      </c>
      <c r="B130" t="s">
        <v>841</v>
      </c>
      <c r="C130" t="s">
        <v>112</v>
      </c>
      <c r="D130">
        <v>1</v>
      </c>
      <c r="E130">
        <v>40</v>
      </c>
      <c r="F130">
        <v>15</v>
      </c>
      <c r="I130" s="49"/>
      <c r="M130" s="49"/>
      <c r="N130" s="49" t="s">
        <v>1664</v>
      </c>
      <c r="O130" s="49" t="s">
        <v>1665</v>
      </c>
      <c r="P130">
        <v>2</v>
      </c>
      <c r="Q130" t="s">
        <v>844</v>
      </c>
      <c r="S130" s="49"/>
      <c r="T130" s="49"/>
      <c r="U130" s="49"/>
      <c r="W130" s="49"/>
      <c r="Z130" s="49"/>
      <c r="AA130" s="49"/>
      <c r="AB130" s="49"/>
    </row>
    <row r="131" spans="1:28" x14ac:dyDescent="0.25">
      <c r="A131" t="s">
        <v>1666</v>
      </c>
      <c r="B131" t="s">
        <v>841</v>
      </c>
      <c r="C131" t="s">
        <v>214</v>
      </c>
      <c r="D131">
        <v>1</v>
      </c>
      <c r="E131">
        <v>40</v>
      </c>
      <c r="F131">
        <v>15</v>
      </c>
      <c r="I131" s="49"/>
      <c r="M131" s="49"/>
      <c r="N131" s="49" t="s">
        <v>1664</v>
      </c>
      <c r="O131" s="49"/>
      <c r="P131">
        <v>2</v>
      </c>
      <c r="Q131" t="s">
        <v>1667</v>
      </c>
      <c r="S131" s="49"/>
      <c r="T131" s="49"/>
      <c r="U131" s="49"/>
      <c r="W131" s="49"/>
      <c r="Z131" s="49"/>
      <c r="AA131" s="49"/>
      <c r="AB131" s="49"/>
    </row>
    <row r="132" spans="1:28" x14ac:dyDescent="0.25">
      <c r="A132" t="s">
        <v>1668</v>
      </c>
      <c r="B132" t="s">
        <v>841</v>
      </c>
      <c r="C132" t="s">
        <v>112</v>
      </c>
      <c r="D132">
        <v>2</v>
      </c>
      <c r="E132">
        <v>45</v>
      </c>
      <c r="F132">
        <v>13</v>
      </c>
      <c r="I132" s="49"/>
      <c r="M132" s="49"/>
      <c r="N132" s="49" t="s">
        <v>1669</v>
      </c>
      <c r="O132" s="49" t="s">
        <v>1665</v>
      </c>
      <c r="P132">
        <v>2</v>
      </c>
      <c r="Q132" t="s">
        <v>1670</v>
      </c>
      <c r="S132" s="49"/>
      <c r="T132" s="49"/>
      <c r="U132" s="49"/>
      <c r="W132" s="49"/>
      <c r="Z132" s="49"/>
      <c r="AA132" s="49"/>
      <c r="AB132" s="49"/>
    </row>
    <row r="133" spans="1:28" x14ac:dyDescent="0.25">
      <c r="A133" t="s">
        <v>1671</v>
      </c>
      <c r="B133" t="s">
        <v>841</v>
      </c>
      <c r="C133" t="s">
        <v>214</v>
      </c>
      <c r="D133">
        <v>2</v>
      </c>
      <c r="E133">
        <v>40</v>
      </c>
      <c r="F133">
        <v>15</v>
      </c>
      <c r="I133" s="49"/>
      <c r="M133" s="49"/>
      <c r="N133" s="49" t="s">
        <v>1669</v>
      </c>
      <c r="O133" s="49"/>
      <c r="P133">
        <v>2</v>
      </c>
      <c r="Q133" t="s">
        <v>1672</v>
      </c>
      <c r="S133" s="49"/>
      <c r="T133" s="49"/>
      <c r="U133" s="49"/>
      <c r="W133" s="49"/>
      <c r="Z133" s="49"/>
      <c r="AA133" s="49"/>
      <c r="AB133" s="49"/>
    </row>
    <row r="134" spans="1:28" x14ac:dyDescent="0.25">
      <c r="A134" t="s">
        <v>1673</v>
      </c>
      <c r="B134" t="s">
        <v>841</v>
      </c>
      <c r="C134" t="s">
        <v>112</v>
      </c>
      <c r="D134">
        <v>3</v>
      </c>
      <c r="E134">
        <v>45</v>
      </c>
      <c r="F134">
        <v>14</v>
      </c>
      <c r="I134" s="49"/>
      <c r="M134" s="49"/>
      <c r="N134" s="49" t="s">
        <v>1674</v>
      </c>
      <c r="O134" s="49" t="s">
        <v>1675</v>
      </c>
      <c r="P134">
        <v>2</v>
      </c>
      <c r="Q134" t="s">
        <v>1676</v>
      </c>
      <c r="S134" s="49"/>
      <c r="T134" s="49"/>
      <c r="U134" s="49"/>
      <c r="W134" s="49"/>
      <c r="Z134" s="49"/>
      <c r="AA134" s="49"/>
      <c r="AB134" s="49"/>
    </row>
    <row r="135" spans="1:28" x14ac:dyDescent="0.25">
      <c r="A135" t="s">
        <v>1677</v>
      </c>
      <c r="B135" t="s">
        <v>841</v>
      </c>
      <c r="C135" t="s">
        <v>214</v>
      </c>
      <c r="D135">
        <v>3</v>
      </c>
      <c r="E135">
        <v>40</v>
      </c>
      <c r="F135">
        <v>13</v>
      </c>
      <c r="I135" s="49"/>
      <c r="M135" s="49"/>
      <c r="N135" s="49" t="s">
        <v>1674</v>
      </c>
      <c r="O135" s="49"/>
      <c r="P135">
        <v>2</v>
      </c>
      <c r="Q135" t="s">
        <v>1678</v>
      </c>
      <c r="S135" s="49"/>
      <c r="T135" s="49"/>
      <c r="U135" s="49"/>
      <c r="W135" s="49"/>
      <c r="Z135" s="49"/>
      <c r="AA135" s="49"/>
      <c r="AB135" s="49"/>
    </row>
    <row r="136" spans="1:28" x14ac:dyDescent="0.25">
      <c r="A136" t="s">
        <v>1679</v>
      </c>
      <c r="B136" t="s">
        <v>841</v>
      </c>
      <c r="C136" t="s">
        <v>222</v>
      </c>
      <c r="D136">
        <v>1</v>
      </c>
      <c r="E136">
        <v>15</v>
      </c>
      <c r="F136">
        <v>10</v>
      </c>
      <c r="I136" s="49"/>
      <c r="M136" s="49"/>
      <c r="N136" s="49"/>
      <c r="O136" s="49" t="s">
        <v>1680</v>
      </c>
      <c r="P136">
        <v>2</v>
      </c>
      <c r="Q136" t="s">
        <v>1681</v>
      </c>
      <c r="S136" s="49"/>
      <c r="T136" s="49"/>
      <c r="U136" s="49"/>
      <c r="W136" s="49"/>
      <c r="Z136" s="49"/>
      <c r="AA136" s="49"/>
      <c r="AB136" s="49"/>
    </row>
    <row r="137" spans="1:28" x14ac:dyDescent="0.25">
      <c r="A137" t="s">
        <v>1682</v>
      </c>
      <c r="B137" t="s">
        <v>841</v>
      </c>
      <c r="C137" t="s">
        <v>222</v>
      </c>
      <c r="D137">
        <v>2</v>
      </c>
      <c r="E137">
        <v>10</v>
      </c>
      <c r="F137">
        <v>15</v>
      </c>
      <c r="I137" s="49"/>
      <c r="M137" s="49"/>
      <c r="N137" s="49"/>
      <c r="O137" s="49" t="s">
        <v>1680</v>
      </c>
      <c r="P137">
        <v>2</v>
      </c>
      <c r="Q137" t="s">
        <v>1683</v>
      </c>
      <c r="S137" s="49"/>
      <c r="T137" s="49"/>
      <c r="U137" s="49"/>
      <c r="W137" s="49"/>
      <c r="Z137" s="49"/>
      <c r="AA137" s="49"/>
      <c r="AB137" s="49"/>
    </row>
    <row r="138" spans="1:28" x14ac:dyDescent="0.25">
      <c r="A138" t="s">
        <v>1684</v>
      </c>
      <c r="B138" t="s">
        <v>841</v>
      </c>
      <c r="C138" t="s">
        <v>222</v>
      </c>
      <c r="D138">
        <v>3</v>
      </c>
      <c r="E138">
        <v>10</v>
      </c>
      <c r="F138">
        <v>13.5</v>
      </c>
      <c r="I138" s="49"/>
      <c r="M138" s="49"/>
      <c r="N138" s="49"/>
      <c r="O138" s="49" t="s">
        <v>1680</v>
      </c>
      <c r="P138">
        <v>2</v>
      </c>
      <c r="Q138" t="s">
        <v>1685</v>
      </c>
      <c r="S138" s="49"/>
      <c r="T138" s="49"/>
      <c r="U138" s="49"/>
      <c r="W138" s="49"/>
      <c r="Z138" s="49"/>
      <c r="AA138" s="49"/>
      <c r="AB138" s="49"/>
    </row>
    <row r="139" spans="1:28" x14ac:dyDescent="0.25">
      <c r="A139" t="s">
        <v>1686</v>
      </c>
      <c r="B139" t="s">
        <v>841</v>
      </c>
      <c r="C139" t="s">
        <v>1534</v>
      </c>
      <c r="D139">
        <v>1</v>
      </c>
      <c r="E139">
        <v>75</v>
      </c>
      <c r="G139">
        <v>90</v>
      </c>
      <c r="I139" s="49"/>
      <c r="M139" s="49"/>
      <c r="N139" s="49"/>
      <c r="O139" s="49"/>
      <c r="P139">
        <v>2</v>
      </c>
      <c r="Q139" t="s">
        <v>1687</v>
      </c>
      <c r="S139" s="49"/>
      <c r="T139" s="49"/>
      <c r="U139" s="49"/>
      <c r="W139" s="49"/>
      <c r="Z139" s="49"/>
      <c r="AA139" s="49"/>
      <c r="AB139" s="49"/>
    </row>
    <row r="140" spans="1:28" x14ac:dyDescent="0.25">
      <c r="A140" t="s">
        <v>1688</v>
      </c>
      <c r="B140" t="s">
        <v>841</v>
      </c>
      <c r="C140" t="s">
        <v>1534</v>
      </c>
      <c r="D140">
        <v>2</v>
      </c>
      <c r="E140">
        <v>75</v>
      </c>
      <c r="G140">
        <v>60</v>
      </c>
      <c r="I140" s="49"/>
      <c r="M140" s="49"/>
      <c r="N140" s="49"/>
      <c r="O140" s="49"/>
      <c r="P140">
        <v>2</v>
      </c>
      <c r="Q140" t="s">
        <v>1689</v>
      </c>
      <c r="S140" s="49"/>
      <c r="T140" s="49"/>
      <c r="U140" s="49"/>
      <c r="W140" s="49"/>
      <c r="Z140" s="49"/>
      <c r="AA140" s="49"/>
      <c r="AB140" s="49"/>
    </row>
    <row r="141" spans="1:28" x14ac:dyDescent="0.25">
      <c r="A141" t="s">
        <v>1690</v>
      </c>
      <c r="B141" t="s">
        <v>841</v>
      </c>
      <c r="C141" t="s">
        <v>1534</v>
      </c>
      <c r="D141">
        <v>3</v>
      </c>
      <c r="E141">
        <v>75</v>
      </c>
      <c r="G141">
        <v>60</v>
      </c>
      <c r="I141" s="49"/>
      <c r="M141" s="49"/>
      <c r="N141" s="49"/>
      <c r="O141" s="49" t="s">
        <v>1691</v>
      </c>
      <c r="P141">
        <v>2</v>
      </c>
      <c r="Q141" t="s">
        <v>845</v>
      </c>
      <c r="S141" s="49"/>
      <c r="T141" s="49"/>
      <c r="U141" s="49"/>
      <c r="W141" s="49"/>
      <c r="Z141" s="49"/>
      <c r="AA141" s="49"/>
      <c r="AB141" s="49"/>
    </row>
    <row r="142" spans="1:28" x14ac:dyDescent="0.25">
      <c r="A142" t="s">
        <v>1692</v>
      </c>
      <c r="B142" t="s">
        <v>846</v>
      </c>
      <c r="C142" t="s">
        <v>1</v>
      </c>
      <c r="D142">
        <v>1</v>
      </c>
      <c r="E142">
        <v>150</v>
      </c>
      <c r="G142">
        <v>60</v>
      </c>
      <c r="I142" s="49"/>
      <c r="M142" s="49"/>
      <c r="N142" s="49"/>
      <c r="O142" s="49"/>
      <c r="P142">
        <v>2</v>
      </c>
      <c r="Q142" t="s">
        <v>848</v>
      </c>
      <c r="S142" s="49"/>
      <c r="T142" s="49"/>
      <c r="U142" s="49"/>
      <c r="W142" s="49"/>
      <c r="Z142" s="49"/>
      <c r="AA142" s="49"/>
      <c r="AB142" s="49"/>
    </row>
    <row r="143" spans="1:28" x14ac:dyDescent="0.25">
      <c r="A143" t="s">
        <v>1693</v>
      </c>
      <c r="B143" t="s">
        <v>846</v>
      </c>
      <c r="C143" t="s">
        <v>1</v>
      </c>
      <c r="D143">
        <v>2</v>
      </c>
      <c r="E143">
        <v>150</v>
      </c>
      <c r="G143">
        <v>60</v>
      </c>
      <c r="I143" s="49"/>
      <c r="M143" s="49"/>
      <c r="N143" s="49"/>
      <c r="O143" s="49"/>
      <c r="P143">
        <v>2</v>
      </c>
      <c r="Q143" t="s">
        <v>1694</v>
      </c>
      <c r="S143" s="49"/>
      <c r="T143" s="49"/>
      <c r="U143" s="49"/>
      <c r="W143" s="49"/>
      <c r="Z143" s="49"/>
      <c r="AA143" s="49"/>
      <c r="AB143" s="49"/>
    </row>
    <row r="144" spans="1:28" x14ac:dyDescent="0.25">
      <c r="A144" t="s">
        <v>1695</v>
      </c>
      <c r="B144" t="s">
        <v>846</v>
      </c>
      <c r="C144" t="s">
        <v>1</v>
      </c>
      <c r="D144">
        <v>3</v>
      </c>
      <c r="E144">
        <v>150</v>
      </c>
      <c r="G144">
        <v>45</v>
      </c>
      <c r="I144" s="49"/>
      <c r="M144" s="49"/>
      <c r="N144" s="49"/>
      <c r="O144" s="49"/>
      <c r="P144">
        <v>2</v>
      </c>
      <c r="Q144" t="s">
        <v>1696</v>
      </c>
      <c r="S144" s="49"/>
      <c r="T144" s="49"/>
      <c r="U144" s="49"/>
      <c r="W144" s="49"/>
      <c r="Z144" s="49"/>
      <c r="AA144" s="49"/>
      <c r="AB144" s="49"/>
    </row>
    <row r="145" spans="1:28" x14ac:dyDescent="0.25">
      <c r="A145" t="s">
        <v>1697</v>
      </c>
      <c r="B145" t="s">
        <v>846</v>
      </c>
      <c r="C145" t="s">
        <v>1</v>
      </c>
      <c r="D145">
        <v>4</v>
      </c>
      <c r="E145">
        <v>150</v>
      </c>
      <c r="G145">
        <v>45</v>
      </c>
      <c r="I145" s="49"/>
      <c r="M145" s="49"/>
      <c r="N145" s="49"/>
      <c r="O145" s="49" t="s">
        <v>1698</v>
      </c>
      <c r="P145">
        <v>2</v>
      </c>
      <c r="Q145" t="s">
        <v>1699</v>
      </c>
      <c r="S145" s="49"/>
      <c r="T145" s="49"/>
      <c r="U145" s="49"/>
      <c r="W145" s="49"/>
      <c r="Z145" s="49"/>
      <c r="AA145" s="49"/>
      <c r="AB145" s="49"/>
    </row>
    <row r="146" spans="1:28" x14ac:dyDescent="0.25">
      <c r="A146" t="s">
        <v>1700</v>
      </c>
      <c r="B146" t="s">
        <v>846</v>
      </c>
      <c r="C146" t="s">
        <v>1</v>
      </c>
      <c r="D146">
        <v>5</v>
      </c>
      <c r="E146">
        <v>150</v>
      </c>
      <c r="G146">
        <v>34.799999999999997</v>
      </c>
      <c r="I146" s="49"/>
      <c r="M146" s="49"/>
      <c r="N146" s="49"/>
      <c r="O146" s="49"/>
      <c r="P146">
        <v>2</v>
      </c>
      <c r="Q146" t="s">
        <v>1701</v>
      </c>
      <c r="S146" s="49"/>
      <c r="T146" s="49"/>
      <c r="U146" s="49"/>
      <c r="W146" s="49"/>
      <c r="Z146" s="49"/>
      <c r="AA146" s="49"/>
      <c r="AB146" s="49"/>
    </row>
    <row r="147" spans="1:28" x14ac:dyDescent="0.25">
      <c r="A147" t="s">
        <v>1702</v>
      </c>
      <c r="B147" t="s">
        <v>846</v>
      </c>
      <c r="C147" t="s">
        <v>32</v>
      </c>
      <c r="D147">
        <v>1</v>
      </c>
      <c r="E147">
        <v>130</v>
      </c>
      <c r="F147">
        <v>12</v>
      </c>
      <c r="I147" s="49"/>
      <c r="M147" s="49"/>
      <c r="N147" s="49"/>
      <c r="O147" s="49" t="s">
        <v>1703</v>
      </c>
      <c r="P147">
        <v>2</v>
      </c>
      <c r="Q147" t="s">
        <v>1704</v>
      </c>
      <c r="S147" s="49"/>
      <c r="T147" s="49"/>
      <c r="U147" s="49"/>
      <c r="W147" s="49"/>
      <c r="Z147" s="49"/>
      <c r="AA147" s="49"/>
      <c r="AB147" s="49"/>
    </row>
    <row r="148" spans="1:28" x14ac:dyDescent="0.25">
      <c r="A148" t="s">
        <v>1705</v>
      </c>
      <c r="B148" t="s">
        <v>846</v>
      </c>
      <c r="C148" t="s">
        <v>32</v>
      </c>
      <c r="D148">
        <v>2</v>
      </c>
      <c r="E148">
        <v>140</v>
      </c>
      <c r="F148">
        <v>10</v>
      </c>
      <c r="I148" s="49"/>
      <c r="M148" s="49"/>
      <c r="N148" s="49"/>
      <c r="O148" s="49" t="s">
        <v>1703</v>
      </c>
      <c r="P148">
        <v>2</v>
      </c>
      <c r="Q148" t="s">
        <v>1706</v>
      </c>
      <c r="S148" s="49"/>
      <c r="T148" s="49"/>
      <c r="U148" s="49"/>
      <c r="W148" s="49"/>
      <c r="Z148" s="49"/>
      <c r="AA148" s="49"/>
      <c r="AB148" s="49"/>
    </row>
    <row r="149" spans="1:28" x14ac:dyDescent="0.25">
      <c r="A149" t="s">
        <v>1707</v>
      </c>
      <c r="B149" t="s">
        <v>846</v>
      </c>
      <c r="C149" t="s">
        <v>32</v>
      </c>
      <c r="D149">
        <v>3</v>
      </c>
      <c r="E149">
        <v>160</v>
      </c>
      <c r="F149">
        <v>8</v>
      </c>
      <c r="I149" s="49"/>
      <c r="M149" s="49"/>
      <c r="N149" s="49"/>
      <c r="O149" s="49" t="s">
        <v>1703</v>
      </c>
      <c r="P149">
        <v>2</v>
      </c>
      <c r="Q149" t="s">
        <v>1708</v>
      </c>
      <c r="S149" s="49"/>
      <c r="T149" s="49"/>
      <c r="U149" s="49"/>
      <c r="W149" s="49"/>
      <c r="Z149" s="49"/>
      <c r="AA149" s="49"/>
      <c r="AB149" s="49"/>
    </row>
    <row r="150" spans="1:28" x14ac:dyDescent="0.25">
      <c r="A150" t="s">
        <v>1709</v>
      </c>
      <c r="B150" t="s">
        <v>846</v>
      </c>
      <c r="C150" t="s">
        <v>32</v>
      </c>
      <c r="D150">
        <v>4</v>
      </c>
      <c r="E150">
        <v>160</v>
      </c>
      <c r="F150">
        <v>8</v>
      </c>
      <c r="I150" s="49"/>
      <c r="M150" s="49"/>
      <c r="N150" s="49"/>
      <c r="O150" s="49" t="s">
        <v>1710</v>
      </c>
      <c r="P150">
        <v>2</v>
      </c>
      <c r="Q150" t="s">
        <v>1711</v>
      </c>
      <c r="S150" s="49"/>
      <c r="T150" s="49"/>
      <c r="U150" s="49"/>
      <c r="W150" s="49"/>
      <c r="Z150" s="49"/>
      <c r="AA150" s="49"/>
      <c r="AB150" s="49"/>
    </row>
    <row r="151" spans="1:28" x14ac:dyDescent="0.25">
      <c r="A151" t="s">
        <v>1712</v>
      </c>
      <c r="B151" t="s">
        <v>846</v>
      </c>
      <c r="C151" t="s">
        <v>24</v>
      </c>
      <c r="D151">
        <v>1</v>
      </c>
      <c r="E151">
        <v>0</v>
      </c>
      <c r="F151">
        <v>7</v>
      </c>
      <c r="I151" s="49"/>
      <c r="M151" s="49"/>
      <c r="N151" s="49"/>
      <c r="O151" s="49" t="s">
        <v>1713</v>
      </c>
      <c r="P151">
        <v>2</v>
      </c>
      <c r="Q151" t="s">
        <v>1714</v>
      </c>
      <c r="S151" s="49"/>
      <c r="T151" s="49"/>
      <c r="U151" s="49"/>
      <c r="W151" s="49"/>
      <c r="Z151" s="49"/>
      <c r="AA151" s="49"/>
      <c r="AB151" s="49"/>
    </row>
    <row r="152" spans="1:28" x14ac:dyDescent="0.25">
      <c r="A152" t="s">
        <v>1715</v>
      </c>
      <c r="B152" t="s">
        <v>846</v>
      </c>
      <c r="C152" t="s">
        <v>24</v>
      </c>
      <c r="D152">
        <v>2</v>
      </c>
      <c r="E152">
        <v>0</v>
      </c>
      <c r="F152">
        <v>8</v>
      </c>
      <c r="I152" s="49"/>
      <c r="M152" s="49"/>
      <c r="N152" s="49"/>
      <c r="O152" s="49" t="s">
        <v>1716</v>
      </c>
      <c r="P152">
        <v>2</v>
      </c>
      <c r="Q152" t="s">
        <v>1717</v>
      </c>
      <c r="S152" s="49"/>
      <c r="T152" s="49"/>
      <c r="U152" s="49"/>
      <c r="W152" s="49"/>
      <c r="Z152" s="49"/>
      <c r="AA152" s="49"/>
      <c r="AB152" s="49"/>
    </row>
    <row r="153" spans="1:28" x14ac:dyDescent="0.25">
      <c r="A153" t="s">
        <v>1718</v>
      </c>
      <c r="B153" t="s">
        <v>846</v>
      </c>
      <c r="C153" t="s">
        <v>24</v>
      </c>
      <c r="D153">
        <v>3</v>
      </c>
      <c r="E153">
        <v>0</v>
      </c>
      <c r="F153">
        <v>7</v>
      </c>
      <c r="I153" s="49"/>
      <c r="M153" s="49"/>
      <c r="N153" s="49"/>
      <c r="O153" s="49" t="s">
        <v>1719</v>
      </c>
      <c r="P153">
        <v>2</v>
      </c>
      <c r="Q153" t="s">
        <v>1720</v>
      </c>
      <c r="S153" s="49"/>
      <c r="T153" s="49"/>
      <c r="U153" s="49"/>
      <c r="W153" s="49"/>
      <c r="Z153" s="49"/>
      <c r="AA153" s="49"/>
      <c r="AB153" s="49"/>
    </row>
    <row r="154" spans="1:28" x14ac:dyDescent="0.25">
      <c r="A154" t="s">
        <v>1721</v>
      </c>
      <c r="B154" t="s">
        <v>846</v>
      </c>
      <c r="C154" t="s">
        <v>24</v>
      </c>
      <c r="D154">
        <v>4</v>
      </c>
      <c r="E154">
        <v>0</v>
      </c>
      <c r="F154">
        <v>6</v>
      </c>
      <c r="I154" s="49"/>
      <c r="M154" s="49"/>
      <c r="N154" s="49"/>
      <c r="O154" s="49" t="s">
        <v>1722</v>
      </c>
      <c r="P154">
        <v>2</v>
      </c>
      <c r="Q154" t="s">
        <v>1723</v>
      </c>
      <c r="S154" s="49"/>
      <c r="T154" s="49"/>
      <c r="U154" s="49"/>
      <c r="W154" s="49"/>
      <c r="Z154" s="49"/>
      <c r="AA154" s="49"/>
      <c r="AB154" s="49"/>
    </row>
    <row r="155" spans="1:28" x14ac:dyDescent="0.25">
      <c r="A155" t="s">
        <v>1724</v>
      </c>
      <c r="B155" t="s">
        <v>846</v>
      </c>
      <c r="C155" t="s">
        <v>91</v>
      </c>
      <c r="D155">
        <v>1</v>
      </c>
      <c r="E155">
        <v>40</v>
      </c>
      <c r="F155">
        <v>8</v>
      </c>
      <c r="I155" s="49"/>
      <c r="M155" s="49"/>
      <c r="N155" s="49"/>
      <c r="O155" s="49" t="s">
        <v>1725</v>
      </c>
      <c r="P155">
        <v>2</v>
      </c>
      <c r="Q155" t="s">
        <v>1726</v>
      </c>
      <c r="S155" s="49"/>
      <c r="T155" s="49"/>
      <c r="U155" s="49"/>
      <c r="W155" s="49"/>
      <c r="Z155" s="49"/>
      <c r="AA155" s="49"/>
      <c r="AB155" s="49"/>
    </row>
    <row r="156" spans="1:28" x14ac:dyDescent="0.25">
      <c r="A156" t="s">
        <v>1727</v>
      </c>
      <c r="B156" t="s">
        <v>846</v>
      </c>
      <c r="C156" t="s">
        <v>91</v>
      </c>
      <c r="D156">
        <v>2</v>
      </c>
      <c r="E156">
        <v>45</v>
      </c>
      <c r="F156">
        <v>5</v>
      </c>
      <c r="I156" s="49"/>
      <c r="M156" s="49"/>
      <c r="N156" s="49"/>
      <c r="O156" s="49" t="s">
        <v>1725</v>
      </c>
      <c r="P156">
        <v>2</v>
      </c>
      <c r="Q156" t="s">
        <v>1728</v>
      </c>
      <c r="S156" s="49"/>
      <c r="T156" s="49"/>
      <c r="U156" s="49"/>
      <c r="W156" s="49"/>
      <c r="Z156" s="49"/>
      <c r="AA156" s="49"/>
      <c r="AB156" s="49"/>
    </row>
    <row r="157" spans="1:28" x14ac:dyDescent="0.25">
      <c r="A157" t="s">
        <v>1729</v>
      </c>
      <c r="B157" t="s">
        <v>846</v>
      </c>
      <c r="C157" t="s">
        <v>91</v>
      </c>
      <c r="D157">
        <v>3</v>
      </c>
      <c r="E157">
        <v>45</v>
      </c>
      <c r="F157">
        <v>3</v>
      </c>
      <c r="I157" s="49"/>
      <c r="M157" s="49"/>
      <c r="N157" s="49" t="s">
        <v>1730</v>
      </c>
      <c r="O157" s="49" t="s">
        <v>1731</v>
      </c>
      <c r="P157">
        <v>2</v>
      </c>
      <c r="Q157" t="s">
        <v>1732</v>
      </c>
      <c r="S157" s="49"/>
      <c r="T157" s="49"/>
      <c r="U157" s="49"/>
      <c r="W157" s="49"/>
      <c r="Z157" s="49"/>
      <c r="AA157" s="49"/>
      <c r="AB157" s="49"/>
    </row>
    <row r="158" spans="1:28" x14ac:dyDescent="0.25">
      <c r="A158" t="s">
        <v>1733</v>
      </c>
      <c r="B158" t="s">
        <v>846</v>
      </c>
      <c r="C158" t="s">
        <v>91</v>
      </c>
      <c r="D158">
        <v>4</v>
      </c>
      <c r="E158">
        <v>40</v>
      </c>
      <c r="F158">
        <v>3</v>
      </c>
      <c r="I158" s="49"/>
      <c r="M158" s="49"/>
      <c r="N158" s="49" t="s">
        <v>1730</v>
      </c>
      <c r="O158" s="49" t="s">
        <v>1731</v>
      </c>
      <c r="P158">
        <v>2</v>
      </c>
      <c r="Q158" t="s">
        <v>1734</v>
      </c>
      <c r="S158" s="49"/>
      <c r="T158" s="49"/>
      <c r="U158" s="49"/>
      <c r="W158" s="49"/>
      <c r="Z158" s="49"/>
      <c r="AA158" s="49"/>
      <c r="AB158" s="49"/>
    </row>
    <row r="159" spans="1:28" x14ac:dyDescent="0.25">
      <c r="A159" t="s">
        <v>1735</v>
      </c>
      <c r="B159" t="s">
        <v>846</v>
      </c>
      <c r="C159" t="s">
        <v>91</v>
      </c>
      <c r="D159">
        <v>5</v>
      </c>
      <c r="E159">
        <v>35</v>
      </c>
      <c r="F159">
        <v>3</v>
      </c>
      <c r="I159" s="49"/>
      <c r="M159" s="49"/>
      <c r="N159" s="49" t="s">
        <v>1730</v>
      </c>
      <c r="O159" s="49" t="s">
        <v>1736</v>
      </c>
      <c r="P159">
        <v>2</v>
      </c>
      <c r="Q159" t="s">
        <v>1737</v>
      </c>
      <c r="S159" s="49"/>
      <c r="T159" s="49"/>
      <c r="U159" s="49"/>
      <c r="W159" s="49"/>
      <c r="Z159" s="49"/>
      <c r="AA159" s="49"/>
      <c r="AB159" s="49"/>
    </row>
    <row r="160" spans="1:28" x14ac:dyDescent="0.25">
      <c r="A160" t="s">
        <v>1738</v>
      </c>
      <c r="B160" t="s">
        <v>846</v>
      </c>
      <c r="C160" t="s">
        <v>91</v>
      </c>
      <c r="D160">
        <v>6</v>
      </c>
      <c r="E160">
        <v>30</v>
      </c>
      <c r="F160">
        <v>2</v>
      </c>
      <c r="I160" s="49"/>
      <c r="M160" s="49"/>
      <c r="N160" s="49" t="s">
        <v>1730</v>
      </c>
      <c r="O160" s="49" t="s">
        <v>1736</v>
      </c>
      <c r="P160">
        <v>2</v>
      </c>
      <c r="Q160" t="s">
        <v>849</v>
      </c>
      <c r="S160" s="49"/>
      <c r="T160" s="49"/>
      <c r="U160" s="49"/>
      <c r="W160" s="49"/>
      <c r="Z160" s="49"/>
      <c r="AA160" s="49"/>
      <c r="AB160" s="49"/>
    </row>
    <row r="161" spans="1:28" x14ac:dyDescent="0.25">
      <c r="A161" t="s">
        <v>1739</v>
      </c>
      <c r="B161" t="s">
        <v>850</v>
      </c>
      <c r="C161" t="s">
        <v>159</v>
      </c>
      <c r="D161">
        <v>1</v>
      </c>
      <c r="E161">
        <v>90</v>
      </c>
      <c r="F161">
        <v>12</v>
      </c>
      <c r="I161" s="49"/>
      <c r="M161" s="49"/>
      <c r="N161" s="49"/>
      <c r="O161" s="49" t="s">
        <v>1740</v>
      </c>
      <c r="P161">
        <v>2</v>
      </c>
      <c r="Q161" t="s">
        <v>852</v>
      </c>
      <c r="S161" s="49"/>
      <c r="T161" s="49"/>
      <c r="U161" s="49"/>
      <c r="W161" s="49"/>
      <c r="Z161" s="49"/>
      <c r="AA161" s="49"/>
      <c r="AB161" s="49"/>
    </row>
    <row r="162" spans="1:28" x14ac:dyDescent="0.25">
      <c r="A162" t="s">
        <v>1741</v>
      </c>
      <c r="B162" t="s">
        <v>850</v>
      </c>
      <c r="C162" t="s">
        <v>159</v>
      </c>
      <c r="D162">
        <v>2</v>
      </c>
      <c r="E162">
        <v>140</v>
      </c>
      <c r="F162">
        <v>10</v>
      </c>
      <c r="I162" s="49"/>
      <c r="M162" s="49"/>
      <c r="N162" s="49"/>
      <c r="O162" s="49" t="s">
        <v>1742</v>
      </c>
      <c r="P162">
        <v>2</v>
      </c>
      <c r="Q162" t="s">
        <v>1743</v>
      </c>
      <c r="S162" s="49"/>
      <c r="T162" s="49"/>
      <c r="U162" s="49"/>
      <c r="W162" s="49"/>
      <c r="Z162" s="49"/>
      <c r="AA162" s="49"/>
      <c r="AB162" s="49"/>
    </row>
    <row r="163" spans="1:28" x14ac:dyDescent="0.25">
      <c r="A163" t="s">
        <v>1744</v>
      </c>
      <c r="B163" t="s">
        <v>850</v>
      </c>
      <c r="C163" t="s">
        <v>159</v>
      </c>
      <c r="D163">
        <v>3</v>
      </c>
      <c r="E163">
        <v>160</v>
      </c>
      <c r="F163">
        <v>8</v>
      </c>
      <c r="I163" s="49"/>
      <c r="M163" s="49" t="s">
        <v>1745</v>
      </c>
      <c r="N163" s="49"/>
      <c r="O163" s="49" t="s">
        <v>1746</v>
      </c>
      <c r="P163">
        <v>2</v>
      </c>
      <c r="Q163" t="s">
        <v>1747</v>
      </c>
      <c r="S163" s="49"/>
      <c r="T163" s="49"/>
      <c r="U163" s="49"/>
      <c r="W163" s="49"/>
      <c r="Z163" s="49"/>
      <c r="AA163" s="49"/>
      <c r="AB163" s="49"/>
    </row>
    <row r="164" spans="1:28" x14ac:dyDescent="0.25">
      <c r="A164" t="s">
        <v>1748</v>
      </c>
      <c r="B164" t="s">
        <v>850</v>
      </c>
      <c r="C164" t="s">
        <v>159</v>
      </c>
      <c r="D164">
        <v>4</v>
      </c>
      <c r="E164">
        <v>180</v>
      </c>
      <c r="F164">
        <v>3</v>
      </c>
      <c r="I164" s="49"/>
      <c r="M164" s="49" t="s">
        <v>1745</v>
      </c>
      <c r="N164" s="49"/>
      <c r="O164" s="49" t="s">
        <v>1746</v>
      </c>
      <c r="P164">
        <v>2</v>
      </c>
      <c r="Q164" t="s">
        <v>1749</v>
      </c>
      <c r="S164" s="49"/>
      <c r="T164" s="49"/>
      <c r="U164" s="49"/>
      <c r="W164" s="49"/>
      <c r="Z164" s="49"/>
      <c r="AA164" s="49"/>
      <c r="AB164" s="49"/>
    </row>
    <row r="165" spans="1:28" x14ac:dyDescent="0.25">
      <c r="A165" t="s">
        <v>1750</v>
      </c>
      <c r="B165" t="s">
        <v>850</v>
      </c>
      <c r="C165" t="s">
        <v>1404</v>
      </c>
      <c r="D165">
        <v>1</v>
      </c>
      <c r="E165">
        <v>45</v>
      </c>
      <c r="F165">
        <v>10</v>
      </c>
      <c r="I165" s="49"/>
      <c r="J165">
        <v>2</v>
      </c>
      <c r="K165">
        <v>1</v>
      </c>
      <c r="L165">
        <v>2</v>
      </c>
      <c r="M165" s="49"/>
      <c r="N165" s="49"/>
      <c r="O165" s="49" t="s">
        <v>1751</v>
      </c>
      <c r="P165">
        <v>2</v>
      </c>
      <c r="Q165" t="s">
        <v>1752</v>
      </c>
      <c r="S165" s="49"/>
      <c r="T165" s="49"/>
      <c r="U165" s="49"/>
      <c r="W165" s="49"/>
      <c r="Z165" s="49"/>
      <c r="AA165" s="49"/>
      <c r="AB165" s="49"/>
    </row>
    <row r="166" spans="1:28" x14ac:dyDescent="0.25">
      <c r="A166" t="s">
        <v>1753</v>
      </c>
      <c r="B166" t="s">
        <v>850</v>
      </c>
      <c r="C166" t="s">
        <v>1404</v>
      </c>
      <c r="D166">
        <v>2</v>
      </c>
      <c r="E166">
        <v>45</v>
      </c>
      <c r="F166">
        <v>9</v>
      </c>
      <c r="I166" s="49"/>
      <c r="J166">
        <v>2</v>
      </c>
      <c r="K166">
        <v>1</v>
      </c>
      <c r="L166">
        <v>2</v>
      </c>
      <c r="M166" s="49" t="s">
        <v>1745</v>
      </c>
      <c r="N166" s="49"/>
      <c r="O166" s="49" t="s">
        <v>1754</v>
      </c>
      <c r="P166">
        <v>2</v>
      </c>
      <c r="Q166" t="s">
        <v>1755</v>
      </c>
      <c r="S166" s="49"/>
      <c r="T166" s="49"/>
      <c r="U166" s="49"/>
      <c r="W166" s="49"/>
      <c r="Z166" s="49"/>
      <c r="AA166" s="49"/>
      <c r="AB166" s="49"/>
    </row>
    <row r="167" spans="1:28" x14ac:dyDescent="0.25">
      <c r="A167" t="s">
        <v>1756</v>
      </c>
      <c r="B167" t="s">
        <v>850</v>
      </c>
      <c r="C167" t="s">
        <v>1404</v>
      </c>
      <c r="D167">
        <v>3</v>
      </c>
      <c r="E167">
        <v>50</v>
      </c>
      <c r="F167">
        <v>8</v>
      </c>
      <c r="I167" s="49"/>
      <c r="J167">
        <v>2</v>
      </c>
      <c r="K167">
        <v>1</v>
      </c>
      <c r="L167">
        <v>2</v>
      </c>
      <c r="M167" s="49" t="s">
        <v>1745</v>
      </c>
      <c r="N167" s="49"/>
      <c r="O167" s="49" t="s">
        <v>1754</v>
      </c>
      <c r="P167">
        <v>2</v>
      </c>
      <c r="Q167" t="s">
        <v>1757</v>
      </c>
      <c r="S167" s="49"/>
      <c r="T167" s="49"/>
      <c r="U167" s="49"/>
      <c r="W167" s="49"/>
      <c r="Z167" s="49"/>
      <c r="AA167" s="49"/>
      <c r="AB167" s="49"/>
    </row>
    <row r="168" spans="1:28" x14ac:dyDescent="0.25">
      <c r="A168" t="s">
        <v>1758</v>
      </c>
      <c r="B168" t="s">
        <v>850</v>
      </c>
      <c r="C168" t="s">
        <v>1404</v>
      </c>
      <c r="D168">
        <v>4</v>
      </c>
      <c r="E168">
        <v>50</v>
      </c>
      <c r="F168">
        <v>6</v>
      </c>
      <c r="I168" s="49"/>
      <c r="J168">
        <v>2</v>
      </c>
      <c r="K168">
        <v>1</v>
      </c>
      <c r="L168">
        <v>2</v>
      </c>
      <c r="M168" s="49" t="s">
        <v>610</v>
      </c>
      <c r="N168" s="49"/>
      <c r="O168" s="49" t="s">
        <v>1759</v>
      </c>
      <c r="P168">
        <v>2</v>
      </c>
      <c r="Q168" t="s">
        <v>1760</v>
      </c>
      <c r="S168" s="49"/>
      <c r="T168" s="49"/>
      <c r="U168" s="49"/>
      <c r="W168" s="49"/>
      <c r="Z168" s="49"/>
      <c r="AA168" s="49"/>
      <c r="AB168" s="49"/>
    </row>
    <row r="169" spans="1:28" x14ac:dyDescent="0.25">
      <c r="A169" t="s">
        <v>1761</v>
      </c>
      <c r="B169" t="s">
        <v>850</v>
      </c>
      <c r="C169" t="s">
        <v>186</v>
      </c>
      <c r="D169">
        <v>1</v>
      </c>
      <c r="E169">
        <v>45</v>
      </c>
      <c r="F169">
        <v>3</v>
      </c>
      <c r="I169" s="49"/>
      <c r="M169" s="49"/>
      <c r="N169" s="49" t="s">
        <v>1762</v>
      </c>
      <c r="O169" s="49" t="s">
        <v>1763</v>
      </c>
      <c r="P169">
        <v>2</v>
      </c>
      <c r="Q169" t="s">
        <v>1764</v>
      </c>
      <c r="S169" s="49"/>
      <c r="T169" s="49"/>
      <c r="U169" s="49"/>
      <c r="W169" s="49"/>
      <c r="Z169" s="49"/>
      <c r="AA169" s="49"/>
      <c r="AB169" s="49"/>
    </row>
    <row r="170" spans="1:28" x14ac:dyDescent="0.25">
      <c r="A170" t="s">
        <v>1765</v>
      </c>
      <c r="B170" t="s">
        <v>850</v>
      </c>
      <c r="C170" t="s">
        <v>192</v>
      </c>
      <c r="D170">
        <v>1</v>
      </c>
      <c r="E170">
        <v>45</v>
      </c>
      <c r="F170">
        <v>3</v>
      </c>
      <c r="I170" s="49"/>
      <c r="M170" s="49"/>
      <c r="N170" s="49" t="s">
        <v>1762</v>
      </c>
      <c r="O170" s="49"/>
      <c r="P170">
        <v>2</v>
      </c>
      <c r="Q170" t="s">
        <v>1766</v>
      </c>
      <c r="S170" s="49"/>
      <c r="T170" s="49"/>
      <c r="U170" s="49"/>
      <c r="W170" s="49"/>
      <c r="Z170" s="49"/>
      <c r="AA170" s="49"/>
      <c r="AB170" s="49"/>
    </row>
    <row r="171" spans="1:28" x14ac:dyDescent="0.25">
      <c r="A171" t="s">
        <v>1767</v>
      </c>
      <c r="B171" t="s">
        <v>850</v>
      </c>
      <c r="C171" t="s">
        <v>186</v>
      </c>
      <c r="D171">
        <v>2</v>
      </c>
      <c r="E171">
        <v>45</v>
      </c>
      <c r="F171">
        <v>3</v>
      </c>
      <c r="I171" s="49"/>
      <c r="M171" s="49"/>
      <c r="N171" s="49" t="s">
        <v>1768</v>
      </c>
      <c r="O171" s="49" t="s">
        <v>1763</v>
      </c>
      <c r="P171">
        <v>2</v>
      </c>
      <c r="Q171" t="s">
        <v>1769</v>
      </c>
      <c r="S171" s="49"/>
      <c r="T171" s="49"/>
      <c r="U171" s="49"/>
      <c r="W171" s="49"/>
      <c r="Z171" s="49"/>
      <c r="AA171" s="49"/>
      <c r="AB171" s="49"/>
    </row>
    <row r="172" spans="1:28" x14ac:dyDescent="0.25">
      <c r="A172" t="s">
        <v>1770</v>
      </c>
      <c r="B172" t="s">
        <v>850</v>
      </c>
      <c r="C172" t="s">
        <v>192</v>
      </c>
      <c r="D172">
        <v>2</v>
      </c>
      <c r="E172">
        <v>45</v>
      </c>
      <c r="F172">
        <v>4</v>
      </c>
      <c r="I172" s="49"/>
      <c r="M172" s="49"/>
      <c r="N172" s="49" t="s">
        <v>1768</v>
      </c>
      <c r="O172" s="49"/>
      <c r="P172">
        <v>2</v>
      </c>
      <c r="Q172" t="s">
        <v>1771</v>
      </c>
      <c r="S172" s="49"/>
      <c r="T172" s="49"/>
      <c r="U172" s="49"/>
      <c r="W172" s="49"/>
      <c r="Z172" s="49"/>
      <c r="AA172" s="49"/>
      <c r="AB172" s="49"/>
    </row>
    <row r="173" spans="1:28" x14ac:dyDescent="0.25">
      <c r="A173" t="s">
        <v>1772</v>
      </c>
      <c r="B173" t="s">
        <v>850</v>
      </c>
      <c r="C173" t="s">
        <v>186</v>
      </c>
      <c r="D173">
        <v>3</v>
      </c>
      <c r="E173">
        <v>45</v>
      </c>
      <c r="F173">
        <v>5</v>
      </c>
      <c r="I173" s="49"/>
      <c r="M173" s="49"/>
      <c r="N173" s="49" t="s">
        <v>1773</v>
      </c>
      <c r="O173" s="49"/>
      <c r="P173">
        <v>2</v>
      </c>
      <c r="Q173" t="s">
        <v>1774</v>
      </c>
      <c r="S173" s="49"/>
      <c r="T173" s="49"/>
      <c r="U173" s="49"/>
      <c r="W173" s="49"/>
      <c r="Z173" s="49"/>
      <c r="AA173" s="49"/>
      <c r="AB173" s="49"/>
    </row>
    <row r="174" spans="1:28" x14ac:dyDescent="0.25">
      <c r="A174" t="s">
        <v>1775</v>
      </c>
      <c r="B174" t="s">
        <v>850</v>
      </c>
      <c r="C174" t="s">
        <v>192</v>
      </c>
      <c r="D174">
        <v>3</v>
      </c>
      <c r="E174">
        <v>45</v>
      </c>
      <c r="F174">
        <v>4</v>
      </c>
      <c r="I174" s="49"/>
      <c r="M174" s="49"/>
      <c r="N174" s="49" t="s">
        <v>1773</v>
      </c>
      <c r="O174" s="49"/>
      <c r="P174">
        <v>2</v>
      </c>
      <c r="Q174" t="s">
        <v>1776</v>
      </c>
      <c r="S174" s="49"/>
      <c r="T174" s="49"/>
      <c r="U174" s="49"/>
      <c r="W174" s="49"/>
      <c r="Z174" s="49"/>
      <c r="AA174" s="49"/>
      <c r="AB174" s="49"/>
    </row>
    <row r="175" spans="1:28" x14ac:dyDescent="0.25">
      <c r="A175" t="s">
        <v>1777</v>
      </c>
      <c r="B175" t="s">
        <v>850</v>
      </c>
      <c r="C175" t="s">
        <v>10820</v>
      </c>
      <c r="D175">
        <v>1</v>
      </c>
      <c r="E175">
        <v>20</v>
      </c>
      <c r="F175">
        <v>15</v>
      </c>
      <c r="I175" s="49"/>
      <c r="M175" s="49"/>
      <c r="N175" s="49"/>
      <c r="O175" s="49" t="s">
        <v>1778</v>
      </c>
      <c r="P175">
        <v>2</v>
      </c>
      <c r="Q175" t="s">
        <v>1779</v>
      </c>
      <c r="S175" s="49"/>
      <c r="T175" s="49"/>
      <c r="U175" s="49"/>
      <c r="W175" s="49"/>
      <c r="Z175" s="49"/>
      <c r="AA175" s="49"/>
      <c r="AB175" s="49"/>
    </row>
    <row r="176" spans="1:28" x14ac:dyDescent="0.25">
      <c r="A176" t="s">
        <v>1780</v>
      </c>
      <c r="B176" t="s">
        <v>850</v>
      </c>
      <c r="C176" t="s">
        <v>10820</v>
      </c>
      <c r="D176">
        <v>2</v>
      </c>
      <c r="E176">
        <v>20</v>
      </c>
      <c r="F176">
        <v>15</v>
      </c>
      <c r="I176" s="49"/>
      <c r="M176" s="49"/>
      <c r="N176" s="49"/>
      <c r="O176" s="49" t="s">
        <v>1781</v>
      </c>
      <c r="P176">
        <v>2</v>
      </c>
      <c r="Q176" t="s">
        <v>1782</v>
      </c>
      <c r="S176" s="49"/>
      <c r="T176" s="49"/>
      <c r="U176" s="49"/>
      <c r="W176" s="49"/>
      <c r="Z176" s="49"/>
      <c r="AA176" s="49"/>
      <c r="AB176" s="49"/>
    </row>
    <row r="177" spans="1:28" x14ac:dyDescent="0.25">
      <c r="A177" t="s">
        <v>1783</v>
      </c>
      <c r="B177" t="s">
        <v>850</v>
      </c>
      <c r="C177" t="s">
        <v>10820</v>
      </c>
      <c r="D177">
        <v>3</v>
      </c>
      <c r="E177">
        <v>20</v>
      </c>
      <c r="F177">
        <v>15</v>
      </c>
      <c r="I177" s="49"/>
      <c r="M177" s="49"/>
      <c r="N177" s="49"/>
      <c r="O177" s="49" t="s">
        <v>1784</v>
      </c>
      <c r="P177">
        <v>2</v>
      </c>
      <c r="Q177" t="s">
        <v>1785</v>
      </c>
      <c r="S177" s="49"/>
      <c r="T177" s="49"/>
      <c r="U177" s="49"/>
      <c r="W177" s="49"/>
      <c r="Z177" s="49"/>
      <c r="AA177" s="49"/>
      <c r="AB177" s="49"/>
    </row>
    <row r="178" spans="1:28" x14ac:dyDescent="0.25">
      <c r="A178" t="s">
        <v>1786</v>
      </c>
      <c r="B178" t="s">
        <v>850</v>
      </c>
      <c r="C178" t="s">
        <v>10820</v>
      </c>
      <c r="D178">
        <v>4</v>
      </c>
      <c r="E178">
        <v>25</v>
      </c>
      <c r="F178">
        <v>11</v>
      </c>
      <c r="I178" s="49"/>
      <c r="M178" s="49"/>
      <c r="N178" s="49" t="s">
        <v>1787</v>
      </c>
      <c r="O178" s="49" t="s">
        <v>1788</v>
      </c>
      <c r="P178">
        <v>2</v>
      </c>
      <c r="Q178" t="s">
        <v>1789</v>
      </c>
      <c r="S178" s="49"/>
      <c r="T178" s="49"/>
      <c r="U178" s="49"/>
      <c r="W178" s="49"/>
      <c r="Z178" s="49"/>
      <c r="AA178" s="49"/>
      <c r="AB178" s="49"/>
    </row>
    <row r="179" spans="1:28" x14ac:dyDescent="0.25">
      <c r="A179" t="s">
        <v>1790</v>
      </c>
      <c r="B179" t="s">
        <v>850</v>
      </c>
      <c r="C179" t="s">
        <v>10820</v>
      </c>
      <c r="D179">
        <v>5</v>
      </c>
      <c r="E179">
        <v>20</v>
      </c>
      <c r="F179">
        <v>6</v>
      </c>
      <c r="I179" s="49"/>
      <c r="M179" s="49"/>
      <c r="N179" s="49" t="s">
        <v>1787</v>
      </c>
      <c r="O179" s="49" t="s">
        <v>1788</v>
      </c>
      <c r="P179">
        <v>2</v>
      </c>
      <c r="Q179" t="s">
        <v>853</v>
      </c>
      <c r="S179" s="49"/>
      <c r="T179" s="49"/>
      <c r="U179" s="49"/>
      <c r="W179" s="49"/>
      <c r="Z179" s="49"/>
      <c r="AA179" s="49"/>
      <c r="AB179" s="49"/>
    </row>
    <row r="180" spans="1:28" x14ac:dyDescent="0.25">
      <c r="A180" t="s">
        <v>1791</v>
      </c>
      <c r="B180" t="s">
        <v>854</v>
      </c>
      <c r="C180" t="s">
        <v>15</v>
      </c>
      <c r="D180">
        <v>1</v>
      </c>
      <c r="E180">
        <v>50</v>
      </c>
      <c r="G180">
        <v>75</v>
      </c>
      <c r="I180" s="49"/>
      <c r="M180" s="49"/>
      <c r="N180" s="49"/>
      <c r="O180" s="49" t="s">
        <v>1792</v>
      </c>
      <c r="P180">
        <v>2</v>
      </c>
      <c r="Q180" t="s">
        <v>856</v>
      </c>
      <c r="S180" s="49"/>
      <c r="T180" s="49"/>
      <c r="U180" s="49"/>
      <c r="W180" s="49"/>
      <c r="Z180" s="49"/>
      <c r="AA180" s="49"/>
      <c r="AB180" s="49"/>
    </row>
    <row r="181" spans="1:28" x14ac:dyDescent="0.25">
      <c r="A181" t="s">
        <v>1793</v>
      </c>
      <c r="B181" t="s">
        <v>854</v>
      </c>
      <c r="C181" t="s">
        <v>15</v>
      </c>
      <c r="D181">
        <v>2</v>
      </c>
      <c r="E181">
        <v>50</v>
      </c>
      <c r="G181">
        <v>75</v>
      </c>
      <c r="I181" s="49"/>
      <c r="M181" s="49"/>
      <c r="N181" s="49"/>
      <c r="O181" s="49" t="s">
        <v>1792</v>
      </c>
      <c r="P181">
        <v>2</v>
      </c>
      <c r="Q181" t="s">
        <v>1794</v>
      </c>
      <c r="S181" s="49"/>
      <c r="T181" s="49"/>
      <c r="U181" s="49"/>
      <c r="W181" s="49"/>
      <c r="Z181" s="49"/>
      <c r="AA181" s="49"/>
      <c r="AB181" s="49"/>
    </row>
    <row r="182" spans="1:28" x14ac:dyDescent="0.25">
      <c r="A182" t="s">
        <v>1795</v>
      </c>
      <c r="B182" t="s">
        <v>854</v>
      </c>
      <c r="C182" t="s">
        <v>15</v>
      </c>
      <c r="D182">
        <v>3</v>
      </c>
      <c r="E182">
        <v>50</v>
      </c>
      <c r="G182">
        <v>75</v>
      </c>
      <c r="I182" s="49"/>
      <c r="M182" s="49"/>
      <c r="N182" s="49"/>
      <c r="O182" s="49" t="s">
        <v>1796</v>
      </c>
      <c r="P182">
        <v>2</v>
      </c>
      <c r="Q182" t="s">
        <v>1797</v>
      </c>
      <c r="S182" s="49"/>
      <c r="T182" s="49"/>
      <c r="U182" s="49"/>
      <c r="W182" s="49"/>
      <c r="Z182" s="49"/>
      <c r="AA182" s="49"/>
      <c r="AB182" s="49"/>
    </row>
    <row r="183" spans="1:28" x14ac:dyDescent="0.25">
      <c r="A183" t="s">
        <v>1798</v>
      </c>
      <c r="B183" t="s">
        <v>854</v>
      </c>
      <c r="C183" t="s">
        <v>15</v>
      </c>
      <c r="D183">
        <v>4</v>
      </c>
      <c r="E183">
        <v>50</v>
      </c>
      <c r="G183">
        <v>75</v>
      </c>
      <c r="I183" s="49"/>
      <c r="M183" s="49"/>
      <c r="N183" s="49"/>
      <c r="O183" s="49" t="s">
        <v>1799</v>
      </c>
      <c r="P183">
        <v>2</v>
      </c>
      <c r="Q183" t="s">
        <v>1800</v>
      </c>
      <c r="S183" s="49"/>
      <c r="T183" s="49"/>
      <c r="U183" s="49"/>
      <c r="W183" s="49"/>
      <c r="Z183" s="49"/>
      <c r="AA183" s="49"/>
      <c r="AB183" s="49"/>
    </row>
    <row r="184" spans="1:28" x14ac:dyDescent="0.25">
      <c r="A184" t="s">
        <v>1801</v>
      </c>
      <c r="B184" t="s">
        <v>854</v>
      </c>
      <c r="C184" t="s">
        <v>15</v>
      </c>
      <c r="D184">
        <v>5</v>
      </c>
      <c r="E184">
        <v>50</v>
      </c>
      <c r="G184">
        <v>75</v>
      </c>
      <c r="I184" s="49"/>
      <c r="M184" s="49"/>
      <c r="N184" s="49"/>
      <c r="O184" s="49" t="s">
        <v>1799</v>
      </c>
      <c r="P184">
        <v>2</v>
      </c>
      <c r="Q184" t="s">
        <v>1802</v>
      </c>
      <c r="S184" s="49"/>
      <c r="T184" s="49"/>
      <c r="U184" s="49"/>
      <c r="W184" s="49"/>
      <c r="Z184" s="49"/>
      <c r="AA184" s="49"/>
      <c r="AB184" s="49"/>
    </row>
    <row r="185" spans="1:28" x14ac:dyDescent="0.25">
      <c r="A185" t="s">
        <v>1803</v>
      </c>
      <c r="B185" t="s">
        <v>854</v>
      </c>
      <c r="C185" t="s">
        <v>51</v>
      </c>
      <c r="D185">
        <v>1</v>
      </c>
      <c r="E185">
        <v>140</v>
      </c>
      <c r="F185">
        <v>12</v>
      </c>
      <c r="I185" s="49"/>
      <c r="M185" s="49"/>
      <c r="N185" s="49"/>
      <c r="O185" s="49" t="s">
        <v>1804</v>
      </c>
      <c r="P185">
        <v>2</v>
      </c>
      <c r="Q185" t="s">
        <v>1805</v>
      </c>
      <c r="S185" s="49"/>
      <c r="T185" s="49"/>
      <c r="U185" s="49"/>
      <c r="W185" s="49"/>
      <c r="Z185" s="49"/>
      <c r="AA185" s="49"/>
      <c r="AB185" s="49"/>
    </row>
    <row r="186" spans="1:28" x14ac:dyDescent="0.25">
      <c r="A186" t="s">
        <v>1806</v>
      </c>
      <c r="B186" t="s">
        <v>854</v>
      </c>
      <c r="C186" t="s">
        <v>51</v>
      </c>
      <c r="D186">
        <v>2</v>
      </c>
      <c r="E186">
        <v>140</v>
      </c>
      <c r="F186">
        <v>12</v>
      </c>
      <c r="I186" s="49"/>
      <c r="M186" s="49"/>
      <c r="N186" s="49"/>
      <c r="O186" s="49" t="s">
        <v>1804</v>
      </c>
      <c r="P186">
        <v>2</v>
      </c>
      <c r="Q186" t="s">
        <v>1807</v>
      </c>
      <c r="S186" s="49"/>
      <c r="T186" s="49"/>
      <c r="U186" s="49"/>
      <c r="W186" s="49"/>
      <c r="Z186" s="49"/>
      <c r="AA186" s="49"/>
      <c r="AB186" s="49"/>
    </row>
    <row r="187" spans="1:28" x14ac:dyDescent="0.25">
      <c r="A187" t="s">
        <v>1808</v>
      </c>
      <c r="B187" t="s">
        <v>854</v>
      </c>
      <c r="C187" t="s">
        <v>51</v>
      </c>
      <c r="D187">
        <v>3</v>
      </c>
      <c r="E187">
        <v>145</v>
      </c>
      <c r="F187">
        <v>11</v>
      </c>
      <c r="I187" s="49"/>
      <c r="J187">
        <v>2</v>
      </c>
      <c r="K187">
        <v>1</v>
      </c>
      <c r="L187">
        <v>2</v>
      </c>
      <c r="M187" s="49" t="s">
        <v>610</v>
      </c>
      <c r="N187" s="49"/>
      <c r="O187" s="49" t="s">
        <v>1809</v>
      </c>
      <c r="P187">
        <v>2</v>
      </c>
      <c r="Q187" t="s">
        <v>1810</v>
      </c>
      <c r="S187" s="49"/>
      <c r="T187" s="49"/>
      <c r="U187" s="49"/>
      <c r="W187" s="49"/>
      <c r="Z187" s="49"/>
      <c r="AA187" s="49"/>
      <c r="AB187" s="49"/>
    </row>
    <row r="188" spans="1:28" x14ac:dyDescent="0.25">
      <c r="A188" t="s">
        <v>1811</v>
      </c>
      <c r="B188" t="s">
        <v>854</v>
      </c>
      <c r="C188" t="s">
        <v>51</v>
      </c>
      <c r="D188">
        <v>4</v>
      </c>
      <c r="E188">
        <v>145</v>
      </c>
      <c r="F188">
        <v>10</v>
      </c>
      <c r="I188" s="49"/>
      <c r="J188">
        <v>2</v>
      </c>
      <c r="K188">
        <v>1</v>
      </c>
      <c r="L188">
        <v>2</v>
      </c>
      <c r="M188" s="49" t="s">
        <v>1646</v>
      </c>
      <c r="N188" s="49"/>
      <c r="O188" s="49" t="s">
        <v>1812</v>
      </c>
      <c r="P188">
        <v>2</v>
      </c>
      <c r="Q188" t="s">
        <v>1813</v>
      </c>
      <c r="S188" s="49"/>
      <c r="T188" s="49"/>
      <c r="U188" s="49"/>
      <c r="W188" s="49"/>
      <c r="Z188" s="49"/>
      <c r="AA188" s="49"/>
      <c r="AB188" s="49"/>
    </row>
    <row r="189" spans="1:28" x14ac:dyDescent="0.25">
      <c r="A189" t="s">
        <v>1814</v>
      </c>
      <c r="B189" t="s">
        <v>854</v>
      </c>
      <c r="C189" t="s">
        <v>73</v>
      </c>
      <c r="D189">
        <v>1</v>
      </c>
      <c r="E189">
        <v>30</v>
      </c>
      <c r="F189">
        <v>20</v>
      </c>
      <c r="I189" s="49"/>
      <c r="M189" s="49"/>
      <c r="N189" s="49"/>
      <c r="O189" s="49" t="s">
        <v>1815</v>
      </c>
      <c r="P189">
        <v>2</v>
      </c>
      <c r="Q189" t="s">
        <v>1816</v>
      </c>
      <c r="S189" s="49"/>
      <c r="T189" s="49"/>
      <c r="U189" s="49"/>
      <c r="W189" s="49"/>
      <c r="Z189" s="49"/>
      <c r="AA189" s="49"/>
      <c r="AB189" s="49"/>
    </row>
    <row r="190" spans="1:28" x14ac:dyDescent="0.25">
      <c r="A190" t="s">
        <v>1817</v>
      </c>
      <c r="B190" t="s">
        <v>854</v>
      </c>
      <c r="C190" t="s">
        <v>73</v>
      </c>
      <c r="D190">
        <v>2</v>
      </c>
      <c r="E190">
        <v>30</v>
      </c>
      <c r="F190">
        <v>20</v>
      </c>
      <c r="I190" s="49"/>
      <c r="M190" s="49"/>
      <c r="N190" s="49"/>
      <c r="O190" s="49" t="s">
        <v>1815</v>
      </c>
      <c r="P190">
        <v>2</v>
      </c>
      <c r="Q190" t="s">
        <v>1818</v>
      </c>
      <c r="S190" s="49"/>
      <c r="T190" s="49"/>
      <c r="U190" s="49"/>
      <c r="W190" s="49"/>
      <c r="Z190" s="49"/>
      <c r="AA190" s="49"/>
      <c r="AB190" s="49"/>
    </row>
    <row r="191" spans="1:28" x14ac:dyDescent="0.25">
      <c r="A191" t="s">
        <v>1819</v>
      </c>
      <c r="B191" t="s">
        <v>854</v>
      </c>
      <c r="C191" t="s">
        <v>73</v>
      </c>
      <c r="D191">
        <v>3</v>
      </c>
      <c r="E191">
        <v>30</v>
      </c>
      <c r="F191">
        <v>20</v>
      </c>
      <c r="I191" s="49"/>
      <c r="M191" s="49"/>
      <c r="N191" s="49"/>
      <c r="O191" s="49" t="s">
        <v>1815</v>
      </c>
      <c r="P191">
        <v>2</v>
      </c>
      <c r="Q191" t="s">
        <v>1820</v>
      </c>
      <c r="S191" s="49"/>
      <c r="T191" s="49"/>
      <c r="U191" s="49"/>
      <c r="W191" s="49"/>
      <c r="Z191" s="49"/>
      <c r="AA191" s="49"/>
      <c r="AB191" s="49"/>
    </row>
    <row r="192" spans="1:28" x14ac:dyDescent="0.25">
      <c r="A192" t="s">
        <v>1821</v>
      </c>
      <c r="B192" t="s">
        <v>854</v>
      </c>
      <c r="C192" t="s">
        <v>99</v>
      </c>
      <c r="D192">
        <v>1</v>
      </c>
      <c r="E192">
        <v>50</v>
      </c>
      <c r="F192">
        <v>12</v>
      </c>
      <c r="I192" s="49"/>
      <c r="M192" s="49"/>
      <c r="N192" s="49"/>
      <c r="O192" s="49" t="s">
        <v>1822</v>
      </c>
      <c r="P192">
        <v>2</v>
      </c>
      <c r="Q192" t="s">
        <v>1823</v>
      </c>
      <c r="S192" s="49"/>
      <c r="T192" s="49"/>
      <c r="U192" s="49"/>
      <c r="W192" s="49"/>
      <c r="Z192" s="49"/>
      <c r="AA192" s="49"/>
      <c r="AB192" s="49"/>
    </row>
    <row r="193" spans="1:28" x14ac:dyDescent="0.25">
      <c r="A193" t="s">
        <v>1824</v>
      </c>
      <c r="B193" t="s">
        <v>854</v>
      </c>
      <c r="C193" t="s">
        <v>99</v>
      </c>
      <c r="D193">
        <v>2</v>
      </c>
      <c r="E193">
        <v>55</v>
      </c>
      <c r="F193">
        <v>11</v>
      </c>
      <c r="I193" s="49"/>
      <c r="M193" s="49" t="s">
        <v>595</v>
      </c>
      <c r="N193" s="49"/>
      <c r="O193" s="49" t="s">
        <v>1825</v>
      </c>
      <c r="P193">
        <v>2</v>
      </c>
      <c r="Q193" t="s">
        <v>1826</v>
      </c>
      <c r="S193" s="49"/>
      <c r="T193" s="49"/>
      <c r="U193" s="49"/>
      <c r="W193" s="49"/>
      <c r="Z193" s="49"/>
      <c r="AA193" s="49"/>
      <c r="AB193" s="49"/>
    </row>
    <row r="194" spans="1:28" x14ac:dyDescent="0.25">
      <c r="A194" t="s">
        <v>1827</v>
      </c>
      <c r="B194" t="s">
        <v>854</v>
      </c>
      <c r="C194" t="s">
        <v>99</v>
      </c>
      <c r="D194">
        <v>3</v>
      </c>
      <c r="E194">
        <v>40</v>
      </c>
      <c r="F194">
        <v>10</v>
      </c>
      <c r="I194" s="49"/>
      <c r="M194" s="49"/>
      <c r="N194" s="49" t="s">
        <v>1828</v>
      </c>
      <c r="O194" s="49" t="s">
        <v>1829</v>
      </c>
      <c r="P194">
        <v>2</v>
      </c>
      <c r="Q194" t="s">
        <v>1830</v>
      </c>
      <c r="S194" s="49"/>
      <c r="T194" s="49"/>
      <c r="U194" s="49"/>
      <c r="W194" s="49"/>
      <c r="Z194" s="49"/>
      <c r="AA194" s="49"/>
      <c r="AB194" s="49"/>
    </row>
    <row r="195" spans="1:28" x14ac:dyDescent="0.25">
      <c r="A195" t="s">
        <v>1831</v>
      </c>
      <c r="B195" t="s">
        <v>854</v>
      </c>
      <c r="C195" t="s">
        <v>99</v>
      </c>
      <c r="D195">
        <v>4</v>
      </c>
      <c r="E195">
        <v>40</v>
      </c>
      <c r="F195">
        <v>4</v>
      </c>
      <c r="I195" s="49"/>
      <c r="M195" s="49"/>
      <c r="N195" s="49" t="s">
        <v>1828</v>
      </c>
      <c r="O195" s="49" t="s">
        <v>1829</v>
      </c>
      <c r="P195">
        <v>2</v>
      </c>
      <c r="Q195" t="s">
        <v>857</v>
      </c>
      <c r="S195" s="49"/>
      <c r="T195" s="49"/>
      <c r="U195" s="49"/>
      <c r="W195" s="49"/>
      <c r="Z195" s="49"/>
      <c r="AA195" s="49"/>
      <c r="AB195" s="49"/>
    </row>
    <row r="196" spans="1:28" x14ac:dyDescent="0.25">
      <c r="A196" t="s">
        <v>1832</v>
      </c>
      <c r="B196" t="s">
        <v>858</v>
      </c>
      <c r="C196" t="s">
        <v>112</v>
      </c>
      <c r="D196">
        <v>1</v>
      </c>
      <c r="E196">
        <v>45</v>
      </c>
      <c r="F196">
        <v>15</v>
      </c>
      <c r="I196" s="49"/>
      <c r="M196" s="49"/>
      <c r="N196" s="49" t="s">
        <v>1833</v>
      </c>
      <c r="O196" s="49" t="s">
        <v>1834</v>
      </c>
      <c r="P196">
        <v>2</v>
      </c>
      <c r="Q196" t="s">
        <v>860</v>
      </c>
      <c r="S196" s="49"/>
      <c r="T196" s="49"/>
      <c r="U196" s="49"/>
      <c r="W196" s="49"/>
      <c r="Z196" s="49"/>
      <c r="AA196" s="49"/>
      <c r="AB196" s="49"/>
    </row>
    <row r="197" spans="1:28" x14ac:dyDescent="0.25">
      <c r="A197" t="s">
        <v>1835</v>
      </c>
      <c r="B197" t="s">
        <v>858</v>
      </c>
      <c r="C197" t="s">
        <v>112</v>
      </c>
      <c r="D197">
        <v>2</v>
      </c>
      <c r="E197">
        <v>40</v>
      </c>
      <c r="F197">
        <v>15</v>
      </c>
      <c r="I197" s="49"/>
      <c r="M197" s="49"/>
      <c r="N197" s="49" t="s">
        <v>1833</v>
      </c>
      <c r="O197" s="49" t="s">
        <v>1836</v>
      </c>
      <c r="P197">
        <v>2</v>
      </c>
      <c r="Q197" t="s">
        <v>1837</v>
      </c>
      <c r="S197" s="49"/>
      <c r="T197" s="49"/>
      <c r="U197" s="49"/>
      <c r="W197" s="49"/>
      <c r="Z197" s="49"/>
      <c r="AA197" s="49"/>
      <c r="AB197" s="49"/>
    </row>
    <row r="198" spans="1:28" x14ac:dyDescent="0.25">
      <c r="A198" t="s">
        <v>1838</v>
      </c>
      <c r="B198" t="s">
        <v>858</v>
      </c>
      <c r="C198" t="s">
        <v>112</v>
      </c>
      <c r="D198">
        <v>3</v>
      </c>
      <c r="E198">
        <v>45</v>
      </c>
      <c r="F198">
        <v>15</v>
      </c>
      <c r="I198" s="49"/>
      <c r="M198" s="49"/>
      <c r="N198" s="49" t="s">
        <v>1839</v>
      </c>
      <c r="O198" s="49" t="s">
        <v>1840</v>
      </c>
      <c r="P198">
        <v>2</v>
      </c>
      <c r="Q198" t="s">
        <v>1841</v>
      </c>
      <c r="S198" s="49"/>
      <c r="T198" s="49"/>
      <c r="U198" s="49"/>
      <c r="W198" s="49"/>
      <c r="Z198" s="49"/>
      <c r="AA198" s="49"/>
      <c r="AB198" s="49"/>
    </row>
    <row r="199" spans="1:28" x14ac:dyDescent="0.25">
      <c r="A199" t="s">
        <v>1842</v>
      </c>
      <c r="B199" t="s">
        <v>858</v>
      </c>
      <c r="C199" t="s">
        <v>214</v>
      </c>
      <c r="D199">
        <v>1</v>
      </c>
      <c r="E199">
        <v>45</v>
      </c>
      <c r="F199">
        <v>15</v>
      </c>
      <c r="I199" s="49"/>
      <c r="M199" s="49"/>
      <c r="N199" s="49" t="s">
        <v>1839</v>
      </c>
      <c r="O199" s="49"/>
      <c r="P199">
        <v>2</v>
      </c>
      <c r="Q199" t="s">
        <v>1843</v>
      </c>
      <c r="S199" s="49"/>
      <c r="T199" s="49"/>
      <c r="U199" s="49"/>
      <c r="W199" s="49"/>
      <c r="Z199" s="49"/>
      <c r="AA199" s="49"/>
      <c r="AB199" s="49"/>
    </row>
    <row r="200" spans="1:28" x14ac:dyDescent="0.25">
      <c r="A200" t="s">
        <v>1844</v>
      </c>
      <c r="B200" t="s">
        <v>858</v>
      </c>
      <c r="C200" t="s">
        <v>112</v>
      </c>
      <c r="D200">
        <v>4</v>
      </c>
      <c r="E200">
        <v>45</v>
      </c>
      <c r="F200">
        <v>10</v>
      </c>
      <c r="I200" s="49"/>
      <c r="M200" s="49" t="s">
        <v>1845</v>
      </c>
      <c r="N200" s="49" t="s">
        <v>1846</v>
      </c>
      <c r="O200" s="49" t="s">
        <v>1847</v>
      </c>
      <c r="P200">
        <v>2</v>
      </c>
      <c r="Q200" t="s">
        <v>1848</v>
      </c>
      <c r="S200" s="49"/>
      <c r="T200" s="49"/>
      <c r="U200" s="49"/>
      <c r="W200" s="49"/>
      <c r="Z200" s="49"/>
      <c r="AA200" s="49"/>
      <c r="AB200" s="49"/>
    </row>
    <row r="201" spans="1:28" x14ac:dyDescent="0.25">
      <c r="A201" t="s">
        <v>1849</v>
      </c>
      <c r="B201" t="s">
        <v>858</v>
      </c>
      <c r="C201" t="s">
        <v>214</v>
      </c>
      <c r="D201">
        <v>2</v>
      </c>
      <c r="E201">
        <v>45</v>
      </c>
      <c r="F201">
        <v>10</v>
      </c>
      <c r="I201" s="49"/>
      <c r="M201" s="49" t="s">
        <v>1646</v>
      </c>
      <c r="N201" s="49" t="s">
        <v>1846</v>
      </c>
      <c r="O201" s="49" t="s">
        <v>1850</v>
      </c>
      <c r="P201">
        <v>2</v>
      </c>
      <c r="Q201" t="s">
        <v>1851</v>
      </c>
      <c r="S201" s="49"/>
      <c r="T201" s="49"/>
      <c r="U201" s="49"/>
      <c r="W201" s="49"/>
      <c r="Z201" s="49"/>
      <c r="AA201" s="49"/>
      <c r="AB201" s="49"/>
    </row>
    <row r="202" spans="1:28" x14ac:dyDescent="0.25">
      <c r="A202" t="s">
        <v>1852</v>
      </c>
      <c r="B202" t="s">
        <v>858</v>
      </c>
      <c r="C202" t="s">
        <v>222</v>
      </c>
      <c r="D202">
        <v>1</v>
      </c>
      <c r="E202">
        <v>15</v>
      </c>
      <c r="F202">
        <v>12</v>
      </c>
      <c r="I202" s="49"/>
      <c r="J202">
        <v>1</v>
      </c>
      <c r="K202">
        <v>1</v>
      </c>
      <c r="L202">
        <v>4</v>
      </c>
      <c r="M202" s="49"/>
      <c r="N202" s="49"/>
      <c r="O202" s="49" t="s">
        <v>1853</v>
      </c>
      <c r="P202">
        <v>2</v>
      </c>
      <c r="Q202" t="s">
        <v>1854</v>
      </c>
      <c r="S202" s="49"/>
      <c r="T202" s="49"/>
      <c r="U202" s="49"/>
      <c r="W202" s="49"/>
      <c r="Z202" s="49"/>
      <c r="AA202" s="49"/>
      <c r="AB202" s="49"/>
    </row>
    <row r="203" spans="1:28" x14ac:dyDescent="0.25">
      <c r="A203" t="s">
        <v>1855</v>
      </c>
      <c r="B203" t="s">
        <v>858</v>
      </c>
      <c r="C203" t="s">
        <v>222</v>
      </c>
      <c r="D203">
        <v>2</v>
      </c>
      <c r="E203">
        <v>15</v>
      </c>
      <c r="F203">
        <v>12.5</v>
      </c>
      <c r="I203" s="49"/>
      <c r="M203" s="49"/>
      <c r="N203" s="49"/>
      <c r="O203" s="49"/>
      <c r="P203">
        <v>2</v>
      </c>
      <c r="Q203" t="s">
        <v>1856</v>
      </c>
      <c r="S203" s="49"/>
      <c r="T203" s="49"/>
      <c r="U203" s="49"/>
      <c r="W203" s="49"/>
      <c r="Z203" s="49"/>
      <c r="AA203" s="49"/>
      <c r="AB203" s="49"/>
    </row>
    <row r="204" spans="1:28" x14ac:dyDescent="0.25">
      <c r="A204" t="s">
        <v>1857</v>
      </c>
      <c r="B204" t="s">
        <v>858</v>
      </c>
      <c r="C204" t="s">
        <v>222</v>
      </c>
      <c r="D204">
        <v>3</v>
      </c>
      <c r="E204">
        <v>15</v>
      </c>
      <c r="F204">
        <v>11</v>
      </c>
      <c r="I204" s="49"/>
      <c r="M204" s="49"/>
      <c r="N204" s="49"/>
      <c r="O204" s="49" t="s">
        <v>1858</v>
      </c>
      <c r="P204">
        <v>2</v>
      </c>
      <c r="Q204" t="s">
        <v>1859</v>
      </c>
      <c r="S204" s="49"/>
      <c r="T204" s="49"/>
      <c r="U204" s="49"/>
      <c r="W204" s="49"/>
      <c r="Z204" s="49"/>
      <c r="AA204" s="49"/>
      <c r="AB204" s="49"/>
    </row>
    <row r="205" spans="1:28" x14ac:dyDescent="0.25">
      <c r="A205" t="s">
        <v>1860</v>
      </c>
      <c r="B205" t="s">
        <v>858</v>
      </c>
      <c r="C205" t="s">
        <v>1534</v>
      </c>
      <c r="D205">
        <v>1</v>
      </c>
      <c r="E205">
        <v>75</v>
      </c>
      <c r="G205">
        <v>75</v>
      </c>
      <c r="I205" s="49"/>
      <c r="M205" s="49"/>
      <c r="N205" s="49"/>
      <c r="O205" s="49" t="s">
        <v>1861</v>
      </c>
      <c r="P205">
        <v>2</v>
      </c>
      <c r="Q205" t="s">
        <v>1862</v>
      </c>
      <c r="S205" s="49"/>
      <c r="T205" s="49"/>
      <c r="U205" s="49"/>
      <c r="W205" s="49"/>
      <c r="Z205" s="49"/>
      <c r="AA205" s="49"/>
      <c r="AB205" s="49"/>
    </row>
    <row r="206" spans="1:28" x14ac:dyDescent="0.25">
      <c r="A206" t="s">
        <v>1863</v>
      </c>
      <c r="B206" t="s">
        <v>858</v>
      </c>
      <c r="C206" t="s">
        <v>1534</v>
      </c>
      <c r="D206">
        <v>2</v>
      </c>
      <c r="E206">
        <v>75</v>
      </c>
      <c r="G206">
        <v>67.2</v>
      </c>
      <c r="I206" s="49"/>
      <c r="M206" s="49"/>
      <c r="N206" s="49"/>
      <c r="O206" s="49" t="s">
        <v>1861</v>
      </c>
      <c r="P206">
        <v>2</v>
      </c>
      <c r="Q206" t="s">
        <v>1864</v>
      </c>
      <c r="S206" s="49"/>
      <c r="T206" s="49"/>
      <c r="U206" s="49"/>
      <c r="W206" s="49"/>
      <c r="Z206" s="49"/>
      <c r="AA206" s="49"/>
      <c r="AB206" s="49"/>
    </row>
    <row r="207" spans="1:28" x14ac:dyDescent="0.25">
      <c r="A207" t="s">
        <v>1865</v>
      </c>
      <c r="B207" t="s">
        <v>858</v>
      </c>
      <c r="C207" t="s">
        <v>1534</v>
      </c>
      <c r="D207">
        <v>3</v>
      </c>
      <c r="E207">
        <v>75</v>
      </c>
      <c r="G207">
        <v>52.8</v>
      </c>
      <c r="I207" s="49"/>
      <c r="M207" s="49"/>
      <c r="N207" s="49"/>
      <c r="O207" s="49" t="s">
        <v>1861</v>
      </c>
      <c r="P207">
        <v>2</v>
      </c>
      <c r="Q207" t="s">
        <v>861</v>
      </c>
      <c r="S207" s="49"/>
      <c r="T207" s="49"/>
      <c r="U207" s="49"/>
      <c r="W207" s="49"/>
      <c r="Z207" s="49"/>
      <c r="AA207" s="49"/>
      <c r="AB207" s="49"/>
    </row>
    <row r="208" spans="1:28" x14ac:dyDescent="0.25">
      <c r="A208" t="s">
        <v>1866</v>
      </c>
      <c r="B208" t="s">
        <v>862</v>
      </c>
      <c r="C208" t="s">
        <v>1</v>
      </c>
      <c r="D208">
        <v>1</v>
      </c>
      <c r="E208">
        <v>150</v>
      </c>
      <c r="G208">
        <v>75</v>
      </c>
      <c r="I208" s="49"/>
      <c r="M208" s="49"/>
      <c r="N208" s="49"/>
      <c r="O208" s="49" t="s">
        <v>1867</v>
      </c>
      <c r="P208">
        <v>2</v>
      </c>
      <c r="Q208" t="s">
        <v>864</v>
      </c>
      <c r="S208" s="49"/>
      <c r="T208" s="49"/>
      <c r="U208" s="49"/>
      <c r="W208" s="49"/>
      <c r="Z208" s="49"/>
      <c r="AA208" s="49"/>
      <c r="AB208" s="49"/>
    </row>
    <row r="209" spans="1:28" x14ac:dyDescent="0.25">
      <c r="A209" t="s">
        <v>1868</v>
      </c>
      <c r="B209" t="s">
        <v>862</v>
      </c>
      <c r="C209" t="s">
        <v>1</v>
      </c>
      <c r="D209">
        <v>2</v>
      </c>
      <c r="E209">
        <v>150</v>
      </c>
      <c r="G209">
        <v>60</v>
      </c>
      <c r="I209" s="49"/>
      <c r="M209" s="49"/>
      <c r="N209" s="49"/>
      <c r="O209" s="49" t="s">
        <v>1869</v>
      </c>
      <c r="P209">
        <v>2</v>
      </c>
      <c r="Q209" t="s">
        <v>1870</v>
      </c>
      <c r="S209" s="49"/>
      <c r="T209" s="49"/>
      <c r="U209" s="49"/>
      <c r="W209" s="49"/>
      <c r="Z209" s="49"/>
      <c r="AA209" s="49"/>
      <c r="AB209" s="49"/>
    </row>
    <row r="210" spans="1:28" x14ac:dyDescent="0.25">
      <c r="A210" t="s">
        <v>1871</v>
      </c>
      <c r="B210" t="s">
        <v>862</v>
      </c>
      <c r="C210" t="s">
        <v>1</v>
      </c>
      <c r="D210">
        <v>3</v>
      </c>
      <c r="E210">
        <v>150</v>
      </c>
      <c r="G210">
        <v>49.8</v>
      </c>
      <c r="I210" s="49"/>
      <c r="M210" s="49"/>
      <c r="N210" s="49"/>
      <c r="O210" s="49" t="s">
        <v>1869</v>
      </c>
      <c r="P210">
        <v>2</v>
      </c>
      <c r="Q210" t="s">
        <v>1872</v>
      </c>
      <c r="S210" s="49"/>
      <c r="T210" s="49"/>
      <c r="U210" s="49"/>
      <c r="W210" s="49"/>
      <c r="Z210" s="49"/>
      <c r="AA210" s="49"/>
      <c r="AB210" s="49"/>
    </row>
    <row r="211" spans="1:28" x14ac:dyDescent="0.25">
      <c r="A211" t="s">
        <v>1873</v>
      </c>
      <c r="B211" t="s">
        <v>862</v>
      </c>
      <c r="C211" t="s">
        <v>1</v>
      </c>
      <c r="D211">
        <v>4</v>
      </c>
      <c r="E211">
        <v>150</v>
      </c>
      <c r="G211">
        <v>45</v>
      </c>
      <c r="I211" s="49"/>
      <c r="M211" s="49"/>
      <c r="N211" s="49"/>
      <c r="O211" s="49" t="s">
        <v>1869</v>
      </c>
      <c r="P211">
        <v>2</v>
      </c>
      <c r="Q211" t="s">
        <v>1874</v>
      </c>
      <c r="S211" s="49"/>
      <c r="T211" s="49"/>
      <c r="U211" s="49"/>
      <c r="W211" s="49"/>
      <c r="Z211" s="49"/>
      <c r="AA211" s="49"/>
      <c r="AB211" s="49"/>
    </row>
    <row r="212" spans="1:28" x14ac:dyDescent="0.25">
      <c r="A212" t="s">
        <v>1875</v>
      </c>
      <c r="B212" t="s">
        <v>862</v>
      </c>
      <c r="C212" t="s">
        <v>1</v>
      </c>
      <c r="D212">
        <v>5</v>
      </c>
      <c r="E212">
        <v>150</v>
      </c>
      <c r="G212">
        <v>39.6</v>
      </c>
      <c r="I212" s="49"/>
      <c r="M212" s="49"/>
      <c r="N212" s="49"/>
      <c r="O212" s="49" t="s">
        <v>1869</v>
      </c>
      <c r="P212">
        <v>2</v>
      </c>
      <c r="Q212" t="s">
        <v>1876</v>
      </c>
      <c r="S212" s="49"/>
      <c r="T212" s="49"/>
      <c r="U212" s="49"/>
      <c r="W212" s="49"/>
      <c r="Z212" s="49"/>
      <c r="AA212" s="49"/>
      <c r="AB212" s="49"/>
    </row>
    <row r="213" spans="1:28" x14ac:dyDescent="0.25">
      <c r="A213" t="s">
        <v>1877</v>
      </c>
      <c r="B213" t="s">
        <v>862</v>
      </c>
      <c r="C213" t="s">
        <v>37</v>
      </c>
      <c r="D213">
        <v>1</v>
      </c>
      <c r="E213">
        <v>140</v>
      </c>
      <c r="F213">
        <v>8</v>
      </c>
      <c r="I213" s="49"/>
      <c r="M213" s="49"/>
      <c r="N213" s="49"/>
      <c r="O213" s="49" t="s">
        <v>1878</v>
      </c>
      <c r="P213">
        <v>2</v>
      </c>
      <c r="Q213" t="s">
        <v>1879</v>
      </c>
      <c r="S213" s="49"/>
      <c r="T213" s="49"/>
      <c r="U213" s="49"/>
      <c r="W213" s="49"/>
      <c r="Z213" s="49"/>
      <c r="AA213" s="49"/>
      <c r="AB213" s="49"/>
    </row>
    <row r="214" spans="1:28" x14ac:dyDescent="0.25">
      <c r="A214" t="s">
        <v>1880</v>
      </c>
      <c r="B214" t="s">
        <v>862</v>
      </c>
      <c r="C214" t="s">
        <v>37</v>
      </c>
      <c r="D214">
        <v>2</v>
      </c>
      <c r="E214">
        <v>160</v>
      </c>
      <c r="F214">
        <v>8</v>
      </c>
      <c r="I214" s="49"/>
      <c r="M214" s="49" t="s">
        <v>1881</v>
      </c>
      <c r="N214" s="49"/>
      <c r="O214" s="49" t="s">
        <v>1882</v>
      </c>
      <c r="P214">
        <v>2</v>
      </c>
      <c r="Q214" t="s">
        <v>1883</v>
      </c>
      <c r="S214" s="49"/>
      <c r="T214" s="49"/>
      <c r="U214" s="49"/>
      <c r="W214" s="49"/>
      <c r="Z214" s="49"/>
      <c r="AA214" s="49"/>
      <c r="AB214" s="49"/>
    </row>
    <row r="215" spans="1:28" x14ac:dyDescent="0.25">
      <c r="A215" t="s">
        <v>1884</v>
      </c>
      <c r="B215" t="s">
        <v>862</v>
      </c>
      <c r="C215" t="s">
        <v>37</v>
      </c>
      <c r="D215">
        <v>3</v>
      </c>
      <c r="E215">
        <v>165</v>
      </c>
      <c r="F215">
        <v>8</v>
      </c>
      <c r="I215" s="49"/>
      <c r="M215" s="49" t="s">
        <v>1745</v>
      </c>
      <c r="N215" s="49"/>
      <c r="O215" s="49" t="s">
        <v>1885</v>
      </c>
      <c r="P215">
        <v>2</v>
      </c>
      <c r="Q215" t="s">
        <v>1886</v>
      </c>
      <c r="S215" s="49"/>
      <c r="T215" s="49"/>
      <c r="U215" s="49"/>
      <c r="W215" s="49"/>
      <c r="Z215" s="49"/>
      <c r="AA215" s="49"/>
      <c r="AB215" s="49"/>
    </row>
    <row r="216" spans="1:28" x14ac:dyDescent="0.25">
      <c r="A216" t="s">
        <v>1887</v>
      </c>
      <c r="B216" t="s">
        <v>862</v>
      </c>
      <c r="C216" t="s">
        <v>37</v>
      </c>
      <c r="D216">
        <v>4</v>
      </c>
      <c r="E216">
        <v>170</v>
      </c>
      <c r="F216">
        <v>7</v>
      </c>
      <c r="I216" s="49"/>
      <c r="M216" s="49" t="s">
        <v>1888</v>
      </c>
      <c r="N216" s="49"/>
      <c r="O216" s="49" t="s">
        <v>1889</v>
      </c>
      <c r="P216">
        <v>2</v>
      </c>
      <c r="Q216" t="s">
        <v>1890</v>
      </c>
      <c r="S216" s="49"/>
      <c r="T216" s="49"/>
      <c r="U216" s="49"/>
      <c r="W216" s="49"/>
      <c r="Z216" s="49"/>
      <c r="AA216" s="49"/>
      <c r="AB216" s="49"/>
    </row>
    <row r="217" spans="1:28" x14ac:dyDescent="0.25">
      <c r="A217" t="s">
        <v>1891</v>
      </c>
      <c r="B217" t="s">
        <v>862</v>
      </c>
      <c r="C217" t="s">
        <v>24</v>
      </c>
      <c r="D217">
        <v>1</v>
      </c>
      <c r="E217">
        <v>0</v>
      </c>
      <c r="F217">
        <v>8</v>
      </c>
      <c r="I217" s="49"/>
      <c r="M217" s="49"/>
      <c r="N217" s="49"/>
      <c r="O217" s="49" t="s">
        <v>1892</v>
      </c>
      <c r="P217">
        <v>2</v>
      </c>
      <c r="Q217" t="s">
        <v>1893</v>
      </c>
      <c r="S217" s="49"/>
      <c r="T217" s="49"/>
      <c r="U217" s="49"/>
      <c r="W217" s="49"/>
      <c r="Z217" s="49"/>
      <c r="AA217" s="49"/>
      <c r="AB217" s="49"/>
    </row>
    <row r="218" spans="1:28" x14ac:dyDescent="0.25">
      <c r="A218" t="s">
        <v>1894</v>
      </c>
      <c r="B218" t="s">
        <v>862</v>
      </c>
      <c r="C218" t="s">
        <v>24</v>
      </c>
      <c r="D218">
        <v>2</v>
      </c>
      <c r="E218">
        <v>0</v>
      </c>
      <c r="F218">
        <v>9</v>
      </c>
      <c r="I218" s="49"/>
      <c r="M218" s="49"/>
      <c r="N218" s="49"/>
      <c r="O218" s="49" t="s">
        <v>1895</v>
      </c>
      <c r="P218">
        <v>2</v>
      </c>
      <c r="Q218" t="s">
        <v>1896</v>
      </c>
      <c r="S218" s="49"/>
      <c r="T218" s="49"/>
      <c r="U218" s="49"/>
      <c r="W218" s="49"/>
      <c r="Z218" s="49"/>
      <c r="AA218" s="49"/>
      <c r="AB218" s="49"/>
    </row>
    <row r="219" spans="1:28" x14ac:dyDescent="0.25">
      <c r="A219" t="s">
        <v>1897</v>
      </c>
      <c r="B219" t="s">
        <v>862</v>
      </c>
      <c r="C219" t="s">
        <v>24</v>
      </c>
      <c r="D219">
        <v>3</v>
      </c>
      <c r="E219">
        <v>0</v>
      </c>
      <c r="F219">
        <v>5</v>
      </c>
      <c r="I219" s="49"/>
      <c r="M219" s="49"/>
      <c r="N219" s="49" t="s">
        <v>1898</v>
      </c>
      <c r="O219" s="49" t="s">
        <v>1899</v>
      </c>
      <c r="P219">
        <v>2</v>
      </c>
      <c r="Q219" t="s">
        <v>1900</v>
      </c>
      <c r="S219" s="49"/>
      <c r="T219" s="49"/>
      <c r="U219" s="49"/>
      <c r="W219" s="49"/>
      <c r="Z219" s="49"/>
      <c r="AA219" s="49"/>
      <c r="AB219" s="49"/>
    </row>
    <row r="220" spans="1:28" x14ac:dyDescent="0.25">
      <c r="A220" t="s">
        <v>1901</v>
      </c>
      <c r="B220" t="s">
        <v>862</v>
      </c>
      <c r="C220" t="s">
        <v>24</v>
      </c>
      <c r="D220">
        <v>4</v>
      </c>
      <c r="E220">
        <v>0</v>
      </c>
      <c r="F220">
        <v>3</v>
      </c>
      <c r="I220" s="49"/>
      <c r="M220" s="49"/>
      <c r="N220" s="49" t="s">
        <v>1898</v>
      </c>
      <c r="O220" s="49" t="s">
        <v>1895</v>
      </c>
      <c r="P220">
        <v>2</v>
      </c>
      <c r="Q220" t="s">
        <v>1902</v>
      </c>
      <c r="S220" s="49"/>
      <c r="T220" s="49"/>
      <c r="U220" s="49"/>
      <c r="W220" s="49"/>
      <c r="Z220" s="49"/>
      <c r="AA220" s="49"/>
      <c r="AB220" s="49"/>
    </row>
    <row r="221" spans="1:28" x14ac:dyDescent="0.25">
      <c r="A221" t="s">
        <v>1903</v>
      </c>
      <c r="B221" t="s">
        <v>862</v>
      </c>
      <c r="C221" t="s">
        <v>91</v>
      </c>
      <c r="D221">
        <v>1</v>
      </c>
      <c r="E221">
        <v>40</v>
      </c>
      <c r="F221">
        <v>7</v>
      </c>
      <c r="I221" s="49"/>
      <c r="M221" s="49"/>
      <c r="N221" s="49"/>
      <c r="O221" s="49"/>
      <c r="P221">
        <v>2</v>
      </c>
      <c r="Q221" t="s">
        <v>1904</v>
      </c>
      <c r="S221" s="49"/>
      <c r="T221" s="49"/>
      <c r="U221" s="49"/>
      <c r="W221" s="49"/>
      <c r="Z221" s="49"/>
      <c r="AA221" s="49"/>
      <c r="AB221" s="49"/>
    </row>
    <row r="222" spans="1:28" x14ac:dyDescent="0.25">
      <c r="A222" t="s">
        <v>1905</v>
      </c>
      <c r="B222" t="s">
        <v>862</v>
      </c>
      <c r="C222" t="s">
        <v>91</v>
      </c>
      <c r="D222">
        <v>2</v>
      </c>
      <c r="E222">
        <v>40</v>
      </c>
      <c r="F222">
        <v>7</v>
      </c>
      <c r="I222" s="49"/>
      <c r="M222" s="49"/>
      <c r="N222" s="49"/>
      <c r="O222" s="49" t="s">
        <v>1906</v>
      </c>
      <c r="P222">
        <v>2</v>
      </c>
      <c r="Q222" t="s">
        <v>1907</v>
      </c>
      <c r="S222" s="49"/>
      <c r="T222" s="49"/>
      <c r="U222" s="49"/>
      <c r="W222" s="49"/>
      <c r="Z222" s="49"/>
      <c r="AA222" s="49"/>
      <c r="AB222" s="49"/>
    </row>
    <row r="223" spans="1:28" x14ac:dyDescent="0.25">
      <c r="A223" t="s">
        <v>1908</v>
      </c>
      <c r="B223" t="s">
        <v>862</v>
      </c>
      <c r="C223" t="s">
        <v>91</v>
      </c>
      <c r="D223">
        <v>3</v>
      </c>
      <c r="E223">
        <v>40</v>
      </c>
      <c r="F223">
        <v>5</v>
      </c>
      <c r="I223" s="49"/>
      <c r="M223" s="49"/>
      <c r="N223" s="49" t="s">
        <v>1909</v>
      </c>
      <c r="O223" s="49" t="s">
        <v>1910</v>
      </c>
      <c r="P223">
        <v>2</v>
      </c>
      <c r="Q223" t="s">
        <v>1911</v>
      </c>
      <c r="S223" s="49"/>
      <c r="T223" s="49"/>
      <c r="U223" s="49"/>
      <c r="W223" s="49"/>
      <c r="Z223" s="49"/>
      <c r="AA223" s="49"/>
      <c r="AB223" s="49"/>
    </row>
    <row r="224" spans="1:28" x14ac:dyDescent="0.25">
      <c r="A224" t="s">
        <v>1912</v>
      </c>
      <c r="B224" t="s">
        <v>862</v>
      </c>
      <c r="C224" t="s">
        <v>91</v>
      </c>
      <c r="D224">
        <v>4</v>
      </c>
      <c r="E224">
        <v>30</v>
      </c>
      <c r="F224">
        <v>10</v>
      </c>
      <c r="I224" s="49"/>
      <c r="M224" s="49"/>
      <c r="N224" s="49" t="s">
        <v>1909</v>
      </c>
      <c r="O224" s="49" t="s">
        <v>1913</v>
      </c>
      <c r="P224">
        <v>2</v>
      </c>
      <c r="Q224" t="s">
        <v>1914</v>
      </c>
      <c r="S224" s="49"/>
      <c r="T224" s="49"/>
      <c r="U224" s="49"/>
      <c r="W224" s="49"/>
      <c r="Z224" s="49"/>
      <c r="AA224" s="49"/>
      <c r="AB224" s="49"/>
    </row>
    <row r="225" spans="1:28" x14ac:dyDescent="0.25">
      <c r="A225" t="s">
        <v>1915</v>
      </c>
      <c r="B225" t="s">
        <v>862</v>
      </c>
      <c r="C225" t="s">
        <v>343</v>
      </c>
      <c r="D225">
        <v>1</v>
      </c>
      <c r="E225">
        <v>0</v>
      </c>
      <c r="F225">
        <v>15</v>
      </c>
      <c r="I225" s="49"/>
      <c r="M225" s="49"/>
      <c r="N225" s="49"/>
      <c r="O225" s="49" t="s">
        <v>345</v>
      </c>
      <c r="P225">
        <v>2</v>
      </c>
      <c r="Q225" t="s">
        <v>1916</v>
      </c>
      <c r="S225" s="49"/>
      <c r="T225" s="49"/>
      <c r="U225" s="49"/>
      <c r="W225" s="49"/>
      <c r="Z225" s="49"/>
      <c r="AA225" s="49"/>
      <c r="AB225" s="49"/>
    </row>
    <row r="226" spans="1:28" x14ac:dyDescent="0.25">
      <c r="A226" t="s">
        <v>1917</v>
      </c>
      <c r="B226" t="s">
        <v>862</v>
      </c>
      <c r="C226" t="s">
        <v>348</v>
      </c>
      <c r="D226">
        <v>1</v>
      </c>
      <c r="E226">
        <v>0</v>
      </c>
      <c r="G226">
        <v>13</v>
      </c>
      <c r="I226" s="49"/>
      <c r="M226" s="49"/>
      <c r="N226" s="49"/>
      <c r="O226" s="49" t="s">
        <v>1918</v>
      </c>
      <c r="P226">
        <v>2</v>
      </c>
      <c r="Q226" t="s">
        <v>865</v>
      </c>
      <c r="S226" s="49"/>
      <c r="T226" s="49"/>
      <c r="U226" s="49"/>
      <c r="W226" s="49"/>
      <c r="Z226" s="49"/>
      <c r="AA226" s="49"/>
      <c r="AB226" s="49"/>
    </row>
    <row r="227" spans="1:28" x14ac:dyDescent="0.25">
      <c r="A227" t="s">
        <v>1919</v>
      </c>
      <c r="B227" t="s">
        <v>866</v>
      </c>
      <c r="C227" t="s">
        <v>159</v>
      </c>
      <c r="D227">
        <v>1</v>
      </c>
      <c r="E227">
        <v>90</v>
      </c>
      <c r="F227">
        <v>12</v>
      </c>
      <c r="I227" s="49"/>
      <c r="M227" s="49"/>
      <c r="N227" s="49"/>
      <c r="O227" s="49" t="s">
        <v>1920</v>
      </c>
      <c r="P227">
        <v>2</v>
      </c>
      <c r="Q227" t="s">
        <v>868</v>
      </c>
      <c r="S227" s="49"/>
      <c r="T227" s="49"/>
      <c r="U227" s="49"/>
      <c r="W227" s="49"/>
      <c r="Z227" s="49"/>
      <c r="AA227" s="49"/>
      <c r="AB227" s="49"/>
    </row>
    <row r="228" spans="1:28" x14ac:dyDescent="0.25">
      <c r="A228" t="s">
        <v>1921</v>
      </c>
      <c r="B228" t="s">
        <v>866</v>
      </c>
      <c r="C228" t="s">
        <v>159</v>
      </c>
      <c r="D228">
        <v>2</v>
      </c>
      <c r="E228">
        <v>140</v>
      </c>
      <c r="F228">
        <v>11</v>
      </c>
      <c r="I228" s="49"/>
      <c r="M228" s="49"/>
      <c r="N228" s="49"/>
      <c r="O228" s="49" t="s">
        <v>1920</v>
      </c>
      <c r="P228">
        <v>2</v>
      </c>
      <c r="Q228" t="s">
        <v>1922</v>
      </c>
      <c r="S228" s="49"/>
      <c r="T228" s="49"/>
      <c r="U228" s="49"/>
      <c r="W228" s="49"/>
      <c r="Z228" s="49"/>
      <c r="AA228" s="49"/>
      <c r="AB228" s="49"/>
    </row>
    <row r="229" spans="1:28" x14ac:dyDescent="0.25">
      <c r="A229" t="s">
        <v>1923</v>
      </c>
      <c r="B229" t="s">
        <v>866</v>
      </c>
      <c r="C229" t="s">
        <v>159</v>
      </c>
      <c r="D229">
        <v>3</v>
      </c>
      <c r="E229">
        <v>160</v>
      </c>
      <c r="F229">
        <v>8</v>
      </c>
      <c r="I229" s="49"/>
      <c r="M229" s="49"/>
      <c r="N229" s="49"/>
      <c r="O229" s="49" t="s">
        <v>1924</v>
      </c>
      <c r="P229">
        <v>2</v>
      </c>
      <c r="Q229" t="s">
        <v>1925</v>
      </c>
      <c r="S229" s="49"/>
      <c r="T229" s="49"/>
      <c r="U229" s="49"/>
      <c r="W229" s="49"/>
      <c r="Z229" s="49"/>
      <c r="AA229" s="49"/>
      <c r="AB229" s="49"/>
    </row>
    <row r="230" spans="1:28" x14ac:dyDescent="0.25">
      <c r="A230" t="s">
        <v>1926</v>
      </c>
      <c r="B230" t="s">
        <v>866</v>
      </c>
      <c r="C230" t="s">
        <v>159</v>
      </c>
      <c r="D230">
        <v>4</v>
      </c>
      <c r="E230">
        <v>180</v>
      </c>
      <c r="F230">
        <v>6</v>
      </c>
      <c r="I230" s="49"/>
      <c r="M230" s="49" t="s">
        <v>610</v>
      </c>
      <c r="N230" s="49"/>
      <c r="O230" s="49" t="s">
        <v>1927</v>
      </c>
      <c r="P230">
        <v>2</v>
      </c>
      <c r="Q230" t="s">
        <v>1928</v>
      </c>
      <c r="S230" s="49"/>
      <c r="T230" s="49"/>
      <c r="U230" s="49"/>
      <c r="W230" s="49"/>
      <c r="Z230" s="49"/>
      <c r="AA230" s="49"/>
      <c r="AB230" s="49"/>
    </row>
    <row r="231" spans="1:28" x14ac:dyDescent="0.25">
      <c r="A231" t="s">
        <v>1929</v>
      </c>
      <c r="B231" t="s">
        <v>866</v>
      </c>
      <c r="C231" t="s">
        <v>1404</v>
      </c>
      <c r="D231">
        <v>1</v>
      </c>
      <c r="E231">
        <v>45</v>
      </c>
      <c r="F231">
        <v>11</v>
      </c>
      <c r="I231" s="49"/>
      <c r="J231">
        <v>2</v>
      </c>
      <c r="K231">
        <v>1</v>
      </c>
      <c r="L231">
        <v>2</v>
      </c>
      <c r="M231" s="49"/>
      <c r="N231" s="49"/>
      <c r="O231" s="49" t="s">
        <v>1364</v>
      </c>
      <c r="P231">
        <v>2</v>
      </c>
      <c r="Q231" t="s">
        <v>1930</v>
      </c>
      <c r="S231" s="49"/>
      <c r="T231" s="49"/>
      <c r="U231" s="49"/>
      <c r="W231" s="49"/>
      <c r="Z231" s="49"/>
      <c r="AA231" s="49"/>
      <c r="AB231" s="49"/>
    </row>
    <row r="232" spans="1:28" x14ac:dyDescent="0.25">
      <c r="A232" t="s">
        <v>1931</v>
      </c>
      <c r="B232" t="s">
        <v>866</v>
      </c>
      <c r="C232" t="s">
        <v>1404</v>
      </c>
      <c r="D232">
        <v>2</v>
      </c>
      <c r="E232">
        <v>50</v>
      </c>
      <c r="F232">
        <v>9</v>
      </c>
      <c r="I232" s="49"/>
      <c r="J232">
        <v>2</v>
      </c>
      <c r="K232">
        <v>1</v>
      </c>
      <c r="L232">
        <v>2</v>
      </c>
      <c r="M232" s="49" t="s">
        <v>1745</v>
      </c>
      <c r="N232" s="49"/>
      <c r="O232" s="49" t="s">
        <v>1932</v>
      </c>
      <c r="P232">
        <v>2</v>
      </c>
      <c r="Q232" t="s">
        <v>1933</v>
      </c>
      <c r="S232" s="49"/>
      <c r="T232" s="49"/>
      <c r="U232" s="49"/>
      <c r="W232" s="49"/>
      <c r="Z232" s="49"/>
      <c r="AA232" s="49"/>
      <c r="AB232" s="49"/>
    </row>
    <row r="233" spans="1:28" x14ac:dyDescent="0.25">
      <c r="A233" t="s">
        <v>1934</v>
      </c>
      <c r="B233" t="s">
        <v>866</v>
      </c>
      <c r="C233" t="s">
        <v>1404</v>
      </c>
      <c r="D233">
        <v>3</v>
      </c>
      <c r="E233">
        <v>50</v>
      </c>
      <c r="F233">
        <v>8</v>
      </c>
      <c r="I233" s="49"/>
      <c r="J233">
        <v>2</v>
      </c>
      <c r="K233">
        <v>1</v>
      </c>
      <c r="L233">
        <v>2</v>
      </c>
      <c r="M233" s="49" t="s">
        <v>1745</v>
      </c>
      <c r="N233" s="49"/>
      <c r="O233" s="49" t="s">
        <v>1932</v>
      </c>
      <c r="P233">
        <v>2</v>
      </c>
      <c r="Q233" t="s">
        <v>1935</v>
      </c>
      <c r="S233" s="49"/>
      <c r="T233" s="49"/>
      <c r="U233" s="49"/>
      <c r="W233" s="49"/>
      <c r="Z233" s="49"/>
      <c r="AA233" s="49"/>
      <c r="AB233" s="49"/>
    </row>
    <row r="234" spans="1:28" x14ac:dyDescent="0.25">
      <c r="A234" t="s">
        <v>1936</v>
      </c>
      <c r="B234" t="s">
        <v>866</v>
      </c>
      <c r="C234" t="s">
        <v>1404</v>
      </c>
      <c r="D234">
        <v>4</v>
      </c>
      <c r="E234">
        <v>50</v>
      </c>
      <c r="F234">
        <v>7</v>
      </c>
      <c r="I234" s="49"/>
      <c r="J234">
        <v>2</v>
      </c>
      <c r="K234">
        <v>1</v>
      </c>
      <c r="L234">
        <v>2</v>
      </c>
      <c r="M234" s="49" t="s">
        <v>610</v>
      </c>
      <c r="N234" s="49"/>
      <c r="O234" s="49" t="s">
        <v>1937</v>
      </c>
      <c r="P234">
        <v>2</v>
      </c>
      <c r="Q234" t="s">
        <v>1938</v>
      </c>
      <c r="S234" s="49"/>
      <c r="T234" s="49"/>
      <c r="U234" s="49"/>
      <c r="W234" s="49"/>
      <c r="Z234" s="49"/>
      <c r="AA234" s="49"/>
      <c r="AB234" s="49"/>
    </row>
    <row r="235" spans="1:28" x14ac:dyDescent="0.25">
      <c r="A235" t="s">
        <v>1939</v>
      </c>
      <c r="B235" t="s">
        <v>866</v>
      </c>
      <c r="C235" t="s">
        <v>186</v>
      </c>
      <c r="D235">
        <v>1</v>
      </c>
      <c r="E235">
        <v>45</v>
      </c>
      <c r="F235">
        <v>5</v>
      </c>
      <c r="I235" s="49"/>
      <c r="M235" s="49"/>
      <c r="N235" s="49" t="s">
        <v>1940</v>
      </c>
      <c r="O235" s="49"/>
      <c r="P235">
        <v>2</v>
      </c>
      <c r="Q235" t="s">
        <v>1941</v>
      </c>
      <c r="S235" s="49"/>
      <c r="T235" s="49"/>
      <c r="U235" s="49"/>
      <c r="W235" s="49"/>
      <c r="Z235" s="49"/>
      <c r="AA235" s="49"/>
      <c r="AB235" s="49"/>
    </row>
    <row r="236" spans="1:28" x14ac:dyDescent="0.25">
      <c r="A236" t="s">
        <v>1942</v>
      </c>
      <c r="B236" t="s">
        <v>866</v>
      </c>
      <c r="C236" t="s">
        <v>192</v>
      </c>
      <c r="D236">
        <v>1</v>
      </c>
      <c r="E236">
        <v>45</v>
      </c>
      <c r="F236">
        <v>5</v>
      </c>
      <c r="I236" s="49"/>
      <c r="M236" s="49"/>
      <c r="N236" s="49" t="s">
        <v>1940</v>
      </c>
      <c r="O236" s="49"/>
      <c r="P236">
        <v>2</v>
      </c>
      <c r="Q236" t="s">
        <v>1943</v>
      </c>
      <c r="S236" s="49"/>
      <c r="T236" s="49"/>
      <c r="U236" s="49"/>
      <c r="W236" s="49"/>
      <c r="Z236" s="49"/>
      <c r="AA236" s="49"/>
      <c r="AB236" s="49"/>
    </row>
    <row r="237" spans="1:28" x14ac:dyDescent="0.25">
      <c r="A237" t="s">
        <v>1944</v>
      </c>
      <c r="B237" t="s">
        <v>866</v>
      </c>
      <c r="C237" t="s">
        <v>186</v>
      </c>
      <c r="D237">
        <v>2</v>
      </c>
      <c r="E237">
        <v>45</v>
      </c>
      <c r="F237">
        <v>4</v>
      </c>
      <c r="I237" s="49"/>
      <c r="M237" s="49"/>
      <c r="N237" s="49" t="s">
        <v>1945</v>
      </c>
      <c r="O237" s="49"/>
      <c r="P237">
        <v>2</v>
      </c>
      <c r="Q237" t="s">
        <v>1946</v>
      </c>
      <c r="S237" s="49"/>
      <c r="T237" s="49"/>
      <c r="U237" s="49"/>
      <c r="W237" s="49"/>
      <c r="Z237" s="49"/>
      <c r="AA237" s="49"/>
      <c r="AB237" s="49"/>
    </row>
    <row r="238" spans="1:28" x14ac:dyDescent="0.25">
      <c r="A238" t="s">
        <v>1947</v>
      </c>
      <c r="B238" t="s">
        <v>866</v>
      </c>
      <c r="C238" t="s">
        <v>192</v>
      </c>
      <c r="D238">
        <v>2</v>
      </c>
      <c r="E238">
        <v>45</v>
      </c>
      <c r="F238">
        <v>5</v>
      </c>
      <c r="I238" s="49"/>
      <c r="M238" s="49"/>
      <c r="N238" s="49" t="s">
        <v>1945</v>
      </c>
      <c r="O238" s="49"/>
      <c r="P238">
        <v>2</v>
      </c>
      <c r="Q238" t="s">
        <v>1948</v>
      </c>
      <c r="S238" s="49"/>
      <c r="T238" s="49"/>
      <c r="U238" s="49"/>
      <c r="W238" s="49"/>
      <c r="Z238" s="49"/>
      <c r="AA238" s="49"/>
      <c r="AB238" s="49"/>
    </row>
    <row r="239" spans="1:28" x14ac:dyDescent="0.25">
      <c r="A239" t="s">
        <v>1949</v>
      </c>
      <c r="B239" t="s">
        <v>866</v>
      </c>
      <c r="C239" t="s">
        <v>186</v>
      </c>
      <c r="D239">
        <v>3</v>
      </c>
      <c r="E239">
        <v>45</v>
      </c>
      <c r="F239">
        <v>5</v>
      </c>
      <c r="I239" s="49"/>
      <c r="M239" s="49"/>
      <c r="N239" s="49" t="s">
        <v>1950</v>
      </c>
      <c r="O239" s="49"/>
      <c r="P239">
        <v>2</v>
      </c>
      <c r="Q239" t="s">
        <v>1951</v>
      </c>
      <c r="S239" s="49"/>
      <c r="T239" s="49"/>
      <c r="U239" s="49"/>
      <c r="W239" s="49"/>
      <c r="Z239" s="49"/>
      <c r="AA239" s="49"/>
      <c r="AB239" s="49"/>
    </row>
    <row r="240" spans="1:28" x14ac:dyDescent="0.25">
      <c r="A240" t="s">
        <v>1952</v>
      </c>
      <c r="B240" t="s">
        <v>866</v>
      </c>
      <c r="C240" t="s">
        <v>192</v>
      </c>
      <c r="D240">
        <v>3</v>
      </c>
      <c r="E240">
        <v>45</v>
      </c>
      <c r="F240">
        <v>4</v>
      </c>
      <c r="I240" s="49"/>
      <c r="M240" s="49" t="s">
        <v>1888</v>
      </c>
      <c r="N240" s="49" t="s">
        <v>1950</v>
      </c>
      <c r="O240" s="49" t="s">
        <v>1953</v>
      </c>
      <c r="P240">
        <v>2</v>
      </c>
      <c r="Q240" t="s">
        <v>1954</v>
      </c>
      <c r="S240" s="49"/>
      <c r="T240" s="49"/>
      <c r="U240" s="49"/>
      <c r="W240" s="49"/>
      <c r="Z240" s="49"/>
      <c r="AA240" s="49"/>
      <c r="AB240" s="49"/>
    </row>
    <row r="241" spans="1:28" x14ac:dyDescent="0.25">
      <c r="A241" t="s">
        <v>1955</v>
      </c>
      <c r="B241" t="s">
        <v>866</v>
      </c>
      <c r="C241" t="s">
        <v>10820</v>
      </c>
      <c r="D241">
        <v>1</v>
      </c>
      <c r="E241">
        <v>20</v>
      </c>
      <c r="F241">
        <v>15</v>
      </c>
      <c r="I241" s="49"/>
      <c r="M241" s="49"/>
      <c r="N241" s="49"/>
      <c r="O241" s="49" t="s">
        <v>1956</v>
      </c>
      <c r="P241">
        <v>2</v>
      </c>
      <c r="Q241" t="s">
        <v>1957</v>
      </c>
      <c r="S241" s="49"/>
      <c r="T241" s="49"/>
      <c r="U241" s="49"/>
      <c r="W241" s="49"/>
      <c r="Z241" s="49"/>
      <c r="AA241" s="49"/>
      <c r="AB241" s="49"/>
    </row>
    <row r="242" spans="1:28" x14ac:dyDescent="0.25">
      <c r="A242" t="s">
        <v>1958</v>
      </c>
      <c r="B242" t="s">
        <v>866</v>
      </c>
      <c r="C242" t="s">
        <v>10820</v>
      </c>
      <c r="D242">
        <v>2</v>
      </c>
      <c r="E242">
        <v>20</v>
      </c>
      <c r="F242">
        <v>15</v>
      </c>
      <c r="I242" s="49"/>
      <c r="M242" s="49"/>
      <c r="N242" s="49"/>
      <c r="O242" s="49" t="s">
        <v>1959</v>
      </c>
      <c r="P242">
        <v>2</v>
      </c>
      <c r="Q242" t="s">
        <v>1960</v>
      </c>
      <c r="S242" s="49"/>
      <c r="T242" s="49"/>
      <c r="U242" s="49"/>
      <c r="W242" s="49"/>
      <c r="Z242" s="49"/>
      <c r="AA242" s="49"/>
      <c r="AB242" s="49"/>
    </row>
    <row r="243" spans="1:28" x14ac:dyDescent="0.25">
      <c r="A243" t="s">
        <v>1961</v>
      </c>
      <c r="B243" t="s">
        <v>866</v>
      </c>
      <c r="C243" t="s">
        <v>10820</v>
      </c>
      <c r="D243">
        <v>3</v>
      </c>
      <c r="E243">
        <v>20</v>
      </c>
      <c r="F243">
        <v>15</v>
      </c>
      <c r="I243" s="49"/>
      <c r="M243" s="49"/>
      <c r="N243" s="49"/>
      <c r="O243" s="49" t="s">
        <v>1962</v>
      </c>
      <c r="P243">
        <v>2</v>
      </c>
      <c r="Q243" t="s">
        <v>1963</v>
      </c>
      <c r="S243" s="49"/>
      <c r="T243" s="49"/>
      <c r="U243" s="49"/>
      <c r="W243" s="49"/>
      <c r="Z243" s="49"/>
      <c r="AA243" s="49"/>
      <c r="AB243" s="49"/>
    </row>
    <row r="244" spans="1:28" x14ac:dyDescent="0.25">
      <c r="A244" t="s">
        <v>1964</v>
      </c>
      <c r="B244" t="s">
        <v>866</v>
      </c>
      <c r="C244" t="s">
        <v>10820</v>
      </c>
      <c r="D244">
        <v>4</v>
      </c>
      <c r="E244">
        <v>20</v>
      </c>
      <c r="F244">
        <v>12</v>
      </c>
      <c r="I244" s="49"/>
      <c r="M244" s="49"/>
      <c r="N244" s="49" t="s">
        <v>1965</v>
      </c>
      <c r="O244" s="49" t="s">
        <v>1966</v>
      </c>
      <c r="P244">
        <v>2</v>
      </c>
      <c r="Q244" t="s">
        <v>1967</v>
      </c>
      <c r="S244" s="49"/>
      <c r="T244" s="49"/>
      <c r="U244" s="49"/>
      <c r="W244" s="49"/>
      <c r="Z244" s="49"/>
      <c r="AA244" s="49"/>
      <c r="AB244" s="49"/>
    </row>
    <row r="245" spans="1:28" x14ac:dyDescent="0.25">
      <c r="A245" t="s">
        <v>1968</v>
      </c>
      <c r="B245" t="s">
        <v>866</v>
      </c>
      <c r="C245" t="s">
        <v>10820</v>
      </c>
      <c r="D245">
        <v>5</v>
      </c>
      <c r="E245">
        <v>15</v>
      </c>
      <c r="F245">
        <v>10</v>
      </c>
      <c r="I245" s="49"/>
      <c r="M245" s="49"/>
      <c r="N245" s="49" t="s">
        <v>1965</v>
      </c>
      <c r="O245" s="49" t="s">
        <v>1966</v>
      </c>
      <c r="P245">
        <v>2</v>
      </c>
      <c r="Q245" t="s">
        <v>869</v>
      </c>
      <c r="S245" s="49"/>
      <c r="T245" s="49"/>
      <c r="U245" s="49"/>
      <c r="W245" s="49"/>
      <c r="Z245" s="49"/>
      <c r="AA245" s="49"/>
      <c r="AB245" s="49"/>
    </row>
    <row r="246" spans="1:28" x14ac:dyDescent="0.25">
      <c r="A246" t="s">
        <v>1969</v>
      </c>
      <c r="B246" t="s">
        <v>870</v>
      </c>
      <c r="C246" t="s">
        <v>15</v>
      </c>
      <c r="D246">
        <v>1</v>
      </c>
      <c r="E246">
        <v>50</v>
      </c>
      <c r="G246">
        <v>60</v>
      </c>
      <c r="I246" s="49"/>
      <c r="M246" s="49"/>
      <c r="N246" s="49" t="s">
        <v>1970</v>
      </c>
      <c r="O246" s="49" t="s">
        <v>1971</v>
      </c>
      <c r="P246">
        <v>2</v>
      </c>
      <c r="Q246" t="s">
        <v>872</v>
      </c>
      <c r="S246" s="49"/>
      <c r="T246" s="49"/>
      <c r="U246" s="49"/>
      <c r="W246" s="49"/>
      <c r="Z246" s="49"/>
      <c r="AA246" s="49"/>
      <c r="AB246" s="49"/>
    </row>
    <row r="247" spans="1:28" x14ac:dyDescent="0.25">
      <c r="A247" t="s">
        <v>1972</v>
      </c>
      <c r="B247" t="s">
        <v>870</v>
      </c>
      <c r="C247" t="s">
        <v>15</v>
      </c>
      <c r="D247">
        <v>2</v>
      </c>
      <c r="E247">
        <v>50</v>
      </c>
      <c r="G247">
        <v>60</v>
      </c>
      <c r="I247" s="49"/>
      <c r="M247" s="49"/>
      <c r="N247" s="49" t="s">
        <v>1970</v>
      </c>
      <c r="O247" s="49" t="s">
        <v>1973</v>
      </c>
      <c r="P247">
        <v>2</v>
      </c>
      <c r="Q247" t="s">
        <v>1974</v>
      </c>
      <c r="S247" s="49"/>
      <c r="T247" s="49"/>
      <c r="U247" s="49"/>
      <c r="W247" s="49"/>
      <c r="Z247" s="49"/>
      <c r="AA247" s="49"/>
      <c r="AB247" s="49"/>
    </row>
    <row r="248" spans="1:28" x14ac:dyDescent="0.25">
      <c r="A248" t="s">
        <v>1975</v>
      </c>
      <c r="B248" t="s">
        <v>870</v>
      </c>
      <c r="C248" t="s">
        <v>15</v>
      </c>
      <c r="D248">
        <v>3</v>
      </c>
      <c r="E248">
        <v>50</v>
      </c>
      <c r="G248">
        <v>60</v>
      </c>
      <c r="I248" s="49"/>
      <c r="M248" s="49"/>
      <c r="N248" s="49" t="s">
        <v>1976</v>
      </c>
      <c r="O248" s="49" t="s">
        <v>1971</v>
      </c>
      <c r="P248">
        <v>2</v>
      </c>
      <c r="Q248" t="s">
        <v>1977</v>
      </c>
      <c r="S248" s="49"/>
      <c r="T248" s="49"/>
      <c r="U248" s="49"/>
      <c r="W248" s="49"/>
      <c r="Z248" s="49"/>
      <c r="AA248" s="49"/>
      <c r="AB248" s="49"/>
    </row>
    <row r="249" spans="1:28" x14ac:dyDescent="0.25">
      <c r="A249" t="s">
        <v>1978</v>
      </c>
      <c r="B249" t="s">
        <v>870</v>
      </c>
      <c r="C249" t="s">
        <v>15</v>
      </c>
      <c r="D249">
        <v>4</v>
      </c>
      <c r="E249">
        <v>50</v>
      </c>
      <c r="G249">
        <v>60</v>
      </c>
      <c r="I249" s="49"/>
      <c r="M249" s="49"/>
      <c r="N249" s="49" t="s">
        <v>1976</v>
      </c>
      <c r="O249" s="49" t="s">
        <v>1979</v>
      </c>
      <c r="P249">
        <v>2</v>
      </c>
      <c r="Q249" t="s">
        <v>1980</v>
      </c>
      <c r="S249" s="49"/>
      <c r="T249" s="49"/>
      <c r="U249" s="49"/>
      <c r="W249" s="49"/>
      <c r="Z249" s="49"/>
      <c r="AA249" s="49"/>
      <c r="AB249" s="49"/>
    </row>
    <row r="250" spans="1:28" x14ac:dyDescent="0.25">
      <c r="A250" t="s">
        <v>1981</v>
      </c>
      <c r="B250" t="s">
        <v>870</v>
      </c>
      <c r="C250" t="s">
        <v>51</v>
      </c>
      <c r="D250">
        <v>1</v>
      </c>
      <c r="E250">
        <v>145</v>
      </c>
      <c r="F250">
        <v>12</v>
      </c>
      <c r="I250" s="49"/>
      <c r="M250" s="49"/>
      <c r="N250" s="49"/>
      <c r="O250" s="49"/>
      <c r="P250">
        <v>2</v>
      </c>
      <c r="Q250" t="s">
        <v>1982</v>
      </c>
      <c r="S250" s="49"/>
      <c r="T250" s="49"/>
      <c r="U250" s="49"/>
      <c r="W250" s="49"/>
      <c r="Z250" s="49"/>
      <c r="AA250" s="49"/>
      <c r="AB250" s="49"/>
    </row>
    <row r="251" spans="1:28" x14ac:dyDescent="0.25">
      <c r="A251" t="s">
        <v>1983</v>
      </c>
      <c r="B251" t="s">
        <v>870</v>
      </c>
      <c r="C251" t="s">
        <v>51</v>
      </c>
      <c r="D251">
        <v>2</v>
      </c>
      <c r="E251">
        <v>150</v>
      </c>
      <c r="F251">
        <v>12</v>
      </c>
      <c r="I251" s="49"/>
      <c r="M251" s="49"/>
      <c r="N251" s="49"/>
      <c r="O251" s="49"/>
      <c r="P251">
        <v>2</v>
      </c>
      <c r="Q251" t="s">
        <v>1984</v>
      </c>
      <c r="S251" s="49"/>
      <c r="T251" s="49"/>
      <c r="U251" s="49"/>
      <c r="W251" s="49"/>
      <c r="Z251" s="49"/>
      <c r="AA251" s="49"/>
      <c r="AB251" s="49"/>
    </row>
    <row r="252" spans="1:28" x14ac:dyDescent="0.25">
      <c r="A252" t="s">
        <v>1985</v>
      </c>
      <c r="B252" t="s">
        <v>870</v>
      </c>
      <c r="C252" t="s">
        <v>51</v>
      </c>
      <c r="D252">
        <v>3</v>
      </c>
      <c r="E252">
        <v>150</v>
      </c>
      <c r="F252">
        <v>11</v>
      </c>
      <c r="I252" s="49"/>
      <c r="M252" s="49"/>
      <c r="N252" s="49"/>
      <c r="O252" s="49" t="s">
        <v>1986</v>
      </c>
      <c r="P252">
        <v>2</v>
      </c>
      <c r="Q252" t="s">
        <v>1987</v>
      </c>
      <c r="S252" s="49"/>
      <c r="T252" s="49"/>
      <c r="U252" s="49"/>
      <c r="W252" s="49"/>
      <c r="Z252" s="49"/>
      <c r="AA252" s="49"/>
      <c r="AB252" s="49"/>
    </row>
    <row r="253" spans="1:28" x14ac:dyDescent="0.25">
      <c r="A253" t="s">
        <v>1988</v>
      </c>
      <c r="B253" t="s">
        <v>870</v>
      </c>
      <c r="C253" t="s">
        <v>51</v>
      </c>
      <c r="D253">
        <v>4</v>
      </c>
      <c r="E253">
        <v>150</v>
      </c>
      <c r="F253">
        <v>11</v>
      </c>
      <c r="I253" s="49"/>
      <c r="M253" s="49"/>
      <c r="N253" s="49"/>
      <c r="O253" s="49" t="s">
        <v>1986</v>
      </c>
      <c r="P253">
        <v>2</v>
      </c>
      <c r="Q253" t="s">
        <v>1989</v>
      </c>
      <c r="S253" s="49"/>
      <c r="T253" s="49"/>
      <c r="U253" s="49"/>
      <c r="W253" s="49"/>
      <c r="Z253" s="49"/>
      <c r="AA253" s="49"/>
      <c r="AB253" s="49"/>
    </row>
    <row r="254" spans="1:28" x14ac:dyDescent="0.25">
      <c r="A254" t="s">
        <v>1990</v>
      </c>
      <c r="B254" t="s">
        <v>870</v>
      </c>
      <c r="C254" t="s">
        <v>41</v>
      </c>
      <c r="D254">
        <v>1</v>
      </c>
      <c r="E254">
        <v>60</v>
      </c>
      <c r="F254">
        <v>14</v>
      </c>
      <c r="I254" s="49"/>
      <c r="M254" s="49"/>
      <c r="N254" s="49"/>
      <c r="O254" s="49" t="s">
        <v>1991</v>
      </c>
      <c r="P254">
        <v>2</v>
      </c>
      <c r="Q254" t="s">
        <v>1992</v>
      </c>
      <c r="S254" s="49"/>
      <c r="T254" s="49"/>
      <c r="U254" s="49"/>
      <c r="W254" s="49"/>
      <c r="Z254" s="49"/>
      <c r="AA254" s="49"/>
      <c r="AB254" s="49"/>
    </row>
    <row r="255" spans="1:28" x14ac:dyDescent="0.25">
      <c r="A255" t="s">
        <v>1993</v>
      </c>
      <c r="B255" t="s">
        <v>870</v>
      </c>
      <c r="C255" t="s">
        <v>41</v>
      </c>
      <c r="D255">
        <v>2</v>
      </c>
      <c r="E255">
        <v>60</v>
      </c>
      <c r="F255">
        <v>13</v>
      </c>
      <c r="I255" s="49"/>
      <c r="M255" s="49" t="s">
        <v>1994</v>
      </c>
      <c r="N255" s="49"/>
      <c r="O255" s="49" t="s">
        <v>1995</v>
      </c>
      <c r="P255">
        <v>2</v>
      </c>
      <c r="Q255" t="s">
        <v>1996</v>
      </c>
      <c r="S255" s="49"/>
      <c r="T255" s="49"/>
      <c r="U255" s="49"/>
      <c r="W255" s="49"/>
      <c r="Z255" s="49"/>
      <c r="AA255" s="49"/>
      <c r="AB255" s="49"/>
    </row>
    <row r="256" spans="1:28" x14ac:dyDescent="0.25">
      <c r="A256" t="s">
        <v>1997</v>
      </c>
      <c r="B256" t="s">
        <v>870</v>
      </c>
      <c r="C256" t="s">
        <v>41</v>
      </c>
      <c r="D256">
        <v>3</v>
      </c>
      <c r="E256">
        <v>60</v>
      </c>
      <c r="F256">
        <v>12</v>
      </c>
      <c r="I256" s="49"/>
      <c r="M256" s="49" t="s">
        <v>1745</v>
      </c>
      <c r="N256" s="49"/>
      <c r="O256" s="49" t="s">
        <v>1998</v>
      </c>
      <c r="P256">
        <v>2</v>
      </c>
      <c r="Q256" t="s">
        <v>1999</v>
      </c>
      <c r="S256" s="49"/>
      <c r="T256" s="49"/>
      <c r="U256" s="49"/>
      <c r="W256" s="49"/>
      <c r="Z256" s="49"/>
      <c r="AA256" s="49"/>
      <c r="AB256" s="49"/>
    </row>
    <row r="257" spans="1:28" x14ac:dyDescent="0.25">
      <c r="A257" t="s">
        <v>2000</v>
      </c>
      <c r="B257" t="s">
        <v>870</v>
      </c>
      <c r="C257" t="s">
        <v>73</v>
      </c>
      <c r="D257">
        <v>1</v>
      </c>
      <c r="E257">
        <v>30</v>
      </c>
      <c r="F257">
        <v>20</v>
      </c>
      <c r="I257" s="49"/>
      <c r="M257" s="49"/>
      <c r="N257" s="49"/>
      <c r="O257" s="49" t="s">
        <v>2001</v>
      </c>
      <c r="P257">
        <v>2</v>
      </c>
      <c r="Q257" t="s">
        <v>2002</v>
      </c>
      <c r="S257" s="49"/>
      <c r="T257" s="49"/>
      <c r="U257" s="49"/>
      <c r="W257" s="49"/>
      <c r="Z257" s="49"/>
      <c r="AA257" s="49"/>
      <c r="AB257" s="49"/>
    </row>
    <row r="258" spans="1:28" x14ac:dyDescent="0.25">
      <c r="A258" t="s">
        <v>2003</v>
      </c>
      <c r="B258" t="s">
        <v>870</v>
      </c>
      <c r="C258" t="s">
        <v>73</v>
      </c>
      <c r="D258">
        <v>2</v>
      </c>
      <c r="E258">
        <v>30</v>
      </c>
      <c r="F258">
        <v>20</v>
      </c>
      <c r="I258" s="49"/>
      <c r="M258" s="49"/>
      <c r="N258" s="49"/>
      <c r="O258" s="49" t="s">
        <v>2004</v>
      </c>
      <c r="P258">
        <v>2</v>
      </c>
      <c r="Q258" t="s">
        <v>2005</v>
      </c>
      <c r="S258" s="49"/>
      <c r="T258" s="49"/>
      <c r="U258" s="49"/>
      <c r="W258" s="49"/>
      <c r="Z258" s="49"/>
      <c r="AA258" s="49"/>
      <c r="AB258" s="49"/>
    </row>
    <row r="259" spans="1:28" x14ac:dyDescent="0.25">
      <c r="A259" t="s">
        <v>2006</v>
      </c>
      <c r="B259" t="s">
        <v>870</v>
      </c>
      <c r="C259" t="s">
        <v>73</v>
      </c>
      <c r="D259">
        <v>3</v>
      </c>
      <c r="E259">
        <v>30</v>
      </c>
      <c r="F259">
        <v>20</v>
      </c>
      <c r="I259" s="49"/>
      <c r="M259" s="49"/>
      <c r="N259" s="49"/>
      <c r="O259" s="49" t="s">
        <v>2007</v>
      </c>
      <c r="P259">
        <v>2</v>
      </c>
      <c r="Q259" t="s">
        <v>2008</v>
      </c>
      <c r="S259" s="49"/>
      <c r="T259" s="49"/>
      <c r="U259" s="49"/>
      <c r="W259" s="49"/>
      <c r="Z259" s="49"/>
      <c r="AA259" s="49"/>
      <c r="AB259" s="49"/>
    </row>
    <row r="260" spans="1:28" x14ac:dyDescent="0.25">
      <c r="A260" t="s">
        <v>2009</v>
      </c>
      <c r="B260" t="s">
        <v>870</v>
      </c>
      <c r="C260" t="s">
        <v>102</v>
      </c>
      <c r="D260">
        <v>1</v>
      </c>
      <c r="E260">
        <v>20</v>
      </c>
      <c r="F260">
        <v>15</v>
      </c>
      <c r="I260" s="49"/>
      <c r="M260" s="49"/>
      <c r="N260" s="49"/>
      <c r="O260" s="49" t="s">
        <v>2010</v>
      </c>
      <c r="P260">
        <v>2</v>
      </c>
      <c r="Q260" t="s">
        <v>2011</v>
      </c>
      <c r="S260" s="49"/>
      <c r="T260" s="49"/>
      <c r="U260" s="49"/>
      <c r="W260" s="49"/>
      <c r="Z260" s="49"/>
      <c r="AA260" s="49"/>
      <c r="AB260" s="49"/>
    </row>
    <row r="261" spans="1:28" x14ac:dyDescent="0.25">
      <c r="A261" t="s">
        <v>2012</v>
      </c>
      <c r="B261" t="s">
        <v>870</v>
      </c>
      <c r="C261" t="s">
        <v>102</v>
      </c>
      <c r="D261">
        <v>2</v>
      </c>
      <c r="E261">
        <v>20</v>
      </c>
      <c r="F261">
        <v>12</v>
      </c>
      <c r="I261" s="49"/>
      <c r="M261" s="49" t="s">
        <v>1646</v>
      </c>
      <c r="N261" s="49"/>
      <c r="O261" s="49" t="s">
        <v>2013</v>
      </c>
      <c r="P261">
        <v>2</v>
      </c>
      <c r="Q261" t="s">
        <v>2014</v>
      </c>
      <c r="S261" s="49"/>
      <c r="T261" s="49"/>
      <c r="U261" s="49"/>
      <c r="W261" s="49"/>
      <c r="Z261" s="49"/>
      <c r="AA261" s="49"/>
      <c r="AB261" s="49"/>
    </row>
    <row r="262" spans="1:28" x14ac:dyDescent="0.25">
      <c r="A262" t="s">
        <v>2015</v>
      </c>
      <c r="B262" t="s">
        <v>870</v>
      </c>
      <c r="C262" t="s">
        <v>102</v>
      </c>
      <c r="D262">
        <v>3</v>
      </c>
      <c r="E262">
        <v>20</v>
      </c>
      <c r="F262">
        <v>12</v>
      </c>
      <c r="I262" s="49"/>
      <c r="M262" s="49" t="s">
        <v>1646</v>
      </c>
      <c r="N262" s="49"/>
      <c r="O262" s="49" t="s">
        <v>2013</v>
      </c>
      <c r="P262">
        <v>2</v>
      </c>
      <c r="Q262" t="s">
        <v>2016</v>
      </c>
      <c r="S262" s="49"/>
      <c r="T262" s="49"/>
      <c r="U262" s="49"/>
      <c r="W262" s="49"/>
      <c r="Z262" s="49"/>
      <c r="AA262" s="49"/>
      <c r="AB262" s="49"/>
    </row>
    <row r="263" spans="1:28" x14ac:dyDescent="0.25">
      <c r="A263" t="s">
        <v>2017</v>
      </c>
      <c r="B263" t="s">
        <v>870</v>
      </c>
      <c r="C263" t="s">
        <v>323</v>
      </c>
      <c r="D263">
        <v>1</v>
      </c>
      <c r="E263">
        <v>30</v>
      </c>
      <c r="F263">
        <v>10</v>
      </c>
      <c r="I263" s="49"/>
      <c r="M263" s="49"/>
      <c r="N263" s="49" t="s">
        <v>2018</v>
      </c>
      <c r="O263" s="49" t="s">
        <v>2019</v>
      </c>
      <c r="P263">
        <v>2</v>
      </c>
      <c r="Q263" t="s">
        <v>2020</v>
      </c>
      <c r="S263" s="49"/>
      <c r="T263" s="49"/>
      <c r="U263" s="49"/>
      <c r="W263" s="49"/>
      <c r="Z263" s="49"/>
      <c r="AA263" s="49"/>
      <c r="AB263" s="49"/>
    </row>
    <row r="264" spans="1:28" x14ac:dyDescent="0.25">
      <c r="A264" t="s">
        <v>2021</v>
      </c>
      <c r="B264" t="s">
        <v>870</v>
      </c>
      <c r="C264" t="s">
        <v>323</v>
      </c>
      <c r="D264">
        <v>2</v>
      </c>
      <c r="E264">
        <v>30</v>
      </c>
      <c r="F264">
        <v>10</v>
      </c>
      <c r="I264" s="49"/>
      <c r="M264" s="49"/>
      <c r="N264" s="49" t="s">
        <v>2018</v>
      </c>
      <c r="O264" s="49" t="s">
        <v>2022</v>
      </c>
      <c r="P264">
        <v>2</v>
      </c>
      <c r="Q264" t="s">
        <v>873</v>
      </c>
      <c r="S264" s="49"/>
      <c r="T264" s="49"/>
      <c r="U264" s="49"/>
      <c r="W264" s="49"/>
      <c r="Z264" s="49"/>
      <c r="AA264" s="49"/>
      <c r="AB264" s="49"/>
    </row>
    <row r="265" spans="1:28" x14ac:dyDescent="0.25">
      <c r="A265" t="s">
        <v>2023</v>
      </c>
      <c r="B265" t="s">
        <v>874</v>
      </c>
      <c r="C265" t="s">
        <v>112</v>
      </c>
      <c r="D265">
        <v>1</v>
      </c>
      <c r="E265">
        <v>45</v>
      </c>
      <c r="F265">
        <v>15</v>
      </c>
      <c r="I265" s="49"/>
      <c r="M265" s="49"/>
      <c r="N265" s="49"/>
      <c r="O265" s="49" t="s">
        <v>2024</v>
      </c>
      <c r="P265">
        <v>2</v>
      </c>
      <c r="Q265" t="s">
        <v>876</v>
      </c>
      <c r="S265" s="49"/>
      <c r="T265" s="49"/>
      <c r="U265" s="49"/>
      <c r="W265" s="49"/>
      <c r="Z265" s="49"/>
      <c r="AA265" s="49"/>
      <c r="AB265" s="49"/>
    </row>
    <row r="266" spans="1:28" x14ac:dyDescent="0.25">
      <c r="A266" t="s">
        <v>2025</v>
      </c>
      <c r="B266" t="s">
        <v>874</v>
      </c>
      <c r="C266" t="s">
        <v>112</v>
      </c>
      <c r="D266">
        <v>2</v>
      </c>
      <c r="E266">
        <v>45</v>
      </c>
      <c r="F266">
        <v>15</v>
      </c>
      <c r="I266" s="49"/>
      <c r="M266" s="49"/>
      <c r="N266" s="49"/>
      <c r="O266" s="49" t="s">
        <v>2026</v>
      </c>
      <c r="P266">
        <v>2</v>
      </c>
      <c r="Q266" t="s">
        <v>2027</v>
      </c>
      <c r="S266" s="49"/>
      <c r="T266" s="49"/>
      <c r="U266" s="49"/>
      <c r="W266" s="49"/>
      <c r="Z266" s="49"/>
      <c r="AA266" s="49"/>
      <c r="AB266" s="49"/>
    </row>
    <row r="267" spans="1:28" x14ac:dyDescent="0.25">
      <c r="A267" t="s">
        <v>2028</v>
      </c>
      <c r="B267" t="s">
        <v>874</v>
      </c>
      <c r="C267" t="s">
        <v>112</v>
      </c>
      <c r="D267">
        <v>3</v>
      </c>
      <c r="E267">
        <v>45</v>
      </c>
      <c r="F267">
        <v>13</v>
      </c>
      <c r="I267" s="49"/>
      <c r="M267" s="49" t="s">
        <v>1646</v>
      </c>
      <c r="N267" s="49"/>
      <c r="O267" s="49" t="s">
        <v>2029</v>
      </c>
      <c r="P267">
        <v>2</v>
      </c>
      <c r="Q267" t="s">
        <v>2030</v>
      </c>
      <c r="S267" s="49"/>
      <c r="T267" s="49"/>
      <c r="U267" s="49"/>
      <c r="W267" s="49"/>
      <c r="Z267" s="49"/>
      <c r="AA267" s="49"/>
      <c r="AB267" s="49"/>
    </row>
    <row r="268" spans="1:28" x14ac:dyDescent="0.25">
      <c r="A268" t="s">
        <v>2031</v>
      </c>
      <c r="B268" t="s">
        <v>874</v>
      </c>
      <c r="C268" t="s">
        <v>214</v>
      </c>
      <c r="D268">
        <v>1</v>
      </c>
      <c r="E268">
        <v>45</v>
      </c>
      <c r="F268">
        <v>15</v>
      </c>
      <c r="I268" s="49"/>
      <c r="M268" s="49"/>
      <c r="N268" s="49"/>
      <c r="O268" s="49" t="s">
        <v>2032</v>
      </c>
      <c r="P268">
        <v>2</v>
      </c>
      <c r="Q268" t="s">
        <v>2033</v>
      </c>
      <c r="S268" s="49"/>
      <c r="T268" s="49"/>
      <c r="U268" s="49"/>
      <c r="W268" s="49"/>
      <c r="Z268" s="49"/>
      <c r="AA268" s="49"/>
      <c r="AB268" s="49"/>
    </row>
    <row r="269" spans="1:28" x14ac:dyDescent="0.25">
      <c r="A269" t="s">
        <v>2034</v>
      </c>
      <c r="B269" t="s">
        <v>874</v>
      </c>
      <c r="C269" t="s">
        <v>214</v>
      </c>
      <c r="D269">
        <v>2</v>
      </c>
      <c r="E269">
        <v>45</v>
      </c>
      <c r="F269">
        <v>13</v>
      </c>
      <c r="I269" s="49"/>
      <c r="M269" s="49" t="s">
        <v>1745</v>
      </c>
      <c r="N269" s="49"/>
      <c r="O269" s="49" t="s">
        <v>2035</v>
      </c>
      <c r="P269">
        <v>2</v>
      </c>
      <c r="Q269" t="s">
        <v>2036</v>
      </c>
      <c r="S269" s="49"/>
      <c r="T269" s="49"/>
      <c r="U269" s="49"/>
      <c r="W269" s="49"/>
      <c r="Z269" s="49"/>
      <c r="AA269" s="49"/>
      <c r="AB269" s="49"/>
    </row>
    <row r="270" spans="1:28" x14ac:dyDescent="0.25">
      <c r="A270" t="s">
        <v>2037</v>
      </c>
      <c r="B270" t="s">
        <v>874</v>
      </c>
      <c r="C270" t="s">
        <v>214</v>
      </c>
      <c r="D270">
        <v>3</v>
      </c>
      <c r="E270">
        <v>45</v>
      </c>
      <c r="F270">
        <v>10</v>
      </c>
      <c r="I270" s="49"/>
      <c r="M270" s="49" t="s">
        <v>1646</v>
      </c>
      <c r="N270" s="49"/>
      <c r="O270" s="49" t="s">
        <v>2038</v>
      </c>
      <c r="P270">
        <v>2</v>
      </c>
      <c r="Q270" t="s">
        <v>2039</v>
      </c>
      <c r="S270" s="49"/>
      <c r="T270" s="49"/>
      <c r="U270" s="49"/>
      <c r="W270" s="49"/>
      <c r="Z270" s="49"/>
      <c r="AA270" s="49"/>
      <c r="AB270" s="49"/>
    </row>
    <row r="271" spans="1:28" x14ac:dyDescent="0.25">
      <c r="A271" t="s">
        <v>2040</v>
      </c>
      <c r="B271" t="s">
        <v>874</v>
      </c>
      <c r="C271" t="s">
        <v>222</v>
      </c>
      <c r="D271">
        <v>1</v>
      </c>
      <c r="E271">
        <v>17.5</v>
      </c>
      <c r="F271">
        <v>10</v>
      </c>
      <c r="I271" s="49"/>
      <c r="M271" s="49"/>
      <c r="N271" s="49"/>
      <c r="O271" s="49"/>
      <c r="P271">
        <v>2</v>
      </c>
      <c r="Q271" t="s">
        <v>2041</v>
      </c>
      <c r="S271" s="49"/>
      <c r="T271" s="49"/>
      <c r="U271" s="49"/>
      <c r="W271" s="49"/>
      <c r="Z271" s="49"/>
      <c r="AA271" s="49"/>
      <c r="AB271" s="49"/>
    </row>
    <row r="272" spans="1:28" x14ac:dyDescent="0.25">
      <c r="A272" t="s">
        <v>2042</v>
      </c>
      <c r="B272" t="s">
        <v>874</v>
      </c>
      <c r="C272" t="s">
        <v>222</v>
      </c>
      <c r="D272">
        <v>2</v>
      </c>
      <c r="E272">
        <v>17.5</v>
      </c>
      <c r="F272">
        <v>11</v>
      </c>
      <c r="I272" s="49"/>
      <c r="M272" s="49"/>
      <c r="N272" s="49"/>
      <c r="O272" s="49" t="s">
        <v>2043</v>
      </c>
      <c r="P272">
        <v>2</v>
      </c>
      <c r="Q272" t="s">
        <v>2044</v>
      </c>
      <c r="S272" s="49"/>
      <c r="T272" s="49"/>
      <c r="U272" s="49"/>
      <c r="W272" s="49"/>
      <c r="Z272" s="49"/>
      <c r="AA272" s="49"/>
      <c r="AB272" s="49"/>
    </row>
    <row r="273" spans="1:28" x14ac:dyDescent="0.25">
      <c r="A273" t="s">
        <v>2045</v>
      </c>
      <c r="B273" t="s">
        <v>874</v>
      </c>
      <c r="C273" t="s">
        <v>222</v>
      </c>
      <c r="D273">
        <v>3</v>
      </c>
      <c r="E273">
        <v>17.5</v>
      </c>
      <c r="F273">
        <v>11</v>
      </c>
      <c r="I273" s="49"/>
      <c r="M273" s="49"/>
      <c r="N273" s="49"/>
      <c r="O273" s="49"/>
      <c r="P273">
        <v>2</v>
      </c>
      <c r="Q273" t="s">
        <v>2046</v>
      </c>
      <c r="S273" s="49"/>
      <c r="T273" s="49"/>
      <c r="U273" s="49"/>
      <c r="W273" s="49"/>
      <c r="Z273" s="49"/>
      <c r="AA273" s="49"/>
      <c r="AB273" s="49"/>
    </row>
    <row r="274" spans="1:28" x14ac:dyDescent="0.25">
      <c r="A274" t="s">
        <v>2047</v>
      </c>
      <c r="B274" t="s">
        <v>874</v>
      </c>
      <c r="C274" t="s">
        <v>1534</v>
      </c>
      <c r="D274">
        <v>1</v>
      </c>
      <c r="E274">
        <v>75</v>
      </c>
      <c r="G274">
        <v>60</v>
      </c>
      <c r="I274" s="49"/>
      <c r="M274" s="49"/>
      <c r="N274" s="49"/>
      <c r="O274" s="49"/>
      <c r="P274">
        <v>2</v>
      </c>
      <c r="Q274" t="s">
        <v>2048</v>
      </c>
      <c r="S274" s="49"/>
      <c r="T274" s="49"/>
      <c r="U274" s="49"/>
      <c r="W274" s="49"/>
      <c r="Z274" s="49"/>
      <c r="AA274" s="49"/>
      <c r="AB274" s="49"/>
    </row>
    <row r="275" spans="1:28" x14ac:dyDescent="0.25">
      <c r="A275" t="s">
        <v>2049</v>
      </c>
      <c r="B275" t="s">
        <v>874</v>
      </c>
      <c r="C275" t="s">
        <v>1534</v>
      </c>
      <c r="D275">
        <v>2</v>
      </c>
      <c r="E275">
        <v>75</v>
      </c>
      <c r="G275">
        <v>60</v>
      </c>
      <c r="I275" s="49"/>
      <c r="M275" s="49"/>
      <c r="N275" s="49"/>
      <c r="O275" s="49"/>
      <c r="P275">
        <v>2</v>
      </c>
      <c r="Q275" t="s">
        <v>2050</v>
      </c>
      <c r="S275" s="49"/>
      <c r="T275" s="49"/>
      <c r="U275" s="49"/>
      <c r="W275" s="49"/>
      <c r="Z275" s="49"/>
      <c r="AA275" s="49"/>
      <c r="AB275" s="49"/>
    </row>
    <row r="276" spans="1:28" x14ac:dyDescent="0.25">
      <c r="A276" t="s">
        <v>2051</v>
      </c>
      <c r="B276" t="s">
        <v>874</v>
      </c>
      <c r="C276" t="s">
        <v>1534</v>
      </c>
      <c r="D276">
        <v>3</v>
      </c>
      <c r="E276">
        <v>75</v>
      </c>
      <c r="G276">
        <v>55.2</v>
      </c>
      <c r="I276" s="49"/>
      <c r="M276" s="49"/>
      <c r="N276" s="49"/>
      <c r="O276" s="49"/>
      <c r="P276">
        <v>2</v>
      </c>
      <c r="Q276" t="s">
        <v>877</v>
      </c>
      <c r="S276" s="49"/>
      <c r="T276" s="49"/>
      <c r="U276" s="49"/>
      <c r="W276" s="49"/>
      <c r="Z276" s="49"/>
      <c r="AA276" s="49"/>
      <c r="AB276" s="49"/>
    </row>
    <row r="277" spans="1:28" x14ac:dyDescent="0.25">
      <c r="A277" t="s">
        <v>2052</v>
      </c>
      <c r="B277" t="s">
        <v>878</v>
      </c>
      <c r="C277" t="s">
        <v>1</v>
      </c>
      <c r="D277">
        <v>1</v>
      </c>
      <c r="E277">
        <v>150</v>
      </c>
      <c r="G277">
        <v>60</v>
      </c>
      <c r="I277" s="49"/>
      <c r="M277" s="49"/>
      <c r="N277" s="49"/>
      <c r="O277" s="49" t="s">
        <v>2053</v>
      </c>
      <c r="P277">
        <v>2</v>
      </c>
      <c r="Q277" t="s">
        <v>880</v>
      </c>
      <c r="S277" s="49"/>
      <c r="T277" s="49"/>
      <c r="U277" s="49"/>
      <c r="W277" s="49"/>
      <c r="Z277" s="49"/>
      <c r="AA277" s="49"/>
      <c r="AB277" s="49"/>
    </row>
    <row r="278" spans="1:28" x14ac:dyDescent="0.25">
      <c r="A278" t="s">
        <v>2054</v>
      </c>
      <c r="B278" t="s">
        <v>878</v>
      </c>
      <c r="C278" t="s">
        <v>1</v>
      </c>
      <c r="D278">
        <v>2</v>
      </c>
      <c r="E278">
        <v>150</v>
      </c>
      <c r="G278">
        <v>60</v>
      </c>
      <c r="I278" s="49"/>
      <c r="M278" s="49"/>
      <c r="N278" s="49"/>
      <c r="O278" s="49" t="s">
        <v>2053</v>
      </c>
      <c r="P278">
        <v>2</v>
      </c>
      <c r="Q278" t="s">
        <v>2055</v>
      </c>
      <c r="S278" s="49"/>
      <c r="T278" s="49"/>
      <c r="U278" s="49"/>
      <c r="W278" s="49"/>
      <c r="Z278" s="49"/>
      <c r="AA278" s="49"/>
      <c r="AB278" s="49"/>
    </row>
    <row r="279" spans="1:28" x14ac:dyDescent="0.25">
      <c r="A279" t="s">
        <v>2056</v>
      </c>
      <c r="B279" t="s">
        <v>878</v>
      </c>
      <c r="C279" t="s">
        <v>1</v>
      </c>
      <c r="D279">
        <v>3</v>
      </c>
      <c r="E279">
        <v>150</v>
      </c>
      <c r="G279">
        <v>52.2</v>
      </c>
      <c r="I279" s="49"/>
      <c r="M279" s="49"/>
      <c r="N279" s="49"/>
      <c r="O279" s="49" t="s">
        <v>2053</v>
      </c>
      <c r="P279">
        <v>2</v>
      </c>
      <c r="Q279" t="s">
        <v>2057</v>
      </c>
      <c r="S279" s="49"/>
      <c r="T279" s="49"/>
      <c r="U279" s="49"/>
      <c r="W279" s="49"/>
      <c r="Z279" s="49"/>
      <c r="AA279" s="49"/>
      <c r="AB279" s="49"/>
    </row>
    <row r="280" spans="1:28" x14ac:dyDescent="0.25">
      <c r="A280" t="s">
        <v>2058</v>
      </c>
      <c r="B280" t="s">
        <v>878</v>
      </c>
      <c r="C280" t="s">
        <v>1</v>
      </c>
      <c r="D280">
        <v>4</v>
      </c>
      <c r="E280">
        <v>150</v>
      </c>
      <c r="G280">
        <v>45</v>
      </c>
      <c r="I280" s="49"/>
      <c r="M280" s="49"/>
      <c r="N280" s="49"/>
      <c r="O280" s="49" t="s">
        <v>2053</v>
      </c>
      <c r="P280">
        <v>2</v>
      </c>
      <c r="Q280" t="s">
        <v>2059</v>
      </c>
      <c r="S280" s="49"/>
      <c r="T280" s="49"/>
      <c r="U280" s="49"/>
      <c r="W280" s="49"/>
      <c r="Z280" s="49"/>
      <c r="AA280" s="49"/>
      <c r="AB280" s="49"/>
    </row>
    <row r="281" spans="1:28" x14ac:dyDescent="0.25">
      <c r="A281" t="s">
        <v>2060</v>
      </c>
      <c r="B281" t="s">
        <v>878</v>
      </c>
      <c r="C281" t="s">
        <v>1</v>
      </c>
      <c r="D281">
        <v>5</v>
      </c>
      <c r="E281">
        <v>150</v>
      </c>
      <c r="G281">
        <v>34.799999999999997</v>
      </c>
      <c r="I281" s="49"/>
      <c r="M281" s="49"/>
      <c r="N281" s="49"/>
      <c r="O281" s="49" t="s">
        <v>2053</v>
      </c>
      <c r="P281">
        <v>2</v>
      </c>
      <c r="Q281" t="s">
        <v>2061</v>
      </c>
      <c r="S281" s="49"/>
      <c r="T281" s="49"/>
      <c r="U281" s="49"/>
      <c r="W281" s="49"/>
      <c r="Z281" s="49"/>
      <c r="AA281" s="49"/>
      <c r="AB281" s="49"/>
    </row>
    <row r="282" spans="1:28" x14ac:dyDescent="0.25">
      <c r="A282" t="s">
        <v>2062</v>
      </c>
      <c r="B282" t="s">
        <v>878</v>
      </c>
      <c r="C282" t="s">
        <v>37</v>
      </c>
      <c r="D282">
        <v>1</v>
      </c>
      <c r="E282">
        <v>80</v>
      </c>
      <c r="F282">
        <v>8</v>
      </c>
      <c r="I282" s="49"/>
      <c r="M282" s="49"/>
      <c r="N282" s="49"/>
      <c r="O282" s="49" t="s">
        <v>2063</v>
      </c>
      <c r="P282">
        <v>2</v>
      </c>
      <c r="Q282" t="s">
        <v>2064</v>
      </c>
      <c r="S282" s="49"/>
      <c r="T282" s="49"/>
      <c r="U282" s="49"/>
      <c r="W282" s="49"/>
      <c r="Z282" s="49"/>
      <c r="AA282" s="49"/>
      <c r="AB282" s="49"/>
    </row>
    <row r="283" spans="1:28" x14ac:dyDescent="0.25">
      <c r="A283" t="s">
        <v>2065</v>
      </c>
      <c r="B283" t="s">
        <v>878</v>
      </c>
      <c r="C283" t="s">
        <v>37</v>
      </c>
      <c r="D283">
        <v>2</v>
      </c>
      <c r="E283">
        <v>160</v>
      </c>
      <c r="F283">
        <v>8</v>
      </c>
      <c r="I283" s="49"/>
      <c r="J283">
        <v>2</v>
      </c>
      <c r="K283">
        <v>1</v>
      </c>
      <c r="L283">
        <v>2</v>
      </c>
      <c r="M283" s="49" t="s">
        <v>622</v>
      </c>
      <c r="N283" s="49"/>
      <c r="O283" s="49" t="s">
        <v>2066</v>
      </c>
      <c r="P283">
        <v>2</v>
      </c>
      <c r="Q283" t="s">
        <v>2067</v>
      </c>
      <c r="S283" s="49"/>
      <c r="T283" s="49"/>
      <c r="U283" s="49"/>
      <c r="W283" s="49"/>
      <c r="Z283" s="49"/>
      <c r="AA283" s="49"/>
      <c r="AB283" s="49"/>
    </row>
    <row r="284" spans="1:28" x14ac:dyDescent="0.25">
      <c r="A284" t="s">
        <v>2068</v>
      </c>
      <c r="B284" t="s">
        <v>878</v>
      </c>
      <c r="C284" t="s">
        <v>37</v>
      </c>
      <c r="D284">
        <v>3</v>
      </c>
      <c r="E284">
        <v>165</v>
      </c>
      <c r="F284">
        <v>8</v>
      </c>
      <c r="I284" s="49"/>
      <c r="J284">
        <v>2</v>
      </c>
      <c r="K284">
        <v>1</v>
      </c>
      <c r="L284">
        <v>2</v>
      </c>
      <c r="M284" s="49" t="s">
        <v>1745</v>
      </c>
      <c r="N284" s="49"/>
      <c r="O284" s="49" t="s">
        <v>1932</v>
      </c>
      <c r="P284">
        <v>2</v>
      </c>
      <c r="Q284" t="s">
        <v>2069</v>
      </c>
      <c r="S284" s="49"/>
      <c r="T284" s="49"/>
      <c r="U284" s="49"/>
      <c r="W284" s="49"/>
      <c r="Z284" s="49"/>
      <c r="AA284" s="49"/>
      <c r="AB284" s="49"/>
    </row>
    <row r="285" spans="1:28" x14ac:dyDescent="0.25">
      <c r="A285" t="s">
        <v>2070</v>
      </c>
      <c r="B285" t="s">
        <v>878</v>
      </c>
      <c r="C285" t="s">
        <v>37</v>
      </c>
      <c r="D285">
        <v>4</v>
      </c>
      <c r="E285">
        <v>170</v>
      </c>
      <c r="F285">
        <v>8</v>
      </c>
      <c r="I285" s="49"/>
      <c r="J285">
        <v>2</v>
      </c>
      <c r="K285">
        <v>1</v>
      </c>
      <c r="L285">
        <v>2</v>
      </c>
      <c r="M285" s="49" t="s">
        <v>610</v>
      </c>
      <c r="N285" s="49"/>
      <c r="O285" s="49" t="s">
        <v>2071</v>
      </c>
      <c r="P285">
        <v>2</v>
      </c>
      <c r="Q285" t="s">
        <v>2072</v>
      </c>
      <c r="S285" s="49"/>
      <c r="T285" s="49"/>
      <c r="U285" s="49"/>
      <c r="W285" s="49"/>
      <c r="Z285" s="49"/>
      <c r="AA285" s="49"/>
      <c r="AB285" s="49"/>
    </row>
    <row r="286" spans="1:28" x14ac:dyDescent="0.25">
      <c r="A286" t="s">
        <v>2073</v>
      </c>
      <c r="B286" t="s">
        <v>878</v>
      </c>
      <c r="C286" t="s">
        <v>37</v>
      </c>
      <c r="D286">
        <v>5</v>
      </c>
      <c r="E286">
        <v>170</v>
      </c>
      <c r="F286">
        <v>7</v>
      </c>
      <c r="I286" s="49"/>
      <c r="M286" s="49" t="s">
        <v>1646</v>
      </c>
      <c r="N286" s="49"/>
      <c r="O286" s="49" t="s">
        <v>2074</v>
      </c>
      <c r="P286">
        <v>2</v>
      </c>
      <c r="Q286" t="s">
        <v>2075</v>
      </c>
      <c r="S286" s="49"/>
      <c r="T286" s="49"/>
      <c r="U286" s="49"/>
      <c r="W286" s="49"/>
      <c r="Z286" s="49"/>
      <c r="AA286" s="49"/>
      <c r="AB286" s="49"/>
    </row>
    <row r="287" spans="1:28" x14ac:dyDescent="0.25">
      <c r="A287" t="s">
        <v>2076</v>
      </c>
      <c r="B287" t="s">
        <v>878</v>
      </c>
      <c r="C287" t="s">
        <v>24</v>
      </c>
      <c r="D287">
        <v>1</v>
      </c>
      <c r="E287">
        <v>0</v>
      </c>
      <c r="F287">
        <v>10</v>
      </c>
      <c r="I287" s="49"/>
      <c r="M287" s="49"/>
      <c r="N287" s="49"/>
      <c r="O287" s="49" t="s">
        <v>2077</v>
      </c>
      <c r="P287">
        <v>2</v>
      </c>
      <c r="Q287" t="s">
        <v>2078</v>
      </c>
      <c r="S287" s="49"/>
      <c r="T287" s="49"/>
      <c r="U287" s="49"/>
      <c r="W287" s="49"/>
      <c r="Z287" s="49"/>
      <c r="AA287" s="49"/>
      <c r="AB287" s="49"/>
    </row>
    <row r="288" spans="1:28" x14ac:dyDescent="0.25">
      <c r="A288" t="s">
        <v>2079</v>
      </c>
      <c r="B288" t="s">
        <v>878</v>
      </c>
      <c r="C288" t="s">
        <v>24</v>
      </c>
      <c r="D288">
        <v>2</v>
      </c>
      <c r="E288">
        <v>0</v>
      </c>
      <c r="F288">
        <v>8</v>
      </c>
      <c r="I288" s="49"/>
      <c r="M288" s="49"/>
      <c r="N288" s="49"/>
      <c r="O288" s="49" t="s">
        <v>2080</v>
      </c>
      <c r="P288">
        <v>2</v>
      </c>
      <c r="Q288" t="s">
        <v>2081</v>
      </c>
      <c r="S288" s="49"/>
      <c r="T288" s="49"/>
      <c r="U288" s="49"/>
      <c r="W288" s="49"/>
      <c r="Z288" s="49"/>
      <c r="AA288" s="49"/>
      <c r="AB288" s="49"/>
    </row>
    <row r="289" spans="1:28" x14ac:dyDescent="0.25">
      <c r="A289" t="s">
        <v>2082</v>
      </c>
      <c r="B289" t="s">
        <v>878</v>
      </c>
      <c r="C289" t="s">
        <v>24</v>
      </c>
      <c r="D289">
        <v>3</v>
      </c>
      <c r="E289">
        <v>0</v>
      </c>
      <c r="F289">
        <v>5.5</v>
      </c>
      <c r="I289" s="49"/>
      <c r="M289" s="49"/>
      <c r="N289" s="49"/>
      <c r="O289" s="49" t="s">
        <v>2083</v>
      </c>
      <c r="P289">
        <v>2</v>
      </c>
      <c r="Q289" t="s">
        <v>2084</v>
      </c>
      <c r="S289" s="49"/>
      <c r="T289" s="49"/>
      <c r="U289" s="49"/>
      <c r="W289" s="49"/>
      <c r="Z289" s="49"/>
      <c r="AA289" s="49"/>
      <c r="AB289" s="49"/>
    </row>
    <row r="290" spans="1:28" x14ac:dyDescent="0.25">
      <c r="A290" t="s">
        <v>2085</v>
      </c>
      <c r="B290" t="s">
        <v>878</v>
      </c>
      <c r="C290" t="s">
        <v>24</v>
      </c>
      <c r="D290">
        <v>4</v>
      </c>
      <c r="E290">
        <v>0</v>
      </c>
      <c r="F290">
        <v>8</v>
      </c>
      <c r="I290" s="49"/>
      <c r="M290" s="49"/>
      <c r="N290" s="49"/>
      <c r="O290" s="49" t="s">
        <v>1895</v>
      </c>
      <c r="P290">
        <v>2</v>
      </c>
      <c r="Q290" t="s">
        <v>2086</v>
      </c>
      <c r="S290" s="49"/>
      <c r="T290" s="49"/>
      <c r="U290" s="49"/>
      <c r="W290" s="49"/>
      <c r="Z290" s="49"/>
      <c r="AA290" s="49"/>
      <c r="AB290" s="49"/>
    </row>
    <row r="291" spans="1:28" x14ac:dyDescent="0.25">
      <c r="A291" t="s">
        <v>2087</v>
      </c>
      <c r="B291" t="s">
        <v>878</v>
      </c>
      <c r="C291" t="s">
        <v>91</v>
      </c>
      <c r="D291">
        <v>1</v>
      </c>
      <c r="E291">
        <v>40</v>
      </c>
      <c r="F291">
        <v>7</v>
      </c>
      <c r="I291" s="49"/>
      <c r="M291" s="49"/>
      <c r="N291" s="49"/>
      <c r="O291" s="49" t="s">
        <v>2088</v>
      </c>
      <c r="P291">
        <v>2</v>
      </c>
      <c r="Q291" t="s">
        <v>2089</v>
      </c>
      <c r="S291" s="49"/>
      <c r="T291" s="49"/>
      <c r="U291" s="49"/>
      <c r="W291" s="49"/>
      <c r="Z291" s="49"/>
      <c r="AA291" s="49"/>
      <c r="AB291" s="49"/>
    </row>
    <row r="292" spans="1:28" x14ac:dyDescent="0.25">
      <c r="A292" t="s">
        <v>2090</v>
      </c>
      <c r="B292" t="s">
        <v>878</v>
      </c>
      <c r="C292" t="s">
        <v>91</v>
      </c>
      <c r="D292">
        <v>2</v>
      </c>
      <c r="E292">
        <v>40</v>
      </c>
      <c r="F292">
        <v>5</v>
      </c>
      <c r="I292" s="49"/>
      <c r="M292" s="49"/>
      <c r="N292" s="49"/>
      <c r="O292" s="49" t="s">
        <v>2091</v>
      </c>
      <c r="P292">
        <v>2</v>
      </c>
      <c r="Q292" t="s">
        <v>2092</v>
      </c>
      <c r="S292" s="49"/>
      <c r="T292" s="49"/>
      <c r="U292" s="49"/>
      <c r="W292" s="49"/>
      <c r="Z292" s="49"/>
      <c r="AA292" s="49"/>
      <c r="AB292" s="49"/>
    </row>
    <row r="293" spans="1:28" x14ac:dyDescent="0.25">
      <c r="A293" t="s">
        <v>2093</v>
      </c>
      <c r="B293" t="s">
        <v>878</v>
      </c>
      <c r="C293" t="s">
        <v>91</v>
      </c>
      <c r="D293">
        <v>3</v>
      </c>
      <c r="E293">
        <v>40</v>
      </c>
      <c r="F293">
        <v>5</v>
      </c>
      <c r="I293" s="49"/>
      <c r="M293" s="49"/>
      <c r="N293" s="49" t="s">
        <v>2094</v>
      </c>
      <c r="O293" s="49" t="s">
        <v>2095</v>
      </c>
      <c r="P293">
        <v>2</v>
      </c>
      <c r="Q293" t="s">
        <v>2096</v>
      </c>
      <c r="S293" s="49"/>
      <c r="T293" s="49"/>
      <c r="U293" s="49"/>
      <c r="W293" s="49"/>
      <c r="Z293" s="49"/>
      <c r="AA293" s="49"/>
      <c r="AB293" s="49"/>
    </row>
    <row r="294" spans="1:28" x14ac:dyDescent="0.25">
      <c r="A294" t="s">
        <v>2097</v>
      </c>
      <c r="B294" t="s">
        <v>878</v>
      </c>
      <c r="C294" t="s">
        <v>91</v>
      </c>
      <c r="D294">
        <v>4</v>
      </c>
      <c r="E294">
        <v>30</v>
      </c>
      <c r="F294">
        <v>5</v>
      </c>
      <c r="I294" s="49"/>
      <c r="M294" s="49"/>
      <c r="N294" s="49" t="s">
        <v>2094</v>
      </c>
      <c r="O294" s="49" t="s">
        <v>2095</v>
      </c>
      <c r="P294">
        <v>2</v>
      </c>
      <c r="Q294" t="s">
        <v>881</v>
      </c>
      <c r="S294" s="49"/>
      <c r="T294" s="49"/>
      <c r="U294" s="49"/>
      <c r="W294" s="49"/>
      <c r="Z294" s="49"/>
      <c r="AA294" s="49"/>
      <c r="AB294" s="49"/>
    </row>
    <row r="295" spans="1:28" x14ac:dyDescent="0.25">
      <c r="A295" t="s">
        <v>2098</v>
      </c>
      <c r="B295" t="s">
        <v>882</v>
      </c>
      <c r="C295" t="s">
        <v>159</v>
      </c>
      <c r="D295">
        <v>1</v>
      </c>
      <c r="E295">
        <v>180</v>
      </c>
      <c r="F295">
        <v>10</v>
      </c>
      <c r="I295" s="49"/>
      <c r="M295" s="49"/>
      <c r="N295" s="49"/>
      <c r="O295" s="49" t="s">
        <v>2099</v>
      </c>
      <c r="P295">
        <v>2</v>
      </c>
      <c r="Q295" t="s">
        <v>884</v>
      </c>
      <c r="S295" s="49"/>
      <c r="T295" s="49"/>
      <c r="U295" s="49"/>
      <c r="W295" s="49"/>
      <c r="Z295" s="49"/>
      <c r="AA295" s="49"/>
      <c r="AB295" s="49"/>
    </row>
    <row r="296" spans="1:28" x14ac:dyDescent="0.25">
      <c r="A296" t="s">
        <v>2100</v>
      </c>
      <c r="B296" t="s">
        <v>882</v>
      </c>
      <c r="C296" t="s">
        <v>159</v>
      </c>
      <c r="D296">
        <v>2</v>
      </c>
      <c r="E296">
        <v>200</v>
      </c>
      <c r="F296">
        <v>6</v>
      </c>
      <c r="I296" s="49"/>
      <c r="M296" s="49"/>
      <c r="N296" s="49"/>
      <c r="O296" s="49" t="s">
        <v>2101</v>
      </c>
      <c r="P296">
        <v>2</v>
      </c>
      <c r="Q296" t="s">
        <v>2102</v>
      </c>
      <c r="S296" s="49"/>
      <c r="T296" s="49"/>
      <c r="U296" s="49"/>
      <c r="W296" s="49"/>
      <c r="Z296" s="49"/>
      <c r="AA296" s="49"/>
      <c r="AB296" s="49"/>
    </row>
    <row r="297" spans="1:28" x14ac:dyDescent="0.25">
      <c r="A297" t="s">
        <v>2103</v>
      </c>
      <c r="B297" t="s">
        <v>882</v>
      </c>
      <c r="C297" t="s">
        <v>159</v>
      </c>
      <c r="D297">
        <v>3</v>
      </c>
      <c r="E297">
        <v>180</v>
      </c>
      <c r="F297">
        <v>6</v>
      </c>
      <c r="I297" s="49"/>
      <c r="M297" s="49"/>
      <c r="N297" s="49"/>
      <c r="O297" s="49" t="s">
        <v>2101</v>
      </c>
      <c r="P297">
        <v>2</v>
      </c>
      <c r="Q297" t="s">
        <v>2104</v>
      </c>
      <c r="S297" s="49"/>
      <c r="T297" s="49"/>
      <c r="U297" s="49"/>
      <c r="W297" s="49"/>
      <c r="Z297" s="49"/>
      <c r="AA297" s="49"/>
      <c r="AB297" s="49"/>
    </row>
    <row r="298" spans="1:28" x14ac:dyDescent="0.25">
      <c r="A298" t="s">
        <v>2105</v>
      </c>
      <c r="B298" t="s">
        <v>882</v>
      </c>
      <c r="C298" t="s">
        <v>159</v>
      </c>
      <c r="D298">
        <v>4</v>
      </c>
      <c r="E298">
        <v>180</v>
      </c>
      <c r="F298">
        <v>3</v>
      </c>
      <c r="I298" s="49"/>
      <c r="M298" s="49"/>
      <c r="N298" s="49" t="s">
        <v>2106</v>
      </c>
      <c r="O298" s="49" t="s">
        <v>2107</v>
      </c>
      <c r="P298">
        <v>2</v>
      </c>
      <c r="Q298" t="s">
        <v>2108</v>
      </c>
      <c r="S298" s="49"/>
      <c r="T298" s="49"/>
      <c r="U298" s="49"/>
      <c r="W298" s="49"/>
      <c r="Z298" s="49"/>
      <c r="AA298" s="49"/>
      <c r="AB298" s="49"/>
    </row>
    <row r="299" spans="1:28" x14ac:dyDescent="0.25">
      <c r="A299" t="s">
        <v>2109</v>
      </c>
      <c r="B299" t="s">
        <v>882</v>
      </c>
      <c r="C299" t="s">
        <v>159</v>
      </c>
      <c r="D299">
        <v>5</v>
      </c>
      <c r="E299">
        <v>140</v>
      </c>
      <c r="F299">
        <v>3</v>
      </c>
      <c r="I299" s="49"/>
      <c r="M299" s="49"/>
      <c r="N299" s="49" t="s">
        <v>2106</v>
      </c>
      <c r="O299" s="49" t="s">
        <v>2107</v>
      </c>
      <c r="P299">
        <v>2</v>
      </c>
      <c r="Q299" t="s">
        <v>2110</v>
      </c>
      <c r="S299" s="49"/>
      <c r="T299" s="49"/>
      <c r="U299" s="49"/>
      <c r="W299" s="49"/>
      <c r="Z299" s="49"/>
      <c r="AA299" s="49"/>
      <c r="AB299" s="49"/>
    </row>
    <row r="300" spans="1:28" x14ac:dyDescent="0.25">
      <c r="A300" t="s">
        <v>2111</v>
      </c>
      <c r="B300" t="s">
        <v>882</v>
      </c>
      <c r="C300" t="s">
        <v>159</v>
      </c>
      <c r="D300">
        <v>6</v>
      </c>
      <c r="E300">
        <v>90</v>
      </c>
      <c r="F300">
        <v>5</v>
      </c>
      <c r="I300" s="49"/>
      <c r="M300" s="49"/>
      <c r="N300" s="49" t="s">
        <v>2106</v>
      </c>
      <c r="O300" s="49" t="s">
        <v>2107</v>
      </c>
      <c r="P300">
        <v>2</v>
      </c>
      <c r="Q300" t="s">
        <v>2112</v>
      </c>
      <c r="S300" s="49"/>
      <c r="T300" s="49"/>
      <c r="U300" s="49"/>
      <c r="W300" s="49"/>
      <c r="Z300" s="49"/>
      <c r="AA300" s="49"/>
      <c r="AB300" s="49"/>
    </row>
    <row r="301" spans="1:28" x14ac:dyDescent="0.25">
      <c r="A301" t="s">
        <v>2113</v>
      </c>
      <c r="B301" t="s">
        <v>882</v>
      </c>
      <c r="C301" t="s">
        <v>1404</v>
      </c>
      <c r="D301">
        <v>1</v>
      </c>
      <c r="E301">
        <v>50</v>
      </c>
      <c r="F301">
        <v>8</v>
      </c>
      <c r="I301" s="49"/>
      <c r="M301" s="49"/>
      <c r="N301" s="49"/>
      <c r="O301" s="49" t="s">
        <v>2114</v>
      </c>
      <c r="P301">
        <v>2</v>
      </c>
      <c r="Q301" t="s">
        <v>2115</v>
      </c>
      <c r="S301" s="49"/>
      <c r="T301" s="49"/>
      <c r="U301" s="49"/>
      <c r="W301" s="49"/>
      <c r="Z301" s="49"/>
      <c r="AA301" s="49"/>
      <c r="AB301" s="49"/>
    </row>
    <row r="302" spans="1:28" x14ac:dyDescent="0.25">
      <c r="A302" t="s">
        <v>2116</v>
      </c>
      <c r="B302" t="s">
        <v>882</v>
      </c>
      <c r="C302" t="s">
        <v>1404</v>
      </c>
      <c r="D302">
        <v>2</v>
      </c>
      <c r="E302">
        <v>50</v>
      </c>
      <c r="F302">
        <v>9</v>
      </c>
      <c r="I302" s="49"/>
      <c r="J302">
        <v>2</v>
      </c>
      <c r="K302">
        <v>1</v>
      </c>
      <c r="L302">
        <v>2</v>
      </c>
      <c r="M302" s="49" t="s">
        <v>1745</v>
      </c>
      <c r="N302" s="49"/>
      <c r="O302" s="49" t="s">
        <v>2117</v>
      </c>
      <c r="P302">
        <v>2</v>
      </c>
      <c r="Q302" t="s">
        <v>2118</v>
      </c>
      <c r="S302" s="49"/>
      <c r="T302" s="49"/>
      <c r="U302" s="49"/>
      <c r="W302" s="49"/>
      <c r="Z302" s="49"/>
      <c r="AA302" s="49"/>
      <c r="AB302" s="49"/>
    </row>
    <row r="303" spans="1:28" x14ac:dyDescent="0.25">
      <c r="A303" t="s">
        <v>2119</v>
      </c>
      <c r="B303" t="s">
        <v>882</v>
      </c>
      <c r="C303" t="s">
        <v>1404</v>
      </c>
      <c r="D303">
        <v>3</v>
      </c>
      <c r="E303">
        <v>50</v>
      </c>
      <c r="F303">
        <v>6.5</v>
      </c>
      <c r="I303" s="49"/>
      <c r="J303">
        <v>2</v>
      </c>
      <c r="K303">
        <v>1</v>
      </c>
      <c r="L303">
        <v>2</v>
      </c>
      <c r="M303" s="49" t="s">
        <v>1646</v>
      </c>
      <c r="N303" s="49"/>
      <c r="O303" s="49" t="s">
        <v>2120</v>
      </c>
      <c r="P303">
        <v>2</v>
      </c>
      <c r="Q303" t="s">
        <v>2121</v>
      </c>
      <c r="S303" s="49"/>
      <c r="T303" s="49"/>
      <c r="U303" s="49"/>
      <c r="W303" s="49"/>
      <c r="Z303" s="49"/>
      <c r="AA303" s="49"/>
      <c r="AB303" s="49"/>
    </row>
    <row r="304" spans="1:28" x14ac:dyDescent="0.25">
      <c r="A304" t="s">
        <v>2122</v>
      </c>
      <c r="B304" t="s">
        <v>882</v>
      </c>
      <c r="C304" t="s">
        <v>1404</v>
      </c>
      <c r="D304">
        <v>4</v>
      </c>
      <c r="E304">
        <v>50</v>
      </c>
      <c r="F304">
        <v>7</v>
      </c>
      <c r="I304" s="49"/>
      <c r="J304">
        <v>2</v>
      </c>
      <c r="K304">
        <v>1</v>
      </c>
      <c r="L304">
        <v>2</v>
      </c>
      <c r="M304" s="49" t="s">
        <v>610</v>
      </c>
      <c r="N304" s="49"/>
      <c r="O304" s="49" t="s">
        <v>2123</v>
      </c>
      <c r="P304">
        <v>2</v>
      </c>
      <c r="Q304" t="s">
        <v>2124</v>
      </c>
      <c r="S304" s="49"/>
      <c r="T304" s="49"/>
      <c r="U304" s="49"/>
      <c r="W304" s="49"/>
      <c r="Z304" s="49"/>
      <c r="AA304" s="49"/>
      <c r="AB304" s="49"/>
    </row>
    <row r="305" spans="1:28" x14ac:dyDescent="0.25">
      <c r="A305" t="s">
        <v>2125</v>
      </c>
      <c r="B305" t="s">
        <v>882</v>
      </c>
      <c r="C305" t="s">
        <v>186</v>
      </c>
      <c r="D305">
        <v>1</v>
      </c>
      <c r="E305">
        <v>45</v>
      </c>
      <c r="F305">
        <v>4</v>
      </c>
      <c r="I305" s="49"/>
      <c r="M305" s="49"/>
      <c r="N305" s="49" t="s">
        <v>2126</v>
      </c>
      <c r="O305" s="49"/>
      <c r="P305">
        <v>2</v>
      </c>
      <c r="Q305" t="s">
        <v>2127</v>
      </c>
      <c r="S305" s="49"/>
      <c r="T305" s="49"/>
      <c r="U305" s="49"/>
      <c r="W305" s="49"/>
      <c r="Z305" s="49"/>
      <c r="AA305" s="49"/>
      <c r="AB305" s="49"/>
    </row>
    <row r="306" spans="1:28" x14ac:dyDescent="0.25">
      <c r="A306" t="s">
        <v>2128</v>
      </c>
      <c r="B306" t="s">
        <v>882</v>
      </c>
      <c r="C306" t="s">
        <v>192</v>
      </c>
      <c r="D306">
        <v>1</v>
      </c>
      <c r="E306">
        <v>45</v>
      </c>
      <c r="F306">
        <v>3</v>
      </c>
      <c r="I306" s="49"/>
      <c r="M306" s="49"/>
      <c r="N306" s="49" t="s">
        <v>2126</v>
      </c>
      <c r="O306" s="49"/>
      <c r="P306">
        <v>2</v>
      </c>
      <c r="Q306" t="s">
        <v>2129</v>
      </c>
      <c r="S306" s="49"/>
      <c r="T306" s="49"/>
      <c r="U306" s="49"/>
      <c r="W306" s="49"/>
      <c r="Z306" s="49"/>
      <c r="AA306" s="49"/>
      <c r="AB306" s="49"/>
    </row>
    <row r="307" spans="1:28" x14ac:dyDescent="0.25">
      <c r="A307" t="s">
        <v>2130</v>
      </c>
      <c r="B307" t="s">
        <v>882</v>
      </c>
      <c r="C307" t="s">
        <v>186</v>
      </c>
      <c r="D307">
        <v>2</v>
      </c>
      <c r="E307">
        <v>45</v>
      </c>
      <c r="F307">
        <v>4</v>
      </c>
      <c r="I307" s="49"/>
      <c r="M307" s="49"/>
      <c r="N307" s="49" t="s">
        <v>2131</v>
      </c>
      <c r="O307" s="49" t="s">
        <v>2132</v>
      </c>
      <c r="P307">
        <v>2</v>
      </c>
      <c r="Q307" t="s">
        <v>2133</v>
      </c>
      <c r="S307" s="49"/>
      <c r="T307" s="49"/>
      <c r="U307" s="49"/>
      <c r="W307" s="49"/>
      <c r="Z307" s="49"/>
      <c r="AA307" s="49"/>
      <c r="AB307" s="49"/>
    </row>
    <row r="308" spans="1:28" x14ac:dyDescent="0.25">
      <c r="A308" t="s">
        <v>2134</v>
      </c>
      <c r="B308" t="s">
        <v>882</v>
      </c>
      <c r="C308" t="s">
        <v>192</v>
      </c>
      <c r="D308">
        <v>2</v>
      </c>
      <c r="E308">
        <v>45</v>
      </c>
      <c r="F308">
        <v>4</v>
      </c>
      <c r="I308" s="49"/>
      <c r="M308" s="49"/>
      <c r="N308" s="49" t="s">
        <v>2131</v>
      </c>
      <c r="O308" s="49"/>
      <c r="P308">
        <v>2</v>
      </c>
      <c r="Q308" t="s">
        <v>2135</v>
      </c>
      <c r="S308" s="49"/>
      <c r="T308" s="49"/>
      <c r="U308" s="49"/>
      <c r="W308" s="49"/>
      <c r="Z308" s="49"/>
      <c r="AA308" s="49"/>
      <c r="AB308" s="49"/>
    </row>
    <row r="309" spans="1:28" x14ac:dyDescent="0.25">
      <c r="A309" t="s">
        <v>2136</v>
      </c>
      <c r="B309" t="s">
        <v>882</v>
      </c>
      <c r="C309" t="s">
        <v>186</v>
      </c>
      <c r="D309">
        <v>3</v>
      </c>
      <c r="E309">
        <v>45</v>
      </c>
      <c r="F309">
        <v>6</v>
      </c>
      <c r="I309" s="49"/>
      <c r="M309" s="49"/>
      <c r="N309" s="49" t="s">
        <v>2137</v>
      </c>
      <c r="O309" s="49" t="s">
        <v>2132</v>
      </c>
      <c r="P309">
        <v>2</v>
      </c>
      <c r="Q309" t="s">
        <v>2138</v>
      </c>
      <c r="S309" s="49"/>
      <c r="T309" s="49"/>
      <c r="U309" s="49"/>
      <c r="W309" s="49"/>
      <c r="Z309" s="49"/>
      <c r="AA309" s="49"/>
      <c r="AB309" s="49"/>
    </row>
    <row r="310" spans="1:28" x14ac:dyDescent="0.25">
      <c r="A310" t="s">
        <v>2139</v>
      </c>
      <c r="B310" t="s">
        <v>882</v>
      </c>
      <c r="C310" t="s">
        <v>192</v>
      </c>
      <c r="D310">
        <v>3</v>
      </c>
      <c r="E310">
        <v>45</v>
      </c>
      <c r="F310">
        <v>3</v>
      </c>
      <c r="I310" s="49"/>
      <c r="M310" s="49"/>
      <c r="N310" s="49" t="s">
        <v>2137</v>
      </c>
      <c r="O310" s="49"/>
      <c r="P310">
        <v>2</v>
      </c>
      <c r="Q310" t="s">
        <v>2140</v>
      </c>
      <c r="S310" s="49"/>
      <c r="T310" s="49"/>
      <c r="U310" s="49"/>
      <c r="W310" s="49"/>
      <c r="Z310" s="49"/>
      <c r="AA310" s="49"/>
      <c r="AB310" s="49"/>
    </row>
    <row r="311" spans="1:28" x14ac:dyDescent="0.25">
      <c r="A311" t="s">
        <v>2141</v>
      </c>
      <c r="B311" t="s">
        <v>882</v>
      </c>
      <c r="C311" t="s">
        <v>10820</v>
      </c>
      <c r="D311">
        <v>1</v>
      </c>
      <c r="E311">
        <v>20</v>
      </c>
      <c r="F311">
        <v>20</v>
      </c>
      <c r="I311" s="49"/>
      <c r="M311" s="49"/>
      <c r="N311" s="49"/>
      <c r="O311" s="49" t="s">
        <v>2142</v>
      </c>
      <c r="P311">
        <v>2</v>
      </c>
      <c r="Q311" t="s">
        <v>2143</v>
      </c>
      <c r="S311" s="49"/>
      <c r="T311" s="49"/>
      <c r="U311" s="49"/>
      <c r="W311" s="49"/>
      <c r="Z311" s="49"/>
      <c r="AA311" s="49"/>
      <c r="AB311" s="49"/>
    </row>
    <row r="312" spans="1:28" x14ac:dyDescent="0.25">
      <c r="A312" t="s">
        <v>2144</v>
      </c>
      <c r="B312" t="s">
        <v>882</v>
      </c>
      <c r="C312" t="s">
        <v>10820</v>
      </c>
      <c r="D312">
        <v>2</v>
      </c>
      <c r="E312">
        <v>20</v>
      </c>
      <c r="F312">
        <v>15</v>
      </c>
      <c r="I312" s="49"/>
      <c r="M312" s="49"/>
      <c r="N312" s="49"/>
      <c r="O312" s="49"/>
      <c r="P312">
        <v>2</v>
      </c>
      <c r="Q312" t="s">
        <v>2145</v>
      </c>
      <c r="S312" s="49"/>
      <c r="T312" s="49"/>
      <c r="U312" s="49"/>
      <c r="W312" s="49"/>
      <c r="Z312" s="49"/>
      <c r="AA312" s="49"/>
      <c r="AB312" s="49"/>
    </row>
    <row r="313" spans="1:28" x14ac:dyDescent="0.25">
      <c r="A313" t="s">
        <v>2146</v>
      </c>
      <c r="B313" t="s">
        <v>882</v>
      </c>
      <c r="C313" t="s">
        <v>10820</v>
      </c>
      <c r="D313">
        <v>3</v>
      </c>
      <c r="E313">
        <v>20</v>
      </c>
      <c r="F313">
        <v>15</v>
      </c>
      <c r="I313" s="49"/>
      <c r="M313" s="49"/>
      <c r="N313" s="49"/>
      <c r="O313" s="49" t="s">
        <v>2147</v>
      </c>
      <c r="P313">
        <v>2</v>
      </c>
      <c r="Q313" t="s">
        <v>2148</v>
      </c>
      <c r="S313" s="49"/>
      <c r="T313" s="49"/>
      <c r="U313" s="49"/>
      <c r="W313" s="49"/>
      <c r="Z313" s="49"/>
      <c r="AA313" s="49"/>
      <c r="AB313" s="49"/>
    </row>
    <row r="314" spans="1:28" x14ac:dyDescent="0.25">
      <c r="A314" t="s">
        <v>2149</v>
      </c>
      <c r="B314" t="s">
        <v>882</v>
      </c>
      <c r="C314" t="s">
        <v>10820</v>
      </c>
      <c r="D314">
        <v>4</v>
      </c>
      <c r="E314">
        <v>20</v>
      </c>
      <c r="F314">
        <v>15</v>
      </c>
      <c r="I314" s="49"/>
      <c r="M314" s="49"/>
      <c r="N314" s="49"/>
      <c r="O314" s="49" t="s">
        <v>2147</v>
      </c>
      <c r="P314">
        <v>2</v>
      </c>
      <c r="Q314" t="s">
        <v>885</v>
      </c>
      <c r="S314" s="49"/>
      <c r="T314" s="49"/>
      <c r="U314" s="49"/>
      <c r="W314" s="49"/>
      <c r="Z314" s="49"/>
      <c r="AA314" s="49"/>
      <c r="AB314" s="49"/>
    </row>
    <row r="315" spans="1:28" x14ac:dyDescent="0.25">
      <c r="A315" t="s">
        <v>2150</v>
      </c>
      <c r="B315" t="s">
        <v>886</v>
      </c>
      <c r="C315" t="s">
        <v>41</v>
      </c>
      <c r="D315">
        <v>1</v>
      </c>
      <c r="E315">
        <v>50</v>
      </c>
      <c r="F315">
        <v>12</v>
      </c>
      <c r="I315" s="49"/>
      <c r="J315">
        <v>2</v>
      </c>
      <c r="K315">
        <v>1</v>
      </c>
      <c r="L315">
        <v>2</v>
      </c>
      <c r="M315" s="49" t="s">
        <v>2151</v>
      </c>
      <c r="N315" s="49"/>
      <c r="O315" s="49" t="s">
        <v>2152</v>
      </c>
      <c r="P315">
        <v>2</v>
      </c>
      <c r="Q315" t="s">
        <v>888</v>
      </c>
      <c r="S315" s="49"/>
      <c r="T315" s="49"/>
      <c r="U315" s="49"/>
      <c r="W315" s="49"/>
      <c r="Z315" s="49"/>
      <c r="AA315" s="49"/>
      <c r="AB315" s="49"/>
    </row>
    <row r="316" spans="1:28" x14ac:dyDescent="0.25">
      <c r="A316" t="s">
        <v>2153</v>
      </c>
      <c r="B316" t="s">
        <v>886</v>
      </c>
      <c r="C316" t="s">
        <v>41</v>
      </c>
      <c r="D316">
        <v>2</v>
      </c>
      <c r="E316">
        <v>55</v>
      </c>
      <c r="F316">
        <v>12</v>
      </c>
      <c r="I316" s="49"/>
      <c r="J316">
        <v>2</v>
      </c>
      <c r="K316">
        <v>1</v>
      </c>
      <c r="L316">
        <v>2</v>
      </c>
      <c r="M316" s="49" t="s">
        <v>618</v>
      </c>
      <c r="N316" s="49"/>
      <c r="O316" s="49" t="s">
        <v>2154</v>
      </c>
      <c r="P316">
        <v>2</v>
      </c>
      <c r="Q316" t="s">
        <v>2155</v>
      </c>
      <c r="S316" s="49"/>
      <c r="T316" s="49"/>
      <c r="U316" s="49"/>
      <c r="W316" s="49"/>
      <c r="Z316" s="49"/>
      <c r="AA316" s="49"/>
      <c r="AB316" s="49"/>
    </row>
    <row r="317" spans="1:28" x14ac:dyDescent="0.25">
      <c r="A317" t="s">
        <v>2156</v>
      </c>
      <c r="B317" t="s">
        <v>886</v>
      </c>
      <c r="C317" t="s">
        <v>41</v>
      </c>
      <c r="D317">
        <v>3</v>
      </c>
      <c r="E317">
        <v>55</v>
      </c>
      <c r="F317">
        <v>12</v>
      </c>
      <c r="I317" s="49"/>
      <c r="J317">
        <v>2</v>
      </c>
      <c r="K317">
        <v>1</v>
      </c>
      <c r="L317">
        <v>2</v>
      </c>
      <c r="M317" s="49" t="s">
        <v>618</v>
      </c>
      <c r="N317" s="49"/>
      <c r="O317" s="49" t="s">
        <v>2154</v>
      </c>
      <c r="P317">
        <v>2</v>
      </c>
      <c r="Q317" t="s">
        <v>2157</v>
      </c>
      <c r="S317" s="49"/>
      <c r="T317" s="49"/>
      <c r="U317" s="49"/>
      <c r="W317" s="49"/>
      <c r="Z317" s="49"/>
      <c r="AA317" s="49"/>
      <c r="AB317" s="49"/>
    </row>
    <row r="318" spans="1:28" x14ac:dyDescent="0.25">
      <c r="A318" t="s">
        <v>2158</v>
      </c>
      <c r="B318" t="s">
        <v>886</v>
      </c>
      <c r="C318" t="s">
        <v>41</v>
      </c>
      <c r="D318">
        <v>4</v>
      </c>
      <c r="E318">
        <v>60</v>
      </c>
      <c r="F318">
        <v>12</v>
      </c>
      <c r="I318" s="49"/>
      <c r="J318">
        <v>2</v>
      </c>
      <c r="K318">
        <v>1</v>
      </c>
      <c r="L318">
        <v>2</v>
      </c>
      <c r="M318" s="49" t="s">
        <v>1745</v>
      </c>
      <c r="N318" s="49"/>
      <c r="O318" s="49" t="s">
        <v>1932</v>
      </c>
      <c r="P318">
        <v>2</v>
      </c>
      <c r="Q318" t="s">
        <v>2159</v>
      </c>
      <c r="S318" s="49"/>
      <c r="T318" s="49"/>
      <c r="U318" s="49"/>
      <c r="W318" s="49"/>
      <c r="Z318" s="49"/>
      <c r="AA318" s="49"/>
      <c r="AB318" s="49"/>
    </row>
    <row r="319" spans="1:28" x14ac:dyDescent="0.25">
      <c r="A319" t="s">
        <v>2160</v>
      </c>
      <c r="B319" t="s">
        <v>886</v>
      </c>
      <c r="C319" t="s">
        <v>45</v>
      </c>
      <c r="D319">
        <v>1</v>
      </c>
      <c r="E319">
        <v>80</v>
      </c>
      <c r="F319">
        <v>10</v>
      </c>
      <c r="I319" s="49"/>
      <c r="J319">
        <v>2</v>
      </c>
      <c r="K319">
        <v>1</v>
      </c>
      <c r="L319">
        <v>2</v>
      </c>
      <c r="M319" s="49" t="s">
        <v>2151</v>
      </c>
      <c r="N319" s="49"/>
      <c r="O319" s="49" t="s">
        <v>2161</v>
      </c>
      <c r="P319">
        <v>2</v>
      </c>
      <c r="Q319" t="s">
        <v>2162</v>
      </c>
      <c r="S319" s="49"/>
      <c r="T319" s="49"/>
      <c r="U319" s="49"/>
      <c r="W319" s="49"/>
      <c r="Z319" s="49"/>
      <c r="AA319" s="49"/>
      <c r="AB319" s="49"/>
    </row>
    <row r="320" spans="1:28" x14ac:dyDescent="0.25">
      <c r="A320" t="s">
        <v>2163</v>
      </c>
      <c r="B320" t="s">
        <v>886</v>
      </c>
      <c r="C320" t="s">
        <v>45</v>
      </c>
      <c r="D320">
        <v>2</v>
      </c>
      <c r="E320">
        <v>100</v>
      </c>
      <c r="F320">
        <v>10</v>
      </c>
      <c r="I320" s="49"/>
      <c r="J320">
        <v>2</v>
      </c>
      <c r="K320">
        <v>1</v>
      </c>
      <c r="L320">
        <v>2</v>
      </c>
      <c r="M320" s="49" t="s">
        <v>2164</v>
      </c>
      <c r="N320" s="49"/>
      <c r="O320" s="49" t="s">
        <v>2165</v>
      </c>
      <c r="P320">
        <v>2</v>
      </c>
      <c r="Q320" t="s">
        <v>2166</v>
      </c>
      <c r="S320" s="49"/>
      <c r="T320" s="49"/>
      <c r="U320" s="49"/>
      <c r="W320" s="49"/>
      <c r="Z320" s="49"/>
      <c r="AA320" s="49"/>
      <c r="AB320" s="49"/>
    </row>
    <row r="321" spans="1:28" x14ac:dyDescent="0.25">
      <c r="A321" t="s">
        <v>2167</v>
      </c>
      <c r="B321" t="s">
        <v>886</v>
      </c>
      <c r="C321" t="s">
        <v>45</v>
      </c>
      <c r="D321">
        <v>3</v>
      </c>
      <c r="E321">
        <v>120</v>
      </c>
      <c r="F321">
        <v>10</v>
      </c>
      <c r="I321" s="49"/>
      <c r="J321">
        <v>2</v>
      </c>
      <c r="K321">
        <v>1</v>
      </c>
      <c r="L321">
        <v>2</v>
      </c>
      <c r="M321" s="49" t="s">
        <v>2164</v>
      </c>
      <c r="N321" s="49"/>
      <c r="O321" s="49" t="s">
        <v>2165</v>
      </c>
      <c r="P321">
        <v>2</v>
      </c>
      <c r="Q321" t="s">
        <v>2168</v>
      </c>
      <c r="S321" s="49"/>
      <c r="T321" s="49"/>
      <c r="U321" s="49"/>
      <c r="W321" s="49"/>
      <c r="Z321" s="49"/>
      <c r="AA321" s="49"/>
      <c r="AB321" s="49"/>
    </row>
    <row r="322" spans="1:28" x14ac:dyDescent="0.25">
      <c r="A322" t="s">
        <v>2169</v>
      </c>
      <c r="B322" t="s">
        <v>886</v>
      </c>
      <c r="C322" t="s">
        <v>45</v>
      </c>
      <c r="D322">
        <v>4</v>
      </c>
      <c r="E322">
        <v>150</v>
      </c>
      <c r="F322">
        <v>10</v>
      </c>
      <c r="I322" s="49"/>
      <c r="J322">
        <v>2</v>
      </c>
      <c r="K322">
        <v>1</v>
      </c>
      <c r="L322">
        <v>3</v>
      </c>
      <c r="M322" s="49" t="s">
        <v>610</v>
      </c>
      <c r="N322" s="49"/>
      <c r="O322" s="49" t="s">
        <v>2170</v>
      </c>
      <c r="P322">
        <v>2</v>
      </c>
      <c r="Q322" t="s">
        <v>2171</v>
      </c>
      <c r="S322" s="49"/>
      <c r="T322" s="49"/>
      <c r="U322" s="49"/>
      <c r="W322" s="49"/>
      <c r="Z322" s="49"/>
      <c r="AA322" s="49"/>
      <c r="AB322" s="49"/>
    </row>
    <row r="323" spans="1:28" x14ac:dyDescent="0.25">
      <c r="A323" t="s">
        <v>2172</v>
      </c>
      <c r="B323" t="s">
        <v>886</v>
      </c>
      <c r="C323" t="s">
        <v>63</v>
      </c>
      <c r="D323">
        <v>1</v>
      </c>
      <c r="E323">
        <v>50</v>
      </c>
      <c r="F323">
        <v>10</v>
      </c>
      <c r="I323" s="49"/>
      <c r="J323">
        <v>2</v>
      </c>
      <c r="K323">
        <v>1</v>
      </c>
      <c r="L323">
        <v>2</v>
      </c>
      <c r="M323" s="49" t="s">
        <v>2151</v>
      </c>
      <c r="N323" s="49"/>
      <c r="O323" s="49" t="s">
        <v>2152</v>
      </c>
      <c r="P323">
        <v>2</v>
      </c>
      <c r="Q323" t="s">
        <v>2173</v>
      </c>
      <c r="S323" s="49"/>
      <c r="T323" s="49"/>
      <c r="U323" s="49"/>
      <c r="W323" s="49"/>
      <c r="Z323" s="49"/>
      <c r="AA323" s="49"/>
      <c r="AB323" s="49"/>
    </row>
    <row r="324" spans="1:28" x14ac:dyDescent="0.25">
      <c r="A324" t="s">
        <v>2174</v>
      </c>
      <c r="B324" t="s">
        <v>886</v>
      </c>
      <c r="C324" t="s">
        <v>63</v>
      </c>
      <c r="D324">
        <v>2</v>
      </c>
      <c r="E324">
        <v>70</v>
      </c>
      <c r="F324">
        <v>10</v>
      </c>
      <c r="I324" s="49"/>
      <c r="J324">
        <v>2</v>
      </c>
      <c r="K324">
        <v>1</v>
      </c>
      <c r="L324">
        <v>2</v>
      </c>
      <c r="M324" s="49" t="s">
        <v>622</v>
      </c>
      <c r="N324" s="49"/>
      <c r="O324" s="49" t="s">
        <v>2066</v>
      </c>
      <c r="P324">
        <v>2</v>
      </c>
      <c r="Q324" t="s">
        <v>2175</v>
      </c>
      <c r="S324" s="49"/>
      <c r="T324" s="49"/>
      <c r="U324" s="49"/>
      <c r="W324" s="49"/>
      <c r="Z324" s="49"/>
      <c r="AA324" s="49"/>
      <c r="AB324" s="49"/>
    </row>
    <row r="325" spans="1:28" x14ac:dyDescent="0.25">
      <c r="A325" t="s">
        <v>2176</v>
      </c>
      <c r="B325" t="s">
        <v>886</v>
      </c>
      <c r="C325" t="s">
        <v>63</v>
      </c>
      <c r="D325">
        <v>3</v>
      </c>
      <c r="E325">
        <v>80</v>
      </c>
      <c r="F325">
        <v>10</v>
      </c>
      <c r="I325" s="49"/>
      <c r="J325">
        <v>2</v>
      </c>
      <c r="K325">
        <v>1</v>
      </c>
      <c r="L325">
        <v>2</v>
      </c>
      <c r="M325" s="49" t="s">
        <v>618</v>
      </c>
      <c r="N325" s="49"/>
      <c r="O325" s="49" t="s">
        <v>2154</v>
      </c>
      <c r="P325">
        <v>2</v>
      </c>
      <c r="Q325" t="s">
        <v>2177</v>
      </c>
      <c r="S325" s="49"/>
      <c r="T325" s="49"/>
      <c r="U325" s="49"/>
      <c r="W325" s="49"/>
      <c r="Z325" s="49"/>
      <c r="AA325" s="49"/>
      <c r="AB325" s="49"/>
    </row>
    <row r="326" spans="1:28" x14ac:dyDescent="0.25">
      <c r="A326" t="s">
        <v>2178</v>
      </c>
      <c r="B326" t="s">
        <v>886</v>
      </c>
      <c r="C326" t="s">
        <v>91</v>
      </c>
      <c r="D326">
        <v>1</v>
      </c>
      <c r="E326">
        <v>25</v>
      </c>
      <c r="F326">
        <v>10</v>
      </c>
      <c r="I326" s="49"/>
      <c r="J326">
        <v>2</v>
      </c>
      <c r="K326">
        <v>1</v>
      </c>
      <c r="L326">
        <v>2</v>
      </c>
      <c r="M326" s="49" t="s">
        <v>618</v>
      </c>
      <c r="N326" s="49"/>
      <c r="O326" s="49" t="s">
        <v>2154</v>
      </c>
      <c r="P326">
        <v>2</v>
      </c>
      <c r="Q326" t="s">
        <v>2179</v>
      </c>
      <c r="S326" s="49"/>
      <c r="T326" s="49"/>
      <c r="U326" s="49"/>
      <c r="W326" s="49"/>
      <c r="Z326" s="49"/>
      <c r="AA326" s="49"/>
      <c r="AB326" s="49"/>
    </row>
    <row r="327" spans="1:28" x14ac:dyDescent="0.25">
      <c r="A327" t="s">
        <v>2180</v>
      </c>
      <c r="B327" t="s">
        <v>886</v>
      </c>
      <c r="C327" t="s">
        <v>91</v>
      </c>
      <c r="D327">
        <v>2</v>
      </c>
      <c r="E327">
        <v>25</v>
      </c>
      <c r="F327">
        <v>10</v>
      </c>
      <c r="I327" s="49"/>
      <c r="J327">
        <v>2</v>
      </c>
      <c r="K327">
        <v>1</v>
      </c>
      <c r="L327">
        <v>3</v>
      </c>
      <c r="M327" s="49" t="s">
        <v>1745</v>
      </c>
      <c r="N327" s="49"/>
      <c r="O327" s="49" t="s">
        <v>2181</v>
      </c>
      <c r="P327">
        <v>2</v>
      </c>
      <c r="Q327" t="s">
        <v>2182</v>
      </c>
      <c r="S327" s="49"/>
      <c r="T327" s="49"/>
      <c r="U327" s="49"/>
      <c r="W327" s="49"/>
      <c r="Z327" s="49"/>
      <c r="AA327" s="49"/>
      <c r="AB327" s="49"/>
    </row>
    <row r="328" spans="1:28" x14ac:dyDescent="0.25">
      <c r="A328" t="s">
        <v>2183</v>
      </c>
      <c r="B328" t="s">
        <v>886</v>
      </c>
      <c r="C328" t="s">
        <v>91</v>
      </c>
      <c r="D328">
        <v>3</v>
      </c>
      <c r="E328">
        <v>30</v>
      </c>
      <c r="F328">
        <v>10</v>
      </c>
      <c r="I328" s="49"/>
      <c r="J328">
        <v>2</v>
      </c>
      <c r="K328">
        <v>1</v>
      </c>
      <c r="L328">
        <v>3</v>
      </c>
      <c r="M328" s="49" t="s">
        <v>1646</v>
      </c>
      <c r="N328" s="49"/>
      <c r="O328" s="49" t="s">
        <v>2184</v>
      </c>
      <c r="P328">
        <v>2</v>
      </c>
      <c r="Q328" t="s">
        <v>2185</v>
      </c>
      <c r="S328" s="49"/>
      <c r="T328" s="49"/>
      <c r="U328" s="49"/>
      <c r="W328" s="49"/>
      <c r="Z328" s="49"/>
      <c r="AA328" s="49"/>
      <c r="AB328" s="49"/>
    </row>
    <row r="329" spans="1:28" x14ac:dyDescent="0.25">
      <c r="A329" t="s">
        <v>2186</v>
      </c>
      <c r="B329" t="s">
        <v>886</v>
      </c>
      <c r="C329" t="s">
        <v>108</v>
      </c>
      <c r="D329">
        <v>1</v>
      </c>
      <c r="E329">
        <v>15</v>
      </c>
      <c r="F329">
        <v>15</v>
      </c>
      <c r="I329" s="49"/>
      <c r="J329">
        <v>3</v>
      </c>
      <c r="K329">
        <v>1</v>
      </c>
      <c r="L329">
        <v>3</v>
      </c>
      <c r="M329" s="49" t="s">
        <v>2187</v>
      </c>
      <c r="N329" s="49"/>
      <c r="O329" s="49" t="s">
        <v>2188</v>
      </c>
      <c r="P329">
        <v>2</v>
      </c>
      <c r="Q329" t="s">
        <v>2189</v>
      </c>
      <c r="S329" s="49"/>
      <c r="T329" s="49"/>
      <c r="U329" s="49"/>
      <c r="W329" s="49"/>
      <c r="Z329" s="49"/>
      <c r="AA329" s="49"/>
      <c r="AB329" s="49"/>
    </row>
    <row r="330" spans="1:28" x14ac:dyDescent="0.25">
      <c r="A330" t="s">
        <v>2190</v>
      </c>
      <c r="B330" t="s">
        <v>886</v>
      </c>
      <c r="C330" t="s">
        <v>108</v>
      </c>
      <c r="D330">
        <v>2</v>
      </c>
      <c r="E330">
        <v>15</v>
      </c>
      <c r="F330">
        <v>15</v>
      </c>
      <c r="I330" s="49"/>
      <c r="J330">
        <v>3</v>
      </c>
      <c r="K330">
        <v>1</v>
      </c>
      <c r="L330">
        <v>3</v>
      </c>
      <c r="M330" s="49" t="s">
        <v>2191</v>
      </c>
      <c r="N330" s="49"/>
      <c r="O330" s="49" t="s">
        <v>2192</v>
      </c>
      <c r="P330">
        <v>2</v>
      </c>
      <c r="Q330" t="s">
        <v>889</v>
      </c>
      <c r="S330" s="49"/>
      <c r="T330" s="49"/>
      <c r="U330" s="49"/>
      <c r="W330" s="49"/>
      <c r="Z330" s="49"/>
      <c r="AA330" s="49"/>
      <c r="AB330" s="49"/>
    </row>
    <row r="331" spans="1:28" x14ac:dyDescent="0.25">
      <c r="A331" t="s">
        <v>2193</v>
      </c>
      <c r="B331" t="s">
        <v>890</v>
      </c>
      <c r="C331" t="s">
        <v>112</v>
      </c>
      <c r="D331">
        <v>1</v>
      </c>
      <c r="E331">
        <v>45</v>
      </c>
      <c r="F331">
        <v>15</v>
      </c>
      <c r="I331" s="49"/>
      <c r="J331">
        <v>1</v>
      </c>
      <c r="K331">
        <v>1</v>
      </c>
      <c r="L331">
        <v>3</v>
      </c>
      <c r="M331" s="49" t="s">
        <v>618</v>
      </c>
      <c r="N331" s="49"/>
      <c r="O331" s="49" t="s">
        <v>2194</v>
      </c>
      <c r="P331">
        <v>2</v>
      </c>
      <c r="Q331" t="s">
        <v>891</v>
      </c>
      <c r="S331" s="49"/>
      <c r="T331" s="49"/>
      <c r="U331" s="49"/>
      <c r="W331" s="49"/>
      <c r="Z331" s="49"/>
      <c r="AA331" s="49"/>
      <c r="AB331" s="49"/>
    </row>
    <row r="332" spans="1:28" x14ac:dyDescent="0.25">
      <c r="A332" t="s">
        <v>2195</v>
      </c>
      <c r="B332" t="s">
        <v>890</v>
      </c>
      <c r="C332" t="s">
        <v>112</v>
      </c>
      <c r="D332">
        <v>2</v>
      </c>
      <c r="E332">
        <v>35</v>
      </c>
      <c r="F332">
        <v>13</v>
      </c>
      <c r="I332" s="49"/>
      <c r="J332">
        <v>3</v>
      </c>
      <c r="K332">
        <v>1</v>
      </c>
      <c r="L332">
        <v>3</v>
      </c>
      <c r="M332" s="49" t="s">
        <v>618</v>
      </c>
      <c r="N332" s="49"/>
      <c r="O332" s="49" t="s">
        <v>2196</v>
      </c>
      <c r="P332">
        <v>2</v>
      </c>
      <c r="Q332" t="s">
        <v>2197</v>
      </c>
      <c r="S332" s="49"/>
      <c r="T332" s="49"/>
      <c r="U332" s="49"/>
      <c r="W332" s="49"/>
      <c r="Z332" s="49"/>
      <c r="AA332" s="49"/>
      <c r="AB332" s="49"/>
    </row>
    <row r="333" spans="1:28" x14ac:dyDescent="0.25">
      <c r="A333" t="s">
        <v>2198</v>
      </c>
      <c r="B333" t="s">
        <v>890</v>
      </c>
      <c r="C333" t="s">
        <v>112</v>
      </c>
      <c r="D333">
        <v>3</v>
      </c>
      <c r="E333">
        <v>35</v>
      </c>
      <c r="F333">
        <v>12</v>
      </c>
      <c r="I333" s="49"/>
      <c r="J333">
        <v>3</v>
      </c>
      <c r="K333">
        <v>1</v>
      </c>
      <c r="L333">
        <v>3</v>
      </c>
      <c r="M333" s="49" t="s">
        <v>610</v>
      </c>
      <c r="N333" s="49"/>
      <c r="O333" s="49" t="s">
        <v>2199</v>
      </c>
      <c r="P333">
        <v>2</v>
      </c>
      <c r="Q333" t="s">
        <v>2200</v>
      </c>
      <c r="S333" s="49"/>
      <c r="T333" s="49"/>
      <c r="U333" s="49"/>
      <c r="W333" s="49"/>
      <c r="Z333" s="49"/>
      <c r="AA333" s="49"/>
      <c r="AB333" s="49"/>
    </row>
    <row r="334" spans="1:28" x14ac:dyDescent="0.25">
      <c r="A334" t="s">
        <v>2201</v>
      </c>
      <c r="B334" t="s">
        <v>890</v>
      </c>
      <c r="C334" t="s">
        <v>112</v>
      </c>
      <c r="D334">
        <v>4</v>
      </c>
      <c r="E334">
        <v>35</v>
      </c>
      <c r="F334">
        <v>12</v>
      </c>
      <c r="I334" s="49"/>
      <c r="J334">
        <v>3</v>
      </c>
      <c r="K334">
        <v>1</v>
      </c>
      <c r="L334">
        <v>3</v>
      </c>
      <c r="M334" s="49" t="s">
        <v>1646</v>
      </c>
      <c r="N334" s="49"/>
      <c r="O334" s="49" t="s">
        <v>2202</v>
      </c>
      <c r="P334">
        <v>2</v>
      </c>
      <c r="Q334" t="s">
        <v>2203</v>
      </c>
      <c r="S334" s="49"/>
      <c r="T334" s="49"/>
      <c r="U334" s="49"/>
      <c r="W334" s="49"/>
      <c r="Z334" s="49"/>
      <c r="AA334" s="49"/>
      <c r="AB334" s="49"/>
    </row>
    <row r="335" spans="1:28" x14ac:dyDescent="0.25">
      <c r="A335" t="s">
        <v>2204</v>
      </c>
      <c r="B335" t="s">
        <v>890</v>
      </c>
      <c r="C335" t="s">
        <v>214</v>
      </c>
      <c r="D335">
        <v>1</v>
      </c>
      <c r="E335">
        <v>50</v>
      </c>
      <c r="F335">
        <v>12</v>
      </c>
      <c r="I335" s="49"/>
      <c r="J335">
        <v>2</v>
      </c>
      <c r="K335">
        <v>1</v>
      </c>
      <c r="L335">
        <v>2</v>
      </c>
      <c r="M335" s="49" t="s">
        <v>1745</v>
      </c>
      <c r="N335" s="49"/>
      <c r="O335" s="49" t="s">
        <v>2205</v>
      </c>
      <c r="P335">
        <v>2</v>
      </c>
      <c r="Q335" t="s">
        <v>2206</v>
      </c>
      <c r="S335" s="49"/>
      <c r="T335" s="49"/>
      <c r="U335" s="49"/>
      <c r="W335" s="49"/>
      <c r="Z335" s="49"/>
      <c r="AA335" s="49"/>
      <c r="AB335" s="49"/>
    </row>
    <row r="336" spans="1:28" x14ac:dyDescent="0.25">
      <c r="A336" t="s">
        <v>2207</v>
      </c>
      <c r="B336" t="s">
        <v>890</v>
      </c>
      <c r="C336" t="s">
        <v>214</v>
      </c>
      <c r="D336">
        <v>2</v>
      </c>
      <c r="E336">
        <v>50</v>
      </c>
      <c r="F336">
        <v>10</v>
      </c>
      <c r="I336" s="49"/>
      <c r="J336">
        <v>2</v>
      </c>
      <c r="K336">
        <v>1</v>
      </c>
      <c r="L336">
        <v>2</v>
      </c>
      <c r="M336" s="49" t="s">
        <v>1646</v>
      </c>
      <c r="N336" s="49"/>
      <c r="O336" s="49" t="s">
        <v>2208</v>
      </c>
      <c r="P336">
        <v>2</v>
      </c>
      <c r="Q336" t="s">
        <v>2209</v>
      </c>
      <c r="S336" s="49"/>
      <c r="T336" s="49"/>
      <c r="U336" s="49"/>
      <c r="W336" s="49"/>
      <c r="Z336" s="49"/>
      <c r="AA336" s="49"/>
      <c r="AB336" s="49"/>
    </row>
    <row r="337" spans="1:28" x14ac:dyDescent="0.25">
      <c r="A337" t="s">
        <v>2210</v>
      </c>
      <c r="B337" t="s">
        <v>890</v>
      </c>
      <c r="C337" t="s">
        <v>214</v>
      </c>
      <c r="D337">
        <v>3</v>
      </c>
      <c r="E337">
        <v>40</v>
      </c>
      <c r="F337">
        <v>10</v>
      </c>
      <c r="I337" s="49"/>
      <c r="J337">
        <v>2</v>
      </c>
      <c r="K337">
        <v>1</v>
      </c>
      <c r="L337">
        <v>2</v>
      </c>
      <c r="M337" s="49" t="s">
        <v>610</v>
      </c>
      <c r="N337" s="49"/>
      <c r="O337" s="49" t="s">
        <v>2211</v>
      </c>
      <c r="P337">
        <v>2</v>
      </c>
      <c r="Q337" t="s">
        <v>2212</v>
      </c>
      <c r="S337" s="49"/>
      <c r="T337" s="49"/>
      <c r="U337" s="49"/>
      <c r="W337" s="49"/>
      <c r="Z337" s="49"/>
      <c r="AA337" s="49"/>
      <c r="AB337" s="49"/>
    </row>
    <row r="338" spans="1:28" x14ac:dyDescent="0.25">
      <c r="A338" t="s">
        <v>2213</v>
      </c>
      <c r="B338" t="s">
        <v>890</v>
      </c>
      <c r="C338" t="s">
        <v>214</v>
      </c>
      <c r="D338">
        <v>4</v>
      </c>
      <c r="E338">
        <v>40</v>
      </c>
      <c r="F338">
        <v>10</v>
      </c>
      <c r="I338" s="49"/>
      <c r="J338">
        <v>2</v>
      </c>
      <c r="K338">
        <v>1</v>
      </c>
      <c r="L338">
        <v>2</v>
      </c>
      <c r="M338" s="49" t="s">
        <v>610</v>
      </c>
      <c r="N338" s="49"/>
      <c r="O338" s="49" t="s">
        <v>2214</v>
      </c>
      <c r="P338">
        <v>2</v>
      </c>
      <c r="Q338" t="s">
        <v>2215</v>
      </c>
      <c r="S338" s="49"/>
      <c r="T338" s="49"/>
      <c r="U338" s="49"/>
      <c r="W338" s="49"/>
      <c r="Z338" s="49"/>
      <c r="AA338" s="49"/>
      <c r="AB338" s="49"/>
    </row>
    <row r="339" spans="1:28" x14ac:dyDescent="0.25">
      <c r="A339" t="s">
        <v>2216</v>
      </c>
      <c r="B339" t="s">
        <v>890</v>
      </c>
      <c r="C339" t="s">
        <v>235</v>
      </c>
      <c r="D339">
        <v>1</v>
      </c>
      <c r="E339">
        <v>10</v>
      </c>
      <c r="F339">
        <v>12</v>
      </c>
      <c r="I339" s="49"/>
      <c r="M339" s="49"/>
      <c r="N339" s="49"/>
      <c r="O339" s="49" t="s">
        <v>2217</v>
      </c>
      <c r="P339">
        <v>2</v>
      </c>
      <c r="Q339" t="s">
        <v>2218</v>
      </c>
      <c r="S339" s="49"/>
      <c r="T339" s="49"/>
      <c r="U339" s="49"/>
      <c r="W339" s="49"/>
      <c r="Z339" s="49"/>
      <c r="AA339" s="49"/>
      <c r="AB339" s="49"/>
    </row>
    <row r="340" spans="1:28" x14ac:dyDescent="0.25">
      <c r="A340" t="s">
        <v>2219</v>
      </c>
      <c r="B340" t="s">
        <v>890</v>
      </c>
      <c r="C340" t="s">
        <v>235</v>
      </c>
      <c r="D340">
        <v>2</v>
      </c>
      <c r="E340">
        <v>10</v>
      </c>
      <c r="F340">
        <v>10</v>
      </c>
      <c r="I340" s="49"/>
      <c r="M340" s="49"/>
      <c r="N340" s="49"/>
      <c r="O340" s="49" t="s">
        <v>2217</v>
      </c>
      <c r="P340">
        <v>2</v>
      </c>
      <c r="Q340" t="s">
        <v>2220</v>
      </c>
      <c r="S340" s="49"/>
      <c r="T340" s="49"/>
      <c r="U340" s="49"/>
      <c r="W340" s="49"/>
      <c r="Z340" s="49"/>
      <c r="AA340" s="49"/>
      <c r="AB340" s="49"/>
    </row>
    <row r="341" spans="1:28" x14ac:dyDescent="0.25">
      <c r="A341" t="s">
        <v>2221</v>
      </c>
      <c r="B341" t="s">
        <v>890</v>
      </c>
      <c r="C341" t="s">
        <v>235</v>
      </c>
      <c r="D341">
        <v>3</v>
      </c>
      <c r="E341">
        <v>10</v>
      </c>
      <c r="F341">
        <v>11</v>
      </c>
      <c r="I341" s="49"/>
      <c r="M341" s="49" t="s">
        <v>610</v>
      </c>
      <c r="N341" s="49"/>
      <c r="O341" s="49" t="s">
        <v>2222</v>
      </c>
      <c r="P341">
        <v>2</v>
      </c>
      <c r="Q341" t="s">
        <v>2223</v>
      </c>
      <c r="S341" s="49"/>
      <c r="T341" s="49"/>
      <c r="U341" s="49"/>
      <c r="W341" s="49"/>
      <c r="Z341" s="49"/>
      <c r="AA341" s="49"/>
      <c r="AB341" s="49"/>
    </row>
    <row r="342" spans="1:28" x14ac:dyDescent="0.25">
      <c r="A342" t="s">
        <v>2224</v>
      </c>
      <c r="B342" t="s">
        <v>890</v>
      </c>
      <c r="C342" t="s">
        <v>8734</v>
      </c>
      <c r="D342">
        <v>1</v>
      </c>
      <c r="E342">
        <v>25</v>
      </c>
      <c r="F342">
        <v>12</v>
      </c>
      <c r="I342" s="49"/>
      <c r="J342">
        <v>1</v>
      </c>
      <c r="K342">
        <v>1</v>
      </c>
      <c r="L342">
        <v>3</v>
      </c>
      <c r="M342" s="49" t="s">
        <v>610</v>
      </c>
      <c r="N342" s="49"/>
      <c r="O342" s="49" t="s">
        <v>2225</v>
      </c>
      <c r="P342">
        <v>2</v>
      </c>
      <c r="Q342" t="s">
        <v>2226</v>
      </c>
      <c r="S342" s="49"/>
      <c r="T342" s="49"/>
      <c r="U342" s="49"/>
      <c r="W342" s="49"/>
      <c r="Z342" s="49"/>
      <c r="AA342" s="49"/>
      <c r="AB342" s="49"/>
    </row>
    <row r="343" spans="1:28" x14ac:dyDescent="0.25">
      <c r="A343" t="s">
        <v>2227</v>
      </c>
      <c r="B343" t="s">
        <v>890</v>
      </c>
      <c r="C343" t="s">
        <v>8734</v>
      </c>
      <c r="D343">
        <v>2</v>
      </c>
      <c r="E343">
        <v>25</v>
      </c>
      <c r="F343">
        <v>11</v>
      </c>
      <c r="I343" s="49"/>
      <c r="J343">
        <v>1</v>
      </c>
      <c r="K343">
        <v>1</v>
      </c>
      <c r="L343">
        <v>3</v>
      </c>
      <c r="M343" s="49" t="s">
        <v>610</v>
      </c>
      <c r="N343" s="49"/>
      <c r="O343" s="49" t="s">
        <v>2225</v>
      </c>
      <c r="P343">
        <v>2</v>
      </c>
      <c r="Q343" t="s">
        <v>2228</v>
      </c>
      <c r="S343" s="49"/>
      <c r="T343" s="49"/>
      <c r="U343" s="49"/>
      <c r="W343" s="49"/>
      <c r="Z343" s="49"/>
      <c r="AA343" s="49"/>
      <c r="AB343" s="49"/>
    </row>
    <row r="344" spans="1:28" x14ac:dyDescent="0.25">
      <c r="A344" t="s">
        <v>2229</v>
      </c>
      <c r="B344" t="s">
        <v>890</v>
      </c>
      <c r="C344" t="s">
        <v>8734</v>
      </c>
      <c r="D344">
        <v>3</v>
      </c>
      <c r="E344">
        <v>25</v>
      </c>
      <c r="F344">
        <v>11</v>
      </c>
      <c r="I344" s="49"/>
      <c r="J344">
        <v>1</v>
      </c>
      <c r="K344">
        <v>1</v>
      </c>
      <c r="L344">
        <v>3</v>
      </c>
      <c r="M344" s="49" t="s">
        <v>610</v>
      </c>
      <c r="N344" s="49"/>
      <c r="O344" s="49" t="s">
        <v>2225</v>
      </c>
      <c r="P344">
        <v>2</v>
      </c>
      <c r="Q344" t="s">
        <v>2230</v>
      </c>
      <c r="S344" s="49"/>
      <c r="T344" s="49"/>
      <c r="U344" s="49"/>
      <c r="W344" s="49"/>
      <c r="Z344" s="49"/>
      <c r="AA344" s="49"/>
      <c r="AB344" s="49"/>
    </row>
    <row r="345" spans="1:28" x14ac:dyDescent="0.25">
      <c r="A345" t="s">
        <v>2231</v>
      </c>
      <c r="B345" t="s">
        <v>890</v>
      </c>
      <c r="C345" t="s">
        <v>1534</v>
      </c>
      <c r="D345">
        <v>1</v>
      </c>
      <c r="E345">
        <v>75</v>
      </c>
      <c r="G345">
        <v>60</v>
      </c>
      <c r="I345" s="49"/>
      <c r="M345" s="49"/>
      <c r="N345" s="49"/>
      <c r="O345" s="49"/>
      <c r="P345">
        <v>2</v>
      </c>
      <c r="Q345" t="s">
        <v>2232</v>
      </c>
      <c r="S345" s="49"/>
      <c r="T345" s="49"/>
      <c r="U345" s="49"/>
      <c r="W345" s="49"/>
      <c r="Z345" s="49"/>
      <c r="AA345" s="49"/>
      <c r="AB345" s="49"/>
    </row>
    <row r="346" spans="1:28" x14ac:dyDescent="0.25">
      <c r="A346" t="s">
        <v>2233</v>
      </c>
      <c r="B346" t="s">
        <v>890</v>
      </c>
      <c r="C346" t="s">
        <v>1534</v>
      </c>
      <c r="D346">
        <v>2</v>
      </c>
      <c r="E346">
        <v>75</v>
      </c>
      <c r="G346">
        <v>60</v>
      </c>
      <c r="I346" s="49"/>
      <c r="M346" s="49"/>
      <c r="N346" s="49"/>
      <c r="O346" s="49"/>
      <c r="P346">
        <v>2</v>
      </c>
      <c r="Q346" t="s">
        <v>2234</v>
      </c>
      <c r="S346" s="49"/>
      <c r="T346" s="49"/>
      <c r="U346" s="49"/>
      <c r="W346" s="49"/>
      <c r="Z346" s="49"/>
      <c r="AA346" s="49"/>
      <c r="AB346" s="49"/>
    </row>
    <row r="347" spans="1:28" x14ac:dyDescent="0.25">
      <c r="A347" t="s">
        <v>2235</v>
      </c>
      <c r="B347" t="s">
        <v>890</v>
      </c>
      <c r="C347" t="s">
        <v>1534</v>
      </c>
      <c r="D347">
        <v>3</v>
      </c>
      <c r="E347">
        <v>75</v>
      </c>
      <c r="G347">
        <v>55.800000000000004</v>
      </c>
      <c r="I347" s="49"/>
      <c r="M347" s="49"/>
      <c r="N347" s="49"/>
      <c r="O347" s="49"/>
      <c r="P347">
        <v>2</v>
      </c>
      <c r="Q347" t="s">
        <v>2236</v>
      </c>
      <c r="S347" s="49"/>
      <c r="T347" s="49"/>
      <c r="U347" s="49"/>
      <c r="W347" s="49"/>
      <c r="Z347" s="49"/>
      <c r="AA347" s="49"/>
      <c r="AB347" s="49"/>
    </row>
    <row r="348" spans="1:28" x14ac:dyDescent="0.25">
      <c r="A348" t="s">
        <v>2237</v>
      </c>
      <c r="B348" t="s">
        <v>890</v>
      </c>
      <c r="C348" t="s">
        <v>356</v>
      </c>
      <c r="D348">
        <v>1</v>
      </c>
      <c r="G348">
        <v>460</v>
      </c>
      <c r="H348">
        <v>2000</v>
      </c>
      <c r="I348" s="49" t="s">
        <v>2238</v>
      </c>
      <c r="M348" s="49"/>
      <c r="N348" s="49"/>
      <c r="O348" s="49" t="s">
        <v>2239</v>
      </c>
      <c r="P348">
        <v>2</v>
      </c>
      <c r="Q348" t="s">
        <v>892</v>
      </c>
      <c r="S348" s="49"/>
      <c r="T348" s="49"/>
      <c r="U348" s="49"/>
      <c r="W348" s="49"/>
      <c r="Z348" s="49"/>
      <c r="AA348" s="49"/>
      <c r="AB348" s="49"/>
    </row>
    <row r="349" spans="1:28" x14ac:dyDescent="0.25">
      <c r="A349" t="s">
        <v>2240</v>
      </c>
      <c r="B349" t="s">
        <v>893</v>
      </c>
      <c r="C349" t="s">
        <v>262</v>
      </c>
      <c r="D349">
        <v>1</v>
      </c>
      <c r="E349">
        <v>25</v>
      </c>
      <c r="F349">
        <v>6</v>
      </c>
      <c r="I349" s="49"/>
      <c r="M349" s="49"/>
      <c r="N349" s="49"/>
      <c r="O349" s="49" t="s">
        <v>2241</v>
      </c>
      <c r="P349">
        <v>3</v>
      </c>
      <c r="Q349" t="s">
        <v>895</v>
      </c>
      <c r="S349" s="49"/>
      <c r="T349" s="49"/>
      <c r="U349" s="49"/>
      <c r="W349" s="49"/>
      <c r="Z349" s="49"/>
      <c r="AA349" s="49"/>
      <c r="AB349" s="49"/>
    </row>
    <row r="350" spans="1:28" x14ac:dyDescent="0.25">
      <c r="A350" t="s">
        <v>2242</v>
      </c>
      <c r="B350" t="s">
        <v>893</v>
      </c>
      <c r="C350" t="s">
        <v>262</v>
      </c>
      <c r="D350">
        <v>2</v>
      </c>
      <c r="E350">
        <v>45</v>
      </c>
      <c r="F350">
        <v>6</v>
      </c>
      <c r="I350" s="49"/>
      <c r="M350" s="49"/>
      <c r="N350" s="49"/>
      <c r="O350" s="49" t="s">
        <v>2243</v>
      </c>
      <c r="P350">
        <v>3</v>
      </c>
      <c r="Q350" t="s">
        <v>2244</v>
      </c>
      <c r="S350" s="49"/>
      <c r="T350" s="49"/>
      <c r="U350" s="49"/>
      <c r="W350" s="49"/>
      <c r="Z350" s="49"/>
      <c r="AA350" s="49"/>
      <c r="AB350" s="49"/>
    </row>
    <row r="351" spans="1:28" x14ac:dyDescent="0.25">
      <c r="A351" t="s">
        <v>2245</v>
      </c>
      <c r="B351" t="s">
        <v>893</v>
      </c>
      <c r="C351" t="s">
        <v>262</v>
      </c>
      <c r="D351">
        <v>3</v>
      </c>
      <c r="E351">
        <v>25</v>
      </c>
      <c r="F351">
        <v>6</v>
      </c>
      <c r="I351" s="49"/>
      <c r="M351" s="49"/>
      <c r="N351" s="49"/>
      <c r="O351" s="49" t="s">
        <v>2246</v>
      </c>
      <c r="P351">
        <v>3</v>
      </c>
      <c r="Q351" t="s">
        <v>2247</v>
      </c>
      <c r="S351" s="49"/>
      <c r="T351" s="49"/>
      <c r="U351" s="49"/>
      <c r="W351" s="49"/>
      <c r="Z351" s="49"/>
      <c r="AA351" s="49"/>
      <c r="AB351" s="49"/>
    </row>
    <row r="352" spans="1:28" x14ac:dyDescent="0.25">
      <c r="A352" t="s">
        <v>2248</v>
      </c>
      <c r="B352" t="s">
        <v>893</v>
      </c>
      <c r="C352" t="s">
        <v>262</v>
      </c>
      <c r="D352">
        <v>4</v>
      </c>
      <c r="E352">
        <v>25</v>
      </c>
      <c r="F352">
        <v>6</v>
      </c>
      <c r="I352" s="49"/>
      <c r="M352" s="49"/>
      <c r="N352" s="49"/>
      <c r="O352" s="49" t="s">
        <v>2249</v>
      </c>
      <c r="P352">
        <v>3</v>
      </c>
      <c r="Q352" t="s">
        <v>2250</v>
      </c>
      <c r="S352" s="49"/>
      <c r="T352" s="49"/>
      <c r="U352" s="49"/>
      <c r="W352" s="49"/>
      <c r="Z352" s="49"/>
      <c r="AA352" s="49"/>
      <c r="AB352" s="49"/>
    </row>
    <row r="353" spans="1:28" x14ac:dyDescent="0.25">
      <c r="A353" t="s">
        <v>2251</v>
      </c>
      <c r="B353" t="s">
        <v>893</v>
      </c>
      <c r="C353" t="s">
        <v>249</v>
      </c>
      <c r="D353">
        <v>1</v>
      </c>
      <c r="E353">
        <v>60</v>
      </c>
      <c r="F353">
        <v>6</v>
      </c>
      <c r="I353" s="49"/>
      <c r="M353" s="49"/>
      <c r="N353" s="49"/>
      <c r="O353" s="49" t="s">
        <v>2252</v>
      </c>
      <c r="P353">
        <v>3</v>
      </c>
      <c r="Q353" t="s">
        <v>2253</v>
      </c>
      <c r="S353" s="49"/>
      <c r="T353" s="49"/>
      <c r="U353" s="49"/>
      <c r="W353" s="49"/>
      <c r="Z353" s="49"/>
      <c r="AA353" s="49"/>
      <c r="AB353" s="49"/>
    </row>
    <row r="354" spans="1:28" x14ac:dyDescent="0.25">
      <c r="A354" t="s">
        <v>2254</v>
      </c>
      <c r="B354" t="s">
        <v>893</v>
      </c>
      <c r="C354" t="s">
        <v>249</v>
      </c>
      <c r="D354">
        <v>2</v>
      </c>
      <c r="E354">
        <v>60</v>
      </c>
      <c r="F354">
        <v>6</v>
      </c>
      <c r="I354" s="49"/>
      <c r="M354" s="49"/>
      <c r="N354" s="49"/>
      <c r="O354" s="49" t="s">
        <v>2252</v>
      </c>
      <c r="P354">
        <v>3</v>
      </c>
      <c r="Q354" t="s">
        <v>2255</v>
      </c>
      <c r="S354" s="49"/>
      <c r="T354" s="49"/>
      <c r="U354" s="49"/>
      <c r="W354" s="49"/>
      <c r="Z354" s="49"/>
      <c r="AA354" s="49"/>
      <c r="AB354" s="49"/>
    </row>
    <row r="355" spans="1:28" x14ac:dyDescent="0.25">
      <c r="A355" t="s">
        <v>2256</v>
      </c>
      <c r="B355" t="s">
        <v>893</v>
      </c>
      <c r="C355" t="s">
        <v>249</v>
      </c>
      <c r="D355">
        <v>3</v>
      </c>
      <c r="E355">
        <v>80</v>
      </c>
      <c r="F355">
        <v>6</v>
      </c>
      <c r="I355" s="49"/>
      <c r="J355">
        <v>2</v>
      </c>
      <c r="K355">
        <v>0</v>
      </c>
      <c r="L355">
        <v>1</v>
      </c>
      <c r="M355" s="49"/>
      <c r="N355" s="49"/>
      <c r="O355" s="49" t="s">
        <v>2257</v>
      </c>
      <c r="P355">
        <v>3</v>
      </c>
      <c r="Q355" t="s">
        <v>2258</v>
      </c>
      <c r="S355" s="49"/>
      <c r="T355" s="49"/>
      <c r="U355" s="49"/>
      <c r="W355" s="49"/>
      <c r="Z355" s="49"/>
      <c r="AA355" s="49"/>
      <c r="AB355" s="49"/>
    </row>
    <row r="356" spans="1:28" x14ac:dyDescent="0.25">
      <c r="A356" t="s">
        <v>2259</v>
      </c>
      <c r="B356" t="s">
        <v>893</v>
      </c>
      <c r="C356" t="s">
        <v>249</v>
      </c>
      <c r="D356">
        <v>4</v>
      </c>
      <c r="E356">
        <v>100</v>
      </c>
      <c r="F356">
        <v>6</v>
      </c>
      <c r="I356" s="49"/>
      <c r="J356">
        <v>2</v>
      </c>
      <c r="K356">
        <v>0</v>
      </c>
      <c r="L356">
        <v>1</v>
      </c>
      <c r="M356" s="49" t="s">
        <v>1745</v>
      </c>
      <c r="N356" s="49"/>
      <c r="O356" s="49" t="s">
        <v>2260</v>
      </c>
      <c r="P356">
        <v>3</v>
      </c>
      <c r="Q356" t="s">
        <v>2261</v>
      </c>
      <c r="S356" s="49"/>
      <c r="T356" s="49"/>
      <c r="U356" s="49"/>
      <c r="W356" s="49"/>
      <c r="Z356" s="49"/>
      <c r="AA356" s="49"/>
      <c r="AB356" s="49"/>
    </row>
    <row r="357" spans="1:28" x14ac:dyDescent="0.25">
      <c r="A357" t="s">
        <v>2262</v>
      </c>
      <c r="B357" t="s">
        <v>893</v>
      </c>
      <c r="C357" t="s">
        <v>1</v>
      </c>
      <c r="D357">
        <v>1</v>
      </c>
      <c r="E357">
        <v>150</v>
      </c>
      <c r="G357">
        <v>60</v>
      </c>
      <c r="I357" s="49"/>
      <c r="M357" s="49"/>
      <c r="N357" s="49"/>
      <c r="O357" s="49" t="s">
        <v>2263</v>
      </c>
      <c r="P357">
        <v>3</v>
      </c>
      <c r="Q357" t="s">
        <v>2264</v>
      </c>
      <c r="S357" s="49"/>
      <c r="T357" s="49"/>
      <c r="U357" s="49"/>
      <c r="W357" s="49"/>
      <c r="Z357" s="49"/>
      <c r="AA357" s="49"/>
      <c r="AB357" s="49"/>
    </row>
    <row r="358" spans="1:28" x14ac:dyDescent="0.25">
      <c r="A358" t="s">
        <v>2265</v>
      </c>
      <c r="B358" t="s">
        <v>893</v>
      </c>
      <c r="C358" t="s">
        <v>1</v>
      </c>
      <c r="D358">
        <v>2</v>
      </c>
      <c r="E358">
        <v>150</v>
      </c>
      <c r="G358">
        <v>49.8</v>
      </c>
      <c r="I358" s="49"/>
      <c r="M358" s="49"/>
      <c r="N358" s="49"/>
      <c r="O358" s="49" t="s">
        <v>2266</v>
      </c>
      <c r="P358">
        <v>3</v>
      </c>
      <c r="Q358" t="s">
        <v>2267</v>
      </c>
      <c r="S358" s="49"/>
      <c r="T358" s="49"/>
      <c r="U358" s="49"/>
      <c r="W358" s="49"/>
      <c r="Z358" s="49"/>
      <c r="AA358" s="49"/>
      <c r="AB358" s="49"/>
    </row>
    <row r="359" spans="1:28" x14ac:dyDescent="0.25">
      <c r="A359" t="s">
        <v>2268</v>
      </c>
      <c r="B359" t="s">
        <v>893</v>
      </c>
      <c r="C359" t="s">
        <v>1</v>
      </c>
      <c r="D359">
        <v>3</v>
      </c>
      <c r="E359">
        <v>150</v>
      </c>
      <c r="G359">
        <v>45</v>
      </c>
      <c r="I359" s="49"/>
      <c r="M359" s="49"/>
      <c r="N359" s="49"/>
      <c r="O359" s="49" t="s">
        <v>2266</v>
      </c>
      <c r="P359">
        <v>3</v>
      </c>
      <c r="Q359" t="s">
        <v>2269</v>
      </c>
      <c r="S359" s="49"/>
      <c r="T359" s="49"/>
      <c r="U359" s="49"/>
      <c r="W359" s="49"/>
      <c r="Z359" s="49"/>
      <c r="AA359" s="49"/>
      <c r="AB359" s="49"/>
    </row>
    <row r="360" spans="1:28" x14ac:dyDescent="0.25">
      <c r="A360" t="s">
        <v>2270</v>
      </c>
      <c r="B360" t="s">
        <v>893</v>
      </c>
      <c r="C360" t="s">
        <v>293</v>
      </c>
      <c r="D360">
        <v>1</v>
      </c>
      <c r="E360">
        <v>50</v>
      </c>
      <c r="F360">
        <v>12</v>
      </c>
      <c r="I360" s="49"/>
      <c r="J360">
        <v>2</v>
      </c>
      <c r="K360">
        <v>1</v>
      </c>
      <c r="L360">
        <v>2</v>
      </c>
      <c r="M360" s="49" t="s">
        <v>2271</v>
      </c>
      <c r="N360" s="49"/>
      <c r="O360" s="49" t="s">
        <v>2272</v>
      </c>
      <c r="P360">
        <v>3</v>
      </c>
      <c r="Q360" t="s">
        <v>2273</v>
      </c>
      <c r="S360" s="49"/>
      <c r="T360" s="49"/>
      <c r="U360" s="49"/>
      <c r="W360" s="49"/>
      <c r="Z360" s="49"/>
      <c r="AA360" s="49"/>
      <c r="AB360" s="49"/>
    </row>
    <row r="361" spans="1:28" x14ac:dyDescent="0.25">
      <c r="A361" t="s">
        <v>2274</v>
      </c>
      <c r="B361" t="s">
        <v>893</v>
      </c>
      <c r="C361" t="s">
        <v>293</v>
      </c>
      <c r="D361">
        <v>2</v>
      </c>
      <c r="E361">
        <v>90</v>
      </c>
      <c r="F361">
        <v>12</v>
      </c>
      <c r="I361" s="49"/>
      <c r="J361">
        <v>2</v>
      </c>
      <c r="K361">
        <v>1</v>
      </c>
      <c r="L361">
        <v>2</v>
      </c>
      <c r="M361" s="49" t="s">
        <v>610</v>
      </c>
      <c r="N361" s="49"/>
      <c r="O361" s="49" t="s">
        <v>1937</v>
      </c>
      <c r="P361">
        <v>3</v>
      </c>
      <c r="Q361" t="s">
        <v>896</v>
      </c>
      <c r="S361" s="49"/>
      <c r="T361" s="49"/>
      <c r="U361" s="49"/>
      <c r="W361" s="49"/>
      <c r="Z361" s="49"/>
      <c r="AA361" s="49"/>
      <c r="AB361" s="49"/>
    </row>
    <row r="362" spans="1:28" x14ac:dyDescent="0.25">
      <c r="A362" t="s">
        <v>2275</v>
      </c>
      <c r="B362" t="s">
        <v>897</v>
      </c>
      <c r="C362" t="s">
        <v>154</v>
      </c>
      <c r="D362">
        <v>1</v>
      </c>
      <c r="E362">
        <v>135</v>
      </c>
      <c r="F362">
        <v>5</v>
      </c>
      <c r="I362" s="49"/>
      <c r="M362" s="49" t="s">
        <v>2271</v>
      </c>
      <c r="N362" s="49"/>
      <c r="O362" s="49" t="s">
        <v>2276</v>
      </c>
      <c r="P362">
        <v>3</v>
      </c>
      <c r="Q362" t="s">
        <v>900</v>
      </c>
      <c r="S362" s="49"/>
      <c r="T362" s="49"/>
      <c r="U362" s="49"/>
      <c r="W362" s="49"/>
      <c r="Z362" s="49"/>
      <c r="AA362" s="49"/>
      <c r="AB362" s="49"/>
    </row>
    <row r="363" spans="1:28" x14ac:dyDescent="0.25">
      <c r="A363" t="s">
        <v>2277</v>
      </c>
      <c r="B363" t="s">
        <v>897</v>
      </c>
      <c r="C363" t="s">
        <v>154</v>
      </c>
      <c r="D363">
        <v>2</v>
      </c>
      <c r="E363">
        <v>155</v>
      </c>
      <c r="F363">
        <v>5</v>
      </c>
      <c r="I363" s="49"/>
      <c r="M363" s="49" t="s">
        <v>1745</v>
      </c>
      <c r="N363" s="49"/>
      <c r="O363" s="49" t="s">
        <v>2278</v>
      </c>
      <c r="P363">
        <v>3</v>
      </c>
      <c r="Q363" t="s">
        <v>2279</v>
      </c>
      <c r="S363" s="49"/>
      <c r="T363" s="49"/>
      <c r="U363" s="49"/>
      <c r="W363" s="49"/>
      <c r="Z363" s="49"/>
      <c r="AA363" s="49"/>
      <c r="AB363" s="49"/>
    </row>
    <row r="364" spans="1:28" x14ac:dyDescent="0.25">
      <c r="A364" t="s">
        <v>2280</v>
      </c>
      <c r="B364" t="s">
        <v>897</v>
      </c>
      <c r="C364" t="s">
        <v>154</v>
      </c>
      <c r="D364">
        <v>3</v>
      </c>
      <c r="E364">
        <v>175</v>
      </c>
      <c r="F364">
        <v>4</v>
      </c>
      <c r="I364" s="49"/>
      <c r="M364" s="49" t="s">
        <v>610</v>
      </c>
      <c r="N364" s="49"/>
      <c r="O364" s="49" t="s">
        <v>2281</v>
      </c>
      <c r="P364">
        <v>3</v>
      </c>
      <c r="Q364" t="s">
        <v>2282</v>
      </c>
      <c r="S364" s="49"/>
      <c r="T364" s="49"/>
      <c r="U364" s="49"/>
      <c r="W364" s="49"/>
      <c r="Z364" s="49"/>
      <c r="AA364" s="49"/>
      <c r="AB364" s="49"/>
    </row>
    <row r="365" spans="1:28" x14ac:dyDescent="0.25">
      <c r="A365" t="s">
        <v>2283</v>
      </c>
      <c r="B365" t="s">
        <v>897</v>
      </c>
      <c r="C365" t="s">
        <v>154</v>
      </c>
      <c r="D365">
        <v>4</v>
      </c>
      <c r="E365">
        <v>175</v>
      </c>
      <c r="F365">
        <v>4</v>
      </c>
      <c r="I365" s="49"/>
      <c r="M365" s="49" t="s">
        <v>610</v>
      </c>
      <c r="N365" s="49"/>
      <c r="O365" s="49" t="s">
        <v>2281</v>
      </c>
      <c r="P365">
        <v>3</v>
      </c>
      <c r="Q365" t="s">
        <v>2284</v>
      </c>
      <c r="S365" s="49"/>
      <c r="T365" s="49"/>
      <c r="U365" s="49"/>
      <c r="W365" s="49"/>
      <c r="Z365" s="49"/>
      <c r="AA365" s="49"/>
      <c r="AB365" s="49"/>
    </row>
    <row r="366" spans="1:28" x14ac:dyDescent="0.25">
      <c r="A366" t="s">
        <v>2285</v>
      </c>
      <c r="B366" t="s">
        <v>897</v>
      </c>
      <c r="C366" t="s">
        <v>319</v>
      </c>
      <c r="D366">
        <v>1</v>
      </c>
      <c r="E366">
        <v>10</v>
      </c>
      <c r="F366">
        <v>8</v>
      </c>
      <c r="I366" s="49"/>
      <c r="J366">
        <v>1</v>
      </c>
      <c r="M366" s="49" t="s">
        <v>2271</v>
      </c>
      <c r="N366" s="49"/>
      <c r="O366" s="49" t="s">
        <v>2286</v>
      </c>
      <c r="P366">
        <v>3</v>
      </c>
      <c r="Q366" t="s">
        <v>2287</v>
      </c>
      <c r="S366" s="49"/>
      <c r="T366" s="49"/>
      <c r="U366" s="49"/>
      <c r="W366" s="49"/>
      <c r="Z366" s="49"/>
      <c r="AA366" s="49"/>
      <c r="AB366" s="49"/>
    </row>
    <row r="367" spans="1:28" x14ac:dyDescent="0.25">
      <c r="A367" t="s">
        <v>2288</v>
      </c>
      <c r="B367" t="s">
        <v>897</v>
      </c>
      <c r="C367" t="s">
        <v>319</v>
      </c>
      <c r="D367">
        <v>2</v>
      </c>
      <c r="E367">
        <v>25</v>
      </c>
      <c r="F367">
        <v>8</v>
      </c>
      <c r="I367" s="49"/>
      <c r="J367">
        <v>2</v>
      </c>
      <c r="K367">
        <v>0</v>
      </c>
      <c r="L367">
        <v>1</v>
      </c>
      <c r="M367" s="49" t="s">
        <v>2289</v>
      </c>
      <c r="N367" s="49"/>
      <c r="O367" s="49" t="s">
        <v>2290</v>
      </c>
      <c r="P367">
        <v>3</v>
      </c>
      <c r="Q367" t="s">
        <v>2291</v>
      </c>
      <c r="S367" s="49"/>
      <c r="T367" s="49"/>
      <c r="U367" s="49"/>
      <c r="W367" s="49"/>
      <c r="Z367" s="49"/>
      <c r="AA367" s="49"/>
      <c r="AB367" s="49"/>
    </row>
    <row r="368" spans="1:28" x14ac:dyDescent="0.25">
      <c r="A368" t="s">
        <v>2292</v>
      </c>
      <c r="B368" t="s">
        <v>897</v>
      </c>
      <c r="C368" t="s">
        <v>319</v>
      </c>
      <c r="D368">
        <v>3</v>
      </c>
      <c r="E368">
        <v>25</v>
      </c>
      <c r="F368">
        <v>8</v>
      </c>
      <c r="I368" s="49"/>
      <c r="J368">
        <v>2</v>
      </c>
      <c r="K368">
        <v>0</v>
      </c>
      <c r="L368">
        <v>1</v>
      </c>
      <c r="M368" s="49" t="s">
        <v>2289</v>
      </c>
      <c r="N368" s="49"/>
      <c r="O368" s="49" t="s">
        <v>2290</v>
      </c>
      <c r="P368">
        <v>3</v>
      </c>
      <c r="Q368" t="s">
        <v>2293</v>
      </c>
      <c r="S368" s="49"/>
      <c r="T368" s="49"/>
      <c r="U368" s="49"/>
      <c r="W368" s="49"/>
      <c r="Z368" s="49"/>
      <c r="AA368" s="49"/>
      <c r="AB368" s="49"/>
    </row>
    <row r="369" spans="1:28" x14ac:dyDescent="0.25">
      <c r="A369" t="s">
        <v>2294</v>
      </c>
      <c r="B369" t="s">
        <v>897</v>
      </c>
      <c r="C369" t="s">
        <v>2295</v>
      </c>
      <c r="D369">
        <v>1</v>
      </c>
      <c r="E369">
        <v>50</v>
      </c>
      <c r="F369">
        <v>8</v>
      </c>
      <c r="I369" s="49"/>
      <c r="J369">
        <v>3</v>
      </c>
      <c r="K369">
        <v>1</v>
      </c>
      <c r="L369">
        <v>3</v>
      </c>
      <c r="M369" s="49" t="s">
        <v>2289</v>
      </c>
      <c r="N369" s="49"/>
      <c r="O369" s="49" t="s">
        <v>2296</v>
      </c>
      <c r="P369">
        <v>3</v>
      </c>
      <c r="Q369" t="s">
        <v>2297</v>
      </c>
      <c r="S369" s="49"/>
      <c r="T369" s="49"/>
      <c r="U369" s="49"/>
      <c r="W369" s="49"/>
      <c r="Z369" s="49"/>
      <c r="AA369" s="49"/>
      <c r="AB369" s="49"/>
    </row>
    <row r="370" spans="1:28" x14ac:dyDescent="0.25">
      <c r="A370" t="s">
        <v>2298</v>
      </c>
      <c r="B370" t="s">
        <v>897</v>
      </c>
      <c r="C370" t="s">
        <v>2295</v>
      </c>
      <c r="D370">
        <v>2</v>
      </c>
      <c r="E370">
        <v>80</v>
      </c>
      <c r="F370">
        <v>8</v>
      </c>
      <c r="I370" s="49"/>
      <c r="J370">
        <v>3</v>
      </c>
      <c r="K370">
        <v>1</v>
      </c>
      <c r="L370">
        <v>3</v>
      </c>
      <c r="M370" s="49" t="s">
        <v>2289</v>
      </c>
      <c r="N370" s="49"/>
      <c r="O370" s="49" t="s">
        <v>2296</v>
      </c>
      <c r="P370">
        <v>3</v>
      </c>
      <c r="Q370" t="s">
        <v>2299</v>
      </c>
      <c r="S370" s="49"/>
      <c r="T370" s="49"/>
      <c r="U370" s="49"/>
      <c r="W370" s="49"/>
      <c r="Z370" s="49"/>
      <c r="AA370" s="49"/>
      <c r="AB370" s="49"/>
    </row>
    <row r="371" spans="1:28" x14ac:dyDescent="0.25">
      <c r="A371" t="s">
        <v>2300</v>
      </c>
      <c r="B371" t="s">
        <v>897</v>
      </c>
      <c r="C371" t="s">
        <v>2295</v>
      </c>
      <c r="D371">
        <v>3</v>
      </c>
      <c r="E371">
        <v>90</v>
      </c>
      <c r="F371">
        <v>7</v>
      </c>
      <c r="I371" s="49"/>
      <c r="J371">
        <v>3</v>
      </c>
      <c r="K371">
        <v>1</v>
      </c>
      <c r="L371">
        <v>3</v>
      </c>
      <c r="M371" s="49" t="s">
        <v>610</v>
      </c>
      <c r="N371" s="49"/>
      <c r="O371" s="49" t="s">
        <v>2301</v>
      </c>
      <c r="P371">
        <v>3</v>
      </c>
      <c r="Q371" t="s">
        <v>2302</v>
      </c>
      <c r="S371" s="49"/>
      <c r="T371" s="49"/>
      <c r="U371" s="49"/>
      <c r="W371" s="49"/>
      <c r="Z371" s="49"/>
      <c r="AA371" s="49"/>
      <c r="AB371" s="49"/>
    </row>
    <row r="372" spans="1:28" x14ac:dyDescent="0.25">
      <c r="A372" t="s">
        <v>2303</v>
      </c>
      <c r="B372" t="s">
        <v>897</v>
      </c>
      <c r="C372" t="s">
        <v>238</v>
      </c>
      <c r="D372">
        <v>1</v>
      </c>
      <c r="E372">
        <v>50</v>
      </c>
      <c r="F372">
        <v>10</v>
      </c>
      <c r="I372" s="49"/>
      <c r="J372">
        <v>3</v>
      </c>
      <c r="K372">
        <v>1</v>
      </c>
      <c r="L372">
        <v>2</v>
      </c>
      <c r="M372" s="49" t="s">
        <v>618</v>
      </c>
      <c r="N372" s="49"/>
      <c r="O372" s="49" t="s">
        <v>2304</v>
      </c>
      <c r="P372">
        <v>3</v>
      </c>
      <c r="Q372" t="s">
        <v>2305</v>
      </c>
      <c r="S372" s="49"/>
      <c r="T372" s="49"/>
      <c r="U372" s="49"/>
      <c r="W372" s="49"/>
      <c r="Z372" s="49"/>
      <c r="AA372" s="49"/>
      <c r="AB372" s="49"/>
    </row>
    <row r="373" spans="1:28" x14ac:dyDescent="0.25">
      <c r="A373" t="s">
        <v>2306</v>
      </c>
      <c r="B373" t="s">
        <v>897</v>
      </c>
      <c r="C373" t="s">
        <v>238</v>
      </c>
      <c r="D373">
        <v>2</v>
      </c>
      <c r="E373">
        <v>57.5</v>
      </c>
      <c r="F373">
        <v>9</v>
      </c>
      <c r="I373" s="49"/>
      <c r="J373">
        <v>2</v>
      </c>
      <c r="K373">
        <v>1</v>
      </c>
      <c r="L373">
        <v>3</v>
      </c>
      <c r="M373" s="49" t="s">
        <v>1888</v>
      </c>
      <c r="N373" s="49"/>
      <c r="O373" s="49" t="s">
        <v>2307</v>
      </c>
      <c r="P373">
        <v>3</v>
      </c>
      <c r="Q373" t="s">
        <v>2308</v>
      </c>
      <c r="S373" s="49"/>
      <c r="T373" s="49"/>
      <c r="U373" s="49"/>
      <c r="W373" s="49"/>
      <c r="Z373" s="49"/>
      <c r="AA373" s="49"/>
      <c r="AB373" s="49"/>
    </row>
    <row r="374" spans="1:28" x14ac:dyDescent="0.25">
      <c r="A374" t="s">
        <v>2309</v>
      </c>
      <c r="B374" t="s">
        <v>897</v>
      </c>
      <c r="C374" t="s">
        <v>238</v>
      </c>
      <c r="D374">
        <v>3</v>
      </c>
      <c r="E374">
        <v>50</v>
      </c>
      <c r="F374">
        <v>10</v>
      </c>
      <c r="I374" s="49"/>
      <c r="J374">
        <v>2</v>
      </c>
      <c r="K374">
        <v>1</v>
      </c>
      <c r="L374">
        <v>3</v>
      </c>
      <c r="M374" s="49" t="s">
        <v>1888</v>
      </c>
      <c r="N374" s="49"/>
      <c r="O374" s="49" t="s">
        <v>2307</v>
      </c>
      <c r="P374">
        <v>3</v>
      </c>
      <c r="Q374" t="s">
        <v>2310</v>
      </c>
      <c r="S374" s="49"/>
      <c r="T374" s="49"/>
      <c r="U374" s="49"/>
      <c r="W374" s="49"/>
      <c r="Z374" s="49"/>
      <c r="AA374" s="49"/>
      <c r="AB374" s="49"/>
    </row>
    <row r="375" spans="1:28" x14ac:dyDescent="0.25">
      <c r="A375" t="s">
        <v>2311</v>
      </c>
      <c r="B375" t="s">
        <v>897</v>
      </c>
      <c r="C375" t="s">
        <v>238</v>
      </c>
      <c r="D375">
        <v>4</v>
      </c>
      <c r="E375">
        <v>52.5</v>
      </c>
      <c r="F375">
        <v>10</v>
      </c>
      <c r="I375" s="49"/>
      <c r="J375">
        <v>2</v>
      </c>
      <c r="K375">
        <v>1</v>
      </c>
      <c r="L375">
        <v>3</v>
      </c>
      <c r="M375" s="49" t="s">
        <v>1888</v>
      </c>
      <c r="N375" s="49"/>
      <c r="O375" s="49" t="s">
        <v>2307</v>
      </c>
      <c r="P375">
        <v>3</v>
      </c>
      <c r="Q375" t="s">
        <v>2312</v>
      </c>
      <c r="S375" s="49"/>
      <c r="T375" s="49"/>
      <c r="U375" s="49"/>
      <c r="W375" s="49"/>
      <c r="Z375" s="49"/>
      <c r="AA375" s="49"/>
      <c r="AB375" s="49"/>
    </row>
    <row r="376" spans="1:28" x14ac:dyDescent="0.25">
      <c r="A376" t="s">
        <v>2313</v>
      </c>
      <c r="B376" t="s">
        <v>897</v>
      </c>
      <c r="C376" t="s">
        <v>217</v>
      </c>
      <c r="D376">
        <v>1</v>
      </c>
      <c r="E376">
        <v>10</v>
      </c>
      <c r="F376">
        <v>12</v>
      </c>
      <c r="I376" s="49"/>
      <c r="J376">
        <v>1</v>
      </c>
      <c r="K376">
        <v>1</v>
      </c>
      <c r="L376">
        <v>3</v>
      </c>
      <c r="M376" s="49" t="s">
        <v>2289</v>
      </c>
      <c r="N376" s="49"/>
      <c r="O376" s="49" t="s">
        <v>2314</v>
      </c>
      <c r="P376">
        <v>3</v>
      </c>
      <c r="Q376" t="s">
        <v>2315</v>
      </c>
      <c r="S376" s="49"/>
      <c r="T376" s="49"/>
      <c r="U376" s="49"/>
      <c r="W376" s="49"/>
      <c r="Z376" s="49"/>
      <c r="AA376" s="49"/>
      <c r="AB376" s="49"/>
    </row>
    <row r="377" spans="1:28" x14ac:dyDescent="0.25">
      <c r="A377" t="s">
        <v>2316</v>
      </c>
      <c r="B377" t="s">
        <v>897</v>
      </c>
      <c r="C377" t="s">
        <v>217</v>
      </c>
      <c r="D377">
        <v>2</v>
      </c>
      <c r="E377">
        <v>12.5</v>
      </c>
      <c r="F377">
        <v>12</v>
      </c>
      <c r="I377" s="49"/>
      <c r="J377">
        <v>1</v>
      </c>
      <c r="K377">
        <v>1</v>
      </c>
      <c r="L377">
        <v>3</v>
      </c>
      <c r="M377" s="49" t="s">
        <v>1888</v>
      </c>
      <c r="N377" s="49"/>
      <c r="O377" s="49" t="s">
        <v>2317</v>
      </c>
      <c r="P377">
        <v>3</v>
      </c>
      <c r="Q377" t="s">
        <v>901</v>
      </c>
      <c r="S377" s="49"/>
      <c r="T377" s="49"/>
      <c r="U377" s="49"/>
      <c r="W377" s="49"/>
      <c r="Z377" s="49"/>
      <c r="AA377" s="49"/>
      <c r="AB377" s="49"/>
    </row>
    <row r="378" spans="1:28" x14ac:dyDescent="0.25">
      <c r="A378" t="s">
        <v>2318</v>
      </c>
      <c r="B378" t="s">
        <v>902</v>
      </c>
      <c r="C378" t="s">
        <v>41</v>
      </c>
      <c r="D378">
        <v>1</v>
      </c>
      <c r="E378">
        <v>60</v>
      </c>
      <c r="F378">
        <v>10</v>
      </c>
      <c r="I378" s="49"/>
      <c r="J378">
        <v>2</v>
      </c>
      <c r="K378">
        <v>1</v>
      </c>
      <c r="L378">
        <v>2</v>
      </c>
      <c r="M378" s="49" t="s">
        <v>1745</v>
      </c>
      <c r="N378" s="49"/>
      <c r="O378" s="49" t="s">
        <v>2319</v>
      </c>
      <c r="P378">
        <v>3</v>
      </c>
      <c r="Q378" t="s">
        <v>905</v>
      </c>
      <c r="S378" s="49"/>
      <c r="T378" s="49"/>
      <c r="U378" s="49"/>
      <c r="W378" s="49"/>
      <c r="Z378" s="49"/>
      <c r="AA378" s="49"/>
      <c r="AB378" s="49"/>
    </row>
    <row r="379" spans="1:28" x14ac:dyDescent="0.25">
      <c r="A379" t="s">
        <v>2320</v>
      </c>
      <c r="B379" t="s">
        <v>902</v>
      </c>
      <c r="C379" t="s">
        <v>41</v>
      </c>
      <c r="D379">
        <v>2</v>
      </c>
      <c r="E379">
        <v>60</v>
      </c>
      <c r="F379">
        <v>10</v>
      </c>
      <c r="I379" s="49"/>
      <c r="J379">
        <v>2</v>
      </c>
      <c r="K379">
        <v>1</v>
      </c>
      <c r="L379">
        <v>2</v>
      </c>
      <c r="M379" s="49" t="s">
        <v>1745</v>
      </c>
      <c r="N379" s="49"/>
      <c r="O379" s="49" t="s">
        <v>1932</v>
      </c>
      <c r="P379">
        <v>3</v>
      </c>
      <c r="Q379" t="s">
        <v>2321</v>
      </c>
      <c r="S379" s="49"/>
      <c r="T379" s="49"/>
      <c r="U379" s="49"/>
      <c r="W379" s="49"/>
      <c r="Z379" s="49"/>
      <c r="AA379" s="49"/>
      <c r="AB379" s="49"/>
    </row>
    <row r="380" spans="1:28" x14ac:dyDescent="0.25">
      <c r="A380" t="s">
        <v>2322</v>
      </c>
      <c r="B380" t="s">
        <v>902</v>
      </c>
      <c r="C380" t="s">
        <v>41</v>
      </c>
      <c r="D380">
        <v>3</v>
      </c>
      <c r="E380">
        <v>60</v>
      </c>
      <c r="F380">
        <v>10</v>
      </c>
      <c r="I380" s="49"/>
      <c r="J380">
        <v>2</v>
      </c>
      <c r="K380">
        <v>1</v>
      </c>
      <c r="L380">
        <v>2</v>
      </c>
      <c r="M380" s="49" t="s">
        <v>1745</v>
      </c>
      <c r="N380" s="49"/>
      <c r="O380" s="49" t="s">
        <v>1932</v>
      </c>
      <c r="P380">
        <v>3</v>
      </c>
      <c r="Q380" t="s">
        <v>2323</v>
      </c>
      <c r="S380" s="49"/>
      <c r="T380" s="49"/>
      <c r="U380" s="49"/>
      <c r="W380" s="49"/>
      <c r="Z380" s="49"/>
      <c r="AA380" s="49"/>
      <c r="AB380" s="49"/>
    </row>
    <row r="381" spans="1:28" x14ac:dyDescent="0.25">
      <c r="A381" t="s">
        <v>2324</v>
      </c>
      <c r="B381" t="s">
        <v>902</v>
      </c>
      <c r="C381" t="s">
        <v>41</v>
      </c>
      <c r="D381">
        <v>4</v>
      </c>
      <c r="E381">
        <v>60</v>
      </c>
      <c r="F381">
        <v>10</v>
      </c>
      <c r="I381" s="49"/>
      <c r="J381">
        <v>2</v>
      </c>
      <c r="K381">
        <v>1</v>
      </c>
      <c r="L381">
        <v>2</v>
      </c>
      <c r="M381" s="49" t="s">
        <v>1745</v>
      </c>
      <c r="N381" s="49"/>
      <c r="O381" s="49" t="s">
        <v>2325</v>
      </c>
      <c r="P381">
        <v>3</v>
      </c>
      <c r="Q381" t="s">
        <v>2326</v>
      </c>
      <c r="S381" s="49"/>
      <c r="T381" s="49"/>
      <c r="U381" s="49"/>
      <c r="W381" s="49"/>
      <c r="Z381" s="49"/>
      <c r="AA381" s="49"/>
      <c r="AB381" s="49"/>
    </row>
    <row r="382" spans="1:28" x14ac:dyDescent="0.25">
      <c r="A382" t="s">
        <v>2327</v>
      </c>
      <c r="B382" t="s">
        <v>902</v>
      </c>
      <c r="C382" t="s">
        <v>45</v>
      </c>
      <c r="D382">
        <v>1</v>
      </c>
      <c r="E382">
        <v>150</v>
      </c>
      <c r="F382">
        <v>10</v>
      </c>
      <c r="I382" s="49"/>
      <c r="J382">
        <v>2</v>
      </c>
      <c r="K382">
        <v>1</v>
      </c>
      <c r="L382">
        <v>2</v>
      </c>
      <c r="M382" s="49" t="s">
        <v>1745</v>
      </c>
      <c r="N382" s="49"/>
      <c r="O382" s="49" t="s">
        <v>2328</v>
      </c>
      <c r="P382">
        <v>3</v>
      </c>
      <c r="Q382" t="s">
        <v>2329</v>
      </c>
      <c r="S382" s="49"/>
      <c r="T382" s="49"/>
      <c r="U382" s="49"/>
      <c r="W382" s="49"/>
      <c r="Z382" s="49"/>
      <c r="AA382" s="49"/>
      <c r="AB382" s="49"/>
    </row>
    <row r="383" spans="1:28" x14ac:dyDescent="0.25">
      <c r="A383" t="s">
        <v>2330</v>
      </c>
      <c r="B383" t="s">
        <v>902</v>
      </c>
      <c r="C383" t="s">
        <v>45</v>
      </c>
      <c r="D383">
        <v>2</v>
      </c>
      <c r="E383">
        <v>160</v>
      </c>
      <c r="F383">
        <v>10</v>
      </c>
      <c r="I383" s="49"/>
      <c r="J383">
        <v>2</v>
      </c>
      <c r="K383">
        <v>1</v>
      </c>
      <c r="L383">
        <v>2</v>
      </c>
      <c r="M383" s="49" t="s">
        <v>1745</v>
      </c>
      <c r="N383" s="49"/>
      <c r="O383" s="49" t="s">
        <v>2328</v>
      </c>
      <c r="P383">
        <v>3</v>
      </c>
      <c r="Q383" t="s">
        <v>2331</v>
      </c>
      <c r="S383" s="49"/>
      <c r="T383" s="49"/>
      <c r="U383" s="49"/>
      <c r="W383" s="49"/>
      <c r="Z383" s="49"/>
      <c r="AA383" s="49"/>
      <c r="AB383" s="49"/>
    </row>
    <row r="384" spans="1:28" x14ac:dyDescent="0.25">
      <c r="A384" t="s">
        <v>2332</v>
      </c>
      <c r="B384" t="s">
        <v>902</v>
      </c>
      <c r="C384" t="s">
        <v>45</v>
      </c>
      <c r="D384">
        <v>3</v>
      </c>
      <c r="E384">
        <v>160</v>
      </c>
      <c r="F384">
        <v>8</v>
      </c>
      <c r="I384" s="49"/>
      <c r="J384">
        <v>2</v>
      </c>
      <c r="K384">
        <v>1</v>
      </c>
      <c r="L384">
        <v>3</v>
      </c>
      <c r="M384" s="49" t="s">
        <v>1745</v>
      </c>
      <c r="N384" s="49"/>
      <c r="O384" s="49" t="s">
        <v>2333</v>
      </c>
      <c r="P384">
        <v>3</v>
      </c>
      <c r="Q384" t="s">
        <v>2334</v>
      </c>
      <c r="S384" s="49"/>
      <c r="T384" s="49"/>
      <c r="U384" s="49"/>
      <c r="W384" s="49"/>
      <c r="Z384" s="49"/>
      <c r="AA384" s="49"/>
      <c r="AB384" s="49"/>
    </row>
    <row r="385" spans="1:28" x14ac:dyDescent="0.25">
      <c r="A385" t="s">
        <v>2335</v>
      </c>
      <c r="B385" t="s">
        <v>902</v>
      </c>
      <c r="C385" t="s">
        <v>45</v>
      </c>
      <c r="D385">
        <v>4</v>
      </c>
      <c r="E385">
        <v>170</v>
      </c>
      <c r="F385">
        <v>8</v>
      </c>
      <c r="I385" s="49"/>
      <c r="J385">
        <v>2</v>
      </c>
      <c r="K385">
        <v>1</v>
      </c>
      <c r="L385">
        <v>3</v>
      </c>
      <c r="M385" s="49" t="s">
        <v>1888</v>
      </c>
      <c r="N385" s="49"/>
      <c r="O385" s="49" t="s">
        <v>2336</v>
      </c>
      <c r="P385">
        <v>3</v>
      </c>
      <c r="Q385" t="s">
        <v>2337</v>
      </c>
      <c r="S385" s="49"/>
      <c r="T385" s="49"/>
      <c r="U385" s="49"/>
      <c r="W385" s="49"/>
      <c r="Z385" s="49"/>
      <c r="AA385" s="49"/>
      <c r="AB385" s="49"/>
    </row>
    <row r="386" spans="1:28" x14ac:dyDescent="0.25">
      <c r="A386" t="s">
        <v>2338</v>
      </c>
      <c r="B386" t="s">
        <v>902</v>
      </c>
      <c r="C386" t="s">
        <v>63</v>
      </c>
      <c r="D386">
        <v>1</v>
      </c>
      <c r="E386">
        <v>70</v>
      </c>
      <c r="F386">
        <v>10</v>
      </c>
      <c r="I386" s="49"/>
      <c r="J386">
        <v>2</v>
      </c>
      <c r="K386">
        <v>1</v>
      </c>
      <c r="L386">
        <v>3</v>
      </c>
      <c r="M386" s="49" t="s">
        <v>618</v>
      </c>
      <c r="N386" s="49"/>
      <c r="O386" s="49" t="s">
        <v>2339</v>
      </c>
      <c r="P386">
        <v>3</v>
      </c>
      <c r="Q386" t="s">
        <v>2340</v>
      </c>
      <c r="S386" s="49"/>
      <c r="T386" s="49"/>
      <c r="U386" s="49"/>
      <c r="W386" s="49"/>
      <c r="Z386" s="49"/>
      <c r="AA386" s="49"/>
      <c r="AB386" s="49"/>
    </row>
    <row r="387" spans="1:28" x14ac:dyDescent="0.25">
      <c r="A387" t="s">
        <v>2341</v>
      </c>
      <c r="B387" t="s">
        <v>902</v>
      </c>
      <c r="C387" t="s">
        <v>63</v>
      </c>
      <c r="D387">
        <v>2</v>
      </c>
      <c r="E387">
        <v>80</v>
      </c>
      <c r="F387">
        <v>10</v>
      </c>
      <c r="I387" s="49"/>
      <c r="J387">
        <v>2</v>
      </c>
      <c r="K387">
        <v>1</v>
      </c>
      <c r="L387">
        <v>3</v>
      </c>
      <c r="M387" s="49" t="s">
        <v>618</v>
      </c>
      <c r="N387" s="49"/>
      <c r="O387" s="49" t="s">
        <v>2342</v>
      </c>
      <c r="P387">
        <v>3</v>
      </c>
      <c r="Q387" t="s">
        <v>2343</v>
      </c>
      <c r="S387" s="49"/>
      <c r="T387" s="49"/>
      <c r="U387" s="49"/>
      <c r="W387" s="49"/>
      <c r="Z387" s="49"/>
      <c r="AA387" s="49"/>
      <c r="AB387" s="49"/>
    </row>
    <row r="388" spans="1:28" x14ac:dyDescent="0.25">
      <c r="A388" t="s">
        <v>2344</v>
      </c>
      <c r="B388" t="s">
        <v>902</v>
      </c>
      <c r="C388" t="s">
        <v>63</v>
      </c>
      <c r="D388">
        <v>3</v>
      </c>
      <c r="E388">
        <v>90</v>
      </c>
      <c r="F388">
        <v>9</v>
      </c>
      <c r="I388" s="49"/>
      <c r="J388">
        <v>2</v>
      </c>
      <c r="K388">
        <v>1</v>
      </c>
      <c r="L388">
        <v>3</v>
      </c>
      <c r="M388" s="49" t="s">
        <v>610</v>
      </c>
      <c r="N388" s="49"/>
      <c r="O388" s="49" t="s">
        <v>2345</v>
      </c>
      <c r="P388">
        <v>3</v>
      </c>
      <c r="Q388" t="s">
        <v>2346</v>
      </c>
      <c r="S388" s="49"/>
      <c r="T388" s="49"/>
      <c r="U388" s="49"/>
      <c r="W388" s="49"/>
      <c r="Z388" s="49"/>
      <c r="AA388" s="49"/>
      <c r="AB388" s="49"/>
    </row>
    <row r="389" spans="1:28" x14ac:dyDescent="0.25">
      <c r="A389" t="s">
        <v>2347</v>
      </c>
      <c r="B389" t="s">
        <v>902</v>
      </c>
      <c r="C389" t="s">
        <v>91</v>
      </c>
      <c r="D389">
        <v>1</v>
      </c>
      <c r="E389">
        <v>25</v>
      </c>
      <c r="F389">
        <v>10</v>
      </c>
      <c r="I389" s="49"/>
      <c r="J389">
        <v>2</v>
      </c>
      <c r="K389">
        <v>1</v>
      </c>
      <c r="L389">
        <v>2</v>
      </c>
      <c r="M389" s="49" t="s">
        <v>1745</v>
      </c>
      <c r="N389" s="49"/>
      <c r="O389" s="49" t="s">
        <v>1932</v>
      </c>
      <c r="P389">
        <v>3</v>
      </c>
      <c r="Q389" t="s">
        <v>2348</v>
      </c>
      <c r="S389" s="49"/>
      <c r="T389" s="49"/>
      <c r="U389" s="49"/>
      <c r="W389" s="49"/>
      <c r="Z389" s="49"/>
      <c r="AA389" s="49"/>
      <c r="AB389" s="49"/>
    </row>
    <row r="390" spans="1:28" x14ac:dyDescent="0.25">
      <c r="A390" t="s">
        <v>2349</v>
      </c>
      <c r="B390" t="s">
        <v>902</v>
      </c>
      <c r="C390" t="s">
        <v>91</v>
      </c>
      <c r="D390">
        <v>2</v>
      </c>
      <c r="E390">
        <v>25</v>
      </c>
      <c r="F390">
        <v>10</v>
      </c>
      <c r="I390" s="49"/>
      <c r="J390">
        <v>2</v>
      </c>
      <c r="K390">
        <v>1</v>
      </c>
      <c r="L390">
        <v>3</v>
      </c>
      <c r="M390" s="49" t="s">
        <v>610</v>
      </c>
      <c r="N390" s="49"/>
      <c r="O390" s="49" t="s">
        <v>2350</v>
      </c>
      <c r="P390">
        <v>3</v>
      </c>
      <c r="Q390" t="s">
        <v>2351</v>
      </c>
      <c r="S390" s="49"/>
      <c r="T390" s="49"/>
      <c r="U390" s="49"/>
      <c r="W390" s="49"/>
      <c r="Z390" s="49"/>
      <c r="AA390" s="49"/>
      <c r="AB390" s="49"/>
    </row>
    <row r="391" spans="1:28" x14ac:dyDescent="0.25">
      <c r="A391" t="s">
        <v>2352</v>
      </c>
      <c r="B391" t="s">
        <v>902</v>
      </c>
      <c r="C391" t="s">
        <v>91</v>
      </c>
      <c r="D391">
        <v>3</v>
      </c>
      <c r="E391">
        <v>25</v>
      </c>
      <c r="F391">
        <v>10</v>
      </c>
      <c r="I391" s="49"/>
      <c r="J391">
        <v>2</v>
      </c>
      <c r="K391">
        <v>1</v>
      </c>
      <c r="L391">
        <v>3</v>
      </c>
      <c r="M391" s="49" t="s">
        <v>610</v>
      </c>
      <c r="N391" s="49"/>
      <c r="O391" s="49" t="s">
        <v>2350</v>
      </c>
      <c r="P391">
        <v>3</v>
      </c>
      <c r="Q391" t="s">
        <v>2353</v>
      </c>
      <c r="S391" s="49"/>
      <c r="T391" s="49"/>
      <c r="U391" s="49"/>
      <c r="W391" s="49"/>
      <c r="Z391" s="49"/>
      <c r="AA391" s="49"/>
      <c r="AB391" s="49"/>
    </row>
    <row r="392" spans="1:28" x14ac:dyDescent="0.25">
      <c r="A392" t="s">
        <v>2354</v>
      </c>
      <c r="B392" t="s">
        <v>902</v>
      </c>
      <c r="C392" t="s">
        <v>108</v>
      </c>
      <c r="D392">
        <v>1</v>
      </c>
      <c r="E392">
        <v>15</v>
      </c>
      <c r="F392">
        <v>15</v>
      </c>
      <c r="I392" s="49"/>
      <c r="J392">
        <v>3</v>
      </c>
      <c r="K392">
        <v>1</v>
      </c>
      <c r="L392">
        <v>3</v>
      </c>
      <c r="M392" s="49" t="s">
        <v>1745</v>
      </c>
      <c r="N392" s="49"/>
      <c r="O392" s="49" t="s">
        <v>2355</v>
      </c>
      <c r="P392">
        <v>3</v>
      </c>
      <c r="Q392" t="s">
        <v>2356</v>
      </c>
      <c r="S392" s="49"/>
      <c r="T392" s="49"/>
      <c r="U392" s="49"/>
      <c r="W392" s="49"/>
      <c r="Z392" s="49"/>
      <c r="AA392" s="49"/>
      <c r="AB392" s="49"/>
    </row>
    <row r="393" spans="1:28" x14ac:dyDescent="0.25">
      <c r="A393" t="s">
        <v>2357</v>
      </c>
      <c r="B393" t="s">
        <v>902</v>
      </c>
      <c r="C393" t="s">
        <v>108</v>
      </c>
      <c r="D393">
        <v>2</v>
      </c>
      <c r="E393">
        <v>15</v>
      </c>
      <c r="F393">
        <v>15</v>
      </c>
      <c r="I393" s="49"/>
      <c r="J393">
        <v>3</v>
      </c>
      <c r="K393">
        <v>1</v>
      </c>
      <c r="L393">
        <v>3</v>
      </c>
      <c r="M393" s="49" t="s">
        <v>1745</v>
      </c>
      <c r="N393" s="49"/>
      <c r="O393" s="49" t="s">
        <v>2358</v>
      </c>
      <c r="P393">
        <v>3</v>
      </c>
      <c r="Q393" t="s">
        <v>2359</v>
      </c>
      <c r="S393" s="49"/>
      <c r="T393" s="49"/>
      <c r="U393" s="49"/>
      <c r="W393" s="49"/>
      <c r="Z393" s="49"/>
      <c r="AA393" s="49"/>
      <c r="AB393" s="49"/>
    </row>
    <row r="394" spans="1:28" x14ac:dyDescent="0.25">
      <c r="A394" t="s">
        <v>2360</v>
      </c>
      <c r="B394" t="s">
        <v>902</v>
      </c>
      <c r="C394" t="s">
        <v>15</v>
      </c>
      <c r="D394">
        <v>1</v>
      </c>
      <c r="E394">
        <v>50</v>
      </c>
      <c r="G394">
        <v>60</v>
      </c>
      <c r="I394" s="49"/>
      <c r="M394" s="49"/>
      <c r="N394" s="49" t="s">
        <v>2361</v>
      </c>
      <c r="O394" s="49" t="s">
        <v>2362</v>
      </c>
      <c r="P394">
        <v>3</v>
      </c>
      <c r="Q394" t="s">
        <v>2363</v>
      </c>
      <c r="S394" s="49"/>
      <c r="T394" s="49"/>
      <c r="U394" s="49"/>
      <c r="W394" s="49"/>
      <c r="Z394" s="49"/>
      <c r="AA394" s="49"/>
      <c r="AB394" s="49"/>
    </row>
    <row r="395" spans="1:28" x14ac:dyDescent="0.25">
      <c r="A395" t="s">
        <v>2364</v>
      </c>
      <c r="B395" t="s">
        <v>902</v>
      </c>
      <c r="C395" t="s">
        <v>15</v>
      </c>
      <c r="D395">
        <v>2</v>
      </c>
      <c r="E395">
        <v>50</v>
      </c>
      <c r="G395">
        <v>60</v>
      </c>
      <c r="I395" s="49"/>
      <c r="M395" s="49"/>
      <c r="N395" s="49" t="s">
        <v>2361</v>
      </c>
      <c r="O395" s="49" t="s">
        <v>2365</v>
      </c>
      <c r="P395">
        <v>3</v>
      </c>
      <c r="Q395" t="s">
        <v>2366</v>
      </c>
      <c r="S395" s="49"/>
      <c r="T395" s="49"/>
      <c r="U395" s="49"/>
      <c r="W395" s="49"/>
      <c r="Z395" s="49"/>
      <c r="AA395" s="49"/>
      <c r="AB395" s="49"/>
    </row>
    <row r="396" spans="1:28" x14ac:dyDescent="0.25">
      <c r="A396" t="s">
        <v>2367</v>
      </c>
      <c r="B396" t="s">
        <v>902</v>
      </c>
      <c r="C396" t="s">
        <v>15</v>
      </c>
      <c r="D396">
        <v>3</v>
      </c>
      <c r="E396">
        <v>50</v>
      </c>
      <c r="G396">
        <v>60</v>
      </c>
      <c r="I396" s="49"/>
      <c r="M396" s="49"/>
      <c r="N396" s="49" t="s">
        <v>2368</v>
      </c>
      <c r="O396" s="49" t="s">
        <v>2369</v>
      </c>
      <c r="P396">
        <v>3</v>
      </c>
      <c r="Q396" t="s">
        <v>2370</v>
      </c>
      <c r="S396" s="49"/>
      <c r="T396" s="49"/>
      <c r="U396" s="49"/>
      <c r="W396" s="49"/>
      <c r="Z396" s="49"/>
      <c r="AA396" s="49"/>
      <c r="AB396" s="49"/>
    </row>
    <row r="397" spans="1:28" x14ac:dyDescent="0.25">
      <c r="A397" t="s">
        <v>2371</v>
      </c>
      <c r="B397" t="s">
        <v>902</v>
      </c>
      <c r="C397" t="s">
        <v>15</v>
      </c>
      <c r="D397">
        <v>4</v>
      </c>
      <c r="E397">
        <v>50</v>
      </c>
      <c r="G397">
        <v>60</v>
      </c>
      <c r="I397" s="49"/>
      <c r="M397" s="49"/>
      <c r="N397" s="49" t="s">
        <v>2368</v>
      </c>
      <c r="O397" s="49" t="s">
        <v>2372</v>
      </c>
      <c r="P397">
        <v>3</v>
      </c>
      <c r="Q397" t="s">
        <v>2373</v>
      </c>
      <c r="S397" s="49"/>
      <c r="T397" s="49"/>
      <c r="U397" s="49"/>
      <c r="W397" s="49"/>
      <c r="Z397" s="49"/>
      <c r="AA397" s="49"/>
      <c r="AB397" s="49"/>
    </row>
    <row r="398" spans="1:28" x14ac:dyDescent="0.25">
      <c r="A398" t="s">
        <v>2374</v>
      </c>
      <c r="B398" t="s">
        <v>902</v>
      </c>
      <c r="C398" t="s">
        <v>15</v>
      </c>
      <c r="D398">
        <v>5</v>
      </c>
      <c r="E398">
        <v>50</v>
      </c>
      <c r="G398">
        <v>57.599999999999994</v>
      </c>
      <c r="I398" s="49"/>
      <c r="M398" s="49"/>
      <c r="N398" s="49" t="s">
        <v>2375</v>
      </c>
      <c r="O398" s="49" t="s">
        <v>2376</v>
      </c>
      <c r="P398">
        <v>3</v>
      </c>
      <c r="Q398" t="s">
        <v>2377</v>
      </c>
      <c r="S398" s="49"/>
      <c r="T398" s="49"/>
      <c r="U398" s="49"/>
      <c r="W398" s="49"/>
      <c r="Z398" s="49"/>
      <c r="AA398" s="49"/>
      <c r="AB398" s="49"/>
    </row>
    <row r="399" spans="1:28" x14ac:dyDescent="0.25">
      <c r="A399" t="s">
        <v>2378</v>
      </c>
      <c r="B399" t="s">
        <v>902</v>
      </c>
      <c r="C399" t="s">
        <v>15</v>
      </c>
      <c r="D399">
        <v>6</v>
      </c>
      <c r="E399">
        <v>50</v>
      </c>
      <c r="G399">
        <v>60</v>
      </c>
      <c r="I399" s="49"/>
      <c r="M399" s="49"/>
      <c r="N399" s="49" t="s">
        <v>2375</v>
      </c>
      <c r="O399" s="49" t="s">
        <v>1435</v>
      </c>
      <c r="P399">
        <v>3</v>
      </c>
      <c r="Q399" t="s">
        <v>906</v>
      </c>
      <c r="S399" s="49"/>
      <c r="T399" s="49"/>
      <c r="U399" s="49"/>
      <c r="W399" s="49"/>
      <c r="Z399" s="49"/>
      <c r="AA399" s="49"/>
      <c r="AB399" s="49"/>
    </row>
    <row r="400" spans="1:28" x14ac:dyDescent="0.25">
      <c r="A400" t="s">
        <v>2379</v>
      </c>
      <c r="B400" t="s">
        <v>907</v>
      </c>
      <c r="C400" t="s">
        <v>112</v>
      </c>
      <c r="D400">
        <v>1</v>
      </c>
      <c r="E400">
        <v>40</v>
      </c>
      <c r="F400">
        <v>13</v>
      </c>
      <c r="I400" s="49"/>
      <c r="J400">
        <v>2</v>
      </c>
      <c r="K400">
        <v>1</v>
      </c>
      <c r="L400">
        <v>3</v>
      </c>
      <c r="M400" s="49" t="s">
        <v>1745</v>
      </c>
      <c r="N400" s="49"/>
      <c r="O400" s="49" t="s">
        <v>2380</v>
      </c>
      <c r="P400">
        <v>3</v>
      </c>
      <c r="Q400" t="s">
        <v>910</v>
      </c>
      <c r="S400" s="49"/>
      <c r="T400" s="49"/>
      <c r="U400" s="49"/>
      <c r="W400" s="49"/>
      <c r="Z400" s="49"/>
      <c r="AA400" s="49"/>
      <c r="AB400" s="49"/>
    </row>
    <row r="401" spans="1:28" x14ac:dyDescent="0.25">
      <c r="A401" t="s">
        <v>2381</v>
      </c>
      <c r="B401" t="s">
        <v>907</v>
      </c>
      <c r="C401" t="s">
        <v>112</v>
      </c>
      <c r="D401">
        <v>2</v>
      </c>
      <c r="E401">
        <v>40</v>
      </c>
      <c r="F401">
        <v>12</v>
      </c>
      <c r="I401" s="49"/>
      <c r="J401">
        <v>1</v>
      </c>
      <c r="K401">
        <v>1</v>
      </c>
      <c r="L401">
        <v>3</v>
      </c>
      <c r="M401" s="49" t="s">
        <v>610</v>
      </c>
      <c r="N401" s="49"/>
      <c r="O401" s="49" t="s">
        <v>2382</v>
      </c>
      <c r="P401">
        <v>3</v>
      </c>
      <c r="Q401" t="s">
        <v>2383</v>
      </c>
      <c r="S401" s="49"/>
      <c r="T401" s="49"/>
      <c r="U401" s="49"/>
      <c r="W401" s="49"/>
      <c r="Z401" s="49"/>
      <c r="AA401" s="49"/>
      <c r="AB401" s="49"/>
    </row>
    <row r="402" spans="1:28" x14ac:dyDescent="0.25">
      <c r="A402" t="s">
        <v>2384</v>
      </c>
      <c r="B402" t="s">
        <v>907</v>
      </c>
      <c r="C402" t="s">
        <v>112</v>
      </c>
      <c r="D402">
        <v>3</v>
      </c>
      <c r="E402">
        <v>40</v>
      </c>
      <c r="F402">
        <v>11</v>
      </c>
      <c r="I402" s="49"/>
      <c r="K402">
        <v>1</v>
      </c>
      <c r="L402">
        <v>3</v>
      </c>
      <c r="M402" s="49" t="s">
        <v>1888</v>
      </c>
      <c r="N402" s="49"/>
      <c r="O402" s="49" t="s">
        <v>2385</v>
      </c>
      <c r="P402">
        <v>3</v>
      </c>
      <c r="Q402" t="s">
        <v>2386</v>
      </c>
      <c r="S402" s="49"/>
      <c r="T402" s="49"/>
      <c r="U402" s="49"/>
      <c r="W402" s="49"/>
      <c r="Z402" s="49"/>
      <c r="AA402" s="49"/>
      <c r="AB402" s="49"/>
    </row>
    <row r="403" spans="1:28" x14ac:dyDescent="0.25">
      <c r="A403" t="s">
        <v>2387</v>
      </c>
      <c r="B403" t="s">
        <v>907</v>
      </c>
      <c r="C403" t="s">
        <v>112</v>
      </c>
      <c r="D403">
        <v>4</v>
      </c>
      <c r="E403">
        <v>40</v>
      </c>
      <c r="F403">
        <v>10</v>
      </c>
      <c r="I403" s="49"/>
      <c r="K403">
        <v>1</v>
      </c>
      <c r="L403">
        <v>3</v>
      </c>
      <c r="M403" s="49" t="s">
        <v>1888</v>
      </c>
      <c r="N403" s="49"/>
      <c r="O403" s="49" t="s">
        <v>2385</v>
      </c>
      <c r="P403">
        <v>3</v>
      </c>
      <c r="Q403" t="s">
        <v>2388</v>
      </c>
      <c r="S403" s="49"/>
      <c r="T403" s="49"/>
      <c r="U403" s="49"/>
      <c r="W403" s="49"/>
      <c r="Z403" s="49"/>
      <c r="AA403" s="49"/>
      <c r="AB403" s="49"/>
    </row>
    <row r="404" spans="1:28" x14ac:dyDescent="0.25">
      <c r="A404" t="s">
        <v>2389</v>
      </c>
      <c r="B404" t="s">
        <v>907</v>
      </c>
      <c r="C404" t="s">
        <v>214</v>
      </c>
      <c r="D404">
        <v>1</v>
      </c>
      <c r="E404">
        <v>42.5</v>
      </c>
      <c r="F404">
        <v>12</v>
      </c>
      <c r="I404" s="49"/>
      <c r="J404">
        <v>2</v>
      </c>
      <c r="K404">
        <v>1</v>
      </c>
      <c r="L404">
        <v>2</v>
      </c>
      <c r="M404" s="49" t="s">
        <v>1745</v>
      </c>
      <c r="N404" s="49"/>
      <c r="O404" s="49" t="s">
        <v>2390</v>
      </c>
      <c r="P404">
        <v>3</v>
      </c>
      <c r="Q404" t="s">
        <v>2391</v>
      </c>
      <c r="S404" s="49"/>
      <c r="T404" s="49"/>
      <c r="U404" s="49"/>
      <c r="W404" s="49"/>
      <c r="Z404" s="49"/>
      <c r="AA404" s="49"/>
      <c r="AB404" s="49"/>
    </row>
    <row r="405" spans="1:28" x14ac:dyDescent="0.25">
      <c r="A405" t="s">
        <v>2392</v>
      </c>
      <c r="B405" t="s">
        <v>907</v>
      </c>
      <c r="C405" t="s">
        <v>214</v>
      </c>
      <c r="D405">
        <v>2</v>
      </c>
      <c r="E405">
        <v>42.5</v>
      </c>
      <c r="F405">
        <v>11</v>
      </c>
      <c r="I405" s="49"/>
      <c r="J405">
        <v>2</v>
      </c>
      <c r="K405">
        <v>1</v>
      </c>
      <c r="L405">
        <v>2</v>
      </c>
      <c r="M405" s="49" t="s">
        <v>610</v>
      </c>
      <c r="N405" s="49"/>
      <c r="O405" s="49" t="s">
        <v>2393</v>
      </c>
      <c r="P405">
        <v>3</v>
      </c>
      <c r="Q405" t="s">
        <v>2394</v>
      </c>
      <c r="S405" s="49"/>
      <c r="T405" s="49"/>
      <c r="U405" s="49"/>
      <c r="W405" s="49"/>
      <c r="Z405" s="49"/>
      <c r="AA405" s="49"/>
      <c r="AB405" s="49"/>
    </row>
    <row r="406" spans="1:28" x14ac:dyDescent="0.25">
      <c r="A406" t="s">
        <v>2395</v>
      </c>
      <c r="B406" t="s">
        <v>907</v>
      </c>
      <c r="C406" t="s">
        <v>214</v>
      </c>
      <c r="D406">
        <v>3</v>
      </c>
      <c r="E406">
        <v>42.5</v>
      </c>
      <c r="F406">
        <v>9</v>
      </c>
      <c r="I406" s="49"/>
      <c r="J406">
        <v>2</v>
      </c>
      <c r="K406">
        <v>1</v>
      </c>
      <c r="L406">
        <v>2</v>
      </c>
      <c r="M406" s="49" t="s">
        <v>1646</v>
      </c>
      <c r="N406" s="49"/>
      <c r="O406" s="49" t="s">
        <v>2396</v>
      </c>
      <c r="P406">
        <v>3</v>
      </c>
      <c r="Q406" t="s">
        <v>2397</v>
      </c>
      <c r="S406" s="49"/>
      <c r="T406" s="49"/>
      <c r="U406" s="49"/>
      <c r="W406" s="49"/>
      <c r="Z406" s="49"/>
      <c r="AA406" s="49"/>
      <c r="AB406" s="49"/>
    </row>
    <row r="407" spans="1:28" x14ac:dyDescent="0.25">
      <c r="A407" t="s">
        <v>2398</v>
      </c>
      <c r="B407" t="s">
        <v>907</v>
      </c>
      <c r="C407" t="s">
        <v>214</v>
      </c>
      <c r="D407">
        <v>4</v>
      </c>
      <c r="E407">
        <v>42.5</v>
      </c>
      <c r="F407">
        <v>8</v>
      </c>
      <c r="I407" s="49"/>
      <c r="J407">
        <v>2</v>
      </c>
      <c r="K407">
        <v>1</v>
      </c>
      <c r="L407">
        <v>2</v>
      </c>
      <c r="M407" s="49" t="s">
        <v>1646</v>
      </c>
      <c r="N407" s="49"/>
      <c r="O407" s="49" t="s">
        <v>2396</v>
      </c>
      <c r="P407">
        <v>3</v>
      </c>
      <c r="Q407" t="s">
        <v>2399</v>
      </c>
      <c r="S407" s="49"/>
      <c r="T407" s="49"/>
      <c r="U407" s="49"/>
      <c r="W407" s="49"/>
      <c r="Z407" s="49"/>
      <c r="AA407" s="49"/>
      <c r="AB407" s="49"/>
    </row>
    <row r="408" spans="1:28" x14ac:dyDescent="0.25">
      <c r="A408" t="s">
        <v>2400</v>
      </c>
      <c r="B408" t="s">
        <v>907</v>
      </c>
      <c r="C408" t="s">
        <v>235</v>
      </c>
      <c r="D408">
        <v>1</v>
      </c>
      <c r="E408">
        <v>10</v>
      </c>
      <c r="F408">
        <v>12</v>
      </c>
      <c r="I408" s="49"/>
      <c r="M408" s="49"/>
      <c r="N408" s="49"/>
      <c r="O408" s="49"/>
      <c r="P408">
        <v>3</v>
      </c>
      <c r="Q408" t="s">
        <v>2401</v>
      </c>
      <c r="S408" s="49"/>
      <c r="T408" s="49"/>
      <c r="U408" s="49"/>
      <c r="W408" s="49"/>
      <c r="Z408" s="49"/>
      <c r="AA408" s="49"/>
      <c r="AB408" s="49"/>
    </row>
    <row r="409" spans="1:28" x14ac:dyDescent="0.25">
      <c r="A409" t="s">
        <v>2402</v>
      </c>
      <c r="B409" t="s">
        <v>907</v>
      </c>
      <c r="C409" t="s">
        <v>235</v>
      </c>
      <c r="D409">
        <v>2</v>
      </c>
      <c r="E409">
        <v>10</v>
      </c>
      <c r="F409">
        <v>12</v>
      </c>
      <c r="I409" s="49"/>
      <c r="J409">
        <v>1</v>
      </c>
      <c r="K409">
        <v>1</v>
      </c>
      <c r="L409">
        <v>3</v>
      </c>
      <c r="M409" s="49" t="s">
        <v>1745</v>
      </c>
      <c r="N409" s="49"/>
      <c r="O409" s="49" t="s">
        <v>2403</v>
      </c>
      <c r="P409">
        <v>3</v>
      </c>
      <c r="Q409" t="s">
        <v>2404</v>
      </c>
      <c r="S409" s="49"/>
      <c r="T409" s="49"/>
      <c r="U409" s="49"/>
      <c r="W409" s="49"/>
      <c r="Z409" s="49"/>
      <c r="AA409" s="49"/>
      <c r="AB409" s="49"/>
    </row>
    <row r="410" spans="1:28" x14ac:dyDescent="0.25">
      <c r="A410" t="s">
        <v>2405</v>
      </c>
      <c r="B410" t="s">
        <v>907</v>
      </c>
      <c r="C410" t="s">
        <v>235</v>
      </c>
      <c r="D410">
        <v>3</v>
      </c>
      <c r="E410">
        <v>10</v>
      </c>
      <c r="F410">
        <v>12</v>
      </c>
      <c r="I410" s="49"/>
      <c r="J410">
        <v>1</v>
      </c>
      <c r="K410">
        <v>1</v>
      </c>
      <c r="L410">
        <v>3</v>
      </c>
      <c r="M410" s="49" t="s">
        <v>610</v>
      </c>
      <c r="N410" s="49"/>
      <c r="O410" s="49" t="s">
        <v>2406</v>
      </c>
      <c r="P410">
        <v>3</v>
      </c>
      <c r="Q410" t="s">
        <v>2407</v>
      </c>
      <c r="S410" s="49"/>
      <c r="T410" s="49"/>
      <c r="U410" s="49"/>
      <c r="W410" s="49"/>
      <c r="Z410" s="49"/>
      <c r="AA410" s="49"/>
      <c r="AB410" s="49"/>
    </row>
    <row r="411" spans="1:28" x14ac:dyDescent="0.25">
      <c r="A411" t="s">
        <v>2408</v>
      </c>
      <c r="B411" t="s">
        <v>907</v>
      </c>
      <c r="C411" t="s">
        <v>8734</v>
      </c>
      <c r="D411">
        <v>1</v>
      </c>
      <c r="E411">
        <v>25</v>
      </c>
      <c r="F411">
        <v>13</v>
      </c>
      <c r="I411" s="49"/>
      <c r="J411">
        <v>1</v>
      </c>
      <c r="K411">
        <v>1</v>
      </c>
      <c r="L411">
        <v>3</v>
      </c>
      <c r="M411" s="49" t="s">
        <v>2409</v>
      </c>
      <c r="N411" s="49"/>
      <c r="O411" s="49" t="s">
        <v>2410</v>
      </c>
      <c r="P411">
        <v>3</v>
      </c>
      <c r="Q411" t="s">
        <v>2411</v>
      </c>
      <c r="S411" s="49"/>
      <c r="T411" s="49"/>
      <c r="U411" s="49"/>
      <c r="W411" s="49"/>
      <c r="Z411" s="49"/>
      <c r="AA411" s="49"/>
      <c r="AB411" s="49"/>
    </row>
    <row r="412" spans="1:28" x14ac:dyDescent="0.25">
      <c r="A412" t="s">
        <v>2412</v>
      </c>
      <c r="B412" t="s">
        <v>907</v>
      </c>
      <c r="C412" t="s">
        <v>8734</v>
      </c>
      <c r="D412">
        <v>2</v>
      </c>
      <c r="E412">
        <v>25</v>
      </c>
      <c r="F412">
        <v>13</v>
      </c>
      <c r="I412" s="49"/>
      <c r="J412">
        <v>1</v>
      </c>
      <c r="K412">
        <v>1</v>
      </c>
      <c r="L412">
        <v>3</v>
      </c>
      <c r="M412" s="49" t="s">
        <v>610</v>
      </c>
      <c r="N412" s="49"/>
      <c r="O412" s="49" t="s">
        <v>2413</v>
      </c>
      <c r="P412">
        <v>3</v>
      </c>
      <c r="Q412" t="s">
        <v>2414</v>
      </c>
      <c r="S412" s="49"/>
      <c r="T412" s="49"/>
      <c r="U412" s="49"/>
      <c r="W412" s="49"/>
      <c r="Z412" s="49"/>
      <c r="AA412" s="49"/>
      <c r="AB412" s="49"/>
    </row>
    <row r="413" spans="1:28" x14ac:dyDescent="0.25">
      <c r="A413" t="s">
        <v>2415</v>
      </c>
      <c r="B413" t="s">
        <v>907</v>
      </c>
      <c r="C413" t="s">
        <v>8734</v>
      </c>
      <c r="D413">
        <v>3</v>
      </c>
      <c r="E413">
        <v>25</v>
      </c>
      <c r="F413">
        <v>12</v>
      </c>
      <c r="I413" s="49"/>
      <c r="J413">
        <v>1</v>
      </c>
      <c r="K413">
        <v>1</v>
      </c>
      <c r="L413">
        <v>3</v>
      </c>
      <c r="M413" s="49" t="s">
        <v>610</v>
      </c>
      <c r="N413" s="49"/>
      <c r="O413" s="49" t="s">
        <v>2413</v>
      </c>
      <c r="P413">
        <v>3</v>
      </c>
      <c r="Q413" t="s">
        <v>2416</v>
      </c>
      <c r="S413" s="49"/>
      <c r="T413" s="49"/>
      <c r="U413" s="49"/>
      <c r="W413" s="49"/>
      <c r="Z413" s="49"/>
      <c r="AA413" s="49"/>
      <c r="AB413" s="49"/>
    </row>
    <row r="414" spans="1:28" x14ac:dyDescent="0.25">
      <c r="A414" t="s">
        <v>2417</v>
      </c>
      <c r="B414" t="s">
        <v>907</v>
      </c>
      <c r="C414" t="s">
        <v>1534</v>
      </c>
      <c r="D414">
        <v>1</v>
      </c>
      <c r="E414">
        <v>75</v>
      </c>
      <c r="G414">
        <v>60</v>
      </c>
      <c r="I414" s="49"/>
      <c r="M414" s="49"/>
      <c r="N414" s="49"/>
      <c r="O414" s="49"/>
      <c r="P414">
        <v>3</v>
      </c>
      <c r="Q414" t="s">
        <v>2418</v>
      </c>
      <c r="S414" s="49"/>
      <c r="T414" s="49"/>
      <c r="U414" s="49"/>
      <c r="W414" s="49"/>
      <c r="Z414" s="49"/>
      <c r="AA414" s="49"/>
      <c r="AB414" s="49"/>
    </row>
    <row r="415" spans="1:28" x14ac:dyDescent="0.25">
      <c r="A415" t="s">
        <v>2419</v>
      </c>
      <c r="B415" t="s">
        <v>907</v>
      </c>
      <c r="C415" t="s">
        <v>1534</v>
      </c>
      <c r="D415">
        <v>2</v>
      </c>
      <c r="E415">
        <v>75</v>
      </c>
      <c r="G415">
        <v>60</v>
      </c>
      <c r="I415" s="49"/>
      <c r="M415" s="49"/>
      <c r="N415" s="49"/>
      <c r="O415" s="49"/>
      <c r="P415">
        <v>3</v>
      </c>
      <c r="Q415" t="s">
        <v>2420</v>
      </c>
      <c r="S415" s="49"/>
      <c r="T415" s="49"/>
      <c r="U415" s="49"/>
      <c r="W415" s="49"/>
      <c r="Z415" s="49"/>
      <c r="AA415" s="49"/>
      <c r="AB415" s="49"/>
    </row>
    <row r="416" spans="1:28" x14ac:dyDescent="0.25">
      <c r="A416" t="s">
        <v>2421</v>
      </c>
      <c r="B416" t="s">
        <v>907</v>
      </c>
      <c r="C416" t="s">
        <v>1534</v>
      </c>
      <c r="D416">
        <v>3</v>
      </c>
      <c r="E416">
        <v>75</v>
      </c>
      <c r="G416">
        <v>60</v>
      </c>
      <c r="I416" s="49"/>
      <c r="M416" s="49"/>
      <c r="N416" s="49"/>
      <c r="O416" s="49"/>
      <c r="P416">
        <v>3</v>
      </c>
      <c r="Q416" t="s">
        <v>2422</v>
      </c>
      <c r="S416" s="49"/>
      <c r="T416" s="49"/>
      <c r="U416" s="49"/>
      <c r="W416" s="49"/>
      <c r="Z416" s="49"/>
      <c r="AA416" s="49"/>
      <c r="AB416" s="49"/>
    </row>
    <row r="417" spans="1:28" x14ac:dyDescent="0.25">
      <c r="A417" t="s">
        <v>2423</v>
      </c>
      <c r="B417" t="s">
        <v>907</v>
      </c>
      <c r="C417" t="s">
        <v>356</v>
      </c>
      <c r="D417">
        <v>1</v>
      </c>
      <c r="G417">
        <v>480</v>
      </c>
      <c r="H417">
        <v>2000</v>
      </c>
      <c r="I417" s="49" t="s">
        <v>2238</v>
      </c>
      <c r="M417" s="49"/>
      <c r="N417" s="49"/>
      <c r="O417" s="49"/>
      <c r="P417">
        <v>3</v>
      </c>
      <c r="Q417" t="s">
        <v>911</v>
      </c>
      <c r="S417" s="49"/>
      <c r="T417" s="49"/>
      <c r="U417" s="49"/>
      <c r="W417" s="49"/>
      <c r="Z417" s="49"/>
      <c r="AA417" s="49"/>
      <c r="AB417" s="49"/>
    </row>
    <row r="418" spans="1:28" x14ac:dyDescent="0.25">
      <c r="A418" t="s">
        <v>2424</v>
      </c>
      <c r="B418" t="s">
        <v>912</v>
      </c>
      <c r="C418" t="s">
        <v>262</v>
      </c>
      <c r="D418">
        <v>1</v>
      </c>
      <c r="E418">
        <v>25</v>
      </c>
      <c r="F418">
        <v>8</v>
      </c>
      <c r="I418" s="49"/>
      <c r="J418">
        <v>2</v>
      </c>
      <c r="K418">
        <v>1</v>
      </c>
      <c r="L418">
        <v>2</v>
      </c>
      <c r="M418" s="49" t="s">
        <v>2289</v>
      </c>
      <c r="N418" s="49"/>
      <c r="O418" s="49" t="s">
        <v>2425</v>
      </c>
      <c r="P418">
        <v>3</v>
      </c>
      <c r="Q418" t="s">
        <v>914</v>
      </c>
      <c r="S418" s="49"/>
      <c r="T418" s="49"/>
      <c r="U418" s="49"/>
      <c r="W418" s="49"/>
      <c r="Z418" s="49"/>
      <c r="AA418" s="49"/>
      <c r="AB418" s="49"/>
    </row>
    <row r="419" spans="1:28" x14ac:dyDescent="0.25">
      <c r="A419" t="s">
        <v>2426</v>
      </c>
      <c r="B419" t="s">
        <v>912</v>
      </c>
      <c r="C419" t="s">
        <v>262</v>
      </c>
      <c r="D419">
        <v>2</v>
      </c>
      <c r="E419">
        <v>35</v>
      </c>
      <c r="F419">
        <v>10</v>
      </c>
      <c r="I419" s="49"/>
      <c r="J419">
        <v>2</v>
      </c>
      <c r="K419">
        <v>1</v>
      </c>
      <c r="L419">
        <v>2</v>
      </c>
      <c r="M419" s="49" t="s">
        <v>618</v>
      </c>
      <c r="N419" s="49"/>
      <c r="O419" s="49" t="s">
        <v>2427</v>
      </c>
      <c r="P419">
        <v>3</v>
      </c>
      <c r="Q419" t="s">
        <v>2428</v>
      </c>
      <c r="S419" s="49"/>
      <c r="T419" s="49"/>
      <c r="U419" s="49"/>
      <c r="W419" s="49"/>
      <c r="Z419" s="49"/>
      <c r="AA419" s="49"/>
      <c r="AB419" s="49"/>
    </row>
    <row r="420" spans="1:28" x14ac:dyDescent="0.25">
      <c r="A420" t="s">
        <v>2429</v>
      </c>
      <c r="B420" t="s">
        <v>912</v>
      </c>
      <c r="C420" t="s">
        <v>262</v>
      </c>
      <c r="D420">
        <v>3</v>
      </c>
      <c r="E420">
        <v>35</v>
      </c>
      <c r="F420">
        <v>10</v>
      </c>
      <c r="I420" s="49"/>
      <c r="J420">
        <v>2</v>
      </c>
      <c r="K420">
        <v>1</v>
      </c>
      <c r="L420">
        <v>2</v>
      </c>
      <c r="M420" s="49" t="s">
        <v>1745</v>
      </c>
      <c r="N420" s="49"/>
      <c r="O420" s="49" t="s">
        <v>2430</v>
      </c>
      <c r="P420">
        <v>3</v>
      </c>
      <c r="Q420" t="s">
        <v>2431</v>
      </c>
      <c r="S420" s="49"/>
      <c r="T420" s="49"/>
      <c r="U420" s="49"/>
      <c r="W420" s="49"/>
      <c r="Z420" s="49"/>
      <c r="AA420" s="49"/>
      <c r="AB420" s="49"/>
    </row>
    <row r="421" spans="1:28" x14ac:dyDescent="0.25">
      <c r="A421" t="s">
        <v>2432</v>
      </c>
      <c r="B421" t="s">
        <v>912</v>
      </c>
      <c r="C421" t="s">
        <v>262</v>
      </c>
      <c r="D421">
        <v>4</v>
      </c>
      <c r="E421">
        <v>35</v>
      </c>
      <c r="F421">
        <v>8</v>
      </c>
      <c r="I421" s="49"/>
      <c r="J421">
        <v>2</v>
      </c>
      <c r="K421">
        <v>1</v>
      </c>
      <c r="L421">
        <v>2</v>
      </c>
      <c r="M421" s="49" t="s">
        <v>610</v>
      </c>
      <c r="N421" s="49"/>
      <c r="O421" s="49" t="s">
        <v>2433</v>
      </c>
      <c r="P421">
        <v>3</v>
      </c>
      <c r="Q421" t="s">
        <v>2434</v>
      </c>
      <c r="S421" s="49"/>
      <c r="T421" s="49"/>
      <c r="U421" s="49"/>
      <c r="W421" s="49"/>
      <c r="Z421" s="49"/>
      <c r="AA421" s="49"/>
      <c r="AB421" s="49"/>
    </row>
    <row r="422" spans="1:28" x14ac:dyDescent="0.25">
      <c r="A422" t="s">
        <v>2435</v>
      </c>
      <c r="B422" t="s">
        <v>912</v>
      </c>
      <c r="C422" t="s">
        <v>249</v>
      </c>
      <c r="D422">
        <v>1</v>
      </c>
      <c r="E422">
        <v>110</v>
      </c>
      <c r="F422">
        <v>8</v>
      </c>
      <c r="I422" s="49"/>
      <c r="J422">
        <v>2</v>
      </c>
      <c r="K422">
        <v>1</v>
      </c>
      <c r="L422">
        <v>2</v>
      </c>
      <c r="M422" s="49"/>
      <c r="N422" s="49"/>
      <c r="O422" s="49" t="s">
        <v>2436</v>
      </c>
      <c r="P422">
        <v>3</v>
      </c>
      <c r="Q422" t="s">
        <v>2437</v>
      </c>
      <c r="S422" s="49"/>
      <c r="T422" s="49"/>
      <c r="U422" s="49"/>
      <c r="W422" s="49"/>
      <c r="Z422" s="49"/>
      <c r="AA422" s="49"/>
      <c r="AB422" s="49"/>
    </row>
    <row r="423" spans="1:28" x14ac:dyDescent="0.25">
      <c r="A423" t="s">
        <v>2438</v>
      </c>
      <c r="B423" t="s">
        <v>912</v>
      </c>
      <c r="C423" t="s">
        <v>249</v>
      </c>
      <c r="D423">
        <v>2</v>
      </c>
      <c r="E423">
        <v>110</v>
      </c>
      <c r="F423">
        <v>8</v>
      </c>
      <c r="I423" s="49"/>
      <c r="J423">
        <v>2</v>
      </c>
      <c r="K423">
        <v>1</v>
      </c>
      <c r="L423">
        <v>2</v>
      </c>
      <c r="M423" s="49"/>
      <c r="N423" s="49"/>
      <c r="O423" s="49" t="s">
        <v>2439</v>
      </c>
      <c r="P423">
        <v>3</v>
      </c>
      <c r="Q423" t="s">
        <v>2440</v>
      </c>
      <c r="S423" s="49"/>
      <c r="T423" s="49"/>
      <c r="U423" s="49"/>
      <c r="W423" s="49"/>
      <c r="Z423" s="49"/>
      <c r="AA423" s="49"/>
      <c r="AB423" s="49"/>
    </row>
    <row r="424" spans="1:28" x14ac:dyDescent="0.25">
      <c r="A424" t="s">
        <v>2441</v>
      </c>
      <c r="B424" t="s">
        <v>912</v>
      </c>
      <c r="C424" t="s">
        <v>249</v>
      </c>
      <c r="D424">
        <v>3</v>
      </c>
      <c r="E424">
        <v>110</v>
      </c>
      <c r="F424">
        <v>8</v>
      </c>
      <c r="I424" s="49"/>
      <c r="J424">
        <v>2</v>
      </c>
      <c r="K424">
        <v>1</v>
      </c>
      <c r="L424">
        <v>2</v>
      </c>
      <c r="M424" s="49"/>
      <c r="N424" s="49"/>
      <c r="O424" s="49" t="s">
        <v>2439</v>
      </c>
      <c r="P424">
        <v>3</v>
      </c>
      <c r="Q424" t="s">
        <v>2442</v>
      </c>
      <c r="S424" s="49"/>
      <c r="T424" s="49"/>
      <c r="U424" s="49"/>
      <c r="W424" s="49"/>
      <c r="Z424" s="49"/>
      <c r="AA424" s="49"/>
      <c r="AB424" s="49"/>
    </row>
    <row r="425" spans="1:28" x14ac:dyDescent="0.25">
      <c r="A425" t="s">
        <v>2443</v>
      </c>
      <c r="B425" t="s">
        <v>912</v>
      </c>
      <c r="C425" t="s">
        <v>275</v>
      </c>
      <c r="D425">
        <v>1</v>
      </c>
      <c r="E425">
        <v>0</v>
      </c>
      <c r="G425">
        <v>10</v>
      </c>
      <c r="I425" s="49"/>
      <c r="M425" s="49"/>
      <c r="N425" s="49"/>
      <c r="O425" s="49" t="s">
        <v>2444</v>
      </c>
      <c r="P425">
        <v>3</v>
      </c>
      <c r="Q425" t="s">
        <v>2445</v>
      </c>
      <c r="S425" s="49"/>
      <c r="T425" s="49"/>
      <c r="U425" s="49"/>
      <c r="W425" s="49"/>
      <c r="Z425" s="49"/>
      <c r="AA425" s="49"/>
      <c r="AB425" s="49"/>
    </row>
    <row r="426" spans="1:28" x14ac:dyDescent="0.25">
      <c r="A426" t="s">
        <v>2446</v>
      </c>
      <c r="B426" t="s">
        <v>912</v>
      </c>
      <c r="C426" t="s">
        <v>275</v>
      </c>
      <c r="D426">
        <v>2</v>
      </c>
      <c r="E426">
        <v>20</v>
      </c>
      <c r="G426">
        <v>10</v>
      </c>
      <c r="I426" s="49"/>
      <c r="M426" s="49"/>
      <c r="N426" s="49"/>
      <c r="O426" s="49" t="s">
        <v>2447</v>
      </c>
      <c r="P426">
        <v>3</v>
      </c>
      <c r="Q426" t="s">
        <v>2448</v>
      </c>
      <c r="S426" s="49"/>
      <c r="T426" s="49"/>
      <c r="U426" s="49"/>
      <c r="W426" s="49"/>
      <c r="Z426" s="49"/>
      <c r="AA426" s="49"/>
      <c r="AB426" s="49"/>
    </row>
    <row r="427" spans="1:28" x14ac:dyDescent="0.25">
      <c r="A427" t="s">
        <v>2449</v>
      </c>
      <c r="B427" t="s">
        <v>912</v>
      </c>
      <c r="C427" t="s">
        <v>296</v>
      </c>
      <c r="D427">
        <v>1</v>
      </c>
      <c r="E427">
        <v>200</v>
      </c>
      <c r="F427">
        <v>10</v>
      </c>
      <c r="I427" s="49"/>
      <c r="J427">
        <v>2</v>
      </c>
      <c r="K427">
        <v>1</v>
      </c>
      <c r="L427">
        <v>2</v>
      </c>
      <c r="M427" s="49" t="s">
        <v>1745</v>
      </c>
      <c r="N427" s="49"/>
      <c r="O427" s="49" t="s">
        <v>1932</v>
      </c>
      <c r="P427">
        <v>3</v>
      </c>
      <c r="Q427" t="s">
        <v>2450</v>
      </c>
      <c r="S427" s="49"/>
      <c r="T427" s="49"/>
      <c r="U427" s="49"/>
      <c r="W427" s="49"/>
      <c r="Z427" s="49"/>
      <c r="AA427" s="49"/>
      <c r="AB427" s="49"/>
    </row>
    <row r="428" spans="1:28" x14ac:dyDescent="0.25">
      <c r="A428" t="s">
        <v>2451</v>
      </c>
      <c r="B428" t="s">
        <v>912</v>
      </c>
      <c r="C428" t="s">
        <v>296</v>
      </c>
      <c r="D428">
        <v>2</v>
      </c>
      <c r="E428">
        <v>200</v>
      </c>
      <c r="F428">
        <v>12</v>
      </c>
      <c r="I428" s="49"/>
      <c r="J428">
        <v>1</v>
      </c>
      <c r="K428">
        <v>1</v>
      </c>
      <c r="L428">
        <v>3</v>
      </c>
      <c r="M428" s="49" t="s">
        <v>610</v>
      </c>
      <c r="N428" s="49"/>
      <c r="O428" s="49" t="s">
        <v>2452</v>
      </c>
      <c r="P428">
        <v>3</v>
      </c>
      <c r="Q428" t="s">
        <v>2453</v>
      </c>
      <c r="S428" s="49"/>
      <c r="T428" s="49"/>
      <c r="U428" s="49"/>
      <c r="W428" s="49"/>
      <c r="Z428" s="49"/>
      <c r="AA428" s="49"/>
      <c r="AB428" s="49"/>
    </row>
    <row r="429" spans="1:28" x14ac:dyDescent="0.25">
      <c r="A429" t="s">
        <v>2454</v>
      </c>
      <c r="B429" t="s">
        <v>912</v>
      </c>
      <c r="C429" t="s">
        <v>296</v>
      </c>
      <c r="D429">
        <v>3</v>
      </c>
      <c r="E429">
        <v>200</v>
      </c>
      <c r="F429">
        <v>9</v>
      </c>
      <c r="I429" s="49"/>
      <c r="J429">
        <v>1</v>
      </c>
      <c r="K429">
        <v>1</v>
      </c>
      <c r="L429">
        <v>3</v>
      </c>
      <c r="M429" s="49" t="s">
        <v>1646</v>
      </c>
      <c r="N429" s="49"/>
      <c r="O429" s="49" t="s">
        <v>2455</v>
      </c>
      <c r="P429">
        <v>3</v>
      </c>
      <c r="Q429" t="s">
        <v>2456</v>
      </c>
      <c r="S429" s="49"/>
      <c r="T429" s="49"/>
      <c r="U429" s="49"/>
      <c r="W429" s="49"/>
      <c r="Z429" s="49"/>
      <c r="AA429" s="49"/>
      <c r="AB429" s="49"/>
    </row>
    <row r="430" spans="1:28" x14ac:dyDescent="0.25">
      <c r="A430" t="s">
        <v>2457</v>
      </c>
      <c r="B430" t="s">
        <v>912</v>
      </c>
      <c r="C430" t="s">
        <v>15</v>
      </c>
      <c r="D430">
        <v>1</v>
      </c>
      <c r="E430">
        <v>60</v>
      </c>
      <c r="G430">
        <v>64.800000000000011</v>
      </c>
      <c r="I430" s="49"/>
      <c r="M430" s="49"/>
      <c r="N430" s="49"/>
      <c r="O430" s="49"/>
      <c r="P430">
        <v>3</v>
      </c>
      <c r="Q430" t="s">
        <v>2458</v>
      </c>
      <c r="S430" s="49"/>
      <c r="T430" s="49"/>
      <c r="U430" s="49"/>
      <c r="W430" s="49"/>
      <c r="Z430" s="49"/>
      <c r="AA430" s="49"/>
      <c r="AB430" s="49"/>
    </row>
    <row r="431" spans="1:28" x14ac:dyDescent="0.25">
      <c r="A431" t="s">
        <v>2459</v>
      </c>
      <c r="B431" t="s">
        <v>912</v>
      </c>
      <c r="C431" t="s">
        <v>15</v>
      </c>
      <c r="D431">
        <v>2</v>
      </c>
      <c r="E431">
        <v>60</v>
      </c>
      <c r="G431">
        <v>64.800000000000011</v>
      </c>
      <c r="I431" s="49"/>
      <c r="M431" s="49"/>
      <c r="N431" s="49"/>
      <c r="O431" s="49"/>
      <c r="P431">
        <v>3</v>
      </c>
      <c r="Q431" t="s">
        <v>2460</v>
      </c>
      <c r="S431" s="49"/>
      <c r="T431" s="49"/>
      <c r="U431" s="49"/>
      <c r="W431" s="49"/>
      <c r="Z431" s="49"/>
      <c r="AA431" s="49"/>
      <c r="AB431" s="49"/>
    </row>
    <row r="432" spans="1:28" x14ac:dyDescent="0.25">
      <c r="A432" t="s">
        <v>2461</v>
      </c>
      <c r="B432" t="s">
        <v>912</v>
      </c>
      <c r="C432" t="s">
        <v>15</v>
      </c>
      <c r="D432">
        <v>3</v>
      </c>
      <c r="E432">
        <v>60</v>
      </c>
      <c r="G432">
        <v>64.800000000000011</v>
      </c>
      <c r="I432" s="49"/>
      <c r="M432" s="49"/>
      <c r="N432" s="49"/>
      <c r="O432" s="49"/>
      <c r="P432">
        <v>3</v>
      </c>
      <c r="Q432" t="s">
        <v>915</v>
      </c>
      <c r="S432" s="49"/>
      <c r="T432" s="49"/>
      <c r="U432" s="49"/>
      <c r="W432" s="49"/>
      <c r="Z432" s="49"/>
      <c r="AA432" s="49"/>
      <c r="AB432" s="49"/>
    </row>
    <row r="433" spans="1:28" x14ac:dyDescent="0.25">
      <c r="A433" t="s">
        <v>2462</v>
      </c>
      <c r="B433" t="s">
        <v>916</v>
      </c>
      <c r="C433" t="s">
        <v>154</v>
      </c>
      <c r="D433">
        <v>1</v>
      </c>
      <c r="E433">
        <v>185</v>
      </c>
      <c r="F433">
        <v>5</v>
      </c>
      <c r="I433" s="49"/>
      <c r="J433">
        <v>1</v>
      </c>
      <c r="K433">
        <v>1</v>
      </c>
      <c r="L433">
        <v>2</v>
      </c>
      <c r="M433" s="49" t="s">
        <v>610</v>
      </c>
      <c r="N433" s="49"/>
      <c r="O433" s="49" t="s">
        <v>2463</v>
      </c>
      <c r="P433">
        <v>3</v>
      </c>
      <c r="Q433" t="s">
        <v>918</v>
      </c>
      <c r="S433" s="49"/>
      <c r="T433" s="49"/>
      <c r="U433" s="49"/>
      <c r="W433" s="49"/>
      <c r="Z433" s="49"/>
      <c r="AA433" s="49"/>
      <c r="AB433" s="49"/>
    </row>
    <row r="434" spans="1:28" x14ac:dyDescent="0.25">
      <c r="A434" t="s">
        <v>2464</v>
      </c>
      <c r="B434" t="s">
        <v>916</v>
      </c>
      <c r="C434" t="s">
        <v>154</v>
      </c>
      <c r="D434">
        <v>2</v>
      </c>
      <c r="E434">
        <v>185</v>
      </c>
      <c r="F434">
        <v>4</v>
      </c>
      <c r="I434" s="49"/>
      <c r="J434">
        <v>1</v>
      </c>
      <c r="K434">
        <v>1</v>
      </c>
      <c r="L434">
        <v>2</v>
      </c>
      <c r="M434" s="49" t="s">
        <v>610</v>
      </c>
      <c r="N434" s="49"/>
      <c r="O434" s="49" t="s">
        <v>2465</v>
      </c>
      <c r="P434">
        <v>3</v>
      </c>
      <c r="Q434" t="s">
        <v>2466</v>
      </c>
      <c r="S434" s="49"/>
      <c r="T434" s="49"/>
      <c r="U434" s="49"/>
      <c r="W434" s="49"/>
      <c r="Z434" s="49"/>
      <c r="AA434" s="49"/>
      <c r="AB434" s="49"/>
    </row>
    <row r="435" spans="1:28" x14ac:dyDescent="0.25">
      <c r="A435" t="s">
        <v>2467</v>
      </c>
      <c r="B435" t="s">
        <v>916</v>
      </c>
      <c r="C435" t="s">
        <v>2295</v>
      </c>
      <c r="D435">
        <v>1</v>
      </c>
      <c r="E435">
        <v>90</v>
      </c>
      <c r="F435">
        <v>10</v>
      </c>
      <c r="I435" s="49"/>
      <c r="J435">
        <v>2</v>
      </c>
      <c r="K435">
        <v>1</v>
      </c>
      <c r="L435">
        <v>2</v>
      </c>
      <c r="M435" s="49" t="s">
        <v>2468</v>
      </c>
      <c r="N435" s="49"/>
      <c r="O435" s="49" t="s">
        <v>2469</v>
      </c>
      <c r="P435">
        <v>3</v>
      </c>
      <c r="Q435" t="s">
        <v>2470</v>
      </c>
      <c r="S435" s="49"/>
      <c r="T435" s="49"/>
      <c r="U435" s="49"/>
      <c r="W435" s="49"/>
      <c r="Z435" s="49"/>
      <c r="AA435" s="49"/>
      <c r="AB435" s="49"/>
    </row>
    <row r="436" spans="1:28" x14ac:dyDescent="0.25">
      <c r="A436" t="s">
        <v>2471</v>
      </c>
      <c r="B436" t="s">
        <v>916</v>
      </c>
      <c r="C436" t="s">
        <v>2295</v>
      </c>
      <c r="D436">
        <v>2</v>
      </c>
      <c r="E436">
        <v>90</v>
      </c>
      <c r="F436">
        <v>8</v>
      </c>
      <c r="I436" s="49"/>
      <c r="J436">
        <v>2</v>
      </c>
      <c r="K436">
        <v>1</v>
      </c>
      <c r="L436">
        <v>2</v>
      </c>
      <c r="M436" s="49" t="s">
        <v>2468</v>
      </c>
      <c r="N436" s="49"/>
      <c r="O436" s="49" t="s">
        <v>2472</v>
      </c>
      <c r="P436">
        <v>3</v>
      </c>
      <c r="Q436" t="s">
        <v>2473</v>
      </c>
      <c r="S436" s="49"/>
      <c r="T436" s="49"/>
      <c r="U436" s="49"/>
      <c r="W436" s="49"/>
      <c r="Z436" s="49"/>
      <c r="AA436" s="49"/>
      <c r="AB436" s="49"/>
    </row>
    <row r="437" spans="1:28" x14ac:dyDescent="0.25">
      <c r="A437" t="s">
        <v>2474</v>
      </c>
      <c r="B437" t="s">
        <v>916</v>
      </c>
      <c r="C437" t="s">
        <v>2295</v>
      </c>
      <c r="D437">
        <v>3</v>
      </c>
      <c r="E437">
        <v>90</v>
      </c>
      <c r="F437">
        <v>8</v>
      </c>
      <c r="I437" s="49"/>
      <c r="J437">
        <v>2</v>
      </c>
      <c r="K437">
        <v>1</v>
      </c>
      <c r="L437">
        <v>2</v>
      </c>
      <c r="M437" s="49" t="s">
        <v>2468</v>
      </c>
      <c r="N437" s="49"/>
      <c r="O437" s="49" t="s">
        <v>2472</v>
      </c>
      <c r="P437">
        <v>3</v>
      </c>
      <c r="Q437" t="s">
        <v>2475</v>
      </c>
      <c r="S437" s="49"/>
      <c r="T437" s="49"/>
      <c r="U437" s="49"/>
      <c r="W437" s="49"/>
      <c r="Z437" s="49"/>
      <c r="AA437" s="49"/>
      <c r="AB437" s="49"/>
    </row>
    <row r="438" spans="1:28" x14ac:dyDescent="0.25">
      <c r="A438" t="s">
        <v>2476</v>
      </c>
      <c r="B438" t="s">
        <v>916</v>
      </c>
      <c r="C438" t="s">
        <v>204</v>
      </c>
      <c r="D438">
        <v>1</v>
      </c>
      <c r="E438">
        <v>70</v>
      </c>
      <c r="F438">
        <v>15</v>
      </c>
      <c r="I438" s="49"/>
      <c r="J438">
        <v>2</v>
      </c>
      <c r="K438">
        <v>1</v>
      </c>
      <c r="L438">
        <v>2</v>
      </c>
      <c r="M438" s="49" t="s">
        <v>2468</v>
      </c>
      <c r="N438" s="49"/>
      <c r="O438" s="49" t="s">
        <v>2477</v>
      </c>
      <c r="P438">
        <v>3</v>
      </c>
      <c r="Q438" t="s">
        <v>2478</v>
      </c>
      <c r="S438" s="49"/>
      <c r="T438" s="49"/>
      <c r="U438" s="49"/>
      <c r="W438" s="49"/>
      <c r="Z438" s="49"/>
      <c r="AA438" s="49"/>
      <c r="AB438" s="49"/>
    </row>
    <row r="439" spans="1:28" x14ac:dyDescent="0.25">
      <c r="A439" t="s">
        <v>2479</v>
      </c>
      <c r="B439" t="s">
        <v>916</v>
      </c>
      <c r="C439" t="s">
        <v>204</v>
      </c>
      <c r="D439">
        <v>2</v>
      </c>
      <c r="E439">
        <v>70</v>
      </c>
      <c r="F439">
        <v>15</v>
      </c>
      <c r="I439" s="49"/>
      <c r="J439">
        <v>2</v>
      </c>
      <c r="K439">
        <v>1</v>
      </c>
      <c r="L439">
        <v>2</v>
      </c>
      <c r="M439" s="49" t="s">
        <v>2468</v>
      </c>
      <c r="N439" s="49"/>
      <c r="O439" s="49" t="s">
        <v>2477</v>
      </c>
      <c r="P439">
        <v>3</v>
      </c>
      <c r="Q439" t="s">
        <v>2480</v>
      </c>
      <c r="S439" s="49"/>
      <c r="T439" s="49"/>
      <c r="U439" s="49"/>
      <c r="W439" s="49"/>
      <c r="Z439" s="49"/>
      <c r="AA439" s="49"/>
      <c r="AB439" s="49"/>
    </row>
    <row r="440" spans="1:28" x14ac:dyDescent="0.25">
      <c r="A440" t="s">
        <v>2481</v>
      </c>
      <c r="B440" t="s">
        <v>916</v>
      </c>
      <c r="C440" t="s">
        <v>204</v>
      </c>
      <c r="D440">
        <v>3</v>
      </c>
      <c r="E440">
        <v>80</v>
      </c>
      <c r="F440">
        <v>15</v>
      </c>
      <c r="I440" s="49"/>
      <c r="J440">
        <v>2</v>
      </c>
      <c r="K440">
        <v>1</v>
      </c>
      <c r="L440">
        <v>2</v>
      </c>
      <c r="M440" s="49" t="s">
        <v>1888</v>
      </c>
      <c r="N440" s="49"/>
      <c r="O440" s="49" t="s">
        <v>2482</v>
      </c>
      <c r="P440">
        <v>3</v>
      </c>
      <c r="Q440" t="s">
        <v>2483</v>
      </c>
      <c r="S440" s="49"/>
      <c r="T440" s="49"/>
      <c r="U440" s="49"/>
      <c r="W440" s="49"/>
      <c r="Z440" s="49"/>
      <c r="AA440" s="49"/>
      <c r="AB440" s="49"/>
    </row>
    <row r="441" spans="1:28" x14ac:dyDescent="0.25">
      <c r="A441" t="s">
        <v>2484</v>
      </c>
      <c r="B441" t="s">
        <v>916</v>
      </c>
      <c r="C441" t="s">
        <v>214</v>
      </c>
      <c r="D441">
        <v>1</v>
      </c>
      <c r="E441">
        <v>42.5</v>
      </c>
      <c r="F441">
        <v>12</v>
      </c>
      <c r="I441" s="49"/>
      <c r="J441">
        <v>2</v>
      </c>
      <c r="K441">
        <v>1</v>
      </c>
      <c r="L441">
        <v>2</v>
      </c>
      <c r="M441" s="49" t="s">
        <v>1745</v>
      </c>
      <c r="N441" s="49"/>
      <c r="O441" s="49" t="s">
        <v>1932</v>
      </c>
      <c r="P441">
        <v>3</v>
      </c>
      <c r="Q441" t="s">
        <v>2485</v>
      </c>
      <c r="S441" s="49"/>
      <c r="T441" s="49"/>
      <c r="U441" s="49"/>
      <c r="W441" s="49"/>
      <c r="Z441" s="49"/>
      <c r="AA441" s="49"/>
      <c r="AB441" s="49"/>
    </row>
    <row r="442" spans="1:28" x14ac:dyDescent="0.25">
      <c r="A442" t="s">
        <v>2486</v>
      </c>
      <c r="B442" t="s">
        <v>916</v>
      </c>
      <c r="C442" t="s">
        <v>214</v>
      </c>
      <c r="D442">
        <v>2</v>
      </c>
      <c r="E442">
        <v>42.5</v>
      </c>
      <c r="F442">
        <v>12</v>
      </c>
      <c r="I442" s="49"/>
      <c r="J442">
        <v>2</v>
      </c>
      <c r="K442">
        <v>1</v>
      </c>
      <c r="L442">
        <v>2</v>
      </c>
      <c r="M442" s="49" t="s">
        <v>1888</v>
      </c>
      <c r="N442" s="49"/>
      <c r="O442" s="49" t="s">
        <v>2487</v>
      </c>
      <c r="P442">
        <v>3</v>
      </c>
      <c r="Q442" t="s">
        <v>2488</v>
      </c>
      <c r="S442" s="49"/>
      <c r="T442" s="49"/>
      <c r="U442" s="49"/>
      <c r="W442" s="49"/>
      <c r="Z442" s="49"/>
      <c r="AA442" s="49"/>
      <c r="AB442" s="49"/>
    </row>
    <row r="443" spans="1:28" x14ac:dyDescent="0.25">
      <c r="A443" t="s">
        <v>2489</v>
      </c>
      <c r="B443" t="s">
        <v>916</v>
      </c>
      <c r="C443" t="s">
        <v>214</v>
      </c>
      <c r="D443">
        <v>3</v>
      </c>
      <c r="E443">
        <v>42.5</v>
      </c>
      <c r="F443">
        <v>10</v>
      </c>
      <c r="I443" s="49"/>
      <c r="J443">
        <v>2</v>
      </c>
      <c r="K443">
        <v>1</v>
      </c>
      <c r="L443">
        <v>2</v>
      </c>
      <c r="M443" s="49" t="s">
        <v>610</v>
      </c>
      <c r="N443" s="49"/>
      <c r="O443" s="49" t="s">
        <v>1937</v>
      </c>
      <c r="P443">
        <v>3</v>
      </c>
      <c r="Q443" t="s">
        <v>2490</v>
      </c>
      <c r="S443" s="49"/>
      <c r="T443" s="49"/>
      <c r="U443" s="49"/>
      <c r="W443" s="49"/>
      <c r="Z443" s="49"/>
      <c r="AA443" s="49"/>
      <c r="AB443" s="49"/>
    </row>
    <row r="444" spans="1:28" x14ac:dyDescent="0.25">
      <c r="A444" t="s">
        <v>2491</v>
      </c>
      <c r="B444" t="s">
        <v>916</v>
      </c>
      <c r="C444" t="s">
        <v>214</v>
      </c>
      <c r="D444">
        <v>4</v>
      </c>
      <c r="E444">
        <v>42.5</v>
      </c>
      <c r="F444">
        <v>9</v>
      </c>
      <c r="I444" s="49"/>
      <c r="J444">
        <v>2</v>
      </c>
      <c r="K444">
        <v>1</v>
      </c>
      <c r="L444">
        <v>2</v>
      </c>
      <c r="M444" s="49" t="s">
        <v>1888</v>
      </c>
      <c r="N444" s="49"/>
      <c r="O444" s="49" t="s">
        <v>2492</v>
      </c>
      <c r="P444">
        <v>3</v>
      </c>
      <c r="Q444" t="s">
        <v>2493</v>
      </c>
      <c r="S444" s="49"/>
      <c r="T444" s="49"/>
      <c r="U444" s="49"/>
      <c r="W444" s="49"/>
      <c r="Z444" s="49"/>
      <c r="AA444" s="49"/>
      <c r="AB444" s="49"/>
    </row>
    <row r="445" spans="1:28" x14ac:dyDescent="0.25">
      <c r="A445" t="s">
        <v>2494</v>
      </c>
      <c r="B445" t="s">
        <v>916</v>
      </c>
      <c r="C445" t="s">
        <v>217</v>
      </c>
      <c r="D445">
        <v>1</v>
      </c>
      <c r="E445">
        <v>10</v>
      </c>
      <c r="F445">
        <v>12</v>
      </c>
      <c r="I445" s="49"/>
      <c r="J445">
        <v>1</v>
      </c>
      <c r="K445">
        <v>1</v>
      </c>
      <c r="L445">
        <v>3</v>
      </c>
      <c r="M445" s="49" t="s">
        <v>610</v>
      </c>
      <c r="N445" s="49"/>
      <c r="O445" s="49" t="s">
        <v>2495</v>
      </c>
      <c r="P445">
        <v>3</v>
      </c>
      <c r="Q445" t="s">
        <v>2496</v>
      </c>
      <c r="S445" s="49"/>
      <c r="T445" s="49"/>
      <c r="U445" s="49"/>
      <c r="W445" s="49"/>
      <c r="Z445" s="49"/>
      <c r="AA445" s="49"/>
      <c r="AB445" s="49"/>
    </row>
    <row r="446" spans="1:28" x14ac:dyDescent="0.25">
      <c r="A446" t="s">
        <v>2497</v>
      </c>
      <c r="B446" t="s">
        <v>916</v>
      </c>
      <c r="C446" t="s">
        <v>217</v>
      </c>
      <c r="D446">
        <v>2</v>
      </c>
      <c r="E446">
        <v>10</v>
      </c>
      <c r="F446">
        <v>12</v>
      </c>
      <c r="I446" s="49"/>
      <c r="J446">
        <v>1</v>
      </c>
      <c r="K446">
        <v>1</v>
      </c>
      <c r="L446">
        <v>3</v>
      </c>
      <c r="M446" s="49" t="s">
        <v>610</v>
      </c>
      <c r="N446" s="49"/>
      <c r="O446" s="49" t="s">
        <v>2498</v>
      </c>
      <c r="P446">
        <v>3</v>
      </c>
      <c r="Q446" t="s">
        <v>2499</v>
      </c>
      <c r="S446" s="49"/>
      <c r="T446" s="49"/>
      <c r="U446" s="49"/>
      <c r="W446" s="49"/>
      <c r="Z446" s="49"/>
      <c r="AA446" s="49"/>
      <c r="AB446" s="49"/>
    </row>
    <row r="447" spans="1:28" x14ac:dyDescent="0.25">
      <c r="A447" t="s">
        <v>2500</v>
      </c>
      <c r="B447" t="s">
        <v>916</v>
      </c>
      <c r="C447" t="s">
        <v>217</v>
      </c>
      <c r="D447">
        <v>3</v>
      </c>
      <c r="E447">
        <v>10</v>
      </c>
      <c r="F447">
        <v>12</v>
      </c>
      <c r="I447" s="49"/>
      <c r="J447">
        <v>1</v>
      </c>
      <c r="K447">
        <v>1</v>
      </c>
      <c r="L447">
        <v>3</v>
      </c>
      <c r="M447" s="49" t="s">
        <v>610</v>
      </c>
      <c r="N447" s="49"/>
      <c r="O447" s="49" t="s">
        <v>2498</v>
      </c>
      <c r="P447">
        <v>3</v>
      </c>
      <c r="Q447" t="s">
        <v>2501</v>
      </c>
      <c r="S447" s="49"/>
      <c r="T447" s="49"/>
      <c r="U447" s="49"/>
      <c r="W447" s="49"/>
      <c r="Z447" s="49"/>
      <c r="AA447" s="49"/>
      <c r="AB447" s="49"/>
    </row>
    <row r="448" spans="1:28" x14ac:dyDescent="0.25">
      <c r="A448" t="s">
        <v>2502</v>
      </c>
      <c r="B448" t="s">
        <v>916</v>
      </c>
      <c r="C448" t="s">
        <v>303</v>
      </c>
      <c r="D448">
        <v>1</v>
      </c>
      <c r="E448">
        <v>10</v>
      </c>
      <c r="F448">
        <v>15</v>
      </c>
      <c r="I448" s="49"/>
      <c r="J448">
        <v>1</v>
      </c>
      <c r="K448">
        <v>1</v>
      </c>
      <c r="L448">
        <v>2</v>
      </c>
      <c r="M448" s="49"/>
      <c r="N448" s="49"/>
      <c r="O448" s="49" t="s">
        <v>2503</v>
      </c>
      <c r="P448">
        <v>3</v>
      </c>
      <c r="Q448" t="s">
        <v>2504</v>
      </c>
      <c r="S448" s="49"/>
      <c r="T448" s="49"/>
      <c r="U448" s="49"/>
      <c r="W448" s="49"/>
      <c r="Z448" s="49"/>
      <c r="AA448" s="49"/>
      <c r="AB448" s="49"/>
    </row>
    <row r="449" spans="1:28" x14ac:dyDescent="0.25">
      <c r="A449" t="s">
        <v>2505</v>
      </c>
      <c r="B449" t="s">
        <v>916</v>
      </c>
      <c r="C449" t="s">
        <v>303</v>
      </c>
      <c r="D449">
        <v>2</v>
      </c>
      <c r="E449">
        <v>10</v>
      </c>
      <c r="F449">
        <v>15</v>
      </c>
      <c r="I449" s="49"/>
      <c r="J449">
        <v>2</v>
      </c>
      <c r="K449">
        <v>1</v>
      </c>
      <c r="L449">
        <v>2</v>
      </c>
      <c r="M449" s="49"/>
      <c r="N449" s="49"/>
      <c r="O449" s="49" t="s">
        <v>2506</v>
      </c>
      <c r="P449">
        <v>3</v>
      </c>
      <c r="Q449" t="s">
        <v>919</v>
      </c>
      <c r="S449" s="49"/>
      <c r="T449" s="49"/>
      <c r="U449" s="49"/>
      <c r="W449" s="49"/>
      <c r="Z449" s="49"/>
      <c r="AA449" s="49"/>
      <c r="AB449" s="49"/>
    </row>
    <row r="450" spans="1:28" x14ac:dyDescent="0.25">
      <c r="A450" t="s">
        <v>2507</v>
      </c>
      <c r="B450" t="s">
        <v>920</v>
      </c>
      <c r="C450" t="s">
        <v>41</v>
      </c>
      <c r="D450">
        <v>1</v>
      </c>
      <c r="E450">
        <v>60</v>
      </c>
      <c r="F450">
        <v>10</v>
      </c>
      <c r="I450" s="49"/>
      <c r="J450">
        <v>2</v>
      </c>
      <c r="K450">
        <v>1</v>
      </c>
      <c r="L450">
        <v>2</v>
      </c>
      <c r="M450" s="49" t="s">
        <v>2289</v>
      </c>
      <c r="N450" s="49"/>
      <c r="O450" s="49" t="s">
        <v>2508</v>
      </c>
      <c r="P450">
        <v>3</v>
      </c>
      <c r="Q450" t="s">
        <v>922</v>
      </c>
      <c r="S450" s="49"/>
      <c r="T450" s="49"/>
      <c r="U450" s="49"/>
      <c r="W450" s="49"/>
      <c r="Z450" s="49"/>
      <c r="AA450" s="49"/>
      <c r="AB450" s="49"/>
    </row>
    <row r="451" spans="1:28" x14ac:dyDescent="0.25">
      <c r="A451" t="s">
        <v>2509</v>
      </c>
      <c r="B451" t="s">
        <v>920</v>
      </c>
      <c r="C451" t="s">
        <v>41</v>
      </c>
      <c r="D451">
        <v>2</v>
      </c>
      <c r="E451">
        <v>65</v>
      </c>
      <c r="F451">
        <v>10</v>
      </c>
      <c r="I451" s="49"/>
      <c r="J451">
        <v>2</v>
      </c>
      <c r="K451">
        <v>1</v>
      </c>
      <c r="L451">
        <v>2</v>
      </c>
      <c r="M451" s="49" t="s">
        <v>1745</v>
      </c>
      <c r="N451" s="49"/>
      <c r="O451" s="49" t="s">
        <v>2510</v>
      </c>
      <c r="P451">
        <v>3</v>
      </c>
      <c r="Q451" t="s">
        <v>2511</v>
      </c>
      <c r="S451" s="49"/>
      <c r="T451" s="49"/>
      <c r="U451" s="49"/>
      <c r="W451" s="49"/>
      <c r="Z451" s="49"/>
      <c r="AA451" s="49"/>
      <c r="AB451" s="49"/>
    </row>
    <row r="452" spans="1:28" x14ac:dyDescent="0.25">
      <c r="A452" t="s">
        <v>2512</v>
      </c>
      <c r="B452" t="s">
        <v>920</v>
      </c>
      <c r="C452" t="s">
        <v>41</v>
      </c>
      <c r="D452">
        <v>3</v>
      </c>
      <c r="E452">
        <v>65</v>
      </c>
      <c r="F452">
        <v>10</v>
      </c>
      <c r="I452" s="49"/>
      <c r="J452">
        <v>2</v>
      </c>
      <c r="K452">
        <v>1</v>
      </c>
      <c r="L452">
        <v>2</v>
      </c>
      <c r="M452" s="49" t="s">
        <v>610</v>
      </c>
      <c r="N452" s="49"/>
      <c r="O452" s="49" t="s">
        <v>2513</v>
      </c>
      <c r="P452">
        <v>3</v>
      </c>
      <c r="Q452" t="s">
        <v>2514</v>
      </c>
      <c r="S452" s="49"/>
      <c r="T452" s="49"/>
      <c r="U452" s="49"/>
      <c r="W452" s="49"/>
      <c r="Z452" s="49"/>
      <c r="AA452" s="49"/>
      <c r="AB452" s="49"/>
    </row>
    <row r="453" spans="1:28" x14ac:dyDescent="0.25">
      <c r="A453" t="s">
        <v>2515</v>
      </c>
      <c r="B453" t="s">
        <v>920</v>
      </c>
      <c r="C453" t="s">
        <v>41</v>
      </c>
      <c r="D453">
        <v>4</v>
      </c>
      <c r="E453">
        <v>65</v>
      </c>
      <c r="F453">
        <v>10</v>
      </c>
      <c r="I453" s="49"/>
      <c r="J453">
        <v>2</v>
      </c>
      <c r="K453">
        <v>1</v>
      </c>
      <c r="L453">
        <v>2</v>
      </c>
      <c r="M453" s="49" t="s">
        <v>610</v>
      </c>
      <c r="N453" s="49"/>
      <c r="O453" s="49" t="s">
        <v>2513</v>
      </c>
      <c r="P453">
        <v>3</v>
      </c>
      <c r="Q453" t="s">
        <v>2516</v>
      </c>
      <c r="S453" s="49"/>
      <c r="T453" s="49"/>
      <c r="U453" s="49"/>
      <c r="W453" s="49"/>
      <c r="Z453" s="49"/>
      <c r="AA453" s="49"/>
      <c r="AB453" s="49"/>
    </row>
    <row r="454" spans="1:28" x14ac:dyDescent="0.25">
      <c r="A454" t="s">
        <v>2517</v>
      </c>
      <c r="B454" t="s">
        <v>920</v>
      </c>
      <c r="C454" t="s">
        <v>45</v>
      </c>
      <c r="D454">
        <v>1</v>
      </c>
      <c r="E454">
        <v>160</v>
      </c>
      <c r="F454">
        <v>9</v>
      </c>
      <c r="I454" s="49"/>
      <c r="J454">
        <v>2</v>
      </c>
      <c r="K454">
        <v>1</v>
      </c>
      <c r="L454">
        <v>1</v>
      </c>
      <c r="M454" s="49" t="s">
        <v>618</v>
      </c>
      <c r="N454" s="49"/>
      <c r="O454" s="49" t="s">
        <v>2518</v>
      </c>
      <c r="P454">
        <v>3</v>
      </c>
      <c r="Q454" t="s">
        <v>2519</v>
      </c>
      <c r="S454" s="49"/>
      <c r="T454" s="49"/>
      <c r="U454" s="49"/>
      <c r="W454" s="49"/>
      <c r="Z454" s="49"/>
      <c r="AA454" s="49"/>
      <c r="AB454" s="49"/>
    </row>
    <row r="455" spans="1:28" x14ac:dyDescent="0.25">
      <c r="A455" t="s">
        <v>2520</v>
      </c>
      <c r="B455" t="s">
        <v>920</v>
      </c>
      <c r="C455" t="s">
        <v>45</v>
      </c>
      <c r="D455">
        <v>2</v>
      </c>
      <c r="E455">
        <v>160</v>
      </c>
      <c r="F455">
        <v>9</v>
      </c>
      <c r="I455" s="49"/>
      <c r="J455">
        <v>2</v>
      </c>
      <c r="K455">
        <v>1</v>
      </c>
      <c r="L455">
        <v>1</v>
      </c>
      <c r="M455" s="49" t="s">
        <v>618</v>
      </c>
      <c r="N455" s="49"/>
      <c r="O455" s="49" t="s">
        <v>2521</v>
      </c>
      <c r="P455">
        <v>3</v>
      </c>
      <c r="Q455" t="s">
        <v>2522</v>
      </c>
      <c r="S455" s="49"/>
      <c r="T455" s="49"/>
      <c r="U455" s="49"/>
      <c r="W455" s="49"/>
      <c r="Z455" s="49"/>
      <c r="AA455" s="49"/>
      <c r="AB455" s="49"/>
    </row>
    <row r="456" spans="1:28" x14ac:dyDescent="0.25">
      <c r="A456" t="s">
        <v>2523</v>
      </c>
      <c r="B456" t="s">
        <v>920</v>
      </c>
      <c r="C456" t="s">
        <v>45</v>
      </c>
      <c r="D456">
        <v>3</v>
      </c>
      <c r="E456">
        <v>160</v>
      </c>
      <c r="F456">
        <v>8</v>
      </c>
      <c r="I456" s="49"/>
      <c r="J456">
        <v>2</v>
      </c>
      <c r="K456">
        <v>1</v>
      </c>
      <c r="L456">
        <v>1</v>
      </c>
      <c r="M456" s="49" t="s">
        <v>610</v>
      </c>
      <c r="N456" s="49"/>
      <c r="O456" s="49" t="s">
        <v>2524</v>
      </c>
      <c r="P456">
        <v>3</v>
      </c>
      <c r="Q456" t="s">
        <v>2525</v>
      </c>
      <c r="S456" s="49"/>
      <c r="T456" s="49"/>
      <c r="U456" s="49"/>
      <c r="W456" s="49"/>
      <c r="Z456" s="49"/>
      <c r="AA456" s="49"/>
      <c r="AB456" s="49"/>
    </row>
    <row r="457" spans="1:28" x14ac:dyDescent="0.25">
      <c r="A457" t="s">
        <v>2526</v>
      </c>
      <c r="B457" t="s">
        <v>920</v>
      </c>
      <c r="C457" t="s">
        <v>66</v>
      </c>
      <c r="D457">
        <v>1</v>
      </c>
      <c r="E457">
        <v>100</v>
      </c>
      <c r="F457">
        <v>10</v>
      </c>
      <c r="I457" s="49"/>
      <c r="J457">
        <v>2</v>
      </c>
      <c r="K457">
        <v>1</v>
      </c>
      <c r="L457">
        <v>2</v>
      </c>
      <c r="M457" s="49" t="s">
        <v>2289</v>
      </c>
      <c r="N457" s="49"/>
      <c r="O457" s="49" t="s">
        <v>2527</v>
      </c>
      <c r="P457">
        <v>3</v>
      </c>
      <c r="Q457" t="s">
        <v>2528</v>
      </c>
      <c r="S457" s="49"/>
      <c r="T457" s="49"/>
      <c r="U457" s="49"/>
      <c r="W457" s="49"/>
      <c r="Z457" s="49"/>
      <c r="AA457" s="49"/>
      <c r="AB457" s="49"/>
    </row>
    <row r="458" spans="1:28" x14ac:dyDescent="0.25">
      <c r="A458" t="s">
        <v>2529</v>
      </c>
      <c r="B458" t="s">
        <v>920</v>
      </c>
      <c r="C458" t="s">
        <v>66</v>
      </c>
      <c r="D458">
        <v>2</v>
      </c>
      <c r="E458">
        <v>120</v>
      </c>
      <c r="F458">
        <v>10</v>
      </c>
      <c r="I458" s="49"/>
      <c r="J458">
        <v>2</v>
      </c>
      <c r="K458">
        <v>1</v>
      </c>
      <c r="L458">
        <v>2</v>
      </c>
      <c r="M458" s="49" t="s">
        <v>618</v>
      </c>
      <c r="N458" s="49"/>
      <c r="O458" s="49" t="s">
        <v>2154</v>
      </c>
      <c r="P458">
        <v>3</v>
      </c>
      <c r="Q458" t="s">
        <v>2530</v>
      </c>
      <c r="S458" s="49"/>
      <c r="T458" s="49"/>
      <c r="U458" s="49"/>
      <c r="W458" s="49"/>
      <c r="Z458" s="49"/>
      <c r="AA458" s="49"/>
      <c r="AB458" s="49"/>
    </row>
    <row r="459" spans="1:28" x14ac:dyDescent="0.25">
      <c r="A459" t="s">
        <v>2531</v>
      </c>
      <c r="B459" t="s">
        <v>920</v>
      </c>
      <c r="C459" t="s">
        <v>66</v>
      </c>
      <c r="D459">
        <v>3</v>
      </c>
      <c r="E459">
        <v>120</v>
      </c>
      <c r="F459">
        <v>9</v>
      </c>
      <c r="I459" s="49"/>
      <c r="J459">
        <v>2</v>
      </c>
      <c r="K459">
        <v>1</v>
      </c>
      <c r="L459">
        <v>2</v>
      </c>
      <c r="M459" s="49" t="s">
        <v>610</v>
      </c>
      <c r="N459" s="49"/>
      <c r="O459" s="49" t="s">
        <v>1937</v>
      </c>
      <c r="P459">
        <v>3</v>
      </c>
      <c r="Q459" t="s">
        <v>2532</v>
      </c>
      <c r="S459" s="49"/>
      <c r="T459" s="49"/>
      <c r="U459" s="49"/>
      <c r="W459" s="49"/>
      <c r="Z459" s="49"/>
      <c r="AA459" s="49"/>
      <c r="AB459" s="49"/>
    </row>
    <row r="460" spans="1:28" x14ac:dyDescent="0.25">
      <c r="A460" t="s">
        <v>2533</v>
      </c>
      <c r="B460" t="s">
        <v>920</v>
      </c>
      <c r="C460" t="s">
        <v>108</v>
      </c>
      <c r="D460">
        <v>1</v>
      </c>
      <c r="E460">
        <v>20</v>
      </c>
      <c r="F460">
        <v>13</v>
      </c>
      <c r="I460" s="49"/>
      <c r="J460">
        <v>3</v>
      </c>
      <c r="K460">
        <v>1</v>
      </c>
      <c r="L460">
        <v>3</v>
      </c>
      <c r="M460" s="49" t="s">
        <v>618</v>
      </c>
      <c r="N460" s="49"/>
      <c r="O460" s="49" t="s">
        <v>2534</v>
      </c>
      <c r="P460">
        <v>3</v>
      </c>
      <c r="Q460" t="s">
        <v>2535</v>
      </c>
      <c r="S460" s="49"/>
      <c r="T460" s="49"/>
      <c r="U460" s="49"/>
      <c r="W460" s="49"/>
      <c r="Z460" s="49"/>
      <c r="AA460" s="49"/>
      <c r="AB460" s="49"/>
    </row>
    <row r="461" spans="1:28" x14ac:dyDescent="0.25">
      <c r="A461" t="s">
        <v>2536</v>
      </c>
      <c r="B461" t="s">
        <v>920</v>
      </c>
      <c r="C461" t="s">
        <v>108</v>
      </c>
      <c r="D461">
        <v>2</v>
      </c>
      <c r="E461">
        <v>20</v>
      </c>
      <c r="F461">
        <v>12</v>
      </c>
      <c r="I461" s="49"/>
      <c r="J461">
        <v>3</v>
      </c>
      <c r="K461">
        <v>1</v>
      </c>
      <c r="L461">
        <v>3</v>
      </c>
      <c r="M461" s="49" t="s">
        <v>618</v>
      </c>
      <c r="N461" s="49"/>
      <c r="O461" s="49" t="s">
        <v>2534</v>
      </c>
      <c r="P461">
        <v>3</v>
      </c>
      <c r="Q461" t="s">
        <v>2537</v>
      </c>
      <c r="S461" s="49"/>
      <c r="T461" s="49"/>
      <c r="U461" s="49"/>
      <c r="W461" s="49"/>
      <c r="Z461" s="49"/>
      <c r="AA461" s="49"/>
      <c r="AB461" s="49"/>
    </row>
    <row r="462" spans="1:28" x14ac:dyDescent="0.25">
      <c r="A462" t="s">
        <v>2538</v>
      </c>
      <c r="B462" t="s">
        <v>920</v>
      </c>
      <c r="C462" t="s">
        <v>108</v>
      </c>
      <c r="D462">
        <v>3</v>
      </c>
      <c r="E462">
        <v>20</v>
      </c>
      <c r="F462">
        <v>11</v>
      </c>
      <c r="I462" s="49"/>
      <c r="J462">
        <v>3</v>
      </c>
      <c r="K462">
        <v>1</v>
      </c>
      <c r="L462">
        <v>3</v>
      </c>
      <c r="M462" s="49" t="s">
        <v>610</v>
      </c>
      <c r="N462" s="49"/>
      <c r="O462" s="49" t="s">
        <v>2199</v>
      </c>
      <c r="P462">
        <v>3</v>
      </c>
      <c r="Q462" t="s">
        <v>2539</v>
      </c>
      <c r="S462" s="49"/>
      <c r="T462" s="49"/>
      <c r="U462" s="49"/>
      <c r="W462" s="49"/>
      <c r="Z462" s="49"/>
      <c r="AA462" s="49"/>
      <c r="AB462" s="49"/>
    </row>
    <row r="463" spans="1:28" x14ac:dyDescent="0.25">
      <c r="A463" t="s">
        <v>2540</v>
      </c>
      <c r="B463" t="s">
        <v>920</v>
      </c>
      <c r="C463" t="s">
        <v>84</v>
      </c>
      <c r="D463">
        <v>1</v>
      </c>
      <c r="E463">
        <v>15</v>
      </c>
      <c r="F463">
        <v>12</v>
      </c>
      <c r="I463" s="49"/>
      <c r="J463">
        <v>2</v>
      </c>
      <c r="K463">
        <v>1</v>
      </c>
      <c r="L463">
        <v>2</v>
      </c>
      <c r="M463" s="49" t="s">
        <v>1745</v>
      </c>
      <c r="N463" s="49"/>
      <c r="O463" s="49" t="s">
        <v>2541</v>
      </c>
      <c r="P463">
        <v>3</v>
      </c>
      <c r="Q463" t="s">
        <v>2542</v>
      </c>
      <c r="S463" s="49"/>
      <c r="T463" s="49"/>
      <c r="U463" s="49"/>
      <c r="W463" s="49"/>
      <c r="Z463" s="49"/>
      <c r="AA463" s="49"/>
      <c r="AB463" s="49"/>
    </row>
    <row r="464" spans="1:28" x14ac:dyDescent="0.25">
      <c r="A464" t="s">
        <v>2543</v>
      </c>
      <c r="B464" t="s">
        <v>920</v>
      </c>
      <c r="C464" t="s">
        <v>84</v>
      </c>
      <c r="D464">
        <v>2</v>
      </c>
      <c r="E464">
        <v>20</v>
      </c>
      <c r="F464">
        <v>12</v>
      </c>
      <c r="I464" s="49"/>
      <c r="J464">
        <v>2</v>
      </c>
      <c r="K464">
        <v>1</v>
      </c>
      <c r="L464">
        <v>2</v>
      </c>
      <c r="M464" s="49" t="s">
        <v>610</v>
      </c>
      <c r="N464" s="49"/>
      <c r="O464" s="49" t="s">
        <v>1937</v>
      </c>
      <c r="P464">
        <v>3</v>
      </c>
      <c r="Q464" t="s">
        <v>2544</v>
      </c>
      <c r="S464" s="49"/>
      <c r="T464" s="49"/>
      <c r="U464" s="49"/>
      <c r="W464" s="49"/>
      <c r="Z464" s="49"/>
      <c r="AA464" s="49"/>
      <c r="AB464" s="49"/>
    </row>
    <row r="465" spans="1:28" x14ac:dyDescent="0.25">
      <c r="A465" t="s">
        <v>2545</v>
      </c>
      <c r="B465" t="s">
        <v>920</v>
      </c>
      <c r="C465" t="s">
        <v>84</v>
      </c>
      <c r="D465">
        <v>3</v>
      </c>
      <c r="E465">
        <v>20</v>
      </c>
      <c r="F465">
        <v>11</v>
      </c>
      <c r="I465" s="49"/>
      <c r="J465">
        <v>2</v>
      </c>
      <c r="K465">
        <v>1</v>
      </c>
      <c r="L465">
        <v>2</v>
      </c>
      <c r="M465" s="49" t="s">
        <v>610</v>
      </c>
      <c r="N465" s="49"/>
      <c r="O465" s="49" t="s">
        <v>2546</v>
      </c>
      <c r="P465">
        <v>3</v>
      </c>
      <c r="Q465" t="s">
        <v>2547</v>
      </c>
      <c r="S465" s="49"/>
      <c r="T465" s="49"/>
      <c r="U465" s="49"/>
      <c r="W465" s="49"/>
      <c r="Z465" s="49"/>
      <c r="AA465" s="49"/>
      <c r="AB465" s="49"/>
    </row>
    <row r="466" spans="1:28" x14ac:dyDescent="0.25">
      <c r="A466" t="s">
        <v>2548</v>
      </c>
      <c r="B466" t="s">
        <v>920</v>
      </c>
      <c r="C466" t="s">
        <v>1534</v>
      </c>
      <c r="D466">
        <v>1</v>
      </c>
      <c r="E466">
        <v>75</v>
      </c>
      <c r="G466">
        <v>70.199999999999989</v>
      </c>
      <c r="I466" s="49"/>
      <c r="M466" s="49"/>
      <c r="N466" s="49"/>
      <c r="O466" s="49" t="s">
        <v>2549</v>
      </c>
      <c r="P466">
        <v>3</v>
      </c>
      <c r="Q466" t="s">
        <v>2550</v>
      </c>
      <c r="S466" s="49"/>
      <c r="T466" s="49"/>
      <c r="U466" s="49"/>
      <c r="W466" s="49"/>
      <c r="Z466" s="49"/>
      <c r="AA466" s="49"/>
      <c r="AB466" s="49"/>
    </row>
    <row r="467" spans="1:28" x14ac:dyDescent="0.25">
      <c r="A467" t="s">
        <v>2551</v>
      </c>
      <c r="B467" t="s">
        <v>920</v>
      </c>
      <c r="C467" t="s">
        <v>1534</v>
      </c>
      <c r="D467">
        <v>2</v>
      </c>
      <c r="E467">
        <v>75</v>
      </c>
      <c r="G467">
        <v>60</v>
      </c>
      <c r="I467" s="49"/>
      <c r="M467" s="49"/>
      <c r="N467" s="49"/>
      <c r="O467" s="49" t="s">
        <v>2549</v>
      </c>
      <c r="P467">
        <v>3</v>
      </c>
      <c r="Q467" t="s">
        <v>2552</v>
      </c>
      <c r="S467" s="49"/>
      <c r="T467" s="49"/>
      <c r="U467" s="49"/>
      <c r="W467" s="49"/>
      <c r="Z467" s="49"/>
      <c r="AA467" s="49"/>
      <c r="AB467" s="49"/>
    </row>
    <row r="468" spans="1:28" x14ac:dyDescent="0.25">
      <c r="A468" t="s">
        <v>2553</v>
      </c>
      <c r="B468" t="s">
        <v>920</v>
      </c>
      <c r="C468" t="s">
        <v>1534</v>
      </c>
      <c r="D468">
        <v>3</v>
      </c>
      <c r="E468">
        <v>75</v>
      </c>
      <c r="G468">
        <v>49.8</v>
      </c>
      <c r="I468" s="49"/>
      <c r="M468" s="49"/>
      <c r="N468" s="49"/>
      <c r="O468" s="49" t="s">
        <v>2549</v>
      </c>
      <c r="P468">
        <v>3</v>
      </c>
      <c r="Q468" t="s">
        <v>923</v>
      </c>
      <c r="S468" s="49"/>
      <c r="T468" s="49"/>
      <c r="U468" s="49"/>
      <c r="W468" s="49"/>
      <c r="Z468" s="49"/>
      <c r="AA468" s="49"/>
      <c r="AB468" s="49"/>
    </row>
    <row r="469" spans="1:28" x14ac:dyDescent="0.25">
      <c r="A469" t="s">
        <v>2554</v>
      </c>
      <c r="B469" t="s">
        <v>924</v>
      </c>
      <c r="C469" t="s">
        <v>112</v>
      </c>
      <c r="D469">
        <v>1</v>
      </c>
      <c r="E469">
        <v>40</v>
      </c>
      <c r="F469">
        <v>10</v>
      </c>
      <c r="I469" s="49"/>
      <c r="J469">
        <v>3</v>
      </c>
      <c r="K469">
        <v>1</v>
      </c>
      <c r="L469">
        <v>2</v>
      </c>
      <c r="M469" s="49" t="s">
        <v>610</v>
      </c>
      <c r="N469" s="49"/>
      <c r="O469" s="49" t="s">
        <v>2555</v>
      </c>
      <c r="P469">
        <v>3</v>
      </c>
      <c r="Q469" t="s">
        <v>926</v>
      </c>
      <c r="S469" s="49"/>
      <c r="T469" s="49"/>
      <c r="U469" s="49"/>
      <c r="W469" s="49"/>
      <c r="Z469" s="49"/>
      <c r="AA469" s="49"/>
      <c r="AB469" s="49"/>
    </row>
    <row r="470" spans="1:28" x14ac:dyDescent="0.25">
      <c r="A470" t="s">
        <v>2556</v>
      </c>
      <c r="B470" t="s">
        <v>924</v>
      </c>
      <c r="C470" t="s">
        <v>112</v>
      </c>
      <c r="D470">
        <v>2</v>
      </c>
      <c r="E470">
        <v>40</v>
      </c>
      <c r="F470">
        <v>8</v>
      </c>
      <c r="I470" s="49"/>
      <c r="J470">
        <v>3</v>
      </c>
      <c r="K470">
        <v>1</v>
      </c>
      <c r="L470">
        <v>2</v>
      </c>
      <c r="M470" s="49" t="s">
        <v>610</v>
      </c>
      <c r="N470" s="49"/>
      <c r="O470" s="49" t="s">
        <v>2555</v>
      </c>
      <c r="P470">
        <v>3</v>
      </c>
      <c r="Q470" t="s">
        <v>2557</v>
      </c>
      <c r="S470" s="49"/>
      <c r="T470" s="49"/>
      <c r="U470" s="49"/>
      <c r="W470" s="49"/>
      <c r="Z470" s="49"/>
      <c r="AA470" s="49"/>
      <c r="AB470" s="49"/>
    </row>
    <row r="471" spans="1:28" x14ac:dyDescent="0.25">
      <c r="A471" t="s">
        <v>2558</v>
      </c>
      <c r="B471" t="s">
        <v>924</v>
      </c>
      <c r="C471" t="s">
        <v>112</v>
      </c>
      <c r="D471">
        <v>3</v>
      </c>
      <c r="E471">
        <v>40</v>
      </c>
      <c r="F471">
        <v>8</v>
      </c>
      <c r="I471" s="49"/>
      <c r="J471">
        <v>3</v>
      </c>
      <c r="K471">
        <v>1</v>
      </c>
      <c r="L471">
        <v>2</v>
      </c>
      <c r="M471" s="49" t="s">
        <v>1646</v>
      </c>
      <c r="N471" s="49"/>
      <c r="O471" s="49" t="s">
        <v>2559</v>
      </c>
      <c r="P471">
        <v>3</v>
      </c>
      <c r="Q471" t="s">
        <v>2560</v>
      </c>
      <c r="S471" s="49"/>
      <c r="T471" s="49"/>
      <c r="U471" s="49"/>
      <c r="W471" s="49"/>
      <c r="Z471" s="49"/>
      <c r="AA471" s="49"/>
      <c r="AB471" s="49"/>
    </row>
    <row r="472" spans="1:28" x14ac:dyDescent="0.25">
      <c r="A472" t="s">
        <v>2561</v>
      </c>
      <c r="B472" t="s">
        <v>924</v>
      </c>
      <c r="C472" t="s">
        <v>112</v>
      </c>
      <c r="D472">
        <v>4</v>
      </c>
      <c r="E472">
        <v>40</v>
      </c>
      <c r="F472">
        <v>7</v>
      </c>
      <c r="I472" s="49"/>
      <c r="J472">
        <v>3</v>
      </c>
      <c r="K472">
        <v>1</v>
      </c>
      <c r="L472">
        <v>2</v>
      </c>
      <c r="M472" s="49" t="s">
        <v>1646</v>
      </c>
      <c r="N472" s="49"/>
      <c r="O472" s="49" t="s">
        <v>2562</v>
      </c>
      <c r="P472">
        <v>3</v>
      </c>
      <c r="Q472" t="s">
        <v>2563</v>
      </c>
      <c r="S472" s="49"/>
      <c r="T472" s="49"/>
      <c r="U472" s="49"/>
      <c r="W472" s="49"/>
      <c r="Z472" s="49"/>
      <c r="AA472" s="49"/>
      <c r="AB472" s="49"/>
    </row>
    <row r="473" spans="1:28" x14ac:dyDescent="0.25">
      <c r="A473" t="s">
        <v>2564</v>
      </c>
      <c r="B473" t="s">
        <v>924</v>
      </c>
      <c r="C473" t="s">
        <v>126</v>
      </c>
      <c r="D473">
        <v>1</v>
      </c>
      <c r="E473">
        <v>10</v>
      </c>
      <c r="F473">
        <v>10</v>
      </c>
      <c r="I473" s="49"/>
      <c r="J473">
        <v>2</v>
      </c>
      <c r="K473">
        <v>1</v>
      </c>
      <c r="L473">
        <v>2</v>
      </c>
      <c r="M473" s="49" t="s">
        <v>2289</v>
      </c>
      <c r="N473" s="49"/>
      <c r="O473" s="49" t="s">
        <v>2527</v>
      </c>
      <c r="P473">
        <v>3</v>
      </c>
      <c r="Q473" t="s">
        <v>2565</v>
      </c>
      <c r="S473" s="49"/>
      <c r="T473" s="49"/>
      <c r="U473" s="49"/>
      <c r="W473" s="49"/>
      <c r="Z473" s="49"/>
      <c r="AA473" s="49"/>
      <c r="AB473" s="49"/>
    </row>
    <row r="474" spans="1:28" x14ac:dyDescent="0.25">
      <c r="A474" t="s">
        <v>2566</v>
      </c>
      <c r="B474" t="s">
        <v>924</v>
      </c>
      <c r="C474" t="s">
        <v>126</v>
      </c>
      <c r="D474">
        <v>2</v>
      </c>
      <c r="E474">
        <v>10</v>
      </c>
      <c r="F474">
        <v>13</v>
      </c>
      <c r="I474" s="49"/>
      <c r="J474">
        <v>2</v>
      </c>
      <c r="K474">
        <v>1</v>
      </c>
      <c r="L474">
        <v>2</v>
      </c>
      <c r="M474" s="49" t="s">
        <v>1745</v>
      </c>
      <c r="N474" s="49"/>
      <c r="O474" s="49" t="s">
        <v>1932</v>
      </c>
      <c r="P474">
        <v>3</v>
      </c>
      <c r="Q474" t="s">
        <v>2567</v>
      </c>
      <c r="S474" s="49"/>
      <c r="T474" s="49"/>
      <c r="U474" s="49"/>
      <c r="W474" s="49"/>
      <c r="Z474" s="49"/>
      <c r="AA474" s="49"/>
      <c r="AB474" s="49"/>
    </row>
    <row r="475" spans="1:28" x14ac:dyDescent="0.25">
      <c r="A475" t="s">
        <v>2568</v>
      </c>
      <c r="B475" t="s">
        <v>924</v>
      </c>
      <c r="C475" t="s">
        <v>126</v>
      </c>
      <c r="D475">
        <v>3</v>
      </c>
      <c r="E475">
        <v>15</v>
      </c>
      <c r="F475">
        <v>12</v>
      </c>
      <c r="I475" s="49"/>
      <c r="J475">
        <v>2</v>
      </c>
      <c r="K475">
        <v>1</v>
      </c>
      <c r="L475">
        <v>2</v>
      </c>
      <c r="M475" s="49" t="s">
        <v>1745</v>
      </c>
      <c r="N475" s="49"/>
      <c r="O475" s="49" t="s">
        <v>1932</v>
      </c>
      <c r="P475">
        <v>3</v>
      </c>
      <c r="Q475" t="s">
        <v>2569</v>
      </c>
      <c r="S475" s="49"/>
      <c r="T475" s="49"/>
      <c r="U475" s="49"/>
      <c r="W475" s="49"/>
      <c r="Z475" s="49"/>
      <c r="AA475" s="49"/>
      <c r="AB475" s="49"/>
    </row>
    <row r="476" spans="1:28" x14ac:dyDescent="0.25">
      <c r="A476" t="s">
        <v>2570</v>
      </c>
      <c r="B476" t="s">
        <v>924</v>
      </c>
      <c r="C476" t="s">
        <v>214</v>
      </c>
      <c r="D476">
        <v>1</v>
      </c>
      <c r="E476">
        <v>42.5</v>
      </c>
      <c r="F476">
        <v>12</v>
      </c>
      <c r="I476" s="49"/>
      <c r="J476">
        <v>2</v>
      </c>
      <c r="K476">
        <v>1</v>
      </c>
      <c r="L476">
        <v>2</v>
      </c>
      <c r="M476" s="49" t="s">
        <v>1745</v>
      </c>
      <c r="N476" s="49"/>
      <c r="O476" s="49" t="s">
        <v>1932</v>
      </c>
      <c r="P476">
        <v>3</v>
      </c>
      <c r="Q476" t="s">
        <v>2571</v>
      </c>
      <c r="S476" s="49"/>
      <c r="T476" s="49"/>
      <c r="U476" s="49"/>
      <c r="W476" s="49"/>
      <c r="Z476" s="49"/>
      <c r="AA476" s="49"/>
      <c r="AB476" s="49"/>
    </row>
    <row r="477" spans="1:28" x14ac:dyDescent="0.25">
      <c r="A477" t="s">
        <v>2572</v>
      </c>
      <c r="B477" t="s">
        <v>924</v>
      </c>
      <c r="C477" t="s">
        <v>214</v>
      </c>
      <c r="D477">
        <v>2</v>
      </c>
      <c r="E477">
        <v>42.5</v>
      </c>
      <c r="F477">
        <v>12</v>
      </c>
      <c r="I477" s="49"/>
      <c r="J477">
        <v>2</v>
      </c>
      <c r="K477">
        <v>1</v>
      </c>
      <c r="L477">
        <v>2</v>
      </c>
      <c r="M477" s="49" t="s">
        <v>1888</v>
      </c>
      <c r="N477" s="49"/>
      <c r="O477" s="49" t="s">
        <v>2487</v>
      </c>
      <c r="P477">
        <v>3</v>
      </c>
      <c r="Q477" t="s">
        <v>2573</v>
      </c>
      <c r="S477" s="49"/>
      <c r="T477" s="49"/>
      <c r="U477" s="49"/>
      <c r="W477" s="49"/>
      <c r="Z477" s="49"/>
      <c r="AA477" s="49"/>
      <c r="AB477" s="49"/>
    </row>
    <row r="478" spans="1:28" x14ac:dyDescent="0.25">
      <c r="A478" t="s">
        <v>2574</v>
      </c>
      <c r="B478" t="s">
        <v>924</v>
      </c>
      <c r="C478" t="s">
        <v>214</v>
      </c>
      <c r="D478">
        <v>3</v>
      </c>
      <c r="E478">
        <v>42.5</v>
      </c>
      <c r="F478">
        <v>10</v>
      </c>
      <c r="I478" s="49"/>
      <c r="J478">
        <v>2</v>
      </c>
      <c r="K478">
        <v>1</v>
      </c>
      <c r="L478">
        <v>2</v>
      </c>
      <c r="M478" s="49" t="s">
        <v>1888</v>
      </c>
      <c r="N478" s="49"/>
      <c r="O478" s="49" t="s">
        <v>2487</v>
      </c>
      <c r="P478">
        <v>3</v>
      </c>
      <c r="Q478" t="s">
        <v>2575</v>
      </c>
      <c r="S478" s="49"/>
      <c r="T478" s="49"/>
      <c r="U478" s="49"/>
      <c r="W478" s="49"/>
      <c r="Z478" s="49"/>
      <c r="AA478" s="49"/>
      <c r="AB478" s="49"/>
    </row>
    <row r="479" spans="1:28" x14ac:dyDescent="0.25">
      <c r="A479" t="s">
        <v>2576</v>
      </c>
      <c r="B479" t="s">
        <v>924</v>
      </c>
      <c r="C479" t="s">
        <v>214</v>
      </c>
      <c r="D479">
        <v>4</v>
      </c>
      <c r="E479">
        <v>42.5</v>
      </c>
      <c r="F479">
        <v>8</v>
      </c>
      <c r="I479" s="49"/>
      <c r="J479">
        <v>2</v>
      </c>
      <c r="K479">
        <v>1</v>
      </c>
      <c r="L479">
        <v>2</v>
      </c>
      <c r="M479" s="49" t="s">
        <v>1646</v>
      </c>
      <c r="N479" s="49"/>
      <c r="O479" s="49" t="s">
        <v>2577</v>
      </c>
      <c r="P479">
        <v>3</v>
      </c>
      <c r="Q479" t="s">
        <v>2578</v>
      </c>
      <c r="S479" s="49"/>
      <c r="T479" s="49"/>
      <c r="U479" s="49"/>
      <c r="W479" s="49"/>
      <c r="Z479" s="49"/>
      <c r="AA479" s="49"/>
      <c r="AB479" s="49"/>
    </row>
    <row r="480" spans="1:28" x14ac:dyDescent="0.25">
      <c r="A480" t="s">
        <v>2579</v>
      </c>
      <c r="B480" t="s">
        <v>924</v>
      </c>
      <c r="C480" t="s">
        <v>235</v>
      </c>
      <c r="D480">
        <v>1</v>
      </c>
      <c r="E480">
        <v>10</v>
      </c>
      <c r="F480">
        <v>11</v>
      </c>
      <c r="I480" s="49"/>
      <c r="J480">
        <v>1</v>
      </c>
      <c r="K480">
        <v>1</v>
      </c>
      <c r="L480">
        <v>3</v>
      </c>
      <c r="M480" s="49" t="s">
        <v>610</v>
      </c>
      <c r="N480" s="49"/>
      <c r="O480" s="49" t="s">
        <v>2406</v>
      </c>
      <c r="P480">
        <v>3</v>
      </c>
      <c r="Q480" t="s">
        <v>2580</v>
      </c>
      <c r="S480" s="49"/>
      <c r="T480" s="49"/>
      <c r="U480" s="49"/>
      <c r="W480" s="49"/>
      <c r="Z480" s="49"/>
      <c r="AA480" s="49"/>
      <c r="AB480" s="49"/>
    </row>
    <row r="481" spans="1:28" x14ac:dyDescent="0.25">
      <c r="A481" t="s">
        <v>2581</v>
      </c>
      <c r="B481" t="s">
        <v>924</v>
      </c>
      <c r="C481" t="s">
        <v>235</v>
      </c>
      <c r="D481">
        <v>2</v>
      </c>
      <c r="E481">
        <v>10</v>
      </c>
      <c r="F481">
        <v>11</v>
      </c>
      <c r="I481" s="49"/>
      <c r="J481">
        <v>1</v>
      </c>
      <c r="K481">
        <v>1</v>
      </c>
      <c r="L481">
        <v>3</v>
      </c>
      <c r="M481" s="49" t="s">
        <v>610</v>
      </c>
      <c r="N481" s="49"/>
      <c r="O481" s="49" t="s">
        <v>2406</v>
      </c>
      <c r="P481">
        <v>3</v>
      </c>
      <c r="Q481" t="s">
        <v>2582</v>
      </c>
      <c r="S481" s="49"/>
      <c r="T481" s="49"/>
      <c r="U481" s="49"/>
      <c r="W481" s="49"/>
      <c r="Z481" s="49"/>
      <c r="AA481" s="49"/>
      <c r="AB481" s="49"/>
    </row>
    <row r="482" spans="1:28" x14ac:dyDescent="0.25">
      <c r="A482" t="s">
        <v>2583</v>
      </c>
      <c r="B482" t="s">
        <v>924</v>
      </c>
      <c r="C482" t="s">
        <v>235</v>
      </c>
      <c r="D482">
        <v>3</v>
      </c>
      <c r="E482">
        <v>12.5</v>
      </c>
      <c r="F482">
        <v>10</v>
      </c>
      <c r="I482" s="49"/>
      <c r="J482">
        <v>1</v>
      </c>
      <c r="K482">
        <v>1</v>
      </c>
      <c r="L482">
        <v>3</v>
      </c>
      <c r="M482" s="49" t="s">
        <v>610</v>
      </c>
      <c r="N482" s="49"/>
      <c r="O482" s="49" t="s">
        <v>2406</v>
      </c>
      <c r="P482">
        <v>3</v>
      </c>
      <c r="Q482" t="s">
        <v>2584</v>
      </c>
      <c r="S482" s="49"/>
      <c r="T482" s="49"/>
      <c r="U482" s="49"/>
      <c r="W482" s="49"/>
      <c r="Z482" s="49"/>
      <c r="AA482" s="49"/>
      <c r="AB482" s="49"/>
    </row>
    <row r="483" spans="1:28" x14ac:dyDescent="0.25">
      <c r="A483" t="s">
        <v>2585</v>
      </c>
      <c r="B483" t="s">
        <v>924</v>
      </c>
      <c r="C483" t="s">
        <v>303</v>
      </c>
      <c r="D483">
        <v>1</v>
      </c>
      <c r="E483">
        <v>6</v>
      </c>
      <c r="F483">
        <v>15</v>
      </c>
      <c r="I483" s="49"/>
      <c r="J483">
        <v>2</v>
      </c>
      <c r="K483">
        <v>1</v>
      </c>
      <c r="L483">
        <v>2</v>
      </c>
      <c r="M483" s="49" t="s">
        <v>1745</v>
      </c>
      <c r="N483" s="49"/>
      <c r="O483" s="49" t="s">
        <v>1932</v>
      </c>
      <c r="P483">
        <v>3</v>
      </c>
      <c r="Q483" t="s">
        <v>2586</v>
      </c>
      <c r="S483" s="49"/>
      <c r="T483" s="49"/>
      <c r="U483" s="49"/>
      <c r="W483" s="49"/>
      <c r="Z483" s="49"/>
      <c r="AA483" s="49"/>
      <c r="AB483" s="49"/>
    </row>
    <row r="484" spans="1:28" x14ac:dyDescent="0.25">
      <c r="A484" t="s">
        <v>2587</v>
      </c>
      <c r="B484" t="s">
        <v>924</v>
      </c>
      <c r="C484" t="s">
        <v>303</v>
      </c>
      <c r="D484">
        <v>2</v>
      </c>
      <c r="E484">
        <v>10</v>
      </c>
      <c r="F484">
        <v>14</v>
      </c>
      <c r="I484" s="49"/>
      <c r="J484">
        <v>2</v>
      </c>
      <c r="K484">
        <v>1</v>
      </c>
      <c r="L484">
        <v>2</v>
      </c>
      <c r="M484" s="49" t="s">
        <v>610</v>
      </c>
      <c r="N484" s="49"/>
      <c r="O484" s="49" t="s">
        <v>2588</v>
      </c>
      <c r="P484">
        <v>3</v>
      </c>
      <c r="Q484" t="s">
        <v>2589</v>
      </c>
      <c r="S484" s="49"/>
      <c r="T484" s="49"/>
      <c r="U484" s="49"/>
      <c r="W484" s="49"/>
      <c r="Z484" s="49"/>
      <c r="AA484" s="49"/>
      <c r="AB484" s="49"/>
    </row>
    <row r="485" spans="1:28" x14ac:dyDescent="0.25">
      <c r="A485" t="s">
        <v>2590</v>
      </c>
      <c r="B485" t="s">
        <v>924</v>
      </c>
      <c r="C485" t="s">
        <v>303</v>
      </c>
      <c r="D485">
        <v>3</v>
      </c>
      <c r="E485">
        <v>10</v>
      </c>
      <c r="F485">
        <v>10</v>
      </c>
      <c r="I485" s="49"/>
      <c r="J485">
        <v>2</v>
      </c>
      <c r="K485">
        <v>1</v>
      </c>
      <c r="L485">
        <v>2</v>
      </c>
      <c r="M485" s="49" t="s">
        <v>610</v>
      </c>
      <c r="N485" s="49"/>
      <c r="O485" s="49" t="s">
        <v>2591</v>
      </c>
      <c r="P485">
        <v>3</v>
      </c>
      <c r="Q485" t="s">
        <v>927</v>
      </c>
      <c r="S485" s="49"/>
      <c r="T485" s="49"/>
      <c r="U485" s="49"/>
      <c r="W485" s="49"/>
      <c r="Z485" s="49"/>
      <c r="AA485" s="49"/>
      <c r="AB485" s="49"/>
    </row>
    <row r="486" spans="1:28" x14ac:dyDescent="0.25">
      <c r="A486" t="s">
        <v>2592</v>
      </c>
      <c r="B486" t="s">
        <v>928</v>
      </c>
      <c r="C486" t="s">
        <v>262</v>
      </c>
      <c r="D486">
        <v>1</v>
      </c>
      <c r="E486">
        <v>0</v>
      </c>
      <c r="F486">
        <v>8</v>
      </c>
      <c r="I486" s="49"/>
      <c r="J486">
        <v>3</v>
      </c>
      <c r="K486">
        <v>2</v>
      </c>
      <c r="L486">
        <v>1</v>
      </c>
      <c r="M486" s="49"/>
      <c r="N486" s="49"/>
      <c r="O486" s="49" t="s">
        <v>2593</v>
      </c>
      <c r="P486">
        <v>3</v>
      </c>
      <c r="Q486" t="s">
        <v>930</v>
      </c>
      <c r="S486" s="49"/>
      <c r="T486" s="49"/>
      <c r="U486" s="49"/>
      <c r="W486" s="49"/>
      <c r="Z486" s="49"/>
      <c r="AA486" s="49"/>
      <c r="AB486" s="49"/>
    </row>
    <row r="487" spans="1:28" x14ac:dyDescent="0.25">
      <c r="A487" t="s">
        <v>2594</v>
      </c>
      <c r="B487" t="s">
        <v>928</v>
      </c>
      <c r="C487" t="s">
        <v>262</v>
      </c>
      <c r="D487">
        <v>2</v>
      </c>
      <c r="E487">
        <v>0</v>
      </c>
      <c r="F487">
        <v>8</v>
      </c>
      <c r="I487" s="49"/>
      <c r="J487">
        <v>3</v>
      </c>
      <c r="K487">
        <v>2</v>
      </c>
      <c r="L487">
        <v>1</v>
      </c>
      <c r="M487" s="49"/>
      <c r="N487" s="49"/>
      <c r="O487" s="49" t="s">
        <v>2595</v>
      </c>
      <c r="P487">
        <v>3</v>
      </c>
      <c r="Q487" t="s">
        <v>2596</v>
      </c>
      <c r="S487" s="49"/>
      <c r="T487" s="49"/>
      <c r="U487" s="49"/>
      <c r="W487" s="49"/>
      <c r="Z487" s="49"/>
      <c r="AA487" s="49"/>
      <c r="AB487" s="49"/>
    </row>
    <row r="488" spans="1:28" x14ac:dyDescent="0.25">
      <c r="A488" t="s">
        <v>2597</v>
      </c>
      <c r="B488" t="s">
        <v>928</v>
      </c>
      <c r="C488" t="s">
        <v>249</v>
      </c>
      <c r="D488">
        <v>1</v>
      </c>
      <c r="E488">
        <v>110</v>
      </c>
      <c r="F488">
        <v>8</v>
      </c>
      <c r="I488" s="49"/>
      <c r="J488">
        <v>3</v>
      </c>
      <c r="K488">
        <v>1</v>
      </c>
      <c r="L488">
        <v>1</v>
      </c>
      <c r="M488" s="49" t="s">
        <v>618</v>
      </c>
      <c r="N488" s="49"/>
      <c r="O488" s="49" t="s">
        <v>2598</v>
      </c>
      <c r="P488">
        <v>3</v>
      </c>
      <c r="Q488" t="s">
        <v>2599</v>
      </c>
      <c r="S488" s="49"/>
      <c r="T488" s="49"/>
      <c r="U488" s="49"/>
      <c r="W488" s="49"/>
      <c r="Z488" s="49"/>
      <c r="AA488" s="49"/>
      <c r="AB488" s="49"/>
    </row>
    <row r="489" spans="1:28" x14ac:dyDescent="0.25">
      <c r="A489" t="s">
        <v>2600</v>
      </c>
      <c r="B489" t="s">
        <v>928</v>
      </c>
      <c r="C489" t="s">
        <v>249</v>
      </c>
      <c r="D489">
        <v>2</v>
      </c>
      <c r="E489">
        <v>110</v>
      </c>
      <c r="F489">
        <v>8</v>
      </c>
      <c r="I489" s="49"/>
      <c r="J489">
        <v>3</v>
      </c>
      <c r="K489">
        <v>1</v>
      </c>
      <c r="L489">
        <v>1</v>
      </c>
      <c r="M489" s="49" t="s">
        <v>618</v>
      </c>
      <c r="N489" s="49"/>
      <c r="O489" s="49" t="s">
        <v>2601</v>
      </c>
      <c r="P489">
        <v>3</v>
      </c>
      <c r="Q489" t="s">
        <v>2602</v>
      </c>
      <c r="S489" s="49"/>
      <c r="T489" s="49"/>
      <c r="U489" s="49"/>
      <c r="W489" s="49"/>
      <c r="Z489" s="49"/>
      <c r="AA489" s="49"/>
      <c r="AB489" s="49"/>
    </row>
    <row r="490" spans="1:28" x14ac:dyDescent="0.25">
      <c r="A490" t="s">
        <v>2603</v>
      </c>
      <c r="B490" t="s">
        <v>928</v>
      </c>
      <c r="C490" t="s">
        <v>249</v>
      </c>
      <c r="D490">
        <v>3</v>
      </c>
      <c r="E490">
        <v>110</v>
      </c>
      <c r="F490">
        <v>8</v>
      </c>
      <c r="I490" s="49"/>
      <c r="J490">
        <v>3</v>
      </c>
      <c r="K490">
        <v>1</v>
      </c>
      <c r="L490">
        <v>1</v>
      </c>
      <c r="M490" s="49" t="s">
        <v>618</v>
      </c>
      <c r="N490" s="49"/>
      <c r="O490" s="49" t="s">
        <v>2601</v>
      </c>
      <c r="P490">
        <v>3</v>
      </c>
      <c r="Q490" t="s">
        <v>2604</v>
      </c>
      <c r="S490" s="49"/>
      <c r="T490" s="49"/>
      <c r="U490" s="49"/>
      <c r="W490" s="49"/>
      <c r="Z490" s="49"/>
      <c r="AA490" s="49"/>
      <c r="AB490" s="49"/>
    </row>
    <row r="491" spans="1:28" x14ac:dyDescent="0.25">
      <c r="A491" t="s">
        <v>2605</v>
      </c>
      <c r="B491" t="s">
        <v>928</v>
      </c>
      <c r="C491" t="s">
        <v>256</v>
      </c>
      <c r="D491">
        <v>1</v>
      </c>
      <c r="E491">
        <v>0</v>
      </c>
      <c r="F491">
        <v>8</v>
      </c>
      <c r="I491" s="49"/>
      <c r="J491">
        <v>2</v>
      </c>
      <c r="K491">
        <v>1</v>
      </c>
      <c r="L491">
        <v>1</v>
      </c>
      <c r="M491" s="49" t="s">
        <v>1745</v>
      </c>
      <c r="N491" s="49"/>
      <c r="O491" s="49" t="s">
        <v>2606</v>
      </c>
      <c r="P491">
        <v>3</v>
      </c>
      <c r="Q491" t="s">
        <v>2607</v>
      </c>
      <c r="S491" s="49"/>
      <c r="T491" s="49"/>
      <c r="U491" s="49"/>
      <c r="W491" s="49"/>
      <c r="Z491" s="49"/>
      <c r="AA491" s="49"/>
      <c r="AB491" s="49"/>
    </row>
    <row r="492" spans="1:28" x14ac:dyDescent="0.25">
      <c r="A492" t="s">
        <v>2608</v>
      </c>
      <c r="B492" t="s">
        <v>928</v>
      </c>
      <c r="C492" t="s">
        <v>256</v>
      </c>
      <c r="D492">
        <v>2</v>
      </c>
      <c r="E492">
        <v>10</v>
      </c>
      <c r="F492">
        <v>8</v>
      </c>
      <c r="I492" s="49"/>
      <c r="J492">
        <v>2</v>
      </c>
      <c r="K492">
        <v>1</v>
      </c>
      <c r="L492">
        <v>2</v>
      </c>
      <c r="M492" s="49" t="s">
        <v>1745</v>
      </c>
      <c r="N492" s="49"/>
      <c r="O492" s="49" t="s">
        <v>2609</v>
      </c>
      <c r="P492">
        <v>3</v>
      </c>
      <c r="Q492" t="s">
        <v>2610</v>
      </c>
      <c r="S492" s="49"/>
      <c r="T492" s="49"/>
      <c r="U492" s="49"/>
      <c r="W492" s="49"/>
      <c r="Z492" s="49"/>
      <c r="AA492" s="49"/>
      <c r="AB492" s="49"/>
    </row>
    <row r="493" spans="1:28" x14ac:dyDescent="0.25">
      <c r="A493" t="s">
        <v>2611</v>
      </c>
      <c r="B493" t="s">
        <v>928</v>
      </c>
      <c r="C493" t="s">
        <v>256</v>
      </c>
      <c r="D493">
        <v>3</v>
      </c>
      <c r="E493">
        <v>15</v>
      </c>
      <c r="F493">
        <v>8</v>
      </c>
      <c r="I493" s="49"/>
      <c r="J493">
        <v>2</v>
      </c>
      <c r="K493">
        <v>1</v>
      </c>
      <c r="L493">
        <v>2</v>
      </c>
      <c r="M493" s="49" t="s">
        <v>1745</v>
      </c>
      <c r="N493" s="49"/>
      <c r="O493" s="49" t="s">
        <v>2612</v>
      </c>
      <c r="P493">
        <v>3</v>
      </c>
      <c r="Q493" t="s">
        <v>2613</v>
      </c>
      <c r="S493" s="49"/>
      <c r="T493" s="49"/>
      <c r="U493" s="49"/>
      <c r="W493" s="49"/>
      <c r="Z493" s="49"/>
      <c r="AA493" s="49"/>
      <c r="AB493" s="49"/>
    </row>
    <row r="494" spans="1:28" x14ac:dyDescent="0.25">
      <c r="A494" t="s">
        <v>2614</v>
      </c>
      <c r="B494" t="s">
        <v>928</v>
      </c>
      <c r="C494" t="s">
        <v>275</v>
      </c>
      <c r="D494">
        <v>1</v>
      </c>
      <c r="E494">
        <v>20</v>
      </c>
      <c r="G494">
        <v>10</v>
      </c>
      <c r="I494" s="49"/>
      <c r="M494" s="49"/>
      <c r="N494" s="49"/>
      <c r="O494" s="49"/>
      <c r="P494">
        <v>3</v>
      </c>
      <c r="Q494" t="s">
        <v>2615</v>
      </c>
      <c r="S494" s="49"/>
      <c r="T494" s="49"/>
      <c r="U494" s="49"/>
      <c r="W494" s="49"/>
      <c r="Z494" s="49"/>
      <c r="AA494" s="49"/>
      <c r="AB494" s="49"/>
    </row>
    <row r="495" spans="1:28" x14ac:dyDescent="0.25">
      <c r="A495" t="s">
        <v>2616</v>
      </c>
      <c r="B495" t="s">
        <v>928</v>
      </c>
      <c r="C495" t="s">
        <v>275</v>
      </c>
      <c r="D495">
        <v>2</v>
      </c>
      <c r="E495">
        <v>20</v>
      </c>
      <c r="G495">
        <v>10</v>
      </c>
      <c r="I495" s="49"/>
      <c r="M495" s="49"/>
      <c r="N495" s="49"/>
      <c r="O495" s="49"/>
      <c r="P495">
        <v>3</v>
      </c>
      <c r="Q495" t="s">
        <v>2617</v>
      </c>
      <c r="S495" s="49"/>
      <c r="T495" s="49"/>
      <c r="U495" s="49"/>
      <c r="W495" s="49"/>
      <c r="Z495" s="49"/>
      <c r="AA495" s="49"/>
      <c r="AB495" s="49"/>
    </row>
    <row r="496" spans="1:28" x14ac:dyDescent="0.25">
      <c r="A496" t="s">
        <v>2618</v>
      </c>
      <c r="B496" t="s">
        <v>928</v>
      </c>
      <c r="C496" t="s">
        <v>286</v>
      </c>
      <c r="D496">
        <v>1</v>
      </c>
      <c r="E496">
        <v>25</v>
      </c>
      <c r="F496">
        <v>12</v>
      </c>
      <c r="I496" s="49"/>
      <c r="J496">
        <v>2</v>
      </c>
      <c r="K496">
        <v>1</v>
      </c>
      <c r="L496">
        <v>2</v>
      </c>
      <c r="M496" s="49" t="s">
        <v>618</v>
      </c>
      <c r="N496" s="49"/>
      <c r="O496" s="49" t="s">
        <v>2619</v>
      </c>
      <c r="P496">
        <v>3</v>
      </c>
      <c r="Q496" t="s">
        <v>2620</v>
      </c>
      <c r="S496" s="49"/>
      <c r="T496" s="49"/>
      <c r="U496" s="49"/>
      <c r="W496" s="49"/>
      <c r="Z496" s="49"/>
      <c r="AA496" s="49"/>
      <c r="AB496" s="49"/>
    </row>
    <row r="497" spans="1:28" x14ac:dyDescent="0.25">
      <c r="A497" t="s">
        <v>2621</v>
      </c>
      <c r="B497" t="s">
        <v>928</v>
      </c>
      <c r="C497" t="s">
        <v>286</v>
      </c>
      <c r="D497">
        <v>2</v>
      </c>
      <c r="E497">
        <v>75</v>
      </c>
      <c r="F497">
        <v>12</v>
      </c>
      <c r="I497" s="49"/>
      <c r="J497">
        <v>2</v>
      </c>
      <c r="K497">
        <v>1</v>
      </c>
      <c r="L497">
        <v>2</v>
      </c>
      <c r="M497" s="49" t="s">
        <v>618</v>
      </c>
      <c r="N497" s="49"/>
      <c r="O497" s="49" t="s">
        <v>2619</v>
      </c>
      <c r="P497">
        <v>3</v>
      </c>
      <c r="Q497" t="s">
        <v>2622</v>
      </c>
      <c r="S497" s="49"/>
      <c r="T497" s="49"/>
      <c r="U497" s="49"/>
      <c r="W497" s="49"/>
      <c r="Z497" s="49"/>
      <c r="AA497" s="49"/>
      <c r="AB497" s="49"/>
    </row>
    <row r="498" spans="1:28" x14ac:dyDescent="0.25">
      <c r="A498" t="s">
        <v>2623</v>
      </c>
      <c r="B498" t="s">
        <v>928</v>
      </c>
      <c r="C498" t="s">
        <v>286</v>
      </c>
      <c r="D498">
        <v>3</v>
      </c>
      <c r="E498">
        <v>95</v>
      </c>
      <c r="F498">
        <v>12</v>
      </c>
      <c r="I498" s="49"/>
      <c r="J498">
        <v>2</v>
      </c>
      <c r="K498">
        <v>1</v>
      </c>
      <c r="L498">
        <v>2</v>
      </c>
      <c r="M498" s="49" t="s">
        <v>618</v>
      </c>
      <c r="N498" s="49"/>
      <c r="O498" s="49" t="s">
        <v>2619</v>
      </c>
      <c r="P498">
        <v>3</v>
      </c>
      <c r="Q498" t="s">
        <v>2624</v>
      </c>
      <c r="S498" s="49"/>
      <c r="T498" s="49"/>
      <c r="U498" s="49"/>
      <c r="W498" s="49"/>
      <c r="Z498" s="49"/>
      <c r="AA498" s="49"/>
      <c r="AB498" s="49"/>
    </row>
    <row r="499" spans="1:28" x14ac:dyDescent="0.25">
      <c r="A499" t="s">
        <v>2625</v>
      </c>
      <c r="B499" t="s">
        <v>928</v>
      </c>
      <c r="C499" t="s">
        <v>352</v>
      </c>
      <c r="D499">
        <v>1</v>
      </c>
      <c r="E499">
        <v>45</v>
      </c>
      <c r="F499">
        <v>12</v>
      </c>
      <c r="I499" s="49"/>
      <c r="M499" s="49"/>
      <c r="N499" s="49"/>
      <c r="O499" s="49" t="s">
        <v>2626</v>
      </c>
      <c r="P499">
        <v>3</v>
      </c>
      <c r="Q499" t="s">
        <v>2627</v>
      </c>
      <c r="S499" s="49"/>
      <c r="T499" s="49"/>
      <c r="U499" s="49"/>
      <c r="W499" s="49"/>
      <c r="Z499" s="49"/>
      <c r="AA499" s="49"/>
      <c r="AB499" s="49"/>
    </row>
    <row r="500" spans="1:28" x14ac:dyDescent="0.25">
      <c r="A500" t="s">
        <v>2628</v>
      </c>
      <c r="B500" t="s">
        <v>928</v>
      </c>
      <c r="C500" t="s">
        <v>352</v>
      </c>
      <c r="D500">
        <v>2</v>
      </c>
      <c r="E500">
        <v>45</v>
      </c>
      <c r="F500">
        <v>12</v>
      </c>
      <c r="I500" s="49"/>
      <c r="M500" s="49"/>
      <c r="N500" s="49"/>
      <c r="O500" s="49" t="s">
        <v>2626</v>
      </c>
      <c r="P500">
        <v>3</v>
      </c>
      <c r="Q500" t="s">
        <v>2629</v>
      </c>
      <c r="S500" s="49"/>
      <c r="T500" s="49"/>
      <c r="U500" s="49"/>
      <c r="W500" s="49"/>
      <c r="Z500" s="49"/>
      <c r="AA500" s="49"/>
      <c r="AB500" s="49"/>
    </row>
    <row r="501" spans="1:28" x14ac:dyDescent="0.25">
      <c r="A501" t="s">
        <v>2630</v>
      </c>
      <c r="B501" t="s">
        <v>928</v>
      </c>
      <c r="C501" t="s">
        <v>329</v>
      </c>
      <c r="D501">
        <v>1</v>
      </c>
      <c r="E501">
        <v>0</v>
      </c>
      <c r="G501">
        <v>30</v>
      </c>
      <c r="I501" s="49"/>
      <c r="M501" s="49"/>
      <c r="N501" s="49"/>
      <c r="O501" s="49" t="s">
        <v>2631</v>
      </c>
      <c r="P501">
        <v>3</v>
      </c>
      <c r="Q501" t="s">
        <v>2632</v>
      </c>
      <c r="S501" s="49"/>
      <c r="T501" s="49"/>
      <c r="U501" s="49"/>
      <c r="W501" s="49"/>
      <c r="Z501" s="49"/>
      <c r="AA501" s="49"/>
      <c r="AB501" s="49"/>
    </row>
    <row r="502" spans="1:28" x14ac:dyDescent="0.25">
      <c r="A502" t="s">
        <v>2633</v>
      </c>
      <c r="B502" t="s">
        <v>928</v>
      </c>
      <c r="C502" t="s">
        <v>329</v>
      </c>
      <c r="D502">
        <v>2</v>
      </c>
      <c r="E502">
        <v>0</v>
      </c>
      <c r="G502">
        <v>30</v>
      </c>
      <c r="I502" s="49"/>
      <c r="M502" s="49"/>
      <c r="N502" s="49"/>
      <c r="O502" s="49" t="s">
        <v>2634</v>
      </c>
      <c r="P502">
        <v>3</v>
      </c>
      <c r="Q502" t="s">
        <v>931</v>
      </c>
      <c r="S502" s="49"/>
      <c r="T502" s="49"/>
      <c r="U502" s="49"/>
      <c r="W502" s="49"/>
      <c r="Z502" s="49"/>
      <c r="AA502" s="49"/>
      <c r="AB502" s="49"/>
    </row>
    <row r="503" spans="1:28" x14ac:dyDescent="0.25">
      <c r="A503" t="s">
        <v>2635</v>
      </c>
      <c r="B503" t="s">
        <v>932</v>
      </c>
      <c r="C503" t="s">
        <v>389</v>
      </c>
      <c r="D503">
        <v>1</v>
      </c>
      <c r="E503">
        <v>0</v>
      </c>
      <c r="F503">
        <v>12</v>
      </c>
      <c r="I503" s="49"/>
      <c r="M503" s="49"/>
      <c r="N503" s="49"/>
      <c r="O503" s="49"/>
      <c r="P503">
        <v>3</v>
      </c>
      <c r="Q503" t="s">
        <v>934</v>
      </c>
      <c r="S503" s="49"/>
      <c r="T503" s="49"/>
      <c r="U503" s="49"/>
      <c r="W503" s="49"/>
      <c r="Z503" s="49"/>
      <c r="AA503" s="49"/>
      <c r="AB503" s="49"/>
    </row>
    <row r="504" spans="1:28" x14ac:dyDescent="0.25">
      <c r="A504" t="s">
        <v>2636</v>
      </c>
      <c r="B504" t="s">
        <v>932</v>
      </c>
      <c r="C504" t="s">
        <v>389</v>
      </c>
      <c r="D504">
        <v>2</v>
      </c>
      <c r="E504">
        <v>0</v>
      </c>
      <c r="F504">
        <v>12</v>
      </c>
      <c r="I504" s="49"/>
      <c r="M504" s="49"/>
      <c r="N504" s="49"/>
      <c r="O504" s="49"/>
      <c r="P504">
        <v>3</v>
      </c>
      <c r="Q504" t="s">
        <v>2637</v>
      </c>
      <c r="S504" s="49"/>
      <c r="T504" s="49"/>
      <c r="U504" s="49"/>
      <c r="W504" s="49"/>
      <c r="Z504" s="49"/>
      <c r="AA504" s="49"/>
      <c r="AB504" s="49"/>
    </row>
    <row r="505" spans="1:28" x14ac:dyDescent="0.25">
      <c r="A505" t="s">
        <v>2638</v>
      </c>
      <c r="B505" t="s">
        <v>932</v>
      </c>
      <c r="C505" t="s">
        <v>411</v>
      </c>
      <c r="D505">
        <v>1</v>
      </c>
      <c r="E505">
        <v>5</v>
      </c>
      <c r="F505">
        <v>10</v>
      </c>
      <c r="I505" s="49"/>
      <c r="M505" s="49"/>
      <c r="N505" s="49"/>
      <c r="O505" s="49" t="s">
        <v>2639</v>
      </c>
      <c r="P505">
        <v>3</v>
      </c>
      <c r="Q505" t="s">
        <v>2640</v>
      </c>
      <c r="S505" s="49"/>
      <c r="T505" s="49"/>
      <c r="U505" s="49"/>
      <c r="W505" s="49"/>
      <c r="Z505" s="49"/>
      <c r="AA505" s="49"/>
      <c r="AB505" s="49"/>
    </row>
    <row r="506" spans="1:28" x14ac:dyDescent="0.25">
      <c r="A506" t="s">
        <v>2641</v>
      </c>
      <c r="B506" t="s">
        <v>932</v>
      </c>
      <c r="C506" t="s">
        <v>411</v>
      </c>
      <c r="D506">
        <v>2</v>
      </c>
      <c r="E506">
        <v>5</v>
      </c>
      <c r="F506">
        <v>12</v>
      </c>
      <c r="I506" s="49"/>
      <c r="M506" s="49"/>
      <c r="N506" s="49"/>
      <c r="O506" s="49" t="s">
        <v>2639</v>
      </c>
      <c r="P506">
        <v>3</v>
      </c>
      <c r="Q506" t="s">
        <v>2642</v>
      </c>
      <c r="S506" s="49"/>
      <c r="T506" s="49"/>
      <c r="U506" s="49"/>
      <c r="W506" s="49"/>
      <c r="Z506" s="49"/>
      <c r="AA506" s="49"/>
      <c r="AB506" s="49"/>
    </row>
    <row r="507" spans="1:28" x14ac:dyDescent="0.25">
      <c r="A507" t="s">
        <v>2643</v>
      </c>
      <c r="B507" t="s">
        <v>932</v>
      </c>
      <c r="C507" t="s">
        <v>403</v>
      </c>
      <c r="D507">
        <v>1</v>
      </c>
      <c r="E507">
        <v>0</v>
      </c>
      <c r="F507">
        <v>8</v>
      </c>
      <c r="I507" s="49"/>
      <c r="M507" s="49"/>
      <c r="N507" s="49"/>
      <c r="O507" s="49" t="s">
        <v>2644</v>
      </c>
      <c r="P507">
        <v>3</v>
      </c>
      <c r="Q507" t="s">
        <v>2645</v>
      </c>
      <c r="S507" s="49"/>
      <c r="T507" s="49"/>
      <c r="U507" s="49"/>
      <c r="W507" s="49"/>
      <c r="Z507" s="49"/>
      <c r="AA507" s="49"/>
      <c r="AB507" s="49"/>
    </row>
    <row r="508" spans="1:28" x14ac:dyDescent="0.25">
      <c r="A508" t="s">
        <v>2646</v>
      </c>
      <c r="B508" t="s">
        <v>932</v>
      </c>
      <c r="C508" t="s">
        <v>154</v>
      </c>
      <c r="D508">
        <v>1</v>
      </c>
      <c r="E508">
        <v>115</v>
      </c>
      <c r="F508">
        <v>8</v>
      </c>
      <c r="I508" s="49"/>
      <c r="J508">
        <v>3</v>
      </c>
      <c r="K508">
        <v>1</v>
      </c>
      <c r="L508">
        <v>1</v>
      </c>
      <c r="M508" s="49" t="s">
        <v>1745</v>
      </c>
      <c r="N508" s="49"/>
      <c r="O508" s="49" t="s">
        <v>2647</v>
      </c>
      <c r="P508">
        <v>3</v>
      </c>
      <c r="Q508" t="s">
        <v>2648</v>
      </c>
      <c r="S508" s="49"/>
      <c r="T508" s="49"/>
      <c r="U508" s="49"/>
      <c r="W508" s="49"/>
      <c r="Z508" s="49"/>
      <c r="AA508" s="49"/>
      <c r="AB508" s="49"/>
    </row>
    <row r="509" spans="1:28" x14ac:dyDescent="0.25">
      <c r="A509" t="s">
        <v>2649</v>
      </c>
      <c r="B509" t="s">
        <v>932</v>
      </c>
      <c r="C509" t="s">
        <v>154</v>
      </c>
      <c r="D509">
        <v>2</v>
      </c>
      <c r="E509">
        <v>115</v>
      </c>
      <c r="F509">
        <v>6</v>
      </c>
      <c r="I509" s="49"/>
      <c r="J509">
        <v>3</v>
      </c>
      <c r="K509">
        <v>1</v>
      </c>
      <c r="L509">
        <v>1</v>
      </c>
      <c r="M509" s="49" t="s">
        <v>610</v>
      </c>
      <c r="N509" s="49"/>
      <c r="O509" s="49" t="s">
        <v>2650</v>
      </c>
      <c r="P509">
        <v>3</v>
      </c>
      <c r="Q509" t="s">
        <v>2651</v>
      </c>
      <c r="S509" s="49"/>
      <c r="T509" s="49"/>
      <c r="U509" s="49"/>
      <c r="W509" s="49"/>
      <c r="Z509" s="49"/>
      <c r="AA509" s="49"/>
      <c r="AB509" s="49"/>
    </row>
    <row r="510" spans="1:28" x14ac:dyDescent="0.25">
      <c r="A510" t="s">
        <v>2652</v>
      </c>
      <c r="B510" t="s">
        <v>932</v>
      </c>
      <c r="C510" t="s">
        <v>154</v>
      </c>
      <c r="D510">
        <v>3</v>
      </c>
      <c r="E510">
        <v>115</v>
      </c>
      <c r="F510">
        <v>7</v>
      </c>
      <c r="I510" s="49"/>
      <c r="J510">
        <v>3</v>
      </c>
      <c r="K510">
        <v>1</v>
      </c>
      <c r="L510">
        <v>1</v>
      </c>
      <c r="M510" s="49" t="s">
        <v>610</v>
      </c>
      <c r="N510" s="49"/>
      <c r="O510" s="49" t="s">
        <v>2650</v>
      </c>
      <c r="P510">
        <v>3</v>
      </c>
      <c r="Q510" t="s">
        <v>2653</v>
      </c>
      <c r="S510" s="49"/>
      <c r="T510" s="49"/>
      <c r="U510" s="49"/>
      <c r="W510" s="49"/>
      <c r="Z510" s="49"/>
      <c r="AA510" s="49"/>
      <c r="AB510" s="49"/>
    </row>
    <row r="511" spans="1:28" x14ac:dyDescent="0.25">
      <c r="A511" t="s">
        <v>2654</v>
      </c>
      <c r="B511" t="s">
        <v>932</v>
      </c>
      <c r="C511" t="s">
        <v>154</v>
      </c>
      <c r="D511">
        <v>4</v>
      </c>
      <c r="E511">
        <v>115</v>
      </c>
      <c r="F511">
        <v>7</v>
      </c>
      <c r="I511" s="49"/>
      <c r="J511">
        <v>3</v>
      </c>
      <c r="K511">
        <v>1</v>
      </c>
      <c r="L511">
        <v>1</v>
      </c>
      <c r="M511" s="49" t="s">
        <v>610</v>
      </c>
      <c r="N511" s="49"/>
      <c r="O511" s="49" t="s">
        <v>2650</v>
      </c>
      <c r="P511">
        <v>3</v>
      </c>
      <c r="Q511" t="s">
        <v>2655</v>
      </c>
      <c r="S511" s="49"/>
      <c r="T511" s="49"/>
      <c r="U511" s="49"/>
      <c r="W511" s="49"/>
      <c r="Z511" s="49"/>
      <c r="AA511" s="49"/>
      <c r="AB511" s="49"/>
    </row>
    <row r="512" spans="1:28" x14ac:dyDescent="0.25">
      <c r="A512" t="s">
        <v>2656</v>
      </c>
      <c r="B512" t="s">
        <v>932</v>
      </c>
      <c r="C512" t="s">
        <v>2295</v>
      </c>
      <c r="D512">
        <v>1</v>
      </c>
      <c r="E512">
        <v>90</v>
      </c>
      <c r="F512">
        <v>8</v>
      </c>
      <c r="I512" s="49"/>
      <c r="J512">
        <v>2</v>
      </c>
      <c r="K512">
        <v>1</v>
      </c>
      <c r="L512">
        <v>2</v>
      </c>
      <c r="M512" s="49" t="s">
        <v>1745</v>
      </c>
      <c r="N512" s="49"/>
      <c r="O512" s="49" t="s">
        <v>2657</v>
      </c>
      <c r="P512">
        <v>3</v>
      </c>
      <c r="Q512" t="s">
        <v>2658</v>
      </c>
      <c r="S512" s="49"/>
      <c r="T512" s="49"/>
      <c r="U512" s="49"/>
      <c r="W512" s="49"/>
      <c r="Z512" s="49"/>
      <c r="AA512" s="49"/>
      <c r="AB512" s="49"/>
    </row>
    <row r="513" spans="1:28" x14ac:dyDescent="0.25">
      <c r="A513" t="s">
        <v>2659</v>
      </c>
      <c r="B513" t="s">
        <v>932</v>
      </c>
      <c r="C513" t="s">
        <v>2295</v>
      </c>
      <c r="D513">
        <v>2</v>
      </c>
      <c r="E513">
        <v>90</v>
      </c>
      <c r="F513">
        <v>8.5</v>
      </c>
      <c r="I513" s="49"/>
      <c r="J513">
        <v>2</v>
      </c>
      <c r="K513">
        <v>1</v>
      </c>
      <c r="L513">
        <v>2</v>
      </c>
      <c r="M513" s="49" t="s">
        <v>1745</v>
      </c>
      <c r="N513" s="49"/>
      <c r="O513" s="49" t="s">
        <v>2657</v>
      </c>
      <c r="P513">
        <v>3</v>
      </c>
      <c r="Q513" t="s">
        <v>2660</v>
      </c>
      <c r="S513" s="49"/>
      <c r="T513" s="49"/>
      <c r="U513" s="49"/>
      <c r="W513" s="49"/>
      <c r="Z513" s="49"/>
      <c r="AA513" s="49"/>
      <c r="AB513" s="49"/>
    </row>
    <row r="514" spans="1:28" x14ac:dyDescent="0.25">
      <c r="A514" t="s">
        <v>2661</v>
      </c>
      <c r="B514" t="s">
        <v>932</v>
      </c>
      <c r="C514" t="s">
        <v>2295</v>
      </c>
      <c r="D514">
        <v>3</v>
      </c>
      <c r="E514">
        <v>90</v>
      </c>
      <c r="F514">
        <v>7</v>
      </c>
      <c r="I514" s="49"/>
      <c r="J514">
        <v>2</v>
      </c>
      <c r="K514">
        <v>1</v>
      </c>
      <c r="L514">
        <v>2</v>
      </c>
      <c r="M514" s="49" t="s">
        <v>1745</v>
      </c>
      <c r="N514" s="49"/>
      <c r="O514" s="49" t="s">
        <v>2657</v>
      </c>
      <c r="P514">
        <v>3</v>
      </c>
      <c r="Q514" t="s">
        <v>2662</v>
      </c>
      <c r="S514" s="49"/>
      <c r="T514" s="49"/>
      <c r="U514" s="49"/>
      <c r="W514" s="49"/>
      <c r="Z514" s="49"/>
      <c r="AA514" s="49"/>
      <c r="AB514" s="49"/>
    </row>
    <row r="515" spans="1:28" x14ac:dyDescent="0.25">
      <c r="A515" t="s">
        <v>2663</v>
      </c>
      <c r="B515" t="s">
        <v>932</v>
      </c>
      <c r="C515" t="s">
        <v>204</v>
      </c>
      <c r="D515">
        <v>1</v>
      </c>
      <c r="E515">
        <v>70</v>
      </c>
      <c r="F515">
        <v>12</v>
      </c>
      <c r="I515" s="49"/>
      <c r="J515">
        <v>2</v>
      </c>
      <c r="K515">
        <v>2</v>
      </c>
      <c r="L515">
        <v>2</v>
      </c>
      <c r="M515" s="49" t="s">
        <v>1745</v>
      </c>
      <c r="N515" s="49"/>
      <c r="O515" s="49" t="s">
        <v>2664</v>
      </c>
      <c r="P515">
        <v>3</v>
      </c>
      <c r="Q515" t="s">
        <v>2665</v>
      </c>
      <c r="S515" s="49"/>
      <c r="T515" s="49"/>
      <c r="U515" s="49"/>
      <c r="W515" s="49"/>
      <c r="Z515" s="49"/>
      <c r="AA515" s="49"/>
      <c r="AB515" s="49"/>
    </row>
    <row r="516" spans="1:28" x14ac:dyDescent="0.25">
      <c r="A516" t="s">
        <v>2666</v>
      </c>
      <c r="B516" t="s">
        <v>932</v>
      </c>
      <c r="C516" t="s">
        <v>204</v>
      </c>
      <c r="D516">
        <v>2</v>
      </c>
      <c r="E516">
        <v>70</v>
      </c>
      <c r="F516">
        <v>12</v>
      </c>
      <c r="I516" s="49"/>
      <c r="J516">
        <v>2</v>
      </c>
      <c r="K516">
        <v>2</v>
      </c>
      <c r="L516">
        <v>2</v>
      </c>
      <c r="M516" s="49" t="s">
        <v>1745</v>
      </c>
      <c r="N516" s="49"/>
      <c r="O516" s="49" t="s">
        <v>2664</v>
      </c>
      <c r="P516">
        <v>3</v>
      </c>
      <c r="Q516" t="s">
        <v>2667</v>
      </c>
      <c r="S516" s="49"/>
      <c r="T516" s="49"/>
      <c r="U516" s="49"/>
      <c r="W516" s="49"/>
      <c r="Z516" s="49"/>
      <c r="AA516" s="49"/>
      <c r="AB516" s="49"/>
    </row>
    <row r="517" spans="1:28" x14ac:dyDescent="0.25">
      <c r="A517" t="s">
        <v>2668</v>
      </c>
      <c r="B517" t="s">
        <v>932</v>
      </c>
      <c r="C517" t="s">
        <v>204</v>
      </c>
      <c r="D517">
        <v>3</v>
      </c>
      <c r="E517">
        <v>70</v>
      </c>
      <c r="F517">
        <v>12</v>
      </c>
      <c r="I517" s="49"/>
      <c r="J517">
        <v>2</v>
      </c>
      <c r="K517">
        <v>2</v>
      </c>
      <c r="L517">
        <v>2</v>
      </c>
      <c r="M517" s="49" t="s">
        <v>1745</v>
      </c>
      <c r="N517" s="49"/>
      <c r="O517" s="49" t="s">
        <v>2664</v>
      </c>
      <c r="P517">
        <v>3</v>
      </c>
      <c r="Q517" t="s">
        <v>2669</v>
      </c>
      <c r="S517" s="49"/>
      <c r="T517" s="49"/>
      <c r="U517" s="49"/>
      <c r="W517" s="49"/>
      <c r="Z517" s="49"/>
      <c r="AA517" s="49"/>
      <c r="AB517" s="49"/>
    </row>
    <row r="518" spans="1:28" x14ac:dyDescent="0.25">
      <c r="A518" t="s">
        <v>2670</v>
      </c>
      <c r="B518" t="s">
        <v>932</v>
      </c>
      <c r="C518" t="s">
        <v>303</v>
      </c>
      <c r="D518">
        <v>1</v>
      </c>
      <c r="E518">
        <v>6</v>
      </c>
      <c r="F518">
        <v>15</v>
      </c>
      <c r="I518" s="49"/>
      <c r="J518">
        <v>2</v>
      </c>
      <c r="K518">
        <v>1</v>
      </c>
      <c r="L518">
        <v>2</v>
      </c>
      <c r="M518" s="49" t="s">
        <v>1745</v>
      </c>
      <c r="N518" s="49"/>
      <c r="O518" s="49" t="s">
        <v>2671</v>
      </c>
      <c r="P518">
        <v>3</v>
      </c>
      <c r="Q518" t="s">
        <v>2672</v>
      </c>
      <c r="S518" s="49"/>
      <c r="T518" s="49"/>
      <c r="U518" s="49"/>
      <c r="W518" s="49"/>
      <c r="Z518" s="49"/>
      <c r="AA518" s="49"/>
      <c r="AB518" s="49"/>
    </row>
    <row r="519" spans="1:28" x14ac:dyDescent="0.25">
      <c r="A519" t="s">
        <v>2673</v>
      </c>
      <c r="B519" t="s">
        <v>932</v>
      </c>
      <c r="C519" t="s">
        <v>303</v>
      </c>
      <c r="D519">
        <v>2</v>
      </c>
      <c r="E519">
        <v>6</v>
      </c>
      <c r="F519">
        <v>15</v>
      </c>
      <c r="I519" s="49"/>
      <c r="J519">
        <v>2</v>
      </c>
      <c r="K519">
        <v>1</v>
      </c>
      <c r="L519">
        <v>2</v>
      </c>
      <c r="M519" s="49" t="s">
        <v>1745</v>
      </c>
      <c r="N519" s="49"/>
      <c r="O519" s="49" t="s">
        <v>2674</v>
      </c>
      <c r="P519">
        <v>3</v>
      </c>
      <c r="Q519" t="s">
        <v>2675</v>
      </c>
      <c r="S519" s="49"/>
      <c r="T519" s="49"/>
      <c r="U519" s="49"/>
      <c r="W519" s="49"/>
      <c r="Z519" s="49"/>
      <c r="AA519" s="49"/>
      <c r="AB519" s="49"/>
    </row>
    <row r="520" spans="1:28" x14ac:dyDescent="0.25">
      <c r="A520" t="s">
        <v>2676</v>
      </c>
      <c r="B520" t="s">
        <v>932</v>
      </c>
      <c r="C520" t="s">
        <v>303</v>
      </c>
      <c r="D520">
        <v>3</v>
      </c>
      <c r="E520">
        <v>6</v>
      </c>
      <c r="F520">
        <v>15</v>
      </c>
      <c r="I520" s="49"/>
      <c r="J520">
        <v>2</v>
      </c>
      <c r="K520">
        <v>1</v>
      </c>
      <c r="L520">
        <v>2</v>
      </c>
      <c r="M520" s="49" t="s">
        <v>1745</v>
      </c>
      <c r="N520" s="49"/>
      <c r="O520" s="49" t="s">
        <v>2677</v>
      </c>
      <c r="P520">
        <v>3</v>
      </c>
      <c r="Q520" t="s">
        <v>2678</v>
      </c>
      <c r="S520" s="49"/>
      <c r="T520" s="49"/>
      <c r="U520" s="49"/>
      <c r="W520" s="49"/>
      <c r="Z520" s="49"/>
      <c r="AA520" s="49"/>
      <c r="AB520" s="49"/>
    </row>
    <row r="521" spans="1:28" x14ac:dyDescent="0.25">
      <c r="A521" t="s">
        <v>2679</v>
      </c>
      <c r="B521" t="s">
        <v>932</v>
      </c>
      <c r="C521" t="s">
        <v>383</v>
      </c>
      <c r="D521">
        <v>1</v>
      </c>
      <c r="E521">
        <v>0</v>
      </c>
      <c r="F521">
        <v>8</v>
      </c>
      <c r="I521" s="49"/>
      <c r="J521">
        <v>1</v>
      </c>
      <c r="K521">
        <v>1</v>
      </c>
      <c r="L521">
        <v>1</v>
      </c>
      <c r="M521" s="49" t="s">
        <v>1745</v>
      </c>
      <c r="N521" s="49" t="s">
        <v>2680</v>
      </c>
      <c r="O521" s="49" t="s">
        <v>2681</v>
      </c>
      <c r="P521">
        <v>3</v>
      </c>
      <c r="Q521" t="s">
        <v>2682</v>
      </c>
      <c r="S521" s="49"/>
      <c r="T521" s="49"/>
      <c r="U521" s="49"/>
      <c r="W521" s="49"/>
      <c r="Z521" s="49"/>
      <c r="AA521" s="49"/>
      <c r="AB521" s="49"/>
    </row>
    <row r="522" spans="1:28" x14ac:dyDescent="0.25">
      <c r="A522" t="s">
        <v>2683</v>
      </c>
      <c r="B522" t="s">
        <v>932</v>
      </c>
      <c r="C522" t="s">
        <v>379</v>
      </c>
      <c r="D522">
        <v>1</v>
      </c>
      <c r="E522">
        <v>0</v>
      </c>
      <c r="F522">
        <v>7</v>
      </c>
      <c r="I522" s="49"/>
      <c r="M522" s="49"/>
      <c r="N522" s="49" t="s">
        <v>2684</v>
      </c>
      <c r="O522" s="49" t="s">
        <v>2685</v>
      </c>
      <c r="P522">
        <v>3</v>
      </c>
      <c r="Q522" t="s">
        <v>2686</v>
      </c>
      <c r="S522" s="49"/>
      <c r="T522" s="49"/>
      <c r="U522" s="49"/>
      <c r="W522" s="49"/>
      <c r="Z522" s="49"/>
      <c r="AA522" s="49"/>
      <c r="AB522" s="49"/>
    </row>
    <row r="523" spans="1:28" x14ac:dyDescent="0.25">
      <c r="A523" t="s">
        <v>2687</v>
      </c>
      <c r="B523" t="s">
        <v>932</v>
      </c>
      <c r="C523" t="s">
        <v>383</v>
      </c>
      <c r="D523">
        <v>2</v>
      </c>
      <c r="E523">
        <v>0</v>
      </c>
      <c r="F523">
        <v>6</v>
      </c>
      <c r="I523" s="49"/>
      <c r="J523">
        <v>1</v>
      </c>
      <c r="K523">
        <v>1</v>
      </c>
      <c r="L523">
        <v>1</v>
      </c>
      <c r="M523" s="49" t="s">
        <v>1745</v>
      </c>
      <c r="N523" s="49" t="s">
        <v>2684</v>
      </c>
      <c r="O523" s="49" t="s">
        <v>2681</v>
      </c>
      <c r="P523">
        <v>3</v>
      </c>
      <c r="Q523" t="s">
        <v>2688</v>
      </c>
      <c r="S523" s="49"/>
      <c r="T523" s="49"/>
      <c r="U523" s="49"/>
      <c r="W523" s="49"/>
      <c r="Z523" s="49"/>
      <c r="AA523" s="49"/>
      <c r="AB523" s="49"/>
    </row>
    <row r="524" spans="1:28" x14ac:dyDescent="0.25">
      <c r="A524" t="s">
        <v>2689</v>
      </c>
      <c r="B524" t="s">
        <v>932</v>
      </c>
      <c r="C524" t="s">
        <v>356</v>
      </c>
      <c r="D524">
        <v>1</v>
      </c>
      <c r="G524">
        <v>720</v>
      </c>
      <c r="H524">
        <v>3000</v>
      </c>
      <c r="I524" s="49" t="s">
        <v>2238</v>
      </c>
      <c r="M524" s="49"/>
      <c r="N524" s="49"/>
      <c r="O524" s="49" t="s">
        <v>2690</v>
      </c>
      <c r="P524">
        <v>3</v>
      </c>
      <c r="Q524" t="s">
        <v>935</v>
      </c>
      <c r="S524" s="49"/>
      <c r="T524" s="49"/>
      <c r="U524" s="49"/>
      <c r="W524" s="49"/>
      <c r="Z524" s="49"/>
      <c r="AA524" s="49"/>
      <c r="AB524" s="49"/>
    </row>
    <row r="525" spans="1:28" x14ac:dyDescent="0.25">
      <c r="A525" t="s">
        <v>2691</v>
      </c>
      <c r="B525" t="s">
        <v>936</v>
      </c>
      <c r="C525" t="s">
        <v>41</v>
      </c>
      <c r="D525">
        <v>1</v>
      </c>
      <c r="E525">
        <v>70</v>
      </c>
      <c r="F525">
        <v>10</v>
      </c>
      <c r="I525" s="49"/>
      <c r="J525">
        <v>2</v>
      </c>
      <c r="K525">
        <v>1</v>
      </c>
      <c r="L525">
        <v>2</v>
      </c>
      <c r="M525" s="49" t="s">
        <v>1745</v>
      </c>
      <c r="N525" s="49"/>
      <c r="O525" s="49" t="s">
        <v>1932</v>
      </c>
      <c r="P525">
        <v>3</v>
      </c>
      <c r="Q525" t="s">
        <v>938</v>
      </c>
      <c r="S525" s="49"/>
      <c r="T525" s="49"/>
      <c r="U525" s="49"/>
      <c r="W525" s="49"/>
      <c r="Z525" s="49"/>
      <c r="AA525" s="49"/>
      <c r="AB525" s="49"/>
    </row>
    <row r="526" spans="1:28" x14ac:dyDescent="0.25">
      <c r="A526" t="s">
        <v>2692</v>
      </c>
      <c r="B526" t="s">
        <v>936</v>
      </c>
      <c r="C526" t="s">
        <v>41</v>
      </c>
      <c r="D526">
        <v>2</v>
      </c>
      <c r="E526">
        <v>70</v>
      </c>
      <c r="F526">
        <v>9</v>
      </c>
      <c r="I526" s="49"/>
      <c r="J526">
        <v>2</v>
      </c>
      <c r="K526">
        <v>1</v>
      </c>
      <c r="L526">
        <v>2</v>
      </c>
      <c r="M526" s="49" t="s">
        <v>610</v>
      </c>
      <c r="N526" s="49"/>
      <c r="O526" s="49" t="s">
        <v>1937</v>
      </c>
      <c r="P526">
        <v>3</v>
      </c>
      <c r="Q526" t="s">
        <v>2693</v>
      </c>
      <c r="S526" s="49"/>
      <c r="T526" s="49"/>
      <c r="U526" s="49"/>
      <c r="W526" s="49"/>
      <c r="Z526" s="49"/>
      <c r="AA526" s="49"/>
      <c r="AB526" s="49"/>
    </row>
    <row r="527" spans="1:28" x14ac:dyDescent="0.25">
      <c r="A527" t="s">
        <v>2694</v>
      </c>
      <c r="B527" t="s">
        <v>936</v>
      </c>
      <c r="C527" t="s">
        <v>41</v>
      </c>
      <c r="D527">
        <v>3</v>
      </c>
      <c r="E527">
        <v>70</v>
      </c>
      <c r="F527">
        <v>8</v>
      </c>
      <c r="I527" s="49"/>
      <c r="J527">
        <v>2</v>
      </c>
      <c r="K527">
        <v>1</v>
      </c>
      <c r="L527">
        <v>2</v>
      </c>
      <c r="M527" s="49" t="s">
        <v>610</v>
      </c>
      <c r="N527" s="49"/>
      <c r="O527" s="49" t="s">
        <v>2695</v>
      </c>
      <c r="P527">
        <v>3</v>
      </c>
      <c r="Q527" t="s">
        <v>2696</v>
      </c>
      <c r="S527" s="49"/>
      <c r="T527" s="49"/>
      <c r="U527" s="49"/>
      <c r="W527" s="49"/>
      <c r="Z527" s="49"/>
      <c r="AA527" s="49"/>
      <c r="AB527" s="49"/>
    </row>
    <row r="528" spans="1:28" x14ac:dyDescent="0.25">
      <c r="A528" t="s">
        <v>2697</v>
      </c>
      <c r="B528" t="s">
        <v>936</v>
      </c>
      <c r="C528" t="s">
        <v>45</v>
      </c>
      <c r="D528">
        <v>1</v>
      </c>
      <c r="E528">
        <v>145</v>
      </c>
      <c r="F528">
        <v>10</v>
      </c>
      <c r="I528" s="49"/>
      <c r="J528">
        <v>2</v>
      </c>
      <c r="K528">
        <v>1</v>
      </c>
      <c r="L528">
        <v>2</v>
      </c>
      <c r="M528" s="49" t="s">
        <v>1745</v>
      </c>
      <c r="N528" s="49"/>
      <c r="O528" s="49" t="s">
        <v>2698</v>
      </c>
      <c r="P528">
        <v>3</v>
      </c>
      <c r="Q528" t="s">
        <v>2699</v>
      </c>
      <c r="S528" s="49"/>
      <c r="T528" s="49"/>
      <c r="U528" s="49"/>
      <c r="W528" s="49"/>
      <c r="Z528" s="49"/>
      <c r="AA528" s="49"/>
      <c r="AB528" s="49"/>
    </row>
    <row r="529" spans="1:28" x14ac:dyDescent="0.25">
      <c r="A529" t="s">
        <v>2700</v>
      </c>
      <c r="B529" t="s">
        <v>936</v>
      </c>
      <c r="C529" t="s">
        <v>45</v>
      </c>
      <c r="D529">
        <v>2</v>
      </c>
      <c r="E529">
        <v>150</v>
      </c>
      <c r="F529">
        <v>10</v>
      </c>
      <c r="I529" s="49"/>
      <c r="J529">
        <v>2</v>
      </c>
      <c r="K529">
        <v>1</v>
      </c>
      <c r="L529">
        <v>2</v>
      </c>
      <c r="M529" s="49" t="s">
        <v>1745</v>
      </c>
      <c r="N529" s="49"/>
      <c r="O529" s="49" t="s">
        <v>2701</v>
      </c>
      <c r="P529">
        <v>3</v>
      </c>
      <c r="Q529" t="s">
        <v>2702</v>
      </c>
      <c r="S529" s="49"/>
      <c r="T529" s="49"/>
      <c r="U529" s="49"/>
      <c r="W529" s="49"/>
      <c r="Z529" s="49"/>
      <c r="AA529" s="49"/>
      <c r="AB529" s="49"/>
    </row>
    <row r="530" spans="1:28" x14ac:dyDescent="0.25">
      <c r="A530" t="s">
        <v>2703</v>
      </c>
      <c r="B530" t="s">
        <v>936</v>
      </c>
      <c r="C530" t="s">
        <v>45</v>
      </c>
      <c r="D530">
        <v>3</v>
      </c>
      <c r="E530">
        <v>150</v>
      </c>
      <c r="F530">
        <v>10</v>
      </c>
      <c r="I530" s="49"/>
      <c r="J530">
        <v>2</v>
      </c>
      <c r="K530">
        <v>1</v>
      </c>
      <c r="L530">
        <v>2</v>
      </c>
      <c r="M530" s="49" t="s">
        <v>610</v>
      </c>
      <c r="N530" s="49"/>
      <c r="O530" s="49" t="s">
        <v>1937</v>
      </c>
      <c r="P530">
        <v>3</v>
      </c>
      <c r="Q530" t="s">
        <v>2704</v>
      </c>
      <c r="S530" s="49"/>
      <c r="T530" s="49"/>
      <c r="U530" s="49"/>
      <c r="W530" s="49"/>
      <c r="Z530" s="49"/>
      <c r="AA530" s="49"/>
      <c r="AB530" s="49"/>
    </row>
    <row r="531" spans="1:28" x14ac:dyDescent="0.25">
      <c r="A531" t="s">
        <v>2705</v>
      </c>
      <c r="B531" t="s">
        <v>936</v>
      </c>
      <c r="C531" t="s">
        <v>66</v>
      </c>
      <c r="D531">
        <v>1</v>
      </c>
      <c r="E531">
        <v>120</v>
      </c>
      <c r="F531">
        <v>10</v>
      </c>
      <c r="I531" s="49"/>
      <c r="J531">
        <v>2</v>
      </c>
      <c r="K531">
        <v>1</v>
      </c>
      <c r="L531">
        <v>2</v>
      </c>
      <c r="M531" s="49" t="s">
        <v>618</v>
      </c>
      <c r="N531" s="49"/>
      <c r="O531" s="49" t="s">
        <v>2706</v>
      </c>
      <c r="P531">
        <v>3</v>
      </c>
      <c r="Q531" t="s">
        <v>2707</v>
      </c>
      <c r="S531" s="49"/>
      <c r="T531" s="49"/>
      <c r="U531" s="49"/>
      <c r="W531" s="49"/>
      <c r="Z531" s="49"/>
      <c r="AA531" s="49"/>
      <c r="AB531" s="49"/>
    </row>
    <row r="532" spans="1:28" x14ac:dyDescent="0.25">
      <c r="A532" t="s">
        <v>2708</v>
      </c>
      <c r="B532" t="s">
        <v>936</v>
      </c>
      <c r="C532" t="s">
        <v>66</v>
      </c>
      <c r="D532">
        <v>2</v>
      </c>
      <c r="E532">
        <v>140</v>
      </c>
      <c r="F532">
        <v>10</v>
      </c>
      <c r="I532" s="49"/>
      <c r="J532">
        <v>2</v>
      </c>
      <c r="K532">
        <v>1</v>
      </c>
      <c r="L532">
        <v>2</v>
      </c>
      <c r="M532" s="49" t="s">
        <v>610</v>
      </c>
      <c r="N532" s="49"/>
      <c r="O532" s="49" t="s">
        <v>2709</v>
      </c>
      <c r="P532">
        <v>3</v>
      </c>
      <c r="Q532" t="s">
        <v>2710</v>
      </c>
      <c r="S532" s="49"/>
      <c r="T532" s="49"/>
      <c r="U532" s="49"/>
      <c r="W532" s="49"/>
      <c r="Z532" s="49"/>
      <c r="AA532" s="49"/>
      <c r="AB532" s="49"/>
    </row>
    <row r="533" spans="1:28" x14ac:dyDescent="0.25">
      <c r="A533" t="s">
        <v>2711</v>
      </c>
      <c r="B533" t="s">
        <v>936</v>
      </c>
      <c r="C533" t="s">
        <v>66</v>
      </c>
      <c r="D533">
        <v>3</v>
      </c>
      <c r="E533">
        <v>140</v>
      </c>
      <c r="F533">
        <v>8</v>
      </c>
      <c r="I533" s="49"/>
      <c r="J533">
        <v>2</v>
      </c>
      <c r="K533">
        <v>1</v>
      </c>
      <c r="L533">
        <v>2</v>
      </c>
      <c r="M533" s="49" t="s">
        <v>610</v>
      </c>
      <c r="N533" s="49"/>
      <c r="O533" s="49" t="s">
        <v>2712</v>
      </c>
      <c r="P533">
        <v>3</v>
      </c>
      <c r="Q533" t="s">
        <v>2713</v>
      </c>
      <c r="S533" s="49"/>
      <c r="T533" s="49"/>
      <c r="U533" s="49"/>
      <c r="W533" s="49"/>
      <c r="Z533" s="49"/>
      <c r="AA533" s="49"/>
      <c r="AB533" s="49"/>
    </row>
    <row r="534" spans="1:28" x14ac:dyDescent="0.25">
      <c r="A534" t="s">
        <v>2714</v>
      </c>
      <c r="B534" t="s">
        <v>936</v>
      </c>
      <c r="C534" t="s">
        <v>84</v>
      </c>
      <c r="D534">
        <v>1</v>
      </c>
      <c r="E534">
        <v>15</v>
      </c>
      <c r="F534">
        <v>15</v>
      </c>
      <c r="I534" s="49"/>
      <c r="J534">
        <v>2</v>
      </c>
      <c r="K534">
        <v>1</v>
      </c>
      <c r="L534">
        <v>2</v>
      </c>
      <c r="M534" s="49" t="s">
        <v>1745</v>
      </c>
      <c r="N534" s="49"/>
      <c r="O534" s="49" t="s">
        <v>1932</v>
      </c>
      <c r="P534">
        <v>3</v>
      </c>
      <c r="Q534" t="s">
        <v>2715</v>
      </c>
      <c r="S534" s="49"/>
      <c r="T534" s="49"/>
      <c r="U534" s="49"/>
      <c r="W534" s="49"/>
      <c r="Z534" s="49"/>
      <c r="AA534" s="49"/>
      <c r="AB534" s="49"/>
    </row>
    <row r="535" spans="1:28" x14ac:dyDescent="0.25">
      <c r="A535" t="s">
        <v>2716</v>
      </c>
      <c r="B535" t="s">
        <v>936</v>
      </c>
      <c r="C535" t="s">
        <v>84</v>
      </c>
      <c r="D535">
        <v>2</v>
      </c>
      <c r="E535">
        <v>15</v>
      </c>
      <c r="F535">
        <v>12</v>
      </c>
      <c r="I535" s="49"/>
      <c r="J535">
        <v>2</v>
      </c>
      <c r="K535">
        <v>1</v>
      </c>
      <c r="L535">
        <v>2</v>
      </c>
      <c r="M535" s="49" t="s">
        <v>610</v>
      </c>
      <c r="N535" s="49"/>
      <c r="O535" s="49" t="s">
        <v>2717</v>
      </c>
      <c r="P535">
        <v>3</v>
      </c>
      <c r="Q535" t="s">
        <v>2718</v>
      </c>
      <c r="S535" s="49"/>
      <c r="T535" s="49"/>
      <c r="U535" s="49"/>
      <c r="W535" s="49"/>
      <c r="Z535" s="49"/>
      <c r="AA535" s="49"/>
      <c r="AB535" s="49"/>
    </row>
    <row r="536" spans="1:28" x14ac:dyDescent="0.25">
      <c r="A536" t="s">
        <v>2719</v>
      </c>
      <c r="B536" t="s">
        <v>936</v>
      </c>
      <c r="C536" t="s">
        <v>84</v>
      </c>
      <c r="D536">
        <v>3</v>
      </c>
      <c r="E536">
        <v>15</v>
      </c>
      <c r="F536">
        <v>11</v>
      </c>
      <c r="I536" s="49"/>
      <c r="J536">
        <v>2</v>
      </c>
      <c r="K536">
        <v>1</v>
      </c>
      <c r="L536">
        <v>2</v>
      </c>
      <c r="M536" s="49" t="s">
        <v>610</v>
      </c>
      <c r="N536" s="49"/>
      <c r="O536" s="49" t="s">
        <v>2717</v>
      </c>
      <c r="P536">
        <v>3</v>
      </c>
      <c r="Q536" t="s">
        <v>2720</v>
      </c>
      <c r="S536" s="49"/>
      <c r="T536" s="49"/>
      <c r="U536" s="49"/>
      <c r="W536" s="49"/>
      <c r="Z536" s="49"/>
      <c r="AA536" s="49"/>
      <c r="AB536" s="49"/>
    </row>
    <row r="537" spans="1:28" x14ac:dyDescent="0.25">
      <c r="A537" t="s">
        <v>2721</v>
      </c>
      <c r="B537" t="s">
        <v>936</v>
      </c>
      <c r="C537" t="s">
        <v>1534</v>
      </c>
      <c r="D537">
        <v>1</v>
      </c>
      <c r="E537">
        <v>75</v>
      </c>
      <c r="G537">
        <v>70.199999999999989</v>
      </c>
      <c r="I537" s="49"/>
      <c r="M537" s="49"/>
      <c r="N537" s="49"/>
      <c r="O537" s="49"/>
      <c r="P537">
        <v>3</v>
      </c>
      <c r="Q537" t="s">
        <v>2722</v>
      </c>
      <c r="S537" s="49"/>
      <c r="T537" s="49"/>
      <c r="U537" s="49"/>
      <c r="W537" s="49"/>
      <c r="Z537" s="49"/>
      <c r="AA537" s="49"/>
      <c r="AB537" s="49"/>
    </row>
    <row r="538" spans="1:28" x14ac:dyDescent="0.25">
      <c r="A538" t="s">
        <v>2723</v>
      </c>
      <c r="B538" t="s">
        <v>936</v>
      </c>
      <c r="C538" t="s">
        <v>1534</v>
      </c>
      <c r="D538">
        <v>2</v>
      </c>
      <c r="E538">
        <v>75</v>
      </c>
      <c r="G538">
        <v>49.8</v>
      </c>
      <c r="I538" s="49"/>
      <c r="M538" s="49"/>
      <c r="N538" s="49"/>
      <c r="O538" s="49"/>
      <c r="P538">
        <v>3</v>
      </c>
      <c r="Q538" t="s">
        <v>2724</v>
      </c>
      <c r="S538" s="49"/>
      <c r="T538" s="49"/>
      <c r="U538" s="49"/>
      <c r="W538" s="49"/>
      <c r="Z538" s="49"/>
      <c r="AA538" s="49"/>
      <c r="AB538" s="49"/>
    </row>
    <row r="539" spans="1:28" x14ac:dyDescent="0.25">
      <c r="A539" t="s">
        <v>2725</v>
      </c>
      <c r="B539" t="s">
        <v>936</v>
      </c>
      <c r="C539" t="s">
        <v>1534</v>
      </c>
      <c r="D539">
        <v>3</v>
      </c>
      <c r="E539">
        <v>75</v>
      </c>
      <c r="G539">
        <v>45</v>
      </c>
      <c r="I539" s="49"/>
      <c r="M539" s="49"/>
      <c r="N539" s="49"/>
      <c r="O539" s="49"/>
      <c r="P539">
        <v>3</v>
      </c>
      <c r="Q539" t="s">
        <v>939</v>
      </c>
      <c r="S539" s="49"/>
      <c r="T539" s="49"/>
      <c r="U539" s="49"/>
      <c r="W539" s="49"/>
      <c r="Z539" s="49"/>
      <c r="AA539" s="49"/>
      <c r="AB539" s="49"/>
    </row>
    <row r="540" spans="1:28" x14ac:dyDescent="0.25">
      <c r="A540" t="s">
        <v>2726</v>
      </c>
      <c r="B540" t="s">
        <v>940</v>
      </c>
      <c r="C540" t="s">
        <v>112</v>
      </c>
      <c r="D540">
        <v>1</v>
      </c>
      <c r="E540">
        <v>40</v>
      </c>
      <c r="F540">
        <v>10</v>
      </c>
      <c r="I540" s="49"/>
      <c r="J540">
        <v>3</v>
      </c>
      <c r="K540">
        <v>1</v>
      </c>
      <c r="L540">
        <v>2</v>
      </c>
      <c r="M540" s="49" t="s">
        <v>1745</v>
      </c>
      <c r="N540" s="49"/>
      <c r="O540" s="49" t="s">
        <v>2727</v>
      </c>
      <c r="P540">
        <v>3</v>
      </c>
      <c r="Q540" t="s">
        <v>942</v>
      </c>
      <c r="S540" s="49"/>
      <c r="T540" s="49"/>
      <c r="U540" s="49"/>
      <c r="W540" s="49"/>
      <c r="Z540" s="49"/>
      <c r="AA540" s="49"/>
      <c r="AB540" s="49"/>
    </row>
    <row r="541" spans="1:28" x14ac:dyDescent="0.25">
      <c r="A541" t="s">
        <v>2728</v>
      </c>
      <c r="B541" t="s">
        <v>940</v>
      </c>
      <c r="C541" t="s">
        <v>112</v>
      </c>
      <c r="D541">
        <v>2</v>
      </c>
      <c r="E541">
        <v>40</v>
      </c>
      <c r="F541">
        <v>10</v>
      </c>
      <c r="I541" s="49"/>
      <c r="J541">
        <v>3</v>
      </c>
      <c r="K541">
        <v>1</v>
      </c>
      <c r="L541">
        <v>2</v>
      </c>
      <c r="M541" s="49" t="s">
        <v>1745</v>
      </c>
      <c r="N541" s="49"/>
      <c r="O541" s="49" t="s">
        <v>2729</v>
      </c>
      <c r="P541">
        <v>3</v>
      </c>
      <c r="Q541" t="s">
        <v>2730</v>
      </c>
      <c r="S541" s="49"/>
      <c r="T541" s="49"/>
      <c r="U541" s="49"/>
      <c r="W541" s="49"/>
      <c r="Z541" s="49"/>
      <c r="AA541" s="49"/>
      <c r="AB541" s="49"/>
    </row>
    <row r="542" spans="1:28" x14ac:dyDescent="0.25">
      <c r="A542" t="s">
        <v>2731</v>
      </c>
      <c r="B542" t="s">
        <v>940</v>
      </c>
      <c r="C542" t="s">
        <v>112</v>
      </c>
      <c r="D542">
        <v>3</v>
      </c>
      <c r="E542">
        <v>40</v>
      </c>
      <c r="F542">
        <v>8.5</v>
      </c>
      <c r="I542" s="49"/>
      <c r="J542">
        <v>3</v>
      </c>
      <c r="K542">
        <v>1</v>
      </c>
      <c r="L542">
        <v>2</v>
      </c>
      <c r="M542" s="49" t="s">
        <v>1745</v>
      </c>
      <c r="N542" s="49"/>
      <c r="O542" s="49" t="s">
        <v>2729</v>
      </c>
      <c r="P542">
        <v>3</v>
      </c>
      <c r="Q542" t="s">
        <v>2732</v>
      </c>
      <c r="S542" s="49"/>
      <c r="T542" s="49"/>
      <c r="U542" s="49"/>
      <c r="W542" s="49"/>
      <c r="Z542" s="49"/>
      <c r="AA542" s="49"/>
      <c r="AB542" s="49"/>
    </row>
    <row r="543" spans="1:28" x14ac:dyDescent="0.25">
      <c r="A543" t="s">
        <v>2733</v>
      </c>
      <c r="B543" t="s">
        <v>940</v>
      </c>
      <c r="C543" t="s">
        <v>112</v>
      </c>
      <c r="D543">
        <v>4</v>
      </c>
      <c r="E543">
        <v>40</v>
      </c>
      <c r="F543">
        <v>8</v>
      </c>
      <c r="I543" s="49"/>
      <c r="J543">
        <v>3</v>
      </c>
      <c r="K543">
        <v>1</v>
      </c>
      <c r="L543">
        <v>2</v>
      </c>
      <c r="M543" s="49" t="s">
        <v>1888</v>
      </c>
      <c r="N543" s="49"/>
      <c r="O543" s="49" t="s">
        <v>2734</v>
      </c>
      <c r="P543">
        <v>3</v>
      </c>
      <c r="Q543" t="s">
        <v>2735</v>
      </c>
      <c r="S543" s="49"/>
      <c r="T543" s="49"/>
      <c r="U543" s="49"/>
      <c r="W543" s="49"/>
      <c r="Z543" s="49"/>
      <c r="AA543" s="49"/>
      <c r="AB543" s="49"/>
    </row>
    <row r="544" spans="1:28" x14ac:dyDescent="0.25">
      <c r="A544" t="s">
        <v>2736</v>
      </c>
      <c r="B544" t="s">
        <v>940</v>
      </c>
      <c r="C544" t="s">
        <v>126</v>
      </c>
      <c r="D544">
        <v>1</v>
      </c>
      <c r="E544">
        <v>15</v>
      </c>
      <c r="F544">
        <v>15</v>
      </c>
      <c r="I544" s="49"/>
      <c r="J544">
        <v>2</v>
      </c>
      <c r="K544">
        <v>1</v>
      </c>
      <c r="L544">
        <v>2</v>
      </c>
      <c r="M544" s="49" t="s">
        <v>1745</v>
      </c>
      <c r="N544" s="49"/>
      <c r="O544" s="49" t="s">
        <v>1932</v>
      </c>
      <c r="P544">
        <v>3</v>
      </c>
      <c r="Q544" t="s">
        <v>2737</v>
      </c>
      <c r="S544" s="49"/>
      <c r="T544" s="49"/>
      <c r="U544" s="49"/>
      <c r="W544" s="49"/>
      <c r="Z544" s="49"/>
      <c r="AA544" s="49"/>
      <c r="AB544" s="49"/>
    </row>
    <row r="545" spans="1:28" x14ac:dyDescent="0.25">
      <c r="A545" t="s">
        <v>2738</v>
      </c>
      <c r="B545" t="s">
        <v>940</v>
      </c>
      <c r="C545" t="s">
        <v>126</v>
      </c>
      <c r="D545">
        <v>2</v>
      </c>
      <c r="E545">
        <v>15</v>
      </c>
      <c r="F545">
        <v>12</v>
      </c>
      <c r="I545" s="49"/>
      <c r="J545">
        <v>2</v>
      </c>
      <c r="K545">
        <v>1</v>
      </c>
      <c r="L545">
        <v>2</v>
      </c>
      <c r="M545" s="49" t="s">
        <v>618</v>
      </c>
      <c r="N545" s="49"/>
      <c r="O545" s="49" t="s">
        <v>2154</v>
      </c>
      <c r="P545">
        <v>3</v>
      </c>
      <c r="Q545" t="s">
        <v>2739</v>
      </c>
      <c r="S545" s="49"/>
      <c r="T545" s="49"/>
      <c r="U545" s="49"/>
      <c r="W545" s="49"/>
      <c r="Z545" s="49"/>
      <c r="AA545" s="49"/>
      <c r="AB545" s="49"/>
    </row>
    <row r="546" spans="1:28" x14ac:dyDescent="0.25">
      <c r="A546" t="s">
        <v>2740</v>
      </c>
      <c r="B546" t="s">
        <v>940</v>
      </c>
      <c r="C546" t="s">
        <v>126</v>
      </c>
      <c r="D546">
        <v>3</v>
      </c>
      <c r="E546">
        <v>15</v>
      </c>
      <c r="F546">
        <v>12</v>
      </c>
      <c r="I546" s="49"/>
      <c r="J546">
        <v>2</v>
      </c>
      <c r="K546">
        <v>1</v>
      </c>
      <c r="L546">
        <v>2</v>
      </c>
      <c r="M546" s="49" t="s">
        <v>1888</v>
      </c>
      <c r="N546" s="49"/>
      <c r="O546" s="49" t="s">
        <v>2487</v>
      </c>
      <c r="P546">
        <v>3</v>
      </c>
      <c r="Q546" t="s">
        <v>2741</v>
      </c>
      <c r="S546" s="49"/>
      <c r="T546" s="49"/>
      <c r="U546" s="49"/>
      <c r="W546" s="49"/>
      <c r="Z546" s="49"/>
      <c r="AA546" s="49"/>
      <c r="AB546" s="49"/>
    </row>
    <row r="547" spans="1:28" x14ac:dyDescent="0.25">
      <c r="A547" t="s">
        <v>2742</v>
      </c>
      <c r="B547" t="s">
        <v>940</v>
      </c>
      <c r="C547" t="s">
        <v>214</v>
      </c>
      <c r="D547">
        <v>1</v>
      </c>
      <c r="E547">
        <v>42.5</v>
      </c>
      <c r="F547">
        <v>12</v>
      </c>
      <c r="I547" s="49"/>
      <c r="J547">
        <v>2</v>
      </c>
      <c r="K547">
        <v>1</v>
      </c>
      <c r="L547">
        <v>2</v>
      </c>
      <c r="M547" s="49" t="s">
        <v>610</v>
      </c>
      <c r="N547" s="49"/>
      <c r="O547" s="49" t="s">
        <v>2743</v>
      </c>
      <c r="P547">
        <v>3</v>
      </c>
      <c r="Q547" t="s">
        <v>2744</v>
      </c>
      <c r="S547" s="49"/>
      <c r="T547" s="49"/>
      <c r="U547" s="49"/>
      <c r="W547" s="49"/>
      <c r="Z547" s="49"/>
      <c r="AA547" s="49"/>
      <c r="AB547" s="49"/>
    </row>
    <row r="548" spans="1:28" x14ac:dyDescent="0.25">
      <c r="A548" t="s">
        <v>2745</v>
      </c>
      <c r="B548" t="s">
        <v>940</v>
      </c>
      <c r="C548" t="s">
        <v>214</v>
      </c>
      <c r="D548">
        <v>2</v>
      </c>
      <c r="E548">
        <v>42.5</v>
      </c>
      <c r="F548">
        <v>12</v>
      </c>
      <c r="I548" s="49"/>
      <c r="J548">
        <v>2</v>
      </c>
      <c r="K548">
        <v>1</v>
      </c>
      <c r="L548">
        <v>2</v>
      </c>
      <c r="M548" s="49" t="s">
        <v>1646</v>
      </c>
      <c r="N548" s="49"/>
      <c r="O548" s="49" t="s">
        <v>2746</v>
      </c>
      <c r="P548">
        <v>3</v>
      </c>
      <c r="Q548" t="s">
        <v>2747</v>
      </c>
      <c r="S548" s="49"/>
      <c r="T548" s="49"/>
      <c r="U548" s="49"/>
      <c r="W548" s="49"/>
      <c r="Z548" s="49"/>
      <c r="AA548" s="49"/>
      <c r="AB548" s="49"/>
    </row>
    <row r="549" spans="1:28" x14ac:dyDescent="0.25">
      <c r="A549" t="s">
        <v>2748</v>
      </c>
      <c r="B549" t="s">
        <v>940</v>
      </c>
      <c r="C549" t="s">
        <v>214</v>
      </c>
      <c r="D549">
        <v>3</v>
      </c>
      <c r="E549">
        <v>42.5</v>
      </c>
      <c r="F549">
        <v>12</v>
      </c>
      <c r="I549" s="49"/>
      <c r="J549">
        <v>2</v>
      </c>
      <c r="K549">
        <v>1</v>
      </c>
      <c r="L549">
        <v>2</v>
      </c>
      <c r="M549" s="49" t="s">
        <v>610</v>
      </c>
      <c r="N549" s="49"/>
      <c r="O549" s="49" t="s">
        <v>2749</v>
      </c>
      <c r="P549">
        <v>3</v>
      </c>
      <c r="Q549" t="s">
        <v>2750</v>
      </c>
      <c r="S549" s="49"/>
      <c r="T549" s="49"/>
      <c r="U549" s="49"/>
      <c r="W549" s="49"/>
      <c r="Z549" s="49"/>
      <c r="AA549" s="49"/>
      <c r="AB549" s="49"/>
    </row>
    <row r="550" spans="1:28" x14ac:dyDescent="0.25">
      <c r="A550" t="s">
        <v>2751</v>
      </c>
      <c r="B550" t="s">
        <v>940</v>
      </c>
      <c r="C550" t="s">
        <v>214</v>
      </c>
      <c r="D550">
        <v>4</v>
      </c>
      <c r="E550">
        <v>42.5</v>
      </c>
      <c r="F550">
        <v>9</v>
      </c>
      <c r="I550" s="49"/>
      <c r="J550">
        <v>2</v>
      </c>
      <c r="K550">
        <v>1</v>
      </c>
      <c r="L550">
        <v>2</v>
      </c>
      <c r="M550" s="49" t="s">
        <v>610</v>
      </c>
      <c r="N550" s="49"/>
      <c r="O550" s="49" t="s">
        <v>2749</v>
      </c>
      <c r="P550">
        <v>3</v>
      </c>
      <c r="Q550" t="s">
        <v>2752</v>
      </c>
      <c r="S550" s="49"/>
      <c r="T550" s="49"/>
      <c r="U550" s="49"/>
      <c r="W550" s="49"/>
      <c r="Z550" s="49"/>
      <c r="AA550" s="49"/>
      <c r="AB550" s="49"/>
    </row>
    <row r="551" spans="1:28" x14ac:dyDescent="0.25">
      <c r="A551" t="s">
        <v>2753</v>
      </c>
      <c r="B551" t="s">
        <v>940</v>
      </c>
      <c r="C551" t="s">
        <v>235</v>
      </c>
      <c r="D551">
        <v>1</v>
      </c>
      <c r="E551">
        <v>12.5</v>
      </c>
      <c r="F551">
        <v>12</v>
      </c>
      <c r="I551" s="49"/>
      <c r="J551">
        <v>1</v>
      </c>
      <c r="K551">
        <v>1</v>
      </c>
      <c r="L551">
        <v>3</v>
      </c>
      <c r="M551" s="49" t="s">
        <v>1745</v>
      </c>
      <c r="N551" s="49"/>
      <c r="O551" s="49" t="s">
        <v>2403</v>
      </c>
      <c r="P551">
        <v>3</v>
      </c>
      <c r="Q551" t="s">
        <v>2754</v>
      </c>
      <c r="S551" s="49"/>
      <c r="T551" s="49"/>
      <c r="U551" s="49"/>
      <c r="W551" s="49"/>
      <c r="Z551" s="49"/>
      <c r="AA551" s="49"/>
      <c r="AB551" s="49"/>
    </row>
    <row r="552" spans="1:28" x14ac:dyDescent="0.25">
      <c r="A552" t="s">
        <v>2755</v>
      </c>
      <c r="B552" t="s">
        <v>940</v>
      </c>
      <c r="C552" t="s">
        <v>235</v>
      </c>
      <c r="D552">
        <v>2</v>
      </c>
      <c r="E552">
        <v>12.5</v>
      </c>
      <c r="F552">
        <v>12</v>
      </c>
      <c r="I552" s="49"/>
      <c r="J552">
        <v>1</v>
      </c>
      <c r="K552">
        <v>1</v>
      </c>
      <c r="L552">
        <v>3</v>
      </c>
      <c r="M552" s="49" t="s">
        <v>1745</v>
      </c>
      <c r="N552" s="49"/>
      <c r="O552" s="49" t="s">
        <v>2403</v>
      </c>
      <c r="P552">
        <v>3</v>
      </c>
      <c r="Q552" t="s">
        <v>2756</v>
      </c>
      <c r="S552" s="49"/>
      <c r="T552" s="49"/>
      <c r="U552" s="49"/>
      <c r="W552" s="49"/>
      <c r="Z552" s="49"/>
      <c r="AA552" s="49"/>
      <c r="AB552" s="49"/>
    </row>
    <row r="553" spans="1:28" x14ac:dyDescent="0.25">
      <c r="A553" t="s">
        <v>2757</v>
      </c>
      <c r="B553" t="s">
        <v>940</v>
      </c>
      <c r="C553" t="s">
        <v>235</v>
      </c>
      <c r="D553">
        <v>3</v>
      </c>
      <c r="E553">
        <v>12.5</v>
      </c>
      <c r="F553">
        <v>10</v>
      </c>
      <c r="I553" s="49"/>
      <c r="J553">
        <v>1</v>
      </c>
      <c r="K553">
        <v>1</v>
      </c>
      <c r="L553">
        <v>3</v>
      </c>
      <c r="M553" s="49" t="s">
        <v>610</v>
      </c>
      <c r="N553" s="49"/>
      <c r="O553" s="49" t="s">
        <v>2406</v>
      </c>
      <c r="P553">
        <v>3</v>
      </c>
      <c r="Q553" t="s">
        <v>2758</v>
      </c>
      <c r="S553" s="49"/>
      <c r="T553" s="49"/>
      <c r="U553" s="49"/>
      <c r="W553" s="49"/>
      <c r="Z553" s="49"/>
      <c r="AA553" s="49"/>
      <c r="AB553" s="49"/>
    </row>
    <row r="554" spans="1:28" x14ac:dyDescent="0.25">
      <c r="A554" t="s">
        <v>2759</v>
      </c>
      <c r="B554" t="s">
        <v>940</v>
      </c>
      <c r="C554" t="s">
        <v>303</v>
      </c>
      <c r="D554">
        <v>1</v>
      </c>
      <c r="E554">
        <v>6</v>
      </c>
      <c r="F554">
        <v>15</v>
      </c>
      <c r="I554" s="49"/>
      <c r="J554">
        <v>2</v>
      </c>
      <c r="K554">
        <v>1</v>
      </c>
      <c r="L554">
        <v>2</v>
      </c>
      <c r="M554" s="49" t="s">
        <v>618</v>
      </c>
      <c r="N554" s="49"/>
      <c r="O554" s="49" t="s">
        <v>2154</v>
      </c>
      <c r="P554">
        <v>3</v>
      </c>
      <c r="Q554" t="s">
        <v>2760</v>
      </c>
      <c r="S554" s="49"/>
      <c r="T554" s="49"/>
      <c r="U554" s="49"/>
      <c r="W554" s="49"/>
      <c r="Z554" s="49"/>
      <c r="AA554" s="49"/>
      <c r="AB554" s="49"/>
    </row>
    <row r="555" spans="1:28" x14ac:dyDescent="0.25">
      <c r="A555" t="s">
        <v>2761</v>
      </c>
      <c r="B555" t="s">
        <v>940</v>
      </c>
      <c r="C555" t="s">
        <v>303</v>
      </c>
      <c r="D555">
        <v>2</v>
      </c>
      <c r="E555">
        <v>6</v>
      </c>
      <c r="F555">
        <v>15</v>
      </c>
      <c r="I555" s="49"/>
      <c r="J555">
        <v>2</v>
      </c>
      <c r="K555">
        <v>2</v>
      </c>
      <c r="L555">
        <v>2</v>
      </c>
      <c r="M555" s="49" t="s">
        <v>1745</v>
      </c>
      <c r="N555" s="49"/>
      <c r="O555" s="49" t="s">
        <v>2762</v>
      </c>
      <c r="P555">
        <v>3</v>
      </c>
      <c r="Q555" t="s">
        <v>2763</v>
      </c>
      <c r="S555" s="49"/>
      <c r="T555" s="49"/>
      <c r="U555" s="49"/>
      <c r="W555" s="49"/>
      <c r="Z555" s="49"/>
      <c r="AA555" s="49"/>
      <c r="AB555" s="49"/>
    </row>
    <row r="556" spans="1:28" x14ac:dyDescent="0.25">
      <c r="A556" t="s">
        <v>2764</v>
      </c>
      <c r="B556" t="s">
        <v>940</v>
      </c>
      <c r="C556" t="s">
        <v>303</v>
      </c>
      <c r="D556">
        <v>3</v>
      </c>
      <c r="E556">
        <v>6</v>
      </c>
      <c r="F556">
        <v>15</v>
      </c>
      <c r="I556" s="49"/>
      <c r="J556">
        <v>2</v>
      </c>
      <c r="K556">
        <v>2</v>
      </c>
      <c r="L556">
        <v>2</v>
      </c>
      <c r="M556" s="49" t="s">
        <v>1745</v>
      </c>
      <c r="N556" s="49"/>
      <c r="O556" s="49" t="s">
        <v>2762</v>
      </c>
      <c r="P556">
        <v>3</v>
      </c>
      <c r="Q556" t="s">
        <v>2765</v>
      </c>
      <c r="S556" s="49"/>
      <c r="T556" s="49"/>
      <c r="U556" s="49"/>
      <c r="W556" s="49"/>
      <c r="Z556" s="49"/>
      <c r="AA556" s="49"/>
      <c r="AB556" s="49"/>
    </row>
    <row r="557" spans="1:28" x14ac:dyDescent="0.25">
      <c r="A557" t="s">
        <v>2766</v>
      </c>
      <c r="B557" t="s">
        <v>940</v>
      </c>
      <c r="C557" t="s">
        <v>368</v>
      </c>
      <c r="D557">
        <v>1</v>
      </c>
      <c r="G557">
        <v>600</v>
      </c>
      <c r="H557">
        <v>3.25</v>
      </c>
      <c r="I557" s="49" t="s">
        <v>2238</v>
      </c>
      <c r="M557" s="49"/>
      <c r="N557" s="49"/>
      <c r="O557" s="49"/>
      <c r="P557">
        <v>3</v>
      </c>
      <c r="Q557" t="s">
        <v>943</v>
      </c>
      <c r="S557" s="49"/>
      <c r="T557" s="49"/>
      <c r="U557" s="49"/>
      <c r="W557" s="49"/>
      <c r="Z557" s="49"/>
      <c r="AA557" s="49"/>
      <c r="AB557" s="49"/>
    </row>
    <row r="558" spans="1:28" x14ac:dyDescent="0.25">
      <c r="A558" t="s">
        <v>2767</v>
      </c>
      <c r="B558" t="s">
        <v>944</v>
      </c>
      <c r="C558" t="s">
        <v>262</v>
      </c>
      <c r="D558">
        <v>1</v>
      </c>
      <c r="E558">
        <v>0</v>
      </c>
      <c r="F558">
        <v>8</v>
      </c>
      <c r="I558" s="49"/>
      <c r="J558">
        <v>3</v>
      </c>
      <c r="K558">
        <v>2</v>
      </c>
      <c r="L558">
        <v>1</v>
      </c>
      <c r="M558" s="49"/>
      <c r="N558" s="49"/>
      <c r="O558" s="49" t="s">
        <v>2768</v>
      </c>
      <c r="P558">
        <v>3</v>
      </c>
      <c r="Q558" t="s">
        <v>946</v>
      </c>
      <c r="S558" s="49"/>
      <c r="T558" s="49"/>
      <c r="U558" s="49"/>
      <c r="W558" s="49"/>
      <c r="Z558" s="49"/>
      <c r="AA558" s="49"/>
      <c r="AB558" s="49"/>
    </row>
    <row r="559" spans="1:28" x14ac:dyDescent="0.25">
      <c r="A559" t="s">
        <v>2769</v>
      </c>
      <c r="B559" t="s">
        <v>944</v>
      </c>
      <c r="C559" t="s">
        <v>262</v>
      </c>
      <c r="D559">
        <v>2</v>
      </c>
      <c r="E559">
        <v>0</v>
      </c>
      <c r="F559">
        <v>8</v>
      </c>
      <c r="I559" s="49"/>
      <c r="J559">
        <v>3</v>
      </c>
      <c r="K559">
        <v>2</v>
      </c>
      <c r="L559">
        <v>1</v>
      </c>
      <c r="M559" s="49"/>
      <c r="N559" s="49"/>
      <c r="O559" s="49" t="s">
        <v>2768</v>
      </c>
      <c r="P559">
        <v>3</v>
      </c>
      <c r="Q559" t="s">
        <v>2770</v>
      </c>
      <c r="S559" s="49"/>
      <c r="T559" s="49"/>
      <c r="U559" s="49"/>
      <c r="W559" s="49"/>
      <c r="Z559" s="49"/>
      <c r="AA559" s="49"/>
      <c r="AB559" s="49"/>
    </row>
    <row r="560" spans="1:28" x14ac:dyDescent="0.25">
      <c r="A560" t="s">
        <v>2771</v>
      </c>
      <c r="B560" t="s">
        <v>944</v>
      </c>
      <c r="C560" t="s">
        <v>352</v>
      </c>
      <c r="D560">
        <v>1</v>
      </c>
      <c r="E560">
        <v>45</v>
      </c>
      <c r="F560">
        <v>15</v>
      </c>
      <c r="I560" s="49"/>
      <c r="M560" s="49"/>
      <c r="N560" s="49"/>
      <c r="O560" s="49" t="s">
        <v>2772</v>
      </c>
      <c r="P560">
        <v>3</v>
      </c>
      <c r="Q560" t="s">
        <v>2773</v>
      </c>
      <c r="S560" s="49"/>
      <c r="T560" s="49"/>
      <c r="U560" s="49"/>
      <c r="W560" s="49"/>
      <c r="Z560" s="49"/>
      <c r="AA560" s="49"/>
      <c r="AB560" s="49"/>
    </row>
    <row r="561" spans="1:28" x14ac:dyDescent="0.25">
      <c r="A561" t="s">
        <v>2774</v>
      </c>
      <c r="B561" t="s">
        <v>944</v>
      </c>
      <c r="C561" t="s">
        <v>352</v>
      </c>
      <c r="D561">
        <v>2</v>
      </c>
      <c r="E561">
        <v>45</v>
      </c>
      <c r="F561">
        <v>15</v>
      </c>
      <c r="I561" s="49"/>
      <c r="M561" s="49"/>
      <c r="N561" s="49"/>
      <c r="O561" s="49" t="s">
        <v>2772</v>
      </c>
      <c r="P561">
        <v>3</v>
      </c>
      <c r="Q561" t="s">
        <v>2775</v>
      </c>
      <c r="S561" s="49"/>
      <c r="T561" s="49"/>
      <c r="U561" s="49"/>
      <c r="W561" s="49"/>
      <c r="Z561" s="49"/>
      <c r="AA561" s="49"/>
      <c r="AB561" s="49"/>
    </row>
    <row r="562" spans="1:28" x14ac:dyDescent="0.25">
      <c r="A562" t="s">
        <v>2776</v>
      </c>
      <c r="B562" t="s">
        <v>944</v>
      </c>
      <c r="C562" t="s">
        <v>249</v>
      </c>
      <c r="D562">
        <v>1</v>
      </c>
      <c r="E562">
        <v>120</v>
      </c>
      <c r="F562">
        <v>8</v>
      </c>
      <c r="I562" s="49"/>
      <c r="J562">
        <v>3</v>
      </c>
      <c r="K562">
        <v>1</v>
      </c>
      <c r="L562">
        <v>1</v>
      </c>
      <c r="M562" s="49" t="s">
        <v>1745</v>
      </c>
      <c r="N562" s="49"/>
      <c r="O562" s="49" t="s">
        <v>2777</v>
      </c>
      <c r="P562">
        <v>3</v>
      </c>
      <c r="Q562" t="s">
        <v>2778</v>
      </c>
      <c r="S562" s="49"/>
      <c r="T562" s="49"/>
      <c r="U562" s="49"/>
      <c r="W562" s="49"/>
      <c r="Z562" s="49"/>
      <c r="AA562" s="49"/>
      <c r="AB562" s="49"/>
    </row>
    <row r="563" spans="1:28" x14ac:dyDescent="0.25">
      <c r="A563" t="s">
        <v>2779</v>
      </c>
      <c r="B563" t="s">
        <v>944</v>
      </c>
      <c r="C563" t="s">
        <v>249</v>
      </c>
      <c r="D563">
        <v>2</v>
      </c>
      <c r="E563">
        <v>120</v>
      </c>
      <c r="F563">
        <v>8</v>
      </c>
      <c r="I563" s="49"/>
      <c r="J563">
        <v>3</v>
      </c>
      <c r="K563">
        <v>1</v>
      </c>
      <c r="L563">
        <v>1</v>
      </c>
      <c r="M563" s="49" t="s">
        <v>1745</v>
      </c>
      <c r="N563" s="49"/>
      <c r="O563" s="49" t="s">
        <v>2777</v>
      </c>
      <c r="P563">
        <v>3</v>
      </c>
      <c r="Q563" t="s">
        <v>2780</v>
      </c>
      <c r="S563" s="49"/>
      <c r="T563" s="49"/>
      <c r="U563" s="49"/>
      <c r="W563" s="49"/>
      <c r="Z563" s="49"/>
      <c r="AA563" s="49"/>
      <c r="AB563" s="49"/>
    </row>
    <row r="564" spans="1:28" x14ac:dyDescent="0.25">
      <c r="A564" t="s">
        <v>2781</v>
      </c>
      <c r="B564" t="s">
        <v>944</v>
      </c>
      <c r="C564" t="s">
        <v>249</v>
      </c>
      <c r="D564">
        <v>3</v>
      </c>
      <c r="E564">
        <v>120</v>
      </c>
      <c r="F564">
        <v>8</v>
      </c>
      <c r="I564" s="49"/>
      <c r="J564">
        <v>3</v>
      </c>
      <c r="K564">
        <v>1</v>
      </c>
      <c r="L564">
        <v>1</v>
      </c>
      <c r="M564" s="49" t="s">
        <v>1745</v>
      </c>
      <c r="N564" s="49"/>
      <c r="O564" s="49" t="s">
        <v>2777</v>
      </c>
      <c r="P564">
        <v>3</v>
      </c>
      <c r="Q564" t="s">
        <v>2782</v>
      </c>
      <c r="S564" s="49"/>
      <c r="T564" s="49"/>
      <c r="U564" s="49"/>
      <c r="W564" s="49"/>
      <c r="Z564" s="49"/>
      <c r="AA564" s="49"/>
      <c r="AB564" s="49"/>
    </row>
    <row r="565" spans="1:28" x14ac:dyDescent="0.25">
      <c r="A565" t="s">
        <v>2783</v>
      </c>
      <c r="B565" t="s">
        <v>944</v>
      </c>
      <c r="C565" t="s">
        <v>256</v>
      </c>
      <c r="D565">
        <v>1</v>
      </c>
      <c r="E565">
        <v>15</v>
      </c>
      <c r="F565">
        <v>8</v>
      </c>
      <c r="I565" s="49"/>
      <c r="J565">
        <v>2</v>
      </c>
      <c r="K565">
        <v>1</v>
      </c>
      <c r="L565">
        <v>2</v>
      </c>
      <c r="M565" s="49" t="s">
        <v>610</v>
      </c>
      <c r="N565" s="49"/>
      <c r="O565" s="49" t="s">
        <v>2784</v>
      </c>
      <c r="P565">
        <v>3</v>
      </c>
      <c r="Q565" t="s">
        <v>2785</v>
      </c>
      <c r="S565" s="49"/>
      <c r="T565" s="49"/>
      <c r="U565" s="49"/>
      <c r="W565" s="49"/>
      <c r="Z565" s="49"/>
      <c r="AA565" s="49"/>
      <c r="AB565" s="49"/>
    </row>
    <row r="566" spans="1:28" x14ac:dyDescent="0.25">
      <c r="A566" t="s">
        <v>2786</v>
      </c>
      <c r="B566" t="s">
        <v>944</v>
      </c>
      <c r="C566" t="s">
        <v>256</v>
      </c>
      <c r="D566">
        <v>2</v>
      </c>
      <c r="E566">
        <v>15</v>
      </c>
      <c r="F566">
        <v>8</v>
      </c>
      <c r="I566" s="49"/>
      <c r="J566">
        <v>2</v>
      </c>
      <c r="K566">
        <v>1</v>
      </c>
      <c r="L566">
        <v>2</v>
      </c>
      <c r="M566" s="49" t="s">
        <v>610</v>
      </c>
      <c r="N566" s="49"/>
      <c r="O566" s="49" t="s">
        <v>2784</v>
      </c>
      <c r="P566">
        <v>3</v>
      </c>
      <c r="Q566" t="s">
        <v>2787</v>
      </c>
      <c r="S566" s="49"/>
      <c r="T566" s="49"/>
      <c r="U566" s="49"/>
      <c r="W566" s="49"/>
      <c r="Z566" s="49"/>
      <c r="AA566" s="49"/>
      <c r="AB566" s="49"/>
    </row>
    <row r="567" spans="1:28" x14ac:dyDescent="0.25">
      <c r="A567" t="s">
        <v>2788</v>
      </c>
      <c r="B567" t="s">
        <v>944</v>
      </c>
      <c r="C567" t="s">
        <v>256</v>
      </c>
      <c r="D567">
        <v>3</v>
      </c>
      <c r="E567">
        <v>20</v>
      </c>
      <c r="F567">
        <v>8</v>
      </c>
      <c r="I567" s="49"/>
      <c r="J567">
        <v>2</v>
      </c>
      <c r="K567">
        <v>1</v>
      </c>
      <c r="L567">
        <v>2</v>
      </c>
      <c r="M567" s="49" t="s">
        <v>584</v>
      </c>
      <c r="N567" s="49"/>
      <c r="O567" s="49" t="s">
        <v>2789</v>
      </c>
      <c r="P567">
        <v>3</v>
      </c>
      <c r="Q567" t="s">
        <v>2790</v>
      </c>
      <c r="S567" s="49"/>
      <c r="T567" s="49"/>
      <c r="U567" s="49"/>
      <c r="W567" s="49"/>
      <c r="Z567" s="49"/>
      <c r="AA567" s="49"/>
      <c r="AB567" s="49"/>
    </row>
    <row r="568" spans="1:28" x14ac:dyDescent="0.25">
      <c r="A568" t="s">
        <v>2791</v>
      </c>
      <c r="B568" t="s">
        <v>944</v>
      </c>
      <c r="C568" t="s">
        <v>275</v>
      </c>
      <c r="D568">
        <v>1</v>
      </c>
      <c r="E568">
        <v>20</v>
      </c>
      <c r="G568">
        <v>10</v>
      </c>
      <c r="I568" s="49"/>
      <c r="J568">
        <v>2</v>
      </c>
      <c r="K568">
        <v>1</v>
      </c>
      <c r="L568">
        <v>1</v>
      </c>
      <c r="M568" s="49"/>
      <c r="N568" s="49"/>
      <c r="O568" s="49" t="s">
        <v>2792</v>
      </c>
      <c r="P568">
        <v>3</v>
      </c>
      <c r="Q568" t="s">
        <v>2793</v>
      </c>
      <c r="S568" s="49"/>
      <c r="T568" s="49"/>
      <c r="U568" s="49"/>
      <c r="W568" s="49"/>
      <c r="Z568" s="49"/>
      <c r="AA568" s="49"/>
      <c r="AB568" s="49"/>
    </row>
    <row r="569" spans="1:28" x14ac:dyDescent="0.25">
      <c r="A569" t="s">
        <v>2794</v>
      </c>
      <c r="B569" t="s">
        <v>944</v>
      </c>
      <c r="C569" t="s">
        <v>275</v>
      </c>
      <c r="D569">
        <v>2</v>
      </c>
      <c r="E569">
        <v>20</v>
      </c>
      <c r="G569">
        <v>10</v>
      </c>
      <c r="I569" s="49"/>
      <c r="J569">
        <v>2</v>
      </c>
      <c r="K569">
        <v>1</v>
      </c>
      <c r="L569">
        <v>1</v>
      </c>
      <c r="M569" s="49"/>
      <c r="N569" s="49"/>
      <c r="O569" s="49" t="s">
        <v>2792</v>
      </c>
      <c r="P569">
        <v>3</v>
      </c>
      <c r="Q569" t="s">
        <v>2795</v>
      </c>
      <c r="S569" s="49"/>
      <c r="T569" s="49"/>
      <c r="U569" s="49"/>
      <c r="W569" s="49"/>
      <c r="Z569" s="49"/>
      <c r="AA569" s="49"/>
      <c r="AB569" s="49"/>
    </row>
    <row r="570" spans="1:28" x14ac:dyDescent="0.25">
      <c r="A570" t="s">
        <v>2796</v>
      </c>
      <c r="B570" t="s">
        <v>944</v>
      </c>
      <c r="C570" t="s">
        <v>286</v>
      </c>
      <c r="D570">
        <v>1</v>
      </c>
      <c r="E570">
        <v>75</v>
      </c>
      <c r="F570">
        <v>12</v>
      </c>
      <c r="I570" s="49"/>
      <c r="J570">
        <v>2</v>
      </c>
      <c r="K570">
        <v>1</v>
      </c>
      <c r="L570">
        <v>2</v>
      </c>
      <c r="M570" s="49" t="s">
        <v>618</v>
      </c>
      <c r="N570" s="49"/>
      <c r="O570" s="49" t="s">
        <v>2154</v>
      </c>
      <c r="P570">
        <v>3</v>
      </c>
      <c r="Q570" t="s">
        <v>2797</v>
      </c>
      <c r="S570" s="49"/>
      <c r="T570" s="49"/>
      <c r="U570" s="49"/>
      <c r="W570" s="49"/>
      <c r="Z570" s="49"/>
      <c r="AA570" s="49"/>
      <c r="AB570" s="49"/>
    </row>
    <row r="571" spans="1:28" x14ac:dyDescent="0.25">
      <c r="A571" t="s">
        <v>2798</v>
      </c>
      <c r="B571" t="s">
        <v>944</v>
      </c>
      <c r="C571" t="s">
        <v>286</v>
      </c>
      <c r="D571">
        <v>2</v>
      </c>
      <c r="E571">
        <v>95</v>
      </c>
      <c r="F571">
        <v>12</v>
      </c>
      <c r="I571" s="49"/>
      <c r="J571">
        <v>2</v>
      </c>
      <c r="K571">
        <v>1</v>
      </c>
      <c r="L571">
        <v>2</v>
      </c>
      <c r="M571" s="49" t="s">
        <v>1745</v>
      </c>
      <c r="N571" s="49"/>
      <c r="O571" s="49" t="s">
        <v>1932</v>
      </c>
      <c r="P571">
        <v>3</v>
      </c>
      <c r="Q571" t="s">
        <v>2799</v>
      </c>
      <c r="S571" s="49"/>
      <c r="T571" s="49"/>
      <c r="U571" s="49"/>
      <c r="W571" s="49"/>
      <c r="Z571" s="49"/>
      <c r="AA571" s="49"/>
      <c r="AB571" s="49"/>
    </row>
    <row r="572" spans="1:28" x14ac:dyDescent="0.25">
      <c r="A572" t="s">
        <v>2800</v>
      </c>
      <c r="B572" t="s">
        <v>944</v>
      </c>
      <c r="C572" t="s">
        <v>286</v>
      </c>
      <c r="D572">
        <v>3</v>
      </c>
      <c r="E572">
        <v>95</v>
      </c>
      <c r="F572">
        <v>12</v>
      </c>
      <c r="I572" s="49"/>
      <c r="J572">
        <v>2</v>
      </c>
      <c r="K572">
        <v>1</v>
      </c>
      <c r="L572">
        <v>2</v>
      </c>
      <c r="M572" s="49" t="s">
        <v>1888</v>
      </c>
      <c r="N572" s="49"/>
      <c r="O572" s="49" t="s">
        <v>2487</v>
      </c>
      <c r="P572">
        <v>3</v>
      </c>
      <c r="Q572" t="s">
        <v>2801</v>
      </c>
      <c r="S572" s="49"/>
      <c r="T572" s="49"/>
      <c r="U572" s="49"/>
      <c r="W572" s="49"/>
      <c r="Z572" s="49"/>
      <c r="AA572" s="49"/>
      <c r="AB572" s="49"/>
    </row>
    <row r="573" spans="1:28" x14ac:dyDescent="0.25">
      <c r="A573" t="s">
        <v>2802</v>
      </c>
      <c r="B573" t="s">
        <v>944</v>
      </c>
      <c r="C573" t="s">
        <v>329</v>
      </c>
      <c r="D573">
        <v>1</v>
      </c>
      <c r="E573">
        <v>0</v>
      </c>
      <c r="G573">
        <v>30</v>
      </c>
      <c r="I573" s="49"/>
      <c r="M573" s="49"/>
      <c r="N573" s="49"/>
      <c r="O573" s="49" t="s">
        <v>2803</v>
      </c>
      <c r="P573">
        <v>3</v>
      </c>
      <c r="Q573" t="s">
        <v>2804</v>
      </c>
      <c r="S573" s="49"/>
      <c r="T573" s="49"/>
      <c r="U573" s="49"/>
      <c r="W573" s="49"/>
      <c r="Z573" s="49"/>
      <c r="AA573" s="49"/>
      <c r="AB573" s="49"/>
    </row>
    <row r="574" spans="1:28" x14ac:dyDescent="0.25">
      <c r="A574" t="s">
        <v>2805</v>
      </c>
      <c r="B574" t="s">
        <v>944</v>
      </c>
      <c r="C574" t="s">
        <v>329</v>
      </c>
      <c r="D574">
        <v>2</v>
      </c>
      <c r="E574">
        <v>0</v>
      </c>
      <c r="G574">
        <v>36</v>
      </c>
      <c r="I574" s="49"/>
      <c r="M574" s="49"/>
      <c r="N574" s="49"/>
      <c r="O574" s="49" t="s">
        <v>2806</v>
      </c>
      <c r="P574">
        <v>3</v>
      </c>
      <c r="Q574" t="s">
        <v>2807</v>
      </c>
      <c r="S574" s="49"/>
      <c r="T574" s="49"/>
      <c r="U574" s="49"/>
      <c r="W574" s="49"/>
      <c r="Z574" s="49"/>
      <c r="AA574" s="49"/>
      <c r="AB574" s="49"/>
    </row>
    <row r="575" spans="1:28" x14ac:dyDescent="0.25">
      <c r="A575" t="s">
        <v>2808</v>
      </c>
      <c r="B575" t="s">
        <v>944</v>
      </c>
      <c r="C575" t="s">
        <v>356</v>
      </c>
      <c r="D575">
        <v>1</v>
      </c>
      <c r="G575">
        <v>300</v>
      </c>
      <c r="H575">
        <v>0.78</v>
      </c>
      <c r="I575" s="49" t="s">
        <v>2238</v>
      </c>
      <c r="M575" s="49"/>
      <c r="N575" s="49" t="s">
        <v>2809</v>
      </c>
      <c r="O575" s="49" t="s">
        <v>2810</v>
      </c>
      <c r="P575">
        <v>3</v>
      </c>
      <c r="Q575" t="s">
        <v>2811</v>
      </c>
      <c r="S575" s="49"/>
      <c r="T575" s="49"/>
      <c r="U575" s="49"/>
      <c r="W575" s="49"/>
      <c r="Z575" s="49"/>
      <c r="AA575" s="49"/>
      <c r="AB575" s="49"/>
    </row>
    <row r="576" spans="1:28" x14ac:dyDescent="0.25">
      <c r="A576" t="s">
        <v>2812</v>
      </c>
      <c r="B576" t="s">
        <v>944</v>
      </c>
      <c r="C576" t="s">
        <v>356</v>
      </c>
      <c r="D576">
        <v>2</v>
      </c>
      <c r="G576">
        <v>240</v>
      </c>
      <c r="H576">
        <v>0.62</v>
      </c>
      <c r="I576" s="49" t="s">
        <v>2238</v>
      </c>
      <c r="M576" s="49"/>
      <c r="N576" s="49" t="s">
        <v>2809</v>
      </c>
      <c r="O576" s="49" t="s">
        <v>2810</v>
      </c>
      <c r="P576">
        <v>3</v>
      </c>
      <c r="Q576" t="s">
        <v>2813</v>
      </c>
      <c r="S576" s="49"/>
      <c r="T576" s="49"/>
      <c r="U576" s="49"/>
      <c r="W576" s="49"/>
      <c r="Z576" s="49"/>
      <c r="AA576" s="49"/>
      <c r="AB576" s="49"/>
    </row>
    <row r="577" spans="1:28" x14ac:dyDescent="0.25">
      <c r="A577" t="s">
        <v>2814</v>
      </c>
      <c r="B577" t="s">
        <v>944</v>
      </c>
      <c r="C577" t="s">
        <v>356</v>
      </c>
      <c r="D577">
        <v>3</v>
      </c>
      <c r="G577">
        <v>60</v>
      </c>
      <c r="H577">
        <v>0.16</v>
      </c>
      <c r="I577" s="49" t="s">
        <v>2238</v>
      </c>
      <c r="M577" s="49"/>
      <c r="N577" s="49" t="s">
        <v>2809</v>
      </c>
      <c r="O577" s="49" t="s">
        <v>2810</v>
      </c>
      <c r="P577">
        <v>3</v>
      </c>
      <c r="Q577" t="s">
        <v>947</v>
      </c>
      <c r="S577" s="49"/>
      <c r="T577" s="49"/>
      <c r="U577" s="49"/>
      <c r="W577" s="49"/>
      <c r="Z577" s="49"/>
      <c r="AA577" s="49"/>
      <c r="AB577" s="49"/>
    </row>
    <row r="578" spans="1:28" x14ac:dyDescent="0.25">
      <c r="A578" t="s">
        <v>2815</v>
      </c>
      <c r="B578" t="s">
        <v>948</v>
      </c>
      <c r="C578" t="s">
        <v>356</v>
      </c>
      <c r="D578">
        <v>1</v>
      </c>
      <c r="G578">
        <v>300</v>
      </c>
      <c r="H578">
        <v>0.81</v>
      </c>
      <c r="I578" s="49" t="s">
        <v>2238</v>
      </c>
      <c r="M578" s="49"/>
      <c r="N578" s="49"/>
      <c r="O578" s="49" t="s">
        <v>2816</v>
      </c>
      <c r="P578">
        <v>3</v>
      </c>
      <c r="Q578" t="s">
        <v>950</v>
      </c>
      <c r="S578" s="49"/>
      <c r="T578" s="49"/>
      <c r="U578" s="49"/>
      <c r="W578" s="49"/>
      <c r="Z578" s="49"/>
      <c r="AA578" s="49"/>
      <c r="AB578" s="49"/>
    </row>
    <row r="579" spans="1:28" x14ac:dyDescent="0.25">
      <c r="A579" t="s">
        <v>2817</v>
      </c>
      <c r="B579" t="s">
        <v>948</v>
      </c>
      <c r="C579" t="s">
        <v>398</v>
      </c>
      <c r="D579">
        <v>1</v>
      </c>
      <c r="E579">
        <v>0</v>
      </c>
      <c r="F579">
        <v>15</v>
      </c>
      <c r="I579" s="49"/>
      <c r="M579" s="49"/>
      <c r="N579" s="49"/>
      <c r="O579" s="49" t="s">
        <v>2818</v>
      </c>
      <c r="P579">
        <v>3</v>
      </c>
      <c r="Q579" t="s">
        <v>2819</v>
      </c>
      <c r="S579" s="49"/>
      <c r="T579" s="49"/>
      <c r="U579" s="49"/>
      <c r="W579" s="49"/>
      <c r="Z579" s="49"/>
      <c r="AA579" s="49"/>
      <c r="AB579" s="49"/>
    </row>
    <row r="580" spans="1:28" x14ac:dyDescent="0.25">
      <c r="A580" t="s">
        <v>2820</v>
      </c>
      <c r="B580" t="s">
        <v>948</v>
      </c>
      <c r="C580" t="s">
        <v>398</v>
      </c>
      <c r="D580">
        <v>2</v>
      </c>
      <c r="E580">
        <v>0</v>
      </c>
      <c r="F580">
        <v>15</v>
      </c>
      <c r="I580" s="49"/>
      <c r="M580" s="49"/>
      <c r="N580" s="49"/>
      <c r="O580" s="49" t="s">
        <v>2818</v>
      </c>
      <c r="P580">
        <v>3</v>
      </c>
      <c r="Q580" t="s">
        <v>2821</v>
      </c>
      <c r="S580" s="49"/>
      <c r="T580" s="49"/>
      <c r="U580" s="49"/>
      <c r="W580" s="49"/>
      <c r="Z580" s="49"/>
      <c r="AA580" s="49"/>
      <c r="AB580" s="49"/>
    </row>
    <row r="581" spans="1:28" x14ac:dyDescent="0.25">
      <c r="A581" t="s">
        <v>2822</v>
      </c>
      <c r="B581" t="s">
        <v>948</v>
      </c>
      <c r="C581" t="s">
        <v>403</v>
      </c>
      <c r="D581">
        <v>1</v>
      </c>
      <c r="E581">
        <v>0</v>
      </c>
      <c r="F581">
        <v>12</v>
      </c>
      <c r="I581" s="49"/>
      <c r="M581" s="49"/>
      <c r="N581" s="49"/>
      <c r="O581" s="49" t="s">
        <v>2823</v>
      </c>
      <c r="P581">
        <v>3</v>
      </c>
      <c r="Q581" t="s">
        <v>2824</v>
      </c>
      <c r="S581" s="49"/>
      <c r="T581" s="49"/>
      <c r="U581" s="49"/>
      <c r="W581" s="49"/>
      <c r="Z581" s="49"/>
      <c r="AA581" s="49"/>
      <c r="AB581" s="49"/>
    </row>
    <row r="582" spans="1:28" x14ac:dyDescent="0.25">
      <c r="A582" t="s">
        <v>2825</v>
      </c>
      <c r="B582" t="s">
        <v>948</v>
      </c>
      <c r="C582" t="s">
        <v>403</v>
      </c>
      <c r="D582">
        <v>2</v>
      </c>
      <c r="E582">
        <v>0</v>
      </c>
      <c r="F582">
        <v>12</v>
      </c>
      <c r="I582" s="49"/>
      <c r="M582" s="49"/>
      <c r="N582" s="49"/>
      <c r="O582" s="49" t="s">
        <v>2823</v>
      </c>
      <c r="P582">
        <v>3</v>
      </c>
      <c r="Q582" t="s">
        <v>2826</v>
      </c>
      <c r="S582" s="49"/>
      <c r="T582" s="49"/>
      <c r="U582" s="49"/>
      <c r="W582" s="49"/>
      <c r="Z582" s="49"/>
      <c r="AA582" s="49"/>
      <c r="AB582" s="49"/>
    </row>
    <row r="583" spans="1:28" x14ac:dyDescent="0.25">
      <c r="A583" t="s">
        <v>2827</v>
      </c>
      <c r="B583" t="s">
        <v>948</v>
      </c>
      <c r="C583" t="s">
        <v>386</v>
      </c>
      <c r="D583">
        <v>1</v>
      </c>
      <c r="E583">
        <v>0</v>
      </c>
      <c r="F583">
        <v>10</v>
      </c>
      <c r="I583" s="49"/>
      <c r="J583">
        <v>4</v>
      </c>
      <c r="K583">
        <v>1</v>
      </c>
      <c r="L583">
        <v>1</v>
      </c>
      <c r="M583" s="49"/>
      <c r="N583" s="49"/>
      <c r="O583" s="49" t="s">
        <v>2828</v>
      </c>
      <c r="P583">
        <v>3</v>
      </c>
      <c r="Q583" t="s">
        <v>2829</v>
      </c>
      <c r="S583" s="49"/>
      <c r="T583" s="49"/>
      <c r="U583" s="49"/>
      <c r="W583" s="49"/>
      <c r="Z583" s="49"/>
      <c r="AA583" s="49"/>
      <c r="AB583" s="49"/>
    </row>
    <row r="584" spans="1:28" x14ac:dyDescent="0.25">
      <c r="A584" t="s">
        <v>2830</v>
      </c>
      <c r="B584" t="s">
        <v>948</v>
      </c>
      <c r="C584" t="s">
        <v>386</v>
      </c>
      <c r="D584">
        <v>2</v>
      </c>
      <c r="E584">
        <v>0</v>
      </c>
      <c r="F584">
        <v>6</v>
      </c>
      <c r="I584" s="49"/>
      <c r="J584">
        <v>4</v>
      </c>
      <c r="K584">
        <v>1</v>
      </c>
      <c r="L584">
        <v>1</v>
      </c>
      <c r="M584" s="49"/>
      <c r="N584" s="49"/>
      <c r="O584" s="49" t="s">
        <v>2831</v>
      </c>
      <c r="P584">
        <v>3</v>
      </c>
      <c r="Q584" t="s">
        <v>2832</v>
      </c>
      <c r="S584" s="49"/>
      <c r="T584" s="49"/>
      <c r="U584" s="49"/>
      <c r="W584" s="49"/>
      <c r="Z584" s="49"/>
      <c r="AA584" s="49"/>
      <c r="AB584" s="49"/>
    </row>
    <row r="585" spans="1:28" x14ac:dyDescent="0.25">
      <c r="A585" t="s">
        <v>2833</v>
      </c>
      <c r="B585" t="s">
        <v>948</v>
      </c>
      <c r="C585" t="s">
        <v>154</v>
      </c>
      <c r="D585">
        <v>1</v>
      </c>
      <c r="E585">
        <v>25</v>
      </c>
      <c r="F585">
        <v>10</v>
      </c>
      <c r="I585" s="49"/>
      <c r="M585" s="49"/>
      <c r="N585" s="49"/>
      <c r="O585" s="49" t="s">
        <v>2816</v>
      </c>
      <c r="P585">
        <v>3</v>
      </c>
      <c r="Q585" t="s">
        <v>2834</v>
      </c>
      <c r="S585" s="49"/>
      <c r="T585" s="49"/>
      <c r="U585" s="49"/>
      <c r="W585" s="49"/>
      <c r="Z585" s="49"/>
      <c r="AA585" s="49"/>
      <c r="AB585" s="49"/>
    </row>
    <row r="586" spans="1:28" x14ac:dyDescent="0.25">
      <c r="A586" t="s">
        <v>2835</v>
      </c>
      <c r="B586" t="s">
        <v>948</v>
      </c>
      <c r="C586" t="s">
        <v>154</v>
      </c>
      <c r="D586">
        <v>2</v>
      </c>
      <c r="E586">
        <v>115</v>
      </c>
      <c r="F586">
        <v>8</v>
      </c>
      <c r="I586" s="49"/>
      <c r="J586">
        <v>3</v>
      </c>
      <c r="K586">
        <v>1</v>
      </c>
      <c r="L586">
        <v>1</v>
      </c>
      <c r="M586" s="49" t="s">
        <v>618</v>
      </c>
      <c r="N586" s="49"/>
      <c r="O586" s="49" t="s">
        <v>2836</v>
      </c>
      <c r="P586">
        <v>3</v>
      </c>
      <c r="Q586" t="s">
        <v>2837</v>
      </c>
      <c r="S586" s="49"/>
      <c r="T586" s="49"/>
      <c r="U586" s="49"/>
      <c r="W586" s="49"/>
      <c r="Z586" s="49"/>
      <c r="AA586" s="49"/>
      <c r="AB586" s="49"/>
    </row>
    <row r="587" spans="1:28" x14ac:dyDescent="0.25">
      <c r="A587" t="s">
        <v>2838</v>
      </c>
      <c r="B587" t="s">
        <v>948</v>
      </c>
      <c r="C587" t="s">
        <v>154</v>
      </c>
      <c r="D587">
        <v>3</v>
      </c>
      <c r="E587">
        <v>115</v>
      </c>
      <c r="F587">
        <v>8</v>
      </c>
      <c r="I587" s="49"/>
      <c r="J587">
        <v>3</v>
      </c>
      <c r="K587">
        <v>1</v>
      </c>
      <c r="L587">
        <v>1</v>
      </c>
      <c r="M587" s="49" t="s">
        <v>618</v>
      </c>
      <c r="N587" s="49"/>
      <c r="O587" s="49" t="s">
        <v>2836</v>
      </c>
      <c r="P587">
        <v>3</v>
      </c>
      <c r="Q587" t="s">
        <v>2839</v>
      </c>
      <c r="S587" s="49"/>
      <c r="T587" s="49"/>
      <c r="U587" s="49"/>
      <c r="W587" s="49"/>
      <c r="Z587" s="49"/>
      <c r="AA587" s="49"/>
      <c r="AB587" s="49"/>
    </row>
    <row r="588" spans="1:28" x14ac:dyDescent="0.25">
      <c r="A588" t="s">
        <v>2840</v>
      </c>
      <c r="B588" t="s">
        <v>948</v>
      </c>
      <c r="C588" t="s">
        <v>154</v>
      </c>
      <c r="D588">
        <v>4</v>
      </c>
      <c r="E588">
        <v>115</v>
      </c>
      <c r="F588">
        <v>8</v>
      </c>
      <c r="I588" s="49"/>
      <c r="J588">
        <v>3</v>
      </c>
      <c r="K588">
        <v>1</v>
      </c>
      <c r="L588">
        <v>1</v>
      </c>
      <c r="M588" s="49" t="s">
        <v>1745</v>
      </c>
      <c r="N588" s="49"/>
      <c r="O588" s="49" t="s">
        <v>2841</v>
      </c>
      <c r="P588">
        <v>3</v>
      </c>
      <c r="Q588" t="s">
        <v>2842</v>
      </c>
      <c r="S588" s="49"/>
      <c r="T588" s="49"/>
      <c r="U588" s="49"/>
      <c r="W588" s="49"/>
      <c r="Z588" s="49"/>
      <c r="AA588" s="49"/>
      <c r="AB588" s="49"/>
    </row>
    <row r="589" spans="1:28" x14ac:dyDescent="0.25">
      <c r="A589" t="s">
        <v>2843</v>
      </c>
      <c r="B589" t="s">
        <v>948</v>
      </c>
      <c r="C589" t="s">
        <v>154</v>
      </c>
      <c r="D589">
        <v>5</v>
      </c>
      <c r="E589">
        <v>120</v>
      </c>
      <c r="F589">
        <v>7</v>
      </c>
      <c r="I589" s="49"/>
      <c r="J589">
        <v>3</v>
      </c>
      <c r="K589">
        <v>1</v>
      </c>
      <c r="L589">
        <v>1</v>
      </c>
      <c r="M589" s="49" t="s">
        <v>610</v>
      </c>
      <c r="N589" s="49"/>
      <c r="O589" s="49" t="s">
        <v>2844</v>
      </c>
      <c r="P589">
        <v>3</v>
      </c>
      <c r="Q589" t="s">
        <v>2845</v>
      </c>
      <c r="S589" s="49"/>
      <c r="T589" s="49"/>
      <c r="U589" s="49"/>
      <c r="W589" s="49"/>
      <c r="Z589" s="49"/>
      <c r="AA589" s="49"/>
      <c r="AB589" s="49"/>
    </row>
    <row r="590" spans="1:28" x14ac:dyDescent="0.25">
      <c r="A590" t="s">
        <v>2846</v>
      </c>
      <c r="B590" t="s">
        <v>948</v>
      </c>
      <c r="C590" t="s">
        <v>1404</v>
      </c>
      <c r="D590">
        <v>1</v>
      </c>
      <c r="E590">
        <v>50</v>
      </c>
      <c r="F590">
        <v>7</v>
      </c>
      <c r="I590" s="49"/>
      <c r="J590">
        <v>2</v>
      </c>
      <c r="K590">
        <v>1</v>
      </c>
      <c r="L590">
        <v>1</v>
      </c>
      <c r="M590" s="49" t="s">
        <v>610</v>
      </c>
      <c r="N590" s="49"/>
      <c r="O590" s="49" t="s">
        <v>2847</v>
      </c>
      <c r="P590">
        <v>3</v>
      </c>
      <c r="Q590" t="s">
        <v>2848</v>
      </c>
      <c r="S590" s="49"/>
      <c r="T590" s="49"/>
      <c r="U590" s="49"/>
      <c r="W590" s="49"/>
      <c r="Z590" s="49"/>
      <c r="AA590" s="49"/>
      <c r="AB590" s="49"/>
    </row>
    <row r="591" spans="1:28" x14ac:dyDescent="0.25">
      <c r="A591" t="s">
        <v>2849</v>
      </c>
      <c r="B591" t="s">
        <v>948</v>
      </c>
      <c r="C591" t="s">
        <v>1404</v>
      </c>
      <c r="D591">
        <v>2</v>
      </c>
      <c r="E591">
        <v>50</v>
      </c>
      <c r="F591">
        <v>5</v>
      </c>
      <c r="I591" s="49"/>
      <c r="J591">
        <v>2</v>
      </c>
      <c r="K591">
        <v>1</v>
      </c>
      <c r="L591">
        <v>1</v>
      </c>
      <c r="M591" s="49" t="s">
        <v>610</v>
      </c>
      <c r="N591" s="49"/>
      <c r="O591" s="49" t="s">
        <v>2850</v>
      </c>
      <c r="P591">
        <v>3</v>
      </c>
      <c r="Q591" t="s">
        <v>2851</v>
      </c>
      <c r="S591" s="49"/>
      <c r="T591" s="49"/>
      <c r="U591" s="49"/>
      <c r="W591" s="49"/>
      <c r="Z591" s="49"/>
      <c r="AA591" s="49"/>
      <c r="AB591" s="49"/>
    </row>
    <row r="592" spans="1:28" x14ac:dyDescent="0.25">
      <c r="A592" t="s">
        <v>2852</v>
      </c>
      <c r="B592" t="s">
        <v>948</v>
      </c>
      <c r="C592" t="s">
        <v>1404</v>
      </c>
      <c r="D592">
        <v>3</v>
      </c>
      <c r="E592">
        <v>45</v>
      </c>
      <c r="F592">
        <v>6</v>
      </c>
      <c r="I592" s="49"/>
      <c r="J592">
        <v>2</v>
      </c>
      <c r="K592">
        <v>1</v>
      </c>
      <c r="L592">
        <v>2</v>
      </c>
      <c r="M592" s="49" t="s">
        <v>1745</v>
      </c>
      <c r="N592" s="49"/>
      <c r="O592" s="49" t="s">
        <v>2853</v>
      </c>
      <c r="P592">
        <v>3</v>
      </c>
      <c r="Q592" t="s">
        <v>2854</v>
      </c>
      <c r="S592" s="49"/>
      <c r="T592" s="49"/>
      <c r="U592" s="49"/>
      <c r="W592" s="49"/>
      <c r="Z592" s="49"/>
      <c r="AA592" s="49"/>
      <c r="AB592" s="49"/>
    </row>
    <row r="593" spans="1:28" x14ac:dyDescent="0.25">
      <c r="A593" t="s">
        <v>2855</v>
      </c>
      <c r="B593" t="s">
        <v>948</v>
      </c>
      <c r="C593" t="s">
        <v>172</v>
      </c>
      <c r="D593">
        <v>1</v>
      </c>
      <c r="E593">
        <v>15</v>
      </c>
      <c r="F593">
        <v>10</v>
      </c>
      <c r="I593" s="49"/>
      <c r="J593">
        <v>2</v>
      </c>
      <c r="K593">
        <v>2</v>
      </c>
      <c r="L593">
        <v>1</v>
      </c>
      <c r="M593" s="49" t="s">
        <v>1745</v>
      </c>
      <c r="N593" s="49"/>
      <c r="O593" s="49" t="s">
        <v>2856</v>
      </c>
      <c r="P593">
        <v>3</v>
      </c>
      <c r="Q593" t="s">
        <v>2857</v>
      </c>
      <c r="S593" s="49"/>
      <c r="T593" s="49"/>
      <c r="U593" s="49"/>
      <c r="W593" s="49"/>
      <c r="Z593" s="49"/>
      <c r="AA593" s="49"/>
      <c r="AB593" s="49"/>
    </row>
    <row r="594" spans="1:28" x14ac:dyDescent="0.25">
      <c r="A594" t="s">
        <v>2858</v>
      </c>
      <c r="B594" t="s">
        <v>948</v>
      </c>
      <c r="C594" t="s">
        <v>172</v>
      </c>
      <c r="D594">
        <v>2</v>
      </c>
      <c r="E594">
        <v>15</v>
      </c>
      <c r="F594">
        <v>10</v>
      </c>
      <c r="I594" s="49"/>
      <c r="J594">
        <v>2</v>
      </c>
      <c r="K594">
        <v>2</v>
      </c>
      <c r="L594">
        <v>1</v>
      </c>
      <c r="M594" s="49" t="s">
        <v>1745</v>
      </c>
      <c r="N594" s="49"/>
      <c r="O594" s="49" t="s">
        <v>2856</v>
      </c>
      <c r="P594">
        <v>3</v>
      </c>
      <c r="Q594" t="s">
        <v>2859</v>
      </c>
      <c r="S594" s="49"/>
      <c r="T594" s="49"/>
      <c r="U594" s="49"/>
      <c r="W594" s="49"/>
      <c r="Z594" s="49"/>
      <c r="AA594" s="49"/>
      <c r="AB594" s="49"/>
    </row>
    <row r="595" spans="1:28" x14ac:dyDescent="0.25">
      <c r="A595" t="s">
        <v>2860</v>
      </c>
      <c r="B595" t="s">
        <v>948</v>
      </c>
      <c r="C595" t="s">
        <v>172</v>
      </c>
      <c r="D595">
        <v>3</v>
      </c>
      <c r="E595">
        <v>15</v>
      </c>
      <c r="F595">
        <v>10</v>
      </c>
      <c r="I595" s="49"/>
      <c r="J595">
        <v>2</v>
      </c>
      <c r="K595">
        <v>2</v>
      </c>
      <c r="L595">
        <v>1</v>
      </c>
      <c r="M595" s="49" t="s">
        <v>1888</v>
      </c>
      <c r="N595" s="49"/>
      <c r="O595" s="49" t="s">
        <v>2861</v>
      </c>
      <c r="P595">
        <v>3</v>
      </c>
      <c r="Q595" t="s">
        <v>2862</v>
      </c>
      <c r="S595" s="49"/>
      <c r="T595" s="49"/>
      <c r="U595" s="49"/>
      <c r="W595" s="49"/>
      <c r="Z595" s="49"/>
      <c r="AA595" s="49"/>
      <c r="AB595" s="49"/>
    </row>
    <row r="596" spans="1:28" x14ac:dyDescent="0.25">
      <c r="A596" t="s">
        <v>2863</v>
      </c>
      <c r="B596" t="s">
        <v>948</v>
      </c>
      <c r="C596" t="s">
        <v>195</v>
      </c>
      <c r="D596">
        <v>1</v>
      </c>
      <c r="E596">
        <v>20</v>
      </c>
      <c r="F596">
        <v>10</v>
      </c>
      <c r="I596" s="49"/>
      <c r="J596">
        <v>2</v>
      </c>
      <c r="L596">
        <v>2</v>
      </c>
      <c r="M596" s="49" t="s">
        <v>1745</v>
      </c>
      <c r="N596" s="49"/>
      <c r="O596" s="49" t="s">
        <v>2864</v>
      </c>
      <c r="P596">
        <v>3</v>
      </c>
      <c r="Q596" t="s">
        <v>2865</v>
      </c>
      <c r="S596" s="49"/>
      <c r="T596" s="49"/>
      <c r="U596" s="49"/>
      <c r="W596" s="49"/>
      <c r="Z596" s="49"/>
      <c r="AA596" s="49"/>
      <c r="AB596" s="49"/>
    </row>
    <row r="597" spans="1:28" x14ac:dyDescent="0.25">
      <c r="A597" t="s">
        <v>2866</v>
      </c>
      <c r="B597" t="s">
        <v>948</v>
      </c>
      <c r="C597" t="s">
        <v>195</v>
      </c>
      <c r="D597">
        <v>2</v>
      </c>
      <c r="E597">
        <v>20</v>
      </c>
      <c r="F597">
        <v>12</v>
      </c>
      <c r="I597" s="49"/>
      <c r="J597">
        <v>2</v>
      </c>
      <c r="K597">
        <v>2</v>
      </c>
      <c r="L597">
        <v>2</v>
      </c>
      <c r="M597" s="49" t="s">
        <v>1745</v>
      </c>
      <c r="N597" s="49"/>
      <c r="O597" s="49" t="s">
        <v>2664</v>
      </c>
      <c r="P597">
        <v>3</v>
      </c>
      <c r="Q597" t="s">
        <v>2867</v>
      </c>
      <c r="S597" s="49"/>
      <c r="T597" s="49"/>
      <c r="U597" s="49"/>
      <c r="W597" s="49"/>
      <c r="Z597" s="49"/>
      <c r="AA597" s="49"/>
      <c r="AB597" s="49"/>
    </row>
    <row r="598" spans="1:28" x14ac:dyDescent="0.25">
      <c r="A598" t="s">
        <v>2868</v>
      </c>
      <c r="B598" t="s">
        <v>948</v>
      </c>
      <c r="C598" t="s">
        <v>195</v>
      </c>
      <c r="D598">
        <v>3</v>
      </c>
      <c r="E598">
        <v>20</v>
      </c>
      <c r="F598">
        <v>12</v>
      </c>
      <c r="I598" s="49"/>
      <c r="J598">
        <v>2</v>
      </c>
      <c r="K598">
        <v>2</v>
      </c>
      <c r="L598">
        <v>2</v>
      </c>
      <c r="M598" s="49" t="s">
        <v>1745</v>
      </c>
      <c r="N598" s="49"/>
      <c r="O598" s="49" t="s">
        <v>2664</v>
      </c>
      <c r="P598">
        <v>3</v>
      </c>
      <c r="Q598" t="s">
        <v>2869</v>
      </c>
      <c r="S598" s="49"/>
      <c r="T598" s="49"/>
      <c r="U598" s="49"/>
      <c r="W598" s="49"/>
      <c r="Z598" s="49"/>
      <c r="AA598" s="49"/>
      <c r="AB598" s="49"/>
    </row>
    <row r="599" spans="1:28" x14ac:dyDescent="0.25">
      <c r="A599" t="s">
        <v>2870</v>
      </c>
      <c r="B599" t="s">
        <v>948</v>
      </c>
      <c r="C599" t="s">
        <v>214</v>
      </c>
      <c r="D599">
        <v>1</v>
      </c>
      <c r="E599">
        <v>42.5</v>
      </c>
      <c r="F599">
        <v>12</v>
      </c>
      <c r="I599" s="49"/>
      <c r="J599">
        <v>2</v>
      </c>
      <c r="K599">
        <v>1</v>
      </c>
      <c r="L599">
        <v>2</v>
      </c>
      <c r="M599" s="49" t="s">
        <v>1745</v>
      </c>
      <c r="N599" s="49"/>
      <c r="O599" s="49" t="s">
        <v>2871</v>
      </c>
      <c r="P599">
        <v>3</v>
      </c>
      <c r="Q599" t="s">
        <v>2872</v>
      </c>
      <c r="S599" s="49"/>
      <c r="T599" s="49"/>
      <c r="U599" s="49"/>
      <c r="W599" s="49"/>
      <c r="Z599" s="49"/>
      <c r="AA599" s="49"/>
      <c r="AB599" s="49"/>
    </row>
    <row r="600" spans="1:28" x14ac:dyDescent="0.25">
      <c r="A600" t="s">
        <v>2873</v>
      </c>
      <c r="B600" t="s">
        <v>948</v>
      </c>
      <c r="C600" t="s">
        <v>214</v>
      </c>
      <c r="D600">
        <v>2</v>
      </c>
      <c r="E600">
        <v>42.5</v>
      </c>
      <c r="F600">
        <v>9</v>
      </c>
      <c r="I600" s="49"/>
      <c r="J600">
        <v>2</v>
      </c>
      <c r="K600">
        <v>1</v>
      </c>
      <c r="L600">
        <v>2</v>
      </c>
      <c r="M600" s="49" t="s">
        <v>610</v>
      </c>
      <c r="N600" s="49"/>
      <c r="O600" s="49" t="s">
        <v>2874</v>
      </c>
      <c r="P600">
        <v>3</v>
      </c>
      <c r="Q600" t="s">
        <v>2875</v>
      </c>
      <c r="S600" s="49"/>
      <c r="T600" s="49"/>
      <c r="U600" s="49"/>
      <c r="W600" s="49"/>
      <c r="Z600" s="49"/>
      <c r="AA600" s="49"/>
      <c r="AB600" s="49"/>
    </row>
    <row r="601" spans="1:28" x14ac:dyDescent="0.25">
      <c r="A601" t="s">
        <v>2876</v>
      </c>
      <c r="B601" t="s">
        <v>948</v>
      </c>
      <c r="C601" t="s">
        <v>214</v>
      </c>
      <c r="D601">
        <v>3</v>
      </c>
      <c r="E601">
        <v>42.5</v>
      </c>
      <c r="F601">
        <v>9</v>
      </c>
      <c r="I601" s="49"/>
      <c r="J601">
        <v>2</v>
      </c>
      <c r="K601">
        <v>1</v>
      </c>
      <c r="L601">
        <v>2</v>
      </c>
      <c r="M601" s="49" t="s">
        <v>1646</v>
      </c>
      <c r="N601" s="49"/>
      <c r="O601" s="49" t="s">
        <v>2877</v>
      </c>
      <c r="P601">
        <v>3</v>
      </c>
      <c r="Q601" t="s">
        <v>2878</v>
      </c>
      <c r="S601" s="49"/>
      <c r="T601" s="49"/>
      <c r="U601" s="49"/>
      <c r="W601" s="49"/>
      <c r="Z601" s="49"/>
      <c r="AA601" s="49"/>
      <c r="AB601" s="49"/>
    </row>
    <row r="602" spans="1:28" x14ac:dyDescent="0.25">
      <c r="A602" t="s">
        <v>2879</v>
      </c>
      <c r="B602" t="s">
        <v>948</v>
      </c>
      <c r="C602" t="s">
        <v>217</v>
      </c>
      <c r="D602">
        <v>1</v>
      </c>
      <c r="E602">
        <v>12.5</v>
      </c>
      <c r="F602">
        <v>9</v>
      </c>
      <c r="I602" s="49"/>
      <c r="J602">
        <v>3</v>
      </c>
      <c r="K602">
        <v>1</v>
      </c>
      <c r="L602">
        <v>2</v>
      </c>
      <c r="M602" s="49" t="s">
        <v>1745</v>
      </c>
      <c r="N602" s="49" t="s">
        <v>2880</v>
      </c>
      <c r="O602" s="49" t="s">
        <v>2881</v>
      </c>
      <c r="P602">
        <v>3</v>
      </c>
      <c r="Q602" t="s">
        <v>2882</v>
      </c>
      <c r="S602" s="49"/>
      <c r="T602" s="49"/>
      <c r="U602" s="49"/>
      <c r="W602" s="49"/>
      <c r="Z602" s="49"/>
      <c r="AA602" s="49"/>
      <c r="AB602" s="49"/>
    </row>
    <row r="603" spans="1:28" x14ac:dyDescent="0.25">
      <c r="A603" t="s">
        <v>2883</v>
      </c>
      <c r="B603" t="s">
        <v>948</v>
      </c>
      <c r="C603" t="s">
        <v>217</v>
      </c>
      <c r="D603">
        <v>2</v>
      </c>
      <c r="E603">
        <v>12.5</v>
      </c>
      <c r="F603">
        <v>5</v>
      </c>
      <c r="I603" s="49"/>
      <c r="J603">
        <v>3</v>
      </c>
      <c r="K603">
        <v>1</v>
      </c>
      <c r="L603">
        <v>2</v>
      </c>
      <c r="M603" s="49" t="s">
        <v>1745</v>
      </c>
      <c r="N603" s="49" t="s">
        <v>2880</v>
      </c>
      <c r="O603" s="49" t="s">
        <v>2881</v>
      </c>
      <c r="P603">
        <v>3</v>
      </c>
      <c r="Q603" t="s">
        <v>2884</v>
      </c>
      <c r="S603" s="49"/>
      <c r="T603" s="49"/>
      <c r="U603" s="49"/>
      <c r="W603" s="49"/>
      <c r="Z603" s="49"/>
      <c r="AA603" s="49"/>
      <c r="AB603" s="49"/>
    </row>
    <row r="604" spans="1:28" x14ac:dyDescent="0.25">
      <c r="A604" t="s">
        <v>2885</v>
      </c>
      <c r="B604" t="s">
        <v>948</v>
      </c>
      <c r="C604" t="s">
        <v>217</v>
      </c>
      <c r="D604">
        <v>3</v>
      </c>
      <c r="E604">
        <v>12.5</v>
      </c>
      <c r="F604">
        <v>9</v>
      </c>
      <c r="I604" s="49"/>
      <c r="J604">
        <v>3</v>
      </c>
      <c r="K604">
        <v>1</v>
      </c>
      <c r="L604">
        <v>2</v>
      </c>
      <c r="M604" s="49" t="s">
        <v>1745</v>
      </c>
      <c r="N604" s="49" t="s">
        <v>2886</v>
      </c>
      <c r="O604" s="49" t="s">
        <v>2881</v>
      </c>
      <c r="P604">
        <v>3</v>
      </c>
      <c r="Q604" t="s">
        <v>2887</v>
      </c>
      <c r="S604" s="49"/>
      <c r="T604" s="49"/>
      <c r="U604" s="49"/>
      <c r="W604" s="49"/>
      <c r="Z604" s="49"/>
      <c r="AA604" s="49"/>
      <c r="AB604" s="49"/>
    </row>
    <row r="605" spans="1:28" x14ac:dyDescent="0.25">
      <c r="A605" t="s">
        <v>2888</v>
      </c>
      <c r="B605" t="s">
        <v>948</v>
      </c>
      <c r="C605" t="s">
        <v>217</v>
      </c>
      <c r="D605">
        <v>4</v>
      </c>
      <c r="E605">
        <v>12.5</v>
      </c>
      <c r="F605">
        <v>3</v>
      </c>
      <c r="I605" s="49"/>
      <c r="J605">
        <v>3</v>
      </c>
      <c r="K605">
        <v>1</v>
      </c>
      <c r="L605">
        <v>2</v>
      </c>
      <c r="M605" s="49" t="s">
        <v>1745</v>
      </c>
      <c r="N605" s="49" t="s">
        <v>2886</v>
      </c>
      <c r="O605" s="49" t="s">
        <v>2881</v>
      </c>
      <c r="P605">
        <v>3</v>
      </c>
      <c r="Q605" t="s">
        <v>2889</v>
      </c>
      <c r="S605" s="49"/>
      <c r="T605" s="49"/>
      <c r="U605" s="49"/>
      <c r="W605" s="49"/>
      <c r="Z605" s="49"/>
      <c r="AA605" s="49"/>
      <c r="AB605" s="49"/>
    </row>
    <row r="606" spans="1:28" x14ac:dyDescent="0.25">
      <c r="A606" t="s">
        <v>2890</v>
      </c>
      <c r="B606" t="s">
        <v>948</v>
      </c>
      <c r="C606" t="s">
        <v>217</v>
      </c>
      <c r="D606">
        <v>5</v>
      </c>
      <c r="E606">
        <v>12.5</v>
      </c>
      <c r="F606">
        <v>6</v>
      </c>
      <c r="I606" s="49"/>
      <c r="J606">
        <v>3</v>
      </c>
      <c r="K606">
        <v>1</v>
      </c>
      <c r="L606">
        <v>2</v>
      </c>
      <c r="M606" s="49" t="s">
        <v>1888</v>
      </c>
      <c r="N606" s="49" t="s">
        <v>2891</v>
      </c>
      <c r="O606" s="49" t="s">
        <v>2892</v>
      </c>
      <c r="P606">
        <v>3</v>
      </c>
      <c r="Q606" t="s">
        <v>2893</v>
      </c>
      <c r="S606" s="49"/>
      <c r="T606" s="49"/>
      <c r="U606" s="49"/>
      <c r="W606" s="49"/>
      <c r="Z606" s="49"/>
      <c r="AA606" s="49"/>
      <c r="AB606" s="49"/>
    </row>
    <row r="607" spans="1:28" x14ac:dyDescent="0.25">
      <c r="A607" t="s">
        <v>2894</v>
      </c>
      <c r="B607" t="s">
        <v>948</v>
      </c>
      <c r="C607" t="s">
        <v>217</v>
      </c>
      <c r="D607">
        <v>6</v>
      </c>
      <c r="E607">
        <v>12.5</v>
      </c>
      <c r="F607">
        <v>4</v>
      </c>
      <c r="I607" s="49"/>
      <c r="J607">
        <v>3</v>
      </c>
      <c r="K607">
        <v>1</v>
      </c>
      <c r="L607">
        <v>2</v>
      </c>
      <c r="M607" s="49" t="s">
        <v>1888</v>
      </c>
      <c r="N607" s="49" t="s">
        <v>2891</v>
      </c>
      <c r="O607" s="49" t="s">
        <v>2892</v>
      </c>
      <c r="P607">
        <v>3</v>
      </c>
      <c r="Q607" t="s">
        <v>2895</v>
      </c>
      <c r="S607" s="49"/>
      <c r="T607" s="49"/>
      <c r="U607" s="49"/>
      <c r="W607" s="49"/>
      <c r="Z607" s="49"/>
      <c r="AA607" s="49"/>
      <c r="AB607" s="49"/>
    </row>
    <row r="608" spans="1:28" x14ac:dyDescent="0.25">
      <c r="A608" t="s">
        <v>2896</v>
      </c>
      <c r="B608" t="s">
        <v>948</v>
      </c>
      <c r="C608" t="s">
        <v>1534</v>
      </c>
      <c r="D608">
        <v>1</v>
      </c>
      <c r="E608">
        <v>150</v>
      </c>
      <c r="G608">
        <v>75</v>
      </c>
      <c r="I608" s="49"/>
      <c r="M608" s="49"/>
      <c r="N608" s="49"/>
      <c r="O608" s="49"/>
      <c r="P608">
        <v>3</v>
      </c>
      <c r="Q608" t="s">
        <v>2897</v>
      </c>
      <c r="S608" s="49"/>
      <c r="T608" s="49"/>
      <c r="U608" s="49"/>
      <c r="W608" s="49"/>
      <c r="Z608" s="49"/>
      <c r="AA608" s="49"/>
      <c r="AB608" s="49"/>
    </row>
    <row r="609" spans="1:28" x14ac:dyDescent="0.25">
      <c r="A609" t="s">
        <v>2898</v>
      </c>
      <c r="B609" t="s">
        <v>948</v>
      </c>
      <c r="C609" t="s">
        <v>1534</v>
      </c>
      <c r="D609">
        <v>2</v>
      </c>
      <c r="E609">
        <v>150</v>
      </c>
      <c r="G609">
        <v>70.199999999999989</v>
      </c>
      <c r="I609" s="49"/>
      <c r="M609" s="49"/>
      <c r="N609" s="49"/>
      <c r="O609" s="49" t="s">
        <v>2899</v>
      </c>
      <c r="P609">
        <v>3</v>
      </c>
      <c r="Q609" t="s">
        <v>951</v>
      </c>
      <c r="S609" s="49"/>
      <c r="T609" s="49"/>
      <c r="U609" s="49"/>
      <c r="W609" s="49"/>
      <c r="Z609" s="49"/>
      <c r="AA609" s="49"/>
      <c r="AB609" s="49"/>
    </row>
    <row r="610" spans="1:28" x14ac:dyDescent="0.25">
      <c r="A610" t="s">
        <v>2900</v>
      </c>
      <c r="B610" t="s">
        <v>952</v>
      </c>
      <c r="C610" t="s">
        <v>368</v>
      </c>
      <c r="D610">
        <v>1</v>
      </c>
      <c r="G610">
        <v>300</v>
      </c>
      <c r="H610">
        <v>1.1000000000000001</v>
      </c>
      <c r="I610" s="49" t="s">
        <v>2238</v>
      </c>
      <c r="M610" s="49"/>
      <c r="N610" s="49"/>
      <c r="O610" s="49" t="s">
        <v>2901</v>
      </c>
      <c r="P610">
        <v>3</v>
      </c>
      <c r="Q610" t="s">
        <v>954</v>
      </c>
      <c r="S610" s="49"/>
      <c r="T610" s="49"/>
      <c r="U610" s="49"/>
      <c r="W610" s="49"/>
      <c r="Z610" s="49"/>
      <c r="AA610" s="49"/>
      <c r="AB610" s="49"/>
    </row>
    <row r="611" spans="1:28" x14ac:dyDescent="0.25">
      <c r="A611" t="s">
        <v>2902</v>
      </c>
      <c r="B611" t="s">
        <v>952</v>
      </c>
      <c r="C611" t="s">
        <v>73</v>
      </c>
      <c r="D611">
        <v>1</v>
      </c>
      <c r="E611">
        <v>15</v>
      </c>
      <c r="F611">
        <v>12</v>
      </c>
      <c r="I611" s="49"/>
      <c r="M611" s="49"/>
      <c r="N611" s="49"/>
      <c r="O611" s="49" t="s">
        <v>2816</v>
      </c>
      <c r="P611">
        <v>3</v>
      </c>
      <c r="Q611" t="s">
        <v>2903</v>
      </c>
      <c r="S611" s="49"/>
      <c r="T611" s="49"/>
      <c r="U611" s="49"/>
      <c r="W611" s="49"/>
      <c r="Z611" s="49"/>
      <c r="AA611" s="49"/>
      <c r="AB611" s="49"/>
    </row>
    <row r="612" spans="1:28" x14ac:dyDescent="0.25">
      <c r="A612" t="s">
        <v>2904</v>
      </c>
      <c r="B612" t="s">
        <v>952</v>
      </c>
      <c r="C612" t="s">
        <v>411</v>
      </c>
      <c r="D612">
        <v>1</v>
      </c>
      <c r="E612">
        <v>15</v>
      </c>
      <c r="F612">
        <v>12</v>
      </c>
      <c r="I612" s="49"/>
      <c r="M612" s="49"/>
      <c r="N612" s="49"/>
      <c r="O612" s="49" t="s">
        <v>2905</v>
      </c>
      <c r="P612">
        <v>3</v>
      </c>
      <c r="Q612" t="s">
        <v>2906</v>
      </c>
      <c r="S612" s="49"/>
      <c r="T612" s="49"/>
      <c r="U612" s="49"/>
      <c r="W612" s="49"/>
      <c r="Z612" s="49"/>
      <c r="AA612" s="49"/>
      <c r="AB612" s="49"/>
    </row>
    <row r="613" spans="1:28" x14ac:dyDescent="0.25">
      <c r="A613" t="s">
        <v>2907</v>
      </c>
      <c r="B613" t="s">
        <v>952</v>
      </c>
      <c r="C613" t="s">
        <v>411</v>
      </c>
      <c r="D613">
        <v>2</v>
      </c>
      <c r="E613">
        <v>15</v>
      </c>
      <c r="F613">
        <v>12</v>
      </c>
      <c r="I613" s="49"/>
      <c r="M613" s="49"/>
      <c r="N613" s="49"/>
      <c r="O613" s="49" t="s">
        <v>2905</v>
      </c>
      <c r="P613">
        <v>3</v>
      </c>
      <c r="Q613" t="s">
        <v>2908</v>
      </c>
      <c r="S613" s="49"/>
      <c r="T613" s="49"/>
      <c r="U613" s="49"/>
      <c r="W613" s="49"/>
      <c r="Z613" s="49"/>
      <c r="AA613" s="49"/>
      <c r="AB613" s="49"/>
    </row>
    <row r="614" spans="1:28" x14ac:dyDescent="0.25">
      <c r="A614" t="s">
        <v>2909</v>
      </c>
      <c r="B614" t="s">
        <v>952</v>
      </c>
      <c r="C614" t="s">
        <v>73</v>
      </c>
      <c r="D614">
        <v>2</v>
      </c>
      <c r="E614">
        <v>15</v>
      </c>
      <c r="F614">
        <v>12</v>
      </c>
      <c r="I614" s="49"/>
      <c r="M614" s="49"/>
      <c r="N614" s="49"/>
      <c r="O614" s="49"/>
      <c r="P614">
        <v>3</v>
      </c>
      <c r="Q614" t="s">
        <v>2910</v>
      </c>
      <c r="S614" s="49"/>
      <c r="T614" s="49"/>
      <c r="U614" s="49"/>
      <c r="W614" s="49"/>
      <c r="Z614" s="49"/>
      <c r="AA614" s="49"/>
      <c r="AB614" s="49"/>
    </row>
    <row r="615" spans="1:28" x14ac:dyDescent="0.25">
      <c r="A615" t="s">
        <v>2911</v>
      </c>
      <c r="B615" t="s">
        <v>952</v>
      </c>
      <c r="C615" t="s">
        <v>15</v>
      </c>
      <c r="D615">
        <v>1</v>
      </c>
      <c r="E615">
        <v>60</v>
      </c>
      <c r="G615">
        <v>60</v>
      </c>
      <c r="I615" s="49"/>
      <c r="M615" s="49"/>
      <c r="N615" s="49" t="s">
        <v>2912</v>
      </c>
      <c r="O615" s="49" t="s">
        <v>2913</v>
      </c>
      <c r="P615">
        <v>3</v>
      </c>
      <c r="Q615" t="s">
        <v>2914</v>
      </c>
      <c r="S615" s="49"/>
      <c r="T615" s="49"/>
      <c r="U615" s="49"/>
      <c r="W615" s="49"/>
      <c r="Z615" s="49"/>
      <c r="AA615" s="49"/>
      <c r="AB615" s="49"/>
    </row>
    <row r="616" spans="1:28" x14ac:dyDescent="0.25">
      <c r="A616" t="s">
        <v>2915</v>
      </c>
      <c r="B616" t="s">
        <v>952</v>
      </c>
      <c r="C616" t="s">
        <v>15</v>
      </c>
      <c r="D616">
        <v>2</v>
      </c>
      <c r="E616">
        <v>60</v>
      </c>
      <c r="G616">
        <v>60</v>
      </c>
      <c r="I616" s="49"/>
      <c r="M616" s="49"/>
      <c r="N616" s="49" t="s">
        <v>2912</v>
      </c>
      <c r="O616" s="49" t="s">
        <v>2913</v>
      </c>
      <c r="P616">
        <v>3</v>
      </c>
      <c r="Q616" t="s">
        <v>2916</v>
      </c>
      <c r="S616" s="49"/>
      <c r="T616" s="49"/>
      <c r="U616" s="49"/>
      <c r="W616" s="49"/>
      <c r="Z616" s="49"/>
      <c r="AA616" s="49"/>
      <c r="AB616" s="49"/>
    </row>
    <row r="617" spans="1:28" x14ac:dyDescent="0.25">
      <c r="A617" t="s">
        <v>2917</v>
      </c>
      <c r="B617" t="s">
        <v>952</v>
      </c>
      <c r="C617" t="s">
        <v>15</v>
      </c>
      <c r="D617">
        <v>3</v>
      </c>
      <c r="E617">
        <v>60</v>
      </c>
      <c r="G617">
        <v>60</v>
      </c>
      <c r="I617" s="49"/>
      <c r="M617" s="49"/>
      <c r="N617" s="49" t="s">
        <v>2918</v>
      </c>
      <c r="O617" s="49" t="s">
        <v>2913</v>
      </c>
      <c r="P617">
        <v>3</v>
      </c>
      <c r="Q617" t="s">
        <v>2919</v>
      </c>
      <c r="S617" s="49"/>
      <c r="T617" s="49"/>
      <c r="U617" s="49"/>
      <c r="W617" s="49"/>
      <c r="Z617" s="49"/>
      <c r="AA617" s="49"/>
      <c r="AB617" s="49"/>
    </row>
    <row r="618" spans="1:28" x14ac:dyDescent="0.25">
      <c r="A618" t="s">
        <v>2920</v>
      </c>
      <c r="B618" t="s">
        <v>952</v>
      </c>
      <c r="C618" t="s">
        <v>15</v>
      </c>
      <c r="D618">
        <v>4</v>
      </c>
      <c r="E618">
        <v>60</v>
      </c>
      <c r="G618">
        <v>60</v>
      </c>
      <c r="I618" s="49"/>
      <c r="M618" s="49"/>
      <c r="N618" s="49" t="s">
        <v>2918</v>
      </c>
      <c r="O618" s="49" t="s">
        <v>2913</v>
      </c>
      <c r="P618">
        <v>3</v>
      </c>
      <c r="Q618" t="s">
        <v>2921</v>
      </c>
      <c r="S618" s="49"/>
      <c r="T618" s="49"/>
      <c r="U618" s="49"/>
      <c r="W618" s="49"/>
      <c r="Z618" s="49"/>
      <c r="AA618" s="49"/>
      <c r="AB618" s="49"/>
    </row>
    <row r="619" spans="1:28" x14ac:dyDescent="0.25">
      <c r="A619" t="s">
        <v>2922</v>
      </c>
      <c r="B619" t="s">
        <v>952</v>
      </c>
      <c r="C619" t="s">
        <v>15</v>
      </c>
      <c r="D619">
        <v>5</v>
      </c>
      <c r="E619">
        <v>60</v>
      </c>
      <c r="G619">
        <v>60</v>
      </c>
      <c r="I619" s="49"/>
      <c r="M619" s="49"/>
      <c r="N619" s="49" t="s">
        <v>2923</v>
      </c>
      <c r="O619" s="49" t="s">
        <v>2913</v>
      </c>
      <c r="P619">
        <v>3</v>
      </c>
      <c r="Q619" t="s">
        <v>2924</v>
      </c>
      <c r="S619" s="49"/>
      <c r="T619" s="49"/>
      <c r="U619" s="49"/>
      <c r="W619" s="49"/>
      <c r="Z619" s="49"/>
      <c r="AA619" s="49"/>
      <c r="AB619" s="49"/>
    </row>
    <row r="620" spans="1:28" x14ac:dyDescent="0.25">
      <c r="A620" t="s">
        <v>2925</v>
      </c>
      <c r="B620" t="s">
        <v>952</v>
      </c>
      <c r="C620" t="s">
        <v>15</v>
      </c>
      <c r="D620">
        <v>6</v>
      </c>
      <c r="E620">
        <v>60</v>
      </c>
      <c r="G620">
        <v>60</v>
      </c>
      <c r="I620" s="49"/>
      <c r="M620" s="49"/>
      <c r="N620" s="49" t="s">
        <v>2923</v>
      </c>
      <c r="O620" s="49" t="s">
        <v>2913</v>
      </c>
      <c r="P620">
        <v>3</v>
      </c>
      <c r="Q620" t="s">
        <v>2926</v>
      </c>
      <c r="S620" s="49"/>
      <c r="T620" s="49"/>
      <c r="U620" s="49"/>
      <c r="W620" s="49"/>
      <c r="Z620" s="49"/>
      <c r="AA620" s="49"/>
      <c r="AB620" s="49"/>
    </row>
    <row r="621" spans="1:28" x14ac:dyDescent="0.25">
      <c r="A621" t="s">
        <v>2927</v>
      </c>
      <c r="B621" t="s">
        <v>952</v>
      </c>
      <c r="C621" t="s">
        <v>15</v>
      </c>
      <c r="D621">
        <v>7</v>
      </c>
      <c r="E621">
        <v>60</v>
      </c>
      <c r="G621">
        <v>30</v>
      </c>
      <c r="I621" s="49"/>
      <c r="M621" s="49"/>
      <c r="N621" s="49" t="s">
        <v>2928</v>
      </c>
      <c r="O621" s="49" t="s">
        <v>2913</v>
      </c>
      <c r="P621">
        <v>3</v>
      </c>
      <c r="Q621" t="s">
        <v>2929</v>
      </c>
      <c r="S621" s="49"/>
      <c r="T621" s="49"/>
      <c r="U621" s="49"/>
      <c r="W621" s="49"/>
      <c r="Z621" s="49"/>
      <c r="AA621" s="49"/>
      <c r="AB621" s="49"/>
    </row>
    <row r="622" spans="1:28" x14ac:dyDescent="0.25">
      <c r="A622" t="s">
        <v>2930</v>
      </c>
      <c r="B622" t="s">
        <v>952</v>
      </c>
      <c r="C622" t="s">
        <v>15</v>
      </c>
      <c r="D622">
        <v>8</v>
      </c>
      <c r="E622">
        <v>60</v>
      </c>
      <c r="G622">
        <v>30</v>
      </c>
      <c r="I622" s="49"/>
      <c r="M622" s="49"/>
      <c r="N622" s="49" t="s">
        <v>2928</v>
      </c>
      <c r="O622" s="49" t="s">
        <v>2913</v>
      </c>
      <c r="P622">
        <v>3</v>
      </c>
      <c r="Q622" t="s">
        <v>2931</v>
      </c>
      <c r="S622" s="49"/>
      <c r="T622" s="49"/>
      <c r="U622" s="49"/>
      <c r="W622" s="49"/>
      <c r="Z622" s="49"/>
      <c r="AA622" s="49"/>
      <c r="AB622" s="49"/>
    </row>
    <row r="623" spans="1:28" x14ac:dyDescent="0.25">
      <c r="A623" t="s">
        <v>2932</v>
      </c>
      <c r="B623" t="s">
        <v>952</v>
      </c>
      <c r="C623" t="s">
        <v>15</v>
      </c>
      <c r="D623">
        <v>9</v>
      </c>
      <c r="E623">
        <v>60</v>
      </c>
      <c r="G623">
        <v>30</v>
      </c>
      <c r="I623" s="49"/>
      <c r="M623" s="49"/>
      <c r="N623" s="49" t="s">
        <v>2928</v>
      </c>
      <c r="O623" s="49" t="s">
        <v>2913</v>
      </c>
      <c r="P623">
        <v>3</v>
      </c>
      <c r="Q623" t="s">
        <v>2933</v>
      </c>
      <c r="S623" s="49"/>
      <c r="T623" s="49"/>
      <c r="U623" s="49"/>
      <c r="W623" s="49"/>
      <c r="Z623" s="49"/>
      <c r="AA623" s="49"/>
      <c r="AB623" s="49"/>
    </row>
    <row r="624" spans="1:28" x14ac:dyDescent="0.25">
      <c r="A624" t="s">
        <v>2934</v>
      </c>
      <c r="B624" t="s">
        <v>952</v>
      </c>
      <c r="C624" t="s">
        <v>15</v>
      </c>
      <c r="D624">
        <v>10</v>
      </c>
      <c r="E624">
        <v>60</v>
      </c>
      <c r="G624">
        <v>30</v>
      </c>
      <c r="I624" s="49"/>
      <c r="M624" s="49"/>
      <c r="N624" s="49" t="s">
        <v>2928</v>
      </c>
      <c r="O624" s="49" t="s">
        <v>2913</v>
      </c>
      <c r="P624">
        <v>3</v>
      </c>
      <c r="Q624" t="s">
        <v>2935</v>
      </c>
      <c r="S624" s="49"/>
      <c r="T624" s="49"/>
      <c r="U624" s="49"/>
      <c r="W624" s="49"/>
      <c r="Z624" s="49"/>
      <c r="AA624" s="49"/>
      <c r="AB624" s="49"/>
    </row>
    <row r="625" spans="1:28" x14ac:dyDescent="0.25">
      <c r="A625" t="s">
        <v>2936</v>
      </c>
      <c r="B625" t="s">
        <v>952</v>
      </c>
      <c r="C625" t="s">
        <v>51</v>
      </c>
      <c r="D625">
        <v>1</v>
      </c>
      <c r="E625">
        <v>150</v>
      </c>
      <c r="F625">
        <v>11</v>
      </c>
      <c r="I625" s="49"/>
      <c r="J625">
        <v>2</v>
      </c>
      <c r="K625">
        <v>1</v>
      </c>
      <c r="L625">
        <v>2</v>
      </c>
      <c r="M625" s="49" t="s">
        <v>1745</v>
      </c>
      <c r="N625" s="49"/>
      <c r="O625" s="49" t="s">
        <v>2937</v>
      </c>
      <c r="P625">
        <v>3</v>
      </c>
      <c r="Q625" t="s">
        <v>2938</v>
      </c>
      <c r="S625" s="49"/>
      <c r="T625" s="49"/>
      <c r="U625" s="49"/>
      <c r="W625" s="49"/>
      <c r="Z625" s="49"/>
      <c r="AA625" s="49"/>
      <c r="AB625" s="49"/>
    </row>
    <row r="626" spans="1:28" x14ac:dyDescent="0.25">
      <c r="A626" t="s">
        <v>2939</v>
      </c>
      <c r="B626" t="s">
        <v>952</v>
      </c>
      <c r="C626" t="s">
        <v>51</v>
      </c>
      <c r="D626">
        <v>2</v>
      </c>
      <c r="E626">
        <v>150</v>
      </c>
      <c r="F626">
        <v>9</v>
      </c>
      <c r="I626" s="49"/>
      <c r="J626">
        <v>2</v>
      </c>
      <c r="K626">
        <v>1</v>
      </c>
      <c r="L626">
        <v>2</v>
      </c>
      <c r="M626" s="49" t="s">
        <v>610</v>
      </c>
      <c r="N626" s="49"/>
      <c r="O626" s="49" t="s">
        <v>2940</v>
      </c>
      <c r="P626">
        <v>3</v>
      </c>
      <c r="Q626" t="s">
        <v>2941</v>
      </c>
      <c r="S626" s="49"/>
      <c r="T626" s="49"/>
      <c r="U626" s="49"/>
      <c r="W626" s="49"/>
      <c r="Z626" s="49"/>
      <c r="AA626" s="49"/>
      <c r="AB626" s="49"/>
    </row>
    <row r="627" spans="1:28" x14ac:dyDescent="0.25">
      <c r="A627" t="s">
        <v>2942</v>
      </c>
      <c r="B627" t="s">
        <v>952</v>
      </c>
      <c r="C627" t="s">
        <v>51</v>
      </c>
      <c r="D627">
        <v>3</v>
      </c>
      <c r="E627">
        <v>150</v>
      </c>
      <c r="F627">
        <v>9</v>
      </c>
      <c r="I627" s="49"/>
      <c r="J627">
        <v>2</v>
      </c>
      <c r="K627">
        <v>1</v>
      </c>
      <c r="L627">
        <v>2</v>
      </c>
      <c r="M627" s="49" t="s">
        <v>610</v>
      </c>
      <c r="N627" s="49"/>
      <c r="O627" s="49" t="s">
        <v>2940</v>
      </c>
      <c r="P627">
        <v>3</v>
      </c>
      <c r="Q627" t="s">
        <v>2943</v>
      </c>
      <c r="S627" s="49"/>
      <c r="T627" s="49"/>
      <c r="U627" s="49"/>
      <c r="W627" s="49"/>
      <c r="Z627" s="49"/>
      <c r="AA627" s="49"/>
      <c r="AB627" s="49"/>
    </row>
    <row r="628" spans="1:28" x14ac:dyDescent="0.25">
      <c r="A628" t="s">
        <v>2944</v>
      </c>
      <c r="B628" t="s">
        <v>952</v>
      </c>
      <c r="C628" t="s">
        <v>51</v>
      </c>
      <c r="D628">
        <v>4</v>
      </c>
      <c r="E628">
        <v>150</v>
      </c>
      <c r="F628">
        <v>9</v>
      </c>
      <c r="I628" s="49"/>
      <c r="J628">
        <v>2</v>
      </c>
      <c r="K628">
        <v>1</v>
      </c>
      <c r="L628">
        <v>2</v>
      </c>
      <c r="M628" s="49" t="s">
        <v>610</v>
      </c>
      <c r="N628" s="49"/>
      <c r="O628" s="49" t="s">
        <v>2940</v>
      </c>
      <c r="P628">
        <v>3</v>
      </c>
      <c r="Q628" t="s">
        <v>2945</v>
      </c>
      <c r="S628" s="49"/>
      <c r="T628" s="49"/>
      <c r="U628" s="49"/>
      <c r="W628" s="49"/>
      <c r="Z628" s="49"/>
      <c r="AA628" s="49"/>
      <c r="AB628" s="49"/>
    </row>
    <row r="629" spans="1:28" x14ac:dyDescent="0.25">
      <c r="A629" t="s">
        <v>2946</v>
      </c>
      <c r="B629" t="s">
        <v>952</v>
      </c>
      <c r="C629" t="s">
        <v>41</v>
      </c>
      <c r="D629">
        <v>1</v>
      </c>
      <c r="E629">
        <v>60</v>
      </c>
      <c r="F629">
        <v>11</v>
      </c>
      <c r="I629" s="49"/>
      <c r="M629" s="49" t="s">
        <v>1745</v>
      </c>
      <c r="N629" s="49"/>
      <c r="O629" s="49" t="s">
        <v>2947</v>
      </c>
      <c r="P629">
        <v>3</v>
      </c>
      <c r="Q629" t="s">
        <v>2948</v>
      </c>
      <c r="S629" s="49"/>
      <c r="T629" s="49"/>
      <c r="U629" s="49"/>
      <c r="W629" s="49"/>
      <c r="Z629" s="49"/>
      <c r="AA629" s="49"/>
      <c r="AB629" s="49"/>
    </row>
    <row r="630" spans="1:28" x14ac:dyDescent="0.25">
      <c r="A630" t="s">
        <v>2949</v>
      </c>
      <c r="B630" t="s">
        <v>952</v>
      </c>
      <c r="C630" t="s">
        <v>41</v>
      </c>
      <c r="D630">
        <v>2</v>
      </c>
      <c r="E630">
        <v>60</v>
      </c>
      <c r="F630">
        <v>10</v>
      </c>
      <c r="I630" s="49"/>
      <c r="M630" s="49" t="s">
        <v>610</v>
      </c>
      <c r="N630" s="49"/>
      <c r="O630" s="49" t="s">
        <v>2950</v>
      </c>
      <c r="P630">
        <v>3</v>
      </c>
      <c r="Q630" t="s">
        <v>2951</v>
      </c>
      <c r="S630" s="49"/>
      <c r="T630" s="49"/>
      <c r="U630" s="49"/>
      <c r="W630" s="49"/>
      <c r="Z630" s="49"/>
      <c r="AA630" s="49"/>
      <c r="AB630" s="49"/>
    </row>
    <row r="631" spans="1:28" x14ac:dyDescent="0.25">
      <c r="A631" t="s">
        <v>2952</v>
      </c>
      <c r="B631" t="s">
        <v>952</v>
      </c>
      <c r="C631" t="s">
        <v>41</v>
      </c>
      <c r="D631">
        <v>3</v>
      </c>
      <c r="E631">
        <v>60</v>
      </c>
      <c r="F631">
        <v>8.5</v>
      </c>
      <c r="I631" s="49"/>
      <c r="J631">
        <v>2</v>
      </c>
      <c r="K631">
        <v>1</v>
      </c>
      <c r="L631">
        <v>2</v>
      </c>
      <c r="M631" s="49" t="s">
        <v>610</v>
      </c>
      <c r="N631" s="49"/>
      <c r="O631" s="49" t="s">
        <v>2953</v>
      </c>
      <c r="P631">
        <v>3</v>
      </c>
      <c r="Q631" t="s">
        <v>2954</v>
      </c>
      <c r="S631" s="49"/>
      <c r="T631" s="49"/>
      <c r="U631" s="49"/>
      <c r="W631" s="49"/>
      <c r="Z631" s="49"/>
      <c r="AA631" s="49"/>
      <c r="AB631" s="49"/>
    </row>
    <row r="632" spans="1:28" x14ac:dyDescent="0.25">
      <c r="A632" t="s">
        <v>2955</v>
      </c>
      <c r="B632" t="s">
        <v>952</v>
      </c>
      <c r="C632" t="s">
        <v>73</v>
      </c>
      <c r="D632">
        <v>3</v>
      </c>
      <c r="E632">
        <v>30</v>
      </c>
      <c r="F632">
        <v>15</v>
      </c>
      <c r="I632" s="49"/>
      <c r="M632" s="49"/>
      <c r="N632" s="49"/>
      <c r="O632" s="49" t="s">
        <v>2956</v>
      </c>
      <c r="P632">
        <v>3</v>
      </c>
      <c r="Q632" t="s">
        <v>2957</v>
      </c>
      <c r="S632" s="49"/>
      <c r="T632" s="49"/>
      <c r="U632" s="49"/>
      <c r="W632" s="49"/>
      <c r="Z632" s="49"/>
      <c r="AA632" s="49"/>
      <c r="AB632" s="49"/>
    </row>
    <row r="633" spans="1:28" x14ac:dyDescent="0.25">
      <c r="A633" t="s">
        <v>2958</v>
      </c>
      <c r="B633" t="s">
        <v>952</v>
      </c>
      <c r="C633" t="s">
        <v>73</v>
      </c>
      <c r="D633">
        <v>4</v>
      </c>
      <c r="E633">
        <v>35</v>
      </c>
      <c r="F633">
        <v>15</v>
      </c>
      <c r="I633" s="49"/>
      <c r="M633" s="49"/>
      <c r="N633" s="49"/>
      <c r="O633" s="49" t="s">
        <v>2956</v>
      </c>
      <c r="P633">
        <v>3</v>
      </c>
      <c r="Q633" t="s">
        <v>2959</v>
      </c>
      <c r="S633" s="49"/>
      <c r="T633" s="49"/>
      <c r="U633" s="49"/>
      <c r="W633" s="49"/>
      <c r="Z633" s="49"/>
      <c r="AA633" s="49"/>
      <c r="AB633" s="49"/>
    </row>
    <row r="634" spans="1:28" x14ac:dyDescent="0.25">
      <c r="A634" t="s">
        <v>2960</v>
      </c>
      <c r="B634" t="s">
        <v>952</v>
      </c>
      <c r="C634" t="s">
        <v>73</v>
      </c>
      <c r="D634">
        <v>5</v>
      </c>
      <c r="E634">
        <v>35</v>
      </c>
      <c r="F634">
        <v>20</v>
      </c>
      <c r="I634" s="49"/>
      <c r="M634" s="49" t="s">
        <v>1745</v>
      </c>
      <c r="N634" s="49"/>
      <c r="O634" s="49" t="s">
        <v>2961</v>
      </c>
      <c r="P634">
        <v>3</v>
      </c>
      <c r="Q634" t="s">
        <v>2962</v>
      </c>
      <c r="S634" s="49"/>
      <c r="T634" s="49"/>
      <c r="U634" s="49"/>
      <c r="W634" s="49"/>
      <c r="Z634" s="49"/>
      <c r="AA634" s="49"/>
      <c r="AB634" s="49"/>
    </row>
    <row r="635" spans="1:28" x14ac:dyDescent="0.25">
      <c r="A635" t="s">
        <v>2963</v>
      </c>
      <c r="B635" t="s">
        <v>952</v>
      </c>
      <c r="C635" t="s">
        <v>102</v>
      </c>
      <c r="D635">
        <v>1</v>
      </c>
      <c r="E635">
        <v>20</v>
      </c>
      <c r="F635">
        <v>15</v>
      </c>
      <c r="I635" s="49"/>
      <c r="J635">
        <v>2</v>
      </c>
      <c r="K635">
        <v>1</v>
      </c>
      <c r="L635">
        <v>2</v>
      </c>
      <c r="M635" s="49" t="s">
        <v>2289</v>
      </c>
      <c r="N635" s="49"/>
      <c r="O635" s="49" t="s">
        <v>2527</v>
      </c>
      <c r="P635">
        <v>3</v>
      </c>
      <c r="Q635" t="s">
        <v>2964</v>
      </c>
      <c r="S635" s="49"/>
      <c r="T635" s="49"/>
      <c r="U635" s="49"/>
      <c r="W635" s="49"/>
      <c r="Z635" s="49"/>
      <c r="AA635" s="49"/>
      <c r="AB635" s="49"/>
    </row>
    <row r="636" spans="1:28" x14ac:dyDescent="0.25">
      <c r="A636" t="s">
        <v>2965</v>
      </c>
      <c r="B636" t="s">
        <v>952</v>
      </c>
      <c r="C636" t="s">
        <v>102</v>
      </c>
      <c r="D636">
        <v>2</v>
      </c>
      <c r="E636">
        <v>25</v>
      </c>
      <c r="F636">
        <v>15</v>
      </c>
      <c r="I636" s="49"/>
      <c r="J636">
        <v>2</v>
      </c>
      <c r="K636">
        <v>2</v>
      </c>
      <c r="L636">
        <v>2</v>
      </c>
      <c r="M636" s="49" t="s">
        <v>618</v>
      </c>
      <c r="N636" s="49"/>
      <c r="O636" s="49" t="s">
        <v>2966</v>
      </c>
      <c r="P636">
        <v>3</v>
      </c>
      <c r="Q636" t="s">
        <v>2967</v>
      </c>
      <c r="S636" s="49"/>
      <c r="T636" s="49"/>
      <c r="U636" s="49"/>
      <c r="W636" s="49"/>
      <c r="Z636" s="49"/>
      <c r="AA636" s="49"/>
      <c r="AB636" s="49"/>
    </row>
    <row r="637" spans="1:28" x14ac:dyDescent="0.25">
      <c r="A637" t="s">
        <v>2968</v>
      </c>
      <c r="B637" t="s">
        <v>952</v>
      </c>
      <c r="C637" t="s">
        <v>102</v>
      </c>
      <c r="D637">
        <v>3</v>
      </c>
      <c r="E637">
        <v>25</v>
      </c>
      <c r="F637">
        <v>12</v>
      </c>
      <c r="I637" s="49"/>
      <c r="J637">
        <v>2</v>
      </c>
      <c r="K637">
        <v>2</v>
      </c>
      <c r="L637">
        <v>2</v>
      </c>
      <c r="M637" s="49" t="s">
        <v>618</v>
      </c>
      <c r="N637" s="49"/>
      <c r="O637" s="49" t="s">
        <v>2966</v>
      </c>
      <c r="P637">
        <v>3</v>
      </c>
      <c r="Q637" t="s">
        <v>2969</v>
      </c>
      <c r="S637" s="49"/>
      <c r="T637" s="49"/>
      <c r="U637" s="49"/>
      <c r="W637" s="49"/>
      <c r="Z637" s="49"/>
      <c r="AA637" s="49"/>
      <c r="AB637" s="49"/>
    </row>
    <row r="638" spans="1:28" x14ac:dyDescent="0.25">
      <c r="A638" t="s">
        <v>2970</v>
      </c>
      <c r="B638" t="s">
        <v>952</v>
      </c>
      <c r="C638" t="s">
        <v>323</v>
      </c>
      <c r="D638">
        <v>1</v>
      </c>
      <c r="E638">
        <v>30</v>
      </c>
      <c r="F638">
        <v>10</v>
      </c>
      <c r="I638" s="49"/>
      <c r="J638">
        <v>2</v>
      </c>
      <c r="K638">
        <v>1</v>
      </c>
      <c r="L638">
        <v>2</v>
      </c>
      <c r="M638" s="49" t="s">
        <v>1745</v>
      </c>
      <c r="N638" s="49"/>
      <c r="O638" s="49" t="s">
        <v>2971</v>
      </c>
      <c r="P638">
        <v>3</v>
      </c>
      <c r="Q638" t="s">
        <v>2972</v>
      </c>
      <c r="S638" s="49"/>
      <c r="T638" s="49"/>
      <c r="U638" s="49"/>
      <c r="W638" s="49"/>
      <c r="Z638" s="49"/>
      <c r="AA638" s="49"/>
      <c r="AB638" s="49"/>
    </row>
    <row r="639" spans="1:28" x14ac:dyDescent="0.25">
      <c r="A639" t="s">
        <v>2973</v>
      </c>
      <c r="B639" t="s">
        <v>952</v>
      </c>
      <c r="C639" t="s">
        <v>323</v>
      </c>
      <c r="D639">
        <v>2</v>
      </c>
      <c r="E639">
        <v>30</v>
      </c>
      <c r="F639">
        <v>10</v>
      </c>
      <c r="I639" s="49"/>
      <c r="J639">
        <v>2</v>
      </c>
      <c r="K639">
        <v>1</v>
      </c>
      <c r="L639">
        <v>2</v>
      </c>
      <c r="M639" s="49" t="s">
        <v>1745</v>
      </c>
      <c r="N639" s="49"/>
      <c r="O639" s="49" t="s">
        <v>2974</v>
      </c>
      <c r="P639">
        <v>3</v>
      </c>
      <c r="Q639" t="s">
        <v>2975</v>
      </c>
      <c r="S639" s="49"/>
      <c r="T639" s="49"/>
      <c r="U639" s="49"/>
      <c r="W639" s="49"/>
      <c r="Z639" s="49"/>
      <c r="AA639" s="49"/>
      <c r="AB639" s="49"/>
    </row>
    <row r="640" spans="1:28" x14ac:dyDescent="0.25">
      <c r="A640" t="s">
        <v>2976</v>
      </c>
      <c r="B640" t="s">
        <v>952</v>
      </c>
      <c r="C640" t="s">
        <v>323</v>
      </c>
      <c r="D640">
        <v>3</v>
      </c>
      <c r="E640">
        <v>40</v>
      </c>
      <c r="F640">
        <v>10</v>
      </c>
      <c r="I640" s="49"/>
      <c r="J640">
        <v>2</v>
      </c>
      <c r="K640">
        <v>1</v>
      </c>
      <c r="L640">
        <v>2</v>
      </c>
      <c r="M640" s="49" t="s">
        <v>1745</v>
      </c>
      <c r="N640" s="49"/>
      <c r="O640" s="49" t="s">
        <v>2974</v>
      </c>
      <c r="P640">
        <v>3</v>
      </c>
      <c r="Q640" t="s">
        <v>2977</v>
      </c>
      <c r="S640" s="49"/>
      <c r="T640" s="49"/>
      <c r="U640" s="49"/>
      <c r="W640" s="49"/>
      <c r="Z640" s="49"/>
      <c r="AA640" s="49"/>
      <c r="AB640" s="49"/>
    </row>
    <row r="641" spans="1:28" x14ac:dyDescent="0.25">
      <c r="A641" t="s">
        <v>2978</v>
      </c>
      <c r="B641" t="s">
        <v>952</v>
      </c>
      <c r="C641" t="s">
        <v>1</v>
      </c>
      <c r="D641">
        <v>1</v>
      </c>
      <c r="E641">
        <v>150</v>
      </c>
      <c r="G641">
        <v>45</v>
      </c>
      <c r="I641" s="49"/>
      <c r="M641" s="49"/>
      <c r="N641" s="49"/>
      <c r="O641" s="49"/>
      <c r="P641">
        <v>3</v>
      </c>
      <c r="Q641" t="s">
        <v>2979</v>
      </c>
      <c r="S641" s="49"/>
      <c r="T641" s="49"/>
      <c r="U641" s="49"/>
      <c r="W641" s="49"/>
      <c r="Z641" s="49"/>
      <c r="AA641" s="49"/>
      <c r="AB641" s="49"/>
    </row>
    <row r="642" spans="1:28" x14ac:dyDescent="0.25">
      <c r="A642" t="s">
        <v>2980</v>
      </c>
      <c r="B642" t="s">
        <v>952</v>
      </c>
      <c r="C642" t="s">
        <v>1</v>
      </c>
      <c r="D642">
        <v>2</v>
      </c>
      <c r="E642">
        <v>150</v>
      </c>
      <c r="G642">
        <v>39.6</v>
      </c>
      <c r="I642" s="49"/>
      <c r="M642" s="49"/>
      <c r="N642" s="49"/>
      <c r="O642" s="49"/>
      <c r="P642">
        <v>3</v>
      </c>
      <c r="Q642" t="s">
        <v>955</v>
      </c>
      <c r="S642" s="49"/>
      <c r="T642" s="49"/>
      <c r="U642" s="49"/>
      <c r="W642" s="49"/>
      <c r="Z642" s="49"/>
      <c r="AA642" s="49"/>
      <c r="AB642" s="49"/>
    </row>
    <row r="643" spans="1:28" x14ac:dyDescent="0.25">
      <c r="A643" t="s">
        <v>2981</v>
      </c>
      <c r="B643" t="s">
        <v>956</v>
      </c>
      <c r="C643" t="s">
        <v>112</v>
      </c>
      <c r="D643">
        <v>1</v>
      </c>
      <c r="E643">
        <v>40</v>
      </c>
      <c r="F643">
        <v>12</v>
      </c>
      <c r="I643" s="49"/>
      <c r="J643">
        <v>3</v>
      </c>
      <c r="K643">
        <v>1</v>
      </c>
      <c r="L643">
        <v>2</v>
      </c>
      <c r="M643" s="49" t="s">
        <v>1745</v>
      </c>
      <c r="N643" s="49"/>
      <c r="O643" s="49" t="s">
        <v>2982</v>
      </c>
      <c r="P643">
        <v>3</v>
      </c>
      <c r="Q643" t="s">
        <v>958</v>
      </c>
      <c r="S643" s="49"/>
      <c r="T643" s="49"/>
      <c r="U643" s="49"/>
      <c r="W643" s="49"/>
      <c r="Z643" s="49"/>
      <c r="AA643" s="49"/>
      <c r="AB643" s="49"/>
    </row>
    <row r="644" spans="1:28" x14ac:dyDescent="0.25">
      <c r="A644" t="s">
        <v>2983</v>
      </c>
      <c r="B644" t="s">
        <v>956</v>
      </c>
      <c r="C644" t="s">
        <v>112</v>
      </c>
      <c r="D644">
        <v>2</v>
      </c>
      <c r="E644">
        <v>40</v>
      </c>
      <c r="F644">
        <v>12</v>
      </c>
      <c r="I644" s="49"/>
      <c r="J644">
        <v>3</v>
      </c>
      <c r="K644">
        <v>1</v>
      </c>
      <c r="L644">
        <v>2</v>
      </c>
      <c r="M644" s="49" t="s">
        <v>1745</v>
      </c>
      <c r="N644" s="49"/>
      <c r="O644" s="49" t="s">
        <v>2982</v>
      </c>
      <c r="P644">
        <v>3</v>
      </c>
      <c r="Q644" t="s">
        <v>2984</v>
      </c>
      <c r="S644" s="49"/>
      <c r="T644" s="49"/>
      <c r="U644" s="49"/>
      <c r="W644" s="49"/>
      <c r="Z644" s="49"/>
      <c r="AA644" s="49"/>
      <c r="AB644" s="49"/>
    </row>
    <row r="645" spans="1:28" x14ac:dyDescent="0.25">
      <c r="A645" t="s">
        <v>2985</v>
      </c>
      <c r="B645" t="s">
        <v>956</v>
      </c>
      <c r="C645" t="s">
        <v>112</v>
      </c>
      <c r="D645">
        <v>3</v>
      </c>
      <c r="E645">
        <v>40</v>
      </c>
      <c r="F645">
        <v>9</v>
      </c>
      <c r="I645" s="49"/>
      <c r="J645">
        <v>3</v>
      </c>
      <c r="K645">
        <v>1</v>
      </c>
      <c r="L645">
        <v>2</v>
      </c>
      <c r="M645" s="49" t="s">
        <v>610</v>
      </c>
      <c r="N645" s="49"/>
      <c r="O645" s="49" t="s">
        <v>2986</v>
      </c>
      <c r="P645">
        <v>3</v>
      </c>
      <c r="Q645" t="s">
        <v>2987</v>
      </c>
      <c r="S645" s="49"/>
      <c r="T645" s="49"/>
      <c r="U645" s="49"/>
      <c r="W645" s="49"/>
      <c r="Z645" s="49"/>
      <c r="AA645" s="49"/>
      <c r="AB645" s="49"/>
    </row>
    <row r="646" spans="1:28" x14ac:dyDescent="0.25">
      <c r="A646" t="s">
        <v>2988</v>
      </c>
      <c r="B646" t="s">
        <v>956</v>
      </c>
      <c r="C646" t="s">
        <v>112</v>
      </c>
      <c r="D646">
        <v>4</v>
      </c>
      <c r="E646">
        <v>40</v>
      </c>
      <c r="F646">
        <v>9</v>
      </c>
      <c r="I646" s="49"/>
      <c r="J646">
        <v>3</v>
      </c>
      <c r="K646">
        <v>1</v>
      </c>
      <c r="L646">
        <v>2</v>
      </c>
      <c r="M646" s="49" t="s">
        <v>610</v>
      </c>
      <c r="N646" s="49"/>
      <c r="O646" s="49" t="s">
        <v>2986</v>
      </c>
      <c r="P646">
        <v>3</v>
      </c>
      <c r="Q646" t="s">
        <v>2989</v>
      </c>
      <c r="S646" s="49"/>
      <c r="T646" s="49"/>
      <c r="U646" s="49"/>
      <c r="W646" s="49"/>
      <c r="Z646" s="49"/>
      <c r="AA646" s="49"/>
      <c r="AB646" s="49"/>
    </row>
    <row r="647" spans="1:28" x14ac:dyDescent="0.25">
      <c r="A647" t="s">
        <v>2990</v>
      </c>
      <c r="B647" t="s">
        <v>956</v>
      </c>
      <c r="C647" t="s">
        <v>126</v>
      </c>
      <c r="D647">
        <v>1</v>
      </c>
      <c r="E647">
        <v>20</v>
      </c>
      <c r="F647">
        <v>15</v>
      </c>
      <c r="I647" s="49"/>
      <c r="J647">
        <v>2</v>
      </c>
      <c r="K647">
        <v>3</v>
      </c>
      <c r="L647">
        <v>2</v>
      </c>
      <c r="M647" s="49" t="s">
        <v>1745</v>
      </c>
      <c r="N647" s="49"/>
      <c r="O647" s="49" t="s">
        <v>2991</v>
      </c>
      <c r="P647">
        <v>3</v>
      </c>
      <c r="Q647" t="s">
        <v>2992</v>
      </c>
      <c r="S647" s="49"/>
      <c r="T647" s="49"/>
      <c r="U647" s="49"/>
      <c r="W647" s="49"/>
      <c r="Z647" s="49"/>
      <c r="AA647" s="49"/>
      <c r="AB647" s="49"/>
    </row>
    <row r="648" spans="1:28" x14ac:dyDescent="0.25">
      <c r="A648" t="s">
        <v>2993</v>
      </c>
      <c r="B648" t="s">
        <v>956</v>
      </c>
      <c r="C648" t="s">
        <v>126</v>
      </c>
      <c r="D648">
        <v>2</v>
      </c>
      <c r="E648">
        <v>20</v>
      </c>
      <c r="F648">
        <v>15</v>
      </c>
      <c r="I648" s="49"/>
      <c r="J648">
        <v>2</v>
      </c>
      <c r="K648">
        <v>1</v>
      </c>
      <c r="L648">
        <v>2</v>
      </c>
      <c r="M648" s="49" t="s">
        <v>2994</v>
      </c>
      <c r="N648" s="49"/>
      <c r="O648" s="49" t="s">
        <v>2995</v>
      </c>
      <c r="P648">
        <v>3</v>
      </c>
      <c r="Q648" t="s">
        <v>2996</v>
      </c>
      <c r="S648" s="49"/>
      <c r="T648" s="49"/>
      <c r="U648" s="49"/>
      <c r="W648" s="49"/>
      <c r="Z648" s="49"/>
      <c r="AA648" s="49"/>
      <c r="AB648" s="49"/>
    </row>
    <row r="649" spans="1:28" x14ac:dyDescent="0.25">
      <c r="A649" t="s">
        <v>2997</v>
      </c>
      <c r="B649" t="s">
        <v>956</v>
      </c>
      <c r="C649" t="s">
        <v>126</v>
      </c>
      <c r="D649">
        <v>3</v>
      </c>
      <c r="E649">
        <v>20</v>
      </c>
      <c r="F649">
        <v>15</v>
      </c>
      <c r="I649" s="49"/>
      <c r="J649">
        <v>2</v>
      </c>
      <c r="K649">
        <v>1</v>
      </c>
      <c r="L649">
        <v>2</v>
      </c>
      <c r="M649" s="49" t="s">
        <v>2994</v>
      </c>
      <c r="N649" s="49"/>
      <c r="O649" s="49" t="s">
        <v>2995</v>
      </c>
      <c r="P649">
        <v>3</v>
      </c>
      <c r="Q649" t="s">
        <v>2998</v>
      </c>
      <c r="S649" s="49"/>
      <c r="T649" s="49"/>
      <c r="U649" s="49"/>
      <c r="W649" s="49"/>
      <c r="Z649" s="49"/>
      <c r="AA649" s="49"/>
      <c r="AB649" s="49"/>
    </row>
    <row r="650" spans="1:28" x14ac:dyDescent="0.25">
      <c r="A650" t="s">
        <v>2999</v>
      </c>
      <c r="B650" t="s">
        <v>956</v>
      </c>
      <c r="C650" t="s">
        <v>214</v>
      </c>
      <c r="D650">
        <v>1</v>
      </c>
      <c r="E650">
        <v>47.5</v>
      </c>
      <c r="F650">
        <v>12</v>
      </c>
      <c r="I650" s="49"/>
      <c r="J650">
        <v>2</v>
      </c>
      <c r="K650">
        <v>1</v>
      </c>
      <c r="L650">
        <v>2</v>
      </c>
      <c r="M650" s="49" t="s">
        <v>1745</v>
      </c>
      <c r="N650" s="49"/>
      <c r="O650" s="49" t="s">
        <v>3000</v>
      </c>
      <c r="P650">
        <v>3</v>
      </c>
      <c r="Q650" t="s">
        <v>3001</v>
      </c>
      <c r="S650" s="49"/>
      <c r="T650" s="49"/>
      <c r="U650" s="49"/>
      <c r="W650" s="49"/>
      <c r="Z650" s="49"/>
      <c r="AA650" s="49"/>
      <c r="AB650" s="49"/>
    </row>
    <row r="651" spans="1:28" x14ac:dyDescent="0.25">
      <c r="A651" t="s">
        <v>3002</v>
      </c>
      <c r="B651" t="s">
        <v>956</v>
      </c>
      <c r="C651" t="s">
        <v>214</v>
      </c>
      <c r="D651">
        <v>2</v>
      </c>
      <c r="E651">
        <v>47.5</v>
      </c>
      <c r="F651">
        <v>10</v>
      </c>
      <c r="I651" s="49"/>
      <c r="J651">
        <v>2</v>
      </c>
      <c r="K651">
        <v>1</v>
      </c>
      <c r="L651">
        <v>2</v>
      </c>
      <c r="M651" s="49" t="s">
        <v>610</v>
      </c>
      <c r="N651" s="49"/>
      <c r="O651" s="49" t="s">
        <v>3003</v>
      </c>
      <c r="P651">
        <v>3</v>
      </c>
      <c r="Q651" t="s">
        <v>3004</v>
      </c>
      <c r="S651" s="49"/>
      <c r="T651" s="49"/>
      <c r="U651" s="49"/>
      <c r="W651" s="49"/>
      <c r="Z651" s="49"/>
      <c r="AA651" s="49"/>
      <c r="AB651" s="49"/>
    </row>
    <row r="652" spans="1:28" x14ac:dyDescent="0.25">
      <c r="A652" t="s">
        <v>3005</v>
      </c>
      <c r="B652" t="s">
        <v>956</v>
      </c>
      <c r="C652" t="s">
        <v>214</v>
      </c>
      <c r="D652">
        <v>3</v>
      </c>
      <c r="E652">
        <v>47.5</v>
      </c>
      <c r="F652">
        <v>8</v>
      </c>
      <c r="I652" s="49"/>
      <c r="J652">
        <v>2</v>
      </c>
      <c r="K652">
        <v>1</v>
      </c>
      <c r="L652">
        <v>2</v>
      </c>
      <c r="M652" s="49" t="s">
        <v>610</v>
      </c>
      <c r="N652" s="49"/>
      <c r="O652" s="49" t="s">
        <v>3003</v>
      </c>
      <c r="P652">
        <v>3</v>
      </c>
      <c r="Q652" t="s">
        <v>3006</v>
      </c>
      <c r="S652" s="49"/>
      <c r="T652" s="49"/>
      <c r="U652" s="49"/>
      <c r="W652" s="49"/>
      <c r="Z652" s="49"/>
      <c r="AA652" s="49"/>
      <c r="AB652" s="49"/>
    </row>
    <row r="653" spans="1:28" x14ac:dyDescent="0.25">
      <c r="A653" t="s">
        <v>3007</v>
      </c>
      <c r="B653" t="s">
        <v>956</v>
      </c>
      <c r="C653" t="s">
        <v>214</v>
      </c>
      <c r="D653">
        <v>4</v>
      </c>
      <c r="E653">
        <v>47.5</v>
      </c>
      <c r="F653">
        <v>8</v>
      </c>
      <c r="I653" s="49"/>
      <c r="J653">
        <v>2</v>
      </c>
      <c r="K653">
        <v>1</v>
      </c>
      <c r="L653">
        <v>2</v>
      </c>
      <c r="M653" s="49" t="s">
        <v>610</v>
      </c>
      <c r="N653" s="49"/>
      <c r="O653" s="49" t="s">
        <v>3003</v>
      </c>
      <c r="P653">
        <v>3</v>
      </c>
      <c r="Q653" t="s">
        <v>3008</v>
      </c>
      <c r="S653" s="49"/>
      <c r="T653" s="49"/>
      <c r="U653" s="49"/>
      <c r="W653" s="49"/>
      <c r="Z653" s="49"/>
      <c r="AA653" s="49"/>
      <c r="AB653" s="49"/>
    </row>
    <row r="654" spans="1:28" x14ac:dyDescent="0.25">
      <c r="A654" t="s">
        <v>3009</v>
      </c>
      <c r="B654" t="s">
        <v>956</v>
      </c>
      <c r="C654" t="s">
        <v>235</v>
      </c>
      <c r="D654">
        <v>1</v>
      </c>
      <c r="E654">
        <v>12.5</v>
      </c>
      <c r="F654">
        <v>12</v>
      </c>
      <c r="I654" s="49"/>
      <c r="J654">
        <v>1</v>
      </c>
      <c r="K654">
        <v>1</v>
      </c>
      <c r="L654">
        <v>3</v>
      </c>
      <c r="M654" s="49"/>
      <c r="N654" s="49"/>
      <c r="O654" s="49" t="s">
        <v>3010</v>
      </c>
      <c r="P654">
        <v>3</v>
      </c>
      <c r="Q654" t="s">
        <v>3011</v>
      </c>
      <c r="S654" s="49"/>
      <c r="T654" s="49"/>
      <c r="U654" s="49"/>
      <c r="W654" s="49"/>
      <c r="Z654" s="49"/>
      <c r="AA654" s="49"/>
      <c r="AB654" s="49"/>
    </row>
    <row r="655" spans="1:28" x14ac:dyDescent="0.25">
      <c r="A655" t="s">
        <v>3012</v>
      </c>
      <c r="B655" t="s">
        <v>956</v>
      </c>
      <c r="C655" t="s">
        <v>235</v>
      </c>
      <c r="D655">
        <v>2</v>
      </c>
      <c r="E655">
        <v>12.5</v>
      </c>
      <c r="F655">
        <v>11</v>
      </c>
      <c r="I655" s="49"/>
      <c r="J655">
        <v>1</v>
      </c>
      <c r="K655">
        <v>1</v>
      </c>
      <c r="L655">
        <v>3</v>
      </c>
      <c r="M655" s="49" t="s">
        <v>1745</v>
      </c>
      <c r="N655" s="49"/>
      <c r="O655" s="49" t="s">
        <v>2403</v>
      </c>
      <c r="P655">
        <v>3</v>
      </c>
      <c r="Q655" t="s">
        <v>3013</v>
      </c>
      <c r="S655" s="49"/>
      <c r="T655" s="49"/>
      <c r="U655" s="49"/>
      <c r="W655" s="49"/>
      <c r="Z655" s="49"/>
      <c r="AA655" s="49"/>
      <c r="AB655" s="49"/>
    </row>
    <row r="656" spans="1:28" x14ac:dyDescent="0.25">
      <c r="A656" t="s">
        <v>3014</v>
      </c>
      <c r="B656" t="s">
        <v>956</v>
      </c>
      <c r="C656" t="s">
        <v>235</v>
      </c>
      <c r="D656">
        <v>3</v>
      </c>
      <c r="E656">
        <v>12.5</v>
      </c>
      <c r="F656">
        <v>12</v>
      </c>
      <c r="I656" s="49"/>
      <c r="J656">
        <v>1</v>
      </c>
      <c r="K656">
        <v>1</v>
      </c>
      <c r="L656">
        <v>3</v>
      </c>
      <c r="M656" s="49" t="s">
        <v>610</v>
      </c>
      <c r="N656" s="49"/>
      <c r="O656" s="49" t="s">
        <v>2406</v>
      </c>
      <c r="P656">
        <v>3</v>
      </c>
      <c r="Q656" t="s">
        <v>3015</v>
      </c>
      <c r="S656" s="49"/>
      <c r="T656" s="49"/>
      <c r="U656" s="49"/>
      <c r="W656" s="49"/>
      <c r="Z656" s="49"/>
      <c r="AA656" s="49"/>
      <c r="AB656" s="49"/>
    </row>
    <row r="657" spans="1:28" x14ac:dyDescent="0.25">
      <c r="A657" t="s">
        <v>3016</v>
      </c>
      <c r="B657" t="s">
        <v>956</v>
      </c>
      <c r="C657" t="s">
        <v>303</v>
      </c>
      <c r="D657">
        <v>1</v>
      </c>
      <c r="E657">
        <v>6</v>
      </c>
      <c r="F657">
        <v>12</v>
      </c>
      <c r="I657" s="49"/>
      <c r="J657">
        <v>2</v>
      </c>
      <c r="K657">
        <v>2</v>
      </c>
      <c r="L657">
        <v>2</v>
      </c>
      <c r="M657" s="49" t="s">
        <v>1745</v>
      </c>
      <c r="N657" s="49"/>
      <c r="O657" s="49" t="s">
        <v>2664</v>
      </c>
      <c r="P657">
        <v>3</v>
      </c>
      <c r="Q657" t="s">
        <v>3017</v>
      </c>
      <c r="S657" s="49"/>
      <c r="T657" s="49"/>
      <c r="U657" s="49"/>
      <c r="W657" s="49"/>
      <c r="Z657" s="49"/>
      <c r="AA657" s="49"/>
      <c r="AB657" s="49"/>
    </row>
    <row r="658" spans="1:28" x14ac:dyDescent="0.25">
      <c r="A658" t="s">
        <v>3018</v>
      </c>
      <c r="B658" t="s">
        <v>956</v>
      </c>
      <c r="C658" t="s">
        <v>303</v>
      </c>
      <c r="D658">
        <v>2</v>
      </c>
      <c r="E658">
        <v>6</v>
      </c>
      <c r="F658">
        <v>15</v>
      </c>
      <c r="I658" s="49"/>
      <c r="J658">
        <v>2</v>
      </c>
      <c r="K658">
        <v>2</v>
      </c>
      <c r="L658">
        <v>2</v>
      </c>
      <c r="M658" s="49" t="s">
        <v>1745</v>
      </c>
      <c r="N658" s="49"/>
      <c r="O658" s="49" t="s">
        <v>2664</v>
      </c>
      <c r="P658">
        <v>3</v>
      </c>
      <c r="Q658" t="s">
        <v>3019</v>
      </c>
      <c r="S658" s="49"/>
      <c r="T658" s="49"/>
      <c r="U658" s="49"/>
      <c r="W658" s="49"/>
      <c r="Z658" s="49"/>
      <c r="AA658" s="49"/>
      <c r="AB658" s="49"/>
    </row>
    <row r="659" spans="1:28" x14ac:dyDescent="0.25">
      <c r="A659" t="s">
        <v>3020</v>
      </c>
      <c r="B659" t="s">
        <v>956</v>
      </c>
      <c r="C659" t="s">
        <v>303</v>
      </c>
      <c r="D659">
        <v>3</v>
      </c>
      <c r="E659">
        <v>6</v>
      </c>
      <c r="F659">
        <v>15</v>
      </c>
      <c r="I659" s="49"/>
      <c r="J659">
        <v>2</v>
      </c>
      <c r="K659">
        <v>2</v>
      </c>
      <c r="L659">
        <v>2</v>
      </c>
      <c r="M659" s="49" t="s">
        <v>1745</v>
      </c>
      <c r="N659" s="49"/>
      <c r="O659" s="49" t="s">
        <v>2664</v>
      </c>
      <c r="P659">
        <v>3</v>
      </c>
      <c r="Q659" t="s">
        <v>959</v>
      </c>
      <c r="S659" s="49"/>
      <c r="T659" s="49"/>
      <c r="U659" s="49"/>
      <c r="W659" s="49"/>
      <c r="Z659" s="49"/>
      <c r="AA659" s="49"/>
      <c r="AB659" s="49"/>
    </row>
    <row r="660" spans="1:28" x14ac:dyDescent="0.25">
      <c r="A660" t="s">
        <v>3021</v>
      </c>
      <c r="B660" t="s">
        <v>960</v>
      </c>
      <c r="C660" t="s">
        <v>356</v>
      </c>
      <c r="D660">
        <v>1</v>
      </c>
      <c r="G660">
        <v>300</v>
      </c>
      <c r="H660">
        <v>0.81</v>
      </c>
      <c r="I660" s="49" t="s">
        <v>2238</v>
      </c>
      <c r="M660" s="49"/>
      <c r="N660" s="49"/>
      <c r="O660" s="49" t="s">
        <v>2905</v>
      </c>
      <c r="P660">
        <v>3</v>
      </c>
      <c r="Q660" t="s">
        <v>962</v>
      </c>
      <c r="S660" s="49"/>
      <c r="T660" s="49"/>
      <c r="U660" s="49"/>
      <c r="W660" s="49"/>
      <c r="Z660" s="49"/>
      <c r="AA660" s="49"/>
      <c r="AB660" s="49"/>
    </row>
    <row r="661" spans="1:28" x14ac:dyDescent="0.25">
      <c r="A661" t="s">
        <v>3022</v>
      </c>
      <c r="B661" t="s">
        <v>960</v>
      </c>
      <c r="C661" t="s">
        <v>249</v>
      </c>
      <c r="D661">
        <v>1</v>
      </c>
      <c r="E661">
        <v>130</v>
      </c>
      <c r="F661">
        <v>8</v>
      </c>
      <c r="I661" s="49"/>
      <c r="J661">
        <v>3</v>
      </c>
      <c r="K661">
        <v>1</v>
      </c>
      <c r="L661">
        <v>1</v>
      </c>
      <c r="M661" s="49" t="s">
        <v>618</v>
      </c>
      <c r="N661" s="49"/>
      <c r="O661" s="49" t="s">
        <v>2598</v>
      </c>
      <c r="P661">
        <v>3</v>
      </c>
      <c r="Q661" t="s">
        <v>3023</v>
      </c>
      <c r="S661" s="49"/>
      <c r="T661" s="49"/>
      <c r="U661" s="49"/>
      <c r="W661" s="49"/>
      <c r="Z661" s="49"/>
      <c r="AA661" s="49"/>
      <c r="AB661" s="49"/>
    </row>
    <row r="662" spans="1:28" x14ac:dyDescent="0.25">
      <c r="A662" t="s">
        <v>3024</v>
      </c>
      <c r="B662" t="s">
        <v>960</v>
      </c>
      <c r="C662" t="s">
        <v>249</v>
      </c>
      <c r="D662">
        <v>2</v>
      </c>
      <c r="E662">
        <v>130</v>
      </c>
      <c r="F662">
        <v>8</v>
      </c>
      <c r="I662" s="49"/>
      <c r="J662">
        <v>3</v>
      </c>
      <c r="K662">
        <v>1</v>
      </c>
      <c r="L662">
        <v>1</v>
      </c>
      <c r="M662" s="49" t="s">
        <v>618</v>
      </c>
      <c r="N662" s="49"/>
      <c r="O662" s="49" t="s">
        <v>2598</v>
      </c>
      <c r="P662">
        <v>3</v>
      </c>
      <c r="Q662" t="s">
        <v>3025</v>
      </c>
      <c r="S662" s="49"/>
      <c r="T662" s="49"/>
      <c r="U662" s="49"/>
      <c r="W662" s="49"/>
      <c r="Z662" s="49"/>
      <c r="AA662" s="49"/>
      <c r="AB662" s="49"/>
    </row>
    <row r="663" spans="1:28" x14ac:dyDescent="0.25">
      <c r="A663" t="s">
        <v>3026</v>
      </c>
      <c r="B663" t="s">
        <v>960</v>
      </c>
      <c r="C663" t="s">
        <v>249</v>
      </c>
      <c r="D663">
        <v>3</v>
      </c>
      <c r="E663">
        <v>130</v>
      </c>
      <c r="F663">
        <v>8</v>
      </c>
      <c r="I663" s="49"/>
      <c r="J663">
        <v>3</v>
      </c>
      <c r="K663">
        <v>1</v>
      </c>
      <c r="L663">
        <v>1</v>
      </c>
      <c r="M663" s="49" t="s">
        <v>618</v>
      </c>
      <c r="N663" s="49"/>
      <c r="O663" s="49" t="s">
        <v>3027</v>
      </c>
      <c r="P663">
        <v>3</v>
      </c>
      <c r="Q663" t="s">
        <v>3028</v>
      </c>
      <c r="S663" s="49"/>
      <c r="T663" s="49"/>
      <c r="U663" s="49"/>
      <c r="W663" s="49"/>
      <c r="Z663" s="49"/>
      <c r="AA663" s="49"/>
      <c r="AB663" s="49"/>
    </row>
    <row r="664" spans="1:28" x14ac:dyDescent="0.25">
      <c r="A664" t="s">
        <v>3029</v>
      </c>
      <c r="B664" t="s">
        <v>960</v>
      </c>
      <c r="C664" t="s">
        <v>249</v>
      </c>
      <c r="D664">
        <v>4</v>
      </c>
      <c r="E664">
        <v>130</v>
      </c>
      <c r="F664">
        <v>8</v>
      </c>
      <c r="I664" s="49"/>
      <c r="J664">
        <v>3</v>
      </c>
      <c r="K664">
        <v>1</v>
      </c>
      <c r="L664">
        <v>1</v>
      </c>
      <c r="M664" s="49" t="s">
        <v>1745</v>
      </c>
      <c r="N664" s="49"/>
      <c r="O664" s="49" t="s">
        <v>3030</v>
      </c>
      <c r="P664">
        <v>3</v>
      </c>
      <c r="Q664" t="s">
        <v>3031</v>
      </c>
      <c r="S664" s="49"/>
      <c r="T664" s="49"/>
      <c r="U664" s="49"/>
      <c r="W664" s="49"/>
      <c r="Z664" s="49"/>
      <c r="AA664" s="49"/>
      <c r="AB664" s="49"/>
    </row>
    <row r="665" spans="1:28" x14ac:dyDescent="0.25">
      <c r="A665" t="s">
        <v>3032</v>
      </c>
      <c r="B665" t="s">
        <v>960</v>
      </c>
      <c r="C665" t="s">
        <v>256</v>
      </c>
      <c r="D665">
        <v>1</v>
      </c>
      <c r="E665">
        <v>30</v>
      </c>
      <c r="F665">
        <v>8</v>
      </c>
      <c r="I665" s="49"/>
      <c r="J665">
        <v>2</v>
      </c>
      <c r="K665">
        <v>1</v>
      </c>
      <c r="L665">
        <v>2</v>
      </c>
      <c r="M665" s="49" t="s">
        <v>1745</v>
      </c>
      <c r="N665" s="49"/>
      <c r="O665" s="49" t="s">
        <v>1932</v>
      </c>
      <c r="P665">
        <v>3</v>
      </c>
      <c r="Q665" t="s">
        <v>3033</v>
      </c>
      <c r="S665" s="49"/>
      <c r="T665" s="49"/>
      <c r="U665" s="49"/>
      <c r="W665" s="49"/>
      <c r="Z665" s="49"/>
      <c r="AA665" s="49"/>
      <c r="AB665" s="49"/>
    </row>
    <row r="666" spans="1:28" x14ac:dyDescent="0.25">
      <c r="A666" t="s">
        <v>3034</v>
      </c>
      <c r="B666" t="s">
        <v>960</v>
      </c>
      <c r="C666" t="s">
        <v>256</v>
      </c>
      <c r="D666">
        <v>2</v>
      </c>
      <c r="E666">
        <v>30</v>
      </c>
      <c r="F666">
        <v>8</v>
      </c>
      <c r="I666" s="49"/>
      <c r="J666">
        <v>2</v>
      </c>
      <c r="K666">
        <v>1</v>
      </c>
      <c r="L666">
        <v>2</v>
      </c>
      <c r="M666" s="49" t="s">
        <v>1745</v>
      </c>
      <c r="N666" s="49"/>
      <c r="O666" s="49" t="s">
        <v>1932</v>
      </c>
      <c r="P666">
        <v>3</v>
      </c>
      <c r="Q666" t="s">
        <v>3035</v>
      </c>
      <c r="S666" s="49"/>
      <c r="T666" s="49"/>
      <c r="U666" s="49"/>
      <c r="W666" s="49"/>
      <c r="Z666" s="49"/>
      <c r="AA666" s="49"/>
      <c r="AB666" s="49"/>
    </row>
    <row r="667" spans="1:28" x14ac:dyDescent="0.25">
      <c r="A667" t="s">
        <v>3036</v>
      </c>
      <c r="B667" t="s">
        <v>960</v>
      </c>
      <c r="C667" t="s">
        <v>256</v>
      </c>
      <c r="D667">
        <v>3</v>
      </c>
      <c r="E667">
        <v>40</v>
      </c>
      <c r="F667">
        <v>9</v>
      </c>
      <c r="I667" s="49"/>
      <c r="J667">
        <v>2</v>
      </c>
      <c r="K667">
        <v>1</v>
      </c>
      <c r="L667">
        <v>2</v>
      </c>
      <c r="M667" s="49" t="s">
        <v>1745</v>
      </c>
      <c r="N667" s="49"/>
      <c r="O667" s="49" t="s">
        <v>3037</v>
      </c>
      <c r="P667">
        <v>3</v>
      </c>
      <c r="Q667" t="s">
        <v>3038</v>
      </c>
      <c r="S667" s="49"/>
      <c r="T667" s="49"/>
      <c r="U667" s="49"/>
      <c r="W667" s="49"/>
      <c r="Z667" s="49"/>
      <c r="AA667" s="49"/>
      <c r="AB667" s="49"/>
    </row>
    <row r="668" spans="1:28" x14ac:dyDescent="0.25">
      <c r="A668" t="s">
        <v>3039</v>
      </c>
      <c r="B668" t="s">
        <v>960</v>
      </c>
      <c r="C668" t="s">
        <v>286</v>
      </c>
      <c r="D668">
        <v>1</v>
      </c>
      <c r="E668">
        <v>95</v>
      </c>
      <c r="F668">
        <v>12</v>
      </c>
      <c r="I668" s="49"/>
      <c r="J668">
        <v>2</v>
      </c>
      <c r="K668">
        <v>1</v>
      </c>
      <c r="L668">
        <v>2</v>
      </c>
      <c r="M668" s="49" t="s">
        <v>618</v>
      </c>
      <c r="N668" s="49"/>
      <c r="O668" s="49" t="s">
        <v>3040</v>
      </c>
      <c r="P668">
        <v>3</v>
      </c>
      <c r="Q668" t="s">
        <v>3041</v>
      </c>
      <c r="S668" s="49"/>
      <c r="T668" s="49"/>
      <c r="U668" s="49"/>
      <c r="W668" s="49"/>
      <c r="Z668" s="49"/>
      <c r="AA668" s="49"/>
      <c r="AB668" s="49"/>
    </row>
    <row r="669" spans="1:28" x14ac:dyDescent="0.25">
      <c r="A669" t="s">
        <v>3042</v>
      </c>
      <c r="B669" t="s">
        <v>960</v>
      </c>
      <c r="C669" t="s">
        <v>286</v>
      </c>
      <c r="D669">
        <v>2</v>
      </c>
      <c r="E669">
        <v>95</v>
      </c>
      <c r="F669">
        <v>12</v>
      </c>
      <c r="I669" s="49"/>
      <c r="J669">
        <v>2</v>
      </c>
      <c r="K669">
        <v>1</v>
      </c>
      <c r="L669">
        <v>2</v>
      </c>
      <c r="M669" s="49" t="s">
        <v>610</v>
      </c>
      <c r="N669" s="49"/>
      <c r="O669" s="49" t="s">
        <v>3043</v>
      </c>
      <c r="P669">
        <v>3</v>
      </c>
      <c r="Q669" t="s">
        <v>3044</v>
      </c>
      <c r="S669" s="49"/>
      <c r="T669" s="49"/>
      <c r="U669" s="49"/>
      <c r="W669" s="49"/>
      <c r="Z669" s="49"/>
      <c r="AA669" s="49"/>
      <c r="AB669" s="49"/>
    </row>
    <row r="670" spans="1:28" x14ac:dyDescent="0.25">
      <c r="A670" t="s">
        <v>3045</v>
      </c>
      <c r="B670" t="s">
        <v>960</v>
      </c>
      <c r="C670" t="s">
        <v>286</v>
      </c>
      <c r="D670">
        <v>3</v>
      </c>
      <c r="E670">
        <v>95</v>
      </c>
      <c r="F670">
        <v>12</v>
      </c>
      <c r="I670" s="49"/>
      <c r="J670">
        <v>2</v>
      </c>
      <c r="K670">
        <v>1</v>
      </c>
      <c r="L670">
        <v>2</v>
      </c>
      <c r="M670" s="49" t="s">
        <v>610</v>
      </c>
      <c r="N670" s="49"/>
      <c r="O670" s="49" t="s">
        <v>3043</v>
      </c>
      <c r="P670">
        <v>3</v>
      </c>
      <c r="Q670" t="s">
        <v>3046</v>
      </c>
      <c r="S670" s="49"/>
      <c r="T670" s="49"/>
      <c r="U670" s="49"/>
      <c r="W670" s="49"/>
      <c r="Z670" s="49"/>
      <c r="AA670" s="49"/>
      <c r="AB670" s="49"/>
    </row>
    <row r="671" spans="1:28" x14ac:dyDescent="0.25">
      <c r="A671" t="s">
        <v>3047</v>
      </c>
      <c r="B671" t="s">
        <v>960</v>
      </c>
      <c r="C671" t="s">
        <v>299</v>
      </c>
      <c r="D671">
        <v>1</v>
      </c>
      <c r="E671">
        <v>40</v>
      </c>
      <c r="F671">
        <v>12</v>
      </c>
      <c r="I671" s="49"/>
      <c r="J671">
        <v>2</v>
      </c>
      <c r="K671">
        <v>1</v>
      </c>
      <c r="L671">
        <v>2</v>
      </c>
      <c r="M671" s="49" t="s">
        <v>618</v>
      </c>
      <c r="N671" s="49"/>
      <c r="O671" s="49" t="s">
        <v>2154</v>
      </c>
      <c r="P671">
        <v>3</v>
      </c>
      <c r="Q671" t="s">
        <v>3048</v>
      </c>
      <c r="S671" s="49"/>
      <c r="T671" s="49"/>
      <c r="U671" s="49"/>
      <c r="W671" s="49"/>
      <c r="Z671" s="49"/>
      <c r="AA671" s="49"/>
      <c r="AB671" s="49"/>
    </row>
    <row r="672" spans="1:28" x14ac:dyDescent="0.25">
      <c r="A672" t="s">
        <v>3049</v>
      </c>
      <c r="B672" t="s">
        <v>960</v>
      </c>
      <c r="C672" t="s">
        <v>299</v>
      </c>
      <c r="D672">
        <v>2</v>
      </c>
      <c r="E672">
        <v>55</v>
      </c>
      <c r="F672">
        <v>10</v>
      </c>
      <c r="I672" s="49"/>
      <c r="J672">
        <v>2</v>
      </c>
      <c r="K672">
        <v>1</v>
      </c>
      <c r="L672">
        <v>2</v>
      </c>
      <c r="M672" s="49" t="s">
        <v>618</v>
      </c>
      <c r="N672" s="49"/>
      <c r="O672" s="49" t="s">
        <v>2154</v>
      </c>
      <c r="P672">
        <v>3</v>
      </c>
      <c r="Q672" t="s">
        <v>3050</v>
      </c>
      <c r="S672" s="49"/>
      <c r="T672" s="49"/>
      <c r="U672" s="49"/>
      <c r="W672" s="49"/>
      <c r="Z672" s="49"/>
      <c r="AA672" s="49"/>
      <c r="AB672" s="49"/>
    </row>
    <row r="673" spans="1:28" x14ac:dyDescent="0.25">
      <c r="A673" t="s">
        <v>3051</v>
      </c>
      <c r="B673" t="s">
        <v>960</v>
      </c>
      <c r="C673" t="s">
        <v>299</v>
      </c>
      <c r="D673">
        <v>3</v>
      </c>
      <c r="E673">
        <v>70</v>
      </c>
      <c r="F673">
        <v>10</v>
      </c>
      <c r="I673" s="49"/>
      <c r="J673">
        <v>2</v>
      </c>
      <c r="K673">
        <v>1</v>
      </c>
      <c r="L673">
        <v>2</v>
      </c>
      <c r="M673" s="49" t="s">
        <v>618</v>
      </c>
      <c r="N673" s="49"/>
      <c r="O673" s="49" t="s">
        <v>2154</v>
      </c>
      <c r="P673">
        <v>3</v>
      </c>
      <c r="Q673" t="s">
        <v>3052</v>
      </c>
      <c r="S673" s="49"/>
      <c r="T673" s="49"/>
      <c r="U673" s="49"/>
      <c r="W673" s="49"/>
      <c r="Z673" s="49"/>
      <c r="AA673" s="49"/>
      <c r="AB673" s="49"/>
    </row>
    <row r="674" spans="1:28" x14ac:dyDescent="0.25">
      <c r="A674" t="s">
        <v>3053</v>
      </c>
      <c r="B674" t="s">
        <v>960</v>
      </c>
      <c r="C674" t="s">
        <v>323</v>
      </c>
      <c r="D674">
        <v>1</v>
      </c>
      <c r="E674">
        <v>15</v>
      </c>
      <c r="F674">
        <v>10</v>
      </c>
      <c r="I674" s="49"/>
      <c r="J674">
        <v>2</v>
      </c>
      <c r="K674">
        <v>2</v>
      </c>
      <c r="L674">
        <v>1</v>
      </c>
      <c r="M674" s="49" t="s">
        <v>1745</v>
      </c>
      <c r="N674" s="49"/>
      <c r="O674" s="49" t="s">
        <v>3054</v>
      </c>
      <c r="P674">
        <v>3</v>
      </c>
      <c r="Q674" t="s">
        <v>3055</v>
      </c>
      <c r="S674" s="49"/>
      <c r="T674" s="49"/>
      <c r="U674" s="49"/>
      <c r="W674" s="49"/>
      <c r="Z674" s="49"/>
      <c r="AA674" s="49"/>
      <c r="AB674" s="49"/>
    </row>
    <row r="675" spans="1:28" x14ac:dyDescent="0.25">
      <c r="A675" t="s">
        <v>3056</v>
      </c>
      <c r="B675" t="s">
        <v>960</v>
      </c>
      <c r="C675" t="s">
        <v>323</v>
      </c>
      <c r="D675">
        <v>2</v>
      </c>
      <c r="E675">
        <v>20</v>
      </c>
      <c r="F675">
        <v>10</v>
      </c>
      <c r="I675" s="49"/>
      <c r="J675">
        <v>2</v>
      </c>
      <c r="K675">
        <v>2</v>
      </c>
      <c r="L675">
        <v>1</v>
      </c>
      <c r="M675" s="49" t="s">
        <v>1745</v>
      </c>
      <c r="N675" s="49"/>
      <c r="O675" s="49" t="s">
        <v>3054</v>
      </c>
      <c r="P675">
        <v>3</v>
      </c>
      <c r="Q675" t="s">
        <v>3057</v>
      </c>
      <c r="S675" s="49"/>
      <c r="T675" s="49"/>
      <c r="U675" s="49"/>
      <c r="W675" s="49"/>
      <c r="Z675" s="49"/>
      <c r="AA675" s="49"/>
      <c r="AB675" s="49"/>
    </row>
    <row r="676" spans="1:28" x14ac:dyDescent="0.25">
      <c r="A676" t="s">
        <v>3058</v>
      </c>
      <c r="B676" t="s">
        <v>960</v>
      </c>
      <c r="C676" t="s">
        <v>323</v>
      </c>
      <c r="D676">
        <v>3</v>
      </c>
      <c r="E676">
        <v>20</v>
      </c>
      <c r="F676">
        <v>10</v>
      </c>
      <c r="I676" s="49"/>
      <c r="J676">
        <v>2</v>
      </c>
      <c r="K676">
        <v>2</v>
      </c>
      <c r="L676">
        <v>1</v>
      </c>
      <c r="M676" s="49" t="s">
        <v>1745</v>
      </c>
      <c r="N676" s="49"/>
      <c r="O676" s="49" t="s">
        <v>3059</v>
      </c>
      <c r="P676">
        <v>3</v>
      </c>
      <c r="Q676" t="s">
        <v>3060</v>
      </c>
      <c r="S676" s="49"/>
      <c r="T676" s="49"/>
      <c r="U676" s="49"/>
      <c r="W676" s="49"/>
      <c r="Z676" s="49"/>
      <c r="AA676" s="49"/>
      <c r="AB676" s="49"/>
    </row>
    <row r="677" spans="1:28" x14ac:dyDescent="0.25">
      <c r="A677" t="s">
        <v>3061</v>
      </c>
      <c r="B677" t="s">
        <v>960</v>
      </c>
      <c r="C677" t="s">
        <v>15</v>
      </c>
      <c r="D677">
        <v>1</v>
      </c>
      <c r="E677">
        <v>65</v>
      </c>
      <c r="G677">
        <v>60</v>
      </c>
      <c r="I677" s="49"/>
      <c r="M677" s="49"/>
      <c r="N677" s="49"/>
      <c r="O677" s="49" t="s">
        <v>3062</v>
      </c>
      <c r="P677">
        <v>3</v>
      </c>
      <c r="Q677" t="s">
        <v>3063</v>
      </c>
      <c r="S677" s="49"/>
      <c r="T677" s="49"/>
      <c r="U677" s="49"/>
      <c r="W677" s="49"/>
      <c r="Z677" s="49"/>
      <c r="AA677" s="49"/>
      <c r="AB677" s="49"/>
    </row>
    <row r="678" spans="1:28" x14ac:dyDescent="0.25">
      <c r="A678" t="s">
        <v>3064</v>
      </c>
      <c r="B678" t="s">
        <v>960</v>
      </c>
      <c r="C678" t="s">
        <v>15</v>
      </c>
      <c r="D678">
        <v>2</v>
      </c>
      <c r="E678">
        <v>65</v>
      </c>
      <c r="G678">
        <v>60</v>
      </c>
      <c r="I678" s="49"/>
      <c r="M678" s="49"/>
      <c r="N678" s="49"/>
      <c r="O678" s="49" t="s">
        <v>3062</v>
      </c>
      <c r="P678">
        <v>3</v>
      </c>
      <c r="Q678" t="s">
        <v>3065</v>
      </c>
      <c r="S678" s="49"/>
      <c r="T678" s="49"/>
      <c r="U678" s="49"/>
      <c r="W678" s="49"/>
      <c r="Z678" s="49"/>
      <c r="AA678" s="49"/>
      <c r="AB678" s="49"/>
    </row>
    <row r="679" spans="1:28" x14ac:dyDescent="0.25">
      <c r="A679" t="s">
        <v>3066</v>
      </c>
      <c r="B679" t="s">
        <v>960</v>
      </c>
      <c r="C679" t="s">
        <v>15</v>
      </c>
      <c r="D679">
        <v>3</v>
      </c>
      <c r="E679">
        <v>65</v>
      </c>
      <c r="G679">
        <v>60</v>
      </c>
      <c r="I679" s="49"/>
      <c r="M679" s="49"/>
      <c r="N679" s="49"/>
      <c r="O679" s="49" t="s">
        <v>3062</v>
      </c>
      <c r="P679">
        <v>3</v>
      </c>
      <c r="Q679" t="s">
        <v>963</v>
      </c>
      <c r="S679" s="49"/>
      <c r="T679" s="49"/>
      <c r="U679" s="49"/>
      <c r="W679" s="49"/>
      <c r="Z679" s="49"/>
      <c r="AA679" s="49"/>
      <c r="AB679" s="49"/>
    </row>
    <row r="680" spans="1:28" x14ac:dyDescent="0.25">
      <c r="A680" t="s">
        <v>3067</v>
      </c>
      <c r="B680" t="s">
        <v>964</v>
      </c>
      <c r="C680" t="s">
        <v>356</v>
      </c>
      <c r="D680">
        <v>1</v>
      </c>
      <c r="G680">
        <v>300</v>
      </c>
      <c r="H680">
        <v>0.83</v>
      </c>
      <c r="I680" s="49" t="s">
        <v>2238</v>
      </c>
      <c r="M680" s="49"/>
      <c r="N680" s="49"/>
      <c r="O680" s="49" t="s">
        <v>272</v>
      </c>
      <c r="P680">
        <v>3</v>
      </c>
      <c r="Q680" t="s">
        <v>966</v>
      </c>
      <c r="S680" s="49"/>
      <c r="T680" s="49"/>
      <c r="U680" s="49"/>
      <c r="W680" s="49"/>
      <c r="Z680" s="49"/>
      <c r="AA680" s="49"/>
      <c r="AB680" s="49"/>
    </row>
    <row r="681" spans="1:28" x14ac:dyDescent="0.25">
      <c r="A681" t="s">
        <v>3068</v>
      </c>
      <c r="B681" t="s">
        <v>964</v>
      </c>
      <c r="C681" t="s">
        <v>398</v>
      </c>
      <c r="D681">
        <v>1</v>
      </c>
      <c r="E681">
        <v>0</v>
      </c>
      <c r="F681">
        <v>12</v>
      </c>
      <c r="I681" s="49"/>
      <c r="M681" s="49"/>
      <c r="N681" s="49"/>
      <c r="O681" s="49" t="s">
        <v>2818</v>
      </c>
      <c r="P681">
        <v>3</v>
      </c>
      <c r="Q681" t="s">
        <v>3069</v>
      </c>
      <c r="S681" s="49"/>
      <c r="T681" s="49"/>
      <c r="U681" s="49"/>
      <c r="W681" s="49"/>
      <c r="Z681" s="49"/>
      <c r="AA681" s="49"/>
      <c r="AB681" s="49"/>
    </row>
    <row r="682" spans="1:28" x14ac:dyDescent="0.25">
      <c r="A682" t="s">
        <v>3070</v>
      </c>
      <c r="B682" t="s">
        <v>964</v>
      </c>
      <c r="C682" t="s">
        <v>398</v>
      </c>
      <c r="D682">
        <v>2</v>
      </c>
      <c r="E682">
        <v>0</v>
      </c>
      <c r="F682">
        <v>12</v>
      </c>
      <c r="I682" s="49"/>
      <c r="M682" s="49"/>
      <c r="N682" s="49"/>
      <c r="O682" s="49" t="s">
        <v>2818</v>
      </c>
      <c r="P682">
        <v>3</v>
      </c>
      <c r="Q682" t="s">
        <v>3071</v>
      </c>
      <c r="S682" s="49"/>
      <c r="T682" s="49"/>
      <c r="U682" s="49"/>
      <c r="W682" s="49"/>
      <c r="Z682" s="49"/>
      <c r="AA682" s="49"/>
      <c r="AB682" s="49"/>
    </row>
    <row r="683" spans="1:28" x14ac:dyDescent="0.25">
      <c r="A683" t="s">
        <v>3072</v>
      </c>
      <c r="B683" t="s">
        <v>964</v>
      </c>
      <c r="C683" t="s">
        <v>403</v>
      </c>
      <c r="D683">
        <v>1</v>
      </c>
      <c r="E683">
        <v>0</v>
      </c>
      <c r="F683">
        <v>12</v>
      </c>
      <c r="I683" s="49"/>
      <c r="M683" s="49"/>
      <c r="N683" s="49"/>
      <c r="O683" s="49" t="s">
        <v>3073</v>
      </c>
      <c r="P683">
        <v>3</v>
      </c>
      <c r="Q683" t="s">
        <v>3074</v>
      </c>
      <c r="S683" s="49"/>
      <c r="T683" s="49"/>
      <c r="U683" s="49"/>
      <c r="W683" s="49"/>
      <c r="Z683" s="49"/>
      <c r="AA683" s="49"/>
      <c r="AB683" s="49"/>
    </row>
    <row r="684" spans="1:28" x14ac:dyDescent="0.25">
      <c r="A684" t="s">
        <v>3075</v>
      </c>
      <c r="B684" t="s">
        <v>964</v>
      </c>
      <c r="C684" t="s">
        <v>403</v>
      </c>
      <c r="D684">
        <v>2</v>
      </c>
      <c r="E684">
        <v>0</v>
      </c>
      <c r="F684">
        <v>12</v>
      </c>
      <c r="I684" s="49"/>
      <c r="M684" s="49"/>
      <c r="N684" s="49"/>
      <c r="O684" s="49" t="s">
        <v>3073</v>
      </c>
      <c r="P684">
        <v>3</v>
      </c>
      <c r="Q684" t="s">
        <v>3076</v>
      </c>
      <c r="S684" s="49"/>
      <c r="T684" s="49"/>
      <c r="U684" s="49"/>
      <c r="W684" s="49"/>
      <c r="Z684" s="49"/>
      <c r="AA684" s="49"/>
      <c r="AB684" s="49"/>
    </row>
    <row r="685" spans="1:28" x14ac:dyDescent="0.25">
      <c r="A685" t="s">
        <v>3077</v>
      </c>
      <c r="B685" t="s">
        <v>964</v>
      </c>
      <c r="C685" t="s">
        <v>386</v>
      </c>
      <c r="D685">
        <v>1</v>
      </c>
      <c r="E685">
        <v>0</v>
      </c>
      <c r="F685">
        <v>10</v>
      </c>
      <c r="I685" s="49"/>
      <c r="J685">
        <v>4</v>
      </c>
      <c r="K685">
        <v>1</v>
      </c>
      <c r="L685">
        <v>1</v>
      </c>
      <c r="M685" s="49"/>
      <c r="N685" s="49"/>
      <c r="O685" s="49" t="s">
        <v>3078</v>
      </c>
      <c r="P685">
        <v>3</v>
      </c>
      <c r="Q685" t="s">
        <v>3079</v>
      </c>
      <c r="S685" s="49"/>
      <c r="T685" s="49"/>
      <c r="U685" s="49"/>
      <c r="W685" s="49"/>
      <c r="Z685" s="49"/>
      <c r="AA685" s="49"/>
      <c r="AB685" s="49"/>
    </row>
    <row r="686" spans="1:28" x14ac:dyDescent="0.25">
      <c r="A686" t="s">
        <v>3080</v>
      </c>
      <c r="B686" t="s">
        <v>964</v>
      </c>
      <c r="C686" t="s">
        <v>386</v>
      </c>
      <c r="D686">
        <v>2</v>
      </c>
      <c r="E686">
        <v>0</v>
      </c>
      <c r="F686">
        <v>9</v>
      </c>
      <c r="I686" s="49"/>
      <c r="J686">
        <v>4</v>
      </c>
      <c r="K686">
        <v>1</v>
      </c>
      <c r="L686">
        <v>1</v>
      </c>
      <c r="M686" s="49"/>
      <c r="N686" s="49"/>
      <c r="O686" s="49" t="s">
        <v>3078</v>
      </c>
      <c r="P686">
        <v>3</v>
      </c>
      <c r="Q686" t="s">
        <v>3081</v>
      </c>
      <c r="S686" s="49"/>
      <c r="T686" s="49"/>
      <c r="U686" s="49"/>
      <c r="W686" s="49"/>
      <c r="Z686" s="49"/>
      <c r="AA686" s="49"/>
      <c r="AB686" s="49"/>
    </row>
    <row r="687" spans="1:28" x14ac:dyDescent="0.25">
      <c r="A687" t="s">
        <v>3082</v>
      </c>
      <c r="B687" t="s">
        <v>964</v>
      </c>
      <c r="C687" t="s">
        <v>154</v>
      </c>
      <c r="D687">
        <v>1</v>
      </c>
      <c r="E687">
        <v>115</v>
      </c>
      <c r="F687">
        <v>8</v>
      </c>
      <c r="I687" s="49"/>
      <c r="J687">
        <v>3</v>
      </c>
      <c r="K687">
        <v>1</v>
      </c>
      <c r="L687">
        <v>1</v>
      </c>
      <c r="M687" s="49" t="s">
        <v>1745</v>
      </c>
      <c r="N687" s="49"/>
      <c r="O687" s="49" t="s">
        <v>3083</v>
      </c>
      <c r="P687">
        <v>3</v>
      </c>
      <c r="Q687" t="s">
        <v>3084</v>
      </c>
      <c r="S687" s="49"/>
      <c r="T687" s="49"/>
      <c r="U687" s="49"/>
      <c r="W687" s="49"/>
      <c r="Z687" s="49"/>
      <c r="AA687" s="49"/>
      <c r="AB687" s="49"/>
    </row>
    <row r="688" spans="1:28" x14ac:dyDescent="0.25">
      <c r="A688" t="s">
        <v>3085</v>
      </c>
      <c r="B688" t="s">
        <v>964</v>
      </c>
      <c r="C688" t="s">
        <v>154</v>
      </c>
      <c r="D688">
        <v>2</v>
      </c>
      <c r="E688">
        <v>115</v>
      </c>
      <c r="F688">
        <v>8</v>
      </c>
      <c r="I688" s="49"/>
      <c r="J688">
        <v>3</v>
      </c>
      <c r="K688">
        <v>1</v>
      </c>
      <c r="L688">
        <v>1</v>
      </c>
      <c r="M688" s="49" t="s">
        <v>1745</v>
      </c>
      <c r="N688" s="49"/>
      <c r="O688" s="49" t="s">
        <v>3083</v>
      </c>
      <c r="P688">
        <v>3</v>
      </c>
      <c r="Q688" t="s">
        <v>3086</v>
      </c>
      <c r="S688" s="49"/>
      <c r="T688" s="49"/>
      <c r="U688" s="49"/>
      <c r="W688" s="49"/>
      <c r="Z688" s="49"/>
      <c r="AA688" s="49"/>
      <c r="AB688" s="49"/>
    </row>
    <row r="689" spans="1:28" x14ac:dyDescent="0.25">
      <c r="A689" t="s">
        <v>3087</v>
      </c>
      <c r="B689" t="s">
        <v>964</v>
      </c>
      <c r="C689" t="s">
        <v>154</v>
      </c>
      <c r="D689">
        <v>3</v>
      </c>
      <c r="E689">
        <v>115</v>
      </c>
      <c r="F689">
        <v>8</v>
      </c>
      <c r="I689" s="49"/>
      <c r="J689">
        <v>3</v>
      </c>
      <c r="K689">
        <v>1</v>
      </c>
      <c r="L689">
        <v>1</v>
      </c>
      <c r="M689" s="49" t="s">
        <v>1745</v>
      </c>
      <c r="N689" s="49"/>
      <c r="O689" s="49" t="s">
        <v>3083</v>
      </c>
      <c r="P689">
        <v>3</v>
      </c>
      <c r="Q689" t="s">
        <v>3088</v>
      </c>
      <c r="S689" s="49"/>
      <c r="T689" s="49"/>
      <c r="U689" s="49"/>
      <c r="W689" s="49"/>
      <c r="Z689" s="49"/>
      <c r="AA689" s="49"/>
      <c r="AB689" s="49"/>
    </row>
    <row r="690" spans="1:28" x14ac:dyDescent="0.25">
      <c r="A690" t="s">
        <v>3089</v>
      </c>
      <c r="B690" t="s">
        <v>964</v>
      </c>
      <c r="C690" t="s">
        <v>154</v>
      </c>
      <c r="D690">
        <v>4</v>
      </c>
      <c r="E690">
        <v>125</v>
      </c>
      <c r="F690">
        <v>6</v>
      </c>
      <c r="I690" s="49"/>
      <c r="J690">
        <v>3</v>
      </c>
      <c r="K690">
        <v>1</v>
      </c>
      <c r="L690">
        <v>1</v>
      </c>
      <c r="M690" s="49" t="s">
        <v>610</v>
      </c>
      <c r="N690" s="49"/>
      <c r="O690" s="49" t="s">
        <v>3090</v>
      </c>
      <c r="P690">
        <v>3</v>
      </c>
      <c r="Q690" t="s">
        <v>3091</v>
      </c>
      <c r="S690" s="49"/>
      <c r="T690" s="49"/>
      <c r="U690" s="49"/>
      <c r="W690" s="49"/>
      <c r="Z690" s="49"/>
      <c r="AA690" s="49"/>
      <c r="AB690" s="49"/>
    </row>
    <row r="691" spans="1:28" x14ac:dyDescent="0.25">
      <c r="A691" t="s">
        <v>3092</v>
      </c>
      <c r="B691" t="s">
        <v>964</v>
      </c>
      <c r="C691" t="s">
        <v>2295</v>
      </c>
      <c r="D691">
        <v>1</v>
      </c>
      <c r="E691">
        <v>90</v>
      </c>
      <c r="F691">
        <v>8</v>
      </c>
      <c r="I691" s="49"/>
      <c r="J691">
        <v>2</v>
      </c>
      <c r="K691">
        <v>1</v>
      </c>
      <c r="L691">
        <v>2</v>
      </c>
      <c r="M691" s="49" t="s">
        <v>618</v>
      </c>
      <c r="N691" s="49"/>
      <c r="O691" s="49" t="s">
        <v>3093</v>
      </c>
      <c r="P691">
        <v>3</v>
      </c>
      <c r="Q691" t="s">
        <v>3094</v>
      </c>
      <c r="S691" s="49"/>
      <c r="T691" s="49"/>
      <c r="U691" s="49"/>
      <c r="W691" s="49"/>
      <c r="Z691" s="49"/>
      <c r="AA691" s="49"/>
      <c r="AB691" s="49"/>
    </row>
    <row r="692" spans="1:28" x14ac:dyDescent="0.25">
      <c r="A692" t="s">
        <v>3095</v>
      </c>
      <c r="B692" t="s">
        <v>964</v>
      </c>
      <c r="C692" t="s">
        <v>2295</v>
      </c>
      <c r="D692">
        <v>2</v>
      </c>
      <c r="E692">
        <v>90</v>
      </c>
      <c r="F692">
        <v>8</v>
      </c>
      <c r="I692" s="49"/>
      <c r="J692">
        <v>2</v>
      </c>
      <c r="K692">
        <v>1</v>
      </c>
      <c r="L692">
        <v>2</v>
      </c>
      <c r="M692" s="49" t="s">
        <v>618</v>
      </c>
      <c r="N692" s="49"/>
      <c r="O692" s="49" t="s">
        <v>3093</v>
      </c>
      <c r="P692">
        <v>3</v>
      </c>
      <c r="Q692" t="s">
        <v>3096</v>
      </c>
      <c r="S692" s="49"/>
      <c r="T692" s="49"/>
      <c r="U692" s="49"/>
      <c r="W692" s="49"/>
      <c r="Z692" s="49"/>
      <c r="AA692" s="49"/>
      <c r="AB692" s="49"/>
    </row>
    <row r="693" spans="1:28" x14ac:dyDescent="0.25">
      <c r="A693" t="s">
        <v>3097</v>
      </c>
      <c r="B693" t="s">
        <v>964</v>
      </c>
      <c r="C693" t="s">
        <v>2295</v>
      </c>
      <c r="D693">
        <v>3</v>
      </c>
      <c r="E693">
        <v>90</v>
      </c>
      <c r="F693">
        <v>7</v>
      </c>
      <c r="I693" s="49"/>
      <c r="J693">
        <v>2</v>
      </c>
      <c r="K693">
        <v>1</v>
      </c>
      <c r="L693">
        <v>2</v>
      </c>
      <c r="M693" s="49" t="s">
        <v>610</v>
      </c>
      <c r="N693" s="49"/>
      <c r="O693" s="49" t="s">
        <v>3098</v>
      </c>
      <c r="P693">
        <v>3</v>
      </c>
      <c r="Q693" t="s">
        <v>3099</v>
      </c>
      <c r="S693" s="49"/>
      <c r="T693" s="49"/>
      <c r="U693" s="49"/>
      <c r="W693" s="49"/>
      <c r="Z693" s="49"/>
      <c r="AA693" s="49"/>
      <c r="AB693" s="49"/>
    </row>
    <row r="694" spans="1:28" x14ac:dyDescent="0.25">
      <c r="A694" t="s">
        <v>3100</v>
      </c>
      <c r="B694" t="s">
        <v>964</v>
      </c>
      <c r="C694" t="s">
        <v>172</v>
      </c>
      <c r="D694">
        <v>1</v>
      </c>
      <c r="E694">
        <v>15</v>
      </c>
      <c r="F694">
        <v>10</v>
      </c>
      <c r="I694" s="49"/>
      <c r="J694">
        <v>2</v>
      </c>
      <c r="K694">
        <v>2</v>
      </c>
      <c r="L694">
        <v>1</v>
      </c>
      <c r="M694" s="49" t="s">
        <v>1745</v>
      </c>
      <c r="N694" s="49"/>
      <c r="O694" s="49" t="s">
        <v>3101</v>
      </c>
      <c r="P694">
        <v>3</v>
      </c>
      <c r="Q694" t="s">
        <v>3102</v>
      </c>
      <c r="S694" s="49"/>
      <c r="T694" s="49"/>
      <c r="U694" s="49"/>
      <c r="W694" s="49"/>
      <c r="Z694" s="49"/>
      <c r="AA694" s="49"/>
      <c r="AB694" s="49"/>
    </row>
    <row r="695" spans="1:28" x14ac:dyDescent="0.25">
      <c r="A695" t="s">
        <v>3103</v>
      </c>
      <c r="B695" t="s">
        <v>964</v>
      </c>
      <c r="C695" t="s">
        <v>172</v>
      </c>
      <c r="D695">
        <v>2</v>
      </c>
      <c r="E695">
        <v>15</v>
      </c>
      <c r="F695">
        <v>10</v>
      </c>
      <c r="I695" s="49"/>
      <c r="J695">
        <v>2</v>
      </c>
      <c r="K695">
        <v>2</v>
      </c>
      <c r="L695">
        <v>1</v>
      </c>
      <c r="M695" s="49" t="s">
        <v>1745</v>
      </c>
      <c r="N695" s="49"/>
      <c r="O695" s="49" t="s">
        <v>3104</v>
      </c>
      <c r="P695">
        <v>3</v>
      </c>
      <c r="Q695" t="s">
        <v>3105</v>
      </c>
      <c r="S695" s="49"/>
      <c r="T695" s="49"/>
      <c r="U695" s="49"/>
      <c r="W695" s="49"/>
      <c r="Z695" s="49"/>
      <c r="AA695" s="49"/>
      <c r="AB695" s="49"/>
    </row>
    <row r="696" spans="1:28" x14ac:dyDescent="0.25">
      <c r="A696" t="s">
        <v>3106</v>
      </c>
      <c r="B696" t="s">
        <v>964</v>
      </c>
      <c r="C696" t="s">
        <v>172</v>
      </c>
      <c r="D696">
        <v>3</v>
      </c>
      <c r="E696">
        <v>15</v>
      </c>
      <c r="F696">
        <v>10</v>
      </c>
      <c r="I696" s="49"/>
      <c r="J696">
        <v>2</v>
      </c>
      <c r="K696">
        <v>2</v>
      </c>
      <c r="L696">
        <v>1</v>
      </c>
      <c r="M696" s="49" t="s">
        <v>618</v>
      </c>
      <c r="N696" s="49"/>
      <c r="O696" s="49" t="s">
        <v>3107</v>
      </c>
      <c r="P696">
        <v>3</v>
      </c>
      <c r="Q696" t="s">
        <v>3108</v>
      </c>
      <c r="S696" s="49"/>
      <c r="T696" s="49"/>
      <c r="U696" s="49"/>
      <c r="W696" s="49"/>
      <c r="Z696" s="49"/>
      <c r="AA696" s="49"/>
      <c r="AB696" s="49"/>
    </row>
    <row r="697" spans="1:28" x14ac:dyDescent="0.25">
      <c r="A697" t="s">
        <v>3109</v>
      </c>
      <c r="B697" t="s">
        <v>964</v>
      </c>
      <c r="C697" t="s">
        <v>195</v>
      </c>
      <c r="D697">
        <v>1</v>
      </c>
      <c r="E697">
        <v>25</v>
      </c>
      <c r="F697">
        <v>10</v>
      </c>
      <c r="I697" s="49"/>
      <c r="J697">
        <v>2</v>
      </c>
      <c r="K697">
        <v>2</v>
      </c>
      <c r="L697">
        <v>2</v>
      </c>
      <c r="M697" s="49" t="s">
        <v>1745</v>
      </c>
      <c r="N697" s="49"/>
      <c r="O697" s="49" t="s">
        <v>2664</v>
      </c>
      <c r="P697">
        <v>3</v>
      </c>
      <c r="Q697" t="s">
        <v>3110</v>
      </c>
      <c r="S697" s="49"/>
      <c r="T697" s="49"/>
      <c r="U697" s="49"/>
      <c r="W697" s="49"/>
      <c r="Z697" s="49"/>
      <c r="AA697" s="49"/>
      <c r="AB697" s="49"/>
    </row>
    <row r="698" spans="1:28" x14ac:dyDescent="0.25">
      <c r="A698" t="s">
        <v>3111</v>
      </c>
      <c r="B698" t="s">
        <v>964</v>
      </c>
      <c r="C698" t="s">
        <v>195</v>
      </c>
      <c r="D698">
        <v>2</v>
      </c>
      <c r="E698">
        <v>25</v>
      </c>
      <c r="F698">
        <v>10</v>
      </c>
      <c r="I698" s="49"/>
      <c r="J698">
        <v>2</v>
      </c>
      <c r="K698">
        <v>2</v>
      </c>
      <c r="L698">
        <v>2</v>
      </c>
      <c r="M698" s="49" t="s">
        <v>1745</v>
      </c>
      <c r="N698" s="49"/>
      <c r="O698" s="49" t="s">
        <v>2664</v>
      </c>
      <c r="P698">
        <v>3</v>
      </c>
      <c r="Q698" t="s">
        <v>3112</v>
      </c>
      <c r="S698" s="49"/>
      <c r="T698" s="49"/>
      <c r="U698" s="49"/>
      <c r="W698" s="49"/>
      <c r="Z698" s="49"/>
      <c r="AA698" s="49"/>
      <c r="AB698" s="49"/>
    </row>
    <row r="699" spans="1:28" x14ac:dyDescent="0.25">
      <c r="A699" t="s">
        <v>3113</v>
      </c>
      <c r="B699" t="s">
        <v>964</v>
      </c>
      <c r="C699" t="s">
        <v>195</v>
      </c>
      <c r="D699">
        <v>3</v>
      </c>
      <c r="E699">
        <v>25</v>
      </c>
      <c r="F699">
        <v>12</v>
      </c>
      <c r="I699" s="49"/>
      <c r="J699">
        <v>2</v>
      </c>
      <c r="K699">
        <v>2</v>
      </c>
      <c r="L699">
        <v>2</v>
      </c>
      <c r="M699" s="49" t="s">
        <v>1745</v>
      </c>
      <c r="N699" s="49"/>
      <c r="O699" s="49" t="s">
        <v>2664</v>
      </c>
      <c r="P699">
        <v>3</v>
      </c>
      <c r="Q699" t="s">
        <v>3114</v>
      </c>
      <c r="S699" s="49"/>
      <c r="T699" s="49"/>
      <c r="U699" s="49"/>
      <c r="W699" s="49"/>
      <c r="Z699" s="49"/>
      <c r="AA699" s="49"/>
      <c r="AB699" s="49"/>
    </row>
    <row r="700" spans="1:28" x14ac:dyDescent="0.25">
      <c r="A700" t="s">
        <v>3115</v>
      </c>
      <c r="B700" t="s">
        <v>964</v>
      </c>
      <c r="C700" t="s">
        <v>214</v>
      </c>
      <c r="D700">
        <v>1</v>
      </c>
      <c r="E700">
        <v>42.5</v>
      </c>
      <c r="F700">
        <v>12</v>
      </c>
      <c r="I700" s="49"/>
      <c r="J700">
        <v>2</v>
      </c>
      <c r="K700">
        <v>1</v>
      </c>
      <c r="L700">
        <v>2</v>
      </c>
      <c r="M700" s="49" t="s">
        <v>1745</v>
      </c>
      <c r="N700" s="49"/>
      <c r="O700" s="49" t="s">
        <v>3116</v>
      </c>
      <c r="P700">
        <v>3</v>
      </c>
      <c r="Q700" t="s">
        <v>3117</v>
      </c>
      <c r="S700" s="49"/>
      <c r="T700" s="49"/>
      <c r="U700" s="49"/>
      <c r="W700" s="49"/>
      <c r="Z700" s="49"/>
      <c r="AA700" s="49"/>
      <c r="AB700" s="49"/>
    </row>
    <row r="701" spans="1:28" x14ac:dyDescent="0.25">
      <c r="A701" t="s">
        <v>3118</v>
      </c>
      <c r="B701" t="s">
        <v>964</v>
      </c>
      <c r="C701" t="s">
        <v>214</v>
      </c>
      <c r="D701">
        <v>2</v>
      </c>
      <c r="E701">
        <v>42.5</v>
      </c>
      <c r="F701">
        <v>12</v>
      </c>
      <c r="I701" s="49"/>
      <c r="J701">
        <v>2</v>
      </c>
      <c r="K701">
        <v>1</v>
      </c>
      <c r="L701">
        <v>2</v>
      </c>
      <c r="M701" s="49" t="s">
        <v>610</v>
      </c>
      <c r="N701" s="49"/>
      <c r="O701" s="49" t="s">
        <v>3119</v>
      </c>
      <c r="P701">
        <v>3</v>
      </c>
      <c r="Q701" t="s">
        <v>3120</v>
      </c>
      <c r="S701" s="49"/>
      <c r="T701" s="49"/>
      <c r="U701" s="49"/>
      <c r="W701" s="49"/>
      <c r="Z701" s="49"/>
      <c r="AA701" s="49"/>
      <c r="AB701" s="49"/>
    </row>
    <row r="702" spans="1:28" x14ac:dyDescent="0.25">
      <c r="A702" t="s">
        <v>3121</v>
      </c>
      <c r="B702" t="s">
        <v>964</v>
      </c>
      <c r="C702" t="s">
        <v>214</v>
      </c>
      <c r="D702">
        <v>3</v>
      </c>
      <c r="E702">
        <v>42.5</v>
      </c>
      <c r="F702">
        <v>9</v>
      </c>
      <c r="I702" s="49"/>
      <c r="J702">
        <v>2</v>
      </c>
      <c r="K702">
        <v>1</v>
      </c>
      <c r="L702">
        <v>2</v>
      </c>
      <c r="M702" s="49" t="s">
        <v>610</v>
      </c>
      <c r="N702" s="49"/>
      <c r="O702" s="49" t="s">
        <v>3122</v>
      </c>
      <c r="P702">
        <v>3</v>
      </c>
      <c r="Q702" t="s">
        <v>3123</v>
      </c>
      <c r="S702" s="49"/>
      <c r="T702" s="49"/>
      <c r="U702" s="49"/>
      <c r="W702" s="49"/>
      <c r="Z702" s="49"/>
      <c r="AA702" s="49"/>
      <c r="AB702" s="49"/>
    </row>
    <row r="703" spans="1:28" x14ac:dyDescent="0.25">
      <c r="A703" t="s">
        <v>3124</v>
      </c>
      <c r="B703" t="s">
        <v>964</v>
      </c>
      <c r="C703" t="s">
        <v>217</v>
      </c>
      <c r="D703">
        <v>1</v>
      </c>
      <c r="E703">
        <v>15</v>
      </c>
      <c r="F703">
        <v>8</v>
      </c>
      <c r="I703" s="49"/>
      <c r="J703">
        <v>3</v>
      </c>
      <c r="K703">
        <v>1</v>
      </c>
      <c r="L703">
        <v>2</v>
      </c>
      <c r="M703" s="49" t="s">
        <v>610</v>
      </c>
      <c r="N703" s="49"/>
      <c r="O703" s="49" t="s">
        <v>3125</v>
      </c>
      <c r="P703">
        <v>3</v>
      </c>
      <c r="Q703" t="s">
        <v>3126</v>
      </c>
      <c r="S703" s="49"/>
      <c r="T703" s="49"/>
      <c r="U703" s="49"/>
      <c r="W703" s="49"/>
      <c r="Z703" s="49"/>
      <c r="AA703" s="49"/>
      <c r="AB703" s="49"/>
    </row>
    <row r="704" spans="1:28" x14ac:dyDescent="0.25">
      <c r="A704" t="s">
        <v>3127</v>
      </c>
      <c r="B704" t="s">
        <v>964</v>
      </c>
      <c r="C704" t="s">
        <v>217</v>
      </c>
      <c r="D704">
        <v>2</v>
      </c>
      <c r="E704">
        <v>15</v>
      </c>
      <c r="F704">
        <v>8</v>
      </c>
      <c r="I704" s="49"/>
      <c r="J704">
        <v>3</v>
      </c>
      <c r="K704">
        <v>1</v>
      </c>
      <c r="L704">
        <v>2</v>
      </c>
      <c r="M704" s="49" t="s">
        <v>610</v>
      </c>
      <c r="N704" s="49"/>
      <c r="O704" s="49" t="s">
        <v>3128</v>
      </c>
      <c r="P704">
        <v>3</v>
      </c>
      <c r="Q704" t="s">
        <v>3129</v>
      </c>
      <c r="S704" s="49"/>
      <c r="T704" s="49"/>
      <c r="U704" s="49"/>
      <c r="W704" s="49"/>
      <c r="Z704" s="49"/>
      <c r="AA704" s="49"/>
      <c r="AB704" s="49"/>
    </row>
    <row r="705" spans="1:28" x14ac:dyDescent="0.25">
      <c r="A705" t="s">
        <v>3130</v>
      </c>
      <c r="B705" t="s">
        <v>964</v>
      </c>
      <c r="C705" t="s">
        <v>217</v>
      </c>
      <c r="D705">
        <v>3</v>
      </c>
      <c r="E705">
        <v>15</v>
      </c>
      <c r="F705">
        <v>8</v>
      </c>
      <c r="I705" s="49"/>
      <c r="J705">
        <v>3</v>
      </c>
      <c r="K705">
        <v>1</v>
      </c>
      <c r="L705">
        <v>2</v>
      </c>
      <c r="M705" s="49" t="s">
        <v>610</v>
      </c>
      <c r="N705" s="49"/>
      <c r="O705" s="49" t="s">
        <v>3128</v>
      </c>
      <c r="P705">
        <v>3</v>
      </c>
      <c r="Q705" t="s">
        <v>3131</v>
      </c>
      <c r="S705" s="49"/>
      <c r="T705" s="49"/>
      <c r="U705" s="49"/>
      <c r="W705" s="49"/>
      <c r="Z705" s="49"/>
      <c r="AA705" s="49"/>
      <c r="AB705" s="49"/>
    </row>
    <row r="706" spans="1:28" x14ac:dyDescent="0.25">
      <c r="A706" t="s">
        <v>3132</v>
      </c>
      <c r="B706" t="s">
        <v>964</v>
      </c>
      <c r="C706" t="s">
        <v>1534</v>
      </c>
      <c r="D706">
        <v>1</v>
      </c>
      <c r="E706">
        <v>150</v>
      </c>
      <c r="G706">
        <v>85.199999999999989</v>
      </c>
      <c r="I706" s="49"/>
      <c r="M706" s="49"/>
      <c r="N706" s="49"/>
      <c r="O706" s="49"/>
      <c r="P706">
        <v>3</v>
      </c>
      <c r="Q706" t="s">
        <v>3133</v>
      </c>
      <c r="S706" s="49"/>
      <c r="T706" s="49"/>
      <c r="U706" s="49"/>
      <c r="W706" s="49"/>
      <c r="Z706" s="49"/>
      <c r="AA706" s="49"/>
      <c r="AB706" s="49"/>
    </row>
    <row r="707" spans="1:28" x14ac:dyDescent="0.25">
      <c r="A707" t="s">
        <v>3134</v>
      </c>
      <c r="B707" t="s">
        <v>964</v>
      </c>
      <c r="C707" t="s">
        <v>1534</v>
      </c>
      <c r="D707">
        <v>2</v>
      </c>
      <c r="E707">
        <v>150</v>
      </c>
      <c r="G707">
        <v>70.199999999999989</v>
      </c>
      <c r="I707" s="49"/>
      <c r="M707" s="49"/>
      <c r="N707" s="49"/>
      <c r="O707" s="49"/>
      <c r="P707">
        <v>3</v>
      </c>
      <c r="Q707" t="s">
        <v>967</v>
      </c>
      <c r="S707" s="49"/>
      <c r="T707" s="49"/>
      <c r="U707" s="49"/>
      <c r="W707" s="49"/>
      <c r="Z707" s="49"/>
      <c r="AA707" s="49"/>
      <c r="AB707" s="49"/>
    </row>
    <row r="708" spans="1:28" x14ac:dyDescent="0.25">
      <c r="A708" t="s">
        <v>3135</v>
      </c>
      <c r="B708" t="s">
        <v>968</v>
      </c>
      <c r="C708" t="s">
        <v>368</v>
      </c>
      <c r="D708">
        <v>1</v>
      </c>
      <c r="G708">
        <v>420</v>
      </c>
      <c r="H708">
        <v>1.7</v>
      </c>
      <c r="I708" s="49" t="s">
        <v>2238</v>
      </c>
      <c r="M708" s="49"/>
      <c r="N708" s="49"/>
      <c r="O708" s="49" t="s">
        <v>3136</v>
      </c>
      <c r="P708">
        <v>3</v>
      </c>
      <c r="Q708" t="s">
        <v>970</v>
      </c>
      <c r="S708" s="49"/>
      <c r="T708" s="49"/>
      <c r="U708" s="49"/>
      <c r="W708" s="49"/>
      <c r="Z708" s="49"/>
      <c r="AA708" s="49"/>
      <c r="AB708" s="49"/>
    </row>
    <row r="709" spans="1:28" x14ac:dyDescent="0.25">
      <c r="A709" t="s">
        <v>3137</v>
      </c>
      <c r="B709" t="s">
        <v>968</v>
      </c>
      <c r="C709" t="s">
        <v>41</v>
      </c>
      <c r="D709">
        <v>1</v>
      </c>
      <c r="E709">
        <v>65</v>
      </c>
      <c r="F709">
        <v>10</v>
      </c>
      <c r="I709" s="49"/>
      <c r="J709">
        <v>3</v>
      </c>
      <c r="K709">
        <v>1</v>
      </c>
      <c r="L709">
        <v>1</v>
      </c>
      <c r="M709" s="49" t="s">
        <v>618</v>
      </c>
      <c r="N709" s="49"/>
      <c r="O709" s="49" t="s">
        <v>3138</v>
      </c>
      <c r="P709">
        <v>3</v>
      </c>
      <c r="Q709" t="s">
        <v>3139</v>
      </c>
      <c r="S709" s="49"/>
      <c r="T709" s="49"/>
      <c r="U709" s="49"/>
      <c r="W709" s="49"/>
      <c r="Z709" s="49"/>
      <c r="AA709" s="49"/>
      <c r="AB709" s="49"/>
    </row>
    <row r="710" spans="1:28" x14ac:dyDescent="0.25">
      <c r="A710" t="s">
        <v>3140</v>
      </c>
      <c r="B710" t="s">
        <v>968</v>
      </c>
      <c r="C710" t="s">
        <v>41</v>
      </c>
      <c r="D710">
        <v>2</v>
      </c>
      <c r="E710">
        <v>65</v>
      </c>
      <c r="F710">
        <v>10</v>
      </c>
      <c r="I710" s="49"/>
      <c r="J710">
        <v>3</v>
      </c>
      <c r="K710">
        <v>1</v>
      </c>
      <c r="L710">
        <v>1</v>
      </c>
      <c r="M710" s="49" t="s">
        <v>618</v>
      </c>
      <c r="N710" s="49"/>
      <c r="O710" s="49" t="s">
        <v>3138</v>
      </c>
      <c r="P710">
        <v>3</v>
      </c>
      <c r="Q710" t="s">
        <v>3141</v>
      </c>
      <c r="S710" s="49"/>
      <c r="T710" s="49"/>
      <c r="U710" s="49"/>
      <c r="W710" s="49"/>
      <c r="Z710" s="49"/>
      <c r="AA710" s="49"/>
      <c r="AB710" s="49"/>
    </row>
    <row r="711" spans="1:28" x14ac:dyDescent="0.25">
      <c r="A711" t="s">
        <v>3142</v>
      </c>
      <c r="B711" t="s">
        <v>968</v>
      </c>
      <c r="C711" t="s">
        <v>41</v>
      </c>
      <c r="D711">
        <v>3</v>
      </c>
      <c r="E711">
        <v>65</v>
      </c>
      <c r="F711">
        <v>9</v>
      </c>
      <c r="I711" s="49"/>
      <c r="J711">
        <v>3</v>
      </c>
      <c r="K711">
        <v>1</v>
      </c>
      <c r="L711">
        <v>1</v>
      </c>
      <c r="M711" s="49" t="s">
        <v>610</v>
      </c>
      <c r="N711" s="49"/>
      <c r="O711" s="49" t="s">
        <v>3143</v>
      </c>
      <c r="P711">
        <v>3</v>
      </c>
      <c r="Q711" t="s">
        <v>3144</v>
      </c>
      <c r="S711" s="49"/>
      <c r="T711" s="49"/>
      <c r="U711" s="49"/>
      <c r="W711" s="49"/>
      <c r="Z711" s="49"/>
      <c r="AA711" s="49"/>
      <c r="AB711" s="49"/>
    </row>
    <row r="712" spans="1:28" x14ac:dyDescent="0.25">
      <c r="A712" t="s">
        <v>3145</v>
      </c>
      <c r="B712" t="s">
        <v>968</v>
      </c>
      <c r="C712" t="s">
        <v>41</v>
      </c>
      <c r="D712">
        <v>4</v>
      </c>
      <c r="E712">
        <v>65</v>
      </c>
      <c r="F712">
        <v>9</v>
      </c>
      <c r="I712" s="49"/>
      <c r="J712">
        <v>3</v>
      </c>
      <c r="K712">
        <v>1</v>
      </c>
      <c r="L712">
        <v>1</v>
      </c>
      <c r="M712" s="49" t="s">
        <v>610</v>
      </c>
      <c r="N712" s="49"/>
      <c r="O712" s="49" t="s">
        <v>3143</v>
      </c>
      <c r="P712">
        <v>3</v>
      </c>
      <c r="Q712" t="s">
        <v>3146</v>
      </c>
      <c r="S712" s="49"/>
      <c r="T712" s="49"/>
      <c r="U712" s="49"/>
      <c r="W712" s="49"/>
      <c r="Z712" s="49"/>
      <c r="AA712" s="49"/>
      <c r="AB712" s="49"/>
    </row>
    <row r="713" spans="1:28" x14ac:dyDescent="0.25">
      <c r="A713" t="s">
        <v>3147</v>
      </c>
      <c r="B713" t="s">
        <v>968</v>
      </c>
      <c r="C713" t="s">
        <v>45</v>
      </c>
      <c r="D713">
        <v>1</v>
      </c>
      <c r="E713">
        <v>160</v>
      </c>
      <c r="F713">
        <v>10</v>
      </c>
      <c r="I713" s="49"/>
      <c r="J713">
        <v>3</v>
      </c>
      <c r="K713">
        <v>1</v>
      </c>
      <c r="L713">
        <v>1</v>
      </c>
      <c r="M713" s="49" t="s">
        <v>1745</v>
      </c>
      <c r="N713" s="49"/>
      <c r="O713" s="49" t="s">
        <v>3083</v>
      </c>
      <c r="P713">
        <v>3</v>
      </c>
      <c r="Q713" t="s">
        <v>3148</v>
      </c>
      <c r="S713" s="49"/>
      <c r="T713" s="49"/>
      <c r="U713" s="49"/>
      <c r="W713" s="49"/>
      <c r="Z713" s="49"/>
      <c r="AA713" s="49"/>
      <c r="AB713" s="49"/>
    </row>
    <row r="714" spans="1:28" x14ac:dyDescent="0.25">
      <c r="A714" t="s">
        <v>3149</v>
      </c>
      <c r="B714" t="s">
        <v>968</v>
      </c>
      <c r="C714" t="s">
        <v>45</v>
      </c>
      <c r="D714">
        <v>2</v>
      </c>
      <c r="E714">
        <v>160</v>
      </c>
      <c r="F714">
        <v>10</v>
      </c>
      <c r="I714" s="49"/>
      <c r="J714">
        <v>3</v>
      </c>
      <c r="K714">
        <v>1</v>
      </c>
      <c r="L714">
        <v>1</v>
      </c>
      <c r="M714" s="49" t="s">
        <v>1745</v>
      </c>
      <c r="N714" s="49"/>
      <c r="O714" s="49" t="s">
        <v>3083</v>
      </c>
      <c r="P714">
        <v>3</v>
      </c>
      <c r="Q714" t="s">
        <v>3150</v>
      </c>
      <c r="S714" s="49"/>
      <c r="T714" s="49"/>
      <c r="U714" s="49"/>
      <c r="W714" s="49"/>
      <c r="Z714" s="49"/>
      <c r="AA714" s="49"/>
      <c r="AB714" s="49"/>
    </row>
    <row r="715" spans="1:28" x14ac:dyDescent="0.25">
      <c r="A715" t="s">
        <v>3151</v>
      </c>
      <c r="B715" t="s">
        <v>968</v>
      </c>
      <c r="C715" t="s">
        <v>45</v>
      </c>
      <c r="D715">
        <v>3</v>
      </c>
      <c r="E715">
        <v>160</v>
      </c>
      <c r="F715">
        <v>8</v>
      </c>
      <c r="I715" s="49"/>
      <c r="J715">
        <v>3</v>
      </c>
      <c r="K715">
        <v>1</v>
      </c>
      <c r="L715">
        <v>1</v>
      </c>
      <c r="M715" s="49" t="s">
        <v>610</v>
      </c>
      <c r="N715" s="49"/>
      <c r="O715" s="49" t="s">
        <v>3090</v>
      </c>
      <c r="P715">
        <v>3</v>
      </c>
      <c r="Q715" t="s">
        <v>3152</v>
      </c>
      <c r="S715" s="49"/>
      <c r="T715" s="49"/>
      <c r="U715" s="49"/>
      <c r="W715" s="49"/>
      <c r="Z715" s="49"/>
      <c r="AA715" s="49"/>
      <c r="AB715" s="49"/>
    </row>
    <row r="716" spans="1:28" x14ac:dyDescent="0.25">
      <c r="A716" t="s">
        <v>3153</v>
      </c>
      <c r="B716" t="s">
        <v>968</v>
      </c>
      <c r="C716" t="s">
        <v>45</v>
      </c>
      <c r="D716">
        <v>4</v>
      </c>
      <c r="E716">
        <v>160</v>
      </c>
      <c r="F716">
        <v>8</v>
      </c>
      <c r="I716" s="49"/>
      <c r="J716">
        <v>3</v>
      </c>
      <c r="K716">
        <v>1</v>
      </c>
      <c r="L716">
        <v>1</v>
      </c>
      <c r="M716" s="49" t="s">
        <v>610</v>
      </c>
      <c r="N716" s="49"/>
      <c r="O716" s="49" t="s">
        <v>3090</v>
      </c>
      <c r="P716">
        <v>3</v>
      </c>
      <c r="Q716" t="s">
        <v>3154</v>
      </c>
      <c r="S716" s="49"/>
      <c r="T716" s="49"/>
      <c r="U716" s="49"/>
      <c r="W716" s="49"/>
      <c r="Z716" s="49"/>
      <c r="AA716" s="49"/>
      <c r="AB716" s="49"/>
    </row>
    <row r="717" spans="1:28" x14ac:dyDescent="0.25">
      <c r="A717" t="s">
        <v>3155</v>
      </c>
      <c r="B717" t="s">
        <v>968</v>
      </c>
      <c r="C717" t="s">
        <v>63</v>
      </c>
      <c r="D717">
        <v>1</v>
      </c>
      <c r="E717">
        <v>80</v>
      </c>
      <c r="F717">
        <v>10</v>
      </c>
      <c r="I717" s="49"/>
      <c r="J717">
        <v>2</v>
      </c>
      <c r="K717">
        <v>1</v>
      </c>
      <c r="L717">
        <v>2</v>
      </c>
      <c r="M717" s="49" t="s">
        <v>618</v>
      </c>
      <c r="N717" s="49"/>
      <c r="O717" s="49" t="s">
        <v>3156</v>
      </c>
      <c r="P717">
        <v>3</v>
      </c>
      <c r="Q717" t="s">
        <v>3157</v>
      </c>
      <c r="S717" s="49"/>
      <c r="T717" s="49"/>
      <c r="U717" s="49"/>
      <c r="W717" s="49"/>
      <c r="Z717" s="49"/>
      <c r="AA717" s="49"/>
      <c r="AB717" s="49"/>
    </row>
    <row r="718" spans="1:28" x14ac:dyDescent="0.25">
      <c r="A718" t="s">
        <v>3158</v>
      </c>
      <c r="B718" t="s">
        <v>968</v>
      </c>
      <c r="C718" t="s">
        <v>63</v>
      </c>
      <c r="D718">
        <v>2</v>
      </c>
      <c r="E718">
        <v>90</v>
      </c>
      <c r="F718">
        <v>10</v>
      </c>
      <c r="I718" s="49"/>
      <c r="J718">
        <v>2</v>
      </c>
      <c r="K718">
        <v>1</v>
      </c>
      <c r="L718">
        <v>2</v>
      </c>
      <c r="M718" s="49" t="s">
        <v>618</v>
      </c>
      <c r="N718" s="49"/>
      <c r="O718" s="49" t="s">
        <v>3156</v>
      </c>
      <c r="P718">
        <v>3</v>
      </c>
      <c r="Q718" t="s">
        <v>3159</v>
      </c>
      <c r="S718" s="49"/>
      <c r="T718" s="49"/>
      <c r="U718" s="49"/>
      <c r="W718" s="49"/>
      <c r="Z718" s="49"/>
      <c r="AA718" s="49"/>
      <c r="AB718" s="49"/>
    </row>
    <row r="719" spans="1:28" x14ac:dyDescent="0.25">
      <c r="A719" t="s">
        <v>3160</v>
      </c>
      <c r="B719" t="s">
        <v>968</v>
      </c>
      <c r="C719" t="s">
        <v>63</v>
      </c>
      <c r="D719">
        <v>3</v>
      </c>
      <c r="E719">
        <v>100</v>
      </c>
      <c r="F719">
        <v>8</v>
      </c>
      <c r="I719" s="49"/>
      <c r="J719">
        <v>2</v>
      </c>
      <c r="K719">
        <v>1</v>
      </c>
      <c r="L719">
        <v>2</v>
      </c>
      <c r="M719" s="49" t="s">
        <v>618</v>
      </c>
      <c r="N719" s="49"/>
      <c r="O719" s="49" t="s">
        <v>3156</v>
      </c>
      <c r="P719">
        <v>3</v>
      </c>
      <c r="Q719" t="s">
        <v>3161</v>
      </c>
      <c r="S719" s="49"/>
      <c r="T719" s="49"/>
      <c r="U719" s="49"/>
      <c r="W719" s="49"/>
      <c r="Z719" s="49"/>
      <c r="AA719" s="49"/>
      <c r="AB719" s="49"/>
    </row>
    <row r="720" spans="1:28" x14ac:dyDescent="0.25">
      <c r="A720" t="s">
        <v>3162</v>
      </c>
      <c r="B720" t="s">
        <v>968</v>
      </c>
      <c r="C720" t="s">
        <v>84</v>
      </c>
      <c r="D720">
        <v>1</v>
      </c>
      <c r="E720">
        <v>30</v>
      </c>
      <c r="F720">
        <v>12</v>
      </c>
      <c r="I720" s="49"/>
      <c r="J720">
        <v>2</v>
      </c>
      <c r="K720">
        <v>2</v>
      </c>
      <c r="L720">
        <v>2</v>
      </c>
      <c r="M720" s="49" t="s">
        <v>1745</v>
      </c>
      <c r="N720" s="49"/>
      <c r="O720" s="49" t="s">
        <v>3163</v>
      </c>
      <c r="P720">
        <v>3</v>
      </c>
      <c r="Q720" t="s">
        <v>3164</v>
      </c>
      <c r="S720" s="49"/>
      <c r="T720" s="49"/>
      <c r="U720" s="49"/>
      <c r="W720" s="49"/>
      <c r="Z720" s="49"/>
      <c r="AA720" s="49"/>
      <c r="AB720" s="49"/>
    </row>
    <row r="721" spans="1:28" x14ac:dyDescent="0.25">
      <c r="A721" t="s">
        <v>3165</v>
      </c>
      <c r="B721" t="s">
        <v>968</v>
      </c>
      <c r="C721" t="s">
        <v>84</v>
      </c>
      <c r="D721">
        <v>2</v>
      </c>
      <c r="E721">
        <v>40</v>
      </c>
      <c r="F721">
        <v>12</v>
      </c>
      <c r="I721" s="49"/>
      <c r="J721">
        <v>2</v>
      </c>
      <c r="K721">
        <v>2</v>
      </c>
      <c r="L721">
        <v>2</v>
      </c>
      <c r="M721" s="49" t="s">
        <v>1745</v>
      </c>
      <c r="N721" s="49"/>
      <c r="O721" s="49" t="s">
        <v>3166</v>
      </c>
      <c r="P721">
        <v>3</v>
      </c>
      <c r="Q721" t="s">
        <v>3167</v>
      </c>
      <c r="S721" s="49"/>
      <c r="T721" s="49"/>
      <c r="U721" s="49"/>
      <c r="W721" s="49"/>
      <c r="Z721" s="49"/>
      <c r="AA721" s="49"/>
      <c r="AB721" s="49"/>
    </row>
    <row r="722" spans="1:28" x14ac:dyDescent="0.25">
      <c r="A722" t="s">
        <v>3168</v>
      </c>
      <c r="B722" t="s">
        <v>968</v>
      </c>
      <c r="C722" t="s">
        <v>84</v>
      </c>
      <c r="D722">
        <v>3</v>
      </c>
      <c r="E722">
        <v>50</v>
      </c>
      <c r="F722">
        <v>10</v>
      </c>
      <c r="I722" s="49"/>
      <c r="J722">
        <v>2</v>
      </c>
      <c r="K722">
        <v>2</v>
      </c>
      <c r="L722">
        <v>2</v>
      </c>
      <c r="M722" s="49" t="s">
        <v>1745</v>
      </c>
      <c r="N722" s="49"/>
      <c r="O722" s="49" t="s">
        <v>3169</v>
      </c>
      <c r="P722">
        <v>3</v>
      </c>
      <c r="Q722" t="s">
        <v>3170</v>
      </c>
      <c r="S722" s="49"/>
      <c r="T722" s="49"/>
      <c r="U722" s="49"/>
      <c r="W722" s="49"/>
      <c r="Z722" s="49"/>
      <c r="AA722" s="49"/>
      <c r="AB722" s="49"/>
    </row>
    <row r="723" spans="1:28" x14ac:dyDescent="0.25">
      <c r="A723" t="s">
        <v>3171</v>
      </c>
      <c r="B723" t="s">
        <v>968</v>
      </c>
      <c r="C723" t="s">
        <v>108</v>
      </c>
      <c r="D723">
        <v>1</v>
      </c>
      <c r="E723">
        <v>25</v>
      </c>
      <c r="F723">
        <v>10</v>
      </c>
      <c r="I723" s="49"/>
      <c r="J723">
        <v>3</v>
      </c>
      <c r="K723">
        <v>1</v>
      </c>
      <c r="L723">
        <v>3</v>
      </c>
      <c r="M723" s="49" t="s">
        <v>618</v>
      </c>
      <c r="N723" s="49"/>
      <c r="O723" s="49" t="s">
        <v>3172</v>
      </c>
      <c r="P723">
        <v>3</v>
      </c>
      <c r="Q723" t="s">
        <v>3173</v>
      </c>
      <c r="S723" s="49"/>
      <c r="T723" s="49"/>
      <c r="U723" s="49"/>
      <c r="W723" s="49"/>
      <c r="Z723" s="49"/>
      <c r="AA723" s="49"/>
      <c r="AB723" s="49"/>
    </row>
    <row r="724" spans="1:28" x14ac:dyDescent="0.25">
      <c r="A724" t="s">
        <v>3174</v>
      </c>
      <c r="B724" t="s">
        <v>968</v>
      </c>
      <c r="C724" t="s">
        <v>108</v>
      </c>
      <c r="D724">
        <v>2</v>
      </c>
      <c r="E724">
        <v>25</v>
      </c>
      <c r="F724">
        <v>10</v>
      </c>
      <c r="I724" s="49"/>
      <c r="J724">
        <v>3</v>
      </c>
      <c r="K724">
        <v>1</v>
      </c>
      <c r="L724">
        <v>3</v>
      </c>
      <c r="M724" s="49" t="s">
        <v>618</v>
      </c>
      <c r="N724" s="49"/>
      <c r="O724" s="49" t="s">
        <v>3172</v>
      </c>
      <c r="P724">
        <v>3</v>
      </c>
      <c r="Q724" t="s">
        <v>3175</v>
      </c>
      <c r="S724" s="49"/>
      <c r="T724" s="49"/>
      <c r="U724" s="49"/>
      <c r="W724" s="49"/>
      <c r="Z724" s="49"/>
      <c r="AA724" s="49"/>
      <c r="AB724" s="49"/>
    </row>
    <row r="725" spans="1:28" x14ac:dyDescent="0.25">
      <c r="A725" t="s">
        <v>3176</v>
      </c>
      <c r="B725" t="s">
        <v>968</v>
      </c>
      <c r="C725" t="s">
        <v>108</v>
      </c>
      <c r="D725">
        <v>3</v>
      </c>
      <c r="E725">
        <v>25</v>
      </c>
      <c r="F725">
        <v>9</v>
      </c>
      <c r="I725" s="49"/>
      <c r="J725">
        <v>3</v>
      </c>
      <c r="K725">
        <v>1</v>
      </c>
      <c r="L725">
        <v>3</v>
      </c>
      <c r="M725" s="49" t="s">
        <v>618</v>
      </c>
      <c r="N725" s="49"/>
      <c r="O725" s="49" t="s">
        <v>3172</v>
      </c>
      <c r="P725">
        <v>3</v>
      </c>
      <c r="Q725" t="s">
        <v>3177</v>
      </c>
      <c r="S725" s="49"/>
      <c r="T725" s="49"/>
      <c r="U725" s="49"/>
      <c r="W725" s="49"/>
      <c r="Z725" s="49"/>
      <c r="AA725" s="49"/>
      <c r="AB725" s="49"/>
    </row>
    <row r="726" spans="1:28" x14ac:dyDescent="0.25">
      <c r="A726" t="s">
        <v>3178</v>
      </c>
      <c r="B726" t="s">
        <v>968</v>
      </c>
      <c r="C726" t="s">
        <v>1534</v>
      </c>
      <c r="D726">
        <v>1</v>
      </c>
      <c r="E726">
        <v>75</v>
      </c>
      <c r="G726">
        <v>54</v>
      </c>
      <c r="I726" s="49"/>
      <c r="M726" s="49"/>
      <c r="N726" s="49"/>
      <c r="O726" s="49" t="s">
        <v>3179</v>
      </c>
      <c r="P726">
        <v>3</v>
      </c>
      <c r="Q726" t="s">
        <v>3180</v>
      </c>
      <c r="S726" s="49"/>
      <c r="T726" s="49"/>
      <c r="U726" s="49"/>
      <c r="W726" s="49"/>
      <c r="Z726" s="49"/>
      <c r="AA726" s="49"/>
      <c r="AB726" s="49"/>
    </row>
    <row r="727" spans="1:28" x14ac:dyDescent="0.25">
      <c r="A727" t="s">
        <v>3181</v>
      </c>
      <c r="B727" t="s">
        <v>968</v>
      </c>
      <c r="C727" t="s">
        <v>1534</v>
      </c>
      <c r="D727">
        <v>2</v>
      </c>
      <c r="E727">
        <v>75</v>
      </c>
      <c r="G727">
        <v>60</v>
      </c>
      <c r="I727" s="49"/>
      <c r="M727" s="49"/>
      <c r="N727" s="49"/>
      <c r="O727" s="49" t="s">
        <v>3179</v>
      </c>
      <c r="P727">
        <v>3</v>
      </c>
      <c r="Q727" t="s">
        <v>3182</v>
      </c>
      <c r="S727" s="49"/>
      <c r="T727" s="49"/>
      <c r="U727" s="49"/>
      <c r="W727" s="49"/>
      <c r="Z727" s="49"/>
      <c r="AA727" s="49"/>
      <c r="AB727" s="49"/>
    </row>
    <row r="728" spans="1:28" x14ac:dyDescent="0.25">
      <c r="A728" t="s">
        <v>3183</v>
      </c>
      <c r="B728" t="s">
        <v>968</v>
      </c>
      <c r="C728" t="s">
        <v>334</v>
      </c>
      <c r="D728">
        <v>1</v>
      </c>
      <c r="E728">
        <v>0</v>
      </c>
      <c r="G728">
        <v>30</v>
      </c>
      <c r="I728" s="49"/>
      <c r="M728" s="49"/>
      <c r="N728" s="49"/>
      <c r="O728" s="49" t="s">
        <v>3184</v>
      </c>
      <c r="P728">
        <v>3</v>
      </c>
      <c r="Q728" t="s">
        <v>971</v>
      </c>
      <c r="S728" s="49"/>
      <c r="T728" s="49"/>
      <c r="U728" s="49"/>
      <c r="W728" s="49"/>
      <c r="Z728" s="49"/>
      <c r="AA728" s="49"/>
      <c r="AB728" s="49"/>
    </row>
    <row r="729" spans="1:28" x14ac:dyDescent="0.25">
      <c r="A729" t="s">
        <v>3185</v>
      </c>
      <c r="B729" t="s">
        <v>972</v>
      </c>
      <c r="C729" t="s">
        <v>8734</v>
      </c>
      <c r="D729">
        <v>1</v>
      </c>
      <c r="E729">
        <v>25</v>
      </c>
      <c r="F729">
        <v>12</v>
      </c>
      <c r="I729" s="49"/>
      <c r="J729">
        <v>3</v>
      </c>
      <c r="K729">
        <v>1</v>
      </c>
      <c r="L729">
        <v>3</v>
      </c>
      <c r="M729" s="49" t="s">
        <v>618</v>
      </c>
      <c r="N729" s="49"/>
      <c r="O729" s="49" t="s">
        <v>2196</v>
      </c>
      <c r="P729">
        <v>3</v>
      </c>
      <c r="Q729" t="s">
        <v>973</v>
      </c>
      <c r="S729" s="49"/>
      <c r="T729" s="49"/>
      <c r="U729" s="49"/>
      <c r="W729" s="49"/>
      <c r="Z729" s="49"/>
      <c r="AA729" s="49"/>
      <c r="AB729" s="49"/>
    </row>
    <row r="730" spans="1:28" x14ac:dyDescent="0.25">
      <c r="A730" t="s">
        <v>3186</v>
      </c>
      <c r="B730" t="s">
        <v>972</v>
      </c>
      <c r="C730" t="s">
        <v>8734</v>
      </c>
      <c r="D730">
        <v>2</v>
      </c>
      <c r="E730">
        <v>25</v>
      </c>
      <c r="F730">
        <v>10</v>
      </c>
      <c r="I730" s="49"/>
      <c r="J730">
        <v>3</v>
      </c>
      <c r="K730">
        <v>1</v>
      </c>
      <c r="L730">
        <v>3</v>
      </c>
      <c r="M730" s="49" t="s">
        <v>618</v>
      </c>
      <c r="N730" s="49"/>
      <c r="O730" s="49" t="s">
        <v>2196</v>
      </c>
      <c r="P730">
        <v>3</v>
      </c>
      <c r="Q730" t="s">
        <v>3187</v>
      </c>
      <c r="S730" s="49"/>
      <c r="T730" s="49"/>
      <c r="U730" s="49"/>
      <c r="W730" s="49"/>
      <c r="Z730" s="49"/>
      <c r="AA730" s="49"/>
      <c r="AB730" s="49"/>
    </row>
    <row r="731" spans="1:28" x14ac:dyDescent="0.25">
      <c r="A731" t="s">
        <v>3188</v>
      </c>
      <c r="B731" t="s">
        <v>972</v>
      </c>
      <c r="C731" t="s">
        <v>8734</v>
      </c>
      <c r="D731">
        <v>3</v>
      </c>
      <c r="E731">
        <v>25</v>
      </c>
      <c r="F731">
        <v>8</v>
      </c>
      <c r="I731" s="49"/>
      <c r="J731">
        <v>2</v>
      </c>
      <c r="K731">
        <v>1</v>
      </c>
      <c r="L731">
        <v>3</v>
      </c>
      <c r="M731" s="49" t="s">
        <v>618</v>
      </c>
      <c r="N731" s="49"/>
      <c r="O731" s="49" t="s">
        <v>3189</v>
      </c>
      <c r="P731">
        <v>3</v>
      </c>
      <c r="Q731" t="s">
        <v>3190</v>
      </c>
      <c r="S731" s="49"/>
      <c r="T731" s="49"/>
      <c r="U731" s="49"/>
      <c r="W731" s="49"/>
      <c r="Z731" s="49"/>
      <c r="AA731" s="49"/>
      <c r="AB731" s="49"/>
    </row>
    <row r="732" spans="1:28" x14ac:dyDescent="0.25">
      <c r="A732" t="s">
        <v>3191</v>
      </c>
      <c r="B732" t="s">
        <v>972</v>
      </c>
      <c r="C732" t="s">
        <v>214</v>
      </c>
      <c r="D732">
        <v>1</v>
      </c>
      <c r="E732">
        <v>22.5</v>
      </c>
      <c r="F732">
        <v>10</v>
      </c>
      <c r="I732" s="49"/>
      <c r="J732">
        <v>2</v>
      </c>
      <c r="K732">
        <v>1</v>
      </c>
      <c r="L732">
        <v>3</v>
      </c>
      <c r="M732" s="49" t="s">
        <v>2289</v>
      </c>
      <c r="N732" s="49"/>
      <c r="O732" s="49" t="s">
        <v>3192</v>
      </c>
      <c r="P732">
        <v>3</v>
      </c>
      <c r="Q732" t="s">
        <v>3193</v>
      </c>
      <c r="S732" s="49"/>
      <c r="T732" s="49"/>
      <c r="U732" s="49"/>
      <c r="W732" s="49"/>
      <c r="Z732" s="49"/>
      <c r="AA732" s="49"/>
      <c r="AB732" s="49"/>
    </row>
    <row r="733" spans="1:28" x14ac:dyDescent="0.25">
      <c r="A733" t="s">
        <v>3194</v>
      </c>
      <c r="B733" t="s">
        <v>972</v>
      </c>
      <c r="C733" t="s">
        <v>214</v>
      </c>
      <c r="D733">
        <v>2</v>
      </c>
      <c r="E733">
        <v>40</v>
      </c>
      <c r="F733">
        <v>12</v>
      </c>
      <c r="I733" s="49"/>
      <c r="J733">
        <v>2</v>
      </c>
      <c r="K733">
        <v>1</v>
      </c>
      <c r="L733">
        <v>2</v>
      </c>
      <c r="M733" s="49" t="s">
        <v>2289</v>
      </c>
      <c r="N733" s="49"/>
      <c r="O733" s="49" t="s">
        <v>3195</v>
      </c>
      <c r="P733">
        <v>3</v>
      </c>
      <c r="Q733" t="s">
        <v>3196</v>
      </c>
      <c r="S733" s="49"/>
      <c r="T733" s="49"/>
      <c r="U733" s="49"/>
      <c r="W733" s="49"/>
      <c r="Z733" s="49"/>
      <c r="AA733" s="49"/>
      <c r="AB733" s="49"/>
    </row>
    <row r="734" spans="1:28" x14ac:dyDescent="0.25">
      <c r="A734" t="s">
        <v>3197</v>
      </c>
      <c r="B734" t="s">
        <v>972</v>
      </c>
      <c r="C734" t="s">
        <v>214</v>
      </c>
      <c r="D734">
        <v>3</v>
      </c>
      <c r="E734">
        <v>45</v>
      </c>
      <c r="F734">
        <v>12</v>
      </c>
      <c r="I734" s="49"/>
      <c r="J734">
        <v>2</v>
      </c>
      <c r="K734">
        <v>1</v>
      </c>
      <c r="L734">
        <v>2</v>
      </c>
      <c r="M734" s="49" t="s">
        <v>618</v>
      </c>
      <c r="N734" s="49"/>
      <c r="O734" s="49" t="s">
        <v>3198</v>
      </c>
      <c r="P734">
        <v>3</v>
      </c>
      <c r="Q734" t="s">
        <v>3199</v>
      </c>
      <c r="S734" s="49"/>
      <c r="T734" s="49"/>
      <c r="U734" s="49"/>
      <c r="W734" s="49"/>
      <c r="Z734" s="49"/>
      <c r="AA734" s="49"/>
      <c r="AB734" s="49"/>
    </row>
    <row r="735" spans="1:28" x14ac:dyDescent="0.25">
      <c r="A735" t="s">
        <v>3200</v>
      </c>
      <c r="B735" t="s">
        <v>972</v>
      </c>
      <c r="C735" t="s">
        <v>214</v>
      </c>
      <c r="D735">
        <v>4</v>
      </c>
      <c r="E735">
        <v>50</v>
      </c>
      <c r="F735">
        <v>9</v>
      </c>
      <c r="I735" s="49"/>
      <c r="J735">
        <v>2</v>
      </c>
      <c r="K735">
        <v>1</v>
      </c>
      <c r="L735">
        <v>2</v>
      </c>
      <c r="M735" s="49" t="s">
        <v>1888</v>
      </c>
      <c r="N735" s="49"/>
      <c r="O735" s="49" t="s">
        <v>3201</v>
      </c>
      <c r="P735">
        <v>3</v>
      </c>
      <c r="Q735" t="s">
        <v>3202</v>
      </c>
      <c r="S735" s="49"/>
      <c r="T735" s="49"/>
      <c r="U735" s="49"/>
      <c r="W735" s="49"/>
      <c r="Z735" s="49"/>
      <c r="AA735" s="49"/>
      <c r="AB735" s="49"/>
    </row>
    <row r="736" spans="1:28" x14ac:dyDescent="0.25">
      <c r="A736" t="s">
        <v>3203</v>
      </c>
      <c r="B736" t="s">
        <v>972</v>
      </c>
      <c r="C736" t="s">
        <v>144</v>
      </c>
      <c r="D736">
        <v>1</v>
      </c>
      <c r="E736">
        <v>20</v>
      </c>
      <c r="F736">
        <v>10</v>
      </c>
      <c r="I736" s="49"/>
      <c r="J736">
        <v>2</v>
      </c>
      <c r="K736">
        <v>1</v>
      </c>
      <c r="L736">
        <v>2</v>
      </c>
      <c r="M736" s="49" t="s">
        <v>618</v>
      </c>
      <c r="N736" s="49"/>
      <c r="O736" s="49" t="s">
        <v>2154</v>
      </c>
      <c r="P736">
        <v>3</v>
      </c>
      <c r="Q736" t="s">
        <v>3204</v>
      </c>
      <c r="S736" s="49"/>
      <c r="T736" s="49"/>
      <c r="U736" s="49"/>
      <c r="W736" s="49"/>
      <c r="Z736" s="49"/>
      <c r="AA736" s="49"/>
      <c r="AB736" s="49"/>
    </row>
    <row r="737" spans="1:28" x14ac:dyDescent="0.25">
      <c r="A737" t="s">
        <v>3205</v>
      </c>
      <c r="B737" t="s">
        <v>972</v>
      </c>
      <c r="C737" t="s">
        <v>144</v>
      </c>
      <c r="D737">
        <v>2</v>
      </c>
      <c r="E737">
        <v>25</v>
      </c>
      <c r="F737">
        <v>10</v>
      </c>
      <c r="I737" s="49"/>
      <c r="J737">
        <v>2</v>
      </c>
      <c r="K737">
        <v>1</v>
      </c>
      <c r="L737">
        <v>2</v>
      </c>
      <c r="M737" s="49" t="s">
        <v>1745</v>
      </c>
      <c r="N737" s="49"/>
      <c r="O737" s="49" t="s">
        <v>1932</v>
      </c>
      <c r="P737">
        <v>3</v>
      </c>
      <c r="Q737" t="s">
        <v>3206</v>
      </c>
      <c r="S737" s="49"/>
      <c r="T737" s="49"/>
      <c r="U737" s="49"/>
      <c r="W737" s="49"/>
      <c r="Z737" s="49"/>
      <c r="AA737" s="49"/>
      <c r="AB737" s="49"/>
    </row>
    <row r="738" spans="1:28" x14ac:dyDescent="0.25">
      <c r="A738" t="s">
        <v>3207</v>
      </c>
      <c r="B738" t="s">
        <v>972</v>
      </c>
      <c r="C738" t="s">
        <v>144</v>
      </c>
      <c r="D738">
        <v>3</v>
      </c>
      <c r="E738">
        <v>30</v>
      </c>
      <c r="F738">
        <v>10</v>
      </c>
      <c r="I738" s="49"/>
      <c r="J738">
        <v>2</v>
      </c>
      <c r="K738">
        <v>1</v>
      </c>
      <c r="L738">
        <v>2</v>
      </c>
      <c r="M738" s="49" t="s">
        <v>610</v>
      </c>
      <c r="N738" s="49"/>
      <c r="O738" s="49" t="s">
        <v>1937</v>
      </c>
      <c r="P738">
        <v>3</v>
      </c>
      <c r="Q738" t="s">
        <v>3208</v>
      </c>
      <c r="S738" s="49"/>
      <c r="T738" s="49"/>
      <c r="U738" s="49"/>
      <c r="W738" s="49"/>
      <c r="Z738" s="49"/>
      <c r="AA738" s="49"/>
      <c r="AB738" s="49"/>
    </row>
    <row r="739" spans="1:28" x14ac:dyDescent="0.25">
      <c r="A739" t="s">
        <v>3209</v>
      </c>
      <c r="B739" t="s">
        <v>972</v>
      </c>
      <c r="C739" t="s">
        <v>222</v>
      </c>
      <c r="D739">
        <v>1</v>
      </c>
      <c r="E739">
        <v>15</v>
      </c>
      <c r="F739">
        <v>10</v>
      </c>
      <c r="I739" s="49"/>
      <c r="J739">
        <v>3</v>
      </c>
      <c r="K739">
        <v>1</v>
      </c>
      <c r="L739">
        <v>2</v>
      </c>
      <c r="M739" s="49" t="s">
        <v>2289</v>
      </c>
      <c r="N739" s="49"/>
      <c r="O739" s="49" t="s">
        <v>3210</v>
      </c>
      <c r="P739">
        <v>3</v>
      </c>
      <c r="Q739" t="s">
        <v>3211</v>
      </c>
      <c r="S739" s="49"/>
      <c r="T739" s="49"/>
      <c r="U739" s="49"/>
      <c r="W739" s="49"/>
      <c r="Z739" s="49"/>
      <c r="AA739" s="49"/>
      <c r="AB739" s="49"/>
    </row>
    <row r="740" spans="1:28" x14ac:dyDescent="0.25">
      <c r="A740" t="s">
        <v>3212</v>
      </c>
      <c r="B740" t="s">
        <v>972</v>
      </c>
      <c r="C740" t="s">
        <v>222</v>
      </c>
      <c r="D740">
        <v>2</v>
      </c>
      <c r="E740">
        <v>17.5</v>
      </c>
      <c r="F740">
        <v>10</v>
      </c>
      <c r="I740" s="49"/>
      <c r="J740">
        <v>3</v>
      </c>
      <c r="K740">
        <v>1</v>
      </c>
      <c r="L740">
        <v>2</v>
      </c>
      <c r="M740" s="49" t="s">
        <v>618</v>
      </c>
      <c r="N740" s="49"/>
      <c r="O740" s="49" t="s">
        <v>3213</v>
      </c>
      <c r="P740">
        <v>3</v>
      </c>
      <c r="Q740" t="s">
        <v>3214</v>
      </c>
      <c r="S740" s="49"/>
      <c r="T740" s="49"/>
      <c r="U740" s="49"/>
      <c r="W740" s="49"/>
      <c r="Z740" s="49"/>
      <c r="AA740" s="49"/>
      <c r="AB740" s="49"/>
    </row>
    <row r="741" spans="1:28" x14ac:dyDescent="0.25">
      <c r="A741" t="s">
        <v>3215</v>
      </c>
      <c r="B741" t="s">
        <v>972</v>
      </c>
      <c r="C741" t="s">
        <v>222</v>
      </c>
      <c r="D741">
        <v>3</v>
      </c>
      <c r="E741">
        <v>20</v>
      </c>
      <c r="F741">
        <v>10</v>
      </c>
      <c r="I741" s="49"/>
      <c r="J741">
        <v>3</v>
      </c>
      <c r="K741">
        <v>1</v>
      </c>
      <c r="L741">
        <v>2</v>
      </c>
      <c r="M741" s="49" t="s">
        <v>610</v>
      </c>
      <c r="N741" s="49"/>
      <c r="O741" s="49" t="s">
        <v>2986</v>
      </c>
      <c r="P741">
        <v>3</v>
      </c>
      <c r="Q741" t="s">
        <v>3216</v>
      </c>
      <c r="S741" s="49"/>
      <c r="T741" s="49"/>
      <c r="U741" s="49"/>
      <c r="W741" s="49"/>
      <c r="Z741" s="49"/>
      <c r="AA741" s="49"/>
      <c r="AB741" s="49"/>
    </row>
    <row r="742" spans="1:28" x14ac:dyDescent="0.25">
      <c r="A742" t="s">
        <v>3217</v>
      </c>
      <c r="B742" t="s">
        <v>972</v>
      </c>
      <c r="C742" t="s">
        <v>73</v>
      </c>
      <c r="D742">
        <v>1</v>
      </c>
      <c r="E742">
        <v>40</v>
      </c>
      <c r="F742">
        <v>12</v>
      </c>
      <c r="I742" s="49"/>
      <c r="J742">
        <v>2</v>
      </c>
      <c r="K742">
        <v>2</v>
      </c>
      <c r="L742">
        <v>2</v>
      </c>
      <c r="M742" s="49" t="s">
        <v>618</v>
      </c>
      <c r="N742" s="49"/>
      <c r="O742" s="49" t="s">
        <v>3218</v>
      </c>
      <c r="P742">
        <v>3</v>
      </c>
      <c r="Q742" t="s">
        <v>3219</v>
      </c>
      <c r="S742" s="49"/>
      <c r="T742" s="49"/>
      <c r="U742" s="49"/>
      <c r="W742" s="49"/>
      <c r="Z742" s="49"/>
      <c r="AA742" s="49"/>
      <c r="AB742" s="49"/>
    </row>
    <row r="743" spans="1:28" x14ac:dyDescent="0.25">
      <c r="A743" t="s">
        <v>3220</v>
      </c>
      <c r="B743" t="s">
        <v>972</v>
      </c>
      <c r="C743" t="s">
        <v>73</v>
      </c>
      <c r="D743">
        <v>2</v>
      </c>
      <c r="E743">
        <v>50</v>
      </c>
      <c r="F743">
        <v>12</v>
      </c>
      <c r="I743" s="49"/>
      <c r="J743">
        <v>2</v>
      </c>
      <c r="K743">
        <v>2</v>
      </c>
      <c r="L743">
        <v>2</v>
      </c>
      <c r="M743" s="49" t="s">
        <v>1745</v>
      </c>
      <c r="N743" s="49"/>
      <c r="O743" s="49" t="s">
        <v>2664</v>
      </c>
      <c r="P743">
        <v>3</v>
      </c>
      <c r="Q743" t="s">
        <v>3221</v>
      </c>
      <c r="S743" s="49"/>
      <c r="T743" s="49"/>
      <c r="U743" s="49"/>
      <c r="W743" s="49"/>
      <c r="Z743" s="49"/>
      <c r="AA743" s="49"/>
      <c r="AB743" s="49"/>
    </row>
    <row r="744" spans="1:28" x14ac:dyDescent="0.25">
      <c r="A744" t="s">
        <v>3222</v>
      </c>
      <c r="B744" t="s">
        <v>972</v>
      </c>
      <c r="C744" t="s">
        <v>73</v>
      </c>
      <c r="D744">
        <v>3</v>
      </c>
      <c r="E744">
        <v>50</v>
      </c>
      <c r="F744">
        <v>12</v>
      </c>
      <c r="I744" s="49"/>
      <c r="J744">
        <v>2</v>
      </c>
      <c r="K744">
        <v>2</v>
      </c>
      <c r="L744">
        <v>2</v>
      </c>
      <c r="M744" s="49" t="s">
        <v>1745</v>
      </c>
      <c r="N744" s="49"/>
      <c r="O744" s="49" t="s">
        <v>2664</v>
      </c>
      <c r="P744">
        <v>3</v>
      </c>
      <c r="Q744" t="s">
        <v>3223</v>
      </c>
      <c r="S744" s="49"/>
      <c r="T744" s="49"/>
      <c r="U744" s="49"/>
      <c r="W744" s="49"/>
      <c r="Z744" s="49"/>
      <c r="AA744" s="49"/>
      <c r="AB744" s="49"/>
    </row>
    <row r="745" spans="1:28" x14ac:dyDescent="0.25">
      <c r="A745" t="s">
        <v>3224</v>
      </c>
      <c r="B745" t="s">
        <v>972</v>
      </c>
      <c r="C745" t="s">
        <v>15</v>
      </c>
      <c r="D745">
        <v>1</v>
      </c>
      <c r="E745">
        <v>65</v>
      </c>
      <c r="G745">
        <v>60</v>
      </c>
      <c r="I745" s="49"/>
      <c r="M745" s="49"/>
      <c r="N745" s="49"/>
      <c r="O745" s="49" t="s">
        <v>3225</v>
      </c>
      <c r="P745">
        <v>3</v>
      </c>
      <c r="Q745" t="s">
        <v>3226</v>
      </c>
      <c r="S745" s="49"/>
      <c r="T745" s="49"/>
      <c r="U745" s="49"/>
      <c r="W745" s="49"/>
      <c r="Z745" s="49"/>
      <c r="AA745" s="49"/>
      <c r="AB745" s="49"/>
    </row>
    <row r="746" spans="1:28" x14ac:dyDescent="0.25">
      <c r="A746" t="s">
        <v>3227</v>
      </c>
      <c r="B746" t="s">
        <v>972</v>
      </c>
      <c r="C746" t="s">
        <v>15</v>
      </c>
      <c r="D746">
        <v>2</v>
      </c>
      <c r="E746">
        <v>65</v>
      </c>
      <c r="G746">
        <v>60</v>
      </c>
      <c r="I746" s="49"/>
      <c r="M746" s="49"/>
      <c r="N746" s="49"/>
      <c r="O746" s="49" t="s">
        <v>3225</v>
      </c>
      <c r="P746">
        <v>3</v>
      </c>
      <c r="Q746" t="s">
        <v>3228</v>
      </c>
      <c r="S746" s="49"/>
      <c r="T746" s="49"/>
      <c r="U746" s="49"/>
      <c r="W746" s="49"/>
      <c r="Z746" s="49"/>
      <c r="AA746" s="49"/>
      <c r="AB746" s="49"/>
    </row>
    <row r="747" spans="1:28" x14ac:dyDescent="0.25">
      <c r="A747" t="s">
        <v>3229</v>
      </c>
      <c r="B747" t="s">
        <v>972</v>
      </c>
      <c r="C747" t="s">
        <v>15</v>
      </c>
      <c r="D747">
        <v>3</v>
      </c>
      <c r="E747">
        <v>65</v>
      </c>
      <c r="G747">
        <v>60</v>
      </c>
      <c r="I747" s="49"/>
      <c r="M747" s="49"/>
      <c r="N747" s="49"/>
      <c r="O747" s="49" t="s">
        <v>3230</v>
      </c>
      <c r="P747">
        <v>3</v>
      </c>
      <c r="Q747" t="s">
        <v>3231</v>
      </c>
      <c r="S747" s="49"/>
      <c r="T747" s="49"/>
      <c r="U747" s="49"/>
      <c r="W747" s="49"/>
      <c r="Z747" s="49"/>
      <c r="AA747" s="49"/>
      <c r="AB747" s="49"/>
    </row>
    <row r="748" spans="1:28" x14ac:dyDescent="0.25">
      <c r="A748" t="s">
        <v>3232</v>
      </c>
      <c r="B748" t="s">
        <v>972</v>
      </c>
      <c r="C748" t="s">
        <v>1534</v>
      </c>
      <c r="D748">
        <v>1</v>
      </c>
      <c r="E748">
        <v>150</v>
      </c>
      <c r="G748">
        <v>60</v>
      </c>
      <c r="I748" s="49"/>
      <c r="M748" s="49"/>
      <c r="N748" s="49"/>
      <c r="O748" s="49" t="s">
        <v>3233</v>
      </c>
      <c r="P748">
        <v>3</v>
      </c>
      <c r="Q748" t="s">
        <v>3234</v>
      </c>
      <c r="S748" s="49"/>
      <c r="T748" s="49"/>
      <c r="U748" s="49"/>
      <c r="W748" s="49"/>
      <c r="Z748" s="49"/>
      <c r="AA748" s="49"/>
      <c r="AB748" s="49"/>
    </row>
    <row r="749" spans="1:28" x14ac:dyDescent="0.25">
      <c r="A749" t="s">
        <v>3235</v>
      </c>
      <c r="B749" t="s">
        <v>972</v>
      </c>
      <c r="C749" t="s">
        <v>1534</v>
      </c>
      <c r="D749">
        <v>2</v>
      </c>
      <c r="E749">
        <v>150</v>
      </c>
      <c r="G749">
        <v>60</v>
      </c>
      <c r="I749" s="49"/>
      <c r="M749" s="49"/>
      <c r="N749" s="49"/>
      <c r="O749" s="49" t="s">
        <v>3236</v>
      </c>
      <c r="P749">
        <v>3</v>
      </c>
      <c r="Q749" t="s">
        <v>3237</v>
      </c>
      <c r="S749" s="49"/>
      <c r="T749" s="49"/>
      <c r="U749" s="49"/>
      <c r="W749" s="49"/>
      <c r="Z749" s="49"/>
      <c r="AA749" s="49"/>
      <c r="AB749" s="49"/>
    </row>
    <row r="750" spans="1:28" x14ac:dyDescent="0.25">
      <c r="A750" t="s">
        <v>3238</v>
      </c>
      <c r="B750" t="s">
        <v>972</v>
      </c>
      <c r="C750" t="s">
        <v>334</v>
      </c>
      <c r="D750">
        <v>1</v>
      </c>
      <c r="E750">
        <v>0</v>
      </c>
      <c r="G750">
        <v>30</v>
      </c>
      <c r="I750" s="49"/>
      <c r="M750" s="49"/>
      <c r="N750" s="49"/>
      <c r="O750" s="49" t="s">
        <v>3239</v>
      </c>
      <c r="P750">
        <v>3</v>
      </c>
      <c r="Q750" t="s">
        <v>974</v>
      </c>
      <c r="S750" s="49"/>
      <c r="T750" s="49"/>
      <c r="U750" s="49"/>
      <c r="W750" s="49"/>
      <c r="Z750" s="49"/>
      <c r="AA750" s="49"/>
      <c r="AB750" s="49"/>
    </row>
    <row r="751" spans="1:28" x14ac:dyDescent="0.25">
      <c r="A751" t="s">
        <v>3240</v>
      </c>
      <c r="B751" t="s">
        <v>975</v>
      </c>
      <c r="C751" t="s">
        <v>356</v>
      </c>
      <c r="D751">
        <v>1</v>
      </c>
      <c r="G751">
        <v>300</v>
      </c>
      <c r="H751">
        <v>0.79</v>
      </c>
      <c r="I751" s="49" t="s">
        <v>2238</v>
      </c>
      <c r="M751" s="49"/>
      <c r="N751" s="49"/>
      <c r="O751" s="49" t="s">
        <v>3241</v>
      </c>
      <c r="P751">
        <v>4</v>
      </c>
      <c r="Q751" t="s">
        <v>977</v>
      </c>
      <c r="S751" s="49"/>
      <c r="T751" s="49"/>
      <c r="U751" s="49"/>
      <c r="W751" s="49"/>
      <c r="Z751" s="49"/>
      <c r="AA751" s="49"/>
      <c r="AB751" s="49"/>
    </row>
    <row r="752" spans="1:28" x14ac:dyDescent="0.25">
      <c r="A752" t="s">
        <v>3242</v>
      </c>
      <c r="B752" t="s">
        <v>975</v>
      </c>
      <c r="C752" t="s">
        <v>15</v>
      </c>
      <c r="D752">
        <v>1</v>
      </c>
      <c r="E752">
        <v>70</v>
      </c>
      <c r="G752">
        <v>60</v>
      </c>
      <c r="I752" s="49"/>
      <c r="M752" s="49"/>
      <c r="N752" s="49"/>
      <c r="O752" s="49" t="s">
        <v>3243</v>
      </c>
      <c r="P752">
        <v>4</v>
      </c>
      <c r="Q752" t="s">
        <v>3244</v>
      </c>
      <c r="S752" s="49"/>
      <c r="T752" s="49"/>
      <c r="U752" s="49"/>
      <c r="W752" s="49"/>
      <c r="Z752" s="49"/>
      <c r="AA752" s="49"/>
      <c r="AB752" s="49"/>
    </row>
    <row r="753" spans="1:28" x14ac:dyDescent="0.25">
      <c r="A753" t="s">
        <v>3245</v>
      </c>
      <c r="B753" t="s">
        <v>975</v>
      </c>
      <c r="C753" t="s">
        <v>15</v>
      </c>
      <c r="D753">
        <v>2</v>
      </c>
      <c r="E753">
        <v>70</v>
      </c>
      <c r="G753">
        <v>60</v>
      </c>
      <c r="I753" s="49"/>
      <c r="M753" s="49"/>
      <c r="N753" s="49"/>
      <c r="O753" s="49" t="s">
        <v>3243</v>
      </c>
      <c r="P753">
        <v>4</v>
      </c>
      <c r="Q753" t="s">
        <v>3246</v>
      </c>
      <c r="S753" s="49"/>
      <c r="T753" s="49"/>
      <c r="U753" s="49"/>
      <c r="W753" s="49"/>
      <c r="Z753" s="49"/>
      <c r="AA753" s="49"/>
      <c r="AB753" s="49"/>
    </row>
    <row r="754" spans="1:28" x14ac:dyDescent="0.25">
      <c r="A754" t="s">
        <v>3247</v>
      </c>
      <c r="B754" t="s">
        <v>975</v>
      </c>
      <c r="C754" t="s">
        <v>15</v>
      </c>
      <c r="D754">
        <v>3</v>
      </c>
      <c r="E754">
        <v>70</v>
      </c>
      <c r="G754">
        <v>60</v>
      </c>
      <c r="I754" s="49"/>
      <c r="M754" s="49"/>
      <c r="N754" s="49"/>
      <c r="O754" s="49" t="s">
        <v>3248</v>
      </c>
      <c r="P754">
        <v>4</v>
      </c>
      <c r="Q754" t="s">
        <v>3249</v>
      </c>
      <c r="S754" s="49"/>
      <c r="T754" s="49"/>
      <c r="U754" s="49"/>
      <c r="W754" s="49"/>
      <c r="Z754" s="49"/>
      <c r="AA754" s="49"/>
      <c r="AB754" s="49"/>
    </row>
    <row r="755" spans="1:28" x14ac:dyDescent="0.25">
      <c r="A755" t="s">
        <v>3250</v>
      </c>
      <c r="B755" t="s">
        <v>975</v>
      </c>
      <c r="C755" t="s">
        <v>249</v>
      </c>
      <c r="D755">
        <v>1</v>
      </c>
      <c r="E755">
        <v>130</v>
      </c>
      <c r="F755">
        <v>8</v>
      </c>
      <c r="I755" s="49"/>
      <c r="J755">
        <v>3</v>
      </c>
      <c r="K755">
        <v>1</v>
      </c>
      <c r="L755">
        <v>1</v>
      </c>
      <c r="M755" s="49" t="s">
        <v>618</v>
      </c>
      <c r="N755" s="49"/>
      <c r="O755" s="49" t="s">
        <v>3251</v>
      </c>
      <c r="P755">
        <v>4</v>
      </c>
      <c r="Q755" t="s">
        <v>3252</v>
      </c>
      <c r="S755" s="49"/>
      <c r="T755" s="49"/>
      <c r="U755" s="49"/>
      <c r="W755" s="49"/>
      <c r="Z755" s="49"/>
      <c r="AA755" s="49"/>
      <c r="AB755" s="49"/>
    </row>
    <row r="756" spans="1:28" x14ac:dyDescent="0.25">
      <c r="A756" t="s">
        <v>3253</v>
      </c>
      <c r="B756" t="s">
        <v>975</v>
      </c>
      <c r="C756" t="s">
        <v>249</v>
      </c>
      <c r="D756">
        <v>2</v>
      </c>
      <c r="E756">
        <v>130</v>
      </c>
      <c r="F756">
        <v>8</v>
      </c>
      <c r="I756" s="49"/>
      <c r="J756">
        <v>3</v>
      </c>
      <c r="K756">
        <v>1</v>
      </c>
      <c r="L756">
        <v>1</v>
      </c>
      <c r="M756" s="49" t="s">
        <v>618</v>
      </c>
      <c r="N756" s="49"/>
      <c r="O756" s="49" t="s">
        <v>3251</v>
      </c>
      <c r="P756">
        <v>4</v>
      </c>
      <c r="Q756" t="s">
        <v>3254</v>
      </c>
      <c r="S756" s="49"/>
      <c r="T756" s="49"/>
      <c r="U756" s="49"/>
      <c r="W756" s="49"/>
      <c r="Z756" s="49"/>
      <c r="AA756" s="49"/>
      <c r="AB756" s="49"/>
    </row>
    <row r="757" spans="1:28" x14ac:dyDescent="0.25">
      <c r="A757" t="s">
        <v>3255</v>
      </c>
      <c r="B757" t="s">
        <v>975</v>
      </c>
      <c r="C757" t="s">
        <v>249</v>
      </c>
      <c r="D757">
        <v>3</v>
      </c>
      <c r="E757">
        <v>140</v>
      </c>
      <c r="F757">
        <v>6</v>
      </c>
      <c r="I757" s="49"/>
      <c r="J757">
        <v>3</v>
      </c>
      <c r="K757">
        <v>1</v>
      </c>
      <c r="L757">
        <v>1</v>
      </c>
      <c r="M757" s="49" t="s">
        <v>1745</v>
      </c>
      <c r="N757" s="49"/>
      <c r="O757" s="49" t="s">
        <v>3256</v>
      </c>
      <c r="P757">
        <v>4</v>
      </c>
      <c r="Q757" t="s">
        <v>3257</v>
      </c>
      <c r="S757" s="49"/>
      <c r="T757" s="49"/>
      <c r="U757" s="49"/>
      <c r="W757" s="49"/>
      <c r="Z757" s="49"/>
      <c r="AA757" s="49"/>
      <c r="AB757" s="49"/>
    </row>
    <row r="758" spans="1:28" x14ac:dyDescent="0.25">
      <c r="A758" t="s">
        <v>3258</v>
      </c>
      <c r="B758" t="s">
        <v>975</v>
      </c>
      <c r="C758" t="s">
        <v>249</v>
      </c>
      <c r="D758">
        <v>4</v>
      </c>
      <c r="E758">
        <v>140</v>
      </c>
      <c r="F758">
        <v>8</v>
      </c>
      <c r="I758" s="49"/>
      <c r="J758">
        <v>3</v>
      </c>
      <c r="K758">
        <v>1</v>
      </c>
      <c r="L758">
        <v>1</v>
      </c>
      <c r="M758" s="49" t="s">
        <v>1745</v>
      </c>
      <c r="N758" s="49"/>
      <c r="O758" s="49" t="s">
        <v>3256</v>
      </c>
      <c r="P758">
        <v>4</v>
      </c>
      <c r="Q758" t="s">
        <v>3259</v>
      </c>
      <c r="S758" s="49"/>
      <c r="T758" s="49"/>
      <c r="U758" s="49"/>
      <c r="W758" s="49"/>
      <c r="Z758" s="49"/>
      <c r="AA758" s="49"/>
      <c r="AB758" s="49"/>
    </row>
    <row r="759" spans="1:28" x14ac:dyDescent="0.25">
      <c r="A759" t="s">
        <v>3260</v>
      </c>
      <c r="B759" t="s">
        <v>975</v>
      </c>
      <c r="C759" t="s">
        <v>41</v>
      </c>
      <c r="D759">
        <v>1</v>
      </c>
      <c r="E759">
        <v>60</v>
      </c>
      <c r="F759">
        <v>11</v>
      </c>
      <c r="I759" s="49"/>
      <c r="M759" s="49" t="s">
        <v>618</v>
      </c>
      <c r="N759" s="49"/>
      <c r="O759" s="49" t="s">
        <v>3261</v>
      </c>
      <c r="P759">
        <v>4</v>
      </c>
      <c r="Q759" t="s">
        <v>3262</v>
      </c>
      <c r="S759" s="49"/>
      <c r="T759" s="49"/>
      <c r="U759" s="49"/>
      <c r="W759" s="49"/>
      <c r="Z759" s="49"/>
      <c r="AA759" s="49"/>
      <c r="AB759" s="49"/>
    </row>
    <row r="760" spans="1:28" x14ac:dyDescent="0.25">
      <c r="A760" t="s">
        <v>3263</v>
      </c>
      <c r="B760" t="s">
        <v>975</v>
      </c>
      <c r="C760" t="s">
        <v>41</v>
      </c>
      <c r="D760">
        <v>2</v>
      </c>
      <c r="E760">
        <v>60</v>
      </c>
      <c r="F760">
        <v>10</v>
      </c>
      <c r="I760" s="49"/>
      <c r="M760" s="49" t="s">
        <v>618</v>
      </c>
      <c r="N760" s="49"/>
      <c r="O760" s="49" t="s">
        <v>3264</v>
      </c>
      <c r="P760">
        <v>4</v>
      </c>
      <c r="Q760" t="s">
        <v>3265</v>
      </c>
      <c r="S760" s="49"/>
      <c r="T760" s="49"/>
      <c r="U760" s="49"/>
      <c r="W760" s="49"/>
      <c r="Z760" s="49"/>
      <c r="AA760" s="49"/>
      <c r="AB760" s="49"/>
    </row>
    <row r="761" spans="1:28" x14ac:dyDescent="0.25">
      <c r="A761" t="s">
        <v>3266</v>
      </c>
      <c r="B761" t="s">
        <v>975</v>
      </c>
      <c r="C761" t="s">
        <v>41</v>
      </c>
      <c r="D761">
        <v>3</v>
      </c>
      <c r="E761">
        <v>60</v>
      </c>
      <c r="F761">
        <v>8</v>
      </c>
      <c r="I761" s="49"/>
      <c r="M761" s="49" t="s">
        <v>618</v>
      </c>
      <c r="N761" s="49"/>
      <c r="O761" s="49" t="s">
        <v>3264</v>
      </c>
      <c r="P761">
        <v>4</v>
      </c>
      <c r="Q761" t="s">
        <v>3267</v>
      </c>
      <c r="S761" s="49"/>
      <c r="T761" s="49"/>
      <c r="U761" s="49"/>
      <c r="W761" s="49"/>
      <c r="Z761" s="49"/>
      <c r="AA761" s="49"/>
      <c r="AB761" s="49"/>
    </row>
    <row r="762" spans="1:28" x14ac:dyDescent="0.25">
      <c r="A762" t="s">
        <v>3268</v>
      </c>
      <c r="B762" t="s">
        <v>975</v>
      </c>
      <c r="C762" t="s">
        <v>41</v>
      </c>
      <c r="D762">
        <v>4</v>
      </c>
      <c r="E762">
        <v>60</v>
      </c>
      <c r="F762">
        <v>8</v>
      </c>
      <c r="I762" s="49"/>
      <c r="M762" s="49" t="s">
        <v>618</v>
      </c>
      <c r="N762" s="49"/>
      <c r="O762" s="49" t="s">
        <v>3264</v>
      </c>
      <c r="P762">
        <v>4</v>
      </c>
      <c r="Q762" t="s">
        <v>3269</v>
      </c>
      <c r="S762" s="49"/>
      <c r="T762" s="49"/>
      <c r="U762" s="49"/>
      <c r="W762" s="49"/>
      <c r="Z762" s="49"/>
      <c r="AA762" s="49"/>
      <c r="AB762" s="49"/>
    </row>
    <row r="763" spans="1:28" x14ac:dyDescent="0.25">
      <c r="A763" t="s">
        <v>3270</v>
      </c>
      <c r="B763" t="s">
        <v>975</v>
      </c>
      <c r="C763" t="s">
        <v>73</v>
      </c>
      <c r="D763">
        <v>1</v>
      </c>
      <c r="E763">
        <v>20</v>
      </c>
      <c r="F763">
        <v>20</v>
      </c>
      <c r="I763" s="49"/>
      <c r="J763">
        <v>2</v>
      </c>
      <c r="K763">
        <v>2</v>
      </c>
      <c r="L763">
        <v>2</v>
      </c>
      <c r="M763" s="49" t="s">
        <v>618</v>
      </c>
      <c r="N763" s="49"/>
      <c r="O763" s="49" t="s">
        <v>3271</v>
      </c>
      <c r="P763">
        <v>4</v>
      </c>
      <c r="Q763" t="s">
        <v>3272</v>
      </c>
      <c r="S763" s="49"/>
      <c r="T763" s="49"/>
      <c r="U763" s="49"/>
      <c r="W763" s="49"/>
      <c r="Z763" s="49"/>
      <c r="AA763" s="49"/>
      <c r="AB763" s="49"/>
    </row>
    <row r="764" spans="1:28" x14ac:dyDescent="0.25">
      <c r="A764" t="s">
        <v>3273</v>
      </c>
      <c r="B764" t="s">
        <v>975</v>
      </c>
      <c r="C764" t="s">
        <v>73</v>
      </c>
      <c r="D764">
        <v>2</v>
      </c>
      <c r="E764">
        <v>25</v>
      </c>
      <c r="F764">
        <v>20</v>
      </c>
      <c r="I764" s="49"/>
      <c r="J764">
        <v>2</v>
      </c>
      <c r="K764">
        <v>2</v>
      </c>
      <c r="L764">
        <v>2</v>
      </c>
      <c r="M764" s="49" t="s">
        <v>618</v>
      </c>
      <c r="N764" s="49"/>
      <c r="O764" s="49" t="s">
        <v>3274</v>
      </c>
      <c r="P764">
        <v>4</v>
      </c>
      <c r="Q764" t="s">
        <v>3275</v>
      </c>
      <c r="S764" s="49"/>
      <c r="T764" s="49"/>
      <c r="U764" s="49"/>
      <c r="W764" s="49"/>
      <c r="Z764" s="49"/>
      <c r="AA764" s="49"/>
      <c r="AB764" s="49"/>
    </row>
    <row r="765" spans="1:28" x14ac:dyDescent="0.25">
      <c r="A765" t="s">
        <v>3276</v>
      </c>
      <c r="B765" t="s">
        <v>975</v>
      </c>
      <c r="C765" t="s">
        <v>73</v>
      </c>
      <c r="D765">
        <v>3</v>
      </c>
      <c r="E765">
        <v>30</v>
      </c>
      <c r="F765">
        <v>20</v>
      </c>
      <c r="I765" s="49"/>
      <c r="J765">
        <v>2</v>
      </c>
      <c r="K765">
        <v>2</v>
      </c>
      <c r="L765">
        <v>2</v>
      </c>
      <c r="M765" s="49" t="s">
        <v>618</v>
      </c>
      <c r="N765" s="49"/>
      <c r="O765" s="49" t="s">
        <v>3277</v>
      </c>
      <c r="P765">
        <v>4</v>
      </c>
      <c r="Q765" t="s">
        <v>3278</v>
      </c>
      <c r="S765" s="49"/>
      <c r="T765" s="49"/>
      <c r="U765" s="49"/>
      <c r="W765" s="49"/>
      <c r="Z765" s="49"/>
      <c r="AA765" s="49"/>
      <c r="AB765" s="49"/>
    </row>
    <row r="766" spans="1:28" x14ac:dyDescent="0.25">
      <c r="A766" t="s">
        <v>3279</v>
      </c>
      <c r="B766" t="s">
        <v>975</v>
      </c>
      <c r="C766" t="s">
        <v>8734</v>
      </c>
      <c r="D766">
        <v>1</v>
      </c>
      <c r="E766">
        <v>30</v>
      </c>
      <c r="F766">
        <v>11</v>
      </c>
      <c r="I766" s="49"/>
      <c r="J766">
        <v>3</v>
      </c>
      <c r="K766">
        <v>1</v>
      </c>
      <c r="L766">
        <v>1</v>
      </c>
      <c r="M766" s="49" t="s">
        <v>1745</v>
      </c>
      <c r="N766" s="49"/>
      <c r="O766" s="49" t="s">
        <v>3280</v>
      </c>
      <c r="P766">
        <v>4</v>
      </c>
      <c r="Q766" t="s">
        <v>3281</v>
      </c>
      <c r="S766" s="49"/>
      <c r="T766" s="49"/>
      <c r="U766" s="49"/>
      <c r="W766" s="49"/>
      <c r="Z766" s="49"/>
      <c r="AA766" s="49"/>
      <c r="AB766" s="49"/>
    </row>
    <row r="767" spans="1:28" x14ac:dyDescent="0.25">
      <c r="A767" t="s">
        <v>3282</v>
      </c>
      <c r="B767" t="s">
        <v>975</v>
      </c>
      <c r="C767" t="s">
        <v>8734</v>
      </c>
      <c r="D767">
        <v>2</v>
      </c>
      <c r="E767">
        <v>30</v>
      </c>
      <c r="F767">
        <v>9</v>
      </c>
      <c r="I767" s="49"/>
      <c r="J767">
        <v>3</v>
      </c>
      <c r="K767">
        <v>1</v>
      </c>
      <c r="L767">
        <v>1</v>
      </c>
      <c r="M767" s="49" t="s">
        <v>610</v>
      </c>
      <c r="N767" s="49"/>
      <c r="O767" s="49" t="s">
        <v>3283</v>
      </c>
      <c r="P767">
        <v>4</v>
      </c>
      <c r="Q767" t="s">
        <v>3284</v>
      </c>
      <c r="S767" s="49"/>
      <c r="T767" s="49"/>
      <c r="U767" s="49"/>
      <c r="W767" s="49"/>
      <c r="Z767" s="49"/>
      <c r="AA767" s="49"/>
      <c r="AB767" s="49"/>
    </row>
    <row r="768" spans="1:28" x14ac:dyDescent="0.25">
      <c r="A768" t="s">
        <v>3285</v>
      </c>
      <c r="B768" t="s">
        <v>975</v>
      </c>
      <c r="C768" t="s">
        <v>8734</v>
      </c>
      <c r="D768">
        <v>3</v>
      </c>
      <c r="E768">
        <v>30</v>
      </c>
      <c r="F768">
        <v>7</v>
      </c>
      <c r="I768" s="49"/>
      <c r="J768">
        <v>3</v>
      </c>
      <c r="K768">
        <v>1</v>
      </c>
      <c r="L768">
        <v>1</v>
      </c>
      <c r="M768" s="49" t="s">
        <v>610</v>
      </c>
      <c r="N768" s="49"/>
      <c r="O768" s="49" t="s">
        <v>3286</v>
      </c>
      <c r="P768">
        <v>4</v>
      </c>
      <c r="Q768" t="s">
        <v>978</v>
      </c>
      <c r="S768" s="49"/>
      <c r="T768" s="49"/>
      <c r="U768" s="49"/>
      <c r="W768" s="49"/>
      <c r="Z768" s="49"/>
      <c r="AA768" s="49"/>
      <c r="AB768" s="49"/>
    </row>
    <row r="769" spans="1:28" x14ac:dyDescent="0.25">
      <c r="A769" t="s">
        <v>3287</v>
      </c>
      <c r="B769" t="s">
        <v>979</v>
      </c>
      <c r="C769" t="s">
        <v>356</v>
      </c>
      <c r="D769">
        <v>1</v>
      </c>
      <c r="G769">
        <v>300</v>
      </c>
      <c r="H769">
        <v>0.82</v>
      </c>
      <c r="I769" s="49" t="s">
        <v>2238</v>
      </c>
      <c r="M769" s="49"/>
      <c r="N769" s="49"/>
      <c r="O769" s="49" t="s">
        <v>272</v>
      </c>
      <c r="P769">
        <v>4</v>
      </c>
      <c r="Q769" t="s">
        <v>982</v>
      </c>
      <c r="S769" s="49"/>
      <c r="T769" s="49"/>
      <c r="U769" s="49"/>
      <c r="W769" s="49"/>
      <c r="Z769" s="49"/>
      <c r="AA769" s="49"/>
      <c r="AB769" s="49"/>
    </row>
    <row r="770" spans="1:28" x14ac:dyDescent="0.25">
      <c r="A770" t="s">
        <v>3288</v>
      </c>
      <c r="B770" t="s">
        <v>979</v>
      </c>
      <c r="C770" t="s">
        <v>154</v>
      </c>
      <c r="D770">
        <v>1</v>
      </c>
      <c r="E770">
        <v>115</v>
      </c>
      <c r="F770">
        <v>8</v>
      </c>
      <c r="I770" s="49"/>
      <c r="J770">
        <v>3</v>
      </c>
      <c r="K770">
        <v>1</v>
      </c>
      <c r="L770">
        <v>1</v>
      </c>
      <c r="M770" s="49" t="s">
        <v>2289</v>
      </c>
      <c r="N770" s="49"/>
      <c r="O770" s="49" t="s">
        <v>3289</v>
      </c>
      <c r="P770">
        <v>4</v>
      </c>
      <c r="Q770" t="s">
        <v>3290</v>
      </c>
      <c r="S770" s="49"/>
      <c r="T770" s="49"/>
      <c r="U770" s="49"/>
      <c r="W770" s="49"/>
      <c r="Z770" s="49"/>
      <c r="AA770" s="49"/>
      <c r="AB770" s="49"/>
    </row>
    <row r="771" spans="1:28" x14ac:dyDescent="0.25">
      <c r="A771" t="s">
        <v>3291</v>
      </c>
      <c r="B771" t="s">
        <v>979</v>
      </c>
      <c r="C771" t="s">
        <v>154</v>
      </c>
      <c r="D771">
        <v>2</v>
      </c>
      <c r="E771">
        <v>125</v>
      </c>
      <c r="F771">
        <v>8</v>
      </c>
      <c r="I771" s="49"/>
      <c r="J771">
        <v>3</v>
      </c>
      <c r="K771">
        <v>1</v>
      </c>
      <c r="L771">
        <v>1</v>
      </c>
      <c r="M771" s="49" t="s">
        <v>618</v>
      </c>
      <c r="N771" s="49"/>
      <c r="O771" s="49" t="s">
        <v>3292</v>
      </c>
      <c r="P771">
        <v>4</v>
      </c>
      <c r="Q771" t="s">
        <v>3293</v>
      </c>
      <c r="S771" s="49"/>
      <c r="T771" s="49"/>
      <c r="U771" s="49"/>
      <c r="W771" s="49"/>
      <c r="Z771" s="49"/>
      <c r="AA771" s="49"/>
      <c r="AB771" s="49"/>
    </row>
    <row r="772" spans="1:28" x14ac:dyDescent="0.25">
      <c r="A772" t="s">
        <v>3294</v>
      </c>
      <c r="B772" t="s">
        <v>979</v>
      </c>
      <c r="C772" t="s">
        <v>154</v>
      </c>
      <c r="D772">
        <v>3</v>
      </c>
      <c r="E772">
        <v>125</v>
      </c>
      <c r="F772">
        <v>7</v>
      </c>
      <c r="I772" s="49"/>
      <c r="J772">
        <v>3</v>
      </c>
      <c r="K772">
        <v>1</v>
      </c>
      <c r="L772">
        <v>1</v>
      </c>
      <c r="M772" s="49" t="s">
        <v>1745</v>
      </c>
      <c r="N772" s="49"/>
      <c r="O772" s="49" t="s">
        <v>3295</v>
      </c>
      <c r="P772">
        <v>4</v>
      </c>
      <c r="Q772" t="s">
        <v>3296</v>
      </c>
      <c r="S772" s="49"/>
      <c r="T772" s="49"/>
      <c r="U772" s="49"/>
      <c r="W772" s="49"/>
      <c r="Z772" s="49"/>
      <c r="AA772" s="49"/>
      <c r="AB772" s="49"/>
    </row>
    <row r="773" spans="1:28" x14ac:dyDescent="0.25">
      <c r="A773" t="s">
        <v>3297</v>
      </c>
      <c r="B773" t="s">
        <v>979</v>
      </c>
      <c r="C773" t="s">
        <v>172</v>
      </c>
      <c r="D773">
        <v>1</v>
      </c>
      <c r="E773">
        <v>20</v>
      </c>
      <c r="F773">
        <v>10</v>
      </c>
      <c r="I773" s="49"/>
      <c r="J773">
        <v>2</v>
      </c>
      <c r="K773">
        <v>2</v>
      </c>
      <c r="L773">
        <v>2</v>
      </c>
      <c r="M773" s="49" t="s">
        <v>618</v>
      </c>
      <c r="N773" s="49"/>
      <c r="O773" s="49" t="s">
        <v>3298</v>
      </c>
      <c r="P773">
        <v>4</v>
      </c>
      <c r="Q773" t="s">
        <v>3299</v>
      </c>
      <c r="S773" s="49"/>
      <c r="T773" s="49"/>
      <c r="U773" s="49"/>
      <c r="W773" s="49"/>
      <c r="Z773" s="49"/>
      <c r="AA773" s="49"/>
      <c r="AB773" s="49"/>
    </row>
    <row r="774" spans="1:28" x14ac:dyDescent="0.25">
      <c r="A774" t="s">
        <v>3300</v>
      </c>
      <c r="B774" t="s">
        <v>979</v>
      </c>
      <c r="C774" t="s">
        <v>172</v>
      </c>
      <c r="D774">
        <v>2</v>
      </c>
      <c r="E774">
        <v>20</v>
      </c>
      <c r="F774">
        <v>12</v>
      </c>
      <c r="I774" s="49"/>
      <c r="J774">
        <v>2</v>
      </c>
      <c r="K774">
        <v>2</v>
      </c>
      <c r="L774">
        <v>2</v>
      </c>
      <c r="M774" s="49" t="s">
        <v>618</v>
      </c>
      <c r="N774" s="49"/>
      <c r="O774" s="49" t="s">
        <v>3298</v>
      </c>
      <c r="P774">
        <v>4</v>
      </c>
      <c r="Q774" t="s">
        <v>3301</v>
      </c>
      <c r="S774" s="49"/>
      <c r="T774" s="49"/>
      <c r="U774" s="49"/>
      <c r="W774" s="49"/>
      <c r="Z774" s="49"/>
      <c r="AA774" s="49"/>
      <c r="AB774" s="49"/>
    </row>
    <row r="775" spans="1:28" x14ac:dyDescent="0.25">
      <c r="A775" t="s">
        <v>3302</v>
      </c>
      <c r="B775" t="s">
        <v>979</v>
      </c>
      <c r="C775" t="s">
        <v>172</v>
      </c>
      <c r="D775">
        <v>3</v>
      </c>
      <c r="E775">
        <v>20</v>
      </c>
      <c r="F775">
        <v>12</v>
      </c>
      <c r="I775" s="49"/>
      <c r="J775">
        <v>2</v>
      </c>
      <c r="K775">
        <v>2</v>
      </c>
      <c r="L775">
        <v>2</v>
      </c>
      <c r="M775" s="49" t="s">
        <v>618</v>
      </c>
      <c r="N775" s="49"/>
      <c r="O775" s="49" t="s">
        <v>3303</v>
      </c>
      <c r="P775">
        <v>4</v>
      </c>
      <c r="Q775" t="s">
        <v>3304</v>
      </c>
      <c r="S775" s="49"/>
      <c r="T775" s="49"/>
      <c r="U775" s="49"/>
      <c r="W775" s="49"/>
      <c r="Z775" s="49"/>
      <c r="AA775" s="49"/>
      <c r="AB775" s="49"/>
    </row>
    <row r="776" spans="1:28" x14ac:dyDescent="0.25">
      <c r="A776" t="s">
        <v>3305</v>
      </c>
      <c r="B776" t="s">
        <v>979</v>
      </c>
      <c r="C776" t="s">
        <v>214</v>
      </c>
      <c r="D776">
        <v>1</v>
      </c>
      <c r="E776">
        <v>42.5</v>
      </c>
      <c r="F776">
        <v>12</v>
      </c>
      <c r="I776" s="49"/>
      <c r="J776">
        <v>2</v>
      </c>
      <c r="K776">
        <v>1</v>
      </c>
      <c r="L776">
        <v>2</v>
      </c>
      <c r="M776" s="49" t="s">
        <v>1745</v>
      </c>
      <c r="N776" s="49"/>
      <c r="O776" s="49" t="s">
        <v>1932</v>
      </c>
      <c r="P776">
        <v>4</v>
      </c>
      <c r="Q776" t="s">
        <v>3306</v>
      </c>
      <c r="S776" s="49"/>
      <c r="T776" s="49"/>
      <c r="U776" s="49"/>
      <c r="W776" s="49"/>
      <c r="Z776" s="49"/>
      <c r="AA776" s="49"/>
      <c r="AB776" s="49"/>
    </row>
    <row r="777" spans="1:28" x14ac:dyDescent="0.25">
      <c r="A777" t="s">
        <v>3307</v>
      </c>
      <c r="B777" t="s">
        <v>979</v>
      </c>
      <c r="C777" t="s">
        <v>214</v>
      </c>
      <c r="D777">
        <v>2</v>
      </c>
      <c r="E777">
        <v>45</v>
      </c>
      <c r="F777">
        <v>11</v>
      </c>
      <c r="I777" s="49"/>
      <c r="J777">
        <v>2</v>
      </c>
      <c r="K777">
        <v>1</v>
      </c>
      <c r="L777">
        <v>2</v>
      </c>
      <c r="M777" s="49" t="s">
        <v>610</v>
      </c>
      <c r="N777" s="49"/>
      <c r="O777" s="49" t="s">
        <v>1937</v>
      </c>
      <c r="P777">
        <v>4</v>
      </c>
      <c r="Q777" t="s">
        <v>3308</v>
      </c>
      <c r="S777" s="49"/>
      <c r="T777" s="49"/>
      <c r="U777" s="49"/>
      <c r="W777" s="49"/>
      <c r="Z777" s="49"/>
      <c r="AA777" s="49"/>
      <c r="AB777" s="49"/>
    </row>
    <row r="778" spans="1:28" x14ac:dyDescent="0.25">
      <c r="A778" t="s">
        <v>3309</v>
      </c>
      <c r="B778" t="s">
        <v>979</v>
      </c>
      <c r="C778" t="s">
        <v>214</v>
      </c>
      <c r="D778">
        <v>3</v>
      </c>
      <c r="E778">
        <v>50</v>
      </c>
      <c r="F778">
        <v>8</v>
      </c>
      <c r="I778" s="49"/>
      <c r="J778">
        <v>2</v>
      </c>
      <c r="K778">
        <v>1</v>
      </c>
      <c r="L778">
        <v>2</v>
      </c>
      <c r="M778" s="49" t="s">
        <v>610</v>
      </c>
      <c r="N778" s="49"/>
      <c r="O778" s="49" t="s">
        <v>3310</v>
      </c>
      <c r="P778">
        <v>4</v>
      </c>
      <c r="Q778" t="s">
        <v>3311</v>
      </c>
      <c r="S778" s="49"/>
      <c r="T778" s="49"/>
      <c r="U778" s="49"/>
      <c r="W778" s="49"/>
      <c r="Z778" s="49"/>
      <c r="AA778" s="49"/>
      <c r="AB778" s="49"/>
    </row>
    <row r="779" spans="1:28" x14ac:dyDescent="0.25">
      <c r="A779" t="s">
        <v>3312</v>
      </c>
      <c r="B779" t="s">
        <v>979</v>
      </c>
      <c r="C779" t="s">
        <v>214</v>
      </c>
      <c r="D779">
        <v>4</v>
      </c>
      <c r="E779">
        <v>50</v>
      </c>
      <c r="F779">
        <v>8</v>
      </c>
      <c r="I779" s="49"/>
      <c r="J779">
        <v>2</v>
      </c>
      <c r="K779">
        <v>1</v>
      </c>
      <c r="L779">
        <v>2</v>
      </c>
      <c r="M779" s="49" t="s">
        <v>610</v>
      </c>
      <c r="N779" s="49"/>
      <c r="O779" s="49" t="s">
        <v>3310</v>
      </c>
      <c r="P779">
        <v>4</v>
      </c>
      <c r="Q779" t="s">
        <v>3313</v>
      </c>
      <c r="S779" s="49"/>
      <c r="T779" s="49"/>
      <c r="U779" s="49"/>
      <c r="W779" s="49"/>
      <c r="Z779" s="49"/>
      <c r="AA779" s="49"/>
      <c r="AB779" s="49"/>
    </row>
    <row r="780" spans="1:28" x14ac:dyDescent="0.25">
      <c r="A780" t="s">
        <v>3314</v>
      </c>
      <c r="B780" t="s">
        <v>979</v>
      </c>
      <c r="C780" t="s">
        <v>217</v>
      </c>
      <c r="D780">
        <v>1</v>
      </c>
      <c r="E780">
        <v>10</v>
      </c>
      <c r="F780">
        <v>10</v>
      </c>
      <c r="I780" s="49"/>
      <c r="J780">
        <v>3</v>
      </c>
      <c r="K780">
        <v>1</v>
      </c>
      <c r="L780">
        <v>2</v>
      </c>
      <c r="M780" s="49" t="s">
        <v>618</v>
      </c>
      <c r="N780" s="49"/>
      <c r="O780" s="49" t="s">
        <v>3315</v>
      </c>
      <c r="P780">
        <v>4</v>
      </c>
      <c r="Q780" t="s">
        <v>3316</v>
      </c>
      <c r="S780" s="49"/>
      <c r="T780" s="49"/>
      <c r="U780" s="49"/>
      <c r="W780" s="49"/>
      <c r="Z780" s="49"/>
      <c r="AA780" s="49"/>
      <c r="AB780" s="49"/>
    </row>
    <row r="781" spans="1:28" x14ac:dyDescent="0.25">
      <c r="A781" t="s">
        <v>3317</v>
      </c>
      <c r="B781" t="s">
        <v>979</v>
      </c>
      <c r="C781" t="s">
        <v>217</v>
      </c>
      <c r="D781">
        <v>2</v>
      </c>
      <c r="E781">
        <v>12.5</v>
      </c>
      <c r="F781">
        <v>11</v>
      </c>
      <c r="I781" s="49"/>
      <c r="J781">
        <v>3</v>
      </c>
      <c r="K781">
        <v>1</v>
      </c>
      <c r="L781">
        <v>2</v>
      </c>
      <c r="M781" s="49" t="s">
        <v>1745</v>
      </c>
      <c r="N781" s="49"/>
      <c r="O781" s="49" t="s">
        <v>3318</v>
      </c>
      <c r="P781">
        <v>4</v>
      </c>
      <c r="Q781" t="s">
        <v>3319</v>
      </c>
      <c r="S781" s="49"/>
      <c r="T781" s="49"/>
      <c r="U781" s="49"/>
      <c r="W781" s="49"/>
      <c r="Z781" s="49"/>
      <c r="AA781" s="49"/>
      <c r="AB781" s="49"/>
    </row>
    <row r="782" spans="1:28" x14ac:dyDescent="0.25">
      <c r="A782" t="s">
        <v>3320</v>
      </c>
      <c r="B782" t="s">
        <v>979</v>
      </c>
      <c r="C782" t="s">
        <v>217</v>
      </c>
      <c r="D782">
        <v>3</v>
      </c>
      <c r="E782">
        <v>12.5</v>
      </c>
      <c r="F782">
        <v>10</v>
      </c>
      <c r="I782" s="49"/>
      <c r="J782">
        <v>3</v>
      </c>
      <c r="K782">
        <v>1</v>
      </c>
      <c r="L782">
        <v>2</v>
      </c>
      <c r="M782" s="49" t="s">
        <v>1745</v>
      </c>
      <c r="N782" s="49"/>
      <c r="O782" s="49" t="s">
        <v>3321</v>
      </c>
      <c r="P782">
        <v>4</v>
      </c>
      <c r="Q782" t="s">
        <v>3322</v>
      </c>
      <c r="S782" s="49"/>
      <c r="T782" s="49"/>
      <c r="U782" s="49"/>
      <c r="W782" s="49"/>
      <c r="Z782" s="49"/>
      <c r="AA782" s="49"/>
      <c r="AB782" s="49"/>
    </row>
    <row r="783" spans="1:28" x14ac:dyDescent="0.25">
      <c r="A783" t="s">
        <v>3323</v>
      </c>
      <c r="B783" t="s">
        <v>979</v>
      </c>
      <c r="C783" t="s">
        <v>303</v>
      </c>
      <c r="D783">
        <v>1</v>
      </c>
      <c r="E783">
        <v>6</v>
      </c>
      <c r="F783">
        <v>15</v>
      </c>
      <c r="I783" s="49"/>
      <c r="J783">
        <v>2</v>
      </c>
      <c r="K783">
        <v>1</v>
      </c>
      <c r="L783">
        <v>2</v>
      </c>
      <c r="M783" s="49" t="s">
        <v>618</v>
      </c>
      <c r="N783" s="49"/>
      <c r="O783" s="49" t="s">
        <v>2154</v>
      </c>
      <c r="P783">
        <v>4</v>
      </c>
      <c r="Q783" t="s">
        <v>3324</v>
      </c>
      <c r="S783" s="49"/>
      <c r="T783" s="49"/>
      <c r="U783" s="49"/>
      <c r="W783" s="49"/>
      <c r="Z783" s="49"/>
      <c r="AA783" s="49"/>
      <c r="AB783" s="49"/>
    </row>
    <row r="784" spans="1:28" x14ac:dyDescent="0.25">
      <c r="A784" t="s">
        <v>3325</v>
      </c>
      <c r="B784" t="s">
        <v>979</v>
      </c>
      <c r="C784" t="s">
        <v>303</v>
      </c>
      <c r="D784">
        <v>2</v>
      </c>
      <c r="E784">
        <v>10</v>
      </c>
      <c r="F784">
        <v>10</v>
      </c>
      <c r="I784" s="49"/>
      <c r="J784">
        <v>2</v>
      </c>
      <c r="K784">
        <v>1</v>
      </c>
      <c r="L784">
        <v>2</v>
      </c>
      <c r="M784" s="49" t="s">
        <v>1745</v>
      </c>
      <c r="N784" s="49"/>
      <c r="O784" s="49" t="s">
        <v>3326</v>
      </c>
      <c r="P784">
        <v>4</v>
      </c>
      <c r="Q784" t="s">
        <v>3327</v>
      </c>
      <c r="S784" s="49"/>
      <c r="T784" s="49"/>
      <c r="U784" s="49"/>
      <c r="W784" s="49"/>
      <c r="Z784" s="49"/>
      <c r="AA784" s="49"/>
      <c r="AB784" s="49"/>
    </row>
    <row r="785" spans="1:28" x14ac:dyDescent="0.25">
      <c r="A785" t="s">
        <v>3328</v>
      </c>
      <c r="B785" t="s">
        <v>979</v>
      </c>
      <c r="C785" t="s">
        <v>303</v>
      </c>
      <c r="D785">
        <v>3</v>
      </c>
      <c r="E785">
        <v>10</v>
      </c>
      <c r="F785">
        <v>12</v>
      </c>
      <c r="I785" s="49"/>
      <c r="J785">
        <v>2</v>
      </c>
      <c r="K785">
        <v>1</v>
      </c>
      <c r="L785">
        <v>2</v>
      </c>
      <c r="M785" s="49" t="s">
        <v>610</v>
      </c>
      <c r="N785" s="49"/>
      <c r="O785" s="49" t="s">
        <v>3329</v>
      </c>
      <c r="P785">
        <v>4</v>
      </c>
      <c r="Q785" t="s">
        <v>3330</v>
      </c>
      <c r="S785" s="49"/>
      <c r="T785" s="49"/>
      <c r="U785" s="49"/>
      <c r="W785" s="49"/>
      <c r="Z785" s="49"/>
      <c r="AA785" s="49"/>
      <c r="AB785" s="49"/>
    </row>
    <row r="786" spans="1:28" x14ac:dyDescent="0.25">
      <c r="A786" t="s">
        <v>3331</v>
      </c>
      <c r="B786" t="s">
        <v>979</v>
      </c>
      <c r="C786" t="s">
        <v>356</v>
      </c>
      <c r="D786">
        <v>2</v>
      </c>
      <c r="G786">
        <v>460</v>
      </c>
      <c r="H786">
        <v>1.48</v>
      </c>
      <c r="I786" s="49" t="s">
        <v>2238</v>
      </c>
      <c r="M786" s="49"/>
      <c r="N786" s="49"/>
      <c r="O786" s="49" t="s">
        <v>3332</v>
      </c>
      <c r="P786">
        <v>4</v>
      </c>
      <c r="Q786" t="s">
        <v>3333</v>
      </c>
      <c r="S786" s="49"/>
      <c r="T786" s="49"/>
      <c r="U786" s="49"/>
      <c r="W786" s="49"/>
      <c r="Z786" s="49"/>
      <c r="AA786" s="49"/>
      <c r="AB786" s="49"/>
    </row>
    <row r="787" spans="1:28" x14ac:dyDescent="0.25">
      <c r="A787" t="s">
        <v>3334</v>
      </c>
      <c r="B787" t="s">
        <v>979</v>
      </c>
      <c r="C787" t="s">
        <v>154</v>
      </c>
      <c r="D787">
        <v>4</v>
      </c>
      <c r="E787">
        <v>125</v>
      </c>
      <c r="F787">
        <v>7</v>
      </c>
      <c r="I787" s="49"/>
      <c r="M787" s="49"/>
      <c r="N787" s="49"/>
      <c r="O787" s="49"/>
      <c r="P787">
        <v>4</v>
      </c>
      <c r="Q787" t="s">
        <v>983</v>
      </c>
      <c r="S787" s="49"/>
      <c r="T787" s="49"/>
      <c r="U787" s="49"/>
      <c r="W787" s="49"/>
      <c r="Z787" s="49"/>
      <c r="AA787" s="49"/>
      <c r="AB787" s="49"/>
    </row>
    <row r="788" spans="1:28" x14ac:dyDescent="0.25">
      <c r="A788" t="s">
        <v>3335</v>
      </c>
      <c r="B788" t="s">
        <v>984</v>
      </c>
      <c r="C788" t="s">
        <v>356</v>
      </c>
      <c r="D788">
        <v>1</v>
      </c>
      <c r="G788">
        <v>300</v>
      </c>
      <c r="H788">
        <v>0.75</v>
      </c>
      <c r="I788" s="49" t="s">
        <v>2238</v>
      </c>
      <c r="M788" s="49"/>
      <c r="N788" s="49"/>
      <c r="O788" s="49" t="s">
        <v>3336</v>
      </c>
      <c r="P788">
        <v>4</v>
      </c>
      <c r="Q788" t="s">
        <v>987</v>
      </c>
      <c r="S788" s="49"/>
      <c r="T788" s="49"/>
      <c r="U788" s="49"/>
      <c r="W788" s="49"/>
      <c r="Z788" s="49"/>
      <c r="AA788" s="49"/>
      <c r="AB788" s="49"/>
    </row>
    <row r="789" spans="1:28" x14ac:dyDescent="0.25">
      <c r="A789" t="s">
        <v>3337</v>
      </c>
      <c r="B789" t="s">
        <v>984</v>
      </c>
      <c r="C789" t="s">
        <v>41</v>
      </c>
      <c r="D789">
        <v>1</v>
      </c>
      <c r="E789">
        <v>70</v>
      </c>
      <c r="F789">
        <v>10</v>
      </c>
      <c r="I789" s="49"/>
      <c r="J789">
        <v>2</v>
      </c>
      <c r="K789">
        <v>1</v>
      </c>
      <c r="L789">
        <v>2</v>
      </c>
      <c r="M789" s="49" t="s">
        <v>618</v>
      </c>
      <c r="N789" s="49"/>
      <c r="O789" s="49" t="s">
        <v>3338</v>
      </c>
      <c r="P789">
        <v>4</v>
      </c>
      <c r="Q789" t="s">
        <v>3339</v>
      </c>
      <c r="S789" s="49"/>
      <c r="T789" s="49"/>
      <c r="U789" s="49"/>
      <c r="W789" s="49"/>
      <c r="Z789" s="49"/>
      <c r="AA789" s="49"/>
      <c r="AB789" s="49"/>
    </row>
    <row r="790" spans="1:28" x14ac:dyDescent="0.25">
      <c r="A790" t="s">
        <v>3340</v>
      </c>
      <c r="B790" t="s">
        <v>984</v>
      </c>
      <c r="C790" t="s">
        <v>41</v>
      </c>
      <c r="D790">
        <v>2</v>
      </c>
      <c r="E790">
        <v>75</v>
      </c>
      <c r="F790">
        <v>9</v>
      </c>
      <c r="I790" s="49"/>
      <c r="J790">
        <v>2</v>
      </c>
      <c r="K790">
        <v>1</v>
      </c>
      <c r="L790">
        <v>1</v>
      </c>
      <c r="M790" s="49" t="s">
        <v>610</v>
      </c>
      <c r="N790" s="49"/>
      <c r="O790" s="49" t="s">
        <v>3341</v>
      </c>
      <c r="P790">
        <v>4</v>
      </c>
      <c r="Q790" t="s">
        <v>3342</v>
      </c>
      <c r="S790" s="49"/>
      <c r="T790" s="49"/>
      <c r="U790" s="49"/>
      <c r="W790" s="49"/>
      <c r="Z790" s="49"/>
      <c r="AA790" s="49"/>
      <c r="AB790" s="49"/>
    </row>
    <row r="791" spans="1:28" x14ac:dyDescent="0.25">
      <c r="A791" t="s">
        <v>3343</v>
      </c>
      <c r="B791" t="s">
        <v>984</v>
      </c>
      <c r="C791" t="s">
        <v>41</v>
      </c>
      <c r="D791">
        <v>3</v>
      </c>
      <c r="E791">
        <v>75</v>
      </c>
      <c r="F791">
        <v>8</v>
      </c>
      <c r="I791" s="49"/>
      <c r="J791">
        <v>2</v>
      </c>
      <c r="K791">
        <v>1</v>
      </c>
      <c r="L791">
        <v>1</v>
      </c>
      <c r="M791" s="49" t="s">
        <v>610</v>
      </c>
      <c r="N791" s="49"/>
      <c r="O791" s="49" t="s">
        <v>3341</v>
      </c>
      <c r="P791">
        <v>4</v>
      </c>
      <c r="Q791" t="s">
        <v>3344</v>
      </c>
      <c r="S791" s="49"/>
      <c r="T791" s="49"/>
      <c r="U791" s="49"/>
      <c r="W791" s="49"/>
      <c r="Z791" s="49"/>
      <c r="AA791" s="49"/>
      <c r="AB791" s="49"/>
    </row>
    <row r="792" spans="1:28" x14ac:dyDescent="0.25">
      <c r="A792" t="s">
        <v>3345</v>
      </c>
      <c r="B792" t="s">
        <v>984</v>
      </c>
      <c r="C792" t="s">
        <v>41</v>
      </c>
      <c r="D792">
        <v>4</v>
      </c>
      <c r="E792">
        <v>75</v>
      </c>
      <c r="F792">
        <v>6</v>
      </c>
      <c r="I792" s="49"/>
      <c r="J792">
        <v>2</v>
      </c>
      <c r="K792">
        <v>1</v>
      </c>
      <c r="L792">
        <v>1</v>
      </c>
      <c r="M792" s="49" t="s">
        <v>1888</v>
      </c>
      <c r="N792" s="49"/>
      <c r="O792" s="49" t="s">
        <v>3346</v>
      </c>
      <c r="P792">
        <v>4</v>
      </c>
      <c r="Q792" t="s">
        <v>3347</v>
      </c>
      <c r="S792" s="49"/>
      <c r="T792" s="49"/>
      <c r="U792" s="49"/>
      <c r="W792" s="49"/>
      <c r="Z792" s="49"/>
      <c r="AA792" s="49"/>
      <c r="AB792" s="49"/>
    </row>
    <row r="793" spans="1:28" x14ac:dyDescent="0.25">
      <c r="A793" t="s">
        <v>3348</v>
      </c>
      <c r="B793" t="s">
        <v>984</v>
      </c>
      <c r="C793" t="s">
        <v>45</v>
      </c>
      <c r="D793">
        <v>1</v>
      </c>
      <c r="E793">
        <v>145</v>
      </c>
      <c r="F793">
        <v>10</v>
      </c>
      <c r="I793" s="49"/>
      <c r="J793">
        <v>2</v>
      </c>
      <c r="K793">
        <v>1</v>
      </c>
      <c r="L793">
        <v>2</v>
      </c>
      <c r="M793" s="49" t="s">
        <v>1745</v>
      </c>
      <c r="N793" s="49"/>
      <c r="O793" s="49" t="s">
        <v>3349</v>
      </c>
      <c r="P793">
        <v>4</v>
      </c>
      <c r="Q793" t="s">
        <v>3350</v>
      </c>
      <c r="S793" s="49"/>
      <c r="T793" s="49"/>
      <c r="U793" s="49"/>
      <c r="W793" s="49"/>
      <c r="Z793" s="49"/>
      <c r="AA793" s="49"/>
      <c r="AB793" s="49"/>
    </row>
    <row r="794" spans="1:28" x14ac:dyDescent="0.25">
      <c r="A794" t="s">
        <v>3351</v>
      </c>
      <c r="B794" t="s">
        <v>984</v>
      </c>
      <c r="C794" t="s">
        <v>45</v>
      </c>
      <c r="D794">
        <v>2</v>
      </c>
      <c r="E794">
        <v>150</v>
      </c>
      <c r="F794">
        <v>10</v>
      </c>
      <c r="I794" s="49"/>
      <c r="J794">
        <v>2</v>
      </c>
      <c r="K794">
        <v>1</v>
      </c>
      <c r="L794">
        <v>2</v>
      </c>
      <c r="M794" s="49" t="s">
        <v>1745</v>
      </c>
      <c r="N794" s="49"/>
      <c r="O794" s="49" t="s">
        <v>3349</v>
      </c>
      <c r="P794">
        <v>4</v>
      </c>
      <c r="Q794" t="s">
        <v>3352</v>
      </c>
      <c r="S794" s="49"/>
      <c r="T794" s="49"/>
      <c r="U794" s="49"/>
      <c r="W794" s="49"/>
      <c r="Z794" s="49"/>
      <c r="AA794" s="49"/>
      <c r="AB794" s="49"/>
    </row>
    <row r="795" spans="1:28" x14ac:dyDescent="0.25">
      <c r="A795" t="s">
        <v>3353</v>
      </c>
      <c r="B795" t="s">
        <v>984</v>
      </c>
      <c r="C795" t="s">
        <v>45</v>
      </c>
      <c r="D795">
        <v>3</v>
      </c>
      <c r="E795">
        <v>155</v>
      </c>
      <c r="F795">
        <v>8</v>
      </c>
      <c r="I795" s="49"/>
      <c r="J795">
        <v>2</v>
      </c>
      <c r="K795">
        <v>1</v>
      </c>
      <c r="L795">
        <v>2</v>
      </c>
      <c r="M795" s="49" t="s">
        <v>1888</v>
      </c>
      <c r="N795" s="49"/>
      <c r="O795" s="49" t="s">
        <v>3354</v>
      </c>
      <c r="P795">
        <v>4</v>
      </c>
      <c r="Q795" t="s">
        <v>3355</v>
      </c>
      <c r="S795" s="49"/>
      <c r="T795" s="49"/>
      <c r="U795" s="49"/>
      <c r="W795" s="49"/>
      <c r="Z795" s="49"/>
      <c r="AA795" s="49"/>
      <c r="AB795" s="49"/>
    </row>
    <row r="796" spans="1:28" x14ac:dyDescent="0.25">
      <c r="A796" t="s">
        <v>3356</v>
      </c>
      <c r="B796" t="s">
        <v>984</v>
      </c>
      <c r="C796" t="s">
        <v>66</v>
      </c>
      <c r="D796">
        <v>1</v>
      </c>
      <c r="E796">
        <v>120</v>
      </c>
      <c r="F796">
        <v>10</v>
      </c>
      <c r="I796" s="49"/>
      <c r="J796">
        <v>3</v>
      </c>
      <c r="K796">
        <v>2</v>
      </c>
      <c r="L796">
        <v>2</v>
      </c>
      <c r="M796" s="49" t="s">
        <v>618</v>
      </c>
      <c r="N796" s="49"/>
      <c r="O796" s="49" t="s">
        <v>3357</v>
      </c>
      <c r="P796">
        <v>4</v>
      </c>
      <c r="Q796" t="s">
        <v>3358</v>
      </c>
      <c r="S796" s="49"/>
      <c r="T796" s="49"/>
      <c r="U796" s="49"/>
      <c r="W796" s="49"/>
      <c r="Z796" s="49"/>
      <c r="AA796" s="49"/>
      <c r="AB796" s="49"/>
    </row>
    <row r="797" spans="1:28" x14ac:dyDescent="0.25">
      <c r="A797" t="s">
        <v>3359</v>
      </c>
      <c r="B797" t="s">
        <v>984</v>
      </c>
      <c r="C797" t="s">
        <v>66</v>
      </c>
      <c r="D797">
        <v>2</v>
      </c>
      <c r="E797">
        <v>130</v>
      </c>
      <c r="F797">
        <v>10</v>
      </c>
      <c r="I797" s="49"/>
      <c r="J797">
        <v>3</v>
      </c>
      <c r="K797">
        <v>2</v>
      </c>
      <c r="L797">
        <v>2</v>
      </c>
      <c r="M797" s="49" t="s">
        <v>1745</v>
      </c>
      <c r="N797" s="49"/>
      <c r="O797" s="49" t="s">
        <v>3360</v>
      </c>
      <c r="P797">
        <v>4</v>
      </c>
      <c r="Q797" t="s">
        <v>3361</v>
      </c>
      <c r="S797" s="49"/>
      <c r="T797" s="49"/>
      <c r="U797" s="49"/>
      <c r="W797" s="49"/>
      <c r="Z797" s="49"/>
      <c r="AA797" s="49"/>
      <c r="AB797" s="49"/>
    </row>
    <row r="798" spans="1:28" x14ac:dyDescent="0.25">
      <c r="A798" t="s">
        <v>3362</v>
      </c>
      <c r="B798" t="s">
        <v>984</v>
      </c>
      <c r="C798" t="s">
        <v>66</v>
      </c>
      <c r="D798">
        <v>3</v>
      </c>
      <c r="E798">
        <v>140</v>
      </c>
      <c r="F798">
        <v>9</v>
      </c>
      <c r="I798" s="49"/>
      <c r="J798">
        <v>3</v>
      </c>
      <c r="K798">
        <v>2</v>
      </c>
      <c r="L798">
        <v>1</v>
      </c>
      <c r="M798" s="49" t="s">
        <v>1745</v>
      </c>
      <c r="N798" s="49"/>
      <c r="O798" s="49" t="s">
        <v>3363</v>
      </c>
      <c r="P798">
        <v>4</v>
      </c>
      <c r="Q798" t="s">
        <v>3364</v>
      </c>
      <c r="S798" s="49"/>
      <c r="T798" s="49"/>
      <c r="U798" s="49"/>
      <c r="W798" s="49"/>
      <c r="Z798" s="49"/>
      <c r="AA798" s="49"/>
      <c r="AB798" s="49"/>
    </row>
    <row r="799" spans="1:28" x14ac:dyDescent="0.25">
      <c r="A799" t="s">
        <v>3365</v>
      </c>
      <c r="B799" t="s">
        <v>984</v>
      </c>
      <c r="C799" t="s">
        <v>84</v>
      </c>
      <c r="D799">
        <v>1</v>
      </c>
      <c r="E799">
        <v>5</v>
      </c>
      <c r="F799">
        <v>15</v>
      </c>
      <c r="I799" s="49"/>
      <c r="J799">
        <v>2</v>
      </c>
      <c r="K799">
        <v>2</v>
      </c>
      <c r="L799">
        <v>2</v>
      </c>
      <c r="M799" s="49" t="s">
        <v>618</v>
      </c>
      <c r="N799" s="49"/>
      <c r="O799" s="49" t="s">
        <v>3366</v>
      </c>
      <c r="P799">
        <v>4</v>
      </c>
      <c r="Q799" t="s">
        <v>3367</v>
      </c>
      <c r="S799" s="49"/>
      <c r="T799" s="49"/>
      <c r="U799" s="49"/>
      <c r="W799" s="49"/>
      <c r="Z799" s="49"/>
      <c r="AA799" s="49"/>
      <c r="AB799" s="49"/>
    </row>
    <row r="800" spans="1:28" x14ac:dyDescent="0.25">
      <c r="A800" t="s">
        <v>3368</v>
      </c>
      <c r="B800" t="s">
        <v>984</v>
      </c>
      <c r="C800" t="s">
        <v>84</v>
      </c>
      <c r="D800">
        <v>2</v>
      </c>
      <c r="E800">
        <v>5</v>
      </c>
      <c r="F800">
        <v>15</v>
      </c>
      <c r="I800" s="49"/>
      <c r="J800">
        <v>2</v>
      </c>
      <c r="K800">
        <v>2</v>
      </c>
      <c r="L800">
        <v>2</v>
      </c>
      <c r="M800" s="49" t="s">
        <v>618</v>
      </c>
      <c r="N800" s="49"/>
      <c r="O800" s="49" t="s">
        <v>3369</v>
      </c>
      <c r="P800">
        <v>4</v>
      </c>
      <c r="Q800" t="s">
        <v>3370</v>
      </c>
      <c r="S800" s="49"/>
      <c r="T800" s="49"/>
      <c r="U800" s="49"/>
      <c r="W800" s="49"/>
      <c r="Z800" s="49"/>
      <c r="AA800" s="49"/>
      <c r="AB800" s="49"/>
    </row>
    <row r="801" spans="1:28" x14ac:dyDescent="0.25">
      <c r="A801" t="s">
        <v>3371</v>
      </c>
      <c r="B801" t="s">
        <v>984</v>
      </c>
      <c r="C801" t="s">
        <v>84</v>
      </c>
      <c r="D801">
        <v>3</v>
      </c>
      <c r="E801">
        <v>5</v>
      </c>
      <c r="F801">
        <v>15</v>
      </c>
      <c r="I801" s="49"/>
      <c r="J801">
        <v>2</v>
      </c>
      <c r="K801">
        <v>2</v>
      </c>
      <c r="L801">
        <v>2</v>
      </c>
      <c r="M801" s="49" t="s">
        <v>618</v>
      </c>
      <c r="N801" s="49"/>
      <c r="O801" s="49" t="s">
        <v>3369</v>
      </c>
      <c r="P801">
        <v>4</v>
      </c>
      <c r="Q801" t="s">
        <v>3372</v>
      </c>
      <c r="S801" s="49"/>
      <c r="T801" s="49"/>
      <c r="U801" s="49"/>
      <c r="W801" s="49"/>
      <c r="Z801" s="49"/>
      <c r="AA801" s="49"/>
      <c r="AB801" s="49"/>
    </row>
    <row r="802" spans="1:28" x14ac:dyDescent="0.25">
      <c r="A802" t="s">
        <v>3373</v>
      </c>
      <c r="B802" t="s">
        <v>984</v>
      </c>
      <c r="C802" t="s">
        <v>15</v>
      </c>
      <c r="D802">
        <v>1</v>
      </c>
      <c r="E802">
        <v>65</v>
      </c>
      <c r="G802">
        <v>60</v>
      </c>
      <c r="I802" s="49"/>
      <c r="M802" s="49"/>
      <c r="N802" s="49"/>
      <c r="O802" s="49" t="s">
        <v>3374</v>
      </c>
      <c r="P802">
        <v>4</v>
      </c>
      <c r="Q802" t="s">
        <v>3375</v>
      </c>
      <c r="S802" s="49"/>
      <c r="T802" s="49"/>
      <c r="U802" s="49"/>
      <c r="W802" s="49"/>
      <c r="Z802" s="49"/>
      <c r="AA802" s="49"/>
      <c r="AB802" s="49"/>
    </row>
    <row r="803" spans="1:28" x14ac:dyDescent="0.25">
      <c r="A803" t="s">
        <v>3376</v>
      </c>
      <c r="B803" t="s">
        <v>984</v>
      </c>
      <c r="C803" t="s">
        <v>15</v>
      </c>
      <c r="D803">
        <v>2</v>
      </c>
      <c r="E803">
        <v>65</v>
      </c>
      <c r="G803">
        <v>60</v>
      </c>
      <c r="I803" s="49"/>
      <c r="M803" s="49"/>
      <c r="N803" s="49"/>
      <c r="O803" s="49" t="s">
        <v>3377</v>
      </c>
      <c r="P803">
        <v>4</v>
      </c>
      <c r="Q803" t="s">
        <v>3378</v>
      </c>
      <c r="S803" s="49"/>
      <c r="T803" s="49"/>
      <c r="U803" s="49"/>
      <c r="W803" s="49"/>
      <c r="Z803" s="49"/>
      <c r="AA803" s="49"/>
      <c r="AB803" s="49"/>
    </row>
    <row r="804" spans="1:28" x14ac:dyDescent="0.25">
      <c r="A804" t="s">
        <v>3379</v>
      </c>
      <c r="B804" t="s">
        <v>984</v>
      </c>
      <c r="C804" t="s">
        <v>8734</v>
      </c>
      <c r="D804">
        <v>1</v>
      </c>
      <c r="E804">
        <v>25</v>
      </c>
      <c r="F804">
        <v>10</v>
      </c>
      <c r="I804" s="49"/>
      <c r="J804">
        <v>3</v>
      </c>
      <c r="K804">
        <v>1</v>
      </c>
      <c r="L804">
        <v>2</v>
      </c>
      <c r="M804" s="49" t="s">
        <v>618</v>
      </c>
      <c r="N804" s="49"/>
      <c r="O804" s="49" t="s">
        <v>3380</v>
      </c>
      <c r="P804">
        <v>4</v>
      </c>
      <c r="Q804" t="s">
        <v>3381</v>
      </c>
      <c r="S804" s="49"/>
      <c r="T804" s="49"/>
      <c r="U804" s="49"/>
      <c r="W804" s="49"/>
      <c r="Z804" s="49"/>
      <c r="AA804" s="49"/>
      <c r="AB804" s="49"/>
    </row>
    <row r="805" spans="1:28" x14ac:dyDescent="0.25">
      <c r="A805" t="s">
        <v>3382</v>
      </c>
      <c r="B805" t="s">
        <v>984</v>
      </c>
      <c r="C805" t="s">
        <v>8734</v>
      </c>
      <c r="D805">
        <v>2</v>
      </c>
      <c r="E805">
        <v>25</v>
      </c>
      <c r="F805">
        <v>7</v>
      </c>
      <c r="I805" s="49"/>
      <c r="J805">
        <v>3</v>
      </c>
      <c r="K805">
        <v>1</v>
      </c>
      <c r="L805">
        <v>2</v>
      </c>
      <c r="M805" s="49" t="s">
        <v>618</v>
      </c>
      <c r="N805" s="49"/>
      <c r="O805" s="49" t="s">
        <v>3380</v>
      </c>
      <c r="P805">
        <v>4</v>
      </c>
      <c r="Q805" t="s">
        <v>3383</v>
      </c>
      <c r="S805" s="49"/>
      <c r="T805" s="49"/>
      <c r="U805" s="49"/>
      <c r="W805" s="49"/>
      <c r="Z805" s="49"/>
      <c r="AA805" s="49"/>
      <c r="AB805" s="49"/>
    </row>
    <row r="806" spans="1:28" x14ac:dyDescent="0.25">
      <c r="A806" t="s">
        <v>3384</v>
      </c>
      <c r="B806" t="s">
        <v>984</v>
      </c>
      <c r="C806" t="s">
        <v>356</v>
      </c>
      <c r="D806">
        <v>2</v>
      </c>
      <c r="G806">
        <v>470</v>
      </c>
      <c r="H806">
        <v>1.24</v>
      </c>
      <c r="I806" s="49" t="s">
        <v>2238</v>
      </c>
      <c r="M806" s="49"/>
      <c r="N806" s="49"/>
      <c r="O806" s="49" t="s">
        <v>3385</v>
      </c>
      <c r="P806">
        <v>4</v>
      </c>
      <c r="Q806" t="s">
        <v>988</v>
      </c>
      <c r="S806" s="49"/>
      <c r="T806" s="49"/>
      <c r="U806" s="49"/>
      <c r="W806" s="49"/>
      <c r="Z806" s="49"/>
      <c r="AA806" s="49"/>
      <c r="AB806" s="49"/>
    </row>
    <row r="807" spans="1:28" x14ac:dyDescent="0.25">
      <c r="A807" t="s">
        <v>3386</v>
      </c>
      <c r="B807" t="s">
        <v>989</v>
      </c>
      <c r="C807" t="s">
        <v>356</v>
      </c>
      <c r="D807">
        <v>1</v>
      </c>
      <c r="G807">
        <v>300</v>
      </c>
      <c r="H807">
        <v>0.82</v>
      </c>
      <c r="I807" s="49" t="s">
        <v>2238</v>
      </c>
      <c r="M807" s="49"/>
      <c r="N807" s="49"/>
      <c r="O807" s="49"/>
      <c r="P807">
        <v>4</v>
      </c>
      <c r="Q807" t="s">
        <v>992</v>
      </c>
      <c r="S807" s="49"/>
      <c r="T807" s="49"/>
      <c r="U807" s="49"/>
      <c r="W807" s="49"/>
      <c r="Z807" s="49"/>
      <c r="AA807" s="49"/>
      <c r="AB807" s="49"/>
    </row>
    <row r="808" spans="1:28" x14ac:dyDescent="0.25">
      <c r="A808" t="s">
        <v>3387</v>
      </c>
      <c r="B808" t="s">
        <v>989</v>
      </c>
      <c r="C808" t="s">
        <v>8734</v>
      </c>
      <c r="D808">
        <v>1</v>
      </c>
      <c r="E808">
        <v>25</v>
      </c>
      <c r="F808">
        <v>12</v>
      </c>
      <c r="I808" s="49"/>
      <c r="J808">
        <v>3</v>
      </c>
      <c r="K808">
        <v>1</v>
      </c>
      <c r="L808">
        <v>2</v>
      </c>
      <c r="M808" s="49" t="s">
        <v>618</v>
      </c>
      <c r="N808" s="49"/>
      <c r="O808" s="49" t="s">
        <v>3388</v>
      </c>
      <c r="P808">
        <v>4</v>
      </c>
      <c r="Q808" t="s">
        <v>3389</v>
      </c>
      <c r="S808" s="49"/>
      <c r="T808" s="49"/>
      <c r="U808" s="49"/>
      <c r="W808" s="49"/>
      <c r="Z808" s="49"/>
      <c r="AA808" s="49"/>
      <c r="AB808" s="49"/>
    </row>
    <row r="809" spans="1:28" x14ac:dyDescent="0.25">
      <c r="A809" t="s">
        <v>3390</v>
      </c>
      <c r="B809" t="s">
        <v>989</v>
      </c>
      <c r="C809" t="s">
        <v>8734</v>
      </c>
      <c r="D809">
        <v>2</v>
      </c>
      <c r="E809">
        <v>30</v>
      </c>
      <c r="F809">
        <v>9</v>
      </c>
      <c r="I809" s="49"/>
      <c r="J809">
        <v>3</v>
      </c>
      <c r="K809">
        <v>1</v>
      </c>
      <c r="L809">
        <v>2</v>
      </c>
      <c r="M809" s="49" t="s">
        <v>1745</v>
      </c>
      <c r="N809" s="49"/>
      <c r="O809" s="49" t="s">
        <v>3391</v>
      </c>
      <c r="P809">
        <v>4</v>
      </c>
      <c r="Q809" t="s">
        <v>3392</v>
      </c>
      <c r="S809" s="49"/>
      <c r="T809" s="49"/>
      <c r="U809" s="49"/>
      <c r="W809" s="49"/>
      <c r="Z809" s="49"/>
      <c r="AA809" s="49"/>
      <c r="AB809" s="49"/>
    </row>
    <row r="810" spans="1:28" x14ac:dyDescent="0.25">
      <c r="A810" t="s">
        <v>3393</v>
      </c>
      <c r="B810" t="s">
        <v>989</v>
      </c>
      <c r="C810" t="s">
        <v>8734</v>
      </c>
      <c r="D810">
        <v>3</v>
      </c>
      <c r="E810">
        <v>30</v>
      </c>
      <c r="F810">
        <v>7</v>
      </c>
      <c r="I810" s="49"/>
      <c r="J810">
        <v>3</v>
      </c>
      <c r="K810">
        <v>1</v>
      </c>
      <c r="L810">
        <v>2</v>
      </c>
      <c r="M810" s="49" t="s">
        <v>1745</v>
      </c>
      <c r="N810" s="49"/>
      <c r="O810" s="49" t="s">
        <v>3391</v>
      </c>
      <c r="P810">
        <v>4</v>
      </c>
      <c r="Q810" t="s">
        <v>3394</v>
      </c>
      <c r="S810" s="49"/>
      <c r="T810" s="49"/>
      <c r="U810" s="49"/>
      <c r="W810" s="49"/>
      <c r="Z810" s="49"/>
      <c r="AA810" s="49"/>
      <c r="AB810" s="49"/>
    </row>
    <row r="811" spans="1:28" x14ac:dyDescent="0.25">
      <c r="A811" t="s">
        <v>3395</v>
      </c>
      <c r="B811" t="s">
        <v>989</v>
      </c>
      <c r="C811" t="s">
        <v>8734</v>
      </c>
      <c r="D811">
        <v>4</v>
      </c>
      <c r="E811">
        <v>30</v>
      </c>
      <c r="F811">
        <v>6</v>
      </c>
      <c r="I811" s="49"/>
      <c r="J811">
        <v>3</v>
      </c>
      <c r="K811">
        <v>1</v>
      </c>
      <c r="L811">
        <v>2</v>
      </c>
      <c r="M811" s="49" t="s">
        <v>1745</v>
      </c>
      <c r="N811" s="49"/>
      <c r="O811" s="49" t="s">
        <v>3391</v>
      </c>
      <c r="P811">
        <v>4</v>
      </c>
      <c r="Q811" t="s">
        <v>3396</v>
      </c>
      <c r="S811" s="49"/>
      <c r="T811" s="49"/>
      <c r="U811" s="49"/>
      <c r="W811" s="49"/>
      <c r="Z811" s="49"/>
      <c r="AA811" s="49"/>
      <c r="AB811" s="49"/>
    </row>
    <row r="812" spans="1:28" x14ac:dyDescent="0.25">
      <c r="A812" t="s">
        <v>3397</v>
      </c>
      <c r="B812" t="s">
        <v>989</v>
      </c>
      <c r="C812" t="s">
        <v>112</v>
      </c>
      <c r="D812">
        <v>1</v>
      </c>
      <c r="E812">
        <v>35</v>
      </c>
      <c r="F812">
        <v>15</v>
      </c>
      <c r="I812" s="49"/>
      <c r="J812">
        <v>2</v>
      </c>
      <c r="K812">
        <v>1</v>
      </c>
      <c r="L812">
        <v>1</v>
      </c>
      <c r="M812" s="49" t="s">
        <v>1745</v>
      </c>
      <c r="N812" s="49"/>
      <c r="O812" s="49" t="s">
        <v>3398</v>
      </c>
      <c r="P812">
        <v>4</v>
      </c>
      <c r="Q812" t="s">
        <v>3399</v>
      </c>
      <c r="S812" s="49"/>
      <c r="T812" s="49"/>
      <c r="U812" s="49"/>
      <c r="W812" s="49"/>
      <c r="Z812" s="49"/>
      <c r="AA812" s="49"/>
      <c r="AB812" s="49"/>
    </row>
    <row r="813" spans="1:28" x14ac:dyDescent="0.25">
      <c r="A813" t="s">
        <v>3400</v>
      </c>
      <c r="B813" t="s">
        <v>989</v>
      </c>
      <c r="C813" t="s">
        <v>112</v>
      </c>
      <c r="D813">
        <v>2</v>
      </c>
      <c r="E813">
        <v>35</v>
      </c>
      <c r="F813">
        <v>14</v>
      </c>
      <c r="I813" s="49"/>
      <c r="J813">
        <v>2</v>
      </c>
      <c r="K813">
        <v>1</v>
      </c>
      <c r="L813">
        <v>1</v>
      </c>
      <c r="M813" s="49" t="s">
        <v>1745</v>
      </c>
      <c r="N813" s="49"/>
      <c r="O813" s="49" t="s">
        <v>3401</v>
      </c>
      <c r="P813">
        <v>4</v>
      </c>
      <c r="Q813" t="s">
        <v>3402</v>
      </c>
      <c r="S813" s="49"/>
      <c r="T813" s="49"/>
      <c r="U813" s="49"/>
      <c r="W813" s="49"/>
      <c r="Z813" s="49"/>
      <c r="AA813" s="49"/>
      <c r="AB813" s="49"/>
    </row>
    <row r="814" spans="1:28" x14ac:dyDescent="0.25">
      <c r="A814" t="s">
        <v>3403</v>
      </c>
      <c r="B814" t="s">
        <v>989</v>
      </c>
      <c r="C814" t="s">
        <v>112</v>
      </c>
      <c r="D814">
        <v>3</v>
      </c>
      <c r="E814">
        <v>35</v>
      </c>
      <c r="F814">
        <v>14</v>
      </c>
      <c r="I814" s="49"/>
      <c r="J814">
        <v>2</v>
      </c>
      <c r="K814">
        <v>1</v>
      </c>
      <c r="L814">
        <v>1</v>
      </c>
      <c r="M814" s="49" t="s">
        <v>1745</v>
      </c>
      <c r="N814" s="49"/>
      <c r="O814" s="49" t="s">
        <v>3401</v>
      </c>
      <c r="P814">
        <v>4</v>
      </c>
      <c r="Q814" t="s">
        <v>3404</v>
      </c>
      <c r="S814" s="49"/>
      <c r="T814" s="49"/>
      <c r="U814" s="49"/>
      <c r="W814" s="49"/>
      <c r="Z814" s="49"/>
      <c r="AA814" s="49"/>
      <c r="AB814" s="49"/>
    </row>
    <row r="815" spans="1:28" x14ac:dyDescent="0.25">
      <c r="A815" t="s">
        <v>3405</v>
      </c>
      <c r="B815" t="s">
        <v>989</v>
      </c>
      <c r="C815" t="s">
        <v>214</v>
      </c>
      <c r="D815">
        <v>1</v>
      </c>
      <c r="E815">
        <v>45</v>
      </c>
      <c r="F815">
        <v>12</v>
      </c>
      <c r="I815" s="49"/>
      <c r="J815">
        <v>2</v>
      </c>
      <c r="K815">
        <v>1</v>
      </c>
      <c r="L815">
        <v>2</v>
      </c>
      <c r="M815" s="49" t="s">
        <v>618</v>
      </c>
      <c r="N815" s="49"/>
      <c r="O815" s="49" t="s">
        <v>2154</v>
      </c>
      <c r="P815">
        <v>4</v>
      </c>
      <c r="Q815" t="s">
        <v>3406</v>
      </c>
      <c r="S815" s="49"/>
      <c r="T815" s="49"/>
      <c r="U815" s="49"/>
      <c r="W815" s="49"/>
      <c r="Z815" s="49"/>
      <c r="AA815" s="49"/>
      <c r="AB815" s="49"/>
    </row>
    <row r="816" spans="1:28" x14ac:dyDescent="0.25">
      <c r="A816" t="s">
        <v>3407</v>
      </c>
      <c r="B816" t="s">
        <v>989</v>
      </c>
      <c r="C816" t="s">
        <v>214</v>
      </c>
      <c r="D816">
        <v>2</v>
      </c>
      <c r="E816">
        <v>45</v>
      </c>
      <c r="F816">
        <v>11</v>
      </c>
      <c r="I816" s="49"/>
      <c r="J816">
        <v>2</v>
      </c>
      <c r="K816">
        <v>1</v>
      </c>
      <c r="L816">
        <v>2</v>
      </c>
      <c r="M816" s="49" t="s">
        <v>618</v>
      </c>
      <c r="N816" s="49"/>
      <c r="O816" s="49" t="s">
        <v>2154</v>
      </c>
      <c r="P816">
        <v>4</v>
      </c>
      <c r="Q816" t="s">
        <v>3408</v>
      </c>
      <c r="S816" s="49"/>
      <c r="T816" s="49"/>
      <c r="U816" s="49"/>
      <c r="W816" s="49"/>
      <c r="Z816" s="49"/>
      <c r="AA816" s="49"/>
      <c r="AB816" s="49"/>
    </row>
    <row r="817" spans="1:28" x14ac:dyDescent="0.25">
      <c r="A817" t="s">
        <v>3409</v>
      </c>
      <c r="B817" t="s">
        <v>989</v>
      </c>
      <c r="C817" t="s">
        <v>214</v>
      </c>
      <c r="D817">
        <v>3</v>
      </c>
      <c r="E817">
        <v>45</v>
      </c>
      <c r="F817">
        <v>10</v>
      </c>
      <c r="I817" s="49"/>
      <c r="J817">
        <v>2</v>
      </c>
      <c r="K817">
        <v>1</v>
      </c>
      <c r="L817">
        <v>2</v>
      </c>
      <c r="M817" s="49" t="s">
        <v>610</v>
      </c>
      <c r="N817" s="49"/>
      <c r="O817" s="49" t="s">
        <v>1937</v>
      </c>
      <c r="P817">
        <v>4</v>
      </c>
      <c r="Q817" t="s">
        <v>3410</v>
      </c>
      <c r="S817" s="49"/>
      <c r="T817" s="49"/>
      <c r="U817" s="49"/>
      <c r="W817" s="49"/>
      <c r="Z817" s="49"/>
      <c r="AA817" s="49"/>
      <c r="AB817" s="49"/>
    </row>
    <row r="818" spans="1:28" x14ac:dyDescent="0.25">
      <c r="A818" t="s">
        <v>3411</v>
      </c>
      <c r="B818" t="s">
        <v>989</v>
      </c>
      <c r="C818" t="s">
        <v>214</v>
      </c>
      <c r="D818">
        <v>4</v>
      </c>
      <c r="E818">
        <v>50</v>
      </c>
      <c r="F818">
        <v>9</v>
      </c>
      <c r="I818" s="49"/>
      <c r="J818">
        <v>2</v>
      </c>
      <c r="K818">
        <v>1</v>
      </c>
      <c r="L818">
        <v>2</v>
      </c>
      <c r="M818" s="49" t="s">
        <v>610</v>
      </c>
      <c r="N818" s="49"/>
      <c r="O818" s="49" t="s">
        <v>3412</v>
      </c>
      <c r="P818">
        <v>4</v>
      </c>
      <c r="Q818" t="s">
        <v>3413</v>
      </c>
      <c r="S818" s="49"/>
      <c r="T818" s="49"/>
      <c r="U818" s="49"/>
      <c r="W818" s="49"/>
      <c r="Z818" s="49"/>
      <c r="AA818" s="49"/>
      <c r="AB818" s="49"/>
    </row>
    <row r="819" spans="1:28" x14ac:dyDescent="0.25">
      <c r="A819" t="s">
        <v>3414</v>
      </c>
      <c r="B819" t="s">
        <v>989</v>
      </c>
      <c r="C819" t="s">
        <v>356</v>
      </c>
      <c r="D819">
        <v>2</v>
      </c>
      <c r="G819">
        <v>480</v>
      </c>
      <c r="H819">
        <v>1.25</v>
      </c>
      <c r="I819" s="49" t="s">
        <v>2238</v>
      </c>
      <c r="M819" s="49"/>
      <c r="N819" s="49"/>
      <c r="O819" s="49" t="s">
        <v>3415</v>
      </c>
      <c r="P819">
        <v>4</v>
      </c>
      <c r="Q819" t="s">
        <v>3416</v>
      </c>
      <c r="S819" s="49"/>
      <c r="T819" s="49"/>
      <c r="U819" s="49"/>
      <c r="W819" s="49"/>
      <c r="Z819" s="49"/>
      <c r="AA819" s="49"/>
      <c r="AB819" s="49"/>
    </row>
    <row r="820" spans="1:28" x14ac:dyDescent="0.25">
      <c r="A820" t="s">
        <v>3417</v>
      </c>
      <c r="B820" t="s">
        <v>989</v>
      </c>
      <c r="C820" t="s">
        <v>222</v>
      </c>
      <c r="D820">
        <v>1</v>
      </c>
      <c r="E820">
        <v>10</v>
      </c>
      <c r="F820">
        <v>10</v>
      </c>
      <c r="I820" s="49"/>
      <c r="J820">
        <v>3</v>
      </c>
      <c r="K820">
        <v>1</v>
      </c>
      <c r="L820">
        <v>2</v>
      </c>
      <c r="M820" s="49" t="s">
        <v>618</v>
      </c>
      <c r="N820" s="49"/>
      <c r="O820" s="49" t="s">
        <v>3213</v>
      </c>
      <c r="P820">
        <v>4</v>
      </c>
      <c r="Q820" t="s">
        <v>3418</v>
      </c>
      <c r="S820" s="49"/>
      <c r="T820" s="49"/>
      <c r="U820" s="49"/>
      <c r="W820" s="49"/>
      <c r="Z820" s="49"/>
      <c r="AA820" s="49"/>
      <c r="AB820" s="49"/>
    </row>
    <row r="821" spans="1:28" x14ac:dyDescent="0.25">
      <c r="A821" t="s">
        <v>3419</v>
      </c>
      <c r="B821" t="s">
        <v>989</v>
      </c>
      <c r="C821" t="s">
        <v>222</v>
      </c>
      <c r="D821">
        <v>2</v>
      </c>
      <c r="E821">
        <v>10</v>
      </c>
      <c r="F821">
        <v>11</v>
      </c>
      <c r="I821" s="49"/>
      <c r="J821">
        <v>3</v>
      </c>
      <c r="K821">
        <v>1</v>
      </c>
      <c r="L821">
        <v>2</v>
      </c>
      <c r="M821" s="49" t="s">
        <v>618</v>
      </c>
      <c r="N821" s="49"/>
      <c r="O821" s="49" t="s">
        <v>3213</v>
      </c>
      <c r="P821">
        <v>4</v>
      </c>
      <c r="Q821" t="s">
        <v>3420</v>
      </c>
      <c r="S821" s="49"/>
      <c r="T821" s="49"/>
      <c r="U821" s="49"/>
      <c r="W821" s="49"/>
      <c r="Z821" s="49"/>
      <c r="AA821" s="49"/>
      <c r="AB821" s="49"/>
    </row>
    <row r="822" spans="1:28" x14ac:dyDescent="0.25">
      <c r="A822" t="s">
        <v>3421</v>
      </c>
      <c r="B822" t="s">
        <v>989</v>
      </c>
      <c r="C822" t="s">
        <v>222</v>
      </c>
      <c r="D822">
        <v>3</v>
      </c>
      <c r="E822">
        <v>12.5</v>
      </c>
      <c r="F822">
        <v>10</v>
      </c>
      <c r="I822" s="49"/>
      <c r="J822">
        <v>3</v>
      </c>
      <c r="K822">
        <v>1</v>
      </c>
      <c r="L822">
        <v>2</v>
      </c>
      <c r="M822" s="49" t="s">
        <v>618</v>
      </c>
      <c r="N822" s="49"/>
      <c r="O822" s="49" t="s">
        <v>3213</v>
      </c>
      <c r="P822">
        <v>4</v>
      </c>
      <c r="Q822" t="s">
        <v>3422</v>
      </c>
      <c r="S822" s="49"/>
      <c r="T822" s="49"/>
      <c r="U822" s="49"/>
      <c r="W822" s="49"/>
      <c r="Z822" s="49"/>
      <c r="AA822" s="49"/>
      <c r="AB822" s="49"/>
    </row>
    <row r="823" spans="1:28" x14ac:dyDescent="0.25">
      <c r="A823" t="s">
        <v>3423</v>
      </c>
      <c r="B823" t="s">
        <v>989</v>
      </c>
      <c r="C823" t="s">
        <v>1</v>
      </c>
      <c r="D823">
        <v>1</v>
      </c>
      <c r="E823">
        <v>150</v>
      </c>
      <c r="G823">
        <v>60</v>
      </c>
      <c r="I823" s="49"/>
      <c r="M823" s="49"/>
      <c r="N823" s="49"/>
      <c r="O823" s="49" t="s">
        <v>3424</v>
      </c>
      <c r="P823">
        <v>4</v>
      </c>
      <c r="Q823" t="s">
        <v>3425</v>
      </c>
      <c r="S823" s="49"/>
      <c r="T823" s="49"/>
      <c r="U823" s="49"/>
      <c r="W823" s="49"/>
      <c r="Z823" s="49"/>
      <c r="AA823" s="49"/>
      <c r="AB823" s="49"/>
    </row>
    <row r="824" spans="1:28" x14ac:dyDescent="0.25">
      <c r="A824" t="s">
        <v>3426</v>
      </c>
      <c r="B824" t="s">
        <v>989</v>
      </c>
      <c r="C824" t="s">
        <v>1</v>
      </c>
      <c r="D824">
        <v>2</v>
      </c>
      <c r="E824">
        <v>150</v>
      </c>
      <c r="G824">
        <v>51.6</v>
      </c>
      <c r="I824" s="49"/>
      <c r="M824" s="49"/>
      <c r="N824" s="49"/>
      <c r="O824" s="49" t="s">
        <v>3424</v>
      </c>
      <c r="P824">
        <v>4</v>
      </c>
      <c r="Q824" t="s">
        <v>3427</v>
      </c>
      <c r="S824" s="49"/>
      <c r="T824" s="49"/>
      <c r="U824" s="49"/>
      <c r="W824" s="49"/>
      <c r="Z824" s="49"/>
      <c r="AA824" s="49"/>
      <c r="AB824" s="49"/>
    </row>
    <row r="825" spans="1:28" x14ac:dyDescent="0.25">
      <c r="A825" t="s">
        <v>3428</v>
      </c>
      <c r="B825" t="s">
        <v>989</v>
      </c>
      <c r="C825" t="s">
        <v>1</v>
      </c>
      <c r="D825">
        <v>3</v>
      </c>
      <c r="E825">
        <v>150</v>
      </c>
      <c r="G825">
        <v>39.6</v>
      </c>
      <c r="I825" s="49"/>
      <c r="M825" s="49"/>
      <c r="N825" s="49"/>
      <c r="O825" s="49" t="s">
        <v>3424</v>
      </c>
      <c r="P825">
        <v>4</v>
      </c>
      <c r="Q825" t="s">
        <v>3429</v>
      </c>
      <c r="S825" s="49"/>
      <c r="T825" s="49"/>
      <c r="U825" s="49"/>
      <c r="W825" s="49"/>
      <c r="Z825" s="49"/>
      <c r="AA825" s="49"/>
      <c r="AB825" s="49"/>
    </row>
    <row r="826" spans="1:28" x14ac:dyDescent="0.25">
      <c r="A826" t="s">
        <v>3430</v>
      </c>
      <c r="B826" t="s">
        <v>989</v>
      </c>
      <c r="C826" t="s">
        <v>1</v>
      </c>
      <c r="D826">
        <v>4</v>
      </c>
      <c r="E826">
        <v>150</v>
      </c>
      <c r="G826">
        <v>30</v>
      </c>
      <c r="I826" s="49"/>
      <c r="M826" s="49"/>
      <c r="N826" s="49"/>
      <c r="O826" s="49" t="s">
        <v>3424</v>
      </c>
      <c r="P826">
        <v>4</v>
      </c>
      <c r="Q826" t="s">
        <v>993</v>
      </c>
      <c r="S826" s="49"/>
      <c r="T826" s="49"/>
      <c r="U826" s="49"/>
      <c r="W826" s="49"/>
      <c r="Z826" s="49"/>
      <c r="AA826" s="49"/>
      <c r="AB826" s="49"/>
    </row>
    <row r="827" spans="1:28" x14ac:dyDescent="0.25">
      <c r="A827" t="s">
        <v>3431</v>
      </c>
      <c r="B827" t="s">
        <v>994</v>
      </c>
      <c r="C827" t="s">
        <v>356</v>
      </c>
      <c r="D827">
        <v>1</v>
      </c>
      <c r="G827">
        <v>300</v>
      </c>
      <c r="H827">
        <v>0.83</v>
      </c>
      <c r="I827" s="49" t="s">
        <v>2238</v>
      </c>
      <c r="M827" s="49"/>
      <c r="N827" s="49"/>
      <c r="O827" s="49" t="s">
        <v>272</v>
      </c>
      <c r="P827">
        <v>4</v>
      </c>
      <c r="Q827" t="s">
        <v>996</v>
      </c>
      <c r="S827" s="49"/>
      <c r="T827" s="49"/>
      <c r="U827" s="49"/>
      <c r="W827" s="49"/>
      <c r="Z827" s="49"/>
      <c r="AA827" s="49"/>
      <c r="AB827" s="49"/>
    </row>
    <row r="828" spans="1:28" x14ac:dyDescent="0.25">
      <c r="A828" t="s">
        <v>3432</v>
      </c>
      <c r="B828" t="s">
        <v>994</v>
      </c>
      <c r="C828" t="s">
        <v>15</v>
      </c>
      <c r="D828">
        <v>1</v>
      </c>
      <c r="E828">
        <v>70</v>
      </c>
      <c r="G828">
        <v>64.800000000000011</v>
      </c>
      <c r="I828" s="49"/>
      <c r="M828" s="49"/>
      <c r="N828" s="49"/>
      <c r="O828" s="49" t="s">
        <v>3433</v>
      </c>
      <c r="P828">
        <v>4</v>
      </c>
      <c r="Q828" t="s">
        <v>3434</v>
      </c>
      <c r="S828" s="49"/>
      <c r="T828" s="49"/>
      <c r="U828" s="49"/>
      <c r="W828" s="49"/>
      <c r="Z828" s="49"/>
      <c r="AA828" s="49"/>
      <c r="AB828" s="49"/>
    </row>
    <row r="829" spans="1:28" x14ac:dyDescent="0.25">
      <c r="A829" t="s">
        <v>3435</v>
      </c>
      <c r="B829" t="s">
        <v>994</v>
      </c>
      <c r="C829" t="s">
        <v>15</v>
      </c>
      <c r="D829">
        <v>2</v>
      </c>
      <c r="E829">
        <v>70</v>
      </c>
      <c r="G829">
        <v>61.2</v>
      </c>
      <c r="I829" s="49"/>
      <c r="M829" s="49"/>
      <c r="N829" s="49"/>
      <c r="O829" s="49" t="s">
        <v>3433</v>
      </c>
      <c r="P829">
        <v>4</v>
      </c>
      <c r="Q829" t="s">
        <v>3436</v>
      </c>
      <c r="S829" s="49"/>
      <c r="T829" s="49"/>
      <c r="U829" s="49"/>
      <c r="W829" s="49"/>
      <c r="Z829" s="49"/>
      <c r="AA829" s="49"/>
      <c r="AB829" s="49"/>
    </row>
    <row r="830" spans="1:28" x14ac:dyDescent="0.25">
      <c r="A830" t="s">
        <v>3437</v>
      </c>
      <c r="B830" t="s">
        <v>994</v>
      </c>
      <c r="C830" t="s">
        <v>15</v>
      </c>
      <c r="D830">
        <v>3</v>
      </c>
      <c r="E830">
        <v>70</v>
      </c>
      <c r="G830">
        <v>60</v>
      </c>
      <c r="I830" s="49"/>
      <c r="M830" s="49"/>
      <c r="N830" s="49"/>
      <c r="O830" s="49" t="s">
        <v>3438</v>
      </c>
      <c r="P830">
        <v>4</v>
      </c>
      <c r="Q830" t="s">
        <v>3439</v>
      </c>
      <c r="S830" s="49"/>
      <c r="T830" s="49"/>
      <c r="U830" s="49"/>
      <c r="W830" s="49"/>
      <c r="Z830" s="49"/>
      <c r="AA830" s="49"/>
      <c r="AB830" s="49"/>
    </row>
    <row r="831" spans="1:28" x14ac:dyDescent="0.25">
      <c r="A831" t="s">
        <v>3440</v>
      </c>
      <c r="B831" t="s">
        <v>994</v>
      </c>
      <c r="C831" t="s">
        <v>249</v>
      </c>
      <c r="D831">
        <v>1</v>
      </c>
      <c r="E831">
        <v>140</v>
      </c>
      <c r="F831">
        <v>8</v>
      </c>
      <c r="I831" s="49"/>
      <c r="J831">
        <v>3</v>
      </c>
      <c r="K831">
        <v>1</v>
      </c>
      <c r="L831">
        <v>1</v>
      </c>
      <c r="M831" s="49" t="s">
        <v>618</v>
      </c>
      <c r="N831" s="49"/>
      <c r="O831" s="49" t="s">
        <v>2598</v>
      </c>
      <c r="P831">
        <v>4</v>
      </c>
      <c r="Q831" t="s">
        <v>3441</v>
      </c>
      <c r="S831" s="49"/>
      <c r="T831" s="49"/>
      <c r="U831" s="49"/>
      <c r="W831" s="49"/>
      <c r="Z831" s="49"/>
      <c r="AA831" s="49"/>
      <c r="AB831" s="49"/>
    </row>
    <row r="832" spans="1:28" x14ac:dyDescent="0.25">
      <c r="A832" t="s">
        <v>3442</v>
      </c>
      <c r="B832" t="s">
        <v>994</v>
      </c>
      <c r="C832" t="s">
        <v>249</v>
      </c>
      <c r="D832">
        <v>2</v>
      </c>
      <c r="E832">
        <v>140</v>
      </c>
      <c r="F832">
        <v>8</v>
      </c>
      <c r="I832" s="49"/>
      <c r="J832">
        <v>3</v>
      </c>
      <c r="K832">
        <v>1</v>
      </c>
      <c r="L832">
        <v>1</v>
      </c>
      <c r="M832" s="49" t="s">
        <v>618</v>
      </c>
      <c r="N832" s="49"/>
      <c r="O832" s="49" t="s">
        <v>2598</v>
      </c>
      <c r="P832">
        <v>4</v>
      </c>
      <c r="Q832" t="s">
        <v>3443</v>
      </c>
      <c r="S832" s="49"/>
      <c r="T832" s="49"/>
      <c r="U832" s="49"/>
      <c r="W832" s="49"/>
      <c r="Z832" s="49"/>
      <c r="AA832" s="49"/>
      <c r="AB832" s="49"/>
    </row>
    <row r="833" spans="1:28" x14ac:dyDescent="0.25">
      <c r="A833" t="s">
        <v>3444</v>
      </c>
      <c r="B833" t="s">
        <v>994</v>
      </c>
      <c r="C833" t="s">
        <v>249</v>
      </c>
      <c r="D833">
        <v>3</v>
      </c>
      <c r="E833">
        <v>140</v>
      </c>
      <c r="F833">
        <v>7</v>
      </c>
      <c r="I833" s="49"/>
      <c r="J833">
        <v>3</v>
      </c>
      <c r="K833">
        <v>1</v>
      </c>
      <c r="L833">
        <v>1</v>
      </c>
      <c r="M833" s="49" t="s">
        <v>618</v>
      </c>
      <c r="N833" s="49"/>
      <c r="O833" s="49" t="s">
        <v>3445</v>
      </c>
      <c r="P833">
        <v>4</v>
      </c>
      <c r="Q833" t="s">
        <v>3446</v>
      </c>
      <c r="S833" s="49"/>
      <c r="T833" s="49"/>
      <c r="U833" s="49"/>
      <c r="W833" s="49"/>
      <c r="Z833" s="49"/>
      <c r="AA833" s="49"/>
      <c r="AB833" s="49"/>
    </row>
    <row r="834" spans="1:28" x14ac:dyDescent="0.25">
      <c r="A834" t="s">
        <v>3447</v>
      </c>
      <c r="B834" t="s">
        <v>994</v>
      </c>
      <c r="C834" t="s">
        <v>249</v>
      </c>
      <c r="D834">
        <v>4</v>
      </c>
      <c r="E834">
        <v>150</v>
      </c>
      <c r="F834">
        <v>6</v>
      </c>
      <c r="I834" s="49"/>
      <c r="J834">
        <v>3</v>
      </c>
      <c r="K834">
        <v>1</v>
      </c>
      <c r="L834">
        <v>1</v>
      </c>
      <c r="M834" s="49" t="s">
        <v>618</v>
      </c>
      <c r="N834" s="49"/>
      <c r="O834" s="49" t="s">
        <v>3445</v>
      </c>
      <c r="P834">
        <v>4</v>
      </c>
      <c r="Q834" t="s">
        <v>3448</v>
      </c>
      <c r="S834" s="49"/>
      <c r="T834" s="49"/>
      <c r="U834" s="49"/>
      <c r="W834" s="49"/>
      <c r="Z834" s="49"/>
      <c r="AA834" s="49"/>
      <c r="AB834" s="49"/>
    </row>
    <row r="835" spans="1:28" x14ac:dyDescent="0.25">
      <c r="A835" t="s">
        <v>3449</v>
      </c>
      <c r="B835" t="s">
        <v>994</v>
      </c>
      <c r="C835" t="s">
        <v>41</v>
      </c>
      <c r="D835">
        <v>1</v>
      </c>
      <c r="E835">
        <v>70</v>
      </c>
      <c r="F835">
        <v>10</v>
      </c>
      <c r="I835" s="49"/>
      <c r="J835">
        <v>2</v>
      </c>
      <c r="K835">
        <v>1</v>
      </c>
      <c r="L835">
        <v>2</v>
      </c>
      <c r="M835" s="49" t="s">
        <v>610</v>
      </c>
      <c r="N835" s="49"/>
      <c r="O835" s="49" t="s">
        <v>3450</v>
      </c>
      <c r="P835">
        <v>4</v>
      </c>
      <c r="Q835" t="s">
        <v>3451</v>
      </c>
      <c r="S835" s="49"/>
      <c r="T835" s="49"/>
      <c r="U835" s="49"/>
      <c r="W835" s="49"/>
      <c r="Z835" s="49"/>
      <c r="AA835" s="49"/>
      <c r="AB835" s="49"/>
    </row>
    <row r="836" spans="1:28" x14ac:dyDescent="0.25">
      <c r="A836" t="s">
        <v>3452</v>
      </c>
      <c r="B836" t="s">
        <v>994</v>
      </c>
      <c r="C836" t="s">
        <v>41</v>
      </c>
      <c r="D836">
        <v>2</v>
      </c>
      <c r="E836">
        <v>70</v>
      </c>
      <c r="F836">
        <v>8</v>
      </c>
      <c r="I836" s="49"/>
      <c r="J836">
        <v>2</v>
      </c>
      <c r="K836">
        <v>1</v>
      </c>
      <c r="L836">
        <v>2</v>
      </c>
      <c r="M836" s="49" t="s">
        <v>1745</v>
      </c>
      <c r="N836" s="49"/>
      <c r="O836" s="49" t="s">
        <v>3453</v>
      </c>
      <c r="P836">
        <v>4</v>
      </c>
      <c r="Q836" t="s">
        <v>3454</v>
      </c>
      <c r="S836" s="49"/>
      <c r="T836" s="49"/>
      <c r="U836" s="49"/>
      <c r="W836" s="49"/>
      <c r="Z836" s="49"/>
      <c r="AA836" s="49"/>
      <c r="AB836" s="49"/>
    </row>
    <row r="837" spans="1:28" x14ac:dyDescent="0.25">
      <c r="A837" t="s">
        <v>3455</v>
      </c>
      <c r="B837" t="s">
        <v>994</v>
      </c>
      <c r="C837" t="s">
        <v>41</v>
      </c>
      <c r="D837">
        <v>3</v>
      </c>
      <c r="E837">
        <v>70</v>
      </c>
      <c r="F837">
        <v>7.5</v>
      </c>
      <c r="I837" s="49"/>
      <c r="J837">
        <v>2</v>
      </c>
      <c r="K837">
        <v>1</v>
      </c>
      <c r="L837">
        <v>2</v>
      </c>
      <c r="M837" s="49" t="s">
        <v>610</v>
      </c>
      <c r="N837" s="49"/>
      <c r="O837" s="49" t="s">
        <v>3456</v>
      </c>
      <c r="P837">
        <v>4</v>
      </c>
      <c r="Q837" t="s">
        <v>3457</v>
      </c>
      <c r="S837" s="49"/>
      <c r="T837" s="49"/>
      <c r="U837" s="49"/>
      <c r="W837" s="49"/>
      <c r="Z837" s="49"/>
      <c r="AA837" s="49"/>
      <c r="AB837" s="49"/>
    </row>
    <row r="838" spans="1:28" x14ac:dyDescent="0.25">
      <c r="A838" t="s">
        <v>3458</v>
      </c>
      <c r="B838" t="s">
        <v>994</v>
      </c>
      <c r="C838" t="s">
        <v>41</v>
      </c>
      <c r="D838">
        <v>4</v>
      </c>
      <c r="E838">
        <v>70</v>
      </c>
      <c r="F838">
        <v>7.5</v>
      </c>
      <c r="I838" s="49"/>
      <c r="J838">
        <v>2</v>
      </c>
      <c r="K838">
        <v>1</v>
      </c>
      <c r="L838">
        <v>2</v>
      </c>
      <c r="M838" s="49" t="s">
        <v>610</v>
      </c>
      <c r="N838" s="49"/>
      <c r="O838" s="49" t="s">
        <v>3456</v>
      </c>
      <c r="P838">
        <v>4</v>
      </c>
      <c r="Q838" t="s">
        <v>3459</v>
      </c>
      <c r="S838" s="49"/>
      <c r="T838" s="49"/>
      <c r="U838" s="49"/>
      <c r="W838" s="49"/>
      <c r="Z838" s="49"/>
      <c r="AA838" s="49"/>
      <c r="AB838" s="49"/>
    </row>
    <row r="839" spans="1:28" x14ac:dyDescent="0.25">
      <c r="A839" t="s">
        <v>3460</v>
      </c>
      <c r="B839" t="s">
        <v>994</v>
      </c>
      <c r="C839" t="s">
        <v>73</v>
      </c>
      <c r="D839">
        <v>1</v>
      </c>
      <c r="E839">
        <v>25</v>
      </c>
      <c r="F839">
        <v>20</v>
      </c>
      <c r="I839" s="49"/>
      <c r="J839">
        <v>2</v>
      </c>
      <c r="K839">
        <v>2</v>
      </c>
      <c r="L839">
        <v>2</v>
      </c>
      <c r="M839" s="49" t="s">
        <v>618</v>
      </c>
      <c r="N839" s="49"/>
      <c r="O839" s="49" t="s">
        <v>3461</v>
      </c>
      <c r="P839">
        <v>4</v>
      </c>
      <c r="Q839" t="s">
        <v>3462</v>
      </c>
      <c r="S839" s="49"/>
      <c r="T839" s="49"/>
      <c r="U839" s="49"/>
      <c r="W839" s="49"/>
      <c r="Z839" s="49"/>
      <c r="AA839" s="49"/>
      <c r="AB839" s="49"/>
    </row>
    <row r="840" spans="1:28" x14ac:dyDescent="0.25">
      <c r="A840" t="s">
        <v>3463</v>
      </c>
      <c r="B840" t="s">
        <v>994</v>
      </c>
      <c r="C840" t="s">
        <v>73</v>
      </c>
      <c r="D840">
        <v>2</v>
      </c>
      <c r="E840">
        <v>27.5</v>
      </c>
      <c r="F840">
        <v>20</v>
      </c>
      <c r="I840" s="49"/>
      <c r="J840">
        <v>2</v>
      </c>
      <c r="K840">
        <v>2</v>
      </c>
      <c r="L840">
        <v>2</v>
      </c>
      <c r="M840" s="49" t="s">
        <v>618</v>
      </c>
      <c r="N840" s="49"/>
      <c r="O840" s="49" t="s">
        <v>3461</v>
      </c>
      <c r="P840">
        <v>4</v>
      </c>
      <c r="Q840" t="s">
        <v>3464</v>
      </c>
      <c r="S840" s="49"/>
      <c r="T840" s="49"/>
      <c r="U840" s="49"/>
      <c r="W840" s="49"/>
      <c r="Z840" s="49"/>
      <c r="AA840" s="49"/>
      <c r="AB840" s="49"/>
    </row>
    <row r="841" spans="1:28" x14ac:dyDescent="0.25">
      <c r="A841" t="s">
        <v>3465</v>
      </c>
      <c r="B841" t="s">
        <v>994</v>
      </c>
      <c r="C841" t="s">
        <v>73</v>
      </c>
      <c r="D841">
        <v>3</v>
      </c>
      <c r="E841">
        <v>30</v>
      </c>
      <c r="F841">
        <v>20</v>
      </c>
      <c r="I841" s="49"/>
      <c r="J841">
        <v>2</v>
      </c>
      <c r="K841">
        <v>2</v>
      </c>
      <c r="L841">
        <v>2</v>
      </c>
      <c r="M841" s="49" t="s">
        <v>618</v>
      </c>
      <c r="N841" s="49"/>
      <c r="O841" s="49" t="s">
        <v>3461</v>
      </c>
      <c r="P841">
        <v>4</v>
      </c>
      <c r="Q841" t="s">
        <v>3466</v>
      </c>
      <c r="S841" s="49"/>
      <c r="T841" s="49"/>
      <c r="U841" s="49"/>
      <c r="W841" s="49"/>
      <c r="Z841" s="49"/>
      <c r="AA841" s="49"/>
      <c r="AB841" s="49"/>
    </row>
    <row r="842" spans="1:28" x14ac:dyDescent="0.25">
      <c r="A842" t="s">
        <v>3467</v>
      </c>
      <c r="B842" t="s">
        <v>994</v>
      </c>
      <c r="C842" t="s">
        <v>8734</v>
      </c>
      <c r="D842">
        <v>1</v>
      </c>
      <c r="E842">
        <v>30</v>
      </c>
      <c r="F842">
        <v>11</v>
      </c>
      <c r="I842" s="49"/>
      <c r="J842">
        <v>3</v>
      </c>
      <c r="K842">
        <v>1</v>
      </c>
      <c r="L842">
        <v>2</v>
      </c>
      <c r="M842" s="49" t="s">
        <v>610</v>
      </c>
      <c r="N842" s="49"/>
      <c r="O842" s="49" t="s">
        <v>3468</v>
      </c>
      <c r="P842">
        <v>4</v>
      </c>
      <c r="Q842" t="s">
        <v>3469</v>
      </c>
      <c r="S842" s="49"/>
      <c r="T842" s="49"/>
      <c r="U842" s="49"/>
      <c r="W842" s="49"/>
      <c r="Z842" s="49"/>
      <c r="AA842" s="49"/>
      <c r="AB842" s="49"/>
    </row>
    <row r="843" spans="1:28" x14ac:dyDescent="0.25">
      <c r="A843" t="s">
        <v>3470</v>
      </c>
      <c r="B843" t="s">
        <v>994</v>
      </c>
      <c r="C843" t="s">
        <v>8734</v>
      </c>
      <c r="D843">
        <v>2</v>
      </c>
      <c r="E843">
        <v>30</v>
      </c>
      <c r="F843">
        <v>8</v>
      </c>
      <c r="I843" s="49"/>
      <c r="J843">
        <v>3</v>
      </c>
      <c r="K843">
        <v>1</v>
      </c>
      <c r="L843">
        <v>2</v>
      </c>
      <c r="M843" s="49" t="s">
        <v>610</v>
      </c>
      <c r="N843" s="49"/>
      <c r="O843" s="49" t="s">
        <v>3468</v>
      </c>
      <c r="P843">
        <v>4</v>
      </c>
      <c r="Q843" t="s">
        <v>3471</v>
      </c>
      <c r="S843" s="49"/>
      <c r="T843" s="49"/>
      <c r="U843" s="49"/>
      <c r="W843" s="49"/>
      <c r="Z843" s="49"/>
      <c r="AA843" s="49"/>
      <c r="AB843" s="49"/>
    </row>
    <row r="844" spans="1:28" x14ac:dyDescent="0.25">
      <c r="A844" t="s">
        <v>3472</v>
      </c>
      <c r="B844" t="s">
        <v>994</v>
      </c>
      <c r="C844" t="s">
        <v>8734</v>
      </c>
      <c r="D844">
        <v>3</v>
      </c>
      <c r="E844">
        <v>30</v>
      </c>
      <c r="F844">
        <v>7</v>
      </c>
      <c r="I844" s="49"/>
      <c r="J844">
        <v>3</v>
      </c>
      <c r="K844">
        <v>1</v>
      </c>
      <c r="L844">
        <v>2</v>
      </c>
      <c r="M844" s="49" t="s">
        <v>610</v>
      </c>
      <c r="N844" s="49"/>
      <c r="O844" s="49" t="s">
        <v>3468</v>
      </c>
      <c r="P844">
        <v>4</v>
      </c>
      <c r="Q844" t="s">
        <v>997</v>
      </c>
      <c r="S844" s="49"/>
      <c r="T844" s="49"/>
      <c r="U844" s="49"/>
      <c r="W844" s="49"/>
      <c r="Z844" s="49"/>
      <c r="AA844" s="49"/>
      <c r="AB844" s="49"/>
    </row>
    <row r="845" spans="1:28" x14ac:dyDescent="0.25">
      <c r="A845" t="s">
        <v>3473</v>
      </c>
      <c r="B845" t="s">
        <v>998</v>
      </c>
      <c r="C845" t="s">
        <v>356</v>
      </c>
      <c r="D845">
        <v>1</v>
      </c>
      <c r="G845">
        <v>300</v>
      </c>
      <c r="H845">
        <v>0.81</v>
      </c>
      <c r="I845" s="49" t="s">
        <v>2238</v>
      </c>
      <c r="M845" s="49"/>
      <c r="N845" s="49"/>
      <c r="O845" s="49" t="s">
        <v>272</v>
      </c>
      <c r="P845">
        <v>4</v>
      </c>
      <c r="Q845" t="s">
        <v>1000</v>
      </c>
      <c r="S845" s="49"/>
      <c r="T845" s="49"/>
      <c r="U845" s="49"/>
      <c r="W845" s="49"/>
      <c r="Z845" s="49"/>
      <c r="AA845" s="49"/>
      <c r="AB845" s="49"/>
    </row>
    <row r="846" spans="1:28" x14ac:dyDescent="0.25">
      <c r="A846" t="s">
        <v>3474</v>
      </c>
      <c r="B846" t="s">
        <v>998</v>
      </c>
      <c r="C846" t="s">
        <v>389</v>
      </c>
      <c r="D846">
        <v>1</v>
      </c>
      <c r="E846">
        <v>0</v>
      </c>
      <c r="F846">
        <v>12</v>
      </c>
      <c r="I846" s="49"/>
      <c r="M846" s="49"/>
      <c r="N846" s="49"/>
      <c r="O846" s="49"/>
      <c r="P846">
        <v>4</v>
      </c>
      <c r="Q846" t="s">
        <v>3475</v>
      </c>
      <c r="S846" s="49"/>
      <c r="T846" s="49"/>
      <c r="U846" s="49"/>
      <c r="W846" s="49"/>
      <c r="Z846" s="49"/>
      <c r="AA846" s="49"/>
      <c r="AB846" s="49"/>
    </row>
    <row r="847" spans="1:28" x14ac:dyDescent="0.25">
      <c r="A847" t="s">
        <v>3476</v>
      </c>
      <c r="B847" t="s">
        <v>998</v>
      </c>
      <c r="C847" t="s">
        <v>154</v>
      </c>
      <c r="D847">
        <v>1</v>
      </c>
      <c r="E847">
        <v>125</v>
      </c>
      <c r="F847">
        <v>8</v>
      </c>
      <c r="I847" s="49"/>
      <c r="J847">
        <v>3</v>
      </c>
      <c r="K847">
        <v>1</v>
      </c>
      <c r="L847">
        <v>1</v>
      </c>
      <c r="M847" s="49" t="s">
        <v>618</v>
      </c>
      <c r="N847" s="49"/>
      <c r="O847" s="49" t="s">
        <v>2598</v>
      </c>
      <c r="P847">
        <v>4</v>
      </c>
      <c r="Q847" t="s">
        <v>3477</v>
      </c>
      <c r="S847" s="49"/>
      <c r="T847" s="49"/>
      <c r="U847" s="49"/>
      <c r="W847" s="49"/>
      <c r="Z847" s="49"/>
      <c r="AA847" s="49"/>
      <c r="AB847" s="49"/>
    </row>
    <row r="848" spans="1:28" x14ac:dyDescent="0.25">
      <c r="A848" t="s">
        <v>3478</v>
      </c>
      <c r="B848" t="s">
        <v>998</v>
      </c>
      <c r="C848" t="s">
        <v>154</v>
      </c>
      <c r="D848">
        <v>2</v>
      </c>
      <c r="E848">
        <v>125</v>
      </c>
      <c r="F848">
        <v>7</v>
      </c>
      <c r="I848" s="49"/>
      <c r="J848">
        <v>3</v>
      </c>
      <c r="K848">
        <v>1</v>
      </c>
      <c r="L848">
        <v>1</v>
      </c>
      <c r="M848" s="49" t="s">
        <v>1745</v>
      </c>
      <c r="N848" s="49"/>
      <c r="O848" s="49" t="s">
        <v>3083</v>
      </c>
      <c r="P848">
        <v>4</v>
      </c>
      <c r="Q848" t="s">
        <v>3479</v>
      </c>
      <c r="S848" s="49"/>
      <c r="T848" s="49"/>
      <c r="U848" s="49"/>
      <c r="W848" s="49"/>
      <c r="Z848" s="49"/>
      <c r="AA848" s="49"/>
      <c r="AB848" s="49"/>
    </row>
    <row r="849" spans="1:28" x14ac:dyDescent="0.25">
      <c r="A849" t="s">
        <v>3480</v>
      </c>
      <c r="B849" t="s">
        <v>998</v>
      </c>
      <c r="C849" t="s">
        <v>154</v>
      </c>
      <c r="D849">
        <v>3</v>
      </c>
      <c r="E849">
        <v>125</v>
      </c>
      <c r="F849">
        <v>6</v>
      </c>
      <c r="I849" s="49"/>
      <c r="J849">
        <v>3</v>
      </c>
      <c r="K849">
        <v>1</v>
      </c>
      <c r="L849">
        <v>1</v>
      </c>
      <c r="M849" s="49" t="s">
        <v>1745</v>
      </c>
      <c r="N849" s="49"/>
      <c r="O849" s="49" t="s">
        <v>3083</v>
      </c>
      <c r="P849">
        <v>4</v>
      </c>
      <c r="Q849" t="s">
        <v>3481</v>
      </c>
      <c r="S849" s="49"/>
      <c r="T849" s="49"/>
      <c r="U849" s="49"/>
      <c r="W849" s="49"/>
      <c r="Z849" s="49"/>
      <c r="AA849" s="49"/>
      <c r="AB849" s="49"/>
    </row>
    <row r="850" spans="1:28" x14ac:dyDescent="0.25">
      <c r="A850" t="s">
        <v>3482</v>
      </c>
      <c r="B850" t="s">
        <v>998</v>
      </c>
      <c r="C850" t="s">
        <v>154</v>
      </c>
      <c r="D850">
        <v>4</v>
      </c>
      <c r="E850">
        <v>125</v>
      </c>
      <c r="F850">
        <v>5</v>
      </c>
      <c r="I850" s="49"/>
      <c r="J850">
        <v>3</v>
      </c>
      <c r="K850">
        <v>1</v>
      </c>
      <c r="L850">
        <v>1</v>
      </c>
      <c r="M850" s="49" t="s">
        <v>1745</v>
      </c>
      <c r="N850" s="49"/>
      <c r="O850" s="49" t="s">
        <v>3083</v>
      </c>
      <c r="P850">
        <v>4</v>
      </c>
      <c r="Q850" t="s">
        <v>3483</v>
      </c>
      <c r="S850" s="49"/>
      <c r="T850" s="49"/>
      <c r="U850" s="49"/>
      <c r="W850" s="49"/>
      <c r="Z850" s="49"/>
      <c r="AA850" s="49"/>
      <c r="AB850" s="49"/>
    </row>
    <row r="851" spans="1:28" x14ac:dyDescent="0.25">
      <c r="A851" t="s">
        <v>3484</v>
      </c>
      <c r="B851" t="s">
        <v>998</v>
      </c>
      <c r="C851" t="s">
        <v>172</v>
      </c>
      <c r="D851">
        <v>1</v>
      </c>
      <c r="E851">
        <v>20</v>
      </c>
      <c r="F851">
        <v>12</v>
      </c>
      <c r="I851" s="49"/>
      <c r="J851">
        <v>2</v>
      </c>
      <c r="K851">
        <v>1</v>
      </c>
      <c r="L851">
        <v>2</v>
      </c>
      <c r="M851" s="49" t="s">
        <v>618</v>
      </c>
      <c r="N851" s="49"/>
      <c r="O851" s="49" t="s">
        <v>2154</v>
      </c>
      <c r="P851">
        <v>4</v>
      </c>
      <c r="Q851" t="s">
        <v>3485</v>
      </c>
      <c r="S851" s="49"/>
      <c r="T851" s="49"/>
      <c r="U851" s="49"/>
      <c r="W851" s="49"/>
      <c r="Z851" s="49"/>
      <c r="AA851" s="49"/>
      <c r="AB851" s="49"/>
    </row>
    <row r="852" spans="1:28" x14ac:dyDescent="0.25">
      <c r="A852" t="s">
        <v>3486</v>
      </c>
      <c r="B852" t="s">
        <v>998</v>
      </c>
      <c r="C852" t="s">
        <v>172</v>
      </c>
      <c r="D852">
        <v>2</v>
      </c>
      <c r="E852">
        <v>20</v>
      </c>
      <c r="F852">
        <v>12</v>
      </c>
      <c r="I852" s="49"/>
      <c r="J852">
        <v>2</v>
      </c>
      <c r="K852">
        <v>1</v>
      </c>
      <c r="L852">
        <v>2</v>
      </c>
      <c r="M852" s="49" t="s">
        <v>1745</v>
      </c>
      <c r="N852" s="49"/>
      <c r="O852" s="49" t="s">
        <v>1932</v>
      </c>
      <c r="P852">
        <v>4</v>
      </c>
      <c r="Q852" t="s">
        <v>3487</v>
      </c>
      <c r="S852" s="49"/>
      <c r="T852" s="49"/>
      <c r="U852" s="49"/>
      <c r="W852" s="49"/>
      <c r="Z852" s="49"/>
      <c r="AA852" s="49"/>
      <c r="AB852" s="49"/>
    </row>
    <row r="853" spans="1:28" x14ac:dyDescent="0.25">
      <c r="A853" t="s">
        <v>3488</v>
      </c>
      <c r="B853" t="s">
        <v>998</v>
      </c>
      <c r="C853" t="s">
        <v>172</v>
      </c>
      <c r="D853">
        <v>3</v>
      </c>
      <c r="E853">
        <v>22.5</v>
      </c>
      <c r="F853">
        <v>12</v>
      </c>
      <c r="I853" s="49"/>
      <c r="J853">
        <v>2</v>
      </c>
      <c r="K853">
        <v>1</v>
      </c>
      <c r="L853">
        <v>2</v>
      </c>
      <c r="M853" s="49" t="s">
        <v>1745</v>
      </c>
      <c r="N853" s="49"/>
      <c r="O853" s="49" t="s">
        <v>1932</v>
      </c>
      <c r="P853">
        <v>4</v>
      </c>
      <c r="Q853" t="s">
        <v>3489</v>
      </c>
      <c r="S853" s="49"/>
      <c r="T853" s="49"/>
      <c r="U853" s="49"/>
      <c r="W853" s="49"/>
      <c r="Z853" s="49"/>
      <c r="AA853" s="49"/>
      <c r="AB853" s="49"/>
    </row>
    <row r="854" spans="1:28" x14ac:dyDescent="0.25">
      <c r="A854" t="s">
        <v>3490</v>
      </c>
      <c r="B854" t="s">
        <v>998</v>
      </c>
      <c r="C854" t="s">
        <v>214</v>
      </c>
      <c r="D854">
        <v>1</v>
      </c>
      <c r="E854">
        <v>45</v>
      </c>
      <c r="F854">
        <v>12</v>
      </c>
      <c r="I854" s="49"/>
      <c r="J854">
        <v>2</v>
      </c>
      <c r="K854">
        <v>1</v>
      </c>
      <c r="L854">
        <v>2</v>
      </c>
      <c r="M854" s="49" t="s">
        <v>1745</v>
      </c>
      <c r="N854" s="49"/>
      <c r="O854" s="49" t="s">
        <v>1932</v>
      </c>
      <c r="P854">
        <v>4</v>
      </c>
      <c r="Q854" t="s">
        <v>3491</v>
      </c>
      <c r="S854" s="49"/>
      <c r="T854" s="49"/>
      <c r="U854" s="49"/>
      <c r="W854" s="49"/>
      <c r="Z854" s="49"/>
      <c r="AA854" s="49"/>
      <c r="AB854" s="49"/>
    </row>
    <row r="855" spans="1:28" x14ac:dyDescent="0.25">
      <c r="A855" t="s">
        <v>3492</v>
      </c>
      <c r="B855" t="s">
        <v>998</v>
      </c>
      <c r="C855" t="s">
        <v>214</v>
      </c>
      <c r="D855">
        <v>2</v>
      </c>
      <c r="E855">
        <v>45</v>
      </c>
      <c r="F855">
        <v>10</v>
      </c>
      <c r="I855" s="49"/>
      <c r="J855">
        <v>2</v>
      </c>
      <c r="K855">
        <v>1</v>
      </c>
      <c r="L855">
        <v>2</v>
      </c>
      <c r="M855" s="49" t="s">
        <v>610</v>
      </c>
      <c r="N855" s="49"/>
      <c r="O855" s="49" t="s">
        <v>1937</v>
      </c>
      <c r="P855">
        <v>4</v>
      </c>
      <c r="Q855" t="s">
        <v>3493</v>
      </c>
      <c r="S855" s="49"/>
      <c r="T855" s="49"/>
      <c r="U855" s="49"/>
      <c r="W855" s="49"/>
      <c r="Z855" s="49"/>
      <c r="AA855" s="49"/>
      <c r="AB855" s="49"/>
    </row>
    <row r="856" spans="1:28" x14ac:dyDescent="0.25">
      <c r="A856" t="s">
        <v>3494</v>
      </c>
      <c r="B856" t="s">
        <v>998</v>
      </c>
      <c r="C856" t="s">
        <v>214</v>
      </c>
      <c r="D856">
        <v>3</v>
      </c>
      <c r="E856">
        <v>50</v>
      </c>
      <c r="F856">
        <v>9</v>
      </c>
      <c r="I856" s="49"/>
      <c r="J856">
        <v>2</v>
      </c>
      <c r="K856">
        <v>1</v>
      </c>
      <c r="L856">
        <v>2</v>
      </c>
      <c r="M856" s="49" t="s">
        <v>610</v>
      </c>
      <c r="N856" s="49"/>
      <c r="O856" s="49" t="s">
        <v>1937</v>
      </c>
      <c r="P856">
        <v>4</v>
      </c>
      <c r="Q856" t="s">
        <v>3495</v>
      </c>
      <c r="S856" s="49"/>
      <c r="T856" s="49"/>
      <c r="U856" s="49"/>
      <c r="W856" s="49"/>
      <c r="Z856" s="49"/>
      <c r="AA856" s="49"/>
      <c r="AB856" s="49"/>
    </row>
    <row r="857" spans="1:28" x14ac:dyDescent="0.25">
      <c r="A857" t="s">
        <v>3496</v>
      </c>
      <c r="B857" t="s">
        <v>998</v>
      </c>
      <c r="C857" t="s">
        <v>214</v>
      </c>
      <c r="D857">
        <v>4</v>
      </c>
      <c r="E857">
        <v>50</v>
      </c>
      <c r="F857">
        <v>5.5</v>
      </c>
      <c r="I857" s="49"/>
      <c r="J857">
        <v>2</v>
      </c>
      <c r="K857">
        <v>1</v>
      </c>
      <c r="L857">
        <v>2</v>
      </c>
      <c r="M857" s="49" t="s">
        <v>610</v>
      </c>
      <c r="N857" s="49" t="s">
        <v>3497</v>
      </c>
      <c r="O857" s="49" t="s">
        <v>1937</v>
      </c>
      <c r="P857">
        <v>4</v>
      </c>
      <c r="Q857" t="s">
        <v>3498</v>
      </c>
      <c r="S857" s="49"/>
      <c r="T857" s="49"/>
      <c r="U857" s="49"/>
      <c r="W857" s="49"/>
      <c r="Z857" s="49"/>
      <c r="AA857" s="49"/>
      <c r="AB857" s="49"/>
    </row>
    <row r="858" spans="1:28" x14ac:dyDescent="0.25">
      <c r="A858" t="s">
        <v>3499</v>
      </c>
      <c r="B858" t="s">
        <v>998</v>
      </c>
      <c r="C858" t="s">
        <v>214</v>
      </c>
      <c r="D858">
        <v>5</v>
      </c>
      <c r="E858">
        <v>40</v>
      </c>
      <c r="F858">
        <v>3</v>
      </c>
      <c r="I858" s="49"/>
      <c r="J858">
        <v>2</v>
      </c>
      <c r="K858">
        <v>1</v>
      </c>
      <c r="L858">
        <v>2</v>
      </c>
      <c r="M858" s="49" t="s">
        <v>610</v>
      </c>
      <c r="N858" s="49" t="s">
        <v>3497</v>
      </c>
      <c r="O858" s="49" t="s">
        <v>1937</v>
      </c>
      <c r="P858">
        <v>4</v>
      </c>
      <c r="Q858" t="s">
        <v>3500</v>
      </c>
      <c r="S858" s="49"/>
      <c r="T858" s="49"/>
      <c r="U858" s="49"/>
      <c r="W858" s="49"/>
      <c r="Z858" s="49"/>
      <c r="AA858" s="49"/>
      <c r="AB858" s="49"/>
    </row>
    <row r="859" spans="1:28" x14ac:dyDescent="0.25">
      <c r="A859" t="s">
        <v>3501</v>
      </c>
      <c r="B859" t="s">
        <v>998</v>
      </c>
      <c r="C859" t="s">
        <v>217</v>
      </c>
      <c r="D859">
        <v>1</v>
      </c>
      <c r="E859">
        <v>10</v>
      </c>
      <c r="F859">
        <v>12</v>
      </c>
      <c r="I859" s="49"/>
      <c r="J859">
        <v>3</v>
      </c>
      <c r="K859">
        <v>1</v>
      </c>
      <c r="L859">
        <v>2</v>
      </c>
      <c r="M859" s="49" t="s">
        <v>610</v>
      </c>
      <c r="N859" s="49"/>
      <c r="O859" s="49" t="s">
        <v>3502</v>
      </c>
      <c r="P859">
        <v>4</v>
      </c>
      <c r="Q859" t="s">
        <v>3503</v>
      </c>
      <c r="S859" s="49"/>
      <c r="T859" s="49"/>
      <c r="U859" s="49"/>
      <c r="W859" s="49"/>
      <c r="Z859" s="49"/>
      <c r="AA859" s="49"/>
      <c r="AB859" s="49"/>
    </row>
    <row r="860" spans="1:28" x14ac:dyDescent="0.25">
      <c r="A860" t="s">
        <v>3504</v>
      </c>
      <c r="B860" t="s">
        <v>998</v>
      </c>
      <c r="C860" t="s">
        <v>217</v>
      </c>
      <c r="D860">
        <v>2</v>
      </c>
      <c r="E860">
        <v>10</v>
      </c>
      <c r="F860">
        <v>12</v>
      </c>
      <c r="I860" s="49"/>
      <c r="J860">
        <v>3</v>
      </c>
      <c r="K860">
        <v>1</v>
      </c>
      <c r="L860">
        <v>2</v>
      </c>
      <c r="M860" s="49" t="s">
        <v>610</v>
      </c>
      <c r="N860" s="49"/>
      <c r="O860" s="49" t="s">
        <v>3502</v>
      </c>
      <c r="P860">
        <v>4</v>
      </c>
      <c r="Q860" t="s">
        <v>3505</v>
      </c>
      <c r="S860" s="49"/>
      <c r="T860" s="49"/>
      <c r="U860" s="49"/>
      <c r="W860" s="49"/>
      <c r="Z860" s="49"/>
      <c r="AA860" s="49"/>
      <c r="AB860" s="49"/>
    </row>
    <row r="861" spans="1:28" x14ac:dyDescent="0.25">
      <c r="A861" t="s">
        <v>3506</v>
      </c>
      <c r="B861" t="s">
        <v>998</v>
      </c>
      <c r="C861" t="s">
        <v>217</v>
      </c>
      <c r="D861">
        <v>3</v>
      </c>
      <c r="E861">
        <v>10</v>
      </c>
      <c r="F861">
        <v>12</v>
      </c>
      <c r="I861" s="49"/>
      <c r="J861">
        <v>3</v>
      </c>
      <c r="K861">
        <v>1</v>
      </c>
      <c r="L861">
        <v>2</v>
      </c>
      <c r="M861" s="49" t="s">
        <v>610</v>
      </c>
      <c r="N861" s="49"/>
      <c r="O861" s="49" t="s">
        <v>3507</v>
      </c>
      <c r="P861">
        <v>4</v>
      </c>
      <c r="Q861" t="s">
        <v>3508</v>
      </c>
      <c r="S861" s="49"/>
      <c r="T861" s="49"/>
      <c r="U861" s="49"/>
      <c r="W861" s="49"/>
      <c r="Z861" s="49"/>
      <c r="AA861" s="49"/>
      <c r="AB861" s="49"/>
    </row>
    <row r="862" spans="1:28" x14ac:dyDescent="0.25">
      <c r="A862" t="s">
        <v>3509</v>
      </c>
      <c r="B862" t="s">
        <v>998</v>
      </c>
      <c r="C862" t="s">
        <v>303</v>
      </c>
      <c r="D862">
        <v>1</v>
      </c>
      <c r="E862">
        <v>6</v>
      </c>
      <c r="F862">
        <v>15</v>
      </c>
      <c r="I862" s="49"/>
      <c r="J862">
        <v>2</v>
      </c>
      <c r="K862">
        <v>2</v>
      </c>
      <c r="L862">
        <v>2</v>
      </c>
      <c r="M862" s="49" t="s">
        <v>1745</v>
      </c>
      <c r="N862" s="49"/>
      <c r="O862" s="49" t="s">
        <v>3510</v>
      </c>
      <c r="P862">
        <v>4</v>
      </c>
      <c r="Q862" t="s">
        <v>3511</v>
      </c>
      <c r="S862" s="49"/>
      <c r="T862" s="49"/>
      <c r="U862" s="49"/>
      <c r="W862" s="49"/>
      <c r="Z862" s="49"/>
      <c r="AA862" s="49"/>
      <c r="AB862" s="49"/>
    </row>
    <row r="863" spans="1:28" x14ac:dyDescent="0.25">
      <c r="A863" t="s">
        <v>3512</v>
      </c>
      <c r="B863" t="s">
        <v>998</v>
      </c>
      <c r="C863" t="s">
        <v>303</v>
      </c>
      <c r="D863">
        <v>2</v>
      </c>
      <c r="E863">
        <v>10</v>
      </c>
      <c r="F863">
        <v>13</v>
      </c>
      <c r="I863" s="49"/>
      <c r="J863">
        <v>2</v>
      </c>
      <c r="K863">
        <v>2</v>
      </c>
      <c r="L863">
        <v>2</v>
      </c>
      <c r="M863" s="49" t="s">
        <v>1745</v>
      </c>
      <c r="N863" s="49"/>
      <c r="O863" s="49" t="s">
        <v>3510</v>
      </c>
      <c r="P863">
        <v>4</v>
      </c>
      <c r="Q863" t="s">
        <v>3513</v>
      </c>
      <c r="S863" s="49"/>
      <c r="T863" s="49"/>
      <c r="U863" s="49"/>
      <c r="W863" s="49"/>
      <c r="Z863" s="49"/>
      <c r="AA863" s="49"/>
      <c r="AB863" s="49"/>
    </row>
    <row r="864" spans="1:28" x14ac:dyDescent="0.25">
      <c r="A864" t="s">
        <v>3514</v>
      </c>
      <c r="B864" t="s">
        <v>998</v>
      </c>
      <c r="C864" t="s">
        <v>303</v>
      </c>
      <c r="D864">
        <v>3</v>
      </c>
      <c r="E864">
        <v>10</v>
      </c>
      <c r="F864">
        <v>10</v>
      </c>
      <c r="I864" s="49"/>
      <c r="J864">
        <v>2</v>
      </c>
      <c r="K864">
        <v>2</v>
      </c>
      <c r="L864">
        <v>2</v>
      </c>
      <c r="M864" s="49" t="s">
        <v>1888</v>
      </c>
      <c r="N864" s="49"/>
      <c r="O864" s="49" t="s">
        <v>3515</v>
      </c>
      <c r="P864">
        <v>4</v>
      </c>
      <c r="Q864" t="s">
        <v>1001</v>
      </c>
      <c r="S864" s="49"/>
      <c r="T864" s="49"/>
      <c r="U864" s="49"/>
      <c r="W864" s="49"/>
      <c r="Z864" s="49"/>
      <c r="AA864" s="49"/>
      <c r="AB864" s="49"/>
    </row>
    <row r="865" spans="1:28" x14ac:dyDescent="0.25">
      <c r="A865" t="s">
        <v>3516</v>
      </c>
      <c r="B865" t="s">
        <v>1002</v>
      </c>
      <c r="C865" t="s">
        <v>356</v>
      </c>
      <c r="D865">
        <v>1</v>
      </c>
      <c r="G865">
        <v>300</v>
      </c>
      <c r="H865">
        <v>0.08</v>
      </c>
      <c r="I865" s="49" t="s">
        <v>2238</v>
      </c>
      <c r="M865" s="49"/>
      <c r="N865" s="49"/>
      <c r="O865" s="49" t="s">
        <v>3517</v>
      </c>
      <c r="P865">
        <v>4</v>
      </c>
      <c r="Q865" t="s">
        <v>1004</v>
      </c>
      <c r="S865" s="49"/>
      <c r="T865" s="49"/>
      <c r="U865" s="49"/>
      <c r="W865" s="49"/>
      <c r="Z865" s="49"/>
      <c r="AA865" s="49"/>
      <c r="AB865" s="49"/>
    </row>
    <row r="866" spans="1:28" x14ac:dyDescent="0.25">
      <c r="A866" t="s">
        <v>3518</v>
      </c>
      <c r="B866" t="s">
        <v>1002</v>
      </c>
      <c r="C866" t="s">
        <v>41</v>
      </c>
      <c r="D866">
        <v>1</v>
      </c>
      <c r="E866">
        <v>70</v>
      </c>
      <c r="F866">
        <v>10</v>
      </c>
      <c r="I866" s="49"/>
      <c r="J866">
        <v>2</v>
      </c>
      <c r="K866">
        <v>1</v>
      </c>
      <c r="L866">
        <v>2</v>
      </c>
      <c r="M866" s="49" t="s">
        <v>618</v>
      </c>
      <c r="N866" s="49"/>
      <c r="O866" s="49" t="s">
        <v>2154</v>
      </c>
      <c r="P866">
        <v>4</v>
      </c>
      <c r="Q866" t="s">
        <v>3519</v>
      </c>
      <c r="S866" s="49"/>
      <c r="T866" s="49"/>
      <c r="U866" s="49"/>
      <c r="W866" s="49"/>
      <c r="Z866" s="49"/>
      <c r="AA866" s="49"/>
      <c r="AB866" s="49"/>
    </row>
    <row r="867" spans="1:28" x14ac:dyDescent="0.25">
      <c r="A867" t="s">
        <v>3520</v>
      </c>
      <c r="B867" t="s">
        <v>1002</v>
      </c>
      <c r="C867" t="s">
        <v>41</v>
      </c>
      <c r="D867">
        <v>2</v>
      </c>
      <c r="E867">
        <v>70</v>
      </c>
      <c r="F867">
        <v>10</v>
      </c>
      <c r="I867" s="49"/>
      <c r="J867">
        <v>2</v>
      </c>
      <c r="K867">
        <v>1</v>
      </c>
      <c r="L867">
        <v>2</v>
      </c>
      <c r="M867" s="49" t="s">
        <v>618</v>
      </c>
      <c r="N867" s="49"/>
      <c r="O867" s="49" t="s">
        <v>2154</v>
      </c>
      <c r="P867">
        <v>4</v>
      </c>
      <c r="Q867" t="s">
        <v>3521</v>
      </c>
      <c r="S867" s="49"/>
      <c r="T867" s="49"/>
      <c r="U867" s="49"/>
      <c r="W867" s="49"/>
      <c r="Z867" s="49"/>
      <c r="AA867" s="49"/>
      <c r="AB867" s="49"/>
    </row>
    <row r="868" spans="1:28" x14ac:dyDescent="0.25">
      <c r="A868" t="s">
        <v>3522</v>
      </c>
      <c r="B868" t="s">
        <v>1002</v>
      </c>
      <c r="C868" t="s">
        <v>41</v>
      </c>
      <c r="D868">
        <v>3</v>
      </c>
      <c r="E868">
        <v>70</v>
      </c>
      <c r="F868">
        <v>8</v>
      </c>
      <c r="I868" s="49"/>
      <c r="J868">
        <v>2</v>
      </c>
      <c r="K868">
        <v>1</v>
      </c>
      <c r="L868">
        <v>2</v>
      </c>
      <c r="M868" s="49" t="s">
        <v>1745</v>
      </c>
      <c r="N868" s="49"/>
      <c r="O868" s="49" t="s">
        <v>1932</v>
      </c>
      <c r="P868">
        <v>4</v>
      </c>
      <c r="Q868" t="s">
        <v>3523</v>
      </c>
      <c r="S868" s="49"/>
      <c r="T868" s="49"/>
      <c r="U868" s="49"/>
      <c r="W868" s="49"/>
      <c r="Z868" s="49"/>
      <c r="AA868" s="49"/>
      <c r="AB868" s="49"/>
    </row>
    <row r="869" spans="1:28" x14ac:dyDescent="0.25">
      <c r="A869" t="s">
        <v>3524</v>
      </c>
      <c r="B869" t="s">
        <v>1002</v>
      </c>
      <c r="C869" t="s">
        <v>41</v>
      </c>
      <c r="D869">
        <v>4</v>
      </c>
      <c r="E869">
        <v>70</v>
      </c>
      <c r="F869">
        <v>8</v>
      </c>
      <c r="I869" s="49"/>
      <c r="J869">
        <v>2</v>
      </c>
      <c r="K869">
        <v>1</v>
      </c>
      <c r="L869">
        <v>2</v>
      </c>
      <c r="M869" s="49" t="s">
        <v>610</v>
      </c>
      <c r="N869" s="49"/>
      <c r="O869" s="49" t="s">
        <v>1937</v>
      </c>
      <c r="P869">
        <v>4</v>
      </c>
      <c r="Q869" t="s">
        <v>3525</v>
      </c>
      <c r="S869" s="49"/>
      <c r="T869" s="49"/>
      <c r="U869" s="49"/>
      <c r="W869" s="49"/>
      <c r="Z869" s="49"/>
      <c r="AA869" s="49"/>
      <c r="AB869" s="49"/>
    </row>
    <row r="870" spans="1:28" x14ac:dyDescent="0.25">
      <c r="A870" t="s">
        <v>3526</v>
      </c>
      <c r="B870" t="s">
        <v>1002</v>
      </c>
      <c r="C870" t="s">
        <v>45</v>
      </c>
      <c r="D870">
        <v>1</v>
      </c>
      <c r="E870">
        <v>145</v>
      </c>
      <c r="F870">
        <v>12</v>
      </c>
      <c r="I870" s="49"/>
      <c r="J870">
        <v>2</v>
      </c>
      <c r="K870">
        <v>1</v>
      </c>
      <c r="L870">
        <v>2</v>
      </c>
      <c r="M870" s="49" t="s">
        <v>1745</v>
      </c>
      <c r="N870" s="49"/>
      <c r="O870" s="49" t="s">
        <v>3527</v>
      </c>
      <c r="P870">
        <v>4</v>
      </c>
      <c r="Q870" t="s">
        <v>3528</v>
      </c>
      <c r="S870" s="49"/>
      <c r="T870" s="49"/>
      <c r="U870" s="49"/>
      <c r="W870" s="49"/>
      <c r="Z870" s="49"/>
      <c r="AA870" s="49"/>
      <c r="AB870" s="49"/>
    </row>
    <row r="871" spans="1:28" x14ac:dyDescent="0.25">
      <c r="A871" t="s">
        <v>3529</v>
      </c>
      <c r="B871" t="s">
        <v>1002</v>
      </c>
      <c r="C871" t="s">
        <v>45</v>
      </c>
      <c r="D871">
        <v>2</v>
      </c>
      <c r="E871">
        <v>150</v>
      </c>
      <c r="F871">
        <v>11</v>
      </c>
      <c r="I871" s="49"/>
      <c r="J871">
        <v>2</v>
      </c>
      <c r="K871">
        <v>1</v>
      </c>
      <c r="L871">
        <v>2</v>
      </c>
      <c r="M871" s="49" t="s">
        <v>1745</v>
      </c>
      <c r="N871" s="49"/>
      <c r="O871" s="49" t="s">
        <v>3530</v>
      </c>
      <c r="P871">
        <v>4</v>
      </c>
      <c r="Q871" t="s">
        <v>3531</v>
      </c>
      <c r="S871" s="49"/>
      <c r="T871" s="49"/>
      <c r="U871" s="49"/>
      <c r="W871" s="49"/>
      <c r="Z871" s="49"/>
      <c r="AA871" s="49"/>
      <c r="AB871" s="49"/>
    </row>
    <row r="872" spans="1:28" x14ac:dyDescent="0.25">
      <c r="A872" t="s">
        <v>3532</v>
      </c>
      <c r="B872" t="s">
        <v>1002</v>
      </c>
      <c r="C872" t="s">
        <v>45</v>
      </c>
      <c r="D872">
        <v>3</v>
      </c>
      <c r="E872">
        <v>170</v>
      </c>
      <c r="F872">
        <v>10</v>
      </c>
      <c r="I872" s="49"/>
      <c r="J872">
        <v>2</v>
      </c>
      <c r="K872">
        <v>1</v>
      </c>
      <c r="L872">
        <v>2</v>
      </c>
      <c r="M872" s="49" t="s">
        <v>610</v>
      </c>
      <c r="N872" s="49"/>
      <c r="O872" s="49" t="s">
        <v>3533</v>
      </c>
      <c r="P872">
        <v>4</v>
      </c>
      <c r="Q872" t="s">
        <v>3534</v>
      </c>
      <c r="S872" s="49"/>
      <c r="T872" s="49"/>
      <c r="U872" s="49"/>
      <c r="W872" s="49"/>
      <c r="Z872" s="49"/>
      <c r="AA872" s="49"/>
      <c r="AB872" s="49"/>
    </row>
    <row r="873" spans="1:28" x14ac:dyDescent="0.25">
      <c r="A873" t="s">
        <v>3535</v>
      </c>
      <c r="B873" t="s">
        <v>1002</v>
      </c>
      <c r="C873" t="s">
        <v>66</v>
      </c>
      <c r="D873">
        <v>1</v>
      </c>
      <c r="E873">
        <v>140</v>
      </c>
      <c r="F873">
        <v>10</v>
      </c>
      <c r="I873" s="49"/>
      <c r="K873">
        <v>1</v>
      </c>
      <c r="L873">
        <v>2</v>
      </c>
      <c r="M873" s="49" t="s">
        <v>1745</v>
      </c>
      <c r="N873" s="49"/>
      <c r="O873" s="49" t="s">
        <v>3536</v>
      </c>
      <c r="P873">
        <v>4</v>
      </c>
      <c r="Q873" t="s">
        <v>3537</v>
      </c>
      <c r="S873" s="49"/>
      <c r="T873" s="49"/>
      <c r="U873" s="49"/>
      <c r="W873" s="49"/>
      <c r="Z873" s="49"/>
      <c r="AA873" s="49"/>
      <c r="AB873" s="49"/>
    </row>
    <row r="874" spans="1:28" x14ac:dyDescent="0.25">
      <c r="A874" t="s">
        <v>3538</v>
      </c>
      <c r="B874" t="s">
        <v>1002</v>
      </c>
      <c r="C874" t="s">
        <v>66</v>
      </c>
      <c r="D874">
        <v>2</v>
      </c>
      <c r="E874">
        <v>140</v>
      </c>
      <c r="F874">
        <v>10</v>
      </c>
      <c r="I874" s="49"/>
      <c r="K874">
        <v>1.5</v>
      </c>
      <c r="L874">
        <v>1</v>
      </c>
      <c r="M874" s="49"/>
      <c r="N874" s="49"/>
      <c r="O874" s="49" t="s">
        <v>3539</v>
      </c>
      <c r="P874">
        <v>4</v>
      </c>
      <c r="Q874" t="s">
        <v>3540</v>
      </c>
      <c r="S874" s="49"/>
      <c r="T874" s="49"/>
      <c r="U874" s="49"/>
      <c r="W874" s="49"/>
      <c r="Z874" s="49"/>
      <c r="AA874" s="49"/>
      <c r="AB874" s="49"/>
    </row>
    <row r="875" spans="1:28" x14ac:dyDescent="0.25">
      <c r="A875" t="s">
        <v>3541</v>
      </c>
      <c r="B875" t="s">
        <v>1002</v>
      </c>
      <c r="C875" t="s">
        <v>66</v>
      </c>
      <c r="D875">
        <v>3</v>
      </c>
      <c r="E875">
        <v>140</v>
      </c>
      <c r="F875">
        <v>7.5</v>
      </c>
      <c r="I875" s="49"/>
      <c r="K875">
        <v>1.5</v>
      </c>
      <c r="L875">
        <v>1</v>
      </c>
      <c r="M875" s="49"/>
      <c r="N875" s="49"/>
      <c r="O875" s="49" t="s">
        <v>3542</v>
      </c>
      <c r="P875">
        <v>4</v>
      </c>
      <c r="Q875" t="s">
        <v>3543</v>
      </c>
      <c r="S875" s="49"/>
      <c r="T875" s="49"/>
      <c r="U875" s="49"/>
      <c r="W875" s="49"/>
      <c r="Z875" s="49"/>
      <c r="AA875" s="49"/>
      <c r="AB875" s="49"/>
    </row>
    <row r="876" spans="1:28" x14ac:dyDescent="0.25">
      <c r="A876" t="s">
        <v>3544</v>
      </c>
      <c r="B876" t="s">
        <v>1002</v>
      </c>
      <c r="C876" t="s">
        <v>84</v>
      </c>
      <c r="D876">
        <v>1</v>
      </c>
      <c r="E876">
        <v>5</v>
      </c>
      <c r="F876">
        <v>15</v>
      </c>
      <c r="I876" s="49"/>
      <c r="J876">
        <v>2</v>
      </c>
      <c r="K876">
        <v>2</v>
      </c>
      <c r="L876">
        <v>2</v>
      </c>
      <c r="M876" s="49" t="s">
        <v>2289</v>
      </c>
      <c r="N876" s="49"/>
      <c r="O876" s="49" t="s">
        <v>3545</v>
      </c>
      <c r="P876">
        <v>4</v>
      </c>
      <c r="Q876" t="s">
        <v>3546</v>
      </c>
      <c r="S876" s="49"/>
      <c r="T876" s="49"/>
      <c r="U876" s="49"/>
      <c r="W876" s="49"/>
      <c r="Z876" s="49"/>
      <c r="AA876" s="49"/>
      <c r="AB876" s="49"/>
    </row>
    <row r="877" spans="1:28" x14ac:dyDescent="0.25">
      <c r="A877" t="s">
        <v>3547</v>
      </c>
      <c r="B877" t="s">
        <v>1002</v>
      </c>
      <c r="C877" t="s">
        <v>84</v>
      </c>
      <c r="D877">
        <v>2</v>
      </c>
      <c r="E877">
        <v>7.5</v>
      </c>
      <c r="F877">
        <v>15</v>
      </c>
      <c r="I877" s="49"/>
      <c r="J877">
        <v>2</v>
      </c>
      <c r="K877">
        <v>2</v>
      </c>
      <c r="L877">
        <v>2</v>
      </c>
      <c r="M877" s="49" t="s">
        <v>618</v>
      </c>
      <c r="N877" s="49"/>
      <c r="O877" s="49" t="s">
        <v>3218</v>
      </c>
      <c r="P877">
        <v>4</v>
      </c>
      <c r="Q877" t="s">
        <v>3548</v>
      </c>
      <c r="S877" s="49"/>
      <c r="T877" s="49"/>
      <c r="U877" s="49"/>
      <c r="W877" s="49"/>
      <c r="Z877" s="49"/>
      <c r="AA877" s="49"/>
      <c r="AB877" s="49"/>
    </row>
    <row r="878" spans="1:28" x14ac:dyDescent="0.25">
      <c r="A878" t="s">
        <v>3549</v>
      </c>
      <c r="B878" t="s">
        <v>1002</v>
      </c>
      <c r="C878" t="s">
        <v>84</v>
      </c>
      <c r="D878">
        <v>3</v>
      </c>
      <c r="E878">
        <v>7.5</v>
      </c>
      <c r="F878">
        <v>15</v>
      </c>
      <c r="I878" s="49"/>
      <c r="J878">
        <v>2</v>
      </c>
      <c r="K878">
        <v>2</v>
      </c>
      <c r="L878">
        <v>2</v>
      </c>
      <c r="M878" s="49" t="s">
        <v>618</v>
      </c>
      <c r="N878" s="49"/>
      <c r="O878" s="49" t="s">
        <v>3218</v>
      </c>
      <c r="P878">
        <v>4</v>
      </c>
      <c r="Q878" t="s">
        <v>3550</v>
      </c>
      <c r="S878" s="49"/>
      <c r="T878" s="49"/>
      <c r="U878" s="49"/>
      <c r="W878" s="49"/>
      <c r="Z878" s="49"/>
      <c r="AA878" s="49"/>
      <c r="AB878" s="49"/>
    </row>
    <row r="879" spans="1:28" x14ac:dyDescent="0.25">
      <c r="A879" t="s">
        <v>3551</v>
      </c>
      <c r="B879" t="s">
        <v>1002</v>
      </c>
      <c r="C879" t="s">
        <v>15</v>
      </c>
      <c r="D879">
        <v>1</v>
      </c>
      <c r="E879">
        <v>75</v>
      </c>
      <c r="G879">
        <v>49.8</v>
      </c>
      <c r="I879" s="49"/>
      <c r="M879" s="49"/>
      <c r="N879" s="49"/>
      <c r="O879" s="49" t="s">
        <v>3552</v>
      </c>
      <c r="P879">
        <v>4</v>
      </c>
      <c r="Q879" t="s">
        <v>3553</v>
      </c>
      <c r="S879" s="49"/>
      <c r="T879" s="49"/>
      <c r="U879" s="49"/>
      <c r="W879" s="49"/>
      <c r="Z879" s="49"/>
      <c r="AA879" s="49"/>
      <c r="AB879" s="49"/>
    </row>
    <row r="880" spans="1:28" x14ac:dyDescent="0.25">
      <c r="A880" t="s">
        <v>3554</v>
      </c>
      <c r="B880" t="s">
        <v>1002</v>
      </c>
      <c r="C880" t="s">
        <v>15</v>
      </c>
      <c r="D880">
        <v>2</v>
      </c>
      <c r="E880">
        <v>75</v>
      </c>
      <c r="G880">
        <v>45</v>
      </c>
      <c r="I880" s="49"/>
      <c r="M880" s="49"/>
      <c r="N880" s="49"/>
      <c r="O880" s="49" t="s">
        <v>3555</v>
      </c>
      <c r="P880">
        <v>4</v>
      </c>
      <c r="Q880" t="s">
        <v>3556</v>
      </c>
      <c r="S880" s="49"/>
      <c r="T880" s="49"/>
      <c r="U880" s="49"/>
      <c r="W880" s="49"/>
      <c r="Z880" s="49"/>
      <c r="AA880" s="49"/>
      <c r="AB880" s="49"/>
    </row>
    <row r="881" spans="1:28" x14ac:dyDescent="0.25">
      <c r="A881" t="s">
        <v>3557</v>
      </c>
      <c r="B881" t="s">
        <v>1002</v>
      </c>
      <c r="C881" t="s">
        <v>15</v>
      </c>
      <c r="D881">
        <v>3</v>
      </c>
      <c r="E881">
        <v>75</v>
      </c>
      <c r="G881">
        <v>45</v>
      </c>
      <c r="I881" s="49"/>
      <c r="M881" s="49"/>
      <c r="N881" s="49"/>
      <c r="O881" s="49" t="s">
        <v>3555</v>
      </c>
      <c r="P881">
        <v>4</v>
      </c>
      <c r="Q881" t="s">
        <v>3558</v>
      </c>
      <c r="S881" s="49"/>
      <c r="T881" s="49"/>
      <c r="U881" s="49"/>
      <c r="W881" s="49"/>
      <c r="Z881" s="49"/>
      <c r="AA881" s="49"/>
      <c r="AB881" s="49"/>
    </row>
    <row r="882" spans="1:28" x14ac:dyDescent="0.25">
      <c r="A882" t="s">
        <v>3559</v>
      </c>
      <c r="B882" t="s">
        <v>1002</v>
      </c>
      <c r="C882" t="s">
        <v>8734</v>
      </c>
      <c r="D882">
        <v>1</v>
      </c>
      <c r="E882">
        <v>30</v>
      </c>
      <c r="F882">
        <v>10</v>
      </c>
      <c r="I882" s="49"/>
      <c r="J882">
        <v>2</v>
      </c>
      <c r="K882">
        <v>1</v>
      </c>
      <c r="L882">
        <v>2</v>
      </c>
      <c r="M882" s="49" t="s">
        <v>1745</v>
      </c>
      <c r="N882" s="49"/>
      <c r="O882" s="49" t="s">
        <v>1932</v>
      </c>
      <c r="P882">
        <v>4</v>
      </c>
      <c r="Q882" t="s">
        <v>3560</v>
      </c>
      <c r="S882" s="49"/>
      <c r="T882" s="49"/>
      <c r="U882" s="49"/>
      <c r="W882" s="49"/>
      <c r="Z882" s="49"/>
      <c r="AA882" s="49"/>
      <c r="AB882" s="49"/>
    </row>
    <row r="883" spans="1:28" x14ac:dyDescent="0.25">
      <c r="A883" t="s">
        <v>3561</v>
      </c>
      <c r="B883" t="s">
        <v>1002</v>
      </c>
      <c r="C883" t="s">
        <v>8734</v>
      </c>
      <c r="D883">
        <v>2</v>
      </c>
      <c r="E883">
        <v>30</v>
      </c>
      <c r="F883">
        <v>8</v>
      </c>
      <c r="I883" s="49"/>
      <c r="J883">
        <v>2</v>
      </c>
      <c r="K883">
        <v>1</v>
      </c>
      <c r="L883">
        <v>2</v>
      </c>
      <c r="M883" s="49" t="s">
        <v>1745</v>
      </c>
      <c r="N883" s="49"/>
      <c r="O883" s="49" t="s">
        <v>1932</v>
      </c>
      <c r="P883">
        <v>4</v>
      </c>
      <c r="Q883" t="s">
        <v>1005</v>
      </c>
      <c r="S883" s="49"/>
      <c r="T883" s="49"/>
      <c r="U883" s="49"/>
      <c r="W883" s="49"/>
      <c r="Z883" s="49"/>
      <c r="AA883" s="49"/>
      <c r="AB883" s="49"/>
    </row>
    <row r="884" spans="1:28" x14ac:dyDescent="0.25">
      <c r="A884" t="s">
        <v>3562</v>
      </c>
      <c r="B884" t="s">
        <v>1006</v>
      </c>
      <c r="C884" t="s">
        <v>356</v>
      </c>
      <c r="D884">
        <v>1</v>
      </c>
      <c r="G884">
        <v>300</v>
      </c>
      <c r="H884">
        <v>0.83</v>
      </c>
      <c r="I884" s="49" t="s">
        <v>2238</v>
      </c>
      <c r="M884" s="49"/>
      <c r="N884" s="49"/>
      <c r="O884" s="49" t="s">
        <v>3563</v>
      </c>
      <c r="P884">
        <v>4</v>
      </c>
      <c r="Q884" t="s">
        <v>1008</v>
      </c>
      <c r="S884" s="49"/>
      <c r="T884" s="49"/>
      <c r="U884" s="49"/>
      <c r="W884" s="49"/>
      <c r="Z884" s="49"/>
      <c r="AA884" s="49"/>
      <c r="AB884" s="49"/>
    </row>
    <row r="885" spans="1:28" x14ac:dyDescent="0.25">
      <c r="A885" t="s">
        <v>3564</v>
      </c>
      <c r="B885" t="s">
        <v>1006</v>
      </c>
      <c r="C885" t="s">
        <v>8734</v>
      </c>
      <c r="D885">
        <v>1</v>
      </c>
      <c r="E885">
        <v>30</v>
      </c>
      <c r="F885">
        <v>10</v>
      </c>
      <c r="I885" s="49"/>
      <c r="J885">
        <v>3</v>
      </c>
      <c r="K885">
        <v>1</v>
      </c>
      <c r="L885">
        <v>2</v>
      </c>
      <c r="M885" s="49" t="s">
        <v>618</v>
      </c>
      <c r="N885" s="49"/>
      <c r="O885" s="49" t="s">
        <v>3213</v>
      </c>
      <c r="P885">
        <v>4</v>
      </c>
      <c r="Q885" t="s">
        <v>3565</v>
      </c>
      <c r="S885" s="49"/>
      <c r="T885" s="49"/>
      <c r="U885" s="49"/>
      <c r="W885" s="49"/>
      <c r="Z885" s="49"/>
      <c r="AA885" s="49"/>
      <c r="AB885" s="49"/>
    </row>
    <row r="886" spans="1:28" x14ac:dyDescent="0.25">
      <c r="A886" t="s">
        <v>3566</v>
      </c>
      <c r="B886" t="s">
        <v>1006</v>
      </c>
      <c r="C886" t="s">
        <v>8734</v>
      </c>
      <c r="D886">
        <v>2</v>
      </c>
      <c r="E886">
        <v>30</v>
      </c>
      <c r="F886">
        <v>10</v>
      </c>
      <c r="I886" s="49"/>
      <c r="J886">
        <v>3</v>
      </c>
      <c r="K886">
        <v>1</v>
      </c>
      <c r="L886">
        <v>2</v>
      </c>
      <c r="M886" s="49" t="s">
        <v>1745</v>
      </c>
      <c r="N886" s="49"/>
      <c r="O886" s="49" t="s">
        <v>2982</v>
      </c>
      <c r="P886">
        <v>4</v>
      </c>
      <c r="Q886" t="s">
        <v>3567</v>
      </c>
      <c r="S886" s="49"/>
      <c r="T886" s="49"/>
      <c r="U886" s="49"/>
      <c r="W886" s="49"/>
      <c r="Z886" s="49"/>
      <c r="AA886" s="49"/>
      <c r="AB886" s="49"/>
    </row>
    <row r="887" spans="1:28" x14ac:dyDescent="0.25">
      <c r="A887" t="s">
        <v>3568</v>
      </c>
      <c r="B887" t="s">
        <v>1006</v>
      </c>
      <c r="C887" t="s">
        <v>8734</v>
      </c>
      <c r="D887">
        <v>3</v>
      </c>
      <c r="E887">
        <v>30</v>
      </c>
      <c r="F887">
        <v>7</v>
      </c>
      <c r="I887" s="49"/>
      <c r="J887">
        <v>3</v>
      </c>
      <c r="K887">
        <v>1</v>
      </c>
      <c r="L887">
        <v>2</v>
      </c>
      <c r="M887" s="49" t="s">
        <v>610</v>
      </c>
      <c r="N887" s="49"/>
      <c r="O887" s="49" t="s">
        <v>2986</v>
      </c>
      <c r="P887">
        <v>4</v>
      </c>
      <c r="Q887" t="s">
        <v>3569</v>
      </c>
      <c r="S887" s="49"/>
      <c r="T887" s="49"/>
      <c r="U887" s="49"/>
      <c r="W887" s="49"/>
      <c r="Z887" s="49"/>
      <c r="AA887" s="49"/>
      <c r="AB887" s="49"/>
    </row>
    <row r="888" spans="1:28" x14ac:dyDescent="0.25">
      <c r="A888" t="s">
        <v>3570</v>
      </c>
      <c r="B888" t="s">
        <v>1006</v>
      </c>
      <c r="C888" t="s">
        <v>8734</v>
      </c>
      <c r="D888">
        <v>4</v>
      </c>
      <c r="E888">
        <v>30</v>
      </c>
      <c r="F888">
        <v>6</v>
      </c>
      <c r="I888" s="49"/>
      <c r="J888">
        <v>3</v>
      </c>
      <c r="K888">
        <v>1</v>
      </c>
      <c r="L888">
        <v>2</v>
      </c>
      <c r="M888" s="49" t="s">
        <v>610</v>
      </c>
      <c r="N888" s="49"/>
      <c r="O888" s="49" t="s">
        <v>2986</v>
      </c>
      <c r="P888">
        <v>4</v>
      </c>
      <c r="Q888" t="s">
        <v>3571</v>
      </c>
      <c r="S888" s="49"/>
      <c r="T888" s="49"/>
      <c r="U888" s="49"/>
      <c r="W888" s="49"/>
      <c r="Z888" s="49"/>
      <c r="AA888" s="49"/>
      <c r="AB888" s="49"/>
    </row>
    <row r="889" spans="1:28" x14ac:dyDescent="0.25">
      <c r="A889" t="s">
        <v>3572</v>
      </c>
      <c r="B889" t="s">
        <v>1006</v>
      </c>
      <c r="C889" t="s">
        <v>112</v>
      </c>
      <c r="D889">
        <v>1</v>
      </c>
      <c r="E889">
        <v>35</v>
      </c>
      <c r="F889">
        <v>15</v>
      </c>
      <c r="I889" s="49"/>
      <c r="J889">
        <v>2</v>
      </c>
      <c r="K889">
        <v>1</v>
      </c>
      <c r="L889">
        <v>2</v>
      </c>
      <c r="M889" s="49" t="s">
        <v>1745</v>
      </c>
      <c r="N889" s="49"/>
      <c r="O889" s="49" t="s">
        <v>3573</v>
      </c>
      <c r="P889">
        <v>4</v>
      </c>
      <c r="Q889" t="s">
        <v>3574</v>
      </c>
      <c r="S889" s="49"/>
      <c r="T889" s="49"/>
      <c r="U889" s="49"/>
      <c r="W889" s="49"/>
      <c r="Z889" s="49"/>
      <c r="AA889" s="49"/>
      <c r="AB889" s="49"/>
    </row>
    <row r="890" spans="1:28" x14ac:dyDescent="0.25">
      <c r="A890" t="s">
        <v>3575</v>
      </c>
      <c r="B890" t="s">
        <v>1006</v>
      </c>
      <c r="C890" t="s">
        <v>112</v>
      </c>
      <c r="D890">
        <v>2</v>
      </c>
      <c r="E890">
        <v>35</v>
      </c>
      <c r="F890">
        <v>15</v>
      </c>
      <c r="I890" s="49"/>
      <c r="J890">
        <v>2</v>
      </c>
      <c r="K890">
        <v>1.5</v>
      </c>
      <c r="L890">
        <v>1</v>
      </c>
      <c r="M890" s="49" t="s">
        <v>1745</v>
      </c>
      <c r="N890" s="49"/>
      <c r="O890" s="49" t="s">
        <v>3576</v>
      </c>
      <c r="P890">
        <v>4</v>
      </c>
      <c r="Q890" t="s">
        <v>3577</v>
      </c>
      <c r="S890" s="49"/>
      <c r="T890" s="49"/>
      <c r="U890" s="49"/>
      <c r="W890" s="49"/>
      <c r="Z890" s="49"/>
      <c r="AA890" s="49"/>
      <c r="AB890" s="49"/>
    </row>
    <row r="891" spans="1:28" x14ac:dyDescent="0.25">
      <c r="A891" t="s">
        <v>3578</v>
      </c>
      <c r="B891" t="s">
        <v>1006</v>
      </c>
      <c r="C891" t="s">
        <v>112</v>
      </c>
      <c r="D891">
        <v>3</v>
      </c>
      <c r="E891">
        <v>35</v>
      </c>
      <c r="F891">
        <v>15</v>
      </c>
      <c r="I891" s="49"/>
      <c r="J891">
        <v>2</v>
      </c>
      <c r="K891">
        <v>1.5</v>
      </c>
      <c r="L891">
        <v>1</v>
      </c>
      <c r="M891" s="49" t="s">
        <v>1745</v>
      </c>
      <c r="N891" s="49"/>
      <c r="O891" s="49" t="s">
        <v>3576</v>
      </c>
      <c r="P891">
        <v>4</v>
      </c>
      <c r="Q891" t="s">
        <v>3579</v>
      </c>
      <c r="S891" s="49"/>
      <c r="T891" s="49"/>
      <c r="U891" s="49"/>
      <c r="W891" s="49"/>
      <c r="Z891" s="49"/>
      <c r="AA891" s="49"/>
      <c r="AB891" s="49"/>
    </row>
    <row r="892" spans="1:28" x14ac:dyDescent="0.25">
      <c r="A892" t="s">
        <v>3580</v>
      </c>
      <c r="B892" t="s">
        <v>1006</v>
      </c>
      <c r="C892" t="s">
        <v>214</v>
      </c>
      <c r="D892">
        <v>1</v>
      </c>
      <c r="E892">
        <v>45</v>
      </c>
      <c r="F892">
        <v>12</v>
      </c>
      <c r="I892" s="49"/>
      <c r="J892">
        <v>2</v>
      </c>
      <c r="K892">
        <v>1</v>
      </c>
      <c r="L892">
        <v>2</v>
      </c>
      <c r="M892" s="49" t="s">
        <v>618</v>
      </c>
      <c r="N892" s="49"/>
      <c r="O892" s="49" t="s">
        <v>2154</v>
      </c>
      <c r="P892">
        <v>4</v>
      </c>
      <c r="Q892" t="s">
        <v>3581</v>
      </c>
      <c r="S892" s="49"/>
      <c r="T892" s="49"/>
      <c r="U892" s="49"/>
      <c r="W892" s="49"/>
      <c r="Z892" s="49"/>
      <c r="AA892" s="49"/>
      <c r="AB892" s="49"/>
    </row>
    <row r="893" spans="1:28" x14ac:dyDescent="0.25">
      <c r="A893" t="s">
        <v>3582</v>
      </c>
      <c r="B893" t="s">
        <v>1006</v>
      </c>
      <c r="C893" t="s">
        <v>214</v>
      </c>
      <c r="D893">
        <v>2</v>
      </c>
      <c r="E893">
        <v>45</v>
      </c>
      <c r="F893">
        <v>12</v>
      </c>
      <c r="I893" s="49"/>
      <c r="J893">
        <v>2</v>
      </c>
      <c r="K893">
        <v>1</v>
      </c>
      <c r="L893">
        <v>2</v>
      </c>
      <c r="M893" s="49" t="s">
        <v>1745</v>
      </c>
      <c r="N893" s="49"/>
      <c r="O893" s="49" t="s">
        <v>1932</v>
      </c>
      <c r="P893">
        <v>4</v>
      </c>
      <c r="Q893" t="s">
        <v>3583</v>
      </c>
      <c r="S893" s="49"/>
      <c r="T893" s="49"/>
      <c r="U893" s="49"/>
      <c r="W893" s="49"/>
      <c r="Z893" s="49"/>
      <c r="AA893" s="49"/>
      <c r="AB893" s="49"/>
    </row>
    <row r="894" spans="1:28" x14ac:dyDescent="0.25">
      <c r="A894" t="s">
        <v>3584</v>
      </c>
      <c r="B894" t="s">
        <v>1006</v>
      </c>
      <c r="C894" t="s">
        <v>214</v>
      </c>
      <c r="D894">
        <v>3</v>
      </c>
      <c r="E894">
        <v>50</v>
      </c>
      <c r="F894">
        <v>9.5</v>
      </c>
      <c r="I894" s="49"/>
      <c r="J894">
        <v>2</v>
      </c>
      <c r="K894">
        <v>1</v>
      </c>
      <c r="L894">
        <v>2</v>
      </c>
      <c r="M894" s="49" t="s">
        <v>610</v>
      </c>
      <c r="N894" s="49"/>
      <c r="O894" s="49" t="s">
        <v>1937</v>
      </c>
      <c r="P894">
        <v>4</v>
      </c>
      <c r="Q894" t="s">
        <v>3585</v>
      </c>
      <c r="S894" s="49"/>
      <c r="T894" s="49"/>
      <c r="U894" s="49"/>
      <c r="W894" s="49"/>
      <c r="Z894" s="49"/>
      <c r="AA894" s="49"/>
      <c r="AB894" s="49"/>
    </row>
    <row r="895" spans="1:28" x14ac:dyDescent="0.25">
      <c r="A895" t="s">
        <v>3586</v>
      </c>
      <c r="B895" t="s">
        <v>1006</v>
      </c>
      <c r="C895" t="s">
        <v>214</v>
      </c>
      <c r="D895">
        <v>4</v>
      </c>
      <c r="E895">
        <v>50</v>
      </c>
      <c r="F895">
        <v>8</v>
      </c>
      <c r="I895" s="49"/>
      <c r="J895">
        <v>2</v>
      </c>
      <c r="K895">
        <v>1</v>
      </c>
      <c r="L895">
        <v>2</v>
      </c>
      <c r="M895" s="49" t="s">
        <v>610</v>
      </c>
      <c r="N895" s="49"/>
      <c r="O895" s="49" t="s">
        <v>1937</v>
      </c>
      <c r="P895">
        <v>4</v>
      </c>
      <c r="Q895" t="s">
        <v>3587</v>
      </c>
      <c r="S895" s="49"/>
      <c r="T895" s="49"/>
      <c r="U895" s="49"/>
      <c r="W895" s="49"/>
      <c r="Z895" s="49"/>
      <c r="AA895" s="49"/>
      <c r="AB895" s="49"/>
    </row>
    <row r="896" spans="1:28" x14ac:dyDescent="0.25">
      <c r="A896" t="s">
        <v>3588</v>
      </c>
      <c r="B896" t="s">
        <v>1006</v>
      </c>
      <c r="C896" t="s">
        <v>222</v>
      </c>
      <c r="D896">
        <v>1</v>
      </c>
      <c r="E896">
        <v>10</v>
      </c>
      <c r="F896">
        <v>12</v>
      </c>
      <c r="I896" s="49"/>
      <c r="J896">
        <v>3</v>
      </c>
      <c r="K896">
        <v>1</v>
      </c>
      <c r="L896">
        <v>3</v>
      </c>
      <c r="M896" s="49" t="s">
        <v>1745</v>
      </c>
      <c r="N896" s="49"/>
      <c r="O896" s="49" t="s">
        <v>2355</v>
      </c>
      <c r="P896">
        <v>4</v>
      </c>
      <c r="Q896" t="s">
        <v>3589</v>
      </c>
      <c r="S896" s="49"/>
      <c r="T896" s="49"/>
      <c r="U896" s="49"/>
      <c r="W896" s="49"/>
      <c r="Z896" s="49"/>
      <c r="AA896" s="49"/>
      <c r="AB896" s="49"/>
    </row>
    <row r="897" spans="1:28" x14ac:dyDescent="0.25">
      <c r="A897" t="s">
        <v>3590</v>
      </c>
      <c r="B897" t="s">
        <v>1006</v>
      </c>
      <c r="C897" t="s">
        <v>222</v>
      </c>
      <c r="D897">
        <v>2</v>
      </c>
      <c r="E897">
        <v>12.5</v>
      </c>
      <c r="F897">
        <v>10</v>
      </c>
      <c r="I897" s="49"/>
      <c r="J897">
        <v>3</v>
      </c>
      <c r="K897">
        <v>1</v>
      </c>
      <c r="L897">
        <v>3</v>
      </c>
      <c r="M897" s="49" t="s">
        <v>1745</v>
      </c>
      <c r="N897" s="49"/>
      <c r="O897" s="49" t="s">
        <v>2355</v>
      </c>
      <c r="P897">
        <v>4</v>
      </c>
      <c r="Q897" t="s">
        <v>3591</v>
      </c>
      <c r="S897" s="49"/>
      <c r="T897" s="49"/>
      <c r="U897" s="49"/>
      <c r="W897" s="49"/>
      <c r="Z897" s="49"/>
      <c r="AA897" s="49"/>
      <c r="AB897" s="49"/>
    </row>
    <row r="898" spans="1:28" x14ac:dyDescent="0.25">
      <c r="A898" t="s">
        <v>3592</v>
      </c>
      <c r="B898" t="s">
        <v>1006</v>
      </c>
      <c r="C898" t="s">
        <v>222</v>
      </c>
      <c r="D898">
        <v>3</v>
      </c>
      <c r="E898">
        <v>12.5</v>
      </c>
      <c r="F898">
        <v>10</v>
      </c>
      <c r="I898" s="49"/>
      <c r="J898">
        <v>3</v>
      </c>
      <c r="K898">
        <v>1</v>
      </c>
      <c r="L898">
        <v>3</v>
      </c>
      <c r="M898" s="49" t="s">
        <v>1888</v>
      </c>
      <c r="N898" s="49"/>
      <c r="O898" s="49" t="s">
        <v>3593</v>
      </c>
      <c r="P898">
        <v>4</v>
      </c>
      <c r="Q898" t="s">
        <v>3594</v>
      </c>
      <c r="S898" s="49"/>
      <c r="T898" s="49"/>
      <c r="U898" s="49"/>
      <c r="W898" s="49"/>
      <c r="Z898" s="49"/>
      <c r="AA898" s="49"/>
      <c r="AB898" s="49"/>
    </row>
    <row r="899" spans="1:28" x14ac:dyDescent="0.25">
      <c r="A899" t="s">
        <v>3595</v>
      </c>
      <c r="B899" t="s">
        <v>1006</v>
      </c>
      <c r="C899" t="s">
        <v>303</v>
      </c>
      <c r="D899">
        <v>1</v>
      </c>
      <c r="E899">
        <v>6</v>
      </c>
      <c r="F899">
        <v>15</v>
      </c>
      <c r="I899" s="49"/>
      <c r="J899">
        <v>2</v>
      </c>
      <c r="K899">
        <v>2</v>
      </c>
      <c r="L899">
        <v>2</v>
      </c>
      <c r="M899" s="49" t="s">
        <v>618</v>
      </c>
      <c r="N899" s="49"/>
      <c r="O899" s="49" t="s">
        <v>3218</v>
      </c>
      <c r="P899">
        <v>4</v>
      </c>
      <c r="Q899" t="s">
        <v>3596</v>
      </c>
      <c r="S899" s="49"/>
      <c r="T899" s="49"/>
      <c r="U899" s="49"/>
      <c r="W899" s="49"/>
      <c r="Z899" s="49"/>
      <c r="AA899" s="49"/>
      <c r="AB899" s="49"/>
    </row>
    <row r="900" spans="1:28" x14ac:dyDescent="0.25">
      <c r="A900" t="s">
        <v>3597</v>
      </c>
      <c r="B900" t="s">
        <v>1006</v>
      </c>
      <c r="C900" t="s">
        <v>303</v>
      </c>
      <c r="D900">
        <v>2</v>
      </c>
      <c r="E900">
        <v>10</v>
      </c>
      <c r="F900">
        <v>15</v>
      </c>
      <c r="I900" s="49"/>
      <c r="J900">
        <v>2</v>
      </c>
      <c r="K900">
        <v>2</v>
      </c>
      <c r="L900">
        <v>2</v>
      </c>
      <c r="M900" s="49" t="s">
        <v>1745</v>
      </c>
      <c r="N900" s="49"/>
      <c r="O900" s="49" t="s">
        <v>2664</v>
      </c>
      <c r="P900">
        <v>4</v>
      </c>
      <c r="Q900" t="s">
        <v>3598</v>
      </c>
      <c r="S900" s="49"/>
      <c r="T900" s="49"/>
      <c r="U900" s="49"/>
      <c r="W900" s="49"/>
      <c r="Z900" s="49"/>
      <c r="AA900" s="49"/>
      <c r="AB900" s="49"/>
    </row>
    <row r="901" spans="1:28" x14ac:dyDescent="0.25">
      <c r="A901" t="s">
        <v>3599</v>
      </c>
      <c r="B901" t="s">
        <v>1006</v>
      </c>
      <c r="C901" t="s">
        <v>303</v>
      </c>
      <c r="D901">
        <v>3</v>
      </c>
      <c r="E901">
        <v>10</v>
      </c>
      <c r="F901">
        <v>15</v>
      </c>
      <c r="I901" s="49"/>
      <c r="J901">
        <v>2</v>
      </c>
      <c r="K901">
        <v>2</v>
      </c>
      <c r="L901">
        <v>2</v>
      </c>
      <c r="M901" s="49" t="s">
        <v>610</v>
      </c>
      <c r="N901" s="49"/>
      <c r="O901" s="49" t="s">
        <v>3600</v>
      </c>
      <c r="P901">
        <v>4</v>
      </c>
      <c r="Q901" t="s">
        <v>3601</v>
      </c>
      <c r="S901" s="49"/>
      <c r="T901" s="49"/>
      <c r="U901" s="49"/>
      <c r="W901" s="49"/>
      <c r="Z901" s="49"/>
      <c r="AA901" s="49"/>
      <c r="AB901" s="49"/>
    </row>
    <row r="902" spans="1:28" x14ac:dyDescent="0.25">
      <c r="A902" t="s">
        <v>3602</v>
      </c>
      <c r="B902" t="s">
        <v>1006</v>
      </c>
      <c r="C902" t="s">
        <v>1</v>
      </c>
      <c r="D902">
        <v>1</v>
      </c>
      <c r="E902">
        <v>150</v>
      </c>
      <c r="G902">
        <v>60</v>
      </c>
      <c r="I902" s="49"/>
      <c r="M902" s="49"/>
      <c r="N902" s="49"/>
      <c r="O902" s="49" t="s">
        <v>3603</v>
      </c>
      <c r="P902">
        <v>4</v>
      </c>
      <c r="Q902" t="s">
        <v>3604</v>
      </c>
      <c r="S902" s="49"/>
      <c r="T902" s="49"/>
      <c r="U902" s="49"/>
      <c r="W902" s="49"/>
      <c r="Z902" s="49"/>
      <c r="AA902" s="49"/>
      <c r="AB902" s="49"/>
    </row>
    <row r="903" spans="1:28" x14ac:dyDescent="0.25">
      <c r="A903" t="s">
        <v>3605</v>
      </c>
      <c r="B903" t="s">
        <v>1006</v>
      </c>
      <c r="C903" t="s">
        <v>1</v>
      </c>
      <c r="D903">
        <v>2</v>
      </c>
      <c r="E903">
        <v>150</v>
      </c>
      <c r="G903">
        <v>60</v>
      </c>
      <c r="I903" s="49"/>
      <c r="M903" s="49"/>
      <c r="N903" s="49"/>
      <c r="O903" s="49" t="s">
        <v>3603</v>
      </c>
      <c r="P903">
        <v>4</v>
      </c>
      <c r="Q903" t="s">
        <v>3606</v>
      </c>
      <c r="S903" s="49"/>
      <c r="T903" s="49"/>
      <c r="U903" s="49"/>
      <c r="W903" s="49"/>
      <c r="Z903" s="49"/>
      <c r="AA903" s="49"/>
      <c r="AB903" s="49"/>
    </row>
    <row r="904" spans="1:28" x14ac:dyDescent="0.25">
      <c r="A904" t="s">
        <v>3607</v>
      </c>
      <c r="B904" t="s">
        <v>1006</v>
      </c>
      <c r="C904" t="s">
        <v>1</v>
      </c>
      <c r="D904">
        <v>3</v>
      </c>
      <c r="E904">
        <v>150</v>
      </c>
      <c r="G904">
        <v>39.6</v>
      </c>
      <c r="I904" s="49"/>
      <c r="M904" s="49"/>
      <c r="N904" s="49"/>
      <c r="O904" s="49" t="s">
        <v>3603</v>
      </c>
      <c r="P904">
        <v>4</v>
      </c>
      <c r="Q904" t="s">
        <v>3608</v>
      </c>
      <c r="S904" s="49"/>
      <c r="T904" s="49"/>
      <c r="U904" s="49"/>
      <c r="W904" s="49"/>
      <c r="Z904" s="49"/>
      <c r="AA904" s="49"/>
      <c r="AB904" s="49"/>
    </row>
    <row r="905" spans="1:28" x14ac:dyDescent="0.25">
      <c r="A905" t="s">
        <v>3609</v>
      </c>
      <c r="B905" t="s">
        <v>1006</v>
      </c>
      <c r="C905" t="s">
        <v>356</v>
      </c>
      <c r="D905">
        <v>2</v>
      </c>
      <c r="G905">
        <v>480</v>
      </c>
      <c r="H905">
        <v>1.27</v>
      </c>
      <c r="I905" s="49" t="s">
        <v>2238</v>
      </c>
      <c r="M905" s="49"/>
      <c r="N905" s="49"/>
      <c r="O905" s="49" t="s">
        <v>3610</v>
      </c>
      <c r="P905">
        <v>4</v>
      </c>
      <c r="Q905" t="s">
        <v>1009</v>
      </c>
      <c r="S905" s="49"/>
      <c r="T905" s="49"/>
      <c r="U905" s="49"/>
      <c r="W905" s="49"/>
      <c r="Z905" s="49"/>
      <c r="AA905" s="49"/>
      <c r="AB905" s="49"/>
    </row>
    <row r="906" spans="1:28" x14ac:dyDescent="0.25">
      <c r="A906" t="s">
        <v>3611</v>
      </c>
      <c r="B906" t="s">
        <v>1010</v>
      </c>
      <c r="C906" t="s">
        <v>356</v>
      </c>
      <c r="D906">
        <v>1</v>
      </c>
      <c r="G906">
        <v>300</v>
      </c>
      <c r="H906">
        <v>0.83</v>
      </c>
      <c r="I906" s="49" t="s">
        <v>2238</v>
      </c>
      <c r="M906" s="49"/>
      <c r="N906" s="49"/>
      <c r="O906" s="49" t="s">
        <v>3612</v>
      </c>
      <c r="P906">
        <v>4</v>
      </c>
      <c r="Q906" t="s">
        <v>1012</v>
      </c>
      <c r="S906" s="49"/>
      <c r="T906" s="49"/>
      <c r="U906" s="49"/>
      <c r="W906" s="49"/>
      <c r="Z906" s="49"/>
      <c r="AA906" s="49"/>
      <c r="AB906" s="49"/>
    </row>
    <row r="907" spans="1:28" x14ac:dyDescent="0.25">
      <c r="A907" t="s">
        <v>3613</v>
      </c>
      <c r="B907" t="s">
        <v>1010</v>
      </c>
      <c r="C907" t="s">
        <v>15</v>
      </c>
      <c r="D907">
        <v>1</v>
      </c>
      <c r="E907">
        <v>75</v>
      </c>
      <c r="G907">
        <v>60</v>
      </c>
      <c r="I907" s="49"/>
      <c r="M907" s="49"/>
      <c r="N907" s="49"/>
      <c r="O907" s="49" t="s">
        <v>3614</v>
      </c>
      <c r="P907">
        <v>4</v>
      </c>
      <c r="Q907" t="s">
        <v>3615</v>
      </c>
      <c r="S907" s="49"/>
      <c r="T907" s="49"/>
      <c r="U907" s="49"/>
      <c r="W907" s="49"/>
      <c r="Z907" s="49"/>
      <c r="AA907" s="49"/>
      <c r="AB907" s="49"/>
    </row>
    <row r="908" spans="1:28" x14ac:dyDescent="0.25">
      <c r="A908" t="s">
        <v>3616</v>
      </c>
      <c r="B908" t="s">
        <v>1010</v>
      </c>
      <c r="C908" t="s">
        <v>15</v>
      </c>
      <c r="D908">
        <v>2</v>
      </c>
      <c r="E908">
        <v>75</v>
      </c>
      <c r="G908">
        <v>60</v>
      </c>
      <c r="I908" s="49"/>
      <c r="M908" s="49"/>
      <c r="N908" s="49"/>
      <c r="O908" s="49" t="s">
        <v>3614</v>
      </c>
      <c r="P908">
        <v>4</v>
      </c>
      <c r="Q908" t="s">
        <v>3617</v>
      </c>
      <c r="S908" s="49"/>
      <c r="T908" s="49"/>
      <c r="U908" s="49"/>
      <c r="W908" s="49"/>
      <c r="Z908" s="49"/>
      <c r="AA908" s="49"/>
      <c r="AB908" s="49"/>
    </row>
    <row r="909" spans="1:28" x14ac:dyDescent="0.25">
      <c r="A909" t="s">
        <v>3618</v>
      </c>
      <c r="B909" t="s">
        <v>1010</v>
      </c>
      <c r="C909" t="s">
        <v>15</v>
      </c>
      <c r="D909">
        <v>3</v>
      </c>
      <c r="E909">
        <v>75</v>
      </c>
      <c r="G909">
        <v>60</v>
      </c>
      <c r="I909" s="49"/>
      <c r="M909" s="49"/>
      <c r="N909" s="49"/>
      <c r="O909" s="49" t="s">
        <v>3614</v>
      </c>
      <c r="P909">
        <v>4</v>
      </c>
      <c r="Q909" t="s">
        <v>3619</v>
      </c>
      <c r="S909" s="49"/>
      <c r="T909" s="49"/>
      <c r="U909" s="49"/>
      <c r="W909" s="49"/>
      <c r="Z909" s="49"/>
      <c r="AA909" s="49"/>
      <c r="AB909" s="49"/>
    </row>
    <row r="910" spans="1:28" x14ac:dyDescent="0.25">
      <c r="A910" t="s">
        <v>3620</v>
      </c>
      <c r="B910" t="s">
        <v>1010</v>
      </c>
      <c r="C910" t="s">
        <v>249</v>
      </c>
      <c r="D910">
        <v>1</v>
      </c>
      <c r="E910">
        <v>150</v>
      </c>
      <c r="F910">
        <v>8</v>
      </c>
      <c r="I910" s="49"/>
      <c r="J910">
        <v>3</v>
      </c>
      <c r="K910">
        <v>1</v>
      </c>
      <c r="L910">
        <v>1</v>
      </c>
      <c r="M910" s="49" t="s">
        <v>618</v>
      </c>
      <c r="N910" s="49"/>
      <c r="O910" s="49" t="s">
        <v>2598</v>
      </c>
      <c r="P910">
        <v>4</v>
      </c>
      <c r="Q910" t="s">
        <v>3621</v>
      </c>
      <c r="S910" s="49"/>
      <c r="T910" s="49"/>
      <c r="U910" s="49"/>
      <c r="W910" s="49"/>
      <c r="Z910" s="49"/>
      <c r="AA910" s="49"/>
      <c r="AB910" s="49"/>
    </row>
    <row r="911" spans="1:28" x14ac:dyDescent="0.25">
      <c r="A911" t="s">
        <v>3622</v>
      </c>
      <c r="B911" t="s">
        <v>1010</v>
      </c>
      <c r="C911" t="s">
        <v>249</v>
      </c>
      <c r="D911">
        <v>2</v>
      </c>
      <c r="E911">
        <v>150</v>
      </c>
      <c r="F911">
        <v>8</v>
      </c>
      <c r="I911" s="49"/>
      <c r="J911">
        <v>3</v>
      </c>
      <c r="K911">
        <v>1</v>
      </c>
      <c r="L911">
        <v>1</v>
      </c>
      <c r="M911" s="49" t="s">
        <v>618</v>
      </c>
      <c r="N911" s="49"/>
      <c r="O911" s="49" t="s">
        <v>2598</v>
      </c>
      <c r="P911">
        <v>4</v>
      </c>
      <c r="Q911" t="s">
        <v>3623</v>
      </c>
      <c r="S911" s="49"/>
      <c r="T911" s="49"/>
      <c r="U911" s="49"/>
      <c r="W911" s="49"/>
      <c r="Z911" s="49"/>
      <c r="AA911" s="49"/>
      <c r="AB911" s="49"/>
    </row>
    <row r="912" spans="1:28" x14ac:dyDescent="0.25">
      <c r="A912" t="s">
        <v>3624</v>
      </c>
      <c r="B912" t="s">
        <v>1010</v>
      </c>
      <c r="C912" t="s">
        <v>249</v>
      </c>
      <c r="D912">
        <v>3</v>
      </c>
      <c r="E912">
        <v>150</v>
      </c>
      <c r="F912">
        <v>8</v>
      </c>
      <c r="I912" s="49"/>
      <c r="J912">
        <v>3</v>
      </c>
      <c r="K912">
        <v>1</v>
      </c>
      <c r="L912">
        <v>1</v>
      </c>
      <c r="M912" s="49" t="s">
        <v>618</v>
      </c>
      <c r="N912" s="49"/>
      <c r="O912" s="49" t="s">
        <v>3625</v>
      </c>
      <c r="P912">
        <v>4</v>
      </c>
      <c r="Q912" t="s">
        <v>3626</v>
      </c>
      <c r="S912" s="49"/>
      <c r="T912" s="49"/>
      <c r="U912" s="49"/>
      <c r="W912" s="49"/>
      <c r="Z912" s="49"/>
      <c r="AA912" s="49"/>
      <c r="AB912" s="49"/>
    </row>
    <row r="913" spans="1:28" x14ac:dyDescent="0.25">
      <c r="A913" t="s">
        <v>3627</v>
      </c>
      <c r="B913" t="s">
        <v>1010</v>
      </c>
      <c r="C913" t="s">
        <v>249</v>
      </c>
      <c r="D913">
        <v>4</v>
      </c>
      <c r="E913">
        <v>150</v>
      </c>
      <c r="F913">
        <v>8</v>
      </c>
      <c r="I913" s="49"/>
      <c r="J913">
        <v>3</v>
      </c>
      <c r="K913">
        <v>1</v>
      </c>
      <c r="L913">
        <v>1</v>
      </c>
      <c r="M913" s="49" t="s">
        <v>618</v>
      </c>
      <c r="N913" s="49"/>
      <c r="O913" s="49" t="s">
        <v>3628</v>
      </c>
      <c r="P913">
        <v>4</v>
      </c>
      <c r="Q913" t="s">
        <v>3629</v>
      </c>
      <c r="S913" s="49"/>
      <c r="T913" s="49"/>
      <c r="U913" s="49"/>
      <c r="W913" s="49"/>
      <c r="Z913" s="49"/>
      <c r="AA913" s="49"/>
      <c r="AB913" s="49"/>
    </row>
    <row r="914" spans="1:28" x14ac:dyDescent="0.25">
      <c r="A914" t="s">
        <v>3630</v>
      </c>
      <c r="B914" t="s">
        <v>1010</v>
      </c>
      <c r="C914" t="s">
        <v>41</v>
      </c>
      <c r="D914">
        <v>1</v>
      </c>
      <c r="E914">
        <v>70</v>
      </c>
      <c r="F914">
        <v>7</v>
      </c>
      <c r="I914" s="49"/>
      <c r="J914">
        <v>2</v>
      </c>
      <c r="K914">
        <v>1</v>
      </c>
      <c r="L914">
        <v>2</v>
      </c>
      <c r="M914" s="49" t="s">
        <v>618</v>
      </c>
      <c r="N914" s="49"/>
      <c r="O914" s="49" t="s">
        <v>3631</v>
      </c>
      <c r="P914">
        <v>4</v>
      </c>
      <c r="Q914" t="s">
        <v>3632</v>
      </c>
      <c r="S914" s="49"/>
      <c r="T914" s="49"/>
      <c r="U914" s="49"/>
      <c r="W914" s="49"/>
      <c r="Z914" s="49"/>
      <c r="AA914" s="49"/>
      <c r="AB914" s="49"/>
    </row>
    <row r="915" spans="1:28" x14ac:dyDescent="0.25">
      <c r="A915" t="s">
        <v>3633</v>
      </c>
      <c r="B915" t="s">
        <v>1010</v>
      </c>
      <c r="C915" t="s">
        <v>41</v>
      </c>
      <c r="D915">
        <v>2</v>
      </c>
      <c r="E915">
        <v>70</v>
      </c>
      <c r="F915">
        <v>9</v>
      </c>
      <c r="I915" s="49"/>
      <c r="J915">
        <v>2</v>
      </c>
      <c r="K915">
        <v>1</v>
      </c>
      <c r="L915">
        <v>2</v>
      </c>
      <c r="M915" s="49" t="s">
        <v>1745</v>
      </c>
      <c r="N915" s="49"/>
      <c r="O915" s="49" t="s">
        <v>1932</v>
      </c>
      <c r="P915">
        <v>4</v>
      </c>
      <c r="Q915" t="s">
        <v>3634</v>
      </c>
      <c r="S915" s="49"/>
      <c r="T915" s="49"/>
      <c r="U915" s="49"/>
      <c r="W915" s="49"/>
      <c r="Z915" s="49"/>
      <c r="AA915" s="49"/>
      <c r="AB915" s="49"/>
    </row>
    <row r="916" spans="1:28" x14ac:dyDescent="0.25">
      <c r="A916" t="s">
        <v>3635</v>
      </c>
      <c r="B916" t="s">
        <v>1010</v>
      </c>
      <c r="C916" t="s">
        <v>41</v>
      </c>
      <c r="D916">
        <v>3</v>
      </c>
      <c r="E916">
        <v>70</v>
      </c>
      <c r="F916">
        <v>8.5</v>
      </c>
      <c r="I916" s="49"/>
      <c r="J916">
        <v>2</v>
      </c>
      <c r="K916">
        <v>1</v>
      </c>
      <c r="L916">
        <v>2</v>
      </c>
      <c r="M916" s="49" t="s">
        <v>610</v>
      </c>
      <c r="N916" s="49"/>
      <c r="O916" s="49" t="s">
        <v>1937</v>
      </c>
      <c r="P916">
        <v>4</v>
      </c>
      <c r="Q916" t="s">
        <v>3636</v>
      </c>
      <c r="S916" s="49"/>
      <c r="T916" s="49"/>
      <c r="U916" s="49"/>
      <c r="W916" s="49"/>
      <c r="Z916" s="49"/>
      <c r="AA916" s="49"/>
      <c r="AB916" s="49"/>
    </row>
    <row r="917" spans="1:28" x14ac:dyDescent="0.25">
      <c r="A917" t="s">
        <v>3637</v>
      </c>
      <c r="B917" t="s">
        <v>1010</v>
      </c>
      <c r="C917" t="s">
        <v>41</v>
      </c>
      <c r="D917">
        <v>4</v>
      </c>
      <c r="E917">
        <v>70</v>
      </c>
      <c r="F917">
        <v>8.5</v>
      </c>
      <c r="I917" s="49"/>
      <c r="J917">
        <v>2</v>
      </c>
      <c r="K917">
        <v>1</v>
      </c>
      <c r="L917">
        <v>2</v>
      </c>
      <c r="M917" s="49" t="s">
        <v>610</v>
      </c>
      <c r="N917" s="49"/>
      <c r="O917" s="49" t="s">
        <v>3638</v>
      </c>
      <c r="P917">
        <v>4</v>
      </c>
      <c r="Q917" t="s">
        <v>3639</v>
      </c>
      <c r="S917" s="49"/>
      <c r="T917" s="49"/>
      <c r="U917" s="49"/>
      <c r="W917" s="49"/>
      <c r="Z917" s="49"/>
      <c r="AA917" s="49"/>
      <c r="AB917" s="49"/>
    </row>
    <row r="918" spans="1:28" x14ac:dyDescent="0.25">
      <c r="A918" t="s">
        <v>3640</v>
      </c>
      <c r="B918" t="s">
        <v>1010</v>
      </c>
      <c r="C918" t="s">
        <v>73</v>
      </c>
      <c r="D918">
        <v>1</v>
      </c>
      <c r="E918">
        <v>30</v>
      </c>
      <c r="F918">
        <v>20</v>
      </c>
      <c r="I918" s="49"/>
      <c r="J918">
        <v>2</v>
      </c>
      <c r="K918">
        <v>2</v>
      </c>
      <c r="L918">
        <v>2</v>
      </c>
      <c r="M918" s="49" t="s">
        <v>618</v>
      </c>
      <c r="N918" s="49"/>
      <c r="O918" s="49" t="s">
        <v>3218</v>
      </c>
      <c r="P918">
        <v>4</v>
      </c>
      <c r="Q918" t="s">
        <v>3641</v>
      </c>
      <c r="S918" s="49"/>
      <c r="T918" s="49"/>
      <c r="U918" s="49"/>
      <c r="W918" s="49"/>
      <c r="Z918" s="49"/>
      <c r="AA918" s="49"/>
      <c r="AB918" s="49"/>
    </row>
    <row r="919" spans="1:28" x14ac:dyDescent="0.25">
      <c r="A919" t="s">
        <v>3642</v>
      </c>
      <c r="B919" t="s">
        <v>1010</v>
      </c>
      <c r="C919" t="s">
        <v>73</v>
      </c>
      <c r="D919">
        <v>2</v>
      </c>
      <c r="E919">
        <v>30</v>
      </c>
      <c r="F919">
        <v>20</v>
      </c>
      <c r="I919" s="49"/>
      <c r="J919">
        <v>2</v>
      </c>
      <c r="K919">
        <v>2</v>
      </c>
      <c r="L919">
        <v>2</v>
      </c>
      <c r="M919" s="49" t="s">
        <v>618</v>
      </c>
      <c r="N919" s="49"/>
      <c r="O919" s="49" t="s">
        <v>3218</v>
      </c>
      <c r="P919">
        <v>4</v>
      </c>
      <c r="Q919" t="s">
        <v>3643</v>
      </c>
      <c r="S919" s="49"/>
      <c r="T919" s="49"/>
      <c r="U919" s="49"/>
      <c r="W919" s="49"/>
      <c r="Z919" s="49"/>
      <c r="AA919" s="49"/>
      <c r="AB919" s="49"/>
    </row>
    <row r="920" spans="1:28" x14ac:dyDescent="0.25">
      <c r="A920" t="s">
        <v>3644</v>
      </c>
      <c r="B920" t="s">
        <v>1010</v>
      </c>
      <c r="C920" t="s">
        <v>73</v>
      </c>
      <c r="D920">
        <v>3</v>
      </c>
      <c r="E920">
        <v>30</v>
      </c>
      <c r="F920">
        <v>20</v>
      </c>
      <c r="I920" s="49"/>
      <c r="J920">
        <v>2</v>
      </c>
      <c r="K920">
        <v>2</v>
      </c>
      <c r="L920">
        <v>2</v>
      </c>
      <c r="M920" s="49" t="s">
        <v>618</v>
      </c>
      <c r="N920" s="49"/>
      <c r="O920" s="49" t="s">
        <v>3218</v>
      </c>
      <c r="P920">
        <v>4</v>
      </c>
      <c r="Q920" t="s">
        <v>3645</v>
      </c>
      <c r="S920" s="49"/>
      <c r="T920" s="49"/>
      <c r="U920" s="49"/>
      <c r="W920" s="49"/>
      <c r="Z920" s="49"/>
      <c r="AA920" s="49"/>
      <c r="AB920" s="49"/>
    </row>
    <row r="921" spans="1:28" x14ac:dyDescent="0.25">
      <c r="A921" t="s">
        <v>3646</v>
      </c>
      <c r="B921" t="s">
        <v>1010</v>
      </c>
      <c r="C921" t="s">
        <v>8734</v>
      </c>
      <c r="D921">
        <v>1</v>
      </c>
      <c r="E921">
        <v>30</v>
      </c>
      <c r="F921">
        <v>10</v>
      </c>
      <c r="I921" s="49"/>
      <c r="J921">
        <v>3</v>
      </c>
      <c r="K921">
        <v>1</v>
      </c>
      <c r="L921">
        <v>3</v>
      </c>
      <c r="M921" s="49" t="s">
        <v>1745</v>
      </c>
      <c r="N921" s="49"/>
      <c r="O921" s="49" t="s">
        <v>2355</v>
      </c>
      <c r="P921">
        <v>4</v>
      </c>
      <c r="Q921" t="s">
        <v>3647</v>
      </c>
      <c r="S921" s="49"/>
      <c r="T921" s="49"/>
      <c r="U921" s="49"/>
      <c r="W921" s="49"/>
      <c r="Z921" s="49"/>
      <c r="AA921" s="49"/>
      <c r="AB921" s="49"/>
    </row>
    <row r="922" spans="1:28" x14ac:dyDescent="0.25">
      <c r="A922" t="s">
        <v>3648</v>
      </c>
      <c r="B922" t="s">
        <v>1010</v>
      </c>
      <c r="C922" t="s">
        <v>8734</v>
      </c>
      <c r="D922">
        <v>2</v>
      </c>
      <c r="E922">
        <v>30</v>
      </c>
      <c r="F922">
        <v>8</v>
      </c>
      <c r="I922" s="49"/>
      <c r="J922">
        <v>3</v>
      </c>
      <c r="K922">
        <v>1</v>
      </c>
      <c r="L922">
        <v>3</v>
      </c>
      <c r="M922" s="49" t="s">
        <v>1745</v>
      </c>
      <c r="N922" s="49"/>
      <c r="O922" s="49" t="s">
        <v>2355</v>
      </c>
      <c r="P922">
        <v>4</v>
      </c>
      <c r="Q922" t="s">
        <v>3649</v>
      </c>
      <c r="S922" s="49"/>
      <c r="T922" s="49"/>
      <c r="U922" s="49"/>
      <c r="W922" s="49"/>
      <c r="Z922" s="49"/>
      <c r="AA922" s="49"/>
      <c r="AB922" s="49"/>
    </row>
    <row r="923" spans="1:28" x14ac:dyDescent="0.25">
      <c r="A923" t="s">
        <v>3650</v>
      </c>
      <c r="B923" t="s">
        <v>1010</v>
      </c>
      <c r="C923" t="s">
        <v>8734</v>
      </c>
      <c r="D923">
        <v>3</v>
      </c>
      <c r="E923">
        <v>30</v>
      </c>
      <c r="F923">
        <v>6</v>
      </c>
      <c r="I923" s="49"/>
      <c r="J923">
        <v>3</v>
      </c>
      <c r="K923">
        <v>1</v>
      </c>
      <c r="L923">
        <v>3</v>
      </c>
      <c r="M923" s="49" t="s">
        <v>1745</v>
      </c>
      <c r="N923" s="49"/>
      <c r="O923" s="49" t="s">
        <v>3651</v>
      </c>
      <c r="P923">
        <v>4</v>
      </c>
      <c r="Q923" t="s">
        <v>1013</v>
      </c>
      <c r="S923" s="49"/>
      <c r="T923" s="49"/>
      <c r="U923" s="49"/>
      <c r="W923" s="49"/>
      <c r="Z923" s="49"/>
      <c r="AA923" s="49"/>
      <c r="AB923" s="49"/>
    </row>
    <row r="924" spans="1:28" x14ac:dyDescent="0.25">
      <c r="A924" t="s">
        <v>3652</v>
      </c>
      <c r="B924" t="s">
        <v>1014</v>
      </c>
      <c r="C924" t="s">
        <v>356</v>
      </c>
      <c r="D924">
        <v>1</v>
      </c>
      <c r="G924">
        <v>300</v>
      </c>
      <c r="H924">
        <v>0.82</v>
      </c>
      <c r="I924" s="49" t="s">
        <v>2238</v>
      </c>
      <c r="M924" s="49"/>
      <c r="N924" s="49"/>
      <c r="O924" s="49" t="s">
        <v>3653</v>
      </c>
      <c r="P924">
        <v>4</v>
      </c>
      <c r="Q924" t="s">
        <v>1016</v>
      </c>
      <c r="S924" s="49"/>
      <c r="T924" s="49"/>
      <c r="U924" s="49"/>
      <c r="W924" s="49"/>
      <c r="Z924" s="49"/>
      <c r="AA924" s="49"/>
      <c r="AB924" s="49"/>
    </row>
    <row r="925" spans="1:28" x14ac:dyDescent="0.25">
      <c r="A925" t="s">
        <v>3654</v>
      </c>
      <c r="B925" t="s">
        <v>1014</v>
      </c>
      <c r="C925" t="s">
        <v>389</v>
      </c>
      <c r="D925">
        <v>1</v>
      </c>
      <c r="E925">
        <v>0</v>
      </c>
      <c r="F925">
        <v>12</v>
      </c>
      <c r="I925" s="49"/>
      <c r="M925" s="49"/>
      <c r="N925" s="49"/>
      <c r="O925" s="49"/>
      <c r="P925">
        <v>4</v>
      </c>
      <c r="Q925" t="s">
        <v>3655</v>
      </c>
      <c r="S925" s="49"/>
      <c r="T925" s="49"/>
      <c r="U925" s="49"/>
      <c r="W925" s="49"/>
      <c r="Z925" s="49"/>
      <c r="AA925" s="49"/>
      <c r="AB925" s="49"/>
    </row>
    <row r="926" spans="1:28" x14ac:dyDescent="0.25">
      <c r="A926" t="s">
        <v>3656</v>
      </c>
      <c r="B926" t="s">
        <v>1014</v>
      </c>
      <c r="C926" t="s">
        <v>154</v>
      </c>
      <c r="D926">
        <v>1</v>
      </c>
      <c r="E926">
        <v>125</v>
      </c>
      <c r="F926">
        <v>8</v>
      </c>
      <c r="I926" s="49"/>
      <c r="J926">
        <v>3</v>
      </c>
      <c r="K926">
        <v>1</v>
      </c>
      <c r="L926">
        <v>1</v>
      </c>
      <c r="M926" s="49" t="s">
        <v>618</v>
      </c>
      <c r="N926" s="49"/>
      <c r="O926" s="49" t="s">
        <v>2598</v>
      </c>
      <c r="P926">
        <v>4</v>
      </c>
      <c r="Q926" t="s">
        <v>3657</v>
      </c>
      <c r="S926" s="49"/>
      <c r="T926" s="49"/>
      <c r="U926" s="49"/>
      <c r="W926" s="49"/>
      <c r="Z926" s="49"/>
      <c r="AA926" s="49"/>
      <c r="AB926" s="49"/>
    </row>
    <row r="927" spans="1:28" x14ac:dyDescent="0.25">
      <c r="A927" t="s">
        <v>3658</v>
      </c>
      <c r="B927" t="s">
        <v>1014</v>
      </c>
      <c r="C927" t="s">
        <v>154</v>
      </c>
      <c r="D927">
        <v>2</v>
      </c>
      <c r="E927">
        <v>125</v>
      </c>
      <c r="F927">
        <v>8</v>
      </c>
      <c r="I927" s="49"/>
      <c r="J927">
        <v>3</v>
      </c>
      <c r="K927">
        <v>1</v>
      </c>
      <c r="L927">
        <v>1</v>
      </c>
      <c r="M927" s="49" t="s">
        <v>618</v>
      </c>
      <c r="N927" s="49"/>
      <c r="O927" s="49" t="s">
        <v>2598</v>
      </c>
      <c r="P927">
        <v>4</v>
      </c>
      <c r="Q927" t="s">
        <v>3659</v>
      </c>
      <c r="S927" s="49"/>
      <c r="T927" s="49"/>
      <c r="U927" s="49"/>
      <c r="W927" s="49"/>
      <c r="Z927" s="49"/>
      <c r="AA927" s="49"/>
      <c r="AB927" s="49"/>
    </row>
    <row r="928" spans="1:28" x14ac:dyDescent="0.25">
      <c r="A928" t="s">
        <v>3660</v>
      </c>
      <c r="B928" t="s">
        <v>1014</v>
      </c>
      <c r="C928" t="s">
        <v>154</v>
      </c>
      <c r="D928">
        <v>3</v>
      </c>
      <c r="E928">
        <v>125</v>
      </c>
      <c r="F928">
        <v>6</v>
      </c>
      <c r="I928" s="49"/>
      <c r="J928">
        <v>3</v>
      </c>
      <c r="K928">
        <v>1</v>
      </c>
      <c r="L928">
        <v>1</v>
      </c>
      <c r="M928" s="49" t="s">
        <v>1745</v>
      </c>
      <c r="N928" s="49"/>
      <c r="O928" s="49" t="s">
        <v>3083</v>
      </c>
      <c r="P928">
        <v>4</v>
      </c>
      <c r="Q928" t="s">
        <v>3661</v>
      </c>
      <c r="S928" s="49"/>
      <c r="T928" s="49"/>
      <c r="U928" s="49"/>
      <c r="W928" s="49"/>
      <c r="Z928" s="49"/>
      <c r="AA928" s="49"/>
      <c r="AB928" s="49"/>
    </row>
    <row r="929" spans="1:28" x14ac:dyDescent="0.25">
      <c r="A929" t="s">
        <v>3662</v>
      </c>
      <c r="B929" t="s">
        <v>1014</v>
      </c>
      <c r="C929" t="s">
        <v>154</v>
      </c>
      <c r="D929">
        <v>4</v>
      </c>
      <c r="E929">
        <v>125</v>
      </c>
      <c r="F929">
        <v>6</v>
      </c>
      <c r="I929" s="49"/>
      <c r="J929">
        <v>3</v>
      </c>
      <c r="K929">
        <v>1</v>
      </c>
      <c r="L929">
        <v>1</v>
      </c>
      <c r="M929" s="49" t="s">
        <v>610</v>
      </c>
      <c r="N929" s="49"/>
      <c r="O929" s="49" t="s">
        <v>3090</v>
      </c>
      <c r="P929">
        <v>4</v>
      </c>
      <c r="Q929" t="s">
        <v>3663</v>
      </c>
      <c r="S929" s="49"/>
      <c r="T929" s="49"/>
      <c r="U929" s="49"/>
      <c r="W929" s="49"/>
      <c r="Z929" s="49"/>
      <c r="AA929" s="49"/>
      <c r="AB929" s="49"/>
    </row>
    <row r="930" spans="1:28" x14ac:dyDescent="0.25">
      <c r="A930" t="s">
        <v>3664</v>
      </c>
      <c r="B930" t="s">
        <v>1014</v>
      </c>
      <c r="C930" t="s">
        <v>172</v>
      </c>
      <c r="D930">
        <v>1</v>
      </c>
      <c r="E930">
        <v>22.5</v>
      </c>
      <c r="F930">
        <v>12</v>
      </c>
      <c r="I930" s="49"/>
      <c r="J930">
        <v>2</v>
      </c>
      <c r="K930">
        <v>2</v>
      </c>
      <c r="L930">
        <v>2</v>
      </c>
      <c r="M930" s="49" t="s">
        <v>618</v>
      </c>
      <c r="N930" s="49"/>
      <c r="O930" s="49" t="s">
        <v>3218</v>
      </c>
      <c r="P930">
        <v>4</v>
      </c>
      <c r="Q930" t="s">
        <v>3665</v>
      </c>
      <c r="S930" s="49"/>
      <c r="T930" s="49"/>
      <c r="U930" s="49"/>
      <c r="W930" s="49"/>
      <c r="Z930" s="49"/>
      <c r="AA930" s="49"/>
      <c r="AB930" s="49"/>
    </row>
    <row r="931" spans="1:28" x14ac:dyDescent="0.25">
      <c r="A931" t="s">
        <v>3666</v>
      </c>
      <c r="B931" t="s">
        <v>1014</v>
      </c>
      <c r="C931" t="s">
        <v>172</v>
      </c>
      <c r="D931">
        <v>2</v>
      </c>
      <c r="E931">
        <v>25</v>
      </c>
      <c r="F931">
        <v>12</v>
      </c>
      <c r="I931" s="49"/>
      <c r="J931">
        <v>2</v>
      </c>
      <c r="K931">
        <v>2</v>
      </c>
      <c r="L931">
        <v>2</v>
      </c>
      <c r="M931" s="49" t="s">
        <v>618</v>
      </c>
      <c r="N931" s="49"/>
      <c r="O931" s="49" t="s">
        <v>3218</v>
      </c>
      <c r="P931">
        <v>4</v>
      </c>
      <c r="Q931" t="s">
        <v>3667</v>
      </c>
      <c r="S931" s="49"/>
      <c r="T931" s="49"/>
      <c r="U931" s="49"/>
      <c r="W931" s="49"/>
      <c r="Z931" s="49"/>
      <c r="AA931" s="49"/>
      <c r="AB931" s="49"/>
    </row>
    <row r="932" spans="1:28" x14ac:dyDescent="0.25">
      <c r="A932" t="s">
        <v>3668</v>
      </c>
      <c r="B932" t="s">
        <v>1014</v>
      </c>
      <c r="C932" t="s">
        <v>172</v>
      </c>
      <c r="D932">
        <v>3</v>
      </c>
      <c r="E932">
        <v>30</v>
      </c>
      <c r="F932">
        <v>12</v>
      </c>
      <c r="I932" s="49"/>
      <c r="J932">
        <v>2</v>
      </c>
      <c r="K932">
        <v>2</v>
      </c>
      <c r="L932">
        <v>2</v>
      </c>
      <c r="M932" s="49" t="s">
        <v>610</v>
      </c>
      <c r="N932" s="49"/>
      <c r="O932" s="49" t="s">
        <v>3600</v>
      </c>
      <c r="P932">
        <v>4</v>
      </c>
      <c r="Q932" t="s">
        <v>3669</v>
      </c>
      <c r="S932" s="49"/>
      <c r="T932" s="49"/>
      <c r="U932" s="49"/>
      <c r="W932" s="49"/>
      <c r="Z932" s="49"/>
      <c r="AA932" s="49"/>
      <c r="AB932" s="49"/>
    </row>
    <row r="933" spans="1:28" x14ac:dyDescent="0.25">
      <c r="A933" t="s">
        <v>3670</v>
      </c>
      <c r="B933" t="s">
        <v>1014</v>
      </c>
      <c r="C933" t="s">
        <v>214</v>
      </c>
      <c r="D933">
        <v>1</v>
      </c>
      <c r="E933">
        <v>50</v>
      </c>
      <c r="F933">
        <v>12</v>
      </c>
      <c r="I933" s="49"/>
      <c r="J933">
        <v>2</v>
      </c>
      <c r="K933">
        <v>1</v>
      </c>
      <c r="L933">
        <v>2</v>
      </c>
      <c r="M933" s="49" t="s">
        <v>1745</v>
      </c>
      <c r="N933" s="49"/>
      <c r="O933" s="49" t="s">
        <v>1932</v>
      </c>
      <c r="P933">
        <v>4</v>
      </c>
      <c r="Q933" t="s">
        <v>3671</v>
      </c>
      <c r="S933" s="49"/>
      <c r="T933" s="49"/>
      <c r="U933" s="49"/>
      <c r="W933" s="49"/>
      <c r="Z933" s="49"/>
      <c r="AA933" s="49"/>
      <c r="AB933" s="49"/>
    </row>
    <row r="934" spans="1:28" x14ac:dyDescent="0.25">
      <c r="A934" t="s">
        <v>3672</v>
      </c>
      <c r="B934" t="s">
        <v>1014</v>
      </c>
      <c r="C934" t="s">
        <v>214</v>
      </c>
      <c r="D934">
        <v>2</v>
      </c>
      <c r="E934">
        <v>50</v>
      </c>
      <c r="F934">
        <v>10</v>
      </c>
      <c r="I934" s="49"/>
      <c r="J934">
        <v>2</v>
      </c>
      <c r="K934">
        <v>1</v>
      </c>
      <c r="L934">
        <v>2</v>
      </c>
      <c r="M934" s="49" t="s">
        <v>1745</v>
      </c>
      <c r="N934" s="49"/>
      <c r="O934" s="49" t="s">
        <v>1932</v>
      </c>
      <c r="P934">
        <v>4</v>
      </c>
      <c r="Q934" t="s">
        <v>3673</v>
      </c>
      <c r="S934" s="49"/>
      <c r="T934" s="49"/>
      <c r="U934" s="49"/>
      <c r="W934" s="49"/>
      <c r="Z934" s="49"/>
      <c r="AA934" s="49"/>
      <c r="AB934" s="49"/>
    </row>
    <row r="935" spans="1:28" x14ac:dyDescent="0.25">
      <c r="A935" t="s">
        <v>3674</v>
      </c>
      <c r="B935" t="s">
        <v>1014</v>
      </c>
      <c r="C935" t="s">
        <v>214</v>
      </c>
      <c r="D935">
        <v>3</v>
      </c>
      <c r="E935">
        <v>50</v>
      </c>
      <c r="F935">
        <v>8</v>
      </c>
      <c r="I935" s="49"/>
      <c r="J935">
        <v>2</v>
      </c>
      <c r="K935">
        <v>1</v>
      </c>
      <c r="L935">
        <v>2</v>
      </c>
      <c r="M935" s="49" t="s">
        <v>1745</v>
      </c>
      <c r="N935" s="49" t="s">
        <v>3675</v>
      </c>
      <c r="O935" s="49" t="s">
        <v>3676</v>
      </c>
      <c r="P935">
        <v>4</v>
      </c>
      <c r="Q935" t="s">
        <v>3677</v>
      </c>
      <c r="S935" s="49"/>
      <c r="T935" s="49"/>
      <c r="U935" s="49"/>
      <c r="W935" s="49"/>
      <c r="Z935" s="49"/>
      <c r="AA935" s="49"/>
      <c r="AB935" s="49"/>
    </row>
    <row r="936" spans="1:28" x14ac:dyDescent="0.25">
      <c r="A936" t="s">
        <v>3678</v>
      </c>
      <c r="B936" t="s">
        <v>1014</v>
      </c>
      <c r="C936" t="s">
        <v>214</v>
      </c>
      <c r="D936">
        <v>4</v>
      </c>
      <c r="E936">
        <v>50</v>
      </c>
      <c r="F936">
        <v>3</v>
      </c>
      <c r="I936" s="49"/>
      <c r="J936">
        <v>2</v>
      </c>
      <c r="K936">
        <v>1</v>
      </c>
      <c r="L936">
        <v>2</v>
      </c>
      <c r="M936" s="49" t="s">
        <v>1745</v>
      </c>
      <c r="N936" s="49" t="s">
        <v>3675</v>
      </c>
      <c r="O936" s="49" t="s">
        <v>3676</v>
      </c>
      <c r="P936">
        <v>4</v>
      </c>
      <c r="Q936" t="s">
        <v>3679</v>
      </c>
      <c r="S936" s="49"/>
      <c r="T936" s="49"/>
      <c r="U936" s="49"/>
      <c r="W936" s="49"/>
      <c r="Z936" s="49"/>
      <c r="AA936" s="49"/>
      <c r="AB936" s="49"/>
    </row>
    <row r="937" spans="1:28" x14ac:dyDescent="0.25">
      <c r="A937" t="s">
        <v>3680</v>
      </c>
      <c r="B937" t="s">
        <v>1014</v>
      </c>
      <c r="C937" t="s">
        <v>214</v>
      </c>
      <c r="D937">
        <v>5</v>
      </c>
      <c r="E937">
        <v>50</v>
      </c>
      <c r="F937">
        <v>7</v>
      </c>
      <c r="I937" s="49"/>
      <c r="J937">
        <v>2</v>
      </c>
      <c r="K937">
        <v>1</v>
      </c>
      <c r="L937">
        <v>2</v>
      </c>
      <c r="M937" s="49" t="s">
        <v>1745</v>
      </c>
      <c r="N937" s="49" t="s">
        <v>3681</v>
      </c>
      <c r="O937" s="49" t="s">
        <v>3676</v>
      </c>
      <c r="P937">
        <v>4</v>
      </c>
      <c r="Q937" t="s">
        <v>3682</v>
      </c>
      <c r="S937" s="49"/>
      <c r="T937" s="49"/>
      <c r="U937" s="49"/>
      <c r="W937" s="49"/>
      <c r="Z937" s="49"/>
      <c r="AA937" s="49"/>
      <c r="AB937" s="49"/>
    </row>
    <row r="938" spans="1:28" x14ac:dyDescent="0.25">
      <c r="A938" t="s">
        <v>3683</v>
      </c>
      <c r="B938" t="s">
        <v>1014</v>
      </c>
      <c r="C938" t="s">
        <v>214</v>
      </c>
      <c r="D938">
        <v>6</v>
      </c>
      <c r="E938">
        <v>50</v>
      </c>
      <c r="F938">
        <v>2.5</v>
      </c>
      <c r="I938" s="49"/>
      <c r="J938">
        <v>2</v>
      </c>
      <c r="K938">
        <v>1</v>
      </c>
      <c r="L938">
        <v>2</v>
      </c>
      <c r="M938" s="49" t="s">
        <v>1745</v>
      </c>
      <c r="N938" s="49" t="s">
        <v>3681</v>
      </c>
      <c r="O938" s="49" t="s">
        <v>3676</v>
      </c>
      <c r="P938">
        <v>4</v>
      </c>
      <c r="Q938" t="s">
        <v>3684</v>
      </c>
      <c r="S938" s="49"/>
      <c r="T938" s="49"/>
      <c r="U938" s="49"/>
      <c r="W938" s="49"/>
      <c r="Z938" s="49"/>
      <c r="AA938" s="49"/>
      <c r="AB938" s="49"/>
    </row>
    <row r="939" spans="1:28" x14ac:dyDescent="0.25">
      <c r="A939" t="s">
        <v>3685</v>
      </c>
      <c r="B939" t="s">
        <v>1014</v>
      </c>
      <c r="C939" t="s">
        <v>217</v>
      </c>
      <c r="D939">
        <v>1</v>
      </c>
      <c r="E939">
        <v>12.5</v>
      </c>
      <c r="F939">
        <v>10</v>
      </c>
      <c r="I939" s="49"/>
      <c r="J939">
        <v>3</v>
      </c>
      <c r="K939">
        <v>1</v>
      </c>
      <c r="L939">
        <v>3</v>
      </c>
      <c r="M939" s="49" t="s">
        <v>610</v>
      </c>
      <c r="N939" s="49"/>
      <c r="O939" s="49" t="s">
        <v>3686</v>
      </c>
      <c r="P939">
        <v>4</v>
      </c>
      <c r="Q939" t="s">
        <v>3687</v>
      </c>
      <c r="S939" s="49"/>
      <c r="T939" s="49"/>
      <c r="U939" s="49"/>
      <c r="W939" s="49"/>
      <c r="Z939" s="49"/>
      <c r="AA939" s="49"/>
      <c r="AB939" s="49"/>
    </row>
    <row r="940" spans="1:28" x14ac:dyDescent="0.25">
      <c r="A940" t="s">
        <v>3688</v>
      </c>
      <c r="B940" t="s">
        <v>1014</v>
      </c>
      <c r="C940" t="s">
        <v>217</v>
      </c>
      <c r="D940">
        <v>2</v>
      </c>
      <c r="E940">
        <v>12.5</v>
      </c>
      <c r="F940">
        <v>10</v>
      </c>
      <c r="I940" s="49"/>
      <c r="J940">
        <v>3</v>
      </c>
      <c r="K940">
        <v>1</v>
      </c>
      <c r="L940">
        <v>3</v>
      </c>
      <c r="M940" s="49" t="s">
        <v>610</v>
      </c>
      <c r="N940" s="49"/>
      <c r="O940" s="49" t="s">
        <v>3686</v>
      </c>
      <c r="P940">
        <v>4</v>
      </c>
      <c r="Q940" t="s">
        <v>3689</v>
      </c>
      <c r="S940" s="49"/>
      <c r="T940" s="49"/>
      <c r="U940" s="49"/>
      <c r="W940" s="49"/>
      <c r="Z940" s="49"/>
      <c r="AA940" s="49"/>
      <c r="AB940" s="49"/>
    </row>
    <row r="941" spans="1:28" x14ac:dyDescent="0.25">
      <c r="A941" t="s">
        <v>3690</v>
      </c>
      <c r="B941" t="s">
        <v>1014</v>
      </c>
      <c r="C941" t="s">
        <v>217</v>
      </c>
      <c r="D941">
        <v>3</v>
      </c>
      <c r="E941">
        <v>12.5</v>
      </c>
      <c r="F941">
        <v>10</v>
      </c>
      <c r="I941" s="49"/>
      <c r="J941">
        <v>3</v>
      </c>
      <c r="K941">
        <v>1</v>
      </c>
      <c r="L941">
        <v>3</v>
      </c>
      <c r="M941" s="49" t="s">
        <v>610</v>
      </c>
      <c r="N941" s="49"/>
      <c r="O941" s="49" t="s">
        <v>3686</v>
      </c>
      <c r="P941">
        <v>4</v>
      </c>
      <c r="Q941" t="s">
        <v>3691</v>
      </c>
      <c r="S941" s="49"/>
      <c r="T941" s="49"/>
      <c r="U941" s="49"/>
      <c r="W941" s="49"/>
      <c r="Z941" s="49"/>
      <c r="AA941" s="49"/>
      <c r="AB941" s="49"/>
    </row>
    <row r="942" spans="1:28" x14ac:dyDescent="0.25">
      <c r="A942" t="s">
        <v>3692</v>
      </c>
      <c r="B942" t="s">
        <v>1014</v>
      </c>
      <c r="C942" t="s">
        <v>303</v>
      </c>
      <c r="D942">
        <v>1</v>
      </c>
      <c r="E942">
        <v>10</v>
      </c>
      <c r="F942">
        <v>12</v>
      </c>
      <c r="I942" s="49"/>
      <c r="J942">
        <v>2</v>
      </c>
      <c r="K942">
        <v>2</v>
      </c>
      <c r="L942">
        <v>2</v>
      </c>
      <c r="M942" s="49" t="s">
        <v>1745</v>
      </c>
      <c r="N942" s="49"/>
      <c r="O942" s="49" t="s">
        <v>2664</v>
      </c>
      <c r="P942">
        <v>4</v>
      </c>
      <c r="Q942" t="s">
        <v>3693</v>
      </c>
      <c r="S942" s="49"/>
      <c r="T942" s="49"/>
      <c r="U942" s="49"/>
      <c r="W942" s="49"/>
      <c r="Z942" s="49"/>
      <c r="AA942" s="49"/>
      <c r="AB942" s="49"/>
    </row>
    <row r="943" spans="1:28" x14ac:dyDescent="0.25">
      <c r="A943" t="s">
        <v>3694</v>
      </c>
      <c r="B943" t="s">
        <v>1014</v>
      </c>
      <c r="C943" t="s">
        <v>303</v>
      </c>
      <c r="D943">
        <v>2</v>
      </c>
      <c r="E943">
        <v>10</v>
      </c>
      <c r="F943">
        <v>12</v>
      </c>
      <c r="I943" s="49"/>
      <c r="J943">
        <v>2</v>
      </c>
      <c r="K943">
        <v>2</v>
      </c>
      <c r="L943">
        <v>2</v>
      </c>
      <c r="M943" s="49" t="s">
        <v>1745</v>
      </c>
      <c r="N943" s="49"/>
      <c r="O943" s="49" t="s">
        <v>2664</v>
      </c>
      <c r="P943">
        <v>4</v>
      </c>
      <c r="Q943" t="s">
        <v>3695</v>
      </c>
      <c r="S943" s="49"/>
      <c r="T943" s="49"/>
      <c r="U943" s="49"/>
      <c r="W943" s="49"/>
      <c r="Z943" s="49"/>
      <c r="AA943" s="49"/>
      <c r="AB943" s="49"/>
    </row>
    <row r="944" spans="1:28" x14ac:dyDescent="0.25">
      <c r="A944" t="s">
        <v>3696</v>
      </c>
      <c r="B944" t="s">
        <v>1014</v>
      </c>
      <c r="C944" t="s">
        <v>3697</v>
      </c>
      <c r="D944">
        <v>1</v>
      </c>
      <c r="E944">
        <v>30</v>
      </c>
      <c r="F944">
        <v>25</v>
      </c>
      <c r="I944" s="49"/>
      <c r="J944">
        <v>2</v>
      </c>
      <c r="K944">
        <v>2</v>
      </c>
      <c r="L944">
        <v>2</v>
      </c>
      <c r="M944" s="49" t="s">
        <v>1745</v>
      </c>
      <c r="N944" s="49"/>
      <c r="O944" s="49" t="s">
        <v>3698</v>
      </c>
      <c r="P944">
        <v>4</v>
      </c>
      <c r="Q944" t="s">
        <v>3699</v>
      </c>
      <c r="S944" s="49"/>
      <c r="T944" s="49"/>
      <c r="U944" s="49"/>
      <c r="W944" s="49"/>
      <c r="Z944" s="49"/>
      <c r="AA944" s="49"/>
      <c r="AB944" s="49"/>
    </row>
    <row r="945" spans="1:28" x14ac:dyDescent="0.25">
      <c r="A945" t="s">
        <v>3700</v>
      </c>
      <c r="B945" t="s">
        <v>1014</v>
      </c>
      <c r="C945" t="s">
        <v>303</v>
      </c>
      <c r="D945">
        <v>3</v>
      </c>
      <c r="E945">
        <v>10</v>
      </c>
      <c r="F945">
        <v>12</v>
      </c>
      <c r="I945" s="49"/>
      <c r="J945">
        <v>2</v>
      </c>
      <c r="K945">
        <v>2</v>
      </c>
      <c r="L945">
        <v>2</v>
      </c>
      <c r="M945" s="49" t="s">
        <v>610</v>
      </c>
      <c r="N945" s="49"/>
      <c r="O945" s="49" t="s">
        <v>3600</v>
      </c>
      <c r="P945">
        <v>4</v>
      </c>
      <c r="Q945" t="s">
        <v>3701</v>
      </c>
      <c r="S945" s="49"/>
      <c r="T945" s="49"/>
      <c r="U945" s="49"/>
      <c r="W945" s="49"/>
      <c r="Z945" s="49"/>
      <c r="AA945" s="49"/>
      <c r="AB945" s="49"/>
    </row>
    <row r="946" spans="1:28" x14ac:dyDescent="0.25">
      <c r="A946" t="s">
        <v>3702</v>
      </c>
      <c r="B946" t="s">
        <v>1014</v>
      </c>
      <c r="C946" t="s">
        <v>172</v>
      </c>
      <c r="D946">
        <v>4</v>
      </c>
      <c r="E946">
        <v>15</v>
      </c>
      <c r="F946">
        <v>17</v>
      </c>
      <c r="I946" s="49"/>
      <c r="J946">
        <v>2</v>
      </c>
      <c r="K946">
        <v>2</v>
      </c>
      <c r="L946">
        <v>2</v>
      </c>
      <c r="M946" s="49" t="s">
        <v>610</v>
      </c>
      <c r="N946" s="49"/>
      <c r="O946" s="49" t="s">
        <v>3703</v>
      </c>
      <c r="P946">
        <v>4</v>
      </c>
      <c r="Q946" t="s">
        <v>1017</v>
      </c>
      <c r="S946" s="49"/>
      <c r="T946" s="49"/>
      <c r="U946" s="49"/>
      <c r="W946" s="49"/>
      <c r="Z946" s="49"/>
      <c r="AA946" s="49"/>
      <c r="AB946" s="49"/>
    </row>
    <row r="947" spans="1:28" x14ac:dyDescent="0.25">
      <c r="A947" t="s">
        <v>3704</v>
      </c>
      <c r="B947" t="s">
        <v>1018</v>
      </c>
      <c r="C947" t="s">
        <v>356</v>
      </c>
      <c r="D947">
        <v>1</v>
      </c>
      <c r="G947">
        <v>300</v>
      </c>
      <c r="H947">
        <v>0.84</v>
      </c>
      <c r="I947" s="49" t="s">
        <v>2238</v>
      </c>
      <c r="M947" s="49"/>
      <c r="N947" s="49"/>
      <c r="O947" s="49" t="s">
        <v>272</v>
      </c>
      <c r="P947">
        <v>4</v>
      </c>
      <c r="Q947" t="s">
        <v>1020</v>
      </c>
      <c r="S947" s="49"/>
      <c r="T947" s="49"/>
      <c r="U947" s="49"/>
      <c r="W947" s="49"/>
      <c r="Z947" s="49"/>
      <c r="AA947" s="49"/>
      <c r="AB947" s="49"/>
    </row>
    <row r="948" spans="1:28" x14ac:dyDescent="0.25">
      <c r="A948" t="s">
        <v>3705</v>
      </c>
      <c r="B948" t="s">
        <v>1018</v>
      </c>
      <c r="C948" t="s">
        <v>41</v>
      </c>
      <c r="D948">
        <v>1</v>
      </c>
      <c r="E948">
        <v>75</v>
      </c>
      <c r="F948">
        <v>10</v>
      </c>
      <c r="I948" s="49"/>
      <c r="J948">
        <v>2</v>
      </c>
      <c r="K948">
        <v>1</v>
      </c>
      <c r="L948">
        <v>2</v>
      </c>
      <c r="M948" s="49" t="s">
        <v>1745</v>
      </c>
      <c r="N948" s="49"/>
      <c r="O948" s="49" t="s">
        <v>1932</v>
      </c>
      <c r="P948">
        <v>4</v>
      </c>
      <c r="Q948" t="s">
        <v>3706</v>
      </c>
      <c r="S948" s="49"/>
      <c r="T948" s="49"/>
      <c r="U948" s="49"/>
      <c r="W948" s="49"/>
      <c r="Z948" s="49"/>
      <c r="AA948" s="49"/>
      <c r="AB948" s="49"/>
    </row>
    <row r="949" spans="1:28" x14ac:dyDescent="0.25">
      <c r="A949" t="s">
        <v>3707</v>
      </c>
      <c r="B949" t="s">
        <v>1018</v>
      </c>
      <c r="C949" t="s">
        <v>41</v>
      </c>
      <c r="D949">
        <v>2</v>
      </c>
      <c r="E949">
        <v>75</v>
      </c>
      <c r="F949">
        <v>9</v>
      </c>
      <c r="I949" s="49"/>
      <c r="J949">
        <v>2</v>
      </c>
      <c r="K949">
        <v>1</v>
      </c>
      <c r="L949">
        <v>2</v>
      </c>
      <c r="M949" s="49" t="s">
        <v>1745</v>
      </c>
      <c r="N949" s="49"/>
      <c r="O949" s="49" t="s">
        <v>3708</v>
      </c>
      <c r="P949">
        <v>4</v>
      </c>
      <c r="Q949" t="s">
        <v>3709</v>
      </c>
      <c r="S949" s="49"/>
      <c r="T949" s="49"/>
      <c r="U949" s="49"/>
      <c r="W949" s="49"/>
      <c r="Z949" s="49"/>
      <c r="AA949" s="49"/>
      <c r="AB949" s="49"/>
    </row>
    <row r="950" spans="1:28" x14ac:dyDescent="0.25">
      <c r="A950" t="s">
        <v>3710</v>
      </c>
      <c r="B950" t="s">
        <v>1018</v>
      </c>
      <c r="C950" t="s">
        <v>41</v>
      </c>
      <c r="D950">
        <v>3</v>
      </c>
      <c r="E950">
        <v>75</v>
      </c>
      <c r="F950">
        <v>7</v>
      </c>
      <c r="I950" s="49"/>
      <c r="J950">
        <v>2</v>
      </c>
      <c r="K950">
        <v>1</v>
      </c>
      <c r="L950">
        <v>2</v>
      </c>
      <c r="M950" s="49" t="s">
        <v>610</v>
      </c>
      <c r="N950" s="49"/>
      <c r="O950" s="49" t="s">
        <v>1937</v>
      </c>
      <c r="P950">
        <v>4</v>
      </c>
      <c r="Q950" t="s">
        <v>3711</v>
      </c>
      <c r="S950" s="49"/>
      <c r="T950" s="49"/>
      <c r="U950" s="49"/>
      <c r="W950" s="49"/>
      <c r="Z950" s="49"/>
      <c r="AA950" s="49"/>
      <c r="AB950" s="49"/>
    </row>
    <row r="951" spans="1:28" x14ac:dyDescent="0.25">
      <c r="A951" t="s">
        <v>3712</v>
      </c>
      <c r="B951" t="s">
        <v>1018</v>
      </c>
      <c r="C951" t="s">
        <v>41</v>
      </c>
      <c r="D951">
        <v>4</v>
      </c>
      <c r="E951">
        <v>75</v>
      </c>
      <c r="F951">
        <v>7</v>
      </c>
      <c r="I951" s="49"/>
      <c r="J951">
        <v>2</v>
      </c>
      <c r="K951">
        <v>1</v>
      </c>
      <c r="L951">
        <v>2</v>
      </c>
      <c r="M951" s="49" t="s">
        <v>610</v>
      </c>
      <c r="N951" s="49"/>
      <c r="O951" s="49" t="s">
        <v>3713</v>
      </c>
      <c r="P951">
        <v>4</v>
      </c>
      <c r="Q951" t="s">
        <v>3714</v>
      </c>
      <c r="S951" s="49"/>
      <c r="T951" s="49"/>
      <c r="U951" s="49"/>
      <c r="W951" s="49"/>
      <c r="Z951" s="49"/>
      <c r="AA951" s="49"/>
      <c r="AB951" s="49"/>
    </row>
    <row r="952" spans="1:28" x14ac:dyDescent="0.25">
      <c r="A952" t="s">
        <v>3715</v>
      </c>
      <c r="B952" t="s">
        <v>1018</v>
      </c>
      <c r="C952" t="s">
        <v>45</v>
      </c>
      <c r="D952">
        <v>1</v>
      </c>
      <c r="E952">
        <v>170</v>
      </c>
      <c r="F952">
        <v>10</v>
      </c>
      <c r="I952" s="49"/>
      <c r="J952">
        <v>2</v>
      </c>
      <c r="K952">
        <v>2</v>
      </c>
      <c r="L952">
        <v>1</v>
      </c>
      <c r="M952" s="49" t="s">
        <v>1745</v>
      </c>
      <c r="N952" s="49"/>
      <c r="O952" s="49" t="s">
        <v>3716</v>
      </c>
      <c r="P952">
        <v>4</v>
      </c>
      <c r="Q952" t="s">
        <v>3717</v>
      </c>
      <c r="S952" s="49"/>
      <c r="T952" s="49"/>
      <c r="U952" s="49"/>
      <c r="W952" s="49"/>
      <c r="Z952" s="49"/>
      <c r="AA952" s="49"/>
      <c r="AB952" s="49"/>
    </row>
    <row r="953" spans="1:28" x14ac:dyDescent="0.25">
      <c r="A953" t="s">
        <v>3718</v>
      </c>
      <c r="B953" t="s">
        <v>1018</v>
      </c>
      <c r="C953" t="s">
        <v>45</v>
      </c>
      <c r="D953">
        <v>2</v>
      </c>
      <c r="E953">
        <v>170</v>
      </c>
      <c r="F953">
        <v>10</v>
      </c>
      <c r="I953" s="49"/>
      <c r="J953">
        <v>2</v>
      </c>
      <c r="K953">
        <v>2</v>
      </c>
      <c r="L953">
        <v>1</v>
      </c>
      <c r="M953" s="49" t="s">
        <v>1745</v>
      </c>
      <c r="N953" s="49"/>
      <c r="O953" s="49" t="s">
        <v>3716</v>
      </c>
      <c r="P953">
        <v>4</v>
      </c>
      <c r="Q953" t="s">
        <v>3719</v>
      </c>
      <c r="S953" s="49"/>
      <c r="T953" s="49"/>
      <c r="U953" s="49"/>
      <c r="W953" s="49"/>
      <c r="Z953" s="49"/>
      <c r="AA953" s="49"/>
      <c r="AB953" s="49"/>
    </row>
    <row r="954" spans="1:28" x14ac:dyDescent="0.25">
      <c r="A954" t="s">
        <v>3720</v>
      </c>
      <c r="B954" t="s">
        <v>1018</v>
      </c>
      <c r="C954" t="s">
        <v>45</v>
      </c>
      <c r="D954">
        <v>3</v>
      </c>
      <c r="E954">
        <v>170</v>
      </c>
      <c r="F954">
        <v>10</v>
      </c>
      <c r="I954" s="49"/>
      <c r="J954">
        <v>2</v>
      </c>
      <c r="K954">
        <v>2</v>
      </c>
      <c r="L954">
        <v>1</v>
      </c>
      <c r="M954" s="49" t="s">
        <v>1745</v>
      </c>
      <c r="N954" s="49"/>
      <c r="O954" s="49" t="s">
        <v>3721</v>
      </c>
      <c r="P954">
        <v>4</v>
      </c>
      <c r="Q954" t="s">
        <v>3722</v>
      </c>
      <c r="S954" s="49"/>
      <c r="T954" s="49"/>
      <c r="U954" s="49"/>
      <c r="W954" s="49"/>
      <c r="Z954" s="49"/>
      <c r="AA954" s="49"/>
      <c r="AB954" s="49"/>
    </row>
    <row r="955" spans="1:28" x14ac:dyDescent="0.25">
      <c r="A955" t="s">
        <v>3723</v>
      </c>
      <c r="B955" t="s">
        <v>1018</v>
      </c>
      <c r="C955" t="s">
        <v>45</v>
      </c>
      <c r="D955">
        <v>4</v>
      </c>
      <c r="E955">
        <v>170</v>
      </c>
      <c r="F955">
        <v>8</v>
      </c>
      <c r="I955" s="49"/>
      <c r="J955">
        <v>2</v>
      </c>
      <c r="K955">
        <v>2</v>
      </c>
      <c r="L955">
        <v>1</v>
      </c>
      <c r="M955" s="49" t="s">
        <v>1888</v>
      </c>
      <c r="N955" s="49"/>
      <c r="O955" s="49" t="s">
        <v>3724</v>
      </c>
      <c r="P955">
        <v>4</v>
      </c>
      <c r="Q955" t="s">
        <v>3725</v>
      </c>
      <c r="S955" s="49"/>
      <c r="T955" s="49"/>
      <c r="U955" s="49"/>
      <c r="W955" s="49"/>
      <c r="Z955" s="49"/>
      <c r="AA955" s="49"/>
      <c r="AB955" s="49"/>
    </row>
    <row r="956" spans="1:28" x14ac:dyDescent="0.25">
      <c r="A956" t="s">
        <v>3726</v>
      </c>
      <c r="B956" t="s">
        <v>1018</v>
      </c>
      <c r="C956" t="s">
        <v>66</v>
      </c>
      <c r="D956">
        <v>1</v>
      </c>
      <c r="E956">
        <v>140</v>
      </c>
      <c r="F956">
        <v>12</v>
      </c>
      <c r="I956" s="49"/>
      <c r="J956">
        <v>2</v>
      </c>
      <c r="K956">
        <v>2</v>
      </c>
      <c r="L956">
        <v>2</v>
      </c>
      <c r="M956" s="49" t="s">
        <v>618</v>
      </c>
      <c r="N956" s="49"/>
      <c r="O956" s="49" t="s">
        <v>3727</v>
      </c>
      <c r="P956">
        <v>4</v>
      </c>
      <c r="Q956" t="s">
        <v>3728</v>
      </c>
      <c r="S956" s="49"/>
      <c r="T956" s="49"/>
      <c r="U956" s="49"/>
      <c r="W956" s="49"/>
      <c r="Z956" s="49"/>
      <c r="AA956" s="49"/>
      <c r="AB956" s="49"/>
    </row>
    <row r="957" spans="1:28" x14ac:dyDescent="0.25">
      <c r="A957" t="s">
        <v>3729</v>
      </c>
      <c r="B957" t="s">
        <v>1018</v>
      </c>
      <c r="C957" t="s">
        <v>66</v>
      </c>
      <c r="D957">
        <v>2</v>
      </c>
      <c r="E957">
        <v>170</v>
      </c>
      <c r="F957">
        <v>12</v>
      </c>
      <c r="I957" s="49"/>
      <c r="J957">
        <v>2</v>
      </c>
      <c r="K957">
        <v>2</v>
      </c>
      <c r="L957">
        <v>2</v>
      </c>
      <c r="M957" s="49" t="s">
        <v>618</v>
      </c>
      <c r="N957" s="49"/>
      <c r="O957" s="49" t="s">
        <v>3727</v>
      </c>
      <c r="P957">
        <v>4</v>
      </c>
      <c r="Q957" t="s">
        <v>3730</v>
      </c>
      <c r="S957" s="49"/>
      <c r="T957" s="49"/>
      <c r="U957" s="49"/>
      <c r="W957" s="49"/>
      <c r="Z957" s="49"/>
      <c r="AA957" s="49"/>
      <c r="AB957" s="49"/>
    </row>
    <row r="958" spans="1:28" x14ac:dyDescent="0.25">
      <c r="A958" t="s">
        <v>3731</v>
      </c>
      <c r="B958" t="s">
        <v>1018</v>
      </c>
      <c r="C958" t="s">
        <v>66</v>
      </c>
      <c r="D958">
        <v>3</v>
      </c>
      <c r="E958">
        <v>200</v>
      </c>
      <c r="F958">
        <v>12</v>
      </c>
      <c r="I958" s="49"/>
      <c r="J958">
        <v>2</v>
      </c>
      <c r="K958">
        <v>2</v>
      </c>
      <c r="L958">
        <v>2</v>
      </c>
      <c r="M958" s="49" t="s">
        <v>618</v>
      </c>
      <c r="N958" s="49"/>
      <c r="O958" s="49" t="s">
        <v>3732</v>
      </c>
      <c r="P958">
        <v>4</v>
      </c>
      <c r="Q958" t="s">
        <v>3733</v>
      </c>
      <c r="S958" s="49"/>
      <c r="T958" s="49"/>
      <c r="U958" s="49"/>
      <c r="W958" s="49"/>
      <c r="Z958" s="49"/>
      <c r="AA958" s="49"/>
      <c r="AB958" s="49"/>
    </row>
    <row r="959" spans="1:28" x14ac:dyDescent="0.25">
      <c r="A959" t="s">
        <v>3734</v>
      </c>
      <c r="B959" t="s">
        <v>1018</v>
      </c>
      <c r="C959" t="s">
        <v>84</v>
      </c>
      <c r="D959">
        <v>1</v>
      </c>
      <c r="E959">
        <v>10</v>
      </c>
      <c r="F959">
        <v>14</v>
      </c>
      <c r="I959" s="49"/>
      <c r="J959">
        <v>2</v>
      </c>
      <c r="K959">
        <v>2</v>
      </c>
      <c r="L959">
        <v>2</v>
      </c>
      <c r="M959" s="49" t="s">
        <v>1745</v>
      </c>
      <c r="N959" s="49"/>
      <c r="O959" s="49" t="s">
        <v>3735</v>
      </c>
      <c r="P959">
        <v>4</v>
      </c>
      <c r="Q959" t="s">
        <v>3736</v>
      </c>
      <c r="S959" s="49"/>
      <c r="T959" s="49"/>
      <c r="U959" s="49"/>
      <c r="W959" s="49"/>
      <c r="Z959" s="49"/>
      <c r="AA959" s="49"/>
      <c r="AB959" s="49"/>
    </row>
    <row r="960" spans="1:28" x14ac:dyDescent="0.25">
      <c r="A960" t="s">
        <v>3737</v>
      </c>
      <c r="B960" t="s">
        <v>1018</v>
      </c>
      <c r="C960" t="s">
        <v>84</v>
      </c>
      <c r="D960">
        <v>2</v>
      </c>
      <c r="E960">
        <v>7.5</v>
      </c>
      <c r="F960">
        <v>15</v>
      </c>
      <c r="I960" s="49"/>
      <c r="J960">
        <v>2</v>
      </c>
      <c r="K960">
        <v>2</v>
      </c>
      <c r="L960">
        <v>2</v>
      </c>
      <c r="M960" s="49" t="s">
        <v>618</v>
      </c>
      <c r="N960" s="49"/>
      <c r="O960" s="49" t="s">
        <v>3218</v>
      </c>
      <c r="P960">
        <v>4</v>
      </c>
      <c r="Q960" t="s">
        <v>3738</v>
      </c>
      <c r="S960" s="49"/>
      <c r="T960" s="49"/>
      <c r="U960" s="49"/>
      <c r="W960" s="49"/>
      <c r="Z960" s="49"/>
      <c r="AA960" s="49"/>
      <c r="AB960" s="49"/>
    </row>
    <row r="961" spans="1:28" x14ac:dyDescent="0.25">
      <c r="A961" t="s">
        <v>3739</v>
      </c>
      <c r="B961" t="s">
        <v>1018</v>
      </c>
      <c r="C961" t="s">
        <v>84</v>
      </c>
      <c r="D961">
        <v>3</v>
      </c>
      <c r="E961">
        <v>7.5</v>
      </c>
      <c r="F961">
        <v>15</v>
      </c>
      <c r="I961" s="49"/>
      <c r="J961">
        <v>2</v>
      </c>
      <c r="K961">
        <v>2</v>
      </c>
      <c r="L961">
        <v>2</v>
      </c>
      <c r="M961" s="49" t="s">
        <v>618</v>
      </c>
      <c r="N961" s="49"/>
      <c r="O961" s="49" t="s">
        <v>3218</v>
      </c>
      <c r="P961">
        <v>4</v>
      </c>
      <c r="Q961" t="s">
        <v>3740</v>
      </c>
      <c r="S961" s="49"/>
      <c r="T961" s="49"/>
      <c r="U961" s="49"/>
      <c r="W961" s="49"/>
      <c r="Z961" s="49"/>
      <c r="AA961" s="49"/>
      <c r="AB961" s="49"/>
    </row>
    <row r="962" spans="1:28" x14ac:dyDescent="0.25">
      <c r="A962" t="s">
        <v>3741</v>
      </c>
      <c r="B962" t="s">
        <v>1018</v>
      </c>
      <c r="C962" t="s">
        <v>15</v>
      </c>
      <c r="D962">
        <v>1</v>
      </c>
      <c r="E962">
        <v>75</v>
      </c>
      <c r="G962">
        <v>60</v>
      </c>
      <c r="I962" s="49"/>
      <c r="M962" s="49"/>
      <c r="N962" s="49"/>
      <c r="O962" s="49" t="s">
        <v>3062</v>
      </c>
      <c r="P962">
        <v>4</v>
      </c>
      <c r="Q962" t="s">
        <v>3742</v>
      </c>
      <c r="S962" s="49"/>
      <c r="T962" s="49"/>
      <c r="U962" s="49"/>
      <c r="W962" s="49"/>
      <c r="Z962" s="49"/>
      <c r="AA962" s="49"/>
      <c r="AB962" s="49"/>
    </row>
    <row r="963" spans="1:28" x14ac:dyDescent="0.25">
      <c r="A963" t="s">
        <v>3743</v>
      </c>
      <c r="B963" t="s">
        <v>1018</v>
      </c>
      <c r="C963" t="s">
        <v>15</v>
      </c>
      <c r="D963">
        <v>2</v>
      </c>
      <c r="E963">
        <v>75</v>
      </c>
      <c r="G963">
        <v>57</v>
      </c>
      <c r="I963" s="49"/>
      <c r="M963" s="49"/>
      <c r="N963" s="49"/>
      <c r="O963" s="49" t="s">
        <v>3062</v>
      </c>
      <c r="P963">
        <v>4</v>
      </c>
      <c r="Q963" t="s">
        <v>3744</v>
      </c>
      <c r="S963" s="49"/>
      <c r="T963" s="49"/>
      <c r="U963" s="49"/>
      <c r="W963" s="49"/>
      <c r="Z963" s="49"/>
      <c r="AA963" s="49"/>
      <c r="AB963" s="49"/>
    </row>
    <row r="964" spans="1:28" x14ac:dyDescent="0.25">
      <c r="A964" t="s">
        <v>3745</v>
      </c>
      <c r="B964" t="s">
        <v>1018</v>
      </c>
      <c r="C964" t="s">
        <v>15</v>
      </c>
      <c r="D964">
        <v>3</v>
      </c>
      <c r="E964">
        <v>75</v>
      </c>
      <c r="G964">
        <v>45</v>
      </c>
      <c r="I964" s="49"/>
      <c r="M964" s="49"/>
      <c r="N964" s="49"/>
      <c r="O964" s="49" t="s">
        <v>3062</v>
      </c>
      <c r="P964">
        <v>4</v>
      </c>
      <c r="Q964" t="s">
        <v>3746</v>
      </c>
      <c r="S964" s="49"/>
      <c r="T964" s="49"/>
      <c r="U964" s="49"/>
      <c r="W964" s="49"/>
      <c r="Z964" s="49"/>
      <c r="AA964" s="49"/>
      <c r="AB964" s="49"/>
    </row>
    <row r="965" spans="1:28" x14ac:dyDescent="0.25">
      <c r="A965" t="s">
        <v>3747</v>
      </c>
      <c r="B965" t="s">
        <v>1018</v>
      </c>
      <c r="C965" t="s">
        <v>8734</v>
      </c>
      <c r="D965">
        <v>1</v>
      </c>
      <c r="E965">
        <v>30</v>
      </c>
      <c r="F965">
        <v>10</v>
      </c>
      <c r="I965" s="49"/>
      <c r="J965">
        <v>2</v>
      </c>
      <c r="K965">
        <v>1</v>
      </c>
      <c r="L965">
        <v>2</v>
      </c>
      <c r="M965" s="49" t="s">
        <v>618</v>
      </c>
      <c r="N965" s="49"/>
      <c r="O965" s="49" t="s">
        <v>2154</v>
      </c>
      <c r="P965">
        <v>4</v>
      </c>
      <c r="Q965" t="s">
        <v>3748</v>
      </c>
      <c r="S965" s="49"/>
      <c r="T965" s="49"/>
      <c r="U965" s="49"/>
      <c r="W965" s="49"/>
      <c r="Z965" s="49"/>
      <c r="AA965" s="49"/>
      <c r="AB965" s="49"/>
    </row>
    <row r="966" spans="1:28" x14ac:dyDescent="0.25">
      <c r="A966" t="s">
        <v>3749</v>
      </c>
      <c r="B966" t="s">
        <v>1018</v>
      </c>
      <c r="C966" t="s">
        <v>8734</v>
      </c>
      <c r="D966">
        <v>2</v>
      </c>
      <c r="E966">
        <v>30</v>
      </c>
      <c r="F966">
        <v>7</v>
      </c>
      <c r="I966" s="49"/>
      <c r="J966">
        <v>2</v>
      </c>
      <c r="K966">
        <v>1</v>
      </c>
      <c r="L966">
        <v>2</v>
      </c>
      <c r="M966" s="49" t="s">
        <v>618</v>
      </c>
      <c r="N966" s="49"/>
      <c r="O966" s="49" t="s">
        <v>2154</v>
      </c>
      <c r="P966">
        <v>4</v>
      </c>
      <c r="Q966" t="s">
        <v>1021</v>
      </c>
      <c r="S966" s="49"/>
      <c r="T966" s="49"/>
      <c r="U966" s="49"/>
      <c r="W966" s="49"/>
      <c r="Z966" s="49"/>
      <c r="AA966" s="49"/>
      <c r="AB966" s="49"/>
    </row>
    <row r="967" spans="1:28" x14ac:dyDescent="0.25">
      <c r="A967" t="s">
        <v>3750</v>
      </c>
      <c r="B967" t="s">
        <v>1022</v>
      </c>
      <c r="C967" t="s">
        <v>356</v>
      </c>
      <c r="D967">
        <v>1</v>
      </c>
      <c r="G967">
        <v>300</v>
      </c>
      <c r="H967">
        <v>0.83</v>
      </c>
      <c r="I967" s="49" t="s">
        <v>2238</v>
      </c>
      <c r="M967" s="49"/>
      <c r="N967" s="49"/>
      <c r="O967" s="49" t="s">
        <v>272</v>
      </c>
      <c r="P967">
        <v>4</v>
      </c>
      <c r="Q967" t="s">
        <v>1023</v>
      </c>
      <c r="S967" s="49"/>
      <c r="T967" s="49"/>
      <c r="U967" s="49"/>
      <c r="W967" s="49"/>
      <c r="Z967" s="49"/>
      <c r="AA967" s="49"/>
      <c r="AB967" s="49"/>
    </row>
    <row r="968" spans="1:28" x14ac:dyDescent="0.25">
      <c r="A968" t="s">
        <v>3751</v>
      </c>
      <c r="B968" t="s">
        <v>1022</v>
      </c>
      <c r="C968" t="s">
        <v>8734</v>
      </c>
      <c r="D968">
        <v>1</v>
      </c>
      <c r="E968">
        <v>30</v>
      </c>
      <c r="F968">
        <v>11</v>
      </c>
      <c r="I968" s="49"/>
      <c r="J968">
        <v>3</v>
      </c>
      <c r="K968">
        <v>1</v>
      </c>
      <c r="L968">
        <v>2</v>
      </c>
      <c r="M968" s="49" t="s">
        <v>1745</v>
      </c>
      <c r="N968" s="49"/>
      <c r="O968" s="49" t="s">
        <v>2982</v>
      </c>
      <c r="P968">
        <v>4</v>
      </c>
      <c r="Q968" t="s">
        <v>3752</v>
      </c>
      <c r="S968" s="49"/>
      <c r="T968" s="49"/>
      <c r="U968" s="49"/>
      <c r="W968" s="49"/>
      <c r="Z968" s="49"/>
      <c r="AA968" s="49"/>
      <c r="AB968" s="49"/>
    </row>
    <row r="969" spans="1:28" x14ac:dyDescent="0.25">
      <c r="A969" t="s">
        <v>3753</v>
      </c>
      <c r="B969" t="s">
        <v>1022</v>
      </c>
      <c r="C969" t="s">
        <v>8734</v>
      </c>
      <c r="D969">
        <v>2</v>
      </c>
      <c r="E969">
        <v>30</v>
      </c>
      <c r="F969">
        <v>10</v>
      </c>
      <c r="I969" s="49"/>
      <c r="J969">
        <v>3</v>
      </c>
      <c r="K969">
        <v>1</v>
      </c>
      <c r="L969">
        <v>2</v>
      </c>
      <c r="M969" s="49" t="s">
        <v>1745</v>
      </c>
      <c r="N969" s="49"/>
      <c r="O969" s="49" t="s">
        <v>2982</v>
      </c>
      <c r="P969">
        <v>4</v>
      </c>
      <c r="Q969" t="s">
        <v>3754</v>
      </c>
      <c r="S969" s="49"/>
      <c r="T969" s="49"/>
      <c r="U969" s="49"/>
      <c r="W969" s="49"/>
      <c r="Z969" s="49"/>
      <c r="AA969" s="49"/>
      <c r="AB969" s="49"/>
    </row>
    <row r="970" spans="1:28" x14ac:dyDescent="0.25">
      <c r="A970" t="s">
        <v>3755</v>
      </c>
      <c r="B970" t="s">
        <v>1022</v>
      </c>
      <c r="C970" t="s">
        <v>8734</v>
      </c>
      <c r="D970">
        <v>3</v>
      </c>
      <c r="E970">
        <v>30</v>
      </c>
      <c r="F970">
        <v>8</v>
      </c>
      <c r="I970" s="49"/>
      <c r="J970">
        <v>3</v>
      </c>
      <c r="K970">
        <v>1</v>
      </c>
      <c r="L970">
        <v>2</v>
      </c>
      <c r="M970" s="49" t="s">
        <v>1745</v>
      </c>
      <c r="N970" s="49"/>
      <c r="O970" s="49" t="s">
        <v>2982</v>
      </c>
      <c r="P970">
        <v>4</v>
      </c>
      <c r="Q970" t="s">
        <v>3756</v>
      </c>
      <c r="S970" s="49"/>
      <c r="T970" s="49"/>
      <c r="U970" s="49"/>
      <c r="W970" s="49"/>
      <c r="Z970" s="49"/>
      <c r="AA970" s="49"/>
      <c r="AB970" s="49"/>
    </row>
    <row r="971" spans="1:28" x14ac:dyDescent="0.25">
      <c r="A971" t="s">
        <v>3757</v>
      </c>
      <c r="B971" t="s">
        <v>1022</v>
      </c>
      <c r="C971" t="s">
        <v>8734</v>
      </c>
      <c r="D971">
        <v>4</v>
      </c>
      <c r="E971">
        <v>30</v>
      </c>
      <c r="F971">
        <v>7</v>
      </c>
      <c r="I971" s="49"/>
      <c r="J971">
        <v>3</v>
      </c>
      <c r="K971">
        <v>1</v>
      </c>
      <c r="L971">
        <v>2</v>
      </c>
      <c r="M971" s="49" t="s">
        <v>1745</v>
      </c>
      <c r="N971" s="49"/>
      <c r="O971" s="49" t="s">
        <v>2982</v>
      </c>
      <c r="P971">
        <v>4</v>
      </c>
      <c r="Q971" t="s">
        <v>3758</v>
      </c>
      <c r="S971" s="49"/>
      <c r="T971" s="49"/>
      <c r="U971" s="49"/>
      <c r="W971" s="49"/>
      <c r="Z971" s="49"/>
      <c r="AA971" s="49"/>
      <c r="AB971" s="49"/>
    </row>
    <row r="972" spans="1:28" x14ac:dyDescent="0.25">
      <c r="A972" t="s">
        <v>3759</v>
      </c>
      <c r="B972" t="s">
        <v>1022</v>
      </c>
      <c r="C972" t="s">
        <v>112</v>
      </c>
      <c r="D972">
        <v>1</v>
      </c>
      <c r="E972">
        <v>35</v>
      </c>
      <c r="F972">
        <v>15</v>
      </c>
      <c r="I972" s="49"/>
      <c r="J972">
        <v>2</v>
      </c>
      <c r="K972">
        <v>1</v>
      </c>
      <c r="L972">
        <v>2</v>
      </c>
      <c r="M972" s="49" t="s">
        <v>1745</v>
      </c>
      <c r="N972" s="49"/>
      <c r="O972" s="49" t="s">
        <v>3760</v>
      </c>
      <c r="P972">
        <v>4</v>
      </c>
      <c r="Q972" t="s">
        <v>3761</v>
      </c>
      <c r="S972" s="49"/>
      <c r="T972" s="49"/>
      <c r="U972" s="49"/>
      <c r="W972" s="49"/>
      <c r="Z972" s="49"/>
      <c r="AA972" s="49"/>
      <c r="AB972" s="49"/>
    </row>
    <row r="973" spans="1:28" x14ac:dyDescent="0.25">
      <c r="A973" t="s">
        <v>3762</v>
      </c>
      <c r="B973" t="s">
        <v>1022</v>
      </c>
      <c r="C973" t="s">
        <v>112</v>
      </c>
      <c r="D973">
        <v>2</v>
      </c>
      <c r="E973">
        <v>40</v>
      </c>
      <c r="F973">
        <v>15</v>
      </c>
      <c r="I973" s="49"/>
      <c r="J973">
        <v>2</v>
      </c>
      <c r="K973">
        <v>1</v>
      </c>
      <c r="L973">
        <v>1</v>
      </c>
      <c r="M973" s="49" t="s">
        <v>1745</v>
      </c>
      <c r="N973" s="49"/>
      <c r="O973" s="49" t="s">
        <v>3763</v>
      </c>
      <c r="P973">
        <v>4</v>
      </c>
      <c r="Q973" t="s">
        <v>3764</v>
      </c>
      <c r="S973" s="49"/>
      <c r="T973" s="49"/>
      <c r="U973" s="49"/>
      <c r="W973" s="49"/>
      <c r="Z973" s="49"/>
      <c r="AA973" s="49"/>
      <c r="AB973" s="49"/>
    </row>
    <row r="974" spans="1:28" x14ac:dyDescent="0.25">
      <c r="A974" t="s">
        <v>3765</v>
      </c>
      <c r="B974" t="s">
        <v>1022</v>
      </c>
      <c r="C974" t="s">
        <v>112</v>
      </c>
      <c r="D974">
        <v>3</v>
      </c>
      <c r="E974">
        <v>40</v>
      </c>
      <c r="F974">
        <v>14</v>
      </c>
      <c r="I974" s="49"/>
      <c r="J974">
        <v>2</v>
      </c>
      <c r="K974">
        <v>1</v>
      </c>
      <c r="L974">
        <v>1</v>
      </c>
      <c r="M974" s="49" t="s">
        <v>1745</v>
      </c>
      <c r="N974" s="49"/>
      <c r="O974" s="49" t="s">
        <v>3763</v>
      </c>
      <c r="P974">
        <v>4</v>
      </c>
      <c r="Q974" t="s">
        <v>3766</v>
      </c>
      <c r="S974" s="49"/>
      <c r="T974" s="49"/>
      <c r="U974" s="49"/>
      <c r="W974" s="49"/>
      <c r="Z974" s="49"/>
      <c r="AA974" s="49"/>
      <c r="AB974" s="49"/>
    </row>
    <row r="975" spans="1:28" x14ac:dyDescent="0.25">
      <c r="A975" t="s">
        <v>3767</v>
      </c>
      <c r="B975" t="s">
        <v>1022</v>
      </c>
      <c r="C975" t="s">
        <v>214</v>
      </c>
      <c r="D975">
        <v>1</v>
      </c>
      <c r="E975">
        <v>50</v>
      </c>
      <c r="F975">
        <v>12</v>
      </c>
      <c r="I975" s="49"/>
      <c r="J975">
        <v>2</v>
      </c>
      <c r="K975">
        <v>1</v>
      </c>
      <c r="L975">
        <v>2</v>
      </c>
      <c r="M975" s="49" t="s">
        <v>1745</v>
      </c>
      <c r="N975" s="49"/>
      <c r="O975" s="49" t="s">
        <v>1932</v>
      </c>
      <c r="P975">
        <v>4</v>
      </c>
      <c r="Q975" t="s">
        <v>3768</v>
      </c>
      <c r="S975" s="49"/>
      <c r="T975" s="49"/>
      <c r="U975" s="49"/>
      <c r="W975" s="49"/>
      <c r="Z975" s="49"/>
      <c r="AA975" s="49"/>
      <c r="AB975" s="49"/>
    </row>
    <row r="976" spans="1:28" x14ac:dyDescent="0.25">
      <c r="A976" t="s">
        <v>3769</v>
      </c>
      <c r="B976" t="s">
        <v>1022</v>
      </c>
      <c r="C976" t="s">
        <v>214</v>
      </c>
      <c r="D976">
        <v>2</v>
      </c>
      <c r="E976">
        <v>50</v>
      </c>
      <c r="F976">
        <v>12</v>
      </c>
      <c r="I976" s="49"/>
      <c r="J976">
        <v>2</v>
      </c>
      <c r="K976">
        <v>1</v>
      </c>
      <c r="L976">
        <v>2</v>
      </c>
      <c r="M976" s="49" t="s">
        <v>1745</v>
      </c>
      <c r="N976" s="49"/>
      <c r="O976" s="49" t="s">
        <v>1932</v>
      </c>
      <c r="P976">
        <v>4</v>
      </c>
      <c r="Q976" t="s">
        <v>3770</v>
      </c>
      <c r="S976" s="49"/>
      <c r="T976" s="49"/>
      <c r="U976" s="49"/>
      <c r="W976" s="49"/>
      <c r="Z976" s="49"/>
      <c r="AA976" s="49"/>
      <c r="AB976" s="49"/>
    </row>
    <row r="977" spans="1:28" x14ac:dyDescent="0.25">
      <c r="A977" t="s">
        <v>3771</v>
      </c>
      <c r="B977" t="s">
        <v>1022</v>
      </c>
      <c r="C977" t="s">
        <v>214</v>
      </c>
      <c r="D977">
        <v>3</v>
      </c>
      <c r="E977">
        <v>50</v>
      </c>
      <c r="F977">
        <v>9</v>
      </c>
      <c r="I977" s="49"/>
      <c r="J977">
        <v>2</v>
      </c>
      <c r="K977">
        <v>1</v>
      </c>
      <c r="L977">
        <v>2</v>
      </c>
      <c r="M977" s="49" t="s">
        <v>610</v>
      </c>
      <c r="N977" s="49"/>
      <c r="O977" s="49" t="s">
        <v>1937</v>
      </c>
      <c r="P977">
        <v>4</v>
      </c>
      <c r="Q977" t="s">
        <v>3772</v>
      </c>
      <c r="S977" s="49"/>
      <c r="T977" s="49"/>
      <c r="U977" s="49"/>
      <c r="W977" s="49"/>
      <c r="Z977" s="49"/>
      <c r="AA977" s="49"/>
      <c r="AB977" s="49"/>
    </row>
    <row r="978" spans="1:28" x14ac:dyDescent="0.25">
      <c r="A978" t="s">
        <v>3773</v>
      </c>
      <c r="B978" t="s">
        <v>1022</v>
      </c>
      <c r="C978" t="s">
        <v>214</v>
      </c>
      <c r="D978">
        <v>4</v>
      </c>
      <c r="E978">
        <v>50</v>
      </c>
      <c r="F978">
        <v>9</v>
      </c>
      <c r="I978" s="49"/>
      <c r="J978">
        <v>2</v>
      </c>
      <c r="K978">
        <v>1</v>
      </c>
      <c r="L978">
        <v>2</v>
      </c>
      <c r="M978" s="49" t="s">
        <v>610</v>
      </c>
      <c r="N978" s="49"/>
      <c r="O978" s="49" t="s">
        <v>1937</v>
      </c>
      <c r="P978">
        <v>4</v>
      </c>
      <c r="Q978" t="s">
        <v>3774</v>
      </c>
      <c r="S978" s="49"/>
      <c r="T978" s="49"/>
      <c r="U978" s="49"/>
      <c r="W978" s="49"/>
      <c r="Z978" s="49"/>
      <c r="AA978" s="49"/>
      <c r="AB978" s="49"/>
    </row>
    <row r="979" spans="1:28" x14ac:dyDescent="0.25">
      <c r="A979" t="s">
        <v>3775</v>
      </c>
      <c r="B979" t="s">
        <v>1022</v>
      </c>
      <c r="C979" t="s">
        <v>303</v>
      </c>
      <c r="D979">
        <v>1</v>
      </c>
      <c r="E979">
        <v>10</v>
      </c>
      <c r="F979">
        <v>15</v>
      </c>
      <c r="I979" s="49"/>
      <c r="J979">
        <v>2</v>
      </c>
      <c r="K979">
        <v>2</v>
      </c>
      <c r="L979">
        <v>2</v>
      </c>
      <c r="M979" s="49" t="s">
        <v>1745</v>
      </c>
      <c r="N979" s="49"/>
      <c r="O979" s="49" t="s">
        <v>2664</v>
      </c>
      <c r="P979">
        <v>4</v>
      </c>
      <c r="Q979" t="s">
        <v>3776</v>
      </c>
      <c r="S979" s="49"/>
      <c r="T979" s="49"/>
      <c r="U979" s="49"/>
      <c r="W979" s="49"/>
      <c r="Z979" s="49"/>
      <c r="AA979" s="49"/>
      <c r="AB979" s="49"/>
    </row>
    <row r="980" spans="1:28" x14ac:dyDescent="0.25">
      <c r="A980" t="s">
        <v>3777</v>
      </c>
      <c r="B980" t="s">
        <v>1022</v>
      </c>
      <c r="C980" t="s">
        <v>303</v>
      </c>
      <c r="D980">
        <v>2</v>
      </c>
      <c r="E980">
        <v>10</v>
      </c>
      <c r="F980">
        <v>15</v>
      </c>
      <c r="I980" s="49"/>
      <c r="J980">
        <v>2</v>
      </c>
      <c r="K980">
        <v>2</v>
      </c>
      <c r="L980">
        <v>2</v>
      </c>
      <c r="M980" s="49" t="s">
        <v>1745</v>
      </c>
      <c r="N980" s="49"/>
      <c r="O980" s="49" t="s">
        <v>2664</v>
      </c>
      <c r="P980">
        <v>4</v>
      </c>
      <c r="Q980" t="s">
        <v>3778</v>
      </c>
      <c r="S980" s="49"/>
      <c r="T980" s="49"/>
      <c r="U980" s="49"/>
      <c r="W980" s="49"/>
      <c r="Z980" s="49"/>
      <c r="AA980" s="49"/>
      <c r="AB980" s="49"/>
    </row>
    <row r="981" spans="1:28" x14ac:dyDescent="0.25">
      <c r="A981" t="s">
        <v>3779</v>
      </c>
      <c r="B981" t="s">
        <v>1022</v>
      </c>
      <c r="C981" t="s">
        <v>222</v>
      </c>
      <c r="D981">
        <v>1</v>
      </c>
      <c r="E981">
        <v>12.5</v>
      </c>
      <c r="F981">
        <v>14</v>
      </c>
      <c r="I981" s="49"/>
      <c r="J981">
        <v>3</v>
      </c>
      <c r="K981">
        <v>1</v>
      </c>
      <c r="L981">
        <v>2</v>
      </c>
      <c r="M981" s="49" t="s">
        <v>1745</v>
      </c>
      <c r="N981" s="49"/>
      <c r="O981" s="49" t="s">
        <v>3780</v>
      </c>
      <c r="P981">
        <v>4</v>
      </c>
      <c r="Q981" t="s">
        <v>3781</v>
      </c>
      <c r="S981" s="49"/>
      <c r="T981" s="49"/>
      <c r="U981" s="49"/>
      <c r="W981" s="49"/>
      <c r="Z981" s="49"/>
      <c r="AA981" s="49"/>
      <c r="AB981" s="49"/>
    </row>
    <row r="982" spans="1:28" x14ac:dyDescent="0.25">
      <c r="A982" t="s">
        <v>3782</v>
      </c>
      <c r="B982" t="s">
        <v>1022</v>
      </c>
      <c r="C982" t="s">
        <v>222</v>
      </c>
      <c r="D982">
        <v>2</v>
      </c>
      <c r="E982">
        <v>12.5</v>
      </c>
      <c r="F982">
        <v>12</v>
      </c>
      <c r="I982" s="49"/>
      <c r="J982">
        <v>3</v>
      </c>
      <c r="K982">
        <v>1</v>
      </c>
      <c r="L982">
        <v>2</v>
      </c>
      <c r="M982" s="49" t="s">
        <v>1745</v>
      </c>
      <c r="N982" s="49"/>
      <c r="O982" s="49" t="s">
        <v>3780</v>
      </c>
      <c r="P982">
        <v>4</v>
      </c>
      <c r="Q982" t="s">
        <v>3783</v>
      </c>
      <c r="S982" s="49"/>
      <c r="T982" s="49"/>
      <c r="U982" s="49"/>
      <c r="W982" s="49"/>
      <c r="Z982" s="49"/>
      <c r="AA982" s="49"/>
      <c r="AB982" s="49"/>
    </row>
    <row r="983" spans="1:28" x14ac:dyDescent="0.25">
      <c r="A983" t="s">
        <v>3784</v>
      </c>
      <c r="B983" t="s">
        <v>1022</v>
      </c>
      <c r="C983" t="s">
        <v>222</v>
      </c>
      <c r="D983">
        <v>3</v>
      </c>
      <c r="E983">
        <v>15</v>
      </c>
      <c r="F983">
        <v>11</v>
      </c>
      <c r="I983" s="49"/>
      <c r="J983">
        <v>3</v>
      </c>
      <c r="K983">
        <v>1</v>
      </c>
      <c r="L983">
        <v>2</v>
      </c>
      <c r="M983" s="49" t="s">
        <v>1745</v>
      </c>
      <c r="N983" s="49"/>
      <c r="O983" s="49" t="s">
        <v>3780</v>
      </c>
      <c r="P983">
        <v>4</v>
      </c>
      <c r="Q983" t="s">
        <v>3785</v>
      </c>
      <c r="S983" s="49"/>
      <c r="T983" s="49"/>
      <c r="U983" s="49"/>
      <c r="W983" s="49"/>
      <c r="Z983" s="49"/>
      <c r="AA983" s="49"/>
      <c r="AB983" s="49"/>
    </row>
    <row r="984" spans="1:28" x14ac:dyDescent="0.25">
      <c r="A984" t="s">
        <v>3786</v>
      </c>
      <c r="B984" t="s">
        <v>1022</v>
      </c>
      <c r="C984" t="s">
        <v>303</v>
      </c>
      <c r="D984">
        <v>3</v>
      </c>
      <c r="E984">
        <v>10</v>
      </c>
      <c r="F984">
        <v>14</v>
      </c>
      <c r="I984" s="49"/>
      <c r="J984">
        <v>2</v>
      </c>
      <c r="K984">
        <v>2</v>
      </c>
      <c r="L984">
        <v>2</v>
      </c>
      <c r="M984" s="49" t="s">
        <v>1888</v>
      </c>
      <c r="N984" s="49"/>
      <c r="O984" s="49" t="s">
        <v>3787</v>
      </c>
      <c r="P984">
        <v>4</v>
      </c>
      <c r="Q984" t="s">
        <v>3788</v>
      </c>
      <c r="S984" s="49"/>
      <c r="T984" s="49"/>
      <c r="U984" s="49"/>
      <c r="W984" s="49"/>
      <c r="Z984" s="49"/>
      <c r="AA984" s="49"/>
      <c r="AB984" s="49"/>
    </row>
    <row r="985" spans="1:28" x14ac:dyDescent="0.25">
      <c r="A985" t="s">
        <v>3789</v>
      </c>
      <c r="B985" t="s">
        <v>1022</v>
      </c>
      <c r="C985" t="s">
        <v>1</v>
      </c>
      <c r="D985">
        <v>1</v>
      </c>
      <c r="E985">
        <v>150</v>
      </c>
      <c r="G985">
        <v>60</v>
      </c>
      <c r="I985" s="49"/>
      <c r="M985" s="49"/>
      <c r="N985" s="49"/>
      <c r="O985" s="49" t="s">
        <v>3790</v>
      </c>
      <c r="P985">
        <v>4</v>
      </c>
      <c r="Q985" t="s">
        <v>3791</v>
      </c>
      <c r="S985" s="49"/>
      <c r="T985" s="49"/>
      <c r="U985" s="49"/>
      <c r="W985" s="49"/>
      <c r="Z985" s="49"/>
      <c r="AA985" s="49"/>
      <c r="AB985" s="49"/>
    </row>
    <row r="986" spans="1:28" x14ac:dyDescent="0.25">
      <c r="A986" t="s">
        <v>3792</v>
      </c>
      <c r="B986" t="s">
        <v>1022</v>
      </c>
      <c r="C986" t="s">
        <v>1</v>
      </c>
      <c r="D986">
        <v>2</v>
      </c>
      <c r="E986">
        <v>150</v>
      </c>
      <c r="G986">
        <v>60</v>
      </c>
      <c r="I986" s="49"/>
      <c r="M986" s="49"/>
      <c r="N986" s="49"/>
      <c r="O986" s="49" t="s">
        <v>3793</v>
      </c>
      <c r="P986">
        <v>4</v>
      </c>
      <c r="Q986" t="s">
        <v>3794</v>
      </c>
      <c r="S986" s="49"/>
      <c r="T986" s="49"/>
      <c r="U986" s="49"/>
      <c r="W986" s="49"/>
      <c r="Z986" s="49"/>
      <c r="AA986" s="49"/>
      <c r="AB986" s="49"/>
    </row>
    <row r="987" spans="1:28" x14ac:dyDescent="0.25">
      <c r="A987" t="s">
        <v>3795</v>
      </c>
      <c r="B987" t="s">
        <v>1022</v>
      </c>
      <c r="C987" t="s">
        <v>1</v>
      </c>
      <c r="D987">
        <v>3</v>
      </c>
      <c r="E987">
        <v>150</v>
      </c>
      <c r="G987">
        <v>49.199999999999996</v>
      </c>
      <c r="I987" s="49"/>
      <c r="M987" s="49"/>
      <c r="N987" s="49"/>
      <c r="O987" s="49" t="s">
        <v>3793</v>
      </c>
      <c r="P987">
        <v>4</v>
      </c>
      <c r="Q987" t="s">
        <v>3796</v>
      </c>
      <c r="S987" s="49"/>
      <c r="T987" s="49"/>
      <c r="U987" s="49"/>
      <c r="W987" s="49"/>
      <c r="Z987" s="49"/>
      <c r="AA987" s="49"/>
      <c r="AB987" s="49"/>
    </row>
    <row r="988" spans="1:28" x14ac:dyDescent="0.25">
      <c r="A988" t="s">
        <v>3797</v>
      </c>
      <c r="B988" t="s">
        <v>1022</v>
      </c>
      <c r="C988" t="s">
        <v>129</v>
      </c>
      <c r="D988">
        <v>1</v>
      </c>
      <c r="E988">
        <v>15</v>
      </c>
      <c r="F988">
        <v>18</v>
      </c>
      <c r="I988" s="49"/>
      <c r="J988">
        <v>2</v>
      </c>
      <c r="K988">
        <v>1</v>
      </c>
      <c r="L988">
        <v>2</v>
      </c>
      <c r="M988" s="49" t="s">
        <v>1888</v>
      </c>
      <c r="N988" s="49"/>
      <c r="O988" s="49" t="s">
        <v>3798</v>
      </c>
      <c r="P988">
        <v>4</v>
      </c>
      <c r="Q988" t="s">
        <v>1024</v>
      </c>
      <c r="S988" s="49"/>
      <c r="T988" s="49"/>
      <c r="U988" s="49"/>
      <c r="W988" s="49"/>
      <c r="Z988" s="49"/>
      <c r="AA988" s="49"/>
      <c r="AB988" s="49"/>
    </row>
    <row r="989" spans="1:28" x14ac:dyDescent="0.25">
      <c r="A989" t="s">
        <v>3799</v>
      </c>
      <c r="B989" t="s">
        <v>1025</v>
      </c>
      <c r="C989" t="s">
        <v>249</v>
      </c>
      <c r="D989">
        <v>1</v>
      </c>
      <c r="E989">
        <v>130</v>
      </c>
      <c r="F989">
        <v>8</v>
      </c>
      <c r="I989" s="49"/>
      <c r="J989">
        <v>3</v>
      </c>
      <c r="K989">
        <v>1</v>
      </c>
      <c r="L989">
        <v>1</v>
      </c>
      <c r="M989" s="49" t="s">
        <v>618</v>
      </c>
      <c r="N989" s="49"/>
      <c r="O989" s="49" t="s">
        <v>2598</v>
      </c>
      <c r="P989">
        <v>5</v>
      </c>
      <c r="Q989" t="s">
        <v>1027</v>
      </c>
      <c r="S989" s="49"/>
      <c r="T989" s="49"/>
      <c r="U989" s="49"/>
      <c r="W989" s="49"/>
      <c r="Z989" s="49"/>
      <c r="AA989" s="49"/>
      <c r="AB989" s="49"/>
    </row>
    <row r="990" spans="1:28" x14ac:dyDescent="0.25">
      <c r="A990" t="s">
        <v>3800</v>
      </c>
      <c r="B990" t="s">
        <v>1025</v>
      </c>
      <c r="C990" t="s">
        <v>249</v>
      </c>
      <c r="D990">
        <v>2</v>
      </c>
      <c r="E990">
        <v>140</v>
      </c>
      <c r="F990">
        <v>8</v>
      </c>
      <c r="I990" s="49"/>
      <c r="J990">
        <v>3</v>
      </c>
      <c r="K990">
        <v>1</v>
      </c>
      <c r="L990">
        <v>1</v>
      </c>
      <c r="M990" s="49" t="s">
        <v>618</v>
      </c>
      <c r="N990" s="49"/>
      <c r="O990" s="49" t="s">
        <v>2598</v>
      </c>
      <c r="P990">
        <v>5</v>
      </c>
      <c r="Q990" t="s">
        <v>3801</v>
      </c>
      <c r="S990" s="49"/>
      <c r="T990" s="49"/>
      <c r="U990" s="49"/>
      <c r="W990" s="49"/>
      <c r="Z990" s="49"/>
      <c r="AA990" s="49"/>
      <c r="AB990" s="49"/>
    </row>
    <row r="991" spans="1:28" x14ac:dyDescent="0.25">
      <c r="A991" t="s">
        <v>3802</v>
      </c>
      <c r="B991" t="s">
        <v>1025</v>
      </c>
      <c r="C991" t="s">
        <v>249</v>
      </c>
      <c r="D991">
        <v>3</v>
      </c>
      <c r="E991">
        <v>140</v>
      </c>
      <c r="F991">
        <v>8</v>
      </c>
      <c r="I991" s="49"/>
      <c r="J991">
        <v>3</v>
      </c>
      <c r="K991">
        <v>1</v>
      </c>
      <c r="L991">
        <v>1</v>
      </c>
      <c r="M991" s="49" t="s">
        <v>618</v>
      </c>
      <c r="N991" s="49"/>
      <c r="O991" s="49" t="s">
        <v>2598</v>
      </c>
      <c r="P991">
        <v>5</v>
      </c>
      <c r="Q991" t="s">
        <v>3803</v>
      </c>
      <c r="S991" s="49"/>
      <c r="T991" s="49"/>
      <c r="U991" s="49"/>
      <c r="W991" s="49"/>
      <c r="Z991" s="49"/>
      <c r="AA991" s="49"/>
      <c r="AB991" s="49"/>
    </row>
    <row r="992" spans="1:28" x14ac:dyDescent="0.25">
      <c r="A992" t="s">
        <v>3804</v>
      </c>
      <c r="B992" t="s">
        <v>1025</v>
      </c>
      <c r="C992" t="s">
        <v>249</v>
      </c>
      <c r="D992">
        <v>4</v>
      </c>
      <c r="E992">
        <v>140</v>
      </c>
      <c r="F992">
        <v>8</v>
      </c>
      <c r="I992" s="49"/>
      <c r="J992">
        <v>3</v>
      </c>
      <c r="K992">
        <v>1</v>
      </c>
      <c r="L992">
        <v>1</v>
      </c>
      <c r="M992" s="49" t="s">
        <v>618</v>
      </c>
      <c r="N992" s="49"/>
      <c r="O992" s="49" t="s">
        <v>2598</v>
      </c>
      <c r="P992">
        <v>5</v>
      </c>
      <c r="Q992" t="s">
        <v>3805</v>
      </c>
      <c r="S992" s="49"/>
      <c r="T992" s="49"/>
      <c r="U992" s="49"/>
      <c r="W992" s="49"/>
      <c r="Z992" s="49"/>
      <c r="AA992" s="49"/>
      <c r="AB992" s="49"/>
    </row>
    <row r="993" spans="1:28" x14ac:dyDescent="0.25">
      <c r="A993" t="s">
        <v>3806</v>
      </c>
      <c r="B993" t="s">
        <v>1025</v>
      </c>
      <c r="C993" t="s">
        <v>256</v>
      </c>
      <c r="D993">
        <v>1</v>
      </c>
      <c r="E993">
        <v>30</v>
      </c>
      <c r="F993">
        <v>8</v>
      </c>
      <c r="I993" s="49"/>
      <c r="J993">
        <v>2</v>
      </c>
      <c r="K993">
        <v>1</v>
      </c>
      <c r="L993">
        <v>2</v>
      </c>
      <c r="M993" s="49" t="s">
        <v>1745</v>
      </c>
      <c r="N993" s="49"/>
      <c r="O993" s="49" t="s">
        <v>1932</v>
      </c>
      <c r="P993">
        <v>5</v>
      </c>
      <c r="Q993" t="s">
        <v>3807</v>
      </c>
      <c r="S993" s="49"/>
      <c r="T993" s="49"/>
      <c r="U993" s="49"/>
      <c r="W993" s="49"/>
      <c r="Z993" s="49"/>
      <c r="AA993" s="49"/>
      <c r="AB993" s="49"/>
    </row>
    <row r="994" spans="1:28" x14ac:dyDescent="0.25">
      <c r="A994" t="s">
        <v>3808</v>
      </c>
      <c r="B994" t="s">
        <v>1025</v>
      </c>
      <c r="C994" t="s">
        <v>256</v>
      </c>
      <c r="D994">
        <v>2</v>
      </c>
      <c r="E994">
        <v>40</v>
      </c>
      <c r="F994">
        <v>8</v>
      </c>
      <c r="I994" s="49"/>
      <c r="J994">
        <v>2</v>
      </c>
      <c r="K994">
        <v>1</v>
      </c>
      <c r="L994">
        <v>2</v>
      </c>
      <c r="M994" s="49" t="s">
        <v>1745</v>
      </c>
      <c r="N994" s="49"/>
      <c r="O994" s="49" t="s">
        <v>1932</v>
      </c>
      <c r="P994">
        <v>5</v>
      </c>
      <c r="Q994" t="s">
        <v>3809</v>
      </c>
      <c r="S994" s="49"/>
      <c r="T994" s="49"/>
      <c r="U994" s="49"/>
      <c r="W994" s="49"/>
      <c r="Z994" s="49"/>
      <c r="AA994" s="49"/>
      <c r="AB994" s="49"/>
    </row>
    <row r="995" spans="1:28" x14ac:dyDescent="0.25">
      <c r="A995" t="s">
        <v>3810</v>
      </c>
      <c r="B995" t="s">
        <v>1025</v>
      </c>
      <c r="C995" t="s">
        <v>256</v>
      </c>
      <c r="D995">
        <v>3</v>
      </c>
      <c r="E995">
        <v>40</v>
      </c>
      <c r="F995">
        <v>8</v>
      </c>
      <c r="I995" s="49"/>
      <c r="J995">
        <v>2</v>
      </c>
      <c r="K995">
        <v>1</v>
      </c>
      <c r="L995">
        <v>2</v>
      </c>
      <c r="M995" s="49" t="s">
        <v>1745</v>
      </c>
      <c r="N995" s="49"/>
      <c r="O995" s="49" t="s">
        <v>1932</v>
      </c>
      <c r="P995">
        <v>5</v>
      </c>
      <c r="Q995" t="s">
        <v>3811</v>
      </c>
      <c r="S995" s="49"/>
      <c r="T995" s="49"/>
      <c r="U995" s="49"/>
      <c r="W995" s="49"/>
      <c r="Z995" s="49"/>
      <c r="AA995" s="49"/>
      <c r="AB995" s="49"/>
    </row>
    <row r="996" spans="1:28" x14ac:dyDescent="0.25">
      <c r="A996" t="s">
        <v>3812</v>
      </c>
      <c r="B996" t="s">
        <v>1025</v>
      </c>
      <c r="C996" t="s">
        <v>41</v>
      </c>
      <c r="D996">
        <v>1</v>
      </c>
      <c r="E996">
        <v>70</v>
      </c>
      <c r="F996">
        <v>8</v>
      </c>
      <c r="I996" s="49"/>
      <c r="J996">
        <v>2</v>
      </c>
      <c r="K996">
        <v>1</v>
      </c>
      <c r="L996">
        <v>2</v>
      </c>
      <c r="M996" s="49" t="s">
        <v>1745</v>
      </c>
      <c r="N996" s="49"/>
      <c r="O996" s="49" t="s">
        <v>3813</v>
      </c>
      <c r="P996">
        <v>5</v>
      </c>
      <c r="Q996" t="s">
        <v>3814</v>
      </c>
      <c r="S996" s="49"/>
      <c r="T996" s="49"/>
      <c r="U996" s="49"/>
      <c r="W996" s="49"/>
      <c r="Z996" s="49"/>
      <c r="AA996" s="49"/>
      <c r="AB996" s="49"/>
    </row>
    <row r="997" spans="1:28" x14ac:dyDescent="0.25">
      <c r="A997" t="s">
        <v>3815</v>
      </c>
      <c r="B997" t="s">
        <v>1025</v>
      </c>
      <c r="C997" t="s">
        <v>41</v>
      </c>
      <c r="D997">
        <v>2</v>
      </c>
      <c r="E997">
        <v>70</v>
      </c>
      <c r="F997">
        <v>8</v>
      </c>
      <c r="I997" s="49"/>
      <c r="J997">
        <v>2</v>
      </c>
      <c r="K997">
        <v>1</v>
      </c>
      <c r="L997">
        <v>2</v>
      </c>
      <c r="M997" s="49" t="s">
        <v>1745</v>
      </c>
      <c r="N997" s="49"/>
      <c r="O997" s="49" t="s">
        <v>1932</v>
      </c>
      <c r="P997">
        <v>5</v>
      </c>
      <c r="Q997" t="s">
        <v>3816</v>
      </c>
      <c r="S997" s="49"/>
      <c r="T997" s="49"/>
      <c r="U997" s="49"/>
      <c r="W997" s="49"/>
      <c r="Z997" s="49"/>
      <c r="AA997" s="49"/>
      <c r="AB997" s="49"/>
    </row>
    <row r="998" spans="1:28" x14ac:dyDescent="0.25">
      <c r="A998" t="s">
        <v>3817</v>
      </c>
      <c r="B998" t="s">
        <v>1025</v>
      </c>
      <c r="C998" t="s">
        <v>41</v>
      </c>
      <c r="D998">
        <v>3</v>
      </c>
      <c r="E998">
        <v>70</v>
      </c>
      <c r="F998">
        <v>8</v>
      </c>
      <c r="I998" s="49"/>
      <c r="J998">
        <v>2</v>
      </c>
      <c r="K998">
        <v>1</v>
      </c>
      <c r="L998">
        <v>2</v>
      </c>
      <c r="M998" s="49" t="s">
        <v>1745</v>
      </c>
      <c r="N998" s="49"/>
      <c r="O998" s="49" t="s">
        <v>3813</v>
      </c>
      <c r="P998">
        <v>5</v>
      </c>
      <c r="Q998" t="s">
        <v>3818</v>
      </c>
      <c r="S998" s="49"/>
      <c r="T998" s="49"/>
      <c r="U998" s="49"/>
      <c r="W998" s="49"/>
      <c r="Z998" s="49"/>
      <c r="AA998" s="49"/>
      <c r="AB998" s="49"/>
    </row>
    <row r="999" spans="1:28" x14ac:dyDescent="0.25">
      <c r="A999" t="s">
        <v>3819</v>
      </c>
      <c r="B999" t="s">
        <v>1025</v>
      </c>
      <c r="C999" t="s">
        <v>41</v>
      </c>
      <c r="D999">
        <v>4</v>
      </c>
      <c r="E999">
        <v>70</v>
      </c>
      <c r="F999">
        <v>8</v>
      </c>
      <c r="I999" s="49"/>
      <c r="J999">
        <v>2</v>
      </c>
      <c r="K999">
        <v>1</v>
      </c>
      <c r="L999">
        <v>2</v>
      </c>
      <c r="M999" s="49" t="s">
        <v>1745</v>
      </c>
      <c r="N999" s="49"/>
      <c r="O999" s="49" t="s">
        <v>3813</v>
      </c>
      <c r="P999">
        <v>5</v>
      </c>
      <c r="Q999" t="s">
        <v>3820</v>
      </c>
      <c r="S999" s="49"/>
      <c r="T999" s="49"/>
      <c r="U999" s="49"/>
      <c r="W999" s="49"/>
      <c r="Z999" s="49"/>
      <c r="AA999" s="49"/>
      <c r="AB999" s="49"/>
    </row>
    <row r="1000" spans="1:28" x14ac:dyDescent="0.25">
      <c r="A1000" t="s">
        <v>3821</v>
      </c>
      <c r="B1000" t="s">
        <v>1025</v>
      </c>
      <c r="C1000" t="s">
        <v>45</v>
      </c>
      <c r="D1000">
        <v>1</v>
      </c>
      <c r="E1000">
        <v>130</v>
      </c>
      <c r="F1000">
        <v>10</v>
      </c>
      <c r="I1000" s="49"/>
      <c r="J1000">
        <v>2</v>
      </c>
      <c r="K1000">
        <v>2</v>
      </c>
      <c r="L1000">
        <v>2</v>
      </c>
      <c r="M1000" s="49" t="s">
        <v>1745</v>
      </c>
      <c r="N1000" s="49"/>
      <c r="O1000" s="49" t="s">
        <v>2664</v>
      </c>
      <c r="P1000">
        <v>5</v>
      </c>
      <c r="Q1000" t="s">
        <v>3822</v>
      </c>
      <c r="S1000" s="49"/>
      <c r="T1000" s="49"/>
      <c r="U1000" s="49"/>
      <c r="W1000" s="49"/>
      <c r="Z1000" s="49"/>
      <c r="AA1000" s="49"/>
      <c r="AB1000" s="49"/>
    </row>
    <row r="1001" spans="1:28" x14ac:dyDescent="0.25">
      <c r="A1001" t="s">
        <v>3823</v>
      </c>
      <c r="B1001" t="s">
        <v>1025</v>
      </c>
      <c r="C1001" t="s">
        <v>45</v>
      </c>
      <c r="D1001">
        <v>2</v>
      </c>
      <c r="E1001">
        <v>140</v>
      </c>
      <c r="F1001">
        <v>10</v>
      </c>
      <c r="I1001" s="49"/>
      <c r="J1001">
        <v>2</v>
      </c>
      <c r="K1001">
        <v>2</v>
      </c>
      <c r="L1001">
        <v>2</v>
      </c>
      <c r="M1001" s="49" t="s">
        <v>1745</v>
      </c>
      <c r="N1001" s="49"/>
      <c r="O1001" s="49" t="s">
        <v>2664</v>
      </c>
      <c r="P1001">
        <v>5</v>
      </c>
      <c r="Q1001" t="s">
        <v>3824</v>
      </c>
      <c r="S1001" s="49"/>
      <c r="T1001" s="49"/>
      <c r="U1001" s="49"/>
      <c r="W1001" s="49"/>
      <c r="Z1001" s="49"/>
      <c r="AA1001" s="49"/>
      <c r="AB1001" s="49"/>
    </row>
    <row r="1002" spans="1:28" x14ac:dyDescent="0.25">
      <c r="A1002" t="s">
        <v>3825</v>
      </c>
      <c r="B1002" t="s">
        <v>1025</v>
      </c>
      <c r="C1002" t="s">
        <v>45</v>
      </c>
      <c r="D1002">
        <v>3</v>
      </c>
      <c r="E1002">
        <v>150</v>
      </c>
      <c r="F1002">
        <v>10</v>
      </c>
      <c r="I1002" s="49"/>
      <c r="J1002">
        <v>2</v>
      </c>
      <c r="K1002">
        <v>2</v>
      </c>
      <c r="L1002">
        <v>2</v>
      </c>
      <c r="M1002" s="49" t="s">
        <v>1745</v>
      </c>
      <c r="N1002" s="49"/>
      <c r="O1002" s="49" t="s">
        <v>2664</v>
      </c>
      <c r="P1002">
        <v>5</v>
      </c>
      <c r="Q1002" t="s">
        <v>3826</v>
      </c>
      <c r="S1002" s="49"/>
      <c r="T1002" s="49"/>
      <c r="U1002" s="49"/>
      <c r="W1002" s="49"/>
      <c r="Z1002" s="49"/>
      <c r="AA1002" s="49"/>
      <c r="AB1002" s="49"/>
    </row>
    <row r="1003" spans="1:28" x14ac:dyDescent="0.25">
      <c r="A1003" t="s">
        <v>3827</v>
      </c>
      <c r="B1003" t="s">
        <v>1025</v>
      </c>
      <c r="C1003" t="s">
        <v>15</v>
      </c>
      <c r="D1003">
        <v>1</v>
      </c>
      <c r="E1003">
        <v>70</v>
      </c>
      <c r="G1003">
        <v>39.6</v>
      </c>
      <c r="I1003" s="49"/>
      <c r="M1003" s="49"/>
      <c r="N1003" s="49"/>
      <c r="O1003" s="49" t="s">
        <v>3828</v>
      </c>
      <c r="P1003">
        <v>5</v>
      </c>
      <c r="Q1003" t="s">
        <v>3829</v>
      </c>
      <c r="S1003" s="49"/>
      <c r="T1003" s="49"/>
      <c r="U1003" s="49"/>
      <c r="W1003" s="49"/>
      <c r="Z1003" s="49"/>
      <c r="AA1003" s="49"/>
      <c r="AB1003" s="49"/>
    </row>
    <row r="1004" spans="1:28" x14ac:dyDescent="0.25">
      <c r="A1004" t="s">
        <v>3830</v>
      </c>
      <c r="B1004" t="s">
        <v>1025</v>
      </c>
      <c r="C1004" t="s">
        <v>15</v>
      </c>
      <c r="D1004">
        <v>2</v>
      </c>
      <c r="E1004">
        <v>70</v>
      </c>
      <c r="G1004">
        <v>39.6</v>
      </c>
      <c r="I1004" s="49"/>
      <c r="M1004" s="49"/>
      <c r="N1004" s="49"/>
      <c r="O1004" s="49" t="s">
        <v>3828</v>
      </c>
      <c r="P1004">
        <v>5</v>
      </c>
      <c r="Q1004" t="s">
        <v>3831</v>
      </c>
      <c r="S1004" s="49"/>
      <c r="T1004" s="49"/>
      <c r="U1004" s="49"/>
      <c r="W1004" s="49"/>
      <c r="Z1004" s="49"/>
      <c r="AA1004" s="49"/>
      <c r="AB1004" s="49"/>
    </row>
    <row r="1005" spans="1:28" x14ac:dyDescent="0.25">
      <c r="A1005" t="s">
        <v>3832</v>
      </c>
      <c r="B1005" t="s">
        <v>1025</v>
      </c>
      <c r="C1005" t="s">
        <v>15</v>
      </c>
      <c r="D1005">
        <v>3</v>
      </c>
      <c r="E1005">
        <v>70</v>
      </c>
      <c r="G1005">
        <v>39.6</v>
      </c>
      <c r="I1005" s="49"/>
      <c r="M1005" s="49"/>
      <c r="N1005" s="49"/>
      <c r="O1005" s="49" t="s">
        <v>3828</v>
      </c>
      <c r="P1005">
        <v>5</v>
      </c>
      <c r="Q1005" t="s">
        <v>3833</v>
      </c>
      <c r="S1005" s="49"/>
      <c r="T1005" s="49"/>
      <c r="U1005" s="49"/>
      <c r="W1005" s="49"/>
      <c r="Z1005" s="49"/>
      <c r="AA1005" s="49"/>
      <c r="AB1005" s="49"/>
    </row>
    <row r="1006" spans="1:28" x14ac:dyDescent="0.25">
      <c r="A1006" t="s">
        <v>3834</v>
      </c>
      <c r="B1006" t="s">
        <v>1025</v>
      </c>
      <c r="C1006" t="s">
        <v>329</v>
      </c>
      <c r="D1006">
        <v>1</v>
      </c>
      <c r="E1006">
        <v>0</v>
      </c>
      <c r="G1006">
        <v>30</v>
      </c>
      <c r="I1006" s="49"/>
      <c r="M1006" s="49"/>
      <c r="N1006" s="49"/>
      <c r="O1006" s="49"/>
      <c r="P1006">
        <v>5</v>
      </c>
      <c r="Q1006" t="s">
        <v>3835</v>
      </c>
      <c r="S1006" s="49"/>
      <c r="T1006" s="49"/>
      <c r="U1006" s="49"/>
      <c r="W1006" s="49"/>
      <c r="Z1006" s="49"/>
      <c r="AA1006" s="49"/>
      <c r="AB1006" s="49"/>
    </row>
    <row r="1007" spans="1:28" x14ac:dyDescent="0.25">
      <c r="A1007" t="s">
        <v>3836</v>
      </c>
      <c r="B1007" t="s">
        <v>1025</v>
      </c>
      <c r="C1007" t="s">
        <v>329</v>
      </c>
      <c r="D1007">
        <v>2</v>
      </c>
      <c r="E1007">
        <v>0</v>
      </c>
      <c r="G1007">
        <v>45</v>
      </c>
      <c r="I1007" s="49"/>
      <c r="M1007" s="49"/>
      <c r="N1007" s="49"/>
      <c r="O1007" s="49"/>
      <c r="P1007">
        <v>5</v>
      </c>
      <c r="Q1007" t="s">
        <v>3837</v>
      </c>
      <c r="S1007" s="49"/>
      <c r="T1007" s="49"/>
      <c r="U1007" s="49"/>
      <c r="W1007" s="49"/>
      <c r="Z1007" s="49"/>
      <c r="AA1007" s="49"/>
      <c r="AB1007" s="49"/>
    </row>
    <row r="1008" spans="1:28" x14ac:dyDescent="0.25">
      <c r="A1008" t="s">
        <v>3838</v>
      </c>
      <c r="B1008" t="s">
        <v>1025</v>
      </c>
      <c r="C1008" t="s">
        <v>329</v>
      </c>
      <c r="D1008">
        <v>3</v>
      </c>
      <c r="E1008">
        <v>0</v>
      </c>
      <c r="G1008">
        <v>45</v>
      </c>
      <c r="I1008" s="49"/>
      <c r="M1008" s="49"/>
      <c r="N1008" s="49"/>
      <c r="O1008" s="49" t="s">
        <v>3839</v>
      </c>
      <c r="P1008">
        <v>5</v>
      </c>
      <c r="Q1008" t="s">
        <v>3840</v>
      </c>
      <c r="S1008" s="49"/>
      <c r="T1008" s="49"/>
      <c r="U1008" s="49"/>
      <c r="W1008" s="49"/>
      <c r="Z1008" s="49"/>
      <c r="AA1008" s="49"/>
      <c r="AB1008" s="49"/>
    </row>
    <row r="1009" spans="1:28" x14ac:dyDescent="0.25">
      <c r="A1009" t="s">
        <v>3841</v>
      </c>
      <c r="B1009" t="s">
        <v>1025</v>
      </c>
      <c r="C1009" t="s">
        <v>368</v>
      </c>
      <c r="D1009">
        <v>1</v>
      </c>
      <c r="G1009">
        <v>240</v>
      </c>
      <c r="H1009">
        <v>1</v>
      </c>
      <c r="I1009" s="49" t="s">
        <v>2238</v>
      </c>
      <c r="M1009" s="49"/>
      <c r="N1009" s="49"/>
      <c r="O1009" s="49" t="s">
        <v>3842</v>
      </c>
      <c r="P1009">
        <v>5</v>
      </c>
      <c r="Q1009" t="s">
        <v>1028</v>
      </c>
      <c r="S1009" s="49"/>
      <c r="T1009" s="49"/>
      <c r="U1009" s="49"/>
      <c r="W1009" s="49"/>
      <c r="Z1009" s="49"/>
      <c r="AA1009" s="49"/>
      <c r="AB1009" s="49"/>
    </row>
    <row r="1010" spans="1:28" x14ac:dyDescent="0.25">
      <c r="A1010" t="s">
        <v>3843</v>
      </c>
      <c r="B1010" t="s">
        <v>1029</v>
      </c>
      <c r="C1010" t="s">
        <v>389</v>
      </c>
      <c r="D1010">
        <v>1</v>
      </c>
      <c r="E1010">
        <v>0</v>
      </c>
      <c r="F1010">
        <v>12</v>
      </c>
      <c r="I1010" s="49"/>
      <c r="M1010" s="49"/>
      <c r="N1010" s="49"/>
      <c r="O1010" s="49"/>
      <c r="P1010">
        <v>5</v>
      </c>
      <c r="Q1010" t="s">
        <v>1032</v>
      </c>
      <c r="S1010" s="49"/>
      <c r="T1010" s="49"/>
      <c r="U1010" s="49"/>
      <c r="W1010" s="49"/>
      <c r="Z1010" s="49"/>
      <c r="AA1010" s="49"/>
      <c r="AB1010" s="49"/>
    </row>
    <row r="1011" spans="1:28" x14ac:dyDescent="0.25">
      <c r="A1011" t="s">
        <v>3844</v>
      </c>
      <c r="B1011" t="s">
        <v>1029</v>
      </c>
      <c r="C1011" t="s">
        <v>389</v>
      </c>
      <c r="D1011">
        <v>2</v>
      </c>
      <c r="E1011">
        <v>0</v>
      </c>
      <c r="F1011">
        <v>12</v>
      </c>
      <c r="I1011" s="49"/>
      <c r="M1011" s="49"/>
      <c r="N1011" s="49"/>
      <c r="O1011" s="49"/>
      <c r="P1011">
        <v>5</v>
      </c>
      <c r="Q1011" t="s">
        <v>3845</v>
      </c>
      <c r="S1011" s="49"/>
      <c r="T1011" s="49"/>
      <c r="U1011" s="49"/>
      <c r="W1011" s="49"/>
      <c r="Z1011" s="49"/>
      <c r="AA1011" s="49"/>
      <c r="AB1011" s="49"/>
    </row>
    <row r="1012" spans="1:28" x14ac:dyDescent="0.25">
      <c r="A1012" t="s">
        <v>3846</v>
      </c>
      <c r="B1012" t="s">
        <v>1029</v>
      </c>
      <c r="C1012" t="s">
        <v>411</v>
      </c>
      <c r="D1012">
        <v>1</v>
      </c>
      <c r="E1012">
        <v>5</v>
      </c>
      <c r="F1012">
        <v>10</v>
      </c>
      <c r="I1012" s="49"/>
      <c r="M1012" s="49"/>
      <c r="N1012" s="49"/>
      <c r="O1012" s="49"/>
      <c r="P1012">
        <v>5</v>
      </c>
      <c r="Q1012" t="s">
        <v>3847</v>
      </c>
      <c r="S1012" s="49"/>
      <c r="T1012" s="49"/>
      <c r="U1012" s="49"/>
      <c r="W1012" s="49"/>
      <c r="Z1012" s="49"/>
      <c r="AA1012" s="49"/>
      <c r="AB1012" s="49"/>
    </row>
    <row r="1013" spans="1:28" x14ac:dyDescent="0.25">
      <c r="A1013" t="s">
        <v>3848</v>
      </c>
      <c r="B1013" t="s">
        <v>1029</v>
      </c>
      <c r="C1013" t="s">
        <v>411</v>
      </c>
      <c r="D1013">
        <v>2</v>
      </c>
      <c r="E1013">
        <v>5</v>
      </c>
      <c r="F1013">
        <v>10</v>
      </c>
      <c r="I1013" s="49"/>
      <c r="M1013" s="49"/>
      <c r="N1013" s="49"/>
      <c r="O1013" s="49"/>
      <c r="P1013">
        <v>5</v>
      </c>
      <c r="Q1013" t="s">
        <v>3849</v>
      </c>
      <c r="S1013" s="49"/>
      <c r="T1013" s="49"/>
      <c r="U1013" s="49"/>
      <c r="W1013" s="49"/>
      <c r="Z1013" s="49"/>
      <c r="AA1013" s="49"/>
      <c r="AB1013" s="49"/>
    </row>
    <row r="1014" spans="1:28" x14ac:dyDescent="0.25">
      <c r="A1014" t="s">
        <v>3850</v>
      </c>
      <c r="B1014" t="s">
        <v>1029</v>
      </c>
      <c r="C1014" t="s">
        <v>403</v>
      </c>
      <c r="D1014">
        <v>1</v>
      </c>
      <c r="E1014">
        <v>0</v>
      </c>
      <c r="F1014">
        <v>8</v>
      </c>
      <c r="I1014" s="49"/>
      <c r="M1014" s="49"/>
      <c r="N1014" s="49"/>
      <c r="O1014" s="49" t="s">
        <v>3851</v>
      </c>
      <c r="P1014">
        <v>5</v>
      </c>
      <c r="Q1014" t="s">
        <v>3852</v>
      </c>
      <c r="S1014" s="49"/>
      <c r="T1014" s="49"/>
      <c r="U1014" s="49"/>
      <c r="W1014" s="49"/>
      <c r="Z1014" s="49"/>
      <c r="AA1014" s="49"/>
      <c r="AB1014" s="49"/>
    </row>
    <row r="1015" spans="1:28" x14ac:dyDescent="0.25">
      <c r="A1015" t="s">
        <v>3853</v>
      </c>
      <c r="B1015" t="s">
        <v>1029</v>
      </c>
      <c r="C1015" t="s">
        <v>403</v>
      </c>
      <c r="D1015">
        <v>2</v>
      </c>
      <c r="E1015">
        <v>0</v>
      </c>
      <c r="F1015">
        <v>8</v>
      </c>
      <c r="I1015" s="49"/>
      <c r="M1015" s="49"/>
      <c r="N1015" s="49"/>
      <c r="O1015" s="49" t="s">
        <v>3851</v>
      </c>
      <c r="P1015">
        <v>5</v>
      </c>
      <c r="Q1015" t="s">
        <v>3854</v>
      </c>
      <c r="S1015" s="49"/>
      <c r="T1015" s="49"/>
      <c r="U1015" s="49"/>
      <c r="W1015" s="49"/>
      <c r="Z1015" s="49"/>
      <c r="AA1015" s="49"/>
      <c r="AB1015" s="49"/>
    </row>
    <row r="1016" spans="1:28" x14ac:dyDescent="0.25">
      <c r="A1016" t="s">
        <v>3855</v>
      </c>
      <c r="B1016" t="s">
        <v>1029</v>
      </c>
      <c r="C1016" t="s">
        <v>1404</v>
      </c>
      <c r="D1016">
        <v>1</v>
      </c>
      <c r="E1016">
        <v>55</v>
      </c>
      <c r="F1016">
        <v>8</v>
      </c>
      <c r="I1016" s="49"/>
      <c r="J1016">
        <v>3</v>
      </c>
      <c r="K1016">
        <v>1</v>
      </c>
      <c r="L1016">
        <v>1</v>
      </c>
      <c r="M1016" s="49" t="s">
        <v>3856</v>
      </c>
      <c r="N1016" s="49"/>
      <c r="O1016" s="49" t="s">
        <v>3857</v>
      </c>
      <c r="P1016">
        <v>5</v>
      </c>
      <c r="Q1016" t="s">
        <v>3858</v>
      </c>
      <c r="S1016" s="49"/>
      <c r="T1016" s="49"/>
      <c r="U1016" s="49"/>
      <c r="W1016" s="49"/>
      <c r="Z1016" s="49"/>
      <c r="AA1016" s="49"/>
      <c r="AB1016" s="49"/>
    </row>
    <row r="1017" spans="1:28" x14ac:dyDescent="0.25">
      <c r="A1017" t="s">
        <v>3859</v>
      </c>
      <c r="B1017" t="s">
        <v>1029</v>
      </c>
      <c r="C1017" t="s">
        <v>1404</v>
      </c>
      <c r="D1017">
        <v>2</v>
      </c>
      <c r="E1017">
        <v>55</v>
      </c>
      <c r="F1017">
        <v>8</v>
      </c>
      <c r="I1017" s="49"/>
      <c r="J1017">
        <v>3</v>
      </c>
      <c r="K1017">
        <v>1</v>
      </c>
      <c r="L1017">
        <v>1</v>
      </c>
      <c r="M1017" s="49" t="s">
        <v>3856</v>
      </c>
      <c r="N1017" s="49"/>
      <c r="O1017" s="49" t="s">
        <v>3857</v>
      </c>
      <c r="P1017">
        <v>5</v>
      </c>
      <c r="Q1017" t="s">
        <v>3860</v>
      </c>
      <c r="S1017" s="49"/>
      <c r="T1017" s="49"/>
      <c r="U1017" s="49"/>
      <c r="W1017" s="49"/>
      <c r="Z1017" s="49"/>
      <c r="AA1017" s="49"/>
      <c r="AB1017" s="49"/>
    </row>
    <row r="1018" spans="1:28" x14ac:dyDescent="0.25">
      <c r="A1018" t="s">
        <v>3861</v>
      </c>
      <c r="B1018" t="s">
        <v>1029</v>
      </c>
      <c r="C1018" t="s">
        <v>1404</v>
      </c>
      <c r="D1018">
        <v>3</v>
      </c>
      <c r="E1018">
        <v>55</v>
      </c>
      <c r="F1018">
        <v>8</v>
      </c>
      <c r="I1018" s="49"/>
      <c r="J1018">
        <v>3</v>
      </c>
      <c r="K1018">
        <v>1</v>
      </c>
      <c r="L1018">
        <v>2</v>
      </c>
      <c r="M1018" s="49" t="s">
        <v>610</v>
      </c>
      <c r="N1018" s="49"/>
      <c r="O1018" s="49" t="s">
        <v>3862</v>
      </c>
      <c r="P1018">
        <v>5</v>
      </c>
      <c r="Q1018" t="s">
        <v>3863</v>
      </c>
      <c r="S1018" s="49"/>
      <c r="T1018" s="49"/>
      <c r="U1018" s="49"/>
      <c r="W1018" s="49"/>
      <c r="Z1018" s="49"/>
      <c r="AA1018" s="49"/>
      <c r="AB1018" s="49"/>
    </row>
    <row r="1019" spans="1:28" x14ac:dyDescent="0.25">
      <c r="A1019" t="s">
        <v>3864</v>
      </c>
      <c r="B1019" t="s">
        <v>1029</v>
      </c>
      <c r="C1019" t="s">
        <v>1404</v>
      </c>
      <c r="D1019">
        <v>4</v>
      </c>
      <c r="E1019">
        <v>55</v>
      </c>
      <c r="F1019">
        <v>7</v>
      </c>
      <c r="I1019" s="49"/>
      <c r="J1019">
        <v>3</v>
      </c>
      <c r="K1019">
        <v>1</v>
      </c>
      <c r="L1019">
        <v>1</v>
      </c>
      <c r="M1019" s="49" t="s">
        <v>610</v>
      </c>
      <c r="N1019" s="49"/>
      <c r="O1019" s="49" t="s">
        <v>3865</v>
      </c>
      <c r="P1019">
        <v>5</v>
      </c>
      <c r="Q1019" t="s">
        <v>3866</v>
      </c>
      <c r="S1019" s="49"/>
      <c r="T1019" s="49"/>
      <c r="U1019" s="49"/>
      <c r="W1019" s="49"/>
      <c r="Z1019" s="49"/>
      <c r="AA1019" s="49"/>
      <c r="AB1019" s="49"/>
    </row>
    <row r="1020" spans="1:28" x14ac:dyDescent="0.25">
      <c r="A1020" t="s">
        <v>3867</v>
      </c>
      <c r="B1020" t="s">
        <v>1029</v>
      </c>
      <c r="C1020" t="s">
        <v>2295</v>
      </c>
      <c r="D1020">
        <v>1</v>
      </c>
      <c r="E1020">
        <v>40</v>
      </c>
      <c r="F1020">
        <v>10</v>
      </c>
      <c r="I1020" s="49"/>
      <c r="J1020">
        <v>3</v>
      </c>
      <c r="K1020">
        <v>1</v>
      </c>
      <c r="L1020">
        <v>2</v>
      </c>
      <c r="M1020" s="49" t="s">
        <v>618</v>
      </c>
      <c r="N1020" s="49"/>
      <c r="O1020" s="49" t="s">
        <v>3868</v>
      </c>
      <c r="P1020">
        <v>5</v>
      </c>
      <c r="Q1020" t="s">
        <v>3869</v>
      </c>
      <c r="S1020" s="49"/>
      <c r="T1020" s="49"/>
      <c r="U1020" s="49"/>
      <c r="W1020" s="49"/>
      <c r="Z1020" s="49"/>
      <c r="AA1020" s="49"/>
      <c r="AB1020" s="49"/>
    </row>
    <row r="1021" spans="1:28" x14ac:dyDescent="0.25">
      <c r="A1021" t="s">
        <v>3870</v>
      </c>
      <c r="B1021" t="s">
        <v>1029</v>
      </c>
      <c r="C1021" t="s">
        <v>2295</v>
      </c>
      <c r="D1021">
        <v>2</v>
      </c>
      <c r="E1021">
        <v>50</v>
      </c>
      <c r="F1021">
        <v>10</v>
      </c>
      <c r="I1021" s="49"/>
      <c r="J1021">
        <v>3</v>
      </c>
      <c r="K1021">
        <v>1</v>
      </c>
      <c r="L1021">
        <v>2</v>
      </c>
      <c r="M1021" s="49" t="s">
        <v>618</v>
      </c>
      <c r="N1021" s="49"/>
      <c r="O1021" s="49" t="s">
        <v>3868</v>
      </c>
      <c r="P1021">
        <v>5</v>
      </c>
      <c r="Q1021" t="s">
        <v>3871</v>
      </c>
      <c r="S1021" s="49"/>
      <c r="T1021" s="49"/>
      <c r="U1021" s="49"/>
      <c r="W1021" s="49"/>
      <c r="Z1021" s="49"/>
      <c r="AA1021" s="49"/>
      <c r="AB1021" s="49"/>
    </row>
    <row r="1022" spans="1:28" x14ac:dyDescent="0.25">
      <c r="A1022" t="s">
        <v>3872</v>
      </c>
      <c r="B1022" t="s">
        <v>1029</v>
      </c>
      <c r="C1022" t="s">
        <v>2295</v>
      </c>
      <c r="D1022">
        <v>3</v>
      </c>
      <c r="E1022">
        <v>60</v>
      </c>
      <c r="F1022">
        <v>9</v>
      </c>
      <c r="I1022" s="49"/>
      <c r="J1022">
        <v>3</v>
      </c>
      <c r="K1022">
        <v>1</v>
      </c>
      <c r="L1022">
        <v>2</v>
      </c>
      <c r="M1022" s="49" t="s">
        <v>618</v>
      </c>
      <c r="N1022" s="49"/>
      <c r="O1022" s="49" t="s">
        <v>3868</v>
      </c>
      <c r="P1022">
        <v>5</v>
      </c>
      <c r="Q1022" t="s">
        <v>3873</v>
      </c>
      <c r="S1022" s="49"/>
      <c r="T1022" s="49"/>
      <c r="U1022" s="49"/>
      <c r="W1022" s="49"/>
      <c r="Z1022" s="49"/>
      <c r="AA1022" s="49"/>
      <c r="AB1022" s="49"/>
    </row>
    <row r="1023" spans="1:28" x14ac:dyDescent="0.25">
      <c r="A1023" t="s">
        <v>3874</v>
      </c>
      <c r="B1023" t="s">
        <v>1029</v>
      </c>
      <c r="C1023" t="s">
        <v>192</v>
      </c>
      <c r="D1023">
        <v>1</v>
      </c>
      <c r="E1023">
        <v>20</v>
      </c>
      <c r="F1023">
        <v>10</v>
      </c>
      <c r="I1023" s="49"/>
      <c r="J1023">
        <v>3</v>
      </c>
      <c r="K1023">
        <v>1</v>
      </c>
      <c r="L1023">
        <v>2</v>
      </c>
      <c r="M1023" s="49" t="s">
        <v>3856</v>
      </c>
      <c r="N1023" s="49"/>
      <c r="O1023" s="49" t="s">
        <v>3875</v>
      </c>
      <c r="P1023">
        <v>5</v>
      </c>
      <c r="Q1023" t="s">
        <v>3876</v>
      </c>
      <c r="S1023" s="49"/>
      <c r="T1023" s="49"/>
      <c r="U1023" s="49"/>
      <c r="W1023" s="49"/>
      <c r="Z1023" s="49"/>
      <c r="AA1023" s="49"/>
      <c r="AB1023" s="49"/>
    </row>
    <row r="1024" spans="1:28" x14ac:dyDescent="0.25">
      <c r="A1024" t="s">
        <v>3877</v>
      </c>
      <c r="B1024" t="s">
        <v>1029</v>
      </c>
      <c r="C1024" t="s">
        <v>192</v>
      </c>
      <c r="D1024">
        <v>2</v>
      </c>
      <c r="E1024">
        <v>30</v>
      </c>
      <c r="F1024">
        <v>10</v>
      </c>
      <c r="I1024" s="49"/>
      <c r="J1024">
        <v>3</v>
      </c>
      <c r="K1024">
        <v>1</v>
      </c>
      <c r="L1024">
        <v>2</v>
      </c>
      <c r="M1024" s="49" t="s">
        <v>3856</v>
      </c>
      <c r="N1024" s="49"/>
      <c r="O1024" s="49" t="s">
        <v>3875</v>
      </c>
      <c r="P1024">
        <v>5</v>
      </c>
      <c r="Q1024" t="s">
        <v>3878</v>
      </c>
      <c r="S1024" s="49"/>
      <c r="T1024" s="49"/>
      <c r="U1024" s="49"/>
      <c r="W1024" s="49"/>
      <c r="Z1024" s="49"/>
      <c r="AA1024" s="49"/>
      <c r="AB1024" s="49"/>
    </row>
    <row r="1025" spans="1:28" x14ac:dyDescent="0.25">
      <c r="A1025" t="s">
        <v>3879</v>
      </c>
      <c r="B1025" t="s">
        <v>1029</v>
      </c>
      <c r="C1025" t="s">
        <v>192</v>
      </c>
      <c r="D1025">
        <v>3</v>
      </c>
      <c r="E1025">
        <v>40</v>
      </c>
      <c r="F1025">
        <v>5</v>
      </c>
      <c r="I1025" s="49"/>
      <c r="J1025">
        <v>3</v>
      </c>
      <c r="K1025">
        <v>1</v>
      </c>
      <c r="L1025">
        <v>2</v>
      </c>
      <c r="M1025" s="49" t="s">
        <v>3856</v>
      </c>
      <c r="N1025" s="49"/>
      <c r="O1025" s="49" t="s">
        <v>3875</v>
      </c>
      <c r="P1025">
        <v>5</v>
      </c>
      <c r="Q1025" t="s">
        <v>3880</v>
      </c>
      <c r="S1025" s="49"/>
      <c r="T1025" s="49"/>
      <c r="U1025" s="49"/>
      <c r="W1025" s="49"/>
      <c r="Z1025" s="49"/>
      <c r="AA1025" s="49"/>
      <c r="AB1025" s="49"/>
    </row>
    <row r="1026" spans="1:28" x14ac:dyDescent="0.25">
      <c r="A1026" t="s">
        <v>3881</v>
      </c>
      <c r="B1026" t="s">
        <v>1029</v>
      </c>
      <c r="C1026" t="s">
        <v>214</v>
      </c>
      <c r="D1026">
        <v>1</v>
      </c>
      <c r="E1026">
        <v>45</v>
      </c>
      <c r="F1026">
        <v>10</v>
      </c>
      <c r="I1026" s="49"/>
      <c r="J1026">
        <v>2</v>
      </c>
      <c r="K1026">
        <v>1</v>
      </c>
      <c r="L1026">
        <v>2</v>
      </c>
      <c r="M1026" s="49" t="s">
        <v>3856</v>
      </c>
      <c r="N1026" s="49"/>
      <c r="O1026" s="49" t="s">
        <v>3882</v>
      </c>
      <c r="P1026">
        <v>5</v>
      </c>
      <c r="Q1026" t="s">
        <v>3883</v>
      </c>
      <c r="S1026" s="49"/>
      <c r="T1026" s="49"/>
      <c r="U1026" s="49"/>
      <c r="W1026" s="49"/>
      <c r="Z1026" s="49"/>
      <c r="AA1026" s="49"/>
      <c r="AB1026" s="49"/>
    </row>
    <row r="1027" spans="1:28" x14ac:dyDescent="0.25">
      <c r="A1027" t="s">
        <v>3884</v>
      </c>
      <c r="B1027" t="s">
        <v>1029</v>
      </c>
      <c r="C1027" t="s">
        <v>214</v>
      </c>
      <c r="D1027">
        <v>2</v>
      </c>
      <c r="E1027">
        <v>45</v>
      </c>
      <c r="F1027">
        <v>9</v>
      </c>
      <c r="I1027" s="49"/>
      <c r="J1027">
        <v>2</v>
      </c>
      <c r="K1027">
        <v>1</v>
      </c>
      <c r="L1027">
        <v>2</v>
      </c>
      <c r="M1027" s="49" t="s">
        <v>3856</v>
      </c>
      <c r="N1027" s="49"/>
      <c r="O1027" s="49" t="s">
        <v>3885</v>
      </c>
      <c r="P1027">
        <v>5</v>
      </c>
      <c r="Q1027" t="s">
        <v>3886</v>
      </c>
      <c r="S1027" s="49"/>
      <c r="T1027" s="49"/>
      <c r="U1027" s="49"/>
      <c r="W1027" s="49"/>
      <c r="Z1027" s="49"/>
      <c r="AA1027" s="49"/>
      <c r="AB1027" s="49"/>
    </row>
    <row r="1028" spans="1:28" x14ac:dyDescent="0.25">
      <c r="A1028" t="s">
        <v>3887</v>
      </c>
      <c r="B1028" t="s">
        <v>1029</v>
      </c>
      <c r="C1028" t="s">
        <v>214</v>
      </c>
      <c r="D1028">
        <v>3</v>
      </c>
      <c r="E1028">
        <v>50</v>
      </c>
      <c r="F1028">
        <v>7</v>
      </c>
      <c r="I1028" s="49"/>
      <c r="J1028">
        <v>2</v>
      </c>
      <c r="K1028">
        <v>1</v>
      </c>
      <c r="L1028">
        <v>2</v>
      </c>
      <c r="M1028" s="49" t="s">
        <v>610</v>
      </c>
      <c r="N1028" s="49"/>
      <c r="O1028" s="49" t="s">
        <v>3888</v>
      </c>
      <c r="P1028">
        <v>5</v>
      </c>
      <c r="Q1028" t="s">
        <v>3889</v>
      </c>
      <c r="S1028" s="49"/>
      <c r="T1028" s="49"/>
      <c r="U1028" s="49"/>
      <c r="W1028" s="49"/>
      <c r="Z1028" s="49"/>
      <c r="AA1028" s="49"/>
      <c r="AB1028" s="49"/>
    </row>
    <row r="1029" spans="1:28" x14ac:dyDescent="0.25">
      <c r="A1029" t="s">
        <v>3890</v>
      </c>
      <c r="B1029" t="s">
        <v>1029</v>
      </c>
      <c r="C1029" t="s">
        <v>214</v>
      </c>
      <c r="D1029">
        <v>4</v>
      </c>
      <c r="E1029">
        <v>50</v>
      </c>
      <c r="F1029">
        <v>5</v>
      </c>
      <c r="I1029" s="49"/>
      <c r="J1029">
        <v>2</v>
      </c>
      <c r="K1029">
        <v>1</v>
      </c>
      <c r="L1029">
        <v>2</v>
      </c>
      <c r="M1029" s="49" t="s">
        <v>1646</v>
      </c>
      <c r="N1029" s="49"/>
      <c r="O1029" s="49" t="s">
        <v>3891</v>
      </c>
      <c r="P1029">
        <v>5</v>
      </c>
      <c r="Q1029" t="s">
        <v>3892</v>
      </c>
      <c r="S1029" s="49"/>
      <c r="T1029" s="49"/>
      <c r="U1029" s="49"/>
      <c r="W1029" s="49"/>
      <c r="Z1029" s="49"/>
      <c r="AA1029" s="49"/>
      <c r="AB1029" s="49"/>
    </row>
    <row r="1030" spans="1:28" x14ac:dyDescent="0.25">
      <c r="A1030" t="s">
        <v>3893</v>
      </c>
      <c r="B1030" t="s">
        <v>1029</v>
      </c>
      <c r="C1030" t="s">
        <v>235</v>
      </c>
      <c r="D1030">
        <v>1</v>
      </c>
      <c r="E1030">
        <v>7.5</v>
      </c>
      <c r="F1030">
        <v>12</v>
      </c>
      <c r="I1030" s="49"/>
      <c r="J1030">
        <v>2</v>
      </c>
      <c r="K1030">
        <v>1</v>
      </c>
      <c r="L1030">
        <v>2</v>
      </c>
      <c r="M1030" s="49" t="s">
        <v>618</v>
      </c>
      <c r="N1030" s="49"/>
      <c r="O1030" s="49" t="s">
        <v>3894</v>
      </c>
      <c r="P1030">
        <v>5</v>
      </c>
      <c r="Q1030" t="s">
        <v>3895</v>
      </c>
      <c r="S1030" s="49"/>
      <c r="T1030" s="49"/>
      <c r="U1030" s="49"/>
      <c r="W1030" s="49"/>
      <c r="Z1030" s="49"/>
      <c r="AA1030" s="49"/>
      <c r="AB1030" s="49"/>
    </row>
    <row r="1031" spans="1:28" x14ac:dyDescent="0.25">
      <c r="A1031" t="s">
        <v>3896</v>
      </c>
      <c r="B1031" t="s">
        <v>1029</v>
      </c>
      <c r="C1031" t="s">
        <v>235</v>
      </c>
      <c r="D1031">
        <v>2</v>
      </c>
      <c r="E1031">
        <v>12.5</v>
      </c>
      <c r="F1031">
        <v>12</v>
      </c>
      <c r="I1031" s="49"/>
      <c r="J1031">
        <v>2</v>
      </c>
      <c r="K1031">
        <v>1</v>
      </c>
      <c r="L1031">
        <v>2</v>
      </c>
      <c r="M1031" s="49" t="s">
        <v>618</v>
      </c>
      <c r="N1031" s="49"/>
      <c r="O1031" s="49" t="s">
        <v>2154</v>
      </c>
      <c r="P1031">
        <v>5</v>
      </c>
      <c r="Q1031" t="s">
        <v>3897</v>
      </c>
      <c r="S1031" s="49"/>
      <c r="T1031" s="49"/>
      <c r="U1031" s="49"/>
      <c r="W1031" s="49"/>
      <c r="Z1031" s="49"/>
      <c r="AA1031" s="49"/>
      <c r="AB1031" s="49"/>
    </row>
    <row r="1032" spans="1:28" x14ac:dyDescent="0.25">
      <c r="A1032" t="s">
        <v>3898</v>
      </c>
      <c r="B1032" t="s">
        <v>1029</v>
      </c>
      <c r="C1032" t="s">
        <v>235</v>
      </c>
      <c r="D1032">
        <v>3</v>
      </c>
      <c r="E1032">
        <v>15</v>
      </c>
      <c r="F1032">
        <v>12</v>
      </c>
      <c r="I1032" s="49"/>
      <c r="J1032">
        <v>3</v>
      </c>
      <c r="K1032">
        <v>1</v>
      </c>
      <c r="L1032">
        <v>1</v>
      </c>
      <c r="M1032" s="49" t="s">
        <v>618</v>
      </c>
      <c r="N1032" s="49"/>
      <c r="O1032" s="49" t="s">
        <v>3899</v>
      </c>
      <c r="P1032">
        <v>5</v>
      </c>
      <c r="Q1032" t="s">
        <v>3900</v>
      </c>
      <c r="S1032" s="49"/>
      <c r="T1032" s="49"/>
      <c r="U1032" s="49"/>
      <c r="W1032" s="49"/>
      <c r="Z1032" s="49"/>
      <c r="AA1032" s="49"/>
      <c r="AB1032" s="49"/>
    </row>
    <row r="1033" spans="1:28" x14ac:dyDescent="0.25">
      <c r="A1033" t="s">
        <v>3901</v>
      </c>
      <c r="B1033" t="s">
        <v>1029</v>
      </c>
      <c r="C1033" t="s">
        <v>235</v>
      </c>
      <c r="D1033">
        <v>4</v>
      </c>
      <c r="E1033">
        <v>15</v>
      </c>
      <c r="F1033">
        <v>12</v>
      </c>
      <c r="I1033" s="49"/>
      <c r="J1033">
        <v>3</v>
      </c>
      <c r="K1033">
        <v>1</v>
      </c>
      <c r="L1033">
        <v>1</v>
      </c>
      <c r="M1033" s="49" t="s">
        <v>618</v>
      </c>
      <c r="N1033" s="49"/>
      <c r="O1033" s="49" t="s">
        <v>3899</v>
      </c>
      <c r="P1033">
        <v>5</v>
      </c>
      <c r="Q1033" t="s">
        <v>3902</v>
      </c>
      <c r="S1033" s="49"/>
      <c r="T1033" s="49"/>
      <c r="U1033" s="49"/>
      <c r="W1033" s="49"/>
      <c r="Z1033" s="49"/>
      <c r="AA1033" s="49"/>
      <c r="AB1033" s="49"/>
    </row>
    <row r="1034" spans="1:28" x14ac:dyDescent="0.25">
      <c r="A1034" t="s">
        <v>3903</v>
      </c>
      <c r="B1034" t="s">
        <v>1029</v>
      </c>
      <c r="C1034" t="s">
        <v>303</v>
      </c>
      <c r="D1034">
        <v>1</v>
      </c>
      <c r="E1034">
        <v>10</v>
      </c>
      <c r="F1034">
        <v>12</v>
      </c>
      <c r="I1034" s="49"/>
      <c r="J1034">
        <v>2</v>
      </c>
      <c r="K1034">
        <v>1</v>
      </c>
      <c r="L1034">
        <v>2</v>
      </c>
      <c r="M1034" s="49" t="s">
        <v>3856</v>
      </c>
      <c r="N1034" s="49"/>
      <c r="O1034" s="49" t="s">
        <v>3882</v>
      </c>
      <c r="P1034">
        <v>5</v>
      </c>
      <c r="Q1034" t="s">
        <v>3904</v>
      </c>
      <c r="S1034" s="49"/>
      <c r="T1034" s="49"/>
      <c r="U1034" s="49"/>
      <c r="W1034" s="49"/>
      <c r="Z1034" s="49"/>
      <c r="AA1034" s="49"/>
      <c r="AB1034" s="49"/>
    </row>
    <row r="1035" spans="1:28" x14ac:dyDescent="0.25">
      <c r="A1035" t="s">
        <v>3905</v>
      </c>
      <c r="B1035" t="s">
        <v>1029</v>
      </c>
      <c r="C1035" t="s">
        <v>303</v>
      </c>
      <c r="D1035">
        <v>2</v>
      </c>
      <c r="E1035">
        <v>10</v>
      </c>
      <c r="F1035">
        <v>12</v>
      </c>
      <c r="I1035" s="49"/>
      <c r="J1035">
        <v>2</v>
      </c>
      <c r="K1035">
        <v>1</v>
      </c>
      <c r="L1035">
        <v>2</v>
      </c>
      <c r="M1035" s="49" t="s">
        <v>3856</v>
      </c>
      <c r="N1035" s="49"/>
      <c r="O1035" s="49" t="s">
        <v>3906</v>
      </c>
      <c r="P1035">
        <v>5</v>
      </c>
      <c r="Q1035" t="s">
        <v>3907</v>
      </c>
      <c r="S1035" s="49"/>
      <c r="T1035" s="49"/>
      <c r="U1035" s="49"/>
      <c r="W1035" s="49"/>
      <c r="Z1035" s="49"/>
      <c r="AA1035" s="49"/>
      <c r="AB1035" s="49"/>
    </row>
    <row r="1036" spans="1:28" x14ac:dyDescent="0.25">
      <c r="A1036" t="s">
        <v>3908</v>
      </c>
      <c r="B1036" t="s">
        <v>1029</v>
      </c>
      <c r="C1036" t="s">
        <v>303</v>
      </c>
      <c r="D1036">
        <v>3</v>
      </c>
      <c r="E1036">
        <v>10</v>
      </c>
      <c r="F1036">
        <v>10</v>
      </c>
      <c r="I1036" s="49"/>
      <c r="J1036">
        <v>2</v>
      </c>
      <c r="K1036">
        <v>1</v>
      </c>
      <c r="L1036">
        <v>2</v>
      </c>
      <c r="M1036" s="49" t="s">
        <v>3856</v>
      </c>
      <c r="N1036" s="49"/>
      <c r="O1036" s="49" t="s">
        <v>3906</v>
      </c>
      <c r="P1036">
        <v>5</v>
      </c>
      <c r="Q1036" t="s">
        <v>1033</v>
      </c>
      <c r="S1036" s="49"/>
      <c r="T1036" s="49"/>
      <c r="U1036" s="49"/>
      <c r="W1036" s="49"/>
      <c r="Z1036" s="49"/>
      <c r="AA1036" s="49"/>
      <c r="AB1036" s="49"/>
    </row>
    <row r="1037" spans="1:28" x14ac:dyDescent="0.25">
      <c r="A1037" t="s">
        <v>3909</v>
      </c>
      <c r="B1037" t="s">
        <v>1034</v>
      </c>
      <c r="C1037" t="s">
        <v>15</v>
      </c>
      <c r="D1037">
        <v>1</v>
      </c>
      <c r="E1037">
        <v>75</v>
      </c>
      <c r="G1037">
        <v>60</v>
      </c>
      <c r="I1037" s="49"/>
      <c r="M1037" s="49"/>
      <c r="N1037" s="49"/>
      <c r="O1037" s="49" t="s">
        <v>3790</v>
      </c>
      <c r="P1037">
        <v>5</v>
      </c>
      <c r="Q1037" t="s">
        <v>1037</v>
      </c>
      <c r="S1037" s="49"/>
      <c r="T1037" s="49"/>
      <c r="U1037" s="49"/>
      <c r="W1037" s="49"/>
      <c r="Z1037" s="49"/>
      <c r="AA1037" s="49"/>
      <c r="AB1037" s="49"/>
    </row>
    <row r="1038" spans="1:28" x14ac:dyDescent="0.25">
      <c r="A1038" t="s">
        <v>3910</v>
      </c>
      <c r="B1038" t="s">
        <v>1034</v>
      </c>
      <c r="C1038" t="s">
        <v>15</v>
      </c>
      <c r="D1038">
        <v>2</v>
      </c>
      <c r="E1038">
        <v>75</v>
      </c>
      <c r="G1038">
        <v>60</v>
      </c>
      <c r="I1038" s="49"/>
      <c r="M1038" s="49"/>
      <c r="N1038" s="49"/>
      <c r="O1038" s="49" t="s">
        <v>3790</v>
      </c>
      <c r="P1038">
        <v>5</v>
      </c>
      <c r="Q1038" t="s">
        <v>3911</v>
      </c>
      <c r="S1038" s="49"/>
      <c r="T1038" s="49"/>
      <c r="U1038" s="49"/>
      <c r="W1038" s="49"/>
      <c r="Z1038" s="49"/>
      <c r="AA1038" s="49"/>
      <c r="AB1038" s="49"/>
    </row>
    <row r="1039" spans="1:28" x14ac:dyDescent="0.25">
      <c r="A1039" t="s">
        <v>3912</v>
      </c>
      <c r="B1039" t="s">
        <v>1034</v>
      </c>
      <c r="C1039" t="s">
        <v>15</v>
      </c>
      <c r="D1039">
        <v>3</v>
      </c>
      <c r="E1039">
        <v>75</v>
      </c>
      <c r="G1039">
        <v>60</v>
      </c>
      <c r="I1039" s="49"/>
      <c r="M1039" s="49"/>
      <c r="N1039" s="49"/>
      <c r="O1039" s="49" t="s">
        <v>3790</v>
      </c>
      <c r="P1039">
        <v>5</v>
      </c>
      <c r="Q1039" t="s">
        <v>3913</v>
      </c>
      <c r="S1039" s="49"/>
      <c r="T1039" s="49"/>
      <c r="U1039" s="49"/>
      <c r="W1039" s="49"/>
      <c r="Z1039" s="49"/>
      <c r="AA1039" s="49"/>
      <c r="AB1039" s="49"/>
    </row>
    <row r="1040" spans="1:28" x14ac:dyDescent="0.25">
      <c r="A1040" t="s">
        <v>3914</v>
      </c>
      <c r="B1040" t="s">
        <v>1034</v>
      </c>
      <c r="C1040" t="s">
        <v>41</v>
      </c>
      <c r="D1040">
        <v>1</v>
      </c>
      <c r="E1040">
        <v>70</v>
      </c>
      <c r="F1040">
        <v>10</v>
      </c>
      <c r="I1040" s="49"/>
      <c r="J1040">
        <v>2</v>
      </c>
      <c r="K1040">
        <v>1</v>
      </c>
      <c r="L1040">
        <v>2</v>
      </c>
      <c r="M1040" s="49" t="s">
        <v>618</v>
      </c>
      <c r="N1040" s="49"/>
      <c r="O1040" s="49" t="s">
        <v>2154</v>
      </c>
      <c r="P1040">
        <v>5</v>
      </c>
      <c r="Q1040" t="s">
        <v>3915</v>
      </c>
      <c r="S1040" s="49"/>
      <c r="T1040" s="49"/>
      <c r="U1040" s="49"/>
      <c r="W1040" s="49"/>
      <c r="Z1040" s="49"/>
      <c r="AA1040" s="49"/>
      <c r="AB1040" s="49"/>
    </row>
    <row r="1041" spans="1:28" x14ac:dyDescent="0.25">
      <c r="A1041" t="s">
        <v>3916</v>
      </c>
      <c r="B1041" t="s">
        <v>1034</v>
      </c>
      <c r="C1041" t="s">
        <v>41</v>
      </c>
      <c r="D1041">
        <v>2</v>
      </c>
      <c r="E1041">
        <v>70</v>
      </c>
      <c r="F1041">
        <v>10</v>
      </c>
      <c r="I1041" s="49"/>
      <c r="J1041">
        <v>2</v>
      </c>
      <c r="K1041">
        <v>1</v>
      </c>
      <c r="L1041">
        <v>2</v>
      </c>
      <c r="M1041" s="49" t="s">
        <v>610</v>
      </c>
      <c r="N1041" s="49"/>
      <c r="O1041" s="49" t="s">
        <v>1937</v>
      </c>
      <c r="P1041">
        <v>5</v>
      </c>
      <c r="Q1041" t="s">
        <v>3917</v>
      </c>
      <c r="S1041" s="49"/>
      <c r="T1041" s="49"/>
      <c r="U1041" s="49"/>
      <c r="W1041" s="49"/>
      <c r="Z1041" s="49"/>
      <c r="AA1041" s="49"/>
      <c r="AB1041" s="49"/>
    </row>
    <row r="1042" spans="1:28" x14ac:dyDescent="0.25">
      <c r="A1042" t="s">
        <v>3918</v>
      </c>
      <c r="B1042" t="s">
        <v>1034</v>
      </c>
      <c r="C1042" t="s">
        <v>41</v>
      </c>
      <c r="D1042">
        <v>3</v>
      </c>
      <c r="E1042">
        <v>70</v>
      </c>
      <c r="F1042">
        <v>8.5</v>
      </c>
      <c r="I1042" s="49"/>
      <c r="J1042">
        <v>2</v>
      </c>
      <c r="K1042">
        <v>1</v>
      </c>
      <c r="L1042">
        <v>2</v>
      </c>
      <c r="M1042" s="49" t="s">
        <v>610</v>
      </c>
      <c r="N1042" s="49"/>
      <c r="O1042" s="49" t="s">
        <v>3919</v>
      </c>
      <c r="P1042">
        <v>5</v>
      </c>
      <c r="Q1042" t="s">
        <v>3920</v>
      </c>
      <c r="S1042" s="49"/>
      <c r="T1042" s="49"/>
      <c r="U1042" s="49"/>
      <c r="W1042" s="49"/>
      <c r="Z1042" s="49"/>
      <c r="AA1042" s="49"/>
      <c r="AB1042" s="49"/>
    </row>
    <row r="1043" spans="1:28" x14ac:dyDescent="0.25">
      <c r="A1043" t="s">
        <v>3921</v>
      </c>
      <c r="B1043" t="s">
        <v>1034</v>
      </c>
      <c r="C1043" t="s">
        <v>41</v>
      </c>
      <c r="D1043">
        <v>4</v>
      </c>
      <c r="E1043">
        <v>70</v>
      </c>
      <c r="F1043">
        <v>7.5</v>
      </c>
      <c r="I1043" s="49"/>
      <c r="J1043">
        <v>2</v>
      </c>
      <c r="K1043">
        <v>1</v>
      </c>
      <c r="L1043">
        <v>2</v>
      </c>
      <c r="M1043" s="49" t="s">
        <v>610</v>
      </c>
      <c r="N1043" s="49"/>
      <c r="O1043" s="49" t="s">
        <v>3922</v>
      </c>
      <c r="P1043">
        <v>5</v>
      </c>
      <c r="Q1043" t="s">
        <v>3923</v>
      </c>
      <c r="S1043" s="49"/>
      <c r="T1043" s="49"/>
      <c r="U1043" s="49"/>
      <c r="W1043" s="49"/>
      <c r="Z1043" s="49"/>
      <c r="AA1043" s="49"/>
      <c r="AB1043" s="49"/>
    </row>
    <row r="1044" spans="1:28" x14ac:dyDescent="0.25">
      <c r="A1044" t="s">
        <v>3924</v>
      </c>
      <c r="B1044" t="s">
        <v>1034</v>
      </c>
      <c r="C1044" t="s">
        <v>45</v>
      </c>
      <c r="D1044">
        <v>1</v>
      </c>
      <c r="E1044">
        <v>140</v>
      </c>
      <c r="F1044">
        <v>12</v>
      </c>
      <c r="I1044" s="49"/>
      <c r="J1044">
        <v>2</v>
      </c>
      <c r="K1044">
        <v>1</v>
      </c>
      <c r="L1044">
        <v>2</v>
      </c>
      <c r="M1044" s="49" t="s">
        <v>610</v>
      </c>
      <c r="N1044" s="49"/>
      <c r="O1044" s="49" t="s">
        <v>3925</v>
      </c>
      <c r="P1044">
        <v>5</v>
      </c>
      <c r="Q1044" t="s">
        <v>3926</v>
      </c>
      <c r="S1044" s="49"/>
      <c r="T1044" s="49"/>
      <c r="U1044" s="49"/>
      <c r="W1044" s="49"/>
      <c r="Z1044" s="49"/>
      <c r="AA1044" s="49"/>
      <c r="AB1044" s="49"/>
    </row>
    <row r="1045" spans="1:28" x14ac:dyDescent="0.25">
      <c r="A1045" t="s">
        <v>3927</v>
      </c>
      <c r="B1045" t="s">
        <v>1034</v>
      </c>
      <c r="C1045" t="s">
        <v>45</v>
      </c>
      <c r="D1045">
        <v>2</v>
      </c>
      <c r="E1045">
        <v>140</v>
      </c>
      <c r="F1045">
        <v>12</v>
      </c>
      <c r="I1045" s="49"/>
      <c r="J1045">
        <v>2</v>
      </c>
      <c r="K1045">
        <v>1</v>
      </c>
      <c r="L1045">
        <v>2</v>
      </c>
      <c r="M1045" s="49" t="s">
        <v>610</v>
      </c>
      <c r="N1045" s="49"/>
      <c r="O1045" s="49" t="s">
        <v>3925</v>
      </c>
      <c r="P1045">
        <v>5</v>
      </c>
      <c r="Q1045" t="s">
        <v>3928</v>
      </c>
      <c r="S1045" s="49"/>
      <c r="T1045" s="49"/>
      <c r="U1045" s="49"/>
      <c r="W1045" s="49"/>
      <c r="Z1045" s="49"/>
      <c r="AA1045" s="49"/>
      <c r="AB1045" s="49"/>
    </row>
    <row r="1046" spans="1:28" x14ac:dyDescent="0.25">
      <c r="A1046" t="s">
        <v>3929</v>
      </c>
      <c r="B1046" t="s">
        <v>1034</v>
      </c>
      <c r="C1046" t="s">
        <v>45</v>
      </c>
      <c r="D1046">
        <v>3</v>
      </c>
      <c r="E1046">
        <v>150</v>
      </c>
      <c r="F1046">
        <v>9</v>
      </c>
      <c r="I1046" s="49"/>
      <c r="J1046">
        <v>2</v>
      </c>
      <c r="K1046">
        <v>1</v>
      </c>
      <c r="L1046">
        <v>2</v>
      </c>
      <c r="M1046" s="49" t="s">
        <v>3930</v>
      </c>
      <c r="N1046" s="49"/>
      <c r="O1046" s="49" t="s">
        <v>3931</v>
      </c>
      <c r="P1046">
        <v>5</v>
      </c>
      <c r="Q1046" t="s">
        <v>3932</v>
      </c>
      <c r="S1046" s="49"/>
      <c r="T1046" s="49"/>
      <c r="U1046" s="49"/>
      <c r="W1046" s="49"/>
      <c r="Z1046" s="49"/>
      <c r="AA1046" s="49"/>
      <c r="AB1046" s="49"/>
    </row>
    <row r="1047" spans="1:28" x14ac:dyDescent="0.25">
      <c r="A1047" t="s">
        <v>3933</v>
      </c>
      <c r="B1047" t="s">
        <v>1034</v>
      </c>
      <c r="C1047" t="s">
        <v>73</v>
      </c>
      <c r="D1047">
        <v>1</v>
      </c>
      <c r="E1047">
        <v>30</v>
      </c>
      <c r="F1047">
        <v>15</v>
      </c>
      <c r="I1047" s="49"/>
      <c r="J1047">
        <v>1</v>
      </c>
      <c r="K1047">
        <v>2</v>
      </c>
      <c r="L1047">
        <v>1</v>
      </c>
      <c r="M1047" s="49" t="s">
        <v>2289</v>
      </c>
      <c r="N1047" s="49"/>
      <c r="O1047" s="49" t="s">
        <v>3934</v>
      </c>
      <c r="P1047">
        <v>5</v>
      </c>
      <c r="Q1047" t="s">
        <v>3935</v>
      </c>
      <c r="S1047" s="49"/>
      <c r="T1047" s="49"/>
      <c r="U1047" s="49"/>
      <c r="W1047" s="49"/>
      <c r="Z1047" s="49"/>
      <c r="AA1047" s="49"/>
      <c r="AB1047" s="49"/>
    </row>
    <row r="1048" spans="1:28" x14ac:dyDescent="0.25">
      <c r="A1048" t="s">
        <v>3936</v>
      </c>
      <c r="B1048" t="s">
        <v>1034</v>
      </c>
      <c r="C1048" t="s">
        <v>73</v>
      </c>
      <c r="D1048">
        <v>2</v>
      </c>
      <c r="E1048">
        <v>35</v>
      </c>
      <c r="F1048">
        <v>17</v>
      </c>
      <c r="I1048" s="49"/>
      <c r="J1048">
        <v>1</v>
      </c>
      <c r="K1048">
        <v>2</v>
      </c>
      <c r="L1048">
        <v>1</v>
      </c>
      <c r="M1048" s="49" t="s">
        <v>618</v>
      </c>
      <c r="N1048" s="49"/>
      <c r="O1048" s="49" t="s">
        <v>3937</v>
      </c>
      <c r="P1048">
        <v>5</v>
      </c>
      <c r="Q1048" t="s">
        <v>3938</v>
      </c>
      <c r="S1048" s="49"/>
      <c r="T1048" s="49"/>
      <c r="U1048" s="49"/>
      <c r="W1048" s="49"/>
      <c r="Z1048" s="49"/>
      <c r="AA1048" s="49"/>
      <c r="AB1048" s="49"/>
    </row>
    <row r="1049" spans="1:28" x14ac:dyDescent="0.25">
      <c r="A1049" t="s">
        <v>3939</v>
      </c>
      <c r="B1049" t="s">
        <v>1034</v>
      </c>
      <c r="C1049" t="s">
        <v>73</v>
      </c>
      <c r="D1049">
        <v>3</v>
      </c>
      <c r="E1049">
        <v>35</v>
      </c>
      <c r="F1049">
        <v>20</v>
      </c>
      <c r="I1049" s="49"/>
      <c r="J1049">
        <v>1</v>
      </c>
      <c r="K1049">
        <v>2</v>
      </c>
      <c r="L1049">
        <v>1</v>
      </c>
      <c r="M1049" s="49" t="s">
        <v>3856</v>
      </c>
      <c r="N1049" s="49"/>
      <c r="O1049" s="49" t="s">
        <v>3940</v>
      </c>
      <c r="P1049">
        <v>5</v>
      </c>
      <c r="Q1049" t="s">
        <v>3941</v>
      </c>
      <c r="S1049" s="49"/>
      <c r="T1049" s="49"/>
      <c r="U1049" s="49"/>
      <c r="W1049" s="49"/>
      <c r="Z1049" s="49"/>
      <c r="AA1049" s="49"/>
      <c r="AB1049" s="49"/>
    </row>
    <row r="1050" spans="1:28" x14ac:dyDescent="0.25">
      <c r="A1050" t="s">
        <v>3942</v>
      </c>
      <c r="B1050" t="s">
        <v>1034</v>
      </c>
      <c r="C1050" t="s">
        <v>8734</v>
      </c>
      <c r="D1050">
        <v>1</v>
      </c>
      <c r="E1050">
        <v>30</v>
      </c>
      <c r="F1050">
        <v>10</v>
      </c>
      <c r="I1050" s="49"/>
      <c r="J1050">
        <v>2</v>
      </c>
      <c r="K1050">
        <v>1</v>
      </c>
      <c r="L1050">
        <v>2</v>
      </c>
      <c r="M1050" s="49" t="s">
        <v>610</v>
      </c>
      <c r="N1050" s="49"/>
      <c r="O1050" s="49" t="s">
        <v>3943</v>
      </c>
      <c r="P1050">
        <v>5</v>
      </c>
      <c r="Q1050" t="s">
        <v>3944</v>
      </c>
      <c r="S1050" s="49"/>
      <c r="T1050" s="49"/>
      <c r="U1050" s="49"/>
      <c r="W1050" s="49"/>
      <c r="Z1050" s="49"/>
      <c r="AA1050" s="49"/>
      <c r="AB1050" s="49"/>
    </row>
    <row r="1051" spans="1:28" x14ac:dyDescent="0.25">
      <c r="A1051" t="s">
        <v>3945</v>
      </c>
      <c r="B1051" t="s">
        <v>1034</v>
      </c>
      <c r="C1051" t="s">
        <v>8734</v>
      </c>
      <c r="D1051">
        <v>2</v>
      </c>
      <c r="E1051">
        <v>30</v>
      </c>
      <c r="F1051">
        <v>8</v>
      </c>
      <c r="I1051" s="49"/>
      <c r="J1051">
        <v>2</v>
      </c>
      <c r="K1051">
        <v>1</v>
      </c>
      <c r="L1051">
        <v>2</v>
      </c>
      <c r="M1051" s="49" t="s">
        <v>1646</v>
      </c>
      <c r="N1051" s="49"/>
      <c r="O1051" s="49" t="s">
        <v>2577</v>
      </c>
      <c r="P1051">
        <v>5</v>
      </c>
      <c r="Q1051" t="s">
        <v>3946</v>
      </c>
      <c r="S1051" s="49"/>
      <c r="T1051" s="49"/>
      <c r="U1051" s="49"/>
      <c r="W1051" s="49"/>
      <c r="Z1051" s="49"/>
      <c r="AA1051" s="49"/>
      <c r="AB1051" s="49"/>
    </row>
    <row r="1052" spans="1:28" x14ac:dyDescent="0.25">
      <c r="A1052" t="s">
        <v>3947</v>
      </c>
      <c r="B1052" t="s">
        <v>1034</v>
      </c>
      <c r="C1052" t="s">
        <v>20</v>
      </c>
      <c r="D1052">
        <v>1</v>
      </c>
      <c r="E1052">
        <v>60</v>
      </c>
      <c r="G1052">
        <v>60</v>
      </c>
      <c r="I1052" s="49"/>
      <c r="M1052" s="49"/>
      <c r="N1052" s="49"/>
      <c r="O1052" s="49" t="s">
        <v>3948</v>
      </c>
      <c r="P1052">
        <v>5</v>
      </c>
      <c r="Q1052" t="s">
        <v>3949</v>
      </c>
      <c r="S1052" s="49"/>
      <c r="T1052" s="49"/>
      <c r="U1052" s="49"/>
      <c r="W1052" s="49"/>
      <c r="Z1052" s="49"/>
      <c r="AA1052" s="49"/>
      <c r="AB1052" s="49"/>
    </row>
    <row r="1053" spans="1:28" x14ac:dyDescent="0.25">
      <c r="A1053" t="s">
        <v>3950</v>
      </c>
      <c r="B1053" t="s">
        <v>1034</v>
      </c>
      <c r="C1053" t="s">
        <v>20</v>
      </c>
      <c r="D1053">
        <v>2</v>
      </c>
      <c r="E1053">
        <v>60</v>
      </c>
      <c r="G1053">
        <v>60</v>
      </c>
      <c r="I1053" s="49"/>
      <c r="M1053" s="49"/>
      <c r="N1053" s="49"/>
      <c r="O1053" s="49" t="s">
        <v>3948</v>
      </c>
      <c r="P1053">
        <v>5</v>
      </c>
      <c r="Q1053" t="s">
        <v>3951</v>
      </c>
      <c r="S1053" s="49"/>
      <c r="T1053" s="49"/>
      <c r="U1053" s="49"/>
      <c r="W1053" s="49"/>
      <c r="Z1053" s="49"/>
      <c r="AA1053" s="49"/>
      <c r="AB1053" s="49"/>
    </row>
    <row r="1054" spans="1:28" x14ac:dyDescent="0.25">
      <c r="A1054" t="s">
        <v>3952</v>
      </c>
      <c r="B1054" t="s">
        <v>1034</v>
      </c>
      <c r="C1054" t="s">
        <v>20</v>
      </c>
      <c r="D1054">
        <v>3</v>
      </c>
      <c r="E1054">
        <v>60</v>
      </c>
      <c r="G1054">
        <v>60</v>
      </c>
      <c r="I1054" s="49"/>
      <c r="M1054" s="49"/>
      <c r="N1054" s="49"/>
      <c r="O1054" s="49" t="s">
        <v>3948</v>
      </c>
      <c r="P1054">
        <v>5</v>
      </c>
      <c r="Q1054" t="s">
        <v>3953</v>
      </c>
      <c r="S1054" s="49"/>
      <c r="T1054" s="49"/>
      <c r="U1054" s="49"/>
      <c r="W1054" s="49"/>
      <c r="Z1054" s="49"/>
      <c r="AA1054" s="49"/>
      <c r="AB1054" s="49"/>
    </row>
    <row r="1055" spans="1:28" x14ac:dyDescent="0.25">
      <c r="A1055" t="s">
        <v>3954</v>
      </c>
      <c r="B1055" t="s">
        <v>1034</v>
      </c>
      <c r="C1055" t="s">
        <v>356</v>
      </c>
      <c r="D1055">
        <v>1</v>
      </c>
      <c r="G1055">
        <v>480</v>
      </c>
      <c r="H1055">
        <v>1.24</v>
      </c>
      <c r="I1055" s="49" t="s">
        <v>2238</v>
      </c>
      <c r="M1055" s="49"/>
      <c r="N1055" s="49"/>
      <c r="O1055" s="49" t="s">
        <v>3955</v>
      </c>
      <c r="P1055">
        <v>5</v>
      </c>
      <c r="Q1055" t="s">
        <v>1038</v>
      </c>
      <c r="S1055" s="49"/>
      <c r="T1055" s="49"/>
      <c r="U1055" s="49"/>
      <c r="W1055" s="49"/>
      <c r="Z1055" s="49"/>
      <c r="AA1055" s="49"/>
      <c r="AB1055" s="49"/>
    </row>
    <row r="1056" spans="1:28" x14ac:dyDescent="0.25">
      <c r="A1056" t="s">
        <v>3956</v>
      </c>
      <c r="B1056" t="s">
        <v>1039</v>
      </c>
      <c r="C1056" t="s">
        <v>356</v>
      </c>
      <c r="D1056">
        <v>1</v>
      </c>
      <c r="G1056">
        <v>300</v>
      </c>
      <c r="H1056">
        <v>1.27</v>
      </c>
      <c r="I1056" s="49" t="s">
        <v>3957</v>
      </c>
      <c r="M1056" s="49"/>
      <c r="N1056" s="49"/>
      <c r="O1056" s="49" t="s">
        <v>3241</v>
      </c>
      <c r="P1056">
        <v>5</v>
      </c>
      <c r="Q1056" t="s">
        <v>1042</v>
      </c>
      <c r="S1056" s="49"/>
      <c r="T1056" s="49"/>
      <c r="U1056" s="49"/>
      <c r="W1056" s="49"/>
      <c r="Z1056" s="49"/>
      <c r="AA1056" s="49"/>
      <c r="AB1056" s="49"/>
    </row>
    <row r="1057" spans="1:28" x14ac:dyDescent="0.25">
      <c r="A1057" t="s">
        <v>3958</v>
      </c>
      <c r="B1057" t="s">
        <v>1039</v>
      </c>
      <c r="C1057" t="s">
        <v>112</v>
      </c>
      <c r="D1057">
        <v>1</v>
      </c>
      <c r="E1057">
        <v>40</v>
      </c>
      <c r="F1057">
        <v>15</v>
      </c>
      <c r="I1057" s="49"/>
      <c r="K1057">
        <v>2</v>
      </c>
      <c r="L1057">
        <v>2</v>
      </c>
      <c r="M1057" s="49" t="s">
        <v>3856</v>
      </c>
      <c r="N1057" s="49"/>
      <c r="O1057" s="49" t="s">
        <v>3959</v>
      </c>
      <c r="P1057">
        <v>5</v>
      </c>
      <c r="Q1057" t="s">
        <v>3960</v>
      </c>
      <c r="S1057" s="49"/>
      <c r="T1057" s="49"/>
      <c r="U1057" s="49"/>
      <c r="W1057" s="49"/>
      <c r="Z1057" s="49"/>
      <c r="AA1057" s="49"/>
      <c r="AB1057" s="49"/>
    </row>
    <row r="1058" spans="1:28" x14ac:dyDescent="0.25">
      <c r="A1058" t="s">
        <v>3961</v>
      </c>
      <c r="B1058" t="s">
        <v>1039</v>
      </c>
      <c r="C1058" t="s">
        <v>112</v>
      </c>
      <c r="D1058">
        <v>2</v>
      </c>
      <c r="E1058">
        <v>45</v>
      </c>
      <c r="F1058">
        <v>13</v>
      </c>
      <c r="I1058" s="49"/>
      <c r="K1058">
        <v>2</v>
      </c>
      <c r="L1058">
        <v>1</v>
      </c>
      <c r="M1058" s="49" t="s">
        <v>3856</v>
      </c>
      <c r="N1058" s="49"/>
      <c r="O1058" s="49" t="s">
        <v>3962</v>
      </c>
      <c r="P1058">
        <v>5</v>
      </c>
      <c r="Q1058" t="s">
        <v>3963</v>
      </c>
      <c r="S1058" s="49"/>
      <c r="T1058" s="49"/>
      <c r="U1058" s="49"/>
      <c r="W1058" s="49"/>
      <c r="Z1058" s="49"/>
      <c r="AA1058" s="49"/>
      <c r="AB1058" s="49"/>
    </row>
    <row r="1059" spans="1:28" x14ac:dyDescent="0.25">
      <c r="A1059" t="s">
        <v>3964</v>
      </c>
      <c r="B1059" t="s">
        <v>1039</v>
      </c>
      <c r="C1059" t="s">
        <v>112</v>
      </c>
      <c r="D1059">
        <v>3</v>
      </c>
      <c r="E1059">
        <v>45</v>
      </c>
      <c r="F1059">
        <v>12</v>
      </c>
      <c r="I1059" s="49"/>
      <c r="K1059">
        <v>2</v>
      </c>
      <c r="L1059">
        <v>1</v>
      </c>
      <c r="M1059" s="49" t="s">
        <v>3856</v>
      </c>
      <c r="N1059" s="49"/>
      <c r="O1059" s="49" t="s">
        <v>3962</v>
      </c>
      <c r="P1059">
        <v>5</v>
      </c>
      <c r="Q1059" t="s">
        <v>3965</v>
      </c>
      <c r="S1059" s="49"/>
      <c r="T1059" s="49"/>
      <c r="U1059" s="49"/>
      <c r="W1059" s="49"/>
      <c r="Z1059" s="49"/>
      <c r="AA1059" s="49"/>
      <c r="AB1059" s="49"/>
    </row>
    <row r="1060" spans="1:28" x14ac:dyDescent="0.25">
      <c r="A1060" t="s">
        <v>3966</v>
      </c>
      <c r="B1060" t="s">
        <v>1039</v>
      </c>
      <c r="C1060" t="s">
        <v>214</v>
      </c>
      <c r="D1060">
        <v>1</v>
      </c>
      <c r="E1060">
        <v>42.5</v>
      </c>
      <c r="F1060">
        <v>12</v>
      </c>
      <c r="I1060" s="49"/>
      <c r="J1060">
        <v>2</v>
      </c>
      <c r="K1060">
        <v>1</v>
      </c>
      <c r="L1060">
        <v>2</v>
      </c>
      <c r="M1060" s="49" t="s">
        <v>2289</v>
      </c>
      <c r="N1060" s="49"/>
      <c r="O1060" s="49" t="s">
        <v>3967</v>
      </c>
      <c r="P1060">
        <v>5</v>
      </c>
      <c r="Q1060" t="s">
        <v>3968</v>
      </c>
      <c r="S1060" s="49"/>
      <c r="T1060" s="49"/>
      <c r="U1060" s="49"/>
      <c r="W1060" s="49"/>
      <c r="Z1060" s="49"/>
      <c r="AA1060" s="49"/>
      <c r="AB1060" s="49"/>
    </row>
    <row r="1061" spans="1:28" x14ac:dyDescent="0.25">
      <c r="A1061" t="s">
        <v>3969</v>
      </c>
      <c r="B1061" t="s">
        <v>1039</v>
      </c>
      <c r="C1061" t="s">
        <v>214</v>
      </c>
      <c r="D1061">
        <v>2</v>
      </c>
      <c r="E1061">
        <v>45</v>
      </c>
      <c r="F1061">
        <v>12</v>
      </c>
      <c r="I1061" s="49"/>
      <c r="J1061">
        <v>2</v>
      </c>
      <c r="K1061">
        <v>1</v>
      </c>
      <c r="L1061">
        <v>2</v>
      </c>
      <c r="M1061" s="49" t="s">
        <v>3856</v>
      </c>
      <c r="N1061" s="49"/>
      <c r="O1061" s="49" t="s">
        <v>3970</v>
      </c>
      <c r="P1061">
        <v>5</v>
      </c>
      <c r="Q1061" t="s">
        <v>3971</v>
      </c>
      <c r="S1061" s="49"/>
      <c r="T1061" s="49"/>
      <c r="U1061" s="49"/>
      <c r="W1061" s="49"/>
      <c r="Z1061" s="49"/>
      <c r="AA1061" s="49"/>
      <c r="AB1061" s="49"/>
    </row>
    <row r="1062" spans="1:28" x14ac:dyDescent="0.25">
      <c r="A1062" t="s">
        <v>3972</v>
      </c>
      <c r="B1062" t="s">
        <v>1039</v>
      </c>
      <c r="C1062" t="s">
        <v>214</v>
      </c>
      <c r="D1062">
        <v>3</v>
      </c>
      <c r="E1062">
        <v>45</v>
      </c>
      <c r="F1062">
        <v>9</v>
      </c>
      <c r="I1062" s="49"/>
      <c r="J1062">
        <v>2</v>
      </c>
      <c r="K1062">
        <v>1</v>
      </c>
      <c r="L1062">
        <v>2</v>
      </c>
      <c r="M1062" s="49" t="s">
        <v>610</v>
      </c>
      <c r="N1062" s="49"/>
      <c r="O1062" s="49" t="s">
        <v>3973</v>
      </c>
      <c r="P1062">
        <v>5</v>
      </c>
      <c r="Q1062" t="s">
        <v>3974</v>
      </c>
      <c r="S1062" s="49"/>
      <c r="T1062" s="49"/>
      <c r="U1062" s="49"/>
      <c r="W1062" s="49"/>
      <c r="Z1062" s="49"/>
      <c r="AA1062" s="49"/>
      <c r="AB1062" s="49"/>
    </row>
    <row r="1063" spans="1:28" x14ac:dyDescent="0.25">
      <c r="A1063" t="s">
        <v>3975</v>
      </c>
      <c r="B1063" t="s">
        <v>1039</v>
      </c>
      <c r="C1063" t="s">
        <v>214</v>
      </c>
      <c r="D1063">
        <v>4</v>
      </c>
      <c r="E1063">
        <v>50</v>
      </c>
      <c r="F1063">
        <v>9</v>
      </c>
      <c r="I1063" s="49"/>
      <c r="J1063">
        <v>2</v>
      </c>
      <c r="K1063">
        <v>1</v>
      </c>
      <c r="L1063">
        <v>2</v>
      </c>
      <c r="M1063" s="49" t="s">
        <v>3856</v>
      </c>
      <c r="N1063" s="49"/>
      <c r="O1063" s="49" t="s">
        <v>3976</v>
      </c>
      <c r="P1063">
        <v>5</v>
      </c>
      <c r="Q1063" t="s">
        <v>3977</v>
      </c>
      <c r="S1063" s="49"/>
      <c r="T1063" s="49"/>
      <c r="U1063" s="49"/>
      <c r="W1063" s="49"/>
      <c r="Z1063" s="49"/>
      <c r="AA1063" s="49"/>
      <c r="AB1063" s="49"/>
    </row>
    <row r="1064" spans="1:28" x14ac:dyDescent="0.25">
      <c r="A1064" t="s">
        <v>3978</v>
      </c>
      <c r="B1064" t="s">
        <v>1039</v>
      </c>
      <c r="C1064" t="s">
        <v>222</v>
      </c>
      <c r="D1064">
        <v>1</v>
      </c>
      <c r="E1064">
        <v>15</v>
      </c>
      <c r="F1064">
        <v>10</v>
      </c>
      <c r="I1064" s="49"/>
      <c r="J1064">
        <v>3</v>
      </c>
      <c r="K1064">
        <v>1</v>
      </c>
      <c r="L1064">
        <v>3</v>
      </c>
      <c r="M1064" s="49" t="s">
        <v>3930</v>
      </c>
      <c r="N1064" s="49"/>
      <c r="O1064" s="49" t="s">
        <v>3979</v>
      </c>
      <c r="P1064">
        <v>5</v>
      </c>
      <c r="Q1064" t="s">
        <v>3980</v>
      </c>
      <c r="S1064" s="49"/>
      <c r="T1064" s="49"/>
      <c r="U1064" s="49"/>
      <c r="W1064" s="49"/>
      <c r="Z1064" s="49"/>
      <c r="AA1064" s="49"/>
      <c r="AB1064" s="49"/>
    </row>
    <row r="1065" spans="1:28" x14ac:dyDescent="0.25">
      <c r="A1065" t="s">
        <v>3981</v>
      </c>
      <c r="B1065" t="s">
        <v>1039</v>
      </c>
      <c r="C1065" t="s">
        <v>222</v>
      </c>
      <c r="D1065">
        <v>2</v>
      </c>
      <c r="E1065">
        <v>12.5</v>
      </c>
      <c r="F1065">
        <v>12</v>
      </c>
      <c r="I1065" s="49"/>
      <c r="J1065">
        <v>3</v>
      </c>
      <c r="K1065">
        <v>1</v>
      </c>
      <c r="L1065">
        <v>3</v>
      </c>
      <c r="M1065" s="49" t="s">
        <v>3856</v>
      </c>
      <c r="N1065" s="49"/>
      <c r="O1065" s="49" t="s">
        <v>3982</v>
      </c>
      <c r="P1065">
        <v>5</v>
      </c>
      <c r="Q1065" t="s">
        <v>3983</v>
      </c>
      <c r="S1065" s="49"/>
      <c r="T1065" s="49"/>
      <c r="U1065" s="49"/>
      <c r="W1065" s="49"/>
      <c r="Z1065" s="49"/>
      <c r="AA1065" s="49"/>
      <c r="AB1065" s="49"/>
    </row>
    <row r="1066" spans="1:28" x14ac:dyDescent="0.25">
      <c r="A1066" t="s">
        <v>3984</v>
      </c>
      <c r="B1066" t="s">
        <v>1039</v>
      </c>
      <c r="C1066" t="s">
        <v>222</v>
      </c>
      <c r="D1066">
        <v>3</v>
      </c>
      <c r="E1066">
        <v>12.5</v>
      </c>
      <c r="F1066">
        <v>11</v>
      </c>
      <c r="I1066" s="49"/>
      <c r="J1066">
        <v>3</v>
      </c>
      <c r="K1066">
        <v>1</v>
      </c>
      <c r="L1066">
        <v>3</v>
      </c>
      <c r="M1066" s="49" t="s">
        <v>3856</v>
      </c>
      <c r="N1066" s="49"/>
      <c r="O1066" s="49" t="s">
        <v>3982</v>
      </c>
      <c r="P1066">
        <v>5</v>
      </c>
      <c r="Q1066" t="s">
        <v>3985</v>
      </c>
      <c r="S1066" s="49"/>
      <c r="T1066" s="49"/>
      <c r="U1066" s="49"/>
      <c r="W1066" s="49"/>
      <c r="Z1066" s="49"/>
      <c r="AA1066" s="49"/>
      <c r="AB1066" s="49"/>
    </row>
    <row r="1067" spans="1:28" x14ac:dyDescent="0.25">
      <c r="A1067" t="s">
        <v>3986</v>
      </c>
      <c r="B1067" t="s">
        <v>1039</v>
      </c>
      <c r="C1067" t="s">
        <v>8734</v>
      </c>
      <c r="D1067">
        <v>1</v>
      </c>
      <c r="E1067">
        <v>40</v>
      </c>
      <c r="F1067">
        <v>6</v>
      </c>
      <c r="I1067" s="49"/>
      <c r="J1067">
        <v>2</v>
      </c>
      <c r="K1067">
        <v>1</v>
      </c>
      <c r="L1067">
        <v>2</v>
      </c>
      <c r="M1067" s="49" t="s">
        <v>610</v>
      </c>
      <c r="N1067" s="49"/>
      <c r="O1067" s="49" t="s">
        <v>3987</v>
      </c>
      <c r="P1067">
        <v>5</v>
      </c>
      <c r="Q1067" t="s">
        <v>3988</v>
      </c>
      <c r="S1067" s="49"/>
      <c r="T1067" s="49"/>
      <c r="U1067" s="49"/>
      <c r="W1067" s="49"/>
      <c r="Z1067" s="49"/>
      <c r="AA1067" s="49"/>
      <c r="AB1067" s="49"/>
    </row>
    <row r="1068" spans="1:28" x14ac:dyDescent="0.25">
      <c r="A1068" t="s">
        <v>3989</v>
      </c>
      <c r="B1068" t="s">
        <v>1039</v>
      </c>
      <c r="C1068" t="s">
        <v>8734</v>
      </c>
      <c r="D1068">
        <v>2</v>
      </c>
      <c r="E1068">
        <v>35</v>
      </c>
      <c r="F1068">
        <v>8</v>
      </c>
      <c r="I1068" s="49"/>
      <c r="J1068">
        <v>2</v>
      </c>
      <c r="K1068">
        <v>1</v>
      </c>
      <c r="L1068">
        <v>2</v>
      </c>
      <c r="M1068" s="49" t="s">
        <v>3856</v>
      </c>
      <c r="N1068" s="49"/>
      <c r="O1068" s="49" t="s">
        <v>3990</v>
      </c>
      <c r="P1068">
        <v>5</v>
      </c>
      <c r="Q1068" t="s">
        <v>3991</v>
      </c>
      <c r="S1068" s="49"/>
      <c r="T1068" s="49"/>
      <c r="U1068" s="49"/>
      <c r="W1068" s="49"/>
      <c r="Z1068" s="49"/>
      <c r="AA1068" s="49"/>
      <c r="AB1068" s="49"/>
    </row>
    <row r="1069" spans="1:28" x14ac:dyDescent="0.25">
      <c r="A1069" t="s">
        <v>3992</v>
      </c>
      <c r="B1069" t="s">
        <v>1039</v>
      </c>
      <c r="C1069" t="s">
        <v>8734</v>
      </c>
      <c r="D1069">
        <v>3</v>
      </c>
      <c r="E1069">
        <v>35</v>
      </c>
      <c r="F1069">
        <v>6</v>
      </c>
      <c r="I1069" s="49"/>
      <c r="J1069">
        <v>2</v>
      </c>
      <c r="K1069">
        <v>1</v>
      </c>
      <c r="L1069">
        <v>2</v>
      </c>
      <c r="M1069" s="49" t="s">
        <v>610</v>
      </c>
      <c r="N1069" s="49"/>
      <c r="O1069" s="49" t="s">
        <v>3993</v>
      </c>
      <c r="P1069">
        <v>5</v>
      </c>
      <c r="Q1069" t="s">
        <v>3994</v>
      </c>
      <c r="S1069" s="49"/>
      <c r="T1069" s="49"/>
      <c r="U1069" s="49"/>
      <c r="W1069" s="49"/>
      <c r="Z1069" s="49"/>
      <c r="AA1069" s="49"/>
      <c r="AB1069" s="49"/>
    </row>
    <row r="1070" spans="1:28" x14ac:dyDescent="0.25">
      <c r="A1070" t="s">
        <v>3995</v>
      </c>
      <c r="B1070" t="s">
        <v>1039</v>
      </c>
      <c r="C1070" t="s">
        <v>303</v>
      </c>
      <c r="D1070">
        <v>1</v>
      </c>
      <c r="E1070">
        <v>10</v>
      </c>
      <c r="F1070">
        <v>15</v>
      </c>
      <c r="I1070" s="49"/>
      <c r="J1070">
        <v>2</v>
      </c>
      <c r="K1070">
        <v>2</v>
      </c>
      <c r="L1070">
        <v>2</v>
      </c>
      <c r="M1070" s="49" t="s">
        <v>3856</v>
      </c>
      <c r="N1070" s="49"/>
      <c r="O1070" s="49" t="s">
        <v>3996</v>
      </c>
      <c r="P1070">
        <v>5</v>
      </c>
      <c r="Q1070" t="s">
        <v>3997</v>
      </c>
      <c r="S1070" s="49"/>
      <c r="T1070" s="49"/>
      <c r="U1070" s="49"/>
      <c r="W1070" s="49"/>
      <c r="Z1070" s="49"/>
      <c r="AA1070" s="49"/>
      <c r="AB1070" s="49"/>
    </row>
    <row r="1071" spans="1:28" x14ac:dyDescent="0.25">
      <c r="A1071" t="s">
        <v>3998</v>
      </c>
      <c r="B1071" t="s">
        <v>1039</v>
      </c>
      <c r="C1071" t="s">
        <v>303</v>
      </c>
      <c r="D1071">
        <v>2</v>
      </c>
      <c r="E1071">
        <v>10</v>
      </c>
      <c r="F1071">
        <v>14</v>
      </c>
      <c r="I1071" s="49"/>
      <c r="J1071">
        <v>2</v>
      </c>
      <c r="K1071">
        <v>2</v>
      </c>
      <c r="L1071">
        <v>2</v>
      </c>
      <c r="M1071" s="49" t="s">
        <v>3856</v>
      </c>
      <c r="N1071" s="49"/>
      <c r="O1071" s="49" t="s">
        <v>3996</v>
      </c>
      <c r="P1071">
        <v>5</v>
      </c>
      <c r="Q1071" t="s">
        <v>3999</v>
      </c>
      <c r="S1071" s="49"/>
      <c r="T1071" s="49"/>
      <c r="U1071" s="49"/>
      <c r="W1071" s="49"/>
      <c r="Z1071" s="49"/>
      <c r="AA1071" s="49"/>
      <c r="AB1071" s="49"/>
    </row>
    <row r="1072" spans="1:28" x14ac:dyDescent="0.25">
      <c r="A1072" t="s">
        <v>4000</v>
      </c>
      <c r="B1072" t="s">
        <v>1039</v>
      </c>
      <c r="C1072" t="s">
        <v>303</v>
      </c>
      <c r="D1072">
        <v>3</v>
      </c>
      <c r="E1072">
        <v>10</v>
      </c>
      <c r="F1072">
        <v>15</v>
      </c>
      <c r="I1072" s="49"/>
      <c r="J1072">
        <v>2</v>
      </c>
      <c r="K1072">
        <v>2</v>
      </c>
      <c r="L1072">
        <v>2</v>
      </c>
      <c r="M1072" s="49" t="s">
        <v>3856</v>
      </c>
      <c r="N1072" s="49"/>
      <c r="O1072" s="49" t="s">
        <v>3996</v>
      </c>
      <c r="P1072">
        <v>5</v>
      </c>
      <c r="Q1072" t="s">
        <v>4001</v>
      </c>
      <c r="S1072" s="49"/>
      <c r="T1072" s="49"/>
      <c r="U1072" s="49"/>
      <c r="W1072" s="49"/>
      <c r="Z1072" s="49"/>
      <c r="AA1072" s="49"/>
      <c r="AB1072" s="49"/>
    </row>
    <row r="1073" spans="1:28" x14ac:dyDescent="0.25">
      <c r="A1073" t="s">
        <v>4002</v>
      </c>
      <c r="B1073" t="s">
        <v>1039</v>
      </c>
      <c r="C1073" t="s">
        <v>1534</v>
      </c>
      <c r="D1073">
        <v>1</v>
      </c>
      <c r="E1073">
        <v>150</v>
      </c>
      <c r="G1073">
        <v>60</v>
      </c>
      <c r="I1073" s="49"/>
      <c r="M1073" s="49"/>
      <c r="N1073" s="49"/>
      <c r="O1073" s="49"/>
      <c r="P1073">
        <v>5</v>
      </c>
      <c r="Q1073" t="s">
        <v>4003</v>
      </c>
      <c r="S1073" s="49"/>
      <c r="T1073" s="49"/>
      <c r="U1073" s="49"/>
      <c r="W1073" s="49"/>
      <c r="Z1073" s="49"/>
      <c r="AA1073" s="49"/>
      <c r="AB1073" s="49"/>
    </row>
    <row r="1074" spans="1:28" x14ac:dyDescent="0.25">
      <c r="A1074" t="s">
        <v>4004</v>
      </c>
      <c r="B1074" t="s">
        <v>1039</v>
      </c>
      <c r="C1074" t="s">
        <v>1534</v>
      </c>
      <c r="D1074">
        <v>2</v>
      </c>
      <c r="E1074">
        <v>150</v>
      </c>
      <c r="G1074">
        <v>60</v>
      </c>
      <c r="I1074" s="49"/>
      <c r="M1074" s="49"/>
      <c r="N1074" s="49"/>
      <c r="O1074" s="49"/>
      <c r="P1074">
        <v>5</v>
      </c>
      <c r="Q1074" t="s">
        <v>4005</v>
      </c>
      <c r="S1074" s="49"/>
      <c r="T1074" s="49"/>
      <c r="U1074" s="49"/>
      <c r="W1074" s="49"/>
      <c r="Z1074" s="49"/>
      <c r="AA1074" s="49"/>
      <c r="AB1074" s="49"/>
    </row>
    <row r="1075" spans="1:28" x14ac:dyDescent="0.25">
      <c r="A1075" t="s">
        <v>4006</v>
      </c>
      <c r="B1075" t="s">
        <v>1039</v>
      </c>
      <c r="C1075" t="s">
        <v>1534</v>
      </c>
      <c r="D1075">
        <v>3</v>
      </c>
      <c r="E1075">
        <v>150</v>
      </c>
      <c r="G1075">
        <v>60</v>
      </c>
      <c r="I1075" s="49"/>
      <c r="M1075" s="49"/>
      <c r="N1075" s="49"/>
      <c r="O1075" s="49"/>
      <c r="P1075">
        <v>5</v>
      </c>
      <c r="Q1075" t="s">
        <v>4007</v>
      </c>
      <c r="S1075" s="49"/>
      <c r="T1075" s="49"/>
      <c r="U1075" s="49"/>
      <c r="W1075" s="49"/>
      <c r="Z1075" s="49"/>
      <c r="AA1075" s="49"/>
      <c r="AB1075" s="49"/>
    </row>
    <row r="1076" spans="1:28" x14ac:dyDescent="0.25">
      <c r="A1076" t="s">
        <v>4008</v>
      </c>
      <c r="B1076" t="s">
        <v>1039</v>
      </c>
      <c r="C1076" t="s">
        <v>356</v>
      </c>
      <c r="D1076">
        <v>2</v>
      </c>
      <c r="G1076">
        <v>710</v>
      </c>
      <c r="H1076">
        <v>3</v>
      </c>
      <c r="I1076" s="49" t="s">
        <v>3957</v>
      </c>
      <c r="M1076" s="49"/>
      <c r="N1076" s="49"/>
      <c r="O1076" s="49" t="s">
        <v>4009</v>
      </c>
      <c r="P1076">
        <v>5</v>
      </c>
      <c r="Q1076" t="s">
        <v>1043</v>
      </c>
      <c r="S1076" s="49"/>
      <c r="T1076" s="49"/>
      <c r="U1076" s="49"/>
      <c r="W1076" s="49"/>
      <c r="Z1076" s="49"/>
      <c r="AA1076" s="49"/>
      <c r="AB1076" s="49"/>
    </row>
    <row r="1077" spans="1:28" x14ac:dyDescent="0.25">
      <c r="A1077" t="s">
        <v>4010</v>
      </c>
      <c r="B1077" t="s">
        <v>1044</v>
      </c>
      <c r="C1077" t="s">
        <v>356</v>
      </c>
      <c r="D1077">
        <v>1</v>
      </c>
      <c r="G1077">
        <v>300</v>
      </c>
      <c r="H1077">
        <v>1.34</v>
      </c>
      <c r="I1077" s="49" t="s">
        <v>3957</v>
      </c>
      <c r="M1077" s="49"/>
      <c r="N1077" s="49"/>
      <c r="O1077" s="49" t="s">
        <v>272</v>
      </c>
      <c r="P1077">
        <v>5</v>
      </c>
      <c r="Q1077" t="s">
        <v>1046</v>
      </c>
      <c r="S1077" s="49"/>
      <c r="T1077" s="49"/>
      <c r="U1077" s="49"/>
      <c r="W1077" s="49"/>
      <c r="Z1077" s="49"/>
      <c r="AA1077" s="49"/>
      <c r="AB1077" s="49"/>
    </row>
    <row r="1078" spans="1:28" x14ac:dyDescent="0.25">
      <c r="A1078" t="s">
        <v>4011</v>
      </c>
      <c r="B1078" t="s">
        <v>1044</v>
      </c>
      <c r="C1078" t="s">
        <v>249</v>
      </c>
      <c r="D1078">
        <v>1</v>
      </c>
      <c r="E1078">
        <v>150</v>
      </c>
      <c r="F1078">
        <v>8</v>
      </c>
      <c r="I1078" s="49"/>
      <c r="J1078">
        <v>3</v>
      </c>
      <c r="K1078">
        <v>1</v>
      </c>
      <c r="L1078">
        <v>1</v>
      </c>
      <c r="M1078" s="49" t="s">
        <v>3856</v>
      </c>
      <c r="N1078" s="49"/>
      <c r="O1078" s="49" t="s">
        <v>4012</v>
      </c>
      <c r="P1078">
        <v>5</v>
      </c>
      <c r="Q1078" t="s">
        <v>4013</v>
      </c>
      <c r="S1078" s="49"/>
      <c r="T1078" s="49"/>
      <c r="U1078" s="49"/>
      <c r="W1078" s="49"/>
      <c r="Z1078" s="49"/>
      <c r="AA1078" s="49"/>
      <c r="AB1078" s="49"/>
    </row>
    <row r="1079" spans="1:28" x14ac:dyDescent="0.25">
      <c r="A1079" t="s">
        <v>4014</v>
      </c>
      <c r="B1079" t="s">
        <v>1044</v>
      </c>
      <c r="C1079" t="s">
        <v>249</v>
      </c>
      <c r="D1079">
        <v>2</v>
      </c>
      <c r="E1079">
        <v>150</v>
      </c>
      <c r="F1079">
        <v>8</v>
      </c>
      <c r="I1079" s="49"/>
      <c r="J1079">
        <v>3</v>
      </c>
      <c r="K1079">
        <v>1</v>
      </c>
      <c r="L1079">
        <v>1</v>
      </c>
      <c r="M1079" s="49" t="s">
        <v>3856</v>
      </c>
      <c r="N1079" s="49"/>
      <c r="O1079" s="49" t="s">
        <v>4012</v>
      </c>
      <c r="P1079">
        <v>5</v>
      </c>
      <c r="Q1079" t="s">
        <v>4015</v>
      </c>
      <c r="S1079" s="49"/>
      <c r="T1079" s="49"/>
      <c r="U1079" s="49"/>
      <c r="W1079" s="49"/>
      <c r="Z1079" s="49"/>
      <c r="AA1079" s="49"/>
      <c r="AB1079" s="49"/>
    </row>
    <row r="1080" spans="1:28" x14ac:dyDescent="0.25">
      <c r="A1080" t="s">
        <v>4016</v>
      </c>
      <c r="B1080" t="s">
        <v>1044</v>
      </c>
      <c r="C1080" t="s">
        <v>249</v>
      </c>
      <c r="D1080">
        <v>3</v>
      </c>
      <c r="E1080">
        <v>150</v>
      </c>
      <c r="F1080">
        <v>8</v>
      </c>
      <c r="I1080" s="49"/>
      <c r="J1080">
        <v>3</v>
      </c>
      <c r="K1080">
        <v>1</v>
      </c>
      <c r="L1080">
        <v>1</v>
      </c>
      <c r="M1080" s="49" t="s">
        <v>3856</v>
      </c>
      <c r="N1080" s="49"/>
      <c r="O1080" s="49" t="s">
        <v>4012</v>
      </c>
      <c r="P1080">
        <v>5</v>
      </c>
      <c r="Q1080" t="s">
        <v>4017</v>
      </c>
      <c r="S1080" s="49"/>
      <c r="T1080" s="49"/>
      <c r="U1080" s="49"/>
      <c r="W1080" s="49"/>
      <c r="Z1080" s="49"/>
      <c r="AA1080" s="49"/>
      <c r="AB1080" s="49"/>
    </row>
    <row r="1081" spans="1:28" x14ac:dyDescent="0.25">
      <c r="A1081" t="s">
        <v>4018</v>
      </c>
      <c r="B1081" t="s">
        <v>1044</v>
      </c>
      <c r="C1081" t="s">
        <v>249</v>
      </c>
      <c r="D1081">
        <v>4</v>
      </c>
      <c r="E1081">
        <v>150</v>
      </c>
      <c r="F1081">
        <v>7</v>
      </c>
      <c r="I1081" s="49"/>
      <c r="J1081">
        <v>3</v>
      </c>
      <c r="K1081">
        <v>1</v>
      </c>
      <c r="L1081">
        <v>1</v>
      </c>
      <c r="M1081" s="49" t="s">
        <v>610</v>
      </c>
      <c r="N1081" s="49"/>
      <c r="O1081" s="49" t="s">
        <v>3090</v>
      </c>
      <c r="P1081">
        <v>5</v>
      </c>
      <c r="Q1081" t="s">
        <v>4019</v>
      </c>
      <c r="S1081" s="49"/>
      <c r="T1081" s="49"/>
      <c r="U1081" s="49"/>
      <c r="W1081" s="49"/>
      <c r="Z1081" s="49"/>
      <c r="AA1081" s="49"/>
      <c r="AB1081" s="49"/>
    </row>
    <row r="1082" spans="1:28" x14ac:dyDescent="0.25">
      <c r="A1082" t="s">
        <v>4020</v>
      </c>
      <c r="B1082" t="s">
        <v>1044</v>
      </c>
      <c r="C1082" t="s">
        <v>256</v>
      </c>
      <c r="D1082">
        <v>1</v>
      </c>
      <c r="E1082">
        <v>35</v>
      </c>
      <c r="F1082">
        <v>8</v>
      </c>
      <c r="I1082" s="49"/>
      <c r="J1082">
        <v>2</v>
      </c>
      <c r="K1082">
        <v>1</v>
      </c>
      <c r="L1082">
        <v>2</v>
      </c>
      <c r="M1082" s="49" t="s">
        <v>610</v>
      </c>
      <c r="N1082" s="49"/>
      <c r="O1082" s="49" t="s">
        <v>1937</v>
      </c>
      <c r="P1082">
        <v>5</v>
      </c>
      <c r="Q1082" t="s">
        <v>4021</v>
      </c>
      <c r="S1082" s="49"/>
      <c r="T1082" s="49"/>
      <c r="U1082" s="49"/>
      <c r="W1082" s="49"/>
      <c r="Z1082" s="49"/>
      <c r="AA1082" s="49"/>
      <c r="AB1082" s="49"/>
    </row>
    <row r="1083" spans="1:28" x14ac:dyDescent="0.25">
      <c r="A1083" t="s">
        <v>4022</v>
      </c>
      <c r="B1083" t="s">
        <v>1044</v>
      </c>
      <c r="C1083" t="s">
        <v>256</v>
      </c>
      <c r="D1083">
        <v>2</v>
      </c>
      <c r="E1083">
        <v>40</v>
      </c>
      <c r="F1083">
        <v>8</v>
      </c>
      <c r="I1083" s="49"/>
      <c r="J1083">
        <v>2</v>
      </c>
      <c r="K1083">
        <v>1</v>
      </c>
      <c r="L1083">
        <v>2</v>
      </c>
      <c r="M1083" s="49" t="s">
        <v>610</v>
      </c>
      <c r="N1083" s="49"/>
      <c r="O1083" s="49" t="s">
        <v>1937</v>
      </c>
      <c r="P1083">
        <v>5</v>
      </c>
      <c r="Q1083" t="s">
        <v>4023</v>
      </c>
      <c r="S1083" s="49"/>
      <c r="T1083" s="49"/>
      <c r="U1083" s="49"/>
      <c r="W1083" s="49"/>
      <c r="Z1083" s="49"/>
      <c r="AA1083" s="49"/>
      <c r="AB1083" s="49"/>
    </row>
    <row r="1084" spans="1:28" x14ac:dyDescent="0.25">
      <c r="A1084" t="s">
        <v>4024</v>
      </c>
      <c r="B1084" t="s">
        <v>1044</v>
      </c>
      <c r="C1084" t="s">
        <v>256</v>
      </c>
      <c r="D1084">
        <v>3</v>
      </c>
      <c r="E1084">
        <v>40</v>
      </c>
      <c r="F1084">
        <v>8</v>
      </c>
      <c r="I1084" s="49"/>
      <c r="J1084">
        <v>2</v>
      </c>
      <c r="K1084">
        <v>1</v>
      </c>
      <c r="L1084">
        <v>2</v>
      </c>
      <c r="M1084" s="49" t="s">
        <v>610</v>
      </c>
      <c r="N1084" s="49"/>
      <c r="O1084" s="49" t="s">
        <v>1937</v>
      </c>
      <c r="P1084">
        <v>5</v>
      </c>
      <c r="Q1084" t="s">
        <v>4025</v>
      </c>
      <c r="S1084" s="49"/>
      <c r="T1084" s="49"/>
      <c r="U1084" s="49"/>
      <c r="W1084" s="49"/>
      <c r="Z1084" s="49"/>
      <c r="AA1084" s="49"/>
      <c r="AB1084" s="49"/>
    </row>
    <row r="1085" spans="1:28" x14ac:dyDescent="0.25">
      <c r="A1085" t="s">
        <v>4026</v>
      </c>
      <c r="B1085" t="s">
        <v>1044</v>
      </c>
      <c r="C1085" t="s">
        <v>41</v>
      </c>
      <c r="D1085">
        <v>1</v>
      </c>
      <c r="E1085">
        <v>75</v>
      </c>
      <c r="F1085">
        <v>9</v>
      </c>
      <c r="I1085" s="49"/>
      <c r="J1085">
        <v>2</v>
      </c>
      <c r="K1085">
        <v>1</v>
      </c>
      <c r="L1085">
        <v>2</v>
      </c>
      <c r="M1085" s="49" t="s">
        <v>3856</v>
      </c>
      <c r="N1085" s="49"/>
      <c r="O1085" s="49" t="s">
        <v>4027</v>
      </c>
      <c r="P1085">
        <v>5</v>
      </c>
      <c r="Q1085" t="s">
        <v>4028</v>
      </c>
      <c r="S1085" s="49"/>
      <c r="T1085" s="49"/>
      <c r="U1085" s="49"/>
      <c r="W1085" s="49"/>
      <c r="Z1085" s="49"/>
      <c r="AA1085" s="49"/>
      <c r="AB1085" s="49"/>
    </row>
    <row r="1086" spans="1:28" x14ac:dyDescent="0.25">
      <c r="A1086" t="s">
        <v>4029</v>
      </c>
      <c r="B1086" t="s">
        <v>1044</v>
      </c>
      <c r="C1086" t="s">
        <v>41</v>
      </c>
      <c r="D1086">
        <v>2</v>
      </c>
      <c r="E1086">
        <v>75</v>
      </c>
      <c r="F1086">
        <v>8</v>
      </c>
      <c r="I1086" s="49"/>
      <c r="J1086">
        <v>2</v>
      </c>
      <c r="K1086">
        <v>1</v>
      </c>
      <c r="L1086">
        <v>2</v>
      </c>
      <c r="M1086" s="49" t="s">
        <v>3856</v>
      </c>
      <c r="N1086" s="49"/>
      <c r="O1086" s="49" t="s">
        <v>4027</v>
      </c>
      <c r="P1086">
        <v>5</v>
      </c>
      <c r="Q1086" t="s">
        <v>4030</v>
      </c>
      <c r="S1086" s="49"/>
      <c r="T1086" s="49"/>
      <c r="U1086" s="49"/>
      <c r="W1086" s="49"/>
      <c r="Z1086" s="49"/>
      <c r="AA1086" s="49"/>
      <c r="AB1086" s="49"/>
    </row>
    <row r="1087" spans="1:28" x14ac:dyDescent="0.25">
      <c r="A1087" t="s">
        <v>4031</v>
      </c>
      <c r="B1087" t="s">
        <v>1044</v>
      </c>
      <c r="C1087" t="s">
        <v>41</v>
      </c>
      <c r="D1087">
        <v>3</v>
      </c>
      <c r="E1087">
        <v>75</v>
      </c>
      <c r="F1087">
        <v>7</v>
      </c>
      <c r="I1087" s="49"/>
      <c r="J1087">
        <v>2</v>
      </c>
      <c r="K1087">
        <v>1</v>
      </c>
      <c r="L1087">
        <v>2</v>
      </c>
      <c r="M1087" s="49" t="s">
        <v>3930</v>
      </c>
      <c r="N1087" s="49"/>
      <c r="O1087" s="49" t="s">
        <v>4032</v>
      </c>
      <c r="P1087">
        <v>5</v>
      </c>
      <c r="Q1087" t="s">
        <v>4033</v>
      </c>
      <c r="S1087" s="49"/>
      <c r="T1087" s="49"/>
      <c r="U1087" s="49"/>
      <c r="W1087" s="49"/>
      <c r="Z1087" s="49"/>
      <c r="AA1087" s="49"/>
      <c r="AB1087" s="49"/>
    </row>
    <row r="1088" spans="1:28" x14ac:dyDescent="0.25">
      <c r="A1088" t="s">
        <v>4034</v>
      </c>
      <c r="B1088" t="s">
        <v>1044</v>
      </c>
      <c r="C1088" t="s">
        <v>41</v>
      </c>
      <c r="D1088">
        <v>4</v>
      </c>
      <c r="E1088">
        <v>75</v>
      </c>
      <c r="F1088">
        <v>6</v>
      </c>
      <c r="I1088" s="49"/>
      <c r="J1088">
        <v>2</v>
      </c>
      <c r="K1088">
        <v>1</v>
      </c>
      <c r="L1088">
        <v>2</v>
      </c>
      <c r="M1088" s="49" t="s">
        <v>3930</v>
      </c>
      <c r="N1088" s="49"/>
      <c r="O1088" s="49" t="s">
        <v>4035</v>
      </c>
      <c r="P1088">
        <v>5</v>
      </c>
      <c r="Q1088" t="s">
        <v>4036</v>
      </c>
      <c r="S1088" s="49"/>
      <c r="T1088" s="49"/>
      <c r="U1088" s="49"/>
      <c r="W1088" s="49"/>
      <c r="Z1088" s="49"/>
      <c r="AA1088" s="49"/>
      <c r="AB1088" s="49"/>
    </row>
    <row r="1089" spans="1:28" x14ac:dyDescent="0.25">
      <c r="A1089" t="s">
        <v>4037</v>
      </c>
      <c r="B1089" t="s">
        <v>1044</v>
      </c>
      <c r="C1089" t="s">
        <v>45</v>
      </c>
      <c r="D1089">
        <v>1</v>
      </c>
      <c r="E1089">
        <v>150</v>
      </c>
      <c r="F1089">
        <v>10</v>
      </c>
      <c r="I1089" s="49"/>
      <c r="J1089">
        <v>2</v>
      </c>
      <c r="K1089">
        <v>1</v>
      </c>
      <c r="L1089">
        <v>2</v>
      </c>
      <c r="M1089" s="49"/>
      <c r="N1089" s="49"/>
      <c r="O1089" s="49" t="s">
        <v>4038</v>
      </c>
      <c r="P1089">
        <v>5</v>
      </c>
      <c r="Q1089" t="s">
        <v>4039</v>
      </c>
      <c r="S1089" s="49"/>
      <c r="T1089" s="49"/>
      <c r="U1089" s="49"/>
      <c r="W1089" s="49"/>
      <c r="Z1089" s="49"/>
      <c r="AA1089" s="49"/>
      <c r="AB1089" s="49"/>
    </row>
    <row r="1090" spans="1:28" x14ac:dyDescent="0.25">
      <c r="A1090" t="s">
        <v>4040</v>
      </c>
      <c r="B1090" t="s">
        <v>1044</v>
      </c>
      <c r="C1090" t="s">
        <v>45</v>
      </c>
      <c r="D1090">
        <v>2</v>
      </c>
      <c r="E1090">
        <v>150</v>
      </c>
      <c r="F1090">
        <v>9</v>
      </c>
      <c r="I1090" s="49"/>
      <c r="J1090">
        <v>2</v>
      </c>
      <c r="K1090">
        <v>1</v>
      </c>
      <c r="L1090">
        <v>2</v>
      </c>
      <c r="M1090" s="49" t="s">
        <v>610</v>
      </c>
      <c r="N1090" s="49"/>
      <c r="O1090" s="49" t="s">
        <v>4041</v>
      </c>
      <c r="P1090">
        <v>5</v>
      </c>
      <c r="Q1090" t="s">
        <v>4042</v>
      </c>
      <c r="S1090" s="49"/>
      <c r="T1090" s="49"/>
      <c r="U1090" s="49"/>
      <c r="W1090" s="49"/>
      <c r="Z1090" s="49"/>
      <c r="AA1090" s="49"/>
      <c r="AB1090" s="49"/>
    </row>
    <row r="1091" spans="1:28" x14ac:dyDescent="0.25">
      <c r="A1091" t="s">
        <v>4043</v>
      </c>
      <c r="B1091" t="s">
        <v>1044</v>
      </c>
      <c r="C1091" t="s">
        <v>45</v>
      </c>
      <c r="D1091">
        <v>3</v>
      </c>
      <c r="E1091">
        <v>150</v>
      </c>
      <c r="F1091">
        <v>9</v>
      </c>
      <c r="I1091" s="49"/>
      <c r="J1091">
        <v>2</v>
      </c>
      <c r="K1091">
        <v>1</v>
      </c>
      <c r="L1091">
        <v>2</v>
      </c>
      <c r="M1091" s="49" t="s">
        <v>610</v>
      </c>
      <c r="N1091" s="49"/>
      <c r="O1091" s="49" t="s">
        <v>4044</v>
      </c>
      <c r="P1091">
        <v>5</v>
      </c>
      <c r="Q1091" t="s">
        <v>4045</v>
      </c>
      <c r="S1091" s="49"/>
      <c r="T1091" s="49"/>
      <c r="U1091" s="49"/>
      <c r="W1091" s="49"/>
      <c r="Z1091" s="49"/>
      <c r="AA1091" s="49"/>
      <c r="AB1091" s="49"/>
    </row>
    <row r="1092" spans="1:28" x14ac:dyDescent="0.25">
      <c r="A1092" t="s">
        <v>4046</v>
      </c>
      <c r="B1092" t="s">
        <v>1044</v>
      </c>
      <c r="C1092" t="s">
        <v>15</v>
      </c>
      <c r="D1092">
        <v>1</v>
      </c>
      <c r="E1092">
        <v>75</v>
      </c>
      <c r="G1092">
        <v>49.8</v>
      </c>
      <c r="I1092" s="49"/>
      <c r="M1092" s="49"/>
      <c r="N1092" s="49"/>
      <c r="O1092" s="49" t="s">
        <v>4047</v>
      </c>
      <c r="P1092">
        <v>5</v>
      </c>
      <c r="Q1092" t="s">
        <v>4048</v>
      </c>
      <c r="S1092" s="49"/>
      <c r="T1092" s="49"/>
      <c r="U1092" s="49"/>
      <c r="W1092" s="49"/>
      <c r="Z1092" s="49"/>
      <c r="AA1092" s="49"/>
      <c r="AB1092" s="49"/>
    </row>
    <row r="1093" spans="1:28" x14ac:dyDescent="0.25">
      <c r="A1093" t="s">
        <v>4049</v>
      </c>
      <c r="B1093" t="s">
        <v>1044</v>
      </c>
      <c r="C1093" t="s">
        <v>15</v>
      </c>
      <c r="D1093">
        <v>2</v>
      </c>
      <c r="E1093">
        <v>75</v>
      </c>
      <c r="G1093">
        <v>46.800000000000004</v>
      </c>
      <c r="I1093" s="49"/>
      <c r="M1093" s="49"/>
      <c r="N1093" s="49"/>
      <c r="O1093" s="49" t="s">
        <v>4047</v>
      </c>
      <c r="P1093">
        <v>5</v>
      </c>
      <c r="Q1093" t="s">
        <v>4050</v>
      </c>
      <c r="S1093" s="49"/>
      <c r="T1093" s="49"/>
      <c r="U1093" s="49"/>
      <c r="W1093" s="49"/>
      <c r="Z1093" s="49"/>
      <c r="AA1093" s="49"/>
      <c r="AB1093" s="49"/>
    </row>
    <row r="1094" spans="1:28" x14ac:dyDescent="0.25">
      <c r="A1094" t="s">
        <v>4051</v>
      </c>
      <c r="B1094" t="s">
        <v>1044</v>
      </c>
      <c r="C1094" t="s">
        <v>15</v>
      </c>
      <c r="D1094">
        <v>3</v>
      </c>
      <c r="E1094">
        <v>75</v>
      </c>
      <c r="G1094">
        <v>39.6</v>
      </c>
      <c r="I1094" s="49"/>
      <c r="M1094" s="49"/>
      <c r="N1094" s="49"/>
      <c r="O1094" s="49" t="s">
        <v>4047</v>
      </c>
      <c r="P1094">
        <v>5</v>
      </c>
      <c r="Q1094" t="s">
        <v>4052</v>
      </c>
      <c r="S1094" s="49"/>
      <c r="T1094" s="49"/>
      <c r="U1094" s="49"/>
      <c r="W1094" s="49"/>
      <c r="Z1094" s="49"/>
      <c r="AA1094" s="49"/>
      <c r="AB1094" s="49"/>
    </row>
    <row r="1095" spans="1:28" x14ac:dyDescent="0.25">
      <c r="A1095" t="s">
        <v>4053</v>
      </c>
      <c r="B1095" t="s">
        <v>1044</v>
      </c>
      <c r="C1095" t="s">
        <v>329</v>
      </c>
      <c r="D1095">
        <v>1</v>
      </c>
      <c r="E1095">
        <v>0</v>
      </c>
      <c r="G1095">
        <v>30</v>
      </c>
      <c r="I1095" s="49"/>
      <c r="M1095" s="49"/>
      <c r="N1095" s="49"/>
      <c r="O1095" s="49" t="s">
        <v>4054</v>
      </c>
      <c r="P1095">
        <v>5</v>
      </c>
      <c r="Q1095" t="s">
        <v>4055</v>
      </c>
      <c r="S1095" s="49"/>
      <c r="T1095" s="49"/>
      <c r="U1095" s="49"/>
      <c r="W1095" s="49"/>
      <c r="Z1095" s="49"/>
      <c r="AA1095" s="49"/>
      <c r="AB1095" s="49"/>
    </row>
    <row r="1096" spans="1:28" x14ac:dyDescent="0.25">
      <c r="A1096" t="s">
        <v>4056</v>
      </c>
      <c r="B1096" t="s">
        <v>1044</v>
      </c>
      <c r="C1096" t="s">
        <v>329</v>
      </c>
      <c r="D1096">
        <v>2</v>
      </c>
      <c r="E1096">
        <v>0</v>
      </c>
      <c r="G1096">
        <v>45</v>
      </c>
      <c r="I1096" s="49"/>
      <c r="M1096" s="49"/>
      <c r="N1096" s="49"/>
      <c r="O1096" s="49" t="s">
        <v>4054</v>
      </c>
      <c r="P1096">
        <v>5</v>
      </c>
      <c r="Q1096" t="s">
        <v>4057</v>
      </c>
      <c r="S1096" s="49"/>
      <c r="T1096" s="49"/>
      <c r="U1096" s="49"/>
      <c r="W1096" s="49"/>
      <c r="Z1096" s="49"/>
      <c r="AA1096" s="49"/>
      <c r="AB1096" s="49"/>
    </row>
    <row r="1097" spans="1:28" x14ac:dyDescent="0.25">
      <c r="A1097" t="s">
        <v>4058</v>
      </c>
      <c r="B1097" t="s">
        <v>1044</v>
      </c>
      <c r="C1097" t="s">
        <v>329</v>
      </c>
      <c r="D1097">
        <v>3</v>
      </c>
      <c r="E1097">
        <v>0</v>
      </c>
      <c r="G1097">
        <v>45</v>
      </c>
      <c r="I1097" s="49"/>
      <c r="M1097" s="49"/>
      <c r="N1097" s="49"/>
      <c r="O1097" s="49" t="s">
        <v>4059</v>
      </c>
      <c r="P1097">
        <v>5</v>
      </c>
      <c r="Q1097" t="s">
        <v>4060</v>
      </c>
      <c r="S1097" s="49"/>
      <c r="T1097" s="49"/>
      <c r="U1097" s="49"/>
      <c r="W1097" s="49"/>
      <c r="Z1097" s="49"/>
      <c r="AA1097" s="49"/>
      <c r="AB1097" s="49"/>
    </row>
    <row r="1098" spans="1:28" x14ac:dyDescent="0.25">
      <c r="A1098" t="s">
        <v>4061</v>
      </c>
      <c r="B1098" t="s">
        <v>1044</v>
      </c>
      <c r="C1098" t="s">
        <v>356</v>
      </c>
      <c r="D1098">
        <v>2</v>
      </c>
      <c r="G1098">
        <v>480</v>
      </c>
      <c r="H1098">
        <v>2</v>
      </c>
      <c r="I1098" s="49" t="s">
        <v>3957</v>
      </c>
      <c r="M1098" s="49"/>
      <c r="N1098" s="49"/>
      <c r="O1098" s="49" t="s">
        <v>4062</v>
      </c>
      <c r="P1098">
        <v>5</v>
      </c>
      <c r="Q1098" t="s">
        <v>1047</v>
      </c>
      <c r="S1098" s="49"/>
      <c r="T1098" s="49"/>
      <c r="U1098" s="49"/>
      <c r="W1098" s="49"/>
      <c r="Z1098" s="49"/>
      <c r="AA1098" s="49"/>
      <c r="AB1098" s="49"/>
    </row>
    <row r="1099" spans="1:28" x14ac:dyDescent="0.25">
      <c r="A1099" t="s">
        <v>4063</v>
      </c>
      <c r="B1099" t="s">
        <v>1048</v>
      </c>
      <c r="C1099" t="s">
        <v>398</v>
      </c>
      <c r="D1099">
        <v>1</v>
      </c>
      <c r="E1099">
        <v>0</v>
      </c>
      <c r="F1099">
        <v>10</v>
      </c>
      <c r="I1099" s="49"/>
      <c r="M1099" s="49"/>
      <c r="N1099" s="49"/>
      <c r="O1099" s="49" t="s">
        <v>3073</v>
      </c>
      <c r="P1099">
        <v>5</v>
      </c>
      <c r="Q1099" t="s">
        <v>1050</v>
      </c>
      <c r="S1099" s="49"/>
      <c r="T1099" s="49"/>
      <c r="U1099" s="49"/>
      <c r="W1099" s="49"/>
      <c r="Z1099" s="49"/>
      <c r="AA1099" s="49"/>
      <c r="AB1099" s="49"/>
    </row>
    <row r="1100" spans="1:28" x14ac:dyDescent="0.25">
      <c r="A1100" t="s">
        <v>4064</v>
      </c>
      <c r="B1100" t="s">
        <v>1048</v>
      </c>
      <c r="C1100" t="s">
        <v>389</v>
      </c>
      <c r="D1100">
        <v>1</v>
      </c>
      <c r="E1100">
        <v>0</v>
      </c>
      <c r="F1100">
        <v>12</v>
      </c>
      <c r="I1100" s="49"/>
      <c r="M1100" s="49"/>
      <c r="N1100" s="49"/>
      <c r="O1100" s="49"/>
      <c r="P1100">
        <v>5</v>
      </c>
      <c r="Q1100" t="s">
        <v>4065</v>
      </c>
      <c r="S1100" s="49"/>
      <c r="T1100" s="49"/>
      <c r="U1100" s="49"/>
      <c r="W1100" s="49"/>
      <c r="Z1100" s="49"/>
      <c r="AA1100" s="49"/>
      <c r="AB1100" s="49"/>
    </row>
    <row r="1101" spans="1:28" x14ac:dyDescent="0.25">
      <c r="A1101" t="s">
        <v>4066</v>
      </c>
      <c r="B1101" t="s">
        <v>1048</v>
      </c>
      <c r="C1101" t="s">
        <v>389</v>
      </c>
      <c r="D1101">
        <v>2</v>
      </c>
      <c r="E1101">
        <v>0</v>
      </c>
      <c r="F1101">
        <v>12</v>
      </c>
      <c r="I1101" s="49"/>
      <c r="M1101" s="49"/>
      <c r="N1101" s="49"/>
      <c r="O1101" s="49"/>
      <c r="P1101">
        <v>5</v>
      </c>
      <c r="Q1101" t="s">
        <v>4067</v>
      </c>
      <c r="S1101" s="49"/>
      <c r="T1101" s="49"/>
      <c r="U1101" s="49"/>
      <c r="W1101" s="49"/>
      <c r="Z1101" s="49"/>
      <c r="AA1101" s="49"/>
      <c r="AB1101" s="49"/>
    </row>
    <row r="1102" spans="1:28" x14ac:dyDescent="0.25">
      <c r="A1102" t="s">
        <v>4068</v>
      </c>
      <c r="B1102" t="s">
        <v>1048</v>
      </c>
      <c r="C1102" t="s">
        <v>1404</v>
      </c>
      <c r="D1102">
        <v>1</v>
      </c>
      <c r="E1102">
        <v>60</v>
      </c>
      <c r="F1102">
        <v>8</v>
      </c>
      <c r="I1102" s="49"/>
      <c r="J1102">
        <v>2</v>
      </c>
      <c r="K1102">
        <v>1</v>
      </c>
      <c r="L1102">
        <v>2</v>
      </c>
      <c r="M1102" s="49" t="s">
        <v>618</v>
      </c>
      <c r="N1102" s="49"/>
      <c r="O1102" s="49" t="s">
        <v>2154</v>
      </c>
      <c r="P1102">
        <v>5</v>
      </c>
      <c r="Q1102" t="s">
        <v>4069</v>
      </c>
      <c r="S1102" s="49"/>
      <c r="T1102" s="49"/>
      <c r="U1102" s="49"/>
      <c r="W1102" s="49"/>
      <c r="Z1102" s="49"/>
      <c r="AA1102" s="49"/>
      <c r="AB1102" s="49"/>
    </row>
    <row r="1103" spans="1:28" x14ac:dyDescent="0.25">
      <c r="A1103" t="s">
        <v>4070</v>
      </c>
      <c r="B1103" t="s">
        <v>1048</v>
      </c>
      <c r="C1103" t="s">
        <v>1404</v>
      </c>
      <c r="D1103">
        <v>2</v>
      </c>
      <c r="E1103">
        <v>60</v>
      </c>
      <c r="F1103">
        <v>8</v>
      </c>
      <c r="I1103" s="49"/>
      <c r="J1103">
        <v>2</v>
      </c>
      <c r="K1103">
        <v>1</v>
      </c>
      <c r="L1103">
        <v>2</v>
      </c>
      <c r="M1103" s="49" t="s">
        <v>618</v>
      </c>
      <c r="N1103" s="49"/>
      <c r="O1103" s="49" t="s">
        <v>2154</v>
      </c>
      <c r="P1103">
        <v>5</v>
      </c>
      <c r="Q1103" t="s">
        <v>4071</v>
      </c>
      <c r="S1103" s="49"/>
      <c r="T1103" s="49"/>
      <c r="U1103" s="49"/>
      <c r="W1103" s="49"/>
      <c r="Z1103" s="49"/>
      <c r="AA1103" s="49"/>
      <c r="AB1103" s="49"/>
    </row>
    <row r="1104" spans="1:28" x14ac:dyDescent="0.25">
      <c r="A1104" t="s">
        <v>4072</v>
      </c>
      <c r="B1104" t="s">
        <v>1048</v>
      </c>
      <c r="C1104" t="s">
        <v>1404</v>
      </c>
      <c r="D1104">
        <v>3</v>
      </c>
      <c r="E1104">
        <v>60</v>
      </c>
      <c r="F1104">
        <v>8</v>
      </c>
      <c r="I1104" s="49"/>
      <c r="J1104">
        <v>2</v>
      </c>
      <c r="K1104">
        <v>1</v>
      </c>
      <c r="L1104">
        <v>2</v>
      </c>
      <c r="M1104" s="49" t="s">
        <v>3856</v>
      </c>
      <c r="N1104" s="49"/>
      <c r="O1104" s="49" t="s">
        <v>3882</v>
      </c>
      <c r="P1104">
        <v>5</v>
      </c>
      <c r="Q1104" t="s">
        <v>4073</v>
      </c>
      <c r="S1104" s="49"/>
      <c r="T1104" s="49"/>
      <c r="U1104" s="49"/>
      <c r="W1104" s="49"/>
      <c r="Z1104" s="49"/>
      <c r="AA1104" s="49"/>
      <c r="AB1104" s="49"/>
    </row>
    <row r="1105" spans="1:28" x14ac:dyDescent="0.25">
      <c r="A1105" t="s">
        <v>4074</v>
      </c>
      <c r="B1105" t="s">
        <v>1048</v>
      </c>
      <c r="C1105" t="s">
        <v>1404</v>
      </c>
      <c r="D1105">
        <v>4</v>
      </c>
      <c r="E1105">
        <v>60</v>
      </c>
      <c r="F1105">
        <v>6</v>
      </c>
      <c r="I1105" s="49"/>
      <c r="J1105">
        <v>2</v>
      </c>
      <c r="K1105">
        <v>1</v>
      </c>
      <c r="L1105">
        <v>2</v>
      </c>
      <c r="M1105" s="49" t="s">
        <v>3856</v>
      </c>
      <c r="N1105" s="49"/>
      <c r="O1105" s="49" t="s">
        <v>3882</v>
      </c>
      <c r="P1105">
        <v>5</v>
      </c>
      <c r="Q1105" t="s">
        <v>4075</v>
      </c>
      <c r="S1105" s="49"/>
      <c r="T1105" s="49"/>
      <c r="U1105" s="49"/>
      <c r="W1105" s="49"/>
      <c r="Z1105" s="49"/>
      <c r="AA1105" s="49"/>
      <c r="AB1105" s="49"/>
    </row>
    <row r="1106" spans="1:28" x14ac:dyDescent="0.25">
      <c r="A1106" t="s">
        <v>4076</v>
      </c>
      <c r="B1106" t="s">
        <v>1048</v>
      </c>
      <c r="C1106" t="s">
        <v>2295</v>
      </c>
      <c r="D1106">
        <v>1</v>
      </c>
      <c r="E1106">
        <v>60</v>
      </c>
      <c r="F1106">
        <v>10</v>
      </c>
      <c r="I1106" s="49"/>
      <c r="J1106">
        <v>2</v>
      </c>
      <c r="K1106">
        <v>1</v>
      </c>
      <c r="L1106">
        <v>2</v>
      </c>
      <c r="M1106" s="49" t="s">
        <v>3856</v>
      </c>
      <c r="N1106" s="49"/>
      <c r="O1106" s="49" t="s">
        <v>4077</v>
      </c>
      <c r="P1106">
        <v>5</v>
      </c>
      <c r="Q1106" t="s">
        <v>4078</v>
      </c>
      <c r="S1106" s="49"/>
      <c r="T1106" s="49"/>
      <c r="U1106" s="49"/>
      <c r="W1106" s="49"/>
      <c r="Z1106" s="49"/>
      <c r="AA1106" s="49"/>
      <c r="AB1106" s="49"/>
    </row>
    <row r="1107" spans="1:28" x14ac:dyDescent="0.25">
      <c r="A1107" t="s">
        <v>4079</v>
      </c>
      <c r="B1107" t="s">
        <v>1048</v>
      </c>
      <c r="C1107" t="s">
        <v>2295</v>
      </c>
      <c r="D1107">
        <v>2</v>
      </c>
      <c r="E1107">
        <v>60</v>
      </c>
      <c r="F1107">
        <v>8.5</v>
      </c>
      <c r="I1107" s="49"/>
      <c r="J1107">
        <v>2</v>
      </c>
      <c r="K1107">
        <v>1</v>
      </c>
      <c r="L1107">
        <v>2</v>
      </c>
      <c r="M1107" s="49" t="s">
        <v>610</v>
      </c>
      <c r="N1107" s="49"/>
      <c r="O1107" s="49" t="s">
        <v>4080</v>
      </c>
      <c r="P1107">
        <v>5</v>
      </c>
      <c r="Q1107" t="s">
        <v>4081</v>
      </c>
      <c r="S1107" s="49"/>
      <c r="T1107" s="49"/>
      <c r="U1107" s="49"/>
      <c r="W1107" s="49"/>
      <c r="Z1107" s="49"/>
      <c r="AA1107" s="49"/>
      <c r="AB1107" s="49"/>
    </row>
    <row r="1108" spans="1:28" x14ac:dyDescent="0.25">
      <c r="A1108" t="s">
        <v>4082</v>
      </c>
      <c r="B1108" t="s">
        <v>1048</v>
      </c>
      <c r="C1108" t="s">
        <v>2295</v>
      </c>
      <c r="D1108">
        <v>3</v>
      </c>
      <c r="E1108">
        <v>60</v>
      </c>
      <c r="F1108">
        <v>10</v>
      </c>
      <c r="I1108" s="49"/>
      <c r="J1108">
        <v>2</v>
      </c>
      <c r="K1108">
        <v>1</v>
      </c>
      <c r="L1108">
        <v>2</v>
      </c>
      <c r="M1108" s="49" t="s">
        <v>610</v>
      </c>
      <c r="N1108" s="49"/>
      <c r="O1108" s="49" t="s">
        <v>4083</v>
      </c>
      <c r="P1108">
        <v>5</v>
      </c>
      <c r="Q1108" t="s">
        <v>4084</v>
      </c>
      <c r="S1108" s="49"/>
      <c r="T1108" s="49"/>
      <c r="U1108" s="49"/>
      <c r="W1108" s="49"/>
      <c r="Z1108" s="49"/>
      <c r="AA1108" s="49"/>
      <c r="AB1108" s="49"/>
    </row>
    <row r="1109" spans="1:28" x14ac:dyDescent="0.25">
      <c r="A1109" t="s">
        <v>4085</v>
      </c>
      <c r="B1109" t="s">
        <v>1048</v>
      </c>
      <c r="C1109" t="s">
        <v>192</v>
      </c>
      <c r="D1109">
        <v>1</v>
      </c>
      <c r="E1109">
        <v>40</v>
      </c>
      <c r="F1109">
        <v>9</v>
      </c>
      <c r="I1109" s="49"/>
      <c r="J1109">
        <v>2</v>
      </c>
      <c r="K1109">
        <v>1</v>
      </c>
      <c r="L1109">
        <v>2</v>
      </c>
      <c r="M1109" s="49" t="s">
        <v>3856</v>
      </c>
      <c r="N1109" s="49"/>
      <c r="O1109" s="49" t="s">
        <v>3882</v>
      </c>
      <c r="P1109">
        <v>5</v>
      </c>
      <c r="Q1109" t="s">
        <v>4086</v>
      </c>
      <c r="S1109" s="49"/>
      <c r="T1109" s="49"/>
      <c r="U1109" s="49"/>
      <c r="W1109" s="49"/>
      <c r="Z1109" s="49"/>
      <c r="AA1109" s="49"/>
      <c r="AB1109" s="49"/>
    </row>
    <row r="1110" spans="1:28" x14ac:dyDescent="0.25">
      <c r="A1110" t="s">
        <v>4087</v>
      </c>
      <c r="B1110" t="s">
        <v>1048</v>
      </c>
      <c r="C1110" t="s">
        <v>192</v>
      </c>
      <c r="D1110">
        <v>2</v>
      </c>
      <c r="E1110">
        <v>40</v>
      </c>
      <c r="F1110">
        <v>8</v>
      </c>
      <c r="I1110" s="49"/>
      <c r="J1110">
        <v>3</v>
      </c>
      <c r="K1110">
        <v>1</v>
      </c>
      <c r="L1110">
        <v>2</v>
      </c>
      <c r="M1110" s="49" t="s">
        <v>3856</v>
      </c>
      <c r="N1110" s="49"/>
      <c r="O1110" s="49" t="s">
        <v>4088</v>
      </c>
      <c r="P1110">
        <v>5</v>
      </c>
      <c r="Q1110" t="s">
        <v>4089</v>
      </c>
      <c r="S1110" s="49"/>
      <c r="T1110" s="49"/>
      <c r="U1110" s="49"/>
      <c r="W1110" s="49"/>
      <c r="Z1110" s="49"/>
      <c r="AA1110" s="49"/>
      <c r="AB1110" s="49"/>
    </row>
    <row r="1111" spans="1:28" x14ac:dyDescent="0.25">
      <c r="A1111" t="s">
        <v>4090</v>
      </c>
      <c r="B1111" t="s">
        <v>1048</v>
      </c>
      <c r="C1111" t="s">
        <v>192</v>
      </c>
      <c r="D1111">
        <v>3</v>
      </c>
      <c r="E1111">
        <v>40</v>
      </c>
      <c r="F1111">
        <v>8</v>
      </c>
      <c r="I1111" s="49"/>
      <c r="J1111">
        <v>3</v>
      </c>
      <c r="K1111">
        <v>1</v>
      </c>
      <c r="L1111">
        <v>2</v>
      </c>
      <c r="M1111" s="49" t="s">
        <v>3856</v>
      </c>
      <c r="N1111" s="49"/>
      <c r="O1111" s="49" t="s">
        <v>4088</v>
      </c>
      <c r="P1111">
        <v>5</v>
      </c>
      <c r="Q1111" t="s">
        <v>4091</v>
      </c>
      <c r="S1111" s="49"/>
      <c r="T1111" s="49"/>
      <c r="U1111" s="49"/>
      <c r="W1111" s="49"/>
      <c r="Z1111" s="49"/>
      <c r="AA1111" s="49"/>
      <c r="AB1111" s="49"/>
    </row>
    <row r="1112" spans="1:28" x14ac:dyDescent="0.25">
      <c r="A1112" t="s">
        <v>4092</v>
      </c>
      <c r="B1112" t="s">
        <v>1048</v>
      </c>
      <c r="C1112" t="s">
        <v>214</v>
      </c>
      <c r="D1112">
        <v>1</v>
      </c>
      <c r="E1112">
        <v>50</v>
      </c>
      <c r="F1112">
        <v>10</v>
      </c>
      <c r="I1112" s="49"/>
      <c r="J1112">
        <v>2</v>
      </c>
      <c r="K1112">
        <v>1</v>
      </c>
      <c r="L1112">
        <v>2</v>
      </c>
      <c r="M1112" s="49" t="s">
        <v>3930</v>
      </c>
      <c r="N1112" s="49"/>
      <c r="O1112" s="49" t="s">
        <v>4093</v>
      </c>
      <c r="P1112">
        <v>5</v>
      </c>
      <c r="Q1112" t="s">
        <v>4094</v>
      </c>
      <c r="S1112" s="49"/>
      <c r="T1112" s="49"/>
      <c r="U1112" s="49"/>
      <c r="W1112" s="49"/>
      <c r="Z1112" s="49"/>
      <c r="AA1112" s="49"/>
      <c r="AB1112" s="49"/>
    </row>
    <row r="1113" spans="1:28" x14ac:dyDescent="0.25">
      <c r="A1113" t="s">
        <v>4095</v>
      </c>
      <c r="B1113" t="s">
        <v>1048</v>
      </c>
      <c r="C1113" t="s">
        <v>214</v>
      </c>
      <c r="D1113">
        <v>2</v>
      </c>
      <c r="E1113">
        <v>50</v>
      </c>
      <c r="F1113">
        <v>9</v>
      </c>
      <c r="I1113" s="49"/>
      <c r="J1113">
        <v>2</v>
      </c>
      <c r="K1113">
        <v>1</v>
      </c>
      <c r="L1113">
        <v>2</v>
      </c>
      <c r="M1113" s="49" t="s">
        <v>3930</v>
      </c>
      <c r="N1113" s="49"/>
      <c r="O1113" s="49" t="s">
        <v>4093</v>
      </c>
      <c r="P1113">
        <v>5</v>
      </c>
      <c r="Q1113" t="s">
        <v>4096</v>
      </c>
      <c r="S1113" s="49"/>
      <c r="T1113" s="49"/>
      <c r="U1113" s="49"/>
      <c r="W1113" s="49"/>
      <c r="Z1113" s="49"/>
      <c r="AA1113" s="49"/>
      <c r="AB1113" s="49"/>
    </row>
    <row r="1114" spans="1:28" x14ac:dyDescent="0.25">
      <c r="A1114" t="s">
        <v>4097</v>
      </c>
      <c r="B1114" t="s">
        <v>1048</v>
      </c>
      <c r="C1114" t="s">
        <v>214</v>
      </c>
      <c r="D1114">
        <v>3</v>
      </c>
      <c r="E1114">
        <v>50</v>
      </c>
      <c r="F1114">
        <v>7</v>
      </c>
      <c r="I1114" s="49"/>
      <c r="J1114">
        <v>2</v>
      </c>
      <c r="K1114">
        <v>1</v>
      </c>
      <c r="L1114">
        <v>2</v>
      </c>
      <c r="M1114" s="49" t="s">
        <v>610</v>
      </c>
      <c r="N1114" s="49"/>
      <c r="O1114" s="49" t="s">
        <v>4098</v>
      </c>
      <c r="P1114">
        <v>5</v>
      </c>
      <c r="Q1114" t="s">
        <v>4099</v>
      </c>
      <c r="S1114" s="49"/>
      <c r="T1114" s="49"/>
      <c r="U1114" s="49"/>
      <c r="W1114" s="49"/>
      <c r="Z1114" s="49"/>
      <c r="AA1114" s="49"/>
      <c r="AB1114" s="49"/>
    </row>
    <row r="1115" spans="1:28" x14ac:dyDescent="0.25">
      <c r="A1115" t="s">
        <v>4100</v>
      </c>
      <c r="B1115" t="s">
        <v>1048</v>
      </c>
      <c r="C1115" t="s">
        <v>214</v>
      </c>
      <c r="D1115">
        <v>4</v>
      </c>
      <c r="E1115">
        <v>50</v>
      </c>
      <c r="F1115">
        <v>7</v>
      </c>
      <c r="I1115" s="49"/>
      <c r="J1115">
        <v>2</v>
      </c>
      <c r="K1115">
        <v>1</v>
      </c>
      <c r="L1115">
        <v>2</v>
      </c>
      <c r="M1115" s="49" t="s">
        <v>610</v>
      </c>
      <c r="N1115" s="49"/>
      <c r="O1115" s="49" t="s">
        <v>4098</v>
      </c>
      <c r="P1115">
        <v>5</v>
      </c>
      <c r="Q1115" t="s">
        <v>4101</v>
      </c>
      <c r="S1115" s="49"/>
      <c r="T1115" s="49"/>
      <c r="U1115" s="49"/>
      <c r="W1115" s="49"/>
      <c r="Z1115" s="49"/>
      <c r="AA1115" s="49"/>
      <c r="AB1115" s="49"/>
    </row>
    <row r="1116" spans="1:28" x14ac:dyDescent="0.25">
      <c r="A1116" t="s">
        <v>4102</v>
      </c>
      <c r="B1116" t="s">
        <v>1048</v>
      </c>
      <c r="C1116" t="s">
        <v>217</v>
      </c>
      <c r="D1116">
        <v>1</v>
      </c>
      <c r="E1116">
        <v>12.5</v>
      </c>
      <c r="F1116">
        <v>9</v>
      </c>
      <c r="I1116" s="49"/>
      <c r="J1116">
        <v>3</v>
      </c>
      <c r="K1116">
        <v>1</v>
      </c>
      <c r="L1116">
        <v>3</v>
      </c>
      <c r="M1116" s="49" t="s">
        <v>3856</v>
      </c>
      <c r="N1116" s="49"/>
      <c r="O1116" s="49" t="s">
        <v>4103</v>
      </c>
      <c r="P1116">
        <v>5</v>
      </c>
      <c r="Q1116" t="s">
        <v>4104</v>
      </c>
      <c r="S1116" s="49"/>
      <c r="T1116" s="49"/>
      <c r="U1116" s="49"/>
      <c r="W1116" s="49"/>
      <c r="Z1116" s="49"/>
      <c r="AA1116" s="49"/>
      <c r="AB1116" s="49"/>
    </row>
    <row r="1117" spans="1:28" x14ac:dyDescent="0.25">
      <c r="A1117" t="s">
        <v>4105</v>
      </c>
      <c r="B1117" t="s">
        <v>1048</v>
      </c>
      <c r="C1117" t="s">
        <v>217</v>
      </c>
      <c r="D1117">
        <v>2</v>
      </c>
      <c r="E1117">
        <v>12.5</v>
      </c>
      <c r="F1117">
        <v>10</v>
      </c>
      <c r="I1117" s="49"/>
      <c r="J1117">
        <v>3</v>
      </c>
      <c r="K1117">
        <v>1</v>
      </c>
      <c r="L1117">
        <v>3</v>
      </c>
      <c r="M1117" s="49" t="s">
        <v>3856</v>
      </c>
      <c r="N1117" s="49"/>
      <c r="O1117" s="49" t="s">
        <v>4103</v>
      </c>
      <c r="P1117">
        <v>5</v>
      </c>
      <c r="Q1117" t="s">
        <v>4106</v>
      </c>
      <c r="S1117" s="49"/>
      <c r="T1117" s="49"/>
      <c r="U1117" s="49"/>
      <c r="W1117" s="49"/>
      <c r="Z1117" s="49"/>
      <c r="AA1117" s="49"/>
      <c r="AB1117" s="49"/>
    </row>
    <row r="1118" spans="1:28" x14ac:dyDescent="0.25">
      <c r="A1118" t="s">
        <v>4107</v>
      </c>
      <c r="B1118" t="s">
        <v>1048</v>
      </c>
      <c r="C1118" t="s">
        <v>217</v>
      </c>
      <c r="D1118">
        <v>3</v>
      </c>
      <c r="E1118">
        <v>12.5</v>
      </c>
      <c r="F1118">
        <v>10</v>
      </c>
      <c r="I1118" s="49"/>
      <c r="J1118">
        <v>3</v>
      </c>
      <c r="K1118">
        <v>1</v>
      </c>
      <c r="L1118">
        <v>3</v>
      </c>
      <c r="M1118" s="49" t="s">
        <v>3930</v>
      </c>
      <c r="N1118" s="49"/>
      <c r="O1118" s="49" t="s">
        <v>4108</v>
      </c>
      <c r="P1118">
        <v>5</v>
      </c>
      <c r="Q1118" t="s">
        <v>4109</v>
      </c>
      <c r="S1118" s="49"/>
      <c r="T1118" s="49"/>
      <c r="U1118" s="49"/>
      <c r="W1118" s="49"/>
      <c r="Z1118" s="49"/>
      <c r="AA1118" s="49"/>
      <c r="AB1118" s="49"/>
    </row>
    <row r="1119" spans="1:28" x14ac:dyDescent="0.25">
      <c r="A1119" t="s">
        <v>4110</v>
      </c>
      <c r="B1119" t="s">
        <v>1048</v>
      </c>
      <c r="C1119" t="s">
        <v>303</v>
      </c>
      <c r="D1119">
        <v>1</v>
      </c>
      <c r="E1119">
        <v>10</v>
      </c>
      <c r="F1119">
        <v>15</v>
      </c>
      <c r="I1119" s="49"/>
      <c r="J1119">
        <v>2</v>
      </c>
      <c r="K1119">
        <v>2</v>
      </c>
      <c r="L1119">
        <v>2</v>
      </c>
      <c r="M1119" s="49" t="s">
        <v>3856</v>
      </c>
      <c r="N1119" s="49"/>
      <c r="O1119" s="49" t="s">
        <v>3996</v>
      </c>
      <c r="P1119">
        <v>5</v>
      </c>
      <c r="Q1119" t="s">
        <v>4111</v>
      </c>
      <c r="S1119" s="49"/>
      <c r="T1119" s="49"/>
      <c r="U1119" s="49"/>
      <c r="W1119" s="49"/>
      <c r="Z1119" s="49"/>
      <c r="AA1119" s="49"/>
      <c r="AB1119" s="49"/>
    </row>
    <row r="1120" spans="1:28" x14ac:dyDescent="0.25">
      <c r="A1120" t="s">
        <v>4112</v>
      </c>
      <c r="B1120" t="s">
        <v>1048</v>
      </c>
      <c r="C1120" t="s">
        <v>303</v>
      </c>
      <c r="D1120">
        <v>2</v>
      </c>
      <c r="E1120">
        <v>10</v>
      </c>
      <c r="F1120">
        <v>15</v>
      </c>
      <c r="I1120" s="49"/>
      <c r="J1120">
        <v>2</v>
      </c>
      <c r="K1120">
        <v>2</v>
      </c>
      <c r="L1120">
        <v>2</v>
      </c>
      <c r="M1120" s="49" t="s">
        <v>3856</v>
      </c>
      <c r="N1120" s="49"/>
      <c r="O1120" s="49" t="s">
        <v>3996</v>
      </c>
      <c r="P1120">
        <v>5</v>
      </c>
      <c r="Q1120" t="s">
        <v>4113</v>
      </c>
      <c r="S1120" s="49"/>
      <c r="T1120" s="49"/>
      <c r="U1120" s="49"/>
      <c r="W1120" s="49"/>
      <c r="Z1120" s="49"/>
      <c r="AA1120" s="49"/>
      <c r="AB1120" s="49"/>
    </row>
    <row r="1121" spans="1:28" x14ac:dyDescent="0.25">
      <c r="A1121" t="s">
        <v>4114</v>
      </c>
      <c r="B1121" t="s">
        <v>1048</v>
      </c>
      <c r="C1121" t="s">
        <v>303</v>
      </c>
      <c r="D1121">
        <v>3</v>
      </c>
      <c r="E1121">
        <v>10</v>
      </c>
      <c r="F1121">
        <v>15</v>
      </c>
      <c r="I1121" s="49"/>
      <c r="J1121">
        <v>2</v>
      </c>
      <c r="K1121">
        <v>2</v>
      </c>
      <c r="L1121">
        <v>2</v>
      </c>
      <c r="M1121" s="49" t="s">
        <v>3856</v>
      </c>
      <c r="N1121" s="49"/>
      <c r="O1121" s="49" t="s">
        <v>4115</v>
      </c>
      <c r="P1121">
        <v>5</v>
      </c>
      <c r="Q1121" t="s">
        <v>4116</v>
      </c>
      <c r="S1121" s="49"/>
      <c r="T1121" s="49"/>
      <c r="U1121" s="49"/>
      <c r="W1121" s="49"/>
      <c r="Z1121" s="49"/>
      <c r="AA1121" s="49"/>
      <c r="AB1121" s="49"/>
    </row>
    <row r="1122" spans="1:28" x14ac:dyDescent="0.25">
      <c r="A1122" t="s">
        <v>4117</v>
      </c>
      <c r="B1122" t="s">
        <v>1048</v>
      </c>
      <c r="C1122" t="s">
        <v>356</v>
      </c>
      <c r="D1122">
        <v>1</v>
      </c>
      <c r="G1122">
        <v>300</v>
      </c>
      <c r="H1122">
        <v>1.32</v>
      </c>
      <c r="I1122" s="49" t="s">
        <v>3957</v>
      </c>
      <c r="M1122" s="49"/>
      <c r="N1122" s="49"/>
      <c r="O1122" s="49" t="s">
        <v>4009</v>
      </c>
      <c r="P1122">
        <v>5</v>
      </c>
      <c r="Q1122" t="s">
        <v>1051</v>
      </c>
      <c r="S1122" s="49"/>
      <c r="T1122" s="49"/>
      <c r="U1122" s="49"/>
      <c r="W1122" s="49"/>
      <c r="Z1122" s="49"/>
      <c r="AA1122" s="49"/>
      <c r="AB1122" s="49"/>
    </row>
    <row r="1123" spans="1:28" x14ac:dyDescent="0.25">
      <c r="A1123" t="s">
        <v>4118</v>
      </c>
      <c r="B1123" t="s">
        <v>1052</v>
      </c>
      <c r="C1123" t="s">
        <v>15</v>
      </c>
      <c r="D1123">
        <v>1</v>
      </c>
      <c r="E1123">
        <v>75</v>
      </c>
      <c r="G1123">
        <v>60</v>
      </c>
      <c r="I1123" s="49"/>
      <c r="M1123" s="49"/>
      <c r="N1123" s="49"/>
      <c r="O1123" s="49" t="s">
        <v>4119</v>
      </c>
      <c r="P1123">
        <v>5</v>
      </c>
      <c r="Q1123" t="s">
        <v>1054</v>
      </c>
      <c r="S1123" s="49"/>
      <c r="T1123" s="49"/>
      <c r="U1123" s="49"/>
      <c r="W1123" s="49"/>
      <c r="Z1123" s="49"/>
      <c r="AA1123" s="49"/>
      <c r="AB1123" s="49"/>
    </row>
    <row r="1124" spans="1:28" x14ac:dyDescent="0.25">
      <c r="A1124" t="s">
        <v>4120</v>
      </c>
      <c r="B1124" t="s">
        <v>1052</v>
      </c>
      <c r="C1124" t="s">
        <v>15</v>
      </c>
      <c r="D1124">
        <v>2</v>
      </c>
      <c r="E1124">
        <v>75</v>
      </c>
      <c r="G1124">
        <v>60</v>
      </c>
      <c r="I1124" s="49"/>
      <c r="M1124" s="49"/>
      <c r="N1124" s="49"/>
      <c r="O1124" s="49" t="s">
        <v>4119</v>
      </c>
      <c r="P1124">
        <v>5</v>
      </c>
      <c r="Q1124" t="s">
        <v>4121</v>
      </c>
      <c r="S1124" s="49"/>
      <c r="T1124" s="49"/>
      <c r="U1124" s="49"/>
      <c r="W1124" s="49"/>
      <c r="Z1124" s="49"/>
      <c r="AA1124" s="49"/>
      <c r="AB1124" s="49"/>
    </row>
    <row r="1125" spans="1:28" x14ac:dyDescent="0.25">
      <c r="A1125" t="s">
        <v>4122</v>
      </c>
      <c r="B1125" t="s">
        <v>1052</v>
      </c>
      <c r="C1125" t="s">
        <v>15</v>
      </c>
      <c r="D1125">
        <v>3</v>
      </c>
      <c r="E1125">
        <v>75</v>
      </c>
      <c r="G1125">
        <v>60</v>
      </c>
      <c r="I1125" s="49"/>
      <c r="M1125" s="49"/>
      <c r="N1125" s="49"/>
      <c r="O1125" s="49" t="s">
        <v>4119</v>
      </c>
      <c r="P1125">
        <v>5</v>
      </c>
      <c r="Q1125" t="s">
        <v>4123</v>
      </c>
      <c r="S1125" s="49"/>
      <c r="T1125" s="49"/>
      <c r="U1125" s="49"/>
      <c r="W1125" s="49"/>
      <c r="Z1125" s="49"/>
      <c r="AA1125" s="49"/>
      <c r="AB1125" s="49"/>
    </row>
    <row r="1126" spans="1:28" x14ac:dyDescent="0.25">
      <c r="A1126" t="s">
        <v>4124</v>
      </c>
      <c r="B1126" t="s">
        <v>1052</v>
      </c>
      <c r="C1126" t="s">
        <v>41</v>
      </c>
      <c r="D1126">
        <v>1</v>
      </c>
      <c r="E1126">
        <v>75</v>
      </c>
      <c r="F1126">
        <v>8</v>
      </c>
      <c r="I1126" s="49"/>
      <c r="J1126">
        <v>2</v>
      </c>
      <c r="K1126">
        <v>1</v>
      </c>
      <c r="L1126">
        <v>2</v>
      </c>
      <c r="M1126" s="49" t="s">
        <v>3856</v>
      </c>
      <c r="N1126" s="49"/>
      <c r="O1126" s="49" t="s">
        <v>4125</v>
      </c>
      <c r="P1126">
        <v>5</v>
      </c>
      <c r="Q1126" t="s">
        <v>4126</v>
      </c>
      <c r="S1126" s="49"/>
      <c r="T1126" s="49"/>
      <c r="U1126" s="49"/>
      <c r="W1126" s="49"/>
      <c r="Z1126" s="49"/>
      <c r="AA1126" s="49"/>
      <c r="AB1126" s="49"/>
    </row>
    <row r="1127" spans="1:28" x14ac:dyDescent="0.25">
      <c r="A1127" t="s">
        <v>4127</v>
      </c>
      <c r="B1127" t="s">
        <v>1052</v>
      </c>
      <c r="C1127" t="s">
        <v>41</v>
      </c>
      <c r="D1127">
        <v>2</v>
      </c>
      <c r="E1127">
        <v>75</v>
      </c>
      <c r="F1127">
        <v>8</v>
      </c>
      <c r="I1127" s="49"/>
      <c r="J1127">
        <v>2</v>
      </c>
      <c r="K1127">
        <v>1</v>
      </c>
      <c r="L1127">
        <v>2</v>
      </c>
      <c r="M1127" s="49" t="s">
        <v>610</v>
      </c>
      <c r="N1127" s="49"/>
      <c r="O1127" s="49" t="s">
        <v>4128</v>
      </c>
      <c r="P1127">
        <v>5</v>
      </c>
      <c r="Q1127" t="s">
        <v>4129</v>
      </c>
      <c r="S1127" s="49"/>
      <c r="T1127" s="49"/>
      <c r="U1127" s="49"/>
      <c r="W1127" s="49"/>
      <c r="Z1127" s="49"/>
      <c r="AA1127" s="49"/>
      <c r="AB1127" s="49"/>
    </row>
    <row r="1128" spans="1:28" x14ac:dyDescent="0.25">
      <c r="A1128" t="s">
        <v>4130</v>
      </c>
      <c r="B1128" t="s">
        <v>1052</v>
      </c>
      <c r="C1128" t="s">
        <v>41</v>
      </c>
      <c r="D1128">
        <v>3</v>
      </c>
      <c r="E1128">
        <v>75</v>
      </c>
      <c r="F1128">
        <v>7</v>
      </c>
      <c r="I1128" s="49"/>
      <c r="J1128">
        <v>2</v>
      </c>
      <c r="K1128">
        <v>1</v>
      </c>
      <c r="L1128">
        <v>2</v>
      </c>
      <c r="M1128" s="49" t="s">
        <v>610</v>
      </c>
      <c r="N1128" s="49"/>
      <c r="O1128" s="49" t="s">
        <v>4128</v>
      </c>
      <c r="P1128">
        <v>5</v>
      </c>
      <c r="Q1128" t="s">
        <v>4131</v>
      </c>
      <c r="S1128" s="49"/>
      <c r="T1128" s="49"/>
      <c r="U1128" s="49"/>
      <c r="W1128" s="49"/>
      <c r="Z1128" s="49"/>
      <c r="AA1128" s="49"/>
      <c r="AB1128" s="49"/>
    </row>
    <row r="1129" spans="1:28" x14ac:dyDescent="0.25">
      <c r="A1129" t="s">
        <v>4132</v>
      </c>
      <c r="B1129" t="s">
        <v>1052</v>
      </c>
      <c r="C1129" t="s">
        <v>41</v>
      </c>
      <c r="D1129">
        <v>4</v>
      </c>
      <c r="E1129">
        <v>75</v>
      </c>
      <c r="F1129">
        <v>7</v>
      </c>
      <c r="I1129" s="49"/>
      <c r="J1129">
        <v>2</v>
      </c>
      <c r="K1129">
        <v>1</v>
      </c>
      <c r="L1129">
        <v>2</v>
      </c>
      <c r="M1129" s="49" t="s">
        <v>1646</v>
      </c>
      <c r="N1129" s="49"/>
      <c r="O1129" s="49" t="s">
        <v>4133</v>
      </c>
      <c r="P1129">
        <v>5</v>
      </c>
      <c r="Q1129" t="s">
        <v>4134</v>
      </c>
      <c r="S1129" s="49"/>
      <c r="T1129" s="49"/>
      <c r="U1129" s="49"/>
      <c r="W1129" s="49"/>
      <c r="Z1129" s="49"/>
      <c r="AA1129" s="49"/>
      <c r="AB1129" s="49"/>
    </row>
    <row r="1130" spans="1:28" x14ac:dyDescent="0.25">
      <c r="A1130" t="s">
        <v>4135</v>
      </c>
      <c r="B1130" t="s">
        <v>1052</v>
      </c>
      <c r="C1130" t="s">
        <v>45</v>
      </c>
      <c r="D1130">
        <v>1</v>
      </c>
      <c r="E1130">
        <v>140</v>
      </c>
      <c r="F1130">
        <v>12</v>
      </c>
      <c r="I1130" s="49"/>
      <c r="J1130">
        <v>2</v>
      </c>
      <c r="K1130">
        <v>1</v>
      </c>
      <c r="L1130">
        <v>2</v>
      </c>
      <c r="M1130" s="49" t="s">
        <v>2289</v>
      </c>
      <c r="N1130" s="49"/>
      <c r="O1130" s="49" t="s">
        <v>2527</v>
      </c>
      <c r="P1130">
        <v>5</v>
      </c>
      <c r="Q1130" t="s">
        <v>4136</v>
      </c>
      <c r="S1130" s="49"/>
      <c r="T1130" s="49"/>
      <c r="U1130" s="49"/>
      <c r="W1130" s="49"/>
      <c r="Z1130" s="49"/>
      <c r="AA1130" s="49"/>
      <c r="AB1130" s="49"/>
    </row>
    <row r="1131" spans="1:28" x14ac:dyDescent="0.25">
      <c r="A1131" t="s">
        <v>4137</v>
      </c>
      <c r="B1131" t="s">
        <v>1052</v>
      </c>
      <c r="C1131" t="s">
        <v>45</v>
      </c>
      <c r="D1131">
        <v>2</v>
      </c>
      <c r="E1131">
        <v>150</v>
      </c>
      <c r="F1131">
        <v>12</v>
      </c>
      <c r="I1131" s="49"/>
      <c r="J1131">
        <v>2</v>
      </c>
      <c r="K1131">
        <v>1</v>
      </c>
      <c r="L1131">
        <v>2</v>
      </c>
      <c r="M1131" s="49" t="s">
        <v>618</v>
      </c>
      <c r="N1131" s="49"/>
      <c r="O1131" s="49" t="s">
        <v>2154</v>
      </c>
      <c r="P1131">
        <v>5</v>
      </c>
      <c r="Q1131" t="s">
        <v>4138</v>
      </c>
      <c r="S1131" s="49"/>
      <c r="T1131" s="49"/>
      <c r="U1131" s="49"/>
      <c r="W1131" s="49"/>
      <c r="Z1131" s="49"/>
      <c r="AA1131" s="49"/>
      <c r="AB1131" s="49"/>
    </row>
    <row r="1132" spans="1:28" x14ac:dyDescent="0.25">
      <c r="A1132" t="s">
        <v>4139</v>
      </c>
      <c r="B1132" t="s">
        <v>1052</v>
      </c>
      <c r="C1132" t="s">
        <v>45</v>
      </c>
      <c r="D1132">
        <v>3</v>
      </c>
      <c r="E1132">
        <v>150</v>
      </c>
      <c r="F1132">
        <v>12</v>
      </c>
      <c r="I1132" s="49"/>
      <c r="J1132">
        <v>2</v>
      </c>
      <c r="K1132">
        <v>1</v>
      </c>
      <c r="L1132">
        <v>2</v>
      </c>
      <c r="M1132" s="49" t="s">
        <v>610</v>
      </c>
      <c r="N1132" s="49"/>
      <c r="O1132" s="49" t="s">
        <v>1937</v>
      </c>
      <c r="P1132">
        <v>5</v>
      </c>
      <c r="Q1132" t="s">
        <v>4140</v>
      </c>
      <c r="S1132" s="49"/>
      <c r="T1132" s="49"/>
      <c r="U1132" s="49"/>
      <c r="W1132" s="49"/>
      <c r="Z1132" s="49"/>
      <c r="AA1132" s="49"/>
      <c r="AB1132" s="49"/>
    </row>
    <row r="1133" spans="1:28" x14ac:dyDescent="0.25">
      <c r="A1133" t="s">
        <v>4141</v>
      </c>
      <c r="B1133" t="s">
        <v>1052</v>
      </c>
      <c r="C1133" t="s">
        <v>73</v>
      </c>
      <c r="D1133">
        <v>1</v>
      </c>
      <c r="E1133">
        <v>30</v>
      </c>
      <c r="F1133">
        <v>20</v>
      </c>
      <c r="I1133" s="49"/>
      <c r="J1133">
        <v>1</v>
      </c>
      <c r="K1133">
        <v>2</v>
      </c>
      <c r="L1133">
        <v>1</v>
      </c>
      <c r="M1133" s="49" t="s">
        <v>618</v>
      </c>
      <c r="N1133" s="49"/>
      <c r="O1133" s="49" t="s">
        <v>3937</v>
      </c>
      <c r="P1133">
        <v>5</v>
      </c>
      <c r="Q1133" t="s">
        <v>4142</v>
      </c>
      <c r="S1133" s="49"/>
      <c r="T1133" s="49"/>
      <c r="U1133" s="49"/>
      <c r="W1133" s="49"/>
      <c r="Z1133" s="49"/>
      <c r="AA1133" s="49"/>
      <c r="AB1133" s="49"/>
    </row>
    <row r="1134" spans="1:28" x14ac:dyDescent="0.25">
      <c r="A1134" t="s">
        <v>4143</v>
      </c>
      <c r="B1134" t="s">
        <v>1052</v>
      </c>
      <c r="C1134" t="s">
        <v>73</v>
      </c>
      <c r="D1134">
        <v>2</v>
      </c>
      <c r="E1134">
        <v>35</v>
      </c>
      <c r="F1134">
        <v>20</v>
      </c>
      <c r="I1134" s="49"/>
      <c r="J1134">
        <v>1</v>
      </c>
      <c r="K1134">
        <v>2</v>
      </c>
      <c r="L1134">
        <v>1</v>
      </c>
      <c r="M1134" s="49" t="s">
        <v>618</v>
      </c>
      <c r="N1134" s="49"/>
      <c r="O1134" s="49" t="s">
        <v>3937</v>
      </c>
      <c r="P1134">
        <v>5</v>
      </c>
      <c r="Q1134" t="s">
        <v>4144</v>
      </c>
      <c r="S1134" s="49"/>
      <c r="T1134" s="49"/>
      <c r="U1134" s="49"/>
      <c r="W1134" s="49"/>
      <c r="Z1134" s="49"/>
      <c r="AA1134" s="49"/>
      <c r="AB1134" s="49"/>
    </row>
    <row r="1135" spans="1:28" x14ac:dyDescent="0.25">
      <c r="A1135" t="s">
        <v>4145</v>
      </c>
      <c r="B1135" t="s">
        <v>1052</v>
      </c>
      <c r="C1135" t="s">
        <v>73</v>
      </c>
      <c r="D1135">
        <v>3</v>
      </c>
      <c r="E1135">
        <v>50</v>
      </c>
      <c r="F1135">
        <v>20</v>
      </c>
      <c r="I1135" s="49"/>
      <c r="J1135">
        <v>1</v>
      </c>
      <c r="K1135">
        <v>2</v>
      </c>
      <c r="L1135">
        <v>1</v>
      </c>
      <c r="M1135" s="49" t="s">
        <v>3856</v>
      </c>
      <c r="N1135" s="49"/>
      <c r="O1135" s="49" t="s">
        <v>3940</v>
      </c>
      <c r="P1135">
        <v>5</v>
      </c>
      <c r="Q1135" t="s">
        <v>4146</v>
      </c>
      <c r="S1135" s="49"/>
      <c r="T1135" s="49"/>
      <c r="U1135" s="49"/>
      <c r="W1135" s="49"/>
      <c r="Z1135" s="49"/>
      <c r="AA1135" s="49"/>
      <c r="AB1135" s="49"/>
    </row>
    <row r="1136" spans="1:28" x14ac:dyDescent="0.25">
      <c r="A1136" t="s">
        <v>4147</v>
      </c>
      <c r="B1136" t="s">
        <v>1052</v>
      </c>
      <c r="C1136" t="s">
        <v>8734</v>
      </c>
      <c r="D1136">
        <v>1</v>
      </c>
      <c r="E1136">
        <v>30</v>
      </c>
      <c r="F1136">
        <v>10</v>
      </c>
      <c r="I1136" s="49"/>
      <c r="J1136">
        <v>2</v>
      </c>
      <c r="K1136">
        <v>1</v>
      </c>
      <c r="L1136">
        <v>2</v>
      </c>
      <c r="M1136" s="49" t="s">
        <v>3856</v>
      </c>
      <c r="N1136" s="49"/>
      <c r="O1136" s="49" t="s">
        <v>4148</v>
      </c>
      <c r="P1136">
        <v>5</v>
      </c>
      <c r="Q1136" t="s">
        <v>4149</v>
      </c>
      <c r="S1136" s="49"/>
      <c r="T1136" s="49"/>
      <c r="U1136" s="49"/>
      <c r="W1136" s="49"/>
      <c r="Z1136" s="49"/>
      <c r="AA1136" s="49"/>
      <c r="AB1136" s="49"/>
    </row>
    <row r="1137" spans="1:28" x14ac:dyDescent="0.25">
      <c r="A1137" t="s">
        <v>4150</v>
      </c>
      <c r="B1137" t="s">
        <v>1052</v>
      </c>
      <c r="C1137" t="s">
        <v>8734</v>
      </c>
      <c r="D1137">
        <v>2</v>
      </c>
      <c r="E1137">
        <v>30</v>
      </c>
      <c r="F1137">
        <v>9</v>
      </c>
      <c r="I1137" s="49"/>
      <c r="J1137">
        <v>2</v>
      </c>
      <c r="K1137">
        <v>1</v>
      </c>
      <c r="L1137">
        <v>2</v>
      </c>
      <c r="M1137" s="49" t="s">
        <v>610</v>
      </c>
      <c r="N1137" s="49"/>
      <c r="O1137" s="49" t="s">
        <v>4151</v>
      </c>
      <c r="P1137">
        <v>5</v>
      </c>
      <c r="Q1137" t="s">
        <v>4152</v>
      </c>
      <c r="S1137" s="49"/>
      <c r="T1137" s="49"/>
      <c r="U1137" s="49"/>
      <c r="W1137" s="49"/>
      <c r="Z1137" s="49"/>
      <c r="AA1137" s="49"/>
      <c r="AB1137" s="49"/>
    </row>
    <row r="1138" spans="1:28" x14ac:dyDescent="0.25">
      <c r="A1138" t="s">
        <v>4153</v>
      </c>
      <c r="B1138" t="s">
        <v>1052</v>
      </c>
      <c r="C1138" t="s">
        <v>8734</v>
      </c>
      <c r="D1138">
        <v>3</v>
      </c>
      <c r="E1138">
        <v>30</v>
      </c>
      <c r="F1138">
        <v>6</v>
      </c>
      <c r="I1138" s="49"/>
      <c r="J1138">
        <v>2</v>
      </c>
      <c r="K1138">
        <v>1</v>
      </c>
      <c r="L1138">
        <v>2</v>
      </c>
      <c r="M1138" s="49" t="s">
        <v>610</v>
      </c>
      <c r="N1138" s="49"/>
      <c r="O1138" s="49" t="s">
        <v>4151</v>
      </c>
      <c r="P1138">
        <v>5</v>
      </c>
      <c r="Q1138" t="s">
        <v>4154</v>
      </c>
      <c r="S1138" s="49"/>
      <c r="T1138" s="49"/>
      <c r="U1138" s="49"/>
      <c r="W1138" s="49"/>
      <c r="Z1138" s="49"/>
      <c r="AA1138" s="49"/>
      <c r="AB1138" s="49"/>
    </row>
    <row r="1139" spans="1:28" x14ac:dyDescent="0.25">
      <c r="A1139" t="s">
        <v>4155</v>
      </c>
      <c r="B1139" t="s">
        <v>1052</v>
      </c>
      <c r="C1139" t="s">
        <v>20</v>
      </c>
      <c r="D1139">
        <v>1</v>
      </c>
      <c r="E1139">
        <v>70</v>
      </c>
      <c r="G1139">
        <v>60</v>
      </c>
      <c r="I1139" s="49"/>
      <c r="M1139" s="49"/>
      <c r="N1139" s="49"/>
      <c r="O1139" s="49"/>
      <c r="P1139">
        <v>5</v>
      </c>
      <c r="Q1139" t="s">
        <v>4156</v>
      </c>
      <c r="S1139" s="49"/>
      <c r="T1139" s="49"/>
      <c r="U1139" s="49"/>
      <c r="W1139" s="49"/>
      <c r="Z1139" s="49"/>
      <c r="AA1139" s="49"/>
      <c r="AB1139" s="49"/>
    </row>
    <row r="1140" spans="1:28" x14ac:dyDescent="0.25">
      <c r="A1140" t="s">
        <v>4157</v>
      </c>
      <c r="B1140" t="s">
        <v>1052</v>
      </c>
      <c r="C1140" t="s">
        <v>20</v>
      </c>
      <c r="D1140">
        <v>2</v>
      </c>
      <c r="E1140">
        <v>70</v>
      </c>
      <c r="G1140">
        <v>45</v>
      </c>
      <c r="I1140" s="49"/>
      <c r="M1140" s="49"/>
      <c r="N1140" s="49"/>
      <c r="O1140" s="49"/>
      <c r="P1140">
        <v>5</v>
      </c>
      <c r="Q1140" t="s">
        <v>4158</v>
      </c>
      <c r="S1140" s="49"/>
      <c r="T1140" s="49"/>
      <c r="U1140" s="49"/>
      <c r="W1140" s="49"/>
      <c r="Z1140" s="49"/>
      <c r="AA1140" s="49"/>
      <c r="AB1140" s="49"/>
    </row>
    <row r="1141" spans="1:28" x14ac:dyDescent="0.25">
      <c r="A1141" t="s">
        <v>4159</v>
      </c>
      <c r="B1141" t="s">
        <v>1052</v>
      </c>
      <c r="C1141" t="s">
        <v>20</v>
      </c>
      <c r="D1141">
        <v>3</v>
      </c>
      <c r="E1141">
        <v>70</v>
      </c>
      <c r="G1141">
        <v>45</v>
      </c>
      <c r="I1141" s="49"/>
      <c r="M1141" s="49"/>
      <c r="N1141" s="49"/>
      <c r="O1141" s="49"/>
      <c r="P1141">
        <v>5</v>
      </c>
      <c r="Q1141" t="s">
        <v>1055</v>
      </c>
      <c r="S1141" s="49"/>
      <c r="T1141" s="49"/>
      <c r="U1141" s="49"/>
      <c r="W1141" s="49"/>
      <c r="Z1141" s="49"/>
      <c r="AA1141" s="49"/>
      <c r="AB1141" s="49"/>
    </row>
    <row r="1142" spans="1:28" x14ac:dyDescent="0.25">
      <c r="A1142" t="s">
        <v>4160</v>
      </c>
      <c r="B1142" t="s">
        <v>1056</v>
      </c>
      <c r="C1142" t="s">
        <v>112</v>
      </c>
      <c r="D1142">
        <v>1</v>
      </c>
      <c r="E1142">
        <v>45</v>
      </c>
      <c r="F1142">
        <v>12</v>
      </c>
      <c r="I1142" s="49"/>
      <c r="J1142">
        <v>2</v>
      </c>
      <c r="K1142">
        <v>2</v>
      </c>
      <c r="L1142">
        <v>2</v>
      </c>
      <c r="M1142" s="49" t="s">
        <v>3856</v>
      </c>
      <c r="N1142" s="49"/>
      <c r="O1142" s="49" t="s">
        <v>4161</v>
      </c>
      <c r="P1142">
        <v>5</v>
      </c>
      <c r="Q1142" t="s">
        <v>1058</v>
      </c>
      <c r="S1142" s="49"/>
      <c r="T1142" s="49"/>
      <c r="U1142" s="49"/>
      <c r="W1142" s="49"/>
      <c r="Z1142" s="49"/>
      <c r="AA1142" s="49"/>
      <c r="AB1142" s="49"/>
    </row>
    <row r="1143" spans="1:28" x14ac:dyDescent="0.25">
      <c r="A1143" t="s">
        <v>4162</v>
      </c>
      <c r="B1143" t="s">
        <v>1056</v>
      </c>
      <c r="C1143" t="s">
        <v>112</v>
      </c>
      <c r="D1143">
        <v>2</v>
      </c>
      <c r="E1143">
        <v>45</v>
      </c>
      <c r="F1143">
        <v>12</v>
      </c>
      <c r="I1143" s="49"/>
      <c r="J1143">
        <v>2</v>
      </c>
      <c r="K1143">
        <v>2</v>
      </c>
      <c r="L1143">
        <v>2</v>
      </c>
      <c r="M1143" s="49" t="s">
        <v>3856</v>
      </c>
      <c r="N1143" s="49"/>
      <c r="O1143" s="49" t="s">
        <v>4163</v>
      </c>
      <c r="P1143">
        <v>5</v>
      </c>
      <c r="Q1143" t="s">
        <v>4164</v>
      </c>
      <c r="S1143" s="49"/>
      <c r="T1143" s="49"/>
      <c r="U1143" s="49"/>
      <c r="W1143" s="49"/>
      <c r="Z1143" s="49"/>
      <c r="AA1143" s="49"/>
      <c r="AB1143" s="49"/>
    </row>
    <row r="1144" spans="1:28" x14ac:dyDescent="0.25">
      <c r="A1144" t="s">
        <v>4165</v>
      </c>
      <c r="B1144" t="s">
        <v>1056</v>
      </c>
      <c r="C1144" t="s">
        <v>112</v>
      </c>
      <c r="D1144">
        <v>3</v>
      </c>
      <c r="E1144">
        <v>45</v>
      </c>
      <c r="F1144">
        <v>15</v>
      </c>
      <c r="I1144" s="49"/>
      <c r="J1144">
        <v>1</v>
      </c>
      <c r="K1144">
        <v>1</v>
      </c>
      <c r="L1144">
        <v>1</v>
      </c>
      <c r="M1144" s="49" t="s">
        <v>3856</v>
      </c>
      <c r="N1144" s="49"/>
      <c r="O1144" s="49" t="s">
        <v>4166</v>
      </c>
      <c r="P1144">
        <v>5</v>
      </c>
      <c r="Q1144" t="s">
        <v>4167</v>
      </c>
      <c r="S1144" s="49"/>
      <c r="T1144" s="49"/>
      <c r="U1144" s="49"/>
      <c r="W1144" s="49"/>
      <c r="Z1144" s="49"/>
      <c r="AA1144" s="49"/>
      <c r="AB1144" s="49"/>
    </row>
    <row r="1145" spans="1:28" x14ac:dyDescent="0.25">
      <c r="A1145" t="s">
        <v>4168</v>
      </c>
      <c r="B1145" t="s">
        <v>1056</v>
      </c>
      <c r="C1145" t="s">
        <v>214</v>
      </c>
      <c r="D1145">
        <v>1</v>
      </c>
      <c r="E1145">
        <v>50</v>
      </c>
      <c r="F1145">
        <v>13</v>
      </c>
      <c r="I1145" s="49"/>
      <c r="J1145">
        <v>2</v>
      </c>
      <c r="K1145">
        <v>1</v>
      </c>
      <c r="L1145">
        <v>2</v>
      </c>
      <c r="M1145" s="49" t="s">
        <v>618</v>
      </c>
      <c r="N1145" s="49"/>
      <c r="O1145" s="49" t="s">
        <v>2154</v>
      </c>
      <c r="P1145">
        <v>5</v>
      </c>
      <c r="Q1145" t="s">
        <v>4169</v>
      </c>
      <c r="S1145" s="49"/>
      <c r="T1145" s="49"/>
      <c r="U1145" s="49"/>
      <c r="W1145" s="49"/>
      <c r="Z1145" s="49"/>
      <c r="AA1145" s="49"/>
      <c r="AB1145" s="49"/>
    </row>
    <row r="1146" spans="1:28" x14ac:dyDescent="0.25">
      <c r="A1146" t="s">
        <v>4170</v>
      </c>
      <c r="B1146" t="s">
        <v>1056</v>
      </c>
      <c r="C1146" t="s">
        <v>214</v>
      </c>
      <c r="D1146">
        <v>2</v>
      </c>
      <c r="E1146">
        <v>50</v>
      </c>
      <c r="F1146">
        <v>10</v>
      </c>
      <c r="I1146" s="49"/>
      <c r="J1146">
        <v>2</v>
      </c>
      <c r="K1146">
        <v>1</v>
      </c>
      <c r="L1146">
        <v>2</v>
      </c>
      <c r="M1146" s="49" t="s">
        <v>3856</v>
      </c>
      <c r="N1146" s="49"/>
      <c r="O1146" s="49" t="s">
        <v>3882</v>
      </c>
      <c r="P1146">
        <v>5</v>
      </c>
      <c r="Q1146" t="s">
        <v>4171</v>
      </c>
      <c r="S1146" s="49"/>
      <c r="T1146" s="49"/>
      <c r="U1146" s="49"/>
      <c r="W1146" s="49"/>
      <c r="Z1146" s="49"/>
      <c r="AA1146" s="49"/>
      <c r="AB1146" s="49"/>
    </row>
    <row r="1147" spans="1:28" x14ac:dyDescent="0.25">
      <c r="A1147" t="s">
        <v>4172</v>
      </c>
      <c r="B1147" t="s">
        <v>1056</v>
      </c>
      <c r="C1147" t="s">
        <v>214</v>
      </c>
      <c r="D1147">
        <v>3</v>
      </c>
      <c r="E1147">
        <v>50</v>
      </c>
      <c r="F1147">
        <v>9</v>
      </c>
      <c r="I1147" s="49"/>
      <c r="J1147">
        <v>2</v>
      </c>
      <c r="K1147">
        <v>1</v>
      </c>
      <c r="L1147">
        <v>2</v>
      </c>
      <c r="M1147" s="49" t="s">
        <v>3856</v>
      </c>
      <c r="N1147" s="49"/>
      <c r="O1147" s="49" t="s">
        <v>4173</v>
      </c>
      <c r="P1147">
        <v>5</v>
      </c>
      <c r="Q1147" t="s">
        <v>4174</v>
      </c>
      <c r="S1147" s="49"/>
      <c r="T1147" s="49"/>
      <c r="U1147" s="49"/>
      <c r="W1147" s="49"/>
      <c r="Z1147" s="49"/>
      <c r="AA1147" s="49"/>
      <c r="AB1147" s="49"/>
    </row>
    <row r="1148" spans="1:28" x14ac:dyDescent="0.25">
      <c r="A1148" t="s">
        <v>4175</v>
      </c>
      <c r="B1148" t="s">
        <v>1056</v>
      </c>
      <c r="C1148" t="s">
        <v>214</v>
      </c>
      <c r="D1148">
        <v>4</v>
      </c>
      <c r="E1148">
        <v>50</v>
      </c>
      <c r="F1148">
        <v>7</v>
      </c>
      <c r="I1148" s="49"/>
      <c r="J1148">
        <v>2</v>
      </c>
      <c r="K1148">
        <v>1</v>
      </c>
      <c r="L1148">
        <v>2</v>
      </c>
      <c r="M1148" s="49" t="s">
        <v>3856</v>
      </c>
      <c r="N1148" s="49"/>
      <c r="O1148" s="49" t="s">
        <v>4176</v>
      </c>
      <c r="P1148">
        <v>5</v>
      </c>
      <c r="Q1148" t="s">
        <v>4177</v>
      </c>
      <c r="S1148" s="49"/>
      <c r="T1148" s="49"/>
      <c r="U1148" s="49"/>
      <c r="W1148" s="49"/>
      <c r="Z1148" s="49"/>
      <c r="AA1148" s="49"/>
      <c r="AB1148" s="49"/>
    </row>
    <row r="1149" spans="1:28" x14ac:dyDescent="0.25">
      <c r="A1149" t="s">
        <v>4178</v>
      </c>
      <c r="B1149" t="s">
        <v>1056</v>
      </c>
      <c r="C1149" t="s">
        <v>222</v>
      </c>
      <c r="D1149">
        <v>1</v>
      </c>
      <c r="E1149">
        <v>12.5</v>
      </c>
      <c r="F1149">
        <v>12</v>
      </c>
      <c r="I1149" s="49"/>
      <c r="J1149">
        <v>3</v>
      </c>
      <c r="K1149">
        <v>1</v>
      </c>
      <c r="L1149">
        <v>3</v>
      </c>
      <c r="M1149" s="49" t="s">
        <v>618</v>
      </c>
      <c r="N1149" s="49"/>
      <c r="O1149" s="49" t="s">
        <v>2196</v>
      </c>
      <c r="P1149">
        <v>5</v>
      </c>
      <c r="Q1149" t="s">
        <v>4179</v>
      </c>
      <c r="S1149" s="49"/>
      <c r="T1149" s="49"/>
      <c r="U1149" s="49"/>
      <c r="W1149" s="49"/>
      <c r="Z1149" s="49"/>
      <c r="AA1149" s="49"/>
      <c r="AB1149" s="49"/>
    </row>
    <row r="1150" spans="1:28" x14ac:dyDescent="0.25">
      <c r="A1150" t="s">
        <v>4180</v>
      </c>
      <c r="B1150" t="s">
        <v>1056</v>
      </c>
      <c r="C1150" t="s">
        <v>222</v>
      </c>
      <c r="D1150">
        <v>2</v>
      </c>
      <c r="E1150">
        <v>15</v>
      </c>
      <c r="F1150">
        <v>10</v>
      </c>
      <c r="I1150" s="49"/>
      <c r="J1150">
        <v>3</v>
      </c>
      <c r="K1150">
        <v>1</v>
      </c>
      <c r="L1150">
        <v>3</v>
      </c>
      <c r="M1150" s="49" t="s">
        <v>618</v>
      </c>
      <c r="N1150" s="49"/>
      <c r="O1150" s="49" t="s">
        <v>4181</v>
      </c>
      <c r="P1150">
        <v>5</v>
      </c>
      <c r="Q1150" t="s">
        <v>4182</v>
      </c>
      <c r="S1150" s="49"/>
      <c r="T1150" s="49"/>
      <c r="U1150" s="49"/>
      <c r="W1150" s="49"/>
      <c r="Z1150" s="49"/>
      <c r="AA1150" s="49"/>
      <c r="AB1150" s="49"/>
    </row>
    <row r="1151" spans="1:28" x14ac:dyDescent="0.25">
      <c r="A1151" t="s">
        <v>4183</v>
      </c>
      <c r="B1151" t="s">
        <v>1056</v>
      </c>
      <c r="C1151" t="s">
        <v>222</v>
      </c>
      <c r="D1151">
        <v>3</v>
      </c>
      <c r="E1151">
        <v>15</v>
      </c>
      <c r="F1151">
        <v>10</v>
      </c>
      <c r="I1151" s="49"/>
      <c r="J1151">
        <v>3</v>
      </c>
      <c r="K1151">
        <v>1</v>
      </c>
      <c r="L1151">
        <v>3</v>
      </c>
      <c r="M1151" s="49" t="s">
        <v>618</v>
      </c>
      <c r="N1151" s="49"/>
      <c r="O1151" s="49" t="s">
        <v>4181</v>
      </c>
      <c r="P1151">
        <v>5</v>
      </c>
      <c r="Q1151" t="s">
        <v>4184</v>
      </c>
      <c r="S1151" s="49"/>
      <c r="T1151" s="49"/>
      <c r="U1151" s="49"/>
      <c r="W1151" s="49"/>
      <c r="Z1151" s="49"/>
      <c r="AA1151" s="49"/>
      <c r="AB1151" s="49"/>
    </row>
    <row r="1152" spans="1:28" x14ac:dyDescent="0.25">
      <c r="A1152" t="s">
        <v>4185</v>
      </c>
      <c r="B1152" t="s">
        <v>1056</v>
      </c>
      <c r="C1152" t="s">
        <v>8734</v>
      </c>
      <c r="D1152">
        <v>1</v>
      </c>
      <c r="E1152">
        <v>30</v>
      </c>
      <c r="F1152">
        <v>10</v>
      </c>
      <c r="I1152" s="49"/>
      <c r="J1152">
        <v>2</v>
      </c>
      <c r="K1152">
        <v>1</v>
      </c>
      <c r="L1152">
        <v>2</v>
      </c>
      <c r="M1152" s="49" t="s">
        <v>618</v>
      </c>
      <c r="N1152" s="49"/>
      <c r="O1152" s="49" t="s">
        <v>4186</v>
      </c>
      <c r="P1152">
        <v>5</v>
      </c>
      <c r="Q1152" t="s">
        <v>4187</v>
      </c>
      <c r="S1152" s="49"/>
      <c r="T1152" s="49"/>
      <c r="U1152" s="49"/>
      <c r="W1152" s="49"/>
      <c r="Z1152" s="49"/>
      <c r="AA1152" s="49"/>
      <c r="AB1152" s="49"/>
    </row>
    <row r="1153" spans="1:28" x14ac:dyDescent="0.25">
      <c r="A1153" t="s">
        <v>4188</v>
      </c>
      <c r="B1153" t="s">
        <v>1056</v>
      </c>
      <c r="C1153" t="s">
        <v>8734</v>
      </c>
      <c r="D1153">
        <v>2</v>
      </c>
      <c r="E1153">
        <v>30</v>
      </c>
      <c r="F1153">
        <v>9</v>
      </c>
      <c r="I1153" s="49"/>
      <c r="J1153">
        <v>2</v>
      </c>
      <c r="K1153">
        <v>1</v>
      </c>
      <c r="L1153">
        <v>2</v>
      </c>
      <c r="M1153" s="49" t="s">
        <v>610</v>
      </c>
      <c r="N1153" s="49"/>
      <c r="O1153" s="49" t="s">
        <v>4189</v>
      </c>
      <c r="P1153">
        <v>5</v>
      </c>
      <c r="Q1153" t="s">
        <v>4190</v>
      </c>
      <c r="S1153" s="49"/>
      <c r="T1153" s="49"/>
      <c r="U1153" s="49"/>
      <c r="W1153" s="49"/>
      <c r="Z1153" s="49"/>
      <c r="AA1153" s="49"/>
      <c r="AB1153" s="49"/>
    </row>
    <row r="1154" spans="1:28" x14ac:dyDescent="0.25">
      <c r="A1154" t="s">
        <v>4191</v>
      </c>
      <c r="B1154" t="s">
        <v>1056</v>
      </c>
      <c r="C1154" t="s">
        <v>8734</v>
      </c>
      <c r="D1154">
        <v>3</v>
      </c>
      <c r="E1154">
        <v>30</v>
      </c>
      <c r="F1154">
        <v>10</v>
      </c>
      <c r="I1154" s="49"/>
      <c r="J1154">
        <v>2</v>
      </c>
      <c r="K1154">
        <v>1</v>
      </c>
      <c r="L1154">
        <v>2</v>
      </c>
      <c r="M1154" s="49" t="s">
        <v>618</v>
      </c>
      <c r="N1154" s="49"/>
      <c r="O1154" s="49" t="s">
        <v>4186</v>
      </c>
      <c r="P1154">
        <v>5</v>
      </c>
      <c r="Q1154" t="s">
        <v>4192</v>
      </c>
      <c r="S1154" s="49"/>
      <c r="T1154" s="49"/>
      <c r="U1154" s="49"/>
      <c r="W1154" s="49"/>
      <c r="Z1154" s="49"/>
      <c r="AA1154" s="49"/>
      <c r="AB1154" s="49"/>
    </row>
    <row r="1155" spans="1:28" x14ac:dyDescent="0.25">
      <c r="A1155" t="s">
        <v>4193</v>
      </c>
      <c r="B1155" t="s">
        <v>1056</v>
      </c>
      <c r="C1155" t="s">
        <v>8734</v>
      </c>
      <c r="D1155">
        <v>4</v>
      </c>
      <c r="E1155">
        <v>30</v>
      </c>
      <c r="F1155">
        <v>9</v>
      </c>
      <c r="I1155" s="49"/>
      <c r="J1155">
        <v>2</v>
      </c>
      <c r="K1155">
        <v>1</v>
      </c>
      <c r="L1155">
        <v>2</v>
      </c>
      <c r="M1155" s="49" t="s">
        <v>610</v>
      </c>
      <c r="N1155" s="49"/>
      <c r="O1155" s="49" t="s">
        <v>4189</v>
      </c>
      <c r="P1155">
        <v>5</v>
      </c>
      <c r="Q1155" t="s">
        <v>4194</v>
      </c>
      <c r="S1155" s="49"/>
      <c r="T1155" s="49"/>
      <c r="U1155" s="49"/>
      <c r="W1155" s="49"/>
      <c r="Z1155" s="49"/>
      <c r="AA1155" s="49"/>
      <c r="AB1155" s="49"/>
    </row>
    <row r="1156" spans="1:28" x14ac:dyDescent="0.25">
      <c r="A1156" t="s">
        <v>4195</v>
      </c>
      <c r="B1156" t="s">
        <v>1056</v>
      </c>
      <c r="C1156" t="s">
        <v>8734</v>
      </c>
      <c r="D1156">
        <v>5</v>
      </c>
      <c r="E1156">
        <v>30</v>
      </c>
      <c r="F1156">
        <v>7</v>
      </c>
      <c r="I1156" s="49"/>
      <c r="J1156">
        <v>2</v>
      </c>
      <c r="K1156">
        <v>1</v>
      </c>
      <c r="L1156">
        <v>2</v>
      </c>
      <c r="M1156" s="49" t="s">
        <v>1646</v>
      </c>
      <c r="N1156" s="49"/>
      <c r="O1156" s="49" t="s">
        <v>4196</v>
      </c>
      <c r="P1156">
        <v>5</v>
      </c>
      <c r="Q1156" t="s">
        <v>4197</v>
      </c>
      <c r="S1156" s="49"/>
      <c r="T1156" s="49"/>
      <c r="U1156" s="49"/>
      <c r="W1156" s="49"/>
      <c r="Z1156" s="49"/>
      <c r="AA1156" s="49"/>
      <c r="AB1156" s="49"/>
    </row>
    <row r="1157" spans="1:28" x14ac:dyDescent="0.25">
      <c r="A1157" t="s">
        <v>4198</v>
      </c>
      <c r="B1157" t="s">
        <v>1056</v>
      </c>
      <c r="C1157" t="s">
        <v>303</v>
      </c>
      <c r="D1157">
        <v>1</v>
      </c>
      <c r="E1157">
        <v>10</v>
      </c>
      <c r="F1157">
        <v>15</v>
      </c>
      <c r="I1157" s="49"/>
      <c r="J1157">
        <v>2</v>
      </c>
      <c r="K1157">
        <v>2</v>
      </c>
      <c r="L1157">
        <v>2</v>
      </c>
      <c r="M1157" s="49" t="s">
        <v>618</v>
      </c>
      <c r="N1157" s="49"/>
      <c r="O1157" s="49" t="s">
        <v>3218</v>
      </c>
      <c r="P1157">
        <v>5</v>
      </c>
      <c r="Q1157" t="s">
        <v>4199</v>
      </c>
      <c r="S1157" s="49"/>
      <c r="T1157" s="49"/>
      <c r="U1157" s="49"/>
      <c r="W1157" s="49"/>
      <c r="Z1157" s="49"/>
      <c r="AA1157" s="49"/>
      <c r="AB1157" s="49"/>
    </row>
    <row r="1158" spans="1:28" x14ac:dyDescent="0.25">
      <c r="A1158" t="s">
        <v>4200</v>
      </c>
      <c r="B1158" t="s">
        <v>1056</v>
      </c>
      <c r="C1158" t="s">
        <v>303</v>
      </c>
      <c r="D1158">
        <v>2</v>
      </c>
      <c r="E1158">
        <v>10</v>
      </c>
      <c r="F1158">
        <v>15</v>
      </c>
      <c r="I1158" s="49"/>
      <c r="J1158">
        <v>2</v>
      </c>
      <c r="K1158">
        <v>2</v>
      </c>
      <c r="L1158">
        <v>2</v>
      </c>
      <c r="M1158" s="49" t="s">
        <v>618</v>
      </c>
      <c r="N1158" s="49"/>
      <c r="O1158" s="49" t="s">
        <v>3218</v>
      </c>
      <c r="P1158">
        <v>5</v>
      </c>
      <c r="Q1158" t="s">
        <v>4201</v>
      </c>
      <c r="S1158" s="49"/>
      <c r="T1158" s="49"/>
      <c r="U1158" s="49"/>
      <c r="W1158" s="49"/>
      <c r="Z1158" s="49"/>
      <c r="AA1158" s="49"/>
      <c r="AB1158" s="49"/>
    </row>
    <row r="1159" spans="1:28" x14ac:dyDescent="0.25">
      <c r="A1159" t="s">
        <v>4202</v>
      </c>
      <c r="B1159" t="s">
        <v>1056</v>
      </c>
      <c r="C1159" t="s">
        <v>303</v>
      </c>
      <c r="D1159">
        <v>3</v>
      </c>
      <c r="E1159">
        <v>10</v>
      </c>
      <c r="F1159">
        <v>15</v>
      </c>
      <c r="I1159" s="49"/>
      <c r="J1159">
        <v>2</v>
      </c>
      <c r="K1159">
        <v>2</v>
      </c>
      <c r="L1159">
        <v>2</v>
      </c>
      <c r="M1159" s="49" t="s">
        <v>618</v>
      </c>
      <c r="N1159" s="49"/>
      <c r="O1159" s="49" t="s">
        <v>3218</v>
      </c>
      <c r="P1159">
        <v>5</v>
      </c>
      <c r="Q1159" t="s">
        <v>4203</v>
      </c>
      <c r="S1159" s="49"/>
      <c r="T1159" s="49"/>
      <c r="U1159" s="49"/>
      <c r="W1159" s="49"/>
      <c r="Z1159" s="49"/>
      <c r="AA1159" s="49"/>
      <c r="AB1159" s="49"/>
    </row>
    <row r="1160" spans="1:28" x14ac:dyDescent="0.25">
      <c r="A1160" t="s">
        <v>4204</v>
      </c>
      <c r="B1160" t="s">
        <v>1056</v>
      </c>
      <c r="C1160" t="s">
        <v>1534</v>
      </c>
      <c r="D1160">
        <v>1</v>
      </c>
      <c r="E1160">
        <v>150</v>
      </c>
      <c r="G1160">
        <v>60</v>
      </c>
      <c r="I1160" s="49"/>
      <c r="M1160" s="49"/>
      <c r="N1160" s="49"/>
      <c r="O1160" s="49" t="s">
        <v>4205</v>
      </c>
      <c r="P1160">
        <v>5</v>
      </c>
      <c r="Q1160" t="s">
        <v>4206</v>
      </c>
      <c r="S1160" s="49"/>
      <c r="T1160" s="49"/>
      <c r="U1160" s="49"/>
      <c r="W1160" s="49"/>
      <c r="Z1160" s="49"/>
      <c r="AA1160" s="49"/>
      <c r="AB1160" s="49"/>
    </row>
    <row r="1161" spans="1:28" x14ac:dyDescent="0.25">
      <c r="A1161" t="s">
        <v>4207</v>
      </c>
      <c r="B1161" t="s">
        <v>1056</v>
      </c>
      <c r="C1161" t="s">
        <v>1534</v>
      </c>
      <c r="D1161">
        <v>2</v>
      </c>
      <c r="E1161">
        <v>150</v>
      </c>
      <c r="G1161">
        <v>60</v>
      </c>
      <c r="I1161" s="49"/>
      <c r="M1161" s="49"/>
      <c r="N1161" s="49"/>
      <c r="O1161" s="49" t="s">
        <v>4208</v>
      </c>
      <c r="P1161">
        <v>5</v>
      </c>
      <c r="Q1161" t="s">
        <v>4209</v>
      </c>
      <c r="S1161" s="49"/>
      <c r="T1161" s="49"/>
      <c r="U1161" s="49"/>
      <c r="W1161" s="49"/>
      <c r="Z1161" s="49"/>
      <c r="AA1161" s="49"/>
      <c r="AB1161" s="49"/>
    </row>
    <row r="1162" spans="1:28" x14ac:dyDescent="0.25">
      <c r="A1162" t="s">
        <v>4210</v>
      </c>
      <c r="B1162" t="s">
        <v>1056</v>
      </c>
      <c r="C1162" t="s">
        <v>1534</v>
      </c>
      <c r="D1162">
        <v>3</v>
      </c>
      <c r="E1162">
        <v>150</v>
      </c>
      <c r="G1162">
        <v>51.6</v>
      </c>
      <c r="I1162" s="49"/>
      <c r="M1162" s="49"/>
      <c r="N1162" s="49"/>
      <c r="O1162" s="49" t="s">
        <v>4208</v>
      </c>
      <c r="P1162">
        <v>5</v>
      </c>
      <c r="Q1162" t="s">
        <v>1059</v>
      </c>
      <c r="S1162" s="49"/>
      <c r="T1162" s="49"/>
      <c r="U1162" s="49"/>
      <c r="W1162" s="49"/>
      <c r="Z1162" s="49"/>
      <c r="AA1162" s="49"/>
      <c r="AB1162" s="49"/>
    </row>
    <row r="1163" spans="1:28" x14ac:dyDescent="0.25">
      <c r="A1163" t="s">
        <v>4211</v>
      </c>
      <c r="B1163" t="s">
        <v>1060</v>
      </c>
      <c r="C1163" t="s">
        <v>356</v>
      </c>
      <c r="D1163">
        <v>1</v>
      </c>
      <c r="G1163">
        <v>300</v>
      </c>
      <c r="H1163">
        <v>1.33</v>
      </c>
      <c r="I1163" s="49" t="s">
        <v>3957</v>
      </c>
      <c r="M1163" s="49"/>
      <c r="N1163" s="49"/>
      <c r="O1163" s="49" t="s">
        <v>272</v>
      </c>
      <c r="P1163">
        <v>5</v>
      </c>
      <c r="Q1163" t="s">
        <v>1062</v>
      </c>
      <c r="S1163" s="49"/>
      <c r="T1163" s="49"/>
      <c r="U1163" s="49"/>
      <c r="W1163" s="49"/>
      <c r="Z1163" s="49"/>
      <c r="AA1163" s="49"/>
      <c r="AB1163" s="49"/>
    </row>
    <row r="1164" spans="1:28" x14ac:dyDescent="0.25">
      <c r="A1164" t="s">
        <v>4212</v>
      </c>
      <c r="B1164" t="s">
        <v>1060</v>
      </c>
      <c r="C1164" t="s">
        <v>249</v>
      </c>
      <c r="D1164">
        <v>1</v>
      </c>
      <c r="E1164">
        <v>150</v>
      </c>
      <c r="F1164">
        <v>8</v>
      </c>
      <c r="I1164" s="49"/>
      <c r="J1164">
        <v>3</v>
      </c>
      <c r="K1164">
        <v>1</v>
      </c>
      <c r="L1164">
        <v>1</v>
      </c>
      <c r="M1164" s="49" t="s">
        <v>618</v>
      </c>
      <c r="N1164" s="49"/>
      <c r="O1164" s="49" t="s">
        <v>2598</v>
      </c>
      <c r="P1164">
        <v>5</v>
      </c>
      <c r="Q1164" t="s">
        <v>4213</v>
      </c>
      <c r="S1164" s="49"/>
      <c r="T1164" s="49"/>
      <c r="U1164" s="49"/>
      <c r="W1164" s="49"/>
      <c r="Z1164" s="49"/>
      <c r="AA1164" s="49"/>
      <c r="AB1164" s="49"/>
    </row>
    <row r="1165" spans="1:28" x14ac:dyDescent="0.25">
      <c r="A1165" t="s">
        <v>4214</v>
      </c>
      <c r="B1165" t="s">
        <v>1060</v>
      </c>
      <c r="C1165" t="s">
        <v>249</v>
      </c>
      <c r="D1165">
        <v>2</v>
      </c>
      <c r="E1165">
        <v>150</v>
      </c>
      <c r="F1165">
        <v>8</v>
      </c>
      <c r="I1165" s="49"/>
      <c r="J1165">
        <v>3</v>
      </c>
      <c r="K1165">
        <v>1</v>
      </c>
      <c r="L1165">
        <v>1</v>
      </c>
      <c r="M1165" s="49" t="s">
        <v>618</v>
      </c>
      <c r="N1165" s="49"/>
      <c r="O1165" s="49" t="s">
        <v>2598</v>
      </c>
      <c r="P1165">
        <v>5</v>
      </c>
      <c r="Q1165" t="s">
        <v>4215</v>
      </c>
      <c r="S1165" s="49"/>
      <c r="T1165" s="49"/>
      <c r="U1165" s="49"/>
      <c r="W1165" s="49"/>
      <c r="Z1165" s="49"/>
      <c r="AA1165" s="49"/>
      <c r="AB1165" s="49"/>
    </row>
    <row r="1166" spans="1:28" x14ac:dyDescent="0.25">
      <c r="A1166" t="s">
        <v>4216</v>
      </c>
      <c r="B1166" t="s">
        <v>1060</v>
      </c>
      <c r="C1166" t="s">
        <v>249</v>
      </c>
      <c r="D1166">
        <v>3</v>
      </c>
      <c r="E1166">
        <v>150</v>
      </c>
      <c r="F1166">
        <v>8</v>
      </c>
      <c r="I1166" s="49"/>
      <c r="J1166">
        <v>3</v>
      </c>
      <c r="K1166">
        <v>1</v>
      </c>
      <c r="L1166">
        <v>1</v>
      </c>
      <c r="M1166" s="49" t="s">
        <v>618</v>
      </c>
      <c r="N1166" s="49"/>
      <c r="O1166" s="49" t="s">
        <v>2598</v>
      </c>
      <c r="P1166">
        <v>5</v>
      </c>
      <c r="Q1166" t="s">
        <v>4217</v>
      </c>
      <c r="S1166" s="49"/>
      <c r="T1166" s="49"/>
      <c r="U1166" s="49"/>
      <c r="W1166" s="49"/>
      <c r="Z1166" s="49"/>
      <c r="AA1166" s="49"/>
      <c r="AB1166" s="49"/>
    </row>
    <row r="1167" spans="1:28" x14ac:dyDescent="0.25">
      <c r="A1167" t="s">
        <v>4218</v>
      </c>
      <c r="B1167" t="s">
        <v>1060</v>
      </c>
      <c r="C1167" t="s">
        <v>249</v>
      </c>
      <c r="D1167">
        <v>4</v>
      </c>
      <c r="E1167">
        <v>150</v>
      </c>
      <c r="F1167">
        <v>8</v>
      </c>
      <c r="I1167" s="49"/>
      <c r="J1167">
        <v>3</v>
      </c>
      <c r="K1167">
        <v>1</v>
      </c>
      <c r="L1167">
        <v>1</v>
      </c>
      <c r="M1167" s="49" t="s">
        <v>618</v>
      </c>
      <c r="N1167" s="49"/>
      <c r="O1167" s="49" t="s">
        <v>2598</v>
      </c>
      <c r="P1167">
        <v>5</v>
      </c>
      <c r="Q1167" t="s">
        <v>4219</v>
      </c>
      <c r="S1167" s="49"/>
      <c r="T1167" s="49"/>
      <c r="U1167" s="49"/>
      <c r="W1167" s="49"/>
      <c r="Z1167" s="49"/>
      <c r="AA1167" s="49"/>
      <c r="AB1167" s="49"/>
    </row>
    <row r="1168" spans="1:28" x14ac:dyDescent="0.25">
      <c r="A1168" t="s">
        <v>4220</v>
      </c>
      <c r="B1168" t="s">
        <v>1060</v>
      </c>
      <c r="C1168" t="s">
        <v>256</v>
      </c>
      <c r="D1168">
        <v>1</v>
      </c>
      <c r="E1168">
        <v>40</v>
      </c>
      <c r="F1168">
        <v>8</v>
      </c>
      <c r="I1168" s="49"/>
      <c r="J1168">
        <v>2</v>
      </c>
      <c r="K1168">
        <v>1</v>
      </c>
      <c r="L1168">
        <v>2</v>
      </c>
      <c r="M1168" s="49" t="s">
        <v>3856</v>
      </c>
      <c r="N1168" s="49"/>
      <c r="O1168" s="49" t="s">
        <v>3882</v>
      </c>
      <c r="P1168">
        <v>5</v>
      </c>
      <c r="Q1168" t="s">
        <v>4221</v>
      </c>
      <c r="S1168" s="49"/>
      <c r="T1168" s="49"/>
      <c r="U1168" s="49"/>
      <c r="W1168" s="49"/>
      <c r="Z1168" s="49"/>
      <c r="AA1168" s="49"/>
      <c r="AB1168" s="49"/>
    </row>
    <row r="1169" spans="1:28" x14ac:dyDescent="0.25">
      <c r="A1169" t="s">
        <v>4222</v>
      </c>
      <c r="B1169" t="s">
        <v>1060</v>
      </c>
      <c r="C1169" t="s">
        <v>256</v>
      </c>
      <c r="D1169">
        <v>2</v>
      </c>
      <c r="E1169">
        <v>40</v>
      </c>
      <c r="F1169">
        <v>8</v>
      </c>
      <c r="I1169" s="49"/>
      <c r="J1169">
        <v>2</v>
      </c>
      <c r="K1169">
        <v>1</v>
      </c>
      <c r="L1169">
        <v>2</v>
      </c>
      <c r="M1169" s="49" t="s">
        <v>3856</v>
      </c>
      <c r="N1169" s="49"/>
      <c r="O1169" s="49" t="s">
        <v>3882</v>
      </c>
      <c r="P1169">
        <v>5</v>
      </c>
      <c r="Q1169" t="s">
        <v>4223</v>
      </c>
      <c r="S1169" s="49"/>
      <c r="T1169" s="49"/>
      <c r="U1169" s="49"/>
      <c r="W1169" s="49"/>
      <c r="Z1169" s="49"/>
      <c r="AA1169" s="49"/>
      <c r="AB1169" s="49"/>
    </row>
    <row r="1170" spans="1:28" x14ac:dyDescent="0.25">
      <c r="A1170" t="s">
        <v>4224</v>
      </c>
      <c r="B1170" t="s">
        <v>1060</v>
      </c>
      <c r="C1170" t="s">
        <v>256</v>
      </c>
      <c r="D1170">
        <v>3</v>
      </c>
      <c r="E1170">
        <v>50</v>
      </c>
      <c r="F1170">
        <v>8</v>
      </c>
      <c r="I1170" s="49"/>
      <c r="J1170">
        <v>2</v>
      </c>
      <c r="K1170">
        <v>1</v>
      </c>
      <c r="L1170">
        <v>2</v>
      </c>
      <c r="M1170" s="49" t="s">
        <v>3930</v>
      </c>
      <c r="N1170" s="49"/>
      <c r="O1170" s="49" t="s">
        <v>4225</v>
      </c>
      <c r="P1170">
        <v>5</v>
      </c>
      <c r="Q1170" t="s">
        <v>4226</v>
      </c>
      <c r="S1170" s="49"/>
      <c r="T1170" s="49"/>
      <c r="U1170" s="49"/>
      <c r="W1170" s="49"/>
      <c r="Z1170" s="49"/>
      <c r="AA1170" s="49"/>
      <c r="AB1170" s="49"/>
    </row>
    <row r="1171" spans="1:28" x14ac:dyDescent="0.25">
      <c r="A1171" t="s">
        <v>4227</v>
      </c>
      <c r="B1171" t="s">
        <v>1060</v>
      </c>
      <c r="C1171" t="s">
        <v>41</v>
      </c>
      <c r="D1171">
        <v>1</v>
      </c>
      <c r="E1171">
        <v>75</v>
      </c>
      <c r="F1171">
        <v>8</v>
      </c>
      <c r="I1171" s="49"/>
      <c r="J1171">
        <v>2</v>
      </c>
      <c r="K1171">
        <v>1</v>
      </c>
      <c r="L1171">
        <v>2</v>
      </c>
      <c r="M1171" s="49" t="s">
        <v>618</v>
      </c>
      <c r="N1171" s="49"/>
      <c r="O1171" s="49" t="s">
        <v>4228</v>
      </c>
      <c r="P1171">
        <v>5</v>
      </c>
      <c r="Q1171" t="s">
        <v>4229</v>
      </c>
      <c r="S1171" s="49"/>
      <c r="T1171" s="49"/>
      <c r="U1171" s="49"/>
      <c r="W1171" s="49"/>
      <c r="Z1171" s="49"/>
      <c r="AA1171" s="49"/>
      <c r="AB1171" s="49"/>
    </row>
    <row r="1172" spans="1:28" x14ac:dyDescent="0.25">
      <c r="A1172" t="s">
        <v>4230</v>
      </c>
      <c r="B1172" t="s">
        <v>1060</v>
      </c>
      <c r="C1172" t="s">
        <v>41</v>
      </c>
      <c r="D1172">
        <v>2</v>
      </c>
      <c r="E1172">
        <v>75</v>
      </c>
      <c r="F1172">
        <v>8</v>
      </c>
      <c r="I1172" s="49"/>
      <c r="J1172">
        <v>2</v>
      </c>
      <c r="K1172">
        <v>1</v>
      </c>
      <c r="L1172">
        <v>2</v>
      </c>
      <c r="M1172" s="49" t="s">
        <v>618</v>
      </c>
      <c r="N1172" s="49"/>
      <c r="O1172" s="49" t="s">
        <v>4228</v>
      </c>
      <c r="P1172">
        <v>5</v>
      </c>
      <c r="Q1172" t="s">
        <v>4231</v>
      </c>
      <c r="S1172" s="49"/>
      <c r="T1172" s="49"/>
      <c r="U1172" s="49"/>
      <c r="W1172" s="49"/>
      <c r="Z1172" s="49"/>
      <c r="AA1172" s="49"/>
      <c r="AB1172" s="49"/>
    </row>
    <row r="1173" spans="1:28" x14ac:dyDescent="0.25">
      <c r="A1173" t="s">
        <v>4232</v>
      </c>
      <c r="B1173" t="s">
        <v>1060</v>
      </c>
      <c r="C1173" t="s">
        <v>41</v>
      </c>
      <c r="D1173">
        <v>3</v>
      </c>
      <c r="E1173">
        <v>75</v>
      </c>
      <c r="F1173">
        <v>8</v>
      </c>
      <c r="I1173" s="49"/>
      <c r="J1173">
        <v>2</v>
      </c>
      <c r="K1173">
        <v>1</v>
      </c>
      <c r="L1173">
        <v>2</v>
      </c>
      <c r="M1173" s="49" t="s">
        <v>610</v>
      </c>
      <c r="N1173" s="49"/>
      <c r="O1173" s="49" t="s">
        <v>4233</v>
      </c>
      <c r="P1173">
        <v>5</v>
      </c>
      <c r="Q1173" t="s">
        <v>4234</v>
      </c>
      <c r="S1173" s="49"/>
      <c r="T1173" s="49"/>
      <c r="U1173" s="49"/>
      <c r="W1173" s="49"/>
      <c r="Z1173" s="49"/>
      <c r="AA1173" s="49"/>
      <c r="AB1173" s="49"/>
    </row>
    <row r="1174" spans="1:28" x14ac:dyDescent="0.25">
      <c r="A1174" t="s">
        <v>4235</v>
      </c>
      <c r="B1174" t="s">
        <v>1060</v>
      </c>
      <c r="C1174" t="s">
        <v>41</v>
      </c>
      <c r="D1174">
        <v>4</v>
      </c>
      <c r="E1174">
        <v>75</v>
      </c>
      <c r="F1174">
        <v>7</v>
      </c>
      <c r="I1174" s="49"/>
      <c r="J1174">
        <v>2</v>
      </c>
      <c r="K1174">
        <v>1</v>
      </c>
      <c r="L1174">
        <v>2</v>
      </c>
      <c r="M1174" s="49" t="s">
        <v>3930</v>
      </c>
      <c r="N1174" s="49"/>
      <c r="O1174" s="49" t="s">
        <v>4236</v>
      </c>
      <c r="P1174">
        <v>5</v>
      </c>
      <c r="Q1174" t="s">
        <v>4237</v>
      </c>
      <c r="S1174" s="49"/>
      <c r="T1174" s="49"/>
      <c r="U1174" s="49"/>
      <c r="W1174" s="49"/>
      <c r="Z1174" s="49"/>
      <c r="AA1174" s="49"/>
      <c r="AB1174" s="49"/>
    </row>
    <row r="1175" spans="1:28" x14ac:dyDescent="0.25">
      <c r="A1175" t="s">
        <v>4238</v>
      </c>
      <c r="B1175" t="s">
        <v>1060</v>
      </c>
      <c r="C1175" t="s">
        <v>45</v>
      </c>
      <c r="D1175">
        <v>1</v>
      </c>
      <c r="E1175">
        <v>150</v>
      </c>
      <c r="F1175">
        <v>10</v>
      </c>
      <c r="I1175" s="49"/>
      <c r="J1175">
        <v>2</v>
      </c>
      <c r="K1175">
        <v>1</v>
      </c>
      <c r="L1175">
        <v>2</v>
      </c>
      <c r="M1175" s="49" t="s">
        <v>610</v>
      </c>
      <c r="N1175" s="49"/>
      <c r="O1175" s="49" t="s">
        <v>4239</v>
      </c>
      <c r="P1175">
        <v>5</v>
      </c>
      <c r="Q1175" t="s">
        <v>4240</v>
      </c>
      <c r="S1175" s="49"/>
      <c r="T1175" s="49"/>
      <c r="U1175" s="49"/>
      <c r="W1175" s="49"/>
      <c r="Z1175" s="49"/>
      <c r="AA1175" s="49"/>
      <c r="AB1175" s="49"/>
    </row>
    <row r="1176" spans="1:28" x14ac:dyDescent="0.25">
      <c r="A1176" t="s">
        <v>4241</v>
      </c>
      <c r="B1176" t="s">
        <v>1060</v>
      </c>
      <c r="C1176" t="s">
        <v>45</v>
      </c>
      <c r="D1176">
        <v>2</v>
      </c>
      <c r="E1176">
        <v>150</v>
      </c>
      <c r="F1176">
        <v>7</v>
      </c>
      <c r="I1176" s="49"/>
      <c r="J1176">
        <v>2</v>
      </c>
      <c r="K1176">
        <v>1</v>
      </c>
      <c r="L1176">
        <v>2</v>
      </c>
      <c r="M1176" s="49" t="s">
        <v>610</v>
      </c>
      <c r="N1176" s="49"/>
      <c r="O1176" s="49" t="s">
        <v>4239</v>
      </c>
      <c r="P1176">
        <v>5</v>
      </c>
      <c r="Q1176" t="s">
        <v>4242</v>
      </c>
      <c r="S1176" s="49"/>
      <c r="T1176" s="49"/>
      <c r="U1176" s="49"/>
      <c r="W1176" s="49"/>
      <c r="Z1176" s="49"/>
      <c r="AA1176" s="49"/>
      <c r="AB1176" s="49"/>
    </row>
    <row r="1177" spans="1:28" x14ac:dyDescent="0.25">
      <c r="A1177" t="s">
        <v>4243</v>
      </c>
      <c r="B1177" t="s">
        <v>1060</v>
      </c>
      <c r="C1177" t="s">
        <v>45</v>
      </c>
      <c r="D1177">
        <v>3</v>
      </c>
      <c r="E1177">
        <v>150</v>
      </c>
      <c r="F1177">
        <v>7</v>
      </c>
      <c r="I1177" s="49"/>
      <c r="J1177">
        <v>2</v>
      </c>
      <c r="K1177">
        <v>1</v>
      </c>
      <c r="L1177">
        <v>2</v>
      </c>
      <c r="M1177" s="49" t="s">
        <v>610</v>
      </c>
      <c r="N1177" s="49"/>
      <c r="O1177" s="49" t="s">
        <v>4239</v>
      </c>
      <c r="P1177">
        <v>5</v>
      </c>
      <c r="Q1177" t="s">
        <v>4244</v>
      </c>
      <c r="S1177" s="49"/>
      <c r="T1177" s="49"/>
      <c r="U1177" s="49"/>
      <c r="W1177" s="49"/>
      <c r="Z1177" s="49"/>
      <c r="AA1177" s="49"/>
      <c r="AB1177" s="49"/>
    </row>
    <row r="1178" spans="1:28" x14ac:dyDescent="0.25">
      <c r="A1178" t="s">
        <v>4245</v>
      </c>
      <c r="B1178" t="s">
        <v>1060</v>
      </c>
      <c r="C1178" t="s">
        <v>15</v>
      </c>
      <c r="D1178">
        <v>1</v>
      </c>
      <c r="E1178">
        <v>75</v>
      </c>
      <c r="G1178">
        <v>49.8</v>
      </c>
      <c r="I1178" s="49"/>
      <c r="M1178" s="49"/>
      <c r="N1178" s="49"/>
      <c r="O1178" s="49" t="s">
        <v>4246</v>
      </c>
      <c r="P1178">
        <v>5</v>
      </c>
      <c r="Q1178" t="s">
        <v>4247</v>
      </c>
      <c r="S1178" s="49"/>
      <c r="T1178" s="49"/>
      <c r="U1178" s="49"/>
      <c r="W1178" s="49"/>
      <c r="Z1178" s="49"/>
      <c r="AA1178" s="49"/>
      <c r="AB1178" s="49"/>
    </row>
    <row r="1179" spans="1:28" x14ac:dyDescent="0.25">
      <c r="A1179" t="s">
        <v>4248</v>
      </c>
      <c r="B1179" t="s">
        <v>1060</v>
      </c>
      <c r="C1179" t="s">
        <v>15</v>
      </c>
      <c r="D1179">
        <v>2</v>
      </c>
      <c r="E1179">
        <v>75</v>
      </c>
      <c r="G1179">
        <v>45</v>
      </c>
      <c r="I1179" s="49"/>
      <c r="M1179" s="49"/>
      <c r="N1179" s="49"/>
      <c r="O1179" s="49" t="s">
        <v>4246</v>
      </c>
      <c r="P1179">
        <v>5</v>
      </c>
      <c r="Q1179" t="s">
        <v>4249</v>
      </c>
      <c r="S1179" s="49"/>
      <c r="T1179" s="49"/>
      <c r="U1179" s="49"/>
      <c r="W1179" s="49"/>
      <c r="Z1179" s="49"/>
      <c r="AA1179" s="49"/>
      <c r="AB1179" s="49"/>
    </row>
    <row r="1180" spans="1:28" x14ac:dyDescent="0.25">
      <c r="A1180" t="s">
        <v>4250</v>
      </c>
      <c r="B1180" t="s">
        <v>1060</v>
      </c>
      <c r="C1180" t="s">
        <v>15</v>
      </c>
      <c r="D1180">
        <v>3</v>
      </c>
      <c r="E1180">
        <v>75</v>
      </c>
      <c r="G1180">
        <v>39.6</v>
      </c>
      <c r="I1180" s="49"/>
      <c r="M1180" s="49"/>
      <c r="N1180" s="49"/>
      <c r="O1180" s="49" t="s">
        <v>4246</v>
      </c>
      <c r="P1180">
        <v>5</v>
      </c>
      <c r="Q1180" t="s">
        <v>4251</v>
      </c>
      <c r="S1180" s="49"/>
      <c r="T1180" s="49"/>
      <c r="U1180" s="49"/>
      <c r="W1180" s="49"/>
      <c r="Z1180" s="49"/>
      <c r="AA1180" s="49"/>
      <c r="AB1180" s="49"/>
    </row>
    <row r="1181" spans="1:28" x14ac:dyDescent="0.25">
      <c r="A1181" t="s">
        <v>4252</v>
      </c>
      <c r="B1181" t="s">
        <v>1060</v>
      </c>
      <c r="C1181" t="s">
        <v>329</v>
      </c>
      <c r="D1181">
        <v>1</v>
      </c>
      <c r="E1181">
        <v>0</v>
      </c>
      <c r="G1181">
        <v>45</v>
      </c>
      <c r="I1181" s="49"/>
      <c r="M1181" s="49"/>
      <c r="N1181" s="49"/>
      <c r="O1181" s="49"/>
      <c r="P1181">
        <v>5</v>
      </c>
      <c r="Q1181" t="s">
        <v>4253</v>
      </c>
      <c r="S1181" s="49"/>
      <c r="T1181" s="49"/>
      <c r="U1181" s="49"/>
      <c r="W1181" s="49"/>
      <c r="Z1181" s="49"/>
      <c r="AA1181" s="49"/>
      <c r="AB1181" s="49"/>
    </row>
    <row r="1182" spans="1:28" x14ac:dyDescent="0.25">
      <c r="A1182" t="s">
        <v>4254</v>
      </c>
      <c r="B1182" t="s">
        <v>1060</v>
      </c>
      <c r="C1182" t="s">
        <v>329</v>
      </c>
      <c r="D1182">
        <v>2</v>
      </c>
      <c r="E1182">
        <v>0</v>
      </c>
      <c r="G1182">
        <v>45</v>
      </c>
      <c r="I1182" s="49"/>
      <c r="M1182" s="49"/>
      <c r="N1182" s="49"/>
      <c r="O1182" s="49"/>
      <c r="P1182">
        <v>5</v>
      </c>
      <c r="Q1182" t="s">
        <v>4255</v>
      </c>
      <c r="S1182" s="49"/>
      <c r="T1182" s="49"/>
      <c r="U1182" s="49"/>
      <c r="W1182" s="49"/>
      <c r="Z1182" s="49"/>
      <c r="AA1182" s="49"/>
      <c r="AB1182" s="49"/>
    </row>
    <row r="1183" spans="1:28" x14ac:dyDescent="0.25">
      <c r="A1183" t="s">
        <v>4256</v>
      </c>
      <c r="B1183" t="s">
        <v>1060</v>
      </c>
      <c r="C1183" t="s">
        <v>329</v>
      </c>
      <c r="D1183">
        <v>3</v>
      </c>
      <c r="E1183">
        <v>0</v>
      </c>
      <c r="G1183">
        <v>45</v>
      </c>
      <c r="I1183" s="49"/>
      <c r="M1183" s="49"/>
      <c r="N1183" s="49"/>
      <c r="O1183" s="49"/>
      <c r="P1183">
        <v>5</v>
      </c>
      <c r="Q1183" t="s">
        <v>4257</v>
      </c>
      <c r="S1183" s="49"/>
      <c r="T1183" s="49"/>
      <c r="U1183" s="49"/>
      <c r="W1183" s="49"/>
      <c r="Z1183" s="49"/>
      <c r="AA1183" s="49"/>
      <c r="AB1183" s="49"/>
    </row>
    <row r="1184" spans="1:28" x14ac:dyDescent="0.25">
      <c r="A1184" t="s">
        <v>4258</v>
      </c>
      <c r="B1184" t="s">
        <v>1060</v>
      </c>
      <c r="C1184" t="s">
        <v>356</v>
      </c>
      <c r="D1184">
        <v>2</v>
      </c>
      <c r="G1184">
        <v>240</v>
      </c>
      <c r="H1184">
        <v>1</v>
      </c>
      <c r="I1184" s="49" t="s">
        <v>3957</v>
      </c>
      <c r="M1184" s="49"/>
      <c r="N1184" s="49"/>
      <c r="O1184" s="49" t="s">
        <v>4009</v>
      </c>
      <c r="P1184">
        <v>5</v>
      </c>
      <c r="Q1184" t="s">
        <v>1063</v>
      </c>
      <c r="S1184" s="49"/>
      <c r="T1184" s="49"/>
      <c r="U1184" s="49"/>
      <c r="W1184" s="49"/>
      <c r="Z1184" s="49"/>
      <c r="AA1184" s="49"/>
      <c r="AB1184" s="49"/>
    </row>
    <row r="1185" spans="1:28" x14ac:dyDescent="0.25">
      <c r="A1185" t="s">
        <v>4259</v>
      </c>
      <c r="B1185" t="s">
        <v>1064</v>
      </c>
      <c r="C1185" t="s">
        <v>356</v>
      </c>
      <c r="D1185">
        <v>1</v>
      </c>
      <c r="G1185">
        <v>300</v>
      </c>
      <c r="H1185">
        <v>1.35</v>
      </c>
      <c r="I1185" s="49" t="s">
        <v>3957</v>
      </c>
      <c r="M1185" s="49"/>
      <c r="N1185" s="49"/>
      <c r="O1185" s="49" t="s">
        <v>272</v>
      </c>
      <c r="P1185">
        <v>5</v>
      </c>
      <c r="Q1185" t="s">
        <v>1066</v>
      </c>
      <c r="S1185" s="49"/>
      <c r="T1185" s="49"/>
      <c r="U1185" s="49"/>
      <c r="W1185" s="49"/>
      <c r="Z1185" s="49"/>
      <c r="AA1185" s="49"/>
      <c r="AB1185" s="49"/>
    </row>
    <row r="1186" spans="1:28" x14ac:dyDescent="0.25">
      <c r="A1186" t="s">
        <v>4260</v>
      </c>
      <c r="B1186" t="s">
        <v>1064</v>
      </c>
      <c r="C1186" t="s">
        <v>389</v>
      </c>
      <c r="D1186">
        <v>1</v>
      </c>
      <c r="E1186">
        <v>0</v>
      </c>
      <c r="F1186">
        <v>12</v>
      </c>
      <c r="I1186" s="49"/>
      <c r="M1186" s="49"/>
      <c r="N1186" s="49"/>
      <c r="O1186" s="49"/>
      <c r="P1186">
        <v>5</v>
      </c>
      <c r="Q1186" t="s">
        <v>4261</v>
      </c>
      <c r="S1186" s="49"/>
      <c r="T1186" s="49"/>
      <c r="U1186" s="49"/>
      <c r="W1186" s="49"/>
      <c r="Z1186" s="49"/>
      <c r="AA1186" s="49"/>
      <c r="AB1186" s="49"/>
    </row>
    <row r="1187" spans="1:28" x14ac:dyDescent="0.25">
      <c r="A1187" t="s">
        <v>4262</v>
      </c>
      <c r="B1187" t="s">
        <v>1064</v>
      </c>
      <c r="C1187" t="s">
        <v>389</v>
      </c>
      <c r="D1187">
        <v>2</v>
      </c>
      <c r="E1187">
        <v>0</v>
      </c>
      <c r="F1187">
        <v>12</v>
      </c>
      <c r="I1187" s="49"/>
      <c r="M1187" s="49"/>
      <c r="N1187" s="49"/>
      <c r="O1187" s="49"/>
      <c r="P1187">
        <v>5</v>
      </c>
      <c r="Q1187" t="s">
        <v>4263</v>
      </c>
      <c r="S1187" s="49"/>
      <c r="T1187" s="49"/>
      <c r="U1187" s="49"/>
      <c r="W1187" s="49"/>
      <c r="Z1187" s="49"/>
      <c r="AA1187" s="49"/>
      <c r="AB1187" s="49"/>
    </row>
    <row r="1188" spans="1:28" x14ac:dyDescent="0.25">
      <c r="A1188" t="s">
        <v>4264</v>
      </c>
      <c r="B1188" t="s">
        <v>1064</v>
      </c>
      <c r="C1188" t="s">
        <v>398</v>
      </c>
      <c r="D1188">
        <v>1</v>
      </c>
      <c r="E1188">
        <v>0</v>
      </c>
      <c r="F1188">
        <v>12</v>
      </c>
      <c r="I1188" s="49"/>
      <c r="M1188" s="49"/>
      <c r="N1188" s="49"/>
      <c r="O1188" s="49"/>
      <c r="P1188">
        <v>5</v>
      </c>
      <c r="Q1188" t="s">
        <v>4265</v>
      </c>
      <c r="S1188" s="49"/>
      <c r="T1188" s="49"/>
      <c r="U1188" s="49"/>
      <c r="W1188" s="49"/>
      <c r="Z1188" s="49"/>
      <c r="AA1188" s="49"/>
      <c r="AB1188" s="49"/>
    </row>
    <row r="1189" spans="1:28" x14ac:dyDescent="0.25">
      <c r="A1189" t="s">
        <v>4266</v>
      </c>
      <c r="B1189" t="s">
        <v>1064</v>
      </c>
      <c r="C1189" t="s">
        <v>398</v>
      </c>
      <c r="D1189">
        <v>2</v>
      </c>
      <c r="E1189">
        <v>0</v>
      </c>
      <c r="F1189">
        <v>12</v>
      </c>
      <c r="I1189" s="49"/>
      <c r="M1189" s="49"/>
      <c r="N1189" s="49"/>
      <c r="O1189" s="49"/>
      <c r="P1189">
        <v>5</v>
      </c>
      <c r="Q1189" t="s">
        <v>4267</v>
      </c>
      <c r="S1189" s="49"/>
      <c r="T1189" s="49"/>
      <c r="U1189" s="49"/>
      <c r="W1189" s="49"/>
      <c r="Z1189" s="49"/>
      <c r="AA1189" s="49"/>
      <c r="AB1189" s="49"/>
    </row>
    <row r="1190" spans="1:28" x14ac:dyDescent="0.25">
      <c r="A1190" t="s">
        <v>4268</v>
      </c>
      <c r="B1190" t="s">
        <v>1064</v>
      </c>
      <c r="C1190" t="s">
        <v>403</v>
      </c>
      <c r="D1190">
        <v>1</v>
      </c>
      <c r="E1190">
        <v>0</v>
      </c>
      <c r="F1190">
        <v>12</v>
      </c>
      <c r="I1190" s="49"/>
      <c r="M1190" s="49"/>
      <c r="N1190" s="49"/>
      <c r="O1190" s="49"/>
      <c r="P1190">
        <v>5</v>
      </c>
      <c r="Q1190" t="s">
        <v>4269</v>
      </c>
      <c r="S1190" s="49"/>
      <c r="T1190" s="49"/>
      <c r="U1190" s="49"/>
      <c r="W1190" s="49"/>
      <c r="Z1190" s="49"/>
      <c r="AA1190" s="49"/>
      <c r="AB1190" s="49"/>
    </row>
    <row r="1191" spans="1:28" x14ac:dyDescent="0.25">
      <c r="A1191" t="s">
        <v>4270</v>
      </c>
      <c r="B1191" t="s">
        <v>1064</v>
      </c>
      <c r="C1191" t="s">
        <v>403</v>
      </c>
      <c r="D1191">
        <v>2</v>
      </c>
      <c r="E1191">
        <v>0</v>
      </c>
      <c r="F1191">
        <v>12</v>
      </c>
      <c r="I1191" s="49"/>
      <c r="M1191" s="49"/>
      <c r="N1191" s="49"/>
      <c r="O1191" s="49"/>
      <c r="P1191">
        <v>5</v>
      </c>
      <c r="Q1191" t="s">
        <v>4271</v>
      </c>
      <c r="S1191" s="49"/>
      <c r="T1191" s="49"/>
      <c r="U1191" s="49"/>
      <c r="W1191" s="49"/>
      <c r="Z1191" s="49"/>
      <c r="AA1191" s="49"/>
      <c r="AB1191" s="49"/>
    </row>
    <row r="1192" spans="1:28" x14ac:dyDescent="0.25">
      <c r="A1192" t="s">
        <v>4272</v>
      </c>
      <c r="B1192" t="s">
        <v>1064</v>
      </c>
      <c r="C1192" t="s">
        <v>1404</v>
      </c>
      <c r="D1192">
        <v>1</v>
      </c>
      <c r="E1192">
        <v>60</v>
      </c>
      <c r="F1192">
        <v>8</v>
      </c>
      <c r="I1192" s="49"/>
      <c r="J1192">
        <v>3</v>
      </c>
      <c r="K1192">
        <v>1</v>
      </c>
      <c r="L1192">
        <v>1</v>
      </c>
      <c r="M1192" s="49" t="s">
        <v>618</v>
      </c>
      <c r="N1192" s="49"/>
      <c r="O1192" s="49" t="s">
        <v>2598</v>
      </c>
      <c r="P1192">
        <v>5</v>
      </c>
      <c r="Q1192" t="s">
        <v>4273</v>
      </c>
      <c r="S1192" s="49"/>
      <c r="T1192" s="49"/>
      <c r="U1192" s="49"/>
      <c r="W1192" s="49"/>
      <c r="Z1192" s="49"/>
      <c r="AA1192" s="49"/>
      <c r="AB1192" s="49"/>
    </row>
    <row r="1193" spans="1:28" x14ac:dyDescent="0.25">
      <c r="A1193" t="s">
        <v>4274</v>
      </c>
      <c r="B1193" t="s">
        <v>1064</v>
      </c>
      <c r="C1193" t="s">
        <v>1404</v>
      </c>
      <c r="D1193">
        <v>2</v>
      </c>
      <c r="E1193">
        <v>60</v>
      </c>
      <c r="F1193">
        <v>8</v>
      </c>
      <c r="I1193" s="49"/>
      <c r="J1193">
        <v>3</v>
      </c>
      <c r="K1193">
        <v>1</v>
      </c>
      <c r="L1193">
        <v>1</v>
      </c>
      <c r="M1193" s="49" t="s">
        <v>618</v>
      </c>
      <c r="N1193" s="49"/>
      <c r="O1193" s="49" t="s">
        <v>4275</v>
      </c>
      <c r="P1193">
        <v>5</v>
      </c>
      <c r="Q1193" t="s">
        <v>4276</v>
      </c>
      <c r="S1193" s="49"/>
      <c r="T1193" s="49"/>
      <c r="U1193" s="49"/>
      <c r="W1193" s="49"/>
      <c r="Z1193" s="49"/>
      <c r="AA1193" s="49"/>
      <c r="AB1193" s="49"/>
    </row>
    <row r="1194" spans="1:28" x14ac:dyDescent="0.25">
      <c r="A1194" t="s">
        <v>4277</v>
      </c>
      <c r="B1194" t="s">
        <v>1064</v>
      </c>
      <c r="C1194" t="s">
        <v>1404</v>
      </c>
      <c r="D1194">
        <v>3</v>
      </c>
      <c r="E1194">
        <v>60</v>
      </c>
      <c r="F1194">
        <v>7</v>
      </c>
      <c r="I1194" s="49"/>
      <c r="J1194">
        <v>3</v>
      </c>
      <c r="K1194">
        <v>1</v>
      </c>
      <c r="L1194">
        <v>1</v>
      </c>
      <c r="M1194" s="49" t="s">
        <v>610</v>
      </c>
      <c r="N1194" s="49"/>
      <c r="O1194" s="49" t="s">
        <v>4278</v>
      </c>
      <c r="P1194">
        <v>5</v>
      </c>
      <c r="Q1194" t="s">
        <v>4279</v>
      </c>
      <c r="S1194" s="49"/>
      <c r="T1194" s="49"/>
      <c r="U1194" s="49"/>
      <c r="W1194" s="49"/>
      <c r="Z1194" s="49"/>
      <c r="AA1194" s="49"/>
      <c r="AB1194" s="49"/>
    </row>
    <row r="1195" spans="1:28" x14ac:dyDescent="0.25">
      <c r="A1195" t="s">
        <v>4280</v>
      </c>
      <c r="B1195" t="s">
        <v>1064</v>
      </c>
      <c r="C1195" t="s">
        <v>1404</v>
      </c>
      <c r="D1195">
        <v>4</v>
      </c>
      <c r="E1195">
        <v>60</v>
      </c>
      <c r="F1195">
        <v>5</v>
      </c>
      <c r="I1195" s="49"/>
      <c r="J1195">
        <v>3</v>
      </c>
      <c r="K1195">
        <v>1</v>
      </c>
      <c r="L1195">
        <v>1</v>
      </c>
      <c r="M1195" s="49" t="s">
        <v>610</v>
      </c>
      <c r="N1195" s="49"/>
      <c r="O1195" s="49" t="s">
        <v>4281</v>
      </c>
      <c r="P1195">
        <v>5</v>
      </c>
      <c r="Q1195" t="s">
        <v>4282</v>
      </c>
      <c r="S1195" s="49"/>
      <c r="T1195" s="49"/>
      <c r="U1195" s="49"/>
      <c r="W1195" s="49"/>
      <c r="Z1195" s="49"/>
      <c r="AA1195" s="49"/>
      <c r="AB1195" s="49"/>
    </row>
    <row r="1196" spans="1:28" x14ac:dyDescent="0.25">
      <c r="A1196" t="s">
        <v>4283</v>
      </c>
      <c r="B1196" t="s">
        <v>1064</v>
      </c>
      <c r="C1196" t="s">
        <v>2295</v>
      </c>
      <c r="D1196">
        <v>1</v>
      </c>
      <c r="E1196">
        <v>60</v>
      </c>
      <c r="F1196">
        <v>10</v>
      </c>
      <c r="I1196" s="49"/>
      <c r="J1196">
        <v>2</v>
      </c>
      <c r="K1196">
        <v>1</v>
      </c>
      <c r="L1196">
        <v>2</v>
      </c>
      <c r="M1196" s="49" t="s">
        <v>618</v>
      </c>
      <c r="N1196" s="49"/>
      <c r="O1196" s="49" t="s">
        <v>4284</v>
      </c>
      <c r="P1196">
        <v>5</v>
      </c>
      <c r="Q1196" t="s">
        <v>4285</v>
      </c>
      <c r="S1196" s="49"/>
      <c r="T1196" s="49"/>
      <c r="U1196" s="49"/>
      <c r="W1196" s="49"/>
      <c r="Z1196" s="49"/>
      <c r="AA1196" s="49"/>
      <c r="AB1196" s="49"/>
    </row>
    <row r="1197" spans="1:28" x14ac:dyDescent="0.25">
      <c r="A1197" t="s">
        <v>4286</v>
      </c>
      <c r="B1197" t="s">
        <v>1064</v>
      </c>
      <c r="C1197" t="s">
        <v>2295</v>
      </c>
      <c r="D1197">
        <v>2</v>
      </c>
      <c r="E1197">
        <v>60</v>
      </c>
      <c r="F1197">
        <v>10</v>
      </c>
      <c r="I1197" s="49"/>
      <c r="J1197">
        <v>2</v>
      </c>
      <c r="K1197">
        <v>1</v>
      </c>
      <c r="L1197">
        <v>2</v>
      </c>
      <c r="M1197" s="49" t="s">
        <v>3856</v>
      </c>
      <c r="N1197" s="49"/>
      <c r="O1197" s="49" t="s">
        <v>4287</v>
      </c>
      <c r="P1197">
        <v>5</v>
      </c>
      <c r="Q1197" t="s">
        <v>4288</v>
      </c>
      <c r="S1197" s="49"/>
      <c r="T1197" s="49"/>
      <c r="U1197" s="49"/>
      <c r="W1197" s="49"/>
      <c r="Z1197" s="49"/>
      <c r="AA1197" s="49"/>
      <c r="AB1197" s="49"/>
    </row>
    <row r="1198" spans="1:28" x14ac:dyDescent="0.25">
      <c r="A1198" t="s">
        <v>4289</v>
      </c>
      <c r="B1198" t="s">
        <v>1064</v>
      </c>
      <c r="C1198" t="s">
        <v>2295</v>
      </c>
      <c r="D1198">
        <v>3</v>
      </c>
      <c r="E1198">
        <v>70</v>
      </c>
      <c r="F1198">
        <v>9</v>
      </c>
      <c r="I1198" s="49"/>
      <c r="J1198">
        <v>2</v>
      </c>
      <c r="K1198">
        <v>1</v>
      </c>
      <c r="L1198">
        <v>2</v>
      </c>
      <c r="M1198" s="49" t="s">
        <v>610</v>
      </c>
      <c r="N1198" s="49"/>
      <c r="O1198" s="49" t="s">
        <v>4290</v>
      </c>
      <c r="P1198">
        <v>5</v>
      </c>
      <c r="Q1198" t="s">
        <v>4291</v>
      </c>
      <c r="S1198" s="49"/>
      <c r="T1198" s="49"/>
      <c r="U1198" s="49"/>
      <c r="W1198" s="49"/>
      <c r="Z1198" s="49"/>
      <c r="AA1198" s="49"/>
      <c r="AB1198" s="49"/>
    </row>
    <row r="1199" spans="1:28" x14ac:dyDescent="0.25">
      <c r="A1199" t="s">
        <v>4292</v>
      </c>
      <c r="B1199" t="s">
        <v>1064</v>
      </c>
      <c r="C1199" t="s">
        <v>192</v>
      </c>
      <c r="D1199">
        <v>1</v>
      </c>
      <c r="E1199">
        <v>45</v>
      </c>
      <c r="F1199">
        <v>7</v>
      </c>
      <c r="I1199" s="49"/>
      <c r="J1199">
        <v>3</v>
      </c>
      <c r="K1199">
        <v>1</v>
      </c>
      <c r="L1199">
        <v>2</v>
      </c>
      <c r="M1199" s="49" t="s">
        <v>610</v>
      </c>
      <c r="N1199" s="49"/>
      <c r="O1199" s="49" t="s">
        <v>2986</v>
      </c>
      <c r="P1199">
        <v>5</v>
      </c>
      <c r="Q1199" t="s">
        <v>4293</v>
      </c>
      <c r="S1199" s="49"/>
      <c r="T1199" s="49"/>
      <c r="U1199" s="49"/>
      <c r="W1199" s="49"/>
      <c r="Z1199" s="49"/>
      <c r="AA1199" s="49"/>
      <c r="AB1199" s="49"/>
    </row>
    <row r="1200" spans="1:28" x14ac:dyDescent="0.25">
      <c r="A1200" t="s">
        <v>4294</v>
      </c>
      <c r="B1200" t="s">
        <v>1064</v>
      </c>
      <c r="C1200" t="s">
        <v>192</v>
      </c>
      <c r="D1200">
        <v>2</v>
      </c>
      <c r="E1200">
        <v>45</v>
      </c>
      <c r="F1200">
        <v>6</v>
      </c>
      <c r="I1200" s="49"/>
      <c r="J1200">
        <v>3</v>
      </c>
      <c r="K1200">
        <v>1</v>
      </c>
      <c r="L1200">
        <v>2</v>
      </c>
      <c r="M1200" s="49" t="s">
        <v>610</v>
      </c>
      <c r="N1200" s="49"/>
      <c r="O1200" s="49" t="s">
        <v>4295</v>
      </c>
      <c r="P1200">
        <v>5</v>
      </c>
      <c r="Q1200" t="s">
        <v>4296</v>
      </c>
      <c r="S1200" s="49"/>
      <c r="T1200" s="49"/>
      <c r="U1200" s="49"/>
      <c r="W1200" s="49"/>
      <c r="Z1200" s="49"/>
      <c r="AA1200" s="49"/>
      <c r="AB1200" s="49"/>
    </row>
    <row r="1201" spans="1:28" x14ac:dyDescent="0.25">
      <c r="A1201" t="s">
        <v>4297</v>
      </c>
      <c r="B1201" t="s">
        <v>1064</v>
      </c>
      <c r="C1201" t="s">
        <v>192</v>
      </c>
      <c r="D1201">
        <v>3</v>
      </c>
      <c r="E1201">
        <v>45</v>
      </c>
      <c r="F1201">
        <v>7</v>
      </c>
      <c r="I1201" s="49"/>
      <c r="J1201">
        <v>3</v>
      </c>
      <c r="K1201">
        <v>1</v>
      </c>
      <c r="L1201">
        <v>2</v>
      </c>
      <c r="M1201" s="49" t="s">
        <v>610</v>
      </c>
      <c r="N1201" s="49"/>
      <c r="O1201" s="49" t="s">
        <v>4298</v>
      </c>
      <c r="P1201">
        <v>5</v>
      </c>
      <c r="Q1201" t="s">
        <v>4299</v>
      </c>
      <c r="S1201" s="49"/>
      <c r="T1201" s="49"/>
      <c r="U1201" s="49"/>
      <c r="W1201" s="49"/>
      <c r="Z1201" s="49"/>
      <c r="AA1201" s="49"/>
      <c r="AB1201" s="49"/>
    </row>
    <row r="1202" spans="1:28" x14ac:dyDescent="0.25">
      <c r="A1202" t="s">
        <v>4300</v>
      </c>
      <c r="B1202" t="s">
        <v>1064</v>
      </c>
      <c r="C1202" t="s">
        <v>214</v>
      </c>
      <c r="D1202">
        <v>1</v>
      </c>
      <c r="E1202">
        <v>50</v>
      </c>
      <c r="F1202">
        <v>9</v>
      </c>
      <c r="I1202" s="49"/>
      <c r="J1202">
        <v>2</v>
      </c>
      <c r="K1202">
        <v>1</v>
      </c>
      <c r="L1202">
        <v>2</v>
      </c>
      <c r="M1202" s="49" t="s">
        <v>3856</v>
      </c>
      <c r="N1202" s="49"/>
      <c r="O1202" s="49" t="s">
        <v>3882</v>
      </c>
      <c r="P1202">
        <v>5</v>
      </c>
      <c r="Q1202" t="s">
        <v>4301</v>
      </c>
      <c r="S1202" s="49"/>
      <c r="T1202" s="49"/>
      <c r="U1202" s="49"/>
      <c r="W1202" s="49"/>
      <c r="Z1202" s="49"/>
      <c r="AA1202" s="49"/>
      <c r="AB1202" s="49"/>
    </row>
    <row r="1203" spans="1:28" x14ac:dyDescent="0.25">
      <c r="A1203" t="s">
        <v>4302</v>
      </c>
      <c r="B1203" t="s">
        <v>1064</v>
      </c>
      <c r="C1203" t="s">
        <v>214</v>
      </c>
      <c r="D1203">
        <v>2</v>
      </c>
      <c r="E1203">
        <v>50</v>
      </c>
      <c r="F1203">
        <v>8</v>
      </c>
      <c r="I1203" s="49"/>
      <c r="J1203">
        <v>2</v>
      </c>
      <c r="K1203">
        <v>1</v>
      </c>
      <c r="L1203">
        <v>2</v>
      </c>
      <c r="M1203" s="49" t="s">
        <v>610</v>
      </c>
      <c r="N1203" s="49"/>
      <c r="O1203" s="49" t="s">
        <v>1937</v>
      </c>
      <c r="P1203">
        <v>5</v>
      </c>
      <c r="Q1203" t="s">
        <v>4303</v>
      </c>
      <c r="S1203" s="49"/>
      <c r="T1203" s="49"/>
      <c r="U1203" s="49"/>
      <c r="W1203" s="49"/>
      <c r="Z1203" s="49"/>
      <c r="AA1203" s="49"/>
      <c r="AB1203" s="49"/>
    </row>
    <row r="1204" spans="1:28" x14ac:dyDescent="0.25">
      <c r="A1204" t="s">
        <v>4304</v>
      </c>
      <c r="B1204" t="s">
        <v>1064</v>
      </c>
      <c r="C1204" t="s">
        <v>214</v>
      </c>
      <c r="D1204">
        <v>3</v>
      </c>
      <c r="E1204">
        <v>50</v>
      </c>
      <c r="F1204">
        <v>6</v>
      </c>
      <c r="I1204" s="49"/>
      <c r="J1204">
        <v>2</v>
      </c>
      <c r="K1204">
        <v>1</v>
      </c>
      <c r="L1204">
        <v>2</v>
      </c>
      <c r="M1204" s="49" t="s">
        <v>610</v>
      </c>
      <c r="N1204" s="49"/>
      <c r="O1204" s="49" t="s">
        <v>1937</v>
      </c>
      <c r="P1204">
        <v>5</v>
      </c>
      <c r="Q1204" t="s">
        <v>4305</v>
      </c>
      <c r="S1204" s="49"/>
      <c r="T1204" s="49"/>
      <c r="U1204" s="49"/>
      <c r="W1204" s="49"/>
      <c r="Z1204" s="49"/>
      <c r="AA1204" s="49"/>
      <c r="AB1204" s="49"/>
    </row>
    <row r="1205" spans="1:28" x14ac:dyDescent="0.25">
      <c r="A1205" t="s">
        <v>4306</v>
      </c>
      <c r="B1205" t="s">
        <v>1064</v>
      </c>
      <c r="C1205" t="s">
        <v>214</v>
      </c>
      <c r="D1205">
        <v>4</v>
      </c>
      <c r="E1205">
        <v>45</v>
      </c>
      <c r="F1205">
        <v>7</v>
      </c>
      <c r="I1205" s="49"/>
      <c r="J1205">
        <v>2</v>
      </c>
      <c r="K1205">
        <v>1</v>
      </c>
      <c r="L1205">
        <v>2</v>
      </c>
      <c r="M1205" s="49" t="s">
        <v>3930</v>
      </c>
      <c r="N1205" s="49"/>
      <c r="O1205" s="49" t="s">
        <v>4225</v>
      </c>
      <c r="P1205">
        <v>5</v>
      </c>
      <c r="Q1205" t="s">
        <v>4307</v>
      </c>
      <c r="S1205" s="49"/>
      <c r="T1205" s="49"/>
      <c r="U1205" s="49"/>
      <c r="W1205" s="49"/>
      <c r="Z1205" s="49"/>
      <c r="AA1205" s="49"/>
      <c r="AB1205" s="49"/>
    </row>
    <row r="1206" spans="1:28" x14ac:dyDescent="0.25">
      <c r="A1206" t="s">
        <v>4308</v>
      </c>
      <c r="B1206" t="s">
        <v>1064</v>
      </c>
      <c r="C1206" t="s">
        <v>217</v>
      </c>
      <c r="D1206">
        <v>1</v>
      </c>
      <c r="E1206">
        <v>12.5</v>
      </c>
      <c r="F1206">
        <v>8</v>
      </c>
      <c r="I1206" s="49"/>
      <c r="J1206">
        <v>3</v>
      </c>
      <c r="K1206">
        <v>1</v>
      </c>
      <c r="L1206">
        <v>3</v>
      </c>
      <c r="M1206" s="49" t="s">
        <v>610</v>
      </c>
      <c r="N1206" s="49"/>
      <c r="O1206" s="49" t="s">
        <v>4309</v>
      </c>
      <c r="P1206">
        <v>5</v>
      </c>
      <c r="Q1206" t="s">
        <v>4310</v>
      </c>
      <c r="S1206" s="49"/>
      <c r="T1206" s="49"/>
      <c r="U1206" s="49"/>
      <c r="W1206" s="49"/>
      <c r="Z1206" s="49"/>
      <c r="AA1206" s="49"/>
      <c r="AB1206" s="49"/>
    </row>
    <row r="1207" spans="1:28" x14ac:dyDescent="0.25">
      <c r="A1207" t="s">
        <v>4311</v>
      </c>
      <c r="B1207" t="s">
        <v>1064</v>
      </c>
      <c r="C1207" t="s">
        <v>217</v>
      </c>
      <c r="D1207">
        <v>2</v>
      </c>
      <c r="E1207">
        <v>12.5</v>
      </c>
      <c r="F1207">
        <v>9</v>
      </c>
      <c r="I1207" s="49"/>
      <c r="J1207">
        <v>3</v>
      </c>
      <c r="K1207">
        <v>1</v>
      </c>
      <c r="L1207">
        <v>3</v>
      </c>
      <c r="M1207" s="49" t="s">
        <v>610</v>
      </c>
      <c r="N1207" s="49"/>
      <c r="O1207" s="49" t="s">
        <v>4312</v>
      </c>
      <c r="P1207">
        <v>5</v>
      </c>
      <c r="Q1207" t="s">
        <v>4313</v>
      </c>
      <c r="S1207" s="49"/>
      <c r="T1207" s="49"/>
      <c r="U1207" s="49"/>
      <c r="W1207" s="49"/>
      <c r="Z1207" s="49"/>
      <c r="AA1207" s="49"/>
      <c r="AB1207" s="49"/>
    </row>
    <row r="1208" spans="1:28" x14ac:dyDescent="0.25">
      <c r="A1208" t="s">
        <v>4314</v>
      </c>
      <c r="B1208" t="s">
        <v>1064</v>
      </c>
      <c r="C1208" t="s">
        <v>217</v>
      </c>
      <c r="D1208">
        <v>3</v>
      </c>
      <c r="E1208">
        <v>12.5</v>
      </c>
      <c r="F1208">
        <v>10</v>
      </c>
      <c r="I1208" s="49"/>
      <c r="J1208">
        <v>3</v>
      </c>
      <c r="K1208">
        <v>1</v>
      </c>
      <c r="L1208">
        <v>3</v>
      </c>
      <c r="M1208" s="49" t="s">
        <v>610</v>
      </c>
      <c r="N1208" s="49"/>
      <c r="O1208" s="49" t="s">
        <v>4315</v>
      </c>
      <c r="P1208">
        <v>5</v>
      </c>
      <c r="Q1208" t="s">
        <v>4316</v>
      </c>
      <c r="S1208" s="49"/>
      <c r="T1208" s="49"/>
      <c r="U1208" s="49"/>
      <c r="W1208" s="49"/>
      <c r="Z1208" s="49"/>
      <c r="AA1208" s="49"/>
      <c r="AB1208" s="49"/>
    </row>
    <row r="1209" spans="1:28" x14ac:dyDescent="0.25">
      <c r="A1209" t="s">
        <v>4317</v>
      </c>
      <c r="B1209" t="s">
        <v>1064</v>
      </c>
      <c r="C1209" t="s">
        <v>303</v>
      </c>
      <c r="D1209">
        <v>1</v>
      </c>
      <c r="E1209">
        <v>10</v>
      </c>
      <c r="F1209">
        <v>15</v>
      </c>
      <c r="I1209" s="49"/>
      <c r="J1209">
        <v>2</v>
      </c>
      <c r="K1209">
        <v>2</v>
      </c>
      <c r="L1209">
        <v>2</v>
      </c>
      <c r="M1209" s="49" t="s">
        <v>618</v>
      </c>
      <c r="N1209" s="49"/>
      <c r="O1209" s="49" t="s">
        <v>3218</v>
      </c>
      <c r="P1209">
        <v>5</v>
      </c>
      <c r="Q1209" t="s">
        <v>4318</v>
      </c>
      <c r="S1209" s="49"/>
      <c r="T1209" s="49"/>
      <c r="U1209" s="49"/>
      <c r="W1209" s="49"/>
      <c r="Z1209" s="49"/>
      <c r="AA1209" s="49"/>
      <c r="AB1209" s="49"/>
    </row>
    <row r="1210" spans="1:28" x14ac:dyDescent="0.25">
      <c r="A1210" t="s">
        <v>4319</v>
      </c>
      <c r="B1210" t="s">
        <v>1064</v>
      </c>
      <c r="C1210" t="s">
        <v>303</v>
      </c>
      <c r="D1210">
        <v>2</v>
      </c>
      <c r="E1210">
        <v>10</v>
      </c>
      <c r="F1210">
        <v>15</v>
      </c>
      <c r="I1210" s="49"/>
      <c r="J1210">
        <v>2</v>
      </c>
      <c r="K1210">
        <v>2</v>
      </c>
      <c r="L1210">
        <v>2</v>
      </c>
      <c r="M1210" s="49" t="s">
        <v>3856</v>
      </c>
      <c r="N1210" s="49"/>
      <c r="O1210" s="49" t="s">
        <v>3996</v>
      </c>
      <c r="P1210">
        <v>5</v>
      </c>
      <c r="Q1210" t="s">
        <v>4320</v>
      </c>
      <c r="S1210" s="49"/>
      <c r="T1210" s="49"/>
      <c r="U1210" s="49"/>
      <c r="W1210" s="49"/>
      <c r="Z1210" s="49"/>
      <c r="AA1210" s="49"/>
      <c r="AB1210" s="49"/>
    </row>
    <row r="1211" spans="1:28" x14ac:dyDescent="0.25">
      <c r="A1211" t="s">
        <v>4321</v>
      </c>
      <c r="B1211" t="s">
        <v>1064</v>
      </c>
      <c r="C1211" t="s">
        <v>303</v>
      </c>
      <c r="D1211">
        <v>3</v>
      </c>
      <c r="E1211">
        <v>10</v>
      </c>
      <c r="F1211">
        <v>15</v>
      </c>
      <c r="I1211" s="49"/>
      <c r="J1211">
        <v>2</v>
      </c>
      <c r="K1211">
        <v>2</v>
      </c>
      <c r="L1211">
        <v>2</v>
      </c>
      <c r="M1211" s="49" t="s">
        <v>3856</v>
      </c>
      <c r="N1211" s="49"/>
      <c r="O1211" s="49" t="s">
        <v>3996</v>
      </c>
      <c r="P1211">
        <v>5</v>
      </c>
      <c r="Q1211" t="s">
        <v>4322</v>
      </c>
      <c r="S1211" s="49"/>
      <c r="T1211" s="49"/>
      <c r="U1211" s="49"/>
      <c r="W1211" s="49"/>
      <c r="Z1211" s="49"/>
      <c r="AA1211" s="49"/>
      <c r="AB1211" s="49"/>
    </row>
    <row r="1212" spans="1:28" x14ac:dyDescent="0.25">
      <c r="A1212" t="s">
        <v>4323</v>
      </c>
      <c r="B1212" t="s">
        <v>1064</v>
      </c>
      <c r="C1212" t="s">
        <v>379</v>
      </c>
      <c r="D1212">
        <v>1</v>
      </c>
      <c r="E1212">
        <v>0</v>
      </c>
      <c r="F1212">
        <v>6</v>
      </c>
      <c r="I1212" s="49"/>
      <c r="M1212" s="49"/>
      <c r="N1212" s="49" t="s">
        <v>4324</v>
      </c>
      <c r="O1212" s="49"/>
      <c r="P1212">
        <v>5</v>
      </c>
      <c r="Q1212" t="s">
        <v>4325</v>
      </c>
      <c r="S1212" s="49"/>
      <c r="T1212" s="49"/>
      <c r="U1212" s="49"/>
      <c r="W1212" s="49"/>
      <c r="Z1212" s="49"/>
      <c r="AA1212" s="49"/>
      <c r="AB1212" s="49"/>
    </row>
    <row r="1213" spans="1:28" x14ac:dyDescent="0.25">
      <c r="A1213" t="s">
        <v>4326</v>
      </c>
      <c r="B1213" t="s">
        <v>1064</v>
      </c>
      <c r="C1213" t="s">
        <v>383</v>
      </c>
      <c r="D1213">
        <v>1</v>
      </c>
      <c r="E1213">
        <v>0</v>
      </c>
      <c r="F1213">
        <v>4</v>
      </c>
      <c r="I1213" s="49"/>
      <c r="M1213" s="49"/>
      <c r="N1213" s="49" t="s">
        <v>4324</v>
      </c>
      <c r="O1213" s="49"/>
      <c r="P1213">
        <v>5</v>
      </c>
      <c r="Q1213" t="s">
        <v>4327</v>
      </c>
      <c r="S1213" s="49"/>
      <c r="T1213" s="49"/>
      <c r="U1213" s="49"/>
      <c r="W1213" s="49"/>
      <c r="Z1213" s="49"/>
      <c r="AA1213" s="49"/>
      <c r="AB1213" s="49"/>
    </row>
    <row r="1214" spans="1:28" x14ac:dyDescent="0.25">
      <c r="A1214" t="s">
        <v>4328</v>
      </c>
      <c r="B1214" t="s">
        <v>1064</v>
      </c>
      <c r="C1214" t="s">
        <v>356</v>
      </c>
      <c r="D1214">
        <v>2</v>
      </c>
      <c r="G1214">
        <v>468</v>
      </c>
      <c r="H1214">
        <v>2.0099999999999998</v>
      </c>
      <c r="I1214" s="49" t="s">
        <v>3957</v>
      </c>
      <c r="M1214" s="49"/>
      <c r="N1214" s="49"/>
      <c r="O1214" s="49" t="s">
        <v>4009</v>
      </c>
      <c r="P1214">
        <v>5</v>
      </c>
      <c r="Q1214" t="s">
        <v>1067</v>
      </c>
      <c r="S1214" s="49"/>
      <c r="T1214" s="49"/>
      <c r="U1214" s="49"/>
      <c r="W1214" s="49"/>
      <c r="Z1214" s="49"/>
      <c r="AA1214" s="49"/>
      <c r="AB1214" s="49"/>
    </row>
    <row r="1215" spans="1:28" x14ac:dyDescent="0.25">
      <c r="A1215" t="s">
        <v>4329</v>
      </c>
      <c r="B1215" t="s">
        <v>1068</v>
      </c>
      <c r="C1215" t="s">
        <v>356</v>
      </c>
      <c r="D1215">
        <v>1</v>
      </c>
      <c r="G1215">
        <v>300</v>
      </c>
      <c r="H1215">
        <v>1.35</v>
      </c>
      <c r="I1215" s="49" t="s">
        <v>3957</v>
      </c>
      <c r="M1215" s="49"/>
      <c r="N1215" s="49"/>
      <c r="O1215" s="49" t="s">
        <v>272</v>
      </c>
      <c r="P1215">
        <v>5</v>
      </c>
      <c r="Q1215" t="s">
        <v>1070</v>
      </c>
      <c r="S1215" s="49"/>
      <c r="T1215" s="49"/>
      <c r="U1215" s="49"/>
      <c r="W1215" s="49"/>
      <c r="Z1215" s="49"/>
      <c r="AA1215" s="49"/>
      <c r="AB1215" s="49"/>
    </row>
    <row r="1216" spans="1:28" x14ac:dyDescent="0.25">
      <c r="A1216" t="s">
        <v>4330</v>
      </c>
      <c r="B1216" t="s">
        <v>1068</v>
      </c>
      <c r="C1216" t="s">
        <v>15</v>
      </c>
      <c r="D1216">
        <v>1</v>
      </c>
      <c r="E1216">
        <v>75</v>
      </c>
      <c r="G1216">
        <v>60</v>
      </c>
      <c r="I1216" s="49"/>
      <c r="M1216" s="49"/>
      <c r="N1216" s="49"/>
      <c r="O1216" s="49" t="s">
        <v>4331</v>
      </c>
      <c r="P1216">
        <v>5</v>
      </c>
      <c r="Q1216" t="s">
        <v>4332</v>
      </c>
      <c r="S1216" s="49"/>
      <c r="T1216" s="49"/>
      <c r="U1216" s="49"/>
      <c r="W1216" s="49"/>
      <c r="Z1216" s="49"/>
      <c r="AA1216" s="49"/>
      <c r="AB1216" s="49"/>
    </row>
    <row r="1217" spans="1:28" x14ac:dyDescent="0.25">
      <c r="A1217" t="s">
        <v>4333</v>
      </c>
      <c r="B1217" t="s">
        <v>1068</v>
      </c>
      <c r="C1217" t="s">
        <v>15</v>
      </c>
      <c r="D1217">
        <v>2</v>
      </c>
      <c r="E1217">
        <v>75</v>
      </c>
      <c r="G1217">
        <v>60</v>
      </c>
      <c r="I1217" s="49"/>
      <c r="M1217" s="49"/>
      <c r="N1217" s="49"/>
      <c r="O1217" s="49" t="s">
        <v>4331</v>
      </c>
      <c r="P1217">
        <v>5</v>
      </c>
      <c r="Q1217" t="s">
        <v>4334</v>
      </c>
      <c r="S1217" s="49"/>
      <c r="T1217" s="49"/>
      <c r="U1217" s="49"/>
      <c r="W1217" s="49"/>
      <c r="Z1217" s="49"/>
      <c r="AA1217" s="49"/>
      <c r="AB1217" s="49"/>
    </row>
    <row r="1218" spans="1:28" x14ac:dyDescent="0.25">
      <c r="A1218" t="s">
        <v>4335</v>
      </c>
      <c r="B1218" t="s">
        <v>1068</v>
      </c>
      <c r="C1218" t="s">
        <v>15</v>
      </c>
      <c r="D1218">
        <v>3</v>
      </c>
      <c r="E1218">
        <v>75</v>
      </c>
      <c r="G1218">
        <v>57</v>
      </c>
      <c r="I1218" s="49"/>
      <c r="M1218" s="49"/>
      <c r="N1218" s="49"/>
      <c r="O1218" s="49" t="s">
        <v>4336</v>
      </c>
      <c r="P1218">
        <v>5</v>
      </c>
      <c r="Q1218" t="s">
        <v>4337</v>
      </c>
      <c r="S1218" s="49"/>
      <c r="T1218" s="49"/>
      <c r="U1218" s="49"/>
      <c r="W1218" s="49"/>
      <c r="Z1218" s="49"/>
      <c r="AA1218" s="49"/>
      <c r="AB1218" s="49"/>
    </row>
    <row r="1219" spans="1:28" x14ac:dyDescent="0.25">
      <c r="A1219" t="s">
        <v>4338</v>
      </c>
      <c r="B1219" t="s">
        <v>1068</v>
      </c>
      <c r="C1219" t="s">
        <v>41</v>
      </c>
      <c r="D1219">
        <v>1</v>
      </c>
      <c r="E1219">
        <v>75</v>
      </c>
      <c r="F1219">
        <v>8</v>
      </c>
      <c r="I1219" s="49"/>
      <c r="J1219">
        <v>2</v>
      </c>
      <c r="K1219">
        <v>1</v>
      </c>
      <c r="L1219">
        <v>2</v>
      </c>
      <c r="M1219" s="49" t="s">
        <v>618</v>
      </c>
      <c r="N1219" s="49"/>
      <c r="O1219" s="49" t="s">
        <v>4339</v>
      </c>
      <c r="P1219">
        <v>5</v>
      </c>
      <c r="Q1219" t="s">
        <v>4340</v>
      </c>
      <c r="S1219" s="49"/>
      <c r="T1219" s="49"/>
      <c r="U1219" s="49"/>
      <c r="W1219" s="49"/>
      <c r="Z1219" s="49"/>
      <c r="AA1219" s="49"/>
      <c r="AB1219" s="49"/>
    </row>
    <row r="1220" spans="1:28" x14ac:dyDescent="0.25">
      <c r="A1220" t="s">
        <v>4341</v>
      </c>
      <c r="B1220" t="s">
        <v>1068</v>
      </c>
      <c r="C1220" t="s">
        <v>41</v>
      </c>
      <c r="D1220">
        <v>2</v>
      </c>
      <c r="E1220">
        <v>75</v>
      </c>
      <c r="F1220">
        <v>8</v>
      </c>
      <c r="I1220" s="49"/>
      <c r="J1220">
        <v>2</v>
      </c>
      <c r="K1220">
        <v>1</v>
      </c>
      <c r="L1220">
        <v>2</v>
      </c>
      <c r="M1220" s="49" t="s">
        <v>618</v>
      </c>
      <c r="N1220" s="49"/>
      <c r="O1220" s="49" t="s">
        <v>4339</v>
      </c>
      <c r="P1220">
        <v>5</v>
      </c>
      <c r="Q1220" t="s">
        <v>4342</v>
      </c>
      <c r="S1220" s="49"/>
      <c r="T1220" s="49"/>
      <c r="U1220" s="49"/>
      <c r="W1220" s="49"/>
      <c r="Z1220" s="49"/>
      <c r="AA1220" s="49"/>
      <c r="AB1220" s="49"/>
    </row>
    <row r="1221" spans="1:28" x14ac:dyDescent="0.25">
      <c r="A1221" t="s">
        <v>4343</v>
      </c>
      <c r="B1221" t="s">
        <v>1068</v>
      </c>
      <c r="C1221" t="s">
        <v>41</v>
      </c>
      <c r="D1221">
        <v>3</v>
      </c>
      <c r="E1221">
        <v>75</v>
      </c>
      <c r="F1221">
        <v>8</v>
      </c>
      <c r="I1221" s="49"/>
      <c r="J1221">
        <v>2</v>
      </c>
      <c r="K1221">
        <v>1</v>
      </c>
      <c r="L1221">
        <v>2</v>
      </c>
      <c r="M1221" s="49" t="s">
        <v>610</v>
      </c>
      <c r="N1221" s="49"/>
      <c r="O1221" s="49" t="s">
        <v>4344</v>
      </c>
      <c r="P1221">
        <v>5</v>
      </c>
      <c r="Q1221" t="s">
        <v>4345</v>
      </c>
      <c r="S1221" s="49"/>
      <c r="T1221" s="49"/>
      <c r="U1221" s="49"/>
      <c r="W1221" s="49"/>
      <c r="Z1221" s="49"/>
      <c r="AA1221" s="49"/>
      <c r="AB1221" s="49"/>
    </row>
    <row r="1222" spans="1:28" x14ac:dyDescent="0.25">
      <c r="A1222" t="s">
        <v>4346</v>
      </c>
      <c r="B1222" t="s">
        <v>1068</v>
      </c>
      <c r="C1222" t="s">
        <v>41</v>
      </c>
      <c r="D1222">
        <v>4</v>
      </c>
      <c r="E1222">
        <v>75</v>
      </c>
      <c r="F1222">
        <v>7</v>
      </c>
      <c r="I1222" s="49"/>
      <c r="J1222">
        <v>2</v>
      </c>
      <c r="K1222">
        <v>1</v>
      </c>
      <c r="L1222">
        <v>2</v>
      </c>
      <c r="M1222" s="49" t="s">
        <v>610</v>
      </c>
      <c r="N1222" s="49"/>
      <c r="O1222" s="49" t="s">
        <v>4344</v>
      </c>
      <c r="P1222">
        <v>5</v>
      </c>
      <c r="Q1222" t="s">
        <v>4347</v>
      </c>
      <c r="S1222" s="49"/>
      <c r="T1222" s="49"/>
      <c r="U1222" s="49"/>
      <c r="W1222" s="49"/>
      <c r="Z1222" s="49"/>
      <c r="AA1222" s="49"/>
      <c r="AB1222" s="49"/>
    </row>
    <row r="1223" spans="1:28" x14ac:dyDescent="0.25">
      <c r="A1223" t="s">
        <v>4348</v>
      </c>
      <c r="B1223" t="s">
        <v>1068</v>
      </c>
      <c r="C1223" t="s">
        <v>45</v>
      </c>
      <c r="D1223">
        <v>1</v>
      </c>
      <c r="E1223">
        <v>140</v>
      </c>
      <c r="F1223">
        <v>11</v>
      </c>
      <c r="I1223" s="49"/>
      <c r="J1223">
        <v>2</v>
      </c>
      <c r="K1223">
        <v>1</v>
      </c>
      <c r="L1223">
        <v>2</v>
      </c>
      <c r="M1223" s="49" t="s">
        <v>3856</v>
      </c>
      <c r="N1223" s="49"/>
      <c r="O1223" s="49" t="s">
        <v>4349</v>
      </c>
      <c r="P1223">
        <v>5</v>
      </c>
      <c r="Q1223" t="s">
        <v>4350</v>
      </c>
      <c r="S1223" s="49"/>
      <c r="T1223" s="49"/>
      <c r="U1223" s="49"/>
      <c r="W1223" s="49"/>
      <c r="Z1223" s="49"/>
      <c r="AA1223" s="49"/>
      <c r="AB1223" s="49"/>
    </row>
    <row r="1224" spans="1:28" x14ac:dyDescent="0.25">
      <c r="A1224" t="s">
        <v>4351</v>
      </c>
      <c r="B1224" t="s">
        <v>1068</v>
      </c>
      <c r="C1224" t="s">
        <v>45</v>
      </c>
      <c r="D1224">
        <v>2</v>
      </c>
      <c r="E1224">
        <v>145</v>
      </c>
      <c r="F1224">
        <v>11</v>
      </c>
      <c r="I1224" s="49"/>
      <c r="J1224">
        <v>2</v>
      </c>
      <c r="K1224">
        <v>1</v>
      </c>
      <c r="L1224">
        <v>2</v>
      </c>
      <c r="M1224" s="49" t="s">
        <v>3856</v>
      </c>
      <c r="N1224" s="49"/>
      <c r="O1224" s="49" t="s">
        <v>4349</v>
      </c>
      <c r="P1224">
        <v>5</v>
      </c>
      <c r="Q1224" t="s">
        <v>4352</v>
      </c>
      <c r="S1224" s="49"/>
      <c r="T1224" s="49"/>
      <c r="U1224" s="49"/>
      <c r="W1224" s="49"/>
      <c r="Z1224" s="49"/>
      <c r="AA1224" s="49"/>
      <c r="AB1224" s="49"/>
    </row>
    <row r="1225" spans="1:28" x14ac:dyDescent="0.25">
      <c r="A1225" t="s">
        <v>4353</v>
      </c>
      <c r="B1225" t="s">
        <v>1068</v>
      </c>
      <c r="C1225" t="s">
        <v>45</v>
      </c>
      <c r="D1225">
        <v>3</v>
      </c>
      <c r="E1225">
        <v>150</v>
      </c>
      <c r="F1225">
        <v>8</v>
      </c>
      <c r="I1225" s="49"/>
      <c r="J1225">
        <v>2</v>
      </c>
      <c r="K1225">
        <v>1</v>
      </c>
      <c r="L1225">
        <v>2</v>
      </c>
      <c r="M1225" s="49" t="s">
        <v>3856</v>
      </c>
      <c r="N1225" s="49"/>
      <c r="O1225" s="49" t="s">
        <v>4354</v>
      </c>
      <c r="P1225">
        <v>5</v>
      </c>
      <c r="Q1225" t="s">
        <v>4355</v>
      </c>
      <c r="S1225" s="49"/>
      <c r="T1225" s="49"/>
      <c r="U1225" s="49"/>
      <c r="W1225" s="49"/>
      <c r="Z1225" s="49"/>
      <c r="AA1225" s="49"/>
      <c r="AB1225" s="49"/>
    </row>
    <row r="1226" spans="1:28" x14ac:dyDescent="0.25">
      <c r="A1226" t="s">
        <v>4356</v>
      </c>
      <c r="B1226" t="s">
        <v>1068</v>
      </c>
      <c r="C1226" t="s">
        <v>73</v>
      </c>
      <c r="D1226">
        <v>1</v>
      </c>
      <c r="E1226">
        <v>35</v>
      </c>
      <c r="F1226">
        <v>20</v>
      </c>
      <c r="I1226" s="49"/>
      <c r="J1226">
        <v>1</v>
      </c>
      <c r="L1226">
        <v>1</v>
      </c>
      <c r="M1226" s="49" t="s">
        <v>3856</v>
      </c>
      <c r="N1226" s="49"/>
      <c r="O1226" s="49" t="s">
        <v>4357</v>
      </c>
      <c r="P1226">
        <v>5</v>
      </c>
      <c r="Q1226" t="s">
        <v>4358</v>
      </c>
      <c r="S1226" s="49"/>
      <c r="T1226" s="49"/>
      <c r="U1226" s="49"/>
      <c r="W1226" s="49"/>
      <c r="Z1226" s="49"/>
      <c r="AA1226" s="49"/>
      <c r="AB1226" s="49"/>
    </row>
    <row r="1227" spans="1:28" x14ac:dyDescent="0.25">
      <c r="A1227" t="s">
        <v>4359</v>
      </c>
      <c r="B1227" t="s">
        <v>1068</v>
      </c>
      <c r="C1227" t="s">
        <v>73</v>
      </c>
      <c r="D1227">
        <v>2</v>
      </c>
      <c r="E1227">
        <v>42.5</v>
      </c>
      <c r="F1227">
        <v>19</v>
      </c>
      <c r="I1227" s="49"/>
      <c r="J1227">
        <v>1</v>
      </c>
      <c r="M1227" s="49" t="s">
        <v>610</v>
      </c>
      <c r="N1227" s="49"/>
      <c r="O1227" s="49" t="s">
        <v>4360</v>
      </c>
      <c r="P1227">
        <v>5</v>
      </c>
      <c r="Q1227" t="s">
        <v>4361</v>
      </c>
      <c r="S1227" s="49"/>
      <c r="T1227" s="49"/>
      <c r="U1227" s="49"/>
      <c r="W1227" s="49"/>
      <c r="Z1227" s="49"/>
      <c r="AA1227" s="49"/>
      <c r="AB1227" s="49"/>
    </row>
    <row r="1228" spans="1:28" x14ac:dyDescent="0.25">
      <c r="A1228" t="s">
        <v>4362</v>
      </c>
      <c r="B1228" t="s">
        <v>1068</v>
      </c>
      <c r="C1228" t="s">
        <v>73</v>
      </c>
      <c r="D1228">
        <v>3</v>
      </c>
      <c r="E1228">
        <v>42.5</v>
      </c>
      <c r="F1228">
        <v>18</v>
      </c>
      <c r="I1228" s="49"/>
      <c r="J1228">
        <v>1</v>
      </c>
      <c r="M1228" s="49" t="s">
        <v>610</v>
      </c>
      <c r="N1228" s="49"/>
      <c r="O1228" s="49" t="s">
        <v>4363</v>
      </c>
      <c r="P1228">
        <v>5</v>
      </c>
      <c r="Q1228" t="s">
        <v>4364</v>
      </c>
      <c r="S1228" s="49"/>
      <c r="T1228" s="49"/>
      <c r="U1228" s="49"/>
      <c r="W1228" s="49"/>
      <c r="Z1228" s="49"/>
      <c r="AA1228" s="49"/>
      <c r="AB1228" s="49"/>
    </row>
    <row r="1229" spans="1:28" x14ac:dyDescent="0.25">
      <c r="A1229" t="s">
        <v>4365</v>
      </c>
      <c r="B1229" t="s">
        <v>1068</v>
      </c>
      <c r="C1229" t="s">
        <v>8734</v>
      </c>
      <c r="D1229">
        <v>1</v>
      </c>
      <c r="E1229">
        <v>30</v>
      </c>
      <c r="F1229">
        <v>9</v>
      </c>
      <c r="I1229" s="49"/>
      <c r="J1229">
        <v>2</v>
      </c>
      <c r="K1229">
        <v>1</v>
      </c>
      <c r="L1229">
        <v>2</v>
      </c>
      <c r="M1229" s="49" t="s">
        <v>3856</v>
      </c>
      <c r="N1229" s="49"/>
      <c r="O1229" s="49" t="s">
        <v>3882</v>
      </c>
      <c r="P1229">
        <v>5</v>
      </c>
      <c r="Q1229" t="s">
        <v>4366</v>
      </c>
      <c r="S1229" s="49"/>
      <c r="T1229" s="49"/>
      <c r="U1229" s="49"/>
      <c r="W1229" s="49"/>
      <c r="Z1229" s="49"/>
      <c r="AA1229" s="49"/>
      <c r="AB1229" s="49"/>
    </row>
    <row r="1230" spans="1:28" x14ac:dyDescent="0.25">
      <c r="A1230" t="s">
        <v>4367</v>
      </c>
      <c r="B1230" t="s">
        <v>1068</v>
      </c>
      <c r="C1230" t="s">
        <v>8734</v>
      </c>
      <c r="D1230">
        <v>2</v>
      </c>
      <c r="E1230">
        <v>30</v>
      </c>
      <c r="F1230">
        <v>7</v>
      </c>
      <c r="I1230" s="49"/>
      <c r="J1230">
        <v>2</v>
      </c>
      <c r="K1230">
        <v>1</v>
      </c>
      <c r="L1230">
        <v>2</v>
      </c>
      <c r="M1230" s="49" t="s">
        <v>3856</v>
      </c>
      <c r="N1230" s="49"/>
      <c r="O1230" s="49" t="s">
        <v>3882</v>
      </c>
      <c r="P1230">
        <v>5</v>
      </c>
      <c r="Q1230" t="s">
        <v>4368</v>
      </c>
      <c r="S1230" s="49"/>
      <c r="T1230" s="49"/>
      <c r="U1230" s="49"/>
      <c r="W1230" s="49"/>
      <c r="Z1230" s="49"/>
      <c r="AA1230" s="49"/>
      <c r="AB1230" s="49"/>
    </row>
    <row r="1231" spans="1:28" x14ac:dyDescent="0.25">
      <c r="A1231" t="s">
        <v>4369</v>
      </c>
      <c r="B1231" t="s">
        <v>1068</v>
      </c>
      <c r="C1231" t="s">
        <v>8734</v>
      </c>
      <c r="D1231">
        <v>3</v>
      </c>
      <c r="E1231">
        <v>30</v>
      </c>
      <c r="F1231">
        <v>8</v>
      </c>
      <c r="I1231" s="49"/>
      <c r="J1231">
        <v>2</v>
      </c>
      <c r="K1231">
        <v>1</v>
      </c>
      <c r="L1231">
        <v>2</v>
      </c>
      <c r="M1231" s="49" t="s">
        <v>3856</v>
      </c>
      <c r="N1231" s="49"/>
      <c r="O1231" s="49" t="s">
        <v>4370</v>
      </c>
      <c r="P1231">
        <v>5</v>
      </c>
      <c r="Q1231" t="s">
        <v>4371</v>
      </c>
      <c r="S1231" s="49"/>
      <c r="T1231" s="49"/>
      <c r="U1231" s="49"/>
      <c r="W1231" s="49"/>
      <c r="Z1231" s="49"/>
      <c r="AA1231" s="49"/>
      <c r="AB1231" s="49"/>
    </row>
    <row r="1232" spans="1:28" x14ac:dyDescent="0.25">
      <c r="A1232" t="s">
        <v>4372</v>
      </c>
      <c r="B1232" t="s">
        <v>1068</v>
      </c>
      <c r="C1232" t="s">
        <v>20</v>
      </c>
      <c r="D1232">
        <v>1</v>
      </c>
      <c r="E1232">
        <v>75</v>
      </c>
      <c r="G1232">
        <v>60</v>
      </c>
      <c r="I1232" s="49"/>
      <c r="M1232" s="49"/>
      <c r="N1232" s="49"/>
      <c r="O1232" s="49"/>
      <c r="P1232">
        <v>5</v>
      </c>
      <c r="Q1232" t="s">
        <v>4373</v>
      </c>
      <c r="S1232" s="49"/>
      <c r="T1232" s="49"/>
      <c r="U1232" s="49"/>
      <c r="W1232" s="49"/>
      <c r="Z1232" s="49"/>
      <c r="AA1232" s="49"/>
      <c r="AB1232" s="49"/>
    </row>
    <row r="1233" spans="1:28" x14ac:dyDescent="0.25">
      <c r="A1233" t="s">
        <v>4374</v>
      </c>
      <c r="B1233" t="s">
        <v>1068</v>
      </c>
      <c r="C1233" t="s">
        <v>20</v>
      </c>
      <c r="D1233">
        <v>2</v>
      </c>
      <c r="E1233">
        <v>75</v>
      </c>
      <c r="G1233">
        <v>60</v>
      </c>
      <c r="I1233" s="49"/>
      <c r="M1233" s="49"/>
      <c r="N1233" s="49"/>
      <c r="O1233" s="49"/>
      <c r="P1233">
        <v>5</v>
      </c>
      <c r="Q1233" t="s">
        <v>4375</v>
      </c>
      <c r="S1233" s="49"/>
      <c r="T1233" s="49"/>
      <c r="U1233" s="49"/>
      <c r="W1233" s="49"/>
      <c r="Z1233" s="49"/>
      <c r="AA1233" s="49"/>
      <c r="AB1233" s="49"/>
    </row>
    <row r="1234" spans="1:28" x14ac:dyDescent="0.25">
      <c r="A1234" t="s">
        <v>4376</v>
      </c>
      <c r="B1234" t="s">
        <v>1068</v>
      </c>
      <c r="C1234" t="s">
        <v>20</v>
      </c>
      <c r="D1234">
        <v>3</v>
      </c>
      <c r="E1234">
        <v>75</v>
      </c>
      <c r="G1234">
        <v>52.2</v>
      </c>
      <c r="I1234" s="49"/>
      <c r="M1234" s="49"/>
      <c r="N1234" s="49"/>
      <c r="O1234" s="49"/>
      <c r="P1234">
        <v>5</v>
      </c>
      <c r="Q1234" t="s">
        <v>4377</v>
      </c>
      <c r="S1234" s="49"/>
      <c r="T1234" s="49"/>
      <c r="U1234" s="49"/>
      <c r="W1234" s="49"/>
      <c r="Z1234" s="49"/>
      <c r="AA1234" s="49"/>
      <c r="AB1234" s="49"/>
    </row>
    <row r="1235" spans="1:28" x14ac:dyDescent="0.25">
      <c r="A1235" t="s">
        <v>4378</v>
      </c>
      <c r="B1235" t="s">
        <v>1068</v>
      </c>
      <c r="C1235" t="s">
        <v>356</v>
      </c>
      <c r="D1235">
        <v>2</v>
      </c>
      <c r="G1235">
        <v>300</v>
      </c>
      <c r="H1235">
        <v>1.26</v>
      </c>
      <c r="I1235" s="49" t="s">
        <v>3957</v>
      </c>
      <c r="M1235" s="49"/>
      <c r="N1235" s="49"/>
      <c r="O1235" s="49" t="s">
        <v>4009</v>
      </c>
      <c r="P1235">
        <v>5</v>
      </c>
      <c r="Q1235" t="s">
        <v>1071</v>
      </c>
      <c r="S1235" s="49"/>
      <c r="T1235" s="49"/>
      <c r="U1235" s="49"/>
      <c r="W1235" s="49"/>
      <c r="Z1235" s="49"/>
      <c r="AA1235" s="49"/>
      <c r="AB1235" s="49"/>
    </row>
    <row r="1236" spans="1:28" x14ac:dyDescent="0.25">
      <c r="A1236" t="s">
        <v>4379</v>
      </c>
      <c r="B1236" t="s">
        <v>1072</v>
      </c>
      <c r="C1236" t="s">
        <v>356</v>
      </c>
      <c r="D1236">
        <v>1</v>
      </c>
      <c r="G1236">
        <v>240</v>
      </c>
      <c r="H1236">
        <v>1.1100000000000001</v>
      </c>
      <c r="I1236" s="49" t="s">
        <v>3957</v>
      </c>
      <c r="M1236" s="49"/>
      <c r="N1236" s="49"/>
      <c r="O1236" s="49" t="s">
        <v>3241</v>
      </c>
      <c r="P1236">
        <v>5</v>
      </c>
      <c r="Q1236" t="s">
        <v>1074</v>
      </c>
      <c r="S1236" s="49"/>
      <c r="T1236" s="49"/>
      <c r="U1236" s="49"/>
      <c r="W1236" s="49"/>
      <c r="Z1236" s="49"/>
      <c r="AA1236" s="49"/>
      <c r="AB1236" s="49"/>
    </row>
    <row r="1237" spans="1:28" x14ac:dyDescent="0.25">
      <c r="A1237" t="s">
        <v>4380</v>
      </c>
      <c r="B1237" t="s">
        <v>1072</v>
      </c>
      <c r="C1237" t="s">
        <v>112</v>
      </c>
      <c r="D1237">
        <v>1</v>
      </c>
      <c r="E1237">
        <v>45</v>
      </c>
      <c r="F1237">
        <v>15</v>
      </c>
      <c r="I1237" s="49"/>
      <c r="J1237">
        <v>2</v>
      </c>
      <c r="K1237">
        <v>1</v>
      </c>
      <c r="L1237">
        <v>2</v>
      </c>
      <c r="M1237" s="49" t="s">
        <v>3856</v>
      </c>
      <c r="N1237" s="49"/>
      <c r="O1237" s="49" t="s">
        <v>4381</v>
      </c>
      <c r="P1237">
        <v>5</v>
      </c>
      <c r="Q1237" t="s">
        <v>4382</v>
      </c>
      <c r="S1237" s="49"/>
      <c r="T1237" s="49"/>
      <c r="U1237" s="49"/>
      <c r="W1237" s="49"/>
      <c r="Z1237" s="49"/>
      <c r="AA1237" s="49"/>
      <c r="AB1237" s="49"/>
    </row>
    <row r="1238" spans="1:28" x14ac:dyDescent="0.25">
      <c r="A1238" t="s">
        <v>4383</v>
      </c>
      <c r="B1238" t="s">
        <v>1072</v>
      </c>
      <c r="C1238" t="s">
        <v>112</v>
      </c>
      <c r="D1238">
        <v>2</v>
      </c>
      <c r="E1238">
        <v>45</v>
      </c>
      <c r="F1238">
        <v>15</v>
      </c>
      <c r="I1238" s="49"/>
      <c r="J1238">
        <v>2</v>
      </c>
      <c r="K1238">
        <v>1</v>
      </c>
      <c r="L1238">
        <v>2</v>
      </c>
      <c r="M1238" s="49" t="s">
        <v>3856</v>
      </c>
      <c r="N1238" s="49"/>
      <c r="O1238" s="49" t="s">
        <v>4384</v>
      </c>
      <c r="P1238">
        <v>5</v>
      </c>
      <c r="Q1238" t="s">
        <v>4385</v>
      </c>
      <c r="S1238" s="49"/>
      <c r="T1238" s="49"/>
      <c r="U1238" s="49"/>
      <c r="W1238" s="49"/>
      <c r="Z1238" s="49"/>
      <c r="AA1238" s="49"/>
      <c r="AB1238" s="49"/>
    </row>
    <row r="1239" spans="1:28" x14ac:dyDescent="0.25">
      <c r="A1239" t="s">
        <v>4386</v>
      </c>
      <c r="B1239" t="s">
        <v>1072</v>
      </c>
      <c r="C1239" t="s">
        <v>112</v>
      </c>
      <c r="D1239">
        <v>3</v>
      </c>
      <c r="E1239">
        <v>45</v>
      </c>
      <c r="F1239">
        <v>12</v>
      </c>
      <c r="I1239" s="49"/>
      <c r="J1239">
        <v>2</v>
      </c>
      <c r="K1239">
        <v>1</v>
      </c>
      <c r="L1239">
        <v>2</v>
      </c>
      <c r="M1239" s="49" t="s">
        <v>3856</v>
      </c>
      <c r="N1239" s="49"/>
      <c r="O1239" s="49" t="s">
        <v>4387</v>
      </c>
      <c r="P1239">
        <v>5</v>
      </c>
      <c r="Q1239" t="s">
        <v>4388</v>
      </c>
      <c r="S1239" s="49"/>
      <c r="T1239" s="49"/>
      <c r="U1239" s="49"/>
      <c r="W1239" s="49"/>
      <c r="Z1239" s="49"/>
      <c r="AA1239" s="49"/>
      <c r="AB1239" s="49"/>
    </row>
    <row r="1240" spans="1:28" x14ac:dyDescent="0.25">
      <c r="A1240" t="s">
        <v>4389</v>
      </c>
      <c r="B1240" t="s">
        <v>1072</v>
      </c>
      <c r="C1240" t="s">
        <v>214</v>
      </c>
      <c r="D1240">
        <v>1</v>
      </c>
      <c r="E1240">
        <v>50</v>
      </c>
      <c r="F1240">
        <v>13</v>
      </c>
      <c r="I1240" s="49"/>
      <c r="J1240">
        <v>2</v>
      </c>
      <c r="K1240">
        <v>1</v>
      </c>
      <c r="L1240">
        <v>2</v>
      </c>
      <c r="M1240" s="49" t="s">
        <v>618</v>
      </c>
      <c r="N1240" s="49"/>
      <c r="O1240" s="49" t="s">
        <v>2154</v>
      </c>
      <c r="P1240">
        <v>5</v>
      </c>
      <c r="Q1240" t="s">
        <v>4390</v>
      </c>
      <c r="S1240" s="49"/>
      <c r="T1240" s="49"/>
      <c r="U1240" s="49"/>
      <c r="W1240" s="49"/>
      <c r="Z1240" s="49"/>
      <c r="AA1240" s="49"/>
      <c r="AB1240" s="49"/>
    </row>
    <row r="1241" spans="1:28" x14ac:dyDescent="0.25">
      <c r="A1241" t="s">
        <v>4391</v>
      </c>
      <c r="B1241" t="s">
        <v>1072</v>
      </c>
      <c r="C1241" t="s">
        <v>214</v>
      </c>
      <c r="D1241">
        <v>2</v>
      </c>
      <c r="E1241">
        <v>50</v>
      </c>
      <c r="F1241">
        <v>11</v>
      </c>
      <c r="I1241" s="49"/>
      <c r="J1241">
        <v>2</v>
      </c>
      <c r="K1241">
        <v>1</v>
      </c>
      <c r="L1241">
        <v>2</v>
      </c>
      <c r="M1241" s="49" t="s">
        <v>3856</v>
      </c>
      <c r="N1241" s="49"/>
      <c r="O1241" s="49" t="s">
        <v>3882</v>
      </c>
      <c r="P1241">
        <v>5</v>
      </c>
      <c r="Q1241" t="s">
        <v>4392</v>
      </c>
      <c r="S1241" s="49"/>
      <c r="T1241" s="49"/>
      <c r="U1241" s="49"/>
      <c r="W1241" s="49"/>
      <c r="Z1241" s="49"/>
      <c r="AA1241" s="49"/>
      <c r="AB1241" s="49"/>
    </row>
    <row r="1242" spans="1:28" x14ac:dyDescent="0.25">
      <c r="A1242" t="s">
        <v>4393</v>
      </c>
      <c r="B1242" t="s">
        <v>1072</v>
      </c>
      <c r="C1242" t="s">
        <v>214</v>
      </c>
      <c r="D1242">
        <v>3</v>
      </c>
      <c r="E1242">
        <v>50</v>
      </c>
      <c r="F1242">
        <v>9</v>
      </c>
      <c r="I1242" s="49"/>
      <c r="J1242">
        <v>2</v>
      </c>
      <c r="K1242">
        <v>1</v>
      </c>
      <c r="L1242">
        <v>2</v>
      </c>
      <c r="M1242" s="49" t="s">
        <v>610</v>
      </c>
      <c r="N1242" s="49"/>
      <c r="O1242" s="49" t="s">
        <v>1937</v>
      </c>
      <c r="P1242">
        <v>5</v>
      </c>
      <c r="Q1242" t="s">
        <v>4394</v>
      </c>
      <c r="S1242" s="49"/>
      <c r="T1242" s="49"/>
      <c r="U1242" s="49"/>
      <c r="W1242" s="49"/>
      <c r="Z1242" s="49"/>
      <c r="AA1242" s="49"/>
      <c r="AB1242" s="49"/>
    </row>
    <row r="1243" spans="1:28" x14ac:dyDescent="0.25">
      <c r="A1243" t="s">
        <v>4395</v>
      </c>
      <c r="B1243" t="s">
        <v>1072</v>
      </c>
      <c r="C1243" t="s">
        <v>214</v>
      </c>
      <c r="D1243">
        <v>4</v>
      </c>
      <c r="E1243">
        <v>50</v>
      </c>
      <c r="F1243">
        <v>8</v>
      </c>
      <c r="I1243" s="49"/>
      <c r="J1243">
        <v>2</v>
      </c>
      <c r="K1243">
        <v>1</v>
      </c>
      <c r="L1243">
        <v>2</v>
      </c>
      <c r="M1243" s="49" t="s">
        <v>3930</v>
      </c>
      <c r="N1243" s="49"/>
      <c r="O1243" s="49" t="s">
        <v>4225</v>
      </c>
      <c r="P1243">
        <v>5</v>
      </c>
      <c r="Q1243" t="s">
        <v>4396</v>
      </c>
      <c r="S1243" s="49"/>
      <c r="T1243" s="49"/>
      <c r="U1243" s="49"/>
      <c r="W1243" s="49"/>
      <c r="Z1243" s="49"/>
      <c r="AA1243" s="49"/>
      <c r="AB1243" s="49"/>
    </row>
    <row r="1244" spans="1:28" x14ac:dyDescent="0.25">
      <c r="A1244" t="s">
        <v>4397</v>
      </c>
      <c r="B1244" t="s">
        <v>1072</v>
      </c>
      <c r="C1244" t="s">
        <v>222</v>
      </c>
      <c r="D1244">
        <v>1</v>
      </c>
      <c r="E1244">
        <v>12.5</v>
      </c>
      <c r="F1244">
        <v>10</v>
      </c>
      <c r="I1244" s="49"/>
      <c r="J1244">
        <v>3</v>
      </c>
      <c r="K1244">
        <v>1</v>
      </c>
      <c r="L1244">
        <v>3</v>
      </c>
      <c r="M1244" s="49" t="s">
        <v>610</v>
      </c>
      <c r="N1244" s="49"/>
      <c r="O1244" s="49" t="s">
        <v>2199</v>
      </c>
      <c r="P1244">
        <v>5</v>
      </c>
      <c r="Q1244" t="s">
        <v>4398</v>
      </c>
      <c r="S1244" s="49"/>
      <c r="T1244" s="49"/>
      <c r="U1244" s="49"/>
      <c r="W1244" s="49"/>
      <c r="Z1244" s="49"/>
      <c r="AA1244" s="49"/>
      <c r="AB1244" s="49"/>
    </row>
    <row r="1245" spans="1:28" x14ac:dyDescent="0.25">
      <c r="A1245" t="s">
        <v>4399</v>
      </c>
      <c r="B1245" t="s">
        <v>1072</v>
      </c>
      <c r="C1245" t="s">
        <v>222</v>
      </c>
      <c r="D1245">
        <v>2</v>
      </c>
      <c r="E1245">
        <v>12.5</v>
      </c>
      <c r="F1245">
        <v>11</v>
      </c>
      <c r="I1245" s="49"/>
      <c r="J1245">
        <v>3</v>
      </c>
      <c r="K1245">
        <v>1</v>
      </c>
      <c r="L1245">
        <v>3</v>
      </c>
      <c r="M1245" s="49" t="s">
        <v>610</v>
      </c>
      <c r="N1245" s="49"/>
      <c r="O1245" s="49" t="s">
        <v>2199</v>
      </c>
      <c r="P1245">
        <v>5</v>
      </c>
      <c r="Q1245" t="s">
        <v>4400</v>
      </c>
      <c r="S1245" s="49"/>
      <c r="T1245" s="49"/>
      <c r="U1245" s="49"/>
      <c r="W1245" s="49"/>
      <c r="Z1245" s="49"/>
      <c r="AA1245" s="49"/>
      <c r="AB1245" s="49"/>
    </row>
    <row r="1246" spans="1:28" x14ac:dyDescent="0.25">
      <c r="A1246" t="s">
        <v>4401</v>
      </c>
      <c r="B1246" t="s">
        <v>1072</v>
      </c>
      <c r="C1246" t="s">
        <v>222</v>
      </c>
      <c r="D1246">
        <v>3</v>
      </c>
      <c r="E1246">
        <v>12.5</v>
      </c>
      <c r="F1246">
        <v>11</v>
      </c>
      <c r="I1246" s="49"/>
      <c r="J1246">
        <v>3</v>
      </c>
      <c r="K1246">
        <v>1</v>
      </c>
      <c r="L1246">
        <v>3</v>
      </c>
      <c r="M1246" s="49" t="s">
        <v>610</v>
      </c>
      <c r="N1246" s="49"/>
      <c r="O1246" s="49" t="s">
        <v>2199</v>
      </c>
      <c r="P1246">
        <v>5</v>
      </c>
      <c r="Q1246" t="s">
        <v>4402</v>
      </c>
      <c r="S1246" s="49"/>
      <c r="T1246" s="49"/>
      <c r="U1246" s="49"/>
      <c r="W1246" s="49"/>
      <c r="Z1246" s="49"/>
      <c r="AA1246" s="49"/>
      <c r="AB1246" s="49"/>
    </row>
    <row r="1247" spans="1:28" x14ac:dyDescent="0.25">
      <c r="A1247" t="s">
        <v>4403</v>
      </c>
      <c r="B1247" t="s">
        <v>1072</v>
      </c>
      <c r="C1247" t="s">
        <v>8734</v>
      </c>
      <c r="D1247">
        <v>1</v>
      </c>
      <c r="E1247">
        <v>30</v>
      </c>
      <c r="F1247">
        <v>10</v>
      </c>
      <c r="I1247" s="49"/>
      <c r="J1247">
        <v>2</v>
      </c>
      <c r="K1247">
        <v>1</v>
      </c>
      <c r="L1247">
        <v>2</v>
      </c>
      <c r="M1247" s="49" t="s">
        <v>2289</v>
      </c>
      <c r="N1247" s="49"/>
      <c r="O1247" s="49" t="s">
        <v>2527</v>
      </c>
      <c r="P1247">
        <v>5</v>
      </c>
      <c r="Q1247" t="s">
        <v>4404</v>
      </c>
      <c r="S1247" s="49"/>
      <c r="T1247" s="49"/>
      <c r="U1247" s="49"/>
      <c r="W1247" s="49"/>
      <c r="Z1247" s="49"/>
      <c r="AA1247" s="49"/>
      <c r="AB1247" s="49"/>
    </row>
    <row r="1248" spans="1:28" x14ac:dyDescent="0.25">
      <c r="A1248" t="s">
        <v>4405</v>
      </c>
      <c r="B1248" t="s">
        <v>1072</v>
      </c>
      <c r="C1248" t="s">
        <v>8734</v>
      </c>
      <c r="D1248">
        <v>2</v>
      </c>
      <c r="E1248">
        <v>30</v>
      </c>
      <c r="F1248">
        <v>10</v>
      </c>
      <c r="I1248" s="49"/>
      <c r="J1248">
        <v>2</v>
      </c>
      <c r="K1248">
        <v>1</v>
      </c>
      <c r="L1248">
        <v>2</v>
      </c>
      <c r="M1248" s="49" t="s">
        <v>3856</v>
      </c>
      <c r="N1248" s="49"/>
      <c r="O1248" s="49" t="s">
        <v>3882</v>
      </c>
      <c r="P1248">
        <v>5</v>
      </c>
      <c r="Q1248" t="s">
        <v>4406</v>
      </c>
      <c r="S1248" s="49"/>
      <c r="T1248" s="49"/>
      <c r="U1248" s="49"/>
      <c r="W1248" s="49"/>
      <c r="Z1248" s="49"/>
      <c r="AA1248" s="49"/>
      <c r="AB1248" s="49"/>
    </row>
    <row r="1249" spans="1:28" x14ac:dyDescent="0.25">
      <c r="A1249" t="s">
        <v>4407</v>
      </c>
      <c r="B1249" t="s">
        <v>1072</v>
      </c>
      <c r="C1249" t="s">
        <v>8734</v>
      </c>
      <c r="D1249">
        <v>3</v>
      </c>
      <c r="E1249">
        <v>30</v>
      </c>
      <c r="F1249">
        <v>9</v>
      </c>
      <c r="I1249" s="49"/>
      <c r="J1249">
        <v>2</v>
      </c>
      <c r="K1249">
        <v>1</v>
      </c>
      <c r="L1249">
        <v>2</v>
      </c>
      <c r="M1249" s="49" t="s">
        <v>610</v>
      </c>
      <c r="N1249" s="49"/>
      <c r="O1249" s="49" t="s">
        <v>4408</v>
      </c>
      <c r="P1249">
        <v>5</v>
      </c>
      <c r="Q1249" t="s">
        <v>4409</v>
      </c>
      <c r="S1249" s="49"/>
      <c r="T1249" s="49"/>
      <c r="U1249" s="49"/>
      <c r="W1249" s="49"/>
      <c r="Z1249" s="49"/>
      <c r="AA1249" s="49"/>
      <c r="AB1249" s="49"/>
    </row>
    <row r="1250" spans="1:28" x14ac:dyDescent="0.25">
      <c r="A1250" t="s">
        <v>4410</v>
      </c>
      <c r="B1250" t="s">
        <v>1072</v>
      </c>
      <c r="C1250" t="s">
        <v>303</v>
      </c>
      <c r="D1250">
        <v>1</v>
      </c>
      <c r="E1250">
        <v>10</v>
      </c>
      <c r="F1250">
        <v>15</v>
      </c>
      <c r="I1250" s="49"/>
      <c r="J1250">
        <v>2</v>
      </c>
      <c r="K1250">
        <v>1</v>
      </c>
      <c r="L1250">
        <v>2</v>
      </c>
      <c r="M1250" s="49" t="s">
        <v>618</v>
      </c>
      <c r="N1250" s="49"/>
      <c r="O1250" s="49" t="s">
        <v>4411</v>
      </c>
      <c r="P1250">
        <v>5</v>
      </c>
      <c r="Q1250" t="s">
        <v>4412</v>
      </c>
      <c r="S1250" s="49"/>
      <c r="T1250" s="49"/>
      <c r="U1250" s="49"/>
      <c r="W1250" s="49"/>
      <c r="Z1250" s="49"/>
      <c r="AA1250" s="49"/>
      <c r="AB1250" s="49"/>
    </row>
    <row r="1251" spans="1:28" x14ac:dyDescent="0.25">
      <c r="A1251" t="s">
        <v>4413</v>
      </c>
      <c r="B1251" t="s">
        <v>1072</v>
      </c>
      <c r="C1251" t="s">
        <v>303</v>
      </c>
      <c r="D1251">
        <v>2</v>
      </c>
      <c r="E1251">
        <v>10</v>
      </c>
      <c r="F1251">
        <v>15</v>
      </c>
      <c r="I1251" s="49"/>
      <c r="J1251">
        <v>2</v>
      </c>
      <c r="K1251">
        <v>1</v>
      </c>
      <c r="L1251">
        <v>2</v>
      </c>
      <c r="M1251" s="49" t="s">
        <v>618</v>
      </c>
      <c r="N1251" s="49"/>
      <c r="O1251" s="49" t="s">
        <v>4414</v>
      </c>
      <c r="P1251">
        <v>5</v>
      </c>
      <c r="Q1251" t="s">
        <v>4415</v>
      </c>
      <c r="S1251" s="49"/>
      <c r="T1251" s="49"/>
      <c r="U1251" s="49"/>
      <c r="W1251" s="49"/>
      <c r="Z1251" s="49"/>
      <c r="AA1251" s="49"/>
      <c r="AB1251" s="49"/>
    </row>
    <row r="1252" spans="1:28" x14ac:dyDescent="0.25">
      <c r="A1252" t="s">
        <v>4416</v>
      </c>
      <c r="B1252" t="s">
        <v>1072</v>
      </c>
      <c r="C1252" t="s">
        <v>303</v>
      </c>
      <c r="D1252">
        <v>3</v>
      </c>
      <c r="E1252">
        <v>10</v>
      </c>
      <c r="F1252">
        <v>15</v>
      </c>
      <c r="I1252" s="49"/>
      <c r="J1252">
        <v>2</v>
      </c>
      <c r="K1252">
        <v>1</v>
      </c>
      <c r="L1252">
        <v>2</v>
      </c>
      <c r="M1252" s="49" t="s">
        <v>610</v>
      </c>
      <c r="N1252" s="49"/>
      <c r="O1252" s="49" t="s">
        <v>4417</v>
      </c>
      <c r="P1252">
        <v>5</v>
      </c>
      <c r="Q1252" t="s">
        <v>4418</v>
      </c>
      <c r="S1252" s="49"/>
      <c r="T1252" s="49"/>
      <c r="U1252" s="49"/>
      <c r="W1252" s="49"/>
      <c r="Z1252" s="49"/>
      <c r="AA1252" s="49"/>
      <c r="AB1252" s="49"/>
    </row>
    <row r="1253" spans="1:28" x14ac:dyDescent="0.25">
      <c r="A1253" t="s">
        <v>4419</v>
      </c>
      <c r="B1253" t="s">
        <v>1072</v>
      </c>
      <c r="C1253" t="s">
        <v>1534</v>
      </c>
      <c r="D1253">
        <v>1</v>
      </c>
      <c r="E1253">
        <v>150</v>
      </c>
      <c r="G1253">
        <v>60</v>
      </c>
      <c r="I1253" s="49"/>
      <c r="M1253" s="49"/>
      <c r="N1253" s="49"/>
      <c r="O1253" s="49"/>
      <c r="P1253">
        <v>5</v>
      </c>
      <c r="Q1253" t="s">
        <v>4420</v>
      </c>
      <c r="S1253" s="49"/>
      <c r="T1253" s="49"/>
      <c r="U1253" s="49"/>
      <c r="W1253" s="49"/>
      <c r="Z1253" s="49"/>
      <c r="AA1253" s="49"/>
      <c r="AB1253" s="49"/>
    </row>
    <row r="1254" spans="1:28" x14ac:dyDescent="0.25">
      <c r="A1254" t="s">
        <v>4421</v>
      </c>
      <c r="B1254" t="s">
        <v>1072</v>
      </c>
      <c r="C1254" t="s">
        <v>1534</v>
      </c>
      <c r="D1254">
        <v>2</v>
      </c>
      <c r="E1254">
        <v>150</v>
      </c>
      <c r="G1254">
        <v>60</v>
      </c>
      <c r="I1254" s="49"/>
      <c r="M1254" s="49"/>
      <c r="N1254" s="49"/>
      <c r="O1254" s="49"/>
      <c r="P1254">
        <v>5</v>
      </c>
      <c r="Q1254" t="s">
        <v>4422</v>
      </c>
      <c r="S1254" s="49"/>
      <c r="T1254" s="49"/>
      <c r="U1254" s="49"/>
      <c r="W1254" s="49"/>
      <c r="Z1254" s="49"/>
      <c r="AA1254" s="49"/>
      <c r="AB1254" s="49"/>
    </row>
    <row r="1255" spans="1:28" x14ac:dyDescent="0.25">
      <c r="A1255" t="s">
        <v>4423</v>
      </c>
      <c r="B1255" t="s">
        <v>1072</v>
      </c>
      <c r="C1255" t="s">
        <v>1534</v>
      </c>
      <c r="D1255">
        <v>3</v>
      </c>
      <c r="E1255">
        <v>150</v>
      </c>
      <c r="G1255">
        <v>55.2</v>
      </c>
      <c r="I1255" s="49"/>
      <c r="M1255" s="49"/>
      <c r="N1255" s="49"/>
      <c r="O1255" s="49"/>
      <c r="P1255">
        <v>5</v>
      </c>
      <c r="Q1255" t="s">
        <v>4424</v>
      </c>
      <c r="S1255" s="49"/>
      <c r="T1255" s="49"/>
      <c r="U1255" s="49"/>
      <c r="W1255" s="49"/>
      <c r="Z1255" s="49"/>
      <c r="AA1255" s="49"/>
      <c r="AB1255" s="49"/>
    </row>
    <row r="1256" spans="1:28" x14ac:dyDescent="0.25">
      <c r="A1256" t="s">
        <v>4425</v>
      </c>
      <c r="B1256" t="s">
        <v>1072</v>
      </c>
      <c r="C1256" t="s">
        <v>356</v>
      </c>
      <c r="D1256">
        <v>2</v>
      </c>
      <c r="G1256">
        <v>460</v>
      </c>
      <c r="H1256">
        <v>2</v>
      </c>
      <c r="I1256" s="49" t="s">
        <v>3957</v>
      </c>
      <c r="M1256" s="49"/>
      <c r="N1256" s="49"/>
      <c r="O1256" s="49" t="s">
        <v>4009</v>
      </c>
      <c r="P1256">
        <v>5</v>
      </c>
      <c r="Q1256" t="s">
        <v>1075</v>
      </c>
      <c r="S1256" s="49"/>
      <c r="T1256" s="49"/>
      <c r="U1256" s="49"/>
      <c r="W1256" s="49"/>
      <c r="Z1256" s="49"/>
      <c r="AA1256" s="49"/>
      <c r="AB1256" s="49"/>
    </row>
    <row r="1257" spans="1:28" x14ac:dyDescent="0.25">
      <c r="A1257" t="s">
        <v>4426</v>
      </c>
      <c r="B1257" t="s">
        <v>1076</v>
      </c>
      <c r="C1257" t="s">
        <v>356</v>
      </c>
      <c r="D1257">
        <v>1</v>
      </c>
      <c r="G1257">
        <v>300</v>
      </c>
      <c r="H1257">
        <v>1.34</v>
      </c>
      <c r="I1257" s="49" t="s">
        <v>3957</v>
      </c>
      <c r="M1257" s="49"/>
      <c r="N1257" s="49"/>
      <c r="O1257" s="49" t="s">
        <v>4427</v>
      </c>
      <c r="P1257">
        <v>5</v>
      </c>
      <c r="Q1257" t="s">
        <v>1078</v>
      </c>
      <c r="S1257" s="49"/>
      <c r="T1257" s="49"/>
      <c r="U1257" s="49"/>
      <c r="W1257" s="49"/>
      <c r="Z1257" s="49"/>
      <c r="AA1257" s="49"/>
      <c r="AB1257" s="49"/>
    </row>
    <row r="1258" spans="1:28" x14ac:dyDescent="0.25">
      <c r="A1258" t="s">
        <v>4428</v>
      </c>
      <c r="B1258" t="s">
        <v>1076</v>
      </c>
      <c r="C1258" t="s">
        <v>249</v>
      </c>
      <c r="D1258">
        <v>1</v>
      </c>
      <c r="E1258">
        <v>150</v>
      </c>
      <c r="F1258">
        <v>8</v>
      </c>
      <c r="I1258" s="49"/>
      <c r="J1258">
        <v>3</v>
      </c>
      <c r="K1258">
        <v>1</v>
      </c>
      <c r="L1258">
        <v>1</v>
      </c>
      <c r="M1258" s="49" t="s">
        <v>618</v>
      </c>
      <c r="N1258" s="49"/>
      <c r="O1258" s="49" t="s">
        <v>2598</v>
      </c>
      <c r="P1258">
        <v>5</v>
      </c>
      <c r="Q1258" t="s">
        <v>4429</v>
      </c>
      <c r="S1258" s="49"/>
      <c r="T1258" s="49"/>
      <c r="U1258" s="49"/>
      <c r="W1258" s="49"/>
      <c r="Z1258" s="49"/>
      <c r="AA1258" s="49"/>
      <c r="AB1258" s="49"/>
    </row>
    <row r="1259" spans="1:28" x14ac:dyDescent="0.25">
      <c r="A1259" t="s">
        <v>4430</v>
      </c>
      <c r="B1259" t="s">
        <v>1076</v>
      </c>
      <c r="C1259" t="s">
        <v>249</v>
      </c>
      <c r="D1259">
        <v>2</v>
      </c>
      <c r="E1259">
        <v>150</v>
      </c>
      <c r="F1259">
        <v>8</v>
      </c>
      <c r="I1259" s="49"/>
      <c r="J1259">
        <v>3</v>
      </c>
      <c r="K1259">
        <v>1</v>
      </c>
      <c r="L1259">
        <v>1</v>
      </c>
      <c r="M1259" s="49" t="s">
        <v>618</v>
      </c>
      <c r="N1259" s="49"/>
      <c r="O1259" s="49" t="s">
        <v>2598</v>
      </c>
      <c r="P1259">
        <v>5</v>
      </c>
      <c r="Q1259" t="s">
        <v>4431</v>
      </c>
      <c r="S1259" s="49"/>
      <c r="T1259" s="49"/>
      <c r="U1259" s="49"/>
      <c r="W1259" s="49"/>
      <c r="Z1259" s="49"/>
      <c r="AA1259" s="49"/>
      <c r="AB1259" s="49"/>
    </row>
    <row r="1260" spans="1:28" x14ac:dyDescent="0.25">
      <c r="A1260" t="s">
        <v>4432</v>
      </c>
      <c r="B1260" t="s">
        <v>1076</v>
      </c>
      <c r="C1260" t="s">
        <v>249</v>
      </c>
      <c r="D1260">
        <v>3</v>
      </c>
      <c r="E1260">
        <v>150</v>
      </c>
      <c r="F1260">
        <v>8</v>
      </c>
      <c r="I1260" s="49"/>
      <c r="J1260">
        <v>3</v>
      </c>
      <c r="K1260">
        <v>1</v>
      </c>
      <c r="L1260">
        <v>1</v>
      </c>
      <c r="M1260" s="49" t="s">
        <v>618</v>
      </c>
      <c r="N1260" s="49"/>
      <c r="O1260" s="49" t="s">
        <v>2598</v>
      </c>
      <c r="P1260">
        <v>5</v>
      </c>
      <c r="Q1260" t="s">
        <v>4433</v>
      </c>
      <c r="S1260" s="49"/>
      <c r="T1260" s="49"/>
      <c r="U1260" s="49"/>
      <c r="W1260" s="49"/>
      <c r="Z1260" s="49"/>
      <c r="AA1260" s="49"/>
      <c r="AB1260" s="49"/>
    </row>
    <row r="1261" spans="1:28" x14ac:dyDescent="0.25">
      <c r="A1261" t="s">
        <v>4434</v>
      </c>
      <c r="B1261" t="s">
        <v>1076</v>
      </c>
      <c r="C1261" t="s">
        <v>249</v>
      </c>
      <c r="D1261">
        <v>4</v>
      </c>
      <c r="E1261">
        <v>150</v>
      </c>
      <c r="F1261">
        <v>9</v>
      </c>
      <c r="I1261" s="49"/>
      <c r="J1261">
        <v>3</v>
      </c>
      <c r="K1261">
        <v>1</v>
      </c>
      <c r="L1261">
        <v>1</v>
      </c>
      <c r="M1261" s="49" t="s">
        <v>610</v>
      </c>
      <c r="N1261" s="49"/>
      <c r="O1261" s="49" t="s">
        <v>4435</v>
      </c>
      <c r="P1261">
        <v>5</v>
      </c>
      <c r="Q1261" t="s">
        <v>4436</v>
      </c>
      <c r="S1261" s="49"/>
      <c r="T1261" s="49"/>
      <c r="U1261" s="49"/>
      <c r="W1261" s="49"/>
      <c r="Z1261" s="49"/>
      <c r="AA1261" s="49"/>
      <c r="AB1261" s="49"/>
    </row>
    <row r="1262" spans="1:28" x14ac:dyDescent="0.25">
      <c r="A1262" t="s">
        <v>4437</v>
      </c>
      <c r="B1262" t="s">
        <v>1076</v>
      </c>
      <c r="C1262" t="s">
        <v>256</v>
      </c>
      <c r="D1262">
        <v>1</v>
      </c>
      <c r="E1262">
        <v>50</v>
      </c>
      <c r="F1262">
        <v>8</v>
      </c>
      <c r="I1262" s="49"/>
      <c r="M1262" s="49" t="s">
        <v>3856</v>
      </c>
      <c r="N1262" s="49"/>
      <c r="O1262" s="49" t="s">
        <v>4438</v>
      </c>
      <c r="P1262">
        <v>5</v>
      </c>
      <c r="Q1262" t="s">
        <v>4439</v>
      </c>
      <c r="S1262" s="49"/>
      <c r="T1262" s="49"/>
      <c r="U1262" s="49"/>
      <c r="W1262" s="49"/>
      <c r="Z1262" s="49"/>
      <c r="AA1262" s="49"/>
      <c r="AB1262" s="49"/>
    </row>
    <row r="1263" spans="1:28" x14ac:dyDescent="0.25">
      <c r="A1263" t="s">
        <v>4440</v>
      </c>
      <c r="B1263" t="s">
        <v>1076</v>
      </c>
      <c r="C1263" t="s">
        <v>256</v>
      </c>
      <c r="D1263">
        <v>2</v>
      </c>
      <c r="E1263">
        <v>50</v>
      </c>
      <c r="F1263">
        <v>8</v>
      </c>
      <c r="I1263" s="49"/>
      <c r="M1263" s="49" t="s">
        <v>3856</v>
      </c>
      <c r="N1263" s="49"/>
      <c r="O1263" s="49" t="s">
        <v>4441</v>
      </c>
      <c r="P1263">
        <v>5</v>
      </c>
      <c r="Q1263" t="s">
        <v>4442</v>
      </c>
      <c r="S1263" s="49"/>
      <c r="T1263" s="49"/>
      <c r="U1263" s="49"/>
      <c r="W1263" s="49"/>
      <c r="Z1263" s="49"/>
      <c r="AA1263" s="49"/>
      <c r="AB1263" s="49"/>
    </row>
    <row r="1264" spans="1:28" x14ac:dyDescent="0.25">
      <c r="A1264" t="s">
        <v>4443</v>
      </c>
      <c r="B1264" t="s">
        <v>1076</v>
      </c>
      <c r="C1264" t="s">
        <v>256</v>
      </c>
      <c r="D1264">
        <v>3</v>
      </c>
      <c r="E1264">
        <v>50</v>
      </c>
      <c r="F1264">
        <v>8</v>
      </c>
      <c r="I1264" s="49"/>
      <c r="J1264">
        <v>2</v>
      </c>
      <c r="K1264">
        <v>1</v>
      </c>
      <c r="L1264">
        <v>2</v>
      </c>
      <c r="M1264" s="49" t="s">
        <v>3856</v>
      </c>
      <c r="N1264" s="49"/>
      <c r="O1264" s="49" t="s">
        <v>4444</v>
      </c>
      <c r="P1264">
        <v>5</v>
      </c>
      <c r="Q1264" t="s">
        <v>4445</v>
      </c>
      <c r="S1264" s="49"/>
      <c r="T1264" s="49"/>
      <c r="U1264" s="49"/>
      <c r="W1264" s="49"/>
      <c r="Z1264" s="49"/>
      <c r="AA1264" s="49"/>
      <c r="AB1264" s="49"/>
    </row>
    <row r="1265" spans="1:28" x14ac:dyDescent="0.25">
      <c r="A1265" t="s">
        <v>4446</v>
      </c>
      <c r="B1265" t="s">
        <v>1076</v>
      </c>
      <c r="C1265" t="s">
        <v>41</v>
      </c>
      <c r="D1265">
        <v>1</v>
      </c>
      <c r="E1265">
        <v>75</v>
      </c>
      <c r="F1265">
        <v>8</v>
      </c>
      <c r="I1265" s="49"/>
      <c r="J1265">
        <v>2</v>
      </c>
      <c r="K1265">
        <v>1</v>
      </c>
      <c r="L1265">
        <v>2</v>
      </c>
      <c r="M1265" s="49" t="s">
        <v>618</v>
      </c>
      <c r="N1265" s="49"/>
      <c r="O1265" s="49" t="s">
        <v>2154</v>
      </c>
      <c r="P1265">
        <v>5</v>
      </c>
      <c r="Q1265" t="s">
        <v>4447</v>
      </c>
      <c r="S1265" s="49"/>
      <c r="T1265" s="49"/>
      <c r="U1265" s="49"/>
      <c r="W1265" s="49"/>
      <c r="Z1265" s="49"/>
      <c r="AA1265" s="49"/>
      <c r="AB1265" s="49"/>
    </row>
    <row r="1266" spans="1:28" x14ac:dyDescent="0.25">
      <c r="A1266" t="s">
        <v>4448</v>
      </c>
      <c r="B1266" t="s">
        <v>1076</v>
      </c>
      <c r="C1266" t="s">
        <v>41</v>
      </c>
      <c r="D1266">
        <v>2</v>
      </c>
      <c r="E1266">
        <v>75</v>
      </c>
      <c r="F1266">
        <v>8</v>
      </c>
      <c r="I1266" s="49"/>
      <c r="J1266">
        <v>2</v>
      </c>
      <c r="K1266">
        <v>1</v>
      </c>
      <c r="L1266">
        <v>2</v>
      </c>
      <c r="M1266" s="49" t="s">
        <v>3856</v>
      </c>
      <c r="N1266" s="49"/>
      <c r="O1266" s="49" t="s">
        <v>3882</v>
      </c>
      <c r="P1266">
        <v>5</v>
      </c>
      <c r="Q1266" t="s">
        <v>4449</v>
      </c>
      <c r="S1266" s="49"/>
      <c r="T1266" s="49"/>
      <c r="U1266" s="49"/>
      <c r="W1266" s="49"/>
      <c r="Z1266" s="49"/>
      <c r="AA1266" s="49"/>
      <c r="AB1266" s="49"/>
    </row>
    <row r="1267" spans="1:28" x14ac:dyDescent="0.25">
      <c r="A1267" t="s">
        <v>4450</v>
      </c>
      <c r="B1267" t="s">
        <v>1076</v>
      </c>
      <c r="C1267" t="s">
        <v>41</v>
      </c>
      <c r="D1267">
        <v>3</v>
      </c>
      <c r="E1267">
        <v>75</v>
      </c>
      <c r="F1267">
        <v>8</v>
      </c>
      <c r="I1267" s="49"/>
      <c r="J1267">
        <v>2</v>
      </c>
      <c r="K1267">
        <v>1</v>
      </c>
      <c r="L1267">
        <v>2</v>
      </c>
      <c r="M1267" s="49" t="s">
        <v>3856</v>
      </c>
      <c r="N1267" s="49"/>
      <c r="O1267" s="49" t="s">
        <v>3882</v>
      </c>
      <c r="P1267">
        <v>5</v>
      </c>
      <c r="Q1267" t="s">
        <v>4451</v>
      </c>
      <c r="S1267" s="49"/>
      <c r="T1267" s="49"/>
      <c r="U1267" s="49"/>
      <c r="W1267" s="49"/>
      <c r="Z1267" s="49"/>
      <c r="AA1267" s="49"/>
      <c r="AB1267" s="49"/>
    </row>
    <row r="1268" spans="1:28" x14ac:dyDescent="0.25">
      <c r="A1268" t="s">
        <v>4452</v>
      </c>
      <c r="B1268" t="s">
        <v>1076</v>
      </c>
      <c r="C1268" t="s">
        <v>41</v>
      </c>
      <c r="D1268">
        <v>4</v>
      </c>
      <c r="E1268">
        <v>75</v>
      </c>
      <c r="F1268">
        <v>8</v>
      </c>
      <c r="I1268" s="49"/>
      <c r="J1268">
        <v>2</v>
      </c>
      <c r="K1268">
        <v>1</v>
      </c>
      <c r="L1268">
        <v>2</v>
      </c>
      <c r="M1268" s="49" t="s">
        <v>3856</v>
      </c>
      <c r="N1268" s="49"/>
      <c r="O1268" s="49" t="s">
        <v>3882</v>
      </c>
      <c r="P1268">
        <v>5</v>
      </c>
      <c r="Q1268" t="s">
        <v>4453</v>
      </c>
      <c r="S1268" s="49"/>
      <c r="T1268" s="49"/>
      <c r="U1268" s="49"/>
      <c r="W1268" s="49"/>
      <c r="Z1268" s="49"/>
      <c r="AA1268" s="49"/>
      <c r="AB1268" s="49"/>
    </row>
    <row r="1269" spans="1:28" x14ac:dyDescent="0.25">
      <c r="A1269" t="s">
        <v>4454</v>
      </c>
      <c r="B1269" t="s">
        <v>1076</v>
      </c>
      <c r="C1269" t="s">
        <v>45</v>
      </c>
      <c r="D1269">
        <v>1</v>
      </c>
      <c r="E1269">
        <v>140</v>
      </c>
      <c r="F1269">
        <v>12</v>
      </c>
      <c r="I1269" s="49"/>
      <c r="J1269">
        <v>2</v>
      </c>
      <c r="K1269">
        <v>1</v>
      </c>
      <c r="L1269">
        <v>2</v>
      </c>
      <c r="M1269" s="49" t="s">
        <v>3856</v>
      </c>
      <c r="N1269" s="49"/>
      <c r="O1269" s="49" t="s">
        <v>4455</v>
      </c>
      <c r="P1269">
        <v>5</v>
      </c>
      <c r="Q1269" t="s">
        <v>4456</v>
      </c>
      <c r="S1269" s="49"/>
      <c r="T1269" s="49"/>
      <c r="U1269" s="49"/>
      <c r="W1269" s="49"/>
      <c r="Z1269" s="49"/>
      <c r="AA1269" s="49"/>
      <c r="AB1269" s="49"/>
    </row>
    <row r="1270" spans="1:28" x14ac:dyDescent="0.25">
      <c r="A1270" t="s">
        <v>4457</v>
      </c>
      <c r="B1270" t="s">
        <v>1076</v>
      </c>
      <c r="C1270" t="s">
        <v>45</v>
      </c>
      <c r="D1270">
        <v>2</v>
      </c>
      <c r="E1270">
        <v>145</v>
      </c>
      <c r="F1270">
        <v>10</v>
      </c>
      <c r="I1270" s="49"/>
      <c r="J1270">
        <v>2</v>
      </c>
      <c r="K1270">
        <v>1</v>
      </c>
      <c r="L1270">
        <v>2</v>
      </c>
      <c r="M1270" s="49" t="s">
        <v>3856</v>
      </c>
      <c r="N1270" s="49"/>
      <c r="O1270" s="49" t="s">
        <v>4458</v>
      </c>
      <c r="P1270">
        <v>5</v>
      </c>
      <c r="Q1270" t="s">
        <v>4459</v>
      </c>
      <c r="S1270" s="49"/>
      <c r="T1270" s="49"/>
      <c r="U1270" s="49"/>
      <c r="W1270" s="49"/>
      <c r="Z1270" s="49"/>
      <c r="AA1270" s="49"/>
      <c r="AB1270" s="49"/>
    </row>
    <row r="1271" spans="1:28" x14ac:dyDescent="0.25">
      <c r="A1271" t="s">
        <v>4460</v>
      </c>
      <c r="B1271" t="s">
        <v>1076</v>
      </c>
      <c r="C1271" t="s">
        <v>45</v>
      </c>
      <c r="D1271">
        <v>3</v>
      </c>
      <c r="E1271">
        <v>145</v>
      </c>
      <c r="F1271">
        <v>11</v>
      </c>
      <c r="I1271" s="49"/>
      <c r="J1271">
        <v>2</v>
      </c>
      <c r="K1271">
        <v>1</v>
      </c>
      <c r="L1271">
        <v>2</v>
      </c>
      <c r="M1271" s="49" t="s">
        <v>3856</v>
      </c>
      <c r="N1271" s="49"/>
      <c r="O1271" s="49" t="s">
        <v>4461</v>
      </c>
      <c r="P1271">
        <v>5</v>
      </c>
      <c r="Q1271" t="s">
        <v>4462</v>
      </c>
      <c r="S1271" s="49"/>
      <c r="T1271" s="49"/>
      <c r="U1271" s="49"/>
      <c r="W1271" s="49"/>
      <c r="Z1271" s="49"/>
      <c r="AA1271" s="49"/>
      <c r="AB1271" s="49"/>
    </row>
    <row r="1272" spans="1:28" x14ac:dyDescent="0.25">
      <c r="A1272" t="s">
        <v>4463</v>
      </c>
      <c r="B1272" t="s">
        <v>1076</v>
      </c>
      <c r="C1272" t="s">
        <v>15</v>
      </c>
      <c r="D1272">
        <v>1</v>
      </c>
      <c r="E1272">
        <v>75</v>
      </c>
      <c r="G1272">
        <v>60</v>
      </c>
      <c r="I1272" s="49"/>
      <c r="M1272" s="49"/>
      <c r="N1272" s="49"/>
      <c r="O1272" s="49" t="s">
        <v>4464</v>
      </c>
      <c r="P1272">
        <v>5</v>
      </c>
      <c r="Q1272" t="s">
        <v>4465</v>
      </c>
      <c r="S1272" s="49"/>
      <c r="T1272" s="49"/>
      <c r="U1272" s="49"/>
      <c r="W1272" s="49"/>
      <c r="Z1272" s="49"/>
      <c r="AA1272" s="49"/>
      <c r="AB1272" s="49"/>
    </row>
    <row r="1273" spans="1:28" x14ac:dyDescent="0.25">
      <c r="A1273" t="s">
        <v>4466</v>
      </c>
      <c r="B1273" t="s">
        <v>1076</v>
      </c>
      <c r="C1273" t="s">
        <v>15</v>
      </c>
      <c r="D1273">
        <v>2</v>
      </c>
      <c r="E1273">
        <v>75</v>
      </c>
      <c r="G1273">
        <v>49.8</v>
      </c>
      <c r="I1273" s="49"/>
      <c r="M1273" s="49"/>
      <c r="N1273" s="49"/>
      <c r="O1273" s="49" t="s">
        <v>4464</v>
      </c>
      <c r="P1273">
        <v>5</v>
      </c>
      <c r="Q1273" t="s">
        <v>4467</v>
      </c>
      <c r="S1273" s="49"/>
      <c r="T1273" s="49"/>
      <c r="U1273" s="49"/>
      <c r="W1273" s="49"/>
      <c r="Z1273" s="49"/>
      <c r="AA1273" s="49"/>
      <c r="AB1273" s="49"/>
    </row>
    <row r="1274" spans="1:28" x14ac:dyDescent="0.25">
      <c r="A1274" t="s">
        <v>4468</v>
      </c>
      <c r="B1274" t="s">
        <v>1076</v>
      </c>
      <c r="C1274" t="s">
        <v>15</v>
      </c>
      <c r="D1274">
        <v>3</v>
      </c>
      <c r="E1274">
        <v>75</v>
      </c>
      <c r="G1274">
        <v>45</v>
      </c>
      <c r="I1274" s="49"/>
      <c r="M1274" s="49"/>
      <c r="N1274" s="49"/>
      <c r="O1274" s="49" t="s">
        <v>4469</v>
      </c>
      <c r="P1274">
        <v>5</v>
      </c>
      <c r="Q1274" t="s">
        <v>4470</v>
      </c>
      <c r="S1274" s="49"/>
      <c r="T1274" s="49"/>
      <c r="U1274" s="49"/>
      <c r="W1274" s="49"/>
      <c r="Z1274" s="49"/>
      <c r="AA1274" s="49"/>
      <c r="AB1274" s="49"/>
    </row>
    <row r="1275" spans="1:28" x14ac:dyDescent="0.25">
      <c r="A1275" t="s">
        <v>4471</v>
      </c>
      <c r="B1275" t="s">
        <v>1076</v>
      </c>
      <c r="C1275" t="s">
        <v>329</v>
      </c>
      <c r="D1275">
        <v>1</v>
      </c>
      <c r="E1275">
        <v>0</v>
      </c>
      <c r="G1275">
        <v>45</v>
      </c>
      <c r="I1275" s="49"/>
      <c r="M1275" s="49"/>
      <c r="N1275" s="49"/>
      <c r="O1275" s="49" t="s">
        <v>4472</v>
      </c>
      <c r="P1275">
        <v>5</v>
      </c>
      <c r="Q1275" t="s">
        <v>4473</v>
      </c>
      <c r="S1275" s="49"/>
      <c r="T1275" s="49"/>
      <c r="U1275" s="49"/>
      <c r="W1275" s="49"/>
      <c r="Z1275" s="49"/>
      <c r="AA1275" s="49"/>
      <c r="AB1275" s="49"/>
    </row>
    <row r="1276" spans="1:28" x14ac:dyDescent="0.25">
      <c r="A1276" t="s">
        <v>4474</v>
      </c>
      <c r="B1276" t="s">
        <v>1076</v>
      </c>
      <c r="C1276" t="s">
        <v>329</v>
      </c>
      <c r="D1276">
        <v>2</v>
      </c>
      <c r="E1276">
        <v>0</v>
      </c>
      <c r="G1276">
        <v>49.8</v>
      </c>
      <c r="I1276" s="49"/>
      <c r="M1276" s="49"/>
      <c r="N1276" s="49"/>
      <c r="O1276" s="49" t="s">
        <v>4475</v>
      </c>
      <c r="P1276">
        <v>5</v>
      </c>
      <c r="Q1276" t="s">
        <v>4476</v>
      </c>
      <c r="S1276" s="49"/>
      <c r="T1276" s="49"/>
      <c r="U1276" s="49"/>
      <c r="W1276" s="49"/>
      <c r="Z1276" s="49"/>
      <c r="AA1276" s="49"/>
      <c r="AB1276" s="49"/>
    </row>
    <row r="1277" spans="1:28" x14ac:dyDescent="0.25">
      <c r="A1277" t="s">
        <v>4477</v>
      </c>
      <c r="B1277" t="s">
        <v>1076</v>
      </c>
      <c r="C1277" t="s">
        <v>329</v>
      </c>
      <c r="D1277">
        <v>3</v>
      </c>
      <c r="E1277">
        <v>0</v>
      </c>
      <c r="G1277">
        <v>49.8</v>
      </c>
      <c r="I1277" s="49"/>
      <c r="M1277" s="49"/>
      <c r="N1277" s="49"/>
      <c r="O1277" s="49" t="s">
        <v>4478</v>
      </c>
      <c r="P1277">
        <v>5</v>
      </c>
      <c r="Q1277" t="s">
        <v>4479</v>
      </c>
      <c r="S1277" s="49"/>
      <c r="T1277" s="49"/>
      <c r="U1277" s="49"/>
      <c r="W1277" s="49"/>
      <c r="Z1277" s="49"/>
      <c r="AA1277" s="49"/>
      <c r="AB1277" s="49"/>
    </row>
    <row r="1278" spans="1:28" x14ac:dyDescent="0.25">
      <c r="A1278" t="s">
        <v>4480</v>
      </c>
      <c r="B1278" t="s">
        <v>1076</v>
      </c>
      <c r="C1278" t="s">
        <v>356</v>
      </c>
      <c r="D1278">
        <v>2</v>
      </c>
      <c r="G1278">
        <v>240</v>
      </c>
      <c r="H1278">
        <v>1.0900000000000001</v>
      </c>
      <c r="I1278" s="49" t="s">
        <v>3957</v>
      </c>
      <c r="M1278" s="49"/>
      <c r="N1278" s="49"/>
      <c r="O1278" s="49" t="s">
        <v>4481</v>
      </c>
      <c r="P1278">
        <v>5</v>
      </c>
      <c r="Q1278" t="s">
        <v>1079</v>
      </c>
      <c r="S1278" s="49"/>
      <c r="T1278" s="49"/>
      <c r="U1278" s="49"/>
      <c r="W1278" s="49"/>
      <c r="Z1278" s="49"/>
      <c r="AA1278" s="49"/>
      <c r="AB1278" s="49"/>
    </row>
    <row r="1279" spans="1:28" x14ac:dyDescent="0.25">
      <c r="A1279" t="s">
        <v>4482</v>
      </c>
      <c r="B1279" t="s">
        <v>1080</v>
      </c>
      <c r="C1279" t="s">
        <v>356</v>
      </c>
      <c r="D1279">
        <v>1</v>
      </c>
      <c r="G1279">
        <v>300</v>
      </c>
      <c r="H1279">
        <v>1.35</v>
      </c>
      <c r="I1279" s="49" t="s">
        <v>3957</v>
      </c>
      <c r="M1279" s="49"/>
      <c r="N1279" s="49"/>
      <c r="O1279" s="49" t="s">
        <v>272</v>
      </c>
      <c r="P1279">
        <v>5</v>
      </c>
      <c r="Q1279" t="s">
        <v>1082</v>
      </c>
      <c r="S1279" s="49"/>
      <c r="T1279" s="49"/>
      <c r="U1279" s="49"/>
      <c r="W1279" s="49"/>
      <c r="Z1279" s="49"/>
      <c r="AA1279" s="49"/>
      <c r="AB1279" s="49"/>
    </row>
    <row r="1280" spans="1:28" x14ac:dyDescent="0.25">
      <c r="A1280" t="s">
        <v>4483</v>
      </c>
      <c r="B1280" t="s">
        <v>1080</v>
      </c>
      <c r="C1280" t="s">
        <v>398</v>
      </c>
      <c r="D1280">
        <v>1</v>
      </c>
      <c r="E1280">
        <v>0</v>
      </c>
      <c r="F1280">
        <v>15</v>
      </c>
      <c r="I1280" s="49"/>
      <c r="M1280" s="49"/>
      <c r="N1280" s="49"/>
      <c r="O1280" s="49" t="s">
        <v>4484</v>
      </c>
      <c r="P1280">
        <v>5</v>
      </c>
      <c r="Q1280" t="s">
        <v>4485</v>
      </c>
      <c r="S1280" s="49"/>
      <c r="T1280" s="49"/>
      <c r="U1280" s="49"/>
      <c r="W1280" s="49"/>
      <c r="Z1280" s="49"/>
      <c r="AA1280" s="49"/>
      <c r="AB1280" s="49"/>
    </row>
    <row r="1281" spans="1:28" x14ac:dyDescent="0.25">
      <c r="A1281" t="s">
        <v>4486</v>
      </c>
      <c r="B1281" t="s">
        <v>1080</v>
      </c>
      <c r="C1281" t="s">
        <v>389</v>
      </c>
      <c r="D1281">
        <v>1</v>
      </c>
      <c r="E1281">
        <v>0</v>
      </c>
      <c r="F1281">
        <v>12</v>
      </c>
      <c r="I1281" s="49"/>
      <c r="M1281" s="49"/>
      <c r="N1281" s="49"/>
      <c r="O1281" s="49"/>
      <c r="P1281">
        <v>5</v>
      </c>
      <c r="Q1281" t="s">
        <v>4487</v>
      </c>
      <c r="S1281" s="49"/>
      <c r="T1281" s="49"/>
      <c r="U1281" s="49"/>
      <c r="W1281" s="49"/>
      <c r="Z1281" s="49"/>
      <c r="AA1281" s="49"/>
      <c r="AB1281" s="49"/>
    </row>
    <row r="1282" spans="1:28" x14ac:dyDescent="0.25">
      <c r="A1282" t="s">
        <v>4488</v>
      </c>
      <c r="B1282" t="s">
        <v>1080</v>
      </c>
      <c r="C1282" t="s">
        <v>1404</v>
      </c>
      <c r="D1282">
        <v>1</v>
      </c>
      <c r="E1282">
        <v>60</v>
      </c>
      <c r="F1282">
        <v>8</v>
      </c>
      <c r="I1282" s="49"/>
      <c r="J1282">
        <v>3</v>
      </c>
      <c r="K1282">
        <v>1</v>
      </c>
      <c r="L1282">
        <v>1</v>
      </c>
      <c r="M1282" s="49" t="s">
        <v>618</v>
      </c>
      <c r="N1282" s="49"/>
      <c r="O1282" s="49" t="s">
        <v>2598</v>
      </c>
      <c r="P1282">
        <v>5</v>
      </c>
      <c r="Q1282" t="s">
        <v>4489</v>
      </c>
      <c r="S1282" s="49"/>
      <c r="T1282" s="49"/>
      <c r="U1282" s="49"/>
      <c r="W1282" s="49"/>
      <c r="Z1282" s="49"/>
      <c r="AA1282" s="49"/>
      <c r="AB1282" s="49"/>
    </row>
    <row r="1283" spans="1:28" x14ac:dyDescent="0.25">
      <c r="A1283" t="s">
        <v>4490</v>
      </c>
      <c r="B1283" t="s">
        <v>1080</v>
      </c>
      <c r="C1283" t="s">
        <v>1404</v>
      </c>
      <c r="D1283">
        <v>2</v>
      </c>
      <c r="E1283">
        <v>60</v>
      </c>
      <c r="F1283">
        <v>8</v>
      </c>
      <c r="I1283" s="49"/>
      <c r="J1283">
        <v>3</v>
      </c>
      <c r="K1283">
        <v>1</v>
      </c>
      <c r="L1283">
        <v>1</v>
      </c>
      <c r="M1283" s="49" t="s">
        <v>618</v>
      </c>
      <c r="N1283" s="49"/>
      <c r="O1283" s="49" t="s">
        <v>2598</v>
      </c>
      <c r="P1283">
        <v>5</v>
      </c>
      <c r="Q1283" t="s">
        <v>4491</v>
      </c>
      <c r="S1283" s="49"/>
      <c r="T1283" s="49"/>
      <c r="U1283" s="49"/>
      <c r="W1283" s="49"/>
      <c r="Z1283" s="49"/>
      <c r="AA1283" s="49"/>
      <c r="AB1283" s="49"/>
    </row>
    <row r="1284" spans="1:28" x14ac:dyDescent="0.25">
      <c r="A1284" t="s">
        <v>4492</v>
      </c>
      <c r="B1284" t="s">
        <v>1080</v>
      </c>
      <c r="C1284" t="s">
        <v>1404</v>
      </c>
      <c r="D1284">
        <v>3</v>
      </c>
      <c r="E1284">
        <v>60</v>
      </c>
      <c r="F1284">
        <v>8</v>
      </c>
      <c r="I1284" s="49"/>
      <c r="J1284">
        <v>3</v>
      </c>
      <c r="K1284">
        <v>1</v>
      </c>
      <c r="L1284">
        <v>1</v>
      </c>
      <c r="M1284" s="49" t="s">
        <v>610</v>
      </c>
      <c r="N1284" s="49"/>
      <c r="O1284" s="49" t="s">
        <v>4493</v>
      </c>
      <c r="P1284">
        <v>5</v>
      </c>
      <c r="Q1284" t="s">
        <v>4494</v>
      </c>
      <c r="S1284" s="49"/>
      <c r="T1284" s="49"/>
      <c r="U1284" s="49"/>
      <c r="W1284" s="49"/>
      <c r="Z1284" s="49"/>
      <c r="AA1284" s="49"/>
      <c r="AB1284" s="49"/>
    </row>
    <row r="1285" spans="1:28" x14ac:dyDescent="0.25">
      <c r="A1285" t="s">
        <v>4495</v>
      </c>
      <c r="B1285" t="s">
        <v>1080</v>
      </c>
      <c r="C1285" t="s">
        <v>1404</v>
      </c>
      <c r="D1285">
        <v>4</v>
      </c>
      <c r="E1285">
        <v>60</v>
      </c>
      <c r="F1285">
        <v>5.5</v>
      </c>
      <c r="I1285" s="49"/>
      <c r="J1285">
        <v>3</v>
      </c>
      <c r="K1285">
        <v>1</v>
      </c>
      <c r="L1285">
        <v>1</v>
      </c>
      <c r="M1285" s="49" t="s">
        <v>610</v>
      </c>
      <c r="N1285" s="49"/>
      <c r="O1285" s="49" t="s">
        <v>4493</v>
      </c>
      <c r="P1285">
        <v>5</v>
      </c>
      <c r="Q1285" t="s">
        <v>4496</v>
      </c>
      <c r="S1285" s="49"/>
      <c r="T1285" s="49"/>
      <c r="U1285" s="49"/>
      <c r="W1285" s="49"/>
      <c r="Z1285" s="49"/>
      <c r="AA1285" s="49"/>
      <c r="AB1285" s="49"/>
    </row>
    <row r="1286" spans="1:28" x14ac:dyDescent="0.25">
      <c r="A1286" t="s">
        <v>4497</v>
      </c>
      <c r="B1286" t="s">
        <v>1080</v>
      </c>
      <c r="C1286" t="s">
        <v>2295</v>
      </c>
      <c r="D1286">
        <v>1</v>
      </c>
      <c r="E1286">
        <v>60</v>
      </c>
      <c r="F1286">
        <v>10</v>
      </c>
      <c r="I1286" s="49"/>
      <c r="J1286">
        <v>2</v>
      </c>
      <c r="K1286">
        <v>1</v>
      </c>
      <c r="L1286">
        <v>2</v>
      </c>
      <c r="M1286" s="49" t="s">
        <v>618</v>
      </c>
      <c r="N1286" s="49"/>
      <c r="O1286" s="49" t="s">
        <v>4498</v>
      </c>
      <c r="P1286">
        <v>5</v>
      </c>
      <c r="Q1286" t="s">
        <v>4499</v>
      </c>
      <c r="S1286" s="49"/>
      <c r="T1286" s="49"/>
      <c r="U1286" s="49"/>
      <c r="W1286" s="49"/>
      <c r="Z1286" s="49"/>
      <c r="AA1286" s="49"/>
      <c r="AB1286" s="49"/>
    </row>
    <row r="1287" spans="1:28" x14ac:dyDescent="0.25">
      <c r="A1287" t="s">
        <v>4500</v>
      </c>
      <c r="B1287" t="s">
        <v>1080</v>
      </c>
      <c r="C1287" t="s">
        <v>2295</v>
      </c>
      <c r="D1287">
        <v>2</v>
      </c>
      <c r="E1287">
        <v>60</v>
      </c>
      <c r="F1287">
        <v>10</v>
      </c>
      <c r="I1287" s="49"/>
      <c r="J1287">
        <v>2</v>
      </c>
      <c r="K1287">
        <v>1</v>
      </c>
      <c r="L1287">
        <v>2</v>
      </c>
      <c r="M1287" s="49" t="s">
        <v>618</v>
      </c>
      <c r="N1287" s="49"/>
      <c r="O1287" s="49" t="s">
        <v>4498</v>
      </c>
      <c r="P1287">
        <v>5</v>
      </c>
      <c r="Q1287" t="s">
        <v>4501</v>
      </c>
      <c r="S1287" s="49"/>
      <c r="T1287" s="49"/>
      <c r="U1287" s="49"/>
      <c r="W1287" s="49"/>
      <c r="Z1287" s="49"/>
      <c r="AA1287" s="49"/>
      <c r="AB1287" s="49"/>
    </row>
    <row r="1288" spans="1:28" x14ac:dyDescent="0.25">
      <c r="A1288" t="s">
        <v>4502</v>
      </c>
      <c r="B1288" t="s">
        <v>1080</v>
      </c>
      <c r="C1288" t="s">
        <v>2295</v>
      </c>
      <c r="D1288">
        <v>3</v>
      </c>
      <c r="E1288">
        <v>70</v>
      </c>
      <c r="F1288">
        <v>10</v>
      </c>
      <c r="I1288" s="49"/>
      <c r="J1288">
        <v>2</v>
      </c>
      <c r="K1288">
        <v>1</v>
      </c>
      <c r="L1288">
        <v>2</v>
      </c>
      <c r="M1288" s="49" t="s">
        <v>618</v>
      </c>
      <c r="N1288" s="49"/>
      <c r="O1288" s="49" t="s">
        <v>4503</v>
      </c>
      <c r="P1288">
        <v>5</v>
      </c>
      <c r="Q1288" t="s">
        <v>4504</v>
      </c>
      <c r="S1288" s="49"/>
      <c r="T1288" s="49"/>
      <c r="U1288" s="49"/>
      <c r="W1288" s="49"/>
      <c r="Z1288" s="49"/>
      <c r="AA1288" s="49"/>
      <c r="AB1288" s="49"/>
    </row>
    <row r="1289" spans="1:28" x14ac:dyDescent="0.25">
      <c r="A1289" t="s">
        <v>4505</v>
      </c>
      <c r="B1289" t="s">
        <v>1080</v>
      </c>
      <c r="C1289" t="s">
        <v>192</v>
      </c>
      <c r="D1289">
        <v>1</v>
      </c>
      <c r="E1289">
        <v>40</v>
      </c>
      <c r="F1289">
        <v>8</v>
      </c>
      <c r="I1289" s="49"/>
      <c r="J1289">
        <v>3</v>
      </c>
      <c r="K1289">
        <v>1</v>
      </c>
      <c r="L1289">
        <v>2</v>
      </c>
      <c r="M1289" s="49" t="s">
        <v>618</v>
      </c>
      <c r="N1289" s="49"/>
      <c r="O1289" s="49" t="s">
        <v>4506</v>
      </c>
      <c r="P1289">
        <v>5</v>
      </c>
      <c r="Q1289" t="s">
        <v>4507</v>
      </c>
      <c r="S1289" s="49"/>
      <c r="T1289" s="49"/>
      <c r="U1289" s="49"/>
      <c r="W1289" s="49"/>
      <c r="Z1289" s="49"/>
      <c r="AA1289" s="49"/>
      <c r="AB1289" s="49"/>
    </row>
    <row r="1290" spans="1:28" x14ac:dyDescent="0.25">
      <c r="A1290" t="s">
        <v>4508</v>
      </c>
      <c r="B1290" t="s">
        <v>1080</v>
      </c>
      <c r="C1290" t="s">
        <v>192</v>
      </c>
      <c r="D1290">
        <v>2</v>
      </c>
      <c r="E1290">
        <v>40</v>
      </c>
      <c r="F1290">
        <v>8</v>
      </c>
      <c r="I1290" s="49"/>
      <c r="J1290">
        <v>3</v>
      </c>
      <c r="K1290">
        <v>1</v>
      </c>
      <c r="L1290">
        <v>2</v>
      </c>
      <c r="M1290" s="49" t="s">
        <v>618</v>
      </c>
      <c r="N1290" s="49"/>
      <c r="O1290" s="49" t="s">
        <v>4509</v>
      </c>
      <c r="P1290">
        <v>5</v>
      </c>
      <c r="Q1290" t="s">
        <v>4510</v>
      </c>
      <c r="S1290" s="49"/>
      <c r="T1290" s="49"/>
      <c r="U1290" s="49"/>
      <c r="W1290" s="49"/>
      <c r="Z1290" s="49"/>
      <c r="AA1290" s="49"/>
      <c r="AB1290" s="49"/>
    </row>
    <row r="1291" spans="1:28" x14ac:dyDescent="0.25">
      <c r="A1291" t="s">
        <v>4511</v>
      </c>
      <c r="B1291" t="s">
        <v>1080</v>
      </c>
      <c r="C1291" t="s">
        <v>192</v>
      </c>
      <c r="D1291">
        <v>3</v>
      </c>
      <c r="E1291">
        <v>40</v>
      </c>
      <c r="F1291">
        <v>8</v>
      </c>
      <c r="I1291" s="49"/>
      <c r="J1291">
        <v>3</v>
      </c>
      <c r="K1291">
        <v>1</v>
      </c>
      <c r="L1291">
        <v>2</v>
      </c>
      <c r="M1291" s="49" t="s">
        <v>618</v>
      </c>
      <c r="N1291" s="49"/>
      <c r="O1291" s="49" t="s">
        <v>4509</v>
      </c>
      <c r="P1291">
        <v>5</v>
      </c>
      <c r="Q1291" t="s">
        <v>4512</v>
      </c>
      <c r="S1291" s="49"/>
      <c r="T1291" s="49"/>
      <c r="U1291" s="49"/>
      <c r="W1291" s="49"/>
      <c r="Z1291" s="49"/>
      <c r="AA1291" s="49"/>
      <c r="AB1291" s="49"/>
    </row>
    <row r="1292" spans="1:28" x14ac:dyDescent="0.25">
      <c r="A1292" t="s">
        <v>4513</v>
      </c>
      <c r="B1292" t="s">
        <v>1080</v>
      </c>
      <c r="C1292" t="s">
        <v>214</v>
      </c>
      <c r="D1292">
        <v>1</v>
      </c>
      <c r="E1292">
        <v>50</v>
      </c>
      <c r="F1292">
        <v>10</v>
      </c>
      <c r="I1292" s="49"/>
      <c r="J1292">
        <v>2</v>
      </c>
      <c r="K1292">
        <v>1</v>
      </c>
      <c r="L1292">
        <v>2</v>
      </c>
      <c r="M1292" s="49" t="s">
        <v>3856</v>
      </c>
      <c r="N1292" s="49"/>
      <c r="O1292" s="49" t="s">
        <v>3882</v>
      </c>
      <c r="P1292">
        <v>5</v>
      </c>
      <c r="Q1292" t="s">
        <v>4514</v>
      </c>
      <c r="S1292" s="49"/>
      <c r="T1292" s="49"/>
      <c r="U1292" s="49"/>
      <c r="W1292" s="49"/>
      <c r="Z1292" s="49"/>
      <c r="AA1292" s="49"/>
      <c r="AB1292" s="49"/>
    </row>
    <row r="1293" spans="1:28" x14ac:dyDescent="0.25">
      <c r="A1293" t="s">
        <v>4515</v>
      </c>
      <c r="B1293" t="s">
        <v>1080</v>
      </c>
      <c r="C1293" t="s">
        <v>214</v>
      </c>
      <c r="D1293">
        <v>2</v>
      </c>
      <c r="E1293">
        <v>50</v>
      </c>
      <c r="F1293">
        <v>9</v>
      </c>
      <c r="I1293" s="49"/>
      <c r="J1293">
        <v>2</v>
      </c>
      <c r="K1293">
        <v>1</v>
      </c>
      <c r="L1293">
        <v>2</v>
      </c>
      <c r="M1293" s="49" t="s">
        <v>3856</v>
      </c>
      <c r="N1293" s="49"/>
      <c r="O1293" s="49" t="s">
        <v>3882</v>
      </c>
      <c r="P1293">
        <v>5</v>
      </c>
      <c r="Q1293" t="s">
        <v>4516</v>
      </c>
      <c r="S1293" s="49"/>
      <c r="T1293" s="49"/>
      <c r="U1293" s="49"/>
      <c r="W1293" s="49"/>
      <c r="Z1293" s="49"/>
      <c r="AA1293" s="49"/>
      <c r="AB1293" s="49"/>
    </row>
    <row r="1294" spans="1:28" x14ac:dyDescent="0.25">
      <c r="A1294" t="s">
        <v>4517</v>
      </c>
      <c r="B1294" t="s">
        <v>1080</v>
      </c>
      <c r="C1294" t="s">
        <v>214</v>
      </c>
      <c r="D1294">
        <v>3</v>
      </c>
      <c r="E1294">
        <v>50</v>
      </c>
      <c r="F1294">
        <v>7</v>
      </c>
      <c r="I1294" s="49"/>
      <c r="J1294">
        <v>2</v>
      </c>
      <c r="K1294">
        <v>1</v>
      </c>
      <c r="L1294">
        <v>2</v>
      </c>
      <c r="M1294" s="49" t="s">
        <v>3930</v>
      </c>
      <c r="N1294" s="49"/>
      <c r="O1294" s="49" t="s">
        <v>4518</v>
      </c>
      <c r="P1294">
        <v>5</v>
      </c>
      <c r="Q1294" t="s">
        <v>4519</v>
      </c>
      <c r="S1294" s="49"/>
      <c r="T1294" s="49"/>
      <c r="U1294" s="49"/>
      <c r="W1294" s="49"/>
      <c r="Z1294" s="49"/>
      <c r="AA1294" s="49"/>
      <c r="AB1294" s="49"/>
    </row>
    <row r="1295" spans="1:28" x14ac:dyDescent="0.25">
      <c r="A1295" t="s">
        <v>4520</v>
      </c>
      <c r="B1295" t="s">
        <v>1080</v>
      </c>
      <c r="C1295" t="s">
        <v>214</v>
      </c>
      <c r="D1295">
        <v>4</v>
      </c>
      <c r="E1295">
        <v>50</v>
      </c>
      <c r="F1295">
        <v>7</v>
      </c>
      <c r="I1295" s="49"/>
      <c r="J1295">
        <v>2</v>
      </c>
      <c r="K1295">
        <v>1</v>
      </c>
      <c r="L1295">
        <v>2</v>
      </c>
      <c r="M1295" s="49" t="s">
        <v>3930</v>
      </c>
      <c r="N1295" s="49"/>
      <c r="O1295" s="49" t="s">
        <v>4521</v>
      </c>
      <c r="P1295">
        <v>5</v>
      </c>
      <c r="Q1295" t="s">
        <v>4522</v>
      </c>
      <c r="S1295" s="49"/>
      <c r="T1295" s="49"/>
      <c r="U1295" s="49"/>
      <c r="W1295" s="49"/>
      <c r="Z1295" s="49"/>
      <c r="AA1295" s="49"/>
      <c r="AB1295" s="49"/>
    </row>
    <row r="1296" spans="1:28" x14ac:dyDescent="0.25">
      <c r="A1296" t="s">
        <v>4523</v>
      </c>
      <c r="B1296" t="s">
        <v>1080</v>
      </c>
      <c r="C1296" t="s">
        <v>217</v>
      </c>
      <c r="D1296">
        <v>1</v>
      </c>
      <c r="E1296">
        <v>12.5</v>
      </c>
      <c r="F1296">
        <v>10</v>
      </c>
      <c r="I1296" s="49"/>
      <c r="J1296">
        <v>3</v>
      </c>
      <c r="K1296">
        <v>1</v>
      </c>
      <c r="L1296">
        <v>3</v>
      </c>
      <c r="M1296" s="49"/>
      <c r="N1296" s="49"/>
      <c r="O1296" s="49" t="s">
        <v>4524</v>
      </c>
      <c r="P1296">
        <v>5</v>
      </c>
      <c r="Q1296" t="s">
        <v>4525</v>
      </c>
      <c r="S1296" s="49"/>
      <c r="T1296" s="49"/>
      <c r="U1296" s="49"/>
      <c r="W1296" s="49"/>
      <c r="Z1296" s="49"/>
      <c r="AA1296" s="49"/>
      <c r="AB1296" s="49"/>
    </row>
    <row r="1297" spans="1:28" x14ac:dyDescent="0.25">
      <c r="A1297" t="s">
        <v>4526</v>
      </c>
      <c r="B1297" t="s">
        <v>1080</v>
      </c>
      <c r="C1297" t="s">
        <v>217</v>
      </c>
      <c r="D1297">
        <v>2</v>
      </c>
      <c r="E1297">
        <v>12.5</v>
      </c>
      <c r="F1297">
        <v>9</v>
      </c>
      <c r="I1297" s="49"/>
      <c r="J1297">
        <v>3</v>
      </c>
      <c r="K1297">
        <v>1</v>
      </c>
      <c r="L1297">
        <v>3</v>
      </c>
      <c r="M1297" s="49"/>
      <c r="N1297" s="49"/>
      <c r="O1297" s="49" t="s">
        <v>4524</v>
      </c>
      <c r="P1297">
        <v>5</v>
      </c>
      <c r="Q1297" t="s">
        <v>4527</v>
      </c>
      <c r="S1297" s="49"/>
      <c r="T1297" s="49"/>
      <c r="U1297" s="49"/>
      <c r="W1297" s="49"/>
      <c r="Z1297" s="49"/>
      <c r="AA1297" s="49"/>
      <c r="AB1297" s="49"/>
    </row>
    <row r="1298" spans="1:28" x14ac:dyDescent="0.25">
      <c r="A1298" t="s">
        <v>4528</v>
      </c>
      <c r="B1298" t="s">
        <v>1080</v>
      </c>
      <c r="C1298" t="s">
        <v>217</v>
      </c>
      <c r="D1298">
        <v>3</v>
      </c>
      <c r="E1298">
        <v>12.5</v>
      </c>
      <c r="F1298">
        <v>8</v>
      </c>
      <c r="I1298" s="49"/>
      <c r="J1298">
        <v>3</v>
      </c>
      <c r="K1298">
        <v>1</v>
      </c>
      <c r="L1298">
        <v>3</v>
      </c>
      <c r="M1298" s="49"/>
      <c r="N1298" s="49"/>
      <c r="O1298" s="49" t="s">
        <v>4529</v>
      </c>
      <c r="P1298">
        <v>5</v>
      </c>
      <c r="Q1298" t="s">
        <v>4530</v>
      </c>
      <c r="S1298" s="49"/>
      <c r="T1298" s="49"/>
      <c r="U1298" s="49"/>
      <c r="W1298" s="49"/>
      <c r="Z1298" s="49"/>
      <c r="AA1298" s="49"/>
      <c r="AB1298" s="49"/>
    </row>
    <row r="1299" spans="1:28" x14ac:dyDescent="0.25">
      <c r="A1299" t="s">
        <v>4531</v>
      </c>
      <c r="B1299" t="s">
        <v>1080</v>
      </c>
      <c r="C1299" t="s">
        <v>303</v>
      </c>
      <c r="D1299">
        <v>1</v>
      </c>
      <c r="E1299">
        <v>10</v>
      </c>
      <c r="F1299">
        <v>15</v>
      </c>
      <c r="I1299" s="49"/>
      <c r="M1299" s="49" t="s">
        <v>618</v>
      </c>
      <c r="N1299" s="49"/>
      <c r="O1299" s="49" t="s">
        <v>4532</v>
      </c>
      <c r="P1299">
        <v>5</v>
      </c>
      <c r="Q1299" t="s">
        <v>4533</v>
      </c>
      <c r="S1299" s="49"/>
      <c r="T1299" s="49"/>
      <c r="U1299" s="49"/>
      <c r="W1299" s="49"/>
      <c r="Z1299" s="49"/>
      <c r="AA1299" s="49"/>
      <c r="AB1299" s="49"/>
    </row>
    <row r="1300" spans="1:28" x14ac:dyDescent="0.25">
      <c r="A1300" t="s">
        <v>4534</v>
      </c>
      <c r="B1300" t="s">
        <v>1080</v>
      </c>
      <c r="C1300" t="s">
        <v>303</v>
      </c>
      <c r="D1300">
        <v>2</v>
      </c>
      <c r="E1300">
        <v>10</v>
      </c>
      <c r="F1300">
        <v>15</v>
      </c>
      <c r="I1300" s="49"/>
      <c r="M1300" s="49" t="s">
        <v>618</v>
      </c>
      <c r="N1300" s="49"/>
      <c r="O1300" s="49" t="s">
        <v>4532</v>
      </c>
      <c r="P1300">
        <v>5</v>
      </c>
      <c r="Q1300" t="s">
        <v>4535</v>
      </c>
      <c r="S1300" s="49"/>
      <c r="T1300" s="49"/>
      <c r="U1300" s="49"/>
      <c r="W1300" s="49"/>
      <c r="Z1300" s="49"/>
      <c r="AA1300" s="49"/>
      <c r="AB1300" s="49"/>
    </row>
    <row r="1301" spans="1:28" x14ac:dyDescent="0.25">
      <c r="A1301" t="s">
        <v>4536</v>
      </c>
      <c r="B1301" t="s">
        <v>1080</v>
      </c>
      <c r="C1301" t="s">
        <v>303</v>
      </c>
      <c r="D1301">
        <v>3</v>
      </c>
      <c r="E1301">
        <v>10</v>
      </c>
      <c r="F1301">
        <v>15</v>
      </c>
      <c r="I1301" s="49"/>
      <c r="M1301" s="49" t="s">
        <v>618</v>
      </c>
      <c r="N1301" s="49"/>
      <c r="O1301" s="49" t="s">
        <v>4537</v>
      </c>
      <c r="P1301">
        <v>5</v>
      </c>
      <c r="Q1301" t="s">
        <v>4538</v>
      </c>
      <c r="S1301" s="49"/>
      <c r="T1301" s="49"/>
      <c r="U1301" s="49"/>
      <c r="W1301" s="49"/>
      <c r="Z1301" s="49"/>
      <c r="AA1301" s="49"/>
      <c r="AB1301" s="49"/>
    </row>
    <row r="1302" spans="1:28" x14ac:dyDescent="0.25">
      <c r="A1302" t="s">
        <v>4539</v>
      </c>
      <c r="B1302" t="s">
        <v>1080</v>
      </c>
      <c r="C1302" t="s">
        <v>379</v>
      </c>
      <c r="D1302">
        <v>1</v>
      </c>
      <c r="E1302">
        <v>0</v>
      </c>
      <c r="F1302">
        <v>8</v>
      </c>
      <c r="I1302" s="49"/>
      <c r="M1302" s="49"/>
      <c r="N1302" s="49" t="s">
        <v>4540</v>
      </c>
      <c r="O1302" s="49"/>
      <c r="P1302">
        <v>5</v>
      </c>
      <c r="Q1302" t="s">
        <v>4541</v>
      </c>
      <c r="S1302" s="49"/>
      <c r="T1302" s="49"/>
      <c r="U1302" s="49"/>
      <c r="W1302" s="49"/>
      <c r="Z1302" s="49"/>
      <c r="AA1302" s="49"/>
      <c r="AB1302" s="49"/>
    </row>
    <row r="1303" spans="1:28" x14ac:dyDescent="0.25">
      <c r="A1303" t="s">
        <v>4542</v>
      </c>
      <c r="B1303" t="s">
        <v>1080</v>
      </c>
      <c r="C1303" t="s">
        <v>383</v>
      </c>
      <c r="D1303">
        <v>1</v>
      </c>
      <c r="E1303">
        <v>0</v>
      </c>
      <c r="F1303">
        <v>5</v>
      </c>
      <c r="I1303" s="49"/>
      <c r="M1303" s="49"/>
      <c r="N1303" s="49" t="s">
        <v>4540</v>
      </c>
      <c r="O1303" s="49"/>
      <c r="P1303">
        <v>5</v>
      </c>
      <c r="Q1303" t="s">
        <v>4543</v>
      </c>
      <c r="S1303" s="49"/>
      <c r="T1303" s="49"/>
      <c r="U1303" s="49"/>
      <c r="W1303" s="49"/>
      <c r="Z1303" s="49"/>
      <c r="AA1303" s="49"/>
      <c r="AB1303" s="49"/>
    </row>
    <row r="1304" spans="1:28" x14ac:dyDescent="0.25">
      <c r="A1304" t="s">
        <v>4544</v>
      </c>
      <c r="B1304" t="s">
        <v>1080</v>
      </c>
      <c r="C1304" t="s">
        <v>356</v>
      </c>
      <c r="D1304">
        <v>2</v>
      </c>
      <c r="G1304">
        <v>300</v>
      </c>
      <c r="H1304">
        <v>1.31</v>
      </c>
      <c r="I1304" s="49" t="s">
        <v>3957</v>
      </c>
      <c r="M1304" s="49"/>
      <c r="N1304" s="49"/>
      <c r="O1304" s="49" t="s">
        <v>4062</v>
      </c>
      <c r="P1304">
        <v>5</v>
      </c>
      <c r="Q1304" t="s">
        <v>1083</v>
      </c>
      <c r="S1304" s="49"/>
      <c r="T1304" s="49"/>
      <c r="U1304" s="49"/>
      <c r="W1304" s="49"/>
      <c r="Z1304" s="49"/>
      <c r="AA1304" s="49"/>
      <c r="AB1304" s="49"/>
    </row>
    <row r="1305" spans="1:28" x14ac:dyDescent="0.25">
      <c r="A1305" t="s">
        <v>4545</v>
      </c>
      <c r="B1305" t="s">
        <v>1084</v>
      </c>
      <c r="C1305" t="s">
        <v>356</v>
      </c>
      <c r="D1305">
        <v>1</v>
      </c>
      <c r="G1305">
        <v>300</v>
      </c>
      <c r="H1305">
        <v>1.35</v>
      </c>
      <c r="I1305" s="49" t="s">
        <v>3957</v>
      </c>
      <c r="M1305" s="49"/>
      <c r="N1305" s="49"/>
      <c r="O1305" s="49" t="s">
        <v>272</v>
      </c>
      <c r="P1305">
        <v>5</v>
      </c>
      <c r="Q1305" t="s">
        <v>1086</v>
      </c>
      <c r="S1305" s="49"/>
      <c r="T1305" s="49"/>
      <c r="U1305" s="49"/>
      <c r="W1305" s="49"/>
      <c r="Z1305" s="49"/>
      <c r="AA1305" s="49"/>
      <c r="AB1305" s="49"/>
    </row>
    <row r="1306" spans="1:28" x14ac:dyDescent="0.25">
      <c r="A1306" t="s">
        <v>4546</v>
      </c>
      <c r="B1306" t="s">
        <v>1084</v>
      </c>
      <c r="C1306" t="s">
        <v>15</v>
      </c>
      <c r="D1306">
        <v>1</v>
      </c>
      <c r="E1306">
        <v>75</v>
      </c>
      <c r="G1306">
        <v>75</v>
      </c>
      <c r="I1306" s="49"/>
      <c r="M1306" s="49"/>
      <c r="N1306" s="49"/>
      <c r="O1306" s="49" t="s">
        <v>4547</v>
      </c>
      <c r="P1306">
        <v>5</v>
      </c>
      <c r="Q1306" t="s">
        <v>4548</v>
      </c>
      <c r="S1306" s="49"/>
      <c r="T1306" s="49"/>
      <c r="U1306" s="49"/>
      <c r="W1306" s="49"/>
      <c r="Z1306" s="49"/>
      <c r="AA1306" s="49"/>
      <c r="AB1306" s="49"/>
    </row>
    <row r="1307" spans="1:28" x14ac:dyDescent="0.25">
      <c r="A1307" t="s">
        <v>4549</v>
      </c>
      <c r="B1307" t="s">
        <v>1084</v>
      </c>
      <c r="C1307" t="s">
        <v>15</v>
      </c>
      <c r="D1307">
        <v>2</v>
      </c>
      <c r="E1307">
        <v>75</v>
      </c>
      <c r="G1307">
        <v>75</v>
      </c>
      <c r="I1307" s="49"/>
      <c r="M1307" s="49"/>
      <c r="N1307" s="49"/>
      <c r="O1307" s="49" t="s">
        <v>4550</v>
      </c>
      <c r="P1307">
        <v>5</v>
      </c>
      <c r="Q1307" t="s">
        <v>4551</v>
      </c>
      <c r="S1307" s="49"/>
      <c r="T1307" s="49"/>
      <c r="U1307" s="49"/>
      <c r="W1307" s="49"/>
      <c r="Z1307" s="49"/>
      <c r="AA1307" s="49"/>
      <c r="AB1307" s="49"/>
    </row>
    <row r="1308" spans="1:28" x14ac:dyDescent="0.25">
      <c r="A1308" t="s">
        <v>4552</v>
      </c>
      <c r="B1308" t="s">
        <v>1084</v>
      </c>
      <c r="C1308" t="s">
        <v>15</v>
      </c>
      <c r="D1308">
        <v>3</v>
      </c>
      <c r="E1308">
        <v>75</v>
      </c>
      <c r="G1308">
        <v>51.6</v>
      </c>
      <c r="I1308" s="49"/>
      <c r="M1308" s="49"/>
      <c r="N1308" s="49"/>
      <c r="O1308" s="49" t="s">
        <v>4550</v>
      </c>
      <c r="P1308">
        <v>5</v>
      </c>
      <c r="Q1308" t="s">
        <v>4553</v>
      </c>
      <c r="S1308" s="49"/>
      <c r="T1308" s="49"/>
      <c r="U1308" s="49"/>
      <c r="W1308" s="49"/>
      <c r="Z1308" s="49"/>
      <c r="AA1308" s="49"/>
      <c r="AB1308" s="49"/>
    </row>
    <row r="1309" spans="1:28" x14ac:dyDescent="0.25">
      <c r="A1309" t="s">
        <v>4554</v>
      </c>
      <c r="B1309" t="s">
        <v>1084</v>
      </c>
      <c r="C1309" t="s">
        <v>41</v>
      </c>
      <c r="D1309">
        <v>1</v>
      </c>
      <c r="E1309">
        <v>75</v>
      </c>
      <c r="F1309">
        <v>8</v>
      </c>
      <c r="I1309" s="49"/>
      <c r="J1309">
        <v>2</v>
      </c>
      <c r="K1309">
        <v>1</v>
      </c>
      <c r="L1309">
        <v>2</v>
      </c>
      <c r="M1309" s="49" t="s">
        <v>618</v>
      </c>
      <c r="N1309" s="49"/>
      <c r="O1309" s="49" t="s">
        <v>2154</v>
      </c>
      <c r="P1309">
        <v>5</v>
      </c>
      <c r="Q1309" t="s">
        <v>4555</v>
      </c>
      <c r="S1309" s="49"/>
      <c r="T1309" s="49"/>
      <c r="U1309" s="49"/>
      <c r="W1309" s="49"/>
      <c r="Z1309" s="49"/>
      <c r="AA1309" s="49"/>
      <c r="AB1309" s="49"/>
    </row>
    <row r="1310" spans="1:28" x14ac:dyDescent="0.25">
      <c r="A1310" t="s">
        <v>4556</v>
      </c>
      <c r="B1310" t="s">
        <v>1084</v>
      </c>
      <c r="C1310" t="s">
        <v>41</v>
      </c>
      <c r="D1310">
        <v>2</v>
      </c>
      <c r="E1310">
        <v>75</v>
      </c>
      <c r="F1310">
        <v>8</v>
      </c>
      <c r="I1310" s="49"/>
      <c r="J1310">
        <v>2</v>
      </c>
      <c r="K1310">
        <v>1</v>
      </c>
      <c r="L1310">
        <v>2</v>
      </c>
      <c r="M1310" s="49" t="s">
        <v>3856</v>
      </c>
      <c r="N1310" s="49"/>
      <c r="O1310" s="49" t="s">
        <v>3882</v>
      </c>
      <c r="P1310">
        <v>5</v>
      </c>
      <c r="Q1310" t="s">
        <v>4557</v>
      </c>
      <c r="S1310" s="49"/>
      <c r="T1310" s="49"/>
      <c r="U1310" s="49"/>
      <c r="W1310" s="49"/>
      <c r="Z1310" s="49"/>
      <c r="AA1310" s="49"/>
      <c r="AB1310" s="49"/>
    </row>
    <row r="1311" spans="1:28" x14ac:dyDescent="0.25">
      <c r="A1311" t="s">
        <v>4558</v>
      </c>
      <c r="B1311" t="s">
        <v>1084</v>
      </c>
      <c r="C1311" t="s">
        <v>41</v>
      </c>
      <c r="D1311">
        <v>3</v>
      </c>
      <c r="E1311">
        <v>75</v>
      </c>
      <c r="F1311">
        <v>7</v>
      </c>
      <c r="I1311" s="49"/>
      <c r="J1311">
        <v>2</v>
      </c>
      <c r="K1311">
        <v>1</v>
      </c>
      <c r="L1311">
        <v>2</v>
      </c>
      <c r="M1311" s="49" t="s">
        <v>610</v>
      </c>
      <c r="N1311" s="49"/>
      <c r="O1311" s="49" t="s">
        <v>1937</v>
      </c>
      <c r="P1311">
        <v>5</v>
      </c>
      <c r="Q1311" t="s">
        <v>4559</v>
      </c>
      <c r="S1311" s="49"/>
      <c r="T1311" s="49"/>
      <c r="U1311" s="49"/>
      <c r="W1311" s="49"/>
      <c r="Z1311" s="49"/>
      <c r="AA1311" s="49"/>
      <c r="AB1311" s="49"/>
    </row>
    <row r="1312" spans="1:28" x14ac:dyDescent="0.25">
      <c r="A1312" t="s">
        <v>4560</v>
      </c>
      <c r="B1312" t="s">
        <v>1084</v>
      </c>
      <c r="C1312" t="s">
        <v>41</v>
      </c>
      <c r="D1312">
        <v>4</v>
      </c>
      <c r="E1312">
        <v>75</v>
      </c>
      <c r="F1312">
        <v>7</v>
      </c>
      <c r="I1312" s="49"/>
      <c r="J1312">
        <v>2</v>
      </c>
      <c r="K1312">
        <v>1</v>
      </c>
      <c r="L1312">
        <v>2</v>
      </c>
      <c r="M1312" s="49" t="s">
        <v>610</v>
      </c>
      <c r="N1312" s="49"/>
      <c r="O1312" s="49" t="s">
        <v>1937</v>
      </c>
      <c r="P1312">
        <v>5</v>
      </c>
      <c r="Q1312" t="s">
        <v>4561</v>
      </c>
      <c r="S1312" s="49"/>
      <c r="T1312" s="49"/>
      <c r="U1312" s="49"/>
      <c r="W1312" s="49"/>
      <c r="Z1312" s="49"/>
      <c r="AA1312" s="49"/>
      <c r="AB1312" s="49"/>
    </row>
    <row r="1313" spans="1:28" x14ac:dyDescent="0.25">
      <c r="A1313" t="s">
        <v>4562</v>
      </c>
      <c r="B1313" t="s">
        <v>1084</v>
      </c>
      <c r="C1313" t="s">
        <v>45</v>
      </c>
      <c r="D1313">
        <v>1</v>
      </c>
      <c r="E1313">
        <v>145</v>
      </c>
      <c r="F1313">
        <v>11</v>
      </c>
      <c r="I1313" s="49"/>
      <c r="J1313">
        <v>2</v>
      </c>
      <c r="K1313">
        <v>1</v>
      </c>
      <c r="L1313">
        <v>2</v>
      </c>
      <c r="M1313" s="49" t="s">
        <v>618</v>
      </c>
      <c r="N1313" s="49"/>
      <c r="O1313" s="49" t="s">
        <v>4563</v>
      </c>
      <c r="P1313">
        <v>5</v>
      </c>
      <c r="Q1313" t="s">
        <v>4564</v>
      </c>
      <c r="S1313" s="49"/>
      <c r="T1313" s="49"/>
      <c r="U1313" s="49"/>
      <c r="W1313" s="49"/>
      <c r="Z1313" s="49"/>
      <c r="AA1313" s="49"/>
      <c r="AB1313" s="49"/>
    </row>
    <row r="1314" spans="1:28" x14ac:dyDescent="0.25">
      <c r="A1314" t="s">
        <v>4565</v>
      </c>
      <c r="B1314" t="s">
        <v>1084</v>
      </c>
      <c r="C1314" t="s">
        <v>45</v>
      </c>
      <c r="D1314">
        <v>2</v>
      </c>
      <c r="E1314">
        <v>150</v>
      </c>
      <c r="F1314">
        <v>11</v>
      </c>
      <c r="I1314" s="49"/>
      <c r="J1314">
        <v>2</v>
      </c>
      <c r="K1314">
        <v>1</v>
      </c>
      <c r="L1314">
        <v>2</v>
      </c>
      <c r="M1314" s="49" t="s">
        <v>3856</v>
      </c>
      <c r="N1314" s="49"/>
      <c r="O1314" s="49" t="s">
        <v>4566</v>
      </c>
      <c r="P1314">
        <v>5</v>
      </c>
      <c r="Q1314" t="s">
        <v>4567</v>
      </c>
      <c r="S1314" s="49"/>
      <c r="T1314" s="49"/>
      <c r="U1314" s="49"/>
      <c r="W1314" s="49"/>
      <c r="Z1314" s="49"/>
      <c r="AA1314" s="49"/>
      <c r="AB1314" s="49"/>
    </row>
    <row r="1315" spans="1:28" x14ac:dyDescent="0.25">
      <c r="A1315" t="s">
        <v>4568</v>
      </c>
      <c r="B1315" t="s">
        <v>1084</v>
      </c>
      <c r="C1315" t="s">
        <v>45</v>
      </c>
      <c r="D1315">
        <v>3</v>
      </c>
      <c r="E1315">
        <v>170</v>
      </c>
      <c r="F1315">
        <v>10</v>
      </c>
      <c r="I1315" s="49"/>
      <c r="J1315">
        <v>2</v>
      </c>
      <c r="K1315">
        <v>1</v>
      </c>
      <c r="L1315">
        <v>2</v>
      </c>
      <c r="M1315" s="49" t="s">
        <v>610</v>
      </c>
      <c r="N1315" s="49"/>
      <c r="O1315" s="49" t="s">
        <v>4569</v>
      </c>
      <c r="P1315">
        <v>5</v>
      </c>
      <c r="Q1315" t="s">
        <v>4570</v>
      </c>
      <c r="S1315" s="49"/>
      <c r="T1315" s="49"/>
      <c r="U1315" s="49"/>
      <c r="W1315" s="49"/>
      <c r="Z1315" s="49"/>
      <c r="AA1315" s="49"/>
      <c r="AB1315" s="49"/>
    </row>
    <row r="1316" spans="1:28" x14ac:dyDescent="0.25">
      <c r="A1316" t="s">
        <v>4571</v>
      </c>
      <c r="B1316" t="s">
        <v>1084</v>
      </c>
      <c r="C1316" t="s">
        <v>73</v>
      </c>
      <c r="D1316">
        <v>1</v>
      </c>
      <c r="E1316">
        <v>30</v>
      </c>
      <c r="F1316">
        <v>20</v>
      </c>
      <c r="I1316" s="49"/>
      <c r="J1316">
        <v>1</v>
      </c>
      <c r="K1316">
        <v>2</v>
      </c>
      <c r="L1316">
        <v>1</v>
      </c>
      <c r="M1316" s="49" t="s">
        <v>2289</v>
      </c>
      <c r="N1316" s="49"/>
      <c r="O1316" s="49" t="s">
        <v>4572</v>
      </c>
      <c r="P1316">
        <v>5</v>
      </c>
      <c r="Q1316" t="s">
        <v>4573</v>
      </c>
      <c r="S1316" s="49"/>
      <c r="T1316" s="49"/>
      <c r="U1316" s="49"/>
      <c r="W1316" s="49"/>
      <c r="Z1316" s="49"/>
      <c r="AA1316" s="49"/>
      <c r="AB1316" s="49"/>
    </row>
    <row r="1317" spans="1:28" x14ac:dyDescent="0.25">
      <c r="A1317" t="s">
        <v>4574</v>
      </c>
      <c r="B1317" t="s">
        <v>1084</v>
      </c>
      <c r="C1317" t="s">
        <v>73</v>
      </c>
      <c r="D1317">
        <v>2</v>
      </c>
      <c r="E1317">
        <v>35</v>
      </c>
      <c r="F1317">
        <v>20</v>
      </c>
      <c r="I1317" s="49"/>
      <c r="J1317">
        <v>1</v>
      </c>
      <c r="K1317">
        <v>2</v>
      </c>
      <c r="L1317">
        <v>1</v>
      </c>
      <c r="M1317" s="49" t="s">
        <v>2289</v>
      </c>
      <c r="N1317" s="49"/>
      <c r="O1317" s="49" t="s">
        <v>4572</v>
      </c>
      <c r="P1317">
        <v>5</v>
      </c>
      <c r="Q1317" t="s">
        <v>4575</v>
      </c>
      <c r="S1317" s="49"/>
      <c r="T1317" s="49"/>
      <c r="U1317" s="49"/>
      <c r="W1317" s="49"/>
      <c r="Z1317" s="49"/>
      <c r="AA1317" s="49"/>
      <c r="AB1317" s="49"/>
    </row>
    <row r="1318" spans="1:28" x14ac:dyDescent="0.25">
      <c r="A1318" t="s">
        <v>4576</v>
      </c>
      <c r="B1318" t="s">
        <v>1084</v>
      </c>
      <c r="C1318" t="s">
        <v>73</v>
      </c>
      <c r="D1318">
        <v>3</v>
      </c>
      <c r="E1318">
        <v>35</v>
      </c>
      <c r="F1318">
        <v>20</v>
      </c>
      <c r="I1318" s="49"/>
      <c r="J1318">
        <v>1</v>
      </c>
      <c r="K1318">
        <v>2</v>
      </c>
      <c r="L1318">
        <v>1</v>
      </c>
      <c r="M1318" s="49" t="s">
        <v>2289</v>
      </c>
      <c r="N1318" s="49"/>
      <c r="O1318" s="49" t="s">
        <v>4572</v>
      </c>
      <c r="P1318">
        <v>5</v>
      </c>
      <c r="Q1318" t="s">
        <v>4577</v>
      </c>
      <c r="S1318" s="49"/>
      <c r="T1318" s="49"/>
      <c r="U1318" s="49"/>
      <c r="W1318" s="49"/>
      <c r="Z1318" s="49"/>
      <c r="AA1318" s="49"/>
      <c r="AB1318" s="49"/>
    </row>
    <row r="1319" spans="1:28" x14ac:dyDescent="0.25">
      <c r="A1319" t="s">
        <v>4578</v>
      </c>
      <c r="B1319" t="s">
        <v>1084</v>
      </c>
      <c r="C1319" t="s">
        <v>8734</v>
      </c>
      <c r="D1319">
        <v>1</v>
      </c>
      <c r="E1319">
        <v>30</v>
      </c>
      <c r="F1319">
        <v>10</v>
      </c>
      <c r="I1319" s="49"/>
      <c r="J1319">
        <v>2</v>
      </c>
      <c r="K1319">
        <v>1</v>
      </c>
      <c r="L1319">
        <v>2</v>
      </c>
      <c r="M1319" s="49" t="s">
        <v>3856</v>
      </c>
      <c r="N1319" s="49"/>
      <c r="O1319" s="49" t="s">
        <v>3882</v>
      </c>
      <c r="P1319">
        <v>5</v>
      </c>
      <c r="Q1319" t="s">
        <v>4579</v>
      </c>
      <c r="S1319" s="49"/>
      <c r="T1319" s="49"/>
      <c r="U1319" s="49"/>
      <c r="W1319" s="49"/>
      <c r="Z1319" s="49"/>
      <c r="AA1319" s="49"/>
      <c r="AB1319" s="49"/>
    </row>
    <row r="1320" spans="1:28" x14ac:dyDescent="0.25">
      <c r="A1320" t="s">
        <v>4580</v>
      </c>
      <c r="B1320" t="s">
        <v>1084</v>
      </c>
      <c r="C1320" t="s">
        <v>8734</v>
      </c>
      <c r="D1320">
        <v>2</v>
      </c>
      <c r="E1320">
        <v>30</v>
      </c>
      <c r="F1320">
        <v>8</v>
      </c>
      <c r="I1320" s="49"/>
      <c r="J1320">
        <v>2</v>
      </c>
      <c r="K1320">
        <v>1</v>
      </c>
      <c r="L1320">
        <v>2</v>
      </c>
      <c r="M1320" s="49" t="s">
        <v>610</v>
      </c>
      <c r="N1320" s="49"/>
      <c r="O1320" s="49" t="s">
        <v>1937</v>
      </c>
      <c r="P1320">
        <v>5</v>
      </c>
      <c r="Q1320" t="s">
        <v>4581</v>
      </c>
      <c r="S1320" s="49"/>
      <c r="T1320" s="49"/>
      <c r="U1320" s="49"/>
      <c r="W1320" s="49"/>
      <c r="Z1320" s="49"/>
      <c r="AA1320" s="49"/>
      <c r="AB1320" s="49"/>
    </row>
    <row r="1321" spans="1:28" x14ac:dyDescent="0.25">
      <c r="A1321" t="s">
        <v>4582</v>
      </c>
      <c r="B1321" t="s">
        <v>1084</v>
      </c>
      <c r="C1321" t="s">
        <v>8734</v>
      </c>
      <c r="D1321">
        <v>3</v>
      </c>
      <c r="E1321">
        <v>30</v>
      </c>
      <c r="F1321">
        <v>7</v>
      </c>
      <c r="I1321" s="49"/>
      <c r="J1321">
        <v>2</v>
      </c>
      <c r="K1321">
        <v>1</v>
      </c>
      <c r="L1321">
        <v>2</v>
      </c>
      <c r="M1321" s="49" t="s">
        <v>3930</v>
      </c>
      <c r="N1321" s="49"/>
      <c r="O1321" s="49" t="s">
        <v>4583</v>
      </c>
      <c r="P1321">
        <v>5</v>
      </c>
      <c r="Q1321" t="s">
        <v>4584</v>
      </c>
      <c r="S1321" s="49"/>
      <c r="T1321" s="49"/>
      <c r="U1321" s="49"/>
      <c r="W1321" s="49"/>
      <c r="Z1321" s="49"/>
      <c r="AA1321" s="49"/>
      <c r="AB1321" s="49"/>
    </row>
    <row r="1322" spans="1:28" x14ac:dyDescent="0.25">
      <c r="A1322" t="s">
        <v>4585</v>
      </c>
      <c r="B1322" t="s">
        <v>1084</v>
      </c>
      <c r="C1322" t="s">
        <v>20</v>
      </c>
      <c r="D1322">
        <v>1</v>
      </c>
      <c r="E1322">
        <v>75</v>
      </c>
      <c r="G1322">
        <v>60</v>
      </c>
      <c r="I1322" s="49"/>
      <c r="M1322" s="49"/>
      <c r="N1322" s="49"/>
      <c r="O1322" s="49"/>
      <c r="P1322">
        <v>5</v>
      </c>
      <c r="Q1322" t="s">
        <v>4586</v>
      </c>
      <c r="S1322" s="49"/>
      <c r="T1322" s="49"/>
      <c r="U1322" s="49"/>
      <c r="W1322" s="49"/>
      <c r="Z1322" s="49"/>
      <c r="AA1322" s="49"/>
      <c r="AB1322" s="49"/>
    </row>
    <row r="1323" spans="1:28" x14ac:dyDescent="0.25">
      <c r="A1323" t="s">
        <v>4587</v>
      </c>
      <c r="B1323" t="s">
        <v>1084</v>
      </c>
      <c r="C1323" t="s">
        <v>20</v>
      </c>
      <c r="D1323">
        <v>2</v>
      </c>
      <c r="E1323">
        <v>75</v>
      </c>
      <c r="G1323">
        <v>49.8</v>
      </c>
      <c r="I1323" s="49"/>
      <c r="M1323" s="49"/>
      <c r="N1323" s="49"/>
      <c r="O1323" s="49" t="s">
        <v>4588</v>
      </c>
      <c r="P1323">
        <v>5</v>
      </c>
      <c r="Q1323" t="s">
        <v>4589</v>
      </c>
      <c r="S1323" s="49"/>
      <c r="T1323" s="49"/>
      <c r="U1323" s="49"/>
      <c r="W1323" s="49"/>
      <c r="Z1323" s="49"/>
      <c r="AA1323" s="49"/>
      <c r="AB1323" s="49"/>
    </row>
    <row r="1324" spans="1:28" x14ac:dyDescent="0.25">
      <c r="A1324" t="s">
        <v>4590</v>
      </c>
      <c r="B1324" t="s">
        <v>1084</v>
      </c>
      <c r="C1324" t="s">
        <v>20</v>
      </c>
      <c r="D1324">
        <v>3</v>
      </c>
      <c r="E1324">
        <v>75</v>
      </c>
      <c r="G1324">
        <v>55.2</v>
      </c>
      <c r="I1324" s="49"/>
      <c r="M1324" s="49"/>
      <c r="N1324" s="49"/>
      <c r="O1324" s="49" t="s">
        <v>4591</v>
      </c>
      <c r="P1324">
        <v>5</v>
      </c>
      <c r="Q1324" t="s">
        <v>4592</v>
      </c>
      <c r="S1324" s="49"/>
      <c r="T1324" s="49"/>
      <c r="U1324" s="49"/>
      <c r="W1324" s="49"/>
      <c r="Z1324" s="49"/>
      <c r="AA1324" s="49"/>
      <c r="AB1324" s="49"/>
    </row>
    <row r="1325" spans="1:28" x14ac:dyDescent="0.25">
      <c r="A1325" t="s">
        <v>4593</v>
      </c>
      <c r="B1325" t="s">
        <v>1084</v>
      </c>
      <c r="C1325" t="s">
        <v>356</v>
      </c>
      <c r="D1325">
        <v>2</v>
      </c>
      <c r="G1325">
        <v>240</v>
      </c>
      <c r="H1325">
        <v>1.04</v>
      </c>
      <c r="I1325" s="49" t="s">
        <v>3957</v>
      </c>
      <c r="M1325" s="49"/>
      <c r="N1325" s="49"/>
      <c r="O1325" s="49"/>
      <c r="P1325">
        <v>5</v>
      </c>
      <c r="Q1325" t="s">
        <v>1087</v>
      </c>
      <c r="S1325" s="49"/>
      <c r="T1325" s="49"/>
      <c r="U1325" s="49"/>
      <c r="W1325" s="49"/>
      <c r="Z1325" s="49"/>
      <c r="AA1325" s="49"/>
      <c r="AB1325" s="49"/>
    </row>
    <row r="1326" spans="1:28" x14ac:dyDescent="0.25">
      <c r="A1326" t="s">
        <v>4594</v>
      </c>
      <c r="B1326" t="s">
        <v>1088</v>
      </c>
      <c r="C1326" t="s">
        <v>356</v>
      </c>
      <c r="D1326">
        <v>1</v>
      </c>
      <c r="G1326">
        <v>300</v>
      </c>
      <c r="H1326">
        <v>1.34</v>
      </c>
      <c r="I1326" s="49" t="s">
        <v>3957</v>
      </c>
      <c r="M1326" s="49"/>
      <c r="N1326" s="49"/>
      <c r="O1326" s="49" t="s">
        <v>3241</v>
      </c>
      <c r="P1326">
        <v>5</v>
      </c>
      <c r="Q1326" t="s">
        <v>1090</v>
      </c>
      <c r="S1326" s="49"/>
      <c r="T1326" s="49"/>
      <c r="U1326" s="49"/>
      <c r="W1326" s="49"/>
      <c r="Z1326" s="49"/>
      <c r="AA1326" s="49"/>
      <c r="AB1326" s="49"/>
    </row>
    <row r="1327" spans="1:28" x14ac:dyDescent="0.25">
      <c r="A1327" t="s">
        <v>4595</v>
      </c>
      <c r="B1327" t="s">
        <v>1088</v>
      </c>
      <c r="C1327" t="s">
        <v>112</v>
      </c>
      <c r="D1327">
        <v>1</v>
      </c>
      <c r="E1327">
        <v>45</v>
      </c>
      <c r="F1327">
        <v>15</v>
      </c>
      <c r="I1327" s="49"/>
      <c r="J1327">
        <v>2</v>
      </c>
      <c r="K1327">
        <v>1</v>
      </c>
      <c r="L1327">
        <v>2</v>
      </c>
      <c r="M1327" s="49" t="s">
        <v>610</v>
      </c>
      <c r="N1327" s="49"/>
      <c r="O1327" s="49" t="s">
        <v>4596</v>
      </c>
      <c r="P1327">
        <v>5</v>
      </c>
      <c r="Q1327" t="s">
        <v>4597</v>
      </c>
      <c r="S1327" s="49"/>
      <c r="T1327" s="49"/>
      <c r="U1327" s="49"/>
      <c r="W1327" s="49"/>
      <c r="Z1327" s="49"/>
      <c r="AA1327" s="49"/>
      <c r="AB1327" s="49"/>
    </row>
    <row r="1328" spans="1:28" x14ac:dyDescent="0.25">
      <c r="A1328" t="s">
        <v>4598</v>
      </c>
      <c r="B1328" t="s">
        <v>1088</v>
      </c>
      <c r="C1328" t="s">
        <v>112</v>
      </c>
      <c r="D1328">
        <v>2</v>
      </c>
      <c r="E1328">
        <v>45</v>
      </c>
      <c r="F1328">
        <v>12</v>
      </c>
      <c r="I1328" s="49"/>
      <c r="J1328">
        <v>2</v>
      </c>
      <c r="K1328">
        <v>1</v>
      </c>
      <c r="L1328">
        <v>2</v>
      </c>
      <c r="M1328" s="49" t="s">
        <v>610</v>
      </c>
      <c r="N1328" s="49"/>
      <c r="O1328" s="49" t="s">
        <v>4599</v>
      </c>
      <c r="P1328">
        <v>5</v>
      </c>
      <c r="Q1328" t="s">
        <v>4600</v>
      </c>
      <c r="S1328" s="49"/>
      <c r="T1328" s="49"/>
      <c r="U1328" s="49"/>
      <c r="W1328" s="49"/>
      <c r="Z1328" s="49"/>
      <c r="AA1328" s="49"/>
      <c r="AB1328" s="49"/>
    </row>
    <row r="1329" spans="1:28" x14ac:dyDescent="0.25">
      <c r="A1329" t="s">
        <v>4601</v>
      </c>
      <c r="B1329" t="s">
        <v>1088</v>
      </c>
      <c r="C1329" t="s">
        <v>112</v>
      </c>
      <c r="D1329">
        <v>3</v>
      </c>
      <c r="E1329">
        <v>45</v>
      </c>
      <c r="F1329">
        <v>15</v>
      </c>
      <c r="I1329" s="49"/>
      <c r="J1329">
        <v>2</v>
      </c>
      <c r="K1329">
        <v>1</v>
      </c>
      <c r="L1329">
        <v>2</v>
      </c>
      <c r="M1329" s="49" t="s">
        <v>610</v>
      </c>
      <c r="N1329" s="49"/>
      <c r="O1329" s="49" t="s">
        <v>4599</v>
      </c>
      <c r="P1329">
        <v>5</v>
      </c>
      <c r="Q1329" t="s">
        <v>4602</v>
      </c>
      <c r="S1329" s="49"/>
      <c r="T1329" s="49"/>
      <c r="U1329" s="49"/>
      <c r="W1329" s="49"/>
      <c r="Z1329" s="49"/>
      <c r="AA1329" s="49"/>
      <c r="AB1329" s="49"/>
    </row>
    <row r="1330" spans="1:28" x14ac:dyDescent="0.25">
      <c r="A1330" t="s">
        <v>4603</v>
      </c>
      <c r="B1330" t="s">
        <v>1088</v>
      </c>
      <c r="C1330" t="s">
        <v>214</v>
      </c>
      <c r="D1330">
        <v>1</v>
      </c>
      <c r="E1330">
        <v>50</v>
      </c>
      <c r="F1330">
        <v>12</v>
      </c>
      <c r="I1330" s="49"/>
      <c r="J1330">
        <v>2</v>
      </c>
      <c r="K1330">
        <v>1</v>
      </c>
      <c r="L1330">
        <v>2</v>
      </c>
      <c r="M1330" s="49" t="s">
        <v>618</v>
      </c>
      <c r="N1330" s="49"/>
      <c r="O1330" s="49" t="s">
        <v>2154</v>
      </c>
      <c r="P1330">
        <v>5</v>
      </c>
      <c r="Q1330" t="s">
        <v>4604</v>
      </c>
      <c r="S1330" s="49"/>
      <c r="T1330" s="49"/>
      <c r="U1330" s="49"/>
      <c r="W1330" s="49"/>
      <c r="Z1330" s="49"/>
      <c r="AA1330" s="49"/>
      <c r="AB1330" s="49"/>
    </row>
    <row r="1331" spans="1:28" x14ac:dyDescent="0.25">
      <c r="A1331" t="s">
        <v>4605</v>
      </c>
      <c r="B1331" t="s">
        <v>1088</v>
      </c>
      <c r="C1331" t="s">
        <v>214</v>
      </c>
      <c r="D1331">
        <v>2</v>
      </c>
      <c r="E1331">
        <v>50</v>
      </c>
      <c r="F1331">
        <v>12</v>
      </c>
      <c r="I1331" s="49"/>
      <c r="J1331">
        <v>2</v>
      </c>
      <c r="K1331">
        <v>1</v>
      </c>
      <c r="L1331">
        <v>2</v>
      </c>
      <c r="M1331" s="49" t="s">
        <v>618</v>
      </c>
      <c r="N1331" s="49"/>
      <c r="O1331" s="49" t="s">
        <v>4606</v>
      </c>
      <c r="P1331">
        <v>5</v>
      </c>
      <c r="Q1331" t="s">
        <v>4607</v>
      </c>
      <c r="S1331" s="49"/>
      <c r="T1331" s="49"/>
      <c r="U1331" s="49"/>
      <c r="W1331" s="49"/>
      <c r="Z1331" s="49"/>
      <c r="AA1331" s="49"/>
      <c r="AB1331" s="49"/>
    </row>
    <row r="1332" spans="1:28" x14ac:dyDescent="0.25">
      <c r="A1332" t="s">
        <v>4608</v>
      </c>
      <c r="B1332" t="s">
        <v>1088</v>
      </c>
      <c r="C1332" t="s">
        <v>214</v>
      </c>
      <c r="D1332">
        <v>3</v>
      </c>
      <c r="E1332">
        <v>50</v>
      </c>
      <c r="F1332">
        <v>10</v>
      </c>
      <c r="I1332" s="49"/>
      <c r="J1332">
        <v>2</v>
      </c>
      <c r="K1332">
        <v>1</v>
      </c>
      <c r="L1332">
        <v>3</v>
      </c>
      <c r="M1332" s="49" t="s">
        <v>610</v>
      </c>
      <c r="N1332" s="49"/>
      <c r="O1332" s="49" t="s">
        <v>4609</v>
      </c>
      <c r="P1332">
        <v>5</v>
      </c>
      <c r="Q1332" t="s">
        <v>4610</v>
      </c>
      <c r="S1332" s="49"/>
      <c r="T1332" s="49"/>
      <c r="U1332" s="49"/>
      <c r="W1332" s="49"/>
      <c r="Z1332" s="49"/>
      <c r="AA1332" s="49"/>
      <c r="AB1332" s="49"/>
    </row>
    <row r="1333" spans="1:28" x14ac:dyDescent="0.25">
      <c r="A1333" t="s">
        <v>4611</v>
      </c>
      <c r="B1333" t="s">
        <v>1088</v>
      </c>
      <c r="C1333" t="s">
        <v>214</v>
      </c>
      <c r="D1333">
        <v>4</v>
      </c>
      <c r="E1333">
        <v>50</v>
      </c>
      <c r="F1333">
        <v>8</v>
      </c>
      <c r="I1333" s="49"/>
      <c r="J1333">
        <v>2</v>
      </c>
      <c r="K1333">
        <v>1</v>
      </c>
      <c r="L1333">
        <v>3</v>
      </c>
      <c r="M1333" s="49" t="s">
        <v>610</v>
      </c>
      <c r="N1333" s="49"/>
      <c r="O1333" s="49" t="s">
        <v>4609</v>
      </c>
      <c r="P1333">
        <v>5</v>
      </c>
      <c r="Q1333" t="s">
        <v>4612</v>
      </c>
      <c r="S1333" s="49"/>
      <c r="T1333" s="49"/>
      <c r="U1333" s="49"/>
      <c r="W1333" s="49"/>
      <c r="Z1333" s="49"/>
      <c r="AA1333" s="49"/>
      <c r="AB1333" s="49"/>
    </row>
    <row r="1334" spans="1:28" x14ac:dyDescent="0.25">
      <c r="A1334" t="s">
        <v>4613</v>
      </c>
      <c r="B1334" t="s">
        <v>1088</v>
      </c>
      <c r="C1334" t="s">
        <v>235</v>
      </c>
      <c r="D1334">
        <v>1</v>
      </c>
      <c r="E1334">
        <v>12.5</v>
      </c>
      <c r="F1334">
        <v>9</v>
      </c>
      <c r="I1334" s="49"/>
      <c r="J1334">
        <v>3</v>
      </c>
      <c r="K1334">
        <v>1</v>
      </c>
      <c r="L1334">
        <v>3</v>
      </c>
      <c r="M1334" s="49" t="s">
        <v>618</v>
      </c>
      <c r="N1334" s="49"/>
      <c r="O1334" s="49" t="s">
        <v>4614</v>
      </c>
      <c r="P1334">
        <v>5</v>
      </c>
      <c r="Q1334" t="s">
        <v>4615</v>
      </c>
      <c r="S1334" s="49"/>
      <c r="T1334" s="49"/>
      <c r="U1334" s="49"/>
      <c r="W1334" s="49"/>
      <c r="Z1334" s="49"/>
      <c r="AA1334" s="49"/>
      <c r="AB1334" s="49"/>
    </row>
    <row r="1335" spans="1:28" x14ac:dyDescent="0.25">
      <c r="A1335" t="s">
        <v>4616</v>
      </c>
      <c r="B1335" t="s">
        <v>1088</v>
      </c>
      <c r="C1335" t="s">
        <v>235</v>
      </c>
      <c r="D1335">
        <v>2</v>
      </c>
      <c r="E1335">
        <v>12.5</v>
      </c>
      <c r="F1335">
        <v>10</v>
      </c>
      <c r="I1335" s="49"/>
      <c r="J1335">
        <v>3</v>
      </c>
      <c r="K1335">
        <v>1</v>
      </c>
      <c r="L1335">
        <v>3</v>
      </c>
      <c r="M1335" s="49" t="s">
        <v>618</v>
      </c>
      <c r="N1335" s="49"/>
      <c r="O1335" s="49" t="s">
        <v>4614</v>
      </c>
      <c r="P1335">
        <v>5</v>
      </c>
      <c r="Q1335" t="s">
        <v>4617</v>
      </c>
      <c r="S1335" s="49"/>
      <c r="T1335" s="49"/>
      <c r="U1335" s="49"/>
      <c r="W1335" s="49"/>
      <c r="Z1335" s="49"/>
      <c r="AA1335" s="49"/>
      <c r="AB1335" s="49"/>
    </row>
    <row r="1336" spans="1:28" x14ac:dyDescent="0.25">
      <c r="A1336" t="s">
        <v>4618</v>
      </c>
      <c r="B1336" t="s">
        <v>1088</v>
      </c>
      <c r="C1336" t="s">
        <v>235</v>
      </c>
      <c r="D1336">
        <v>3</v>
      </c>
      <c r="E1336">
        <v>12.5</v>
      </c>
      <c r="F1336">
        <v>10</v>
      </c>
      <c r="I1336" s="49"/>
      <c r="J1336">
        <v>3</v>
      </c>
      <c r="K1336">
        <v>1</v>
      </c>
      <c r="L1336">
        <v>3</v>
      </c>
      <c r="M1336" s="49" t="s">
        <v>618</v>
      </c>
      <c r="N1336" s="49"/>
      <c r="O1336" s="49" t="s">
        <v>4614</v>
      </c>
      <c r="P1336">
        <v>5</v>
      </c>
      <c r="Q1336" t="s">
        <v>4619</v>
      </c>
      <c r="S1336" s="49"/>
      <c r="T1336" s="49"/>
      <c r="U1336" s="49"/>
      <c r="W1336" s="49"/>
      <c r="Z1336" s="49"/>
      <c r="AA1336" s="49"/>
      <c r="AB1336" s="49"/>
    </row>
    <row r="1337" spans="1:28" x14ac:dyDescent="0.25">
      <c r="A1337" t="s">
        <v>4620</v>
      </c>
      <c r="B1337" t="s">
        <v>1088</v>
      </c>
      <c r="C1337" t="s">
        <v>8734</v>
      </c>
      <c r="D1337">
        <v>1</v>
      </c>
      <c r="E1337">
        <v>30</v>
      </c>
      <c r="F1337">
        <v>10</v>
      </c>
      <c r="I1337" s="49"/>
      <c r="J1337">
        <v>2</v>
      </c>
      <c r="K1337">
        <v>1</v>
      </c>
      <c r="L1337">
        <v>2</v>
      </c>
      <c r="M1337" s="49" t="s">
        <v>618</v>
      </c>
      <c r="N1337" s="49"/>
      <c r="O1337" s="49" t="s">
        <v>2154</v>
      </c>
      <c r="P1337">
        <v>5</v>
      </c>
      <c r="Q1337" t="s">
        <v>4621</v>
      </c>
      <c r="S1337" s="49"/>
      <c r="T1337" s="49"/>
      <c r="U1337" s="49"/>
      <c r="W1337" s="49"/>
      <c r="Z1337" s="49"/>
      <c r="AA1337" s="49"/>
      <c r="AB1337" s="49"/>
    </row>
    <row r="1338" spans="1:28" x14ac:dyDescent="0.25">
      <c r="A1338" t="s">
        <v>4622</v>
      </c>
      <c r="B1338" t="s">
        <v>1088</v>
      </c>
      <c r="C1338" t="s">
        <v>8734</v>
      </c>
      <c r="D1338">
        <v>2</v>
      </c>
      <c r="E1338">
        <v>30</v>
      </c>
      <c r="F1338">
        <v>9</v>
      </c>
      <c r="I1338" s="49"/>
      <c r="J1338">
        <v>2</v>
      </c>
      <c r="K1338">
        <v>1</v>
      </c>
      <c r="L1338">
        <v>2</v>
      </c>
      <c r="M1338" s="49" t="s">
        <v>3856</v>
      </c>
      <c r="N1338" s="49"/>
      <c r="O1338" s="49" t="s">
        <v>3882</v>
      </c>
      <c r="P1338">
        <v>5</v>
      </c>
      <c r="Q1338" t="s">
        <v>4623</v>
      </c>
      <c r="S1338" s="49"/>
      <c r="T1338" s="49"/>
      <c r="U1338" s="49"/>
      <c r="W1338" s="49"/>
      <c r="Z1338" s="49"/>
      <c r="AA1338" s="49"/>
      <c r="AB1338" s="49"/>
    </row>
    <row r="1339" spans="1:28" x14ac:dyDescent="0.25">
      <c r="A1339" t="s">
        <v>4624</v>
      </c>
      <c r="B1339" t="s">
        <v>1088</v>
      </c>
      <c r="C1339" t="s">
        <v>8734</v>
      </c>
      <c r="D1339">
        <v>3</v>
      </c>
      <c r="E1339">
        <v>30</v>
      </c>
      <c r="F1339">
        <v>7</v>
      </c>
      <c r="I1339" s="49"/>
      <c r="M1339" s="49"/>
      <c r="N1339" s="49"/>
      <c r="O1339" s="49" t="s">
        <v>4625</v>
      </c>
      <c r="P1339">
        <v>5</v>
      </c>
      <c r="Q1339" t="s">
        <v>4626</v>
      </c>
      <c r="S1339" s="49"/>
      <c r="T1339" s="49"/>
      <c r="U1339" s="49"/>
      <c r="W1339" s="49"/>
      <c r="Z1339" s="49"/>
      <c r="AA1339" s="49"/>
      <c r="AB1339" s="49"/>
    </row>
    <row r="1340" spans="1:28" x14ac:dyDescent="0.25">
      <c r="A1340" t="s">
        <v>4627</v>
      </c>
      <c r="B1340" t="s">
        <v>1088</v>
      </c>
      <c r="C1340" t="s">
        <v>303</v>
      </c>
      <c r="D1340">
        <v>1</v>
      </c>
      <c r="E1340">
        <v>10</v>
      </c>
      <c r="F1340">
        <v>15</v>
      </c>
      <c r="I1340" s="49"/>
      <c r="M1340" s="49"/>
      <c r="N1340" s="49"/>
      <c r="O1340" s="49" t="s">
        <v>4628</v>
      </c>
      <c r="P1340">
        <v>5</v>
      </c>
      <c r="Q1340" t="s">
        <v>4629</v>
      </c>
      <c r="S1340" s="49"/>
      <c r="T1340" s="49"/>
      <c r="U1340" s="49"/>
      <c r="W1340" s="49"/>
      <c r="Z1340" s="49"/>
      <c r="AA1340" s="49"/>
      <c r="AB1340" s="49"/>
    </row>
    <row r="1341" spans="1:28" x14ac:dyDescent="0.25">
      <c r="A1341" t="s">
        <v>4630</v>
      </c>
      <c r="B1341" t="s">
        <v>1088</v>
      </c>
      <c r="C1341" t="s">
        <v>303</v>
      </c>
      <c r="D1341">
        <v>2</v>
      </c>
      <c r="E1341">
        <v>10</v>
      </c>
      <c r="F1341">
        <v>15</v>
      </c>
      <c r="I1341" s="49"/>
      <c r="M1341" s="49"/>
      <c r="N1341" s="49"/>
      <c r="O1341" s="49" t="s">
        <v>4631</v>
      </c>
      <c r="P1341">
        <v>5</v>
      </c>
      <c r="Q1341" t="s">
        <v>4632</v>
      </c>
      <c r="S1341" s="49"/>
      <c r="T1341" s="49"/>
      <c r="U1341" s="49"/>
      <c r="W1341" s="49"/>
      <c r="Z1341" s="49"/>
      <c r="AA1341" s="49"/>
      <c r="AB1341" s="49"/>
    </row>
    <row r="1342" spans="1:28" x14ac:dyDescent="0.25">
      <c r="A1342" t="s">
        <v>4633</v>
      </c>
      <c r="B1342" t="s">
        <v>1088</v>
      </c>
      <c r="C1342" t="s">
        <v>303</v>
      </c>
      <c r="D1342">
        <v>3</v>
      </c>
      <c r="E1342">
        <v>10</v>
      </c>
      <c r="F1342">
        <v>15</v>
      </c>
      <c r="I1342" s="49"/>
      <c r="M1342" s="49"/>
      <c r="N1342" s="49"/>
      <c r="O1342" s="49" t="s">
        <v>4631</v>
      </c>
      <c r="P1342">
        <v>5</v>
      </c>
      <c r="Q1342" t="s">
        <v>4634</v>
      </c>
      <c r="S1342" s="49"/>
      <c r="T1342" s="49"/>
      <c r="U1342" s="49"/>
      <c r="W1342" s="49"/>
      <c r="Z1342" s="49"/>
      <c r="AA1342" s="49"/>
      <c r="AB1342" s="49"/>
    </row>
    <row r="1343" spans="1:28" x14ac:dyDescent="0.25">
      <c r="A1343" t="s">
        <v>4635</v>
      </c>
      <c r="B1343" t="s">
        <v>1088</v>
      </c>
      <c r="C1343" t="s">
        <v>1534</v>
      </c>
      <c r="D1343">
        <v>1</v>
      </c>
      <c r="E1343">
        <v>150</v>
      </c>
      <c r="G1343">
        <v>60</v>
      </c>
      <c r="I1343" s="49"/>
      <c r="M1343" s="49"/>
      <c r="N1343" s="49"/>
      <c r="O1343" s="49"/>
      <c r="P1343">
        <v>5</v>
      </c>
      <c r="Q1343" t="s">
        <v>4636</v>
      </c>
      <c r="S1343" s="49"/>
      <c r="T1343" s="49"/>
      <c r="U1343" s="49"/>
      <c r="W1343" s="49"/>
      <c r="Z1343" s="49"/>
      <c r="AA1343" s="49"/>
      <c r="AB1343" s="49"/>
    </row>
    <row r="1344" spans="1:28" x14ac:dyDescent="0.25">
      <c r="A1344" t="s">
        <v>4637</v>
      </c>
      <c r="B1344" t="s">
        <v>1088</v>
      </c>
      <c r="C1344" t="s">
        <v>1534</v>
      </c>
      <c r="D1344">
        <v>2</v>
      </c>
      <c r="E1344">
        <v>150</v>
      </c>
      <c r="G1344">
        <v>52.2</v>
      </c>
      <c r="I1344" s="49"/>
      <c r="M1344" s="49"/>
      <c r="N1344" s="49"/>
      <c r="O1344" s="49"/>
      <c r="P1344">
        <v>5</v>
      </c>
      <c r="Q1344" t="s">
        <v>4638</v>
      </c>
      <c r="S1344" s="49"/>
      <c r="T1344" s="49"/>
      <c r="U1344" s="49"/>
      <c r="W1344" s="49"/>
      <c r="Z1344" s="49"/>
      <c r="AA1344" s="49"/>
      <c r="AB1344" s="49"/>
    </row>
    <row r="1345" spans="1:28" x14ac:dyDescent="0.25">
      <c r="A1345" t="s">
        <v>4639</v>
      </c>
      <c r="B1345" t="s">
        <v>1088</v>
      </c>
      <c r="C1345" t="s">
        <v>1534</v>
      </c>
      <c r="D1345">
        <v>3</v>
      </c>
      <c r="E1345">
        <v>150</v>
      </c>
      <c r="G1345">
        <v>54</v>
      </c>
      <c r="I1345" s="49"/>
      <c r="M1345" s="49"/>
      <c r="N1345" s="49"/>
      <c r="O1345" s="49"/>
      <c r="P1345">
        <v>5</v>
      </c>
      <c r="Q1345" t="s">
        <v>4640</v>
      </c>
      <c r="S1345" s="49"/>
      <c r="T1345" s="49"/>
      <c r="U1345" s="49"/>
      <c r="W1345" s="49"/>
      <c r="Z1345" s="49"/>
      <c r="AA1345" s="49"/>
      <c r="AB1345" s="49"/>
    </row>
    <row r="1346" spans="1:28" x14ac:dyDescent="0.25">
      <c r="A1346" t="s">
        <v>4641</v>
      </c>
      <c r="B1346" t="s">
        <v>1088</v>
      </c>
      <c r="C1346" t="s">
        <v>356</v>
      </c>
      <c r="D1346">
        <v>2</v>
      </c>
      <c r="G1346">
        <v>300</v>
      </c>
      <c r="H1346">
        <v>1.32</v>
      </c>
      <c r="I1346" s="49" t="s">
        <v>3957</v>
      </c>
      <c r="M1346" s="49"/>
      <c r="N1346" s="49"/>
      <c r="O1346" s="49" t="s">
        <v>4062</v>
      </c>
      <c r="P1346">
        <v>5</v>
      </c>
      <c r="Q1346" t="s">
        <v>1091</v>
      </c>
      <c r="S1346" s="49"/>
      <c r="T1346" s="49"/>
      <c r="U1346" s="49"/>
      <c r="W1346" s="49"/>
      <c r="Z1346" s="49"/>
      <c r="AA1346" s="49"/>
      <c r="AB1346" s="49"/>
    </row>
    <row r="1347" spans="1:28" x14ac:dyDescent="0.25">
      <c r="A1347" t="s">
        <v>4642</v>
      </c>
      <c r="B1347" t="s">
        <v>1092</v>
      </c>
      <c r="C1347" t="s">
        <v>356</v>
      </c>
      <c r="D1347">
        <v>1</v>
      </c>
      <c r="G1347">
        <v>300</v>
      </c>
      <c r="H1347">
        <v>1.34</v>
      </c>
      <c r="I1347" s="49" t="s">
        <v>3957</v>
      </c>
      <c r="M1347" s="49"/>
      <c r="N1347" s="49"/>
      <c r="O1347" s="49" t="s">
        <v>272</v>
      </c>
      <c r="P1347">
        <v>5</v>
      </c>
      <c r="Q1347" t="s">
        <v>1094</v>
      </c>
      <c r="S1347" s="49"/>
      <c r="T1347" s="49"/>
      <c r="U1347" s="49"/>
      <c r="W1347" s="49"/>
      <c r="Z1347" s="49"/>
      <c r="AA1347" s="49"/>
      <c r="AB1347" s="49"/>
    </row>
    <row r="1348" spans="1:28" x14ac:dyDescent="0.25">
      <c r="A1348" t="s">
        <v>4643</v>
      </c>
      <c r="B1348" t="s">
        <v>1092</v>
      </c>
      <c r="C1348" t="s">
        <v>249</v>
      </c>
      <c r="D1348">
        <v>1</v>
      </c>
      <c r="E1348">
        <v>150</v>
      </c>
      <c r="F1348">
        <v>8</v>
      </c>
      <c r="I1348" s="49"/>
      <c r="J1348">
        <v>3</v>
      </c>
      <c r="K1348">
        <v>1</v>
      </c>
      <c r="L1348">
        <v>1</v>
      </c>
      <c r="M1348" s="49" t="s">
        <v>618</v>
      </c>
      <c r="N1348" s="49"/>
      <c r="O1348" s="49" t="s">
        <v>2598</v>
      </c>
      <c r="P1348">
        <v>5</v>
      </c>
      <c r="Q1348" t="s">
        <v>4644</v>
      </c>
      <c r="S1348" s="49"/>
      <c r="T1348" s="49"/>
      <c r="U1348" s="49"/>
      <c r="W1348" s="49"/>
      <c r="Z1348" s="49"/>
      <c r="AA1348" s="49"/>
      <c r="AB1348" s="49"/>
    </row>
    <row r="1349" spans="1:28" x14ac:dyDescent="0.25">
      <c r="A1349" t="s">
        <v>4645</v>
      </c>
      <c r="B1349" t="s">
        <v>1092</v>
      </c>
      <c r="C1349" t="s">
        <v>249</v>
      </c>
      <c r="D1349">
        <v>2</v>
      </c>
      <c r="E1349">
        <v>150</v>
      </c>
      <c r="F1349">
        <v>8</v>
      </c>
      <c r="I1349" s="49"/>
      <c r="J1349">
        <v>3</v>
      </c>
      <c r="K1349">
        <v>1</v>
      </c>
      <c r="L1349">
        <v>1</v>
      </c>
      <c r="M1349" s="49" t="s">
        <v>618</v>
      </c>
      <c r="N1349" s="49"/>
      <c r="O1349" s="49" t="s">
        <v>2598</v>
      </c>
      <c r="P1349">
        <v>5</v>
      </c>
      <c r="Q1349" t="s">
        <v>4646</v>
      </c>
      <c r="S1349" s="49"/>
      <c r="T1349" s="49"/>
      <c r="U1349" s="49"/>
      <c r="W1349" s="49"/>
      <c r="Z1349" s="49"/>
      <c r="AA1349" s="49"/>
      <c r="AB1349" s="49"/>
    </row>
    <row r="1350" spans="1:28" x14ac:dyDescent="0.25">
      <c r="A1350" t="s">
        <v>4647</v>
      </c>
      <c r="B1350" t="s">
        <v>1092</v>
      </c>
      <c r="C1350" t="s">
        <v>249</v>
      </c>
      <c r="D1350">
        <v>3</v>
      </c>
      <c r="E1350">
        <v>150</v>
      </c>
      <c r="F1350">
        <v>8</v>
      </c>
      <c r="I1350" s="49"/>
      <c r="J1350">
        <v>3</v>
      </c>
      <c r="K1350">
        <v>1</v>
      </c>
      <c r="L1350">
        <v>1</v>
      </c>
      <c r="M1350" s="49" t="s">
        <v>618</v>
      </c>
      <c r="N1350" s="49"/>
      <c r="O1350" s="49" t="s">
        <v>2598</v>
      </c>
      <c r="P1350">
        <v>5</v>
      </c>
      <c r="Q1350" t="s">
        <v>4648</v>
      </c>
      <c r="S1350" s="49"/>
      <c r="T1350" s="49"/>
      <c r="U1350" s="49"/>
      <c r="W1350" s="49"/>
      <c r="Z1350" s="49"/>
      <c r="AA1350" s="49"/>
      <c r="AB1350" s="49"/>
    </row>
    <row r="1351" spans="1:28" x14ac:dyDescent="0.25">
      <c r="A1351" t="s">
        <v>4649</v>
      </c>
      <c r="B1351" t="s">
        <v>1092</v>
      </c>
      <c r="C1351" t="s">
        <v>249</v>
      </c>
      <c r="D1351">
        <v>4</v>
      </c>
      <c r="E1351">
        <v>150</v>
      </c>
      <c r="F1351">
        <v>9</v>
      </c>
      <c r="I1351" s="49"/>
      <c r="J1351">
        <v>3</v>
      </c>
      <c r="K1351">
        <v>1</v>
      </c>
      <c r="L1351">
        <v>1</v>
      </c>
      <c r="M1351" s="49" t="s">
        <v>3856</v>
      </c>
      <c r="N1351" s="49"/>
      <c r="O1351" s="49" t="s">
        <v>4650</v>
      </c>
      <c r="P1351">
        <v>5</v>
      </c>
      <c r="Q1351" t="s">
        <v>4651</v>
      </c>
      <c r="S1351" s="49"/>
      <c r="T1351" s="49"/>
      <c r="U1351" s="49"/>
      <c r="W1351" s="49"/>
      <c r="Z1351" s="49"/>
      <c r="AA1351" s="49"/>
      <c r="AB1351" s="49"/>
    </row>
    <row r="1352" spans="1:28" x14ac:dyDescent="0.25">
      <c r="A1352" t="s">
        <v>4652</v>
      </c>
      <c r="B1352" t="s">
        <v>1092</v>
      </c>
      <c r="C1352" t="s">
        <v>256</v>
      </c>
      <c r="D1352">
        <v>1</v>
      </c>
      <c r="E1352">
        <v>50</v>
      </c>
      <c r="F1352">
        <v>8</v>
      </c>
      <c r="I1352" s="49"/>
      <c r="J1352">
        <v>2</v>
      </c>
      <c r="K1352">
        <v>1</v>
      </c>
      <c r="L1352">
        <v>2</v>
      </c>
      <c r="M1352" s="49" t="s">
        <v>618</v>
      </c>
      <c r="N1352" s="49"/>
      <c r="O1352" s="49" t="s">
        <v>4653</v>
      </c>
      <c r="P1352">
        <v>5</v>
      </c>
      <c r="Q1352" t="s">
        <v>4654</v>
      </c>
      <c r="S1352" s="49"/>
      <c r="T1352" s="49"/>
      <c r="U1352" s="49"/>
      <c r="W1352" s="49"/>
      <c r="Z1352" s="49"/>
      <c r="AA1352" s="49"/>
      <c r="AB1352" s="49"/>
    </row>
    <row r="1353" spans="1:28" x14ac:dyDescent="0.25">
      <c r="A1353" t="s">
        <v>4655</v>
      </c>
      <c r="B1353" t="s">
        <v>1092</v>
      </c>
      <c r="C1353" t="s">
        <v>256</v>
      </c>
      <c r="D1353">
        <v>2</v>
      </c>
      <c r="E1353">
        <v>50</v>
      </c>
      <c r="F1353">
        <v>8</v>
      </c>
      <c r="I1353" s="49"/>
      <c r="J1353">
        <v>2</v>
      </c>
      <c r="K1353">
        <v>1</v>
      </c>
      <c r="L1353">
        <v>2</v>
      </c>
      <c r="M1353" s="49" t="s">
        <v>618</v>
      </c>
      <c r="N1353" s="49"/>
      <c r="O1353" s="49" t="s">
        <v>4653</v>
      </c>
      <c r="P1353">
        <v>5</v>
      </c>
      <c r="Q1353" t="s">
        <v>4656</v>
      </c>
      <c r="S1353" s="49"/>
      <c r="T1353" s="49"/>
      <c r="U1353" s="49"/>
      <c r="W1353" s="49"/>
      <c r="Z1353" s="49"/>
      <c r="AA1353" s="49"/>
      <c r="AB1353" s="49"/>
    </row>
    <row r="1354" spans="1:28" x14ac:dyDescent="0.25">
      <c r="A1354" t="s">
        <v>4657</v>
      </c>
      <c r="B1354" t="s">
        <v>1092</v>
      </c>
      <c r="C1354" t="s">
        <v>256</v>
      </c>
      <c r="D1354">
        <v>3</v>
      </c>
      <c r="E1354">
        <v>50</v>
      </c>
      <c r="F1354">
        <v>8</v>
      </c>
      <c r="I1354" s="49"/>
      <c r="J1354">
        <v>2</v>
      </c>
      <c r="K1354">
        <v>1</v>
      </c>
      <c r="L1354">
        <v>2</v>
      </c>
      <c r="M1354" s="49" t="s">
        <v>618</v>
      </c>
      <c r="N1354" s="49"/>
      <c r="O1354" s="49" t="s">
        <v>4653</v>
      </c>
      <c r="P1354">
        <v>5</v>
      </c>
      <c r="Q1354" t="s">
        <v>4658</v>
      </c>
      <c r="S1354" s="49"/>
      <c r="T1354" s="49"/>
      <c r="U1354" s="49"/>
      <c r="W1354" s="49"/>
      <c r="Z1354" s="49"/>
      <c r="AA1354" s="49"/>
      <c r="AB1354" s="49"/>
    </row>
    <row r="1355" spans="1:28" x14ac:dyDescent="0.25">
      <c r="A1355" t="s">
        <v>4659</v>
      </c>
      <c r="B1355" t="s">
        <v>1092</v>
      </c>
      <c r="C1355" t="s">
        <v>41</v>
      </c>
      <c r="D1355">
        <v>1</v>
      </c>
      <c r="E1355">
        <v>75</v>
      </c>
      <c r="F1355">
        <v>8</v>
      </c>
      <c r="I1355" s="49"/>
      <c r="J1355">
        <v>2</v>
      </c>
      <c r="K1355">
        <v>1</v>
      </c>
      <c r="L1355">
        <v>2</v>
      </c>
      <c r="M1355" s="49" t="s">
        <v>618</v>
      </c>
      <c r="N1355" s="49"/>
      <c r="O1355" s="49" t="s">
        <v>2154</v>
      </c>
      <c r="P1355">
        <v>5</v>
      </c>
      <c r="Q1355" t="s">
        <v>4660</v>
      </c>
      <c r="S1355" s="49"/>
      <c r="T1355" s="49"/>
      <c r="U1355" s="49"/>
      <c r="W1355" s="49"/>
      <c r="Z1355" s="49"/>
      <c r="AA1355" s="49"/>
      <c r="AB1355" s="49"/>
    </row>
    <row r="1356" spans="1:28" x14ac:dyDescent="0.25">
      <c r="A1356" t="s">
        <v>4661</v>
      </c>
      <c r="B1356" t="s">
        <v>1092</v>
      </c>
      <c r="C1356" t="s">
        <v>41</v>
      </c>
      <c r="D1356">
        <v>2</v>
      </c>
      <c r="E1356">
        <v>75</v>
      </c>
      <c r="F1356">
        <v>8</v>
      </c>
      <c r="I1356" s="49"/>
      <c r="J1356">
        <v>2</v>
      </c>
      <c r="K1356">
        <v>1</v>
      </c>
      <c r="L1356">
        <v>2</v>
      </c>
      <c r="M1356" s="49" t="s">
        <v>618</v>
      </c>
      <c r="N1356" s="49"/>
      <c r="O1356" s="49" t="s">
        <v>2154</v>
      </c>
      <c r="P1356">
        <v>5</v>
      </c>
      <c r="Q1356" t="s">
        <v>4662</v>
      </c>
      <c r="S1356" s="49"/>
      <c r="T1356" s="49"/>
      <c r="U1356" s="49"/>
      <c r="W1356" s="49"/>
      <c r="Z1356" s="49"/>
      <c r="AA1356" s="49"/>
      <c r="AB1356" s="49"/>
    </row>
    <row r="1357" spans="1:28" x14ac:dyDescent="0.25">
      <c r="A1357" t="s">
        <v>4663</v>
      </c>
      <c r="B1357" t="s">
        <v>1092</v>
      </c>
      <c r="C1357" t="s">
        <v>41</v>
      </c>
      <c r="D1357">
        <v>3</v>
      </c>
      <c r="E1357">
        <v>75</v>
      </c>
      <c r="F1357">
        <v>8</v>
      </c>
      <c r="I1357" s="49"/>
      <c r="J1357">
        <v>2</v>
      </c>
      <c r="K1357">
        <v>1</v>
      </c>
      <c r="L1357">
        <v>2</v>
      </c>
      <c r="M1357" s="49" t="s">
        <v>3856</v>
      </c>
      <c r="N1357" s="49"/>
      <c r="O1357" s="49" t="s">
        <v>3882</v>
      </c>
      <c r="P1357">
        <v>5</v>
      </c>
      <c r="Q1357" t="s">
        <v>4664</v>
      </c>
      <c r="S1357" s="49"/>
      <c r="T1357" s="49"/>
      <c r="U1357" s="49"/>
      <c r="W1357" s="49"/>
      <c r="Z1357" s="49"/>
      <c r="AA1357" s="49"/>
      <c r="AB1357" s="49"/>
    </row>
    <row r="1358" spans="1:28" x14ac:dyDescent="0.25">
      <c r="A1358" t="s">
        <v>4665</v>
      </c>
      <c r="B1358" t="s">
        <v>1092</v>
      </c>
      <c r="C1358" t="s">
        <v>41</v>
      </c>
      <c r="D1358">
        <v>4</v>
      </c>
      <c r="E1358">
        <v>75</v>
      </c>
      <c r="F1358">
        <v>8</v>
      </c>
      <c r="I1358" s="49"/>
      <c r="J1358">
        <v>2</v>
      </c>
      <c r="K1358">
        <v>1</v>
      </c>
      <c r="L1358">
        <v>2</v>
      </c>
      <c r="M1358" s="49" t="s">
        <v>3856</v>
      </c>
      <c r="N1358" s="49"/>
      <c r="O1358" s="49" t="s">
        <v>4666</v>
      </c>
      <c r="P1358">
        <v>5</v>
      </c>
      <c r="Q1358" t="s">
        <v>4667</v>
      </c>
      <c r="S1358" s="49"/>
      <c r="T1358" s="49"/>
      <c r="U1358" s="49"/>
      <c r="W1358" s="49"/>
      <c r="Z1358" s="49"/>
      <c r="AA1358" s="49"/>
      <c r="AB1358" s="49"/>
    </row>
    <row r="1359" spans="1:28" x14ac:dyDescent="0.25">
      <c r="A1359" t="s">
        <v>4668</v>
      </c>
      <c r="B1359" t="s">
        <v>1092</v>
      </c>
      <c r="C1359" t="s">
        <v>45</v>
      </c>
      <c r="D1359">
        <v>1</v>
      </c>
      <c r="E1359">
        <v>150</v>
      </c>
      <c r="F1359">
        <v>12</v>
      </c>
      <c r="I1359" s="49"/>
      <c r="J1359">
        <v>2</v>
      </c>
      <c r="K1359">
        <v>1</v>
      </c>
      <c r="L1359">
        <v>2</v>
      </c>
      <c r="M1359" s="49" t="s">
        <v>618</v>
      </c>
      <c r="N1359" s="49"/>
      <c r="O1359" s="49" t="s">
        <v>4669</v>
      </c>
      <c r="P1359">
        <v>5</v>
      </c>
      <c r="Q1359" t="s">
        <v>4670</v>
      </c>
      <c r="S1359" s="49"/>
      <c r="T1359" s="49"/>
      <c r="U1359" s="49"/>
      <c r="W1359" s="49"/>
      <c r="Z1359" s="49"/>
      <c r="AA1359" s="49"/>
      <c r="AB1359" s="49"/>
    </row>
    <row r="1360" spans="1:28" x14ac:dyDescent="0.25">
      <c r="A1360" t="s">
        <v>4671</v>
      </c>
      <c r="B1360" t="s">
        <v>1092</v>
      </c>
      <c r="C1360" t="s">
        <v>45</v>
      </c>
      <c r="D1360">
        <v>2</v>
      </c>
      <c r="E1360">
        <v>150</v>
      </c>
      <c r="F1360">
        <v>11</v>
      </c>
      <c r="I1360" s="49"/>
      <c r="J1360">
        <v>2</v>
      </c>
      <c r="K1360">
        <v>1</v>
      </c>
      <c r="L1360">
        <v>2</v>
      </c>
      <c r="M1360" s="49" t="s">
        <v>610</v>
      </c>
      <c r="N1360" s="49"/>
      <c r="O1360" s="49" t="s">
        <v>4672</v>
      </c>
      <c r="P1360">
        <v>5</v>
      </c>
      <c r="Q1360" t="s">
        <v>4673</v>
      </c>
      <c r="S1360" s="49"/>
      <c r="T1360" s="49"/>
      <c r="U1360" s="49"/>
      <c r="W1360" s="49"/>
      <c r="Z1360" s="49"/>
      <c r="AA1360" s="49"/>
      <c r="AB1360" s="49"/>
    </row>
    <row r="1361" spans="1:28" x14ac:dyDescent="0.25">
      <c r="A1361" t="s">
        <v>4674</v>
      </c>
      <c r="B1361" t="s">
        <v>1092</v>
      </c>
      <c r="C1361" t="s">
        <v>45</v>
      </c>
      <c r="D1361">
        <v>3</v>
      </c>
      <c r="E1361">
        <v>150</v>
      </c>
      <c r="F1361">
        <v>10</v>
      </c>
      <c r="I1361" s="49"/>
      <c r="J1361">
        <v>2</v>
      </c>
      <c r="K1361">
        <v>1</v>
      </c>
      <c r="L1361">
        <v>2</v>
      </c>
      <c r="M1361" s="49" t="s">
        <v>610</v>
      </c>
      <c r="N1361" s="49"/>
      <c r="O1361" s="49" t="s">
        <v>4672</v>
      </c>
      <c r="P1361">
        <v>5</v>
      </c>
      <c r="Q1361" t="s">
        <v>4675</v>
      </c>
      <c r="S1361" s="49"/>
      <c r="T1361" s="49"/>
      <c r="U1361" s="49"/>
      <c r="W1361" s="49"/>
      <c r="Z1361" s="49"/>
      <c r="AA1361" s="49"/>
      <c r="AB1361" s="49"/>
    </row>
    <row r="1362" spans="1:28" x14ac:dyDescent="0.25">
      <c r="A1362" t="s">
        <v>4676</v>
      </c>
      <c r="B1362" t="s">
        <v>1092</v>
      </c>
      <c r="C1362" t="s">
        <v>15</v>
      </c>
      <c r="D1362">
        <v>1</v>
      </c>
      <c r="E1362">
        <v>75</v>
      </c>
      <c r="G1362">
        <v>49.8</v>
      </c>
      <c r="I1362" s="49"/>
      <c r="M1362" s="49"/>
      <c r="N1362" s="49"/>
      <c r="O1362" s="49" t="s">
        <v>4677</v>
      </c>
      <c r="P1362">
        <v>5</v>
      </c>
      <c r="Q1362" t="s">
        <v>4678</v>
      </c>
      <c r="S1362" s="49"/>
      <c r="T1362" s="49"/>
      <c r="U1362" s="49"/>
      <c r="W1362" s="49"/>
      <c r="Z1362" s="49"/>
      <c r="AA1362" s="49"/>
      <c r="AB1362" s="49"/>
    </row>
    <row r="1363" spans="1:28" x14ac:dyDescent="0.25">
      <c r="A1363" t="s">
        <v>4679</v>
      </c>
      <c r="B1363" t="s">
        <v>1092</v>
      </c>
      <c r="C1363" t="s">
        <v>15</v>
      </c>
      <c r="D1363">
        <v>2</v>
      </c>
      <c r="E1363">
        <v>75</v>
      </c>
      <c r="G1363">
        <v>49.8</v>
      </c>
      <c r="I1363" s="49"/>
      <c r="M1363" s="49"/>
      <c r="N1363" s="49"/>
      <c r="O1363" s="49" t="s">
        <v>4677</v>
      </c>
      <c r="P1363">
        <v>5</v>
      </c>
      <c r="Q1363" t="s">
        <v>4680</v>
      </c>
      <c r="S1363" s="49"/>
      <c r="T1363" s="49"/>
      <c r="U1363" s="49"/>
      <c r="W1363" s="49"/>
      <c r="Z1363" s="49"/>
      <c r="AA1363" s="49"/>
      <c r="AB1363" s="49"/>
    </row>
    <row r="1364" spans="1:28" x14ac:dyDescent="0.25">
      <c r="A1364" t="s">
        <v>4681</v>
      </c>
      <c r="B1364" t="s">
        <v>1092</v>
      </c>
      <c r="C1364" t="s">
        <v>15</v>
      </c>
      <c r="D1364">
        <v>3</v>
      </c>
      <c r="E1364">
        <v>75</v>
      </c>
      <c r="G1364">
        <v>49.8</v>
      </c>
      <c r="I1364" s="49"/>
      <c r="M1364" s="49"/>
      <c r="N1364" s="49"/>
      <c r="O1364" s="49" t="s">
        <v>4677</v>
      </c>
      <c r="P1364">
        <v>5</v>
      </c>
      <c r="Q1364" t="s">
        <v>4682</v>
      </c>
      <c r="S1364" s="49"/>
      <c r="T1364" s="49"/>
      <c r="U1364" s="49"/>
      <c r="W1364" s="49"/>
      <c r="Z1364" s="49"/>
      <c r="AA1364" s="49"/>
      <c r="AB1364" s="49"/>
    </row>
    <row r="1365" spans="1:28" x14ac:dyDescent="0.25">
      <c r="A1365" t="s">
        <v>4683</v>
      </c>
      <c r="B1365" t="s">
        <v>1092</v>
      </c>
      <c r="C1365" t="s">
        <v>356</v>
      </c>
      <c r="D1365">
        <v>2</v>
      </c>
      <c r="G1365">
        <v>225</v>
      </c>
      <c r="H1365">
        <v>1</v>
      </c>
      <c r="I1365" s="49" t="s">
        <v>3957</v>
      </c>
      <c r="M1365" s="49"/>
      <c r="N1365" s="49"/>
      <c r="O1365" s="49" t="s">
        <v>4062</v>
      </c>
      <c r="P1365">
        <v>5</v>
      </c>
      <c r="Q1365" t="s">
        <v>1095</v>
      </c>
      <c r="S1365" s="49"/>
      <c r="T1365" s="49"/>
      <c r="U1365" s="49"/>
      <c r="W1365" s="49"/>
      <c r="Z1365" s="49"/>
      <c r="AA1365" s="49"/>
      <c r="AB1365" s="49"/>
    </row>
    <row r="1366" spans="1:28" x14ac:dyDescent="0.25">
      <c r="A1366" t="s">
        <v>4684</v>
      </c>
      <c r="B1366" t="s">
        <v>1096</v>
      </c>
      <c r="C1366" t="s">
        <v>389</v>
      </c>
      <c r="D1366">
        <v>1</v>
      </c>
      <c r="E1366">
        <v>0</v>
      </c>
      <c r="F1366">
        <v>12</v>
      </c>
      <c r="I1366" s="49"/>
      <c r="M1366" s="49"/>
      <c r="N1366" s="49"/>
      <c r="O1366" s="49"/>
      <c r="P1366">
        <v>5</v>
      </c>
      <c r="Q1366" t="s">
        <v>1098</v>
      </c>
      <c r="S1366" s="49"/>
      <c r="T1366" s="49"/>
      <c r="U1366" s="49"/>
      <c r="W1366" s="49"/>
      <c r="Z1366" s="49"/>
      <c r="AA1366" s="49"/>
      <c r="AB1366" s="49"/>
    </row>
    <row r="1367" spans="1:28" x14ac:dyDescent="0.25">
      <c r="A1367" t="s">
        <v>4685</v>
      </c>
      <c r="B1367" t="s">
        <v>1096</v>
      </c>
      <c r="C1367" t="s">
        <v>411</v>
      </c>
      <c r="D1367">
        <v>1</v>
      </c>
      <c r="E1367">
        <v>20</v>
      </c>
      <c r="F1367">
        <v>10</v>
      </c>
      <c r="I1367" s="49"/>
      <c r="M1367" s="49"/>
      <c r="N1367" s="49"/>
      <c r="O1367" s="49"/>
      <c r="P1367">
        <v>5</v>
      </c>
      <c r="Q1367" t="s">
        <v>4686</v>
      </c>
      <c r="S1367" s="49"/>
      <c r="T1367" s="49"/>
      <c r="U1367" s="49"/>
      <c r="W1367" s="49"/>
      <c r="Z1367" s="49"/>
      <c r="AA1367" s="49"/>
      <c r="AB1367" s="49"/>
    </row>
    <row r="1368" spans="1:28" x14ac:dyDescent="0.25">
      <c r="A1368" t="s">
        <v>4687</v>
      </c>
      <c r="B1368" t="s">
        <v>1096</v>
      </c>
      <c r="C1368" t="s">
        <v>403</v>
      </c>
      <c r="D1368">
        <v>1</v>
      </c>
      <c r="E1368">
        <v>0</v>
      </c>
      <c r="F1368">
        <v>12</v>
      </c>
      <c r="I1368" s="49"/>
      <c r="M1368" s="49"/>
      <c r="N1368" s="49"/>
      <c r="O1368" s="49"/>
      <c r="P1368">
        <v>5</v>
      </c>
      <c r="Q1368" t="s">
        <v>4688</v>
      </c>
      <c r="S1368" s="49"/>
      <c r="T1368" s="49"/>
      <c r="U1368" s="49"/>
      <c r="W1368" s="49"/>
      <c r="Z1368" s="49"/>
      <c r="AA1368" s="49"/>
      <c r="AB1368" s="49"/>
    </row>
    <row r="1369" spans="1:28" x14ac:dyDescent="0.25">
      <c r="A1369" t="s">
        <v>4689</v>
      </c>
      <c r="B1369" t="s">
        <v>1096</v>
      </c>
      <c r="C1369" t="s">
        <v>1404</v>
      </c>
      <c r="D1369">
        <v>1</v>
      </c>
      <c r="E1369">
        <v>60</v>
      </c>
      <c r="F1369">
        <v>8</v>
      </c>
      <c r="I1369" s="49"/>
      <c r="J1369">
        <v>3</v>
      </c>
      <c r="K1369">
        <v>1</v>
      </c>
      <c r="L1369">
        <v>1</v>
      </c>
      <c r="M1369" s="49" t="s">
        <v>3856</v>
      </c>
      <c r="N1369" s="49"/>
      <c r="O1369" s="49" t="s">
        <v>4690</v>
      </c>
      <c r="P1369">
        <v>5</v>
      </c>
      <c r="Q1369" t="s">
        <v>4691</v>
      </c>
      <c r="S1369" s="49"/>
      <c r="T1369" s="49"/>
      <c r="U1369" s="49"/>
      <c r="W1369" s="49"/>
      <c r="Z1369" s="49"/>
      <c r="AA1369" s="49"/>
      <c r="AB1369" s="49"/>
    </row>
    <row r="1370" spans="1:28" x14ac:dyDescent="0.25">
      <c r="A1370" t="s">
        <v>4692</v>
      </c>
      <c r="B1370" t="s">
        <v>1096</v>
      </c>
      <c r="C1370" t="s">
        <v>1404</v>
      </c>
      <c r="D1370">
        <v>2</v>
      </c>
      <c r="E1370">
        <v>60</v>
      </c>
      <c r="F1370">
        <v>7</v>
      </c>
      <c r="I1370" s="49"/>
      <c r="J1370">
        <v>3</v>
      </c>
      <c r="K1370">
        <v>1</v>
      </c>
      <c r="L1370">
        <v>1</v>
      </c>
      <c r="M1370" s="49" t="s">
        <v>3856</v>
      </c>
      <c r="N1370" s="49"/>
      <c r="O1370" s="49" t="s">
        <v>4690</v>
      </c>
      <c r="P1370">
        <v>5</v>
      </c>
      <c r="Q1370" t="s">
        <v>4693</v>
      </c>
      <c r="S1370" s="49"/>
      <c r="T1370" s="49"/>
      <c r="U1370" s="49"/>
      <c r="W1370" s="49"/>
      <c r="Z1370" s="49"/>
      <c r="AA1370" s="49"/>
      <c r="AB1370" s="49"/>
    </row>
    <row r="1371" spans="1:28" x14ac:dyDescent="0.25">
      <c r="A1371" t="s">
        <v>4694</v>
      </c>
      <c r="B1371" t="s">
        <v>1096</v>
      </c>
      <c r="C1371" t="s">
        <v>1404</v>
      </c>
      <c r="D1371">
        <v>3</v>
      </c>
      <c r="E1371">
        <v>60</v>
      </c>
      <c r="F1371">
        <v>6</v>
      </c>
      <c r="I1371" s="49"/>
      <c r="J1371">
        <v>3</v>
      </c>
      <c r="K1371">
        <v>1</v>
      </c>
      <c r="L1371">
        <v>1</v>
      </c>
      <c r="M1371" s="49" t="s">
        <v>610</v>
      </c>
      <c r="N1371" s="49"/>
      <c r="O1371" s="49" t="s">
        <v>4695</v>
      </c>
      <c r="P1371">
        <v>5</v>
      </c>
      <c r="Q1371" t="s">
        <v>4696</v>
      </c>
      <c r="S1371" s="49"/>
      <c r="T1371" s="49"/>
      <c r="U1371" s="49"/>
      <c r="W1371" s="49"/>
      <c r="Z1371" s="49"/>
      <c r="AA1371" s="49"/>
      <c r="AB1371" s="49"/>
    </row>
    <row r="1372" spans="1:28" x14ac:dyDescent="0.25">
      <c r="A1372" t="s">
        <v>4697</v>
      </c>
      <c r="B1372" t="s">
        <v>1096</v>
      </c>
      <c r="C1372" t="s">
        <v>1404</v>
      </c>
      <c r="D1372">
        <v>4</v>
      </c>
      <c r="E1372">
        <v>60</v>
      </c>
      <c r="F1372">
        <v>7</v>
      </c>
      <c r="I1372" s="49"/>
      <c r="J1372">
        <v>3</v>
      </c>
      <c r="K1372">
        <v>1</v>
      </c>
      <c r="L1372">
        <v>1</v>
      </c>
      <c r="M1372" s="49" t="s">
        <v>610</v>
      </c>
      <c r="N1372" s="49"/>
      <c r="O1372" s="49" t="s">
        <v>4695</v>
      </c>
      <c r="P1372">
        <v>5</v>
      </c>
      <c r="Q1372" t="s">
        <v>4698</v>
      </c>
      <c r="S1372" s="49"/>
      <c r="T1372" s="49"/>
      <c r="U1372" s="49"/>
      <c r="W1372" s="49"/>
      <c r="Z1372" s="49"/>
      <c r="AA1372" s="49"/>
      <c r="AB1372" s="49"/>
    </row>
    <row r="1373" spans="1:28" x14ac:dyDescent="0.25">
      <c r="A1373" t="s">
        <v>4699</v>
      </c>
      <c r="B1373" t="s">
        <v>1096</v>
      </c>
      <c r="C1373" t="s">
        <v>2295</v>
      </c>
      <c r="D1373">
        <v>1</v>
      </c>
      <c r="E1373">
        <v>60</v>
      </c>
      <c r="F1373">
        <v>12</v>
      </c>
      <c r="I1373" s="49"/>
      <c r="J1373">
        <v>2</v>
      </c>
      <c r="K1373">
        <v>1</v>
      </c>
      <c r="L1373">
        <v>2</v>
      </c>
      <c r="M1373" s="49" t="s">
        <v>618</v>
      </c>
      <c r="N1373" s="49"/>
      <c r="O1373" s="49" t="s">
        <v>4700</v>
      </c>
      <c r="P1373">
        <v>5</v>
      </c>
      <c r="Q1373" t="s">
        <v>4701</v>
      </c>
      <c r="S1373" s="49"/>
      <c r="T1373" s="49"/>
      <c r="U1373" s="49"/>
      <c r="W1373" s="49"/>
      <c r="Z1373" s="49"/>
      <c r="AA1373" s="49"/>
      <c r="AB1373" s="49"/>
    </row>
    <row r="1374" spans="1:28" x14ac:dyDescent="0.25">
      <c r="A1374" t="s">
        <v>4702</v>
      </c>
      <c r="B1374" t="s">
        <v>1096</v>
      </c>
      <c r="C1374" t="s">
        <v>2295</v>
      </c>
      <c r="D1374">
        <v>2</v>
      </c>
      <c r="E1374">
        <v>60</v>
      </c>
      <c r="F1374">
        <v>10</v>
      </c>
      <c r="I1374" s="49"/>
      <c r="J1374">
        <v>2</v>
      </c>
      <c r="K1374">
        <v>1</v>
      </c>
      <c r="L1374">
        <v>2</v>
      </c>
      <c r="M1374" s="49" t="s">
        <v>618</v>
      </c>
      <c r="N1374" s="49"/>
      <c r="O1374" s="49" t="s">
        <v>4700</v>
      </c>
      <c r="P1374">
        <v>5</v>
      </c>
      <c r="Q1374" t="s">
        <v>4703</v>
      </c>
      <c r="S1374" s="49"/>
      <c r="T1374" s="49"/>
      <c r="U1374" s="49"/>
      <c r="W1374" s="49"/>
      <c r="Z1374" s="49"/>
      <c r="AA1374" s="49"/>
      <c r="AB1374" s="49"/>
    </row>
    <row r="1375" spans="1:28" x14ac:dyDescent="0.25">
      <c r="A1375" t="s">
        <v>4704</v>
      </c>
      <c r="B1375" t="s">
        <v>1096</v>
      </c>
      <c r="C1375" t="s">
        <v>2295</v>
      </c>
      <c r="D1375">
        <v>3</v>
      </c>
      <c r="E1375">
        <v>60</v>
      </c>
      <c r="F1375">
        <v>12</v>
      </c>
      <c r="I1375" s="49"/>
      <c r="J1375">
        <v>2</v>
      </c>
      <c r="K1375">
        <v>1</v>
      </c>
      <c r="L1375">
        <v>2</v>
      </c>
      <c r="M1375" s="49" t="s">
        <v>618</v>
      </c>
      <c r="N1375" s="49"/>
      <c r="O1375" s="49" t="s">
        <v>4705</v>
      </c>
      <c r="P1375">
        <v>5</v>
      </c>
      <c r="Q1375" t="s">
        <v>4706</v>
      </c>
      <c r="S1375" s="49"/>
      <c r="T1375" s="49"/>
      <c r="U1375" s="49"/>
      <c r="W1375" s="49"/>
      <c r="Z1375" s="49"/>
      <c r="AA1375" s="49"/>
      <c r="AB1375" s="49"/>
    </row>
    <row r="1376" spans="1:28" x14ac:dyDescent="0.25">
      <c r="A1376" t="s">
        <v>4707</v>
      </c>
      <c r="B1376" t="s">
        <v>1096</v>
      </c>
      <c r="C1376" t="s">
        <v>192</v>
      </c>
      <c r="D1376">
        <v>1</v>
      </c>
      <c r="E1376">
        <v>30</v>
      </c>
      <c r="F1376">
        <v>8</v>
      </c>
      <c r="I1376" s="49"/>
      <c r="J1376">
        <v>3</v>
      </c>
      <c r="K1376">
        <v>1</v>
      </c>
      <c r="L1376">
        <v>2</v>
      </c>
      <c r="M1376" s="49" t="s">
        <v>2289</v>
      </c>
      <c r="N1376" s="49"/>
      <c r="O1376" s="49" t="s">
        <v>4708</v>
      </c>
      <c r="P1376">
        <v>5</v>
      </c>
      <c r="Q1376" t="s">
        <v>4709</v>
      </c>
      <c r="S1376" s="49"/>
      <c r="T1376" s="49"/>
      <c r="U1376" s="49"/>
      <c r="W1376" s="49"/>
      <c r="Z1376" s="49"/>
      <c r="AA1376" s="49"/>
      <c r="AB1376" s="49"/>
    </row>
    <row r="1377" spans="1:28" x14ac:dyDescent="0.25">
      <c r="A1377" t="s">
        <v>4710</v>
      </c>
      <c r="B1377" t="s">
        <v>1096</v>
      </c>
      <c r="C1377" t="s">
        <v>192</v>
      </c>
      <c r="D1377">
        <v>2</v>
      </c>
      <c r="E1377">
        <v>40</v>
      </c>
      <c r="F1377">
        <v>8</v>
      </c>
      <c r="I1377" s="49"/>
      <c r="J1377">
        <v>3</v>
      </c>
      <c r="K1377">
        <v>1</v>
      </c>
      <c r="L1377">
        <v>2</v>
      </c>
      <c r="M1377" s="49" t="s">
        <v>618</v>
      </c>
      <c r="N1377" s="49"/>
      <c r="O1377" s="49" t="s">
        <v>3213</v>
      </c>
      <c r="P1377">
        <v>5</v>
      </c>
      <c r="Q1377" t="s">
        <v>4711</v>
      </c>
      <c r="S1377" s="49"/>
      <c r="T1377" s="49"/>
      <c r="U1377" s="49"/>
      <c r="W1377" s="49"/>
      <c r="Z1377" s="49"/>
      <c r="AA1377" s="49"/>
      <c r="AB1377" s="49"/>
    </row>
    <row r="1378" spans="1:28" x14ac:dyDescent="0.25">
      <c r="A1378" t="s">
        <v>4712</v>
      </c>
      <c r="B1378" t="s">
        <v>1096</v>
      </c>
      <c r="C1378" t="s">
        <v>192</v>
      </c>
      <c r="D1378">
        <v>3</v>
      </c>
      <c r="E1378">
        <v>45</v>
      </c>
      <c r="F1378">
        <v>5</v>
      </c>
      <c r="I1378" s="49"/>
      <c r="J1378">
        <v>3</v>
      </c>
      <c r="K1378">
        <v>1</v>
      </c>
      <c r="L1378">
        <v>2</v>
      </c>
      <c r="M1378" s="49" t="s">
        <v>3856</v>
      </c>
      <c r="N1378" s="49"/>
      <c r="O1378" s="49" t="s">
        <v>4713</v>
      </c>
      <c r="P1378">
        <v>5</v>
      </c>
      <c r="Q1378" t="s">
        <v>4714</v>
      </c>
      <c r="S1378" s="49"/>
      <c r="T1378" s="49"/>
      <c r="U1378" s="49"/>
      <c r="W1378" s="49"/>
      <c r="Z1378" s="49"/>
      <c r="AA1378" s="49"/>
      <c r="AB1378" s="49"/>
    </row>
    <row r="1379" spans="1:28" x14ac:dyDescent="0.25">
      <c r="A1379" t="s">
        <v>4715</v>
      </c>
      <c r="B1379" t="s">
        <v>1096</v>
      </c>
      <c r="C1379" t="s">
        <v>214</v>
      </c>
      <c r="D1379">
        <v>1</v>
      </c>
      <c r="E1379">
        <v>50</v>
      </c>
      <c r="F1379">
        <v>12</v>
      </c>
      <c r="I1379" s="49"/>
      <c r="J1379">
        <v>2</v>
      </c>
      <c r="K1379">
        <v>1</v>
      </c>
      <c r="L1379">
        <v>2</v>
      </c>
      <c r="M1379" s="49" t="s">
        <v>618</v>
      </c>
      <c r="N1379" s="49"/>
      <c r="O1379" s="49" t="s">
        <v>2154</v>
      </c>
      <c r="P1379">
        <v>5</v>
      </c>
      <c r="Q1379" t="s">
        <v>4716</v>
      </c>
      <c r="S1379" s="49"/>
      <c r="T1379" s="49"/>
      <c r="U1379" s="49"/>
      <c r="W1379" s="49"/>
      <c r="Z1379" s="49"/>
      <c r="AA1379" s="49"/>
      <c r="AB1379" s="49"/>
    </row>
    <row r="1380" spans="1:28" x14ac:dyDescent="0.25">
      <c r="A1380" t="s">
        <v>4717</v>
      </c>
      <c r="B1380" t="s">
        <v>1096</v>
      </c>
      <c r="C1380" t="s">
        <v>214</v>
      </c>
      <c r="D1380">
        <v>2</v>
      </c>
      <c r="E1380">
        <v>50</v>
      </c>
      <c r="F1380">
        <v>10</v>
      </c>
      <c r="I1380" s="49"/>
      <c r="J1380">
        <v>2</v>
      </c>
      <c r="K1380">
        <v>1</v>
      </c>
      <c r="L1380">
        <v>2</v>
      </c>
      <c r="M1380" s="49" t="s">
        <v>618</v>
      </c>
      <c r="N1380" s="49"/>
      <c r="O1380" s="49" t="s">
        <v>2154</v>
      </c>
      <c r="P1380">
        <v>5</v>
      </c>
      <c r="Q1380" t="s">
        <v>4718</v>
      </c>
      <c r="S1380" s="49"/>
      <c r="T1380" s="49"/>
      <c r="U1380" s="49"/>
      <c r="W1380" s="49"/>
      <c r="Z1380" s="49"/>
      <c r="AA1380" s="49"/>
      <c r="AB1380" s="49"/>
    </row>
    <row r="1381" spans="1:28" x14ac:dyDescent="0.25">
      <c r="A1381" t="s">
        <v>4719</v>
      </c>
      <c r="B1381" t="s">
        <v>1096</v>
      </c>
      <c r="C1381" t="s">
        <v>214</v>
      </c>
      <c r="D1381">
        <v>3</v>
      </c>
      <c r="E1381">
        <v>50</v>
      </c>
      <c r="F1381">
        <v>9</v>
      </c>
      <c r="I1381" s="49"/>
      <c r="J1381">
        <v>2</v>
      </c>
      <c r="K1381">
        <v>1</v>
      </c>
      <c r="L1381">
        <v>2</v>
      </c>
      <c r="M1381" s="49" t="s">
        <v>3856</v>
      </c>
      <c r="N1381" s="49"/>
      <c r="O1381" s="49" t="s">
        <v>3882</v>
      </c>
      <c r="P1381">
        <v>5</v>
      </c>
      <c r="Q1381" t="s">
        <v>4720</v>
      </c>
      <c r="S1381" s="49"/>
      <c r="T1381" s="49"/>
      <c r="U1381" s="49"/>
      <c r="W1381" s="49"/>
      <c r="Z1381" s="49"/>
      <c r="AA1381" s="49"/>
      <c r="AB1381" s="49"/>
    </row>
    <row r="1382" spans="1:28" x14ac:dyDescent="0.25">
      <c r="A1382" t="s">
        <v>4721</v>
      </c>
      <c r="B1382" t="s">
        <v>1096</v>
      </c>
      <c r="C1382" t="s">
        <v>214</v>
      </c>
      <c r="D1382">
        <v>4</v>
      </c>
      <c r="E1382">
        <v>50</v>
      </c>
      <c r="F1382">
        <v>8</v>
      </c>
      <c r="I1382" s="49"/>
      <c r="J1382">
        <v>2</v>
      </c>
      <c r="K1382">
        <v>1</v>
      </c>
      <c r="L1382">
        <v>2</v>
      </c>
      <c r="M1382" s="49" t="s">
        <v>3856</v>
      </c>
      <c r="N1382" s="49"/>
      <c r="O1382" s="49" t="s">
        <v>3882</v>
      </c>
      <c r="P1382">
        <v>5</v>
      </c>
      <c r="Q1382" t="s">
        <v>4722</v>
      </c>
      <c r="S1382" s="49"/>
      <c r="T1382" s="49"/>
      <c r="U1382" s="49"/>
      <c r="W1382" s="49"/>
      <c r="Z1382" s="49"/>
      <c r="AA1382" s="49"/>
      <c r="AB1382" s="49"/>
    </row>
    <row r="1383" spans="1:28" x14ac:dyDescent="0.25">
      <c r="A1383" t="s">
        <v>4723</v>
      </c>
      <c r="B1383" t="s">
        <v>1096</v>
      </c>
      <c r="C1383" t="s">
        <v>217</v>
      </c>
      <c r="D1383">
        <v>1</v>
      </c>
      <c r="E1383">
        <v>12.5</v>
      </c>
      <c r="F1383">
        <v>10</v>
      </c>
      <c r="I1383" s="49"/>
      <c r="J1383">
        <v>3</v>
      </c>
      <c r="K1383">
        <v>1</v>
      </c>
      <c r="L1383">
        <v>3</v>
      </c>
      <c r="M1383" s="49" t="s">
        <v>618</v>
      </c>
      <c r="N1383" s="49"/>
      <c r="O1383" s="49" t="s">
        <v>4724</v>
      </c>
      <c r="P1383">
        <v>5</v>
      </c>
      <c r="Q1383" t="s">
        <v>4725</v>
      </c>
      <c r="S1383" s="49"/>
      <c r="T1383" s="49"/>
      <c r="U1383" s="49"/>
      <c r="W1383" s="49"/>
      <c r="Z1383" s="49"/>
      <c r="AA1383" s="49"/>
      <c r="AB1383" s="49"/>
    </row>
    <row r="1384" spans="1:28" x14ac:dyDescent="0.25">
      <c r="A1384" t="s">
        <v>4726</v>
      </c>
      <c r="B1384" t="s">
        <v>1096</v>
      </c>
      <c r="C1384" t="s">
        <v>217</v>
      </c>
      <c r="D1384">
        <v>2</v>
      </c>
      <c r="E1384">
        <v>15</v>
      </c>
      <c r="F1384">
        <v>10</v>
      </c>
      <c r="I1384" s="49"/>
      <c r="J1384">
        <v>3</v>
      </c>
      <c r="K1384">
        <v>1</v>
      </c>
      <c r="L1384">
        <v>3</v>
      </c>
      <c r="M1384" s="49" t="s">
        <v>618</v>
      </c>
      <c r="N1384" s="49"/>
      <c r="O1384" s="49" t="s">
        <v>4727</v>
      </c>
      <c r="P1384">
        <v>5</v>
      </c>
      <c r="Q1384" t="s">
        <v>4728</v>
      </c>
      <c r="S1384" s="49"/>
      <c r="T1384" s="49"/>
      <c r="U1384" s="49"/>
      <c r="W1384" s="49"/>
      <c r="Z1384" s="49"/>
      <c r="AA1384" s="49"/>
      <c r="AB1384" s="49"/>
    </row>
    <row r="1385" spans="1:28" x14ac:dyDescent="0.25">
      <c r="A1385" t="s">
        <v>4729</v>
      </c>
      <c r="B1385" t="s">
        <v>1096</v>
      </c>
      <c r="C1385" t="s">
        <v>217</v>
      </c>
      <c r="D1385">
        <v>3</v>
      </c>
      <c r="E1385">
        <v>15</v>
      </c>
      <c r="F1385">
        <v>10</v>
      </c>
      <c r="I1385" s="49"/>
      <c r="J1385">
        <v>3</v>
      </c>
      <c r="K1385">
        <v>1</v>
      </c>
      <c r="L1385">
        <v>3</v>
      </c>
      <c r="M1385" s="49" t="s">
        <v>618</v>
      </c>
      <c r="N1385" s="49"/>
      <c r="O1385" s="49" t="s">
        <v>4727</v>
      </c>
      <c r="P1385">
        <v>5</v>
      </c>
      <c r="Q1385" t="s">
        <v>4730</v>
      </c>
      <c r="S1385" s="49"/>
      <c r="T1385" s="49"/>
      <c r="U1385" s="49"/>
      <c r="W1385" s="49"/>
      <c r="Z1385" s="49"/>
      <c r="AA1385" s="49"/>
      <c r="AB1385" s="49"/>
    </row>
    <row r="1386" spans="1:28" x14ac:dyDescent="0.25">
      <c r="A1386" t="s">
        <v>4731</v>
      </c>
      <c r="B1386" t="s">
        <v>1096</v>
      </c>
      <c r="C1386" t="s">
        <v>303</v>
      </c>
      <c r="D1386">
        <v>1</v>
      </c>
      <c r="E1386">
        <v>10</v>
      </c>
      <c r="F1386">
        <v>15</v>
      </c>
      <c r="I1386" s="49"/>
      <c r="J1386">
        <v>2</v>
      </c>
      <c r="K1386">
        <v>2</v>
      </c>
      <c r="L1386">
        <v>2</v>
      </c>
      <c r="M1386" s="49" t="s">
        <v>618</v>
      </c>
      <c r="N1386" s="49"/>
      <c r="O1386" s="49" t="s">
        <v>3218</v>
      </c>
      <c r="P1386">
        <v>5</v>
      </c>
      <c r="Q1386" t="s">
        <v>4732</v>
      </c>
      <c r="S1386" s="49"/>
      <c r="T1386" s="49"/>
      <c r="U1386" s="49"/>
      <c r="W1386" s="49"/>
      <c r="Z1386" s="49"/>
      <c r="AA1386" s="49"/>
      <c r="AB1386" s="49"/>
    </row>
    <row r="1387" spans="1:28" x14ac:dyDescent="0.25">
      <c r="A1387" t="s">
        <v>4733</v>
      </c>
      <c r="B1387" t="s">
        <v>1096</v>
      </c>
      <c r="C1387" t="s">
        <v>303</v>
      </c>
      <c r="D1387">
        <v>2</v>
      </c>
      <c r="E1387">
        <v>10</v>
      </c>
      <c r="F1387">
        <v>15</v>
      </c>
      <c r="I1387" s="49"/>
      <c r="J1387">
        <v>2</v>
      </c>
      <c r="K1387">
        <v>2</v>
      </c>
      <c r="L1387">
        <v>2</v>
      </c>
      <c r="M1387" s="49" t="s">
        <v>618</v>
      </c>
      <c r="N1387" s="49"/>
      <c r="O1387" s="49" t="s">
        <v>3218</v>
      </c>
      <c r="P1387">
        <v>5</v>
      </c>
      <c r="Q1387" t="s">
        <v>4734</v>
      </c>
      <c r="S1387" s="49"/>
      <c r="T1387" s="49"/>
      <c r="U1387" s="49"/>
      <c r="W1387" s="49"/>
      <c r="Z1387" s="49"/>
      <c r="AA1387" s="49"/>
      <c r="AB1387" s="49"/>
    </row>
    <row r="1388" spans="1:28" x14ac:dyDescent="0.25">
      <c r="A1388" t="s">
        <v>4735</v>
      </c>
      <c r="B1388" t="s">
        <v>1096</v>
      </c>
      <c r="C1388" t="s">
        <v>303</v>
      </c>
      <c r="D1388">
        <v>3</v>
      </c>
      <c r="E1388">
        <v>20</v>
      </c>
      <c r="F1388">
        <v>7</v>
      </c>
      <c r="I1388" s="49"/>
      <c r="J1388">
        <v>2</v>
      </c>
      <c r="K1388">
        <v>2</v>
      </c>
      <c r="L1388">
        <v>2</v>
      </c>
      <c r="M1388" s="49" t="s">
        <v>618</v>
      </c>
      <c r="N1388" s="49" t="s">
        <v>4736</v>
      </c>
      <c r="O1388" s="49" t="s">
        <v>4737</v>
      </c>
      <c r="P1388">
        <v>5</v>
      </c>
      <c r="Q1388" t="s">
        <v>4738</v>
      </c>
      <c r="S1388" s="49"/>
      <c r="T1388" s="49"/>
      <c r="U1388" s="49"/>
      <c r="W1388" s="49"/>
      <c r="Z1388" s="49"/>
      <c r="AA1388" s="49"/>
      <c r="AB1388" s="49"/>
    </row>
    <row r="1389" spans="1:28" x14ac:dyDescent="0.25">
      <c r="A1389" t="s">
        <v>4739</v>
      </c>
      <c r="B1389" t="s">
        <v>1096</v>
      </c>
      <c r="C1389" t="s">
        <v>303</v>
      </c>
      <c r="D1389">
        <v>4</v>
      </c>
      <c r="E1389">
        <v>10</v>
      </c>
      <c r="F1389">
        <v>8</v>
      </c>
      <c r="I1389" s="49"/>
      <c r="J1389">
        <v>2</v>
      </c>
      <c r="K1389">
        <v>2</v>
      </c>
      <c r="L1389">
        <v>2</v>
      </c>
      <c r="M1389" s="49" t="s">
        <v>618</v>
      </c>
      <c r="N1389" s="49" t="s">
        <v>4736</v>
      </c>
      <c r="O1389" s="49" t="s">
        <v>4737</v>
      </c>
      <c r="P1389">
        <v>5</v>
      </c>
      <c r="Q1389" t="s">
        <v>4740</v>
      </c>
      <c r="S1389" s="49"/>
      <c r="T1389" s="49"/>
      <c r="U1389" s="49"/>
      <c r="W1389" s="49"/>
      <c r="Z1389" s="49"/>
      <c r="AA1389" s="49"/>
      <c r="AB1389" s="49"/>
    </row>
    <row r="1390" spans="1:28" x14ac:dyDescent="0.25">
      <c r="A1390" t="s">
        <v>4741</v>
      </c>
      <c r="B1390" t="s">
        <v>1096</v>
      </c>
      <c r="C1390" t="s">
        <v>379</v>
      </c>
      <c r="D1390">
        <v>1</v>
      </c>
      <c r="E1390">
        <v>0</v>
      </c>
      <c r="F1390">
        <v>8</v>
      </c>
      <c r="I1390" s="49"/>
      <c r="M1390" s="49"/>
      <c r="N1390" s="49" t="s">
        <v>4742</v>
      </c>
      <c r="O1390" s="49"/>
      <c r="P1390">
        <v>5</v>
      </c>
      <c r="Q1390" t="s">
        <v>4743</v>
      </c>
      <c r="S1390" s="49"/>
      <c r="T1390" s="49"/>
      <c r="U1390" s="49"/>
      <c r="W1390" s="49"/>
      <c r="Z1390" s="49"/>
      <c r="AA1390" s="49"/>
      <c r="AB1390" s="49"/>
    </row>
    <row r="1391" spans="1:28" x14ac:dyDescent="0.25">
      <c r="A1391" t="s">
        <v>4744</v>
      </c>
      <c r="B1391" t="s">
        <v>1096</v>
      </c>
      <c r="C1391" t="s">
        <v>383</v>
      </c>
      <c r="D1391">
        <v>1</v>
      </c>
      <c r="E1391">
        <v>0</v>
      </c>
      <c r="F1391">
        <v>8</v>
      </c>
      <c r="I1391" s="49"/>
      <c r="M1391" s="49"/>
      <c r="N1391" s="49" t="s">
        <v>4742</v>
      </c>
      <c r="O1391" s="49"/>
      <c r="P1391">
        <v>5</v>
      </c>
      <c r="Q1391" t="s">
        <v>4745</v>
      </c>
      <c r="S1391" s="49"/>
      <c r="T1391" s="49"/>
      <c r="U1391" s="49"/>
      <c r="W1391" s="49"/>
      <c r="Z1391" s="49"/>
      <c r="AA1391" s="49"/>
      <c r="AB1391" s="49"/>
    </row>
    <row r="1392" spans="1:28" x14ac:dyDescent="0.25">
      <c r="A1392" t="s">
        <v>4746</v>
      </c>
      <c r="B1392" t="s">
        <v>1096</v>
      </c>
      <c r="C1392" t="s">
        <v>368</v>
      </c>
      <c r="D1392">
        <v>1</v>
      </c>
      <c r="G1392">
        <v>300</v>
      </c>
      <c r="H1392">
        <v>2.25</v>
      </c>
      <c r="I1392" s="49" t="s">
        <v>3957</v>
      </c>
      <c r="M1392" s="49"/>
      <c r="N1392" s="49"/>
      <c r="O1392" s="49" t="s">
        <v>4747</v>
      </c>
      <c r="P1392">
        <v>5</v>
      </c>
      <c r="Q1392" t="s">
        <v>4748</v>
      </c>
      <c r="S1392" s="49"/>
      <c r="T1392" s="49"/>
      <c r="U1392" s="49"/>
      <c r="W1392" s="49"/>
      <c r="Z1392" s="49"/>
      <c r="AA1392" s="49"/>
      <c r="AB1392" s="49"/>
    </row>
    <row r="1393" spans="1:28" x14ac:dyDescent="0.25">
      <c r="A1393" t="s">
        <v>4749</v>
      </c>
      <c r="B1393" t="s">
        <v>1096</v>
      </c>
      <c r="C1393" t="s">
        <v>368</v>
      </c>
      <c r="D1393">
        <v>2</v>
      </c>
      <c r="G1393">
        <v>300</v>
      </c>
      <c r="H1393">
        <v>2.25</v>
      </c>
      <c r="I1393" s="49" t="s">
        <v>3957</v>
      </c>
      <c r="M1393" s="49"/>
      <c r="N1393" s="49"/>
      <c r="O1393" s="49" t="s">
        <v>4747</v>
      </c>
      <c r="P1393">
        <v>5</v>
      </c>
      <c r="Q1393" t="s">
        <v>1099</v>
      </c>
      <c r="S1393" s="49"/>
      <c r="T1393" s="49"/>
      <c r="U1393" s="49"/>
      <c r="W1393" s="49"/>
      <c r="Z1393" s="49"/>
      <c r="AA1393" s="49"/>
      <c r="AB1393" s="49"/>
    </row>
    <row r="1394" spans="1:28" x14ac:dyDescent="0.25">
      <c r="A1394" t="s">
        <v>4750</v>
      </c>
      <c r="B1394" t="s">
        <v>1100</v>
      </c>
      <c r="C1394" t="s">
        <v>363</v>
      </c>
      <c r="D1394">
        <v>1</v>
      </c>
      <c r="G1394">
        <v>300</v>
      </c>
      <c r="H1394">
        <v>0.53</v>
      </c>
      <c r="I1394" s="49" t="s">
        <v>3957</v>
      </c>
      <c r="M1394" s="49"/>
      <c r="N1394" s="49"/>
      <c r="O1394" s="49" t="s">
        <v>4751</v>
      </c>
      <c r="P1394">
        <v>5</v>
      </c>
      <c r="Q1394" t="s">
        <v>1102</v>
      </c>
      <c r="S1394" s="49"/>
      <c r="T1394" s="49"/>
      <c r="U1394" s="49"/>
      <c r="W1394" s="49"/>
      <c r="Z1394" s="49"/>
      <c r="AA1394" s="49"/>
      <c r="AB1394" s="49"/>
    </row>
    <row r="1395" spans="1:28" x14ac:dyDescent="0.25">
      <c r="A1395" t="s">
        <v>4752</v>
      </c>
      <c r="B1395" t="s">
        <v>1100</v>
      </c>
      <c r="C1395" t="s">
        <v>15</v>
      </c>
      <c r="D1395">
        <v>1</v>
      </c>
      <c r="E1395">
        <v>75</v>
      </c>
      <c r="G1395">
        <v>60</v>
      </c>
      <c r="I1395" s="49"/>
      <c r="M1395" s="49"/>
      <c r="N1395" s="49"/>
      <c r="O1395" s="49" t="s">
        <v>4753</v>
      </c>
      <c r="P1395">
        <v>5</v>
      </c>
      <c r="Q1395" t="s">
        <v>4754</v>
      </c>
      <c r="S1395" s="49"/>
      <c r="T1395" s="49"/>
      <c r="U1395" s="49"/>
      <c r="W1395" s="49"/>
      <c r="Z1395" s="49"/>
      <c r="AA1395" s="49"/>
      <c r="AB1395" s="49"/>
    </row>
    <row r="1396" spans="1:28" x14ac:dyDescent="0.25">
      <c r="A1396" t="s">
        <v>4755</v>
      </c>
      <c r="B1396" t="s">
        <v>1100</v>
      </c>
      <c r="C1396" t="s">
        <v>15</v>
      </c>
      <c r="D1396">
        <v>2</v>
      </c>
      <c r="E1396">
        <v>75</v>
      </c>
      <c r="G1396">
        <v>60</v>
      </c>
      <c r="I1396" s="49"/>
      <c r="M1396" s="49"/>
      <c r="N1396" s="49"/>
      <c r="O1396" s="49" t="s">
        <v>4753</v>
      </c>
      <c r="P1396">
        <v>5</v>
      </c>
      <c r="Q1396" t="s">
        <v>4756</v>
      </c>
      <c r="S1396" s="49"/>
      <c r="T1396" s="49"/>
      <c r="U1396" s="49"/>
      <c r="W1396" s="49"/>
      <c r="Z1396" s="49"/>
      <c r="AA1396" s="49"/>
      <c r="AB1396" s="49"/>
    </row>
    <row r="1397" spans="1:28" x14ac:dyDescent="0.25">
      <c r="A1397" t="s">
        <v>4757</v>
      </c>
      <c r="B1397" t="s">
        <v>1100</v>
      </c>
      <c r="C1397" t="s">
        <v>15</v>
      </c>
      <c r="D1397">
        <v>3</v>
      </c>
      <c r="E1397">
        <v>75</v>
      </c>
      <c r="G1397">
        <v>64.800000000000011</v>
      </c>
      <c r="I1397" s="49"/>
      <c r="M1397" s="49"/>
      <c r="N1397" s="49"/>
      <c r="O1397" s="49" t="s">
        <v>4758</v>
      </c>
      <c r="P1397">
        <v>5</v>
      </c>
      <c r="Q1397" t="s">
        <v>4759</v>
      </c>
      <c r="S1397" s="49"/>
      <c r="T1397" s="49"/>
      <c r="U1397" s="49"/>
      <c r="W1397" s="49"/>
      <c r="Z1397" s="49"/>
      <c r="AA1397" s="49"/>
      <c r="AB1397" s="49"/>
    </row>
    <row r="1398" spans="1:28" x14ac:dyDescent="0.25">
      <c r="A1398" t="s">
        <v>4760</v>
      </c>
      <c r="B1398" t="s">
        <v>1100</v>
      </c>
      <c r="C1398" t="s">
        <v>41</v>
      </c>
      <c r="D1398">
        <v>1</v>
      </c>
      <c r="E1398">
        <v>75</v>
      </c>
      <c r="F1398">
        <v>8</v>
      </c>
      <c r="I1398" s="49"/>
      <c r="J1398">
        <v>2</v>
      </c>
      <c r="K1398">
        <v>1</v>
      </c>
      <c r="L1398">
        <v>2</v>
      </c>
      <c r="M1398" s="49" t="s">
        <v>618</v>
      </c>
      <c r="N1398" s="49"/>
      <c r="O1398" s="49" t="s">
        <v>4761</v>
      </c>
      <c r="P1398">
        <v>5</v>
      </c>
      <c r="Q1398" t="s">
        <v>4762</v>
      </c>
      <c r="S1398" s="49"/>
      <c r="T1398" s="49"/>
      <c r="U1398" s="49"/>
      <c r="W1398" s="49"/>
      <c r="Z1398" s="49"/>
      <c r="AA1398" s="49"/>
      <c r="AB1398" s="49"/>
    </row>
    <row r="1399" spans="1:28" x14ac:dyDescent="0.25">
      <c r="A1399" t="s">
        <v>4763</v>
      </c>
      <c r="B1399" t="s">
        <v>1100</v>
      </c>
      <c r="C1399" t="s">
        <v>41</v>
      </c>
      <c r="D1399">
        <v>2</v>
      </c>
      <c r="E1399">
        <v>75</v>
      </c>
      <c r="F1399">
        <v>8</v>
      </c>
      <c r="I1399" s="49"/>
      <c r="J1399">
        <v>2</v>
      </c>
      <c r="K1399">
        <v>1</v>
      </c>
      <c r="L1399">
        <v>2</v>
      </c>
      <c r="M1399" s="49" t="s">
        <v>3856</v>
      </c>
      <c r="N1399" s="49"/>
      <c r="O1399" s="49" t="s">
        <v>4764</v>
      </c>
      <c r="P1399">
        <v>5</v>
      </c>
      <c r="Q1399" t="s">
        <v>4765</v>
      </c>
      <c r="S1399" s="49"/>
      <c r="T1399" s="49"/>
      <c r="U1399" s="49"/>
      <c r="W1399" s="49"/>
      <c r="Z1399" s="49"/>
      <c r="AA1399" s="49"/>
      <c r="AB1399" s="49"/>
    </row>
    <row r="1400" spans="1:28" x14ac:dyDescent="0.25">
      <c r="A1400" t="s">
        <v>4766</v>
      </c>
      <c r="B1400" t="s">
        <v>1100</v>
      </c>
      <c r="C1400" t="s">
        <v>41</v>
      </c>
      <c r="D1400">
        <v>3</v>
      </c>
      <c r="E1400">
        <v>75</v>
      </c>
      <c r="F1400">
        <v>6.5</v>
      </c>
      <c r="I1400" s="49"/>
      <c r="J1400">
        <v>2</v>
      </c>
      <c r="K1400">
        <v>1</v>
      </c>
      <c r="L1400">
        <v>2</v>
      </c>
      <c r="M1400" s="49" t="s">
        <v>3856</v>
      </c>
      <c r="N1400" s="49"/>
      <c r="O1400" s="49" t="s">
        <v>4764</v>
      </c>
      <c r="P1400">
        <v>5</v>
      </c>
      <c r="Q1400" t="s">
        <v>4767</v>
      </c>
      <c r="S1400" s="49"/>
      <c r="T1400" s="49"/>
      <c r="U1400" s="49"/>
      <c r="W1400" s="49"/>
      <c r="Z1400" s="49"/>
      <c r="AA1400" s="49"/>
      <c r="AB1400" s="49"/>
    </row>
    <row r="1401" spans="1:28" x14ac:dyDescent="0.25">
      <c r="A1401" t="s">
        <v>4768</v>
      </c>
      <c r="B1401" t="s">
        <v>1100</v>
      </c>
      <c r="C1401" t="s">
        <v>41</v>
      </c>
      <c r="D1401">
        <v>4</v>
      </c>
      <c r="E1401">
        <v>75</v>
      </c>
      <c r="F1401">
        <v>6.5</v>
      </c>
      <c r="I1401" s="49"/>
      <c r="J1401">
        <v>2</v>
      </c>
      <c r="K1401">
        <v>1</v>
      </c>
      <c r="L1401">
        <v>2</v>
      </c>
      <c r="M1401" s="49" t="s">
        <v>3856</v>
      </c>
      <c r="N1401" s="49"/>
      <c r="O1401" s="49" t="s">
        <v>4764</v>
      </c>
      <c r="P1401">
        <v>5</v>
      </c>
      <c r="Q1401" t="s">
        <v>4769</v>
      </c>
      <c r="S1401" s="49"/>
      <c r="T1401" s="49"/>
      <c r="U1401" s="49"/>
      <c r="W1401" s="49"/>
      <c r="Z1401" s="49"/>
      <c r="AA1401" s="49"/>
      <c r="AB1401" s="49"/>
    </row>
    <row r="1402" spans="1:28" x14ac:dyDescent="0.25">
      <c r="A1402" t="s">
        <v>4770</v>
      </c>
      <c r="B1402" t="s">
        <v>1100</v>
      </c>
      <c r="C1402" t="s">
        <v>45</v>
      </c>
      <c r="D1402">
        <v>1</v>
      </c>
      <c r="E1402">
        <v>140</v>
      </c>
      <c r="F1402">
        <v>12</v>
      </c>
      <c r="I1402" s="49"/>
      <c r="J1402">
        <v>2</v>
      </c>
      <c r="K1402">
        <v>1</v>
      </c>
      <c r="L1402">
        <v>2</v>
      </c>
      <c r="M1402" s="49" t="s">
        <v>618</v>
      </c>
      <c r="N1402" s="49"/>
      <c r="O1402" s="49" t="s">
        <v>4771</v>
      </c>
      <c r="P1402">
        <v>5</v>
      </c>
      <c r="Q1402" t="s">
        <v>4772</v>
      </c>
      <c r="S1402" s="49"/>
      <c r="T1402" s="49"/>
      <c r="U1402" s="49"/>
      <c r="W1402" s="49"/>
      <c r="Z1402" s="49"/>
      <c r="AA1402" s="49"/>
      <c r="AB1402" s="49"/>
    </row>
    <row r="1403" spans="1:28" x14ac:dyDescent="0.25">
      <c r="A1403" t="s">
        <v>4773</v>
      </c>
      <c r="B1403" t="s">
        <v>1100</v>
      </c>
      <c r="C1403" t="s">
        <v>45</v>
      </c>
      <c r="D1403">
        <v>2</v>
      </c>
      <c r="E1403">
        <v>150</v>
      </c>
      <c r="F1403">
        <v>12</v>
      </c>
      <c r="I1403" s="49"/>
      <c r="J1403">
        <v>2</v>
      </c>
      <c r="K1403">
        <v>1</v>
      </c>
      <c r="L1403">
        <v>2</v>
      </c>
      <c r="M1403" s="49" t="s">
        <v>618</v>
      </c>
      <c r="N1403" s="49"/>
      <c r="O1403" s="49" t="s">
        <v>4774</v>
      </c>
      <c r="P1403">
        <v>5</v>
      </c>
      <c r="Q1403" t="s">
        <v>4775</v>
      </c>
      <c r="S1403" s="49"/>
      <c r="T1403" s="49"/>
      <c r="U1403" s="49"/>
      <c r="W1403" s="49"/>
      <c r="Z1403" s="49"/>
      <c r="AA1403" s="49"/>
      <c r="AB1403" s="49"/>
    </row>
    <row r="1404" spans="1:28" x14ac:dyDescent="0.25">
      <c r="A1404" t="s">
        <v>4776</v>
      </c>
      <c r="B1404" t="s">
        <v>1100</v>
      </c>
      <c r="C1404" t="s">
        <v>45</v>
      </c>
      <c r="D1404">
        <v>3</v>
      </c>
      <c r="E1404">
        <v>160</v>
      </c>
      <c r="F1404">
        <v>12</v>
      </c>
      <c r="I1404" s="49"/>
      <c r="J1404">
        <v>2</v>
      </c>
      <c r="K1404">
        <v>1</v>
      </c>
      <c r="L1404">
        <v>2</v>
      </c>
      <c r="M1404" s="49" t="s">
        <v>618</v>
      </c>
      <c r="N1404" s="49"/>
      <c r="O1404" s="49" t="s">
        <v>4777</v>
      </c>
      <c r="P1404">
        <v>5</v>
      </c>
      <c r="Q1404" t="s">
        <v>4778</v>
      </c>
      <c r="S1404" s="49"/>
      <c r="T1404" s="49"/>
      <c r="U1404" s="49"/>
      <c r="W1404" s="49"/>
      <c r="Z1404" s="49"/>
      <c r="AA1404" s="49"/>
      <c r="AB1404" s="49"/>
    </row>
    <row r="1405" spans="1:28" x14ac:dyDescent="0.25">
      <c r="A1405" t="s">
        <v>4779</v>
      </c>
      <c r="B1405" t="s">
        <v>1100</v>
      </c>
      <c r="C1405" t="s">
        <v>73</v>
      </c>
      <c r="D1405">
        <v>1</v>
      </c>
      <c r="E1405">
        <v>30</v>
      </c>
      <c r="F1405">
        <v>20</v>
      </c>
      <c r="I1405" s="49"/>
      <c r="J1405">
        <v>1</v>
      </c>
      <c r="K1405">
        <v>2</v>
      </c>
      <c r="L1405">
        <v>1</v>
      </c>
      <c r="M1405" s="49" t="s">
        <v>618</v>
      </c>
      <c r="N1405" s="49"/>
      <c r="O1405" s="49" t="s">
        <v>4780</v>
      </c>
      <c r="P1405">
        <v>5</v>
      </c>
      <c r="Q1405" t="s">
        <v>4781</v>
      </c>
      <c r="S1405" s="49"/>
      <c r="T1405" s="49"/>
      <c r="U1405" s="49"/>
      <c r="W1405" s="49"/>
      <c r="Z1405" s="49"/>
      <c r="AA1405" s="49"/>
      <c r="AB1405" s="49"/>
    </row>
    <row r="1406" spans="1:28" x14ac:dyDescent="0.25">
      <c r="A1406" t="s">
        <v>4782</v>
      </c>
      <c r="B1406" t="s">
        <v>1100</v>
      </c>
      <c r="C1406" t="s">
        <v>73</v>
      </c>
      <c r="D1406">
        <v>2</v>
      </c>
      <c r="E1406">
        <v>35</v>
      </c>
      <c r="F1406">
        <v>20</v>
      </c>
      <c r="I1406" s="49"/>
      <c r="J1406">
        <v>1</v>
      </c>
      <c r="K1406">
        <v>2</v>
      </c>
      <c r="L1406">
        <v>1</v>
      </c>
      <c r="M1406" s="49" t="s">
        <v>618</v>
      </c>
      <c r="N1406" s="49"/>
      <c r="O1406" s="49" t="s">
        <v>4783</v>
      </c>
      <c r="P1406">
        <v>5</v>
      </c>
      <c r="Q1406" t="s">
        <v>4784</v>
      </c>
      <c r="S1406" s="49"/>
      <c r="T1406" s="49"/>
      <c r="U1406" s="49"/>
      <c r="W1406" s="49"/>
      <c r="Z1406" s="49"/>
      <c r="AA1406" s="49"/>
      <c r="AB1406" s="49"/>
    </row>
    <row r="1407" spans="1:28" x14ac:dyDescent="0.25">
      <c r="A1407" t="s">
        <v>4785</v>
      </c>
      <c r="B1407" t="s">
        <v>1100</v>
      </c>
      <c r="C1407" t="s">
        <v>73</v>
      </c>
      <c r="D1407">
        <v>3</v>
      </c>
      <c r="E1407">
        <v>40</v>
      </c>
      <c r="F1407">
        <v>20</v>
      </c>
      <c r="I1407" s="49"/>
      <c r="J1407">
        <v>1</v>
      </c>
      <c r="K1407">
        <v>2</v>
      </c>
      <c r="L1407">
        <v>1</v>
      </c>
      <c r="M1407" s="49" t="s">
        <v>618</v>
      </c>
      <c r="N1407" s="49"/>
      <c r="O1407" s="49" t="s">
        <v>4786</v>
      </c>
      <c r="P1407">
        <v>5</v>
      </c>
      <c r="Q1407" t="s">
        <v>4787</v>
      </c>
      <c r="S1407" s="49"/>
      <c r="T1407" s="49"/>
      <c r="U1407" s="49"/>
      <c r="W1407" s="49"/>
      <c r="Z1407" s="49"/>
      <c r="AA1407" s="49"/>
      <c r="AB1407" s="49"/>
    </row>
    <row r="1408" spans="1:28" x14ac:dyDescent="0.25">
      <c r="A1408" t="s">
        <v>4788</v>
      </c>
      <c r="B1408" t="s">
        <v>1100</v>
      </c>
      <c r="C1408" t="s">
        <v>8734</v>
      </c>
      <c r="D1408">
        <v>1</v>
      </c>
      <c r="E1408">
        <v>30</v>
      </c>
      <c r="F1408">
        <v>10</v>
      </c>
      <c r="I1408" s="49"/>
      <c r="J1408">
        <v>2</v>
      </c>
      <c r="K1408">
        <v>1</v>
      </c>
      <c r="L1408">
        <v>2</v>
      </c>
      <c r="M1408" s="49" t="s">
        <v>618</v>
      </c>
      <c r="N1408" s="49"/>
      <c r="O1408" s="49" t="s">
        <v>4789</v>
      </c>
      <c r="P1408">
        <v>5</v>
      </c>
      <c r="Q1408" t="s">
        <v>4790</v>
      </c>
      <c r="S1408" s="49"/>
      <c r="T1408" s="49"/>
      <c r="U1408" s="49"/>
      <c r="W1408" s="49"/>
      <c r="Z1408" s="49"/>
      <c r="AA1408" s="49"/>
      <c r="AB1408" s="49"/>
    </row>
    <row r="1409" spans="1:28" x14ac:dyDescent="0.25">
      <c r="A1409" t="s">
        <v>4791</v>
      </c>
      <c r="B1409" t="s">
        <v>1100</v>
      </c>
      <c r="C1409" t="s">
        <v>8734</v>
      </c>
      <c r="D1409">
        <v>2</v>
      </c>
      <c r="E1409">
        <v>30</v>
      </c>
      <c r="F1409">
        <v>9.5</v>
      </c>
      <c r="I1409" s="49"/>
      <c r="J1409">
        <v>2</v>
      </c>
      <c r="K1409">
        <v>1</v>
      </c>
      <c r="L1409">
        <v>2</v>
      </c>
      <c r="M1409" s="49" t="s">
        <v>610</v>
      </c>
      <c r="N1409" s="49"/>
      <c r="O1409" s="49" t="s">
        <v>4792</v>
      </c>
      <c r="P1409">
        <v>5</v>
      </c>
      <c r="Q1409" t="s">
        <v>4793</v>
      </c>
      <c r="S1409" s="49"/>
      <c r="T1409" s="49"/>
      <c r="U1409" s="49"/>
      <c r="W1409" s="49"/>
      <c r="Z1409" s="49"/>
      <c r="AA1409" s="49"/>
      <c r="AB1409" s="49"/>
    </row>
    <row r="1410" spans="1:28" x14ac:dyDescent="0.25">
      <c r="A1410" t="s">
        <v>4794</v>
      </c>
      <c r="B1410" t="s">
        <v>1100</v>
      </c>
      <c r="C1410" t="s">
        <v>8734</v>
      </c>
      <c r="D1410">
        <v>3</v>
      </c>
      <c r="E1410">
        <v>30</v>
      </c>
      <c r="F1410">
        <v>7</v>
      </c>
      <c r="I1410" s="49"/>
      <c r="J1410">
        <v>2</v>
      </c>
      <c r="K1410">
        <v>1</v>
      </c>
      <c r="L1410">
        <v>2</v>
      </c>
      <c r="M1410" s="49" t="s">
        <v>610</v>
      </c>
      <c r="N1410" s="49"/>
      <c r="O1410" s="49" t="s">
        <v>4792</v>
      </c>
      <c r="P1410">
        <v>5</v>
      </c>
      <c r="Q1410" t="s">
        <v>4795</v>
      </c>
      <c r="S1410" s="49"/>
      <c r="T1410" s="49"/>
      <c r="U1410" s="49"/>
      <c r="W1410" s="49"/>
      <c r="Z1410" s="49"/>
      <c r="AA1410" s="49"/>
      <c r="AB1410" s="49"/>
    </row>
    <row r="1411" spans="1:28" x14ac:dyDescent="0.25">
      <c r="A1411" t="s">
        <v>4796</v>
      </c>
      <c r="B1411" t="s">
        <v>1100</v>
      </c>
      <c r="C1411" t="s">
        <v>20</v>
      </c>
      <c r="D1411">
        <v>1</v>
      </c>
      <c r="E1411">
        <v>75</v>
      </c>
      <c r="G1411">
        <v>45</v>
      </c>
      <c r="I1411" s="49"/>
      <c r="M1411" s="49"/>
      <c r="N1411" s="49"/>
      <c r="O1411" s="49" t="s">
        <v>4797</v>
      </c>
      <c r="P1411">
        <v>5</v>
      </c>
      <c r="Q1411" t="s">
        <v>4798</v>
      </c>
      <c r="S1411" s="49"/>
      <c r="T1411" s="49"/>
      <c r="U1411" s="49"/>
      <c r="W1411" s="49"/>
      <c r="Z1411" s="49"/>
      <c r="AA1411" s="49"/>
      <c r="AB1411" s="49"/>
    </row>
    <row r="1412" spans="1:28" x14ac:dyDescent="0.25">
      <c r="A1412" t="s">
        <v>4799</v>
      </c>
      <c r="B1412" t="s">
        <v>1100</v>
      </c>
      <c r="C1412" t="s">
        <v>20</v>
      </c>
      <c r="D1412">
        <v>2</v>
      </c>
      <c r="E1412">
        <v>75</v>
      </c>
      <c r="G1412">
        <v>45</v>
      </c>
      <c r="I1412" s="49"/>
      <c r="M1412" s="49"/>
      <c r="N1412" s="49"/>
      <c r="O1412" s="49" t="s">
        <v>4797</v>
      </c>
      <c r="P1412">
        <v>5</v>
      </c>
      <c r="Q1412" t="s">
        <v>4800</v>
      </c>
      <c r="S1412" s="49"/>
      <c r="T1412" s="49"/>
      <c r="U1412" s="49"/>
      <c r="W1412" s="49"/>
      <c r="Z1412" s="49"/>
      <c r="AA1412" s="49"/>
      <c r="AB1412" s="49"/>
    </row>
    <row r="1413" spans="1:28" x14ac:dyDescent="0.25">
      <c r="A1413" t="s">
        <v>4801</v>
      </c>
      <c r="B1413" t="s">
        <v>1100</v>
      </c>
      <c r="C1413" t="s">
        <v>20</v>
      </c>
      <c r="D1413">
        <v>3</v>
      </c>
      <c r="E1413">
        <v>75</v>
      </c>
      <c r="G1413">
        <v>45</v>
      </c>
      <c r="I1413" s="49"/>
      <c r="M1413" s="49"/>
      <c r="N1413" s="49"/>
      <c r="O1413" s="49" t="s">
        <v>4797</v>
      </c>
      <c r="P1413">
        <v>5</v>
      </c>
      <c r="Q1413" t="s">
        <v>1103</v>
      </c>
      <c r="S1413" s="49"/>
      <c r="T1413" s="49"/>
      <c r="U1413" s="49"/>
      <c r="W1413" s="49"/>
      <c r="Z1413" s="49"/>
      <c r="AA1413" s="49"/>
      <c r="AB1413" s="49"/>
    </row>
    <row r="1414" spans="1:28" x14ac:dyDescent="0.25">
      <c r="A1414" t="s">
        <v>4802</v>
      </c>
      <c r="B1414" t="s">
        <v>1104</v>
      </c>
      <c r="C1414" t="s">
        <v>356</v>
      </c>
      <c r="D1414">
        <v>1</v>
      </c>
      <c r="G1414">
        <v>300</v>
      </c>
      <c r="H1414">
        <v>1.3</v>
      </c>
      <c r="I1414" s="49" t="s">
        <v>3957</v>
      </c>
      <c r="M1414" s="49"/>
      <c r="N1414" s="49"/>
      <c r="O1414" s="49"/>
      <c r="P1414">
        <v>5</v>
      </c>
      <c r="Q1414" t="s">
        <v>1106</v>
      </c>
      <c r="S1414" s="49"/>
      <c r="T1414" s="49"/>
      <c r="U1414" s="49"/>
      <c r="W1414" s="49"/>
      <c r="Z1414" s="49"/>
      <c r="AA1414" s="49"/>
      <c r="AB1414" s="49"/>
    </row>
    <row r="1415" spans="1:28" x14ac:dyDescent="0.25">
      <c r="A1415" t="s">
        <v>4803</v>
      </c>
      <c r="B1415" t="s">
        <v>1104</v>
      </c>
      <c r="C1415" t="s">
        <v>112</v>
      </c>
      <c r="D1415">
        <v>1</v>
      </c>
      <c r="E1415">
        <v>45</v>
      </c>
      <c r="F1415">
        <v>15</v>
      </c>
      <c r="I1415" s="49"/>
      <c r="J1415">
        <v>2</v>
      </c>
      <c r="K1415">
        <v>1</v>
      </c>
      <c r="L1415">
        <v>2</v>
      </c>
      <c r="M1415" s="49" t="s">
        <v>3856</v>
      </c>
      <c r="N1415" s="49"/>
      <c r="O1415" s="49" t="s">
        <v>4804</v>
      </c>
      <c r="P1415">
        <v>5</v>
      </c>
      <c r="Q1415" t="s">
        <v>4805</v>
      </c>
      <c r="S1415" s="49"/>
      <c r="T1415" s="49"/>
      <c r="U1415" s="49"/>
      <c r="W1415" s="49"/>
      <c r="Z1415" s="49"/>
      <c r="AA1415" s="49"/>
      <c r="AB1415" s="49"/>
    </row>
    <row r="1416" spans="1:28" x14ac:dyDescent="0.25">
      <c r="A1416" t="s">
        <v>4806</v>
      </c>
      <c r="B1416" t="s">
        <v>1104</v>
      </c>
      <c r="C1416" t="s">
        <v>112</v>
      </c>
      <c r="D1416">
        <v>2</v>
      </c>
      <c r="E1416">
        <v>45</v>
      </c>
      <c r="F1416">
        <v>15</v>
      </c>
      <c r="I1416" s="49"/>
      <c r="J1416">
        <v>2</v>
      </c>
      <c r="K1416">
        <v>1</v>
      </c>
      <c r="L1416">
        <v>2</v>
      </c>
      <c r="M1416" s="49" t="s">
        <v>3856</v>
      </c>
      <c r="N1416" s="49"/>
      <c r="O1416" s="49" t="s">
        <v>4804</v>
      </c>
      <c r="P1416">
        <v>5</v>
      </c>
      <c r="Q1416" t="s">
        <v>4807</v>
      </c>
      <c r="S1416" s="49"/>
      <c r="T1416" s="49"/>
      <c r="U1416" s="49"/>
      <c r="W1416" s="49"/>
      <c r="Z1416" s="49"/>
      <c r="AA1416" s="49"/>
      <c r="AB1416" s="49"/>
    </row>
    <row r="1417" spans="1:28" x14ac:dyDescent="0.25">
      <c r="A1417" t="s">
        <v>4808</v>
      </c>
      <c r="B1417" t="s">
        <v>1104</v>
      </c>
      <c r="C1417" t="s">
        <v>112</v>
      </c>
      <c r="D1417">
        <v>3</v>
      </c>
      <c r="E1417">
        <v>45</v>
      </c>
      <c r="F1417">
        <v>15</v>
      </c>
      <c r="I1417" s="49"/>
      <c r="J1417">
        <v>2</v>
      </c>
      <c r="K1417">
        <v>1</v>
      </c>
      <c r="L1417">
        <v>2</v>
      </c>
      <c r="M1417" s="49" t="s">
        <v>3856</v>
      </c>
      <c r="N1417" s="49"/>
      <c r="O1417" s="49" t="s">
        <v>4804</v>
      </c>
      <c r="P1417">
        <v>5</v>
      </c>
      <c r="Q1417" t="s">
        <v>4809</v>
      </c>
      <c r="S1417" s="49"/>
      <c r="T1417" s="49"/>
      <c r="U1417" s="49"/>
      <c r="W1417" s="49"/>
      <c r="Z1417" s="49"/>
      <c r="AA1417" s="49"/>
      <c r="AB1417" s="49"/>
    </row>
    <row r="1418" spans="1:28" x14ac:dyDescent="0.25">
      <c r="A1418" t="s">
        <v>4810</v>
      </c>
      <c r="B1418" t="s">
        <v>1104</v>
      </c>
      <c r="C1418" t="s">
        <v>214</v>
      </c>
      <c r="D1418">
        <v>1</v>
      </c>
      <c r="E1418">
        <v>50</v>
      </c>
      <c r="F1418">
        <v>12</v>
      </c>
      <c r="I1418" s="49"/>
      <c r="J1418">
        <v>2</v>
      </c>
      <c r="K1418">
        <v>1</v>
      </c>
      <c r="L1418">
        <v>2</v>
      </c>
      <c r="M1418" s="49" t="s">
        <v>618</v>
      </c>
      <c r="N1418" s="49"/>
      <c r="O1418" s="49" t="s">
        <v>4811</v>
      </c>
      <c r="P1418">
        <v>5</v>
      </c>
      <c r="Q1418" t="s">
        <v>4812</v>
      </c>
      <c r="S1418" s="49"/>
      <c r="T1418" s="49"/>
      <c r="U1418" s="49"/>
      <c r="W1418" s="49"/>
      <c r="Z1418" s="49"/>
      <c r="AA1418" s="49"/>
      <c r="AB1418" s="49"/>
    </row>
    <row r="1419" spans="1:28" x14ac:dyDescent="0.25">
      <c r="A1419" t="s">
        <v>4813</v>
      </c>
      <c r="B1419" t="s">
        <v>1104</v>
      </c>
      <c r="C1419" t="s">
        <v>214</v>
      </c>
      <c r="D1419">
        <v>2</v>
      </c>
      <c r="E1419">
        <v>50</v>
      </c>
      <c r="F1419">
        <v>11</v>
      </c>
      <c r="I1419" s="49"/>
      <c r="J1419">
        <v>2</v>
      </c>
      <c r="K1419">
        <v>1</v>
      </c>
      <c r="L1419">
        <v>3</v>
      </c>
      <c r="M1419" s="49" t="s">
        <v>618</v>
      </c>
      <c r="N1419" s="49"/>
      <c r="O1419" s="49" t="s">
        <v>4814</v>
      </c>
      <c r="P1419">
        <v>5</v>
      </c>
      <c r="Q1419" t="s">
        <v>4815</v>
      </c>
      <c r="S1419" s="49"/>
      <c r="T1419" s="49"/>
      <c r="U1419" s="49"/>
      <c r="W1419" s="49"/>
      <c r="Z1419" s="49"/>
      <c r="AA1419" s="49"/>
      <c r="AB1419" s="49"/>
    </row>
    <row r="1420" spans="1:28" x14ac:dyDescent="0.25">
      <c r="A1420" t="s">
        <v>4816</v>
      </c>
      <c r="B1420" t="s">
        <v>1104</v>
      </c>
      <c r="C1420" t="s">
        <v>214</v>
      </c>
      <c r="D1420">
        <v>3</v>
      </c>
      <c r="E1420">
        <v>50</v>
      </c>
      <c r="F1420">
        <v>9</v>
      </c>
      <c r="I1420" s="49"/>
      <c r="J1420">
        <v>2</v>
      </c>
      <c r="K1420">
        <v>1</v>
      </c>
      <c r="L1420">
        <v>3</v>
      </c>
      <c r="M1420" s="49" t="s">
        <v>610</v>
      </c>
      <c r="N1420" s="49"/>
      <c r="O1420" s="49" t="s">
        <v>2350</v>
      </c>
      <c r="P1420">
        <v>5</v>
      </c>
      <c r="Q1420" t="s">
        <v>4817</v>
      </c>
      <c r="S1420" s="49"/>
      <c r="T1420" s="49"/>
      <c r="U1420" s="49"/>
      <c r="W1420" s="49"/>
      <c r="Z1420" s="49"/>
      <c r="AA1420" s="49"/>
      <c r="AB1420" s="49"/>
    </row>
    <row r="1421" spans="1:28" x14ac:dyDescent="0.25">
      <c r="A1421" t="s">
        <v>4818</v>
      </c>
      <c r="B1421" t="s">
        <v>1104</v>
      </c>
      <c r="C1421" t="s">
        <v>214</v>
      </c>
      <c r="D1421">
        <v>4</v>
      </c>
      <c r="E1421">
        <v>50</v>
      </c>
      <c r="F1421">
        <v>8</v>
      </c>
      <c r="I1421" s="49"/>
      <c r="J1421">
        <v>2</v>
      </c>
      <c r="K1421">
        <v>1</v>
      </c>
      <c r="L1421">
        <v>3</v>
      </c>
      <c r="M1421" s="49" t="s">
        <v>610</v>
      </c>
      <c r="N1421" s="49"/>
      <c r="O1421" s="49" t="s">
        <v>2350</v>
      </c>
      <c r="P1421">
        <v>5</v>
      </c>
      <c r="Q1421" t="s">
        <v>4819</v>
      </c>
      <c r="S1421" s="49"/>
      <c r="T1421" s="49"/>
      <c r="U1421" s="49"/>
      <c r="W1421" s="49"/>
      <c r="Z1421" s="49"/>
      <c r="AA1421" s="49"/>
      <c r="AB1421" s="49"/>
    </row>
    <row r="1422" spans="1:28" x14ac:dyDescent="0.25">
      <c r="A1422" t="s">
        <v>4820</v>
      </c>
      <c r="B1422" t="s">
        <v>1104</v>
      </c>
      <c r="C1422" t="s">
        <v>222</v>
      </c>
      <c r="D1422">
        <v>1</v>
      </c>
      <c r="E1422">
        <v>15</v>
      </c>
      <c r="F1422">
        <v>10</v>
      </c>
      <c r="I1422" s="49"/>
      <c r="M1422" s="49" t="s">
        <v>3856</v>
      </c>
      <c r="N1422" s="49"/>
      <c r="O1422" s="49" t="s">
        <v>4821</v>
      </c>
      <c r="P1422">
        <v>5</v>
      </c>
      <c r="Q1422" t="s">
        <v>4822</v>
      </c>
      <c r="S1422" s="49"/>
      <c r="T1422" s="49"/>
      <c r="U1422" s="49"/>
      <c r="W1422" s="49"/>
      <c r="Z1422" s="49"/>
      <c r="AA1422" s="49"/>
      <c r="AB1422" s="49"/>
    </row>
    <row r="1423" spans="1:28" x14ac:dyDescent="0.25">
      <c r="A1423" t="s">
        <v>4823</v>
      </c>
      <c r="B1423" t="s">
        <v>1104</v>
      </c>
      <c r="C1423" t="s">
        <v>222</v>
      </c>
      <c r="D1423">
        <v>2</v>
      </c>
      <c r="E1423">
        <v>15</v>
      </c>
      <c r="F1423">
        <v>12</v>
      </c>
      <c r="I1423" s="49"/>
      <c r="M1423" s="49" t="s">
        <v>3856</v>
      </c>
      <c r="N1423" s="49"/>
      <c r="O1423" s="49" t="s">
        <v>4821</v>
      </c>
      <c r="P1423">
        <v>5</v>
      </c>
      <c r="Q1423" t="s">
        <v>4824</v>
      </c>
      <c r="S1423" s="49"/>
      <c r="T1423" s="49"/>
      <c r="U1423" s="49"/>
      <c r="W1423" s="49"/>
      <c r="Z1423" s="49"/>
      <c r="AA1423" s="49"/>
      <c r="AB1423" s="49"/>
    </row>
    <row r="1424" spans="1:28" x14ac:dyDescent="0.25">
      <c r="A1424" t="s">
        <v>4825</v>
      </c>
      <c r="B1424" t="s">
        <v>1104</v>
      </c>
      <c r="C1424" t="s">
        <v>222</v>
      </c>
      <c r="D1424">
        <v>3</v>
      </c>
      <c r="E1424">
        <v>15</v>
      </c>
      <c r="F1424">
        <v>11</v>
      </c>
      <c r="I1424" s="49"/>
      <c r="M1424" s="49" t="s">
        <v>610</v>
      </c>
      <c r="N1424" s="49"/>
      <c r="O1424" s="49" t="s">
        <v>4826</v>
      </c>
      <c r="P1424">
        <v>5</v>
      </c>
      <c r="Q1424" t="s">
        <v>4827</v>
      </c>
      <c r="S1424" s="49"/>
      <c r="T1424" s="49"/>
      <c r="U1424" s="49"/>
      <c r="W1424" s="49"/>
      <c r="Z1424" s="49"/>
      <c r="AA1424" s="49"/>
      <c r="AB1424" s="49"/>
    </row>
    <row r="1425" spans="1:28" x14ac:dyDescent="0.25">
      <c r="A1425" t="s">
        <v>4828</v>
      </c>
      <c r="B1425" t="s">
        <v>1104</v>
      </c>
      <c r="C1425" t="s">
        <v>8734</v>
      </c>
      <c r="D1425">
        <v>1</v>
      </c>
      <c r="E1425">
        <v>30</v>
      </c>
      <c r="F1425">
        <v>10</v>
      </c>
      <c r="I1425" s="49"/>
      <c r="J1425">
        <v>2</v>
      </c>
      <c r="K1425">
        <v>1</v>
      </c>
      <c r="L1425">
        <v>2</v>
      </c>
      <c r="M1425" s="49" t="s">
        <v>2289</v>
      </c>
      <c r="N1425" s="49"/>
      <c r="O1425" s="49" t="s">
        <v>2527</v>
      </c>
      <c r="P1425">
        <v>5</v>
      </c>
      <c r="Q1425" t="s">
        <v>4829</v>
      </c>
      <c r="S1425" s="49"/>
      <c r="T1425" s="49"/>
      <c r="U1425" s="49"/>
      <c r="W1425" s="49"/>
      <c r="Z1425" s="49"/>
      <c r="AA1425" s="49"/>
      <c r="AB1425" s="49"/>
    </row>
    <row r="1426" spans="1:28" x14ac:dyDescent="0.25">
      <c r="A1426" t="s">
        <v>4830</v>
      </c>
      <c r="B1426" t="s">
        <v>1104</v>
      </c>
      <c r="C1426" t="s">
        <v>8734</v>
      </c>
      <c r="D1426">
        <v>2</v>
      </c>
      <c r="E1426">
        <v>30</v>
      </c>
      <c r="F1426">
        <v>10</v>
      </c>
      <c r="I1426" s="49"/>
      <c r="J1426">
        <v>2</v>
      </c>
      <c r="K1426">
        <v>1</v>
      </c>
      <c r="L1426">
        <v>2</v>
      </c>
      <c r="M1426" s="49" t="s">
        <v>618</v>
      </c>
      <c r="N1426" s="49"/>
      <c r="O1426" s="49" t="s">
        <v>2154</v>
      </c>
      <c r="P1426">
        <v>5</v>
      </c>
      <c r="Q1426" t="s">
        <v>4831</v>
      </c>
      <c r="S1426" s="49"/>
      <c r="T1426" s="49"/>
      <c r="U1426" s="49"/>
      <c r="W1426" s="49"/>
      <c r="Z1426" s="49"/>
      <c r="AA1426" s="49"/>
      <c r="AB1426" s="49"/>
    </row>
    <row r="1427" spans="1:28" x14ac:dyDescent="0.25">
      <c r="A1427" t="s">
        <v>4832</v>
      </c>
      <c r="B1427" t="s">
        <v>1104</v>
      </c>
      <c r="C1427" t="s">
        <v>8734</v>
      </c>
      <c r="D1427">
        <v>3</v>
      </c>
      <c r="E1427">
        <v>30</v>
      </c>
      <c r="F1427">
        <v>7</v>
      </c>
      <c r="I1427" s="49"/>
      <c r="J1427">
        <v>2</v>
      </c>
      <c r="K1427">
        <v>1</v>
      </c>
      <c r="L1427">
        <v>2</v>
      </c>
      <c r="M1427" s="49" t="s">
        <v>3930</v>
      </c>
      <c r="N1427" s="49"/>
      <c r="O1427" s="49" t="s">
        <v>4225</v>
      </c>
      <c r="P1427">
        <v>5</v>
      </c>
      <c r="Q1427" t="s">
        <v>4833</v>
      </c>
      <c r="S1427" s="49"/>
      <c r="T1427" s="49"/>
      <c r="U1427" s="49"/>
      <c r="W1427" s="49"/>
      <c r="Z1427" s="49"/>
      <c r="AA1427" s="49"/>
      <c r="AB1427" s="49"/>
    </row>
    <row r="1428" spans="1:28" x14ac:dyDescent="0.25">
      <c r="A1428" t="s">
        <v>4834</v>
      </c>
      <c r="B1428" t="s">
        <v>1104</v>
      </c>
      <c r="C1428" t="s">
        <v>303</v>
      </c>
      <c r="D1428">
        <v>1</v>
      </c>
      <c r="E1428">
        <v>10</v>
      </c>
      <c r="F1428">
        <v>15</v>
      </c>
      <c r="I1428" s="49"/>
      <c r="J1428">
        <v>2</v>
      </c>
      <c r="K1428">
        <v>2</v>
      </c>
      <c r="L1428">
        <v>2</v>
      </c>
      <c r="M1428" s="49" t="s">
        <v>2289</v>
      </c>
      <c r="N1428" s="49"/>
      <c r="O1428" s="49" t="s">
        <v>3545</v>
      </c>
      <c r="P1428">
        <v>5</v>
      </c>
      <c r="Q1428" t="s">
        <v>4835</v>
      </c>
      <c r="S1428" s="49"/>
      <c r="T1428" s="49"/>
      <c r="U1428" s="49"/>
      <c r="W1428" s="49"/>
      <c r="Z1428" s="49"/>
      <c r="AA1428" s="49"/>
      <c r="AB1428" s="49"/>
    </row>
    <row r="1429" spans="1:28" x14ac:dyDescent="0.25">
      <c r="A1429" t="s">
        <v>4836</v>
      </c>
      <c r="B1429" t="s">
        <v>1104</v>
      </c>
      <c r="C1429" t="s">
        <v>303</v>
      </c>
      <c r="D1429">
        <v>2</v>
      </c>
      <c r="E1429">
        <v>20</v>
      </c>
      <c r="F1429">
        <v>15</v>
      </c>
      <c r="I1429" s="49"/>
      <c r="J1429">
        <v>2</v>
      </c>
      <c r="K1429">
        <v>1</v>
      </c>
      <c r="L1429">
        <v>2</v>
      </c>
      <c r="M1429" s="49" t="s">
        <v>610</v>
      </c>
      <c r="N1429" s="49"/>
      <c r="O1429" s="49" t="s">
        <v>4837</v>
      </c>
      <c r="P1429">
        <v>5</v>
      </c>
      <c r="Q1429" t="s">
        <v>4838</v>
      </c>
      <c r="S1429" s="49"/>
      <c r="T1429" s="49"/>
      <c r="U1429" s="49"/>
      <c r="W1429" s="49"/>
      <c r="Z1429" s="49"/>
      <c r="AA1429" s="49"/>
      <c r="AB1429" s="49"/>
    </row>
    <row r="1430" spans="1:28" x14ac:dyDescent="0.25">
      <c r="A1430" t="s">
        <v>4839</v>
      </c>
      <c r="B1430" t="s">
        <v>1104</v>
      </c>
      <c r="C1430" t="s">
        <v>303</v>
      </c>
      <c r="D1430">
        <v>3</v>
      </c>
      <c r="E1430">
        <v>20</v>
      </c>
      <c r="F1430">
        <v>12</v>
      </c>
      <c r="I1430" s="49"/>
      <c r="J1430">
        <v>2</v>
      </c>
      <c r="K1430">
        <v>1</v>
      </c>
      <c r="L1430">
        <v>2</v>
      </c>
      <c r="M1430" s="49" t="s">
        <v>610</v>
      </c>
      <c r="N1430" s="49"/>
      <c r="O1430" s="49" t="s">
        <v>4837</v>
      </c>
      <c r="P1430">
        <v>5</v>
      </c>
      <c r="Q1430" t="s">
        <v>4840</v>
      </c>
      <c r="S1430" s="49"/>
      <c r="T1430" s="49"/>
      <c r="U1430" s="49"/>
      <c r="W1430" s="49"/>
      <c r="Z1430" s="49"/>
      <c r="AA1430" s="49"/>
      <c r="AB1430" s="49"/>
    </row>
    <row r="1431" spans="1:28" x14ac:dyDescent="0.25">
      <c r="A1431" t="s">
        <v>4841</v>
      </c>
      <c r="B1431" t="s">
        <v>1104</v>
      </c>
      <c r="C1431" t="s">
        <v>1534</v>
      </c>
      <c r="D1431">
        <v>1</v>
      </c>
      <c r="E1431">
        <v>150</v>
      </c>
      <c r="G1431">
        <v>60</v>
      </c>
      <c r="I1431" s="49"/>
      <c r="M1431" s="49"/>
      <c r="N1431" s="49"/>
      <c r="O1431" s="49" t="s">
        <v>4842</v>
      </c>
      <c r="P1431">
        <v>5</v>
      </c>
      <c r="Q1431" t="s">
        <v>4843</v>
      </c>
      <c r="S1431" s="49"/>
      <c r="T1431" s="49"/>
      <c r="U1431" s="49"/>
      <c r="W1431" s="49"/>
      <c r="Z1431" s="49"/>
      <c r="AA1431" s="49"/>
      <c r="AB1431" s="49"/>
    </row>
    <row r="1432" spans="1:28" x14ac:dyDescent="0.25">
      <c r="A1432" t="s">
        <v>4844</v>
      </c>
      <c r="B1432" t="s">
        <v>1104</v>
      </c>
      <c r="C1432" t="s">
        <v>1534</v>
      </c>
      <c r="D1432">
        <v>2</v>
      </c>
      <c r="E1432">
        <v>150</v>
      </c>
      <c r="G1432">
        <v>60</v>
      </c>
      <c r="I1432" s="49"/>
      <c r="M1432" s="49"/>
      <c r="N1432" s="49"/>
      <c r="O1432" s="49" t="s">
        <v>4845</v>
      </c>
      <c r="P1432">
        <v>5</v>
      </c>
      <c r="Q1432" t="s">
        <v>4846</v>
      </c>
      <c r="S1432" s="49"/>
      <c r="T1432" s="49"/>
      <c r="U1432" s="49"/>
      <c r="W1432" s="49"/>
      <c r="Z1432" s="49"/>
      <c r="AA1432" s="49"/>
      <c r="AB1432" s="49"/>
    </row>
    <row r="1433" spans="1:28" x14ac:dyDescent="0.25">
      <c r="A1433" t="s">
        <v>4847</v>
      </c>
      <c r="B1433" t="s">
        <v>1104</v>
      </c>
      <c r="C1433" t="s">
        <v>1534</v>
      </c>
      <c r="D1433">
        <v>3</v>
      </c>
      <c r="E1433">
        <v>150</v>
      </c>
      <c r="G1433">
        <v>52.2</v>
      </c>
      <c r="I1433" s="49"/>
      <c r="M1433" s="49"/>
      <c r="N1433" s="49"/>
      <c r="O1433" s="49" t="s">
        <v>4848</v>
      </c>
      <c r="P1433">
        <v>5</v>
      </c>
      <c r="Q1433" t="s">
        <v>4849</v>
      </c>
      <c r="S1433" s="49"/>
      <c r="T1433" s="49"/>
      <c r="U1433" s="49"/>
      <c r="W1433" s="49"/>
      <c r="Z1433" s="49"/>
      <c r="AA1433" s="49"/>
      <c r="AB1433" s="49"/>
    </row>
    <row r="1434" spans="1:28" x14ac:dyDescent="0.25">
      <c r="A1434" t="s">
        <v>4850</v>
      </c>
      <c r="B1434" t="s">
        <v>1104</v>
      </c>
      <c r="C1434" t="s">
        <v>356</v>
      </c>
      <c r="D1434">
        <v>2</v>
      </c>
      <c r="G1434">
        <v>300</v>
      </c>
      <c r="H1434">
        <v>1.27</v>
      </c>
      <c r="I1434" s="49" t="s">
        <v>3957</v>
      </c>
      <c r="M1434" s="49"/>
      <c r="N1434" s="49"/>
      <c r="O1434" s="49" t="s">
        <v>4062</v>
      </c>
      <c r="P1434">
        <v>5</v>
      </c>
      <c r="Q1434" t="s">
        <v>1107</v>
      </c>
      <c r="S1434" s="49"/>
      <c r="T1434" s="49"/>
      <c r="U1434" s="49"/>
      <c r="W1434" s="49"/>
      <c r="Z1434" s="49"/>
      <c r="AA1434" s="49"/>
      <c r="AB1434" s="49"/>
    </row>
    <row r="1435" spans="1:28" x14ac:dyDescent="0.25">
      <c r="A1435" t="s">
        <v>4851</v>
      </c>
      <c r="B1435" t="s">
        <v>1108</v>
      </c>
      <c r="C1435" t="s">
        <v>356</v>
      </c>
      <c r="D1435">
        <v>1</v>
      </c>
      <c r="G1435">
        <v>300</v>
      </c>
      <c r="H1435">
        <v>1.35</v>
      </c>
      <c r="I1435" s="49" t="s">
        <v>3957</v>
      </c>
      <c r="M1435" s="49"/>
      <c r="N1435" s="49"/>
      <c r="O1435" s="49" t="s">
        <v>272</v>
      </c>
      <c r="P1435">
        <v>5</v>
      </c>
      <c r="Q1435" t="s">
        <v>1110</v>
      </c>
      <c r="S1435" s="49"/>
      <c r="T1435" s="49"/>
      <c r="U1435" s="49"/>
      <c r="W1435" s="49"/>
      <c r="Z1435" s="49"/>
      <c r="AA1435" s="49"/>
      <c r="AB1435" s="49"/>
    </row>
    <row r="1436" spans="1:28" x14ac:dyDescent="0.25">
      <c r="A1436" t="s">
        <v>4852</v>
      </c>
      <c r="B1436" t="s">
        <v>1108</v>
      </c>
      <c r="C1436" t="s">
        <v>249</v>
      </c>
      <c r="D1436">
        <v>1</v>
      </c>
      <c r="E1436">
        <v>160</v>
      </c>
      <c r="F1436">
        <v>8</v>
      </c>
      <c r="I1436" s="49"/>
      <c r="J1436">
        <v>3</v>
      </c>
      <c r="K1436">
        <v>1</v>
      </c>
      <c r="L1436">
        <v>1</v>
      </c>
      <c r="M1436" s="49" t="s">
        <v>618</v>
      </c>
      <c r="N1436" s="49"/>
      <c r="O1436" s="49" t="s">
        <v>4853</v>
      </c>
      <c r="P1436">
        <v>5</v>
      </c>
      <c r="Q1436" t="s">
        <v>4854</v>
      </c>
      <c r="S1436" s="49"/>
      <c r="T1436" s="49"/>
      <c r="U1436" s="49"/>
      <c r="W1436" s="49"/>
      <c r="Z1436" s="49"/>
      <c r="AA1436" s="49"/>
      <c r="AB1436" s="49"/>
    </row>
    <row r="1437" spans="1:28" x14ac:dyDescent="0.25">
      <c r="A1437" t="s">
        <v>4855</v>
      </c>
      <c r="B1437" t="s">
        <v>1108</v>
      </c>
      <c r="C1437" t="s">
        <v>249</v>
      </c>
      <c r="D1437">
        <v>2</v>
      </c>
      <c r="E1437">
        <v>160</v>
      </c>
      <c r="F1437">
        <v>8</v>
      </c>
      <c r="I1437" s="49"/>
      <c r="J1437">
        <v>3</v>
      </c>
      <c r="K1437">
        <v>1</v>
      </c>
      <c r="L1437">
        <v>1</v>
      </c>
      <c r="M1437" s="49" t="s">
        <v>618</v>
      </c>
      <c r="N1437" s="49"/>
      <c r="O1437" s="49" t="s">
        <v>4853</v>
      </c>
      <c r="P1437">
        <v>5</v>
      </c>
      <c r="Q1437" t="s">
        <v>4856</v>
      </c>
      <c r="S1437" s="49"/>
      <c r="T1437" s="49"/>
      <c r="U1437" s="49"/>
      <c r="W1437" s="49"/>
      <c r="Z1437" s="49"/>
      <c r="AA1437" s="49"/>
      <c r="AB1437" s="49"/>
    </row>
    <row r="1438" spans="1:28" x14ac:dyDescent="0.25">
      <c r="A1438" t="s">
        <v>4857</v>
      </c>
      <c r="B1438" t="s">
        <v>1108</v>
      </c>
      <c r="C1438" t="s">
        <v>249</v>
      </c>
      <c r="D1438">
        <v>3</v>
      </c>
      <c r="E1438">
        <v>160</v>
      </c>
      <c r="F1438">
        <v>8</v>
      </c>
      <c r="I1438" s="49"/>
      <c r="J1438">
        <v>3</v>
      </c>
      <c r="K1438">
        <v>1</v>
      </c>
      <c r="L1438">
        <v>1</v>
      </c>
      <c r="M1438" s="49" t="s">
        <v>618</v>
      </c>
      <c r="N1438" s="49"/>
      <c r="O1438" s="49" t="s">
        <v>4853</v>
      </c>
      <c r="P1438">
        <v>5</v>
      </c>
      <c r="Q1438" t="s">
        <v>4858</v>
      </c>
      <c r="S1438" s="49"/>
      <c r="T1438" s="49"/>
      <c r="U1438" s="49"/>
      <c r="W1438" s="49"/>
      <c r="Z1438" s="49"/>
      <c r="AA1438" s="49"/>
      <c r="AB1438" s="49"/>
    </row>
    <row r="1439" spans="1:28" x14ac:dyDescent="0.25">
      <c r="A1439" t="s">
        <v>4859</v>
      </c>
      <c r="B1439" t="s">
        <v>1108</v>
      </c>
      <c r="C1439" t="s">
        <v>249</v>
      </c>
      <c r="D1439">
        <v>4</v>
      </c>
      <c r="E1439">
        <v>160</v>
      </c>
      <c r="F1439">
        <v>8</v>
      </c>
      <c r="I1439" s="49"/>
      <c r="J1439">
        <v>3</v>
      </c>
      <c r="K1439">
        <v>1</v>
      </c>
      <c r="L1439">
        <v>1</v>
      </c>
      <c r="M1439" s="49" t="s">
        <v>610</v>
      </c>
      <c r="N1439" s="49"/>
      <c r="O1439" s="49" t="s">
        <v>4860</v>
      </c>
      <c r="P1439">
        <v>5</v>
      </c>
      <c r="Q1439" t="s">
        <v>4861</v>
      </c>
      <c r="S1439" s="49"/>
      <c r="T1439" s="49"/>
      <c r="U1439" s="49"/>
      <c r="W1439" s="49"/>
      <c r="Z1439" s="49"/>
      <c r="AA1439" s="49"/>
      <c r="AB1439" s="49"/>
    </row>
    <row r="1440" spans="1:28" x14ac:dyDescent="0.25">
      <c r="A1440" t="s">
        <v>4862</v>
      </c>
      <c r="B1440" t="s">
        <v>1108</v>
      </c>
      <c r="C1440" t="s">
        <v>256</v>
      </c>
      <c r="D1440">
        <v>1</v>
      </c>
      <c r="E1440">
        <v>50</v>
      </c>
      <c r="F1440">
        <v>8</v>
      </c>
      <c r="I1440" s="49"/>
      <c r="J1440">
        <v>2</v>
      </c>
      <c r="K1440">
        <v>1</v>
      </c>
      <c r="L1440">
        <v>2</v>
      </c>
      <c r="M1440" s="49" t="s">
        <v>618</v>
      </c>
      <c r="N1440" s="49"/>
      <c r="O1440" s="49" t="s">
        <v>2154</v>
      </c>
      <c r="P1440">
        <v>5</v>
      </c>
      <c r="Q1440" t="s">
        <v>4863</v>
      </c>
      <c r="S1440" s="49"/>
      <c r="T1440" s="49"/>
      <c r="U1440" s="49"/>
      <c r="W1440" s="49"/>
      <c r="Z1440" s="49"/>
      <c r="AA1440" s="49"/>
      <c r="AB1440" s="49"/>
    </row>
    <row r="1441" spans="1:28" x14ac:dyDescent="0.25">
      <c r="A1441" t="s">
        <v>4864</v>
      </c>
      <c r="B1441" t="s">
        <v>1108</v>
      </c>
      <c r="C1441" t="s">
        <v>256</v>
      </c>
      <c r="D1441">
        <v>2</v>
      </c>
      <c r="E1441">
        <v>50</v>
      </c>
      <c r="F1441">
        <v>8</v>
      </c>
      <c r="I1441" s="49"/>
      <c r="J1441">
        <v>2</v>
      </c>
      <c r="K1441">
        <v>1</v>
      </c>
      <c r="L1441">
        <v>2</v>
      </c>
      <c r="M1441" s="49" t="s">
        <v>618</v>
      </c>
      <c r="N1441" s="49"/>
      <c r="O1441" s="49" t="s">
        <v>2154</v>
      </c>
      <c r="P1441">
        <v>5</v>
      </c>
      <c r="Q1441" t="s">
        <v>4865</v>
      </c>
      <c r="S1441" s="49"/>
      <c r="T1441" s="49"/>
      <c r="U1441" s="49"/>
      <c r="W1441" s="49"/>
      <c r="Z1441" s="49"/>
      <c r="AA1441" s="49"/>
      <c r="AB1441" s="49"/>
    </row>
    <row r="1442" spans="1:28" x14ac:dyDescent="0.25">
      <c r="A1442" t="s">
        <v>4866</v>
      </c>
      <c r="B1442" t="s">
        <v>1108</v>
      </c>
      <c r="C1442" t="s">
        <v>256</v>
      </c>
      <c r="D1442">
        <v>3</v>
      </c>
      <c r="E1442">
        <v>50</v>
      </c>
      <c r="F1442">
        <v>8</v>
      </c>
      <c r="I1442" s="49"/>
      <c r="J1442">
        <v>2</v>
      </c>
      <c r="K1442">
        <v>1</v>
      </c>
      <c r="L1442">
        <v>2</v>
      </c>
      <c r="M1442" s="49" t="s">
        <v>618</v>
      </c>
      <c r="N1442" s="49"/>
      <c r="O1442" s="49" t="s">
        <v>2154</v>
      </c>
      <c r="P1442">
        <v>5</v>
      </c>
      <c r="Q1442" t="s">
        <v>4867</v>
      </c>
      <c r="S1442" s="49"/>
      <c r="T1442" s="49"/>
      <c r="U1442" s="49"/>
      <c r="W1442" s="49"/>
      <c r="Z1442" s="49"/>
      <c r="AA1442" s="49"/>
      <c r="AB1442" s="49"/>
    </row>
    <row r="1443" spans="1:28" x14ac:dyDescent="0.25">
      <c r="A1443" t="s">
        <v>4868</v>
      </c>
      <c r="B1443" t="s">
        <v>1108</v>
      </c>
      <c r="C1443" t="s">
        <v>41</v>
      </c>
      <c r="D1443">
        <v>1</v>
      </c>
      <c r="E1443">
        <v>75</v>
      </c>
      <c r="F1443">
        <v>8</v>
      </c>
      <c r="I1443" s="49"/>
      <c r="J1443">
        <v>2</v>
      </c>
      <c r="K1443">
        <v>1</v>
      </c>
      <c r="L1443">
        <v>2</v>
      </c>
      <c r="M1443" s="49" t="s">
        <v>618</v>
      </c>
      <c r="N1443" s="49"/>
      <c r="O1443" s="49" t="s">
        <v>4869</v>
      </c>
      <c r="P1443">
        <v>5</v>
      </c>
      <c r="Q1443" t="s">
        <v>4870</v>
      </c>
      <c r="S1443" s="49"/>
      <c r="T1443" s="49"/>
      <c r="U1443" s="49"/>
      <c r="W1443" s="49"/>
      <c r="Z1443" s="49"/>
      <c r="AA1443" s="49"/>
      <c r="AB1443" s="49"/>
    </row>
    <row r="1444" spans="1:28" x14ac:dyDescent="0.25">
      <c r="A1444" t="s">
        <v>4871</v>
      </c>
      <c r="B1444" t="s">
        <v>1108</v>
      </c>
      <c r="C1444" t="s">
        <v>41</v>
      </c>
      <c r="D1444">
        <v>2</v>
      </c>
      <c r="E1444">
        <v>75</v>
      </c>
      <c r="F1444">
        <v>8</v>
      </c>
      <c r="I1444" s="49"/>
      <c r="J1444">
        <v>2</v>
      </c>
      <c r="K1444">
        <v>1</v>
      </c>
      <c r="L1444">
        <v>2</v>
      </c>
      <c r="M1444" s="49" t="s">
        <v>618</v>
      </c>
      <c r="N1444" s="49"/>
      <c r="O1444" s="49" t="s">
        <v>4869</v>
      </c>
      <c r="P1444">
        <v>5</v>
      </c>
      <c r="Q1444" t="s">
        <v>4872</v>
      </c>
      <c r="S1444" s="49"/>
      <c r="T1444" s="49"/>
      <c r="U1444" s="49"/>
      <c r="W1444" s="49"/>
      <c r="Z1444" s="49"/>
      <c r="AA1444" s="49"/>
      <c r="AB1444" s="49"/>
    </row>
    <row r="1445" spans="1:28" x14ac:dyDescent="0.25">
      <c r="A1445" t="s">
        <v>4873</v>
      </c>
      <c r="B1445" t="s">
        <v>1108</v>
      </c>
      <c r="C1445" t="s">
        <v>41</v>
      </c>
      <c r="D1445">
        <v>3</v>
      </c>
      <c r="E1445">
        <v>75</v>
      </c>
      <c r="F1445">
        <v>8</v>
      </c>
      <c r="I1445" s="49"/>
      <c r="J1445">
        <v>2</v>
      </c>
      <c r="K1445">
        <v>1</v>
      </c>
      <c r="L1445">
        <v>2</v>
      </c>
      <c r="M1445" s="49" t="s">
        <v>610</v>
      </c>
      <c r="N1445" s="49"/>
      <c r="O1445" s="49" t="s">
        <v>4874</v>
      </c>
      <c r="P1445">
        <v>5</v>
      </c>
      <c r="Q1445" t="s">
        <v>4875</v>
      </c>
      <c r="S1445" s="49"/>
      <c r="T1445" s="49"/>
      <c r="U1445" s="49"/>
      <c r="W1445" s="49"/>
      <c r="Z1445" s="49"/>
      <c r="AA1445" s="49"/>
      <c r="AB1445" s="49"/>
    </row>
    <row r="1446" spans="1:28" x14ac:dyDescent="0.25">
      <c r="A1446" t="s">
        <v>4876</v>
      </c>
      <c r="B1446" t="s">
        <v>1108</v>
      </c>
      <c r="C1446" t="s">
        <v>41</v>
      </c>
      <c r="D1446">
        <v>4</v>
      </c>
      <c r="E1446">
        <v>75</v>
      </c>
      <c r="F1446">
        <v>7</v>
      </c>
      <c r="I1446" s="49"/>
      <c r="J1446">
        <v>2</v>
      </c>
      <c r="K1446">
        <v>1</v>
      </c>
      <c r="L1446">
        <v>2</v>
      </c>
      <c r="M1446" s="49" t="s">
        <v>610</v>
      </c>
      <c r="N1446" s="49"/>
      <c r="O1446" s="49" t="s">
        <v>4877</v>
      </c>
      <c r="P1446">
        <v>5</v>
      </c>
      <c r="Q1446" t="s">
        <v>4878</v>
      </c>
      <c r="S1446" s="49"/>
      <c r="T1446" s="49"/>
      <c r="U1446" s="49"/>
      <c r="W1446" s="49"/>
      <c r="Z1446" s="49"/>
      <c r="AA1446" s="49"/>
      <c r="AB1446" s="49"/>
    </row>
    <row r="1447" spans="1:28" x14ac:dyDescent="0.25">
      <c r="A1447" t="s">
        <v>4879</v>
      </c>
      <c r="B1447" t="s">
        <v>1108</v>
      </c>
      <c r="C1447" t="s">
        <v>45</v>
      </c>
      <c r="D1447">
        <v>1</v>
      </c>
      <c r="E1447">
        <v>140</v>
      </c>
      <c r="F1447">
        <v>12</v>
      </c>
      <c r="I1447" s="49"/>
      <c r="J1447">
        <v>2</v>
      </c>
      <c r="K1447">
        <v>1</v>
      </c>
      <c r="L1447">
        <v>2</v>
      </c>
      <c r="M1447" s="49" t="s">
        <v>618</v>
      </c>
      <c r="N1447" s="49"/>
      <c r="O1447" s="49" t="s">
        <v>4880</v>
      </c>
      <c r="P1447">
        <v>5</v>
      </c>
      <c r="Q1447" t="s">
        <v>4881</v>
      </c>
      <c r="S1447" s="49"/>
      <c r="T1447" s="49"/>
      <c r="U1447" s="49"/>
      <c r="W1447" s="49"/>
      <c r="Z1447" s="49"/>
      <c r="AA1447" s="49"/>
      <c r="AB1447" s="49"/>
    </row>
    <row r="1448" spans="1:28" x14ac:dyDescent="0.25">
      <c r="A1448" t="s">
        <v>4882</v>
      </c>
      <c r="B1448" t="s">
        <v>1108</v>
      </c>
      <c r="C1448" t="s">
        <v>45</v>
      </c>
      <c r="D1448">
        <v>2</v>
      </c>
      <c r="E1448">
        <v>150</v>
      </c>
      <c r="F1448">
        <v>12</v>
      </c>
      <c r="I1448" s="49"/>
      <c r="J1448">
        <v>2</v>
      </c>
      <c r="K1448">
        <v>1</v>
      </c>
      <c r="L1448">
        <v>2</v>
      </c>
      <c r="M1448" s="49" t="s">
        <v>618</v>
      </c>
      <c r="N1448" s="49"/>
      <c r="O1448" s="49" t="s">
        <v>4883</v>
      </c>
      <c r="P1448">
        <v>5</v>
      </c>
      <c r="Q1448" t="s">
        <v>4884</v>
      </c>
      <c r="S1448" s="49"/>
      <c r="T1448" s="49"/>
      <c r="U1448" s="49"/>
      <c r="W1448" s="49"/>
      <c r="Z1448" s="49"/>
      <c r="AA1448" s="49"/>
      <c r="AB1448" s="49"/>
    </row>
    <row r="1449" spans="1:28" x14ac:dyDescent="0.25">
      <c r="A1449" t="s">
        <v>4885</v>
      </c>
      <c r="B1449" t="s">
        <v>1108</v>
      </c>
      <c r="C1449" t="s">
        <v>45</v>
      </c>
      <c r="D1449">
        <v>3</v>
      </c>
      <c r="E1449">
        <v>160</v>
      </c>
      <c r="F1449">
        <v>12</v>
      </c>
      <c r="I1449" s="49"/>
      <c r="J1449">
        <v>2</v>
      </c>
      <c r="K1449">
        <v>1</v>
      </c>
      <c r="L1449">
        <v>2</v>
      </c>
      <c r="M1449" s="49" t="s">
        <v>618</v>
      </c>
      <c r="N1449" s="49"/>
      <c r="O1449" s="49" t="s">
        <v>4886</v>
      </c>
      <c r="P1449">
        <v>5</v>
      </c>
      <c r="Q1449" t="s">
        <v>4887</v>
      </c>
      <c r="S1449" s="49"/>
      <c r="T1449" s="49"/>
      <c r="U1449" s="49"/>
      <c r="W1449" s="49"/>
      <c r="Z1449" s="49"/>
      <c r="AA1449" s="49"/>
      <c r="AB1449" s="49"/>
    </row>
    <row r="1450" spans="1:28" x14ac:dyDescent="0.25">
      <c r="A1450" t="s">
        <v>4888</v>
      </c>
      <c r="B1450" t="s">
        <v>1108</v>
      </c>
      <c r="C1450" t="s">
        <v>15</v>
      </c>
      <c r="D1450">
        <v>1</v>
      </c>
      <c r="E1450">
        <v>75</v>
      </c>
      <c r="G1450">
        <v>52.2</v>
      </c>
      <c r="I1450" s="49"/>
      <c r="M1450" s="49"/>
      <c r="N1450" s="49"/>
      <c r="O1450" s="49" t="s">
        <v>4848</v>
      </c>
      <c r="P1450">
        <v>5</v>
      </c>
      <c r="Q1450" t="s">
        <v>4889</v>
      </c>
      <c r="S1450" s="49"/>
      <c r="T1450" s="49"/>
      <c r="U1450" s="49"/>
      <c r="W1450" s="49"/>
      <c r="Z1450" s="49"/>
      <c r="AA1450" s="49"/>
      <c r="AB1450" s="49"/>
    </row>
    <row r="1451" spans="1:28" x14ac:dyDescent="0.25">
      <c r="A1451" t="s">
        <v>4890</v>
      </c>
      <c r="B1451" t="s">
        <v>1108</v>
      </c>
      <c r="C1451" t="s">
        <v>15</v>
      </c>
      <c r="D1451">
        <v>2</v>
      </c>
      <c r="E1451">
        <v>75</v>
      </c>
      <c r="G1451">
        <v>48</v>
      </c>
      <c r="I1451" s="49"/>
      <c r="M1451" s="49"/>
      <c r="N1451" s="49"/>
      <c r="O1451" s="49" t="s">
        <v>4891</v>
      </c>
      <c r="P1451">
        <v>5</v>
      </c>
      <c r="Q1451" t="s">
        <v>4892</v>
      </c>
      <c r="S1451" s="49"/>
      <c r="T1451" s="49"/>
      <c r="U1451" s="49"/>
      <c r="W1451" s="49"/>
      <c r="Z1451" s="49"/>
      <c r="AA1451" s="49"/>
      <c r="AB1451" s="49"/>
    </row>
    <row r="1452" spans="1:28" x14ac:dyDescent="0.25">
      <c r="A1452" t="s">
        <v>4893</v>
      </c>
      <c r="B1452" t="s">
        <v>1108</v>
      </c>
      <c r="C1452" t="s">
        <v>15</v>
      </c>
      <c r="D1452">
        <v>3</v>
      </c>
      <c r="E1452">
        <v>75</v>
      </c>
      <c r="G1452">
        <v>45</v>
      </c>
      <c r="I1452" s="49"/>
      <c r="M1452" s="49"/>
      <c r="N1452" s="49"/>
      <c r="O1452" s="49"/>
      <c r="P1452">
        <v>5</v>
      </c>
      <c r="Q1452" t="s">
        <v>4894</v>
      </c>
      <c r="S1452" s="49"/>
      <c r="T1452" s="49"/>
      <c r="U1452" s="49"/>
      <c r="W1452" s="49"/>
      <c r="Z1452" s="49"/>
      <c r="AA1452" s="49"/>
      <c r="AB1452" s="49"/>
    </row>
    <row r="1453" spans="1:28" x14ac:dyDescent="0.25">
      <c r="A1453" t="s">
        <v>4895</v>
      </c>
      <c r="B1453" t="s">
        <v>1108</v>
      </c>
      <c r="C1453" t="s">
        <v>329</v>
      </c>
      <c r="D1453">
        <v>1</v>
      </c>
      <c r="E1453">
        <v>0</v>
      </c>
      <c r="G1453">
        <v>45</v>
      </c>
      <c r="I1453" s="49"/>
      <c r="M1453" s="49"/>
      <c r="N1453" s="49"/>
      <c r="O1453" s="49"/>
      <c r="P1453">
        <v>5</v>
      </c>
      <c r="Q1453" t="s">
        <v>4896</v>
      </c>
      <c r="S1453" s="49"/>
      <c r="T1453" s="49"/>
      <c r="U1453" s="49"/>
      <c r="W1453" s="49"/>
      <c r="Z1453" s="49"/>
      <c r="AA1453" s="49"/>
      <c r="AB1453" s="49"/>
    </row>
    <row r="1454" spans="1:28" x14ac:dyDescent="0.25">
      <c r="A1454" t="s">
        <v>4897</v>
      </c>
      <c r="B1454" t="s">
        <v>1108</v>
      </c>
      <c r="C1454" t="s">
        <v>329</v>
      </c>
      <c r="D1454">
        <v>2</v>
      </c>
      <c r="E1454">
        <v>0</v>
      </c>
      <c r="G1454">
        <v>45</v>
      </c>
      <c r="I1454" s="49"/>
      <c r="M1454" s="49"/>
      <c r="N1454" s="49"/>
      <c r="O1454" s="49"/>
      <c r="P1454">
        <v>5</v>
      </c>
      <c r="Q1454" t="s">
        <v>4898</v>
      </c>
      <c r="S1454" s="49"/>
      <c r="T1454" s="49"/>
      <c r="U1454" s="49"/>
      <c r="W1454" s="49"/>
      <c r="Z1454" s="49"/>
      <c r="AA1454" s="49"/>
      <c r="AB1454" s="49"/>
    </row>
    <row r="1455" spans="1:28" x14ac:dyDescent="0.25">
      <c r="A1455" t="s">
        <v>4899</v>
      </c>
      <c r="B1455" t="s">
        <v>1108</v>
      </c>
      <c r="C1455" t="s">
        <v>329</v>
      </c>
      <c r="D1455">
        <v>3</v>
      </c>
      <c r="E1455">
        <v>0</v>
      </c>
      <c r="G1455">
        <v>45</v>
      </c>
      <c r="I1455" s="49"/>
      <c r="M1455" s="49"/>
      <c r="N1455" s="49"/>
      <c r="O1455" s="49"/>
      <c r="P1455">
        <v>5</v>
      </c>
      <c r="Q1455" t="s">
        <v>4900</v>
      </c>
      <c r="S1455" s="49"/>
      <c r="T1455" s="49"/>
      <c r="U1455" s="49"/>
      <c r="W1455" s="49"/>
      <c r="Z1455" s="49"/>
      <c r="AA1455" s="49"/>
      <c r="AB1455" s="49"/>
    </row>
    <row r="1456" spans="1:28" x14ac:dyDescent="0.25">
      <c r="A1456" t="s">
        <v>4901</v>
      </c>
      <c r="B1456" t="s">
        <v>1108</v>
      </c>
      <c r="C1456" t="s">
        <v>356</v>
      </c>
      <c r="D1456">
        <v>2</v>
      </c>
      <c r="G1456">
        <v>300</v>
      </c>
      <c r="H1456">
        <v>1.35</v>
      </c>
      <c r="I1456" s="49" t="s">
        <v>3957</v>
      </c>
      <c r="M1456" s="49"/>
      <c r="N1456" s="49"/>
      <c r="O1456" s="49" t="s">
        <v>4062</v>
      </c>
      <c r="P1456">
        <v>5</v>
      </c>
      <c r="Q1456" t="s">
        <v>1111</v>
      </c>
      <c r="S1456" s="49"/>
      <c r="T1456" s="49"/>
      <c r="U1456" s="49"/>
      <c r="W1456" s="49"/>
      <c r="Z1456" s="49"/>
      <c r="AA1456" s="49"/>
      <c r="AB1456" s="49"/>
    </row>
    <row r="1457" spans="1:28" x14ac:dyDescent="0.25">
      <c r="A1457" t="s">
        <v>4902</v>
      </c>
      <c r="B1457" t="s">
        <v>1112</v>
      </c>
      <c r="C1457" t="s">
        <v>356</v>
      </c>
      <c r="D1457">
        <v>1</v>
      </c>
      <c r="G1457">
        <v>300</v>
      </c>
      <c r="H1457">
        <v>1.3</v>
      </c>
      <c r="I1457" s="49" t="s">
        <v>3957</v>
      </c>
      <c r="M1457" s="49"/>
      <c r="N1457" s="49"/>
      <c r="O1457" s="49" t="s">
        <v>4903</v>
      </c>
      <c r="P1457">
        <v>5</v>
      </c>
      <c r="Q1457" t="s">
        <v>1114</v>
      </c>
      <c r="S1457" s="49"/>
      <c r="T1457" s="49"/>
      <c r="U1457" s="49"/>
      <c r="W1457" s="49"/>
      <c r="Z1457" s="49"/>
      <c r="AA1457" s="49"/>
      <c r="AB1457" s="49"/>
    </row>
    <row r="1458" spans="1:28" x14ac:dyDescent="0.25">
      <c r="A1458" t="s">
        <v>4904</v>
      </c>
      <c r="B1458" t="s">
        <v>1112</v>
      </c>
      <c r="C1458" t="s">
        <v>1404</v>
      </c>
      <c r="D1458">
        <v>1</v>
      </c>
      <c r="E1458">
        <v>120</v>
      </c>
      <c r="F1458">
        <v>8</v>
      </c>
      <c r="I1458" s="49"/>
      <c r="J1458">
        <v>3</v>
      </c>
      <c r="K1458">
        <v>1</v>
      </c>
      <c r="L1458">
        <v>1</v>
      </c>
      <c r="M1458" s="49" t="s">
        <v>618</v>
      </c>
      <c r="N1458" s="49"/>
      <c r="O1458" s="49" t="s">
        <v>2598</v>
      </c>
      <c r="P1458">
        <v>5</v>
      </c>
      <c r="Q1458" t="s">
        <v>4905</v>
      </c>
      <c r="S1458" s="49"/>
      <c r="T1458" s="49"/>
      <c r="U1458" s="49"/>
      <c r="W1458" s="49"/>
      <c r="Z1458" s="49"/>
      <c r="AA1458" s="49"/>
      <c r="AB1458" s="49"/>
    </row>
    <row r="1459" spans="1:28" x14ac:dyDescent="0.25">
      <c r="A1459" t="s">
        <v>4906</v>
      </c>
      <c r="B1459" t="s">
        <v>1112</v>
      </c>
      <c r="C1459" t="s">
        <v>1404</v>
      </c>
      <c r="D1459">
        <v>2</v>
      </c>
      <c r="E1459">
        <v>120</v>
      </c>
      <c r="F1459">
        <v>8</v>
      </c>
      <c r="I1459" s="49"/>
      <c r="J1459">
        <v>3</v>
      </c>
      <c r="K1459">
        <v>1</v>
      </c>
      <c r="L1459">
        <v>1</v>
      </c>
      <c r="M1459" s="49" t="s">
        <v>618</v>
      </c>
      <c r="N1459" s="49"/>
      <c r="O1459" s="49" t="s">
        <v>2598</v>
      </c>
      <c r="P1459">
        <v>5</v>
      </c>
      <c r="Q1459" t="s">
        <v>4907</v>
      </c>
      <c r="S1459" s="49"/>
      <c r="T1459" s="49"/>
      <c r="U1459" s="49"/>
      <c r="W1459" s="49"/>
      <c r="Z1459" s="49"/>
      <c r="AA1459" s="49"/>
      <c r="AB1459" s="49"/>
    </row>
    <row r="1460" spans="1:28" x14ac:dyDescent="0.25">
      <c r="A1460" t="s">
        <v>4908</v>
      </c>
      <c r="B1460" t="s">
        <v>1112</v>
      </c>
      <c r="C1460" t="s">
        <v>1404</v>
      </c>
      <c r="D1460">
        <v>3</v>
      </c>
      <c r="E1460">
        <v>120</v>
      </c>
      <c r="F1460">
        <v>7</v>
      </c>
      <c r="I1460" s="49"/>
      <c r="J1460">
        <v>3</v>
      </c>
      <c r="K1460">
        <v>1</v>
      </c>
      <c r="L1460">
        <v>1</v>
      </c>
      <c r="M1460" s="49" t="s">
        <v>610</v>
      </c>
      <c r="N1460" s="49"/>
      <c r="O1460" s="49" t="s">
        <v>4909</v>
      </c>
      <c r="P1460">
        <v>5</v>
      </c>
      <c r="Q1460" t="s">
        <v>4910</v>
      </c>
      <c r="S1460" s="49"/>
      <c r="T1460" s="49"/>
      <c r="U1460" s="49"/>
      <c r="W1460" s="49"/>
      <c r="Z1460" s="49"/>
      <c r="AA1460" s="49"/>
      <c r="AB1460" s="49"/>
    </row>
    <row r="1461" spans="1:28" x14ac:dyDescent="0.25">
      <c r="A1461" t="s">
        <v>4911</v>
      </c>
      <c r="B1461" t="s">
        <v>1112</v>
      </c>
      <c r="C1461" t="s">
        <v>1404</v>
      </c>
      <c r="D1461">
        <v>4</v>
      </c>
      <c r="E1461">
        <v>120</v>
      </c>
      <c r="F1461">
        <v>7</v>
      </c>
      <c r="I1461" s="49"/>
      <c r="J1461">
        <v>3</v>
      </c>
      <c r="K1461">
        <v>1</v>
      </c>
      <c r="L1461">
        <v>1</v>
      </c>
      <c r="M1461" s="49" t="s">
        <v>610</v>
      </c>
      <c r="N1461" s="49"/>
      <c r="O1461" s="49" t="s">
        <v>4909</v>
      </c>
      <c r="P1461">
        <v>5</v>
      </c>
      <c r="Q1461" t="s">
        <v>4912</v>
      </c>
      <c r="S1461" s="49"/>
      <c r="T1461" s="49"/>
      <c r="U1461" s="49"/>
      <c r="W1461" s="49"/>
      <c r="Z1461" s="49"/>
      <c r="AA1461" s="49"/>
      <c r="AB1461" s="49"/>
    </row>
    <row r="1462" spans="1:28" x14ac:dyDescent="0.25">
      <c r="A1462" t="s">
        <v>4913</v>
      </c>
      <c r="B1462" t="s">
        <v>1112</v>
      </c>
      <c r="C1462" t="s">
        <v>2295</v>
      </c>
      <c r="D1462">
        <v>1</v>
      </c>
      <c r="E1462">
        <v>60</v>
      </c>
      <c r="F1462">
        <v>12</v>
      </c>
      <c r="I1462" s="49"/>
      <c r="J1462">
        <v>2</v>
      </c>
      <c r="K1462">
        <v>1</v>
      </c>
      <c r="L1462">
        <v>2</v>
      </c>
      <c r="M1462" s="49" t="s">
        <v>618</v>
      </c>
      <c r="N1462" s="49"/>
      <c r="O1462" s="49" t="s">
        <v>4914</v>
      </c>
      <c r="P1462">
        <v>5</v>
      </c>
      <c r="Q1462" t="s">
        <v>4915</v>
      </c>
      <c r="S1462" s="49"/>
      <c r="T1462" s="49"/>
      <c r="U1462" s="49"/>
      <c r="W1462" s="49"/>
      <c r="Z1462" s="49"/>
      <c r="AA1462" s="49"/>
      <c r="AB1462" s="49"/>
    </row>
    <row r="1463" spans="1:28" x14ac:dyDescent="0.25">
      <c r="A1463" t="s">
        <v>4916</v>
      </c>
      <c r="B1463" t="s">
        <v>1112</v>
      </c>
      <c r="C1463" t="s">
        <v>2295</v>
      </c>
      <c r="D1463">
        <v>2</v>
      </c>
      <c r="E1463">
        <v>70</v>
      </c>
      <c r="F1463">
        <v>12</v>
      </c>
      <c r="I1463" s="49"/>
      <c r="J1463">
        <v>2</v>
      </c>
      <c r="K1463">
        <v>1</v>
      </c>
      <c r="L1463">
        <v>2</v>
      </c>
      <c r="M1463" s="49" t="s">
        <v>618</v>
      </c>
      <c r="N1463" s="49"/>
      <c r="O1463" s="49" t="s">
        <v>4914</v>
      </c>
      <c r="P1463">
        <v>5</v>
      </c>
      <c r="Q1463" t="s">
        <v>4917</v>
      </c>
      <c r="S1463" s="49"/>
      <c r="T1463" s="49"/>
      <c r="U1463" s="49"/>
      <c r="W1463" s="49"/>
      <c r="Z1463" s="49"/>
      <c r="AA1463" s="49"/>
      <c r="AB1463" s="49"/>
    </row>
    <row r="1464" spans="1:28" x14ac:dyDescent="0.25">
      <c r="A1464" t="s">
        <v>4918</v>
      </c>
      <c r="B1464" t="s">
        <v>1112</v>
      </c>
      <c r="C1464" t="s">
        <v>2295</v>
      </c>
      <c r="D1464">
        <v>3</v>
      </c>
      <c r="E1464">
        <v>80</v>
      </c>
      <c r="F1464">
        <v>10</v>
      </c>
      <c r="I1464" s="49"/>
      <c r="J1464">
        <v>2</v>
      </c>
      <c r="K1464">
        <v>1</v>
      </c>
      <c r="L1464">
        <v>2</v>
      </c>
      <c r="M1464" s="49" t="s">
        <v>610</v>
      </c>
      <c r="N1464" s="49"/>
      <c r="O1464" s="49" t="s">
        <v>4919</v>
      </c>
      <c r="P1464">
        <v>5</v>
      </c>
      <c r="Q1464" t="s">
        <v>4920</v>
      </c>
      <c r="S1464" s="49"/>
      <c r="T1464" s="49"/>
      <c r="U1464" s="49"/>
      <c r="W1464" s="49"/>
      <c r="Z1464" s="49"/>
      <c r="AA1464" s="49"/>
      <c r="AB1464" s="49"/>
    </row>
    <row r="1465" spans="1:28" x14ac:dyDescent="0.25">
      <c r="A1465" t="s">
        <v>4921</v>
      </c>
      <c r="B1465" t="s">
        <v>1112</v>
      </c>
      <c r="C1465" t="s">
        <v>192</v>
      </c>
      <c r="D1465">
        <v>1</v>
      </c>
      <c r="E1465">
        <v>40</v>
      </c>
      <c r="F1465">
        <v>8</v>
      </c>
      <c r="I1465" s="49"/>
      <c r="J1465">
        <v>3</v>
      </c>
      <c r="K1465">
        <v>1</v>
      </c>
      <c r="L1465">
        <v>2</v>
      </c>
      <c r="M1465" s="49" t="s">
        <v>618</v>
      </c>
      <c r="N1465" s="49"/>
      <c r="O1465" s="49" t="s">
        <v>3213</v>
      </c>
      <c r="P1465">
        <v>5</v>
      </c>
      <c r="Q1465" t="s">
        <v>4922</v>
      </c>
      <c r="S1465" s="49"/>
      <c r="T1465" s="49"/>
      <c r="U1465" s="49"/>
      <c r="W1465" s="49"/>
      <c r="Z1465" s="49"/>
      <c r="AA1465" s="49"/>
      <c r="AB1465" s="49"/>
    </row>
    <row r="1466" spans="1:28" x14ac:dyDescent="0.25">
      <c r="A1466" t="s">
        <v>4923</v>
      </c>
      <c r="B1466" t="s">
        <v>1112</v>
      </c>
      <c r="C1466" t="s">
        <v>192</v>
      </c>
      <c r="D1466">
        <v>2</v>
      </c>
      <c r="E1466">
        <v>40</v>
      </c>
      <c r="F1466">
        <v>8</v>
      </c>
      <c r="I1466" s="49"/>
      <c r="J1466">
        <v>3</v>
      </c>
      <c r="K1466">
        <v>1</v>
      </c>
      <c r="L1466">
        <v>2</v>
      </c>
      <c r="M1466" s="49" t="s">
        <v>618</v>
      </c>
      <c r="N1466" s="49"/>
      <c r="O1466" s="49" t="s">
        <v>3213</v>
      </c>
      <c r="P1466">
        <v>5</v>
      </c>
      <c r="Q1466" t="s">
        <v>4924</v>
      </c>
      <c r="S1466" s="49"/>
      <c r="T1466" s="49"/>
      <c r="U1466" s="49"/>
      <c r="W1466" s="49"/>
      <c r="Z1466" s="49"/>
      <c r="AA1466" s="49"/>
      <c r="AB1466" s="49"/>
    </row>
    <row r="1467" spans="1:28" x14ac:dyDescent="0.25">
      <c r="A1467" t="s">
        <v>4925</v>
      </c>
      <c r="B1467" t="s">
        <v>1112</v>
      </c>
      <c r="C1467" t="s">
        <v>192</v>
      </c>
      <c r="D1467">
        <v>3</v>
      </c>
      <c r="E1467">
        <v>40</v>
      </c>
      <c r="F1467">
        <v>8</v>
      </c>
      <c r="I1467" s="49"/>
      <c r="J1467">
        <v>3</v>
      </c>
      <c r="K1467">
        <v>1</v>
      </c>
      <c r="L1467">
        <v>2</v>
      </c>
      <c r="M1467" s="49" t="s">
        <v>3856</v>
      </c>
      <c r="N1467" s="49"/>
      <c r="O1467" s="49" t="s">
        <v>4088</v>
      </c>
      <c r="P1467">
        <v>5</v>
      </c>
      <c r="Q1467" t="s">
        <v>4926</v>
      </c>
      <c r="S1467" s="49"/>
      <c r="T1467" s="49"/>
      <c r="U1467" s="49"/>
      <c r="W1467" s="49"/>
      <c r="Z1467" s="49"/>
      <c r="AA1467" s="49"/>
      <c r="AB1467" s="49"/>
    </row>
    <row r="1468" spans="1:28" x14ac:dyDescent="0.25">
      <c r="A1468" t="s">
        <v>4927</v>
      </c>
      <c r="B1468" t="s">
        <v>1112</v>
      </c>
      <c r="C1468" t="s">
        <v>214</v>
      </c>
      <c r="D1468">
        <v>1</v>
      </c>
      <c r="E1468">
        <v>50</v>
      </c>
      <c r="F1468">
        <v>12</v>
      </c>
      <c r="I1468" s="49"/>
      <c r="J1468">
        <v>2</v>
      </c>
      <c r="K1468">
        <v>1</v>
      </c>
      <c r="L1468">
        <v>2</v>
      </c>
      <c r="M1468" s="49" t="s">
        <v>610</v>
      </c>
      <c r="N1468" s="49"/>
      <c r="O1468" s="49" t="s">
        <v>1937</v>
      </c>
      <c r="P1468">
        <v>5</v>
      </c>
      <c r="Q1468" t="s">
        <v>4928</v>
      </c>
      <c r="S1468" s="49"/>
      <c r="T1468" s="49"/>
      <c r="U1468" s="49"/>
      <c r="W1468" s="49"/>
      <c r="Z1468" s="49"/>
      <c r="AA1468" s="49"/>
      <c r="AB1468" s="49"/>
    </row>
    <row r="1469" spans="1:28" x14ac:dyDescent="0.25">
      <c r="A1469" t="s">
        <v>4929</v>
      </c>
      <c r="B1469" t="s">
        <v>1112</v>
      </c>
      <c r="C1469" t="s">
        <v>214</v>
      </c>
      <c r="D1469">
        <v>2</v>
      </c>
      <c r="E1469">
        <v>50</v>
      </c>
      <c r="F1469">
        <v>10</v>
      </c>
      <c r="I1469" s="49"/>
      <c r="J1469">
        <v>2</v>
      </c>
      <c r="K1469">
        <v>1</v>
      </c>
      <c r="L1469">
        <v>2</v>
      </c>
      <c r="M1469" s="49" t="s">
        <v>610</v>
      </c>
      <c r="N1469" s="49"/>
      <c r="O1469" s="49" t="s">
        <v>1937</v>
      </c>
      <c r="P1469">
        <v>5</v>
      </c>
      <c r="Q1469" t="s">
        <v>4930</v>
      </c>
      <c r="S1469" s="49"/>
      <c r="T1469" s="49"/>
      <c r="U1469" s="49"/>
      <c r="W1469" s="49"/>
      <c r="Z1469" s="49"/>
      <c r="AA1469" s="49"/>
      <c r="AB1469" s="49"/>
    </row>
    <row r="1470" spans="1:28" x14ac:dyDescent="0.25">
      <c r="A1470" t="s">
        <v>4931</v>
      </c>
      <c r="B1470" t="s">
        <v>1112</v>
      </c>
      <c r="C1470" t="s">
        <v>214</v>
      </c>
      <c r="D1470">
        <v>3</v>
      </c>
      <c r="E1470">
        <v>50</v>
      </c>
      <c r="F1470">
        <v>9</v>
      </c>
      <c r="I1470" s="49"/>
      <c r="J1470">
        <v>2</v>
      </c>
      <c r="K1470">
        <v>1</v>
      </c>
      <c r="L1470">
        <v>2</v>
      </c>
      <c r="M1470" s="49" t="s">
        <v>610</v>
      </c>
      <c r="N1470" s="49"/>
      <c r="O1470" s="49" t="s">
        <v>4932</v>
      </c>
      <c r="P1470">
        <v>5</v>
      </c>
      <c r="Q1470" t="s">
        <v>4933</v>
      </c>
      <c r="S1470" s="49"/>
      <c r="T1470" s="49"/>
      <c r="U1470" s="49"/>
      <c r="W1470" s="49"/>
      <c r="Z1470" s="49"/>
      <c r="AA1470" s="49"/>
      <c r="AB1470" s="49"/>
    </row>
    <row r="1471" spans="1:28" x14ac:dyDescent="0.25">
      <c r="A1471" t="s">
        <v>4934</v>
      </c>
      <c r="B1471" t="s">
        <v>1112</v>
      </c>
      <c r="C1471" t="s">
        <v>214</v>
      </c>
      <c r="D1471">
        <v>4</v>
      </c>
      <c r="E1471">
        <v>50</v>
      </c>
      <c r="F1471">
        <v>8</v>
      </c>
      <c r="I1471" s="49"/>
      <c r="J1471">
        <v>2</v>
      </c>
      <c r="K1471">
        <v>1</v>
      </c>
      <c r="L1471">
        <v>2</v>
      </c>
      <c r="M1471" s="49" t="s">
        <v>610</v>
      </c>
      <c r="N1471" s="49"/>
      <c r="O1471" s="49" t="s">
        <v>4932</v>
      </c>
      <c r="P1471">
        <v>5</v>
      </c>
      <c r="Q1471" t="s">
        <v>4935</v>
      </c>
      <c r="S1471" s="49"/>
      <c r="T1471" s="49"/>
      <c r="U1471" s="49"/>
      <c r="W1471" s="49"/>
      <c r="Z1471" s="49"/>
      <c r="AA1471" s="49"/>
      <c r="AB1471" s="49"/>
    </row>
    <row r="1472" spans="1:28" x14ac:dyDescent="0.25">
      <c r="A1472" t="s">
        <v>4936</v>
      </c>
      <c r="B1472" t="s">
        <v>1112</v>
      </c>
      <c r="C1472" t="s">
        <v>217</v>
      </c>
      <c r="D1472">
        <v>1</v>
      </c>
      <c r="E1472">
        <v>12.5</v>
      </c>
      <c r="F1472">
        <v>11</v>
      </c>
      <c r="I1472" s="49"/>
      <c r="J1472">
        <v>3</v>
      </c>
      <c r="K1472">
        <v>1</v>
      </c>
      <c r="L1472">
        <v>3</v>
      </c>
      <c r="M1472" s="49" t="s">
        <v>3856</v>
      </c>
      <c r="N1472" s="49"/>
      <c r="O1472" s="49" t="s">
        <v>4937</v>
      </c>
      <c r="P1472">
        <v>5</v>
      </c>
      <c r="Q1472" t="s">
        <v>4938</v>
      </c>
      <c r="S1472" s="49"/>
      <c r="T1472" s="49"/>
      <c r="U1472" s="49"/>
      <c r="W1472" s="49"/>
      <c r="Z1472" s="49"/>
      <c r="AA1472" s="49"/>
      <c r="AB1472" s="49"/>
    </row>
    <row r="1473" spans="1:28" x14ac:dyDescent="0.25">
      <c r="A1473" t="s">
        <v>4939</v>
      </c>
      <c r="B1473" t="s">
        <v>1112</v>
      </c>
      <c r="C1473" t="s">
        <v>217</v>
      </c>
      <c r="D1473">
        <v>2</v>
      </c>
      <c r="E1473">
        <v>15</v>
      </c>
      <c r="F1473">
        <v>10</v>
      </c>
      <c r="I1473" s="49"/>
      <c r="J1473">
        <v>3</v>
      </c>
      <c r="K1473">
        <v>1</v>
      </c>
      <c r="L1473">
        <v>3</v>
      </c>
      <c r="M1473" s="49" t="s">
        <v>3856</v>
      </c>
      <c r="N1473" s="49"/>
      <c r="O1473" s="49" t="s">
        <v>4937</v>
      </c>
      <c r="P1473">
        <v>5</v>
      </c>
      <c r="Q1473" t="s">
        <v>4940</v>
      </c>
      <c r="S1473" s="49"/>
      <c r="T1473" s="49"/>
      <c r="U1473" s="49"/>
      <c r="W1473" s="49"/>
      <c r="Z1473" s="49"/>
      <c r="AA1473" s="49"/>
      <c r="AB1473" s="49"/>
    </row>
    <row r="1474" spans="1:28" x14ac:dyDescent="0.25">
      <c r="A1474" t="s">
        <v>4941</v>
      </c>
      <c r="B1474" t="s">
        <v>1112</v>
      </c>
      <c r="C1474" t="s">
        <v>217</v>
      </c>
      <c r="D1474">
        <v>3</v>
      </c>
      <c r="E1474">
        <v>15</v>
      </c>
      <c r="F1474">
        <v>11</v>
      </c>
      <c r="I1474" s="49"/>
      <c r="J1474">
        <v>3</v>
      </c>
      <c r="K1474">
        <v>1</v>
      </c>
      <c r="L1474">
        <v>3</v>
      </c>
      <c r="M1474" s="49" t="s">
        <v>3856</v>
      </c>
      <c r="N1474" s="49"/>
      <c r="O1474" s="49" t="s">
        <v>4942</v>
      </c>
      <c r="P1474">
        <v>5</v>
      </c>
      <c r="Q1474" t="s">
        <v>4943</v>
      </c>
      <c r="S1474" s="49"/>
      <c r="T1474" s="49"/>
      <c r="U1474" s="49"/>
      <c r="W1474" s="49"/>
      <c r="Z1474" s="49"/>
      <c r="AA1474" s="49"/>
      <c r="AB1474" s="49"/>
    </row>
    <row r="1475" spans="1:28" x14ac:dyDescent="0.25">
      <c r="A1475" t="s">
        <v>4944</v>
      </c>
      <c r="B1475" t="s">
        <v>1112</v>
      </c>
      <c r="C1475" t="s">
        <v>303</v>
      </c>
      <c r="D1475">
        <v>1</v>
      </c>
      <c r="E1475">
        <v>20</v>
      </c>
      <c r="F1475">
        <v>10</v>
      </c>
      <c r="I1475" s="49"/>
      <c r="J1475">
        <v>2</v>
      </c>
      <c r="K1475">
        <v>2</v>
      </c>
      <c r="L1475">
        <v>2</v>
      </c>
      <c r="M1475" s="49" t="s">
        <v>3856</v>
      </c>
      <c r="N1475" s="49"/>
      <c r="O1475" s="49" t="s">
        <v>3996</v>
      </c>
      <c r="P1475">
        <v>5</v>
      </c>
      <c r="Q1475" t="s">
        <v>4945</v>
      </c>
      <c r="S1475" s="49"/>
      <c r="T1475" s="49"/>
      <c r="U1475" s="49"/>
      <c r="W1475" s="49"/>
      <c r="Z1475" s="49"/>
      <c r="AA1475" s="49"/>
      <c r="AB1475" s="49"/>
    </row>
    <row r="1476" spans="1:28" x14ac:dyDescent="0.25">
      <c r="A1476" t="s">
        <v>4946</v>
      </c>
      <c r="B1476" t="s">
        <v>1112</v>
      </c>
      <c r="C1476" t="s">
        <v>303</v>
      </c>
      <c r="D1476">
        <v>2</v>
      </c>
      <c r="E1476">
        <v>20</v>
      </c>
      <c r="F1476">
        <v>11</v>
      </c>
      <c r="I1476" s="49"/>
      <c r="J1476">
        <v>2</v>
      </c>
      <c r="K1476">
        <v>2</v>
      </c>
      <c r="L1476">
        <v>2</v>
      </c>
      <c r="M1476" s="49" t="s">
        <v>3856</v>
      </c>
      <c r="N1476" s="49"/>
      <c r="O1476" s="49" t="s">
        <v>3996</v>
      </c>
      <c r="P1476">
        <v>5</v>
      </c>
      <c r="Q1476" t="s">
        <v>4947</v>
      </c>
      <c r="S1476" s="49"/>
      <c r="T1476" s="49"/>
      <c r="U1476" s="49"/>
      <c r="W1476" s="49"/>
      <c r="Z1476" s="49"/>
      <c r="AA1476" s="49"/>
      <c r="AB1476" s="49"/>
    </row>
    <row r="1477" spans="1:28" x14ac:dyDescent="0.25">
      <c r="A1477" t="s">
        <v>4948</v>
      </c>
      <c r="B1477" t="s">
        <v>1112</v>
      </c>
      <c r="C1477" t="s">
        <v>303</v>
      </c>
      <c r="D1477">
        <v>3</v>
      </c>
      <c r="E1477">
        <v>20</v>
      </c>
      <c r="F1477">
        <v>12</v>
      </c>
      <c r="I1477" s="49"/>
      <c r="J1477">
        <v>2</v>
      </c>
      <c r="K1477">
        <v>2</v>
      </c>
      <c r="L1477">
        <v>2</v>
      </c>
      <c r="M1477" s="49" t="s">
        <v>3856</v>
      </c>
      <c r="N1477" s="49"/>
      <c r="O1477" s="49" t="s">
        <v>3996</v>
      </c>
      <c r="P1477">
        <v>5</v>
      </c>
      <c r="Q1477" t="s">
        <v>4949</v>
      </c>
      <c r="S1477" s="49"/>
      <c r="T1477" s="49"/>
      <c r="U1477" s="49"/>
      <c r="W1477" s="49"/>
      <c r="Z1477" s="49"/>
      <c r="AA1477" s="49"/>
      <c r="AB1477" s="49"/>
    </row>
    <row r="1478" spans="1:28" x14ac:dyDescent="0.25">
      <c r="A1478" t="s">
        <v>4950</v>
      </c>
      <c r="B1478" t="s">
        <v>1112</v>
      </c>
      <c r="C1478" t="s">
        <v>379</v>
      </c>
      <c r="D1478">
        <v>1</v>
      </c>
      <c r="E1478">
        <v>0</v>
      </c>
      <c r="F1478">
        <v>9</v>
      </c>
      <c r="I1478" s="49"/>
      <c r="M1478" s="49"/>
      <c r="N1478" s="49" t="s">
        <v>4951</v>
      </c>
      <c r="O1478" s="49"/>
      <c r="P1478">
        <v>5</v>
      </c>
      <c r="Q1478" t="s">
        <v>4952</v>
      </c>
      <c r="S1478" s="49"/>
      <c r="T1478" s="49"/>
      <c r="U1478" s="49"/>
      <c r="W1478" s="49"/>
      <c r="Z1478" s="49"/>
      <c r="AA1478" s="49"/>
      <c r="AB1478" s="49"/>
    </row>
    <row r="1479" spans="1:28" x14ac:dyDescent="0.25">
      <c r="A1479" t="s">
        <v>4953</v>
      </c>
      <c r="B1479" t="s">
        <v>1112</v>
      </c>
      <c r="C1479" t="s">
        <v>383</v>
      </c>
      <c r="D1479">
        <v>1</v>
      </c>
      <c r="E1479">
        <v>0</v>
      </c>
      <c r="F1479">
        <v>7</v>
      </c>
      <c r="I1479" s="49"/>
      <c r="M1479" s="49"/>
      <c r="N1479" s="49" t="s">
        <v>4951</v>
      </c>
      <c r="O1479" s="49"/>
      <c r="P1479">
        <v>5</v>
      </c>
      <c r="Q1479" t="s">
        <v>4954</v>
      </c>
      <c r="S1479" s="49"/>
      <c r="T1479" s="49"/>
      <c r="U1479" s="49"/>
      <c r="W1479" s="49"/>
      <c r="Z1479" s="49"/>
      <c r="AA1479" s="49"/>
      <c r="AB1479" s="49"/>
    </row>
    <row r="1480" spans="1:28" x14ac:dyDescent="0.25">
      <c r="A1480" t="s">
        <v>4955</v>
      </c>
      <c r="B1480" t="s">
        <v>1112</v>
      </c>
      <c r="C1480" t="s">
        <v>356</v>
      </c>
      <c r="D1480">
        <v>2</v>
      </c>
      <c r="G1480">
        <v>300</v>
      </c>
      <c r="H1480">
        <v>1.25</v>
      </c>
      <c r="I1480" s="49" t="s">
        <v>3957</v>
      </c>
      <c r="M1480" s="49"/>
      <c r="N1480" s="49"/>
      <c r="O1480" s="49" t="s">
        <v>4956</v>
      </c>
      <c r="P1480">
        <v>5</v>
      </c>
      <c r="Q1480" t="s">
        <v>1115</v>
      </c>
      <c r="S1480" s="49"/>
      <c r="T1480" s="49"/>
      <c r="U1480" s="49"/>
      <c r="W1480" s="49"/>
      <c r="Z1480" s="49"/>
      <c r="AA1480" s="49"/>
      <c r="AB1480" s="49"/>
    </row>
    <row r="1481" spans="1:28" x14ac:dyDescent="0.25">
      <c r="A1481" t="s">
        <v>4957</v>
      </c>
      <c r="B1481" t="s">
        <v>1116</v>
      </c>
      <c r="C1481" t="s">
        <v>356</v>
      </c>
      <c r="D1481">
        <v>1</v>
      </c>
      <c r="G1481">
        <v>300</v>
      </c>
      <c r="H1481">
        <v>1.34</v>
      </c>
      <c r="I1481" s="49" t="s">
        <v>3957</v>
      </c>
      <c r="M1481" s="49"/>
      <c r="N1481" s="49"/>
      <c r="O1481" s="49" t="s">
        <v>4958</v>
      </c>
      <c r="P1481">
        <v>5</v>
      </c>
      <c r="Q1481" t="s">
        <v>1118</v>
      </c>
      <c r="S1481" s="49"/>
      <c r="T1481" s="49"/>
      <c r="U1481" s="49"/>
      <c r="W1481" s="49"/>
      <c r="Z1481" s="49"/>
      <c r="AA1481" s="49"/>
      <c r="AB1481" s="49"/>
    </row>
    <row r="1482" spans="1:28" x14ac:dyDescent="0.25">
      <c r="A1482" t="s">
        <v>4959</v>
      </c>
      <c r="B1482" t="s">
        <v>1116</v>
      </c>
      <c r="C1482" t="s">
        <v>15</v>
      </c>
      <c r="D1482">
        <v>1</v>
      </c>
      <c r="E1482">
        <v>75</v>
      </c>
      <c r="G1482">
        <v>60</v>
      </c>
      <c r="I1482" s="49"/>
      <c r="M1482" s="49"/>
      <c r="N1482" s="49"/>
      <c r="O1482" s="49" t="s">
        <v>4960</v>
      </c>
      <c r="P1482">
        <v>5</v>
      </c>
      <c r="Q1482" t="s">
        <v>4961</v>
      </c>
      <c r="S1482" s="49"/>
      <c r="T1482" s="49"/>
      <c r="U1482" s="49"/>
      <c r="W1482" s="49"/>
      <c r="Z1482" s="49"/>
      <c r="AA1482" s="49"/>
      <c r="AB1482" s="49"/>
    </row>
    <row r="1483" spans="1:28" x14ac:dyDescent="0.25">
      <c r="A1483" t="s">
        <v>4962</v>
      </c>
      <c r="B1483" t="s">
        <v>1116</v>
      </c>
      <c r="C1483" t="s">
        <v>15</v>
      </c>
      <c r="D1483">
        <v>2</v>
      </c>
      <c r="E1483">
        <v>75</v>
      </c>
      <c r="G1483">
        <v>60</v>
      </c>
      <c r="I1483" s="49"/>
      <c r="M1483" s="49"/>
      <c r="N1483" s="49"/>
      <c r="O1483" s="49" t="s">
        <v>4960</v>
      </c>
      <c r="P1483">
        <v>5</v>
      </c>
      <c r="Q1483" t="s">
        <v>4963</v>
      </c>
      <c r="S1483" s="49"/>
      <c r="T1483" s="49"/>
      <c r="U1483" s="49"/>
      <c r="W1483" s="49"/>
      <c r="Z1483" s="49"/>
      <c r="AA1483" s="49"/>
      <c r="AB1483" s="49"/>
    </row>
    <row r="1484" spans="1:28" x14ac:dyDescent="0.25">
      <c r="A1484" t="s">
        <v>4964</v>
      </c>
      <c r="B1484" t="s">
        <v>1116</v>
      </c>
      <c r="C1484" t="s">
        <v>15</v>
      </c>
      <c r="D1484">
        <v>3</v>
      </c>
      <c r="E1484">
        <v>75</v>
      </c>
      <c r="G1484">
        <v>60</v>
      </c>
      <c r="I1484" s="49"/>
      <c r="M1484" s="49"/>
      <c r="N1484" s="49"/>
      <c r="O1484" s="49" t="s">
        <v>4960</v>
      </c>
      <c r="P1484">
        <v>5</v>
      </c>
      <c r="Q1484" t="s">
        <v>4965</v>
      </c>
      <c r="S1484" s="49"/>
      <c r="T1484" s="49"/>
      <c r="U1484" s="49"/>
      <c r="W1484" s="49"/>
      <c r="Z1484" s="49"/>
      <c r="AA1484" s="49"/>
      <c r="AB1484" s="49"/>
    </row>
    <row r="1485" spans="1:28" x14ac:dyDescent="0.25">
      <c r="A1485" t="s">
        <v>4966</v>
      </c>
      <c r="B1485" t="s">
        <v>1116</v>
      </c>
      <c r="C1485" t="s">
        <v>41</v>
      </c>
      <c r="D1485">
        <v>1</v>
      </c>
      <c r="E1485">
        <v>75</v>
      </c>
      <c r="F1485">
        <v>8</v>
      </c>
      <c r="I1485" s="49"/>
      <c r="J1485">
        <v>2</v>
      </c>
      <c r="K1485">
        <v>1</v>
      </c>
      <c r="L1485">
        <v>2</v>
      </c>
      <c r="M1485" s="49" t="s">
        <v>2289</v>
      </c>
      <c r="N1485" s="49"/>
      <c r="O1485" s="49" t="s">
        <v>2527</v>
      </c>
      <c r="P1485">
        <v>5</v>
      </c>
      <c r="Q1485" t="s">
        <v>4967</v>
      </c>
      <c r="S1485" s="49"/>
      <c r="T1485" s="49"/>
      <c r="U1485" s="49"/>
      <c r="W1485" s="49"/>
      <c r="Z1485" s="49"/>
      <c r="AA1485" s="49"/>
      <c r="AB1485" s="49"/>
    </row>
    <row r="1486" spans="1:28" x14ac:dyDescent="0.25">
      <c r="A1486" t="s">
        <v>4968</v>
      </c>
      <c r="B1486" t="s">
        <v>1116</v>
      </c>
      <c r="C1486" t="s">
        <v>41</v>
      </c>
      <c r="D1486">
        <v>2</v>
      </c>
      <c r="E1486">
        <v>75</v>
      </c>
      <c r="F1486">
        <v>8</v>
      </c>
      <c r="I1486" s="49"/>
      <c r="J1486">
        <v>2</v>
      </c>
      <c r="K1486">
        <v>1</v>
      </c>
      <c r="L1486">
        <v>2</v>
      </c>
      <c r="M1486" s="49" t="s">
        <v>2289</v>
      </c>
      <c r="N1486" s="49"/>
      <c r="O1486" s="49" t="s">
        <v>2527</v>
      </c>
      <c r="P1486">
        <v>5</v>
      </c>
      <c r="Q1486" t="s">
        <v>4969</v>
      </c>
      <c r="S1486" s="49"/>
      <c r="T1486" s="49"/>
      <c r="U1486" s="49"/>
      <c r="W1486" s="49"/>
      <c r="Z1486" s="49"/>
      <c r="AA1486" s="49"/>
      <c r="AB1486" s="49"/>
    </row>
    <row r="1487" spans="1:28" x14ac:dyDescent="0.25">
      <c r="A1487" t="s">
        <v>4970</v>
      </c>
      <c r="B1487" t="s">
        <v>1116</v>
      </c>
      <c r="C1487" t="s">
        <v>41</v>
      </c>
      <c r="D1487">
        <v>3</v>
      </c>
      <c r="E1487">
        <v>75</v>
      </c>
      <c r="F1487">
        <v>8</v>
      </c>
      <c r="I1487" s="49"/>
      <c r="J1487">
        <v>2</v>
      </c>
      <c r="K1487">
        <v>1</v>
      </c>
      <c r="L1487">
        <v>2</v>
      </c>
      <c r="M1487" s="49" t="s">
        <v>618</v>
      </c>
      <c r="N1487" s="49"/>
      <c r="O1487" s="49" t="s">
        <v>2154</v>
      </c>
      <c r="P1487">
        <v>5</v>
      </c>
      <c r="Q1487" t="s">
        <v>4971</v>
      </c>
      <c r="S1487" s="49"/>
      <c r="T1487" s="49"/>
      <c r="U1487" s="49"/>
      <c r="W1487" s="49"/>
      <c r="Z1487" s="49"/>
      <c r="AA1487" s="49"/>
      <c r="AB1487" s="49"/>
    </row>
    <row r="1488" spans="1:28" x14ac:dyDescent="0.25">
      <c r="A1488" t="s">
        <v>4972</v>
      </c>
      <c r="B1488" t="s">
        <v>1116</v>
      </c>
      <c r="C1488" t="s">
        <v>41</v>
      </c>
      <c r="D1488">
        <v>4</v>
      </c>
      <c r="E1488">
        <v>75</v>
      </c>
      <c r="F1488">
        <v>7</v>
      </c>
      <c r="I1488" s="49"/>
      <c r="J1488">
        <v>2</v>
      </c>
      <c r="K1488">
        <v>1</v>
      </c>
      <c r="L1488">
        <v>2</v>
      </c>
      <c r="M1488" s="49" t="s">
        <v>610</v>
      </c>
      <c r="N1488" s="49"/>
      <c r="O1488" s="49" t="s">
        <v>4973</v>
      </c>
      <c r="P1488">
        <v>5</v>
      </c>
      <c r="Q1488" t="s">
        <v>4974</v>
      </c>
      <c r="S1488" s="49"/>
      <c r="T1488" s="49"/>
      <c r="U1488" s="49"/>
      <c r="W1488" s="49"/>
      <c r="Z1488" s="49"/>
      <c r="AA1488" s="49"/>
      <c r="AB1488" s="49"/>
    </row>
    <row r="1489" spans="1:28" x14ac:dyDescent="0.25">
      <c r="A1489" t="s">
        <v>4975</v>
      </c>
      <c r="B1489" t="s">
        <v>1116</v>
      </c>
      <c r="C1489" t="s">
        <v>45</v>
      </c>
      <c r="D1489">
        <v>1</v>
      </c>
      <c r="E1489">
        <v>140</v>
      </c>
      <c r="F1489">
        <v>12</v>
      </c>
      <c r="I1489" s="49"/>
      <c r="J1489">
        <v>2</v>
      </c>
      <c r="K1489">
        <v>1</v>
      </c>
      <c r="L1489">
        <v>2</v>
      </c>
      <c r="M1489" s="49" t="s">
        <v>618</v>
      </c>
      <c r="N1489" s="49"/>
      <c r="O1489" s="49" t="s">
        <v>2154</v>
      </c>
      <c r="P1489">
        <v>5</v>
      </c>
      <c r="Q1489" t="s">
        <v>4976</v>
      </c>
      <c r="S1489" s="49"/>
      <c r="T1489" s="49"/>
      <c r="U1489" s="49"/>
      <c r="W1489" s="49"/>
      <c r="Z1489" s="49"/>
      <c r="AA1489" s="49"/>
      <c r="AB1489" s="49"/>
    </row>
    <row r="1490" spans="1:28" x14ac:dyDescent="0.25">
      <c r="A1490" t="s">
        <v>4977</v>
      </c>
      <c r="B1490" t="s">
        <v>1116</v>
      </c>
      <c r="C1490" t="s">
        <v>45</v>
      </c>
      <c r="D1490">
        <v>2</v>
      </c>
      <c r="E1490">
        <v>160</v>
      </c>
      <c r="F1490">
        <v>12</v>
      </c>
      <c r="I1490" s="49"/>
      <c r="J1490">
        <v>2</v>
      </c>
      <c r="K1490">
        <v>1</v>
      </c>
      <c r="L1490">
        <v>2</v>
      </c>
      <c r="M1490" s="49" t="s">
        <v>618</v>
      </c>
      <c r="N1490" s="49"/>
      <c r="O1490" s="49" t="s">
        <v>4978</v>
      </c>
      <c r="P1490">
        <v>5</v>
      </c>
      <c r="Q1490" t="s">
        <v>4979</v>
      </c>
      <c r="S1490" s="49"/>
      <c r="T1490" s="49"/>
      <c r="U1490" s="49"/>
      <c r="W1490" s="49"/>
      <c r="Z1490" s="49"/>
      <c r="AA1490" s="49"/>
      <c r="AB1490" s="49"/>
    </row>
    <row r="1491" spans="1:28" x14ac:dyDescent="0.25">
      <c r="A1491" t="s">
        <v>4980</v>
      </c>
      <c r="B1491" t="s">
        <v>1116</v>
      </c>
      <c r="C1491" t="s">
        <v>45</v>
      </c>
      <c r="D1491">
        <v>3</v>
      </c>
      <c r="E1491">
        <v>160</v>
      </c>
      <c r="F1491">
        <v>12</v>
      </c>
      <c r="I1491" s="49"/>
      <c r="J1491">
        <v>2</v>
      </c>
      <c r="K1491">
        <v>1</v>
      </c>
      <c r="L1491">
        <v>2</v>
      </c>
      <c r="M1491" s="49" t="s">
        <v>610</v>
      </c>
      <c r="N1491" s="49"/>
      <c r="O1491" s="49" t="s">
        <v>4981</v>
      </c>
      <c r="P1491">
        <v>5</v>
      </c>
      <c r="Q1491" t="s">
        <v>4982</v>
      </c>
      <c r="S1491" s="49"/>
      <c r="T1491" s="49"/>
      <c r="U1491" s="49"/>
      <c r="W1491" s="49"/>
      <c r="Z1491" s="49"/>
      <c r="AA1491" s="49"/>
      <c r="AB1491" s="49"/>
    </row>
    <row r="1492" spans="1:28" x14ac:dyDescent="0.25">
      <c r="A1492" t="s">
        <v>4983</v>
      </c>
      <c r="B1492" t="s">
        <v>1116</v>
      </c>
      <c r="C1492" t="s">
        <v>73</v>
      </c>
      <c r="D1492">
        <v>1</v>
      </c>
      <c r="E1492">
        <v>35</v>
      </c>
      <c r="F1492">
        <v>20</v>
      </c>
      <c r="I1492" s="49"/>
      <c r="J1492">
        <v>1</v>
      </c>
      <c r="K1492">
        <v>2</v>
      </c>
      <c r="L1492">
        <v>1</v>
      </c>
      <c r="M1492" s="49" t="s">
        <v>2289</v>
      </c>
      <c r="N1492" s="49"/>
      <c r="O1492" s="49" t="s">
        <v>3934</v>
      </c>
      <c r="P1492">
        <v>5</v>
      </c>
      <c r="Q1492" t="s">
        <v>4984</v>
      </c>
      <c r="S1492" s="49"/>
      <c r="T1492" s="49"/>
      <c r="U1492" s="49"/>
      <c r="W1492" s="49"/>
      <c r="Z1492" s="49"/>
      <c r="AA1492" s="49"/>
      <c r="AB1492" s="49"/>
    </row>
    <row r="1493" spans="1:28" x14ac:dyDescent="0.25">
      <c r="A1493" t="s">
        <v>4985</v>
      </c>
      <c r="B1493" t="s">
        <v>1116</v>
      </c>
      <c r="C1493" t="s">
        <v>73</v>
      </c>
      <c r="D1493">
        <v>2</v>
      </c>
      <c r="E1493">
        <v>35</v>
      </c>
      <c r="F1493">
        <v>20</v>
      </c>
      <c r="I1493" s="49"/>
      <c r="J1493">
        <v>1</v>
      </c>
      <c r="K1493">
        <v>2</v>
      </c>
      <c r="L1493">
        <v>1</v>
      </c>
      <c r="M1493" s="49" t="s">
        <v>2289</v>
      </c>
      <c r="N1493" s="49"/>
      <c r="O1493" s="49" t="s">
        <v>3934</v>
      </c>
      <c r="P1493">
        <v>5</v>
      </c>
      <c r="Q1493" t="s">
        <v>4986</v>
      </c>
      <c r="S1493" s="49"/>
      <c r="T1493" s="49"/>
      <c r="U1493" s="49"/>
      <c r="W1493" s="49"/>
      <c r="Z1493" s="49"/>
      <c r="AA1493" s="49"/>
      <c r="AB1493" s="49"/>
    </row>
    <row r="1494" spans="1:28" x14ac:dyDescent="0.25">
      <c r="A1494" t="s">
        <v>4987</v>
      </c>
      <c r="B1494" t="s">
        <v>1116</v>
      </c>
      <c r="C1494" t="s">
        <v>73</v>
      </c>
      <c r="D1494">
        <v>3</v>
      </c>
      <c r="E1494">
        <v>40</v>
      </c>
      <c r="F1494">
        <v>20</v>
      </c>
      <c r="I1494" s="49"/>
      <c r="J1494">
        <v>1</v>
      </c>
      <c r="K1494">
        <v>2</v>
      </c>
      <c r="L1494">
        <v>1</v>
      </c>
      <c r="M1494" s="49" t="s">
        <v>618</v>
      </c>
      <c r="N1494" s="49"/>
      <c r="O1494" s="49" t="s">
        <v>4786</v>
      </c>
      <c r="P1494">
        <v>5</v>
      </c>
      <c r="Q1494" t="s">
        <v>4988</v>
      </c>
      <c r="S1494" s="49"/>
      <c r="T1494" s="49"/>
      <c r="U1494" s="49"/>
      <c r="W1494" s="49"/>
      <c r="Z1494" s="49"/>
      <c r="AA1494" s="49"/>
      <c r="AB1494" s="49"/>
    </row>
    <row r="1495" spans="1:28" x14ac:dyDescent="0.25">
      <c r="A1495" t="s">
        <v>4989</v>
      </c>
      <c r="B1495" t="s">
        <v>1116</v>
      </c>
      <c r="C1495" t="s">
        <v>8734</v>
      </c>
      <c r="D1495">
        <v>1</v>
      </c>
      <c r="E1495">
        <v>30</v>
      </c>
      <c r="F1495">
        <v>11</v>
      </c>
      <c r="I1495" s="49"/>
      <c r="J1495">
        <v>2</v>
      </c>
      <c r="K1495">
        <v>1</v>
      </c>
      <c r="L1495">
        <v>2</v>
      </c>
      <c r="M1495" s="49" t="s">
        <v>3856</v>
      </c>
      <c r="N1495" s="49"/>
      <c r="O1495" s="49" t="s">
        <v>3882</v>
      </c>
      <c r="P1495">
        <v>5</v>
      </c>
      <c r="Q1495" t="s">
        <v>4990</v>
      </c>
      <c r="S1495" s="49"/>
      <c r="T1495" s="49"/>
      <c r="U1495" s="49"/>
      <c r="W1495" s="49"/>
      <c r="Z1495" s="49"/>
      <c r="AA1495" s="49"/>
      <c r="AB1495" s="49"/>
    </row>
    <row r="1496" spans="1:28" x14ac:dyDescent="0.25">
      <c r="A1496" t="s">
        <v>4991</v>
      </c>
      <c r="B1496" t="s">
        <v>1116</v>
      </c>
      <c r="C1496" t="s">
        <v>8734</v>
      </c>
      <c r="D1496">
        <v>2</v>
      </c>
      <c r="E1496">
        <v>30</v>
      </c>
      <c r="F1496">
        <v>7</v>
      </c>
      <c r="I1496" s="49"/>
      <c r="J1496">
        <v>2</v>
      </c>
      <c r="K1496">
        <v>1</v>
      </c>
      <c r="L1496">
        <v>2</v>
      </c>
      <c r="M1496" s="49" t="s">
        <v>3856</v>
      </c>
      <c r="N1496" s="49"/>
      <c r="O1496" s="49" t="s">
        <v>3882</v>
      </c>
      <c r="P1496">
        <v>5</v>
      </c>
      <c r="Q1496" t="s">
        <v>4992</v>
      </c>
      <c r="S1496" s="49"/>
      <c r="T1496" s="49"/>
      <c r="U1496" s="49"/>
      <c r="W1496" s="49"/>
      <c r="Z1496" s="49"/>
      <c r="AA1496" s="49"/>
      <c r="AB1496" s="49"/>
    </row>
    <row r="1497" spans="1:28" x14ac:dyDescent="0.25">
      <c r="A1497" t="s">
        <v>4993</v>
      </c>
      <c r="B1497" t="s">
        <v>1116</v>
      </c>
      <c r="C1497" t="s">
        <v>8734</v>
      </c>
      <c r="D1497">
        <v>3</v>
      </c>
      <c r="E1497">
        <v>30</v>
      </c>
      <c r="F1497">
        <v>7</v>
      </c>
      <c r="I1497" s="49"/>
      <c r="J1497">
        <v>2</v>
      </c>
      <c r="K1497">
        <v>1</v>
      </c>
      <c r="L1497">
        <v>2</v>
      </c>
      <c r="M1497" s="49" t="s">
        <v>3856</v>
      </c>
      <c r="N1497" s="49"/>
      <c r="O1497" s="49" t="s">
        <v>4994</v>
      </c>
      <c r="P1497">
        <v>5</v>
      </c>
      <c r="Q1497" t="s">
        <v>4995</v>
      </c>
      <c r="S1497" s="49"/>
      <c r="T1497" s="49"/>
      <c r="U1497" s="49"/>
      <c r="W1497" s="49"/>
      <c r="Z1497" s="49"/>
      <c r="AA1497" s="49"/>
      <c r="AB1497" s="49"/>
    </row>
    <row r="1498" spans="1:28" x14ac:dyDescent="0.25">
      <c r="A1498" t="s">
        <v>4996</v>
      </c>
      <c r="B1498" t="s">
        <v>1116</v>
      </c>
      <c r="C1498" t="s">
        <v>20</v>
      </c>
      <c r="D1498">
        <v>1</v>
      </c>
      <c r="E1498">
        <v>75</v>
      </c>
      <c r="G1498">
        <v>60</v>
      </c>
      <c r="I1498" s="49"/>
      <c r="M1498" s="49"/>
      <c r="N1498" s="49"/>
      <c r="O1498" s="49"/>
      <c r="P1498">
        <v>5</v>
      </c>
      <c r="Q1498" t="s">
        <v>4997</v>
      </c>
      <c r="S1498" s="49"/>
      <c r="T1498" s="49"/>
      <c r="U1498" s="49"/>
      <c r="W1498" s="49"/>
      <c r="Z1498" s="49"/>
      <c r="AA1498" s="49"/>
      <c r="AB1498" s="49"/>
    </row>
    <row r="1499" spans="1:28" x14ac:dyDescent="0.25">
      <c r="A1499" t="s">
        <v>4998</v>
      </c>
      <c r="B1499" t="s">
        <v>1116</v>
      </c>
      <c r="C1499" t="s">
        <v>20</v>
      </c>
      <c r="D1499">
        <v>2</v>
      </c>
      <c r="E1499">
        <v>75</v>
      </c>
      <c r="G1499">
        <v>52.8</v>
      </c>
      <c r="I1499" s="49"/>
      <c r="M1499" s="49"/>
      <c r="N1499" s="49"/>
      <c r="O1499" s="49" t="s">
        <v>4999</v>
      </c>
      <c r="P1499">
        <v>5</v>
      </c>
      <c r="Q1499" t="s">
        <v>5000</v>
      </c>
      <c r="S1499" s="49"/>
      <c r="T1499" s="49"/>
      <c r="U1499" s="49"/>
      <c r="W1499" s="49"/>
      <c r="Z1499" s="49"/>
      <c r="AA1499" s="49"/>
      <c r="AB1499" s="49"/>
    </row>
    <row r="1500" spans="1:28" x14ac:dyDescent="0.25">
      <c r="A1500" t="s">
        <v>5001</v>
      </c>
      <c r="B1500" t="s">
        <v>1116</v>
      </c>
      <c r="C1500" t="s">
        <v>20</v>
      </c>
      <c r="D1500">
        <v>3</v>
      </c>
      <c r="E1500">
        <v>75</v>
      </c>
      <c r="G1500">
        <v>51</v>
      </c>
      <c r="I1500" s="49"/>
      <c r="M1500" s="49"/>
      <c r="N1500" s="49"/>
      <c r="O1500" s="49"/>
      <c r="P1500">
        <v>5</v>
      </c>
      <c r="Q1500" t="s">
        <v>5002</v>
      </c>
      <c r="S1500" s="49"/>
      <c r="T1500" s="49"/>
      <c r="U1500" s="49"/>
      <c r="W1500" s="49"/>
      <c r="Z1500" s="49"/>
      <c r="AA1500" s="49"/>
      <c r="AB1500" s="49"/>
    </row>
    <row r="1501" spans="1:28" x14ac:dyDescent="0.25">
      <c r="A1501" t="s">
        <v>5003</v>
      </c>
      <c r="B1501" t="s">
        <v>1116</v>
      </c>
      <c r="C1501" t="s">
        <v>356</v>
      </c>
      <c r="D1501">
        <v>2</v>
      </c>
      <c r="G1501">
        <v>300</v>
      </c>
      <c r="H1501">
        <v>1.29</v>
      </c>
      <c r="I1501" s="49" t="s">
        <v>3957</v>
      </c>
      <c r="M1501" s="49"/>
      <c r="N1501" s="49"/>
      <c r="O1501" s="49" t="s">
        <v>5004</v>
      </c>
      <c r="P1501">
        <v>5</v>
      </c>
      <c r="Q1501" t="s">
        <v>1119</v>
      </c>
      <c r="S1501" s="49"/>
      <c r="T1501" s="49"/>
      <c r="U1501" s="49"/>
      <c r="W1501" s="49"/>
      <c r="Z1501" s="49"/>
      <c r="AA1501" s="49"/>
      <c r="AB1501" s="49"/>
    </row>
    <row r="1502" spans="1:28" x14ac:dyDescent="0.25">
      <c r="A1502" t="s">
        <v>5005</v>
      </c>
      <c r="B1502" t="s">
        <v>1120</v>
      </c>
      <c r="C1502" t="s">
        <v>356</v>
      </c>
      <c r="D1502">
        <v>1</v>
      </c>
      <c r="G1502">
        <v>300</v>
      </c>
      <c r="H1502">
        <v>1.34</v>
      </c>
      <c r="I1502" s="49" t="s">
        <v>3957</v>
      </c>
      <c r="M1502" s="49"/>
      <c r="N1502" s="49"/>
      <c r="O1502" s="49" t="s">
        <v>2816</v>
      </c>
      <c r="P1502">
        <v>5</v>
      </c>
      <c r="Q1502" t="s">
        <v>1121</v>
      </c>
      <c r="S1502" s="49"/>
      <c r="T1502" s="49"/>
      <c r="U1502" s="49"/>
      <c r="W1502" s="49"/>
      <c r="Z1502" s="49"/>
      <c r="AA1502" s="49"/>
      <c r="AB1502" s="49"/>
    </row>
    <row r="1503" spans="1:28" x14ac:dyDescent="0.25">
      <c r="A1503" t="s">
        <v>5006</v>
      </c>
      <c r="B1503" t="s">
        <v>1120</v>
      </c>
      <c r="C1503" t="s">
        <v>112</v>
      </c>
      <c r="D1503">
        <v>1</v>
      </c>
      <c r="E1503">
        <v>45</v>
      </c>
      <c r="F1503">
        <v>15</v>
      </c>
      <c r="I1503" s="49"/>
      <c r="J1503">
        <v>2</v>
      </c>
      <c r="K1503">
        <v>1</v>
      </c>
      <c r="L1503">
        <v>2</v>
      </c>
      <c r="M1503" s="49" t="s">
        <v>3856</v>
      </c>
      <c r="N1503" s="49"/>
      <c r="O1503" s="49" t="s">
        <v>4804</v>
      </c>
      <c r="P1503">
        <v>5</v>
      </c>
      <c r="Q1503" t="s">
        <v>5007</v>
      </c>
      <c r="S1503" s="49"/>
      <c r="T1503" s="49"/>
      <c r="U1503" s="49"/>
      <c r="W1503" s="49"/>
      <c r="Z1503" s="49"/>
      <c r="AA1503" s="49"/>
      <c r="AB1503" s="49"/>
    </row>
    <row r="1504" spans="1:28" x14ac:dyDescent="0.25">
      <c r="A1504" t="s">
        <v>5008</v>
      </c>
      <c r="B1504" t="s">
        <v>1120</v>
      </c>
      <c r="C1504" t="s">
        <v>112</v>
      </c>
      <c r="D1504">
        <v>2</v>
      </c>
      <c r="E1504">
        <v>45</v>
      </c>
      <c r="F1504">
        <v>15</v>
      </c>
      <c r="I1504" s="49"/>
      <c r="J1504">
        <v>2</v>
      </c>
      <c r="K1504">
        <v>1</v>
      </c>
      <c r="L1504">
        <v>2</v>
      </c>
      <c r="M1504" s="49" t="s">
        <v>3856</v>
      </c>
      <c r="N1504" s="49"/>
      <c r="O1504" s="49" t="s">
        <v>4804</v>
      </c>
      <c r="P1504">
        <v>5</v>
      </c>
      <c r="Q1504" t="s">
        <v>5009</v>
      </c>
      <c r="S1504" s="49"/>
      <c r="T1504" s="49"/>
      <c r="U1504" s="49"/>
      <c r="W1504" s="49"/>
      <c r="Z1504" s="49"/>
      <c r="AA1504" s="49"/>
      <c r="AB1504" s="49"/>
    </row>
    <row r="1505" spans="1:28" x14ac:dyDescent="0.25">
      <c r="A1505" t="s">
        <v>5010</v>
      </c>
      <c r="B1505" t="s">
        <v>1120</v>
      </c>
      <c r="C1505" t="s">
        <v>112</v>
      </c>
      <c r="D1505">
        <v>3</v>
      </c>
      <c r="E1505">
        <v>45</v>
      </c>
      <c r="F1505">
        <v>15</v>
      </c>
      <c r="I1505" s="49"/>
      <c r="J1505">
        <v>2</v>
      </c>
      <c r="K1505">
        <v>1</v>
      </c>
      <c r="L1505">
        <v>2</v>
      </c>
      <c r="M1505" s="49" t="s">
        <v>3856</v>
      </c>
      <c r="N1505" s="49"/>
      <c r="O1505" s="49" t="s">
        <v>4804</v>
      </c>
      <c r="P1505">
        <v>5</v>
      </c>
      <c r="Q1505" t="s">
        <v>5011</v>
      </c>
      <c r="S1505" s="49"/>
      <c r="T1505" s="49"/>
      <c r="U1505" s="49"/>
      <c r="W1505" s="49"/>
      <c r="Z1505" s="49"/>
      <c r="AA1505" s="49"/>
      <c r="AB1505" s="49"/>
    </row>
    <row r="1506" spans="1:28" x14ac:dyDescent="0.25">
      <c r="A1506" t="s">
        <v>5012</v>
      </c>
      <c r="B1506" t="s">
        <v>1120</v>
      </c>
      <c r="C1506" t="s">
        <v>214</v>
      </c>
      <c r="D1506">
        <v>1</v>
      </c>
      <c r="E1506">
        <v>50</v>
      </c>
      <c r="F1506">
        <v>12</v>
      </c>
      <c r="I1506" s="49"/>
      <c r="J1506">
        <v>2</v>
      </c>
      <c r="K1506">
        <v>1</v>
      </c>
      <c r="L1506">
        <v>2</v>
      </c>
      <c r="M1506" s="49" t="s">
        <v>2289</v>
      </c>
      <c r="N1506" s="49"/>
      <c r="O1506" s="49" t="s">
        <v>2527</v>
      </c>
      <c r="P1506">
        <v>5</v>
      </c>
      <c r="Q1506" t="s">
        <v>5013</v>
      </c>
      <c r="S1506" s="49"/>
      <c r="T1506" s="49"/>
      <c r="U1506" s="49"/>
      <c r="W1506" s="49"/>
      <c r="Z1506" s="49"/>
      <c r="AA1506" s="49"/>
      <c r="AB1506" s="49"/>
    </row>
    <row r="1507" spans="1:28" x14ac:dyDescent="0.25">
      <c r="A1507" t="s">
        <v>5014</v>
      </c>
      <c r="B1507" t="s">
        <v>1120</v>
      </c>
      <c r="C1507" t="s">
        <v>214</v>
      </c>
      <c r="D1507">
        <v>2</v>
      </c>
      <c r="E1507">
        <v>50</v>
      </c>
      <c r="F1507">
        <v>12</v>
      </c>
      <c r="I1507" s="49"/>
      <c r="J1507">
        <v>2</v>
      </c>
      <c r="K1507">
        <v>1</v>
      </c>
      <c r="L1507">
        <v>2</v>
      </c>
      <c r="M1507" s="49" t="s">
        <v>3856</v>
      </c>
      <c r="N1507" s="49"/>
      <c r="O1507" s="49" t="s">
        <v>3882</v>
      </c>
      <c r="P1507">
        <v>5</v>
      </c>
      <c r="Q1507" t="s">
        <v>5015</v>
      </c>
      <c r="S1507" s="49"/>
      <c r="T1507" s="49"/>
      <c r="U1507" s="49"/>
      <c r="W1507" s="49"/>
      <c r="Z1507" s="49"/>
      <c r="AA1507" s="49"/>
      <c r="AB1507" s="49"/>
    </row>
    <row r="1508" spans="1:28" x14ac:dyDescent="0.25">
      <c r="A1508" t="s">
        <v>5016</v>
      </c>
      <c r="B1508" t="s">
        <v>1120</v>
      </c>
      <c r="C1508" t="s">
        <v>214</v>
      </c>
      <c r="D1508">
        <v>3</v>
      </c>
      <c r="E1508">
        <v>50</v>
      </c>
      <c r="F1508">
        <v>9</v>
      </c>
      <c r="I1508" s="49"/>
      <c r="J1508">
        <v>2</v>
      </c>
      <c r="K1508">
        <v>1</v>
      </c>
      <c r="L1508">
        <v>2</v>
      </c>
      <c r="M1508" s="49" t="s">
        <v>610</v>
      </c>
      <c r="N1508" s="49"/>
      <c r="O1508" s="49" t="s">
        <v>1937</v>
      </c>
      <c r="P1508">
        <v>5</v>
      </c>
      <c r="Q1508" t="s">
        <v>5017</v>
      </c>
      <c r="S1508" s="49"/>
      <c r="T1508" s="49"/>
      <c r="U1508" s="49"/>
      <c r="W1508" s="49"/>
      <c r="Z1508" s="49"/>
      <c r="AA1508" s="49"/>
      <c r="AB1508" s="49"/>
    </row>
    <row r="1509" spans="1:28" x14ac:dyDescent="0.25">
      <c r="A1509" t="s">
        <v>5018</v>
      </c>
      <c r="B1509" t="s">
        <v>1120</v>
      </c>
      <c r="C1509" t="s">
        <v>214</v>
      </c>
      <c r="D1509">
        <v>4</v>
      </c>
      <c r="E1509">
        <v>50</v>
      </c>
      <c r="F1509">
        <v>9</v>
      </c>
      <c r="I1509" s="49"/>
      <c r="J1509">
        <v>2</v>
      </c>
      <c r="K1509">
        <v>1</v>
      </c>
      <c r="L1509">
        <v>2</v>
      </c>
      <c r="M1509" s="49" t="s">
        <v>610</v>
      </c>
      <c r="N1509" s="49"/>
      <c r="O1509" s="49" t="s">
        <v>1937</v>
      </c>
      <c r="P1509">
        <v>5</v>
      </c>
      <c r="Q1509" t="s">
        <v>5019</v>
      </c>
      <c r="S1509" s="49"/>
      <c r="T1509" s="49"/>
      <c r="U1509" s="49"/>
      <c r="W1509" s="49"/>
      <c r="Z1509" s="49"/>
      <c r="AA1509" s="49"/>
      <c r="AB1509" s="49"/>
    </row>
    <row r="1510" spans="1:28" x14ac:dyDescent="0.25">
      <c r="A1510" t="s">
        <v>5020</v>
      </c>
      <c r="B1510" t="s">
        <v>1120</v>
      </c>
      <c r="C1510" t="s">
        <v>222</v>
      </c>
      <c r="D1510">
        <v>1</v>
      </c>
      <c r="E1510">
        <v>12.5</v>
      </c>
      <c r="F1510">
        <v>12</v>
      </c>
      <c r="I1510" s="49"/>
      <c r="J1510">
        <v>3</v>
      </c>
      <c r="K1510">
        <v>1</v>
      </c>
      <c r="L1510">
        <v>3</v>
      </c>
      <c r="M1510" s="49" t="s">
        <v>3856</v>
      </c>
      <c r="N1510" s="49"/>
      <c r="O1510" s="49" t="s">
        <v>4103</v>
      </c>
      <c r="P1510">
        <v>5</v>
      </c>
      <c r="Q1510" t="s">
        <v>5021</v>
      </c>
      <c r="S1510" s="49"/>
      <c r="T1510" s="49"/>
      <c r="U1510" s="49"/>
      <c r="W1510" s="49"/>
      <c r="Z1510" s="49"/>
      <c r="AA1510" s="49"/>
      <c r="AB1510" s="49"/>
    </row>
    <row r="1511" spans="1:28" x14ac:dyDescent="0.25">
      <c r="A1511" t="s">
        <v>5022</v>
      </c>
      <c r="B1511" t="s">
        <v>1120</v>
      </c>
      <c r="C1511" t="s">
        <v>222</v>
      </c>
      <c r="D1511">
        <v>2</v>
      </c>
      <c r="E1511">
        <v>12.5</v>
      </c>
      <c r="F1511">
        <v>12</v>
      </c>
      <c r="I1511" s="49"/>
      <c r="J1511">
        <v>3</v>
      </c>
      <c r="K1511">
        <v>1</v>
      </c>
      <c r="L1511">
        <v>3</v>
      </c>
      <c r="M1511" s="49" t="s">
        <v>610</v>
      </c>
      <c r="N1511" s="49"/>
      <c r="O1511" s="49" t="s">
        <v>2199</v>
      </c>
      <c r="P1511">
        <v>5</v>
      </c>
      <c r="Q1511" t="s">
        <v>5023</v>
      </c>
      <c r="S1511" s="49"/>
      <c r="T1511" s="49"/>
      <c r="U1511" s="49"/>
      <c r="W1511" s="49"/>
      <c r="Z1511" s="49"/>
      <c r="AA1511" s="49"/>
      <c r="AB1511" s="49"/>
    </row>
    <row r="1512" spans="1:28" x14ac:dyDescent="0.25">
      <c r="A1512" t="s">
        <v>5024</v>
      </c>
      <c r="B1512" t="s">
        <v>1120</v>
      </c>
      <c r="C1512" t="s">
        <v>222</v>
      </c>
      <c r="D1512">
        <v>3</v>
      </c>
      <c r="E1512">
        <v>12.5</v>
      </c>
      <c r="F1512">
        <v>12</v>
      </c>
      <c r="I1512" s="49"/>
      <c r="J1512">
        <v>3</v>
      </c>
      <c r="K1512">
        <v>1</v>
      </c>
      <c r="L1512">
        <v>3</v>
      </c>
      <c r="M1512" s="49" t="s">
        <v>610</v>
      </c>
      <c r="N1512" s="49"/>
      <c r="O1512" s="49" t="s">
        <v>2199</v>
      </c>
      <c r="P1512">
        <v>5</v>
      </c>
      <c r="Q1512" t="s">
        <v>5025</v>
      </c>
      <c r="S1512" s="49"/>
      <c r="T1512" s="49"/>
      <c r="U1512" s="49"/>
      <c r="W1512" s="49"/>
      <c r="Z1512" s="49"/>
      <c r="AA1512" s="49"/>
      <c r="AB1512" s="49"/>
    </row>
    <row r="1513" spans="1:28" x14ac:dyDescent="0.25">
      <c r="A1513" t="s">
        <v>5026</v>
      </c>
      <c r="B1513" t="s">
        <v>1120</v>
      </c>
      <c r="C1513" t="s">
        <v>8734</v>
      </c>
      <c r="D1513">
        <v>1</v>
      </c>
      <c r="E1513">
        <v>30</v>
      </c>
      <c r="F1513">
        <v>12</v>
      </c>
      <c r="I1513" s="49"/>
      <c r="J1513">
        <v>2</v>
      </c>
      <c r="K1513">
        <v>1</v>
      </c>
      <c r="L1513">
        <v>2</v>
      </c>
      <c r="M1513" s="49" t="s">
        <v>618</v>
      </c>
      <c r="N1513" s="49"/>
      <c r="O1513" s="49" t="s">
        <v>5027</v>
      </c>
      <c r="P1513">
        <v>5</v>
      </c>
      <c r="Q1513" t="s">
        <v>5028</v>
      </c>
      <c r="S1513" s="49"/>
      <c r="T1513" s="49"/>
      <c r="U1513" s="49"/>
      <c r="W1513" s="49"/>
      <c r="Z1513" s="49"/>
      <c r="AA1513" s="49"/>
      <c r="AB1513" s="49"/>
    </row>
    <row r="1514" spans="1:28" x14ac:dyDescent="0.25">
      <c r="A1514" t="s">
        <v>5029</v>
      </c>
      <c r="B1514" t="s">
        <v>1120</v>
      </c>
      <c r="C1514" t="s">
        <v>8734</v>
      </c>
      <c r="D1514">
        <v>2</v>
      </c>
      <c r="E1514">
        <v>30</v>
      </c>
      <c r="F1514">
        <v>10</v>
      </c>
      <c r="I1514" s="49"/>
      <c r="J1514">
        <v>2</v>
      </c>
      <c r="K1514">
        <v>1</v>
      </c>
      <c r="L1514">
        <v>2</v>
      </c>
      <c r="M1514" s="49" t="s">
        <v>3856</v>
      </c>
      <c r="N1514" s="49"/>
      <c r="O1514" s="49" t="s">
        <v>3882</v>
      </c>
      <c r="P1514">
        <v>5</v>
      </c>
      <c r="Q1514" t="s">
        <v>5030</v>
      </c>
      <c r="S1514" s="49"/>
      <c r="T1514" s="49"/>
      <c r="U1514" s="49"/>
      <c r="W1514" s="49"/>
      <c r="Z1514" s="49"/>
      <c r="AA1514" s="49"/>
      <c r="AB1514" s="49"/>
    </row>
    <row r="1515" spans="1:28" x14ac:dyDescent="0.25">
      <c r="A1515" t="s">
        <v>5031</v>
      </c>
      <c r="B1515" t="s">
        <v>1120</v>
      </c>
      <c r="C1515" t="s">
        <v>8734</v>
      </c>
      <c r="D1515">
        <v>3</v>
      </c>
      <c r="E1515">
        <v>30</v>
      </c>
      <c r="F1515">
        <v>9</v>
      </c>
      <c r="I1515" s="49"/>
      <c r="J1515">
        <v>2</v>
      </c>
      <c r="K1515">
        <v>1</v>
      </c>
      <c r="L1515">
        <v>2</v>
      </c>
      <c r="M1515" s="49" t="s">
        <v>610</v>
      </c>
      <c r="N1515" s="49"/>
      <c r="O1515" s="49" t="s">
        <v>1937</v>
      </c>
      <c r="P1515">
        <v>5</v>
      </c>
      <c r="Q1515" t="s">
        <v>5032</v>
      </c>
      <c r="S1515" s="49"/>
      <c r="T1515" s="49"/>
      <c r="U1515" s="49"/>
      <c r="W1515" s="49"/>
      <c r="Z1515" s="49"/>
      <c r="AA1515" s="49"/>
      <c r="AB1515" s="49"/>
    </row>
    <row r="1516" spans="1:28" x14ac:dyDescent="0.25">
      <c r="A1516" t="s">
        <v>5033</v>
      </c>
      <c r="B1516" t="s">
        <v>1120</v>
      </c>
      <c r="C1516" t="s">
        <v>303</v>
      </c>
      <c r="D1516">
        <v>1</v>
      </c>
      <c r="E1516">
        <v>20</v>
      </c>
      <c r="F1516">
        <v>12</v>
      </c>
      <c r="I1516" s="49"/>
      <c r="J1516">
        <v>2</v>
      </c>
      <c r="K1516">
        <v>2</v>
      </c>
      <c r="L1516">
        <v>2</v>
      </c>
      <c r="M1516" s="49" t="s">
        <v>618</v>
      </c>
      <c r="N1516" s="49"/>
      <c r="O1516" s="49" t="s">
        <v>5034</v>
      </c>
      <c r="P1516">
        <v>5</v>
      </c>
      <c r="Q1516" t="s">
        <v>5035</v>
      </c>
      <c r="S1516" s="49"/>
      <c r="T1516" s="49"/>
      <c r="U1516" s="49"/>
      <c r="W1516" s="49"/>
      <c r="Z1516" s="49"/>
      <c r="AA1516" s="49"/>
      <c r="AB1516" s="49"/>
    </row>
    <row r="1517" spans="1:28" x14ac:dyDescent="0.25">
      <c r="A1517" t="s">
        <v>5036</v>
      </c>
      <c r="B1517" t="s">
        <v>1120</v>
      </c>
      <c r="C1517" t="s">
        <v>303</v>
      </c>
      <c r="D1517">
        <v>2</v>
      </c>
      <c r="E1517">
        <v>20</v>
      </c>
      <c r="F1517">
        <v>13</v>
      </c>
      <c r="I1517" s="49"/>
      <c r="J1517">
        <v>2</v>
      </c>
      <c r="K1517">
        <v>2</v>
      </c>
      <c r="L1517">
        <v>2</v>
      </c>
      <c r="M1517" s="49" t="s">
        <v>618</v>
      </c>
      <c r="N1517" s="49"/>
      <c r="O1517" s="49" t="s">
        <v>5037</v>
      </c>
      <c r="P1517">
        <v>5</v>
      </c>
      <c r="Q1517" t="s">
        <v>5038</v>
      </c>
      <c r="S1517" s="49"/>
      <c r="T1517" s="49"/>
      <c r="U1517" s="49"/>
      <c r="W1517" s="49"/>
      <c r="Z1517" s="49"/>
      <c r="AA1517" s="49"/>
      <c r="AB1517" s="49"/>
    </row>
    <row r="1518" spans="1:28" x14ac:dyDescent="0.25">
      <c r="A1518" t="s">
        <v>5039</v>
      </c>
      <c r="B1518" t="s">
        <v>1120</v>
      </c>
      <c r="C1518" t="s">
        <v>303</v>
      </c>
      <c r="D1518">
        <v>3</v>
      </c>
      <c r="E1518">
        <v>20</v>
      </c>
      <c r="F1518">
        <v>13</v>
      </c>
      <c r="I1518" s="49"/>
      <c r="M1518" s="49"/>
      <c r="N1518" s="49"/>
      <c r="O1518" s="49" t="s">
        <v>5040</v>
      </c>
      <c r="P1518">
        <v>5</v>
      </c>
      <c r="Q1518" t="s">
        <v>5041</v>
      </c>
      <c r="S1518" s="49"/>
      <c r="T1518" s="49"/>
      <c r="U1518" s="49"/>
      <c r="W1518" s="49"/>
      <c r="Z1518" s="49"/>
      <c r="AA1518" s="49"/>
      <c r="AB1518" s="49"/>
    </row>
    <row r="1519" spans="1:28" x14ac:dyDescent="0.25">
      <c r="A1519" t="s">
        <v>5042</v>
      </c>
      <c r="B1519" t="s">
        <v>1120</v>
      </c>
      <c r="C1519" t="s">
        <v>1534</v>
      </c>
      <c r="D1519">
        <v>1</v>
      </c>
      <c r="E1519">
        <v>150</v>
      </c>
      <c r="G1519">
        <v>75</v>
      </c>
      <c r="I1519" s="49"/>
      <c r="M1519" s="49"/>
      <c r="N1519" s="49"/>
      <c r="O1519" s="49" t="s">
        <v>5043</v>
      </c>
      <c r="P1519">
        <v>5</v>
      </c>
      <c r="Q1519" t="s">
        <v>5044</v>
      </c>
      <c r="S1519" s="49"/>
      <c r="T1519" s="49"/>
      <c r="U1519" s="49"/>
      <c r="W1519" s="49"/>
      <c r="Z1519" s="49"/>
      <c r="AA1519" s="49"/>
      <c r="AB1519" s="49"/>
    </row>
    <row r="1520" spans="1:28" x14ac:dyDescent="0.25">
      <c r="A1520" t="s">
        <v>5045</v>
      </c>
      <c r="B1520" t="s">
        <v>1120</v>
      </c>
      <c r="C1520" t="s">
        <v>1534</v>
      </c>
      <c r="D1520">
        <v>2</v>
      </c>
      <c r="E1520">
        <v>150</v>
      </c>
      <c r="G1520">
        <v>64.2</v>
      </c>
      <c r="I1520" s="49"/>
      <c r="M1520" s="49"/>
      <c r="N1520" s="49"/>
      <c r="O1520" s="49" t="s">
        <v>5046</v>
      </c>
      <c r="P1520">
        <v>5</v>
      </c>
      <c r="Q1520" t="s">
        <v>5047</v>
      </c>
      <c r="S1520" s="49"/>
      <c r="T1520" s="49"/>
      <c r="U1520" s="49"/>
      <c r="W1520" s="49"/>
      <c r="Z1520" s="49"/>
      <c r="AA1520" s="49"/>
      <c r="AB1520" s="49"/>
    </row>
    <row r="1521" spans="1:28" x14ac:dyDescent="0.25">
      <c r="A1521" t="s">
        <v>5048</v>
      </c>
      <c r="B1521" t="s">
        <v>1120</v>
      </c>
      <c r="C1521" t="s">
        <v>1534</v>
      </c>
      <c r="D1521">
        <v>3</v>
      </c>
      <c r="E1521">
        <v>150</v>
      </c>
      <c r="G1521">
        <v>60</v>
      </c>
      <c r="I1521" s="49"/>
      <c r="M1521" s="49"/>
      <c r="N1521" s="49"/>
      <c r="O1521" s="49"/>
      <c r="P1521">
        <v>5</v>
      </c>
      <c r="Q1521" t="s">
        <v>5049</v>
      </c>
      <c r="S1521" s="49"/>
      <c r="T1521" s="49"/>
      <c r="U1521" s="49"/>
      <c r="W1521" s="49"/>
      <c r="Z1521" s="49"/>
      <c r="AA1521" s="49"/>
      <c r="AB1521" s="49"/>
    </row>
    <row r="1522" spans="1:28" x14ac:dyDescent="0.25">
      <c r="A1522" t="s">
        <v>5050</v>
      </c>
      <c r="B1522" t="s">
        <v>1120</v>
      </c>
      <c r="C1522" t="s">
        <v>356</v>
      </c>
      <c r="D1522">
        <v>2</v>
      </c>
      <c r="G1522">
        <v>300</v>
      </c>
      <c r="H1522">
        <v>1.31</v>
      </c>
      <c r="I1522" s="49" t="s">
        <v>3957</v>
      </c>
      <c r="M1522" s="49"/>
      <c r="N1522" s="49"/>
      <c r="O1522" s="49" t="s">
        <v>4062</v>
      </c>
      <c r="P1522">
        <v>5</v>
      </c>
      <c r="Q1522" t="s">
        <v>1122</v>
      </c>
      <c r="S1522" s="49"/>
      <c r="T1522" s="49"/>
      <c r="U1522" s="49"/>
      <c r="W1522" s="49"/>
      <c r="Z1522" s="49"/>
      <c r="AA1522" s="49"/>
      <c r="AB1522" s="49"/>
    </row>
    <row r="1523" spans="1:28" x14ac:dyDescent="0.25">
      <c r="A1523" t="s">
        <v>5051</v>
      </c>
      <c r="B1523" t="s">
        <v>1123</v>
      </c>
      <c r="C1523" t="s">
        <v>363</v>
      </c>
      <c r="D1523">
        <v>1</v>
      </c>
      <c r="G1523">
        <v>360</v>
      </c>
      <c r="H1523">
        <v>0.47</v>
      </c>
      <c r="I1523" s="49" t="s">
        <v>3957</v>
      </c>
      <c r="M1523" s="49"/>
      <c r="N1523" s="49"/>
      <c r="O1523" s="49" t="s">
        <v>5052</v>
      </c>
      <c r="P1523">
        <v>6</v>
      </c>
      <c r="Q1523" t="s">
        <v>1125</v>
      </c>
      <c r="S1523" s="49"/>
      <c r="T1523" s="49"/>
      <c r="U1523" s="49"/>
      <c r="W1523" s="49"/>
      <c r="Z1523" s="49"/>
      <c r="AA1523" s="49"/>
      <c r="AB1523" s="49"/>
    </row>
    <row r="1524" spans="1:28" x14ac:dyDescent="0.25">
      <c r="A1524" t="s">
        <v>5053</v>
      </c>
      <c r="B1524" t="s">
        <v>1123</v>
      </c>
      <c r="C1524" t="s">
        <v>403</v>
      </c>
      <c r="D1524">
        <v>1</v>
      </c>
      <c r="E1524">
        <v>0</v>
      </c>
      <c r="F1524">
        <v>8</v>
      </c>
      <c r="I1524" s="49"/>
      <c r="M1524" s="49"/>
      <c r="N1524" s="49"/>
      <c r="O1524" s="49"/>
      <c r="P1524">
        <v>6</v>
      </c>
      <c r="Q1524" t="s">
        <v>5054</v>
      </c>
      <c r="S1524" s="49"/>
      <c r="T1524" s="49"/>
      <c r="U1524" s="49"/>
      <c r="W1524" s="49"/>
      <c r="Z1524" s="49"/>
      <c r="AA1524" s="49"/>
      <c r="AB1524" s="49"/>
    </row>
    <row r="1525" spans="1:28" x14ac:dyDescent="0.25">
      <c r="A1525" t="s">
        <v>5055</v>
      </c>
      <c r="B1525" t="s">
        <v>1123</v>
      </c>
      <c r="C1525" t="s">
        <v>394</v>
      </c>
      <c r="D1525">
        <v>1</v>
      </c>
      <c r="E1525">
        <v>0</v>
      </c>
      <c r="F1525">
        <v>20</v>
      </c>
      <c r="I1525" s="49"/>
      <c r="M1525" s="49"/>
      <c r="N1525" s="49"/>
      <c r="O1525" s="49"/>
      <c r="P1525">
        <v>6</v>
      </c>
      <c r="Q1525" t="s">
        <v>5056</v>
      </c>
      <c r="S1525" s="49"/>
      <c r="T1525" s="49"/>
      <c r="U1525" s="49"/>
      <c r="W1525" s="49"/>
      <c r="Z1525" s="49"/>
      <c r="AA1525" s="49"/>
      <c r="AB1525" s="49"/>
    </row>
    <row r="1526" spans="1:28" x14ac:dyDescent="0.25">
      <c r="A1526" t="s">
        <v>5057</v>
      </c>
      <c r="B1526" t="s">
        <v>1123</v>
      </c>
      <c r="C1526" t="s">
        <v>334</v>
      </c>
      <c r="D1526">
        <v>1</v>
      </c>
      <c r="E1526">
        <v>0</v>
      </c>
      <c r="G1526">
        <v>60</v>
      </c>
      <c r="I1526" s="49"/>
      <c r="M1526" s="49"/>
      <c r="N1526" s="49"/>
      <c r="O1526" s="49" t="s">
        <v>5058</v>
      </c>
      <c r="P1526">
        <v>6</v>
      </c>
      <c r="Q1526" t="s">
        <v>5059</v>
      </c>
      <c r="S1526" s="49"/>
      <c r="T1526" s="49"/>
      <c r="U1526" s="49"/>
      <c r="W1526" s="49"/>
      <c r="Z1526" s="49"/>
      <c r="AA1526" s="49"/>
      <c r="AB1526" s="49"/>
    </row>
    <row r="1527" spans="1:28" x14ac:dyDescent="0.25">
      <c r="A1527" t="s">
        <v>5060</v>
      </c>
      <c r="B1527" t="s">
        <v>1123</v>
      </c>
      <c r="C1527" t="s">
        <v>403</v>
      </c>
      <c r="D1527">
        <v>2</v>
      </c>
      <c r="E1527">
        <v>0</v>
      </c>
      <c r="F1527">
        <v>8</v>
      </c>
      <c r="I1527" s="49"/>
      <c r="M1527" s="49"/>
      <c r="N1527" s="49"/>
      <c r="O1527" s="49"/>
      <c r="P1527">
        <v>6</v>
      </c>
      <c r="Q1527" t="s">
        <v>5061</v>
      </c>
      <c r="S1527" s="49"/>
      <c r="T1527" s="49"/>
      <c r="U1527" s="49"/>
      <c r="W1527" s="49"/>
      <c r="Z1527" s="49"/>
      <c r="AA1527" s="49"/>
      <c r="AB1527" s="49"/>
    </row>
    <row r="1528" spans="1:28" x14ac:dyDescent="0.25">
      <c r="A1528" t="s">
        <v>5062</v>
      </c>
      <c r="B1528" t="s">
        <v>1123</v>
      </c>
      <c r="C1528" t="s">
        <v>394</v>
      </c>
      <c r="D1528">
        <v>2</v>
      </c>
      <c r="E1528">
        <v>0</v>
      </c>
      <c r="F1528">
        <v>15</v>
      </c>
      <c r="I1528" s="49"/>
      <c r="M1528" s="49"/>
      <c r="N1528" s="49"/>
      <c r="O1528" s="49"/>
      <c r="P1528">
        <v>6</v>
      </c>
      <c r="Q1528" t="s">
        <v>5063</v>
      </c>
      <c r="S1528" s="49"/>
      <c r="T1528" s="49"/>
      <c r="U1528" s="49"/>
      <c r="W1528" s="49"/>
      <c r="Z1528" s="49"/>
      <c r="AA1528" s="49"/>
      <c r="AB1528" s="49"/>
    </row>
    <row r="1529" spans="1:28" x14ac:dyDescent="0.25">
      <c r="A1529" t="s">
        <v>5064</v>
      </c>
      <c r="B1529" t="s">
        <v>1123</v>
      </c>
      <c r="C1529" t="s">
        <v>334</v>
      </c>
      <c r="D1529">
        <v>2</v>
      </c>
      <c r="E1529">
        <v>0</v>
      </c>
      <c r="G1529">
        <v>60</v>
      </c>
      <c r="I1529" s="49"/>
      <c r="M1529" s="49"/>
      <c r="N1529" s="49"/>
      <c r="O1529" s="49" t="s">
        <v>5058</v>
      </c>
      <c r="P1529">
        <v>6</v>
      </c>
      <c r="Q1529" t="s">
        <v>5065</v>
      </c>
      <c r="S1529" s="49"/>
      <c r="T1529" s="49"/>
      <c r="U1529" s="49"/>
      <c r="W1529" s="49"/>
      <c r="Z1529" s="49"/>
      <c r="AA1529" s="49"/>
      <c r="AB1529" s="49"/>
    </row>
    <row r="1530" spans="1:28" x14ac:dyDescent="0.25">
      <c r="A1530" t="s">
        <v>5066</v>
      </c>
      <c r="B1530" t="s">
        <v>1123</v>
      </c>
      <c r="C1530" t="s">
        <v>1</v>
      </c>
      <c r="D1530">
        <v>1</v>
      </c>
      <c r="E1530">
        <v>150</v>
      </c>
      <c r="G1530">
        <v>60</v>
      </c>
      <c r="I1530" s="49"/>
      <c r="M1530" s="49"/>
      <c r="N1530" s="49"/>
      <c r="O1530" s="49" t="s">
        <v>5067</v>
      </c>
      <c r="P1530">
        <v>6</v>
      </c>
      <c r="Q1530" t="s">
        <v>5068</v>
      </c>
      <c r="S1530" s="49"/>
      <c r="T1530" s="49"/>
      <c r="U1530" s="49"/>
      <c r="W1530" s="49"/>
      <c r="Z1530" s="49"/>
      <c r="AA1530" s="49"/>
      <c r="AB1530" s="49"/>
    </row>
    <row r="1531" spans="1:28" x14ac:dyDescent="0.25">
      <c r="A1531" t="s">
        <v>5069</v>
      </c>
      <c r="B1531" t="s">
        <v>1123</v>
      </c>
      <c r="C1531" t="s">
        <v>1</v>
      </c>
      <c r="D1531">
        <v>2</v>
      </c>
      <c r="E1531">
        <v>150</v>
      </c>
      <c r="G1531">
        <v>60</v>
      </c>
      <c r="I1531" s="49"/>
      <c r="M1531" s="49"/>
      <c r="N1531" s="49"/>
      <c r="O1531" s="49" t="s">
        <v>5067</v>
      </c>
      <c r="P1531">
        <v>6</v>
      </c>
      <c r="Q1531" t="s">
        <v>5070</v>
      </c>
      <c r="S1531" s="49"/>
      <c r="T1531" s="49"/>
      <c r="U1531" s="49"/>
      <c r="W1531" s="49"/>
      <c r="Z1531" s="49"/>
      <c r="AA1531" s="49"/>
      <c r="AB1531" s="49"/>
    </row>
    <row r="1532" spans="1:28" x14ac:dyDescent="0.25">
      <c r="A1532" t="s">
        <v>5071</v>
      </c>
      <c r="B1532" t="s">
        <v>1123</v>
      </c>
      <c r="C1532" t="s">
        <v>1</v>
      </c>
      <c r="D1532">
        <v>3</v>
      </c>
      <c r="E1532">
        <v>150</v>
      </c>
      <c r="G1532">
        <v>49.8</v>
      </c>
      <c r="I1532" s="49"/>
      <c r="M1532" s="49"/>
      <c r="N1532" s="49"/>
      <c r="O1532" s="49" t="s">
        <v>5072</v>
      </c>
      <c r="P1532">
        <v>6</v>
      </c>
      <c r="Q1532" t="s">
        <v>5073</v>
      </c>
      <c r="S1532" s="49"/>
      <c r="T1532" s="49"/>
      <c r="U1532" s="49"/>
      <c r="W1532" s="49"/>
      <c r="Z1532" s="49"/>
      <c r="AA1532" s="49"/>
      <c r="AB1532" s="49"/>
    </row>
    <row r="1533" spans="1:28" x14ac:dyDescent="0.25">
      <c r="A1533" t="s">
        <v>5074</v>
      </c>
      <c r="B1533" t="s">
        <v>1123</v>
      </c>
      <c r="C1533" t="s">
        <v>1</v>
      </c>
      <c r="D1533">
        <v>4</v>
      </c>
      <c r="E1533">
        <v>150</v>
      </c>
      <c r="G1533">
        <v>46.2</v>
      </c>
      <c r="I1533" s="49"/>
      <c r="M1533" s="49"/>
      <c r="N1533" s="49"/>
      <c r="O1533" s="49" t="s">
        <v>5075</v>
      </c>
      <c r="P1533">
        <v>6</v>
      </c>
      <c r="Q1533" t="s">
        <v>5076</v>
      </c>
      <c r="S1533" s="49"/>
      <c r="T1533" s="49"/>
      <c r="U1533" s="49"/>
      <c r="W1533" s="49"/>
      <c r="Z1533" s="49"/>
      <c r="AA1533" s="49"/>
      <c r="AB1533" s="49"/>
    </row>
    <row r="1534" spans="1:28" x14ac:dyDescent="0.25">
      <c r="A1534" t="s">
        <v>5077</v>
      </c>
      <c r="B1534" t="s">
        <v>1123</v>
      </c>
      <c r="C1534" t="s">
        <v>1</v>
      </c>
      <c r="D1534">
        <v>5</v>
      </c>
      <c r="E1534">
        <v>150</v>
      </c>
      <c r="G1534">
        <v>45</v>
      </c>
      <c r="I1534" s="49"/>
      <c r="M1534" s="49"/>
      <c r="N1534" s="49"/>
      <c r="O1534" s="49" t="s">
        <v>5078</v>
      </c>
      <c r="P1534">
        <v>6</v>
      </c>
      <c r="Q1534" t="s">
        <v>5079</v>
      </c>
      <c r="S1534" s="49"/>
      <c r="T1534" s="49"/>
      <c r="U1534" s="49"/>
      <c r="W1534" s="49"/>
      <c r="Z1534" s="49"/>
      <c r="AA1534" s="49"/>
      <c r="AB1534" s="49"/>
    </row>
    <row r="1535" spans="1:28" x14ac:dyDescent="0.25">
      <c r="A1535" t="s">
        <v>5080</v>
      </c>
      <c r="B1535" t="s">
        <v>1123</v>
      </c>
      <c r="C1535" t="s">
        <v>32</v>
      </c>
      <c r="D1535">
        <v>1</v>
      </c>
      <c r="E1535">
        <v>90</v>
      </c>
      <c r="F1535">
        <v>12</v>
      </c>
      <c r="I1535" s="49"/>
      <c r="M1535" s="49"/>
      <c r="N1535" s="49"/>
      <c r="O1535" s="49" t="s">
        <v>5081</v>
      </c>
      <c r="P1535">
        <v>6</v>
      </c>
      <c r="Q1535" t="s">
        <v>5082</v>
      </c>
      <c r="S1535" s="49"/>
      <c r="T1535" s="49"/>
      <c r="U1535" s="49"/>
      <c r="W1535" s="49"/>
      <c r="Z1535" s="49"/>
      <c r="AA1535" s="49"/>
      <c r="AB1535" s="49"/>
    </row>
    <row r="1536" spans="1:28" x14ac:dyDescent="0.25">
      <c r="A1536" t="s">
        <v>5083</v>
      </c>
      <c r="B1536" t="s">
        <v>1123</v>
      </c>
      <c r="C1536" t="s">
        <v>32</v>
      </c>
      <c r="D1536">
        <v>2</v>
      </c>
      <c r="E1536">
        <v>150</v>
      </c>
      <c r="F1536">
        <v>8</v>
      </c>
      <c r="I1536" s="49"/>
      <c r="M1536" s="49"/>
      <c r="N1536" s="49"/>
      <c r="O1536" s="49" t="s">
        <v>5084</v>
      </c>
      <c r="P1536">
        <v>6</v>
      </c>
      <c r="Q1536" t="s">
        <v>5085</v>
      </c>
      <c r="S1536" s="49"/>
      <c r="T1536" s="49"/>
      <c r="U1536" s="49"/>
      <c r="W1536" s="49"/>
      <c r="Z1536" s="49"/>
      <c r="AA1536" s="49"/>
      <c r="AB1536" s="49"/>
    </row>
    <row r="1537" spans="1:28" x14ac:dyDescent="0.25">
      <c r="A1537" t="s">
        <v>5086</v>
      </c>
      <c r="B1537" t="s">
        <v>1123</v>
      </c>
      <c r="C1537" t="s">
        <v>32</v>
      </c>
      <c r="D1537">
        <v>3</v>
      </c>
      <c r="E1537">
        <v>180</v>
      </c>
      <c r="F1537">
        <v>8</v>
      </c>
      <c r="I1537" s="49"/>
      <c r="J1537">
        <v>2</v>
      </c>
      <c r="K1537">
        <v>1</v>
      </c>
      <c r="L1537">
        <v>2</v>
      </c>
      <c r="M1537" s="49" t="s">
        <v>618</v>
      </c>
      <c r="N1537" s="49"/>
      <c r="O1537" s="49" t="s">
        <v>5087</v>
      </c>
      <c r="P1537">
        <v>6</v>
      </c>
      <c r="Q1537" t="s">
        <v>5088</v>
      </c>
      <c r="S1537" s="49"/>
      <c r="T1537" s="49"/>
      <c r="U1537" s="49"/>
      <c r="W1537" s="49"/>
      <c r="Z1537" s="49"/>
      <c r="AA1537" s="49"/>
      <c r="AB1537" s="49"/>
    </row>
    <row r="1538" spans="1:28" x14ac:dyDescent="0.25">
      <c r="A1538" t="s">
        <v>5089</v>
      </c>
      <c r="B1538" t="s">
        <v>1123</v>
      </c>
      <c r="C1538" t="s">
        <v>32</v>
      </c>
      <c r="D1538">
        <v>4</v>
      </c>
      <c r="E1538">
        <v>185</v>
      </c>
      <c r="F1538">
        <v>8</v>
      </c>
      <c r="I1538" s="49"/>
      <c r="J1538">
        <v>2</v>
      </c>
      <c r="K1538">
        <v>1</v>
      </c>
      <c r="L1538">
        <v>2</v>
      </c>
      <c r="M1538" s="49" t="s">
        <v>618</v>
      </c>
      <c r="N1538" s="49"/>
      <c r="O1538" s="49" t="s">
        <v>5087</v>
      </c>
      <c r="P1538">
        <v>6</v>
      </c>
      <c r="Q1538" t="s">
        <v>5090</v>
      </c>
      <c r="S1538" s="49"/>
      <c r="T1538" s="49"/>
      <c r="U1538" s="49"/>
      <c r="W1538" s="49"/>
      <c r="Z1538" s="49"/>
      <c r="AA1538" s="49"/>
      <c r="AB1538" s="49"/>
    </row>
    <row r="1539" spans="1:28" x14ac:dyDescent="0.25">
      <c r="A1539" t="s">
        <v>5091</v>
      </c>
      <c r="B1539" t="s">
        <v>1123</v>
      </c>
      <c r="C1539" t="s">
        <v>32</v>
      </c>
      <c r="D1539">
        <v>5</v>
      </c>
      <c r="E1539">
        <v>190</v>
      </c>
      <c r="F1539">
        <v>6</v>
      </c>
      <c r="I1539" s="49"/>
      <c r="J1539">
        <v>2</v>
      </c>
      <c r="K1539">
        <v>1</v>
      </c>
      <c r="L1539">
        <v>2</v>
      </c>
      <c r="M1539" s="49" t="s">
        <v>610</v>
      </c>
      <c r="N1539" s="49"/>
      <c r="O1539" s="49" t="s">
        <v>5092</v>
      </c>
      <c r="P1539">
        <v>6</v>
      </c>
      <c r="Q1539" t="s">
        <v>5093</v>
      </c>
      <c r="S1539" s="49"/>
      <c r="T1539" s="49"/>
      <c r="U1539" s="49"/>
      <c r="W1539" s="49"/>
      <c r="Z1539" s="49"/>
      <c r="AA1539" s="49"/>
      <c r="AB1539" s="49"/>
    </row>
    <row r="1540" spans="1:28" x14ac:dyDescent="0.25">
      <c r="A1540" t="s">
        <v>5094</v>
      </c>
      <c r="B1540" t="s">
        <v>1123</v>
      </c>
      <c r="C1540" t="s">
        <v>32</v>
      </c>
      <c r="D1540">
        <v>6</v>
      </c>
      <c r="E1540">
        <v>190</v>
      </c>
      <c r="F1540">
        <v>6</v>
      </c>
      <c r="I1540" s="49"/>
      <c r="J1540">
        <v>2</v>
      </c>
      <c r="K1540">
        <v>1</v>
      </c>
      <c r="L1540">
        <v>2</v>
      </c>
      <c r="M1540" s="49" t="s">
        <v>610</v>
      </c>
      <c r="N1540" s="49"/>
      <c r="O1540" s="49" t="s">
        <v>5092</v>
      </c>
      <c r="P1540">
        <v>6</v>
      </c>
      <c r="Q1540" t="s">
        <v>5095</v>
      </c>
      <c r="S1540" s="49"/>
      <c r="T1540" s="49"/>
      <c r="U1540" s="49"/>
      <c r="W1540" s="49"/>
      <c r="Z1540" s="49"/>
      <c r="AA1540" s="49"/>
      <c r="AB1540" s="49"/>
    </row>
    <row r="1541" spans="1:28" x14ac:dyDescent="0.25">
      <c r="A1541" t="s">
        <v>5096</v>
      </c>
      <c r="B1541" t="s">
        <v>1123</v>
      </c>
      <c r="C1541" t="s">
        <v>24</v>
      </c>
      <c r="D1541">
        <v>1</v>
      </c>
      <c r="E1541">
        <v>0</v>
      </c>
      <c r="F1541">
        <v>10</v>
      </c>
      <c r="I1541" s="49"/>
      <c r="J1541">
        <v>1</v>
      </c>
      <c r="K1541">
        <v>2</v>
      </c>
      <c r="L1541">
        <v>1</v>
      </c>
      <c r="M1541" s="49" t="s">
        <v>3856</v>
      </c>
      <c r="N1541" s="49"/>
      <c r="O1541" s="49" t="s">
        <v>5097</v>
      </c>
      <c r="P1541">
        <v>6</v>
      </c>
      <c r="Q1541" t="s">
        <v>5098</v>
      </c>
      <c r="S1541" s="49"/>
      <c r="T1541" s="49"/>
      <c r="U1541" s="49"/>
      <c r="W1541" s="49"/>
      <c r="Z1541" s="49"/>
      <c r="AA1541" s="49"/>
      <c r="AB1541" s="49"/>
    </row>
    <row r="1542" spans="1:28" x14ac:dyDescent="0.25">
      <c r="A1542" t="s">
        <v>5099</v>
      </c>
      <c r="B1542" t="s">
        <v>1123</v>
      </c>
      <c r="C1542" t="s">
        <v>24</v>
      </c>
      <c r="D1542">
        <v>2</v>
      </c>
      <c r="E1542">
        <v>0</v>
      </c>
      <c r="F1542">
        <v>7</v>
      </c>
      <c r="I1542" s="49"/>
      <c r="J1542">
        <v>1</v>
      </c>
      <c r="K1542">
        <v>2</v>
      </c>
      <c r="L1542">
        <v>1</v>
      </c>
      <c r="M1542" s="49" t="s">
        <v>3856</v>
      </c>
      <c r="N1542" s="49"/>
      <c r="O1542" s="49" t="s">
        <v>5100</v>
      </c>
      <c r="P1542">
        <v>6</v>
      </c>
      <c r="Q1542" t="s">
        <v>5101</v>
      </c>
      <c r="S1542" s="49"/>
      <c r="T1542" s="49"/>
      <c r="U1542" s="49"/>
      <c r="W1542" s="49"/>
      <c r="Z1542" s="49"/>
      <c r="AA1542" s="49"/>
      <c r="AB1542" s="49"/>
    </row>
    <row r="1543" spans="1:28" x14ac:dyDescent="0.25">
      <c r="A1543" t="s">
        <v>5102</v>
      </c>
      <c r="B1543" t="s">
        <v>1123</v>
      </c>
      <c r="C1543" t="s">
        <v>24</v>
      </c>
      <c r="D1543">
        <v>3</v>
      </c>
      <c r="E1543">
        <v>0</v>
      </c>
      <c r="F1543">
        <v>8</v>
      </c>
      <c r="I1543" s="49"/>
      <c r="J1543">
        <v>1</v>
      </c>
      <c r="K1543">
        <v>2</v>
      </c>
      <c r="L1543">
        <v>1</v>
      </c>
      <c r="M1543" s="49" t="s">
        <v>3856</v>
      </c>
      <c r="N1543" s="49"/>
      <c r="O1543" s="49" t="s">
        <v>5103</v>
      </c>
      <c r="P1543">
        <v>6</v>
      </c>
      <c r="Q1543" t="s">
        <v>5104</v>
      </c>
      <c r="S1543" s="49"/>
      <c r="T1543" s="49"/>
      <c r="U1543" s="49"/>
      <c r="W1543" s="49"/>
      <c r="Z1543" s="49"/>
      <c r="AA1543" s="49"/>
      <c r="AB1543" s="49"/>
    </row>
    <row r="1544" spans="1:28" x14ac:dyDescent="0.25">
      <c r="A1544" t="s">
        <v>5105</v>
      </c>
      <c r="B1544" t="s">
        <v>1123</v>
      </c>
      <c r="C1544" t="s">
        <v>96</v>
      </c>
      <c r="D1544">
        <v>1</v>
      </c>
      <c r="E1544">
        <v>40</v>
      </c>
      <c r="F1544">
        <v>4</v>
      </c>
      <c r="I1544" s="49"/>
      <c r="J1544">
        <v>2</v>
      </c>
      <c r="K1544">
        <v>1</v>
      </c>
      <c r="L1544">
        <v>2</v>
      </c>
      <c r="M1544" s="49" t="s">
        <v>610</v>
      </c>
      <c r="N1544" s="49"/>
      <c r="O1544" s="49" t="s">
        <v>5106</v>
      </c>
      <c r="P1544">
        <v>6</v>
      </c>
      <c r="Q1544" t="s">
        <v>5107</v>
      </c>
      <c r="S1544" s="49"/>
      <c r="T1544" s="49"/>
      <c r="U1544" s="49"/>
      <c r="W1544" s="49"/>
      <c r="Z1544" s="49"/>
      <c r="AA1544" s="49"/>
      <c r="AB1544" s="49"/>
    </row>
    <row r="1545" spans="1:28" x14ac:dyDescent="0.25">
      <c r="A1545" t="s">
        <v>5108</v>
      </c>
      <c r="B1545" t="s">
        <v>1123</v>
      </c>
      <c r="C1545" t="s">
        <v>96</v>
      </c>
      <c r="D1545">
        <v>2</v>
      </c>
      <c r="E1545">
        <v>35</v>
      </c>
      <c r="F1545">
        <v>8</v>
      </c>
      <c r="I1545" s="49"/>
      <c r="J1545">
        <v>2</v>
      </c>
      <c r="K1545">
        <v>1</v>
      </c>
      <c r="L1545">
        <v>2</v>
      </c>
      <c r="M1545" s="49" t="s">
        <v>610</v>
      </c>
      <c r="N1545" s="49"/>
      <c r="O1545" s="49" t="s">
        <v>5109</v>
      </c>
      <c r="P1545">
        <v>6</v>
      </c>
      <c r="Q1545" t="s">
        <v>5110</v>
      </c>
      <c r="S1545" s="49"/>
      <c r="T1545" s="49"/>
      <c r="U1545" s="49"/>
      <c r="W1545" s="49"/>
      <c r="Z1545" s="49"/>
      <c r="AA1545" s="49"/>
      <c r="AB1545" s="49"/>
    </row>
    <row r="1546" spans="1:28" x14ac:dyDescent="0.25">
      <c r="A1546" t="s">
        <v>5111</v>
      </c>
      <c r="B1546" t="s">
        <v>1123</v>
      </c>
      <c r="C1546" t="s">
        <v>96</v>
      </c>
      <c r="D1546">
        <v>3</v>
      </c>
      <c r="E1546">
        <v>35</v>
      </c>
      <c r="F1546">
        <v>9</v>
      </c>
      <c r="I1546" s="49"/>
      <c r="J1546">
        <v>2</v>
      </c>
      <c r="K1546">
        <v>1</v>
      </c>
      <c r="L1546">
        <v>2</v>
      </c>
      <c r="M1546" s="49" t="s">
        <v>610</v>
      </c>
      <c r="N1546" s="49"/>
      <c r="O1546" s="49" t="s">
        <v>5112</v>
      </c>
      <c r="P1546">
        <v>6</v>
      </c>
      <c r="Q1546" t="s">
        <v>5113</v>
      </c>
      <c r="S1546" s="49"/>
      <c r="T1546" s="49"/>
      <c r="U1546" s="49"/>
      <c r="W1546" s="49"/>
      <c r="Z1546" s="49"/>
      <c r="AA1546" s="49"/>
      <c r="AB1546" s="49"/>
    </row>
    <row r="1547" spans="1:28" x14ac:dyDescent="0.25">
      <c r="A1547" t="s">
        <v>5114</v>
      </c>
      <c r="B1547" t="s">
        <v>1123</v>
      </c>
      <c r="C1547" t="s">
        <v>96</v>
      </c>
      <c r="D1547">
        <v>4</v>
      </c>
      <c r="E1547">
        <v>35</v>
      </c>
      <c r="F1547">
        <v>7</v>
      </c>
      <c r="I1547" s="49"/>
      <c r="J1547">
        <v>2</v>
      </c>
      <c r="K1547">
        <v>1</v>
      </c>
      <c r="L1547">
        <v>2</v>
      </c>
      <c r="M1547" s="49" t="s">
        <v>610</v>
      </c>
      <c r="N1547" s="49"/>
      <c r="O1547" s="49" t="s">
        <v>5112</v>
      </c>
      <c r="P1547">
        <v>6</v>
      </c>
      <c r="Q1547" t="s">
        <v>5115</v>
      </c>
      <c r="S1547" s="49"/>
      <c r="T1547" s="49"/>
      <c r="U1547" s="49"/>
      <c r="W1547" s="49"/>
      <c r="Z1547" s="49"/>
      <c r="AA1547" s="49"/>
      <c r="AB1547" s="49"/>
    </row>
    <row r="1548" spans="1:28" x14ac:dyDescent="0.25">
      <c r="A1548" t="s">
        <v>5116</v>
      </c>
      <c r="B1548" t="s">
        <v>1123</v>
      </c>
      <c r="C1548" t="s">
        <v>356</v>
      </c>
      <c r="D1548">
        <v>1</v>
      </c>
      <c r="G1548">
        <v>450</v>
      </c>
      <c r="H1548">
        <v>2</v>
      </c>
      <c r="I1548" s="49" t="s">
        <v>3957</v>
      </c>
      <c r="M1548" s="49"/>
      <c r="N1548" s="49"/>
      <c r="O1548" s="49" t="s">
        <v>4062</v>
      </c>
      <c r="P1548">
        <v>6</v>
      </c>
      <c r="Q1548" t="s">
        <v>1126</v>
      </c>
      <c r="S1548" s="49"/>
      <c r="T1548" s="49"/>
      <c r="U1548" s="49"/>
      <c r="W1548" s="49"/>
      <c r="Z1548" s="49"/>
      <c r="AA1548" s="49"/>
      <c r="AB1548" s="49"/>
    </row>
    <row r="1549" spans="1:28" x14ac:dyDescent="0.25">
      <c r="A1549" t="s">
        <v>5117</v>
      </c>
      <c r="B1549" t="s">
        <v>1127</v>
      </c>
      <c r="C1549" t="s">
        <v>363</v>
      </c>
      <c r="D1549">
        <v>1</v>
      </c>
      <c r="G1549">
        <v>300</v>
      </c>
      <c r="H1549">
        <v>0.39</v>
      </c>
      <c r="I1549" s="49" t="s">
        <v>3957</v>
      </c>
      <c r="M1549" s="49"/>
      <c r="N1549" s="49"/>
      <c r="O1549" s="49" t="s">
        <v>5118</v>
      </c>
      <c r="P1549">
        <v>6</v>
      </c>
      <c r="Q1549" t="s">
        <v>1130</v>
      </c>
      <c r="S1549" s="49"/>
      <c r="T1549" s="49"/>
      <c r="U1549" s="49"/>
      <c r="W1549" s="49"/>
      <c r="Z1549" s="49"/>
      <c r="AA1549" s="49"/>
      <c r="AB1549" s="49"/>
    </row>
    <row r="1550" spans="1:28" x14ac:dyDescent="0.25">
      <c r="A1550" t="s">
        <v>5119</v>
      </c>
      <c r="B1550" t="s">
        <v>1127</v>
      </c>
      <c r="C1550" t="s">
        <v>403</v>
      </c>
      <c r="D1550">
        <v>1</v>
      </c>
      <c r="E1550">
        <v>0</v>
      </c>
      <c r="F1550">
        <v>8</v>
      </c>
      <c r="I1550" s="49"/>
      <c r="M1550" s="49"/>
      <c r="N1550" s="49"/>
      <c r="O1550" s="49" t="s">
        <v>3073</v>
      </c>
      <c r="P1550">
        <v>6</v>
      </c>
      <c r="Q1550" t="s">
        <v>5120</v>
      </c>
      <c r="S1550" s="49"/>
      <c r="T1550" s="49"/>
      <c r="U1550" s="49"/>
      <c r="W1550" s="49"/>
      <c r="Z1550" s="49"/>
      <c r="AA1550" s="49"/>
      <c r="AB1550" s="49"/>
    </row>
    <row r="1551" spans="1:28" x14ac:dyDescent="0.25">
      <c r="A1551" t="s">
        <v>5121</v>
      </c>
      <c r="B1551" t="s">
        <v>1127</v>
      </c>
      <c r="C1551" t="s">
        <v>394</v>
      </c>
      <c r="D1551">
        <v>1</v>
      </c>
      <c r="E1551">
        <v>0</v>
      </c>
      <c r="F1551">
        <v>15</v>
      </c>
      <c r="I1551" s="49"/>
      <c r="M1551" s="49"/>
      <c r="N1551" s="49"/>
      <c r="O1551" s="49" t="s">
        <v>5122</v>
      </c>
      <c r="P1551">
        <v>6</v>
      </c>
      <c r="Q1551" t="s">
        <v>5123</v>
      </c>
      <c r="S1551" s="49"/>
      <c r="T1551" s="49"/>
      <c r="U1551" s="49"/>
      <c r="W1551" s="49"/>
      <c r="Z1551" s="49"/>
      <c r="AA1551" s="49"/>
      <c r="AB1551" s="49"/>
    </row>
    <row r="1552" spans="1:28" x14ac:dyDescent="0.25">
      <c r="A1552" t="s">
        <v>5124</v>
      </c>
      <c r="B1552" t="s">
        <v>1127</v>
      </c>
      <c r="C1552" t="s">
        <v>398</v>
      </c>
      <c r="D1552">
        <v>1</v>
      </c>
      <c r="E1552">
        <v>0</v>
      </c>
      <c r="F1552">
        <v>8</v>
      </c>
      <c r="I1552" s="49"/>
      <c r="M1552" s="49"/>
      <c r="N1552" s="49"/>
      <c r="O1552" s="49" t="s">
        <v>4484</v>
      </c>
      <c r="P1552">
        <v>6</v>
      </c>
      <c r="Q1552" t="s">
        <v>5125</v>
      </c>
      <c r="S1552" s="49"/>
      <c r="T1552" s="49"/>
      <c r="U1552" s="49"/>
      <c r="W1552" s="49"/>
      <c r="Z1552" s="49"/>
      <c r="AA1552" s="49"/>
      <c r="AB1552" s="49"/>
    </row>
    <row r="1553" spans="1:28" x14ac:dyDescent="0.25">
      <c r="A1553" t="s">
        <v>5126</v>
      </c>
      <c r="B1553" t="s">
        <v>1127</v>
      </c>
      <c r="C1553" t="s">
        <v>403</v>
      </c>
      <c r="D1553">
        <v>2</v>
      </c>
      <c r="E1553">
        <v>0</v>
      </c>
      <c r="F1553">
        <v>8</v>
      </c>
      <c r="I1553" s="49"/>
      <c r="M1553" s="49"/>
      <c r="N1553" s="49"/>
      <c r="O1553" s="49" t="s">
        <v>3073</v>
      </c>
      <c r="P1553">
        <v>6</v>
      </c>
      <c r="Q1553" t="s">
        <v>5127</v>
      </c>
      <c r="S1553" s="49"/>
      <c r="T1553" s="49"/>
      <c r="U1553" s="49"/>
      <c r="W1553" s="49"/>
      <c r="Z1553" s="49"/>
      <c r="AA1553" s="49"/>
      <c r="AB1553" s="49"/>
    </row>
    <row r="1554" spans="1:28" x14ac:dyDescent="0.25">
      <c r="A1554" t="s">
        <v>5128</v>
      </c>
      <c r="B1554" t="s">
        <v>1127</v>
      </c>
      <c r="C1554" t="s">
        <v>394</v>
      </c>
      <c r="D1554">
        <v>2</v>
      </c>
      <c r="E1554">
        <v>0</v>
      </c>
      <c r="F1554">
        <v>15</v>
      </c>
      <c r="I1554" s="49"/>
      <c r="M1554" s="49"/>
      <c r="N1554" s="49"/>
      <c r="O1554" s="49" t="s">
        <v>5122</v>
      </c>
      <c r="P1554">
        <v>6</v>
      </c>
      <c r="Q1554" t="s">
        <v>5129</v>
      </c>
      <c r="S1554" s="49"/>
      <c r="T1554" s="49"/>
      <c r="U1554" s="49"/>
      <c r="W1554" s="49"/>
      <c r="Z1554" s="49"/>
      <c r="AA1554" s="49"/>
      <c r="AB1554" s="49"/>
    </row>
    <row r="1555" spans="1:28" x14ac:dyDescent="0.25">
      <c r="A1555" t="s">
        <v>5130</v>
      </c>
      <c r="B1555" t="s">
        <v>1127</v>
      </c>
      <c r="C1555" t="s">
        <v>398</v>
      </c>
      <c r="D1555">
        <v>2</v>
      </c>
      <c r="E1555">
        <v>0</v>
      </c>
      <c r="F1555">
        <v>8</v>
      </c>
      <c r="I1555" s="49"/>
      <c r="M1555" s="49"/>
      <c r="N1555" s="49"/>
      <c r="O1555" s="49" t="s">
        <v>4484</v>
      </c>
      <c r="P1555">
        <v>6</v>
      </c>
      <c r="Q1555" t="s">
        <v>5131</v>
      </c>
      <c r="S1555" s="49"/>
      <c r="T1555" s="49"/>
      <c r="U1555" s="49"/>
      <c r="W1555" s="49"/>
      <c r="Z1555" s="49"/>
      <c r="AA1555" s="49"/>
      <c r="AB1555" s="49"/>
    </row>
    <row r="1556" spans="1:28" x14ac:dyDescent="0.25">
      <c r="A1556" t="s">
        <v>5132</v>
      </c>
      <c r="B1556" t="s">
        <v>1127</v>
      </c>
      <c r="C1556" t="s">
        <v>147</v>
      </c>
      <c r="D1556">
        <v>1</v>
      </c>
      <c r="E1556">
        <v>80</v>
      </c>
      <c r="F1556">
        <v>12</v>
      </c>
      <c r="I1556" s="49"/>
      <c r="M1556" s="49"/>
      <c r="N1556" s="49"/>
      <c r="O1556" s="49" t="s">
        <v>5133</v>
      </c>
      <c r="P1556">
        <v>6</v>
      </c>
      <c r="Q1556" t="s">
        <v>5134</v>
      </c>
      <c r="S1556" s="49"/>
      <c r="T1556" s="49"/>
      <c r="U1556" s="49"/>
      <c r="W1556" s="49"/>
      <c r="Z1556" s="49"/>
      <c r="AA1556" s="49"/>
      <c r="AB1556" s="49"/>
    </row>
    <row r="1557" spans="1:28" x14ac:dyDescent="0.25">
      <c r="A1557" t="s">
        <v>5135</v>
      </c>
      <c r="B1557" t="s">
        <v>1127</v>
      </c>
      <c r="C1557" t="s">
        <v>147</v>
      </c>
      <c r="D1557">
        <v>2</v>
      </c>
      <c r="E1557">
        <v>100</v>
      </c>
      <c r="F1557">
        <v>8</v>
      </c>
      <c r="I1557" s="49"/>
      <c r="M1557" s="49"/>
      <c r="N1557" s="49"/>
      <c r="O1557" s="49" t="s">
        <v>5136</v>
      </c>
      <c r="P1557">
        <v>6</v>
      </c>
      <c r="Q1557" t="s">
        <v>5137</v>
      </c>
      <c r="S1557" s="49"/>
      <c r="T1557" s="49"/>
      <c r="U1557" s="49"/>
      <c r="W1557" s="49"/>
      <c r="Z1557" s="49"/>
      <c r="AA1557" s="49"/>
      <c r="AB1557" s="49"/>
    </row>
    <row r="1558" spans="1:28" x14ac:dyDescent="0.25">
      <c r="A1558" t="s">
        <v>5138</v>
      </c>
      <c r="B1558" t="s">
        <v>1127</v>
      </c>
      <c r="C1558" t="s">
        <v>147</v>
      </c>
      <c r="D1558">
        <v>3</v>
      </c>
      <c r="E1558">
        <v>120</v>
      </c>
      <c r="F1558">
        <v>8</v>
      </c>
      <c r="I1558" s="49"/>
      <c r="J1558">
        <v>2</v>
      </c>
      <c r="K1558">
        <v>1</v>
      </c>
      <c r="M1558" s="49" t="s">
        <v>618</v>
      </c>
      <c r="N1558" s="49"/>
      <c r="O1558" s="49" t="s">
        <v>5139</v>
      </c>
      <c r="P1558">
        <v>6</v>
      </c>
      <c r="Q1558" t="s">
        <v>5140</v>
      </c>
      <c r="S1558" s="49"/>
      <c r="T1558" s="49"/>
      <c r="U1558" s="49"/>
      <c r="W1558" s="49"/>
      <c r="Z1558" s="49"/>
      <c r="AA1558" s="49"/>
      <c r="AB1558" s="49"/>
    </row>
    <row r="1559" spans="1:28" x14ac:dyDescent="0.25">
      <c r="A1559" t="s">
        <v>5141</v>
      </c>
      <c r="B1559" t="s">
        <v>1127</v>
      </c>
      <c r="C1559" t="s">
        <v>147</v>
      </c>
      <c r="D1559">
        <v>4</v>
      </c>
      <c r="E1559">
        <v>120</v>
      </c>
      <c r="F1559">
        <v>8</v>
      </c>
      <c r="I1559" s="49"/>
      <c r="J1559">
        <v>2</v>
      </c>
      <c r="K1559">
        <v>1</v>
      </c>
      <c r="M1559" s="49" t="s">
        <v>3856</v>
      </c>
      <c r="N1559" s="49"/>
      <c r="O1559" s="49" t="s">
        <v>5142</v>
      </c>
      <c r="P1559">
        <v>6</v>
      </c>
      <c r="Q1559" t="s">
        <v>5143</v>
      </c>
      <c r="S1559" s="49"/>
      <c r="T1559" s="49"/>
      <c r="U1559" s="49"/>
      <c r="W1559" s="49"/>
      <c r="Z1559" s="49"/>
      <c r="AA1559" s="49"/>
      <c r="AB1559" s="49"/>
    </row>
    <row r="1560" spans="1:28" x14ac:dyDescent="0.25">
      <c r="A1560" t="s">
        <v>5144</v>
      </c>
      <c r="B1560" t="s">
        <v>1127</v>
      </c>
      <c r="C1560" t="s">
        <v>147</v>
      </c>
      <c r="D1560">
        <v>5</v>
      </c>
      <c r="E1560">
        <v>120</v>
      </c>
      <c r="F1560">
        <v>8</v>
      </c>
      <c r="I1560" s="49"/>
      <c r="J1560">
        <v>2</v>
      </c>
      <c r="K1560">
        <v>1</v>
      </c>
      <c r="M1560" s="49" t="s">
        <v>3856</v>
      </c>
      <c r="N1560" s="49"/>
      <c r="O1560" s="49" t="s">
        <v>5142</v>
      </c>
      <c r="P1560">
        <v>6</v>
      </c>
      <c r="Q1560" t="s">
        <v>5145</v>
      </c>
      <c r="S1560" s="49"/>
      <c r="T1560" s="49"/>
      <c r="U1560" s="49"/>
      <c r="W1560" s="49"/>
      <c r="Z1560" s="49"/>
      <c r="AA1560" s="49"/>
      <c r="AB1560" s="49"/>
    </row>
    <row r="1561" spans="1:28" x14ac:dyDescent="0.25">
      <c r="A1561" t="s">
        <v>5146</v>
      </c>
      <c r="B1561" t="s">
        <v>1127</v>
      </c>
      <c r="C1561" t="s">
        <v>147</v>
      </c>
      <c r="D1561">
        <v>6</v>
      </c>
      <c r="E1561">
        <v>120</v>
      </c>
      <c r="F1561">
        <v>7</v>
      </c>
      <c r="I1561" s="49"/>
      <c r="J1561">
        <v>2</v>
      </c>
      <c r="K1561">
        <v>1</v>
      </c>
      <c r="M1561" s="49" t="s">
        <v>3856</v>
      </c>
      <c r="N1561" s="49"/>
      <c r="O1561" s="49" t="s">
        <v>5142</v>
      </c>
      <c r="P1561">
        <v>6</v>
      </c>
      <c r="Q1561" t="s">
        <v>5147</v>
      </c>
      <c r="S1561" s="49"/>
      <c r="T1561" s="49"/>
      <c r="U1561" s="49"/>
      <c r="W1561" s="49"/>
      <c r="Z1561" s="49"/>
      <c r="AA1561" s="49"/>
      <c r="AB1561" s="49"/>
    </row>
    <row r="1562" spans="1:28" x14ac:dyDescent="0.25">
      <c r="A1562" t="s">
        <v>5148</v>
      </c>
      <c r="B1562" t="s">
        <v>1127</v>
      </c>
      <c r="C1562" t="s">
        <v>177</v>
      </c>
      <c r="D1562">
        <v>1</v>
      </c>
      <c r="E1562">
        <v>25</v>
      </c>
      <c r="F1562">
        <v>8</v>
      </c>
      <c r="I1562" s="49"/>
      <c r="J1562">
        <v>2</v>
      </c>
      <c r="K1562">
        <v>1</v>
      </c>
      <c r="L1562">
        <v>2</v>
      </c>
      <c r="M1562" s="49" t="s">
        <v>2289</v>
      </c>
      <c r="N1562" s="49"/>
      <c r="O1562" s="49" t="s">
        <v>5149</v>
      </c>
      <c r="P1562">
        <v>6</v>
      </c>
      <c r="Q1562" t="s">
        <v>5150</v>
      </c>
      <c r="S1562" s="49"/>
      <c r="T1562" s="49"/>
      <c r="U1562" s="49"/>
      <c r="W1562" s="49"/>
      <c r="Z1562" s="49"/>
      <c r="AA1562" s="49"/>
      <c r="AB1562" s="49"/>
    </row>
    <row r="1563" spans="1:28" x14ac:dyDescent="0.25">
      <c r="A1563" t="s">
        <v>5151</v>
      </c>
      <c r="B1563" t="s">
        <v>1127</v>
      </c>
      <c r="C1563" t="s">
        <v>177</v>
      </c>
      <c r="D1563">
        <v>2</v>
      </c>
      <c r="E1563">
        <v>30</v>
      </c>
      <c r="F1563">
        <v>8</v>
      </c>
      <c r="I1563" s="49"/>
      <c r="J1563">
        <v>2</v>
      </c>
      <c r="K1563">
        <v>1</v>
      </c>
      <c r="L1563">
        <v>2</v>
      </c>
      <c r="M1563" s="49" t="s">
        <v>618</v>
      </c>
      <c r="N1563" s="49"/>
      <c r="O1563" s="49" t="s">
        <v>2154</v>
      </c>
      <c r="P1563">
        <v>6</v>
      </c>
      <c r="Q1563" t="s">
        <v>5152</v>
      </c>
      <c r="S1563" s="49"/>
      <c r="T1563" s="49"/>
      <c r="U1563" s="49"/>
      <c r="W1563" s="49"/>
      <c r="Z1563" s="49"/>
      <c r="AA1563" s="49"/>
      <c r="AB1563" s="49"/>
    </row>
    <row r="1564" spans="1:28" x14ac:dyDescent="0.25">
      <c r="A1564" t="s">
        <v>5153</v>
      </c>
      <c r="B1564" t="s">
        <v>1127</v>
      </c>
      <c r="C1564" t="s">
        <v>177</v>
      </c>
      <c r="D1564">
        <v>3</v>
      </c>
      <c r="E1564">
        <v>35</v>
      </c>
      <c r="F1564">
        <v>8</v>
      </c>
      <c r="I1564" s="49"/>
      <c r="J1564">
        <v>2</v>
      </c>
      <c r="K1564">
        <v>1</v>
      </c>
      <c r="L1564">
        <v>2</v>
      </c>
      <c r="M1564" s="49" t="s">
        <v>3856</v>
      </c>
      <c r="N1564" s="49"/>
      <c r="O1564" s="49" t="s">
        <v>3882</v>
      </c>
      <c r="P1564">
        <v>6</v>
      </c>
      <c r="Q1564" t="s">
        <v>5154</v>
      </c>
      <c r="S1564" s="49"/>
      <c r="T1564" s="49"/>
      <c r="U1564" s="49"/>
      <c r="W1564" s="49"/>
      <c r="Z1564" s="49"/>
      <c r="AA1564" s="49"/>
      <c r="AB1564" s="49"/>
    </row>
    <row r="1565" spans="1:28" x14ac:dyDescent="0.25">
      <c r="A1565" t="s">
        <v>5155</v>
      </c>
      <c r="B1565" t="s">
        <v>1127</v>
      </c>
      <c r="C1565" t="s">
        <v>177</v>
      </c>
      <c r="D1565">
        <v>4</v>
      </c>
      <c r="E1565">
        <v>35</v>
      </c>
      <c r="F1565">
        <v>8</v>
      </c>
      <c r="I1565" s="49"/>
      <c r="J1565">
        <v>2</v>
      </c>
      <c r="K1565">
        <v>1</v>
      </c>
      <c r="L1565">
        <v>2</v>
      </c>
      <c r="M1565" s="49" t="s">
        <v>3856</v>
      </c>
      <c r="N1565" s="49"/>
      <c r="O1565" s="49" t="s">
        <v>3882</v>
      </c>
      <c r="P1565">
        <v>6</v>
      </c>
      <c r="Q1565" t="s">
        <v>5156</v>
      </c>
      <c r="S1565" s="49"/>
      <c r="T1565" s="49"/>
      <c r="U1565" s="49"/>
      <c r="W1565" s="49"/>
      <c r="Z1565" s="49"/>
      <c r="AA1565" s="49"/>
      <c r="AB1565" s="49"/>
    </row>
    <row r="1566" spans="1:28" x14ac:dyDescent="0.25">
      <c r="A1566" t="s">
        <v>5157</v>
      </c>
      <c r="B1566" t="s">
        <v>1127</v>
      </c>
      <c r="C1566" t="s">
        <v>309</v>
      </c>
      <c r="D1566">
        <v>1</v>
      </c>
      <c r="E1566">
        <v>10</v>
      </c>
      <c r="F1566">
        <v>12</v>
      </c>
      <c r="I1566" s="49"/>
      <c r="J1566">
        <v>2</v>
      </c>
      <c r="K1566">
        <v>2</v>
      </c>
      <c r="L1566">
        <v>2</v>
      </c>
      <c r="M1566" s="49" t="s">
        <v>3856</v>
      </c>
      <c r="N1566" s="49"/>
      <c r="O1566" s="49" t="s">
        <v>3996</v>
      </c>
      <c r="P1566">
        <v>6</v>
      </c>
      <c r="Q1566" t="s">
        <v>5158</v>
      </c>
      <c r="S1566" s="49"/>
      <c r="T1566" s="49"/>
      <c r="U1566" s="49"/>
      <c r="W1566" s="49"/>
      <c r="Z1566" s="49"/>
      <c r="AA1566" s="49"/>
      <c r="AB1566" s="49"/>
    </row>
    <row r="1567" spans="1:28" x14ac:dyDescent="0.25">
      <c r="A1567" t="s">
        <v>5159</v>
      </c>
      <c r="B1567" t="s">
        <v>1127</v>
      </c>
      <c r="C1567" t="s">
        <v>309</v>
      </c>
      <c r="D1567">
        <v>2</v>
      </c>
      <c r="E1567">
        <v>10</v>
      </c>
      <c r="F1567">
        <v>15</v>
      </c>
      <c r="I1567" s="49"/>
      <c r="J1567">
        <v>2</v>
      </c>
      <c r="K1567">
        <v>2</v>
      </c>
      <c r="L1567">
        <v>2</v>
      </c>
      <c r="M1567" s="49" t="s">
        <v>3856</v>
      </c>
      <c r="N1567" s="49"/>
      <c r="O1567" s="49" t="s">
        <v>3996</v>
      </c>
      <c r="P1567">
        <v>6</v>
      </c>
      <c r="Q1567" t="s">
        <v>5160</v>
      </c>
      <c r="S1567" s="49"/>
      <c r="T1567" s="49"/>
      <c r="U1567" s="49"/>
      <c r="W1567" s="49"/>
      <c r="Z1567" s="49"/>
      <c r="AA1567" s="49"/>
      <c r="AB1567" s="49"/>
    </row>
    <row r="1568" spans="1:28" x14ac:dyDescent="0.25">
      <c r="A1568" t="s">
        <v>5161</v>
      </c>
      <c r="B1568" t="s">
        <v>1127</v>
      </c>
      <c r="C1568" t="s">
        <v>309</v>
      </c>
      <c r="D1568">
        <v>3</v>
      </c>
      <c r="E1568">
        <v>12.5</v>
      </c>
      <c r="F1568">
        <v>15</v>
      </c>
      <c r="I1568" s="49"/>
      <c r="J1568">
        <v>2</v>
      </c>
      <c r="K1568">
        <v>2</v>
      </c>
      <c r="L1568">
        <v>2</v>
      </c>
      <c r="M1568" s="49" t="s">
        <v>3856</v>
      </c>
      <c r="N1568" s="49"/>
      <c r="O1568" s="49" t="s">
        <v>3996</v>
      </c>
      <c r="P1568">
        <v>6</v>
      </c>
      <c r="Q1568" t="s">
        <v>5162</v>
      </c>
      <c r="S1568" s="49"/>
      <c r="T1568" s="49"/>
      <c r="U1568" s="49"/>
      <c r="W1568" s="49"/>
      <c r="Z1568" s="49"/>
      <c r="AA1568" s="49"/>
      <c r="AB1568" s="49"/>
    </row>
    <row r="1569" spans="1:28" x14ac:dyDescent="0.25">
      <c r="A1569" t="s">
        <v>5163</v>
      </c>
      <c r="B1569" t="s">
        <v>1127</v>
      </c>
      <c r="C1569" t="s">
        <v>222</v>
      </c>
      <c r="D1569">
        <v>1</v>
      </c>
      <c r="E1569">
        <v>20</v>
      </c>
      <c r="F1569">
        <v>15</v>
      </c>
      <c r="I1569" s="49"/>
      <c r="J1569">
        <v>3</v>
      </c>
      <c r="K1569">
        <v>1</v>
      </c>
      <c r="L1569">
        <v>3</v>
      </c>
      <c r="M1569" s="49" t="s">
        <v>2289</v>
      </c>
      <c r="N1569" s="49"/>
      <c r="O1569" s="49" t="s">
        <v>5164</v>
      </c>
      <c r="P1569">
        <v>6</v>
      </c>
      <c r="Q1569" t="s">
        <v>5165</v>
      </c>
      <c r="S1569" s="49"/>
      <c r="T1569" s="49"/>
      <c r="U1569" s="49"/>
      <c r="W1569" s="49"/>
      <c r="Z1569" s="49"/>
      <c r="AA1569" s="49"/>
      <c r="AB1569" s="49"/>
    </row>
    <row r="1570" spans="1:28" x14ac:dyDescent="0.25">
      <c r="A1570" t="s">
        <v>5166</v>
      </c>
      <c r="B1570" t="s">
        <v>1127</v>
      </c>
      <c r="C1570" t="s">
        <v>222</v>
      </c>
      <c r="D1570">
        <v>2</v>
      </c>
      <c r="E1570">
        <v>25</v>
      </c>
      <c r="F1570">
        <v>12</v>
      </c>
      <c r="I1570" s="49"/>
      <c r="J1570">
        <v>3</v>
      </c>
      <c r="K1570">
        <v>1</v>
      </c>
      <c r="L1570">
        <v>3</v>
      </c>
      <c r="M1570" s="49" t="s">
        <v>3856</v>
      </c>
      <c r="N1570" s="49"/>
      <c r="O1570" s="49" t="s">
        <v>4103</v>
      </c>
      <c r="P1570">
        <v>6</v>
      </c>
      <c r="Q1570" t="s">
        <v>5167</v>
      </c>
      <c r="S1570" s="49"/>
      <c r="T1570" s="49"/>
      <c r="U1570" s="49"/>
      <c r="W1570" s="49"/>
      <c r="Z1570" s="49"/>
      <c r="AA1570" s="49"/>
      <c r="AB1570" s="49"/>
    </row>
    <row r="1571" spans="1:28" x14ac:dyDescent="0.25">
      <c r="A1571" t="s">
        <v>5168</v>
      </c>
      <c r="B1571" t="s">
        <v>1127</v>
      </c>
      <c r="C1571" t="s">
        <v>222</v>
      </c>
      <c r="D1571">
        <v>3</v>
      </c>
      <c r="E1571">
        <v>25</v>
      </c>
      <c r="F1571">
        <v>9</v>
      </c>
      <c r="I1571" s="49"/>
      <c r="J1571">
        <v>3</v>
      </c>
      <c r="K1571">
        <v>1</v>
      </c>
      <c r="L1571">
        <v>3</v>
      </c>
      <c r="M1571" s="49" t="s">
        <v>3930</v>
      </c>
      <c r="N1571" s="49"/>
      <c r="O1571" s="49" t="s">
        <v>4108</v>
      </c>
      <c r="P1571">
        <v>6</v>
      </c>
      <c r="Q1571" t="s">
        <v>5169</v>
      </c>
      <c r="S1571" s="49"/>
      <c r="T1571" s="49"/>
      <c r="U1571" s="49"/>
      <c r="W1571" s="49"/>
      <c r="Z1571" s="49"/>
      <c r="AA1571" s="49"/>
      <c r="AB1571" s="49"/>
    </row>
    <row r="1572" spans="1:28" x14ac:dyDescent="0.25">
      <c r="A1572" t="s">
        <v>5170</v>
      </c>
      <c r="B1572" t="s">
        <v>1127</v>
      </c>
      <c r="C1572" t="s">
        <v>415</v>
      </c>
      <c r="D1572">
        <v>1</v>
      </c>
      <c r="E1572">
        <v>30</v>
      </c>
      <c r="G1572">
        <v>20</v>
      </c>
      <c r="I1572" s="49"/>
      <c r="M1572" s="49"/>
      <c r="N1572" s="49"/>
      <c r="O1572" s="49" t="s">
        <v>5171</v>
      </c>
      <c r="P1572">
        <v>6</v>
      </c>
      <c r="Q1572" t="s">
        <v>5172</v>
      </c>
      <c r="S1572" s="49"/>
      <c r="T1572" s="49"/>
      <c r="U1572" s="49"/>
      <c r="W1572" s="49"/>
      <c r="Z1572" s="49"/>
      <c r="AA1572" s="49"/>
      <c r="AB1572" s="49"/>
    </row>
    <row r="1573" spans="1:28" x14ac:dyDescent="0.25">
      <c r="A1573" t="s">
        <v>5173</v>
      </c>
      <c r="B1573" t="s">
        <v>1127</v>
      </c>
      <c r="C1573" t="s">
        <v>420</v>
      </c>
      <c r="D1573">
        <v>1</v>
      </c>
      <c r="E1573">
        <v>50</v>
      </c>
      <c r="F1573">
        <v>20</v>
      </c>
      <c r="I1573" s="49"/>
      <c r="M1573" s="49"/>
      <c r="N1573" s="49"/>
      <c r="O1573" s="49" t="s">
        <v>5174</v>
      </c>
      <c r="P1573">
        <v>6</v>
      </c>
      <c r="Q1573" t="s">
        <v>1131</v>
      </c>
      <c r="S1573" s="49"/>
      <c r="T1573" s="49"/>
      <c r="U1573" s="49"/>
      <c r="W1573" s="49"/>
      <c r="Z1573" s="49"/>
      <c r="AA1573" s="49"/>
      <c r="AB1573" s="49"/>
    </row>
    <row r="1574" spans="1:28" x14ac:dyDescent="0.25">
      <c r="A1574" t="s">
        <v>5175</v>
      </c>
      <c r="B1574" t="s">
        <v>1132</v>
      </c>
      <c r="C1574" t="s">
        <v>15</v>
      </c>
      <c r="D1574">
        <v>1</v>
      </c>
      <c r="E1574">
        <v>75</v>
      </c>
      <c r="G1574">
        <v>60</v>
      </c>
      <c r="I1574" s="49"/>
      <c r="M1574" s="49"/>
      <c r="N1574" s="49"/>
      <c r="O1574" s="49" t="s">
        <v>5176</v>
      </c>
      <c r="P1574">
        <v>6</v>
      </c>
      <c r="Q1574" t="s">
        <v>1135</v>
      </c>
      <c r="S1574" s="49"/>
      <c r="T1574" s="49"/>
      <c r="U1574" s="49"/>
      <c r="W1574" s="49"/>
      <c r="Z1574" s="49"/>
      <c r="AA1574" s="49"/>
      <c r="AB1574" s="49"/>
    </row>
    <row r="1575" spans="1:28" x14ac:dyDescent="0.25">
      <c r="A1575" t="s">
        <v>5177</v>
      </c>
      <c r="B1575" t="s">
        <v>1132</v>
      </c>
      <c r="C1575" t="s">
        <v>15</v>
      </c>
      <c r="D1575">
        <v>2</v>
      </c>
      <c r="E1575">
        <v>75</v>
      </c>
      <c r="G1575">
        <v>60</v>
      </c>
      <c r="I1575" s="49"/>
      <c r="M1575" s="49"/>
      <c r="N1575" s="49"/>
      <c r="O1575" s="49" t="s">
        <v>5176</v>
      </c>
      <c r="P1575">
        <v>6</v>
      </c>
      <c r="Q1575" t="s">
        <v>5178</v>
      </c>
      <c r="S1575" s="49"/>
      <c r="T1575" s="49"/>
      <c r="U1575" s="49"/>
      <c r="W1575" s="49"/>
      <c r="Z1575" s="49"/>
      <c r="AA1575" s="49"/>
      <c r="AB1575" s="49"/>
    </row>
    <row r="1576" spans="1:28" x14ac:dyDescent="0.25">
      <c r="A1576" t="s">
        <v>5179</v>
      </c>
      <c r="B1576" t="s">
        <v>1132</v>
      </c>
      <c r="C1576" t="s">
        <v>15</v>
      </c>
      <c r="D1576">
        <v>3</v>
      </c>
      <c r="E1576">
        <v>75</v>
      </c>
      <c r="G1576">
        <v>60</v>
      </c>
      <c r="I1576" s="49"/>
      <c r="M1576" s="49"/>
      <c r="N1576" s="49"/>
      <c r="O1576" s="49" t="s">
        <v>5176</v>
      </c>
      <c r="P1576">
        <v>6</v>
      </c>
      <c r="Q1576" t="s">
        <v>5180</v>
      </c>
      <c r="S1576" s="49"/>
      <c r="T1576" s="49"/>
      <c r="U1576" s="49"/>
      <c r="W1576" s="49"/>
      <c r="Z1576" s="49"/>
      <c r="AA1576" s="49"/>
      <c r="AB1576" s="49"/>
    </row>
    <row r="1577" spans="1:28" x14ac:dyDescent="0.25">
      <c r="A1577" t="s">
        <v>5181</v>
      </c>
      <c r="B1577" t="s">
        <v>1132</v>
      </c>
      <c r="C1577" t="s">
        <v>15</v>
      </c>
      <c r="D1577">
        <v>4</v>
      </c>
      <c r="E1577">
        <v>75</v>
      </c>
      <c r="G1577">
        <v>60</v>
      </c>
      <c r="I1577" s="49"/>
      <c r="M1577" s="49"/>
      <c r="N1577" s="49"/>
      <c r="O1577" s="49" t="s">
        <v>5176</v>
      </c>
      <c r="P1577">
        <v>6</v>
      </c>
      <c r="Q1577" t="s">
        <v>5182</v>
      </c>
      <c r="S1577" s="49"/>
      <c r="T1577" s="49"/>
      <c r="U1577" s="49"/>
      <c r="W1577" s="49"/>
      <c r="Z1577" s="49"/>
      <c r="AA1577" s="49"/>
      <c r="AB1577" s="49"/>
    </row>
    <row r="1578" spans="1:28" x14ac:dyDescent="0.25">
      <c r="A1578" t="s">
        <v>5183</v>
      </c>
      <c r="B1578" t="s">
        <v>1132</v>
      </c>
      <c r="C1578" t="s">
        <v>55</v>
      </c>
      <c r="D1578">
        <v>1</v>
      </c>
      <c r="E1578">
        <v>40</v>
      </c>
      <c r="F1578">
        <v>12</v>
      </c>
      <c r="I1578" s="49"/>
      <c r="J1578">
        <v>2</v>
      </c>
      <c r="K1578">
        <v>2</v>
      </c>
      <c r="L1578">
        <v>2</v>
      </c>
      <c r="M1578" s="49" t="s">
        <v>2289</v>
      </c>
      <c r="N1578" s="49"/>
      <c r="O1578" s="49" t="s">
        <v>3545</v>
      </c>
      <c r="P1578">
        <v>6</v>
      </c>
      <c r="Q1578" t="s">
        <v>5184</v>
      </c>
      <c r="S1578" s="49"/>
      <c r="T1578" s="49"/>
      <c r="U1578" s="49"/>
      <c r="W1578" s="49"/>
      <c r="Z1578" s="49"/>
      <c r="AA1578" s="49"/>
      <c r="AB1578" s="49"/>
    </row>
    <row r="1579" spans="1:28" x14ac:dyDescent="0.25">
      <c r="A1579" t="s">
        <v>5185</v>
      </c>
      <c r="B1579" t="s">
        <v>1132</v>
      </c>
      <c r="C1579" t="s">
        <v>55</v>
      </c>
      <c r="D1579">
        <v>2</v>
      </c>
      <c r="E1579">
        <v>50</v>
      </c>
      <c r="F1579">
        <v>10</v>
      </c>
      <c r="I1579" s="49"/>
      <c r="J1579">
        <v>2</v>
      </c>
      <c r="L1579">
        <v>2</v>
      </c>
      <c r="M1579" s="49" t="s">
        <v>2289</v>
      </c>
      <c r="N1579" s="49"/>
      <c r="O1579" s="49" t="s">
        <v>5186</v>
      </c>
      <c r="P1579">
        <v>6</v>
      </c>
      <c r="Q1579" t="s">
        <v>5187</v>
      </c>
      <c r="S1579" s="49"/>
      <c r="T1579" s="49"/>
      <c r="U1579" s="49"/>
      <c r="W1579" s="49"/>
      <c r="Z1579" s="49"/>
      <c r="AA1579" s="49"/>
      <c r="AB1579" s="49"/>
    </row>
    <row r="1580" spans="1:28" x14ac:dyDescent="0.25">
      <c r="A1580" t="s">
        <v>5188</v>
      </c>
      <c r="B1580" t="s">
        <v>1132</v>
      </c>
      <c r="C1580" t="s">
        <v>55</v>
      </c>
      <c r="D1580">
        <v>3</v>
      </c>
      <c r="E1580">
        <v>55</v>
      </c>
      <c r="F1580">
        <v>10</v>
      </c>
      <c r="I1580" s="49"/>
      <c r="J1580">
        <v>2</v>
      </c>
      <c r="L1580">
        <v>2</v>
      </c>
      <c r="M1580" s="49" t="s">
        <v>2289</v>
      </c>
      <c r="N1580" s="49"/>
      <c r="O1580" s="49" t="s">
        <v>5186</v>
      </c>
      <c r="P1580">
        <v>6</v>
      </c>
      <c r="Q1580" t="s">
        <v>5189</v>
      </c>
      <c r="S1580" s="49"/>
      <c r="T1580" s="49"/>
      <c r="U1580" s="49"/>
      <c r="W1580" s="49"/>
      <c r="Z1580" s="49"/>
      <c r="AA1580" s="49"/>
      <c r="AB1580" s="49"/>
    </row>
    <row r="1581" spans="1:28" x14ac:dyDescent="0.25">
      <c r="A1581" t="s">
        <v>5190</v>
      </c>
      <c r="B1581" t="s">
        <v>1132</v>
      </c>
      <c r="C1581" t="s">
        <v>55</v>
      </c>
      <c r="D1581">
        <v>4</v>
      </c>
      <c r="E1581">
        <v>60</v>
      </c>
      <c r="F1581">
        <v>10</v>
      </c>
      <c r="I1581" s="49"/>
      <c r="J1581">
        <v>2</v>
      </c>
      <c r="L1581">
        <v>2</v>
      </c>
      <c r="M1581" s="49" t="s">
        <v>610</v>
      </c>
      <c r="N1581" s="49"/>
      <c r="O1581" s="49" t="s">
        <v>5191</v>
      </c>
      <c r="P1581">
        <v>6</v>
      </c>
      <c r="Q1581" t="s">
        <v>5192</v>
      </c>
      <c r="S1581" s="49"/>
      <c r="T1581" s="49"/>
      <c r="U1581" s="49"/>
      <c r="W1581" s="49"/>
      <c r="Z1581" s="49"/>
      <c r="AA1581" s="49"/>
      <c r="AB1581" s="49"/>
    </row>
    <row r="1582" spans="1:28" x14ac:dyDescent="0.25">
      <c r="A1582" t="s">
        <v>5193</v>
      </c>
      <c r="B1582" t="s">
        <v>1132</v>
      </c>
      <c r="C1582" t="s">
        <v>79</v>
      </c>
      <c r="D1582">
        <v>1</v>
      </c>
      <c r="E1582">
        <v>10</v>
      </c>
      <c r="F1582">
        <v>15</v>
      </c>
      <c r="I1582" s="49"/>
      <c r="J1582">
        <v>2</v>
      </c>
      <c r="K1582">
        <v>2</v>
      </c>
      <c r="L1582">
        <v>2</v>
      </c>
      <c r="M1582" s="49" t="s">
        <v>2289</v>
      </c>
      <c r="N1582" s="49"/>
      <c r="O1582" s="49" t="s">
        <v>3545</v>
      </c>
      <c r="P1582">
        <v>6</v>
      </c>
      <c r="Q1582" t="s">
        <v>5194</v>
      </c>
      <c r="S1582" s="49"/>
      <c r="T1582" s="49"/>
      <c r="U1582" s="49"/>
      <c r="W1582" s="49"/>
      <c r="Z1582" s="49"/>
      <c r="AA1582" s="49"/>
      <c r="AB1582" s="49"/>
    </row>
    <row r="1583" spans="1:28" x14ac:dyDescent="0.25">
      <c r="A1583" t="s">
        <v>5195</v>
      </c>
      <c r="B1583" t="s">
        <v>1132</v>
      </c>
      <c r="C1583" t="s">
        <v>79</v>
      </c>
      <c r="D1583">
        <v>2</v>
      </c>
      <c r="E1583">
        <v>15</v>
      </c>
      <c r="F1583">
        <v>12</v>
      </c>
      <c r="I1583" s="49"/>
      <c r="J1583">
        <v>2</v>
      </c>
      <c r="K1583">
        <v>2</v>
      </c>
      <c r="L1583">
        <v>2</v>
      </c>
      <c r="M1583" s="49" t="s">
        <v>618</v>
      </c>
      <c r="N1583" s="49"/>
      <c r="O1583" s="49" t="s">
        <v>3218</v>
      </c>
      <c r="P1583">
        <v>6</v>
      </c>
      <c r="Q1583" t="s">
        <v>5196</v>
      </c>
      <c r="S1583" s="49"/>
      <c r="T1583" s="49"/>
      <c r="U1583" s="49"/>
      <c r="W1583" s="49"/>
      <c r="Z1583" s="49"/>
      <c r="AA1583" s="49"/>
      <c r="AB1583" s="49"/>
    </row>
    <row r="1584" spans="1:28" x14ac:dyDescent="0.25">
      <c r="A1584" t="s">
        <v>5197</v>
      </c>
      <c r="B1584" t="s">
        <v>1132</v>
      </c>
      <c r="C1584" t="s">
        <v>79</v>
      </c>
      <c r="D1584">
        <v>3</v>
      </c>
      <c r="E1584">
        <v>15</v>
      </c>
      <c r="F1584">
        <v>15</v>
      </c>
      <c r="I1584" s="49"/>
      <c r="J1584">
        <v>2</v>
      </c>
      <c r="K1584">
        <v>2</v>
      </c>
      <c r="L1584">
        <v>2</v>
      </c>
      <c r="M1584" s="49" t="s">
        <v>618</v>
      </c>
      <c r="N1584" s="49"/>
      <c r="O1584" s="49" t="s">
        <v>5198</v>
      </c>
      <c r="P1584">
        <v>6</v>
      </c>
      <c r="Q1584" t="s">
        <v>5199</v>
      </c>
      <c r="S1584" s="49"/>
      <c r="T1584" s="49"/>
      <c r="U1584" s="49"/>
      <c r="W1584" s="49"/>
      <c r="Z1584" s="49"/>
      <c r="AA1584" s="49"/>
      <c r="AB1584" s="49"/>
    </row>
    <row r="1585" spans="1:28" x14ac:dyDescent="0.25">
      <c r="A1585" t="s">
        <v>5200</v>
      </c>
      <c r="B1585" t="s">
        <v>1132</v>
      </c>
      <c r="C1585" t="s">
        <v>99</v>
      </c>
      <c r="D1585">
        <v>1</v>
      </c>
      <c r="E1585">
        <v>20</v>
      </c>
      <c r="F1585">
        <v>12</v>
      </c>
      <c r="I1585" s="49"/>
      <c r="J1585">
        <v>2</v>
      </c>
      <c r="K1585">
        <v>1</v>
      </c>
      <c r="L1585">
        <v>3</v>
      </c>
      <c r="M1585" s="49" t="s">
        <v>618</v>
      </c>
      <c r="N1585" s="49"/>
      <c r="O1585" s="49" t="s">
        <v>3189</v>
      </c>
      <c r="P1585">
        <v>6</v>
      </c>
      <c r="Q1585" t="s">
        <v>5201</v>
      </c>
      <c r="S1585" s="49"/>
      <c r="T1585" s="49"/>
      <c r="U1585" s="49"/>
      <c r="W1585" s="49"/>
      <c r="Z1585" s="49"/>
      <c r="AA1585" s="49"/>
      <c r="AB1585" s="49"/>
    </row>
    <row r="1586" spans="1:28" x14ac:dyDescent="0.25">
      <c r="A1586" t="s">
        <v>5202</v>
      </c>
      <c r="B1586" t="s">
        <v>1132</v>
      </c>
      <c r="C1586" t="s">
        <v>99</v>
      </c>
      <c r="D1586">
        <v>2</v>
      </c>
      <c r="E1586">
        <v>20</v>
      </c>
      <c r="F1586">
        <v>12</v>
      </c>
      <c r="I1586" s="49"/>
      <c r="J1586">
        <v>2</v>
      </c>
      <c r="K1586">
        <v>1</v>
      </c>
      <c r="L1586">
        <v>3</v>
      </c>
      <c r="M1586" s="49" t="s">
        <v>3856</v>
      </c>
      <c r="N1586" s="49"/>
      <c r="O1586" s="49" t="s">
        <v>5203</v>
      </c>
      <c r="P1586">
        <v>6</v>
      </c>
      <c r="Q1586" t="s">
        <v>5204</v>
      </c>
      <c r="S1586" s="49"/>
      <c r="T1586" s="49"/>
      <c r="U1586" s="49"/>
      <c r="W1586" s="49"/>
      <c r="Z1586" s="49"/>
      <c r="AA1586" s="49"/>
      <c r="AB1586" s="49"/>
    </row>
    <row r="1587" spans="1:28" x14ac:dyDescent="0.25">
      <c r="A1587" t="s">
        <v>5205</v>
      </c>
      <c r="B1587" t="s">
        <v>1132</v>
      </c>
      <c r="C1587" t="s">
        <v>99</v>
      </c>
      <c r="D1587">
        <v>3</v>
      </c>
      <c r="E1587">
        <v>22.5</v>
      </c>
      <c r="F1587">
        <v>11</v>
      </c>
      <c r="I1587" s="49"/>
      <c r="J1587">
        <v>2</v>
      </c>
      <c r="K1587">
        <v>1</v>
      </c>
      <c r="L1587">
        <v>3</v>
      </c>
      <c r="M1587" s="49" t="s">
        <v>610</v>
      </c>
      <c r="N1587" s="49"/>
      <c r="O1587" s="49" t="s">
        <v>2350</v>
      </c>
      <c r="P1587">
        <v>6</v>
      </c>
      <c r="Q1587" t="s">
        <v>5206</v>
      </c>
      <c r="S1587" s="49"/>
      <c r="T1587" s="49"/>
      <c r="U1587" s="49"/>
      <c r="W1587" s="49"/>
      <c r="Z1587" s="49"/>
      <c r="AA1587" s="49"/>
      <c r="AB1587" s="49"/>
    </row>
    <row r="1588" spans="1:28" x14ac:dyDescent="0.25">
      <c r="A1588" t="s">
        <v>5207</v>
      </c>
      <c r="B1588" t="s">
        <v>1132</v>
      </c>
      <c r="C1588" t="s">
        <v>356</v>
      </c>
      <c r="D1588">
        <v>1</v>
      </c>
      <c r="G1588">
        <v>600</v>
      </c>
      <c r="H1588">
        <v>2.62</v>
      </c>
      <c r="I1588" s="49" t="s">
        <v>3957</v>
      </c>
      <c r="M1588" s="49"/>
      <c r="N1588" s="49"/>
      <c r="O1588" s="49" t="s">
        <v>4062</v>
      </c>
      <c r="P1588">
        <v>6</v>
      </c>
      <c r="Q1588" t="s">
        <v>1136</v>
      </c>
      <c r="S1588" s="49"/>
      <c r="T1588" s="49"/>
      <c r="U1588" s="49"/>
      <c r="W1588" s="49"/>
      <c r="Z1588" s="49"/>
      <c r="AA1588" s="49"/>
      <c r="AB1588" s="49"/>
    </row>
    <row r="1589" spans="1:28" x14ac:dyDescent="0.25">
      <c r="A1589" t="s">
        <v>5208</v>
      </c>
      <c r="B1589" t="s">
        <v>1137</v>
      </c>
      <c r="C1589" t="s">
        <v>112</v>
      </c>
      <c r="D1589">
        <v>1</v>
      </c>
      <c r="E1589">
        <v>60</v>
      </c>
      <c r="F1589">
        <v>15</v>
      </c>
      <c r="I1589" s="49"/>
      <c r="K1589">
        <v>1</v>
      </c>
      <c r="L1589">
        <v>3</v>
      </c>
      <c r="M1589" s="49" t="s">
        <v>2289</v>
      </c>
      <c r="N1589" s="49"/>
      <c r="O1589" s="49" t="s">
        <v>5209</v>
      </c>
      <c r="P1589">
        <v>6</v>
      </c>
      <c r="Q1589" t="s">
        <v>1140</v>
      </c>
      <c r="S1589" s="49"/>
      <c r="T1589" s="49"/>
      <c r="U1589" s="49"/>
      <c r="W1589" s="49"/>
      <c r="Z1589" s="49"/>
      <c r="AA1589" s="49"/>
      <c r="AB1589" s="49"/>
    </row>
    <row r="1590" spans="1:28" x14ac:dyDescent="0.25">
      <c r="A1590" t="s">
        <v>5210</v>
      </c>
      <c r="B1590" t="s">
        <v>1137</v>
      </c>
      <c r="C1590" t="s">
        <v>112</v>
      </c>
      <c r="D1590">
        <v>2</v>
      </c>
      <c r="E1590">
        <v>60</v>
      </c>
      <c r="F1590">
        <v>15</v>
      </c>
      <c r="I1590" s="49"/>
      <c r="K1590">
        <v>1</v>
      </c>
      <c r="L1590">
        <v>3</v>
      </c>
      <c r="M1590" s="49" t="s">
        <v>618</v>
      </c>
      <c r="N1590" s="49"/>
      <c r="O1590" s="49" t="s">
        <v>5211</v>
      </c>
      <c r="P1590">
        <v>6</v>
      </c>
      <c r="Q1590" t="s">
        <v>5212</v>
      </c>
      <c r="S1590" s="49"/>
      <c r="T1590" s="49"/>
      <c r="U1590" s="49"/>
      <c r="W1590" s="49"/>
      <c r="Z1590" s="49"/>
      <c r="AA1590" s="49"/>
      <c r="AB1590" s="49"/>
    </row>
    <row r="1591" spans="1:28" x14ac:dyDescent="0.25">
      <c r="A1591" t="s">
        <v>5213</v>
      </c>
      <c r="B1591" t="s">
        <v>1137</v>
      </c>
      <c r="C1591" t="s">
        <v>112</v>
      </c>
      <c r="D1591">
        <v>3</v>
      </c>
      <c r="E1591">
        <v>60</v>
      </c>
      <c r="F1591">
        <v>15</v>
      </c>
      <c r="I1591" s="49"/>
      <c r="M1591" s="49" t="s">
        <v>610</v>
      </c>
      <c r="N1591" s="49"/>
      <c r="O1591" s="49" t="s">
        <v>5214</v>
      </c>
      <c r="P1591">
        <v>6</v>
      </c>
      <c r="Q1591" t="s">
        <v>5215</v>
      </c>
      <c r="S1591" s="49"/>
      <c r="T1591" s="49"/>
      <c r="U1591" s="49"/>
      <c r="W1591" s="49"/>
      <c r="Z1591" s="49"/>
      <c r="AA1591" s="49"/>
      <c r="AB1591" s="49"/>
    </row>
    <row r="1592" spans="1:28" x14ac:dyDescent="0.25">
      <c r="A1592" t="s">
        <v>5216</v>
      </c>
      <c r="B1592" t="s">
        <v>1137</v>
      </c>
      <c r="C1592" t="s">
        <v>229</v>
      </c>
      <c r="D1592">
        <v>1</v>
      </c>
      <c r="E1592">
        <v>20</v>
      </c>
      <c r="F1592">
        <v>15</v>
      </c>
      <c r="I1592" s="49"/>
      <c r="J1592">
        <v>3</v>
      </c>
      <c r="K1592">
        <v>1</v>
      </c>
      <c r="L1592">
        <v>3</v>
      </c>
      <c r="M1592" s="49" t="s">
        <v>2289</v>
      </c>
      <c r="N1592" s="49"/>
      <c r="O1592" s="49" t="s">
        <v>5217</v>
      </c>
      <c r="P1592">
        <v>6</v>
      </c>
      <c r="Q1592" t="s">
        <v>5218</v>
      </c>
      <c r="S1592" s="49"/>
      <c r="T1592" s="49"/>
      <c r="U1592" s="49"/>
      <c r="W1592" s="49"/>
      <c r="Z1592" s="49"/>
      <c r="AA1592" s="49"/>
      <c r="AB1592" s="49"/>
    </row>
    <row r="1593" spans="1:28" x14ac:dyDescent="0.25">
      <c r="A1593" t="s">
        <v>5219</v>
      </c>
      <c r="B1593" t="s">
        <v>1137</v>
      </c>
      <c r="C1593" t="s">
        <v>229</v>
      </c>
      <c r="D1593">
        <v>2</v>
      </c>
      <c r="E1593">
        <v>22.5</v>
      </c>
      <c r="F1593">
        <v>14</v>
      </c>
      <c r="I1593" s="49"/>
      <c r="J1593">
        <v>3</v>
      </c>
      <c r="K1593">
        <v>1</v>
      </c>
      <c r="L1593">
        <v>3</v>
      </c>
      <c r="M1593" s="49" t="s">
        <v>3856</v>
      </c>
      <c r="N1593" s="49"/>
      <c r="O1593" s="49" t="s">
        <v>5220</v>
      </c>
      <c r="P1593">
        <v>6</v>
      </c>
      <c r="Q1593" t="s">
        <v>5221</v>
      </c>
      <c r="S1593" s="49"/>
      <c r="T1593" s="49"/>
      <c r="U1593" s="49"/>
      <c r="W1593" s="49"/>
      <c r="Z1593" s="49"/>
      <c r="AA1593" s="49"/>
      <c r="AB1593" s="49"/>
    </row>
    <row r="1594" spans="1:28" x14ac:dyDescent="0.25">
      <c r="A1594" t="s">
        <v>5222</v>
      </c>
      <c r="B1594" t="s">
        <v>1137</v>
      </c>
      <c r="C1594" t="s">
        <v>229</v>
      </c>
      <c r="D1594">
        <v>3</v>
      </c>
      <c r="E1594">
        <v>22.5</v>
      </c>
      <c r="F1594">
        <v>13</v>
      </c>
      <c r="I1594" s="49"/>
      <c r="J1594">
        <v>3</v>
      </c>
      <c r="K1594">
        <v>1</v>
      </c>
      <c r="L1594">
        <v>3</v>
      </c>
      <c r="M1594" s="49" t="s">
        <v>610</v>
      </c>
      <c r="N1594" s="49"/>
      <c r="O1594" s="49" t="s">
        <v>5223</v>
      </c>
      <c r="P1594">
        <v>6</v>
      </c>
      <c r="Q1594" t="s">
        <v>5224</v>
      </c>
      <c r="S1594" s="49"/>
      <c r="T1594" s="49"/>
      <c r="U1594" s="49"/>
      <c r="W1594" s="49"/>
      <c r="Z1594" s="49"/>
      <c r="AA1594" s="49"/>
      <c r="AB1594" s="49"/>
    </row>
    <row r="1595" spans="1:28" x14ac:dyDescent="0.25">
      <c r="A1595" t="s">
        <v>5225</v>
      </c>
      <c r="B1595" t="s">
        <v>1137</v>
      </c>
      <c r="C1595" t="s">
        <v>129</v>
      </c>
      <c r="D1595">
        <v>1</v>
      </c>
      <c r="E1595">
        <v>22.5</v>
      </c>
      <c r="F1595">
        <v>10</v>
      </c>
      <c r="I1595" s="49"/>
      <c r="J1595">
        <v>2</v>
      </c>
      <c r="K1595">
        <v>1</v>
      </c>
      <c r="L1595">
        <v>2</v>
      </c>
      <c r="M1595" s="49" t="s">
        <v>618</v>
      </c>
      <c r="N1595" s="49" t="s">
        <v>5226</v>
      </c>
      <c r="O1595" s="49" t="s">
        <v>5227</v>
      </c>
      <c r="P1595">
        <v>6</v>
      </c>
      <c r="Q1595" t="s">
        <v>5228</v>
      </c>
      <c r="S1595" s="49"/>
      <c r="T1595" s="49"/>
      <c r="U1595" s="49"/>
      <c r="W1595" s="49"/>
      <c r="Z1595" s="49"/>
      <c r="AA1595" s="49"/>
      <c r="AB1595" s="49"/>
    </row>
    <row r="1596" spans="1:28" x14ac:dyDescent="0.25">
      <c r="A1596" t="s">
        <v>5229</v>
      </c>
      <c r="B1596" t="s">
        <v>1137</v>
      </c>
      <c r="C1596" t="s">
        <v>222</v>
      </c>
      <c r="D1596">
        <v>1</v>
      </c>
      <c r="E1596">
        <v>20</v>
      </c>
      <c r="F1596">
        <v>10</v>
      </c>
      <c r="I1596" s="49"/>
      <c r="J1596">
        <v>2</v>
      </c>
      <c r="K1596">
        <v>1</v>
      </c>
      <c r="L1596">
        <v>2</v>
      </c>
      <c r="M1596" s="49" t="s">
        <v>618</v>
      </c>
      <c r="N1596" s="49" t="s">
        <v>5226</v>
      </c>
      <c r="O1596" s="49" t="s">
        <v>5230</v>
      </c>
      <c r="P1596">
        <v>6</v>
      </c>
      <c r="Q1596" t="s">
        <v>5231</v>
      </c>
      <c r="S1596" s="49"/>
      <c r="T1596" s="49"/>
      <c r="U1596" s="49"/>
      <c r="W1596" s="49"/>
      <c r="Z1596" s="49"/>
      <c r="AA1596" s="49"/>
      <c r="AB1596" s="49"/>
    </row>
    <row r="1597" spans="1:28" x14ac:dyDescent="0.25">
      <c r="A1597" t="s">
        <v>5232</v>
      </c>
      <c r="B1597" t="s">
        <v>1137</v>
      </c>
      <c r="C1597" t="s">
        <v>129</v>
      </c>
      <c r="D1597">
        <v>2</v>
      </c>
      <c r="E1597">
        <v>25</v>
      </c>
      <c r="F1597">
        <v>10</v>
      </c>
      <c r="I1597" s="49"/>
      <c r="J1597">
        <v>2</v>
      </c>
      <c r="K1597">
        <v>1</v>
      </c>
      <c r="L1597">
        <v>2</v>
      </c>
      <c r="M1597" s="49" t="s">
        <v>3856</v>
      </c>
      <c r="N1597" s="49" t="s">
        <v>5233</v>
      </c>
      <c r="O1597" s="49" t="s">
        <v>5234</v>
      </c>
      <c r="P1597">
        <v>6</v>
      </c>
      <c r="Q1597" t="s">
        <v>5235</v>
      </c>
      <c r="S1597" s="49"/>
      <c r="T1597" s="49"/>
      <c r="U1597" s="49"/>
      <c r="W1597" s="49"/>
      <c r="Z1597" s="49"/>
      <c r="AA1597" s="49"/>
      <c r="AB1597" s="49"/>
    </row>
    <row r="1598" spans="1:28" x14ac:dyDescent="0.25">
      <c r="A1598" t="s">
        <v>5236</v>
      </c>
      <c r="B1598" t="s">
        <v>1137</v>
      </c>
      <c r="C1598" t="s">
        <v>222</v>
      </c>
      <c r="D1598">
        <v>2</v>
      </c>
      <c r="E1598">
        <v>25</v>
      </c>
      <c r="F1598">
        <v>10</v>
      </c>
      <c r="I1598" s="49"/>
      <c r="J1598">
        <v>2</v>
      </c>
      <c r="K1598">
        <v>1</v>
      </c>
      <c r="L1598">
        <v>2</v>
      </c>
      <c r="M1598" s="49" t="s">
        <v>618</v>
      </c>
      <c r="N1598" s="49" t="s">
        <v>5233</v>
      </c>
      <c r="O1598" s="49" t="s">
        <v>5230</v>
      </c>
      <c r="P1598">
        <v>6</v>
      </c>
      <c r="Q1598" t="s">
        <v>5237</v>
      </c>
      <c r="S1598" s="49"/>
      <c r="T1598" s="49"/>
      <c r="U1598" s="49"/>
      <c r="W1598" s="49"/>
      <c r="Z1598" s="49"/>
      <c r="AA1598" s="49"/>
      <c r="AB1598" s="49"/>
    </row>
    <row r="1599" spans="1:28" x14ac:dyDescent="0.25">
      <c r="A1599" t="s">
        <v>5238</v>
      </c>
      <c r="B1599" t="s">
        <v>1137</v>
      </c>
      <c r="C1599" t="s">
        <v>129</v>
      </c>
      <c r="D1599">
        <v>3</v>
      </c>
      <c r="E1599">
        <v>27.5</v>
      </c>
      <c r="F1599">
        <v>10</v>
      </c>
      <c r="I1599" s="49"/>
      <c r="J1599">
        <v>2</v>
      </c>
      <c r="K1599">
        <v>1</v>
      </c>
      <c r="L1599">
        <v>2</v>
      </c>
      <c r="M1599" s="49" t="s">
        <v>610</v>
      </c>
      <c r="N1599" s="49" t="s">
        <v>5239</v>
      </c>
      <c r="O1599" s="49" t="s">
        <v>5240</v>
      </c>
      <c r="P1599">
        <v>6</v>
      </c>
      <c r="Q1599" t="s">
        <v>5241</v>
      </c>
      <c r="S1599" s="49"/>
      <c r="T1599" s="49"/>
      <c r="U1599" s="49"/>
      <c r="W1599" s="49"/>
      <c r="Z1599" s="49"/>
      <c r="AA1599" s="49"/>
      <c r="AB1599" s="49"/>
    </row>
    <row r="1600" spans="1:28" x14ac:dyDescent="0.25">
      <c r="A1600" t="s">
        <v>5242</v>
      </c>
      <c r="B1600" t="s">
        <v>1137</v>
      </c>
      <c r="C1600" t="s">
        <v>222</v>
      </c>
      <c r="D1600">
        <v>3</v>
      </c>
      <c r="E1600">
        <v>27.5</v>
      </c>
      <c r="F1600">
        <v>11</v>
      </c>
      <c r="I1600" s="49"/>
      <c r="J1600">
        <v>2</v>
      </c>
      <c r="K1600">
        <v>1</v>
      </c>
      <c r="L1600">
        <v>2</v>
      </c>
      <c r="M1600" s="49" t="s">
        <v>3856</v>
      </c>
      <c r="N1600" s="49" t="s">
        <v>5239</v>
      </c>
      <c r="O1600" s="49" t="s">
        <v>5243</v>
      </c>
      <c r="P1600">
        <v>6</v>
      </c>
      <c r="Q1600" t="s">
        <v>5244</v>
      </c>
      <c r="S1600" s="49"/>
      <c r="T1600" s="49"/>
      <c r="U1600" s="49"/>
      <c r="W1600" s="49"/>
      <c r="Z1600" s="49"/>
      <c r="AA1600" s="49"/>
      <c r="AB1600" s="49"/>
    </row>
    <row r="1601" spans="1:28" x14ac:dyDescent="0.25">
      <c r="A1601" t="s">
        <v>5245</v>
      </c>
      <c r="B1601" t="s">
        <v>1137</v>
      </c>
      <c r="C1601" t="s">
        <v>1534</v>
      </c>
      <c r="D1601">
        <v>1</v>
      </c>
      <c r="E1601">
        <v>150</v>
      </c>
      <c r="G1601">
        <v>75</v>
      </c>
      <c r="I1601" s="49"/>
      <c r="M1601" s="49"/>
      <c r="N1601" s="49"/>
      <c r="O1601" s="49"/>
      <c r="P1601">
        <v>6</v>
      </c>
      <c r="Q1601" t="s">
        <v>5246</v>
      </c>
      <c r="S1601" s="49"/>
      <c r="T1601" s="49"/>
      <c r="U1601" s="49"/>
      <c r="W1601" s="49"/>
      <c r="Z1601" s="49"/>
      <c r="AA1601" s="49"/>
      <c r="AB1601" s="49"/>
    </row>
    <row r="1602" spans="1:28" x14ac:dyDescent="0.25">
      <c r="A1602" t="s">
        <v>5247</v>
      </c>
      <c r="B1602" t="s">
        <v>1137</v>
      </c>
      <c r="C1602" t="s">
        <v>1534</v>
      </c>
      <c r="D1602">
        <v>2</v>
      </c>
      <c r="E1602">
        <v>150</v>
      </c>
      <c r="G1602">
        <v>60</v>
      </c>
      <c r="I1602" s="49"/>
      <c r="M1602" s="49"/>
      <c r="N1602" s="49"/>
      <c r="O1602" s="49"/>
      <c r="P1602">
        <v>6</v>
      </c>
      <c r="Q1602" t="s">
        <v>5248</v>
      </c>
      <c r="S1602" s="49"/>
      <c r="T1602" s="49"/>
      <c r="U1602" s="49"/>
      <c r="W1602" s="49"/>
      <c r="Z1602" s="49"/>
      <c r="AA1602" s="49"/>
      <c r="AB1602" s="49"/>
    </row>
    <row r="1603" spans="1:28" x14ac:dyDescent="0.25">
      <c r="A1603" t="s">
        <v>5249</v>
      </c>
      <c r="B1603" t="s">
        <v>1137</v>
      </c>
      <c r="C1603" t="s">
        <v>1534</v>
      </c>
      <c r="D1603">
        <v>3</v>
      </c>
      <c r="E1603">
        <v>150</v>
      </c>
      <c r="G1603">
        <v>46.800000000000004</v>
      </c>
      <c r="I1603" s="49"/>
      <c r="M1603" s="49"/>
      <c r="N1603" s="49"/>
      <c r="O1603" s="49" t="s">
        <v>5250</v>
      </c>
      <c r="P1603">
        <v>6</v>
      </c>
      <c r="Q1603" t="s">
        <v>5251</v>
      </c>
      <c r="S1603" s="49"/>
      <c r="T1603" s="49"/>
      <c r="U1603" s="49"/>
      <c r="W1603" s="49"/>
      <c r="Z1603" s="49"/>
      <c r="AA1603" s="49"/>
      <c r="AB1603" s="49"/>
    </row>
    <row r="1604" spans="1:28" x14ac:dyDescent="0.25">
      <c r="A1604" t="s">
        <v>5252</v>
      </c>
      <c r="B1604" t="s">
        <v>1137</v>
      </c>
      <c r="C1604" t="s">
        <v>363</v>
      </c>
      <c r="D1604">
        <v>1</v>
      </c>
      <c r="G1604">
        <v>45</v>
      </c>
      <c r="H1604">
        <v>0.16</v>
      </c>
      <c r="I1604" s="49" t="s">
        <v>3957</v>
      </c>
      <c r="M1604" s="49"/>
      <c r="N1604" s="49"/>
      <c r="O1604" s="49" t="s">
        <v>5253</v>
      </c>
      <c r="P1604">
        <v>6</v>
      </c>
      <c r="Q1604" t="s">
        <v>5254</v>
      </c>
      <c r="S1604" s="49"/>
      <c r="T1604" s="49"/>
      <c r="U1604" s="49"/>
      <c r="W1604" s="49"/>
      <c r="Z1604" s="49"/>
      <c r="AA1604" s="49"/>
      <c r="AB1604" s="49"/>
    </row>
    <row r="1605" spans="1:28" x14ac:dyDescent="0.25">
      <c r="A1605" t="s">
        <v>5255</v>
      </c>
      <c r="B1605" t="s">
        <v>1137</v>
      </c>
      <c r="C1605" t="s">
        <v>363</v>
      </c>
      <c r="D1605">
        <v>2</v>
      </c>
      <c r="G1605">
        <v>45</v>
      </c>
      <c r="H1605">
        <v>0.16</v>
      </c>
      <c r="I1605" s="49" t="s">
        <v>3957</v>
      </c>
      <c r="M1605" s="49"/>
      <c r="N1605" s="49"/>
      <c r="O1605" s="49" t="s">
        <v>5253</v>
      </c>
      <c r="P1605">
        <v>6</v>
      </c>
      <c r="Q1605" t="s">
        <v>5256</v>
      </c>
      <c r="S1605" s="49"/>
      <c r="T1605" s="49"/>
      <c r="U1605" s="49"/>
      <c r="W1605" s="49"/>
      <c r="Z1605" s="49"/>
      <c r="AA1605" s="49"/>
      <c r="AB1605" s="49"/>
    </row>
    <row r="1606" spans="1:28" x14ac:dyDescent="0.25">
      <c r="A1606" t="s">
        <v>5257</v>
      </c>
      <c r="B1606" t="s">
        <v>1137</v>
      </c>
      <c r="C1606" t="s">
        <v>363</v>
      </c>
      <c r="D1606">
        <v>3</v>
      </c>
      <c r="G1606">
        <v>45</v>
      </c>
      <c r="H1606">
        <v>0.16</v>
      </c>
      <c r="I1606" s="49" t="s">
        <v>3957</v>
      </c>
      <c r="M1606" s="49"/>
      <c r="N1606" s="49"/>
      <c r="O1606" s="49" t="s">
        <v>5253</v>
      </c>
      <c r="P1606">
        <v>6</v>
      </c>
      <c r="Q1606" t="s">
        <v>5258</v>
      </c>
      <c r="S1606" s="49"/>
      <c r="T1606" s="49"/>
      <c r="U1606" s="49"/>
      <c r="W1606" s="49"/>
      <c r="Z1606" s="49"/>
      <c r="AA1606" s="49"/>
      <c r="AB1606" s="49"/>
    </row>
    <row r="1607" spans="1:28" x14ac:dyDescent="0.25">
      <c r="A1607" t="s">
        <v>5259</v>
      </c>
      <c r="B1607" t="s">
        <v>1137</v>
      </c>
      <c r="C1607" t="s">
        <v>363</v>
      </c>
      <c r="D1607">
        <v>4</v>
      </c>
      <c r="G1607">
        <v>45</v>
      </c>
      <c r="H1607">
        <v>0.16</v>
      </c>
      <c r="I1607" s="49" t="s">
        <v>3957</v>
      </c>
      <c r="M1607" s="49"/>
      <c r="N1607" s="49"/>
      <c r="O1607" s="49" t="s">
        <v>5253</v>
      </c>
      <c r="P1607">
        <v>6</v>
      </c>
      <c r="Q1607" t="s">
        <v>5260</v>
      </c>
      <c r="S1607" s="49"/>
      <c r="T1607" s="49"/>
      <c r="U1607" s="49"/>
      <c r="W1607" s="49"/>
      <c r="Z1607" s="49"/>
      <c r="AA1607" s="49"/>
      <c r="AB1607" s="49"/>
    </row>
    <row r="1608" spans="1:28" x14ac:dyDescent="0.25">
      <c r="A1608" t="s">
        <v>5261</v>
      </c>
      <c r="B1608" t="s">
        <v>1137</v>
      </c>
      <c r="C1608" t="s">
        <v>363</v>
      </c>
      <c r="D1608">
        <v>5</v>
      </c>
      <c r="G1608">
        <v>45</v>
      </c>
      <c r="H1608">
        <v>0.16</v>
      </c>
      <c r="I1608" s="49" t="s">
        <v>3957</v>
      </c>
      <c r="M1608" s="49"/>
      <c r="N1608" s="49"/>
      <c r="O1608" s="49" t="s">
        <v>5253</v>
      </c>
      <c r="P1608">
        <v>6</v>
      </c>
      <c r="Q1608" t="s">
        <v>5262</v>
      </c>
      <c r="S1608" s="49"/>
      <c r="T1608" s="49"/>
      <c r="U1608" s="49"/>
      <c r="W1608" s="49"/>
      <c r="Z1608" s="49"/>
      <c r="AA1608" s="49"/>
      <c r="AB1608" s="49"/>
    </row>
    <row r="1609" spans="1:28" x14ac:dyDescent="0.25">
      <c r="A1609" t="s">
        <v>5263</v>
      </c>
      <c r="B1609" t="s">
        <v>1137</v>
      </c>
      <c r="C1609" t="s">
        <v>363</v>
      </c>
      <c r="D1609">
        <v>6</v>
      </c>
      <c r="G1609">
        <v>45</v>
      </c>
      <c r="H1609">
        <v>0.16</v>
      </c>
      <c r="I1609" s="49" t="s">
        <v>3957</v>
      </c>
      <c r="M1609" s="49"/>
      <c r="N1609" s="49"/>
      <c r="O1609" s="49" t="s">
        <v>5253</v>
      </c>
      <c r="P1609">
        <v>6</v>
      </c>
      <c r="Q1609" t="s">
        <v>1141</v>
      </c>
      <c r="S1609" s="49"/>
      <c r="T1609" s="49"/>
      <c r="U1609" s="49"/>
      <c r="W1609" s="49"/>
      <c r="Z1609" s="49"/>
      <c r="AA1609" s="49"/>
      <c r="AB1609" s="49"/>
    </row>
    <row r="1610" spans="1:28" x14ac:dyDescent="0.25">
      <c r="A1610" t="s">
        <v>5264</v>
      </c>
      <c r="B1610" t="s">
        <v>1142</v>
      </c>
      <c r="C1610" t="s">
        <v>363</v>
      </c>
      <c r="D1610">
        <v>1</v>
      </c>
      <c r="G1610">
        <v>360</v>
      </c>
      <c r="H1610">
        <v>0.47</v>
      </c>
      <c r="I1610" s="49" t="s">
        <v>3957</v>
      </c>
      <c r="M1610" s="49"/>
      <c r="N1610" s="49"/>
      <c r="O1610" s="49" t="s">
        <v>5265</v>
      </c>
      <c r="P1610">
        <v>6</v>
      </c>
      <c r="Q1610" t="s">
        <v>1144</v>
      </c>
      <c r="S1610" s="49"/>
      <c r="T1610" s="49"/>
      <c r="U1610" s="49"/>
      <c r="W1610" s="49"/>
      <c r="Z1610" s="49"/>
      <c r="AA1610" s="49"/>
      <c r="AB1610" s="49"/>
    </row>
    <row r="1611" spans="1:28" x14ac:dyDescent="0.25">
      <c r="A1611" t="s">
        <v>5266</v>
      </c>
      <c r="B1611" t="s">
        <v>1142</v>
      </c>
      <c r="C1611" t="s">
        <v>403</v>
      </c>
      <c r="D1611">
        <v>1</v>
      </c>
      <c r="E1611">
        <v>0</v>
      </c>
      <c r="F1611">
        <v>8</v>
      </c>
      <c r="I1611" s="49"/>
      <c r="M1611" s="49"/>
      <c r="N1611" s="49"/>
      <c r="O1611" s="49" t="s">
        <v>2818</v>
      </c>
      <c r="P1611">
        <v>6</v>
      </c>
      <c r="Q1611" t="s">
        <v>5267</v>
      </c>
      <c r="S1611" s="49"/>
      <c r="T1611" s="49"/>
      <c r="U1611" s="49"/>
      <c r="W1611" s="49"/>
      <c r="Z1611" s="49"/>
      <c r="AA1611" s="49"/>
      <c r="AB1611" s="49"/>
    </row>
    <row r="1612" spans="1:28" x14ac:dyDescent="0.25">
      <c r="A1612" t="s">
        <v>5268</v>
      </c>
      <c r="B1612" t="s">
        <v>1142</v>
      </c>
      <c r="C1612" t="s">
        <v>403</v>
      </c>
      <c r="D1612">
        <v>2</v>
      </c>
      <c r="E1612">
        <v>0</v>
      </c>
      <c r="F1612">
        <v>8</v>
      </c>
      <c r="I1612" s="49"/>
      <c r="M1612" s="49"/>
      <c r="N1612" s="49"/>
      <c r="O1612" s="49" t="s">
        <v>2818</v>
      </c>
      <c r="P1612">
        <v>6</v>
      </c>
      <c r="Q1612" t="s">
        <v>5269</v>
      </c>
      <c r="S1612" s="49"/>
      <c r="T1612" s="49"/>
      <c r="U1612" s="49"/>
      <c r="W1612" s="49"/>
      <c r="Z1612" s="49"/>
      <c r="AA1612" s="49"/>
      <c r="AB1612" s="49"/>
    </row>
    <row r="1613" spans="1:28" x14ac:dyDescent="0.25">
      <c r="A1613" t="s">
        <v>5270</v>
      </c>
      <c r="B1613" t="s">
        <v>1142</v>
      </c>
      <c r="C1613" t="s">
        <v>394</v>
      </c>
      <c r="D1613">
        <v>1</v>
      </c>
      <c r="E1613">
        <v>0</v>
      </c>
      <c r="F1613">
        <v>15</v>
      </c>
      <c r="I1613" s="49"/>
      <c r="M1613" s="49"/>
      <c r="N1613" s="49"/>
      <c r="O1613" s="49" t="s">
        <v>2818</v>
      </c>
      <c r="P1613">
        <v>6</v>
      </c>
      <c r="Q1613" t="s">
        <v>5271</v>
      </c>
      <c r="S1613" s="49"/>
      <c r="T1613" s="49"/>
      <c r="U1613" s="49"/>
      <c r="W1613" s="49"/>
      <c r="Z1613" s="49"/>
      <c r="AA1613" s="49"/>
      <c r="AB1613" s="49"/>
    </row>
    <row r="1614" spans="1:28" x14ac:dyDescent="0.25">
      <c r="A1614" t="s">
        <v>5272</v>
      </c>
      <c r="B1614" t="s">
        <v>1142</v>
      </c>
      <c r="C1614" t="s">
        <v>394</v>
      </c>
      <c r="D1614">
        <v>2</v>
      </c>
      <c r="E1614">
        <v>0</v>
      </c>
      <c r="F1614">
        <v>15</v>
      </c>
      <c r="I1614" s="49"/>
      <c r="M1614" s="49"/>
      <c r="N1614" s="49"/>
      <c r="O1614" s="49" t="s">
        <v>2818</v>
      </c>
      <c r="P1614">
        <v>6</v>
      </c>
      <c r="Q1614" t="s">
        <v>5273</v>
      </c>
      <c r="S1614" s="49"/>
      <c r="T1614" s="49"/>
      <c r="U1614" s="49"/>
      <c r="W1614" s="49"/>
      <c r="Z1614" s="49"/>
      <c r="AA1614" s="49"/>
      <c r="AB1614" s="49"/>
    </row>
    <row r="1615" spans="1:28" x14ac:dyDescent="0.25">
      <c r="A1615" t="s">
        <v>5274</v>
      </c>
      <c r="B1615" t="s">
        <v>1142</v>
      </c>
      <c r="C1615" t="s">
        <v>334</v>
      </c>
      <c r="D1615">
        <v>1</v>
      </c>
      <c r="E1615">
        <v>0</v>
      </c>
      <c r="G1615">
        <v>60</v>
      </c>
      <c r="I1615" s="49"/>
      <c r="M1615" s="49"/>
      <c r="N1615" s="49"/>
      <c r="O1615" s="49" t="s">
        <v>5058</v>
      </c>
      <c r="P1615">
        <v>6</v>
      </c>
      <c r="Q1615" t="s">
        <v>5275</v>
      </c>
      <c r="S1615" s="49"/>
      <c r="T1615" s="49"/>
      <c r="U1615" s="49"/>
      <c r="W1615" s="49"/>
      <c r="Z1615" s="49"/>
      <c r="AA1615" s="49"/>
      <c r="AB1615" s="49"/>
    </row>
    <row r="1616" spans="1:28" x14ac:dyDescent="0.25">
      <c r="A1616" t="s">
        <v>5276</v>
      </c>
      <c r="B1616" t="s">
        <v>1142</v>
      </c>
      <c r="C1616" t="s">
        <v>334</v>
      </c>
      <c r="D1616">
        <v>2</v>
      </c>
      <c r="E1616">
        <v>0</v>
      </c>
      <c r="G1616">
        <v>60</v>
      </c>
      <c r="I1616" s="49"/>
      <c r="M1616" s="49"/>
      <c r="N1616" s="49"/>
      <c r="O1616" s="49" t="s">
        <v>5058</v>
      </c>
      <c r="P1616">
        <v>6</v>
      </c>
      <c r="Q1616" t="s">
        <v>5277</v>
      </c>
      <c r="S1616" s="49"/>
      <c r="T1616" s="49"/>
      <c r="U1616" s="49"/>
      <c r="W1616" s="49"/>
      <c r="Z1616" s="49"/>
      <c r="AA1616" s="49"/>
      <c r="AB1616" s="49"/>
    </row>
    <row r="1617" spans="1:28" x14ac:dyDescent="0.25">
      <c r="A1617" t="s">
        <v>5278</v>
      </c>
      <c r="B1617" t="s">
        <v>1142</v>
      </c>
      <c r="C1617" t="s">
        <v>1</v>
      </c>
      <c r="D1617">
        <v>1</v>
      </c>
      <c r="E1617">
        <v>150</v>
      </c>
      <c r="G1617">
        <v>60</v>
      </c>
      <c r="I1617" s="49"/>
      <c r="M1617" s="49"/>
      <c r="N1617" s="49"/>
      <c r="O1617" s="49" t="s">
        <v>5279</v>
      </c>
      <c r="P1617">
        <v>6</v>
      </c>
      <c r="Q1617" t="s">
        <v>5280</v>
      </c>
      <c r="S1617" s="49"/>
      <c r="T1617" s="49"/>
      <c r="U1617" s="49"/>
      <c r="W1617" s="49"/>
      <c r="Z1617" s="49"/>
      <c r="AA1617" s="49"/>
      <c r="AB1617" s="49"/>
    </row>
    <row r="1618" spans="1:28" x14ac:dyDescent="0.25">
      <c r="A1618" t="s">
        <v>5281</v>
      </c>
      <c r="B1618" t="s">
        <v>1142</v>
      </c>
      <c r="C1618" t="s">
        <v>1</v>
      </c>
      <c r="D1618">
        <v>2</v>
      </c>
      <c r="E1618">
        <v>150</v>
      </c>
      <c r="G1618">
        <v>60</v>
      </c>
      <c r="I1618" s="49"/>
      <c r="M1618" s="49"/>
      <c r="N1618" s="49"/>
      <c r="O1618" s="49" t="s">
        <v>5279</v>
      </c>
      <c r="P1618">
        <v>6</v>
      </c>
      <c r="Q1618" t="s">
        <v>5282</v>
      </c>
      <c r="S1618" s="49"/>
      <c r="T1618" s="49"/>
      <c r="U1618" s="49"/>
      <c r="W1618" s="49"/>
      <c r="Z1618" s="49"/>
      <c r="AA1618" s="49"/>
      <c r="AB1618" s="49"/>
    </row>
    <row r="1619" spans="1:28" x14ac:dyDescent="0.25">
      <c r="A1619" t="s">
        <v>5283</v>
      </c>
      <c r="B1619" t="s">
        <v>1142</v>
      </c>
      <c r="C1619" t="s">
        <v>1</v>
      </c>
      <c r="D1619">
        <v>3</v>
      </c>
      <c r="E1619">
        <v>150</v>
      </c>
      <c r="G1619">
        <v>51</v>
      </c>
      <c r="I1619" s="49"/>
      <c r="M1619" s="49"/>
      <c r="N1619" s="49"/>
      <c r="O1619" s="49" t="s">
        <v>5284</v>
      </c>
      <c r="P1619">
        <v>6</v>
      </c>
      <c r="Q1619" t="s">
        <v>5285</v>
      </c>
      <c r="S1619" s="49"/>
      <c r="T1619" s="49"/>
      <c r="U1619" s="49"/>
      <c r="W1619" s="49"/>
      <c r="Z1619" s="49"/>
      <c r="AA1619" s="49"/>
      <c r="AB1619" s="49"/>
    </row>
    <row r="1620" spans="1:28" x14ac:dyDescent="0.25">
      <c r="A1620" t="s">
        <v>5286</v>
      </c>
      <c r="B1620" t="s">
        <v>1142</v>
      </c>
      <c r="C1620" t="s">
        <v>1</v>
      </c>
      <c r="D1620">
        <v>4</v>
      </c>
      <c r="E1620">
        <v>150</v>
      </c>
      <c r="G1620">
        <v>46.800000000000004</v>
      </c>
      <c r="I1620" s="49"/>
      <c r="M1620" s="49"/>
      <c r="N1620" s="49"/>
      <c r="O1620" s="49" t="s">
        <v>5287</v>
      </c>
      <c r="P1620">
        <v>6</v>
      </c>
      <c r="Q1620" t="s">
        <v>5288</v>
      </c>
      <c r="S1620" s="49"/>
      <c r="T1620" s="49"/>
      <c r="U1620" s="49"/>
      <c r="W1620" s="49"/>
      <c r="Z1620" s="49"/>
      <c r="AA1620" s="49"/>
      <c r="AB1620" s="49"/>
    </row>
    <row r="1621" spans="1:28" x14ac:dyDescent="0.25">
      <c r="A1621" t="s">
        <v>5289</v>
      </c>
      <c r="B1621" t="s">
        <v>1142</v>
      </c>
      <c r="C1621" t="s">
        <v>1</v>
      </c>
      <c r="D1621">
        <v>5</v>
      </c>
      <c r="E1621">
        <v>150</v>
      </c>
      <c r="G1621">
        <v>46.800000000000004</v>
      </c>
      <c r="I1621" s="49"/>
      <c r="M1621" s="49"/>
      <c r="N1621" s="49"/>
      <c r="O1621" s="49" t="s">
        <v>5287</v>
      </c>
      <c r="P1621">
        <v>6</v>
      </c>
      <c r="Q1621" t="s">
        <v>5290</v>
      </c>
      <c r="S1621" s="49"/>
      <c r="T1621" s="49"/>
      <c r="U1621" s="49"/>
      <c r="W1621" s="49"/>
      <c r="Z1621" s="49"/>
      <c r="AA1621" s="49"/>
      <c r="AB1621" s="49"/>
    </row>
    <row r="1622" spans="1:28" x14ac:dyDescent="0.25">
      <c r="A1622" t="s">
        <v>5291</v>
      </c>
      <c r="B1622" t="s">
        <v>1142</v>
      </c>
      <c r="C1622" t="s">
        <v>32</v>
      </c>
      <c r="D1622">
        <v>1</v>
      </c>
      <c r="E1622">
        <v>185</v>
      </c>
      <c r="F1622">
        <v>8</v>
      </c>
      <c r="I1622" s="49"/>
      <c r="J1622">
        <v>2</v>
      </c>
      <c r="K1622">
        <v>1</v>
      </c>
      <c r="L1622">
        <v>2</v>
      </c>
      <c r="M1622" s="49" t="s">
        <v>3856</v>
      </c>
      <c r="N1622" s="49"/>
      <c r="O1622" s="49" t="s">
        <v>5292</v>
      </c>
      <c r="P1622">
        <v>6</v>
      </c>
      <c r="Q1622" t="s">
        <v>5293</v>
      </c>
      <c r="S1622" s="49"/>
      <c r="T1622" s="49"/>
      <c r="U1622" s="49"/>
      <c r="W1622" s="49"/>
      <c r="Z1622" s="49"/>
      <c r="AA1622" s="49"/>
      <c r="AB1622" s="49"/>
    </row>
    <row r="1623" spans="1:28" x14ac:dyDescent="0.25">
      <c r="A1623" t="s">
        <v>5294</v>
      </c>
      <c r="B1623" t="s">
        <v>1142</v>
      </c>
      <c r="C1623" t="s">
        <v>32</v>
      </c>
      <c r="D1623">
        <v>2</v>
      </c>
      <c r="E1623">
        <v>190</v>
      </c>
      <c r="F1623">
        <v>8</v>
      </c>
      <c r="I1623" s="49"/>
      <c r="J1623">
        <v>2</v>
      </c>
      <c r="K1623">
        <v>1</v>
      </c>
      <c r="L1623">
        <v>2</v>
      </c>
      <c r="M1623" s="49" t="s">
        <v>3856</v>
      </c>
      <c r="N1623" s="49"/>
      <c r="O1623" s="49" t="s">
        <v>5295</v>
      </c>
      <c r="P1623">
        <v>6</v>
      </c>
      <c r="Q1623" t="s">
        <v>5296</v>
      </c>
      <c r="S1623" s="49"/>
      <c r="T1623" s="49"/>
      <c r="U1623" s="49"/>
      <c r="W1623" s="49"/>
      <c r="Z1623" s="49"/>
      <c r="AA1623" s="49"/>
      <c r="AB1623" s="49"/>
    </row>
    <row r="1624" spans="1:28" x14ac:dyDescent="0.25">
      <c r="A1624" t="s">
        <v>5297</v>
      </c>
      <c r="B1624" t="s">
        <v>1142</v>
      </c>
      <c r="C1624" t="s">
        <v>32</v>
      </c>
      <c r="D1624">
        <v>3</v>
      </c>
      <c r="E1624">
        <v>195</v>
      </c>
      <c r="F1624">
        <v>6</v>
      </c>
      <c r="I1624" s="49"/>
      <c r="J1624">
        <v>2</v>
      </c>
      <c r="K1624">
        <v>1</v>
      </c>
      <c r="L1624">
        <v>2</v>
      </c>
      <c r="M1624" s="49" t="s">
        <v>610</v>
      </c>
      <c r="N1624" s="49"/>
      <c r="O1624" s="49" t="s">
        <v>5298</v>
      </c>
      <c r="P1624">
        <v>6</v>
      </c>
      <c r="Q1624" t="s">
        <v>5299</v>
      </c>
      <c r="S1624" s="49"/>
      <c r="T1624" s="49"/>
      <c r="U1624" s="49"/>
      <c r="W1624" s="49"/>
      <c r="Z1624" s="49"/>
      <c r="AA1624" s="49"/>
      <c r="AB1624" s="49"/>
    </row>
    <row r="1625" spans="1:28" x14ac:dyDescent="0.25">
      <c r="A1625" t="s">
        <v>5300</v>
      </c>
      <c r="B1625" t="s">
        <v>1142</v>
      </c>
      <c r="C1625" t="s">
        <v>32</v>
      </c>
      <c r="D1625">
        <v>4</v>
      </c>
      <c r="E1625">
        <v>195</v>
      </c>
      <c r="F1625">
        <v>6</v>
      </c>
      <c r="I1625" s="49"/>
      <c r="J1625">
        <v>2</v>
      </c>
      <c r="K1625">
        <v>1</v>
      </c>
      <c r="L1625">
        <v>2</v>
      </c>
      <c r="M1625" s="49" t="s">
        <v>610</v>
      </c>
      <c r="N1625" s="49"/>
      <c r="O1625" s="49" t="s">
        <v>5298</v>
      </c>
      <c r="P1625">
        <v>6</v>
      </c>
      <c r="Q1625" t="s">
        <v>5301</v>
      </c>
      <c r="S1625" s="49"/>
      <c r="T1625" s="49"/>
      <c r="U1625" s="49"/>
      <c r="W1625" s="49"/>
      <c r="Z1625" s="49"/>
      <c r="AA1625" s="49"/>
      <c r="AB1625" s="49"/>
    </row>
    <row r="1626" spans="1:28" x14ac:dyDescent="0.25">
      <c r="A1626" t="s">
        <v>5302</v>
      </c>
      <c r="B1626" t="s">
        <v>1142</v>
      </c>
      <c r="C1626" t="s">
        <v>24</v>
      </c>
      <c r="D1626">
        <v>1</v>
      </c>
      <c r="E1626">
        <v>0</v>
      </c>
      <c r="F1626">
        <v>8</v>
      </c>
      <c r="I1626" s="49"/>
      <c r="J1626">
        <v>1</v>
      </c>
      <c r="K1626">
        <v>2</v>
      </c>
      <c r="L1626">
        <v>1</v>
      </c>
      <c r="M1626" s="49" t="s">
        <v>610</v>
      </c>
      <c r="N1626" s="49"/>
      <c r="O1626" s="49" t="s">
        <v>5303</v>
      </c>
      <c r="P1626">
        <v>6</v>
      </c>
      <c r="Q1626" t="s">
        <v>5304</v>
      </c>
      <c r="S1626" s="49"/>
      <c r="T1626" s="49"/>
      <c r="U1626" s="49"/>
      <c r="W1626" s="49"/>
      <c r="Z1626" s="49"/>
      <c r="AA1626" s="49"/>
      <c r="AB1626" s="49"/>
    </row>
    <row r="1627" spans="1:28" x14ac:dyDescent="0.25">
      <c r="A1627" t="s">
        <v>5305</v>
      </c>
      <c r="B1627" t="s">
        <v>1142</v>
      </c>
      <c r="C1627" t="s">
        <v>24</v>
      </c>
      <c r="D1627">
        <v>2</v>
      </c>
      <c r="E1627">
        <v>0</v>
      </c>
      <c r="F1627">
        <v>8</v>
      </c>
      <c r="I1627" s="49"/>
      <c r="J1627">
        <v>1</v>
      </c>
      <c r="K1627">
        <v>2</v>
      </c>
      <c r="L1627">
        <v>1</v>
      </c>
      <c r="M1627" s="49" t="s">
        <v>610</v>
      </c>
      <c r="N1627" s="49"/>
      <c r="O1627" s="49" t="s">
        <v>5303</v>
      </c>
      <c r="P1627">
        <v>6</v>
      </c>
      <c r="Q1627" t="s">
        <v>5306</v>
      </c>
      <c r="S1627" s="49"/>
      <c r="T1627" s="49"/>
      <c r="U1627" s="49"/>
      <c r="W1627" s="49"/>
      <c r="Z1627" s="49"/>
      <c r="AA1627" s="49"/>
      <c r="AB1627" s="49"/>
    </row>
    <row r="1628" spans="1:28" x14ac:dyDescent="0.25">
      <c r="A1628" t="s">
        <v>5307</v>
      </c>
      <c r="B1628" t="s">
        <v>1142</v>
      </c>
      <c r="C1628" t="s">
        <v>24</v>
      </c>
      <c r="D1628">
        <v>3</v>
      </c>
      <c r="E1628">
        <v>0</v>
      </c>
      <c r="F1628">
        <v>8</v>
      </c>
      <c r="I1628" s="49"/>
      <c r="J1628">
        <v>1</v>
      </c>
      <c r="K1628">
        <v>2</v>
      </c>
      <c r="L1628">
        <v>1</v>
      </c>
      <c r="M1628" s="49" t="s">
        <v>610</v>
      </c>
      <c r="N1628" s="49"/>
      <c r="O1628" s="49" t="s">
        <v>5303</v>
      </c>
      <c r="P1628">
        <v>6</v>
      </c>
      <c r="Q1628" t="s">
        <v>5308</v>
      </c>
      <c r="S1628" s="49"/>
      <c r="T1628" s="49"/>
      <c r="U1628" s="49"/>
      <c r="W1628" s="49"/>
      <c r="Z1628" s="49"/>
      <c r="AA1628" s="49"/>
      <c r="AB1628" s="49"/>
    </row>
    <row r="1629" spans="1:28" x14ac:dyDescent="0.25">
      <c r="A1629" t="s">
        <v>5309</v>
      </c>
      <c r="B1629" t="s">
        <v>1142</v>
      </c>
      <c r="C1629" t="s">
        <v>96</v>
      </c>
      <c r="D1629">
        <v>1</v>
      </c>
      <c r="E1629">
        <v>35</v>
      </c>
      <c r="F1629">
        <v>8</v>
      </c>
      <c r="I1629" s="49"/>
      <c r="J1629">
        <v>2</v>
      </c>
      <c r="K1629">
        <v>1</v>
      </c>
      <c r="L1629">
        <v>2</v>
      </c>
      <c r="M1629" s="49" t="s">
        <v>1745</v>
      </c>
      <c r="N1629" s="49"/>
      <c r="O1629" s="49" t="s">
        <v>5310</v>
      </c>
      <c r="P1629">
        <v>6</v>
      </c>
      <c r="Q1629" t="s">
        <v>5311</v>
      </c>
      <c r="S1629" s="49"/>
      <c r="T1629" s="49"/>
      <c r="U1629" s="49"/>
      <c r="W1629" s="49"/>
      <c r="Z1629" s="49"/>
      <c r="AA1629" s="49"/>
      <c r="AB1629" s="49"/>
    </row>
    <row r="1630" spans="1:28" x14ac:dyDescent="0.25">
      <c r="A1630" t="s">
        <v>5312</v>
      </c>
      <c r="B1630" t="s">
        <v>1142</v>
      </c>
      <c r="C1630" t="s">
        <v>96</v>
      </c>
      <c r="D1630">
        <v>2</v>
      </c>
      <c r="E1630">
        <v>35</v>
      </c>
      <c r="F1630">
        <v>8</v>
      </c>
      <c r="I1630" s="49"/>
      <c r="J1630">
        <v>2</v>
      </c>
      <c r="K1630">
        <v>1</v>
      </c>
      <c r="L1630">
        <v>2</v>
      </c>
      <c r="M1630" s="49" t="s">
        <v>1745</v>
      </c>
      <c r="N1630" s="49"/>
      <c r="O1630" s="49" t="s">
        <v>5310</v>
      </c>
      <c r="P1630">
        <v>6</v>
      </c>
      <c r="Q1630" t="s">
        <v>5313</v>
      </c>
      <c r="S1630" s="49"/>
      <c r="T1630" s="49"/>
      <c r="U1630" s="49"/>
      <c r="W1630" s="49"/>
      <c r="Z1630" s="49"/>
      <c r="AA1630" s="49"/>
      <c r="AB1630" s="49"/>
    </row>
    <row r="1631" spans="1:28" x14ac:dyDescent="0.25">
      <c r="A1631" t="s">
        <v>5314</v>
      </c>
      <c r="B1631" t="s">
        <v>1142</v>
      </c>
      <c r="C1631" t="s">
        <v>356</v>
      </c>
      <c r="D1631">
        <v>1</v>
      </c>
      <c r="G1631">
        <v>480</v>
      </c>
      <c r="H1631">
        <v>2</v>
      </c>
      <c r="I1631" s="49" t="s">
        <v>3957</v>
      </c>
      <c r="M1631" s="49"/>
      <c r="N1631" s="49"/>
      <c r="O1631" s="49" t="s">
        <v>5315</v>
      </c>
      <c r="P1631">
        <v>6</v>
      </c>
      <c r="Q1631" t="s">
        <v>5316</v>
      </c>
      <c r="S1631" s="49"/>
      <c r="T1631" s="49"/>
      <c r="U1631" s="49"/>
      <c r="W1631" s="49"/>
      <c r="Z1631" s="49"/>
      <c r="AA1631" s="49"/>
      <c r="AB1631" s="49"/>
    </row>
    <row r="1632" spans="1:28" x14ac:dyDescent="0.25">
      <c r="A1632" t="s">
        <v>5317</v>
      </c>
      <c r="B1632" t="s">
        <v>1142</v>
      </c>
      <c r="C1632" t="s">
        <v>96</v>
      </c>
      <c r="D1632">
        <v>3</v>
      </c>
      <c r="E1632">
        <v>35</v>
      </c>
      <c r="F1632">
        <v>7</v>
      </c>
      <c r="I1632" s="49"/>
      <c r="J1632">
        <v>2</v>
      </c>
      <c r="K1632">
        <v>1</v>
      </c>
      <c r="L1632">
        <v>2</v>
      </c>
      <c r="M1632" s="49" t="s">
        <v>610</v>
      </c>
      <c r="N1632" s="49"/>
      <c r="O1632" s="49" t="s">
        <v>1937</v>
      </c>
      <c r="P1632">
        <v>6</v>
      </c>
      <c r="Q1632" t="s">
        <v>1145</v>
      </c>
      <c r="S1632" s="49"/>
      <c r="T1632" s="49"/>
      <c r="U1632" s="49"/>
      <c r="W1632" s="49"/>
      <c r="Z1632" s="49"/>
      <c r="AA1632" s="49"/>
      <c r="AB1632" s="49"/>
    </row>
    <row r="1633" spans="1:28" x14ac:dyDescent="0.25">
      <c r="A1633" t="s">
        <v>5318</v>
      </c>
      <c r="B1633" t="s">
        <v>1146</v>
      </c>
      <c r="C1633" t="s">
        <v>363</v>
      </c>
      <c r="D1633">
        <v>1</v>
      </c>
      <c r="G1633">
        <v>360</v>
      </c>
      <c r="H1633">
        <v>0.48</v>
      </c>
      <c r="I1633" s="49" t="s">
        <v>3957</v>
      </c>
      <c r="M1633" s="49"/>
      <c r="N1633" s="49"/>
      <c r="O1633" s="49" t="s">
        <v>5319</v>
      </c>
      <c r="P1633">
        <v>6</v>
      </c>
      <c r="Q1633" t="s">
        <v>1148</v>
      </c>
      <c r="S1633" s="49"/>
      <c r="T1633" s="49"/>
      <c r="U1633" s="49"/>
      <c r="W1633" s="49"/>
      <c r="Z1633" s="49"/>
      <c r="AA1633" s="49"/>
      <c r="AB1633" s="49"/>
    </row>
    <row r="1634" spans="1:28" x14ac:dyDescent="0.25">
      <c r="A1634" t="s">
        <v>5320</v>
      </c>
      <c r="B1634" t="s">
        <v>1146</v>
      </c>
      <c r="C1634" t="s">
        <v>403</v>
      </c>
      <c r="D1634">
        <v>1</v>
      </c>
      <c r="E1634">
        <v>0</v>
      </c>
      <c r="F1634">
        <v>8</v>
      </c>
      <c r="I1634" s="49"/>
      <c r="M1634" s="49"/>
      <c r="N1634" s="49"/>
      <c r="O1634" s="49" t="s">
        <v>2818</v>
      </c>
      <c r="P1634">
        <v>6</v>
      </c>
      <c r="Q1634" t="s">
        <v>5321</v>
      </c>
      <c r="S1634" s="49"/>
      <c r="T1634" s="49"/>
      <c r="U1634" s="49"/>
      <c r="W1634" s="49"/>
      <c r="Z1634" s="49"/>
      <c r="AA1634" s="49"/>
      <c r="AB1634" s="49"/>
    </row>
    <row r="1635" spans="1:28" x14ac:dyDescent="0.25">
      <c r="A1635" t="s">
        <v>5322</v>
      </c>
      <c r="B1635" t="s">
        <v>1146</v>
      </c>
      <c r="C1635" t="s">
        <v>403</v>
      </c>
      <c r="D1635">
        <v>2</v>
      </c>
      <c r="E1635">
        <v>0</v>
      </c>
      <c r="F1635">
        <v>8</v>
      </c>
      <c r="I1635" s="49"/>
      <c r="M1635" s="49"/>
      <c r="N1635" s="49"/>
      <c r="O1635" s="49" t="s">
        <v>2818</v>
      </c>
      <c r="P1635">
        <v>6</v>
      </c>
      <c r="Q1635" t="s">
        <v>5323</v>
      </c>
      <c r="S1635" s="49"/>
      <c r="T1635" s="49"/>
      <c r="U1635" s="49"/>
      <c r="W1635" s="49"/>
      <c r="Z1635" s="49"/>
      <c r="AA1635" s="49"/>
      <c r="AB1635" s="49"/>
    </row>
    <row r="1636" spans="1:28" x14ac:dyDescent="0.25">
      <c r="A1636" t="s">
        <v>5324</v>
      </c>
      <c r="B1636" t="s">
        <v>1146</v>
      </c>
      <c r="C1636" t="s">
        <v>394</v>
      </c>
      <c r="D1636">
        <v>1</v>
      </c>
      <c r="E1636">
        <v>0</v>
      </c>
      <c r="F1636">
        <v>15</v>
      </c>
      <c r="I1636" s="49"/>
      <c r="M1636" s="49"/>
      <c r="N1636" s="49"/>
      <c r="O1636" s="49"/>
      <c r="P1636">
        <v>6</v>
      </c>
      <c r="Q1636" t="s">
        <v>5325</v>
      </c>
      <c r="S1636" s="49"/>
      <c r="T1636" s="49"/>
      <c r="U1636" s="49"/>
      <c r="W1636" s="49"/>
      <c r="Z1636" s="49"/>
      <c r="AA1636" s="49"/>
      <c r="AB1636" s="49"/>
    </row>
    <row r="1637" spans="1:28" x14ac:dyDescent="0.25">
      <c r="A1637" t="s">
        <v>5326</v>
      </c>
      <c r="B1637" t="s">
        <v>1146</v>
      </c>
      <c r="C1637" t="s">
        <v>394</v>
      </c>
      <c r="D1637">
        <v>2</v>
      </c>
      <c r="E1637">
        <v>0</v>
      </c>
      <c r="F1637">
        <v>15</v>
      </c>
      <c r="I1637" s="49"/>
      <c r="M1637" s="49"/>
      <c r="N1637" s="49"/>
      <c r="O1637" s="49" t="s">
        <v>4484</v>
      </c>
      <c r="P1637">
        <v>6</v>
      </c>
      <c r="Q1637" t="s">
        <v>5327</v>
      </c>
      <c r="S1637" s="49"/>
      <c r="T1637" s="49"/>
      <c r="U1637" s="49"/>
      <c r="W1637" s="49"/>
      <c r="Z1637" s="49"/>
      <c r="AA1637" s="49"/>
      <c r="AB1637" s="49"/>
    </row>
    <row r="1638" spans="1:28" x14ac:dyDescent="0.25">
      <c r="A1638" t="s">
        <v>5328</v>
      </c>
      <c r="B1638" t="s">
        <v>1146</v>
      </c>
      <c r="C1638" t="s">
        <v>398</v>
      </c>
      <c r="D1638">
        <v>1</v>
      </c>
      <c r="E1638">
        <v>0</v>
      </c>
      <c r="F1638">
        <v>8</v>
      </c>
      <c r="I1638" s="49"/>
      <c r="M1638" s="49"/>
      <c r="N1638" s="49"/>
      <c r="O1638" s="49" t="s">
        <v>4484</v>
      </c>
      <c r="P1638">
        <v>6</v>
      </c>
      <c r="Q1638" t="s">
        <v>5329</v>
      </c>
      <c r="S1638" s="49"/>
      <c r="T1638" s="49"/>
      <c r="U1638" s="49"/>
      <c r="W1638" s="49"/>
      <c r="Z1638" s="49"/>
      <c r="AA1638" s="49"/>
      <c r="AB1638" s="49"/>
    </row>
    <row r="1639" spans="1:28" x14ac:dyDescent="0.25">
      <c r="A1639" t="s">
        <v>5330</v>
      </c>
      <c r="B1639" t="s">
        <v>1146</v>
      </c>
      <c r="C1639" t="s">
        <v>398</v>
      </c>
      <c r="D1639">
        <v>2</v>
      </c>
      <c r="E1639">
        <v>0</v>
      </c>
      <c r="F1639">
        <v>8</v>
      </c>
      <c r="I1639" s="49"/>
      <c r="M1639" s="49"/>
      <c r="N1639" s="49"/>
      <c r="O1639" s="49" t="s">
        <v>4484</v>
      </c>
      <c r="P1639">
        <v>6</v>
      </c>
      <c r="Q1639" t="s">
        <v>5331</v>
      </c>
      <c r="S1639" s="49"/>
      <c r="T1639" s="49"/>
      <c r="U1639" s="49"/>
      <c r="W1639" s="49"/>
      <c r="Z1639" s="49"/>
      <c r="AA1639" s="49"/>
      <c r="AB1639" s="49"/>
    </row>
    <row r="1640" spans="1:28" x14ac:dyDescent="0.25">
      <c r="A1640" t="s">
        <v>5332</v>
      </c>
      <c r="B1640" t="s">
        <v>1146</v>
      </c>
      <c r="C1640" t="s">
        <v>147</v>
      </c>
      <c r="D1640">
        <v>1</v>
      </c>
      <c r="E1640">
        <v>120</v>
      </c>
      <c r="F1640">
        <v>8</v>
      </c>
      <c r="I1640" s="49"/>
      <c r="J1640">
        <v>2</v>
      </c>
      <c r="K1640">
        <v>1</v>
      </c>
      <c r="M1640" s="49" t="s">
        <v>618</v>
      </c>
      <c r="N1640" s="49"/>
      <c r="O1640" s="49" t="s">
        <v>5333</v>
      </c>
      <c r="P1640">
        <v>6</v>
      </c>
      <c r="Q1640" t="s">
        <v>5334</v>
      </c>
      <c r="S1640" s="49"/>
      <c r="T1640" s="49"/>
      <c r="U1640" s="49"/>
      <c r="W1640" s="49"/>
      <c r="Z1640" s="49"/>
      <c r="AA1640" s="49"/>
      <c r="AB1640" s="49"/>
    </row>
    <row r="1641" spans="1:28" x14ac:dyDescent="0.25">
      <c r="A1641" t="s">
        <v>5335</v>
      </c>
      <c r="B1641" t="s">
        <v>1146</v>
      </c>
      <c r="C1641" t="s">
        <v>147</v>
      </c>
      <c r="D1641">
        <v>2</v>
      </c>
      <c r="E1641">
        <v>130</v>
      </c>
      <c r="F1641">
        <v>8</v>
      </c>
      <c r="I1641" s="49"/>
      <c r="J1641">
        <v>2</v>
      </c>
      <c r="K1641">
        <v>1</v>
      </c>
      <c r="M1641" s="49" t="s">
        <v>618</v>
      </c>
      <c r="N1641" s="49"/>
      <c r="O1641" s="49" t="s">
        <v>5333</v>
      </c>
      <c r="P1641">
        <v>6</v>
      </c>
      <c r="Q1641" t="s">
        <v>5336</v>
      </c>
      <c r="S1641" s="49"/>
      <c r="T1641" s="49"/>
      <c r="U1641" s="49"/>
      <c r="W1641" s="49"/>
      <c r="Z1641" s="49"/>
      <c r="AA1641" s="49"/>
      <c r="AB1641" s="49"/>
    </row>
    <row r="1642" spans="1:28" x14ac:dyDescent="0.25">
      <c r="A1642" t="s">
        <v>5337</v>
      </c>
      <c r="B1642" t="s">
        <v>1146</v>
      </c>
      <c r="C1642" t="s">
        <v>147</v>
      </c>
      <c r="D1642">
        <v>3</v>
      </c>
      <c r="E1642">
        <v>140</v>
      </c>
      <c r="F1642">
        <v>7</v>
      </c>
      <c r="I1642" s="49"/>
      <c r="J1642">
        <v>2</v>
      </c>
      <c r="K1642">
        <v>1</v>
      </c>
      <c r="M1642" s="49" t="s">
        <v>610</v>
      </c>
      <c r="N1642" s="49"/>
      <c r="O1642" s="49" t="s">
        <v>5338</v>
      </c>
      <c r="P1642">
        <v>6</v>
      </c>
      <c r="Q1642" t="s">
        <v>5339</v>
      </c>
      <c r="S1642" s="49"/>
      <c r="T1642" s="49"/>
      <c r="U1642" s="49"/>
      <c r="W1642" s="49"/>
      <c r="Z1642" s="49"/>
      <c r="AA1642" s="49"/>
      <c r="AB1642" s="49"/>
    </row>
    <row r="1643" spans="1:28" x14ac:dyDescent="0.25">
      <c r="A1643" t="s">
        <v>5340</v>
      </c>
      <c r="B1643" t="s">
        <v>1146</v>
      </c>
      <c r="C1643" t="s">
        <v>147</v>
      </c>
      <c r="D1643">
        <v>4</v>
      </c>
      <c r="E1643">
        <v>140</v>
      </c>
      <c r="F1643">
        <v>6</v>
      </c>
      <c r="I1643" s="49"/>
      <c r="J1643">
        <v>2</v>
      </c>
      <c r="K1643">
        <v>1</v>
      </c>
      <c r="M1643" s="49" t="s">
        <v>610</v>
      </c>
      <c r="N1643" s="49"/>
      <c r="O1643" s="49" t="s">
        <v>5338</v>
      </c>
      <c r="P1643">
        <v>6</v>
      </c>
      <c r="Q1643" t="s">
        <v>5341</v>
      </c>
      <c r="S1643" s="49"/>
      <c r="T1643" s="49"/>
      <c r="U1643" s="49"/>
      <c r="W1643" s="49"/>
      <c r="Z1643" s="49"/>
      <c r="AA1643" s="49"/>
      <c r="AB1643" s="49"/>
    </row>
    <row r="1644" spans="1:28" x14ac:dyDescent="0.25">
      <c r="A1644" t="s">
        <v>5342</v>
      </c>
      <c r="B1644" t="s">
        <v>1146</v>
      </c>
      <c r="C1644" t="s">
        <v>177</v>
      </c>
      <c r="D1644">
        <v>1</v>
      </c>
      <c r="E1644">
        <v>25</v>
      </c>
      <c r="F1644">
        <v>12</v>
      </c>
      <c r="I1644" s="49"/>
      <c r="J1644">
        <v>2</v>
      </c>
      <c r="K1644">
        <v>1</v>
      </c>
      <c r="M1644" s="49" t="s">
        <v>2289</v>
      </c>
      <c r="N1644" s="49"/>
      <c r="O1644" s="49" t="s">
        <v>5343</v>
      </c>
      <c r="P1644">
        <v>6</v>
      </c>
      <c r="Q1644" t="s">
        <v>5344</v>
      </c>
      <c r="S1644" s="49"/>
      <c r="T1644" s="49"/>
      <c r="U1644" s="49"/>
      <c r="W1644" s="49"/>
      <c r="Z1644" s="49"/>
      <c r="AA1644" s="49"/>
      <c r="AB1644" s="49"/>
    </row>
    <row r="1645" spans="1:28" x14ac:dyDescent="0.25">
      <c r="A1645" t="s">
        <v>5345</v>
      </c>
      <c r="B1645" t="s">
        <v>1146</v>
      </c>
      <c r="C1645" t="s">
        <v>177</v>
      </c>
      <c r="D1645">
        <v>2</v>
      </c>
      <c r="E1645">
        <v>30</v>
      </c>
      <c r="F1645">
        <v>12</v>
      </c>
      <c r="I1645" s="49"/>
      <c r="J1645">
        <v>2</v>
      </c>
      <c r="K1645">
        <v>1</v>
      </c>
      <c r="M1645" s="49" t="s">
        <v>618</v>
      </c>
      <c r="N1645" s="49"/>
      <c r="O1645" s="49" t="s">
        <v>5346</v>
      </c>
      <c r="P1645">
        <v>6</v>
      </c>
      <c r="Q1645" t="s">
        <v>5347</v>
      </c>
      <c r="S1645" s="49"/>
      <c r="T1645" s="49"/>
      <c r="U1645" s="49"/>
      <c r="W1645" s="49"/>
      <c r="Z1645" s="49"/>
      <c r="AA1645" s="49"/>
      <c r="AB1645" s="49"/>
    </row>
    <row r="1646" spans="1:28" x14ac:dyDescent="0.25">
      <c r="A1646" t="s">
        <v>5348</v>
      </c>
      <c r="B1646" t="s">
        <v>1146</v>
      </c>
      <c r="C1646" t="s">
        <v>177</v>
      </c>
      <c r="D1646">
        <v>3</v>
      </c>
      <c r="E1646">
        <v>35</v>
      </c>
      <c r="F1646">
        <v>12</v>
      </c>
      <c r="I1646" s="49"/>
      <c r="J1646">
        <v>2</v>
      </c>
      <c r="K1646">
        <v>1</v>
      </c>
      <c r="M1646" s="49" t="s">
        <v>3856</v>
      </c>
      <c r="N1646" s="49"/>
      <c r="O1646" s="49" t="s">
        <v>5349</v>
      </c>
      <c r="P1646">
        <v>6</v>
      </c>
      <c r="Q1646" t="s">
        <v>5350</v>
      </c>
      <c r="S1646" s="49"/>
      <c r="T1646" s="49"/>
      <c r="U1646" s="49"/>
      <c r="W1646" s="49"/>
      <c r="Z1646" s="49"/>
      <c r="AA1646" s="49"/>
      <c r="AB1646" s="49"/>
    </row>
    <row r="1647" spans="1:28" x14ac:dyDescent="0.25">
      <c r="A1647" t="s">
        <v>5351</v>
      </c>
      <c r="B1647" t="s">
        <v>1146</v>
      </c>
      <c r="C1647" t="s">
        <v>309</v>
      </c>
      <c r="D1647">
        <v>1</v>
      </c>
      <c r="E1647">
        <v>15</v>
      </c>
      <c r="F1647">
        <v>12</v>
      </c>
      <c r="I1647" s="49"/>
      <c r="J1647">
        <v>1</v>
      </c>
      <c r="K1647">
        <v>1</v>
      </c>
      <c r="L1647">
        <v>1</v>
      </c>
      <c r="M1647" s="49" t="s">
        <v>610</v>
      </c>
      <c r="N1647" s="49"/>
      <c r="O1647" s="49" t="s">
        <v>5352</v>
      </c>
      <c r="P1647">
        <v>6</v>
      </c>
      <c r="Q1647" t="s">
        <v>5353</v>
      </c>
      <c r="S1647" s="49"/>
      <c r="T1647" s="49"/>
      <c r="U1647" s="49"/>
      <c r="W1647" s="49"/>
      <c r="Z1647" s="49"/>
      <c r="AA1647" s="49"/>
      <c r="AB1647" s="49"/>
    </row>
    <row r="1648" spans="1:28" x14ac:dyDescent="0.25">
      <c r="A1648" t="s">
        <v>5354</v>
      </c>
      <c r="B1648" t="s">
        <v>1146</v>
      </c>
      <c r="C1648" t="s">
        <v>309</v>
      </c>
      <c r="D1648">
        <v>2</v>
      </c>
      <c r="E1648">
        <v>10</v>
      </c>
      <c r="F1648">
        <v>15</v>
      </c>
      <c r="I1648" s="49"/>
      <c r="J1648">
        <v>1</v>
      </c>
      <c r="K1648">
        <v>2</v>
      </c>
      <c r="L1648">
        <v>2</v>
      </c>
      <c r="M1648" s="49" t="s">
        <v>3856</v>
      </c>
      <c r="N1648" s="49"/>
      <c r="O1648" s="49" t="s">
        <v>5355</v>
      </c>
      <c r="P1648">
        <v>6</v>
      </c>
      <c r="Q1648" t="s">
        <v>5356</v>
      </c>
      <c r="S1648" s="49"/>
      <c r="T1648" s="49"/>
      <c r="U1648" s="49"/>
      <c r="W1648" s="49"/>
      <c r="Z1648" s="49"/>
      <c r="AA1648" s="49"/>
      <c r="AB1648" s="49"/>
    </row>
    <row r="1649" spans="1:28" x14ac:dyDescent="0.25">
      <c r="A1649" t="s">
        <v>5357</v>
      </c>
      <c r="B1649" t="s">
        <v>1146</v>
      </c>
      <c r="C1649" t="s">
        <v>309</v>
      </c>
      <c r="D1649">
        <v>3</v>
      </c>
      <c r="E1649">
        <v>10</v>
      </c>
      <c r="F1649">
        <v>15</v>
      </c>
      <c r="I1649" s="49"/>
      <c r="J1649">
        <v>1</v>
      </c>
      <c r="K1649">
        <v>2</v>
      </c>
      <c r="L1649">
        <v>2</v>
      </c>
      <c r="M1649" s="49" t="s">
        <v>3856</v>
      </c>
      <c r="N1649" s="49"/>
      <c r="O1649" s="49" t="s">
        <v>5355</v>
      </c>
      <c r="P1649">
        <v>6</v>
      </c>
      <c r="Q1649" t="s">
        <v>5358</v>
      </c>
      <c r="S1649" s="49"/>
      <c r="T1649" s="49"/>
      <c r="U1649" s="49"/>
      <c r="W1649" s="49"/>
      <c r="Z1649" s="49"/>
      <c r="AA1649" s="49"/>
      <c r="AB1649" s="49"/>
    </row>
    <row r="1650" spans="1:28" x14ac:dyDescent="0.25">
      <c r="A1650" t="s">
        <v>5359</v>
      </c>
      <c r="B1650" t="s">
        <v>1146</v>
      </c>
      <c r="C1650" t="s">
        <v>222</v>
      </c>
      <c r="D1650">
        <v>1</v>
      </c>
      <c r="E1650">
        <v>22.5</v>
      </c>
      <c r="F1650">
        <v>12</v>
      </c>
      <c r="I1650" s="49"/>
      <c r="J1650">
        <v>3</v>
      </c>
      <c r="K1650">
        <v>1</v>
      </c>
      <c r="L1650">
        <v>3</v>
      </c>
      <c r="M1650" s="49" t="s">
        <v>3856</v>
      </c>
      <c r="N1650" s="49"/>
      <c r="O1650" s="49" t="s">
        <v>4103</v>
      </c>
      <c r="P1650">
        <v>6</v>
      </c>
      <c r="Q1650" t="s">
        <v>5360</v>
      </c>
      <c r="S1650" s="49"/>
      <c r="T1650" s="49"/>
      <c r="U1650" s="49"/>
      <c r="W1650" s="49"/>
      <c r="Z1650" s="49"/>
      <c r="AA1650" s="49"/>
      <c r="AB1650" s="49"/>
    </row>
    <row r="1651" spans="1:28" x14ac:dyDescent="0.25">
      <c r="A1651" t="s">
        <v>5361</v>
      </c>
      <c r="B1651" t="s">
        <v>1146</v>
      </c>
      <c r="C1651" t="s">
        <v>222</v>
      </c>
      <c r="D1651">
        <v>2</v>
      </c>
      <c r="E1651">
        <v>22.5</v>
      </c>
      <c r="F1651">
        <v>12</v>
      </c>
      <c r="I1651" s="49"/>
      <c r="J1651">
        <v>3</v>
      </c>
      <c r="K1651">
        <v>1</v>
      </c>
      <c r="L1651">
        <v>3</v>
      </c>
      <c r="M1651" s="49" t="s">
        <v>3856</v>
      </c>
      <c r="N1651" s="49"/>
      <c r="O1651" s="49" t="s">
        <v>4103</v>
      </c>
      <c r="P1651">
        <v>6</v>
      </c>
      <c r="Q1651" t="s">
        <v>5362</v>
      </c>
      <c r="S1651" s="49"/>
      <c r="T1651" s="49"/>
      <c r="U1651" s="49"/>
      <c r="W1651" s="49"/>
      <c r="Z1651" s="49"/>
      <c r="AA1651" s="49"/>
      <c r="AB1651" s="49"/>
    </row>
    <row r="1652" spans="1:28" x14ac:dyDescent="0.25">
      <c r="A1652" t="s">
        <v>5363</v>
      </c>
      <c r="B1652" t="s">
        <v>1146</v>
      </c>
      <c r="C1652" t="s">
        <v>222</v>
      </c>
      <c r="D1652">
        <v>3</v>
      </c>
      <c r="E1652">
        <v>22.5</v>
      </c>
      <c r="F1652">
        <v>12</v>
      </c>
      <c r="I1652" s="49"/>
      <c r="J1652">
        <v>3</v>
      </c>
      <c r="K1652">
        <v>1</v>
      </c>
      <c r="L1652">
        <v>3</v>
      </c>
      <c r="M1652" s="49" t="s">
        <v>3856</v>
      </c>
      <c r="N1652" s="49"/>
      <c r="O1652" s="49" t="s">
        <v>4103</v>
      </c>
      <c r="P1652">
        <v>6</v>
      </c>
      <c r="Q1652" t="s">
        <v>5364</v>
      </c>
      <c r="S1652" s="49"/>
      <c r="T1652" s="49"/>
      <c r="U1652" s="49"/>
      <c r="W1652" s="49"/>
      <c r="Z1652" s="49"/>
      <c r="AA1652" s="49"/>
      <c r="AB1652" s="49"/>
    </row>
    <row r="1653" spans="1:28" x14ac:dyDescent="0.25">
      <c r="A1653" t="s">
        <v>5365</v>
      </c>
      <c r="B1653" t="s">
        <v>1146</v>
      </c>
      <c r="C1653" t="s">
        <v>415</v>
      </c>
      <c r="D1653">
        <v>1</v>
      </c>
      <c r="E1653">
        <v>20</v>
      </c>
      <c r="G1653">
        <v>20</v>
      </c>
      <c r="I1653" s="49"/>
      <c r="M1653" s="49"/>
      <c r="N1653" s="49"/>
      <c r="O1653" s="49"/>
      <c r="P1653">
        <v>6</v>
      </c>
      <c r="Q1653" t="s">
        <v>5366</v>
      </c>
      <c r="S1653" s="49"/>
      <c r="T1653" s="49"/>
      <c r="U1653" s="49"/>
      <c r="W1653" s="49"/>
      <c r="Z1653" s="49"/>
      <c r="AA1653" s="49"/>
      <c r="AB1653" s="49"/>
    </row>
    <row r="1654" spans="1:28" x14ac:dyDescent="0.25">
      <c r="A1654" t="s">
        <v>5367</v>
      </c>
      <c r="B1654" t="s">
        <v>1146</v>
      </c>
      <c r="C1654" t="s">
        <v>420</v>
      </c>
      <c r="D1654">
        <v>1</v>
      </c>
      <c r="E1654">
        <v>45</v>
      </c>
      <c r="F1654">
        <v>10</v>
      </c>
      <c r="I1654" s="49"/>
      <c r="M1654" s="49"/>
      <c r="N1654" s="49"/>
      <c r="O1654" s="49" t="s">
        <v>5368</v>
      </c>
      <c r="P1654">
        <v>6</v>
      </c>
      <c r="Q1654" t="s">
        <v>5369</v>
      </c>
      <c r="S1654" s="49"/>
      <c r="T1654" s="49"/>
      <c r="U1654" s="49"/>
      <c r="W1654" s="49"/>
      <c r="Z1654" s="49"/>
      <c r="AA1654" s="49"/>
      <c r="AB1654" s="49"/>
    </row>
    <row r="1655" spans="1:28" x14ac:dyDescent="0.25">
      <c r="A1655" t="s">
        <v>5370</v>
      </c>
      <c r="B1655" t="s">
        <v>1146</v>
      </c>
      <c r="C1655" t="s">
        <v>420</v>
      </c>
      <c r="D1655">
        <v>2</v>
      </c>
      <c r="E1655">
        <v>50</v>
      </c>
      <c r="F1655">
        <v>13</v>
      </c>
      <c r="I1655" s="49"/>
      <c r="M1655" s="49"/>
      <c r="N1655" s="49"/>
      <c r="O1655" s="49" t="s">
        <v>5371</v>
      </c>
      <c r="P1655">
        <v>6</v>
      </c>
      <c r="Q1655" t="s">
        <v>5372</v>
      </c>
      <c r="S1655" s="49"/>
      <c r="T1655" s="49"/>
      <c r="U1655" s="49"/>
      <c r="W1655" s="49"/>
      <c r="Z1655" s="49"/>
      <c r="AA1655" s="49"/>
      <c r="AB1655" s="49"/>
    </row>
    <row r="1656" spans="1:28" x14ac:dyDescent="0.25">
      <c r="A1656" t="s">
        <v>5373</v>
      </c>
      <c r="B1656" t="s">
        <v>1146</v>
      </c>
      <c r="C1656" t="s">
        <v>420</v>
      </c>
      <c r="D1656">
        <v>3</v>
      </c>
      <c r="E1656">
        <v>25</v>
      </c>
      <c r="F1656">
        <v>10</v>
      </c>
      <c r="I1656" s="49"/>
      <c r="M1656" s="49"/>
      <c r="N1656" s="49"/>
      <c r="O1656" s="49" t="s">
        <v>5374</v>
      </c>
      <c r="P1656">
        <v>6</v>
      </c>
      <c r="Q1656" t="s">
        <v>1149</v>
      </c>
      <c r="S1656" s="49"/>
      <c r="T1656" s="49"/>
      <c r="U1656" s="49"/>
      <c r="W1656" s="49"/>
      <c r="Z1656" s="49"/>
      <c r="AA1656" s="49"/>
      <c r="AB1656" s="49"/>
    </row>
    <row r="1657" spans="1:28" x14ac:dyDescent="0.25">
      <c r="A1657" t="s">
        <v>5375</v>
      </c>
      <c r="B1657" t="s">
        <v>1150</v>
      </c>
      <c r="C1657" t="s">
        <v>363</v>
      </c>
      <c r="D1657">
        <v>1</v>
      </c>
      <c r="G1657">
        <v>300</v>
      </c>
      <c r="H1657">
        <v>0.55000000000000004</v>
      </c>
      <c r="I1657" s="49" t="s">
        <v>3957</v>
      </c>
      <c r="M1657" s="49"/>
      <c r="N1657" s="49"/>
      <c r="O1657" s="49" t="s">
        <v>5376</v>
      </c>
      <c r="P1657">
        <v>6</v>
      </c>
      <c r="Q1657" t="s">
        <v>1152</v>
      </c>
      <c r="S1657" s="49"/>
      <c r="T1657" s="49"/>
      <c r="U1657" s="49"/>
      <c r="W1657" s="49"/>
      <c r="Z1657" s="49"/>
      <c r="AA1657" s="49"/>
      <c r="AB1657" s="49"/>
    </row>
    <row r="1658" spans="1:28" x14ac:dyDescent="0.25">
      <c r="A1658" t="s">
        <v>5377</v>
      </c>
      <c r="B1658" t="s">
        <v>1150</v>
      </c>
      <c r="C1658" t="s">
        <v>15</v>
      </c>
      <c r="D1658">
        <v>1</v>
      </c>
      <c r="E1658">
        <v>75</v>
      </c>
      <c r="G1658">
        <v>60</v>
      </c>
      <c r="I1658" s="49"/>
      <c r="M1658" s="49"/>
      <c r="N1658" s="49"/>
      <c r="O1658" s="49" t="s">
        <v>5279</v>
      </c>
      <c r="P1658">
        <v>6</v>
      </c>
      <c r="Q1658" t="s">
        <v>5378</v>
      </c>
      <c r="S1658" s="49"/>
      <c r="T1658" s="49"/>
      <c r="U1658" s="49"/>
      <c r="W1658" s="49"/>
      <c r="Z1658" s="49"/>
      <c r="AA1658" s="49"/>
      <c r="AB1658" s="49"/>
    </row>
    <row r="1659" spans="1:28" x14ac:dyDescent="0.25">
      <c r="A1659" t="s">
        <v>5379</v>
      </c>
      <c r="B1659" t="s">
        <v>1150</v>
      </c>
      <c r="C1659" t="s">
        <v>15</v>
      </c>
      <c r="D1659">
        <v>2</v>
      </c>
      <c r="E1659">
        <v>75</v>
      </c>
      <c r="G1659">
        <v>60</v>
      </c>
      <c r="I1659" s="49"/>
      <c r="M1659" s="49"/>
      <c r="N1659" s="49"/>
      <c r="O1659" s="49" t="s">
        <v>5279</v>
      </c>
      <c r="P1659">
        <v>6</v>
      </c>
      <c r="Q1659" t="s">
        <v>5380</v>
      </c>
      <c r="S1659" s="49"/>
      <c r="T1659" s="49"/>
      <c r="U1659" s="49"/>
      <c r="W1659" s="49"/>
      <c r="Z1659" s="49"/>
      <c r="AA1659" s="49"/>
      <c r="AB1659" s="49"/>
    </row>
    <row r="1660" spans="1:28" x14ac:dyDescent="0.25">
      <c r="A1660" t="s">
        <v>5381</v>
      </c>
      <c r="B1660" t="s">
        <v>1150</v>
      </c>
      <c r="C1660" t="s">
        <v>15</v>
      </c>
      <c r="D1660">
        <v>3</v>
      </c>
      <c r="E1660">
        <v>75</v>
      </c>
      <c r="G1660">
        <v>58.8</v>
      </c>
      <c r="I1660" s="49"/>
      <c r="M1660" s="49"/>
      <c r="N1660" s="49"/>
      <c r="O1660" s="49" t="s">
        <v>5279</v>
      </c>
      <c r="P1660">
        <v>6</v>
      </c>
      <c r="Q1660" t="s">
        <v>5382</v>
      </c>
      <c r="S1660" s="49"/>
      <c r="T1660" s="49"/>
      <c r="U1660" s="49"/>
      <c r="W1660" s="49"/>
      <c r="Z1660" s="49"/>
      <c r="AA1660" s="49"/>
      <c r="AB1660" s="49"/>
    </row>
    <row r="1661" spans="1:28" x14ac:dyDescent="0.25">
      <c r="A1661" t="s">
        <v>5383</v>
      </c>
      <c r="B1661" t="s">
        <v>1150</v>
      </c>
      <c r="C1661" t="s">
        <v>15</v>
      </c>
      <c r="D1661">
        <v>4</v>
      </c>
      <c r="E1661">
        <v>75</v>
      </c>
      <c r="G1661">
        <v>57</v>
      </c>
      <c r="I1661" s="49"/>
      <c r="M1661" s="49"/>
      <c r="N1661" s="49"/>
      <c r="O1661" s="49" t="s">
        <v>5279</v>
      </c>
      <c r="P1661">
        <v>6</v>
      </c>
      <c r="Q1661" t="s">
        <v>5384</v>
      </c>
      <c r="S1661" s="49"/>
      <c r="T1661" s="49"/>
      <c r="U1661" s="49"/>
      <c r="W1661" s="49"/>
      <c r="Z1661" s="49"/>
      <c r="AA1661" s="49"/>
      <c r="AB1661" s="49"/>
    </row>
    <row r="1662" spans="1:28" x14ac:dyDescent="0.25">
      <c r="A1662" t="s">
        <v>5385</v>
      </c>
      <c r="B1662" t="s">
        <v>1150</v>
      </c>
      <c r="C1662" t="s">
        <v>55</v>
      </c>
      <c r="D1662">
        <v>1</v>
      </c>
      <c r="E1662">
        <v>50</v>
      </c>
      <c r="F1662">
        <v>12</v>
      </c>
      <c r="I1662" s="49"/>
      <c r="J1662">
        <v>2</v>
      </c>
      <c r="K1662">
        <v>1.5</v>
      </c>
      <c r="L1662">
        <v>2</v>
      </c>
      <c r="M1662" s="49" t="s">
        <v>618</v>
      </c>
      <c r="N1662" s="49"/>
      <c r="O1662" s="49" t="s">
        <v>5386</v>
      </c>
      <c r="P1662">
        <v>6</v>
      </c>
      <c r="Q1662" t="s">
        <v>5387</v>
      </c>
      <c r="S1662" s="49"/>
      <c r="T1662" s="49"/>
      <c r="U1662" s="49"/>
      <c r="W1662" s="49"/>
      <c r="Z1662" s="49"/>
      <c r="AA1662" s="49"/>
      <c r="AB1662" s="49"/>
    </row>
    <row r="1663" spans="1:28" x14ac:dyDescent="0.25">
      <c r="A1663" t="s">
        <v>5388</v>
      </c>
      <c r="B1663" t="s">
        <v>1150</v>
      </c>
      <c r="C1663" t="s">
        <v>55</v>
      </c>
      <c r="D1663">
        <v>2</v>
      </c>
      <c r="E1663">
        <v>57.5</v>
      </c>
      <c r="F1663">
        <v>12</v>
      </c>
      <c r="I1663" s="49"/>
      <c r="J1663">
        <v>2</v>
      </c>
      <c r="K1663">
        <v>1.5</v>
      </c>
      <c r="L1663">
        <v>2</v>
      </c>
      <c r="M1663" s="49" t="s">
        <v>3856</v>
      </c>
      <c r="N1663" s="49"/>
      <c r="O1663" s="49" t="s">
        <v>5389</v>
      </c>
      <c r="P1663">
        <v>6</v>
      </c>
      <c r="Q1663" t="s">
        <v>5390</v>
      </c>
      <c r="S1663" s="49"/>
      <c r="T1663" s="49"/>
      <c r="U1663" s="49"/>
      <c r="W1663" s="49"/>
      <c r="Z1663" s="49"/>
      <c r="AA1663" s="49"/>
      <c r="AB1663" s="49"/>
    </row>
    <row r="1664" spans="1:28" x14ac:dyDescent="0.25">
      <c r="A1664" t="s">
        <v>5391</v>
      </c>
      <c r="B1664" t="s">
        <v>1150</v>
      </c>
      <c r="C1664" t="s">
        <v>55</v>
      </c>
      <c r="D1664">
        <v>3</v>
      </c>
      <c r="E1664">
        <v>65</v>
      </c>
      <c r="F1664">
        <v>10</v>
      </c>
      <c r="I1664" s="49"/>
      <c r="J1664">
        <v>2</v>
      </c>
      <c r="K1664">
        <v>1.5</v>
      </c>
      <c r="L1664">
        <v>2</v>
      </c>
      <c r="M1664" s="49" t="s">
        <v>3856</v>
      </c>
      <c r="N1664" s="49"/>
      <c r="O1664" s="49" t="s">
        <v>5389</v>
      </c>
      <c r="P1664">
        <v>6</v>
      </c>
      <c r="Q1664" t="s">
        <v>5392</v>
      </c>
      <c r="S1664" s="49"/>
      <c r="T1664" s="49"/>
      <c r="U1664" s="49"/>
      <c r="W1664" s="49"/>
      <c r="Z1664" s="49"/>
      <c r="AA1664" s="49"/>
      <c r="AB1664" s="49"/>
    </row>
    <row r="1665" spans="1:28" x14ac:dyDescent="0.25">
      <c r="A1665" t="s">
        <v>5393</v>
      </c>
      <c r="B1665" t="s">
        <v>1150</v>
      </c>
      <c r="C1665" t="s">
        <v>55</v>
      </c>
      <c r="D1665">
        <v>4</v>
      </c>
      <c r="E1665">
        <v>65</v>
      </c>
      <c r="F1665">
        <v>9</v>
      </c>
      <c r="I1665" s="49"/>
      <c r="J1665">
        <v>2</v>
      </c>
      <c r="K1665">
        <v>1.5</v>
      </c>
      <c r="L1665">
        <v>2</v>
      </c>
      <c r="M1665" s="49" t="s">
        <v>610</v>
      </c>
      <c r="N1665" s="49"/>
      <c r="O1665" s="49" t="s">
        <v>5394</v>
      </c>
      <c r="P1665">
        <v>6</v>
      </c>
      <c r="Q1665" t="s">
        <v>5395</v>
      </c>
      <c r="S1665" s="49"/>
      <c r="T1665" s="49"/>
      <c r="U1665" s="49"/>
      <c r="W1665" s="49"/>
      <c r="Z1665" s="49"/>
      <c r="AA1665" s="49"/>
      <c r="AB1665" s="49"/>
    </row>
    <row r="1666" spans="1:28" x14ac:dyDescent="0.25">
      <c r="A1666" t="s">
        <v>5396</v>
      </c>
      <c r="B1666" t="s">
        <v>1150</v>
      </c>
      <c r="C1666" t="s">
        <v>79</v>
      </c>
      <c r="D1666">
        <v>1</v>
      </c>
      <c r="E1666">
        <v>10</v>
      </c>
      <c r="F1666">
        <v>15</v>
      </c>
      <c r="I1666" s="49"/>
      <c r="J1666">
        <v>1</v>
      </c>
      <c r="K1666">
        <v>1</v>
      </c>
      <c r="L1666">
        <v>1</v>
      </c>
      <c r="M1666" s="49"/>
      <c r="N1666" s="49"/>
      <c r="O1666" s="49" t="s">
        <v>5397</v>
      </c>
      <c r="P1666">
        <v>6</v>
      </c>
      <c r="Q1666" t="s">
        <v>5398</v>
      </c>
      <c r="S1666" s="49"/>
      <c r="T1666" s="49"/>
      <c r="U1666" s="49"/>
      <c r="W1666" s="49"/>
      <c r="Z1666" s="49"/>
      <c r="AA1666" s="49"/>
      <c r="AB1666" s="49"/>
    </row>
    <row r="1667" spans="1:28" x14ac:dyDescent="0.25">
      <c r="A1667" t="s">
        <v>5399</v>
      </c>
      <c r="B1667" t="s">
        <v>1150</v>
      </c>
      <c r="C1667" t="s">
        <v>79</v>
      </c>
      <c r="D1667">
        <v>2</v>
      </c>
      <c r="E1667">
        <v>20</v>
      </c>
      <c r="F1667">
        <v>15</v>
      </c>
      <c r="I1667" s="49"/>
      <c r="J1667">
        <v>2</v>
      </c>
      <c r="K1667">
        <v>2</v>
      </c>
      <c r="L1667">
        <v>2</v>
      </c>
      <c r="M1667" s="49" t="s">
        <v>618</v>
      </c>
      <c r="N1667" s="49"/>
      <c r="O1667" s="49" t="s">
        <v>5400</v>
      </c>
      <c r="P1667">
        <v>6</v>
      </c>
      <c r="Q1667" t="s">
        <v>5401</v>
      </c>
      <c r="S1667" s="49"/>
      <c r="T1667" s="49"/>
      <c r="U1667" s="49"/>
      <c r="W1667" s="49"/>
      <c r="Z1667" s="49"/>
      <c r="AA1667" s="49"/>
      <c r="AB1667" s="49"/>
    </row>
    <row r="1668" spans="1:28" x14ac:dyDescent="0.25">
      <c r="A1668" t="s">
        <v>5402</v>
      </c>
      <c r="B1668" t="s">
        <v>1150</v>
      </c>
      <c r="C1668" t="s">
        <v>79</v>
      </c>
      <c r="D1668">
        <v>3</v>
      </c>
      <c r="E1668">
        <v>25</v>
      </c>
      <c r="F1668">
        <v>15</v>
      </c>
      <c r="I1668" s="49"/>
      <c r="J1668">
        <v>2</v>
      </c>
      <c r="K1668">
        <v>2</v>
      </c>
      <c r="L1668">
        <v>2</v>
      </c>
      <c r="M1668" s="49" t="s">
        <v>618</v>
      </c>
      <c r="N1668" s="49"/>
      <c r="O1668" s="49" t="s">
        <v>5400</v>
      </c>
      <c r="P1668">
        <v>6</v>
      </c>
      <c r="Q1668" t="s">
        <v>5403</v>
      </c>
      <c r="S1668" s="49"/>
      <c r="T1668" s="49"/>
      <c r="U1668" s="49"/>
      <c r="W1668" s="49"/>
      <c r="Z1668" s="49"/>
      <c r="AA1668" s="49"/>
      <c r="AB1668" s="49"/>
    </row>
    <row r="1669" spans="1:28" x14ac:dyDescent="0.25">
      <c r="A1669" t="s">
        <v>5404</v>
      </c>
      <c r="B1669" t="s">
        <v>1150</v>
      </c>
      <c r="C1669" t="s">
        <v>79</v>
      </c>
      <c r="D1669">
        <v>4</v>
      </c>
      <c r="E1669">
        <v>30</v>
      </c>
      <c r="F1669">
        <v>15</v>
      </c>
      <c r="I1669" s="49"/>
      <c r="J1669">
        <v>2</v>
      </c>
      <c r="K1669">
        <v>2</v>
      </c>
      <c r="L1669">
        <v>2</v>
      </c>
      <c r="M1669" s="49" t="s">
        <v>610</v>
      </c>
      <c r="N1669" s="49"/>
      <c r="O1669" s="49" t="s">
        <v>5405</v>
      </c>
      <c r="P1669">
        <v>6</v>
      </c>
      <c r="Q1669" t="s">
        <v>5406</v>
      </c>
      <c r="S1669" s="49"/>
      <c r="T1669" s="49"/>
      <c r="U1669" s="49"/>
      <c r="W1669" s="49"/>
      <c r="Z1669" s="49"/>
      <c r="AA1669" s="49"/>
      <c r="AB1669" s="49"/>
    </row>
    <row r="1670" spans="1:28" x14ac:dyDescent="0.25">
      <c r="A1670" t="s">
        <v>5407</v>
      </c>
      <c r="B1670" t="s">
        <v>1150</v>
      </c>
      <c r="C1670" t="s">
        <v>99</v>
      </c>
      <c r="D1670">
        <v>1</v>
      </c>
      <c r="E1670">
        <v>22.5</v>
      </c>
      <c r="F1670">
        <v>12</v>
      </c>
      <c r="I1670" s="49"/>
      <c r="J1670">
        <v>2</v>
      </c>
      <c r="K1670">
        <v>1</v>
      </c>
      <c r="L1670">
        <v>3</v>
      </c>
      <c r="M1670" s="49" t="s">
        <v>3856</v>
      </c>
      <c r="N1670" s="49"/>
      <c r="O1670" s="49" t="s">
        <v>5203</v>
      </c>
      <c r="P1670">
        <v>6</v>
      </c>
      <c r="Q1670" t="s">
        <v>5408</v>
      </c>
      <c r="S1670" s="49"/>
      <c r="T1670" s="49"/>
      <c r="U1670" s="49"/>
      <c r="W1670" s="49"/>
      <c r="Z1670" s="49"/>
      <c r="AA1670" s="49"/>
      <c r="AB1670" s="49"/>
    </row>
    <row r="1671" spans="1:28" x14ac:dyDescent="0.25">
      <c r="A1671" t="s">
        <v>5409</v>
      </c>
      <c r="B1671" t="s">
        <v>1150</v>
      </c>
      <c r="C1671" t="s">
        <v>99</v>
      </c>
      <c r="D1671">
        <v>2</v>
      </c>
      <c r="E1671">
        <v>25</v>
      </c>
      <c r="F1671">
        <v>12</v>
      </c>
      <c r="I1671" s="49"/>
      <c r="J1671">
        <v>2</v>
      </c>
      <c r="K1671">
        <v>1</v>
      </c>
      <c r="L1671">
        <v>3</v>
      </c>
      <c r="M1671" s="49" t="s">
        <v>610</v>
      </c>
      <c r="N1671" s="49"/>
      <c r="O1671" s="49" t="s">
        <v>2350</v>
      </c>
      <c r="P1671">
        <v>6</v>
      </c>
      <c r="Q1671" t="s">
        <v>5410</v>
      </c>
      <c r="S1671" s="49"/>
      <c r="T1671" s="49"/>
      <c r="U1671" s="49"/>
      <c r="W1671" s="49"/>
      <c r="Z1671" s="49"/>
      <c r="AA1671" s="49"/>
      <c r="AB1671" s="49"/>
    </row>
    <row r="1672" spans="1:28" x14ac:dyDescent="0.25">
      <c r="A1672" t="s">
        <v>5411</v>
      </c>
      <c r="B1672" t="s">
        <v>1150</v>
      </c>
      <c r="C1672" t="s">
        <v>99</v>
      </c>
      <c r="D1672">
        <v>3</v>
      </c>
      <c r="E1672">
        <v>25</v>
      </c>
      <c r="F1672">
        <v>10</v>
      </c>
      <c r="I1672" s="49"/>
      <c r="J1672">
        <v>2</v>
      </c>
      <c r="K1672">
        <v>1</v>
      </c>
      <c r="L1672">
        <v>3</v>
      </c>
      <c r="M1672" s="49" t="s">
        <v>610</v>
      </c>
      <c r="N1672" s="49"/>
      <c r="O1672" s="49" t="s">
        <v>2350</v>
      </c>
      <c r="P1672">
        <v>6</v>
      </c>
      <c r="Q1672" t="s">
        <v>1153</v>
      </c>
      <c r="S1672" s="49"/>
      <c r="T1672" s="49"/>
      <c r="U1672" s="49"/>
      <c r="W1672" s="49"/>
      <c r="Z1672" s="49"/>
      <c r="AA1672" s="49"/>
      <c r="AB1672" s="49"/>
    </row>
    <row r="1673" spans="1:28" x14ac:dyDescent="0.25">
      <c r="A1673" t="s">
        <v>5412</v>
      </c>
      <c r="B1673" t="s">
        <v>1154</v>
      </c>
      <c r="C1673" t="s">
        <v>112</v>
      </c>
      <c r="D1673">
        <v>1</v>
      </c>
      <c r="E1673">
        <v>60</v>
      </c>
      <c r="F1673">
        <v>15</v>
      </c>
      <c r="I1673" s="49"/>
      <c r="J1673">
        <v>2</v>
      </c>
      <c r="K1673">
        <v>1</v>
      </c>
      <c r="L1673">
        <v>3</v>
      </c>
      <c r="M1673" s="49" t="s">
        <v>2289</v>
      </c>
      <c r="N1673" s="49"/>
      <c r="O1673" s="49" t="s">
        <v>5413</v>
      </c>
      <c r="P1673">
        <v>6</v>
      </c>
      <c r="Q1673" t="s">
        <v>1156</v>
      </c>
      <c r="S1673" s="49"/>
      <c r="T1673" s="49"/>
      <c r="U1673" s="49"/>
      <c r="W1673" s="49"/>
      <c r="Z1673" s="49"/>
      <c r="AA1673" s="49"/>
      <c r="AB1673" s="49"/>
    </row>
    <row r="1674" spans="1:28" x14ac:dyDescent="0.25">
      <c r="A1674" t="s">
        <v>5414</v>
      </c>
      <c r="B1674" t="s">
        <v>1154</v>
      </c>
      <c r="C1674" t="s">
        <v>112</v>
      </c>
      <c r="D1674">
        <v>2</v>
      </c>
      <c r="E1674">
        <v>70</v>
      </c>
      <c r="F1674">
        <v>15</v>
      </c>
      <c r="I1674" s="49"/>
      <c r="J1674">
        <v>2</v>
      </c>
      <c r="K1674">
        <v>1</v>
      </c>
      <c r="L1674">
        <v>3</v>
      </c>
      <c r="M1674" s="49" t="s">
        <v>618</v>
      </c>
      <c r="N1674" s="49"/>
      <c r="O1674" s="49" t="s">
        <v>3189</v>
      </c>
      <c r="P1674">
        <v>6</v>
      </c>
      <c r="Q1674" t="s">
        <v>5415</v>
      </c>
      <c r="S1674" s="49"/>
      <c r="T1674" s="49"/>
      <c r="U1674" s="49"/>
      <c r="W1674" s="49"/>
      <c r="Z1674" s="49"/>
      <c r="AA1674" s="49"/>
      <c r="AB1674" s="49"/>
    </row>
    <row r="1675" spans="1:28" x14ac:dyDescent="0.25">
      <c r="A1675" t="s">
        <v>5416</v>
      </c>
      <c r="B1675" t="s">
        <v>1154</v>
      </c>
      <c r="C1675" t="s">
        <v>112</v>
      </c>
      <c r="D1675">
        <v>3</v>
      </c>
      <c r="E1675">
        <v>70</v>
      </c>
      <c r="F1675">
        <v>15</v>
      </c>
      <c r="I1675" s="49"/>
      <c r="J1675">
        <v>2</v>
      </c>
      <c r="K1675">
        <v>1</v>
      </c>
      <c r="L1675">
        <v>3</v>
      </c>
      <c r="M1675" s="49" t="s">
        <v>618</v>
      </c>
      <c r="N1675" s="49"/>
      <c r="O1675" s="49" t="s">
        <v>3189</v>
      </c>
      <c r="P1675">
        <v>6</v>
      </c>
      <c r="Q1675" t="s">
        <v>5417</v>
      </c>
      <c r="S1675" s="49"/>
      <c r="T1675" s="49"/>
      <c r="U1675" s="49"/>
      <c r="W1675" s="49"/>
      <c r="Z1675" s="49"/>
      <c r="AA1675" s="49"/>
      <c r="AB1675" s="49"/>
    </row>
    <row r="1676" spans="1:28" x14ac:dyDescent="0.25">
      <c r="A1676" t="s">
        <v>5418</v>
      </c>
      <c r="B1676" t="s">
        <v>1154</v>
      </c>
      <c r="C1676" t="s">
        <v>229</v>
      </c>
      <c r="D1676">
        <v>1</v>
      </c>
      <c r="E1676">
        <v>22.5</v>
      </c>
      <c r="F1676">
        <v>15</v>
      </c>
      <c r="I1676" s="49"/>
      <c r="J1676">
        <v>3</v>
      </c>
      <c r="K1676">
        <v>1</v>
      </c>
      <c r="L1676">
        <v>3</v>
      </c>
      <c r="M1676" s="49" t="s">
        <v>3856</v>
      </c>
      <c r="N1676" s="49"/>
      <c r="O1676" s="49" t="s">
        <v>5419</v>
      </c>
      <c r="P1676">
        <v>6</v>
      </c>
      <c r="Q1676" t="s">
        <v>5420</v>
      </c>
      <c r="S1676" s="49"/>
      <c r="T1676" s="49"/>
      <c r="U1676" s="49"/>
      <c r="W1676" s="49"/>
      <c r="Z1676" s="49"/>
      <c r="AA1676" s="49"/>
      <c r="AB1676" s="49"/>
    </row>
    <row r="1677" spans="1:28" x14ac:dyDescent="0.25">
      <c r="A1677" t="s">
        <v>5421</v>
      </c>
      <c r="B1677" t="s">
        <v>1154</v>
      </c>
      <c r="C1677" t="s">
        <v>229</v>
      </c>
      <c r="D1677">
        <v>2</v>
      </c>
      <c r="E1677">
        <v>25</v>
      </c>
      <c r="F1677">
        <v>12</v>
      </c>
      <c r="I1677" s="49"/>
      <c r="J1677">
        <v>3</v>
      </c>
      <c r="K1677">
        <v>1</v>
      </c>
      <c r="L1677">
        <v>3</v>
      </c>
      <c r="M1677" s="49" t="s">
        <v>610</v>
      </c>
      <c r="N1677" s="49"/>
      <c r="O1677" s="49" t="s">
        <v>5422</v>
      </c>
      <c r="P1677">
        <v>6</v>
      </c>
      <c r="Q1677" t="s">
        <v>5423</v>
      </c>
      <c r="S1677" s="49"/>
      <c r="T1677" s="49"/>
      <c r="U1677" s="49"/>
      <c r="W1677" s="49"/>
      <c r="Z1677" s="49"/>
      <c r="AA1677" s="49"/>
      <c r="AB1677" s="49"/>
    </row>
    <row r="1678" spans="1:28" x14ac:dyDescent="0.25">
      <c r="A1678" t="s">
        <v>5424</v>
      </c>
      <c r="B1678" t="s">
        <v>1154</v>
      </c>
      <c r="C1678" t="s">
        <v>229</v>
      </c>
      <c r="D1678">
        <v>3</v>
      </c>
      <c r="E1678">
        <v>25</v>
      </c>
      <c r="F1678">
        <v>10</v>
      </c>
      <c r="I1678" s="49"/>
      <c r="J1678">
        <v>3</v>
      </c>
      <c r="K1678">
        <v>1</v>
      </c>
      <c r="L1678">
        <v>3</v>
      </c>
      <c r="M1678" s="49" t="s">
        <v>610</v>
      </c>
      <c r="N1678" s="49"/>
      <c r="O1678" s="49" t="s">
        <v>5422</v>
      </c>
      <c r="P1678">
        <v>6</v>
      </c>
      <c r="Q1678" t="s">
        <v>5425</v>
      </c>
      <c r="S1678" s="49"/>
      <c r="T1678" s="49"/>
      <c r="U1678" s="49"/>
      <c r="W1678" s="49"/>
      <c r="Z1678" s="49"/>
      <c r="AA1678" s="49"/>
      <c r="AB1678" s="49"/>
    </row>
    <row r="1679" spans="1:28" x14ac:dyDescent="0.25">
      <c r="A1679" t="s">
        <v>5426</v>
      </c>
      <c r="B1679" t="s">
        <v>1154</v>
      </c>
      <c r="C1679" t="s">
        <v>129</v>
      </c>
      <c r="D1679">
        <v>1</v>
      </c>
      <c r="E1679">
        <v>25</v>
      </c>
      <c r="F1679">
        <v>10</v>
      </c>
      <c r="I1679" s="49"/>
      <c r="J1679">
        <v>2</v>
      </c>
      <c r="K1679">
        <v>1</v>
      </c>
      <c r="L1679">
        <v>2</v>
      </c>
      <c r="M1679" s="49" t="s">
        <v>618</v>
      </c>
      <c r="N1679" s="49" t="s">
        <v>5427</v>
      </c>
      <c r="O1679" s="49" t="s">
        <v>2154</v>
      </c>
      <c r="P1679">
        <v>6</v>
      </c>
      <c r="Q1679" t="s">
        <v>5428</v>
      </c>
      <c r="S1679" s="49"/>
      <c r="T1679" s="49"/>
      <c r="U1679" s="49"/>
      <c r="W1679" s="49"/>
      <c r="Z1679" s="49"/>
      <c r="AA1679" s="49"/>
      <c r="AB1679" s="49"/>
    </row>
    <row r="1680" spans="1:28" x14ac:dyDescent="0.25">
      <c r="A1680" t="s">
        <v>5429</v>
      </c>
      <c r="B1680" t="s">
        <v>1154</v>
      </c>
      <c r="C1680" t="s">
        <v>222</v>
      </c>
      <c r="D1680">
        <v>1</v>
      </c>
      <c r="E1680">
        <v>25</v>
      </c>
      <c r="F1680">
        <v>10</v>
      </c>
      <c r="I1680" s="49"/>
      <c r="J1680">
        <v>2</v>
      </c>
      <c r="K1680">
        <v>1</v>
      </c>
      <c r="L1680">
        <v>2</v>
      </c>
      <c r="M1680" s="49" t="s">
        <v>618</v>
      </c>
      <c r="N1680" s="49" t="s">
        <v>5427</v>
      </c>
      <c r="O1680" s="49" t="s">
        <v>5430</v>
      </c>
      <c r="P1680">
        <v>6</v>
      </c>
      <c r="Q1680" t="s">
        <v>5431</v>
      </c>
      <c r="S1680" s="49"/>
      <c r="T1680" s="49"/>
      <c r="U1680" s="49"/>
      <c r="W1680" s="49"/>
      <c r="Z1680" s="49"/>
      <c r="AA1680" s="49"/>
      <c r="AB1680" s="49"/>
    </row>
    <row r="1681" spans="1:28" x14ac:dyDescent="0.25">
      <c r="A1681" t="s">
        <v>5432</v>
      </c>
      <c r="B1681" t="s">
        <v>1154</v>
      </c>
      <c r="C1681" t="s">
        <v>129</v>
      </c>
      <c r="D1681">
        <v>2</v>
      </c>
      <c r="E1681">
        <v>27.5</v>
      </c>
      <c r="F1681">
        <v>10</v>
      </c>
      <c r="I1681" s="49"/>
      <c r="J1681">
        <v>2</v>
      </c>
      <c r="K1681">
        <v>1</v>
      </c>
      <c r="L1681">
        <v>2</v>
      </c>
      <c r="M1681" s="49" t="s">
        <v>3856</v>
      </c>
      <c r="N1681" s="49" t="s">
        <v>5433</v>
      </c>
      <c r="O1681" s="49" t="s">
        <v>3882</v>
      </c>
      <c r="P1681">
        <v>6</v>
      </c>
      <c r="Q1681" t="s">
        <v>5434</v>
      </c>
      <c r="S1681" s="49"/>
      <c r="T1681" s="49"/>
      <c r="U1681" s="49"/>
      <c r="W1681" s="49"/>
      <c r="Z1681" s="49"/>
      <c r="AA1681" s="49"/>
      <c r="AB1681" s="49"/>
    </row>
    <row r="1682" spans="1:28" x14ac:dyDescent="0.25">
      <c r="A1682" t="s">
        <v>5435</v>
      </c>
      <c r="B1682" t="s">
        <v>1154</v>
      </c>
      <c r="C1682" t="s">
        <v>222</v>
      </c>
      <c r="D1682">
        <v>2</v>
      </c>
      <c r="E1682">
        <v>27.5</v>
      </c>
      <c r="F1682">
        <v>9</v>
      </c>
      <c r="I1682" s="49"/>
      <c r="J1682">
        <v>2</v>
      </c>
      <c r="K1682">
        <v>1</v>
      </c>
      <c r="L1682">
        <v>2</v>
      </c>
      <c r="M1682" s="49" t="s">
        <v>610</v>
      </c>
      <c r="N1682" s="49" t="s">
        <v>5433</v>
      </c>
      <c r="O1682" s="49" t="s">
        <v>5436</v>
      </c>
      <c r="P1682">
        <v>6</v>
      </c>
      <c r="Q1682" t="s">
        <v>5437</v>
      </c>
      <c r="S1682" s="49"/>
      <c r="T1682" s="49"/>
      <c r="U1682" s="49"/>
      <c r="W1682" s="49"/>
      <c r="Z1682" s="49"/>
      <c r="AA1682" s="49"/>
      <c r="AB1682" s="49"/>
    </row>
    <row r="1683" spans="1:28" x14ac:dyDescent="0.25">
      <c r="A1683" t="s">
        <v>5438</v>
      </c>
      <c r="B1683" t="s">
        <v>1154</v>
      </c>
      <c r="C1683" t="s">
        <v>129</v>
      </c>
      <c r="D1683">
        <v>3</v>
      </c>
      <c r="E1683">
        <v>30</v>
      </c>
      <c r="F1683">
        <v>9</v>
      </c>
      <c r="I1683" s="49"/>
      <c r="J1683">
        <v>2</v>
      </c>
      <c r="K1683">
        <v>1</v>
      </c>
      <c r="L1683">
        <v>2</v>
      </c>
      <c r="M1683" s="49" t="s">
        <v>610</v>
      </c>
      <c r="N1683" s="49" t="s">
        <v>5439</v>
      </c>
      <c r="O1683" s="49" t="s">
        <v>1937</v>
      </c>
      <c r="P1683">
        <v>6</v>
      </c>
      <c r="Q1683" t="s">
        <v>5440</v>
      </c>
      <c r="S1683" s="49"/>
      <c r="T1683" s="49"/>
      <c r="U1683" s="49"/>
      <c r="W1683" s="49"/>
      <c r="Z1683" s="49"/>
      <c r="AA1683" s="49"/>
      <c r="AB1683" s="49"/>
    </row>
    <row r="1684" spans="1:28" x14ac:dyDescent="0.25">
      <c r="A1684" t="s">
        <v>5441</v>
      </c>
      <c r="B1684" t="s">
        <v>1154</v>
      </c>
      <c r="C1684" t="s">
        <v>222</v>
      </c>
      <c r="D1684">
        <v>3</v>
      </c>
      <c r="E1684">
        <v>30</v>
      </c>
      <c r="F1684">
        <v>8</v>
      </c>
      <c r="I1684" s="49"/>
      <c r="J1684">
        <v>2</v>
      </c>
      <c r="K1684">
        <v>1</v>
      </c>
      <c r="L1684">
        <v>2</v>
      </c>
      <c r="M1684" s="49" t="s">
        <v>610</v>
      </c>
      <c r="N1684" s="49" t="s">
        <v>5439</v>
      </c>
      <c r="O1684" s="49" t="s">
        <v>5436</v>
      </c>
      <c r="P1684">
        <v>6</v>
      </c>
      <c r="Q1684" t="s">
        <v>5442</v>
      </c>
      <c r="S1684" s="49"/>
      <c r="T1684" s="49"/>
      <c r="U1684" s="49"/>
      <c r="W1684" s="49"/>
      <c r="Z1684" s="49"/>
      <c r="AA1684" s="49"/>
      <c r="AB1684" s="49"/>
    </row>
    <row r="1685" spans="1:28" x14ac:dyDescent="0.25">
      <c r="A1685" t="s">
        <v>5443</v>
      </c>
      <c r="B1685" t="s">
        <v>1154</v>
      </c>
      <c r="C1685" t="s">
        <v>1534</v>
      </c>
      <c r="D1685">
        <v>1</v>
      </c>
      <c r="E1685">
        <v>150</v>
      </c>
      <c r="G1685">
        <v>75</v>
      </c>
      <c r="I1685" s="49"/>
      <c r="M1685" s="49"/>
      <c r="N1685" s="49"/>
      <c r="O1685" s="49"/>
      <c r="P1685">
        <v>6</v>
      </c>
      <c r="Q1685" t="s">
        <v>5444</v>
      </c>
      <c r="S1685" s="49"/>
      <c r="T1685" s="49"/>
      <c r="U1685" s="49"/>
      <c r="W1685" s="49"/>
      <c r="Z1685" s="49"/>
      <c r="AA1685" s="49"/>
      <c r="AB1685" s="49"/>
    </row>
    <row r="1686" spans="1:28" x14ac:dyDescent="0.25">
      <c r="A1686" t="s">
        <v>5445</v>
      </c>
      <c r="B1686" t="s">
        <v>1154</v>
      </c>
      <c r="C1686" t="s">
        <v>1534</v>
      </c>
      <c r="D1686">
        <v>2</v>
      </c>
      <c r="E1686">
        <v>150</v>
      </c>
      <c r="G1686">
        <v>60</v>
      </c>
      <c r="I1686" s="49"/>
      <c r="M1686" s="49"/>
      <c r="N1686" s="49"/>
      <c r="O1686" s="49"/>
      <c r="P1686">
        <v>6</v>
      </c>
      <c r="Q1686" t="s">
        <v>5446</v>
      </c>
      <c r="S1686" s="49"/>
      <c r="T1686" s="49"/>
      <c r="U1686" s="49"/>
      <c r="W1686" s="49"/>
      <c r="Z1686" s="49"/>
      <c r="AA1686" s="49"/>
      <c r="AB1686" s="49"/>
    </row>
    <row r="1687" spans="1:28" x14ac:dyDescent="0.25">
      <c r="A1687" t="s">
        <v>5447</v>
      </c>
      <c r="B1687" t="s">
        <v>1154</v>
      </c>
      <c r="C1687" t="s">
        <v>1534</v>
      </c>
      <c r="D1687">
        <v>3</v>
      </c>
      <c r="E1687">
        <v>150</v>
      </c>
      <c r="G1687">
        <v>55.2</v>
      </c>
      <c r="I1687" s="49"/>
      <c r="M1687" s="49"/>
      <c r="N1687" s="49"/>
      <c r="O1687" s="49" t="s">
        <v>5448</v>
      </c>
      <c r="P1687">
        <v>6</v>
      </c>
      <c r="Q1687" t="s">
        <v>5449</v>
      </c>
      <c r="S1687" s="49"/>
      <c r="T1687" s="49"/>
      <c r="U1687" s="49"/>
      <c r="W1687" s="49"/>
      <c r="Z1687" s="49"/>
      <c r="AA1687" s="49"/>
      <c r="AB1687" s="49"/>
    </row>
    <row r="1688" spans="1:28" x14ac:dyDescent="0.25">
      <c r="A1688" t="s">
        <v>5450</v>
      </c>
      <c r="B1688" t="s">
        <v>1154</v>
      </c>
      <c r="C1688" t="s">
        <v>363</v>
      </c>
      <c r="D1688">
        <v>1</v>
      </c>
      <c r="G1688">
        <v>45</v>
      </c>
      <c r="H1688">
        <v>0.15</v>
      </c>
      <c r="I1688" s="49" t="s">
        <v>3957</v>
      </c>
      <c r="M1688" s="49"/>
      <c r="N1688" s="49"/>
      <c r="O1688" s="49" t="s">
        <v>5451</v>
      </c>
      <c r="P1688">
        <v>6</v>
      </c>
      <c r="Q1688" t="s">
        <v>5452</v>
      </c>
      <c r="S1688" s="49"/>
      <c r="T1688" s="49"/>
      <c r="U1688" s="49"/>
      <c r="W1688" s="49"/>
      <c r="Z1688" s="49"/>
      <c r="AA1688" s="49"/>
      <c r="AB1688" s="49"/>
    </row>
    <row r="1689" spans="1:28" x14ac:dyDescent="0.25">
      <c r="A1689" t="s">
        <v>5453</v>
      </c>
      <c r="B1689" t="s">
        <v>1154</v>
      </c>
      <c r="C1689" t="s">
        <v>363</v>
      </c>
      <c r="D1689">
        <v>2</v>
      </c>
      <c r="G1689">
        <v>45</v>
      </c>
      <c r="H1689">
        <v>0.15</v>
      </c>
      <c r="I1689" s="49" t="s">
        <v>3957</v>
      </c>
      <c r="M1689" s="49"/>
      <c r="N1689" s="49"/>
      <c r="O1689" s="49" t="s">
        <v>5451</v>
      </c>
      <c r="P1689">
        <v>6</v>
      </c>
      <c r="Q1689" t="s">
        <v>5454</v>
      </c>
      <c r="S1689" s="49"/>
      <c r="T1689" s="49"/>
      <c r="U1689" s="49"/>
      <c r="W1689" s="49"/>
      <c r="Z1689" s="49"/>
      <c r="AA1689" s="49"/>
      <c r="AB1689" s="49"/>
    </row>
    <row r="1690" spans="1:28" x14ac:dyDescent="0.25">
      <c r="A1690" t="s">
        <v>5455</v>
      </c>
      <c r="B1690" t="s">
        <v>1154</v>
      </c>
      <c r="C1690" t="s">
        <v>363</v>
      </c>
      <c r="D1690">
        <v>3</v>
      </c>
      <c r="G1690">
        <v>45</v>
      </c>
      <c r="H1690">
        <v>0.15</v>
      </c>
      <c r="I1690" s="49" t="s">
        <v>3957</v>
      </c>
      <c r="M1690" s="49"/>
      <c r="N1690" s="49"/>
      <c r="O1690" s="49" t="s">
        <v>5451</v>
      </c>
      <c r="P1690">
        <v>6</v>
      </c>
      <c r="Q1690" t="s">
        <v>5456</v>
      </c>
      <c r="S1690" s="49"/>
      <c r="T1690" s="49"/>
      <c r="U1690" s="49"/>
      <c r="W1690" s="49"/>
      <c r="Z1690" s="49"/>
      <c r="AA1690" s="49"/>
      <c r="AB1690" s="49"/>
    </row>
    <row r="1691" spans="1:28" x14ac:dyDescent="0.25">
      <c r="A1691" t="s">
        <v>5457</v>
      </c>
      <c r="B1691" t="s">
        <v>1154</v>
      </c>
      <c r="C1691" t="s">
        <v>363</v>
      </c>
      <c r="D1691">
        <v>4</v>
      </c>
      <c r="G1691">
        <v>45</v>
      </c>
      <c r="H1691">
        <v>0.15</v>
      </c>
      <c r="I1691" s="49" t="s">
        <v>3957</v>
      </c>
      <c r="M1691" s="49"/>
      <c r="N1691" s="49"/>
      <c r="O1691" s="49" t="s">
        <v>5451</v>
      </c>
      <c r="P1691">
        <v>6</v>
      </c>
      <c r="Q1691" t="s">
        <v>5458</v>
      </c>
      <c r="S1691" s="49"/>
      <c r="T1691" s="49"/>
      <c r="U1691" s="49"/>
      <c r="W1691" s="49"/>
      <c r="Z1691" s="49"/>
      <c r="AA1691" s="49"/>
      <c r="AB1691" s="49"/>
    </row>
    <row r="1692" spans="1:28" x14ac:dyDescent="0.25">
      <c r="A1692" t="s">
        <v>5459</v>
      </c>
      <c r="B1692" t="s">
        <v>1154</v>
      </c>
      <c r="C1692" t="s">
        <v>363</v>
      </c>
      <c r="D1692">
        <v>5</v>
      </c>
      <c r="G1692">
        <v>45</v>
      </c>
      <c r="H1692">
        <v>0.15</v>
      </c>
      <c r="I1692" s="49" t="s">
        <v>3957</v>
      </c>
      <c r="M1692" s="49"/>
      <c r="N1692" s="49"/>
      <c r="O1692" s="49" t="s">
        <v>5451</v>
      </c>
      <c r="P1692">
        <v>6</v>
      </c>
      <c r="Q1692" t="s">
        <v>5460</v>
      </c>
      <c r="S1692" s="49"/>
      <c r="T1692" s="49"/>
      <c r="U1692" s="49"/>
      <c r="W1692" s="49"/>
      <c r="Z1692" s="49"/>
      <c r="AA1692" s="49"/>
      <c r="AB1692" s="49"/>
    </row>
    <row r="1693" spans="1:28" x14ac:dyDescent="0.25">
      <c r="A1693" t="s">
        <v>5461</v>
      </c>
      <c r="B1693" t="s">
        <v>1154</v>
      </c>
      <c r="C1693" t="s">
        <v>363</v>
      </c>
      <c r="D1693">
        <v>6</v>
      </c>
      <c r="G1693">
        <v>45</v>
      </c>
      <c r="H1693">
        <v>0.15</v>
      </c>
      <c r="I1693" s="49" t="s">
        <v>3957</v>
      </c>
      <c r="M1693" s="49"/>
      <c r="N1693" s="49"/>
      <c r="O1693" s="49" t="s">
        <v>5451</v>
      </c>
      <c r="P1693">
        <v>6</v>
      </c>
      <c r="Q1693" t="s">
        <v>1157</v>
      </c>
      <c r="S1693" s="49"/>
      <c r="T1693" s="49"/>
      <c r="U1693" s="49"/>
      <c r="W1693" s="49"/>
      <c r="Z1693" s="49"/>
      <c r="AA1693" s="49"/>
      <c r="AB1693" s="49"/>
    </row>
    <row r="1694" spans="1:28" x14ac:dyDescent="0.25">
      <c r="A1694" t="s">
        <v>5462</v>
      </c>
      <c r="B1694" t="s">
        <v>1158</v>
      </c>
      <c r="C1694" t="s">
        <v>363</v>
      </c>
      <c r="D1694">
        <v>1</v>
      </c>
      <c r="G1694">
        <v>360</v>
      </c>
      <c r="H1694">
        <v>0.5</v>
      </c>
      <c r="I1694" s="49" t="s">
        <v>3957</v>
      </c>
      <c r="M1694" s="49"/>
      <c r="N1694" s="49"/>
      <c r="O1694" s="49" t="s">
        <v>5463</v>
      </c>
      <c r="P1694">
        <v>6</v>
      </c>
      <c r="Q1694" t="s">
        <v>1160</v>
      </c>
      <c r="S1694" s="49"/>
      <c r="T1694" s="49"/>
      <c r="U1694" s="49"/>
      <c r="W1694" s="49"/>
      <c r="Z1694" s="49"/>
      <c r="AA1694" s="49"/>
      <c r="AB1694" s="49"/>
    </row>
    <row r="1695" spans="1:28" x14ac:dyDescent="0.25">
      <c r="A1695" t="s">
        <v>5464</v>
      </c>
      <c r="B1695" t="s">
        <v>1158</v>
      </c>
      <c r="C1695" t="s">
        <v>403</v>
      </c>
      <c r="D1695">
        <v>1</v>
      </c>
      <c r="E1695">
        <v>0</v>
      </c>
      <c r="F1695">
        <v>8</v>
      </c>
      <c r="I1695" s="49"/>
      <c r="M1695" s="49"/>
      <c r="N1695" s="49"/>
      <c r="O1695" s="49" t="s">
        <v>4484</v>
      </c>
      <c r="P1695">
        <v>6</v>
      </c>
      <c r="Q1695" t="s">
        <v>5465</v>
      </c>
      <c r="S1695" s="49"/>
      <c r="T1695" s="49"/>
      <c r="U1695" s="49"/>
      <c r="W1695" s="49"/>
      <c r="Z1695" s="49"/>
      <c r="AA1695" s="49"/>
      <c r="AB1695" s="49"/>
    </row>
    <row r="1696" spans="1:28" x14ac:dyDescent="0.25">
      <c r="A1696" t="s">
        <v>5466</v>
      </c>
      <c r="B1696" t="s">
        <v>1158</v>
      </c>
      <c r="C1696" t="s">
        <v>394</v>
      </c>
      <c r="D1696">
        <v>1</v>
      </c>
      <c r="E1696">
        <v>0</v>
      </c>
      <c r="F1696">
        <v>15</v>
      </c>
      <c r="I1696" s="49"/>
      <c r="M1696" s="49"/>
      <c r="N1696" s="49"/>
      <c r="O1696" s="49" t="s">
        <v>4484</v>
      </c>
      <c r="P1696">
        <v>6</v>
      </c>
      <c r="Q1696" t="s">
        <v>5467</v>
      </c>
      <c r="S1696" s="49"/>
      <c r="T1696" s="49"/>
      <c r="U1696" s="49"/>
      <c r="W1696" s="49"/>
      <c r="Z1696" s="49"/>
      <c r="AA1696" s="49"/>
      <c r="AB1696" s="49"/>
    </row>
    <row r="1697" spans="1:28" x14ac:dyDescent="0.25">
      <c r="A1697" t="s">
        <v>5468</v>
      </c>
      <c r="B1697" t="s">
        <v>1158</v>
      </c>
      <c r="C1697" t="s">
        <v>334</v>
      </c>
      <c r="D1697">
        <v>1</v>
      </c>
      <c r="E1697">
        <v>0</v>
      </c>
      <c r="G1697">
        <v>60</v>
      </c>
      <c r="I1697" s="49"/>
      <c r="M1697" s="49"/>
      <c r="N1697" s="49"/>
      <c r="O1697" s="49" t="s">
        <v>5058</v>
      </c>
      <c r="P1697">
        <v>6</v>
      </c>
      <c r="Q1697" t="s">
        <v>5469</v>
      </c>
      <c r="S1697" s="49"/>
      <c r="T1697" s="49"/>
      <c r="U1697" s="49"/>
      <c r="W1697" s="49"/>
      <c r="Z1697" s="49"/>
      <c r="AA1697" s="49"/>
      <c r="AB1697" s="49"/>
    </row>
    <row r="1698" spans="1:28" x14ac:dyDescent="0.25">
      <c r="A1698" t="s">
        <v>5470</v>
      </c>
      <c r="B1698" t="s">
        <v>1158</v>
      </c>
      <c r="C1698" t="s">
        <v>403</v>
      </c>
      <c r="D1698">
        <v>2</v>
      </c>
      <c r="E1698">
        <v>0</v>
      </c>
      <c r="F1698">
        <v>8</v>
      </c>
      <c r="I1698" s="49"/>
      <c r="M1698" s="49"/>
      <c r="N1698" s="49"/>
      <c r="O1698" s="49" t="s">
        <v>4484</v>
      </c>
      <c r="P1698">
        <v>6</v>
      </c>
      <c r="Q1698" t="s">
        <v>5471</v>
      </c>
      <c r="S1698" s="49"/>
      <c r="T1698" s="49"/>
      <c r="U1698" s="49"/>
      <c r="W1698" s="49"/>
      <c r="Z1698" s="49"/>
      <c r="AA1698" s="49"/>
      <c r="AB1698" s="49"/>
    </row>
    <row r="1699" spans="1:28" x14ac:dyDescent="0.25">
      <c r="A1699" t="s">
        <v>5472</v>
      </c>
      <c r="B1699" t="s">
        <v>1158</v>
      </c>
      <c r="C1699" t="s">
        <v>394</v>
      </c>
      <c r="D1699">
        <v>2</v>
      </c>
      <c r="E1699">
        <v>0</v>
      </c>
      <c r="F1699">
        <v>15</v>
      </c>
      <c r="I1699" s="49"/>
      <c r="M1699" s="49"/>
      <c r="N1699" s="49"/>
      <c r="O1699" s="49" t="s">
        <v>4484</v>
      </c>
      <c r="P1699">
        <v>6</v>
      </c>
      <c r="Q1699" t="s">
        <v>5473</v>
      </c>
      <c r="S1699" s="49"/>
      <c r="T1699" s="49"/>
      <c r="U1699" s="49"/>
      <c r="W1699" s="49"/>
      <c r="Z1699" s="49"/>
      <c r="AA1699" s="49"/>
      <c r="AB1699" s="49"/>
    </row>
    <row r="1700" spans="1:28" x14ac:dyDescent="0.25">
      <c r="A1700" t="s">
        <v>5474</v>
      </c>
      <c r="B1700" t="s">
        <v>1158</v>
      </c>
      <c r="C1700" t="s">
        <v>334</v>
      </c>
      <c r="D1700">
        <v>2</v>
      </c>
      <c r="E1700">
        <v>0</v>
      </c>
      <c r="G1700">
        <v>60</v>
      </c>
      <c r="I1700" s="49"/>
      <c r="M1700" s="49"/>
      <c r="N1700" s="49"/>
      <c r="O1700" s="49" t="s">
        <v>5058</v>
      </c>
      <c r="P1700">
        <v>6</v>
      </c>
      <c r="Q1700" t="s">
        <v>5475</v>
      </c>
      <c r="S1700" s="49"/>
      <c r="T1700" s="49"/>
      <c r="U1700" s="49"/>
      <c r="W1700" s="49"/>
      <c r="Z1700" s="49"/>
      <c r="AA1700" s="49"/>
      <c r="AB1700" s="49"/>
    </row>
    <row r="1701" spans="1:28" x14ac:dyDescent="0.25">
      <c r="A1701" t="s">
        <v>5476</v>
      </c>
      <c r="B1701" t="s">
        <v>1158</v>
      </c>
      <c r="C1701" t="s">
        <v>1</v>
      </c>
      <c r="D1701">
        <v>1</v>
      </c>
      <c r="E1701">
        <v>150</v>
      </c>
      <c r="G1701">
        <v>60</v>
      </c>
      <c r="I1701" s="49"/>
      <c r="M1701" s="49"/>
      <c r="N1701" s="49"/>
      <c r="O1701" s="49" t="s">
        <v>5279</v>
      </c>
      <c r="P1701">
        <v>6</v>
      </c>
      <c r="Q1701" t="s">
        <v>5477</v>
      </c>
      <c r="S1701" s="49"/>
      <c r="T1701" s="49"/>
      <c r="U1701" s="49"/>
      <c r="W1701" s="49"/>
      <c r="Z1701" s="49"/>
      <c r="AA1701" s="49"/>
      <c r="AB1701" s="49"/>
    </row>
    <row r="1702" spans="1:28" x14ac:dyDescent="0.25">
      <c r="A1702" t="s">
        <v>5478</v>
      </c>
      <c r="B1702" t="s">
        <v>1158</v>
      </c>
      <c r="C1702" t="s">
        <v>1</v>
      </c>
      <c r="D1702">
        <v>2</v>
      </c>
      <c r="E1702">
        <v>150</v>
      </c>
      <c r="G1702">
        <v>55.2</v>
      </c>
      <c r="I1702" s="49"/>
      <c r="M1702" s="49"/>
      <c r="N1702" s="49"/>
      <c r="O1702" s="49" t="s">
        <v>5479</v>
      </c>
      <c r="P1702">
        <v>6</v>
      </c>
      <c r="Q1702" t="s">
        <v>5480</v>
      </c>
      <c r="S1702" s="49"/>
      <c r="T1702" s="49"/>
      <c r="U1702" s="49"/>
      <c r="W1702" s="49"/>
      <c r="Z1702" s="49"/>
      <c r="AA1702" s="49"/>
      <c r="AB1702" s="49"/>
    </row>
    <row r="1703" spans="1:28" x14ac:dyDescent="0.25">
      <c r="A1703" t="s">
        <v>5481</v>
      </c>
      <c r="B1703" t="s">
        <v>1158</v>
      </c>
      <c r="C1703" t="s">
        <v>1</v>
      </c>
      <c r="D1703">
        <v>3</v>
      </c>
      <c r="E1703">
        <v>150</v>
      </c>
      <c r="G1703">
        <v>46.800000000000004</v>
      </c>
      <c r="I1703" s="49"/>
      <c r="M1703" s="49"/>
      <c r="N1703" s="49"/>
      <c r="O1703" s="49" t="s">
        <v>5479</v>
      </c>
      <c r="P1703">
        <v>6</v>
      </c>
      <c r="Q1703" t="s">
        <v>5482</v>
      </c>
      <c r="S1703" s="49"/>
      <c r="T1703" s="49"/>
      <c r="U1703" s="49"/>
      <c r="W1703" s="49"/>
      <c r="Z1703" s="49"/>
      <c r="AA1703" s="49"/>
      <c r="AB1703" s="49"/>
    </row>
    <row r="1704" spans="1:28" x14ac:dyDescent="0.25">
      <c r="A1704" t="s">
        <v>5483</v>
      </c>
      <c r="B1704" t="s">
        <v>1158</v>
      </c>
      <c r="C1704" t="s">
        <v>1</v>
      </c>
      <c r="D1704">
        <v>4</v>
      </c>
      <c r="E1704">
        <v>150</v>
      </c>
      <c r="G1704">
        <v>46.800000000000004</v>
      </c>
      <c r="I1704" s="49"/>
      <c r="M1704" s="49"/>
      <c r="N1704" s="49"/>
      <c r="O1704" s="49" t="s">
        <v>5479</v>
      </c>
      <c r="P1704">
        <v>6</v>
      </c>
      <c r="Q1704" t="s">
        <v>5484</v>
      </c>
      <c r="S1704" s="49"/>
      <c r="T1704" s="49"/>
      <c r="U1704" s="49"/>
      <c r="W1704" s="49"/>
      <c r="Z1704" s="49"/>
      <c r="AA1704" s="49"/>
      <c r="AB1704" s="49"/>
    </row>
    <row r="1705" spans="1:28" x14ac:dyDescent="0.25">
      <c r="A1705" t="s">
        <v>5485</v>
      </c>
      <c r="B1705" t="s">
        <v>1158</v>
      </c>
      <c r="C1705" t="s">
        <v>1</v>
      </c>
      <c r="D1705">
        <v>5</v>
      </c>
      <c r="E1705">
        <v>150</v>
      </c>
      <c r="G1705">
        <v>34.799999999999997</v>
      </c>
      <c r="I1705" s="49"/>
      <c r="M1705" s="49"/>
      <c r="N1705" s="49"/>
      <c r="O1705" s="49" t="s">
        <v>5479</v>
      </c>
      <c r="P1705">
        <v>6</v>
      </c>
      <c r="Q1705" t="s">
        <v>5486</v>
      </c>
      <c r="S1705" s="49"/>
      <c r="T1705" s="49"/>
      <c r="U1705" s="49"/>
      <c r="W1705" s="49"/>
      <c r="Z1705" s="49"/>
      <c r="AA1705" s="49"/>
      <c r="AB1705" s="49"/>
    </row>
    <row r="1706" spans="1:28" x14ac:dyDescent="0.25">
      <c r="A1706" t="s">
        <v>5487</v>
      </c>
      <c r="B1706" t="s">
        <v>1158</v>
      </c>
      <c r="C1706" t="s">
        <v>32</v>
      </c>
      <c r="D1706">
        <v>1</v>
      </c>
      <c r="E1706">
        <v>190</v>
      </c>
      <c r="F1706">
        <v>8</v>
      </c>
      <c r="I1706" s="49"/>
      <c r="J1706">
        <v>2</v>
      </c>
      <c r="K1706">
        <v>1</v>
      </c>
      <c r="L1706">
        <v>2</v>
      </c>
      <c r="M1706" s="49" t="s">
        <v>3856</v>
      </c>
      <c r="N1706" s="49"/>
      <c r="O1706" s="49" t="s">
        <v>3882</v>
      </c>
      <c r="P1706">
        <v>6</v>
      </c>
      <c r="Q1706" t="s">
        <v>5488</v>
      </c>
      <c r="S1706" s="49"/>
      <c r="T1706" s="49"/>
      <c r="U1706" s="49"/>
      <c r="W1706" s="49"/>
      <c r="Z1706" s="49"/>
      <c r="AA1706" s="49"/>
      <c r="AB1706" s="49"/>
    </row>
    <row r="1707" spans="1:28" x14ac:dyDescent="0.25">
      <c r="A1707" t="s">
        <v>5489</v>
      </c>
      <c r="B1707" t="s">
        <v>1158</v>
      </c>
      <c r="C1707" t="s">
        <v>32</v>
      </c>
      <c r="D1707">
        <v>2</v>
      </c>
      <c r="E1707">
        <v>195</v>
      </c>
      <c r="F1707">
        <v>8</v>
      </c>
      <c r="I1707" s="49"/>
      <c r="J1707">
        <v>2</v>
      </c>
      <c r="K1707">
        <v>1</v>
      </c>
      <c r="L1707">
        <v>2</v>
      </c>
      <c r="M1707" s="49" t="s">
        <v>3856</v>
      </c>
      <c r="N1707" s="49"/>
      <c r="O1707" s="49" t="s">
        <v>3882</v>
      </c>
      <c r="P1707">
        <v>6</v>
      </c>
      <c r="Q1707" t="s">
        <v>5490</v>
      </c>
      <c r="S1707" s="49"/>
      <c r="T1707" s="49"/>
      <c r="U1707" s="49"/>
      <c r="W1707" s="49"/>
      <c r="Z1707" s="49"/>
      <c r="AA1707" s="49"/>
      <c r="AB1707" s="49"/>
    </row>
    <row r="1708" spans="1:28" x14ac:dyDescent="0.25">
      <c r="A1708" t="s">
        <v>5491</v>
      </c>
      <c r="B1708" t="s">
        <v>1158</v>
      </c>
      <c r="C1708" t="s">
        <v>32</v>
      </c>
      <c r="D1708">
        <v>3</v>
      </c>
      <c r="E1708">
        <v>200</v>
      </c>
      <c r="F1708">
        <v>7</v>
      </c>
      <c r="I1708" s="49"/>
      <c r="J1708">
        <v>2</v>
      </c>
      <c r="K1708">
        <v>1</v>
      </c>
      <c r="L1708">
        <v>2</v>
      </c>
      <c r="M1708" s="49" t="s">
        <v>3856</v>
      </c>
      <c r="N1708" s="49"/>
      <c r="O1708" s="49" t="s">
        <v>5492</v>
      </c>
      <c r="P1708">
        <v>6</v>
      </c>
      <c r="Q1708" t="s">
        <v>5493</v>
      </c>
      <c r="S1708" s="49"/>
      <c r="T1708" s="49"/>
      <c r="U1708" s="49"/>
      <c r="W1708" s="49"/>
      <c r="Z1708" s="49"/>
      <c r="AA1708" s="49"/>
      <c r="AB1708" s="49"/>
    </row>
    <row r="1709" spans="1:28" x14ac:dyDescent="0.25">
      <c r="A1709" t="s">
        <v>5494</v>
      </c>
      <c r="B1709" t="s">
        <v>1158</v>
      </c>
      <c r="C1709" t="s">
        <v>32</v>
      </c>
      <c r="D1709">
        <v>4</v>
      </c>
      <c r="E1709">
        <v>205</v>
      </c>
      <c r="F1709">
        <v>6</v>
      </c>
      <c r="I1709" s="49"/>
      <c r="J1709">
        <v>2</v>
      </c>
      <c r="K1709">
        <v>1</v>
      </c>
      <c r="L1709">
        <v>2</v>
      </c>
      <c r="M1709" s="49" t="s">
        <v>610</v>
      </c>
      <c r="N1709" s="49"/>
      <c r="O1709" s="49" t="s">
        <v>1937</v>
      </c>
      <c r="P1709">
        <v>6</v>
      </c>
      <c r="Q1709" t="s">
        <v>5495</v>
      </c>
      <c r="S1709" s="49"/>
      <c r="T1709" s="49"/>
      <c r="U1709" s="49"/>
      <c r="W1709" s="49"/>
      <c r="Z1709" s="49"/>
      <c r="AA1709" s="49"/>
      <c r="AB1709" s="49"/>
    </row>
    <row r="1710" spans="1:28" x14ac:dyDescent="0.25">
      <c r="A1710" t="s">
        <v>5496</v>
      </c>
      <c r="B1710" t="s">
        <v>1158</v>
      </c>
      <c r="C1710" t="s">
        <v>24</v>
      </c>
      <c r="D1710">
        <v>1</v>
      </c>
      <c r="E1710">
        <v>0</v>
      </c>
      <c r="F1710">
        <v>8</v>
      </c>
      <c r="I1710" s="49"/>
      <c r="J1710">
        <v>1</v>
      </c>
      <c r="K1710">
        <v>2</v>
      </c>
      <c r="L1710">
        <v>1</v>
      </c>
      <c r="M1710" s="49" t="s">
        <v>3856</v>
      </c>
      <c r="N1710" s="49"/>
      <c r="O1710" s="49" t="s">
        <v>5497</v>
      </c>
      <c r="P1710">
        <v>6</v>
      </c>
      <c r="Q1710" t="s">
        <v>5498</v>
      </c>
      <c r="S1710" s="49"/>
      <c r="T1710" s="49"/>
      <c r="U1710" s="49"/>
      <c r="W1710" s="49"/>
      <c r="Z1710" s="49"/>
      <c r="AA1710" s="49"/>
      <c r="AB1710" s="49"/>
    </row>
    <row r="1711" spans="1:28" x14ac:dyDescent="0.25">
      <c r="A1711" t="s">
        <v>5499</v>
      </c>
      <c r="B1711" t="s">
        <v>1158</v>
      </c>
      <c r="C1711" t="s">
        <v>24</v>
      </c>
      <c r="D1711">
        <v>2</v>
      </c>
      <c r="E1711">
        <v>0</v>
      </c>
      <c r="F1711">
        <v>8</v>
      </c>
      <c r="I1711" s="49"/>
      <c r="J1711">
        <v>1</v>
      </c>
      <c r="K1711">
        <v>2</v>
      </c>
      <c r="L1711">
        <v>1</v>
      </c>
      <c r="M1711" s="49" t="s">
        <v>3856</v>
      </c>
      <c r="N1711" s="49"/>
      <c r="O1711" s="49" t="s">
        <v>5497</v>
      </c>
      <c r="P1711">
        <v>6</v>
      </c>
      <c r="Q1711" t="s">
        <v>5500</v>
      </c>
      <c r="S1711" s="49"/>
      <c r="T1711" s="49"/>
      <c r="U1711" s="49"/>
      <c r="W1711" s="49"/>
      <c r="Z1711" s="49"/>
      <c r="AA1711" s="49"/>
      <c r="AB1711" s="49"/>
    </row>
    <row r="1712" spans="1:28" x14ac:dyDescent="0.25">
      <c r="A1712" t="s">
        <v>5501</v>
      </c>
      <c r="B1712" t="s">
        <v>1158</v>
      </c>
      <c r="C1712" t="s">
        <v>24</v>
      </c>
      <c r="D1712">
        <v>3</v>
      </c>
      <c r="E1712">
        <v>0</v>
      </c>
      <c r="F1712">
        <v>7</v>
      </c>
      <c r="I1712" s="49"/>
      <c r="J1712">
        <v>1</v>
      </c>
      <c r="K1712">
        <v>2</v>
      </c>
      <c r="L1712">
        <v>1</v>
      </c>
      <c r="M1712" s="49" t="s">
        <v>3856</v>
      </c>
      <c r="N1712" s="49"/>
      <c r="O1712" s="49" t="s">
        <v>5497</v>
      </c>
      <c r="P1712">
        <v>6</v>
      </c>
      <c r="Q1712" t="s">
        <v>5502</v>
      </c>
      <c r="S1712" s="49"/>
      <c r="T1712" s="49"/>
      <c r="U1712" s="49"/>
      <c r="W1712" s="49"/>
      <c r="Z1712" s="49"/>
      <c r="AA1712" s="49"/>
      <c r="AB1712" s="49"/>
    </row>
    <row r="1713" spans="1:28" x14ac:dyDescent="0.25">
      <c r="A1713" t="s">
        <v>5503</v>
      </c>
      <c r="B1713" t="s">
        <v>1158</v>
      </c>
      <c r="C1713" t="s">
        <v>96</v>
      </c>
      <c r="D1713">
        <v>1</v>
      </c>
      <c r="E1713">
        <v>30</v>
      </c>
      <c r="F1713">
        <v>8</v>
      </c>
      <c r="I1713" s="49"/>
      <c r="J1713">
        <v>2</v>
      </c>
      <c r="K1713">
        <v>1</v>
      </c>
      <c r="L1713">
        <v>2</v>
      </c>
      <c r="M1713" s="49" t="s">
        <v>3856</v>
      </c>
      <c r="N1713" s="49"/>
      <c r="O1713" s="49" t="s">
        <v>5504</v>
      </c>
      <c r="P1713">
        <v>6</v>
      </c>
      <c r="Q1713" t="s">
        <v>5505</v>
      </c>
      <c r="S1713" s="49"/>
      <c r="T1713" s="49"/>
      <c r="U1713" s="49"/>
      <c r="W1713" s="49"/>
      <c r="Z1713" s="49"/>
      <c r="AA1713" s="49"/>
      <c r="AB1713" s="49"/>
    </row>
    <row r="1714" spans="1:28" x14ac:dyDescent="0.25">
      <c r="A1714" t="s">
        <v>5506</v>
      </c>
      <c r="B1714" t="s">
        <v>1158</v>
      </c>
      <c r="C1714" t="s">
        <v>96</v>
      </c>
      <c r="D1714">
        <v>2</v>
      </c>
      <c r="E1714">
        <v>35</v>
      </c>
      <c r="F1714">
        <v>6</v>
      </c>
      <c r="I1714" s="49"/>
      <c r="J1714">
        <v>2</v>
      </c>
      <c r="K1714">
        <v>1</v>
      </c>
      <c r="L1714">
        <v>2</v>
      </c>
      <c r="M1714" s="49" t="s">
        <v>3856</v>
      </c>
      <c r="N1714" s="49"/>
      <c r="O1714" s="49" t="s">
        <v>5507</v>
      </c>
      <c r="P1714">
        <v>6</v>
      </c>
      <c r="Q1714" t="s">
        <v>5508</v>
      </c>
      <c r="S1714" s="49"/>
      <c r="T1714" s="49"/>
      <c r="U1714" s="49"/>
      <c r="W1714" s="49"/>
      <c r="Z1714" s="49"/>
      <c r="AA1714" s="49"/>
      <c r="AB1714" s="49"/>
    </row>
    <row r="1715" spans="1:28" x14ac:dyDescent="0.25">
      <c r="A1715" t="s">
        <v>5509</v>
      </c>
      <c r="B1715" t="s">
        <v>1158</v>
      </c>
      <c r="C1715" t="s">
        <v>96</v>
      </c>
      <c r="D1715">
        <v>3</v>
      </c>
      <c r="E1715">
        <v>35</v>
      </c>
      <c r="F1715">
        <v>6</v>
      </c>
      <c r="I1715" s="49"/>
      <c r="J1715">
        <v>2</v>
      </c>
      <c r="K1715">
        <v>1</v>
      </c>
      <c r="L1715">
        <v>2</v>
      </c>
      <c r="M1715" s="49" t="s">
        <v>3856</v>
      </c>
      <c r="N1715" s="49"/>
      <c r="O1715" s="49" t="s">
        <v>5243</v>
      </c>
      <c r="P1715">
        <v>6</v>
      </c>
      <c r="Q1715" t="s">
        <v>5510</v>
      </c>
      <c r="S1715" s="49"/>
      <c r="T1715" s="49"/>
      <c r="U1715" s="49"/>
      <c r="W1715" s="49"/>
      <c r="Z1715" s="49"/>
      <c r="AA1715" s="49"/>
      <c r="AB1715" s="49"/>
    </row>
    <row r="1716" spans="1:28" x14ac:dyDescent="0.25">
      <c r="A1716" t="s">
        <v>5511</v>
      </c>
      <c r="B1716" t="s">
        <v>1158</v>
      </c>
      <c r="C1716" t="s">
        <v>96</v>
      </c>
      <c r="D1716">
        <v>4</v>
      </c>
      <c r="E1716">
        <v>35</v>
      </c>
      <c r="F1716">
        <v>6</v>
      </c>
      <c r="I1716" s="49"/>
      <c r="J1716">
        <v>2</v>
      </c>
      <c r="K1716">
        <v>1</v>
      </c>
      <c r="L1716">
        <v>2</v>
      </c>
      <c r="M1716" s="49" t="s">
        <v>610</v>
      </c>
      <c r="N1716" s="49"/>
      <c r="O1716" s="49" t="s">
        <v>5512</v>
      </c>
      <c r="P1716">
        <v>6</v>
      </c>
      <c r="Q1716" t="s">
        <v>5513</v>
      </c>
      <c r="S1716" s="49"/>
      <c r="T1716" s="49"/>
      <c r="U1716" s="49"/>
      <c r="W1716" s="49"/>
      <c r="Z1716" s="49"/>
      <c r="AA1716" s="49"/>
      <c r="AB1716" s="49"/>
    </row>
    <row r="1717" spans="1:28" x14ac:dyDescent="0.25">
      <c r="A1717" t="s">
        <v>5514</v>
      </c>
      <c r="B1717" t="s">
        <v>1158</v>
      </c>
      <c r="C1717" t="s">
        <v>356</v>
      </c>
      <c r="D1717">
        <v>1</v>
      </c>
      <c r="G1717">
        <v>465</v>
      </c>
      <c r="H1717">
        <v>2</v>
      </c>
      <c r="I1717" s="49" t="s">
        <v>3957</v>
      </c>
      <c r="M1717" s="49"/>
      <c r="N1717" s="49"/>
      <c r="O1717" s="49" t="s">
        <v>5515</v>
      </c>
      <c r="P1717">
        <v>6</v>
      </c>
      <c r="Q1717" t="s">
        <v>1161</v>
      </c>
      <c r="S1717" s="49"/>
      <c r="T1717" s="49"/>
      <c r="U1717" s="49"/>
      <c r="W1717" s="49"/>
      <c r="Z1717" s="49"/>
      <c r="AA1717" s="49"/>
      <c r="AB1717" s="49"/>
    </row>
    <row r="1718" spans="1:28" x14ac:dyDescent="0.25">
      <c r="A1718" t="s">
        <v>5516</v>
      </c>
      <c r="B1718" t="s">
        <v>1158</v>
      </c>
      <c r="C1718" t="s">
        <v>138</v>
      </c>
      <c r="D1718">
        <v>1</v>
      </c>
      <c r="E1718">
        <v>15</v>
      </c>
      <c r="F1718">
        <v>10</v>
      </c>
      <c r="I1718" s="49"/>
      <c r="M1718" s="49"/>
      <c r="N1718" s="49" t="s">
        <v>5517</v>
      </c>
      <c r="O1718" s="49" t="s">
        <v>5518</v>
      </c>
      <c r="P1718">
        <v>6</v>
      </c>
      <c r="Q1718" t="s">
        <v>5519</v>
      </c>
      <c r="S1718" s="49"/>
      <c r="T1718" s="49"/>
      <c r="U1718" s="49"/>
      <c r="W1718" s="49"/>
      <c r="Z1718" s="49"/>
      <c r="AA1718" s="49"/>
      <c r="AB1718" s="49"/>
    </row>
    <row r="1719" spans="1:28" x14ac:dyDescent="0.25">
      <c r="A1719" t="s">
        <v>5520</v>
      </c>
      <c r="B1719" t="s">
        <v>1158</v>
      </c>
      <c r="C1719" t="s">
        <v>138</v>
      </c>
      <c r="D1719">
        <v>2</v>
      </c>
      <c r="E1719">
        <v>15</v>
      </c>
      <c r="F1719">
        <v>10</v>
      </c>
      <c r="I1719" s="49"/>
      <c r="M1719" s="49"/>
      <c r="N1719" s="49" t="s">
        <v>5517</v>
      </c>
      <c r="O1719" s="49" t="s">
        <v>5521</v>
      </c>
      <c r="P1719">
        <v>6</v>
      </c>
      <c r="Q1719" t="s">
        <v>5522</v>
      </c>
      <c r="S1719" s="49"/>
      <c r="T1719" s="49"/>
      <c r="U1719" s="49"/>
      <c r="W1719" s="49"/>
      <c r="Z1719" s="49"/>
      <c r="AA1719" s="49"/>
      <c r="AB1719" s="49"/>
    </row>
    <row r="1720" spans="1:28" x14ac:dyDescent="0.25">
      <c r="A1720" t="s">
        <v>5523</v>
      </c>
      <c r="B1720" t="s">
        <v>1158</v>
      </c>
      <c r="C1720" t="s">
        <v>138</v>
      </c>
      <c r="D1720">
        <v>3</v>
      </c>
      <c r="E1720">
        <v>15</v>
      </c>
      <c r="F1720">
        <v>10</v>
      </c>
      <c r="I1720" s="49"/>
      <c r="M1720" s="49"/>
      <c r="N1720" s="49" t="s">
        <v>5517</v>
      </c>
      <c r="O1720" s="49" t="s">
        <v>5524</v>
      </c>
      <c r="P1720">
        <v>6</v>
      </c>
      <c r="Q1720" t="s">
        <v>5525</v>
      </c>
      <c r="S1720" s="49"/>
      <c r="T1720" s="49"/>
      <c r="U1720" s="49"/>
      <c r="W1720" s="49"/>
      <c r="Z1720" s="49"/>
      <c r="AA1720" s="49"/>
      <c r="AB1720" s="49"/>
    </row>
    <row r="1721" spans="1:28" x14ac:dyDescent="0.25">
      <c r="A1721" t="s">
        <v>5526</v>
      </c>
      <c r="B1721" t="s">
        <v>1162</v>
      </c>
      <c r="C1721" t="s">
        <v>363</v>
      </c>
      <c r="D1721">
        <v>1</v>
      </c>
      <c r="G1721">
        <v>360</v>
      </c>
      <c r="H1721">
        <v>0.55000000000000004</v>
      </c>
      <c r="I1721" s="49" t="s">
        <v>3957</v>
      </c>
      <c r="M1721" s="49"/>
      <c r="N1721" s="49"/>
      <c r="O1721" s="49" t="s">
        <v>5527</v>
      </c>
      <c r="P1721">
        <v>6</v>
      </c>
      <c r="Q1721" t="s">
        <v>1164</v>
      </c>
      <c r="S1721" s="49"/>
      <c r="T1721" s="49"/>
      <c r="U1721" s="49"/>
      <c r="W1721" s="49"/>
      <c r="Z1721" s="49"/>
      <c r="AA1721" s="49"/>
      <c r="AB1721" s="49"/>
    </row>
    <row r="1722" spans="1:28" x14ac:dyDescent="0.25">
      <c r="A1722" t="s">
        <v>5528</v>
      </c>
      <c r="B1722" t="s">
        <v>1162</v>
      </c>
      <c r="C1722" t="s">
        <v>403</v>
      </c>
      <c r="D1722">
        <v>1</v>
      </c>
      <c r="E1722">
        <v>0</v>
      </c>
      <c r="F1722">
        <v>8</v>
      </c>
      <c r="I1722" s="49"/>
      <c r="M1722" s="49"/>
      <c r="N1722" s="49"/>
      <c r="O1722" s="49" t="s">
        <v>5529</v>
      </c>
      <c r="P1722">
        <v>6</v>
      </c>
      <c r="Q1722" t="s">
        <v>5530</v>
      </c>
      <c r="S1722" s="49"/>
      <c r="T1722" s="49"/>
      <c r="U1722" s="49"/>
      <c r="W1722" s="49"/>
      <c r="Z1722" s="49"/>
      <c r="AA1722" s="49"/>
      <c r="AB1722" s="49"/>
    </row>
    <row r="1723" spans="1:28" x14ac:dyDescent="0.25">
      <c r="A1723" t="s">
        <v>5531</v>
      </c>
      <c r="B1723" t="s">
        <v>1162</v>
      </c>
      <c r="C1723" t="s">
        <v>394</v>
      </c>
      <c r="D1723">
        <v>1</v>
      </c>
      <c r="E1723">
        <v>0</v>
      </c>
      <c r="F1723">
        <v>15</v>
      </c>
      <c r="I1723" s="49"/>
      <c r="M1723" s="49"/>
      <c r="N1723" s="49"/>
      <c r="O1723" s="49" t="s">
        <v>3073</v>
      </c>
      <c r="P1723">
        <v>6</v>
      </c>
      <c r="Q1723" t="s">
        <v>5532</v>
      </c>
      <c r="S1723" s="49"/>
      <c r="T1723" s="49"/>
      <c r="U1723" s="49"/>
      <c r="W1723" s="49"/>
      <c r="Z1723" s="49"/>
      <c r="AA1723" s="49"/>
      <c r="AB1723" s="49"/>
    </row>
    <row r="1724" spans="1:28" x14ac:dyDescent="0.25">
      <c r="A1724" t="s">
        <v>5533</v>
      </c>
      <c r="B1724" t="s">
        <v>1162</v>
      </c>
      <c r="C1724" t="s">
        <v>398</v>
      </c>
      <c r="D1724">
        <v>1</v>
      </c>
      <c r="E1724">
        <v>0</v>
      </c>
      <c r="F1724">
        <v>10</v>
      </c>
      <c r="I1724" s="49"/>
      <c r="M1724" s="49"/>
      <c r="N1724" s="49"/>
      <c r="O1724" s="49" t="s">
        <v>3073</v>
      </c>
      <c r="P1724">
        <v>6</v>
      </c>
      <c r="Q1724" t="s">
        <v>5534</v>
      </c>
      <c r="S1724" s="49"/>
      <c r="T1724" s="49"/>
      <c r="U1724" s="49"/>
      <c r="W1724" s="49"/>
      <c r="Z1724" s="49"/>
      <c r="AA1724" s="49"/>
      <c r="AB1724" s="49"/>
    </row>
    <row r="1725" spans="1:28" x14ac:dyDescent="0.25">
      <c r="A1725" t="s">
        <v>5535</v>
      </c>
      <c r="B1725" t="s">
        <v>1162</v>
      </c>
      <c r="C1725" t="s">
        <v>403</v>
      </c>
      <c r="D1725">
        <v>2</v>
      </c>
      <c r="E1725">
        <v>0</v>
      </c>
      <c r="F1725">
        <v>8</v>
      </c>
      <c r="I1725" s="49"/>
      <c r="M1725" s="49"/>
      <c r="N1725" s="49"/>
      <c r="O1725" s="49" t="s">
        <v>5529</v>
      </c>
      <c r="P1725">
        <v>6</v>
      </c>
      <c r="Q1725" t="s">
        <v>5536</v>
      </c>
      <c r="S1725" s="49"/>
      <c r="T1725" s="49"/>
      <c r="U1725" s="49"/>
      <c r="W1725" s="49"/>
      <c r="Z1725" s="49"/>
      <c r="AA1725" s="49"/>
      <c r="AB1725" s="49"/>
    </row>
    <row r="1726" spans="1:28" x14ac:dyDescent="0.25">
      <c r="A1726" t="s">
        <v>5537</v>
      </c>
      <c r="B1726" t="s">
        <v>1162</v>
      </c>
      <c r="C1726" t="s">
        <v>394</v>
      </c>
      <c r="D1726">
        <v>2</v>
      </c>
      <c r="E1726">
        <v>0</v>
      </c>
      <c r="F1726">
        <v>15</v>
      </c>
      <c r="I1726" s="49"/>
      <c r="M1726" s="49"/>
      <c r="N1726" s="49"/>
      <c r="O1726" s="49" t="s">
        <v>3073</v>
      </c>
      <c r="P1726">
        <v>6</v>
      </c>
      <c r="Q1726" t="s">
        <v>5538</v>
      </c>
      <c r="S1726" s="49"/>
      <c r="T1726" s="49"/>
      <c r="U1726" s="49"/>
      <c r="W1726" s="49"/>
      <c r="Z1726" s="49"/>
      <c r="AA1726" s="49"/>
      <c r="AB1726" s="49"/>
    </row>
    <row r="1727" spans="1:28" x14ac:dyDescent="0.25">
      <c r="A1727" t="s">
        <v>5539</v>
      </c>
      <c r="B1727" t="s">
        <v>1162</v>
      </c>
      <c r="C1727" t="s">
        <v>398</v>
      </c>
      <c r="D1727">
        <v>2</v>
      </c>
      <c r="E1727">
        <v>0</v>
      </c>
      <c r="F1727">
        <v>10</v>
      </c>
      <c r="I1727" s="49"/>
      <c r="M1727" s="49"/>
      <c r="N1727" s="49"/>
      <c r="O1727" s="49" t="s">
        <v>3073</v>
      </c>
      <c r="P1727">
        <v>6</v>
      </c>
      <c r="Q1727" t="s">
        <v>5540</v>
      </c>
      <c r="S1727" s="49"/>
      <c r="T1727" s="49"/>
      <c r="U1727" s="49"/>
      <c r="W1727" s="49"/>
      <c r="Z1727" s="49"/>
      <c r="AA1727" s="49"/>
      <c r="AB1727" s="49"/>
    </row>
    <row r="1728" spans="1:28" x14ac:dyDescent="0.25">
      <c r="A1728" t="s">
        <v>5541</v>
      </c>
      <c r="B1728" t="s">
        <v>1162</v>
      </c>
      <c r="C1728" t="s">
        <v>147</v>
      </c>
      <c r="D1728">
        <v>1</v>
      </c>
      <c r="E1728">
        <v>130</v>
      </c>
      <c r="F1728">
        <v>9</v>
      </c>
      <c r="I1728" s="49"/>
      <c r="J1728">
        <v>2</v>
      </c>
      <c r="L1728">
        <v>2</v>
      </c>
      <c r="M1728" s="49" t="s">
        <v>3856</v>
      </c>
      <c r="N1728" s="49"/>
      <c r="O1728" s="49" t="s">
        <v>5542</v>
      </c>
      <c r="P1728">
        <v>6</v>
      </c>
      <c r="Q1728" t="s">
        <v>5543</v>
      </c>
      <c r="S1728" s="49"/>
      <c r="T1728" s="49"/>
      <c r="U1728" s="49"/>
      <c r="W1728" s="49"/>
      <c r="Z1728" s="49"/>
      <c r="AA1728" s="49"/>
      <c r="AB1728" s="49"/>
    </row>
    <row r="1729" spans="1:28" x14ac:dyDescent="0.25">
      <c r="A1729" t="s">
        <v>5544</v>
      </c>
      <c r="B1729" t="s">
        <v>1162</v>
      </c>
      <c r="C1729" t="s">
        <v>147</v>
      </c>
      <c r="D1729">
        <v>2</v>
      </c>
      <c r="E1729">
        <v>140</v>
      </c>
      <c r="F1729">
        <v>7</v>
      </c>
      <c r="I1729" s="49"/>
      <c r="J1729">
        <v>2</v>
      </c>
      <c r="L1729">
        <v>2</v>
      </c>
      <c r="M1729" s="49" t="s">
        <v>3856</v>
      </c>
      <c r="N1729" s="49"/>
      <c r="O1729" s="49" t="s">
        <v>5545</v>
      </c>
      <c r="P1729">
        <v>6</v>
      </c>
      <c r="Q1729" t="s">
        <v>5546</v>
      </c>
      <c r="S1729" s="49"/>
      <c r="T1729" s="49"/>
      <c r="U1729" s="49"/>
      <c r="W1729" s="49"/>
      <c r="Z1729" s="49"/>
      <c r="AA1729" s="49"/>
      <c r="AB1729" s="49"/>
    </row>
    <row r="1730" spans="1:28" x14ac:dyDescent="0.25">
      <c r="A1730" t="s">
        <v>5547</v>
      </c>
      <c r="B1730" t="s">
        <v>1162</v>
      </c>
      <c r="C1730" t="s">
        <v>147</v>
      </c>
      <c r="D1730">
        <v>3</v>
      </c>
      <c r="E1730">
        <v>140</v>
      </c>
      <c r="F1730">
        <v>6</v>
      </c>
      <c r="I1730" s="49"/>
      <c r="J1730">
        <v>2</v>
      </c>
      <c r="L1730">
        <v>2</v>
      </c>
      <c r="M1730" s="49"/>
      <c r="N1730" s="49"/>
      <c r="O1730" s="49" t="s">
        <v>5548</v>
      </c>
      <c r="P1730">
        <v>6</v>
      </c>
      <c r="Q1730" t="s">
        <v>5549</v>
      </c>
      <c r="S1730" s="49"/>
      <c r="T1730" s="49"/>
      <c r="U1730" s="49"/>
      <c r="W1730" s="49"/>
      <c r="Z1730" s="49"/>
      <c r="AA1730" s="49"/>
      <c r="AB1730" s="49"/>
    </row>
    <row r="1731" spans="1:28" x14ac:dyDescent="0.25">
      <c r="A1731" t="s">
        <v>5550</v>
      </c>
      <c r="B1731" t="s">
        <v>1162</v>
      </c>
      <c r="C1731" t="s">
        <v>147</v>
      </c>
      <c r="D1731">
        <v>4</v>
      </c>
      <c r="E1731">
        <v>140</v>
      </c>
      <c r="F1731">
        <v>6.5</v>
      </c>
      <c r="I1731" s="49"/>
      <c r="J1731">
        <v>2</v>
      </c>
      <c r="L1731">
        <v>2</v>
      </c>
      <c r="M1731" s="49" t="s">
        <v>610</v>
      </c>
      <c r="N1731" s="49"/>
      <c r="O1731" s="49" t="s">
        <v>5551</v>
      </c>
      <c r="P1731">
        <v>6</v>
      </c>
      <c r="Q1731" t="s">
        <v>5552</v>
      </c>
      <c r="S1731" s="49"/>
      <c r="T1731" s="49"/>
      <c r="U1731" s="49"/>
      <c r="W1731" s="49"/>
      <c r="Z1731" s="49"/>
      <c r="AA1731" s="49"/>
      <c r="AB1731" s="49"/>
    </row>
    <row r="1732" spans="1:28" x14ac:dyDescent="0.25">
      <c r="A1732" t="s">
        <v>5553</v>
      </c>
      <c r="B1732" t="s">
        <v>1162</v>
      </c>
      <c r="C1732" t="s">
        <v>177</v>
      </c>
      <c r="D1732">
        <v>1</v>
      </c>
      <c r="E1732">
        <v>30</v>
      </c>
      <c r="F1732">
        <v>12</v>
      </c>
      <c r="I1732" s="49"/>
      <c r="J1732">
        <v>2</v>
      </c>
      <c r="K1732">
        <v>1</v>
      </c>
      <c r="M1732" s="49" t="s">
        <v>3856</v>
      </c>
      <c r="N1732" s="49"/>
      <c r="O1732" s="49" t="s">
        <v>5554</v>
      </c>
      <c r="P1732">
        <v>6</v>
      </c>
      <c r="Q1732" t="s">
        <v>5555</v>
      </c>
      <c r="S1732" s="49"/>
      <c r="T1732" s="49"/>
      <c r="U1732" s="49"/>
      <c r="W1732" s="49"/>
      <c r="Z1732" s="49"/>
      <c r="AA1732" s="49"/>
      <c r="AB1732" s="49"/>
    </row>
    <row r="1733" spans="1:28" x14ac:dyDescent="0.25">
      <c r="A1733" t="s">
        <v>5556</v>
      </c>
      <c r="B1733" t="s">
        <v>1162</v>
      </c>
      <c r="C1733" t="s">
        <v>177</v>
      </c>
      <c r="D1733">
        <v>2</v>
      </c>
      <c r="E1733">
        <v>35</v>
      </c>
      <c r="F1733">
        <v>12</v>
      </c>
      <c r="I1733" s="49"/>
      <c r="J1733">
        <v>2</v>
      </c>
      <c r="K1733">
        <v>1</v>
      </c>
      <c r="M1733" s="49" t="s">
        <v>3856</v>
      </c>
      <c r="N1733" s="49"/>
      <c r="O1733" s="49" t="s">
        <v>5554</v>
      </c>
      <c r="P1733">
        <v>6</v>
      </c>
      <c r="Q1733" t="s">
        <v>5557</v>
      </c>
      <c r="S1733" s="49"/>
      <c r="T1733" s="49"/>
      <c r="U1733" s="49"/>
      <c r="W1733" s="49"/>
      <c r="Z1733" s="49"/>
      <c r="AA1733" s="49"/>
      <c r="AB1733" s="49"/>
    </row>
    <row r="1734" spans="1:28" x14ac:dyDescent="0.25">
      <c r="A1734" t="s">
        <v>5558</v>
      </c>
      <c r="B1734" t="s">
        <v>1162</v>
      </c>
      <c r="C1734" t="s">
        <v>177</v>
      </c>
      <c r="D1734">
        <v>3</v>
      </c>
      <c r="E1734">
        <v>40</v>
      </c>
      <c r="F1734">
        <v>11</v>
      </c>
      <c r="I1734" s="49"/>
      <c r="J1734">
        <v>2</v>
      </c>
      <c r="K1734">
        <v>1</v>
      </c>
      <c r="M1734" s="49" t="s">
        <v>610</v>
      </c>
      <c r="N1734" s="49"/>
      <c r="O1734" s="49" t="s">
        <v>5559</v>
      </c>
      <c r="P1734">
        <v>6</v>
      </c>
      <c r="Q1734" t="s">
        <v>5560</v>
      </c>
      <c r="S1734" s="49"/>
      <c r="T1734" s="49"/>
      <c r="U1734" s="49"/>
      <c r="W1734" s="49"/>
      <c r="Z1734" s="49"/>
      <c r="AA1734" s="49"/>
      <c r="AB1734" s="49"/>
    </row>
    <row r="1735" spans="1:28" x14ac:dyDescent="0.25">
      <c r="A1735" t="s">
        <v>5561</v>
      </c>
      <c r="B1735" t="s">
        <v>1162</v>
      </c>
      <c r="C1735" t="s">
        <v>309</v>
      </c>
      <c r="D1735">
        <v>1</v>
      </c>
      <c r="E1735">
        <v>10</v>
      </c>
      <c r="F1735">
        <v>12</v>
      </c>
      <c r="I1735" s="49"/>
      <c r="J1735">
        <v>2</v>
      </c>
      <c r="K1735">
        <v>2</v>
      </c>
      <c r="L1735">
        <v>2</v>
      </c>
      <c r="M1735" s="49" t="s">
        <v>3856</v>
      </c>
      <c r="N1735" s="49"/>
      <c r="O1735" s="49" t="s">
        <v>3996</v>
      </c>
      <c r="P1735">
        <v>6</v>
      </c>
      <c r="Q1735" t="s">
        <v>5562</v>
      </c>
      <c r="S1735" s="49"/>
      <c r="T1735" s="49"/>
      <c r="U1735" s="49"/>
      <c r="W1735" s="49"/>
      <c r="Z1735" s="49"/>
      <c r="AA1735" s="49"/>
      <c r="AB1735" s="49"/>
    </row>
    <row r="1736" spans="1:28" x14ac:dyDescent="0.25">
      <c r="A1736" t="s">
        <v>5563</v>
      </c>
      <c r="B1736" t="s">
        <v>1162</v>
      </c>
      <c r="C1736" t="s">
        <v>309</v>
      </c>
      <c r="D1736">
        <v>2</v>
      </c>
      <c r="E1736">
        <v>10</v>
      </c>
      <c r="F1736">
        <v>12</v>
      </c>
      <c r="I1736" s="49"/>
      <c r="J1736">
        <v>2</v>
      </c>
      <c r="K1736">
        <v>2</v>
      </c>
      <c r="L1736">
        <v>2</v>
      </c>
      <c r="M1736" s="49" t="s">
        <v>3856</v>
      </c>
      <c r="N1736" s="49"/>
      <c r="O1736" s="49" t="s">
        <v>3996</v>
      </c>
      <c r="P1736">
        <v>6</v>
      </c>
      <c r="Q1736" t="s">
        <v>5564</v>
      </c>
      <c r="S1736" s="49"/>
      <c r="T1736" s="49"/>
      <c r="U1736" s="49"/>
      <c r="W1736" s="49"/>
      <c r="Z1736" s="49"/>
      <c r="AA1736" s="49"/>
      <c r="AB1736" s="49"/>
    </row>
    <row r="1737" spans="1:28" x14ac:dyDescent="0.25">
      <c r="A1737" t="s">
        <v>5565</v>
      </c>
      <c r="B1737" t="s">
        <v>1162</v>
      </c>
      <c r="C1737" t="s">
        <v>309</v>
      </c>
      <c r="D1737">
        <v>3</v>
      </c>
      <c r="E1737">
        <v>10</v>
      </c>
      <c r="F1737">
        <v>13</v>
      </c>
      <c r="I1737" s="49"/>
      <c r="J1737">
        <v>2</v>
      </c>
      <c r="K1737">
        <v>2</v>
      </c>
      <c r="L1737">
        <v>2</v>
      </c>
      <c r="M1737" s="49" t="s">
        <v>3856</v>
      </c>
      <c r="N1737" s="49"/>
      <c r="O1737" s="49" t="s">
        <v>3996</v>
      </c>
      <c r="P1737">
        <v>6</v>
      </c>
      <c r="Q1737" t="s">
        <v>5566</v>
      </c>
      <c r="S1737" s="49"/>
      <c r="T1737" s="49"/>
      <c r="U1737" s="49"/>
      <c r="W1737" s="49"/>
      <c r="Z1737" s="49"/>
      <c r="AA1737" s="49"/>
      <c r="AB1737" s="49"/>
    </row>
    <row r="1738" spans="1:28" x14ac:dyDescent="0.25">
      <c r="A1738" t="s">
        <v>5567</v>
      </c>
      <c r="B1738" t="s">
        <v>1162</v>
      </c>
      <c r="C1738" t="s">
        <v>222</v>
      </c>
      <c r="D1738">
        <v>1</v>
      </c>
      <c r="E1738">
        <v>22.5</v>
      </c>
      <c r="F1738">
        <v>12</v>
      </c>
      <c r="I1738" s="49"/>
      <c r="J1738">
        <v>3</v>
      </c>
      <c r="K1738">
        <v>1</v>
      </c>
      <c r="L1738">
        <v>3</v>
      </c>
      <c r="M1738" s="49" t="s">
        <v>3856</v>
      </c>
      <c r="N1738" s="49"/>
      <c r="O1738" s="49" t="s">
        <v>5568</v>
      </c>
      <c r="P1738">
        <v>6</v>
      </c>
      <c r="Q1738" t="s">
        <v>5569</v>
      </c>
      <c r="S1738" s="49"/>
      <c r="T1738" s="49"/>
      <c r="U1738" s="49"/>
      <c r="W1738" s="49"/>
      <c r="Z1738" s="49"/>
      <c r="AA1738" s="49"/>
      <c r="AB1738" s="49"/>
    </row>
    <row r="1739" spans="1:28" x14ac:dyDescent="0.25">
      <c r="A1739" t="s">
        <v>5570</v>
      </c>
      <c r="B1739" t="s">
        <v>1162</v>
      </c>
      <c r="C1739" t="s">
        <v>222</v>
      </c>
      <c r="D1739">
        <v>2</v>
      </c>
      <c r="E1739">
        <v>25</v>
      </c>
      <c r="F1739">
        <v>12</v>
      </c>
      <c r="I1739" s="49"/>
      <c r="J1739">
        <v>3</v>
      </c>
      <c r="K1739">
        <v>1</v>
      </c>
      <c r="L1739">
        <v>3</v>
      </c>
      <c r="M1739" s="49" t="s">
        <v>3856</v>
      </c>
      <c r="N1739" s="49"/>
      <c r="O1739" s="49" t="s">
        <v>5568</v>
      </c>
      <c r="P1739">
        <v>6</v>
      </c>
      <c r="Q1739" t="s">
        <v>5571</v>
      </c>
      <c r="S1739" s="49"/>
      <c r="T1739" s="49"/>
      <c r="U1739" s="49"/>
      <c r="W1739" s="49"/>
      <c r="Z1739" s="49"/>
      <c r="AA1739" s="49"/>
      <c r="AB1739" s="49"/>
    </row>
    <row r="1740" spans="1:28" x14ac:dyDescent="0.25">
      <c r="A1740" t="s">
        <v>5572</v>
      </c>
      <c r="B1740" t="s">
        <v>1162</v>
      </c>
      <c r="C1740" t="s">
        <v>222</v>
      </c>
      <c r="D1740">
        <v>3</v>
      </c>
      <c r="E1740">
        <v>25</v>
      </c>
      <c r="F1740">
        <v>11</v>
      </c>
      <c r="I1740" s="49"/>
      <c r="J1740">
        <v>3</v>
      </c>
      <c r="K1740">
        <v>1</v>
      </c>
      <c r="L1740">
        <v>3</v>
      </c>
      <c r="M1740" s="49" t="s">
        <v>3856</v>
      </c>
      <c r="N1740" s="49"/>
      <c r="O1740" s="49" t="s">
        <v>5568</v>
      </c>
      <c r="P1740">
        <v>6</v>
      </c>
      <c r="Q1740" t="s">
        <v>5573</v>
      </c>
      <c r="S1740" s="49"/>
      <c r="T1740" s="49"/>
      <c r="U1740" s="49"/>
      <c r="W1740" s="49"/>
      <c r="Z1740" s="49"/>
      <c r="AA1740" s="49"/>
      <c r="AB1740" s="49"/>
    </row>
    <row r="1741" spans="1:28" x14ac:dyDescent="0.25">
      <c r="A1741" t="s">
        <v>5574</v>
      </c>
      <c r="B1741" t="s">
        <v>1162</v>
      </c>
      <c r="C1741" t="s">
        <v>415</v>
      </c>
      <c r="D1741">
        <v>1</v>
      </c>
      <c r="E1741">
        <v>30</v>
      </c>
      <c r="G1741">
        <v>20</v>
      </c>
      <c r="I1741" s="49"/>
      <c r="M1741" s="49"/>
      <c r="N1741" s="49"/>
      <c r="O1741" s="49"/>
      <c r="P1741">
        <v>6</v>
      </c>
      <c r="Q1741" t="s">
        <v>5575</v>
      </c>
      <c r="S1741" s="49"/>
      <c r="T1741" s="49"/>
      <c r="U1741" s="49"/>
      <c r="W1741" s="49"/>
      <c r="Z1741" s="49"/>
      <c r="AA1741" s="49"/>
      <c r="AB1741" s="49"/>
    </row>
    <row r="1742" spans="1:28" x14ac:dyDescent="0.25">
      <c r="A1742" t="s">
        <v>5576</v>
      </c>
      <c r="B1742" t="s">
        <v>1162</v>
      </c>
      <c r="C1742" t="s">
        <v>415</v>
      </c>
      <c r="D1742">
        <v>2</v>
      </c>
      <c r="E1742">
        <v>30</v>
      </c>
      <c r="G1742">
        <v>20</v>
      </c>
      <c r="I1742" s="49"/>
      <c r="M1742" s="49"/>
      <c r="N1742" s="49"/>
      <c r="O1742" s="49"/>
      <c r="P1742">
        <v>6</v>
      </c>
      <c r="Q1742" t="s">
        <v>5577</v>
      </c>
      <c r="S1742" s="49"/>
      <c r="T1742" s="49"/>
      <c r="U1742" s="49"/>
      <c r="W1742" s="49"/>
      <c r="Z1742" s="49"/>
      <c r="AA1742" s="49"/>
      <c r="AB1742" s="49"/>
    </row>
    <row r="1743" spans="1:28" x14ac:dyDescent="0.25">
      <c r="A1743" t="s">
        <v>5578</v>
      </c>
      <c r="B1743" t="s">
        <v>1162</v>
      </c>
      <c r="C1743" t="s">
        <v>420</v>
      </c>
      <c r="D1743">
        <v>1</v>
      </c>
      <c r="E1743">
        <v>45</v>
      </c>
      <c r="F1743">
        <v>15</v>
      </c>
      <c r="I1743" s="49"/>
      <c r="M1743" s="49"/>
      <c r="N1743" s="49"/>
      <c r="O1743" s="49" t="s">
        <v>5579</v>
      </c>
      <c r="P1743">
        <v>6</v>
      </c>
      <c r="Q1743" t="s">
        <v>5580</v>
      </c>
      <c r="S1743" s="49"/>
      <c r="T1743" s="49"/>
      <c r="U1743" s="49"/>
      <c r="W1743" s="49"/>
      <c r="Z1743" s="49"/>
      <c r="AA1743" s="49"/>
      <c r="AB1743" s="49"/>
    </row>
    <row r="1744" spans="1:28" x14ac:dyDescent="0.25">
      <c r="A1744" t="s">
        <v>5581</v>
      </c>
      <c r="B1744" t="s">
        <v>1162</v>
      </c>
      <c r="C1744" t="s">
        <v>420</v>
      </c>
      <c r="D1744">
        <v>2</v>
      </c>
      <c r="E1744">
        <v>45</v>
      </c>
      <c r="F1744">
        <v>15</v>
      </c>
      <c r="I1744" s="49"/>
      <c r="M1744" s="49"/>
      <c r="N1744" s="49"/>
      <c r="O1744" s="49" t="s">
        <v>5579</v>
      </c>
      <c r="P1744">
        <v>6</v>
      </c>
      <c r="Q1744" t="s">
        <v>1165</v>
      </c>
      <c r="S1744" s="49"/>
      <c r="T1744" s="49"/>
      <c r="U1744" s="49"/>
      <c r="W1744" s="49"/>
      <c r="Z1744" s="49"/>
      <c r="AA1744" s="49"/>
      <c r="AB1744" s="49"/>
    </row>
    <row r="1745" spans="1:28" x14ac:dyDescent="0.25">
      <c r="A1745" t="s">
        <v>5582</v>
      </c>
      <c r="B1745" t="s">
        <v>1166</v>
      </c>
      <c r="C1745" t="s">
        <v>15</v>
      </c>
      <c r="D1745">
        <v>1</v>
      </c>
      <c r="E1745">
        <v>75</v>
      </c>
      <c r="G1745">
        <v>60</v>
      </c>
      <c r="I1745" s="49"/>
      <c r="M1745" s="49"/>
      <c r="N1745" s="49"/>
      <c r="O1745" s="49" t="s">
        <v>5583</v>
      </c>
      <c r="P1745">
        <v>6</v>
      </c>
      <c r="Q1745" t="s">
        <v>1168</v>
      </c>
      <c r="S1745" s="49"/>
      <c r="T1745" s="49"/>
      <c r="U1745" s="49"/>
      <c r="W1745" s="49"/>
      <c r="Z1745" s="49"/>
      <c r="AA1745" s="49"/>
      <c r="AB1745" s="49"/>
    </row>
    <row r="1746" spans="1:28" x14ac:dyDescent="0.25">
      <c r="A1746" t="s">
        <v>5584</v>
      </c>
      <c r="B1746" t="s">
        <v>1166</v>
      </c>
      <c r="C1746" t="s">
        <v>15</v>
      </c>
      <c r="D1746">
        <v>2</v>
      </c>
      <c r="E1746">
        <v>75</v>
      </c>
      <c r="G1746">
        <v>60</v>
      </c>
      <c r="I1746" s="49"/>
      <c r="M1746" s="49"/>
      <c r="N1746" s="49"/>
      <c r="O1746" s="49" t="s">
        <v>5583</v>
      </c>
      <c r="P1746">
        <v>6</v>
      </c>
      <c r="Q1746" t="s">
        <v>5585</v>
      </c>
      <c r="S1746" s="49"/>
      <c r="T1746" s="49"/>
      <c r="U1746" s="49"/>
      <c r="W1746" s="49"/>
      <c r="Z1746" s="49"/>
      <c r="AA1746" s="49"/>
      <c r="AB1746" s="49"/>
    </row>
    <row r="1747" spans="1:28" x14ac:dyDescent="0.25">
      <c r="A1747" t="s">
        <v>5586</v>
      </c>
      <c r="B1747" t="s">
        <v>1166</v>
      </c>
      <c r="C1747" t="s">
        <v>15</v>
      </c>
      <c r="D1747">
        <v>3</v>
      </c>
      <c r="E1747">
        <v>75</v>
      </c>
      <c r="G1747">
        <v>60</v>
      </c>
      <c r="I1747" s="49"/>
      <c r="M1747" s="49"/>
      <c r="N1747" s="49"/>
      <c r="O1747" s="49" t="s">
        <v>5587</v>
      </c>
      <c r="P1747">
        <v>6</v>
      </c>
      <c r="Q1747" t="s">
        <v>5588</v>
      </c>
      <c r="S1747" s="49"/>
      <c r="T1747" s="49"/>
      <c r="U1747" s="49"/>
      <c r="W1747" s="49"/>
      <c r="Z1747" s="49"/>
      <c r="AA1747" s="49"/>
      <c r="AB1747" s="49"/>
    </row>
    <row r="1748" spans="1:28" x14ac:dyDescent="0.25">
      <c r="A1748" t="s">
        <v>5589</v>
      </c>
      <c r="B1748" t="s">
        <v>1166</v>
      </c>
      <c r="C1748" t="s">
        <v>15</v>
      </c>
      <c r="D1748">
        <v>4</v>
      </c>
      <c r="E1748">
        <v>75</v>
      </c>
      <c r="G1748">
        <v>60</v>
      </c>
      <c r="I1748" s="49"/>
      <c r="M1748" s="49"/>
      <c r="N1748" s="49"/>
      <c r="O1748" s="49" t="s">
        <v>5590</v>
      </c>
      <c r="P1748">
        <v>6</v>
      </c>
      <c r="Q1748" t="s">
        <v>5591</v>
      </c>
      <c r="S1748" s="49"/>
      <c r="T1748" s="49"/>
      <c r="U1748" s="49"/>
      <c r="W1748" s="49"/>
      <c r="Z1748" s="49"/>
      <c r="AA1748" s="49"/>
      <c r="AB1748" s="49"/>
    </row>
    <row r="1749" spans="1:28" x14ac:dyDescent="0.25">
      <c r="A1749" t="s">
        <v>5592</v>
      </c>
      <c r="B1749" t="s">
        <v>1166</v>
      </c>
      <c r="C1749" t="s">
        <v>55</v>
      </c>
      <c r="D1749">
        <v>1</v>
      </c>
      <c r="E1749">
        <v>57.5</v>
      </c>
      <c r="F1749">
        <v>12</v>
      </c>
      <c r="I1749" s="49"/>
      <c r="J1749">
        <v>2</v>
      </c>
      <c r="K1749">
        <v>2</v>
      </c>
      <c r="L1749">
        <v>2</v>
      </c>
      <c r="M1749" s="49" t="s">
        <v>2289</v>
      </c>
      <c r="N1749" s="49"/>
      <c r="O1749" s="49" t="s">
        <v>3545</v>
      </c>
      <c r="P1749">
        <v>6</v>
      </c>
      <c r="Q1749" t="s">
        <v>5593</v>
      </c>
      <c r="S1749" s="49"/>
      <c r="T1749" s="49"/>
      <c r="U1749" s="49"/>
      <c r="W1749" s="49"/>
      <c r="Z1749" s="49"/>
      <c r="AA1749" s="49"/>
      <c r="AB1749" s="49"/>
    </row>
    <row r="1750" spans="1:28" x14ac:dyDescent="0.25">
      <c r="A1750" t="s">
        <v>5594</v>
      </c>
      <c r="B1750" t="s">
        <v>1166</v>
      </c>
      <c r="C1750" t="s">
        <v>55</v>
      </c>
      <c r="D1750">
        <v>2</v>
      </c>
      <c r="E1750">
        <v>60</v>
      </c>
      <c r="F1750">
        <v>12</v>
      </c>
      <c r="I1750" s="49"/>
      <c r="J1750">
        <v>2</v>
      </c>
      <c r="K1750">
        <v>2</v>
      </c>
      <c r="L1750">
        <v>2</v>
      </c>
      <c r="M1750" s="49" t="s">
        <v>618</v>
      </c>
      <c r="N1750" s="49"/>
      <c r="O1750" s="49" t="s">
        <v>3218</v>
      </c>
      <c r="P1750">
        <v>6</v>
      </c>
      <c r="Q1750" t="s">
        <v>5595</v>
      </c>
      <c r="S1750" s="49"/>
      <c r="T1750" s="49"/>
      <c r="U1750" s="49"/>
      <c r="W1750" s="49"/>
      <c r="Z1750" s="49"/>
      <c r="AA1750" s="49"/>
      <c r="AB1750" s="49"/>
    </row>
    <row r="1751" spans="1:28" x14ac:dyDescent="0.25">
      <c r="A1751" t="s">
        <v>5596</v>
      </c>
      <c r="B1751" t="s">
        <v>1166</v>
      </c>
      <c r="C1751" t="s">
        <v>55</v>
      </c>
      <c r="D1751">
        <v>3</v>
      </c>
      <c r="E1751">
        <v>65</v>
      </c>
      <c r="F1751">
        <v>11</v>
      </c>
      <c r="I1751" s="49"/>
      <c r="J1751">
        <v>2</v>
      </c>
      <c r="K1751">
        <v>2</v>
      </c>
      <c r="L1751">
        <v>2</v>
      </c>
      <c r="M1751" s="49" t="s">
        <v>3856</v>
      </c>
      <c r="N1751" s="49"/>
      <c r="O1751" s="49" t="s">
        <v>3996</v>
      </c>
      <c r="P1751">
        <v>6</v>
      </c>
      <c r="Q1751" t="s">
        <v>5597</v>
      </c>
      <c r="S1751" s="49"/>
      <c r="T1751" s="49"/>
      <c r="U1751" s="49"/>
      <c r="W1751" s="49"/>
      <c r="Z1751" s="49"/>
      <c r="AA1751" s="49"/>
      <c r="AB1751" s="49"/>
    </row>
    <row r="1752" spans="1:28" x14ac:dyDescent="0.25">
      <c r="A1752" t="s">
        <v>5598</v>
      </c>
      <c r="B1752" t="s">
        <v>1166</v>
      </c>
      <c r="C1752" t="s">
        <v>55</v>
      </c>
      <c r="D1752">
        <v>4</v>
      </c>
      <c r="E1752">
        <v>65</v>
      </c>
      <c r="F1752">
        <v>11</v>
      </c>
      <c r="I1752" s="49"/>
      <c r="J1752">
        <v>2</v>
      </c>
      <c r="K1752">
        <v>2</v>
      </c>
      <c r="L1752">
        <v>2</v>
      </c>
      <c r="M1752" s="49" t="s">
        <v>610</v>
      </c>
      <c r="N1752" s="49"/>
      <c r="O1752" s="49" t="s">
        <v>3600</v>
      </c>
      <c r="P1752">
        <v>6</v>
      </c>
      <c r="Q1752" t="s">
        <v>5599</v>
      </c>
      <c r="S1752" s="49"/>
      <c r="T1752" s="49"/>
      <c r="U1752" s="49"/>
      <c r="W1752" s="49"/>
      <c r="Z1752" s="49"/>
      <c r="AA1752" s="49"/>
      <c r="AB1752" s="49"/>
    </row>
    <row r="1753" spans="1:28" x14ac:dyDescent="0.25">
      <c r="A1753" t="s">
        <v>5600</v>
      </c>
      <c r="B1753" t="s">
        <v>1166</v>
      </c>
      <c r="C1753" t="s">
        <v>79</v>
      </c>
      <c r="D1753">
        <v>1</v>
      </c>
      <c r="E1753">
        <v>15</v>
      </c>
      <c r="F1753">
        <v>15</v>
      </c>
      <c r="I1753" s="49"/>
      <c r="J1753">
        <v>1</v>
      </c>
      <c r="K1753">
        <v>2</v>
      </c>
      <c r="L1753">
        <v>1</v>
      </c>
      <c r="M1753" s="49" t="s">
        <v>2289</v>
      </c>
      <c r="N1753" s="49"/>
      <c r="O1753" s="49" t="s">
        <v>5601</v>
      </c>
      <c r="P1753">
        <v>6</v>
      </c>
      <c r="Q1753" t="s">
        <v>5602</v>
      </c>
      <c r="S1753" s="49"/>
      <c r="T1753" s="49"/>
      <c r="U1753" s="49"/>
      <c r="W1753" s="49"/>
      <c r="Z1753" s="49"/>
      <c r="AA1753" s="49"/>
      <c r="AB1753" s="49"/>
    </row>
    <row r="1754" spans="1:28" x14ac:dyDescent="0.25">
      <c r="A1754" t="s">
        <v>5603</v>
      </c>
      <c r="B1754" t="s">
        <v>1166</v>
      </c>
      <c r="C1754" t="s">
        <v>79</v>
      </c>
      <c r="D1754">
        <v>2</v>
      </c>
      <c r="E1754">
        <v>20</v>
      </c>
      <c r="F1754">
        <v>15</v>
      </c>
      <c r="I1754" s="49"/>
      <c r="J1754">
        <v>2</v>
      </c>
      <c r="K1754">
        <v>2</v>
      </c>
      <c r="L1754">
        <v>2</v>
      </c>
      <c r="M1754" s="49" t="s">
        <v>2289</v>
      </c>
      <c r="N1754" s="49"/>
      <c r="O1754" s="49" t="s">
        <v>5604</v>
      </c>
      <c r="P1754">
        <v>6</v>
      </c>
      <c r="Q1754" t="s">
        <v>5605</v>
      </c>
      <c r="S1754" s="49"/>
      <c r="T1754" s="49"/>
      <c r="U1754" s="49"/>
      <c r="W1754" s="49"/>
      <c r="Z1754" s="49"/>
      <c r="AA1754" s="49"/>
      <c r="AB1754" s="49"/>
    </row>
    <row r="1755" spans="1:28" x14ac:dyDescent="0.25">
      <c r="A1755" t="s">
        <v>5606</v>
      </c>
      <c r="B1755" t="s">
        <v>1166</v>
      </c>
      <c r="C1755" t="s">
        <v>79</v>
      </c>
      <c r="D1755">
        <v>3</v>
      </c>
      <c r="E1755">
        <v>25</v>
      </c>
      <c r="F1755">
        <v>15</v>
      </c>
      <c r="I1755" s="49"/>
      <c r="J1755">
        <v>2</v>
      </c>
      <c r="K1755">
        <v>2</v>
      </c>
      <c r="L1755">
        <v>2</v>
      </c>
      <c r="M1755" s="49" t="s">
        <v>2289</v>
      </c>
      <c r="N1755" s="49"/>
      <c r="O1755" s="49" t="s">
        <v>5604</v>
      </c>
      <c r="P1755">
        <v>6</v>
      </c>
      <c r="Q1755" t="s">
        <v>5607</v>
      </c>
      <c r="S1755" s="49"/>
      <c r="T1755" s="49"/>
      <c r="U1755" s="49"/>
      <c r="W1755" s="49"/>
      <c r="Z1755" s="49"/>
      <c r="AA1755" s="49"/>
      <c r="AB1755" s="49"/>
    </row>
    <row r="1756" spans="1:28" x14ac:dyDescent="0.25">
      <c r="A1756" t="s">
        <v>5608</v>
      </c>
      <c r="B1756" t="s">
        <v>1166</v>
      </c>
      <c r="C1756" t="s">
        <v>79</v>
      </c>
      <c r="D1756">
        <v>4</v>
      </c>
      <c r="E1756">
        <v>30</v>
      </c>
      <c r="F1756">
        <v>15</v>
      </c>
      <c r="I1756" s="49"/>
      <c r="J1756">
        <v>2</v>
      </c>
      <c r="K1756">
        <v>2</v>
      </c>
      <c r="L1756">
        <v>2</v>
      </c>
      <c r="M1756" s="49" t="s">
        <v>2289</v>
      </c>
      <c r="N1756" s="49"/>
      <c r="O1756" s="49" t="s">
        <v>5604</v>
      </c>
      <c r="P1756">
        <v>6</v>
      </c>
      <c r="Q1756" t="s">
        <v>5609</v>
      </c>
      <c r="S1756" s="49"/>
      <c r="T1756" s="49"/>
      <c r="U1756" s="49"/>
      <c r="W1756" s="49"/>
      <c r="Z1756" s="49"/>
      <c r="AA1756" s="49"/>
      <c r="AB1756" s="49"/>
    </row>
    <row r="1757" spans="1:28" x14ac:dyDescent="0.25">
      <c r="A1757" t="s">
        <v>5610</v>
      </c>
      <c r="B1757" t="s">
        <v>1166</v>
      </c>
      <c r="C1757" t="s">
        <v>99</v>
      </c>
      <c r="D1757">
        <v>1</v>
      </c>
      <c r="E1757">
        <v>25</v>
      </c>
      <c r="F1757">
        <v>12</v>
      </c>
      <c r="I1757" s="49"/>
      <c r="J1757">
        <v>2</v>
      </c>
      <c r="K1757">
        <v>1</v>
      </c>
      <c r="L1757">
        <v>3</v>
      </c>
      <c r="M1757" s="49" t="s">
        <v>3856</v>
      </c>
      <c r="N1757" s="49"/>
      <c r="O1757" s="49" t="s">
        <v>5611</v>
      </c>
      <c r="P1757">
        <v>6</v>
      </c>
      <c r="Q1757" t="s">
        <v>5612</v>
      </c>
      <c r="S1757" s="49"/>
      <c r="T1757" s="49"/>
      <c r="U1757" s="49"/>
      <c r="W1757" s="49"/>
      <c r="Z1757" s="49"/>
      <c r="AA1757" s="49"/>
      <c r="AB1757" s="49"/>
    </row>
    <row r="1758" spans="1:28" x14ac:dyDescent="0.25">
      <c r="A1758" t="s">
        <v>5613</v>
      </c>
      <c r="B1758" t="s">
        <v>1166</v>
      </c>
      <c r="C1758" t="s">
        <v>99</v>
      </c>
      <c r="D1758">
        <v>2</v>
      </c>
      <c r="E1758">
        <v>25</v>
      </c>
      <c r="F1758">
        <v>12</v>
      </c>
      <c r="I1758" s="49"/>
      <c r="J1758">
        <v>2</v>
      </c>
      <c r="K1758">
        <v>1</v>
      </c>
      <c r="L1758">
        <v>3</v>
      </c>
      <c r="M1758" s="49" t="s">
        <v>3856</v>
      </c>
      <c r="N1758" s="49"/>
      <c r="O1758" s="49" t="s">
        <v>5614</v>
      </c>
      <c r="P1758">
        <v>6</v>
      </c>
      <c r="Q1758" t="s">
        <v>5615</v>
      </c>
      <c r="S1758" s="49"/>
      <c r="T1758" s="49"/>
      <c r="U1758" s="49"/>
      <c r="W1758" s="49"/>
      <c r="Z1758" s="49"/>
      <c r="AA1758" s="49"/>
      <c r="AB1758" s="49"/>
    </row>
    <row r="1759" spans="1:28" x14ac:dyDescent="0.25">
      <c r="A1759" t="s">
        <v>5616</v>
      </c>
      <c r="B1759" t="s">
        <v>1166</v>
      </c>
      <c r="C1759" t="s">
        <v>99</v>
      </c>
      <c r="D1759">
        <v>3</v>
      </c>
      <c r="E1759">
        <v>27.5</v>
      </c>
      <c r="F1759">
        <v>10</v>
      </c>
      <c r="I1759" s="49"/>
      <c r="J1759">
        <v>2</v>
      </c>
      <c r="K1759">
        <v>1</v>
      </c>
      <c r="L1759">
        <v>3</v>
      </c>
      <c r="M1759" s="49" t="s">
        <v>610</v>
      </c>
      <c r="N1759" s="49"/>
      <c r="O1759" s="49" t="s">
        <v>2350</v>
      </c>
      <c r="P1759">
        <v>6</v>
      </c>
      <c r="Q1759" t="s">
        <v>5617</v>
      </c>
      <c r="S1759" s="49"/>
      <c r="T1759" s="49"/>
      <c r="U1759" s="49"/>
      <c r="W1759" s="49"/>
      <c r="Z1759" s="49"/>
      <c r="AA1759" s="49"/>
      <c r="AB1759" s="49"/>
    </row>
    <row r="1760" spans="1:28" x14ac:dyDescent="0.25">
      <c r="A1760" t="s">
        <v>5618</v>
      </c>
      <c r="B1760" t="s">
        <v>1166</v>
      </c>
      <c r="C1760" t="s">
        <v>356</v>
      </c>
      <c r="D1760">
        <v>1</v>
      </c>
      <c r="G1760">
        <v>465</v>
      </c>
      <c r="H1760">
        <v>2</v>
      </c>
      <c r="I1760" s="49" t="s">
        <v>3957</v>
      </c>
      <c r="M1760" s="49"/>
      <c r="N1760" s="49"/>
      <c r="O1760" s="49" t="s">
        <v>5619</v>
      </c>
      <c r="P1760">
        <v>6</v>
      </c>
      <c r="Q1760" t="s">
        <v>1169</v>
      </c>
      <c r="S1760" s="49"/>
      <c r="T1760" s="49"/>
      <c r="U1760" s="49"/>
      <c r="W1760" s="49"/>
      <c r="Z1760" s="49"/>
      <c r="AA1760" s="49"/>
      <c r="AB1760" s="49"/>
    </row>
    <row r="1761" spans="1:28" x14ac:dyDescent="0.25">
      <c r="A1761" t="s">
        <v>5620</v>
      </c>
      <c r="B1761" t="s">
        <v>1170</v>
      </c>
      <c r="C1761" t="s">
        <v>112</v>
      </c>
      <c r="D1761">
        <v>1</v>
      </c>
      <c r="E1761">
        <v>70</v>
      </c>
      <c r="F1761">
        <v>15</v>
      </c>
      <c r="I1761" s="49"/>
      <c r="J1761">
        <v>2</v>
      </c>
      <c r="K1761">
        <v>1</v>
      </c>
      <c r="L1761">
        <v>3</v>
      </c>
      <c r="M1761" s="49" t="s">
        <v>618</v>
      </c>
      <c r="N1761" s="49"/>
      <c r="O1761" s="49" t="s">
        <v>3189</v>
      </c>
      <c r="P1761">
        <v>6</v>
      </c>
      <c r="Q1761" t="s">
        <v>1172</v>
      </c>
      <c r="S1761" s="49"/>
      <c r="T1761" s="49"/>
      <c r="U1761" s="49"/>
      <c r="W1761" s="49"/>
      <c r="Z1761" s="49"/>
      <c r="AA1761" s="49"/>
      <c r="AB1761" s="49"/>
    </row>
    <row r="1762" spans="1:28" x14ac:dyDescent="0.25">
      <c r="A1762" t="s">
        <v>5621</v>
      </c>
      <c r="B1762" t="s">
        <v>1170</v>
      </c>
      <c r="C1762" t="s">
        <v>112</v>
      </c>
      <c r="D1762">
        <v>2</v>
      </c>
      <c r="E1762">
        <v>80</v>
      </c>
      <c r="F1762">
        <v>15</v>
      </c>
      <c r="I1762" s="49"/>
      <c r="J1762">
        <v>2</v>
      </c>
      <c r="K1762">
        <v>1</v>
      </c>
      <c r="L1762">
        <v>3</v>
      </c>
      <c r="M1762" s="49" t="s">
        <v>3856</v>
      </c>
      <c r="N1762" s="49"/>
      <c r="O1762" s="49" t="s">
        <v>5203</v>
      </c>
      <c r="P1762">
        <v>6</v>
      </c>
      <c r="Q1762" t="s">
        <v>5622</v>
      </c>
      <c r="S1762" s="49"/>
      <c r="T1762" s="49"/>
      <c r="U1762" s="49"/>
      <c r="W1762" s="49"/>
      <c r="Z1762" s="49"/>
      <c r="AA1762" s="49"/>
      <c r="AB1762" s="49"/>
    </row>
    <row r="1763" spans="1:28" x14ac:dyDescent="0.25">
      <c r="A1763" t="s">
        <v>5623</v>
      </c>
      <c r="B1763" t="s">
        <v>1170</v>
      </c>
      <c r="C1763" t="s">
        <v>112</v>
      </c>
      <c r="D1763">
        <v>3</v>
      </c>
      <c r="E1763">
        <v>80</v>
      </c>
      <c r="F1763">
        <v>13</v>
      </c>
      <c r="I1763" s="49"/>
      <c r="J1763">
        <v>2</v>
      </c>
      <c r="K1763">
        <v>1</v>
      </c>
      <c r="L1763">
        <v>3</v>
      </c>
      <c r="M1763" s="49" t="s">
        <v>610</v>
      </c>
      <c r="N1763" s="49"/>
      <c r="O1763" s="49" t="s">
        <v>2350</v>
      </c>
      <c r="P1763">
        <v>6</v>
      </c>
      <c r="Q1763" t="s">
        <v>5624</v>
      </c>
      <c r="S1763" s="49"/>
      <c r="T1763" s="49"/>
      <c r="U1763" s="49"/>
      <c r="W1763" s="49"/>
      <c r="Z1763" s="49"/>
      <c r="AA1763" s="49"/>
      <c r="AB1763" s="49"/>
    </row>
    <row r="1764" spans="1:28" x14ac:dyDescent="0.25">
      <c r="A1764" t="s">
        <v>5625</v>
      </c>
      <c r="B1764" t="s">
        <v>1170</v>
      </c>
      <c r="C1764" t="s">
        <v>229</v>
      </c>
      <c r="D1764">
        <v>1</v>
      </c>
      <c r="E1764">
        <v>30</v>
      </c>
      <c r="F1764">
        <v>8</v>
      </c>
      <c r="I1764" s="49"/>
      <c r="J1764">
        <v>2</v>
      </c>
      <c r="K1764">
        <v>1</v>
      </c>
      <c r="L1764">
        <v>2</v>
      </c>
      <c r="M1764" s="49" t="s">
        <v>610</v>
      </c>
      <c r="N1764" s="49" t="s">
        <v>5626</v>
      </c>
      <c r="O1764" s="49" t="s">
        <v>5627</v>
      </c>
      <c r="P1764">
        <v>6</v>
      </c>
      <c r="Q1764" t="s">
        <v>5628</v>
      </c>
      <c r="S1764" s="49"/>
      <c r="T1764" s="49"/>
      <c r="U1764" s="49"/>
      <c r="W1764" s="49"/>
      <c r="Z1764" s="49"/>
      <c r="AA1764" s="49"/>
      <c r="AB1764" s="49"/>
    </row>
    <row r="1765" spans="1:28" x14ac:dyDescent="0.25">
      <c r="A1765" t="s">
        <v>5629</v>
      </c>
      <c r="B1765" t="s">
        <v>1170</v>
      </c>
      <c r="C1765" t="s">
        <v>229</v>
      </c>
      <c r="D1765">
        <v>2</v>
      </c>
      <c r="E1765">
        <v>30</v>
      </c>
      <c r="F1765">
        <v>8</v>
      </c>
      <c r="I1765" s="49"/>
      <c r="J1765">
        <v>2</v>
      </c>
      <c r="K1765">
        <v>1</v>
      </c>
      <c r="L1765">
        <v>2</v>
      </c>
      <c r="M1765" s="49" t="s">
        <v>610</v>
      </c>
      <c r="N1765" s="49" t="s">
        <v>5626</v>
      </c>
      <c r="O1765" s="49" t="s">
        <v>5630</v>
      </c>
      <c r="P1765">
        <v>6</v>
      </c>
      <c r="Q1765" t="s">
        <v>5631</v>
      </c>
      <c r="S1765" s="49"/>
      <c r="T1765" s="49"/>
      <c r="U1765" s="49"/>
      <c r="W1765" s="49"/>
      <c r="Z1765" s="49"/>
      <c r="AA1765" s="49"/>
      <c r="AB1765" s="49"/>
    </row>
    <row r="1766" spans="1:28" x14ac:dyDescent="0.25">
      <c r="A1766" t="s">
        <v>5632</v>
      </c>
      <c r="B1766" t="s">
        <v>1170</v>
      </c>
      <c r="C1766" t="s">
        <v>229</v>
      </c>
      <c r="D1766">
        <v>3</v>
      </c>
      <c r="E1766">
        <v>25</v>
      </c>
      <c r="F1766">
        <v>8</v>
      </c>
      <c r="I1766" s="49"/>
      <c r="J1766">
        <v>2</v>
      </c>
      <c r="K1766">
        <v>1</v>
      </c>
      <c r="L1766">
        <v>2</v>
      </c>
      <c r="M1766" s="49" t="s">
        <v>610</v>
      </c>
      <c r="N1766" s="49"/>
      <c r="O1766" s="49" t="s">
        <v>5633</v>
      </c>
      <c r="P1766">
        <v>6</v>
      </c>
      <c r="Q1766" t="s">
        <v>5634</v>
      </c>
      <c r="S1766" s="49"/>
      <c r="T1766" s="49"/>
      <c r="U1766" s="49"/>
      <c r="W1766" s="49"/>
      <c r="Z1766" s="49"/>
      <c r="AA1766" s="49"/>
      <c r="AB1766" s="49"/>
    </row>
    <row r="1767" spans="1:28" x14ac:dyDescent="0.25">
      <c r="A1767" t="s">
        <v>5635</v>
      </c>
      <c r="B1767" t="s">
        <v>1170</v>
      </c>
      <c r="C1767" t="s">
        <v>229</v>
      </c>
      <c r="D1767">
        <v>4</v>
      </c>
      <c r="E1767">
        <v>25</v>
      </c>
      <c r="F1767">
        <v>9</v>
      </c>
      <c r="I1767" s="49"/>
      <c r="J1767">
        <v>2</v>
      </c>
      <c r="K1767">
        <v>1</v>
      </c>
      <c r="L1767">
        <v>2</v>
      </c>
      <c r="M1767" s="49" t="s">
        <v>610</v>
      </c>
      <c r="N1767" s="49"/>
      <c r="O1767" s="49" t="s">
        <v>5633</v>
      </c>
      <c r="P1767">
        <v>6</v>
      </c>
      <c r="Q1767" t="s">
        <v>5636</v>
      </c>
      <c r="S1767" s="49"/>
      <c r="T1767" s="49"/>
      <c r="U1767" s="49"/>
      <c r="W1767" s="49"/>
      <c r="Z1767" s="49"/>
      <c r="AA1767" s="49"/>
      <c r="AB1767" s="49"/>
    </row>
    <row r="1768" spans="1:28" x14ac:dyDescent="0.25">
      <c r="A1768" t="s">
        <v>5637</v>
      </c>
      <c r="B1768" t="s">
        <v>1170</v>
      </c>
      <c r="C1768" t="s">
        <v>229</v>
      </c>
      <c r="D1768">
        <v>5</v>
      </c>
      <c r="E1768">
        <v>25</v>
      </c>
      <c r="F1768">
        <v>8</v>
      </c>
      <c r="I1768" s="49"/>
      <c r="J1768">
        <v>2</v>
      </c>
      <c r="K1768">
        <v>1</v>
      </c>
      <c r="L1768">
        <v>2</v>
      </c>
      <c r="M1768" s="49" t="s">
        <v>3930</v>
      </c>
      <c r="N1768" s="49"/>
      <c r="O1768" s="49" t="s">
        <v>5638</v>
      </c>
      <c r="P1768">
        <v>6</v>
      </c>
      <c r="Q1768" t="s">
        <v>5639</v>
      </c>
      <c r="S1768" s="49"/>
      <c r="T1768" s="49"/>
      <c r="U1768" s="49"/>
      <c r="W1768" s="49"/>
      <c r="Z1768" s="49"/>
      <c r="AA1768" s="49"/>
      <c r="AB1768" s="49"/>
    </row>
    <row r="1769" spans="1:28" x14ac:dyDescent="0.25">
      <c r="A1769" t="s">
        <v>5640</v>
      </c>
      <c r="B1769" t="s">
        <v>1170</v>
      </c>
      <c r="C1769" t="s">
        <v>129</v>
      </c>
      <c r="D1769">
        <v>1</v>
      </c>
      <c r="E1769">
        <v>30</v>
      </c>
      <c r="F1769">
        <v>10</v>
      </c>
      <c r="I1769" s="49"/>
      <c r="J1769">
        <v>2</v>
      </c>
      <c r="K1769">
        <v>1</v>
      </c>
      <c r="L1769">
        <v>2</v>
      </c>
      <c r="M1769" s="49" t="s">
        <v>3856</v>
      </c>
      <c r="N1769" s="49" t="s">
        <v>5641</v>
      </c>
      <c r="O1769" s="49" t="s">
        <v>3882</v>
      </c>
      <c r="P1769">
        <v>6</v>
      </c>
      <c r="Q1769" t="s">
        <v>5642</v>
      </c>
      <c r="S1769" s="49"/>
      <c r="T1769" s="49"/>
      <c r="U1769" s="49"/>
      <c r="W1769" s="49"/>
      <c r="Z1769" s="49"/>
      <c r="AA1769" s="49"/>
      <c r="AB1769" s="49"/>
    </row>
    <row r="1770" spans="1:28" x14ac:dyDescent="0.25">
      <c r="A1770" t="s">
        <v>5643</v>
      </c>
      <c r="B1770" t="s">
        <v>1170</v>
      </c>
      <c r="C1770" t="s">
        <v>222</v>
      </c>
      <c r="D1770">
        <v>1</v>
      </c>
      <c r="E1770">
        <v>30</v>
      </c>
      <c r="F1770">
        <v>6</v>
      </c>
      <c r="I1770" s="49"/>
      <c r="J1770">
        <v>2</v>
      </c>
      <c r="K1770">
        <v>1</v>
      </c>
      <c r="L1770">
        <v>2</v>
      </c>
      <c r="M1770" s="49" t="s">
        <v>610</v>
      </c>
      <c r="N1770" s="49" t="s">
        <v>5641</v>
      </c>
      <c r="O1770" s="49" t="s">
        <v>1937</v>
      </c>
      <c r="P1770">
        <v>6</v>
      </c>
      <c r="Q1770" t="s">
        <v>5644</v>
      </c>
      <c r="S1770" s="49"/>
      <c r="T1770" s="49"/>
      <c r="U1770" s="49"/>
      <c r="W1770" s="49"/>
      <c r="Z1770" s="49"/>
      <c r="AA1770" s="49"/>
      <c r="AB1770" s="49"/>
    </row>
    <row r="1771" spans="1:28" x14ac:dyDescent="0.25">
      <c r="A1771" t="s">
        <v>5645</v>
      </c>
      <c r="B1771" t="s">
        <v>1170</v>
      </c>
      <c r="C1771" t="s">
        <v>222</v>
      </c>
      <c r="D1771">
        <v>2</v>
      </c>
      <c r="E1771">
        <v>25</v>
      </c>
      <c r="F1771">
        <v>6</v>
      </c>
      <c r="I1771" s="49"/>
      <c r="J1771">
        <v>2</v>
      </c>
      <c r="K1771">
        <v>1</v>
      </c>
      <c r="L1771">
        <v>2</v>
      </c>
      <c r="M1771" s="49" t="s">
        <v>3856</v>
      </c>
      <c r="N1771" s="49" t="s">
        <v>5641</v>
      </c>
      <c r="O1771" s="49" t="s">
        <v>3882</v>
      </c>
      <c r="P1771">
        <v>6</v>
      </c>
      <c r="Q1771" t="s">
        <v>5646</v>
      </c>
      <c r="S1771" s="49"/>
      <c r="T1771" s="49"/>
      <c r="U1771" s="49"/>
      <c r="W1771" s="49"/>
      <c r="Z1771" s="49"/>
      <c r="AA1771" s="49"/>
      <c r="AB1771" s="49"/>
    </row>
    <row r="1772" spans="1:28" x14ac:dyDescent="0.25">
      <c r="A1772" t="s">
        <v>5647</v>
      </c>
      <c r="B1772" t="s">
        <v>1170</v>
      </c>
      <c r="C1772" t="s">
        <v>129</v>
      </c>
      <c r="D1772">
        <v>2</v>
      </c>
      <c r="E1772">
        <v>30</v>
      </c>
      <c r="F1772">
        <v>10</v>
      </c>
      <c r="I1772" s="49"/>
      <c r="J1772">
        <v>2</v>
      </c>
      <c r="K1772">
        <v>1</v>
      </c>
      <c r="L1772">
        <v>2</v>
      </c>
      <c r="M1772" s="49" t="s">
        <v>3856</v>
      </c>
      <c r="N1772" s="49" t="s">
        <v>5648</v>
      </c>
      <c r="O1772" s="49" t="s">
        <v>3882</v>
      </c>
      <c r="P1772">
        <v>6</v>
      </c>
      <c r="Q1772" t="s">
        <v>5649</v>
      </c>
      <c r="S1772" s="49"/>
      <c r="T1772" s="49"/>
      <c r="U1772" s="49"/>
      <c r="W1772" s="49"/>
      <c r="Z1772" s="49"/>
      <c r="AA1772" s="49"/>
      <c r="AB1772" s="49"/>
    </row>
    <row r="1773" spans="1:28" x14ac:dyDescent="0.25">
      <c r="A1773" t="s">
        <v>5650</v>
      </c>
      <c r="B1773" t="s">
        <v>1170</v>
      </c>
      <c r="C1773" t="s">
        <v>222</v>
      </c>
      <c r="D1773">
        <v>3</v>
      </c>
      <c r="E1773">
        <v>27.5</v>
      </c>
      <c r="F1773">
        <v>10</v>
      </c>
      <c r="I1773" s="49"/>
      <c r="J1773">
        <v>2</v>
      </c>
      <c r="K1773">
        <v>1</v>
      </c>
      <c r="L1773">
        <v>2</v>
      </c>
      <c r="M1773" s="49" t="s">
        <v>3856</v>
      </c>
      <c r="N1773" s="49" t="s">
        <v>5648</v>
      </c>
      <c r="O1773" s="49" t="s">
        <v>3882</v>
      </c>
      <c r="P1773">
        <v>6</v>
      </c>
      <c r="Q1773" t="s">
        <v>5651</v>
      </c>
      <c r="S1773" s="49"/>
      <c r="T1773" s="49"/>
      <c r="U1773" s="49"/>
      <c r="W1773" s="49"/>
      <c r="Z1773" s="49"/>
      <c r="AA1773" s="49"/>
      <c r="AB1773" s="49"/>
    </row>
    <row r="1774" spans="1:28" x14ac:dyDescent="0.25">
      <c r="A1774" t="s">
        <v>5652</v>
      </c>
      <c r="B1774" t="s">
        <v>1170</v>
      </c>
      <c r="C1774" t="s">
        <v>222</v>
      </c>
      <c r="D1774">
        <v>4</v>
      </c>
      <c r="E1774">
        <v>30</v>
      </c>
      <c r="F1774">
        <v>8</v>
      </c>
      <c r="I1774" s="49"/>
      <c r="J1774">
        <v>2</v>
      </c>
      <c r="K1774">
        <v>1</v>
      </c>
      <c r="L1774">
        <v>2</v>
      </c>
      <c r="M1774" s="49" t="s">
        <v>610</v>
      </c>
      <c r="N1774" s="49"/>
      <c r="O1774" s="49" t="s">
        <v>1937</v>
      </c>
      <c r="P1774">
        <v>6</v>
      </c>
      <c r="Q1774" t="s">
        <v>5653</v>
      </c>
      <c r="S1774" s="49"/>
      <c r="T1774" s="49"/>
      <c r="U1774" s="49"/>
      <c r="W1774" s="49"/>
      <c r="Z1774" s="49"/>
      <c r="AA1774" s="49"/>
      <c r="AB1774" s="49"/>
    </row>
    <row r="1775" spans="1:28" x14ac:dyDescent="0.25">
      <c r="A1775" t="s">
        <v>5654</v>
      </c>
      <c r="B1775" t="s">
        <v>1170</v>
      </c>
      <c r="C1775" t="s">
        <v>1534</v>
      </c>
      <c r="D1775">
        <v>1</v>
      </c>
      <c r="E1775">
        <v>150</v>
      </c>
      <c r="G1775">
        <v>75</v>
      </c>
      <c r="I1775" s="49"/>
      <c r="M1775" s="49"/>
      <c r="N1775" s="49"/>
      <c r="O1775" s="49"/>
      <c r="P1775">
        <v>6</v>
      </c>
      <c r="Q1775" t="s">
        <v>5655</v>
      </c>
      <c r="S1775" s="49"/>
      <c r="T1775" s="49"/>
      <c r="U1775" s="49"/>
      <c r="W1775" s="49"/>
      <c r="Z1775" s="49"/>
      <c r="AA1775" s="49"/>
      <c r="AB1775" s="49"/>
    </row>
    <row r="1776" spans="1:28" x14ac:dyDescent="0.25">
      <c r="A1776" t="s">
        <v>5656</v>
      </c>
      <c r="B1776" t="s">
        <v>1170</v>
      </c>
      <c r="C1776" t="s">
        <v>1534</v>
      </c>
      <c r="D1776">
        <v>2</v>
      </c>
      <c r="E1776">
        <v>150</v>
      </c>
      <c r="G1776">
        <v>64.800000000000011</v>
      </c>
      <c r="I1776" s="49"/>
      <c r="M1776" s="49"/>
      <c r="N1776" s="49"/>
      <c r="O1776" s="49" t="s">
        <v>5657</v>
      </c>
      <c r="P1776">
        <v>6</v>
      </c>
      <c r="Q1776" t="s">
        <v>5658</v>
      </c>
      <c r="S1776" s="49"/>
      <c r="T1776" s="49"/>
      <c r="U1776" s="49"/>
      <c r="W1776" s="49"/>
      <c r="Z1776" s="49"/>
      <c r="AA1776" s="49"/>
      <c r="AB1776" s="49"/>
    </row>
    <row r="1777" spans="1:28" x14ac:dyDescent="0.25">
      <c r="A1777" t="s">
        <v>5659</v>
      </c>
      <c r="B1777" t="s">
        <v>1170</v>
      </c>
      <c r="C1777" t="s">
        <v>1534</v>
      </c>
      <c r="D1777">
        <v>3</v>
      </c>
      <c r="E1777">
        <v>150</v>
      </c>
      <c r="G1777">
        <v>60</v>
      </c>
      <c r="I1777" s="49"/>
      <c r="M1777" s="49"/>
      <c r="N1777" s="49"/>
      <c r="O1777" s="49" t="s">
        <v>5660</v>
      </c>
      <c r="P1777">
        <v>6</v>
      </c>
      <c r="Q1777" t="s">
        <v>5661</v>
      </c>
      <c r="S1777" s="49"/>
      <c r="T1777" s="49"/>
      <c r="U1777" s="49"/>
      <c r="W1777" s="49"/>
      <c r="Z1777" s="49"/>
      <c r="AA1777" s="49"/>
      <c r="AB1777" s="49"/>
    </row>
    <row r="1778" spans="1:28" x14ac:dyDescent="0.25">
      <c r="A1778" t="s">
        <v>5662</v>
      </c>
      <c r="B1778" t="s">
        <v>1170</v>
      </c>
      <c r="C1778" t="s">
        <v>363</v>
      </c>
      <c r="D1778">
        <v>1</v>
      </c>
      <c r="G1778">
        <v>45</v>
      </c>
      <c r="H1778">
        <v>0.15</v>
      </c>
      <c r="I1778" s="49" t="s">
        <v>3957</v>
      </c>
      <c r="M1778" s="49"/>
      <c r="N1778" s="49"/>
      <c r="O1778" s="49" t="s">
        <v>5663</v>
      </c>
      <c r="P1778">
        <v>6</v>
      </c>
      <c r="Q1778" t="s">
        <v>5664</v>
      </c>
      <c r="S1778" s="49"/>
      <c r="T1778" s="49"/>
      <c r="U1778" s="49"/>
      <c r="W1778" s="49"/>
      <c r="Z1778" s="49"/>
      <c r="AA1778" s="49"/>
      <c r="AB1778" s="49"/>
    </row>
    <row r="1779" spans="1:28" x14ac:dyDescent="0.25">
      <c r="A1779" t="s">
        <v>5665</v>
      </c>
      <c r="B1779" t="s">
        <v>1170</v>
      </c>
      <c r="C1779" t="s">
        <v>363</v>
      </c>
      <c r="D1779">
        <v>2</v>
      </c>
      <c r="G1779">
        <v>45</v>
      </c>
      <c r="H1779">
        <v>0.15</v>
      </c>
      <c r="I1779" s="49" t="s">
        <v>3957</v>
      </c>
      <c r="M1779" s="49"/>
      <c r="N1779" s="49"/>
      <c r="O1779" s="49" t="s">
        <v>5663</v>
      </c>
      <c r="P1779">
        <v>6</v>
      </c>
      <c r="Q1779" t="s">
        <v>5666</v>
      </c>
      <c r="S1779" s="49"/>
      <c r="T1779" s="49"/>
      <c r="U1779" s="49"/>
      <c r="W1779" s="49"/>
      <c r="Z1779" s="49"/>
      <c r="AA1779" s="49"/>
      <c r="AB1779" s="49"/>
    </row>
    <row r="1780" spans="1:28" x14ac:dyDescent="0.25">
      <c r="A1780" t="s">
        <v>5667</v>
      </c>
      <c r="B1780" t="s">
        <v>1170</v>
      </c>
      <c r="C1780" t="s">
        <v>363</v>
      </c>
      <c r="D1780">
        <v>3</v>
      </c>
      <c r="G1780">
        <v>45</v>
      </c>
      <c r="H1780">
        <v>0.16</v>
      </c>
      <c r="I1780" s="49" t="s">
        <v>3957</v>
      </c>
      <c r="M1780" s="49"/>
      <c r="N1780" s="49"/>
      <c r="O1780" s="49" t="s">
        <v>5663</v>
      </c>
      <c r="P1780">
        <v>6</v>
      </c>
      <c r="Q1780" t="s">
        <v>5668</v>
      </c>
      <c r="S1780" s="49"/>
      <c r="T1780" s="49"/>
      <c r="U1780" s="49"/>
      <c r="W1780" s="49"/>
      <c r="Z1780" s="49"/>
      <c r="AA1780" s="49"/>
      <c r="AB1780" s="49"/>
    </row>
    <row r="1781" spans="1:28" x14ac:dyDescent="0.25">
      <c r="A1781" t="s">
        <v>5669</v>
      </c>
      <c r="B1781" t="s">
        <v>1170</v>
      </c>
      <c r="C1781" t="s">
        <v>363</v>
      </c>
      <c r="D1781">
        <v>4</v>
      </c>
      <c r="G1781">
        <v>45</v>
      </c>
      <c r="H1781">
        <v>0.16</v>
      </c>
      <c r="I1781" s="49" t="s">
        <v>3957</v>
      </c>
      <c r="M1781" s="49"/>
      <c r="N1781" s="49"/>
      <c r="O1781" s="49" t="s">
        <v>5663</v>
      </c>
      <c r="P1781">
        <v>6</v>
      </c>
      <c r="Q1781" t="s">
        <v>5670</v>
      </c>
      <c r="S1781" s="49"/>
      <c r="T1781" s="49"/>
      <c r="U1781" s="49"/>
      <c r="W1781" s="49"/>
      <c r="Z1781" s="49"/>
      <c r="AA1781" s="49"/>
      <c r="AB1781" s="49"/>
    </row>
    <row r="1782" spans="1:28" x14ac:dyDescent="0.25">
      <c r="A1782" t="s">
        <v>5671</v>
      </c>
      <c r="B1782" t="s">
        <v>1170</v>
      </c>
      <c r="C1782" t="s">
        <v>363</v>
      </c>
      <c r="D1782">
        <v>5</v>
      </c>
      <c r="G1782">
        <v>45</v>
      </c>
      <c r="H1782">
        <v>0.16</v>
      </c>
      <c r="I1782" s="49" t="s">
        <v>3957</v>
      </c>
      <c r="M1782" s="49"/>
      <c r="N1782" s="49"/>
      <c r="O1782" s="49" t="s">
        <v>5663</v>
      </c>
      <c r="P1782">
        <v>6</v>
      </c>
      <c r="Q1782" t="s">
        <v>5672</v>
      </c>
      <c r="S1782" s="49"/>
      <c r="T1782" s="49"/>
      <c r="U1782" s="49"/>
      <c r="W1782" s="49"/>
      <c r="Z1782" s="49"/>
      <c r="AA1782" s="49"/>
      <c r="AB1782" s="49"/>
    </row>
    <row r="1783" spans="1:28" x14ac:dyDescent="0.25">
      <c r="A1783" t="s">
        <v>5673</v>
      </c>
      <c r="B1783" t="s">
        <v>1170</v>
      </c>
      <c r="C1783" t="s">
        <v>363</v>
      </c>
      <c r="D1783">
        <v>6</v>
      </c>
      <c r="G1783">
        <v>45</v>
      </c>
      <c r="H1783">
        <v>0.16</v>
      </c>
      <c r="I1783" s="49" t="s">
        <v>3957</v>
      </c>
      <c r="M1783" s="49"/>
      <c r="N1783" s="49"/>
      <c r="O1783" s="49" t="s">
        <v>5663</v>
      </c>
      <c r="P1783">
        <v>6</v>
      </c>
      <c r="Q1783" t="s">
        <v>1173</v>
      </c>
      <c r="S1783" s="49"/>
      <c r="T1783" s="49"/>
      <c r="U1783" s="49"/>
      <c r="W1783" s="49"/>
      <c r="Z1783" s="49"/>
      <c r="AA1783" s="49"/>
      <c r="AB1783" s="49"/>
    </row>
    <row r="1784" spans="1:28" x14ac:dyDescent="0.25">
      <c r="A1784" t="s">
        <v>5674</v>
      </c>
      <c r="B1784" t="s">
        <v>1174</v>
      </c>
      <c r="C1784" t="s">
        <v>363</v>
      </c>
      <c r="D1784">
        <v>1</v>
      </c>
      <c r="G1784">
        <v>360</v>
      </c>
      <c r="H1784">
        <v>0.53</v>
      </c>
      <c r="I1784" s="49" t="s">
        <v>3957</v>
      </c>
      <c r="M1784" s="49"/>
      <c r="N1784" s="49"/>
      <c r="O1784" s="49" t="s">
        <v>5675</v>
      </c>
      <c r="P1784">
        <v>6</v>
      </c>
      <c r="Q1784" t="s">
        <v>1176</v>
      </c>
      <c r="S1784" s="49"/>
      <c r="T1784" s="49"/>
      <c r="U1784" s="49"/>
      <c r="W1784" s="49"/>
      <c r="Z1784" s="49"/>
      <c r="AA1784" s="49"/>
      <c r="AB1784" s="49"/>
    </row>
    <row r="1785" spans="1:28" x14ac:dyDescent="0.25">
      <c r="A1785" t="s">
        <v>5676</v>
      </c>
      <c r="B1785" t="s">
        <v>1174</v>
      </c>
      <c r="C1785" t="s">
        <v>403</v>
      </c>
      <c r="D1785">
        <v>1</v>
      </c>
      <c r="E1785">
        <v>0</v>
      </c>
      <c r="F1785">
        <v>8</v>
      </c>
      <c r="I1785" s="49"/>
      <c r="M1785" s="49"/>
      <c r="N1785" s="49"/>
      <c r="O1785" s="49" t="s">
        <v>5677</v>
      </c>
      <c r="P1785">
        <v>6</v>
      </c>
      <c r="Q1785" t="s">
        <v>5678</v>
      </c>
      <c r="S1785" s="49"/>
      <c r="T1785" s="49"/>
      <c r="U1785" s="49"/>
      <c r="W1785" s="49"/>
      <c r="Z1785" s="49"/>
      <c r="AA1785" s="49"/>
      <c r="AB1785" s="49"/>
    </row>
    <row r="1786" spans="1:28" x14ac:dyDescent="0.25">
      <c r="A1786" t="s">
        <v>5679</v>
      </c>
      <c r="B1786" t="s">
        <v>1174</v>
      </c>
      <c r="C1786" t="s">
        <v>403</v>
      </c>
      <c r="D1786">
        <v>2</v>
      </c>
      <c r="E1786">
        <v>0</v>
      </c>
      <c r="F1786">
        <v>8</v>
      </c>
      <c r="I1786" s="49"/>
      <c r="M1786" s="49"/>
      <c r="N1786" s="49"/>
      <c r="O1786" s="49" t="s">
        <v>5677</v>
      </c>
      <c r="P1786">
        <v>6</v>
      </c>
      <c r="Q1786" t="s">
        <v>5680</v>
      </c>
      <c r="S1786" s="49"/>
      <c r="T1786" s="49"/>
      <c r="U1786" s="49"/>
      <c r="W1786" s="49"/>
      <c r="Z1786" s="49"/>
      <c r="AA1786" s="49"/>
      <c r="AB1786" s="49"/>
    </row>
    <row r="1787" spans="1:28" x14ac:dyDescent="0.25">
      <c r="A1787" t="s">
        <v>5681</v>
      </c>
      <c r="B1787" t="s">
        <v>1174</v>
      </c>
      <c r="C1787" t="s">
        <v>394</v>
      </c>
      <c r="D1787">
        <v>1</v>
      </c>
      <c r="E1787">
        <v>0</v>
      </c>
      <c r="F1787">
        <v>15</v>
      </c>
      <c r="I1787" s="49"/>
      <c r="M1787" s="49"/>
      <c r="N1787" s="49"/>
      <c r="O1787" s="49" t="s">
        <v>5677</v>
      </c>
      <c r="P1787">
        <v>6</v>
      </c>
      <c r="Q1787" t="s">
        <v>5682</v>
      </c>
      <c r="S1787" s="49"/>
      <c r="T1787" s="49"/>
      <c r="U1787" s="49"/>
      <c r="W1787" s="49"/>
      <c r="Z1787" s="49"/>
      <c r="AA1787" s="49"/>
      <c r="AB1787" s="49"/>
    </row>
    <row r="1788" spans="1:28" x14ac:dyDescent="0.25">
      <c r="A1788" t="s">
        <v>5683</v>
      </c>
      <c r="B1788" t="s">
        <v>1174</v>
      </c>
      <c r="C1788" t="s">
        <v>394</v>
      </c>
      <c r="D1788">
        <v>2</v>
      </c>
      <c r="E1788">
        <v>0</v>
      </c>
      <c r="F1788">
        <v>15</v>
      </c>
      <c r="I1788" s="49"/>
      <c r="M1788" s="49"/>
      <c r="N1788" s="49"/>
      <c r="O1788" s="49" t="s">
        <v>5677</v>
      </c>
      <c r="P1788">
        <v>6</v>
      </c>
      <c r="Q1788" t="s">
        <v>5684</v>
      </c>
      <c r="S1788" s="49"/>
      <c r="T1788" s="49"/>
      <c r="U1788" s="49"/>
      <c r="W1788" s="49"/>
      <c r="Z1788" s="49"/>
      <c r="AA1788" s="49"/>
      <c r="AB1788" s="49"/>
    </row>
    <row r="1789" spans="1:28" x14ac:dyDescent="0.25">
      <c r="A1789" t="s">
        <v>5685</v>
      </c>
      <c r="B1789" t="s">
        <v>1174</v>
      </c>
      <c r="C1789" t="s">
        <v>334</v>
      </c>
      <c r="D1789">
        <v>1</v>
      </c>
      <c r="E1789">
        <v>0</v>
      </c>
      <c r="G1789">
        <v>60</v>
      </c>
      <c r="I1789" s="49"/>
      <c r="M1789" s="49"/>
      <c r="N1789" s="49"/>
      <c r="O1789" s="49"/>
      <c r="P1789">
        <v>6</v>
      </c>
      <c r="Q1789" t="s">
        <v>5686</v>
      </c>
      <c r="S1789" s="49"/>
      <c r="T1789" s="49"/>
      <c r="U1789" s="49"/>
      <c r="W1789" s="49"/>
      <c r="Z1789" s="49"/>
      <c r="AA1789" s="49"/>
      <c r="AB1789" s="49"/>
    </row>
    <row r="1790" spans="1:28" x14ac:dyDescent="0.25">
      <c r="A1790" t="s">
        <v>5687</v>
      </c>
      <c r="B1790" t="s">
        <v>1174</v>
      </c>
      <c r="C1790" t="s">
        <v>334</v>
      </c>
      <c r="D1790">
        <v>2</v>
      </c>
      <c r="E1790">
        <v>0</v>
      </c>
      <c r="G1790">
        <v>60</v>
      </c>
      <c r="I1790" s="49"/>
      <c r="M1790" s="49"/>
      <c r="N1790" s="49"/>
      <c r="O1790" s="49"/>
      <c r="P1790">
        <v>6</v>
      </c>
      <c r="Q1790" t="s">
        <v>5688</v>
      </c>
      <c r="S1790" s="49"/>
      <c r="T1790" s="49"/>
      <c r="U1790" s="49"/>
      <c r="W1790" s="49"/>
      <c r="Z1790" s="49"/>
      <c r="AA1790" s="49"/>
      <c r="AB1790" s="49"/>
    </row>
    <row r="1791" spans="1:28" x14ac:dyDescent="0.25">
      <c r="A1791" t="s">
        <v>5689</v>
      </c>
      <c r="B1791" t="s">
        <v>1174</v>
      </c>
      <c r="C1791" t="s">
        <v>1</v>
      </c>
      <c r="D1791">
        <v>1</v>
      </c>
      <c r="E1791">
        <v>150</v>
      </c>
      <c r="G1791">
        <v>60</v>
      </c>
      <c r="I1791" s="49"/>
      <c r="M1791" s="49"/>
      <c r="N1791" s="49"/>
      <c r="O1791" s="49" t="s">
        <v>5690</v>
      </c>
      <c r="P1791">
        <v>6</v>
      </c>
      <c r="Q1791" t="s">
        <v>5691</v>
      </c>
      <c r="S1791" s="49"/>
      <c r="T1791" s="49"/>
      <c r="U1791" s="49"/>
      <c r="W1791" s="49"/>
      <c r="Z1791" s="49"/>
      <c r="AA1791" s="49"/>
      <c r="AB1791" s="49"/>
    </row>
    <row r="1792" spans="1:28" x14ac:dyDescent="0.25">
      <c r="A1792" t="s">
        <v>5692</v>
      </c>
      <c r="B1792" t="s">
        <v>1174</v>
      </c>
      <c r="C1792" t="s">
        <v>1</v>
      </c>
      <c r="D1792">
        <v>2</v>
      </c>
      <c r="E1792">
        <v>150</v>
      </c>
      <c r="G1792">
        <v>60</v>
      </c>
      <c r="I1792" s="49"/>
      <c r="M1792" s="49"/>
      <c r="N1792" s="49"/>
      <c r="O1792" s="49" t="s">
        <v>5690</v>
      </c>
      <c r="P1792">
        <v>6</v>
      </c>
      <c r="Q1792" t="s">
        <v>5693</v>
      </c>
      <c r="S1792" s="49"/>
      <c r="T1792" s="49"/>
      <c r="U1792" s="49"/>
      <c r="W1792" s="49"/>
      <c r="Z1792" s="49"/>
      <c r="AA1792" s="49"/>
      <c r="AB1792" s="49"/>
    </row>
    <row r="1793" spans="1:28" x14ac:dyDescent="0.25">
      <c r="A1793" t="s">
        <v>5694</v>
      </c>
      <c r="B1793" t="s">
        <v>1174</v>
      </c>
      <c r="C1793" t="s">
        <v>1</v>
      </c>
      <c r="D1793">
        <v>3</v>
      </c>
      <c r="E1793">
        <v>150</v>
      </c>
      <c r="G1793">
        <v>49.8</v>
      </c>
      <c r="I1793" s="49"/>
      <c r="M1793" s="49"/>
      <c r="N1793" s="49"/>
      <c r="O1793" s="49" t="s">
        <v>5690</v>
      </c>
      <c r="P1793">
        <v>6</v>
      </c>
      <c r="Q1793" t="s">
        <v>5695</v>
      </c>
      <c r="S1793" s="49"/>
      <c r="T1793" s="49"/>
      <c r="U1793" s="49"/>
      <c r="W1793" s="49"/>
      <c r="Z1793" s="49"/>
      <c r="AA1793" s="49"/>
      <c r="AB1793" s="49"/>
    </row>
    <row r="1794" spans="1:28" x14ac:dyDescent="0.25">
      <c r="A1794" t="s">
        <v>5696</v>
      </c>
      <c r="B1794" t="s">
        <v>1174</v>
      </c>
      <c r="C1794" t="s">
        <v>1</v>
      </c>
      <c r="D1794">
        <v>4</v>
      </c>
      <c r="E1794">
        <v>150</v>
      </c>
      <c r="G1794">
        <v>45</v>
      </c>
      <c r="I1794" s="49"/>
      <c r="M1794" s="49"/>
      <c r="N1794" s="49"/>
      <c r="O1794" s="49" t="s">
        <v>5690</v>
      </c>
      <c r="P1794">
        <v>6</v>
      </c>
      <c r="Q1794" t="s">
        <v>5697</v>
      </c>
      <c r="S1794" s="49"/>
      <c r="T1794" s="49"/>
      <c r="U1794" s="49"/>
      <c r="W1794" s="49"/>
      <c r="Z1794" s="49"/>
      <c r="AA1794" s="49"/>
      <c r="AB1794" s="49"/>
    </row>
    <row r="1795" spans="1:28" x14ac:dyDescent="0.25">
      <c r="A1795" t="s">
        <v>5698</v>
      </c>
      <c r="B1795" t="s">
        <v>1174</v>
      </c>
      <c r="C1795" t="s">
        <v>1</v>
      </c>
      <c r="D1795">
        <v>5</v>
      </c>
      <c r="E1795">
        <v>150</v>
      </c>
      <c r="G1795">
        <v>45</v>
      </c>
      <c r="I1795" s="49"/>
      <c r="M1795" s="49"/>
      <c r="N1795" s="49"/>
      <c r="O1795" s="49" t="s">
        <v>5690</v>
      </c>
      <c r="P1795">
        <v>6</v>
      </c>
      <c r="Q1795" t="s">
        <v>5699</v>
      </c>
      <c r="S1795" s="49"/>
      <c r="T1795" s="49"/>
      <c r="U1795" s="49"/>
      <c r="W1795" s="49"/>
      <c r="Z1795" s="49"/>
      <c r="AA1795" s="49"/>
      <c r="AB1795" s="49"/>
    </row>
    <row r="1796" spans="1:28" x14ac:dyDescent="0.25">
      <c r="A1796" t="s">
        <v>5700</v>
      </c>
      <c r="B1796" t="s">
        <v>1174</v>
      </c>
      <c r="C1796" t="s">
        <v>32</v>
      </c>
      <c r="D1796">
        <v>1</v>
      </c>
      <c r="E1796">
        <v>190</v>
      </c>
      <c r="F1796">
        <v>8</v>
      </c>
      <c r="I1796" s="49"/>
      <c r="J1796">
        <v>2</v>
      </c>
      <c r="K1796">
        <v>1</v>
      </c>
      <c r="L1796">
        <v>2</v>
      </c>
      <c r="M1796" s="49" t="s">
        <v>2289</v>
      </c>
      <c r="N1796" s="49"/>
      <c r="O1796" s="49" t="s">
        <v>5701</v>
      </c>
      <c r="P1796">
        <v>6</v>
      </c>
      <c r="Q1796" t="s">
        <v>5702</v>
      </c>
      <c r="S1796" s="49"/>
      <c r="T1796" s="49"/>
      <c r="U1796" s="49"/>
      <c r="W1796" s="49"/>
      <c r="Z1796" s="49"/>
      <c r="AA1796" s="49"/>
      <c r="AB1796" s="49"/>
    </row>
    <row r="1797" spans="1:28" x14ac:dyDescent="0.25">
      <c r="A1797" t="s">
        <v>5703</v>
      </c>
      <c r="B1797" t="s">
        <v>1174</v>
      </c>
      <c r="C1797" t="s">
        <v>32</v>
      </c>
      <c r="D1797">
        <v>2</v>
      </c>
      <c r="E1797">
        <v>200</v>
      </c>
      <c r="F1797">
        <v>8</v>
      </c>
      <c r="I1797" s="49"/>
      <c r="J1797">
        <v>2</v>
      </c>
      <c r="K1797">
        <v>1</v>
      </c>
      <c r="L1797">
        <v>2</v>
      </c>
      <c r="M1797" s="49" t="s">
        <v>3856</v>
      </c>
      <c r="N1797" s="49"/>
      <c r="O1797" s="49" t="s">
        <v>5704</v>
      </c>
      <c r="P1797">
        <v>6</v>
      </c>
      <c r="Q1797" t="s">
        <v>5705</v>
      </c>
      <c r="S1797" s="49"/>
      <c r="T1797" s="49"/>
      <c r="U1797" s="49"/>
      <c r="W1797" s="49"/>
      <c r="Z1797" s="49"/>
      <c r="AA1797" s="49"/>
      <c r="AB1797" s="49"/>
    </row>
    <row r="1798" spans="1:28" x14ac:dyDescent="0.25">
      <c r="A1798" t="s">
        <v>5706</v>
      </c>
      <c r="B1798" t="s">
        <v>1174</v>
      </c>
      <c r="C1798" t="s">
        <v>32</v>
      </c>
      <c r="D1798">
        <v>3</v>
      </c>
      <c r="E1798">
        <v>202.5</v>
      </c>
      <c r="F1798">
        <v>7</v>
      </c>
      <c r="I1798" s="49"/>
      <c r="J1798">
        <v>2</v>
      </c>
      <c r="K1798">
        <v>1</v>
      </c>
      <c r="L1798">
        <v>2</v>
      </c>
      <c r="M1798" s="49" t="s">
        <v>610</v>
      </c>
      <c r="N1798" s="49"/>
      <c r="O1798" s="49" t="s">
        <v>5707</v>
      </c>
      <c r="P1798">
        <v>6</v>
      </c>
      <c r="Q1798" t="s">
        <v>5708</v>
      </c>
      <c r="S1798" s="49"/>
      <c r="T1798" s="49"/>
      <c r="U1798" s="49"/>
      <c r="W1798" s="49"/>
      <c r="Z1798" s="49"/>
      <c r="AA1798" s="49"/>
      <c r="AB1798" s="49"/>
    </row>
    <row r="1799" spans="1:28" x14ac:dyDescent="0.25">
      <c r="A1799" t="s">
        <v>5709</v>
      </c>
      <c r="B1799" t="s">
        <v>1174</v>
      </c>
      <c r="C1799" t="s">
        <v>32</v>
      </c>
      <c r="D1799">
        <v>4</v>
      </c>
      <c r="E1799">
        <v>205</v>
      </c>
      <c r="F1799">
        <v>6</v>
      </c>
      <c r="I1799" s="49"/>
      <c r="J1799">
        <v>2</v>
      </c>
      <c r="K1799">
        <v>1</v>
      </c>
      <c r="L1799">
        <v>2</v>
      </c>
      <c r="M1799" s="49" t="s">
        <v>610</v>
      </c>
      <c r="N1799" s="49"/>
      <c r="O1799" s="49" t="s">
        <v>5707</v>
      </c>
      <c r="P1799">
        <v>6</v>
      </c>
      <c r="Q1799" t="s">
        <v>5710</v>
      </c>
      <c r="S1799" s="49"/>
      <c r="T1799" s="49"/>
      <c r="U1799" s="49"/>
      <c r="W1799" s="49"/>
      <c r="Z1799" s="49"/>
      <c r="AA1799" s="49"/>
      <c r="AB1799" s="49"/>
    </row>
    <row r="1800" spans="1:28" x14ac:dyDescent="0.25">
      <c r="A1800" t="s">
        <v>5711</v>
      </c>
      <c r="B1800" t="s">
        <v>1174</v>
      </c>
      <c r="C1800" t="s">
        <v>24</v>
      </c>
      <c r="D1800">
        <v>1</v>
      </c>
      <c r="E1800">
        <v>0</v>
      </c>
      <c r="F1800">
        <v>8</v>
      </c>
      <c r="I1800" s="49"/>
      <c r="J1800">
        <v>1</v>
      </c>
      <c r="K1800">
        <v>2</v>
      </c>
      <c r="L1800">
        <v>1</v>
      </c>
      <c r="M1800" s="49" t="s">
        <v>618</v>
      </c>
      <c r="N1800" s="49"/>
      <c r="O1800" s="49" t="s">
        <v>3937</v>
      </c>
      <c r="P1800">
        <v>6</v>
      </c>
      <c r="Q1800" t="s">
        <v>5712</v>
      </c>
      <c r="S1800" s="49"/>
      <c r="T1800" s="49"/>
      <c r="U1800" s="49"/>
      <c r="W1800" s="49"/>
      <c r="Z1800" s="49"/>
      <c r="AA1800" s="49"/>
      <c r="AB1800" s="49"/>
    </row>
    <row r="1801" spans="1:28" x14ac:dyDescent="0.25">
      <c r="A1801" t="s">
        <v>5713</v>
      </c>
      <c r="B1801" t="s">
        <v>1174</v>
      </c>
      <c r="C1801" t="s">
        <v>24</v>
      </c>
      <c r="D1801">
        <v>2</v>
      </c>
      <c r="E1801">
        <v>0</v>
      </c>
      <c r="F1801">
        <v>8</v>
      </c>
      <c r="I1801" s="49"/>
      <c r="J1801">
        <v>1</v>
      </c>
      <c r="K1801">
        <v>2</v>
      </c>
      <c r="L1801">
        <v>1</v>
      </c>
      <c r="M1801" s="49" t="s">
        <v>618</v>
      </c>
      <c r="N1801" s="49"/>
      <c r="O1801" s="49" t="s">
        <v>3937</v>
      </c>
      <c r="P1801">
        <v>6</v>
      </c>
      <c r="Q1801" t="s">
        <v>5714</v>
      </c>
      <c r="S1801" s="49"/>
      <c r="T1801" s="49"/>
      <c r="U1801" s="49"/>
      <c r="W1801" s="49"/>
      <c r="Z1801" s="49"/>
      <c r="AA1801" s="49"/>
      <c r="AB1801" s="49"/>
    </row>
    <row r="1802" spans="1:28" x14ac:dyDescent="0.25">
      <c r="A1802" t="s">
        <v>5715</v>
      </c>
      <c r="B1802" t="s">
        <v>1174</v>
      </c>
      <c r="C1802" t="s">
        <v>24</v>
      </c>
      <c r="D1802">
        <v>3</v>
      </c>
      <c r="E1802">
        <v>0</v>
      </c>
      <c r="F1802">
        <v>8</v>
      </c>
      <c r="I1802" s="49"/>
      <c r="J1802">
        <v>1</v>
      </c>
      <c r="K1802">
        <v>2</v>
      </c>
      <c r="L1802">
        <v>1</v>
      </c>
      <c r="M1802" s="49" t="s">
        <v>610</v>
      </c>
      <c r="N1802" s="49"/>
      <c r="O1802" s="49" t="s">
        <v>5716</v>
      </c>
      <c r="P1802">
        <v>6</v>
      </c>
      <c r="Q1802" t="s">
        <v>5717</v>
      </c>
      <c r="S1802" s="49"/>
      <c r="T1802" s="49"/>
      <c r="U1802" s="49"/>
      <c r="W1802" s="49"/>
      <c r="Z1802" s="49"/>
      <c r="AA1802" s="49"/>
      <c r="AB1802" s="49"/>
    </row>
    <row r="1803" spans="1:28" x14ac:dyDescent="0.25">
      <c r="A1803" t="s">
        <v>5718</v>
      </c>
      <c r="B1803" t="s">
        <v>1174</v>
      </c>
      <c r="C1803" t="s">
        <v>96</v>
      </c>
      <c r="D1803">
        <v>1</v>
      </c>
      <c r="E1803">
        <v>35</v>
      </c>
      <c r="F1803">
        <v>7</v>
      </c>
      <c r="I1803" s="49"/>
      <c r="M1803" s="49"/>
      <c r="N1803" s="49"/>
      <c r="O1803" s="49" t="s">
        <v>5719</v>
      </c>
      <c r="P1803">
        <v>6</v>
      </c>
      <c r="Q1803" t="s">
        <v>5720</v>
      </c>
      <c r="S1803" s="49"/>
      <c r="T1803" s="49"/>
      <c r="U1803" s="49"/>
      <c r="W1803" s="49"/>
      <c r="Z1803" s="49"/>
      <c r="AA1803" s="49"/>
      <c r="AB1803" s="49"/>
    </row>
    <row r="1804" spans="1:28" x14ac:dyDescent="0.25">
      <c r="A1804" t="s">
        <v>5721</v>
      </c>
      <c r="B1804" t="s">
        <v>1174</v>
      </c>
      <c r="C1804" t="s">
        <v>96</v>
      </c>
      <c r="D1804">
        <v>2</v>
      </c>
      <c r="E1804">
        <v>35</v>
      </c>
      <c r="F1804">
        <v>7</v>
      </c>
      <c r="I1804" s="49"/>
      <c r="M1804" s="49"/>
      <c r="N1804" s="49"/>
      <c r="O1804" s="49" t="s">
        <v>5722</v>
      </c>
      <c r="P1804">
        <v>6</v>
      </c>
      <c r="Q1804" t="s">
        <v>5723</v>
      </c>
      <c r="S1804" s="49"/>
      <c r="T1804" s="49"/>
      <c r="U1804" s="49"/>
      <c r="W1804" s="49"/>
      <c r="Z1804" s="49"/>
      <c r="AA1804" s="49"/>
      <c r="AB1804" s="49"/>
    </row>
    <row r="1805" spans="1:28" x14ac:dyDescent="0.25">
      <c r="A1805" t="s">
        <v>5724</v>
      </c>
      <c r="B1805" t="s">
        <v>1174</v>
      </c>
      <c r="C1805" t="s">
        <v>96</v>
      </c>
      <c r="D1805">
        <v>3</v>
      </c>
      <c r="E1805">
        <v>35</v>
      </c>
      <c r="F1805">
        <v>6</v>
      </c>
      <c r="I1805" s="49"/>
      <c r="J1805">
        <v>2</v>
      </c>
      <c r="K1805">
        <v>1</v>
      </c>
      <c r="L1805">
        <v>2</v>
      </c>
      <c r="M1805" s="49" t="s">
        <v>610</v>
      </c>
      <c r="N1805" s="49"/>
      <c r="O1805" s="49" t="s">
        <v>5725</v>
      </c>
      <c r="P1805">
        <v>6</v>
      </c>
      <c r="Q1805" t="s">
        <v>5726</v>
      </c>
      <c r="S1805" s="49"/>
      <c r="T1805" s="49"/>
      <c r="U1805" s="49"/>
      <c r="W1805" s="49"/>
      <c r="Z1805" s="49"/>
      <c r="AA1805" s="49"/>
      <c r="AB1805" s="49"/>
    </row>
    <row r="1806" spans="1:28" x14ac:dyDescent="0.25">
      <c r="A1806" t="s">
        <v>5727</v>
      </c>
      <c r="B1806" t="s">
        <v>1174</v>
      </c>
      <c r="C1806" t="s">
        <v>96</v>
      </c>
      <c r="D1806">
        <v>4</v>
      </c>
      <c r="E1806">
        <v>35</v>
      </c>
      <c r="F1806">
        <v>6</v>
      </c>
      <c r="I1806" s="49"/>
      <c r="M1806" s="49"/>
      <c r="N1806" s="49"/>
      <c r="O1806" s="49" t="s">
        <v>5728</v>
      </c>
      <c r="P1806">
        <v>6</v>
      </c>
      <c r="Q1806" t="s">
        <v>5729</v>
      </c>
      <c r="S1806" s="49"/>
      <c r="T1806" s="49"/>
      <c r="U1806" s="49"/>
      <c r="W1806" s="49"/>
      <c r="Z1806" s="49"/>
      <c r="AA1806" s="49"/>
      <c r="AB1806" s="49"/>
    </row>
    <row r="1807" spans="1:28" x14ac:dyDescent="0.25">
      <c r="A1807" t="s">
        <v>5730</v>
      </c>
      <c r="B1807" t="s">
        <v>1174</v>
      </c>
      <c r="C1807" t="s">
        <v>356</v>
      </c>
      <c r="D1807">
        <v>1</v>
      </c>
      <c r="G1807">
        <v>460</v>
      </c>
      <c r="H1807">
        <v>2</v>
      </c>
      <c r="I1807" s="49" t="s">
        <v>3957</v>
      </c>
      <c r="M1807" s="49"/>
      <c r="N1807" s="49"/>
      <c r="O1807" s="49" t="s">
        <v>2239</v>
      </c>
      <c r="P1807">
        <v>6</v>
      </c>
      <c r="Q1807" t="s">
        <v>1177</v>
      </c>
      <c r="S1807" s="49"/>
      <c r="T1807" s="49"/>
      <c r="U1807" s="49"/>
      <c r="W1807" s="49"/>
      <c r="Z1807" s="49"/>
      <c r="AA1807" s="49"/>
      <c r="AB1807" s="49"/>
    </row>
    <row r="1808" spans="1:28" x14ac:dyDescent="0.25">
      <c r="A1808" t="s">
        <v>5731</v>
      </c>
      <c r="B1808" t="s">
        <v>1178</v>
      </c>
      <c r="C1808" t="s">
        <v>403</v>
      </c>
      <c r="D1808">
        <v>1</v>
      </c>
      <c r="E1808">
        <v>0</v>
      </c>
      <c r="F1808">
        <v>8</v>
      </c>
      <c r="I1808" s="49"/>
      <c r="M1808" s="49"/>
      <c r="N1808" s="49"/>
      <c r="O1808" s="49" t="s">
        <v>5732</v>
      </c>
      <c r="P1808">
        <v>6</v>
      </c>
      <c r="Q1808" t="s">
        <v>1180</v>
      </c>
      <c r="S1808" s="49"/>
      <c r="T1808" s="49"/>
      <c r="U1808" s="49"/>
      <c r="W1808" s="49"/>
      <c r="Z1808" s="49"/>
      <c r="AA1808" s="49"/>
      <c r="AB1808" s="49"/>
    </row>
    <row r="1809" spans="1:28" x14ac:dyDescent="0.25">
      <c r="A1809" t="s">
        <v>5733</v>
      </c>
      <c r="B1809" t="s">
        <v>1178</v>
      </c>
      <c r="C1809" t="s">
        <v>403</v>
      </c>
      <c r="D1809">
        <v>2</v>
      </c>
      <c r="E1809">
        <v>0</v>
      </c>
      <c r="F1809">
        <v>8</v>
      </c>
      <c r="I1809" s="49"/>
      <c r="M1809" s="49"/>
      <c r="N1809" s="49"/>
      <c r="O1809" s="49" t="s">
        <v>5732</v>
      </c>
      <c r="P1809">
        <v>6</v>
      </c>
      <c r="Q1809" t="s">
        <v>5734</v>
      </c>
      <c r="S1809" s="49"/>
      <c r="T1809" s="49"/>
      <c r="U1809" s="49"/>
      <c r="W1809" s="49"/>
      <c r="Z1809" s="49"/>
      <c r="AA1809" s="49"/>
      <c r="AB1809" s="49"/>
    </row>
    <row r="1810" spans="1:28" x14ac:dyDescent="0.25">
      <c r="A1810" t="s">
        <v>5735</v>
      </c>
      <c r="B1810" t="s">
        <v>1178</v>
      </c>
      <c r="C1810" t="s">
        <v>394</v>
      </c>
      <c r="D1810">
        <v>1</v>
      </c>
      <c r="E1810">
        <v>0</v>
      </c>
      <c r="F1810">
        <v>15</v>
      </c>
      <c r="I1810" s="49"/>
      <c r="M1810" s="49"/>
      <c r="N1810" s="49"/>
      <c r="O1810" s="49" t="s">
        <v>5736</v>
      </c>
      <c r="P1810">
        <v>6</v>
      </c>
      <c r="Q1810" t="s">
        <v>5737</v>
      </c>
      <c r="S1810" s="49"/>
      <c r="T1810" s="49"/>
      <c r="U1810" s="49"/>
      <c r="W1810" s="49"/>
      <c r="Z1810" s="49"/>
      <c r="AA1810" s="49"/>
      <c r="AB1810" s="49"/>
    </row>
    <row r="1811" spans="1:28" x14ac:dyDescent="0.25">
      <c r="A1811" t="s">
        <v>5738</v>
      </c>
      <c r="B1811" t="s">
        <v>1178</v>
      </c>
      <c r="C1811" t="s">
        <v>394</v>
      </c>
      <c r="D1811">
        <v>2</v>
      </c>
      <c r="E1811">
        <v>0</v>
      </c>
      <c r="F1811">
        <v>15</v>
      </c>
      <c r="I1811" s="49"/>
      <c r="M1811" s="49"/>
      <c r="N1811" s="49"/>
      <c r="O1811" s="49" t="s">
        <v>5736</v>
      </c>
      <c r="P1811">
        <v>6</v>
      </c>
      <c r="Q1811" t="s">
        <v>5739</v>
      </c>
      <c r="S1811" s="49"/>
      <c r="T1811" s="49"/>
      <c r="U1811" s="49"/>
      <c r="W1811" s="49"/>
      <c r="Z1811" s="49"/>
      <c r="AA1811" s="49"/>
      <c r="AB1811" s="49"/>
    </row>
    <row r="1812" spans="1:28" x14ac:dyDescent="0.25">
      <c r="A1812" t="s">
        <v>5740</v>
      </c>
      <c r="B1812" t="s">
        <v>1178</v>
      </c>
      <c r="C1812" t="s">
        <v>398</v>
      </c>
      <c r="D1812">
        <v>1</v>
      </c>
      <c r="E1812">
        <v>0</v>
      </c>
      <c r="F1812">
        <v>10</v>
      </c>
      <c r="I1812" s="49"/>
      <c r="M1812" s="49"/>
      <c r="N1812" s="49"/>
      <c r="O1812" s="49" t="s">
        <v>5736</v>
      </c>
      <c r="P1812">
        <v>6</v>
      </c>
      <c r="Q1812" t="s">
        <v>5741</v>
      </c>
      <c r="S1812" s="49"/>
      <c r="T1812" s="49"/>
      <c r="U1812" s="49"/>
      <c r="W1812" s="49"/>
      <c r="Z1812" s="49"/>
      <c r="AA1812" s="49"/>
      <c r="AB1812" s="49"/>
    </row>
    <row r="1813" spans="1:28" x14ac:dyDescent="0.25">
      <c r="A1813" t="s">
        <v>5742</v>
      </c>
      <c r="B1813" t="s">
        <v>1178</v>
      </c>
      <c r="C1813" t="s">
        <v>398</v>
      </c>
      <c r="D1813">
        <v>2</v>
      </c>
      <c r="E1813">
        <v>0</v>
      </c>
      <c r="F1813">
        <v>10</v>
      </c>
      <c r="I1813" s="49"/>
      <c r="M1813" s="49"/>
      <c r="N1813" s="49"/>
      <c r="O1813" s="49" t="s">
        <v>5736</v>
      </c>
      <c r="P1813">
        <v>6</v>
      </c>
      <c r="Q1813" t="s">
        <v>5743</v>
      </c>
      <c r="S1813" s="49"/>
      <c r="T1813" s="49"/>
      <c r="U1813" s="49"/>
      <c r="W1813" s="49"/>
      <c r="Z1813" s="49"/>
      <c r="AA1813" s="49"/>
      <c r="AB1813" s="49"/>
    </row>
    <row r="1814" spans="1:28" x14ac:dyDescent="0.25">
      <c r="A1814" t="s">
        <v>5744</v>
      </c>
      <c r="B1814" t="s">
        <v>1178</v>
      </c>
      <c r="C1814" t="s">
        <v>363</v>
      </c>
      <c r="D1814">
        <v>1</v>
      </c>
      <c r="G1814">
        <v>360</v>
      </c>
      <c r="H1814">
        <v>0.55000000000000004</v>
      </c>
      <c r="I1814" s="49" t="s">
        <v>3957</v>
      </c>
      <c r="M1814" s="49"/>
      <c r="N1814" s="49"/>
      <c r="O1814" s="49" t="s">
        <v>272</v>
      </c>
      <c r="P1814">
        <v>6</v>
      </c>
      <c r="Q1814" t="s">
        <v>5745</v>
      </c>
      <c r="S1814" s="49"/>
      <c r="T1814" s="49"/>
      <c r="U1814" s="49"/>
      <c r="W1814" s="49"/>
      <c r="Z1814" s="49"/>
      <c r="AA1814" s="49"/>
      <c r="AB1814" s="49"/>
    </row>
    <row r="1815" spans="1:28" x14ac:dyDescent="0.25">
      <c r="A1815" t="s">
        <v>5746</v>
      </c>
      <c r="B1815" t="s">
        <v>1178</v>
      </c>
      <c r="C1815" t="s">
        <v>147</v>
      </c>
      <c r="D1815">
        <v>1</v>
      </c>
      <c r="E1815">
        <v>150</v>
      </c>
      <c r="F1815">
        <v>6</v>
      </c>
      <c r="I1815" s="49"/>
      <c r="J1815">
        <v>2</v>
      </c>
      <c r="K1815">
        <v>1</v>
      </c>
      <c r="L1815">
        <v>2</v>
      </c>
      <c r="M1815" s="49" t="s">
        <v>3856</v>
      </c>
      <c r="N1815" s="49"/>
      <c r="O1815" s="49" t="s">
        <v>3882</v>
      </c>
      <c r="P1815">
        <v>6</v>
      </c>
      <c r="Q1815" t="s">
        <v>5747</v>
      </c>
      <c r="S1815" s="49"/>
      <c r="T1815" s="49"/>
      <c r="U1815" s="49"/>
      <c r="W1815" s="49"/>
      <c r="Z1815" s="49"/>
      <c r="AA1815" s="49"/>
      <c r="AB1815" s="49"/>
    </row>
    <row r="1816" spans="1:28" x14ac:dyDescent="0.25">
      <c r="A1816" t="s">
        <v>5748</v>
      </c>
      <c r="B1816" t="s">
        <v>1178</v>
      </c>
      <c r="C1816" t="s">
        <v>147</v>
      </c>
      <c r="D1816">
        <v>2</v>
      </c>
      <c r="E1816">
        <v>150</v>
      </c>
      <c r="F1816">
        <v>7</v>
      </c>
      <c r="I1816" s="49"/>
      <c r="J1816">
        <v>2</v>
      </c>
      <c r="K1816">
        <v>1</v>
      </c>
      <c r="L1816">
        <v>2</v>
      </c>
      <c r="M1816" s="49" t="s">
        <v>3856</v>
      </c>
      <c r="N1816" s="49"/>
      <c r="O1816" s="49" t="s">
        <v>3882</v>
      </c>
      <c r="P1816">
        <v>6</v>
      </c>
      <c r="Q1816" t="s">
        <v>5749</v>
      </c>
      <c r="S1816" s="49"/>
      <c r="T1816" s="49"/>
      <c r="U1816" s="49"/>
      <c r="W1816" s="49"/>
      <c r="Z1816" s="49"/>
      <c r="AA1816" s="49"/>
      <c r="AB1816" s="49"/>
    </row>
    <row r="1817" spans="1:28" x14ac:dyDescent="0.25">
      <c r="A1817" t="s">
        <v>5750</v>
      </c>
      <c r="B1817" t="s">
        <v>1178</v>
      </c>
      <c r="C1817" t="s">
        <v>147</v>
      </c>
      <c r="D1817">
        <v>3</v>
      </c>
      <c r="E1817">
        <v>150</v>
      </c>
      <c r="F1817">
        <v>6</v>
      </c>
      <c r="I1817" s="49"/>
      <c r="J1817">
        <v>2</v>
      </c>
      <c r="K1817">
        <v>1</v>
      </c>
      <c r="L1817">
        <v>2</v>
      </c>
      <c r="M1817" s="49" t="s">
        <v>3856</v>
      </c>
      <c r="N1817" s="49"/>
      <c r="O1817" s="49" t="s">
        <v>3882</v>
      </c>
      <c r="P1817">
        <v>6</v>
      </c>
      <c r="Q1817" t="s">
        <v>5751</v>
      </c>
      <c r="S1817" s="49"/>
      <c r="T1817" s="49"/>
      <c r="U1817" s="49"/>
      <c r="W1817" s="49"/>
      <c r="Z1817" s="49"/>
      <c r="AA1817" s="49"/>
      <c r="AB1817" s="49"/>
    </row>
    <row r="1818" spans="1:28" x14ac:dyDescent="0.25">
      <c r="A1818" t="s">
        <v>5752</v>
      </c>
      <c r="B1818" t="s">
        <v>1178</v>
      </c>
      <c r="C1818" t="s">
        <v>147</v>
      </c>
      <c r="D1818">
        <v>4</v>
      </c>
      <c r="E1818">
        <v>150</v>
      </c>
      <c r="F1818">
        <v>5</v>
      </c>
      <c r="I1818" s="49"/>
      <c r="J1818">
        <v>2</v>
      </c>
      <c r="K1818">
        <v>1</v>
      </c>
      <c r="L1818">
        <v>2</v>
      </c>
      <c r="M1818" s="49" t="s">
        <v>610</v>
      </c>
      <c r="N1818" s="49"/>
      <c r="O1818" s="49" t="s">
        <v>1937</v>
      </c>
      <c r="P1818">
        <v>6</v>
      </c>
      <c r="Q1818" t="s">
        <v>5753</v>
      </c>
      <c r="S1818" s="49"/>
      <c r="T1818" s="49"/>
      <c r="U1818" s="49"/>
      <c r="W1818" s="49"/>
      <c r="Z1818" s="49"/>
      <c r="AA1818" s="49"/>
      <c r="AB1818" s="49"/>
    </row>
    <row r="1819" spans="1:28" x14ac:dyDescent="0.25">
      <c r="A1819" t="s">
        <v>5754</v>
      </c>
      <c r="B1819" t="s">
        <v>1178</v>
      </c>
      <c r="C1819" t="s">
        <v>177</v>
      </c>
      <c r="D1819">
        <v>1</v>
      </c>
      <c r="E1819">
        <v>30</v>
      </c>
      <c r="F1819">
        <v>12</v>
      </c>
      <c r="I1819" s="49"/>
      <c r="J1819">
        <v>2</v>
      </c>
      <c r="K1819">
        <v>1</v>
      </c>
      <c r="L1819">
        <v>2</v>
      </c>
      <c r="M1819" s="49" t="s">
        <v>618</v>
      </c>
      <c r="N1819" s="49"/>
      <c r="O1819" s="49" t="s">
        <v>2154</v>
      </c>
      <c r="P1819">
        <v>6</v>
      </c>
      <c r="Q1819" t="s">
        <v>5755</v>
      </c>
      <c r="S1819" s="49"/>
      <c r="T1819" s="49"/>
      <c r="U1819" s="49"/>
      <c r="W1819" s="49"/>
      <c r="Z1819" s="49"/>
      <c r="AA1819" s="49"/>
      <c r="AB1819" s="49"/>
    </row>
    <row r="1820" spans="1:28" x14ac:dyDescent="0.25">
      <c r="A1820" t="s">
        <v>5756</v>
      </c>
      <c r="B1820" t="s">
        <v>1178</v>
      </c>
      <c r="C1820" t="s">
        <v>177</v>
      </c>
      <c r="D1820">
        <v>2</v>
      </c>
      <c r="E1820">
        <v>40</v>
      </c>
      <c r="F1820">
        <v>12</v>
      </c>
      <c r="I1820" s="49"/>
      <c r="J1820">
        <v>2</v>
      </c>
      <c r="K1820">
        <v>1</v>
      </c>
      <c r="L1820">
        <v>2</v>
      </c>
      <c r="M1820" s="49" t="s">
        <v>3856</v>
      </c>
      <c r="N1820" s="49"/>
      <c r="O1820" s="49" t="s">
        <v>3882</v>
      </c>
      <c r="P1820">
        <v>6</v>
      </c>
      <c r="Q1820" t="s">
        <v>5757</v>
      </c>
      <c r="S1820" s="49"/>
      <c r="T1820" s="49"/>
      <c r="U1820" s="49"/>
      <c r="W1820" s="49"/>
      <c r="Z1820" s="49"/>
      <c r="AA1820" s="49"/>
      <c r="AB1820" s="49"/>
    </row>
    <row r="1821" spans="1:28" x14ac:dyDescent="0.25">
      <c r="A1821" t="s">
        <v>5758</v>
      </c>
      <c r="B1821" t="s">
        <v>1178</v>
      </c>
      <c r="C1821" t="s">
        <v>177</v>
      </c>
      <c r="D1821">
        <v>3</v>
      </c>
      <c r="E1821">
        <v>42.5</v>
      </c>
      <c r="F1821">
        <v>12</v>
      </c>
      <c r="I1821" s="49"/>
      <c r="J1821">
        <v>2</v>
      </c>
      <c r="K1821">
        <v>1</v>
      </c>
      <c r="L1821">
        <v>2</v>
      </c>
      <c r="M1821" s="49" t="s">
        <v>3856</v>
      </c>
      <c r="N1821" s="49"/>
      <c r="O1821" s="49" t="s">
        <v>3882</v>
      </c>
      <c r="P1821">
        <v>6</v>
      </c>
      <c r="Q1821" t="s">
        <v>5759</v>
      </c>
      <c r="S1821" s="49"/>
      <c r="T1821" s="49"/>
      <c r="U1821" s="49"/>
      <c r="W1821" s="49"/>
      <c r="Z1821" s="49"/>
      <c r="AA1821" s="49"/>
      <c r="AB1821" s="49"/>
    </row>
    <row r="1822" spans="1:28" x14ac:dyDescent="0.25">
      <c r="A1822" t="s">
        <v>5760</v>
      </c>
      <c r="B1822" t="s">
        <v>1178</v>
      </c>
      <c r="C1822" t="s">
        <v>309</v>
      </c>
      <c r="D1822">
        <v>1</v>
      </c>
      <c r="E1822">
        <v>10</v>
      </c>
      <c r="F1822">
        <v>15</v>
      </c>
      <c r="I1822" s="49"/>
      <c r="J1822">
        <v>2</v>
      </c>
      <c r="K1822">
        <v>1</v>
      </c>
      <c r="L1822">
        <v>2</v>
      </c>
      <c r="M1822" s="49" t="s">
        <v>3856</v>
      </c>
      <c r="N1822" s="49"/>
      <c r="O1822" s="49" t="s">
        <v>3882</v>
      </c>
      <c r="P1822">
        <v>6</v>
      </c>
      <c r="Q1822" t="s">
        <v>5761</v>
      </c>
      <c r="S1822" s="49"/>
      <c r="T1822" s="49"/>
      <c r="U1822" s="49"/>
      <c r="W1822" s="49"/>
      <c r="Z1822" s="49"/>
      <c r="AA1822" s="49"/>
      <c r="AB1822" s="49"/>
    </row>
    <row r="1823" spans="1:28" x14ac:dyDescent="0.25">
      <c r="A1823" t="s">
        <v>5762</v>
      </c>
      <c r="B1823" t="s">
        <v>1178</v>
      </c>
      <c r="C1823" t="s">
        <v>309</v>
      </c>
      <c r="D1823">
        <v>2</v>
      </c>
      <c r="E1823">
        <v>10</v>
      </c>
      <c r="F1823">
        <v>15</v>
      </c>
      <c r="I1823" s="49"/>
      <c r="J1823">
        <v>2</v>
      </c>
      <c r="K1823">
        <v>1</v>
      </c>
      <c r="L1823">
        <v>2</v>
      </c>
      <c r="M1823" s="49" t="s">
        <v>3856</v>
      </c>
      <c r="N1823" s="49"/>
      <c r="O1823" s="49" t="s">
        <v>3882</v>
      </c>
      <c r="P1823">
        <v>6</v>
      </c>
      <c r="Q1823" t="s">
        <v>5763</v>
      </c>
      <c r="S1823" s="49"/>
      <c r="T1823" s="49"/>
      <c r="U1823" s="49"/>
      <c r="W1823" s="49"/>
      <c r="Z1823" s="49"/>
      <c r="AA1823" s="49"/>
      <c r="AB1823" s="49"/>
    </row>
    <row r="1824" spans="1:28" x14ac:dyDescent="0.25">
      <c r="A1824" t="s">
        <v>5764</v>
      </c>
      <c r="B1824" t="s">
        <v>1178</v>
      </c>
      <c r="C1824" t="s">
        <v>309</v>
      </c>
      <c r="D1824">
        <v>3</v>
      </c>
      <c r="E1824">
        <v>12.5</v>
      </c>
      <c r="F1824">
        <v>15</v>
      </c>
      <c r="I1824" s="49"/>
      <c r="J1824">
        <v>2</v>
      </c>
      <c r="K1824">
        <v>1</v>
      </c>
      <c r="L1824">
        <v>2</v>
      </c>
      <c r="M1824" s="49" t="s">
        <v>3856</v>
      </c>
      <c r="N1824" s="49"/>
      <c r="O1824" s="49" t="s">
        <v>3882</v>
      </c>
      <c r="P1824">
        <v>6</v>
      </c>
      <c r="Q1824" t="s">
        <v>5765</v>
      </c>
      <c r="S1824" s="49"/>
      <c r="T1824" s="49"/>
      <c r="U1824" s="49"/>
      <c r="W1824" s="49"/>
      <c r="Z1824" s="49"/>
      <c r="AA1824" s="49"/>
      <c r="AB1824" s="49"/>
    </row>
    <row r="1825" spans="1:28" x14ac:dyDescent="0.25">
      <c r="A1825" t="s">
        <v>5766</v>
      </c>
      <c r="B1825" t="s">
        <v>1178</v>
      </c>
      <c r="C1825" t="s">
        <v>222</v>
      </c>
      <c r="D1825">
        <v>1</v>
      </c>
      <c r="E1825">
        <v>25</v>
      </c>
      <c r="F1825">
        <v>10</v>
      </c>
      <c r="I1825" s="49"/>
      <c r="J1825">
        <v>3</v>
      </c>
      <c r="K1825">
        <v>1</v>
      </c>
      <c r="L1825">
        <v>3</v>
      </c>
      <c r="M1825" s="49" t="s">
        <v>610</v>
      </c>
      <c r="N1825" s="49"/>
      <c r="O1825" s="49" t="s">
        <v>5767</v>
      </c>
      <c r="P1825">
        <v>6</v>
      </c>
      <c r="Q1825" t="s">
        <v>5768</v>
      </c>
      <c r="S1825" s="49"/>
      <c r="T1825" s="49"/>
      <c r="U1825" s="49"/>
      <c r="W1825" s="49"/>
      <c r="Z1825" s="49"/>
      <c r="AA1825" s="49"/>
      <c r="AB1825" s="49"/>
    </row>
    <row r="1826" spans="1:28" x14ac:dyDescent="0.25">
      <c r="A1826" t="s">
        <v>5769</v>
      </c>
      <c r="B1826" t="s">
        <v>1178</v>
      </c>
      <c r="C1826" t="s">
        <v>222</v>
      </c>
      <c r="D1826">
        <v>2</v>
      </c>
      <c r="E1826">
        <v>25</v>
      </c>
      <c r="F1826">
        <v>9</v>
      </c>
      <c r="I1826" s="49"/>
      <c r="J1826">
        <v>3</v>
      </c>
      <c r="K1826">
        <v>1</v>
      </c>
      <c r="L1826">
        <v>3</v>
      </c>
      <c r="M1826" s="49" t="s">
        <v>610</v>
      </c>
      <c r="N1826" s="49"/>
      <c r="O1826" s="49" t="s">
        <v>5770</v>
      </c>
      <c r="P1826">
        <v>6</v>
      </c>
      <c r="Q1826" t="s">
        <v>5771</v>
      </c>
      <c r="S1826" s="49"/>
      <c r="T1826" s="49"/>
      <c r="U1826" s="49"/>
      <c r="W1826" s="49"/>
      <c r="Z1826" s="49"/>
      <c r="AA1826" s="49"/>
      <c r="AB1826" s="49"/>
    </row>
    <row r="1827" spans="1:28" x14ac:dyDescent="0.25">
      <c r="A1827" t="s">
        <v>5772</v>
      </c>
      <c r="B1827" t="s">
        <v>1178</v>
      </c>
      <c r="C1827" t="s">
        <v>222</v>
      </c>
      <c r="D1827">
        <v>3</v>
      </c>
      <c r="E1827">
        <v>25</v>
      </c>
      <c r="F1827">
        <v>9</v>
      </c>
      <c r="I1827" s="49"/>
      <c r="M1827" s="49" t="s">
        <v>3930</v>
      </c>
      <c r="N1827" s="49"/>
      <c r="O1827" s="49" t="s">
        <v>5773</v>
      </c>
      <c r="P1827">
        <v>6</v>
      </c>
      <c r="Q1827" t="s">
        <v>5774</v>
      </c>
      <c r="S1827" s="49"/>
      <c r="T1827" s="49"/>
      <c r="U1827" s="49"/>
      <c r="W1827" s="49"/>
      <c r="Z1827" s="49"/>
      <c r="AA1827" s="49"/>
      <c r="AB1827" s="49"/>
    </row>
    <row r="1828" spans="1:28" x14ac:dyDescent="0.25">
      <c r="A1828" t="s">
        <v>5775</v>
      </c>
      <c r="B1828" t="s">
        <v>1178</v>
      </c>
      <c r="C1828" t="s">
        <v>415</v>
      </c>
      <c r="D1828">
        <v>1</v>
      </c>
      <c r="E1828">
        <v>30</v>
      </c>
      <c r="G1828">
        <v>20</v>
      </c>
      <c r="I1828" s="49"/>
      <c r="M1828" s="49"/>
      <c r="N1828" s="49"/>
      <c r="O1828" s="49" t="s">
        <v>5776</v>
      </c>
      <c r="P1828">
        <v>6</v>
      </c>
      <c r="Q1828" t="s">
        <v>5777</v>
      </c>
      <c r="S1828" s="49"/>
      <c r="T1828" s="49"/>
      <c r="U1828" s="49"/>
      <c r="W1828" s="49"/>
      <c r="Z1828" s="49"/>
      <c r="AA1828" s="49"/>
      <c r="AB1828" s="49"/>
    </row>
    <row r="1829" spans="1:28" x14ac:dyDescent="0.25">
      <c r="A1829" t="s">
        <v>5778</v>
      </c>
      <c r="B1829" t="s">
        <v>1178</v>
      </c>
      <c r="C1829" t="s">
        <v>415</v>
      </c>
      <c r="D1829">
        <v>2</v>
      </c>
      <c r="E1829">
        <v>30</v>
      </c>
      <c r="G1829">
        <v>20</v>
      </c>
      <c r="I1829" s="49"/>
      <c r="M1829" s="49"/>
      <c r="N1829" s="49"/>
      <c r="O1829" s="49" t="s">
        <v>5776</v>
      </c>
      <c r="P1829">
        <v>6</v>
      </c>
      <c r="Q1829" t="s">
        <v>5779</v>
      </c>
      <c r="S1829" s="49"/>
      <c r="T1829" s="49"/>
      <c r="U1829" s="49"/>
      <c r="W1829" s="49"/>
      <c r="Z1829" s="49"/>
      <c r="AA1829" s="49"/>
      <c r="AB1829" s="49"/>
    </row>
    <row r="1830" spans="1:28" x14ac:dyDescent="0.25">
      <c r="A1830" t="s">
        <v>5780</v>
      </c>
      <c r="B1830" t="s">
        <v>1178</v>
      </c>
      <c r="C1830" t="s">
        <v>420</v>
      </c>
      <c r="D1830">
        <v>1</v>
      </c>
      <c r="E1830">
        <v>45</v>
      </c>
      <c r="F1830">
        <v>15</v>
      </c>
      <c r="I1830" s="49"/>
      <c r="M1830" s="49"/>
      <c r="N1830" s="49"/>
      <c r="O1830" s="49" t="s">
        <v>5781</v>
      </c>
      <c r="P1830">
        <v>6</v>
      </c>
      <c r="Q1830" t="s">
        <v>5782</v>
      </c>
      <c r="S1830" s="49"/>
      <c r="T1830" s="49"/>
      <c r="U1830" s="49"/>
      <c r="W1830" s="49"/>
      <c r="Z1830" s="49"/>
      <c r="AA1830" s="49"/>
      <c r="AB1830" s="49"/>
    </row>
    <row r="1831" spans="1:28" x14ac:dyDescent="0.25">
      <c r="A1831" t="s">
        <v>5783</v>
      </c>
      <c r="B1831" t="s">
        <v>1178</v>
      </c>
      <c r="C1831" t="s">
        <v>420</v>
      </c>
      <c r="D1831">
        <v>2</v>
      </c>
      <c r="E1831">
        <v>45</v>
      </c>
      <c r="F1831">
        <v>15</v>
      </c>
      <c r="I1831" s="49"/>
      <c r="M1831" s="49"/>
      <c r="N1831" s="49"/>
      <c r="O1831" s="49" t="s">
        <v>5781</v>
      </c>
      <c r="P1831">
        <v>6</v>
      </c>
      <c r="Q1831" t="s">
        <v>5784</v>
      </c>
      <c r="S1831" s="49"/>
      <c r="T1831" s="49"/>
      <c r="U1831" s="49"/>
      <c r="W1831" s="49"/>
      <c r="Z1831" s="49"/>
      <c r="AA1831" s="49"/>
      <c r="AB1831" s="49"/>
    </row>
    <row r="1832" spans="1:28" x14ac:dyDescent="0.25">
      <c r="A1832" t="s">
        <v>5785</v>
      </c>
      <c r="B1832" t="s">
        <v>1178</v>
      </c>
      <c r="C1832" t="s">
        <v>363</v>
      </c>
      <c r="D1832">
        <v>2</v>
      </c>
      <c r="G1832">
        <v>45</v>
      </c>
      <c r="H1832">
        <v>0.17</v>
      </c>
      <c r="I1832" s="49" t="s">
        <v>3957</v>
      </c>
      <c r="M1832" s="49"/>
      <c r="N1832" s="49"/>
      <c r="O1832" s="49"/>
      <c r="P1832">
        <v>6</v>
      </c>
      <c r="Q1832" t="s">
        <v>5786</v>
      </c>
      <c r="S1832" s="49"/>
      <c r="T1832" s="49"/>
      <c r="U1832" s="49"/>
      <c r="W1832" s="49"/>
      <c r="Z1832" s="49"/>
      <c r="AA1832" s="49"/>
      <c r="AB1832" s="49"/>
    </row>
    <row r="1833" spans="1:28" x14ac:dyDescent="0.25">
      <c r="A1833" t="s">
        <v>5787</v>
      </c>
      <c r="B1833" t="s">
        <v>1178</v>
      </c>
      <c r="C1833" t="s">
        <v>363</v>
      </c>
      <c r="D1833">
        <v>3</v>
      </c>
      <c r="G1833">
        <v>45</v>
      </c>
      <c r="H1833">
        <v>0.17</v>
      </c>
      <c r="I1833" s="49" t="s">
        <v>3957</v>
      </c>
      <c r="M1833" s="49"/>
      <c r="N1833" s="49"/>
      <c r="O1833" s="49"/>
      <c r="P1833">
        <v>6</v>
      </c>
      <c r="Q1833" t="s">
        <v>5788</v>
      </c>
      <c r="S1833" s="49"/>
      <c r="T1833" s="49"/>
      <c r="U1833" s="49"/>
      <c r="W1833" s="49"/>
      <c r="Z1833" s="49"/>
      <c r="AA1833" s="49"/>
      <c r="AB1833" s="49"/>
    </row>
    <row r="1834" spans="1:28" x14ac:dyDescent="0.25">
      <c r="A1834" t="s">
        <v>5789</v>
      </c>
      <c r="B1834" t="s">
        <v>1178</v>
      </c>
      <c r="C1834" t="s">
        <v>363</v>
      </c>
      <c r="D1834">
        <v>4</v>
      </c>
      <c r="G1834">
        <v>45</v>
      </c>
      <c r="H1834">
        <v>0.17</v>
      </c>
      <c r="I1834" s="49" t="s">
        <v>3957</v>
      </c>
      <c r="M1834" s="49"/>
      <c r="N1834" s="49"/>
      <c r="O1834" s="49"/>
      <c r="P1834">
        <v>6</v>
      </c>
      <c r="Q1834" t="s">
        <v>5790</v>
      </c>
      <c r="S1834" s="49"/>
      <c r="T1834" s="49"/>
      <c r="U1834" s="49"/>
      <c r="W1834" s="49"/>
      <c r="Z1834" s="49"/>
      <c r="AA1834" s="49"/>
      <c r="AB1834" s="49"/>
    </row>
    <row r="1835" spans="1:28" x14ac:dyDescent="0.25">
      <c r="A1835" t="s">
        <v>5791</v>
      </c>
      <c r="B1835" t="s">
        <v>1178</v>
      </c>
      <c r="C1835" t="s">
        <v>363</v>
      </c>
      <c r="D1835">
        <v>5</v>
      </c>
      <c r="G1835">
        <v>45</v>
      </c>
      <c r="H1835">
        <v>0.17</v>
      </c>
      <c r="I1835" s="49" t="s">
        <v>3957</v>
      </c>
      <c r="M1835" s="49"/>
      <c r="N1835" s="49"/>
      <c r="O1835" s="49"/>
      <c r="P1835">
        <v>6</v>
      </c>
      <c r="Q1835" t="s">
        <v>5792</v>
      </c>
      <c r="S1835" s="49"/>
      <c r="T1835" s="49"/>
      <c r="U1835" s="49"/>
      <c r="W1835" s="49"/>
      <c r="Z1835" s="49"/>
      <c r="AA1835" s="49"/>
      <c r="AB1835" s="49"/>
    </row>
    <row r="1836" spans="1:28" x14ac:dyDescent="0.25">
      <c r="A1836" t="s">
        <v>5793</v>
      </c>
      <c r="B1836" t="s">
        <v>1178</v>
      </c>
      <c r="C1836" t="s">
        <v>363</v>
      </c>
      <c r="D1836">
        <v>6</v>
      </c>
      <c r="G1836">
        <v>45</v>
      </c>
      <c r="H1836">
        <v>0.17</v>
      </c>
      <c r="I1836" s="49" t="s">
        <v>3957</v>
      </c>
      <c r="M1836" s="49"/>
      <c r="N1836" s="49"/>
      <c r="O1836" s="49"/>
      <c r="P1836">
        <v>6</v>
      </c>
      <c r="Q1836" t="s">
        <v>1181</v>
      </c>
      <c r="S1836" s="49"/>
      <c r="T1836" s="49"/>
      <c r="U1836" s="49"/>
      <c r="W1836" s="49"/>
      <c r="Z1836" s="49"/>
      <c r="AA1836" s="49"/>
      <c r="AB1836" s="49"/>
    </row>
    <row r="1837" spans="1:28" x14ac:dyDescent="0.25">
      <c r="A1837" t="s">
        <v>5794</v>
      </c>
      <c r="B1837" t="s">
        <v>1182</v>
      </c>
      <c r="C1837" t="s">
        <v>363</v>
      </c>
      <c r="D1837">
        <v>1</v>
      </c>
      <c r="G1837">
        <v>360</v>
      </c>
      <c r="H1837">
        <v>0.55000000000000004</v>
      </c>
      <c r="I1837" s="49" t="s">
        <v>3957</v>
      </c>
      <c r="M1837" s="49"/>
      <c r="N1837" s="49"/>
      <c r="O1837" s="49" t="s">
        <v>5795</v>
      </c>
      <c r="P1837">
        <v>6</v>
      </c>
      <c r="Q1837" t="s">
        <v>1184</v>
      </c>
      <c r="S1837" s="49"/>
      <c r="T1837" s="49"/>
      <c r="U1837" s="49"/>
      <c r="W1837" s="49"/>
      <c r="Z1837" s="49"/>
      <c r="AA1837" s="49"/>
      <c r="AB1837" s="49"/>
    </row>
    <row r="1838" spans="1:28" x14ac:dyDescent="0.25">
      <c r="A1838" t="s">
        <v>5796</v>
      </c>
      <c r="B1838" t="s">
        <v>1182</v>
      </c>
      <c r="C1838" t="s">
        <v>15</v>
      </c>
      <c r="D1838">
        <v>1</v>
      </c>
      <c r="E1838">
        <v>75</v>
      </c>
      <c r="G1838">
        <v>60</v>
      </c>
      <c r="I1838" s="49"/>
      <c r="M1838" s="49"/>
      <c r="N1838" s="49"/>
      <c r="O1838" s="49" t="s">
        <v>5587</v>
      </c>
      <c r="P1838">
        <v>6</v>
      </c>
      <c r="Q1838" t="s">
        <v>5797</v>
      </c>
      <c r="S1838" s="49"/>
      <c r="T1838" s="49"/>
      <c r="U1838" s="49"/>
      <c r="W1838" s="49"/>
      <c r="Z1838" s="49"/>
      <c r="AA1838" s="49"/>
      <c r="AB1838" s="49"/>
    </row>
    <row r="1839" spans="1:28" x14ac:dyDescent="0.25">
      <c r="A1839" t="s">
        <v>5798</v>
      </c>
      <c r="B1839" t="s">
        <v>1182</v>
      </c>
      <c r="C1839" t="s">
        <v>15</v>
      </c>
      <c r="D1839">
        <v>2</v>
      </c>
      <c r="E1839">
        <v>75</v>
      </c>
      <c r="G1839">
        <v>60</v>
      </c>
      <c r="I1839" s="49"/>
      <c r="M1839" s="49"/>
      <c r="N1839" s="49"/>
      <c r="O1839" s="49" t="s">
        <v>5799</v>
      </c>
      <c r="P1839">
        <v>6</v>
      </c>
      <c r="Q1839" t="s">
        <v>5800</v>
      </c>
      <c r="S1839" s="49"/>
      <c r="T1839" s="49"/>
      <c r="U1839" s="49"/>
      <c r="W1839" s="49"/>
      <c r="Z1839" s="49"/>
      <c r="AA1839" s="49"/>
      <c r="AB1839" s="49"/>
    </row>
    <row r="1840" spans="1:28" x14ac:dyDescent="0.25">
      <c r="A1840" t="s">
        <v>5801</v>
      </c>
      <c r="B1840" t="s">
        <v>1182</v>
      </c>
      <c r="C1840" t="s">
        <v>15</v>
      </c>
      <c r="D1840">
        <v>3</v>
      </c>
      <c r="E1840">
        <v>75</v>
      </c>
      <c r="G1840">
        <v>60</v>
      </c>
      <c r="I1840" s="49"/>
      <c r="M1840" s="49"/>
      <c r="N1840" s="49"/>
      <c r="O1840" s="49" t="s">
        <v>5799</v>
      </c>
      <c r="P1840">
        <v>6</v>
      </c>
      <c r="Q1840" t="s">
        <v>5802</v>
      </c>
      <c r="S1840" s="49"/>
      <c r="T1840" s="49"/>
      <c r="U1840" s="49"/>
      <c r="W1840" s="49"/>
      <c r="Z1840" s="49"/>
      <c r="AA1840" s="49"/>
      <c r="AB1840" s="49"/>
    </row>
    <row r="1841" spans="1:28" x14ac:dyDescent="0.25">
      <c r="A1841" t="s">
        <v>5803</v>
      </c>
      <c r="B1841" t="s">
        <v>1182</v>
      </c>
      <c r="C1841" t="s">
        <v>15</v>
      </c>
      <c r="D1841">
        <v>4</v>
      </c>
      <c r="E1841">
        <v>75</v>
      </c>
      <c r="G1841">
        <v>60</v>
      </c>
      <c r="I1841" s="49"/>
      <c r="M1841" s="49"/>
      <c r="N1841" s="49"/>
      <c r="O1841" s="49" t="s">
        <v>5799</v>
      </c>
      <c r="P1841">
        <v>6</v>
      </c>
      <c r="Q1841" t="s">
        <v>5804</v>
      </c>
      <c r="S1841" s="49"/>
      <c r="T1841" s="49"/>
      <c r="U1841" s="49"/>
      <c r="W1841" s="49"/>
      <c r="Z1841" s="49"/>
      <c r="AA1841" s="49"/>
      <c r="AB1841" s="49"/>
    </row>
    <row r="1842" spans="1:28" x14ac:dyDescent="0.25">
      <c r="A1842" t="s">
        <v>5805</v>
      </c>
      <c r="B1842" t="s">
        <v>1182</v>
      </c>
      <c r="C1842" t="s">
        <v>55</v>
      </c>
      <c r="D1842">
        <v>1</v>
      </c>
      <c r="E1842">
        <v>60</v>
      </c>
      <c r="F1842">
        <v>12</v>
      </c>
      <c r="I1842" s="49"/>
      <c r="J1842">
        <v>2</v>
      </c>
      <c r="K1842">
        <v>2</v>
      </c>
      <c r="L1842">
        <v>2</v>
      </c>
      <c r="M1842" s="49" t="s">
        <v>618</v>
      </c>
      <c r="N1842" s="49"/>
      <c r="O1842" s="49" t="s">
        <v>5806</v>
      </c>
      <c r="P1842">
        <v>6</v>
      </c>
      <c r="Q1842" t="s">
        <v>5807</v>
      </c>
      <c r="S1842" s="49"/>
      <c r="T1842" s="49"/>
      <c r="U1842" s="49"/>
      <c r="W1842" s="49"/>
      <c r="Z1842" s="49"/>
      <c r="AA1842" s="49"/>
      <c r="AB1842" s="49"/>
    </row>
    <row r="1843" spans="1:28" x14ac:dyDescent="0.25">
      <c r="A1843" t="s">
        <v>5808</v>
      </c>
      <c r="B1843" t="s">
        <v>1182</v>
      </c>
      <c r="C1843" t="s">
        <v>55</v>
      </c>
      <c r="D1843">
        <v>2</v>
      </c>
      <c r="E1843">
        <v>65</v>
      </c>
      <c r="F1843">
        <v>11</v>
      </c>
      <c r="I1843" s="49"/>
      <c r="J1843">
        <v>2</v>
      </c>
      <c r="K1843">
        <v>2</v>
      </c>
      <c r="L1843">
        <v>2</v>
      </c>
      <c r="M1843" s="49" t="s">
        <v>3856</v>
      </c>
      <c r="N1843" s="49"/>
      <c r="O1843" s="49" t="s">
        <v>3996</v>
      </c>
      <c r="P1843">
        <v>6</v>
      </c>
      <c r="Q1843" t="s">
        <v>5809</v>
      </c>
      <c r="S1843" s="49"/>
      <c r="T1843" s="49"/>
      <c r="U1843" s="49"/>
      <c r="W1843" s="49"/>
      <c r="Z1843" s="49"/>
      <c r="AA1843" s="49"/>
      <c r="AB1843" s="49"/>
    </row>
    <row r="1844" spans="1:28" x14ac:dyDescent="0.25">
      <c r="A1844" t="s">
        <v>5810</v>
      </c>
      <c r="B1844" t="s">
        <v>1182</v>
      </c>
      <c r="C1844" t="s">
        <v>55</v>
      </c>
      <c r="D1844">
        <v>3</v>
      </c>
      <c r="E1844">
        <v>65</v>
      </c>
      <c r="F1844">
        <v>10</v>
      </c>
      <c r="I1844" s="49"/>
      <c r="J1844">
        <v>2</v>
      </c>
      <c r="K1844">
        <v>2</v>
      </c>
      <c r="L1844">
        <v>2</v>
      </c>
      <c r="M1844" s="49" t="s">
        <v>3856</v>
      </c>
      <c r="N1844" s="49"/>
      <c r="O1844" s="49" t="s">
        <v>3996</v>
      </c>
      <c r="P1844">
        <v>6</v>
      </c>
      <c r="Q1844" t="s">
        <v>5811</v>
      </c>
      <c r="S1844" s="49"/>
      <c r="T1844" s="49"/>
      <c r="U1844" s="49"/>
      <c r="W1844" s="49"/>
      <c r="Z1844" s="49"/>
      <c r="AA1844" s="49"/>
      <c r="AB1844" s="49"/>
    </row>
    <row r="1845" spans="1:28" x14ac:dyDescent="0.25">
      <c r="A1845" t="s">
        <v>5812</v>
      </c>
      <c r="B1845" t="s">
        <v>1182</v>
      </c>
      <c r="C1845" t="s">
        <v>55</v>
      </c>
      <c r="D1845">
        <v>4</v>
      </c>
      <c r="E1845">
        <v>65</v>
      </c>
      <c r="F1845">
        <v>10</v>
      </c>
      <c r="I1845" s="49"/>
      <c r="J1845">
        <v>2</v>
      </c>
      <c r="K1845">
        <v>2</v>
      </c>
      <c r="L1845">
        <v>2</v>
      </c>
      <c r="M1845" s="49" t="s">
        <v>610</v>
      </c>
      <c r="N1845" s="49"/>
      <c r="O1845" s="49" t="s">
        <v>3600</v>
      </c>
      <c r="P1845">
        <v>6</v>
      </c>
      <c r="Q1845" t="s">
        <v>5813</v>
      </c>
      <c r="S1845" s="49"/>
      <c r="T1845" s="49"/>
      <c r="U1845" s="49"/>
      <c r="W1845" s="49"/>
      <c r="Z1845" s="49"/>
      <c r="AA1845" s="49"/>
      <c r="AB1845" s="49"/>
    </row>
    <row r="1846" spans="1:28" x14ac:dyDescent="0.25">
      <c r="A1846" t="s">
        <v>5814</v>
      </c>
      <c r="B1846" t="s">
        <v>1182</v>
      </c>
      <c r="C1846" t="s">
        <v>79</v>
      </c>
      <c r="D1846">
        <v>1</v>
      </c>
      <c r="E1846">
        <v>25</v>
      </c>
      <c r="F1846">
        <v>15</v>
      </c>
      <c r="I1846" s="49"/>
      <c r="J1846">
        <v>2</v>
      </c>
      <c r="K1846">
        <v>2</v>
      </c>
      <c r="L1846">
        <v>2</v>
      </c>
      <c r="M1846" s="49" t="s">
        <v>618</v>
      </c>
      <c r="N1846" s="49"/>
      <c r="O1846" s="49" t="s">
        <v>3218</v>
      </c>
      <c r="P1846">
        <v>6</v>
      </c>
      <c r="Q1846" t="s">
        <v>5815</v>
      </c>
      <c r="S1846" s="49"/>
      <c r="T1846" s="49"/>
      <c r="U1846" s="49"/>
      <c r="W1846" s="49"/>
      <c r="Z1846" s="49"/>
      <c r="AA1846" s="49"/>
      <c r="AB1846" s="49"/>
    </row>
    <row r="1847" spans="1:28" x14ac:dyDescent="0.25">
      <c r="A1847" t="s">
        <v>5816</v>
      </c>
      <c r="B1847" t="s">
        <v>1182</v>
      </c>
      <c r="C1847" t="s">
        <v>79</v>
      </c>
      <c r="D1847">
        <v>2</v>
      </c>
      <c r="E1847">
        <v>30</v>
      </c>
      <c r="F1847">
        <v>15</v>
      </c>
      <c r="I1847" s="49"/>
      <c r="J1847">
        <v>2</v>
      </c>
      <c r="K1847">
        <v>2</v>
      </c>
      <c r="L1847">
        <v>2</v>
      </c>
      <c r="M1847" s="49" t="s">
        <v>618</v>
      </c>
      <c r="N1847" s="49"/>
      <c r="O1847" s="49" t="s">
        <v>3218</v>
      </c>
      <c r="P1847">
        <v>6</v>
      </c>
      <c r="Q1847" t="s">
        <v>5817</v>
      </c>
      <c r="S1847" s="49"/>
      <c r="T1847" s="49"/>
      <c r="U1847" s="49"/>
      <c r="W1847" s="49"/>
      <c r="Z1847" s="49"/>
      <c r="AA1847" s="49"/>
      <c r="AB1847" s="49"/>
    </row>
    <row r="1848" spans="1:28" x14ac:dyDescent="0.25">
      <c r="A1848" t="s">
        <v>5818</v>
      </c>
      <c r="B1848" t="s">
        <v>1182</v>
      </c>
      <c r="C1848" t="s">
        <v>79</v>
      </c>
      <c r="D1848">
        <v>3</v>
      </c>
      <c r="E1848">
        <v>35</v>
      </c>
      <c r="F1848">
        <v>15</v>
      </c>
      <c r="I1848" s="49"/>
      <c r="J1848">
        <v>2</v>
      </c>
      <c r="K1848">
        <v>2</v>
      </c>
      <c r="L1848">
        <v>2</v>
      </c>
      <c r="M1848" s="49" t="s">
        <v>618</v>
      </c>
      <c r="N1848" s="49"/>
      <c r="O1848" s="49" t="s">
        <v>3218</v>
      </c>
      <c r="P1848">
        <v>6</v>
      </c>
      <c r="Q1848" t="s">
        <v>5819</v>
      </c>
      <c r="S1848" s="49"/>
      <c r="T1848" s="49"/>
      <c r="U1848" s="49"/>
      <c r="W1848" s="49"/>
      <c r="Z1848" s="49"/>
      <c r="AA1848" s="49"/>
      <c r="AB1848" s="49"/>
    </row>
    <row r="1849" spans="1:28" x14ac:dyDescent="0.25">
      <c r="A1849" t="s">
        <v>5820</v>
      </c>
      <c r="B1849" t="s">
        <v>1182</v>
      </c>
      <c r="C1849" t="s">
        <v>99</v>
      </c>
      <c r="D1849">
        <v>1</v>
      </c>
      <c r="E1849">
        <v>25</v>
      </c>
      <c r="F1849">
        <v>12</v>
      </c>
      <c r="I1849" s="49"/>
      <c r="J1849">
        <v>2</v>
      </c>
      <c r="K1849">
        <v>1</v>
      </c>
      <c r="L1849">
        <v>3</v>
      </c>
      <c r="M1849" s="49" t="s">
        <v>618</v>
      </c>
      <c r="N1849" s="49"/>
      <c r="O1849" s="49" t="s">
        <v>3189</v>
      </c>
      <c r="P1849">
        <v>6</v>
      </c>
      <c r="Q1849" t="s">
        <v>5821</v>
      </c>
      <c r="S1849" s="49"/>
      <c r="T1849" s="49"/>
      <c r="U1849" s="49"/>
      <c r="W1849" s="49"/>
      <c r="Z1849" s="49"/>
      <c r="AA1849" s="49"/>
      <c r="AB1849" s="49"/>
    </row>
    <row r="1850" spans="1:28" x14ac:dyDescent="0.25">
      <c r="A1850" t="s">
        <v>5822</v>
      </c>
      <c r="B1850" t="s">
        <v>1182</v>
      </c>
      <c r="C1850" t="s">
        <v>99</v>
      </c>
      <c r="D1850">
        <v>2</v>
      </c>
      <c r="E1850">
        <v>25</v>
      </c>
      <c r="F1850">
        <v>12</v>
      </c>
      <c r="I1850" s="49"/>
      <c r="J1850">
        <v>2</v>
      </c>
      <c r="K1850">
        <v>1</v>
      </c>
      <c r="L1850">
        <v>3</v>
      </c>
      <c r="M1850" s="49" t="s">
        <v>618</v>
      </c>
      <c r="N1850" s="49"/>
      <c r="O1850" s="49" t="s">
        <v>3189</v>
      </c>
      <c r="P1850">
        <v>6</v>
      </c>
      <c r="Q1850" t="s">
        <v>5823</v>
      </c>
      <c r="S1850" s="49"/>
      <c r="T1850" s="49"/>
      <c r="U1850" s="49"/>
      <c r="W1850" s="49"/>
      <c r="Z1850" s="49"/>
      <c r="AA1850" s="49"/>
      <c r="AB1850" s="49"/>
    </row>
    <row r="1851" spans="1:28" x14ac:dyDescent="0.25">
      <c r="A1851" t="s">
        <v>5824</v>
      </c>
      <c r="B1851" t="s">
        <v>1182</v>
      </c>
      <c r="C1851" t="s">
        <v>99</v>
      </c>
      <c r="D1851">
        <v>3</v>
      </c>
      <c r="E1851">
        <v>27.5</v>
      </c>
      <c r="F1851">
        <v>11</v>
      </c>
      <c r="I1851" s="49"/>
      <c r="J1851">
        <v>2</v>
      </c>
      <c r="K1851">
        <v>1</v>
      </c>
      <c r="L1851">
        <v>3</v>
      </c>
      <c r="M1851" s="49" t="s">
        <v>610</v>
      </c>
      <c r="N1851" s="49"/>
      <c r="O1851" s="49" t="s">
        <v>2350</v>
      </c>
      <c r="P1851">
        <v>6</v>
      </c>
      <c r="Q1851" t="s">
        <v>5825</v>
      </c>
      <c r="S1851" s="49"/>
      <c r="T1851" s="49"/>
      <c r="U1851" s="49"/>
      <c r="W1851" s="49"/>
      <c r="Z1851" s="49"/>
      <c r="AA1851" s="49"/>
      <c r="AB1851" s="49"/>
    </row>
    <row r="1852" spans="1:28" x14ac:dyDescent="0.25">
      <c r="A1852" t="s">
        <v>5826</v>
      </c>
      <c r="B1852" t="s">
        <v>1182</v>
      </c>
      <c r="C1852" t="s">
        <v>356</v>
      </c>
      <c r="D1852">
        <v>1</v>
      </c>
      <c r="G1852">
        <v>462</v>
      </c>
      <c r="H1852">
        <v>2</v>
      </c>
      <c r="I1852" s="49" t="s">
        <v>3957</v>
      </c>
      <c r="M1852" s="49"/>
      <c r="N1852" s="49"/>
      <c r="O1852" s="49" t="s">
        <v>5827</v>
      </c>
      <c r="P1852">
        <v>6</v>
      </c>
      <c r="Q1852" t="s">
        <v>1185</v>
      </c>
      <c r="S1852" s="49"/>
      <c r="T1852" s="49"/>
      <c r="U1852" s="49"/>
      <c r="W1852" s="49"/>
      <c r="Z1852" s="49"/>
      <c r="AA1852" s="49"/>
      <c r="AB1852" s="49"/>
    </row>
    <row r="1853" spans="1:28" x14ac:dyDescent="0.25">
      <c r="A1853" t="s">
        <v>5828</v>
      </c>
      <c r="B1853" t="s">
        <v>1186</v>
      </c>
      <c r="C1853" t="s">
        <v>363</v>
      </c>
      <c r="D1853">
        <v>1</v>
      </c>
      <c r="G1853">
        <v>360</v>
      </c>
      <c r="H1853">
        <v>0.56999999999999995</v>
      </c>
      <c r="I1853" s="49" t="s">
        <v>3957</v>
      </c>
      <c r="M1853" s="49"/>
      <c r="N1853" s="49"/>
      <c r="O1853" s="49" t="s">
        <v>5829</v>
      </c>
      <c r="P1853">
        <v>6</v>
      </c>
      <c r="Q1853" t="s">
        <v>1188</v>
      </c>
      <c r="S1853" s="49"/>
      <c r="T1853" s="49"/>
      <c r="U1853" s="49"/>
      <c r="W1853" s="49"/>
      <c r="Z1853" s="49"/>
      <c r="AA1853" s="49"/>
      <c r="AB1853" s="49"/>
    </row>
    <row r="1854" spans="1:28" x14ac:dyDescent="0.25">
      <c r="A1854" t="s">
        <v>5830</v>
      </c>
      <c r="B1854" t="s">
        <v>1186</v>
      </c>
      <c r="C1854" t="s">
        <v>112</v>
      </c>
      <c r="D1854">
        <v>1</v>
      </c>
      <c r="E1854">
        <v>80</v>
      </c>
      <c r="F1854">
        <v>15</v>
      </c>
      <c r="I1854" s="49"/>
      <c r="M1854" s="49" t="s">
        <v>618</v>
      </c>
      <c r="N1854" s="49"/>
      <c r="O1854" s="49" t="s">
        <v>5831</v>
      </c>
      <c r="P1854">
        <v>6</v>
      </c>
      <c r="Q1854" t="s">
        <v>5832</v>
      </c>
      <c r="S1854" s="49"/>
      <c r="T1854" s="49"/>
      <c r="U1854" s="49"/>
      <c r="W1854" s="49"/>
      <c r="Z1854" s="49"/>
      <c r="AA1854" s="49"/>
      <c r="AB1854" s="49"/>
    </row>
    <row r="1855" spans="1:28" x14ac:dyDescent="0.25">
      <c r="A1855" t="s">
        <v>5833</v>
      </c>
      <c r="B1855" t="s">
        <v>1186</v>
      </c>
      <c r="C1855" t="s">
        <v>112</v>
      </c>
      <c r="D1855">
        <v>2</v>
      </c>
      <c r="E1855">
        <v>80</v>
      </c>
      <c r="F1855">
        <v>14</v>
      </c>
      <c r="I1855" s="49"/>
      <c r="M1855" s="49" t="s">
        <v>610</v>
      </c>
      <c r="N1855" s="49"/>
      <c r="O1855" s="49" t="s">
        <v>5834</v>
      </c>
      <c r="P1855">
        <v>6</v>
      </c>
      <c r="Q1855" t="s">
        <v>5835</v>
      </c>
      <c r="S1855" s="49"/>
      <c r="T1855" s="49"/>
      <c r="U1855" s="49"/>
      <c r="W1855" s="49"/>
      <c r="Z1855" s="49"/>
      <c r="AA1855" s="49"/>
      <c r="AB1855" s="49"/>
    </row>
    <row r="1856" spans="1:28" x14ac:dyDescent="0.25">
      <c r="A1856" t="s">
        <v>5836</v>
      </c>
      <c r="B1856" t="s">
        <v>1186</v>
      </c>
      <c r="C1856" t="s">
        <v>112</v>
      </c>
      <c r="D1856">
        <v>3</v>
      </c>
      <c r="E1856">
        <v>80</v>
      </c>
      <c r="F1856">
        <v>13</v>
      </c>
      <c r="I1856" s="49"/>
      <c r="M1856" s="49" t="s">
        <v>610</v>
      </c>
      <c r="N1856" s="49"/>
      <c r="O1856" s="49" t="s">
        <v>5834</v>
      </c>
      <c r="P1856">
        <v>6</v>
      </c>
      <c r="Q1856" t="s">
        <v>5837</v>
      </c>
      <c r="S1856" s="49"/>
      <c r="T1856" s="49"/>
      <c r="U1856" s="49"/>
      <c r="W1856" s="49"/>
      <c r="Z1856" s="49"/>
      <c r="AA1856" s="49"/>
      <c r="AB1856" s="49"/>
    </row>
    <row r="1857" spans="1:28" x14ac:dyDescent="0.25">
      <c r="A1857" t="s">
        <v>5838</v>
      </c>
      <c r="B1857" t="s">
        <v>1186</v>
      </c>
      <c r="C1857" t="s">
        <v>229</v>
      </c>
      <c r="D1857">
        <v>1</v>
      </c>
      <c r="E1857">
        <v>25</v>
      </c>
      <c r="F1857">
        <v>10</v>
      </c>
      <c r="I1857" s="49"/>
      <c r="J1857">
        <v>3</v>
      </c>
      <c r="K1857">
        <v>1</v>
      </c>
      <c r="L1857">
        <v>3</v>
      </c>
      <c r="M1857" s="49" t="s">
        <v>618</v>
      </c>
      <c r="N1857" s="49"/>
      <c r="O1857" s="49" t="s">
        <v>5839</v>
      </c>
      <c r="P1857">
        <v>6</v>
      </c>
      <c r="Q1857" t="s">
        <v>5840</v>
      </c>
      <c r="S1857" s="49"/>
      <c r="T1857" s="49"/>
      <c r="U1857" s="49"/>
      <c r="W1857" s="49"/>
      <c r="Z1857" s="49"/>
      <c r="AA1857" s="49"/>
      <c r="AB1857" s="49"/>
    </row>
    <row r="1858" spans="1:28" x14ac:dyDescent="0.25">
      <c r="A1858" t="s">
        <v>5841</v>
      </c>
      <c r="B1858" t="s">
        <v>1186</v>
      </c>
      <c r="C1858" t="s">
        <v>229</v>
      </c>
      <c r="D1858">
        <v>2</v>
      </c>
      <c r="E1858">
        <v>27.5</v>
      </c>
      <c r="F1858">
        <v>9</v>
      </c>
      <c r="I1858" s="49"/>
      <c r="J1858">
        <v>3</v>
      </c>
      <c r="K1858">
        <v>1</v>
      </c>
      <c r="L1858">
        <v>3</v>
      </c>
      <c r="M1858" s="49" t="s">
        <v>610</v>
      </c>
      <c r="N1858" s="49"/>
      <c r="O1858" s="49" t="s">
        <v>5842</v>
      </c>
      <c r="P1858">
        <v>6</v>
      </c>
      <c r="Q1858" t="s">
        <v>5843</v>
      </c>
      <c r="S1858" s="49"/>
      <c r="T1858" s="49"/>
      <c r="U1858" s="49"/>
      <c r="W1858" s="49"/>
      <c r="Z1858" s="49"/>
      <c r="AA1858" s="49"/>
      <c r="AB1858" s="49"/>
    </row>
    <row r="1859" spans="1:28" x14ac:dyDescent="0.25">
      <c r="A1859" t="s">
        <v>5844</v>
      </c>
      <c r="B1859" t="s">
        <v>1186</v>
      </c>
      <c r="C1859" t="s">
        <v>229</v>
      </c>
      <c r="D1859">
        <v>3</v>
      </c>
      <c r="E1859">
        <v>30</v>
      </c>
      <c r="F1859">
        <v>8</v>
      </c>
      <c r="I1859" s="49"/>
      <c r="J1859">
        <v>3</v>
      </c>
      <c r="K1859">
        <v>1</v>
      </c>
      <c r="L1859">
        <v>3</v>
      </c>
      <c r="M1859" s="49" t="s">
        <v>610</v>
      </c>
      <c r="N1859" s="49"/>
      <c r="O1859" s="49" t="s">
        <v>5842</v>
      </c>
      <c r="P1859">
        <v>6</v>
      </c>
      <c r="Q1859" t="s">
        <v>5845</v>
      </c>
      <c r="S1859" s="49"/>
      <c r="T1859" s="49"/>
      <c r="U1859" s="49"/>
      <c r="W1859" s="49"/>
      <c r="Z1859" s="49"/>
      <c r="AA1859" s="49"/>
      <c r="AB1859" s="49"/>
    </row>
    <row r="1860" spans="1:28" x14ac:dyDescent="0.25">
      <c r="A1860" t="s">
        <v>5846</v>
      </c>
      <c r="B1860" t="s">
        <v>1186</v>
      </c>
      <c r="C1860" t="s">
        <v>129</v>
      </c>
      <c r="D1860">
        <v>1</v>
      </c>
      <c r="E1860">
        <v>30</v>
      </c>
      <c r="F1860">
        <v>10</v>
      </c>
      <c r="I1860" s="49"/>
      <c r="J1860">
        <v>3</v>
      </c>
      <c r="K1860">
        <v>1</v>
      </c>
      <c r="L1860">
        <v>3</v>
      </c>
      <c r="M1860" s="49" t="s">
        <v>3856</v>
      </c>
      <c r="N1860" s="49" t="s">
        <v>5847</v>
      </c>
      <c r="O1860" s="49" t="s">
        <v>5848</v>
      </c>
      <c r="P1860">
        <v>6</v>
      </c>
      <c r="Q1860" t="s">
        <v>5849</v>
      </c>
      <c r="S1860" s="49"/>
      <c r="T1860" s="49"/>
      <c r="U1860" s="49"/>
      <c r="W1860" s="49"/>
      <c r="Z1860" s="49"/>
      <c r="AA1860" s="49"/>
      <c r="AB1860" s="49"/>
    </row>
    <row r="1861" spans="1:28" x14ac:dyDescent="0.25">
      <c r="A1861" t="s">
        <v>5850</v>
      </c>
      <c r="B1861" t="s">
        <v>1186</v>
      </c>
      <c r="C1861" t="s">
        <v>222</v>
      </c>
      <c r="D1861">
        <v>1</v>
      </c>
      <c r="E1861">
        <v>27.5</v>
      </c>
      <c r="F1861">
        <v>9</v>
      </c>
      <c r="I1861" s="49"/>
      <c r="J1861">
        <v>2</v>
      </c>
      <c r="K1861">
        <v>1</v>
      </c>
      <c r="L1861">
        <v>2</v>
      </c>
      <c r="M1861" s="49" t="s">
        <v>3856</v>
      </c>
      <c r="N1861" s="49" t="s">
        <v>5847</v>
      </c>
      <c r="O1861" s="49" t="s">
        <v>3882</v>
      </c>
      <c r="P1861">
        <v>6</v>
      </c>
      <c r="Q1861" t="s">
        <v>5851</v>
      </c>
      <c r="S1861" s="49"/>
      <c r="T1861" s="49"/>
      <c r="U1861" s="49"/>
      <c r="W1861" s="49"/>
      <c r="Z1861" s="49"/>
      <c r="AA1861" s="49"/>
      <c r="AB1861" s="49"/>
    </row>
    <row r="1862" spans="1:28" x14ac:dyDescent="0.25">
      <c r="A1862" t="s">
        <v>5852</v>
      </c>
      <c r="B1862" t="s">
        <v>1186</v>
      </c>
      <c r="C1862" t="s">
        <v>129</v>
      </c>
      <c r="D1862">
        <v>2</v>
      </c>
      <c r="E1862">
        <v>30</v>
      </c>
      <c r="F1862">
        <v>9</v>
      </c>
      <c r="I1862" s="49"/>
      <c r="J1862">
        <v>2</v>
      </c>
      <c r="K1862">
        <v>1</v>
      </c>
      <c r="L1862">
        <v>2</v>
      </c>
      <c r="M1862" s="49" t="s">
        <v>610</v>
      </c>
      <c r="N1862" s="49" t="s">
        <v>5853</v>
      </c>
      <c r="O1862" s="49" t="s">
        <v>5854</v>
      </c>
      <c r="P1862">
        <v>6</v>
      </c>
      <c r="Q1862" t="s">
        <v>5855</v>
      </c>
      <c r="S1862" s="49"/>
      <c r="T1862" s="49"/>
      <c r="U1862" s="49"/>
      <c r="W1862" s="49"/>
      <c r="Z1862" s="49"/>
      <c r="AA1862" s="49"/>
      <c r="AB1862" s="49"/>
    </row>
    <row r="1863" spans="1:28" x14ac:dyDescent="0.25">
      <c r="A1863" t="s">
        <v>5856</v>
      </c>
      <c r="B1863" t="s">
        <v>1186</v>
      </c>
      <c r="C1863" t="s">
        <v>222</v>
      </c>
      <c r="D1863">
        <v>2</v>
      </c>
      <c r="E1863">
        <v>30</v>
      </c>
      <c r="F1863">
        <v>9</v>
      </c>
      <c r="I1863" s="49"/>
      <c r="J1863">
        <v>2</v>
      </c>
      <c r="K1863">
        <v>1</v>
      </c>
      <c r="L1863">
        <v>2</v>
      </c>
      <c r="M1863" s="49" t="s">
        <v>610</v>
      </c>
      <c r="N1863" s="49" t="s">
        <v>5853</v>
      </c>
      <c r="O1863" s="49" t="s">
        <v>1937</v>
      </c>
      <c r="P1863">
        <v>6</v>
      </c>
      <c r="Q1863" t="s">
        <v>5857</v>
      </c>
      <c r="S1863" s="49"/>
      <c r="T1863" s="49"/>
      <c r="U1863" s="49"/>
      <c r="W1863" s="49"/>
      <c r="Z1863" s="49"/>
      <c r="AA1863" s="49"/>
      <c r="AB1863" s="49"/>
    </row>
    <row r="1864" spans="1:28" x14ac:dyDescent="0.25">
      <c r="A1864" t="s">
        <v>5858</v>
      </c>
      <c r="B1864" t="s">
        <v>1186</v>
      </c>
      <c r="C1864" t="s">
        <v>129</v>
      </c>
      <c r="D1864">
        <v>3</v>
      </c>
      <c r="E1864">
        <v>30</v>
      </c>
      <c r="F1864">
        <v>8</v>
      </c>
      <c r="I1864" s="49"/>
      <c r="J1864">
        <v>2</v>
      </c>
      <c r="K1864">
        <v>1</v>
      </c>
      <c r="L1864">
        <v>2</v>
      </c>
      <c r="M1864" s="49" t="s">
        <v>610</v>
      </c>
      <c r="N1864" s="49" t="s">
        <v>5859</v>
      </c>
      <c r="O1864" s="49" t="s">
        <v>5854</v>
      </c>
      <c r="P1864">
        <v>6</v>
      </c>
      <c r="Q1864" t="s">
        <v>5860</v>
      </c>
      <c r="S1864" s="49"/>
      <c r="T1864" s="49"/>
      <c r="U1864" s="49"/>
      <c r="W1864" s="49"/>
      <c r="Z1864" s="49"/>
      <c r="AA1864" s="49"/>
      <c r="AB1864" s="49"/>
    </row>
    <row r="1865" spans="1:28" x14ac:dyDescent="0.25">
      <c r="A1865" t="s">
        <v>5861</v>
      </c>
      <c r="B1865" t="s">
        <v>1186</v>
      </c>
      <c r="C1865" t="s">
        <v>222</v>
      </c>
      <c r="D1865">
        <v>3</v>
      </c>
      <c r="E1865">
        <v>30</v>
      </c>
      <c r="F1865">
        <v>8</v>
      </c>
      <c r="I1865" s="49"/>
      <c r="J1865">
        <v>2</v>
      </c>
      <c r="K1865">
        <v>1</v>
      </c>
      <c r="L1865">
        <v>2</v>
      </c>
      <c r="M1865" s="49" t="s">
        <v>610</v>
      </c>
      <c r="N1865" s="49" t="s">
        <v>5859</v>
      </c>
      <c r="O1865" s="49" t="s">
        <v>1937</v>
      </c>
      <c r="P1865">
        <v>6</v>
      </c>
      <c r="Q1865" t="s">
        <v>5862</v>
      </c>
      <c r="S1865" s="49"/>
      <c r="T1865" s="49"/>
      <c r="U1865" s="49"/>
      <c r="W1865" s="49"/>
      <c r="Z1865" s="49"/>
      <c r="AA1865" s="49"/>
      <c r="AB1865" s="49"/>
    </row>
    <row r="1866" spans="1:28" x14ac:dyDescent="0.25">
      <c r="A1866" t="s">
        <v>5863</v>
      </c>
      <c r="B1866" t="s">
        <v>1186</v>
      </c>
      <c r="C1866" t="s">
        <v>1534</v>
      </c>
      <c r="D1866">
        <v>1</v>
      </c>
      <c r="E1866">
        <v>150</v>
      </c>
      <c r="G1866">
        <v>70.199999999999989</v>
      </c>
      <c r="I1866" s="49"/>
      <c r="M1866" s="49"/>
      <c r="N1866" s="49"/>
      <c r="O1866" s="49" t="s">
        <v>5864</v>
      </c>
      <c r="P1866">
        <v>6</v>
      </c>
      <c r="Q1866" t="s">
        <v>5865</v>
      </c>
      <c r="S1866" s="49"/>
      <c r="T1866" s="49"/>
      <c r="U1866" s="49"/>
      <c r="W1866" s="49"/>
      <c r="Z1866" s="49"/>
      <c r="AA1866" s="49"/>
      <c r="AB1866" s="49"/>
    </row>
    <row r="1867" spans="1:28" x14ac:dyDescent="0.25">
      <c r="A1867" t="s">
        <v>5866</v>
      </c>
      <c r="B1867" t="s">
        <v>1186</v>
      </c>
      <c r="C1867" t="s">
        <v>1534</v>
      </c>
      <c r="D1867">
        <v>2</v>
      </c>
      <c r="E1867">
        <v>150</v>
      </c>
      <c r="G1867">
        <v>70.199999999999989</v>
      </c>
      <c r="I1867" s="49"/>
      <c r="M1867" s="49"/>
      <c r="N1867" s="49"/>
      <c r="O1867" s="49" t="s">
        <v>5864</v>
      </c>
      <c r="P1867">
        <v>6</v>
      </c>
      <c r="Q1867" t="s">
        <v>5867</v>
      </c>
      <c r="S1867" s="49"/>
      <c r="T1867" s="49"/>
      <c r="U1867" s="49"/>
      <c r="W1867" s="49"/>
      <c r="Z1867" s="49"/>
      <c r="AA1867" s="49"/>
      <c r="AB1867" s="49"/>
    </row>
    <row r="1868" spans="1:28" x14ac:dyDescent="0.25">
      <c r="A1868" t="s">
        <v>5868</v>
      </c>
      <c r="B1868" t="s">
        <v>1186</v>
      </c>
      <c r="C1868" t="s">
        <v>1534</v>
      </c>
      <c r="D1868">
        <v>3</v>
      </c>
      <c r="E1868">
        <v>150</v>
      </c>
      <c r="G1868">
        <v>60</v>
      </c>
      <c r="I1868" s="49"/>
      <c r="M1868" s="49"/>
      <c r="N1868" s="49"/>
      <c r="O1868" s="49" t="s">
        <v>5869</v>
      </c>
      <c r="P1868">
        <v>6</v>
      </c>
      <c r="Q1868" t="s">
        <v>5870</v>
      </c>
      <c r="S1868" s="49"/>
      <c r="T1868" s="49"/>
      <c r="U1868" s="49"/>
      <c r="W1868" s="49"/>
      <c r="Z1868" s="49"/>
      <c r="AA1868" s="49"/>
      <c r="AB1868" s="49"/>
    </row>
    <row r="1869" spans="1:28" x14ac:dyDescent="0.25">
      <c r="A1869" t="s">
        <v>5871</v>
      </c>
      <c r="B1869" t="s">
        <v>1186</v>
      </c>
      <c r="C1869" t="s">
        <v>363</v>
      </c>
      <c r="D1869">
        <v>2</v>
      </c>
      <c r="G1869">
        <v>45</v>
      </c>
      <c r="H1869">
        <v>0.16</v>
      </c>
      <c r="I1869" s="49" t="s">
        <v>3957</v>
      </c>
      <c r="M1869" s="49"/>
      <c r="N1869" s="49"/>
      <c r="O1869" s="49" t="s">
        <v>5872</v>
      </c>
      <c r="P1869">
        <v>6</v>
      </c>
      <c r="Q1869" t="s">
        <v>5873</v>
      </c>
      <c r="S1869" s="49"/>
      <c r="T1869" s="49"/>
      <c r="U1869" s="49"/>
      <c r="W1869" s="49"/>
      <c r="Z1869" s="49"/>
      <c r="AA1869" s="49"/>
      <c r="AB1869" s="49"/>
    </row>
    <row r="1870" spans="1:28" x14ac:dyDescent="0.25">
      <c r="A1870" t="s">
        <v>5874</v>
      </c>
      <c r="B1870" t="s">
        <v>1186</v>
      </c>
      <c r="C1870" t="s">
        <v>363</v>
      </c>
      <c r="D1870">
        <v>3</v>
      </c>
      <c r="G1870">
        <v>45</v>
      </c>
      <c r="H1870">
        <v>0.16</v>
      </c>
      <c r="I1870" s="49" t="s">
        <v>3957</v>
      </c>
      <c r="M1870" s="49"/>
      <c r="N1870" s="49"/>
      <c r="O1870" s="49" t="s">
        <v>5872</v>
      </c>
      <c r="P1870">
        <v>6</v>
      </c>
      <c r="Q1870" t="s">
        <v>5875</v>
      </c>
      <c r="S1870" s="49"/>
      <c r="T1870" s="49"/>
      <c r="U1870" s="49"/>
      <c r="W1870" s="49"/>
      <c r="Z1870" s="49"/>
      <c r="AA1870" s="49"/>
      <c r="AB1870" s="49"/>
    </row>
    <row r="1871" spans="1:28" x14ac:dyDescent="0.25">
      <c r="A1871" t="s">
        <v>5876</v>
      </c>
      <c r="B1871" t="s">
        <v>1186</v>
      </c>
      <c r="C1871" t="s">
        <v>363</v>
      </c>
      <c r="D1871">
        <v>4</v>
      </c>
      <c r="G1871">
        <v>45</v>
      </c>
      <c r="H1871">
        <v>0.16</v>
      </c>
      <c r="I1871" s="49" t="s">
        <v>3957</v>
      </c>
      <c r="M1871" s="49"/>
      <c r="N1871" s="49"/>
      <c r="O1871" s="49" t="s">
        <v>5872</v>
      </c>
      <c r="P1871">
        <v>6</v>
      </c>
      <c r="Q1871" t="s">
        <v>5877</v>
      </c>
      <c r="S1871" s="49"/>
      <c r="T1871" s="49"/>
      <c r="U1871" s="49"/>
      <c r="W1871" s="49"/>
      <c r="Z1871" s="49"/>
      <c r="AA1871" s="49"/>
      <c r="AB1871" s="49"/>
    </row>
    <row r="1872" spans="1:28" x14ac:dyDescent="0.25">
      <c r="A1872" t="s">
        <v>5878</v>
      </c>
      <c r="B1872" t="s">
        <v>1186</v>
      </c>
      <c r="C1872" t="s">
        <v>363</v>
      </c>
      <c r="D1872">
        <v>5</v>
      </c>
      <c r="G1872">
        <v>45</v>
      </c>
      <c r="H1872">
        <v>0.16</v>
      </c>
      <c r="I1872" s="49" t="s">
        <v>3957</v>
      </c>
      <c r="M1872" s="49"/>
      <c r="N1872" s="49"/>
      <c r="O1872" s="49" t="s">
        <v>5872</v>
      </c>
      <c r="P1872">
        <v>6</v>
      </c>
      <c r="Q1872" t="s">
        <v>5879</v>
      </c>
      <c r="S1872" s="49"/>
      <c r="T1872" s="49"/>
      <c r="U1872" s="49"/>
      <c r="W1872" s="49"/>
      <c r="Z1872" s="49"/>
      <c r="AA1872" s="49"/>
      <c r="AB1872" s="49"/>
    </row>
    <row r="1873" spans="1:28" x14ac:dyDescent="0.25">
      <c r="A1873" t="s">
        <v>5880</v>
      </c>
      <c r="B1873" t="s">
        <v>1186</v>
      </c>
      <c r="C1873" t="s">
        <v>363</v>
      </c>
      <c r="D1873">
        <v>6</v>
      </c>
      <c r="G1873">
        <v>45</v>
      </c>
      <c r="H1873">
        <v>0.16</v>
      </c>
      <c r="I1873" s="49" t="s">
        <v>3957</v>
      </c>
      <c r="M1873" s="49"/>
      <c r="N1873" s="49"/>
      <c r="O1873" s="49" t="s">
        <v>5872</v>
      </c>
      <c r="P1873">
        <v>6</v>
      </c>
      <c r="Q1873" t="s">
        <v>5881</v>
      </c>
      <c r="S1873" s="49"/>
      <c r="T1873" s="49"/>
      <c r="U1873" s="49"/>
      <c r="W1873" s="49"/>
      <c r="Z1873" s="49"/>
      <c r="AA1873" s="49"/>
      <c r="AB1873" s="49"/>
    </row>
    <row r="1874" spans="1:28" x14ac:dyDescent="0.25">
      <c r="A1874" t="s">
        <v>5882</v>
      </c>
      <c r="B1874" t="s">
        <v>1186</v>
      </c>
      <c r="C1874" t="s">
        <v>363</v>
      </c>
      <c r="D1874">
        <v>7</v>
      </c>
      <c r="G1874">
        <v>45</v>
      </c>
      <c r="H1874">
        <v>0.16</v>
      </c>
      <c r="I1874" s="49" t="s">
        <v>3957</v>
      </c>
      <c r="M1874" s="49"/>
      <c r="N1874" s="49"/>
      <c r="O1874" s="49" t="s">
        <v>5872</v>
      </c>
      <c r="P1874">
        <v>6</v>
      </c>
      <c r="Q1874" t="s">
        <v>1189</v>
      </c>
      <c r="S1874" s="49"/>
      <c r="T1874" s="49"/>
      <c r="U1874" s="49"/>
      <c r="W1874" s="49"/>
      <c r="Z1874" s="49"/>
      <c r="AA1874" s="49"/>
      <c r="AB1874" s="49"/>
    </row>
    <row r="1875" spans="1:28" x14ac:dyDescent="0.25">
      <c r="A1875" t="s">
        <v>5883</v>
      </c>
      <c r="B1875" t="s">
        <v>1190</v>
      </c>
      <c r="C1875" t="s">
        <v>363</v>
      </c>
      <c r="D1875">
        <v>1</v>
      </c>
      <c r="G1875">
        <v>360</v>
      </c>
      <c r="H1875">
        <v>0.56999999999999995</v>
      </c>
      <c r="I1875" s="49" t="s">
        <v>3957</v>
      </c>
      <c r="M1875" s="49"/>
      <c r="N1875" s="49"/>
      <c r="O1875" s="49" t="s">
        <v>5884</v>
      </c>
      <c r="P1875">
        <v>6</v>
      </c>
      <c r="Q1875" t="s">
        <v>1192</v>
      </c>
      <c r="S1875" s="49"/>
      <c r="T1875" s="49"/>
      <c r="U1875" s="49"/>
      <c r="W1875" s="49"/>
      <c r="Z1875" s="49"/>
      <c r="AA1875" s="49"/>
      <c r="AB1875" s="49"/>
    </row>
    <row r="1876" spans="1:28" x14ac:dyDescent="0.25">
      <c r="A1876" t="s">
        <v>5885</v>
      </c>
      <c r="B1876" t="s">
        <v>1190</v>
      </c>
      <c r="C1876" t="s">
        <v>403</v>
      </c>
      <c r="D1876">
        <v>1</v>
      </c>
      <c r="E1876">
        <v>0</v>
      </c>
      <c r="F1876">
        <v>8</v>
      </c>
      <c r="I1876" s="49"/>
      <c r="M1876" s="49"/>
      <c r="N1876" s="49"/>
      <c r="O1876" s="49" t="s">
        <v>5886</v>
      </c>
      <c r="P1876">
        <v>6</v>
      </c>
      <c r="Q1876" t="s">
        <v>5887</v>
      </c>
      <c r="S1876" s="49"/>
      <c r="T1876" s="49"/>
      <c r="U1876" s="49"/>
      <c r="W1876" s="49"/>
      <c r="Z1876" s="49"/>
      <c r="AA1876" s="49"/>
      <c r="AB1876" s="49"/>
    </row>
    <row r="1877" spans="1:28" x14ac:dyDescent="0.25">
      <c r="A1877" t="s">
        <v>5888</v>
      </c>
      <c r="B1877" t="s">
        <v>1190</v>
      </c>
      <c r="C1877" t="s">
        <v>403</v>
      </c>
      <c r="D1877">
        <v>2</v>
      </c>
      <c r="E1877">
        <v>0</v>
      </c>
      <c r="F1877">
        <v>8</v>
      </c>
      <c r="I1877" s="49"/>
      <c r="M1877" s="49"/>
      <c r="N1877" s="49"/>
      <c r="O1877" s="49" t="s">
        <v>5886</v>
      </c>
      <c r="P1877">
        <v>6</v>
      </c>
      <c r="Q1877" t="s">
        <v>5889</v>
      </c>
      <c r="S1877" s="49"/>
      <c r="T1877" s="49"/>
      <c r="U1877" s="49"/>
      <c r="W1877" s="49"/>
      <c r="Z1877" s="49"/>
      <c r="AA1877" s="49"/>
      <c r="AB1877" s="49"/>
    </row>
    <row r="1878" spans="1:28" x14ac:dyDescent="0.25">
      <c r="A1878" t="s">
        <v>5890</v>
      </c>
      <c r="B1878" t="s">
        <v>1190</v>
      </c>
      <c r="C1878" t="s">
        <v>394</v>
      </c>
      <c r="D1878">
        <v>1</v>
      </c>
      <c r="E1878">
        <v>0</v>
      </c>
      <c r="F1878">
        <v>15</v>
      </c>
      <c r="I1878" s="49"/>
      <c r="M1878" s="49"/>
      <c r="N1878" s="49"/>
      <c r="O1878" s="49" t="s">
        <v>3073</v>
      </c>
      <c r="P1878">
        <v>6</v>
      </c>
      <c r="Q1878" t="s">
        <v>5891</v>
      </c>
      <c r="S1878" s="49"/>
      <c r="T1878" s="49"/>
      <c r="U1878" s="49"/>
      <c r="W1878" s="49"/>
      <c r="Z1878" s="49"/>
      <c r="AA1878" s="49"/>
      <c r="AB1878" s="49"/>
    </row>
    <row r="1879" spans="1:28" x14ac:dyDescent="0.25">
      <c r="A1879" t="s">
        <v>5892</v>
      </c>
      <c r="B1879" t="s">
        <v>1190</v>
      </c>
      <c r="C1879" t="s">
        <v>394</v>
      </c>
      <c r="D1879">
        <v>2</v>
      </c>
      <c r="E1879">
        <v>0</v>
      </c>
      <c r="F1879">
        <v>15</v>
      </c>
      <c r="I1879" s="49"/>
      <c r="M1879" s="49"/>
      <c r="N1879" s="49"/>
      <c r="O1879" s="49" t="s">
        <v>3073</v>
      </c>
      <c r="P1879">
        <v>6</v>
      </c>
      <c r="Q1879" t="s">
        <v>5893</v>
      </c>
      <c r="S1879" s="49"/>
      <c r="T1879" s="49"/>
      <c r="U1879" s="49"/>
      <c r="W1879" s="49"/>
      <c r="Z1879" s="49"/>
      <c r="AA1879" s="49"/>
      <c r="AB1879" s="49"/>
    </row>
    <row r="1880" spans="1:28" x14ac:dyDescent="0.25">
      <c r="A1880" t="s">
        <v>5894</v>
      </c>
      <c r="B1880" t="s">
        <v>1190</v>
      </c>
      <c r="C1880" t="s">
        <v>334</v>
      </c>
      <c r="D1880">
        <v>1</v>
      </c>
      <c r="E1880">
        <v>0</v>
      </c>
      <c r="G1880">
        <v>60</v>
      </c>
      <c r="I1880" s="49"/>
      <c r="M1880" s="49"/>
      <c r="N1880" s="49"/>
      <c r="O1880" s="49" t="s">
        <v>5058</v>
      </c>
      <c r="P1880">
        <v>6</v>
      </c>
      <c r="Q1880" t="s">
        <v>5895</v>
      </c>
      <c r="S1880" s="49"/>
      <c r="T1880" s="49"/>
      <c r="U1880" s="49"/>
      <c r="W1880" s="49"/>
      <c r="Z1880" s="49"/>
      <c r="AA1880" s="49"/>
      <c r="AB1880" s="49"/>
    </row>
    <row r="1881" spans="1:28" x14ac:dyDescent="0.25">
      <c r="A1881" t="s">
        <v>5896</v>
      </c>
      <c r="B1881" t="s">
        <v>1190</v>
      </c>
      <c r="C1881" t="s">
        <v>334</v>
      </c>
      <c r="D1881">
        <v>2</v>
      </c>
      <c r="E1881">
        <v>0</v>
      </c>
      <c r="G1881">
        <v>60</v>
      </c>
      <c r="I1881" s="49"/>
      <c r="M1881" s="49"/>
      <c r="N1881" s="49"/>
      <c r="O1881" s="49" t="s">
        <v>5058</v>
      </c>
      <c r="P1881">
        <v>6</v>
      </c>
      <c r="Q1881" t="s">
        <v>5897</v>
      </c>
      <c r="S1881" s="49"/>
      <c r="T1881" s="49"/>
      <c r="U1881" s="49"/>
      <c r="W1881" s="49"/>
      <c r="Z1881" s="49"/>
      <c r="AA1881" s="49"/>
      <c r="AB1881" s="49"/>
    </row>
    <row r="1882" spans="1:28" x14ac:dyDescent="0.25">
      <c r="A1882" t="s">
        <v>5898</v>
      </c>
      <c r="B1882" t="s">
        <v>1190</v>
      </c>
      <c r="C1882" t="s">
        <v>1</v>
      </c>
      <c r="D1882">
        <v>1</v>
      </c>
      <c r="E1882">
        <v>150</v>
      </c>
      <c r="G1882">
        <v>60</v>
      </c>
      <c r="I1882" s="49"/>
      <c r="M1882" s="49"/>
      <c r="N1882" s="49"/>
      <c r="O1882" s="49" t="s">
        <v>5899</v>
      </c>
      <c r="P1882">
        <v>6</v>
      </c>
      <c r="Q1882" t="s">
        <v>5900</v>
      </c>
      <c r="S1882" s="49"/>
      <c r="T1882" s="49"/>
      <c r="U1882" s="49"/>
      <c r="W1882" s="49"/>
      <c r="Z1882" s="49"/>
      <c r="AA1882" s="49"/>
      <c r="AB1882" s="49"/>
    </row>
    <row r="1883" spans="1:28" x14ac:dyDescent="0.25">
      <c r="A1883" t="s">
        <v>5901</v>
      </c>
      <c r="B1883" t="s">
        <v>1190</v>
      </c>
      <c r="C1883" t="s">
        <v>1</v>
      </c>
      <c r="D1883">
        <v>2</v>
      </c>
      <c r="E1883">
        <v>150</v>
      </c>
      <c r="G1883">
        <v>60</v>
      </c>
      <c r="I1883" s="49"/>
      <c r="M1883" s="49"/>
      <c r="N1883" s="49"/>
      <c r="O1883" s="49" t="s">
        <v>5899</v>
      </c>
      <c r="P1883">
        <v>6</v>
      </c>
      <c r="Q1883" t="s">
        <v>5902</v>
      </c>
      <c r="S1883" s="49"/>
      <c r="T1883" s="49"/>
      <c r="U1883" s="49"/>
      <c r="W1883" s="49"/>
      <c r="Z1883" s="49"/>
      <c r="AA1883" s="49"/>
      <c r="AB1883" s="49"/>
    </row>
    <row r="1884" spans="1:28" x14ac:dyDescent="0.25">
      <c r="A1884" t="s">
        <v>5903</v>
      </c>
      <c r="B1884" t="s">
        <v>1190</v>
      </c>
      <c r="C1884" t="s">
        <v>1</v>
      </c>
      <c r="D1884">
        <v>3</v>
      </c>
      <c r="E1884">
        <v>150</v>
      </c>
      <c r="G1884">
        <v>55.2</v>
      </c>
      <c r="I1884" s="49"/>
      <c r="M1884" s="49"/>
      <c r="N1884" s="49"/>
      <c r="O1884" s="49" t="s">
        <v>5904</v>
      </c>
      <c r="P1884">
        <v>6</v>
      </c>
      <c r="Q1884" t="s">
        <v>5905</v>
      </c>
      <c r="S1884" s="49"/>
      <c r="T1884" s="49"/>
      <c r="U1884" s="49"/>
      <c r="W1884" s="49"/>
      <c r="Z1884" s="49"/>
      <c r="AA1884" s="49"/>
      <c r="AB1884" s="49"/>
    </row>
    <row r="1885" spans="1:28" x14ac:dyDescent="0.25">
      <c r="A1885" t="s">
        <v>5906</v>
      </c>
      <c r="B1885" t="s">
        <v>1190</v>
      </c>
      <c r="C1885" t="s">
        <v>1</v>
      </c>
      <c r="D1885">
        <v>4</v>
      </c>
      <c r="E1885">
        <v>150</v>
      </c>
      <c r="G1885">
        <v>46.2</v>
      </c>
      <c r="I1885" s="49"/>
      <c r="M1885" s="49"/>
      <c r="N1885" s="49"/>
      <c r="O1885" s="49" t="s">
        <v>5907</v>
      </c>
      <c r="P1885">
        <v>6</v>
      </c>
      <c r="Q1885" t="s">
        <v>5908</v>
      </c>
      <c r="S1885" s="49"/>
      <c r="T1885" s="49"/>
      <c r="U1885" s="49"/>
      <c r="W1885" s="49"/>
      <c r="Z1885" s="49"/>
      <c r="AA1885" s="49"/>
      <c r="AB1885" s="49"/>
    </row>
    <row r="1886" spans="1:28" x14ac:dyDescent="0.25">
      <c r="A1886" t="s">
        <v>5909</v>
      </c>
      <c r="B1886" t="s">
        <v>1190</v>
      </c>
      <c r="C1886" t="s">
        <v>1</v>
      </c>
      <c r="D1886">
        <v>5</v>
      </c>
      <c r="E1886">
        <v>150</v>
      </c>
      <c r="G1886">
        <v>45</v>
      </c>
      <c r="I1886" s="49"/>
      <c r="M1886" s="49"/>
      <c r="N1886" s="49"/>
      <c r="O1886" s="49" t="s">
        <v>5907</v>
      </c>
      <c r="P1886">
        <v>6</v>
      </c>
      <c r="Q1886" t="s">
        <v>5910</v>
      </c>
      <c r="S1886" s="49"/>
      <c r="T1886" s="49"/>
      <c r="U1886" s="49"/>
      <c r="W1886" s="49"/>
      <c r="Z1886" s="49"/>
      <c r="AA1886" s="49"/>
      <c r="AB1886" s="49"/>
    </row>
    <row r="1887" spans="1:28" x14ac:dyDescent="0.25">
      <c r="A1887" t="s">
        <v>5911</v>
      </c>
      <c r="B1887" t="s">
        <v>1190</v>
      </c>
      <c r="C1887" t="s">
        <v>32</v>
      </c>
      <c r="D1887">
        <v>1</v>
      </c>
      <c r="E1887">
        <v>200</v>
      </c>
      <c r="F1887">
        <v>8</v>
      </c>
      <c r="I1887" s="49"/>
      <c r="J1887">
        <v>2</v>
      </c>
      <c r="K1887">
        <v>1</v>
      </c>
      <c r="L1887">
        <v>2</v>
      </c>
      <c r="M1887" s="49" t="s">
        <v>618</v>
      </c>
      <c r="N1887" s="49"/>
      <c r="O1887" s="49" t="s">
        <v>5912</v>
      </c>
      <c r="P1887">
        <v>6</v>
      </c>
      <c r="Q1887" t="s">
        <v>5913</v>
      </c>
      <c r="S1887" s="49"/>
      <c r="T1887" s="49"/>
      <c r="U1887" s="49"/>
      <c r="W1887" s="49"/>
      <c r="Z1887" s="49"/>
      <c r="AA1887" s="49"/>
      <c r="AB1887" s="49"/>
    </row>
    <row r="1888" spans="1:28" x14ac:dyDescent="0.25">
      <c r="A1888" t="s">
        <v>5914</v>
      </c>
      <c r="B1888" t="s">
        <v>1190</v>
      </c>
      <c r="C1888" t="s">
        <v>32</v>
      </c>
      <c r="D1888">
        <v>2</v>
      </c>
      <c r="E1888">
        <v>205</v>
      </c>
      <c r="F1888">
        <v>7</v>
      </c>
      <c r="I1888" s="49"/>
      <c r="J1888">
        <v>2</v>
      </c>
      <c r="K1888">
        <v>1</v>
      </c>
      <c r="L1888">
        <v>2</v>
      </c>
      <c r="M1888" s="49" t="s">
        <v>3856</v>
      </c>
      <c r="N1888" s="49"/>
      <c r="O1888" s="49" t="s">
        <v>5915</v>
      </c>
      <c r="P1888">
        <v>6</v>
      </c>
      <c r="Q1888" t="s">
        <v>5916</v>
      </c>
      <c r="S1888" s="49"/>
      <c r="T1888" s="49"/>
      <c r="U1888" s="49"/>
      <c r="W1888" s="49"/>
      <c r="Z1888" s="49"/>
      <c r="AA1888" s="49"/>
      <c r="AB1888" s="49"/>
    </row>
    <row r="1889" spans="1:28" x14ac:dyDescent="0.25">
      <c r="A1889" t="s">
        <v>5917</v>
      </c>
      <c r="B1889" t="s">
        <v>1190</v>
      </c>
      <c r="C1889" t="s">
        <v>32</v>
      </c>
      <c r="D1889">
        <v>3</v>
      </c>
      <c r="E1889">
        <v>207.5</v>
      </c>
      <c r="F1889">
        <v>7</v>
      </c>
      <c r="I1889" s="49"/>
      <c r="J1889">
        <v>2</v>
      </c>
      <c r="K1889">
        <v>1</v>
      </c>
      <c r="L1889">
        <v>2</v>
      </c>
      <c r="M1889" s="49" t="s">
        <v>610</v>
      </c>
      <c r="N1889" s="49"/>
      <c r="O1889" s="49" t="s">
        <v>5918</v>
      </c>
      <c r="P1889">
        <v>6</v>
      </c>
      <c r="Q1889" t="s">
        <v>5919</v>
      </c>
      <c r="S1889" s="49"/>
      <c r="T1889" s="49"/>
      <c r="U1889" s="49"/>
      <c r="W1889" s="49"/>
      <c r="Z1889" s="49"/>
      <c r="AA1889" s="49"/>
      <c r="AB1889" s="49"/>
    </row>
    <row r="1890" spans="1:28" x14ac:dyDescent="0.25">
      <c r="A1890" t="s">
        <v>5920</v>
      </c>
      <c r="B1890" t="s">
        <v>1190</v>
      </c>
      <c r="C1890" t="s">
        <v>32</v>
      </c>
      <c r="D1890">
        <v>4</v>
      </c>
      <c r="E1890">
        <v>207.5</v>
      </c>
      <c r="F1890">
        <v>5</v>
      </c>
      <c r="I1890" s="49"/>
      <c r="J1890">
        <v>2</v>
      </c>
      <c r="K1890">
        <v>1</v>
      </c>
      <c r="L1890">
        <v>2</v>
      </c>
      <c r="M1890" s="49" t="s">
        <v>610</v>
      </c>
      <c r="N1890" s="49"/>
      <c r="O1890" s="49" t="s">
        <v>5918</v>
      </c>
      <c r="P1890">
        <v>6</v>
      </c>
      <c r="Q1890" t="s">
        <v>5921</v>
      </c>
      <c r="S1890" s="49"/>
      <c r="T1890" s="49"/>
      <c r="U1890" s="49"/>
      <c r="W1890" s="49"/>
      <c r="Z1890" s="49"/>
      <c r="AA1890" s="49"/>
      <c r="AB1890" s="49"/>
    </row>
    <row r="1891" spans="1:28" x14ac:dyDescent="0.25">
      <c r="A1891" t="s">
        <v>5922</v>
      </c>
      <c r="B1891" t="s">
        <v>1190</v>
      </c>
      <c r="C1891" t="s">
        <v>24</v>
      </c>
      <c r="D1891">
        <v>1</v>
      </c>
      <c r="E1891">
        <v>0</v>
      </c>
      <c r="F1891">
        <v>8</v>
      </c>
      <c r="I1891" s="49"/>
      <c r="M1891" s="49"/>
      <c r="N1891" s="49"/>
      <c r="O1891" s="49"/>
      <c r="P1891">
        <v>6</v>
      </c>
      <c r="Q1891" t="s">
        <v>5923</v>
      </c>
      <c r="S1891" s="49"/>
      <c r="T1891" s="49"/>
      <c r="U1891" s="49"/>
      <c r="W1891" s="49"/>
      <c r="Z1891" s="49"/>
      <c r="AA1891" s="49"/>
      <c r="AB1891" s="49"/>
    </row>
    <row r="1892" spans="1:28" x14ac:dyDescent="0.25">
      <c r="A1892" t="s">
        <v>5924</v>
      </c>
      <c r="B1892" t="s">
        <v>1190</v>
      </c>
      <c r="C1892" t="s">
        <v>24</v>
      </c>
      <c r="D1892">
        <v>2</v>
      </c>
      <c r="E1892">
        <v>0</v>
      </c>
      <c r="F1892">
        <v>8</v>
      </c>
      <c r="I1892" s="49"/>
      <c r="M1892" s="49"/>
      <c r="N1892" s="49"/>
      <c r="O1892" s="49" t="s">
        <v>5925</v>
      </c>
      <c r="P1892">
        <v>6</v>
      </c>
      <c r="Q1892" t="s">
        <v>5926</v>
      </c>
      <c r="S1892" s="49"/>
      <c r="T1892" s="49"/>
      <c r="U1892" s="49"/>
      <c r="W1892" s="49"/>
      <c r="Z1892" s="49"/>
      <c r="AA1892" s="49"/>
      <c r="AB1892" s="49"/>
    </row>
    <row r="1893" spans="1:28" x14ac:dyDescent="0.25">
      <c r="A1893" t="s">
        <v>5927</v>
      </c>
      <c r="B1893" t="s">
        <v>1190</v>
      </c>
      <c r="C1893" t="s">
        <v>24</v>
      </c>
      <c r="D1893">
        <v>3</v>
      </c>
      <c r="E1893">
        <v>0</v>
      </c>
      <c r="F1893">
        <v>8</v>
      </c>
      <c r="I1893" s="49"/>
      <c r="M1893" s="49"/>
      <c r="N1893" s="49"/>
      <c r="O1893" s="49" t="s">
        <v>5928</v>
      </c>
      <c r="P1893">
        <v>6</v>
      </c>
      <c r="Q1893" t="s">
        <v>5929</v>
      </c>
      <c r="S1893" s="49"/>
      <c r="T1893" s="49"/>
      <c r="U1893" s="49"/>
      <c r="W1893" s="49"/>
      <c r="Z1893" s="49"/>
      <c r="AA1893" s="49"/>
      <c r="AB1893" s="49"/>
    </row>
    <row r="1894" spans="1:28" x14ac:dyDescent="0.25">
      <c r="A1894" t="s">
        <v>5930</v>
      </c>
      <c r="B1894" t="s">
        <v>1190</v>
      </c>
      <c r="C1894" t="s">
        <v>96</v>
      </c>
      <c r="D1894">
        <v>1</v>
      </c>
      <c r="E1894">
        <v>35</v>
      </c>
      <c r="F1894">
        <v>8</v>
      </c>
      <c r="I1894" s="49"/>
      <c r="J1894">
        <v>2</v>
      </c>
      <c r="K1894">
        <v>1</v>
      </c>
      <c r="L1894">
        <v>2</v>
      </c>
      <c r="M1894" s="49" t="s">
        <v>3856</v>
      </c>
      <c r="N1894" s="49"/>
      <c r="O1894" s="49" t="s">
        <v>5931</v>
      </c>
      <c r="P1894">
        <v>6</v>
      </c>
      <c r="Q1894" t="s">
        <v>5932</v>
      </c>
      <c r="S1894" s="49"/>
      <c r="T1894" s="49"/>
      <c r="U1894" s="49"/>
      <c r="W1894" s="49"/>
      <c r="Z1894" s="49"/>
      <c r="AA1894" s="49"/>
      <c r="AB1894" s="49"/>
    </row>
    <row r="1895" spans="1:28" x14ac:dyDescent="0.25">
      <c r="A1895" t="s">
        <v>5933</v>
      </c>
      <c r="B1895" t="s">
        <v>1190</v>
      </c>
      <c r="C1895" t="s">
        <v>96</v>
      </c>
      <c r="D1895">
        <v>2</v>
      </c>
      <c r="E1895">
        <v>35</v>
      </c>
      <c r="F1895">
        <v>7</v>
      </c>
      <c r="I1895" s="49"/>
      <c r="J1895">
        <v>2</v>
      </c>
      <c r="K1895">
        <v>1</v>
      </c>
      <c r="L1895">
        <v>2</v>
      </c>
      <c r="M1895" s="49" t="s">
        <v>3856</v>
      </c>
      <c r="N1895" s="49"/>
      <c r="O1895" s="49" t="s">
        <v>5931</v>
      </c>
      <c r="P1895">
        <v>6</v>
      </c>
      <c r="Q1895" t="s">
        <v>5934</v>
      </c>
      <c r="S1895" s="49"/>
      <c r="T1895" s="49"/>
      <c r="U1895" s="49"/>
      <c r="W1895" s="49"/>
      <c r="Z1895" s="49"/>
      <c r="AA1895" s="49"/>
      <c r="AB1895" s="49"/>
    </row>
    <row r="1896" spans="1:28" x14ac:dyDescent="0.25">
      <c r="A1896" t="s">
        <v>5935</v>
      </c>
      <c r="B1896" t="s">
        <v>1190</v>
      </c>
      <c r="C1896" t="s">
        <v>96</v>
      </c>
      <c r="D1896">
        <v>3</v>
      </c>
      <c r="E1896">
        <v>35</v>
      </c>
      <c r="F1896">
        <v>6</v>
      </c>
      <c r="I1896" s="49"/>
      <c r="J1896">
        <v>2</v>
      </c>
      <c r="K1896">
        <v>1</v>
      </c>
      <c r="L1896">
        <v>2</v>
      </c>
      <c r="M1896" s="49" t="s">
        <v>3856</v>
      </c>
      <c r="N1896" s="49"/>
      <c r="O1896" s="49" t="s">
        <v>5931</v>
      </c>
      <c r="P1896">
        <v>6</v>
      </c>
      <c r="Q1896" t="s">
        <v>5936</v>
      </c>
      <c r="S1896" s="49"/>
      <c r="T1896" s="49"/>
      <c r="U1896" s="49"/>
      <c r="W1896" s="49"/>
      <c r="Z1896" s="49"/>
      <c r="AA1896" s="49"/>
      <c r="AB1896" s="49"/>
    </row>
    <row r="1897" spans="1:28" x14ac:dyDescent="0.25">
      <c r="A1897" t="s">
        <v>5937</v>
      </c>
      <c r="B1897" t="s">
        <v>1190</v>
      </c>
      <c r="C1897" t="s">
        <v>96</v>
      </c>
      <c r="D1897">
        <v>4</v>
      </c>
      <c r="E1897">
        <v>35</v>
      </c>
      <c r="F1897">
        <v>5</v>
      </c>
      <c r="I1897" s="49"/>
      <c r="J1897">
        <v>2</v>
      </c>
      <c r="K1897">
        <v>1</v>
      </c>
      <c r="L1897">
        <v>2</v>
      </c>
      <c r="M1897" s="49" t="s">
        <v>610</v>
      </c>
      <c r="N1897" s="49"/>
      <c r="O1897" s="49" t="s">
        <v>5938</v>
      </c>
      <c r="P1897">
        <v>6</v>
      </c>
      <c r="Q1897" t="s">
        <v>5939</v>
      </c>
      <c r="S1897" s="49"/>
      <c r="T1897" s="49"/>
      <c r="U1897" s="49"/>
      <c r="W1897" s="49"/>
      <c r="Z1897" s="49"/>
      <c r="AA1897" s="49"/>
      <c r="AB1897" s="49"/>
    </row>
    <row r="1898" spans="1:28" x14ac:dyDescent="0.25">
      <c r="A1898" t="s">
        <v>5940</v>
      </c>
      <c r="B1898" t="s">
        <v>1190</v>
      </c>
      <c r="C1898" t="s">
        <v>356</v>
      </c>
      <c r="D1898">
        <v>1</v>
      </c>
      <c r="G1898">
        <v>470</v>
      </c>
      <c r="H1898">
        <v>2</v>
      </c>
      <c r="I1898" s="49" t="s">
        <v>3957</v>
      </c>
      <c r="M1898" s="49"/>
      <c r="N1898" s="49"/>
      <c r="O1898" s="49" t="s">
        <v>5941</v>
      </c>
      <c r="P1898">
        <v>6</v>
      </c>
      <c r="Q1898" t="s">
        <v>1193</v>
      </c>
      <c r="S1898" s="49"/>
      <c r="T1898" s="49"/>
      <c r="U1898" s="49"/>
      <c r="W1898" s="49"/>
      <c r="Z1898" s="49"/>
      <c r="AA1898" s="49"/>
      <c r="AB1898" s="49"/>
    </row>
    <row r="1899" spans="1:28" x14ac:dyDescent="0.25">
      <c r="A1899" t="s">
        <v>5942</v>
      </c>
      <c r="B1899" t="s">
        <v>1194</v>
      </c>
      <c r="C1899" t="s">
        <v>363</v>
      </c>
      <c r="D1899">
        <v>1</v>
      </c>
      <c r="G1899">
        <v>360</v>
      </c>
      <c r="H1899">
        <v>0.59</v>
      </c>
      <c r="I1899" s="49" t="s">
        <v>3957</v>
      </c>
      <c r="M1899" s="49"/>
      <c r="N1899" s="49"/>
      <c r="O1899" s="49" t="s">
        <v>5943</v>
      </c>
      <c r="P1899">
        <v>6</v>
      </c>
      <c r="Q1899" t="s">
        <v>1196</v>
      </c>
      <c r="S1899" s="49"/>
      <c r="T1899" s="49"/>
      <c r="U1899" s="49"/>
      <c r="W1899" s="49"/>
      <c r="Z1899" s="49"/>
      <c r="AA1899" s="49"/>
      <c r="AB1899" s="49"/>
    </row>
    <row r="1900" spans="1:28" x14ac:dyDescent="0.25">
      <c r="A1900" t="s">
        <v>5944</v>
      </c>
      <c r="B1900" t="s">
        <v>1194</v>
      </c>
      <c r="C1900" t="s">
        <v>403</v>
      </c>
      <c r="D1900">
        <v>1</v>
      </c>
      <c r="E1900">
        <v>0</v>
      </c>
      <c r="F1900">
        <v>8</v>
      </c>
      <c r="I1900" s="49"/>
      <c r="M1900" s="49"/>
      <c r="N1900" s="49"/>
      <c r="O1900" s="49" t="s">
        <v>5736</v>
      </c>
      <c r="P1900">
        <v>6</v>
      </c>
      <c r="Q1900" t="s">
        <v>5945</v>
      </c>
      <c r="S1900" s="49"/>
      <c r="T1900" s="49"/>
      <c r="U1900" s="49"/>
      <c r="W1900" s="49"/>
      <c r="Z1900" s="49"/>
      <c r="AA1900" s="49"/>
      <c r="AB1900" s="49"/>
    </row>
    <row r="1901" spans="1:28" x14ac:dyDescent="0.25">
      <c r="A1901" t="s">
        <v>5946</v>
      </c>
      <c r="B1901" t="s">
        <v>1194</v>
      </c>
      <c r="C1901" t="s">
        <v>403</v>
      </c>
      <c r="D1901">
        <v>2</v>
      </c>
      <c r="E1901">
        <v>0</v>
      </c>
      <c r="F1901">
        <v>8</v>
      </c>
      <c r="I1901" s="49"/>
      <c r="M1901" s="49"/>
      <c r="N1901" s="49"/>
      <c r="O1901" s="49" t="s">
        <v>5736</v>
      </c>
      <c r="P1901">
        <v>6</v>
      </c>
      <c r="Q1901" t="s">
        <v>5947</v>
      </c>
      <c r="S1901" s="49"/>
      <c r="T1901" s="49"/>
      <c r="U1901" s="49"/>
      <c r="W1901" s="49"/>
      <c r="Z1901" s="49"/>
      <c r="AA1901" s="49"/>
      <c r="AB1901" s="49"/>
    </row>
    <row r="1902" spans="1:28" x14ac:dyDescent="0.25">
      <c r="A1902" t="s">
        <v>5948</v>
      </c>
      <c r="B1902" t="s">
        <v>1194</v>
      </c>
      <c r="C1902" t="s">
        <v>394</v>
      </c>
      <c r="D1902">
        <v>1</v>
      </c>
      <c r="E1902">
        <v>0</v>
      </c>
      <c r="F1902">
        <v>10</v>
      </c>
      <c r="I1902" s="49"/>
      <c r="M1902" s="49"/>
      <c r="N1902" s="49"/>
      <c r="O1902" s="49" t="s">
        <v>5736</v>
      </c>
      <c r="P1902">
        <v>6</v>
      </c>
      <c r="Q1902" t="s">
        <v>5949</v>
      </c>
      <c r="S1902" s="49"/>
      <c r="T1902" s="49"/>
      <c r="U1902" s="49"/>
      <c r="W1902" s="49"/>
      <c r="Z1902" s="49"/>
      <c r="AA1902" s="49"/>
      <c r="AB1902" s="49"/>
    </row>
    <row r="1903" spans="1:28" x14ac:dyDescent="0.25">
      <c r="A1903" t="s">
        <v>5950</v>
      </c>
      <c r="B1903" t="s">
        <v>1194</v>
      </c>
      <c r="C1903" t="s">
        <v>394</v>
      </c>
      <c r="D1903">
        <v>2</v>
      </c>
      <c r="E1903">
        <v>0</v>
      </c>
      <c r="F1903">
        <v>10</v>
      </c>
      <c r="I1903" s="49"/>
      <c r="M1903" s="49"/>
      <c r="N1903" s="49"/>
      <c r="O1903" s="49" t="s">
        <v>5736</v>
      </c>
      <c r="P1903">
        <v>6</v>
      </c>
      <c r="Q1903" t="s">
        <v>5951</v>
      </c>
      <c r="S1903" s="49"/>
      <c r="T1903" s="49"/>
      <c r="U1903" s="49"/>
      <c r="W1903" s="49"/>
      <c r="Z1903" s="49"/>
      <c r="AA1903" s="49"/>
      <c r="AB1903" s="49"/>
    </row>
    <row r="1904" spans="1:28" x14ac:dyDescent="0.25">
      <c r="A1904" t="s">
        <v>5952</v>
      </c>
      <c r="B1904" t="s">
        <v>1194</v>
      </c>
      <c r="C1904" t="s">
        <v>398</v>
      </c>
      <c r="D1904">
        <v>1</v>
      </c>
      <c r="E1904">
        <v>0</v>
      </c>
      <c r="F1904">
        <v>10</v>
      </c>
      <c r="I1904" s="49"/>
      <c r="M1904" s="49"/>
      <c r="N1904" s="49"/>
      <c r="O1904" s="49" t="s">
        <v>5736</v>
      </c>
      <c r="P1904">
        <v>6</v>
      </c>
      <c r="Q1904" t="s">
        <v>5953</v>
      </c>
      <c r="S1904" s="49"/>
      <c r="T1904" s="49"/>
      <c r="U1904" s="49"/>
      <c r="W1904" s="49"/>
      <c r="Z1904" s="49"/>
      <c r="AA1904" s="49"/>
      <c r="AB1904" s="49"/>
    </row>
    <row r="1905" spans="1:28" x14ac:dyDescent="0.25">
      <c r="A1905" t="s">
        <v>5954</v>
      </c>
      <c r="B1905" t="s">
        <v>1194</v>
      </c>
      <c r="C1905" t="s">
        <v>398</v>
      </c>
      <c r="D1905">
        <v>2</v>
      </c>
      <c r="E1905">
        <v>0</v>
      </c>
      <c r="F1905">
        <v>10</v>
      </c>
      <c r="I1905" s="49"/>
      <c r="M1905" s="49"/>
      <c r="N1905" s="49"/>
      <c r="O1905" s="49" t="s">
        <v>5736</v>
      </c>
      <c r="P1905">
        <v>6</v>
      </c>
      <c r="Q1905" t="s">
        <v>5955</v>
      </c>
      <c r="S1905" s="49"/>
      <c r="T1905" s="49"/>
      <c r="U1905" s="49"/>
      <c r="W1905" s="49"/>
      <c r="Z1905" s="49"/>
      <c r="AA1905" s="49"/>
      <c r="AB1905" s="49"/>
    </row>
    <row r="1906" spans="1:28" x14ac:dyDescent="0.25">
      <c r="A1906" t="s">
        <v>5956</v>
      </c>
      <c r="B1906" t="s">
        <v>1194</v>
      </c>
      <c r="C1906" t="s">
        <v>147</v>
      </c>
      <c r="D1906">
        <v>1</v>
      </c>
      <c r="E1906">
        <v>130</v>
      </c>
      <c r="F1906">
        <v>8</v>
      </c>
      <c r="I1906" s="49"/>
      <c r="J1906">
        <v>2</v>
      </c>
      <c r="K1906">
        <v>1</v>
      </c>
      <c r="M1906" s="49" t="s">
        <v>618</v>
      </c>
      <c r="N1906" s="49"/>
      <c r="O1906" s="49" t="s">
        <v>5957</v>
      </c>
      <c r="P1906">
        <v>6</v>
      </c>
      <c r="Q1906" t="s">
        <v>5958</v>
      </c>
      <c r="S1906" s="49"/>
      <c r="T1906" s="49"/>
      <c r="U1906" s="49"/>
      <c r="W1906" s="49"/>
      <c r="Z1906" s="49"/>
      <c r="AA1906" s="49"/>
      <c r="AB1906" s="49"/>
    </row>
    <row r="1907" spans="1:28" x14ac:dyDescent="0.25">
      <c r="A1907" t="s">
        <v>5959</v>
      </c>
      <c r="B1907" t="s">
        <v>1194</v>
      </c>
      <c r="C1907" t="s">
        <v>147</v>
      </c>
      <c r="D1907">
        <v>2</v>
      </c>
      <c r="E1907">
        <v>140</v>
      </c>
      <c r="F1907">
        <v>7</v>
      </c>
      <c r="I1907" s="49"/>
      <c r="J1907">
        <v>2</v>
      </c>
      <c r="K1907">
        <v>1</v>
      </c>
      <c r="M1907" s="49" t="s">
        <v>3856</v>
      </c>
      <c r="N1907" s="49"/>
      <c r="O1907" s="49" t="s">
        <v>5960</v>
      </c>
      <c r="P1907">
        <v>6</v>
      </c>
      <c r="Q1907" t="s">
        <v>5961</v>
      </c>
      <c r="S1907" s="49"/>
      <c r="T1907" s="49"/>
      <c r="U1907" s="49"/>
      <c r="W1907" s="49"/>
      <c r="Z1907" s="49"/>
      <c r="AA1907" s="49"/>
      <c r="AB1907" s="49"/>
    </row>
    <row r="1908" spans="1:28" x14ac:dyDescent="0.25">
      <c r="A1908" t="s">
        <v>5962</v>
      </c>
      <c r="B1908" t="s">
        <v>1194</v>
      </c>
      <c r="C1908" t="s">
        <v>147</v>
      </c>
      <c r="D1908">
        <v>3</v>
      </c>
      <c r="E1908">
        <v>140</v>
      </c>
      <c r="F1908">
        <v>6</v>
      </c>
      <c r="I1908" s="49"/>
      <c r="J1908">
        <v>2</v>
      </c>
      <c r="K1908">
        <v>1</v>
      </c>
      <c r="M1908" s="49" t="s">
        <v>610</v>
      </c>
      <c r="N1908" s="49"/>
      <c r="O1908" s="49" t="s">
        <v>5963</v>
      </c>
      <c r="P1908">
        <v>6</v>
      </c>
      <c r="Q1908" t="s">
        <v>5964</v>
      </c>
      <c r="S1908" s="49"/>
      <c r="T1908" s="49"/>
      <c r="U1908" s="49"/>
      <c r="W1908" s="49"/>
      <c r="Z1908" s="49"/>
      <c r="AA1908" s="49"/>
      <c r="AB1908" s="49"/>
    </row>
    <row r="1909" spans="1:28" x14ac:dyDescent="0.25">
      <c r="A1909" t="s">
        <v>5965</v>
      </c>
      <c r="B1909" t="s">
        <v>1194</v>
      </c>
      <c r="C1909" t="s">
        <v>147</v>
      </c>
      <c r="D1909">
        <v>4</v>
      </c>
      <c r="E1909">
        <v>140</v>
      </c>
      <c r="F1909">
        <v>5.5</v>
      </c>
      <c r="I1909" s="49"/>
      <c r="J1909">
        <v>2</v>
      </c>
      <c r="K1909">
        <v>1</v>
      </c>
      <c r="M1909" s="49" t="s">
        <v>610</v>
      </c>
      <c r="N1909" s="49"/>
      <c r="O1909" s="49" t="s">
        <v>5966</v>
      </c>
      <c r="P1909">
        <v>6</v>
      </c>
      <c r="Q1909" t="s">
        <v>5967</v>
      </c>
      <c r="S1909" s="49"/>
      <c r="T1909" s="49"/>
      <c r="U1909" s="49"/>
      <c r="W1909" s="49"/>
      <c r="Z1909" s="49"/>
      <c r="AA1909" s="49"/>
      <c r="AB1909" s="49"/>
    </row>
    <row r="1910" spans="1:28" x14ac:dyDescent="0.25">
      <c r="A1910" t="s">
        <v>5968</v>
      </c>
      <c r="B1910" t="s">
        <v>1194</v>
      </c>
      <c r="C1910" t="s">
        <v>177</v>
      </c>
      <c r="D1910">
        <v>1</v>
      </c>
      <c r="E1910">
        <v>40</v>
      </c>
      <c r="F1910">
        <v>12</v>
      </c>
      <c r="I1910" s="49"/>
      <c r="J1910">
        <v>2</v>
      </c>
      <c r="K1910">
        <v>1</v>
      </c>
      <c r="M1910" s="49" t="s">
        <v>3856</v>
      </c>
      <c r="N1910" s="49"/>
      <c r="O1910" s="49" t="s">
        <v>5969</v>
      </c>
      <c r="P1910">
        <v>6</v>
      </c>
      <c r="Q1910" t="s">
        <v>5970</v>
      </c>
      <c r="S1910" s="49"/>
      <c r="T1910" s="49"/>
      <c r="U1910" s="49"/>
      <c r="W1910" s="49"/>
      <c r="Z1910" s="49"/>
      <c r="AA1910" s="49"/>
      <c r="AB1910" s="49"/>
    </row>
    <row r="1911" spans="1:28" x14ac:dyDescent="0.25">
      <c r="A1911" t="s">
        <v>5971</v>
      </c>
      <c r="B1911" t="s">
        <v>1194</v>
      </c>
      <c r="C1911" t="s">
        <v>177</v>
      </c>
      <c r="D1911">
        <v>2</v>
      </c>
      <c r="E1911">
        <v>42.5</v>
      </c>
      <c r="F1911">
        <v>12</v>
      </c>
      <c r="I1911" s="49"/>
      <c r="J1911">
        <v>2</v>
      </c>
      <c r="K1911">
        <v>1</v>
      </c>
      <c r="M1911" s="49" t="s">
        <v>3856</v>
      </c>
      <c r="N1911" s="49"/>
      <c r="O1911" s="49" t="s">
        <v>5972</v>
      </c>
      <c r="P1911">
        <v>6</v>
      </c>
      <c r="Q1911" t="s">
        <v>5973</v>
      </c>
      <c r="S1911" s="49"/>
      <c r="T1911" s="49"/>
      <c r="U1911" s="49"/>
      <c r="W1911" s="49"/>
      <c r="Z1911" s="49"/>
      <c r="AA1911" s="49"/>
      <c r="AB1911" s="49"/>
    </row>
    <row r="1912" spans="1:28" x14ac:dyDescent="0.25">
      <c r="A1912" t="s">
        <v>5974</v>
      </c>
      <c r="B1912" t="s">
        <v>1194</v>
      </c>
      <c r="C1912" t="s">
        <v>177</v>
      </c>
      <c r="D1912">
        <v>3</v>
      </c>
      <c r="E1912">
        <v>45</v>
      </c>
      <c r="F1912">
        <v>10</v>
      </c>
      <c r="I1912" s="49"/>
      <c r="J1912">
        <v>2</v>
      </c>
      <c r="K1912">
        <v>1</v>
      </c>
      <c r="M1912" s="49" t="s">
        <v>610</v>
      </c>
      <c r="N1912" s="49"/>
      <c r="O1912" s="49" t="s">
        <v>5975</v>
      </c>
      <c r="P1912">
        <v>6</v>
      </c>
      <c r="Q1912" t="s">
        <v>5976</v>
      </c>
      <c r="S1912" s="49"/>
      <c r="T1912" s="49"/>
      <c r="U1912" s="49"/>
      <c r="W1912" s="49"/>
      <c r="Z1912" s="49"/>
      <c r="AA1912" s="49"/>
      <c r="AB1912" s="49"/>
    </row>
    <row r="1913" spans="1:28" x14ac:dyDescent="0.25">
      <c r="A1913" t="s">
        <v>5977</v>
      </c>
      <c r="B1913" t="s">
        <v>1194</v>
      </c>
      <c r="C1913" t="s">
        <v>222</v>
      </c>
      <c r="D1913">
        <v>1</v>
      </c>
      <c r="E1913">
        <v>25</v>
      </c>
      <c r="F1913">
        <v>11</v>
      </c>
      <c r="I1913" s="49"/>
      <c r="J1913">
        <v>3</v>
      </c>
      <c r="K1913">
        <v>1</v>
      </c>
      <c r="L1913">
        <v>3</v>
      </c>
      <c r="M1913" s="49" t="s">
        <v>3856</v>
      </c>
      <c r="N1913" s="49"/>
      <c r="O1913" s="49" t="s">
        <v>5978</v>
      </c>
      <c r="P1913">
        <v>6</v>
      </c>
      <c r="Q1913" t="s">
        <v>5979</v>
      </c>
      <c r="S1913" s="49"/>
      <c r="T1913" s="49"/>
      <c r="U1913" s="49"/>
      <c r="W1913" s="49"/>
      <c r="Z1913" s="49"/>
      <c r="AA1913" s="49"/>
      <c r="AB1913" s="49"/>
    </row>
    <row r="1914" spans="1:28" x14ac:dyDescent="0.25">
      <c r="A1914" t="s">
        <v>5980</v>
      </c>
      <c r="B1914" t="s">
        <v>1194</v>
      </c>
      <c r="C1914" t="s">
        <v>222</v>
      </c>
      <c r="D1914">
        <v>2</v>
      </c>
      <c r="E1914">
        <v>25</v>
      </c>
      <c r="F1914">
        <v>10</v>
      </c>
      <c r="I1914" s="49"/>
      <c r="J1914">
        <v>3</v>
      </c>
      <c r="K1914">
        <v>1</v>
      </c>
      <c r="L1914">
        <v>3</v>
      </c>
      <c r="M1914" s="49" t="s">
        <v>610</v>
      </c>
      <c r="N1914" s="49"/>
      <c r="O1914" s="49" t="s">
        <v>5981</v>
      </c>
      <c r="P1914">
        <v>6</v>
      </c>
      <c r="Q1914" t="s">
        <v>5982</v>
      </c>
      <c r="S1914" s="49"/>
      <c r="T1914" s="49"/>
      <c r="U1914" s="49"/>
      <c r="W1914" s="49"/>
      <c r="Z1914" s="49"/>
      <c r="AA1914" s="49"/>
      <c r="AB1914" s="49"/>
    </row>
    <row r="1915" spans="1:28" x14ac:dyDescent="0.25">
      <c r="A1915" t="s">
        <v>5983</v>
      </c>
      <c r="B1915" t="s">
        <v>1194</v>
      </c>
      <c r="C1915" t="s">
        <v>222</v>
      </c>
      <c r="D1915">
        <v>3</v>
      </c>
      <c r="E1915">
        <v>25</v>
      </c>
      <c r="F1915">
        <v>9</v>
      </c>
      <c r="I1915" s="49"/>
      <c r="J1915">
        <v>3</v>
      </c>
      <c r="K1915">
        <v>1</v>
      </c>
      <c r="L1915">
        <v>3</v>
      </c>
      <c r="M1915" s="49" t="s">
        <v>610</v>
      </c>
      <c r="N1915" s="49"/>
      <c r="O1915" s="49" t="s">
        <v>5981</v>
      </c>
      <c r="P1915">
        <v>6</v>
      </c>
      <c r="Q1915" t="s">
        <v>5984</v>
      </c>
      <c r="S1915" s="49"/>
      <c r="T1915" s="49"/>
      <c r="U1915" s="49"/>
      <c r="W1915" s="49"/>
      <c r="Z1915" s="49"/>
      <c r="AA1915" s="49"/>
      <c r="AB1915" s="49"/>
    </row>
    <row r="1916" spans="1:28" x14ac:dyDescent="0.25">
      <c r="A1916" t="s">
        <v>5985</v>
      </c>
      <c r="B1916" t="s">
        <v>1194</v>
      </c>
      <c r="C1916" t="s">
        <v>309</v>
      </c>
      <c r="D1916">
        <v>1</v>
      </c>
      <c r="E1916">
        <v>12.5</v>
      </c>
      <c r="F1916">
        <v>15</v>
      </c>
      <c r="I1916" s="49"/>
      <c r="J1916">
        <v>2</v>
      </c>
      <c r="K1916">
        <v>2</v>
      </c>
      <c r="L1916">
        <v>2</v>
      </c>
      <c r="M1916" s="49" t="s">
        <v>3856</v>
      </c>
      <c r="N1916" s="49"/>
      <c r="O1916" s="49" t="s">
        <v>5986</v>
      </c>
      <c r="P1916">
        <v>6</v>
      </c>
      <c r="Q1916" t="s">
        <v>5987</v>
      </c>
      <c r="S1916" s="49"/>
      <c r="T1916" s="49"/>
      <c r="U1916" s="49"/>
      <c r="W1916" s="49"/>
      <c r="Z1916" s="49"/>
      <c r="AA1916" s="49"/>
      <c r="AB1916" s="49"/>
    </row>
    <row r="1917" spans="1:28" x14ac:dyDescent="0.25">
      <c r="A1917" t="s">
        <v>5988</v>
      </c>
      <c r="B1917" t="s">
        <v>1194</v>
      </c>
      <c r="C1917" t="s">
        <v>309</v>
      </c>
      <c r="D1917">
        <v>2</v>
      </c>
      <c r="E1917">
        <v>15</v>
      </c>
      <c r="F1917">
        <v>11</v>
      </c>
      <c r="I1917" s="49"/>
      <c r="J1917">
        <v>2</v>
      </c>
      <c r="K1917">
        <v>2</v>
      </c>
      <c r="L1917">
        <v>2</v>
      </c>
      <c r="M1917" s="49" t="s">
        <v>610</v>
      </c>
      <c r="N1917" s="49"/>
      <c r="O1917" s="49" t="s">
        <v>5989</v>
      </c>
      <c r="P1917">
        <v>6</v>
      </c>
      <c r="Q1917" t="s">
        <v>5990</v>
      </c>
      <c r="S1917" s="49"/>
      <c r="T1917" s="49"/>
      <c r="U1917" s="49"/>
      <c r="W1917" s="49"/>
      <c r="Z1917" s="49"/>
      <c r="AA1917" s="49"/>
      <c r="AB1917" s="49"/>
    </row>
    <row r="1918" spans="1:28" x14ac:dyDescent="0.25">
      <c r="A1918" t="s">
        <v>5991</v>
      </c>
      <c r="B1918" t="s">
        <v>1194</v>
      </c>
      <c r="C1918" t="s">
        <v>309</v>
      </c>
      <c r="D1918">
        <v>3</v>
      </c>
      <c r="E1918">
        <v>15</v>
      </c>
      <c r="F1918">
        <v>15</v>
      </c>
      <c r="I1918" s="49"/>
      <c r="J1918">
        <v>2</v>
      </c>
      <c r="K1918">
        <v>2</v>
      </c>
      <c r="L1918">
        <v>2</v>
      </c>
      <c r="M1918" s="49" t="s">
        <v>610</v>
      </c>
      <c r="N1918" s="49"/>
      <c r="O1918" s="49" t="s">
        <v>5989</v>
      </c>
      <c r="P1918">
        <v>6</v>
      </c>
      <c r="Q1918" t="s">
        <v>5992</v>
      </c>
      <c r="S1918" s="49"/>
      <c r="T1918" s="49"/>
      <c r="U1918" s="49"/>
      <c r="W1918" s="49"/>
      <c r="Z1918" s="49"/>
      <c r="AA1918" s="49"/>
      <c r="AB1918" s="49"/>
    </row>
    <row r="1919" spans="1:28" x14ac:dyDescent="0.25">
      <c r="A1919" t="s">
        <v>5993</v>
      </c>
      <c r="B1919" t="s">
        <v>1194</v>
      </c>
      <c r="C1919" t="s">
        <v>415</v>
      </c>
      <c r="D1919">
        <v>1</v>
      </c>
      <c r="E1919">
        <v>30</v>
      </c>
      <c r="G1919">
        <v>60</v>
      </c>
      <c r="I1919" s="49"/>
      <c r="M1919" s="49"/>
      <c r="N1919" s="49"/>
      <c r="O1919" s="49" t="s">
        <v>5994</v>
      </c>
      <c r="P1919">
        <v>6</v>
      </c>
      <c r="Q1919" t="s">
        <v>5995</v>
      </c>
      <c r="S1919" s="49"/>
      <c r="T1919" s="49"/>
      <c r="U1919" s="49"/>
      <c r="W1919" s="49"/>
      <c r="Z1919" s="49"/>
      <c r="AA1919" s="49"/>
      <c r="AB1919" s="49"/>
    </row>
    <row r="1920" spans="1:28" x14ac:dyDescent="0.25">
      <c r="A1920" t="s">
        <v>5996</v>
      </c>
      <c r="B1920" t="s">
        <v>1194</v>
      </c>
      <c r="C1920" t="s">
        <v>415</v>
      </c>
      <c r="D1920">
        <v>2</v>
      </c>
      <c r="E1920">
        <v>30</v>
      </c>
      <c r="G1920">
        <v>60</v>
      </c>
      <c r="I1920" s="49"/>
      <c r="M1920" s="49"/>
      <c r="N1920" s="49"/>
      <c r="O1920" s="49" t="s">
        <v>5994</v>
      </c>
      <c r="P1920">
        <v>6</v>
      </c>
      <c r="Q1920" t="s">
        <v>5997</v>
      </c>
      <c r="S1920" s="49"/>
      <c r="T1920" s="49"/>
      <c r="U1920" s="49"/>
      <c r="W1920" s="49"/>
      <c r="Z1920" s="49"/>
      <c r="AA1920" s="49"/>
      <c r="AB1920" s="49"/>
    </row>
    <row r="1921" spans="1:28" x14ac:dyDescent="0.25">
      <c r="A1921" t="s">
        <v>5998</v>
      </c>
      <c r="B1921" t="s">
        <v>1194</v>
      </c>
      <c r="C1921" t="s">
        <v>363</v>
      </c>
      <c r="D1921">
        <v>2</v>
      </c>
      <c r="G1921">
        <v>45</v>
      </c>
      <c r="H1921">
        <v>0.1</v>
      </c>
      <c r="I1921" s="49" t="s">
        <v>3957</v>
      </c>
      <c r="M1921" s="49"/>
      <c r="N1921" s="49"/>
      <c r="O1921" s="49" t="s">
        <v>5999</v>
      </c>
      <c r="P1921">
        <v>6</v>
      </c>
      <c r="Q1921" t="s">
        <v>6000</v>
      </c>
      <c r="S1921" s="49"/>
      <c r="T1921" s="49"/>
      <c r="U1921" s="49"/>
      <c r="W1921" s="49"/>
      <c r="Z1921" s="49"/>
      <c r="AA1921" s="49"/>
      <c r="AB1921" s="49"/>
    </row>
    <row r="1922" spans="1:28" x14ac:dyDescent="0.25">
      <c r="A1922" t="s">
        <v>6001</v>
      </c>
      <c r="B1922" t="s">
        <v>1194</v>
      </c>
      <c r="C1922" t="s">
        <v>363</v>
      </c>
      <c r="D1922">
        <v>3</v>
      </c>
      <c r="G1922">
        <v>45</v>
      </c>
      <c r="H1922">
        <v>0.18</v>
      </c>
      <c r="I1922" s="49" t="s">
        <v>3957</v>
      </c>
      <c r="M1922" s="49"/>
      <c r="N1922" s="49"/>
      <c r="O1922" s="49" t="s">
        <v>5999</v>
      </c>
      <c r="P1922">
        <v>6</v>
      </c>
      <c r="Q1922" t="s">
        <v>6002</v>
      </c>
      <c r="S1922" s="49"/>
      <c r="T1922" s="49"/>
      <c r="U1922" s="49"/>
      <c r="W1922" s="49"/>
      <c r="Z1922" s="49"/>
      <c r="AA1922" s="49"/>
      <c r="AB1922" s="49"/>
    </row>
    <row r="1923" spans="1:28" x14ac:dyDescent="0.25">
      <c r="A1923" t="s">
        <v>6003</v>
      </c>
      <c r="B1923" t="s">
        <v>1194</v>
      </c>
      <c r="C1923" t="s">
        <v>363</v>
      </c>
      <c r="D1923">
        <v>4</v>
      </c>
      <c r="G1923">
        <v>45</v>
      </c>
      <c r="H1923">
        <v>0.18</v>
      </c>
      <c r="I1923" s="49" t="s">
        <v>3957</v>
      </c>
      <c r="M1923" s="49"/>
      <c r="N1923" s="49"/>
      <c r="O1923" s="49" t="s">
        <v>5999</v>
      </c>
      <c r="P1923">
        <v>6</v>
      </c>
      <c r="Q1923" t="s">
        <v>6004</v>
      </c>
      <c r="S1923" s="49"/>
      <c r="T1923" s="49"/>
      <c r="U1923" s="49"/>
      <c r="W1923" s="49"/>
      <c r="Z1923" s="49"/>
      <c r="AA1923" s="49"/>
      <c r="AB1923" s="49"/>
    </row>
    <row r="1924" spans="1:28" x14ac:dyDescent="0.25">
      <c r="A1924" t="s">
        <v>6005</v>
      </c>
      <c r="B1924" t="s">
        <v>1194</v>
      </c>
      <c r="C1924" t="s">
        <v>363</v>
      </c>
      <c r="D1924">
        <v>5</v>
      </c>
      <c r="G1924">
        <v>45</v>
      </c>
      <c r="H1924">
        <v>0.18</v>
      </c>
      <c r="I1924" s="49" t="s">
        <v>3957</v>
      </c>
      <c r="M1924" s="49"/>
      <c r="N1924" s="49"/>
      <c r="O1924" s="49" t="s">
        <v>5999</v>
      </c>
      <c r="P1924">
        <v>6</v>
      </c>
      <c r="Q1924" t="s">
        <v>6006</v>
      </c>
      <c r="S1924" s="49"/>
      <c r="T1924" s="49"/>
      <c r="U1924" s="49"/>
      <c r="W1924" s="49"/>
      <c r="Z1924" s="49"/>
      <c r="AA1924" s="49"/>
      <c r="AB1924" s="49"/>
    </row>
    <row r="1925" spans="1:28" x14ac:dyDescent="0.25">
      <c r="A1925" t="s">
        <v>6007</v>
      </c>
      <c r="B1925" t="s">
        <v>1194</v>
      </c>
      <c r="C1925" t="s">
        <v>363</v>
      </c>
      <c r="D1925">
        <v>6</v>
      </c>
      <c r="G1925">
        <v>45</v>
      </c>
      <c r="H1925">
        <v>0.18</v>
      </c>
      <c r="I1925" s="49" t="s">
        <v>3957</v>
      </c>
      <c r="M1925" s="49"/>
      <c r="N1925" s="49"/>
      <c r="O1925" s="49" t="s">
        <v>5999</v>
      </c>
      <c r="P1925">
        <v>6</v>
      </c>
      <c r="Q1925" t="s">
        <v>1197</v>
      </c>
      <c r="S1925" s="49"/>
      <c r="T1925" s="49"/>
      <c r="U1925" s="49"/>
      <c r="W1925" s="49"/>
      <c r="Z1925" s="49"/>
      <c r="AA1925" s="49"/>
      <c r="AB1925" s="49"/>
    </row>
    <row r="1926" spans="1:28" x14ac:dyDescent="0.25">
      <c r="A1926" t="s">
        <v>6008</v>
      </c>
      <c r="B1926" t="s">
        <v>1198</v>
      </c>
      <c r="C1926" t="s">
        <v>363</v>
      </c>
      <c r="D1926">
        <v>1</v>
      </c>
      <c r="G1926">
        <v>360</v>
      </c>
      <c r="H1926">
        <v>0.6</v>
      </c>
      <c r="I1926" s="49" t="s">
        <v>3957</v>
      </c>
      <c r="M1926" s="49"/>
      <c r="N1926" s="49"/>
      <c r="O1926" s="49" t="s">
        <v>6009</v>
      </c>
      <c r="P1926">
        <v>6</v>
      </c>
      <c r="Q1926" t="s">
        <v>1200</v>
      </c>
      <c r="S1926" s="49"/>
      <c r="T1926" s="49"/>
      <c r="U1926" s="49"/>
      <c r="W1926" s="49"/>
      <c r="Z1926" s="49"/>
      <c r="AA1926" s="49"/>
      <c r="AB1926" s="49"/>
    </row>
    <row r="1927" spans="1:28" x14ac:dyDescent="0.25">
      <c r="A1927" t="s">
        <v>6010</v>
      </c>
      <c r="B1927" t="s">
        <v>1198</v>
      </c>
      <c r="C1927" t="s">
        <v>55</v>
      </c>
      <c r="D1927">
        <v>1</v>
      </c>
      <c r="E1927">
        <v>60</v>
      </c>
      <c r="F1927">
        <v>12</v>
      </c>
      <c r="I1927" s="49"/>
      <c r="J1927">
        <v>2</v>
      </c>
      <c r="K1927">
        <v>2</v>
      </c>
      <c r="L1927">
        <v>2</v>
      </c>
      <c r="M1927" s="49" t="s">
        <v>2289</v>
      </c>
      <c r="N1927" s="49"/>
      <c r="O1927" s="49" t="s">
        <v>6011</v>
      </c>
      <c r="P1927">
        <v>6</v>
      </c>
      <c r="Q1927" t="s">
        <v>6012</v>
      </c>
      <c r="S1927" s="49"/>
      <c r="T1927" s="49"/>
      <c r="U1927" s="49"/>
      <c r="W1927" s="49"/>
      <c r="Z1927" s="49"/>
      <c r="AA1927" s="49"/>
      <c r="AB1927" s="49"/>
    </row>
    <row r="1928" spans="1:28" x14ac:dyDescent="0.25">
      <c r="A1928" t="s">
        <v>6013</v>
      </c>
      <c r="B1928" t="s">
        <v>1198</v>
      </c>
      <c r="C1928" t="s">
        <v>55</v>
      </c>
      <c r="D1928">
        <v>2</v>
      </c>
      <c r="E1928">
        <v>65</v>
      </c>
      <c r="F1928">
        <v>12</v>
      </c>
      <c r="I1928" s="49"/>
      <c r="J1928">
        <v>2</v>
      </c>
      <c r="K1928">
        <v>2</v>
      </c>
      <c r="L1928">
        <v>2</v>
      </c>
      <c r="M1928" s="49" t="s">
        <v>618</v>
      </c>
      <c r="N1928" s="49"/>
      <c r="O1928" s="49" t="s">
        <v>3218</v>
      </c>
      <c r="P1928">
        <v>6</v>
      </c>
      <c r="Q1928" t="s">
        <v>6014</v>
      </c>
      <c r="S1928" s="49"/>
      <c r="T1928" s="49"/>
      <c r="U1928" s="49"/>
      <c r="W1928" s="49"/>
      <c r="Z1928" s="49"/>
      <c r="AA1928" s="49"/>
      <c r="AB1928" s="49"/>
    </row>
    <row r="1929" spans="1:28" x14ac:dyDescent="0.25">
      <c r="A1929" t="s">
        <v>6015</v>
      </c>
      <c r="B1929" t="s">
        <v>1198</v>
      </c>
      <c r="C1929" t="s">
        <v>55</v>
      </c>
      <c r="D1929">
        <v>3</v>
      </c>
      <c r="E1929">
        <v>67.5</v>
      </c>
      <c r="F1929">
        <v>11</v>
      </c>
      <c r="I1929" s="49"/>
      <c r="J1929">
        <v>2</v>
      </c>
      <c r="K1929">
        <v>2</v>
      </c>
      <c r="L1929">
        <v>2</v>
      </c>
      <c r="M1929" s="49" t="s">
        <v>610</v>
      </c>
      <c r="N1929" s="49"/>
      <c r="O1929" s="49" t="s">
        <v>6016</v>
      </c>
      <c r="P1929">
        <v>6</v>
      </c>
      <c r="Q1929" t="s">
        <v>6017</v>
      </c>
      <c r="S1929" s="49"/>
      <c r="T1929" s="49"/>
      <c r="U1929" s="49"/>
      <c r="W1929" s="49"/>
      <c r="Z1929" s="49"/>
      <c r="AA1929" s="49"/>
      <c r="AB1929" s="49"/>
    </row>
    <row r="1930" spans="1:28" x14ac:dyDescent="0.25">
      <c r="A1930" t="s">
        <v>6018</v>
      </c>
      <c r="B1930" t="s">
        <v>1198</v>
      </c>
      <c r="C1930" t="s">
        <v>88</v>
      </c>
      <c r="D1930">
        <v>1</v>
      </c>
      <c r="E1930">
        <v>10</v>
      </c>
      <c r="F1930">
        <v>15</v>
      </c>
      <c r="I1930" s="49"/>
      <c r="M1930" s="49"/>
      <c r="N1930" s="49"/>
      <c r="O1930" s="49" t="s">
        <v>6019</v>
      </c>
      <c r="P1930">
        <v>6</v>
      </c>
      <c r="Q1930" t="s">
        <v>6020</v>
      </c>
      <c r="S1930" s="49"/>
      <c r="T1930" s="49"/>
      <c r="U1930" s="49"/>
      <c r="W1930" s="49"/>
      <c r="Z1930" s="49"/>
      <c r="AA1930" s="49"/>
      <c r="AB1930" s="49"/>
    </row>
    <row r="1931" spans="1:28" x14ac:dyDescent="0.25">
      <c r="A1931" t="s">
        <v>6021</v>
      </c>
      <c r="B1931" t="s">
        <v>1198</v>
      </c>
      <c r="C1931" t="s">
        <v>88</v>
      </c>
      <c r="D1931">
        <v>2</v>
      </c>
      <c r="E1931">
        <v>20</v>
      </c>
      <c r="F1931">
        <v>14</v>
      </c>
      <c r="I1931" s="49"/>
      <c r="J1931">
        <v>2</v>
      </c>
      <c r="K1931">
        <v>2</v>
      </c>
      <c r="L1931">
        <v>2</v>
      </c>
      <c r="M1931" s="49" t="s">
        <v>610</v>
      </c>
      <c r="N1931" s="49"/>
      <c r="O1931" s="49" t="s">
        <v>6022</v>
      </c>
      <c r="P1931">
        <v>6</v>
      </c>
      <c r="Q1931" t="s">
        <v>6023</v>
      </c>
      <c r="S1931" s="49"/>
      <c r="T1931" s="49"/>
      <c r="U1931" s="49"/>
      <c r="W1931" s="49"/>
      <c r="Z1931" s="49"/>
      <c r="AA1931" s="49"/>
      <c r="AB1931" s="49"/>
    </row>
    <row r="1932" spans="1:28" x14ac:dyDescent="0.25">
      <c r="A1932" t="s">
        <v>6024</v>
      </c>
      <c r="B1932" t="s">
        <v>1198</v>
      </c>
      <c r="C1932" t="s">
        <v>88</v>
      </c>
      <c r="D1932">
        <v>3</v>
      </c>
      <c r="E1932">
        <v>20</v>
      </c>
      <c r="F1932">
        <v>13</v>
      </c>
      <c r="I1932" s="49"/>
      <c r="J1932">
        <v>2</v>
      </c>
      <c r="K1932">
        <v>2</v>
      </c>
      <c r="L1932">
        <v>2</v>
      </c>
      <c r="M1932" s="49" t="s">
        <v>610</v>
      </c>
      <c r="N1932" s="49"/>
      <c r="O1932" s="49" t="s">
        <v>6022</v>
      </c>
      <c r="P1932">
        <v>6</v>
      </c>
      <c r="Q1932" t="s">
        <v>6025</v>
      </c>
      <c r="S1932" s="49"/>
      <c r="T1932" s="49"/>
      <c r="U1932" s="49"/>
      <c r="W1932" s="49"/>
      <c r="Z1932" s="49"/>
      <c r="AA1932" s="49"/>
      <c r="AB1932" s="49"/>
    </row>
    <row r="1933" spans="1:28" x14ac:dyDescent="0.25">
      <c r="A1933" t="s">
        <v>6026</v>
      </c>
      <c r="B1933" t="s">
        <v>1198</v>
      </c>
      <c r="C1933" t="s">
        <v>79</v>
      </c>
      <c r="D1933">
        <v>1</v>
      </c>
      <c r="E1933">
        <v>30</v>
      </c>
      <c r="F1933">
        <v>20</v>
      </c>
      <c r="I1933" s="49"/>
      <c r="J1933">
        <v>2</v>
      </c>
      <c r="K1933">
        <v>2</v>
      </c>
      <c r="L1933">
        <v>2</v>
      </c>
      <c r="M1933" s="49" t="s">
        <v>618</v>
      </c>
      <c r="N1933" s="49"/>
      <c r="O1933" s="49" t="s">
        <v>3218</v>
      </c>
      <c r="P1933">
        <v>6</v>
      </c>
      <c r="Q1933" t="s">
        <v>6027</v>
      </c>
      <c r="S1933" s="49"/>
      <c r="T1933" s="49"/>
      <c r="U1933" s="49"/>
      <c r="W1933" s="49"/>
      <c r="Z1933" s="49"/>
      <c r="AA1933" s="49"/>
      <c r="AB1933" s="49"/>
    </row>
    <row r="1934" spans="1:28" x14ac:dyDescent="0.25">
      <c r="A1934" t="s">
        <v>6028</v>
      </c>
      <c r="B1934" t="s">
        <v>1198</v>
      </c>
      <c r="C1934" t="s">
        <v>79</v>
      </c>
      <c r="D1934">
        <v>2</v>
      </c>
      <c r="E1934">
        <v>35</v>
      </c>
      <c r="F1934">
        <v>20</v>
      </c>
      <c r="I1934" s="49"/>
      <c r="J1934">
        <v>2</v>
      </c>
      <c r="K1934">
        <v>2</v>
      </c>
      <c r="L1934">
        <v>2</v>
      </c>
      <c r="M1934" s="49" t="s">
        <v>3856</v>
      </c>
      <c r="N1934" s="49"/>
      <c r="O1934" s="49" t="s">
        <v>3996</v>
      </c>
      <c r="P1934">
        <v>6</v>
      </c>
      <c r="Q1934" t="s">
        <v>6029</v>
      </c>
      <c r="S1934" s="49"/>
      <c r="T1934" s="49"/>
      <c r="U1934" s="49"/>
      <c r="W1934" s="49"/>
      <c r="Z1934" s="49"/>
      <c r="AA1934" s="49"/>
      <c r="AB1934" s="49"/>
    </row>
    <row r="1935" spans="1:28" x14ac:dyDescent="0.25">
      <c r="A1935" t="s">
        <v>6030</v>
      </c>
      <c r="B1935" t="s">
        <v>1198</v>
      </c>
      <c r="C1935" t="s">
        <v>79</v>
      </c>
      <c r="D1935">
        <v>3</v>
      </c>
      <c r="E1935">
        <v>37.5</v>
      </c>
      <c r="F1935">
        <v>20</v>
      </c>
      <c r="I1935" s="49"/>
      <c r="J1935">
        <v>2</v>
      </c>
      <c r="K1935">
        <v>2</v>
      </c>
      <c r="L1935">
        <v>2</v>
      </c>
      <c r="M1935" s="49" t="s">
        <v>3856</v>
      </c>
      <c r="N1935" s="49"/>
      <c r="O1935" s="49" t="s">
        <v>6031</v>
      </c>
      <c r="P1935">
        <v>6</v>
      </c>
      <c r="Q1935" t="s">
        <v>6032</v>
      </c>
      <c r="S1935" s="49"/>
      <c r="T1935" s="49"/>
      <c r="U1935" s="49"/>
      <c r="W1935" s="49"/>
      <c r="Z1935" s="49"/>
      <c r="AA1935" s="49"/>
      <c r="AB1935" s="49"/>
    </row>
    <row r="1936" spans="1:28" x14ac:dyDescent="0.25">
      <c r="A1936" t="s">
        <v>6033</v>
      </c>
      <c r="B1936" t="s">
        <v>1198</v>
      </c>
      <c r="C1936" t="s">
        <v>99</v>
      </c>
      <c r="D1936">
        <v>1</v>
      </c>
      <c r="E1936">
        <v>25</v>
      </c>
      <c r="F1936">
        <v>12</v>
      </c>
      <c r="I1936" s="49"/>
      <c r="J1936">
        <v>2</v>
      </c>
      <c r="K1936">
        <v>2</v>
      </c>
      <c r="L1936">
        <v>2</v>
      </c>
      <c r="M1936" s="49" t="s">
        <v>618</v>
      </c>
      <c r="N1936" s="49"/>
      <c r="O1936" s="49" t="s">
        <v>6034</v>
      </c>
      <c r="P1936">
        <v>6</v>
      </c>
      <c r="Q1936" t="s">
        <v>6035</v>
      </c>
      <c r="S1936" s="49"/>
      <c r="T1936" s="49"/>
      <c r="U1936" s="49"/>
      <c r="W1936" s="49"/>
      <c r="Z1936" s="49"/>
      <c r="AA1936" s="49"/>
      <c r="AB1936" s="49"/>
    </row>
    <row r="1937" spans="1:28" x14ac:dyDescent="0.25">
      <c r="A1937" t="s">
        <v>6036</v>
      </c>
      <c r="B1937" t="s">
        <v>1198</v>
      </c>
      <c r="C1937" t="s">
        <v>99</v>
      </c>
      <c r="D1937">
        <v>2</v>
      </c>
      <c r="E1937">
        <v>27.5</v>
      </c>
      <c r="F1937">
        <v>12</v>
      </c>
      <c r="I1937" s="49"/>
      <c r="J1937">
        <v>2</v>
      </c>
      <c r="K1937">
        <v>2</v>
      </c>
      <c r="L1937">
        <v>2</v>
      </c>
      <c r="M1937" s="49" t="s">
        <v>618</v>
      </c>
      <c r="N1937" s="49"/>
      <c r="O1937" s="49" t="s">
        <v>6037</v>
      </c>
      <c r="P1937">
        <v>6</v>
      </c>
      <c r="Q1937" t="s">
        <v>6038</v>
      </c>
      <c r="S1937" s="49"/>
      <c r="T1937" s="49"/>
      <c r="U1937" s="49"/>
      <c r="W1937" s="49"/>
      <c r="Z1937" s="49"/>
      <c r="AA1937" s="49"/>
      <c r="AB1937" s="49"/>
    </row>
    <row r="1938" spans="1:28" x14ac:dyDescent="0.25">
      <c r="A1938" t="s">
        <v>6039</v>
      </c>
      <c r="B1938" t="s">
        <v>1198</v>
      </c>
      <c r="C1938" t="s">
        <v>99</v>
      </c>
      <c r="D1938">
        <v>3</v>
      </c>
      <c r="E1938">
        <v>27.5</v>
      </c>
      <c r="F1938">
        <v>10</v>
      </c>
      <c r="I1938" s="49"/>
      <c r="J1938">
        <v>2</v>
      </c>
      <c r="K1938">
        <v>2</v>
      </c>
      <c r="L1938">
        <v>2</v>
      </c>
      <c r="M1938" s="49" t="s">
        <v>3930</v>
      </c>
      <c r="N1938" s="49"/>
      <c r="O1938" s="49" t="s">
        <v>6040</v>
      </c>
      <c r="P1938">
        <v>6</v>
      </c>
      <c r="Q1938" t="s">
        <v>6041</v>
      </c>
      <c r="S1938" s="49"/>
      <c r="T1938" s="49"/>
      <c r="U1938" s="49"/>
      <c r="W1938" s="49"/>
      <c r="Z1938" s="49"/>
      <c r="AA1938" s="49"/>
      <c r="AB1938" s="49"/>
    </row>
    <row r="1939" spans="1:28" x14ac:dyDescent="0.25">
      <c r="A1939" t="s">
        <v>6042</v>
      </c>
      <c r="B1939" t="s">
        <v>1198</v>
      </c>
      <c r="C1939" t="s">
        <v>15</v>
      </c>
      <c r="D1939">
        <v>1</v>
      </c>
      <c r="E1939">
        <v>75</v>
      </c>
      <c r="G1939">
        <v>60</v>
      </c>
      <c r="I1939" s="49"/>
      <c r="M1939" s="49"/>
      <c r="N1939" s="49"/>
      <c r="O1939" s="49" t="s">
        <v>6043</v>
      </c>
      <c r="P1939">
        <v>6</v>
      </c>
      <c r="Q1939" t="s">
        <v>6044</v>
      </c>
      <c r="S1939" s="49"/>
      <c r="T1939" s="49"/>
      <c r="U1939" s="49"/>
      <c r="W1939" s="49"/>
      <c r="Z1939" s="49"/>
      <c r="AA1939" s="49"/>
      <c r="AB1939" s="49"/>
    </row>
    <row r="1940" spans="1:28" x14ac:dyDescent="0.25">
      <c r="A1940" t="s">
        <v>6045</v>
      </c>
      <c r="B1940" t="s">
        <v>1198</v>
      </c>
      <c r="C1940" t="s">
        <v>15</v>
      </c>
      <c r="D1940">
        <v>2</v>
      </c>
      <c r="E1940">
        <v>75</v>
      </c>
      <c r="G1940">
        <v>60</v>
      </c>
      <c r="I1940" s="49"/>
      <c r="M1940" s="49"/>
      <c r="N1940" s="49"/>
      <c r="O1940" s="49" t="s">
        <v>6046</v>
      </c>
      <c r="P1940">
        <v>6</v>
      </c>
      <c r="Q1940" t="s">
        <v>6047</v>
      </c>
      <c r="S1940" s="49"/>
      <c r="T1940" s="49"/>
      <c r="U1940" s="49"/>
      <c r="W1940" s="49"/>
      <c r="Z1940" s="49"/>
      <c r="AA1940" s="49"/>
      <c r="AB1940" s="49"/>
    </row>
    <row r="1941" spans="1:28" x14ac:dyDescent="0.25">
      <c r="A1941" t="s">
        <v>6048</v>
      </c>
      <c r="B1941" t="s">
        <v>1198</v>
      </c>
      <c r="C1941" t="s">
        <v>15</v>
      </c>
      <c r="D1941">
        <v>3</v>
      </c>
      <c r="E1941">
        <v>75</v>
      </c>
      <c r="G1941">
        <v>39.6</v>
      </c>
      <c r="I1941" s="49"/>
      <c r="M1941" s="49"/>
      <c r="N1941" s="49"/>
      <c r="O1941" s="49" t="s">
        <v>6049</v>
      </c>
      <c r="P1941">
        <v>6</v>
      </c>
      <c r="Q1941" t="s">
        <v>6050</v>
      </c>
      <c r="S1941" s="49"/>
      <c r="T1941" s="49"/>
      <c r="U1941" s="49"/>
      <c r="W1941" s="49"/>
      <c r="Z1941" s="49"/>
      <c r="AA1941" s="49"/>
      <c r="AB1941" s="49"/>
    </row>
    <row r="1942" spans="1:28" x14ac:dyDescent="0.25">
      <c r="A1942" t="s">
        <v>6051</v>
      </c>
      <c r="B1942" t="s">
        <v>1198</v>
      </c>
      <c r="C1942" t="s">
        <v>15</v>
      </c>
      <c r="D1942">
        <v>4</v>
      </c>
      <c r="E1942">
        <v>75</v>
      </c>
      <c r="G1942">
        <v>39.6</v>
      </c>
      <c r="I1942" s="49"/>
      <c r="M1942" s="49"/>
      <c r="N1942" s="49"/>
      <c r="O1942" s="49" t="s">
        <v>6049</v>
      </c>
      <c r="P1942">
        <v>6</v>
      </c>
      <c r="Q1942" t="s">
        <v>6052</v>
      </c>
      <c r="S1942" s="49"/>
      <c r="T1942" s="49"/>
      <c r="U1942" s="49"/>
      <c r="W1942" s="49"/>
      <c r="Z1942" s="49"/>
      <c r="AA1942" s="49"/>
      <c r="AB1942" s="49"/>
    </row>
    <row r="1943" spans="1:28" x14ac:dyDescent="0.25">
      <c r="A1943" t="s">
        <v>6053</v>
      </c>
      <c r="B1943" t="s">
        <v>1198</v>
      </c>
      <c r="C1943" t="s">
        <v>356</v>
      </c>
      <c r="D1943">
        <v>1</v>
      </c>
      <c r="G1943">
        <v>480</v>
      </c>
      <c r="H1943">
        <v>2.04</v>
      </c>
      <c r="I1943" s="49" t="s">
        <v>3957</v>
      </c>
      <c r="M1943" s="49"/>
      <c r="N1943" s="49"/>
      <c r="O1943" s="49" t="s">
        <v>6054</v>
      </c>
      <c r="P1943">
        <v>6</v>
      </c>
      <c r="Q1943" t="s">
        <v>1201</v>
      </c>
      <c r="S1943" s="49"/>
      <c r="T1943" s="49"/>
      <c r="U1943" s="49"/>
      <c r="W1943" s="49"/>
      <c r="Z1943" s="49"/>
      <c r="AA1943" s="49"/>
      <c r="AB1943" s="49"/>
    </row>
    <row r="1944" spans="1:28" x14ac:dyDescent="0.25">
      <c r="A1944" t="s">
        <v>6055</v>
      </c>
      <c r="B1944" t="s">
        <v>1202</v>
      </c>
      <c r="C1944" t="s">
        <v>363</v>
      </c>
      <c r="D1944">
        <v>1</v>
      </c>
      <c r="G1944">
        <v>360</v>
      </c>
      <c r="H1944">
        <v>0.6</v>
      </c>
      <c r="I1944" s="49" t="s">
        <v>3957</v>
      </c>
      <c r="M1944" s="49"/>
      <c r="N1944" s="49"/>
      <c r="O1944" s="49" t="s">
        <v>6056</v>
      </c>
      <c r="P1944">
        <v>6</v>
      </c>
      <c r="Q1944" t="s">
        <v>1203</v>
      </c>
      <c r="S1944" s="49"/>
      <c r="T1944" s="49"/>
      <c r="U1944" s="49"/>
      <c r="W1944" s="49"/>
      <c r="Z1944" s="49"/>
      <c r="AA1944" s="49"/>
      <c r="AB1944" s="49"/>
    </row>
    <row r="1945" spans="1:28" x14ac:dyDescent="0.25">
      <c r="A1945" t="s">
        <v>6057</v>
      </c>
      <c r="B1945" t="s">
        <v>1202</v>
      </c>
      <c r="C1945" t="s">
        <v>112</v>
      </c>
      <c r="D1945">
        <v>1</v>
      </c>
      <c r="E1945">
        <v>80</v>
      </c>
      <c r="F1945">
        <v>15</v>
      </c>
      <c r="I1945" s="49"/>
      <c r="J1945">
        <v>2</v>
      </c>
      <c r="K1945">
        <v>1</v>
      </c>
      <c r="L1945">
        <v>3</v>
      </c>
      <c r="M1945" s="49" t="s">
        <v>3856</v>
      </c>
      <c r="N1945" s="49"/>
      <c r="O1945" s="49" t="s">
        <v>5203</v>
      </c>
      <c r="P1945">
        <v>6</v>
      </c>
      <c r="Q1945" t="s">
        <v>6058</v>
      </c>
      <c r="S1945" s="49"/>
      <c r="T1945" s="49"/>
      <c r="U1945" s="49"/>
      <c r="W1945" s="49"/>
      <c r="Z1945" s="49"/>
      <c r="AA1945" s="49"/>
      <c r="AB1945" s="49"/>
    </row>
    <row r="1946" spans="1:28" x14ac:dyDescent="0.25">
      <c r="A1946" t="s">
        <v>6059</v>
      </c>
      <c r="B1946" t="s">
        <v>1202</v>
      </c>
      <c r="C1946" t="s">
        <v>112</v>
      </c>
      <c r="D1946">
        <v>2</v>
      </c>
      <c r="E1946">
        <v>80</v>
      </c>
      <c r="F1946">
        <v>15</v>
      </c>
      <c r="I1946" s="49"/>
      <c r="J1946">
        <v>2</v>
      </c>
      <c r="K1946">
        <v>1</v>
      </c>
      <c r="L1946">
        <v>3</v>
      </c>
      <c r="M1946" s="49" t="s">
        <v>610</v>
      </c>
      <c r="N1946" s="49"/>
      <c r="O1946" s="49" t="s">
        <v>6060</v>
      </c>
      <c r="P1946">
        <v>6</v>
      </c>
      <c r="Q1946" t="s">
        <v>6061</v>
      </c>
      <c r="S1946" s="49"/>
      <c r="T1946" s="49"/>
      <c r="U1946" s="49"/>
      <c r="W1946" s="49"/>
      <c r="Z1946" s="49"/>
      <c r="AA1946" s="49"/>
      <c r="AB1946" s="49"/>
    </row>
    <row r="1947" spans="1:28" x14ac:dyDescent="0.25">
      <c r="A1947" t="s">
        <v>6062</v>
      </c>
      <c r="B1947" t="s">
        <v>1202</v>
      </c>
      <c r="C1947" t="s">
        <v>112</v>
      </c>
      <c r="D1947">
        <v>3</v>
      </c>
      <c r="E1947">
        <v>80</v>
      </c>
      <c r="F1947">
        <v>12</v>
      </c>
      <c r="I1947" s="49"/>
      <c r="J1947">
        <v>2</v>
      </c>
      <c r="K1947">
        <v>1</v>
      </c>
      <c r="L1947">
        <v>3</v>
      </c>
      <c r="M1947" s="49" t="s">
        <v>610</v>
      </c>
      <c r="N1947" s="49"/>
      <c r="O1947" s="49" t="s">
        <v>6060</v>
      </c>
      <c r="P1947">
        <v>6</v>
      </c>
      <c r="Q1947" t="s">
        <v>6063</v>
      </c>
      <c r="S1947" s="49"/>
      <c r="T1947" s="49"/>
      <c r="U1947" s="49"/>
      <c r="W1947" s="49"/>
      <c r="Z1947" s="49"/>
      <c r="AA1947" s="49"/>
      <c r="AB1947" s="49"/>
    </row>
    <row r="1948" spans="1:28" x14ac:dyDescent="0.25">
      <c r="A1948" t="s">
        <v>6064</v>
      </c>
      <c r="B1948" t="s">
        <v>1202</v>
      </c>
      <c r="C1948" t="s">
        <v>229</v>
      </c>
      <c r="D1948">
        <v>1</v>
      </c>
      <c r="E1948">
        <v>27.5</v>
      </c>
      <c r="F1948">
        <v>10</v>
      </c>
      <c r="I1948" s="49"/>
      <c r="J1948">
        <v>3</v>
      </c>
      <c r="K1948">
        <v>1</v>
      </c>
      <c r="L1948">
        <v>3</v>
      </c>
      <c r="M1948" s="49" t="s">
        <v>1745</v>
      </c>
      <c r="N1948" s="49"/>
      <c r="O1948" s="49" t="s">
        <v>6065</v>
      </c>
      <c r="P1948">
        <v>6</v>
      </c>
      <c r="Q1948" t="s">
        <v>6066</v>
      </c>
      <c r="S1948" s="49"/>
      <c r="T1948" s="49"/>
      <c r="U1948" s="49"/>
      <c r="W1948" s="49"/>
      <c r="Z1948" s="49"/>
      <c r="AA1948" s="49"/>
      <c r="AB1948" s="49"/>
    </row>
    <row r="1949" spans="1:28" x14ac:dyDescent="0.25">
      <c r="A1949" t="s">
        <v>6067</v>
      </c>
      <c r="B1949" t="s">
        <v>1202</v>
      </c>
      <c r="C1949" t="s">
        <v>229</v>
      </c>
      <c r="D1949">
        <v>2</v>
      </c>
      <c r="E1949">
        <v>30</v>
      </c>
      <c r="F1949">
        <v>9</v>
      </c>
      <c r="I1949" s="49"/>
      <c r="J1949">
        <v>3</v>
      </c>
      <c r="K1949">
        <v>1</v>
      </c>
      <c r="L1949">
        <v>3</v>
      </c>
      <c r="M1949" s="49" t="s">
        <v>3930</v>
      </c>
      <c r="N1949" s="49"/>
      <c r="O1949" s="49" t="s">
        <v>6068</v>
      </c>
      <c r="P1949">
        <v>6</v>
      </c>
      <c r="Q1949" t="s">
        <v>6069</v>
      </c>
      <c r="S1949" s="49"/>
      <c r="T1949" s="49"/>
      <c r="U1949" s="49"/>
      <c r="W1949" s="49"/>
      <c r="Z1949" s="49"/>
      <c r="AA1949" s="49"/>
      <c r="AB1949" s="49"/>
    </row>
    <row r="1950" spans="1:28" x14ac:dyDescent="0.25">
      <c r="A1950" t="s">
        <v>6070</v>
      </c>
      <c r="B1950" t="s">
        <v>1202</v>
      </c>
      <c r="C1950" t="s">
        <v>229</v>
      </c>
      <c r="D1950">
        <v>3</v>
      </c>
      <c r="E1950">
        <v>30</v>
      </c>
      <c r="F1950">
        <v>6</v>
      </c>
      <c r="I1950" s="49"/>
      <c r="J1950">
        <v>3</v>
      </c>
      <c r="K1950">
        <v>1</v>
      </c>
      <c r="L1950">
        <v>3</v>
      </c>
      <c r="M1950" s="49" t="s">
        <v>3930</v>
      </c>
      <c r="N1950" s="49"/>
      <c r="O1950" s="49" t="s">
        <v>6068</v>
      </c>
      <c r="P1950">
        <v>6</v>
      </c>
      <c r="Q1950" t="s">
        <v>6071</v>
      </c>
      <c r="S1950" s="49"/>
      <c r="T1950" s="49"/>
      <c r="U1950" s="49"/>
      <c r="W1950" s="49"/>
      <c r="Z1950" s="49"/>
      <c r="AA1950" s="49"/>
      <c r="AB1950" s="49"/>
    </row>
    <row r="1951" spans="1:28" x14ac:dyDescent="0.25">
      <c r="A1951" t="s">
        <v>6072</v>
      </c>
      <c r="B1951" t="s">
        <v>1202</v>
      </c>
      <c r="C1951" t="s">
        <v>129</v>
      </c>
      <c r="D1951">
        <v>1</v>
      </c>
      <c r="E1951">
        <v>30</v>
      </c>
      <c r="F1951">
        <v>10</v>
      </c>
      <c r="I1951" s="49"/>
      <c r="J1951">
        <v>2</v>
      </c>
      <c r="K1951">
        <v>1</v>
      </c>
      <c r="L1951">
        <v>2</v>
      </c>
      <c r="M1951" s="49" t="s">
        <v>3856</v>
      </c>
      <c r="N1951" s="49" t="s">
        <v>6073</v>
      </c>
      <c r="O1951" s="49" t="s">
        <v>3882</v>
      </c>
      <c r="P1951">
        <v>6</v>
      </c>
      <c r="Q1951" t="s">
        <v>6074</v>
      </c>
      <c r="S1951" s="49"/>
      <c r="T1951" s="49"/>
      <c r="U1951" s="49"/>
      <c r="W1951" s="49"/>
      <c r="Z1951" s="49"/>
      <c r="AA1951" s="49"/>
      <c r="AB1951" s="49"/>
    </row>
    <row r="1952" spans="1:28" x14ac:dyDescent="0.25">
      <c r="A1952" t="s">
        <v>6075</v>
      </c>
      <c r="B1952" t="s">
        <v>1202</v>
      </c>
      <c r="C1952" t="s">
        <v>222</v>
      </c>
      <c r="D1952">
        <v>1</v>
      </c>
      <c r="E1952">
        <v>30</v>
      </c>
      <c r="F1952">
        <v>8</v>
      </c>
      <c r="I1952" s="49"/>
      <c r="J1952">
        <v>2</v>
      </c>
      <c r="K1952">
        <v>1</v>
      </c>
      <c r="L1952">
        <v>2</v>
      </c>
      <c r="M1952" s="49" t="s">
        <v>3856</v>
      </c>
      <c r="N1952" s="49" t="s">
        <v>6073</v>
      </c>
      <c r="O1952" s="49" t="s">
        <v>3882</v>
      </c>
      <c r="P1952">
        <v>6</v>
      </c>
      <c r="Q1952" t="s">
        <v>6076</v>
      </c>
      <c r="S1952" s="49"/>
      <c r="T1952" s="49"/>
      <c r="U1952" s="49"/>
      <c r="W1952" s="49"/>
      <c r="Z1952" s="49"/>
      <c r="AA1952" s="49"/>
      <c r="AB1952" s="49"/>
    </row>
    <row r="1953" spans="1:28" x14ac:dyDescent="0.25">
      <c r="A1953" t="s">
        <v>6077</v>
      </c>
      <c r="B1953" t="s">
        <v>1202</v>
      </c>
      <c r="C1953" t="s">
        <v>129</v>
      </c>
      <c r="D1953">
        <v>2</v>
      </c>
      <c r="E1953">
        <v>30</v>
      </c>
      <c r="F1953">
        <v>9</v>
      </c>
      <c r="I1953" s="49"/>
      <c r="J1953">
        <v>2</v>
      </c>
      <c r="K1953">
        <v>1</v>
      </c>
      <c r="L1953">
        <v>2</v>
      </c>
      <c r="M1953" s="49" t="s">
        <v>3856</v>
      </c>
      <c r="N1953" s="49" t="s">
        <v>6078</v>
      </c>
      <c r="O1953" s="49" t="s">
        <v>3882</v>
      </c>
      <c r="P1953">
        <v>6</v>
      </c>
      <c r="Q1953" t="s">
        <v>6079</v>
      </c>
      <c r="S1953" s="49"/>
      <c r="T1953" s="49"/>
      <c r="U1953" s="49"/>
      <c r="W1953" s="49"/>
      <c r="Z1953" s="49"/>
      <c r="AA1953" s="49"/>
      <c r="AB1953" s="49"/>
    </row>
    <row r="1954" spans="1:28" x14ac:dyDescent="0.25">
      <c r="A1954" t="s">
        <v>6080</v>
      </c>
      <c r="B1954" t="s">
        <v>1202</v>
      </c>
      <c r="C1954" t="s">
        <v>222</v>
      </c>
      <c r="D1954">
        <v>2</v>
      </c>
      <c r="E1954">
        <v>30</v>
      </c>
      <c r="F1954">
        <v>7</v>
      </c>
      <c r="I1954" s="49"/>
      <c r="J1954">
        <v>2</v>
      </c>
      <c r="K1954">
        <v>1</v>
      </c>
      <c r="L1954">
        <v>2</v>
      </c>
      <c r="M1954" s="49" t="s">
        <v>3856</v>
      </c>
      <c r="N1954" s="49" t="s">
        <v>6078</v>
      </c>
      <c r="O1954" s="49" t="s">
        <v>3882</v>
      </c>
      <c r="P1954">
        <v>6</v>
      </c>
      <c r="Q1954" t="s">
        <v>6081</v>
      </c>
      <c r="S1954" s="49"/>
      <c r="T1954" s="49"/>
      <c r="U1954" s="49"/>
      <c r="W1954" s="49"/>
      <c r="Z1954" s="49"/>
      <c r="AA1954" s="49"/>
      <c r="AB1954" s="49"/>
    </row>
    <row r="1955" spans="1:28" x14ac:dyDescent="0.25">
      <c r="A1955" t="s">
        <v>6082</v>
      </c>
      <c r="B1955" t="s">
        <v>1202</v>
      </c>
      <c r="C1955" t="s">
        <v>129</v>
      </c>
      <c r="D1955">
        <v>3</v>
      </c>
      <c r="E1955">
        <v>30</v>
      </c>
      <c r="F1955">
        <v>8</v>
      </c>
      <c r="I1955" s="49"/>
      <c r="J1955">
        <v>2</v>
      </c>
      <c r="K1955">
        <v>1</v>
      </c>
      <c r="L1955">
        <v>2</v>
      </c>
      <c r="M1955" s="49" t="s">
        <v>3856</v>
      </c>
      <c r="N1955" s="49" t="s">
        <v>6083</v>
      </c>
      <c r="O1955" s="49" t="s">
        <v>6084</v>
      </c>
      <c r="P1955">
        <v>6</v>
      </c>
      <c r="Q1955" t="s">
        <v>6085</v>
      </c>
      <c r="S1955" s="49"/>
      <c r="T1955" s="49"/>
      <c r="U1955" s="49"/>
      <c r="W1955" s="49"/>
      <c r="Z1955" s="49"/>
      <c r="AA1955" s="49"/>
      <c r="AB1955" s="49"/>
    </row>
    <row r="1956" spans="1:28" x14ac:dyDescent="0.25">
      <c r="A1956" t="s">
        <v>6086</v>
      </c>
      <c r="B1956" t="s">
        <v>1202</v>
      </c>
      <c r="C1956" t="s">
        <v>222</v>
      </c>
      <c r="D1956">
        <v>3</v>
      </c>
      <c r="E1956">
        <v>30</v>
      </c>
      <c r="F1956">
        <v>8</v>
      </c>
      <c r="I1956" s="49"/>
      <c r="J1956">
        <v>2</v>
      </c>
      <c r="K1956">
        <v>1</v>
      </c>
      <c r="L1956">
        <v>2</v>
      </c>
      <c r="M1956" s="49" t="s">
        <v>3856</v>
      </c>
      <c r="N1956" s="49" t="s">
        <v>6083</v>
      </c>
      <c r="O1956" s="49" t="s">
        <v>3882</v>
      </c>
      <c r="P1956">
        <v>6</v>
      </c>
      <c r="Q1956" t="s">
        <v>6087</v>
      </c>
      <c r="S1956" s="49"/>
      <c r="T1956" s="49"/>
      <c r="U1956" s="49"/>
      <c r="W1956" s="49"/>
      <c r="Z1956" s="49"/>
      <c r="AA1956" s="49"/>
      <c r="AB1956" s="49"/>
    </row>
    <row r="1957" spans="1:28" x14ac:dyDescent="0.25">
      <c r="A1957" t="s">
        <v>6088</v>
      </c>
      <c r="B1957" t="s">
        <v>1202</v>
      </c>
      <c r="C1957" t="s">
        <v>1534</v>
      </c>
      <c r="D1957">
        <v>1</v>
      </c>
      <c r="E1957">
        <v>150</v>
      </c>
      <c r="G1957">
        <v>79.800000000000011</v>
      </c>
      <c r="I1957" s="49"/>
      <c r="M1957" s="49"/>
      <c r="N1957" s="49"/>
      <c r="O1957" s="49" t="s">
        <v>6089</v>
      </c>
      <c r="P1957">
        <v>6</v>
      </c>
      <c r="Q1957" t="s">
        <v>6090</v>
      </c>
      <c r="S1957" s="49"/>
      <c r="T1957" s="49"/>
      <c r="U1957" s="49"/>
      <c r="W1957" s="49"/>
      <c r="Z1957" s="49"/>
      <c r="AA1957" s="49"/>
      <c r="AB1957" s="49"/>
    </row>
    <row r="1958" spans="1:28" x14ac:dyDescent="0.25">
      <c r="A1958" t="s">
        <v>6091</v>
      </c>
      <c r="B1958" t="s">
        <v>1202</v>
      </c>
      <c r="C1958" t="s">
        <v>1534</v>
      </c>
      <c r="D1958">
        <v>2</v>
      </c>
      <c r="E1958">
        <v>150</v>
      </c>
      <c r="G1958">
        <v>70.199999999999989</v>
      </c>
      <c r="I1958" s="49"/>
      <c r="M1958" s="49"/>
      <c r="N1958" s="49"/>
      <c r="O1958" s="49" t="s">
        <v>6092</v>
      </c>
      <c r="P1958">
        <v>6</v>
      </c>
      <c r="Q1958" t="s">
        <v>6093</v>
      </c>
      <c r="S1958" s="49"/>
      <c r="T1958" s="49"/>
      <c r="U1958" s="49"/>
      <c r="W1958" s="49"/>
      <c r="Z1958" s="49"/>
      <c r="AA1958" s="49"/>
      <c r="AB1958" s="49"/>
    </row>
    <row r="1959" spans="1:28" x14ac:dyDescent="0.25">
      <c r="A1959" t="s">
        <v>6094</v>
      </c>
      <c r="B1959" t="s">
        <v>1202</v>
      </c>
      <c r="C1959" t="s">
        <v>1534</v>
      </c>
      <c r="D1959">
        <v>3</v>
      </c>
      <c r="E1959">
        <v>150</v>
      </c>
      <c r="G1959">
        <v>49.8</v>
      </c>
      <c r="I1959" s="49"/>
      <c r="M1959" s="49"/>
      <c r="N1959" s="49"/>
      <c r="O1959" s="49" t="s">
        <v>6095</v>
      </c>
      <c r="P1959">
        <v>6</v>
      </c>
      <c r="Q1959" t="s">
        <v>6096</v>
      </c>
      <c r="S1959" s="49"/>
      <c r="T1959" s="49"/>
      <c r="U1959" s="49"/>
      <c r="W1959" s="49"/>
      <c r="Z1959" s="49"/>
      <c r="AA1959" s="49"/>
      <c r="AB1959" s="49"/>
    </row>
    <row r="1960" spans="1:28" x14ac:dyDescent="0.25">
      <c r="A1960" t="s">
        <v>6097</v>
      </c>
      <c r="B1960" t="s">
        <v>1202</v>
      </c>
      <c r="C1960" t="s">
        <v>363</v>
      </c>
      <c r="D1960">
        <v>2</v>
      </c>
      <c r="G1960">
        <v>45</v>
      </c>
      <c r="H1960">
        <v>0.1</v>
      </c>
      <c r="I1960" s="49" t="s">
        <v>3957</v>
      </c>
      <c r="M1960" s="49"/>
      <c r="N1960" s="49"/>
      <c r="O1960" s="49" t="s">
        <v>6098</v>
      </c>
      <c r="P1960">
        <v>6</v>
      </c>
      <c r="Q1960" t="s">
        <v>6099</v>
      </c>
      <c r="S1960" s="49"/>
      <c r="T1960" s="49"/>
      <c r="U1960" s="49"/>
      <c r="W1960" s="49"/>
      <c r="Z1960" s="49"/>
      <c r="AA1960" s="49"/>
      <c r="AB1960" s="49"/>
    </row>
    <row r="1961" spans="1:28" x14ac:dyDescent="0.25">
      <c r="A1961" t="s">
        <v>6100</v>
      </c>
      <c r="B1961" t="s">
        <v>1202</v>
      </c>
      <c r="C1961" t="s">
        <v>363</v>
      </c>
      <c r="D1961">
        <v>3</v>
      </c>
      <c r="G1961">
        <v>45</v>
      </c>
      <c r="H1961">
        <v>0.1</v>
      </c>
      <c r="I1961" s="49" t="s">
        <v>3957</v>
      </c>
      <c r="M1961" s="49"/>
      <c r="N1961" s="49"/>
      <c r="O1961" s="49" t="s">
        <v>6098</v>
      </c>
      <c r="P1961">
        <v>6</v>
      </c>
      <c r="Q1961" t="s">
        <v>6101</v>
      </c>
      <c r="S1961" s="49"/>
      <c r="T1961" s="49"/>
      <c r="U1961" s="49"/>
      <c r="W1961" s="49"/>
      <c r="Z1961" s="49"/>
      <c r="AA1961" s="49"/>
      <c r="AB1961" s="49"/>
    </row>
    <row r="1962" spans="1:28" x14ac:dyDescent="0.25">
      <c r="A1962" t="s">
        <v>6102</v>
      </c>
      <c r="B1962" t="s">
        <v>1202</v>
      </c>
      <c r="C1962" t="s">
        <v>363</v>
      </c>
      <c r="D1962">
        <v>4</v>
      </c>
      <c r="G1962">
        <v>45</v>
      </c>
      <c r="H1962">
        <v>0.1</v>
      </c>
      <c r="I1962" s="49" t="s">
        <v>3957</v>
      </c>
      <c r="M1962" s="49"/>
      <c r="N1962" s="49"/>
      <c r="O1962" s="49" t="s">
        <v>6098</v>
      </c>
      <c r="P1962">
        <v>6</v>
      </c>
      <c r="Q1962" t="s">
        <v>6103</v>
      </c>
      <c r="S1962" s="49"/>
      <c r="T1962" s="49"/>
      <c r="U1962" s="49"/>
      <c r="W1962" s="49"/>
      <c r="Z1962" s="49"/>
      <c r="AA1962" s="49"/>
      <c r="AB1962" s="49"/>
    </row>
    <row r="1963" spans="1:28" x14ac:dyDescent="0.25">
      <c r="A1963" t="s">
        <v>6104</v>
      </c>
      <c r="B1963" t="s">
        <v>1202</v>
      </c>
      <c r="C1963" t="s">
        <v>363</v>
      </c>
      <c r="D1963">
        <v>5</v>
      </c>
      <c r="G1963">
        <v>45</v>
      </c>
      <c r="H1963">
        <v>0.1</v>
      </c>
      <c r="I1963" s="49" t="s">
        <v>3957</v>
      </c>
      <c r="M1963" s="49"/>
      <c r="N1963" s="49"/>
      <c r="O1963" s="49" t="s">
        <v>6098</v>
      </c>
      <c r="P1963">
        <v>6</v>
      </c>
      <c r="Q1963" t="s">
        <v>6105</v>
      </c>
      <c r="S1963" s="49"/>
      <c r="T1963" s="49"/>
      <c r="U1963" s="49"/>
      <c r="W1963" s="49"/>
      <c r="Z1963" s="49"/>
      <c r="AA1963" s="49"/>
      <c r="AB1963" s="49"/>
    </row>
    <row r="1964" spans="1:28" x14ac:dyDescent="0.25">
      <c r="A1964" t="s">
        <v>6106</v>
      </c>
      <c r="B1964" t="s">
        <v>1202</v>
      </c>
      <c r="C1964" t="s">
        <v>363</v>
      </c>
      <c r="D1964">
        <v>6</v>
      </c>
      <c r="G1964">
        <v>45</v>
      </c>
      <c r="H1964">
        <v>0.1</v>
      </c>
      <c r="I1964" s="49" t="s">
        <v>3957</v>
      </c>
      <c r="M1964" s="49"/>
      <c r="N1964" s="49"/>
      <c r="O1964" s="49" t="s">
        <v>6098</v>
      </c>
      <c r="P1964">
        <v>6</v>
      </c>
      <c r="Q1964" t="s">
        <v>1204</v>
      </c>
      <c r="S1964" s="49"/>
      <c r="T1964" s="49"/>
      <c r="U1964" s="49"/>
      <c r="W1964" s="49"/>
      <c r="Z1964" s="49"/>
      <c r="AA1964" s="49"/>
      <c r="AB1964" s="49"/>
    </row>
    <row r="1965" spans="1:28" x14ac:dyDescent="0.25">
      <c r="A1965" t="s">
        <v>6107</v>
      </c>
      <c r="B1965" t="s">
        <v>1205</v>
      </c>
      <c r="C1965" t="s">
        <v>363</v>
      </c>
      <c r="D1965">
        <v>1</v>
      </c>
      <c r="G1965">
        <v>360</v>
      </c>
      <c r="H1965">
        <v>0.6</v>
      </c>
      <c r="I1965" s="49" t="s">
        <v>3957</v>
      </c>
      <c r="M1965" s="49"/>
      <c r="N1965" s="49"/>
      <c r="O1965" s="49" t="s">
        <v>6108</v>
      </c>
      <c r="P1965">
        <v>7</v>
      </c>
      <c r="Q1965" t="s">
        <v>1207</v>
      </c>
      <c r="S1965" s="49"/>
      <c r="T1965" s="49"/>
      <c r="U1965" s="49"/>
      <c r="W1965" s="49"/>
      <c r="Z1965" s="49"/>
      <c r="AA1965" s="49"/>
      <c r="AB1965" s="49"/>
    </row>
    <row r="1966" spans="1:28" x14ac:dyDescent="0.25">
      <c r="A1966" t="s">
        <v>6109</v>
      </c>
      <c r="B1966" t="s">
        <v>1205</v>
      </c>
      <c r="C1966" t="s">
        <v>394</v>
      </c>
      <c r="D1966">
        <v>1</v>
      </c>
      <c r="E1966">
        <v>0</v>
      </c>
      <c r="F1966">
        <v>12</v>
      </c>
      <c r="I1966" s="49"/>
      <c r="M1966" s="49"/>
      <c r="N1966" s="49"/>
      <c r="O1966" s="49" t="s">
        <v>3073</v>
      </c>
      <c r="P1966">
        <v>7</v>
      </c>
      <c r="Q1966" t="s">
        <v>6110</v>
      </c>
      <c r="S1966" s="49"/>
      <c r="T1966" s="49"/>
      <c r="U1966" s="49"/>
      <c r="W1966" s="49"/>
      <c r="Z1966" s="49"/>
      <c r="AA1966" s="49"/>
      <c r="AB1966" s="49"/>
    </row>
    <row r="1967" spans="1:28" x14ac:dyDescent="0.25">
      <c r="A1967" t="s">
        <v>6111</v>
      </c>
      <c r="B1967" t="s">
        <v>1205</v>
      </c>
      <c r="C1967" t="s">
        <v>403</v>
      </c>
      <c r="D1967">
        <v>1</v>
      </c>
      <c r="E1967">
        <v>0</v>
      </c>
      <c r="F1967">
        <v>8</v>
      </c>
      <c r="I1967" s="49"/>
      <c r="M1967" s="49"/>
      <c r="N1967" s="49"/>
      <c r="O1967" s="49" t="s">
        <v>2818</v>
      </c>
      <c r="P1967">
        <v>7</v>
      </c>
      <c r="Q1967" t="s">
        <v>6112</v>
      </c>
      <c r="S1967" s="49"/>
      <c r="T1967" s="49"/>
      <c r="U1967" s="49"/>
      <c r="W1967" s="49"/>
      <c r="Z1967" s="49"/>
      <c r="AA1967" s="49"/>
      <c r="AB1967" s="49"/>
    </row>
    <row r="1968" spans="1:28" x14ac:dyDescent="0.25">
      <c r="A1968" t="s">
        <v>6113</v>
      </c>
      <c r="B1968" t="s">
        <v>1205</v>
      </c>
      <c r="C1968" t="s">
        <v>403</v>
      </c>
      <c r="D1968">
        <v>2</v>
      </c>
      <c r="E1968">
        <v>0</v>
      </c>
      <c r="F1968">
        <v>8</v>
      </c>
      <c r="I1968" s="49"/>
      <c r="M1968" s="49"/>
      <c r="N1968" s="49"/>
      <c r="O1968" s="49" t="s">
        <v>2818</v>
      </c>
      <c r="P1968">
        <v>7</v>
      </c>
      <c r="Q1968" t="s">
        <v>6114</v>
      </c>
      <c r="S1968" s="49"/>
      <c r="T1968" s="49"/>
      <c r="U1968" s="49"/>
      <c r="W1968" s="49"/>
      <c r="Z1968" s="49"/>
      <c r="AA1968" s="49"/>
      <c r="AB1968" s="49"/>
    </row>
    <row r="1969" spans="1:28" x14ac:dyDescent="0.25">
      <c r="A1969" t="s">
        <v>6115</v>
      </c>
      <c r="B1969" t="s">
        <v>1205</v>
      </c>
      <c r="C1969" t="s">
        <v>394</v>
      </c>
      <c r="D1969">
        <v>2</v>
      </c>
      <c r="E1969">
        <v>0</v>
      </c>
      <c r="F1969">
        <v>12</v>
      </c>
      <c r="I1969" s="49"/>
      <c r="M1969" s="49"/>
      <c r="N1969" s="49"/>
      <c r="O1969" s="49" t="s">
        <v>3073</v>
      </c>
      <c r="P1969">
        <v>7</v>
      </c>
      <c r="Q1969" t="s">
        <v>6116</v>
      </c>
      <c r="S1969" s="49"/>
      <c r="T1969" s="49"/>
      <c r="U1969" s="49"/>
      <c r="W1969" s="49"/>
      <c r="Z1969" s="49"/>
      <c r="AA1969" s="49"/>
      <c r="AB1969" s="49"/>
    </row>
    <row r="1970" spans="1:28" x14ac:dyDescent="0.25">
      <c r="A1970" t="s">
        <v>6117</v>
      </c>
      <c r="B1970" t="s">
        <v>1205</v>
      </c>
      <c r="C1970" t="s">
        <v>403</v>
      </c>
      <c r="D1970">
        <v>3</v>
      </c>
      <c r="E1970">
        <v>0</v>
      </c>
      <c r="F1970">
        <v>8</v>
      </c>
      <c r="I1970" s="49"/>
      <c r="M1970" s="49"/>
      <c r="N1970" s="49"/>
      <c r="O1970" s="49" t="s">
        <v>2818</v>
      </c>
      <c r="P1970">
        <v>7</v>
      </c>
      <c r="Q1970" t="s">
        <v>6118</v>
      </c>
      <c r="S1970" s="49"/>
      <c r="T1970" s="49"/>
      <c r="U1970" s="49"/>
      <c r="W1970" s="49"/>
      <c r="Z1970" s="49"/>
      <c r="AA1970" s="49"/>
      <c r="AB1970" s="49"/>
    </row>
    <row r="1971" spans="1:28" x14ac:dyDescent="0.25">
      <c r="A1971" t="s">
        <v>6119</v>
      </c>
      <c r="B1971" t="s">
        <v>1205</v>
      </c>
      <c r="C1971" t="s">
        <v>1</v>
      </c>
      <c r="D1971">
        <v>1</v>
      </c>
      <c r="E1971">
        <v>150</v>
      </c>
      <c r="G1971">
        <v>60</v>
      </c>
      <c r="I1971" s="49"/>
      <c r="M1971" s="49"/>
      <c r="N1971" s="49"/>
      <c r="O1971" s="49" t="s">
        <v>6120</v>
      </c>
      <c r="P1971">
        <v>7</v>
      </c>
      <c r="Q1971" t="s">
        <v>6121</v>
      </c>
      <c r="S1971" s="49"/>
      <c r="T1971" s="49"/>
      <c r="U1971" s="49"/>
      <c r="W1971" s="49"/>
      <c r="Z1971" s="49"/>
      <c r="AA1971" s="49"/>
      <c r="AB1971" s="49"/>
    </row>
    <row r="1972" spans="1:28" x14ac:dyDescent="0.25">
      <c r="A1972" t="s">
        <v>6122</v>
      </c>
      <c r="B1972" t="s">
        <v>1205</v>
      </c>
      <c r="C1972" t="s">
        <v>1</v>
      </c>
      <c r="D1972">
        <v>2</v>
      </c>
      <c r="E1972">
        <v>150</v>
      </c>
      <c r="G1972">
        <v>60</v>
      </c>
      <c r="I1972" s="49"/>
      <c r="M1972" s="49"/>
      <c r="N1972" s="49"/>
      <c r="O1972" s="49" t="s">
        <v>6123</v>
      </c>
      <c r="P1972">
        <v>7</v>
      </c>
      <c r="Q1972" t="s">
        <v>6124</v>
      </c>
      <c r="S1972" s="49"/>
      <c r="T1972" s="49"/>
      <c r="U1972" s="49"/>
      <c r="W1972" s="49"/>
      <c r="Z1972" s="49"/>
      <c r="AA1972" s="49"/>
      <c r="AB1972" s="49"/>
    </row>
    <row r="1973" spans="1:28" x14ac:dyDescent="0.25">
      <c r="A1973" t="s">
        <v>6125</v>
      </c>
      <c r="B1973" t="s">
        <v>1205</v>
      </c>
      <c r="C1973" t="s">
        <v>1</v>
      </c>
      <c r="D1973">
        <v>3</v>
      </c>
      <c r="E1973">
        <v>150</v>
      </c>
      <c r="G1973">
        <v>60</v>
      </c>
      <c r="I1973" s="49"/>
      <c r="M1973" s="49"/>
      <c r="N1973" s="49"/>
      <c r="O1973" s="49" t="s">
        <v>6123</v>
      </c>
      <c r="P1973">
        <v>7</v>
      </c>
      <c r="Q1973" t="s">
        <v>6126</v>
      </c>
      <c r="S1973" s="49"/>
      <c r="T1973" s="49"/>
      <c r="U1973" s="49"/>
      <c r="W1973" s="49"/>
      <c r="Z1973" s="49"/>
      <c r="AA1973" s="49"/>
      <c r="AB1973" s="49"/>
    </row>
    <row r="1974" spans="1:28" x14ac:dyDescent="0.25">
      <c r="A1974" t="s">
        <v>6127</v>
      </c>
      <c r="B1974" t="s">
        <v>1205</v>
      </c>
      <c r="C1974" t="s">
        <v>1</v>
      </c>
      <c r="D1974">
        <v>4</v>
      </c>
      <c r="E1974">
        <v>150</v>
      </c>
      <c r="G1974">
        <v>49.199999999999996</v>
      </c>
      <c r="I1974" s="49"/>
      <c r="M1974" s="49"/>
      <c r="N1974" s="49"/>
      <c r="O1974" s="49" t="s">
        <v>6123</v>
      </c>
      <c r="P1974">
        <v>7</v>
      </c>
      <c r="Q1974" t="s">
        <v>6128</v>
      </c>
      <c r="S1974" s="49"/>
      <c r="T1974" s="49"/>
      <c r="U1974" s="49"/>
      <c r="W1974" s="49"/>
      <c r="Z1974" s="49"/>
      <c r="AA1974" s="49"/>
      <c r="AB1974" s="49"/>
    </row>
    <row r="1975" spans="1:28" x14ac:dyDescent="0.25">
      <c r="A1975" t="s">
        <v>6129</v>
      </c>
      <c r="B1975" t="s">
        <v>1205</v>
      </c>
      <c r="C1975" t="s">
        <v>1</v>
      </c>
      <c r="D1975">
        <v>5</v>
      </c>
      <c r="E1975">
        <v>150</v>
      </c>
      <c r="G1975">
        <v>45</v>
      </c>
      <c r="I1975" s="49"/>
      <c r="M1975" s="49"/>
      <c r="N1975" s="49"/>
      <c r="O1975" s="49" t="s">
        <v>6123</v>
      </c>
      <c r="P1975">
        <v>7</v>
      </c>
      <c r="Q1975" t="s">
        <v>6130</v>
      </c>
      <c r="S1975" s="49"/>
      <c r="T1975" s="49"/>
      <c r="U1975" s="49"/>
      <c r="W1975" s="49"/>
      <c r="Z1975" s="49"/>
      <c r="AA1975" s="49"/>
      <c r="AB1975" s="49"/>
    </row>
    <row r="1976" spans="1:28" x14ac:dyDescent="0.25">
      <c r="A1976" t="s">
        <v>6131</v>
      </c>
      <c r="B1976" t="s">
        <v>1205</v>
      </c>
      <c r="C1976" t="s">
        <v>32</v>
      </c>
      <c r="D1976">
        <v>1</v>
      </c>
      <c r="E1976">
        <v>200</v>
      </c>
      <c r="F1976">
        <v>7</v>
      </c>
      <c r="I1976" s="49"/>
      <c r="J1976">
        <v>2</v>
      </c>
      <c r="K1976">
        <v>1</v>
      </c>
      <c r="L1976">
        <v>1</v>
      </c>
      <c r="M1976" s="49" t="s">
        <v>3856</v>
      </c>
      <c r="N1976" s="49"/>
      <c r="O1976" s="49" t="s">
        <v>6132</v>
      </c>
      <c r="P1976">
        <v>7</v>
      </c>
      <c r="Q1976" t="s">
        <v>6133</v>
      </c>
      <c r="S1976" s="49"/>
      <c r="T1976" s="49"/>
      <c r="U1976" s="49"/>
      <c r="W1976" s="49"/>
      <c r="Z1976" s="49"/>
      <c r="AA1976" s="49"/>
      <c r="AB1976" s="49"/>
    </row>
    <row r="1977" spans="1:28" x14ac:dyDescent="0.25">
      <c r="A1977" t="s">
        <v>6134</v>
      </c>
      <c r="B1977" t="s">
        <v>1205</v>
      </c>
      <c r="C1977" t="s">
        <v>32</v>
      </c>
      <c r="D1977">
        <v>2</v>
      </c>
      <c r="E1977">
        <v>205</v>
      </c>
      <c r="F1977">
        <v>6</v>
      </c>
      <c r="I1977" s="49"/>
      <c r="J1977">
        <v>2</v>
      </c>
      <c r="K1977">
        <v>1</v>
      </c>
      <c r="L1977">
        <v>1</v>
      </c>
      <c r="M1977" s="49" t="s">
        <v>610</v>
      </c>
      <c r="N1977" s="49"/>
      <c r="O1977" s="49" t="s">
        <v>6135</v>
      </c>
      <c r="P1977">
        <v>7</v>
      </c>
      <c r="Q1977" t="s">
        <v>6136</v>
      </c>
      <c r="S1977" s="49"/>
      <c r="T1977" s="49"/>
      <c r="U1977" s="49"/>
      <c r="W1977" s="49"/>
      <c r="Z1977" s="49"/>
      <c r="AA1977" s="49"/>
      <c r="AB1977" s="49"/>
    </row>
    <row r="1978" spans="1:28" x14ac:dyDescent="0.25">
      <c r="A1978" t="s">
        <v>6137</v>
      </c>
      <c r="B1978" t="s">
        <v>1205</v>
      </c>
      <c r="C1978" t="s">
        <v>32</v>
      </c>
      <c r="D1978">
        <v>3</v>
      </c>
      <c r="E1978">
        <v>210</v>
      </c>
      <c r="F1978">
        <v>5</v>
      </c>
      <c r="I1978" s="49"/>
      <c r="J1978">
        <v>2</v>
      </c>
      <c r="K1978">
        <v>1</v>
      </c>
      <c r="L1978">
        <v>1</v>
      </c>
      <c r="M1978" s="49" t="s">
        <v>610</v>
      </c>
      <c r="N1978" s="49"/>
      <c r="O1978" s="49" t="s">
        <v>6135</v>
      </c>
      <c r="P1978">
        <v>7</v>
      </c>
      <c r="Q1978" t="s">
        <v>6138</v>
      </c>
      <c r="S1978" s="49"/>
      <c r="T1978" s="49"/>
      <c r="U1978" s="49"/>
      <c r="W1978" s="49"/>
      <c r="Z1978" s="49"/>
      <c r="AA1978" s="49"/>
      <c r="AB1978" s="49"/>
    </row>
    <row r="1979" spans="1:28" x14ac:dyDescent="0.25">
      <c r="A1979" t="s">
        <v>6139</v>
      </c>
      <c r="B1979" t="s">
        <v>1205</v>
      </c>
      <c r="C1979" t="s">
        <v>32</v>
      </c>
      <c r="D1979">
        <v>4</v>
      </c>
      <c r="E1979">
        <v>210</v>
      </c>
      <c r="F1979">
        <v>5</v>
      </c>
      <c r="I1979" s="49"/>
      <c r="J1979">
        <v>2</v>
      </c>
      <c r="K1979">
        <v>1</v>
      </c>
      <c r="L1979">
        <v>1</v>
      </c>
      <c r="M1979" s="49" t="s">
        <v>610</v>
      </c>
      <c r="N1979" s="49"/>
      <c r="O1979" s="49" t="s">
        <v>6135</v>
      </c>
      <c r="P1979">
        <v>7</v>
      </c>
      <c r="Q1979" t="s">
        <v>6140</v>
      </c>
      <c r="S1979" s="49"/>
      <c r="T1979" s="49"/>
      <c r="U1979" s="49"/>
      <c r="W1979" s="49"/>
      <c r="Z1979" s="49"/>
      <c r="AA1979" s="49"/>
      <c r="AB1979" s="49"/>
    </row>
    <row r="1980" spans="1:28" x14ac:dyDescent="0.25">
      <c r="A1980" t="s">
        <v>6141</v>
      </c>
      <c r="B1980" t="s">
        <v>1205</v>
      </c>
      <c r="C1980" t="s">
        <v>24</v>
      </c>
      <c r="D1980">
        <v>1</v>
      </c>
      <c r="E1980">
        <v>0</v>
      </c>
      <c r="F1980">
        <v>8</v>
      </c>
      <c r="I1980" s="49"/>
      <c r="J1980">
        <v>2</v>
      </c>
      <c r="K1980">
        <v>2</v>
      </c>
      <c r="L1980">
        <v>1</v>
      </c>
      <c r="M1980" s="49" t="s">
        <v>3856</v>
      </c>
      <c r="N1980" s="49"/>
      <c r="O1980" s="49" t="s">
        <v>6142</v>
      </c>
      <c r="P1980">
        <v>7</v>
      </c>
      <c r="Q1980" t="s">
        <v>6143</v>
      </c>
      <c r="S1980" s="49"/>
      <c r="T1980" s="49"/>
      <c r="U1980" s="49"/>
      <c r="W1980" s="49"/>
      <c r="Z1980" s="49"/>
      <c r="AA1980" s="49"/>
      <c r="AB1980" s="49"/>
    </row>
    <row r="1981" spans="1:28" x14ac:dyDescent="0.25">
      <c r="A1981" t="s">
        <v>6144</v>
      </c>
      <c r="B1981" t="s">
        <v>1205</v>
      </c>
      <c r="C1981" t="s">
        <v>24</v>
      </c>
      <c r="D1981">
        <v>2</v>
      </c>
      <c r="E1981">
        <v>0</v>
      </c>
      <c r="F1981">
        <v>8</v>
      </c>
      <c r="I1981" s="49"/>
      <c r="J1981">
        <v>2</v>
      </c>
      <c r="K1981">
        <v>2</v>
      </c>
      <c r="L1981">
        <v>1</v>
      </c>
      <c r="M1981" s="49" t="s">
        <v>3856</v>
      </c>
      <c r="N1981" s="49"/>
      <c r="O1981" s="49" t="s">
        <v>6142</v>
      </c>
      <c r="P1981">
        <v>7</v>
      </c>
      <c r="Q1981" t="s">
        <v>6145</v>
      </c>
      <c r="S1981" s="49"/>
      <c r="T1981" s="49"/>
      <c r="U1981" s="49"/>
      <c r="W1981" s="49"/>
      <c r="Z1981" s="49"/>
      <c r="AA1981" s="49"/>
      <c r="AB1981" s="49"/>
    </row>
    <row r="1982" spans="1:28" x14ac:dyDescent="0.25">
      <c r="A1982" t="s">
        <v>6146</v>
      </c>
      <c r="B1982" t="s">
        <v>1205</v>
      </c>
      <c r="C1982" t="s">
        <v>24</v>
      </c>
      <c r="D1982">
        <v>3</v>
      </c>
      <c r="E1982">
        <v>0</v>
      </c>
      <c r="F1982">
        <v>6</v>
      </c>
      <c r="I1982" s="49"/>
      <c r="J1982">
        <v>2</v>
      </c>
      <c r="K1982">
        <v>2</v>
      </c>
      <c r="L1982">
        <v>1</v>
      </c>
      <c r="M1982" s="49" t="s">
        <v>3856</v>
      </c>
      <c r="N1982" s="49"/>
      <c r="O1982" s="49" t="s">
        <v>6147</v>
      </c>
      <c r="P1982">
        <v>7</v>
      </c>
      <c r="Q1982" t="s">
        <v>6148</v>
      </c>
      <c r="S1982" s="49"/>
      <c r="T1982" s="49"/>
      <c r="U1982" s="49"/>
      <c r="W1982" s="49"/>
      <c r="Z1982" s="49"/>
      <c r="AA1982" s="49"/>
      <c r="AB1982" s="49"/>
    </row>
    <row r="1983" spans="1:28" x14ac:dyDescent="0.25">
      <c r="A1983" t="s">
        <v>6149</v>
      </c>
      <c r="B1983" t="s">
        <v>1205</v>
      </c>
      <c r="C1983" t="s">
        <v>96</v>
      </c>
      <c r="D1983">
        <v>1</v>
      </c>
      <c r="E1983">
        <v>25</v>
      </c>
      <c r="F1983">
        <v>8</v>
      </c>
      <c r="I1983" s="49"/>
      <c r="J1983">
        <v>2</v>
      </c>
      <c r="K1983">
        <v>2</v>
      </c>
      <c r="L1983">
        <v>2</v>
      </c>
      <c r="M1983" s="49" t="s">
        <v>2289</v>
      </c>
      <c r="N1983" s="49"/>
      <c r="O1983" s="49" t="s">
        <v>6150</v>
      </c>
      <c r="P1983">
        <v>7</v>
      </c>
      <c r="Q1983" t="s">
        <v>6151</v>
      </c>
      <c r="S1983" s="49"/>
      <c r="T1983" s="49"/>
      <c r="U1983" s="49"/>
      <c r="W1983" s="49"/>
      <c r="Z1983" s="49"/>
      <c r="AA1983" s="49"/>
      <c r="AB1983" s="49"/>
    </row>
    <row r="1984" spans="1:28" x14ac:dyDescent="0.25">
      <c r="A1984" t="s">
        <v>6152</v>
      </c>
      <c r="B1984" t="s">
        <v>1205</v>
      </c>
      <c r="C1984" t="s">
        <v>96</v>
      </c>
      <c r="D1984">
        <v>2</v>
      </c>
      <c r="E1984">
        <v>30</v>
      </c>
      <c r="F1984">
        <v>8</v>
      </c>
      <c r="I1984" s="49"/>
      <c r="J1984">
        <v>2</v>
      </c>
      <c r="K1984">
        <v>2</v>
      </c>
      <c r="L1984">
        <v>2</v>
      </c>
      <c r="M1984" s="49" t="s">
        <v>2289</v>
      </c>
      <c r="N1984" s="49"/>
      <c r="O1984" s="49" t="s">
        <v>6150</v>
      </c>
      <c r="P1984">
        <v>7</v>
      </c>
      <c r="Q1984" t="s">
        <v>6153</v>
      </c>
      <c r="S1984" s="49"/>
      <c r="T1984" s="49"/>
      <c r="U1984" s="49"/>
      <c r="W1984" s="49"/>
      <c r="Z1984" s="49"/>
      <c r="AA1984" s="49"/>
      <c r="AB1984" s="49"/>
    </row>
    <row r="1985" spans="1:28" x14ac:dyDescent="0.25">
      <c r="A1985" t="s">
        <v>6154</v>
      </c>
      <c r="B1985" t="s">
        <v>1205</v>
      </c>
      <c r="C1985" t="s">
        <v>96</v>
      </c>
      <c r="D1985">
        <v>3</v>
      </c>
      <c r="E1985">
        <v>35</v>
      </c>
      <c r="F1985">
        <v>7</v>
      </c>
      <c r="I1985" s="49"/>
      <c r="J1985">
        <v>2</v>
      </c>
      <c r="K1985">
        <v>2</v>
      </c>
      <c r="L1985">
        <v>2</v>
      </c>
      <c r="M1985" s="49" t="s">
        <v>1745</v>
      </c>
      <c r="N1985" s="49"/>
      <c r="O1985" s="49" t="s">
        <v>6155</v>
      </c>
      <c r="P1985">
        <v>7</v>
      </c>
      <c r="Q1985" t="s">
        <v>6156</v>
      </c>
      <c r="S1985" s="49"/>
      <c r="T1985" s="49"/>
      <c r="U1985" s="49"/>
      <c r="W1985" s="49"/>
      <c r="Z1985" s="49"/>
      <c r="AA1985" s="49"/>
      <c r="AB1985" s="49"/>
    </row>
    <row r="1986" spans="1:28" x14ac:dyDescent="0.25">
      <c r="A1986" t="s">
        <v>6157</v>
      </c>
      <c r="B1986" t="s">
        <v>1205</v>
      </c>
      <c r="C1986" t="s">
        <v>96</v>
      </c>
      <c r="D1986">
        <v>4</v>
      </c>
      <c r="E1986">
        <v>35</v>
      </c>
      <c r="F1986">
        <v>6</v>
      </c>
      <c r="I1986" s="49"/>
      <c r="J1986">
        <v>2</v>
      </c>
      <c r="K1986">
        <v>2</v>
      </c>
      <c r="L1986">
        <v>2</v>
      </c>
      <c r="M1986" s="49" t="s">
        <v>1745</v>
      </c>
      <c r="N1986" s="49"/>
      <c r="O1986" s="49" t="s">
        <v>6155</v>
      </c>
      <c r="P1986">
        <v>7</v>
      </c>
      <c r="Q1986" t="s">
        <v>6158</v>
      </c>
      <c r="S1986" s="49"/>
      <c r="T1986" s="49"/>
      <c r="U1986" s="49"/>
      <c r="W1986" s="49"/>
      <c r="Z1986" s="49"/>
      <c r="AA1986" s="49"/>
      <c r="AB1986" s="49"/>
    </row>
    <row r="1987" spans="1:28" x14ac:dyDescent="0.25">
      <c r="A1987" t="s">
        <v>6159</v>
      </c>
      <c r="B1987" t="s">
        <v>1205</v>
      </c>
      <c r="C1987" t="s">
        <v>217</v>
      </c>
      <c r="D1987">
        <v>1</v>
      </c>
      <c r="E1987">
        <v>15</v>
      </c>
      <c r="F1987">
        <v>12</v>
      </c>
      <c r="I1987" s="49"/>
      <c r="J1987">
        <v>3</v>
      </c>
      <c r="K1987">
        <v>1</v>
      </c>
      <c r="L1987">
        <v>3</v>
      </c>
      <c r="M1987" s="49" t="s">
        <v>618</v>
      </c>
      <c r="N1987" s="49"/>
      <c r="O1987" s="49" t="s">
        <v>2196</v>
      </c>
      <c r="P1987">
        <v>7</v>
      </c>
      <c r="Q1987" t="s">
        <v>6160</v>
      </c>
      <c r="S1987" s="49"/>
      <c r="T1987" s="49"/>
      <c r="U1987" s="49"/>
      <c r="W1987" s="49"/>
      <c r="Z1987" s="49"/>
      <c r="AA1987" s="49"/>
      <c r="AB1987" s="49"/>
    </row>
    <row r="1988" spans="1:28" x14ac:dyDescent="0.25">
      <c r="A1988" t="s">
        <v>6161</v>
      </c>
      <c r="B1988" t="s">
        <v>1205</v>
      </c>
      <c r="C1988" t="s">
        <v>217</v>
      </c>
      <c r="D1988">
        <v>2</v>
      </c>
      <c r="E1988">
        <v>17.5</v>
      </c>
      <c r="F1988">
        <v>11</v>
      </c>
      <c r="I1988" s="49"/>
      <c r="J1988">
        <v>3</v>
      </c>
      <c r="K1988">
        <v>1</v>
      </c>
      <c r="L1988">
        <v>3</v>
      </c>
      <c r="M1988" s="49" t="s">
        <v>1745</v>
      </c>
      <c r="N1988" s="49"/>
      <c r="O1988" s="49" t="s">
        <v>2355</v>
      </c>
      <c r="P1988">
        <v>7</v>
      </c>
      <c r="Q1988" t="s">
        <v>6162</v>
      </c>
      <c r="S1988" s="49"/>
      <c r="T1988" s="49"/>
      <c r="U1988" s="49"/>
      <c r="W1988" s="49"/>
      <c r="Z1988" s="49"/>
      <c r="AA1988" s="49"/>
      <c r="AB1988" s="49"/>
    </row>
    <row r="1989" spans="1:28" x14ac:dyDescent="0.25">
      <c r="A1989" t="s">
        <v>6163</v>
      </c>
      <c r="B1989" t="s">
        <v>1205</v>
      </c>
      <c r="C1989" t="s">
        <v>217</v>
      </c>
      <c r="D1989">
        <v>3</v>
      </c>
      <c r="E1989">
        <v>17.5</v>
      </c>
      <c r="F1989">
        <v>10</v>
      </c>
      <c r="I1989" s="49"/>
      <c r="J1989">
        <v>3</v>
      </c>
      <c r="K1989">
        <v>1</v>
      </c>
      <c r="L1989">
        <v>3</v>
      </c>
      <c r="M1989" s="49" t="s">
        <v>610</v>
      </c>
      <c r="N1989" s="49"/>
      <c r="O1989" s="49" t="s">
        <v>2199</v>
      </c>
      <c r="P1989">
        <v>7</v>
      </c>
      <c r="Q1989" t="s">
        <v>6164</v>
      </c>
      <c r="S1989" s="49"/>
      <c r="T1989" s="49"/>
      <c r="U1989" s="49"/>
      <c r="W1989" s="49"/>
      <c r="Z1989" s="49"/>
      <c r="AA1989" s="49"/>
      <c r="AB1989" s="49"/>
    </row>
    <row r="1990" spans="1:28" x14ac:dyDescent="0.25">
      <c r="A1990" t="s">
        <v>6165</v>
      </c>
      <c r="B1990" t="s">
        <v>1205</v>
      </c>
      <c r="C1990" t="s">
        <v>217</v>
      </c>
      <c r="D1990">
        <v>4</v>
      </c>
      <c r="E1990">
        <v>17.5</v>
      </c>
      <c r="F1990">
        <v>8</v>
      </c>
      <c r="I1990" s="49"/>
      <c r="J1990">
        <v>3</v>
      </c>
      <c r="K1990">
        <v>1</v>
      </c>
      <c r="L1990">
        <v>3</v>
      </c>
      <c r="M1990" s="49" t="s">
        <v>610</v>
      </c>
      <c r="N1990" s="49"/>
      <c r="O1990" s="49" t="s">
        <v>2199</v>
      </c>
      <c r="P1990">
        <v>7</v>
      </c>
      <c r="Q1990" t="s">
        <v>6166</v>
      </c>
      <c r="S1990" s="49"/>
      <c r="T1990" s="49"/>
      <c r="U1990" s="49"/>
      <c r="W1990" s="49"/>
      <c r="Z1990" s="49"/>
      <c r="AA1990" s="49"/>
      <c r="AB1990" s="49"/>
    </row>
    <row r="1991" spans="1:28" x14ac:dyDescent="0.25">
      <c r="A1991" t="s">
        <v>6167</v>
      </c>
      <c r="B1991" t="s">
        <v>1205</v>
      </c>
      <c r="C1991" t="s">
        <v>339</v>
      </c>
      <c r="D1991">
        <v>1</v>
      </c>
      <c r="E1991">
        <v>50</v>
      </c>
      <c r="G1991">
        <v>60</v>
      </c>
      <c r="I1991" s="49"/>
      <c r="M1991" s="49"/>
      <c r="N1991" s="49"/>
      <c r="O1991" s="49" t="s">
        <v>6168</v>
      </c>
      <c r="P1991">
        <v>7</v>
      </c>
      <c r="Q1991" t="s">
        <v>6169</v>
      </c>
      <c r="S1991" s="49"/>
      <c r="T1991" s="49"/>
      <c r="U1991" s="49"/>
      <c r="W1991" s="49"/>
      <c r="Z1991" s="49"/>
      <c r="AA1991" s="49"/>
      <c r="AB1991" s="49"/>
    </row>
    <row r="1992" spans="1:28" x14ac:dyDescent="0.25">
      <c r="A1992" t="s">
        <v>6170</v>
      </c>
      <c r="B1992" t="s">
        <v>1205</v>
      </c>
      <c r="C1992" t="s">
        <v>339</v>
      </c>
      <c r="D1992">
        <v>2</v>
      </c>
      <c r="E1992">
        <v>50</v>
      </c>
      <c r="G1992">
        <v>60</v>
      </c>
      <c r="I1992" s="49"/>
      <c r="M1992" s="49"/>
      <c r="N1992" s="49"/>
      <c r="O1992" s="49" t="s">
        <v>6168</v>
      </c>
      <c r="P1992">
        <v>7</v>
      </c>
      <c r="Q1992" t="s">
        <v>6171</v>
      </c>
      <c r="S1992" s="49"/>
      <c r="T1992" s="49"/>
      <c r="U1992" s="49"/>
      <c r="W1992" s="49"/>
      <c r="Z1992" s="49"/>
      <c r="AA1992" s="49"/>
      <c r="AB1992" s="49"/>
    </row>
    <row r="1993" spans="1:28" x14ac:dyDescent="0.25">
      <c r="A1993" t="s">
        <v>6172</v>
      </c>
      <c r="B1993" t="s">
        <v>1205</v>
      </c>
      <c r="C1993" t="s">
        <v>339</v>
      </c>
      <c r="D1993">
        <v>3</v>
      </c>
      <c r="E1993">
        <v>50</v>
      </c>
      <c r="G1993">
        <v>60</v>
      </c>
      <c r="I1993" s="49"/>
      <c r="M1993" s="49"/>
      <c r="N1993" s="49"/>
      <c r="O1993" s="49" t="s">
        <v>6168</v>
      </c>
      <c r="P1993">
        <v>7</v>
      </c>
      <c r="Q1993" t="s">
        <v>6173</v>
      </c>
      <c r="S1993" s="49"/>
      <c r="T1993" s="49"/>
      <c r="U1993" s="49"/>
      <c r="W1993" s="49"/>
      <c r="Z1993" s="49"/>
      <c r="AA1993" s="49"/>
      <c r="AB1993" s="49"/>
    </row>
    <row r="1994" spans="1:28" x14ac:dyDescent="0.25">
      <c r="A1994" t="s">
        <v>6174</v>
      </c>
      <c r="B1994" t="s">
        <v>1205</v>
      </c>
      <c r="C1994" t="s">
        <v>334</v>
      </c>
      <c r="D1994">
        <v>1</v>
      </c>
      <c r="E1994">
        <v>0</v>
      </c>
      <c r="G1994">
        <v>60</v>
      </c>
      <c r="I1994" s="49"/>
      <c r="M1994" s="49"/>
      <c r="N1994" s="49"/>
      <c r="O1994" s="49" t="s">
        <v>6175</v>
      </c>
      <c r="P1994">
        <v>7</v>
      </c>
      <c r="Q1994" t="s">
        <v>6176</v>
      </c>
      <c r="S1994" s="49"/>
      <c r="T1994" s="49"/>
      <c r="U1994" s="49"/>
      <c r="W1994" s="49"/>
      <c r="Z1994" s="49"/>
      <c r="AA1994" s="49"/>
      <c r="AB1994" s="49"/>
    </row>
    <row r="1995" spans="1:28" x14ac:dyDescent="0.25">
      <c r="A1995" t="s">
        <v>6177</v>
      </c>
      <c r="B1995" t="s">
        <v>1205</v>
      </c>
      <c r="C1995" t="s">
        <v>334</v>
      </c>
      <c r="D1995">
        <v>2</v>
      </c>
      <c r="E1995">
        <v>0</v>
      </c>
      <c r="G1995">
        <v>60</v>
      </c>
      <c r="I1995" s="49"/>
      <c r="M1995" s="49"/>
      <c r="N1995" s="49"/>
      <c r="O1995" s="49" t="s">
        <v>6178</v>
      </c>
      <c r="P1995">
        <v>7</v>
      </c>
      <c r="Q1995" t="s">
        <v>1208</v>
      </c>
      <c r="S1995" s="49"/>
      <c r="T1995" s="49"/>
      <c r="U1995" s="49"/>
      <c r="W1995" s="49"/>
      <c r="Z1995" s="49"/>
      <c r="AA1995" s="49"/>
      <c r="AB1995" s="49"/>
    </row>
    <row r="1996" spans="1:28" x14ac:dyDescent="0.25">
      <c r="A1996" t="s">
        <v>6179</v>
      </c>
      <c r="B1996" t="s">
        <v>1209</v>
      </c>
      <c r="C1996" t="s">
        <v>363</v>
      </c>
      <c r="D1996">
        <v>1</v>
      </c>
      <c r="G1996">
        <v>360</v>
      </c>
      <c r="H1996">
        <v>0.6</v>
      </c>
      <c r="I1996" s="49" t="s">
        <v>3957</v>
      </c>
      <c r="M1996" s="49"/>
      <c r="N1996" s="49"/>
      <c r="O1996" s="49" t="s">
        <v>6180</v>
      </c>
      <c r="P1996">
        <v>7</v>
      </c>
      <c r="Q1996" t="s">
        <v>1212</v>
      </c>
      <c r="S1996" s="49"/>
      <c r="T1996" s="49"/>
      <c r="U1996" s="49"/>
      <c r="W1996" s="49"/>
      <c r="Z1996" s="49"/>
      <c r="AA1996" s="49"/>
      <c r="AB1996" s="49"/>
    </row>
    <row r="1997" spans="1:28" x14ac:dyDescent="0.25">
      <c r="A1997" t="s">
        <v>6181</v>
      </c>
      <c r="B1997" t="s">
        <v>1209</v>
      </c>
      <c r="C1997" t="s">
        <v>394</v>
      </c>
      <c r="D1997">
        <v>1</v>
      </c>
      <c r="E1997">
        <v>0</v>
      </c>
      <c r="F1997">
        <v>12</v>
      </c>
      <c r="I1997" s="49"/>
      <c r="M1997" s="49"/>
      <c r="N1997" s="49"/>
      <c r="O1997" s="49" t="s">
        <v>5736</v>
      </c>
      <c r="P1997">
        <v>7</v>
      </c>
      <c r="Q1997" t="s">
        <v>6182</v>
      </c>
      <c r="S1997" s="49"/>
      <c r="T1997" s="49"/>
      <c r="U1997" s="49"/>
      <c r="W1997" s="49"/>
      <c r="Z1997" s="49"/>
      <c r="AA1997" s="49"/>
      <c r="AB1997" s="49"/>
    </row>
    <row r="1998" spans="1:28" x14ac:dyDescent="0.25">
      <c r="A1998" t="s">
        <v>6183</v>
      </c>
      <c r="B1998" t="s">
        <v>1209</v>
      </c>
      <c r="C1998" t="s">
        <v>394</v>
      </c>
      <c r="D1998">
        <v>2</v>
      </c>
      <c r="E1998">
        <v>0</v>
      </c>
      <c r="F1998">
        <v>12</v>
      </c>
      <c r="I1998" s="49"/>
      <c r="M1998" s="49"/>
      <c r="N1998" s="49"/>
      <c r="O1998" s="49" t="s">
        <v>5736</v>
      </c>
      <c r="P1998">
        <v>7</v>
      </c>
      <c r="Q1998" t="s">
        <v>6184</v>
      </c>
      <c r="S1998" s="49"/>
      <c r="T1998" s="49"/>
      <c r="U1998" s="49"/>
      <c r="W1998" s="49"/>
      <c r="Z1998" s="49"/>
      <c r="AA1998" s="49"/>
      <c r="AB1998" s="49"/>
    </row>
    <row r="1999" spans="1:28" x14ac:dyDescent="0.25">
      <c r="A1999" t="s">
        <v>6185</v>
      </c>
      <c r="B1999" t="s">
        <v>1209</v>
      </c>
      <c r="C1999" t="s">
        <v>403</v>
      </c>
      <c r="D1999">
        <v>1</v>
      </c>
      <c r="E1999">
        <v>0</v>
      </c>
      <c r="F1999">
        <v>8</v>
      </c>
      <c r="I1999" s="49"/>
      <c r="M1999" s="49"/>
      <c r="N1999" s="49"/>
      <c r="O1999" s="49"/>
      <c r="P1999">
        <v>7</v>
      </c>
      <c r="Q1999" t="s">
        <v>6186</v>
      </c>
      <c r="S1999" s="49"/>
      <c r="T1999" s="49"/>
      <c r="U1999" s="49"/>
      <c r="W1999" s="49"/>
      <c r="Z1999" s="49"/>
      <c r="AA1999" s="49"/>
      <c r="AB1999" s="49"/>
    </row>
    <row r="2000" spans="1:28" x14ac:dyDescent="0.25">
      <c r="A2000" t="s">
        <v>6187</v>
      </c>
      <c r="B2000" t="s">
        <v>1209</v>
      </c>
      <c r="C2000" t="s">
        <v>403</v>
      </c>
      <c r="D2000">
        <v>2</v>
      </c>
      <c r="E2000">
        <v>0</v>
      </c>
      <c r="F2000">
        <v>8</v>
      </c>
      <c r="I2000" s="49"/>
      <c r="M2000" s="49"/>
      <c r="N2000" s="49"/>
      <c r="O2000" s="49"/>
      <c r="P2000">
        <v>7</v>
      </c>
      <c r="Q2000" t="s">
        <v>6188</v>
      </c>
      <c r="S2000" s="49"/>
      <c r="T2000" s="49"/>
      <c r="U2000" s="49"/>
      <c r="W2000" s="49"/>
      <c r="Z2000" s="49"/>
      <c r="AA2000" s="49"/>
      <c r="AB2000" s="49"/>
    </row>
    <row r="2001" spans="1:28" x14ac:dyDescent="0.25">
      <c r="A2001" t="s">
        <v>6189</v>
      </c>
      <c r="B2001" t="s">
        <v>1209</v>
      </c>
      <c r="C2001" t="s">
        <v>147</v>
      </c>
      <c r="D2001">
        <v>1</v>
      </c>
      <c r="E2001">
        <v>120</v>
      </c>
      <c r="F2001">
        <v>9</v>
      </c>
      <c r="I2001" s="49"/>
      <c r="J2001">
        <v>3</v>
      </c>
      <c r="K2001">
        <v>1</v>
      </c>
      <c r="M2001" s="49" t="s">
        <v>618</v>
      </c>
      <c r="N2001" s="49"/>
      <c r="O2001" s="49" t="s">
        <v>6190</v>
      </c>
      <c r="P2001">
        <v>7</v>
      </c>
      <c r="Q2001" t="s">
        <v>6191</v>
      </c>
      <c r="S2001" s="49"/>
      <c r="T2001" s="49"/>
      <c r="U2001" s="49"/>
      <c r="W2001" s="49"/>
      <c r="Z2001" s="49"/>
      <c r="AA2001" s="49"/>
      <c r="AB2001" s="49"/>
    </row>
    <row r="2002" spans="1:28" x14ac:dyDescent="0.25">
      <c r="A2002" t="s">
        <v>6192</v>
      </c>
      <c r="B2002" t="s">
        <v>1209</v>
      </c>
      <c r="C2002" t="s">
        <v>147</v>
      </c>
      <c r="D2002">
        <v>2</v>
      </c>
      <c r="E2002">
        <v>130</v>
      </c>
      <c r="F2002">
        <v>8</v>
      </c>
      <c r="I2002" s="49"/>
      <c r="J2002">
        <v>3</v>
      </c>
      <c r="K2002">
        <v>1</v>
      </c>
      <c r="M2002" s="49" t="s">
        <v>3856</v>
      </c>
      <c r="N2002" s="49"/>
      <c r="O2002" s="49" t="s">
        <v>6193</v>
      </c>
      <c r="P2002">
        <v>7</v>
      </c>
      <c r="Q2002" t="s">
        <v>6194</v>
      </c>
      <c r="S2002" s="49"/>
      <c r="T2002" s="49"/>
      <c r="U2002" s="49"/>
      <c r="W2002" s="49"/>
      <c r="Z2002" s="49"/>
      <c r="AA2002" s="49"/>
      <c r="AB2002" s="49"/>
    </row>
    <row r="2003" spans="1:28" x14ac:dyDescent="0.25">
      <c r="A2003" t="s">
        <v>6195</v>
      </c>
      <c r="B2003" t="s">
        <v>1209</v>
      </c>
      <c r="C2003" t="s">
        <v>147</v>
      </c>
      <c r="D2003">
        <v>3</v>
      </c>
      <c r="E2003">
        <v>140</v>
      </c>
      <c r="F2003">
        <v>6</v>
      </c>
      <c r="I2003" s="49"/>
      <c r="J2003">
        <v>3</v>
      </c>
      <c r="K2003">
        <v>1</v>
      </c>
      <c r="M2003" s="49" t="s">
        <v>3856</v>
      </c>
      <c r="N2003" s="49"/>
      <c r="O2003" s="49" t="s">
        <v>6193</v>
      </c>
      <c r="P2003">
        <v>7</v>
      </c>
      <c r="Q2003" t="s">
        <v>6196</v>
      </c>
      <c r="S2003" s="49"/>
      <c r="T2003" s="49"/>
      <c r="U2003" s="49"/>
      <c r="W2003" s="49"/>
      <c r="Z2003" s="49"/>
      <c r="AA2003" s="49"/>
      <c r="AB2003" s="49"/>
    </row>
    <row r="2004" spans="1:28" x14ac:dyDescent="0.25">
      <c r="A2004" t="s">
        <v>6197</v>
      </c>
      <c r="B2004" t="s">
        <v>1209</v>
      </c>
      <c r="C2004" t="s">
        <v>147</v>
      </c>
      <c r="D2004">
        <v>4</v>
      </c>
      <c r="E2004">
        <v>140</v>
      </c>
      <c r="F2004">
        <v>5</v>
      </c>
      <c r="I2004" s="49"/>
      <c r="J2004">
        <v>3</v>
      </c>
      <c r="K2004">
        <v>1</v>
      </c>
      <c r="M2004" s="49" t="s">
        <v>610</v>
      </c>
      <c r="N2004" s="49"/>
      <c r="O2004" s="49" t="s">
        <v>6198</v>
      </c>
      <c r="P2004">
        <v>7</v>
      </c>
      <c r="Q2004" t="s">
        <v>6199</v>
      </c>
      <c r="S2004" s="49"/>
      <c r="T2004" s="49"/>
      <c r="U2004" s="49"/>
      <c r="W2004" s="49"/>
      <c r="Z2004" s="49"/>
      <c r="AA2004" s="49"/>
      <c r="AB2004" s="49"/>
    </row>
    <row r="2005" spans="1:28" x14ac:dyDescent="0.25">
      <c r="A2005" t="s">
        <v>6200</v>
      </c>
      <c r="B2005" t="s">
        <v>1209</v>
      </c>
      <c r="C2005" t="s">
        <v>181</v>
      </c>
      <c r="D2005">
        <v>1</v>
      </c>
      <c r="E2005">
        <v>50</v>
      </c>
      <c r="F2005">
        <v>12</v>
      </c>
      <c r="I2005" s="49"/>
      <c r="J2005">
        <v>3</v>
      </c>
      <c r="K2005">
        <v>2</v>
      </c>
      <c r="L2005">
        <v>2</v>
      </c>
      <c r="M2005" s="49" t="s">
        <v>2289</v>
      </c>
      <c r="N2005" s="49"/>
      <c r="O2005" s="49" t="s">
        <v>6201</v>
      </c>
      <c r="P2005">
        <v>7</v>
      </c>
      <c r="Q2005" t="s">
        <v>6202</v>
      </c>
      <c r="S2005" s="49"/>
      <c r="T2005" s="49"/>
      <c r="U2005" s="49"/>
      <c r="W2005" s="49"/>
      <c r="Z2005" s="49"/>
      <c r="AA2005" s="49"/>
      <c r="AB2005" s="49"/>
    </row>
    <row r="2006" spans="1:28" x14ac:dyDescent="0.25">
      <c r="A2006" t="s">
        <v>6203</v>
      </c>
      <c r="B2006" t="s">
        <v>1209</v>
      </c>
      <c r="C2006" t="s">
        <v>181</v>
      </c>
      <c r="D2006">
        <v>2</v>
      </c>
      <c r="E2006">
        <v>75</v>
      </c>
      <c r="F2006">
        <v>10</v>
      </c>
      <c r="I2006" s="49"/>
      <c r="J2006">
        <v>2</v>
      </c>
      <c r="K2006">
        <v>1</v>
      </c>
      <c r="L2006">
        <v>2</v>
      </c>
      <c r="M2006" s="49" t="s">
        <v>2289</v>
      </c>
      <c r="N2006" s="49"/>
      <c r="O2006" s="49" t="s">
        <v>6204</v>
      </c>
      <c r="P2006">
        <v>7</v>
      </c>
      <c r="Q2006" t="s">
        <v>6205</v>
      </c>
      <c r="S2006" s="49"/>
      <c r="T2006" s="49"/>
      <c r="U2006" s="49"/>
      <c r="W2006" s="49"/>
      <c r="Z2006" s="49"/>
      <c r="AA2006" s="49"/>
      <c r="AB2006" s="49"/>
    </row>
    <row r="2007" spans="1:28" x14ac:dyDescent="0.25">
      <c r="A2007" t="s">
        <v>6206</v>
      </c>
      <c r="B2007" t="s">
        <v>1209</v>
      </c>
      <c r="C2007" t="s">
        <v>181</v>
      </c>
      <c r="D2007">
        <v>3</v>
      </c>
      <c r="E2007">
        <v>90</v>
      </c>
      <c r="F2007">
        <v>10</v>
      </c>
      <c r="I2007" s="49"/>
      <c r="J2007">
        <v>2</v>
      </c>
      <c r="K2007">
        <v>1</v>
      </c>
      <c r="L2007">
        <v>2</v>
      </c>
      <c r="M2007" s="49" t="s">
        <v>2289</v>
      </c>
      <c r="N2007" s="49"/>
      <c r="O2007" s="49" t="s">
        <v>6204</v>
      </c>
      <c r="P2007">
        <v>7</v>
      </c>
      <c r="Q2007" t="s">
        <v>6207</v>
      </c>
      <c r="S2007" s="49"/>
      <c r="T2007" s="49"/>
      <c r="U2007" s="49"/>
      <c r="W2007" s="49"/>
      <c r="Z2007" s="49"/>
      <c r="AA2007" s="49"/>
      <c r="AB2007" s="49"/>
    </row>
    <row r="2008" spans="1:28" x14ac:dyDescent="0.25">
      <c r="A2008" t="s">
        <v>6208</v>
      </c>
      <c r="B2008" t="s">
        <v>1209</v>
      </c>
      <c r="C2008" t="s">
        <v>181</v>
      </c>
      <c r="D2008">
        <v>4</v>
      </c>
      <c r="E2008">
        <v>100</v>
      </c>
      <c r="F2008">
        <v>9</v>
      </c>
      <c r="I2008" s="49"/>
      <c r="J2008">
        <v>2</v>
      </c>
      <c r="K2008">
        <v>1</v>
      </c>
      <c r="L2008">
        <v>2</v>
      </c>
      <c r="M2008" s="49" t="s">
        <v>3856</v>
      </c>
      <c r="N2008" s="49"/>
      <c r="O2008" s="49" t="s">
        <v>6209</v>
      </c>
      <c r="P2008">
        <v>7</v>
      </c>
      <c r="Q2008" t="s">
        <v>6210</v>
      </c>
      <c r="S2008" s="49"/>
      <c r="T2008" s="49"/>
      <c r="U2008" s="49"/>
      <c r="W2008" s="49"/>
      <c r="Z2008" s="49"/>
      <c r="AA2008" s="49"/>
      <c r="AB2008" s="49"/>
    </row>
    <row r="2009" spans="1:28" x14ac:dyDescent="0.25">
      <c r="A2009" t="s">
        <v>6211</v>
      </c>
      <c r="B2009" t="s">
        <v>1209</v>
      </c>
      <c r="C2009" t="s">
        <v>195</v>
      </c>
      <c r="D2009">
        <v>1</v>
      </c>
      <c r="E2009">
        <v>15</v>
      </c>
      <c r="F2009">
        <v>12</v>
      </c>
      <c r="I2009" s="49"/>
      <c r="J2009">
        <v>2</v>
      </c>
      <c r="K2009">
        <v>2</v>
      </c>
      <c r="L2009">
        <v>2</v>
      </c>
      <c r="M2009" s="49" t="s">
        <v>2289</v>
      </c>
      <c r="N2009" s="49"/>
      <c r="O2009" s="49" t="s">
        <v>6212</v>
      </c>
      <c r="P2009">
        <v>7</v>
      </c>
      <c r="Q2009" t="s">
        <v>6213</v>
      </c>
      <c r="S2009" s="49"/>
      <c r="T2009" s="49"/>
      <c r="U2009" s="49"/>
      <c r="W2009" s="49"/>
      <c r="Z2009" s="49"/>
      <c r="AA2009" s="49"/>
      <c r="AB2009" s="49"/>
    </row>
    <row r="2010" spans="1:28" x14ac:dyDescent="0.25">
      <c r="A2010" t="s">
        <v>6214</v>
      </c>
      <c r="B2010" t="s">
        <v>1209</v>
      </c>
      <c r="C2010" t="s">
        <v>195</v>
      </c>
      <c r="D2010">
        <v>2</v>
      </c>
      <c r="E2010">
        <v>20</v>
      </c>
      <c r="F2010">
        <v>15</v>
      </c>
      <c r="I2010" s="49"/>
      <c r="J2010">
        <v>2</v>
      </c>
      <c r="K2010">
        <v>2</v>
      </c>
      <c r="L2010">
        <v>2</v>
      </c>
      <c r="M2010" s="49" t="s">
        <v>2289</v>
      </c>
      <c r="N2010" s="49"/>
      <c r="O2010" s="49" t="s">
        <v>6212</v>
      </c>
      <c r="P2010">
        <v>7</v>
      </c>
      <c r="Q2010" t="s">
        <v>6215</v>
      </c>
      <c r="S2010" s="49"/>
      <c r="T2010" s="49"/>
      <c r="U2010" s="49"/>
      <c r="W2010" s="49"/>
      <c r="Z2010" s="49"/>
      <c r="AA2010" s="49"/>
      <c r="AB2010" s="49"/>
    </row>
    <row r="2011" spans="1:28" x14ac:dyDescent="0.25">
      <c r="A2011" t="s">
        <v>6216</v>
      </c>
      <c r="B2011" t="s">
        <v>1209</v>
      </c>
      <c r="C2011" t="s">
        <v>195</v>
      </c>
      <c r="D2011">
        <v>3</v>
      </c>
      <c r="E2011">
        <v>25</v>
      </c>
      <c r="F2011">
        <v>13</v>
      </c>
      <c r="I2011" s="49"/>
      <c r="J2011">
        <v>2</v>
      </c>
      <c r="K2011">
        <v>2</v>
      </c>
      <c r="L2011">
        <v>2</v>
      </c>
      <c r="M2011" s="49" t="s">
        <v>3856</v>
      </c>
      <c r="N2011" s="49"/>
      <c r="O2011" s="49" t="s">
        <v>3996</v>
      </c>
      <c r="P2011">
        <v>7</v>
      </c>
      <c r="Q2011" t="s">
        <v>6217</v>
      </c>
      <c r="S2011" s="49"/>
      <c r="T2011" s="49"/>
      <c r="U2011" s="49"/>
      <c r="W2011" s="49"/>
      <c r="Z2011" s="49"/>
      <c r="AA2011" s="49"/>
      <c r="AB2011" s="49"/>
    </row>
    <row r="2012" spans="1:28" x14ac:dyDescent="0.25">
      <c r="A2012" t="s">
        <v>6218</v>
      </c>
      <c r="B2012" t="s">
        <v>1209</v>
      </c>
      <c r="C2012" t="s">
        <v>217</v>
      </c>
      <c r="D2012">
        <v>1</v>
      </c>
      <c r="E2012">
        <v>17.5</v>
      </c>
      <c r="F2012">
        <v>12</v>
      </c>
      <c r="I2012" s="49"/>
      <c r="J2012">
        <v>3</v>
      </c>
      <c r="K2012">
        <v>1</v>
      </c>
      <c r="L2012">
        <v>3</v>
      </c>
      <c r="M2012" s="49" t="s">
        <v>2289</v>
      </c>
      <c r="N2012" s="49"/>
      <c r="O2012" s="49" t="s">
        <v>6219</v>
      </c>
      <c r="P2012">
        <v>7</v>
      </c>
      <c r="Q2012" t="s">
        <v>6220</v>
      </c>
      <c r="S2012" s="49"/>
      <c r="T2012" s="49"/>
      <c r="U2012" s="49"/>
      <c r="W2012" s="49"/>
      <c r="Z2012" s="49"/>
      <c r="AA2012" s="49"/>
      <c r="AB2012" s="49"/>
    </row>
    <row r="2013" spans="1:28" x14ac:dyDescent="0.25">
      <c r="A2013" t="s">
        <v>6221</v>
      </c>
      <c r="B2013" t="s">
        <v>1209</v>
      </c>
      <c r="C2013" t="s">
        <v>217</v>
      </c>
      <c r="D2013">
        <v>2</v>
      </c>
      <c r="E2013">
        <v>20</v>
      </c>
      <c r="F2013">
        <v>10</v>
      </c>
      <c r="I2013" s="49"/>
      <c r="J2013">
        <v>3</v>
      </c>
      <c r="K2013">
        <v>1</v>
      </c>
      <c r="L2013">
        <v>3</v>
      </c>
      <c r="M2013" s="49" t="s">
        <v>1745</v>
      </c>
      <c r="N2013" s="49"/>
      <c r="O2013" s="49" t="s">
        <v>6222</v>
      </c>
      <c r="P2013">
        <v>7</v>
      </c>
      <c r="Q2013" t="s">
        <v>6223</v>
      </c>
      <c r="S2013" s="49"/>
      <c r="T2013" s="49"/>
      <c r="U2013" s="49"/>
      <c r="W2013" s="49"/>
      <c r="Z2013" s="49"/>
      <c r="AA2013" s="49"/>
      <c r="AB2013" s="49"/>
    </row>
    <row r="2014" spans="1:28" x14ac:dyDescent="0.25">
      <c r="A2014" t="s">
        <v>6224</v>
      </c>
      <c r="B2014" t="s">
        <v>1209</v>
      </c>
      <c r="C2014" t="s">
        <v>217</v>
      </c>
      <c r="D2014">
        <v>3</v>
      </c>
      <c r="E2014">
        <v>20</v>
      </c>
      <c r="F2014">
        <v>8</v>
      </c>
      <c r="I2014" s="49"/>
      <c r="J2014">
        <v>3</v>
      </c>
      <c r="K2014">
        <v>1</v>
      </c>
      <c r="L2014">
        <v>3</v>
      </c>
      <c r="M2014" s="49" t="s">
        <v>1745</v>
      </c>
      <c r="N2014" s="49"/>
      <c r="O2014" s="49" t="s">
        <v>6222</v>
      </c>
      <c r="P2014">
        <v>7</v>
      </c>
      <c r="Q2014" t="s">
        <v>6225</v>
      </c>
      <c r="S2014" s="49"/>
      <c r="T2014" s="49"/>
      <c r="U2014" s="49"/>
      <c r="W2014" s="49"/>
      <c r="Z2014" s="49"/>
      <c r="AA2014" s="49"/>
      <c r="AB2014" s="49"/>
    </row>
    <row r="2015" spans="1:28" x14ac:dyDescent="0.25">
      <c r="A2015" t="s">
        <v>6226</v>
      </c>
      <c r="B2015" t="s">
        <v>1209</v>
      </c>
      <c r="C2015" t="s">
        <v>217</v>
      </c>
      <c r="D2015">
        <v>4</v>
      </c>
      <c r="E2015">
        <v>20</v>
      </c>
      <c r="F2015">
        <v>8</v>
      </c>
      <c r="I2015" s="49"/>
      <c r="J2015">
        <v>3</v>
      </c>
      <c r="K2015">
        <v>1</v>
      </c>
      <c r="L2015">
        <v>3</v>
      </c>
      <c r="M2015" s="49" t="s">
        <v>610</v>
      </c>
      <c r="N2015" s="49"/>
      <c r="O2015" s="49" t="s">
        <v>6227</v>
      </c>
      <c r="P2015">
        <v>7</v>
      </c>
      <c r="Q2015" t="s">
        <v>6228</v>
      </c>
      <c r="S2015" s="49"/>
      <c r="T2015" s="49"/>
      <c r="U2015" s="49"/>
      <c r="W2015" s="49"/>
      <c r="Z2015" s="49"/>
      <c r="AA2015" s="49"/>
      <c r="AB2015" s="49"/>
    </row>
    <row r="2016" spans="1:28" x14ac:dyDescent="0.25">
      <c r="A2016" t="s">
        <v>6229</v>
      </c>
      <c r="B2016" t="s">
        <v>1209</v>
      </c>
      <c r="C2016" t="s">
        <v>209</v>
      </c>
      <c r="D2016">
        <v>1</v>
      </c>
      <c r="E2016">
        <v>50</v>
      </c>
      <c r="F2016">
        <v>12</v>
      </c>
      <c r="I2016" s="49"/>
      <c r="J2016">
        <v>2</v>
      </c>
      <c r="K2016">
        <v>1</v>
      </c>
      <c r="L2016">
        <v>2</v>
      </c>
      <c r="M2016" s="49" t="s">
        <v>618</v>
      </c>
      <c r="N2016" s="49"/>
      <c r="O2016" s="49" t="s">
        <v>2154</v>
      </c>
      <c r="P2016">
        <v>7</v>
      </c>
      <c r="Q2016" t="s">
        <v>6230</v>
      </c>
      <c r="S2016" s="49"/>
      <c r="T2016" s="49"/>
      <c r="U2016" s="49"/>
      <c r="W2016" s="49"/>
      <c r="Z2016" s="49"/>
      <c r="AA2016" s="49"/>
      <c r="AB2016" s="49"/>
    </row>
    <row r="2017" spans="1:28" x14ac:dyDescent="0.25">
      <c r="A2017" t="s">
        <v>6231</v>
      </c>
      <c r="B2017" t="s">
        <v>1209</v>
      </c>
      <c r="C2017" t="s">
        <v>209</v>
      </c>
      <c r="D2017">
        <v>2</v>
      </c>
      <c r="E2017">
        <v>50</v>
      </c>
      <c r="F2017">
        <v>10</v>
      </c>
      <c r="I2017" s="49"/>
      <c r="J2017">
        <v>2</v>
      </c>
      <c r="K2017">
        <v>1</v>
      </c>
      <c r="L2017">
        <v>2</v>
      </c>
      <c r="M2017" s="49" t="s">
        <v>3856</v>
      </c>
      <c r="N2017" s="49"/>
      <c r="O2017" s="49" t="s">
        <v>3882</v>
      </c>
      <c r="P2017">
        <v>7</v>
      </c>
      <c r="Q2017" t="s">
        <v>6232</v>
      </c>
      <c r="S2017" s="49"/>
      <c r="T2017" s="49"/>
      <c r="U2017" s="49"/>
      <c r="W2017" s="49"/>
      <c r="Z2017" s="49"/>
      <c r="AA2017" s="49"/>
      <c r="AB2017" s="49"/>
    </row>
    <row r="2018" spans="1:28" x14ac:dyDescent="0.25">
      <c r="A2018" t="s">
        <v>6233</v>
      </c>
      <c r="B2018" t="s">
        <v>1209</v>
      </c>
      <c r="C2018" t="s">
        <v>209</v>
      </c>
      <c r="D2018">
        <v>3</v>
      </c>
      <c r="E2018">
        <v>50</v>
      </c>
      <c r="F2018">
        <v>10</v>
      </c>
      <c r="I2018" s="49"/>
      <c r="J2018">
        <v>2</v>
      </c>
      <c r="K2018">
        <v>1</v>
      </c>
      <c r="L2018">
        <v>2</v>
      </c>
      <c r="M2018" s="49" t="s">
        <v>3856</v>
      </c>
      <c r="N2018" s="49"/>
      <c r="O2018" s="49" t="s">
        <v>3882</v>
      </c>
      <c r="P2018">
        <v>7</v>
      </c>
      <c r="Q2018" t="s">
        <v>6234</v>
      </c>
      <c r="S2018" s="49"/>
      <c r="T2018" s="49"/>
      <c r="U2018" s="49"/>
      <c r="W2018" s="49"/>
      <c r="Z2018" s="49"/>
      <c r="AA2018" s="49"/>
      <c r="AB2018" s="49"/>
    </row>
    <row r="2019" spans="1:28" x14ac:dyDescent="0.25">
      <c r="A2019" t="s">
        <v>6235</v>
      </c>
      <c r="B2019" t="s">
        <v>1209</v>
      </c>
      <c r="C2019" t="s">
        <v>339</v>
      </c>
      <c r="D2019">
        <v>1</v>
      </c>
      <c r="E2019">
        <v>50</v>
      </c>
      <c r="G2019">
        <v>60</v>
      </c>
      <c r="I2019" s="49"/>
      <c r="M2019" s="49"/>
      <c r="N2019" s="49"/>
      <c r="O2019" s="49" t="s">
        <v>6236</v>
      </c>
      <c r="P2019">
        <v>7</v>
      </c>
      <c r="Q2019" t="s">
        <v>6237</v>
      </c>
      <c r="S2019" s="49"/>
      <c r="T2019" s="49"/>
      <c r="U2019" s="49"/>
      <c r="W2019" s="49"/>
      <c r="Z2019" s="49"/>
      <c r="AA2019" s="49"/>
      <c r="AB2019" s="49"/>
    </row>
    <row r="2020" spans="1:28" x14ac:dyDescent="0.25">
      <c r="A2020" t="s">
        <v>6238</v>
      </c>
      <c r="B2020" t="s">
        <v>1209</v>
      </c>
      <c r="C2020" t="s">
        <v>339</v>
      </c>
      <c r="D2020">
        <v>2</v>
      </c>
      <c r="E2020">
        <v>50</v>
      </c>
      <c r="G2020">
        <v>60</v>
      </c>
      <c r="I2020" s="49"/>
      <c r="M2020" s="49"/>
      <c r="N2020" s="49"/>
      <c r="O2020" s="49" t="s">
        <v>6239</v>
      </c>
      <c r="P2020">
        <v>7</v>
      </c>
      <c r="Q2020" t="s">
        <v>6240</v>
      </c>
      <c r="S2020" s="49"/>
      <c r="T2020" s="49"/>
      <c r="U2020" s="49"/>
      <c r="W2020" s="49"/>
      <c r="Z2020" s="49"/>
      <c r="AA2020" s="49"/>
      <c r="AB2020" s="49"/>
    </row>
    <row r="2021" spans="1:28" x14ac:dyDescent="0.25">
      <c r="A2021" t="s">
        <v>6241</v>
      </c>
      <c r="B2021" t="s">
        <v>1209</v>
      </c>
      <c r="C2021" t="s">
        <v>339</v>
      </c>
      <c r="D2021">
        <v>3</v>
      </c>
      <c r="E2021">
        <v>50</v>
      </c>
      <c r="G2021">
        <v>60</v>
      </c>
      <c r="I2021" s="49"/>
      <c r="M2021" s="49"/>
      <c r="N2021" s="49"/>
      <c r="O2021" s="49" t="s">
        <v>6242</v>
      </c>
      <c r="P2021">
        <v>7</v>
      </c>
      <c r="Q2021" t="s">
        <v>6243</v>
      </c>
      <c r="S2021" s="49"/>
      <c r="T2021" s="49"/>
      <c r="U2021" s="49"/>
      <c r="W2021" s="49"/>
      <c r="Z2021" s="49"/>
      <c r="AA2021" s="49"/>
      <c r="AB2021" s="49"/>
    </row>
    <row r="2022" spans="1:28" x14ac:dyDescent="0.25">
      <c r="A2022" t="s">
        <v>6244</v>
      </c>
      <c r="B2022" t="s">
        <v>1209</v>
      </c>
      <c r="C2022" t="s">
        <v>334</v>
      </c>
      <c r="D2022">
        <v>1</v>
      </c>
      <c r="E2022">
        <v>0</v>
      </c>
      <c r="G2022">
        <v>60</v>
      </c>
      <c r="I2022" s="49"/>
      <c r="M2022" s="49"/>
      <c r="N2022" s="49"/>
      <c r="O2022" s="49" t="s">
        <v>6245</v>
      </c>
      <c r="P2022">
        <v>7</v>
      </c>
      <c r="Q2022" t="s">
        <v>6246</v>
      </c>
      <c r="S2022" s="49"/>
      <c r="T2022" s="49"/>
      <c r="U2022" s="49"/>
      <c r="W2022" s="49"/>
      <c r="Z2022" s="49"/>
      <c r="AA2022" s="49"/>
      <c r="AB2022" s="49"/>
    </row>
    <row r="2023" spans="1:28" x14ac:dyDescent="0.25">
      <c r="A2023" t="s">
        <v>6247</v>
      </c>
      <c r="B2023" t="s">
        <v>1209</v>
      </c>
      <c r="C2023" t="s">
        <v>334</v>
      </c>
      <c r="D2023">
        <v>2</v>
      </c>
      <c r="E2023">
        <v>0</v>
      </c>
      <c r="G2023">
        <v>60</v>
      </c>
      <c r="I2023" s="49"/>
      <c r="M2023" s="49"/>
      <c r="N2023" s="49"/>
      <c r="O2023" s="49" t="s">
        <v>6245</v>
      </c>
      <c r="P2023">
        <v>7</v>
      </c>
      <c r="Q2023" t="s">
        <v>1213</v>
      </c>
      <c r="S2023" s="49"/>
      <c r="T2023" s="49"/>
      <c r="U2023" s="49"/>
      <c r="W2023" s="49"/>
      <c r="Z2023" s="49"/>
      <c r="AA2023" s="49"/>
      <c r="AB2023" s="49"/>
    </row>
    <row r="2024" spans="1:28" x14ac:dyDescent="0.25">
      <c r="A2024" t="s">
        <v>6248</v>
      </c>
      <c r="B2024" t="s">
        <v>1214</v>
      </c>
      <c r="C2024" t="s">
        <v>363</v>
      </c>
      <c r="D2024">
        <v>1</v>
      </c>
      <c r="G2024">
        <v>360</v>
      </c>
      <c r="H2024">
        <v>0.6</v>
      </c>
      <c r="I2024" s="49" t="s">
        <v>3957</v>
      </c>
      <c r="M2024" s="49"/>
      <c r="N2024" s="49"/>
      <c r="O2024" s="49" t="s">
        <v>6249</v>
      </c>
      <c r="P2024">
        <v>7</v>
      </c>
      <c r="Q2024" t="s">
        <v>1217</v>
      </c>
      <c r="S2024" s="49"/>
      <c r="T2024" s="49"/>
      <c r="U2024" s="49"/>
      <c r="W2024" s="49"/>
      <c r="Z2024" s="49"/>
      <c r="AA2024" s="49"/>
      <c r="AB2024" s="49"/>
    </row>
    <row r="2025" spans="1:28" x14ac:dyDescent="0.25">
      <c r="A2025" t="s">
        <v>6250</v>
      </c>
      <c r="B2025" t="s">
        <v>1214</v>
      </c>
      <c r="C2025" t="s">
        <v>265</v>
      </c>
      <c r="D2025">
        <v>1</v>
      </c>
      <c r="E2025">
        <v>30</v>
      </c>
      <c r="F2025">
        <v>10</v>
      </c>
      <c r="I2025" s="49"/>
      <c r="J2025">
        <v>3</v>
      </c>
      <c r="K2025">
        <v>1</v>
      </c>
      <c r="L2025">
        <v>1</v>
      </c>
      <c r="M2025" s="49" t="s">
        <v>2289</v>
      </c>
      <c r="N2025" s="49"/>
      <c r="O2025" s="49" t="s">
        <v>6251</v>
      </c>
      <c r="P2025">
        <v>7</v>
      </c>
      <c r="Q2025" t="s">
        <v>6252</v>
      </c>
      <c r="S2025" s="49"/>
      <c r="T2025" s="49"/>
      <c r="U2025" s="49"/>
      <c r="W2025" s="49"/>
      <c r="Z2025" s="49"/>
      <c r="AA2025" s="49"/>
      <c r="AB2025" s="49"/>
    </row>
    <row r="2026" spans="1:28" x14ac:dyDescent="0.25">
      <c r="A2026" t="s">
        <v>6253</v>
      </c>
      <c r="B2026" t="s">
        <v>1214</v>
      </c>
      <c r="C2026" t="s">
        <v>265</v>
      </c>
      <c r="D2026">
        <v>2</v>
      </c>
      <c r="E2026">
        <v>40</v>
      </c>
      <c r="F2026">
        <v>10</v>
      </c>
      <c r="I2026" s="49"/>
      <c r="J2026">
        <v>3</v>
      </c>
      <c r="K2026">
        <v>1</v>
      </c>
      <c r="L2026">
        <v>1</v>
      </c>
      <c r="M2026" s="49" t="s">
        <v>618</v>
      </c>
      <c r="N2026" s="49"/>
      <c r="O2026" s="49" t="s">
        <v>2598</v>
      </c>
      <c r="P2026">
        <v>7</v>
      </c>
      <c r="Q2026" t="s">
        <v>6254</v>
      </c>
      <c r="S2026" s="49"/>
      <c r="T2026" s="49"/>
      <c r="U2026" s="49"/>
      <c r="W2026" s="49"/>
      <c r="Z2026" s="49"/>
      <c r="AA2026" s="49"/>
      <c r="AB2026" s="49"/>
    </row>
    <row r="2027" spans="1:28" x14ac:dyDescent="0.25">
      <c r="A2027" t="s">
        <v>6255</v>
      </c>
      <c r="B2027" t="s">
        <v>1214</v>
      </c>
      <c r="C2027" t="s">
        <v>265</v>
      </c>
      <c r="D2027">
        <v>3</v>
      </c>
      <c r="E2027">
        <v>40</v>
      </c>
      <c r="F2027">
        <v>10</v>
      </c>
      <c r="I2027" s="49"/>
      <c r="J2027">
        <v>3</v>
      </c>
      <c r="K2027">
        <v>1</v>
      </c>
      <c r="L2027">
        <v>1</v>
      </c>
      <c r="M2027" s="49" t="s">
        <v>618</v>
      </c>
      <c r="N2027" s="49"/>
      <c r="O2027" s="49" t="s">
        <v>2598</v>
      </c>
      <c r="P2027">
        <v>7</v>
      </c>
      <c r="Q2027" t="s">
        <v>6256</v>
      </c>
      <c r="S2027" s="49"/>
      <c r="T2027" s="49"/>
      <c r="U2027" s="49"/>
      <c r="W2027" s="49"/>
      <c r="Z2027" s="49"/>
      <c r="AA2027" s="49"/>
      <c r="AB2027" s="49"/>
    </row>
    <row r="2028" spans="1:28" x14ac:dyDescent="0.25">
      <c r="A2028" t="s">
        <v>6257</v>
      </c>
      <c r="B2028" t="s">
        <v>1214</v>
      </c>
      <c r="C2028" t="s">
        <v>249</v>
      </c>
      <c r="D2028">
        <v>1</v>
      </c>
      <c r="E2028">
        <v>150</v>
      </c>
      <c r="F2028">
        <v>8</v>
      </c>
      <c r="I2028" s="49"/>
      <c r="J2028">
        <v>3</v>
      </c>
      <c r="K2028">
        <v>1</v>
      </c>
      <c r="L2028">
        <v>1</v>
      </c>
      <c r="M2028" s="49" t="s">
        <v>2289</v>
      </c>
      <c r="N2028" s="49"/>
      <c r="O2028" s="49" t="s">
        <v>6251</v>
      </c>
      <c r="P2028">
        <v>7</v>
      </c>
      <c r="Q2028" t="s">
        <v>6259</v>
      </c>
      <c r="S2028" s="49"/>
      <c r="T2028" s="49"/>
      <c r="U2028" s="49"/>
      <c r="W2028" s="49"/>
      <c r="Z2028" s="49"/>
      <c r="AA2028" s="49"/>
      <c r="AB2028" s="49"/>
    </row>
    <row r="2029" spans="1:28" x14ac:dyDescent="0.25">
      <c r="A2029" t="s">
        <v>6260</v>
      </c>
      <c r="B2029" t="s">
        <v>1214</v>
      </c>
      <c r="C2029" t="s">
        <v>249</v>
      </c>
      <c r="D2029">
        <v>2</v>
      </c>
      <c r="E2029">
        <v>150</v>
      </c>
      <c r="F2029">
        <v>8</v>
      </c>
      <c r="I2029" s="49"/>
      <c r="J2029">
        <v>3</v>
      </c>
      <c r="K2029">
        <v>1</v>
      </c>
      <c r="L2029">
        <v>1</v>
      </c>
      <c r="M2029" s="49" t="s">
        <v>618</v>
      </c>
      <c r="N2029" s="49"/>
      <c r="O2029" s="49" t="s">
        <v>2598</v>
      </c>
      <c r="P2029">
        <v>7</v>
      </c>
      <c r="Q2029" t="s">
        <v>6261</v>
      </c>
      <c r="S2029" s="49"/>
      <c r="T2029" s="49"/>
      <c r="U2029" s="49"/>
      <c r="W2029" s="49"/>
      <c r="Z2029" s="49"/>
      <c r="AA2029" s="49"/>
      <c r="AB2029" s="49"/>
    </row>
    <row r="2030" spans="1:28" x14ac:dyDescent="0.25">
      <c r="A2030" t="s">
        <v>6262</v>
      </c>
      <c r="B2030" t="s">
        <v>1214</v>
      </c>
      <c r="C2030" t="s">
        <v>249</v>
      </c>
      <c r="D2030">
        <v>3</v>
      </c>
      <c r="E2030">
        <v>150</v>
      </c>
      <c r="F2030">
        <v>8</v>
      </c>
      <c r="I2030" s="49"/>
      <c r="J2030">
        <v>3</v>
      </c>
      <c r="K2030">
        <v>1</v>
      </c>
      <c r="L2030">
        <v>1</v>
      </c>
      <c r="M2030" s="49" t="s">
        <v>618</v>
      </c>
      <c r="N2030" s="49"/>
      <c r="O2030" s="49" t="s">
        <v>2598</v>
      </c>
      <c r="P2030">
        <v>7</v>
      </c>
      <c r="Q2030" t="s">
        <v>6263</v>
      </c>
      <c r="S2030" s="49"/>
      <c r="T2030" s="49"/>
      <c r="U2030" s="49"/>
      <c r="W2030" s="49"/>
      <c r="Z2030" s="49"/>
      <c r="AA2030" s="49"/>
      <c r="AB2030" s="49"/>
    </row>
    <row r="2031" spans="1:28" x14ac:dyDescent="0.25">
      <c r="A2031" t="s">
        <v>6264</v>
      </c>
      <c r="B2031" t="s">
        <v>1214</v>
      </c>
      <c r="C2031" t="s">
        <v>275</v>
      </c>
      <c r="D2031">
        <v>1</v>
      </c>
      <c r="E2031">
        <v>20</v>
      </c>
      <c r="G2031">
        <v>10</v>
      </c>
      <c r="I2031" s="49"/>
      <c r="J2031">
        <v>2</v>
      </c>
      <c r="K2031">
        <v>1</v>
      </c>
      <c r="L2031">
        <v>1</v>
      </c>
      <c r="M2031" s="49" t="s">
        <v>618</v>
      </c>
      <c r="N2031" s="49"/>
      <c r="O2031" s="49" t="s">
        <v>6265</v>
      </c>
      <c r="P2031">
        <v>7</v>
      </c>
      <c r="Q2031" t="s">
        <v>6266</v>
      </c>
      <c r="S2031" s="49"/>
      <c r="T2031" s="49"/>
      <c r="U2031" s="49"/>
      <c r="W2031" s="49"/>
      <c r="Z2031" s="49"/>
      <c r="AA2031" s="49"/>
      <c r="AB2031" s="49"/>
    </row>
    <row r="2032" spans="1:28" x14ac:dyDescent="0.25">
      <c r="A2032" t="s">
        <v>6267</v>
      </c>
      <c r="B2032" t="s">
        <v>1214</v>
      </c>
      <c r="C2032" t="s">
        <v>275</v>
      </c>
      <c r="D2032">
        <v>2</v>
      </c>
      <c r="E2032">
        <v>20</v>
      </c>
      <c r="G2032">
        <v>10</v>
      </c>
      <c r="I2032" s="49"/>
      <c r="J2032">
        <v>2</v>
      </c>
      <c r="K2032">
        <v>1</v>
      </c>
      <c r="L2032">
        <v>1</v>
      </c>
      <c r="M2032" s="49" t="s">
        <v>618</v>
      </c>
      <c r="N2032" s="49"/>
      <c r="O2032" s="49" t="s">
        <v>6265</v>
      </c>
      <c r="P2032">
        <v>7</v>
      </c>
      <c r="Q2032" t="s">
        <v>6268</v>
      </c>
      <c r="S2032" s="49"/>
      <c r="T2032" s="49"/>
      <c r="U2032" s="49"/>
      <c r="W2032" s="49"/>
      <c r="Z2032" s="49"/>
      <c r="AA2032" s="49"/>
      <c r="AB2032" s="49"/>
    </row>
    <row r="2033" spans="1:28" x14ac:dyDescent="0.25">
      <c r="A2033" t="s">
        <v>6269</v>
      </c>
      <c r="B2033" t="s">
        <v>1214</v>
      </c>
      <c r="C2033" t="s">
        <v>1</v>
      </c>
      <c r="D2033">
        <v>1</v>
      </c>
      <c r="E2033">
        <v>150</v>
      </c>
      <c r="G2033">
        <v>60</v>
      </c>
      <c r="I2033" s="49"/>
      <c r="M2033" s="49"/>
      <c r="N2033" s="49"/>
      <c r="O2033" s="49" t="s">
        <v>6270</v>
      </c>
      <c r="P2033">
        <v>7</v>
      </c>
      <c r="Q2033" t="s">
        <v>6271</v>
      </c>
      <c r="S2033" s="49"/>
      <c r="T2033" s="49"/>
      <c r="U2033" s="49"/>
      <c r="W2033" s="49"/>
      <c r="Z2033" s="49"/>
      <c r="AA2033" s="49"/>
      <c r="AB2033" s="49"/>
    </row>
    <row r="2034" spans="1:28" x14ac:dyDescent="0.25">
      <c r="A2034" t="s">
        <v>6272</v>
      </c>
      <c r="B2034" t="s">
        <v>1214</v>
      </c>
      <c r="C2034" t="s">
        <v>1</v>
      </c>
      <c r="D2034">
        <v>2</v>
      </c>
      <c r="E2034">
        <v>150</v>
      </c>
      <c r="G2034">
        <v>49.8</v>
      </c>
      <c r="I2034" s="49"/>
      <c r="M2034" s="49"/>
      <c r="N2034" s="49"/>
      <c r="O2034" s="49" t="s">
        <v>6273</v>
      </c>
      <c r="P2034">
        <v>7</v>
      </c>
      <c r="Q2034" t="s">
        <v>6274</v>
      </c>
      <c r="S2034" s="49"/>
      <c r="T2034" s="49"/>
      <c r="U2034" s="49"/>
      <c r="W2034" s="49"/>
      <c r="Z2034" s="49"/>
      <c r="AA2034" s="49"/>
      <c r="AB2034" s="49"/>
    </row>
    <row r="2035" spans="1:28" x14ac:dyDescent="0.25">
      <c r="A2035" t="s">
        <v>6275</v>
      </c>
      <c r="B2035" t="s">
        <v>1214</v>
      </c>
      <c r="C2035" t="s">
        <v>1</v>
      </c>
      <c r="D2035">
        <v>3</v>
      </c>
      <c r="E2035">
        <v>150</v>
      </c>
      <c r="G2035">
        <v>45</v>
      </c>
      <c r="I2035" s="49"/>
      <c r="M2035" s="49"/>
      <c r="N2035" s="49"/>
      <c r="O2035" s="49" t="s">
        <v>6276</v>
      </c>
      <c r="P2035">
        <v>7</v>
      </c>
      <c r="Q2035" t="s">
        <v>6277</v>
      </c>
      <c r="S2035" s="49"/>
      <c r="T2035" s="49"/>
      <c r="U2035" s="49"/>
      <c r="W2035" s="49"/>
      <c r="Z2035" s="49"/>
      <c r="AA2035" s="49"/>
      <c r="AB2035" s="49"/>
    </row>
    <row r="2036" spans="1:28" x14ac:dyDescent="0.25">
      <c r="A2036" t="s">
        <v>6278</v>
      </c>
      <c r="B2036" t="s">
        <v>1214</v>
      </c>
      <c r="C2036" t="s">
        <v>1</v>
      </c>
      <c r="D2036">
        <v>4</v>
      </c>
      <c r="E2036">
        <v>150</v>
      </c>
      <c r="G2036">
        <v>45</v>
      </c>
      <c r="I2036" s="49"/>
      <c r="M2036" s="49"/>
      <c r="N2036" s="49"/>
      <c r="O2036" s="49" t="s">
        <v>6279</v>
      </c>
      <c r="P2036">
        <v>7</v>
      </c>
      <c r="Q2036" t="s">
        <v>6280</v>
      </c>
      <c r="S2036" s="49"/>
      <c r="T2036" s="49"/>
      <c r="U2036" s="49"/>
      <c r="W2036" s="49"/>
      <c r="Z2036" s="49"/>
      <c r="AA2036" s="49"/>
      <c r="AB2036" s="49"/>
    </row>
    <row r="2037" spans="1:28" x14ac:dyDescent="0.25">
      <c r="A2037" t="s">
        <v>6281</v>
      </c>
      <c r="B2037" t="s">
        <v>1214</v>
      </c>
      <c r="C2037" t="s">
        <v>1</v>
      </c>
      <c r="D2037">
        <v>5</v>
      </c>
      <c r="E2037">
        <v>150</v>
      </c>
      <c r="G2037">
        <v>45</v>
      </c>
      <c r="I2037" s="49"/>
      <c r="M2037" s="49"/>
      <c r="N2037" s="49"/>
      <c r="O2037" s="49" t="s">
        <v>6279</v>
      </c>
      <c r="P2037">
        <v>7</v>
      </c>
      <c r="Q2037" t="s">
        <v>6282</v>
      </c>
      <c r="S2037" s="49"/>
      <c r="T2037" s="49"/>
      <c r="U2037" s="49"/>
      <c r="W2037" s="49"/>
      <c r="Z2037" s="49"/>
      <c r="AA2037" s="49"/>
      <c r="AB2037" s="49"/>
    </row>
    <row r="2038" spans="1:28" x14ac:dyDescent="0.25">
      <c r="A2038" t="s">
        <v>6283</v>
      </c>
      <c r="B2038" t="s">
        <v>1214</v>
      </c>
      <c r="C2038" t="s">
        <v>209</v>
      </c>
      <c r="D2038">
        <v>1</v>
      </c>
      <c r="E2038">
        <v>50</v>
      </c>
      <c r="F2038">
        <v>12</v>
      </c>
      <c r="I2038" s="49"/>
      <c r="J2038">
        <v>2</v>
      </c>
      <c r="K2038">
        <v>2</v>
      </c>
      <c r="L2038">
        <v>2</v>
      </c>
      <c r="M2038" s="49" t="s">
        <v>618</v>
      </c>
      <c r="N2038" s="49"/>
      <c r="O2038" s="49" t="s">
        <v>3218</v>
      </c>
      <c r="P2038">
        <v>7</v>
      </c>
      <c r="Q2038" t="s">
        <v>6284</v>
      </c>
      <c r="S2038" s="49"/>
      <c r="T2038" s="49"/>
      <c r="U2038" s="49"/>
      <c r="W2038" s="49"/>
      <c r="Z2038" s="49"/>
      <c r="AA2038" s="49"/>
      <c r="AB2038" s="49"/>
    </row>
    <row r="2039" spans="1:28" x14ac:dyDescent="0.25">
      <c r="A2039" t="s">
        <v>6285</v>
      </c>
      <c r="B2039" t="s">
        <v>1214</v>
      </c>
      <c r="C2039" t="s">
        <v>209</v>
      </c>
      <c r="D2039">
        <v>2</v>
      </c>
      <c r="E2039">
        <v>60</v>
      </c>
      <c r="F2039">
        <v>12</v>
      </c>
      <c r="I2039" s="49"/>
      <c r="J2039">
        <v>2</v>
      </c>
      <c r="K2039">
        <v>2</v>
      </c>
      <c r="L2039">
        <v>2</v>
      </c>
      <c r="M2039" s="49" t="s">
        <v>618</v>
      </c>
      <c r="N2039" s="49"/>
      <c r="O2039" s="49" t="s">
        <v>3218</v>
      </c>
      <c r="P2039">
        <v>7</v>
      </c>
      <c r="Q2039" t="s">
        <v>6286</v>
      </c>
      <c r="S2039" s="49"/>
      <c r="T2039" s="49"/>
      <c r="U2039" s="49"/>
      <c r="W2039" s="49"/>
      <c r="Z2039" s="49"/>
      <c r="AA2039" s="49"/>
      <c r="AB2039" s="49"/>
    </row>
    <row r="2040" spans="1:28" x14ac:dyDescent="0.25">
      <c r="A2040" t="s">
        <v>6287</v>
      </c>
      <c r="B2040" t="s">
        <v>1214</v>
      </c>
      <c r="C2040" t="s">
        <v>96</v>
      </c>
      <c r="D2040">
        <v>1</v>
      </c>
      <c r="E2040">
        <v>30</v>
      </c>
      <c r="F2040">
        <v>8</v>
      </c>
      <c r="I2040" s="49"/>
      <c r="J2040">
        <v>2</v>
      </c>
      <c r="K2040">
        <v>2</v>
      </c>
      <c r="L2040">
        <v>2</v>
      </c>
      <c r="M2040" s="49" t="s">
        <v>618</v>
      </c>
      <c r="N2040" s="49"/>
      <c r="O2040" s="49" t="s">
        <v>6288</v>
      </c>
      <c r="P2040">
        <v>7</v>
      </c>
      <c r="Q2040" t="s">
        <v>6289</v>
      </c>
      <c r="S2040" s="49"/>
      <c r="T2040" s="49"/>
      <c r="U2040" s="49"/>
      <c r="W2040" s="49"/>
      <c r="Z2040" s="49"/>
      <c r="AA2040" s="49"/>
      <c r="AB2040" s="49"/>
    </row>
    <row r="2041" spans="1:28" x14ac:dyDescent="0.25">
      <c r="A2041" t="s">
        <v>6290</v>
      </c>
      <c r="B2041" t="s">
        <v>1214</v>
      </c>
      <c r="C2041" t="s">
        <v>96</v>
      </c>
      <c r="D2041">
        <v>2</v>
      </c>
      <c r="E2041">
        <v>35</v>
      </c>
      <c r="F2041">
        <v>8</v>
      </c>
      <c r="I2041" s="49"/>
      <c r="J2041">
        <v>2</v>
      </c>
      <c r="K2041">
        <v>2</v>
      </c>
      <c r="L2041">
        <v>2</v>
      </c>
      <c r="M2041" s="49" t="s">
        <v>1745</v>
      </c>
      <c r="N2041" s="49"/>
      <c r="O2041" s="49" t="s">
        <v>6291</v>
      </c>
      <c r="P2041">
        <v>7</v>
      </c>
      <c r="Q2041" t="s">
        <v>6292</v>
      </c>
      <c r="S2041" s="49"/>
      <c r="T2041" s="49"/>
      <c r="U2041" s="49"/>
      <c r="W2041" s="49"/>
      <c r="Z2041" s="49"/>
      <c r="AA2041" s="49"/>
      <c r="AB2041" s="49"/>
    </row>
    <row r="2042" spans="1:28" x14ac:dyDescent="0.25">
      <c r="A2042" t="s">
        <v>6293</v>
      </c>
      <c r="B2042" t="s">
        <v>1214</v>
      </c>
      <c r="C2042" t="s">
        <v>96</v>
      </c>
      <c r="D2042">
        <v>3</v>
      </c>
      <c r="E2042">
        <v>35</v>
      </c>
      <c r="F2042">
        <v>7</v>
      </c>
      <c r="I2042" s="49"/>
      <c r="J2042">
        <v>2</v>
      </c>
      <c r="K2042">
        <v>2</v>
      </c>
      <c r="L2042">
        <v>2</v>
      </c>
      <c r="M2042" s="49" t="s">
        <v>610</v>
      </c>
      <c r="N2042" s="49"/>
      <c r="O2042" s="49" t="s">
        <v>6294</v>
      </c>
      <c r="P2042">
        <v>7</v>
      </c>
      <c r="Q2042" t="s">
        <v>6295</v>
      </c>
      <c r="S2042" s="49"/>
      <c r="T2042" s="49"/>
      <c r="U2042" s="49"/>
      <c r="W2042" s="49"/>
      <c r="Z2042" s="49"/>
      <c r="AA2042" s="49"/>
      <c r="AB2042" s="49"/>
    </row>
    <row r="2043" spans="1:28" x14ac:dyDescent="0.25">
      <c r="A2043" t="s">
        <v>6296</v>
      </c>
      <c r="B2043" t="s">
        <v>1214</v>
      </c>
      <c r="C2043" t="s">
        <v>209</v>
      </c>
      <c r="D2043">
        <v>3</v>
      </c>
      <c r="E2043">
        <v>70</v>
      </c>
      <c r="F2043">
        <v>10</v>
      </c>
      <c r="I2043" s="49"/>
      <c r="J2043">
        <v>2</v>
      </c>
      <c r="K2043">
        <v>2</v>
      </c>
      <c r="L2043">
        <v>2</v>
      </c>
      <c r="M2043" s="49" t="s">
        <v>1745</v>
      </c>
      <c r="N2043" s="49"/>
      <c r="O2043" s="49" t="s">
        <v>2664</v>
      </c>
      <c r="P2043">
        <v>7</v>
      </c>
      <c r="Q2043" t="s">
        <v>6297</v>
      </c>
      <c r="S2043" s="49"/>
      <c r="T2043" s="49"/>
      <c r="U2043" s="49"/>
      <c r="W2043" s="49"/>
      <c r="Z2043" s="49"/>
      <c r="AA2043" s="49"/>
      <c r="AB2043" s="49"/>
    </row>
    <row r="2044" spans="1:28" x14ac:dyDescent="0.25">
      <c r="A2044" t="s">
        <v>6298</v>
      </c>
      <c r="B2044" t="s">
        <v>1214</v>
      </c>
      <c r="C2044" t="s">
        <v>339</v>
      </c>
      <c r="D2044">
        <v>1</v>
      </c>
      <c r="E2044">
        <v>50</v>
      </c>
      <c r="G2044">
        <v>60</v>
      </c>
      <c r="I2044" s="49"/>
      <c r="M2044" s="49"/>
      <c r="N2044" s="49"/>
      <c r="O2044" s="49" t="s">
        <v>6299</v>
      </c>
      <c r="P2044">
        <v>7</v>
      </c>
      <c r="Q2044" t="s">
        <v>6300</v>
      </c>
      <c r="S2044" s="49"/>
      <c r="T2044" s="49"/>
      <c r="U2044" s="49"/>
      <c r="W2044" s="49"/>
      <c r="Z2044" s="49"/>
      <c r="AA2044" s="49"/>
      <c r="AB2044" s="49"/>
    </row>
    <row r="2045" spans="1:28" x14ac:dyDescent="0.25">
      <c r="A2045" t="s">
        <v>6301</v>
      </c>
      <c r="B2045" t="s">
        <v>1214</v>
      </c>
      <c r="C2045" t="s">
        <v>339</v>
      </c>
      <c r="D2045">
        <v>2</v>
      </c>
      <c r="E2045">
        <v>50</v>
      </c>
      <c r="G2045">
        <v>60</v>
      </c>
      <c r="I2045" s="49"/>
      <c r="M2045" s="49"/>
      <c r="N2045" s="49"/>
      <c r="O2045" s="49" t="s">
        <v>6302</v>
      </c>
      <c r="P2045">
        <v>7</v>
      </c>
      <c r="Q2045" t="s">
        <v>6303</v>
      </c>
      <c r="S2045" s="49"/>
      <c r="T2045" s="49"/>
      <c r="U2045" s="49"/>
      <c r="W2045" s="49"/>
      <c r="Z2045" s="49"/>
      <c r="AA2045" s="49"/>
      <c r="AB2045" s="49"/>
    </row>
    <row r="2046" spans="1:28" x14ac:dyDescent="0.25">
      <c r="A2046" t="s">
        <v>6304</v>
      </c>
      <c r="B2046" t="s">
        <v>1214</v>
      </c>
      <c r="C2046" t="s">
        <v>339</v>
      </c>
      <c r="D2046">
        <v>3</v>
      </c>
      <c r="E2046">
        <v>50</v>
      </c>
      <c r="G2046">
        <v>60</v>
      </c>
      <c r="I2046" s="49"/>
      <c r="M2046" s="49"/>
      <c r="N2046" s="49"/>
      <c r="O2046" s="49" t="s">
        <v>6305</v>
      </c>
      <c r="P2046">
        <v>7</v>
      </c>
      <c r="Q2046" t="s">
        <v>6306</v>
      </c>
      <c r="S2046" s="49"/>
      <c r="T2046" s="49"/>
      <c r="U2046" s="49"/>
      <c r="W2046" s="49"/>
      <c r="Z2046" s="49"/>
      <c r="AA2046" s="49"/>
      <c r="AB2046" s="49"/>
    </row>
    <row r="2047" spans="1:28" x14ac:dyDescent="0.25">
      <c r="A2047" t="s">
        <v>6307</v>
      </c>
      <c r="B2047" t="s">
        <v>1214</v>
      </c>
      <c r="C2047" t="s">
        <v>334</v>
      </c>
      <c r="D2047">
        <v>1</v>
      </c>
      <c r="E2047">
        <v>0</v>
      </c>
      <c r="G2047">
        <v>60</v>
      </c>
      <c r="I2047" s="49"/>
      <c r="M2047" s="49"/>
      <c r="N2047" s="49"/>
      <c r="O2047" s="49" t="s">
        <v>6308</v>
      </c>
      <c r="P2047">
        <v>7</v>
      </c>
      <c r="Q2047" t="s">
        <v>6309</v>
      </c>
      <c r="S2047" s="49"/>
      <c r="T2047" s="49"/>
      <c r="U2047" s="49"/>
      <c r="W2047" s="49"/>
      <c r="Z2047" s="49"/>
      <c r="AA2047" s="49"/>
      <c r="AB2047" s="49"/>
    </row>
    <row r="2048" spans="1:28" x14ac:dyDescent="0.25">
      <c r="A2048" t="s">
        <v>6310</v>
      </c>
      <c r="B2048" t="s">
        <v>1214</v>
      </c>
      <c r="C2048" t="s">
        <v>334</v>
      </c>
      <c r="D2048">
        <v>2</v>
      </c>
      <c r="E2048">
        <v>0</v>
      </c>
      <c r="G2048">
        <v>60</v>
      </c>
      <c r="I2048" s="49"/>
      <c r="M2048" s="49"/>
      <c r="N2048" s="49"/>
      <c r="O2048" s="49" t="s">
        <v>6311</v>
      </c>
      <c r="P2048">
        <v>7</v>
      </c>
      <c r="Q2048" t="s">
        <v>1218</v>
      </c>
      <c r="S2048" s="49"/>
      <c r="T2048" s="49"/>
      <c r="U2048" s="49"/>
      <c r="W2048" s="49"/>
      <c r="Z2048" s="49"/>
      <c r="AA2048" s="49"/>
      <c r="AB2048" s="49"/>
    </row>
    <row r="2049" spans="1:28" x14ac:dyDescent="0.25">
      <c r="A2049" t="s">
        <v>6312</v>
      </c>
      <c r="B2049" t="s">
        <v>1219</v>
      </c>
      <c r="C2049" t="s">
        <v>363</v>
      </c>
      <c r="D2049">
        <v>1</v>
      </c>
      <c r="G2049">
        <v>366</v>
      </c>
      <c r="H2049">
        <v>0.64</v>
      </c>
      <c r="I2049" s="49" t="s">
        <v>3957</v>
      </c>
      <c r="M2049" s="49"/>
      <c r="N2049" s="49"/>
      <c r="O2049" s="49" t="s">
        <v>6313</v>
      </c>
      <c r="P2049">
        <v>7</v>
      </c>
      <c r="Q2049" t="s">
        <v>1222</v>
      </c>
      <c r="S2049" s="49"/>
      <c r="T2049" s="49"/>
      <c r="U2049" s="49"/>
      <c r="W2049" s="49"/>
      <c r="Z2049" s="49"/>
      <c r="AA2049" s="49"/>
      <c r="AB2049" s="49"/>
    </row>
    <row r="2050" spans="1:28" x14ac:dyDescent="0.25">
      <c r="A2050" t="s">
        <v>6314</v>
      </c>
      <c r="B2050" t="s">
        <v>1219</v>
      </c>
      <c r="C2050" t="s">
        <v>1</v>
      </c>
      <c r="D2050">
        <v>1</v>
      </c>
      <c r="E2050">
        <v>150</v>
      </c>
      <c r="G2050">
        <v>64.800000000000011</v>
      </c>
      <c r="I2050" s="49"/>
      <c r="M2050" s="49"/>
      <c r="N2050" s="49"/>
      <c r="O2050" s="49" t="s">
        <v>6315</v>
      </c>
      <c r="P2050">
        <v>7</v>
      </c>
      <c r="Q2050" t="s">
        <v>6316</v>
      </c>
      <c r="S2050" s="49"/>
      <c r="T2050" s="49"/>
      <c r="U2050" s="49"/>
      <c r="W2050" s="49"/>
      <c r="Z2050" s="49"/>
      <c r="AA2050" s="49"/>
      <c r="AB2050" s="49"/>
    </row>
    <row r="2051" spans="1:28" x14ac:dyDescent="0.25">
      <c r="A2051" t="s">
        <v>6317</v>
      </c>
      <c r="B2051" t="s">
        <v>1219</v>
      </c>
      <c r="C2051" t="s">
        <v>1</v>
      </c>
      <c r="D2051">
        <v>2</v>
      </c>
      <c r="E2051">
        <v>150</v>
      </c>
      <c r="G2051">
        <v>60</v>
      </c>
      <c r="I2051" s="49"/>
      <c r="M2051" s="49"/>
      <c r="N2051" s="49"/>
      <c r="O2051" s="49" t="s">
        <v>6318</v>
      </c>
      <c r="P2051">
        <v>7</v>
      </c>
      <c r="Q2051" t="s">
        <v>6319</v>
      </c>
      <c r="S2051" s="49"/>
      <c r="T2051" s="49"/>
      <c r="U2051" s="49"/>
      <c r="W2051" s="49"/>
      <c r="Z2051" s="49"/>
      <c r="AA2051" s="49"/>
      <c r="AB2051" s="49"/>
    </row>
    <row r="2052" spans="1:28" x14ac:dyDescent="0.25">
      <c r="A2052" t="s">
        <v>6320</v>
      </c>
      <c r="B2052" t="s">
        <v>1219</v>
      </c>
      <c r="C2052" t="s">
        <v>1</v>
      </c>
      <c r="D2052">
        <v>3</v>
      </c>
      <c r="E2052">
        <v>150</v>
      </c>
      <c r="G2052">
        <v>55.2</v>
      </c>
      <c r="I2052" s="49"/>
      <c r="M2052" s="49"/>
      <c r="N2052" s="49"/>
      <c r="O2052" s="49" t="s">
        <v>6321</v>
      </c>
      <c r="P2052">
        <v>7</v>
      </c>
      <c r="Q2052" t="s">
        <v>6322</v>
      </c>
      <c r="S2052" s="49"/>
      <c r="T2052" s="49"/>
      <c r="U2052" s="49"/>
      <c r="W2052" s="49"/>
      <c r="Z2052" s="49"/>
      <c r="AA2052" s="49"/>
      <c r="AB2052" s="49"/>
    </row>
    <row r="2053" spans="1:28" x14ac:dyDescent="0.25">
      <c r="A2053" t="s">
        <v>6323</v>
      </c>
      <c r="B2053" t="s">
        <v>1219</v>
      </c>
      <c r="C2053" t="s">
        <v>1</v>
      </c>
      <c r="D2053">
        <v>4</v>
      </c>
      <c r="E2053">
        <v>150</v>
      </c>
      <c r="G2053">
        <v>49.8</v>
      </c>
      <c r="I2053" s="49"/>
      <c r="M2053" s="49"/>
      <c r="N2053" s="49"/>
      <c r="O2053" s="49" t="s">
        <v>6324</v>
      </c>
      <c r="P2053">
        <v>7</v>
      </c>
      <c r="Q2053" t="s">
        <v>6325</v>
      </c>
      <c r="S2053" s="49"/>
      <c r="T2053" s="49"/>
      <c r="U2053" s="49"/>
      <c r="W2053" s="49"/>
      <c r="Z2053" s="49"/>
      <c r="AA2053" s="49"/>
      <c r="AB2053" s="49"/>
    </row>
    <row r="2054" spans="1:28" x14ac:dyDescent="0.25">
      <c r="A2054" t="s">
        <v>6326</v>
      </c>
      <c r="B2054" t="s">
        <v>1219</v>
      </c>
      <c r="C2054" t="s">
        <v>1</v>
      </c>
      <c r="D2054">
        <v>5</v>
      </c>
      <c r="E2054">
        <v>150</v>
      </c>
      <c r="G2054">
        <v>49.199999999999996</v>
      </c>
      <c r="I2054" s="49"/>
      <c r="M2054" s="49"/>
      <c r="N2054" s="49"/>
      <c r="O2054" s="49" t="s">
        <v>6327</v>
      </c>
      <c r="P2054">
        <v>7</v>
      </c>
      <c r="Q2054" t="s">
        <v>6328</v>
      </c>
      <c r="S2054" s="49"/>
      <c r="T2054" s="49"/>
      <c r="U2054" s="49"/>
      <c r="W2054" s="49"/>
      <c r="Z2054" s="49"/>
      <c r="AA2054" s="49"/>
      <c r="AB2054" s="49"/>
    </row>
    <row r="2055" spans="1:28" x14ac:dyDescent="0.25">
      <c r="A2055" t="s">
        <v>6329</v>
      </c>
      <c r="B2055" t="s">
        <v>1219</v>
      </c>
      <c r="C2055" t="s">
        <v>96</v>
      </c>
      <c r="D2055">
        <v>1</v>
      </c>
      <c r="E2055">
        <v>35</v>
      </c>
      <c r="F2055">
        <v>8</v>
      </c>
      <c r="I2055" s="49"/>
      <c r="J2055">
        <v>2</v>
      </c>
      <c r="K2055">
        <v>2</v>
      </c>
      <c r="L2055">
        <v>2</v>
      </c>
      <c r="M2055" s="49" t="s">
        <v>618</v>
      </c>
      <c r="N2055" s="49"/>
      <c r="O2055" s="49" t="s">
        <v>3218</v>
      </c>
      <c r="P2055">
        <v>7</v>
      </c>
      <c r="Q2055" t="s">
        <v>6330</v>
      </c>
      <c r="S2055" s="49"/>
      <c r="T2055" s="49"/>
      <c r="U2055" s="49"/>
      <c r="W2055" s="49"/>
      <c r="Z2055" s="49"/>
      <c r="AA2055" s="49"/>
      <c r="AB2055" s="49"/>
    </row>
    <row r="2056" spans="1:28" x14ac:dyDescent="0.25">
      <c r="A2056" t="s">
        <v>6331</v>
      </c>
      <c r="B2056" t="s">
        <v>1219</v>
      </c>
      <c r="C2056" t="s">
        <v>96</v>
      </c>
      <c r="D2056">
        <v>2</v>
      </c>
      <c r="E2056">
        <v>35</v>
      </c>
      <c r="F2056">
        <v>7</v>
      </c>
      <c r="I2056" s="49"/>
      <c r="J2056">
        <v>2</v>
      </c>
      <c r="K2056">
        <v>2</v>
      </c>
      <c r="L2056">
        <v>2</v>
      </c>
      <c r="M2056" s="49" t="s">
        <v>1745</v>
      </c>
      <c r="N2056" s="49"/>
      <c r="O2056" s="49" t="s">
        <v>6332</v>
      </c>
      <c r="P2056">
        <v>7</v>
      </c>
      <c r="Q2056" t="s">
        <v>6333</v>
      </c>
      <c r="S2056" s="49"/>
      <c r="T2056" s="49"/>
      <c r="U2056" s="49"/>
      <c r="W2056" s="49"/>
      <c r="Z2056" s="49"/>
      <c r="AA2056" s="49"/>
      <c r="AB2056" s="49"/>
    </row>
    <row r="2057" spans="1:28" x14ac:dyDescent="0.25">
      <c r="A2057" t="s">
        <v>6334</v>
      </c>
      <c r="B2057" t="s">
        <v>1219</v>
      </c>
      <c r="C2057" t="s">
        <v>96</v>
      </c>
      <c r="D2057">
        <v>3</v>
      </c>
      <c r="E2057">
        <v>35</v>
      </c>
      <c r="F2057">
        <v>6</v>
      </c>
      <c r="I2057" s="49"/>
      <c r="J2057">
        <v>2</v>
      </c>
      <c r="K2057">
        <v>2</v>
      </c>
      <c r="L2057">
        <v>2</v>
      </c>
      <c r="M2057" s="49" t="s">
        <v>610</v>
      </c>
      <c r="N2057" s="49"/>
      <c r="O2057" s="49" t="s">
        <v>6335</v>
      </c>
      <c r="P2057">
        <v>7</v>
      </c>
      <c r="Q2057" t="s">
        <v>6336</v>
      </c>
      <c r="S2057" s="49"/>
      <c r="T2057" s="49"/>
      <c r="U2057" s="49"/>
      <c r="W2057" s="49"/>
      <c r="Z2057" s="49"/>
      <c r="AA2057" s="49"/>
      <c r="AB2057" s="49"/>
    </row>
    <row r="2058" spans="1:28" x14ac:dyDescent="0.25">
      <c r="A2058" t="s">
        <v>6337</v>
      </c>
      <c r="B2058" t="s">
        <v>1219</v>
      </c>
      <c r="C2058" t="s">
        <v>96</v>
      </c>
      <c r="D2058">
        <v>4</v>
      </c>
      <c r="E2058">
        <v>35</v>
      </c>
      <c r="F2058">
        <v>6</v>
      </c>
      <c r="I2058" s="49"/>
      <c r="J2058">
        <v>2</v>
      </c>
      <c r="K2058">
        <v>2</v>
      </c>
      <c r="L2058">
        <v>2</v>
      </c>
      <c r="M2058" s="49" t="s">
        <v>610</v>
      </c>
      <c r="N2058" s="49"/>
      <c r="O2058" s="49" t="s">
        <v>6335</v>
      </c>
      <c r="P2058">
        <v>7</v>
      </c>
      <c r="Q2058" t="s">
        <v>6338</v>
      </c>
      <c r="S2058" s="49"/>
      <c r="T2058" s="49"/>
      <c r="U2058" s="49"/>
      <c r="W2058" s="49"/>
      <c r="Z2058" s="49"/>
      <c r="AA2058" s="49"/>
      <c r="AB2058" s="49"/>
    </row>
    <row r="2059" spans="1:28" x14ac:dyDescent="0.25">
      <c r="A2059" t="s">
        <v>6339</v>
      </c>
      <c r="B2059" t="s">
        <v>1219</v>
      </c>
      <c r="C2059" t="s">
        <v>217</v>
      </c>
      <c r="D2059">
        <v>1</v>
      </c>
      <c r="E2059">
        <v>20</v>
      </c>
      <c r="F2059">
        <v>11</v>
      </c>
      <c r="I2059" s="49"/>
      <c r="J2059">
        <v>3</v>
      </c>
      <c r="K2059">
        <v>1</v>
      </c>
      <c r="L2059">
        <v>3</v>
      </c>
      <c r="M2059" s="49"/>
      <c r="N2059" s="49"/>
      <c r="O2059" s="49" t="s">
        <v>6340</v>
      </c>
      <c r="P2059">
        <v>7</v>
      </c>
      <c r="Q2059" t="s">
        <v>6341</v>
      </c>
      <c r="S2059" s="49"/>
      <c r="T2059" s="49"/>
      <c r="U2059" s="49"/>
      <c r="W2059" s="49"/>
      <c r="Z2059" s="49"/>
      <c r="AA2059" s="49"/>
      <c r="AB2059" s="49"/>
    </row>
    <row r="2060" spans="1:28" x14ac:dyDescent="0.25">
      <c r="A2060" t="s">
        <v>6342</v>
      </c>
      <c r="B2060" t="s">
        <v>1219</v>
      </c>
      <c r="C2060" t="s">
        <v>217</v>
      </c>
      <c r="D2060">
        <v>2</v>
      </c>
      <c r="E2060">
        <v>20</v>
      </c>
      <c r="F2060">
        <v>11</v>
      </c>
      <c r="I2060" s="49"/>
      <c r="J2060">
        <v>3</v>
      </c>
      <c r="K2060">
        <v>1</v>
      </c>
      <c r="L2060">
        <v>3</v>
      </c>
      <c r="M2060" s="49" t="s">
        <v>1745</v>
      </c>
      <c r="N2060" s="49"/>
      <c r="O2060" s="49" t="s">
        <v>6343</v>
      </c>
      <c r="P2060">
        <v>7</v>
      </c>
      <c r="Q2060" t="s">
        <v>6344</v>
      </c>
      <c r="S2060" s="49"/>
      <c r="T2060" s="49"/>
      <c r="U2060" s="49"/>
      <c r="W2060" s="49"/>
      <c r="Z2060" s="49"/>
      <c r="AA2060" s="49"/>
      <c r="AB2060" s="49"/>
    </row>
    <row r="2061" spans="1:28" x14ac:dyDescent="0.25">
      <c r="A2061" t="s">
        <v>6345</v>
      </c>
      <c r="B2061" t="s">
        <v>1219</v>
      </c>
      <c r="C2061" t="s">
        <v>217</v>
      </c>
      <c r="D2061">
        <v>3</v>
      </c>
      <c r="E2061">
        <v>20</v>
      </c>
      <c r="F2061">
        <v>9</v>
      </c>
      <c r="I2061" s="49"/>
      <c r="J2061">
        <v>3</v>
      </c>
      <c r="K2061">
        <v>1</v>
      </c>
      <c r="L2061">
        <v>3</v>
      </c>
      <c r="M2061" s="49" t="s">
        <v>610</v>
      </c>
      <c r="N2061" s="49"/>
      <c r="O2061" s="49" t="s">
        <v>6346</v>
      </c>
      <c r="P2061">
        <v>7</v>
      </c>
      <c r="Q2061" t="s">
        <v>6347</v>
      </c>
      <c r="S2061" s="49"/>
      <c r="T2061" s="49"/>
      <c r="U2061" s="49"/>
      <c r="W2061" s="49"/>
      <c r="Z2061" s="49"/>
      <c r="AA2061" s="49"/>
      <c r="AB2061" s="49"/>
    </row>
    <row r="2062" spans="1:28" x14ac:dyDescent="0.25">
      <c r="A2062" t="s">
        <v>6348</v>
      </c>
      <c r="B2062" t="s">
        <v>1219</v>
      </c>
      <c r="C2062" t="s">
        <v>217</v>
      </c>
      <c r="D2062">
        <v>4</v>
      </c>
      <c r="E2062">
        <v>20</v>
      </c>
      <c r="F2062">
        <v>9</v>
      </c>
      <c r="I2062" s="49"/>
      <c r="J2062">
        <v>3</v>
      </c>
      <c r="K2062">
        <v>1</v>
      </c>
      <c r="L2062">
        <v>3</v>
      </c>
      <c r="M2062" s="49" t="s">
        <v>1745</v>
      </c>
      <c r="N2062" s="49"/>
      <c r="O2062" s="49" t="s">
        <v>6343</v>
      </c>
      <c r="P2062">
        <v>7</v>
      </c>
      <c r="Q2062" t="s">
        <v>6349</v>
      </c>
      <c r="S2062" s="49"/>
      <c r="T2062" s="49"/>
      <c r="U2062" s="49"/>
      <c r="W2062" s="49"/>
      <c r="Z2062" s="49"/>
      <c r="AA2062" s="49"/>
      <c r="AB2062" s="49"/>
    </row>
    <row r="2063" spans="1:28" x14ac:dyDescent="0.25">
      <c r="A2063" t="s">
        <v>6350</v>
      </c>
      <c r="B2063" t="s">
        <v>1219</v>
      </c>
      <c r="C2063" t="s">
        <v>209</v>
      </c>
      <c r="D2063">
        <v>1</v>
      </c>
      <c r="E2063">
        <v>60</v>
      </c>
      <c r="F2063">
        <v>10</v>
      </c>
      <c r="I2063" s="49"/>
      <c r="J2063">
        <v>2</v>
      </c>
      <c r="K2063">
        <v>1</v>
      </c>
      <c r="L2063">
        <v>2</v>
      </c>
      <c r="M2063" s="49" t="s">
        <v>1745</v>
      </c>
      <c r="N2063" s="49"/>
      <c r="O2063" s="49" t="s">
        <v>1932</v>
      </c>
      <c r="P2063">
        <v>7</v>
      </c>
      <c r="Q2063" t="s">
        <v>6351</v>
      </c>
      <c r="S2063" s="49"/>
      <c r="T2063" s="49"/>
      <c r="U2063" s="49"/>
      <c r="W2063" s="49"/>
      <c r="Z2063" s="49"/>
      <c r="AA2063" s="49"/>
      <c r="AB2063" s="49"/>
    </row>
    <row r="2064" spans="1:28" x14ac:dyDescent="0.25">
      <c r="A2064" t="s">
        <v>6352</v>
      </c>
      <c r="B2064" t="s">
        <v>1219</v>
      </c>
      <c r="C2064" t="s">
        <v>209</v>
      </c>
      <c r="D2064">
        <v>2</v>
      </c>
      <c r="E2064">
        <v>60</v>
      </c>
      <c r="F2064">
        <v>11</v>
      </c>
      <c r="I2064" s="49"/>
      <c r="J2064">
        <v>2</v>
      </c>
      <c r="K2064">
        <v>1</v>
      </c>
      <c r="L2064">
        <v>2</v>
      </c>
      <c r="M2064" s="49" t="s">
        <v>1745</v>
      </c>
      <c r="N2064" s="49"/>
      <c r="O2064" s="49" t="s">
        <v>1932</v>
      </c>
      <c r="P2064">
        <v>7</v>
      </c>
      <c r="Q2064" t="s">
        <v>6353</v>
      </c>
      <c r="S2064" s="49"/>
      <c r="T2064" s="49"/>
      <c r="U2064" s="49"/>
      <c r="W2064" s="49"/>
      <c r="Z2064" s="49"/>
      <c r="AA2064" s="49"/>
      <c r="AB2064" s="49"/>
    </row>
    <row r="2065" spans="1:28" x14ac:dyDescent="0.25">
      <c r="A2065" t="s">
        <v>6354</v>
      </c>
      <c r="B2065" t="s">
        <v>1219</v>
      </c>
      <c r="C2065" t="s">
        <v>209</v>
      </c>
      <c r="D2065">
        <v>3</v>
      </c>
      <c r="E2065">
        <v>70</v>
      </c>
      <c r="F2065">
        <v>9</v>
      </c>
      <c r="I2065" s="49"/>
      <c r="J2065">
        <v>2</v>
      </c>
      <c r="K2065">
        <v>1</v>
      </c>
      <c r="L2065">
        <v>2</v>
      </c>
      <c r="M2065" s="49" t="s">
        <v>610</v>
      </c>
      <c r="N2065" s="49"/>
      <c r="O2065" s="49" t="s">
        <v>1937</v>
      </c>
      <c r="P2065">
        <v>7</v>
      </c>
      <c r="Q2065" t="s">
        <v>6355</v>
      </c>
      <c r="S2065" s="49"/>
      <c r="T2065" s="49"/>
      <c r="U2065" s="49"/>
      <c r="W2065" s="49"/>
      <c r="Z2065" s="49"/>
      <c r="AA2065" s="49"/>
      <c r="AB2065" s="49"/>
    </row>
    <row r="2066" spans="1:28" x14ac:dyDescent="0.25">
      <c r="A2066" t="s">
        <v>6356</v>
      </c>
      <c r="B2066" t="s">
        <v>1219</v>
      </c>
      <c r="C2066" t="s">
        <v>123</v>
      </c>
      <c r="D2066">
        <v>1</v>
      </c>
      <c r="E2066">
        <v>20</v>
      </c>
      <c r="F2066">
        <v>12</v>
      </c>
      <c r="I2066" s="49"/>
      <c r="J2066">
        <v>2</v>
      </c>
      <c r="K2066">
        <v>1</v>
      </c>
      <c r="L2066">
        <v>2</v>
      </c>
      <c r="M2066" s="49" t="s">
        <v>618</v>
      </c>
      <c r="N2066" s="49"/>
      <c r="O2066" s="49" t="s">
        <v>6357</v>
      </c>
      <c r="P2066">
        <v>7</v>
      </c>
      <c r="Q2066" t="s">
        <v>6358</v>
      </c>
      <c r="S2066" s="49"/>
      <c r="T2066" s="49"/>
      <c r="U2066" s="49"/>
      <c r="W2066" s="49"/>
      <c r="Z2066" s="49"/>
      <c r="AA2066" s="49"/>
      <c r="AB2066" s="49"/>
    </row>
    <row r="2067" spans="1:28" x14ac:dyDescent="0.25">
      <c r="A2067" t="s">
        <v>6359</v>
      </c>
      <c r="B2067" t="s">
        <v>1219</v>
      </c>
      <c r="C2067" t="s">
        <v>123</v>
      </c>
      <c r="D2067">
        <v>2</v>
      </c>
      <c r="E2067">
        <v>20</v>
      </c>
      <c r="F2067">
        <v>12</v>
      </c>
      <c r="I2067" s="49"/>
      <c r="J2067">
        <v>2</v>
      </c>
      <c r="K2067">
        <v>1</v>
      </c>
      <c r="L2067">
        <v>2</v>
      </c>
      <c r="M2067" s="49" t="s">
        <v>618</v>
      </c>
      <c r="N2067" s="49"/>
      <c r="O2067" s="49" t="s">
        <v>6360</v>
      </c>
      <c r="P2067">
        <v>7</v>
      </c>
      <c r="Q2067" t="s">
        <v>6361</v>
      </c>
      <c r="S2067" s="49"/>
      <c r="T2067" s="49"/>
      <c r="U2067" s="49"/>
      <c r="W2067" s="49"/>
      <c r="Z2067" s="49"/>
      <c r="AA2067" s="49"/>
      <c r="AB2067" s="49"/>
    </row>
    <row r="2068" spans="1:28" x14ac:dyDescent="0.25">
      <c r="A2068" t="s">
        <v>6362</v>
      </c>
      <c r="B2068" t="s">
        <v>1219</v>
      </c>
      <c r="C2068" t="s">
        <v>123</v>
      </c>
      <c r="D2068">
        <v>3</v>
      </c>
      <c r="E2068">
        <v>25</v>
      </c>
      <c r="F2068">
        <v>10</v>
      </c>
      <c r="I2068" s="49"/>
      <c r="J2068">
        <v>2</v>
      </c>
      <c r="K2068">
        <v>1</v>
      </c>
      <c r="L2068">
        <v>2</v>
      </c>
      <c r="M2068" s="49" t="s">
        <v>610</v>
      </c>
      <c r="N2068" s="49"/>
      <c r="O2068" s="49" t="s">
        <v>6363</v>
      </c>
      <c r="P2068">
        <v>7</v>
      </c>
      <c r="Q2068" t="s">
        <v>6364</v>
      </c>
      <c r="S2068" s="49"/>
      <c r="T2068" s="49"/>
      <c r="U2068" s="49"/>
      <c r="W2068" s="49"/>
      <c r="Z2068" s="49"/>
      <c r="AA2068" s="49"/>
      <c r="AB2068" s="49"/>
    </row>
    <row r="2069" spans="1:28" x14ac:dyDescent="0.25">
      <c r="A2069" t="s">
        <v>6365</v>
      </c>
      <c r="B2069" t="s">
        <v>1219</v>
      </c>
      <c r="C2069" t="s">
        <v>339</v>
      </c>
      <c r="D2069">
        <v>1</v>
      </c>
      <c r="E2069">
        <v>50</v>
      </c>
      <c r="G2069">
        <v>60</v>
      </c>
      <c r="I2069" s="49"/>
      <c r="M2069" s="49"/>
      <c r="N2069" s="49"/>
      <c r="O2069" s="49" t="s">
        <v>6366</v>
      </c>
      <c r="P2069">
        <v>7</v>
      </c>
      <c r="Q2069" t="s">
        <v>6367</v>
      </c>
      <c r="S2069" s="49"/>
      <c r="T2069" s="49"/>
      <c r="U2069" s="49"/>
      <c r="W2069" s="49"/>
      <c r="Z2069" s="49"/>
      <c r="AA2069" s="49"/>
      <c r="AB2069" s="49"/>
    </row>
    <row r="2070" spans="1:28" x14ac:dyDescent="0.25">
      <c r="A2070" t="s">
        <v>6368</v>
      </c>
      <c r="B2070" t="s">
        <v>1219</v>
      </c>
      <c r="C2070" t="s">
        <v>339</v>
      </c>
      <c r="D2070">
        <v>2</v>
      </c>
      <c r="E2070">
        <v>50</v>
      </c>
      <c r="G2070">
        <v>60</v>
      </c>
      <c r="I2070" s="49"/>
      <c r="M2070" s="49"/>
      <c r="N2070" s="49"/>
      <c r="O2070" s="49" t="s">
        <v>6366</v>
      </c>
      <c r="P2070">
        <v>7</v>
      </c>
      <c r="Q2070" t="s">
        <v>6369</v>
      </c>
      <c r="S2070" s="49"/>
      <c r="T2070" s="49"/>
      <c r="U2070" s="49"/>
      <c r="W2070" s="49"/>
      <c r="Z2070" s="49"/>
      <c r="AA2070" s="49"/>
      <c r="AB2070" s="49"/>
    </row>
    <row r="2071" spans="1:28" x14ac:dyDescent="0.25">
      <c r="A2071" t="s">
        <v>6370</v>
      </c>
      <c r="B2071" t="s">
        <v>1219</v>
      </c>
      <c r="C2071" t="s">
        <v>339</v>
      </c>
      <c r="D2071">
        <v>3</v>
      </c>
      <c r="E2071">
        <v>50</v>
      </c>
      <c r="G2071">
        <v>60</v>
      </c>
      <c r="I2071" s="49"/>
      <c r="M2071" s="49"/>
      <c r="N2071" s="49"/>
      <c r="O2071" s="49" t="s">
        <v>6366</v>
      </c>
      <c r="P2071">
        <v>7</v>
      </c>
      <c r="Q2071" t="s">
        <v>6371</v>
      </c>
      <c r="S2071" s="49"/>
      <c r="T2071" s="49"/>
      <c r="U2071" s="49"/>
      <c r="W2071" s="49"/>
      <c r="Z2071" s="49"/>
      <c r="AA2071" s="49"/>
      <c r="AB2071" s="49"/>
    </row>
    <row r="2072" spans="1:28" x14ac:dyDescent="0.25">
      <c r="A2072" t="s">
        <v>6372</v>
      </c>
      <c r="B2072" t="s">
        <v>1219</v>
      </c>
      <c r="C2072" t="s">
        <v>334</v>
      </c>
      <c r="D2072">
        <v>1</v>
      </c>
      <c r="E2072">
        <v>0</v>
      </c>
      <c r="G2072">
        <v>60</v>
      </c>
      <c r="I2072" s="49"/>
      <c r="M2072" s="49"/>
      <c r="N2072" s="49"/>
      <c r="O2072" s="49" t="s">
        <v>6373</v>
      </c>
      <c r="P2072">
        <v>7</v>
      </c>
      <c r="Q2072" t="s">
        <v>6374</v>
      </c>
      <c r="S2072" s="49"/>
      <c r="T2072" s="49"/>
      <c r="U2072" s="49"/>
      <c r="W2072" s="49"/>
      <c r="Z2072" s="49"/>
      <c r="AA2072" s="49"/>
      <c r="AB2072" s="49"/>
    </row>
    <row r="2073" spans="1:28" x14ac:dyDescent="0.25">
      <c r="A2073" t="s">
        <v>6375</v>
      </c>
      <c r="B2073" t="s">
        <v>1219</v>
      </c>
      <c r="C2073" t="s">
        <v>334</v>
      </c>
      <c r="D2073">
        <v>2</v>
      </c>
      <c r="E2073">
        <v>0</v>
      </c>
      <c r="G2073">
        <v>60</v>
      </c>
      <c r="I2073" s="49"/>
      <c r="M2073" s="49"/>
      <c r="N2073" s="49"/>
      <c r="O2073" s="49" t="s">
        <v>6373</v>
      </c>
      <c r="P2073">
        <v>7</v>
      </c>
      <c r="Q2073" t="s">
        <v>6376</v>
      </c>
      <c r="S2073" s="49"/>
      <c r="T2073" s="49"/>
      <c r="U2073" s="49"/>
      <c r="W2073" s="49"/>
      <c r="Z2073" s="49"/>
      <c r="AA2073" s="49"/>
      <c r="AB2073" s="49"/>
    </row>
    <row r="2074" spans="1:28" x14ac:dyDescent="0.25">
      <c r="A2074" t="s">
        <v>6377</v>
      </c>
      <c r="B2074" t="s">
        <v>1219</v>
      </c>
      <c r="C2074" t="s">
        <v>373</v>
      </c>
      <c r="D2074">
        <v>1</v>
      </c>
      <c r="G2074">
        <v>30</v>
      </c>
      <c r="H2074">
        <v>0</v>
      </c>
      <c r="I2074" s="49" t="s">
        <v>3957</v>
      </c>
      <c r="M2074" s="49"/>
      <c r="N2074" s="49"/>
      <c r="O2074" s="49" t="s">
        <v>6378</v>
      </c>
      <c r="P2074">
        <v>7</v>
      </c>
      <c r="Q2074" t="s">
        <v>6379</v>
      </c>
      <c r="S2074" s="49"/>
      <c r="T2074" s="49"/>
      <c r="U2074" s="49"/>
      <c r="W2074" s="49"/>
      <c r="Z2074" s="49"/>
      <c r="AA2074" s="49"/>
      <c r="AB2074" s="49"/>
    </row>
    <row r="2075" spans="1:28" x14ac:dyDescent="0.25">
      <c r="A2075" t="s">
        <v>6380</v>
      </c>
      <c r="B2075" t="s">
        <v>1219</v>
      </c>
      <c r="C2075" t="s">
        <v>373</v>
      </c>
      <c r="D2075">
        <v>2</v>
      </c>
      <c r="G2075">
        <v>30</v>
      </c>
      <c r="H2075">
        <v>0</v>
      </c>
      <c r="I2075" s="49" t="s">
        <v>3957</v>
      </c>
      <c r="M2075" s="49"/>
      <c r="N2075" s="49"/>
      <c r="O2075" s="49" t="s">
        <v>6378</v>
      </c>
      <c r="P2075">
        <v>7</v>
      </c>
      <c r="Q2075" t="s">
        <v>1223</v>
      </c>
      <c r="S2075" s="49"/>
      <c r="T2075" s="49"/>
      <c r="U2075" s="49"/>
      <c r="W2075" s="49"/>
      <c r="Z2075" s="49"/>
      <c r="AA2075" s="49"/>
      <c r="AB2075" s="49"/>
    </row>
    <row r="2076" spans="1:28" x14ac:dyDescent="0.25">
      <c r="A2076" t="s">
        <v>6381</v>
      </c>
      <c r="B2076" t="s">
        <v>1224</v>
      </c>
      <c r="C2076" t="s">
        <v>363</v>
      </c>
      <c r="D2076">
        <v>1</v>
      </c>
      <c r="G2076">
        <v>360</v>
      </c>
      <c r="H2076">
        <v>0.63</v>
      </c>
      <c r="I2076" s="49" t="s">
        <v>3957</v>
      </c>
      <c r="M2076" s="49"/>
      <c r="N2076" s="49"/>
      <c r="O2076" s="49" t="s">
        <v>6313</v>
      </c>
      <c r="P2076">
        <v>7</v>
      </c>
      <c r="Q2076" t="s">
        <v>1226</v>
      </c>
      <c r="S2076" s="49"/>
      <c r="T2076" s="49"/>
      <c r="U2076" s="49"/>
      <c r="W2076" s="49"/>
      <c r="Z2076" s="49"/>
      <c r="AA2076" s="49"/>
      <c r="AB2076" s="49"/>
    </row>
    <row r="2077" spans="1:28" x14ac:dyDescent="0.25">
      <c r="A2077" t="s">
        <v>6382</v>
      </c>
      <c r="B2077" t="s">
        <v>1224</v>
      </c>
      <c r="C2077" t="s">
        <v>394</v>
      </c>
      <c r="D2077">
        <v>1</v>
      </c>
      <c r="E2077">
        <v>0</v>
      </c>
      <c r="F2077">
        <v>15</v>
      </c>
      <c r="I2077" s="49"/>
      <c r="M2077" s="49"/>
      <c r="N2077" s="49"/>
      <c r="O2077" s="49" t="s">
        <v>2818</v>
      </c>
      <c r="P2077">
        <v>7</v>
      </c>
      <c r="Q2077" t="s">
        <v>6383</v>
      </c>
      <c r="S2077" s="49"/>
      <c r="T2077" s="49"/>
      <c r="U2077" s="49"/>
      <c r="W2077" s="49"/>
      <c r="Z2077" s="49"/>
      <c r="AA2077" s="49"/>
      <c r="AB2077" s="49"/>
    </row>
    <row r="2078" spans="1:28" x14ac:dyDescent="0.25">
      <c r="A2078" t="s">
        <v>6384</v>
      </c>
      <c r="B2078" t="s">
        <v>1224</v>
      </c>
      <c r="C2078" t="s">
        <v>403</v>
      </c>
      <c r="D2078">
        <v>1</v>
      </c>
      <c r="E2078">
        <v>0</v>
      </c>
      <c r="F2078">
        <v>8</v>
      </c>
      <c r="I2078" s="49"/>
      <c r="M2078" s="49"/>
      <c r="N2078" s="49"/>
      <c r="O2078" s="49" t="s">
        <v>2818</v>
      </c>
      <c r="P2078">
        <v>7</v>
      </c>
      <c r="Q2078" t="s">
        <v>6385</v>
      </c>
      <c r="S2078" s="49"/>
      <c r="T2078" s="49"/>
      <c r="U2078" s="49"/>
      <c r="W2078" s="49"/>
      <c r="Z2078" s="49"/>
      <c r="AA2078" s="49"/>
      <c r="AB2078" s="49"/>
    </row>
    <row r="2079" spans="1:28" x14ac:dyDescent="0.25">
      <c r="A2079" t="s">
        <v>6386</v>
      </c>
      <c r="B2079" t="s">
        <v>1224</v>
      </c>
      <c r="C2079" t="s">
        <v>403</v>
      </c>
      <c r="D2079">
        <v>2</v>
      </c>
      <c r="E2079">
        <v>0</v>
      </c>
      <c r="F2079">
        <v>8</v>
      </c>
      <c r="I2079" s="49"/>
      <c r="M2079" s="49"/>
      <c r="N2079" s="49"/>
      <c r="O2079" s="49" t="s">
        <v>2818</v>
      </c>
      <c r="P2079">
        <v>7</v>
      </c>
      <c r="Q2079" t="s">
        <v>6387</v>
      </c>
      <c r="S2079" s="49"/>
      <c r="T2079" s="49"/>
      <c r="U2079" s="49"/>
      <c r="W2079" s="49"/>
      <c r="Z2079" s="49"/>
      <c r="AA2079" s="49"/>
      <c r="AB2079" s="49"/>
    </row>
    <row r="2080" spans="1:28" x14ac:dyDescent="0.25">
      <c r="A2080" t="s">
        <v>6388</v>
      </c>
      <c r="B2080" t="s">
        <v>1224</v>
      </c>
      <c r="C2080" t="s">
        <v>394</v>
      </c>
      <c r="D2080">
        <v>2</v>
      </c>
      <c r="E2080">
        <v>0</v>
      </c>
      <c r="F2080">
        <v>15</v>
      </c>
      <c r="I2080" s="49"/>
      <c r="M2080" s="49"/>
      <c r="N2080" s="49"/>
      <c r="O2080" s="49" t="s">
        <v>2818</v>
      </c>
      <c r="P2080">
        <v>7</v>
      </c>
      <c r="Q2080" t="s">
        <v>6389</v>
      </c>
      <c r="S2080" s="49"/>
      <c r="T2080" s="49"/>
      <c r="U2080" s="49"/>
      <c r="W2080" s="49"/>
      <c r="Z2080" s="49"/>
      <c r="AA2080" s="49"/>
      <c r="AB2080" s="49"/>
    </row>
    <row r="2081" spans="1:28" x14ac:dyDescent="0.25">
      <c r="A2081" t="s">
        <v>6390</v>
      </c>
      <c r="B2081" t="s">
        <v>1224</v>
      </c>
      <c r="C2081" t="s">
        <v>1</v>
      </c>
      <c r="D2081">
        <v>1</v>
      </c>
      <c r="E2081">
        <v>150</v>
      </c>
      <c r="G2081">
        <v>60</v>
      </c>
      <c r="I2081" s="49"/>
      <c r="M2081" s="49"/>
      <c r="N2081" s="49"/>
      <c r="O2081" s="49" t="s">
        <v>6391</v>
      </c>
      <c r="P2081">
        <v>7</v>
      </c>
      <c r="Q2081" t="s">
        <v>6392</v>
      </c>
      <c r="S2081" s="49"/>
      <c r="T2081" s="49"/>
      <c r="U2081" s="49"/>
      <c r="W2081" s="49"/>
      <c r="Z2081" s="49"/>
      <c r="AA2081" s="49"/>
      <c r="AB2081" s="49"/>
    </row>
    <row r="2082" spans="1:28" x14ac:dyDescent="0.25">
      <c r="A2082" t="s">
        <v>6393</v>
      </c>
      <c r="B2082" t="s">
        <v>1224</v>
      </c>
      <c r="C2082" t="s">
        <v>1</v>
      </c>
      <c r="D2082">
        <v>2</v>
      </c>
      <c r="E2082">
        <v>150</v>
      </c>
      <c r="G2082">
        <v>60</v>
      </c>
      <c r="I2082" s="49"/>
      <c r="M2082" s="49"/>
      <c r="N2082" s="49"/>
      <c r="O2082" s="49" t="s">
        <v>6391</v>
      </c>
      <c r="P2082">
        <v>7</v>
      </c>
      <c r="Q2082" t="s">
        <v>6394</v>
      </c>
      <c r="S2082" s="49"/>
      <c r="T2082" s="49"/>
      <c r="U2082" s="49"/>
      <c r="W2082" s="49"/>
      <c r="Z2082" s="49"/>
      <c r="AA2082" s="49"/>
      <c r="AB2082" s="49"/>
    </row>
    <row r="2083" spans="1:28" x14ac:dyDescent="0.25">
      <c r="A2083" t="s">
        <v>6395</v>
      </c>
      <c r="B2083" t="s">
        <v>1224</v>
      </c>
      <c r="C2083" t="s">
        <v>1</v>
      </c>
      <c r="D2083">
        <v>3</v>
      </c>
      <c r="E2083">
        <v>150</v>
      </c>
      <c r="G2083">
        <v>60</v>
      </c>
      <c r="I2083" s="49"/>
      <c r="M2083" s="49"/>
      <c r="N2083" s="49"/>
      <c r="O2083" s="49" t="s">
        <v>6391</v>
      </c>
      <c r="P2083">
        <v>7</v>
      </c>
      <c r="Q2083" t="s">
        <v>6396</v>
      </c>
      <c r="S2083" s="49"/>
      <c r="T2083" s="49"/>
      <c r="U2083" s="49"/>
      <c r="W2083" s="49"/>
      <c r="Z2083" s="49"/>
      <c r="AA2083" s="49"/>
      <c r="AB2083" s="49"/>
    </row>
    <row r="2084" spans="1:28" x14ac:dyDescent="0.25">
      <c r="A2084" t="s">
        <v>6397</v>
      </c>
      <c r="B2084" t="s">
        <v>1224</v>
      </c>
      <c r="C2084" t="s">
        <v>1</v>
      </c>
      <c r="D2084">
        <v>4</v>
      </c>
      <c r="E2084">
        <v>150</v>
      </c>
      <c r="G2084">
        <v>49.8</v>
      </c>
      <c r="I2084" s="49"/>
      <c r="M2084" s="49"/>
      <c r="N2084" s="49"/>
      <c r="O2084" s="49" t="s">
        <v>6324</v>
      </c>
      <c r="P2084">
        <v>7</v>
      </c>
      <c r="Q2084" t="s">
        <v>6398</v>
      </c>
      <c r="S2084" s="49"/>
      <c r="T2084" s="49"/>
      <c r="U2084" s="49"/>
      <c r="W2084" s="49"/>
      <c r="Z2084" s="49"/>
      <c r="AA2084" s="49"/>
      <c r="AB2084" s="49"/>
    </row>
    <row r="2085" spans="1:28" x14ac:dyDescent="0.25">
      <c r="A2085" t="s">
        <v>6399</v>
      </c>
      <c r="B2085" t="s">
        <v>1224</v>
      </c>
      <c r="C2085" t="s">
        <v>1</v>
      </c>
      <c r="D2085">
        <v>5</v>
      </c>
      <c r="E2085">
        <v>150</v>
      </c>
      <c r="G2085">
        <v>46.800000000000004</v>
      </c>
      <c r="I2085" s="49"/>
      <c r="M2085" s="49"/>
      <c r="N2085" s="49"/>
      <c r="O2085" s="49" t="s">
        <v>6400</v>
      </c>
      <c r="P2085">
        <v>7</v>
      </c>
      <c r="Q2085" t="s">
        <v>6401</v>
      </c>
      <c r="S2085" s="49"/>
      <c r="T2085" s="49"/>
      <c r="U2085" s="49"/>
      <c r="W2085" s="49"/>
      <c r="Z2085" s="49"/>
      <c r="AA2085" s="49"/>
      <c r="AB2085" s="49"/>
    </row>
    <row r="2086" spans="1:28" x14ac:dyDescent="0.25">
      <c r="A2086" t="s">
        <v>6402</v>
      </c>
      <c r="B2086" t="s">
        <v>1224</v>
      </c>
      <c r="C2086" t="s">
        <v>32</v>
      </c>
      <c r="D2086">
        <v>1</v>
      </c>
      <c r="E2086">
        <v>200</v>
      </c>
      <c r="F2086">
        <v>7</v>
      </c>
      <c r="I2086" s="49"/>
      <c r="J2086">
        <v>2</v>
      </c>
      <c r="K2086">
        <v>1</v>
      </c>
      <c r="L2086">
        <v>1</v>
      </c>
      <c r="M2086" s="49" t="s">
        <v>618</v>
      </c>
      <c r="N2086" s="49"/>
      <c r="O2086" s="49" t="s">
        <v>6403</v>
      </c>
      <c r="P2086">
        <v>7</v>
      </c>
      <c r="Q2086" t="s">
        <v>6404</v>
      </c>
      <c r="S2086" s="49"/>
      <c r="T2086" s="49"/>
      <c r="U2086" s="49"/>
      <c r="W2086" s="49"/>
      <c r="Z2086" s="49"/>
      <c r="AA2086" s="49"/>
      <c r="AB2086" s="49"/>
    </row>
    <row r="2087" spans="1:28" x14ac:dyDescent="0.25">
      <c r="A2087" t="s">
        <v>6405</v>
      </c>
      <c r="B2087" t="s">
        <v>1224</v>
      </c>
      <c r="C2087" t="s">
        <v>32</v>
      </c>
      <c r="D2087">
        <v>2</v>
      </c>
      <c r="E2087">
        <v>205</v>
      </c>
      <c r="F2087">
        <v>6</v>
      </c>
      <c r="I2087" s="49"/>
      <c r="J2087">
        <v>2</v>
      </c>
      <c r="K2087">
        <v>1</v>
      </c>
      <c r="L2087">
        <v>1</v>
      </c>
      <c r="M2087" s="49" t="s">
        <v>1745</v>
      </c>
      <c r="N2087" s="49"/>
      <c r="O2087" s="49" t="s">
        <v>6406</v>
      </c>
      <c r="P2087">
        <v>7</v>
      </c>
      <c r="Q2087" t="s">
        <v>6407</v>
      </c>
      <c r="S2087" s="49"/>
      <c r="T2087" s="49"/>
      <c r="U2087" s="49"/>
      <c r="W2087" s="49"/>
      <c r="Z2087" s="49"/>
      <c r="AA2087" s="49"/>
      <c r="AB2087" s="49"/>
    </row>
    <row r="2088" spans="1:28" x14ac:dyDescent="0.25">
      <c r="A2088" t="s">
        <v>6408</v>
      </c>
      <c r="B2088" t="s">
        <v>1224</v>
      </c>
      <c r="C2088" t="s">
        <v>32</v>
      </c>
      <c r="D2088">
        <v>3</v>
      </c>
      <c r="E2088">
        <v>210</v>
      </c>
      <c r="F2088">
        <v>5.5</v>
      </c>
      <c r="I2088" s="49"/>
      <c r="J2088">
        <v>2</v>
      </c>
      <c r="K2088">
        <v>1</v>
      </c>
      <c r="L2088">
        <v>1</v>
      </c>
      <c r="M2088" s="49" t="s">
        <v>610</v>
      </c>
      <c r="N2088" s="49"/>
      <c r="O2088" s="49" t="s">
        <v>6135</v>
      </c>
      <c r="P2088">
        <v>7</v>
      </c>
      <c r="Q2088" t="s">
        <v>6409</v>
      </c>
      <c r="S2088" s="49"/>
      <c r="T2088" s="49"/>
      <c r="U2088" s="49"/>
      <c r="W2088" s="49"/>
      <c r="Z2088" s="49"/>
      <c r="AA2088" s="49"/>
      <c r="AB2088" s="49"/>
    </row>
    <row r="2089" spans="1:28" x14ac:dyDescent="0.25">
      <c r="A2089" t="s">
        <v>6410</v>
      </c>
      <c r="B2089" t="s">
        <v>1224</v>
      </c>
      <c r="C2089" t="s">
        <v>32</v>
      </c>
      <c r="D2089">
        <v>4</v>
      </c>
      <c r="E2089">
        <v>210</v>
      </c>
      <c r="F2089">
        <v>5</v>
      </c>
      <c r="I2089" s="49"/>
      <c r="J2089">
        <v>2</v>
      </c>
      <c r="K2089">
        <v>1</v>
      </c>
      <c r="L2089">
        <v>1</v>
      </c>
      <c r="M2089" s="49" t="s">
        <v>3930</v>
      </c>
      <c r="N2089" s="49"/>
      <c r="O2089" s="49" t="s">
        <v>6411</v>
      </c>
      <c r="P2089">
        <v>7</v>
      </c>
      <c r="Q2089" t="s">
        <v>6412</v>
      </c>
      <c r="S2089" s="49"/>
      <c r="T2089" s="49"/>
      <c r="U2089" s="49"/>
      <c r="W2089" s="49"/>
      <c r="Z2089" s="49"/>
      <c r="AA2089" s="49"/>
      <c r="AB2089" s="49"/>
    </row>
    <row r="2090" spans="1:28" x14ac:dyDescent="0.25">
      <c r="A2090" t="s">
        <v>6413</v>
      </c>
      <c r="B2090" t="s">
        <v>1224</v>
      </c>
      <c r="C2090" t="s">
        <v>24</v>
      </c>
      <c r="D2090">
        <v>1</v>
      </c>
      <c r="E2090">
        <v>0</v>
      </c>
      <c r="F2090">
        <v>8</v>
      </c>
      <c r="I2090" s="49"/>
      <c r="J2090">
        <v>1</v>
      </c>
      <c r="K2090">
        <v>2</v>
      </c>
      <c r="L2090">
        <v>1</v>
      </c>
      <c r="M2090" s="49" t="s">
        <v>1745</v>
      </c>
      <c r="N2090" s="49"/>
      <c r="O2090" s="49" t="s">
        <v>6414</v>
      </c>
      <c r="P2090">
        <v>7</v>
      </c>
      <c r="Q2090" t="s">
        <v>6415</v>
      </c>
      <c r="S2090" s="49"/>
      <c r="T2090" s="49"/>
      <c r="U2090" s="49"/>
      <c r="W2090" s="49"/>
      <c r="Z2090" s="49"/>
      <c r="AA2090" s="49"/>
      <c r="AB2090" s="49"/>
    </row>
    <row r="2091" spans="1:28" x14ac:dyDescent="0.25">
      <c r="A2091" t="s">
        <v>6416</v>
      </c>
      <c r="B2091" t="s">
        <v>1224</v>
      </c>
      <c r="C2091" t="s">
        <v>24</v>
      </c>
      <c r="D2091">
        <v>2</v>
      </c>
      <c r="E2091">
        <v>0</v>
      </c>
      <c r="F2091">
        <v>7</v>
      </c>
      <c r="I2091" s="49"/>
      <c r="J2091">
        <v>2</v>
      </c>
      <c r="K2091">
        <v>2</v>
      </c>
      <c r="L2091">
        <v>1</v>
      </c>
      <c r="M2091" s="49" t="s">
        <v>1745</v>
      </c>
      <c r="N2091" s="49"/>
      <c r="O2091" s="49" t="s">
        <v>6417</v>
      </c>
      <c r="P2091">
        <v>7</v>
      </c>
      <c r="Q2091" t="s">
        <v>6418</v>
      </c>
      <c r="S2091" s="49"/>
      <c r="T2091" s="49"/>
      <c r="U2091" s="49"/>
      <c r="W2091" s="49"/>
      <c r="Z2091" s="49"/>
      <c r="AA2091" s="49"/>
      <c r="AB2091" s="49"/>
    </row>
    <row r="2092" spans="1:28" x14ac:dyDescent="0.25">
      <c r="A2092" t="s">
        <v>6419</v>
      </c>
      <c r="B2092" t="s">
        <v>1224</v>
      </c>
      <c r="C2092" t="s">
        <v>24</v>
      </c>
      <c r="D2092">
        <v>3</v>
      </c>
      <c r="E2092">
        <v>0</v>
      </c>
      <c r="F2092">
        <v>8</v>
      </c>
      <c r="I2092" s="49"/>
      <c r="J2092">
        <v>2</v>
      </c>
      <c r="K2092">
        <v>2</v>
      </c>
      <c r="L2092">
        <v>1</v>
      </c>
      <c r="M2092" s="49" t="s">
        <v>1745</v>
      </c>
      <c r="N2092" s="49"/>
      <c r="O2092" s="49" t="s">
        <v>6417</v>
      </c>
      <c r="P2092">
        <v>7</v>
      </c>
      <c r="Q2092" t="s">
        <v>6420</v>
      </c>
      <c r="S2092" s="49"/>
      <c r="T2092" s="49"/>
      <c r="U2092" s="49"/>
      <c r="W2092" s="49"/>
      <c r="Z2092" s="49"/>
      <c r="AA2092" s="49"/>
      <c r="AB2092" s="49"/>
    </row>
    <row r="2093" spans="1:28" x14ac:dyDescent="0.25">
      <c r="A2093" t="s">
        <v>6421</v>
      </c>
      <c r="B2093" t="s">
        <v>1224</v>
      </c>
      <c r="C2093" t="s">
        <v>96</v>
      </c>
      <c r="D2093">
        <v>1</v>
      </c>
      <c r="E2093">
        <v>35</v>
      </c>
      <c r="F2093">
        <v>6</v>
      </c>
      <c r="I2093" s="49"/>
      <c r="J2093">
        <v>2</v>
      </c>
      <c r="K2093">
        <v>2</v>
      </c>
      <c r="L2093">
        <v>2</v>
      </c>
      <c r="M2093" s="49" t="s">
        <v>1745</v>
      </c>
      <c r="N2093" s="49"/>
      <c r="O2093" s="49" t="s">
        <v>6422</v>
      </c>
      <c r="P2093">
        <v>7</v>
      </c>
      <c r="Q2093" t="s">
        <v>6423</v>
      </c>
      <c r="S2093" s="49"/>
      <c r="T2093" s="49"/>
      <c r="U2093" s="49"/>
      <c r="W2093" s="49"/>
      <c r="Z2093" s="49"/>
      <c r="AA2093" s="49"/>
      <c r="AB2093" s="49"/>
    </row>
    <row r="2094" spans="1:28" x14ac:dyDescent="0.25">
      <c r="A2094" t="s">
        <v>6424</v>
      </c>
      <c r="B2094" t="s">
        <v>1224</v>
      </c>
      <c r="C2094" t="s">
        <v>96</v>
      </c>
      <c r="D2094">
        <v>2</v>
      </c>
      <c r="E2094">
        <v>35</v>
      </c>
      <c r="F2094">
        <v>6</v>
      </c>
      <c r="I2094" s="49"/>
      <c r="J2094">
        <v>2</v>
      </c>
      <c r="K2094">
        <v>2</v>
      </c>
      <c r="L2094">
        <v>2</v>
      </c>
      <c r="M2094" s="49" t="s">
        <v>1745</v>
      </c>
      <c r="N2094" s="49"/>
      <c r="O2094" s="49" t="s">
        <v>3735</v>
      </c>
      <c r="P2094">
        <v>7</v>
      </c>
      <c r="Q2094" t="s">
        <v>6425</v>
      </c>
      <c r="S2094" s="49"/>
      <c r="T2094" s="49"/>
      <c r="U2094" s="49"/>
      <c r="W2094" s="49"/>
      <c r="Z2094" s="49"/>
      <c r="AA2094" s="49"/>
      <c r="AB2094" s="49"/>
    </row>
    <row r="2095" spans="1:28" x14ac:dyDescent="0.25">
      <c r="A2095" t="s">
        <v>6426</v>
      </c>
      <c r="B2095" t="s">
        <v>1224</v>
      </c>
      <c r="C2095" t="s">
        <v>96</v>
      </c>
      <c r="D2095">
        <v>3</v>
      </c>
      <c r="E2095">
        <v>35</v>
      </c>
      <c r="F2095">
        <v>6</v>
      </c>
      <c r="I2095" s="49"/>
      <c r="J2095">
        <v>2</v>
      </c>
      <c r="K2095">
        <v>2</v>
      </c>
      <c r="L2095">
        <v>2</v>
      </c>
      <c r="M2095" s="49" t="s">
        <v>610</v>
      </c>
      <c r="N2095" s="49"/>
      <c r="O2095" s="49" t="s">
        <v>3600</v>
      </c>
      <c r="P2095">
        <v>7</v>
      </c>
      <c r="Q2095" t="s">
        <v>6427</v>
      </c>
      <c r="S2095" s="49"/>
      <c r="T2095" s="49"/>
      <c r="U2095" s="49"/>
      <c r="W2095" s="49"/>
      <c r="Z2095" s="49"/>
      <c r="AA2095" s="49"/>
      <c r="AB2095" s="49"/>
    </row>
    <row r="2096" spans="1:28" x14ac:dyDescent="0.25">
      <c r="A2096" t="s">
        <v>6428</v>
      </c>
      <c r="B2096" t="s">
        <v>1224</v>
      </c>
      <c r="C2096" t="s">
        <v>96</v>
      </c>
      <c r="D2096">
        <v>4</v>
      </c>
      <c r="E2096">
        <v>35</v>
      </c>
      <c r="F2096">
        <v>5.5</v>
      </c>
      <c r="I2096" s="49"/>
      <c r="J2096">
        <v>2</v>
      </c>
      <c r="K2096">
        <v>2</v>
      </c>
      <c r="L2096">
        <v>2</v>
      </c>
      <c r="M2096" s="49" t="s">
        <v>610</v>
      </c>
      <c r="N2096" s="49"/>
      <c r="O2096" s="49" t="s">
        <v>3600</v>
      </c>
      <c r="P2096">
        <v>7</v>
      </c>
      <c r="Q2096" t="s">
        <v>6429</v>
      </c>
      <c r="S2096" s="49"/>
      <c r="T2096" s="49"/>
      <c r="U2096" s="49"/>
      <c r="W2096" s="49"/>
      <c r="Z2096" s="49"/>
      <c r="AA2096" s="49"/>
      <c r="AB2096" s="49"/>
    </row>
    <row r="2097" spans="1:28" x14ac:dyDescent="0.25">
      <c r="A2097" t="s">
        <v>6430</v>
      </c>
      <c r="B2097" t="s">
        <v>1224</v>
      </c>
      <c r="C2097" t="s">
        <v>217</v>
      </c>
      <c r="D2097">
        <v>1</v>
      </c>
      <c r="E2097">
        <v>20</v>
      </c>
      <c r="F2097">
        <v>12</v>
      </c>
      <c r="I2097" s="49"/>
      <c r="J2097">
        <v>3</v>
      </c>
      <c r="K2097">
        <v>1</v>
      </c>
      <c r="L2097">
        <v>3</v>
      </c>
      <c r="M2097" s="49" t="s">
        <v>618</v>
      </c>
      <c r="N2097" s="49"/>
      <c r="O2097" s="49" t="s">
        <v>6431</v>
      </c>
      <c r="P2097">
        <v>7</v>
      </c>
      <c r="Q2097" t="s">
        <v>6432</v>
      </c>
      <c r="S2097" s="49"/>
      <c r="T2097" s="49"/>
      <c r="U2097" s="49"/>
      <c r="W2097" s="49"/>
      <c r="Z2097" s="49"/>
      <c r="AA2097" s="49"/>
      <c r="AB2097" s="49"/>
    </row>
    <row r="2098" spans="1:28" x14ac:dyDescent="0.25">
      <c r="A2098" t="s">
        <v>6433</v>
      </c>
      <c r="B2098" t="s">
        <v>1224</v>
      </c>
      <c r="C2098" t="s">
        <v>217</v>
      </c>
      <c r="D2098">
        <v>2</v>
      </c>
      <c r="E2098">
        <v>20</v>
      </c>
      <c r="F2098">
        <v>11</v>
      </c>
      <c r="I2098" s="49"/>
      <c r="J2098">
        <v>3</v>
      </c>
      <c r="K2098">
        <v>1</v>
      </c>
      <c r="L2098">
        <v>3</v>
      </c>
      <c r="M2098" s="49" t="s">
        <v>1745</v>
      </c>
      <c r="N2098" s="49"/>
      <c r="O2098" s="49" t="s">
        <v>6434</v>
      </c>
      <c r="P2098">
        <v>7</v>
      </c>
      <c r="Q2098" t="s">
        <v>6435</v>
      </c>
      <c r="S2098" s="49"/>
      <c r="T2098" s="49"/>
      <c r="U2098" s="49"/>
      <c r="W2098" s="49"/>
      <c r="Z2098" s="49"/>
      <c r="AA2098" s="49"/>
      <c r="AB2098" s="49"/>
    </row>
    <row r="2099" spans="1:28" x14ac:dyDescent="0.25">
      <c r="A2099" t="s">
        <v>6436</v>
      </c>
      <c r="B2099" t="s">
        <v>1224</v>
      </c>
      <c r="C2099" t="s">
        <v>217</v>
      </c>
      <c r="D2099">
        <v>3</v>
      </c>
      <c r="E2099">
        <v>20</v>
      </c>
      <c r="F2099">
        <v>10</v>
      </c>
      <c r="I2099" s="49"/>
      <c r="J2099">
        <v>3</v>
      </c>
      <c r="K2099">
        <v>1</v>
      </c>
      <c r="L2099">
        <v>3</v>
      </c>
      <c r="M2099" s="49" t="s">
        <v>1745</v>
      </c>
      <c r="N2099" s="49"/>
      <c r="O2099" s="49" t="s">
        <v>6434</v>
      </c>
      <c r="P2099">
        <v>7</v>
      </c>
      <c r="Q2099" t="s">
        <v>6437</v>
      </c>
      <c r="S2099" s="49"/>
      <c r="T2099" s="49"/>
      <c r="U2099" s="49"/>
      <c r="W2099" s="49"/>
      <c r="Z2099" s="49"/>
      <c r="AA2099" s="49"/>
      <c r="AB2099" s="49"/>
    </row>
    <row r="2100" spans="1:28" x14ac:dyDescent="0.25">
      <c r="A2100" t="s">
        <v>6438</v>
      </c>
      <c r="B2100" t="s">
        <v>1224</v>
      </c>
      <c r="C2100" t="s">
        <v>217</v>
      </c>
      <c r="D2100">
        <v>4</v>
      </c>
      <c r="E2100">
        <v>20</v>
      </c>
      <c r="F2100">
        <v>8</v>
      </c>
      <c r="I2100" s="49"/>
      <c r="J2100">
        <v>3</v>
      </c>
      <c r="K2100">
        <v>1</v>
      </c>
      <c r="L2100">
        <v>3</v>
      </c>
      <c r="M2100" s="49" t="s">
        <v>1745</v>
      </c>
      <c r="N2100" s="49"/>
      <c r="O2100" s="49" t="s">
        <v>6434</v>
      </c>
      <c r="P2100">
        <v>7</v>
      </c>
      <c r="Q2100" t="s">
        <v>6439</v>
      </c>
      <c r="S2100" s="49"/>
      <c r="T2100" s="49"/>
      <c r="U2100" s="49"/>
      <c r="W2100" s="49"/>
      <c r="Z2100" s="49"/>
      <c r="AA2100" s="49"/>
      <c r="AB2100" s="49"/>
    </row>
    <row r="2101" spans="1:28" x14ac:dyDescent="0.25">
      <c r="A2101" t="s">
        <v>6440</v>
      </c>
      <c r="B2101" t="s">
        <v>1224</v>
      </c>
      <c r="C2101" t="s">
        <v>339</v>
      </c>
      <c r="D2101">
        <v>1</v>
      </c>
      <c r="E2101">
        <v>50</v>
      </c>
      <c r="G2101">
        <v>60</v>
      </c>
      <c r="I2101" s="49"/>
      <c r="M2101" s="49"/>
      <c r="N2101" s="49"/>
      <c r="O2101" s="49" t="s">
        <v>6441</v>
      </c>
      <c r="P2101">
        <v>7</v>
      </c>
      <c r="Q2101" t="s">
        <v>6442</v>
      </c>
      <c r="S2101" s="49"/>
      <c r="T2101" s="49"/>
      <c r="U2101" s="49"/>
      <c r="W2101" s="49"/>
      <c r="Z2101" s="49"/>
      <c r="AA2101" s="49"/>
      <c r="AB2101" s="49"/>
    </row>
    <row r="2102" spans="1:28" x14ac:dyDescent="0.25">
      <c r="A2102" t="s">
        <v>6443</v>
      </c>
      <c r="B2102" t="s">
        <v>1224</v>
      </c>
      <c r="C2102" t="s">
        <v>339</v>
      </c>
      <c r="D2102">
        <v>2</v>
      </c>
      <c r="E2102">
        <v>50</v>
      </c>
      <c r="G2102">
        <v>60</v>
      </c>
      <c r="I2102" s="49"/>
      <c r="M2102" s="49"/>
      <c r="N2102" s="49"/>
      <c r="O2102" s="49" t="s">
        <v>6444</v>
      </c>
      <c r="P2102">
        <v>7</v>
      </c>
      <c r="Q2102" t="s">
        <v>6445</v>
      </c>
      <c r="S2102" s="49"/>
      <c r="T2102" s="49"/>
      <c r="U2102" s="49"/>
      <c r="W2102" s="49"/>
      <c r="Z2102" s="49"/>
      <c r="AA2102" s="49"/>
      <c r="AB2102" s="49"/>
    </row>
    <row r="2103" spans="1:28" x14ac:dyDescent="0.25">
      <c r="A2103" t="s">
        <v>6446</v>
      </c>
      <c r="B2103" t="s">
        <v>1224</v>
      </c>
      <c r="C2103" t="s">
        <v>339</v>
      </c>
      <c r="D2103">
        <v>3</v>
      </c>
      <c r="E2103">
        <v>50</v>
      </c>
      <c r="G2103">
        <v>60</v>
      </c>
      <c r="I2103" s="49"/>
      <c r="M2103" s="49"/>
      <c r="N2103" s="49"/>
      <c r="O2103" s="49" t="s">
        <v>6441</v>
      </c>
      <c r="P2103">
        <v>7</v>
      </c>
      <c r="Q2103" t="s">
        <v>6447</v>
      </c>
      <c r="S2103" s="49"/>
      <c r="T2103" s="49"/>
      <c r="U2103" s="49"/>
      <c r="W2103" s="49"/>
      <c r="Z2103" s="49"/>
      <c r="AA2103" s="49"/>
      <c r="AB2103" s="49"/>
    </row>
    <row r="2104" spans="1:28" x14ac:dyDescent="0.25">
      <c r="A2104" t="s">
        <v>6448</v>
      </c>
      <c r="B2104" t="s">
        <v>1224</v>
      </c>
      <c r="C2104" t="s">
        <v>334</v>
      </c>
      <c r="D2104">
        <v>1</v>
      </c>
      <c r="E2104">
        <v>0</v>
      </c>
      <c r="G2104">
        <v>60</v>
      </c>
      <c r="I2104" s="49"/>
      <c r="M2104" s="49"/>
      <c r="N2104" s="49"/>
      <c r="O2104" s="49" t="s">
        <v>6449</v>
      </c>
      <c r="P2104">
        <v>7</v>
      </c>
      <c r="Q2104" t="s">
        <v>6450</v>
      </c>
      <c r="S2104" s="49"/>
      <c r="T2104" s="49"/>
      <c r="U2104" s="49"/>
      <c r="W2104" s="49"/>
      <c r="Z2104" s="49"/>
      <c r="AA2104" s="49"/>
      <c r="AB2104" s="49"/>
    </row>
    <row r="2105" spans="1:28" x14ac:dyDescent="0.25">
      <c r="A2105" t="s">
        <v>6451</v>
      </c>
      <c r="B2105" t="s">
        <v>1224</v>
      </c>
      <c r="C2105" t="s">
        <v>334</v>
      </c>
      <c r="D2105">
        <v>2</v>
      </c>
      <c r="E2105">
        <v>0</v>
      </c>
      <c r="G2105">
        <v>60</v>
      </c>
      <c r="I2105" s="49"/>
      <c r="M2105" s="49"/>
      <c r="N2105" s="49"/>
      <c r="O2105" s="49" t="s">
        <v>6452</v>
      </c>
      <c r="P2105">
        <v>7</v>
      </c>
      <c r="Q2105" t="s">
        <v>1227</v>
      </c>
      <c r="S2105" s="49"/>
      <c r="T2105" s="49"/>
      <c r="U2105" s="49"/>
      <c r="W2105" s="49"/>
      <c r="Z2105" s="49"/>
      <c r="AA2105" s="49"/>
      <c r="AB2105" s="49"/>
    </row>
    <row r="2106" spans="1:28" x14ac:dyDescent="0.25">
      <c r="A2106" t="s">
        <v>6453</v>
      </c>
      <c r="B2106" t="s">
        <v>1228</v>
      </c>
      <c r="C2106" t="s">
        <v>363</v>
      </c>
      <c r="D2106">
        <v>1</v>
      </c>
      <c r="G2106">
        <v>360</v>
      </c>
      <c r="H2106">
        <v>0.63</v>
      </c>
      <c r="I2106" s="49" t="s">
        <v>3957</v>
      </c>
      <c r="M2106" s="49"/>
      <c r="N2106" s="49"/>
      <c r="O2106" s="49" t="s">
        <v>6313</v>
      </c>
      <c r="P2106">
        <v>7</v>
      </c>
      <c r="Q2106" t="s">
        <v>1230</v>
      </c>
      <c r="S2106" s="49"/>
      <c r="T2106" s="49"/>
      <c r="U2106" s="49"/>
      <c r="W2106" s="49"/>
      <c r="Z2106" s="49"/>
      <c r="AA2106" s="49"/>
      <c r="AB2106" s="49"/>
    </row>
    <row r="2107" spans="1:28" x14ac:dyDescent="0.25">
      <c r="A2107" t="s">
        <v>6454</v>
      </c>
      <c r="B2107" t="s">
        <v>1228</v>
      </c>
      <c r="C2107" t="s">
        <v>394</v>
      </c>
      <c r="D2107">
        <v>1</v>
      </c>
      <c r="E2107">
        <v>0</v>
      </c>
      <c r="F2107">
        <v>12</v>
      </c>
      <c r="I2107" s="49"/>
      <c r="M2107" s="49"/>
      <c r="N2107" s="49"/>
      <c r="O2107" s="49" t="s">
        <v>5122</v>
      </c>
      <c r="P2107">
        <v>7</v>
      </c>
      <c r="Q2107" t="s">
        <v>6455</v>
      </c>
      <c r="S2107" s="49"/>
      <c r="T2107" s="49"/>
      <c r="U2107" s="49"/>
      <c r="W2107" s="49"/>
      <c r="Z2107" s="49"/>
      <c r="AA2107" s="49"/>
      <c r="AB2107" s="49"/>
    </row>
    <row r="2108" spans="1:28" x14ac:dyDescent="0.25">
      <c r="A2108" t="s">
        <v>6456</v>
      </c>
      <c r="B2108" t="s">
        <v>1228</v>
      </c>
      <c r="C2108" t="s">
        <v>403</v>
      </c>
      <c r="D2108">
        <v>1</v>
      </c>
      <c r="E2108">
        <v>0</v>
      </c>
      <c r="F2108">
        <v>8</v>
      </c>
      <c r="I2108" s="49"/>
      <c r="M2108" s="49"/>
      <c r="N2108" s="49"/>
      <c r="O2108" s="49"/>
      <c r="P2108">
        <v>7</v>
      </c>
      <c r="Q2108" t="s">
        <v>6457</v>
      </c>
      <c r="S2108" s="49"/>
      <c r="T2108" s="49"/>
      <c r="U2108" s="49"/>
      <c r="W2108" s="49"/>
      <c r="Z2108" s="49"/>
      <c r="AA2108" s="49"/>
      <c r="AB2108" s="49"/>
    </row>
    <row r="2109" spans="1:28" x14ac:dyDescent="0.25">
      <c r="A2109" t="s">
        <v>6458</v>
      </c>
      <c r="B2109" t="s">
        <v>1228</v>
      </c>
      <c r="C2109" t="s">
        <v>403</v>
      </c>
      <c r="D2109">
        <v>2</v>
      </c>
      <c r="E2109">
        <v>0</v>
      </c>
      <c r="F2109">
        <v>8</v>
      </c>
      <c r="I2109" s="49"/>
      <c r="M2109" s="49"/>
      <c r="N2109" s="49"/>
      <c r="O2109" s="49"/>
      <c r="P2109">
        <v>7</v>
      </c>
      <c r="Q2109" t="s">
        <v>6459</v>
      </c>
      <c r="S2109" s="49"/>
      <c r="T2109" s="49"/>
      <c r="U2109" s="49"/>
      <c r="W2109" s="49"/>
      <c r="Z2109" s="49"/>
      <c r="AA2109" s="49"/>
      <c r="AB2109" s="49"/>
    </row>
    <row r="2110" spans="1:28" x14ac:dyDescent="0.25">
      <c r="A2110" t="s">
        <v>6460</v>
      </c>
      <c r="B2110" t="s">
        <v>1228</v>
      </c>
      <c r="C2110" t="s">
        <v>147</v>
      </c>
      <c r="D2110">
        <v>1</v>
      </c>
      <c r="E2110">
        <v>120</v>
      </c>
      <c r="F2110">
        <v>9</v>
      </c>
      <c r="I2110" s="49"/>
      <c r="J2110">
        <v>3</v>
      </c>
      <c r="K2110">
        <v>1</v>
      </c>
      <c r="M2110" s="49" t="s">
        <v>618</v>
      </c>
      <c r="N2110" s="49"/>
      <c r="O2110" s="49" t="s">
        <v>6461</v>
      </c>
      <c r="P2110">
        <v>7</v>
      </c>
      <c r="Q2110" t="s">
        <v>6462</v>
      </c>
      <c r="S2110" s="49"/>
      <c r="T2110" s="49"/>
      <c r="U2110" s="49"/>
      <c r="W2110" s="49"/>
      <c r="Z2110" s="49"/>
      <c r="AA2110" s="49"/>
      <c r="AB2110" s="49"/>
    </row>
    <row r="2111" spans="1:28" x14ac:dyDescent="0.25">
      <c r="A2111" t="s">
        <v>6463</v>
      </c>
      <c r="B2111" t="s">
        <v>1228</v>
      </c>
      <c r="C2111" t="s">
        <v>147</v>
      </c>
      <c r="D2111">
        <v>2</v>
      </c>
      <c r="E2111">
        <v>130</v>
      </c>
      <c r="F2111">
        <v>8</v>
      </c>
      <c r="I2111" s="49"/>
      <c r="J2111">
        <v>3</v>
      </c>
      <c r="K2111">
        <v>1</v>
      </c>
      <c r="M2111" s="49" t="s">
        <v>618</v>
      </c>
      <c r="N2111" s="49"/>
      <c r="O2111" s="49" t="s">
        <v>6461</v>
      </c>
      <c r="P2111">
        <v>7</v>
      </c>
      <c r="Q2111" t="s">
        <v>6464</v>
      </c>
      <c r="S2111" s="49"/>
      <c r="T2111" s="49"/>
      <c r="U2111" s="49"/>
      <c r="W2111" s="49"/>
      <c r="Z2111" s="49"/>
      <c r="AA2111" s="49"/>
      <c r="AB2111" s="49"/>
    </row>
    <row r="2112" spans="1:28" x14ac:dyDescent="0.25">
      <c r="A2112" t="s">
        <v>6465</v>
      </c>
      <c r="B2112" t="s">
        <v>1228</v>
      </c>
      <c r="C2112" t="s">
        <v>147</v>
      </c>
      <c r="D2112">
        <v>3</v>
      </c>
      <c r="E2112">
        <v>140</v>
      </c>
      <c r="F2112">
        <v>6</v>
      </c>
      <c r="I2112" s="49"/>
      <c r="J2112">
        <v>3</v>
      </c>
      <c r="K2112">
        <v>1</v>
      </c>
      <c r="M2112" s="49" t="s">
        <v>610</v>
      </c>
      <c r="N2112" s="49"/>
      <c r="O2112" s="49" t="s">
        <v>6466</v>
      </c>
      <c r="P2112">
        <v>7</v>
      </c>
      <c r="Q2112" t="s">
        <v>6467</v>
      </c>
      <c r="S2112" s="49"/>
      <c r="T2112" s="49"/>
      <c r="U2112" s="49"/>
      <c r="W2112" s="49"/>
      <c r="Z2112" s="49"/>
      <c r="AA2112" s="49"/>
      <c r="AB2112" s="49"/>
    </row>
    <row r="2113" spans="1:28" x14ac:dyDescent="0.25">
      <c r="A2113" t="s">
        <v>6468</v>
      </c>
      <c r="B2113" t="s">
        <v>1228</v>
      </c>
      <c r="C2113" t="s">
        <v>147</v>
      </c>
      <c r="D2113">
        <v>4</v>
      </c>
      <c r="E2113">
        <v>140</v>
      </c>
      <c r="F2113">
        <v>4.5</v>
      </c>
      <c r="I2113" s="49"/>
      <c r="J2113">
        <v>3</v>
      </c>
      <c r="K2113">
        <v>1</v>
      </c>
      <c r="M2113" s="49" t="s">
        <v>610</v>
      </c>
      <c r="N2113" s="49"/>
      <c r="O2113" s="49" t="s">
        <v>6466</v>
      </c>
      <c r="P2113">
        <v>7</v>
      </c>
      <c r="Q2113" t="s">
        <v>6469</v>
      </c>
      <c r="S2113" s="49"/>
      <c r="T2113" s="49"/>
      <c r="U2113" s="49"/>
      <c r="W2113" s="49"/>
      <c r="Z2113" s="49"/>
      <c r="AA2113" s="49"/>
      <c r="AB2113" s="49"/>
    </row>
    <row r="2114" spans="1:28" x14ac:dyDescent="0.25">
      <c r="A2114" t="s">
        <v>6470</v>
      </c>
      <c r="B2114" t="s">
        <v>1228</v>
      </c>
      <c r="C2114" t="s">
        <v>181</v>
      </c>
      <c r="D2114">
        <v>1</v>
      </c>
      <c r="E2114">
        <v>90</v>
      </c>
      <c r="F2114">
        <v>10</v>
      </c>
      <c r="I2114" s="49"/>
      <c r="J2114">
        <v>2</v>
      </c>
      <c r="K2114">
        <v>1</v>
      </c>
      <c r="L2114">
        <v>2</v>
      </c>
      <c r="M2114" s="49" t="s">
        <v>2289</v>
      </c>
      <c r="N2114" s="49"/>
      <c r="O2114" s="49" t="s">
        <v>6471</v>
      </c>
      <c r="P2114">
        <v>7</v>
      </c>
      <c r="Q2114" t="s">
        <v>6472</v>
      </c>
      <c r="S2114" s="49"/>
      <c r="T2114" s="49"/>
      <c r="U2114" s="49"/>
      <c r="W2114" s="49"/>
      <c r="Z2114" s="49"/>
      <c r="AA2114" s="49"/>
      <c r="AB2114" s="49"/>
    </row>
    <row r="2115" spans="1:28" x14ac:dyDescent="0.25">
      <c r="A2115" t="s">
        <v>6473</v>
      </c>
      <c r="B2115" t="s">
        <v>1228</v>
      </c>
      <c r="C2115" t="s">
        <v>181</v>
      </c>
      <c r="D2115">
        <v>2</v>
      </c>
      <c r="E2115">
        <v>100</v>
      </c>
      <c r="F2115">
        <v>10</v>
      </c>
      <c r="I2115" s="49"/>
      <c r="J2115">
        <v>2</v>
      </c>
      <c r="K2115">
        <v>1</v>
      </c>
      <c r="L2115">
        <v>2</v>
      </c>
      <c r="M2115" s="49" t="s">
        <v>618</v>
      </c>
      <c r="N2115" s="49"/>
      <c r="O2115" s="49" t="s">
        <v>6474</v>
      </c>
      <c r="P2115">
        <v>7</v>
      </c>
      <c r="Q2115" t="s">
        <v>6475</v>
      </c>
      <c r="S2115" s="49"/>
      <c r="T2115" s="49"/>
      <c r="U2115" s="49"/>
      <c r="W2115" s="49"/>
      <c r="Z2115" s="49"/>
      <c r="AA2115" s="49"/>
      <c r="AB2115" s="49"/>
    </row>
    <row r="2116" spans="1:28" x14ac:dyDescent="0.25">
      <c r="A2116" t="s">
        <v>6476</v>
      </c>
      <c r="B2116" t="s">
        <v>1228</v>
      </c>
      <c r="C2116" t="s">
        <v>181</v>
      </c>
      <c r="D2116">
        <v>3</v>
      </c>
      <c r="E2116">
        <v>100</v>
      </c>
      <c r="F2116">
        <v>10</v>
      </c>
      <c r="I2116" s="49"/>
      <c r="J2116">
        <v>2</v>
      </c>
      <c r="K2116">
        <v>1</v>
      </c>
      <c r="L2116">
        <v>2</v>
      </c>
      <c r="M2116" s="49" t="s">
        <v>610</v>
      </c>
      <c r="N2116" s="49"/>
      <c r="O2116" s="49" t="s">
        <v>6477</v>
      </c>
      <c r="P2116">
        <v>7</v>
      </c>
      <c r="Q2116" t="s">
        <v>6478</v>
      </c>
      <c r="S2116" s="49"/>
      <c r="T2116" s="49"/>
      <c r="U2116" s="49"/>
      <c r="W2116" s="49"/>
      <c r="Z2116" s="49"/>
      <c r="AA2116" s="49"/>
      <c r="AB2116" s="49"/>
    </row>
    <row r="2117" spans="1:28" x14ac:dyDescent="0.25">
      <c r="A2117" t="s">
        <v>6479</v>
      </c>
      <c r="B2117" t="s">
        <v>1228</v>
      </c>
      <c r="C2117" t="s">
        <v>181</v>
      </c>
      <c r="D2117">
        <v>4</v>
      </c>
      <c r="E2117">
        <v>105</v>
      </c>
      <c r="F2117">
        <v>7</v>
      </c>
      <c r="I2117" s="49"/>
      <c r="J2117">
        <v>2</v>
      </c>
      <c r="K2117">
        <v>1</v>
      </c>
      <c r="L2117">
        <v>2</v>
      </c>
      <c r="M2117" s="49" t="s">
        <v>610</v>
      </c>
      <c r="N2117" s="49"/>
      <c r="O2117" s="49" t="s">
        <v>6480</v>
      </c>
      <c r="P2117">
        <v>7</v>
      </c>
      <c r="Q2117" t="s">
        <v>6481</v>
      </c>
      <c r="S2117" s="49"/>
      <c r="T2117" s="49"/>
      <c r="U2117" s="49"/>
      <c r="W2117" s="49"/>
      <c r="Z2117" s="49"/>
      <c r="AA2117" s="49"/>
      <c r="AB2117" s="49"/>
    </row>
    <row r="2118" spans="1:28" x14ac:dyDescent="0.25">
      <c r="A2118" t="s">
        <v>6482</v>
      </c>
      <c r="B2118" t="s">
        <v>1228</v>
      </c>
      <c r="C2118" t="s">
        <v>195</v>
      </c>
      <c r="D2118">
        <v>1</v>
      </c>
      <c r="E2118">
        <v>20</v>
      </c>
      <c r="F2118">
        <v>12</v>
      </c>
      <c r="I2118" s="49"/>
      <c r="J2118">
        <v>2</v>
      </c>
      <c r="K2118">
        <v>2</v>
      </c>
      <c r="L2118">
        <v>2</v>
      </c>
      <c r="M2118" s="49" t="s">
        <v>618</v>
      </c>
      <c r="N2118" s="49"/>
      <c r="O2118" s="49" t="s">
        <v>6483</v>
      </c>
      <c r="P2118">
        <v>7</v>
      </c>
      <c r="Q2118" t="s">
        <v>6484</v>
      </c>
      <c r="S2118" s="49"/>
      <c r="T2118" s="49"/>
      <c r="U2118" s="49"/>
      <c r="W2118" s="49"/>
      <c r="Z2118" s="49"/>
      <c r="AA2118" s="49"/>
      <c r="AB2118" s="49"/>
    </row>
    <row r="2119" spans="1:28" x14ac:dyDescent="0.25">
      <c r="A2119" t="s">
        <v>6485</v>
      </c>
      <c r="B2119" t="s">
        <v>1228</v>
      </c>
      <c r="C2119" t="s">
        <v>195</v>
      </c>
      <c r="D2119">
        <v>2</v>
      </c>
      <c r="E2119">
        <v>20</v>
      </c>
      <c r="F2119">
        <v>15</v>
      </c>
      <c r="I2119" s="49"/>
      <c r="J2119">
        <v>2</v>
      </c>
      <c r="K2119">
        <v>2</v>
      </c>
      <c r="L2119">
        <v>2</v>
      </c>
      <c r="M2119" s="49" t="s">
        <v>1745</v>
      </c>
      <c r="N2119" s="49"/>
      <c r="O2119" s="49" t="s">
        <v>6486</v>
      </c>
      <c r="P2119">
        <v>7</v>
      </c>
      <c r="Q2119" t="s">
        <v>6487</v>
      </c>
      <c r="S2119" s="49"/>
      <c r="T2119" s="49"/>
      <c r="U2119" s="49"/>
      <c r="W2119" s="49"/>
      <c r="Z2119" s="49"/>
      <c r="AA2119" s="49"/>
      <c r="AB2119" s="49"/>
    </row>
    <row r="2120" spans="1:28" x14ac:dyDescent="0.25">
      <c r="A2120" t="s">
        <v>6488</v>
      </c>
      <c r="B2120" t="s">
        <v>1228</v>
      </c>
      <c r="C2120" t="s">
        <v>195</v>
      </c>
      <c r="D2120">
        <v>3</v>
      </c>
      <c r="E2120">
        <v>25</v>
      </c>
      <c r="F2120">
        <v>13</v>
      </c>
      <c r="I2120" s="49"/>
      <c r="J2120">
        <v>2</v>
      </c>
      <c r="K2120">
        <v>2</v>
      </c>
      <c r="L2120">
        <v>2</v>
      </c>
      <c r="M2120" s="49" t="s">
        <v>1745</v>
      </c>
      <c r="N2120" s="49"/>
      <c r="O2120" s="49" t="s">
        <v>6486</v>
      </c>
      <c r="P2120">
        <v>7</v>
      </c>
      <c r="Q2120" t="s">
        <v>6489</v>
      </c>
      <c r="S2120" s="49"/>
      <c r="T2120" s="49"/>
      <c r="U2120" s="49"/>
      <c r="W2120" s="49"/>
      <c r="Z2120" s="49"/>
      <c r="AA2120" s="49"/>
      <c r="AB2120" s="49"/>
    </row>
    <row r="2121" spans="1:28" x14ac:dyDescent="0.25">
      <c r="A2121" t="s">
        <v>6490</v>
      </c>
      <c r="B2121" t="s">
        <v>1228</v>
      </c>
      <c r="C2121" t="s">
        <v>217</v>
      </c>
      <c r="D2121">
        <v>1</v>
      </c>
      <c r="E2121">
        <v>20</v>
      </c>
      <c r="F2121">
        <v>11</v>
      </c>
      <c r="I2121" s="49"/>
      <c r="J2121">
        <v>3</v>
      </c>
      <c r="K2121">
        <v>1</v>
      </c>
      <c r="L2121">
        <v>3</v>
      </c>
      <c r="M2121" s="49" t="s">
        <v>1745</v>
      </c>
      <c r="N2121" s="49"/>
      <c r="O2121" s="49" t="s">
        <v>6491</v>
      </c>
      <c r="P2121">
        <v>7</v>
      </c>
      <c r="Q2121" t="s">
        <v>6492</v>
      </c>
      <c r="S2121" s="49"/>
      <c r="T2121" s="49"/>
      <c r="U2121" s="49"/>
      <c r="W2121" s="49"/>
      <c r="Z2121" s="49"/>
      <c r="AA2121" s="49"/>
      <c r="AB2121" s="49"/>
    </row>
    <row r="2122" spans="1:28" x14ac:dyDescent="0.25">
      <c r="A2122" t="s">
        <v>6493</v>
      </c>
      <c r="B2122" t="s">
        <v>1228</v>
      </c>
      <c r="C2122" t="s">
        <v>217</v>
      </c>
      <c r="D2122">
        <v>2</v>
      </c>
      <c r="E2122">
        <v>20</v>
      </c>
      <c r="F2122">
        <v>11</v>
      </c>
      <c r="I2122" s="49"/>
      <c r="J2122">
        <v>3</v>
      </c>
      <c r="K2122">
        <v>1</v>
      </c>
      <c r="L2122">
        <v>3</v>
      </c>
      <c r="M2122" s="49" t="s">
        <v>1745</v>
      </c>
      <c r="N2122" s="49"/>
      <c r="O2122" s="49" t="s">
        <v>6494</v>
      </c>
      <c r="P2122">
        <v>7</v>
      </c>
      <c r="Q2122" t="s">
        <v>6495</v>
      </c>
      <c r="S2122" s="49"/>
      <c r="T2122" s="49"/>
      <c r="U2122" s="49"/>
      <c r="W2122" s="49"/>
      <c r="Z2122" s="49"/>
      <c r="AA2122" s="49"/>
      <c r="AB2122" s="49"/>
    </row>
    <row r="2123" spans="1:28" x14ac:dyDescent="0.25">
      <c r="A2123" t="s">
        <v>6496</v>
      </c>
      <c r="B2123" t="s">
        <v>1228</v>
      </c>
      <c r="C2123" t="s">
        <v>217</v>
      </c>
      <c r="D2123">
        <v>3</v>
      </c>
      <c r="E2123">
        <v>20</v>
      </c>
      <c r="F2123">
        <v>8</v>
      </c>
      <c r="I2123" s="49"/>
      <c r="J2123">
        <v>3</v>
      </c>
      <c r="K2123">
        <v>1</v>
      </c>
      <c r="L2123">
        <v>3</v>
      </c>
      <c r="M2123" s="49" t="s">
        <v>610</v>
      </c>
      <c r="N2123" s="49"/>
      <c r="O2123" s="49" t="s">
        <v>6497</v>
      </c>
      <c r="P2123">
        <v>7</v>
      </c>
      <c r="Q2123" t="s">
        <v>6498</v>
      </c>
      <c r="S2123" s="49"/>
      <c r="T2123" s="49"/>
      <c r="U2123" s="49"/>
      <c r="W2123" s="49"/>
      <c r="Z2123" s="49"/>
      <c r="AA2123" s="49"/>
      <c r="AB2123" s="49"/>
    </row>
    <row r="2124" spans="1:28" x14ac:dyDescent="0.25">
      <c r="A2124" t="s">
        <v>6499</v>
      </c>
      <c r="B2124" t="s">
        <v>1228</v>
      </c>
      <c r="C2124" t="s">
        <v>217</v>
      </c>
      <c r="D2124">
        <v>4</v>
      </c>
      <c r="E2124">
        <v>20</v>
      </c>
      <c r="F2124">
        <v>8</v>
      </c>
      <c r="I2124" s="49"/>
      <c r="J2124">
        <v>3</v>
      </c>
      <c r="K2124">
        <v>1</v>
      </c>
      <c r="L2124">
        <v>3</v>
      </c>
      <c r="M2124" s="49" t="s">
        <v>610</v>
      </c>
      <c r="N2124" s="49"/>
      <c r="O2124" s="49" t="s">
        <v>6500</v>
      </c>
      <c r="P2124">
        <v>7</v>
      </c>
      <c r="Q2124" t="s">
        <v>6501</v>
      </c>
      <c r="S2124" s="49"/>
      <c r="T2124" s="49"/>
      <c r="U2124" s="49"/>
      <c r="W2124" s="49"/>
      <c r="Z2124" s="49"/>
      <c r="AA2124" s="49"/>
      <c r="AB2124" s="49"/>
    </row>
    <row r="2125" spans="1:28" x14ac:dyDescent="0.25">
      <c r="A2125" t="s">
        <v>6502</v>
      </c>
      <c r="B2125" t="s">
        <v>1228</v>
      </c>
      <c r="C2125" t="s">
        <v>209</v>
      </c>
      <c r="D2125">
        <v>1</v>
      </c>
      <c r="E2125">
        <v>60</v>
      </c>
      <c r="F2125">
        <v>10</v>
      </c>
      <c r="I2125" s="49"/>
      <c r="J2125">
        <v>2</v>
      </c>
      <c r="K2125">
        <v>1</v>
      </c>
      <c r="L2125">
        <v>2</v>
      </c>
      <c r="M2125" s="49" t="s">
        <v>1745</v>
      </c>
      <c r="N2125" s="49"/>
      <c r="O2125" s="49" t="s">
        <v>6503</v>
      </c>
      <c r="P2125">
        <v>7</v>
      </c>
      <c r="Q2125" t="s">
        <v>6504</v>
      </c>
      <c r="S2125" s="49"/>
      <c r="T2125" s="49"/>
      <c r="U2125" s="49"/>
      <c r="W2125" s="49"/>
      <c r="Z2125" s="49"/>
      <c r="AA2125" s="49"/>
      <c r="AB2125" s="49"/>
    </row>
    <row r="2126" spans="1:28" x14ac:dyDescent="0.25">
      <c r="A2126" t="s">
        <v>6505</v>
      </c>
      <c r="B2126" t="s">
        <v>1228</v>
      </c>
      <c r="C2126" t="s">
        <v>209</v>
      </c>
      <c r="D2126">
        <v>2</v>
      </c>
      <c r="E2126">
        <v>60</v>
      </c>
      <c r="F2126">
        <v>9</v>
      </c>
      <c r="I2126" s="49"/>
      <c r="J2126">
        <v>2</v>
      </c>
      <c r="K2126">
        <v>1</v>
      </c>
      <c r="L2126">
        <v>2</v>
      </c>
      <c r="M2126" s="49" t="s">
        <v>1745</v>
      </c>
      <c r="N2126" s="49"/>
      <c r="O2126" s="49" t="s">
        <v>6503</v>
      </c>
      <c r="P2126">
        <v>7</v>
      </c>
      <c r="Q2126" t="s">
        <v>6506</v>
      </c>
      <c r="S2126" s="49"/>
      <c r="T2126" s="49"/>
      <c r="U2126" s="49"/>
      <c r="W2126" s="49"/>
      <c r="Z2126" s="49"/>
      <c r="AA2126" s="49"/>
      <c r="AB2126" s="49"/>
    </row>
    <row r="2127" spans="1:28" x14ac:dyDescent="0.25">
      <c r="A2127" t="s">
        <v>6507</v>
      </c>
      <c r="B2127" t="s">
        <v>1228</v>
      </c>
      <c r="C2127" t="s">
        <v>209</v>
      </c>
      <c r="D2127">
        <v>3</v>
      </c>
      <c r="E2127">
        <v>65</v>
      </c>
      <c r="F2127">
        <v>7.5</v>
      </c>
      <c r="I2127" s="49"/>
      <c r="J2127">
        <v>2</v>
      </c>
      <c r="K2127">
        <v>1</v>
      </c>
      <c r="L2127">
        <v>2</v>
      </c>
      <c r="M2127" s="49" t="s">
        <v>1745</v>
      </c>
      <c r="N2127" s="49"/>
      <c r="O2127" s="49" t="s">
        <v>6508</v>
      </c>
      <c r="P2127">
        <v>7</v>
      </c>
      <c r="Q2127" t="s">
        <v>6509</v>
      </c>
      <c r="S2127" s="49"/>
      <c r="T2127" s="49"/>
      <c r="U2127" s="49"/>
      <c r="W2127" s="49"/>
      <c r="Z2127" s="49"/>
      <c r="AA2127" s="49"/>
      <c r="AB2127" s="49"/>
    </row>
    <row r="2128" spans="1:28" x14ac:dyDescent="0.25">
      <c r="A2128" t="s">
        <v>6510</v>
      </c>
      <c r="B2128" t="s">
        <v>1228</v>
      </c>
      <c r="C2128" t="s">
        <v>339</v>
      </c>
      <c r="D2128">
        <v>1</v>
      </c>
      <c r="E2128">
        <v>50</v>
      </c>
      <c r="G2128">
        <v>60</v>
      </c>
      <c r="I2128" s="49"/>
      <c r="M2128" s="49"/>
      <c r="N2128" s="49"/>
      <c r="O2128" s="49" t="s">
        <v>6511</v>
      </c>
      <c r="P2128">
        <v>7</v>
      </c>
      <c r="Q2128" t="s">
        <v>6512</v>
      </c>
      <c r="S2128" s="49"/>
      <c r="T2128" s="49"/>
      <c r="U2128" s="49"/>
      <c r="W2128" s="49"/>
      <c r="Z2128" s="49"/>
      <c r="AA2128" s="49"/>
      <c r="AB2128" s="49"/>
    </row>
    <row r="2129" spans="1:28" x14ac:dyDescent="0.25">
      <c r="A2129" t="s">
        <v>6513</v>
      </c>
      <c r="B2129" t="s">
        <v>1228</v>
      </c>
      <c r="C2129" t="s">
        <v>339</v>
      </c>
      <c r="D2129">
        <v>2</v>
      </c>
      <c r="E2129">
        <v>50</v>
      </c>
      <c r="G2129">
        <v>60</v>
      </c>
      <c r="I2129" s="49"/>
      <c r="M2129" s="49"/>
      <c r="N2129" s="49"/>
      <c r="O2129" s="49" t="s">
        <v>6511</v>
      </c>
      <c r="P2129">
        <v>7</v>
      </c>
      <c r="Q2129" t="s">
        <v>6514</v>
      </c>
      <c r="S2129" s="49"/>
      <c r="T2129" s="49"/>
      <c r="U2129" s="49"/>
      <c r="W2129" s="49"/>
      <c r="Z2129" s="49"/>
      <c r="AA2129" s="49"/>
      <c r="AB2129" s="49"/>
    </row>
    <row r="2130" spans="1:28" x14ac:dyDescent="0.25">
      <c r="A2130" t="s">
        <v>6515</v>
      </c>
      <c r="B2130" t="s">
        <v>1228</v>
      </c>
      <c r="C2130" t="s">
        <v>339</v>
      </c>
      <c r="D2130">
        <v>3</v>
      </c>
      <c r="E2130">
        <v>50</v>
      </c>
      <c r="G2130">
        <v>60</v>
      </c>
      <c r="I2130" s="49"/>
      <c r="M2130" s="49"/>
      <c r="N2130" s="49"/>
      <c r="O2130" s="49" t="s">
        <v>6516</v>
      </c>
      <c r="P2130">
        <v>7</v>
      </c>
      <c r="Q2130" t="s">
        <v>6517</v>
      </c>
      <c r="S2130" s="49"/>
      <c r="T2130" s="49"/>
      <c r="U2130" s="49"/>
      <c r="W2130" s="49"/>
      <c r="Z2130" s="49"/>
      <c r="AA2130" s="49"/>
      <c r="AB2130" s="49"/>
    </row>
    <row r="2131" spans="1:28" x14ac:dyDescent="0.25">
      <c r="A2131" t="s">
        <v>6518</v>
      </c>
      <c r="B2131" t="s">
        <v>1228</v>
      </c>
      <c r="C2131" t="s">
        <v>334</v>
      </c>
      <c r="D2131">
        <v>1</v>
      </c>
      <c r="E2131">
        <v>0</v>
      </c>
      <c r="G2131">
        <v>60</v>
      </c>
      <c r="I2131" s="49"/>
      <c r="M2131" s="49"/>
      <c r="N2131" s="49"/>
      <c r="O2131" s="49" t="s">
        <v>6519</v>
      </c>
      <c r="P2131">
        <v>7</v>
      </c>
      <c r="Q2131" t="s">
        <v>6520</v>
      </c>
      <c r="S2131" s="49"/>
      <c r="T2131" s="49"/>
      <c r="U2131" s="49"/>
      <c r="W2131" s="49"/>
      <c r="Z2131" s="49"/>
      <c r="AA2131" s="49"/>
      <c r="AB2131" s="49"/>
    </row>
    <row r="2132" spans="1:28" x14ac:dyDescent="0.25">
      <c r="A2132" t="s">
        <v>6521</v>
      </c>
      <c r="B2132" t="s">
        <v>1228</v>
      </c>
      <c r="C2132" t="s">
        <v>334</v>
      </c>
      <c r="D2132">
        <v>2</v>
      </c>
      <c r="E2132">
        <v>0</v>
      </c>
      <c r="G2132">
        <v>60</v>
      </c>
      <c r="I2132" s="49"/>
      <c r="M2132" s="49"/>
      <c r="N2132" s="49"/>
      <c r="O2132" s="49" t="s">
        <v>6522</v>
      </c>
      <c r="P2132">
        <v>7</v>
      </c>
      <c r="Q2132" t="s">
        <v>1231</v>
      </c>
      <c r="S2132" s="49"/>
      <c r="T2132" s="49"/>
      <c r="U2132" s="49"/>
      <c r="W2132" s="49"/>
      <c r="Z2132" s="49"/>
      <c r="AA2132" s="49"/>
      <c r="AB2132" s="49"/>
    </row>
    <row r="2133" spans="1:28" x14ac:dyDescent="0.25">
      <c r="A2133" t="s">
        <v>6523</v>
      </c>
      <c r="B2133" t="s">
        <v>1232</v>
      </c>
      <c r="C2133" t="s">
        <v>363</v>
      </c>
      <c r="D2133">
        <v>1</v>
      </c>
      <c r="G2133">
        <v>360</v>
      </c>
      <c r="H2133">
        <v>0.65</v>
      </c>
      <c r="I2133" s="49" t="s">
        <v>3957</v>
      </c>
      <c r="M2133" s="49"/>
      <c r="N2133" s="49"/>
      <c r="O2133" s="49" t="s">
        <v>6524</v>
      </c>
      <c r="P2133">
        <v>7</v>
      </c>
      <c r="Q2133" t="s">
        <v>1234</v>
      </c>
      <c r="S2133" s="49"/>
      <c r="T2133" s="49"/>
      <c r="U2133" s="49"/>
      <c r="W2133" s="49"/>
      <c r="Z2133" s="49"/>
      <c r="AA2133" s="49"/>
      <c r="AB2133" s="49"/>
    </row>
    <row r="2134" spans="1:28" x14ac:dyDescent="0.25">
      <c r="A2134" t="s">
        <v>6525</v>
      </c>
      <c r="B2134" t="s">
        <v>1232</v>
      </c>
      <c r="C2134" t="s">
        <v>265</v>
      </c>
      <c r="D2134">
        <v>1</v>
      </c>
      <c r="E2134">
        <v>40</v>
      </c>
      <c r="F2134">
        <v>10</v>
      </c>
      <c r="I2134" s="49"/>
      <c r="J2134">
        <v>3</v>
      </c>
      <c r="K2134">
        <v>1</v>
      </c>
      <c r="L2134">
        <v>1</v>
      </c>
      <c r="M2134" s="49" t="s">
        <v>618</v>
      </c>
      <c r="N2134" s="49"/>
      <c r="O2134" s="49" t="s">
        <v>6526</v>
      </c>
      <c r="P2134">
        <v>7</v>
      </c>
      <c r="Q2134" t="s">
        <v>6527</v>
      </c>
      <c r="S2134" s="49"/>
      <c r="T2134" s="49"/>
      <c r="U2134" s="49"/>
      <c r="W2134" s="49"/>
      <c r="Z2134" s="49"/>
      <c r="AA2134" s="49"/>
      <c r="AB2134" s="49"/>
    </row>
    <row r="2135" spans="1:28" x14ac:dyDescent="0.25">
      <c r="A2135" t="s">
        <v>6528</v>
      </c>
      <c r="B2135" t="s">
        <v>1232</v>
      </c>
      <c r="C2135" t="s">
        <v>265</v>
      </c>
      <c r="D2135">
        <v>2</v>
      </c>
      <c r="E2135">
        <v>50</v>
      </c>
      <c r="F2135">
        <v>10</v>
      </c>
      <c r="I2135" s="49"/>
      <c r="J2135">
        <v>3</v>
      </c>
      <c r="K2135">
        <v>1</v>
      </c>
      <c r="L2135">
        <v>1</v>
      </c>
      <c r="M2135" s="49" t="s">
        <v>618</v>
      </c>
      <c r="N2135" s="49"/>
      <c r="O2135" s="49" t="s">
        <v>6526</v>
      </c>
      <c r="P2135">
        <v>7</v>
      </c>
      <c r="Q2135" t="s">
        <v>6529</v>
      </c>
      <c r="S2135" s="49"/>
      <c r="T2135" s="49"/>
      <c r="U2135" s="49"/>
      <c r="W2135" s="49"/>
      <c r="Z2135" s="49"/>
      <c r="AA2135" s="49"/>
      <c r="AB2135" s="49"/>
    </row>
    <row r="2136" spans="1:28" x14ac:dyDescent="0.25">
      <c r="A2136" t="s">
        <v>6530</v>
      </c>
      <c r="B2136" t="s">
        <v>1232</v>
      </c>
      <c r="C2136" t="s">
        <v>265</v>
      </c>
      <c r="D2136">
        <v>3</v>
      </c>
      <c r="E2136">
        <v>60</v>
      </c>
      <c r="F2136">
        <v>10</v>
      </c>
      <c r="I2136" s="49"/>
      <c r="J2136">
        <v>3</v>
      </c>
      <c r="K2136">
        <v>1</v>
      </c>
      <c r="L2136">
        <v>1</v>
      </c>
      <c r="M2136" s="49" t="s">
        <v>1745</v>
      </c>
      <c r="N2136" s="49"/>
      <c r="O2136" s="49" t="s">
        <v>6531</v>
      </c>
      <c r="P2136">
        <v>7</v>
      </c>
      <c r="Q2136" t="s">
        <v>6532</v>
      </c>
      <c r="S2136" s="49"/>
      <c r="T2136" s="49"/>
      <c r="U2136" s="49"/>
      <c r="W2136" s="49"/>
      <c r="Z2136" s="49"/>
      <c r="AA2136" s="49"/>
      <c r="AB2136" s="49"/>
    </row>
    <row r="2137" spans="1:28" x14ac:dyDescent="0.25">
      <c r="A2137" t="s">
        <v>6533</v>
      </c>
      <c r="B2137" t="s">
        <v>1232</v>
      </c>
      <c r="C2137" t="s">
        <v>249</v>
      </c>
      <c r="D2137">
        <v>1</v>
      </c>
      <c r="E2137">
        <v>150</v>
      </c>
      <c r="F2137">
        <v>8</v>
      </c>
      <c r="I2137" s="49"/>
      <c r="J2137">
        <v>3</v>
      </c>
      <c r="K2137">
        <v>1</v>
      </c>
      <c r="L2137">
        <v>1</v>
      </c>
      <c r="M2137" s="49" t="s">
        <v>618</v>
      </c>
      <c r="N2137" s="49"/>
      <c r="O2137" s="49" t="s">
        <v>2598</v>
      </c>
      <c r="P2137">
        <v>7</v>
      </c>
      <c r="Q2137" t="s">
        <v>6534</v>
      </c>
      <c r="S2137" s="49"/>
      <c r="T2137" s="49"/>
      <c r="U2137" s="49"/>
      <c r="W2137" s="49"/>
      <c r="Z2137" s="49"/>
      <c r="AA2137" s="49"/>
      <c r="AB2137" s="49"/>
    </row>
    <row r="2138" spans="1:28" x14ac:dyDescent="0.25">
      <c r="A2138" t="s">
        <v>6535</v>
      </c>
      <c r="B2138" t="s">
        <v>1232</v>
      </c>
      <c r="C2138" t="s">
        <v>249</v>
      </c>
      <c r="D2138">
        <v>2</v>
      </c>
      <c r="E2138">
        <v>150</v>
      </c>
      <c r="F2138">
        <v>8</v>
      </c>
      <c r="I2138" s="49"/>
      <c r="J2138">
        <v>3</v>
      </c>
      <c r="K2138">
        <v>1</v>
      </c>
      <c r="L2138">
        <v>1</v>
      </c>
      <c r="M2138" s="49" t="s">
        <v>618</v>
      </c>
      <c r="N2138" s="49"/>
      <c r="O2138" s="49" t="s">
        <v>2598</v>
      </c>
      <c r="P2138">
        <v>7</v>
      </c>
      <c r="Q2138" t="s">
        <v>6536</v>
      </c>
      <c r="S2138" s="49"/>
      <c r="T2138" s="49"/>
      <c r="U2138" s="49"/>
      <c r="W2138" s="49"/>
      <c r="Z2138" s="49"/>
      <c r="AA2138" s="49"/>
      <c r="AB2138" s="49"/>
    </row>
    <row r="2139" spans="1:28" x14ac:dyDescent="0.25">
      <c r="A2139" t="s">
        <v>6537</v>
      </c>
      <c r="B2139" t="s">
        <v>1232</v>
      </c>
      <c r="C2139" t="s">
        <v>249</v>
      </c>
      <c r="D2139">
        <v>3</v>
      </c>
      <c r="E2139">
        <v>150</v>
      </c>
      <c r="F2139">
        <v>8</v>
      </c>
      <c r="I2139" s="49"/>
      <c r="J2139">
        <v>3</v>
      </c>
      <c r="K2139">
        <v>1</v>
      </c>
      <c r="L2139">
        <v>1</v>
      </c>
      <c r="M2139" s="49" t="s">
        <v>618</v>
      </c>
      <c r="N2139" s="49"/>
      <c r="O2139" s="49" t="s">
        <v>2598</v>
      </c>
      <c r="P2139">
        <v>7</v>
      </c>
      <c r="Q2139" t="s">
        <v>6538</v>
      </c>
      <c r="S2139" s="49"/>
      <c r="T2139" s="49"/>
      <c r="U2139" s="49"/>
      <c r="W2139" s="49"/>
      <c r="Z2139" s="49"/>
      <c r="AA2139" s="49"/>
      <c r="AB2139" s="49"/>
    </row>
    <row r="2140" spans="1:28" x14ac:dyDescent="0.25">
      <c r="A2140" t="s">
        <v>6539</v>
      </c>
      <c r="B2140" t="s">
        <v>1232</v>
      </c>
      <c r="C2140" t="s">
        <v>275</v>
      </c>
      <c r="D2140">
        <v>1</v>
      </c>
      <c r="E2140">
        <v>25</v>
      </c>
      <c r="G2140">
        <v>12</v>
      </c>
      <c r="I2140" s="49"/>
      <c r="J2140">
        <v>2</v>
      </c>
      <c r="K2140">
        <v>1</v>
      </c>
      <c r="L2140">
        <v>1</v>
      </c>
      <c r="M2140" s="49" t="s">
        <v>618</v>
      </c>
      <c r="N2140" s="49"/>
      <c r="O2140" s="49" t="s">
        <v>6540</v>
      </c>
      <c r="P2140">
        <v>7</v>
      </c>
      <c r="Q2140" t="s">
        <v>6541</v>
      </c>
      <c r="S2140" s="49"/>
      <c r="T2140" s="49"/>
      <c r="U2140" s="49"/>
      <c r="W2140" s="49"/>
      <c r="Z2140" s="49"/>
      <c r="AA2140" s="49"/>
      <c r="AB2140" s="49"/>
    </row>
    <row r="2141" spans="1:28" x14ac:dyDescent="0.25">
      <c r="A2141" t="s">
        <v>6542</v>
      </c>
      <c r="B2141" t="s">
        <v>1232</v>
      </c>
      <c r="C2141" t="s">
        <v>275</v>
      </c>
      <c r="D2141">
        <v>2</v>
      </c>
      <c r="E2141">
        <v>25</v>
      </c>
      <c r="G2141">
        <v>12</v>
      </c>
      <c r="I2141" s="49"/>
      <c r="J2141">
        <v>2</v>
      </c>
      <c r="K2141">
        <v>1</v>
      </c>
      <c r="L2141">
        <v>1</v>
      </c>
      <c r="M2141" s="49" t="s">
        <v>618</v>
      </c>
      <c r="N2141" s="49"/>
      <c r="O2141" s="49" t="s">
        <v>6540</v>
      </c>
      <c r="P2141">
        <v>7</v>
      </c>
      <c r="Q2141" t="s">
        <v>6543</v>
      </c>
      <c r="S2141" s="49"/>
      <c r="T2141" s="49"/>
      <c r="U2141" s="49"/>
      <c r="W2141" s="49"/>
      <c r="Z2141" s="49"/>
      <c r="AA2141" s="49"/>
      <c r="AB2141" s="49"/>
    </row>
    <row r="2142" spans="1:28" x14ac:dyDescent="0.25">
      <c r="A2142" t="s">
        <v>6544</v>
      </c>
      <c r="B2142" t="s">
        <v>1232</v>
      </c>
      <c r="C2142" t="s">
        <v>1</v>
      </c>
      <c r="D2142">
        <v>1</v>
      </c>
      <c r="E2142">
        <v>150</v>
      </c>
      <c r="G2142">
        <v>60</v>
      </c>
      <c r="I2142" s="49"/>
      <c r="M2142" s="49"/>
      <c r="N2142" s="49"/>
      <c r="O2142" s="49"/>
      <c r="P2142">
        <v>7</v>
      </c>
      <c r="Q2142" t="s">
        <v>6545</v>
      </c>
      <c r="S2142" s="49"/>
      <c r="T2142" s="49"/>
      <c r="U2142" s="49"/>
      <c r="W2142" s="49"/>
      <c r="Z2142" s="49"/>
      <c r="AA2142" s="49"/>
      <c r="AB2142" s="49"/>
    </row>
    <row r="2143" spans="1:28" x14ac:dyDescent="0.25">
      <c r="A2143" t="s">
        <v>6546</v>
      </c>
      <c r="B2143" t="s">
        <v>1232</v>
      </c>
      <c r="C2143" t="s">
        <v>1</v>
      </c>
      <c r="D2143">
        <v>2</v>
      </c>
      <c r="E2143">
        <v>150</v>
      </c>
      <c r="G2143">
        <v>49.199999999999996</v>
      </c>
      <c r="I2143" s="49"/>
      <c r="M2143" s="49"/>
      <c r="N2143" s="49"/>
      <c r="O2143" s="49"/>
      <c r="P2143">
        <v>7</v>
      </c>
      <c r="Q2143" t="s">
        <v>6547</v>
      </c>
      <c r="S2143" s="49"/>
      <c r="T2143" s="49"/>
      <c r="U2143" s="49"/>
      <c r="W2143" s="49"/>
      <c r="Z2143" s="49"/>
      <c r="AA2143" s="49"/>
      <c r="AB2143" s="49"/>
    </row>
    <row r="2144" spans="1:28" x14ac:dyDescent="0.25">
      <c r="A2144" t="s">
        <v>6548</v>
      </c>
      <c r="B2144" t="s">
        <v>1232</v>
      </c>
      <c r="C2144" t="s">
        <v>1</v>
      </c>
      <c r="D2144">
        <v>3</v>
      </c>
      <c r="E2144">
        <v>150</v>
      </c>
      <c r="G2144">
        <v>40.200000000000003</v>
      </c>
      <c r="I2144" s="49"/>
      <c r="M2144" s="49"/>
      <c r="N2144" s="49"/>
      <c r="O2144" s="49" t="s">
        <v>6549</v>
      </c>
      <c r="P2144">
        <v>7</v>
      </c>
      <c r="Q2144" t="s">
        <v>6550</v>
      </c>
      <c r="S2144" s="49"/>
      <c r="T2144" s="49"/>
      <c r="U2144" s="49"/>
      <c r="W2144" s="49"/>
      <c r="Z2144" s="49"/>
      <c r="AA2144" s="49"/>
      <c r="AB2144" s="49"/>
    </row>
    <row r="2145" spans="1:28" x14ac:dyDescent="0.25">
      <c r="A2145" t="s">
        <v>6551</v>
      </c>
      <c r="B2145" t="s">
        <v>1232</v>
      </c>
      <c r="C2145" t="s">
        <v>1</v>
      </c>
      <c r="D2145">
        <v>4</v>
      </c>
      <c r="E2145">
        <v>150</v>
      </c>
      <c r="G2145">
        <v>40.800000000000004</v>
      </c>
      <c r="I2145" s="49"/>
      <c r="M2145" s="49"/>
      <c r="N2145" s="49"/>
      <c r="O2145" s="49" t="s">
        <v>6552</v>
      </c>
      <c r="P2145">
        <v>7</v>
      </c>
      <c r="Q2145" t="s">
        <v>6553</v>
      </c>
      <c r="S2145" s="49"/>
      <c r="T2145" s="49"/>
      <c r="U2145" s="49"/>
      <c r="W2145" s="49"/>
      <c r="Z2145" s="49"/>
      <c r="AA2145" s="49"/>
      <c r="AB2145" s="49"/>
    </row>
    <row r="2146" spans="1:28" x14ac:dyDescent="0.25">
      <c r="A2146" t="s">
        <v>6554</v>
      </c>
      <c r="B2146" t="s">
        <v>1232</v>
      </c>
      <c r="C2146" t="s">
        <v>1</v>
      </c>
      <c r="D2146">
        <v>5</v>
      </c>
      <c r="E2146">
        <v>150</v>
      </c>
      <c r="G2146">
        <v>36</v>
      </c>
      <c r="I2146" s="49"/>
      <c r="M2146" s="49"/>
      <c r="N2146" s="49"/>
      <c r="O2146" s="49" t="s">
        <v>6555</v>
      </c>
      <c r="P2146">
        <v>7</v>
      </c>
      <c r="Q2146" t="s">
        <v>6556</v>
      </c>
      <c r="S2146" s="49"/>
      <c r="T2146" s="49"/>
      <c r="U2146" s="49"/>
      <c r="W2146" s="49"/>
      <c r="Z2146" s="49"/>
      <c r="AA2146" s="49"/>
      <c r="AB2146" s="49"/>
    </row>
    <row r="2147" spans="1:28" x14ac:dyDescent="0.25">
      <c r="A2147" t="s">
        <v>6557</v>
      </c>
      <c r="B2147" t="s">
        <v>1232</v>
      </c>
      <c r="C2147" t="s">
        <v>96</v>
      </c>
      <c r="D2147">
        <v>1</v>
      </c>
      <c r="E2147">
        <v>35</v>
      </c>
      <c r="F2147">
        <v>8</v>
      </c>
      <c r="I2147" s="49"/>
      <c r="J2147">
        <v>2</v>
      </c>
      <c r="K2147">
        <v>2</v>
      </c>
      <c r="L2147">
        <v>2</v>
      </c>
      <c r="M2147" s="49" t="s">
        <v>618</v>
      </c>
      <c r="N2147" s="49"/>
      <c r="O2147" s="49" t="s">
        <v>3218</v>
      </c>
      <c r="P2147">
        <v>7</v>
      </c>
      <c r="Q2147" t="s">
        <v>6558</v>
      </c>
      <c r="S2147" s="49"/>
      <c r="T2147" s="49"/>
      <c r="U2147" s="49"/>
      <c r="W2147" s="49"/>
      <c r="Z2147" s="49"/>
      <c r="AA2147" s="49"/>
      <c r="AB2147" s="49"/>
    </row>
    <row r="2148" spans="1:28" x14ac:dyDescent="0.25">
      <c r="A2148" t="s">
        <v>6559</v>
      </c>
      <c r="B2148" t="s">
        <v>1232</v>
      </c>
      <c r="C2148" t="s">
        <v>96</v>
      </c>
      <c r="D2148">
        <v>2</v>
      </c>
      <c r="E2148">
        <v>35</v>
      </c>
      <c r="F2148">
        <v>8</v>
      </c>
      <c r="I2148" s="49"/>
      <c r="J2148">
        <v>2</v>
      </c>
      <c r="K2148">
        <v>2</v>
      </c>
      <c r="L2148">
        <v>2</v>
      </c>
      <c r="M2148" s="49" t="s">
        <v>1745</v>
      </c>
      <c r="N2148" s="49"/>
      <c r="O2148" s="49" t="s">
        <v>2664</v>
      </c>
      <c r="P2148">
        <v>7</v>
      </c>
      <c r="Q2148" t="s">
        <v>6560</v>
      </c>
      <c r="S2148" s="49"/>
      <c r="T2148" s="49"/>
      <c r="U2148" s="49"/>
      <c r="W2148" s="49"/>
      <c r="Z2148" s="49"/>
      <c r="AA2148" s="49"/>
      <c r="AB2148" s="49"/>
    </row>
    <row r="2149" spans="1:28" x14ac:dyDescent="0.25">
      <c r="A2149" t="s">
        <v>6561</v>
      </c>
      <c r="B2149" t="s">
        <v>1232</v>
      </c>
      <c r="C2149" t="s">
        <v>96</v>
      </c>
      <c r="D2149">
        <v>3</v>
      </c>
      <c r="E2149">
        <v>35</v>
      </c>
      <c r="F2149">
        <v>6.5</v>
      </c>
      <c r="I2149" s="49"/>
      <c r="J2149">
        <v>2</v>
      </c>
      <c r="K2149">
        <v>2</v>
      </c>
      <c r="L2149">
        <v>2</v>
      </c>
      <c r="M2149" s="49" t="s">
        <v>1745</v>
      </c>
      <c r="N2149" s="49"/>
      <c r="O2149" s="49" t="s">
        <v>2664</v>
      </c>
      <c r="P2149">
        <v>7</v>
      </c>
      <c r="Q2149" t="s">
        <v>6562</v>
      </c>
      <c r="S2149" s="49"/>
      <c r="T2149" s="49"/>
      <c r="U2149" s="49"/>
      <c r="W2149" s="49"/>
      <c r="Z2149" s="49"/>
      <c r="AA2149" s="49"/>
      <c r="AB2149" s="49"/>
    </row>
    <row r="2150" spans="1:28" x14ac:dyDescent="0.25">
      <c r="A2150" t="s">
        <v>6563</v>
      </c>
      <c r="B2150" t="s">
        <v>1232</v>
      </c>
      <c r="C2150" t="s">
        <v>96</v>
      </c>
      <c r="D2150">
        <v>4</v>
      </c>
      <c r="E2150">
        <v>35</v>
      </c>
      <c r="F2150">
        <v>6.5</v>
      </c>
      <c r="I2150" s="49"/>
      <c r="J2150">
        <v>2</v>
      </c>
      <c r="K2150">
        <v>2</v>
      </c>
      <c r="L2150">
        <v>2</v>
      </c>
      <c r="M2150" s="49" t="s">
        <v>1745</v>
      </c>
      <c r="N2150" s="49"/>
      <c r="O2150" s="49" t="s">
        <v>2664</v>
      </c>
      <c r="P2150">
        <v>7</v>
      </c>
      <c r="Q2150" t="s">
        <v>6564</v>
      </c>
      <c r="S2150" s="49"/>
      <c r="T2150" s="49"/>
      <c r="U2150" s="49"/>
      <c r="W2150" s="49"/>
      <c r="Z2150" s="49"/>
      <c r="AA2150" s="49"/>
      <c r="AB2150" s="49"/>
    </row>
    <row r="2151" spans="1:28" x14ac:dyDescent="0.25">
      <c r="A2151" t="s">
        <v>6565</v>
      </c>
      <c r="B2151" t="s">
        <v>1232</v>
      </c>
      <c r="C2151" t="s">
        <v>209</v>
      </c>
      <c r="D2151">
        <v>1</v>
      </c>
      <c r="E2151">
        <v>70</v>
      </c>
      <c r="F2151">
        <v>10</v>
      </c>
      <c r="I2151" s="49"/>
      <c r="J2151">
        <v>2</v>
      </c>
      <c r="K2151">
        <v>1</v>
      </c>
      <c r="L2151">
        <v>2</v>
      </c>
      <c r="M2151" s="49" t="s">
        <v>1745</v>
      </c>
      <c r="N2151" s="49"/>
      <c r="O2151" s="49" t="s">
        <v>6566</v>
      </c>
      <c r="P2151">
        <v>7</v>
      </c>
      <c r="Q2151" t="s">
        <v>6567</v>
      </c>
      <c r="S2151" s="49"/>
      <c r="T2151" s="49"/>
      <c r="U2151" s="49"/>
      <c r="W2151" s="49"/>
      <c r="Z2151" s="49"/>
      <c r="AA2151" s="49"/>
      <c r="AB2151" s="49"/>
    </row>
    <row r="2152" spans="1:28" x14ac:dyDescent="0.25">
      <c r="A2152" t="s">
        <v>6568</v>
      </c>
      <c r="B2152" t="s">
        <v>1232</v>
      </c>
      <c r="C2152" t="s">
        <v>209</v>
      </c>
      <c r="D2152">
        <v>2</v>
      </c>
      <c r="E2152">
        <v>70</v>
      </c>
      <c r="F2152">
        <v>9.5</v>
      </c>
      <c r="I2152" s="49"/>
      <c r="J2152">
        <v>2</v>
      </c>
      <c r="K2152">
        <v>1</v>
      </c>
      <c r="L2152">
        <v>2</v>
      </c>
      <c r="M2152" s="49" t="s">
        <v>1745</v>
      </c>
      <c r="N2152" s="49"/>
      <c r="O2152" s="49" t="s">
        <v>6566</v>
      </c>
      <c r="P2152">
        <v>7</v>
      </c>
      <c r="Q2152" t="s">
        <v>6569</v>
      </c>
      <c r="S2152" s="49"/>
      <c r="T2152" s="49"/>
      <c r="U2152" s="49"/>
      <c r="W2152" s="49"/>
      <c r="Z2152" s="49"/>
      <c r="AA2152" s="49"/>
      <c r="AB2152" s="49"/>
    </row>
    <row r="2153" spans="1:28" x14ac:dyDescent="0.25">
      <c r="A2153" t="s">
        <v>6570</v>
      </c>
      <c r="B2153" t="s">
        <v>1232</v>
      </c>
      <c r="C2153" t="s">
        <v>209</v>
      </c>
      <c r="D2153">
        <v>3</v>
      </c>
      <c r="E2153">
        <v>75</v>
      </c>
      <c r="F2153">
        <v>8</v>
      </c>
      <c r="I2153" s="49"/>
      <c r="J2153">
        <v>2</v>
      </c>
      <c r="K2153">
        <v>1</v>
      </c>
      <c r="L2153">
        <v>2</v>
      </c>
      <c r="M2153" s="49" t="s">
        <v>1745</v>
      </c>
      <c r="N2153" s="49"/>
      <c r="O2153" s="49" t="s">
        <v>6571</v>
      </c>
      <c r="P2153">
        <v>7</v>
      </c>
      <c r="Q2153" t="s">
        <v>6572</v>
      </c>
      <c r="S2153" s="49"/>
      <c r="T2153" s="49"/>
      <c r="U2153" s="49"/>
      <c r="W2153" s="49"/>
      <c r="Z2153" s="49"/>
      <c r="AA2153" s="49"/>
      <c r="AB2153" s="49"/>
    </row>
    <row r="2154" spans="1:28" x14ac:dyDescent="0.25">
      <c r="A2154" t="s">
        <v>6573</v>
      </c>
      <c r="B2154" t="s">
        <v>1232</v>
      </c>
      <c r="C2154" t="s">
        <v>339</v>
      </c>
      <c r="D2154">
        <v>1</v>
      </c>
      <c r="E2154">
        <v>50</v>
      </c>
      <c r="G2154">
        <v>60</v>
      </c>
      <c r="I2154" s="49"/>
      <c r="M2154" s="49"/>
      <c r="N2154" s="49"/>
      <c r="O2154" s="49" t="s">
        <v>6574</v>
      </c>
      <c r="P2154">
        <v>7</v>
      </c>
      <c r="Q2154" t="s">
        <v>6575</v>
      </c>
      <c r="S2154" s="49"/>
      <c r="T2154" s="49"/>
      <c r="U2154" s="49"/>
      <c r="W2154" s="49"/>
      <c r="Z2154" s="49"/>
      <c r="AA2154" s="49"/>
      <c r="AB2154" s="49"/>
    </row>
    <row r="2155" spans="1:28" x14ac:dyDescent="0.25">
      <c r="A2155" t="s">
        <v>6576</v>
      </c>
      <c r="B2155" t="s">
        <v>1232</v>
      </c>
      <c r="C2155" t="s">
        <v>339</v>
      </c>
      <c r="D2155">
        <v>2</v>
      </c>
      <c r="E2155">
        <v>50</v>
      </c>
      <c r="G2155">
        <v>60</v>
      </c>
      <c r="I2155" s="49"/>
      <c r="M2155" s="49"/>
      <c r="N2155" s="49"/>
      <c r="O2155" s="49" t="s">
        <v>6574</v>
      </c>
      <c r="P2155">
        <v>7</v>
      </c>
      <c r="Q2155" t="s">
        <v>6577</v>
      </c>
      <c r="S2155" s="49"/>
      <c r="T2155" s="49"/>
      <c r="U2155" s="49"/>
      <c r="W2155" s="49"/>
      <c r="Z2155" s="49"/>
      <c r="AA2155" s="49"/>
      <c r="AB2155" s="49"/>
    </row>
    <row r="2156" spans="1:28" x14ac:dyDescent="0.25">
      <c r="A2156" t="s">
        <v>6578</v>
      </c>
      <c r="B2156" t="s">
        <v>1232</v>
      </c>
      <c r="C2156" t="s">
        <v>339</v>
      </c>
      <c r="D2156">
        <v>3</v>
      </c>
      <c r="E2156">
        <v>50</v>
      </c>
      <c r="G2156">
        <v>60</v>
      </c>
      <c r="I2156" s="49"/>
      <c r="M2156" s="49"/>
      <c r="N2156" s="49"/>
      <c r="O2156" s="49" t="s">
        <v>6579</v>
      </c>
      <c r="P2156">
        <v>7</v>
      </c>
      <c r="Q2156" t="s">
        <v>6580</v>
      </c>
      <c r="S2156" s="49"/>
      <c r="T2156" s="49"/>
      <c r="U2156" s="49"/>
      <c r="W2156" s="49"/>
      <c r="Z2156" s="49"/>
      <c r="AA2156" s="49"/>
      <c r="AB2156" s="49"/>
    </row>
    <row r="2157" spans="1:28" x14ac:dyDescent="0.25">
      <c r="A2157" t="s">
        <v>6581</v>
      </c>
      <c r="B2157" t="s">
        <v>1232</v>
      </c>
      <c r="C2157" t="s">
        <v>334</v>
      </c>
      <c r="D2157">
        <v>1</v>
      </c>
      <c r="E2157">
        <v>0</v>
      </c>
      <c r="G2157">
        <v>60</v>
      </c>
      <c r="I2157" s="49"/>
      <c r="M2157" s="49"/>
      <c r="N2157" s="49"/>
      <c r="O2157" s="49" t="s">
        <v>6582</v>
      </c>
      <c r="P2157">
        <v>7</v>
      </c>
      <c r="Q2157" t="s">
        <v>6583</v>
      </c>
      <c r="S2157" s="49"/>
      <c r="T2157" s="49"/>
      <c r="U2157" s="49"/>
      <c r="W2157" s="49"/>
      <c r="Z2157" s="49"/>
      <c r="AA2157" s="49"/>
      <c r="AB2157" s="49"/>
    </row>
    <row r="2158" spans="1:28" x14ac:dyDescent="0.25">
      <c r="A2158" t="s">
        <v>6584</v>
      </c>
      <c r="B2158" t="s">
        <v>1232</v>
      </c>
      <c r="C2158" t="s">
        <v>334</v>
      </c>
      <c r="D2158">
        <v>2</v>
      </c>
      <c r="E2158">
        <v>0</v>
      </c>
      <c r="G2158">
        <v>60</v>
      </c>
      <c r="I2158" s="49"/>
      <c r="M2158" s="49"/>
      <c r="N2158" s="49"/>
      <c r="O2158" s="49" t="s">
        <v>6585</v>
      </c>
      <c r="P2158">
        <v>7</v>
      </c>
      <c r="Q2158" t="s">
        <v>1235</v>
      </c>
      <c r="S2158" s="49"/>
      <c r="T2158" s="49"/>
      <c r="U2158" s="49"/>
      <c r="W2158" s="49"/>
      <c r="Z2158" s="49"/>
      <c r="AA2158" s="49"/>
      <c r="AB2158" s="49"/>
    </row>
    <row r="2159" spans="1:28" x14ac:dyDescent="0.25">
      <c r="A2159" t="s">
        <v>6586</v>
      </c>
      <c r="B2159" t="s">
        <v>1236</v>
      </c>
      <c r="C2159" t="s">
        <v>363</v>
      </c>
      <c r="D2159">
        <v>1</v>
      </c>
      <c r="G2159">
        <v>360</v>
      </c>
      <c r="H2159">
        <v>0.65</v>
      </c>
      <c r="I2159" s="49" t="s">
        <v>3957</v>
      </c>
      <c r="M2159" s="49"/>
      <c r="N2159" s="49"/>
      <c r="O2159" s="49"/>
      <c r="P2159">
        <v>7</v>
      </c>
      <c r="Q2159" t="s">
        <v>1238</v>
      </c>
      <c r="S2159" s="49"/>
      <c r="T2159" s="49"/>
      <c r="U2159" s="49"/>
      <c r="W2159" s="49"/>
      <c r="Z2159" s="49"/>
      <c r="AA2159" s="49"/>
      <c r="AB2159" s="49"/>
    </row>
    <row r="2160" spans="1:28" x14ac:dyDescent="0.25">
      <c r="A2160" t="s">
        <v>6587</v>
      </c>
      <c r="B2160" t="s">
        <v>1236</v>
      </c>
      <c r="C2160" t="s">
        <v>1</v>
      </c>
      <c r="D2160">
        <v>1</v>
      </c>
      <c r="E2160">
        <v>150</v>
      </c>
      <c r="G2160">
        <v>66</v>
      </c>
      <c r="I2160" s="49"/>
      <c r="M2160" s="49"/>
      <c r="N2160" s="49"/>
      <c r="O2160" s="49" t="s">
        <v>6391</v>
      </c>
      <c r="P2160">
        <v>7</v>
      </c>
      <c r="Q2160" t="s">
        <v>6588</v>
      </c>
      <c r="S2160" s="49"/>
      <c r="T2160" s="49"/>
      <c r="U2160" s="49"/>
      <c r="W2160" s="49"/>
      <c r="Z2160" s="49"/>
      <c r="AA2160" s="49"/>
      <c r="AB2160" s="49"/>
    </row>
    <row r="2161" spans="1:28" x14ac:dyDescent="0.25">
      <c r="A2161" t="s">
        <v>6589</v>
      </c>
      <c r="B2161" t="s">
        <v>1236</v>
      </c>
      <c r="C2161" t="s">
        <v>1</v>
      </c>
      <c r="D2161">
        <v>2</v>
      </c>
      <c r="E2161">
        <v>150</v>
      </c>
      <c r="G2161">
        <v>60</v>
      </c>
      <c r="I2161" s="49"/>
      <c r="M2161" s="49"/>
      <c r="N2161" s="49"/>
      <c r="O2161" s="49" t="s">
        <v>6391</v>
      </c>
      <c r="P2161">
        <v>7</v>
      </c>
      <c r="Q2161" t="s">
        <v>6590</v>
      </c>
      <c r="S2161" s="49"/>
      <c r="T2161" s="49"/>
      <c r="U2161" s="49"/>
      <c r="W2161" s="49"/>
      <c r="Z2161" s="49"/>
      <c r="AA2161" s="49"/>
      <c r="AB2161" s="49"/>
    </row>
    <row r="2162" spans="1:28" x14ac:dyDescent="0.25">
      <c r="A2162" t="s">
        <v>6591</v>
      </c>
      <c r="B2162" t="s">
        <v>1236</v>
      </c>
      <c r="C2162" t="s">
        <v>1</v>
      </c>
      <c r="D2162">
        <v>3</v>
      </c>
      <c r="E2162">
        <v>150</v>
      </c>
      <c r="G2162">
        <v>55.2</v>
      </c>
      <c r="I2162" s="49"/>
      <c r="M2162" s="49"/>
      <c r="N2162" s="49"/>
      <c r="O2162" s="49" t="s">
        <v>6391</v>
      </c>
      <c r="P2162">
        <v>7</v>
      </c>
      <c r="Q2162" t="s">
        <v>6592</v>
      </c>
      <c r="S2162" s="49"/>
      <c r="T2162" s="49"/>
      <c r="U2162" s="49"/>
      <c r="W2162" s="49"/>
      <c r="Z2162" s="49"/>
      <c r="AA2162" s="49"/>
      <c r="AB2162" s="49"/>
    </row>
    <row r="2163" spans="1:28" x14ac:dyDescent="0.25">
      <c r="A2163" t="s">
        <v>6593</v>
      </c>
      <c r="B2163" t="s">
        <v>1236</v>
      </c>
      <c r="C2163" t="s">
        <v>1</v>
      </c>
      <c r="D2163">
        <v>4</v>
      </c>
      <c r="E2163">
        <v>150</v>
      </c>
      <c r="G2163">
        <v>49.8</v>
      </c>
      <c r="I2163" s="49"/>
      <c r="M2163" s="49"/>
      <c r="N2163" s="49"/>
      <c r="O2163" s="49" t="s">
        <v>6391</v>
      </c>
      <c r="P2163">
        <v>7</v>
      </c>
      <c r="Q2163" t="s">
        <v>6594</v>
      </c>
      <c r="S2163" s="49"/>
      <c r="T2163" s="49"/>
      <c r="U2163" s="49"/>
      <c r="W2163" s="49"/>
      <c r="Z2163" s="49"/>
      <c r="AA2163" s="49"/>
      <c r="AB2163" s="49"/>
    </row>
    <row r="2164" spans="1:28" x14ac:dyDescent="0.25">
      <c r="A2164" t="s">
        <v>6595</v>
      </c>
      <c r="B2164" t="s">
        <v>1236</v>
      </c>
      <c r="C2164" t="s">
        <v>1</v>
      </c>
      <c r="D2164">
        <v>5</v>
      </c>
      <c r="E2164">
        <v>150</v>
      </c>
      <c r="G2164">
        <v>49.8</v>
      </c>
      <c r="I2164" s="49"/>
      <c r="M2164" s="49"/>
      <c r="N2164" s="49"/>
      <c r="O2164" s="49" t="s">
        <v>6391</v>
      </c>
      <c r="P2164">
        <v>7</v>
      </c>
      <c r="Q2164" t="s">
        <v>6596</v>
      </c>
      <c r="S2164" s="49"/>
      <c r="T2164" s="49"/>
      <c r="U2164" s="49"/>
      <c r="W2164" s="49"/>
      <c r="Z2164" s="49"/>
      <c r="AA2164" s="49"/>
      <c r="AB2164" s="49"/>
    </row>
    <row r="2165" spans="1:28" x14ac:dyDescent="0.25">
      <c r="A2165" t="s">
        <v>6597</v>
      </c>
      <c r="B2165" t="s">
        <v>1236</v>
      </c>
      <c r="C2165" t="s">
        <v>96</v>
      </c>
      <c r="D2165">
        <v>1</v>
      </c>
      <c r="E2165">
        <v>35</v>
      </c>
      <c r="F2165">
        <v>8</v>
      </c>
      <c r="I2165" s="49"/>
      <c r="J2165">
        <v>2</v>
      </c>
      <c r="K2165">
        <v>2</v>
      </c>
      <c r="L2165">
        <v>2</v>
      </c>
      <c r="M2165" s="49" t="s">
        <v>1745</v>
      </c>
      <c r="N2165" s="49"/>
      <c r="O2165" s="49" t="s">
        <v>6598</v>
      </c>
      <c r="P2165">
        <v>7</v>
      </c>
      <c r="Q2165" t="s">
        <v>6599</v>
      </c>
      <c r="S2165" s="49"/>
      <c r="T2165" s="49"/>
      <c r="U2165" s="49"/>
      <c r="W2165" s="49"/>
      <c r="Z2165" s="49"/>
      <c r="AA2165" s="49"/>
      <c r="AB2165" s="49"/>
    </row>
    <row r="2166" spans="1:28" x14ac:dyDescent="0.25">
      <c r="A2166" t="s">
        <v>6600</v>
      </c>
      <c r="B2166" t="s">
        <v>1236</v>
      </c>
      <c r="C2166" t="s">
        <v>96</v>
      </c>
      <c r="D2166">
        <v>2</v>
      </c>
      <c r="E2166">
        <v>35</v>
      </c>
      <c r="F2166">
        <v>8</v>
      </c>
      <c r="I2166" s="49"/>
      <c r="J2166">
        <v>2</v>
      </c>
      <c r="K2166">
        <v>2</v>
      </c>
      <c r="L2166">
        <v>2</v>
      </c>
      <c r="M2166" s="49" t="s">
        <v>610</v>
      </c>
      <c r="N2166" s="49"/>
      <c r="O2166" s="49" t="s">
        <v>6601</v>
      </c>
      <c r="P2166">
        <v>7</v>
      </c>
      <c r="Q2166" t="s">
        <v>6602</v>
      </c>
      <c r="S2166" s="49"/>
      <c r="T2166" s="49"/>
      <c r="U2166" s="49"/>
      <c r="W2166" s="49"/>
      <c r="Z2166" s="49"/>
      <c r="AA2166" s="49"/>
      <c r="AB2166" s="49"/>
    </row>
    <row r="2167" spans="1:28" x14ac:dyDescent="0.25">
      <c r="A2167" t="s">
        <v>6603</v>
      </c>
      <c r="B2167" t="s">
        <v>1236</v>
      </c>
      <c r="C2167" t="s">
        <v>96</v>
      </c>
      <c r="D2167">
        <v>3</v>
      </c>
      <c r="E2167">
        <v>35</v>
      </c>
      <c r="F2167">
        <v>6</v>
      </c>
      <c r="I2167" s="49"/>
      <c r="J2167">
        <v>2</v>
      </c>
      <c r="K2167">
        <v>2</v>
      </c>
      <c r="L2167">
        <v>2</v>
      </c>
      <c r="M2167" s="49" t="s">
        <v>610</v>
      </c>
      <c r="N2167" s="49"/>
      <c r="O2167" s="49" t="s">
        <v>6601</v>
      </c>
      <c r="P2167">
        <v>7</v>
      </c>
      <c r="Q2167" t="s">
        <v>6604</v>
      </c>
      <c r="S2167" s="49"/>
      <c r="T2167" s="49"/>
      <c r="U2167" s="49"/>
      <c r="W2167" s="49"/>
      <c r="Z2167" s="49"/>
      <c r="AA2167" s="49"/>
      <c r="AB2167" s="49"/>
    </row>
    <row r="2168" spans="1:28" x14ac:dyDescent="0.25">
      <c r="A2168" t="s">
        <v>6605</v>
      </c>
      <c r="B2168" t="s">
        <v>1236</v>
      </c>
      <c r="C2168" t="s">
        <v>96</v>
      </c>
      <c r="D2168">
        <v>4</v>
      </c>
      <c r="E2168">
        <v>35</v>
      </c>
      <c r="F2168">
        <v>6</v>
      </c>
      <c r="I2168" s="49"/>
      <c r="J2168">
        <v>2</v>
      </c>
      <c r="K2168">
        <v>2</v>
      </c>
      <c r="L2168">
        <v>2</v>
      </c>
      <c r="M2168" s="49" t="s">
        <v>610</v>
      </c>
      <c r="N2168" s="49"/>
      <c r="O2168" s="49" t="s">
        <v>6606</v>
      </c>
      <c r="P2168">
        <v>7</v>
      </c>
      <c r="Q2168" t="s">
        <v>6607</v>
      </c>
      <c r="S2168" s="49"/>
      <c r="T2168" s="49"/>
      <c r="U2168" s="49"/>
      <c r="W2168" s="49"/>
      <c r="Z2168" s="49"/>
      <c r="AA2168" s="49"/>
      <c r="AB2168" s="49"/>
    </row>
    <row r="2169" spans="1:28" x14ac:dyDescent="0.25">
      <c r="A2169" t="s">
        <v>6608</v>
      </c>
      <c r="B2169" t="s">
        <v>1236</v>
      </c>
      <c r="C2169" t="s">
        <v>217</v>
      </c>
      <c r="D2169">
        <v>1</v>
      </c>
      <c r="E2169">
        <v>20</v>
      </c>
      <c r="F2169">
        <v>12</v>
      </c>
      <c r="I2169" s="49"/>
      <c r="J2169">
        <v>3</v>
      </c>
      <c r="K2169">
        <v>1</v>
      </c>
      <c r="L2169">
        <v>3</v>
      </c>
      <c r="M2169" s="49" t="s">
        <v>618</v>
      </c>
      <c r="N2169" s="49"/>
      <c r="O2169" s="49" t="s">
        <v>2196</v>
      </c>
      <c r="P2169">
        <v>7</v>
      </c>
      <c r="Q2169" t="s">
        <v>6609</v>
      </c>
      <c r="S2169" s="49"/>
      <c r="T2169" s="49"/>
      <c r="U2169" s="49"/>
      <c r="W2169" s="49"/>
      <c r="Z2169" s="49"/>
      <c r="AA2169" s="49"/>
      <c r="AB2169" s="49"/>
    </row>
    <row r="2170" spans="1:28" x14ac:dyDescent="0.25">
      <c r="A2170" t="s">
        <v>6610</v>
      </c>
      <c r="B2170" t="s">
        <v>1236</v>
      </c>
      <c r="C2170" t="s">
        <v>217</v>
      </c>
      <c r="D2170">
        <v>2</v>
      </c>
      <c r="E2170">
        <v>20</v>
      </c>
      <c r="F2170">
        <v>12</v>
      </c>
      <c r="I2170" s="49"/>
      <c r="J2170">
        <v>3</v>
      </c>
      <c r="K2170">
        <v>1</v>
      </c>
      <c r="L2170">
        <v>3</v>
      </c>
      <c r="M2170" s="49" t="s">
        <v>1745</v>
      </c>
      <c r="N2170" s="49"/>
      <c r="O2170" s="49" t="s">
        <v>2355</v>
      </c>
      <c r="P2170">
        <v>7</v>
      </c>
      <c r="Q2170" t="s">
        <v>6611</v>
      </c>
      <c r="S2170" s="49"/>
      <c r="T2170" s="49"/>
      <c r="U2170" s="49"/>
      <c r="W2170" s="49"/>
      <c r="Z2170" s="49"/>
      <c r="AA2170" s="49"/>
      <c r="AB2170" s="49"/>
    </row>
    <row r="2171" spans="1:28" x14ac:dyDescent="0.25">
      <c r="A2171" t="s">
        <v>6612</v>
      </c>
      <c r="B2171" t="s">
        <v>1236</v>
      </c>
      <c r="C2171" t="s">
        <v>217</v>
      </c>
      <c r="D2171">
        <v>3</v>
      </c>
      <c r="E2171">
        <v>20</v>
      </c>
      <c r="F2171">
        <v>10</v>
      </c>
      <c r="I2171" s="49"/>
      <c r="J2171">
        <v>3</v>
      </c>
      <c r="K2171">
        <v>1</v>
      </c>
      <c r="L2171">
        <v>3</v>
      </c>
      <c r="M2171" s="49" t="s">
        <v>1745</v>
      </c>
      <c r="N2171" s="49"/>
      <c r="O2171" s="49" t="s">
        <v>2355</v>
      </c>
      <c r="P2171">
        <v>7</v>
      </c>
      <c r="Q2171" t="s">
        <v>6613</v>
      </c>
      <c r="S2171" s="49"/>
      <c r="T2171" s="49"/>
      <c r="U2171" s="49"/>
      <c r="W2171" s="49"/>
      <c r="Z2171" s="49"/>
      <c r="AA2171" s="49"/>
      <c r="AB2171" s="49"/>
    </row>
    <row r="2172" spans="1:28" x14ac:dyDescent="0.25">
      <c r="A2172" t="s">
        <v>6614</v>
      </c>
      <c r="B2172" t="s">
        <v>1236</v>
      </c>
      <c r="C2172" t="s">
        <v>217</v>
      </c>
      <c r="D2172">
        <v>4</v>
      </c>
      <c r="E2172">
        <v>20</v>
      </c>
      <c r="F2172">
        <v>10</v>
      </c>
      <c r="I2172" s="49"/>
      <c r="J2172">
        <v>3</v>
      </c>
      <c r="K2172">
        <v>1</v>
      </c>
      <c r="L2172">
        <v>3</v>
      </c>
      <c r="M2172" s="49" t="s">
        <v>610</v>
      </c>
      <c r="N2172" s="49"/>
      <c r="O2172" s="49" t="s">
        <v>2199</v>
      </c>
      <c r="P2172">
        <v>7</v>
      </c>
      <c r="Q2172" t="s">
        <v>6615</v>
      </c>
      <c r="S2172" s="49"/>
      <c r="T2172" s="49"/>
      <c r="U2172" s="49"/>
      <c r="W2172" s="49"/>
      <c r="Z2172" s="49"/>
      <c r="AA2172" s="49"/>
      <c r="AB2172" s="49"/>
    </row>
    <row r="2173" spans="1:28" x14ac:dyDescent="0.25">
      <c r="A2173" t="s">
        <v>6616</v>
      </c>
      <c r="B2173" t="s">
        <v>1236</v>
      </c>
      <c r="C2173" t="s">
        <v>209</v>
      </c>
      <c r="D2173">
        <v>1</v>
      </c>
      <c r="E2173">
        <v>70</v>
      </c>
      <c r="F2173">
        <v>8</v>
      </c>
      <c r="I2173" s="49"/>
      <c r="J2173">
        <v>2</v>
      </c>
      <c r="K2173">
        <v>1</v>
      </c>
      <c r="L2173">
        <v>2</v>
      </c>
      <c r="M2173" s="49" t="s">
        <v>618</v>
      </c>
      <c r="N2173" s="49"/>
      <c r="O2173" s="49" t="s">
        <v>6617</v>
      </c>
      <c r="P2173">
        <v>7</v>
      </c>
      <c r="Q2173" t="s">
        <v>6618</v>
      </c>
      <c r="S2173" s="49"/>
      <c r="T2173" s="49"/>
      <c r="U2173" s="49"/>
      <c r="W2173" s="49"/>
      <c r="Z2173" s="49"/>
      <c r="AA2173" s="49"/>
      <c r="AB2173" s="49"/>
    </row>
    <row r="2174" spans="1:28" x14ac:dyDescent="0.25">
      <c r="A2174" t="s">
        <v>6619</v>
      </c>
      <c r="B2174" t="s">
        <v>1236</v>
      </c>
      <c r="C2174" t="s">
        <v>209</v>
      </c>
      <c r="D2174">
        <v>2</v>
      </c>
      <c r="E2174">
        <v>70</v>
      </c>
      <c r="F2174">
        <v>7</v>
      </c>
      <c r="I2174" s="49"/>
      <c r="J2174">
        <v>2</v>
      </c>
      <c r="K2174">
        <v>1</v>
      </c>
      <c r="L2174">
        <v>2</v>
      </c>
      <c r="M2174" s="49" t="s">
        <v>618</v>
      </c>
      <c r="N2174" s="49"/>
      <c r="O2174" s="49" t="s">
        <v>6617</v>
      </c>
      <c r="P2174">
        <v>7</v>
      </c>
      <c r="Q2174" t="s">
        <v>6620</v>
      </c>
      <c r="S2174" s="49"/>
      <c r="T2174" s="49"/>
      <c r="U2174" s="49"/>
      <c r="W2174" s="49"/>
      <c r="Z2174" s="49"/>
      <c r="AA2174" s="49"/>
      <c r="AB2174" s="49"/>
    </row>
    <row r="2175" spans="1:28" x14ac:dyDescent="0.25">
      <c r="A2175" t="s">
        <v>6621</v>
      </c>
      <c r="B2175" t="s">
        <v>1236</v>
      </c>
      <c r="C2175" t="s">
        <v>209</v>
      </c>
      <c r="D2175">
        <v>3</v>
      </c>
      <c r="E2175">
        <v>60</v>
      </c>
      <c r="F2175">
        <v>11</v>
      </c>
      <c r="I2175" s="49"/>
      <c r="M2175" s="49"/>
      <c r="N2175" s="49"/>
      <c r="O2175" s="49" t="s">
        <v>6622</v>
      </c>
      <c r="P2175">
        <v>7</v>
      </c>
      <c r="Q2175" t="s">
        <v>6623</v>
      </c>
      <c r="S2175" s="49"/>
      <c r="T2175" s="49"/>
      <c r="U2175" s="49"/>
      <c r="W2175" s="49"/>
      <c r="Z2175" s="49"/>
      <c r="AA2175" s="49"/>
      <c r="AB2175" s="49"/>
    </row>
    <row r="2176" spans="1:28" x14ac:dyDescent="0.25">
      <c r="A2176" t="s">
        <v>6624</v>
      </c>
      <c r="B2176" t="s">
        <v>1236</v>
      </c>
      <c r="C2176" t="s">
        <v>209</v>
      </c>
      <c r="D2176">
        <v>4</v>
      </c>
      <c r="E2176">
        <v>70</v>
      </c>
      <c r="F2176">
        <v>9</v>
      </c>
      <c r="I2176" s="49"/>
      <c r="M2176" s="49"/>
      <c r="N2176" s="49"/>
      <c r="O2176" s="49" t="s">
        <v>6625</v>
      </c>
      <c r="P2176">
        <v>7</v>
      </c>
      <c r="Q2176" t="s">
        <v>6626</v>
      </c>
      <c r="S2176" s="49"/>
      <c r="T2176" s="49"/>
      <c r="U2176" s="49"/>
      <c r="W2176" s="49"/>
      <c r="Z2176" s="49"/>
      <c r="AA2176" s="49"/>
      <c r="AB2176" s="49"/>
    </row>
    <row r="2177" spans="1:28" x14ac:dyDescent="0.25">
      <c r="A2177" t="s">
        <v>6627</v>
      </c>
      <c r="B2177" t="s">
        <v>1236</v>
      </c>
      <c r="C2177" t="s">
        <v>123</v>
      </c>
      <c r="D2177">
        <v>1</v>
      </c>
      <c r="E2177">
        <v>20</v>
      </c>
      <c r="F2177">
        <v>12</v>
      </c>
      <c r="I2177" s="49"/>
      <c r="J2177">
        <v>2</v>
      </c>
      <c r="K2177">
        <v>1</v>
      </c>
      <c r="L2177">
        <v>2</v>
      </c>
      <c r="M2177" s="49" t="s">
        <v>2289</v>
      </c>
      <c r="N2177" s="49"/>
      <c r="O2177" s="49" t="s">
        <v>2527</v>
      </c>
      <c r="P2177">
        <v>7</v>
      </c>
      <c r="Q2177" t="s">
        <v>6628</v>
      </c>
      <c r="S2177" s="49"/>
      <c r="T2177" s="49"/>
      <c r="U2177" s="49"/>
      <c r="W2177" s="49"/>
      <c r="Z2177" s="49"/>
      <c r="AA2177" s="49"/>
      <c r="AB2177" s="49"/>
    </row>
    <row r="2178" spans="1:28" x14ac:dyDescent="0.25">
      <c r="A2178" t="s">
        <v>6629</v>
      </c>
      <c r="B2178" t="s">
        <v>1236</v>
      </c>
      <c r="C2178" t="s">
        <v>123</v>
      </c>
      <c r="D2178">
        <v>2</v>
      </c>
      <c r="E2178">
        <v>25</v>
      </c>
      <c r="F2178">
        <v>12</v>
      </c>
      <c r="I2178" s="49"/>
      <c r="J2178">
        <v>2</v>
      </c>
      <c r="K2178">
        <v>1</v>
      </c>
      <c r="L2178">
        <v>2</v>
      </c>
      <c r="M2178" s="49" t="s">
        <v>1745</v>
      </c>
      <c r="N2178" s="49"/>
      <c r="O2178" s="49" t="s">
        <v>1932</v>
      </c>
      <c r="P2178">
        <v>7</v>
      </c>
      <c r="Q2178" t="s">
        <v>6630</v>
      </c>
      <c r="S2178" s="49"/>
      <c r="T2178" s="49"/>
      <c r="U2178" s="49"/>
      <c r="W2178" s="49"/>
      <c r="Z2178" s="49"/>
      <c r="AA2178" s="49"/>
      <c r="AB2178" s="49"/>
    </row>
    <row r="2179" spans="1:28" x14ac:dyDescent="0.25">
      <c r="A2179" t="s">
        <v>6631</v>
      </c>
      <c r="B2179" t="s">
        <v>1236</v>
      </c>
      <c r="C2179" t="s">
        <v>123</v>
      </c>
      <c r="D2179">
        <v>3</v>
      </c>
      <c r="E2179">
        <v>25</v>
      </c>
      <c r="F2179">
        <v>12</v>
      </c>
      <c r="I2179" s="49"/>
      <c r="J2179">
        <v>2</v>
      </c>
      <c r="K2179">
        <v>1</v>
      </c>
      <c r="L2179">
        <v>2</v>
      </c>
      <c r="M2179" s="49" t="s">
        <v>610</v>
      </c>
      <c r="N2179" s="49"/>
      <c r="O2179" s="49" t="s">
        <v>1937</v>
      </c>
      <c r="P2179">
        <v>7</v>
      </c>
      <c r="Q2179" t="s">
        <v>6632</v>
      </c>
      <c r="S2179" s="49"/>
      <c r="T2179" s="49"/>
      <c r="U2179" s="49"/>
      <c r="W2179" s="49"/>
      <c r="Z2179" s="49"/>
      <c r="AA2179" s="49"/>
      <c r="AB2179" s="49"/>
    </row>
    <row r="2180" spans="1:28" x14ac:dyDescent="0.25">
      <c r="A2180" t="s">
        <v>6633</v>
      </c>
      <c r="B2180" t="s">
        <v>1236</v>
      </c>
      <c r="C2180" t="s">
        <v>339</v>
      </c>
      <c r="D2180">
        <v>1</v>
      </c>
      <c r="E2180">
        <v>50</v>
      </c>
      <c r="G2180">
        <v>64.800000000000011</v>
      </c>
      <c r="I2180" s="49"/>
      <c r="M2180" s="49"/>
      <c r="N2180" s="49"/>
      <c r="O2180" s="49" t="s">
        <v>6634</v>
      </c>
      <c r="P2180">
        <v>7</v>
      </c>
      <c r="Q2180" t="s">
        <v>6635</v>
      </c>
      <c r="S2180" s="49"/>
      <c r="T2180" s="49"/>
      <c r="U2180" s="49"/>
      <c r="W2180" s="49"/>
      <c r="Z2180" s="49"/>
      <c r="AA2180" s="49"/>
      <c r="AB2180" s="49"/>
    </row>
    <row r="2181" spans="1:28" x14ac:dyDescent="0.25">
      <c r="A2181" t="s">
        <v>6636</v>
      </c>
      <c r="B2181" t="s">
        <v>1236</v>
      </c>
      <c r="C2181" t="s">
        <v>339</v>
      </c>
      <c r="D2181">
        <v>2</v>
      </c>
      <c r="E2181">
        <v>50</v>
      </c>
      <c r="G2181">
        <v>60</v>
      </c>
      <c r="I2181" s="49"/>
      <c r="M2181" s="49"/>
      <c r="N2181" s="49"/>
      <c r="O2181" s="49"/>
      <c r="P2181">
        <v>7</v>
      </c>
      <c r="Q2181" t="s">
        <v>6637</v>
      </c>
      <c r="S2181" s="49"/>
      <c r="T2181" s="49"/>
      <c r="U2181" s="49"/>
      <c r="W2181" s="49"/>
      <c r="Z2181" s="49"/>
      <c r="AA2181" s="49"/>
      <c r="AB2181" s="49"/>
    </row>
    <row r="2182" spans="1:28" x14ac:dyDescent="0.25">
      <c r="A2182" t="s">
        <v>6638</v>
      </c>
      <c r="B2182" t="s">
        <v>1236</v>
      </c>
      <c r="C2182" t="s">
        <v>339</v>
      </c>
      <c r="D2182">
        <v>3</v>
      </c>
      <c r="E2182">
        <v>50</v>
      </c>
      <c r="G2182">
        <v>45</v>
      </c>
      <c r="I2182" s="49"/>
      <c r="M2182" s="49"/>
      <c r="N2182" s="49"/>
      <c r="O2182" s="49"/>
      <c r="P2182">
        <v>7</v>
      </c>
      <c r="Q2182" t="s">
        <v>6639</v>
      </c>
      <c r="S2182" s="49"/>
      <c r="T2182" s="49"/>
      <c r="U2182" s="49"/>
      <c r="W2182" s="49"/>
      <c r="Z2182" s="49"/>
      <c r="AA2182" s="49"/>
      <c r="AB2182" s="49"/>
    </row>
    <row r="2183" spans="1:28" x14ac:dyDescent="0.25">
      <c r="A2183" t="s">
        <v>6640</v>
      </c>
      <c r="B2183" t="s">
        <v>1236</v>
      </c>
      <c r="C2183" t="s">
        <v>334</v>
      </c>
      <c r="D2183">
        <v>1</v>
      </c>
      <c r="E2183">
        <v>0</v>
      </c>
      <c r="G2183">
        <v>49.8</v>
      </c>
      <c r="I2183" s="49"/>
      <c r="M2183" s="49"/>
      <c r="N2183" s="49"/>
      <c r="O2183" s="49" t="s">
        <v>6641</v>
      </c>
      <c r="P2183">
        <v>7</v>
      </c>
      <c r="Q2183" t="s">
        <v>6642</v>
      </c>
      <c r="S2183" s="49"/>
      <c r="T2183" s="49"/>
      <c r="U2183" s="49"/>
      <c r="W2183" s="49"/>
      <c r="Z2183" s="49"/>
      <c r="AA2183" s="49"/>
      <c r="AB2183" s="49"/>
    </row>
    <row r="2184" spans="1:28" x14ac:dyDescent="0.25">
      <c r="A2184" t="s">
        <v>6643</v>
      </c>
      <c r="B2184" t="s">
        <v>1236</v>
      </c>
      <c r="C2184" t="s">
        <v>334</v>
      </c>
      <c r="D2184">
        <v>2</v>
      </c>
      <c r="E2184">
        <v>0</v>
      </c>
      <c r="G2184">
        <v>39.6</v>
      </c>
      <c r="I2184" s="49"/>
      <c r="M2184" s="49"/>
      <c r="N2184" s="49"/>
      <c r="O2184" s="49" t="s">
        <v>6644</v>
      </c>
      <c r="P2184">
        <v>7</v>
      </c>
      <c r="Q2184" t="s">
        <v>6645</v>
      </c>
      <c r="S2184" s="49"/>
      <c r="T2184" s="49"/>
      <c r="U2184" s="49"/>
      <c r="W2184" s="49"/>
      <c r="Z2184" s="49"/>
      <c r="AA2184" s="49"/>
      <c r="AB2184" s="49"/>
    </row>
    <row r="2185" spans="1:28" x14ac:dyDescent="0.25">
      <c r="A2185" t="s">
        <v>6646</v>
      </c>
      <c r="B2185" t="s">
        <v>1236</v>
      </c>
      <c r="C2185" t="s">
        <v>373</v>
      </c>
      <c r="D2185">
        <v>1</v>
      </c>
      <c r="G2185">
        <v>30</v>
      </c>
      <c r="H2185">
        <v>0</v>
      </c>
      <c r="I2185" s="49" t="s">
        <v>3957</v>
      </c>
      <c r="M2185" s="49"/>
      <c r="N2185" s="49"/>
      <c r="O2185" s="49" t="s">
        <v>6647</v>
      </c>
      <c r="P2185">
        <v>7</v>
      </c>
      <c r="Q2185" t="s">
        <v>6648</v>
      </c>
      <c r="S2185" s="49"/>
      <c r="T2185" s="49"/>
      <c r="U2185" s="49"/>
      <c r="W2185" s="49"/>
      <c r="Z2185" s="49"/>
      <c r="AA2185" s="49"/>
      <c r="AB2185" s="49"/>
    </row>
    <row r="2186" spans="1:28" x14ac:dyDescent="0.25">
      <c r="A2186" t="s">
        <v>6649</v>
      </c>
      <c r="B2186" t="s">
        <v>1236</v>
      </c>
      <c r="C2186" t="s">
        <v>373</v>
      </c>
      <c r="D2186">
        <v>2</v>
      </c>
      <c r="G2186">
        <v>30</v>
      </c>
      <c r="H2186">
        <v>0</v>
      </c>
      <c r="I2186" s="49" t="s">
        <v>3957</v>
      </c>
      <c r="M2186" s="49"/>
      <c r="N2186" s="49"/>
      <c r="O2186" s="49" t="s">
        <v>6647</v>
      </c>
      <c r="P2186">
        <v>7</v>
      </c>
      <c r="Q2186" t="s">
        <v>1239</v>
      </c>
      <c r="S2186" s="49"/>
      <c r="T2186" s="49"/>
      <c r="U2186" s="49"/>
      <c r="W2186" s="49"/>
      <c r="Z2186" s="49"/>
      <c r="AA2186" s="49"/>
      <c r="AB2186" s="49"/>
    </row>
    <row r="2187" spans="1:28" x14ac:dyDescent="0.25">
      <c r="A2187" t="s">
        <v>6650</v>
      </c>
      <c r="B2187" t="s">
        <v>1240</v>
      </c>
      <c r="C2187" t="s">
        <v>363</v>
      </c>
      <c r="D2187">
        <v>1</v>
      </c>
      <c r="G2187">
        <v>364</v>
      </c>
      <c r="H2187">
        <v>0.68</v>
      </c>
      <c r="I2187" s="49" t="s">
        <v>3957</v>
      </c>
      <c r="M2187" s="49"/>
      <c r="N2187" s="49"/>
      <c r="O2187" s="49" t="s">
        <v>6651</v>
      </c>
      <c r="P2187">
        <v>7</v>
      </c>
      <c r="Q2187" t="s">
        <v>1242</v>
      </c>
      <c r="S2187" s="49"/>
      <c r="T2187" s="49"/>
      <c r="U2187" s="49"/>
      <c r="W2187" s="49"/>
      <c r="Z2187" s="49"/>
      <c r="AA2187" s="49"/>
      <c r="AB2187" s="49"/>
    </row>
    <row r="2188" spans="1:28" x14ac:dyDescent="0.25">
      <c r="A2188" t="s">
        <v>6652</v>
      </c>
      <c r="B2188" t="s">
        <v>1240</v>
      </c>
      <c r="C2188" t="s">
        <v>394</v>
      </c>
      <c r="D2188">
        <v>1</v>
      </c>
      <c r="E2188">
        <v>0</v>
      </c>
      <c r="F2188">
        <v>15</v>
      </c>
      <c r="I2188" s="49"/>
      <c r="M2188" s="49"/>
      <c r="N2188" s="49"/>
      <c r="O2188" s="49" t="s">
        <v>2818</v>
      </c>
      <c r="P2188">
        <v>7</v>
      </c>
      <c r="Q2188" t="s">
        <v>6653</v>
      </c>
      <c r="S2188" s="49"/>
      <c r="T2188" s="49"/>
      <c r="U2188" s="49"/>
      <c r="W2188" s="49"/>
      <c r="Z2188" s="49"/>
      <c r="AA2188" s="49"/>
      <c r="AB2188" s="49"/>
    </row>
    <row r="2189" spans="1:28" x14ac:dyDescent="0.25">
      <c r="A2189" t="s">
        <v>6654</v>
      </c>
      <c r="B2189" t="s">
        <v>1240</v>
      </c>
      <c r="C2189" t="s">
        <v>403</v>
      </c>
      <c r="D2189">
        <v>1</v>
      </c>
      <c r="E2189">
        <v>0</v>
      </c>
      <c r="F2189">
        <v>8</v>
      </c>
      <c r="I2189" s="49"/>
      <c r="M2189" s="49"/>
      <c r="N2189" s="49"/>
      <c r="O2189" s="49" t="s">
        <v>2818</v>
      </c>
      <c r="P2189">
        <v>7</v>
      </c>
      <c r="Q2189" t="s">
        <v>6655</v>
      </c>
      <c r="S2189" s="49"/>
      <c r="T2189" s="49"/>
      <c r="U2189" s="49"/>
      <c r="W2189" s="49"/>
      <c r="Z2189" s="49"/>
      <c r="AA2189" s="49"/>
      <c r="AB2189" s="49"/>
    </row>
    <row r="2190" spans="1:28" x14ac:dyDescent="0.25">
      <c r="A2190" t="s">
        <v>6656</v>
      </c>
      <c r="B2190" t="s">
        <v>1240</v>
      </c>
      <c r="C2190" t="s">
        <v>403</v>
      </c>
      <c r="D2190">
        <v>2</v>
      </c>
      <c r="E2190">
        <v>0</v>
      </c>
      <c r="F2190">
        <v>8</v>
      </c>
      <c r="I2190" s="49"/>
      <c r="M2190" s="49"/>
      <c r="N2190" s="49"/>
      <c r="O2190" s="49" t="s">
        <v>2818</v>
      </c>
      <c r="P2190">
        <v>7</v>
      </c>
      <c r="Q2190" t="s">
        <v>6657</v>
      </c>
      <c r="S2190" s="49"/>
      <c r="T2190" s="49"/>
      <c r="U2190" s="49"/>
      <c r="W2190" s="49"/>
      <c r="Z2190" s="49"/>
      <c r="AA2190" s="49"/>
      <c r="AB2190" s="49"/>
    </row>
    <row r="2191" spans="1:28" x14ac:dyDescent="0.25">
      <c r="A2191" t="s">
        <v>6658</v>
      </c>
      <c r="B2191" t="s">
        <v>1240</v>
      </c>
      <c r="C2191" t="s">
        <v>394</v>
      </c>
      <c r="D2191">
        <v>2</v>
      </c>
      <c r="E2191">
        <v>0</v>
      </c>
      <c r="F2191">
        <v>15</v>
      </c>
      <c r="I2191" s="49"/>
      <c r="M2191" s="49"/>
      <c r="N2191" s="49"/>
      <c r="O2191" s="49" t="s">
        <v>2818</v>
      </c>
      <c r="P2191">
        <v>7</v>
      </c>
      <c r="Q2191" t="s">
        <v>6659</v>
      </c>
      <c r="S2191" s="49"/>
      <c r="T2191" s="49"/>
      <c r="U2191" s="49"/>
      <c r="W2191" s="49"/>
      <c r="Z2191" s="49"/>
      <c r="AA2191" s="49"/>
      <c r="AB2191" s="49"/>
    </row>
    <row r="2192" spans="1:28" x14ac:dyDescent="0.25">
      <c r="A2192" t="s">
        <v>6660</v>
      </c>
      <c r="B2192" t="s">
        <v>1240</v>
      </c>
      <c r="C2192" t="s">
        <v>1</v>
      </c>
      <c r="D2192">
        <v>1</v>
      </c>
      <c r="E2192">
        <v>150</v>
      </c>
      <c r="G2192">
        <v>64.800000000000011</v>
      </c>
      <c r="I2192" s="49"/>
      <c r="M2192" s="49"/>
      <c r="N2192" s="49"/>
      <c r="O2192" s="49" t="s">
        <v>6661</v>
      </c>
      <c r="P2192">
        <v>7</v>
      </c>
      <c r="Q2192" t="s">
        <v>6662</v>
      </c>
      <c r="S2192" s="49"/>
      <c r="T2192" s="49"/>
      <c r="U2192" s="49"/>
      <c r="W2192" s="49"/>
      <c r="Z2192" s="49"/>
      <c r="AA2192" s="49"/>
      <c r="AB2192" s="49"/>
    </row>
    <row r="2193" spans="1:28" x14ac:dyDescent="0.25">
      <c r="A2193" t="s">
        <v>6663</v>
      </c>
      <c r="B2193" t="s">
        <v>1240</v>
      </c>
      <c r="C2193" t="s">
        <v>1</v>
      </c>
      <c r="D2193">
        <v>2</v>
      </c>
      <c r="E2193">
        <v>150</v>
      </c>
      <c r="G2193">
        <v>60</v>
      </c>
      <c r="I2193" s="49"/>
      <c r="M2193" s="49"/>
      <c r="N2193" s="49"/>
      <c r="O2193" s="49" t="s">
        <v>6664</v>
      </c>
      <c r="P2193">
        <v>7</v>
      </c>
      <c r="Q2193" t="s">
        <v>6665</v>
      </c>
      <c r="S2193" s="49"/>
      <c r="T2193" s="49"/>
      <c r="U2193" s="49"/>
      <c r="W2193" s="49"/>
      <c r="Z2193" s="49"/>
      <c r="AA2193" s="49"/>
      <c r="AB2193" s="49"/>
    </row>
    <row r="2194" spans="1:28" x14ac:dyDescent="0.25">
      <c r="A2194" t="s">
        <v>6666</v>
      </c>
      <c r="B2194" t="s">
        <v>1240</v>
      </c>
      <c r="C2194" t="s">
        <v>1</v>
      </c>
      <c r="D2194">
        <v>3</v>
      </c>
      <c r="E2194">
        <v>150</v>
      </c>
      <c r="G2194">
        <v>55.800000000000004</v>
      </c>
      <c r="I2194" s="49"/>
      <c r="M2194" s="49"/>
      <c r="N2194" s="49"/>
      <c r="O2194" s="49" t="s">
        <v>6667</v>
      </c>
      <c r="P2194">
        <v>7</v>
      </c>
      <c r="Q2194" t="s">
        <v>6668</v>
      </c>
      <c r="S2194" s="49"/>
      <c r="T2194" s="49"/>
      <c r="U2194" s="49"/>
      <c r="W2194" s="49"/>
      <c r="Z2194" s="49"/>
      <c r="AA2194" s="49"/>
      <c r="AB2194" s="49"/>
    </row>
    <row r="2195" spans="1:28" x14ac:dyDescent="0.25">
      <c r="A2195" t="s">
        <v>6669</v>
      </c>
      <c r="B2195" t="s">
        <v>1240</v>
      </c>
      <c r="C2195" t="s">
        <v>1</v>
      </c>
      <c r="D2195">
        <v>4</v>
      </c>
      <c r="E2195">
        <v>150</v>
      </c>
      <c r="G2195">
        <v>52.2</v>
      </c>
      <c r="I2195" s="49"/>
      <c r="M2195" s="49"/>
      <c r="N2195" s="49"/>
      <c r="O2195" s="49" t="s">
        <v>6670</v>
      </c>
      <c r="P2195">
        <v>7</v>
      </c>
      <c r="Q2195" t="s">
        <v>6671</v>
      </c>
      <c r="S2195" s="49"/>
      <c r="T2195" s="49"/>
      <c r="U2195" s="49"/>
      <c r="W2195" s="49"/>
      <c r="Z2195" s="49"/>
      <c r="AA2195" s="49"/>
      <c r="AB2195" s="49"/>
    </row>
    <row r="2196" spans="1:28" x14ac:dyDescent="0.25">
      <c r="A2196" t="s">
        <v>6672</v>
      </c>
      <c r="B2196" t="s">
        <v>1240</v>
      </c>
      <c r="C2196" t="s">
        <v>1</v>
      </c>
      <c r="D2196">
        <v>5</v>
      </c>
      <c r="E2196">
        <v>150</v>
      </c>
      <c r="G2196">
        <v>49.8</v>
      </c>
      <c r="I2196" s="49"/>
      <c r="M2196" s="49"/>
      <c r="N2196" s="49"/>
      <c r="O2196" s="49" t="s">
        <v>6664</v>
      </c>
      <c r="P2196">
        <v>7</v>
      </c>
      <c r="Q2196" t="s">
        <v>6673</v>
      </c>
      <c r="S2196" s="49"/>
      <c r="T2196" s="49"/>
      <c r="U2196" s="49"/>
      <c r="W2196" s="49"/>
      <c r="Z2196" s="49"/>
      <c r="AA2196" s="49"/>
      <c r="AB2196" s="49"/>
    </row>
    <row r="2197" spans="1:28" x14ac:dyDescent="0.25">
      <c r="A2197" t="s">
        <v>6674</v>
      </c>
      <c r="B2197" t="s">
        <v>1240</v>
      </c>
      <c r="C2197" t="s">
        <v>32</v>
      </c>
      <c r="D2197">
        <v>1</v>
      </c>
      <c r="E2197">
        <v>205</v>
      </c>
      <c r="F2197">
        <v>7</v>
      </c>
      <c r="I2197" s="49"/>
      <c r="J2197">
        <v>2</v>
      </c>
      <c r="K2197">
        <v>1</v>
      </c>
      <c r="L2197">
        <v>1</v>
      </c>
      <c r="M2197" s="49" t="s">
        <v>1745</v>
      </c>
      <c r="N2197" s="49"/>
      <c r="O2197" s="49" t="s">
        <v>6406</v>
      </c>
      <c r="P2197">
        <v>7</v>
      </c>
      <c r="Q2197" t="s">
        <v>6675</v>
      </c>
      <c r="S2197" s="49"/>
      <c r="T2197" s="49"/>
      <c r="U2197" s="49"/>
      <c r="W2197" s="49"/>
      <c r="Z2197" s="49"/>
      <c r="AA2197" s="49"/>
      <c r="AB2197" s="49"/>
    </row>
    <row r="2198" spans="1:28" x14ac:dyDescent="0.25">
      <c r="A2198" t="s">
        <v>6676</v>
      </c>
      <c r="B2198" t="s">
        <v>1240</v>
      </c>
      <c r="C2198" t="s">
        <v>32</v>
      </c>
      <c r="D2198">
        <v>2</v>
      </c>
      <c r="E2198">
        <v>210</v>
      </c>
      <c r="F2198">
        <v>7</v>
      </c>
      <c r="I2198" s="49"/>
      <c r="J2198">
        <v>2</v>
      </c>
      <c r="K2198">
        <v>1</v>
      </c>
      <c r="L2198">
        <v>1</v>
      </c>
      <c r="M2198" s="49" t="s">
        <v>1745</v>
      </c>
      <c r="N2198" s="49"/>
      <c r="O2198" s="49" t="s">
        <v>6406</v>
      </c>
      <c r="P2198">
        <v>7</v>
      </c>
      <c r="Q2198" t="s">
        <v>6677</v>
      </c>
      <c r="S2198" s="49"/>
      <c r="T2198" s="49"/>
      <c r="U2198" s="49"/>
      <c r="W2198" s="49"/>
      <c r="Z2198" s="49"/>
      <c r="AA2198" s="49"/>
      <c r="AB2198" s="49"/>
    </row>
    <row r="2199" spans="1:28" x14ac:dyDescent="0.25">
      <c r="A2199" t="s">
        <v>6678</v>
      </c>
      <c r="B2199" t="s">
        <v>1240</v>
      </c>
      <c r="C2199" t="s">
        <v>32</v>
      </c>
      <c r="D2199">
        <v>3</v>
      </c>
      <c r="E2199">
        <v>210</v>
      </c>
      <c r="F2199">
        <v>6</v>
      </c>
      <c r="I2199" s="49"/>
      <c r="J2199">
        <v>2</v>
      </c>
      <c r="K2199">
        <v>1</v>
      </c>
      <c r="L2199">
        <v>1</v>
      </c>
      <c r="M2199" s="49" t="s">
        <v>610</v>
      </c>
      <c r="N2199" s="49"/>
      <c r="O2199" s="49" t="s">
        <v>6135</v>
      </c>
      <c r="P2199">
        <v>7</v>
      </c>
      <c r="Q2199" t="s">
        <v>6679</v>
      </c>
      <c r="S2199" s="49"/>
      <c r="T2199" s="49"/>
      <c r="U2199" s="49"/>
      <c r="W2199" s="49"/>
      <c r="Z2199" s="49"/>
      <c r="AA2199" s="49"/>
      <c r="AB2199" s="49"/>
    </row>
    <row r="2200" spans="1:28" x14ac:dyDescent="0.25">
      <c r="A2200" t="s">
        <v>6680</v>
      </c>
      <c r="B2200" t="s">
        <v>1240</v>
      </c>
      <c r="C2200" t="s">
        <v>32</v>
      </c>
      <c r="D2200">
        <v>4</v>
      </c>
      <c r="E2200">
        <v>210</v>
      </c>
      <c r="F2200">
        <v>5.5</v>
      </c>
      <c r="I2200" s="49"/>
      <c r="J2200">
        <v>2</v>
      </c>
      <c r="K2200">
        <v>1</v>
      </c>
      <c r="L2200">
        <v>1</v>
      </c>
      <c r="M2200" s="49" t="s">
        <v>610</v>
      </c>
      <c r="N2200" s="49"/>
      <c r="O2200" s="49" t="s">
        <v>6681</v>
      </c>
      <c r="P2200">
        <v>7</v>
      </c>
      <c r="Q2200" t="s">
        <v>6682</v>
      </c>
      <c r="S2200" s="49"/>
      <c r="T2200" s="49"/>
      <c r="U2200" s="49"/>
      <c r="W2200" s="49"/>
      <c r="Z2200" s="49"/>
      <c r="AA2200" s="49"/>
      <c r="AB2200" s="49"/>
    </row>
    <row r="2201" spans="1:28" x14ac:dyDescent="0.25">
      <c r="A2201" t="s">
        <v>6683</v>
      </c>
      <c r="B2201" t="s">
        <v>1240</v>
      </c>
      <c r="C2201" t="s">
        <v>24</v>
      </c>
      <c r="D2201">
        <v>1</v>
      </c>
      <c r="E2201">
        <v>0</v>
      </c>
      <c r="F2201">
        <v>8</v>
      </c>
      <c r="I2201" s="49"/>
      <c r="J2201">
        <v>2</v>
      </c>
      <c r="K2201">
        <v>2</v>
      </c>
      <c r="L2201">
        <v>1</v>
      </c>
      <c r="M2201" s="49" t="s">
        <v>1745</v>
      </c>
      <c r="N2201" s="49"/>
      <c r="O2201" s="49" t="s">
        <v>3101</v>
      </c>
      <c r="P2201">
        <v>7</v>
      </c>
      <c r="Q2201" t="s">
        <v>6684</v>
      </c>
      <c r="S2201" s="49"/>
      <c r="T2201" s="49"/>
      <c r="U2201" s="49"/>
      <c r="W2201" s="49"/>
      <c r="Z2201" s="49"/>
      <c r="AA2201" s="49"/>
      <c r="AB2201" s="49"/>
    </row>
    <row r="2202" spans="1:28" x14ac:dyDescent="0.25">
      <c r="A2202" t="s">
        <v>6685</v>
      </c>
      <c r="B2202" t="s">
        <v>1240</v>
      </c>
      <c r="C2202" t="s">
        <v>24</v>
      </c>
      <c r="D2202">
        <v>2</v>
      </c>
      <c r="E2202">
        <v>0</v>
      </c>
      <c r="F2202">
        <v>8</v>
      </c>
      <c r="I2202" s="49"/>
      <c r="J2202">
        <v>2</v>
      </c>
      <c r="K2202">
        <v>2</v>
      </c>
      <c r="L2202">
        <v>1</v>
      </c>
      <c r="M2202" s="49" t="s">
        <v>1745</v>
      </c>
      <c r="N2202" s="49"/>
      <c r="O2202" s="49" t="s">
        <v>3101</v>
      </c>
      <c r="P2202">
        <v>7</v>
      </c>
      <c r="Q2202" t="s">
        <v>6686</v>
      </c>
      <c r="S2202" s="49"/>
      <c r="T2202" s="49"/>
      <c r="U2202" s="49"/>
      <c r="W2202" s="49"/>
      <c r="Z2202" s="49"/>
      <c r="AA2202" s="49"/>
      <c r="AB2202" s="49"/>
    </row>
    <row r="2203" spans="1:28" x14ac:dyDescent="0.25">
      <c r="A2203" t="s">
        <v>6687</v>
      </c>
      <c r="B2203" t="s">
        <v>1240</v>
      </c>
      <c r="C2203" t="s">
        <v>24</v>
      </c>
      <c r="D2203">
        <v>3</v>
      </c>
      <c r="E2203">
        <v>0</v>
      </c>
      <c r="F2203">
        <v>8</v>
      </c>
      <c r="I2203" s="49"/>
      <c r="J2203">
        <v>2</v>
      </c>
      <c r="K2203">
        <v>2</v>
      </c>
      <c r="L2203">
        <v>1</v>
      </c>
      <c r="M2203" s="49" t="s">
        <v>1745</v>
      </c>
      <c r="N2203" s="49"/>
      <c r="O2203" s="49" t="s">
        <v>6688</v>
      </c>
      <c r="P2203">
        <v>7</v>
      </c>
      <c r="Q2203" t="s">
        <v>6689</v>
      </c>
      <c r="S2203" s="49"/>
      <c r="T2203" s="49"/>
      <c r="U2203" s="49"/>
      <c r="W2203" s="49"/>
      <c r="Z2203" s="49"/>
      <c r="AA2203" s="49"/>
      <c r="AB2203" s="49"/>
    </row>
    <row r="2204" spans="1:28" x14ac:dyDescent="0.25">
      <c r="A2204" t="s">
        <v>6690</v>
      </c>
      <c r="B2204" t="s">
        <v>1240</v>
      </c>
      <c r="C2204" t="s">
        <v>96</v>
      </c>
      <c r="D2204">
        <v>1</v>
      </c>
      <c r="E2204">
        <v>35</v>
      </c>
      <c r="F2204">
        <v>7</v>
      </c>
      <c r="I2204" s="49"/>
      <c r="J2204">
        <v>2</v>
      </c>
      <c r="K2204">
        <v>2</v>
      </c>
      <c r="L2204">
        <v>2</v>
      </c>
      <c r="M2204" s="49" t="s">
        <v>1745</v>
      </c>
      <c r="N2204" s="49"/>
      <c r="O2204" s="49" t="s">
        <v>6691</v>
      </c>
      <c r="P2204">
        <v>7</v>
      </c>
      <c r="Q2204" t="s">
        <v>6692</v>
      </c>
      <c r="S2204" s="49"/>
      <c r="T2204" s="49"/>
      <c r="U2204" s="49"/>
      <c r="W2204" s="49"/>
      <c r="Z2204" s="49"/>
      <c r="AA2204" s="49"/>
      <c r="AB2204" s="49"/>
    </row>
    <row r="2205" spans="1:28" x14ac:dyDescent="0.25">
      <c r="A2205" t="s">
        <v>6693</v>
      </c>
      <c r="B2205" t="s">
        <v>1240</v>
      </c>
      <c r="C2205" t="s">
        <v>96</v>
      </c>
      <c r="D2205">
        <v>2</v>
      </c>
      <c r="E2205">
        <v>35</v>
      </c>
      <c r="F2205">
        <v>7</v>
      </c>
      <c r="I2205" s="49"/>
      <c r="J2205">
        <v>2</v>
      </c>
      <c r="K2205">
        <v>2</v>
      </c>
      <c r="L2205">
        <v>2</v>
      </c>
      <c r="M2205" s="49" t="s">
        <v>1745</v>
      </c>
      <c r="N2205" s="49"/>
      <c r="O2205" s="49" t="s">
        <v>6691</v>
      </c>
      <c r="P2205">
        <v>7</v>
      </c>
      <c r="Q2205" t="s">
        <v>6694</v>
      </c>
      <c r="S2205" s="49"/>
      <c r="T2205" s="49"/>
      <c r="U2205" s="49"/>
      <c r="W2205" s="49"/>
      <c r="Z2205" s="49"/>
      <c r="AA2205" s="49"/>
      <c r="AB2205" s="49"/>
    </row>
    <row r="2206" spans="1:28" x14ac:dyDescent="0.25">
      <c r="A2206" t="s">
        <v>6695</v>
      </c>
      <c r="B2206" t="s">
        <v>1240</v>
      </c>
      <c r="C2206" t="s">
        <v>96</v>
      </c>
      <c r="D2206">
        <v>3</v>
      </c>
      <c r="E2206">
        <v>35</v>
      </c>
      <c r="F2206">
        <v>7</v>
      </c>
      <c r="I2206" s="49"/>
      <c r="J2206">
        <v>2</v>
      </c>
      <c r="K2206">
        <v>2</v>
      </c>
      <c r="L2206">
        <v>2</v>
      </c>
      <c r="M2206" s="49" t="s">
        <v>610</v>
      </c>
      <c r="N2206" s="49"/>
      <c r="O2206" s="49" t="s">
        <v>6696</v>
      </c>
      <c r="P2206">
        <v>7</v>
      </c>
      <c r="Q2206" t="s">
        <v>6697</v>
      </c>
      <c r="S2206" s="49"/>
      <c r="T2206" s="49"/>
      <c r="U2206" s="49"/>
      <c r="W2206" s="49"/>
      <c r="Z2206" s="49"/>
      <c r="AA2206" s="49"/>
      <c r="AB2206" s="49"/>
    </row>
    <row r="2207" spans="1:28" x14ac:dyDescent="0.25">
      <c r="A2207" t="s">
        <v>6698</v>
      </c>
      <c r="B2207" t="s">
        <v>1240</v>
      </c>
      <c r="C2207" t="s">
        <v>96</v>
      </c>
      <c r="D2207">
        <v>4</v>
      </c>
      <c r="E2207">
        <v>35</v>
      </c>
      <c r="F2207">
        <v>5.5</v>
      </c>
      <c r="I2207" s="49"/>
      <c r="J2207">
        <v>2</v>
      </c>
      <c r="K2207">
        <v>2</v>
      </c>
      <c r="L2207">
        <v>2</v>
      </c>
      <c r="M2207" s="49" t="s">
        <v>610</v>
      </c>
      <c r="N2207" s="49"/>
      <c r="O2207" s="49" t="s">
        <v>6696</v>
      </c>
      <c r="P2207">
        <v>7</v>
      </c>
      <c r="Q2207" t="s">
        <v>6699</v>
      </c>
      <c r="S2207" s="49"/>
      <c r="T2207" s="49"/>
      <c r="U2207" s="49"/>
      <c r="W2207" s="49"/>
      <c r="Z2207" s="49"/>
      <c r="AA2207" s="49"/>
      <c r="AB2207" s="49"/>
    </row>
    <row r="2208" spans="1:28" x14ac:dyDescent="0.25">
      <c r="A2208" t="s">
        <v>6700</v>
      </c>
      <c r="B2208" t="s">
        <v>1240</v>
      </c>
      <c r="C2208" t="s">
        <v>217</v>
      </c>
      <c r="D2208">
        <v>1</v>
      </c>
      <c r="E2208">
        <v>20</v>
      </c>
      <c r="F2208">
        <v>12</v>
      </c>
      <c r="I2208" s="49"/>
      <c r="J2208">
        <v>3</v>
      </c>
      <c r="K2208">
        <v>1</v>
      </c>
      <c r="L2208">
        <v>3</v>
      </c>
      <c r="M2208" s="49" t="s">
        <v>618</v>
      </c>
      <c r="N2208" s="49"/>
      <c r="O2208" s="49" t="s">
        <v>2196</v>
      </c>
      <c r="P2208">
        <v>7</v>
      </c>
      <c r="Q2208" t="s">
        <v>6701</v>
      </c>
      <c r="S2208" s="49"/>
      <c r="T2208" s="49"/>
      <c r="U2208" s="49"/>
      <c r="W2208" s="49"/>
      <c r="Z2208" s="49"/>
      <c r="AA2208" s="49"/>
      <c r="AB2208" s="49"/>
    </row>
    <row r="2209" spans="1:28" x14ac:dyDescent="0.25">
      <c r="A2209" t="s">
        <v>6702</v>
      </c>
      <c r="B2209" t="s">
        <v>1240</v>
      </c>
      <c r="C2209" t="s">
        <v>217</v>
      </c>
      <c r="D2209">
        <v>2</v>
      </c>
      <c r="E2209">
        <v>20</v>
      </c>
      <c r="F2209">
        <v>12</v>
      </c>
      <c r="I2209" s="49"/>
      <c r="J2209">
        <v>3</v>
      </c>
      <c r="K2209">
        <v>1</v>
      </c>
      <c r="L2209">
        <v>3</v>
      </c>
      <c r="M2209" s="49" t="s">
        <v>618</v>
      </c>
      <c r="N2209" s="49"/>
      <c r="O2209" s="49" t="s">
        <v>2196</v>
      </c>
      <c r="P2209">
        <v>7</v>
      </c>
      <c r="Q2209" t="s">
        <v>6703</v>
      </c>
      <c r="S2209" s="49"/>
      <c r="T2209" s="49"/>
      <c r="U2209" s="49"/>
      <c r="W2209" s="49"/>
      <c r="Z2209" s="49"/>
      <c r="AA2209" s="49"/>
      <c r="AB2209" s="49"/>
    </row>
    <row r="2210" spans="1:28" x14ac:dyDescent="0.25">
      <c r="A2210" t="s">
        <v>6704</v>
      </c>
      <c r="B2210" t="s">
        <v>1240</v>
      </c>
      <c r="C2210" t="s">
        <v>217</v>
      </c>
      <c r="D2210">
        <v>3</v>
      </c>
      <c r="E2210">
        <v>20</v>
      </c>
      <c r="F2210">
        <v>11</v>
      </c>
      <c r="I2210" s="49"/>
      <c r="J2210">
        <v>3</v>
      </c>
      <c r="K2210">
        <v>1</v>
      </c>
      <c r="L2210">
        <v>3</v>
      </c>
      <c r="M2210" s="49" t="s">
        <v>610</v>
      </c>
      <c r="N2210" s="49"/>
      <c r="O2210" s="49" t="s">
        <v>2199</v>
      </c>
      <c r="P2210">
        <v>7</v>
      </c>
      <c r="Q2210" t="s">
        <v>6705</v>
      </c>
      <c r="S2210" s="49"/>
      <c r="T2210" s="49"/>
      <c r="U2210" s="49"/>
      <c r="W2210" s="49"/>
      <c r="Z2210" s="49"/>
      <c r="AA2210" s="49"/>
      <c r="AB2210" s="49"/>
    </row>
    <row r="2211" spans="1:28" x14ac:dyDescent="0.25">
      <c r="A2211" t="s">
        <v>6706</v>
      </c>
      <c r="B2211" t="s">
        <v>1240</v>
      </c>
      <c r="C2211" t="s">
        <v>217</v>
      </c>
      <c r="D2211">
        <v>4</v>
      </c>
      <c r="E2211">
        <v>20</v>
      </c>
      <c r="F2211">
        <v>9</v>
      </c>
      <c r="I2211" s="49"/>
      <c r="J2211">
        <v>3</v>
      </c>
      <c r="K2211">
        <v>1</v>
      </c>
      <c r="L2211">
        <v>3</v>
      </c>
      <c r="M2211" s="49" t="s">
        <v>610</v>
      </c>
      <c r="N2211" s="49"/>
      <c r="O2211" s="49" t="s">
        <v>2199</v>
      </c>
      <c r="P2211">
        <v>7</v>
      </c>
      <c r="Q2211" t="s">
        <v>6707</v>
      </c>
      <c r="S2211" s="49"/>
      <c r="T2211" s="49"/>
      <c r="U2211" s="49"/>
      <c r="W2211" s="49"/>
      <c r="Z2211" s="49"/>
      <c r="AA2211" s="49"/>
      <c r="AB2211" s="49"/>
    </row>
    <row r="2212" spans="1:28" x14ac:dyDescent="0.25">
      <c r="A2212" t="s">
        <v>6708</v>
      </c>
      <c r="B2212" t="s">
        <v>1240</v>
      </c>
      <c r="C2212" t="s">
        <v>339</v>
      </c>
      <c r="D2212">
        <v>1</v>
      </c>
      <c r="E2212">
        <v>50</v>
      </c>
      <c r="G2212">
        <v>70.199999999999989</v>
      </c>
      <c r="I2212" s="49"/>
      <c r="M2212" s="49"/>
      <c r="N2212" s="49"/>
      <c r="O2212" s="49"/>
      <c r="P2212">
        <v>7</v>
      </c>
      <c r="Q2212" t="s">
        <v>6709</v>
      </c>
      <c r="S2212" s="49"/>
      <c r="T2212" s="49"/>
      <c r="U2212" s="49"/>
      <c r="W2212" s="49"/>
      <c r="Z2212" s="49"/>
      <c r="AA2212" s="49"/>
      <c r="AB2212" s="49"/>
    </row>
    <row r="2213" spans="1:28" x14ac:dyDescent="0.25">
      <c r="A2213" t="s">
        <v>6710</v>
      </c>
      <c r="B2213" t="s">
        <v>1240</v>
      </c>
      <c r="C2213" t="s">
        <v>339</v>
      </c>
      <c r="D2213">
        <v>2</v>
      </c>
      <c r="E2213">
        <v>50</v>
      </c>
      <c r="G2213">
        <v>49.8</v>
      </c>
      <c r="I2213" s="49"/>
      <c r="M2213" s="49"/>
      <c r="N2213" s="49"/>
      <c r="O2213" s="49" t="s">
        <v>6711</v>
      </c>
      <c r="P2213">
        <v>7</v>
      </c>
      <c r="Q2213" t="s">
        <v>6712</v>
      </c>
      <c r="S2213" s="49"/>
      <c r="T2213" s="49"/>
      <c r="U2213" s="49"/>
      <c r="W2213" s="49"/>
      <c r="Z2213" s="49"/>
      <c r="AA2213" s="49"/>
      <c r="AB2213" s="49"/>
    </row>
    <row r="2214" spans="1:28" x14ac:dyDescent="0.25">
      <c r="A2214" t="s">
        <v>6713</v>
      </c>
      <c r="B2214" t="s">
        <v>1240</v>
      </c>
      <c r="C2214" t="s">
        <v>339</v>
      </c>
      <c r="D2214">
        <v>3</v>
      </c>
      <c r="E2214">
        <v>50</v>
      </c>
      <c r="G2214">
        <v>45</v>
      </c>
      <c r="I2214" s="49"/>
      <c r="M2214" s="49"/>
      <c r="N2214" s="49"/>
      <c r="O2214" s="49" t="s">
        <v>6711</v>
      </c>
      <c r="P2214">
        <v>7</v>
      </c>
      <c r="Q2214" t="s">
        <v>6714</v>
      </c>
      <c r="S2214" s="49"/>
      <c r="T2214" s="49"/>
      <c r="U2214" s="49"/>
      <c r="W2214" s="49"/>
      <c r="Z2214" s="49"/>
      <c r="AA2214" s="49"/>
      <c r="AB2214" s="49"/>
    </row>
    <row r="2215" spans="1:28" x14ac:dyDescent="0.25">
      <c r="A2215" t="s">
        <v>6715</v>
      </c>
      <c r="B2215" t="s">
        <v>1240</v>
      </c>
      <c r="C2215" t="s">
        <v>334</v>
      </c>
      <c r="D2215">
        <v>1</v>
      </c>
      <c r="E2215">
        <v>0</v>
      </c>
      <c r="G2215">
        <v>55.2</v>
      </c>
      <c r="I2215" s="49"/>
      <c r="M2215" s="49"/>
      <c r="N2215" s="49"/>
      <c r="O2215" s="49" t="s">
        <v>5448</v>
      </c>
      <c r="P2215">
        <v>7</v>
      </c>
      <c r="Q2215" t="s">
        <v>6716</v>
      </c>
      <c r="S2215" s="49"/>
      <c r="T2215" s="49"/>
      <c r="U2215" s="49"/>
      <c r="W2215" s="49"/>
      <c r="Z2215" s="49"/>
      <c r="AA2215" s="49"/>
      <c r="AB2215" s="49"/>
    </row>
    <row r="2216" spans="1:28" x14ac:dyDescent="0.25">
      <c r="A2216" t="s">
        <v>6717</v>
      </c>
      <c r="B2216" t="s">
        <v>1240</v>
      </c>
      <c r="C2216" t="s">
        <v>334</v>
      </c>
      <c r="D2216">
        <v>2</v>
      </c>
      <c r="E2216">
        <v>0</v>
      </c>
      <c r="G2216">
        <v>45</v>
      </c>
      <c r="I2216" s="49"/>
      <c r="M2216" s="49"/>
      <c r="N2216" s="49"/>
      <c r="O2216" s="49"/>
      <c r="P2216">
        <v>7</v>
      </c>
      <c r="Q2216" t="s">
        <v>1243</v>
      </c>
      <c r="S2216" s="49"/>
      <c r="T2216" s="49"/>
      <c r="U2216" s="49"/>
      <c r="W2216" s="49"/>
      <c r="Z2216" s="49"/>
      <c r="AA2216" s="49"/>
      <c r="AB2216" s="49"/>
    </row>
    <row r="2217" spans="1:28" x14ac:dyDescent="0.25">
      <c r="A2217" t="s">
        <v>6718</v>
      </c>
      <c r="B2217" t="s">
        <v>1244</v>
      </c>
      <c r="C2217" t="s">
        <v>363</v>
      </c>
      <c r="D2217">
        <v>1</v>
      </c>
      <c r="G2217">
        <v>360</v>
      </c>
      <c r="H2217">
        <v>0.68</v>
      </c>
      <c r="I2217" s="49" t="s">
        <v>3957</v>
      </c>
      <c r="M2217" s="49"/>
      <c r="N2217" s="49"/>
      <c r="O2217" s="49" t="s">
        <v>6719</v>
      </c>
      <c r="P2217">
        <v>7</v>
      </c>
      <c r="Q2217" t="s">
        <v>1246</v>
      </c>
      <c r="S2217" s="49"/>
      <c r="T2217" s="49"/>
      <c r="U2217" s="49"/>
      <c r="W2217" s="49"/>
      <c r="Z2217" s="49"/>
      <c r="AA2217" s="49"/>
      <c r="AB2217" s="49"/>
    </row>
    <row r="2218" spans="1:28" x14ac:dyDescent="0.25">
      <c r="A2218" t="s">
        <v>6720</v>
      </c>
      <c r="B2218" t="s">
        <v>1244</v>
      </c>
      <c r="C2218" t="s">
        <v>394</v>
      </c>
      <c r="D2218">
        <v>1</v>
      </c>
      <c r="E2218">
        <v>0</v>
      </c>
      <c r="F2218">
        <v>12</v>
      </c>
      <c r="I2218" s="49"/>
      <c r="M2218" s="49"/>
      <c r="N2218" s="49"/>
      <c r="O2218" s="49" t="s">
        <v>2818</v>
      </c>
      <c r="P2218">
        <v>7</v>
      </c>
      <c r="Q2218" t="s">
        <v>6721</v>
      </c>
      <c r="S2218" s="49"/>
      <c r="T2218" s="49"/>
      <c r="U2218" s="49"/>
      <c r="W2218" s="49"/>
      <c r="Z2218" s="49"/>
      <c r="AA2218" s="49"/>
      <c r="AB2218" s="49"/>
    </row>
    <row r="2219" spans="1:28" x14ac:dyDescent="0.25">
      <c r="A2219" t="s">
        <v>6722</v>
      </c>
      <c r="B2219" t="s">
        <v>1244</v>
      </c>
      <c r="C2219" t="s">
        <v>403</v>
      </c>
      <c r="D2219">
        <v>1</v>
      </c>
      <c r="E2219">
        <v>0</v>
      </c>
      <c r="F2219">
        <v>8</v>
      </c>
      <c r="I2219" s="49"/>
      <c r="M2219" s="49"/>
      <c r="N2219" s="49"/>
      <c r="O2219" s="49"/>
      <c r="P2219">
        <v>7</v>
      </c>
      <c r="Q2219" t="s">
        <v>6723</v>
      </c>
      <c r="S2219" s="49"/>
      <c r="T2219" s="49"/>
      <c r="U2219" s="49"/>
      <c r="W2219" s="49"/>
      <c r="Z2219" s="49"/>
      <c r="AA2219" s="49"/>
      <c r="AB2219" s="49"/>
    </row>
    <row r="2220" spans="1:28" x14ac:dyDescent="0.25">
      <c r="A2220" t="s">
        <v>6724</v>
      </c>
      <c r="B2220" t="s">
        <v>1244</v>
      </c>
      <c r="C2220" t="s">
        <v>394</v>
      </c>
      <c r="D2220">
        <v>2</v>
      </c>
      <c r="E2220">
        <v>0</v>
      </c>
      <c r="F2220">
        <v>12</v>
      </c>
      <c r="I2220" s="49"/>
      <c r="M2220" s="49"/>
      <c r="N2220" s="49"/>
      <c r="O2220" s="49" t="s">
        <v>2818</v>
      </c>
      <c r="P2220">
        <v>7</v>
      </c>
      <c r="Q2220" t="s">
        <v>6725</v>
      </c>
      <c r="S2220" s="49"/>
      <c r="T2220" s="49"/>
      <c r="U2220" s="49"/>
      <c r="W2220" s="49"/>
      <c r="Z2220" s="49"/>
      <c r="AA2220" s="49"/>
      <c r="AB2220" s="49"/>
    </row>
    <row r="2221" spans="1:28" x14ac:dyDescent="0.25">
      <c r="A2221" t="s">
        <v>6726</v>
      </c>
      <c r="B2221" t="s">
        <v>1244</v>
      </c>
      <c r="C2221" t="s">
        <v>403</v>
      </c>
      <c r="D2221">
        <v>2</v>
      </c>
      <c r="E2221">
        <v>0</v>
      </c>
      <c r="F2221">
        <v>8</v>
      </c>
      <c r="I2221" s="49"/>
      <c r="M2221" s="49"/>
      <c r="N2221" s="49"/>
      <c r="O2221" s="49"/>
      <c r="P2221">
        <v>7</v>
      </c>
      <c r="Q2221" t="s">
        <v>6727</v>
      </c>
      <c r="S2221" s="49"/>
      <c r="T2221" s="49"/>
      <c r="U2221" s="49"/>
      <c r="W2221" s="49"/>
      <c r="Z2221" s="49"/>
      <c r="AA2221" s="49"/>
      <c r="AB2221" s="49"/>
    </row>
    <row r="2222" spans="1:28" x14ac:dyDescent="0.25">
      <c r="A2222" t="s">
        <v>6728</v>
      </c>
      <c r="B2222" t="s">
        <v>1244</v>
      </c>
      <c r="C2222" t="s">
        <v>147</v>
      </c>
      <c r="D2222">
        <v>1</v>
      </c>
      <c r="E2222">
        <v>130</v>
      </c>
      <c r="F2222">
        <v>8</v>
      </c>
      <c r="I2222" s="49"/>
      <c r="J2222">
        <v>3</v>
      </c>
      <c r="K2222">
        <v>1</v>
      </c>
      <c r="L2222">
        <v>1</v>
      </c>
      <c r="M2222" s="49" t="s">
        <v>618</v>
      </c>
      <c r="N2222" s="49"/>
      <c r="O2222" s="49" t="s">
        <v>2598</v>
      </c>
      <c r="P2222">
        <v>7</v>
      </c>
      <c r="Q2222" t="s">
        <v>6729</v>
      </c>
      <c r="S2222" s="49"/>
      <c r="T2222" s="49"/>
      <c r="U2222" s="49"/>
      <c r="W2222" s="49"/>
      <c r="Z2222" s="49"/>
      <c r="AA2222" s="49"/>
      <c r="AB2222" s="49"/>
    </row>
    <row r="2223" spans="1:28" x14ac:dyDescent="0.25">
      <c r="A2223" t="s">
        <v>6730</v>
      </c>
      <c r="B2223" t="s">
        <v>1244</v>
      </c>
      <c r="C2223" t="s">
        <v>147</v>
      </c>
      <c r="D2223">
        <v>2</v>
      </c>
      <c r="E2223">
        <v>140</v>
      </c>
      <c r="F2223">
        <v>8</v>
      </c>
      <c r="I2223" s="49"/>
      <c r="J2223">
        <v>3</v>
      </c>
      <c r="K2223">
        <v>1</v>
      </c>
      <c r="L2223">
        <v>1</v>
      </c>
      <c r="M2223" s="49" t="s">
        <v>1745</v>
      </c>
      <c r="N2223" s="49"/>
      <c r="O2223" s="49" t="s">
        <v>3083</v>
      </c>
      <c r="P2223">
        <v>7</v>
      </c>
      <c r="Q2223" t="s">
        <v>6731</v>
      </c>
      <c r="S2223" s="49"/>
      <c r="T2223" s="49"/>
      <c r="U2223" s="49"/>
      <c r="W2223" s="49"/>
      <c r="Z2223" s="49"/>
      <c r="AA2223" s="49"/>
      <c r="AB2223" s="49"/>
    </row>
    <row r="2224" spans="1:28" x14ac:dyDescent="0.25">
      <c r="A2224" t="s">
        <v>6732</v>
      </c>
      <c r="B2224" t="s">
        <v>1244</v>
      </c>
      <c r="C2224" t="s">
        <v>147</v>
      </c>
      <c r="D2224">
        <v>3</v>
      </c>
      <c r="E2224">
        <v>140</v>
      </c>
      <c r="F2224">
        <v>6</v>
      </c>
      <c r="I2224" s="49"/>
      <c r="J2224">
        <v>3</v>
      </c>
      <c r="K2224">
        <v>1</v>
      </c>
      <c r="L2224">
        <v>1</v>
      </c>
      <c r="M2224" s="49" t="s">
        <v>1745</v>
      </c>
      <c r="N2224" s="49"/>
      <c r="O2224" s="49" t="s">
        <v>3083</v>
      </c>
      <c r="P2224">
        <v>7</v>
      </c>
      <c r="Q2224" t="s">
        <v>6733</v>
      </c>
      <c r="S2224" s="49"/>
      <c r="T2224" s="49"/>
      <c r="U2224" s="49"/>
      <c r="W2224" s="49"/>
      <c r="Z2224" s="49"/>
      <c r="AA2224" s="49"/>
      <c r="AB2224" s="49"/>
    </row>
    <row r="2225" spans="1:28" x14ac:dyDescent="0.25">
      <c r="A2225" t="s">
        <v>6734</v>
      </c>
      <c r="B2225" t="s">
        <v>1244</v>
      </c>
      <c r="C2225" t="s">
        <v>147</v>
      </c>
      <c r="D2225">
        <v>4</v>
      </c>
      <c r="E2225">
        <v>140</v>
      </c>
      <c r="F2225">
        <v>6</v>
      </c>
      <c r="I2225" s="49"/>
      <c r="J2225">
        <v>3</v>
      </c>
      <c r="K2225">
        <v>1</v>
      </c>
      <c r="L2225">
        <v>1</v>
      </c>
      <c r="M2225" s="49" t="s">
        <v>1745</v>
      </c>
      <c r="N2225" s="49"/>
      <c r="O2225" s="49" t="s">
        <v>3083</v>
      </c>
      <c r="P2225">
        <v>7</v>
      </c>
      <c r="Q2225" t="s">
        <v>6735</v>
      </c>
      <c r="S2225" s="49"/>
      <c r="T2225" s="49"/>
      <c r="U2225" s="49"/>
      <c r="W2225" s="49"/>
      <c r="Z2225" s="49"/>
      <c r="AA2225" s="49"/>
      <c r="AB2225" s="49"/>
    </row>
    <row r="2226" spans="1:28" x14ac:dyDescent="0.25">
      <c r="A2226" t="s">
        <v>6736</v>
      </c>
      <c r="B2226" t="s">
        <v>1244</v>
      </c>
      <c r="C2226" t="s">
        <v>181</v>
      </c>
      <c r="D2226">
        <v>1</v>
      </c>
      <c r="E2226">
        <v>100</v>
      </c>
      <c r="F2226">
        <v>10</v>
      </c>
      <c r="I2226" s="49"/>
      <c r="J2226">
        <v>2</v>
      </c>
      <c r="K2226">
        <v>1</v>
      </c>
      <c r="L2226">
        <v>2</v>
      </c>
      <c r="M2226" s="49" t="s">
        <v>618</v>
      </c>
      <c r="N2226" s="49"/>
      <c r="O2226" s="49" t="s">
        <v>6737</v>
      </c>
      <c r="P2226">
        <v>7</v>
      </c>
      <c r="Q2226" t="s">
        <v>6738</v>
      </c>
      <c r="S2226" s="49"/>
      <c r="T2226" s="49"/>
      <c r="U2226" s="49"/>
      <c r="W2226" s="49"/>
      <c r="Z2226" s="49"/>
      <c r="AA2226" s="49"/>
      <c r="AB2226" s="49"/>
    </row>
    <row r="2227" spans="1:28" x14ac:dyDescent="0.25">
      <c r="A2227" t="s">
        <v>6739</v>
      </c>
      <c r="B2227" t="s">
        <v>1244</v>
      </c>
      <c r="C2227" t="s">
        <v>181</v>
      </c>
      <c r="D2227">
        <v>2</v>
      </c>
      <c r="E2227">
        <v>105</v>
      </c>
      <c r="F2227">
        <v>8</v>
      </c>
      <c r="I2227" s="49"/>
      <c r="J2227">
        <v>2</v>
      </c>
      <c r="K2227">
        <v>1</v>
      </c>
      <c r="L2227">
        <v>2</v>
      </c>
      <c r="M2227" s="49" t="s">
        <v>610</v>
      </c>
      <c r="N2227" s="49"/>
      <c r="O2227" s="49" t="s">
        <v>6740</v>
      </c>
      <c r="P2227">
        <v>7</v>
      </c>
      <c r="Q2227" t="s">
        <v>6741</v>
      </c>
      <c r="S2227" s="49"/>
      <c r="T2227" s="49"/>
      <c r="U2227" s="49"/>
      <c r="W2227" s="49"/>
      <c r="Z2227" s="49"/>
      <c r="AA2227" s="49"/>
      <c r="AB2227" s="49"/>
    </row>
    <row r="2228" spans="1:28" x14ac:dyDescent="0.25">
      <c r="A2228" t="s">
        <v>6742</v>
      </c>
      <c r="B2228" t="s">
        <v>1244</v>
      </c>
      <c r="C2228" t="s">
        <v>181</v>
      </c>
      <c r="D2228">
        <v>3</v>
      </c>
      <c r="E2228">
        <v>105</v>
      </c>
      <c r="F2228">
        <v>6</v>
      </c>
      <c r="I2228" s="49"/>
      <c r="J2228">
        <v>2</v>
      </c>
      <c r="K2228">
        <v>1</v>
      </c>
      <c r="L2228">
        <v>2</v>
      </c>
      <c r="M2228" s="49" t="s">
        <v>610</v>
      </c>
      <c r="N2228" s="49"/>
      <c r="O2228" s="49" t="s">
        <v>6740</v>
      </c>
      <c r="P2228">
        <v>7</v>
      </c>
      <c r="Q2228" t="s">
        <v>6743</v>
      </c>
      <c r="S2228" s="49"/>
      <c r="T2228" s="49"/>
      <c r="U2228" s="49"/>
      <c r="W2228" s="49"/>
      <c r="Z2228" s="49"/>
      <c r="AA2228" s="49"/>
      <c r="AB2228" s="49"/>
    </row>
    <row r="2229" spans="1:28" x14ac:dyDescent="0.25">
      <c r="A2229" t="s">
        <v>6744</v>
      </c>
      <c r="B2229" t="s">
        <v>1244</v>
      </c>
      <c r="C2229" t="s">
        <v>181</v>
      </c>
      <c r="D2229">
        <v>4</v>
      </c>
      <c r="E2229">
        <v>105</v>
      </c>
      <c r="F2229">
        <v>8</v>
      </c>
      <c r="I2229" s="49"/>
      <c r="J2229">
        <v>2</v>
      </c>
      <c r="K2229">
        <v>1</v>
      </c>
      <c r="L2229">
        <v>2</v>
      </c>
      <c r="M2229" s="49" t="s">
        <v>610</v>
      </c>
      <c r="N2229" s="49"/>
      <c r="O2229" s="49" t="s">
        <v>6745</v>
      </c>
      <c r="P2229">
        <v>7</v>
      </c>
      <c r="Q2229" t="s">
        <v>6746</v>
      </c>
      <c r="S2229" s="49"/>
      <c r="T2229" s="49"/>
      <c r="U2229" s="49"/>
      <c r="W2229" s="49"/>
      <c r="Z2229" s="49"/>
      <c r="AA2229" s="49"/>
      <c r="AB2229" s="49"/>
    </row>
    <row r="2230" spans="1:28" x14ac:dyDescent="0.25">
      <c r="A2230" t="s">
        <v>6747</v>
      </c>
      <c r="B2230" t="s">
        <v>1244</v>
      </c>
      <c r="C2230" t="s">
        <v>195</v>
      </c>
      <c r="D2230">
        <v>1</v>
      </c>
      <c r="E2230">
        <v>20</v>
      </c>
      <c r="F2230">
        <v>12</v>
      </c>
      <c r="I2230" s="49"/>
      <c r="J2230">
        <v>2</v>
      </c>
      <c r="K2230">
        <v>2</v>
      </c>
      <c r="L2230">
        <v>2</v>
      </c>
      <c r="M2230" s="49" t="s">
        <v>2289</v>
      </c>
      <c r="N2230" s="49"/>
      <c r="O2230" s="49" t="s">
        <v>6748</v>
      </c>
      <c r="P2230">
        <v>7</v>
      </c>
      <c r="Q2230" t="s">
        <v>6749</v>
      </c>
      <c r="S2230" s="49"/>
      <c r="T2230" s="49"/>
      <c r="U2230" s="49"/>
      <c r="W2230" s="49"/>
      <c r="Z2230" s="49"/>
      <c r="AA2230" s="49"/>
      <c r="AB2230" s="49"/>
    </row>
    <row r="2231" spans="1:28" x14ac:dyDescent="0.25">
      <c r="A2231" t="s">
        <v>6750</v>
      </c>
      <c r="B2231" t="s">
        <v>1244</v>
      </c>
      <c r="C2231" t="s">
        <v>195</v>
      </c>
      <c r="D2231">
        <v>2</v>
      </c>
      <c r="E2231">
        <v>30</v>
      </c>
      <c r="F2231">
        <v>12</v>
      </c>
      <c r="I2231" s="49"/>
      <c r="J2231">
        <v>2</v>
      </c>
      <c r="K2231">
        <v>2</v>
      </c>
      <c r="L2231">
        <v>2</v>
      </c>
      <c r="M2231" s="49" t="s">
        <v>2289</v>
      </c>
      <c r="N2231" s="49"/>
      <c r="O2231" s="49" t="s">
        <v>6751</v>
      </c>
      <c r="P2231">
        <v>7</v>
      </c>
      <c r="Q2231" t="s">
        <v>6752</v>
      </c>
      <c r="S2231" s="49"/>
      <c r="T2231" s="49"/>
      <c r="U2231" s="49"/>
      <c r="W2231" s="49"/>
      <c r="Z2231" s="49"/>
      <c r="AA2231" s="49"/>
      <c r="AB2231" s="49"/>
    </row>
    <row r="2232" spans="1:28" x14ac:dyDescent="0.25">
      <c r="A2232" t="s">
        <v>6753</v>
      </c>
      <c r="B2232" t="s">
        <v>1244</v>
      </c>
      <c r="C2232" t="s">
        <v>195</v>
      </c>
      <c r="D2232">
        <v>3</v>
      </c>
      <c r="E2232">
        <v>30</v>
      </c>
      <c r="F2232">
        <v>15</v>
      </c>
      <c r="I2232" s="49"/>
      <c r="J2232">
        <v>2</v>
      </c>
      <c r="K2232">
        <v>2</v>
      </c>
      <c r="L2232">
        <v>2</v>
      </c>
      <c r="M2232" s="49" t="s">
        <v>6754</v>
      </c>
      <c r="N2232" s="49"/>
      <c r="O2232" s="49" t="s">
        <v>6755</v>
      </c>
      <c r="P2232">
        <v>7</v>
      </c>
      <c r="Q2232" t="s">
        <v>6756</v>
      </c>
      <c r="S2232" s="49"/>
      <c r="T2232" s="49"/>
      <c r="U2232" s="49"/>
      <c r="W2232" s="49"/>
      <c r="Z2232" s="49"/>
      <c r="AA2232" s="49"/>
      <c r="AB2232" s="49"/>
    </row>
    <row r="2233" spans="1:28" x14ac:dyDescent="0.25">
      <c r="A2233" t="s">
        <v>6757</v>
      </c>
      <c r="B2233" t="s">
        <v>1244</v>
      </c>
      <c r="C2233" t="s">
        <v>217</v>
      </c>
      <c r="D2233">
        <v>1</v>
      </c>
      <c r="E2233">
        <v>20</v>
      </c>
      <c r="F2233">
        <v>11</v>
      </c>
      <c r="I2233" s="49"/>
      <c r="J2233">
        <v>3</v>
      </c>
      <c r="K2233">
        <v>1</v>
      </c>
      <c r="L2233">
        <v>3</v>
      </c>
      <c r="M2233" s="49" t="s">
        <v>1745</v>
      </c>
      <c r="N2233" s="49"/>
      <c r="O2233" s="49" t="s">
        <v>6758</v>
      </c>
      <c r="P2233">
        <v>7</v>
      </c>
      <c r="Q2233" t="s">
        <v>6759</v>
      </c>
      <c r="S2233" s="49"/>
      <c r="T2233" s="49"/>
      <c r="U2233" s="49"/>
      <c r="W2233" s="49"/>
      <c r="Z2233" s="49"/>
      <c r="AA2233" s="49"/>
      <c r="AB2233" s="49"/>
    </row>
    <row r="2234" spans="1:28" x14ac:dyDescent="0.25">
      <c r="A2234" t="s">
        <v>6760</v>
      </c>
      <c r="B2234" t="s">
        <v>1244</v>
      </c>
      <c r="C2234" t="s">
        <v>217</v>
      </c>
      <c r="D2234">
        <v>2</v>
      </c>
      <c r="E2234">
        <v>20</v>
      </c>
      <c r="F2234">
        <v>10</v>
      </c>
      <c r="I2234" s="49"/>
      <c r="J2234">
        <v>3</v>
      </c>
      <c r="K2234">
        <v>1</v>
      </c>
      <c r="L2234">
        <v>3</v>
      </c>
      <c r="M2234" s="49" t="s">
        <v>1745</v>
      </c>
      <c r="N2234" s="49"/>
      <c r="O2234" s="49" t="s">
        <v>6761</v>
      </c>
      <c r="P2234">
        <v>7</v>
      </c>
      <c r="Q2234" t="s">
        <v>6762</v>
      </c>
      <c r="S2234" s="49"/>
      <c r="T2234" s="49"/>
      <c r="U2234" s="49"/>
      <c r="W2234" s="49"/>
      <c r="Z2234" s="49"/>
      <c r="AA2234" s="49"/>
      <c r="AB2234" s="49"/>
    </row>
    <row r="2235" spans="1:28" x14ac:dyDescent="0.25">
      <c r="A2235" t="s">
        <v>6763</v>
      </c>
      <c r="B2235" t="s">
        <v>1244</v>
      </c>
      <c r="C2235" t="s">
        <v>217</v>
      </c>
      <c r="D2235">
        <v>3</v>
      </c>
      <c r="E2235">
        <v>20</v>
      </c>
      <c r="F2235">
        <v>9</v>
      </c>
      <c r="I2235" s="49"/>
      <c r="J2235">
        <v>3</v>
      </c>
      <c r="K2235">
        <v>1</v>
      </c>
      <c r="L2235">
        <v>3</v>
      </c>
      <c r="M2235" s="49" t="s">
        <v>1745</v>
      </c>
      <c r="N2235" s="49"/>
      <c r="O2235" s="49" t="s">
        <v>6761</v>
      </c>
      <c r="P2235">
        <v>7</v>
      </c>
      <c r="Q2235" t="s">
        <v>6764</v>
      </c>
      <c r="S2235" s="49"/>
      <c r="T2235" s="49"/>
      <c r="U2235" s="49"/>
      <c r="W2235" s="49"/>
      <c r="Z2235" s="49"/>
      <c r="AA2235" s="49"/>
      <c r="AB2235" s="49"/>
    </row>
    <row r="2236" spans="1:28" x14ac:dyDescent="0.25">
      <c r="A2236" t="s">
        <v>6765</v>
      </c>
      <c r="B2236" t="s">
        <v>1244</v>
      </c>
      <c r="C2236" t="s">
        <v>217</v>
      </c>
      <c r="D2236">
        <v>4</v>
      </c>
      <c r="E2236">
        <v>22.5</v>
      </c>
      <c r="F2236">
        <v>8</v>
      </c>
      <c r="I2236" s="49"/>
      <c r="J2236">
        <v>3</v>
      </c>
      <c r="K2236">
        <v>1</v>
      </c>
      <c r="L2236">
        <v>3</v>
      </c>
      <c r="M2236" s="49" t="s">
        <v>610</v>
      </c>
      <c r="N2236" s="49"/>
      <c r="O2236" s="49" t="s">
        <v>6766</v>
      </c>
      <c r="P2236">
        <v>7</v>
      </c>
      <c r="Q2236" t="s">
        <v>6767</v>
      </c>
      <c r="S2236" s="49"/>
      <c r="T2236" s="49"/>
      <c r="U2236" s="49"/>
      <c r="W2236" s="49"/>
      <c r="Z2236" s="49"/>
      <c r="AA2236" s="49"/>
      <c r="AB2236" s="49"/>
    </row>
    <row r="2237" spans="1:28" x14ac:dyDescent="0.25">
      <c r="A2237" t="s">
        <v>6768</v>
      </c>
      <c r="B2237" t="s">
        <v>1244</v>
      </c>
      <c r="C2237" t="s">
        <v>209</v>
      </c>
      <c r="D2237">
        <v>1</v>
      </c>
      <c r="E2237">
        <v>70</v>
      </c>
      <c r="F2237">
        <v>8</v>
      </c>
      <c r="I2237" s="49"/>
      <c r="J2237">
        <v>2</v>
      </c>
      <c r="K2237">
        <v>1</v>
      </c>
      <c r="L2237">
        <v>2</v>
      </c>
      <c r="M2237" s="49" t="s">
        <v>1745</v>
      </c>
      <c r="N2237" s="49"/>
      <c r="O2237" s="49" t="s">
        <v>1932</v>
      </c>
      <c r="P2237">
        <v>7</v>
      </c>
      <c r="Q2237" t="s">
        <v>6769</v>
      </c>
      <c r="S2237" s="49"/>
      <c r="T2237" s="49"/>
      <c r="U2237" s="49"/>
      <c r="W2237" s="49"/>
      <c r="Z2237" s="49"/>
      <c r="AA2237" s="49"/>
      <c r="AB2237" s="49"/>
    </row>
    <row r="2238" spans="1:28" x14ac:dyDescent="0.25">
      <c r="A2238" t="s">
        <v>6770</v>
      </c>
      <c r="B2238" t="s">
        <v>1244</v>
      </c>
      <c r="C2238" t="s">
        <v>209</v>
      </c>
      <c r="D2238">
        <v>2</v>
      </c>
      <c r="E2238">
        <v>60</v>
      </c>
      <c r="F2238">
        <v>8</v>
      </c>
      <c r="I2238" s="49"/>
      <c r="J2238">
        <v>2</v>
      </c>
      <c r="K2238">
        <v>1</v>
      </c>
      <c r="L2238">
        <v>2</v>
      </c>
      <c r="M2238" s="49" t="s">
        <v>1745</v>
      </c>
      <c r="N2238" s="49"/>
      <c r="O2238" s="49" t="s">
        <v>6771</v>
      </c>
      <c r="P2238">
        <v>7</v>
      </c>
      <c r="Q2238" t="s">
        <v>6772</v>
      </c>
      <c r="S2238" s="49"/>
      <c r="T2238" s="49"/>
      <c r="U2238" s="49"/>
      <c r="W2238" s="49"/>
      <c r="Z2238" s="49"/>
      <c r="AA2238" s="49"/>
      <c r="AB2238" s="49"/>
    </row>
    <row r="2239" spans="1:28" x14ac:dyDescent="0.25">
      <c r="A2239" t="s">
        <v>6773</v>
      </c>
      <c r="B2239" t="s">
        <v>1244</v>
      </c>
      <c r="C2239" t="s">
        <v>209</v>
      </c>
      <c r="D2239">
        <v>3</v>
      </c>
      <c r="E2239">
        <v>60</v>
      </c>
      <c r="F2239">
        <v>6.5</v>
      </c>
      <c r="I2239" s="49"/>
      <c r="J2239">
        <v>2</v>
      </c>
      <c r="K2239">
        <v>1</v>
      </c>
      <c r="L2239">
        <v>2</v>
      </c>
      <c r="M2239" s="49" t="s">
        <v>610</v>
      </c>
      <c r="N2239" s="49"/>
      <c r="O2239" s="49" t="s">
        <v>6774</v>
      </c>
      <c r="P2239">
        <v>7</v>
      </c>
      <c r="Q2239" t="s">
        <v>6775</v>
      </c>
      <c r="S2239" s="49"/>
      <c r="T2239" s="49"/>
      <c r="U2239" s="49"/>
      <c r="W2239" s="49"/>
      <c r="Z2239" s="49"/>
      <c r="AA2239" s="49"/>
      <c r="AB2239" s="49"/>
    </row>
    <row r="2240" spans="1:28" x14ac:dyDescent="0.25">
      <c r="A2240" t="s">
        <v>6776</v>
      </c>
      <c r="B2240" t="s">
        <v>1244</v>
      </c>
      <c r="C2240" t="s">
        <v>209</v>
      </c>
      <c r="D2240">
        <v>4</v>
      </c>
      <c r="E2240">
        <v>60</v>
      </c>
      <c r="F2240">
        <v>7</v>
      </c>
      <c r="I2240" s="49"/>
      <c r="J2240">
        <v>2</v>
      </c>
      <c r="K2240">
        <v>1</v>
      </c>
      <c r="L2240">
        <v>2</v>
      </c>
      <c r="M2240" s="49" t="s">
        <v>610</v>
      </c>
      <c r="N2240" s="49"/>
      <c r="O2240" s="49" t="s">
        <v>6777</v>
      </c>
      <c r="P2240">
        <v>7</v>
      </c>
      <c r="Q2240" t="s">
        <v>6778</v>
      </c>
      <c r="S2240" s="49"/>
      <c r="T2240" s="49"/>
      <c r="U2240" s="49"/>
      <c r="W2240" s="49"/>
      <c r="Z2240" s="49"/>
      <c r="AA2240" s="49"/>
      <c r="AB2240" s="49"/>
    </row>
    <row r="2241" spans="1:28" x14ac:dyDescent="0.25">
      <c r="A2241" t="s">
        <v>6779</v>
      </c>
      <c r="B2241" t="s">
        <v>1244</v>
      </c>
      <c r="C2241" t="s">
        <v>339</v>
      </c>
      <c r="D2241">
        <v>1</v>
      </c>
      <c r="E2241">
        <v>50</v>
      </c>
      <c r="G2241">
        <v>75</v>
      </c>
      <c r="I2241" s="49"/>
      <c r="M2241" s="49"/>
      <c r="N2241" s="49"/>
      <c r="O2241" s="49" t="s">
        <v>6780</v>
      </c>
      <c r="P2241">
        <v>7</v>
      </c>
      <c r="Q2241" t="s">
        <v>6781</v>
      </c>
      <c r="S2241" s="49"/>
      <c r="T2241" s="49"/>
      <c r="U2241" s="49"/>
      <c r="W2241" s="49"/>
      <c r="Z2241" s="49"/>
      <c r="AA2241" s="49"/>
      <c r="AB2241" s="49"/>
    </row>
    <row r="2242" spans="1:28" x14ac:dyDescent="0.25">
      <c r="A2242" t="s">
        <v>6782</v>
      </c>
      <c r="B2242" t="s">
        <v>1244</v>
      </c>
      <c r="C2242" t="s">
        <v>339</v>
      </c>
      <c r="D2242">
        <v>2</v>
      </c>
      <c r="E2242">
        <v>50</v>
      </c>
      <c r="G2242">
        <v>45</v>
      </c>
      <c r="I2242" s="49"/>
      <c r="M2242" s="49"/>
      <c r="N2242" s="49"/>
      <c r="O2242" s="49" t="s">
        <v>6783</v>
      </c>
      <c r="P2242">
        <v>7</v>
      </c>
      <c r="Q2242" t="s">
        <v>6784</v>
      </c>
      <c r="S2242" s="49"/>
      <c r="T2242" s="49"/>
      <c r="U2242" s="49"/>
      <c r="W2242" s="49"/>
      <c r="Z2242" s="49"/>
      <c r="AA2242" s="49"/>
      <c r="AB2242" s="49"/>
    </row>
    <row r="2243" spans="1:28" x14ac:dyDescent="0.25">
      <c r="A2243" t="s">
        <v>6785</v>
      </c>
      <c r="B2243" t="s">
        <v>1244</v>
      </c>
      <c r="C2243" t="s">
        <v>339</v>
      </c>
      <c r="D2243">
        <v>3</v>
      </c>
      <c r="E2243">
        <v>50</v>
      </c>
      <c r="G2243">
        <v>60</v>
      </c>
      <c r="I2243" s="49"/>
      <c r="M2243" s="49"/>
      <c r="N2243" s="49"/>
      <c r="O2243" s="49" t="s">
        <v>6783</v>
      </c>
      <c r="P2243">
        <v>7</v>
      </c>
      <c r="Q2243" t="s">
        <v>6786</v>
      </c>
      <c r="S2243" s="49"/>
      <c r="T2243" s="49"/>
      <c r="U2243" s="49"/>
      <c r="W2243" s="49"/>
      <c r="Z2243" s="49"/>
      <c r="AA2243" s="49"/>
      <c r="AB2243" s="49"/>
    </row>
    <row r="2244" spans="1:28" x14ac:dyDescent="0.25">
      <c r="A2244" t="s">
        <v>6787</v>
      </c>
      <c r="B2244" t="s">
        <v>1244</v>
      </c>
      <c r="C2244" t="s">
        <v>334</v>
      </c>
      <c r="D2244">
        <v>1</v>
      </c>
      <c r="E2244">
        <v>0</v>
      </c>
      <c r="G2244">
        <v>60</v>
      </c>
      <c r="I2244" s="49"/>
      <c r="M2244" s="49"/>
      <c r="N2244" s="49"/>
      <c r="O2244" s="49" t="s">
        <v>6788</v>
      </c>
      <c r="P2244">
        <v>7</v>
      </c>
      <c r="Q2244" t="s">
        <v>6789</v>
      </c>
      <c r="S2244" s="49"/>
      <c r="T2244" s="49"/>
      <c r="U2244" s="49"/>
      <c r="W2244" s="49"/>
      <c r="Z2244" s="49"/>
      <c r="AA2244" s="49"/>
      <c r="AB2244" s="49"/>
    </row>
    <row r="2245" spans="1:28" x14ac:dyDescent="0.25">
      <c r="A2245" t="s">
        <v>6790</v>
      </c>
      <c r="B2245" t="s">
        <v>1244</v>
      </c>
      <c r="C2245" t="s">
        <v>334</v>
      </c>
      <c r="D2245">
        <v>2</v>
      </c>
      <c r="E2245">
        <v>0</v>
      </c>
      <c r="G2245">
        <v>52.2</v>
      </c>
      <c r="I2245" s="49"/>
      <c r="M2245" s="49"/>
      <c r="N2245" s="49"/>
      <c r="O2245" s="49" t="s">
        <v>4848</v>
      </c>
      <c r="P2245">
        <v>7</v>
      </c>
      <c r="Q2245" t="s">
        <v>6791</v>
      </c>
      <c r="S2245" s="49"/>
      <c r="T2245" s="49"/>
      <c r="U2245" s="49"/>
      <c r="W2245" s="49"/>
      <c r="Z2245" s="49"/>
      <c r="AA2245" s="49"/>
      <c r="AB2245" s="49"/>
    </row>
    <row r="2246" spans="1:28" x14ac:dyDescent="0.25">
      <c r="A2246" t="s">
        <v>6792</v>
      </c>
      <c r="B2246" t="s">
        <v>1244</v>
      </c>
      <c r="C2246" t="s">
        <v>356</v>
      </c>
      <c r="D2246">
        <v>1</v>
      </c>
      <c r="G2246">
        <v>450</v>
      </c>
      <c r="H2246">
        <v>2</v>
      </c>
      <c r="I2246" s="49" t="s">
        <v>3957</v>
      </c>
      <c r="M2246" s="49"/>
      <c r="N2246" s="49"/>
      <c r="O2246" s="49" t="s">
        <v>6793</v>
      </c>
      <c r="P2246">
        <v>7</v>
      </c>
      <c r="Q2246" t="s">
        <v>1247</v>
      </c>
      <c r="S2246" s="49"/>
      <c r="T2246" s="49"/>
      <c r="U2246" s="49"/>
      <c r="W2246" s="49"/>
      <c r="Z2246" s="49"/>
      <c r="AA2246" s="49"/>
      <c r="AB2246" s="49"/>
    </row>
    <row r="2247" spans="1:28" x14ac:dyDescent="0.25">
      <c r="A2247" t="s">
        <v>6794</v>
      </c>
      <c r="B2247" t="s">
        <v>1248</v>
      </c>
      <c r="C2247" t="s">
        <v>363</v>
      </c>
      <c r="D2247">
        <v>1</v>
      </c>
      <c r="G2247">
        <v>360</v>
      </c>
      <c r="H2247">
        <v>0.67</v>
      </c>
      <c r="I2247" s="49" t="s">
        <v>3957</v>
      </c>
      <c r="M2247" s="49"/>
      <c r="N2247" s="49"/>
      <c r="O2247" s="49" t="s">
        <v>6795</v>
      </c>
      <c r="P2247">
        <v>7</v>
      </c>
      <c r="Q2247" t="s">
        <v>1250</v>
      </c>
      <c r="S2247" s="49"/>
      <c r="T2247" s="49"/>
      <c r="U2247" s="49"/>
      <c r="W2247" s="49"/>
      <c r="Z2247" s="49"/>
      <c r="AA2247" s="49"/>
      <c r="AB2247" s="49"/>
    </row>
    <row r="2248" spans="1:28" x14ac:dyDescent="0.25">
      <c r="A2248" t="s">
        <v>6796</v>
      </c>
      <c r="B2248" t="s">
        <v>1248</v>
      </c>
      <c r="C2248" t="s">
        <v>265</v>
      </c>
      <c r="D2248">
        <v>1</v>
      </c>
      <c r="E2248">
        <v>55</v>
      </c>
      <c r="F2248">
        <v>10</v>
      </c>
      <c r="I2248" s="49"/>
      <c r="J2248">
        <v>3</v>
      </c>
      <c r="K2248">
        <v>1</v>
      </c>
      <c r="L2248">
        <v>1</v>
      </c>
      <c r="M2248" s="49" t="s">
        <v>618</v>
      </c>
      <c r="N2248" s="49"/>
      <c r="O2248" s="49" t="s">
        <v>2598</v>
      </c>
      <c r="P2248">
        <v>7</v>
      </c>
      <c r="Q2248" t="s">
        <v>6797</v>
      </c>
      <c r="S2248" s="49"/>
      <c r="T2248" s="49"/>
      <c r="U2248" s="49"/>
      <c r="W2248" s="49"/>
      <c r="Z2248" s="49"/>
      <c r="AA2248" s="49"/>
      <c r="AB2248" s="49"/>
    </row>
    <row r="2249" spans="1:28" x14ac:dyDescent="0.25">
      <c r="A2249" t="s">
        <v>6798</v>
      </c>
      <c r="B2249" t="s">
        <v>1248</v>
      </c>
      <c r="C2249" t="s">
        <v>265</v>
      </c>
      <c r="D2249">
        <v>2</v>
      </c>
      <c r="E2249">
        <v>65</v>
      </c>
      <c r="F2249">
        <v>10</v>
      </c>
      <c r="I2249" s="49"/>
      <c r="J2249">
        <v>3</v>
      </c>
      <c r="K2249">
        <v>1</v>
      </c>
      <c r="L2249">
        <v>1</v>
      </c>
      <c r="M2249" s="49" t="s">
        <v>618</v>
      </c>
      <c r="N2249" s="49"/>
      <c r="O2249" s="49" t="s">
        <v>2598</v>
      </c>
      <c r="P2249">
        <v>7</v>
      </c>
      <c r="Q2249" t="s">
        <v>6799</v>
      </c>
      <c r="S2249" s="49"/>
      <c r="T2249" s="49"/>
      <c r="U2249" s="49"/>
      <c r="W2249" s="49"/>
      <c r="Z2249" s="49"/>
      <c r="AA2249" s="49"/>
      <c r="AB2249" s="49"/>
    </row>
    <row r="2250" spans="1:28" x14ac:dyDescent="0.25">
      <c r="A2250" t="s">
        <v>6800</v>
      </c>
      <c r="B2250" t="s">
        <v>1248</v>
      </c>
      <c r="C2250" t="s">
        <v>265</v>
      </c>
      <c r="D2250">
        <v>3</v>
      </c>
      <c r="E2250">
        <v>75</v>
      </c>
      <c r="F2250">
        <v>9</v>
      </c>
      <c r="I2250" s="49"/>
      <c r="J2250">
        <v>3</v>
      </c>
      <c r="K2250">
        <v>1</v>
      </c>
      <c r="L2250">
        <v>1</v>
      </c>
      <c r="M2250" s="49" t="s">
        <v>1745</v>
      </c>
      <c r="N2250" s="49"/>
      <c r="O2250" s="49" t="s">
        <v>3083</v>
      </c>
      <c r="P2250">
        <v>7</v>
      </c>
      <c r="Q2250" t="s">
        <v>6801</v>
      </c>
      <c r="S2250" s="49"/>
      <c r="T2250" s="49"/>
      <c r="U2250" s="49"/>
      <c r="W2250" s="49"/>
      <c r="Z2250" s="49"/>
      <c r="AA2250" s="49"/>
      <c r="AB2250" s="49"/>
    </row>
    <row r="2251" spans="1:28" x14ac:dyDescent="0.25">
      <c r="A2251" t="s">
        <v>6802</v>
      </c>
      <c r="B2251" t="s">
        <v>1248</v>
      </c>
      <c r="C2251" t="s">
        <v>249</v>
      </c>
      <c r="D2251">
        <v>1</v>
      </c>
      <c r="E2251">
        <v>150</v>
      </c>
      <c r="F2251">
        <v>8</v>
      </c>
      <c r="I2251" s="49"/>
      <c r="J2251">
        <v>3</v>
      </c>
      <c r="K2251">
        <v>1</v>
      </c>
      <c r="L2251">
        <v>1</v>
      </c>
      <c r="M2251" s="49" t="s">
        <v>2289</v>
      </c>
      <c r="N2251" s="49"/>
      <c r="O2251" s="49" t="s">
        <v>6251</v>
      </c>
      <c r="P2251">
        <v>7</v>
      </c>
      <c r="Q2251" t="s">
        <v>6803</v>
      </c>
      <c r="S2251" s="49"/>
      <c r="T2251" s="49"/>
      <c r="U2251" s="49"/>
      <c r="W2251" s="49"/>
      <c r="Z2251" s="49"/>
      <c r="AA2251" s="49"/>
      <c r="AB2251" s="49"/>
    </row>
    <row r="2252" spans="1:28" x14ac:dyDescent="0.25">
      <c r="A2252" t="s">
        <v>6804</v>
      </c>
      <c r="B2252" t="s">
        <v>1248</v>
      </c>
      <c r="C2252" t="s">
        <v>249</v>
      </c>
      <c r="D2252">
        <v>2</v>
      </c>
      <c r="E2252">
        <v>150</v>
      </c>
      <c r="F2252">
        <v>8</v>
      </c>
      <c r="I2252" s="49"/>
      <c r="J2252">
        <v>3</v>
      </c>
      <c r="K2252">
        <v>1</v>
      </c>
      <c r="L2252">
        <v>1</v>
      </c>
      <c r="M2252" s="49" t="s">
        <v>2289</v>
      </c>
      <c r="N2252" s="49"/>
      <c r="O2252" s="49" t="s">
        <v>6251</v>
      </c>
      <c r="P2252">
        <v>7</v>
      </c>
      <c r="Q2252" t="s">
        <v>6805</v>
      </c>
      <c r="S2252" s="49"/>
      <c r="T2252" s="49"/>
      <c r="U2252" s="49"/>
      <c r="W2252" s="49"/>
      <c r="Z2252" s="49"/>
      <c r="AA2252" s="49"/>
      <c r="AB2252" s="49"/>
    </row>
    <row r="2253" spans="1:28" x14ac:dyDescent="0.25">
      <c r="A2253" t="s">
        <v>6806</v>
      </c>
      <c r="B2253" t="s">
        <v>1248</v>
      </c>
      <c r="C2253" t="s">
        <v>249</v>
      </c>
      <c r="D2253">
        <v>3</v>
      </c>
      <c r="E2253">
        <v>150</v>
      </c>
      <c r="F2253">
        <v>9</v>
      </c>
      <c r="I2253" s="49"/>
      <c r="J2253">
        <v>3</v>
      </c>
      <c r="K2253">
        <v>1</v>
      </c>
      <c r="L2253">
        <v>1</v>
      </c>
      <c r="M2253" s="49" t="s">
        <v>2289</v>
      </c>
      <c r="N2253" s="49"/>
      <c r="O2253" s="49" t="s">
        <v>6251</v>
      </c>
      <c r="P2253">
        <v>7</v>
      </c>
      <c r="Q2253" t="s">
        <v>6807</v>
      </c>
      <c r="S2253" s="49"/>
      <c r="T2253" s="49"/>
      <c r="U2253" s="49"/>
      <c r="W2253" s="49"/>
      <c r="Z2253" s="49"/>
      <c r="AA2253" s="49"/>
      <c r="AB2253" s="49"/>
    </row>
    <row r="2254" spans="1:28" x14ac:dyDescent="0.25">
      <c r="A2254" t="s">
        <v>6808</v>
      </c>
      <c r="B2254" t="s">
        <v>1248</v>
      </c>
      <c r="C2254" t="s">
        <v>275</v>
      </c>
      <c r="D2254">
        <v>1</v>
      </c>
      <c r="E2254">
        <v>30</v>
      </c>
      <c r="G2254">
        <v>12</v>
      </c>
      <c r="I2254" s="49"/>
      <c r="J2254">
        <v>2</v>
      </c>
      <c r="M2254" s="49" t="s">
        <v>618</v>
      </c>
      <c r="N2254" s="49"/>
      <c r="O2254" s="49" t="s">
        <v>6809</v>
      </c>
      <c r="P2254">
        <v>7</v>
      </c>
      <c r="Q2254" t="s">
        <v>6810</v>
      </c>
      <c r="S2254" s="49"/>
      <c r="T2254" s="49"/>
      <c r="U2254" s="49"/>
      <c r="W2254" s="49"/>
      <c r="Z2254" s="49"/>
      <c r="AA2254" s="49"/>
      <c r="AB2254" s="49"/>
    </row>
    <row r="2255" spans="1:28" x14ac:dyDescent="0.25">
      <c r="A2255" t="s">
        <v>6811</v>
      </c>
      <c r="B2255" t="s">
        <v>1248</v>
      </c>
      <c r="C2255" t="s">
        <v>275</v>
      </c>
      <c r="D2255">
        <v>2</v>
      </c>
      <c r="E2255">
        <v>30</v>
      </c>
      <c r="G2255">
        <v>12</v>
      </c>
      <c r="I2255" s="49"/>
      <c r="J2255">
        <v>2</v>
      </c>
      <c r="M2255" s="49" t="s">
        <v>618</v>
      </c>
      <c r="N2255" s="49"/>
      <c r="O2255" s="49" t="s">
        <v>6809</v>
      </c>
      <c r="P2255">
        <v>7</v>
      </c>
      <c r="Q2255" t="s">
        <v>6812</v>
      </c>
      <c r="S2255" s="49"/>
      <c r="T2255" s="49"/>
      <c r="U2255" s="49"/>
      <c r="W2255" s="49"/>
      <c r="Z2255" s="49"/>
      <c r="AA2255" s="49"/>
      <c r="AB2255" s="49"/>
    </row>
    <row r="2256" spans="1:28" x14ac:dyDescent="0.25">
      <c r="A2256" t="s">
        <v>6813</v>
      </c>
      <c r="B2256" t="s">
        <v>1248</v>
      </c>
      <c r="C2256" t="s">
        <v>1</v>
      </c>
      <c r="D2256">
        <v>1</v>
      </c>
      <c r="E2256">
        <v>150</v>
      </c>
      <c r="G2256">
        <v>60</v>
      </c>
      <c r="I2256" s="49"/>
      <c r="M2256" s="49"/>
      <c r="N2256" s="49"/>
      <c r="O2256" s="49" t="s">
        <v>6814</v>
      </c>
      <c r="P2256">
        <v>7</v>
      </c>
      <c r="Q2256" t="s">
        <v>6815</v>
      </c>
      <c r="S2256" s="49"/>
      <c r="T2256" s="49"/>
      <c r="U2256" s="49"/>
      <c r="W2256" s="49"/>
      <c r="Z2256" s="49"/>
      <c r="AA2256" s="49"/>
      <c r="AB2256" s="49"/>
    </row>
    <row r="2257" spans="1:28" x14ac:dyDescent="0.25">
      <c r="A2257" t="s">
        <v>6816</v>
      </c>
      <c r="B2257" t="s">
        <v>1248</v>
      </c>
      <c r="C2257" t="s">
        <v>1</v>
      </c>
      <c r="D2257">
        <v>2</v>
      </c>
      <c r="E2257">
        <v>150</v>
      </c>
      <c r="G2257">
        <v>54</v>
      </c>
      <c r="I2257" s="49"/>
      <c r="M2257" s="49"/>
      <c r="N2257" s="49"/>
      <c r="O2257" s="49" t="s">
        <v>6817</v>
      </c>
      <c r="P2257">
        <v>7</v>
      </c>
      <c r="Q2257" t="s">
        <v>6818</v>
      </c>
      <c r="S2257" s="49"/>
      <c r="T2257" s="49"/>
      <c r="U2257" s="49"/>
      <c r="W2257" s="49"/>
      <c r="Z2257" s="49"/>
      <c r="AA2257" s="49"/>
      <c r="AB2257" s="49"/>
    </row>
    <row r="2258" spans="1:28" x14ac:dyDescent="0.25">
      <c r="A2258" t="s">
        <v>6819</v>
      </c>
      <c r="B2258" t="s">
        <v>1248</v>
      </c>
      <c r="C2258" t="s">
        <v>1</v>
      </c>
      <c r="D2258">
        <v>3</v>
      </c>
      <c r="E2258">
        <v>150</v>
      </c>
      <c r="G2258">
        <v>46.2</v>
      </c>
      <c r="I2258" s="49"/>
      <c r="M2258" s="49"/>
      <c r="N2258" s="49"/>
      <c r="O2258" s="49" t="s">
        <v>6820</v>
      </c>
      <c r="P2258">
        <v>7</v>
      </c>
      <c r="Q2258" t="s">
        <v>6821</v>
      </c>
      <c r="S2258" s="49"/>
      <c r="T2258" s="49"/>
      <c r="U2258" s="49"/>
      <c r="W2258" s="49"/>
      <c r="Z2258" s="49"/>
      <c r="AA2258" s="49"/>
      <c r="AB2258" s="49"/>
    </row>
    <row r="2259" spans="1:28" x14ac:dyDescent="0.25">
      <c r="A2259" t="s">
        <v>6822</v>
      </c>
      <c r="B2259" t="s">
        <v>1248</v>
      </c>
      <c r="C2259" t="s">
        <v>1</v>
      </c>
      <c r="D2259">
        <v>4</v>
      </c>
      <c r="E2259">
        <v>150</v>
      </c>
      <c r="G2259">
        <v>45</v>
      </c>
      <c r="I2259" s="49"/>
      <c r="M2259" s="49"/>
      <c r="N2259" s="49"/>
      <c r="O2259" s="49" t="s">
        <v>6823</v>
      </c>
      <c r="P2259">
        <v>7</v>
      </c>
      <c r="Q2259" t="s">
        <v>6824</v>
      </c>
      <c r="S2259" s="49"/>
      <c r="T2259" s="49"/>
      <c r="U2259" s="49"/>
      <c r="W2259" s="49"/>
      <c r="Z2259" s="49"/>
      <c r="AA2259" s="49"/>
      <c r="AB2259" s="49"/>
    </row>
    <row r="2260" spans="1:28" x14ac:dyDescent="0.25">
      <c r="A2260" t="s">
        <v>6825</v>
      </c>
      <c r="B2260" t="s">
        <v>1248</v>
      </c>
      <c r="C2260" t="s">
        <v>1</v>
      </c>
      <c r="D2260">
        <v>5</v>
      </c>
      <c r="E2260">
        <v>150</v>
      </c>
      <c r="G2260">
        <v>43.199999999999996</v>
      </c>
      <c r="I2260" s="49"/>
      <c r="M2260" s="49"/>
      <c r="N2260" s="49"/>
      <c r="O2260" s="49" t="s">
        <v>6826</v>
      </c>
      <c r="P2260">
        <v>7</v>
      </c>
      <c r="Q2260" t="s">
        <v>6827</v>
      </c>
      <c r="S2260" s="49"/>
      <c r="T2260" s="49"/>
      <c r="U2260" s="49"/>
      <c r="W2260" s="49"/>
      <c r="Z2260" s="49"/>
      <c r="AA2260" s="49"/>
      <c r="AB2260" s="49"/>
    </row>
    <row r="2261" spans="1:28" x14ac:dyDescent="0.25">
      <c r="A2261" t="s">
        <v>6828</v>
      </c>
      <c r="B2261" t="s">
        <v>1248</v>
      </c>
      <c r="C2261" t="s">
        <v>96</v>
      </c>
      <c r="D2261">
        <v>1</v>
      </c>
      <c r="E2261">
        <v>35</v>
      </c>
      <c r="F2261">
        <v>8</v>
      </c>
      <c r="I2261" s="49"/>
      <c r="J2261">
        <v>2</v>
      </c>
      <c r="K2261">
        <v>2</v>
      </c>
      <c r="L2261">
        <v>2</v>
      </c>
      <c r="M2261" s="49" t="s">
        <v>1745</v>
      </c>
      <c r="N2261" s="49"/>
      <c r="O2261" s="49" t="s">
        <v>6829</v>
      </c>
      <c r="P2261">
        <v>7</v>
      </c>
      <c r="Q2261" t="s">
        <v>6830</v>
      </c>
      <c r="S2261" s="49"/>
      <c r="T2261" s="49"/>
      <c r="U2261" s="49"/>
      <c r="W2261" s="49"/>
      <c r="Z2261" s="49"/>
      <c r="AA2261" s="49"/>
      <c r="AB2261" s="49"/>
    </row>
    <row r="2262" spans="1:28" x14ac:dyDescent="0.25">
      <c r="A2262" t="s">
        <v>6831</v>
      </c>
      <c r="B2262" t="s">
        <v>1248</v>
      </c>
      <c r="C2262" t="s">
        <v>96</v>
      </c>
      <c r="D2262">
        <v>2</v>
      </c>
      <c r="E2262">
        <v>35</v>
      </c>
      <c r="F2262">
        <v>7</v>
      </c>
      <c r="I2262" s="49"/>
      <c r="J2262">
        <v>2</v>
      </c>
      <c r="K2262">
        <v>2</v>
      </c>
      <c r="L2262">
        <v>2</v>
      </c>
      <c r="M2262" s="49" t="s">
        <v>1745</v>
      </c>
      <c r="N2262" s="49"/>
      <c r="O2262" s="49" t="s">
        <v>6829</v>
      </c>
      <c r="P2262">
        <v>7</v>
      </c>
      <c r="Q2262" t="s">
        <v>6832</v>
      </c>
      <c r="S2262" s="49"/>
      <c r="T2262" s="49"/>
      <c r="U2262" s="49"/>
      <c r="W2262" s="49"/>
      <c r="Z2262" s="49"/>
      <c r="AA2262" s="49"/>
      <c r="AB2262" s="49"/>
    </row>
    <row r="2263" spans="1:28" x14ac:dyDescent="0.25">
      <c r="A2263" t="s">
        <v>6833</v>
      </c>
      <c r="B2263" t="s">
        <v>1248</v>
      </c>
      <c r="C2263" t="s">
        <v>96</v>
      </c>
      <c r="D2263">
        <v>3</v>
      </c>
      <c r="E2263">
        <v>35</v>
      </c>
      <c r="F2263">
        <v>6</v>
      </c>
      <c r="I2263" s="49"/>
      <c r="J2263">
        <v>2</v>
      </c>
      <c r="K2263">
        <v>2</v>
      </c>
      <c r="L2263">
        <v>2</v>
      </c>
      <c r="M2263" s="49" t="s">
        <v>1745</v>
      </c>
      <c r="N2263" s="49"/>
      <c r="O2263" s="49" t="s">
        <v>6829</v>
      </c>
      <c r="P2263">
        <v>7</v>
      </c>
      <c r="Q2263" t="s">
        <v>6834</v>
      </c>
      <c r="S2263" s="49"/>
      <c r="T2263" s="49"/>
      <c r="U2263" s="49"/>
      <c r="W2263" s="49"/>
      <c r="Z2263" s="49"/>
      <c r="AA2263" s="49"/>
      <c r="AB2263" s="49"/>
    </row>
    <row r="2264" spans="1:28" x14ac:dyDescent="0.25">
      <c r="A2264" t="s">
        <v>6835</v>
      </c>
      <c r="B2264" t="s">
        <v>1248</v>
      </c>
      <c r="C2264" t="s">
        <v>96</v>
      </c>
      <c r="D2264">
        <v>4</v>
      </c>
      <c r="E2264">
        <v>35</v>
      </c>
      <c r="F2264">
        <v>6</v>
      </c>
      <c r="I2264" s="49"/>
      <c r="J2264">
        <v>2</v>
      </c>
      <c r="K2264">
        <v>2</v>
      </c>
      <c r="L2264">
        <v>2</v>
      </c>
      <c r="M2264" s="49" t="s">
        <v>1745</v>
      </c>
      <c r="N2264" s="49"/>
      <c r="O2264" s="49" t="s">
        <v>6829</v>
      </c>
      <c r="P2264">
        <v>7</v>
      </c>
      <c r="Q2264" t="s">
        <v>6836</v>
      </c>
      <c r="S2264" s="49"/>
      <c r="T2264" s="49"/>
      <c r="U2264" s="49"/>
      <c r="W2264" s="49"/>
      <c r="Z2264" s="49"/>
      <c r="AA2264" s="49"/>
      <c r="AB2264" s="49"/>
    </row>
    <row r="2265" spans="1:28" x14ac:dyDescent="0.25">
      <c r="A2265" t="s">
        <v>6837</v>
      </c>
      <c r="B2265" t="s">
        <v>1248</v>
      </c>
      <c r="C2265" t="s">
        <v>209</v>
      </c>
      <c r="D2265">
        <v>1</v>
      </c>
      <c r="E2265">
        <v>60</v>
      </c>
      <c r="F2265">
        <v>10</v>
      </c>
      <c r="I2265" s="49"/>
      <c r="J2265">
        <v>2</v>
      </c>
      <c r="K2265">
        <v>1</v>
      </c>
      <c r="L2265">
        <v>2</v>
      </c>
      <c r="M2265" s="49" t="s">
        <v>618</v>
      </c>
      <c r="N2265" s="49"/>
      <c r="O2265" s="49" t="s">
        <v>6838</v>
      </c>
      <c r="P2265">
        <v>7</v>
      </c>
      <c r="Q2265" t="s">
        <v>6839</v>
      </c>
      <c r="S2265" s="49"/>
      <c r="T2265" s="49"/>
      <c r="U2265" s="49"/>
      <c r="W2265" s="49"/>
      <c r="Z2265" s="49"/>
      <c r="AA2265" s="49"/>
      <c r="AB2265" s="49"/>
    </row>
    <row r="2266" spans="1:28" x14ac:dyDescent="0.25">
      <c r="A2266" t="s">
        <v>6840</v>
      </c>
      <c r="B2266" t="s">
        <v>1248</v>
      </c>
      <c r="C2266" t="s">
        <v>209</v>
      </c>
      <c r="D2266">
        <v>2</v>
      </c>
      <c r="E2266">
        <v>62.5</v>
      </c>
      <c r="F2266">
        <v>10</v>
      </c>
      <c r="I2266" s="49"/>
      <c r="J2266">
        <v>2</v>
      </c>
      <c r="K2266">
        <v>1</v>
      </c>
      <c r="L2266">
        <v>2</v>
      </c>
      <c r="M2266" s="49" t="s">
        <v>618</v>
      </c>
      <c r="N2266" s="49"/>
      <c r="O2266" s="49" t="s">
        <v>6838</v>
      </c>
      <c r="P2266">
        <v>7</v>
      </c>
      <c r="Q2266" t="s">
        <v>6841</v>
      </c>
      <c r="S2266" s="49"/>
      <c r="T2266" s="49"/>
      <c r="U2266" s="49"/>
      <c r="W2266" s="49"/>
      <c r="Z2266" s="49"/>
      <c r="AA2266" s="49"/>
      <c r="AB2266" s="49"/>
    </row>
    <row r="2267" spans="1:28" x14ac:dyDescent="0.25">
      <c r="A2267" t="s">
        <v>6842</v>
      </c>
      <c r="B2267" t="s">
        <v>1248</v>
      </c>
      <c r="C2267" t="s">
        <v>209</v>
      </c>
      <c r="D2267">
        <v>3</v>
      </c>
      <c r="E2267">
        <v>65</v>
      </c>
      <c r="F2267">
        <v>9</v>
      </c>
      <c r="I2267" s="49"/>
      <c r="J2267">
        <v>2</v>
      </c>
      <c r="K2267">
        <v>1</v>
      </c>
      <c r="L2267">
        <v>2</v>
      </c>
      <c r="M2267" s="49" t="s">
        <v>1745</v>
      </c>
      <c r="N2267" s="49"/>
      <c r="O2267" s="49" t="s">
        <v>6843</v>
      </c>
      <c r="P2267">
        <v>7</v>
      </c>
      <c r="Q2267" t="s">
        <v>6844</v>
      </c>
      <c r="S2267" s="49"/>
      <c r="T2267" s="49"/>
      <c r="U2267" s="49"/>
      <c r="W2267" s="49"/>
      <c r="Z2267" s="49"/>
      <c r="AA2267" s="49"/>
      <c r="AB2267" s="49"/>
    </row>
    <row r="2268" spans="1:28" x14ac:dyDescent="0.25">
      <c r="A2268" t="s">
        <v>6845</v>
      </c>
      <c r="B2268" t="s">
        <v>1248</v>
      </c>
      <c r="C2268" t="s">
        <v>209</v>
      </c>
      <c r="D2268">
        <v>4</v>
      </c>
      <c r="E2268">
        <v>65</v>
      </c>
      <c r="F2268">
        <v>7</v>
      </c>
      <c r="I2268" s="49"/>
      <c r="J2268">
        <v>2</v>
      </c>
      <c r="K2268">
        <v>1</v>
      </c>
      <c r="L2268">
        <v>2</v>
      </c>
      <c r="M2268" s="49" t="s">
        <v>1745</v>
      </c>
      <c r="N2268" s="49"/>
      <c r="O2268" s="49" t="s">
        <v>6843</v>
      </c>
      <c r="P2268">
        <v>7</v>
      </c>
      <c r="Q2268" t="s">
        <v>6846</v>
      </c>
      <c r="S2268" s="49"/>
      <c r="T2268" s="49"/>
      <c r="U2268" s="49"/>
      <c r="W2268" s="49"/>
      <c r="Z2268" s="49"/>
      <c r="AA2268" s="49"/>
      <c r="AB2268" s="49"/>
    </row>
    <row r="2269" spans="1:28" x14ac:dyDescent="0.25">
      <c r="A2269" t="s">
        <v>6847</v>
      </c>
      <c r="B2269" t="s">
        <v>1248</v>
      </c>
      <c r="C2269" t="s">
        <v>339</v>
      </c>
      <c r="D2269">
        <v>1</v>
      </c>
      <c r="E2269">
        <v>50</v>
      </c>
      <c r="G2269">
        <v>70.199999999999989</v>
      </c>
      <c r="I2269" s="49"/>
      <c r="M2269" s="49"/>
      <c r="N2269" s="49"/>
      <c r="O2269" s="49" t="s">
        <v>6092</v>
      </c>
      <c r="P2269">
        <v>7</v>
      </c>
      <c r="Q2269" t="s">
        <v>6848</v>
      </c>
      <c r="S2269" s="49"/>
      <c r="T2269" s="49"/>
      <c r="U2269" s="49"/>
      <c r="W2269" s="49"/>
      <c r="Z2269" s="49"/>
      <c r="AA2269" s="49"/>
      <c r="AB2269" s="49"/>
    </row>
    <row r="2270" spans="1:28" x14ac:dyDescent="0.25">
      <c r="A2270" t="s">
        <v>6849</v>
      </c>
      <c r="B2270" t="s">
        <v>1248</v>
      </c>
      <c r="C2270" t="s">
        <v>339</v>
      </c>
      <c r="D2270">
        <v>2</v>
      </c>
      <c r="E2270">
        <v>50</v>
      </c>
      <c r="G2270">
        <v>52.8</v>
      </c>
      <c r="I2270" s="49"/>
      <c r="M2270" s="49"/>
      <c r="N2270" s="49"/>
      <c r="O2270" s="49" t="s">
        <v>6850</v>
      </c>
      <c r="P2270">
        <v>7</v>
      </c>
      <c r="Q2270" t="s">
        <v>6851</v>
      </c>
      <c r="S2270" s="49"/>
      <c r="T2270" s="49"/>
      <c r="U2270" s="49"/>
      <c r="W2270" s="49"/>
      <c r="Z2270" s="49"/>
      <c r="AA2270" s="49"/>
      <c r="AB2270" s="49"/>
    </row>
    <row r="2271" spans="1:28" x14ac:dyDescent="0.25">
      <c r="A2271" t="s">
        <v>6852</v>
      </c>
      <c r="B2271" t="s">
        <v>1248</v>
      </c>
      <c r="C2271" t="s">
        <v>339</v>
      </c>
      <c r="D2271">
        <v>3</v>
      </c>
      <c r="E2271">
        <v>50</v>
      </c>
      <c r="G2271">
        <v>45.6</v>
      </c>
      <c r="I2271" s="49"/>
      <c r="M2271" s="49"/>
      <c r="N2271" s="49"/>
      <c r="O2271" s="49" t="s">
        <v>6853</v>
      </c>
      <c r="P2271">
        <v>7</v>
      </c>
      <c r="Q2271" t="s">
        <v>6854</v>
      </c>
      <c r="S2271" s="49"/>
      <c r="T2271" s="49"/>
      <c r="U2271" s="49"/>
      <c r="W2271" s="49"/>
      <c r="Z2271" s="49"/>
      <c r="AA2271" s="49"/>
      <c r="AB2271" s="49"/>
    </row>
    <row r="2272" spans="1:28" x14ac:dyDescent="0.25">
      <c r="A2272" t="s">
        <v>6855</v>
      </c>
      <c r="B2272" t="s">
        <v>1248</v>
      </c>
      <c r="C2272" t="s">
        <v>334</v>
      </c>
      <c r="D2272">
        <v>1</v>
      </c>
      <c r="E2272">
        <v>0</v>
      </c>
      <c r="G2272">
        <v>49.8</v>
      </c>
      <c r="I2272" s="49"/>
      <c r="M2272" s="49"/>
      <c r="N2272" s="49"/>
      <c r="O2272" s="49" t="s">
        <v>6856</v>
      </c>
      <c r="P2272">
        <v>7</v>
      </c>
      <c r="Q2272" t="s">
        <v>6857</v>
      </c>
      <c r="S2272" s="49"/>
      <c r="T2272" s="49"/>
      <c r="U2272" s="49"/>
      <c r="W2272" s="49"/>
      <c r="Z2272" s="49"/>
      <c r="AA2272" s="49"/>
      <c r="AB2272" s="49"/>
    </row>
    <row r="2273" spans="1:28" x14ac:dyDescent="0.25">
      <c r="A2273" t="s">
        <v>6858</v>
      </c>
      <c r="B2273" t="s">
        <v>1248</v>
      </c>
      <c r="C2273" t="s">
        <v>334</v>
      </c>
      <c r="D2273">
        <v>2</v>
      </c>
      <c r="E2273">
        <v>0</v>
      </c>
      <c r="G2273">
        <v>45</v>
      </c>
      <c r="I2273" s="49"/>
      <c r="M2273" s="49"/>
      <c r="N2273" s="49"/>
      <c r="O2273" s="49" t="s">
        <v>6859</v>
      </c>
      <c r="P2273">
        <v>7</v>
      </c>
      <c r="Q2273" t="s">
        <v>1251</v>
      </c>
      <c r="S2273" s="49"/>
      <c r="T2273" s="49"/>
      <c r="U2273" s="49"/>
      <c r="W2273" s="49"/>
      <c r="Z2273" s="49"/>
      <c r="AA2273" s="49"/>
      <c r="AB2273" s="49"/>
    </row>
    <row r="2274" spans="1:28" x14ac:dyDescent="0.25">
      <c r="A2274" t="s">
        <v>6860</v>
      </c>
      <c r="B2274" t="s">
        <v>1252</v>
      </c>
      <c r="C2274" t="s">
        <v>363</v>
      </c>
      <c r="D2274">
        <v>1</v>
      </c>
      <c r="G2274">
        <v>363</v>
      </c>
      <c r="H2274">
        <v>0.69</v>
      </c>
      <c r="I2274" s="49" t="s">
        <v>3957</v>
      </c>
      <c r="M2274" s="49"/>
      <c r="N2274" s="49"/>
      <c r="O2274" s="49" t="s">
        <v>6861</v>
      </c>
      <c r="P2274">
        <v>7</v>
      </c>
      <c r="Q2274" t="s">
        <v>1254</v>
      </c>
      <c r="S2274" s="49"/>
      <c r="T2274" s="49"/>
      <c r="U2274" s="49"/>
      <c r="W2274" s="49"/>
      <c r="Z2274" s="49"/>
      <c r="AA2274" s="49"/>
      <c r="AB2274" s="49"/>
    </row>
    <row r="2275" spans="1:28" x14ac:dyDescent="0.25">
      <c r="A2275" t="s">
        <v>6862</v>
      </c>
      <c r="B2275" t="s">
        <v>1252</v>
      </c>
      <c r="C2275" t="s">
        <v>1</v>
      </c>
      <c r="D2275">
        <v>1</v>
      </c>
      <c r="E2275">
        <v>150</v>
      </c>
      <c r="G2275">
        <v>75</v>
      </c>
      <c r="I2275" s="49"/>
      <c r="M2275" s="49"/>
      <c r="N2275" s="49"/>
      <c r="O2275" s="49" t="s">
        <v>6863</v>
      </c>
      <c r="P2275">
        <v>7</v>
      </c>
      <c r="Q2275" t="s">
        <v>6864</v>
      </c>
      <c r="S2275" s="49"/>
      <c r="T2275" s="49"/>
      <c r="U2275" s="49"/>
      <c r="W2275" s="49"/>
      <c r="Z2275" s="49"/>
      <c r="AA2275" s="49"/>
      <c r="AB2275" s="49"/>
    </row>
    <row r="2276" spans="1:28" x14ac:dyDescent="0.25">
      <c r="A2276" t="s">
        <v>6865</v>
      </c>
      <c r="B2276" t="s">
        <v>1252</v>
      </c>
      <c r="C2276" t="s">
        <v>1</v>
      </c>
      <c r="D2276">
        <v>2</v>
      </c>
      <c r="E2276">
        <v>150</v>
      </c>
      <c r="G2276">
        <v>64.800000000000011</v>
      </c>
      <c r="I2276" s="49"/>
      <c r="M2276" s="49"/>
      <c r="N2276" s="49"/>
      <c r="O2276" s="49" t="s">
        <v>6866</v>
      </c>
      <c r="P2276">
        <v>7</v>
      </c>
      <c r="Q2276" t="s">
        <v>6867</v>
      </c>
      <c r="S2276" s="49"/>
      <c r="T2276" s="49"/>
      <c r="U2276" s="49"/>
      <c r="W2276" s="49"/>
      <c r="Z2276" s="49"/>
      <c r="AA2276" s="49"/>
      <c r="AB2276" s="49"/>
    </row>
    <row r="2277" spans="1:28" x14ac:dyDescent="0.25">
      <c r="A2277" t="s">
        <v>6868</v>
      </c>
      <c r="B2277" t="s">
        <v>1252</v>
      </c>
      <c r="C2277" t="s">
        <v>1</v>
      </c>
      <c r="D2277">
        <v>3</v>
      </c>
      <c r="E2277">
        <v>150</v>
      </c>
      <c r="G2277">
        <v>60</v>
      </c>
      <c r="I2277" s="49"/>
      <c r="M2277" s="49"/>
      <c r="N2277" s="49"/>
      <c r="O2277" s="49" t="s">
        <v>6869</v>
      </c>
      <c r="P2277">
        <v>7</v>
      </c>
      <c r="Q2277" t="s">
        <v>6870</v>
      </c>
      <c r="S2277" s="49"/>
      <c r="T2277" s="49"/>
      <c r="U2277" s="49"/>
      <c r="W2277" s="49"/>
      <c r="Z2277" s="49"/>
      <c r="AA2277" s="49"/>
      <c r="AB2277" s="49"/>
    </row>
    <row r="2278" spans="1:28" x14ac:dyDescent="0.25">
      <c r="A2278" t="s">
        <v>6871</v>
      </c>
      <c r="B2278" t="s">
        <v>1252</v>
      </c>
      <c r="C2278" t="s">
        <v>1</v>
      </c>
      <c r="D2278">
        <v>4</v>
      </c>
      <c r="E2278">
        <v>150</v>
      </c>
      <c r="G2278">
        <v>49.8</v>
      </c>
      <c r="I2278" s="49"/>
      <c r="M2278" s="49"/>
      <c r="N2278" s="49"/>
      <c r="O2278" s="49" t="s">
        <v>6869</v>
      </c>
      <c r="P2278">
        <v>7</v>
      </c>
      <c r="Q2278" t="s">
        <v>6872</v>
      </c>
      <c r="S2278" s="49"/>
      <c r="T2278" s="49"/>
      <c r="U2278" s="49"/>
      <c r="W2278" s="49"/>
      <c r="Z2278" s="49"/>
      <c r="AA2278" s="49"/>
      <c r="AB2278" s="49"/>
    </row>
    <row r="2279" spans="1:28" x14ac:dyDescent="0.25">
      <c r="A2279" t="s">
        <v>6873</v>
      </c>
      <c r="B2279" t="s">
        <v>1252</v>
      </c>
      <c r="C2279" t="s">
        <v>1</v>
      </c>
      <c r="D2279">
        <v>5</v>
      </c>
      <c r="E2279">
        <v>150</v>
      </c>
      <c r="G2279">
        <v>49.8</v>
      </c>
      <c r="I2279" s="49"/>
      <c r="M2279" s="49"/>
      <c r="N2279" s="49"/>
      <c r="O2279" s="49" t="s">
        <v>6869</v>
      </c>
      <c r="P2279">
        <v>7</v>
      </c>
      <c r="Q2279" t="s">
        <v>6874</v>
      </c>
      <c r="S2279" s="49"/>
      <c r="T2279" s="49"/>
      <c r="U2279" s="49"/>
      <c r="W2279" s="49"/>
      <c r="Z2279" s="49"/>
      <c r="AA2279" s="49"/>
      <c r="AB2279" s="49"/>
    </row>
    <row r="2280" spans="1:28" x14ac:dyDescent="0.25">
      <c r="A2280" t="s">
        <v>6875</v>
      </c>
      <c r="B2280" t="s">
        <v>1252</v>
      </c>
      <c r="C2280" t="s">
        <v>96</v>
      </c>
      <c r="D2280">
        <v>1</v>
      </c>
      <c r="E2280">
        <v>35</v>
      </c>
      <c r="F2280">
        <v>8</v>
      </c>
      <c r="I2280" s="49"/>
      <c r="J2280">
        <v>2</v>
      </c>
      <c r="K2280">
        <v>2</v>
      </c>
      <c r="L2280">
        <v>2</v>
      </c>
      <c r="M2280" s="49" t="s">
        <v>1745</v>
      </c>
      <c r="N2280" s="49"/>
      <c r="O2280" s="49" t="s">
        <v>6876</v>
      </c>
      <c r="P2280">
        <v>7</v>
      </c>
      <c r="Q2280" t="s">
        <v>6877</v>
      </c>
      <c r="S2280" s="49"/>
      <c r="T2280" s="49"/>
      <c r="U2280" s="49"/>
      <c r="W2280" s="49"/>
      <c r="Z2280" s="49"/>
      <c r="AA2280" s="49"/>
      <c r="AB2280" s="49"/>
    </row>
    <row r="2281" spans="1:28" x14ac:dyDescent="0.25">
      <c r="A2281" t="s">
        <v>6878</v>
      </c>
      <c r="B2281" t="s">
        <v>1252</v>
      </c>
      <c r="C2281" t="s">
        <v>96</v>
      </c>
      <c r="D2281">
        <v>2</v>
      </c>
      <c r="E2281">
        <v>35</v>
      </c>
      <c r="F2281">
        <v>8</v>
      </c>
      <c r="I2281" s="49"/>
      <c r="J2281">
        <v>2</v>
      </c>
      <c r="K2281">
        <v>2</v>
      </c>
      <c r="L2281">
        <v>2</v>
      </c>
      <c r="M2281" s="49" t="s">
        <v>1745</v>
      </c>
      <c r="N2281" s="49"/>
      <c r="O2281" s="49" t="s">
        <v>6876</v>
      </c>
      <c r="P2281">
        <v>7</v>
      </c>
      <c r="Q2281" t="s">
        <v>6879</v>
      </c>
      <c r="S2281" s="49"/>
      <c r="T2281" s="49"/>
      <c r="U2281" s="49"/>
      <c r="W2281" s="49"/>
      <c r="Z2281" s="49"/>
      <c r="AA2281" s="49"/>
      <c r="AB2281" s="49"/>
    </row>
    <row r="2282" spans="1:28" x14ac:dyDescent="0.25">
      <c r="A2282" t="s">
        <v>6880</v>
      </c>
      <c r="B2282" t="s">
        <v>1252</v>
      </c>
      <c r="C2282" t="s">
        <v>96</v>
      </c>
      <c r="D2282">
        <v>3</v>
      </c>
      <c r="E2282">
        <v>35</v>
      </c>
      <c r="F2282">
        <v>6</v>
      </c>
      <c r="I2282" s="49"/>
      <c r="J2282">
        <v>2</v>
      </c>
      <c r="K2282">
        <v>2</v>
      </c>
      <c r="L2282">
        <v>2</v>
      </c>
      <c r="M2282" s="49" t="s">
        <v>610</v>
      </c>
      <c r="N2282" s="49"/>
      <c r="O2282" s="49" t="s">
        <v>6881</v>
      </c>
      <c r="P2282">
        <v>7</v>
      </c>
      <c r="Q2282" t="s">
        <v>6882</v>
      </c>
      <c r="S2282" s="49"/>
      <c r="T2282" s="49"/>
      <c r="U2282" s="49"/>
      <c r="W2282" s="49"/>
      <c r="Z2282" s="49"/>
      <c r="AA2282" s="49"/>
      <c r="AB2282" s="49"/>
    </row>
    <row r="2283" spans="1:28" x14ac:dyDescent="0.25">
      <c r="A2283" t="s">
        <v>6883</v>
      </c>
      <c r="B2283" t="s">
        <v>1252</v>
      </c>
      <c r="C2283" t="s">
        <v>96</v>
      </c>
      <c r="D2283">
        <v>4</v>
      </c>
      <c r="E2283">
        <v>35</v>
      </c>
      <c r="F2283">
        <v>6</v>
      </c>
      <c r="I2283" s="49"/>
      <c r="J2283">
        <v>2</v>
      </c>
      <c r="K2283">
        <v>2</v>
      </c>
      <c r="L2283">
        <v>2</v>
      </c>
      <c r="M2283" s="49" t="s">
        <v>610</v>
      </c>
      <c r="N2283" s="49"/>
      <c r="O2283" s="49" t="s">
        <v>6881</v>
      </c>
      <c r="P2283">
        <v>7</v>
      </c>
      <c r="Q2283" t="s">
        <v>6884</v>
      </c>
      <c r="S2283" s="49"/>
      <c r="T2283" s="49"/>
      <c r="U2283" s="49"/>
      <c r="W2283" s="49"/>
      <c r="Z2283" s="49"/>
      <c r="AA2283" s="49"/>
      <c r="AB2283" s="49"/>
    </row>
    <row r="2284" spans="1:28" x14ac:dyDescent="0.25">
      <c r="A2284" t="s">
        <v>6885</v>
      </c>
      <c r="B2284" t="s">
        <v>1252</v>
      </c>
      <c r="C2284" t="s">
        <v>217</v>
      </c>
      <c r="D2284">
        <v>1</v>
      </c>
      <c r="E2284">
        <v>20</v>
      </c>
      <c r="F2284">
        <v>12</v>
      </c>
      <c r="I2284" s="49"/>
      <c r="J2284">
        <v>3</v>
      </c>
      <c r="K2284">
        <v>1</v>
      </c>
      <c r="L2284">
        <v>3</v>
      </c>
      <c r="M2284" s="49" t="s">
        <v>618</v>
      </c>
      <c r="N2284" s="49"/>
      <c r="O2284" s="49" t="s">
        <v>2196</v>
      </c>
      <c r="P2284">
        <v>7</v>
      </c>
      <c r="Q2284" t="s">
        <v>6886</v>
      </c>
      <c r="S2284" s="49"/>
      <c r="T2284" s="49"/>
      <c r="U2284" s="49"/>
      <c r="W2284" s="49"/>
      <c r="Z2284" s="49"/>
      <c r="AA2284" s="49"/>
      <c r="AB2284" s="49"/>
    </row>
    <row r="2285" spans="1:28" x14ac:dyDescent="0.25">
      <c r="A2285" t="s">
        <v>6887</v>
      </c>
      <c r="B2285" t="s">
        <v>1252</v>
      </c>
      <c r="C2285" t="s">
        <v>217</v>
      </c>
      <c r="D2285">
        <v>2</v>
      </c>
      <c r="E2285">
        <v>20</v>
      </c>
      <c r="F2285">
        <v>12</v>
      </c>
      <c r="I2285" s="49"/>
      <c r="J2285">
        <v>3</v>
      </c>
      <c r="K2285">
        <v>1</v>
      </c>
      <c r="L2285">
        <v>3</v>
      </c>
      <c r="M2285" s="49" t="s">
        <v>1745</v>
      </c>
      <c r="N2285" s="49"/>
      <c r="O2285" s="49" t="s">
        <v>2355</v>
      </c>
      <c r="P2285">
        <v>7</v>
      </c>
      <c r="Q2285" t="s">
        <v>6888</v>
      </c>
      <c r="S2285" s="49"/>
      <c r="T2285" s="49"/>
      <c r="U2285" s="49"/>
      <c r="W2285" s="49"/>
      <c r="Z2285" s="49"/>
      <c r="AA2285" s="49"/>
      <c r="AB2285" s="49"/>
    </row>
    <row r="2286" spans="1:28" x14ac:dyDescent="0.25">
      <c r="A2286" t="s">
        <v>6889</v>
      </c>
      <c r="B2286" t="s">
        <v>1252</v>
      </c>
      <c r="C2286" t="s">
        <v>217</v>
      </c>
      <c r="D2286">
        <v>3</v>
      </c>
      <c r="E2286">
        <v>22.5</v>
      </c>
      <c r="F2286">
        <v>10</v>
      </c>
      <c r="I2286" s="49"/>
      <c r="J2286">
        <v>3</v>
      </c>
      <c r="K2286">
        <v>1</v>
      </c>
      <c r="L2286">
        <v>3</v>
      </c>
      <c r="M2286" s="49" t="s">
        <v>610</v>
      </c>
      <c r="N2286" s="49"/>
      <c r="O2286" s="49" t="s">
        <v>2199</v>
      </c>
      <c r="P2286">
        <v>7</v>
      </c>
      <c r="Q2286" t="s">
        <v>6890</v>
      </c>
      <c r="S2286" s="49"/>
      <c r="T2286" s="49"/>
      <c r="U2286" s="49"/>
      <c r="W2286" s="49"/>
      <c r="Z2286" s="49"/>
      <c r="AA2286" s="49"/>
      <c r="AB2286" s="49"/>
    </row>
    <row r="2287" spans="1:28" x14ac:dyDescent="0.25">
      <c r="A2287" t="s">
        <v>6891</v>
      </c>
      <c r="B2287" t="s">
        <v>1252</v>
      </c>
      <c r="C2287" t="s">
        <v>217</v>
      </c>
      <c r="D2287">
        <v>4</v>
      </c>
      <c r="E2287">
        <v>22.5</v>
      </c>
      <c r="F2287">
        <v>9</v>
      </c>
      <c r="I2287" s="49"/>
      <c r="J2287">
        <v>3</v>
      </c>
      <c r="K2287">
        <v>1</v>
      </c>
      <c r="L2287">
        <v>3</v>
      </c>
      <c r="M2287" s="49" t="s">
        <v>1888</v>
      </c>
      <c r="N2287" s="49"/>
      <c r="O2287" s="49" t="s">
        <v>3593</v>
      </c>
      <c r="P2287">
        <v>7</v>
      </c>
      <c r="Q2287" t="s">
        <v>6892</v>
      </c>
      <c r="S2287" s="49"/>
      <c r="T2287" s="49"/>
      <c r="U2287" s="49"/>
      <c r="W2287" s="49"/>
      <c r="Z2287" s="49"/>
      <c r="AA2287" s="49"/>
      <c r="AB2287" s="49"/>
    </row>
    <row r="2288" spans="1:28" x14ac:dyDescent="0.25">
      <c r="A2288" t="s">
        <v>6893</v>
      </c>
      <c r="B2288" t="s">
        <v>1252</v>
      </c>
      <c r="C2288" t="s">
        <v>209</v>
      </c>
      <c r="D2288">
        <v>1</v>
      </c>
      <c r="E2288">
        <v>60</v>
      </c>
      <c r="F2288">
        <v>10</v>
      </c>
      <c r="I2288" s="49"/>
      <c r="J2288">
        <v>2</v>
      </c>
      <c r="K2288">
        <v>1</v>
      </c>
      <c r="L2288">
        <v>2</v>
      </c>
      <c r="M2288" s="49" t="s">
        <v>618</v>
      </c>
      <c r="N2288" s="49"/>
      <c r="O2288" s="49" t="s">
        <v>2154</v>
      </c>
      <c r="P2288">
        <v>7</v>
      </c>
      <c r="Q2288" t="s">
        <v>6894</v>
      </c>
      <c r="S2288" s="49"/>
      <c r="T2288" s="49"/>
      <c r="U2288" s="49"/>
      <c r="W2288" s="49"/>
      <c r="Z2288" s="49"/>
      <c r="AA2288" s="49"/>
      <c r="AB2288" s="49"/>
    </row>
    <row r="2289" spans="1:28" x14ac:dyDescent="0.25">
      <c r="A2289" t="s">
        <v>6895</v>
      </c>
      <c r="B2289" t="s">
        <v>1252</v>
      </c>
      <c r="C2289" t="s">
        <v>209</v>
      </c>
      <c r="D2289">
        <v>2</v>
      </c>
      <c r="E2289">
        <v>60</v>
      </c>
      <c r="F2289">
        <v>9</v>
      </c>
      <c r="I2289" s="49"/>
      <c r="J2289">
        <v>2</v>
      </c>
      <c r="K2289">
        <v>1</v>
      </c>
      <c r="L2289">
        <v>2</v>
      </c>
      <c r="M2289" s="49" t="s">
        <v>1745</v>
      </c>
      <c r="N2289" s="49"/>
      <c r="O2289" s="49" t="s">
        <v>1932</v>
      </c>
      <c r="P2289">
        <v>7</v>
      </c>
      <c r="Q2289" t="s">
        <v>6896</v>
      </c>
      <c r="S2289" s="49"/>
      <c r="T2289" s="49"/>
      <c r="U2289" s="49"/>
      <c r="W2289" s="49"/>
      <c r="Z2289" s="49"/>
      <c r="AA2289" s="49"/>
      <c r="AB2289" s="49"/>
    </row>
    <row r="2290" spans="1:28" x14ac:dyDescent="0.25">
      <c r="A2290" t="s">
        <v>6897</v>
      </c>
      <c r="B2290" t="s">
        <v>1252</v>
      </c>
      <c r="C2290" t="s">
        <v>209</v>
      </c>
      <c r="D2290">
        <v>3</v>
      </c>
      <c r="E2290">
        <v>65</v>
      </c>
      <c r="F2290">
        <v>7</v>
      </c>
      <c r="I2290" s="49"/>
      <c r="J2290">
        <v>2</v>
      </c>
      <c r="K2290">
        <v>1</v>
      </c>
      <c r="L2290">
        <v>2</v>
      </c>
      <c r="M2290" s="49" t="s">
        <v>610</v>
      </c>
      <c r="N2290" s="49"/>
      <c r="O2290" s="49" t="s">
        <v>1937</v>
      </c>
      <c r="P2290">
        <v>7</v>
      </c>
      <c r="Q2290" t="s">
        <v>6898</v>
      </c>
      <c r="S2290" s="49"/>
      <c r="T2290" s="49"/>
      <c r="U2290" s="49"/>
      <c r="W2290" s="49"/>
      <c r="Z2290" s="49"/>
      <c r="AA2290" s="49"/>
      <c r="AB2290" s="49"/>
    </row>
    <row r="2291" spans="1:28" x14ac:dyDescent="0.25">
      <c r="A2291" t="s">
        <v>6899</v>
      </c>
      <c r="B2291" t="s">
        <v>1252</v>
      </c>
      <c r="C2291" t="s">
        <v>209</v>
      </c>
      <c r="D2291">
        <v>4</v>
      </c>
      <c r="E2291">
        <v>65</v>
      </c>
      <c r="F2291">
        <v>6.5</v>
      </c>
      <c r="I2291" s="49"/>
      <c r="J2291">
        <v>2</v>
      </c>
      <c r="K2291">
        <v>1</v>
      </c>
      <c r="L2291">
        <v>2</v>
      </c>
      <c r="M2291" s="49" t="s">
        <v>610</v>
      </c>
      <c r="N2291" s="49"/>
      <c r="O2291" s="49" t="s">
        <v>1937</v>
      </c>
      <c r="P2291">
        <v>7</v>
      </c>
      <c r="Q2291" t="s">
        <v>6900</v>
      </c>
      <c r="S2291" s="49"/>
      <c r="T2291" s="49"/>
      <c r="U2291" s="49"/>
      <c r="W2291" s="49"/>
      <c r="Z2291" s="49"/>
      <c r="AA2291" s="49"/>
      <c r="AB2291" s="49"/>
    </row>
    <row r="2292" spans="1:28" x14ac:dyDescent="0.25">
      <c r="A2292" t="s">
        <v>6901</v>
      </c>
      <c r="B2292" t="s">
        <v>1252</v>
      </c>
      <c r="C2292" t="s">
        <v>123</v>
      </c>
      <c r="D2292">
        <v>1</v>
      </c>
      <c r="E2292">
        <v>25</v>
      </c>
      <c r="F2292">
        <v>12</v>
      </c>
      <c r="I2292" s="49"/>
      <c r="J2292">
        <v>2</v>
      </c>
      <c r="K2292">
        <v>2</v>
      </c>
      <c r="L2292">
        <v>2</v>
      </c>
      <c r="M2292" s="49" t="s">
        <v>618</v>
      </c>
      <c r="N2292" s="49"/>
      <c r="O2292" s="49" t="s">
        <v>3218</v>
      </c>
      <c r="P2292">
        <v>7</v>
      </c>
      <c r="Q2292" t="s">
        <v>6902</v>
      </c>
      <c r="S2292" s="49"/>
      <c r="T2292" s="49"/>
      <c r="U2292" s="49"/>
      <c r="W2292" s="49"/>
      <c r="Z2292" s="49"/>
      <c r="AA2292" s="49"/>
      <c r="AB2292" s="49"/>
    </row>
    <row r="2293" spans="1:28" x14ac:dyDescent="0.25">
      <c r="A2293" t="s">
        <v>6903</v>
      </c>
      <c r="B2293" t="s">
        <v>1252</v>
      </c>
      <c r="C2293" t="s">
        <v>123</v>
      </c>
      <c r="D2293">
        <v>2</v>
      </c>
      <c r="E2293">
        <v>30</v>
      </c>
      <c r="F2293">
        <v>9</v>
      </c>
      <c r="I2293" s="49"/>
      <c r="J2293">
        <v>2</v>
      </c>
      <c r="K2293">
        <v>1</v>
      </c>
      <c r="L2293">
        <v>2</v>
      </c>
      <c r="M2293" s="49" t="s">
        <v>1745</v>
      </c>
      <c r="N2293" s="49"/>
      <c r="O2293" s="49" t="s">
        <v>1932</v>
      </c>
      <c r="P2293">
        <v>7</v>
      </c>
      <c r="Q2293" t="s">
        <v>6904</v>
      </c>
      <c r="S2293" s="49"/>
      <c r="T2293" s="49"/>
      <c r="U2293" s="49"/>
      <c r="W2293" s="49"/>
      <c r="Z2293" s="49"/>
      <c r="AA2293" s="49"/>
      <c r="AB2293" s="49"/>
    </row>
    <row r="2294" spans="1:28" x14ac:dyDescent="0.25">
      <c r="A2294" t="s">
        <v>6905</v>
      </c>
      <c r="B2294" t="s">
        <v>1252</v>
      </c>
      <c r="C2294" t="s">
        <v>123</v>
      </c>
      <c r="D2294">
        <v>3</v>
      </c>
      <c r="E2294">
        <v>30</v>
      </c>
      <c r="F2294">
        <v>7</v>
      </c>
      <c r="I2294" s="49"/>
      <c r="J2294">
        <v>2</v>
      </c>
      <c r="K2294">
        <v>1</v>
      </c>
      <c r="L2294">
        <v>2</v>
      </c>
      <c r="M2294" s="49" t="s">
        <v>610</v>
      </c>
      <c r="N2294" s="49"/>
      <c r="O2294" s="49" t="s">
        <v>1937</v>
      </c>
      <c r="P2294">
        <v>7</v>
      </c>
      <c r="Q2294" t="s">
        <v>6906</v>
      </c>
      <c r="S2294" s="49"/>
      <c r="T2294" s="49"/>
      <c r="U2294" s="49"/>
      <c r="W2294" s="49"/>
      <c r="Z2294" s="49"/>
      <c r="AA2294" s="49"/>
      <c r="AB2294" s="49"/>
    </row>
    <row r="2295" spans="1:28" x14ac:dyDescent="0.25">
      <c r="A2295" t="s">
        <v>6907</v>
      </c>
      <c r="B2295" t="s">
        <v>1252</v>
      </c>
      <c r="C2295" t="s">
        <v>339</v>
      </c>
      <c r="D2295">
        <v>1</v>
      </c>
      <c r="E2295">
        <v>50</v>
      </c>
      <c r="G2295">
        <v>73.2</v>
      </c>
      <c r="I2295" s="49"/>
      <c r="M2295" s="49"/>
      <c r="N2295" s="49"/>
      <c r="O2295" s="49" t="s">
        <v>6908</v>
      </c>
      <c r="P2295">
        <v>7</v>
      </c>
      <c r="Q2295" t="s">
        <v>6909</v>
      </c>
      <c r="S2295" s="49"/>
      <c r="T2295" s="49"/>
      <c r="U2295" s="49"/>
      <c r="W2295" s="49"/>
      <c r="Z2295" s="49"/>
      <c r="AA2295" s="49"/>
      <c r="AB2295" s="49"/>
    </row>
    <row r="2296" spans="1:28" x14ac:dyDescent="0.25">
      <c r="A2296" t="s">
        <v>6910</v>
      </c>
      <c r="B2296" t="s">
        <v>1252</v>
      </c>
      <c r="C2296" t="s">
        <v>339</v>
      </c>
      <c r="D2296">
        <v>2</v>
      </c>
      <c r="E2296">
        <v>50</v>
      </c>
      <c r="G2296">
        <v>58.8</v>
      </c>
      <c r="I2296" s="49"/>
      <c r="M2296" s="49"/>
      <c r="N2296" s="49"/>
      <c r="O2296" s="49" t="s">
        <v>6911</v>
      </c>
      <c r="P2296">
        <v>7</v>
      </c>
      <c r="Q2296" t="s">
        <v>6912</v>
      </c>
      <c r="S2296" s="49"/>
      <c r="T2296" s="49"/>
      <c r="U2296" s="49"/>
      <c r="W2296" s="49"/>
      <c r="Z2296" s="49"/>
      <c r="AA2296" s="49"/>
      <c r="AB2296" s="49"/>
    </row>
    <row r="2297" spans="1:28" x14ac:dyDescent="0.25">
      <c r="A2297" t="s">
        <v>6913</v>
      </c>
      <c r="B2297" t="s">
        <v>1252</v>
      </c>
      <c r="C2297" t="s">
        <v>339</v>
      </c>
      <c r="D2297">
        <v>3</v>
      </c>
      <c r="E2297">
        <v>50</v>
      </c>
      <c r="G2297">
        <v>46.800000000000004</v>
      </c>
      <c r="I2297" s="49"/>
      <c r="M2297" s="49"/>
      <c r="N2297" s="49"/>
      <c r="O2297" s="49" t="s">
        <v>5250</v>
      </c>
      <c r="P2297">
        <v>7</v>
      </c>
      <c r="Q2297" t="s">
        <v>6914</v>
      </c>
      <c r="S2297" s="49"/>
      <c r="T2297" s="49"/>
      <c r="U2297" s="49"/>
      <c r="W2297" s="49"/>
      <c r="Z2297" s="49"/>
      <c r="AA2297" s="49"/>
      <c r="AB2297" s="49"/>
    </row>
    <row r="2298" spans="1:28" x14ac:dyDescent="0.25">
      <c r="A2298" t="s">
        <v>6915</v>
      </c>
      <c r="B2298" t="s">
        <v>1252</v>
      </c>
      <c r="C2298" t="s">
        <v>334</v>
      </c>
      <c r="D2298">
        <v>1</v>
      </c>
      <c r="E2298">
        <v>0</v>
      </c>
      <c r="G2298">
        <v>55.2</v>
      </c>
      <c r="I2298" s="49"/>
      <c r="M2298" s="49"/>
      <c r="N2298" s="49"/>
      <c r="O2298" s="49" t="s">
        <v>5448</v>
      </c>
      <c r="P2298">
        <v>7</v>
      </c>
      <c r="Q2298" t="s">
        <v>6916</v>
      </c>
      <c r="S2298" s="49"/>
      <c r="T2298" s="49"/>
      <c r="U2298" s="49"/>
      <c r="W2298" s="49"/>
      <c r="Z2298" s="49"/>
      <c r="AA2298" s="49"/>
      <c r="AB2298" s="49"/>
    </row>
    <row r="2299" spans="1:28" x14ac:dyDescent="0.25">
      <c r="A2299" t="s">
        <v>6917</v>
      </c>
      <c r="B2299" t="s">
        <v>1252</v>
      </c>
      <c r="C2299" t="s">
        <v>334</v>
      </c>
      <c r="D2299">
        <v>2</v>
      </c>
      <c r="E2299">
        <v>0</v>
      </c>
      <c r="G2299">
        <v>49.8</v>
      </c>
      <c r="I2299" s="49"/>
      <c r="M2299" s="49"/>
      <c r="N2299" s="49"/>
      <c r="O2299" s="49"/>
      <c r="P2299">
        <v>7</v>
      </c>
      <c r="Q2299" t="s">
        <v>6918</v>
      </c>
      <c r="S2299" s="49"/>
      <c r="T2299" s="49"/>
      <c r="U2299" s="49"/>
      <c r="W2299" s="49"/>
      <c r="Z2299" s="49"/>
      <c r="AA2299" s="49"/>
      <c r="AB2299" s="49"/>
    </row>
    <row r="2300" spans="1:28" x14ac:dyDescent="0.25">
      <c r="A2300" t="s">
        <v>6919</v>
      </c>
      <c r="B2300" t="s">
        <v>1252</v>
      </c>
      <c r="C2300" t="s">
        <v>356</v>
      </c>
      <c r="D2300">
        <v>1</v>
      </c>
      <c r="G2300">
        <v>463</v>
      </c>
      <c r="H2300">
        <v>2</v>
      </c>
      <c r="I2300" s="49" t="s">
        <v>3957</v>
      </c>
      <c r="M2300" s="49"/>
      <c r="N2300" s="49"/>
      <c r="O2300" s="49" t="s">
        <v>6920</v>
      </c>
      <c r="P2300">
        <v>7</v>
      </c>
      <c r="Q2300" t="s">
        <v>1255</v>
      </c>
      <c r="S2300" s="49"/>
      <c r="T2300" s="49"/>
      <c r="U2300" s="49"/>
      <c r="W2300" s="49"/>
      <c r="Z2300" s="49"/>
      <c r="AA2300" s="49"/>
      <c r="AB2300" s="49"/>
    </row>
    <row r="2301" spans="1:28" x14ac:dyDescent="0.25">
      <c r="A2301" t="s">
        <v>6921</v>
      </c>
      <c r="B2301" t="s">
        <v>1256</v>
      </c>
      <c r="C2301" t="s">
        <v>363</v>
      </c>
      <c r="D2301">
        <v>1</v>
      </c>
      <c r="G2301">
        <v>363</v>
      </c>
      <c r="H2301">
        <v>0.69</v>
      </c>
      <c r="I2301" s="49" t="s">
        <v>3957</v>
      </c>
      <c r="M2301" s="49"/>
      <c r="N2301" s="49"/>
      <c r="O2301" s="49" t="s">
        <v>6922</v>
      </c>
      <c r="P2301">
        <v>7</v>
      </c>
      <c r="Q2301" t="s">
        <v>1258</v>
      </c>
      <c r="S2301" s="49"/>
      <c r="T2301" s="49"/>
      <c r="U2301" s="49"/>
      <c r="W2301" s="49"/>
      <c r="Z2301" s="49"/>
      <c r="AA2301" s="49"/>
      <c r="AB2301" s="49"/>
    </row>
    <row r="2302" spans="1:28" x14ac:dyDescent="0.25">
      <c r="A2302" t="s">
        <v>6923</v>
      </c>
      <c r="B2302" t="s">
        <v>1256</v>
      </c>
      <c r="C2302" t="s">
        <v>394</v>
      </c>
      <c r="D2302">
        <v>1</v>
      </c>
      <c r="E2302">
        <v>0</v>
      </c>
      <c r="F2302">
        <v>15</v>
      </c>
      <c r="I2302" s="49"/>
      <c r="M2302" s="49"/>
      <c r="N2302" s="49"/>
      <c r="O2302" s="49"/>
      <c r="P2302">
        <v>7</v>
      </c>
      <c r="Q2302" t="s">
        <v>6924</v>
      </c>
      <c r="S2302" s="49"/>
      <c r="T2302" s="49"/>
      <c r="U2302" s="49"/>
      <c r="W2302" s="49"/>
      <c r="Z2302" s="49"/>
      <c r="AA2302" s="49"/>
      <c r="AB2302" s="49"/>
    </row>
    <row r="2303" spans="1:28" x14ac:dyDescent="0.25">
      <c r="A2303" t="s">
        <v>6925</v>
      </c>
      <c r="B2303" t="s">
        <v>1256</v>
      </c>
      <c r="C2303" t="s">
        <v>394</v>
      </c>
      <c r="D2303">
        <v>2</v>
      </c>
      <c r="E2303">
        <v>0</v>
      </c>
      <c r="F2303">
        <v>15</v>
      </c>
      <c r="I2303" s="49"/>
      <c r="M2303" s="49"/>
      <c r="N2303" s="49"/>
      <c r="O2303" s="49"/>
      <c r="P2303">
        <v>7</v>
      </c>
      <c r="Q2303" t="s">
        <v>6926</v>
      </c>
      <c r="S2303" s="49"/>
      <c r="T2303" s="49"/>
      <c r="U2303" s="49"/>
      <c r="W2303" s="49"/>
      <c r="Z2303" s="49"/>
      <c r="AA2303" s="49"/>
      <c r="AB2303" s="49"/>
    </row>
    <row r="2304" spans="1:28" x14ac:dyDescent="0.25">
      <c r="A2304" t="s">
        <v>6927</v>
      </c>
      <c r="B2304" t="s">
        <v>1256</v>
      </c>
      <c r="C2304" t="s">
        <v>403</v>
      </c>
      <c r="D2304">
        <v>1</v>
      </c>
      <c r="E2304">
        <v>0</v>
      </c>
      <c r="F2304">
        <v>8</v>
      </c>
      <c r="I2304" s="49"/>
      <c r="M2304" s="49"/>
      <c r="N2304" s="49"/>
      <c r="O2304" s="49"/>
      <c r="P2304">
        <v>7</v>
      </c>
      <c r="Q2304" t="s">
        <v>6928</v>
      </c>
      <c r="S2304" s="49"/>
      <c r="T2304" s="49"/>
      <c r="U2304" s="49"/>
      <c r="W2304" s="49"/>
      <c r="Z2304" s="49"/>
      <c r="AA2304" s="49"/>
      <c r="AB2304" s="49"/>
    </row>
    <row r="2305" spans="1:28" x14ac:dyDescent="0.25">
      <c r="A2305" t="s">
        <v>6929</v>
      </c>
      <c r="B2305" t="s">
        <v>1256</v>
      </c>
      <c r="C2305" t="s">
        <v>403</v>
      </c>
      <c r="D2305">
        <v>2</v>
      </c>
      <c r="E2305">
        <v>0</v>
      </c>
      <c r="F2305">
        <v>8</v>
      </c>
      <c r="I2305" s="49"/>
      <c r="M2305" s="49"/>
      <c r="N2305" s="49"/>
      <c r="O2305" s="49"/>
      <c r="P2305">
        <v>7</v>
      </c>
      <c r="Q2305" t="s">
        <v>6930</v>
      </c>
      <c r="S2305" s="49"/>
      <c r="T2305" s="49"/>
      <c r="U2305" s="49"/>
      <c r="W2305" s="49"/>
      <c r="Z2305" s="49"/>
      <c r="AA2305" s="49"/>
      <c r="AB2305" s="49"/>
    </row>
    <row r="2306" spans="1:28" x14ac:dyDescent="0.25">
      <c r="A2306" t="s">
        <v>6931</v>
      </c>
      <c r="B2306" t="s">
        <v>1256</v>
      </c>
      <c r="C2306" t="s">
        <v>1</v>
      </c>
      <c r="D2306">
        <v>1</v>
      </c>
      <c r="E2306">
        <v>150</v>
      </c>
      <c r="G2306">
        <v>70.199999999999989</v>
      </c>
      <c r="I2306" s="49"/>
      <c r="M2306" s="49"/>
      <c r="N2306" s="49"/>
      <c r="O2306" s="49" t="s">
        <v>6092</v>
      </c>
      <c r="P2306">
        <v>7</v>
      </c>
      <c r="Q2306" t="s">
        <v>6932</v>
      </c>
      <c r="S2306" s="49"/>
      <c r="T2306" s="49"/>
      <c r="U2306" s="49"/>
      <c r="W2306" s="49"/>
      <c r="Z2306" s="49"/>
      <c r="AA2306" s="49"/>
      <c r="AB2306" s="49"/>
    </row>
    <row r="2307" spans="1:28" x14ac:dyDescent="0.25">
      <c r="A2307" t="s">
        <v>6933</v>
      </c>
      <c r="B2307" t="s">
        <v>1256</v>
      </c>
      <c r="C2307" t="s">
        <v>1</v>
      </c>
      <c r="D2307">
        <v>2</v>
      </c>
      <c r="E2307">
        <v>150</v>
      </c>
      <c r="G2307">
        <v>64.800000000000011</v>
      </c>
      <c r="I2307" s="49"/>
      <c r="M2307" s="49"/>
      <c r="N2307" s="49"/>
      <c r="O2307" s="49"/>
      <c r="P2307">
        <v>7</v>
      </c>
      <c r="Q2307" t="s">
        <v>6934</v>
      </c>
      <c r="S2307" s="49"/>
      <c r="T2307" s="49"/>
      <c r="U2307" s="49"/>
      <c r="W2307" s="49"/>
      <c r="Z2307" s="49"/>
      <c r="AA2307" s="49"/>
      <c r="AB2307" s="49"/>
    </row>
    <row r="2308" spans="1:28" x14ac:dyDescent="0.25">
      <c r="A2308" t="s">
        <v>6935</v>
      </c>
      <c r="B2308" t="s">
        <v>1256</v>
      </c>
      <c r="C2308" t="s">
        <v>1</v>
      </c>
      <c r="D2308">
        <v>3</v>
      </c>
      <c r="E2308">
        <v>150</v>
      </c>
      <c r="G2308">
        <v>55.2</v>
      </c>
      <c r="I2308" s="49"/>
      <c r="M2308" s="49"/>
      <c r="N2308" s="49"/>
      <c r="O2308" s="49" t="s">
        <v>5448</v>
      </c>
      <c r="P2308">
        <v>7</v>
      </c>
      <c r="Q2308" t="s">
        <v>6936</v>
      </c>
      <c r="S2308" s="49"/>
      <c r="T2308" s="49"/>
      <c r="U2308" s="49"/>
      <c r="W2308" s="49"/>
      <c r="Z2308" s="49"/>
      <c r="AA2308" s="49"/>
      <c r="AB2308" s="49"/>
    </row>
    <row r="2309" spans="1:28" x14ac:dyDescent="0.25">
      <c r="A2309" t="s">
        <v>6937</v>
      </c>
      <c r="B2309" t="s">
        <v>1256</v>
      </c>
      <c r="C2309" t="s">
        <v>1</v>
      </c>
      <c r="D2309">
        <v>4</v>
      </c>
      <c r="E2309">
        <v>150</v>
      </c>
      <c r="G2309">
        <v>52.2</v>
      </c>
      <c r="I2309" s="49"/>
      <c r="M2309" s="49"/>
      <c r="N2309" s="49"/>
      <c r="O2309" s="49" t="s">
        <v>4848</v>
      </c>
      <c r="P2309">
        <v>7</v>
      </c>
      <c r="Q2309" t="s">
        <v>6938</v>
      </c>
      <c r="S2309" s="49"/>
      <c r="T2309" s="49"/>
      <c r="U2309" s="49"/>
      <c r="W2309" s="49"/>
      <c r="Z2309" s="49"/>
      <c r="AA2309" s="49"/>
      <c r="AB2309" s="49"/>
    </row>
    <row r="2310" spans="1:28" x14ac:dyDescent="0.25">
      <c r="A2310" t="s">
        <v>6939</v>
      </c>
      <c r="B2310" t="s">
        <v>1256</v>
      </c>
      <c r="C2310" t="s">
        <v>1</v>
      </c>
      <c r="D2310">
        <v>5</v>
      </c>
      <c r="E2310">
        <v>150</v>
      </c>
      <c r="G2310">
        <v>49.8</v>
      </c>
      <c r="I2310" s="49"/>
      <c r="M2310" s="49"/>
      <c r="N2310" s="49"/>
      <c r="O2310" s="49" t="s">
        <v>6856</v>
      </c>
      <c r="P2310">
        <v>7</v>
      </c>
      <c r="Q2310" t="s">
        <v>6940</v>
      </c>
      <c r="S2310" s="49"/>
      <c r="T2310" s="49"/>
      <c r="U2310" s="49"/>
      <c r="W2310" s="49"/>
      <c r="Z2310" s="49"/>
      <c r="AA2310" s="49"/>
      <c r="AB2310" s="49"/>
    </row>
    <row r="2311" spans="1:28" x14ac:dyDescent="0.25">
      <c r="A2311" t="s">
        <v>6941</v>
      </c>
      <c r="B2311" t="s">
        <v>1256</v>
      </c>
      <c r="C2311" t="s">
        <v>69</v>
      </c>
      <c r="D2311">
        <v>1</v>
      </c>
      <c r="E2311">
        <v>140</v>
      </c>
      <c r="F2311">
        <v>8</v>
      </c>
      <c r="I2311" s="49"/>
      <c r="J2311">
        <v>2</v>
      </c>
      <c r="K2311">
        <v>1</v>
      </c>
      <c r="L2311">
        <v>2</v>
      </c>
      <c r="M2311" s="49" t="s">
        <v>618</v>
      </c>
      <c r="N2311" s="49"/>
      <c r="O2311" s="49" t="s">
        <v>6942</v>
      </c>
      <c r="P2311">
        <v>7</v>
      </c>
      <c r="Q2311" t="s">
        <v>6943</v>
      </c>
      <c r="S2311" s="49"/>
      <c r="T2311" s="49"/>
      <c r="U2311" s="49"/>
      <c r="W2311" s="49"/>
      <c r="Z2311" s="49"/>
      <c r="AA2311" s="49"/>
      <c r="AB2311" s="49"/>
    </row>
    <row r="2312" spans="1:28" x14ac:dyDescent="0.25">
      <c r="A2312" t="s">
        <v>6944</v>
      </c>
      <c r="B2312" t="s">
        <v>1256</v>
      </c>
      <c r="C2312" t="s">
        <v>69</v>
      </c>
      <c r="D2312">
        <v>2</v>
      </c>
      <c r="E2312">
        <v>160</v>
      </c>
      <c r="F2312">
        <v>7</v>
      </c>
      <c r="I2312" s="49"/>
      <c r="J2312">
        <v>2</v>
      </c>
      <c r="K2312">
        <v>1</v>
      </c>
      <c r="L2312">
        <v>2</v>
      </c>
      <c r="M2312" s="49" t="s">
        <v>1745</v>
      </c>
      <c r="N2312" s="49"/>
      <c r="O2312" s="49" t="s">
        <v>6945</v>
      </c>
      <c r="P2312">
        <v>7</v>
      </c>
      <c r="Q2312" t="s">
        <v>6946</v>
      </c>
      <c r="S2312" s="49"/>
      <c r="T2312" s="49"/>
      <c r="U2312" s="49"/>
      <c r="W2312" s="49"/>
      <c r="Z2312" s="49"/>
      <c r="AA2312" s="49"/>
      <c r="AB2312" s="49"/>
    </row>
    <row r="2313" spans="1:28" x14ac:dyDescent="0.25">
      <c r="A2313" t="s">
        <v>6947</v>
      </c>
      <c r="B2313" t="s">
        <v>1256</v>
      </c>
      <c r="C2313" t="s">
        <v>69</v>
      </c>
      <c r="D2313">
        <v>3</v>
      </c>
      <c r="E2313">
        <v>160</v>
      </c>
      <c r="F2313">
        <v>6</v>
      </c>
      <c r="I2313" s="49"/>
      <c r="J2313">
        <v>2</v>
      </c>
      <c r="K2313">
        <v>1</v>
      </c>
      <c r="L2313">
        <v>2</v>
      </c>
      <c r="M2313" s="49" t="s">
        <v>1745</v>
      </c>
      <c r="N2313" s="49"/>
      <c r="O2313" s="49" t="s">
        <v>6945</v>
      </c>
      <c r="P2313">
        <v>7</v>
      </c>
      <c r="Q2313" t="s">
        <v>6948</v>
      </c>
      <c r="S2313" s="49"/>
      <c r="T2313" s="49"/>
      <c r="U2313" s="49"/>
      <c r="W2313" s="49"/>
      <c r="Z2313" s="49"/>
      <c r="AA2313" s="49"/>
      <c r="AB2313" s="49"/>
    </row>
    <row r="2314" spans="1:28" x14ac:dyDescent="0.25">
      <c r="A2314" t="s">
        <v>6949</v>
      </c>
      <c r="B2314" t="s">
        <v>1256</v>
      </c>
      <c r="C2314" t="s">
        <v>69</v>
      </c>
      <c r="D2314">
        <v>4</v>
      </c>
      <c r="E2314">
        <v>160</v>
      </c>
      <c r="F2314">
        <v>5</v>
      </c>
      <c r="I2314" s="49"/>
      <c r="J2314">
        <v>2</v>
      </c>
      <c r="K2314">
        <v>1</v>
      </c>
      <c r="L2314">
        <v>2</v>
      </c>
      <c r="M2314" s="49" t="s">
        <v>618</v>
      </c>
      <c r="N2314" s="49"/>
      <c r="O2314" s="49" t="s">
        <v>6942</v>
      </c>
      <c r="P2314">
        <v>7</v>
      </c>
      <c r="Q2314" t="s">
        <v>6950</v>
      </c>
      <c r="S2314" s="49"/>
      <c r="T2314" s="49"/>
      <c r="U2314" s="49"/>
      <c r="W2314" s="49"/>
      <c r="Z2314" s="49"/>
      <c r="AA2314" s="49"/>
      <c r="AB2314" s="49"/>
    </row>
    <row r="2315" spans="1:28" x14ac:dyDescent="0.25">
      <c r="A2315" t="s">
        <v>6951</v>
      </c>
      <c r="B2315" t="s">
        <v>1256</v>
      </c>
      <c r="C2315" t="s">
        <v>24</v>
      </c>
      <c r="D2315">
        <v>1</v>
      </c>
      <c r="E2315">
        <v>0</v>
      </c>
      <c r="F2315">
        <v>8</v>
      </c>
      <c r="I2315" s="49"/>
      <c r="J2315">
        <v>2</v>
      </c>
      <c r="K2315">
        <v>2</v>
      </c>
      <c r="L2315">
        <v>1</v>
      </c>
      <c r="M2315" s="49" t="s">
        <v>1745</v>
      </c>
      <c r="N2315" s="49"/>
      <c r="O2315" s="49" t="s">
        <v>6952</v>
      </c>
      <c r="P2315">
        <v>7</v>
      </c>
      <c r="Q2315" t="s">
        <v>6953</v>
      </c>
      <c r="S2315" s="49"/>
      <c r="T2315" s="49"/>
      <c r="U2315" s="49"/>
      <c r="W2315" s="49"/>
      <c r="Z2315" s="49"/>
      <c r="AA2315" s="49"/>
      <c r="AB2315" s="49"/>
    </row>
    <row r="2316" spans="1:28" x14ac:dyDescent="0.25">
      <c r="A2316" t="s">
        <v>6954</v>
      </c>
      <c r="B2316" t="s">
        <v>1256</v>
      </c>
      <c r="C2316" t="s">
        <v>24</v>
      </c>
      <c r="D2316">
        <v>2</v>
      </c>
      <c r="E2316">
        <v>0</v>
      </c>
      <c r="F2316">
        <v>8</v>
      </c>
      <c r="I2316" s="49"/>
      <c r="J2316">
        <v>2</v>
      </c>
      <c r="K2316">
        <v>2</v>
      </c>
      <c r="L2316">
        <v>1</v>
      </c>
      <c r="M2316" s="49" t="s">
        <v>1745</v>
      </c>
      <c r="N2316" s="49"/>
      <c r="O2316" s="49" t="s">
        <v>6952</v>
      </c>
      <c r="P2316">
        <v>7</v>
      </c>
      <c r="Q2316" t="s">
        <v>6955</v>
      </c>
      <c r="S2316" s="49"/>
      <c r="T2316" s="49"/>
      <c r="U2316" s="49"/>
      <c r="W2316" s="49"/>
      <c r="Z2316" s="49"/>
      <c r="AA2316" s="49"/>
      <c r="AB2316" s="49"/>
    </row>
    <row r="2317" spans="1:28" x14ac:dyDescent="0.25">
      <c r="A2317" t="s">
        <v>6956</v>
      </c>
      <c r="B2317" t="s">
        <v>1256</v>
      </c>
      <c r="C2317" t="s">
        <v>24</v>
      </c>
      <c r="D2317">
        <v>3</v>
      </c>
      <c r="E2317">
        <v>0</v>
      </c>
      <c r="F2317">
        <v>8</v>
      </c>
      <c r="I2317" s="49"/>
      <c r="J2317">
        <v>2</v>
      </c>
      <c r="K2317">
        <v>2</v>
      </c>
      <c r="L2317">
        <v>1</v>
      </c>
      <c r="M2317" s="49" t="s">
        <v>1745</v>
      </c>
      <c r="N2317" s="49"/>
      <c r="O2317" s="49" t="s">
        <v>6952</v>
      </c>
      <c r="P2317">
        <v>7</v>
      </c>
      <c r="Q2317" t="s">
        <v>6957</v>
      </c>
      <c r="S2317" s="49"/>
      <c r="T2317" s="49"/>
      <c r="U2317" s="49"/>
      <c r="W2317" s="49"/>
      <c r="Z2317" s="49"/>
      <c r="AA2317" s="49"/>
      <c r="AB2317" s="49"/>
    </row>
    <row r="2318" spans="1:28" x14ac:dyDescent="0.25">
      <c r="A2318" t="s">
        <v>6958</v>
      </c>
      <c r="B2318" t="s">
        <v>1256</v>
      </c>
      <c r="C2318" t="s">
        <v>96</v>
      </c>
      <c r="D2318">
        <v>1</v>
      </c>
      <c r="E2318">
        <v>35</v>
      </c>
      <c r="F2318">
        <v>5</v>
      </c>
      <c r="I2318" s="49"/>
      <c r="M2318" s="49"/>
      <c r="N2318" s="49"/>
      <c r="O2318" s="49" t="s">
        <v>6959</v>
      </c>
      <c r="P2318">
        <v>7</v>
      </c>
      <c r="Q2318" t="s">
        <v>6960</v>
      </c>
      <c r="S2318" s="49"/>
      <c r="T2318" s="49"/>
      <c r="U2318" s="49"/>
      <c r="W2318" s="49"/>
      <c r="Z2318" s="49"/>
      <c r="AA2318" s="49"/>
      <c r="AB2318" s="49"/>
    </row>
    <row r="2319" spans="1:28" x14ac:dyDescent="0.25">
      <c r="A2319" t="s">
        <v>6961</v>
      </c>
      <c r="B2319" t="s">
        <v>1256</v>
      </c>
      <c r="C2319" t="s">
        <v>96</v>
      </c>
      <c r="D2319">
        <v>2</v>
      </c>
      <c r="E2319">
        <v>35</v>
      </c>
      <c r="F2319">
        <v>5</v>
      </c>
      <c r="I2319" s="49"/>
      <c r="K2319">
        <v>2</v>
      </c>
      <c r="L2319">
        <v>2</v>
      </c>
      <c r="M2319" s="49" t="s">
        <v>1745</v>
      </c>
      <c r="N2319" s="49"/>
      <c r="O2319" s="49" t="s">
        <v>6962</v>
      </c>
      <c r="P2319">
        <v>7</v>
      </c>
      <c r="Q2319" t="s">
        <v>6963</v>
      </c>
      <c r="S2319" s="49"/>
      <c r="T2319" s="49"/>
      <c r="U2319" s="49"/>
      <c r="W2319" s="49"/>
      <c r="Z2319" s="49"/>
      <c r="AA2319" s="49"/>
      <c r="AB2319" s="49"/>
    </row>
    <row r="2320" spans="1:28" x14ac:dyDescent="0.25">
      <c r="A2320" t="s">
        <v>6964</v>
      </c>
      <c r="B2320" t="s">
        <v>1256</v>
      </c>
      <c r="C2320" t="s">
        <v>96</v>
      </c>
      <c r="D2320">
        <v>3</v>
      </c>
      <c r="E2320">
        <v>35</v>
      </c>
      <c r="F2320">
        <v>5</v>
      </c>
      <c r="I2320" s="49"/>
      <c r="K2320">
        <v>2</v>
      </c>
      <c r="L2320">
        <v>2</v>
      </c>
      <c r="M2320" s="49" t="s">
        <v>1745</v>
      </c>
      <c r="N2320" s="49"/>
      <c r="O2320" s="49" t="s">
        <v>6962</v>
      </c>
      <c r="P2320">
        <v>7</v>
      </c>
      <c r="Q2320" t="s">
        <v>6965</v>
      </c>
      <c r="S2320" s="49"/>
      <c r="T2320" s="49"/>
      <c r="U2320" s="49"/>
      <c r="W2320" s="49"/>
      <c r="Z2320" s="49"/>
      <c r="AA2320" s="49"/>
      <c r="AB2320" s="49"/>
    </row>
    <row r="2321" spans="1:28" x14ac:dyDescent="0.25">
      <c r="A2321" t="s">
        <v>6966</v>
      </c>
      <c r="B2321" t="s">
        <v>1256</v>
      </c>
      <c r="C2321" t="s">
        <v>96</v>
      </c>
      <c r="D2321">
        <v>4</v>
      </c>
      <c r="E2321">
        <v>35</v>
      </c>
      <c r="F2321">
        <v>5</v>
      </c>
      <c r="I2321" s="49"/>
      <c r="K2321">
        <v>2</v>
      </c>
      <c r="L2321">
        <v>2</v>
      </c>
      <c r="M2321" s="49" t="s">
        <v>1745</v>
      </c>
      <c r="N2321" s="49"/>
      <c r="O2321" s="49" t="s">
        <v>6962</v>
      </c>
      <c r="P2321">
        <v>7</v>
      </c>
      <c r="Q2321" t="s">
        <v>6967</v>
      </c>
      <c r="S2321" s="49"/>
      <c r="T2321" s="49"/>
      <c r="U2321" s="49"/>
      <c r="W2321" s="49"/>
      <c r="Z2321" s="49"/>
      <c r="AA2321" s="49"/>
      <c r="AB2321" s="49"/>
    </row>
    <row r="2322" spans="1:28" x14ac:dyDescent="0.25">
      <c r="A2322" t="s">
        <v>6968</v>
      </c>
      <c r="B2322" t="s">
        <v>1256</v>
      </c>
      <c r="C2322" t="s">
        <v>217</v>
      </c>
      <c r="D2322">
        <v>1</v>
      </c>
      <c r="E2322">
        <v>20</v>
      </c>
      <c r="F2322">
        <v>12</v>
      </c>
      <c r="I2322" s="49"/>
      <c r="J2322">
        <v>3</v>
      </c>
      <c r="K2322">
        <v>1</v>
      </c>
      <c r="L2322">
        <v>3</v>
      </c>
      <c r="M2322" s="49" t="s">
        <v>618</v>
      </c>
      <c r="N2322" s="49"/>
      <c r="O2322" s="49" t="s">
        <v>2196</v>
      </c>
      <c r="P2322">
        <v>7</v>
      </c>
      <c r="Q2322" t="s">
        <v>6969</v>
      </c>
      <c r="S2322" s="49"/>
      <c r="T2322" s="49"/>
      <c r="U2322" s="49"/>
      <c r="W2322" s="49"/>
      <c r="Z2322" s="49"/>
      <c r="AA2322" s="49"/>
      <c r="AB2322" s="49"/>
    </row>
    <row r="2323" spans="1:28" x14ac:dyDescent="0.25">
      <c r="A2323" t="s">
        <v>6970</v>
      </c>
      <c r="B2323" t="s">
        <v>1256</v>
      </c>
      <c r="C2323" t="s">
        <v>217</v>
      </c>
      <c r="D2323">
        <v>2</v>
      </c>
      <c r="E2323">
        <v>25</v>
      </c>
      <c r="F2323">
        <v>10</v>
      </c>
      <c r="I2323" s="49"/>
      <c r="J2323">
        <v>3</v>
      </c>
      <c r="K2323">
        <v>1</v>
      </c>
      <c r="L2323">
        <v>3</v>
      </c>
      <c r="M2323" s="49" t="s">
        <v>1745</v>
      </c>
      <c r="N2323" s="49"/>
      <c r="O2323" s="49" t="s">
        <v>6971</v>
      </c>
      <c r="P2323">
        <v>7</v>
      </c>
      <c r="Q2323" t="s">
        <v>6972</v>
      </c>
      <c r="S2323" s="49"/>
      <c r="T2323" s="49"/>
      <c r="U2323" s="49"/>
      <c r="W2323" s="49"/>
      <c r="Z2323" s="49"/>
      <c r="AA2323" s="49"/>
      <c r="AB2323" s="49"/>
    </row>
    <row r="2324" spans="1:28" x14ac:dyDescent="0.25">
      <c r="A2324" t="s">
        <v>6973</v>
      </c>
      <c r="B2324" t="s">
        <v>1256</v>
      </c>
      <c r="C2324" t="s">
        <v>217</v>
      </c>
      <c r="D2324">
        <v>3</v>
      </c>
      <c r="E2324">
        <v>22.5</v>
      </c>
      <c r="F2324">
        <v>11</v>
      </c>
      <c r="I2324" s="49"/>
      <c r="J2324">
        <v>3</v>
      </c>
      <c r="K2324">
        <v>1</v>
      </c>
      <c r="L2324">
        <v>3</v>
      </c>
      <c r="M2324" s="49" t="s">
        <v>1745</v>
      </c>
      <c r="N2324" s="49"/>
      <c r="O2324" s="49" t="s">
        <v>6974</v>
      </c>
      <c r="P2324">
        <v>7</v>
      </c>
      <c r="Q2324" t="s">
        <v>6975</v>
      </c>
      <c r="S2324" s="49"/>
      <c r="T2324" s="49"/>
      <c r="U2324" s="49"/>
      <c r="W2324" s="49"/>
      <c r="Z2324" s="49"/>
      <c r="AA2324" s="49"/>
      <c r="AB2324" s="49"/>
    </row>
    <row r="2325" spans="1:28" x14ac:dyDescent="0.25">
      <c r="A2325" t="s">
        <v>6976</v>
      </c>
      <c r="B2325" t="s">
        <v>1256</v>
      </c>
      <c r="C2325" t="s">
        <v>217</v>
      </c>
      <c r="D2325">
        <v>4</v>
      </c>
      <c r="E2325">
        <v>22.5</v>
      </c>
      <c r="F2325">
        <v>10</v>
      </c>
      <c r="I2325" s="49"/>
      <c r="J2325">
        <v>3</v>
      </c>
      <c r="K2325">
        <v>1</v>
      </c>
      <c r="L2325">
        <v>3</v>
      </c>
      <c r="M2325" s="49" t="s">
        <v>1745</v>
      </c>
      <c r="N2325" s="49"/>
      <c r="O2325" s="49" t="s">
        <v>6974</v>
      </c>
      <c r="P2325">
        <v>7</v>
      </c>
      <c r="Q2325" t="s">
        <v>6977</v>
      </c>
      <c r="S2325" s="49"/>
      <c r="T2325" s="49"/>
      <c r="U2325" s="49"/>
      <c r="W2325" s="49"/>
      <c r="Z2325" s="49"/>
      <c r="AA2325" s="49"/>
      <c r="AB2325" s="49"/>
    </row>
    <row r="2326" spans="1:28" x14ac:dyDescent="0.25">
      <c r="A2326" t="s">
        <v>6978</v>
      </c>
      <c r="B2326" t="s">
        <v>1256</v>
      </c>
      <c r="C2326" t="s">
        <v>339</v>
      </c>
      <c r="D2326">
        <v>1</v>
      </c>
      <c r="E2326">
        <v>50</v>
      </c>
      <c r="G2326">
        <v>73.8</v>
      </c>
      <c r="I2326" s="49"/>
      <c r="M2326" s="49"/>
      <c r="N2326" s="49"/>
      <c r="O2326" s="49" t="s">
        <v>6979</v>
      </c>
      <c r="P2326">
        <v>7</v>
      </c>
      <c r="Q2326" t="s">
        <v>6980</v>
      </c>
      <c r="S2326" s="49"/>
      <c r="T2326" s="49"/>
      <c r="U2326" s="49"/>
      <c r="W2326" s="49"/>
      <c r="Z2326" s="49"/>
      <c r="AA2326" s="49"/>
      <c r="AB2326" s="49"/>
    </row>
    <row r="2327" spans="1:28" x14ac:dyDescent="0.25">
      <c r="A2327" t="s">
        <v>6981</v>
      </c>
      <c r="B2327" t="s">
        <v>1256</v>
      </c>
      <c r="C2327" t="s">
        <v>339</v>
      </c>
      <c r="D2327">
        <v>2</v>
      </c>
      <c r="E2327">
        <v>50</v>
      </c>
      <c r="G2327">
        <v>61.800000000000004</v>
      </c>
      <c r="I2327" s="49"/>
      <c r="M2327" s="49"/>
      <c r="N2327" s="49"/>
      <c r="O2327" s="49" t="s">
        <v>6982</v>
      </c>
      <c r="P2327">
        <v>7</v>
      </c>
      <c r="Q2327" t="s">
        <v>6983</v>
      </c>
      <c r="S2327" s="49"/>
      <c r="T2327" s="49"/>
      <c r="U2327" s="49"/>
      <c r="W2327" s="49"/>
      <c r="Z2327" s="49"/>
      <c r="AA2327" s="49"/>
      <c r="AB2327" s="49"/>
    </row>
    <row r="2328" spans="1:28" x14ac:dyDescent="0.25">
      <c r="A2328" t="s">
        <v>6984</v>
      </c>
      <c r="B2328" t="s">
        <v>1256</v>
      </c>
      <c r="C2328" t="s">
        <v>339</v>
      </c>
      <c r="D2328">
        <v>3</v>
      </c>
      <c r="E2328">
        <v>50</v>
      </c>
      <c r="G2328">
        <v>52.2</v>
      </c>
      <c r="I2328" s="49"/>
      <c r="M2328" s="49"/>
      <c r="N2328" s="49"/>
      <c r="O2328" s="49" t="s">
        <v>4848</v>
      </c>
      <c r="P2328">
        <v>7</v>
      </c>
      <c r="Q2328" t="s">
        <v>6985</v>
      </c>
      <c r="S2328" s="49"/>
      <c r="T2328" s="49"/>
      <c r="U2328" s="49"/>
      <c r="W2328" s="49"/>
      <c r="Z2328" s="49"/>
      <c r="AA2328" s="49"/>
      <c r="AB2328" s="49"/>
    </row>
    <row r="2329" spans="1:28" x14ac:dyDescent="0.25">
      <c r="A2329" t="s">
        <v>6986</v>
      </c>
      <c r="B2329" t="s">
        <v>1256</v>
      </c>
      <c r="C2329" t="s">
        <v>334</v>
      </c>
      <c r="D2329">
        <v>1</v>
      </c>
      <c r="E2329">
        <v>0</v>
      </c>
      <c r="G2329">
        <v>54</v>
      </c>
      <c r="I2329" s="49"/>
      <c r="M2329" s="49"/>
      <c r="N2329" s="49"/>
      <c r="O2329" s="49"/>
      <c r="P2329">
        <v>7</v>
      </c>
      <c r="Q2329" t="s">
        <v>6987</v>
      </c>
      <c r="S2329" s="49"/>
      <c r="T2329" s="49"/>
      <c r="U2329" s="49"/>
      <c r="W2329" s="49"/>
      <c r="Z2329" s="49"/>
      <c r="AA2329" s="49"/>
      <c r="AB2329" s="49"/>
    </row>
    <row r="2330" spans="1:28" x14ac:dyDescent="0.25">
      <c r="A2330" t="s">
        <v>6988</v>
      </c>
      <c r="B2330" t="s">
        <v>1256</v>
      </c>
      <c r="C2330" t="s">
        <v>334</v>
      </c>
      <c r="D2330">
        <v>2</v>
      </c>
      <c r="E2330">
        <v>0</v>
      </c>
      <c r="G2330">
        <v>54</v>
      </c>
      <c r="I2330" s="49"/>
      <c r="M2330" s="49"/>
      <c r="N2330" s="49"/>
      <c r="O2330" s="49"/>
      <c r="P2330">
        <v>7</v>
      </c>
      <c r="Q2330" t="s">
        <v>6989</v>
      </c>
      <c r="S2330" s="49"/>
      <c r="T2330" s="49"/>
      <c r="U2330" s="49"/>
      <c r="W2330" s="49"/>
      <c r="Z2330" s="49"/>
      <c r="AA2330" s="49"/>
      <c r="AB2330" s="49"/>
    </row>
    <row r="2331" spans="1:28" x14ac:dyDescent="0.25">
      <c r="A2331" t="s">
        <v>6990</v>
      </c>
      <c r="B2331" t="s">
        <v>1256</v>
      </c>
      <c r="C2331" t="s">
        <v>356</v>
      </c>
      <c r="D2331">
        <v>1</v>
      </c>
      <c r="G2331">
        <v>470</v>
      </c>
      <c r="H2331">
        <v>2</v>
      </c>
      <c r="I2331" s="49" t="s">
        <v>3957</v>
      </c>
      <c r="M2331" s="49"/>
      <c r="N2331" s="49"/>
      <c r="O2331" s="49" t="s">
        <v>6920</v>
      </c>
      <c r="P2331">
        <v>7</v>
      </c>
      <c r="Q2331" t="s">
        <v>1259</v>
      </c>
      <c r="S2331" s="49"/>
      <c r="T2331" s="49"/>
      <c r="U2331" s="49"/>
      <c r="W2331" s="49"/>
      <c r="Z2331" s="49"/>
      <c r="AA2331" s="49"/>
      <c r="AB2331" s="49"/>
    </row>
    <row r="2332" spans="1:28" x14ac:dyDescent="0.25">
      <c r="A2332" t="s">
        <v>6991</v>
      </c>
      <c r="B2332" t="s">
        <v>1260</v>
      </c>
      <c r="C2332" t="s">
        <v>363</v>
      </c>
      <c r="D2332">
        <v>1</v>
      </c>
      <c r="G2332">
        <v>360</v>
      </c>
      <c r="H2332">
        <v>0.68</v>
      </c>
      <c r="I2332" s="49" t="s">
        <v>3957</v>
      </c>
      <c r="M2332" s="49"/>
      <c r="N2332" s="49"/>
      <c r="O2332" s="49" t="s">
        <v>6992</v>
      </c>
      <c r="P2332">
        <v>7</v>
      </c>
      <c r="Q2332" t="s">
        <v>1262</v>
      </c>
      <c r="S2332" s="49"/>
      <c r="T2332" s="49"/>
      <c r="U2332" s="49"/>
      <c r="W2332" s="49"/>
      <c r="Z2332" s="49"/>
      <c r="AA2332" s="49"/>
      <c r="AB2332" s="49"/>
    </row>
    <row r="2333" spans="1:28" x14ac:dyDescent="0.25">
      <c r="A2333" t="s">
        <v>6993</v>
      </c>
      <c r="B2333" t="s">
        <v>1260</v>
      </c>
      <c r="C2333" t="s">
        <v>394</v>
      </c>
      <c r="D2333">
        <v>1</v>
      </c>
      <c r="E2333">
        <v>0</v>
      </c>
      <c r="F2333">
        <v>12</v>
      </c>
      <c r="I2333" s="49"/>
      <c r="M2333" s="49"/>
      <c r="N2333" s="49"/>
      <c r="O2333" s="49"/>
      <c r="P2333">
        <v>7</v>
      </c>
      <c r="Q2333" t="s">
        <v>6994</v>
      </c>
      <c r="S2333" s="49"/>
      <c r="T2333" s="49"/>
      <c r="U2333" s="49"/>
      <c r="W2333" s="49"/>
      <c r="Z2333" s="49"/>
      <c r="AA2333" s="49"/>
      <c r="AB2333" s="49"/>
    </row>
    <row r="2334" spans="1:28" x14ac:dyDescent="0.25">
      <c r="A2334" t="s">
        <v>6995</v>
      </c>
      <c r="B2334" t="s">
        <v>1260</v>
      </c>
      <c r="C2334" t="s">
        <v>394</v>
      </c>
      <c r="D2334">
        <v>2</v>
      </c>
      <c r="E2334">
        <v>0</v>
      </c>
      <c r="F2334">
        <v>12</v>
      </c>
      <c r="I2334" s="49"/>
      <c r="M2334" s="49"/>
      <c r="N2334" s="49"/>
      <c r="O2334" s="49"/>
      <c r="P2334">
        <v>7</v>
      </c>
      <c r="Q2334" t="s">
        <v>6996</v>
      </c>
      <c r="S2334" s="49"/>
      <c r="T2334" s="49"/>
      <c r="U2334" s="49"/>
      <c r="W2334" s="49"/>
      <c r="Z2334" s="49"/>
      <c r="AA2334" s="49"/>
      <c r="AB2334" s="49"/>
    </row>
    <row r="2335" spans="1:28" x14ac:dyDescent="0.25">
      <c r="A2335" t="s">
        <v>6997</v>
      </c>
      <c r="B2335" t="s">
        <v>1260</v>
      </c>
      <c r="C2335" t="s">
        <v>403</v>
      </c>
      <c r="D2335">
        <v>1</v>
      </c>
      <c r="E2335">
        <v>0</v>
      </c>
      <c r="F2335">
        <v>8</v>
      </c>
      <c r="I2335" s="49"/>
      <c r="M2335" s="49"/>
      <c r="N2335" s="49"/>
      <c r="O2335" s="49"/>
      <c r="P2335">
        <v>7</v>
      </c>
      <c r="Q2335" t="s">
        <v>6998</v>
      </c>
      <c r="S2335" s="49"/>
      <c r="T2335" s="49"/>
      <c r="U2335" s="49"/>
      <c r="W2335" s="49"/>
      <c r="Z2335" s="49"/>
      <c r="AA2335" s="49"/>
      <c r="AB2335" s="49"/>
    </row>
    <row r="2336" spans="1:28" x14ac:dyDescent="0.25">
      <c r="A2336" t="s">
        <v>6999</v>
      </c>
      <c r="B2336" t="s">
        <v>1260</v>
      </c>
      <c r="C2336" t="s">
        <v>403</v>
      </c>
      <c r="D2336">
        <v>2</v>
      </c>
      <c r="E2336">
        <v>0</v>
      </c>
      <c r="F2336">
        <v>8</v>
      </c>
      <c r="I2336" s="49"/>
      <c r="M2336" s="49"/>
      <c r="N2336" s="49"/>
      <c r="O2336" s="49"/>
      <c r="P2336">
        <v>7</v>
      </c>
      <c r="Q2336" t="s">
        <v>7000</v>
      </c>
      <c r="S2336" s="49"/>
      <c r="T2336" s="49"/>
      <c r="U2336" s="49"/>
      <c r="W2336" s="49"/>
      <c r="Z2336" s="49"/>
      <c r="AA2336" s="49"/>
      <c r="AB2336" s="49"/>
    </row>
    <row r="2337" spans="1:28" x14ac:dyDescent="0.25">
      <c r="A2337" t="s">
        <v>7001</v>
      </c>
      <c r="B2337" t="s">
        <v>1260</v>
      </c>
      <c r="C2337" t="s">
        <v>147</v>
      </c>
      <c r="D2337">
        <v>1</v>
      </c>
      <c r="E2337">
        <v>130</v>
      </c>
      <c r="F2337">
        <v>8</v>
      </c>
      <c r="I2337" s="49"/>
      <c r="J2337">
        <v>3</v>
      </c>
      <c r="K2337">
        <v>1</v>
      </c>
      <c r="L2337">
        <v>1</v>
      </c>
      <c r="M2337" s="49" t="s">
        <v>618</v>
      </c>
      <c r="N2337" s="49"/>
      <c r="O2337" s="49" t="s">
        <v>2598</v>
      </c>
      <c r="P2337">
        <v>7</v>
      </c>
      <c r="Q2337" t="s">
        <v>7002</v>
      </c>
      <c r="S2337" s="49"/>
      <c r="T2337" s="49"/>
      <c r="U2337" s="49"/>
      <c r="W2337" s="49"/>
      <c r="Z2337" s="49"/>
      <c r="AA2337" s="49"/>
      <c r="AB2337" s="49"/>
    </row>
    <row r="2338" spans="1:28" x14ac:dyDescent="0.25">
      <c r="A2338" t="s">
        <v>7003</v>
      </c>
      <c r="B2338" t="s">
        <v>1260</v>
      </c>
      <c r="C2338" t="s">
        <v>147</v>
      </c>
      <c r="D2338">
        <v>2</v>
      </c>
      <c r="E2338">
        <v>140</v>
      </c>
      <c r="F2338">
        <v>8</v>
      </c>
      <c r="I2338" s="49"/>
      <c r="J2338">
        <v>3</v>
      </c>
      <c r="K2338">
        <v>1</v>
      </c>
      <c r="L2338">
        <v>1</v>
      </c>
      <c r="M2338" s="49" t="s">
        <v>618</v>
      </c>
      <c r="N2338" s="49"/>
      <c r="O2338" s="49" t="s">
        <v>2598</v>
      </c>
      <c r="P2338">
        <v>7</v>
      </c>
      <c r="Q2338" t="s">
        <v>7004</v>
      </c>
      <c r="S2338" s="49"/>
      <c r="T2338" s="49"/>
      <c r="U2338" s="49"/>
      <c r="W2338" s="49"/>
      <c r="Z2338" s="49"/>
      <c r="AA2338" s="49"/>
      <c r="AB2338" s="49"/>
    </row>
    <row r="2339" spans="1:28" x14ac:dyDescent="0.25">
      <c r="A2339" t="s">
        <v>7005</v>
      </c>
      <c r="B2339" t="s">
        <v>1260</v>
      </c>
      <c r="C2339" t="s">
        <v>147</v>
      </c>
      <c r="D2339">
        <v>3</v>
      </c>
      <c r="E2339">
        <v>150</v>
      </c>
      <c r="F2339">
        <v>6.5</v>
      </c>
      <c r="I2339" s="49"/>
      <c r="J2339">
        <v>3</v>
      </c>
      <c r="K2339">
        <v>1</v>
      </c>
      <c r="L2339">
        <v>1</v>
      </c>
      <c r="M2339" s="49" t="s">
        <v>1745</v>
      </c>
      <c r="N2339" s="49"/>
      <c r="O2339" s="49" t="s">
        <v>7006</v>
      </c>
      <c r="P2339">
        <v>7</v>
      </c>
      <c r="Q2339" t="s">
        <v>7007</v>
      </c>
      <c r="S2339" s="49"/>
      <c r="T2339" s="49"/>
      <c r="U2339" s="49"/>
      <c r="W2339" s="49"/>
      <c r="Z2339" s="49"/>
      <c r="AA2339" s="49"/>
      <c r="AB2339" s="49"/>
    </row>
    <row r="2340" spans="1:28" x14ac:dyDescent="0.25">
      <c r="A2340" t="s">
        <v>7008</v>
      </c>
      <c r="B2340" t="s">
        <v>1260</v>
      </c>
      <c r="C2340" t="s">
        <v>147</v>
      </c>
      <c r="D2340">
        <v>4</v>
      </c>
      <c r="E2340">
        <v>150</v>
      </c>
      <c r="F2340">
        <v>5</v>
      </c>
      <c r="I2340" s="49"/>
      <c r="J2340">
        <v>3</v>
      </c>
      <c r="K2340">
        <v>1</v>
      </c>
      <c r="L2340">
        <v>1</v>
      </c>
      <c r="M2340" s="49" t="s">
        <v>1745</v>
      </c>
      <c r="N2340" s="49"/>
      <c r="O2340" s="49" t="s">
        <v>7006</v>
      </c>
      <c r="P2340">
        <v>7</v>
      </c>
      <c r="Q2340" t="s">
        <v>7009</v>
      </c>
      <c r="S2340" s="49"/>
      <c r="T2340" s="49"/>
      <c r="U2340" s="49"/>
      <c r="W2340" s="49"/>
      <c r="Z2340" s="49"/>
      <c r="AA2340" s="49"/>
      <c r="AB2340" s="49"/>
    </row>
    <row r="2341" spans="1:28" x14ac:dyDescent="0.25">
      <c r="A2341" t="s">
        <v>7010</v>
      </c>
      <c r="B2341" t="s">
        <v>1260</v>
      </c>
      <c r="C2341" t="s">
        <v>181</v>
      </c>
      <c r="D2341">
        <v>1</v>
      </c>
      <c r="E2341">
        <v>110</v>
      </c>
      <c r="F2341">
        <v>12</v>
      </c>
      <c r="I2341" s="49"/>
      <c r="J2341">
        <v>2</v>
      </c>
      <c r="K2341">
        <v>1</v>
      </c>
      <c r="L2341">
        <v>2</v>
      </c>
      <c r="M2341" s="49" t="s">
        <v>1745</v>
      </c>
      <c r="N2341" s="49"/>
      <c r="O2341" s="49" t="s">
        <v>7011</v>
      </c>
      <c r="P2341">
        <v>7</v>
      </c>
      <c r="Q2341" t="s">
        <v>7012</v>
      </c>
      <c r="S2341" s="49"/>
      <c r="T2341" s="49"/>
      <c r="U2341" s="49"/>
      <c r="W2341" s="49"/>
      <c r="Z2341" s="49"/>
      <c r="AA2341" s="49"/>
      <c r="AB2341" s="49"/>
    </row>
    <row r="2342" spans="1:28" x14ac:dyDescent="0.25">
      <c r="A2342" t="s">
        <v>7013</v>
      </c>
      <c r="B2342" t="s">
        <v>1260</v>
      </c>
      <c r="C2342" t="s">
        <v>181</v>
      </c>
      <c r="D2342">
        <v>2</v>
      </c>
      <c r="E2342">
        <v>115</v>
      </c>
      <c r="F2342">
        <v>12</v>
      </c>
      <c r="I2342" s="49"/>
      <c r="J2342">
        <v>2</v>
      </c>
      <c r="K2342">
        <v>1</v>
      </c>
      <c r="L2342">
        <v>2</v>
      </c>
      <c r="M2342" s="49" t="s">
        <v>1745</v>
      </c>
      <c r="N2342" s="49"/>
      <c r="O2342" s="49" t="s">
        <v>7014</v>
      </c>
      <c r="P2342">
        <v>7</v>
      </c>
      <c r="Q2342" t="s">
        <v>7015</v>
      </c>
      <c r="S2342" s="49"/>
      <c r="T2342" s="49"/>
      <c r="U2342" s="49"/>
      <c r="W2342" s="49"/>
      <c r="Z2342" s="49"/>
      <c r="AA2342" s="49"/>
      <c r="AB2342" s="49"/>
    </row>
    <row r="2343" spans="1:28" x14ac:dyDescent="0.25">
      <c r="A2343" t="s">
        <v>7016</v>
      </c>
      <c r="B2343" t="s">
        <v>1260</v>
      </c>
      <c r="C2343" t="s">
        <v>181</v>
      </c>
      <c r="D2343">
        <v>3</v>
      </c>
      <c r="E2343">
        <v>120</v>
      </c>
      <c r="F2343">
        <v>11</v>
      </c>
      <c r="I2343" s="49"/>
      <c r="J2343">
        <v>2</v>
      </c>
      <c r="K2343">
        <v>1</v>
      </c>
      <c r="L2343">
        <v>2</v>
      </c>
      <c r="M2343" s="49" t="s">
        <v>610</v>
      </c>
      <c r="N2343" s="49"/>
      <c r="O2343" s="49" t="s">
        <v>7017</v>
      </c>
      <c r="P2343">
        <v>7</v>
      </c>
      <c r="Q2343" t="s">
        <v>7018</v>
      </c>
      <c r="S2343" s="49"/>
      <c r="T2343" s="49"/>
      <c r="U2343" s="49"/>
      <c r="W2343" s="49"/>
      <c r="Z2343" s="49"/>
      <c r="AA2343" s="49"/>
      <c r="AB2343" s="49"/>
    </row>
    <row r="2344" spans="1:28" x14ac:dyDescent="0.25">
      <c r="A2344" t="s">
        <v>7019</v>
      </c>
      <c r="B2344" t="s">
        <v>1260</v>
      </c>
      <c r="C2344" t="s">
        <v>181</v>
      </c>
      <c r="D2344">
        <v>4</v>
      </c>
      <c r="E2344">
        <v>125</v>
      </c>
      <c r="F2344">
        <v>9</v>
      </c>
      <c r="I2344" s="49"/>
      <c r="J2344">
        <v>2</v>
      </c>
      <c r="K2344">
        <v>1</v>
      </c>
      <c r="L2344">
        <v>2</v>
      </c>
      <c r="M2344" s="49" t="s">
        <v>610</v>
      </c>
      <c r="N2344" s="49"/>
      <c r="O2344" s="49" t="s">
        <v>7017</v>
      </c>
      <c r="P2344">
        <v>7</v>
      </c>
      <c r="Q2344" t="s">
        <v>7020</v>
      </c>
      <c r="S2344" s="49"/>
      <c r="T2344" s="49"/>
      <c r="U2344" s="49"/>
      <c r="W2344" s="49"/>
      <c r="Z2344" s="49"/>
      <c r="AA2344" s="49"/>
      <c r="AB2344" s="49"/>
    </row>
    <row r="2345" spans="1:28" x14ac:dyDescent="0.25">
      <c r="A2345" t="s">
        <v>7021</v>
      </c>
      <c r="B2345" t="s">
        <v>1260</v>
      </c>
      <c r="C2345" t="s">
        <v>195</v>
      </c>
      <c r="D2345">
        <v>1</v>
      </c>
      <c r="E2345">
        <v>12.5</v>
      </c>
      <c r="F2345">
        <v>12</v>
      </c>
      <c r="I2345" s="49"/>
      <c r="M2345" s="49"/>
      <c r="N2345" s="49"/>
      <c r="O2345" s="49" t="s">
        <v>7022</v>
      </c>
      <c r="P2345">
        <v>7</v>
      </c>
      <c r="Q2345" t="s">
        <v>7023</v>
      </c>
      <c r="S2345" s="49"/>
      <c r="T2345" s="49"/>
      <c r="U2345" s="49"/>
      <c r="W2345" s="49"/>
      <c r="Z2345" s="49"/>
      <c r="AA2345" s="49"/>
      <c r="AB2345" s="49"/>
    </row>
    <row r="2346" spans="1:28" x14ac:dyDescent="0.25">
      <c r="A2346" t="s">
        <v>7024</v>
      </c>
      <c r="B2346" t="s">
        <v>1260</v>
      </c>
      <c r="C2346" t="s">
        <v>195</v>
      </c>
      <c r="D2346">
        <v>2</v>
      </c>
      <c r="E2346">
        <v>22.5</v>
      </c>
      <c r="F2346">
        <v>15</v>
      </c>
      <c r="I2346" s="49"/>
      <c r="J2346">
        <v>2</v>
      </c>
      <c r="K2346">
        <v>2</v>
      </c>
      <c r="L2346">
        <v>2</v>
      </c>
      <c r="M2346" s="49" t="s">
        <v>618</v>
      </c>
      <c r="N2346" s="49"/>
      <c r="O2346" s="49" t="s">
        <v>7025</v>
      </c>
      <c r="P2346">
        <v>7</v>
      </c>
      <c r="Q2346" t="s">
        <v>7026</v>
      </c>
      <c r="S2346" s="49"/>
      <c r="T2346" s="49"/>
      <c r="U2346" s="49"/>
      <c r="W2346" s="49"/>
      <c r="Z2346" s="49"/>
      <c r="AA2346" s="49"/>
      <c r="AB2346" s="49"/>
    </row>
    <row r="2347" spans="1:28" x14ac:dyDescent="0.25">
      <c r="A2347" t="s">
        <v>7027</v>
      </c>
      <c r="B2347" t="s">
        <v>1260</v>
      </c>
      <c r="C2347" t="s">
        <v>195</v>
      </c>
      <c r="D2347">
        <v>3</v>
      </c>
      <c r="E2347">
        <v>27.5</v>
      </c>
      <c r="F2347">
        <v>15</v>
      </c>
      <c r="I2347" s="49"/>
      <c r="J2347">
        <v>2</v>
      </c>
      <c r="K2347">
        <v>2</v>
      </c>
      <c r="L2347">
        <v>2</v>
      </c>
      <c r="M2347" s="49" t="s">
        <v>1745</v>
      </c>
      <c r="N2347" s="49"/>
      <c r="O2347" s="49" t="s">
        <v>7028</v>
      </c>
      <c r="P2347">
        <v>7</v>
      </c>
      <c r="Q2347" t="s">
        <v>7029</v>
      </c>
      <c r="S2347" s="49"/>
      <c r="T2347" s="49"/>
      <c r="U2347" s="49"/>
      <c r="W2347" s="49"/>
      <c r="Z2347" s="49"/>
      <c r="AA2347" s="49"/>
      <c r="AB2347" s="49"/>
    </row>
    <row r="2348" spans="1:28" x14ac:dyDescent="0.25">
      <c r="A2348" t="s">
        <v>7030</v>
      </c>
      <c r="B2348" t="s">
        <v>1260</v>
      </c>
      <c r="C2348" t="s">
        <v>195</v>
      </c>
      <c r="D2348">
        <v>4</v>
      </c>
      <c r="E2348">
        <v>32.5</v>
      </c>
      <c r="F2348">
        <v>12</v>
      </c>
      <c r="I2348" s="49"/>
      <c r="J2348">
        <v>2</v>
      </c>
      <c r="K2348">
        <v>2</v>
      </c>
      <c r="L2348">
        <v>2</v>
      </c>
      <c r="M2348" s="49" t="s">
        <v>1745</v>
      </c>
      <c r="N2348" s="49"/>
      <c r="O2348" s="49" t="s">
        <v>7031</v>
      </c>
      <c r="P2348">
        <v>7</v>
      </c>
      <c r="Q2348" t="s">
        <v>7032</v>
      </c>
      <c r="S2348" s="49"/>
      <c r="T2348" s="49"/>
      <c r="U2348" s="49"/>
      <c r="W2348" s="49"/>
      <c r="Z2348" s="49"/>
      <c r="AA2348" s="49"/>
      <c r="AB2348" s="49"/>
    </row>
    <row r="2349" spans="1:28" x14ac:dyDescent="0.25">
      <c r="A2349" t="s">
        <v>7033</v>
      </c>
      <c r="B2349" t="s">
        <v>1260</v>
      </c>
      <c r="C2349" t="s">
        <v>217</v>
      </c>
      <c r="D2349">
        <v>1</v>
      </c>
      <c r="E2349">
        <v>20</v>
      </c>
      <c r="F2349">
        <v>12</v>
      </c>
      <c r="I2349" s="49"/>
      <c r="J2349">
        <v>3</v>
      </c>
      <c r="K2349">
        <v>1</v>
      </c>
      <c r="L2349">
        <v>3</v>
      </c>
      <c r="M2349" s="49" t="s">
        <v>1745</v>
      </c>
      <c r="N2349" s="49"/>
      <c r="O2349" s="49" t="s">
        <v>7034</v>
      </c>
      <c r="P2349">
        <v>7</v>
      </c>
      <c r="Q2349" t="s">
        <v>7035</v>
      </c>
      <c r="S2349" s="49"/>
      <c r="T2349" s="49"/>
      <c r="U2349" s="49"/>
      <c r="W2349" s="49"/>
      <c r="Z2349" s="49"/>
      <c r="AA2349" s="49"/>
      <c r="AB2349" s="49"/>
    </row>
    <row r="2350" spans="1:28" x14ac:dyDescent="0.25">
      <c r="A2350" t="s">
        <v>7036</v>
      </c>
      <c r="B2350" t="s">
        <v>1260</v>
      </c>
      <c r="C2350" t="s">
        <v>217</v>
      </c>
      <c r="D2350">
        <v>2</v>
      </c>
      <c r="E2350">
        <v>22.5</v>
      </c>
      <c r="F2350">
        <v>12</v>
      </c>
      <c r="I2350" s="49"/>
      <c r="J2350">
        <v>3</v>
      </c>
      <c r="K2350">
        <v>1</v>
      </c>
      <c r="L2350">
        <v>3</v>
      </c>
      <c r="M2350" s="49" t="s">
        <v>610</v>
      </c>
      <c r="N2350" s="49"/>
      <c r="O2350" s="49" t="s">
        <v>7037</v>
      </c>
      <c r="P2350">
        <v>7</v>
      </c>
      <c r="Q2350" t="s">
        <v>7038</v>
      </c>
      <c r="S2350" s="49"/>
      <c r="T2350" s="49"/>
      <c r="U2350" s="49"/>
      <c r="W2350" s="49"/>
      <c r="Z2350" s="49"/>
      <c r="AA2350" s="49"/>
      <c r="AB2350" s="49"/>
    </row>
    <row r="2351" spans="1:28" x14ac:dyDescent="0.25">
      <c r="A2351" t="s">
        <v>7039</v>
      </c>
      <c r="B2351" t="s">
        <v>1260</v>
      </c>
      <c r="C2351" t="s">
        <v>217</v>
      </c>
      <c r="D2351">
        <v>3</v>
      </c>
      <c r="E2351">
        <v>22.5</v>
      </c>
      <c r="F2351">
        <v>10</v>
      </c>
      <c r="I2351" s="49"/>
      <c r="J2351">
        <v>3</v>
      </c>
      <c r="K2351">
        <v>1</v>
      </c>
      <c r="L2351">
        <v>3</v>
      </c>
      <c r="M2351" s="49" t="s">
        <v>610</v>
      </c>
      <c r="N2351" s="49"/>
      <c r="O2351" s="49" t="s">
        <v>7037</v>
      </c>
      <c r="P2351">
        <v>7</v>
      </c>
      <c r="Q2351" t="s">
        <v>7040</v>
      </c>
      <c r="S2351" s="49"/>
      <c r="T2351" s="49"/>
      <c r="U2351" s="49"/>
      <c r="W2351" s="49"/>
      <c r="Z2351" s="49"/>
      <c r="AA2351" s="49"/>
      <c r="AB2351" s="49"/>
    </row>
    <row r="2352" spans="1:28" x14ac:dyDescent="0.25">
      <c r="A2352" t="s">
        <v>7041</v>
      </c>
      <c r="B2352" t="s">
        <v>1260</v>
      </c>
      <c r="C2352" t="s">
        <v>217</v>
      </c>
      <c r="D2352">
        <v>4</v>
      </c>
      <c r="E2352">
        <v>22.5</v>
      </c>
      <c r="F2352">
        <v>9</v>
      </c>
      <c r="I2352" s="49"/>
      <c r="J2352">
        <v>3</v>
      </c>
      <c r="K2352">
        <v>1</v>
      </c>
      <c r="L2352">
        <v>3</v>
      </c>
      <c r="M2352" s="49" t="s">
        <v>610</v>
      </c>
      <c r="N2352" s="49"/>
      <c r="O2352" s="49" t="s">
        <v>7037</v>
      </c>
      <c r="P2352">
        <v>7</v>
      </c>
      <c r="Q2352" t="s">
        <v>7042</v>
      </c>
      <c r="S2352" s="49"/>
      <c r="T2352" s="49"/>
      <c r="U2352" s="49"/>
      <c r="W2352" s="49"/>
      <c r="Z2352" s="49"/>
      <c r="AA2352" s="49"/>
      <c r="AB2352" s="49"/>
    </row>
    <row r="2353" spans="1:28" x14ac:dyDescent="0.25">
      <c r="A2353" t="s">
        <v>7043</v>
      </c>
      <c r="B2353" t="s">
        <v>1260</v>
      </c>
      <c r="C2353" t="s">
        <v>209</v>
      </c>
      <c r="D2353">
        <v>1</v>
      </c>
      <c r="E2353">
        <v>60</v>
      </c>
      <c r="F2353">
        <v>9</v>
      </c>
      <c r="I2353" s="49"/>
      <c r="J2353">
        <v>2</v>
      </c>
      <c r="K2353">
        <v>1</v>
      </c>
      <c r="L2353">
        <v>2</v>
      </c>
      <c r="M2353" s="49" t="s">
        <v>1745</v>
      </c>
      <c r="N2353" s="49"/>
      <c r="O2353" s="49" t="s">
        <v>7044</v>
      </c>
      <c r="P2353">
        <v>7</v>
      </c>
      <c r="Q2353" t="s">
        <v>7045</v>
      </c>
      <c r="S2353" s="49"/>
      <c r="T2353" s="49"/>
      <c r="U2353" s="49"/>
      <c r="W2353" s="49"/>
      <c r="Z2353" s="49"/>
      <c r="AA2353" s="49"/>
      <c r="AB2353" s="49"/>
    </row>
    <row r="2354" spans="1:28" x14ac:dyDescent="0.25">
      <c r="A2354" t="s">
        <v>7046</v>
      </c>
      <c r="B2354" t="s">
        <v>1260</v>
      </c>
      <c r="C2354" t="s">
        <v>209</v>
      </c>
      <c r="D2354">
        <v>2</v>
      </c>
      <c r="E2354">
        <v>62.5</v>
      </c>
      <c r="F2354">
        <v>9</v>
      </c>
      <c r="I2354" s="49"/>
      <c r="J2354">
        <v>2</v>
      </c>
      <c r="K2354">
        <v>1</v>
      </c>
      <c r="L2354">
        <v>2</v>
      </c>
      <c r="M2354" s="49" t="s">
        <v>1745</v>
      </c>
      <c r="N2354" s="49"/>
      <c r="O2354" s="49" t="s">
        <v>7044</v>
      </c>
      <c r="P2354">
        <v>7</v>
      </c>
      <c r="Q2354" t="s">
        <v>7047</v>
      </c>
      <c r="S2354" s="49"/>
      <c r="T2354" s="49"/>
      <c r="U2354" s="49"/>
      <c r="W2354" s="49"/>
      <c r="Z2354" s="49"/>
      <c r="AA2354" s="49"/>
      <c r="AB2354" s="49"/>
    </row>
    <row r="2355" spans="1:28" x14ac:dyDescent="0.25">
      <c r="A2355" t="s">
        <v>7048</v>
      </c>
      <c r="B2355" t="s">
        <v>1260</v>
      </c>
      <c r="C2355" t="s">
        <v>209</v>
      </c>
      <c r="D2355">
        <v>3</v>
      </c>
      <c r="E2355">
        <v>62.5</v>
      </c>
      <c r="F2355">
        <v>8</v>
      </c>
      <c r="I2355" s="49"/>
      <c r="J2355">
        <v>2</v>
      </c>
      <c r="K2355">
        <v>1</v>
      </c>
      <c r="L2355">
        <v>2</v>
      </c>
      <c r="M2355" s="49" t="s">
        <v>1745</v>
      </c>
      <c r="N2355" s="49"/>
      <c r="O2355" s="49" t="s">
        <v>7044</v>
      </c>
      <c r="P2355">
        <v>7</v>
      </c>
      <c r="Q2355" t="s">
        <v>7049</v>
      </c>
      <c r="S2355" s="49"/>
      <c r="T2355" s="49"/>
      <c r="U2355" s="49"/>
      <c r="W2355" s="49"/>
      <c r="Z2355" s="49"/>
      <c r="AA2355" s="49"/>
      <c r="AB2355" s="49"/>
    </row>
    <row r="2356" spans="1:28" x14ac:dyDescent="0.25">
      <c r="A2356" t="s">
        <v>7050</v>
      </c>
      <c r="B2356" t="s">
        <v>1260</v>
      </c>
      <c r="C2356" t="s">
        <v>363</v>
      </c>
      <c r="D2356">
        <v>2</v>
      </c>
      <c r="G2356">
        <v>360</v>
      </c>
      <c r="H2356">
        <v>0.68</v>
      </c>
      <c r="I2356" s="49" t="s">
        <v>3957</v>
      </c>
      <c r="M2356" s="49"/>
      <c r="N2356" s="49"/>
      <c r="O2356" s="49" t="s">
        <v>6992</v>
      </c>
      <c r="P2356">
        <v>7</v>
      </c>
      <c r="Q2356" t="s">
        <v>7051</v>
      </c>
      <c r="S2356" s="49"/>
      <c r="T2356" s="49"/>
      <c r="U2356" s="49"/>
      <c r="W2356" s="49"/>
      <c r="Z2356" s="49"/>
      <c r="AA2356" s="49"/>
      <c r="AB2356" s="49"/>
    </row>
    <row r="2357" spans="1:28" x14ac:dyDescent="0.25">
      <c r="A2357" t="s">
        <v>7052</v>
      </c>
      <c r="B2357" t="s">
        <v>1260</v>
      </c>
      <c r="C2357" t="s">
        <v>209</v>
      </c>
      <c r="D2357">
        <v>4</v>
      </c>
      <c r="E2357">
        <v>65</v>
      </c>
      <c r="F2357">
        <v>6.5</v>
      </c>
      <c r="I2357" s="49"/>
      <c r="J2357">
        <v>2</v>
      </c>
      <c r="K2357">
        <v>1</v>
      </c>
      <c r="L2357">
        <v>2</v>
      </c>
      <c r="M2357" s="49" t="s">
        <v>610</v>
      </c>
      <c r="N2357" s="49"/>
      <c r="O2357" s="49" t="s">
        <v>1937</v>
      </c>
      <c r="P2357">
        <v>7</v>
      </c>
      <c r="Q2357" t="s">
        <v>7053</v>
      </c>
      <c r="S2357" s="49"/>
      <c r="T2357" s="49"/>
      <c r="U2357" s="49"/>
      <c r="W2357" s="49"/>
      <c r="Z2357" s="49"/>
      <c r="AA2357" s="49"/>
      <c r="AB2357" s="49"/>
    </row>
    <row r="2358" spans="1:28" x14ac:dyDescent="0.25">
      <c r="A2358" t="s">
        <v>7054</v>
      </c>
      <c r="B2358" t="s">
        <v>1260</v>
      </c>
      <c r="C2358" t="s">
        <v>339</v>
      </c>
      <c r="D2358">
        <v>1</v>
      </c>
      <c r="E2358">
        <v>50</v>
      </c>
      <c r="G2358">
        <v>84</v>
      </c>
      <c r="I2358" s="49"/>
      <c r="M2358" s="49"/>
      <c r="N2358" s="49"/>
      <c r="O2358" s="49" t="s">
        <v>7055</v>
      </c>
      <c r="P2358">
        <v>7</v>
      </c>
      <c r="Q2358" t="s">
        <v>7056</v>
      </c>
      <c r="S2358" s="49"/>
      <c r="T2358" s="49"/>
      <c r="U2358" s="49"/>
      <c r="W2358" s="49"/>
      <c r="Z2358" s="49"/>
      <c r="AA2358" s="49"/>
      <c r="AB2358" s="49"/>
    </row>
    <row r="2359" spans="1:28" x14ac:dyDescent="0.25">
      <c r="A2359" t="s">
        <v>7057</v>
      </c>
      <c r="B2359" t="s">
        <v>1260</v>
      </c>
      <c r="C2359" t="s">
        <v>339</v>
      </c>
      <c r="D2359">
        <v>2</v>
      </c>
      <c r="E2359">
        <v>50</v>
      </c>
      <c r="G2359">
        <v>58.8</v>
      </c>
      <c r="I2359" s="49"/>
      <c r="M2359" s="49"/>
      <c r="N2359" s="49"/>
      <c r="O2359" s="49" t="s">
        <v>7058</v>
      </c>
      <c r="P2359">
        <v>7</v>
      </c>
      <c r="Q2359" t="s">
        <v>7059</v>
      </c>
      <c r="S2359" s="49"/>
      <c r="T2359" s="49"/>
      <c r="U2359" s="49"/>
      <c r="W2359" s="49"/>
      <c r="Z2359" s="49"/>
      <c r="AA2359" s="49"/>
      <c r="AB2359" s="49"/>
    </row>
    <row r="2360" spans="1:28" x14ac:dyDescent="0.25">
      <c r="A2360" t="s">
        <v>7060</v>
      </c>
      <c r="B2360" t="s">
        <v>1260</v>
      </c>
      <c r="C2360" t="s">
        <v>339</v>
      </c>
      <c r="D2360">
        <v>3</v>
      </c>
      <c r="E2360">
        <v>50</v>
      </c>
      <c r="G2360">
        <v>49.8</v>
      </c>
      <c r="I2360" s="49"/>
      <c r="M2360" s="49"/>
      <c r="N2360" s="49"/>
      <c r="O2360" s="49"/>
      <c r="P2360">
        <v>7</v>
      </c>
      <c r="Q2360" t="s">
        <v>7061</v>
      </c>
      <c r="S2360" s="49"/>
      <c r="T2360" s="49"/>
      <c r="U2360" s="49"/>
      <c r="W2360" s="49"/>
      <c r="Z2360" s="49"/>
      <c r="AA2360" s="49"/>
      <c r="AB2360" s="49"/>
    </row>
    <row r="2361" spans="1:28" x14ac:dyDescent="0.25">
      <c r="A2361" t="s">
        <v>7062</v>
      </c>
      <c r="B2361" t="s">
        <v>1260</v>
      </c>
      <c r="C2361" t="s">
        <v>334</v>
      </c>
      <c r="D2361">
        <v>1</v>
      </c>
      <c r="E2361">
        <v>0</v>
      </c>
      <c r="G2361">
        <v>61.2</v>
      </c>
      <c r="I2361" s="49"/>
      <c r="M2361" s="49"/>
      <c r="N2361" s="49"/>
      <c r="O2361" s="49" t="s">
        <v>7063</v>
      </c>
      <c r="P2361">
        <v>7</v>
      </c>
      <c r="Q2361" t="s">
        <v>7064</v>
      </c>
      <c r="S2361" s="49"/>
      <c r="T2361" s="49"/>
      <c r="U2361" s="49"/>
      <c r="W2361" s="49"/>
      <c r="Z2361" s="49"/>
      <c r="AA2361" s="49"/>
      <c r="AB2361" s="49"/>
    </row>
    <row r="2362" spans="1:28" x14ac:dyDescent="0.25">
      <c r="A2362" t="s">
        <v>7065</v>
      </c>
      <c r="B2362" t="s">
        <v>1260</v>
      </c>
      <c r="C2362" t="s">
        <v>334</v>
      </c>
      <c r="D2362">
        <v>2</v>
      </c>
      <c r="E2362">
        <v>0</v>
      </c>
      <c r="G2362">
        <v>51</v>
      </c>
      <c r="I2362" s="49"/>
      <c r="M2362" s="49"/>
      <c r="N2362" s="49"/>
      <c r="O2362" s="49" t="s">
        <v>7066</v>
      </c>
      <c r="P2362">
        <v>7</v>
      </c>
      <c r="Q2362" t="s">
        <v>7067</v>
      </c>
      <c r="S2362" s="49"/>
      <c r="T2362" s="49"/>
      <c r="U2362" s="49"/>
      <c r="W2362" s="49"/>
      <c r="Z2362" s="49"/>
      <c r="AA2362" s="49"/>
      <c r="AB2362" s="49"/>
    </row>
    <row r="2363" spans="1:28" x14ac:dyDescent="0.25">
      <c r="A2363" t="s">
        <v>7068</v>
      </c>
      <c r="B2363" t="s">
        <v>1260</v>
      </c>
      <c r="C2363" t="s">
        <v>356</v>
      </c>
      <c r="D2363">
        <v>1</v>
      </c>
      <c r="G2363">
        <v>460</v>
      </c>
      <c r="H2363">
        <v>2</v>
      </c>
      <c r="I2363" s="49" t="s">
        <v>3957</v>
      </c>
      <c r="M2363" s="49"/>
      <c r="N2363" s="49"/>
      <c r="O2363" s="49" t="s">
        <v>6920</v>
      </c>
      <c r="P2363">
        <v>7</v>
      </c>
      <c r="Q2363" t="s">
        <v>1263</v>
      </c>
      <c r="S2363" s="49"/>
      <c r="T2363" s="49"/>
      <c r="U2363" s="49"/>
      <c r="W2363" s="49"/>
      <c r="Z2363" s="49"/>
      <c r="AA2363" s="49"/>
      <c r="AB2363" s="49"/>
    </row>
    <row r="2364" spans="1:28" x14ac:dyDescent="0.25">
      <c r="A2364" t="s">
        <v>7069</v>
      </c>
      <c r="B2364" t="s">
        <v>1264</v>
      </c>
      <c r="C2364" t="s">
        <v>363</v>
      </c>
      <c r="D2364">
        <v>1</v>
      </c>
      <c r="G2364">
        <v>360</v>
      </c>
      <c r="H2364">
        <v>0.69</v>
      </c>
      <c r="I2364" s="49" t="s">
        <v>3957</v>
      </c>
      <c r="M2364" s="49"/>
      <c r="N2364" s="49"/>
      <c r="O2364" s="49" t="s">
        <v>2816</v>
      </c>
      <c r="P2364">
        <v>7</v>
      </c>
      <c r="Q2364" t="s">
        <v>1266</v>
      </c>
      <c r="S2364" s="49"/>
      <c r="T2364" s="49"/>
      <c r="U2364" s="49"/>
      <c r="W2364" s="49"/>
      <c r="Z2364" s="49"/>
      <c r="AA2364" s="49"/>
      <c r="AB2364" s="49"/>
    </row>
    <row r="2365" spans="1:28" x14ac:dyDescent="0.25">
      <c r="A2365" t="s">
        <v>7070</v>
      </c>
      <c r="B2365" t="s">
        <v>1264</v>
      </c>
      <c r="C2365" t="s">
        <v>265</v>
      </c>
      <c r="D2365">
        <v>1</v>
      </c>
      <c r="E2365">
        <v>65</v>
      </c>
      <c r="F2365">
        <v>10</v>
      </c>
      <c r="I2365" s="49"/>
      <c r="J2365">
        <v>3</v>
      </c>
      <c r="K2365">
        <v>1</v>
      </c>
      <c r="L2365">
        <v>1</v>
      </c>
      <c r="M2365" s="49" t="s">
        <v>618</v>
      </c>
      <c r="N2365" s="49"/>
      <c r="O2365" s="49" t="s">
        <v>2598</v>
      </c>
      <c r="P2365">
        <v>7</v>
      </c>
      <c r="Q2365" t="s">
        <v>7071</v>
      </c>
      <c r="S2365" s="49"/>
      <c r="T2365" s="49"/>
      <c r="U2365" s="49"/>
      <c r="W2365" s="49"/>
      <c r="Z2365" s="49"/>
      <c r="AA2365" s="49"/>
      <c r="AB2365" s="49"/>
    </row>
    <row r="2366" spans="1:28" x14ac:dyDescent="0.25">
      <c r="A2366" t="s">
        <v>7072</v>
      </c>
      <c r="B2366" t="s">
        <v>1264</v>
      </c>
      <c r="C2366" t="s">
        <v>265</v>
      </c>
      <c r="D2366">
        <v>2</v>
      </c>
      <c r="E2366">
        <v>70</v>
      </c>
      <c r="F2366">
        <v>10</v>
      </c>
      <c r="I2366" s="49"/>
      <c r="J2366">
        <v>3</v>
      </c>
      <c r="K2366">
        <v>1</v>
      </c>
      <c r="L2366">
        <v>1</v>
      </c>
      <c r="M2366" s="49" t="s">
        <v>618</v>
      </c>
      <c r="N2366" s="49"/>
      <c r="O2366" s="49" t="s">
        <v>2598</v>
      </c>
      <c r="P2366">
        <v>7</v>
      </c>
      <c r="Q2366" t="s">
        <v>7073</v>
      </c>
      <c r="S2366" s="49"/>
      <c r="T2366" s="49"/>
      <c r="U2366" s="49"/>
      <c r="W2366" s="49"/>
      <c r="Z2366" s="49"/>
      <c r="AA2366" s="49"/>
      <c r="AB2366" s="49"/>
    </row>
    <row r="2367" spans="1:28" x14ac:dyDescent="0.25">
      <c r="A2367" t="s">
        <v>7074</v>
      </c>
      <c r="B2367" t="s">
        <v>1264</v>
      </c>
      <c r="C2367" t="s">
        <v>265</v>
      </c>
      <c r="D2367">
        <v>3</v>
      </c>
      <c r="E2367">
        <v>75</v>
      </c>
      <c r="F2367">
        <v>10</v>
      </c>
      <c r="I2367" s="49"/>
      <c r="J2367">
        <v>3</v>
      </c>
      <c r="K2367">
        <v>1</v>
      </c>
      <c r="L2367">
        <v>1</v>
      </c>
      <c r="M2367" s="49" t="s">
        <v>1745</v>
      </c>
      <c r="N2367" s="49"/>
      <c r="O2367" s="49" t="s">
        <v>3083</v>
      </c>
      <c r="P2367">
        <v>7</v>
      </c>
      <c r="Q2367" t="s">
        <v>7075</v>
      </c>
      <c r="S2367" s="49"/>
      <c r="T2367" s="49"/>
      <c r="U2367" s="49"/>
      <c r="W2367" s="49"/>
      <c r="Z2367" s="49"/>
      <c r="AA2367" s="49"/>
      <c r="AB2367" s="49"/>
    </row>
    <row r="2368" spans="1:28" x14ac:dyDescent="0.25">
      <c r="A2368" t="s">
        <v>7076</v>
      </c>
      <c r="B2368" t="s">
        <v>1264</v>
      </c>
      <c r="C2368" t="s">
        <v>249</v>
      </c>
      <c r="D2368">
        <v>1</v>
      </c>
      <c r="E2368">
        <v>150</v>
      </c>
      <c r="F2368">
        <v>10</v>
      </c>
      <c r="I2368" s="49"/>
      <c r="J2368">
        <v>3</v>
      </c>
      <c r="K2368">
        <v>1</v>
      </c>
      <c r="L2368">
        <v>1</v>
      </c>
      <c r="M2368" s="49" t="s">
        <v>2289</v>
      </c>
      <c r="N2368" s="49"/>
      <c r="O2368" s="49" t="s">
        <v>6251</v>
      </c>
      <c r="P2368">
        <v>7</v>
      </c>
      <c r="Q2368" t="s">
        <v>7077</v>
      </c>
      <c r="S2368" s="49"/>
      <c r="T2368" s="49"/>
      <c r="U2368" s="49"/>
      <c r="W2368" s="49"/>
      <c r="Z2368" s="49"/>
      <c r="AA2368" s="49"/>
      <c r="AB2368" s="49"/>
    </row>
    <row r="2369" spans="1:28" x14ac:dyDescent="0.25">
      <c r="A2369" t="s">
        <v>7078</v>
      </c>
      <c r="B2369" t="s">
        <v>1264</v>
      </c>
      <c r="C2369" t="s">
        <v>249</v>
      </c>
      <c r="D2369">
        <v>2</v>
      </c>
      <c r="E2369">
        <v>150</v>
      </c>
      <c r="F2369">
        <v>10</v>
      </c>
      <c r="I2369" s="49"/>
      <c r="J2369">
        <v>3</v>
      </c>
      <c r="K2369">
        <v>1</v>
      </c>
      <c r="L2369">
        <v>1</v>
      </c>
      <c r="M2369" s="49" t="s">
        <v>618</v>
      </c>
      <c r="N2369" s="49"/>
      <c r="O2369" s="49" t="s">
        <v>2598</v>
      </c>
      <c r="P2369">
        <v>7</v>
      </c>
      <c r="Q2369" t="s">
        <v>7079</v>
      </c>
      <c r="S2369" s="49"/>
      <c r="T2369" s="49"/>
      <c r="U2369" s="49"/>
      <c r="W2369" s="49"/>
      <c r="Z2369" s="49"/>
      <c r="AA2369" s="49"/>
      <c r="AB2369" s="49"/>
    </row>
    <row r="2370" spans="1:28" x14ac:dyDescent="0.25">
      <c r="A2370" t="s">
        <v>7080</v>
      </c>
      <c r="B2370" t="s">
        <v>1264</v>
      </c>
      <c r="C2370" t="s">
        <v>249</v>
      </c>
      <c r="D2370">
        <v>3</v>
      </c>
      <c r="E2370">
        <v>150</v>
      </c>
      <c r="F2370">
        <v>10</v>
      </c>
      <c r="I2370" s="49"/>
      <c r="J2370">
        <v>3</v>
      </c>
      <c r="K2370">
        <v>1</v>
      </c>
      <c r="L2370">
        <v>1</v>
      </c>
      <c r="M2370" s="49" t="s">
        <v>1745</v>
      </c>
      <c r="N2370" s="49"/>
      <c r="O2370" s="49" t="s">
        <v>3083</v>
      </c>
      <c r="P2370">
        <v>7</v>
      </c>
      <c r="Q2370" t="s">
        <v>7081</v>
      </c>
      <c r="S2370" s="49"/>
      <c r="T2370" s="49"/>
      <c r="U2370" s="49"/>
      <c r="W2370" s="49"/>
      <c r="Z2370" s="49"/>
      <c r="AA2370" s="49"/>
      <c r="AB2370" s="49"/>
    </row>
    <row r="2371" spans="1:28" x14ac:dyDescent="0.25">
      <c r="A2371" t="s">
        <v>7082</v>
      </c>
      <c r="B2371" t="s">
        <v>1264</v>
      </c>
      <c r="C2371" t="s">
        <v>275</v>
      </c>
      <c r="D2371">
        <v>1</v>
      </c>
      <c r="E2371">
        <v>30</v>
      </c>
      <c r="G2371">
        <v>12</v>
      </c>
      <c r="I2371" s="49"/>
      <c r="J2371">
        <v>2</v>
      </c>
      <c r="K2371">
        <v>1</v>
      </c>
      <c r="L2371">
        <v>1</v>
      </c>
      <c r="M2371" s="49" t="s">
        <v>2289</v>
      </c>
      <c r="N2371" s="49"/>
      <c r="O2371" s="49" t="s">
        <v>7083</v>
      </c>
      <c r="P2371">
        <v>7</v>
      </c>
      <c r="Q2371" t="s">
        <v>7084</v>
      </c>
      <c r="S2371" s="49"/>
      <c r="T2371" s="49"/>
      <c r="U2371" s="49"/>
      <c r="W2371" s="49"/>
      <c r="Z2371" s="49"/>
      <c r="AA2371" s="49"/>
      <c r="AB2371" s="49"/>
    </row>
    <row r="2372" spans="1:28" x14ac:dyDescent="0.25">
      <c r="A2372" t="s">
        <v>7085</v>
      </c>
      <c r="B2372" t="s">
        <v>1264</v>
      </c>
      <c r="C2372" t="s">
        <v>275</v>
      </c>
      <c r="D2372">
        <v>2</v>
      </c>
      <c r="E2372">
        <v>35</v>
      </c>
      <c r="G2372">
        <v>12</v>
      </c>
      <c r="I2372" s="49"/>
      <c r="J2372">
        <v>2</v>
      </c>
      <c r="K2372">
        <v>1</v>
      </c>
      <c r="L2372">
        <v>1</v>
      </c>
      <c r="M2372" s="49" t="s">
        <v>2289</v>
      </c>
      <c r="N2372" s="49"/>
      <c r="O2372" s="49" t="s">
        <v>7083</v>
      </c>
      <c r="P2372">
        <v>7</v>
      </c>
      <c r="Q2372" t="s">
        <v>7086</v>
      </c>
      <c r="S2372" s="49"/>
      <c r="T2372" s="49"/>
      <c r="U2372" s="49"/>
      <c r="W2372" s="49"/>
      <c r="Z2372" s="49"/>
      <c r="AA2372" s="49"/>
      <c r="AB2372" s="49"/>
    </row>
    <row r="2373" spans="1:28" x14ac:dyDescent="0.25">
      <c r="A2373" t="s">
        <v>7087</v>
      </c>
      <c r="B2373" t="s">
        <v>1264</v>
      </c>
      <c r="C2373" t="s">
        <v>1</v>
      </c>
      <c r="D2373">
        <v>1</v>
      </c>
      <c r="E2373">
        <v>150</v>
      </c>
      <c r="G2373">
        <v>60</v>
      </c>
      <c r="I2373" s="49"/>
      <c r="M2373" s="49"/>
      <c r="N2373" s="49"/>
      <c r="O2373" s="49" t="s">
        <v>6814</v>
      </c>
      <c r="P2373">
        <v>7</v>
      </c>
      <c r="Q2373" t="s">
        <v>7088</v>
      </c>
      <c r="S2373" s="49"/>
      <c r="T2373" s="49"/>
      <c r="U2373" s="49"/>
      <c r="W2373" s="49"/>
      <c r="Z2373" s="49"/>
      <c r="AA2373" s="49"/>
      <c r="AB2373" s="49"/>
    </row>
    <row r="2374" spans="1:28" x14ac:dyDescent="0.25">
      <c r="A2374" t="s">
        <v>7089</v>
      </c>
      <c r="B2374" t="s">
        <v>1264</v>
      </c>
      <c r="C2374" t="s">
        <v>1</v>
      </c>
      <c r="D2374">
        <v>2</v>
      </c>
      <c r="E2374">
        <v>150</v>
      </c>
      <c r="G2374">
        <v>52.8</v>
      </c>
      <c r="I2374" s="49"/>
      <c r="M2374" s="49"/>
      <c r="N2374" s="49"/>
      <c r="O2374" s="49" t="s">
        <v>6814</v>
      </c>
      <c r="P2374">
        <v>7</v>
      </c>
      <c r="Q2374" t="s">
        <v>7090</v>
      </c>
      <c r="S2374" s="49"/>
      <c r="T2374" s="49"/>
      <c r="U2374" s="49"/>
      <c r="W2374" s="49"/>
      <c r="Z2374" s="49"/>
      <c r="AA2374" s="49"/>
      <c r="AB2374" s="49"/>
    </row>
    <row r="2375" spans="1:28" x14ac:dyDescent="0.25">
      <c r="A2375" t="s">
        <v>7091</v>
      </c>
      <c r="B2375" t="s">
        <v>1264</v>
      </c>
      <c r="C2375" t="s">
        <v>1</v>
      </c>
      <c r="D2375">
        <v>3</v>
      </c>
      <c r="E2375">
        <v>150</v>
      </c>
      <c r="G2375">
        <v>46.800000000000004</v>
      </c>
      <c r="I2375" s="49"/>
      <c r="M2375" s="49"/>
      <c r="N2375" s="49"/>
      <c r="O2375" s="49" t="s">
        <v>6814</v>
      </c>
      <c r="P2375">
        <v>7</v>
      </c>
      <c r="Q2375" t="s">
        <v>7092</v>
      </c>
      <c r="S2375" s="49"/>
      <c r="T2375" s="49"/>
      <c r="U2375" s="49"/>
      <c r="W2375" s="49"/>
      <c r="Z2375" s="49"/>
      <c r="AA2375" s="49"/>
      <c r="AB2375" s="49"/>
    </row>
    <row r="2376" spans="1:28" x14ac:dyDescent="0.25">
      <c r="A2376" t="s">
        <v>7093</v>
      </c>
      <c r="B2376" t="s">
        <v>1264</v>
      </c>
      <c r="C2376" t="s">
        <v>1</v>
      </c>
      <c r="D2376">
        <v>4</v>
      </c>
      <c r="E2376">
        <v>150</v>
      </c>
      <c r="G2376">
        <v>43.199999999999996</v>
      </c>
      <c r="I2376" s="49"/>
      <c r="M2376" s="49"/>
      <c r="N2376" s="49"/>
      <c r="O2376" s="49" t="s">
        <v>6814</v>
      </c>
      <c r="P2376">
        <v>7</v>
      </c>
      <c r="Q2376" t="s">
        <v>7094</v>
      </c>
      <c r="S2376" s="49"/>
      <c r="T2376" s="49"/>
      <c r="U2376" s="49"/>
      <c r="W2376" s="49"/>
      <c r="Z2376" s="49"/>
      <c r="AA2376" s="49"/>
      <c r="AB2376" s="49"/>
    </row>
    <row r="2377" spans="1:28" x14ac:dyDescent="0.25">
      <c r="A2377" t="s">
        <v>7095</v>
      </c>
      <c r="B2377" t="s">
        <v>1264</v>
      </c>
      <c r="C2377" t="s">
        <v>1</v>
      </c>
      <c r="D2377">
        <v>5</v>
      </c>
      <c r="E2377">
        <v>150</v>
      </c>
      <c r="G2377">
        <v>42</v>
      </c>
      <c r="I2377" s="49"/>
      <c r="M2377" s="49"/>
      <c r="N2377" s="49"/>
      <c r="O2377" s="49" t="s">
        <v>6814</v>
      </c>
      <c r="P2377">
        <v>7</v>
      </c>
      <c r="Q2377" t="s">
        <v>7096</v>
      </c>
      <c r="S2377" s="49"/>
      <c r="T2377" s="49"/>
      <c r="U2377" s="49"/>
      <c r="W2377" s="49"/>
      <c r="Z2377" s="49"/>
      <c r="AA2377" s="49"/>
      <c r="AB2377" s="49"/>
    </row>
    <row r="2378" spans="1:28" x14ac:dyDescent="0.25">
      <c r="A2378" t="s">
        <v>7097</v>
      </c>
      <c r="B2378" t="s">
        <v>1264</v>
      </c>
      <c r="C2378" t="s">
        <v>96</v>
      </c>
      <c r="D2378">
        <v>1</v>
      </c>
      <c r="E2378">
        <v>35</v>
      </c>
      <c r="F2378">
        <v>8</v>
      </c>
      <c r="I2378" s="49"/>
      <c r="J2378">
        <v>2</v>
      </c>
      <c r="K2378">
        <v>2</v>
      </c>
      <c r="L2378">
        <v>2</v>
      </c>
      <c r="M2378" s="49" t="s">
        <v>618</v>
      </c>
      <c r="N2378" s="49"/>
      <c r="O2378" s="49" t="s">
        <v>7098</v>
      </c>
      <c r="P2378">
        <v>7</v>
      </c>
      <c r="Q2378" t="s">
        <v>7099</v>
      </c>
      <c r="S2378" s="49"/>
      <c r="T2378" s="49"/>
      <c r="U2378" s="49"/>
      <c r="W2378" s="49"/>
      <c r="Z2378" s="49"/>
      <c r="AA2378" s="49"/>
      <c r="AB2378" s="49"/>
    </row>
    <row r="2379" spans="1:28" x14ac:dyDescent="0.25">
      <c r="A2379" t="s">
        <v>7100</v>
      </c>
      <c r="B2379" t="s">
        <v>1264</v>
      </c>
      <c r="C2379" t="s">
        <v>96</v>
      </c>
      <c r="D2379">
        <v>2</v>
      </c>
      <c r="E2379">
        <v>35</v>
      </c>
      <c r="F2379">
        <v>7.5</v>
      </c>
      <c r="I2379" s="49"/>
      <c r="J2379">
        <v>2</v>
      </c>
      <c r="K2379">
        <v>2</v>
      </c>
      <c r="L2379">
        <v>2</v>
      </c>
      <c r="M2379" s="49" t="s">
        <v>1745</v>
      </c>
      <c r="N2379" s="49"/>
      <c r="O2379" s="49" t="s">
        <v>7101</v>
      </c>
      <c r="P2379">
        <v>7</v>
      </c>
      <c r="Q2379" t="s">
        <v>7102</v>
      </c>
      <c r="S2379" s="49"/>
      <c r="T2379" s="49"/>
      <c r="U2379" s="49"/>
      <c r="W2379" s="49"/>
      <c r="Z2379" s="49"/>
      <c r="AA2379" s="49"/>
      <c r="AB2379" s="49"/>
    </row>
    <row r="2380" spans="1:28" x14ac:dyDescent="0.25">
      <c r="A2380" t="s">
        <v>7103</v>
      </c>
      <c r="B2380" t="s">
        <v>1264</v>
      </c>
      <c r="C2380" t="s">
        <v>96</v>
      </c>
      <c r="D2380">
        <v>3</v>
      </c>
      <c r="E2380">
        <v>35</v>
      </c>
      <c r="F2380">
        <v>6</v>
      </c>
      <c r="I2380" s="49"/>
      <c r="J2380">
        <v>2</v>
      </c>
      <c r="K2380">
        <v>2</v>
      </c>
      <c r="L2380">
        <v>2</v>
      </c>
      <c r="M2380" s="49" t="s">
        <v>610</v>
      </c>
      <c r="N2380" s="49"/>
      <c r="O2380" s="49" t="s">
        <v>7104</v>
      </c>
      <c r="P2380">
        <v>7</v>
      </c>
      <c r="Q2380" t="s">
        <v>7105</v>
      </c>
      <c r="S2380" s="49"/>
      <c r="T2380" s="49"/>
      <c r="U2380" s="49"/>
      <c r="W2380" s="49"/>
      <c r="Z2380" s="49"/>
      <c r="AA2380" s="49"/>
      <c r="AB2380" s="49"/>
    </row>
    <row r="2381" spans="1:28" x14ac:dyDescent="0.25">
      <c r="A2381" t="s">
        <v>7106</v>
      </c>
      <c r="B2381" t="s">
        <v>1264</v>
      </c>
      <c r="C2381" t="s">
        <v>96</v>
      </c>
      <c r="D2381">
        <v>4</v>
      </c>
      <c r="E2381">
        <v>35</v>
      </c>
      <c r="F2381">
        <v>6</v>
      </c>
      <c r="I2381" s="49"/>
      <c r="J2381">
        <v>2</v>
      </c>
      <c r="K2381">
        <v>2</v>
      </c>
      <c r="L2381">
        <v>2</v>
      </c>
      <c r="M2381" s="49" t="s">
        <v>610</v>
      </c>
      <c r="N2381" s="49"/>
      <c r="O2381" s="49" t="s">
        <v>7104</v>
      </c>
      <c r="P2381">
        <v>7</v>
      </c>
      <c r="Q2381" t="s">
        <v>7107</v>
      </c>
      <c r="S2381" s="49"/>
      <c r="T2381" s="49"/>
      <c r="U2381" s="49"/>
      <c r="W2381" s="49"/>
      <c r="Z2381" s="49"/>
      <c r="AA2381" s="49"/>
      <c r="AB2381" s="49"/>
    </row>
    <row r="2382" spans="1:28" x14ac:dyDescent="0.25">
      <c r="A2382" t="s">
        <v>7108</v>
      </c>
      <c r="B2382" t="s">
        <v>1264</v>
      </c>
      <c r="C2382" t="s">
        <v>209</v>
      </c>
      <c r="D2382">
        <v>1</v>
      </c>
      <c r="E2382">
        <v>60</v>
      </c>
      <c r="F2382">
        <v>10</v>
      </c>
      <c r="I2382" s="49"/>
      <c r="J2382">
        <v>2</v>
      </c>
      <c r="K2382">
        <v>2</v>
      </c>
      <c r="L2382">
        <v>2</v>
      </c>
      <c r="M2382" s="49" t="s">
        <v>2289</v>
      </c>
      <c r="N2382" s="49"/>
      <c r="O2382" s="49" t="s">
        <v>7109</v>
      </c>
      <c r="P2382">
        <v>7</v>
      </c>
      <c r="Q2382" t="s">
        <v>7110</v>
      </c>
      <c r="S2382" s="49"/>
      <c r="T2382" s="49"/>
      <c r="U2382" s="49"/>
      <c r="W2382" s="49"/>
      <c r="Z2382" s="49"/>
      <c r="AA2382" s="49"/>
      <c r="AB2382" s="49"/>
    </row>
    <row r="2383" spans="1:28" x14ac:dyDescent="0.25">
      <c r="A2383" t="s">
        <v>7111</v>
      </c>
      <c r="B2383" t="s">
        <v>1264</v>
      </c>
      <c r="C2383" t="s">
        <v>209</v>
      </c>
      <c r="D2383">
        <v>2</v>
      </c>
      <c r="E2383">
        <v>62.5</v>
      </c>
      <c r="F2383">
        <v>11</v>
      </c>
      <c r="I2383" s="49"/>
      <c r="J2383">
        <v>2</v>
      </c>
      <c r="K2383">
        <v>2</v>
      </c>
      <c r="L2383">
        <v>2</v>
      </c>
      <c r="M2383" s="49" t="s">
        <v>2289</v>
      </c>
      <c r="N2383" s="49"/>
      <c r="O2383" s="49" t="s">
        <v>7112</v>
      </c>
      <c r="P2383">
        <v>7</v>
      </c>
      <c r="Q2383" t="s">
        <v>7113</v>
      </c>
      <c r="S2383" s="49"/>
      <c r="T2383" s="49"/>
      <c r="U2383" s="49"/>
      <c r="W2383" s="49"/>
      <c r="Z2383" s="49"/>
      <c r="AA2383" s="49"/>
      <c r="AB2383" s="49"/>
    </row>
    <row r="2384" spans="1:28" x14ac:dyDescent="0.25">
      <c r="A2384" t="s">
        <v>7114</v>
      </c>
      <c r="B2384" t="s">
        <v>1264</v>
      </c>
      <c r="C2384" t="s">
        <v>209</v>
      </c>
      <c r="D2384">
        <v>3</v>
      </c>
      <c r="E2384">
        <v>67.5</v>
      </c>
      <c r="F2384">
        <v>9</v>
      </c>
      <c r="I2384" s="49"/>
      <c r="J2384">
        <v>2</v>
      </c>
      <c r="K2384">
        <v>2</v>
      </c>
      <c r="L2384">
        <v>2</v>
      </c>
      <c r="M2384" s="49" t="s">
        <v>1745</v>
      </c>
      <c r="N2384" s="49"/>
      <c r="O2384" s="49" t="s">
        <v>7115</v>
      </c>
      <c r="P2384">
        <v>7</v>
      </c>
      <c r="Q2384" t="s">
        <v>7116</v>
      </c>
      <c r="S2384" s="49"/>
      <c r="T2384" s="49"/>
      <c r="U2384" s="49"/>
      <c r="W2384" s="49"/>
      <c r="Z2384" s="49"/>
      <c r="AA2384" s="49"/>
      <c r="AB2384" s="49"/>
    </row>
    <row r="2385" spans="1:28" x14ac:dyDescent="0.25">
      <c r="A2385" t="s">
        <v>7117</v>
      </c>
      <c r="B2385" t="s">
        <v>1264</v>
      </c>
      <c r="C2385" t="s">
        <v>209</v>
      </c>
      <c r="D2385">
        <v>4</v>
      </c>
      <c r="E2385">
        <v>67.5</v>
      </c>
      <c r="F2385">
        <v>7</v>
      </c>
      <c r="I2385" s="49"/>
      <c r="J2385">
        <v>2</v>
      </c>
      <c r="K2385">
        <v>2</v>
      </c>
      <c r="L2385">
        <v>2</v>
      </c>
      <c r="M2385" s="49" t="s">
        <v>1745</v>
      </c>
      <c r="N2385" s="49"/>
      <c r="O2385" s="49" t="s">
        <v>7115</v>
      </c>
      <c r="P2385">
        <v>7</v>
      </c>
      <c r="Q2385" t="s">
        <v>7118</v>
      </c>
      <c r="S2385" s="49"/>
      <c r="T2385" s="49"/>
      <c r="U2385" s="49"/>
      <c r="W2385" s="49"/>
      <c r="Z2385" s="49"/>
      <c r="AA2385" s="49"/>
      <c r="AB2385" s="49"/>
    </row>
    <row r="2386" spans="1:28" x14ac:dyDescent="0.25">
      <c r="A2386" t="s">
        <v>7119</v>
      </c>
      <c r="B2386" t="s">
        <v>1264</v>
      </c>
      <c r="C2386" t="s">
        <v>339</v>
      </c>
      <c r="D2386">
        <v>1</v>
      </c>
      <c r="E2386">
        <v>50</v>
      </c>
      <c r="G2386">
        <v>64.800000000000011</v>
      </c>
      <c r="I2386" s="49"/>
      <c r="M2386" s="49"/>
      <c r="N2386" s="49"/>
      <c r="O2386" s="49" t="s">
        <v>7120</v>
      </c>
      <c r="P2386">
        <v>7</v>
      </c>
      <c r="Q2386" t="s">
        <v>7121</v>
      </c>
      <c r="S2386" s="49"/>
      <c r="T2386" s="49"/>
      <c r="U2386" s="49"/>
      <c r="W2386" s="49"/>
      <c r="Z2386" s="49"/>
      <c r="AA2386" s="49"/>
      <c r="AB2386" s="49"/>
    </row>
    <row r="2387" spans="1:28" x14ac:dyDescent="0.25">
      <c r="A2387" t="s">
        <v>7122</v>
      </c>
      <c r="B2387" t="s">
        <v>1264</v>
      </c>
      <c r="C2387" t="s">
        <v>339</v>
      </c>
      <c r="D2387">
        <v>2</v>
      </c>
      <c r="E2387">
        <v>50</v>
      </c>
      <c r="G2387">
        <v>52.8</v>
      </c>
      <c r="I2387" s="49"/>
      <c r="M2387" s="49"/>
      <c r="N2387" s="49"/>
      <c r="O2387" s="49" t="s">
        <v>7123</v>
      </c>
      <c r="P2387">
        <v>7</v>
      </c>
      <c r="Q2387" t="s">
        <v>7124</v>
      </c>
      <c r="S2387" s="49"/>
      <c r="T2387" s="49"/>
      <c r="U2387" s="49"/>
      <c r="W2387" s="49"/>
      <c r="Z2387" s="49"/>
      <c r="AA2387" s="49"/>
      <c r="AB2387" s="49"/>
    </row>
    <row r="2388" spans="1:28" x14ac:dyDescent="0.25">
      <c r="A2388" t="s">
        <v>7125</v>
      </c>
      <c r="B2388" t="s">
        <v>1264</v>
      </c>
      <c r="C2388" t="s">
        <v>339</v>
      </c>
      <c r="D2388">
        <v>3</v>
      </c>
      <c r="E2388">
        <v>50</v>
      </c>
      <c r="G2388">
        <v>45</v>
      </c>
      <c r="I2388" s="49"/>
      <c r="M2388" s="49"/>
      <c r="N2388" s="49"/>
      <c r="O2388" s="49" t="s">
        <v>7123</v>
      </c>
      <c r="P2388">
        <v>7</v>
      </c>
      <c r="Q2388" t="s">
        <v>7126</v>
      </c>
      <c r="S2388" s="49"/>
      <c r="T2388" s="49"/>
      <c r="U2388" s="49"/>
      <c r="W2388" s="49"/>
      <c r="Z2388" s="49"/>
      <c r="AA2388" s="49"/>
      <c r="AB2388" s="49"/>
    </row>
    <row r="2389" spans="1:28" x14ac:dyDescent="0.25">
      <c r="A2389" t="s">
        <v>7127</v>
      </c>
      <c r="B2389" t="s">
        <v>1264</v>
      </c>
      <c r="C2389" t="s">
        <v>334</v>
      </c>
      <c r="D2389">
        <v>1</v>
      </c>
      <c r="E2389">
        <v>0</v>
      </c>
      <c r="G2389">
        <v>45</v>
      </c>
      <c r="I2389" s="49"/>
      <c r="M2389" s="49"/>
      <c r="N2389" s="49"/>
      <c r="O2389" s="49" t="s">
        <v>7128</v>
      </c>
      <c r="P2389">
        <v>7</v>
      </c>
      <c r="Q2389" t="s">
        <v>7129</v>
      </c>
      <c r="S2389" s="49"/>
      <c r="T2389" s="49"/>
      <c r="U2389" s="49"/>
      <c r="W2389" s="49"/>
      <c r="Z2389" s="49"/>
      <c r="AA2389" s="49"/>
      <c r="AB2389" s="49"/>
    </row>
    <row r="2390" spans="1:28" x14ac:dyDescent="0.25">
      <c r="A2390" t="s">
        <v>7130</v>
      </c>
      <c r="B2390" t="s">
        <v>1264</v>
      </c>
      <c r="C2390" t="s">
        <v>334</v>
      </c>
      <c r="D2390">
        <v>2</v>
      </c>
      <c r="E2390">
        <v>0</v>
      </c>
      <c r="G2390">
        <v>45</v>
      </c>
      <c r="I2390" s="49"/>
      <c r="M2390" s="49"/>
      <c r="N2390" s="49"/>
      <c r="O2390" s="49" t="s">
        <v>7128</v>
      </c>
      <c r="P2390">
        <v>7</v>
      </c>
      <c r="Q2390" t="s">
        <v>1267</v>
      </c>
      <c r="S2390" s="49"/>
      <c r="T2390" s="49"/>
      <c r="U2390" s="49"/>
      <c r="W2390" s="49"/>
      <c r="Z2390" s="49"/>
      <c r="AA2390" s="49"/>
      <c r="AB2390" s="49"/>
    </row>
    <row r="2391" spans="1:28" x14ac:dyDescent="0.25">
      <c r="A2391" t="s">
        <v>7131</v>
      </c>
      <c r="B2391" t="s">
        <v>1268</v>
      </c>
      <c r="C2391" t="s">
        <v>363</v>
      </c>
      <c r="D2391">
        <v>1</v>
      </c>
      <c r="G2391">
        <v>363</v>
      </c>
      <c r="H2391">
        <v>0.69</v>
      </c>
      <c r="I2391" s="49" t="s">
        <v>3957</v>
      </c>
      <c r="M2391" s="49"/>
      <c r="N2391" s="49"/>
      <c r="O2391" s="49" t="s">
        <v>6992</v>
      </c>
      <c r="P2391">
        <v>7</v>
      </c>
      <c r="Q2391" t="s">
        <v>1269</v>
      </c>
      <c r="S2391" s="49"/>
      <c r="T2391" s="49"/>
      <c r="U2391" s="49"/>
      <c r="W2391" s="49"/>
      <c r="Z2391" s="49"/>
      <c r="AA2391" s="49"/>
      <c r="AB2391" s="49"/>
    </row>
    <row r="2392" spans="1:28" x14ac:dyDescent="0.25">
      <c r="A2392" t="s">
        <v>7132</v>
      </c>
      <c r="B2392" t="s">
        <v>1268</v>
      </c>
      <c r="C2392" t="s">
        <v>1</v>
      </c>
      <c r="D2392">
        <v>1</v>
      </c>
      <c r="E2392">
        <v>150</v>
      </c>
      <c r="G2392">
        <v>70.199999999999989</v>
      </c>
      <c r="I2392" s="49"/>
      <c r="M2392" s="49"/>
      <c r="N2392" s="49"/>
      <c r="O2392" s="49" t="s">
        <v>7133</v>
      </c>
      <c r="P2392">
        <v>7</v>
      </c>
      <c r="Q2392" t="s">
        <v>7134</v>
      </c>
      <c r="S2392" s="49"/>
      <c r="T2392" s="49"/>
      <c r="U2392" s="49"/>
      <c r="W2392" s="49"/>
      <c r="Z2392" s="49"/>
      <c r="AA2392" s="49"/>
      <c r="AB2392" s="49"/>
    </row>
    <row r="2393" spans="1:28" x14ac:dyDescent="0.25">
      <c r="A2393" t="s">
        <v>7135</v>
      </c>
      <c r="B2393" t="s">
        <v>1268</v>
      </c>
      <c r="C2393" t="s">
        <v>1</v>
      </c>
      <c r="D2393">
        <v>2</v>
      </c>
      <c r="E2393">
        <v>150</v>
      </c>
      <c r="G2393">
        <v>64.800000000000011</v>
      </c>
      <c r="I2393" s="49"/>
      <c r="M2393" s="49"/>
      <c r="N2393" s="49"/>
      <c r="O2393" s="49" t="s">
        <v>7136</v>
      </c>
      <c r="P2393">
        <v>7</v>
      </c>
      <c r="Q2393" t="s">
        <v>7137</v>
      </c>
      <c r="S2393" s="49"/>
      <c r="T2393" s="49"/>
      <c r="U2393" s="49"/>
      <c r="W2393" s="49"/>
      <c r="Z2393" s="49"/>
      <c r="AA2393" s="49"/>
      <c r="AB2393" s="49"/>
    </row>
    <row r="2394" spans="1:28" x14ac:dyDescent="0.25">
      <c r="A2394" t="s">
        <v>7138</v>
      </c>
      <c r="B2394" t="s">
        <v>1268</v>
      </c>
      <c r="C2394" t="s">
        <v>1</v>
      </c>
      <c r="D2394">
        <v>3</v>
      </c>
      <c r="E2394">
        <v>150</v>
      </c>
      <c r="G2394">
        <v>49.8</v>
      </c>
      <c r="I2394" s="49"/>
      <c r="M2394" s="49"/>
      <c r="N2394" s="49"/>
      <c r="O2394" s="49" t="s">
        <v>7139</v>
      </c>
      <c r="P2394">
        <v>7</v>
      </c>
      <c r="Q2394" t="s">
        <v>7140</v>
      </c>
      <c r="S2394" s="49"/>
      <c r="T2394" s="49"/>
      <c r="U2394" s="49"/>
      <c r="W2394" s="49"/>
      <c r="Z2394" s="49"/>
      <c r="AA2394" s="49"/>
      <c r="AB2394" s="49"/>
    </row>
    <row r="2395" spans="1:28" x14ac:dyDescent="0.25">
      <c r="A2395" t="s">
        <v>7141</v>
      </c>
      <c r="B2395" t="s">
        <v>1268</v>
      </c>
      <c r="C2395" t="s">
        <v>1</v>
      </c>
      <c r="D2395">
        <v>4</v>
      </c>
      <c r="E2395">
        <v>150</v>
      </c>
      <c r="G2395">
        <v>46.800000000000004</v>
      </c>
      <c r="I2395" s="49"/>
      <c r="M2395" s="49"/>
      <c r="N2395" s="49"/>
      <c r="O2395" s="49" t="s">
        <v>7142</v>
      </c>
      <c r="P2395">
        <v>7</v>
      </c>
      <c r="Q2395" t="s">
        <v>7143</v>
      </c>
      <c r="S2395" s="49"/>
      <c r="T2395" s="49"/>
      <c r="U2395" s="49"/>
      <c r="W2395" s="49"/>
      <c r="Z2395" s="49"/>
      <c r="AA2395" s="49"/>
      <c r="AB2395" s="49"/>
    </row>
    <row r="2396" spans="1:28" x14ac:dyDescent="0.25">
      <c r="A2396" t="s">
        <v>7144</v>
      </c>
      <c r="B2396" t="s">
        <v>1268</v>
      </c>
      <c r="C2396" t="s">
        <v>1</v>
      </c>
      <c r="D2396">
        <v>5</v>
      </c>
      <c r="E2396">
        <v>150</v>
      </c>
      <c r="G2396">
        <v>45</v>
      </c>
      <c r="I2396" s="49"/>
      <c r="M2396" s="49"/>
      <c r="N2396" s="49"/>
      <c r="O2396" s="49" t="s">
        <v>7136</v>
      </c>
      <c r="P2396">
        <v>7</v>
      </c>
      <c r="Q2396" t="s">
        <v>7145</v>
      </c>
      <c r="S2396" s="49"/>
      <c r="T2396" s="49"/>
      <c r="U2396" s="49"/>
      <c r="W2396" s="49"/>
      <c r="Z2396" s="49"/>
      <c r="AA2396" s="49"/>
      <c r="AB2396" s="49"/>
    </row>
    <row r="2397" spans="1:28" x14ac:dyDescent="0.25">
      <c r="A2397" t="s">
        <v>7146</v>
      </c>
      <c r="B2397" t="s">
        <v>1268</v>
      </c>
      <c r="C2397" t="s">
        <v>96</v>
      </c>
      <c r="D2397">
        <v>1</v>
      </c>
      <c r="E2397">
        <v>35</v>
      </c>
      <c r="F2397">
        <v>8</v>
      </c>
      <c r="I2397" s="49"/>
      <c r="J2397">
        <v>2</v>
      </c>
      <c r="K2397">
        <v>2</v>
      </c>
      <c r="L2397">
        <v>2</v>
      </c>
      <c r="M2397" s="49" t="s">
        <v>1745</v>
      </c>
      <c r="N2397" s="49"/>
      <c r="O2397" s="49" t="s">
        <v>7147</v>
      </c>
      <c r="P2397">
        <v>7</v>
      </c>
      <c r="Q2397" t="s">
        <v>7148</v>
      </c>
      <c r="S2397" s="49"/>
      <c r="T2397" s="49"/>
      <c r="U2397" s="49"/>
      <c r="W2397" s="49"/>
      <c r="Z2397" s="49"/>
      <c r="AA2397" s="49"/>
      <c r="AB2397" s="49"/>
    </row>
    <row r="2398" spans="1:28" x14ac:dyDescent="0.25">
      <c r="A2398" t="s">
        <v>7149</v>
      </c>
      <c r="B2398" t="s">
        <v>1268</v>
      </c>
      <c r="C2398" t="s">
        <v>96</v>
      </c>
      <c r="D2398">
        <v>2</v>
      </c>
      <c r="E2398">
        <v>35</v>
      </c>
      <c r="F2398">
        <v>8</v>
      </c>
      <c r="I2398" s="49"/>
      <c r="J2398">
        <v>2</v>
      </c>
      <c r="K2398">
        <v>2</v>
      </c>
      <c r="L2398">
        <v>2</v>
      </c>
      <c r="M2398" s="49" t="s">
        <v>1745</v>
      </c>
      <c r="N2398" s="49"/>
      <c r="O2398" s="49" t="s">
        <v>7147</v>
      </c>
      <c r="P2398">
        <v>7</v>
      </c>
      <c r="Q2398" t="s">
        <v>7150</v>
      </c>
      <c r="S2398" s="49"/>
      <c r="T2398" s="49"/>
      <c r="U2398" s="49"/>
      <c r="W2398" s="49"/>
      <c r="Z2398" s="49"/>
      <c r="AA2398" s="49"/>
      <c r="AB2398" s="49"/>
    </row>
    <row r="2399" spans="1:28" x14ac:dyDescent="0.25">
      <c r="A2399" t="s">
        <v>7151</v>
      </c>
      <c r="B2399" t="s">
        <v>1268</v>
      </c>
      <c r="C2399" t="s">
        <v>96</v>
      </c>
      <c r="D2399">
        <v>3</v>
      </c>
      <c r="E2399">
        <v>35</v>
      </c>
      <c r="F2399">
        <v>7</v>
      </c>
      <c r="I2399" s="49"/>
      <c r="J2399">
        <v>2</v>
      </c>
      <c r="K2399">
        <v>2</v>
      </c>
      <c r="L2399">
        <v>2</v>
      </c>
      <c r="M2399" s="49" t="s">
        <v>1745</v>
      </c>
      <c r="N2399" s="49"/>
      <c r="O2399" s="49" t="s">
        <v>7147</v>
      </c>
      <c r="P2399">
        <v>7</v>
      </c>
      <c r="Q2399" t="s">
        <v>7152</v>
      </c>
      <c r="S2399" s="49"/>
      <c r="T2399" s="49"/>
      <c r="U2399" s="49"/>
      <c r="W2399" s="49"/>
      <c r="Z2399" s="49"/>
      <c r="AA2399" s="49"/>
      <c r="AB2399" s="49"/>
    </row>
    <row r="2400" spans="1:28" x14ac:dyDescent="0.25">
      <c r="A2400" t="s">
        <v>7153</v>
      </c>
      <c r="B2400" t="s">
        <v>1268</v>
      </c>
      <c r="C2400" t="s">
        <v>96</v>
      </c>
      <c r="D2400">
        <v>4</v>
      </c>
      <c r="E2400">
        <v>35</v>
      </c>
      <c r="F2400">
        <v>6</v>
      </c>
      <c r="I2400" s="49"/>
      <c r="J2400">
        <v>2</v>
      </c>
      <c r="K2400">
        <v>2</v>
      </c>
      <c r="L2400">
        <v>2</v>
      </c>
      <c r="M2400" s="49" t="s">
        <v>610</v>
      </c>
      <c r="N2400" s="49"/>
      <c r="O2400" s="49" t="s">
        <v>7154</v>
      </c>
      <c r="P2400">
        <v>7</v>
      </c>
      <c r="Q2400" t="s">
        <v>7155</v>
      </c>
      <c r="S2400" s="49"/>
      <c r="T2400" s="49"/>
      <c r="U2400" s="49"/>
      <c r="W2400" s="49"/>
      <c r="Z2400" s="49"/>
      <c r="AA2400" s="49"/>
      <c r="AB2400" s="49"/>
    </row>
    <row r="2401" spans="1:28" x14ac:dyDescent="0.25">
      <c r="A2401" t="s">
        <v>7156</v>
      </c>
      <c r="B2401" t="s">
        <v>1268</v>
      </c>
      <c r="C2401" t="s">
        <v>217</v>
      </c>
      <c r="D2401">
        <v>1</v>
      </c>
      <c r="E2401">
        <v>22.5</v>
      </c>
      <c r="F2401">
        <v>12</v>
      </c>
      <c r="I2401" s="49"/>
      <c r="J2401">
        <v>3</v>
      </c>
      <c r="L2401">
        <v>2</v>
      </c>
      <c r="M2401" s="49" t="s">
        <v>2289</v>
      </c>
      <c r="N2401" s="49"/>
      <c r="O2401" s="49" t="s">
        <v>7157</v>
      </c>
      <c r="P2401">
        <v>7</v>
      </c>
      <c r="Q2401" t="s">
        <v>7158</v>
      </c>
      <c r="S2401" s="49"/>
      <c r="T2401" s="49"/>
      <c r="U2401" s="49"/>
      <c r="W2401" s="49"/>
      <c r="Z2401" s="49"/>
      <c r="AA2401" s="49"/>
      <c r="AB2401" s="49"/>
    </row>
    <row r="2402" spans="1:28" x14ac:dyDescent="0.25">
      <c r="A2402" t="s">
        <v>7159</v>
      </c>
      <c r="B2402" t="s">
        <v>1268</v>
      </c>
      <c r="C2402" t="s">
        <v>217</v>
      </c>
      <c r="D2402">
        <v>2</v>
      </c>
      <c r="E2402">
        <v>22.5</v>
      </c>
      <c r="F2402">
        <v>12</v>
      </c>
      <c r="I2402" s="49"/>
      <c r="J2402">
        <v>3</v>
      </c>
      <c r="M2402" s="49" t="s">
        <v>618</v>
      </c>
      <c r="N2402" s="49"/>
      <c r="O2402" s="49" t="s">
        <v>7160</v>
      </c>
      <c r="P2402">
        <v>7</v>
      </c>
      <c r="Q2402" t="s">
        <v>7161</v>
      </c>
      <c r="S2402" s="49"/>
      <c r="T2402" s="49"/>
      <c r="U2402" s="49"/>
      <c r="W2402" s="49"/>
      <c r="Z2402" s="49"/>
      <c r="AA2402" s="49"/>
      <c r="AB2402" s="49"/>
    </row>
    <row r="2403" spans="1:28" x14ac:dyDescent="0.25">
      <c r="A2403" t="s">
        <v>7162</v>
      </c>
      <c r="B2403" t="s">
        <v>1268</v>
      </c>
      <c r="C2403" t="s">
        <v>217</v>
      </c>
      <c r="D2403">
        <v>3</v>
      </c>
      <c r="E2403">
        <v>22.5</v>
      </c>
      <c r="F2403">
        <v>12</v>
      </c>
      <c r="I2403" s="49"/>
      <c r="J2403">
        <v>3</v>
      </c>
      <c r="L2403">
        <v>2</v>
      </c>
      <c r="M2403" s="49" t="s">
        <v>1745</v>
      </c>
      <c r="N2403" s="49"/>
      <c r="O2403" s="49" t="s">
        <v>7163</v>
      </c>
      <c r="P2403">
        <v>7</v>
      </c>
      <c r="Q2403" t="s">
        <v>7164</v>
      </c>
      <c r="S2403" s="49"/>
      <c r="T2403" s="49"/>
      <c r="U2403" s="49"/>
      <c r="W2403" s="49"/>
      <c r="Z2403" s="49"/>
      <c r="AA2403" s="49"/>
      <c r="AB2403" s="49"/>
    </row>
    <row r="2404" spans="1:28" x14ac:dyDescent="0.25">
      <c r="A2404" t="s">
        <v>7165</v>
      </c>
      <c r="B2404" t="s">
        <v>1268</v>
      </c>
      <c r="C2404" t="s">
        <v>217</v>
      </c>
      <c r="D2404">
        <v>4</v>
      </c>
      <c r="E2404">
        <v>22.5</v>
      </c>
      <c r="F2404">
        <v>11</v>
      </c>
      <c r="I2404" s="49"/>
      <c r="J2404">
        <v>3</v>
      </c>
      <c r="L2404">
        <v>2</v>
      </c>
      <c r="M2404" s="49" t="s">
        <v>1745</v>
      </c>
      <c r="N2404" s="49"/>
      <c r="O2404" s="49" t="s">
        <v>7163</v>
      </c>
      <c r="P2404">
        <v>7</v>
      </c>
      <c r="Q2404" t="s">
        <v>7166</v>
      </c>
      <c r="S2404" s="49"/>
      <c r="T2404" s="49"/>
      <c r="U2404" s="49"/>
      <c r="W2404" s="49"/>
      <c r="Z2404" s="49"/>
      <c r="AA2404" s="49"/>
      <c r="AB2404" s="49"/>
    </row>
    <row r="2405" spans="1:28" x14ac:dyDescent="0.25">
      <c r="A2405" t="s">
        <v>7167</v>
      </c>
      <c r="B2405" t="s">
        <v>1268</v>
      </c>
      <c r="C2405" t="s">
        <v>209</v>
      </c>
      <c r="D2405">
        <v>1</v>
      </c>
      <c r="E2405">
        <v>62.5</v>
      </c>
      <c r="F2405">
        <v>11</v>
      </c>
      <c r="I2405" s="49"/>
      <c r="J2405">
        <v>2</v>
      </c>
      <c r="K2405">
        <v>1</v>
      </c>
      <c r="L2405">
        <v>2</v>
      </c>
      <c r="M2405" s="49" t="s">
        <v>1745</v>
      </c>
      <c r="N2405" s="49"/>
      <c r="O2405" s="49" t="s">
        <v>1932</v>
      </c>
      <c r="P2405">
        <v>7</v>
      </c>
      <c r="Q2405" t="s">
        <v>7168</v>
      </c>
      <c r="S2405" s="49"/>
      <c r="T2405" s="49"/>
      <c r="U2405" s="49"/>
      <c r="W2405" s="49"/>
      <c r="Z2405" s="49"/>
      <c r="AA2405" s="49"/>
      <c r="AB2405" s="49"/>
    </row>
    <row r="2406" spans="1:28" x14ac:dyDescent="0.25">
      <c r="A2406" t="s">
        <v>7169</v>
      </c>
      <c r="B2406" t="s">
        <v>1268</v>
      </c>
      <c r="C2406" t="s">
        <v>209</v>
      </c>
      <c r="D2406">
        <v>2</v>
      </c>
      <c r="E2406">
        <v>65</v>
      </c>
      <c r="F2406">
        <v>10</v>
      </c>
      <c r="I2406" s="49"/>
      <c r="J2406">
        <v>2</v>
      </c>
      <c r="K2406">
        <v>1</v>
      </c>
      <c r="L2406">
        <v>2</v>
      </c>
      <c r="M2406" s="49" t="s">
        <v>1745</v>
      </c>
      <c r="N2406" s="49"/>
      <c r="O2406" s="49" t="s">
        <v>1932</v>
      </c>
      <c r="P2406">
        <v>7</v>
      </c>
      <c r="Q2406" t="s">
        <v>7170</v>
      </c>
      <c r="S2406" s="49"/>
      <c r="T2406" s="49"/>
      <c r="U2406" s="49"/>
      <c r="W2406" s="49"/>
      <c r="Z2406" s="49"/>
      <c r="AA2406" s="49"/>
      <c r="AB2406" s="49"/>
    </row>
    <row r="2407" spans="1:28" x14ac:dyDescent="0.25">
      <c r="A2407" t="s">
        <v>7171</v>
      </c>
      <c r="B2407" t="s">
        <v>1268</v>
      </c>
      <c r="C2407" t="s">
        <v>209</v>
      </c>
      <c r="D2407">
        <v>3</v>
      </c>
      <c r="E2407">
        <v>67.5</v>
      </c>
      <c r="F2407">
        <v>9</v>
      </c>
      <c r="I2407" s="49"/>
      <c r="J2407">
        <v>2</v>
      </c>
      <c r="K2407">
        <v>1</v>
      </c>
      <c r="L2407">
        <v>2</v>
      </c>
      <c r="M2407" s="49" t="s">
        <v>610</v>
      </c>
      <c r="N2407" s="49"/>
      <c r="O2407" s="49" t="s">
        <v>1937</v>
      </c>
      <c r="P2407">
        <v>7</v>
      </c>
      <c r="Q2407" t="s">
        <v>7172</v>
      </c>
      <c r="S2407" s="49"/>
      <c r="T2407" s="49"/>
      <c r="U2407" s="49"/>
      <c r="W2407" s="49"/>
      <c r="Z2407" s="49"/>
      <c r="AA2407" s="49"/>
      <c r="AB2407" s="49"/>
    </row>
    <row r="2408" spans="1:28" x14ac:dyDescent="0.25">
      <c r="A2408" t="s">
        <v>7173</v>
      </c>
      <c r="B2408" t="s">
        <v>1268</v>
      </c>
      <c r="C2408" t="s">
        <v>209</v>
      </c>
      <c r="D2408">
        <v>4</v>
      </c>
      <c r="E2408">
        <v>70</v>
      </c>
      <c r="F2408">
        <v>7</v>
      </c>
      <c r="I2408" s="49"/>
      <c r="J2408">
        <v>2</v>
      </c>
      <c r="K2408">
        <v>1</v>
      </c>
      <c r="L2408">
        <v>2</v>
      </c>
      <c r="M2408" s="49" t="s">
        <v>610</v>
      </c>
      <c r="N2408" s="49"/>
      <c r="O2408" s="49" t="s">
        <v>1937</v>
      </c>
      <c r="P2408">
        <v>7</v>
      </c>
      <c r="Q2408" t="s">
        <v>7174</v>
      </c>
      <c r="S2408" s="49"/>
      <c r="T2408" s="49"/>
      <c r="U2408" s="49"/>
      <c r="W2408" s="49"/>
      <c r="Z2408" s="49"/>
      <c r="AA2408" s="49"/>
      <c r="AB2408" s="49"/>
    </row>
    <row r="2409" spans="1:28" x14ac:dyDescent="0.25">
      <c r="A2409" t="s">
        <v>7175</v>
      </c>
      <c r="B2409" t="s">
        <v>1268</v>
      </c>
      <c r="C2409" t="s">
        <v>123</v>
      </c>
      <c r="D2409">
        <v>1</v>
      </c>
      <c r="E2409">
        <v>30</v>
      </c>
      <c r="F2409">
        <v>12</v>
      </c>
      <c r="I2409" s="49"/>
      <c r="J2409">
        <v>2</v>
      </c>
      <c r="K2409">
        <v>2</v>
      </c>
      <c r="L2409">
        <v>2</v>
      </c>
      <c r="M2409" s="49" t="s">
        <v>610</v>
      </c>
      <c r="N2409" s="49"/>
      <c r="O2409" s="49" t="s">
        <v>7176</v>
      </c>
      <c r="P2409">
        <v>7</v>
      </c>
      <c r="Q2409" t="s">
        <v>7177</v>
      </c>
      <c r="S2409" s="49"/>
      <c r="T2409" s="49"/>
      <c r="U2409" s="49"/>
      <c r="W2409" s="49"/>
      <c r="Z2409" s="49"/>
      <c r="AA2409" s="49"/>
      <c r="AB2409" s="49"/>
    </row>
    <row r="2410" spans="1:28" x14ac:dyDescent="0.25">
      <c r="A2410" t="s">
        <v>7178</v>
      </c>
      <c r="B2410" t="s">
        <v>1268</v>
      </c>
      <c r="C2410" t="s">
        <v>123</v>
      </c>
      <c r="D2410">
        <v>2</v>
      </c>
      <c r="E2410">
        <v>30</v>
      </c>
      <c r="F2410">
        <v>9</v>
      </c>
      <c r="I2410" s="49"/>
      <c r="J2410">
        <v>2</v>
      </c>
      <c r="K2410">
        <v>2</v>
      </c>
      <c r="L2410">
        <v>2</v>
      </c>
      <c r="M2410" s="49" t="s">
        <v>610</v>
      </c>
      <c r="N2410" s="49"/>
      <c r="O2410" s="49" t="s">
        <v>7176</v>
      </c>
      <c r="P2410">
        <v>7</v>
      </c>
      <c r="Q2410" t="s">
        <v>7179</v>
      </c>
      <c r="S2410" s="49"/>
      <c r="T2410" s="49"/>
      <c r="U2410" s="49"/>
      <c r="W2410" s="49"/>
      <c r="Z2410" s="49"/>
      <c r="AA2410" s="49"/>
      <c r="AB2410" s="49"/>
    </row>
    <row r="2411" spans="1:28" x14ac:dyDescent="0.25">
      <c r="A2411" t="s">
        <v>7180</v>
      </c>
      <c r="B2411" t="s">
        <v>1268</v>
      </c>
      <c r="C2411" t="s">
        <v>123</v>
      </c>
      <c r="D2411">
        <v>3</v>
      </c>
      <c r="E2411">
        <v>30</v>
      </c>
      <c r="F2411">
        <v>7</v>
      </c>
      <c r="I2411" s="49"/>
      <c r="J2411">
        <v>2</v>
      </c>
      <c r="K2411">
        <v>2</v>
      </c>
      <c r="L2411">
        <v>2</v>
      </c>
      <c r="M2411" s="49" t="s">
        <v>610</v>
      </c>
      <c r="N2411" s="49"/>
      <c r="O2411" s="49" t="s">
        <v>7176</v>
      </c>
      <c r="P2411">
        <v>7</v>
      </c>
      <c r="Q2411" t="s">
        <v>7181</v>
      </c>
      <c r="S2411" s="49"/>
      <c r="T2411" s="49"/>
      <c r="U2411" s="49"/>
      <c r="W2411" s="49"/>
      <c r="Z2411" s="49"/>
      <c r="AA2411" s="49"/>
      <c r="AB2411" s="49"/>
    </row>
    <row r="2412" spans="1:28" x14ac:dyDescent="0.25">
      <c r="A2412" t="s">
        <v>7182</v>
      </c>
      <c r="B2412" t="s">
        <v>1268</v>
      </c>
      <c r="C2412" t="s">
        <v>339</v>
      </c>
      <c r="D2412">
        <v>1</v>
      </c>
      <c r="E2412">
        <v>50</v>
      </c>
      <c r="G2412">
        <v>61.2</v>
      </c>
      <c r="I2412" s="49"/>
      <c r="M2412" s="49"/>
      <c r="N2412" s="49"/>
      <c r="O2412" s="49" t="s">
        <v>7183</v>
      </c>
      <c r="P2412">
        <v>7</v>
      </c>
      <c r="Q2412" t="s">
        <v>7184</v>
      </c>
      <c r="S2412" s="49"/>
      <c r="T2412" s="49"/>
      <c r="U2412" s="49"/>
      <c r="W2412" s="49"/>
      <c r="Z2412" s="49"/>
      <c r="AA2412" s="49"/>
      <c r="AB2412" s="49"/>
    </row>
    <row r="2413" spans="1:28" x14ac:dyDescent="0.25">
      <c r="A2413" t="s">
        <v>7185</v>
      </c>
      <c r="B2413" t="s">
        <v>1268</v>
      </c>
      <c r="C2413" t="s">
        <v>339</v>
      </c>
      <c r="D2413">
        <v>2</v>
      </c>
      <c r="E2413">
        <v>50</v>
      </c>
      <c r="G2413">
        <v>61.800000000000004</v>
      </c>
      <c r="I2413" s="49"/>
      <c r="M2413" s="49"/>
      <c r="N2413" s="49"/>
      <c r="O2413" s="49" t="s">
        <v>7186</v>
      </c>
      <c r="P2413">
        <v>7</v>
      </c>
      <c r="Q2413" t="s">
        <v>7187</v>
      </c>
      <c r="S2413" s="49"/>
      <c r="T2413" s="49"/>
      <c r="U2413" s="49"/>
      <c r="W2413" s="49"/>
      <c r="Z2413" s="49"/>
      <c r="AA2413" s="49"/>
      <c r="AB2413" s="49"/>
    </row>
    <row r="2414" spans="1:28" x14ac:dyDescent="0.25">
      <c r="A2414" t="s">
        <v>7188</v>
      </c>
      <c r="B2414" t="s">
        <v>1268</v>
      </c>
      <c r="C2414" t="s">
        <v>339</v>
      </c>
      <c r="D2414">
        <v>3</v>
      </c>
      <c r="E2414">
        <v>50</v>
      </c>
      <c r="G2414">
        <v>52.8</v>
      </c>
      <c r="I2414" s="49"/>
      <c r="M2414" s="49"/>
      <c r="N2414" s="49"/>
      <c r="O2414" s="49" t="s">
        <v>7189</v>
      </c>
      <c r="P2414">
        <v>7</v>
      </c>
      <c r="Q2414" t="s">
        <v>7190</v>
      </c>
      <c r="S2414" s="49"/>
      <c r="T2414" s="49"/>
      <c r="U2414" s="49"/>
      <c r="W2414" s="49"/>
      <c r="Z2414" s="49"/>
      <c r="AA2414" s="49"/>
      <c r="AB2414" s="49"/>
    </row>
    <row r="2415" spans="1:28" x14ac:dyDescent="0.25">
      <c r="A2415" t="s">
        <v>7191</v>
      </c>
      <c r="B2415" t="s">
        <v>1268</v>
      </c>
      <c r="C2415" t="s">
        <v>334</v>
      </c>
      <c r="D2415">
        <v>1</v>
      </c>
      <c r="E2415">
        <v>0</v>
      </c>
      <c r="G2415">
        <v>52.2</v>
      </c>
      <c r="I2415" s="49"/>
      <c r="M2415" s="49"/>
      <c r="N2415" s="49"/>
      <c r="O2415" s="49" t="s">
        <v>4848</v>
      </c>
      <c r="P2415">
        <v>7</v>
      </c>
      <c r="Q2415" t="s">
        <v>7192</v>
      </c>
      <c r="S2415" s="49"/>
      <c r="T2415" s="49"/>
      <c r="U2415" s="49"/>
      <c r="W2415" s="49"/>
      <c r="Z2415" s="49"/>
      <c r="AA2415" s="49"/>
      <c r="AB2415" s="49"/>
    </row>
    <row r="2416" spans="1:28" x14ac:dyDescent="0.25">
      <c r="A2416" t="s">
        <v>7193</v>
      </c>
      <c r="B2416" t="s">
        <v>1268</v>
      </c>
      <c r="C2416" t="s">
        <v>334</v>
      </c>
      <c r="D2416">
        <v>2</v>
      </c>
      <c r="E2416">
        <v>0</v>
      </c>
      <c r="G2416">
        <v>48</v>
      </c>
      <c r="I2416" s="49"/>
      <c r="M2416" s="49"/>
      <c r="N2416" s="49"/>
      <c r="O2416" s="49" t="s">
        <v>4891</v>
      </c>
      <c r="P2416">
        <v>7</v>
      </c>
      <c r="Q2416" t="s">
        <v>7194</v>
      </c>
      <c r="S2416" s="49"/>
      <c r="T2416" s="49"/>
      <c r="U2416" s="49"/>
      <c r="W2416" s="49"/>
      <c r="Z2416" s="49"/>
      <c r="AA2416" s="49"/>
      <c r="AB2416" s="49"/>
    </row>
    <row r="2417" spans="1:28" x14ac:dyDescent="0.25">
      <c r="A2417" t="s">
        <v>7195</v>
      </c>
      <c r="B2417" t="s">
        <v>1268</v>
      </c>
      <c r="C2417" t="s">
        <v>356</v>
      </c>
      <c r="D2417">
        <v>1</v>
      </c>
      <c r="G2417">
        <v>469</v>
      </c>
      <c r="H2417">
        <v>2</v>
      </c>
      <c r="I2417" s="49" t="s">
        <v>3957</v>
      </c>
      <c r="M2417" s="49"/>
      <c r="N2417" s="49"/>
      <c r="O2417" s="49" t="s">
        <v>5872</v>
      </c>
      <c r="P2417">
        <v>7</v>
      </c>
      <c r="Q2417" t="s">
        <v>1270</v>
      </c>
      <c r="S2417" s="49"/>
      <c r="T2417" s="49"/>
      <c r="U2417" s="49"/>
      <c r="W2417" s="49"/>
      <c r="Z2417" s="49"/>
      <c r="AA2417" s="49"/>
      <c r="AB2417" s="49"/>
    </row>
    <row r="2418" spans="1:28" x14ac:dyDescent="0.25">
      <c r="A2418" t="s">
        <v>7196</v>
      </c>
      <c r="B2418" t="s">
        <v>1271</v>
      </c>
      <c r="C2418" t="s">
        <v>363</v>
      </c>
      <c r="D2418">
        <v>1</v>
      </c>
      <c r="G2418">
        <v>364</v>
      </c>
      <c r="H2418">
        <v>0.69</v>
      </c>
      <c r="I2418" s="49" t="s">
        <v>3957</v>
      </c>
      <c r="M2418" s="49"/>
      <c r="N2418" s="49"/>
      <c r="O2418" s="49" t="s">
        <v>7197</v>
      </c>
      <c r="P2418">
        <v>8</v>
      </c>
      <c r="Q2418" t="s">
        <v>1273</v>
      </c>
      <c r="S2418" s="49"/>
      <c r="T2418" s="49"/>
      <c r="U2418" s="49"/>
      <c r="W2418" s="49"/>
      <c r="Z2418" s="49"/>
      <c r="AA2418" s="49"/>
      <c r="AB2418" s="49"/>
    </row>
    <row r="2419" spans="1:28" x14ac:dyDescent="0.25">
      <c r="A2419" t="s">
        <v>7198</v>
      </c>
      <c r="B2419" t="s">
        <v>1271</v>
      </c>
      <c r="C2419" t="s">
        <v>394</v>
      </c>
      <c r="D2419">
        <v>1</v>
      </c>
      <c r="E2419">
        <v>0</v>
      </c>
      <c r="F2419">
        <v>15</v>
      </c>
      <c r="I2419" s="49"/>
      <c r="M2419" s="49"/>
      <c r="N2419" s="49"/>
      <c r="O2419" s="49" t="s">
        <v>2818</v>
      </c>
      <c r="P2419">
        <v>8</v>
      </c>
      <c r="Q2419" t="s">
        <v>7199</v>
      </c>
      <c r="S2419" s="49"/>
      <c r="T2419" s="49"/>
      <c r="U2419" s="49"/>
      <c r="W2419" s="49"/>
      <c r="Z2419" s="49"/>
      <c r="AA2419" s="49"/>
      <c r="AB2419" s="49"/>
    </row>
    <row r="2420" spans="1:28" x14ac:dyDescent="0.25">
      <c r="A2420" t="s">
        <v>7200</v>
      </c>
      <c r="B2420" t="s">
        <v>1271</v>
      </c>
      <c r="C2420" t="s">
        <v>398</v>
      </c>
      <c r="D2420">
        <v>1</v>
      </c>
      <c r="E2420">
        <v>0</v>
      </c>
      <c r="F2420">
        <v>12</v>
      </c>
      <c r="I2420" s="49"/>
      <c r="M2420" s="49"/>
      <c r="N2420" s="49"/>
      <c r="O2420" s="49" t="s">
        <v>2818</v>
      </c>
      <c r="P2420">
        <v>8</v>
      </c>
      <c r="Q2420" t="s">
        <v>7201</v>
      </c>
      <c r="S2420" s="49"/>
      <c r="T2420" s="49"/>
      <c r="U2420" s="49"/>
      <c r="W2420" s="49"/>
      <c r="Z2420" s="49"/>
      <c r="AA2420" s="49"/>
      <c r="AB2420" s="49"/>
    </row>
    <row r="2421" spans="1:28" x14ac:dyDescent="0.25">
      <c r="A2421" t="s">
        <v>7202</v>
      </c>
      <c r="B2421" t="s">
        <v>1271</v>
      </c>
      <c r="C2421" t="s">
        <v>403</v>
      </c>
      <c r="D2421">
        <v>1</v>
      </c>
      <c r="E2421">
        <v>0</v>
      </c>
      <c r="F2421">
        <v>8</v>
      </c>
      <c r="I2421" s="49"/>
      <c r="M2421" s="49"/>
      <c r="N2421" s="49"/>
      <c r="O2421" s="49" t="s">
        <v>2818</v>
      </c>
      <c r="P2421">
        <v>8</v>
      </c>
      <c r="Q2421" t="s">
        <v>7203</v>
      </c>
      <c r="S2421" s="49"/>
      <c r="T2421" s="49"/>
      <c r="U2421" s="49"/>
      <c r="W2421" s="49"/>
      <c r="Z2421" s="49"/>
      <c r="AA2421" s="49"/>
      <c r="AB2421" s="49"/>
    </row>
    <row r="2422" spans="1:28" x14ac:dyDescent="0.25">
      <c r="A2422" t="s">
        <v>7204</v>
      </c>
      <c r="B2422" t="s">
        <v>1271</v>
      </c>
      <c r="C2422" t="s">
        <v>407</v>
      </c>
      <c r="D2422">
        <v>1</v>
      </c>
      <c r="E2422">
        <v>0</v>
      </c>
      <c r="F2422">
        <v>10</v>
      </c>
      <c r="I2422" s="49"/>
      <c r="M2422" s="49"/>
      <c r="N2422" s="49"/>
      <c r="O2422" s="49" t="s">
        <v>7205</v>
      </c>
      <c r="P2422">
        <v>8</v>
      </c>
      <c r="Q2422" t="s">
        <v>7206</v>
      </c>
      <c r="S2422" s="49"/>
      <c r="T2422" s="49"/>
      <c r="U2422" s="49"/>
      <c r="W2422" s="49"/>
      <c r="Z2422" s="49"/>
      <c r="AA2422" s="49"/>
      <c r="AB2422" s="49"/>
    </row>
    <row r="2423" spans="1:28" x14ac:dyDescent="0.25">
      <c r="A2423" t="s">
        <v>7207</v>
      </c>
      <c r="B2423" t="s">
        <v>1271</v>
      </c>
      <c r="C2423" t="s">
        <v>394</v>
      </c>
      <c r="D2423">
        <v>2</v>
      </c>
      <c r="E2423">
        <v>0</v>
      </c>
      <c r="F2423">
        <v>15</v>
      </c>
      <c r="I2423" s="49"/>
      <c r="M2423" s="49"/>
      <c r="N2423" s="49"/>
      <c r="O2423" s="49" t="s">
        <v>2818</v>
      </c>
      <c r="P2423">
        <v>8</v>
      </c>
      <c r="Q2423" t="s">
        <v>7208</v>
      </c>
      <c r="S2423" s="49"/>
      <c r="T2423" s="49"/>
      <c r="U2423" s="49"/>
      <c r="W2423" s="49"/>
      <c r="Z2423" s="49"/>
      <c r="AA2423" s="49"/>
      <c r="AB2423" s="49"/>
    </row>
    <row r="2424" spans="1:28" x14ac:dyDescent="0.25">
      <c r="A2424" t="s">
        <v>7209</v>
      </c>
      <c r="B2424" t="s">
        <v>1271</v>
      </c>
      <c r="C2424" t="s">
        <v>398</v>
      </c>
      <c r="D2424">
        <v>2</v>
      </c>
      <c r="E2424">
        <v>0</v>
      </c>
      <c r="F2424">
        <v>12</v>
      </c>
      <c r="I2424" s="49"/>
      <c r="M2424" s="49"/>
      <c r="N2424" s="49"/>
      <c r="O2424" s="49" t="s">
        <v>2818</v>
      </c>
      <c r="P2424">
        <v>8</v>
      </c>
      <c r="Q2424" t="s">
        <v>7210</v>
      </c>
      <c r="S2424" s="49"/>
      <c r="T2424" s="49"/>
      <c r="U2424" s="49"/>
      <c r="W2424" s="49"/>
      <c r="Z2424" s="49"/>
      <c r="AA2424" s="49"/>
      <c r="AB2424" s="49"/>
    </row>
    <row r="2425" spans="1:28" x14ac:dyDescent="0.25">
      <c r="A2425" t="s">
        <v>7211</v>
      </c>
      <c r="B2425" t="s">
        <v>1271</v>
      </c>
      <c r="C2425" t="s">
        <v>403</v>
      </c>
      <c r="D2425">
        <v>2</v>
      </c>
      <c r="E2425">
        <v>0</v>
      </c>
      <c r="F2425">
        <v>8</v>
      </c>
      <c r="I2425" s="49"/>
      <c r="M2425" s="49"/>
      <c r="N2425" s="49"/>
      <c r="O2425" s="49" t="s">
        <v>2818</v>
      </c>
      <c r="P2425">
        <v>8</v>
      </c>
      <c r="Q2425" t="s">
        <v>7212</v>
      </c>
      <c r="S2425" s="49"/>
      <c r="T2425" s="49"/>
      <c r="U2425" s="49"/>
      <c r="W2425" s="49"/>
      <c r="Z2425" s="49"/>
      <c r="AA2425" s="49"/>
      <c r="AB2425" s="49"/>
    </row>
    <row r="2426" spans="1:28" x14ac:dyDescent="0.25">
      <c r="A2426" t="s">
        <v>7213</v>
      </c>
      <c r="B2426" t="s">
        <v>1271</v>
      </c>
      <c r="C2426" t="s">
        <v>407</v>
      </c>
      <c r="D2426">
        <v>2</v>
      </c>
      <c r="E2426">
        <v>0</v>
      </c>
      <c r="F2426">
        <v>10</v>
      </c>
      <c r="I2426" s="49"/>
      <c r="M2426" s="49"/>
      <c r="N2426" s="49"/>
      <c r="O2426" s="49" t="s">
        <v>7205</v>
      </c>
      <c r="P2426">
        <v>8</v>
      </c>
      <c r="Q2426" t="s">
        <v>7214</v>
      </c>
      <c r="S2426" s="49"/>
      <c r="T2426" s="49"/>
      <c r="U2426" s="49"/>
      <c r="W2426" s="49"/>
      <c r="Z2426" s="49"/>
      <c r="AA2426" s="49"/>
      <c r="AB2426" s="49"/>
    </row>
    <row r="2427" spans="1:28" x14ac:dyDescent="0.25">
      <c r="A2427" t="s">
        <v>7215</v>
      </c>
      <c r="B2427" t="s">
        <v>1271</v>
      </c>
      <c r="C2427" t="s">
        <v>334</v>
      </c>
      <c r="D2427">
        <v>1</v>
      </c>
      <c r="E2427">
        <v>0</v>
      </c>
      <c r="G2427">
        <v>30</v>
      </c>
      <c r="I2427" s="49"/>
      <c r="M2427" s="49"/>
      <c r="N2427" s="49"/>
      <c r="O2427" s="49" t="s">
        <v>7216</v>
      </c>
      <c r="P2427">
        <v>8</v>
      </c>
      <c r="Q2427" t="s">
        <v>7217</v>
      </c>
      <c r="S2427" s="49"/>
      <c r="T2427" s="49"/>
      <c r="U2427" s="49"/>
      <c r="W2427" s="49"/>
      <c r="Z2427" s="49"/>
      <c r="AA2427" s="49"/>
      <c r="AB2427" s="49"/>
    </row>
    <row r="2428" spans="1:28" x14ac:dyDescent="0.25">
      <c r="A2428" t="s">
        <v>7218</v>
      </c>
      <c r="B2428" t="s">
        <v>1271</v>
      </c>
      <c r="C2428" t="s">
        <v>1</v>
      </c>
      <c r="D2428">
        <v>1</v>
      </c>
      <c r="E2428">
        <v>150</v>
      </c>
      <c r="G2428">
        <v>75</v>
      </c>
      <c r="I2428" s="49"/>
      <c r="M2428" s="49"/>
      <c r="N2428" s="49"/>
      <c r="O2428" s="49" t="s">
        <v>6869</v>
      </c>
      <c r="P2428">
        <v>8</v>
      </c>
      <c r="Q2428" t="s">
        <v>7219</v>
      </c>
      <c r="S2428" s="49"/>
      <c r="T2428" s="49"/>
      <c r="U2428" s="49"/>
      <c r="W2428" s="49"/>
      <c r="Z2428" s="49"/>
      <c r="AA2428" s="49"/>
      <c r="AB2428" s="49"/>
    </row>
    <row r="2429" spans="1:28" x14ac:dyDescent="0.25">
      <c r="A2429" t="s">
        <v>7220</v>
      </c>
      <c r="B2429" t="s">
        <v>1271</v>
      </c>
      <c r="C2429" t="s">
        <v>1</v>
      </c>
      <c r="D2429">
        <v>2</v>
      </c>
      <c r="E2429">
        <v>150</v>
      </c>
      <c r="G2429">
        <v>64.800000000000011</v>
      </c>
      <c r="I2429" s="49"/>
      <c r="M2429" s="49"/>
      <c r="N2429" s="49"/>
      <c r="O2429" s="49" t="s">
        <v>7221</v>
      </c>
      <c r="P2429">
        <v>8</v>
      </c>
      <c r="Q2429" t="s">
        <v>7222</v>
      </c>
      <c r="S2429" s="49"/>
      <c r="T2429" s="49"/>
      <c r="U2429" s="49"/>
      <c r="W2429" s="49"/>
      <c r="Z2429" s="49"/>
      <c r="AA2429" s="49"/>
      <c r="AB2429" s="49"/>
    </row>
    <row r="2430" spans="1:28" x14ac:dyDescent="0.25">
      <c r="A2430" t="s">
        <v>7223</v>
      </c>
      <c r="B2430" t="s">
        <v>1271</v>
      </c>
      <c r="C2430" t="s">
        <v>1</v>
      </c>
      <c r="D2430">
        <v>3</v>
      </c>
      <c r="E2430">
        <v>150</v>
      </c>
      <c r="G2430">
        <v>55.2</v>
      </c>
      <c r="I2430" s="49"/>
      <c r="M2430" s="49"/>
      <c r="N2430" s="49"/>
      <c r="O2430" s="49" t="s">
        <v>7224</v>
      </c>
      <c r="P2430">
        <v>8</v>
      </c>
      <c r="Q2430" t="s">
        <v>7225</v>
      </c>
      <c r="S2430" s="49"/>
      <c r="T2430" s="49"/>
      <c r="U2430" s="49"/>
      <c r="W2430" s="49"/>
      <c r="Z2430" s="49"/>
      <c r="AA2430" s="49"/>
      <c r="AB2430" s="49"/>
    </row>
    <row r="2431" spans="1:28" x14ac:dyDescent="0.25">
      <c r="A2431" t="s">
        <v>7226</v>
      </c>
      <c r="B2431" t="s">
        <v>1271</v>
      </c>
      <c r="C2431" t="s">
        <v>1</v>
      </c>
      <c r="D2431">
        <v>4</v>
      </c>
      <c r="E2431">
        <v>150</v>
      </c>
      <c r="G2431">
        <v>49.199999999999996</v>
      </c>
      <c r="I2431" s="49"/>
      <c r="M2431" s="49"/>
      <c r="N2431" s="49"/>
      <c r="O2431" s="49" t="s">
        <v>7227</v>
      </c>
      <c r="P2431">
        <v>8</v>
      </c>
      <c r="Q2431" t="s">
        <v>7228</v>
      </c>
      <c r="S2431" s="49"/>
      <c r="T2431" s="49"/>
      <c r="U2431" s="49"/>
      <c r="W2431" s="49"/>
      <c r="Z2431" s="49"/>
      <c r="AA2431" s="49"/>
      <c r="AB2431" s="49"/>
    </row>
    <row r="2432" spans="1:28" x14ac:dyDescent="0.25">
      <c r="A2432" t="s">
        <v>7229</v>
      </c>
      <c r="B2432" t="s">
        <v>1271</v>
      </c>
      <c r="C2432" t="s">
        <v>1</v>
      </c>
      <c r="D2432">
        <v>5</v>
      </c>
      <c r="E2432">
        <v>150</v>
      </c>
      <c r="G2432">
        <v>49.199999999999996</v>
      </c>
      <c r="I2432" s="49"/>
      <c r="M2432" s="49"/>
      <c r="N2432" s="49"/>
      <c r="O2432" s="49" t="s">
        <v>7227</v>
      </c>
      <c r="P2432">
        <v>8</v>
      </c>
      <c r="Q2432" t="s">
        <v>7230</v>
      </c>
      <c r="S2432" s="49"/>
      <c r="T2432" s="49"/>
      <c r="U2432" s="49"/>
      <c r="W2432" s="49"/>
      <c r="Z2432" s="49"/>
      <c r="AA2432" s="49"/>
      <c r="AB2432" s="49"/>
    </row>
    <row r="2433" spans="1:28" x14ac:dyDescent="0.25">
      <c r="A2433" t="s">
        <v>7231</v>
      </c>
      <c r="B2433" t="s">
        <v>1271</v>
      </c>
      <c r="C2433" t="s">
        <v>32</v>
      </c>
      <c r="D2433">
        <v>1</v>
      </c>
      <c r="E2433">
        <v>190</v>
      </c>
      <c r="F2433">
        <v>10</v>
      </c>
      <c r="I2433" s="49"/>
      <c r="J2433">
        <v>3</v>
      </c>
      <c r="K2433">
        <v>1</v>
      </c>
      <c r="L2433">
        <v>2</v>
      </c>
      <c r="M2433" s="49" t="s">
        <v>618</v>
      </c>
      <c r="N2433" s="49"/>
      <c r="O2433" s="49" t="s">
        <v>7232</v>
      </c>
      <c r="P2433">
        <v>8</v>
      </c>
      <c r="Q2433" t="s">
        <v>7233</v>
      </c>
      <c r="S2433" s="49"/>
      <c r="T2433" s="49"/>
      <c r="U2433" s="49"/>
      <c r="W2433" s="49"/>
      <c r="Z2433" s="49"/>
      <c r="AA2433" s="49"/>
      <c r="AB2433" s="49"/>
    </row>
    <row r="2434" spans="1:28" x14ac:dyDescent="0.25">
      <c r="A2434" t="s">
        <v>7234</v>
      </c>
      <c r="B2434" t="s">
        <v>1271</v>
      </c>
      <c r="C2434" t="s">
        <v>32</v>
      </c>
      <c r="D2434">
        <v>2</v>
      </c>
      <c r="E2434">
        <v>195</v>
      </c>
      <c r="F2434">
        <v>9</v>
      </c>
      <c r="I2434" s="49"/>
      <c r="J2434">
        <v>3</v>
      </c>
      <c r="K2434">
        <v>1</v>
      </c>
      <c r="L2434">
        <v>2</v>
      </c>
      <c r="M2434" s="49" t="s">
        <v>1745</v>
      </c>
      <c r="N2434" s="49"/>
      <c r="O2434" s="49" t="s">
        <v>7235</v>
      </c>
      <c r="P2434">
        <v>8</v>
      </c>
      <c r="Q2434" t="s">
        <v>7236</v>
      </c>
      <c r="S2434" s="49"/>
      <c r="T2434" s="49"/>
      <c r="U2434" s="49"/>
      <c r="W2434" s="49"/>
      <c r="Z2434" s="49"/>
      <c r="AA2434" s="49"/>
      <c r="AB2434" s="49"/>
    </row>
    <row r="2435" spans="1:28" x14ac:dyDescent="0.25">
      <c r="A2435" t="s">
        <v>7237</v>
      </c>
      <c r="B2435" t="s">
        <v>1271</v>
      </c>
      <c r="C2435" t="s">
        <v>32</v>
      </c>
      <c r="D2435">
        <v>3</v>
      </c>
      <c r="E2435">
        <v>200</v>
      </c>
      <c r="F2435">
        <v>7</v>
      </c>
      <c r="I2435" s="49"/>
      <c r="J2435">
        <v>3</v>
      </c>
      <c r="K2435">
        <v>1</v>
      </c>
      <c r="L2435">
        <v>2</v>
      </c>
      <c r="M2435" s="49" t="s">
        <v>1745</v>
      </c>
      <c r="N2435" s="49"/>
      <c r="O2435" s="49" t="s">
        <v>7235</v>
      </c>
      <c r="P2435">
        <v>8</v>
      </c>
      <c r="Q2435" t="s">
        <v>7238</v>
      </c>
      <c r="S2435" s="49"/>
      <c r="T2435" s="49"/>
      <c r="U2435" s="49"/>
      <c r="W2435" s="49"/>
      <c r="Z2435" s="49"/>
      <c r="AA2435" s="49"/>
      <c r="AB2435" s="49"/>
    </row>
    <row r="2436" spans="1:28" x14ac:dyDescent="0.25">
      <c r="A2436" t="s">
        <v>7239</v>
      </c>
      <c r="B2436" t="s">
        <v>1271</v>
      </c>
      <c r="C2436" t="s">
        <v>32</v>
      </c>
      <c r="D2436">
        <v>4</v>
      </c>
      <c r="E2436">
        <v>200</v>
      </c>
      <c r="F2436">
        <v>6.5</v>
      </c>
      <c r="I2436" s="49"/>
      <c r="J2436">
        <v>3</v>
      </c>
      <c r="K2436">
        <v>1</v>
      </c>
      <c r="L2436">
        <v>2</v>
      </c>
      <c r="M2436" s="49" t="s">
        <v>1745</v>
      </c>
      <c r="N2436" s="49"/>
      <c r="O2436" s="49" t="s">
        <v>7235</v>
      </c>
      <c r="P2436">
        <v>8</v>
      </c>
      <c r="Q2436" t="s">
        <v>7240</v>
      </c>
      <c r="S2436" s="49"/>
      <c r="T2436" s="49"/>
      <c r="U2436" s="49"/>
      <c r="W2436" s="49"/>
      <c r="Z2436" s="49"/>
      <c r="AA2436" s="49"/>
      <c r="AB2436" s="49"/>
    </row>
    <row r="2437" spans="1:28" x14ac:dyDescent="0.25">
      <c r="A2437" t="s">
        <v>7241</v>
      </c>
      <c r="B2437" t="s">
        <v>1271</v>
      </c>
      <c r="C2437" t="s">
        <v>45</v>
      </c>
      <c r="D2437">
        <v>1</v>
      </c>
      <c r="E2437">
        <v>50</v>
      </c>
      <c r="F2437">
        <v>12</v>
      </c>
      <c r="I2437" s="49"/>
      <c r="J2437">
        <v>2</v>
      </c>
      <c r="K2437">
        <v>1</v>
      </c>
      <c r="L2437">
        <v>3</v>
      </c>
      <c r="M2437" s="49" t="s">
        <v>618</v>
      </c>
      <c r="N2437" s="49"/>
      <c r="O2437" s="49" t="s">
        <v>7242</v>
      </c>
      <c r="P2437">
        <v>8</v>
      </c>
      <c r="Q2437" t="s">
        <v>7243</v>
      </c>
      <c r="S2437" s="49"/>
      <c r="T2437" s="49"/>
      <c r="U2437" s="49"/>
      <c r="W2437" s="49"/>
      <c r="Z2437" s="49"/>
      <c r="AA2437" s="49"/>
      <c r="AB2437" s="49"/>
    </row>
    <row r="2438" spans="1:28" x14ac:dyDescent="0.25">
      <c r="A2438" t="s">
        <v>7244</v>
      </c>
      <c r="B2438" t="s">
        <v>1271</v>
      </c>
      <c r="C2438" t="s">
        <v>45</v>
      </c>
      <c r="D2438">
        <v>2</v>
      </c>
      <c r="E2438">
        <v>70</v>
      </c>
      <c r="F2438">
        <v>11</v>
      </c>
      <c r="I2438" s="49"/>
      <c r="J2438">
        <v>2</v>
      </c>
      <c r="K2438">
        <v>1</v>
      </c>
      <c r="L2438">
        <v>3</v>
      </c>
      <c r="M2438" s="49" t="s">
        <v>1745</v>
      </c>
      <c r="N2438" s="49"/>
      <c r="O2438" s="49" t="s">
        <v>7245</v>
      </c>
      <c r="P2438">
        <v>8</v>
      </c>
      <c r="Q2438" t="s">
        <v>7246</v>
      </c>
      <c r="S2438" s="49"/>
      <c r="T2438" s="49"/>
      <c r="U2438" s="49"/>
      <c r="W2438" s="49"/>
      <c r="Z2438" s="49"/>
      <c r="AA2438" s="49"/>
      <c r="AB2438" s="49"/>
    </row>
    <row r="2439" spans="1:28" x14ac:dyDescent="0.25">
      <c r="A2439" t="s">
        <v>7247</v>
      </c>
      <c r="B2439" t="s">
        <v>1271</v>
      </c>
      <c r="C2439" t="s">
        <v>45</v>
      </c>
      <c r="D2439">
        <v>3</v>
      </c>
      <c r="E2439">
        <v>70</v>
      </c>
      <c r="F2439">
        <v>10</v>
      </c>
      <c r="I2439" s="49"/>
      <c r="J2439">
        <v>2</v>
      </c>
      <c r="K2439">
        <v>1</v>
      </c>
      <c r="L2439">
        <v>3</v>
      </c>
      <c r="M2439" s="49" t="s">
        <v>1745</v>
      </c>
      <c r="N2439" s="49"/>
      <c r="O2439" s="49" t="s">
        <v>7245</v>
      </c>
      <c r="P2439">
        <v>8</v>
      </c>
      <c r="Q2439" t="s">
        <v>7248</v>
      </c>
      <c r="S2439" s="49"/>
      <c r="T2439" s="49"/>
      <c r="U2439" s="49"/>
      <c r="W2439" s="49"/>
      <c r="Z2439" s="49"/>
      <c r="AA2439" s="49"/>
      <c r="AB2439" s="49"/>
    </row>
    <row r="2440" spans="1:28" x14ac:dyDescent="0.25">
      <c r="A2440" t="s">
        <v>7249</v>
      </c>
      <c r="B2440" t="s">
        <v>1271</v>
      </c>
      <c r="C2440" t="s">
        <v>8734</v>
      </c>
      <c r="D2440">
        <v>1</v>
      </c>
      <c r="E2440">
        <v>25</v>
      </c>
      <c r="F2440">
        <v>12</v>
      </c>
      <c r="I2440" s="49"/>
      <c r="J2440">
        <v>2</v>
      </c>
      <c r="K2440">
        <v>1</v>
      </c>
      <c r="L2440">
        <v>3</v>
      </c>
      <c r="M2440" s="49" t="s">
        <v>1745</v>
      </c>
      <c r="N2440" s="49"/>
      <c r="O2440" s="49" t="s">
        <v>7250</v>
      </c>
      <c r="P2440">
        <v>8</v>
      </c>
      <c r="Q2440" t="s">
        <v>7251</v>
      </c>
      <c r="S2440" s="49"/>
      <c r="T2440" s="49"/>
      <c r="U2440" s="49"/>
      <c r="W2440" s="49"/>
      <c r="Z2440" s="49"/>
      <c r="AA2440" s="49"/>
      <c r="AB2440" s="49"/>
    </row>
    <row r="2441" spans="1:28" x14ac:dyDescent="0.25">
      <c r="A2441" t="s">
        <v>7252</v>
      </c>
      <c r="B2441" t="s">
        <v>1271</v>
      </c>
      <c r="C2441" t="s">
        <v>8734</v>
      </c>
      <c r="D2441">
        <v>2</v>
      </c>
      <c r="E2441">
        <v>25</v>
      </c>
      <c r="F2441">
        <v>10</v>
      </c>
      <c r="I2441" s="49"/>
      <c r="J2441">
        <v>2</v>
      </c>
      <c r="K2441">
        <v>1</v>
      </c>
      <c r="L2441">
        <v>3</v>
      </c>
      <c r="M2441" s="49" t="s">
        <v>1745</v>
      </c>
      <c r="N2441" s="49"/>
      <c r="O2441" s="49" t="s">
        <v>7253</v>
      </c>
      <c r="P2441">
        <v>8</v>
      </c>
      <c r="Q2441" t="s">
        <v>7254</v>
      </c>
      <c r="S2441" s="49"/>
      <c r="T2441" s="49"/>
      <c r="U2441" s="49"/>
      <c r="W2441" s="49"/>
      <c r="Z2441" s="49"/>
      <c r="AA2441" s="49"/>
      <c r="AB2441" s="49"/>
    </row>
    <row r="2442" spans="1:28" x14ac:dyDescent="0.25">
      <c r="A2442" t="s">
        <v>7255</v>
      </c>
      <c r="B2442" t="s">
        <v>1271</v>
      </c>
      <c r="C2442" t="s">
        <v>8734</v>
      </c>
      <c r="D2442">
        <v>3</v>
      </c>
      <c r="E2442">
        <v>25</v>
      </c>
      <c r="F2442">
        <v>9</v>
      </c>
      <c r="I2442" s="49"/>
      <c r="J2442">
        <v>2</v>
      </c>
      <c r="K2442">
        <v>1</v>
      </c>
      <c r="L2442">
        <v>3</v>
      </c>
      <c r="M2442" s="49" t="s">
        <v>1745</v>
      </c>
      <c r="N2442" s="49"/>
      <c r="O2442" s="49" t="s">
        <v>7253</v>
      </c>
      <c r="P2442">
        <v>8</v>
      </c>
      <c r="Q2442" t="s">
        <v>7256</v>
      </c>
      <c r="S2442" s="49"/>
      <c r="T2442" s="49"/>
      <c r="U2442" s="49"/>
      <c r="W2442" s="49"/>
      <c r="Z2442" s="49"/>
      <c r="AA2442" s="49"/>
      <c r="AB2442" s="49"/>
    </row>
    <row r="2443" spans="1:28" x14ac:dyDescent="0.25">
      <c r="A2443" t="s">
        <v>7257</v>
      </c>
      <c r="B2443" t="s">
        <v>1271</v>
      </c>
      <c r="C2443" t="s">
        <v>73</v>
      </c>
      <c r="D2443">
        <v>1</v>
      </c>
      <c r="E2443">
        <v>30</v>
      </c>
      <c r="F2443">
        <v>15</v>
      </c>
      <c r="I2443" s="49"/>
      <c r="J2443">
        <v>2</v>
      </c>
      <c r="K2443">
        <v>2</v>
      </c>
      <c r="L2443">
        <v>2</v>
      </c>
      <c r="M2443" s="49" t="s">
        <v>618</v>
      </c>
      <c r="N2443" s="49"/>
      <c r="O2443" s="49" t="s">
        <v>3218</v>
      </c>
      <c r="P2443">
        <v>8</v>
      </c>
      <c r="Q2443" t="s">
        <v>7258</v>
      </c>
      <c r="S2443" s="49"/>
      <c r="T2443" s="49"/>
      <c r="U2443" s="49"/>
      <c r="W2443" s="49"/>
      <c r="Z2443" s="49"/>
      <c r="AA2443" s="49"/>
      <c r="AB2443" s="49"/>
    </row>
    <row r="2444" spans="1:28" x14ac:dyDescent="0.25">
      <c r="A2444" t="s">
        <v>7259</v>
      </c>
      <c r="B2444" t="s">
        <v>1271</v>
      </c>
      <c r="C2444" t="s">
        <v>73</v>
      </c>
      <c r="D2444">
        <v>2</v>
      </c>
      <c r="E2444">
        <v>30</v>
      </c>
      <c r="F2444">
        <v>15</v>
      </c>
      <c r="I2444" s="49"/>
      <c r="J2444">
        <v>2</v>
      </c>
      <c r="K2444">
        <v>2</v>
      </c>
      <c r="L2444">
        <v>3</v>
      </c>
      <c r="M2444" s="49" t="s">
        <v>618</v>
      </c>
      <c r="N2444" s="49"/>
      <c r="O2444" s="49" t="s">
        <v>7260</v>
      </c>
      <c r="P2444">
        <v>8</v>
      </c>
      <c r="Q2444" t="s">
        <v>7261</v>
      </c>
      <c r="S2444" s="49"/>
      <c r="T2444" s="49"/>
      <c r="U2444" s="49"/>
      <c r="W2444" s="49"/>
      <c r="Z2444" s="49"/>
      <c r="AA2444" s="49"/>
      <c r="AB2444" s="49"/>
    </row>
    <row r="2445" spans="1:28" x14ac:dyDescent="0.25">
      <c r="A2445" t="s">
        <v>7262</v>
      </c>
      <c r="B2445" t="s">
        <v>1271</v>
      </c>
      <c r="C2445" t="s">
        <v>73</v>
      </c>
      <c r="D2445">
        <v>3</v>
      </c>
      <c r="E2445">
        <v>35</v>
      </c>
      <c r="F2445">
        <v>15</v>
      </c>
      <c r="I2445" s="49"/>
      <c r="J2445">
        <v>2</v>
      </c>
      <c r="K2445">
        <v>2</v>
      </c>
      <c r="L2445">
        <v>3</v>
      </c>
      <c r="M2445" s="49" t="s">
        <v>618</v>
      </c>
      <c r="N2445" s="49"/>
      <c r="O2445" s="49" t="s">
        <v>7260</v>
      </c>
      <c r="P2445">
        <v>8</v>
      </c>
      <c r="Q2445" t="s">
        <v>7263</v>
      </c>
      <c r="S2445" s="49"/>
      <c r="T2445" s="49"/>
      <c r="U2445" s="49"/>
      <c r="W2445" s="49"/>
      <c r="Z2445" s="49"/>
      <c r="AA2445" s="49"/>
      <c r="AB2445" s="49"/>
    </row>
    <row r="2446" spans="1:28" x14ac:dyDescent="0.25">
      <c r="A2446" t="s">
        <v>7264</v>
      </c>
      <c r="B2446" t="s">
        <v>1271</v>
      </c>
      <c r="C2446" t="s">
        <v>356</v>
      </c>
      <c r="D2446">
        <v>1</v>
      </c>
      <c r="G2446">
        <v>166</v>
      </c>
      <c r="H2446">
        <v>0.75</v>
      </c>
      <c r="I2446" s="49" t="s">
        <v>3957</v>
      </c>
      <c r="M2446" s="49"/>
      <c r="N2446" s="49"/>
      <c r="O2446" s="49" t="s">
        <v>7265</v>
      </c>
      <c r="P2446">
        <v>8</v>
      </c>
      <c r="Q2446" t="s">
        <v>1274</v>
      </c>
      <c r="S2446" s="49"/>
      <c r="T2446" s="49"/>
      <c r="U2446" s="49"/>
      <c r="W2446" s="49"/>
      <c r="Z2446" s="49"/>
      <c r="AA2446" s="49"/>
      <c r="AB2446" s="49"/>
    </row>
    <row r="2447" spans="1:28" x14ac:dyDescent="0.25">
      <c r="A2447" t="s">
        <v>7266</v>
      </c>
      <c r="B2447" t="s">
        <v>1275</v>
      </c>
      <c r="C2447" t="s">
        <v>363</v>
      </c>
      <c r="D2447">
        <v>1</v>
      </c>
      <c r="G2447">
        <v>363</v>
      </c>
      <c r="H2447">
        <v>0.69</v>
      </c>
      <c r="I2447" s="49" t="s">
        <v>3957</v>
      </c>
      <c r="M2447" s="49"/>
      <c r="N2447" s="49"/>
      <c r="O2447" s="49" t="s">
        <v>7267</v>
      </c>
      <c r="P2447">
        <v>8</v>
      </c>
      <c r="Q2447" t="s">
        <v>1278</v>
      </c>
      <c r="S2447" s="49"/>
      <c r="T2447" s="49"/>
      <c r="U2447" s="49"/>
      <c r="W2447" s="49"/>
      <c r="Z2447" s="49"/>
      <c r="AA2447" s="49"/>
      <c r="AB2447" s="49"/>
    </row>
    <row r="2448" spans="1:28" x14ac:dyDescent="0.25">
      <c r="A2448" t="s">
        <v>7268</v>
      </c>
      <c r="B2448" t="s">
        <v>1275</v>
      </c>
      <c r="C2448" t="s">
        <v>394</v>
      </c>
      <c r="D2448">
        <v>1</v>
      </c>
      <c r="E2448">
        <v>0</v>
      </c>
      <c r="F2448">
        <v>15</v>
      </c>
      <c r="I2448" s="49"/>
      <c r="M2448" s="49"/>
      <c r="N2448" s="49"/>
      <c r="O2448" s="49" t="s">
        <v>3073</v>
      </c>
      <c r="P2448">
        <v>8</v>
      </c>
      <c r="Q2448" t="s">
        <v>7269</v>
      </c>
      <c r="S2448" s="49"/>
      <c r="T2448" s="49"/>
      <c r="U2448" s="49"/>
      <c r="W2448" s="49"/>
      <c r="Z2448" s="49"/>
      <c r="AA2448" s="49"/>
      <c r="AB2448" s="49"/>
    </row>
    <row r="2449" spans="1:28" x14ac:dyDescent="0.25">
      <c r="A2449" t="s">
        <v>7270</v>
      </c>
      <c r="B2449" t="s">
        <v>1275</v>
      </c>
      <c r="C2449" t="s">
        <v>398</v>
      </c>
      <c r="D2449">
        <v>1</v>
      </c>
      <c r="E2449">
        <v>0</v>
      </c>
      <c r="F2449">
        <v>12</v>
      </c>
      <c r="I2449" s="49"/>
      <c r="M2449" s="49"/>
      <c r="N2449" s="49"/>
      <c r="O2449" s="49" t="s">
        <v>2818</v>
      </c>
      <c r="P2449">
        <v>8</v>
      </c>
      <c r="Q2449" t="s">
        <v>7271</v>
      </c>
      <c r="S2449" s="49"/>
      <c r="T2449" s="49"/>
      <c r="U2449" s="49"/>
      <c r="W2449" s="49"/>
      <c r="Z2449" s="49"/>
      <c r="AA2449" s="49"/>
      <c r="AB2449" s="49"/>
    </row>
    <row r="2450" spans="1:28" x14ac:dyDescent="0.25">
      <c r="A2450" t="s">
        <v>7272</v>
      </c>
      <c r="B2450" t="s">
        <v>1275</v>
      </c>
      <c r="C2450" t="s">
        <v>403</v>
      </c>
      <c r="D2450">
        <v>1</v>
      </c>
      <c r="E2450">
        <v>0</v>
      </c>
      <c r="F2450">
        <v>8</v>
      </c>
      <c r="I2450" s="49"/>
      <c r="M2450" s="49"/>
      <c r="N2450" s="49"/>
      <c r="O2450" s="49" t="s">
        <v>3073</v>
      </c>
      <c r="P2450">
        <v>8</v>
      </c>
      <c r="Q2450" t="s">
        <v>7273</v>
      </c>
      <c r="S2450" s="49"/>
      <c r="T2450" s="49"/>
      <c r="U2450" s="49"/>
      <c r="W2450" s="49"/>
      <c r="Z2450" s="49"/>
      <c r="AA2450" s="49"/>
      <c r="AB2450" s="49"/>
    </row>
    <row r="2451" spans="1:28" x14ac:dyDescent="0.25">
      <c r="A2451" t="s">
        <v>7274</v>
      </c>
      <c r="B2451" t="s">
        <v>1275</v>
      </c>
      <c r="C2451" t="s">
        <v>389</v>
      </c>
      <c r="D2451">
        <v>1</v>
      </c>
      <c r="E2451">
        <v>0</v>
      </c>
      <c r="F2451">
        <v>10</v>
      </c>
      <c r="I2451" s="49"/>
      <c r="M2451" s="49"/>
      <c r="N2451" s="49"/>
      <c r="O2451" s="49"/>
      <c r="P2451">
        <v>8</v>
      </c>
      <c r="Q2451" t="s">
        <v>7275</v>
      </c>
      <c r="S2451" s="49"/>
      <c r="T2451" s="49"/>
      <c r="U2451" s="49"/>
      <c r="W2451" s="49"/>
      <c r="Z2451" s="49"/>
      <c r="AA2451" s="49"/>
      <c r="AB2451" s="49"/>
    </row>
    <row r="2452" spans="1:28" x14ac:dyDescent="0.25">
      <c r="A2452" t="s">
        <v>7276</v>
      </c>
      <c r="B2452" t="s">
        <v>1275</v>
      </c>
      <c r="C2452" t="s">
        <v>394</v>
      </c>
      <c r="D2452">
        <v>2</v>
      </c>
      <c r="E2452">
        <v>0</v>
      </c>
      <c r="F2452">
        <v>15</v>
      </c>
      <c r="I2452" s="49"/>
      <c r="M2452" s="49"/>
      <c r="N2452" s="49"/>
      <c r="O2452" s="49" t="s">
        <v>3073</v>
      </c>
      <c r="P2452">
        <v>8</v>
      </c>
      <c r="Q2452" t="s">
        <v>7277</v>
      </c>
      <c r="S2452" s="49"/>
      <c r="T2452" s="49"/>
      <c r="U2452" s="49"/>
      <c r="W2452" s="49"/>
      <c r="Z2452" s="49"/>
      <c r="AA2452" s="49"/>
      <c r="AB2452" s="49"/>
    </row>
    <row r="2453" spans="1:28" x14ac:dyDescent="0.25">
      <c r="A2453" t="s">
        <v>7278</v>
      </c>
      <c r="B2453" t="s">
        <v>1275</v>
      </c>
      <c r="C2453" t="s">
        <v>398</v>
      </c>
      <c r="D2453">
        <v>2</v>
      </c>
      <c r="E2453">
        <v>0</v>
      </c>
      <c r="F2453">
        <v>12</v>
      </c>
      <c r="I2453" s="49"/>
      <c r="M2453" s="49"/>
      <c r="N2453" s="49"/>
      <c r="O2453" s="49" t="s">
        <v>2818</v>
      </c>
      <c r="P2453">
        <v>8</v>
      </c>
      <c r="Q2453" t="s">
        <v>7279</v>
      </c>
      <c r="S2453" s="49"/>
      <c r="T2453" s="49"/>
      <c r="U2453" s="49"/>
      <c r="W2453" s="49"/>
      <c r="Z2453" s="49"/>
      <c r="AA2453" s="49"/>
      <c r="AB2453" s="49"/>
    </row>
    <row r="2454" spans="1:28" x14ac:dyDescent="0.25">
      <c r="A2454" t="s">
        <v>7280</v>
      </c>
      <c r="B2454" t="s">
        <v>1275</v>
      </c>
      <c r="C2454" t="s">
        <v>403</v>
      </c>
      <c r="D2454">
        <v>2</v>
      </c>
      <c r="E2454">
        <v>0</v>
      </c>
      <c r="F2454">
        <v>8</v>
      </c>
      <c r="I2454" s="49"/>
      <c r="M2454" s="49"/>
      <c r="N2454" s="49"/>
      <c r="O2454" s="49" t="s">
        <v>3073</v>
      </c>
      <c r="P2454">
        <v>8</v>
      </c>
      <c r="Q2454" t="s">
        <v>7281</v>
      </c>
      <c r="S2454" s="49"/>
      <c r="T2454" s="49"/>
      <c r="U2454" s="49"/>
      <c r="W2454" s="49"/>
      <c r="Z2454" s="49"/>
      <c r="AA2454" s="49"/>
      <c r="AB2454" s="49"/>
    </row>
    <row r="2455" spans="1:28" x14ac:dyDescent="0.25">
      <c r="A2455" t="s">
        <v>7282</v>
      </c>
      <c r="B2455" t="s">
        <v>1275</v>
      </c>
      <c r="C2455" t="s">
        <v>389</v>
      </c>
      <c r="D2455">
        <v>2</v>
      </c>
      <c r="E2455">
        <v>0</v>
      </c>
      <c r="F2455">
        <v>10</v>
      </c>
      <c r="I2455" s="49"/>
      <c r="M2455" s="49"/>
      <c r="N2455" s="49"/>
      <c r="O2455" s="49"/>
      <c r="P2455">
        <v>8</v>
      </c>
      <c r="Q2455" t="s">
        <v>7283</v>
      </c>
      <c r="S2455" s="49"/>
      <c r="T2455" s="49"/>
      <c r="U2455" s="49"/>
      <c r="W2455" s="49"/>
      <c r="Z2455" s="49"/>
      <c r="AA2455" s="49"/>
      <c r="AB2455" s="49"/>
    </row>
    <row r="2456" spans="1:28" x14ac:dyDescent="0.25">
      <c r="A2456" t="s">
        <v>7284</v>
      </c>
      <c r="B2456" t="s">
        <v>1275</v>
      </c>
      <c r="C2456" t="s">
        <v>177</v>
      </c>
      <c r="D2456">
        <v>1</v>
      </c>
      <c r="E2456">
        <v>15</v>
      </c>
      <c r="F2456">
        <v>10</v>
      </c>
      <c r="I2456" s="49"/>
      <c r="M2456" s="49"/>
      <c r="N2456" s="49"/>
      <c r="O2456" s="49" t="s">
        <v>7285</v>
      </c>
      <c r="P2456">
        <v>8</v>
      </c>
      <c r="Q2456" t="s">
        <v>7286</v>
      </c>
      <c r="S2456" s="49"/>
      <c r="T2456" s="49"/>
      <c r="U2456" s="49"/>
      <c r="W2456" s="49"/>
      <c r="Z2456" s="49"/>
      <c r="AA2456" s="49"/>
      <c r="AB2456" s="49"/>
    </row>
    <row r="2457" spans="1:28" x14ac:dyDescent="0.25">
      <c r="A2457" t="s">
        <v>7287</v>
      </c>
      <c r="B2457" t="s">
        <v>1275</v>
      </c>
      <c r="C2457" t="s">
        <v>147</v>
      </c>
      <c r="D2457">
        <v>1</v>
      </c>
      <c r="E2457">
        <v>110</v>
      </c>
      <c r="F2457">
        <v>9</v>
      </c>
      <c r="I2457" s="49"/>
      <c r="J2457">
        <v>3</v>
      </c>
      <c r="K2457">
        <v>1</v>
      </c>
      <c r="L2457">
        <v>2</v>
      </c>
      <c r="M2457" s="49" t="s">
        <v>1745</v>
      </c>
      <c r="N2457" s="49"/>
      <c r="O2457" s="49" t="s">
        <v>7288</v>
      </c>
      <c r="P2457">
        <v>8</v>
      </c>
      <c r="Q2457" t="s">
        <v>7289</v>
      </c>
      <c r="S2457" s="49"/>
      <c r="T2457" s="49"/>
      <c r="U2457" s="49"/>
      <c r="W2457" s="49"/>
      <c r="Z2457" s="49"/>
      <c r="AA2457" s="49"/>
      <c r="AB2457" s="49"/>
    </row>
    <row r="2458" spans="1:28" x14ac:dyDescent="0.25">
      <c r="A2458" t="s">
        <v>7290</v>
      </c>
      <c r="B2458" t="s">
        <v>1275</v>
      </c>
      <c r="C2458" t="s">
        <v>147</v>
      </c>
      <c r="D2458">
        <v>2</v>
      </c>
      <c r="E2458">
        <v>120</v>
      </c>
      <c r="F2458">
        <v>9</v>
      </c>
      <c r="I2458" s="49"/>
      <c r="J2458">
        <v>3</v>
      </c>
      <c r="K2458">
        <v>1</v>
      </c>
      <c r="L2458">
        <v>2</v>
      </c>
      <c r="M2458" s="49" t="s">
        <v>618</v>
      </c>
      <c r="N2458" s="49"/>
      <c r="O2458" s="49" t="s">
        <v>7291</v>
      </c>
      <c r="P2458">
        <v>8</v>
      </c>
      <c r="Q2458" t="s">
        <v>7292</v>
      </c>
      <c r="S2458" s="49"/>
      <c r="T2458" s="49"/>
      <c r="U2458" s="49"/>
      <c r="W2458" s="49"/>
      <c r="Z2458" s="49"/>
      <c r="AA2458" s="49"/>
      <c r="AB2458" s="49"/>
    </row>
    <row r="2459" spans="1:28" x14ac:dyDescent="0.25">
      <c r="A2459" t="s">
        <v>7293</v>
      </c>
      <c r="B2459" t="s">
        <v>1275</v>
      </c>
      <c r="C2459" t="s">
        <v>147</v>
      </c>
      <c r="D2459">
        <v>3</v>
      </c>
      <c r="E2459">
        <v>130</v>
      </c>
      <c r="F2459">
        <v>7</v>
      </c>
      <c r="I2459" s="49"/>
      <c r="J2459">
        <v>3</v>
      </c>
      <c r="K2459">
        <v>1</v>
      </c>
      <c r="L2459">
        <v>2</v>
      </c>
      <c r="M2459" s="49" t="s">
        <v>1745</v>
      </c>
      <c r="N2459" s="49"/>
      <c r="O2459" s="49" t="s">
        <v>7288</v>
      </c>
      <c r="P2459">
        <v>8</v>
      </c>
      <c r="Q2459" t="s">
        <v>7294</v>
      </c>
      <c r="S2459" s="49"/>
      <c r="T2459" s="49"/>
      <c r="U2459" s="49"/>
      <c r="W2459" s="49"/>
      <c r="Z2459" s="49"/>
      <c r="AA2459" s="49"/>
      <c r="AB2459" s="49"/>
    </row>
    <row r="2460" spans="1:28" x14ac:dyDescent="0.25">
      <c r="A2460" t="s">
        <v>7295</v>
      </c>
      <c r="B2460" t="s">
        <v>1275</v>
      </c>
      <c r="C2460" t="s">
        <v>147</v>
      </c>
      <c r="D2460">
        <v>4</v>
      </c>
      <c r="E2460">
        <v>130</v>
      </c>
      <c r="F2460">
        <v>6</v>
      </c>
      <c r="I2460" s="49"/>
      <c r="J2460">
        <v>3</v>
      </c>
      <c r="K2460">
        <v>1</v>
      </c>
      <c r="L2460">
        <v>2</v>
      </c>
      <c r="M2460" s="49" t="s">
        <v>1745</v>
      </c>
      <c r="N2460" s="49"/>
      <c r="O2460" s="49" t="s">
        <v>7296</v>
      </c>
      <c r="P2460">
        <v>8</v>
      </c>
      <c r="Q2460" t="s">
        <v>7297</v>
      </c>
      <c r="S2460" s="49"/>
      <c r="T2460" s="49"/>
      <c r="U2460" s="49"/>
      <c r="W2460" s="49"/>
      <c r="Z2460" s="49"/>
      <c r="AA2460" s="49"/>
      <c r="AB2460" s="49"/>
    </row>
    <row r="2461" spans="1:28" x14ac:dyDescent="0.25">
      <c r="A2461" t="s">
        <v>7298</v>
      </c>
      <c r="B2461" t="s">
        <v>1275</v>
      </c>
      <c r="C2461" t="s">
        <v>181</v>
      </c>
      <c r="D2461">
        <v>1</v>
      </c>
      <c r="E2461">
        <v>40</v>
      </c>
      <c r="F2461">
        <v>10</v>
      </c>
      <c r="I2461" s="49"/>
      <c r="J2461">
        <v>2</v>
      </c>
      <c r="K2461">
        <v>2</v>
      </c>
      <c r="L2461">
        <v>2</v>
      </c>
      <c r="M2461" s="49" t="s">
        <v>626</v>
      </c>
      <c r="N2461" s="49"/>
      <c r="O2461" s="49" t="s">
        <v>7299</v>
      </c>
      <c r="P2461">
        <v>8</v>
      </c>
      <c r="Q2461" t="s">
        <v>7300</v>
      </c>
      <c r="S2461" s="49"/>
      <c r="T2461" s="49"/>
      <c r="U2461" s="49"/>
      <c r="W2461" s="49"/>
      <c r="Z2461" s="49"/>
      <c r="AA2461" s="49"/>
      <c r="AB2461" s="49"/>
    </row>
    <row r="2462" spans="1:28" x14ac:dyDescent="0.25">
      <c r="A2462" t="s">
        <v>7301</v>
      </c>
      <c r="B2462" t="s">
        <v>1275</v>
      </c>
      <c r="C2462" t="s">
        <v>181</v>
      </c>
      <c r="D2462">
        <v>2</v>
      </c>
      <c r="E2462">
        <v>85</v>
      </c>
      <c r="F2462">
        <v>10</v>
      </c>
      <c r="I2462" s="49"/>
      <c r="J2462">
        <v>3</v>
      </c>
      <c r="K2462">
        <v>1</v>
      </c>
      <c r="L2462">
        <v>2</v>
      </c>
      <c r="M2462" s="49" t="s">
        <v>618</v>
      </c>
      <c r="N2462" s="49"/>
      <c r="O2462" s="49" t="s">
        <v>3213</v>
      </c>
      <c r="P2462">
        <v>8</v>
      </c>
      <c r="Q2462" t="s">
        <v>7302</v>
      </c>
      <c r="S2462" s="49"/>
      <c r="T2462" s="49"/>
      <c r="U2462" s="49"/>
      <c r="W2462" s="49"/>
      <c r="Z2462" s="49"/>
      <c r="AA2462" s="49"/>
      <c r="AB2462" s="49"/>
    </row>
    <row r="2463" spans="1:28" x14ac:dyDescent="0.25">
      <c r="A2463" t="s">
        <v>7303</v>
      </c>
      <c r="B2463" t="s">
        <v>1275</v>
      </c>
      <c r="C2463" t="s">
        <v>181</v>
      </c>
      <c r="D2463">
        <v>3</v>
      </c>
      <c r="E2463">
        <v>90</v>
      </c>
      <c r="F2463">
        <v>9</v>
      </c>
      <c r="I2463" s="49"/>
      <c r="J2463">
        <v>3</v>
      </c>
      <c r="K2463">
        <v>1</v>
      </c>
      <c r="L2463">
        <v>2</v>
      </c>
      <c r="M2463" s="49" t="s">
        <v>618</v>
      </c>
      <c r="N2463" s="49"/>
      <c r="O2463" s="49" t="s">
        <v>3213</v>
      </c>
      <c r="P2463">
        <v>8</v>
      </c>
      <c r="Q2463" t="s">
        <v>7304</v>
      </c>
      <c r="S2463" s="49"/>
      <c r="T2463" s="49"/>
      <c r="U2463" s="49"/>
      <c r="W2463" s="49"/>
      <c r="Z2463" s="49"/>
      <c r="AA2463" s="49"/>
      <c r="AB2463" s="49"/>
    </row>
    <row r="2464" spans="1:28" x14ac:dyDescent="0.25">
      <c r="A2464" t="s">
        <v>7305</v>
      </c>
      <c r="B2464" t="s">
        <v>1275</v>
      </c>
      <c r="C2464" t="s">
        <v>181</v>
      </c>
      <c r="D2464">
        <v>4</v>
      </c>
      <c r="E2464">
        <v>95</v>
      </c>
      <c r="F2464">
        <v>8</v>
      </c>
      <c r="I2464" s="49"/>
      <c r="J2464">
        <v>3</v>
      </c>
      <c r="K2464">
        <v>1</v>
      </c>
      <c r="L2464">
        <v>2</v>
      </c>
      <c r="M2464" s="49" t="s">
        <v>1745</v>
      </c>
      <c r="N2464" s="49"/>
      <c r="O2464" s="49" t="s">
        <v>2982</v>
      </c>
      <c r="P2464">
        <v>8</v>
      </c>
      <c r="Q2464" t="s">
        <v>7306</v>
      </c>
      <c r="S2464" s="49"/>
      <c r="T2464" s="49"/>
      <c r="U2464" s="49"/>
      <c r="W2464" s="49"/>
      <c r="Z2464" s="49"/>
      <c r="AA2464" s="49"/>
      <c r="AB2464" s="49"/>
    </row>
    <row r="2465" spans="1:28" x14ac:dyDescent="0.25">
      <c r="A2465" t="s">
        <v>7307</v>
      </c>
      <c r="B2465" t="s">
        <v>1275</v>
      </c>
      <c r="C2465" t="s">
        <v>200</v>
      </c>
      <c r="D2465">
        <v>1</v>
      </c>
      <c r="E2465">
        <v>30</v>
      </c>
      <c r="F2465">
        <v>10</v>
      </c>
      <c r="I2465" s="49"/>
      <c r="J2465">
        <v>2</v>
      </c>
      <c r="K2465">
        <v>2</v>
      </c>
      <c r="L2465">
        <v>2</v>
      </c>
      <c r="M2465" s="49" t="s">
        <v>618</v>
      </c>
      <c r="N2465" s="49"/>
      <c r="O2465" s="49" t="s">
        <v>7308</v>
      </c>
      <c r="P2465">
        <v>8</v>
      </c>
      <c r="Q2465" t="s">
        <v>7309</v>
      </c>
      <c r="S2465" s="49"/>
      <c r="T2465" s="49"/>
      <c r="U2465" s="49"/>
      <c r="W2465" s="49"/>
      <c r="Z2465" s="49"/>
      <c r="AA2465" s="49"/>
      <c r="AB2465" s="49"/>
    </row>
    <row r="2466" spans="1:28" x14ac:dyDescent="0.25">
      <c r="A2466" t="s">
        <v>7310</v>
      </c>
      <c r="B2466" t="s">
        <v>1275</v>
      </c>
      <c r="C2466" t="s">
        <v>200</v>
      </c>
      <c r="D2466">
        <v>2</v>
      </c>
      <c r="E2466">
        <v>30</v>
      </c>
      <c r="F2466">
        <v>9</v>
      </c>
      <c r="I2466" s="49"/>
      <c r="J2466">
        <v>2</v>
      </c>
      <c r="K2466">
        <v>1</v>
      </c>
      <c r="L2466">
        <v>3</v>
      </c>
      <c r="M2466" s="49" t="s">
        <v>618</v>
      </c>
      <c r="N2466" s="49"/>
      <c r="O2466" s="49" t="s">
        <v>7311</v>
      </c>
      <c r="P2466">
        <v>8</v>
      </c>
      <c r="Q2466" t="s">
        <v>7312</v>
      </c>
      <c r="S2466" s="49"/>
      <c r="T2466" s="49"/>
      <c r="U2466" s="49"/>
      <c r="W2466" s="49"/>
      <c r="Z2466" s="49"/>
      <c r="AA2466" s="49"/>
      <c r="AB2466" s="49"/>
    </row>
    <row r="2467" spans="1:28" x14ac:dyDescent="0.25">
      <c r="A2467" t="s">
        <v>7313</v>
      </c>
      <c r="B2467" t="s">
        <v>1275</v>
      </c>
      <c r="C2467" t="s">
        <v>200</v>
      </c>
      <c r="D2467">
        <v>3</v>
      </c>
      <c r="E2467">
        <v>30</v>
      </c>
      <c r="F2467">
        <v>9</v>
      </c>
      <c r="I2467" s="49"/>
      <c r="J2467">
        <v>2</v>
      </c>
      <c r="K2467">
        <v>1</v>
      </c>
      <c r="L2467">
        <v>3</v>
      </c>
      <c r="M2467" s="49" t="s">
        <v>618</v>
      </c>
      <c r="N2467" s="49"/>
      <c r="O2467" s="49" t="s">
        <v>7311</v>
      </c>
      <c r="P2467">
        <v>8</v>
      </c>
      <c r="Q2467" t="s">
        <v>7314</v>
      </c>
      <c r="S2467" s="49"/>
      <c r="T2467" s="49"/>
      <c r="U2467" s="49"/>
      <c r="W2467" s="49"/>
      <c r="Z2467" s="49"/>
      <c r="AA2467" s="49"/>
      <c r="AB2467" s="49"/>
    </row>
    <row r="2468" spans="1:28" x14ac:dyDescent="0.25">
      <c r="A2468" t="s">
        <v>7315</v>
      </c>
      <c r="B2468" t="s">
        <v>1275</v>
      </c>
      <c r="C2468" t="s">
        <v>313</v>
      </c>
      <c r="D2468">
        <v>1</v>
      </c>
      <c r="E2468">
        <v>20</v>
      </c>
      <c r="F2468">
        <v>10</v>
      </c>
      <c r="I2468" s="49"/>
      <c r="J2468">
        <v>2</v>
      </c>
      <c r="K2468">
        <v>1</v>
      </c>
      <c r="L2468">
        <v>3</v>
      </c>
      <c r="M2468" s="49" t="s">
        <v>2271</v>
      </c>
      <c r="N2468" s="49"/>
      <c r="O2468" s="49" t="s">
        <v>7316</v>
      </c>
      <c r="P2468">
        <v>8</v>
      </c>
      <c r="Q2468" t="s">
        <v>7317</v>
      </c>
      <c r="S2468" s="49"/>
      <c r="T2468" s="49"/>
      <c r="U2468" s="49"/>
      <c r="W2468" s="49"/>
      <c r="Z2468" s="49"/>
      <c r="AA2468" s="49"/>
      <c r="AB2468" s="49"/>
    </row>
    <row r="2469" spans="1:28" x14ac:dyDescent="0.25">
      <c r="A2469" t="s">
        <v>7318</v>
      </c>
      <c r="B2469" t="s">
        <v>1275</v>
      </c>
      <c r="C2469" t="s">
        <v>313</v>
      </c>
      <c r="D2469">
        <v>2</v>
      </c>
      <c r="E2469">
        <v>30</v>
      </c>
      <c r="F2469">
        <v>10</v>
      </c>
      <c r="I2469" s="49"/>
      <c r="J2469">
        <v>2</v>
      </c>
      <c r="K2469">
        <v>1</v>
      </c>
      <c r="L2469">
        <v>3</v>
      </c>
      <c r="M2469" s="49" t="s">
        <v>2289</v>
      </c>
      <c r="N2469" s="49"/>
      <c r="O2469" s="49" t="s">
        <v>7319</v>
      </c>
      <c r="P2469">
        <v>8</v>
      </c>
      <c r="Q2469" t="s">
        <v>7320</v>
      </c>
      <c r="S2469" s="49"/>
      <c r="T2469" s="49"/>
      <c r="U2469" s="49"/>
      <c r="W2469" s="49"/>
      <c r="Z2469" s="49"/>
      <c r="AA2469" s="49"/>
      <c r="AB2469" s="49"/>
    </row>
    <row r="2470" spans="1:28" x14ac:dyDescent="0.25">
      <c r="A2470" t="s">
        <v>7321</v>
      </c>
      <c r="B2470" t="s">
        <v>1275</v>
      </c>
      <c r="C2470" t="s">
        <v>313</v>
      </c>
      <c r="D2470">
        <v>3</v>
      </c>
      <c r="E2470">
        <v>40</v>
      </c>
      <c r="F2470">
        <v>10</v>
      </c>
      <c r="I2470" s="49"/>
      <c r="J2470">
        <v>2</v>
      </c>
      <c r="K2470">
        <v>1</v>
      </c>
      <c r="L2470">
        <v>3</v>
      </c>
      <c r="M2470" s="49" t="s">
        <v>2289</v>
      </c>
      <c r="N2470" s="49"/>
      <c r="O2470" s="49" t="s">
        <v>7322</v>
      </c>
      <c r="P2470">
        <v>8</v>
      </c>
      <c r="Q2470" t="s">
        <v>7323</v>
      </c>
      <c r="S2470" s="49"/>
      <c r="T2470" s="49"/>
      <c r="U2470" s="49"/>
      <c r="W2470" s="49"/>
      <c r="Z2470" s="49"/>
      <c r="AA2470" s="49"/>
      <c r="AB2470" s="49"/>
    </row>
    <row r="2471" spans="1:28" x14ac:dyDescent="0.25">
      <c r="A2471" t="s">
        <v>7324</v>
      </c>
      <c r="B2471" t="s">
        <v>1275</v>
      </c>
      <c r="C2471" t="s">
        <v>217</v>
      </c>
      <c r="D2471">
        <v>1</v>
      </c>
      <c r="E2471">
        <v>22.5</v>
      </c>
      <c r="F2471">
        <v>9</v>
      </c>
      <c r="I2471" s="49"/>
      <c r="J2471">
        <v>3</v>
      </c>
      <c r="K2471">
        <v>1</v>
      </c>
      <c r="L2471">
        <v>3</v>
      </c>
      <c r="M2471" s="49" t="s">
        <v>1745</v>
      </c>
      <c r="N2471" s="49"/>
      <c r="O2471" s="49" t="s">
        <v>2355</v>
      </c>
      <c r="P2471">
        <v>8</v>
      </c>
      <c r="Q2471" t="s">
        <v>7325</v>
      </c>
      <c r="S2471" s="49"/>
      <c r="T2471" s="49"/>
      <c r="U2471" s="49"/>
      <c r="W2471" s="49"/>
      <c r="Z2471" s="49"/>
      <c r="AA2471" s="49"/>
      <c r="AB2471" s="49"/>
    </row>
    <row r="2472" spans="1:28" x14ac:dyDescent="0.25">
      <c r="A2472" t="s">
        <v>7326</v>
      </c>
      <c r="B2472" t="s">
        <v>1275</v>
      </c>
      <c r="C2472" t="s">
        <v>217</v>
      </c>
      <c r="D2472">
        <v>2</v>
      </c>
      <c r="E2472">
        <v>22.5</v>
      </c>
      <c r="F2472">
        <v>9</v>
      </c>
      <c r="I2472" s="49"/>
      <c r="J2472">
        <v>2</v>
      </c>
      <c r="K2472">
        <v>1</v>
      </c>
      <c r="L2472">
        <v>3</v>
      </c>
      <c r="M2472" s="49" t="s">
        <v>1745</v>
      </c>
      <c r="N2472" s="49"/>
      <c r="O2472" s="49" t="s">
        <v>2181</v>
      </c>
      <c r="P2472">
        <v>8</v>
      </c>
      <c r="Q2472" t="s">
        <v>7327</v>
      </c>
      <c r="S2472" s="49"/>
      <c r="T2472" s="49"/>
      <c r="U2472" s="49"/>
      <c r="W2472" s="49"/>
      <c r="Z2472" s="49"/>
      <c r="AA2472" s="49"/>
      <c r="AB2472" s="49"/>
    </row>
    <row r="2473" spans="1:28" x14ac:dyDescent="0.25">
      <c r="A2473" t="s">
        <v>7328</v>
      </c>
      <c r="B2473" t="s">
        <v>1275</v>
      </c>
      <c r="C2473" t="s">
        <v>217</v>
      </c>
      <c r="D2473">
        <v>3</v>
      </c>
      <c r="E2473">
        <v>22.5</v>
      </c>
      <c r="F2473">
        <v>8</v>
      </c>
      <c r="I2473" s="49"/>
      <c r="J2473">
        <v>2</v>
      </c>
      <c r="K2473">
        <v>1</v>
      </c>
      <c r="L2473">
        <v>3</v>
      </c>
      <c r="M2473" s="49" t="s">
        <v>1745</v>
      </c>
      <c r="N2473" s="49"/>
      <c r="O2473" s="49" t="s">
        <v>2181</v>
      </c>
      <c r="P2473">
        <v>8</v>
      </c>
      <c r="Q2473" t="s">
        <v>7329</v>
      </c>
      <c r="S2473" s="49"/>
      <c r="T2473" s="49"/>
      <c r="U2473" s="49"/>
      <c r="W2473" s="49"/>
      <c r="Z2473" s="49"/>
      <c r="AA2473" s="49"/>
      <c r="AB2473" s="49"/>
    </row>
    <row r="2474" spans="1:28" x14ac:dyDescent="0.25">
      <c r="A2474" t="s">
        <v>7330</v>
      </c>
      <c r="B2474" t="s">
        <v>1275</v>
      </c>
      <c r="C2474" t="s">
        <v>209</v>
      </c>
      <c r="D2474">
        <v>1</v>
      </c>
      <c r="E2474">
        <v>62.5</v>
      </c>
      <c r="F2474">
        <v>10</v>
      </c>
      <c r="I2474" s="49"/>
      <c r="M2474" s="49" t="s">
        <v>1745</v>
      </c>
      <c r="N2474" s="49"/>
      <c r="O2474" s="49" t="s">
        <v>7331</v>
      </c>
      <c r="P2474">
        <v>8</v>
      </c>
      <c r="Q2474" t="s">
        <v>7332</v>
      </c>
      <c r="S2474" s="49"/>
      <c r="T2474" s="49"/>
      <c r="U2474" s="49"/>
      <c r="W2474" s="49"/>
      <c r="Z2474" s="49"/>
      <c r="AA2474" s="49"/>
      <c r="AB2474" s="49"/>
    </row>
    <row r="2475" spans="1:28" x14ac:dyDescent="0.25">
      <c r="A2475" t="s">
        <v>7333</v>
      </c>
      <c r="B2475" t="s">
        <v>1275</v>
      </c>
      <c r="C2475" t="s">
        <v>209</v>
      </c>
      <c r="D2475">
        <v>2</v>
      </c>
      <c r="E2475">
        <v>62.5</v>
      </c>
      <c r="F2475">
        <v>8</v>
      </c>
      <c r="I2475" s="49"/>
      <c r="M2475" s="49" t="s">
        <v>1745</v>
      </c>
      <c r="N2475" s="49"/>
      <c r="O2475" s="49" t="s">
        <v>7334</v>
      </c>
      <c r="P2475">
        <v>8</v>
      </c>
      <c r="Q2475" t="s">
        <v>7335</v>
      </c>
      <c r="S2475" s="49"/>
      <c r="T2475" s="49"/>
      <c r="U2475" s="49"/>
      <c r="W2475" s="49"/>
      <c r="Z2475" s="49"/>
      <c r="AA2475" s="49"/>
      <c r="AB2475" s="49"/>
    </row>
    <row r="2476" spans="1:28" x14ac:dyDescent="0.25">
      <c r="A2476" t="s">
        <v>7336</v>
      </c>
      <c r="B2476" t="s">
        <v>1275</v>
      </c>
      <c r="C2476" t="s">
        <v>209</v>
      </c>
      <c r="D2476">
        <v>3</v>
      </c>
      <c r="E2476">
        <v>62.5</v>
      </c>
      <c r="F2476">
        <v>8</v>
      </c>
      <c r="I2476" s="49"/>
      <c r="M2476" s="49" t="s">
        <v>1745</v>
      </c>
      <c r="N2476" s="49"/>
      <c r="O2476" s="49" t="s">
        <v>7334</v>
      </c>
      <c r="P2476">
        <v>8</v>
      </c>
      <c r="Q2476" t="s">
        <v>7337</v>
      </c>
      <c r="S2476" s="49"/>
      <c r="T2476" s="49"/>
      <c r="U2476" s="49"/>
      <c r="W2476" s="49"/>
      <c r="Z2476" s="49"/>
      <c r="AA2476" s="49"/>
      <c r="AB2476" s="49"/>
    </row>
    <row r="2477" spans="1:28" x14ac:dyDescent="0.25">
      <c r="A2477" t="s">
        <v>7338</v>
      </c>
      <c r="B2477" t="s">
        <v>1275</v>
      </c>
      <c r="C2477" t="s">
        <v>209</v>
      </c>
      <c r="D2477">
        <v>4</v>
      </c>
      <c r="E2477">
        <v>62.5</v>
      </c>
      <c r="F2477">
        <v>7</v>
      </c>
      <c r="I2477" s="49"/>
      <c r="M2477" s="49" t="s">
        <v>1745</v>
      </c>
      <c r="N2477" s="49"/>
      <c r="O2477" s="49" t="s">
        <v>7334</v>
      </c>
      <c r="P2477">
        <v>8</v>
      </c>
      <c r="Q2477" t="s">
        <v>7339</v>
      </c>
      <c r="S2477" s="49"/>
      <c r="T2477" s="49"/>
      <c r="U2477" s="49"/>
      <c r="W2477" s="49"/>
      <c r="Z2477" s="49"/>
      <c r="AA2477" s="49"/>
      <c r="AB2477" s="49"/>
    </row>
    <row r="2478" spans="1:28" x14ac:dyDescent="0.25">
      <c r="A2478" t="s">
        <v>7340</v>
      </c>
      <c r="B2478" t="s">
        <v>1275</v>
      </c>
      <c r="C2478" t="s">
        <v>373</v>
      </c>
      <c r="D2478">
        <v>1</v>
      </c>
      <c r="G2478">
        <v>20</v>
      </c>
      <c r="H2478">
        <v>0</v>
      </c>
      <c r="I2478" s="49" t="s">
        <v>3957</v>
      </c>
      <c r="M2478" s="49"/>
      <c r="N2478" s="49"/>
      <c r="O2478" s="49" t="s">
        <v>7341</v>
      </c>
      <c r="P2478">
        <v>8</v>
      </c>
      <c r="Q2478" t="s">
        <v>7342</v>
      </c>
      <c r="S2478" s="49"/>
      <c r="T2478" s="49"/>
      <c r="U2478" s="49"/>
      <c r="W2478" s="49"/>
      <c r="Z2478" s="49"/>
      <c r="AA2478" s="49"/>
      <c r="AB2478" s="49"/>
    </row>
    <row r="2479" spans="1:28" x14ac:dyDescent="0.25">
      <c r="A2479" t="s">
        <v>7343</v>
      </c>
      <c r="B2479" t="s">
        <v>1275</v>
      </c>
      <c r="C2479" t="s">
        <v>373</v>
      </c>
      <c r="D2479">
        <v>2</v>
      </c>
      <c r="G2479">
        <v>20</v>
      </c>
      <c r="H2479">
        <v>0</v>
      </c>
      <c r="I2479" s="49" t="s">
        <v>3957</v>
      </c>
      <c r="M2479" s="49"/>
      <c r="N2479" s="49"/>
      <c r="O2479" s="49" t="s">
        <v>7341</v>
      </c>
      <c r="P2479">
        <v>8</v>
      </c>
      <c r="Q2479" t="s">
        <v>7344</v>
      </c>
      <c r="S2479" s="49"/>
      <c r="T2479" s="49"/>
      <c r="U2479" s="49"/>
      <c r="W2479" s="49"/>
      <c r="Z2479" s="49"/>
      <c r="AA2479" s="49"/>
      <c r="AB2479" s="49"/>
    </row>
    <row r="2480" spans="1:28" x14ac:dyDescent="0.25">
      <c r="A2480" t="s">
        <v>7345</v>
      </c>
      <c r="B2480" t="s">
        <v>1275</v>
      </c>
      <c r="C2480" t="s">
        <v>373</v>
      </c>
      <c r="D2480">
        <v>3</v>
      </c>
      <c r="G2480">
        <v>20</v>
      </c>
      <c r="H2480">
        <v>0</v>
      </c>
      <c r="I2480" s="49" t="s">
        <v>3957</v>
      </c>
      <c r="M2480" s="49"/>
      <c r="N2480" s="49"/>
      <c r="O2480" s="49" t="s">
        <v>7341</v>
      </c>
      <c r="P2480">
        <v>8</v>
      </c>
      <c r="Q2480" t="s">
        <v>7346</v>
      </c>
      <c r="S2480" s="49"/>
      <c r="T2480" s="49"/>
      <c r="U2480" s="49"/>
      <c r="W2480" s="49"/>
      <c r="Z2480" s="49"/>
      <c r="AA2480" s="49"/>
      <c r="AB2480" s="49"/>
    </row>
    <row r="2481" spans="1:28" x14ac:dyDescent="0.25">
      <c r="A2481" t="s">
        <v>7347</v>
      </c>
      <c r="B2481" t="s">
        <v>1275</v>
      </c>
      <c r="C2481" t="s">
        <v>373</v>
      </c>
      <c r="D2481">
        <v>4</v>
      </c>
      <c r="G2481">
        <v>20</v>
      </c>
      <c r="H2481">
        <v>0</v>
      </c>
      <c r="I2481" s="49" t="s">
        <v>3957</v>
      </c>
      <c r="M2481" s="49"/>
      <c r="N2481" s="49"/>
      <c r="O2481" s="49" t="s">
        <v>7341</v>
      </c>
      <c r="P2481">
        <v>8</v>
      </c>
      <c r="Q2481" t="s">
        <v>7348</v>
      </c>
      <c r="S2481" s="49"/>
      <c r="T2481" s="49"/>
      <c r="U2481" s="49"/>
      <c r="W2481" s="49"/>
      <c r="Z2481" s="49"/>
      <c r="AA2481" s="49"/>
      <c r="AB2481" s="49"/>
    </row>
    <row r="2482" spans="1:28" x14ac:dyDescent="0.25">
      <c r="A2482" t="s">
        <v>7349</v>
      </c>
      <c r="B2482" t="s">
        <v>1275</v>
      </c>
      <c r="C2482" t="s">
        <v>373</v>
      </c>
      <c r="D2482">
        <v>5</v>
      </c>
      <c r="G2482">
        <v>20</v>
      </c>
      <c r="H2482">
        <v>0</v>
      </c>
      <c r="I2482" s="49" t="s">
        <v>3957</v>
      </c>
      <c r="M2482" s="49"/>
      <c r="N2482" s="49"/>
      <c r="O2482" s="49" t="s">
        <v>7341</v>
      </c>
      <c r="P2482">
        <v>8</v>
      </c>
      <c r="Q2482" t="s">
        <v>7350</v>
      </c>
      <c r="S2482" s="49"/>
      <c r="T2482" s="49"/>
      <c r="U2482" s="49"/>
      <c r="W2482" s="49"/>
      <c r="Z2482" s="49"/>
      <c r="AA2482" s="49"/>
      <c r="AB2482" s="49"/>
    </row>
    <row r="2483" spans="1:28" x14ac:dyDescent="0.25">
      <c r="A2483" t="s">
        <v>7351</v>
      </c>
      <c r="B2483" t="s">
        <v>1275</v>
      </c>
      <c r="C2483" t="s">
        <v>373</v>
      </c>
      <c r="D2483">
        <v>6</v>
      </c>
      <c r="G2483">
        <v>20</v>
      </c>
      <c r="H2483">
        <v>0</v>
      </c>
      <c r="I2483" s="49" t="s">
        <v>3957</v>
      </c>
      <c r="M2483" s="49"/>
      <c r="N2483" s="49"/>
      <c r="O2483" s="49" t="s">
        <v>7341</v>
      </c>
      <c r="P2483">
        <v>8</v>
      </c>
      <c r="Q2483" t="s">
        <v>1279</v>
      </c>
      <c r="S2483" s="49"/>
      <c r="T2483" s="49"/>
      <c r="U2483" s="49"/>
      <c r="W2483" s="49"/>
      <c r="Z2483" s="49"/>
      <c r="AA2483" s="49"/>
      <c r="AB2483" s="49"/>
    </row>
    <row r="2484" spans="1:28" x14ac:dyDescent="0.25">
      <c r="A2484" t="s">
        <v>7352</v>
      </c>
      <c r="B2484" t="s">
        <v>1280</v>
      </c>
      <c r="C2484" t="s">
        <v>363</v>
      </c>
      <c r="D2484">
        <v>1</v>
      </c>
      <c r="G2484">
        <v>300</v>
      </c>
      <c r="H2484">
        <v>0.56999999999999995</v>
      </c>
      <c r="I2484" s="49" t="s">
        <v>3957</v>
      </c>
      <c r="M2484" s="49"/>
      <c r="N2484" s="49"/>
      <c r="O2484" s="49" t="s">
        <v>7353</v>
      </c>
      <c r="P2484">
        <v>8</v>
      </c>
      <c r="Q2484" t="s">
        <v>1283</v>
      </c>
      <c r="S2484" s="49"/>
      <c r="T2484" s="49"/>
      <c r="U2484" s="49"/>
      <c r="W2484" s="49"/>
      <c r="Z2484" s="49"/>
      <c r="AA2484" s="49"/>
      <c r="AB2484" s="49"/>
    </row>
    <row r="2485" spans="1:28" x14ac:dyDescent="0.25">
      <c r="A2485" t="s">
        <v>7354</v>
      </c>
      <c r="B2485" t="s">
        <v>1280</v>
      </c>
      <c r="C2485" t="s">
        <v>269</v>
      </c>
      <c r="D2485">
        <v>1</v>
      </c>
      <c r="E2485">
        <v>0</v>
      </c>
      <c r="F2485">
        <v>10</v>
      </c>
      <c r="I2485" s="49"/>
      <c r="M2485" s="49"/>
      <c r="N2485" s="49"/>
      <c r="O2485" s="49"/>
      <c r="P2485">
        <v>8</v>
      </c>
      <c r="Q2485" t="s">
        <v>7355</v>
      </c>
      <c r="S2485" s="49"/>
      <c r="T2485" s="49"/>
      <c r="U2485" s="49"/>
      <c r="W2485" s="49"/>
      <c r="Z2485" s="49"/>
      <c r="AA2485" s="49"/>
      <c r="AB2485" s="49"/>
    </row>
    <row r="2486" spans="1:28" x14ac:dyDescent="0.25">
      <c r="A2486" t="s">
        <v>7356</v>
      </c>
      <c r="B2486" t="s">
        <v>1280</v>
      </c>
      <c r="C2486" t="s">
        <v>423</v>
      </c>
      <c r="D2486">
        <v>1</v>
      </c>
      <c r="E2486">
        <v>0</v>
      </c>
      <c r="F2486">
        <v>10</v>
      </c>
      <c r="I2486" s="49"/>
      <c r="M2486" s="49"/>
      <c r="N2486" s="49"/>
      <c r="O2486" s="49"/>
      <c r="P2486">
        <v>8</v>
      </c>
      <c r="Q2486" t="s">
        <v>7357</v>
      </c>
      <c r="S2486" s="49"/>
      <c r="T2486" s="49"/>
      <c r="U2486" s="49"/>
      <c r="W2486" s="49"/>
      <c r="Z2486" s="49"/>
      <c r="AA2486" s="49"/>
      <c r="AB2486" s="49"/>
    </row>
    <row r="2487" spans="1:28" x14ac:dyDescent="0.25">
      <c r="A2487" t="s">
        <v>7358</v>
      </c>
      <c r="B2487" t="s">
        <v>1280</v>
      </c>
      <c r="C2487" t="s">
        <v>275</v>
      </c>
      <c r="D2487">
        <v>1</v>
      </c>
      <c r="E2487">
        <v>0</v>
      </c>
      <c r="G2487">
        <v>8</v>
      </c>
      <c r="I2487" s="49"/>
      <c r="M2487" s="49"/>
      <c r="N2487" s="49"/>
      <c r="O2487" s="49" t="s">
        <v>7359</v>
      </c>
      <c r="P2487">
        <v>8</v>
      </c>
      <c r="Q2487" t="s">
        <v>7360</v>
      </c>
      <c r="S2487" s="49"/>
      <c r="T2487" s="49"/>
      <c r="U2487" s="49"/>
      <c r="W2487" s="49"/>
      <c r="Z2487" s="49"/>
      <c r="AA2487" s="49"/>
      <c r="AB2487" s="49"/>
    </row>
    <row r="2488" spans="1:28" x14ac:dyDescent="0.25">
      <c r="A2488" t="s">
        <v>7361</v>
      </c>
      <c r="B2488" t="s">
        <v>1280</v>
      </c>
      <c r="C2488" t="s">
        <v>299</v>
      </c>
      <c r="D2488">
        <v>1</v>
      </c>
      <c r="E2488">
        <v>0</v>
      </c>
      <c r="F2488">
        <v>10</v>
      </c>
      <c r="I2488" s="49"/>
      <c r="M2488" s="49"/>
      <c r="N2488" s="49"/>
      <c r="O2488" s="49"/>
      <c r="P2488">
        <v>8</v>
      </c>
      <c r="Q2488" t="s">
        <v>7362</v>
      </c>
      <c r="S2488" s="49"/>
      <c r="T2488" s="49"/>
      <c r="U2488" s="49"/>
      <c r="W2488" s="49"/>
      <c r="Z2488" s="49"/>
      <c r="AA2488" s="49"/>
      <c r="AB2488" s="49"/>
    </row>
    <row r="2489" spans="1:28" x14ac:dyDescent="0.25">
      <c r="A2489" t="s">
        <v>7363</v>
      </c>
      <c r="B2489" t="s">
        <v>1280</v>
      </c>
      <c r="C2489" t="s">
        <v>286</v>
      </c>
      <c r="D2489">
        <v>1</v>
      </c>
      <c r="E2489">
        <v>0</v>
      </c>
      <c r="F2489">
        <v>15</v>
      </c>
      <c r="I2489" s="49"/>
      <c r="M2489" s="49"/>
      <c r="N2489" s="49"/>
      <c r="O2489" s="49"/>
      <c r="P2489">
        <v>8</v>
      </c>
      <c r="Q2489" t="s">
        <v>7364</v>
      </c>
      <c r="S2489" s="49"/>
      <c r="T2489" s="49"/>
      <c r="U2489" s="49"/>
      <c r="W2489" s="49"/>
      <c r="Z2489" s="49"/>
      <c r="AA2489" s="49"/>
      <c r="AB2489" s="49"/>
    </row>
    <row r="2490" spans="1:28" x14ac:dyDescent="0.25">
      <c r="A2490" t="s">
        <v>7365</v>
      </c>
      <c r="B2490" t="s">
        <v>1280</v>
      </c>
      <c r="C2490" t="s">
        <v>269</v>
      </c>
      <c r="D2490">
        <v>2</v>
      </c>
      <c r="E2490">
        <v>0</v>
      </c>
      <c r="F2490">
        <v>10</v>
      </c>
      <c r="I2490" s="49"/>
      <c r="M2490" s="49"/>
      <c r="N2490" s="49"/>
      <c r="O2490" s="49"/>
      <c r="P2490">
        <v>8</v>
      </c>
      <c r="Q2490" t="s">
        <v>7366</v>
      </c>
      <c r="S2490" s="49"/>
      <c r="T2490" s="49"/>
      <c r="U2490" s="49"/>
      <c r="W2490" s="49"/>
      <c r="Z2490" s="49"/>
      <c r="AA2490" s="49"/>
      <c r="AB2490" s="49"/>
    </row>
    <row r="2491" spans="1:28" x14ac:dyDescent="0.25">
      <c r="A2491" t="s">
        <v>7367</v>
      </c>
      <c r="B2491" t="s">
        <v>1280</v>
      </c>
      <c r="C2491" t="s">
        <v>423</v>
      </c>
      <c r="D2491">
        <v>2</v>
      </c>
      <c r="E2491">
        <v>0</v>
      </c>
      <c r="F2491">
        <v>10</v>
      </c>
      <c r="I2491" s="49"/>
      <c r="M2491" s="49"/>
      <c r="N2491" s="49"/>
      <c r="O2491" s="49"/>
      <c r="P2491">
        <v>8</v>
      </c>
      <c r="Q2491" t="s">
        <v>7368</v>
      </c>
      <c r="S2491" s="49"/>
      <c r="T2491" s="49"/>
      <c r="U2491" s="49"/>
      <c r="W2491" s="49"/>
      <c r="Z2491" s="49"/>
      <c r="AA2491" s="49"/>
      <c r="AB2491" s="49"/>
    </row>
    <row r="2492" spans="1:28" x14ac:dyDescent="0.25">
      <c r="A2492" t="s">
        <v>7369</v>
      </c>
      <c r="B2492" t="s">
        <v>1280</v>
      </c>
      <c r="C2492" t="s">
        <v>275</v>
      </c>
      <c r="D2492">
        <v>2</v>
      </c>
      <c r="E2492">
        <v>0</v>
      </c>
      <c r="G2492">
        <v>8</v>
      </c>
      <c r="I2492" s="49"/>
      <c r="M2492" s="49"/>
      <c r="N2492" s="49"/>
      <c r="O2492" s="49" t="s">
        <v>7359</v>
      </c>
      <c r="P2492">
        <v>8</v>
      </c>
      <c r="Q2492" t="s">
        <v>7370</v>
      </c>
      <c r="S2492" s="49"/>
      <c r="T2492" s="49"/>
      <c r="U2492" s="49"/>
      <c r="W2492" s="49"/>
      <c r="Z2492" s="49"/>
      <c r="AA2492" s="49"/>
      <c r="AB2492" s="49"/>
    </row>
    <row r="2493" spans="1:28" x14ac:dyDescent="0.25">
      <c r="A2493" t="s">
        <v>7371</v>
      </c>
      <c r="B2493" t="s">
        <v>1280</v>
      </c>
      <c r="C2493" t="s">
        <v>299</v>
      </c>
      <c r="D2493">
        <v>2</v>
      </c>
      <c r="E2493">
        <v>0</v>
      </c>
      <c r="F2493">
        <v>10</v>
      </c>
      <c r="I2493" s="49"/>
      <c r="M2493" s="49"/>
      <c r="N2493" s="49"/>
      <c r="O2493" s="49"/>
      <c r="P2493">
        <v>8</v>
      </c>
      <c r="Q2493" t="s">
        <v>7372</v>
      </c>
      <c r="S2493" s="49"/>
      <c r="T2493" s="49"/>
      <c r="U2493" s="49"/>
      <c r="W2493" s="49"/>
      <c r="Z2493" s="49"/>
      <c r="AA2493" s="49"/>
      <c r="AB2493" s="49"/>
    </row>
    <row r="2494" spans="1:28" x14ac:dyDescent="0.25">
      <c r="A2494" t="s">
        <v>7373</v>
      </c>
      <c r="B2494" t="s">
        <v>1280</v>
      </c>
      <c r="C2494" t="s">
        <v>286</v>
      </c>
      <c r="D2494">
        <v>2</v>
      </c>
      <c r="E2494">
        <v>0</v>
      </c>
      <c r="F2494">
        <v>15</v>
      </c>
      <c r="I2494" s="49"/>
      <c r="M2494" s="49"/>
      <c r="N2494" s="49"/>
      <c r="O2494" s="49"/>
      <c r="P2494">
        <v>8</v>
      </c>
      <c r="Q2494" t="s">
        <v>7374</v>
      </c>
      <c r="S2494" s="49"/>
      <c r="T2494" s="49"/>
      <c r="U2494" s="49"/>
      <c r="W2494" s="49"/>
      <c r="Z2494" s="49"/>
      <c r="AA2494" s="49"/>
      <c r="AB2494" s="49"/>
    </row>
    <row r="2495" spans="1:28" x14ac:dyDescent="0.25">
      <c r="A2495" t="s">
        <v>7375</v>
      </c>
      <c r="B2495" t="s">
        <v>1280</v>
      </c>
      <c r="C2495" t="s">
        <v>265</v>
      </c>
      <c r="D2495">
        <v>1</v>
      </c>
      <c r="E2495">
        <v>65</v>
      </c>
      <c r="F2495">
        <v>10</v>
      </c>
      <c r="I2495" s="49"/>
      <c r="J2495">
        <v>3</v>
      </c>
      <c r="K2495">
        <v>1</v>
      </c>
      <c r="L2495">
        <v>2</v>
      </c>
      <c r="M2495" s="49" t="s">
        <v>618</v>
      </c>
      <c r="N2495" s="49"/>
      <c r="O2495" s="49" t="s">
        <v>3213</v>
      </c>
      <c r="P2495">
        <v>8</v>
      </c>
      <c r="Q2495" t="s">
        <v>7376</v>
      </c>
      <c r="S2495" s="49"/>
      <c r="T2495" s="49"/>
      <c r="U2495" s="49"/>
      <c r="W2495" s="49"/>
      <c r="Z2495" s="49"/>
      <c r="AA2495" s="49"/>
      <c r="AB2495" s="49"/>
    </row>
    <row r="2496" spans="1:28" x14ac:dyDescent="0.25">
      <c r="A2496" t="s">
        <v>7377</v>
      </c>
      <c r="B2496" t="s">
        <v>1280</v>
      </c>
      <c r="C2496" t="s">
        <v>265</v>
      </c>
      <c r="D2496">
        <v>2</v>
      </c>
      <c r="E2496">
        <v>70</v>
      </c>
      <c r="F2496">
        <v>10</v>
      </c>
      <c r="I2496" s="49"/>
      <c r="J2496">
        <v>3</v>
      </c>
      <c r="K2496">
        <v>1</v>
      </c>
      <c r="L2496">
        <v>2</v>
      </c>
      <c r="M2496" s="49" t="s">
        <v>618</v>
      </c>
      <c r="N2496" s="49"/>
      <c r="O2496" s="49" t="s">
        <v>3213</v>
      </c>
      <c r="P2496">
        <v>8</v>
      </c>
      <c r="Q2496" t="s">
        <v>7378</v>
      </c>
      <c r="S2496" s="49"/>
      <c r="T2496" s="49"/>
      <c r="U2496" s="49"/>
      <c r="W2496" s="49"/>
      <c r="Z2496" s="49"/>
      <c r="AA2496" s="49"/>
      <c r="AB2496" s="49"/>
    </row>
    <row r="2497" spans="1:28" x14ac:dyDescent="0.25">
      <c r="A2497" t="s">
        <v>7379</v>
      </c>
      <c r="B2497" t="s">
        <v>1280</v>
      </c>
      <c r="C2497" t="s">
        <v>265</v>
      </c>
      <c r="D2497">
        <v>3</v>
      </c>
      <c r="E2497">
        <v>75</v>
      </c>
      <c r="F2497">
        <v>10</v>
      </c>
      <c r="I2497" s="49"/>
      <c r="J2497">
        <v>3</v>
      </c>
      <c r="K2497">
        <v>1</v>
      </c>
      <c r="L2497">
        <v>2</v>
      </c>
      <c r="M2497" s="49" t="s">
        <v>1745</v>
      </c>
      <c r="N2497" s="49"/>
      <c r="O2497" s="49" t="s">
        <v>2982</v>
      </c>
      <c r="P2497">
        <v>8</v>
      </c>
      <c r="Q2497" t="s">
        <v>7380</v>
      </c>
      <c r="S2497" s="49"/>
      <c r="T2497" s="49"/>
      <c r="U2497" s="49"/>
      <c r="W2497" s="49"/>
      <c r="Z2497" s="49"/>
      <c r="AA2497" s="49"/>
      <c r="AB2497" s="49"/>
    </row>
    <row r="2498" spans="1:28" x14ac:dyDescent="0.25">
      <c r="A2498" t="s">
        <v>7381</v>
      </c>
      <c r="B2498" t="s">
        <v>1280</v>
      </c>
      <c r="C2498" t="s">
        <v>265</v>
      </c>
      <c r="D2498">
        <v>4</v>
      </c>
      <c r="E2498">
        <v>75</v>
      </c>
      <c r="F2498">
        <v>8</v>
      </c>
      <c r="I2498" s="49"/>
      <c r="J2498">
        <v>3</v>
      </c>
      <c r="K2498">
        <v>1</v>
      </c>
      <c r="L2498">
        <v>2</v>
      </c>
      <c r="M2498" s="49" t="s">
        <v>1745</v>
      </c>
      <c r="N2498" s="49"/>
      <c r="O2498" s="49" t="s">
        <v>7382</v>
      </c>
      <c r="P2498">
        <v>8</v>
      </c>
      <c r="Q2498" t="s">
        <v>7383</v>
      </c>
      <c r="S2498" s="49"/>
      <c r="T2498" s="49"/>
      <c r="U2498" s="49"/>
      <c r="W2498" s="49"/>
      <c r="Z2498" s="49"/>
      <c r="AA2498" s="49"/>
      <c r="AB2498" s="49"/>
    </row>
    <row r="2499" spans="1:28" x14ac:dyDescent="0.25">
      <c r="A2499" t="s">
        <v>7384</v>
      </c>
      <c r="B2499" t="s">
        <v>1280</v>
      </c>
      <c r="C2499" t="s">
        <v>249</v>
      </c>
      <c r="D2499">
        <v>1</v>
      </c>
      <c r="E2499">
        <v>150</v>
      </c>
      <c r="F2499">
        <v>10</v>
      </c>
      <c r="I2499" s="49"/>
      <c r="J2499">
        <v>3</v>
      </c>
      <c r="K2499">
        <v>1</v>
      </c>
      <c r="L2499">
        <v>2</v>
      </c>
      <c r="M2499" s="49" t="s">
        <v>2289</v>
      </c>
      <c r="N2499" s="49"/>
      <c r="O2499" s="49" t="s">
        <v>3210</v>
      </c>
      <c r="P2499">
        <v>8</v>
      </c>
      <c r="Q2499" t="s">
        <v>7385</v>
      </c>
      <c r="S2499" s="49"/>
      <c r="T2499" s="49"/>
      <c r="U2499" s="49"/>
      <c r="W2499" s="49"/>
      <c r="Z2499" s="49"/>
      <c r="AA2499" s="49"/>
      <c r="AB2499" s="49"/>
    </row>
    <row r="2500" spans="1:28" x14ac:dyDescent="0.25">
      <c r="A2500" t="s">
        <v>7386</v>
      </c>
      <c r="B2500" t="s">
        <v>1280</v>
      </c>
      <c r="C2500" t="s">
        <v>249</v>
      </c>
      <c r="D2500">
        <v>2</v>
      </c>
      <c r="E2500">
        <v>150</v>
      </c>
      <c r="F2500">
        <v>10</v>
      </c>
      <c r="I2500" s="49"/>
      <c r="J2500">
        <v>3</v>
      </c>
      <c r="K2500">
        <v>1</v>
      </c>
      <c r="L2500">
        <v>2</v>
      </c>
      <c r="M2500" s="49" t="s">
        <v>2289</v>
      </c>
      <c r="N2500" s="49"/>
      <c r="O2500" s="49" t="s">
        <v>3210</v>
      </c>
      <c r="P2500">
        <v>8</v>
      </c>
      <c r="Q2500" t="s">
        <v>7387</v>
      </c>
      <c r="S2500" s="49"/>
      <c r="T2500" s="49"/>
      <c r="U2500" s="49"/>
      <c r="W2500" s="49"/>
      <c r="Z2500" s="49"/>
      <c r="AA2500" s="49"/>
      <c r="AB2500" s="49"/>
    </row>
    <row r="2501" spans="1:28" x14ac:dyDescent="0.25">
      <c r="A2501" t="s">
        <v>7388</v>
      </c>
      <c r="B2501" t="s">
        <v>1280</v>
      </c>
      <c r="C2501" t="s">
        <v>249</v>
      </c>
      <c r="D2501">
        <v>3</v>
      </c>
      <c r="E2501">
        <v>150</v>
      </c>
      <c r="F2501">
        <v>11</v>
      </c>
      <c r="I2501" s="49"/>
      <c r="J2501">
        <v>3</v>
      </c>
      <c r="K2501">
        <v>1</v>
      </c>
      <c r="L2501">
        <v>2</v>
      </c>
      <c r="M2501" s="49" t="s">
        <v>1745</v>
      </c>
      <c r="N2501" s="49"/>
      <c r="O2501" s="49" t="s">
        <v>2982</v>
      </c>
      <c r="P2501">
        <v>8</v>
      </c>
      <c r="Q2501" t="s">
        <v>7389</v>
      </c>
      <c r="S2501" s="49"/>
      <c r="T2501" s="49"/>
      <c r="U2501" s="49"/>
      <c r="W2501" s="49"/>
      <c r="Z2501" s="49"/>
      <c r="AA2501" s="49"/>
      <c r="AB2501" s="49"/>
    </row>
    <row r="2502" spans="1:28" x14ac:dyDescent="0.25">
      <c r="A2502" t="s">
        <v>7390</v>
      </c>
      <c r="B2502" t="s">
        <v>1280</v>
      </c>
      <c r="C2502" t="s">
        <v>1</v>
      </c>
      <c r="D2502">
        <v>1</v>
      </c>
      <c r="E2502">
        <v>150</v>
      </c>
      <c r="G2502">
        <v>60</v>
      </c>
      <c r="I2502" s="49"/>
      <c r="M2502" s="49"/>
      <c r="N2502" s="49"/>
      <c r="O2502" s="49" t="s">
        <v>7391</v>
      </c>
      <c r="P2502">
        <v>8</v>
      </c>
      <c r="Q2502" t="s">
        <v>7392</v>
      </c>
      <c r="S2502" s="49"/>
      <c r="T2502" s="49"/>
      <c r="U2502" s="49"/>
      <c r="W2502" s="49"/>
      <c r="Z2502" s="49"/>
      <c r="AA2502" s="49"/>
      <c r="AB2502" s="49"/>
    </row>
    <row r="2503" spans="1:28" x14ac:dyDescent="0.25">
      <c r="A2503" t="s">
        <v>7393</v>
      </c>
      <c r="B2503" t="s">
        <v>1280</v>
      </c>
      <c r="C2503" t="s">
        <v>1</v>
      </c>
      <c r="D2503">
        <v>2</v>
      </c>
      <c r="E2503">
        <v>150</v>
      </c>
      <c r="G2503">
        <v>49.8</v>
      </c>
      <c r="I2503" s="49"/>
      <c r="M2503" s="49"/>
      <c r="N2503" s="49"/>
      <c r="O2503" s="49" t="s">
        <v>7394</v>
      </c>
      <c r="P2503">
        <v>8</v>
      </c>
      <c r="Q2503" t="s">
        <v>7395</v>
      </c>
      <c r="S2503" s="49"/>
      <c r="T2503" s="49"/>
      <c r="U2503" s="49"/>
      <c r="W2503" s="49"/>
      <c r="Z2503" s="49"/>
      <c r="AA2503" s="49"/>
      <c r="AB2503" s="49"/>
    </row>
    <row r="2504" spans="1:28" x14ac:dyDescent="0.25">
      <c r="A2504" t="s">
        <v>7396</v>
      </c>
      <c r="B2504" t="s">
        <v>1280</v>
      </c>
      <c r="C2504" t="s">
        <v>1</v>
      </c>
      <c r="D2504">
        <v>3</v>
      </c>
      <c r="E2504">
        <v>150</v>
      </c>
      <c r="G2504">
        <v>48</v>
      </c>
      <c r="I2504" s="49"/>
      <c r="M2504" s="49"/>
      <c r="N2504" s="49"/>
      <c r="O2504" s="49" t="s">
        <v>7397</v>
      </c>
      <c r="P2504">
        <v>8</v>
      </c>
      <c r="Q2504" t="s">
        <v>7398</v>
      </c>
      <c r="S2504" s="49"/>
      <c r="T2504" s="49"/>
      <c r="U2504" s="49"/>
      <c r="W2504" s="49"/>
      <c r="Z2504" s="49"/>
      <c r="AA2504" s="49"/>
      <c r="AB2504" s="49"/>
    </row>
    <row r="2505" spans="1:28" x14ac:dyDescent="0.25">
      <c r="A2505" t="s">
        <v>7399</v>
      </c>
      <c r="B2505" t="s">
        <v>1280</v>
      </c>
      <c r="C2505" t="s">
        <v>1</v>
      </c>
      <c r="D2505">
        <v>4</v>
      </c>
      <c r="E2505">
        <v>150</v>
      </c>
      <c r="G2505">
        <v>40.200000000000003</v>
      </c>
      <c r="I2505" s="49"/>
      <c r="M2505" s="49"/>
      <c r="N2505" s="49"/>
      <c r="O2505" s="49" t="s">
        <v>7400</v>
      </c>
      <c r="P2505">
        <v>8</v>
      </c>
      <c r="Q2505" t="s">
        <v>7401</v>
      </c>
      <c r="S2505" s="49"/>
      <c r="T2505" s="49"/>
      <c r="U2505" s="49"/>
      <c r="W2505" s="49"/>
      <c r="Z2505" s="49"/>
      <c r="AA2505" s="49"/>
      <c r="AB2505" s="49"/>
    </row>
    <row r="2506" spans="1:28" x14ac:dyDescent="0.25">
      <c r="A2506" t="s">
        <v>7402</v>
      </c>
      <c r="B2506" t="s">
        <v>1280</v>
      </c>
      <c r="C2506" t="s">
        <v>256</v>
      </c>
      <c r="D2506">
        <v>1</v>
      </c>
      <c r="E2506">
        <v>0</v>
      </c>
      <c r="F2506">
        <v>8</v>
      </c>
      <c r="I2506" s="49"/>
      <c r="J2506">
        <v>3</v>
      </c>
      <c r="K2506">
        <v>1</v>
      </c>
      <c r="L2506">
        <v>2</v>
      </c>
      <c r="M2506" s="49" t="s">
        <v>2271</v>
      </c>
      <c r="N2506" s="49"/>
      <c r="O2506" s="49" t="s">
        <v>7403</v>
      </c>
      <c r="P2506">
        <v>8</v>
      </c>
      <c r="Q2506" t="s">
        <v>7404</v>
      </c>
      <c r="S2506" s="49"/>
      <c r="T2506" s="49"/>
      <c r="U2506" s="49"/>
      <c r="W2506" s="49"/>
      <c r="Z2506" s="49"/>
      <c r="AA2506" s="49"/>
      <c r="AB2506" s="49"/>
    </row>
    <row r="2507" spans="1:28" x14ac:dyDescent="0.25">
      <c r="A2507" t="s">
        <v>7405</v>
      </c>
      <c r="B2507" t="s">
        <v>1280</v>
      </c>
      <c r="C2507" t="s">
        <v>256</v>
      </c>
      <c r="D2507">
        <v>2</v>
      </c>
      <c r="E2507">
        <v>20</v>
      </c>
      <c r="F2507">
        <v>8</v>
      </c>
      <c r="I2507" s="49"/>
      <c r="J2507">
        <v>3</v>
      </c>
      <c r="K2507">
        <v>1</v>
      </c>
      <c r="L2507">
        <v>2</v>
      </c>
      <c r="M2507" s="49" t="s">
        <v>2289</v>
      </c>
      <c r="N2507" s="49"/>
      <c r="O2507" s="49" t="s">
        <v>7406</v>
      </c>
      <c r="P2507">
        <v>8</v>
      </c>
      <c r="Q2507" t="s">
        <v>7407</v>
      </c>
      <c r="S2507" s="49"/>
      <c r="T2507" s="49"/>
      <c r="U2507" s="49"/>
      <c r="W2507" s="49"/>
      <c r="Z2507" s="49"/>
      <c r="AA2507" s="49"/>
      <c r="AB2507" s="49"/>
    </row>
    <row r="2508" spans="1:28" x14ac:dyDescent="0.25">
      <c r="A2508" t="s">
        <v>7408</v>
      </c>
      <c r="B2508" t="s">
        <v>1280</v>
      </c>
      <c r="C2508" t="s">
        <v>256</v>
      </c>
      <c r="D2508">
        <v>3</v>
      </c>
      <c r="E2508">
        <v>30</v>
      </c>
      <c r="F2508">
        <v>8</v>
      </c>
      <c r="I2508" s="49"/>
      <c r="J2508">
        <v>3</v>
      </c>
      <c r="K2508">
        <v>1</v>
      </c>
      <c r="L2508">
        <v>2</v>
      </c>
      <c r="M2508" s="49" t="s">
        <v>618</v>
      </c>
      <c r="N2508" s="49"/>
      <c r="O2508" s="49" t="s">
        <v>7409</v>
      </c>
      <c r="P2508">
        <v>8</v>
      </c>
      <c r="Q2508" t="s">
        <v>7410</v>
      </c>
      <c r="S2508" s="49"/>
      <c r="T2508" s="49"/>
      <c r="U2508" s="49"/>
      <c r="W2508" s="49"/>
      <c r="Z2508" s="49"/>
      <c r="AA2508" s="49"/>
      <c r="AB2508" s="49"/>
    </row>
    <row r="2509" spans="1:28" x14ac:dyDescent="0.25">
      <c r="A2509" t="s">
        <v>7411</v>
      </c>
      <c r="B2509" t="s">
        <v>1280</v>
      </c>
      <c r="C2509" t="s">
        <v>256</v>
      </c>
      <c r="D2509">
        <v>4</v>
      </c>
      <c r="E2509">
        <v>40</v>
      </c>
      <c r="F2509">
        <v>8</v>
      </c>
      <c r="I2509" s="49"/>
      <c r="J2509">
        <v>3</v>
      </c>
      <c r="K2509">
        <v>1</v>
      </c>
      <c r="L2509">
        <v>2</v>
      </c>
      <c r="M2509" s="49" t="s">
        <v>618</v>
      </c>
      <c r="N2509" s="49"/>
      <c r="O2509" s="49" t="s">
        <v>7412</v>
      </c>
      <c r="P2509">
        <v>8</v>
      </c>
      <c r="Q2509" t="s">
        <v>7413</v>
      </c>
      <c r="S2509" s="49"/>
      <c r="T2509" s="49"/>
      <c r="U2509" s="49"/>
      <c r="W2509" s="49"/>
      <c r="Z2509" s="49"/>
      <c r="AA2509" s="49"/>
      <c r="AB2509" s="49"/>
    </row>
    <row r="2510" spans="1:28" x14ac:dyDescent="0.25">
      <c r="A2510" t="s">
        <v>7414</v>
      </c>
      <c r="B2510" t="s">
        <v>1280</v>
      </c>
      <c r="C2510" t="s">
        <v>290</v>
      </c>
      <c r="D2510">
        <v>1</v>
      </c>
      <c r="E2510">
        <v>0</v>
      </c>
      <c r="F2510">
        <v>12</v>
      </c>
      <c r="I2510" s="49"/>
      <c r="J2510">
        <v>2</v>
      </c>
      <c r="K2510">
        <v>1</v>
      </c>
      <c r="L2510">
        <v>3</v>
      </c>
      <c r="M2510" s="49" t="s">
        <v>2271</v>
      </c>
      <c r="N2510" s="49"/>
      <c r="O2510" s="49" t="s">
        <v>7415</v>
      </c>
      <c r="P2510">
        <v>8</v>
      </c>
      <c r="Q2510" t="s">
        <v>7416</v>
      </c>
      <c r="S2510" s="49"/>
      <c r="T2510" s="49"/>
      <c r="U2510" s="49"/>
      <c r="W2510" s="49"/>
      <c r="Z2510" s="49"/>
      <c r="AA2510" s="49"/>
      <c r="AB2510" s="49"/>
    </row>
    <row r="2511" spans="1:28" x14ac:dyDescent="0.25">
      <c r="A2511" t="s">
        <v>7417</v>
      </c>
      <c r="B2511" t="s">
        <v>1280</v>
      </c>
      <c r="C2511" t="s">
        <v>290</v>
      </c>
      <c r="D2511">
        <v>2</v>
      </c>
      <c r="E2511">
        <v>50</v>
      </c>
      <c r="F2511">
        <v>15</v>
      </c>
      <c r="I2511" s="49"/>
      <c r="J2511">
        <v>2</v>
      </c>
      <c r="K2511">
        <v>1</v>
      </c>
      <c r="L2511">
        <v>3</v>
      </c>
      <c r="M2511" s="49" t="s">
        <v>2271</v>
      </c>
      <c r="N2511" s="49"/>
      <c r="O2511" s="49" t="s">
        <v>7418</v>
      </c>
      <c r="P2511">
        <v>8</v>
      </c>
      <c r="Q2511" t="s">
        <v>7419</v>
      </c>
      <c r="S2511" s="49"/>
      <c r="T2511" s="49"/>
      <c r="U2511" s="49"/>
      <c r="W2511" s="49"/>
      <c r="Z2511" s="49"/>
      <c r="AA2511" s="49"/>
      <c r="AB2511" s="49"/>
    </row>
    <row r="2512" spans="1:28" x14ac:dyDescent="0.25">
      <c r="A2512" t="s">
        <v>7420</v>
      </c>
      <c r="B2512" t="s">
        <v>1280</v>
      </c>
      <c r="C2512" t="s">
        <v>290</v>
      </c>
      <c r="D2512">
        <v>3</v>
      </c>
      <c r="E2512">
        <v>70</v>
      </c>
      <c r="F2512">
        <v>15</v>
      </c>
      <c r="I2512" s="49"/>
      <c r="J2512">
        <v>2</v>
      </c>
      <c r="K2512">
        <v>1</v>
      </c>
      <c r="L2512">
        <v>3</v>
      </c>
      <c r="M2512" s="49" t="s">
        <v>2289</v>
      </c>
      <c r="N2512" s="49"/>
      <c r="O2512" s="49" t="s">
        <v>7421</v>
      </c>
      <c r="P2512">
        <v>8</v>
      </c>
      <c r="Q2512" t="s">
        <v>7422</v>
      </c>
      <c r="S2512" s="49"/>
      <c r="T2512" s="49"/>
      <c r="U2512" s="49"/>
      <c r="W2512" s="49"/>
      <c r="Z2512" s="49"/>
      <c r="AA2512" s="49"/>
      <c r="AB2512" s="49"/>
    </row>
    <row r="2513" spans="1:28" x14ac:dyDescent="0.25">
      <c r="A2513" t="s">
        <v>7423</v>
      </c>
      <c r="B2513" t="s">
        <v>1280</v>
      </c>
      <c r="C2513" t="s">
        <v>290</v>
      </c>
      <c r="D2513">
        <v>4</v>
      </c>
      <c r="E2513">
        <v>90</v>
      </c>
      <c r="F2513">
        <v>15</v>
      </c>
      <c r="I2513" s="49"/>
      <c r="J2513">
        <v>2</v>
      </c>
      <c r="K2513">
        <v>1</v>
      </c>
      <c r="L2513">
        <v>3</v>
      </c>
      <c r="M2513" s="49" t="s">
        <v>2289</v>
      </c>
      <c r="N2513" s="49"/>
      <c r="O2513" s="49" t="s">
        <v>7421</v>
      </c>
      <c r="P2513">
        <v>8</v>
      </c>
      <c r="Q2513" t="s">
        <v>7424</v>
      </c>
      <c r="S2513" s="49"/>
      <c r="T2513" s="49"/>
      <c r="U2513" s="49"/>
      <c r="W2513" s="49"/>
      <c r="Z2513" s="49"/>
      <c r="AA2513" s="49"/>
      <c r="AB2513" s="49"/>
    </row>
    <row r="2514" spans="1:28" x14ac:dyDescent="0.25">
      <c r="A2514" t="s">
        <v>7425</v>
      </c>
      <c r="B2514" t="s">
        <v>1280</v>
      </c>
      <c r="C2514" t="s">
        <v>356</v>
      </c>
      <c r="D2514">
        <v>1</v>
      </c>
      <c r="G2514">
        <v>215</v>
      </c>
      <c r="H2514">
        <v>1</v>
      </c>
      <c r="I2514" s="49" t="s">
        <v>3957</v>
      </c>
      <c r="M2514" s="49"/>
      <c r="N2514" s="49"/>
      <c r="O2514" s="49" t="s">
        <v>6793</v>
      </c>
      <c r="P2514">
        <v>8</v>
      </c>
      <c r="Q2514" t="s">
        <v>1284</v>
      </c>
      <c r="S2514" s="49"/>
      <c r="T2514" s="49"/>
      <c r="U2514" s="49"/>
      <c r="W2514" s="49"/>
      <c r="Z2514" s="49"/>
      <c r="AA2514" s="49"/>
      <c r="AB2514" s="49"/>
    </row>
    <row r="2515" spans="1:28" x14ac:dyDescent="0.25">
      <c r="A2515" t="s">
        <v>7426</v>
      </c>
      <c r="B2515" t="s">
        <v>1285</v>
      </c>
      <c r="C2515" t="s">
        <v>363</v>
      </c>
      <c r="D2515">
        <v>1</v>
      </c>
      <c r="G2515">
        <v>300</v>
      </c>
      <c r="H2515">
        <v>0.56999999999999995</v>
      </c>
      <c r="I2515" s="49" t="s">
        <v>3957</v>
      </c>
      <c r="M2515" s="49"/>
      <c r="N2515" s="49"/>
      <c r="O2515" s="49" t="s">
        <v>6992</v>
      </c>
      <c r="P2515">
        <v>8</v>
      </c>
      <c r="Q2515" t="s">
        <v>1288</v>
      </c>
      <c r="S2515" s="49"/>
      <c r="T2515" s="49"/>
      <c r="U2515" s="49"/>
      <c r="W2515" s="49"/>
      <c r="Z2515" s="49"/>
      <c r="AA2515" s="49"/>
      <c r="AB2515" s="49"/>
    </row>
    <row r="2516" spans="1:28" x14ac:dyDescent="0.25">
      <c r="A2516" t="s">
        <v>7427</v>
      </c>
      <c r="B2516" t="s">
        <v>1285</v>
      </c>
      <c r="C2516" t="s">
        <v>394</v>
      </c>
      <c r="D2516">
        <v>1</v>
      </c>
      <c r="E2516">
        <v>0</v>
      </c>
      <c r="F2516">
        <v>15</v>
      </c>
      <c r="I2516" s="49"/>
      <c r="M2516" s="49"/>
      <c r="N2516" s="49"/>
      <c r="O2516" s="49" t="s">
        <v>2818</v>
      </c>
      <c r="P2516">
        <v>8</v>
      </c>
      <c r="Q2516" t="s">
        <v>7428</v>
      </c>
      <c r="S2516" s="49"/>
      <c r="T2516" s="49"/>
      <c r="U2516" s="49"/>
      <c r="W2516" s="49"/>
      <c r="Z2516" s="49"/>
      <c r="AA2516" s="49"/>
      <c r="AB2516" s="49"/>
    </row>
    <row r="2517" spans="1:28" x14ac:dyDescent="0.25">
      <c r="A2517" t="s">
        <v>7429</v>
      </c>
      <c r="B2517" t="s">
        <v>1285</v>
      </c>
      <c r="C2517" t="s">
        <v>398</v>
      </c>
      <c r="D2517">
        <v>1</v>
      </c>
      <c r="E2517">
        <v>0</v>
      </c>
      <c r="F2517">
        <v>12</v>
      </c>
      <c r="I2517" s="49"/>
      <c r="M2517" s="49"/>
      <c r="N2517" s="49"/>
      <c r="O2517" s="49" t="s">
        <v>3073</v>
      </c>
      <c r="P2517">
        <v>8</v>
      </c>
      <c r="Q2517" t="s">
        <v>7430</v>
      </c>
      <c r="S2517" s="49"/>
      <c r="T2517" s="49"/>
      <c r="U2517" s="49"/>
      <c r="W2517" s="49"/>
      <c r="Z2517" s="49"/>
      <c r="AA2517" s="49"/>
      <c r="AB2517" s="49"/>
    </row>
    <row r="2518" spans="1:28" x14ac:dyDescent="0.25">
      <c r="A2518" t="s">
        <v>7431</v>
      </c>
      <c r="B2518" t="s">
        <v>1285</v>
      </c>
      <c r="C2518" t="s">
        <v>403</v>
      </c>
      <c r="D2518">
        <v>1</v>
      </c>
      <c r="E2518">
        <v>0</v>
      </c>
      <c r="F2518">
        <v>8</v>
      </c>
      <c r="I2518" s="49"/>
      <c r="M2518" s="49"/>
      <c r="N2518" s="49"/>
      <c r="O2518" s="49" t="s">
        <v>3073</v>
      </c>
      <c r="P2518">
        <v>8</v>
      </c>
      <c r="Q2518" t="s">
        <v>7432</v>
      </c>
      <c r="S2518" s="49"/>
      <c r="T2518" s="49"/>
      <c r="U2518" s="49"/>
      <c r="W2518" s="49"/>
      <c r="Z2518" s="49"/>
      <c r="AA2518" s="49"/>
      <c r="AB2518" s="49"/>
    </row>
    <row r="2519" spans="1:28" x14ac:dyDescent="0.25">
      <c r="A2519" t="s">
        <v>7433</v>
      </c>
      <c r="B2519" t="s">
        <v>1285</v>
      </c>
      <c r="C2519" t="s">
        <v>389</v>
      </c>
      <c r="D2519">
        <v>1</v>
      </c>
      <c r="E2519">
        <v>0</v>
      </c>
      <c r="F2519">
        <v>10</v>
      </c>
      <c r="I2519" s="49"/>
      <c r="M2519" s="49"/>
      <c r="N2519" s="49"/>
      <c r="O2519" s="49"/>
      <c r="P2519">
        <v>8</v>
      </c>
      <c r="Q2519" t="s">
        <v>7434</v>
      </c>
      <c r="S2519" s="49"/>
      <c r="T2519" s="49"/>
      <c r="U2519" s="49"/>
      <c r="W2519" s="49"/>
      <c r="Z2519" s="49"/>
      <c r="AA2519" s="49"/>
      <c r="AB2519" s="49"/>
    </row>
    <row r="2520" spans="1:28" x14ac:dyDescent="0.25">
      <c r="A2520" t="s">
        <v>7435</v>
      </c>
      <c r="B2520" t="s">
        <v>1285</v>
      </c>
      <c r="C2520" t="s">
        <v>394</v>
      </c>
      <c r="D2520">
        <v>2</v>
      </c>
      <c r="E2520">
        <v>0</v>
      </c>
      <c r="F2520">
        <v>15</v>
      </c>
      <c r="I2520" s="49"/>
      <c r="M2520" s="49"/>
      <c r="N2520" s="49"/>
      <c r="O2520" s="49" t="s">
        <v>2818</v>
      </c>
      <c r="P2520">
        <v>8</v>
      </c>
      <c r="Q2520" t="s">
        <v>7436</v>
      </c>
      <c r="S2520" s="49"/>
      <c r="T2520" s="49"/>
      <c r="U2520" s="49"/>
      <c r="W2520" s="49"/>
      <c r="Z2520" s="49"/>
      <c r="AA2520" s="49"/>
      <c r="AB2520" s="49"/>
    </row>
    <row r="2521" spans="1:28" x14ac:dyDescent="0.25">
      <c r="A2521" t="s">
        <v>7437</v>
      </c>
      <c r="B2521" t="s">
        <v>1285</v>
      </c>
      <c r="C2521" t="s">
        <v>398</v>
      </c>
      <c r="D2521">
        <v>2</v>
      </c>
      <c r="E2521">
        <v>0</v>
      </c>
      <c r="F2521">
        <v>12</v>
      </c>
      <c r="I2521" s="49"/>
      <c r="M2521" s="49"/>
      <c r="N2521" s="49"/>
      <c r="O2521" s="49" t="s">
        <v>3073</v>
      </c>
      <c r="P2521">
        <v>8</v>
      </c>
      <c r="Q2521" t="s">
        <v>7438</v>
      </c>
      <c r="S2521" s="49"/>
      <c r="T2521" s="49"/>
      <c r="U2521" s="49"/>
      <c r="W2521" s="49"/>
      <c r="Z2521" s="49"/>
      <c r="AA2521" s="49"/>
      <c r="AB2521" s="49"/>
    </row>
    <row r="2522" spans="1:28" x14ac:dyDescent="0.25">
      <c r="A2522" t="s">
        <v>7439</v>
      </c>
      <c r="B2522" t="s">
        <v>1285</v>
      </c>
      <c r="C2522" t="s">
        <v>403</v>
      </c>
      <c r="D2522">
        <v>2</v>
      </c>
      <c r="E2522">
        <v>0</v>
      </c>
      <c r="F2522">
        <v>8</v>
      </c>
      <c r="I2522" s="49"/>
      <c r="M2522" s="49"/>
      <c r="N2522" s="49"/>
      <c r="O2522" s="49" t="s">
        <v>3073</v>
      </c>
      <c r="P2522">
        <v>8</v>
      </c>
      <c r="Q2522" t="s">
        <v>7440</v>
      </c>
      <c r="S2522" s="49"/>
      <c r="T2522" s="49"/>
      <c r="U2522" s="49"/>
      <c r="W2522" s="49"/>
      <c r="Z2522" s="49"/>
      <c r="AA2522" s="49"/>
      <c r="AB2522" s="49"/>
    </row>
    <row r="2523" spans="1:28" x14ac:dyDescent="0.25">
      <c r="A2523" t="s">
        <v>7441</v>
      </c>
      <c r="B2523" t="s">
        <v>1285</v>
      </c>
      <c r="C2523" t="s">
        <v>389</v>
      </c>
      <c r="D2523">
        <v>2</v>
      </c>
      <c r="E2523">
        <v>0</v>
      </c>
      <c r="F2523">
        <v>10</v>
      </c>
      <c r="I2523" s="49"/>
      <c r="M2523" s="49"/>
      <c r="N2523" s="49"/>
      <c r="O2523" s="49"/>
      <c r="P2523">
        <v>8</v>
      </c>
      <c r="Q2523" t="s">
        <v>7442</v>
      </c>
      <c r="S2523" s="49"/>
      <c r="T2523" s="49"/>
      <c r="U2523" s="49"/>
      <c r="W2523" s="49"/>
      <c r="Z2523" s="49"/>
      <c r="AA2523" s="49"/>
      <c r="AB2523" s="49"/>
    </row>
    <row r="2524" spans="1:28" x14ac:dyDescent="0.25">
      <c r="A2524" t="s">
        <v>7443</v>
      </c>
      <c r="B2524" t="s">
        <v>1285</v>
      </c>
      <c r="C2524" t="s">
        <v>115</v>
      </c>
      <c r="D2524">
        <v>1</v>
      </c>
      <c r="E2524">
        <v>30</v>
      </c>
      <c r="F2524">
        <v>10</v>
      </c>
      <c r="I2524" s="49"/>
      <c r="J2524">
        <v>2</v>
      </c>
      <c r="K2524">
        <v>1</v>
      </c>
      <c r="L2524">
        <v>3</v>
      </c>
      <c r="M2524" s="49" t="s">
        <v>618</v>
      </c>
      <c r="N2524" s="49"/>
      <c r="O2524" s="49" t="s">
        <v>3189</v>
      </c>
      <c r="P2524">
        <v>8</v>
      </c>
      <c r="Q2524" t="s">
        <v>7444</v>
      </c>
      <c r="S2524" s="49"/>
      <c r="T2524" s="49"/>
      <c r="U2524" s="49"/>
      <c r="W2524" s="49"/>
      <c r="Z2524" s="49"/>
      <c r="AA2524" s="49"/>
      <c r="AB2524" s="49"/>
    </row>
    <row r="2525" spans="1:28" x14ac:dyDescent="0.25">
      <c r="A2525" t="s">
        <v>7445</v>
      </c>
      <c r="B2525" t="s">
        <v>1285</v>
      </c>
      <c r="C2525" t="s">
        <v>115</v>
      </c>
      <c r="D2525">
        <v>2</v>
      </c>
      <c r="E2525">
        <v>30</v>
      </c>
      <c r="F2525">
        <v>10</v>
      </c>
      <c r="I2525" s="49"/>
      <c r="J2525">
        <v>2</v>
      </c>
      <c r="K2525">
        <v>1</v>
      </c>
      <c r="L2525">
        <v>3</v>
      </c>
      <c r="M2525" s="49" t="s">
        <v>618</v>
      </c>
      <c r="N2525" s="49"/>
      <c r="O2525" s="49" t="s">
        <v>7446</v>
      </c>
      <c r="P2525">
        <v>8</v>
      </c>
      <c r="Q2525" t="s">
        <v>7447</v>
      </c>
      <c r="S2525" s="49"/>
      <c r="T2525" s="49"/>
      <c r="U2525" s="49"/>
      <c r="W2525" s="49"/>
      <c r="Z2525" s="49"/>
      <c r="AA2525" s="49"/>
      <c r="AB2525" s="49"/>
    </row>
    <row r="2526" spans="1:28" x14ac:dyDescent="0.25">
      <c r="A2526" t="s">
        <v>7448</v>
      </c>
      <c r="B2526" t="s">
        <v>1285</v>
      </c>
      <c r="C2526" t="s">
        <v>115</v>
      </c>
      <c r="D2526">
        <v>3</v>
      </c>
      <c r="E2526">
        <v>30</v>
      </c>
      <c r="F2526">
        <v>10</v>
      </c>
      <c r="I2526" s="49"/>
      <c r="J2526">
        <v>2</v>
      </c>
      <c r="K2526">
        <v>1</v>
      </c>
      <c r="L2526">
        <v>3</v>
      </c>
      <c r="M2526" s="49" t="s">
        <v>1745</v>
      </c>
      <c r="N2526" s="49"/>
      <c r="O2526" s="49" t="s">
        <v>7449</v>
      </c>
      <c r="P2526">
        <v>8</v>
      </c>
      <c r="Q2526" t="s">
        <v>7450</v>
      </c>
      <c r="S2526" s="49"/>
      <c r="T2526" s="49"/>
      <c r="U2526" s="49"/>
      <c r="W2526" s="49"/>
      <c r="Z2526" s="49"/>
      <c r="AA2526" s="49"/>
      <c r="AB2526" s="49"/>
    </row>
    <row r="2527" spans="1:28" x14ac:dyDescent="0.25">
      <c r="A2527" t="s">
        <v>7451</v>
      </c>
      <c r="B2527" t="s">
        <v>1285</v>
      </c>
      <c r="C2527" t="s">
        <v>217</v>
      </c>
      <c r="D2527">
        <v>1</v>
      </c>
      <c r="E2527">
        <v>22.5</v>
      </c>
      <c r="F2527">
        <v>10</v>
      </c>
      <c r="I2527" s="49"/>
      <c r="J2527">
        <v>2</v>
      </c>
      <c r="K2527">
        <v>1</v>
      </c>
      <c r="L2527">
        <v>3</v>
      </c>
      <c r="M2527" s="49" t="s">
        <v>2289</v>
      </c>
      <c r="N2527" s="49"/>
      <c r="O2527" s="49" t="s">
        <v>5413</v>
      </c>
      <c r="P2527">
        <v>8</v>
      </c>
      <c r="Q2527" t="s">
        <v>7452</v>
      </c>
      <c r="S2527" s="49"/>
      <c r="T2527" s="49"/>
      <c r="U2527" s="49"/>
      <c r="W2527" s="49"/>
      <c r="Z2527" s="49"/>
      <c r="AA2527" s="49"/>
      <c r="AB2527" s="49"/>
    </row>
    <row r="2528" spans="1:28" x14ac:dyDescent="0.25">
      <c r="A2528" t="s">
        <v>7453</v>
      </c>
      <c r="B2528" t="s">
        <v>1285</v>
      </c>
      <c r="C2528" t="s">
        <v>217</v>
      </c>
      <c r="D2528">
        <v>2</v>
      </c>
      <c r="E2528">
        <v>22.5</v>
      </c>
      <c r="F2528">
        <v>10</v>
      </c>
      <c r="I2528" s="49"/>
      <c r="J2528">
        <v>2</v>
      </c>
      <c r="K2528">
        <v>1</v>
      </c>
      <c r="L2528">
        <v>3</v>
      </c>
      <c r="M2528" s="49" t="s">
        <v>618</v>
      </c>
      <c r="N2528" s="49"/>
      <c r="O2528" s="49" t="s">
        <v>3189</v>
      </c>
      <c r="P2528">
        <v>8</v>
      </c>
      <c r="Q2528" t="s">
        <v>7454</v>
      </c>
      <c r="S2528" s="49"/>
      <c r="T2528" s="49"/>
      <c r="U2528" s="49"/>
      <c r="W2528" s="49"/>
      <c r="Z2528" s="49"/>
      <c r="AA2528" s="49"/>
      <c r="AB2528" s="49"/>
    </row>
    <row r="2529" spans="1:28" x14ac:dyDescent="0.25">
      <c r="A2529" t="s">
        <v>7455</v>
      </c>
      <c r="B2529" t="s">
        <v>1285</v>
      </c>
      <c r="C2529" t="s">
        <v>217</v>
      </c>
      <c r="D2529">
        <v>3</v>
      </c>
      <c r="E2529">
        <v>25</v>
      </c>
      <c r="F2529">
        <v>9</v>
      </c>
      <c r="I2529" s="49"/>
      <c r="J2529">
        <v>2</v>
      </c>
      <c r="K2529">
        <v>1</v>
      </c>
      <c r="L2529">
        <v>3</v>
      </c>
      <c r="M2529" s="49" t="s">
        <v>1745</v>
      </c>
      <c r="N2529" s="49"/>
      <c r="O2529" s="49" t="s">
        <v>7456</v>
      </c>
      <c r="P2529">
        <v>8</v>
      </c>
      <c r="Q2529" t="s">
        <v>7457</v>
      </c>
      <c r="S2529" s="49"/>
      <c r="T2529" s="49"/>
      <c r="U2529" s="49"/>
      <c r="W2529" s="49"/>
      <c r="Z2529" s="49"/>
      <c r="AA2529" s="49"/>
      <c r="AB2529" s="49"/>
    </row>
    <row r="2530" spans="1:28" x14ac:dyDescent="0.25">
      <c r="A2530" t="s">
        <v>7458</v>
      </c>
      <c r="B2530" t="s">
        <v>1285</v>
      </c>
      <c r="C2530" t="s">
        <v>7459</v>
      </c>
      <c r="D2530">
        <v>1</v>
      </c>
      <c r="E2530">
        <v>25</v>
      </c>
      <c r="F2530">
        <v>12</v>
      </c>
      <c r="I2530" s="49"/>
      <c r="J2530">
        <v>2</v>
      </c>
      <c r="K2530">
        <v>1</v>
      </c>
      <c r="L2530">
        <v>3</v>
      </c>
      <c r="M2530" s="49" t="s">
        <v>618</v>
      </c>
      <c r="N2530" s="49"/>
      <c r="O2530" s="49" t="s">
        <v>3189</v>
      </c>
      <c r="P2530">
        <v>8</v>
      </c>
      <c r="Q2530" t="s">
        <v>7460</v>
      </c>
      <c r="S2530" s="49"/>
      <c r="T2530" s="49"/>
      <c r="U2530" s="49"/>
      <c r="W2530" s="49"/>
      <c r="Z2530" s="49"/>
      <c r="AA2530" s="49"/>
      <c r="AB2530" s="49"/>
    </row>
    <row r="2531" spans="1:28" x14ac:dyDescent="0.25">
      <c r="A2531" t="s">
        <v>7461</v>
      </c>
      <c r="B2531" t="s">
        <v>1285</v>
      </c>
      <c r="C2531" t="s">
        <v>7459</v>
      </c>
      <c r="D2531">
        <v>2</v>
      </c>
      <c r="E2531">
        <v>27.5</v>
      </c>
      <c r="F2531">
        <v>12</v>
      </c>
      <c r="I2531" s="49"/>
      <c r="J2531">
        <v>2</v>
      </c>
      <c r="K2531">
        <v>1</v>
      </c>
      <c r="L2531">
        <v>3</v>
      </c>
      <c r="M2531" s="49" t="s">
        <v>610</v>
      </c>
      <c r="N2531" s="49"/>
      <c r="O2531" s="49" t="s">
        <v>2350</v>
      </c>
      <c r="P2531">
        <v>8</v>
      </c>
      <c r="Q2531" t="s">
        <v>7462</v>
      </c>
      <c r="S2531" s="49"/>
      <c r="T2531" s="49"/>
      <c r="U2531" s="49"/>
      <c r="W2531" s="49"/>
      <c r="Z2531" s="49"/>
      <c r="AA2531" s="49"/>
      <c r="AB2531" s="49"/>
    </row>
    <row r="2532" spans="1:28" x14ac:dyDescent="0.25">
      <c r="A2532" t="s">
        <v>7463</v>
      </c>
      <c r="B2532" t="s">
        <v>1285</v>
      </c>
      <c r="C2532" t="s">
        <v>7459</v>
      </c>
      <c r="D2532">
        <v>3</v>
      </c>
      <c r="E2532">
        <v>27.5</v>
      </c>
      <c r="F2532">
        <v>10</v>
      </c>
      <c r="I2532" s="49"/>
      <c r="J2532">
        <v>2</v>
      </c>
      <c r="K2532">
        <v>1</v>
      </c>
      <c r="L2532">
        <v>3</v>
      </c>
      <c r="M2532" s="49" t="s">
        <v>1745</v>
      </c>
      <c r="N2532" s="49"/>
      <c r="O2532" s="49" t="s">
        <v>2181</v>
      </c>
      <c r="P2532">
        <v>8</v>
      </c>
      <c r="Q2532" t="s">
        <v>7464</v>
      </c>
      <c r="S2532" s="49"/>
      <c r="T2532" s="49"/>
      <c r="U2532" s="49"/>
      <c r="W2532" s="49"/>
      <c r="Z2532" s="49"/>
      <c r="AA2532" s="49"/>
      <c r="AB2532" s="49"/>
    </row>
    <row r="2533" spans="1:28" x14ac:dyDescent="0.25">
      <c r="A2533" t="s">
        <v>7465</v>
      </c>
      <c r="B2533" t="s">
        <v>1285</v>
      </c>
      <c r="C2533" t="s">
        <v>209</v>
      </c>
      <c r="D2533">
        <v>1</v>
      </c>
      <c r="E2533">
        <v>62.5</v>
      </c>
      <c r="F2533">
        <v>10</v>
      </c>
      <c r="I2533" s="49"/>
      <c r="J2533">
        <v>2</v>
      </c>
      <c r="K2533">
        <v>1</v>
      </c>
      <c r="L2533">
        <v>3</v>
      </c>
      <c r="M2533" s="49" t="s">
        <v>618</v>
      </c>
      <c r="N2533" s="49"/>
      <c r="O2533" s="49" t="s">
        <v>3189</v>
      </c>
      <c r="P2533">
        <v>8</v>
      </c>
      <c r="Q2533" t="s">
        <v>7466</v>
      </c>
      <c r="S2533" s="49"/>
      <c r="T2533" s="49"/>
      <c r="U2533" s="49"/>
      <c r="W2533" s="49"/>
      <c r="Z2533" s="49"/>
      <c r="AA2533" s="49"/>
      <c r="AB2533" s="49"/>
    </row>
    <row r="2534" spans="1:28" x14ac:dyDescent="0.25">
      <c r="A2534" t="s">
        <v>7467</v>
      </c>
      <c r="B2534" t="s">
        <v>1285</v>
      </c>
      <c r="C2534" t="s">
        <v>209</v>
      </c>
      <c r="D2534">
        <v>2</v>
      </c>
      <c r="E2534">
        <v>62.5</v>
      </c>
      <c r="F2534">
        <v>10</v>
      </c>
      <c r="I2534" s="49"/>
      <c r="J2534">
        <v>2</v>
      </c>
      <c r="K2534">
        <v>1</v>
      </c>
      <c r="L2534">
        <v>3</v>
      </c>
      <c r="M2534" s="49" t="s">
        <v>618</v>
      </c>
      <c r="N2534" s="49"/>
      <c r="O2534" s="49" t="s">
        <v>3189</v>
      </c>
      <c r="P2534">
        <v>8</v>
      </c>
      <c r="Q2534" t="s">
        <v>7468</v>
      </c>
      <c r="S2534" s="49"/>
      <c r="T2534" s="49"/>
      <c r="U2534" s="49"/>
      <c r="W2534" s="49"/>
      <c r="Z2534" s="49"/>
      <c r="AA2534" s="49"/>
      <c r="AB2534" s="49"/>
    </row>
    <row r="2535" spans="1:28" x14ac:dyDescent="0.25">
      <c r="A2535" t="s">
        <v>7469</v>
      </c>
      <c r="B2535" t="s">
        <v>1285</v>
      </c>
      <c r="C2535" t="s">
        <v>209</v>
      </c>
      <c r="D2535">
        <v>3</v>
      </c>
      <c r="E2535">
        <v>65</v>
      </c>
      <c r="F2535">
        <v>7</v>
      </c>
      <c r="I2535" s="49"/>
      <c r="J2535">
        <v>2</v>
      </c>
      <c r="K2535">
        <v>1</v>
      </c>
      <c r="L2535">
        <v>3</v>
      </c>
      <c r="M2535" s="49" t="s">
        <v>618</v>
      </c>
      <c r="N2535" s="49"/>
      <c r="O2535" s="49" t="s">
        <v>3189</v>
      </c>
      <c r="P2535">
        <v>8</v>
      </c>
      <c r="Q2535" t="s">
        <v>7470</v>
      </c>
      <c r="S2535" s="49"/>
      <c r="T2535" s="49"/>
      <c r="U2535" s="49"/>
      <c r="W2535" s="49"/>
      <c r="Z2535" s="49"/>
      <c r="AA2535" s="49"/>
      <c r="AB2535" s="49"/>
    </row>
    <row r="2536" spans="1:28" x14ac:dyDescent="0.25">
      <c r="A2536" t="s">
        <v>7471</v>
      </c>
      <c r="B2536" t="s">
        <v>1285</v>
      </c>
      <c r="C2536" t="s">
        <v>79</v>
      </c>
      <c r="D2536">
        <v>1</v>
      </c>
      <c r="E2536">
        <v>25</v>
      </c>
      <c r="F2536">
        <v>15</v>
      </c>
      <c r="I2536" s="49"/>
      <c r="J2536">
        <v>2</v>
      </c>
      <c r="K2536">
        <v>2</v>
      </c>
      <c r="L2536">
        <v>3</v>
      </c>
      <c r="M2536" s="49" t="s">
        <v>618</v>
      </c>
      <c r="N2536" s="49"/>
      <c r="O2536" s="49" t="s">
        <v>7260</v>
      </c>
      <c r="P2536">
        <v>8</v>
      </c>
      <c r="Q2536" t="s">
        <v>7472</v>
      </c>
      <c r="S2536" s="49"/>
      <c r="T2536" s="49"/>
      <c r="U2536" s="49"/>
      <c r="W2536" s="49"/>
      <c r="Z2536" s="49"/>
      <c r="AA2536" s="49"/>
      <c r="AB2536" s="49"/>
    </row>
    <row r="2537" spans="1:28" x14ac:dyDescent="0.25">
      <c r="A2537" t="s">
        <v>7473</v>
      </c>
      <c r="B2537" t="s">
        <v>1285</v>
      </c>
      <c r="C2537" t="s">
        <v>79</v>
      </c>
      <c r="D2537">
        <v>2</v>
      </c>
      <c r="E2537">
        <v>30</v>
      </c>
      <c r="F2537">
        <v>15</v>
      </c>
      <c r="I2537" s="49"/>
      <c r="J2537">
        <v>2</v>
      </c>
      <c r="K2537">
        <v>2</v>
      </c>
      <c r="L2537">
        <v>3</v>
      </c>
      <c r="M2537" s="49" t="s">
        <v>618</v>
      </c>
      <c r="N2537" s="49"/>
      <c r="O2537" s="49" t="s">
        <v>7260</v>
      </c>
      <c r="P2537">
        <v>8</v>
      </c>
      <c r="Q2537" t="s">
        <v>7474</v>
      </c>
      <c r="S2537" s="49"/>
      <c r="T2537" s="49"/>
      <c r="U2537" s="49"/>
      <c r="W2537" s="49"/>
      <c r="Z2537" s="49"/>
      <c r="AA2537" s="49"/>
      <c r="AB2537" s="49"/>
    </row>
    <row r="2538" spans="1:28" x14ac:dyDescent="0.25">
      <c r="A2538" t="s">
        <v>7475</v>
      </c>
      <c r="B2538" t="s">
        <v>1285</v>
      </c>
      <c r="C2538" t="s">
        <v>79</v>
      </c>
      <c r="D2538">
        <v>3</v>
      </c>
      <c r="E2538">
        <v>30</v>
      </c>
      <c r="F2538">
        <v>15</v>
      </c>
      <c r="I2538" s="49"/>
      <c r="J2538">
        <v>2</v>
      </c>
      <c r="K2538">
        <v>2</v>
      </c>
      <c r="L2538">
        <v>3</v>
      </c>
      <c r="M2538" s="49" t="s">
        <v>618</v>
      </c>
      <c r="N2538" s="49"/>
      <c r="O2538" s="49" t="s">
        <v>7260</v>
      </c>
      <c r="P2538">
        <v>8</v>
      </c>
      <c r="Q2538" t="s">
        <v>7476</v>
      </c>
      <c r="S2538" s="49"/>
      <c r="T2538" s="49"/>
      <c r="U2538" s="49"/>
      <c r="W2538" s="49"/>
      <c r="Z2538" s="49"/>
      <c r="AA2538" s="49"/>
      <c r="AB2538" s="49"/>
    </row>
    <row r="2539" spans="1:28" x14ac:dyDescent="0.25">
      <c r="A2539" t="s">
        <v>7477</v>
      </c>
      <c r="B2539" t="s">
        <v>1285</v>
      </c>
      <c r="C2539" t="s">
        <v>1534</v>
      </c>
      <c r="D2539">
        <v>1</v>
      </c>
      <c r="E2539">
        <v>150</v>
      </c>
      <c r="G2539">
        <v>60</v>
      </c>
      <c r="I2539" s="49"/>
      <c r="M2539" s="49"/>
      <c r="N2539" s="49"/>
      <c r="O2539" s="49"/>
      <c r="P2539">
        <v>8</v>
      </c>
      <c r="Q2539" t="s">
        <v>7478</v>
      </c>
      <c r="S2539" s="49"/>
      <c r="T2539" s="49"/>
      <c r="U2539" s="49"/>
      <c r="W2539" s="49"/>
      <c r="Z2539" s="49"/>
      <c r="AA2539" s="49"/>
      <c r="AB2539" s="49"/>
    </row>
    <row r="2540" spans="1:28" x14ac:dyDescent="0.25">
      <c r="A2540" t="s">
        <v>7479</v>
      </c>
      <c r="B2540" t="s">
        <v>1285</v>
      </c>
      <c r="C2540" t="s">
        <v>1534</v>
      </c>
      <c r="D2540">
        <v>2</v>
      </c>
      <c r="E2540">
        <v>150</v>
      </c>
      <c r="G2540">
        <v>55.2</v>
      </c>
      <c r="I2540" s="49"/>
      <c r="M2540" s="49"/>
      <c r="N2540" s="49"/>
      <c r="O2540" s="49" t="s">
        <v>7480</v>
      </c>
      <c r="P2540">
        <v>8</v>
      </c>
      <c r="Q2540" t="s">
        <v>7481</v>
      </c>
      <c r="S2540" s="49"/>
      <c r="T2540" s="49"/>
      <c r="U2540" s="49"/>
      <c r="W2540" s="49"/>
      <c r="Z2540" s="49"/>
      <c r="AA2540" s="49"/>
      <c r="AB2540" s="49"/>
    </row>
    <row r="2541" spans="1:28" x14ac:dyDescent="0.25">
      <c r="A2541" t="s">
        <v>7482</v>
      </c>
      <c r="B2541" t="s">
        <v>1285</v>
      </c>
      <c r="C2541" t="s">
        <v>1534</v>
      </c>
      <c r="D2541">
        <v>3</v>
      </c>
      <c r="E2541">
        <v>150</v>
      </c>
      <c r="G2541">
        <v>60</v>
      </c>
      <c r="I2541" s="49"/>
      <c r="M2541" s="49"/>
      <c r="N2541" s="49"/>
      <c r="O2541" s="49" t="s">
        <v>7483</v>
      </c>
      <c r="P2541">
        <v>8</v>
      </c>
      <c r="Q2541" t="s">
        <v>7484</v>
      </c>
      <c r="S2541" s="49"/>
      <c r="T2541" s="49"/>
      <c r="U2541" s="49"/>
      <c r="W2541" s="49"/>
      <c r="Z2541" s="49"/>
      <c r="AA2541" s="49"/>
      <c r="AB2541" s="49"/>
    </row>
    <row r="2542" spans="1:28" x14ac:dyDescent="0.25">
      <c r="A2542" t="s">
        <v>7485</v>
      </c>
      <c r="B2542" t="s">
        <v>1285</v>
      </c>
      <c r="C2542" t="s">
        <v>1534</v>
      </c>
      <c r="D2542">
        <v>4</v>
      </c>
      <c r="E2542">
        <v>150</v>
      </c>
      <c r="G2542">
        <v>55.2</v>
      </c>
      <c r="I2542" s="49"/>
      <c r="M2542" s="49"/>
      <c r="N2542" s="49"/>
      <c r="O2542" s="49" t="s">
        <v>7486</v>
      </c>
      <c r="P2542">
        <v>8</v>
      </c>
      <c r="Q2542" t="s">
        <v>7487</v>
      </c>
      <c r="S2542" s="49"/>
      <c r="T2542" s="49"/>
      <c r="U2542" s="49"/>
      <c r="W2542" s="49"/>
      <c r="Z2542" s="49"/>
      <c r="AA2542" s="49"/>
      <c r="AB2542" s="49"/>
    </row>
    <row r="2543" spans="1:28" x14ac:dyDescent="0.25">
      <c r="A2543" t="s">
        <v>7488</v>
      </c>
      <c r="B2543" t="s">
        <v>1285</v>
      </c>
      <c r="C2543" t="s">
        <v>356</v>
      </c>
      <c r="D2543">
        <v>1</v>
      </c>
      <c r="G2543">
        <v>60</v>
      </c>
      <c r="H2543">
        <v>0.25</v>
      </c>
      <c r="I2543" s="49" t="s">
        <v>3957</v>
      </c>
      <c r="M2543" s="49"/>
      <c r="N2543" s="49"/>
      <c r="O2543" s="49" t="s">
        <v>7489</v>
      </c>
      <c r="P2543">
        <v>8</v>
      </c>
      <c r="Q2543" t="s">
        <v>7490</v>
      </c>
      <c r="S2543" s="49"/>
      <c r="T2543" s="49"/>
      <c r="U2543" s="49"/>
      <c r="W2543" s="49"/>
      <c r="Z2543" s="49"/>
      <c r="AA2543" s="49"/>
      <c r="AB2543" s="49"/>
    </row>
    <row r="2544" spans="1:28" x14ac:dyDescent="0.25">
      <c r="A2544" t="s">
        <v>7491</v>
      </c>
      <c r="B2544" t="s">
        <v>1285</v>
      </c>
      <c r="C2544" t="s">
        <v>356</v>
      </c>
      <c r="D2544">
        <v>2</v>
      </c>
      <c r="G2544">
        <v>60</v>
      </c>
      <c r="H2544">
        <v>0.27</v>
      </c>
      <c r="I2544" s="49" t="s">
        <v>3957</v>
      </c>
      <c r="M2544" s="49"/>
      <c r="N2544" s="49"/>
      <c r="O2544" s="49" t="s">
        <v>7489</v>
      </c>
      <c r="P2544">
        <v>8</v>
      </c>
      <c r="Q2544" t="s">
        <v>7492</v>
      </c>
      <c r="S2544" s="49"/>
      <c r="T2544" s="49"/>
      <c r="U2544" s="49"/>
      <c r="W2544" s="49"/>
      <c r="Z2544" s="49"/>
      <c r="AA2544" s="49"/>
      <c r="AB2544" s="49"/>
    </row>
    <row r="2545" spans="1:28" x14ac:dyDescent="0.25">
      <c r="A2545" t="s">
        <v>7493</v>
      </c>
      <c r="B2545" t="s">
        <v>1285</v>
      </c>
      <c r="C2545" t="s">
        <v>356</v>
      </c>
      <c r="D2545">
        <v>3</v>
      </c>
      <c r="G2545">
        <v>60</v>
      </c>
      <c r="H2545">
        <v>0.27</v>
      </c>
      <c r="I2545" s="49" t="s">
        <v>3957</v>
      </c>
      <c r="M2545" s="49"/>
      <c r="N2545" s="49"/>
      <c r="O2545" s="49" t="s">
        <v>7489</v>
      </c>
      <c r="P2545">
        <v>8</v>
      </c>
      <c r="Q2545" t="s">
        <v>7494</v>
      </c>
      <c r="S2545" s="49"/>
      <c r="T2545" s="49"/>
      <c r="U2545" s="49"/>
      <c r="W2545" s="49"/>
      <c r="Z2545" s="49"/>
      <c r="AA2545" s="49"/>
      <c r="AB2545" s="49"/>
    </row>
    <row r="2546" spans="1:28" x14ac:dyDescent="0.25">
      <c r="A2546" t="s">
        <v>7495</v>
      </c>
      <c r="B2546" t="s">
        <v>1285</v>
      </c>
      <c r="C2546" t="s">
        <v>356</v>
      </c>
      <c r="D2546">
        <v>4</v>
      </c>
      <c r="G2546">
        <v>60</v>
      </c>
      <c r="H2546">
        <v>0.27</v>
      </c>
      <c r="I2546" s="49" t="s">
        <v>3957</v>
      </c>
      <c r="M2546" s="49"/>
      <c r="N2546" s="49"/>
      <c r="O2546" s="49" t="s">
        <v>7489</v>
      </c>
      <c r="P2546">
        <v>8</v>
      </c>
      <c r="Q2546" t="s">
        <v>7496</v>
      </c>
      <c r="S2546" s="49"/>
      <c r="T2546" s="49"/>
      <c r="U2546" s="49"/>
      <c r="W2546" s="49"/>
      <c r="Z2546" s="49"/>
      <c r="AA2546" s="49"/>
      <c r="AB2546" s="49"/>
    </row>
    <row r="2547" spans="1:28" x14ac:dyDescent="0.25">
      <c r="A2547" t="s">
        <v>7497</v>
      </c>
      <c r="B2547" t="s">
        <v>1285</v>
      </c>
      <c r="C2547" t="s">
        <v>356</v>
      </c>
      <c r="D2547">
        <v>5</v>
      </c>
      <c r="G2547">
        <v>60</v>
      </c>
      <c r="H2547">
        <v>0.27</v>
      </c>
      <c r="I2547" s="49" t="s">
        <v>3957</v>
      </c>
      <c r="M2547" s="49"/>
      <c r="N2547" s="49"/>
      <c r="O2547" s="49" t="s">
        <v>7489</v>
      </c>
      <c r="P2547">
        <v>8</v>
      </c>
      <c r="Q2547" t="s">
        <v>7498</v>
      </c>
      <c r="S2547" s="49"/>
      <c r="T2547" s="49"/>
      <c r="U2547" s="49"/>
      <c r="W2547" s="49"/>
      <c r="Z2547" s="49"/>
      <c r="AA2547" s="49"/>
      <c r="AB2547" s="49"/>
    </row>
    <row r="2548" spans="1:28" x14ac:dyDescent="0.25">
      <c r="A2548" t="s">
        <v>7499</v>
      </c>
      <c r="B2548" t="s">
        <v>1285</v>
      </c>
      <c r="C2548" t="s">
        <v>356</v>
      </c>
      <c r="D2548">
        <v>6</v>
      </c>
      <c r="G2548">
        <v>60</v>
      </c>
      <c r="H2548">
        <v>0.27</v>
      </c>
      <c r="I2548" s="49" t="s">
        <v>3957</v>
      </c>
      <c r="M2548" s="49"/>
      <c r="N2548" s="49"/>
      <c r="O2548" s="49"/>
      <c r="P2548">
        <v>8</v>
      </c>
      <c r="Q2548" t="s">
        <v>1289</v>
      </c>
      <c r="S2548" s="49"/>
      <c r="T2548" s="49"/>
      <c r="U2548" s="49"/>
      <c r="W2548" s="49"/>
      <c r="Z2548" s="49"/>
      <c r="AA2548" s="49"/>
      <c r="AB2548" s="49"/>
    </row>
    <row r="2549" spans="1:28" x14ac:dyDescent="0.25">
      <c r="A2549" t="s">
        <v>7500</v>
      </c>
      <c r="B2549" t="s">
        <v>1290</v>
      </c>
      <c r="C2549" t="s">
        <v>363</v>
      </c>
      <c r="D2549">
        <v>1</v>
      </c>
      <c r="G2549">
        <v>300</v>
      </c>
      <c r="H2549">
        <v>0.56999999999999995</v>
      </c>
      <c r="I2549" s="49" t="s">
        <v>3957</v>
      </c>
      <c r="M2549" s="49"/>
      <c r="N2549" s="49"/>
      <c r="O2549" s="49" t="s">
        <v>6992</v>
      </c>
      <c r="P2549">
        <v>8</v>
      </c>
      <c r="Q2549" t="s">
        <v>1292</v>
      </c>
      <c r="S2549" s="49"/>
      <c r="T2549" s="49"/>
      <c r="U2549" s="49"/>
      <c r="W2549" s="49"/>
      <c r="Z2549" s="49"/>
      <c r="AA2549" s="49"/>
      <c r="AB2549" s="49"/>
    </row>
    <row r="2550" spans="1:28" x14ac:dyDescent="0.25">
      <c r="A2550" t="s">
        <v>7501</v>
      </c>
      <c r="B2550" t="s">
        <v>1290</v>
      </c>
      <c r="C2550" t="s">
        <v>394</v>
      </c>
      <c r="D2550">
        <v>1</v>
      </c>
      <c r="E2550">
        <v>0</v>
      </c>
      <c r="F2550">
        <v>15</v>
      </c>
      <c r="I2550" s="49"/>
      <c r="M2550" s="49"/>
      <c r="N2550" s="49"/>
      <c r="O2550" s="49" t="s">
        <v>3073</v>
      </c>
      <c r="P2550">
        <v>8</v>
      </c>
      <c r="Q2550" t="s">
        <v>7502</v>
      </c>
      <c r="S2550" s="49"/>
      <c r="T2550" s="49"/>
      <c r="U2550" s="49"/>
      <c r="W2550" s="49"/>
      <c r="Z2550" s="49"/>
      <c r="AA2550" s="49"/>
      <c r="AB2550" s="49"/>
    </row>
    <row r="2551" spans="1:28" x14ac:dyDescent="0.25">
      <c r="A2551" t="s">
        <v>7503</v>
      </c>
      <c r="B2551" t="s">
        <v>1290</v>
      </c>
      <c r="C2551" t="s">
        <v>398</v>
      </c>
      <c r="D2551">
        <v>1</v>
      </c>
      <c r="E2551">
        <v>0</v>
      </c>
      <c r="F2551">
        <v>12</v>
      </c>
      <c r="I2551" s="49"/>
      <c r="M2551" s="49"/>
      <c r="N2551" s="49"/>
      <c r="O2551" s="49" t="s">
        <v>3073</v>
      </c>
      <c r="P2551">
        <v>8</v>
      </c>
      <c r="Q2551" t="s">
        <v>7504</v>
      </c>
      <c r="S2551" s="49"/>
      <c r="T2551" s="49"/>
      <c r="U2551" s="49"/>
      <c r="W2551" s="49"/>
      <c r="Z2551" s="49"/>
      <c r="AA2551" s="49"/>
      <c r="AB2551" s="49"/>
    </row>
    <row r="2552" spans="1:28" x14ac:dyDescent="0.25">
      <c r="A2552" t="s">
        <v>7505</v>
      </c>
      <c r="B2552" t="s">
        <v>1290</v>
      </c>
      <c r="C2552" t="s">
        <v>403</v>
      </c>
      <c r="D2552">
        <v>1</v>
      </c>
      <c r="E2552">
        <v>0</v>
      </c>
      <c r="F2552">
        <v>8</v>
      </c>
      <c r="I2552" s="49"/>
      <c r="M2552" s="49"/>
      <c r="N2552" s="49"/>
      <c r="O2552" s="49" t="s">
        <v>3073</v>
      </c>
      <c r="P2552">
        <v>8</v>
      </c>
      <c r="Q2552" t="s">
        <v>7506</v>
      </c>
      <c r="S2552" s="49"/>
      <c r="T2552" s="49"/>
      <c r="U2552" s="49"/>
      <c r="W2552" s="49"/>
      <c r="Z2552" s="49"/>
      <c r="AA2552" s="49"/>
      <c r="AB2552" s="49"/>
    </row>
    <row r="2553" spans="1:28" x14ac:dyDescent="0.25">
      <c r="A2553" t="s">
        <v>7507</v>
      </c>
      <c r="B2553" t="s">
        <v>1290</v>
      </c>
      <c r="C2553" t="s">
        <v>407</v>
      </c>
      <c r="D2553">
        <v>1</v>
      </c>
      <c r="E2553">
        <v>0</v>
      </c>
      <c r="F2553">
        <v>10</v>
      </c>
      <c r="I2553" s="49"/>
      <c r="M2553" s="49"/>
      <c r="N2553" s="49"/>
      <c r="O2553" s="49"/>
      <c r="P2553">
        <v>8</v>
      </c>
      <c r="Q2553" t="s">
        <v>7508</v>
      </c>
      <c r="S2553" s="49"/>
      <c r="T2553" s="49"/>
      <c r="U2553" s="49"/>
      <c r="W2553" s="49"/>
      <c r="Z2553" s="49"/>
      <c r="AA2553" s="49"/>
      <c r="AB2553" s="49"/>
    </row>
    <row r="2554" spans="1:28" x14ac:dyDescent="0.25">
      <c r="A2554" t="s">
        <v>7509</v>
      </c>
      <c r="B2554" t="s">
        <v>1290</v>
      </c>
      <c r="C2554" t="s">
        <v>394</v>
      </c>
      <c r="D2554">
        <v>2</v>
      </c>
      <c r="E2554">
        <v>0</v>
      </c>
      <c r="F2554">
        <v>15</v>
      </c>
      <c r="I2554" s="49"/>
      <c r="M2554" s="49"/>
      <c r="N2554" s="49"/>
      <c r="O2554" s="49" t="s">
        <v>3073</v>
      </c>
      <c r="P2554">
        <v>8</v>
      </c>
      <c r="Q2554" t="s">
        <v>7510</v>
      </c>
      <c r="S2554" s="49"/>
      <c r="T2554" s="49"/>
      <c r="U2554" s="49"/>
      <c r="W2554" s="49"/>
      <c r="Z2554" s="49"/>
      <c r="AA2554" s="49"/>
      <c r="AB2554" s="49"/>
    </row>
    <row r="2555" spans="1:28" x14ac:dyDescent="0.25">
      <c r="A2555" t="s">
        <v>7511</v>
      </c>
      <c r="B2555" t="s">
        <v>1290</v>
      </c>
      <c r="C2555" t="s">
        <v>398</v>
      </c>
      <c r="D2555">
        <v>2</v>
      </c>
      <c r="E2555">
        <v>0</v>
      </c>
      <c r="F2555">
        <v>12</v>
      </c>
      <c r="I2555" s="49"/>
      <c r="M2555" s="49"/>
      <c r="N2555" s="49"/>
      <c r="O2555" s="49" t="s">
        <v>3073</v>
      </c>
      <c r="P2555">
        <v>8</v>
      </c>
      <c r="Q2555" t="s">
        <v>7512</v>
      </c>
      <c r="S2555" s="49"/>
      <c r="T2555" s="49"/>
      <c r="U2555" s="49"/>
      <c r="W2555" s="49"/>
      <c r="Z2555" s="49"/>
      <c r="AA2555" s="49"/>
      <c r="AB2555" s="49"/>
    </row>
    <row r="2556" spans="1:28" x14ac:dyDescent="0.25">
      <c r="A2556" t="s">
        <v>7513</v>
      </c>
      <c r="B2556" t="s">
        <v>1290</v>
      </c>
      <c r="C2556" t="s">
        <v>403</v>
      </c>
      <c r="D2556">
        <v>2</v>
      </c>
      <c r="E2556">
        <v>0</v>
      </c>
      <c r="F2556">
        <v>8</v>
      </c>
      <c r="I2556" s="49"/>
      <c r="M2556" s="49"/>
      <c r="N2556" s="49"/>
      <c r="O2556" s="49" t="s">
        <v>3073</v>
      </c>
      <c r="P2556">
        <v>8</v>
      </c>
      <c r="Q2556" t="s">
        <v>7514</v>
      </c>
      <c r="S2556" s="49"/>
      <c r="T2556" s="49"/>
      <c r="U2556" s="49"/>
      <c r="W2556" s="49"/>
      <c r="Z2556" s="49"/>
      <c r="AA2556" s="49"/>
      <c r="AB2556" s="49"/>
    </row>
    <row r="2557" spans="1:28" x14ac:dyDescent="0.25">
      <c r="A2557" t="s">
        <v>7515</v>
      </c>
      <c r="B2557" t="s">
        <v>1290</v>
      </c>
      <c r="C2557" t="s">
        <v>407</v>
      </c>
      <c r="D2557">
        <v>2</v>
      </c>
      <c r="E2557">
        <v>0</v>
      </c>
      <c r="F2557">
        <v>10</v>
      </c>
      <c r="I2557" s="49"/>
      <c r="M2557" s="49"/>
      <c r="N2557" s="49"/>
      <c r="O2557" s="49"/>
      <c r="P2557">
        <v>8</v>
      </c>
      <c r="Q2557" t="s">
        <v>7516</v>
      </c>
      <c r="S2557" s="49"/>
      <c r="T2557" s="49"/>
      <c r="U2557" s="49"/>
      <c r="W2557" s="49"/>
      <c r="Z2557" s="49"/>
      <c r="AA2557" s="49"/>
      <c r="AB2557" s="49"/>
    </row>
    <row r="2558" spans="1:28" x14ac:dyDescent="0.25">
      <c r="A2558" t="s">
        <v>7517</v>
      </c>
      <c r="B2558" t="s">
        <v>1290</v>
      </c>
      <c r="C2558" t="s">
        <v>1</v>
      </c>
      <c r="D2558">
        <v>1</v>
      </c>
      <c r="E2558">
        <v>150</v>
      </c>
      <c r="G2558">
        <v>75</v>
      </c>
      <c r="I2558" s="49"/>
      <c r="M2558" s="49"/>
      <c r="N2558" s="49"/>
      <c r="O2558" s="49" t="s">
        <v>7518</v>
      </c>
      <c r="P2558">
        <v>8</v>
      </c>
      <c r="Q2558" t="s">
        <v>7519</v>
      </c>
      <c r="S2558" s="49"/>
      <c r="T2558" s="49"/>
      <c r="U2558" s="49"/>
      <c r="W2558" s="49"/>
      <c r="Z2558" s="49"/>
      <c r="AA2558" s="49"/>
      <c r="AB2558" s="49"/>
    </row>
    <row r="2559" spans="1:28" x14ac:dyDescent="0.25">
      <c r="A2559" t="s">
        <v>7520</v>
      </c>
      <c r="B2559" t="s">
        <v>1290</v>
      </c>
      <c r="C2559" t="s">
        <v>1</v>
      </c>
      <c r="D2559">
        <v>2</v>
      </c>
      <c r="E2559">
        <v>150</v>
      </c>
      <c r="G2559">
        <v>70.199999999999989</v>
      </c>
      <c r="I2559" s="49"/>
      <c r="M2559" s="49"/>
      <c r="N2559" s="49"/>
      <c r="O2559" s="49" t="s">
        <v>7521</v>
      </c>
      <c r="P2559">
        <v>8</v>
      </c>
      <c r="Q2559" t="s">
        <v>7522</v>
      </c>
      <c r="S2559" s="49"/>
      <c r="T2559" s="49"/>
      <c r="U2559" s="49"/>
      <c r="W2559" s="49"/>
      <c r="Z2559" s="49"/>
      <c r="AA2559" s="49"/>
      <c r="AB2559" s="49"/>
    </row>
    <row r="2560" spans="1:28" x14ac:dyDescent="0.25">
      <c r="A2560" t="s">
        <v>7523</v>
      </c>
      <c r="B2560" t="s">
        <v>1290</v>
      </c>
      <c r="C2560" t="s">
        <v>1</v>
      </c>
      <c r="D2560">
        <v>3</v>
      </c>
      <c r="E2560">
        <v>150</v>
      </c>
      <c r="G2560">
        <v>55.2</v>
      </c>
      <c r="I2560" s="49"/>
      <c r="M2560" s="49"/>
      <c r="N2560" s="49"/>
      <c r="O2560" s="49" t="s">
        <v>7524</v>
      </c>
      <c r="P2560">
        <v>8</v>
      </c>
      <c r="Q2560" t="s">
        <v>7525</v>
      </c>
      <c r="S2560" s="49"/>
      <c r="T2560" s="49"/>
      <c r="U2560" s="49"/>
      <c r="W2560" s="49"/>
      <c r="Z2560" s="49"/>
      <c r="AA2560" s="49"/>
      <c r="AB2560" s="49"/>
    </row>
    <row r="2561" spans="1:28" x14ac:dyDescent="0.25">
      <c r="A2561" t="s">
        <v>7526</v>
      </c>
      <c r="B2561" t="s">
        <v>1290</v>
      </c>
      <c r="C2561" t="s">
        <v>1</v>
      </c>
      <c r="D2561">
        <v>4</v>
      </c>
      <c r="E2561">
        <v>150</v>
      </c>
      <c r="G2561">
        <v>52.2</v>
      </c>
      <c r="I2561" s="49"/>
      <c r="M2561" s="49"/>
      <c r="N2561" s="49"/>
      <c r="O2561" s="49" t="s">
        <v>7527</v>
      </c>
      <c r="P2561">
        <v>8</v>
      </c>
      <c r="Q2561" t="s">
        <v>7528</v>
      </c>
      <c r="S2561" s="49"/>
      <c r="T2561" s="49"/>
      <c r="U2561" s="49"/>
      <c r="W2561" s="49"/>
      <c r="Z2561" s="49"/>
      <c r="AA2561" s="49"/>
      <c r="AB2561" s="49"/>
    </row>
    <row r="2562" spans="1:28" x14ac:dyDescent="0.25">
      <c r="A2562" t="s">
        <v>7529</v>
      </c>
      <c r="B2562" t="s">
        <v>1290</v>
      </c>
      <c r="C2562" t="s">
        <v>32</v>
      </c>
      <c r="D2562">
        <v>1</v>
      </c>
      <c r="E2562">
        <v>190</v>
      </c>
      <c r="F2562">
        <v>10</v>
      </c>
      <c r="I2562" s="49"/>
      <c r="J2562">
        <v>3</v>
      </c>
      <c r="K2562">
        <v>1</v>
      </c>
      <c r="L2562">
        <v>2</v>
      </c>
      <c r="M2562" s="49" t="s">
        <v>1745</v>
      </c>
      <c r="N2562" s="49"/>
      <c r="O2562" s="49" t="s">
        <v>7530</v>
      </c>
      <c r="P2562">
        <v>8</v>
      </c>
      <c r="Q2562" t="s">
        <v>7531</v>
      </c>
      <c r="S2562" s="49"/>
      <c r="T2562" s="49"/>
      <c r="U2562" s="49"/>
      <c r="W2562" s="49"/>
      <c r="Z2562" s="49"/>
      <c r="AA2562" s="49"/>
      <c r="AB2562" s="49"/>
    </row>
    <row r="2563" spans="1:28" x14ac:dyDescent="0.25">
      <c r="A2563" t="s">
        <v>7532</v>
      </c>
      <c r="B2563" t="s">
        <v>1290</v>
      </c>
      <c r="C2563" t="s">
        <v>32</v>
      </c>
      <c r="D2563">
        <v>2</v>
      </c>
      <c r="E2563">
        <v>195</v>
      </c>
      <c r="F2563">
        <v>10</v>
      </c>
      <c r="I2563" s="49"/>
      <c r="J2563">
        <v>3</v>
      </c>
      <c r="K2563">
        <v>1</v>
      </c>
      <c r="L2563">
        <v>2</v>
      </c>
      <c r="M2563" s="49" t="s">
        <v>1745</v>
      </c>
      <c r="N2563" s="49"/>
      <c r="O2563" s="49" t="s">
        <v>2982</v>
      </c>
      <c r="P2563">
        <v>8</v>
      </c>
      <c r="Q2563" t="s">
        <v>7533</v>
      </c>
      <c r="S2563" s="49"/>
      <c r="T2563" s="49"/>
      <c r="U2563" s="49"/>
      <c r="W2563" s="49"/>
      <c r="Z2563" s="49"/>
      <c r="AA2563" s="49"/>
      <c r="AB2563" s="49"/>
    </row>
    <row r="2564" spans="1:28" x14ac:dyDescent="0.25">
      <c r="A2564" t="s">
        <v>7534</v>
      </c>
      <c r="B2564" t="s">
        <v>1290</v>
      </c>
      <c r="C2564" t="s">
        <v>32</v>
      </c>
      <c r="D2564">
        <v>3</v>
      </c>
      <c r="E2564">
        <v>200</v>
      </c>
      <c r="F2564">
        <v>8</v>
      </c>
      <c r="I2564" s="49"/>
      <c r="J2564">
        <v>3</v>
      </c>
      <c r="K2564">
        <v>1</v>
      </c>
      <c r="L2564">
        <v>2</v>
      </c>
      <c r="M2564" s="49" t="s">
        <v>610</v>
      </c>
      <c r="N2564" s="49"/>
      <c r="O2564" s="49" t="s">
        <v>2986</v>
      </c>
      <c r="P2564">
        <v>8</v>
      </c>
      <c r="Q2564" t="s">
        <v>7535</v>
      </c>
      <c r="S2564" s="49"/>
      <c r="T2564" s="49"/>
      <c r="U2564" s="49"/>
      <c r="W2564" s="49"/>
      <c r="Z2564" s="49"/>
      <c r="AA2564" s="49"/>
      <c r="AB2564" s="49"/>
    </row>
    <row r="2565" spans="1:28" x14ac:dyDescent="0.25">
      <c r="A2565" t="s">
        <v>7536</v>
      </c>
      <c r="B2565" t="s">
        <v>1290</v>
      </c>
      <c r="C2565" t="s">
        <v>32</v>
      </c>
      <c r="D2565">
        <v>4</v>
      </c>
      <c r="E2565">
        <v>200</v>
      </c>
      <c r="F2565">
        <v>8</v>
      </c>
      <c r="I2565" s="49"/>
      <c r="J2565">
        <v>3</v>
      </c>
      <c r="K2565">
        <v>1</v>
      </c>
      <c r="L2565">
        <v>2</v>
      </c>
      <c r="M2565" s="49" t="s">
        <v>610</v>
      </c>
      <c r="N2565" s="49"/>
      <c r="O2565" s="49" t="s">
        <v>2986</v>
      </c>
      <c r="P2565">
        <v>8</v>
      </c>
      <c r="Q2565" t="s">
        <v>7537</v>
      </c>
      <c r="S2565" s="49"/>
      <c r="T2565" s="49"/>
      <c r="U2565" s="49"/>
      <c r="W2565" s="49"/>
      <c r="Z2565" s="49"/>
      <c r="AA2565" s="49"/>
      <c r="AB2565" s="49"/>
    </row>
    <row r="2566" spans="1:28" x14ac:dyDescent="0.25">
      <c r="A2566" t="s">
        <v>7538</v>
      </c>
      <c r="B2566" t="s">
        <v>1290</v>
      </c>
      <c r="C2566" t="s">
        <v>45</v>
      </c>
      <c r="D2566">
        <v>1</v>
      </c>
      <c r="E2566">
        <v>65</v>
      </c>
      <c r="F2566">
        <v>11</v>
      </c>
      <c r="I2566" s="49"/>
      <c r="J2566">
        <v>2</v>
      </c>
      <c r="K2566">
        <v>1</v>
      </c>
      <c r="L2566">
        <v>3</v>
      </c>
      <c r="M2566" s="49" t="s">
        <v>618</v>
      </c>
      <c r="N2566" s="49"/>
      <c r="O2566" s="49" t="s">
        <v>7539</v>
      </c>
      <c r="P2566">
        <v>8</v>
      </c>
      <c r="Q2566" t="s">
        <v>7540</v>
      </c>
      <c r="S2566" s="49"/>
      <c r="T2566" s="49"/>
      <c r="U2566" s="49"/>
      <c r="W2566" s="49"/>
      <c r="Z2566" s="49"/>
      <c r="AA2566" s="49"/>
      <c r="AB2566" s="49"/>
    </row>
    <row r="2567" spans="1:28" x14ac:dyDescent="0.25">
      <c r="A2567" t="s">
        <v>7541</v>
      </c>
      <c r="B2567" t="s">
        <v>1290</v>
      </c>
      <c r="C2567" t="s">
        <v>45</v>
      </c>
      <c r="D2567">
        <v>2</v>
      </c>
      <c r="E2567">
        <v>70</v>
      </c>
      <c r="F2567">
        <v>12</v>
      </c>
      <c r="I2567" s="49"/>
      <c r="J2567">
        <v>2</v>
      </c>
      <c r="K2567">
        <v>1</v>
      </c>
      <c r="L2567">
        <v>3</v>
      </c>
      <c r="M2567" s="49" t="s">
        <v>618</v>
      </c>
      <c r="N2567" s="49"/>
      <c r="O2567" s="49" t="s">
        <v>7539</v>
      </c>
      <c r="P2567">
        <v>8</v>
      </c>
      <c r="Q2567" t="s">
        <v>7542</v>
      </c>
      <c r="S2567" s="49"/>
      <c r="T2567" s="49"/>
      <c r="U2567" s="49"/>
      <c r="W2567" s="49"/>
      <c r="Z2567" s="49"/>
      <c r="AA2567" s="49"/>
      <c r="AB2567" s="49"/>
    </row>
    <row r="2568" spans="1:28" x14ac:dyDescent="0.25">
      <c r="A2568" t="s">
        <v>7543</v>
      </c>
      <c r="B2568" t="s">
        <v>1290</v>
      </c>
      <c r="C2568" t="s">
        <v>45</v>
      </c>
      <c r="D2568">
        <v>3</v>
      </c>
      <c r="E2568">
        <v>70</v>
      </c>
      <c r="F2568">
        <v>11</v>
      </c>
      <c r="I2568" s="49"/>
      <c r="J2568">
        <v>2</v>
      </c>
      <c r="K2568">
        <v>1</v>
      </c>
      <c r="L2568">
        <v>3</v>
      </c>
      <c r="M2568" s="49" t="s">
        <v>1745</v>
      </c>
      <c r="N2568" s="49"/>
      <c r="O2568" s="49" t="s">
        <v>7544</v>
      </c>
      <c r="P2568">
        <v>8</v>
      </c>
      <c r="Q2568" t="s">
        <v>7545</v>
      </c>
      <c r="S2568" s="49"/>
      <c r="T2568" s="49"/>
      <c r="U2568" s="49"/>
      <c r="W2568" s="49"/>
      <c r="Z2568" s="49"/>
      <c r="AA2568" s="49"/>
      <c r="AB2568" s="49"/>
    </row>
    <row r="2569" spans="1:28" x14ac:dyDescent="0.25">
      <c r="A2569" t="s">
        <v>7546</v>
      </c>
      <c r="B2569" t="s">
        <v>1290</v>
      </c>
      <c r="C2569" t="s">
        <v>8734</v>
      </c>
      <c r="D2569">
        <v>1</v>
      </c>
      <c r="E2569">
        <v>25</v>
      </c>
      <c r="F2569">
        <v>10</v>
      </c>
      <c r="I2569" s="49"/>
      <c r="J2569">
        <v>2</v>
      </c>
      <c r="K2569">
        <v>1</v>
      </c>
      <c r="L2569">
        <v>3</v>
      </c>
      <c r="M2569" s="49" t="s">
        <v>1745</v>
      </c>
      <c r="N2569" s="49"/>
      <c r="O2569" s="49" t="s">
        <v>7547</v>
      </c>
      <c r="P2569">
        <v>8</v>
      </c>
      <c r="Q2569" t="s">
        <v>7548</v>
      </c>
      <c r="S2569" s="49"/>
      <c r="T2569" s="49"/>
      <c r="U2569" s="49"/>
      <c r="W2569" s="49"/>
      <c r="Z2569" s="49"/>
      <c r="AA2569" s="49"/>
      <c r="AB2569" s="49"/>
    </row>
    <row r="2570" spans="1:28" x14ac:dyDescent="0.25">
      <c r="A2570" t="s">
        <v>7549</v>
      </c>
      <c r="B2570" t="s">
        <v>1290</v>
      </c>
      <c r="C2570" t="s">
        <v>8734</v>
      </c>
      <c r="D2570">
        <v>2</v>
      </c>
      <c r="E2570">
        <v>25</v>
      </c>
      <c r="F2570">
        <v>12</v>
      </c>
      <c r="I2570" s="49"/>
      <c r="J2570">
        <v>2</v>
      </c>
      <c r="K2570">
        <v>1</v>
      </c>
      <c r="L2570">
        <v>3</v>
      </c>
      <c r="M2570" s="49" t="s">
        <v>1745</v>
      </c>
      <c r="N2570" s="49"/>
      <c r="O2570" s="49" t="s">
        <v>2181</v>
      </c>
      <c r="P2570">
        <v>8</v>
      </c>
      <c r="Q2570" t="s">
        <v>7550</v>
      </c>
      <c r="S2570" s="49"/>
      <c r="T2570" s="49"/>
      <c r="U2570" s="49"/>
      <c r="W2570" s="49"/>
      <c r="Z2570" s="49"/>
      <c r="AA2570" s="49"/>
      <c r="AB2570" s="49"/>
    </row>
    <row r="2571" spans="1:28" x14ac:dyDescent="0.25">
      <c r="A2571" t="s">
        <v>7551</v>
      </c>
      <c r="B2571" t="s">
        <v>1290</v>
      </c>
      <c r="C2571" t="s">
        <v>8734</v>
      </c>
      <c r="D2571">
        <v>3</v>
      </c>
      <c r="E2571">
        <v>25</v>
      </c>
      <c r="F2571">
        <v>11</v>
      </c>
      <c r="I2571" s="49"/>
      <c r="J2571">
        <v>2</v>
      </c>
      <c r="K2571">
        <v>1</v>
      </c>
      <c r="L2571">
        <v>3</v>
      </c>
      <c r="M2571" s="49" t="s">
        <v>1745</v>
      </c>
      <c r="N2571" s="49"/>
      <c r="O2571" s="49" t="s">
        <v>2181</v>
      </c>
      <c r="P2571">
        <v>8</v>
      </c>
      <c r="Q2571" t="s">
        <v>7552</v>
      </c>
      <c r="S2571" s="49"/>
      <c r="T2571" s="49"/>
      <c r="U2571" s="49"/>
      <c r="W2571" s="49"/>
      <c r="Z2571" s="49"/>
      <c r="AA2571" s="49"/>
      <c r="AB2571" s="49"/>
    </row>
    <row r="2572" spans="1:28" x14ac:dyDescent="0.25">
      <c r="A2572" t="s">
        <v>7553</v>
      </c>
      <c r="B2572" t="s">
        <v>1290</v>
      </c>
      <c r="C2572" t="s">
        <v>73</v>
      </c>
      <c r="D2572">
        <v>1</v>
      </c>
      <c r="E2572">
        <v>32.5</v>
      </c>
      <c r="F2572">
        <v>15</v>
      </c>
      <c r="I2572" s="49"/>
      <c r="J2572">
        <v>2</v>
      </c>
      <c r="K2572">
        <v>2</v>
      </c>
      <c r="L2572">
        <v>3</v>
      </c>
      <c r="M2572" s="49" t="s">
        <v>2289</v>
      </c>
      <c r="N2572" s="49"/>
      <c r="O2572" s="49" t="s">
        <v>7554</v>
      </c>
      <c r="P2572">
        <v>8</v>
      </c>
      <c r="Q2572" t="s">
        <v>7555</v>
      </c>
      <c r="S2572" s="49"/>
      <c r="T2572" s="49"/>
      <c r="U2572" s="49"/>
      <c r="W2572" s="49"/>
      <c r="Z2572" s="49"/>
      <c r="AA2572" s="49"/>
      <c r="AB2572" s="49"/>
    </row>
    <row r="2573" spans="1:28" x14ac:dyDescent="0.25">
      <c r="A2573" t="s">
        <v>7556</v>
      </c>
      <c r="B2573" t="s">
        <v>1290</v>
      </c>
      <c r="C2573" t="s">
        <v>73</v>
      </c>
      <c r="D2573">
        <v>2</v>
      </c>
      <c r="E2573">
        <v>35</v>
      </c>
      <c r="F2573">
        <v>15</v>
      </c>
      <c r="I2573" s="49"/>
      <c r="J2573">
        <v>2</v>
      </c>
      <c r="K2573">
        <v>2</v>
      </c>
      <c r="L2573">
        <v>3</v>
      </c>
      <c r="M2573" s="49" t="s">
        <v>2289</v>
      </c>
      <c r="N2573" s="49"/>
      <c r="O2573" s="49" t="s">
        <v>7554</v>
      </c>
      <c r="P2573">
        <v>8</v>
      </c>
      <c r="Q2573" t="s">
        <v>7557</v>
      </c>
      <c r="S2573" s="49"/>
      <c r="T2573" s="49"/>
      <c r="U2573" s="49"/>
      <c r="W2573" s="49"/>
      <c r="Z2573" s="49"/>
      <c r="AA2573" s="49"/>
      <c r="AB2573" s="49"/>
    </row>
    <row r="2574" spans="1:28" x14ac:dyDescent="0.25">
      <c r="A2574" t="s">
        <v>7558</v>
      </c>
      <c r="B2574" t="s">
        <v>1290</v>
      </c>
      <c r="C2574" t="s">
        <v>73</v>
      </c>
      <c r="D2574">
        <v>3</v>
      </c>
      <c r="E2574">
        <v>35</v>
      </c>
      <c r="F2574">
        <v>15</v>
      </c>
      <c r="I2574" s="49"/>
      <c r="J2574">
        <v>2</v>
      </c>
      <c r="K2574">
        <v>2</v>
      </c>
      <c r="L2574">
        <v>3</v>
      </c>
      <c r="M2574" s="49" t="s">
        <v>618</v>
      </c>
      <c r="N2574" s="49"/>
      <c r="O2574" s="49" t="s">
        <v>7260</v>
      </c>
      <c r="P2574">
        <v>8</v>
      </c>
      <c r="Q2574" t="s">
        <v>7559</v>
      </c>
      <c r="S2574" s="49"/>
      <c r="T2574" s="49"/>
      <c r="U2574" s="49"/>
      <c r="W2574" s="49"/>
      <c r="Z2574" s="49"/>
      <c r="AA2574" s="49"/>
      <c r="AB2574" s="49"/>
    </row>
    <row r="2575" spans="1:28" x14ac:dyDescent="0.25">
      <c r="A2575" t="s">
        <v>7560</v>
      </c>
      <c r="B2575" t="s">
        <v>1290</v>
      </c>
      <c r="C2575" t="s">
        <v>356</v>
      </c>
      <c r="D2575">
        <v>1</v>
      </c>
      <c r="G2575">
        <v>360</v>
      </c>
      <c r="H2575">
        <v>1.55</v>
      </c>
      <c r="I2575" s="49" t="s">
        <v>3957</v>
      </c>
      <c r="M2575" s="49"/>
      <c r="N2575" s="49"/>
      <c r="O2575" s="49" t="s">
        <v>6920</v>
      </c>
      <c r="P2575">
        <v>8</v>
      </c>
      <c r="Q2575" t="s">
        <v>1293</v>
      </c>
      <c r="S2575" s="49"/>
      <c r="T2575" s="49"/>
      <c r="U2575" s="49"/>
      <c r="W2575" s="49"/>
      <c r="Z2575" s="49"/>
      <c r="AA2575" s="49"/>
      <c r="AB2575" s="49"/>
    </row>
    <row r="2576" spans="1:28" x14ac:dyDescent="0.25">
      <c r="A2576" t="s">
        <v>7561</v>
      </c>
      <c r="B2576" t="s">
        <v>1294</v>
      </c>
      <c r="C2576" t="s">
        <v>363</v>
      </c>
      <c r="D2576">
        <v>1</v>
      </c>
      <c r="G2576">
        <v>300</v>
      </c>
      <c r="H2576">
        <v>0.56999999999999995</v>
      </c>
      <c r="I2576" s="49" t="s">
        <v>3957</v>
      </c>
      <c r="M2576" s="49"/>
      <c r="N2576" s="49"/>
      <c r="O2576" s="49" t="s">
        <v>272</v>
      </c>
      <c r="P2576">
        <v>8</v>
      </c>
      <c r="Q2576" t="s">
        <v>1296</v>
      </c>
      <c r="S2576" s="49"/>
      <c r="T2576" s="49"/>
      <c r="U2576" s="49"/>
      <c r="W2576" s="49"/>
      <c r="Z2576" s="49"/>
      <c r="AA2576" s="49"/>
      <c r="AB2576" s="49"/>
    </row>
    <row r="2577" spans="1:28" x14ac:dyDescent="0.25">
      <c r="A2577" t="s">
        <v>7562</v>
      </c>
      <c r="B2577" t="s">
        <v>1294</v>
      </c>
      <c r="C2577" t="s">
        <v>394</v>
      </c>
      <c r="D2577">
        <v>1</v>
      </c>
      <c r="E2577">
        <v>0</v>
      </c>
      <c r="F2577">
        <v>15</v>
      </c>
      <c r="I2577" s="49"/>
      <c r="M2577" s="49"/>
      <c r="N2577" s="49"/>
      <c r="O2577" s="49" t="s">
        <v>2818</v>
      </c>
      <c r="P2577">
        <v>8</v>
      </c>
      <c r="Q2577" t="s">
        <v>7563</v>
      </c>
      <c r="S2577" s="49"/>
      <c r="T2577" s="49"/>
      <c r="U2577" s="49"/>
      <c r="W2577" s="49"/>
      <c r="Z2577" s="49"/>
      <c r="AA2577" s="49"/>
      <c r="AB2577" s="49"/>
    </row>
    <row r="2578" spans="1:28" x14ac:dyDescent="0.25">
      <c r="A2578" t="s">
        <v>7564</v>
      </c>
      <c r="B2578" t="s">
        <v>1294</v>
      </c>
      <c r="C2578" t="s">
        <v>398</v>
      </c>
      <c r="D2578">
        <v>1</v>
      </c>
      <c r="E2578">
        <v>0</v>
      </c>
      <c r="F2578">
        <v>12</v>
      </c>
      <c r="I2578" s="49"/>
      <c r="M2578" s="49"/>
      <c r="N2578" s="49"/>
      <c r="O2578" s="49" t="s">
        <v>2818</v>
      </c>
      <c r="P2578">
        <v>8</v>
      </c>
      <c r="Q2578" t="s">
        <v>7565</v>
      </c>
      <c r="S2578" s="49"/>
      <c r="T2578" s="49"/>
      <c r="U2578" s="49"/>
      <c r="W2578" s="49"/>
      <c r="Z2578" s="49"/>
      <c r="AA2578" s="49"/>
      <c r="AB2578" s="49"/>
    </row>
    <row r="2579" spans="1:28" x14ac:dyDescent="0.25">
      <c r="A2579" t="s">
        <v>7566</v>
      </c>
      <c r="B2579" t="s">
        <v>1294</v>
      </c>
      <c r="C2579" t="s">
        <v>403</v>
      </c>
      <c r="D2579">
        <v>1</v>
      </c>
      <c r="E2579">
        <v>0</v>
      </c>
      <c r="F2579">
        <v>8</v>
      </c>
      <c r="I2579" s="49"/>
      <c r="M2579" s="49"/>
      <c r="N2579" s="49"/>
      <c r="O2579" s="49" t="s">
        <v>2818</v>
      </c>
      <c r="P2579">
        <v>8</v>
      </c>
      <c r="Q2579" t="s">
        <v>7567</v>
      </c>
      <c r="S2579" s="49"/>
      <c r="T2579" s="49"/>
      <c r="U2579" s="49"/>
      <c r="W2579" s="49"/>
      <c r="Z2579" s="49"/>
      <c r="AA2579" s="49"/>
      <c r="AB2579" s="49"/>
    </row>
    <row r="2580" spans="1:28" x14ac:dyDescent="0.25">
      <c r="A2580" t="s">
        <v>7568</v>
      </c>
      <c r="B2580" t="s">
        <v>1294</v>
      </c>
      <c r="C2580" t="s">
        <v>389</v>
      </c>
      <c r="D2580">
        <v>1</v>
      </c>
      <c r="E2580">
        <v>0</v>
      </c>
      <c r="F2580">
        <v>10</v>
      </c>
      <c r="I2580" s="49"/>
      <c r="M2580" s="49"/>
      <c r="N2580" s="49"/>
      <c r="O2580" s="49"/>
      <c r="P2580">
        <v>8</v>
      </c>
      <c r="Q2580" t="s">
        <v>7569</v>
      </c>
      <c r="S2580" s="49"/>
      <c r="T2580" s="49"/>
      <c r="U2580" s="49"/>
      <c r="W2580" s="49"/>
      <c r="Z2580" s="49"/>
      <c r="AA2580" s="49"/>
      <c r="AB2580" s="49"/>
    </row>
    <row r="2581" spans="1:28" x14ac:dyDescent="0.25">
      <c r="A2581" t="s">
        <v>7570</v>
      </c>
      <c r="B2581" t="s">
        <v>1294</v>
      </c>
      <c r="C2581" t="s">
        <v>394</v>
      </c>
      <c r="D2581">
        <v>2</v>
      </c>
      <c r="E2581">
        <v>0</v>
      </c>
      <c r="F2581">
        <v>15</v>
      </c>
      <c r="I2581" s="49"/>
      <c r="M2581" s="49"/>
      <c r="N2581" s="49"/>
      <c r="O2581" s="49" t="s">
        <v>2818</v>
      </c>
      <c r="P2581">
        <v>8</v>
      </c>
      <c r="Q2581" t="s">
        <v>7571</v>
      </c>
      <c r="S2581" s="49"/>
      <c r="T2581" s="49"/>
      <c r="U2581" s="49"/>
      <c r="W2581" s="49"/>
      <c r="Z2581" s="49"/>
      <c r="AA2581" s="49"/>
      <c r="AB2581" s="49"/>
    </row>
    <row r="2582" spans="1:28" x14ac:dyDescent="0.25">
      <c r="A2582" t="s">
        <v>7572</v>
      </c>
      <c r="B2582" t="s">
        <v>1294</v>
      </c>
      <c r="C2582" t="s">
        <v>398</v>
      </c>
      <c r="D2582">
        <v>2</v>
      </c>
      <c r="E2582">
        <v>0</v>
      </c>
      <c r="F2582">
        <v>12</v>
      </c>
      <c r="I2582" s="49"/>
      <c r="M2582" s="49"/>
      <c r="N2582" s="49"/>
      <c r="O2582" s="49" t="s">
        <v>2818</v>
      </c>
      <c r="P2582">
        <v>8</v>
      </c>
      <c r="Q2582" t="s">
        <v>7573</v>
      </c>
      <c r="S2582" s="49"/>
      <c r="T2582" s="49"/>
      <c r="U2582" s="49"/>
      <c r="W2582" s="49"/>
      <c r="Z2582" s="49"/>
      <c r="AA2582" s="49"/>
      <c r="AB2582" s="49"/>
    </row>
    <row r="2583" spans="1:28" x14ac:dyDescent="0.25">
      <c r="A2583" t="s">
        <v>7574</v>
      </c>
      <c r="B2583" t="s">
        <v>1294</v>
      </c>
      <c r="C2583" t="s">
        <v>403</v>
      </c>
      <c r="D2583">
        <v>2</v>
      </c>
      <c r="E2583">
        <v>0</v>
      </c>
      <c r="F2583">
        <v>8</v>
      </c>
      <c r="I2583" s="49"/>
      <c r="M2583" s="49"/>
      <c r="N2583" s="49"/>
      <c r="O2583" s="49" t="s">
        <v>2818</v>
      </c>
      <c r="P2583">
        <v>8</v>
      </c>
      <c r="Q2583" t="s">
        <v>7575</v>
      </c>
      <c r="S2583" s="49"/>
      <c r="T2583" s="49"/>
      <c r="U2583" s="49"/>
      <c r="W2583" s="49"/>
      <c r="Z2583" s="49"/>
      <c r="AA2583" s="49"/>
      <c r="AB2583" s="49"/>
    </row>
    <row r="2584" spans="1:28" x14ac:dyDescent="0.25">
      <c r="A2584" t="s">
        <v>7576</v>
      </c>
      <c r="B2584" t="s">
        <v>1294</v>
      </c>
      <c r="C2584" t="s">
        <v>389</v>
      </c>
      <c r="D2584">
        <v>2</v>
      </c>
      <c r="E2584">
        <v>0</v>
      </c>
      <c r="F2584">
        <v>10</v>
      </c>
      <c r="I2584" s="49"/>
      <c r="M2584" s="49"/>
      <c r="N2584" s="49"/>
      <c r="O2584" s="49"/>
      <c r="P2584">
        <v>8</v>
      </c>
      <c r="Q2584" t="s">
        <v>7577</v>
      </c>
      <c r="S2584" s="49"/>
      <c r="T2584" s="49"/>
      <c r="U2584" s="49"/>
      <c r="W2584" s="49"/>
      <c r="Z2584" s="49"/>
      <c r="AA2584" s="49"/>
      <c r="AB2584" s="49"/>
    </row>
    <row r="2585" spans="1:28" x14ac:dyDescent="0.25">
      <c r="A2585" t="s">
        <v>7578</v>
      </c>
      <c r="B2585" t="s">
        <v>1294</v>
      </c>
      <c r="C2585" t="s">
        <v>177</v>
      </c>
      <c r="D2585">
        <v>1</v>
      </c>
      <c r="E2585">
        <v>15</v>
      </c>
      <c r="F2585">
        <v>10</v>
      </c>
      <c r="I2585" s="49"/>
      <c r="M2585" s="49"/>
      <c r="N2585" s="49"/>
      <c r="O2585" s="49" t="s">
        <v>272</v>
      </c>
      <c r="P2585">
        <v>8</v>
      </c>
      <c r="Q2585" t="s">
        <v>7579</v>
      </c>
      <c r="S2585" s="49"/>
      <c r="T2585" s="49"/>
      <c r="U2585" s="49"/>
      <c r="W2585" s="49"/>
      <c r="Z2585" s="49"/>
      <c r="AA2585" s="49"/>
      <c r="AB2585" s="49"/>
    </row>
    <row r="2586" spans="1:28" x14ac:dyDescent="0.25">
      <c r="A2586" t="s">
        <v>7580</v>
      </c>
      <c r="B2586" t="s">
        <v>1294</v>
      </c>
      <c r="C2586" t="s">
        <v>147</v>
      </c>
      <c r="D2586">
        <v>1</v>
      </c>
      <c r="E2586">
        <v>110</v>
      </c>
      <c r="F2586">
        <v>10</v>
      </c>
      <c r="I2586" s="49"/>
      <c r="J2586">
        <v>3</v>
      </c>
      <c r="K2586">
        <v>1</v>
      </c>
      <c r="L2586">
        <v>2</v>
      </c>
      <c r="M2586" s="49" t="s">
        <v>1745</v>
      </c>
      <c r="N2586" s="49"/>
      <c r="O2586" s="49" t="s">
        <v>7581</v>
      </c>
      <c r="P2586">
        <v>8</v>
      </c>
      <c r="Q2586" t="s">
        <v>7582</v>
      </c>
      <c r="S2586" s="49"/>
      <c r="T2586" s="49"/>
      <c r="U2586" s="49"/>
      <c r="W2586" s="49"/>
      <c r="Z2586" s="49"/>
      <c r="AA2586" s="49"/>
      <c r="AB2586" s="49"/>
    </row>
    <row r="2587" spans="1:28" x14ac:dyDescent="0.25">
      <c r="A2587" t="s">
        <v>7583</v>
      </c>
      <c r="B2587" t="s">
        <v>1294</v>
      </c>
      <c r="C2587" t="s">
        <v>147</v>
      </c>
      <c r="D2587">
        <v>2</v>
      </c>
      <c r="E2587">
        <v>120</v>
      </c>
      <c r="F2587">
        <v>10</v>
      </c>
      <c r="I2587" s="49"/>
      <c r="J2587">
        <v>3</v>
      </c>
      <c r="K2587">
        <v>1</v>
      </c>
      <c r="L2587">
        <v>2</v>
      </c>
      <c r="M2587" s="49" t="s">
        <v>1745</v>
      </c>
      <c r="N2587" s="49"/>
      <c r="O2587" s="49" t="s">
        <v>7581</v>
      </c>
      <c r="P2587">
        <v>8</v>
      </c>
      <c r="Q2587" t="s">
        <v>7584</v>
      </c>
      <c r="S2587" s="49"/>
      <c r="T2587" s="49"/>
      <c r="U2587" s="49"/>
      <c r="W2587" s="49"/>
      <c r="Z2587" s="49"/>
      <c r="AA2587" s="49"/>
      <c r="AB2587" s="49"/>
    </row>
    <row r="2588" spans="1:28" x14ac:dyDescent="0.25">
      <c r="A2588" t="s">
        <v>7585</v>
      </c>
      <c r="B2588" t="s">
        <v>1294</v>
      </c>
      <c r="C2588" t="s">
        <v>147</v>
      </c>
      <c r="D2588">
        <v>3</v>
      </c>
      <c r="E2588">
        <v>130</v>
      </c>
      <c r="F2588">
        <v>8</v>
      </c>
      <c r="I2588" s="49"/>
      <c r="J2588">
        <v>3</v>
      </c>
      <c r="K2588">
        <v>1</v>
      </c>
      <c r="L2588">
        <v>2</v>
      </c>
      <c r="M2588" s="49" t="s">
        <v>1745</v>
      </c>
      <c r="N2588" s="49"/>
      <c r="O2588" s="49" t="s">
        <v>2982</v>
      </c>
      <c r="P2588">
        <v>8</v>
      </c>
      <c r="Q2588" t="s">
        <v>7586</v>
      </c>
      <c r="S2588" s="49"/>
      <c r="T2588" s="49"/>
      <c r="U2588" s="49"/>
      <c r="W2588" s="49"/>
      <c r="Z2588" s="49"/>
      <c r="AA2588" s="49"/>
      <c r="AB2588" s="49"/>
    </row>
    <row r="2589" spans="1:28" x14ac:dyDescent="0.25">
      <c r="A2589" t="s">
        <v>7587</v>
      </c>
      <c r="B2589" t="s">
        <v>1294</v>
      </c>
      <c r="C2589" t="s">
        <v>147</v>
      </c>
      <c r="D2589">
        <v>4</v>
      </c>
      <c r="E2589">
        <v>130</v>
      </c>
      <c r="F2589">
        <v>6</v>
      </c>
      <c r="I2589" s="49"/>
      <c r="J2589">
        <v>3</v>
      </c>
      <c r="K2589">
        <v>1</v>
      </c>
      <c r="L2589">
        <v>2</v>
      </c>
      <c r="M2589" s="49" t="s">
        <v>610</v>
      </c>
      <c r="N2589" s="49"/>
      <c r="O2589" s="49" t="s">
        <v>7588</v>
      </c>
      <c r="P2589">
        <v>8</v>
      </c>
      <c r="Q2589" t="s">
        <v>7589</v>
      </c>
      <c r="S2589" s="49"/>
      <c r="T2589" s="49"/>
      <c r="U2589" s="49"/>
      <c r="W2589" s="49"/>
      <c r="Z2589" s="49"/>
      <c r="AA2589" s="49"/>
      <c r="AB2589" s="49"/>
    </row>
    <row r="2590" spans="1:28" x14ac:dyDescent="0.25">
      <c r="A2590" t="s">
        <v>7590</v>
      </c>
      <c r="B2590" t="s">
        <v>1294</v>
      </c>
      <c r="C2590" t="s">
        <v>181</v>
      </c>
      <c r="D2590">
        <v>1</v>
      </c>
      <c r="E2590">
        <v>90</v>
      </c>
      <c r="F2590">
        <v>10</v>
      </c>
      <c r="I2590" s="49"/>
      <c r="J2590">
        <v>3</v>
      </c>
      <c r="K2590">
        <v>1</v>
      </c>
      <c r="L2590">
        <v>2</v>
      </c>
      <c r="M2590" s="49" t="s">
        <v>618</v>
      </c>
      <c r="N2590" s="49"/>
      <c r="O2590" s="49" t="s">
        <v>7591</v>
      </c>
      <c r="P2590">
        <v>8</v>
      </c>
      <c r="Q2590" t="s">
        <v>7592</v>
      </c>
      <c r="S2590" s="49"/>
      <c r="T2590" s="49"/>
      <c r="U2590" s="49"/>
      <c r="W2590" s="49"/>
      <c r="Z2590" s="49"/>
      <c r="AA2590" s="49"/>
      <c r="AB2590" s="49"/>
    </row>
    <row r="2591" spans="1:28" x14ac:dyDescent="0.25">
      <c r="A2591" t="s">
        <v>7593</v>
      </c>
      <c r="B2591" t="s">
        <v>1294</v>
      </c>
      <c r="C2591" t="s">
        <v>181</v>
      </c>
      <c r="D2591">
        <v>2</v>
      </c>
      <c r="E2591">
        <v>90</v>
      </c>
      <c r="F2591">
        <v>10</v>
      </c>
      <c r="I2591" s="49"/>
      <c r="J2591">
        <v>3</v>
      </c>
      <c r="K2591">
        <v>1</v>
      </c>
      <c r="L2591">
        <v>2</v>
      </c>
      <c r="M2591" s="49" t="s">
        <v>618</v>
      </c>
      <c r="N2591" s="49"/>
      <c r="O2591" s="49" t="s">
        <v>7591</v>
      </c>
      <c r="P2591">
        <v>8</v>
      </c>
      <c r="Q2591" t="s">
        <v>7594</v>
      </c>
      <c r="S2591" s="49"/>
      <c r="T2591" s="49"/>
      <c r="U2591" s="49"/>
      <c r="W2591" s="49"/>
      <c r="Z2591" s="49"/>
      <c r="AA2591" s="49"/>
      <c r="AB2591" s="49"/>
    </row>
    <row r="2592" spans="1:28" x14ac:dyDescent="0.25">
      <c r="A2592" t="s">
        <v>7595</v>
      </c>
      <c r="B2592" t="s">
        <v>1294</v>
      </c>
      <c r="C2592" t="s">
        <v>181</v>
      </c>
      <c r="D2592">
        <v>3</v>
      </c>
      <c r="E2592">
        <v>95</v>
      </c>
      <c r="F2592">
        <v>9</v>
      </c>
      <c r="I2592" s="49"/>
      <c r="J2592">
        <v>3</v>
      </c>
      <c r="K2592">
        <v>1</v>
      </c>
      <c r="L2592">
        <v>2</v>
      </c>
      <c r="M2592" s="49" t="s">
        <v>1745</v>
      </c>
      <c r="N2592" s="49"/>
      <c r="O2592" s="49" t="s">
        <v>7596</v>
      </c>
      <c r="P2592">
        <v>8</v>
      </c>
      <c r="Q2592" t="s">
        <v>7597</v>
      </c>
      <c r="S2592" s="49"/>
      <c r="T2592" s="49"/>
      <c r="U2592" s="49"/>
      <c r="W2592" s="49"/>
      <c r="Z2592" s="49"/>
      <c r="AA2592" s="49"/>
      <c r="AB2592" s="49"/>
    </row>
    <row r="2593" spans="1:28" x14ac:dyDescent="0.25">
      <c r="A2593" t="s">
        <v>7598</v>
      </c>
      <c r="B2593" t="s">
        <v>1294</v>
      </c>
      <c r="C2593" t="s">
        <v>200</v>
      </c>
      <c r="D2593">
        <v>1</v>
      </c>
      <c r="E2593">
        <v>20</v>
      </c>
      <c r="F2593">
        <v>10</v>
      </c>
      <c r="I2593" s="49"/>
      <c r="J2593">
        <v>2</v>
      </c>
      <c r="K2593">
        <v>2</v>
      </c>
      <c r="L2593">
        <v>3</v>
      </c>
      <c r="M2593" s="49" t="s">
        <v>618</v>
      </c>
      <c r="N2593" s="49"/>
      <c r="O2593" s="49" t="s">
        <v>7599</v>
      </c>
      <c r="P2593">
        <v>8</v>
      </c>
      <c r="Q2593" t="s">
        <v>7600</v>
      </c>
      <c r="S2593" s="49"/>
      <c r="T2593" s="49"/>
      <c r="U2593" s="49"/>
      <c r="W2593" s="49"/>
      <c r="Z2593" s="49"/>
      <c r="AA2593" s="49"/>
      <c r="AB2593" s="49"/>
    </row>
    <row r="2594" spans="1:28" x14ac:dyDescent="0.25">
      <c r="A2594" t="s">
        <v>7601</v>
      </c>
      <c r="B2594" t="s">
        <v>1294</v>
      </c>
      <c r="C2594" t="s">
        <v>200</v>
      </c>
      <c r="D2594">
        <v>2</v>
      </c>
      <c r="E2594">
        <v>25</v>
      </c>
      <c r="F2594">
        <v>11</v>
      </c>
      <c r="I2594" s="49"/>
      <c r="J2594">
        <v>2</v>
      </c>
      <c r="K2594">
        <v>2</v>
      </c>
      <c r="L2594">
        <v>3</v>
      </c>
      <c r="M2594" s="49" t="s">
        <v>618</v>
      </c>
      <c r="N2594" s="49"/>
      <c r="O2594" s="49" t="s">
        <v>7602</v>
      </c>
      <c r="P2594">
        <v>8</v>
      </c>
      <c r="Q2594" t="s">
        <v>7603</v>
      </c>
      <c r="S2594" s="49"/>
      <c r="T2594" s="49"/>
      <c r="U2594" s="49"/>
      <c r="W2594" s="49"/>
      <c r="Z2594" s="49"/>
      <c r="AA2594" s="49"/>
      <c r="AB2594" s="49"/>
    </row>
    <row r="2595" spans="1:28" x14ac:dyDescent="0.25">
      <c r="A2595" t="s">
        <v>7604</v>
      </c>
      <c r="B2595" t="s">
        <v>1294</v>
      </c>
      <c r="C2595" t="s">
        <v>200</v>
      </c>
      <c r="D2595">
        <v>3</v>
      </c>
      <c r="E2595">
        <v>30</v>
      </c>
      <c r="F2595">
        <v>11</v>
      </c>
      <c r="I2595" s="49"/>
      <c r="J2595">
        <v>2</v>
      </c>
      <c r="K2595">
        <v>2</v>
      </c>
      <c r="L2595">
        <v>3</v>
      </c>
      <c r="M2595" s="49" t="s">
        <v>618</v>
      </c>
      <c r="N2595" s="49"/>
      <c r="O2595" s="49" t="s">
        <v>7605</v>
      </c>
      <c r="P2595">
        <v>8</v>
      </c>
      <c r="Q2595" t="s">
        <v>7606</v>
      </c>
      <c r="S2595" s="49"/>
      <c r="T2595" s="49"/>
      <c r="U2595" s="49"/>
      <c r="W2595" s="49"/>
      <c r="Z2595" s="49"/>
      <c r="AA2595" s="49"/>
      <c r="AB2595" s="49"/>
    </row>
    <row r="2596" spans="1:28" x14ac:dyDescent="0.25">
      <c r="A2596" t="s">
        <v>7607</v>
      </c>
      <c r="B2596" t="s">
        <v>1294</v>
      </c>
      <c r="C2596" t="s">
        <v>313</v>
      </c>
      <c r="D2596">
        <v>1</v>
      </c>
      <c r="E2596">
        <v>30</v>
      </c>
      <c r="F2596">
        <v>10</v>
      </c>
      <c r="I2596" s="49"/>
      <c r="J2596">
        <v>2</v>
      </c>
      <c r="K2596">
        <v>1</v>
      </c>
      <c r="L2596">
        <v>3</v>
      </c>
      <c r="M2596" s="49" t="s">
        <v>618</v>
      </c>
      <c r="N2596" s="49"/>
      <c r="O2596" s="49" t="s">
        <v>3189</v>
      </c>
      <c r="P2596">
        <v>8</v>
      </c>
      <c r="Q2596" t="s">
        <v>7608</v>
      </c>
      <c r="S2596" s="49"/>
      <c r="T2596" s="49"/>
      <c r="U2596" s="49"/>
      <c r="W2596" s="49"/>
      <c r="Z2596" s="49"/>
      <c r="AA2596" s="49"/>
      <c r="AB2596" s="49"/>
    </row>
    <row r="2597" spans="1:28" x14ac:dyDescent="0.25">
      <c r="A2597" t="s">
        <v>7609</v>
      </c>
      <c r="B2597" t="s">
        <v>1294</v>
      </c>
      <c r="C2597" t="s">
        <v>313</v>
      </c>
      <c r="D2597">
        <v>2</v>
      </c>
      <c r="E2597">
        <v>30</v>
      </c>
      <c r="F2597">
        <v>10</v>
      </c>
      <c r="I2597" s="49"/>
      <c r="J2597">
        <v>2</v>
      </c>
      <c r="K2597">
        <v>1</v>
      </c>
      <c r="L2597">
        <v>3</v>
      </c>
      <c r="M2597" s="49" t="s">
        <v>618</v>
      </c>
      <c r="N2597" s="49"/>
      <c r="O2597" s="49" t="s">
        <v>3189</v>
      </c>
      <c r="P2597">
        <v>8</v>
      </c>
      <c r="Q2597" t="s">
        <v>7610</v>
      </c>
      <c r="S2597" s="49"/>
      <c r="T2597" s="49"/>
      <c r="U2597" s="49"/>
      <c r="W2597" s="49"/>
      <c r="Z2597" s="49"/>
      <c r="AA2597" s="49"/>
      <c r="AB2597" s="49"/>
    </row>
    <row r="2598" spans="1:28" x14ac:dyDescent="0.25">
      <c r="A2598" t="s">
        <v>7611</v>
      </c>
      <c r="B2598" t="s">
        <v>1294</v>
      </c>
      <c r="C2598" t="s">
        <v>313</v>
      </c>
      <c r="D2598">
        <v>3</v>
      </c>
      <c r="E2598">
        <v>40</v>
      </c>
      <c r="F2598">
        <v>10</v>
      </c>
      <c r="I2598" s="49"/>
      <c r="J2598">
        <v>2</v>
      </c>
      <c r="K2598">
        <v>1</v>
      </c>
      <c r="L2598">
        <v>3</v>
      </c>
      <c r="M2598" s="49" t="s">
        <v>1745</v>
      </c>
      <c r="N2598" s="49"/>
      <c r="O2598" s="49" t="s">
        <v>2181</v>
      </c>
      <c r="P2598">
        <v>8</v>
      </c>
      <c r="Q2598" t="s">
        <v>7612</v>
      </c>
      <c r="S2598" s="49"/>
      <c r="T2598" s="49"/>
      <c r="U2598" s="49"/>
      <c r="W2598" s="49"/>
      <c r="Z2598" s="49"/>
      <c r="AA2598" s="49"/>
      <c r="AB2598" s="49"/>
    </row>
    <row r="2599" spans="1:28" x14ac:dyDescent="0.25">
      <c r="A2599" t="s">
        <v>7613</v>
      </c>
      <c r="B2599" t="s">
        <v>1294</v>
      </c>
      <c r="C2599" t="s">
        <v>217</v>
      </c>
      <c r="D2599">
        <v>1</v>
      </c>
      <c r="E2599">
        <v>25</v>
      </c>
      <c r="F2599">
        <v>9</v>
      </c>
      <c r="I2599" s="49"/>
      <c r="J2599">
        <v>2</v>
      </c>
      <c r="K2599">
        <v>1</v>
      </c>
      <c r="L2599">
        <v>3</v>
      </c>
      <c r="M2599" s="49" t="s">
        <v>1745</v>
      </c>
      <c r="N2599" s="49"/>
      <c r="O2599" s="49" t="s">
        <v>7614</v>
      </c>
      <c r="P2599">
        <v>8</v>
      </c>
      <c r="Q2599" t="s">
        <v>7615</v>
      </c>
      <c r="S2599" s="49"/>
      <c r="T2599" s="49"/>
      <c r="U2599" s="49"/>
      <c r="W2599" s="49"/>
      <c r="Z2599" s="49"/>
      <c r="AA2599" s="49"/>
      <c r="AB2599" s="49"/>
    </row>
    <row r="2600" spans="1:28" x14ac:dyDescent="0.25">
      <c r="A2600" t="s">
        <v>7616</v>
      </c>
      <c r="B2600" t="s">
        <v>1294</v>
      </c>
      <c r="C2600" t="s">
        <v>217</v>
      </c>
      <c r="D2600">
        <v>2</v>
      </c>
      <c r="E2600">
        <v>25</v>
      </c>
      <c r="F2600">
        <v>8</v>
      </c>
      <c r="I2600" s="49"/>
      <c r="J2600">
        <v>2</v>
      </c>
      <c r="K2600">
        <v>1</v>
      </c>
      <c r="L2600">
        <v>3</v>
      </c>
      <c r="M2600" s="49" t="s">
        <v>1745</v>
      </c>
      <c r="N2600" s="49"/>
      <c r="O2600" s="49" t="s">
        <v>7617</v>
      </c>
      <c r="P2600">
        <v>8</v>
      </c>
      <c r="Q2600" t="s">
        <v>7618</v>
      </c>
      <c r="S2600" s="49"/>
      <c r="T2600" s="49"/>
      <c r="U2600" s="49"/>
      <c r="W2600" s="49"/>
      <c r="Z2600" s="49"/>
      <c r="AA2600" s="49"/>
      <c r="AB2600" s="49"/>
    </row>
    <row r="2601" spans="1:28" x14ac:dyDescent="0.25">
      <c r="A2601" t="s">
        <v>7619</v>
      </c>
      <c r="B2601" t="s">
        <v>1294</v>
      </c>
      <c r="C2601" t="s">
        <v>217</v>
      </c>
      <c r="D2601">
        <v>3</v>
      </c>
      <c r="E2601">
        <v>25</v>
      </c>
      <c r="F2601">
        <v>7</v>
      </c>
      <c r="I2601" s="49"/>
      <c r="J2601">
        <v>2</v>
      </c>
      <c r="K2601">
        <v>1</v>
      </c>
      <c r="L2601">
        <v>3</v>
      </c>
      <c r="M2601" s="49" t="s">
        <v>1745</v>
      </c>
      <c r="N2601" s="49"/>
      <c r="O2601" s="49" t="s">
        <v>7620</v>
      </c>
      <c r="P2601">
        <v>8</v>
      </c>
      <c r="Q2601" t="s">
        <v>7621</v>
      </c>
      <c r="S2601" s="49"/>
      <c r="T2601" s="49"/>
      <c r="U2601" s="49"/>
      <c r="W2601" s="49"/>
      <c r="Z2601" s="49"/>
      <c r="AA2601" s="49"/>
      <c r="AB2601" s="49"/>
    </row>
    <row r="2602" spans="1:28" x14ac:dyDescent="0.25">
      <c r="A2602" t="s">
        <v>7622</v>
      </c>
      <c r="B2602" t="s">
        <v>1294</v>
      </c>
      <c r="C2602" t="s">
        <v>209</v>
      </c>
      <c r="D2602">
        <v>1</v>
      </c>
      <c r="E2602">
        <v>62.5</v>
      </c>
      <c r="F2602">
        <v>10</v>
      </c>
      <c r="I2602" s="49"/>
      <c r="J2602">
        <v>2</v>
      </c>
      <c r="K2602">
        <v>1</v>
      </c>
      <c r="L2602">
        <v>3</v>
      </c>
      <c r="M2602" s="49" t="s">
        <v>2289</v>
      </c>
      <c r="N2602" s="49"/>
      <c r="O2602" s="49" t="s">
        <v>5413</v>
      </c>
      <c r="P2602">
        <v>8</v>
      </c>
      <c r="Q2602" t="s">
        <v>7623</v>
      </c>
      <c r="S2602" s="49"/>
      <c r="T2602" s="49"/>
      <c r="U2602" s="49"/>
      <c r="W2602" s="49"/>
      <c r="Z2602" s="49"/>
      <c r="AA2602" s="49"/>
      <c r="AB2602" s="49"/>
    </row>
    <row r="2603" spans="1:28" x14ac:dyDescent="0.25">
      <c r="A2603" t="s">
        <v>7624</v>
      </c>
      <c r="B2603" t="s">
        <v>1294</v>
      </c>
      <c r="C2603" t="s">
        <v>209</v>
      </c>
      <c r="D2603">
        <v>2</v>
      </c>
      <c r="E2603">
        <v>65</v>
      </c>
      <c r="F2603">
        <v>8</v>
      </c>
      <c r="I2603" s="49"/>
      <c r="J2603">
        <v>2</v>
      </c>
      <c r="K2603">
        <v>1</v>
      </c>
      <c r="L2603">
        <v>3</v>
      </c>
      <c r="M2603" s="49" t="s">
        <v>1745</v>
      </c>
      <c r="N2603" s="49"/>
      <c r="O2603" s="49" t="s">
        <v>7625</v>
      </c>
      <c r="P2603">
        <v>8</v>
      </c>
      <c r="Q2603" t="s">
        <v>7626</v>
      </c>
      <c r="S2603" s="49"/>
      <c r="T2603" s="49"/>
      <c r="U2603" s="49"/>
      <c r="W2603" s="49"/>
      <c r="Z2603" s="49"/>
      <c r="AA2603" s="49"/>
      <c r="AB2603" s="49"/>
    </row>
    <row r="2604" spans="1:28" x14ac:dyDescent="0.25">
      <c r="A2604" t="s">
        <v>7627</v>
      </c>
      <c r="B2604" t="s">
        <v>1294</v>
      </c>
      <c r="C2604" t="s">
        <v>209</v>
      </c>
      <c r="D2604">
        <v>3</v>
      </c>
      <c r="E2604">
        <v>65</v>
      </c>
      <c r="F2604">
        <v>8</v>
      </c>
      <c r="I2604" s="49"/>
      <c r="J2604">
        <v>2</v>
      </c>
      <c r="K2604">
        <v>1</v>
      </c>
      <c r="L2604">
        <v>3</v>
      </c>
      <c r="M2604" s="49" t="s">
        <v>1745</v>
      </c>
      <c r="N2604" s="49"/>
      <c r="O2604" s="49" t="s">
        <v>7628</v>
      </c>
      <c r="P2604">
        <v>8</v>
      </c>
      <c r="Q2604" t="s">
        <v>7629</v>
      </c>
      <c r="S2604" s="49"/>
      <c r="T2604" s="49"/>
      <c r="U2604" s="49"/>
      <c r="W2604" s="49"/>
      <c r="Z2604" s="49"/>
      <c r="AA2604" s="49"/>
      <c r="AB2604" s="49"/>
    </row>
    <row r="2605" spans="1:28" x14ac:dyDescent="0.25">
      <c r="A2605" t="s">
        <v>7630</v>
      </c>
      <c r="B2605" t="s">
        <v>1294</v>
      </c>
      <c r="C2605" t="s">
        <v>373</v>
      </c>
      <c r="D2605">
        <v>1</v>
      </c>
      <c r="G2605">
        <v>20</v>
      </c>
      <c r="H2605">
        <v>0</v>
      </c>
      <c r="I2605" s="49" t="s">
        <v>3957</v>
      </c>
      <c r="M2605" s="49"/>
      <c r="N2605" s="49"/>
      <c r="O2605" s="49" t="s">
        <v>7341</v>
      </c>
      <c r="P2605">
        <v>8</v>
      </c>
      <c r="Q2605" t="s">
        <v>7631</v>
      </c>
      <c r="S2605" s="49"/>
      <c r="T2605" s="49"/>
      <c r="U2605" s="49"/>
      <c r="W2605" s="49"/>
      <c r="Z2605" s="49"/>
      <c r="AA2605" s="49"/>
      <c r="AB2605" s="49"/>
    </row>
    <row r="2606" spans="1:28" x14ac:dyDescent="0.25">
      <c r="A2606" t="s">
        <v>7632</v>
      </c>
      <c r="B2606" t="s">
        <v>1294</v>
      </c>
      <c r="C2606" t="s">
        <v>373</v>
      </c>
      <c r="D2606">
        <v>2</v>
      </c>
      <c r="G2606">
        <v>20</v>
      </c>
      <c r="H2606">
        <v>0</v>
      </c>
      <c r="I2606" s="49" t="s">
        <v>3957</v>
      </c>
      <c r="M2606" s="49"/>
      <c r="N2606" s="49"/>
      <c r="O2606" s="49" t="s">
        <v>7341</v>
      </c>
      <c r="P2606">
        <v>8</v>
      </c>
      <c r="Q2606" t="s">
        <v>7633</v>
      </c>
      <c r="S2606" s="49"/>
      <c r="T2606" s="49"/>
      <c r="U2606" s="49"/>
      <c r="W2606" s="49"/>
      <c r="Z2606" s="49"/>
      <c r="AA2606" s="49"/>
      <c r="AB2606" s="49"/>
    </row>
    <row r="2607" spans="1:28" x14ac:dyDescent="0.25">
      <c r="A2607" t="s">
        <v>7634</v>
      </c>
      <c r="B2607" t="s">
        <v>1294</v>
      </c>
      <c r="C2607" t="s">
        <v>373</v>
      </c>
      <c r="D2607">
        <v>3</v>
      </c>
      <c r="G2607">
        <v>20</v>
      </c>
      <c r="H2607">
        <v>0</v>
      </c>
      <c r="I2607" s="49" t="s">
        <v>3957</v>
      </c>
      <c r="M2607" s="49"/>
      <c r="N2607" s="49"/>
      <c r="O2607" s="49" t="s">
        <v>7341</v>
      </c>
      <c r="P2607">
        <v>8</v>
      </c>
      <c r="Q2607" t="s">
        <v>7635</v>
      </c>
      <c r="S2607" s="49"/>
      <c r="T2607" s="49"/>
      <c r="U2607" s="49"/>
      <c r="W2607" s="49"/>
      <c r="Z2607" s="49"/>
      <c r="AA2607" s="49"/>
      <c r="AB2607" s="49"/>
    </row>
    <row r="2608" spans="1:28" x14ac:dyDescent="0.25">
      <c r="A2608" t="s">
        <v>7636</v>
      </c>
      <c r="B2608" t="s">
        <v>1294</v>
      </c>
      <c r="C2608" t="s">
        <v>373</v>
      </c>
      <c r="D2608">
        <v>4</v>
      </c>
      <c r="G2608">
        <v>20</v>
      </c>
      <c r="H2608">
        <v>0</v>
      </c>
      <c r="I2608" s="49" t="s">
        <v>3957</v>
      </c>
      <c r="M2608" s="49"/>
      <c r="N2608" s="49"/>
      <c r="O2608" s="49" t="s">
        <v>7341</v>
      </c>
      <c r="P2608">
        <v>8</v>
      </c>
      <c r="Q2608" t="s">
        <v>7637</v>
      </c>
      <c r="S2608" s="49"/>
      <c r="T2608" s="49"/>
      <c r="U2608" s="49"/>
      <c r="W2608" s="49"/>
      <c r="Z2608" s="49"/>
      <c r="AA2608" s="49"/>
      <c r="AB2608" s="49"/>
    </row>
    <row r="2609" spans="1:28" x14ac:dyDescent="0.25">
      <c r="A2609" t="s">
        <v>7638</v>
      </c>
      <c r="B2609" t="s">
        <v>1294</v>
      </c>
      <c r="C2609" t="s">
        <v>373</v>
      </c>
      <c r="D2609">
        <v>5</v>
      </c>
      <c r="G2609">
        <v>20</v>
      </c>
      <c r="H2609">
        <v>0</v>
      </c>
      <c r="I2609" s="49" t="s">
        <v>3957</v>
      </c>
      <c r="M2609" s="49"/>
      <c r="N2609" s="49"/>
      <c r="O2609" s="49" t="s">
        <v>7341</v>
      </c>
      <c r="P2609">
        <v>8</v>
      </c>
      <c r="Q2609" t="s">
        <v>7639</v>
      </c>
      <c r="S2609" s="49"/>
      <c r="T2609" s="49"/>
      <c r="U2609" s="49"/>
      <c r="W2609" s="49"/>
      <c r="Z2609" s="49"/>
      <c r="AA2609" s="49"/>
      <c r="AB2609" s="49"/>
    </row>
    <row r="2610" spans="1:28" x14ac:dyDescent="0.25">
      <c r="A2610" t="s">
        <v>7640</v>
      </c>
      <c r="B2610" t="s">
        <v>1294</v>
      </c>
      <c r="C2610" t="s">
        <v>373</v>
      </c>
      <c r="D2610">
        <v>6</v>
      </c>
      <c r="G2610">
        <v>20</v>
      </c>
      <c r="H2610">
        <v>0</v>
      </c>
      <c r="I2610" s="49" t="s">
        <v>3957</v>
      </c>
      <c r="M2610" s="49"/>
      <c r="N2610" s="49"/>
      <c r="O2610" s="49" t="s">
        <v>7341</v>
      </c>
      <c r="P2610">
        <v>8</v>
      </c>
      <c r="Q2610" t="s">
        <v>1297</v>
      </c>
      <c r="S2610" s="49"/>
      <c r="T2610" s="49"/>
      <c r="U2610" s="49"/>
      <c r="W2610" s="49"/>
      <c r="Z2610" s="49"/>
      <c r="AA2610" s="49"/>
      <c r="AB2610" s="49"/>
    </row>
    <row r="2611" spans="1:28" x14ac:dyDescent="0.25">
      <c r="A2611" t="s">
        <v>7641</v>
      </c>
      <c r="B2611" t="s">
        <v>1298</v>
      </c>
      <c r="C2611" t="s">
        <v>363</v>
      </c>
      <c r="D2611">
        <v>1</v>
      </c>
      <c r="G2611">
        <v>300</v>
      </c>
      <c r="H2611">
        <v>0.56999999999999995</v>
      </c>
      <c r="I2611" s="49" t="s">
        <v>3957</v>
      </c>
      <c r="M2611" s="49"/>
      <c r="N2611" s="49"/>
      <c r="O2611" s="49" t="s">
        <v>7642</v>
      </c>
      <c r="P2611">
        <v>8</v>
      </c>
      <c r="Q2611" t="s">
        <v>1300</v>
      </c>
      <c r="S2611" s="49"/>
      <c r="T2611" s="49"/>
      <c r="U2611" s="49"/>
      <c r="W2611" s="49"/>
      <c r="Z2611" s="49"/>
      <c r="AA2611" s="49"/>
      <c r="AB2611" s="49"/>
    </row>
    <row r="2612" spans="1:28" x14ac:dyDescent="0.25">
      <c r="A2612" t="s">
        <v>7643</v>
      </c>
      <c r="B2612" t="s">
        <v>1298</v>
      </c>
      <c r="C2612" t="s">
        <v>269</v>
      </c>
      <c r="D2612">
        <v>1</v>
      </c>
      <c r="E2612">
        <v>0</v>
      </c>
      <c r="F2612">
        <v>10</v>
      </c>
      <c r="I2612" s="49"/>
      <c r="M2612" s="49"/>
      <c r="N2612" s="49"/>
      <c r="O2612" s="49"/>
      <c r="P2612">
        <v>8</v>
      </c>
      <c r="Q2612" t="s">
        <v>7644</v>
      </c>
      <c r="S2612" s="49"/>
      <c r="T2612" s="49"/>
      <c r="U2612" s="49"/>
      <c r="W2612" s="49"/>
      <c r="Z2612" s="49"/>
      <c r="AA2612" s="49"/>
      <c r="AB2612" s="49"/>
    </row>
    <row r="2613" spans="1:28" x14ac:dyDescent="0.25">
      <c r="A2613" t="s">
        <v>7645</v>
      </c>
      <c r="B2613" t="s">
        <v>1298</v>
      </c>
      <c r="C2613" t="s">
        <v>423</v>
      </c>
      <c r="D2613">
        <v>1</v>
      </c>
      <c r="E2613">
        <v>0</v>
      </c>
      <c r="F2613">
        <v>10</v>
      </c>
      <c r="I2613" s="49"/>
      <c r="M2613" s="49"/>
      <c r="N2613" s="49"/>
      <c r="O2613" s="49"/>
      <c r="P2613">
        <v>8</v>
      </c>
      <c r="Q2613" t="s">
        <v>7646</v>
      </c>
      <c r="S2613" s="49"/>
      <c r="T2613" s="49"/>
      <c r="U2613" s="49"/>
      <c r="W2613" s="49"/>
      <c r="Z2613" s="49"/>
      <c r="AA2613" s="49"/>
      <c r="AB2613" s="49"/>
    </row>
    <row r="2614" spans="1:28" x14ac:dyDescent="0.25">
      <c r="A2614" t="s">
        <v>7647</v>
      </c>
      <c r="B2614" t="s">
        <v>1298</v>
      </c>
      <c r="C2614" t="s">
        <v>275</v>
      </c>
      <c r="D2614">
        <v>1</v>
      </c>
      <c r="E2614">
        <v>0</v>
      </c>
      <c r="G2614">
        <v>8</v>
      </c>
      <c r="I2614" s="49"/>
      <c r="M2614" s="49"/>
      <c r="N2614" s="49"/>
      <c r="O2614" s="49"/>
      <c r="P2614">
        <v>8</v>
      </c>
      <c r="Q2614" t="s">
        <v>7648</v>
      </c>
      <c r="S2614" s="49"/>
      <c r="T2614" s="49"/>
      <c r="U2614" s="49"/>
      <c r="W2614" s="49"/>
      <c r="Z2614" s="49"/>
      <c r="AA2614" s="49"/>
      <c r="AB2614" s="49"/>
    </row>
    <row r="2615" spans="1:28" x14ac:dyDescent="0.25">
      <c r="A2615" t="s">
        <v>7649</v>
      </c>
      <c r="B2615" t="s">
        <v>1298</v>
      </c>
      <c r="C2615" t="s">
        <v>299</v>
      </c>
      <c r="D2615">
        <v>1</v>
      </c>
      <c r="E2615">
        <v>0</v>
      </c>
      <c r="F2615">
        <v>10</v>
      </c>
      <c r="I2615" s="49"/>
      <c r="M2615" s="49"/>
      <c r="N2615" s="49"/>
      <c r="O2615" s="49"/>
      <c r="P2615">
        <v>8</v>
      </c>
      <c r="Q2615" t="s">
        <v>7650</v>
      </c>
      <c r="S2615" s="49"/>
      <c r="T2615" s="49"/>
      <c r="U2615" s="49"/>
      <c r="W2615" s="49"/>
      <c r="Z2615" s="49"/>
      <c r="AA2615" s="49"/>
      <c r="AB2615" s="49"/>
    </row>
    <row r="2616" spans="1:28" x14ac:dyDescent="0.25">
      <c r="A2616" t="s">
        <v>7651</v>
      </c>
      <c r="B2616" t="s">
        <v>1298</v>
      </c>
      <c r="C2616" t="s">
        <v>286</v>
      </c>
      <c r="D2616">
        <v>1</v>
      </c>
      <c r="E2616">
        <v>0</v>
      </c>
      <c r="F2616">
        <v>15</v>
      </c>
      <c r="I2616" s="49"/>
      <c r="M2616" s="49"/>
      <c r="N2616" s="49"/>
      <c r="O2616" s="49"/>
      <c r="P2616">
        <v>8</v>
      </c>
      <c r="Q2616" t="s">
        <v>7652</v>
      </c>
      <c r="S2616" s="49"/>
      <c r="T2616" s="49"/>
      <c r="U2616" s="49"/>
      <c r="W2616" s="49"/>
      <c r="Z2616" s="49"/>
      <c r="AA2616" s="49"/>
      <c r="AB2616" s="49"/>
    </row>
    <row r="2617" spans="1:28" x14ac:dyDescent="0.25">
      <c r="A2617" t="s">
        <v>7653</v>
      </c>
      <c r="B2617" t="s">
        <v>1298</v>
      </c>
      <c r="C2617" t="s">
        <v>269</v>
      </c>
      <c r="D2617">
        <v>2</v>
      </c>
      <c r="E2617">
        <v>0</v>
      </c>
      <c r="F2617">
        <v>10</v>
      </c>
      <c r="I2617" s="49"/>
      <c r="M2617" s="49"/>
      <c r="N2617" s="49"/>
      <c r="O2617" s="49"/>
      <c r="P2617">
        <v>8</v>
      </c>
      <c r="Q2617" t="s">
        <v>7654</v>
      </c>
      <c r="S2617" s="49"/>
      <c r="T2617" s="49"/>
      <c r="U2617" s="49"/>
      <c r="W2617" s="49"/>
      <c r="Z2617" s="49"/>
      <c r="AA2617" s="49"/>
      <c r="AB2617" s="49"/>
    </row>
    <row r="2618" spans="1:28" x14ac:dyDescent="0.25">
      <c r="A2618" t="s">
        <v>7655</v>
      </c>
      <c r="B2618" t="s">
        <v>1298</v>
      </c>
      <c r="C2618" t="s">
        <v>423</v>
      </c>
      <c r="D2618">
        <v>2</v>
      </c>
      <c r="E2618">
        <v>0</v>
      </c>
      <c r="F2618">
        <v>10</v>
      </c>
      <c r="I2618" s="49"/>
      <c r="M2618" s="49"/>
      <c r="N2618" s="49"/>
      <c r="O2618" s="49"/>
      <c r="P2618">
        <v>8</v>
      </c>
      <c r="Q2618" t="s">
        <v>7656</v>
      </c>
      <c r="S2618" s="49"/>
      <c r="T2618" s="49"/>
      <c r="U2618" s="49"/>
      <c r="W2618" s="49"/>
      <c r="Z2618" s="49"/>
      <c r="AA2618" s="49"/>
      <c r="AB2618" s="49"/>
    </row>
    <row r="2619" spans="1:28" x14ac:dyDescent="0.25">
      <c r="A2619" t="s">
        <v>7657</v>
      </c>
      <c r="B2619" t="s">
        <v>1298</v>
      </c>
      <c r="C2619" t="s">
        <v>275</v>
      </c>
      <c r="D2619">
        <v>2</v>
      </c>
      <c r="E2619">
        <v>0</v>
      </c>
      <c r="G2619">
        <v>8</v>
      </c>
      <c r="I2619" s="49"/>
      <c r="M2619" s="49"/>
      <c r="N2619" s="49"/>
      <c r="O2619" s="49"/>
      <c r="P2619">
        <v>8</v>
      </c>
      <c r="Q2619" t="s">
        <v>7658</v>
      </c>
      <c r="S2619" s="49"/>
      <c r="T2619" s="49"/>
      <c r="U2619" s="49"/>
      <c r="W2619" s="49"/>
      <c r="Z2619" s="49"/>
      <c r="AA2619" s="49"/>
      <c r="AB2619" s="49"/>
    </row>
    <row r="2620" spans="1:28" x14ac:dyDescent="0.25">
      <c r="A2620" t="s">
        <v>7659</v>
      </c>
      <c r="B2620" t="s">
        <v>1298</v>
      </c>
      <c r="C2620" t="s">
        <v>299</v>
      </c>
      <c r="D2620">
        <v>2</v>
      </c>
      <c r="E2620">
        <v>0</v>
      </c>
      <c r="F2620">
        <v>10</v>
      </c>
      <c r="I2620" s="49"/>
      <c r="M2620" s="49"/>
      <c r="N2620" s="49"/>
      <c r="O2620" s="49"/>
      <c r="P2620">
        <v>8</v>
      </c>
      <c r="Q2620" t="s">
        <v>7660</v>
      </c>
      <c r="S2620" s="49"/>
      <c r="T2620" s="49"/>
      <c r="U2620" s="49"/>
      <c r="W2620" s="49"/>
      <c r="Z2620" s="49"/>
      <c r="AA2620" s="49"/>
      <c r="AB2620" s="49"/>
    </row>
    <row r="2621" spans="1:28" x14ac:dyDescent="0.25">
      <c r="A2621" t="s">
        <v>7661</v>
      </c>
      <c r="B2621" t="s">
        <v>1298</v>
      </c>
      <c r="C2621" t="s">
        <v>286</v>
      </c>
      <c r="D2621">
        <v>2</v>
      </c>
      <c r="E2621">
        <v>0</v>
      </c>
      <c r="F2621">
        <v>15</v>
      </c>
      <c r="I2621" s="49"/>
      <c r="M2621" s="49"/>
      <c r="N2621" s="49"/>
      <c r="O2621" s="49"/>
      <c r="P2621">
        <v>8</v>
      </c>
      <c r="Q2621" t="s">
        <v>7662</v>
      </c>
      <c r="S2621" s="49"/>
      <c r="T2621" s="49"/>
      <c r="U2621" s="49"/>
      <c r="W2621" s="49"/>
      <c r="Z2621" s="49"/>
      <c r="AA2621" s="49"/>
      <c r="AB2621" s="49"/>
    </row>
    <row r="2622" spans="1:28" x14ac:dyDescent="0.25">
      <c r="A2622" t="s">
        <v>7663</v>
      </c>
      <c r="B2622" t="s">
        <v>1298</v>
      </c>
      <c r="C2622" t="s">
        <v>265</v>
      </c>
      <c r="D2622">
        <v>1</v>
      </c>
      <c r="E2622">
        <v>75</v>
      </c>
      <c r="F2622">
        <v>10</v>
      </c>
      <c r="I2622" s="49"/>
      <c r="J2622">
        <v>3</v>
      </c>
      <c r="K2622">
        <v>1</v>
      </c>
      <c r="L2622">
        <v>2</v>
      </c>
      <c r="M2622" s="49" t="s">
        <v>618</v>
      </c>
      <c r="N2622" s="49"/>
      <c r="O2622" s="49" t="s">
        <v>3213</v>
      </c>
      <c r="P2622">
        <v>8</v>
      </c>
      <c r="Q2622" t="s">
        <v>7664</v>
      </c>
      <c r="S2622" s="49"/>
      <c r="T2622" s="49"/>
      <c r="U2622" s="49"/>
      <c r="W2622" s="49"/>
      <c r="Z2622" s="49"/>
      <c r="AA2622" s="49"/>
      <c r="AB2622" s="49"/>
    </row>
    <row r="2623" spans="1:28" x14ac:dyDescent="0.25">
      <c r="A2623" t="s">
        <v>7665</v>
      </c>
      <c r="B2623" t="s">
        <v>1298</v>
      </c>
      <c r="C2623" t="s">
        <v>265</v>
      </c>
      <c r="D2623">
        <v>2</v>
      </c>
      <c r="E2623">
        <v>75</v>
      </c>
      <c r="F2623">
        <v>10</v>
      </c>
      <c r="I2623" s="49"/>
      <c r="J2623">
        <v>3</v>
      </c>
      <c r="K2623">
        <v>1</v>
      </c>
      <c r="L2623">
        <v>2</v>
      </c>
      <c r="M2623" s="49" t="s">
        <v>618</v>
      </c>
      <c r="N2623" s="49"/>
      <c r="O2623" s="49" t="s">
        <v>3213</v>
      </c>
      <c r="P2623">
        <v>8</v>
      </c>
      <c r="Q2623" t="s">
        <v>7666</v>
      </c>
      <c r="S2623" s="49"/>
      <c r="T2623" s="49"/>
      <c r="U2623" s="49"/>
      <c r="W2623" s="49"/>
      <c r="Z2623" s="49"/>
      <c r="AA2623" s="49"/>
      <c r="AB2623" s="49"/>
    </row>
    <row r="2624" spans="1:28" x14ac:dyDescent="0.25">
      <c r="A2624" t="s">
        <v>7667</v>
      </c>
      <c r="B2624" t="s">
        <v>1298</v>
      </c>
      <c r="C2624" t="s">
        <v>265</v>
      </c>
      <c r="D2624">
        <v>3</v>
      </c>
      <c r="E2624">
        <v>75</v>
      </c>
      <c r="F2624">
        <v>10</v>
      </c>
      <c r="I2624" s="49"/>
      <c r="J2624">
        <v>3</v>
      </c>
      <c r="K2624">
        <v>1</v>
      </c>
      <c r="L2624">
        <v>2</v>
      </c>
      <c r="M2624" s="49" t="s">
        <v>618</v>
      </c>
      <c r="N2624" s="49"/>
      <c r="O2624" s="49" t="s">
        <v>3213</v>
      </c>
      <c r="P2624">
        <v>8</v>
      </c>
      <c r="Q2624" t="s">
        <v>7668</v>
      </c>
      <c r="S2624" s="49"/>
      <c r="T2624" s="49"/>
      <c r="U2624" s="49"/>
      <c r="W2624" s="49"/>
      <c r="Z2624" s="49"/>
      <c r="AA2624" s="49"/>
      <c r="AB2624" s="49"/>
    </row>
    <row r="2625" spans="1:28" x14ac:dyDescent="0.25">
      <c r="A2625" t="s">
        <v>7669</v>
      </c>
      <c r="B2625" t="s">
        <v>1298</v>
      </c>
      <c r="C2625" t="s">
        <v>265</v>
      </c>
      <c r="D2625">
        <v>4</v>
      </c>
      <c r="E2625">
        <v>75</v>
      </c>
      <c r="F2625">
        <v>10</v>
      </c>
      <c r="I2625" s="49"/>
      <c r="J2625">
        <v>3</v>
      </c>
      <c r="K2625">
        <v>1</v>
      </c>
      <c r="L2625">
        <v>2</v>
      </c>
      <c r="M2625" s="49" t="s">
        <v>610</v>
      </c>
      <c r="N2625" s="49"/>
      <c r="O2625" s="49" t="s">
        <v>7670</v>
      </c>
      <c r="P2625">
        <v>8</v>
      </c>
      <c r="Q2625" t="s">
        <v>7671</v>
      </c>
      <c r="S2625" s="49"/>
      <c r="T2625" s="49"/>
      <c r="U2625" s="49"/>
      <c r="W2625" s="49"/>
      <c r="Z2625" s="49"/>
      <c r="AA2625" s="49"/>
      <c r="AB2625" s="49"/>
    </row>
    <row r="2626" spans="1:28" x14ac:dyDescent="0.25">
      <c r="A2626" t="s">
        <v>7672</v>
      </c>
      <c r="B2626" t="s">
        <v>1298</v>
      </c>
      <c r="C2626" t="s">
        <v>1</v>
      </c>
      <c r="D2626">
        <v>1</v>
      </c>
      <c r="E2626">
        <v>150</v>
      </c>
      <c r="G2626">
        <v>70.199999999999989</v>
      </c>
      <c r="I2626" s="49"/>
      <c r="M2626" s="49"/>
      <c r="N2626" s="49"/>
      <c r="O2626" s="49" t="s">
        <v>7133</v>
      </c>
      <c r="P2626">
        <v>8</v>
      </c>
      <c r="Q2626" t="s">
        <v>7673</v>
      </c>
      <c r="S2626" s="49"/>
      <c r="T2626" s="49"/>
      <c r="U2626" s="49"/>
      <c r="W2626" s="49"/>
      <c r="Z2626" s="49"/>
      <c r="AA2626" s="49"/>
      <c r="AB2626" s="49"/>
    </row>
    <row r="2627" spans="1:28" x14ac:dyDescent="0.25">
      <c r="A2627" t="s">
        <v>7674</v>
      </c>
      <c r="B2627" t="s">
        <v>1298</v>
      </c>
      <c r="C2627" t="s">
        <v>1</v>
      </c>
      <c r="D2627">
        <v>2</v>
      </c>
      <c r="E2627">
        <v>150</v>
      </c>
      <c r="G2627">
        <v>70.199999999999989</v>
      </c>
      <c r="I2627" s="49"/>
      <c r="M2627" s="49"/>
      <c r="N2627" s="49"/>
      <c r="O2627" s="49" t="s">
        <v>7675</v>
      </c>
      <c r="P2627">
        <v>8</v>
      </c>
      <c r="Q2627" t="s">
        <v>7676</v>
      </c>
      <c r="S2627" s="49"/>
      <c r="T2627" s="49"/>
      <c r="U2627" s="49"/>
      <c r="W2627" s="49"/>
      <c r="Z2627" s="49"/>
      <c r="AA2627" s="49"/>
      <c r="AB2627" s="49"/>
    </row>
    <row r="2628" spans="1:28" x14ac:dyDescent="0.25">
      <c r="A2628" t="s">
        <v>7677</v>
      </c>
      <c r="B2628" t="s">
        <v>1298</v>
      </c>
      <c r="C2628" t="s">
        <v>1</v>
      </c>
      <c r="D2628">
        <v>3</v>
      </c>
      <c r="E2628">
        <v>150</v>
      </c>
      <c r="G2628">
        <v>49.8</v>
      </c>
      <c r="I2628" s="49"/>
      <c r="M2628" s="49"/>
      <c r="N2628" s="49"/>
      <c r="O2628" s="49" t="s">
        <v>7678</v>
      </c>
      <c r="P2628">
        <v>8</v>
      </c>
      <c r="Q2628" t="s">
        <v>7679</v>
      </c>
      <c r="S2628" s="49"/>
      <c r="T2628" s="49"/>
      <c r="U2628" s="49"/>
      <c r="W2628" s="49"/>
      <c r="Z2628" s="49"/>
      <c r="AA2628" s="49"/>
      <c r="AB2628" s="49"/>
    </row>
    <row r="2629" spans="1:28" x14ac:dyDescent="0.25">
      <c r="A2629" t="s">
        <v>7680</v>
      </c>
      <c r="B2629" t="s">
        <v>1298</v>
      </c>
      <c r="C2629" t="s">
        <v>1</v>
      </c>
      <c r="D2629">
        <v>4</v>
      </c>
      <c r="E2629">
        <v>150</v>
      </c>
      <c r="G2629">
        <v>51.6</v>
      </c>
      <c r="I2629" s="49"/>
      <c r="M2629" s="49"/>
      <c r="N2629" s="49"/>
      <c r="O2629" s="49" t="s">
        <v>7681</v>
      </c>
      <c r="P2629">
        <v>8</v>
      </c>
      <c r="Q2629" t="s">
        <v>7682</v>
      </c>
      <c r="S2629" s="49"/>
      <c r="T2629" s="49"/>
      <c r="U2629" s="49"/>
      <c r="W2629" s="49"/>
      <c r="Z2629" s="49"/>
      <c r="AA2629" s="49"/>
      <c r="AB2629" s="49"/>
    </row>
    <row r="2630" spans="1:28" x14ac:dyDescent="0.25">
      <c r="A2630" t="s">
        <v>7683</v>
      </c>
      <c r="B2630" t="s">
        <v>1298</v>
      </c>
      <c r="C2630" t="s">
        <v>249</v>
      </c>
      <c r="D2630">
        <v>1</v>
      </c>
      <c r="E2630">
        <v>150</v>
      </c>
      <c r="F2630">
        <v>10</v>
      </c>
      <c r="I2630" s="49"/>
      <c r="J2630">
        <v>3</v>
      </c>
      <c r="K2630">
        <v>1</v>
      </c>
      <c r="L2630">
        <v>2</v>
      </c>
      <c r="M2630" s="49" t="s">
        <v>1745</v>
      </c>
      <c r="N2630" s="49"/>
      <c r="O2630" s="49" t="s">
        <v>7684</v>
      </c>
      <c r="P2630">
        <v>8</v>
      </c>
      <c r="Q2630" t="s">
        <v>7685</v>
      </c>
      <c r="S2630" s="49"/>
      <c r="T2630" s="49"/>
      <c r="U2630" s="49"/>
      <c r="W2630" s="49"/>
      <c r="Z2630" s="49"/>
      <c r="AA2630" s="49"/>
      <c r="AB2630" s="49"/>
    </row>
    <row r="2631" spans="1:28" x14ac:dyDescent="0.25">
      <c r="A2631" t="s">
        <v>7686</v>
      </c>
      <c r="B2631" t="s">
        <v>1298</v>
      </c>
      <c r="C2631" t="s">
        <v>249</v>
      </c>
      <c r="D2631">
        <v>2</v>
      </c>
      <c r="E2631">
        <v>150</v>
      </c>
      <c r="F2631">
        <v>9</v>
      </c>
      <c r="I2631" s="49"/>
      <c r="J2631">
        <v>3</v>
      </c>
      <c r="K2631">
        <v>1</v>
      </c>
      <c r="L2631">
        <v>2</v>
      </c>
      <c r="M2631" s="49" t="s">
        <v>1745</v>
      </c>
      <c r="N2631" s="49"/>
      <c r="O2631" s="49" t="s">
        <v>7687</v>
      </c>
      <c r="P2631">
        <v>8</v>
      </c>
      <c r="Q2631" t="s">
        <v>7688</v>
      </c>
      <c r="S2631" s="49"/>
      <c r="T2631" s="49"/>
      <c r="U2631" s="49"/>
      <c r="W2631" s="49"/>
      <c r="Z2631" s="49"/>
      <c r="AA2631" s="49"/>
      <c r="AB2631" s="49"/>
    </row>
    <row r="2632" spans="1:28" x14ac:dyDescent="0.25">
      <c r="A2632" t="s">
        <v>7689</v>
      </c>
      <c r="B2632" t="s">
        <v>1298</v>
      </c>
      <c r="C2632" t="s">
        <v>249</v>
      </c>
      <c r="D2632">
        <v>3</v>
      </c>
      <c r="E2632">
        <v>150</v>
      </c>
      <c r="F2632">
        <v>8</v>
      </c>
      <c r="I2632" s="49"/>
      <c r="J2632">
        <v>3</v>
      </c>
      <c r="K2632">
        <v>1</v>
      </c>
      <c r="L2632">
        <v>2</v>
      </c>
      <c r="M2632" s="49" t="s">
        <v>610</v>
      </c>
      <c r="N2632" s="49"/>
      <c r="O2632" s="49" t="s">
        <v>7690</v>
      </c>
      <c r="P2632">
        <v>8</v>
      </c>
      <c r="Q2632" t="s">
        <v>7691</v>
      </c>
      <c r="S2632" s="49"/>
      <c r="T2632" s="49"/>
      <c r="U2632" s="49"/>
      <c r="W2632" s="49"/>
      <c r="Z2632" s="49"/>
      <c r="AA2632" s="49"/>
      <c r="AB2632" s="49"/>
    </row>
    <row r="2633" spans="1:28" x14ac:dyDescent="0.25">
      <c r="A2633" t="s">
        <v>7692</v>
      </c>
      <c r="B2633" t="s">
        <v>1298</v>
      </c>
      <c r="C2633" t="s">
        <v>256</v>
      </c>
      <c r="D2633">
        <v>1</v>
      </c>
      <c r="E2633">
        <v>30</v>
      </c>
      <c r="F2633">
        <v>8</v>
      </c>
      <c r="I2633" s="49"/>
      <c r="J2633">
        <v>3</v>
      </c>
      <c r="K2633">
        <v>1</v>
      </c>
      <c r="L2633">
        <v>2</v>
      </c>
      <c r="M2633" s="49" t="s">
        <v>618</v>
      </c>
      <c r="N2633" s="49"/>
      <c r="O2633" s="49" t="s">
        <v>3213</v>
      </c>
      <c r="P2633">
        <v>8</v>
      </c>
      <c r="Q2633" t="s">
        <v>7693</v>
      </c>
      <c r="S2633" s="49"/>
      <c r="T2633" s="49"/>
      <c r="U2633" s="49"/>
      <c r="W2633" s="49"/>
      <c r="Z2633" s="49"/>
      <c r="AA2633" s="49"/>
      <c r="AB2633" s="49"/>
    </row>
    <row r="2634" spans="1:28" x14ac:dyDescent="0.25">
      <c r="A2634" t="s">
        <v>7694</v>
      </c>
      <c r="B2634" t="s">
        <v>1298</v>
      </c>
      <c r="C2634" t="s">
        <v>256</v>
      </c>
      <c r="D2634">
        <v>2</v>
      </c>
      <c r="E2634">
        <v>40</v>
      </c>
      <c r="F2634">
        <v>8</v>
      </c>
      <c r="I2634" s="49"/>
      <c r="J2634">
        <v>3</v>
      </c>
      <c r="K2634">
        <v>1</v>
      </c>
      <c r="L2634">
        <v>2</v>
      </c>
      <c r="M2634" s="49" t="s">
        <v>618</v>
      </c>
      <c r="N2634" s="49"/>
      <c r="O2634" s="49" t="s">
        <v>7695</v>
      </c>
      <c r="P2634">
        <v>8</v>
      </c>
      <c r="Q2634" t="s">
        <v>7696</v>
      </c>
      <c r="S2634" s="49"/>
      <c r="T2634" s="49"/>
      <c r="U2634" s="49"/>
      <c r="W2634" s="49"/>
      <c r="Z2634" s="49"/>
      <c r="AA2634" s="49"/>
      <c r="AB2634" s="49"/>
    </row>
    <row r="2635" spans="1:28" x14ac:dyDescent="0.25">
      <c r="A2635" t="s">
        <v>7697</v>
      </c>
      <c r="B2635" t="s">
        <v>1298</v>
      </c>
      <c r="C2635" t="s">
        <v>256</v>
      </c>
      <c r="D2635">
        <v>3</v>
      </c>
      <c r="E2635">
        <v>45</v>
      </c>
      <c r="F2635">
        <v>8</v>
      </c>
      <c r="I2635" s="49"/>
      <c r="J2635">
        <v>3</v>
      </c>
      <c r="K2635">
        <v>1</v>
      </c>
      <c r="L2635">
        <v>2</v>
      </c>
      <c r="M2635" s="49" t="s">
        <v>618</v>
      </c>
      <c r="N2635" s="49"/>
      <c r="O2635" s="49" t="s">
        <v>3213</v>
      </c>
      <c r="P2635">
        <v>8</v>
      </c>
      <c r="Q2635" t="s">
        <v>7698</v>
      </c>
      <c r="S2635" s="49"/>
      <c r="T2635" s="49"/>
      <c r="U2635" s="49"/>
      <c r="W2635" s="49"/>
      <c r="Z2635" s="49"/>
      <c r="AA2635" s="49"/>
      <c r="AB2635" s="49"/>
    </row>
    <row r="2636" spans="1:28" x14ac:dyDescent="0.25">
      <c r="A2636" t="s">
        <v>7699</v>
      </c>
      <c r="B2636" t="s">
        <v>1298</v>
      </c>
      <c r="C2636" t="s">
        <v>290</v>
      </c>
      <c r="D2636">
        <v>1</v>
      </c>
      <c r="E2636">
        <v>100</v>
      </c>
      <c r="F2636">
        <v>15</v>
      </c>
      <c r="I2636" s="49"/>
      <c r="J2636">
        <v>2</v>
      </c>
      <c r="K2636">
        <v>1</v>
      </c>
      <c r="L2636">
        <v>3</v>
      </c>
      <c r="M2636" s="49" t="s">
        <v>618</v>
      </c>
      <c r="N2636" s="49"/>
      <c r="O2636" s="49" t="s">
        <v>7700</v>
      </c>
      <c r="P2636">
        <v>8</v>
      </c>
      <c r="Q2636" t="s">
        <v>7701</v>
      </c>
      <c r="S2636" s="49"/>
      <c r="T2636" s="49"/>
      <c r="U2636" s="49"/>
      <c r="W2636" s="49"/>
      <c r="Z2636" s="49"/>
      <c r="AA2636" s="49"/>
      <c r="AB2636" s="49"/>
    </row>
    <row r="2637" spans="1:28" x14ac:dyDescent="0.25">
      <c r="A2637" t="s">
        <v>7702</v>
      </c>
      <c r="B2637" t="s">
        <v>1298</v>
      </c>
      <c r="C2637" t="s">
        <v>290</v>
      </c>
      <c r="D2637">
        <v>2</v>
      </c>
      <c r="E2637">
        <v>100</v>
      </c>
      <c r="F2637">
        <v>15</v>
      </c>
      <c r="I2637" s="49"/>
      <c r="J2637">
        <v>2</v>
      </c>
      <c r="K2637">
        <v>1</v>
      </c>
      <c r="L2637">
        <v>3</v>
      </c>
      <c r="M2637" s="49" t="s">
        <v>618</v>
      </c>
      <c r="N2637" s="49"/>
      <c r="O2637" s="49" t="s">
        <v>7703</v>
      </c>
      <c r="P2637">
        <v>8</v>
      </c>
      <c r="Q2637" t="s">
        <v>7704</v>
      </c>
      <c r="S2637" s="49"/>
      <c r="T2637" s="49"/>
      <c r="U2637" s="49"/>
      <c r="W2637" s="49"/>
      <c r="Z2637" s="49"/>
      <c r="AA2637" s="49"/>
      <c r="AB2637" s="49"/>
    </row>
    <row r="2638" spans="1:28" x14ac:dyDescent="0.25">
      <c r="A2638" t="s">
        <v>7705</v>
      </c>
      <c r="B2638" t="s">
        <v>1298</v>
      </c>
      <c r="C2638" t="s">
        <v>290</v>
      </c>
      <c r="D2638">
        <v>3</v>
      </c>
      <c r="E2638">
        <v>100</v>
      </c>
      <c r="F2638">
        <v>14</v>
      </c>
      <c r="I2638" s="49"/>
      <c r="J2638">
        <v>2</v>
      </c>
      <c r="K2638">
        <v>1</v>
      </c>
      <c r="L2638">
        <v>3</v>
      </c>
      <c r="M2638" s="49" t="s">
        <v>610</v>
      </c>
      <c r="N2638" s="49"/>
      <c r="O2638" s="49" t="s">
        <v>7706</v>
      </c>
      <c r="P2638">
        <v>8</v>
      </c>
      <c r="Q2638" t="s">
        <v>7707</v>
      </c>
      <c r="S2638" s="49"/>
      <c r="T2638" s="49"/>
      <c r="U2638" s="49"/>
      <c r="W2638" s="49"/>
      <c r="Z2638" s="49"/>
      <c r="AA2638" s="49"/>
      <c r="AB2638" s="49"/>
    </row>
    <row r="2639" spans="1:28" x14ac:dyDescent="0.25">
      <c r="A2639" t="s">
        <v>7708</v>
      </c>
      <c r="B2639" t="s">
        <v>1298</v>
      </c>
      <c r="C2639" t="s">
        <v>356</v>
      </c>
      <c r="D2639">
        <v>1</v>
      </c>
      <c r="G2639">
        <v>360</v>
      </c>
      <c r="H2639">
        <v>1.57</v>
      </c>
      <c r="I2639" s="49" t="s">
        <v>3957</v>
      </c>
      <c r="M2639" s="49"/>
      <c r="N2639" s="49"/>
      <c r="O2639" s="49" t="s">
        <v>7709</v>
      </c>
      <c r="P2639">
        <v>8</v>
      </c>
      <c r="Q2639" t="s">
        <v>1301</v>
      </c>
      <c r="S2639" s="49"/>
      <c r="T2639" s="49"/>
      <c r="U2639" s="49"/>
      <c r="W2639" s="49"/>
      <c r="Z2639" s="49"/>
      <c r="AA2639" s="49"/>
      <c r="AB2639" s="49"/>
    </row>
    <row r="2640" spans="1:28" x14ac:dyDescent="0.25">
      <c r="A2640" t="s">
        <v>7710</v>
      </c>
      <c r="B2640" t="s">
        <v>1302</v>
      </c>
      <c r="C2640" t="s">
        <v>363</v>
      </c>
      <c r="D2640">
        <v>1</v>
      </c>
      <c r="G2640">
        <v>302</v>
      </c>
      <c r="H2640">
        <v>0.59</v>
      </c>
      <c r="I2640" s="49" t="s">
        <v>3957</v>
      </c>
      <c r="M2640" s="49"/>
      <c r="N2640" s="49"/>
      <c r="O2640" s="49" t="s">
        <v>7711</v>
      </c>
      <c r="P2640">
        <v>8</v>
      </c>
      <c r="Q2640" t="s">
        <v>1304</v>
      </c>
      <c r="S2640" s="49"/>
      <c r="T2640" s="49"/>
      <c r="U2640" s="49"/>
      <c r="W2640" s="49"/>
      <c r="Z2640" s="49"/>
      <c r="AA2640" s="49"/>
      <c r="AB2640" s="49"/>
    </row>
    <row r="2641" spans="1:28" x14ac:dyDescent="0.25">
      <c r="A2641" t="s">
        <v>7712</v>
      </c>
      <c r="B2641" t="s">
        <v>1302</v>
      </c>
      <c r="C2641" t="s">
        <v>394</v>
      </c>
      <c r="D2641">
        <v>1</v>
      </c>
      <c r="E2641">
        <v>0</v>
      </c>
      <c r="F2641">
        <v>15</v>
      </c>
      <c r="I2641" s="49"/>
      <c r="M2641" s="49"/>
      <c r="N2641" s="49" t="s">
        <v>7713</v>
      </c>
      <c r="O2641" s="49" t="s">
        <v>2818</v>
      </c>
      <c r="P2641">
        <v>8</v>
      </c>
      <c r="Q2641" t="s">
        <v>7714</v>
      </c>
      <c r="S2641" s="49"/>
      <c r="T2641" s="49"/>
      <c r="U2641" s="49"/>
      <c r="W2641" s="49"/>
      <c r="Z2641" s="49"/>
      <c r="AA2641" s="49"/>
      <c r="AB2641" s="49"/>
    </row>
    <row r="2642" spans="1:28" x14ac:dyDescent="0.25">
      <c r="A2642" t="s">
        <v>7715</v>
      </c>
      <c r="B2642" t="s">
        <v>1302</v>
      </c>
      <c r="C2642" t="s">
        <v>398</v>
      </c>
      <c r="D2642">
        <v>1</v>
      </c>
      <c r="E2642">
        <v>0</v>
      </c>
      <c r="F2642">
        <v>12</v>
      </c>
      <c r="I2642" s="49"/>
      <c r="M2642" s="49"/>
      <c r="N2642" s="49" t="s">
        <v>7713</v>
      </c>
      <c r="O2642" s="49" t="s">
        <v>7716</v>
      </c>
      <c r="P2642">
        <v>8</v>
      </c>
      <c r="Q2642" t="s">
        <v>7717</v>
      </c>
      <c r="S2642" s="49"/>
      <c r="T2642" s="49"/>
      <c r="U2642" s="49"/>
      <c r="W2642" s="49"/>
      <c r="Z2642" s="49"/>
      <c r="AA2642" s="49"/>
      <c r="AB2642" s="49"/>
    </row>
    <row r="2643" spans="1:28" x14ac:dyDescent="0.25">
      <c r="A2643" t="s">
        <v>7718</v>
      </c>
      <c r="B2643" t="s">
        <v>1302</v>
      </c>
      <c r="C2643" t="s">
        <v>403</v>
      </c>
      <c r="D2643">
        <v>1</v>
      </c>
      <c r="E2643">
        <v>0</v>
      </c>
      <c r="F2643">
        <v>8</v>
      </c>
      <c r="I2643" s="49"/>
      <c r="M2643" s="49"/>
      <c r="N2643" s="49" t="s">
        <v>7713</v>
      </c>
      <c r="O2643" s="49"/>
      <c r="P2643">
        <v>8</v>
      </c>
      <c r="Q2643" t="s">
        <v>7719</v>
      </c>
      <c r="S2643" s="49"/>
      <c r="T2643" s="49"/>
      <c r="U2643" s="49"/>
      <c r="W2643" s="49"/>
      <c r="Z2643" s="49"/>
      <c r="AA2643" s="49"/>
      <c r="AB2643" s="49"/>
    </row>
    <row r="2644" spans="1:28" x14ac:dyDescent="0.25">
      <c r="A2644" t="s">
        <v>7720</v>
      </c>
      <c r="B2644" t="s">
        <v>1302</v>
      </c>
      <c r="C2644" t="s">
        <v>389</v>
      </c>
      <c r="D2644">
        <v>1</v>
      </c>
      <c r="E2644">
        <v>0</v>
      </c>
      <c r="F2644">
        <v>10</v>
      </c>
      <c r="I2644" s="49"/>
      <c r="M2644" s="49"/>
      <c r="N2644" s="49" t="s">
        <v>7713</v>
      </c>
      <c r="O2644" s="49"/>
      <c r="P2644">
        <v>8</v>
      </c>
      <c r="Q2644" t="s">
        <v>7721</v>
      </c>
      <c r="S2644" s="49"/>
      <c r="T2644" s="49"/>
      <c r="U2644" s="49"/>
      <c r="W2644" s="49"/>
      <c r="Z2644" s="49"/>
      <c r="AA2644" s="49"/>
      <c r="AB2644" s="49"/>
    </row>
    <row r="2645" spans="1:28" x14ac:dyDescent="0.25">
      <c r="A2645" t="s">
        <v>7722</v>
      </c>
      <c r="B2645" t="s">
        <v>1302</v>
      </c>
      <c r="C2645" t="s">
        <v>394</v>
      </c>
      <c r="D2645">
        <v>2</v>
      </c>
      <c r="E2645">
        <v>0</v>
      </c>
      <c r="F2645">
        <v>15</v>
      </c>
      <c r="I2645" s="49"/>
      <c r="M2645" s="49"/>
      <c r="N2645" s="49" t="s">
        <v>7723</v>
      </c>
      <c r="O2645" s="49" t="s">
        <v>2818</v>
      </c>
      <c r="P2645">
        <v>8</v>
      </c>
      <c r="Q2645" t="s">
        <v>7724</v>
      </c>
      <c r="S2645" s="49"/>
      <c r="T2645" s="49"/>
      <c r="U2645" s="49"/>
      <c r="W2645" s="49"/>
      <c r="Z2645" s="49"/>
      <c r="AA2645" s="49"/>
      <c r="AB2645" s="49"/>
    </row>
    <row r="2646" spans="1:28" x14ac:dyDescent="0.25">
      <c r="A2646" t="s">
        <v>7725</v>
      </c>
      <c r="B2646" t="s">
        <v>1302</v>
      </c>
      <c r="C2646" t="s">
        <v>398</v>
      </c>
      <c r="D2646">
        <v>2</v>
      </c>
      <c r="E2646">
        <v>0</v>
      </c>
      <c r="F2646">
        <v>12</v>
      </c>
      <c r="I2646" s="49"/>
      <c r="M2646" s="49"/>
      <c r="N2646" s="49" t="s">
        <v>7723</v>
      </c>
      <c r="O2646" s="49" t="s">
        <v>7716</v>
      </c>
      <c r="P2646">
        <v>8</v>
      </c>
      <c r="Q2646" t="s">
        <v>7726</v>
      </c>
      <c r="S2646" s="49"/>
      <c r="T2646" s="49"/>
      <c r="U2646" s="49"/>
      <c r="W2646" s="49"/>
      <c r="Z2646" s="49"/>
      <c r="AA2646" s="49"/>
      <c r="AB2646" s="49"/>
    </row>
    <row r="2647" spans="1:28" x14ac:dyDescent="0.25">
      <c r="A2647" t="s">
        <v>7727</v>
      </c>
      <c r="B2647" t="s">
        <v>1302</v>
      </c>
      <c r="C2647" t="s">
        <v>403</v>
      </c>
      <c r="D2647">
        <v>2</v>
      </c>
      <c r="E2647">
        <v>0</v>
      </c>
      <c r="F2647">
        <v>8</v>
      </c>
      <c r="I2647" s="49"/>
      <c r="M2647" s="49"/>
      <c r="N2647" s="49" t="s">
        <v>7723</v>
      </c>
      <c r="O2647" s="49"/>
      <c r="P2647">
        <v>8</v>
      </c>
      <c r="Q2647" t="s">
        <v>7728</v>
      </c>
      <c r="S2647" s="49"/>
      <c r="T2647" s="49"/>
      <c r="U2647" s="49"/>
      <c r="W2647" s="49"/>
      <c r="Z2647" s="49"/>
      <c r="AA2647" s="49"/>
      <c r="AB2647" s="49"/>
    </row>
    <row r="2648" spans="1:28" x14ac:dyDescent="0.25">
      <c r="A2648" t="s">
        <v>7729</v>
      </c>
      <c r="B2648" t="s">
        <v>1302</v>
      </c>
      <c r="C2648" t="s">
        <v>389</v>
      </c>
      <c r="D2648">
        <v>2</v>
      </c>
      <c r="E2648">
        <v>0</v>
      </c>
      <c r="F2648">
        <v>10</v>
      </c>
      <c r="I2648" s="49"/>
      <c r="M2648" s="49"/>
      <c r="N2648" s="49" t="s">
        <v>7723</v>
      </c>
      <c r="O2648" s="49"/>
      <c r="P2648">
        <v>8</v>
      </c>
      <c r="Q2648" t="s">
        <v>7730</v>
      </c>
      <c r="S2648" s="49"/>
      <c r="T2648" s="49"/>
      <c r="U2648" s="49"/>
      <c r="W2648" s="49"/>
      <c r="Z2648" s="49"/>
      <c r="AA2648" s="49"/>
      <c r="AB2648" s="49"/>
    </row>
    <row r="2649" spans="1:28" x14ac:dyDescent="0.25">
      <c r="A2649" t="s">
        <v>7731</v>
      </c>
      <c r="B2649" t="s">
        <v>1302</v>
      </c>
      <c r="C2649" t="s">
        <v>115</v>
      </c>
      <c r="D2649">
        <v>1</v>
      </c>
      <c r="E2649">
        <v>30</v>
      </c>
      <c r="F2649">
        <v>12</v>
      </c>
      <c r="I2649" s="49"/>
      <c r="M2649" s="49" t="s">
        <v>2289</v>
      </c>
      <c r="N2649" s="49"/>
      <c r="O2649" s="49" t="s">
        <v>7732</v>
      </c>
      <c r="P2649">
        <v>8</v>
      </c>
      <c r="Q2649" t="s">
        <v>7733</v>
      </c>
      <c r="S2649" s="49"/>
      <c r="T2649" s="49"/>
      <c r="U2649" s="49"/>
      <c r="W2649" s="49"/>
      <c r="Z2649" s="49"/>
      <c r="AA2649" s="49"/>
      <c r="AB2649" s="49"/>
    </row>
    <row r="2650" spans="1:28" x14ac:dyDescent="0.25">
      <c r="A2650" t="s">
        <v>7734</v>
      </c>
      <c r="B2650" t="s">
        <v>1302</v>
      </c>
      <c r="C2650" t="s">
        <v>115</v>
      </c>
      <c r="D2650">
        <v>2</v>
      </c>
      <c r="E2650">
        <v>30</v>
      </c>
      <c r="F2650">
        <v>10</v>
      </c>
      <c r="I2650" s="49"/>
      <c r="J2650">
        <v>2</v>
      </c>
      <c r="K2650">
        <v>1</v>
      </c>
      <c r="L2650">
        <v>3</v>
      </c>
      <c r="M2650" s="49" t="s">
        <v>610</v>
      </c>
      <c r="N2650" s="49"/>
      <c r="O2650" s="49" t="s">
        <v>7735</v>
      </c>
      <c r="P2650">
        <v>8</v>
      </c>
      <c r="Q2650" t="s">
        <v>7736</v>
      </c>
      <c r="S2650" s="49"/>
      <c r="T2650" s="49"/>
      <c r="U2650" s="49"/>
      <c r="W2650" s="49"/>
      <c r="Z2650" s="49"/>
      <c r="AA2650" s="49"/>
      <c r="AB2650" s="49"/>
    </row>
    <row r="2651" spans="1:28" x14ac:dyDescent="0.25">
      <c r="A2651" t="s">
        <v>7737</v>
      </c>
      <c r="B2651" t="s">
        <v>1302</v>
      </c>
      <c r="C2651" t="s">
        <v>115</v>
      </c>
      <c r="D2651">
        <v>3</v>
      </c>
      <c r="E2651">
        <v>30</v>
      </c>
      <c r="F2651">
        <v>10</v>
      </c>
      <c r="I2651" s="49"/>
      <c r="J2651">
        <v>2</v>
      </c>
      <c r="K2651">
        <v>1</v>
      </c>
      <c r="L2651">
        <v>3</v>
      </c>
      <c r="M2651" s="49" t="s">
        <v>7738</v>
      </c>
      <c r="N2651" s="49"/>
      <c r="O2651" s="49" t="s">
        <v>7739</v>
      </c>
      <c r="P2651">
        <v>8</v>
      </c>
      <c r="Q2651" t="s">
        <v>7740</v>
      </c>
      <c r="S2651" s="49"/>
      <c r="T2651" s="49"/>
      <c r="U2651" s="49"/>
      <c r="W2651" s="49"/>
      <c r="Z2651" s="49"/>
      <c r="AA2651" s="49"/>
      <c r="AB2651" s="49"/>
    </row>
    <row r="2652" spans="1:28" x14ac:dyDescent="0.25">
      <c r="A2652" t="s">
        <v>7741</v>
      </c>
      <c r="B2652" t="s">
        <v>1302</v>
      </c>
      <c r="C2652" t="s">
        <v>217</v>
      </c>
      <c r="D2652">
        <v>1</v>
      </c>
      <c r="E2652">
        <v>25</v>
      </c>
      <c r="F2652">
        <v>10</v>
      </c>
      <c r="I2652" s="49"/>
      <c r="J2652">
        <v>2</v>
      </c>
      <c r="K2652">
        <v>1</v>
      </c>
      <c r="L2652">
        <v>3</v>
      </c>
      <c r="M2652" s="49" t="s">
        <v>1745</v>
      </c>
      <c r="N2652" s="49"/>
      <c r="O2652" s="49" t="s">
        <v>7742</v>
      </c>
      <c r="P2652">
        <v>8</v>
      </c>
      <c r="Q2652" t="s">
        <v>7743</v>
      </c>
      <c r="S2652" s="49"/>
      <c r="T2652" s="49"/>
      <c r="U2652" s="49"/>
      <c r="W2652" s="49"/>
      <c r="Z2652" s="49"/>
      <c r="AA2652" s="49"/>
      <c r="AB2652" s="49"/>
    </row>
    <row r="2653" spans="1:28" x14ac:dyDescent="0.25">
      <c r="A2653" t="s">
        <v>7744</v>
      </c>
      <c r="B2653" t="s">
        <v>1302</v>
      </c>
      <c r="C2653" t="s">
        <v>217</v>
      </c>
      <c r="D2653">
        <v>2</v>
      </c>
      <c r="E2653">
        <v>25</v>
      </c>
      <c r="F2653">
        <v>10</v>
      </c>
      <c r="I2653" s="49"/>
      <c r="J2653">
        <v>2</v>
      </c>
      <c r="K2653">
        <v>1</v>
      </c>
      <c r="L2653">
        <v>3</v>
      </c>
      <c r="M2653" s="49" t="s">
        <v>618</v>
      </c>
      <c r="N2653" s="49"/>
      <c r="O2653" s="49" t="s">
        <v>7745</v>
      </c>
      <c r="P2653">
        <v>8</v>
      </c>
      <c r="Q2653" t="s">
        <v>7746</v>
      </c>
      <c r="S2653" s="49"/>
      <c r="T2653" s="49"/>
      <c r="U2653" s="49"/>
      <c r="W2653" s="49"/>
      <c r="Z2653" s="49"/>
      <c r="AA2653" s="49"/>
      <c r="AB2653" s="49"/>
    </row>
    <row r="2654" spans="1:28" x14ac:dyDescent="0.25">
      <c r="A2654" t="s">
        <v>7747</v>
      </c>
      <c r="B2654" t="s">
        <v>1302</v>
      </c>
      <c r="C2654" t="s">
        <v>217</v>
      </c>
      <c r="D2654">
        <v>3</v>
      </c>
      <c r="E2654">
        <v>25</v>
      </c>
      <c r="F2654">
        <v>10</v>
      </c>
      <c r="I2654" s="49"/>
      <c r="J2654">
        <v>2</v>
      </c>
      <c r="K2654">
        <v>1</v>
      </c>
      <c r="L2654">
        <v>3</v>
      </c>
      <c r="M2654" s="49" t="s">
        <v>1888</v>
      </c>
      <c r="N2654" s="49"/>
      <c r="O2654" s="49" t="s">
        <v>7748</v>
      </c>
      <c r="P2654">
        <v>8</v>
      </c>
      <c r="Q2654" t="s">
        <v>7749</v>
      </c>
      <c r="S2654" s="49"/>
      <c r="T2654" s="49"/>
      <c r="U2654" s="49"/>
      <c r="W2654" s="49"/>
      <c r="Z2654" s="49"/>
      <c r="AA2654" s="49"/>
      <c r="AB2654" s="49"/>
    </row>
    <row r="2655" spans="1:28" x14ac:dyDescent="0.25">
      <c r="A2655" t="s">
        <v>7750</v>
      </c>
      <c r="B2655" t="s">
        <v>1302</v>
      </c>
      <c r="C2655" t="s">
        <v>7459</v>
      </c>
      <c r="D2655">
        <v>1</v>
      </c>
      <c r="E2655">
        <v>27.5</v>
      </c>
      <c r="F2655">
        <v>12</v>
      </c>
      <c r="I2655" s="49"/>
      <c r="J2655">
        <v>2</v>
      </c>
      <c r="K2655">
        <v>1</v>
      </c>
      <c r="L2655">
        <v>3</v>
      </c>
      <c r="M2655" s="49" t="s">
        <v>1745</v>
      </c>
      <c r="N2655" s="49"/>
      <c r="O2655" s="49" t="s">
        <v>2181</v>
      </c>
      <c r="P2655">
        <v>8</v>
      </c>
      <c r="Q2655" t="s">
        <v>7751</v>
      </c>
      <c r="S2655" s="49"/>
      <c r="T2655" s="49"/>
      <c r="U2655" s="49"/>
      <c r="W2655" s="49"/>
      <c r="Z2655" s="49"/>
      <c r="AA2655" s="49"/>
      <c r="AB2655" s="49"/>
    </row>
    <row r="2656" spans="1:28" x14ac:dyDescent="0.25">
      <c r="A2656" t="s">
        <v>7752</v>
      </c>
      <c r="B2656" t="s">
        <v>1302</v>
      </c>
      <c r="C2656" t="s">
        <v>7459</v>
      </c>
      <c r="D2656">
        <v>2</v>
      </c>
      <c r="E2656">
        <v>27.5</v>
      </c>
      <c r="F2656">
        <v>11</v>
      </c>
      <c r="I2656" s="49"/>
      <c r="J2656">
        <v>2</v>
      </c>
      <c r="K2656">
        <v>1</v>
      </c>
      <c r="L2656">
        <v>3</v>
      </c>
      <c r="M2656" s="49" t="s">
        <v>1745</v>
      </c>
      <c r="N2656" s="49"/>
      <c r="O2656" s="49" t="s">
        <v>2181</v>
      </c>
      <c r="P2656">
        <v>8</v>
      </c>
      <c r="Q2656" t="s">
        <v>7753</v>
      </c>
      <c r="S2656" s="49"/>
      <c r="T2656" s="49"/>
      <c r="U2656" s="49"/>
      <c r="W2656" s="49"/>
      <c r="Z2656" s="49"/>
      <c r="AA2656" s="49"/>
      <c r="AB2656" s="49"/>
    </row>
    <row r="2657" spans="1:28" x14ac:dyDescent="0.25">
      <c r="A2657" t="s">
        <v>7754</v>
      </c>
      <c r="B2657" t="s">
        <v>1302</v>
      </c>
      <c r="C2657" t="s">
        <v>7459</v>
      </c>
      <c r="D2657">
        <v>3</v>
      </c>
      <c r="E2657">
        <v>27.5</v>
      </c>
      <c r="F2657">
        <v>9</v>
      </c>
      <c r="I2657" s="49"/>
      <c r="J2657">
        <v>2</v>
      </c>
      <c r="K2657">
        <v>1</v>
      </c>
      <c r="L2657">
        <v>3</v>
      </c>
      <c r="M2657" s="49" t="s">
        <v>610</v>
      </c>
      <c r="N2657" s="49"/>
      <c r="O2657" s="49" t="s">
        <v>2350</v>
      </c>
      <c r="P2657">
        <v>8</v>
      </c>
      <c r="Q2657" t="s">
        <v>7755</v>
      </c>
      <c r="S2657" s="49"/>
      <c r="T2657" s="49"/>
      <c r="U2657" s="49"/>
      <c r="W2657" s="49"/>
      <c r="Z2657" s="49"/>
      <c r="AA2657" s="49"/>
      <c r="AB2657" s="49"/>
    </row>
    <row r="2658" spans="1:28" x14ac:dyDescent="0.25">
      <c r="A2658" t="s">
        <v>7756</v>
      </c>
      <c r="B2658" t="s">
        <v>1302</v>
      </c>
      <c r="C2658" t="s">
        <v>209</v>
      </c>
      <c r="D2658">
        <v>1</v>
      </c>
      <c r="E2658">
        <v>65</v>
      </c>
      <c r="F2658">
        <v>11</v>
      </c>
      <c r="I2658" s="49"/>
      <c r="J2658">
        <v>2</v>
      </c>
      <c r="K2658">
        <v>1</v>
      </c>
      <c r="L2658">
        <v>3</v>
      </c>
      <c r="M2658" s="49" t="s">
        <v>1745</v>
      </c>
      <c r="N2658" s="49"/>
      <c r="O2658" s="49" t="s">
        <v>7757</v>
      </c>
      <c r="P2658">
        <v>8</v>
      </c>
      <c r="Q2658" t="s">
        <v>7758</v>
      </c>
      <c r="S2658" s="49"/>
      <c r="T2658" s="49"/>
      <c r="U2658" s="49"/>
      <c r="W2658" s="49"/>
      <c r="Z2658" s="49"/>
      <c r="AA2658" s="49"/>
      <c r="AB2658" s="49"/>
    </row>
    <row r="2659" spans="1:28" x14ac:dyDescent="0.25">
      <c r="A2659" t="s">
        <v>7759</v>
      </c>
      <c r="B2659" t="s">
        <v>1302</v>
      </c>
      <c r="C2659" t="s">
        <v>209</v>
      </c>
      <c r="D2659">
        <v>2</v>
      </c>
      <c r="E2659">
        <v>65</v>
      </c>
      <c r="F2659">
        <v>10</v>
      </c>
      <c r="I2659" s="49"/>
      <c r="J2659">
        <v>2</v>
      </c>
      <c r="K2659">
        <v>1</v>
      </c>
      <c r="L2659">
        <v>3</v>
      </c>
      <c r="M2659" s="49" t="s">
        <v>1745</v>
      </c>
      <c r="N2659" s="49"/>
      <c r="O2659" s="49" t="s">
        <v>7757</v>
      </c>
      <c r="P2659">
        <v>8</v>
      </c>
      <c r="Q2659" t="s">
        <v>7760</v>
      </c>
      <c r="S2659" s="49"/>
      <c r="T2659" s="49"/>
      <c r="U2659" s="49"/>
      <c r="W2659" s="49"/>
      <c r="Z2659" s="49"/>
      <c r="AA2659" s="49"/>
      <c r="AB2659" s="49"/>
    </row>
    <row r="2660" spans="1:28" x14ac:dyDescent="0.25">
      <c r="A2660" t="s">
        <v>7761</v>
      </c>
      <c r="B2660" t="s">
        <v>1302</v>
      </c>
      <c r="C2660" t="s">
        <v>209</v>
      </c>
      <c r="D2660">
        <v>3</v>
      </c>
      <c r="E2660">
        <v>65</v>
      </c>
      <c r="F2660">
        <v>9</v>
      </c>
      <c r="I2660" s="49"/>
      <c r="J2660">
        <v>2</v>
      </c>
      <c r="K2660">
        <v>1</v>
      </c>
      <c r="L2660">
        <v>3</v>
      </c>
      <c r="M2660" s="49" t="s">
        <v>1888</v>
      </c>
      <c r="N2660" s="49"/>
      <c r="O2660" s="49" t="s">
        <v>7762</v>
      </c>
      <c r="P2660">
        <v>8</v>
      </c>
      <c r="Q2660" t="s">
        <v>7763</v>
      </c>
      <c r="S2660" s="49"/>
      <c r="T2660" s="49"/>
      <c r="U2660" s="49"/>
      <c r="W2660" s="49"/>
      <c r="Z2660" s="49"/>
      <c r="AA2660" s="49"/>
      <c r="AB2660" s="49"/>
    </row>
    <row r="2661" spans="1:28" x14ac:dyDescent="0.25">
      <c r="A2661" t="s">
        <v>7764</v>
      </c>
      <c r="B2661" t="s">
        <v>1302</v>
      </c>
      <c r="C2661" t="s">
        <v>79</v>
      </c>
      <c r="D2661">
        <v>1</v>
      </c>
      <c r="E2661">
        <v>35</v>
      </c>
      <c r="F2661">
        <v>15</v>
      </c>
      <c r="I2661" s="49"/>
      <c r="J2661">
        <v>2</v>
      </c>
      <c r="K2661">
        <v>1</v>
      </c>
      <c r="L2661">
        <v>3</v>
      </c>
      <c r="M2661" s="49" t="s">
        <v>2289</v>
      </c>
      <c r="N2661" s="49"/>
      <c r="O2661" s="49" t="s">
        <v>5413</v>
      </c>
      <c r="P2661">
        <v>8</v>
      </c>
      <c r="Q2661" t="s">
        <v>7765</v>
      </c>
      <c r="S2661" s="49"/>
      <c r="T2661" s="49"/>
      <c r="U2661" s="49"/>
      <c r="W2661" s="49"/>
      <c r="Z2661" s="49"/>
      <c r="AA2661" s="49"/>
      <c r="AB2661" s="49"/>
    </row>
    <row r="2662" spans="1:28" x14ac:dyDescent="0.25">
      <c r="A2662" t="s">
        <v>7766</v>
      </c>
      <c r="B2662" t="s">
        <v>1302</v>
      </c>
      <c r="C2662" t="s">
        <v>79</v>
      </c>
      <c r="D2662">
        <v>2</v>
      </c>
      <c r="E2662">
        <v>35</v>
      </c>
      <c r="F2662">
        <v>15</v>
      </c>
      <c r="I2662" s="49"/>
      <c r="J2662">
        <v>2</v>
      </c>
      <c r="K2662">
        <v>1</v>
      </c>
      <c r="L2662">
        <v>3</v>
      </c>
      <c r="M2662" s="49" t="s">
        <v>2289</v>
      </c>
      <c r="N2662" s="49"/>
      <c r="O2662" s="49" t="s">
        <v>5413</v>
      </c>
      <c r="P2662">
        <v>8</v>
      </c>
      <c r="Q2662" t="s">
        <v>7767</v>
      </c>
      <c r="S2662" s="49"/>
      <c r="T2662" s="49"/>
      <c r="U2662" s="49"/>
      <c r="W2662" s="49"/>
      <c r="Z2662" s="49"/>
      <c r="AA2662" s="49"/>
      <c r="AB2662" s="49"/>
    </row>
    <row r="2663" spans="1:28" x14ac:dyDescent="0.25">
      <c r="A2663" t="s">
        <v>7768</v>
      </c>
      <c r="B2663" t="s">
        <v>1302</v>
      </c>
      <c r="C2663" t="s">
        <v>79</v>
      </c>
      <c r="D2663">
        <v>3</v>
      </c>
      <c r="E2663">
        <v>35</v>
      </c>
      <c r="F2663">
        <v>15</v>
      </c>
      <c r="I2663" s="49"/>
      <c r="J2663">
        <v>2</v>
      </c>
      <c r="K2663">
        <v>1</v>
      </c>
      <c r="L2663">
        <v>3</v>
      </c>
      <c r="M2663" s="49" t="s">
        <v>2289</v>
      </c>
      <c r="N2663" s="49"/>
      <c r="O2663" s="49" t="s">
        <v>5413</v>
      </c>
      <c r="P2663">
        <v>8</v>
      </c>
      <c r="Q2663" t="s">
        <v>7769</v>
      </c>
      <c r="S2663" s="49"/>
      <c r="T2663" s="49"/>
      <c r="U2663" s="49"/>
      <c r="W2663" s="49"/>
      <c r="Z2663" s="49"/>
      <c r="AA2663" s="49"/>
      <c r="AB2663" s="49"/>
    </row>
    <row r="2664" spans="1:28" x14ac:dyDescent="0.25">
      <c r="A2664" t="s">
        <v>7770</v>
      </c>
      <c r="B2664" t="s">
        <v>1302</v>
      </c>
      <c r="C2664" t="s">
        <v>1534</v>
      </c>
      <c r="D2664">
        <v>1</v>
      </c>
      <c r="E2664">
        <v>150</v>
      </c>
      <c r="G2664">
        <v>60</v>
      </c>
      <c r="I2664" s="49"/>
      <c r="M2664" s="49"/>
      <c r="N2664" s="49"/>
      <c r="O2664" s="49" t="s">
        <v>7771</v>
      </c>
      <c r="P2664">
        <v>8</v>
      </c>
      <c r="Q2664" t="s">
        <v>7772</v>
      </c>
      <c r="S2664" s="49"/>
      <c r="T2664" s="49"/>
      <c r="U2664" s="49"/>
      <c r="W2664" s="49"/>
      <c r="Z2664" s="49"/>
      <c r="AA2664" s="49"/>
      <c r="AB2664" s="49"/>
    </row>
    <row r="2665" spans="1:28" x14ac:dyDescent="0.25">
      <c r="A2665" t="s">
        <v>7773</v>
      </c>
      <c r="B2665" t="s">
        <v>1302</v>
      </c>
      <c r="C2665" t="s">
        <v>1534</v>
      </c>
      <c r="D2665">
        <v>2</v>
      </c>
      <c r="E2665">
        <v>150</v>
      </c>
      <c r="G2665">
        <v>60</v>
      </c>
      <c r="I2665" s="49"/>
      <c r="M2665" s="49"/>
      <c r="N2665" s="49"/>
      <c r="O2665" s="49" t="s">
        <v>7774</v>
      </c>
      <c r="P2665">
        <v>8</v>
      </c>
      <c r="Q2665" t="s">
        <v>7775</v>
      </c>
      <c r="S2665" s="49"/>
      <c r="T2665" s="49"/>
      <c r="U2665" s="49"/>
      <c r="W2665" s="49"/>
      <c r="Z2665" s="49"/>
      <c r="AA2665" s="49"/>
      <c r="AB2665" s="49"/>
    </row>
    <row r="2666" spans="1:28" x14ac:dyDescent="0.25">
      <c r="A2666" t="s">
        <v>7776</v>
      </c>
      <c r="B2666" t="s">
        <v>1302</v>
      </c>
      <c r="C2666" t="s">
        <v>1534</v>
      </c>
      <c r="D2666">
        <v>3</v>
      </c>
      <c r="E2666">
        <v>150</v>
      </c>
      <c r="G2666">
        <v>57</v>
      </c>
      <c r="I2666" s="49"/>
      <c r="M2666" s="49"/>
      <c r="N2666" s="49"/>
      <c r="O2666" s="49" t="s">
        <v>7777</v>
      </c>
      <c r="P2666">
        <v>8</v>
      </c>
      <c r="Q2666" t="s">
        <v>7778</v>
      </c>
      <c r="S2666" s="49"/>
      <c r="T2666" s="49"/>
      <c r="U2666" s="49"/>
      <c r="W2666" s="49"/>
      <c r="Z2666" s="49"/>
      <c r="AA2666" s="49"/>
      <c r="AB2666" s="49"/>
    </row>
    <row r="2667" spans="1:28" x14ac:dyDescent="0.25">
      <c r="A2667" t="s">
        <v>7779</v>
      </c>
      <c r="B2667" t="s">
        <v>1302</v>
      </c>
      <c r="C2667" t="s">
        <v>1534</v>
      </c>
      <c r="D2667">
        <v>4</v>
      </c>
      <c r="E2667">
        <v>150</v>
      </c>
      <c r="G2667">
        <v>57</v>
      </c>
      <c r="I2667" s="49"/>
      <c r="M2667" s="49"/>
      <c r="N2667" s="49"/>
      <c r="O2667" s="49" t="s">
        <v>7780</v>
      </c>
      <c r="P2667">
        <v>8</v>
      </c>
      <c r="Q2667" t="s">
        <v>7781</v>
      </c>
      <c r="S2667" s="49"/>
      <c r="T2667" s="49"/>
      <c r="U2667" s="49"/>
      <c r="W2667" s="49"/>
      <c r="Z2667" s="49"/>
      <c r="AA2667" s="49"/>
      <c r="AB2667" s="49"/>
    </row>
    <row r="2668" spans="1:28" x14ac:dyDescent="0.25">
      <c r="A2668" t="s">
        <v>7782</v>
      </c>
      <c r="B2668" t="s">
        <v>1302</v>
      </c>
      <c r="C2668" t="s">
        <v>373</v>
      </c>
      <c r="D2668">
        <v>1</v>
      </c>
      <c r="G2668">
        <v>20</v>
      </c>
      <c r="H2668">
        <v>0</v>
      </c>
      <c r="I2668" s="49" t="s">
        <v>3957</v>
      </c>
      <c r="M2668" s="49"/>
      <c r="N2668" s="49"/>
      <c r="O2668" s="49" t="s">
        <v>7783</v>
      </c>
      <c r="P2668">
        <v>8</v>
      </c>
      <c r="Q2668" t="s">
        <v>7784</v>
      </c>
      <c r="S2668" s="49"/>
      <c r="T2668" s="49"/>
      <c r="U2668" s="49"/>
      <c r="W2668" s="49"/>
      <c r="Z2668" s="49"/>
      <c r="AA2668" s="49"/>
      <c r="AB2668" s="49"/>
    </row>
    <row r="2669" spans="1:28" x14ac:dyDescent="0.25">
      <c r="A2669" t="s">
        <v>7785</v>
      </c>
      <c r="B2669" t="s">
        <v>1302</v>
      </c>
      <c r="C2669" t="s">
        <v>373</v>
      </c>
      <c r="D2669">
        <v>2</v>
      </c>
      <c r="G2669">
        <v>20</v>
      </c>
      <c r="H2669">
        <v>0</v>
      </c>
      <c r="I2669" s="49" t="s">
        <v>3957</v>
      </c>
      <c r="M2669" s="49"/>
      <c r="N2669" s="49"/>
      <c r="O2669" s="49" t="s">
        <v>7783</v>
      </c>
      <c r="P2669">
        <v>8</v>
      </c>
      <c r="Q2669" t="s">
        <v>7786</v>
      </c>
      <c r="S2669" s="49"/>
      <c r="T2669" s="49"/>
      <c r="U2669" s="49"/>
      <c r="W2669" s="49"/>
      <c r="Z2669" s="49"/>
      <c r="AA2669" s="49"/>
      <c r="AB2669" s="49"/>
    </row>
    <row r="2670" spans="1:28" x14ac:dyDescent="0.25">
      <c r="A2670" t="s">
        <v>7787</v>
      </c>
      <c r="B2670" t="s">
        <v>1302</v>
      </c>
      <c r="C2670" t="s">
        <v>373</v>
      </c>
      <c r="D2670">
        <v>3</v>
      </c>
      <c r="G2670">
        <v>20</v>
      </c>
      <c r="H2670">
        <v>0</v>
      </c>
      <c r="I2670" s="49" t="s">
        <v>3957</v>
      </c>
      <c r="M2670" s="49"/>
      <c r="N2670" s="49"/>
      <c r="O2670" s="49" t="s">
        <v>7783</v>
      </c>
      <c r="P2670">
        <v>8</v>
      </c>
      <c r="Q2670" t="s">
        <v>7788</v>
      </c>
      <c r="S2670" s="49"/>
      <c r="T2670" s="49"/>
      <c r="U2670" s="49"/>
      <c r="W2670" s="49"/>
      <c r="Z2670" s="49"/>
      <c r="AA2670" s="49"/>
      <c r="AB2670" s="49"/>
    </row>
    <row r="2671" spans="1:28" x14ac:dyDescent="0.25">
      <c r="A2671" t="s">
        <v>7789</v>
      </c>
      <c r="B2671" t="s">
        <v>1302</v>
      </c>
      <c r="C2671" t="s">
        <v>373</v>
      </c>
      <c r="D2671">
        <v>4</v>
      </c>
      <c r="G2671">
        <v>20</v>
      </c>
      <c r="H2671">
        <v>0</v>
      </c>
      <c r="I2671" s="49" t="s">
        <v>3957</v>
      </c>
      <c r="M2671" s="49"/>
      <c r="N2671" s="49"/>
      <c r="O2671" s="49" t="s">
        <v>7783</v>
      </c>
      <c r="P2671">
        <v>8</v>
      </c>
      <c r="Q2671" t="s">
        <v>7790</v>
      </c>
      <c r="S2671" s="49"/>
      <c r="T2671" s="49"/>
      <c r="U2671" s="49"/>
      <c r="W2671" s="49"/>
      <c r="Z2671" s="49"/>
      <c r="AA2671" s="49"/>
      <c r="AB2671" s="49"/>
    </row>
    <row r="2672" spans="1:28" x14ac:dyDescent="0.25">
      <c r="A2672" t="s">
        <v>7791</v>
      </c>
      <c r="B2672" t="s">
        <v>1302</v>
      </c>
      <c r="C2672" t="s">
        <v>373</v>
      </c>
      <c r="D2672">
        <v>5</v>
      </c>
      <c r="G2672">
        <v>20</v>
      </c>
      <c r="H2672">
        <v>0</v>
      </c>
      <c r="I2672" s="49" t="s">
        <v>3957</v>
      </c>
      <c r="M2672" s="49"/>
      <c r="N2672" s="49"/>
      <c r="O2672" s="49" t="s">
        <v>7783</v>
      </c>
      <c r="P2672">
        <v>8</v>
      </c>
      <c r="Q2672" t="s">
        <v>7792</v>
      </c>
      <c r="S2672" s="49"/>
      <c r="T2672" s="49"/>
      <c r="U2672" s="49"/>
      <c r="W2672" s="49"/>
      <c r="Z2672" s="49"/>
      <c r="AA2672" s="49"/>
      <c r="AB2672" s="49"/>
    </row>
    <row r="2673" spans="1:28" x14ac:dyDescent="0.25">
      <c r="A2673" t="s">
        <v>7793</v>
      </c>
      <c r="B2673" t="s">
        <v>1302</v>
      </c>
      <c r="C2673" t="s">
        <v>373</v>
      </c>
      <c r="D2673">
        <v>6</v>
      </c>
      <c r="G2673">
        <v>20</v>
      </c>
      <c r="H2673">
        <v>0</v>
      </c>
      <c r="I2673" s="49" t="s">
        <v>3957</v>
      </c>
      <c r="M2673" s="49"/>
      <c r="N2673" s="49"/>
      <c r="O2673" s="49" t="s">
        <v>7783</v>
      </c>
      <c r="P2673">
        <v>8</v>
      </c>
      <c r="Q2673" t="s">
        <v>1305</v>
      </c>
      <c r="S2673" s="49"/>
      <c r="T2673" s="49"/>
      <c r="U2673" s="49"/>
      <c r="W2673" s="49"/>
      <c r="Z2673" s="49"/>
      <c r="AA2673" s="49"/>
      <c r="AB2673" s="49"/>
    </row>
    <row r="2674" spans="1:28" x14ac:dyDescent="0.25">
      <c r="A2674" t="s">
        <v>7794</v>
      </c>
      <c r="B2674" t="s">
        <v>1306</v>
      </c>
      <c r="C2674" t="s">
        <v>363</v>
      </c>
      <c r="D2674">
        <v>1</v>
      </c>
      <c r="G2674">
        <v>301</v>
      </c>
      <c r="H2674">
        <v>0.56999999999999995</v>
      </c>
      <c r="I2674" s="49" t="s">
        <v>3957</v>
      </c>
      <c r="M2674" s="49"/>
      <c r="N2674" s="49"/>
      <c r="O2674" s="49" t="s">
        <v>7795</v>
      </c>
      <c r="P2674">
        <v>8</v>
      </c>
      <c r="Q2674" t="s">
        <v>1309</v>
      </c>
      <c r="S2674" s="49"/>
      <c r="T2674" s="49"/>
      <c r="U2674" s="49"/>
      <c r="W2674" s="49"/>
      <c r="Z2674" s="49"/>
      <c r="AA2674" s="49"/>
      <c r="AB2674" s="49"/>
    </row>
    <row r="2675" spans="1:28" x14ac:dyDescent="0.25">
      <c r="A2675" t="s">
        <v>7796</v>
      </c>
      <c r="B2675" t="s">
        <v>1306</v>
      </c>
      <c r="C2675" t="s">
        <v>269</v>
      </c>
      <c r="D2675">
        <v>1</v>
      </c>
      <c r="E2675">
        <v>0</v>
      </c>
      <c r="F2675">
        <v>8</v>
      </c>
      <c r="I2675" s="49"/>
      <c r="M2675" s="49"/>
      <c r="N2675" s="49"/>
      <c r="O2675" s="49"/>
      <c r="P2675">
        <v>8</v>
      </c>
      <c r="Q2675" t="s">
        <v>7797</v>
      </c>
      <c r="S2675" s="49"/>
      <c r="T2675" s="49"/>
      <c r="U2675" s="49"/>
      <c r="W2675" s="49"/>
      <c r="Z2675" s="49"/>
      <c r="AA2675" s="49"/>
      <c r="AB2675" s="49"/>
    </row>
    <row r="2676" spans="1:28" x14ac:dyDescent="0.25">
      <c r="A2676" t="s">
        <v>7798</v>
      </c>
      <c r="B2676" t="s">
        <v>1306</v>
      </c>
      <c r="C2676" t="s">
        <v>279</v>
      </c>
      <c r="D2676">
        <v>1</v>
      </c>
      <c r="E2676">
        <v>0</v>
      </c>
      <c r="F2676">
        <v>5</v>
      </c>
      <c r="I2676" s="49"/>
      <c r="M2676" s="49"/>
      <c r="N2676" s="49"/>
      <c r="O2676" s="49" t="s">
        <v>7799</v>
      </c>
      <c r="P2676">
        <v>8</v>
      </c>
      <c r="Q2676" t="s">
        <v>7800</v>
      </c>
      <c r="S2676" s="49"/>
      <c r="T2676" s="49"/>
      <c r="U2676" s="49"/>
      <c r="W2676" s="49"/>
      <c r="Z2676" s="49"/>
      <c r="AA2676" s="49"/>
      <c r="AB2676" s="49"/>
    </row>
    <row r="2677" spans="1:28" x14ac:dyDescent="0.25">
      <c r="A2677" t="s">
        <v>7801</v>
      </c>
      <c r="B2677" t="s">
        <v>1306</v>
      </c>
      <c r="C2677" t="s">
        <v>423</v>
      </c>
      <c r="D2677">
        <v>1</v>
      </c>
      <c r="E2677">
        <v>0</v>
      </c>
      <c r="F2677">
        <v>8</v>
      </c>
      <c r="I2677" s="49"/>
      <c r="M2677" s="49"/>
      <c r="N2677" s="49"/>
      <c r="O2677" s="49"/>
      <c r="P2677">
        <v>8</v>
      </c>
      <c r="Q2677" t="s">
        <v>7802</v>
      </c>
      <c r="S2677" s="49"/>
      <c r="T2677" s="49"/>
      <c r="U2677" s="49"/>
      <c r="W2677" s="49"/>
      <c r="Z2677" s="49"/>
      <c r="AA2677" s="49"/>
      <c r="AB2677" s="49"/>
    </row>
    <row r="2678" spans="1:28" x14ac:dyDescent="0.25">
      <c r="A2678" t="s">
        <v>7803</v>
      </c>
      <c r="B2678" t="s">
        <v>1306</v>
      </c>
      <c r="C2678" t="s">
        <v>394</v>
      </c>
      <c r="D2678">
        <v>1</v>
      </c>
      <c r="E2678">
        <v>0</v>
      </c>
      <c r="F2678">
        <v>12</v>
      </c>
      <c r="I2678" s="49"/>
      <c r="M2678" s="49"/>
      <c r="N2678" s="49"/>
      <c r="O2678" s="49" t="s">
        <v>3073</v>
      </c>
      <c r="P2678">
        <v>8</v>
      </c>
      <c r="Q2678" t="s">
        <v>7804</v>
      </c>
      <c r="S2678" s="49"/>
      <c r="T2678" s="49"/>
      <c r="U2678" s="49"/>
      <c r="W2678" s="49"/>
      <c r="Z2678" s="49"/>
      <c r="AA2678" s="49"/>
      <c r="AB2678" s="49"/>
    </row>
    <row r="2679" spans="1:28" x14ac:dyDescent="0.25">
      <c r="A2679" t="s">
        <v>7805</v>
      </c>
      <c r="B2679" t="s">
        <v>1306</v>
      </c>
      <c r="C2679" t="s">
        <v>283</v>
      </c>
      <c r="D2679">
        <v>1</v>
      </c>
      <c r="E2679">
        <v>0</v>
      </c>
      <c r="F2679">
        <v>8</v>
      </c>
      <c r="I2679" s="49"/>
      <c r="J2679">
        <v>3</v>
      </c>
      <c r="K2679">
        <v>1</v>
      </c>
      <c r="L2679">
        <v>1</v>
      </c>
      <c r="M2679" s="49" t="s">
        <v>2271</v>
      </c>
      <c r="N2679" s="49"/>
      <c r="O2679" s="49" t="s">
        <v>7806</v>
      </c>
      <c r="P2679">
        <v>8</v>
      </c>
      <c r="Q2679" t="s">
        <v>7807</v>
      </c>
      <c r="S2679" s="49"/>
      <c r="T2679" s="49"/>
      <c r="U2679" s="49"/>
      <c r="W2679" s="49"/>
      <c r="Z2679" s="49"/>
      <c r="AA2679" s="49"/>
      <c r="AB2679" s="49"/>
    </row>
    <row r="2680" spans="1:28" x14ac:dyDescent="0.25">
      <c r="A2680" t="s">
        <v>7808</v>
      </c>
      <c r="B2680" t="s">
        <v>1306</v>
      </c>
      <c r="C2680" t="s">
        <v>283</v>
      </c>
      <c r="D2680">
        <v>2</v>
      </c>
      <c r="E2680">
        <v>30</v>
      </c>
      <c r="F2680">
        <v>10</v>
      </c>
      <c r="I2680" s="49"/>
      <c r="J2680">
        <v>3</v>
      </c>
      <c r="K2680">
        <v>1</v>
      </c>
      <c r="L2680">
        <v>1</v>
      </c>
      <c r="M2680" s="49" t="s">
        <v>1994</v>
      </c>
      <c r="N2680" s="49"/>
      <c r="O2680" s="49" t="s">
        <v>7809</v>
      </c>
      <c r="P2680">
        <v>8</v>
      </c>
      <c r="Q2680" t="s">
        <v>7810</v>
      </c>
      <c r="S2680" s="49"/>
      <c r="T2680" s="49"/>
      <c r="U2680" s="49"/>
      <c r="W2680" s="49"/>
      <c r="Z2680" s="49"/>
      <c r="AA2680" s="49"/>
      <c r="AB2680" s="49"/>
    </row>
    <row r="2681" spans="1:28" x14ac:dyDescent="0.25">
      <c r="A2681" t="s">
        <v>7811</v>
      </c>
      <c r="B2681" t="s">
        <v>1306</v>
      </c>
      <c r="C2681" t="s">
        <v>283</v>
      </c>
      <c r="D2681">
        <v>3</v>
      </c>
      <c r="E2681">
        <v>40</v>
      </c>
      <c r="F2681">
        <v>8</v>
      </c>
      <c r="I2681" s="49"/>
      <c r="J2681">
        <v>3</v>
      </c>
      <c r="K2681">
        <v>1</v>
      </c>
      <c r="L2681">
        <v>1</v>
      </c>
      <c r="M2681" s="49" t="s">
        <v>622</v>
      </c>
      <c r="N2681" s="49"/>
      <c r="O2681" s="49" t="s">
        <v>7812</v>
      </c>
      <c r="P2681">
        <v>8</v>
      </c>
      <c r="Q2681" t="s">
        <v>7813</v>
      </c>
      <c r="S2681" s="49"/>
      <c r="T2681" s="49"/>
      <c r="U2681" s="49"/>
      <c r="W2681" s="49"/>
      <c r="Z2681" s="49"/>
      <c r="AA2681" s="49"/>
      <c r="AB2681" s="49"/>
    </row>
    <row r="2682" spans="1:28" x14ac:dyDescent="0.25">
      <c r="A2682" t="s">
        <v>7814</v>
      </c>
      <c r="B2682" t="s">
        <v>1306</v>
      </c>
      <c r="C2682" t="s">
        <v>283</v>
      </c>
      <c r="D2682">
        <v>4</v>
      </c>
      <c r="E2682">
        <v>50</v>
      </c>
      <c r="F2682">
        <v>8</v>
      </c>
      <c r="I2682" s="49"/>
      <c r="J2682">
        <v>3</v>
      </c>
      <c r="K2682">
        <v>1</v>
      </c>
      <c r="L2682">
        <v>1</v>
      </c>
      <c r="M2682" s="49" t="s">
        <v>622</v>
      </c>
      <c r="N2682" s="49"/>
      <c r="O2682" s="49" t="s">
        <v>7815</v>
      </c>
      <c r="P2682">
        <v>8</v>
      </c>
      <c r="Q2682" t="s">
        <v>7816</v>
      </c>
      <c r="S2682" s="49"/>
      <c r="T2682" s="49"/>
      <c r="U2682" s="49"/>
      <c r="W2682" s="49"/>
      <c r="Z2682" s="49"/>
      <c r="AA2682" s="49"/>
      <c r="AB2682" s="49"/>
    </row>
    <row r="2683" spans="1:28" x14ac:dyDescent="0.25">
      <c r="A2683" t="s">
        <v>7817</v>
      </c>
      <c r="B2683" t="s">
        <v>1306</v>
      </c>
      <c r="C2683" t="s">
        <v>431</v>
      </c>
      <c r="D2683">
        <v>1</v>
      </c>
      <c r="E2683">
        <v>40</v>
      </c>
      <c r="F2683">
        <v>10</v>
      </c>
      <c r="I2683" s="49"/>
      <c r="J2683">
        <v>2</v>
      </c>
      <c r="K2683">
        <v>1</v>
      </c>
      <c r="L2683">
        <v>3</v>
      </c>
      <c r="M2683" s="49" t="s">
        <v>2271</v>
      </c>
      <c r="N2683" s="49"/>
      <c r="O2683" s="49" t="s">
        <v>7819</v>
      </c>
      <c r="P2683">
        <v>8</v>
      </c>
      <c r="Q2683" t="s">
        <v>7820</v>
      </c>
      <c r="S2683" s="49"/>
      <c r="T2683" s="49"/>
      <c r="U2683" s="49"/>
      <c r="W2683" s="49"/>
      <c r="Z2683" s="49"/>
      <c r="AA2683" s="49"/>
      <c r="AB2683" s="49"/>
    </row>
    <row r="2684" spans="1:28" x14ac:dyDescent="0.25">
      <c r="A2684" t="s">
        <v>7821</v>
      </c>
      <c r="B2684" t="s">
        <v>1306</v>
      </c>
      <c r="C2684" t="s">
        <v>431</v>
      </c>
      <c r="D2684">
        <v>2</v>
      </c>
      <c r="E2684">
        <v>45</v>
      </c>
      <c r="F2684">
        <v>10</v>
      </c>
      <c r="I2684" s="49"/>
      <c r="J2684">
        <v>2</v>
      </c>
      <c r="K2684">
        <v>1</v>
      </c>
      <c r="L2684">
        <v>3</v>
      </c>
      <c r="M2684" s="49" t="s">
        <v>2271</v>
      </c>
      <c r="N2684" s="49"/>
      <c r="O2684" s="49" t="s">
        <v>7819</v>
      </c>
      <c r="P2684">
        <v>8</v>
      </c>
      <c r="Q2684" t="s">
        <v>7822</v>
      </c>
      <c r="S2684" s="49"/>
      <c r="T2684" s="49"/>
      <c r="U2684" s="49"/>
      <c r="W2684" s="49"/>
      <c r="Z2684" s="49"/>
      <c r="AA2684" s="49"/>
      <c r="AB2684" s="49"/>
    </row>
    <row r="2685" spans="1:28" x14ac:dyDescent="0.25">
      <c r="A2685" t="s">
        <v>7823</v>
      </c>
      <c r="B2685" t="s">
        <v>1306</v>
      </c>
      <c r="C2685" t="s">
        <v>431</v>
      </c>
      <c r="D2685">
        <v>3</v>
      </c>
      <c r="E2685">
        <v>50</v>
      </c>
      <c r="F2685">
        <v>10</v>
      </c>
      <c r="I2685" s="49"/>
      <c r="J2685">
        <v>2</v>
      </c>
      <c r="K2685">
        <v>1</v>
      </c>
      <c r="L2685">
        <v>3</v>
      </c>
      <c r="M2685" s="49" t="s">
        <v>2271</v>
      </c>
      <c r="N2685" s="49"/>
      <c r="O2685" s="49" t="s">
        <v>7824</v>
      </c>
      <c r="P2685">
        <v>8</v>
      </c>
      <c r="Q2685" t="s">
        <v>7825</v>
      </c>
      <c r="S2685" s="49"/>
      <c r="T2685" s="49"/>
      <c r="U2685" s="49"/>
      <c r="W2685" s="49"/>
      <c r="Z2685" s="49"/>
      <c r="AA2685" s="49"/>
      <c r="AB2685" s="49"/>
    </row>
    <row r="2686" spans="1:28" x14ac:dyDescent="0.25">
      <c r="A2686" t="s">
        <v>7826</v>
      </c>
      <c r="B2686" t="s">
        <v>1306</v>
      </c>
      <c r="C2686" t="s">
        <v>427</v>
      </c>
      <c r="D2686">
        <v>1</v>
      </c>
      <c r="E2686">
        <v>15</v>
      </c>
      <c r="F2686">
        <v>10</v>
      </c>
      <c r="I2686" s="49"/>
      <c r="J2686">
        <v>1</v>
      </c>
      <c r="K2686">
        <v>1</v>
      </c>
      <c r="L2686">
        <v>1</v>
      </c>
      <c r="M2686" s="49" t="s">
        <v>2151</v>
      </c>
      <c r="N2686" s="49"/>
      <c r="O2686" s="49" t="s">
        <v>7827</v>
      </c>
      <c r="P2686">
        <v>8</v>
      </c>
      <c r="Q2686" t="s">
        <v>7828</v>
      </c>
      <c r="S2686" s="49"/>
      <c r="T2686" s="49"/>
      <c r="U2686" s="49"/>
      <c r="W2686" s="49"/>
      <c r="Z2686" s="49"/>
      <c r="AA2686" s="49"/>
      <c r="AB2686" s="49"/>
    </row>
    <row r="2687" spans="1:28" x14ac:dyDescent="0.25">
      <c r="A2687" t="s">
        <v>7829</v>
      </c>
      <c r="B2687" t="s">
        <v>1306</v>
      </c>
      <c r="C2687" t="s">
        <v>427</v>
      </c>
      <c r="D2687">
        <v>2</v>
      </c>
      <c r="E2687">
        <v>40</v>
      </c>
      <c r="F2687">
        <v>10</v>
      </c>
      <c r="I2687" s="49"/>
      <c r="J2687">
        <v>3</v>
      </c>
      <c r="K2687">
        <v>1</v>
      </c>
      <c r="L2687">
        <v>1</v>
      </c>
      <c r="M2687" s="49" t="s">
        <v>622</v>
      </c>
      <c r="N2687" s="49"/>
      <c r="O2687" s="49" t="s">
        <v>7830</v>
      </c>
      <c r="P2687">
        <v>8</v>
      </c>
      <c r="Q2687" t="s">
        <v>7831</v>
      </c>
      <c r="S2687" s="49"/>
      <c r="T2687" s="49"/>
      <c r="U2687" s="49"/>
      <c r="W2687" s="49"/>
      <c r="Z2687" s="49"/>
      <c r="AA2687" s="49"/>
      <c r="AB2687" s="49"/>
    </row>
    <row r="2688" spans="1:28" x14ac:dyDescent="0.25">
      <c r="A2688" t="s">
        <v>7832</v>
      </c>
      <c r="B2688" t="s">
        <v>1306</v>
      </c>
      <c r="C2688" t="s">
        <v>427</v>
      </c>
      <c r="D2688">
        <v>3</v>
      </c>
      <c r="E2688">
        <v>50</v>
      </c>
      <c r="F2688">
        <v>10</v>
      </c>
      <c r="I2688" s="49"/>
      <c r="J2688">
        <v>3</v>
      </c>
      <c r="K2688">
        <v>1</v>
      </c>
      <c r="L2688">
        <v>1</v>
      </c>
      <c r="M2688" s="49" t="s">
        <v>622</v>
      </c>
      <c r="N2688" s="49"/>
      <c r="O2688" s="49" t="s">
        <v>7830</v>
      </c>
      <c r="P2688">
        <v>8</v>
      </c>
      <c r="Q2688" t="s">
        <v>7833</v>
      </c>
      <c r="S2688" s="49"/>
      <c r="T2688" s="49"/>
      <c r="U2688" s="49"/>
      <c r="W2688" s="49"/>
      <c r="Z2688" s="49"/>
      <c r="AA2688" s="49"/>
      <c r="AB2688" s="49"/>
    </row>
    <row r="2689" spans="1:28" x14ac:dyDescent="0.25">
      <c r="A2689" t="s">
        <v>7834</v>
      </c>
      <c r="B2689" t="s">
        <v>1306</v>
      </c>
      <c r="C2689" t="s">
        <v>427</v>
      </c>
      <c r="D2689">
        <v>4</v>
      </c>
      <c r="E2689">
        <v>57.5</v>
      </c>
      <c r="F2689">
        <v>10</v>
      </c>
      <c r="I2689" s="49"/>
      <c r="J2689">
        <v>3</v>
      </c>
      <c r="K2689">
        <v>1</v>
      </c>
      <c r="L2689">
        <v>1</v>
      </c>
      <c r="M2689" s="49" t="s">
        <v>622</v>
      </c>
      <c r="N2689" s="49"/>
      <c r="O2689" s="49" t="s">
        <v>7830</v>
      </c>
      <c r="P2689">
        <v>8</v>
      </c>
      <c r="Q2689" t="s">
        <v>7835</v>
      </c>
      <c r="S2689" s="49"/>
      <c r="T2689" s="49"/>
      <c r="U2689" s="49"/>
      <c r="W2689" s="49"/>
      <c r="Z2689" s="49"/>
      <c r="AA2689" s="49"/>
      <c r="AB2689" s="49"/>
    </row>
    <row r="2690" spans="1:28" x14ac:dyDescent="0.25">
      <c r="A2690" t="s">
        <v>7836</v>
      </c>
      <c r="B2690" t="s">
        <v>1306</v>
      </c>
      <c r="C2690" t="s">
        <v>59</v>
      </c>
      <c r="D2690">
        <v>1</v>
      </c>
      <c r="E2690">
        <v>20</v>
      </c>
      <c r="F2690">
        <v>10</v>
      </c>
      <c r="I2690" s="49"/>
      <c r="J2690">
        <v>2</v>
      </c>
      <c r="K2690">
        <v>1</v>
      </c>
      <c r="L2690">
        <v>3</v>
      </c>
      <c r="M2690" s="49" t="s">
        <v>2151</v>
      </c>
      <c r="N2690" s="49"/>
      <c r="O2690" s="49" t="s">
        <v>7837</v>
      </c>
      <c r="P2690">
        <v>8</v>
      </c>
      <c r="Q2690" t="s">
        <v>7838</v>
      </c>
      <c r="S2690" s="49"/>
      <c r="T2690" s="49"/>
      <c r="U2690" s="49"/>
      <c r="W2690" s="49"/>
      <c r="Z2690" s="49"/>
      <c r="AA2690" s="49"/>
      <c r="AB2690" s="49"/>
    </row>
    <row r="2691" spans="1:28" x14ac:dyDescent="0.25">
      <c r="A2691" t="s">
        <v>7839</v>
      </c>
      <c r="B2691" t="s">
        <v>1306</v>
      </c>
      <c r="C2691" t="s">
        <v>59</v>
      </c>
      <c r="D2691">
        <v>2</v>
      </c>
      <c r="E2691">
        <v>35</v>
      </c>
      <c r="F2691">
        <v>10</v>
      </c>
      <c r="I2691" s="49"/>
      <c r="J2691">
        <v>2</v>
      </c>
      <c r="K2691">
        <v>1</v>
      </c>
      <c r="L2691">
        <v>3</v>
      </c>
      <c r="M2691" s="49" t="s">
        <v>2271</v>
      </c>
      <c r="N2691" s="49"/>
      <c r="O2691" s="49" t="s">
        <v>7840</v>
      </c>
      <c r="P2691">
        <v>8</v>
      </c>
      <c r="Q2691" t="s">
        <v>7841</v>
      </c>
      <c r="S2691" s="49"/>
      <c r="T2691" s="49"/>
      <c r="U2691" s="49"/>
      <c r="W2691" s="49"/>
      <c r="Z2691" s="49"/>
      <c r="AA2691" s="49"/>
      <c r="AB2691" s="49"/>
    </row>
    <row r="2692" spans="1:28" x14ac:dyDescent="0.25">
      <c r="A2692" t="s">
        <v>7842</v>
      </c>
      <c r="B2692" t="s">
        <v>1306</v>
      </c>
      <c r="C2692" t="s">
        <v>59</v>
      </c>
      <c r="D2692">
        <v>3</v>
      </c>
      <c r="E2692">
        <v>50</v>
      </c>
      <c r="F2692">
        <v>10</v>
      </c>
      <c r="I2692" s="49"/>
      <c r="J2692">
        <v>2</v>
      </c>
      <c r="K2692">
        <v>1</v>
      </c>
      <c r="L2692">
        <v>3</v>
      </c>
      <c r="M2692" s="49" t="s">
        <v>2271</v>
      </c>
      <c r="N2692" s="49"/>
      <c r="O2692" s="49" t="s">
        <v>7840</v>
      </c>
      <c r="P2692">
        <v>8</v>
      </c>
      <c r="Q2692" t="s">
        <v>7843</v>
      </c>
      <c r="S2692" s="49"/>
      <c r="T2692" s="49"/>
      <c r="U2692" s="49"/>
      <c r="W2692" s="49"/>
      <c r="Z2692" s="49"/>
      <c r="AA2692" s="49"/>
      <c r="AB2692" s="49"/>
    </row>
    <row r="2693" spans="1:28" x14ac:dyDescent="0.25">
      <c r="A2693" t="s">
        <v>7844</v>
      </c>
      <c r="B2693" t="s">
        <v>1306</v>
      </c>
      <c r="C2693" t="s">
        <v>229</v>
      </c>
      <c r="D2693">
        <v>1</v>
      </c>
      <c r="E2693">
        <v>20</v>
      </c>
      <c r="F2693">
        <v>12</v>
      </c>
      <c r="I2693" s="49"/>
      <c r="J2693">
        <v>3</v>
      </c>
      <c r="K2693">
        <v>1</v>
      </c>
      <c r="L2693">
        <v>3</v>
      </c>
      <c r="M2693" s="49" t="s">
        <v>622</v>
      </c>
      <c r="N2693" s="49"/>
      <c r="O2693" s="49" t="s">
        <v>7845</v>
      </c>
      <c r="P2693">
        <v>8</v>
      </c>
      <c r="Q2693" t="s">
        <v>7846</v>
      </c>
      <c r="S2693" s="49"/>
      <c r="T2693" s="49"/>
      <c r="U2693" s="49"/>
      <c r="W2693" s="49"/>
      <c r="Z2693" s="49"/>
      <c r="AA2693" s="49"/>
      <c r="AB2693" s="49"/>
    </row>
    <row r="2694" spans="1:28" x14ac:dyDescent="0.25">
      <c r="A2694" t="s">
        <v>7847</v>
      </c>
      <c r="B2694" t="s">
        <v>1306</v>
      </c>
      <c r="C2694" t="s">
        <v>229</v>
      </c>
      <c r="D2694">
        <v>2</v>
      </c>
      <c r="E2694">
        <v>20</v>
      </c>
      <c r="F2694">
        <v>10</v>
      </c>
      <c r="I2694" s="49"/>
      <c r="J2694">
        <v>3</v>
      </c>
      <c r="K2694">
        <v>1</v>
      </c>
      <c r="L2694">
        <v>3</v>
      </c>
      <c r="M2694" s="49" t="s">
        <v>622</v>
      </c>
      <c r="N2694" s="49"/>
      <c r="O2694" s="49" t="s">
        <v>7845</v>
      </c>
      <c r="P2694">
        <v>8</v>
      </c>
      <c r="Q2694" t="s">
        <v>1310</v>
      </c>
      <c r="S2694" s="49"/>
      <c r="T2694" s="49"/>
      <c r="U2694" s="49"/>
      <c r="W2694" s="49"/>
      <c r="Z2694" s="49"/>
      <c r="AA2694" s="49"/>
      <c r="AB2694" s="49"/>
    </row>
    <row r="2695" spans="1:28" x14ac:dyDescent="0.25">
      <c r="A2695" t="s">
        <v>7848</v>
      </c>
      <c r="B2695" t="s">
        <v>1311</v>
      </c>
      <c r="C2695" t="s">
        <v>363</v>
      </c>
      <c r="D2695">
        <v>1</v>
      </c>
      <c r="G2695">
        <v>300</v>
      </c>
      <c r="H2695">
        <v>0.56999999999999995</v>
      </c>
      <c r="I2695" s="49" t="s">
        <v>3957</v>
      </c>
      <c r="M2695" s="49"/>
      <c r="N2695" s="49"/>
      <c r="O2695" s="49" t="s">
        <v>7642</v>
      </c>
      <c r="P2695">
        <v>8</v>
      </c>
      <c r="Q2695" t="s">
        <v>1313</v>
      </c>
      <c r="S2695" s="49"/>
      <c r="T2695" s="49"/>
      <c r="U2695" s="49"/>
      <c r="W2695" s="49"/>
      <c r="Z2695" s="49"/>
      <c r="AA2695" s="49"/>
      <c r="AB2695" s="49"/>
    </row>
    <row r="2696" spans="1:28" x14ac:dyDescent="0.25">
      <c r="A2696" t="s">
        <v>7849</v>
      </c>
      <c r="B2696" t="s">
        <v>1311</v>
      </c>
      <c r="C2696" t="s">
        <v>394</v>
      </c>
      <c r="D2696">
        <v>1</v>
      </c>
      <c r="E2696">
        <v>0</v>
      </c>
      <c r="F2696">
        <v>15</v>
      </c>
      <c r="I2696" s="49"/>
      <c r="M2696" s="49"/>
      <c r="N2696" s="49" t="s">
        <v>7850</v>
      </c>
      <c r="O2696" s="49"/>
      <c r="P2696">
        <v>8</v>
      </c>
      <c r="Q2696" t="s">
        <v>7851</v>
      </c>
      <c r="S2696" s="49"/>
      <c r="T2696" s="49"/>
      <c r="U2696" s="49"/>
      <c r="W2696" s="49"/>
      <c r="Z2696" s="49"/>
      <c r="AA2696" s="49"/>
      <c r="AB2696" s="49"/>
    </row>
    <row r="2697" spans="1:28" x14ac:dyDescent="0.25">
      <c r="A2697" t="s">
        <v>7852</v>
      </c>
      <c r="B2697" t="s">
        <v>1311</v>
      </c>
      <c r="C2697" t="s">
        <v>398</v>
      </c>
      <c r="D2697">
        <v>1</v>
      </c>
      <c r="E2697">
        <v>0</v>
      </c>
      <c r="F2697">
        <v>12</v>
      </c>
      <c r="I2697" s="49"/>
      <c r="M2697" s="49"/>
      <c r="N2697" s="49" t="s">
        <v>7850</v>
      </c>
      <c r="O2697" s="49"/>
      <c r="P2697">
        <v>8</v>
      </c>
      <c r="Q2697" t="s">
        <v>7853</v>
      </c>
      <c r="S2697" s="49"/>
      <c r="T2697" s="49"/>
      <c r="U2697" s="49"/>
      <c r="W2697" s="49"/>
      <c r="Z2697" s="49"/>
      <c r="AA2697" s="49"/>
      <c r="AB2697" s="49"/>
    </row>
    <row r="2698" spans="1:28" x14ac:dyDescent="0.25">
      <c r="A2698" t="s">
        <v>7854</v>
      </c>
      <c r="B2698" t="s">
        <v>1311</v>
      </c>
      <c r="C2698" t="s">
        <v>403</v>
      </c>
      <c r="D2698">
        <v>1</v>
      </c>
      <c r="E2698">
        <v>0</v>
      </c>
      <c r="F2698">
        <v>8</v>
      </c>
      <c r="I2698" s="49"/>
      <c r="M2698" s="49"/>
      <c r="N2698" s="49" t="s">
        <v>7850</v>
      </c>
      <c r="O2698" s="49"/>
      <c r="P2698">
        <v>8</v>
      </c>
      <c r="Q2698" t="s">
        <v>7855</v>
      </c>
      <c r="S2698" s="49"/>
      <c r="T2698" s="49"/>
      <c r="U2698" s="49"/>
      <c r="W2698" s="49"/>
      <c r="Z2698" s="49"/>
      <c r="AA2698" s="49"/>
      <c r="AB2698" s="49"/>
    </row>
    <row r="2699" spans="1:28" x14ac:dyDescent="0.25">
      <c r="A2699" t="s">
        <v>7856</v>
      </c>
      <c r="B2699" t="s">
        <v>1311</v>
      </c>
      <c r="C2699" t="s">
        <v>407</v>
      </c>
      <c r="D2699">
        <v>1</v>
      </c>
      <c r="E2699">
        <v>0</v>
      </c>
      <c r="F2699">
        <v>10</v>
      </c>
      <c r="I2699" s="49"/>
      <c r="M2699" s="49"/>
      <c r="N2699" s="49" t="s">
        <v>7850</v>
      </c>
      <c r="O2699" s="49"/>
      <c r="P2699">
        <v>8</v>
      </c>
      <c r="Q2699" t="s">
        <v>7857</v>
      </c>
      <c r="S2699" s="49"/>
      <c r="T2699" s="49"/>
      <c r="U2699" s="49"/>
      <c r="W2699" s="49"/>
      <c r="Z2699" s="49"/>
      <c r="AA2699" s="49"/>
      <c r="AB2699" s="49"/>
    </row>
    <row r="2700" spans="1:28" x14ac:dyDescent="0.25">
      <c r="A2700" t="s">
        <v>7858</v>
      </c>
      <c r="B2700" t="s">
        <v>1311</v>
      </c>
      <c r="C2700" t="s">
        <v>394</v>
      </c>
      <c r="D2700">
        <v>2</v>
      </c>
      <c r="E2700">
        <v>0</v>
      </c>
      <c r="F2700">
        <v>15</v>
      </c>
      <c r="I2700" s="49"/>
      <c r="M2700" s="49"/>
      <c r="N2700" s="49" t="s">
        <v>7859</v>
      </c>
      <c r="O2700" s="49"/>
      <c r="P2700">
        <v>8</v>
      </c>
      <c r="Q2700" t="s">
        <v>7860</v>
      </c>
      <c r="S2700" s="49"/>
      <c r="T2700" s="49"/>
      <c r="U2700" s="49"/>
      <c r="W2700" s="49"/>
      <c r="Z2700" s="49"/>
      <c r="AA2700" s="49"/>
      <c r="AB2700" s="49"/>
    </row>
    <row r="2701" spans="1:28" x14ac:dyDescent="0.25">
      <c r="A2701" t="s">
        <v>7861</v>
      </c>
      <c r="B2701" t="s">
        <v>1311</v>
      </c>
      <c r="C2701" t="s">
        <v>398</v>
      </c>
      <c r="D2701">
        <v>2</v>
      </c>
      <c r="E2701">
        <v>0</v>
      </c>
      <c r="F2701">
        <v>12</v>
      </c>
      <c r="I2701" s="49"/>
      <c r="M2701" s="49"/>
      <c r="N2701" s="49" t="s">
        <v>7859</v>
      </c>
      <c r="O2701" s="49"/>
      <c r="P2701">
        <v>8</v>
      </c>
      <c r="Q2701" t="s">
        <v>7862</v>
      </c>
      <c r="S2701" s="49"/>
      <c r="T2701" s="49"/>
      <c r="U2701" s="49"/>
      <c r="W2701" s="49"/>
      <c r="Z2701" s="49"/>
      <c r="AA2701" s="49"/>
      <c r="AB2701" s="49"/>
    </row>
    <row r="2702" spans="1:28" x14ac:dyDescent="0.25">
      <c r="A2702" t="s">
        <v>7863</v>
      </c>
      <c r="B2702" t="s">
        <v>1311</v>
      </c>
      <c r="C2702" t="s">
        <v>403</v>
      </c>
      <c r="D2702">
        <v>2</v>
      </c>
      <c r="E2702">
        <v>0</v>
      </c>
      <c r="F2702">
        <v>8</v>
      </c>
      <c r="I2702" s="49"/>
      <c r="M2702" s="49"/>
      <c r="N2702" s="49" t="s">
        <v>7859</v>
      </c>
      <c r="O2702" s="49"/>
      <c r="P2702">
        <v>8</v>
      </c>
      <c r="Q2702" t="s">
        <v>7864</v>
      </c>
      <c r="S2702" s="49"/>
      <c r="T2702" s="49"/>
      <c r="U2702" s="49"/>
      <c r="W2702" s="49"/>
      <c r="Z2702" s="49"/>
      <c r="AA2702" s="49"/>
      <c r="AB2702" s="49"/>
    </row>
    <row r="2703" spans="1:28" x14ac:dyDescent="0.25">
      <c r="A2703" t="s">
        <v>7865</v>
      </c>
      <c r="B2703" t="s">
        <v>1311</v>
      </c>
      <c r="C2703" t="s">
        <v>407</v>
      </c>
      <c r="D2703">
        <v>2</v>
      </c>
      <c r="E2703">
        <v>0</v>
      </c>
      <c r="F2703">
        <v>10</v>
      </c>
      <c r="I2703" s="49"/>
      <c r="M2703" s="49"/>
      <c r="N2703" s="49" t="s">
        <v>7859</v>
      </c>
      <c r="O2703" s="49"/>
      <c r="P2703">
        <v>8</v>
      </c>
      <c r="Q2703" t="s">
        <v>7866</v>
      </c>
      <c r="S2703" s="49"/>
      <c r="T2703" s="49"/>
      <c r="U2703" s="49"/>
      <c r="W2703" s="49"/>
      <c r="Z2703" s="49"/>
      <c r="AA2703" s="49"/>
      <c r="AB2703" s="49"/>
    </row>
    <row r="2704" spans="1:28" x14ac:dyDescent="0.25">
      <c r="A2704" t="s">
        <v>7867</v>
      </c>
      <c r="B2704" t="s">
        <v>1311</v>
      </c>
      <c r="C2704" t="s">
        <v>334</v>
      </c>
      <c r="D2704">
        <v>1</v>
      </c>
      <c r="E2704">
        <v>0</v>
      </c>
      <c r="G2704">
        <v>30</v>
      </c>
      <c r="I2704" s="49"/>
      <c r="M2704" s="49"/>
      <c r="N2704" s="49"/>
      <c r="O2704" s="49"/>
      <c r="P2704">
        <v>8</v>
      </c>
      <c r="Q2704" t="s">
        <v>7868</v>
      </c>
      <c r="S2704" s="49"/>
      <c r="T2704" s="49"/>
      <c r="U2704" s="49"/>
      <c r="W2704" s="49"/>
      <c r="Z2704" s="49"/>
      <c r="AA2704" s="49"/>
      <c r="AB2704" s="49"/>
    </row>
    <row r="2705" spans="1:28" x14ac:dyDescent="0.25">
      <c r="A2705" t="s">
        <v>7869</v>
      </c>
      <c r="B2705" t="s">
        <v>1311</v>
      </c>
      <c r="C2705" t="s">
        <v>1</v>
      </c>
      <c r="D2705">
        <v>1</v>
      </c>
      <c r="E2705">
        <v>150</v>
      </c>
      <c r="G2705">
        <v>75</v>
      </c>
      <c r="I2705" s="49"/>
      <c r="M2705" s="49"/>
      <c r="N2705" s="49"/>
      <c r="O2705" s="49" t="s">
        <v>6869</v>
      </c>
      <c r="P2705">
        <v>8</v>
      </c>
      <c r="Q2705" t="s">
        <v>7870</v>
      </c>
      <c r="S2705" s="49"/>
      <c r="T2705" s="49"/>
      <c r="U2705" s="49"/>
      <c r="W2705" s="49"/>
      <c r="Z2705" s="49"/>
      <c r="AA2705" s="49"/>
      <c r="AB2705" s="49"/>
    </row>
    <row r="2706" spans="1:28" x14ac:dyDescent="0.25">
      <c r="A2706" t="s">
        <v>7871</v>
      </c>
      <c r="B2706" t="s">
        <v>1311</v>
      </c>
      <c r="C2706" t="s">
        <v>1</v>
      </c>
      <c r="D2706">
        <v>2</v>
      </c>
      <c r="E2706">
        <v>150</v>
      </c>
      <c r="G2706">
        <v>60</v>
      </c>
      <c r="I2706" s="49"/>
      <c r="M2706" s="49"/>
      <c r="N2706" s="49"/>
      <c r="O2706" s="49" t="s">
        <v>6869</v>
      </c>
      <c r="P2706">
        <v>8</v>
      </c>
      <c r="Q2706" t="s">
        <v>7872</v>
      </c>
      <c r="S2706" s="49"/>
      <c r="T2706" s="49"/>
      <c r="U2706" s="49"/>
      <c r="W2706" s="49"/>
      <c r="Z2706" s="49"/>
      <c r="AA2706" s="49"/>
      <c r="AB2706" s="49"/>
    </row>
    <row r="2707" spans="1:28" x14ac:dyDescent="0.25">
      <c r="A2707" t="s">
        <v>7873</v>
      </c>
      <c r="B2707" t="s">
        <v>1311</v>
      </c>
      <c r="C2707" t="s">
        <v>1</v>
      </c>
      <c r="D2707">
        <v>3</v>
      </c>
      <c r="E2707">
        <v>150</v>
      </c>
      <c r="G2707">
        <v>60</v>
      </c>
      <c r="I2707" s="49"/>
      <c r="M2707" s="49"/>
      <c r="N2707" s="49"/>
      <c r="O2707" s="49" t="s">
        <v>7874</v>
      </c>
      <c r="P2707">
        <v>8</v>
      </c>
      <c r="Q2707" t="s">
        <v>7875</v>
      </c>
      <c r="S2707" s="49"/>
      <c r="T2707" s="49"/>
      <c r="U2707" s="49"/>
      <c r="W2707" s="49"/>
      <c r="Z2707" s="49"/>
      <c r="AA2707" s="49"/>
      <c r="AB2707" s="49"/>
    </row>
    <row r="2708" spans="1:28" x14ac:dyDescent="0.25">
      <c r="A2708" t="s">
        <v>7876</v>
      </c>
      <c r="B2708" t="s">
        <v>1311</v>
      </c>
      <c r="C2708" t="s">
        <v>1</v>
      </c>
      <c r="D2708">
        <v>4</v>
      </c>
      <c r="E2708">
        <v>150</v>
      </c>
      <c r="G2708">
        <v>51</v>
      </c>
      <c r="I2708" s="49"/>
      <c r="M2708" s="49"/>
      <c r="N2708" s="49"/>
      <c r="O2708" s="49" t="s">
        <v>7874</v>
      </c>
      <c r="P2708">
        <v>8</v>
      </c>
      <c r="Q2708" t="s">
        <v>7877</v>
      </c>
      <c r="S2708" s="49"/>
      <c r="T2708" s="49"/>
      <c r="U2708" s="49"/>
      <c r="W2708" s="49"/>
      <c r="Z2708" s="49"/>
      <c r="AA2708" s="49"/>
      <c r="AB2708" s="49"/>
    </row>
    <row r="2709" spans="1:28" x14ac:dyDescent="0.25">
      <c r="A2709" t="s">
        <v>7878</v>
      </c>
      <c r="B2709" t="s">
        <v>1311</v>
      </c>
      <c r="C2709" t="s">
        <v>32</v>
      </c>
      <c r="D2709">
        <v>1</v>
      </c>
      <c r="E2709">
        <v>190</v>
      </c>
      <c r="F2709">
        <v>10</v>
      </c>
      <c r="I2709" s="49"/>
      <c r="J2709">
        <v>2</v>
      </c>
      <c r="K2709">
        <v>1</v>
      </c>
      <c r="L2709">
        <v>3</v>
      </c>
      <c r="M2709" s="49" t="s">
        <v>1745</v>
      </c>
      <c r="N2709" s="49"/>
      <c r="O2709" s="49" t="s">
        <v>7879</v>
      </c>
      <c r="P2709">
        <v>8</v>
      </c>
      <c r="Q2709" t="s">
        <v>7880</v>
      </c>
      <c r="S2709" s="49"/>
      <c r="T2709" s="49"/>
      <c r="U2709" s="49"/>
      <c r="W2709" s="49"/>
      <c r="Z2709" s="49"/>
      <c r="AA2709" s="49"/>
      <c r="AB2709" s="49"/>
    </row>
    <row r="2710" spans="1:28" x14ac:dyDescent="0.25">
      <c r="A2710" t="s">
        <v>7881</v>
      </c>
      <c r="B2710" t="s">
        <v>1311</v>
      </c>
      <c r="C2710" t="s">
        <v>32</v>
      </c>
      <c r="D2710">
        <v>2</v>
      </c>
      <c r="E2710">
        <v>195</v>
      </c>
      <c r="F2710">
        <v>10</v>
      </c>
      <c r="I2710" s="49"/>
      <c r="J2710">
        <v>2</v>
      </c>
      <c r="K2710">
        <v>1</v>
      </c>
      <c r="L2710">
        <v>3</v>
      </c>
      <c r="M2710" s="49" t="s">
        <v>1745</v>
      </c>
      <c r="N2710" s="49"/>
      <c r="O2710" s="49" t="s">
        <v>7879</v>
      </c>
      <c r="P2710">
        <v>8</v>
      </c>
      <c r="Q2710" t="s">
        <v>7882</v>
      </c>
      <c r="S2710" s="49"/>
      <c r="T2710" s="49"/>
      <c r="U2710" s="49"/>
      <c r="W2710" s="49"/>
      <c r="Z2710" s="49"/>
      <c r="AA2710" s="49"/>
      <c r="AB2710" s="49"/>
    </row>
    <row r="2711" spans="1:28" x14ac:dyDescent="0.25">
      <c r="A2711" t="s">
        <v>7883</v>
      </c>
      <c r="B2711" t="s">
        <v>1311</v>
      </c>
      <c r="C2711" t="s">
        <v>32</v>
      </c>
      <c r="D2711">
        <v>3</v>
      </c>
      <c r="E2711">
        <v>200</v>
      </c>
      <c r="F2711">
        <v>8</v>
      </c>
      <c r="I2711" s="49"/>
      <c r="J2711">
        <v>2</v>
      </c>
      <c r="K2711">
        <v>1</v>
      </c>
      <c r="L2711">
        <v>3</v>
      </c>
      <c r="M2711" s="49" t="s">
        <v>1745</v>
      </c>
      <c r="N2711" s="49"/>
      <c r="O2711" s="49" t="s">
        <v>7879</v>
      </c>
      <c r="P2711">
        <v>8</v>
      </c>
      <c r="Q2711" t="s">
        <v>7884</v>
      </c>
      <c r="S2711" s="49"/>
      <c r="T2711" s="49"/>
      <c r="U2711" s="49"/>
      <c r="W2711" s="49"/>
      <c r="Z2711" s="49"/>
      <c r="AA2711" s="49"/>
      <c r="AB2711" s="49"/>
    </row>
    <row r="2712" spans="1:28" x14ac:dyDescent="0.25">
      <c r="A2712" t="s">
        <v>7885</v>
      </c>
      <c r="B2712" t="s">
        <v>1311</v>
      </c>
      <c r="C2712" t="s">
        <v>32</v>
      </c>
      <c r="D2712">
        <v>4</v>
      </c>
      <c r="E2712">
        <v>205</v>
      </c>
      <c r="F2712">
        <v>8</v>
      </c>
      <c r="I2712" s="49"/>
      <c r="J2712">
        <v>2</v>
      </c>
      <c r="K2712">
        <v>1</v>
      </c>
      <c r="L2712">
        <v>3</v>
      </c>
      <c r="M2712" s="49" t="s">
        <v>1745</v>
      </c>
      <c r="N2712" s="49"/>
      <c r="O2712" s="49" t="s">
        <v>7879</v>
      </c>
      <c r="P2712">
        <v>8</v>
      </c>
      <c r="Q2712" t="s">
        <v>7886</v>
      </c>
      <c r="S2712" s="49"/>
      <c r="T2712" s="49"/>
      <c r="U2712" s="49"/>
      <c r="W2712" s="49"/>
      <c r="Z2712" s="49"/>
      <c r="AA2712" s="49"/>
      <c r="AB2712" s="49"/>
    </row>
    <row r="2713" spans="1:28" x14ac:dyDescent="0.25">
      <c r="A2713" t="s">
        <v>7887</v>
      </c>
      <c r="B2713" t="s">
        <v>1311</v>
      </c>
      <c r="C2713" t="s">
        <v>45</v>
      </c>
      <c r="D2713">
        <v>1</v>
      </c>
      <c r="E2713">
        <v>70</v>
      </c>
      <c r="F2713">
        <v>12</v>
      </c>
      <c r="I2713" s="49"/>
      <c r="J2713">
        <v>2</v>
      </c>
      <c r="K2713">
        <v>1</v>
      </c>
      <c r="L2713">
        <v>3</v>
      </c>
      <c r="M2713" s="49" t="s">
        <v>1745</v>
      </c>
      <c r="N2713" s="49"/>
      <c r="O2713" s="49" t="s">
        <v>7888</v>
      </c>
      <c r="P2713">
        <v>8</v>
      </c>
      <c r="Q2713" t="s">
        <v>7889</v>
      </c>
      <c r="S2713" s="49"/>
      <c r="T2713" s="49"/>
      <c r="U2713" s="49"/>
      <c r="W2713" s="49"/>
      <c r="Z2713" s="49"/>
      <c r="AA2713" s="49"/>
      <c r="AB2713" s="49"/>
    </row>
    <row r="2714" spans="1:28" x14ac:dyDescent="0.25">
      <c r="A2714" t="s">
        <v>7890</v>
      </c>
      <c r="B2714" t="s">
        <v>1311</v>
      </c>
      <c r="C2714" t="s">
        <v>45</v>
      </c>
      <c r="D2714">
        <v>2</v>
      </c>
      <c r="E2714">
        <v>70</v>
      </c>
      <c r="F2714">
        <v>12</v>
      </c>
      <c r="I2714" s="49"/>
      <c r="J2714">
        <v>2</v>
      </c>
      <c r="K2714">
        <v>1</v>
      </c>
      <c r="L2714">
        <v>3</v>
      </c>
      <c r="M2714" s="49" t="s">
        <v>1745</v>
      </c>
      <c r="N2714" s="49"/>
      <c r="O2714" s="49" t="s">
        <v>7888</v>
      </c>
      <c r="P2714">
        <v>8</v>
      </c>
      <c r="Q2714" t="s">
        <v>7891</v>
      </c>
      <c r="S2714" s="49"/>
      <c r="T2714" s="49"/>
      <c r="U2714" s="49"/>
      <c r="W2714" s="49"/>
      <c r="Z2714" s="49"/>
      <c r="AA2714" s="49"/>
      <c r="AB2714" s="49"/>
    </row>
    <row r="2715" spans="1:28" x14ac:dyDescent="0.25">
      <c r="A2715" t="s">
        <v>7892</v>
      </c>
      <c r="B2715" t="s">
        <v>1311</v>
      </c>
      <c r="C2715" t="s">
        <v>45</v>
      </c>
      <c r="D2715">
        <v>3</v>
      </c>
      <c r="E2715">
        <v>70</v>
      </c>
      <c r="F2715">
        <v>11</v>
      </c>
      <c r="I2715" s="49"/>
      <c r="J2715">
        <v>2</v>
      </c>
      <c r="K2715">
        <v>1</v>
      </c>
      <c r="L2715">
        <v>3</v>
      </c>
      <c r="M2715" s="49" t="s">
        <v>1745</v>
      </c>
      <c r="N2715" s="49"/>
      <c r="O2715" s="49" t="s">
        <v>7888</v>
      </c>
      <c r="P2715">
        <v>8</v>
      </c>
      <c r="Q2715" t="s">
        <v>7893</v>
      </c>
      <c r="S2715" s="49"/>
      <c r="T2715" s="49"/>
      <c r="U2715" s="49"/>
      <c r="W2715" s="49"/>
      <c r="Z2715" s="49"/>
      <c r="AA2715" s="49"/>
      <c r="AB2715" s="49"/>
    </row>
    <row r="2716" spans="1:28" x14ac:dyDescent="0.25">
      <c r="A2716" t="s">
        <v>7894</v>
      </c>
      <c r="B2716" t="s">
        <v>1311</v>
      </c>
      <c r="C2716" t="s">
        <v>59</v>
      </c>
      <c r="D2716">
        <v>1</v>
      </c>
      <c r="E2716">
        <v>40</v>
      </c>
      <c r="F2716">
        <v>12</v>
      </c>
      <c r="I2716" s="49"/>
      <c r="J2716">
        <v>2</v>
      </c>
      <c r="K2716">
        <v>1</v>
      </c>
      <c r="L2716">
        <v>3</v>
      </c>
      <c r="M2716" s="49" t="s">
        <v>2289</v>
      </c>
      <c r="N2716" s="49"/>
      <c r="O2716" s="49" t="s">
        <v>7895</v>
      </c>
      <c r="P2716">
        <v>8</v>
      </c>
      <c r="Q2716" t="s">
        <v>7896</v>
      </c>
      <c r="S2716" s="49"/>
      <c r="T2716" s="49"/>
      <c r="U2716" s="49"/>
      <c r="W2716" s="49"/>
      <c r="Z2716" s="49"/>
      <c r="AA2716" s="49"/>
      <c r="AB2716" s="49"/>
    </row>
    <row r="2717" spans="1:28" x14ac:dyDescent="0.25">
      <c r="A2717" t="s">
        <v>7897</v>
      </c>
      <c r="B2717" t="s">
        <v>1311</v>
      </c>
      <c r="C2717" t="s">
        <v>59</v>
      </c>
      <c r="D2717">
        <v>2</v>
      </c>
      <c r="E2717">
        <v>42.5</v>
      </c>
      <c r="F2717">
        <v>12</v>
      </c>
      <c r="I2717" s="49"/>
      <c r="J2717">
        <v>2</v>
      </c>
      <c r="K2717">
        <v>1</v>
      </c>
      <c r="L2717">
        <v>3</v>
      </c>
      <c r="M2717" s="49" t="s">
        <v>2289</v>
      </c>
      <c r="N2717" s="49"/>
      <c r="O2717" s="49" t="s">
        <v>7895</v>
      </c>
      <c r="P2717">
        <v>8</v>
      </c>
      <c r="Q2717" t="s">
        <v>7898</v>
      </c>
      <c r="S2717" s="49"/>
      <c r="T2717" s="49"/>
      <c r="U2717" s="49"/>
      <c r="W2717" s="49"/>
      <c r="Z2717" s="49"/>
      <c r="AA2717" s="49"/>
      <c r="AB2717" s="49"/>
    </row>
    <row r="2718" spans="1:28" x14ac:dyDescent="0.25">
      <c r="A2718" t="s">
        <v>7899</v>
      </c>
      <c r="B2718" t="s">
        <v>1311</v>
      </c>
      <c r="C2718" t="s">
        <v>59</v>
      </c>
      <c r="D2718">
        <v>3</v>
      </c>
      <c r="E2718">
        <v>45</v>
      </c>
      <c r="F2718">
        <v>12</v>
      </c>
      <c r="I2718" s="49"/>
      <c r="J2718">
        <v>2</v>
      </c>
      <c r="K2718">
        <v>1</v>
      </c>
      <c r="L2718">
        <v>3</v>
      </c>
      <c r="M2718" s="49" t="s">
        <v>2289</v>
      </c>
      <c r="N2718" s="49"/>
      <c r="O2718" s="49" t="s">
        <v>7895</v>
      </c>
      <c r="P2718">
        <v>8</v>
      </c>
      <c r="Q2718" t="s">
        <v>7900</v>
      </c>
      <c r="S2718" s="49"/>
      <c r="T2718" s="49"/>
      <c r="U2718" s="49"/>
      <c r="W2718" s="49"/>
      <c r="Z2718" s="49"/>
      <c r="AA2718" s="49"/>
      <c r="AB2718" s="49"/>
    </row>
    <row r="2719" spans="1:28" x14ac:dyDescent="0.25">
      <c r="A2719" t="s">
        <v>7901</v>
      </c>
      <c r="B2719" t="s">
        <v>1311</v>
      </c>
      <c r="C2719" t="s">
        <v>8734</v>
      </c>
      <c r="D2719">
        <v>1</v>
      </c>
      <c r="E2719">
        <v>30</v>
      </c>
      <c r="F2719">
        <v>10</v>
      </c>
      <c r="I2719" s="49"/>
      <c r="J2719">
        <v>2</v>
      </c>
      <c r="K2719">
        <v>1</v>
      </c>
      <c r="L2719">
        <v>3</v>
      </c>
      <c r="M2719" s="49" t="s">
        <v>1745</v>
      </c>
      <c r="N2719" s="49"/>
      <c r="O2719" s="49" t="s">
        <v>7902</v>
      </c>
      <c r="P2719">
        <v>8</v>
      </c>
      <c r="Q2719" t="s">
        <v>7903</v>
      </c>
      <c r="S2719" s="49"/>
      <c r="T2719" s="49"/>
      <c r="U2719" s="49"/>
      <c r="W2719" s="49"/>
      <c r="Z2719" s="49"/>
      <c r="AA2719" s="49"/>
      <c r="AB2719" s="49"/>
    </row>
    <row r="2720" spans="1:28" x14ac:dyDescent="0.25">
      <c r="A2720" t="s">
        <v>7904</v>
      </c>
      <c r="B2720" t="s">
        <v>1311</v>
      </c>
      <c r="C2720" t="s">
        <v>8734</v>
      </c>
      <c r="D2720">
        <v>2</v>
      </c>
      <c r="E2720">
        <v>30</v>
      </c>
      <c r="F2720">
        <v>8.5</v>
      </c>
      <c r="I2720" s="49"/>
      <c r="J2720">
        <v>2</v>
      </c>
      <c r="K2720">
        <v>1</v>
      </c>
      <c r="L2720">
        <v>3</v>
      </c>
      <c r="M2720" s="49" t="s">
        <v>610</v>
      </c>
      <c r="N2720" s="49"/>
      <c r="O2720" s="49" t="s">
        <v>7905</v>
      </c>
      <c r="P2720">
        <v>8</v>
      </c>
      <c r="Q2720" t="s">
        <v>7906</v>
      </c>
      <c r="S2720" s="49"/>
      <c r="T2720" s="49"/>
      <c r="U2720" s="49"/>
      <c r="W2720" s="49"/>
      <c r="Z2720" s="49"/>
      <c r="AA2720" s="49"/>
      <c r="AB2720" s="49"/>
    </row>
    <row r="2721" spans="1:28" x14ac:dyDescent="0.25">
      <c r="A2721" t="s">
        <v>7907</v>
      </c>
      <c r="B2721" t="s">
        <v>1311</v>
      </c>
      <c r="C2721" t="s">
        <v>8734</v>
      </c>
      <c r="D2721">
        <v>3</v>
      </c>
      <c r="E2721">
        <v>30</v>
      </c>
      <c r="F2721">
        <v>8</v>
      </c>
      <c r="I2721" s="49"/>
      <c r="J2721">
        <v>2</v>
      </c>
      <c r="K2721">
        <v>1</v>
      </c>
      <c r="L2721">
        <v>3</v>
      </c>
      <c r="M2721" s="49" t="s">
        <v>610</v>
      </c>
      <c r="N2721" s="49"/>
      <c r="O2721" s="49" t="s">
        <v>7905</v>
      </c>
      <c r="P2721">
        <v>8</v>
      </c>
      <c r="Q2721" t="s">
        <v>7908</v>
      </c>
      <c r="S2721" s="49"/>
      <c r="T2721" s="49"/>
      <c r="U2721" s="49"/>
      <c r="W2721" s="49"/>
      <c r="Z2721" s="49"/>
      <c r="AA2721" s="49"/>
      <c r="AB2721" s="49"/>
    </row>
    <row r="2722" spans="1:28" x14ac:dyDescent="0.25">
      <c r="A2722" t="s">
        <v>7909</v>
      </c>
      <c r="B2722" t="s">
        <v>1311</v>
      </c>
      <c r="C2722" t="s">
        <v>73</v>
      </c>
      <c r="D2722">
        <v>1</v>
      </c>
      <c r="E2722">
        <v>30</v>
      </c>
      <c r="F2722">
        <v>15</v>
      </c>
      <c r="I2722" s="49"/>
      <c r="J2722">
        <v>2</v>
      </c>
      <c r="K2722">
        <v>1</v>
      </c>
      <c r="L2722">
        <v>3</v>
      </c>
      <c r="M2722" s="49" t="s">
        <v>2289</v>
      </c>
      <c r="N2722" s="49"/>
      <c r="O2722" s="49" t="s">
        <v>7910</v>
      </c>
      <c r="P2722">
        <v>8</v>
      </c>
      <c r="Q2722" t="s">
        <v>7911</v>
      </c>
      <c r="S2722" s="49"/>
      <c r="T2722" s="49"/>
      <c r="U2722" s="49"/>
      <c r="W2722" s="49"/>
      <c r="Z2722" s="49"/>
      <c r="AA2722" s="49"/>
      <c r="AB2722" s="49"/>
    </row>
    <row r="2723" spans="1:28" x14ac:dyDescent="0.25">
      <c r="A2723" t="s">
        <v>7912</v>
      </c>
      <c r="B2723" t="s">
        <v>1311</v>
      </c>
      <c r="C2723" t="s">
        <v>73</v>
      </c>
      <c r="D2723">
        <v>2</v>
      </c>
      <c r="E2723">
        <v>35</v>
      </c>
      <c r="F2723">
        <v>15</v>
      </c>
      <c r="I2723" s="49"/>
      <c r="J2723">
        <v>2</v>
      </c>
      <c r="K2723">
        <v>1</v>
      </c>
      <c r="L2723">
        <v>3</v>
      </c>
      <c r="M2723" s="49" t="s">
        <v>2289</v>
      </c>
      <c r="N2723" s="49"/>
      <c r="O2723" s="49" t="s">
        <v>7910</v>
      </c>
      <c r="P2723">
        <v>8</v>
      </c>
      <c r="Q2723" t="s">
        <v>7913</v>
      </c>
      <c r="S2723" s="49"/>
      <c r="T2723" s="49"/>
      <c r="U2723" s="49"/>
      <c r="W2723" s="49"/>
      <c r="Z2723" s="49"/>
      <c r="AA2723" s="49"/>
      <c r="AB2723" s="49"/>
    </row>
    <row r="2724" spans="1:28" x14ac:dyDescent="0.25">
      <c r="A2724" t="s">
        <v>7914</v>
      </c>
      <c r="B2724" t="s">
        <v>1311</v>
      </c>
      <c r="C2724" t="s">
        <v>73</v>
      </c>
      <c r="D2724">
        <v>3</v>
      </c>
      <c r="E2724">
        <v>42.5</v>
      </c>
      <c r="F2724">
        <v>15</v>
      </c>
      <c r="I2724" s="49"/>
      <c r="J2724">
        <v>2</v>
      </c>
      <c r="K2724">
        <v>1</v>
      </c>
      <c r="L2724">
        <v>3</v>
      </c>
      <c r="M2724" s="49" t="s">
        <v>1745</v>
      </c>
      <c r="N2724" s="49"/>
      <c r="O2724" s="49" t="s">
        <v>7915</v>
      </c>
      <c r="P2724">
        <v>8</v>
      </c>
      <c r="Q2724" t="s">
        <v>1314</v>
      </c>
      <c r="S2724" s="49"/>
      <c r="T2724" s="49"/>
      <c r="U2724" s="49"/>
      <c r="W2724" s="49"/>
      <c r="Z2724" s="49"/>
      <c r="AA2724" s="49"/>
      <c r="AB2724" s="49"/>
    </row>
    <row r="2725" spans="1:28" x14ac:dyDescent="0.25">
      <c r="A2725" t="s">
        <v>7916</v>
      </c>
      <c r="B2725" t="s">
        <v>1315</v>
      </c>
      <c r="C2725" t="s">
        <v>363</v>
      </c>
      <c r="D2725">
        <v>1</v>
      </c>
      <c r="G2725">
        <v>300</v>
      </c>
      <c r="H2725">
        <v>0.56999999999999995</v>
      </c>
      <c r="I2725" s="49" t="s">
        <v>3957</v>
      </c>
      <c r="M2725" s="49"/>
      <c r="N2725" s="49"/>
      <c r="O2725" s="49" t="s">
        <v>6992</v>
      </c>
      <c r="P2725">
        <v>8</v>
      </c>
      <c r="Q2725" t="s">
        <v>1317</v>
      </c>
      <c r="S2725" s="49"/>
      <c r="T2725" s="49"/>
      <c r="U2725" s="49"/>
      <c r="W2725" s="49"/>
      <c r="Z2725" s="49"/>
      <c r="AA2725" s="49"/>
      <c r="AB2725" s="49"/>
    </row>
    <row r="2726" spans="1:28" x14ac:dyDescent="0.25">
      <c r="A2726" t="s">
        <v>7917</v>
      </c>
      <c r="B2726" t="s">
        <v>1315</v>
      </c>
      <c r="C2726" t="s">
        <v>394</v>
      </c>
      <c r="D2726">
        <v>1</v>
      </c>
      <c r="E2726">
        <v>0</v>
      </c>
      <c r="F2726">
        <v>15</v>
      </c>
      <c r="I2726" s="49"/>
      <c r="M2726" s="49"/>
      <c r="N2726" s="49" t="s">
        <v>7918</v>
      </c>
      <c r="O2726" s="49" t="s">
        <v>2818</v>
      </c>
      <c r="P2726">
        <v>8</v>
      </c>
      <c r="Q2726" t="s">
        <v>7919</v>
      </c>
      <c r="S2726" s="49"/>
      <c r="T2726" s="49"/>
      <c r="U2726" s="49"/>
      <c r="W2726" s="49"/>
      <c r="Z2726" s="49"/>
      <c r="AA2726" s="49"/>
      <c r="AB2726" s="49"/>
    </row>
    <row r="2727" spans="1:28" x14ac:dyDescent="0.25">
      <c r="A2727" t="s">
        <v>7920</v>
      </c>
      <c r="B2727" t="s">
        <v>1315</v>
      </c>
      <c r="C2727" t="s">
        <v>398</v>
      </c>
      <c r="D2727">
        <v>1</v>
      </c>
      <c r="E2727">
        <v>0</v>
      </c>
      <c r="F2727">
        <v>12</v>
      </c>
      <c r="I2727" s="49"/>
      <c r="M2727" s="49"/>
      <c r="N2727" s="49" t="s">
        <v>7918</v>
      </c>
      <c r="O2727" s="49" t="s">
        <v>2818</v>
      </c>
      <c r="P2727">
        <v>8</v>
      </c>
      <c r="Q2727" t="s">
        <v>7921</v>
      </c>
      <c r="S2727" s="49"/>
      <c r="T2727" s="49"/>
      <c r="U2727" s="49"/>
      <c r="W2727" s="49"/>
      <c r="Z2727" s="49"/>
      <c r="AA2727" s="49"/>
      <c r="AB2727" s="49"/>
    </row>
    <row r="2728" spans="1:28" x14ac:dyDescent="0.25">
      <c r="A2728" t="s">
        <v>7922</v>
      </c>
      <c r="B2728" t="s">
        <v>1315</v>
      </c>
      <c r="C2728" t="s">
        <v>403</v>
      </c>
      <c r="D2728">
        <v>1</v>
      </c>
      <c r="E2728">
        <v>0</v>
      </c>
      <c r="F2728">
        <v>8</v>
      </c>
      <c r="I2728" s="49"/>
      <c r="M2728" s="49"/>
      <c r="N2728" s="49" t="s">
        <v>7918</v>
      </c>
      <c r="O2728" s="49" t="s">
        <v>2818</v>
      </c>
      <c r="P2728">
        <v>8</v>
      </c>
      <c r="Q2728" t="s">
        <v>7923</v>
      </c>
      <c r="S2728" s="49"/>
      <c r="T2728" s="49"/>
      <c r="U2728" s="49"/>
      <c r="W2728" s="49"/>
      <c r="Z2728" s="49"/>
      <c r="AA2728" s="49"/>
      <c r="AB2728" s="49"/>
    </row>
    <row r="2729" spans="1:28" x14ac:dyDescent="0.25">
      <c r="A2729" t="s">
        <v>7924</v>
      </c>
      <c r="B2729" t="s">
        <v>1315</v>
      </c>
      <c r="C2729" t="s">
        <v>389</v>
      </c>
      <c r="D2729">
        <v>1</v>
      </c>
      <c r="E2729">
        <v>0</v>
      </c>
      <c r="F2729">
        <v>10</v>
      </c>
      <c r="I2729" s="49"/>
      <c r="M2729" s="49"/>
      <c r="N2729" s="49" t="s">
        <v>7918</v>
      </c>
      <c r="O2729" s="49"/>
      <c r="P2729">
        <v>8</v>
      </c>
      <c r="Q2729" t="s">
        <v>7925</v>
      </c>
      <c r="S2729" s="49"/>
      <c r="T2729" s="49"/>
      <c r="U2729" s="49"/>
      <c r="W2729" s="49"/>
      <c r="Z2729" s="49"/>
      <c r="AA2729" s="49"/>
      <c r="AB2729" s="49"/>
    </row>
    <row r="2730" spans="1:28" x14ac:dyDescent="0.25">
      <c r="A2730" t="s">
        <v>7926</v>
      </c>
      <c r="B2730" t="s">
        <v>1315</v>
      </c>
      <c r="C2730" t="s">
        <v>394</v>
      </c>
      <c r="D2730">
        <v>2</v>
      </c>
      <c r="E2730">
        <v>0</v>
      </c>
      <c r="F2730">
        <v>15</v>
      </c>
      <c r="I2730" s="49"/>
      <c r="M2730" s="49"/>
      <c r="N2730" s="49" t="s">
        <v>7927</v>
      </c>
      <c r="O2730" s="49" t="s">
        <v>2818</v>
      </c>
      <c r="P2730">
        <v>8</v>
      </c>
      <c r="Q2730" t="s">
        <v>7928</v>
      </c>
      <c r="S2730" s="49"/>
      <c r="T2730" s="49"/>
      <c r="U2730" s="49"/>
      <c r="W2730" s="49"/>
      <c r="Z2730" s="49"/>
      <c r="AA2730" s="49"/>
      <c r="AB2730" s="49"/>
    </row>
    <row r="2731" spans="1:28" x14ac:dyDescent="0.25">
      <c r="A2731" t="s">
        <v>7929</v>
      </c>
      <c r="B2731" t="s">
        <v>1315</v>
      </c>
      <c r="C2731" t="s">
        <v>398</v>
      </c>
      <c r="D2731">
        <v>2</v>
      </c>
      <c r="E2731">
        <v>0</v>
      </c>
      <c r="F2731">
        <v>12</v>
      </c>
      <c r="I2731" s="49"/>
      <c r="M2731" s="49"/>
      <c r="N2731" s="49" t="s">
        <v>7927</v>
      </c>
      <c r="O2731" s="49" t="s">
        <v>2818</v>
      </c>
      <c r="P2731">
        <v>8</v>
      </c>
      <c r="Q2731" t="s">
        <v>7930</v>
      </c>
      <c r="S2731" s="49"/>
      <c r="T2731" s="49"/>
      <c r="U2731" s="49"/>
      <c r="W2731" s="49"/>
      <c r="Z2731" s="49"/>
      <c r="AA2731" s="49"/>
      <c r="AB2731" s="49"/>
    </row>
    <row r="2732" spans="1:28" x14ac:dyDescent="0.25">
      <c r="A2732" t="s">
        <v>7931</v>
      </c>
      <c r="B2732" t="s">
        <v>1315</v>
      </c>
      <c r="C2732" t="s">
        <v>403</v>
      </c>
      <c r="D2732">
        <v>2</v>
      </c>
      <c r="E2732">
        <v>0</v>
      </c>
      <c r="F2732">
        <v>8</v>
      </c>
      <c r="I2732" s="49"/>
      <c r="M2732" s="49"/>
      <c r="N2732" s="49" t="s">
        <v>7927</v>
      </c>
      <c r="O2732" s="49" t="s">
        <v>2818</v>
      </c>
      <c r="P2732">
        <v>8</v>
      </c>
      <c r="Q2732" t="s">
        <v>7932</v>
      </c>
      <c r="S2732" s="49"/>
      <c r="T2732" s="49"/>
      <c r="U2732" s="49"/>
      <c r="W2732" s="49"/>
      <c r="Z2732" s="49"/>
      <c r="AA2732" s="49"/>
      <c r="AB2732" s="49"/>
    </row>
    <row r="2733" spans="1:28" x14ac:dyDescent="0.25">
      <c r="A2733" t="s">
        <v>7933</v>
      </c>
      <c r="B2733" t="s">
        <v>1315</v>
      </c>
      <c r="C2733" t="s">
        <v>389</v>
      </c>
      <c r="D2733">
        <v>2</v>
      </c>
      <c r="E2733">
        <v>0</v>
      </c>
      <c r="F2733">
        <v>10</v>
      </c>
      <c r="I2733" s="49"/>
      <c r="M2733" s="49"/>
      <c r="N2733" s="49" t="s">
        <v>7927</v>
      </c>
      <c r="O2733" s="49"/>
      <c r="P2733">
        <v>8</v>
      </c>
      <c r="Q2733" t="s">
        <v>7934</v>
      </c>
      <c r="S2733" s="49"/>
      <c r="T2733" s="49"/>
      <c r="U2733" s="49"/>
      <c r="W2733" s="49"/>
      <c r="Z2733" s="49"/>
      <c r="AA2733" s="49"/>
      <c r="AB2733" s="49"/>
    </row>
    <row r="2734" spans="1:28" x14ac:dyDescent="0.25">
      <c r="A2734" t="s">
        <v>7935</v>
      </c>
      <c r="B2734" t="s">
        <v>1315</v>
      </c>
      <c r="C2734" t="s">
        <v>177</v>
      </c>
      <c r="D2734">
        <v>1</v>
      </c>
      <c r="E2734">
        <v>20</v>
      </c>
      <c r="F2734">
        <v>10</v>
      </c>
      <c r="I2734" s="49"/>
      <c r="M2734" s="49"/>
      <c r="N2734" s="49"/>
      <c r="O2734" s="49" t="s">
        <v>272</v>
      </c>
      <c r="P2734">
        <v>8</v>
      </c>
      <c r="Q2734" t="s">
        <v>7936</v>
      </c>
      <c r="S2734" s="49"/>
      <c r="T2734" s="49"/>
      <c r="U2734" s="49"/>
      <c r="W2734" s="49"/>
      <c r="Z2734" s="49"/>
      <c r="AA2734" s="49"/>
      <c r="AB2734" s="49"/>
    </row>
    <row r="2735" spans="1:28" x14ac:dyDescent="0.25">
      <c r="A2735" t="s">
        <v>7937</v>
      </c>
      <c r="B2735" t="s">
        <v>1315</v>
      </c>
      <c r="C2735" t="s">
        <v>147</v>
      </c>
      <c r="D2735">
        <v>1</v>
      </c>
      <c r="E2735">
        <v>125</v>
      </c>
      <c r="F2735">
        <v>9</v>
      </c>
      <c r="I2735" s="49"/>
      <c r="J2735">
        <v>2</v>
      </c>
      <c r="K2735">
        <v>1</v>
      </c>
      <c r="L2735">
        <v>3</v>
      </c>
      <c r="M2735" s="49" t="s">
        <v>610</v>
      </c>
      <c r="N2735" s="49"/>
      <c r="O2735" s="49" t="s">
        <v>7938</v>
      </c>
      <c r="P2735">
        <v>8</v>
      </c>
      <c r="Q2735" t="s">
        <v>7939</v>
      </c>
      <c r="S2735" s="49"/>
      <c r="T2735" s="49"/>
      <c r="U2735" s="49"/>
      <c r="W2735" s="49"/>
      <c r="Z2735" s="49"/>
      <c r="AA2735" s="49"/>
      <c r="AB2735" s="49"/>
    </row>
    <row r="2736" spans="1:28" x14ac:dyDescent="0.25">
      <c r="A2736" t="s">
        <v>7940</v>
      </c>
      <c r="B2736" t="s">
        <v>1315</v>
      </c>
      <c r="C2736" t="s">
        <v>147</v>
      </c>
      <c r="D2736">
        <v>2</v>
      </c>
      <c r="E2736">
        <v>130</v>
      </c>
      <c r="F2736">
        <v>9</v>
      </c>
      <c r="I2736" s="49"/>
      <c r="J2736">
        <v>2</v>
      </c>
      <c r="K2736">
        <v>1</v>
      </c>
      <c r="L2736">
        <v>3</v>
      </c>
      <c r="M2736" s="49" t="s">
        <v>1745</v>
      </c>
      <c r="N2736" s="49"/>
      <c r="O2736" s="49" t="s">
        <v>7941</v>
      </c>
      <c r="P2736">
        <v>8</v>
      </c>
      <c r="Q2736" t="s">
        <v>7942</v>
      </c>
      <c r="S2736" s="49"/>
      <c r="T2736" s="49"/>
      <c r="U2736" s="49"/>
      <c r="W2736" s="49"/>
      <c r="Z2736" s="49"/>
      <c r="AA2736" s="49"/>
      <c r="AB2736" s="49"/>
    </row>
    <row r="2737" spans="1:28" x14ac:dyDescent="0.25">
      <c r="A2737" t="s">
        <v>7943</v>
      </c>
      <c r="B2737" t="s">
        <v>1315</v>
      </c>
      <c r="C2737" t="s">
        <v>147</v>
      </c>
      <c r="D2737">
        <v>3</v>
      </c>
      <c r="E2737">
        <v>130</v>
      </c>
      <c r="F2737">
        <v>8</v>
      </c>
      <c r="I2737" s="49"/>
      <c r="J2737">
        <v>2</v>
      </c>
      <c r="K2737">
        <v>1</v>
      </c>
      <c r="L2737">
        <v>3</v>
      </c>
      <c r="M2737" s="49" t="s">
        <v>610</v>
      </c>
      <c r="N2737" s="49"/>
      <c r="O2737" s="49" t="s">
        <v>7944</v>
      </c>
      <c r="P2737">
        <v>8</v>
      </c>
      <c r="Q2737" t="s">
        <v>7945</v>
      </c>
      <c r="S2737" s="49"/>
      <c r="T2737" s="49"/>
      <c r="U2737" s="49"/>
      <c r="W2737" s="49"/>
      <c r="Z2737" s="49"/>
      <c r="AA2737" s="49"/>
      <c r="AB2737" s="49"/>
    </row>
    <row r="2738" spans="1:28" x14ac:dyDescent="0.25">
      <c r="A2738" t="s">
        <v>7946</v>
      </c>
      <c r="B2738" t="s">
        <v>1315</v>
      </c>
      <c r="C2738" t="s">
        <v>147</v>
      </c>
      <c r="D2738">
        <v>4</v>
      </c>
      <c r="E2738">
        <v>130</v>
      </c>
      <c r="F2738">
        <v>7</v>
      </c>
      <c r="I2738" s="49"/>
      <c r="J2738">
        <v>2</v>
      </c>
      <c r="K2738">
        <v>1</v>
      </c>
      <c r="L2738">
        <v>3</v>
      </c>
      <c r="M2738" s="49" t="s">
        <v>610</v>
      </c>
      <c r="N2738" s="49"/>
      <c r="O2738" s="49" t="s">
        <v>7944</v>
      </c>
      <c r="P2738">
        <v>8</v>
      </c>
      <c r="Q2738" t="s">
        <v>7947</v>
      </c>
      <c r="S2738" s="49"/>
      <c r="T2738" s="49"/>
      <c r="U2738" s="49"/>
      <c r="W2738" s="49"/>
      <c r="Z2738" s="49"/>
      <c r="AA2738" s="49"/>
      <c r="AB2738" s="49"/>
    </row>
    <row r="2739" spans="1:28" x14ac:dyDescent="0.25">
      <c r="A2739" t="s">
        <v>7948</v>
      </c>
      <c r="B2739" t="s">
        <v>1315</v>
      </c>
      <c r="C2739" t="s">
        <v>181</v>
      </c>
      <c r="D2739">
        <v>1</v>
      </c>
      <c r="E2739">
        <v>95</v>
      </c>
      <c r="F2739">
        <v>10</v>
      </c>
      <c r="I2739" s="49"/>
      <c r="J2739">
        <v>2</v>
      </c>
      <c r="K2739">
        <v>1</v>
      </c>
      <c r="L2739">
        <v>3</v>
      </c>
      <c r="M2739" s="49" t="s">
        <v>618</v>
      </c>
      <c r="N2739" s="49"/>
      <c r="O2739" s="49" t="s">
        <v>7949</v>
      </c>
      <c r="P2739">
        <v>8</v>
      </c>
      <c r="Q2739" t="s">
        <v>7950</v>
      </c>
      <c r="S2739" s="49"/>
      <c r="T2739" s="49"/>
      <c r="U2739" s="49"/>
      <c r="W2739" s="49"/>
      <c r="Z2739" s="49"/>
      <c r="AA2739" s="49"/>
      <c r="AB2739" s="49"/>
    </row>
    <row r="2740" spans="1:28" x14ac:dyDescent="0.25">
      <c r="A2740" t="s">
        <v>7951</v>
      </c>
      <c r="B2740" t="s">
        <v>1315</v>
      </c>
      <c r="C2740" t="s">
        <v>181</v>
      </c>
      <c r="D2740">
        <v>2</v>
      </c>
      <c r="E2740">
        <v>100</v>
      </c>
      <c r="F2740">
        <v>9</v>
      </c>
      <c r="I2740" s="49"/>
      <c r="J2740">
        <v>2</v>
      </c>
      <c r="K2740">
        <v>1</v>
      </c>
      <c r="L2740">
        <v>3</v>
      </c>
      <c r="M2740" s="49" t="s">
        <v>618</v>
      </c>
      <c r="N2740" s="49"/>
      <c r="O2740" s="49" t="s">
        <v>7949</v>
      </c>
      <c r="P2740">
        <v>8</v>
      </c>
      <c r="Q2740" t="s">
        <v>7952</v>
      </c>
      <c r="S2740" s="49"/>
      <c r="T2740" s="49"/>
      <c r="U2740" s="49"/>
      <c r="W2740" s="49"/>
      <c r="Z2740" s="49"/>
      <c r="AA2740" s="49"/>
      <c r="AB2740" s="49"/>
    </row>
    <row r="2741" spans="1:28" x14ac:dyDescent="0.25">
      <c r="A2741" t="s">
        <v>7953</v>
      </c>
      <c r="B2741" t="s">
        <v>1315</v>
      </c>
      <c r="C2741" t="s">
        <v>181</v>
      </c>
      <c r="D2741">
        <v>3</v>
      </c>
      <c r="E2741">
        <v>100</v>
      </c>
      <c r="F2741">
        <v>8</v>
      </c>
      <c r="I2741" s="49"/>
      <c r="J2741">
        <v>2</v>
      </c>
      <c r="K2741">
        <v>1</v>
      </c>
      <c r="L2741">
        <v>3</v>
      </c>
      <c r="M2741" s="49" t="s">
        <v>610</v>
      </c>
      <c r="N2741" s="49"/>
      <c r="O2741" s="49" t="s">
        <v>7954</v>
      </c>
      <c r="P2741">
        <v>8</v>
      </c>
      <c r="Q2741" t="s">
        <v>7955</v>
      </c>
      <c r="S2741" s="49"/>
      <c r="T2741" s="49"/>
      <c r="U2741" s="49"/>
      <c r="W2741" s="49"/>
      <c r="Z2741" s="49"/>
      <c r="AA2741" s="49"/>
      <c r="AB2741" s="49"/>
    </row>
    <row r="2742" spans="1:28" x14ac:dyDescent="0.25">
      <c r="A2742" t="s">
        <v>7956</v>
      </c>
      <c r="B2742" t="s">
        <v>1315</v>
      </c>
      <c r="C2742" t="s">
        <v>200</v>
      </c>
      <c r="D2742">
        <v>1</v>
      </c>
      <c r="E2742">
        <v>10</v>
      </c>
      <c r="F2742">
        <v>12</v>
      </c>
      <c r="I2742" s="49"/>
      <c r="M2742" s="49"/>
      <c r="N2742" s="49"/>
      <c r="O2742" s="49" t="s">
        <v>7957</v>
      </c>
      <c r="P2742">
        <v>8</v>
      </c>
      <c r="Q2742" t="s">
        <v>7958</v>
      </c>
      <c r="S2742" s="49"/>
      <c r="T2742" s="49"/>
      <c r="U2742" s="49"/>
      <c r="W2742" s="49"/>
      <c r="Z2742" s="49"/>
      <c r="AA2742" s="49"/>
      <c r="AB2742" s="49"/>
    </row>
    <row r="2743" spans="1:28" x14ac:dyDescent="0.25">
      <c r="A2743" t="s">
        <v>7959</v>
      </c>
      <c r="B2743" t="s">
        <v>1315</v>
      </c>
      <c r="C2743" t="s">
        <v>200</v>
      </c>
      <c r="D2743">
        <v>2</v>
      </c>
      <c r="E2743">
        <v>15</v>
      </c>
      <c r="F2743">
        <v>12</v>
      </c>
      <c r="I2743" s="49"/>
      <c r="J2743">
        <v>2</v>
      </c>
      <c r="K2743">
        <v>1</v>
      </c>
      <c r="L2743">
        <v>3</v>
      </c>
      <c r="M2743" s="49" t="s">
        <v>618</v>
      </c>
      <c r="N2743" s="49"/>
      <c r="O2743" s="49" t="s">
        <v>7960</v>
      </c>
      <c r="P2743">
        <v>8</v>
      </c>
      <c r="Q2743" t="s">
        <v>7961</v>
      </c>
      <c r="S2743" s="49"/>
      <c r="T2743" s="49"/>
      <c r="U2743" s="49"/>
      <c r="W2743" s="49"/>
      <c r="Z2743" s="49"/>
      <c r="AA2743" s="49"/>
      <c r="AB2743" s="49"/>
    </row>
    <row r="2744" spans="1:28" x14ac:dyDescent="0.25">
      <c r="A2744" t="s">
        <v>7962</v>
      </c>
      <c r="B2744" t="s">
        <v>1315</v>
      </c>
      <c r="C2744" t="s">
        <v>200</v>
      </c>
      <c r="D2744">
        <v>3</v>
      </c>
      <c r="E2744">
        <v>15</v>
      </c>
      <c r="F2744">
        <v>9</v>
      </c>
      <c r="I2744" s="49"/>
      <c r="J2744">
        <v>2</v>
      </c>
      <c r="K2744">
        <v>1</v>
      </c>
      <c r="L2744">
        <v>3</v>
      </c>
      <c r="M2744" s="49" t="s">
        <v>1745</v>
      </c>
      <c r="N2744" s="49"/>
      <c r="O2744" s="49" t="s">
        <v>7963</v>
      </c>
      <c r="P2744">
        <v>8</v>
      </c>
      <c r="Q2744" t="s">
        <v>7964</v>
      </c>
      <c r="S2744" s="49"/>
      <c r="T2744" s="49"/>
      <c r="U2744" s="49"/>
      <c r="W2744" s="49"/>
      <c r="Z2744" s="49"/>
      <c r="AA2744" s="49"/>
      <c r="AB2744" s="49"/>
    </row>
    <row r="2745" spans="1:28" x14ac:dyDescent="0.25">
      <c r="A2745" t="s">
        <v>7965</v>
      </c>
      <c r="B2745" t="s">
        <v>1315</v>
      </c>
      <c r="C2745" t="s">
        <v>200</v>
      </c>
      <c r="D2745">
        <v>4</v>
      </c>
      <c r="E2745">
        <v>20</v>
      </c>
      <c r="F2745">
        <v>9</v>
      </c>
      <c r="I2745" s="49"/>
      <c r="J2745">
        <v>2</v>
      </c>
      <c r="K2745">
        <v>1</v>
      </c>
      <c r="L2745">
        <v>3</v>
      </c>
      <c r="M2745" s="49" t="s">
        <v>1745</v>
      </c>
      <c r="N2745" s="49"/>
      <c r="O2745" s="49" t="s">
        <v>7963</v>
      </c>
      <c r="P2745">
        <v>8</v>
      </c>
      <c r="Q2745" t="s">
        <v>7966</v>
      </c>
      <c r="S2745" s="49"/>
      <c r="T2745" s="49"/>
      <c r="U2745" s="49"/>
      <c r="W2745" s="49"/>
      <c r="Z2745" s="49"/>
      <c r="AA2745" s="49"/>
      <c r="AB2745" s="49"/>
    </row>
    <row r="2746" spans="1:28" x14ac:dyDescent="0.25">
      <c r="A2746" t="s">
        <v>7967</v>
      </c>
      <c r="B2746" t="s">
        <v>1315</v>
      </c>
      <c r="C2746" t="s">
        <v>313</v>
      </c>
      <c r="D2746">
        <v>1</v>
      </c>
      <c r="E2746">
        <v>30</v>
      </c>
      <c r="F2746">
        <v>10</v>
      </c>
      <c r="I2746" s="49"/>
      <c r="J2746">
        <v>2</v>
      </c>
      <c r="K2746">
        <v>1</v>
      </c>
      <c r="L2746">
        <v>3</v>
      </c>
      <c r="M2746" s="49" t="s">
        <v>2289</v>
      </c>
      <c r="N2746" s="49"/>
      <c r="O2746" s="49" t="s">
        <v>5413</v>
      </c>
      <c r="P2746">
        <v>8</v>
      </c>
      <c r="Q2746" t="s">
        <v>7968</v>
      </c>
      <c r="S2746" s="49"/>
      <c r="T2746" s="49"/>
      <c r="U2746" s="49"/>
      <c r="W2746" s="49"/>
      <c r="Z2746" s="49"/>
      <c r="AA2746" s="49"/>
      <c r="AB2746" s="49"/>
    </row>
    <row r="2747" spans="1:28" x14ac:dyDescent="0.25">
      <c r="A2747" t="s">
        <v>7969</v>
      </c>
      <c r="B2747" t="s">
        <v>1315</v>
      </c>
      <c r="C2747" t="s">
        <v>313</v>
      </c>
      <c r="D2747">
        <v>2</v>
      </c>
      <c r="E2747">
        <v>40</v>
      </c>
      <c r="F2747">
        <v>10</v>
      </c>
      <c r="I2747" s="49"/>
      <c r="J2747">
        <v>2</v>
      </c>
      <c r="K2747">
        <v>1</v>
      </c>
      <c r="L2747">
        <v>3</v>
      </c>
      <c r="M2747" s="49" t="s">
        <v>618</v>
      </c>
      <c r="N2747" s="49"/>
      <c r="O2747" s="49" t="s">
        <v>3189</v>
      </c>
      <c r="P2747">
        <v>8</v>
      </c>
      <c r="Q2747" t="s">
        <v>7970</v>
      </c>
      <c r="S2747" s="49"/>
      <c r="T2747" s="49"/>
      <c r="U2747" s="49"/>
      <c r="W2747" s="49"/>
      <c r="Z2747" s="49"/>
      <c r="AA2747" s="49"/>
      <c r="AB2747" s="49"/>
    </row>
    <row r="2748" spans="1:28" x14ac:dyDescent="0.25">
      <c r="A2748" t="s">
        <v>7971</v>
      </c>
      <c r="B2748" t="s">
        <v>1315</v>
      </c>
      <c r="C2748" t="s">
        <v>313</v>
      </c>
      <c r="D2748">
        <v>3</v>
      </c>
      <c r="E2748">
        <v>50</v>
      </c>
      <c r="F2748">
        <v>11</v>
      </c>
      <c r="I2748" s="49"/>
      <c r="J2748">
        <v>2</v>
      </c>
      <c r="K2748">
        <v>1</v>
      </c>
      <c r="L2748">
        <v>3</v>
      </c>
      <c r="M2748" s="49" t="s">
        <v>1745</v>
      </c>
      <c r="N2748" s="49"/>
      <c r="O2748" s="49" t="s">
        <v>2181</v>
      </c>
      <c r="P2748">
        <v>8</v>
      </c>
      <c r="Q2748" t="s">
        <v>7972</v>
      </c>
      <c r="S2748" s="49"/>
      <c r="T2748" s="49"/>
      <c r="U2748" s="49"/>
      <c r="W2748" s="49"/>
      <c r="Z2748" s="49"/>
      <c r="AA2748" s="49"/>
      <c r="AB2748" s="49"/>
    </row>
    <row r="2749" spans="1:28" x14ac:dyDescent="0.25">
      <c r="A2749" t="s">
        <v>7973</v>
      </c>
      <c r="B2749" t="s">
        <v>1315</v>
      </c>
      <c r="C2749" t="s">
        <v>217</v>
      </c>
      <c r="D2749">
        <v>1</v>
      </c>
      <c r="E2749">
        <v>25</v>
      </c>
      <c r="F2749">
        <v>9</v>
      </c>
      <c r="I2749" s="49"/>
      <c r="J2749">
        <v>2</v>
      </c>
      <c r="K2749">
        <v>1</v>
      </c>
      <c r="L2749">
        <v>3</v>
      </c>
      <c r="M2749" s="49" t="s">
        <v>610</v>
      </c>
      <c r="N2749" s="49"/>
      <c r="O2749" s="49" t="s">
        <v>7974</v>
      </c>
      <c r="P2749">
        <v>8</v>
      </c>
      <c r="Q2749" t="s">
        <v>7975</v>
      </c>
      <c r="S2749" s="49"/>
      <c r="T2749" s="49"/>
      <c r="U2749" s="49"/>
      <c r="W2749" s="49"/>
      <c r="Z2749" s="49"/>
      <c r="AA2749" s="49"/>
      <c r="AB2749" s="49"/>
    </row>
    <row r="2750" spans="1:28" x14ac:dyDescent="0.25">
      <c r="A2750" t="s">
        <v>7976</v>
      </c>
      <c r="B2750" t="s">
        <v>1315</v>
      </c>
      <c r="C2750" t="s">
        <v>217</v>
      </c>
      <c r="D2750">
        <v>2</v>
      </c>
      <c r="E2750">
        <v>25</v>
      </c>
      <c r="F2750">
        <v>8</v>
      </c>
      <c r="I2750" s="49"/>
      <c r="J2750">
        <v>2</v>
      </c>
      <c r="K2750">
        <v>1</v>
      </c>
      <c r="L2750">
        <v>3</v>
      </c>
      <c r="M2750" s="49" t="s">
        <v>610</v>
      </c>
      <c r="N2750" s="49"/>
      <c r="O2750" s="49" t="s">
        <v>7977</v>
      </c>
      <c r="P2750">
        <v>8</v>
      </c>
      <c r="Q2750" t="s">
        <v>7978</v>
      </c>
      <c r="S2750" s="49"/>
      <c r="T2750" s="49"/>
      <c r="U2750" s="49"/>
      <c r="W2750" s="49"/>
      <c r="Z2750" s="49"/>
      <c r="AA2750" s="49"/>
      <c r="AB2750" s="49"/>
    </row>
    <row r="2751" spans="1:28" x14ac:dyDescent="0.25">
      <c r="A2751" t="s">
        <v>7979</v>
      </c>
      <c r="B2751" t="s">
        <v>1315</v>
      </c>
      <c r="C2751" t="s">
        <v>217</v>
      </c>
      <c r="D2751">
        <v>3</v>
      </c>
      <c r="E2751">
        <v>25</v>
      </c>
      <c r="F2751">
        <v>6</v>
      </c>
      <c r="I2751" s="49"/>
      <c r="J2751">
        <v>2</v>
      </c>
      <c r="K2751">
        <v>1</v>
      </c>
      <c r="L2751">
        <v>3</v>
      </c>
      <c r="M2751" s="49" t="s">
        <v>610</v>
      </c>
      <c r="N2751" s="49"/>
      <c r="O2751" s="49" t="s">
        <v>7977</v>
      </c>
      <c r="P2751">
        <v>8</v>
      </c>
      <c r="Q2751" t="s">
        <v>7980</v>
      </c>
      <c r="S2751" s="49"/>
      <c r="T2751" s="49"/>
      <c r="U2751" s="49"/>
      <c r="W2751" s="49"/>
      <c r="Z2751" s="49"/>
      <c r="AA2751" s="49"/>
      <c r="AB2751" s="49"/>
    </row>
    <row r="2752" spans="1:28" x14ac:dyDescent="0.25">
      <c r="A2752" t="s">
        <v>7981</v>
      </c>
      <c r="B2752" t="s">
        <v>1315</v>
      </c>
      <c r="C2752" t="s">
        <v>209</v>
      </c>
      <c r="D2752">
        <v>1</v>
      </c>
      <c r="E2752">
        <v>62.5</v>
      </c>
      <c r="F2752">
        <v>10</v>
      </c>
      <c r="I2752" s="49"/>
      <c r="J2752">
        <v>2</v>
      </c>
      <c r="K2752">
        <v>1</v>
      </c>
      <c r="L2752">
        <v>3</v>
      </c>
      <c r="M2752" s="49" t="s">
        <v>1745</v>
      </c>
      <c r="N2752" s="49"/>
      <c r="O2752" s="49" t="s">
        <v>2181</v>
      </c>
      <c r="P2752">
        <v>8</v>
      </c>
      <c r="Q2752" t="s">
        <v>7982</v>
      </c>
      <c r="S2752" s="49"/>
      <c r="T2752" s="49"/>
      <c r="U2752" s="49"/>
      <c r="W2752" s="49"/>
      <c r="Z2752" s="49"/>
      <c r="AA2752" s="49"/>
      <c r="AB2752" s="49"/>
    </row>
    <row r="2753" spans="1:28" x14ac:dyDescent="0.25">
      <c r="A2753" t="s">
        <v>7983</v>
      </c>
      <c r="B2753" t="s">
        <v>1315</v>
      </c>
      <c r="C2753" t="s">
        <v>209</v>
      </c>
      <c r="D2753">
        <v>2</v>
      </c>
      <c r="E2753">
        <v>65</v>
      </c>
      <c r="F2753">
        <v>8</v>
      </c>
      <c r="I2753" s="49"/>
      <c r="J2753">
        <v>2</v>
      </c>
      <c r="K2753">
        <v>1</v>
      </c>
      <c r="L2753">
        <v>3</v>
      </c>
      <c r="M2753" s="49" t="s">
        <v>1745</v>
      </c>
      <c r="N2753" s="49"/>
      <c r="O2753" s="49" t="s">
        <v>2181</v>
      </c>
      <c r="P2753">
        <v>8</v>
      </c>
      <c r="Q2753" t="s">
        <v>7984</v>
      </c>
      <c r="S2753" s="49"/>
      <c r="T2753" s="49"/>
      <c r="U2753" s="49"/>
      <c r="W2753" s="49"/>
      <c r="Z2753" s="49"/>
      <c r="AA2753" s="49"/>
      <c r="AB2753" s="49"/>
    </row>
    <row r="2754" spans="1:28" x14ac:dyDescent="0.25">
      <c r="A2754" t="s">
        <v>7985</v>
      </c>
      <c r="B2754" t="s">
        <v>1315</v>
      </c>
      <c r="C2754" t="s">
        <v>209</v>
      </c>
      <c r="D2754">
        <v>3</v>
      </c>
      <c r="E2754">
        <v>60</v>
      </c>
      <c r="F2754">
        <v>10</v>
      </c>
      <c r="I2754" s="49"/>
      <c r="J2754">
        <v>2</v>
      </c>
      <c r="K2754">
        <v>1</v>
      </c>
      <c r="L2754">
        <v>3</v>
      </c>
      <c r="M2754" s="49" t="s">
        <v>610</v>
      </c>
      <c r="N2754" s="49"/>
      <c r="O2754" s="49" t="s">
        <v>2350</v>
      </c>
      <c r="P2754">
        <v>8</v>
      </c>
      <c r="Q2754" t="s">
        <v>7986</v>
      </c>
      <c r="S2754" s="49"/>
      <c r="T2754" s="49"/>
      <c r="U2754" s="49"/>
      <c r="W2754" s="49"/>
      <c r="Z2754" s="49"/>
      <c r="AA2754" s="49"/>
      <c r="AB2754" s="49"/>
    </row>
    <row r="2755" spans="1:28" x14ac:dyDescent="0.25">
      <c r="A2755" t="s">
        <v>7987</v>
      </c>
      <c r="B2755" t="s">
        <v>1315</v>
      </c>
      <c r="C2755" t="s">
        <v>209</v>
      </c>
      <c r="D2755">
        <v>4</v>
      </c>
      <c r="E2755">
        <v>70</v>
      </c>
      <c r="F2755">
        <v>5</v>
      </c>
      <c r="I2755" s="49"/>
      <c r="J2755">
        <v>2</v>
      </c>
      <c r="K2755">
        <v>1</v>
      </c>
      <c r="L2755">
        <v>3</v>
      </c>
      <c r="M2755" s="49" t="s">
        <v>610</v>
      </c>
      <c r="N2755" s="49"/>
      <c r="O2755" s="49" t="s">
        <v>2350</v>
      </c>
      <c r="P2755">
        <v>8</v>
      </c>
      <c r="Q2755" t="s">
        <v>7988</v>
      </c>
      <c r="S2755" s="49"/>
      <c r="T2755" s="49"/>
      <c r="U2755" s="49"/>
      <c r="W2755" s="49"/>
      <c r="Z2755" s="49"/>
      <c r="AA2755" s="49"/>
      <c r="AB2755" s="49"/>
    </row>
    <row r="2756" spans="1:28" x14ac:dyDescent="0.25">
      <c r="A2756" t="s">
        <v>7989</v>
      </c>
      <c r="B2756" t="s">
        <v>1315</v>
      </c>
      <c r="C2756" t="s">
        <v>373</v>
      </c>
      <c r="D2756">
        <v>1</v>
      </c>
      <c r="G2756">
        <v>20</v>
      </c>
      <c r="H2756">
        <v>0</v>
      </c>
      <c r="I2756" s="49" t="s">
        <v>3957</v>
      </c>
      <c r="M2756" s="49"/>
      <c r="N2756" s="49"/>
      <c r="O2756" s="49"/>
      <c r="P2756">
        <v>8</v>
      </c>
      <c r="Q2756" t="s">
        <v>7990</v>
      </c>
      <c r="S2756" s="49"/>
      <c r="T2756" s="49"/>
      <c r="U2756" s="49"/>
      <c r="W2756" s="49"/>
      <c r="Z2756" s="49"/>
      <c r="AA2756" s="49"/>
      <c r="AB2756" s="49"/>
    </row>
    <row r="2757" spans="1:28" x14ac:dyDescent="0.25">
      <c r="A2757" t="s">
        <v>7991</v>
      </c>
      <c r="B2757" t="s">
        <v>1315</v>
      </c>
      <c r="C2757" t="s">
        <v>373</v>
      </c>
      <c r="D2757">
        <v>2</v>
      </c>
      <c r="G2757">
        <v>20</v>
      </c>
      <c r="H2757">
        <v>0</v>
      </c>
      <c r="I2757" s="49" t="s">
        <v>3957</v>
      </c>
      <c r="M2757" s="49"/>
      <c r="N2757" s="49"/>
      <c r="O2757" s="49"/>
      <c r="P2757">
        <v>8</v>
      </c>
      <c r="Q2757" t="s">
        <v>7992</v>
      </c>
      <c r="S2757" s="49"/>
      <c r="T2757" s="49"/>
      <c r="U2757" s="49"/>
      <c r="W2757" s="49"/>
      <c r="Z2757" s="49"/>
      <c r="AA2757" s="49"/>
      <c r="AB2757" s="49"/>
    </row>
    <row r="2758" spans="1:28" x14ac:dyDescent="0.25">
      <c r="A2758" t="s">
        <v>7993</v>
      </c>
      <c r="B2758" t="s">
        <v>1315</v>
      </c>
      <c r="C2758" t="s">
        <v>373</v>
      </c>
      <c r="D2758">
        <v>3</v>
      </c>
      <c r="G2758">
        <v>20</v>
      </c>
      <c r="H2758">
        <v>0</v>
      </c>
      <c r="I2758" s="49" t="s">
        <v>3957</v>
      </c>
      <c r="M2758" s="49"/>
      <c r="N2758" s="49"/>
      <c r="O2758" s="49"/>
      <c r="P2758">
        <v>8</v>
      </c>
      <c r="Q2758" t="s">
        <v>7994</v>
      </c>
      <c r="S2758" s="49"/>
      <c r="T2758" s="49"/>
      <c r="U2758" s="49"/>
      <c r="W2758" s="49"/>
      <c r="Z2758" s="49"/>
      <c r="AA2758" s="49"/>
      <c r="AB2758" s="49"/>
    </row>
    <row r="2759" spans="1:28" x14ac:dyDescent="0.25">
      <c r="A2759" t="s">
        <v>7995</v>
      </c>
      <c r="B2759" t="s">
        <v>1315</v>
      </c>
      <c r="C2759" t="s">
        <v>373</v>
      </c>
      <c r="D2759">
        <v>4</v>
      </c>
      <c r="G2759">
        <v>20</v>
      </c>
      <c r="H2759">
        <v>0</v>
      </c>
      <c r="I2759" s="49" t="s">
        <v>3957</v>
      </c>
      <c r="M2759" s="49"/>
      <c r="N2759" s="49"/>
      <c r="O2759" s="49"/>
      <c r="P2759">
        <v>8</v>
      </c>
      <c r="Q2759" t="s">
        <v>7996</v>
      </c>
      <c r="S2759" s="49"/>
      <c r="T2759" s="49"/>
      <c r="U2759" s="49"/>
      <c r="W2759" s="49"/>
      <c r="Z2759" s="49"/>
      <c r="AA2759" s="49"/>
      <c r="AB2759" s="49"/>
    </row>
    <row r="2760" spans="1:28" x14ac:dyDescent="0.25">
      <c r="A2760" t="s">
        <v>7997</v>
      </c>
      <c r="B2760" t="s">
        <v>1315</v>
      </c>
      <c r="C2760" t="s">
        <v>373</v>
      </c>
      <c r="D2760">
        <v>5</v>
      </c>
      <c r="G2760">
        <v>20</v>
      </c>
      <c r="H2760">
        <v>0</v>
      </c>
      <c r="I2760" s="49" t="s">
        <v>3957</v>
      </c>
      <c r="M2760" s="49"/>
      <c r="N2760" s="49"/>
      <c r="O2760" s="49"/>
      <c r="P2760">
        <v>8</v>
      </c>
      <c r="Q2760" t="s">
        <v>7998</v>
      </c>
      <c r="S2760" s="49"/>
      <c r="T2760" s="49"/>
      <c r="U2760" s="49"/>
      <c r="W2760" s="49"/>
      <c r="Z2760" s="49"/>
      <c r="AA2760" s="49"/>
      <c r="AB2760" s="49"/>
    </row>
    <row r="2761" spans="1:28" x14ac:dyDescent="0.25">
      <c r="A2761" t="s">
        <v>7999</v>
      </c>
      <c r="B2761" t="s">
        <v>1315</v>
      </c>
      <c r="C2761" t="s">
        <v>373</v>
      </c>
      <c r="D2761">
        <v>6</v>
      </c>
      <c r="G2761">
        <v>20</v>
      </c>
      <c r="H2761">
        <v>0</v>
      </c>
      <c r="I2761" s="49" t="s">
        <v>3957</v>
      </c>
      <c r="M2761" s="49"/>
      <c r="N2761" s="49"/>
      <c r="O2761" s="49"/>
      <c r="P2761">
        <v>8</v>
      </c>
      <c r="Q2761" t="s">
        <v>1318</v>
      </c>
      <c r="S2761" s="49"/>
      <c r="T2761" s="49"/>
      <c r="U2761" s="49"/>
      <c r="W2761" s="49"/>
      <c r="Z2761" s="49"/>
      <c r="AA2761" s="49"/>
      <c r="AB2761" s="49"/>
    </row>
    <row r="2762" spans="1:28" x14ac:dyDescent="0.25">
      <c r="A2762" t="s">
        <v>8000</v>
      </c>
      <c r="B2762" t="s">
        <v>1319</v>
      </c>
      <c r="C2762" t="s">
        <v>363</v>
      </c>
      <c r="D2762">
        <v>1</v>
      </c>
      <c r="G2762">
        <v>300</v>
      </c>
      <c r="H2762">
        <v>0.56999999999999995</v>
      </c>
      <c r="I2762" s="49" t="s">
        <v>3957</v>
      </c>
      <c r="M2762" s="49"/>
      <c r="N2762" s="49"/>
      <c r="O2762" s="49" t="s">
        <v>7642</v>
      </c>
      <c r="P2762">
        <v>8</v>
      </c>
      <c r="Q2762" t="s">
        <v>1321</v>
      </c>
      <c r="S2762" s="49"/>
      <c r="T2762" s="49"/>
      <c r="U2762" s="49"/>
      <c r="W2762" s="49"/>
      <c r="Z2762" s="49"/>
      <c r="AA2762" s="49"/>
      <c r="AB2762" s="49"/>
    </row>
    <row r="2763" spans="1:28" x14ac:dyDescent="0.25">
      <c r="A2763" t="s">
        <v>8001</v>
      </c>
      <c r="B2763" t="s">
        <v>1319</v>
      </c>
      <c r="C2763" t="s">
        <v>269</v>
      </c>
      <c r="D2763">
        <v>1</v>
      </c>
      <c r="E2763">
        <v>0</v>
      </c>
      <c r="F2763">
        <v>10</v>
      </c>
      <c r="I2763" s="49"/>
      <c r="M2763" s="49"/>
      <c r="N2763" s="49" t="s">
        <v>8002</v>
      </c>
      <c r="O2763" s="49"/>
      <c r="P2763">
        <v>8</v>
      </c>
      <c r="Q2763" t="s">
        <v>8003</v>
      </c>
      <c r="S2763" s="49"/>
      <c r="T2763" s="49"/>
      <c r="U2763" s="49"/>
      <c r="W2763" s="49"/>
      <c r="Z2763" s="49"/>
      <c r="AA2763" s="49"/>
      <c r="AB2763" s="49"/>
    </row>
    <row r="2764" spans="1:28" x14ac:dyDescent="0.25">
      <c r="A2764" t="s">
        <v>8004</v>
      </c>
      <c r="B2764" t="s">
        <v>1319</v>
      </c>
      <c r="C2764" t="s">
        <v>423</v>
      </c>
      <c r="D2764">
        <v>1</v>
      </c>
      <c r="E2764">
        <v>0</v>
      </c>
      <c r="F2764">
        <v>10</v>
      </c>
      <c r="I2764" s="49"/>
      <c r="M2764" s="49"/>
      <c r="N2764" s="49" t="s">
        <v>8002</v>
      </c>
      <c r="O2764" s="49"/>
      <c r="P2764">
        <v>8</v>
      </c>
      <c r="Q2764" t="s">
        <v>8005</v>
      </c>
      <c r="S2764" s="49"/>
      <c r="T2764" s="49"/>
      <c r="U2764" s="49"/>
      <c r="W2764" s="49"/>
      <c r="Z2764" s="49"/>
      <c r="AA2764" s="49"/>
      <c r="AB2764" s="49"/>
    </row>
    <row r="2765" spans="1:28" x14ac:dyDescent="0.25">
      <c r="A2765" t="s">
        <v>8006</v>
      </c>
      <c r="B2765" t="s">
        <v>1319</v>
      </c>
      <c r="C2765" t="s">
        <v>275</v>
      </c>
      <c r="D2765">
        <v>1</v>
      </c>
      <c r="E2765">
        <v>0</v>
      </c>
      <c r="G2765">
        <v>8</v>
      </c>
      <c r="I2765" s="49"/>
      <c r="M2765" s="49"/>
      <c r="N2765" s="49" t="s">
        <v>8002</v>
      </c>
      <c r="O2765" s="49"/>
      <c r="P2765">
        <v>8</v>
      </c>
      <c r="Q2765" t="s">
        <v>8007</v>
      </c>
      <c r="S2765" s="49"/>
      <c r="T2765" s="49"/>
      <c r="U2765" s="49"/>
      <c r="W2765" s="49"/>
      <c r="Z2765" s="49"/>
      <c r="AA2765" s="49"/>
      <c r="AB2765" s="49"/>
    </row>
    <row r="2766" spans="1:28" x14ac:dyDescent="0.25">
      <c r="A2766" t="s">
        <v>8008</v>
      </c>
      <c r="B2766" t="s">
        <v>1319</v>
      </c>
      <c r="C2766" t="s">
        <v>299</v>
      </c>
      <c r="D2766">
        <v>1</v>
      </c>
      <c r="E2766">
        <v>0</v>
      </c>
      <c r="F2766">
        <v>10</v>
      </c>
      <c r="I2766" s="49"/>
      <c r="M2766" s="49"/>
      <c r="N2766" s="49" t="s">
        <v>8002</v>
      </c>
      <c r="O2766" s="49"/>
      <c r="P2766">
        <v>8</v>
      </c>
      <c r="Q2766" t="s">
        <v>8009</v>
      </c>
      <c r="S2766" s="49"/>
      <c r="T2766" s="49"/>
      <c r="U2766" s="49"/>
      <c r="W2766" s="49"/>
      <c r="Z2766" s="49"/>
      <c r="AA2766" s="49"/>
      <c r="AB2766" s="49"/>
    </row>
    <row r="2767" spans="1:28" x14ac:dyDescent="0.25">
      <c r="A2767" t="s">
        <v>8010</v>
      </c>
      <c r="B2767" t="s">
        <v>1319</v>
      </c>
      <c r="C2767" t="s">
        <v>286</v>
      </c>
      <c r="D2767">
        <v>1</v>
      </c>
      <c r="E2767">
        <v>0</v>
      </c>
      <c r="F2767">
        <v>15</v>
      </c>
      <c r="I2767" s="49"/>
      <c r="M2767" s="49"/>
      <c r="N2767" s="49" t="s">
        <v>8002</v>
      </c>
      <c r="O2767" s="49"/>
      <c r="P2767">
        <v>8</v>
      </c>
      <c r="Q2767" t="s">
        <v>8011</v>
      </c>
      <c r="S2767" s="49"/>
      <c r="T2767" s="49"/>
      <c r="U2767" s="49"/>
      <c r="W2767" s="49"/>
      <c r="Z2767" s="49"/>
      <c r="AA2767" s="49"/>
      <c r="AB2767" s="49"/>
    </row>
    <row r="2768" spans="1:28" x14ac:dyDescent="0.25">
      <c r="A2768" t="s">
        <v>8012</v>
      </c>
      <c r="B2768" t="s">
        <v>1319</v>
      </c>
      <c r="C2768" t="s">
        <v>269</v>
      </c>
      <c r="D2768">
        <v>2</v>
      </c>
      <c r="E2768">
        <v>0</v>
      </c>
      <c r="F2768">
        <v>10</v>
      </c>
      <c r="I2768" s="49"/>
      <c r="M2768" s="49"/>
      <c r="N2768" s="49" t="s">
        <v>8013</v>
      </c>
      <c r="O2768" s="49"/>
      <c r="P2768">
        <v>8</v>
      </c>
      <c r="Q2768" t="s">
        <v>8014</v>
      </c>
      <c r="S2768" s="49"/>
      <c r="T2768" s="49"/>
      <c r="U2768" s="49"/>
      <c r="W2768" s="49"/>
      <c r="Z2768" s="49"/>
      <c r="AA2768" s="49"/>
      <c r="AB2768" s="49"/>
    </row>
    <row r="2769" spans="1:28" x14ac:dyDescent="0.25">
      <c r="A2769" t="s">
        <v>8015</v>
      </c>
      <c r="B2769" t="s">
        <v>1319</v>
      </c>
      <c r="C2769" t="s">
        <v>423</v>
      </c>
      <c r="D2769">
        <v>2</v>
      </c>
      <c r="E2769">
        <v>0</v>
      </c>
      <c r="F2769">
        <v>10</v>
      </c>
      <c r="I2769" s="49"/>
      <c r="M2769" s="49"/>
      <c r="N2769" s="49" t="s">
        <v>8013</v>
      </c>
      <c r="O2769" s="49"/>
      <c r="P2769">
        <v>8</v>
      </c>
      <c r="Q2769" t="s">
        <v>8016</v>
      </c>
      <c r="S2769" s="49"/>
      <c r="T2769" s="49"/>
      <c r="U2769" s="49"/>
      <c r="W2769" s="49"/>
      <c r="Z2769" s="49"/>
      <c r="AA2769" s="49"/>
      <c r="AB2769" s="49"/>
    </row>
    <row r="2770" spans="1:28" x14ac:dyDescent="0.25">
      <c r="A2770" t="s">
        <v>8017</v>
      </c>
      <c r="B2770" t="s">
        <v>1319</v>
      </c>
      <c r="C2770" t="s">
        <v>275</v>
      </c>
      <c r="D2770">
        <v>2</v>
      </c>
      <c r="E2770">
        <v>0</v>
      </c>
      <c r="G2770">
        <v>8</v>
      </c>
      <c r="I2770" s="49"/>
      <c r="M2770" s="49"/>
      <c r="N2770" s="49" t="s">
        <v>8013</v>
      </c>
      <c r="O2770" s="49"/>
      <c r="P2770">
        <v>8</v>
      </c>
      <c r="Q2770" t="s">
        <v>8018</v>
      </c>
      <c r="S2770" s="49"/>
      <c r="T2770" s="49"/>
      <c r="U2770" s="49"/>
      <c r="W2770" s="49"/>
      <c r="Z2770" s="49"/>
      <c r="AA2770" s="49"/>
      <c r="AB2770" s="49"/>
    </row>
    <row r="2771" spans="1:28" x14ac:dyDescent="0.25">
      <c r="A2771" t="s">
        <v>8019</v>
      </c>
      <c r="B2771" t="s">
        <v>1319</v>
      </c>
      <c r="C2771" t="s">
        <v>299</v>
      </c>
      <c r="D2771">
        <v>2</v>
      </c>
      <c r="E2771">
        <v>0</v>
      </c>
      <c r="F2771">
        <v>10</v>
      </c>
      <c r="I2771" s="49"/>
      <c r="M2771" s="49"/>
      <c r="N2771" s="49" t="s">
        <v>8013</v>
      </c>
      <c r="O2771" s="49"/>
      <c r="P2771">
        <v>8</v>
      </c>
      <c r="Q2771" t="s">
        <v>8020</v>
      </c>
      <c r="S2771" s="49"/>
      <c r="T2771" s="49"/>
      <c r="U2771" s="49"/>
      <c r="W2771" s="49"/>
      <c r="Z2771" s="49"/>
      <c r="AA2771" s="49"/>
      <c r="AB2771" s="49"/>
    </row>
    <row r="2772" spans="1:28" x14ac:dyDescent="0.25">
      <c r="A2772" t="s">
        <v>8021</v>
      </c>
      <c r="B2772" t="s">
        <v>1319</v>
      </c>
      <c r="C2772" t="s">
        <v>286</v>
      </c>
      <c r="D2772">
        <v>2</v>
      </c>
      <c r="E2772">
        <v>0</v>
      </c>
      <c r="F2772">
        <v>15</v>
      </c>
      <c r="I2772" s="49"/>
      <c r="M2772" s="49"/>
      <c r="N2772" s="49" t="s">
        <v>8013</v>
      </c>
      <c r="O2772" s="49"/>
      <c r="P2772">
        <v>8</v>
      </c>
      <c r="Q2772" t="s">
        <v>8022</v>
      </c>
      <c r="S2772" s="49"/>
      <c r="T2772" s="49"/>
      <c r="U2772" s="49"/>
      <c r="W2772" s="49"/>
      <c r="Z2772" s="49"/>
      <c r="AA2772" s="49"/>
      <c r="AB2772" s="49"/>
    </row>
    <row r="2773" spans="1:28" x14ac:dyDescent="0.25">
      <c r="A2773" t="s">
        <v>8023</v>
      </c>
      <c r="B2773" t="s">
        <v>1319</v>
      </c>
      <c r="C2773" t="s">
        <v>1</v>
      </c>
      <c r="D2773">
        <v>1</v>
      </c>
      <c r="E2773">
        <v>150</v>
      </c>
      <c r="G2773">
        <v>75</v>
      </c>
      <c r="I2773" s="49"/>
      <c r="M2773" s="49"/>
      <c r="N2773" s="49"/>
      <c r="O2773" s="49" t="s">
        <v>6814</v>
      </c>
      <c r="P2773">
        <v>8</v>
      </c>
      <c r="Q2773" t="s">
        <v>8024</v>
      </c>
      <c r="S2773" s="49"/>
      <c r="T2773" s="49"/>
      <c r="U2773" s="49"/>
      <c r="W2773" s="49"/>
      <c r="Z2773" s="49"/>
      <c r="AA2773" s="49"/>
      <c r="AB2773" s="49"/>
    </row>
    <row r="2774" spans="1:28" x14ac:dyDescent="0.25">
      <c r="A2774" t="s">
        <v>8025</v>
      </c>
      <c r="B2774" t="s">
        <v>1319</v>
      </c>
      <c r="C2774" t="s">
        <v>1</v>
      </c>
      <c r="D2774">
        <v>2</v>
      </c>
      <c r="E2774">
        <v>150</v>
      </c>
      <c r="G2774">
        <v>70.199999999999989</v>
      </c>
      <c r="I2774" s="49"/>
      <c r="M2774" s="49"/>
      <c r="N2774" s="49"/>
      <c r="O2774" s="49" t="s">
        <v>8026</v>
      </c>
      <c r="P2774">
        <v>8</v>
      </c>
      <c r="Q2774" t="s">
        <v>8027</v>
      </c>
      <c r="S2774" s="49"/>
      <c r="T2774" s="49"/>
      <c r="U2774" s="49"/>
      <c r="W2774" s="49"/>
      <c r="Z2774" s="49"/>
      <c r="AA2774" s="49"/>
      <c r="AB2774" s="49"/>
    </row>
    <row r="2775" spans="1:28" x14ac:dyDescent="0.25">
      <c r="A2775" t="s">
        <v>8028</v>
      </c>
      <c r="B2775" t="s">
        <v>1319</v>
      </c>
      <c r="C2775" t="s">
        <v>1</v>
      </c>
      <c r="D2775">
        <v>3</v>
      </c>
      <c r="E2775">
        <v>150</v>
      </c>
      <c r="G2775">
        <v>60</v>
      </c>
      <c r="I2775" s="49"/>
      <c r="M2775" s="49"/>
      <c r="N2775" s="49"/>
      <c r="O2775" s="49" t="s">
        <v>8029</v>
      </c>
      <c r="P2775">
        <v>8</v>
      </c>
      <c r="Q2775" t="s">
        <v>8030</v>
      </c>
      <c r="S2775" s="49"/>
      <c r="T2775" s="49"/>
      <c r="U2775" s="49"/>
      <c r="W2775" s="49"/>
      <c r="Z2775" s="49"/>
      <c r="AA2775" s="49"/>
      <c r="AB2775" s="49"/>
    </row>
    <row r="2776" spans="1:28" x14ac:dyDescent="0.25">
      <c r="A2776" t="s">
        <v>8031</v>
      </c>
      <c r="B2776" t="s">
        <v>1319</v>
      </c>
      <c r="C2776" t="s">
        <v>1</v>
      </c>
      <c r="D2776">
        <v>4</v>
      </c>
      <c r="E2776">
        <v>150</v>
      </c>
      <c r="G2776">
        <v>55.2</v>
      </c>
      <c r="I2776" s="49"/>
      <c r="M2776" s="49"/>
      <c r="N2776" s="49"/>
      <c r="O2776" s="49" t="s">
        <v>8032</v>
      </c>
      <c r="P2776">
        <v>8</v>
      </c>
      <c r="Q2776" t="s">
        <v>8033</v>
      </c>
      <c r="S2776" s="49"/>
      <c r="T2776" s="49"/>
      <c r="U2776" s="49"/>
      <c r="W2776" s="49"/>
      <c r="Z2776" s="49"/>
      <c r="AA2776" s="49"/>
      <c r="AB2776" s="49"/>
    </row>
    <row r="2777" spans="1:28" x14ac:dyDescent="0.25">
      <c r="A2777" t="s">
        <v>8034</v>
      </c>
      <c r="B2777" t="s">
        <v>1319</v>
      </c>
      <c r="C2777" t="s">
        <v>265</v>
      </c>
      <c r="D2777">
        <v>1</v>
      </c>
      <c r="E2777">
        <v>75</v>
      </c>
      <c r="F2777">
        <v>10</v>
      </c>
      <c r="I2777" s="49"/>
      <c r="J2777">
        <v>2</v>
      </c>
      <c r="K2777">
        <v>1</v>
      </c>
      <c r="L2777">
        <v>3</v>
      </c>
      <c r="M2777" s="49" t="s">
        <v>1745</v>
      </c>
      <c r="N2777" s="49"/>
      <c r="O2777" s="49" t="s">
        <v>8035</v>
      </c>
      <c r="P2777">
        <v>8</v>
      </c>
      <c r="Q2777" t="s">
        <v>8036</v>
      </c>
      <c r="S2777" s="49"/>
      <c r="T2777" s="49"/>
      <c r="U2777" s="49"/>
      <c r="W2777" s="49"/>
      <c r="Z2777" s="49"/>
      <c r="AA2777" s="49"/>
      <c r="AB2777" s="49"/>
    </row>
    <row r="2778" spans="1:28" x14ac:dyDescent="0.25">
      <c r="A2778" t="s">
        <v>8037</v>
      </c>
      <c r="B2778" t="s">
        <v>1319</v>
      </c>
      <c r="C2778" t="s">
        <v>265</v>
      </c>
      <c r="D2778">
        <v>2</v>
      </c>
      <c r="E2778">
        <v>75</v>
      </c>
      <c r="F2778">
        <v>10</v>
      </c>
      <c r="I2778" s="49"/>
      <c r="J2778">
        <v>2</v>
      </c>
      <c r="K2778">
        <v>1</v>
      </c>
      <c r="L2778">
        <v>3</v>
      </c>
      <c r="M2778" s="49" t="s">
        <v>1745</v>
      </c>
      <c r="N2778" s="49"/>
      <c r="O2778" s="49" t="s">
        <v>8035</v>
      </c>
      <c r="P2778">
        <v>8</v>
      </c>
      <c r="Q2778" t="s">
        <v>8038</v>
      </c>
      <c r="S2778" s="49"/>
      <c r="T2778" s="49"/>
      <c r="U2778" s="49"/>
      <c r="W2778" s="49"/>
      <c r="Z2778" s="49"/>
      <c r="AA2778" s="49"/>
      <c r="AB2778" s="49"/>
    </row>
    <row r="2779" spans="1:28" x14ac:dyDescent="0.25">
      <c r="A2779" t="s">
        <v>8039</v>
      </c>
      <c r="B2779" t="s">
        <v>1319</v>
      </c>
      <c r="C2779" t="s">
        <v>265</v>
      </c>
      <c r="D2779">
        <v>3</v>
      </c>
      <c r="E2779">
        <v>75</v>
      </c>
      <c r="F2779">
        <v>9</v>
      </c>
      <c r="I2779" s="49"/>
      <c r="J2779">
        <v>2</v>
      </c>
      <c r="K2779">
        <v>1</v>
      </c>
      <c r="L2779">
        <v>3</v>
      </c>
      <c r="M2779" s="49" t="s">
        <v>1745</v>
      </c>
      <c r="N2779" s="49"/>
      <c r="O2779" s="49" t="s">
        <v>8035</v>
      </c>
      <c r="P2779">
        <v>8</v>
      </c>
      <c r="Q2779" t="s">
        <v>8040</v>
      </c>
      <c r="S2779" s="49"/>
      <c r="T2779" s="49"/>
      <c r="U2779" s="49"/>
      <c r="W2779" s="49"/>
      <c r="Z2779" s="49"/>
      <c r="AA2779" s="49"/>
      <c r="AB2779" s="49"/>
    </row>
    <row r="2780" spans="1:28" x14ac:dyDescent="0.25">
      <c r="A2780" t="s">
        <v>8041</v>
      </c>
      <c r="B2780" t="s">
        <v>1319</v>
      </c>
      <c r="C2780" t="s">
        <v>265</v>
      </c>
      <c r="D2780">
        <v>4</v>
      </c>
      <c r="E2780">
        <v>75</v>
      </c>
      <c r="F2780">
        <v>9</v>
      </c>
      <c r="I2780" s="49"/>
      <c r="J2780">
        <v>2</v>
      </c>
      <c r="K2780">
        <v>1</v>
      </c>
      <c r="L2780">
        <v>3</v>
      </c>
      <c r="M2780" s="49" t="s">
        <v>1745</v>
      </c>
      <c r="N2780" s="49"/>
      <c r="O2780" s="49" t="s">
        <v>8035</v>
      </c>
      <c r="P2780">
        <v>8</v>
      </c>
      <c r="Q2780" t="s">
        <v>8042</v>
      </c>
      <c r="S2780" s="49"/>
      <c r="T2780" s="49"/>
      <c r="U2780" s="49"/>
      <c r="W2780" s="49"/>
      <c r="Z2780" s="49"/>
      <c r="AA2780" s="49"/>
      <c r="AB2780" s="49"/>
    </row>
    <row r="2781" spans="1:28" x14ac:dyDescent="0.25">
      <c r="A2781" t="s">
        <v>8043</v>
      </c>
      <c r="B2781" t="s">
        <v>1319</v>
      </c>
      <c r="C2781" t="s">
        <v>249</v>
      </c>
      <c r="D2781">
        <v>1</v>
      </c>
      <c r="E2781">
        <v>150</v>
      </c>
      <c r="F2781">
        <v>10</v>
      </c>
      <c r="I2781" s="49"/>
      <c r="J2781">
        <v>2</v>
      </c>
      <c r="K2781">
        <v>1</v>
      </c>
      <c r="L2781">
        <v>3</v>
      </c>
      <c r="M2781" s="49" t="s">
        <v>618</v>
      </c>
      <c r="N2781" s="49"/>
      <c r="O2781" s="49" t="s">
        <v>3189</v>
      </c>
      <c r="P2781">
        <v>8</v>
      </c>
      <c r="Q2781" t="s">
        <v>8044</v>
      </c>
      <c r="S2781" s="49"/>
      <c r="T2781" s="49"/>
      <c r="U2781" s="49"/>
      <c r="W2781" s="49"/>
      <c r="Z2781" s="49"/>
      <c r="AA2781" s="49"/>
      <c r="AB2781" s="49"/>
    </row>
    <row r="2782" spans="1:28" x14ac:dyDescent="0.25">
      <c r="A2782" t="s">
        <v>8045</v>
      </c>
      <c r="B2782" t="s">
        <v>1319</v>
      </c>
      <c r="C2782" t="s">
        <v>249</v>
      </c>
      <c r="D2782">
        <v>2</v>
      </c>
      <c r="E2782">
        <v>150</v>
      </c>
      <c r="F2782">
        <v>10</v>
      </c>
      <c r="I2782" s="49"/>
      <c r="J2782">
        <v>2</v>
      </c>
      <c r="K2782">
        <v>1</v>
      </c>
      <c r="L2782">
        <v>3</v>
      </c>
      <c r="M2782" s="49" t="s">
        <v>618</v>
      </c>
      <c r="N2782" s="49"/>
      <c r="O2782" s="49" t="s">
        <v>3189</v>
      </c>
      <c r="P2782">
        <v>8</v>
      </c>
      <c r="Q2782" t="s">
        <v>8046</v>
      </c>
      <c r="S2782" s="49"/>
      <c r="T2782" s="49"/>
      <c r="U2782" s="49"/>
      <c r="W2782" s="49"/>
      <c r="Z2782" s="49"/>
      <c r="AA2782" s="49"/>
      <c r="AB2782" s="49"/>
    </row>
    <row r="2783" spans="1:28" x14ac:dyDescent="0.25">
      <c r="A2783" t="s">
        <v>8047</v>
      </c>
      <c r="B2783" t="s">
        <v>1319</v>
      </c>
      <c r="C2783" t="s">
        <v>249</v>
      </c>
      <c r="D2783">
        <v>3</v>
      </c>
      <c r="E2783">
        <v>150</v>
      </c>
      <c r="F2783">
        <v>9</v>
      </c>
      <c r="I2783" s="49"/>
      <c r="J2783">
        <v>2</v>
      </c>
      <c r="K2783">
        <v>1</v>
      </c>
      <c r="L2783">
        <v>3</v>
      </c>
      <c r="M2783" s="49" t="s">
        <v>610</v>
      </c>
      <c r="N2783" s="49"/>
      <c r="O2783" s="49" t="s">
        <v>8048</v>
      </c>
      <c r="P2783">
        <v>8</v>
      </c>
      <c r="Q2783" t="s">
        <v>8049</v>
      </c>
      <c r="S2783" s="49"/>
      <c r="T2783" s="49"/>
      <c r="U2783" s="49"/>
      <c r="W2783" s="49"/>
      <c r="Z2783" s="49"/>
      <c r="AA2783" s="49"/>
      <c r="AB2783" s="49"/>
    </row>
    <row r="2784" spans="1:28" x14ac:dyDescent="0.25">
      <c r="A2784" t="s">
        <v>8050</v>
      </c>
      <c r="B2784" t="s">
        <v>1319</v>
      </c>
      <c r="C2784" t="s">
        <v>256</v>
      </c>
      <c r="D2784">
        <v>1</v>
      </c>
      <c r="E2784">
        <v>40</v>
      </c>
      <c r="F2784">
        <v>8</v>
      </c>
      <c r="I2784" s="49"/>
      <c r="J2784">
        <v>3</v>
      </c>
      <c r="K2784">
        <v>1</v>
      </c>
      <c r="L2784">
        <v>2</v>
      </c>
      <c r="M2784" s="49" t="s">
        <v>618</v>
      </c>
      <c r="N2784" s="49"/>
      <c r="O2784" s="49" t="s">
        <v>8051</v>
      </c>
      <c r="P2784">
        <v>8</v>
      </c>
      <c r="Q2784" t="s">
        <v>8052</v>
      </c>
      <c r="S2784" s="49"/>
      <c r="T2784" s="49"/>
      <c r="U2784" s="49"/>
      <c r="W2784" s="49"/>
      <c r="Z2784" s="49"/>
      <c r="AA2784" s="49"/>
      <c r="AB2784" s="49"/>
    </row>
    <row r="2785" spans="1:28" x14ac:dyDescent="0.25">
      <c r="A2785" t="s">
        <v>8053</v>
      </c>
      <c r="B2785" t="s">
        <v>1319</v>
      </c>
      <c r="C2785" t="s">
        <v>256</v>
      </c>
      <c r="D2785">
        <v>2</v>
      </c>
      <c r="E2785">
        <v>45</v>
      </c>
      <c r="F2785">
        <v>8</v>
      </c>
      <c r="I2785" s="49"/>
      <c r="J2785">
        <v>3</v>
      </c>
      <c r="K2785">
        <v>1</v>
      </c>
      <c r="L2785">
        <v>2</v>
      </c>
      <c r="M2785" s="49" t="s">
        <v>1745</v>
      </c>
      <c r="N2785" s="49"/>
      <c r="O2785" s="49" t="s">
        <v>8054</v>
      </c>
      <c r="P2785">
        <v>8</v>
      </c>
      <c r="Q2785" t="s">
        <v>8055</v>
      </c>
      <c r="S2785" s="49"/>
      <c r="T2785" s="49"/>
      <c r="U2785" s="49"/>
      <c r="W2785" s="49"/>
      <c r="Z2785" s="49"/>
      <c r="AA2785" s="49"/>
      <c r="AB2785" s="49"/>
    </row>
    <row r="2786" spans="1:28" x14ac:dyDescent="0.25">
      <c r="A2786" t="s">
        <v>8056</v>
      </c>
      <c r="B2786" t="s">
        <v>1319</v>
      </c>
      <c r="C2786" t="s">
        <v>256</v>
      </c>
      <c r="D2786">
        <v>3</v>
      </c>
      <c r="E2786">
        <v>50</v>
      </c>
      <c r="F2786">
        <v>8</v>
      </c>
      <c r="I2786" s="49"/>
      <c r="J2786">
        <v>3</v>
      </c>
      <c r="K2786">
        <v>1</v>
      </c>
      <c r="L2786">
        <v>2</v>
      </c>
      <c r="M2786" s="49" t="s">
        <v>1745</v>
      </c>
      <c r="N2786" s="49"/>
      <c r="O2786" s="49" t="s">
        <v>8057</v>
      </c>
      <c r="P2786">
        <v>8</v>
      </c>
      <c r="Q2786" t="s">
        <v>8058</v>
      </c>
      <c r="S2786" s="49"/>
      <c r="T2786" s="49"/>
      <c r="U2786" s="49"/>
      <c r="W2786" s="49"/>
      <c r="Z2786" s="49"/>
      <c r="AA2786" s="49"/>
      <c r="AB2786" s="49"/>
    </row>
    <row r="2787" spans="1:28" x14ac:dyDescent="0.25">
      <c r="A2787" t="s">
        <v>8059</v>
      </c>
      <c r="B2787" t="s">
        <v>1319</v>
      </c>
      <c r="C2787" t="s">
        <v>290</v>
      </c>
      <c r="D2787">
        <v>1</v>
      </c>
      <c r="E2787">
        <v>110</v>
      </c>
      <c r="F2787">
        <v>15</v>
      </c>
      <c r="I2787" s="49"/>
      <c r="J2787">
        <v>2</v>
      </c>
      <c r="K2787">
        <v>1</v>
      </c>
      <c r="L2787">
        <v>3</v>
      </c>
      <c r="M2787" s="49" t="s">
        <v>618</v>
      </c>
      <c r="N2787" s="49"/>
      <c r="O2787" s="49" t="s">
        <v>8060</v>
      </c>
      <c r="P2787">
        <v>8</v>
      </c>
      <c r="Q2787" t="s">
        <v>8061</v>
      </c>
      <c r="S2787" s="49"/>
      <c r="T2787" s="49"/>
      <c r="U2787" s="49"/>
      <c r="W2787" s="49"/>
      <c r="Z2787" s="49"/>
      <c r="AA2787" s="49"/>
      <c r="AB2787" s="49"/>
    </row>
    <row r="2788" spans="1:28" x14ac:dyDescent="0.25">
      <c r="A2788" t="s">
        <v>8062</v>
      </c>
      <c r="B2788" t="s">
        <v>1319</v>
      </c>
      <c r="C2788" t="s">
        <v>290</v>
      </c>
      <c r="D2788">
        <v>2</v>
      </c>
      <c r="E2788">
        <v>110</v>
      </c>
      <c r="F2788">
        <v>15</v>
      </c>
      <c r="I2788" s="49"/>
      <c r="J2788">
        <v>2</v>
      </c>
      <c r="K2788">
        <v>1</v>
      </c>
      <c r="L2788">
        <v>3</v>
      </c>
      <c r="M2788" s="49" t="s">
        <v>618</v>
      </c>
      <c r="N2788" s="49"/>
      <c r="O2788" s="49" t="s">
        <v>8063</v>
      </c>
      <c r="P2788">
        <v>8</v>
      </c>
      <c r="Q2788" t="s">
        <v>8064</v>
      </c>
      <c r="S2788" s="49"/>
      <c r="T2788" s="49"/>
      <c r="U2788" s="49"/>
      <c r="W2788" s="49"/>
      <c r="Z2788" s="49"/>
      <c r="AA2788" s="49"/>
      <c r="AB2788" s="49"/>
    </row>
    <row r="2789" spans="1:28" x14ac:dyDescent="0.25">
      <c r="A2789" t="s">
        <v>8065</v>
      </c>
      <c r="B2789" t="s">
        <v>1319</v>
      </c>
      <c r="C2789" t="s">
        <v>290</v>
      </c>
      <c r="D2789">
        <v>3</v>
      </c>
      <c r="E2789">
        <v>120</v>
      </c>
      <c r="F2789">
        <v>13</v>
      </c>
      <c r="I2789" s="49"/>
      <c r="J2789">
        <v>2</v>
      </c>
      <c r="K2789">
        <v>1</v>
      </c>
      <c r="L2789">
        <v>3</v>
      </c>
      <c r="M2789" s="49" t="s">
        <v>1745</v>
      </c>
      <c r="N2789" s="49"/>
      <c r="O2789" s="49" t="s">
        <v>8066</v>
      </c>
      <c r="P2789">
        <v>8</v>
      </c>
      <c r="Q2789" t="s">
        <v>8067</v>
      </c>
      <c r="S2789" s="49"/>
      <c r="T2789" s="49"/>
      <c r="U2789" s="49"/>
      <c r="W2789" s="49"/>
      <c r="Z2789" s="49"/>
      <c r="AA2789" s="49"/>
      <c r="AB2789" s="49"/>
    </row>
    <row r="2790" spans="1:28" x14ac:dyDescent="0.25">
      <c r="A2790" t="s">
        <v>8068</v>
      </c>
      <c r="B2790" t="s">
        <v>1319</v>
      </c>
      <c r="C2790" t="s">
        <v>356</v>
      </c>
      <c r="D2790">
        <v>1</v>
      </c>
      <c r="G2790">
        <v>20</v>
      </c>
      <c r="H2790">
        <v>0</v>
      </c>
      <c r="I2790" s="49" t="s">
        <v>3957</v>
      </c>
      <c r="M2790" s="49"/>
      <c r="N2790" s="49"/>
      <c r="O2790" s="49" t="s">
        <v>8069</v>
      </c>
      <c r="P2790">
        <v>8</v>
      </c>
      <c r="Q2790" t="s">
        <v>8070</v>
      </c>
      <c r="S2790" s="49"/>
      <c r="T2790" s="49"/>
      <c r="U2790" s="49"/>
      <c r="W2790" s="49"/>
      <c r="Z2790" s="49"/>
      <c r="AA2790" s="49"/>
      <c r="AB2790" s="49"/>
    </row>
    <row r="2791" spans="1:28" x14ac:dyDescent="0.25">
      <c r="A2791" t="s">
        <v>8071</v>
      </c>
      <c r="B2791" t="s">
        <v>1319</v>
      </c>
      <c r="C2791" t="s">
        <v>356</v>
      </c>
      <c r="D2791">
        <v>2</v>
      </c>
      <c r="G2791">
        <v>20</v>
      </c>
      <c r="H2791">
        <v>0</v>
      </c>
      <c r="I2791" s="49" t="s">
        <v>3957</v>
      </c>
      <c r="M2791" s="49"/>
      <c r="N2791" s="49"/>
      <c r="O2791" s="49" t="s">
        <v>8069</v>
      </c>
      <c r="P2791">
        <v>8</v>
      </c>
      <c r="Q2791" t="s">
        <v>8072</v>
      </c>
      <c r="S2791" s="49"/>
      <c r="T2791" s="49"/>
      <c r="U2791" s="49"/>
      <c r="W2791" s="49"/>
      <c r="Z2791" s="49"/>
      <c r="AA2791" s="49"/>
      <c r="AB2791" s="49"/>
    </row>
    <row r="2792" spans="1:28" x14ac:dyDescent="0.25">
      <c r="A2792" t="s">
        <v>8073</v>
      </c>
      <c r="B2792" t="s">
        <v>1319</v>
      </c>
      <c r="C2792" t="s">
        <v>356</v>
      </c>
      <c r="D2792">
        <v>3</v>
      </c>
      <c r="G2792">
        <v>20</v>
      </c>
      <c r="H2792">
        <v>0</v>
      </c>
      <c r="I2792" s="49" t="s">
        <v>3957</v>
      </c>
      <c r="M2792" s="49"/>
      <c r="N2792" s="49"/>
      <c r="O2792" s="49" t="s">
        <v>8069</v>
      </c>
      <c r="P2792">
        <v>8</v>
      </c>
      <c r="Q2792" t="s">
        <v>8074</v>
      </c>
      <c r="S2792" s="49"/>
      <c r="T2792" s="49"/>
      <c r="U2792" s="49"/>
      <c r="W2792" s="49"/>
      <c r="Z2792" s="49"/>
      <c r="AA2792" s="49"/>
      <c r="AB2792" s="49"/>
    </row>
    <row r="2793" spans="1:28" x14ac:dyDescent="0.25">
      <c r="A2793" t="s">
        <v>8075</v>
      </c>
      <c r="B2793" t="s">
        <v>1319</v>
      </c>
      <c r="C2793" t="s">
        <v>356</v>
      </c>
      <c r="D2793">
        <v>4</v>
      </c>
      <c r="G2793">
        <v>20</v>
      </c>
      <c r="H2793">
        <v>0</v>
      </c>
      <c r="I2793" s="49" t="s">
        <v>3957</v>
      </c>
      <c r="M2793" s="49"/>
      <c r="N2793" s="49"/>
      <c r="O2793" s="49" t="s">
        <v>8069</v>
      </c>
      <c r="P2793">
        <v>8</v>
      </c>
      <c r="Q2793" t="s">
        <v>8076</v>
      </c>
      <c r="S2793" s="49"/>
      <c r="T2793" s="49"/>
      <c r="U2793" s="49"/>
      <c r="W2793" s="49"/>
      <c r="Z2793" s="49"/>
      <c r="AA2793" s="49"/>
      <c r="AB2793" s="49"/>
    </row>
    <row r="2794" spans="1:28" x14ac:dyDescent="0.25">
      <c r="A2794" t="s">
        <v>8077</v>
      </c>
      <c r="B2794" t="s">
        <v>1319</v>
      </c>
      <c r="C2794" t="s">
        <v>356</v>
      </c>
      <c r="D2794">
        <v>5</v>
      </c>
      <c r="G2794">
        <v>20</v>
      </c>
      <c r="H2794">
        <v>0</v>
      </c>
      <c r="I2794" s="49" t="s">
        <v>3957</v>
      </c>
      <c r="M2794" s="49"/>
      <c r="N2794" s="49"/>
      <c r="O2794" s="49" t="s">
        <v>8069</v>
      </c>
      <c r="P2794">
        <v>8</v>
      </c>
      <c r="Q2794" t="s">
        <v>8078</v>
      </c>
      <c r="S2794" s="49"/>
      <c r="T2794" s="49"/>
      <c r="U2794" s="49"/>
      <c r="W2794" s="49"/>
      <c r="Z2794" s="49"/>
      <c r="AA2794" s="49"/>
      <c r="AB2794" s="49"/>
    </row>
    <row r="2795" spans="1:28" x14ac:dyDescent="0.25">
      <c r="A2795" t="s">
        <v>8079</v>
      </c>
      <c r="B2795" t="s">
        <v>1319</v>
      </c>
      <c r="C2795" t="s">
        <v>356</v>
      </c>
      <c r="D2795">
        <v>6</v>
      </c>
      <c r="G2795">
        <v>20</v>
      </c>
      <c r="H2795">
        <v>0</v>
      </c>
      <c r="I2795" s="49" t="s">
        <v>3957</v>
      </c>
      <c r="M2795" s="49"/>
      <c r="N2795" s="49"/>
      <c r="O2795" s="49" t="s">
        <v>8069</v>
      </c>
      <c r="P2795">
        <v>8</v>
      </c>
      <c r="Q2795" t="s">
        <v>8080</v>
      </c>
      <c r="S2795" s="49"/>
      <c r="T2795" s="49"/>
      <c r="U2795" s="49"/>
      <c r="W2795" s="49"/>
      <c r="Z2795" s="49"/>
      <c r="AA2795" s="49"/>
      <c r="AB2795" s="49"/>
    </row>
    <row r="2796" spans="1:28" x14ac:dyDescent="0.25">
      <c r="A2796" t="s">
        <v>8081</v>
      </c>
      <c r="B2796" t="s">
        <v>1319</v>
      </c>
      <c r="C2796" t="s">
        <v>356</v>
      </c>
      <c r="D2796">
        <v>7</v>
      </c>
      <c r="G2796">
        <v>20</v>
      </c>
      <c r="H2796">
        <v>0</v>
      </c>
      <c r="I2796" s="49" t="s">
        <v>3957</v>
      </c>
      <c r="M2796" s="49"/>
      <c r="N2796" s="49"/>
      <c r="O2796" s="49" t="s">
        <v>8082</v>
      </c>
      <c r="P2796">
        <v>8</v>
      </c>
      <c r="Q2796" t="s">
        <v>8083</v>
      </c>
      <c r="S2796" s="49"/>
      <c r="T2796" s="49"/>
      <c r="U2796" s="49"/>
      <c r="W2796" s="49"/>
      <c r="Z2796" s="49"/>
      <c r="AA2796" s="49"/>
      <c r="AB2796" s="49"/>
    </row>
    <row r="2797" spans="1:28" x14ac:dyDescent="0.25">
      <c r="A2797" t="s">
        <v>8084</v>
      </c>
      <c r="B2797" t="s">
        <v>1319</v>
      </c>
      <c r="C2797" t="s">
        <v>356</v>
      </c>
      <c r="D2797">
        <v>8</v>
      </c>
      <c r="G2797">
        <v>20</v>
      </c>
      <c r="H2797">
        <v>0</v>
      </c>
      <c r="I2797" s="49" t="s">
        <v>3957</v>
      </c>
      <c r="M2797" s="49"/>
      <c r="N2797" s="49"/>
      <c r="O2797" s="49" t="s">
        <v>8085</v>
      </c>
      <c r="P2797">
        <v>8</v>
      </c>
      <c r="Q2797" t="s">
        <v>1322</v>
      </c>
      <c r="S2797" s="49"/>
      <c r="T2797" s="49"/>
      <c r="U2797" s="49"/>
      <c r="W2797" s="49"/>
      <c r="Z2797" s="49"/>
      <c r="AA2797" s="49"/>
      <c r="AB2797" s="49"/>
    </row>
    <row r="2798" spans="1:28" x14ac:dyDescent="0.25">
      <c r="A2798" t="s">
        <v>8086</v>
      </c>
      <c r="B2798" t="s">
        <v>1323</v>
      </c>
      <c r="C2798" t="s">
        <v>363</v>
      </c>
      <c r="D2798">
        <v>1</v>
      </c>
      <c r="G2798">
        <v>302</v>
      </c>
      <c r="H2798">
        <v>0.59</v>
      </c>
      <c r="I2798" s="49" t="s">
        <v>3957</v>
      </c>
      <c r="M2798" s="49"/>
      <c r="N2798" s="49"/>
      <c r="O2798" s="49" t="s">
        <v>7711</v>
      </c>
      <c r="P2798">
        <v>8</v>
      </c>
      <c r="Q2798" t="s">
        <v>1325</v>
      </c>
      <c r="S2798" s="49"/>
      <c r="T2798" s="49"/>
      <c r="U2798" s="49"/>
      <c r="W2798" s="49"/>
      <c r="Z2798" s="49"/>
      <c r="AA2798" s="49"/>
      <c r="AB2798" s="49"/>
    </row>
    <row r="2799" spans="1:28" x14ac:dyDescent="0.25">
      <c r="A2799" t="s">
        <v>8087</v>
      </c>
      <c r="B2799" t="s">
        <v>1323</v>
      </c>
      <c r="C2799" t="s">
        <v>394</v>
      </c>
      <c r="D2799">
        <v>1</v>
      </c>
      <c r="E2799">
        <v>0</v>
      </c>
      <c r="F2799">
        <v>15</v>
      </c>
      <c r="I2799" s="49"/>
      <c r="M2799" s="49"/>
      <c r="N2799" s="49" t="s">
        <v>8088</v>
      </c>
      <c r="O2799" s="49" t="s">
        <v>2818</v>
      </c>
      <c r="P2799">
        <v>8</v>
      </c>
      <c r="Q2799" t="s">
        <v>8089</v>
      </c>
      <c r="S2799" s="49"/>
      <c r="T2799" s="49"/>
      <c r="U2799" s="49"/>
      <c r="W2799" s="49"/>
      <c r="Z2799" s="49"/>
      <c r="AA2799" s="49"/>
      <c r="AB2799" s="49"/>
    </row>
    <row r="2800" spans="1:28" x14ac:dyDescent="0.25">
      <c r="A2800" t="s">
        <v>8090</v>
      </c>
      <c r="B2800" t="s">
        <v>1323</v>
      </c>
      <c r="C2800" t="s">
        <v>398</v>
      </c>
      <c r="D2800">
        <v>1</v>
      </c>
      <c r="E2800">
        <v>0</v>
      </c>
      <c r="F2800">
        <v>12</v>
      </c>
      <c r="I2800" s="49"/>
      <c r="M2800" s="49"/>
      <c r="N2800" s="49" t="s">
        <v>8088</v>
      </c>
      <c r="O2800" s="49" t="s">
        <v>5122</v>
      </c>
      <c r="P2800">
        <v>8</v>
      </c>
      <c r="Q2800" t="s">
        <v>8091</v>
      </c>
      <c r="S2800" s="49"/>
      <c r="T2800" s="49"/>
      <c r="U2800" s="49"/>
      <c r="W2800" s="49"/>
      <c r="Z2800" s="49"/>
      <c r="AA2800" s="49"/>
      <c r="AB2800" s="49"/>
    </row>
    <row r="2801" spans="1:28" x14ac:dyDescent="0.25">
      <c r="A2801" t="s">
        <v>8092</v>
      </c>
      <c r="B2801" t="s">
        <v>1323</v>
      </c>
      <c r="C2801" t="s">
        <v>403</v>
      </c>
      <c r="D2801">
        <v>1</v>
      </c>
      <c r="E2801">
        <v>0</v>
      </c>
      <c r="F2801">
        <v>8</v>
      </c>
      <c r="I2801" s="49"/>
      <c r="M2801" s="49"/>
      <c r="N2801" s="49" t="s">
        <v>8088</v>
      </c>
      <c r="O2801" s="49" t="s">
        <v>4484</v>
      </c>
      <c r="P2801">
        <v>8</v>
      </c>
      <c r="Q2801" t="s">
        <v>8093</v>
      </c>
      <c r="S2801" s="49"/>
      <c r="T2801" s="49"/>
      <c r="U2801" s="49"/>
      <c r="W2801" s="49"/>
      <c r="Z2801" s="49"/>
      <c r="AA2801" s="49"/>
      <c r="AB2801" s="49"/>
    </row>
    <row r="2802" spans="1:28" x14ac:dyDescent="0.25">
      <c r="A2802" t="s">
        <v>8094</v>
      </c>
      <c r="B2802" t="s">
        <v>1323</v>
      </c>
      <c r="C2802" t="s">
        <v>389</v>
      </c>
      <c r="D2802">
        <v>1</v>
      </c>
      <c r="E2802">
        <v>0</v>
      </c>
      <c r="F2802">
        <v>12</v>
      </c>
      <c r="I2802" s="49"/>
      <c r="M2802" s="49"/>
      <c r="N2802" s="49" t="s">
        <v>8088</v>
      </c>
      <c r="O2802" s="49"/>
      <c r="P2802">
        <v>8</v>
      </c>
      <c r="Q2802" t="s">
        <v>8095</v>
      </c>
      <c r="S2802" s="49"/>
      <c r="T2802" s="49"/>
      <c r="U2802" s="49"/>
      <c r="W2802" s="49"/>
      <c r="Z2802" s="49"/>
      <c r="AA2802" s="49"/>
      <c r="AB2802" s="49"/>
    </row>
    <row r="2803" spans="1:28" x14ac:dyDescent="0.25">
      <c r="A2803" t="s">
        <v>8096</v>
      </c>
      <c r="B2803" t="s">
        <v>1323</v>
      </c>
      <c r="C2803" t="s">
        <v>394</v>
      </c>
      <c r="D2803">
        <v>2</v>
      </c>
      <c r="E2803">
        <v>0</v>
      </c>
      <c r="F2803">
        <v>15</v>
      </c>
      <c r="I2803" s="49"/>
      <c r="M2803" s="49"/>
      <c r="N2803" s="49" t="s">
        <v>8097</v>
      </c>
      <c r="O2803" s="49" t="s">
        <v>2818</v>
      </c>
      <c r="P2803">
        <v>8</v>
      </c>
      <c r="Q2803" t="s">
        <v>8098</v>
      </c>
      <c r="S2803" s="49"/>
      <c r="T2803" s="49"/>
      <c r="U2803" s="49"/>
      <c r="W2803" s="49"/>
      <c r="Z2803" s="49"/>
      <c r="AA2803" s="49"/>
      <c r="AB2803" s="49"/>
    </row>
    <row r="2804" spans="1:28" x14ac:dyDescent="0.25">
      <c r="A2804" t="s">
        <v>8099</v>
      </c>
      <c r="B2804" t="s">
        <v>1323</v>
      </c>
      <c r="C2804" t="s">
        <v>398</v>
      </c>
      <c r="D2804">
        <v>2</v>
      </c>
      <c r="E2804">
        <v>0</v>
      </c>
      <c r="F2804">
        <v>12</v>
      </c>
      <c r="I2804" s="49"/>
      <c r="M2804" s="49"/>
      <c r="N2804" s="49" t="s">
        <v>8097</v>
      </c>
      <c r="O2804" s="49" t="s">
        <v>5122</v>
      </c>
      <c r="P2804">
        <v>8</v>
      </c>
      <c r="Q2804" t="s">
        <v>8100</v>
      </c>
      <c r="S2804" s="49"/>
      <c r="T2804" s="49"/>
      <c r="U2804" s="49"/>
      <c r="W2804" s="49"/>
      <c r="Z2804" s="49"/>
      <c r="AA2804" s="49"/>
      <c r="AB2804" s="49"/>
    </row>
    <row r="2805" spans="1:28" x14ac:dyDescent="0.25">
      <c r="A2805" t="s">
        <v>8101</v>
      </c>
      <c r="B2805" t="s">
        <v>1323</v>
      </c>
      <c r="C2805" t="s">
        <v>403</v>
      </c>
      <c r="D2805">
        <v>2</v>
      </c>
      <c r="E2805">
        <v>0</v>
      </c>
      <c r="F2805">
        <v>8</v>
      </c>
      <c r="I2805" s="49"/>
      <c r="M2805" s="49"/>
      <c r="N2805" s="49" t="s">
        <v>8097</v>
      </c>
      <c r="O2805" s="49" t="s">
        <v>4484</v>
      </c>
      <c r="P2805">
        <v>8</v>
      </c>
      <c r="Q2805" t="s">
        <v>8102</v>
      </c>
      <c r="S2805" s="49"/>
      <c r="T2805" s="49"/>
      <c r="U2805" s="49"/>
      <c r="W2805" s="49"/>
      <c r="Z2805" s="49"/>
      <c r="AA2805" s="49"/>
      <c r="AB2805" s="49"/>
    </row>
    <row r="2806" spans="1:28" x14ac:dyDescent="0.25">
      <c r="A2806" t="s">
        <v>8103</v>
      </c>
      <c r="B2806" t="s">
        <v>1323</v>
      </c>
      <c r="C2806" t="s">
        <v>389</v>
      </c>
      <c r="D2806">
        <v>2</v>
      </c>
      <c r="E2806">
        <v>0</v>
      </c>
      <c r="F2806">
        <v>12</v>
      </c>
      <c r="I2806" s="49"/>
      <c r="M2806" s="49"/>
      <c r="N2806" s="49" t="s">
        <v>8097</v>
      </c>
      <c r="O2806" s="49"/>
      <c r="P2806">
        <v>8</v>
      </c>
      <c r="Q2806" t="s">
        <v>8104</v>
      </c>
      <c r="S2806" s="49"/>
      <c r="T2806" s="49"/>
      <c r="U2806" s="49"/>
      <c r="W2806" s="49"/>
      <c r="Z2806" s="49"/>
      <c r="AA2806" s="49"/>
      <c r="AB2806" s="49"/>
    </row>
    <row r="2807" spans="1:28" x14ac:dyDescent="0.25">
      <c r="A2807" t="s">
        <v>8105</v>
      </c>
      <c r="B2807" t="s">
        <v>1323</v>
      </c>
      <c r="C2807" t="s">
        <v>115</v>
      </c>
      <c r="D2807">
        <v>1</v>
      </c>
      <c r="E2807">
        <v>30</v>
      </c>
      <c r="F2807">
        <v>10</v>
      </c>
      <c r="I2807" s="49"/>
      <c r="J2807">
        <v>2</v>
      </c>
      <c r="K2807">
        <v>1</v>
      </c>
      <c r="L2807">
        <v>3</v>
      </c>
      <c r="M2807" s="49" t="s">
        <v>618</v>
      </c>
      <c r="N2807" s="49"/>
      <c r="O2807" s="49" t="s">
        <v>3189</v>
      </c>
      <c r="P2807">
        <v>8</v>
      </c>
      <c r="Q2807" t="s">
        <v>8106</v>
      </c>
      <c r="S2807" s="49"/>
      <c r="T2807" s="49"/>
      <c r="U2807" s="49"/>
      <c r="W2807" s="49"/>
      <c r="Z2807" s="49"/>
      <c r="AA2807" s="49"/>
      <c r="AB2807" s="49"/>
    </row>
    <row r="2808" spans="1:28" x14ac:dyDescent="0.25">
      <c r="A2808" t="s">
        <v>8107</v>
      </c>
      <c r="B2808" t="s">
        <v>1323</v>
      </c>
      <c r="C2808" t="s">
        <v>115</v>
      </c>
      <c r="D2808">
        <v>2</v>
      </c>
      <c r="E2808">
        <v>30</v>
      </c>
      <c r="F2808">
        <v>11</v>
      </c>
      <c r="I2808" s="49"/>
      <c r="J2808">
        <v>2</v>
      </c>
      <c r="K2808">
        <v>1</v>
      </c>
      <c r="L2808">
        <v>3</v>
      </c>
      <c r="M2808" s="49" t="s">
        <v>1745</v>
      </c>
      <c r="N2808" s="49"/>
      <c r="O2808" s="49" t="s">
        <v>2181</v>
      </c>
      <c r="P2808">
        <v>8</v>
      </c>
      <c r="Q2808" t="s">
        <v>8108</v>
      </c>
      <c r="S2808" s="49"/>
      <c r="T2808" s="49"/>
      <c r="U2808" s="49"/>
      <c r="W2808" s="49"/>
      <c r="Z2808" s="49"/>
      <c r="AA2808" s="49"/>
      <c r="AB2808" s="49"/>
    </row>
    <row r="2809" spans="1:28" x14ac:dyDescent="0.25">
      <c r="A2809" t="s">
        <v>8109</v>
      </c>
      <c r="B2809" t="s">
        <v>1323</v>
      </c>
      <c r="C2809" t="s">
        <v>115</v>
      </c>
      <c r="D2809">
        <v>3</v>
      </c>
      <c r="E2809">
        <v>35</v>
      </c>
      <c r="F2809">
        <v>8</v>
      </c>
      <c r="I2809" s="49"/>
      <c r="J2809">
        <v>2</v>
      </c>
      <c r="K2809">
        <v>1</v>
      </c>
      <c r="L2809">
        <v>3</v>
      </c>
      <c r="M2809" s="49" t="s">
        <v>1745</v>
      </c>
      <c r="N2809" s="49"/>
      <c r="O2809" s="49" t="s">
        <v>2181</v>
      </c>
      <c r="P2809">
        <v>8</v>
      </c>
      <c r="Q2809" t="s">
        <v>8110</v>
      </c>
      <c r="S2809" s="49"/>
      <c r="T2809" s="49"/>
      <c r="U2809" s="49"/>
      <c r="W2809" s="49"/>
      <c r="Z2809" s="49"/>
      <c r="AA2809" s="49"/>
      <c r="AB2809" s="49"/>
    </row>
    <row r="2810" spans="1:28" x14ac:dyDescent="0.25">
      <c r="A2810" t="s">
        <v>8111</v>
      </c>
      <c r="B2810" t="s">
        <v>1323</v>
      </c>
      <c r="C2810" t="s">
        <v>217</v>
      </c>
      <c r="D2810">
        <v>1</v>
      </c>
      <c r="E2810">
        <v>25</v>
      </c>
      <c r="F2810">
        <v>11</v>
      </c>
      <c r="I2810" s="49"/>
      <c r="J2810">
        <v>2</v>
      </c>
      <c r="K2810">
        <v>1</v>
      </c>
      <c r="L2810">
        <v>3</v>
      </c>
      <c r="M2810" s="49" t="s">
        <v>1745</v>
      </c>
      <c r="N2810" s="49"/>
      <c r="O2810" s="49" t="s">
        <v>8112</v>
      </c>
      <c r="P2810">
        <v>8</v>
      </c>
      <c r="Q2810" t="s">
        <v>8113</v>
      </c>
      <c r="S2810" s="49"/>
      <c r="T2810" s="49"/>
      <c r="U2810" s="49"/>
      <c r="W2810" s="49"/>
      <c r="Z2810" s="49"/>
      <c r="AA2810" s="49"/>
      <c r="AB2810" s="49"/>
    </row>
    <row r="2811" spans="1:28" x14ac:dyDescent="0.25">
      <c r="A2811" t="s">
        <v>8114</v>
      </c>
      <c r="B2811" t="s">
        <v>1323</v>
      </c>
      <c r="C2811" t="s">
        <v>217</v>
      </c>
      <c r="D2811">
        <v>2</v>
      </c>
      <c r="E2811">
        <v>25</v>
      </c>
      <c r="F2811">
        <v>10</v>
      </c>
      <c r="I2811" s="49"/>
      <c r="J2811">
        <v>2</v>
      </c>
      <c r="K2811">
        <v>1</v>
      </c>
      <c r="L2811">
        <v>3</v>
      </c>
      <c r="M2811" s="49" t="s">
        <v>610</v>
      </c>
      <c r="N2811" s="49"/>
      <c r="O2811" s="49" t="s">
        <v>8115</v>
      </c>
      <c r="P2811">
        <v>8</v>
      </c>
      <c r="Q2811" t="s">
        <v>8116</v>
      </c>
      <c r="S2811" s="49"/>
      <c r="T2811" s="49"/>
      <c r="U2811" s="49"/>
      <c r="W2811" s="49"/>
      <c r="Z2811" s="49"/>
      <c r="AA2811" s="49"/>
      <c r="AB2811" s="49"/>
    </row>
    <row r="2812" spans="1:28" x14ac:dyDescent="0.25">
      <c r="A2812" t="s">
        <v>8117</v>
      </c>
      <c r="B2812" t="s">
        <v>1323</v>
      </c>
      <c r="C2812" t="s">
        <v>217</v>
      </c>
      <c r="D2812">
        <v>3</v>
      </c>
      <c r="E2812">
        <v>25</v>
      </c>
      <c r="F2812">
        <v>8</v>
      </c>
      <c r="I2812" s="49"/>
      <c r="J2812">
        <v>2</v>
      </c>
      <c r="K2812">
        <v>1</v>
      </c>
      <c r="L2812">
        <v>3</v>
      </c>
      <c r="M2812" s="49" t="s">
        <v>1745</v>
      </c>
      <c r="N2812" s="49"/>
      <c r="O2812" s="49" t="s">
        <v>8118</v>
      </c>
      <c r="P2812">
        <v>8</v>
      </c>
      <c r="Q2812" t="s">
        <v>8119</v>
      </c>
      <c r="S2812" s="49"/>
      <c r="T2812" s="49"/>
      <c r="U2812" s="49"/>
      <c r="W2812" s="49"/>
      <c r="Z2812" s="49"/>
      <c r="AA2812" s="49"/>
      <c r="AB2812" s="49"/>
    </row>
    <row r="2813" spans="1:28" x14ac:dyDescent="0.25">
      <c r="A2813" t="s">
        <v>8120</v>
      </c>
      <c r="B2813" t="s">
        <v>1323</v>
      </c>
      <c r="C2813" t="s">
        <v>7459</v>
      </c>
      <c r="D2813">
        <v>1</v>
      </c>
      <c r="E2813">
        <v>27.5</v>
      </c>
      <c r="F2813">
        <v>11</v>
      </c>
      <c r="I2813" s="49"/>
      <c r="J2813">
        <v>2</v>
      </c>
      <c r="K2813">
        <v>1</v>
      </c>
      <c r="L2813">
        <v>3</v>
      </c>
      <c r="M2813" s="49" t="s">
        <v>1745</v>
      </c>
      <c r="N2813" s="49"/>
      <c r="O2813" s="49" t="s">
        <v>2181</v>
      </c>
      <c r="P2813">
        <v>8</v>
      </c>
      <c r="Q2813" t="s">
        <v>8121</v>
      </c>
      <c r="S2813" s="49"/>
      <c r="T2813" s="49"/>
      <c r="U2813" s="49"/>
      <c r="W2813" s="49"/>
      <c r="Z2813" s="49"/>
      <c r="AA2813" s="49"/>
      <c r="AB2813" s="49"/>
    </row>
    <row r="2814" spans="1:28" x14ac:dyDescent="0.25">
      <c r="A2814" t="s">
        <v>8122</v>
      </c>
      <c r="B2814" t="s">
        <v>1323</v>
      </c>
      <c r="C2814" t="s">
        <v>7459</v>
      </c>
      <c r="D2814">
        <v>2</v>
      </c>
      <c r="E2814">
        <v>27.5</v>
      </c>
      <c r="F2814">
        <v>10</v>
      </c>
      <c r="I2814" s="49"/>
      <c r="J2814">
        <v>2</v>
      </c>
      <c r="K2814">
        <v>1</v>
      </c>
      <c r="L2814">
        <v>3</v>
      </c>
      <c r="M2814" s="49" t="s">
        <v>610</v>
      </c>
      <c r="N2814" s="49"/>
      <c r="O2814" s="49" t="s">
        <v>2350</v>
      </c>
      <c r="P2814">
        <v>8</v>
      </c>
      <c r="Q2814" t="s">
        <v>8123</v>
      </c>
      <c r="S2814" s="49"/>
      <c r="T2814" s="49"/>
      <c r="U2814" s="49"/>
      <c r="W2814" s="49"/>
      <c r="Z2814" s="49"/>
      <c r="AA2814" s="49"/>
      <c r="AB2814" s="49"/>
    </row>
    <row r="2815" spans="1:28" x14ac:dyDescent="0.25">
      <c r="A2815" t="s">
        <v>8124</v>
      </c>
      <c r="B2815" t="s">
        <v>1323</v>
      </c>
      <c r="C2815" t="s">
        <v>7459</v>
      </c>
      <c r="D2815">
        <v>3</v>
      </c>
      <c r="E2815">
        <v>27.5</v>
      </c>
      <c r="F2815">
        <v>9</v>
      </c>
      <c r="I2815" s="49"/>
      <c r="J2815">
        <v>2</v>
      </c>
      <c r="K2815">
        <v>1</v>
      </c>
      <c r="L2815">
        <v>3</v>
      </c>
      <c r="M2815" s="49" t="s">
        <v>610</v>
      </c>
      <c r="N2815" s="49"/>
      <c r="O2815" s="49" t="s">
        <v>2350</v>
      </c>
      <c r="P2815">
        <v>8</v>
      </c>
      <c r="Q2815" t="s">
        <v>8125</v>
      </c>
      <c r="S2815" s="49"/>
      <c r="T2815" s="49"/>
      <c r="U2815" s="49"/>
      <c r="W2815" s="49"/>
      <c r="Z2815" s="49"/>
      <c r="AA2815" s="49"/>
      <c r="AB2815" s="49"/>
    </row>
    <row r="2816" spans="1:28" x14ac:dyDescent="0.25">
      <c r="A2816" t="s">
        <v>8126</v>
      </c>
      <c r="B2816" t="s">
        <v>1323</v>
      </c>
      <c r="C2816" t="s">
        <v>209</v>
      </c>
      <c r="D2816">
        <v>1</v>
      </c>
      <c r="E2816">
        <v>65</v>
      </c>
      <c r="F2816">
        <v>11</v>
      </c>
      <c r="I2816" s="49"/>
      <c r="J2816">
        <v>2</v>
      </c>
      <c r="K2816">
        <v>1</v>
      </c>
      <c r="L2816">
        <v>3</v>
      </c>
      <c r="M2816" s="49" t="s">
        <v>618</v>
      </c>
      <c r="N2816" s="49"/>
      <c r="O2816" s="49" t="s">
        <v>3189</v>
      </c>
      <c r="P2816">
        <v>8</v>
      </c>
      <c r="Q2816" t="s">
        <v>8127</v>
      </c>
      <c r="S2816" s="49"/>
      <c r="T2816" s="49"/>
      <c r="U2816" s="49"/>
      <c r="W2816" s="49"/>
      <c r="Z2816" s="49"/>
      <c r="AA2816" s="49"/>
      <c r="AB2816" s="49"/>
    </row>
    <row r="2817" spans="1:28" x14ac:dyDescent="0.25">
      <c r="A2817" t="s">
        <v>8128</v>
      </c>
      <c r="B2817" t="s">
        <v>1323</v>
      </c>
      <c r="C2817" t="s">
        <v>209</v>
      </c>
      <c r="D2817">
        <v>2</v>
      </c>
      <c r="E2817">
        <v>70</v>
      </c>
      <c r="F2817">
        <v>10</v>
      </c>
      <c r="I2817" s="49"/>
      <c r="J2817">
        <v>2</v>
      </c>
      <c r="K2817">
        <v>1</v>
      </c>
      <c r="L2817">
        <v>3</v>
      </c>
      <c r="M2817" s="49" t="s">
        <v>1745</v>
      </c>
      <c r="N2817" s="49"/>
      <c r="O2817" s="49" t="s">
        <v>2181</v>
      </c>
      <c r="P2817">
        <v>8</v>
      </c>
      <c r="Q2817" t="s">
        <v>8129</v>
      </c>
      <c r="S2817" s="49"/>
      <c r="T2817" s="49"/>
      <c r="U2817" s="49"/>
      <c r="W2817" s="49"/>
      <c r="Z2817" s="49"/>
      <c r="AA2817" s="49"/>
      <c r="AB2817" s="49"/>
    </row>
    <row r="2818" spans="1:28" x14ac:dyDescent="0.25">
      <c r="A2818" t="s">
        <v>8130</v>
      </c>
      <c r="B2818" t="s">
        <v>1323</v>
      </c>
      <c r="C2818" t="s">
        <v>209</v>
      </c>
      <c r="D2818">
        <v>3</v>
      </c>
      <c r="E2818">
        <v>70</v>
      </c>
      <c r="F2818">
        <v>9</v>
      </c>
      <c r="I2818" s="49"/>
      <c r="J2818">
        <v>2</v>
      </c>
      <c r="K2818">
        <v>1</v>
      </c>
      <c r="L2818">
        <v>3</v>
      </c>
      <c r="M2818" s="49" t="s">
        <v>610</v>
      </c>
      <c r="N2818" s="49"/>
      <c r="O2818" s="49" t="s">
        <v>2350</v>
      </c>
      <c r="P2818">
        <v>8</v>
      </c>
      <c r="Q2818" t="s">
        <v>8131</v>
      </c>
      <c r="S2818" s="49"/>
      <c r="T2818" s="49"/>
      <c r="U2818" s="49"/>
      <c r="W2818" s="49"/>
      <c r="Z2818" s="49"/>
      <c r="AA2818" s="49"/>
      <c r="AB2818" s="49"/>
    </row>
    <row r="2819" spans="1:28" x14ac:dyDescent="0.25">
      <c r="A2819" t="s">
        <v>8132</v>
      </c>
      <c r="B2819" t="s">
        <v>1323</v>
      </c>
      <c r="C2819" t="s">
        <v>79</v>
      </c>
      <c r="D2819">
        <v>1</v>
      </c>
      <c r="E2819">
        <v>42.5</v>
      </c>
      <c r="F2819">
        <v>15</v>
      </c>
      <c r="I2819" s="49"/>
      <c r="J2819">
        <v>2</v>
      </c>
      <c r="K2819">
        <v>1</v>
      </c>
      <c r="L2819">
        <v>3</v>
      </c>
      <c r="M2819" s="49" t="s">
        <v>618</v>
      </c>
      <c r="N2819" s="49"/>
      <c r="O2819" s="49" t="s">
        <v>3189</v>
      </c>
      <c r="P2819">
        <v>8</v>
      </c>
      <c r="Q2819" t="s">
        <v>8133</v>
      </c>
      <c r="S2819" s="49"/>
      <c r="T2819" s="49"/>
      <c r="U2819" s="49"/>
      <c r="W2819" s="49"/>
      <c r="Z2819" s="49"/>
      <c r="AA2819" s="49"/>
      <c r="AB2819" s="49"/>
    </row>
    <row r="2820" spans="1:28" x14ac:dyDescent="0.25">
      <c r="A2820" t="s">
        <v>8134</v>
      </c>
      <c r="B2820" t="s">
        <v>1323</v>
      </c>
      <c r="C2820" t="s">
        <v>79</v>
      </c>
      <c r="D2820">
        <v>2</v>
      </c>
      <c r="E2820">
        <v>42.5</v>
      </c>
      <c r="F2820">
        <v>15</v>
      </c>
      <c r="I2820" s="49"/>
      <c r="J2820">
        <v>2</v>
      </c>
      <c r="K2820">
        <v>1</v>
      </c>
      <c r="L2820">
        <v>3</v>
      </c>
      <c r="M2820" s="49" t="s">
        <v>1745</v>
      </c>
      <c r="N2820" s="49"/>
      <c r="O2820" s="49" t="s">
        <v>2181</v>
      </c>
      <c r="P2820">
        <v>8</v>
      </c>
      <c r="Q2820" t="s">
        <v>8135</v>
      </c>
      <c r="S2820" s="49"/>
      <c r="T2820" s="49"/>
      <c r="U2820" s="49"/>
      <c r="W2820" s="49"/>
      <c r="Z2820" s="49"/>
      <c r="AA2820" s="49"/>
      <c r="AB2820" s="49"/>
    </row>
    <row r="2821" spans="1:28" x14ac:dyDescent="0.25">
      <c r="A2821" t="s">
        <v>8136</v>
      </c>
      <c r="B2821" t="s">
        <v>1323</v>
      </c>
      <c r="C2821" t="s">
        <v>79</v>
      </c>
      <c r="D2821">
        <v>3</v>
      </c>
      <c r="E2821">
        <v>42.5</v>
      </c>
      <c r="F2821">
        <v>13</v>
      </c>
      <c r="I2821" s="49"/>
      <c r="J2821">
        <v>2</v>
      </c>
      <c r="K2821">
        <v>1</v>
      </c>
      <c r="L2821">
        <v>3</v>
      </c>
      <c r="M2821" s="49" t="s">
        <v>1745</v>
      </c>
      <c r="N2821" s="49"/>
      <c r="O2821" s="49" t="s">
        <v>2181</v>
      </c>
      <c r="P2821">
        <v>8</v>
      </c>
      <c r="Q2821" t="s">
        <v>8137</v>
      </c>
      <c r="S2821" s="49"/>
      <c r="T2821" s="49"/>
      <c r="U2821" s="49"/>
      <c r="W2821" s="49"/>
      <c r="Z2821" s="49"/>
      <c r="AA2821" s="49"/>
      <c r="AB2821" s="49"/>
    </row>
    <row r="2822" spans="1:28" x14ac:dyDescent="0.25">
      <c r="A2822" t="s">
        <v>8138</v>
      </c>
      <c r="B2822" t="s">
        <v>1323</v>
      </c>
      <c r="C2822" t="s">
        <v>1534</v>
      </c>
      <c r="D2822">
        <v>1</v>
      </c>
      <c r="E2822">
        <v>150</v>
      </c>
      <c r="G2822">
        <v>75</v>
      </c>
      <c r="I2822" s="49"/>
      <c r="M2822" s="49"/>
      <c r="N2822" s="49"/>
      <c r="O2822" s="49"/>
      <c r="P2822">
        <v>8</v>
      </c>
      <c r="Q2822" t="s">
        <v>8139</v>
      </c>
      <c r="S2822" s="49"/>
      <c r="T2822" s="49"/>
      <c r="U2822" s="49"/>
      <c r="W2822" s="49"/>
      <c r="Z2822" s="49"/>
      <c r="AA2822" s="49"/>
      <c r="AB2822" s="49"/>
    </row>
    <row r="2823" spans="1:28" x14ac:dyDescent="0.25">
      <c r="A2823" t="s">
        <v>8140</v>
      </c>
      <c r="B2823" t="s">
        <v>1323</v>
      </c>
      <c r="C2823" t="s">
        <v>1534</v>
      </c>
      <c r="D2823">
        <v>2</v>
      </c>
      <c r="E2823">
        <v>150</v>
      </c>
      <c r="G2823">
        <v>64.800000000000011</v>
      </c>
      <c r="I2823" s="49"/>
      <c r="M2823" s="49"/>
      <c r="N2823" s="49"/>
      <c r="O2823" s="49" t="s">
        <v>5657</v>
      </c>
      <c r="P2823">
        <v>8</v>
      </c>
      <c r="Q2823" t="s">
        <v>8141</v>
      </c>
      <c r="S2823" s="49"/>
      <c r="T2823" s="49"/>
      <c r="U2823" s="49"/>
      <c r="W2823" s="49"/>
      <c r="Z2823" s="49"/>
      <c r="AA2823" s="49"/>
      <c r="AB2823" s="49"/>
    </row>
    <row r="2824" spans="1:28" x14ac:dyDescent="0.25">
      <c r="A2824" t="s">
        <v>8142</v>
      </c>
      <c r="B2824" t="s">
        <v>1323</v>
      </c>
      <c r="C2824" t="s">
        <v>1534</v>
      </c>
      <c r="D2824">
        <v>3</v>
      </c>
      <c r="E2824">
        <v>150</v>
      </c>
      <c r="G2824">
        <v>60</v>
      </c>
      <c r="I2824" s="49"/>
      <c r="M2824" s="49"/>
      <c r="N2824" s="49"/>
      <c r="O2824" s="49" t="s">
        <v>8143</v>
      </c>
      <c r="P2824">
        <v>8</v>
      </c>
      <c r="Q2824" t="s">
        <v>8144</v>
      </c>
      <c r="S2824" s="49"/>
      <c r="T2824" s="49"/>
      <c r="U2824" s="49"/>
      <c r="W2824" s="49"/>
      <c r="Z2824" s="49"/>
      <c r="AA2824" s="49"/>
      <c r="AB2824" s="49"/>
    </row>
    <row r="2825" spans="1:28" x14ac:dyDescent="0.25">
      <c r="A2825" t="s">
        <v>8145</v>
      </c>
      <c r="B2825" t="s">
        <v>1323</v>
      </c>
      <c r="C2825" t="s">
        <v>1534</v>
      </c>
      <c r="D2825">
        <v>4</v>
      </c>
      <c r="E2825">
        <v>150</v>
      </c>
      <c r="G2825">
        <v>63</v>
      </c>
      <c r="I2825" s="49"/>
      <c r="M2825" s="49"/>
      <c r="N2825" s="49"/>
      <c r="O2825" s="49" t="s">
        <v>8146</v>
      </c>
      <c r="P2825">
        <v>8</v>
      </c>
      <c r="Q2825" t="s">
        <v>8147</v>
      </c>
      <c r="S2825" s="49"/>
      <c r="T2825" s="49"/>
      <c r="U2825" s="49"/>
      <c r="W2825" s="49"/>
      <c r="Z2825" s="49"/>
      <c r="AA2825" s="49"/>
      <c r="AB2825" s="49"/>
    </row>
    <row r="2826" spans="1:28" x14ac:dyDescent="0.25">
      <c r="A2826" t="s">
        <v>8148</v>
      </c>
      <c r="B2826" t="s">
        <v>1323</v>
      </c>
      <c r="C2826" t="s">
        <v>373</v>
      </c>
      <c r="D2826">
        <v>1</v>
      </c>
      <c r="G2826">
        <v>20</v>
      </c>
      <c r="H2826">
        <v>0</v>
      </c>
      <c r="I2826" s="49" t="s">
        <v>3957</v>
      </c>
      <c r="M2826" s="49"/>
      <c r="N2826" s="49"/>
      <c r="O2826" s="49"/>
      <c r="P2826">
        <v>8</v>
      </c>
      <c r="Q2826" t="s">
        <v>8149</v>
      </c>
      <c r="S2826" s="49"/>
      <c r="T2826" s="49"/>
      <c r="U2826" s="49"/>
      <c r="W2826" s="49"/>
      <c r="Z2826" s="49"/>
      <c r="AA2826" s="49"/>
      <c r="AB2826" s="49"/>
    </row>
    <row r="2827" spans="1:28" x14ac:dyDescent="0.25">
      <c r="A2827" t="s">
        <v>8150</v>
      </c>
      <c r="B2827" t="s">
        <v>1323</v>
      </c>
      <c r="C2827" t="s">
        <v>373</v>
      </c>
      <c r="D2827">
        <v>2</v>
      </c>
      <c r="G2827">
        <v>20</v>
      </c>
      <c r="H2827">
        <v>0</v>
      </c>
      <c r="I2827" s="49" t="s">
        <v>3957</v>
      </c>
      <c r="M2827" s="49"/>
      <c r="N2827" s="49"/>
      <c r="O2827" s="49"/>
      <c r="P2827">
        <v>8</v>
      </c>
      <c r="Q2827" t="s">
        <v>8151</v>
      </c>
      <c r="S2827" s="49"/>
      <c r="T2827" s="49"/>
      <c r="U2827" s="49"/>
      <c r="W2827" s="49"/>
      <c r="Z2827" s="49"/>
      <c r="AA2827" s="49"/>
      <c r="AB2827" s="49"/>
    </row>
    <row r="2828" spans="1:28" x14ac:dyDescent="0.25">
      <c r="A2828" t="s">
        <v>8152</v>
      </c>
      <c r="B2828" t="s">
        <v>1323</v>
      </c>
      <c r="C2828" t="s">
        <v>373</v>
      </c>
      <c r="D2828">
        <v>3</v>
      </c>
      <c r="G2828">
        <v>20</v>
      </c>
      <c r="H2828">
        <v>0</v>
      </c>
      <c r="I2828" s="49" t="s">
        <v>3957</v>
      </c>
      <c r="M2828" s="49"/>
      <c r="N2828" s="49"/>
      <c r="O2828" s="49"/>
      <c r="P2828">
        <v>8</v>
      </c>
      <c r="Q2828" t="s">
        <v>8153</v>
      </c>
      <c r="S2828" s="49"/>
      <c r="T2828" s="49"/>
      <c r="U2828" s="49"/>
      <c r="W2828" s="49"/>
      <c r="Z2828" s="49"/>
      <c r="AA2828" s="49"/>
      <c r="AB2828" s="49"/>
    </row>
    <row r="2829" spans="1:28" x14ac:dyDescent="0.25">
      <c r="A2829" t="s">
        <v>8154</v>
      </c>
      <c r="B2829" t="s">
        <v>1323</v>
      </c>
      <c r="C2829" t="s">
        <v>373</v>
      </c>
      <c r="D2829">
        <v>4</v>
      </c>
      <c r="G2829">
        <v>20</v>
      </c>
      <c r="H2829">
        <v>0</v>
      </c>
      <c r="I2829" s="49" t="s">
        <v>3957</v>
      </c>
      <c r="M2829" s="49"/>
      <c r="N2829" s="49"/>
      <c r="O2829" s="49"/>
      <c r="P2829">
        <v>8</v>
      </c>
      <c r="Q2829" t="s">
        <v>8155</v>
      </c>
      <c r="S2829" s="49"/>
      <c r="T2829" s="49"/>
      <c r="U2829" s="49"/>
      <c r="W2829" s="49"/>
      <c r="Z2829" s="49"/>
      <c r="AA2829" s="49"/>
      <c r="AB2829" s="49"/>
    </row>
    <row r="2830" spans="1:28" x14ac:dyDescent="0.25">
      <c r="A2830" t="s">
        <v>8156</v>
      </c>
      <c r="B2830" t="s">
        <v>1323</v>
      </c>
      <c r="C2830" t="s">
        <v>373</v>
      </c>
      <c r="D2830">
        <v>5</v>
      </c>
      <c r="G2830">
        <v>20</v>
      </c>
      <c r="H2830">
        <v>0</v>
      </c>
      <c r="I2830" s="49" t="s">
        <v>3957</v>
      </c>
      <c r="M2830" s="49"/>
      <c r="N2830" s="49"/>
      <c r="O2830" s="49"/>
      <c r="P2830">
        <v>8</v>
      </c>
      <c r="Q2830" t="s">
        <v>8157</v>
      </c>
      <c r="S2830" s="49"/>
      <c r="T2830" s="49"/>
      <c r="U2830" s="49"/>
      <c r="W2830" s="49"/>
      <c r="Z2830" s="49"/>
      <c r="AA2830" s="49"/>
      <c r="AB2830" s="49"/>
    </row>
    <row r="2831" spans="1:28" x14ac:dyDescent="0.25">
      <c r="A2831" t="s">
        <v>8158</v>
      </c>
      <c r="B2831" t="s">
        <v>1323</v>
      </c>
      <c r="C2831" t="s">
        <v>373</v>
      </c>
      <c r="D2831">
        <v>6</v>
      </c>
      <c r="G2831">
        <v>20</v>
      </c>
      <c r="H2831">
        <v>0</v>
      </c>
      <c r="I2831" s="49" t="s">
        <v>3957</v>
      </c>
      <c r="M2831" s="49"/>
      <c r="N2831" s="49"/>
      <c r="O2831" s="49"/>
      <c r="P2831">
        <v>8</v>
      </c>
      <c r="Q2831" t="s">
        <v>1326</v>
      </c>
      <c r="S2831" s="49"/>
      <c r="T2831" s="49"/>
      <c r="U2831" s="49"/>
      <c r="W2831" s="49"/>
      <c r="Z2831" s="49"/>
      <c r="AA2831" s="49"/>
      <c r="AB2831" s="49"/>
    </row>
    <row r="2832" spans="1:28" x14ac:dyDescent="0.25">
      <c r="A2832" t="s">
        <v>8159</v>
      </c>
      <c r="B2832" t="s">
        <v>1327</v>
      </c>
      <c r="C2832" t="s">
        <v>363</v>
      </c>
      <c r="D2832">
        <v>1</v>
      </c>
      <c r="G2832">
        <v>308</v>
      </c>
      <c r="H2832">
        <v>0.6</v>
      </c>
      <c r="I2832" s="49" t="s">
        <v>3957</v>
      </c>
      <c r="M2832" s="49"/>
      <c r="N2832" s="49"/>
      <c r="O2832" s="49" t="s">
        <v>8160</v>
      </c>
      <c r="P2832">
        <v>8</v>
      </c>
      <c r="Q2832" t="s">
        <v>1329</v>
      </c>
      <c r="S2832" s="49"/>
      <c r="T2832" s="49"/>
      <c r="U2832" s="49"/>
      <c r="W2832" s="49"/>
      <c r="Z2832" s="49"/>
      <c r="AA2832" s="49"/>
      <c r="AB2832" s="49"/>
    </row>
    <row r="2833" spans="1:28" x14ac:dyDescent="0.25">
      <c r="A2833" t="s">
        <v>8161</v>
      </c>
      <c r="B2833" t="s">
        <v>1327</v>
      </c>
      <c r="C2833" t="s">
        <v>394</v>
      </c>
      <c r="D2833">
        <v>1</v>
      </c>
      <c r="E2833">
        <v>0</v>
      </c>
      <c r="F2833">
        <v>15</v>
      </c>
      <c r="I2833" s="49"/>
      <c r="M2833" s="49"/>
      <c r="N2833" s="49" t="s">
        <v>8162</v>
      </c>
      <c r="O2833" s="49" t="s">
        <v>3073</v>
      </c>
      <c r="P2833">
        <v>8</v>
      </c>
      <c r="Q2833" t="s">
        <v>8163</v>
      </c>
      <c r="S2833" s="49"/>
      <c r="T2833" s="49"/>
      <c r="U2833" s="49"/>
      <c r="W2833" s="49"/>
      <c r="Z2833" s="49"/>
      <c r="AA2833" s="49"/>
      <c r="AB2833" s="49"/>
    </row>
    <row r="2834" spans="1:28" x14ac:dyDescent="0.25">
      <c r="A2834" t="s">
        <v>8164</v>
      </c>
      <c r="B2834" t="s">
        <v>1327</v>
      </c>
      <c r="C2834" t="s">
        <v>398</v>
      </c>
      <c r="D2834">
        <v>1</v>
      </c>
      <c r="E2834">
        <v>0</v>
      </c>
      <c r="F2834">
        <v>12</v>
      </c>
      <c r="I2834" s="49"/>
      <c r="M2834" s="49"/>
      <c r="N2834" s="49" t="s">
        <v>8162</v>
      </c>
      <c r="O2834" s="49" t="s">
        <v>3073</v>
      </c>
      <c r="P2834">
        <v>8</v>
      </c>
      <c r="Q2834" t="s">
        <v>8165</v>
      </c>
      <c r="S2834" s="49"/>
      <c r="T2834" s="49"/>
      <c r="U2834" s="49"/>
      <c r="W2834" s="49"/>
      <c r="Z2834" s="49"/>
      <c r="AA2834" s="49"/>
      <c r="AB2834" s="49"/>
    </row>
    <row r="2835" spans="1:28" x14ac:dyDescent="0.25">
      <c r="A2835" t="s">
        <v>8166</v>
      </c>
      <c r="B2835" t="s">
        <v>1327</v>
      </c>
      <c r="C2835" t="s">
        <v>403</v>
      </c>
      <c r="D2835">
        <v>1</v>
      </c>
      <c r="E2835">
        <v>0</v>
      </c>
      <c r="F2835">
        <v>8</v>
      </c>
      <c r="I2835" s="49"/>
      <c r="M2835" s="49"/>
      <c r="N2835" s="49" t="s">
        <v>8162</v>
      </c>
      <c r="O2835" s="49" t="s">
        <v>3073</v>
      </c>
      <c r="P2835">
        <v>8</v>
      </c>
      <c r="Q2835" t="s">
        <v>8167</v>
      </c>
      <c r="S2835" s="49"/>
      <c r="T2835" s="49"/>
      <c r="U2835" s="49"/>
      <c r="W2835" s="49"/>
      <c r="Z2835" s="49"/>
      <c r="AA2835" s="49"/>
      <c r="AB2835" s="49"/>
    </row>
    <row r="2836" spans="1:28" x14ac:dyDescent="0.25">
      <c r="A2836" t="s">
        <v>8168</v>
      </c>
      <c r="B2836" t="s">
        <v>1327</v>
      </c>
      <c r="C2836" t="s">
        <v>407</v>
      </c>
      <c r="D2836">
        <v>1</v>
      </c>
      <c r="E2836">
        <v>0</v>
      </c>
      <c r="F2836">
        <v>10</v>
      </c>
      <c r="I2836" s="49"/>
      <c r="M2836" s="49"/>
      <c r="N2836" s="49" t="s">
        <v>8162</v>
      </c>
      <c r="O2836" s="49"/>
      <c r="P2836">
        <v>8</v>
      </c>
      <c r="Q2836" t="s">
        <v>8169</v>
      </c>
      <c r="S2836" s="49"/>
      <c r="T2836" s="49"/>
      <c r="U2836" s="49"/>
      <c r="W2836" s="49"/>
      <c r="Z2836" s="49"/>
      <c r="AA2836" s="49"/>
      <c r="AB2836" s="49"/>
    </row>
    <row r="2837" spans="1:28" x14ac:dyDescent="0.25">
      <c r="A2837" t="s">
        <v>8170</v>
      </c>
      <c r="B2837" t="s">
        <v>1327</v>
      </c>
      <c r="C2837" t="s">
        <v>394</v>
      </c>
      <c r="D2837">
        <v>2</v>
      </c>
      <c r="E2837">
        <v>0</v>
      </c>
      <c r="F2837">
        <v>15</v>
      </c>
      <c r="I2837" s="49"/>
      <c r="M2837" s="49"/>
      <c r="N2837" s="49" t="s">
        <v>8171</v>
      </c>
      <c r="O2837" s="49" t="s">
        <v>3073</v>
      </c>
      <c r="P2837">
        <v>8</v>
      </c>
      <c r="Q2837" t="s">
        <v>8172</v>
      </c>
      <c r="S2837" s="49"/>
      <c r="T2837" s="49"/>
      <c r="U2837" s="49"/>
      <c r="W2837" s="49"/>
      <c r="Z2837" s="49"/>
      <c r="AA2837" s="49"/>
      <c r="AB2837" s="49"/>
    </row>
    <row r="2838" spans="1:28" x14ac:dyDescent="0.25">
      <c r="A2838" t="s">
        <v>8173</v>
      </c>
      <c r="B2838" t="s">
        <v>1327</v>
      </c>
      <c r="C2838" t="s">
        <v>398</v>
      </c>
      <c r="D2838">
        <v>2</v>
      </c>
      <c r="E2838">
        <v>0</v>
      </c>
      <c r="F2838">
        <v>12</v>
      </c>
      <c r="I2838" s="49"/>
      <c r="M2838" s="49"/>
      <c r="N2838" s="49" t="s">
        <v>8171</v>
      </c>
      <c r="O2838" s="49" t="s">
        <v>3073</v>
      </c>
      <c r="P2838">
        <v>8</v>
      </c>
      <c r="Q2838" t="s">
        <v>8174</v>
      </c>
      <c r="S2838" s="49"/>
      <c r="T2838" s="49"/>
      <c r="U2838" s="49"/>
      <c r="W2838" s="49"/>
      <c r="Z2838" s="49"/>
      <c r="AA2838" s="49"/>
      <c r="AB2838" s="49"/>
    </row>
    <row r="2839" spans="1:28" x14ac:dyDescent="0.25">
      <c r="A2839" t="s">
        <v>8175</v>
      </c>
      <c r="B2839" t="s">
        <v>1327</v>
      </c>
      <c r="C2839" t="s">
        <v>403</v>
      </c>
      <c r="D2839">
        <v>2</v>
      </c>
      <c r="E2839">
        <v>0</v>
      </c>
      <c r="F2839">
        <v>8</v>
      </c>
      <c r="I2839" s="49"/>
      <c r="M2839" s="49"/>
      <c r="N2839" s="49" t="s">
        <v>8171</v>
      </c>
      <c r="O2839" s="49" t="s">
        <v>3073</v>
      </c>
      <c r="P2839">
        <v>8</v>
      </c>
      <c r="Q2839" t="s">
        <v>8176</v>
      </c>
      <c r="S2839" s="49"/>
      <c r="T2839" s="49"/>
      <c r="U2839" s="49"/>
      <c r="W2839" s="49"/>
      <c r="Z2839" s="49"/>
      <c r="AA2839" s="49"/>
      <c r="AB2839" s="49"/>
    </row>
    <row r="2840" spans="1:28" x14ac:dyDescent="0.25">
      <c r="A2840" t="s">
        <v>8177</v>
      </c>
      <c r="B2840" t="s">
        <v>1327</v>
      </c>
      <c r="C2840" t="s">
        <v>407</v>
      </c>
      <c r="D2840">
        <v>2</v>
      </c>
      <c r="E2840">
        <v>0</v>
      </c>
      <c r="F2840">
        <v>10</v>
      </c>
      <c r="I2840" s="49"/>
      <c r="M2840" s="49"/>
      <c r="N2840" s="49" t="s">
        <v>8171</v>
      </c>
      <c r="O2840" s="49"/>
      <c r="P2840">
        <v>8</v>
      </c>
      <c r="Q2840" t="s">
        <v>8178</v>
      </c>
      <c r="S2840" s="49"/>
      <c r="T2840" s="49"/>
      <c r="U2840" s="49"/>
      <c r="W2840" s="49"/>
      <c r="Z2840" s="49"/>
      <c r="AA2840" s="49"/>
      <c r="AB2840" s="49"/>
    </row>
    <row r="2841" spans="1:28" x14ac:dyDescent="0.25">
      <c r="A2841" t="s">
        <v>8179</v>
      </c>
      <c r="B2841" t="s">
        <v>1327</v>
      </c>
      <c r="C2841" t="s">
        <v>334</v>
      </c>
      <c r="D2841">
        <v>1</v>
      </c>
      <c r="E2841">
        <v>0</v>
      </c>
      <c r="G2841">
        <v>30</v>
      </c>
      <c r="I2841" s="49"/>
      <c r="M2841" s="49"/>
      <c r="N2841" s="49"/>
      <c r="O2841" s="49"/>
      <c r="P2841">
        <v>8</v>
      </c>
      <c r="Q2841" t="s">
        <v>8180</v>
      </c>
      <c r="S2841" s="49"/>
      <c r="T2841" s="49"/>
      <c r="U2841" s="49"/>
      <c r="W2841" s="49"/>
      <c r="Z2841" s="49"/>
      <c r="AA2841" s="49"/>
      <c r="AB2841" s="49"/>
    </row>
    <row r="2842" spans="1:28" x14ac:dyDescent="0.25">
      <c r="A2842" t="s">
        <v>8181</v>
      </c>
      <c r="B2842" t="s">
        <v>1327</v>
      </c>
      <c r="C2842" t="s">
        <v>1</v>
      </c>
      <c r="D2842">
        <v>1</v>
      </c>
      <c r="E2842">
        <v>150</v>
      </c>
      <c r="G2842">
        <v>75</v>
      </c>
      <c r="I2842" s="49"/>
      <c r="M2842" s="49"/>
      <c r="N2842" s="49"/>
      <c r="O2842" s="49" t="s">
        <v>6814</v>
      </c>
      <c r="P2842">
        <v>8</v>
      </c>
      <c r="Q2842" t="s">
        <v>8182</v>
      </c>
      <c r="S2842" s="49"/>
      <c r="T2842" s="49"/>
      <c r="U2842" s="49"/>
      <c r="W2842" s="49"/>
      <c r="Z2842" s="49"/>
      <c r="AA2842" s="49"/>
      <c r="AB2842" s="49"/>
    </row>
    <row r="2843" spans="1:28" x14ac:dyDescent="0.25">
      <c r="A2843" t="s">
        <v>8183</v>
      </c>
      <c r="B2843" t="s">
        <v>1327</v>
      </c>
      <c r="C2843" t="s">
        <v>1</v>
      </c>
      <c r="D2843">
        <v>2</v>
      </c>
      <c r="E2843">
        <v>150</v>
      </c>
      <c r="G2843">
        <v>64.800000000000011</v>
      </c>
      <c r="I2843" s="49"/>
      <c r="M2843" s="49"/>
      <c r="N2843" s="49"/>
      <c r="O2843" s="49" t="s">
        <v>8184</v>
      </c>
      <c r="P2843">
        <v>8</v>
      </c>
      <c r="Q2843" t="s">
        <v>8185</v>
      </c>
      <c r="S2843" s="49"/>
      <c r="T2843" s="49"/>
      <c r="U2843" s="49"/>
      <c r="W2843" s="49"/>
      <c r="Z2843" s="49"/>
      <c r="AA2843" s="49"/>
      <c r="AB2843" s="49"/>
    </row>
    <row r="2844" spans="1:28" x14ac:dyDescent="0.25">
      <c r="A2844" t="s">
        <v>8186</v>
      </c>
      <c r="B2844" t="s">
        <v>1327</v>
      </c>
      <c r="C2844" t="s">
        <v>1</v>
      </c>
      <c r="D2844">
        <v>3</v>
      </c>
      <c r="E2844">
        <v>150</v>
      </c>
      <c r="G2844">
        <v>60</v>
      </c>
      <c r="I2844" s="49"/>
      <c r="M2844" s="49"/>
      <c r="N2844" s="49"/>
      <c r="O2844" s="49" t="s">
        <v>6869</v>
      </c>
      <c r="P2844">
        <v>8</v>
      </c>
      <c r="Q2844" t="s">
        <v>8187</v>
      </c>
      <c r="S2844" s="49"/>
      <c r="T2844" s="49"/>
      <c r="U2844" s="49"/>
      <c r="W2844" s="49"/>
      <c r="Z2844" s="49"/>
      <c r="AA2844" s="49"/>
      <c r="AB2844" s="49"/>
    </row>
    <row r="2845" spans="1:28" x14ac:dyDescent="0.25">
      <c r="A2845" t="s">
        <v>8188</v>
      </c>
      <c r="B2845" t="s">
        <v>1327</v>
      </c>
      <c r="C2845" t="s">
        <v>1</v>
      </c>
      <c r="D2845">
        <v>4</v>
      </c>
      <c r="E2845">
        <v>150</v>
      </c>
      <c r="G2845">
        <v>55.800000000000004</v>
      </c>
      <c r="I2845" s="49"/>
      <c r="M2845" s="49"/>
      <c r="N2845" s="49"/>
      <c r="O2845" s="49" t="s">
        <v>8189</v>
      </c>
      <c r="P2845">
        <v>8</v>
      </c>
      <c r="Q2845" t="s">
        <v>8190</v>
      </c>
      <c r="S2845" s="49"/>
      <c r="T2845" s="49"/>
      <c r="U2845" s="49"/>
      <c r="W2845" s="49"/>
      <c r="Z2845" s="49"/>
      <c r="AA2845" s="49"/>
      <c r="AB2845" s="49"/>
    </row>
    <row r="2846" spans="1:28" x14ac:dyDescent="0.25">
      <c r="A2846" t="s">
        <v>8191</v>
      </c>
      <c r="B2846" t="s">
        <v>1327</v>
      </c>
      <c r="C2846" t="s">
        <v>32</v>
      </c>
      <c r="D2846">
        <v>1</v>
      </c>
      <c r="E2846">
        <v>195</v>
      </c>
      <c r="F2846">
        <v>8</v>
      </c>
      <c r="I2846" s="49"/>
      <c r="J2846">
        <v>2</v>
      </c>
      <c r="K2846">
        <v>1</v>
      </c>
      <c r="L2846">
        <v>3</v>
      </c>
      <c r="M2846" s="49" t="s">
        <v>618</v>
      </c>
      <c r="N2846" s="49"/>
      <c r="O2846" s="49" t="s">
        <v>8192</v>
      </c>
      <c r="P2846">
        <v>8</v>
      </c>
      <c r="Q2846" t="s">
        <v>8193</v>
      </c>
      <c r="S2846" s="49"/>
      <c r="T2846" s="49"/>
      <c r="U2846" s="49"/>
      <c r="W2846" s="49"/>
      <c r="Z2846" s="49"/>
      <c r="AA2846" s="49"/>
      <c r="AB2846" s="49"/>
    </row>
    <row r="2847" spans="1:28" x14ac:dyDescent="0.25">
      <c r="A2847" t="s">
        <v>8194</v>
      </c>
      <c r="B2847" t="s">
        <v>1327</v>
      </c>
      <c r="C2847" t="s">
        <v>32</v>
      </c>
      <c r="D2847">
        <v>2</v>
      </c>
      <c r="E2847">
        <v>200</v>
      </c>
      <c r="F2847">
        <v>8</v>
      </c>
      <c r="I2847" s="49"/>
      <c r="J2847">
        <v>2</v>
      </c>
      <c r="K2847">
        <v>1</v>
      </c>
      <c r="L2847">
        <v>3</v>
      </c>
      <c r="M2847" s="49" t="s">
        <v>618</v>
      </c>
      <c r="N2847" s="49"/>
      <c r="O2847" s="49" t="s">
        <v>8192</v>
      </c>
      <c r="P2847">
        <v>8</v>
      </c>
      <c r="Q2847" t="s">
        <v>8195</v>
      </c>
      <c r="S2847" s="49"/>
      <c r="T2847" s="49"/>
      <c r="U2847" s="49"/>
      <c r="W2847" s="49"/>
      <c r="Z2847" s="49"/>
      <c r="AA2847" s="49"/>
      <c r="AB2847" s="49"/>
    </row>
    <row r="2848" spans="1:28" x14ac:dyDescent="0.25">
      <c r="A2848" t="s">
        <v>8196</v>
      </c>
      <c r="B2848" t="s">
        <v>1327</v>
      </c>
      <c r="C2848" t="s">
        <v>32</v>
      </c>
      <c r="D2848">
        <v>3</v>
      </c>
      <c r="E2848">
        <v>205</v>
      </c>
      <c r="F2848">
        <v>8</v>
      </c>
      <c r="I2848" s="49"/>
      <c r="J2848">
        <v>2</v>
      </c>
      <c r="K2848">
        <v>1</v>
      </c>
      <c r="L2848">
        <v>3</v>
      </c>
      <c r="M2848" s="49" t="s">
        <v>1745</v>
      </c>
      <c r="N2848" s="49"/>
      <c r="O2848" s="49" t="s">
        <v>8197</v>
      </c>
      <c r="P2848">
        <v>8</v>
      </c>
      <c r="Q2848" t="s">
        <v>8198</v>
      </c>
      <c r="S2848" s="49"/>
      <c r="T2848" s="49"/>
      <c r="U2848" s="49"/>
      <c r="W2848" s="49"/>
      <c r="Z2848" s="49"/>
      <c r="AA2848" s="49"/>
      <c r="AB2848" s="49"/>
    </row>
    <row r="2849" spans="1:28" x14ac:dyDescent="0.25">
      <c r="A2849" t="s">
        <v>8199</v>
      </c>
      <c r="B2849" t="s">
        <v>1327</v>
      </c>
      <c r="C2849" t="s">
        <v>32</v>
      </c>
      <c r="D2849">
        <v>4</v>
      </c>
      <c r="E2849">
        <v>210</v>
      </c>
      <c r="F2849">
        <v>6</v>
      </c>
      <c r="I2849" s="49"/>
      <c r="J2849">
        <v>2</v>
      </c>
      <c r="K2849">
        <v>1</v>
      </c>
      <c r="L2849">
        <v>3</v>
      </c>
      <c r="M2849" s="49" t="s">
        <v>610</v>
      </c>
      <c r="N2849" s="49"/>
      <c r="O2849" s="49" t="s">
        <v>8200</v>
      </c>
      <c r="P2849">
        <v>8</v>
      </c>
      <c r="Q2849" t="s">
        <v>8201</v>
      </c>
      <c r="S2849" s="49"/>
      <c r="T2849" s="49"/>
      <c r="U2849" s="49"/>
      <c r="W2849" s="49"/>
      <c r="Z2849" s="49"/>
      <c r="AA2849" s="49"/>
      <c r="AB2849" s="49"/>
    </row>
    <row r="2850" spans="1:28" x14ac:dyDescent="0.25">
      <c r="A2850" t="s">
        <v>8202</v>
      </c>
      <c r="B2850" t="s">
        <v>1327</v>
      </c>
      <c r="C2850" t="s">
        <v>45</v>
      </c>
      <c r="D2850">
        <v>1</v>
      </c>
      <c r="E2850">
        <v>70</v>
      </c>
      <c r="F2850">
        <v>12</v>
      </c>
      <c r="I2850" s="49"/>
      <c r="J2850">
        <v>2</v>
      </c>
      <c r="K2850">
        <v>1</v>
      </c>
      <c r="L2850">
        <v>3</v>
      </c>
      <c r="M2850" s="49" t="s">
        <v>618</v>
      </c>
      <c r="N2850" s="49"/>
      <c r="O2850" s="49" t="s">
        <v>8203</v>
      </c>
      <c r="P2850">
        <v>8</v>
      </c>
      <c r="Q2850" t="s">
        <v>8204</v>
      </c>
      <c r="S2850" s="49"/>
      <c r="T2850" s="49"/>
      <c r="U2850" s="49"/>
      <c r="W2850" s="49"/>
      <c r="Z2850" s="49"/>
      <c r="AA2850" s="49"/>
      <c r="AB2850" s="49"/>
    </row>
    <row r="2851" spans="1:28" x14ac:dyDescent="0.25">
      <c r="A2851" t="s">
        <v>8205</v>
      </c>
      <c r="B2851" t="s">
        <v>1327</v>
      </c>
      <c r="C2851" t="s">
        <v>45</v>
      </c>
      <c r="D2851">
        <v>2</v>
      </c>
      <c r="E2851">
        <v>70</v>
      </c>
      <c r="F2851">
        <v>12</v>
      </c>
      <c r="I2851" s="49"/>
      <c r="J2851">
        <v>2</v>
      </c>
      <c r="K2851">
        <v>1</v>
      </c>
      <c r="L2851">
        <v>3</v>
      </c>
      <c r="M2851" s="49" t="s">
        <v>618</v>
      </c>
      <c r="N2851" s="49"/>
      <c r="O2851" s="49" t="s">
        <v>8206</v>
      </c>
      <c r="P2851">
        <v>8</v>
      </c>
      <c r="Q2851" t="s">
        <v>8207</v>
      </c>
      <c r="S2851" s="49"/>
      <c r="T2851" s="49"/>
      <c r="U2851" s="49"/>
      <c r="W2851" s="49"/>
      <c r="Z2851" s="49"/>
      <c r="AA2851" s="49"/>
      <c r="AB2851" s="49"/>
    </row>
    <row r="2852" spans="1:28" x14ac:dyDescent="0.25">
      <c r="A2852" t="s">
        <v>8208</v>
      </c>
      <c r="B2852" t="s">
        <v>1327</v>
      </c>
      <c r="C2852" t="s">
        <v>45</v>
      </c>
      <c r="D2852">
        <v>3</v>
      </c>
      <c r="E2852">
        <v>72.5</v>
      </c>
      <c r="F2852">
        <v>10</v>
      </c>
      <c r="I2852" s="49"/>
      <c r="J2852">
        <v>2</v>
      </c>
      <c r="K2852">
        <v>1</v>
      </c>
      <c r="L2852">
        <v>3</v>
      </c>
      <c r="M2852" s="49" t="s">
        <v>618</v>
      </c>
      <c r="N2852" s="49"/>
      <c r="O2852" s="49" t="s">
        <v>8209</v>
      </c>
      <c r="P2852">
        <v>8</v>
      </c>
      <c r="Q2852" t="s">
        <v>8210</v>
      </c>
      <c r="S2852" s="49"/>
      <c r="T2852" s="49"/>
      <c r="U2852" s="49"/>
      <c r="W2852" s="49"/>
      <c r="Z2852" s="49"/>
      <c r="AA2852" s="49"/>
      <c r="AB2852" s="49"/>
    </row>
    <row r="2853" spans="1:28" x14ac:dyDescent="0.25">
      <c r="A2853" t="s">
        <v>8211</v>
      </c>
      <c r="B2853" t="s">
        <v>1327</v>
      </c>
      <c r="C2853" t="s">
        <v>59</v>
      </c>
      <c r="D2853">
        <v>1</v>
      </c>
      <c r="E2853">
        <v>55</v>
      </c>
      <c r="F2853">
        <v>12</v>
      </c>
      <c r="I2853" s="49"/>
      <c r="J2853">
        <v>2</v>
      </c>
      <c r="K2853">
        <v>1</v>
      </c>
      <c r="L2853">
        <v>3</v>
      </c>
      <c r="M2853" s="49" t="s">
        <v>1745</v>
      </c>
      <c r="N2853" s="49"/>
      <c r="O2853" s="49" t="s">
        <v>8212</v>
      </c>
      <c r="P2853">
        <v>8</v>
      </c>
      <c r="Q2853" t="s">
        <v>8213</v>
      </c>
      <c r="S2853" s="49"/>
      <c r="T2853" s="49"/>
      <c r="U2853" s="49"/>
      <c r="W2853" s="49"/>
      <c r="Z2853" s="49"/>
      <c r="AA2853" s="49"/>
      <c r="AB2853" s="49"/>
    </row>
    <row r="2854" spans="1:28" x14ac:dyDescent="0.25">
      <c r="A2854" t="s">
        <v>8214</v>
      </c>
      <c r="B2854" t="s">
        <v>1327</v>
      </c>
      <c r="C2854" t="s">
        <v>59</v>
      </c>
      <c r="D2854">
        <v>2</v>
      </c>
      <c r="E2854">
        <v>55</v>
      </c>
      <c r="F2854">
        <v>12</v>
      </c>
      <c r="I2854" s="49"/>
      <c r="J2854">
        <v>2</v>
      </c>
      <c r="K2854">
        <v>1</v>
      </c>
      <c r="L2854">
        <v>3</v>
      </c>
      <c r="M2854" s="49" t="s">
        <v>1745</v>
      </c>
      <c r="N2854" s="49"/>
      <c r="O2854" s="49" t="s">
        <v>8212</v>
      </c>
      <c r="P2854">
        <v>8</v>
      </c>
      <c r="Q2854" t="s">
        <v>8215</v>
      </c>
      <c r="S2854" s="49"/>
      <c r="T2854" s="49"/>
      <c r="U2854" s="49"/>
      <c r="W2854" s="49"/>
      <c r="Z2854" s="49"/>
      <c r="AA2854" s="49"/>
      <c r="AB2854" s="49"/>
    </row>
    <row r="2855" spans="1:28" x14ac:dyDescent="0.25">
      <c r="A2855" t="s">
        <v>8216</v>
      </c>
      <c r="B2855" t="s">
        <v>1327</v>
      </c>
      <c r="C2855" t="s">
        <v>59</v>
      </c>
      <c r="D2855">
        <v>3</v>
      </c>
      <c r="E2855">
        <v>55</v>
      </c>
      <c r="F2855">
        <v>10</v>
      </c>
      <c r="I2855" s="49"/>
      <c r="J2855">
        <v>2</v>
      </c>
      <c r="K2855">
        <v>1</v>
      </c>
      <c r="L2855">
        <v>3</v>
      </c>
      <c r="M2855" s="49" t="s">
        <v>1745</v>
      </c>
      <c r="N2855" s="49"/>
      <c r="O2855" s="49" t="s">
        <v>8212</v>
      </c>
      <c r="P2855">
        <v>8</v>
      </c>
      <c r="Q2855" t="s">
        <v>8217</v>
      </c>
      <c r="S2855" s="49"/>
      <c r="T2855" s="49"/>
      <c r="U2855" s="49"/>
      <c r="W2855" s="49"/>
      <c r="Z2855" s="49"/>
      <c r="AA2855" s="49"/>
      <c r="AB2855" s="49"/>
    </row>
    <row r="2856" spans="1:28" x14ac:dyDescent="0.25">
      <c r="A2856" t="s">
        <v>8218</v>
      </c>
      <c r="B2856" t="s">
        <v>1327</v>
      </c>
      <c r="C2856" t="s">
        <v>8734</v>
      </c>
      <c r="D2856">
        <v>1</v>
      </c>
      <c r="E2856">
        <v>30</v>
      </c>
      <c r="F2856">
        <v>10</v>
      </c>
      <c r="I2856" s="49"/>
      <c r="J2856">
        <v>2</v>
      </c>
      <c r="K2856">
        <v>1</v>
      </c>
      <c r="L2856">
        <v>3</v>
      </c>
      <c r="M2856" s="49" t="s">
        <v>610</v>
      </c>
      <c r="N2856" s="49"/>
      <c r="O2856" s="49" t="s">
        <v>8219</v>
      </c>
      <c r="P2856">
        <v>8</v>
      </c>
      <c r="Q2856" t="s">
        <v>8220</v>
      </c>
      <c r="S2856" s="49"/>
      <c r="T2856" s="49"/>
      <c r="U2856" s="49"/>
      <c r="W2856" s="49"/>
      <c r="Z2856" s="49"/>
      <c r="AA2856" s="49"/>
      <c r="AB2856" s="49"/>
    </row>
    <row r="2857" spans="1:28" x14ac:dyDescent="0.25">
      <c r="A2857" t="s">
        <v>8221</v>
      </c>
      <c r="B2857" t="s">
        <v>1327</v>
      </c>
      <c r="C2857" t="s">
        <v>8734</v>
      </c>
      <c r="D2857">
        <v>2</v>
      </c>
      <c r="E2857">
        <v>30</v>
      </c>
      <c r="F2857">
        <v>8</v>
      </c>
      <c r="I2857" s="49"/>
      <c r="J2857">
        <v>2</v>
      </c>
      <c r="K2857">
        <v>1</v>
      </c>
      <c r="L2857">
        <v>3</v>
      </c>
      <c r="M2857" s="49" t="s">
        <v>610</v>
      </c>
      <c r="N2857" s="49"/>
      <c r="O2857" s="49" t="s">
        <v>8219</v>
      </c>
      <c r="P2857">
        <v>8</v>
      </c>
      <c r="Q2857" t="s">
        <v>8222</v>
      </c>
      <c r="S2857" s="49"/>
      <c r="T2857" s="49"/>
      <c r="U2857" s="49"/>
      <c r="W2857" s="49"/>
      <c r="Z2857" s="49"/>
      <c r="AA2857" s="49"/>
      <c r="AB2857" s="49"/>
    </row>
    <row r="2858" spans="1:28" x14ac:dyDescent="0.25">
      <c r="A2858" t="s">
        <v>8223</v>
      </c>
      <c r="B2858" t="s">
        <v>1327</v>
      </c>
      <c r="C2858" t="s">
        <v>8734</v>
      </c>
      <c r="D2858">
        <v>3</v>
      </c>
      <c r="E2858">
        <v>30</v>
      </c>
      <c r="F2858">
        <v>7.5</v>
      </c>
      <c r="I2858" s="49"/>
      <c r="J2858">
        <v>2</v>
      </c>
      <c r="K2858">
        <v>1</v>
      </c>
      <c r="L2858">
        <v>3</v>
      </c>
      <c r="M2858" s="49" t="s">
        <v>610</v>
      </c>
      <c r="N2858" s="49"/>
      <c r="O2858" s="49" t="s">
        <v>8219</v>
      </c>
      <c r="P2858">
        <v>8</v>
      </c>
      <c r="Q2858" t="s">
        <v>8224</v>
      </c>
      <c r="S2858" s="49"/>
      <c r="T2858" s="49"/>
      <c r="U2858" s="49"/>
      <c r="W2858" s="49"/>
      <c r="Z2858" s="49"/>
      <c r="AA2858" s="49"/>
      <c r="AB2858" s="49"/>
    </row>
    <row r="2859" spans="1:28" x14ac:dyDescent="0.25">
      <c r="A2859" t="s">
        <v>8225</v>
      </c>
      <c r="B2859" t="s">
        <v>1327</v>
      </c>
      <c r="C2859" t="s">
        <v>73</v>
      </c>
      <c r="D2859">
        <v>1</v>
      </c>
      <c r="E2859">
        <v>42.5</v>
      </c>
      <c r="F2859">
        <v>15</v>
      </c>
      <c r="I2859" s="49"/>
      <c r="J2859">
        <v>2</v>
      </c>
      <c r="K2859">
        <v>1</v>
      </c>
      <c r="L2859">
        <v>3</v>
      </c>
      <c r="M2859" s="49" t="s">
        <v>618</v>
      </c>
      <c r="N2859" s="49"/>
      <c r="O2859" s="49" t="s">
        <v>3189</v>
      </c>
      <c r="P2859">
        <v>8</v>
      </c>
      <c r="Q2859" t="s">
        <v>8226</v>
      </c>
      <c r="S2859" s="49"/>
      <c r="T2859" s="49"/>
      <c r="U2859" s="49"/>
      <c r="W2859" s="49"/>
      <c r="Z2859" s="49"/>
      <c r="AA2859" s="49"/>
      <c r="AB2859" s="49"/>
    </row>
    <row r="2860" spans="1:28" x14ac:dyDescent="0.25">
      <c r="A2860" t="s">
        <v>8227</v>
      </c>
      <c r="B2860" t="s">
        <v>1327</v>
      </c>
      <c r="C2860" t="s">
        <v>73</v>
      </c>
      <c r="D2860">
        <v>2</v>
      </c>
      <c r="E2860">
        <v>45</v>
      </c>
      <c r="F2860">
        <v>15</v>
      </c>
      <c r="I2860" s="49"/>
      <c r="J2860">
        <v>2</v>
      </c>
      <c r="K2860">
        <v>1</v>
      </c>
      <c r="L2860">
        <v>3</v>
      </c>
      <c r="M2860" s="49" t="s">
        <v>618</v>
      </c>
      <c r="N2860" s="49"/>
      <c r="O2860" s="49" t="s">
        <v>3189</v>
      </c>
      <c r="P2860">
        <v>8</v>
      </c>
      <c r="Q2860" t="s">
        <v>8228</v>
      </c>
      <c r="S2860" s="49"/>
      <c r="T2860" s="49"/>
      <c r="U2860" s="49"/>
      <c r="W2860" s="49"/>
      <c r="Z2860" s="49"/>
      <c r="AA2860" s="49"/>
      <c r="AB2860" s="49"/>
    </row>
    <row r="2861" spans="1:28" x14ac:dyDescent="0.25">
      <c r="A2861" t="s">
        <v>8229</v>
      </c>
      <c r="B2861" t="s">
        <v>1327</v>
      </c>
      <c r="C2861" t="s">
        <v>73</v>
      </c>
      <c r="D2861">
        <v>3</v>
      </c>
      <c r="E2861">
        <v>47.5</v>
      </c>
      <c r="F2861">
        <v>13</v>
      </c>
      <c r="I2861" s="49"/>
      <c r="J2861">
        <v>2</v>
      </c>
      <c r="K2861">
        <v>1</v>
      </c>
      <c r="L2861">
        <v>3</v>
      </c>
      <c r="M2861" s="49" t="s">
        <v>1745</v>
      </c>
      <c r="N2861" s="49"/>
      <c r="O2861" s="49" t="s">
        <v>2181</v>
      </c>
      <c r="P2861">
        <v>8</v>
      </c>
      <c r="Q2861" t="s">
        <v>1330</v>
      </c>
      <c r="S2861" s="49"/>
      <c r="T2861" s="49"/>
      <c r="U2861" s="49"/>
      <c r="W2861" s="49"/>
      <c r="Z2861" s="49"/>
      <c r="AA2861" s="49"/>
      <c r="AB2861" s="49"/>
    </row>
    <row r="2862" spans="1:28" x14ac:dyDescent="0.25">
      <c r="A2862" t="s">
        <v>8230</v>
      </c>
      <c r="B2862" t="s">
        <v>1331</v>
      </c>
      <c r="C2862" t="s">
        <v>363</v>
      </c>
      <c r="D2862">
        <v>1</v>
      </c>
      <c r="G2862">
        <v>303</v>
      </c>
      <c r="H2862">
        <v>0.6</v>
      </c>
      <c r="I2862" s="49" t="s">
        <v>3957</v>
      </c>
      <c r="M2862" s="49"/>
      <c r="N2862" s="49"/>
      <c r="O2862" s="49" t="s">
        <v>8231</v>
      </c>
      <c r="P2862">
        <v>8</v>
      </c>
      <c r="Q2862" t="s">
        <v>1333</v>
      </c>
      <c r="S2862" s="49"/>
      <c r="T2862" s="49"/>
      <c r="U2862" s="49"/>
      <c r="W2862" s="49"/>
      <c r="Z2862" s="49"/>
      <c r="AA2862" s="49"/>
      <c r="AB2862" s="49"/>
    </row>
    <row r="2863" spans="1:28" x14ac:dyDescent="0.25">
      <c r="A2863" t="s">
        <v>8232</v>
      </c>
      <c r="B2863" t="s">
        <v>1331</v>
      </c>
      <c r="C2863" t="s">
        <v>394</v>
      </c>
      <c r="D2863">
        <v>1</v>
      </c>
      <c r="E2863">
        <v>0</v>
      </c>
      <c r="F2863">
        <v>15</v>
      </c>
      <c r="I2863" s="49"/>
      <c r="M2863" s="49"/>
      <c r="N2863" s="49" t="s">
        <v>8233</v>
      </c>
      <c r="O2863" s="49" t="s">
        <v>3073</v>
      </c>
      <c r="P2863">
        <v>8</v>
      </c>
      <c r="Q2863" t="s">
        <v>8234</v>
      </c>
      <c r="S2863" s="49"/>
      <c r="T2863" s="49"/>
      <c r="U2863" s="49"/>
      <c r="W2863" s="49"/>
      <c r="Z2863" s="49"/>
      <c r="AA2863" s="49"/>
      <c r="AB2863" s="49"/>
    </row>
    <row r="2864" spans="1:28" x14ac:dyDescent="0.25">
      <c r="A2864" t="s">
        <v>8235</v>
      </c>
      <c r="B2864" t="s">
        <v>1331</v>
      </c>
      <c r="C2864" t="s">
        <v>398</v>
      </c>
      <c r="D2864">
        <v>1</v>
      </c>
      <c r="E2864">
        <v>0</v>
      </c>
      <c r="F2864">
        <v>12</v>
      </c>
      <c r="I2864" s="49"/>
      <c r="M2864" s="49"/>
      <c r="N2864" s="49" t="s">
        <v>8233</v>
      </c>
      <c r="O2864" s="49" t="s">
        <v>3073</v>
      </c>
      <c r="P2864">
        <v>8</v>
      </c>
      <c r="Q2864" t="s">
        <v>8236</v>
      </c>
      <c r="S2864" s="49"/>
      <c r="T2864" s="49"/>
      <c r="U2864" s="49"/>
      <c r="W2864" s="49"/>
      <c r="Z2864" s="49"/>
      <c r="AA2864" s="49"/>
      <c r="AB2864" s="49"/>
    </row>
    <row r="2865" spans="1:28" x14ac:dyDescent="0.25">
      <c r="A2865" t="s">
        <v>8237</v>
      </c>
      <c r="B2865" t="s">
        <v>1331</v>
      </c>
      <c r="C2865" t="s">
        <v>403</v>
      </c>
      <c r="D2865">
        <v>1</v>
      </c>
      <c r="E2865">
        <v>0</v>
      </c>
      <c r="F2865">
        <v>8</v>
      </c>
      <c r="I2865" s="49"/>
      <c r="M2865" s="49"/>
      <c r="N2865" s="49" t="s">
        <v>8233</v>
      </c>
      <c r="O2865" s="49" t="s">
        <v>3073</v>
      </c>
      <c r="P2865">
        <v>8</v>
      </c>
      <c r="Q2865" t="s">
        <v>8238</v>
      </c>
      <c r="S2865" s="49"/>
      <c r="T2865" s="49"/>
      <c r="U2865" s="49"/>
      <c r="W2865" s="49"/>
      <c r="Z2865" s="49"/>
      <c r="AA2865" s="49"/>
      <c r="AB2865" s="49"/>
    </row>
    <row r="2866" spans="1:28" x14ac:dyDescent="0.25">
      <c r="A2866" t="s">
        <v>8239</v>
      </c>
      <c r="B2866" t="s">
        <v>1331</v>
      </c>
      <c r="C2866" t="s">
        <v>389</v>
      </c>
      <c r="D2866">
        <v>1</v>
      </c>
      <c r="E2866">
        <v>0</v>
      </c>
      <c r="F2866">
        <v>10</v>
      </c>
      <c r="I2866" s="49"/>
      <c r="M2866" s="49"/>
      <c r="N2866" s="49" t="s">
        <v>8233</v>
      </c>
      <c r="O2866" s="49"/>
      <c r="P2866">
        <v>8</v>
      </c>
      <c r="Q2866" t="s">
        <v>8240</v>
      </c>
      <c r="S2866" s="49"/>
      <c r="T2866" s="49"/>
      <c r="U2866" s="49"/>
      <c r="W2866" s="49"/>
      <c r="Z2866" s="49"/>
      <c r="AA2866" s="49"/>
      <c r="AB2866" s="49"/>
    </row>
    <row r="2867" spans="1:28" x14ac:dyDescent="0.25">
      <c r="A2867" t="s">
        <v>8241</v>
      </c>
      <c r="B2867" t="s">
        <v>1331</v>
      </c>
      <c r="C2867" t="s">
        <v>394</v>
      </c>
      <c r="D2867">
        <v>2</v>
      </c>
      <c r="E2867">
        <v>0</v>
      </c>
      <c r="F2867">
        <v>15</v>
      </c>
      <c r="I2867" s="49"/>
      <c r="M2867" s="49"/>
      <c r="N2867" s="49" t="s">
        <v>8242</v>
      </c>
      <c r="O2867" s="49" t="s">
        <v>3073</v>
      </c>
      <c r="P2867">
        <v>8</v>
      </c>
      <c r="Q2867" t="s">
        <v>8243</v>
      </c>
      <c r="S2867" s="49"/>
      <c r="T2867" s="49"/>
      <c r="U2867" s="49"/>
      <c r="W2867" s="49"/>
      <c r="Z2867" s="49"/>
      <c r="AA2867" s="49"/>
      <c r="AB2867" s="49"/>
    </row>
    <row r="2868" spans="1:28" x14ac:dyDescent="0.25">
      <c r="A2868" t="s">
        <v>8244</v>
      </c>
      <c r="B2868" t="s">
        <v>1331</v>
      </c>
      <c r="C2868" t="s">
        <v>398</v>
      </c>
      <c r="D2868">
        <v>2</v>
      </c>
      <c r="E2868">
        <v>0</v>
      </c>
      <c r="F2868">
        <v>12</v>
      </c>
      <c r="I2868" s="49"/>
      <c r="M2868" s="49"/>
      <c r="N2868" s="49" t="s">
        <v>8242</v>
      </c>
      <c r="O2868" s="49" t="s">
        <v>3073</v>
      </c>
      <c r="P2868">
        <v>8</v>
      </c>
      <c r="Q2868" t="s">
        <v>8245</v>
      </c>
      <c r="S2868" s="49"/>
      <c r="T2868" s="49"/>
      <c r="U2868" s="49"/>
      <c r="W2868" s="49"/>
      <c r="Z2868" s="49"/>
      <c r="AA2868" s="49"/>
      <c r="AB2868" s="49"/>
    </row>
    <row r="2869" spans="1:28" x14ac:dyDescent="0.25">
      <c r="A2869" t="s">
        <v>8246</v>
      </c>
      <c r="B2869" t="s">
        <v>1331</v>
      </c>
      <c r="C2869" t="s">
        <v>403</v>
      </c>
      <c r="D2869">
        <v>2</v>
      </c>
      <c r="E2869">
        <v>0</v>
      </c>
      <c r="F2869">
        <v>8</v>
      </c>
      <c r="I2869" s="49"/>
      <c r="M2869" s="49"/>
      <c r="N2869" s="49" t="s">
        <v>8242</v>
      </c>
      <c r="O2869" s="49" t="s">
        <v>3073</v>
      </c>
      <c r="P2869">
        <v>8</v>
      </c>
      <c r="Q2869" t="s">
        <v>8247</v>
      </c>
      <c r="S2869" s="49"/>
      <c r="T2869" s="49"/>
      <c r="U2869" s="49"/>
      <c r="W2869" s="49"/>
      <c r="Z2869" s="49"/>
      <c r="AA2869" s="49"/>
      <c r="AB2869" s="49"/>
    </row>
    <row r="2870" spans="1:28" x14ac:dyDescent="0.25">
      <c r="A2870" t="s">
        <v>8248</v>
      </c>
      <c r="B2870" t="s">
        <v>1331</v>
      </c>
      <c r="C2870" t="s">
        <v>389</v>
      </c>
      <c r="D2870">
        <v>2</v>
      </c>
      <c r="E2870">
        <v>0</v>
      </c>
      <c r="F2870">
        <v>10</v>
      </c>
      <c r="I2870" s="49"/>
      <c r="M2870" s="49"/>
      <c r="N2870" s="49" t="s">
        <v>8242</v>
      </c>
      <c r="O2870" s="49"/>
      <c r="P2870">
        <v>8</v>
      </c>
      <c r="Q2870" t="s">
        <v>8249</v>
      </c>
      <c r="S2870" s="49"/>
      <c r="T2870" s="49"/>
      <c r="U2870" s="49"/>
      <c r="W2870" s="49"/>
      <c r="Z2870" s="49"/>
      <c r="AA2870" s="49"/>
      <c r="AB2870" s="49"/>
    </row>
    <row r="2871" spans="1:28" x14ac:dyDescent="0.25">
      <c r="A2871" t="s">
        <v>8250</v>
      </c>
      <c r="B2871" t="s">
        <v>1331</v>
      </c>
      <c r="C2871" t="s">
        <v>177</v>
      </c>
      <c r="D2871">
        <v>1</v>
      </c>
      <c r="E2871">
        <v>20</v>
      </c>
      <c r="F2871">
        <v>10</v>
      </c>
      <c r="I2871" s="49"/>
      <c r="M2871" s="49"/>
      <c r="N2871" s="49"/>
      <c r="O2871" s="49" t="s">
        <v>2816</v>
      </c>
      <c r="P2871">
        <v>8</v>
      </c>
      <c r="Q2871" t="s">
        <v>8251</v>
      </c>
      <c r="S2871" s="49"/>
      <c r="T2871" s="49"/>
      <c r="U2871" s="49"/>
      <c r="W2871" s="49"/>
      <c r="Z2871" s="49"/>
      <c r="AA2871" s="49"/>
      <c r="AB2871" s="49"/>
    </row>
    <row r="2872" spans="1:28" x14ac:dyDescent="0.25">
      <c r="A2872" t="s">
        <v>8252</v>
      </c>
      <c r="B2872" t="s">
        <v>1331</v>
      </c>
      <c r="C2872" t="s">
        <v>147</v>
      </c>
      <c r="D2872">
        <v>1</v>
      </c>
      <c r="E2872">
        <v>130</v>
      </c>
      <c r="F2872">
        <v>9</v>
      </c>
      <c r="I2872" s="49"/>
      <c r="J2872">
        <v>2</v>
      </c>
      <c r="K2872">
        <v>1</v>
      </c>
      <c r="L2872">
        <v>3</v>
      </c>
      <c r="M2872" s="49" t="s">
        <v>1745</v>
      </c>
      <c r="N2872" s="49"/>
      <c r="O2872" s="49" t="s">
        <v>8253</v>
      </c>
      <c r="P2872">
        <v>8</v>
      </c>
      <c r="Q2872" t="s">
        <v>8254</v>
      </c>
      <c r="S2872" s="49"/>
      <c r="T2872" s="49"/>
      <c r="U2872" s="49"/>
      <c r="W2872" s="49"/>
      <c r="Z2872" s="49"/>
      <c r="AA2872" s="49"/>
      <c r="AB2872" s="49"/>
    </row>
    <row r="2873" spans="1:28" x14ac:dyDescent="0.25">
      <c r="A2873" t="s">
        <v>8255</v>
      </c>
      <c r="B2873" t="s">
        <v>1331</v>
      </c>
      <c r="C2873" t="s">
        <v>147</v>
      </c>
      <c r="D2873">
        <v>2</v>
      </c>
      <c r="E2873">
        <v>130</v>
      </c>
      <c r="F2873">
        <v>9</v>
      </c>
      <c r="I2873" s="49"/>
      <c r="J2873">
        <v>2</v>
      </c>
      <c r="K2873">
        <v>1</v>
      </c>
      <c r="L2873">
        <v>3</v>
      </c>
      <c r="M2873" s="49" t="s">
        <v>1745</v>
      </c>
      <c r="N2873" s="49"/>
      <c r="O2873" s="49" t="s">
        <v>8256</v>
      </c>
      <c r="P2873">
        <v>8</v>
      </c>
      <c r="Q2873" t="s">
        <v>8257</v>
      </c>
      <c r="S2873" s="49"/>
      <c r="T2873" s="49"/>
      <c r="U2873" s="49"/>
      <c r="W2873" s="49"/>
      <c r="Z2873" s="49"/>
      <c r="AA2873" s="49"/>
      <c r="AB2873" s="49"/>
    </row>
    <row r="2874" spans="1:28" x14ac:dyDescent="0.25">
      <c r="A2874" t="s">
        <v>8258</v>
      </c>
      <c r="B2874" t="s">
        <v>1331</v>
      </c>
      <c r="C2874" t="s">
        <v>147</v>
      </c>
      <c r="D2874">
        <v>3</v>
      </c>
      <c r="E2874">
        <v>140</v>
      </c>
      <c r="F2874">
        <v>7</v>
      </c>
      <c r="I2874" s="49"/>
      <c r="J2874">
        <v>2</v>
      </c>
      <c r="K2874">
        <v>1</v>
      </c>
      <c r="L2874">
        <v>3</v>
      </c>
      <c r="M2874" s="49" t="s">
        <v>1745</v>
      </c>
      <c r="N2874" s="49"/>
      <c r="O2874" s="49" t="s">
        <v>8259</v>
      </c>
      <c r="P2874">
        <v>8</v>
      </c>
      <c r="Q2874" t="s">
        <v>8260</v>
      </c>
      <c r="S2874" s="49"/>
      <c r="T2874" s="49"/>
      <c r="U2874" s="49"/>
      <c r="W2874" s="49"/>
      <c r="Z2874" s="49"/>
      <c r="AA2874" s="49"/>
      <c r="AB2874" s="49"/>
    </row>
    <row r="2875" spans="1:28" x14ac:dyDescent="0.25">
      <c r="A2875" t="s">
        <v>8261</v>
      </c>
      <c r="B2875" t="s">
        <v>1331</v>
      </c>
      <c r="C2875" t="s">
        <v>147</v>
      </c>
      <c r="D2875">
        <v>4</v>
      </c>
      <c r="E2875">
        <v>140</v>
      </c>
      <c r="F2875">
        <v>6</v>
      </c>
      <c r="I2875" s="49"/>
      <c r="J2875">
        <v>2</v>
      </c>
      <c r="K2875">
        <v>1</v>
      </c>
      <c r="L2875">
        <v>3</v>
      </c>
      <c r="M2875" s="49" t="s">
        <v>1745</v>
      </c>
      <c r="N2875" s="49"/>
      <c r="O2875" s="49" t="s">
        <v>8262</v>
      </c>
      <c r="P2875">
        <v>8</v>
      </c>
      <c r="Q2875" t="s">
        <v>8263</v>
      </c>
      <c r="S2875" s="49"/>
      <c r="T2875" s="49"/>
      <c r="U2875" s="49"/>
      <c r="W2875" s="49"/>
      <c r="Z2875" s="49"/>
      <c r="AA2875" s="49"/>
      <c r="AB2875" s="49"/>
    </row>
    <row r="2876" spans="1:28" x14ac:dyDescent="0.25">
      <c r="A2876" t="s">
        <v>8264</v>
      </c>
      <c r="B2876" t="s">
        <v>1331</v>
      </c>
      <c r="C2876" t="s">
        <v>181</v>
      </c>
      <c r="D2876">
        <v>1</v>
      </c>
      <c r="E2876">
        <v>100</v>
      </c>
      <c r="F2876">
        <v>10</v>
      </c>
      <c r="I2876" s="49"/>
      <c r="J2876">
        <v>2</v>
      </c>
      <c r="K2876">
        <v>1</v>
      </c>
      <c r="L2876">
        <v>3</v>
      </c>
      <c r="M2876" s="49" t="s">
        <v>618</v>
      </c>
      <c r="N2876" s="49"/>
      <c r="O2876" s="49" t="s">
        <v>3189</v>
      </c>
      <c r="P2876">
        <v>8</v>
      </c>
      <c r="Q2876" t="s">
        <v>8265</v>
      </c>
      <c r="S2876" s="49"/>
      <c r="T2876" s="49"/>
      <c r="U2876" s="49"/>
      <c r="W2876" s="49"/>
      <c r="Z2876" s="49"/>
      <c r="AA2876" s="49"/>
      <c r="AB2876" s="49"/>
    </row>
    <row r="2877" spans="1:28" x14ac:dyDescent="0.25">
      <c r="A2877" t="s">
        <v>8266</v>
      </c>
      <c r="B2877" t="s">
        <v>1331</v>
      </c>
      <c r="C2877" t="s">
        <v>181</v>
      </c>
      <c r="D2877">
        <v>2</v>
      </c>
      <c r="E2877">
        <v>105</v>
      </c>
      <c r="F2877">
        <v>9</v>
      </c>
      <c r="I2877" s="49"/>
      <c r="J2877">
        <v>2</v>
      </c>
      <c r="K2877">
        <v>1</v>
      </c>
      <c r="L2877">
        <v>3</v>
      </c>
      <c r="M2877" s="49" t="s">
        <v>618</v>
      </c>
      <c r="N2877" s="49"/>
      <c r="O2877" s="49" t="s">
        <v>8267</v>
      </c>
      <c r="P2877">
        <v>8</v>
      </c>
      <c r="Q2877" t="s">
        <v>8268</v>
      </c>
      <c r="S2877" s="49"/>
      <c r="T2877" s="49"/>
      <c r="U2877" s="49"/>
      <c r="W2877" s="49"/>
      <c r="Z2877" s="49"/>
      <c r="AA2877" s="49"/>
      <c r="AB2877" s="49"/>
    </row>
    <row r="2878" spans="1:28" x14ac:dyDescent="0.25">
      <c r="A2878" t="s">
        <v>8269</v>
      </c>
      <c r="B2878" t="s">
        <v>1331</v>
      </c>
      <c r="C2878" t="s">
        <v>181</v>
      </c>
      <c r="D2878">
        <v>3</v>
      </c>
      <c r="E2878">
        <v>105</v>
      </c>
      <c r="F2878">
        <v>8</v>
      </c>
      <c r="I2878" s="49"/>
      <c r="J2878">
        <v>2</v>
      </c>
      <c r="K2878">
        <v>1</v>
      </c>
      <c r="L2878">
        <v>3</v>
      </c>
      <c r="M2878" s="49" t="s">
        <v>610</v>
      </c>
      <c r="N2878" s="49"/>
      <c r="O2878" s="49" t="s">
        <v>8270</v>
      </c>
      <c r="P2878">
        <v>8</v>
      </c>
      <c r="Q2878" t="s">
        <v>8271</v>
      </c>
      <c r="S2878" s="49"/>
      <c r="T2878" s="49"/>
      <c r="U2878" s="49"/>
      <c r="W2878" s="49"/>
      <c r="Z2878" s="49"/>
      <c r="AA2878" s="49"/>
      <c r="AB2878" s="49"/>
    </row>
    <row r="2879" spans="1:28" x14ac:dyDescent="0.25">
      <c r="A2879" t="s">
        <v>8272</v>
      </c>
      <c r="B2879" t="s">
        <v>1331</v>
      </c>
      <c r="C2879" t="s">
        <v>200</v>
      </c>
      <c r="D2879">
        <v>1</v>
      </c>
      <c r="E2879">
        <v>15</v>
      </c>
      <c r="F2879">
        <v>12</v>
      </c>
      <c r="I2879" s="49"/>
      <c r="J2879">
        <v>2</v>
      </c>
      <c r="K2879">
        <v>1</v>
      </c>
      <c r="L2879">
        <v>3</v>
      </c>
      <c r="M2879" s="49" t="s">
        <v>618</v>
      </c>
      <c r="N2879" s="49"/>
      <c r="O2879" s="49" t="s">
        <v>8273</v>
      </c>
      <c r="P2879">
        <v>8</v>
      </c>
      <c r="Q2879" t="s">
        <v>8274</v>
      </c>
      <c r="S2879" s="49"/>
      <c r="T2879" s="49"/>
      <c r="U2879" s="49"/>
      <c r="W2879" s="49"/>
      <c r="Z2879" s="49"/>
      <c r="AA2879" s="49"/>
      <c r="AB2879" s="49"/>
    </row>
    <row r="2880" spans="1:28" x14ac:dyDescent="0.25">
      <c r="A2880" t="s">
        <v>8275</v>
      </c>
      <c r="B2880" t="s">
        <v>1331</v>
      </c>
      <c r="C2880" t="s">
        <v>200</v>
      </c>
      <c r="D2880">
        <v>2</v>
      </c>
      <c r="E2880">
        <v>20</v>
      </c>
      <c r="F2880">
        <v>6</v>
      </c>
      <c r="I2880" s="49"/>
      <c r="J2880">
        <v>2</v>
      </c>
      <c r="K2880">
        <v>1</v>
      </c>
      <c r="L2880">
        <v>3</v>
      </c>
      <c r="M2880" s="49" t="s">
        <v>618</v>
      </c>
      <c r="N2880" s="49"/>
      <c r="O2880" s="49" t="s">
        <v>8276</v>
      </c>
      <c r="P2880">
        <v>8</v>
      </c>
      <c r="Q2880" t="s">
        <v>8277</v>
      </c>
      <c r="S2880" s="49"/>
      <c r="T2880" s="49"/>
      <c r="U2880" s="49"/>
      <c r="W2880" s="49"/>
      <c r="Z2880" s="49"/>
      <c r="AA2880" s="49"/>
      <c r="AB2880" s="49"/>
    </row>
    <row r="2881" spans="1:28" x14ac:dyDescent="0.25">
      <c r="A2881" t="s">
        <v>8278</v>
      </c>
      <c r="B2881" t="s">
        <v>1331</v>
      </c>
      <c r="C2881" t="s">
        <v>200</v>
      </c>
      <c r="D2881">
        <v>3</v>
      </c>
      <c r="E2881">
        <v>15</v>
      </c>
      <c r="F2881">
        <v>10.5</v>
      </c>
      <c r="I2881" s="49"/>
      <c r="J2881">
        <v>2</v>
      </c>
      <c r="K2881">
        <v>1</v>
      </c>
      <c r="L2881">
        <v>3</v>
      </c>
      <c r="M2881" s="49" t="s">
        <v>1745</v>
      </c>
      <c r="N2881" s="49"/>
      <c r="O2881" s="49" t="s">
        <v>8279</v>
      </c>
      <c r="P2881">
        <v>8</v>
      </c>
      <c r="Q2881" t="s">
        <v>8280</v>
      </c>
      <c r="S2881" s="49"/>
      <c r="T2881" s="49"/>
      <c r="U2881" s="49"/>
      <c r="W2881" s="49"/>
      <c r="Z2881" s="49"/>
      <c r="AA2881" s="49"/>
      <c r="AB2881" s="49"/>
    </row>
    <row r="2882" spans="1:28" x14ac:dyDescent="0.25">
      <c r="A2882" t="s">
        <v>8281</v>
      </c>
      <c r="B2882" t="s">
        <v>1331</v>
      </c>
      <c r="C2882" t="s">
        <v>200</v>
      </c>
      <c r="D2882">
        <v>4</v>
      </c>
      <c r="E2882">
        <v>15</v>
      </c>
      <c r="F2882">
        <v>9</v>
      </c>
      <c r="I2882" s="49"/>
      <c r="J2882">
        <v>2</v>
      </c>
      <c r="K2882">
        <v>1</v>
      </c>
      <c r="L2882">
        <v>3</v>
      </c>
      <c r="M2882" s="49" t="s">
        <v>1745</v>
      </c>
      <c r="N2882" s="49"/>
      <c r="O2882" s="49" t="s">
        <v>8279</v>
      </c>
      <c r="P2882">
        <v>8</v>
      </c>
      <c r="Q2882" t="s">
        <v>8282</v>
      </c>
      <c r="S2882" s="49"/>
      <c r="T2882" s="49"/>
      <c r="U2882" s="49"/>
      <c r="W2882" s="49"/>
      <c r="Z2882" s="49"/>
      <c r="AA2882" s="49"/>
      <c r="AB2882" s="49"/>
    </row>
    <row r="2883" spans="1:28" x14ac:dyDescent="0.25">
      <c r="A2883" t="s">
        <v>8283</v>
      </c>
      <c r="B2883" t="s">
        <v>1331</v>
      </c>
      <c r="C2883" t="s">
        <v>313</v>
      </c>
      <c r="D2883">
        <v>1</v>
      </c>
      <c r="E2883">
        <v>40</v>
      </c>
      <c r="F2883">
        <v>12</v>
      </c>
      <c r="I2883" s="49"/>
      <c r="J2883">
        <v>2</v>
      </c>
      <c r="K2883">
        <v>1</v>
      </c>
      <c r="L2883">
        <v>3</v>
      </c>
      <c r="M2883" s="49" t="s">
        <v>1745</v>
      </c>
      <c r="N2883" s="49"/>
      <c r="O2883" s="49" t="s">
        <v>2181</v>
      </c>
      <c r="P2883">
        <v>8</v>
      </c>
      <c r="Q2883" t="s">
        <v>8284</v>
      </c>
      <c r="S2883" s="49"/>
      <c r="T2883" s="49"/>
      <c r="U2883" s="49"/>
      <c r="W2883" s="49"/>
      <c r="Z2883" s="49"/>
      <c r="AA2883" s="49"/>
      <c r="AB2883" s="49"/>
    </row>
    <row r="2884" spans="1:28" x14ac:dyDescent="0.25">
      <c r="A2884" t="s">
        <v>8285</v>
      </c>
      <c r="B2884" t="s">
        <v>1331</v>
      </c>
      <c r="C2884" t="s">
        <v>313</v>
      </c>
      <c r="D2884">
        <v>2</v>
      </c>
      <c r="E2884">
        <v>50</v>
      </c>
      <c r="F2884">
        <v>10</v>
      </c>
      <c r="I2884" s="49"/>
      <c r="J2884">
        <v>2</v>
      </c>
      <c r="K2884">
        <v>1</v>
      </c>
      <c r="L2884">
        <v>3</v>
      </c>
      <c r="M2884" s="49" t="s">
        <v>1745</v>
      </c>
      <c r="N2884" s="49"/>
      <c r="O2884" s="49" t="s">
        <v>8286</v>
      </c>
      <c r="P2884">
        <v>8</v>
      </c>
      <c r="Q2884" t="s">
        <v>8287</v>
      </c>
      <c r="S2884" s="49"/>
      <c r="T2884" s="49"/>
      <c r="U2884" s="49"/>
      <c r="W2884" s="49"/>
      <c r="Z2884" s="49"/>
      <c r="AA2884" s="49"/>
      <c r="AB2884" s="49"/>
    </row>
    <row r="2885" spans="1:28" x14ac:dyDescent="0.25">
      <c r="A2885" t="s">
        <v>8288</v>
      </c>
      <c r="B2885" t="s">
        <v>1331</v>
      </c>
      <c r="C2885" t="s">
        <v>313</v>
      </c>
      <c r="D2885">
        <v>3</v>
      </c>
      <c r="E2885">
        <v>50</v>
      </c>
      <c r="F2885">
        <v>12</v>
      </c>
      <c r="I2885" s="49"/>
      <c r="J2885">
        <v>2</v>
      </c>
      <c r="K2885">
        <v>1</v>
      </c>
      <c r="L2885">
        <v>3</v>
      </c>
      <c r="M2885" s="49" t="s">
        <v>610</v>
      </c>
      <c r="N2885" s="49"/>
      <c r="O2885" s="49" t="s">
        <v>8289</v>
      </c>
      <c r="P2885">
        <v>8</v>
      </c>
      <c r="Q2885" t="s">
        <v>8290</v>
      </c>
      <c r="S2885" s="49"/>
      <c r="T2885" s="49"/>
      <c r="U2885" s="49"/>
      <c r="W2885" s="49"/>
      <c r="Z2885" s="49"/>
      <c r="AA2885" s="49"/>
      <c r="AB2885" s="49"/>
    </row>
    <row r="2886" spans="1:28" x14ac:dyDescent="0.25">
      <c r="A2886" t="s">
        <v>8291</v>
      </c>
      <c r="B2886" t="s">
        <v>1331</v>
      </c>
      <c r="C2886" t="s">
        <v>217</v>
      </c>
      <c r="D2886">
        <v>1</v>
      </c>
      <c r="E2886">
        <v>25</v>
      </c>
      <c r="F2886">
        <v>10</v>
      </c>
      <c r="I2886" s="49"/>
      <c r="J2886">
        <v>2</v>
      </c>
      <c r="K2886">
        <v>1</v>
      </c>
      <c r="L2886">
        <v>3</v>
      </c>
      <c r="M2886" s="49" t="s">
        <v>1745</v>
      </c>
      <c r="N2886" s="49"/>
      <c r="O2886" s="49" t="s">
        <v>8292</v>
      </c>
      <c r="P2886">
        <v>8</v>
      </c>
      <c r="Q2886" t="s">
        <v>8293</v>
      </c>
      <c r="S2886" s="49"/>
      <c r="T2886" s="49"/>
      <c r="U2886" s="49"/>
      <c r="W2886" s="49"/>
      <c r="Z2886" s="49"/>
      <c r="AA2886" s="49"/>
      <c r="AB2886" s="49"/>
    </row>
    <row r="2887" spans="1:28" x14ac:dyDescent="0.25">
      <c r="A2887" t="s">
        <v>8294</v>
      </c>
      <c r="B2887" t="s">
        <v>1331</v>
      </c>
      <c r="C2887" t="s">
        <v>217</v>
      </c>
      <c r="D2887">
        <v>2</v>
      </c>
      <c r="E2887">
        <v>25</v>
      </c>
      <c r="F2887">
        <v>8</v>
      </c>
      <c r="I2887" s="49"/>
      <c r="J2887">
        <v>2</v>
      </c>
      <c r="K2887">
        <v>1</v>
      </c>
      <c r="L2887">
        <v>3</v>
      </c>
      <c r="M2887" s="49" t="s">
        <v>1745</v>
      </c>
      <c r="N2887" s="49"/>
      <c r="O2887" s="49" t="s">
        <v>2181</v>
      </c>
      <c r="P2887">
        <v>8</v>
      </c>
      <c r="Q2887" t="s">
        <v>8295</v>
      </c>
      <c r="S2887" s="49"/>
      <c r="T2887" s="49"/>
      <c r="U2887" s="49"/>
      <c r="W2887" s="49"/>
      <c r="Z2887" s="49"/>
      <c r="AA2887" s="49"/>
      <c r="AB2887" s="49"/>
    </row>
    <row r="2888" spans="1:28" x14ac:dyDescent="0.25">
      <c r="A2888" t="s">
        <v>8296</v>
      </c>
      <c r="B2888" t="s">
        <v>1331</v>
      </c>
      <c r="C2888" t="s">
        <v>217</v>
      </c>
      <c r="D2888">
        <v>3</v>
      </c>
      <c r="E2888">
        <v>25</v>
      </c>
      <c r="F2888">
        <v>7</v>
      </c>
      <c r="I2888" s="49"/>
      <c r="J2888">
        <v>2</v>
      </c>
      <c r="K2888">
        <v>1</v>
      </c>
      <c r="L2888">
        <v>3</v>
      </c>
      <c r="M2888" s="49" t="s">
        <v>610</v>
      </c>
      <c r="N2888" s="49"/>
      <c r="O2888" s="49" t="s">
        <v>2350</v>
      </c>
      <c r="P2888">
        <v>8</v>
      </c>
      <c r="Q2888" t="s">
        <v>8297</v>
      </c>
      <c r="S2888" s="49"/>
      <c r="T2888" s="49"/>
      <c r="U2888" s="49"/>
      <c r="W2888" s="49"/>
      <c r="Z2888" s="49"/>
      <c r="AA2888" s="49"/>
      <c r="AB2888" s="49"/>
    </row>
    <row r="2889" spans="1:28" x14ac:dyDescent="0.25">
      <c r="A2889" t="s">
        <v>8298</v>
      </c>
      <c r="B2889" t="s">
        <v>1331</v>
      </c>
      <c r="C2889" t="s">
        <v>209</v>
      </c>
      <c r="D2889">
        <v>1</v>
      </c>
      <c r="E2889">
        <v>70</v>
      </c>
      <c r="F2889">
        <v>9</v>
      </c>
      <c r="I2889" s="49"/>
      <c r="J2889">
        <v>2</v>
      </c>
      <c r="K2889">
        <v>1</v>
      </c>
      <c r="L2889">
        <v>3</v>
      </c>
      <c r="M2889" s="49" t="s">
        <v>1745</v>
      </c>
      <c r="N2889" s="49"/>
      <c r="O2889" s="49" t="s">
        <v>2181</v>
      </c>
      <c r="P2889">
        <v>8</v>
      </c>
      <c r="Q2889" t="s">
        <v>8299</v>
      </c>
      <c r="S2889" s="49"/>
      <c r="T2889" s="49"/>
      <c r="U2889" s="49"/>
      <c r="W2889" s="49"/>
      <c r="Z2889" s="49"/>
      <c r="AA2889" s="49"/>
      <c r="AB2889" s="49"/>
    </row>
    <row r="2890" spans="1:28" x14ac:dyDescent="0.25">
      <c r="A2890" t="s">
        <v>8300</v>
      </c>
      <c r="B2890" t="s">
        <v>1331</v>
      </c>
      <c r="C2890" t="s">
        <v>209</v>
      </c>
      <c r="D2890">
        <v>2</v>
      </c>
      <c r="E2890">
        <v>70</v>
      </c>
      <c r="F2890">
        <v>8</v>
      </c>
      <c r="I2890" s="49"/>
      <c r="J2890">
        <v>2</v>
      </c>
      <c r="K2890">
        <v>1</v>
      </c>
      <c r="L2890">
        <v>3</v>
      </c>
      <c r="M2890" s="49" t="s">
        <v>1745</v>
      </c>
      <c r="N2890" s="49"/>
      <c r="O2890" s="49" t="s">
        <v>2181</v>
      </c>
      <c r="P2890">
        <v>8</v>
      </c>
      <c r="Q2890" t="s">
        <v>8301</v>
      </c>
      <c r="S2890" s="49"/>
      <c r="T2890" s="49"/>
      <c r="U2890" s="49"/>
      <c r="W2890" s="49"/>
      <c r="Z2890" s="49"/>
      <c r="AA2890" s="49"/>
      <c r="AB2890" s="49"/>
    </row>
    <row r="2891" spans="1:28" x14ac:dyDescent="0.25">
      <c r="A2891" t="s">
        <v>8302</v>
      </c>
      <c r="B2891" t="s">
        <v>1331</v>
      </c>
      <c r="C2891" t="s">
        <v>209</v>
      </c>
      <c r="D2891">
        <v>3</v>
      </c>
      <c r="E2891">
        <v>70</v>
      </c>
      <c r="F2891">
        <v>7</v>
      </c>
      <c r="I2891" s="49"/>
      <c r="J2891">
        <v>2</v>
      </c>
      <c r="K2891">
        <v>1</v>
      </c>
      <c r="L2891">
        <v>3</v>
      </c>
      <c r="M2891" s="49" t="s">
        <v>610</v>
      </c>
      <c r="N2891" s="49"/>
      <c r="O2891" s="49" t="s">
        <v>2350</v>
      </c>
      <c r="P2891">
        <v>8</v>
      </c>
      <c r="Q2891" t="s">
        <v>8303</v>
      </c>
      <c r="S2891" s="49"/>
      <c r="T2891" s="49"/>
      <c r="U2891" s="49"/>
      <c r="W2891" s="49"/>
      <c r="Z2891" s="49"/>
      <c r="AA2891" s="49"/>
      <c r="AB2891" s="49"/>
    </row>
    <row r="2892" spans="1:28" x14ac:dyDescent="0.25">
      <c r="A2892" t="s">
        <v>8304</v>
      </c>
      <c r="B2892" t="s">
        <v>1331</v>
      </c>
      <c r="C2892" t="s">
        <v>373</v>
      </c>
      <c r="D2892">
        <v>1</v>
      </c>
      <c r="G2892">
        <v>20</v>
      </c>
      <c r="H2892">
        <v>0</v>
      </c>
      <c r="I2892" s="49" t="s">
        <v>3957</v>
      </c>
      <c r="M2892" s="49"/>
      <c r="N2892" s="49"/>
      <c r="O2892" s="49"/>
      <c r="P2892">
        <v>8</v>
      </c>
      <c r="Q2892" t="s">
        <v>8305</v>
      </c>
      <c r="S2892" s="49"/>
      <c r="T2892" s="49"/>
      <c r="U2892" s="49"/>
      <c r="W2892" s="49"/>
      <c r="Z2892" s="49"/>
      <c r="AA2892" s="49"/>
      <c r="AB2892" s="49"/>
    </row>
    <row r="2893" spans="1:28" x14ac:dyDescent="0.25">
      <c r="A2893" t="s">
        <v>8306</v>
      </c>
      <c r="B2893" t="s">
        <v>1331</v>
      </c>
      <c r="C2893" t="s">
        <v>373</v>
      </c>
      <c r="D2893">
        <v>2</v>
      </c>
      <c r="G2893">
        <v>20</v>
      </c>
      <c r="H2893">
        <v>0</v>
      </c>
      <c r="I2893" s="49" t="s">
        <v>3957</v>
      </c>
      <c r="M2893" s="49"/>
      <c r="N2893" s="49"/>
      <c r="O2893" s="49"/>
      <c r="P2893">
        <v>8</v>
      </c>
      <c r="Q2893" t="s">
        <v>8307</v>
      </c>
      <c r="S2893" s="49"/>
      <c r="T2893" s="49"/>
      <c r="U2893" s="49"/>
      <c r="W2893" s="49"/>
      <c r="Z2893" s="49"/>
      <c r="AA2893" s="49"/>
      <c r="AB2893" s="49"/>
    </row>
    <row r="2894" spans="1:28" x14ac:dyDescent="0.25">
      <c r="A2894" t="s">
        <v>8308</v>
      </c>
      <c r="B2894" t="s">
        <v>1331</v>
      </c>
      <c r="C2894" t="s">
        <v>373</v>
      </c>
      <c r="D2894">
        <v>3</v>
      </c>
      <c r="G2894">
        <v>20</v>
      </c>
      <c r="H2894">
        <v>0</v>
      </c>
      <c r="I2894" s="49" t="s">
        <v>3957</v>
      </c>
      <c r="M2894" s="49"/>
      <c r="N2894" s="49"/>
      <c r="O2894" s="49"/>
      <c r="P2894">
        <v>8</v>
      </c>
      <c r="Q2894" t="s">
        <v>8309</v>
      </c>
      <c r="S2894" s="49"/>
      <c r="T2894" s="49"/>
      <c r="U2894" s="49"/>
      <c r="W2894" s="49"/>
      <c r="Z2894" s="49"/>
      <c r="AA2894" s="49"/>
      <c r="AB2894" s="49"/>
    </row>
    <row r="2895" spans="1:28" x14ac:dyDescent="0.25">
      <c r="A2895" t="s">
        <v>8310</v>
      </c>
      <c r="B2895" t="s">
        <v>1331</v>
      </c>
      <c r="C2895" t="s">
        <v>373</v>
      </c>
      <c r="D2895">
        <v>4</v>
      </c>
      <c r="G2895">
        <v>20</v>
      </c>
      <c r="H2895">
        <v>0</v>
      </c>
      <c r="I2895" s="49" t="s">
        <v>3957</v>
      </c>
      <c r="M2895" s="49"/>
      <c r="N2895" s="49"/>
      <c r="O2895" s="49"/>
      <c r="P2895">
        <v>8</v>
      </c>
      <c r="Q2895" t="s">
        <v>8311</v>
      </c>
      <c r="S2895" s="49"/>
      <c r="T2895" s="49"/>
      <c r="U2895" s="49"/>
      <c r="W2895" s="49"/>
      <c r="Z2895" s="49"/>
      <c r="AA2895" s="49"/>
      <c r="AB2895" s="49"/>
    </row>
    <row r="2896" spans="1:28" x14ac:dyDescent="0.25">
      <c r="A2896" t="s">
        <v>8312</v>
      </c>
      <c r="B2896" t="s">
        <v>1331</v>
      </c>
      <c r="C2896" t="s">
        <v>373</v>
      </c>
      <c r="D2896">
        <v>5</v>
      </c>
      <c r="G2896">
        <v>20</v>
      </c>
      <c r="H2896">
        <v>0</v>
      </c>
      <c r="I2896" s="49" t="s">
        <v>3957</v>
      </c>
      <c r="M2896" s="49"/>
      <c r="N2896" s="49"/>
      <c r="O2896" s="49"/>
      <c r="P2896">
        <v>8</v>
      </c>
      <c r="Q2896" t="s">
        <v>8313</v>
      </c>
      <c r="S2896" s="49"/>
      <c r="T2896" s="49"/>
      <c r="U2896" s="49"/>
      <c r="W2896" s="49"/>
      <c r="Z2896" s="49"/>
      <c r="AA2896" s="49"/>
      <c r="AB2896" s="49"/>
    </row>
    <row r="2897" spans="1:28" x14ac:dyDescent="0.25">
      <c r="A2897" t="s">
        <v>8314</v>
      </c>
      <c r="B2897" t="s">
        <v>1331</v>
      </c>
      <c r="C2897" t="s">
        <v>373</v>
      </c>
      <c r="D2897">
        <v>6</v>
      </c>
      <c r="G2897">
        <v>20</v>
      </c>
      <c r="H2897">
        <v>0</v>
      </c>
      <c r="I2897" s="49" t="s">
        <v>3957</v>
      </c>
      <c r="M2897" s="49"/>
      <c r="N2897" s="49"/>
      <c r="O2897" s="49"/>
      <c r="P2897">
        <v>8</v>
      </c>
      <c r="Q2897" t="s">
        <v>1334</v>
      </c>
      <c r="S2897" s="49"/>
      <c r="T2897" s="49"/>
      <c r="U2897" s="49"/>
      <c r="W2897" s="49"/>
      <c r="Z2897" s="49"/>
      <c r="AA2897" s="49"/>
      <c r="AB2897" s="49"/>
    </row>
    <row r="2898" spans="1:28" x14ac:dyDescent="0.25">
      <c r="A2898" t="s">
        <v>8315</v>
      </c>
      <c r="B2898" t="s">
        <v>1335</v>
      </c>
      <c r="C2898" t="s">
        <v>363</v>
      </c>
      <c r="D2898">
        <v>1</v>
      </c>
      <c r="G2898">
        <v>300</v>
      </c>
      <c r="H2898">
        <v>0.6</v>
      </c>
      <c r="I2898" s="49" t="s">
        <v>3957</v>
      </c>
      <c r="M2898" s="49"/>
      <c r="N2898" s="49"/>
      <c r="O2898" s="49" t="s">
        <v>8316</v>
      </c>
      <c r="P2898">
        <v>8</v>
      </c>
      <c r="Q2898" t="s">
        <v>1337</v>
      </c>
      <c r="S2898" s="49"/>
      <c r="T2898" s="49"/>
      <c r="U2898" s="49"/>
      <c r="W2898" s="49"/>
      <c r="Z2898" s="49"/>
      <c r="AA2898" s="49"/>
      <c r="AB2898" s="49"/>
    </row>
    <row r="2899" spans="1:28" x14ac:dyDescent="0.25">
      <c r="A2899" t="s">
        <v>8317</v>
      </c>
      <c r="B2899" t="s">
        <v>1335</v>
      </c>
      <c r="C2899" t="s">
        <v>269</v>
      </c>
      <c r="D2899">
        <v>1</v>
      </c>
      <c r="E2899">
        <v>0</v>
      </c>
      <c r="F2899">
        <v>10</v>
      </c>
      <c r="I2899" s="49"/>
      <c r="M2899" s="49"/>
      <c r="N2899" s="49" t="s">
        <v>8318</v>
      </c>
      <c r="O2899" s="49"/>
      <c r="P2899">
        <v>8</v>
      </c>
      <c r="Q2899" t="s">
        <v>8319</v>
      </c>
      <c r="S2899" s="49"/>
      <c r="T2899" s="49"/>
      <c r="U2899" s="49"/>
      <c r="W2899" s="49"/>
      <c r="Z2899" s="49"/>
      <c r="AA2899" s="49"/>
      <c r="AB2899" s="49"/>
    </row>
    <row r="2900" spans="1:28" x14ac:dyDescent="0.25">
      <c r="A2900" t="s">
        <v>8320</v>
      </c>
      <c r="B2900" t="s">
        <v>1335</v>
      </c>
      <c r="C2900" t="s">
        <v>423</v>
      </c>
      <c r="D2900">
        <v>1</v>
      </c>
      <c r="E2900">
        <v>0</v>
      </c>
      <c r="F2900">
        <v>10</v>
      </c>
      <c r="I2900" s="49"/>
      <c r="M2900" s="49"/>
      <c r="N2900" s="49" t="s">
        <v>8318</v>
      </c>
      <c r="O2900" s="49"/>
      <c r="P2900">
        <v>8</v>
      </c>
      <c r="Q2900" t="s">
        <v>8321</v>
      </c>
      <c r="S2900" s="49"/>
      <c r="T2900" s="49"/>
      <c r="U2900" s="49"/>
      <c r="W2900" s="49"/>
      <c r="Z2900" s="49"/>
      <c r="AA2900" s="49"/>
      <c r="AB2900" s="49"/>
    </row>
    <row r="2901" spans="1:28" x14ac:dyDescent="0.25">
      <c r="A2901" t="s">
        <v>8322</v>
      </c>
      <c r="B2901" t="s">
        <v>1335</v>
      </c>
      <c r="C2901" t="s">
        <v>275</v>
      </c>
      <c r="D2901">
        <v>1</v>
      </c>
      <c r="E2901">
        <v>0</v>
      </c>
      <c r="G2901">
        <v>8</v>
      </c>
      <c r="I2901" s="49"/>
      <c r="M2901" s="49"/>
      <c r="N2901" s="49" t="s">
        <v>8318</v>
      </c>
      <c r="O2901" s="49"/>
      <c r="P2901">
        <v>8</v>
      </c>
      <c r="Q2901" t="s">
        <v>8323</v>
      </c>
      <c r="S2901" s="49"/>
      <c r="T2901" s="49"/>
      <c r="U2901" s="49"/>
      <c r="W2901" s="49"/>
      <c r="Z2901" s="49"/>
      <c r="AA2901" s="49"/>
      <c r="AB2901" s="49"/>
    </row>
    <row r="2902" spans="1:28" x14ac:dyDescent="0.25">
      <c r="A2902" t="s">
        <v>8324</v>
      </c>
      <c r="B2902" t="s">
        <v>1335</v>
      </c>
      <c r="C2902" t="s">
        <v>299</v>
      </c>
      <c r="D2902">
        <v>1</v>
      </c>
      <c r="E2902">
        <v>0</v>
      </c>
      <c r="F2902">
        <v>10</v>
      </c>
      <c r="I2902" s="49"/>
      <c r="M2902" s="49"/>
      <c r="N2902" s="49" t="s">
        <v>8318</v>
      </c>
      <c r="O2902" s="49"/>
      <c r="P2902">
        <v>8</v>
      </c>
      <c r="Q2902" t="s">
        <v>8325</v>
      </c>
      <c r="S2902" s="49"/>
      <c r="T2902" s="49"/>
      <c r="U2902" s="49"/>
      <c r="W2902" s="49"/>
      <c r="Z2902" s="49"/>
      <c r="AA2902" s="49"/>
      <c r="AB2902" s="49"/>
    </row>
    <row r="2903" spans="1:28" x14ac:dyDescent="0.25">
      <c r="A2903" t="s">
        <v>8326</v>
      </c>
      <c r="B2903" t="s">
        <v>1335</v>
      </c>
      <c r="C2903" t="s">
        <v>286</v>
      </c>
      <c r="D2903">
        <v>1</v>
      </c>
      <c r="E2903">
        <v>0</v>
      </c>
      <c r="F2903">
        <v>15</v>
      </c>
      <c r="I2903" s="49"/>
      <c r="M2903" s="49"/>
      <c r="N2903" s="49" t="s">
        <v>8318</v>
      </c>
      <c r="O2903" s="49"/>
      <c r="P2903">
        <v>8</v>
      </c>
      <c r="Q2903" t="s">
        <v>8327</v>
      </c>
      <c r="S2903" s="49"/>
      <c r="T2903" s="49"/>
      <c r="U2903" s="49"/>
      <c r="W2903" s="49"/>
      <c r="Z2903" s="49"/>
      <c r="AA2903" s="49"/>
      <c r="AB2903" s="49"/>
    </row>
    <row r="2904" spans="1:28" x14ac:dyDescent="0.25">
      <c r="A2904" t="s">
        <v>8328</v>
      </c>
      <c r="B2904" t="s">
        <v>1335</v>
      </c>
      <c r="C2904" t="s">
        <v>269</v>
      </c>
      <c r="D2904">
        <v>2</v>
      </c>
      <c r="E2904">
        <v>0</v>
      </c>
      <c r="F2904">
        <v>10</v>
      </c>
      <c r="I2904" s="49"/>
      <c r="M2904" s="49"/>
      <c r="N2904" s="49" t="s">
        <v>8329</v>
      </c>
      <c r="O2904" s="49"/>
      <c r="P2904">
        <v>8</v>
      </c>
      <c r="Q2904" t="s">
        <v>8330</v>
      </c>
      <c r="S2904" s="49"/>
      <c r="T2904" s="49"/>
      <c r="U2904" s="49"/>
      <c r="W2904" s="49"/>
      <c r="Z2904" s="49"/>
      <c r="AA2904" s="49"/>
      <c r="AB2904" s="49"/>
    </row>
    <row r="2905" spans="1:28" x14ac:dyDescent="0.25">
      <c r="A2905" t="s">
        <v>8331</v>
      </c>
      <c r="B2905" t="s">
        <v>1335</v>
      </c>
      <c r="C2905" t="s">
        <v>423</v>
      </c>
      <c r="D2905">
        <v>2</v>
      </c>
      <c r="E2905">
        <v>0</v>
      </c>
      <c r="F2905">
        <v>10</v>
      </c>
      <c r="I2905" s="49"/>
      <c r="M2905" s="49"/>
      <c r="N2905" s="49" t="s">
        <v>8329</v>
      </c>
      <c r="O2905" s="49"/>
      <c r="P2905">
        <v>8</v>
      </c>
      <c r="Q2905" t="s">
        <v>8332</v>
      </c>
      <c r="S2905" s="49"/>
      <c r="T2905" s="49"/>
      <c r="U2905" s="49"/>
      <c r="W2905" s="49"/>
      <c r="Z2905" s="49"/>
      <c r="AA2905" s="49"/>
      <c r="AB2905" s="49"/>
    </row>
    <row r="2906" spans="1:28" x14ac:dyDescent="0.25">
      <c r="A2906" t="s">
        <v>8333</v>
      </c>
      <c r="B2906" t="s">
        <v>1335</v>
      </c>
      <c r="C2906" t="s">
        <v>275</v>
      </c>
      <c r="D2906">
        <v>2</v>
      </c>
      <c r="E2906">
        <v>0</v>
      </c>
      <c r="G2906">
        <v>8</v>
      </c>
      <c r="I2906" s="49"/>
      <c r="M2906" s="49"/>
      <c r="N2906" s="49" t="s">
        <v>8329</v>
      </c>
      <c r="O2906" s="49"/>
      <c r="P2906">
        <v>8</v>
      </c>
      <c r="Q2906" t="s">
        <v>8334</v>
      </c>
      <c r="S2906" s="49"/>
      <c r="T2906" s="49"/>
      <c r="U2906" s="49"/>
      <c r="W2906" s="49"/>
      <c r="Z2906" s="49"/>
      <c r="AA2906" s="49"/>
      <c r="AB2906" s="49"/>
    </row>
    <row r="2907" spans="1:28" x14ac:dyDescent="0.25">
      <c r="A2907" t="s">
        <v>8335</v>
      </c>
      <c r="B2907" t="s">
        <v>1335</v>
      </c>
      <c r="C2907" t="s">
        <v>299</v>
      </c>
      <c r="D2907">
        <v>2</v>
      </c>
      <c r="E2907">
        <v>0</v>
      </c>
      <c r="F2907">
        <v>10</v>
      </c>
      <c r="I2907" s="49"/>
      <c r="M2907" s="49"/>
      <c r="N2907" s="49" t="s">
        <v>8329</v>
      </c>
      <c r="O2907" s="49"/>
      <c r="P2907">
        <v>8</v>
      </c>
      <c r="Q2907" t="s">
        <v>8336</v>
      </c>
      <c r="S2907" s="49"/>
      <c r="T2907" s="49"/>
      <c r="U2907" s="49"/>
      <c r="W2907" s="49"/>
      <c r="Z2907" s="49"/>
      <c r="AA2907" s="49"/>
      <c r="AB2907" s="49"/>
    </row>
    <row r="2908" spans="1:28" x14ac:dyDescent="0.25">
      <c r="A2908" t="s">
        <v>8337</v>
      </c>
      <c r="B2908" t="s">
        <v>1335</v>
      </c>
      <c r="C2908" t="s">
        <v>286</v>
      </c>
      <c r="D2908">
        <v>2</v>
      </c>
      <c r="E2908">
        <v>0</v>
      </c>
      <c r="F2908">
        <v>15</v>
      </c>
      <c r="I2908" s="49"/>
      <c r="M2908" s="49"/>
      <c r="N2908" s="49" t="s">
        <v>8329</v>
      </c>
      <c r="O2908" s="49"/>
      <c r="P2908">
        <v>8</v>
      </c>
      <c r="Q2908" t="s">
        <v>8338</v>
      </c>
      <c r="S2908" s="49"/>
      <c r="T2908" s="49"/>
      <c r="U2908" s="49"/>
      <c r="W2908" s="49"/>
      <c r="Z2908" s="49"/>
      <c r="AA2908" s="49"/>
      <c r="AB2908" s="49"/>
    </row>
    <row r="2909" spans="1:28" x14ac:dyDescent="0.25">
      <c r="A2909" t="s">
        <v>8339</v>
      </c>
      <c r="B2909" t="s">
        <v>1335</v>
      </c>
      <c r="C2909" t="s">
        <v>1</v>
      </c>
      <c r="D2909">
        <v>1</v>
      </c>
      <c r="E2909">
        <v>170</v>
      </c>
      <c r="G2909">
        <v>55.2</v>
      </c>
      <c r="I2909" s="49"/>
      <c r="M2909" s="49"/>
      <c r="N2909" s="49"/>
      <c r="O2909" s="49" t="s">
        <v>8340</v>
      </c>
      <c r="P2909">
        <v>8</v>
      </c>
      <c r="Q2909" t="s">
        <v>8341</v>
      </c>
      <c r="S2909" s="49"/>
      <c r="T2909" s="49"/>
      <c r="U2909" s="49"/>
      <c r="W2909" s="49"/>
      <c r="Z2909" s="49"/>
      <c r="AA2909" s="49"/>
      <c r="AB2909" s="49"/>
    </row>
    <row r="2910" spans="1:28" x14ac:dyDescent="0.25">
      <c r="A2910" t="s">
        <v>8342</v>
      </c>
      <c r="B2910" t="s">
        <v>1335</v>
      </c>
      <c r="C2910" t="s">
        <v>1</v>
      </c>
      <c r="D2910">
        <v>2</v>
      </c>
      <c r="E2910">
        <v>170</v>
      </c>
      <c r="G2910">
        <v>48</v>
      </c>
      <c r="I2910" s="49"/>
      <c r="M2910" s="49"/>
      <c r="N2910" s="49"/>
      <c r="O2910" s="49" t="s">
        <v>8343</v>
      </c>
      <c r="P2910">
        <v>8</v>
      </c>
      <c r="Q2910" t="s">
        <v>8344</v>
      </c>
      <c r="S2910" s="49"/>
      <c r="T2910" s="49"/>
      <c r="U2910" s="49"/>
      <c r="W2910" s="49"/>
      <c r="Z2910" s="49"/>
      <c r="AA2910" s="49"/>
      <c r="AB2910" s="49"/>
    </row>
    <row r="2911" spans="1:28" x14ac:dyDescent="0.25">
      <c r="A2911" t="s">
        <v>8345</v>
      </c>
      <c r="B2911" t="s">
        <v>1335</v>
      </c>
      <c r="C2911" t="s">
        <v>1</v>
      </c>
      <c r="D2911">
        <v>3</v>
      </c>
      <c r="E2911">
        <v>170</v>
      </c>
      <c r="G2911">
        <v>39.6</v>
      </c>
      <c r="I2911" s="49"/>
      <c r="M2911" s="49"/>
      <c r="N2911" s="49"/>
      <c r="O2911" s="49" t="s">
        <v>8346</v>
      </c>
      <c r="P2911">
        <v>8</v>
      </c>
      <c r="Q2911" t="s">
        <v>8347</v>
      </c>
      <c r="S2911" s="49"/>
      <c r="T2911" s="49"/>
      <c r="U2911" s="49"/>
      <c r="W2911" s="49"/>
      <c r="Z2911" s="49"/>
      <c r="AA2911" s="49"/>
      <c r="AB2911" s="49"/>
    </row>
    <row r="2912" spans="1:28" x14ac:dyDescent="0.25">
      <c r="A2912" t="s">
        <v>8348</v>
      </c>
      <c r="B2912" t="s">
        <v>1335</v>
      </c>
      <c r="C2912" t="s">
        <v>1</v>
      </c>
      <c r="D2912">
        <v>4</v>
      </c>
      <c r="E2912">
        <v>170</v>
      </c>
      <c r="G2912">
        <v>39.6</v>
      </c>
      <c r="I2912" s="49"/>
      <c r="M2912" s="49"/>
      <c r="N2912" s="49"/>
      <c r="O2912" s="49" t="s">
        <v>8346</v>
      </c>
      <c r="P2912">
        <v>8</v>
      </c>
      <c r="Q2912" t="s">
        <v>8349</v>
      </c>
      <c r="S2912" s="49"/>
      <c r="T2912" s="49"/>
      <c r="U2912" s="49"/>
      <c r="W2912" s="49"/>
      <c r="Z2912" s="49"/>
      <c r="AA2912" s="49"/>
      <c r="AB2912" s="49"/>
    </row>
    <row r="2913" spans="1:28" x14ac:dyDescent="0.25">
      <c r="A2913" t="s">
        <v>8350</v>
      </c>
      <c r="B2913" t="s">
        <v>1335</v>
      </c>
      <c r="C2913" t="s">
        <v>265</v>
      </c>
      <c r="D2913">
        <v>1</v>
      </c>
      <c r="E2913">
        <v>80</v>
      </c>
      <c r="F2913">
        <v>10</v>
      </c>
      <c r="I2913" s="49"/>
      <c r="J2913">
        <v>2</v>
      </c>
      <c r="K2913">
        <v>1</v>
      </c>
      <c r="L2913">
        <v>3</v>
      </c>
      <c r="M2913" s="49" t="s">
        <v>1745</v>
      </c>
      <c r="N2913" s="49"/>
      <c r="O2913" s="49" t="s">
        <v>8351</v>
      </c>
      <c r="P2913">
        <v>8</v>
      </c>
      <c r="Q2913" t="s">
        <v>8352</v>
      </c>
      <c r="S2913" s="49"/>
      <c r="T2913" s="49"/>
      <c r="U2913" s="49"/>
      <c r="W2913" s="49"/>
      <c r="Z2913" s="49"/>
      <c r="AA2913" s="49"/>
      <c r="AB2913" s="49"/>
    </row>
    <row r="2914" spans="1:28" x14ac:dyDescent="0.25">
      <c r="A2914" t="s">
        <v>8353</v>
      </c>
      <c r="B2914" t="s">
        <v>1335</v>
      </c>
      <c r="C2914" t="s">
        <v>265</v>
      </c>
      <c r="D2914">
        <v>2</v>
      </c>
      <c r="E2914">
        <v>80</v>
      </c>
      <c r="F2914">
        <v>9</v>
      </c>
      <c r="I2914" s="49"/>
      <c r="J2914">
        <v>2</v>
      </c>
      <c r="K2914">
        <v>1</v>
      </c>
      <c r="L2914">
        <v>3</v>
      </c>
      <c r="M2914" s="49" t="s">
        <v>1745</v>
      </c>
      <c r="N2914" s="49"/>
      <c r="O2914" s="49" t="s">
        <v>8351</v>
      </c>
      <c r="P2914">
        <v>8</v>
      </c>
      <c r="Q2914" t="s">
        <v>8354</v>
      </c>
      <c r="S2914" s="49"/>
      <c r="T2914" s="49"/>
      <c r="U2914" s="49"/>
      <c r="W2914" s="49"/>
      <c r="Z2914" s="49"/>
      <c r="AA2914" s="49"/>
      <c r="AB2914" s="49"/>
    </row>
    <row r="2915" spans="1:28" x14ac:dyDescent="0.25">
      <c r="A2915" t="s">
        <v>8355</v>
      </c>
      <c r="B2915" t="s">
        <v>1335</v>
      </c>
      <c r="C2915" t="s">
        <v>265</v>
      </c>
      <c r="D2915">
        <v>3</v>
      </c>
      <c r="E2915">
        <v>80</v>
      </c>
      <c r="F2915">
        <v>9</v>
      </c>
      <c r="I2915" s="49"/>
      <c r="J2915">
        <v>2</v>
      </c>
      <c r="K2915">
        <v>1</v>
      </c>
      <c r="L2915">
        <v>3</v>
      </c>
      <c r="M2915" s="49" t="s">
        <v>1745</v>
      </c>
      <c r="N2915" s="49"/>
      <c r="O2915" s="49" t="s">
        <v>8351</v>
      </c>
      <c r="P2915">
        <v>8</v>
      </c>
      <c r="Q2915" t="s">
        <v>8356</v>
      </c>
      <c r="S2915" s="49"/>
      <c r="T2915" s="49"/>
      <c r="U2915" s="49"/>
      <c r="W2915" s="49"/>
      <c r="Z2915" s="49"/>
      <c r="AA2915" s="49"/>
      <c r="AB2915" s="49"/>
    </row>
    <row r="2916" spans="1:28" x14ac:dyDescent="0.25">
      <c r="A2916" t="s">
        <v>8357</v>
      </c>
      <c r="B2916" t="s">
        <v>1335</v>
      </c>
      <c r="C2916" t="s">
        <v>265</v>
      </c>
      <c r="D2916">
        <v>4</v>
      </c>
      <c r="E2916">
        <v>80</v>
      </c>
      <c r="F2916">
        <v>8</v>
      </c>
      <c r="I2916" s="49"/>
      <c r="J2916">
        <v>2</v>
      </c>
      <c r="K2916">
        <v>1</v>
      </c>
      <c r="L2916">
        <v>3</v>
      </c>
      <c r="M2916" s="49" t="s">
        <v>1745</v>
      </c>
      <c r="N2916" s="49"/>
      <c r="O2916" s="49" t="s">
        <v>8351</v>
      </c>
      <c r="P2916">
        <v>8</v>
      </c>
      <c r="Q2916" t="s">
        <v>8358</v>
      </c>
      <c r="S2916" s="49"/>
      <c r="T2916" s="49"/>
      <c r="U2916" s="49"/>
      <c r="W2916" s="49"/>
      <c r="Z2916" s="49"/>
      <c r="AA2916" s="49"/>
      <c r="AB2916" s="49"/>
    </row>
    <row r="2917" spans="1:28" x14ac:dyDescent="0.25">
      <c r="A2917" t="s">
        <v>8359</v>
      </c>
      <c r="B2917" t="s">
        <v>1335</v>
      </c>
      <c r="C2917" t="s">
        <v>249</v>
      </c>
      <c r="D2917">
        <v>1</v>
      </c>
      <c r="E2917">
        <v>160</v>
      </c>
      <c r="F2917">
        <v>10</v>
      </c>
      <c r="I2917" s="49"/>
      <c r="J2917">
        <v>2</v>
      </c>
      <c r="K2917">
        <v>1</v>
      </c>
      <c r="L2917">
        <v>3</v>
      </c>
      <c r="M2917" s="49" t="s">
        <v>1745</v>
      </c>
      <c r="N2917" s="49"/>
      <c r="O2917" s="49" t="s">
        <v>8360</v>
      </c>
      <c r="P2917">
        <v>8</v>
      </c>
      <c r="Q2917" t="s">
        <v>8361</v>
      </c>
      <c r="S2917" s="49"/>
      <c r="T2917" s="49"/>
      <c r="U2917" s="49"/>
      <c r="W2917" s="49"/>
      <c r="Z2917" s="49"/>
      <c r="AA2917" s="49"/>
      <c r="AB2917" s="49"/>
    </row>
    <row r="2918" spans="1:28" x14ac:dyDescent="0.25">
      <c r="A2918" t="s">
        <v>8362</v>
      </c>
      <c r="B2918" t="s">
        <v>1335</v>
      </c>
      <c r="C2918" t="s">
        <v>249</v>
      </c>
      <c r="D2918">
        <v>2</v>
      </c>
      <c r="E2918">
        <v>170</v>
      </c>
      <c r="F2918">
        <v>8</v>
      </c>
      <c r="I2918" s="49"/>
      <c r="J2918">
        <v>2</v>
      </c>
      <c r="K2918">
        <v>1</v>
      </c>
      <c r="L2918">
        <v>3</v>
      </c>
      <c r="M2918" s="49" t="s">
        <v>1745</v>
      </c>
      <c r="N2918" s="49"/>
      <c r="O2918" s="49" t="s">
        <v>8363</v>
      </c>
      <c r="P2918">
        <v>8</v>
      </c>
      <c r="Q2918" t="s">
        <v>8364</v>
      </c>
      <c r="S2918" s="49"/>
      <c r="T2918" s="49"/>
      <c r="U2918" s="49"/>
      <c r="W2918" s="49"/>
      <c r="Z2918" s="49"/>
      <c r="AA2918" s="49"/>
      <c r="AB2918" s="49"/>
    </row>
    <row r="2919" spans="1:28" x14ac:dyDescent="0.25">
      <c r="A2919" t="s">
        <v>8365</v>
      </c>
      <c r="B2919" t="s">
        <v>1335</v>
      </c>
      <c r="C2919" t="s">
        <v>249</v>
      </c>
      <c r="D2919">
        <v>3</v>
      </c>
      <c r="E2919">
        <v>170</v>
      </c>
      <c r="F2919">
        <v>7</v>
      </c>
      <c r="I2919" s="49"/>
      <c r="J2919">
        <v>2</v>
      </c>
      <c r="K2919">
        <v>1</v>
      </c>
      <c r="L2919">
        <v>3</v>
      </c>
      <c r="M2919" s="49" t="s">
        <v>1745</v>
      </c>
      <c r="N2919" s="49"/>
      <c r="O2919" s="49" t="s">
        <v>8366</v>
      </c>
      <c r="P2919">
        <v>8</v>
      </c>
      <c r="Q2919" t="s">
        <v>8367</v>
      </c>
      <c r="S2919" s="49"/>
      <c r="T2919" s="49"/>
      <c r="U2919" s="49"/>
      <c r="W2919" s="49"/>
      <c r="Z2919" s="49"/>
      <c r="AA2919" s="49"/>
      <c r="AB2919" s="49"/>
    </row>
    <row r="2920" spans="1:28" x14ac:dyDescent="0.25">
      <c r="A2920" t="s">
        <v>8368</v>
      </c>
      <c r="B2920" t="s">
        <v>1335</v>
      </c>
      <c r="C2920" t="s">
        <v>256</v>
      </c>
      <c r="D2920">
        <v>1</v>
      </c>
      <c r="E2920">
        <v>45</v>
      </c>
      <c r="F2920">
        <v>8</v>
      </c>
      <c r="I2920" s="49"/>
      <c r="J2920">
        <v>3</v>
      </c>
      <c r="K2920">
        <v>1</v>
      </c>
      <c r="L2920">
        <v>2</v>
      </c>
      <c r="M2920" s="49" t="s">
        <v>618</v>
      </c>
      <c r="N2920" s="49"/>
      <c r="O2920" s="49" t="s">
        <v>3213</v>
      </c>
      <c r="P2920">
        <v>8</v>
      </c>
      <c r="Q2920" t="s">
        <v>8369</v>
      </c>
      <c r="S2920" s="49"/>
      <c r="T2920" s="49"/>
      <c r="U2920" s="49"/>
      <c r="W2920" s="49"/>
      <c r="Z2920" s="49"/>
      <c r="AA2920" s="49"/>
      <c r="AB2920" s="49"/>
    </row>
    <row r="2921" spans="1:28" x14ac:dyDescent="0.25">
      <c r="A2921" t="s">
        <v>8370</v>
      </c>
      <c r="B2921" t="s">
        <v>1335</v>
      </c>
      <c r="C2921" t="s">
        <v>256</v>
      </c>
      <c r="D2921">
        <v>2</v>
      </c>
      <c r="E2921">
        <v>50</v>
      </c>
      <c r="F2921">
        <v>8</v>
      </c>
      <c r="I2921" s="49"/>
      <c r="J2921">
        <v>3</v>
      </c>
      <c r="K2921">
        <v>1</v>
      </c>
      <c r="L2921">
        <v>2</v>
      </c>
      <c r="M2921" s="49" t="s">
        <v>618</v>
      </c>
      <c r="N2921" s="49"/>
      <c r="O2921" s="49" t="s">
        <v>3213</v>
      </c>
      <c r="P2921">
        <v>8</v>
      </c>
      <c r="Q2921" t="s">
        <v>8371</v>
      </c>
      <c r="S2921" s="49"/>
      <c r="T2921" s="49"/>
      <c r="U2921" s="49"/>
      <c r="W2921" s="49"/>
      <c r="Z2921" s="49"/>
      <c r="AA2921" s="49"/>
      <c r="AB2921" s="49"/>
    </row>
    <row r="2922" spans="1:28" x14ac:dyDescent="0.25">
      <c r="A2922" t="s">
        <v>8372</v>
      </c>
      <c r="B2922" t="s">
        <v>1335</v>
      </c>
      <c r="C2922" t="s">
        <v>256</v>
      </c>
      <c r="D2922">
        <v>3</v>
      </c>
      <c r="E2922">
        <v>50</v>
      </c>
      <c r="F2922">
        <v>8</v>
      </c>
      <c r="I2922" s="49"/>
      <c r="J2922">
        <v>3</v>
      </c>
      <c r="K2922">
        <v>1</v>
      </c>
      <c r="L2922">
        <v>2</v>
      </c>
      <c r="M2922" s="49" t="s">
        <v>618</v>
      </c>
      <c r="N2922" s="49"/>
      <c r="O2922" s="49" t="s">
        <v>3213</v>
      </c>
      <c r="P2922">
        <v>8</v>
      </c>
      <c r="Q2922" t="s">
        <v>8373</v>
      </c>
      <c r="S2922" s="49"/>
      <c r="T2922" s="49"/>
      <c r="U2922" s="49"/>
      <c r="W2922" s="49"/>
      <c r="Z2922" s="49"/>
      <c r="AA2922" s="49"/>
      <c r="AB2922" s="49"/>
    </row>
    <row r="2923" spans="1:28" x14ac:dyDescent="0.25">
      <c r="A2923" t="s">
        <v>8374</v>
      </c>
      <c r="B2923" t="s">
        <v>1335</v>
      </c>
      <c r="C2923" t="s">
        <v>290</v>
      </c>
      <c r="D2923">
        <v>1</v>
      </c>
      <c r="E2923">
        <v>110</v>
      </c>
      <c r="F2923">
        <v>15</v>
      </c>
      <c r="I2923" s="49"/>
      <c r="M2923" s="49" t="s">
        <v>2289</v>
      </c>
      <c r="N2923" s="49"/>
      <c r="O2923" s="49" t="s">
        <v>8375</v>
      </c>
      <c r="P2923">
        <v>8</v>
      </c>
      <c r="Q2923" t="s">
        <v>8376</v>
      </c>
      <c r="S2923" s="49"/>
      <c r="T2923" s="49"/>
      <c r="U2923" s="49"/>
      <c r="W2923" s="49"/>
      <c r="Z2923" s="49"/>
      <c r="AA2923" s="49"/>
      <c r="AB2923" s="49"/>
    </row>
    <row r="2924" spans="1:28" x14ac:dyDescent="0.25">
      <c r="A2924" t="s">
        <v>8377</v>
      </c>
      <c r="B2924" t="s">
        <v>1335</v>
      </c>
      <c r="C2924" t="s">
        <v>290</v>
      </c>
      <c r="D2924">
        <v>2</v>
      </c>
      <c r="E2924">
        <v>120</v>
      </c>
      <c r="F2924">
        <v>15</v>
      </c>
      <c r="I2924" s="49"/>
      <c r="M2924" s="49" t="s">
        <v>1745</v>
      </c>
      <c r="N2924" s="49"/>
      <c r="O2924" s="49" t="s">
        <v>8378</v>
      </c>
      <c r="P2924">
        <v>8</v>
      </c>
      <c r="Q2924" t="s">
        <v>8379</v>
      </c>
      <c r="S2924" s="49"/>
      <c r="T2924" s="49"/>
      <c r="U2924" s="49"/>
      <c r="W2924" s="49"/>
      <c r="Z2924" s="49"/>
      <c r="AA2924" s="49"/>
      <c r="AB2924" s="49"/>
    </row>
    <row r="2925" spans="1:28" x14ac:dyDescent="0.25">
      <c r="A2925" t="s">
        <v>8380</v>
      </c>
      <c r="B2925" t="s">
        <v>1335</v>
      </c>
      <c r="C2925" t="s">
        <v>290</v>
      </c>
      <c r="D2925">
        <v>3</v>
      </c>
      <c r="E2925">
        <v>120</v>
      </c>
      <c r="F2925">
        <v>15</v>
      </c>
      <c r="I2925" s="49"/>
      <c r="M2925" s="49" t="s">
        <v>1745</v>
      </c>
      <c r="N2925" s="49"/>
      <c r="O2925" s="49" t="s">
        <v>8378</v>
      </c>
      <c r="P2925">
        <v>8</v>
      </c>
      <c r="Q2925" t="s">
        <v>8381</v>
      </c>
      <c r="S2925" s="49"/>
      <c r="T2925" s="49"/>
      <c r="U2925" s="49"/>
      <c r="W2925" s="49"/>
      <c r="Z2925" s="49"/>
      <c r="AA2925" s="49"/>
      <c r="AB2925" s="49"/>
    </row>
    <row r="2926" spans="1:28" x14ac:dyDescent="0.25">
      <c r="A2926" t="s">
        <v>8382</v>
      </c>
      <c r="B2926" t="s">
        <v>1335</v>
      </c>
      <c r="C2926" t="s">
        <v>356</v>
      </c>
      <c r="D2926">
        <v>1</v>
      </c>
      <c r="G2926">
        <v>20</v>
      </c>
      <c r="H2926">
        <v>0</v>
      </c>
      <c r="I2926" s="49" t="s">
        <v>3957</v>
      </c>
      <c r="M2926" s="49"/>
      <c r="N2926" s="49"/>
      <c r="O2926" s="49" t="s">
        <v>8383</v>
      </c>
      <c r="P2926">
        <v>8</v>
      </c>
      <c r="Q2926" t="s">
        <v>8384</v>
      </c>
      <c r="S2926" s="49"/>
      <c r="T2926" s="49"/>
      <c r="U2926" s="49"/>
      <c r="W2926" s="49"/>
      <c r="Z2926" s="49"/>
      <c r="AA2926" s="49"/>
      <c r="AB2926" s="49"/>
    </row>
    <row r="2927" spans="1:28" x14ac:dyDescent="0.25">
      <c r="A2927" t="s">
        <v>8385</v>
      </c>
      <c r="B2927" t="s">
        <v>1335</v>
      </c>
      <c r="C2927" t="s">
        <v>356</v>
      </c>
      <c r="D2927">
        <v>2</v>
      </c>
      <c r="G2927">
        <v>20</v>
      </c>
      <c r="H2927">
        <v>0</v>
      </c>
      <c r="I2927" s="49" t="s">
        <v>3957</v>
      </c>
      <c r="M2927" s="49"/>
      <c r="N2927" s="49"/>
      <c r="O2927" s="49" t="s">
        <v>8383</v>
      </c>
      <c r="P2927">
        <v>8</v>
      </c>
      <c r="Q2927" t="s">
        <v>8386</v>
      </c>
      <c r="S2927" s="49"/>
      <c r="T2927" s="49"/>
      <c r="U2927" s="49"/>
      <c r="W2927" s="49"/>
      <c r="Z2927" s="49"/>
      <c r="AA2927" s="49"/>
      <c r="AB2927" s="49"/>
    </row>
    <row r="2928" spans="1:28" x14ac:dyDescent="0.25">
      <c r="A2928" t="s">
        <v>8387</v>
      </c>
      <c r="B2928" t="s">
        <v>1335</v>
      </c>
      <c r="C2928" t="s">
        <v>356</v>
      </c>
      <c r="D2928">
        <v>3</v>
      </c>
      <c r="G2928">
        <v>20</v>
      </c>
      <c r="H2928">
        <v>0</v>
      </c>
      <c r="I2928" s="49" t="s">
        <v>3957</v>
      </c>
      <c r="M2928" s="49"/>
      <c r="N2928" s="49"/>
      <c r="O2928" s="49" t="s">
        <v>8383</v>
      </c>
      <c r="P2928">
        <v>8</v>
      </c>
      <c r="Q2928" t="s">
        <v>8388</v>
      </c>
      <c r="S2928" s="49"/>
      <c r="T2928" s="49"/>
      <c r="U2928" s="49"/>
      <c r="W2928" s="49"/>
      <c r="Z2928" s="49"/>
      <c r="AA2928" s="49"/>
      <c r="AB2928" s="49"/>
    </row>
    <row r="2929" spans="1:28" x14ac:dyDescent="0.25">
      <c r="A2929" t="s">
        <v>8389</v>
      </c>
      <c r="B2929" t="s">
        <v>1335</v>
      </c>
      <c r="C2929" t="s">
        <v>356</v>
      </c>
      <c r="D2929">
        <v>4</v>
      </c>
      <c r="G2929">
        <v>20</v>
      </c>
      <c r="H2929">
        <v>0</v>
      </c>
      <c r="I2929" s="49" t="s">
        <v>3957</v>
      </c>
      <c r="M2929" s="49"/>
      <c r="N2929" s="49"/>
      <c r="O2929" s="49" t="s">
        <v>8383</v>
      </c>
      <c r="P2929">
        <v>8</v>
      </c>
      <c r="Q2929" t="s">
        <v>8390</v>
      </c>
      <c r="S2929" s="49"/>
      <c r="T2929" s="49"/>
      <c r="U2929" s="49"/>
      <c r="W2929" s="49"/>
      <c r="Z2929" s="49"/>
      <c r="AA2929" s="49"/>
      <c r="AB2929" s="49"/>
    </row>
    <row r="2930" spans="1:28" x14ac:dyDescent="0.25">
      <c r="A2930" t="s">
        <v>8391</v>
      </c>
      <c r="B2930" t="s">
        <v>1335</v>
      </c>
      <c r="C2930" t="s">
        <v>356</v>
      </c>
      <c r="D2930">
        <v>5</v>
      </c>
      <c r="G2930">
        <v>20</v>
      </c>
      <c r="H2930">
        <v>0</v>
      </c>
      <c r="I2930" s="49" t="s">
        <v>3957</v>
      </c>
      <c r="M2930" s="49"/>
      <c r="N2930" s="49"/>
      <c r="O2930" s="49" t="s">
        <v>8383</v>
      </c>
      <c r="P2930">
        <v>8</v>
      </c>
      <c r="Q2930" t="s">
        <v>8392</v>
      </c>
      <c r="S2930" s="49"/>
      <c r="T2930" s="49"/>
      <c r="U2930" s="49"/>
      <c r="W2930" s="49"/>
      <c r="Z2930" s="49"/>
      <c r="AA2930" s="49"/>
      <c r="AB2930" s="49"/>
    </row>
    <row r="2931" spans="1:28" x14ac:dyDescent="0.25">
      <c r="A2931" t="s">
        <v>8393</v>
      </c>
      <c r="B2931" t="s">
        <v>1335</v>
      </c>
      <c r="C2931" t="s">
        <v>356</v>
      </c>
      <c r="D2931">
        <v>6</v>
      </c>
      <c r="G2931">
        <v>20</v>
      </c>
      <c r="H2931">
        <v>0</v>
      </c>
      <c r="I2931" s="49" t="s">
        <v>3957</v>
      </c>
      <c r="M2931" s="49"/>
      <c r="N2931" s="49"/>
      <c r="O2931" s="49" t="s">
        <v>8383</v>
      </c>
      <c r="P2931">
        <v>8</v>
      </c>
      <c r="Q2931" t="s">
        <v>8394</v>
      </c>
      <c r="S2931" s="49"/>
      <c r="T2931" s="49"/>
      <c r="U2931" s="49"/>
      <c r="W2931" s="49"/>
      <c r="Z2931" s="49"/>
      <c r="AA2931" s="49"/>
      <c r="AB2931" s="49"/>
    </row>
    <row r="2932" spans="1:28" x14ac:dyDescent="0.25">
      <c r="A2932" t="s">
        <v>8395</v>
      </c>
      <c r="B2932" t="s">
        <v>1335</v>
      </c>
      <c r="C2932" t="s">
        <v>334</v>
      </c>
      <c r="D2932">
        <v>1</v>
      </c>
      <c r="E2932">
        <v>0</v>
      </c>
      <c r="G2932">
        <v>30</v>
      </c>
      <c r="I2932" s="49"/>
      <c r="M2932" s="49"/>
      <c r="N2932" s="49"/>
      <c r="O2932" s="49" t="s">
        <v>8396</v>
      </c>
      <c r="P2932">
        <v>8</v>
      </c>
      <c r="Q2932" t="s">
        <v>8397</v>
      </c>
      <c r="S2932" s="49"/>
      <c r="T2932" s="49"/>
      <c r="U2932" s="49"/>
      <c r="W2932" s="49"/>
      <c r="Z2932" s="49"/>
      <c r="AA2932" s="49"/>
      <c r="AB2932" s="49"/>
    </row>
    <row r="2933" spans="1:28" x14ac:dyDescent="0.25">
      <c r="A2933" t="s">
        <v>8398</v>
      </c>
      <c r="B2933" t="s">
        <v>1335</v>
      </c>
      <c r="C2933" t="s">
        <v>334</v>
      </c>
      <c r="D2933">
        <v>2</v>
      </c>
      <c r="E2933">
        <v>0</v>
      </c>
      <c r="G2933">
        <v>30</v>
      </c>
      <c r="I2933" s="49"/>
      <c r="M2933" s="49"/>
      <c r="N2933" s="49"/>
      <c r="O2933" s="49" t="s">
        <v>8396</v>
      </c>
      <c r="P2933">
        <v>8</v>
      </c>
      <c r="Q2933" t="s">
        <v>1338</v>
      </c>
      <c r="S2933" s="49"/>
      <c r="T2933" s="49"/>
      <c r="U2933" s="49"/>
      <c r="W2933" s="49"/>
      <c r="Z2933" s="49"/>
      <c r="AA2933" s="49"/>
      <c r="AB2933" s="49"/>
    </row>
    <row r="2934" spans="1:28" x14ac:dyDescent="0.25">
      <c r="A2934" t="s">
        <v>8399</v>
      </c>
      <c r="B2934" t="s">
        <v>1339</v>
      </c>
      <c r="C2934" t="s">
        <v>363</v>
      </c>
      <c r="D2934">
        <v>1</v>
      </c>
      <c r="G2934">
        <v>301</v>
      </c>
      <c r="H2934">
        <v>0.6</v>
      </c>
      <c r="I2934" s="49" t="s">
        <v>3957</v>
      </c>
      <c r="M2934" s="49"/>
      <c r="N2934" s="49"/>
      <c r="O2934" s="49" t="s">
        <v>8400</v>
      </c>
      <c r="P2934">
        <v>8</v>
      </c>
      <c r="Q2934" t="s">
        <v>1340</v>
      </c>
      <c r="S2934" s="49"/>
      <c r="T2934" s="49"/>
      <c r="U2934" s="49"/>
      <c r="W2934" s="49"/>
      <c r="Z2934" s="49"/>
      <c r="AA2934" s="49"/>
      <c r="AB2934" s="49"/>
    </row>
    <row r="2935" spans="1:28" x14ac:dyDescent="0.25">
      <c r="A2935" t="s">
        <v>8401</v>
      </c>
      <c r="B2935" t="s">
        <v>1339</v>
      </c>
      <c r="C2935" t="s">
        <v>394</v>
      </c>
      <c r="D2935">
        <v>1</v>
      </c>
      <c r="E2935">
        <v>0</v>
      </c>
      <c r="F2935">
        <v>15</v>
      </c>
      <c r="I2935" s="49"/>
      <c r="M2935" s="49"/>
      <c r="N2935" s="49" t="s">
        <v>8402</v>
      </c>
      <c r="O2935" s="49" t="s">
        <v>2818</v>
      </c>
      <c r="P2935">
        <v>8</v>
      </c>
      <c r="Q2935" t="s">
        <v>8403</v>
      </c>
      <c r="S2935" s="49"/>
      <c r="T2935" s="49"/>
      <c r="U2935" s="49"/>
      <c r="W2935" s="49"/>
      <c r="Z2935" s="49"/>
      <c r="AA2935" s="49"/>
      <c r="AB2935" s="49"/>
    </row>
    <row r="2936" spans="1:28" x14ac:dyDescent="0.25">
      <c r="A2936" t="s">
        <v>8404</v>
      </c>
      <c r="B2936" t="s">
        <v>1339</v>
      </c>
      <c r="C2936" t="s">
        <v>398</v>
      </c>
      <c r="D2936">
        <v>1</v>
      </c>
      <c r="E2936">
        <v>0</v>
      </c>
      <c r="F2936">
        <v>12</v>
      </c>
      <c r="I2936" s="49"/>
      <c r="M2936" s="49"/>
      <c r="N2936" s="49" t="s">
        <v>8402</v>
      </c>
      <c r="O2936" s="49"/>
      <c r="P2936">
        <v>8</v>
      </c>
      <c r="Q2936" t="s">
        <v>8405</v>
      </c>
      <c r="S2936" s="49"/>
      <c r="T2936" s="49"/>
      <c r="U2936" s="49"/>
      <c r="W2936" s="49"/>
      <c r="Z2936" s="49"/>
      <c r="AA2936" s="49"/>
      <c r="AB2936" s="49"/>
    </row>
    <row r="2937" spans="1:28" x14ac:dyDescent="0.25">
      <c r="A2937" t="s">
        <v>8406</v>
      </c>
      <c r="B2937" t="s">
        <v>1339</v>
      </c>
      <c r="C2937" t="s">
        <v>403</v>
      </c>
      <c r="D2937">
        <v>1</v>
      </c>
      <c r="E2937">
        <v>0</v>
      </c>
      <c r="F2937">
        <v>8</v>
      </c>
      <c r="I2937" s="49"/>
      <c r="M2937" s="49"/>
      <c r="N2937" s="49" t="s">
        <v>8402</v>
      </c>
      <c r="O2937" s="49"/>
      <c r="P2937">
        <v>8</v>
      </c>
      <c r="Q2937" t="s">
        <v>8407</v>
      </c>
      <c r="S2937" s="49"/>
      <c r="T2937" s="49"/>
      <c r="U2937" s="49"/>
      <c r="W2937" s="49"/>
      <c r="Z2937" s="49"/>
      <c r="AA2937" s="49"/>
      <c r="AB2937" s="49"/>
    </row>
    <row r="2938" spans="1:28" x14ac:dyDescent="0.25">
      <c r="A2938" t="s">
        <v>8408</v>
      </c>
      <c r="B2938" t="s">
        <v>1339</v>
      </c>
      <c r="C2938" t="s">
        <v>389</v>
      </c>
      <c r="D2938">
        <v>1</v>
      </c>
      <c r="E2938">
        <v>0</v>
      </c>
      <c r="F2938">
        <v>12</v>
      </c>
      <c r="I2938" s="49"/>
      <c r="M2938" s="49"/>
      <c r="N2938" s="49" t="s">
        <v>8402</v>
      </c>
      <c r="O2938" s="49"/>
      <c r="P2938">
        <v>8</v>
      </c>
      <c r="Q2938" t="s">
        <v>8409</v>
      </c>
      <c r="S2938" s="49"/>
      <c r="T2938" s="49"/>
      <c r="U2938" s="49"/>
      <c r="W2938" s="49"/>
      <c r="Z2938" s="49"/>
      <c r="AA2938" s="49"/>
      <c r="AB2938" s="49"/>
    </row>
    <row r="2939" spans="1:28" x14ac:dyDescent="0.25">
      <c r="A2939" t="s">
        <v>8410</v>
      </c>
      <c r="B2939" t="s">
        <v>1339</v>
      </c>
      <c r="C2939" t="s">
        <v>394</v>
      </c>
      <c r="D2939">
        <v>2</v>
      </c>
      <c r="E2939">
        <v>0</v>
      </c>
      <c r="F2939">
        <v>15</v>
      </c>
      <c r="I2939" s="49"/>
      <c r="M2939" s="49"/>
      <c r="N2939" s="49" t="s">
        <v>8411</v>
      </c>
      <c r="O2939" s="49" t="s">
        <v>2818</v>
      </c>
      <c r="P2939">
        <v>8</v>
      </c>
      <c r="Q2939" t="s">
        <v>8412</v>
      </c>
      <c r="S2939" s="49"/>
      <c r="T2939" s="49"/>
      <c r="U2939" s="49"/>
      <c r="W2939" s="49"/>
      <c r="Z2939" s="49"/>
      <c r="AA2939" s="49"/>
      <c r="AB2939" s="49"/>
    </row>
    <row r="2940" spans="1:28" x14ac:dyDescent="0.25">
      <c r="A2940" t="s">
        <v>8413</v>
      </c>
      <c r="B2940" t="s">
        <v>1339</v>
      </c>
      <c r="C2940" t="s">
        <v>398</v>
      </c>
      <c r="D2940">
        <v>2</v>
      </c>
      <c r="E2940">
        <v>0</v>
      </c>
      <c r="F2940">
        <v>12</v>
      </c>
      <c r="I2940" s="49"/>
      <c r="M2940" s="49"/>
      <c r="N2940" s="49" t="s">
        <v>8411</v>
      </c>
      <c r="O2940" s="49"/>
      <c r="P2940">
        <v>8</v>
      </c>
      <c r="Q2940" t="s">
        <v>8414</v>
      </c>
      <c r="S2940" s="49"/>
      <c r="T2940" s="49"/>
      <c r="U2940" s="49"/>
      <c r="W2940" s="49"/>
      <c r="Z2940" s="49"/>
      <c r="AA2940" s="49"/>
      <c r="AB2940" s="49"/>
    </row>
    <row r="2941" spans="1:28" x14ac:dyDescent="0.25">
      <c r="A2941" t="s">
        <v>8415</v>
      </c>
      <c r="B2941" t="s">
        <v>1339</v>
      </c>
      <c r="C2941" t="s">
        <v>403</v>
      </c>
      <c r="D2941">
        <v>2</v>
      </c>
      <c r="E2941">
        <v>0</v>
      </c>
      <c r="F2941">
        <v>8</v>
      </c>
      <c r="I2941" s="49"/>
      <c r="M2941" s="49"/>
      <c r="N2941" s="49" t="s">
        <v>8411</v>
      </c>
      <c r="O2941" s="49"/>
      <c r="P2941">
        <v>8</v>
      </c>
      <c r="Q2941" t="s">
        <v>8416</v>
      </c>
      <c r="S2941" s="49"/>
      <c r="T2941" s="49"/>
      <c r="U2941" s="49"/>
      <c r="W2941" s="49"/>
      <c r="Z2941" s="49"/>
      <c r="AA2941" s="49"/>
      <c r="AB2941" s="49"/>
    </row>
    <row r="2942" spans="1:28" x14ac:dyDescent="0.25">
      <c r="A2942" t="s">
        <v>8417</v>
      </c>
      <c r="B2942" t="s">
        <v>1339</v>
      </c>
      <c r="C2942" t="s">
        <v>389</v>
      </c>
      <c r="D2942">
        <v>2</v>
      </c>
      <c r="E2942">
        <v>0</v>
      </c>
      <c r="F2942">
        <v>12</v>
      </c>
      <c r="I2942" s="49"/>
      <c r="M2942" s="49"/>
      <c r="N2942" s="49" t="s">
        <v>8411</v>
      </c>
      <c r="O2942" s="49"/>
      <c r="P2942">
        <v>8</v>
      </c>
      <c r="Q2942" t="s">
        <v>8418</v>
      </c>
      <c r="S2942" s="49"/>
      <c r="T2942" s="49"/>
      <c r="U2942" s="49"/>
      <c r="W2942" s="49"/>
      <c r="Z2942" s="49"/>
      <c r="AA2942" s="49"/>
      <c r="AB2942" s="49"/>
    </row>
    <row r="2943" spans="1:28" x14ac:dyDescent="0.25">
      <c r="A2943" t="s">
        <v>8419</v>
      </c>
      <c r="B2943" t="s">
        <v>1339</v>
      </c>
      <c r="C2943" t="s">
        <v>115</v>
      </c>
      <c r="D2943">
        <v>1</v>
      </c>
      <c r="E2943">
        <v>25</v>
      </c>
      <c r="F2943">
        <v>12</v>
      </c>
      <c r="I2943" s="49"/>
      <c r="J2943">
        <v>2</v>
      </c>
      <c r="K2943">
        <v>1</v>
      </c>
      <c r="L2943">
        <v>2</v>
      </c>
      <c r="M2943" s="49" t="s">
        <v>8420</v>
      </c>
      <c r="N2943" s="49"/>
      <c r="O2943" s="49" t="s">
        <v>8421</v>
      </c>
      <c r="P2943">
        <v>8</v>
      </c>
      <c r="Q2943" t="s">
        <v>8422</v>
      </c>
      <c r="S2943" s="49"/>
      <c r="T2943" s="49"/>
      <c r="U2943" s="49"/>
      <c r="W2943" s="49"/>
      <c r="Z2943" s="49"/>
      <c r="AA2943" s="49"/>
      <c r="AB2943" s="49"/>
    </row>
    <row r="2944" spans="1:28" x14ac:dyDescent="0.25">
      <c r="A2944" t="s">
        <v>8423</v>
      </c>
      <c r="B2944" t="s">
        <v>1339</v>
      </c>
      <c r="C2944" t="s">
        <v>115</v>
      </c>
      <c r="D2944">
        <v>2</v>
      </c>
      <c r="E2944">
        <v>35</v>
      </c>
      <c r="F2944">
        <v>10</v>
      </c>
      <c r="I2944" s="49"/>
      <c r="J2944">
        <v>3</v>
      </c>
      <c r="K2944">
        <v>1</v>
      </c>
      <c r="L2944">
        <v>2</v>
      </c>
      <c r="M2944" s="49" t="s">
        <v>618</v>
      </c>
      <c r="N2944" s="49"/>
      <c r="O2944" s="49" t="s">
        <v>8424</v>
      </c>
      <c r="P2944">
        <v>8</v>
      </c>
      <c r="Q2944" t="s">
        <v>8425</v>
      </c>
      <c r="S2944" s="49"/>
      <c r="T2944" s="49"/>
      <c r="U2944" s="49"/>
      <c r="W2944" s="49"/>
      <c r="Z2944" s="49"/>
      <c r="AA2944" s="49"/>
      <c r="AB2944" s="49"/>
    </row>
    <row r="2945" spans="1:28" x14ac:dyDescent="0.25">
      <c r="A2945" t="s">
        <v>8426</v>
      </c>
      <c r="B2945" t="s">
        <v>1339</v>
      </c>
      <c r="C2945" t="s">
        <v>115</v>
      </c>
      <c r="D2945">
        <v>3</v>
      </c>
      <c r="E2945">
        <v>35</v>
      </c>
      <c r="F2945">
        <v>10</v>
      </c>
      <c r="I2945" s="49"/>
      <c r="J2945">
        <v>3</v>
      </c>
      <c r="K2945">
        <v>1</v>
      </c>
      <c r="L2945">
        <v>2</v>
      </c>
      <c r="M2945" s="49" t="s">
        <v>8427</v>
      </c>
      <c r="N2945" s="49"/>
      <c r="O2945" s="49" t="s">
        <v>8428</v>
      </c>
      <c r="P2945">
        <v>8</v>
      </c>
      <c r="Q2945" t="s">
        <v>8429</v>
      </c>
      <c r="S2945" s="49"/>
      <c r="T2945" s="49"/>
      <c r="U2945" s="49"/>
      <c r="W2945" s="49"/>
      <c r="Z2945" s="49"/>
      <c r="AA2945" s="49"/>
      <c r="AB2945" s="49"/>
    </row>
    <row r="2946" spans="1:28" x14ac:dyDescent="0.25">
      <c r="A2946" t="s">
        <v>8430</v>
      </c>
      <c r="B2946" t="s">
        <v>1339</v>
      </c>
      <c r="C2946" t="s">
        <v>115</v>
      </c>
      <c r="D2946">
        <v>4</v>
      </c>
      <c r="E2946">
        <v>40</v>
      </c>
      <c r="F2946">
        <v>5</v>
      </c>
      <c r="I2946" s="49"/>
      <c r="J2946">
        <v>3</v>
      </c>
      <c r="K2946">
        <v>1</v>
      </c>
      <c r="L2946">
        <v>2</v>
      </c>
      <c r="M2946" s="49" t="s">
        <v>8427</v>
      </c>
      <c r="N2946" s="49"/>
      <c r="O2946" s="49" t="s">
        <v>8428</v>
      </c>
      <c r="P2946">
        <v>8</v>
      </c>
      <c r="Q2946" t="s">
        <v>8431</v>
      </c>
      <c r="S2946" s="49"/>
      <c r="T2946" s="49"/>
      <c r="U2946" s="49"/>
      <c r="W2946" s="49"/>
      <c r="Z2946" s="49"/>
      <c r="AA2946" s="49"/>
      <c r="AB2946" s="49"/>
    </row>
    <row r="2947" spans="1:28" x14ac:dyDescent="0.25">
      <c r="A2947" t="s">
        <v>8432</v>
      </c>
      <c r="B2947" t="s">
        <v>1339</v>
      </c>
      <c r="C2947" t="s">
        <v>217</v>
      </c>
      <c r="D2947">
        <v>1</v>
      </c>
      <c r="E2947">
        <v>25</v>
      </c>
      <c r="F2947">
        <v>11</v>
      </c>
      <c r="I2947" s="49"/>
      <c r="J2947">
        <v>2</v>
      </c>
      <c r="K2947">
        <v>1</v>
      </c>
      <c r="L2947">
        <v>3</v>
      </c>
      <c r="M2947" s="49" t="s">
        <v>618</v>
      </c>
      <c r="N2947" s="49"/>
      <c r="O2947" s="49" t="s">
        <v>3189</v>
      </c>
      <c r="P2947">
        <v>8</v>
      </c>
      <c r="Q2947" t="s">
        <v>8433</v>
      </c>
      <c r="S2947" s="49"/>
      <c r="T2947" s="49"/>
      <c r="U2947" s="49"/>
      <c r="W2947" s="49"/>
      <c r="Z2947" s="49"/>
      <c r="AA2947" s="49"/>
      <c r="AB2947" s="49"/>
    </row>
    <row r="2948" spans="1:28" x14ac:dyDescent="0.25">
      <c r="A2948" t="s">
        <v>8434</v>
      </c>
      <c r="B2948" t="s">
        <v>1339</v>
      </c>
      <c r="C2948" t="s">
        <v>217</v>
      </c>
      <c r="D2948">
        <v>2</v>
      </c>
      <c r="E2948">
        <v>27.5</v>
      </c>
      <c r="F2948">
        <v>10</v>
      </c>
      <c r="I2948" s="49"/>
      <c r="J2948">
        <v>2</v>
      </c>
      <c r="K2948">
        <v>1</v>
      </c>
      <c r="L2948">
        <v>3</v>
      </c>
      <c r="M2948" s="49" t="s">
        <v>618</v>
      </c>
      <c r="N2948" s="49"/>
      <c r="O2948" s="49" t="s">
        <v>8435</v>
      </c>
      <c r="P2948">
        <v>8</v>
      </c>
      <c r="Q2948" t="s">
        <v>8436</v>
      </c>
      <c r="S2948" s="49"/>
      <c r="T2948" s="49"/>
      <c r="U2948" s="49"/>
      <c r="W2948" s="49"/>
      <c r="Z2948" s="49"/>
      <c r="AA2948" s="49"/>
      <c r="AB2948" s="49"/>
    </row>
    <row r="2949" spans="1:28" x14ac:dyDescent="0.25">
      <c r="A2949" t="s">
        <v>8437</v>
      </c>
      <c r="B2949" t="s">
        <v>1339</v>
      </c>
      <c r="C2949" t="s">
        <v>217</v>
      </c>
      <c r="D2949">
        <v>3</v>
      </c>
      <c r="E2949">
        <v>27.5</v>
      </c>
      <c r="F2949">
        <v>10</v>
      </c>
      <c r="I2949" s="49"/>
      <c r="J2949">
        <v>2</v>
      </c>
      <c r="K2949">
        <v>1</v>
      </c>
      <c r="L2949">
        <v>3</v>
      </c>
      <c r="M2949" s="49" t="s">
        <v>1745</v>
      </c>
      <c r="N2949" s="49"/>
      <c r="O2949" s="49" t="s">
        <v>2181</v>
      </c>
      <c r="P2949">
        <v>8</v>
      </c>
      <c r="Q2949" t="s">
        <v>8438</v>
      </c>
      <c r="S2949" s="49"/>
      <c r="T2949" s="49"/>
      <c r="U2949" s="49"/>
      <c r="W2949" s="49"/>
      <c r="Z2949" s="49"/>
      <c r="AA2949" s="49"/>
      <c r="AB2949" s="49"/>
    </row>
    <row r="2950" spans="1:28" x14ac:dyDescent="0.25">
      <c r="A2950" t="s">
        <v>8439</v>
      </c>
      <c r="B2950" t="s">
        <v>1339</v>
      </c>
      <c r="C2950" t="s">
        <v>7459</v>
      </c>
      <c r="D2950">
        <v>1</v>
      </c>
      <c r="E2950">
        <v>27.5</v>
      </c>
      <c r="F2950">
        <v>11</v>
      </c>
      <c r="I2950" s="49"/>
      <c r="J2950">
        <v>2</v>
      </c>
      <c r="K2950">
        <v>1</v>
      </c>
      <c r="L2950">
        <v>3</v>
      </c>
      <c r="M2950" s="49" t="s">
        <v>618</v>
      </c>
      <c r="N2950" s="49"/>
      <c r="O2950" s="49" t="s">
        <v>3189</v>
      </c>
      <c r="P2950">
        <v>8</v>
      </c>
      <c r="Q2950" t="s">
        <v>8440</v>
      </c>
      <c r="S2950" s="49"/>
      <c r="T2950" s="49"/>
      <c r="U2950" s="49"/>
      <c r="W2950" s="49"/>
      <c r="Z2950" s="49"/>
      <c r="AA2950" s="49"/>
      <c r="AB2950" s="49"/>
    </row>
    <row r="2951" spans="1:28" x14ac:dyDescent="0.25">
      <c r="A2951" t="s">
        <v>8441</v>
      </c>
      <c r="B2951" t="s">
        <v>1339</v>
      </c>
      <c r="C2951" t="s">
        <v>7459</v>
      </c>
      <c r="D2951">
        <v>2</v>
      </c>
      <c r="E2951">
        <v>30</v>
      </c>
      <c r="F2951">
        <v>10</v>
      </c>
      <c r="I2951" s="49"/>
      <c r="J2951">
        <v>2</v>
      </c>
      <c r="K2951">
        <v>1</v>
      </c>
      <c r="L2951">
        <v>3</v>
      </c>
      <c r="M2951" s="49" t="s">
        <v>1745</v>
      </c>
      <c r="N2951" s="49"/>
      <c r="O2951" s="49" t="s">
        <v>2181</v>
      </c>
      <c r="P2951">
        <v>8</v>
      </c>
      <c r="Q2951" t="s">
        <v>8442</v>
      </c>
      <c r="S2951" s="49"/>
      <c r="T2951" s="49"/>
      <c r="U2951" s="49"/>
      <c r="W2951" s="49"/>
      <c r="Z2951" s="49"/>
      <c r="AA2951" s="49"/>
      <c r="AB2951" s="49"/>
    </row>
    <row r="2952" spans="1:28" x14ac:dyDescent="0.25">
      <c r="A2952" t="s">
        <v>8443</v>
      </c>
      <c r="B2952" t="s">
        <v>1339</v>
      </c>
      <c r="C2952" t="s">
        <v>7459</v>
      </c>
      <c r="D2952">
        <v>3</v>
      </c>
      <c r="E2952">
        <v>30</v>
      </c>
      <c r="F2952">
        <v>9</v>
      </c>
      <c r="I2952" s="49"/>
      <c r="J2952">
        <v>2</v>
      </c>
      <c r="K2952">
        <v>1</v>
      </c>
      <c r="L2952">
        <v>3</v>
      </c>
      <c r="M2952" s="49" t="s">
        <v>610</v>
      </c>
      <c r="N2952" s="49"/>
      <c r="O2952" s="49" t="s">
        <v>2350</v>
      </c>
      <c r="P2952">
        <v>8</v>
      </c>
      <c r="Q2952" t="s">
        <v>8444</v>
      </c>
      <c r="S2952" s="49"/>
      <c r="T2952" s="49"/>
      <c r="U2952" s="49"/>
      <c r="W2952" s="49"/>
      <c r="Z2952" s="49"/>
      <c r="AA2952" s="49"/>
      <c r="AB2952" s="49"/>
    </row>
    <row r="2953" spans="1:28" x14ac:dyDescent="0.25">
      <c r="A2953" t="s">
        <v>8445</v>
      </c>
      <c r="B2953" t="s">
        <v>1339</v>
      </c>
      <c r="C2953" t="s">
        <v>209</v>
      </c>
      <c r="D2953">
        <v>1</v>
      </c>
      <c r="E2953">
        <v>70</v>
      </c>
      <c r="F2953">
        <v>10</v>
      </c>
      <c r="I2953" s="49"/>
      <c r="J2953">
        <v>2</v>
      </c>
      <c r="K2953">
        <v>1</v>
      </c>
      <c r="L2953">
        <v>3</v>
      </c>
      <c r="M2953" s="49" t="s">
        <v>618</v>
      </c>
      <c r="N2953" s="49"/>
      <c r="O2953" s="49" t="s">
        <v>3189</v>
      </c>
      <c r="P2953">
        <v>8</v>
      </c>
      <c r="Q2953" t="s">
        <v>8446</v>
      </c>
      <c r="S2953" s="49"/>
      <c r="T2953" s="49"/>
      <c r="U2953" s="49"/>
      <c r="W2953" s="49"/>
      <c r="Z2953" s="49"/>
      <c r="AA2953" s="49"/>
      <c r="AB2953" s="49"/>
    </row>
    <row r="2954" spans="1:28" x14ac:dyDescent="0.25">
      <c r="A2954" t="s">
        <v>8447</v>
      </c>
      <c r="B2954" t="s">
        <v>1339</v>
      </c>
      <c r="C2954" t="s">
        <v>209</v>
      </c>
      <c r="D2954">
        <v>2</v>
      </c>
      <c r="E2954">
        <v>75</v>
      </c>
      <c r="F2954">
        <v>9</v>
      </c>
      <c r="I2954" s="49"/>
      <c r="J2954">
        <v>2</v>
      </c>
      <c r="K2954">
        <v>1</v>
      </c>
      <c r="L2954">
        <v>3</v>
      </c>
      <c r="M2954" s="49" t="s">
        <v>1745</v>
      </c>
      <c r="N2954" s="49"/>
      <c r="O2954" s="49" t="s">
        <v>2181</v>
      </c>
      <c r="P2954">
        <v>8</v>
      </c>
      <c r="Q2954" t="s">
        <v>8448</v>
      </c>
      <c r="S2954" s="49"/>
      <c r="T2954" s="49"/>
      <c r="U2954" s="49"/>
      <c r="W2954" s="49"/>
      <c r="Z2954" s="49"/>
      <c r="AA2954" s="49"/>
      <c r="AB2954" s="49"/>
    </row>
    <row r="2955" spans="1:28" x14ac:dyDescent="0.25">
      <c r="A2955" t="s">
        <v>8449</v>
      </c>
      <c r="B2955" t="s">
        <v>1339</v>
      </c>
      <c r="C2955" t="s">
        <v>209</v>
      </c>
      <c r="D2955">
        <v>3</v>
      </c>
      <c r="E2955">
        <v>75</v>
      </c>
      <c r="F2955">
        <v>8</v>
      </c>
      <c r="I2955" s="49"/>
      <c r="J2955">
        <v>2</v>
      </c>
      <c r="K2955">
        <v>1</v>
      </c>
      <c r="L2955">
        <v>3</v>
      </c>
      <c r="M2955" s="49" t="s">
        <v>1745</v>
      </c>
      <c r="N2955" s="49"/>
      <c r="O2955" s="49" t="s">
        <v>2181</v>
      </c>
      <c r="P2955">
        <v>8</v>
      </c>
      <c r="Q2955" t="s">
        <v>8450</v>
      </c>
      <c r="S2955" s="49"/>
      <c r="T2955" s="49"/>
      <c r="U2955" s="49"/>
      <c r="W2955" s="49"/>
      <c r="Z2955" s="49"/>
      <c r="AA2955" s="49"/>
      <c r="AB2955" s="49"/>
    </row>
    <row r="2956" spans="1:28" x14ac:dyDescent="0.25">
      <c r="A2956" t="s">
        <v>8451</v>
      </c>
      <c r="B2956" t="s">
        <v>1339</v>
      </c>
      <c r="C2956" t="s">
        <v>79</v>
      </c>
      <c r="D2956">
        <v>1</v>
      </c>
      <c r="E2956">
        <v>40</v>
      </c>
      <c r="F2956">
        <v>15</v>
      </c>
      <c r="I2956" s="49"/>
      <c r="J2956">
        <v>2</v>
      </c>
      <c r="K2956">
        <v>1</v>
      </c>
      <c r="L2956">
        <v>3</v>
      </c>
      <c r="M2956" s="49" t="s">
        <v>618</v>
      </c>
      <c r="N2956" s="49"/>
      <c r="O2956" s="49" t="s">
        <v>3189</v>
      </c>
      <c r="P2956">
        <v>8</v>
      </c>
      <c r="Q2956" t="s">
        <v>8452</v>
      </c>
      <c r="S2956" s="49"/>
      <c r="T2956" s="49"/>
      <c r="U2956" s="49"/>
      <c r="W2956" s="49"/>
      <c r="Z2956" s="49"/>
      <c r="AA2956" s="49"/>
      <c r="AB2956" s="49"/>
    </row>
    <row r="2957" spans="1:28" x14ac:dyDescent="0.25">
      <c r="A2957" t="s">
        <v>8453</v>
      </c>
      <c r="B2957" t="s">
        <v>1339</v>
      </c>
      <c r="C2957" t="s">
        <v>79</v>
      </c>
      <c r="D2957">
        <v>2</v>
      </c>
      <c r="E2957">
        <v>45</v>
      </c>
      <c r="F2957">
        <v>15</v>
      </c>
      <c r="I2957" s="49"/>
      <c r="J2957">
        <v>2</v>
      </c>
      <c r="K2957">
        <v>1</v>
      </c>
      <c r="L2957">
        <v>3</v>
      </c>
      <c r="M2957" s="49" t="s">
        <v>618</v>
      </c>
      <c r="N2957" s="49"/>
      <c r="O2957" s="49" t="s">
        <v>3189</v>
      </c>
      <c r="P2957">
        <v>8</v>
      </c>
      <c r="Q2957" t="s">
        <v>8454</v>
      </c>
      <c r="S2957" s="49"/>
      <c r="T2957" s="49"/>
      <c r="U2957" s="49"/>
      <c r="W2957" s="49"/>
      <c r="Z2957" s="49"/>
      <c r="AA2957" s="49"/>
      <c r="AB2957" s="49"/>
    </row>
    <row r="2958" spans="1:28" x14ac:dyDescent="0.25">
      <c r="A2958" t="s">
        <v>8455</v>
      </c>
      <c r="B2958" t="s">
        <v>1339</v>
      </c>
      <c r="C2958" t="s">
        <v>79</v>
      </c>
      <c r="D2958">
        <v>3</v>
      </c>
      <c r="E2958">
        <v>50</v>
      </c>
      <c r="F2958">
        <v>12</v>
      </c>
      <c r="I2958" s="49"/>
      <c r="J2958">
        <v>2</v>
      </c>
      <c r="K2958">
        <v>1</v>
      </c>
      <c r="L2958">
        <v>3</v>
      </c>
      <c r="M2958" s="49" t="s">
        <v>618</v>
      </c>
      <c r="N2958" s="49"/>
      <c r="O2958" s="49" t="s">
        <v>3189</v>
      </c>
      <c r="P2958">
        <v>8</v>
      </c>
      <c r="Q2958" t="s">
        <v>8456</v>
      </c>
      <c r="S2958" s="49"/>
      <c r="T2958" s="49"/>
      <c r="U2958" s="49"/>
      <c r="W2958" s="49"/>
      <c r="Z2958" s="49"/>
      <c r="AA2958" s="49"/>
      <c r="AB2958" s="49"/>
    </row>
    <row r="2959" spans="1:28" x14ac:dyDescent="0.25">
      <c r="A2959" t="s">
        <v>8457</v>
      </c>
      <c r="B2959" t="s">
        <v>1339</v>
      </c>
      <c r="C2959" t="s">
        <v>1534</v>
      </c>
      <c r="D2959">
        <v>1</v>
      </c>
      <c r="E2959">
        <v>200</v>
      </c>
      <c r="G2959">
        <v>49.199999999999996</v>
      </c>
      <c r="I2959" s="49"/>
      <c r="M2959" s="49"/>
      <c r="N2959" s="49"/>
      <c r="O2959" s="49" t="s">
        <v>8458</v>
      </c>
      <c r="P2959">
        <v>8</v>
      </c>
      <c r="Q2959" t="s">
        <v>8459</v>
      </c>
      <c r="S2959" s="49"/>
      <c r="T2959" s="49"/>
      <c r="U2959" s="49"/>
      <c r="W2959" s="49"/>
      <c r="Z2959" s="49"/>
      <c r="AA2959" s="49"/>
      <c r="AB2959" s="49"/>
    </row>
    <row r="2960" spans="1:28" x14ac:dyDescent="0.25">
      <c r="A2960" t="s">
        <v>8460</v>
      </c>
      <c r="B2960" t="s">
        <v>1339</v>
      </c>
      <c r="C2960" t="s">
        <v>1534</v>
      </c>
      <c r="D2960">
        <v>2</v>
      </c>
      <c r="E2960">
        <v>200</v>
      </c>
      <c r="G2960">
        <v>45</v>
      </c>
      <c r="I2960" s="49"/>
      <c r="M2960" s="49"/>
      <c r="N2960" s="49"/>
      <c r="O2960" s="49" t="s">
        <v>8461</v>
      </c>
      <c r="P2960">
        <v>8</v>
      </c>
      <c r="Q2960" t="s">
        <v>8462</v>
      </c>
      <c r="S2960" s="49"/>
      <c r="T2960" s="49"/>
      <c r="U2960" s="49"/>
      <c r="W2960" s="49"/>
      <c r="Z2960" s="49"/>
      <c r="AA2960" s="49"/>
      <c r="AB2960" s="49"/>
    </row>
    <row r="2961" spans="1:28" x14ac:dyDescent="0.25">
      <c r="A2961" t="s">
        <v>8463</v>
      </c>
      <c r="B2961" t="s">
        <v>1339</v>
      </c>
      <c r="C2961" t="s">
        <v>1534</v>
      </c>
      <c r="D2961">
        <v>3</v>
      </c>
      <c r="E2961">
        <v>200</v>
      </c>
      <c r="G2961">
        <v>42</v>
      </c>
      <c r="I2961" s="49"/>
      <c r="M2961" s="49"/>
      <c r="N2961" s="49"/>
      <c r="O2961" s="49" t="s">
        <v>8464</v>
      </c>
      <c r="P2961">
        <v>8</v>
      </c>
      <c r="Q2961" t="s">
        <v>8465</v>
      </c>
      <c r="S2961" s="49"/>
      <c r="T2961" s="49"/>
      <c r="U2961" s="49"/>
      <c r="W2961" s="49"/>
      <c r="Z2961" s="49"/>
      <c r="AA2961" s="49"/>
      <c r="AB2961" s="49"/>
    </row>
    <row r="2962" spans="1:28" x14ac:dyDescent="0.25">
      <c r="A2962" t="s">
        <v>8466</v>
      </c>
      <c r="B2962" t="s">
        <v>1339</v>
      </c>
      <c r="C2962" t="s">
        <v>1534</v>
      </c>
      <c r="D2962">
        <v>4</v>
      </c>
      <c r="E2962">
        <v>200</v>
      </c>
      <c r="G2962">
        <v>36</v>
      </c>
      <c r="I2962" s="49"/>
      <c r="M2962" s="49"/>
      <c r="N2962" s="49"/>
      <c r="O2962" s="49" t="s">
        <v>8467</v>
      </c>
      <c r="P2962">
        <v>8</v>
      </c>
      <c r="Q2962" t="s">
        <v>8468</v>
      </c>
      <c r="S2962" s="49"/>
      <c r="T2962" s="49"/>
      <c r="U2962" s="49"/>
      <c r="W2962" s="49"/>
      <c r="Z2962" s="49"/>
      <c r="AA2962" s="49"/>
      <c r="AB2962" s="49"/>
    </row>
    <row r="2963" spans="1:28" x14ac:dyDescent="0.25">
      <c r="A2963" t="s">
        <v>8469</v>
      </c>
      <c r="B2963" t="s">
        <v>1339</v>
      </c>
      <c r="C2963" t="s">
        <v>373</v>
      </c>
      <c r="D2963">
        <v>1</v>
      </c>
      <c r="G2963">
        <v>20</v>
      </c>
      <c r="H2963">
        <v>0</v>
      </c>
      <c r="I2963" s="49" t="s">
        <v>3957</v>
      </c>
      <c r="M2963" s="49"/>
      <c r="N2963" s="49"/>
      <c r="O2963" s="49"/>
      <c r="P2963">
        <v>8</v>
      </c>
      <c r="Q2963" t="s">
        <v>8470</v>
      </c>
      <c r="S2963" s="49"/>
      <c r="T2963" s="49"/>
      <c r="U2963" s="49"/>
      <c r="W2963" s="49"/>
      <c r="Z2963" s="49"/>
      <c r="AA2963" s="49"/>
      <c r="AB2963" s="49"/>
    </row>
    <row r="2964" spans="1:28" x14ac:dyDescent="0.25">
      <c r="A2964" t="s">
        <v>8471</v>
      </c>
      <c r="B2964" t="s">
        <v>1339</v>
      </c>
      <c r="C2964" t="s">
        <v>373</v>
      </c>
      <c r="D2964">
        <v>2</v>
      </c>
      <c r="G2964">
        <v>20</v>
      </c>
      <c r="H2964">
        <v>0</v>
      </c>
      <c r="I2964" s="49" t="s">
        <v>3957</v>
      </c>
      <c r="M2964" s="49"/>
      <c r="N2964" s="49"/>
      <c r="O2964" s="49"/>
      <c r="P2964">
        <v>8</v>
      </c>
      <c r="Q2964" t="s">
        <v>8472</v>
      </c>
      <c r="S2964" s="49"/>
      <c r="T2964" s="49"/>
      <c r="U2964" s="49"/>
      <c r="W2964" s="49"/>
      <c r="Z2964" s="49"/>
      <c r="AA2964" s="49"/>
      <c r="AB2964" s="49"/>
    </row>
    <row r="2965" spans="1:28" x14ac:dyDescent="0.25">
      <c r="A2965" t="s">
        <v>8473</v>
      </c>
      <c r="B2965" t="s">
        <v>1339</v>
      </c>
      <c r="C2965" t="s">
        <v>373</v>
      </c>
      <c r="D2965">
        <v>3</v>
      </c>
      <c r="G2965">
        <v>20</v>
      </c>
      <c r="H2965">
        <v>0</v>
      </c>
      <c r="I2965" s="49" t="s">
        <v>3957</v>
      </c>
      <c r="M2965" s="49"/>
      <c r="N2965" s="49"/>
      <c r="O2965" s="49"/>
      <c r="P2965">
        <v>8</v>
      </c>
      <c r="Q2965" t="s">
        <v>8474</v>
      </c>
      <c r="S2965" s="49"/>
      <c r="T2965" s="49"/>
      <c r="U2965" s="49"/>
      <c r="W2965" s="49"/>
      <c r="Z2965" s="49"/>
      <c r="AA2965" s="49"/>
      <c r="AB2965" s="49"/>
    </row>
    <row r="2966" spans="1:28" x14ac:dyDescent="0.25">
      <c r="A2966" t="s">
        <v>8475</v>
      </c>
      <c r="B2966" t="s">
        <v>1339</v>
      </c>
      <c r="C2966" t="s">
        <v>373</v>
      </c>
      <c r="D2966">
        <v>4</v>
      </c>
      <c r="G2966">
        <v>20</v>
      </c>
      <c r="H2966">
        <v>0</v>
      </c>
      <c r="I2966" s="49" t="s">
        <v>3957</v>
      </c>
      <c r="M2966" s="49"/>
      <c r="N2966" s="49"/>
      <c r="O2966" s="49"/>
      <c r="P2966">
        <v>8</v>
      </c>
      <c r="Q2966" t="s">
        <v>8476</v>
      </c>
      <c r="S2966" s="49"/>
      <c r="T2966" s="49"/>
      <c r="U2966" s="49"/>
      <c r="W2966" s="49"/>
      <c r="Z2966" s="49"/>
      <c r="AA2966" s="49"/>
      <c r="AB2966" s="49"/>
    </row>
    <row r="2967" spans="1:28" x14ac:dyDescent="0.25">
      <c r="A2967" t="s">
        <v>8477</v>
      </c>
      <c r="B2967" t="s">
        <v>1339</v>
      </c>
      <c r="C2967" t="s">
        <v>373</v>
      </c>
      <c r="D2967">
        <v>5</v>
      </c>
      <c r="G2967">
        <v>20</v>
      </c>
      <c r="H2967">
        <v>0</v>
      </c>
      <c r="I2967" s="49" t="s">
        <v>3957</v>
      </c>
      <c r="M2967" s="49"/>
      <c r="N2967" s="49"/>
      <c r="O2967" s="49"/>
      <c r="P2967">
        <v>8</v>
      </c>
      <c r="Q2967" t="s">
        <v>8478</v>
      </c>
      <c r="S2967" s="49"/>
      <c r="T2967" s="49"/>
      <c r="U2967" s="49"/>
      <c r="W2967" s="49"/>
      <c r="Z2967" s="49"/>
      <c r="AA2967" s="49"/>
      <c r="AB2967" s="49"/>
    </row>
    <row r="2968" spans="1:28" x14ac:dyDescent="0.25">
      <c r="A2968" t="s">
        <v>8479</v>
      </c>
      <c r="B2968" t="s">
        <v>1339</v>
      </c>
      <c r="C2968" t="s">
        <v>373</v>
      </c>
      <c r="D2968">
        <v>6</v>
      </c>
      <c r="G2968">
        <v>20</v>
      </c>
      <c r="H2968">
        <v>0</v>
      </c>
      <c r="I2968" s="49" t="s">
        <v>3957</v>
      </c>
      <c r="M2968" s="49"/>
      <c r="N2968" s="49"/>
      <c r="O2968" s="49"/>
      <c r="P2968">
        <v>8</v>
      </c>
      <c r="Q2968" t="s">
        <v>1341</v>
      </c>
      <c r="S2968" s="49"/>
      <c r="T2968" s="49"/>
      <c r="U2968" s="49"/>
      <c r="W2968" s="49"/>
      <c r="Z2968" s="49"/>
      <c r="AA2968" s="49"/>
      <c r="AB2968" s="49"/>
    </row>
    <row r="2969" spans="1:28" x14ac:dyDescent="0.25">
      <c r="A2969" t="s">
        <v>14744</v>
      </c>
      <c r="B2969" t="s">
        <v>14685</v>
      </c>
      <c r="C2969" t="s">
        <v>363</v>
      </c>
      <c r="D2969">
        <v>1</v>
      </c>
      <c r="G2969">
        <v>301</v>
      </c>
      <c r="H2969">
        <v>0.6</v>
      </c>
      <c r="I2969" s="49" t="s">
        <v>3957</v>
      </c>
      <c r="M2969" s="49"/>
      <c r="N2969" s="49"/>
      <c r="O2969" s="49" t="s">
        <v>8316</v>
      </c>
      <c r="P2969">
        <v>9</v>
      </c>
      <c r="Q2969" t="s">
        <v>14688</v>
      </c>
      <c r="S2969" s="49"/>
      <c r="T2969" s="49"/>
      <c r="U2969" s="49"/>
      <c r="W2969" s="49"/>
      <c r="Z2969" s="49"/>
      <c r="AA2969" s="49"/>
      <c r="AB2969" s="49"/>
    </row>
    <row r="2970" spans="1:28" x14ac:dyDescent="0.25">
      <c r="A2970" t="s">
        <v>14745</v>
      </c>
      <c r="B2970" t="s">
        <v>14685</v>
      </c>
      <c r="C2970" t="s">
        <v>394</v>
      </c>
      <c r="D2970">
        <v>1</v>
      </c>
      <c r="E2970">
        <v>0</v>
      </c>
      <c r="F2970">
        <v>15</v>
      </c>
      <c r="I2970" s="49"/>
      <c r="M2970" s="49"/>
      <c r="N2970" s="49"/>
      <c r="O2970" s="49" t="s">
        <v>2818</v>
      </c>
      <c r="P2970">
        <v>9</v>
      </c>
      <c r="Q2970" t="s">
        <v>14746</v>
      </c>
      <c r="S2970" s="49"/>
      <c r="T2970" s="49"/>
      <c r="U2970" s="49"/>
      <c r="W2970" s="49"/>
      <c r="Z2970" s="49"/>
      <c r="AA2970" s="49"/>
      <c r="AB2970" s="49"/>
    </row>
    <row r="2971" spans="1:28" x14ac:dyDescent="0.25">
      <c r="A2971" t="s">
        <v>14747</v>
      </c>
      <c r="B2971" t="s">
        <v>14685</v>
      </c>
      <c r="C2971" t="s">
        <v>398</v>
      </c>
      <c r="D2971">
        <v>1</v>
      </c>
      <c r="E2971">
        <v>0</v>
      </c>
      <c r="F2971">
        <v>12</v>
      </c>
      <c r="I2971" s="49"/>
      <c r="M2971" s="49"/>
      <c r="N2971" s="49"/>
      <c r="O2971" s="49" t="s">
        <v>2818</v>
      </c>
      <c r="P2971">
        <v>9</v>
      </c>
      <c r="Q2971" t="s">
        <v>14748</v>
      </c>
      <c r="S2971" s="49"/>
      <c r="T2971" s="49"/>
      <c r="U2971" s="49"/>
      <c r="W2971" s="49"/>
      <c r="Z2971" s="49"/>
      <c r="AA2971" s="49"/>
      <c r="AB2971" s="49"/>
    </row>
    <row r="2972" spans="1:28" x14ac:dyDescent="0.25">
      <c r="A2972" t="s">
        <v>14749</v>
      </c>
      <c r="B2972" t="s">
        <v>14685</v>
      </c>
      <c r="C2972" t="s">
        <v>403</v>
      </c>
      <c r="D2972">
        <v>1</v>
      </c>
      <c r="E2972">
        <v>0</v>
      </c>
      <c r="F2972">
        <v>8</v>
      </c>
      <c r="I2972" s="49"/>
      <c r="M2972" s="49"/>
      <c r="N2972" s="49"/>
      <c r="O2972" s="49" t="s">
        <v>2818</v>
      </c>
      <c r="P2972">
        <v>9</v>
      </c>
      <c r="Q2972" t="s">
        <v>14750</v>
      </c>
      <c r="S2972" s="49"/>
      <c r="T2972" s="49"/>
      <c r="U2972" s="49"/>
      <c r="W2972" s="49"/>
      <c r="Z2972" s="49"/>
      <c r="AA2972" s="49"/>
      <c r="AB2972" s="49"/>
    </row>
    <row r="2973" spans="1:28" x14ac:dyDescent="0.25">
      <c r="A2973" t="s">
        <v>14751</v>
      </c>
      <c r="B2973" t="s">
        <v>14685</v>
      </c>
      <c r="C2973" t="s">
        <v>407</v>
      </c>
      <c r="D2973">
        <v>1</v>
      </c>
      <c r="E2973">
        <v>0</v>
      </c>
      <c r="F2973">
        <v>10</v>
      </c>
      <c r="I2973" s="49"/>
      <c r="M2973" s="49"/>
      <c r="N2973" s="49"/>
      <c r="O2973" s="49"/>
      <c r="P2973">
        <v>9</v>
      </c>
      <c r="Q2973" t="s">
        <v>14752</v>
      </c>
      <c r="S2973" s="49"/>
      <c r="T2973" s="49"/>
      <c r="U2973" s="49"/>
      <c r="W2973" s="49"/>
      <c r="Z2973" s="49"/>
      <c r="AA2973" s="49"/>
      <c r="AB2973" s="49"/>
    </row>
    <row r="2974" spans="1:28" x14ac:dyDescent="0.25">
      <c r="A2974" t="s">
        <v>14753</v>
      </c>
      <c r="B2974" t="s">
        <v>14685</v>
      </c>
      <c r="C2974" t="s">
        <v>389</v>
      </c>
      <c r="D2974">
        <v>1</v>
      </c>
      <c r="E2974">
        <v>0</v>
      </c>
      <c r="F2974">
        <v>10</v>
      </c>
      <c r="I2974" s="49"/>
      <c r="M2974" s="49"/>
      <c r="N2974" s="49"/>
      <c r="O2974" s="49"/>
      <c r="P2974">
        <v>9</v>
      </c>
      <c r="Q2974" t="s">
        <v>14754</v>
      </c>
      <c r="S2974" s="49"/>
      <c r="T2974" s="49"/>
      <c r="U2974" s="49"/>
      <c r="W2974" s="49"/>
      <c r="Z2974" s="49"/>
      <c r="AA2974" s="49"/>
      <c r="AB2974" s="49"/>
    </row>
    <row r="2975" spans="1:28" x14ac:dyDescent="0.25">
      <c r="A2975" t="s">
        <v>14755</v>
      </c>
      <c r="B2975" t="s">
        <v>14685</v>
      </c>
      <c r="C2975" t="s">
        <v>394</v>
      </c>
      <c r="D2975">
        <v>2</v>
      </c>
      <c r="E2975">
        <v>0</v>
      </c>
      <c r="F2975">
        <v>15</v>
      </c>
      <c r="I2975" s="49"/>
      <c r="M2975" s="49"/>
      <c r="N2975" s="49"/>
      <c r="O2975" s="49" t="s">
        <v>2818</v>
      </c>
      <c r="P2975">
        <v>9</v>
      </c>
      <c r="Q2975" t="s">
        <v>14756</v>
      </c>
      <c r="S2975" s="49"/>
      <c r="T2975" s="49"/>
      <c r="U2975" s="49"/>
      <c r="W2975" s="49"/>
      <c r="Z2975" s="49"/>
      <c r="AA2975" s="49"/>
      <c r="AB2975" s="49"/>
    </row>
    <row r="2976" spans="1:28" x14ac:dyDescent="0.25">
      <c r="A2976" t="s">
        <v>14757</v>
      </c>
      <c r="B2976" t="s">
        <v>14685</v>
      </c>
      <c r="C2976" t="s">
        <v>398</v>
      </c>
      <c r="D2976">
        <v>2</v>
      </c>
      <c r="E2976">
        <v>0</v>
      </c>
      <c r="F2976">
        <v>12</v>
      </c>
      <c r="I2976" s="49"/>
      <c r="M2976" s="49"/>
      <c r="N2976" s="49"/>
      <c r="O2976" s="49" t="s">
        <v>2818</v>
      </c>
      <c r="P2976">
        <v>9</v>
      </c>
      <c r="Q2976" t="s">
        <v>14758</v>
      </c>
      <c r="S2976" s="49"/>
      <c r="T2976" s="49"/>
      <c r="U2976" s="49"/>
      <c r="W2976" s="49"/>
      <c r="Z2976" s="49"/>
      <c r="AA2976" s="49"/>
      <c r="AB2976" s="49"/>
    </row>
    <row r="2977" spans="1:28" x14ac:dyDescent="0.25">
      <c r="A2977" t="s">
        <v>14759</v>
      </c>
      <c r="B2977" t="s">
        <v>14685</v>
      </c>
      <c r="C2977" t="s">
        <v>403</v>
      </c>
      <c r="D2977">
        <v>2</v>
      </c>
      <c r="E2977">
        <v>0</v>
      </c>
      <c r="F2977">
        <v>8</v>
      </c>
      <c r="I2977" s="49"/>
      <c r="M2977" s="49"/>
      <c r="N2977" s="49"/>
      <c r="O2977" s="49" t="s">
        <v>2818</v>
      </c>
      <c r="P2977">
        <v>9</v>
      </c>
      <c r="Q2977" t="s">
        <v>14760</v>
      </c>
      <c r="S2977" s="49"/>
      <c r="T2977" s="49"/>
      <c r="U2977" s="49"/>
      <c r="W2977" s="49"/>
      <c r="Z2977" s="49"/>
      <c r="AA2977" s="49"/>
      <c r="AB2977" s="49"/>
    </row>
    <row r="2978" spans="1:28" x14ac:dyDescent="0.25">
      <c r="A2978" t="s">
        <v>14761</v>
      </c>
      <c r="B2978" t="s">
        <v>14685</v>
      </c>
      <c r="C2978" t="s">
        <v>407</v>
      </c>
      <c r="D2978">
        <v>2</v>
      </c>
      <c r="E2978">
        <v>0</v>
      </c>
      <c r="F2978">
        <v>10</v>
      </c>
      <c r="I2978" s="49"/>
      <c r="M2978" s="49"/>
      <c r="N2978" s="49"/>
      <c r="O2978" s="49"/>
      <c r="P2978">
        <v>9</v>
      </c>
      <c r="Q2978" t="s">
        <v>14762</v>
      </c>
      <c r="S2978" s="49"/>
      <c r="T2978" s="49"/>
      <c r="U2978" s="49"/>
      <c r="W2978" s="49"/>
      <c r="Z2978" s="49"/>
      <c r="AA2978" s="49"/>
      <c r="AB2978" s="49"/>
    </row>
    <row r="2979" spans="1:28" x14ac:dyDescent="0.25">
      <c r="A2979" t="s">
        <v>14763</v>
      </c>
      <c r="B2979" t="s">
        <v>14685</v>
      </c>
      <c r="C2979" t="s">
        <v>389</v>
      </c>
      <c r="D2979">
        <v>2</v>
      </c>
      <c r="E2979">
        <v>0</v>
      </c>
      <c r="F2979">
        <v>10</v>
      </c>
      <c r="I2979" s="49"/>
      <c r="M2979" s="49"/>
      <c r="N2979" s="49"/>
      <c r="O2979" s="49"/>
      <c r="P2979">
        <v>9</v>
      </c>
      <c r="Q2979" t="s">
        <v>14764</v>
      </c>
      <c r="S2979" s="49"/>
      <c r="T2979" s="49"/>
      <c r="U2979" s="49"/>
      <c r="W2979" s="49"/>
      <c r="Z2979" s="49"/>
      <c r="AA2979" s="49"/>
      <c r="AB2979" s="49"/>
    </row>
    <row r="2980" spans="1:28" x14ac:dyDescent="0.25">
      <c r="A2980" t="s">
        <v>14765</v>
      </c>
      <c r="B2980" t="s">
        <v>14685</v>
      </c>
      <c r="C2980" t="s">
        <v>1</v>
      </c>
      <c r="D2980">
        <v>1</v>
      </c>
      <c r="E2980">
        <v>170</v>
      </c>
      <c r="G2980">
        <v>60</v>
      </c>
      <c r="I2980" s="49"/>
      <c r="M2980" s="49"/>
      <c r="N2980" s="49"/>
      <c r="O2980" s="49" t="s">
        <v>6664</v>
      </c>
      <c r="P2980">
        <v>9</v>
      </c>
      <c r="Q2980" t="s">
        <v>14766</v>
      </c>
      <c r="S2980" s="49"/>
      <c r="T2980" s="49"/>
      <c r="U2980" s="49"/>
      <c r="W2980" s="49"/>
      <c r="Z2980" s="49"/>
      <c r="AA2980" s="49"/>
      <c r="AB2980" s="49"/>
    </row>
    <row r="2981" spans="1:28" x14ac:dyDescent="0.25">
      <c r="A2981" t="s">
        <v>14767</v>
      </c>
      <c r="B2981" t="s">
        <v>14685</v>
      </c>
      <c r="C2981" t="s">
        <v>1</v>
      </c>
      <c r="D2981">
        <v>2</v>
      </c>
      <c r="E2981">
        <v>170</v>
      </c>
      <c r="G2981">
        <v>46.800000000000004</v>
      </c>
      <c r="I2981" s="49"/>
      <c r="M2981" s="49"/>
      <c r="N2981" s="49"/>
      <c r="O2981" s="49" t="s">
        <v>6400</v>
      </c>
      <c r="P2981">
        <v>9</v>
      </c>
      <c r="Q2981" t="s">
        <v>14768</v>
      </c>
      <c r="S2981" s="49"/>
      <c r="T2981" s="49"/>
      <c r="U2981" s="49"/>
      <c r="W2981" s="49"/>
      <c r="Z2981" s="49"/>
      <c r="AA2981" s="49"/>
      <c r="AB2981" s="49"/>
    </row>
    <row r="2982" spans="1:28" x14ac:dyDescent="0.25">
      <c r="A2982" t="s">
        <v>14769</v>
      </c>
      <c r="B2982" t="s">
        <v>14685</v>
      </c>
      <c r="C2982" t="s">
        <v>1</v>
      </c>
      <c r="D2982">
        <v>3</v>
      </c>
      <c r="E2982">
        <v>170</v>
      </c>
      <c r="G2982">
        <v>40.200000000000003</v>
      </c>
      <c r="I2982" s="49"/>
      <c r="M2982" s="49"/>
      <c r="N2982" s="49"/>
      <c r="O2982" s="49" t="s">
        <v>14770</v>
      </c>
      <c r="P2982">
        <v>9</v>
      </c>
      <c r="Q2982" t="s">
        <v>14771</v>
      </c>
      <c r="S2982" s="49"/>
      <c r="T2982" s="49"/>
      <c r="U2982" s="49"/>
      <c r="W2982" s="49"/>
      <c r="Z2982" s="49"/>
      <c r="AA2982" s="49"/>
      <c r="AB2982" s="49"/>
    </row>
    <row r="2983" spans="1:28" x14ac:dyDescent="0.25">
      <c r="A2983" t="s">
        <v>14772</v>
      </c>
      <c r="B2983" t="s">
        <v>14685</v>
      </c>
      <c r="C2983" t="s">
        <v>1</v>
      </c>
      <c r="D2983">
        <v>4</v>
      </c>
      <c r="E2983">
        <v>170</v>
      </c>
      <c r="G2983">
        <v>34.799999999999997</v>
      </c>
      <c r="I2983" s="49"/>
      <c r="M2983" s="49"/>
      <c r="N2983" s="49"/>
      <c r="O2983" s="49" t="s">
        <v>14773</v>
      </c>
      <c r="P2983">
        <v>9</v>
      </c>
      <c r="Q2983" t="s">
        <v>14774</v>
      </c>
      <c r="S2983" s="49"/>
      <c r="T2983" s="49"/>
      <c r="U2983" s="49"/>
      <c r="W2983" s="49"/>
      <c r="Z2983" s="49"/>
      <c r="AA2983" s="49"/>
      <c r="AB2983" s="49"/>
    </row>
    <row r="2984" spans="1:28" x14ac:dyDescent="0.25">
      <c r="A2984" t="s">
        <v>14775</v>
      </c>
      <c r="B2984" t="s">
        <v>14685</v>
      </c>
      <c r="C2984" t="s">
        <v>14741</v>
      </c>
      <c r="D2984">
        <v>1</v>
      </c>
      <c r="E2984">
        <v>190</v>
      </c>
      <c r="F2984">
        <v>10</v>
      </c>
      <c r="I2984" s="49"/>
      <c r="J2984">
        <v>2</v>
      </c>
      <c r="K2984">
        <v>1</v>
      </c>
      <c r="L2984">
        <v>3</v>
      </c>
      <c r="M2984" s="49" t="s">
        <v>2289</v>
      </c>
      <c r="N2984" s="49"/>
      <c r="O2984" s="49" t="s">
        <v>14776</v>
      </c>
      <c r="P2984">
        <v>9</v>
      </c>
      <c r="Q2984" t="s">
        <v>14777</v>
      </c>
      <c r="S2984" s="49"/>
      <c r="T2984" s="49"/>
      <c r="U2984" s="49"/>
      <c r="W2984" s="49"/>
      <c r="Z2984" s="49"/>
      <c r="AA2984" s="49"/>
      <c r="AB2984" s="49"/>
    </row>
    <row r="2985" spans="1:28" x14ac:dyDescent="0.25">
      <c r="A2985" t="s">
        <v>14778</v>
      </c>
      <c r="B2985" t="s">
        <v>14685</v>
      </c>
      <c r="C2985" t="s">
        <v>14741</v>
      </c>
      <c r="D2985">
        <v>2</v>
      </c>
      <c r="E2985">
        <v>220</v>
      </c>
      <c r="F2985">
        <v>10</v>
      </c>
      <c r="I2985" s="49"/>
      <c r="J2985">
        <v>2</v>
      </c>
      <c r="K2985">
        <v>1</v>
      </c>
      <c r="L2985">
        <v>3</v>
      </c>
      <c r="M2985" s="49" t="s">
        <v>618</v>
      </c>
      <c r="N2985" s="49"/>
      <c r="O2985" s="49" t="s">
        <v>14779</v>
      </c>
      <c r="P2985">
        <v>9</v>
      </c>
      <c r="Q2985" t="s">
        <v>14780</v>
      </c>
      <c r="S2985" s="49"/>
      <c r="T2985" s="49"/>
      <c r="U2985" s="49"/>
      <c r="W2985" s="49"/>
      <c r="Z2985" s="49"/>
      <c r="AA2985" s="49"/>
      <c r="AB2985" s="49"/>
    </row>
    <row r="2986" spans="1:28" x14ac:dyDescent="0.25">
      <c r="A2986" t="s">
        <v>14781</v>
      </c>
      <c r="B2986" t="s">
        <v>14685</v>
      </c>
      <c r="C2986" t="s">
        <v>14741</v>
      </c>
      <c r="D2986">
        <v>3</v>
      </c>
      <c r="E2986">
        <v>240</v>
      </c>
      <c r="F2986">
        <v>10</v>
      </c>
      <c r="I2986" s="49"/>
      <c r="J2986">
        <v>2</v>
      </c>
      <c r="K2986">
        <v>1</v>
      </c>
      <c r="L2986">
        <v>3</v>
      </c>
      <c r="M2986" s="49" t="s">
        <v>618</v>
      </c>
      <c r="N2986" s="49"/>
      <c r="O2986" s="49" t="s">
        <v>14779</v>
      </c>
      <c r="P2986">
        <v>9</v>
      </c>
      <c r="Q2986" t="s">
        <v>14782</v>
      </c>
      <c r="S2986" s="49"/>
      <c r="T2986" s="49"/>
      <c r="U2986" s="49"/>
      <c r="W2986" s="49"/>
      <c r="Z2986" s="49"/>
      <c r="AA2986" s="49"/>
      <c r="AB2986" s="49"/>
    </row>
    <row r="2987" spans="1:28" x14ac:dyDescent="0.25">
      <c r="A2987" t="s">
        <v>14783</v>
      </c>
      <c r="B2987" t="s">
        <v>14685</v>
      </c>
      <c r="C2987" t="s">
        <v>14741</v>
      </c>
      <c r="D2987">
        <v>4</v>
      </c>
      <c r="E2987">
        <v>270</v>
      </c>
      <c r="F2987">
        <v>8</v>
      </c>
      <c r="I2987" s="49"/>
      <c r="J2987">
        <v>2</v>
      </c>
      <c r="K2987">
        <v>1</v>
      </c>
      <c r="L2987">
        <v>3</v>
      </c>
      <c r="M2987" s="49" t="s">
        <v>618</v>
      </c>
      <c r="N2987" s="49"/>
      <c r="O2987" s="49" t="s">
        <v>14784</v>
      </c>
      <c r="P2987">
        <v>9</v>
      </c>
      <c r="Q2987" t="s">
        <v>14785</v>
      </c>
      <c r="S2987" s="49"/>
      <c r="T2987" s="49"/>
      <c r="U2987" s="49"/>
      <c r="W2987" s="49"/>
      <c r="Z2987" s="49"/>
      <c r="AA2987" s="49"/>
      <c r="AB2987" s="49"/>
    </row>
    <row r="2988" spans="1:28" x14ac:dyDescent="0.25">
      <c r="A2988" t="s">
        <v>14786</v>
      </c>
      <c r="B2988" t="s">
        <v>14685</v>
      </c>
      <c r="C2988" t="s">
        <v>14741</v>
      </c>
      <c r="D2988">
        <v>5</v>
      </c>
      <c r="E2988">
        <v>270</v>
      </c>
      <c r="F2988">
        <v>8</v>
      </c>
      <c r="I2988" s="49"/>
      <c r="J2988">
        <v>2</v>
      </c>
      <c r="K2988">
        <v>1</v>
      </c>
      <c r="L2988">
        <v>3</v>
      </c>
      <c r="M2988" s="49" t="s">
        <v>618</v>
      </c>
      <c r="N2988" s="49"/>
      <c r="O2988" s="49" t="s">
        <v>14784</v>
      </c>
      <c r="P2988">
        <v>9</v>
      </c>
      <c r="Q2988" t="s">
        <v>14787</v>
      </c>
      <c r="S2988" s="49"/>
      <c r="T2988" s="49"/>
      <c r="U2988" s="49"/>
      <c r="W2988" s="49"/>
      <c r="Z2988" s="49"/>
      <c r="AA2988" s="49"/>
      <c r="AB2988" s="49"/>
    </row>
    <row r="2989" spans="1:28" x14ac:dyDescent="0.25">
      <c r="A2989" t="s">
        <v>14788</v>
      </c>
      <c r="B2989" t="s">
        <v>14685</v>
      </c>
      <c r="C2989" t="s">
        <v>45</v>
      </c>
      <c r="D2989">
        <v>1</v>
      </c>
      <c r="E2989">
        <v>70</v>
      </c>
      <c r="F2989">
        <v>12</v>
      </c>
      <c r="I2989" s="49"/>
      <c r="J2989">
        <v>2</v>
      </c>
      <c r="K2989">
        <v>1</v>
      </c>
      <c r="L2989">
        <v>3</v>
      </c>
      <c r="M2989" s="49" t="s">
        <v>618</v>
      </c>
      <c r="N2989" s="49"/>
      <c r="O2989" s="49" t="s">
        <v>14789</v>
      </c>
      <c r="P2989">
        <v>9</v>
      </c>
      <c r="Q2989" t="s">
        <v>14790</v>
      </c>
      <c r="S2989" s="49"/>
      <c r="T2989" s="49"/>
      <c r="U2989" s="49"/>
      <c r="W2989" s="49"/>
      <c r="Z2989" s="49"/>
      <c r="AA2989" s="49"/>
      <c r="AB2989" s="49"/>
    </row>
    <row r="2990" spans="1:28" x14ac:dyDescent="0.25">
      <c r="A2990" t="s">
        <v>14791</v>
      </c>
      <c r="B2990" t="s">
        <v>14685</v>
      </c>
      <c r="C2990" t="s">
        <v>45</v>
      </c>
      <c r="D2990">
        <v>2</v>
      </c>
      <c r="E2990">
        <v>75</v>
      </c>
      <c r="F2990">
        <v>11</v>
      </c>
      <c r="I2990" s="49"/>
      <c r="J2990">
        <v>2</v>
      </c>
      <c r="K2990">
        <v>1</v>
      </c>
      <c r="L2990">
        <v>3</v>
      </c>
      <c r="M2990" s="49" t="s">
        <v>618</v>
      </c>
      <c r="N2990" s="49"/>
      <c r="O2990" s="49" t="s">
        <v>14792</v>
      </c>
      <c r="P2990">
        <v>9</v>
      </c>
      <c r="Q2990" t="s">
        <v>14793</v>
      </c>
      <c r="S2990" s="49"/>
      <c r="T2990" s="49"/>
      <c r="U2990" s="49"/>
      <c r="W2990" s="49"/>
      <c r="Z2990" s="49"/>
      <c r="AA2990" s="49"/>
      <c r="AB2990" s="49"/>
    </row>
    <row r="2991" spans="1:28" x14ac:dyDescent="0.25">
      <c r="A2991" t="s">
        <v>14794</v>
      </c>
      <c r="B2991" t="s">
        <v>14685</v>
      </c>
      <c r="C2991" t="s">
        <v>45</v>
      </c>
      <c r="D2991">
        <v>3</v>
      </c>
      <c r="E2991">
        <v>77.5</v>
      </c>
      <c r="F2991">
        <v>10</v>
      </c>
      <c r="I2991" s="49"/>
      <c r="J2991">
        <v>2</v>
      </c>
      <c r="K2991">
        <v>1</v>
      </c>
      <c r="L2991">
        <v>3</v>
      </c>
      <c r="M2991" s="49" t="s">
        <v>618</v>
      </c>
      <c r="N2991" s="49"/>
      <c r="O2991" s="49" t="s">
        <v>14795</v>
      </c>
      <c r="P2991">
        <v>9</v>
      </c>
      <c r="Q2991" t="s">
        <v>14796</v>
      </c>
      <c r="S2991" s="49"/>
      <c r="T2991" s="49"/>
      <c r="U2991" s="49"/>
      <c r="W2991" s="49"/>
      <c r="Z2991" s="49"/>
      <c r="AA2991" s="49"/>
      <c r="AB2991" s="49"/>
    </row>
    <row r="2992" spans="1:28" x14ac:dyDescent="0.25">
      <c r="A2992" t="s">
        <v>14797</v>
      </c>
      <c r="B2992" t="s">
        <v>14685</v>
      </c>
      <c r="C2992" t="s">
        <v>59</v>
      </c>
      <c r="D2992">
        <v>1</v>
      </c>
      <c r="E2992">
        <v>45</v>
      </c>
      <c r="F2992">
        <v>10</v>
      </c>
      <c r="I2992" s="49"/>
      <c r="J2992">
        <v>2</v>
      </c>
      <c r="K2992">
        <v>1</v>
      </c>
      <c r="L2992">
        <v>3</v>
      </c>
      <c r="M2992" s="49" t="s">
        <v>618</v>
      </c>
      <c r="N2992" s="49"/>
      <c r="O2992" s="49" t="s">
        <v>14798</v>
      </c>
      <c r="P2992">
        <v>9</v>
      </c>
      <c r="Q2992" t="s">
        <v>14799</v>
      </c>
      <c r="S2992" s="49"/>
      <c r="T2992" s="49"/>
      <c r="U2992" s="49"/>
      <c r="W2992" s="49"/>
      <c r="Z2992" s="49"/>
      <c r="AA2992" s="49"/>
      <c r="AB2992" s="49"/>
    </row>
    <row r="2993" spans="1:28" x14ac:dyDescent="0.25">
      <c r="A2993" t="s">
        <v>14800</v>
      </c>
      <c r="B2993" t="s">
        <v>14685</v>
      </c>
      <c r="C2993" t="s">
        <v>59</v>
      </c>
      <c r="D2993">
        <v>2</v>
      </c>
      <c r="E2993">
        <v>50</v>
      </c>
      <c r="F2993">
        <v>12</v>
      </c>
      <c r="I2993" s="49"/>
      <c r="J2993">
        <v>2</v>
      </c>
      <c r="K2993">
        <v>1</v>
      </c>
      <c r="L2993">
        <v>3</v>
      </c>
      <c r="M2993" s="49" t="s">
        <v>618</v>
      </c>
      <c r="N2993" s="49"/>
      <c r="O2993" s="49" t="s">
        <v>14798</v>
      </c>
      <c r="P2993">
        <v>9</v>
      </c>
      <c r="Q2993" t="s">
        <v>14801</v>
      </c>
      <c r="S2993" s="49"/>
      <c r="T2993" s="49"/>
      <c r="U2993" s="49"/>
      <c r="W2993" s="49"/>
      <c r="Z2993" s="49"/>
      <c r="AA2993" s="49"/>
      <c r="AB2993" s="49"/>
    </row>
    <row r="2994" spans="1:28" x14ac:dyDescent="0.25">
      <c r="A2994" t="s">
        <v>14802</v>
      </c>
      <c r="B2994" t="s">
        <v>14685</v>
      </c>
      <c r="C2994" t="s">
        <v>59</v>
      </c>
      <c r="D2994">
        <v>3</v>
      </c>
      <c r="E2994">
        <v>55</v>
      </c>
      <c r="F2994">
        <v>9</v>
      </c>
      <c r="I2994" s="49"/>
      <c r="J2994">
        <v>2</v>
      </c>
      <c r="K2994">
        <v>1</v>
      </c>
      <c r="L2994">
        <v>3</v>
      </c>
      <c r="M2994" s="49" t="s">
        <v>618</v>
      </c>
      <c r="N2994" s="49"/>
      <c r="O2994" s="49" t="s">
        <v>14803</v>
      </c>
      <c r="P2994">
        <v>9</v>
      </c>
      <c r="Q2994" t="s">
        <v>14804</v>
      </c>
      <c r="S2994" s="49"/>
      <c r="T2994" s="49"/>
      <c r="U2994" s="49"/>
      <c r="W2994" s="49"/>
      <c r="Z2994" s="49"/>
      <c r="AA2994" s="49"/>
      <c r="AB2994" s="49"/>
    </row>
    <row r="2995" spans="1:28" x14ac:dyDescent="0.25">
      <c r="A2995" t="s">
        <v>14805</v>
      </c>
      <c r="B2995" t="s">
        <v>14685</v>
      </c>
      <c r="C2995" t="s">
        <v>8734</v>
      </c>
      <c r="D2995">
        <v>1</v>
      </c>
      <c r="E2995">
        <v>30</v>
      </c>
      <c r="F2995">
        <v>9</v>
      </c>
      <c r="I2995" s="49"/>
      <c r="J2995">
        <v>2</v>
      </c>
      <c r="K2995">
        <v>1</v>
      </c>
      <c r="L2995">
        <v>3</v>
      </c>
      <c r="M2995" s="49" t="s">
        <v>1745</v>
      </c>
      <c r="N2995" s="49"/>
      <c r="O2995" s="49" t="s">
        <v>14806</v>
      </c>
      <c r="P2995">
        <v>9</v>
      </c>
      <c r="Q2995" t="s">
        <v>14807</v>
      </c>
      <c r="S2995" s="49"/>
      <c r="T2995" s="49"/>
      <c r="U2995" s="49"/>
      <c r="W2995" s="49"/>
      <c r="Z2995" s="49"/>
      <c r="AA2995" s="49"/>
      <c r="AB2995" s="49"/>
    </row>
    <row r="2996" spans="1:28" x14ac:dyDescent="0.25">
      <c r="A2996" t="s">
        <v>14808</v>
      </c>
      <c r="B2996" t="s">
        <v>14685</v>
      </c>
      <c r="C2996" t="s">
        <v>8734</v>
      </c>
      <c r="D2996">
        <v>2</v>
      </c>
      <c r="E2996">
        <v>30</v>
      </c>
      <c r="F2996">
        <v>7</v>
      </c>
      <c r="I2996" s="49"/>
      <c r="J2996">
        <v>2</v>
      </c>
      <c r="K2996">
        <v>1</v>
      </c>
      <c r="L2996">
        <v>3</v>
      </c>
      <c r="M2996" s="49" t="s">
        <v>1745</v>
      </c>
      <c r="N2996" s="49"/>
      <c r="O2996" s="49" t="s">
        <v>14806</v>
      </c>
      <c r="P2996">
        <v>9</v>
      </c>
      <c r="Q2996" t="s">
        <v>14809</v>
      </c>
      <c r="S2996" s="49"/>
      <c r="T2996" s="49"/>
      <c r="U2996" s="49"/>
      <c r="W2996" s="49"/>
      <c r="Z2996" s="49"/>
      <c r="AA2996" s="49"/>
      <c r="AB2996" s="49"/>
    </row>
    <row r="2997" spans="1:28" x14ac:dyDescent="0.25">
      <c r="A2997" t="s">
        <v>14810</v>
      </c>
      <c r="B2997" t="s">
        <v>14685</v>
      </c>
      <c r="C2997" t="s">
        <v>8734</v>
      </c>
      <c r="D2997">
        <v>3</v>
      </c>
      <c r="E2997">
        <v>30</v>
      </c>
      <c r="F2997">
        <v>6</v>
      </c>
      <c r="I2997" s="49"/>
      <c r="J2997">
        <v>2</v>
      </c>
      <c r="K2997">
        <v>1</v>
      </c>
      <c r="L2997">
        <v>3</v>
      </c>
      <c r="M2997" s="49" t="s">
        <v>1745</v>
      </c>
      <c r="N2997" s="49"/>
      <c r="O2997" s="49" t="s">
        <v>14811</v>
      </c>
      <c r="P2997">
        <v>9</v>
      </c>
      <c r="Q2997" t="s">
        <v>14812</v>
      </c>
      <c r="S2997" s="49"/>
      <c r="T2997" s="49"/>
      <c r="U2997" s="49"/>
      <c r="W2997" s="49"/>
      <c r="Z2997" s="49"/>
      <c r="AA2997" s="49"/>
      <c r="AB2997" s="49"/>
    </row>
    <row r="2998" spans="1:28" x14ac:dyDescent="0.25">
      <c r="A2998" t="s">
        <v>14813</v>
      </c>
      <c r="B2998" t="s">
        <v>14685</v>
      </c>
      <c r="C2998" t="s">
        <v>79</v>
      </c>
      <c r="D2998">
        <v>1</v>
      </c>
      <c r="E2998">
        <v>45</v>
      </c>
      <c r="F2998">
        <v>15</v>
      </c>
      <c r="I2998" s="49"/>
      <c r="J2998">
        <v>2</v>
      </c>
      <c r="K2998">
        <v>1</v>
      </c>
      <c r="L2998">
        <v>3</v>
      </c>
      <c r="M2998" s="49" t="s">
        <v>618</v>
      </c>
      <c r="N2998" s="49"/>
      <c r="O2998" s="49" t="s">
        <v>14814</v>
      </c>
      <c r="P2998">
        <v>9</v>
      </c>
      <c r="Q2998" t="s">
        <v>14815</v>
      </c>
      <c r="S2998" s="49"/>
      <c r="T2998" s="49"/>
      <c r="U2998" s="49"/>
      <c r="W2998" s="49"/>
      <c r="Z2998" s="49"/>
      <c r="AA2998" s="49"/>
      <c r="AB2998" s="49"/>
    </row>
    <row r="2999" spans="1:28" x14ac:dyDescent="0.25">
      <c r="A2999" t="s">
        <v>14816</v>
      </c>
      <c r="B2999" t="s">
        <v>14685</v>
      </c>
      <c r="C2999" t="s">
        <v>79</v>
      </c>
      <c r="D2999">
        <v>2</v>
      </c>
      <c r="E2999">
        <v>50</v>
      </c>
      <c r="F2999">
        <v>15</v>
      </c>
      <c r="I2999" s="49"/>
      <c r="J2999">
        <v>2</v>
      </c>
      <c r="K2999">
        <v>1</v>
      </c>
      <c r="L2999">
        <v>3</v>
      </c>
      <c r="M2999" s="49" t="s">
        <v>618</v>
      </c>
      <c r="N2999" s="49"/>
      <c r="O2999" s="49" t="s">
        <v>3189</v>
      </c>
      <c r="P2999">
        <v>9</v>
      </c>
      <c r="Q2999" t="s">
        <v>14817</v>
      </c>
      <c r="S2999" s="49"/>
      <c r="T2999" s="49"/>
      <c r="U2999" s="49"/>
      <c r="W2999" s="49"/>
      <c r="Z2999" s="49"/>
      <c r="AA2999" s="49"/>
      <c r="AB2999" s="49"/>
    </row>
    <row r="3000" spans="1:28" x14ac:dyDescent="0.25">
      <c r="A3000" t="s">
        <v>14818</v>
      </c>
      <c r="B3000" t="s">
        <v>14685</v>
      </c>
      <c r="C3000" t="s">
        <v>79</v>
      </c>
      <c r="D3000">
        <v>3</v>
      </c>
      <c r="E3000">
        <v>55</v>
      </c>
      <c r="F3000">
        <v>12</v>
      </c>
      <c r="I3000" s="49"/>
      <c r="J3000">
        <v>2</v>
      </c>
      <c r="K3000">
        <v>1</v>
      </c>
      <c r="L3000">
        <v>3</v>
      </c>
      <c r="M3000" s="49" t="s">
        <v>618</v>
      </c>
      <c r="N3000" s="49"/>
      <c r="O3000" s="49" t="s">
        <v>3189</v>
      </c>
      <c r="P3000">
        <v>9</v>
      </c>
      <c r="Q3000" t="s">
        <v>14819</v>
      </c>
      <c r="S3000" s="49"/>
      <c r="T3000" s="49"/>
      <c r="U3000" s="49"/>
      <c r="W3000" s="49"/>
      <c r="Z3000" s="49"/>
      <c r="AA3000" s="49"/>
      <c r="AB3000" s="49"/>
    </row>
    <row r="3001" spans="1:28" x14ac:dyDescent="0.25">
      <c r="A3001" t="s">
        <v>14820</v>
      </c>
      <c r="B3001" t="s">
        <v>14685</v>
      </c>
      <c r="C3001" t="s">
        <v>14738</v>
      </c>
      <c r="D3001">
        <v>1</v>
      </c>
      <c r="E3001">
        <v>5</v>
      </c>
      <c r="F3001">
        <v>12</v>
      </c>
      <c r="I3001" s="49"/>
      <c r="J3001">
        <v>2</v>
      </c>
      <c r="K3001">
        <v>1</v>
      </c>
      <c r="L3001">
        <v>2</v>
      </c>
      <c r="M3001" s="49" t="s">
        <v>8420</v>
      </c>
      <c r="N3001" s="49"/>
      <c r="O3001" s="49" t="s">
        <v>14821</v>
      </c>
      <c r="P3001">
        <v>9</v>
      </c>
      <c r="Q3001" t="s">
        <v>14822</v>
      </c>
      <c r="S3001" s="49"/>
      <c r="T3001" s="49"/>
      <c r="U3001" s="49"/>
      <c r="W3001" s="49"/>
      <c r="Z3001" s="49"/>
      <c r="AA3001" s="49"/>
      <c r="AB3001" s="49"/>
    </row>
    <row r="3002" spans="1:28" x14ac:dyDescent="0.25">
      <c r="A3002" t="s">
        <v>14823</v>
      </c>
      <c r="B3002" t="s">
        <v>14685</v>
      </c>
      <c r="C3002" t="s">
        <v>14738</v>
      </c>
      <c r="D3002">
        <v>2</v>
      </c>
      <c r="E3002">
        <v>5</v>
      </c>
      <c r="F3002">
        <v>12</v>
      </c>
      <c r="I3002" s="49"/>
      <c r="J3002">
        <v>2</v>
      </c>
      <c r="K3002">
        <v>1</v>
      </c>
      <c r="L3002">
        <v>2</v>
      </c>
      <c r="M3002" s="49" t="s">
        <v>8420</v>
      </c>
      <c r="N3002" s="49"/>
      <c r="O3002" s="49" t="s">
        <v>14821</v>
      </c>
      <c r="P3002">
        <v>9</v>
      </c>
      <c r="Q3002" t="s">
        <v>14824</v>
      </c>
      <c r="S3002" s="49"/>
      <c r="T3002" s="49"/>
      <c r="U3002" s="49"/>
      <c r="W3002" s="49"/>
      <c r="Z3002" s="49"/>
      <c r="AA3002" s="49"/>
      <c r="AB3002" s="49"/>
    </row>
    <row r="3003" spans="1:28" x14ac:dyDescent="0.25">
      <c r="A3003" t="s">
        <v>14825</v>
      </c>
      <c r="B3003" t="s">
        <v>14685</v>
      </c>
      <c r="C3003" t="s">
        <v>334</v>
      </c>
      <c r="D3003">
        <v>1</v>
      </c>
      <c r="E3003">
        <v>0</v>
      </c>
      <c r="G3003">
        <v>34.799999999999997</v>
      </c>
      <c r="I3003" s="49"/>
      <c r="M3003" s="49"/>
      <c r="N3003" s="49"/>
      <c r="O3003" s="49" t="s">
        <v>14826</v>
      </c>
      <c r="P3003">
        <v>9</v>
      </c>
      <c r="Q3003" t="s">
        <v>14827</v>
      </c>
      <c r="S3003" s="49"/>
      <c r="T3003" s="49"/>
      <c r="U3003" s="49"/>
      <c r="W3003" s="49"/>
      <c r="Z3003" s="49"/>
      <c r="AA3003" s="49"/>
      <c r="AB3003" s="49"/>
    </row>
    <row r="3004" spans="1:28" x14ac:dyDescent="0.25">
      <c r="A3004" t="s">
        <v>14828</v>
      </c>
      <c r="B3004" t="s">
        <v>14685</v>
      </c>
      <c r="C3004" t="s">
        <v>334</v>
      </c>
      <c r="D3004">
        <v>2</v>
      </c>
      <c r="E3004">
        <v>0</v>
      </c>
      <c r="G3004">
        <v>34.799999999999997</v>
      </c>
      <c r="I3004" s="49"/>
      <c r="M3004" s="49"/>
      <c r="N3004" s="49"/>
      <c r="O3004" s="49" t="s">
        <v>14826</v>
      </c>
      <c r="P3004">
        <v>9</v>
      </c>
      <c r="Q3004" t="s">
        <v>14689</v>
      </c>
      <c r="S3004" s="49"/>
      <c r="T3004" s="49"/>
      <c r="U3004" s="49"/>
      <c r="W3004" s="49"/>
      <c r="Z3004" s="49"/>
      <c r="AA3004" s="49"/>
      <c r="AB3004" s="49"/>
    </row>
    <row r="3005" spans="1:28" x14ac:dyDescent="0.25">
      <c r="A3005" t="s">
        <v>14829</v>
      </c>
      <c r="B3005" t="s">
        <v>14690</v>
      </c>
      <c r="C3005" t="s">
        <v>363</v>
      </c>
      <c r="D3005">
        <v>1</v>
      </c>
      <c r="G3005">
        <v>300</v>
      </c>
      <c r="H3005">
        <v>0.6</v>
      </c>
      <c r="I3005" s="49" t="s">
        <v>3957</v>
      </c>
      <c r="M3005" s="49"/>
      <c r="N3005" s="49"/>
      <c r="O3005" s="49" t="s">
        <v>14830</v>
      </c>
      <c r="P3005">
        <v>9</v>
      </c>
      <c r="Q3005" t="s">
        <v>14693</v>
      </c>
      <c r="S3005" s="49"/>
      <c r="T3005" s="49"/>
      <c r="U3005" s="49"/>
      <c r="W3005" s="49"/>
      <c r="Z3005" s="49"/>
      <c r="AA3005" s="49"/>
      <c r="AB3005" s="49"/>
    </row>
    <row r="3006" spans="1:28" x14ac:dyDescent="0.25">
      <c r="A3006" t="s">
        <v>14831</v>
      </c>
      <c r="B3006" t="s">
        <v>14690</v>
      </c>
      <c r="C3006" t="s">
        <v>389</v>
      </c>
      <c r="D3006">
        <v>1</v>
      </c>
      <c r="E3006">
        <v>0</v>
      </c>
      <c r="F3006">
        <v>8</v>
      </c>
      <c r="I3006" s="49"/>
      <c r="M3006" s="49"/>
      <c r="N3006" s="49"/>
      <c r="O3006" s="49"/>
      <c r="P3006">
        <v>9</v>
      </c>
      <c r="Q3006" t="s">
        <v>14832</v>
      </c>
      <c r="S3006" s="49"/>
      <c r="T3006" s="49"/>
      <c r="U3006" s="49"/>
      <c r="W3006" s="49"/>
      <c r="Z3006" s="49"/>
      <c r="AA3006" s="49"/>
      <c r="AB3006" s="49"/>
    </row>
    <row r="3007" spans="1:28" x14ac:dyDescent="0.25">
      <c r="A3007" t="s">
        <v>14833</v>
      </c>
      <c r="B3007" t="s">
        <v>14690</v>
      </c>
      <c r="C3007" t="s">
        <v>394</v>
      </c>
      <c r="D3007">
        <v>1</v>
      </c>
      <c r="E3007">
        <v>0</v>
      </c>
      <c r="F3007">
        <v>15</v>
      </c>
      <c r="I3007" s="49"/>
      <c r="M3007" s="49"/>
      <c r="N3007" s="49" t="s">
        <v>14834</v>
      </c>
      <c r="O3007" s="49" t="s">
        <v>2818</v>
      </c>
      <c r="P3007">
        <v>9</v>
      </c>
      <c r="Q3007" t="s">
        <v>14835</v>
      </c>
      <c r="S3007" s="49"/>
      <c r="T3007" s="49"/>
      <c r="U3007" s="49"/>
      <c r="W3007" s="49"/>
      <c r="Z3007" s="49"/>
      <c r="AA3007" s="49"/>
      <c r="AB3007" s="49"/>
    </row>
    <row r="3008" spans="1:28" x14ac:dyDescent="0.25">
      <c r="A3008" t="s">
        <v>14836</v>
      </c>
      <c r="B3008" t="s">
        <v>14690</v>
      </c>
      <c r="C3008" t="s">
        <v>398</v>
      </c>
      <c r="D3008">
        <v>1</v>
      </c>
      <c r="E3008">
        <v>0</v>
      </c>
      <c r="F3008">
        <v>12</v>
      </c>
      <c r="I3008" s="49"/>
      <c r="M3008" s="49"/>
      <c r="N3008" s="49" t="s">
        <v>14834</v>
      </c>
      <c r="O3008" s="49" t="s">
        <v>2818</v>
      </c>
      <c r="P3008">
        <v>9</v>
      </c>
      <c r="Q3008" t="s">
        <v>14837</v>
      </c>
      <c r="S3008" s="49"/>
      <c r="T3008" s="49"/>
      <c r="U3008" s="49"/>
      <c r="W3008" s="49"/>
      <c r="Z3008" s="49"/>
      <c r="AA3008" s="49"/>
      <c r="AB3008" s="49"/>
    </row>
    <row r="3009" spans="1:28" x14ac:dyDescent="0.25">
      <c r="A3009" t="s">
        <v>14838</v>
      </c>
      <c r="B3009" t="s">
        <v>14690</v>
      </c>
      <c r="C3009" t="s">
        <v>403</v>
      </c>
      <c r="D3009">
        <v>1</v>
      </c>
      <c r="E3009">
        <v>0</v>
      </c>
      <c r="F3009">
        <v>8</v>
      </c>
      <c r="I3009" s="49"/>
      <c r="M3009" s="49"/>
      <c r="N3009" s="49" t="s">
        <v>14834</v>
      </c>
      <c r="O3009" s="49" t="s">
        <v>2818</v>
      </c>
      <c r="P3009">
        <v>9</v>
      </c>
      <c r="Q3009" t="s">
        <v>14839</v>
      </c>
      <c r="S3009" s="49"/>
      <c r="T3009" s="49"/>
      <c r="U3009" s="49"/>
      <c r="W3009" s="49"/>
      <c r="Z3009" s="49"/>
      <c r="AA3009" s="49"/>
      <c r="AB3009" s="49"/>
    </row>
    <row r="3010" spans="1:28" x14ac:dyDescent="0.25">
      <c r="A3010" t="s">
        <v>14840</v>
      </c>
      <c r="B3010" t="s">
        <v>14690</v>
      </c>
      <c r="C3010" t="s">
        <v>389</v>
      </c>
      <c r="D3010">
        <v>2</v>
      </c>
      <c r="E3010">
        <v>0</v>
      </c>
      <c r="F3010">
        <v>8</v>
      </c>
      <c r="I3010" s="49"/>
      <c r="M3010" s="49"/>
      <c r="N3010" s="49" t="s">
        <v>14834</v>
      </c>
      <c r="O3010" s="49"/>
      <c r="P3010">
        <v>9</v>
      </c>
      <c r="Q3010" t="s">
        <v>14841</v>
      </c>
      <c r="S3010" s="49"/>
      <c r="T3010" s="49"/>
      <c r="U3010" s="49"/>
      <c r="W3010" s="49"/>
      <c r="Z3010" s="49"/>
      <c r="AA3010" s="49"/>
      <c r="AB3010" s="49"/>
    </row>
    <row r="3011" spans="1:28" x14ac:dyDescent="0.25">
      <c r="A3011" t="s">
        <v>14842</v>
      </c>
      <c r="B3011" t="s">
        <v>14690</v>
      </c>
      <c r="C3011" t="s">
        <v>394</v>
      </c>
      <c r="D3011">
        <v>2</v>
      </c>
      <c r="E3011">
        <v>0</v>
      </c>
      <c r="F3011">
        <v>15</v>
      </c>
      <c r="I3011" s="49"/>
      <c r="M3011" s="49"/>
      <c r="N3011" s="49" t="s">
        <v>14843</v>
      </c>
      <c r="O3011" s="49" t="s">
        <v>2818</v>
      </c>
      <c r="P3011">
        <v>9</v>
      </c>
      <c r="Q3011" t="s">
        <v>14844</v>
      </c>
      <c r="S3011" s="49"/>
      <c r="T3011" s="49"/>
      <c r="U3011" s="49"/>
      <c r="W3011" s="49"/>
      <c r="Z3011" s="49"/>
      <c r="AA3011" s="49"/>
      <c r="AB3011" s="49"/>
    </row>
    <row r="3012" spans="1:28" x14ac:dyDescent="0.25">
      <c r="A3012" t="s">
        <v>14845</v>
      </c>
      <c r="B3012" t="s">
        <v>14690</v>
      </c>
      <c r="C3012" t="s">
        <v>398</v>
      </c>
      <c r="D3012">
        <v>2</v>
      </c>
      <c r="E3012">
        <v>0</v>
      </c>
      <c r="F3012">
        <v>12</v>
      </c>
      <c r="I3012" s="49"/>
      <c r="M3012" s="49"/>
      <c r="N3012" s="49" t="s">
        <v>14843</v>
      </c>
      <c r="O3012" s="49" t="s">
        <v>2818</v>
      </c>
      <c r="P3012">
        <v>9</v>
      </c>
      <c r="Q3012" t="s">
        <v>14846</v>
      </c>
      <c r="S3012" s="49"/>
      <c r="T3012" s="49"/>
      <c r="U3012" s="49"/>
      <c r="W3012" s="49"/>
      <c r="Z3012" s="49"/>
      <c r="AA3012" s="49"/>
      <c r="AB3012" s="49"/>
    </row>
    <row r="3013" spans="1:28" x14ac:dyDescent="0.25">
      <c r="A3013" t="s">
        <v>14847</v>
      </c>
      <c r="B3013" t="s">
        <v>14690</v>
      </c>
      <c r="C3013" t="s">
        <v>403</v>
      </c>
      <c r="D3013">
        <v>2</v>
      </c>
      <c r="E3013">
        <v>0</v>
      </c>
      <c r="F3013">
        <v>8</v>
      </c>
      <c r="I3013" s="49"/>
      <c r="M3013" s="49"/>
      <c r="N3013" s="49" t="s">
        <v>14843</v>
      </c>
      <c r="O3013" s="49" t="s">
        <v>2818</v>
      </c>
      <c r="P3013">
        <v>9</v>
      </c>
      <c r="Q3013" t="s">
        <v>14848</v>
      </c>
      <c r="S3013" s="49"/>
      <c r="T3013" s="49"/>
      <c r="U3013" s="49"/>
      <c r="W3013" s="49"/>
      <c r="Z3013" s="49"/>
      <c r="AA3013" s="49"/>
      <c r="AB3013" s="49"/>
    </row>
    <row r="3014" spans="1:28" x14ac:dyDescent="0.25">
      <c r="A3014" t="s">
        <v>14849</v>
      </c>
      <c r="B3014" t="s">
        <v>14690</v>
      </c>
      <c r="C3014" t="s">
        <v>389</v>
      </c>
      <c r="D3014">
        <v>3</v>
      </c>
      <c r="E3014">
        <v>0</v>
      </c>
      <c r="F3014">
        <v>8</v>
      </c>
      <c r="I3014" s="49"/>
      <c r="M3014" s="49"/>
      <c r="N3014" s="49" t="s">
        <v>14843</v>
      </c>
      <c r="O3014" s="49"/>
      <c r="P3014">
        <v>9</v>
      </c>
      <c r="Q3014" t="s">
        <v>14850</v>
      </c>
      <c r="S3014" s="49"/>
      <c r="T3014" s="49"/>
      <c r="U3014" s="49"/>
      <c r="W3014" s="49"/>
      <c r="Z3014" s="49"/>
      <c r="AA3014" s="49"/>
      <c r="AB3014" s="49"/>
    </row>
    <row r="3015" spans="1:28" x14ac:dyDescent="0.25">
      <c r="A3015" t="s">
        <v>14851</v>
      </c>
      <c r="B3015" t="s">
        <v>14690</v>
      </c>
      <c r="C3015" t="s">
        <v>147</v>
      </c>
      <c r="D3015">
        <v>1</v>
      </c>
      <c r="E3015">
        <v>130</v>
      </c>
      <c r="F3015">
        <v>8</v>
      </c>
      <c r="I3015" s="49"/>
      <c r="J3015">
        <v>2</v>
      </c>
      <c r="K3015">
        <v>1</v>
      </c>
      <c r="L3015">
        <v>3</v>
      </c>
      <c r="M3015" s="49" t="s">
        <v>1745</v>
      </c>
      <c r="N3015" s="49"/>
      <c r="O3015" s="49" t="s">
        <v>14852</v>
      </c>
      <c r="P3015">
        <v>9</v>
      </c>
      <c r="Q3015" t="s">
        <v>14853</v>
      </c>
      <c r="S3015" s="49"/>
      <c r="T3015" s="49"/>
      <c r="U3015" s="49"/>
      <c r="W3015" s="49"/>
      <c r="Z3015" s="49"/>
      <c r="AA3015" s="49"/>
      <c r="AB3015" s="49"/>
    </row>
    <row r="3016" spans="1:28" x14ac:dyDescent="0.25">
      <c r="A3016" t="s">
        <v>14854</v>
      </c>
      <c r="B3016" t="s">
        <v>14690</v>
      </c>
      <c r="C3016" t="s">
        <v>147</v>
      </c>
      <c r="D3016">
        <v>2</v>
      </c>
      <c r="E3016">
        <v>130</v>
      </c>
      <c r="F3016">
        <v>8</v>
      </c>
      <c r="I3016" s="49"/>
      <c r="J3016">
        <v>2</v>
      </c>
      <c r="K3016">
        <v>1</v>
      </c>
      <c r="L3016">
        <v>3</v>
      </c>
      <c r="M3016" s="49" t="s">
        <v>618</v>
      </c>
      <c r="N3016" s="49"/>
      <c r="O3016" s="49" t="s">
        <v>14855</v>
      </c>
      <c r="P3016">
        <v>9</v>
      </c>
      <c r="Q3016" t="s">
        <v>14856</v>
      </c>
      <c r="S3016" s="49"/>
      <c r="T3016" s="49"/>
      <c r="U3016" s="49"/>
      <c r="W3016" s="49"/>
      <c r="Z3016" s="49"/>
      <c r="AA3016" s="49"/>
      <c r="AB3016" s="49"/>
    </row>
    <row r="3017" spans="1:28" x14ac:dyDescent="0.25">
      <c r="A3017" t="s">
        <v>14857</v>
      </c>
      <c r="B3017" t="s">
        <v>14690</v>
      </c>
      <c r="C3017" t="s">
        <v>147</v>
      </c>
      <c r="D3017">
        <v>3</v>
      </c>
      <c r="E3017">
        <v>140</v>
      </c>
      <c r="F3017">
        <v>6</v>
      </c>
      <c r="I3017" s="49"/>
      <c r="J3017">
        <v>2</v>
      </c>
      <c r="K3017">
        <v>1</v>
      </c>
      <c r="L3017">
        <v>3</v>
      </c>
      <c r="M3017" s="49" t="s">
        <v>1745</v>
      </c>
      <c r="N3017" s="49"/>
      <c r="O3017" s="49" t="s">
        <v>14858</v>
      </c>
      <c r="P3017">
        <v>9</v>
      </c>
      <c r="Q3017" t="s">
        <v>14859</v>
      </c>
      <c r="S3017" s="49"/>
      <c r="T3017" s="49"/>
      <c r="U3017" s="49"/>
      <c r="W3017" s="49"/>
      <c r="Z3017" s="49"/>
      <c r="AA3017" s="49"/>
      <c r="AB3017" s="49"/>
    </row>
    <row r="3018" spans="1:28" x14ac:dyDescent="0.25">
      <c r="A3018" t="s">
        <v>14860</v>
      </c>
      <c r="B3018" t="s">
        <v>14690</v>
      </c>
      <c r="C3018" t="s">
        <v>147</v>
      </c>
      <c r="D3018">
        <v>4</v>
      </c>
      <c r="E3018">
        <v>150</v>
      </c>
      <c r="F3018">
        <v>5</v>
      </c>
      <c r="I3018" s="49"/>
      <c r="J3018">
        <v>2</v>
      </c>
      <c r="K3018">
        <v>1</v>
      </c>
      <c r="L3018">
        <v>3</v>
      </c>
      <c r="M3018" s="49" t="s">
        <v>610</v>
      </c>
      <c r="N3018" s="49"/>
      <c r="O3018" s="49" t="s">
        <v>2350</v>
      </c>
      <c r="P3018">
        <v>9</v>
      </c>
      <c r="Q3018" t="s">
        <v>14861</v>
      </c>
      <c r="S3018" s="49"/>
      <c r="T3018" s="49"/>
      <c r="U3018" s="49"/>
      <c r="W3018" s="49"/>
      <c r="Z3018" s="49"/>
      <c r="AA3018" s="49"/>
      <c r="AB3018" s="49"/>
    </row>
    <row r="3019" spans="1:28" x14ac:dyDescent="0.25">
      <c r="A3019" t="s">
        <v>14862</v>
      </c>
      <c r="B3019" t="s">
        <v>14690</v>
      </c>
      <c r="C3019" t="s">
        <v>147</v>
      </c>
      <c r="D3019">
        <v>5</v>
      </c>
      <c r="E3019">
        <v>150</v>
      </c>
      <c r="F3019">
        <v>4.5</v>
      </c>
      <c r="I3019" s="49"/>
      <c r="J3019">
        <v>2</v>
      </c>
      <c r="K3019">
        <v>1</v>
      </c>
      <c r="L3019">
        <v>3</v>
      </c>
      <c r="M3019" s="49" t="s">
        <v>610</v>
      </c>
      <c r="N3019" s="49"/>
      <c r="O3019" s="49" t="s">
        <v>2350</v>
      </c>
      <c r="P3019">
        <v>9</v>
      </c>
      <c r="Q3019" t="s">
        <v>14863</v>
      </c>
      <c r="S3019" s="49"/>
      <c r="T3019" s="49"/>
      <c r="U3019" s="49"/>
      <c r="W3019" s="49"/>
      <c r="Z3019" s="49"/>
      <c r="AA3019" s="49"/>
      <c r="AB3019" s="49"/>
    </row>
    <row r="3020" spans="1:28" x14ac:dyDescent="0.25">
      <c r="A3020" t="s">
        <v>14864</v>
      </c>
      <c r="B3020" t="s">
        <v>14690</v>
      </c>
      <c r="C3020" t="s">
        <v>14743</v>
      </c>
      <c r="D3020">
        <v>1</v>
      </c>
      <c r="E3020">
        <v>50</v>
      </c>
      <c r="F3020">
        <v>10</v>
      </c>
      <c r="I3020" s="49"/>
      <c r="M3020" s="49"/>
      <c r="N3020" s="49"/>
      <c r="O3020" s="49" t="s">
        <v>14865</v>
      </c>
      <c r="P3020">
        <v>9</v>
      </c>
      <c r="Q3020" t="s">
        <v>14866</v>
      </c>
      <c r="S3020" s="49"/>
      <c r="T3020" s="49"/>
      <c r="U3020" s="49"/>
      <c r="W3020" s="49"/>
      <c r="Z3020" s="49"/>
      <c r="AA3020" s="49"/>
      <c r="AB3020" s="49"/>
    </row>
    <row r="3021" spans="1:28" x14ac:dyDescent="0.25">
      <c r="A3021" t="s">
        <v>14867</v>
      </c>
      <c r="B3021" t="s">
        <v>14690</v>
      </c>
      <c r="C3021" t="s">
        <v>14743</v>
      </c>
      <c r="D3021">
        <v>2</v>
      </c>
      <c r="E3021">
        <v>90</v>
      </c>
      <c r="F3021">
        <v>8</v>
      </c>
      <c r="I3021" s="49"/>
      <c r="J3021">
        <v>2</v>
      </c>
      <c r="K3021">
        <v>1</v>
      </c>
      <c r="L3021">
        <v>3</v>
      </c>
      <c r="M3021" s="49" t="s">
        <v>618</v>
      </c>
      <c r="N3021" s="49"/>
      <c r="O3021" s="49" t="s">
        <v>14868</v>
      </c>
      <c r="P3021">
        <v>9</v>
      </c>
      <c r="Q3021" t="s">
        <v>14869</v>
      </c>
      <c r="S3021" s="49"/>
      <c r="T3021" s="49"/>
      <c r="U3021" s="49"/>
      <c r="W3021" s="49"/>
      <c r="Z3021" s="49"/>
      <c r="AA3021" s="49"/>
      <c r="AB3021" s="49"/>
    </row>
    <row r="3022" spans="1:28" x14ac:dyDescent="0.25">
      <c r="A3022" t="s">
        <v>14870</v>
      </c>
      <c r="B3022" t="s">
        <v>14690</v>
      </c>
      <c r="C3022" t="s">
        <v>14743</v>
      </c>
      <c r="D3022">
        <v>3</v>
      </c>
      <c r="E3022">
        <v>90</v>
      </c>
      <c r="F3022">
        <v>9</v>
      </c>
      <c r="I3022" s="49"/>
      <c r="J3022">
        <v>2</v>
      </c>
      <c r="K3022">
        <v>1</v>
      </c>
      <c r="L3022">
        <v>3</v>
      </c>
      <c r="M3022" s="49" t="s">
        <v>618</v>
      </c>
      <c r="N3022" s="49"/>
      <c r="O3022" s="49" t="s">
        <v>14868</v>
      </c>
      <c r="P3022">
        <v>9</v>
      </c>
      <c r="Q3022" t="s">
        <v>14871</v>
      </c>
      <c r="S3022" s="49"/>
      <c r="T3022" s="49"/>
      <c r="U3022" s="49"/>
      <c r="W3022" s="49"/>
      <c r="Z3022" s="49"/>
      <c r="AA3022" s="49"/>
      <c r="AB3022" s="49"/>
    </row>
    <row r="3023" spans="1:28" x14ac:dyDescent="0.25">
      <c r="A3023" t="s">
        <v>14872</v>
      </c>
      <c r="B3023" t="s">
        <v>14690</v>
      </c>
      <c r="C3023" t="s">
        <v>200</v>
      </c>
      <c r="D3023">
        <v>1</v>
      </c>
      <c r="E3023">
        <v>30</v>
      </c>
      <c r="F3023">
        <v>12</v>
      </c>
      <c r="I3023" s="49"/>
      <c r="J3023">
        <v>2</v>
      </c>
      <c r="K3023">
        <v>2</v>
      </c>
      <c r="L3023">
        <v>3</v>
      </c>
      <c r="M3023" s="49" t="s">
        <v>618</v>
      </c>
      <c r="N3023" s="49"/>
      <c r="O3023" s="49" t="s">
        <v>14873</v>
      </c>
      <c r="P3023">
        <v>9</v>
      </c>
      <c r="Q3023" t="s">
        <v>14874</v>
      </c>
      <c r="S3023" s="49"/>
      <c r="T3023" s="49"/>
      <c r="U3023" s="49"/>
      <c r="W3023" s="49"/>
      <c r="Z3023" s="49"/>
      <c r="AA3023" s="49"/>
      <c r="AB3023" s="49"/>
    </row>
    <row r="3024" spans="1:28" x14ac:dyDescent="0.25">
      <c r="A3024" t="s">
        <v>14875</v>
      </c>
      <c r="B3024" t="s">
        <v>14690</v>
      </c>
      <c r="C3024" t="s">
        <v>200</v>
      </c>
      <c r="D3024">
        <v>2</v>
      </c>
      <c r="E3024">
        <v>40</v>
      </c>
      <c r="F3024">
        <v>10</v>
      </c>
      <c r="I3024" s="49"/>
      <c r="J3024">
        <v>2</v>
      </c>
      <c r="K3024">
        <v>2</v>
      </c>
      <c r="L3024">
        <v>3</v>
      </c>
      <c r="M3024" s="49" t="s">
        <v>618</v>
      </c>
      <c r="N3024" s="49"/>
      <c r="O3024" s="49" t="s">
        <v>14876</v>
      </c>
      <c r="P3024">
        <v>9</v>
      </c>
      <c r="Q3024" t="s">
        <v>14877</v>
      </c>
      <c r="S3024" s="49"/>
      <c r="T3024" s="49"/>
      <c r="U3024" s="49"/>
      <c r="W3024" s="49"/>
      <c r="Z3024" s="49"/>
      <c r="AA3024" s="49"/>
      <c r="AB3024" s="49"/>
    </row>
    <row r="3025" spans="1:28" x14ac:dyDescent="0.25">
      <c r="A3025" t="s">
        <v>14878</v>
      </c>
      <c r="B3025" t="s">
        <v>14690</v>
      </c>
      <c r="C3025" t="s">
        <v>200</v>
      </c>
      <c r="D3025">
        <v>3</v>
      </c>
      <c r="E3025">
        <v>40</v>
      </c>
      <c r="F3025">
        <v>8</v>
      </c>
      <c r="I3025" s="49"/>
      <c r="J3025">
        <v>2</v>
      </c>
      <c r="K3025">
        <v>2</v>
      </c>
      <c r="L3025">
        <v>3</v>
      </c>
      <c r="M3025" s="49" t="s">
        <v>1745</v>
      </c>
      <c r="N3025" s="49"/>
      <c r="O3025" s="49" t="s">
        <v>14879</v>
      </c>
      <c r="P3025">
        <v>9</v>
      </c>
      <c r="Q3025" t="s">
        <v>14880</v>
      </c>
      <c r="S3025" s="49"/>
      <c r="T3025" s="49"/>
      <c r="U3025" s="49"/>
      <c r="W3025" s="49"/>
      <c r="Z3025" s="49"/>
      <c r="AA3025" s="49"/>
      <c r="AB3025" s="49"/>
    </row>
    <row r="3026" spans="1:28" x14ac:dyDescent="0.25">
      <c r="A3026" t="s">
        <v>14881</v>
      </c>
      <c r="B3026" t="s">
        <v>14690</v>
      </c>
      <c r="C3026" t="s">
        <v>200</v>
      </c>
      <c r="D3026">
        <v>4</v>
      </c>
      <c r="E3026">
        <v>40</v>
      </c>
      <c r="F3026">
        <v>7</v>
      </c>
      <c r="I3026" s="49"/>
      <c r="J3026">
        <v>2</v>
      </c>
      <c r="K3026">
        <v>2</v>
      </c>
      <c r="L3026">
        <v>3</v>
      </c>
      <c r="M3026" s="49" t="s">
        <v>610</v>
      </c>
      <c r="N3026" s="49"/>
      <c r="O3026" s="49" t="s">
        <v>14882</v>
      </c>
      <c r="P3026">
        <v>9</v>
      </c>
      <c r="Q3026" t="s">
        <v>14883</v>
      </c>
      <c r="S3026" s="49"/>
      <c r="T3026" s="49"/>
      <c r="U3026" s="49"/>
      <c r="W3026" s="49"/>
      <c r="Z3026" s="49"/>
      <c r="AA3026" s="49"/>
      <c r="AB3026" s="49"/>
    </row>
    <row r="3027" spans="1:28" x14ac:dyDescent="0.25">
      <c r="A3027" t="s">
        <v>14884</v>
      </c>
      <c r="B3027" t="s">
        <v>14690</v>
      </c>
      <c r="C3027" t="s">
        <v>313</v>
      </c>
      <c r="D3027">
        <v>1</v>
      </c>
      <c r="E3027">
        <v>50</v>
      </c>
      <c r="F3027">
        <v>10</v>
      </c>
      <c r="I3027" s="49"/>
      <c r="J3027">
        <v>2</v>
      </c>
      <c r="K3027">
        <v>1</v>
      </c>
      <c r="L3027">
        <v>3</v>
      </c>
      <c r="M3027" s="49" t="s">
        <v>1745</v>
      </c>
      <c r="N3027" s="49"/>
      <c r="O3027" s="49" t="s">
        <v>2181</v>
      </c>
      <c r="P3027">
        <v>9</v>
      </c>
      <c r="Q3027" t="s">
        <v>14885</v>
      </c>
      <c r="S3027" s="49"/>
      <c r="T3027" s="49"/>
      <c r="U3027" s="49"/>
      <c r="W3027" s="49"/>
      <c r="Z3027" s="49"/>
      <c r="AA3027" s="49"/>
      <c r="AB3027" s="49"/>
    </row>
    <row r="3028" spans="1:28" x14ac:dyDescent="0.25">
      <c r="A3028" t="s">
        <v>14886</v>
      </c>
      <c r="B3028" t="s">
        <v>14690</v>
      </c>
      <c r="C3028" t="s">
        <v>313</v>
      </c>
      <c r="D3028">
        <v>2</v>
      </c>
      <c r="E3028">
        <v>50</v>
      </c>
      <c r="F3028">
        <v>10</v>
      </c>
      <c r="I3028" s="49"/>
      <c r="J3028">
        <v>2</v>
      </c>
      <c r="K3028">
        <v>1</v>
      </c>
      <c r="L3028">
        <v>3</v>
      </c>
      <c r="M3028" s="49" t="s">
        <v>1745</v>
      </c>
      <c r="N3028" s="49"/>
      <c r="O3028" s="49" t="s">
        <v>2181</v>
      </c>
      <c r="P3028">
        <v>9</v>
      </c>
      <c r="Q3028" t="s">
        <v>14887</v>
      </c>
      <c r="S3028" s="49"/>
      <c r="T3028" s="49"/>
      <c r="U3028" s="49"/>
      <c r="W3028" s="49"/>
      <c r="Z3028" s="49"/>
      <c r="AA3028" s="49"/>
      <c r="AB3028" s="49"/>
    </row>
    <row r="3029" spans="1:28" x14ac:dyDescent="0.25">
      <c r="A3029" t="s">
        <v>14888</v>
      </c>
      <c r="B3029" t="s">
        <v>14690</v>
      </c>
      <c r="C3029" t="s">
        <v>313</v>
      </c>
      <c r="D3029">
        <v>3</v>
      </c>
      <c r="E3029">
        <v>50</v>
      </c>
      <c r="F3029">
        <v>9</v>
      </c>
      <c r="I3029" s="49"/>
      <c r="J3029">
        <v>2</v>
      </c>
      <c r="K3029">
        <v>1</v>
      </c>
      <c r="L3029">
        <v>3</v>
      </c>
      <c r="M3029" s="49" t="s">
        <v>610</v>
      </c>
      <c r="N3029" s="49"/>
      <c r="O3029" s="49" t="s">
        <v>2350</v>
      </c>
      <c r="P3029">
        <v>9</v>
      </c>
      <c r="Q3029" t="s">
        <v>14889</v>
      </c>
      <c r="S3029" s="49"/>
      <c r="T3029" s="49"/>
      <c r="U3029" s="49"/>
      <c r="W3029" s="49"/>
      <c r="Z3029" s="49"/>
      <c r="AA3029" s="49"/>
      <c r="AB3029" s="49"/>
    </row>
    <row r="3030" spans="1:28" x14ac:dyDescent="0.25">
      <c r="A3030" t="s">
        <v>14890</v>
      </c>
      <c r="B3030" t="s">
        <v>14690</v>
      </c>
      <c r="C3030" t="s">
        <v>217</v>
      </c>
      <c r="D3030">
        <v>1</v>
      </c>
      <c r="E3030">
        <v>25</v>
      </c>
      <c r="F3030">
        <v>10</v>
      </c>
      <c r="I3030" s="49"/>
      <c r="J3030">
        <v>2</v>
      </c>
      <c r="K3030">
        <v>1</v>
      </c>
      <c r="L3030">
        <v>3</v>
      </c>
      <c r="M3030" s="49" t="s">
        <v>1745</v>
      </c>
      <c r="N3030" s="49"/>
      <c r="O3030" s="49" t="s">
        <v>14891</v>
      </c>
      <c r="P3030">
        <v>9</v>
      </c>
      <c r="Q3030" t="s">
        <v>14892</v>
      </c>
      <c r="S3030" s="49"/>
      <c r="T3030" s="49"/>
      <c r="U3030" s="49"/>
      <c r="W3030" s="49"/>
      <c r="Z3030" s="49"/>
      <c r="AA3030" s="49"/>
      <c r="AB3030" s="49"/>
    </row>
    <row r="3031" spans="1:28" x14ac:dyDescent="0.25">
      <c r="A3031" t="s">
        <v>14893</v>
      </c>
      <c r="B3031" t="s">
        <v>14690</v>
      </c>
      <c r="C3031" t="s">
        <v>217</v>
      </c>
      <c r="D3031">
        <v>2</v>
      </c>
      <c r="E3031">
        <v>25</v>
      </c>
      <c r="F3031">
        <v>8</v>
      </c>
      <c r="I3031" s="49"/>
      <c r="J3031">
        <v>2</v>
      </c>
      <c r="K3031">
        <v>1</v>
      </c>
      <c r="L3031">
        <v>3</v>
      </c>
      <c r="M3031" s="49" t="s">
        <v>610</v>
      </c>
      <c r="N3031" s="49"/>
      <c r="O3031" s="49" t="s">
        <v>2350</v>
      </c>
      <c r="P3031">
        <v>9</v>
      </c>
      <c r="Q3031" t="s">
        <v>14894</v>
      </c>
      <c r="S3031" s="49"/>
      <c r="T3031" s="49"/>
      <c r="U3031" s="49"/>
      <c r="W3031" s="49"/>
      <c r="Z3031" s="49"/>
      <c r="AA3031" s="49"/>
      <c r="AB3031" s="49"/>
    </row>
    <row r="3032" spans="1:28" x14ac:dyDescent="0.25">
      <c r="A3032" t="s">
        <v>14895</v>
      </c>
      <c r="B3032" t="s">
        <v>14690</v>
      </c>
      <c r="C3032" t="s">
        <v>217</v>
      </c>
      <c r="D3032">
        <v>3</v>
      </c>
      <c r="E3032">
        <v>27.5</v>
      </c>
      <c r="F3032">
        <v>8</v>
      </c>
      <c r="I3032" s="49"/>
      <c r="J3032">
        <v>2</v>
      </c>
      <c r="K3032">
        <v>1</v>
      </c>
      <c r="L3032">
        <v>3</v>
      </c>
      <c r="M3032" s="49" t="s">
        <v>610</v>
      </c>
      <c r="N3032" s="49"/>
      <c r="O3032" s="49" t="s">
        <v>2350</v>
      </c>
      <c r="P3032">
        <v>9</v>
      </c>
      <c r="Q3032" t="s">
        <v>14896</v>
      </c>
      <c r="S3032" s="49"/>
      <c r="T3032" s="49"/>
      <c r="U3032" s="49"/>
      <c r="W3032" s="49"/>
      <c r="Z3032" s="49"/>
      <c r="AA3032" s="49"/>
      <c r="AB3032" s="49"/>
    </row>
    <row r="3033" spans="1:28" x14ac:dyDescent="0.25">
      <c r="A3033" t="s">
        <v>14897</v>
      </c>
      <c r="B3033" t="s">
        <v>14690</v>
      </c>
      <c r="C3033" t="s">
        <v>209</v>
      </c>
      <c r="D3033">
        <v>1</v>
      </c>
      <c r="E3033">
        <v>75</v>
      </c>
      <c r="F3033">
        <v>7</v>
      </c>
      <c r="I3033" s="49"/>
      <c r="J3033">
        <v>3</v>
      </c>
      <c r="K3033">
        <v>1</v>
      </c>
      <c r="L3033">
        <v>2</v>
      </c>
      <c r="M3033" s="49" t="s">
        <v>1745</v>
      </c>
      <c r="N3033" s="49"/>
      <c r="O3033" s="49" t="s">
        <v>2982</v>
      </c>
      <c r="P3033">
        <v>9</v>
      </c>
      <c r="Q3033" t="s">
        <v>14898</v>
      </c>
      <c r="S3033" s="49"/>
      <c r="T3033" s="49"/>
      <c r="U3033" s="49"/>
      <c r="W3033" s="49"/>
      <c r="Z3033" s="49"/>
      <c r="AA3033" s="49"/>
      <c r="AB3033" s="49"/>
    </row>
    <row r="3034" spans="1:28" x14ac:dyDescent="0.25">
      <c r="A3034" t="s">
        <v>14899</v>
      </c>
      <c r="B3034" t="s">
        <v>14690</v>
      </c>
      <c r="C3034" t="s">
        <v>209</v>
      </c>
      <c r="D3034">
        <v>2</v>
      </c>
      <c r="E3034">
        <v>75</v>
      </c>
      <c r="F3034">
        <v>7</v>
      </c>
      <c r="I3034" s="49"/>
      <c r="J3034">
        <v>3</v>
      </c>
      <c r="K3034">
        <v>1</v>
      </c>
      <c r="L3034">
        <v>2</v>
      </c>
      <c r="M3034" s="49" t="s">
        <v>1745</v>
      </c>
      <c r="N3034" s="49"/>
      <c r="O3034" s="49" t="s">
        <v>2982</v>
      </c>
      <c r="P3034">
        <v>9</v>
      </c>
      <c r="Q3034" t="s">
        <v>14900</v>
      </c>
      <c r="S3034" s="49"/>
      <c r="T3034" s="49"/>
      <c r="U3034" s="49"/>
      <c r="W3034" s="49"/>
      <c r="Z3034" s="49"/>
      <c r="AA3034" s="49"/>
      <c r="AB3034" s="49"/>
    </row>
    <row r="3035" spans="1:28" x14ac:dyDescent="0.25">
      <c r="A3035" t="s">
        <v>14901</v>
      </c>
      <c r="B3035" t="s">
        <v>14690</v>
      </c>
      <c r="C3035" t="s">
        <v>209</v>
      </c>
      <c r="D3035">
        <v>3</v>
      </c>
      <c r="E3035">
        <v>75</v>
      </c>
      <c r="F3035">
        <v>6</v>
      </c>
      <c r="I3035" s="49"/>
      <c r="J3035">
        <v>3</v>
      </c>
      <c r="K3035">
        <v>1</v>
      </c>
      <c r="L3035">
        <v>2</v>
      </c>
      <c r="M3035" s="49" t="s">
        <v>1745</v>
      </c>
      <c r="N3035" s="49"/>
      <c r="O3035" s="49" t="s">
        <v>2982</v>
      </c>
      <c r="P3035">
        <v>9</v>
      </c>
      <c r="Q3035" t="s">
        <v>14902</v>
      </c>
      <c r="S3035" s="49"/>
      <c r="T3035" s="49"/>
      <c r="U3035" s="49"/>
      <c r="W3035" s="49"/>
      <c r="Z3035" s="49"/>
      <c r="AA3035" s="49"/>
      <c r="AB3035" s="49"/>
    </row>
    <row r="3036" spans="1:28" x14ac:dyDescent="0.25">
      <c r="A3036" t="s">
        <v>14903</v>
      </c>
      <c r="B3036" t="s">
        <v>14690</v>
      </c>
      <c r="C3036" t="s">
        <v>14738</v>
      </c>
      <c r="D3036">
        <v>1</v>
      </c>
      <c r="E3036">
        <v>10</v>
      </c>
      <c r="F3036">
        <v>12</v>
      </c>
      <c r="I3036" s="49"/>
      <c r="J3036">
        <v>2</v>
      </c>
      <c r="K3036">
        <v>1</v>
      </c>
      <c r="L3036">
        <v>2</v>
      </c>
      <c r="M3036" s="49" t="s">
        <v>2289</v>
      </c>
      <c r="N3036" s="49"/>
      <c r="O3036" s="49" t="s">
        <v>2527</v>
      </c>
      <c r="P3036">
        <v>9</v>
      </c>
      <c r="Q3036" t="s">
        <v>14904</v>
      </c>
      <c r="S3036" s="49"/>
      <c r="T3036" s="49"/>
      <c r="U3036" s="49"/>
      <c r="W3036" s="49"/>
      <c r="Z3036" s="49"/>
      <c r="AA3036" s="49"/>
      <c r="AB3036" s="49"/>
    </row>
    <row r="3037" spans="1:28" x14ac:dyDescent="0.25">
      <c r="A3037" t="s">
        <v>14905</v>
      </c>
      <c r="B3037" t="s">
        <v>14690</v>
      </c>
      <c r="C3037" t="s">
        <v>14738</v>
      </c>
      <c r="D3037">
        <v>2</v>
      </c>
      <c r="E3037">
        <v>10</v>
      </c>
      <c r="F3037">
        <v>13</v>
      </c>
      <c r="I3037" s="49"/>
      <c r="J3037">
        <v>2</v>
      </c>
      <c r="K3037">
        <v>1</v>
      </c>
      <c r="L3037">
        <v>2</v>
      </c>
      <c r="M3037" s="49" t="s">
        <v>2289</v>
      </c>
      <c r="N3037" s="49"/>
      <c r="O3037" s="49" t="s">
        <v>2527</v>
      </c>
      <c r="P3037">
        <v>9</v>
      </c>
      <c r="Q3037" t="s">
        <v>14906</v>
      </c>
      <c r="S3037" s="49"/>
      <c r="T3037" s="49"/>
      <c r="U3037" s="49"/>
      <c r="W3037" s="49"/>
      <c r="Z3037" s="49"/>
      <c r="AA3037" s="49"/>
      <c r="AB3037" s="49"/>
    </row>
    <row r="3038" spans="1:28" x14ac:dyDescent="0.25">
      <c r="A3038" t="s">
        <v>14907</v>
      </c>
      <c r="B3038" t="s">
        <v>14690</v>
      </c>
      <c r="C3038" t="s">
        <v>14738</v>
      </c>
      <c r="D3038">
        <v>3</v>
      </c>
      <c r="E3038">
        <v>10</v>
      </c>
      <c r="F3038">
        <v>15</v>
      </c>
      <c r="I3038" s="49"/>
      <c r="J3038">
        <v>2</v>
      </c>
      <c r="K3038">
        <v>1</v>
      </c>
      <c r="L3038">
        <v>2</v>
      </c>
      <c r="M3038" s="49" t="s">
        <v>2289</v>
      </c>
      <c r="N3038" s="49"/>
      <c r="O3038" s="49" t="s">
        <v>2527</v>
      </c>
      <c r="P3038">
        <v>9</v>
      </c>
      <c r="Q3038" t="s">
        <v>14908</v>
      </c>
      <c r="S3038" s="49"/>
      <c r="T3038" s="49"/>
      <c r="U3038" s="49"/>
      <c r="W3038" s="49"/>
      <c r="Z3038" s="49"/>
      <c r="AA3038" s="49"/>
      <c r="AB3038" s="49"/>
    </row>
    <row r="3039" spans="1:28" x14ac:dyDescent="0.25">
      <c r="A3039" t="s">
        <v>14909</v>
      </c>
      <c r="B3039" t="s">
        <v>14690</v>
      </c>
      <c r="C3039" t="s">
        <v>334</v>
      </c>
      <c r="D3039">
        <v>1</v>
      </c>
      <c r="E3039">
        <v>0</v>
      </c>
      <c r="G3039">
        <v>45</v>
      </c>
      <c r="I3039" s="49"/>
      <c r="M3039" s="49"/>
      <c r="N3039" s="49"/>
      <c r="O3039" s="49" t="s">
        <v>14910</v>
      </c>
      <c r="P3039">
        <v>9</v>
      </c>
      <c r="Q3039" t="s">
        <v>14911</v>
      </c>
      <c r="S3039" s="49"/>
      <c r="T3039" s="49"/>
      <c r="U3039" s="49"/>
      <c r="W3039" s="49"/>
      <c r="Z3039" s="49"/>
      <c r="AA3039" s="49"/>
      <c r="AB3039" s="49"/>
    </row>
    <row r="3040" spans="1:28" x14ac:dyDescent="0.25">
      <c r="A3040" t="s">
        <v>14912</v>
      </c>
      <c r="B3040" t="s">
        <v>14690</v>
      </c>
      <c r="C3040" t="s">
        <v>334</v>
      </c>
      <c r="D3040">
        <v>2</v>
      </c>
      <c r="E3040">
        <v>0</v>
      </c>
      <c r="G3040">
        <v>45</v>
      </c>
      <c r="I3040" s="49"/>
      <c r="M3040" s="49"/>
      <c r="N3040" s="49"/>
      <c r="O3040" s="49"/>
      <c r="P3040">
        <v>9</v>
      </c>
      <c r="Q3040" t="s">
        <v>14694</v>
      </c>
      <c r="S3040" s="49"/>
      <c r="T3040" s="49"/>
      <c r="U3040" s="49"/>
      <c r="W3040" s="49"/>
      <c r="Z3040" s="49"/>
      <c r="AA3040" s="49"/>
      <c r="AB3040" s="49"/>
    </row>
    <row r="3041" spans="1:28" x14ac:dyDescent="0.25">
      <c r="A3041" t="s">
        <v>14913</v>
      </c>
      <c r="B3041" t="s">
        <v>14695</v>
      </c>
      <c r="C3041" t="s">
        <v>269</v>
      </c>
      <c r="D3041">
        <v>1</v>
      </c>
      <c r="E3041">
        <v>0</v>
      </c>
      <c r="F3041">
        <v>10</v>
      </c>
      <c r="I3041" s="49"/>
      <c r="M3041" s="49"/>
      <c r="N3041" s="49" t="s">
        <v>14914</v>
      </c>
      <c r="O3041" s="49"/>
      <c r="P3041">
        <v>9</v>
      </c>
      <c r="Q3041" t="s">
        <v>14698</v>
      </c>
      <c r="S3041" s="49"/>
      <c r="T3041" s="49"/>
      <c r="U3041" s="49"/>
      <c r="W3041" s="49"/>
      <c r="Z3041" s="49"/>
      <c r="AA3041" s="49"/>
      <c r="AB3041" s="49"/>
    </row>
    <row r="3042" spans="1:28" x14ac:dyDescent="0.25">
      <c r="A3042" t="s">
        <v>14915</v>
      </c>
      <c r="B3042" t="s">
        <v>14695</v>
      </c>
      <c r="C3042" t="s">
        <v>423</v>
      </c>
      <c r="D3042">
        <v>1</v>
      </c>
      <c r="E3042">
        <v>0</v>
      </c>
      <c r="F3042">
        <v>10</v>
      </c>
      <c r="I3042" s="49"/>
      <c r="M3042" s="49"/>
      <c r="N3042" s="49" t="s">
        <v>14914</v>
      </c>
      <c r="O3042" s="49"/>
      <c r="P3042">
        <v>9</v>
      </c>
      <c r="Q3042" t="s">
        <v>14916</v>
      </c>
      <c r="S3042" s="49"/>
      <c r="T3042" s="49"/>
      <c r="U3042" s="49"/>
      <c r="W3042" s="49"/>
      <c r="Z3042" s="49"/>
      <c r="AA3042" s="49"/>
      <c r="AB3042" s="49"/>
    </row>
    <row r="3043" spans="1:28" x14ac:dyDescent="0.25">
      <c r="A3043" t="s">
        <v>14917</v>
      </c>
      <c r="B3043" t="s">
        <v>14695</v>
      </c>
      <c r="C3043" t="s">
        <v>299</v>
      </c>
      <c r="D3043">
        <v>1</v>
      </c>
      <c r="E3043">
        <v>0</v>
      </c>
      <c r="F3043">
        <v>10</v>
      </c>
      <c r="I3043" s="49"/>
      <c r="M3043" s="49"/>
      <c r="N3043" s="49" t="s">
        <v>14914</v>
      </c>
      <c r="O3043" s="49"/>
      <c r="P3043">
        <v>9</v>
      </c>
      <c r="Q3043" t="s">
        <v>14918</v>
      </c>
      <c r="S3043" s="49"/>
      <c r="T3043" s="49"/>
      <c r="U3043" s="49"/>
      <c r="W3043" s="49"/>
      <c r="Z3043" s="49"/>
      <c r="AA3043" s="49"/>
      <c r="AB3043" s="49"/>
    </row>
    <row r="3044" spans="1:28" x14ac:dyDescent="0.25">
      <c r="A3044" t="s">
        <v>14919</v>
      </c>
      <c r="B3044" t="s">
        <v>14695</v>
      </c>
      <c r="C3044" t="s">
        <v>275</v>
      </c>
      <c r="D3044">
        <v>1</v>
      </c>
      <c r="E3044">
        <v>0</v>
      </c>
      <c r="G3044">
        <v>8</v>
      </c>
      <c r="I3044" s="49"/>
      <c r="M3044" s="49"/>
      <c r="N3044" s="49" t="s">
        <v>14914</v>
      </c>
      <c r="O3044" s="49"/>
      <c r="P3044">
        <v>9</v>
      </c>
      <c r="Q3044" t="s">
        <v>14920</v>
      </c>
      <c r="S3044" s="49"/>
      <c r="T3044" s="49"/>
      <c r="U3044" s="49"/>
      <c r="W3044" s="49"/>
      <c r="Z3044" s="49"/>
      <c r="AA3044" s="49"/>
      <c r="AB3044" s="49"/>
    </row>
    <row r="3045" spans="1:28" x14ac:dyDescent="0.25">
      <c r="A3045" t="s">
        <v>14921</v>
      </c>
      <c r="B3045" t="s">
        <v>14695</v>
      </c>
      <c r="C3045" t="s">
        <v>286</v>
      </c>
      <c r="D3045">
        <v>1</v>
      </c>
      <c r="E3045">
        <v>0</v>
      </c>
      <c r="F3045">
        <v>12</v>
      </c>
      <c r="I3045" s="49"/>
      <c r="M3045" s="49"/>
      <c r="N3045" s="49" t="s">
        <v>14914</v>
      </c>
      <c r="O3045" s="49"/>
      <c r="P3045">
        <v>9</v>
      </c>
      <c r="Q3045" t="s">
        <v>14922</v>
      </c>
      <c r="S3045" s="49"/>
      <c r="T3045" s="49"/>
      <c r="U3045" s="49"/>
      <c r="W3045" s="49"/>
      <c r="Z3045" s="49"/>
      <c r="AA3045" s="49"/>
      <c r="AB3045" s="49"/>
    </row>
    <row r="3046" spans="1:28" x14ac:dyDescent="0.25">
      <c r="A3046" t="s">
        <v>14923</v>
      </c>
      <c r="B3046" t="s">
        <v>14695</v>
      </c>
      <c r="C3046" t="s">
        <v>363</v>
      </c>
      <c r="D3046">
        <v>1</v>
      </c>
      <c r="G3046">
        <v>300</v>
      </c>
      <c r="H3046">
        <v>0.6</v>
      </c>
      <c r="I3046" s="49" t="s">
        <v>3957</v>
      </c>
      <c r="M3046" s="49"/>
      <c r="N3046" s="49"/>
      <c r="O3046" s="49" t="s">
        <v>8316</v>
      </c>
      <c r="P3046">
        <v>9</v>
      </c>
      <c r="Q3046" t="s">
        <v>14924</v>
      </c>
      <c r="S3046" s="49"/>
      <c r="T3046" s="49"/>
      <c r="U3046" s="49"/>
      <c r="W3046" s="49"/>
      <c r="Z3046" s="49"/>
      <c r="AA3046" s="49"/>
      <c r="AB3046" s="49"/>
    </row>
    <row r="3047" spans="1:28" x14ac:dyDescent="0.25">
      <c r="A3047" t="s">
        <v>14925</v>
      </c>
      <c r="B3047" t="s">
        <v>14695</v>
      </c>
      <c r="C3047" t="s">
        <v>269</v>
      </c>
      <c r="D3047">
        <v>2</v>
      </c>
      <c r="E3047">
        <v>0</v>
      </c>
      <c r="F3047">
        <v>10</v>
      </c>
      <c r="I3047" s="49"/>
      <c r="M3047" s="49"/>
      <c r="N3047" s="49" t="s">
        <v>14926</v>
      </c>
      <c r="O3047" s="49"/>
      <c r="P3047">
        <v>9</v>
      </c>
      <c r="Q3047" t="s">
        <v>14927</v>
      </c>
      <c r="S3047" s="49"/>
      <c r="T3047" s="49"/>
      <c r="U3047" s="49"/>
      <c r="W3047" s="49"/>
      <c r="Z3047" s="49"/>
      <c r="AA3047" s="49"/>
      <c r="AB3047" s="49"/>
    </row>
    <row r="3048" spans="1:28" x14ac:dyDescent="0.25">
      <c r="A3048" t="s">
        <v>14928</v>
      </c>
      <c r="B3048" t="s">
        <v>14695</v>
      </c>
      <c r="C3048" t="s">
        <v>423</v>
      </c>
      <c r="D3048">
        <v>2</v>
      </c>
      <c r="E3048">
        <v>0</v>
      </c>
      <c r="F3048">
        <v>10</v>
      </c>
      <c r="I3048" s="49"/>
      <c r="M3048" s="49"/>
      <c r="N3048" s="49" t="s">
        <v>14926</v>
      </c>
      <c r="O3048" s="49"/>
      <c r="P3048">
        <v>9</v>
      </c>
      <c r="Q3048" t="s">
        <v>14929</v>
      </c>
      <c r="S3048" s="49"/>
      <c r="T3048" s="49"/>
      <c r="U3048" s="49"/>
      <c r="W3048" s="49"/>
      <c r="Z3048" s="49"/>
      <c r="AA3048" s="49"/>
      <c r="AB3048" s="49"/>
    </row>
    <row r="3049" spans="1:28" x14ac:dyDescent="0.25">
      <c r="A3049" t="s">
        <v>14930</v>
      </c>
      <c r="B3049" t="s">
        <v>14695</v>
      </c>
      <c r="C3049" t="s">
        <v>299</v>
      </c>
      <c r="D3049">
        <v>2</v>
      </c>
      <c r="E3049">
        <v>0</v>
      </c>
      <c r="F3049">
        <v>10</v>
      </c>
      <c r="I3049" s="49"/>
      <c r="M3049" s="49"/>
      <c r="N3049" s="49" t="s">
        <v>14926</v>
      </c>
      <c r="O3049" s="49"/>
      <c r="P3049">
        <v>9</v>
      </c>
      <c r="Q3049" t="s">
        <v>14931</v>
      </c>
      <c r="S3049" s="49"/>
      <c r="T3049" s="49"/>
      <c r="U3049" s="49"/>
      <c r="W3049" s="49"/>
      <c r="Z3049" s="49"/>
      <c r="AA3049" s="49"/>
      <c r="AB3049" s="49"/>
    </row>
    <row r="3050" spans="1:28" x14ac:dyDescent="0.25">
      <c r="A3050" t="s">
        <v>14932</v>
      </c>
      <c r="B3050" t="s">
        <v>14695</v>
      </c>
      <c r="C3050" t="s">
        <v>275</v>
      </c>
      <c r="D3050">
        <v>2</v>
      </c>
      <c r="E3050">
        <v>0</v>
      </c>
      <c r="G3050">
        <v>8</v>
      </c>
      <c r="I3050" s="49"/>
      <c r="M3050" s="49"/>
      <c r="N3050" s="49" t="s">
        <v>14926</v>
      </c>
      <c r="O3050" s="49"/>
      <c r="P3050">
        <v>9</v>
      </c>
      <c r="Q3050" t="s">
        <v>14933</v>
      </c>
      <c r="S3050" s="49"/>
      <c r="T3050" s="49"/>
      <c r="U3050" s="49"/>
      <c r="W3050" s="49"/>
      <c r="Z3050" s="49"/>
      <c r="AA3050" s="49"/>
      <c r="AB3050" s="49"/>
    </row>
    <row r="3051" spans="1:28" x14ac:dyDescent="0.25">
      <c r="A3051" t="s">
        <v>14934</v>
      </c>
      <c r="B3051" t="s">
        <v>14695</v>
      </c>
      <c r="C3051" t="s">
        <v>1</v>
      </c>
      <c r="D3051">
        <v>1</v>
      </c>
      <c r="E3051">
        <v>170</v>
      </c>
      <c r="G3051">
        <v>60</v>
      </c>
      <c r="I3051" s="49"/>
      <c r="M3051" s="49"/>
      <c r="N3051" s="49"/>
      <c r="O3051" s="49" t="s">
        <v>6869</v>
      </c>
      <c r="P3051">
        <v>9</v>
      </c>
      <c r="Q3051" t="s">
        <v>14935</v>
      </c>
      <c r="S3051" s="49"/>
      <c r="T3051" s="49"/>
      <c r="U3051" s="49"/>
      <c r="W3051" s="49"/>
      <c r="Z3051" s="49"/>
      <c r="AA3051" s="49"/>
      <c r="AB3051" s="49"/>
    </row>
    <row r="3052" spans="1:28" x14ac:dyDescent="0.25">
      <c r="A3052" t="s">
        <v>14936</v>
      </c>
      <c r="B3052" t="s">
        <v>14695</v>
      </c>
      <c r="C3052" t="s">
        <v>1</v>
      </c>
      <c r="D3052">
        <v>2</v>
      </c>
      <c r="E3052">
        <v>170</v>
      </c>
      <c r="G3052">
        <v>46.800000000000004</v>
      </c>
      <c r="I3052" s="49"/>
      <c r="M3052" s="49"/>
      <c r="N3052" s="49"/>
      <c r="O3052" s="49" t="s">
        <v>5250</v>
      </c>
      <c r="P3052">
        <v>9</v>
      </c>
      <c r="Q3052" t="s">
        <v>14937</v>
      </c>
      <c r="S3052" s="49"/>
      <c r="T3052" s="49"/>
      <c r="U3052" s="49"/>
      <c r="W3052" s="49"/>
      <c r="Z3052" s="49"/>
      <c r="AA3052" s="49"/>
      <c r="AB3052" s="49"/>
    </row>
    <row r="3053" spans="1:28" x14ac:dyDescent="0.25">
      <c r="A3053" t="s">
        <v>14938</v>
      </c>
      <c r="B3053" t="s">
        <v>14695</v>
      </c>
      <c r="C3053" t="s">
        <v>1</v>
      </c>
      <c r="D3053">
        <v>3</v>
      </c>
      <c r="E3053">
        <v>170</v>
      </c>
      <c r="G3053">
        <v>43.8</v>
      </c>
      <c r="I3053" s="49"/>
      <c r="M3053" s="49"/>
      <c r="N3053" s="49"/>
      <c r="O3053" s="49" t="s">
        <v>14939</v>
      </c>
      <c r="P3053">
        <v>9</v>
      </c>
      <c r="Q3053" t="s">
        <v>14940</v>
      </c>
      <c r="S3053" s="49"/>
      <c r="T3053" s="49"/>
      <c r="U3053" s="49"/>
      <c r="W3053" s="49"/>
      <c r="Z3053" s="49"/>
      <c r="AA3053" s="49"/>
      <c r="AB3053" s="49"/>
    </row>
    <row r="3054" spans="1:28" x14ac:dyDescent="0.25">
      <c r="A3054" t="s">
        <v>14941</v>
      </c>
      <c r="B3054" t="s">
        <v>14695</v>
      </c>
      <c r="C3054" t="s">
        <v>1</v>
      </c>
      <c r="D3054">
        <v>4</v>
      </c>
      <c r="E3054">
        <v>170</v>
      </c>
      <c r="G3054">
        <v>43.8</v>
      </c>
      <c r="I3054" s="49"/>
      <c r="M3054" s="49"/>
      <c r="N3054" s="49"/>
      <c r="O3054" s="49" t="s">
        <v>14939</v>
      </c>
      <c r="P3054">
        <v>9</v>
      </c>
      <c r="Q3054" t="s">
        <v>14942</v>
      </c>
      <c r="S3054" s="49"/>
      <c r="T3054" s="49"/>
      <c r="U3054" s="49"/>
      <c r="W3054" s="49"/>
      <c r="Z3054" s="49"/>
      <c r="AA3054" s="49"/>
      <c r="AB3054" s="49"/>
    </row>
    <row r="3055" spans="1:28" x14ac:dyDescent="0.25">
      <c r="A3055" t="s">
        <v>14943</v>
      </c>
      <c r="B3055" t="s">
        <v>14695</v>
      </c>
      <c r="C3055" t="s">
        <v>265</v>
      </c>
      <c r="D3055">
        <v>1</v>
      </c>
      <c r="E3055">
        <v>80</v>
      </c>
      <c r="F3055">
        <v>10</v>
      </c>
      <c r="I3055" s="49"/>
      <c r="J3055">
        <v>2</v>
      </c>
      <c r="K3055">
        <v>1</v>
      </c>
      <c r="L3055">
        <v>3</v>
      </c>
      <c r="M3055" s="49" t="s">
        <v>1745</v>
      </c>
      <c r="N3055" s="49"/>
      <c r="O3055" s="49" t="s">
        <v>2181</v>
      </c>
      <c r="P3055">
        <v>9</v>
      </c>
      <c r="Q3055" t="s">
        <v>14944</v>
      </c>
      <c r="S3055" s="49"/>
      <c r="T3055" s="49"/>
      <c r="U3055" s="49"/>
      <c r="W3055" s="49"/>
      <c r="Z3055" s="49"/>
      <c r="AA3055" s="49"/>
      <c r="AB3055" s="49"/>
    </row>
    <row r="3056" spans="1:28" x14ac:dyDescent="0.25">
      <c r="A3056" t="s">
        <v>14945</v>
      </c>
      <c r="B3056" t="s">
        <v>14695</v>
      </c>
      <c r="C3056" t="s">
        <v>265</v>
      </c>
      <c r="D3056">
        <v>2</v>
      </c>
      <c r="E3056">
        <v>80</v>
      </c>
      <c r="F3056">
        <v>9</v>
      </c>
      <c r="I3056" s="49"/>
      <c r="J3056">
        <v>2</v>
      </c>
      <c r="K3056">
        <v>1</v>
      </c>
      <c r="L3056">
        <v>3</v>
      </c>
      <c r="M3056" s="49" t="s">
        <v>1745</v>
      </c>
      <c r="N3056" s="49"/>
      <c r="O3056" s="49" t="s">
        <v>14946</v>
      </c>
      <c r="P3056">
        <v>9</v>
      </c>
      <c r="Q3056" t="s">
        <v>14947</v>
      </c>
      <c r="S3056" s="49"/>
      <c r="T3056" s="49"/>
      <c r="U3056" s="49"/>
      <c r="W3056" s="49"/>
      <c r="Z3056" s="49"/>
      <c r="AA3056" s="49"/>
      <c r="AB3056" s="49"/>
    </row>
    <row r="3057" spans="1:28" x14ac:dyDescent="0.25">
      <c r="A3057" t="s">
        <v>14948</v>
      </c>
      <c r="B3057" t="s">
        <v>14695</v>
      </c>
      <c r="C3057" t="s">
        <v>265</v>
      </c>
      <c r="D3057">
        <v>3</v>
      </c>
      <c r="E3057">
        <v>85</v>
      </c>
      <c r="F3057">
        <v>8</v>
      </c>
      <c r="I3057" s="49"/>
      <c r="J3057">
        <v>2</v>
      </c>
      <c r="K3057">
        <v>1</v>
      </c>
      <c r="L3057">
        <v>3</v>
      </c>
      <c r="M3057" s="49" t="s">
        <v>618</v>
      </c>
      <c r="N3057" s="49"/>
      <c r="O3057" s="49" t="s">
        <v>3189</v>
      </c>
      <c r="P3057">
        <v>9</v>
      </c>
      <c r="Q3057" t="s">
        <v>14949</v>
      </c>
      <c r="S3057" s="49"/>
      <c r="T3057" s="49"/>
      <c r="U3057" s="49"/>
      <c r="W3057" s="49"/>
      <c r="Z3057" s="49"/>
      <c r="AA3057" s="49"/>
      <c r="AB3057" s="49"/>
    </row>
    <row r="3058" spans="1:28" x14ac:dyDescent="0.25">
      <c r="A3058" t="s">
        <v>14950</v>
      </c>
      <c r="B3058" t="s">
        <v>14695</v>
      </c>
      <c r="C3058" t="s">
        <v>265</v>
      </c>
      <c r="D3058">
        <v>4</v>
      </c>
      <c r="E3058">
        <v>85</v>
      </c>
      <c r="F3058">
        <v>7</v>
      </c>
      <c r="I3058" s="49"/>
      <c r="J3058">
        <v>2</v>
      </c>
      <c r="K3058">
        <v>1</v>
      </c>
      <c r="L3058">
        <v>3</v>
      </c>
      <c r="M3058" s="49" t="s">
        <v>610</v>
      </c>
      <c r="N3058" s="49"/>
      <c r="O3058" s="49" t="s">
        <v>2350</v>
      </c>
      <c r="P3058">
        <v>9</v>
      </c>
      <c r="Q3058" t="s">
        <v>14951</v>
      </c>
      <c r="S3058" s="49"/>
      <c r="T3058" s="49"/>
      <c r="U3058" s="49"/>
      <c r="W3058" s="49"/>
      <c r="Z3058" s="49"/>
      <c r="AA3058" s="49"/>
      <c r="AB3058" s="49"/>
    </row>
    <row r="3059" spans="1:28" x14ac:dyDescent="0.25">
      <c r="A3059" t="s">
        <v>14952</v>
      </c>
      <c r="B3059" t="s">
        <v>14695</v>
      </c>
      <c r="C3059" t="s">
        <v>249</v>
      </c>
      <c r="D3059">
        <v>1</v>
      </c>
      <c r="E3059">
        <v>170</v>
      </c>
      <c r="F3059">
        <v>10</v>
      </c>
      <c r="I3059" s="49"/>
      <c r="M3059" s="49" t="s">
        <v>1745</v>
      </c>
      <c r="N3059" s="49"/>
      <c r="O3059" s="49" t="s">
        <v>14953</v>
      </c>
      <c r="P3059">
        <v>9</v>
      </c>
      <c r="Q3059" t="s">
        <v>14954</v>
      </c>
      <c r="S3059" s="49"/>
      <c r="T3059" s="49"/>
      <c r="U3059" s="49"/>
      <c r="W3059" s="49"/>
      <c r="Z3059" s="49"/>
      <c r="AA3059" s="49"/>
      <c r="AB3059" s="49"/>
    </row>
    <row r="3060" spans="1:28" x14ac:dyDescent="0.25">
      <c r="A3060" t="s">
        <v>14955</v>
      </c>
      <c r="B3060" t="s">
        <v>14695</v>
      </c>
      <c r="C3060" t="s">
        <v>249</v>
      </c>
      <c r="D3060">
        <v>2</v>
      </c>
      <c r="E3060">
        <v>170</v>
      </c>
      <c r="F3060">
        <v>9</v>
      </c>
      <c r="I3060" s="49"/>
      <c r="M3060" s="49" t="s">
        <v>610</v>
      </c>
      <c r="N3060" s="49"/>
      <c r="O3060" s="49" t="s">
        <v>14956</v>
      </c>
      <c r="P3060">
        <v>9</v>
      </c>
      <c r="Q3060" t="s">
        <v>14957</v>
      </c>
      <c r="S3060" s="49"/>
      <c r="T3060" s="49"/>
      <c r="U3060" s="49"/>
      <c r="W3060" s="49"/>
      <c r="Z3060" s="49"/>
      <c r="AA3060" s="49"/>
      <c r="AB3060" s="49"/>
    </row>
    <row r="3061" spans="1:28" x14ac:dyDescent="0.25">
      <c r="A3061" t="s">
        <v>14958</v>
      </c>
      <c r="B3061" t="s">
        <v>14695</v>
      </c>
      <c r="C3061" t="s">
        <v>249</v>
      </c>
      <c r="D3061">
        <v>3</v>
      </c>
      <c r="E3061">
        <v>170</v>
      </c>
      <c r="F3061">
        <v>8</v>
      </c>
      <c r="I3061" s="49"/>
      <c r="M3061" s="49" t="s">
        <v>610</v>
      </c>
      <c r="N3061" s="49"/>
      <c r="O3061" s="49" t="s">
        <v>14959</v>
      </c>
      <c r="P3061">
        <v>9</v>
      </c>
      <c r="Q3061" t="s">
        <v>14960</v>
      </c>
      <c r="S3061" s="49"/>
      <c r="T3061" s="49"/>
      <c r="U3061" s="49"/>
      <c r="W3061" s="49"/>
      <c r="Z3061" s="49"/>
      <c r="AA3061" s="49"/>
      <c r="AB3061" s="49"/>
    </row>
    <row r="3062" spans="1:28" x14ac:dyDescent="0.25">
      <c r="A3062" t="s">
        <v>14961</v>
      </c>
      <c r="B3062" t="s">
        <v>14695</v>
      </c>
      <c r="C3062" t="s">
        <v>256</v>
      </c>
      <c r="D3062">
        <v>1</v>
      </c>
      <c r="E3062">
        <v>50</v>
      </c>
      <c r="F3062">
        <v>8</v>
      </c>
      <c r="I3062" s="49"/>
      <c r="J3062">
        <v>2</v>
      </c>
      <c r="K3062">
        <v>1</v>
      </c>
      <c r="L3062">
        <v>3</v>
      </c>
      <c r="M3062" s="49" t="s">
        <v>1745</v>
      </c>
      <c r="N3062" s="49"/>
      <c r="O3062" s="49" t="s">
        <v>14962</v>
      </c>
      <c r="P3062">
        <v>9</v>
      </c>
      <c r="Q3062" t="s">
        <v>14963</v>
      </c>
      <c r="S3062" s="49"/>
      <c r="T3062" s="49"/>
      <c r="U3062" s="49"/>
      <c r="W3062" s="49"/>
      <c r="Z3062" s="49"/>
      <c r="AA3062" s="49"/>
      <c r="AB3062" s="49"/>
    </row>
    <row r="3063" spans="1:28" x14ac:dyDescent="0.25">
      <c r="A3063" t="s">
        <v>14964</v>
      </c>
      <c r="B3063" t="s">
        <v>14695</v>
      </c>
      <c r="C3063" t="s">
        <v>256</v>
      </c>
      <c r="D3063">
        <v>2</v>
      </c>
      <c r="E3063">
        <v>50</v>
      </c>
      <c r="F3063">
        <v>8</v>
      </c>
      <c r="I3063" s="49"/>
      <c r="J3063">
        <v>2</v>
      </c>
      <c r="K3063">
        <v>1</v>
      </c>
      <c r="L3063">
        <v>3</v>
      </c>
      <c r="M3063" s="49" t="s">
        <v>1745</v>
      </c>
      <c r="N3063" s="49"/>
      <c r="O3063" s="49" t="s">
        <v>14965</v>
      </c>
      <c r="P3063">
        <v>9</v>
      </c>
      <c r="Q3063" t="s">
        <v>14966</v>
      </c>
      <c r="S3063" s="49"/>
      <c r="T3063" s="49"/>
      <c r="U3063" s="49"/>
      <c r="W3063" s="49"/>
      <c r="Z3063" s="49"/>
      <c r="AA3063" s="49"/>
      <c r="AB3063" s="49"/>
    </row>
    <row r="3064" spans="1:28" x14ac:dyDescent="0.25">
      <c r="A3064" t="s">
        <v>14967</v>
      </c>
      <c r="B3064" t="s">
        <v>14695</v>
      </c>
      <c r="C3064" t="s">
        <v>256</v>
      </c>
      <c r="D3064">
        <v>3</v>
      </c>
      <c r="E3064">
        <v>50</v>
      </c>
      <c r="F3064">
        <v>8</v>
      </c>
      <c r="I3064" s="49"/>
      <c r="J3064">
        <v>2</v>
      </c>
      <c r="K3064">
        <v>1</v>
      </c>
      <c r="L3064">
        <v>3</v>
      </c>
      <c r="M3064" s="49" t="s">
        <v>1745</v>
      </c>
      <c r="N3064" s="49"/>
      <c r="O3064" s="49" t="s">
        <v>14965</v>
      </c>
      <c r="P3064">
        <v>9</v>
      </c>
      <c r="Q3064" t="s">
        <v>14968</v>
      </c>
      <c r="S3064" s="49"/>
      <c r="T3064" s="49"/>
      <c r="U3064" s="49"/>
      <c r="W3064" s="49"/>
      <c r="Z3064" s="49"/>
      <c r="AA3064" s="49"/>
      <c r="AB3064" s="49"/>
    </row>
    <row r="3065" spans="1:28" x14ac:dyDescent="0.25">
      <c r="A3065" t="s">
        <v>14969</v>
      </c>
      <c r="B3065" t="s">
        <v>14695</v>
      </c>
      <c r="C3065" t="s">
        <v>14737</v>
      </c>
      <c r="D3065">
        <v>1</v>
      </c>
      <c r="E3065">
        <v>130</v>
      </c>
      <c r="F3065">
        <v>15</v>
      </c>
      <c r="I3065" s="49"/>
      <c r="J3065">
        <v>2</v>
      </c>
      <c r="K3065">
        <v>1</v>
      </c>
      <c r="L3065">
        <v>3</v>
      </c>
      <c r="M3065" s="49" t="s">
        <v>618</v>
      </c>
      <c r="N3065" s="49"/>
      <c r="O3065" s="49" t="s">
        <v>14970</v>
      </c>
      <c r="P3065">
        <v>9</v>
      </c>
      <c r="Q3065" t="s">
        <v>14971</v>
      </c>
      <c r="S3065" s="49"/>
      <c r="T3065" s="49"/>
      <c r="U3065" s="49"/>
      <c r="W3065" s="49"/>
      <c r="Z3065" s="49"/>
      <c r="AA3065" s="49"/>
      <c r="AB3065" s="49"/>
    </row>
    <row r="3066" spans="1:28" x14ac:dyDescent="0.25">
      <c r="A3066" t="s">
        <v>14972</v>
      </c>
      <c r="B3066" t="s">
        <v>14695</v>
      </c>
      <c r="C3066" t="s">
        <v>14737</v>
      </c>
      <c r="D3066">
        <v>2</v>
      </c>
      <c r="E3066">
        <v>130</v>
      </c>
      <c r="F3066">
        <v>15</v>
      </c>
      <c r="I3066" s="49"/>
      <c r="J3066">
        <v>2</v>
      </c>
      <c r="K3066">
        <v>1</v>
      </c>
      <c r="L3066">
        <v>3</v>
      </c>
      <c r="M3066" s="49" t="s">
        <v>1745</v>
      </c>
      <c r="N3066" s="49"/>
      <c r="O3066" s="49" t="s">
        <v>2181</v>
      </c>
      <c r="P3066">
        <v>9</v>
      </c>
      <c r="Q3066" t="s">
        <v>14973</v>
      </c>
      <c r="S3066" s="49"/>
      <c r="T3066" s="49"/>
      <c r="U3066" s="49"/>
      <c r="W3066" s="49"/>
      <c r="Z3066" s="49"/>
      <c r="AA3066" s="49"/>
      <c r="AB3066" s="49"/>
    </row>
    <row r="3067" spans="1:28" x14ac:dyDescent="0.25">
      <c r="A3067" t="s">
        <v>14974</v>
      </c>
      <c r="B3067" t="s">
        <v>14695</v>
      </c>
      <c r="C3067" t="s">
        <v>14737</v>
      </c>
      <c r="D3067">
        <v>3</v>
      </c>
      <c r="E3067">
        <v>130</v>
      </c>
      <c r="F3067">
        <v>12</v>
      </c>
      <c r="I3067" s="49"/>
      <c r="J3067">
        <v>2</v>
      </c>
      <c r="K3067">
        <v>1</v>
      </c>
      <c r="L3067">
        <v>3</v>
      </c>
      <c r="M3067" s="49" t="s">
        <v>610</v>
      </c>
      <c r="N3067" s="49"/>
      <c r="O3067" s="49" t="s">
        <v>2350</v>
      </c>
      <c r="P3067">
        <v>9</v>
      </c>
      <c r="Q3067" t="s">
        <v>14975</v>
      </c>
      <c r="S3067" s="49"/>
      <c r="T3067" s="49"/>
      <c r="U3067" s="49"/>
      <c r="W3067" s="49"/>
      <c r="Z3067" s="49"/>
      <c r="AA3067" s="49"/>
      <c r="AB3067" s="49"/>
    </row>
    <row r="3068" spans="1:28" x14ac:dyDescent="0.25">
      <c r="A3068" t="s">
        <v>14976</v>
      </c>
      <c r="B3068" t="s">
        <v>14695</v>
      </c>
      <c r="C3068" t="s">
        <v>14738</v>
      </c>
      <c r="D3068">
        <v>1</v>
      </c>
      <c r="E3068">
        <v>10</v>
      </c>
      <c r="F3068">
        <v>12</v>
      </c>
      <c r="I3068" s="49"/>
      <c r="J3068">
        <v>2</v>
      </c>
      <c r="K3068">
        <v>1</v>
      </c>
      <c r="L3068">
        <v>2</v>
      </c>
      <c r="M3068" s="49" t="s">
        <v>618</v>
      </c>
      <c r="N3068" s="49"/>
      <c r="O3068" s="49" t="s">
        <v>2154</v>
      </c>
      <c r="P3068">
        <v>9</v>
      </c>
      <c r="Q3068" t="s">
        <v>14977</v>
      </c>
      <c r="S3068" s="49"/>
      <c r="T3068" s="49"/>
      <c r="U3068" s="49"/>
      <c r="W3068" s="49"/>
      <c r="Z3068" s="49"/>
      <c r="AA3068" s="49"/>
      <c r="AB3068" s="49"/>
    </row>
    <row r="3069" spans="1:28" x14ac:dyDescent="0.25">
      <c r="A3069" t="s">
        <v>14978</v>
      </c>
      <c r="B3069" t="s">
        <v>14695</v>
      </c>
      <c r="C3069" t="s">
        <v>14738</v>
      </c>
      <c r="D3069">
        <v>2</v>
      </c>
      <c r="E3069">
        <v>10</v>
      </c>
      <c r="F3069">
        <v>12</v>
      </c>
      <c r="I3069" s="49"/>
      <c r="J3069">
        <v>2</v>
      </c>
      <c r="K3069">
        <v>1</v>
      </c>
      <c r="L3069">
        <v>2</v>
      </c>
      <c r="M3069" s="49" t="s">
        <v>618</v>
      </c>
      <c r="N3069" s="49"/>
      <c r="O3069" s="49" t="s">
        <v>2154</v>
      </c>
      <c r="P3069">
        <v>9</v>
      </c>
      <c r="Q3069" t="s">
        <v>14979</v>
      </c>
      <c r="S3069" s="49"/>
      <c r="T3069" s="49"/>
      <c r="U3069" s="49"/>
      <c r="W3069" s="49"/>
      <c r="Z3069" s="49"/>
      <c r="AA3069" s="49"/>
      <c r="AB3069" s="49"/>
    </row>
    <row r="3070" spans="1:28" x14ac:dyDescent="0.25">
      <c r="A3070" t="s">
        <v>14980</v>
      </c>
      <c r="B3070" t="s">
        <v>14695</v>
      </c>
      <c r="C3070" t="s">
        <v>334</v>
      </c>
      <c r="D3070">
        <v>1</v>
      </c>
      <c r="E3070">
        <v>0</v>
      </c>
      <c r="G3070">
        <v>60</v>
      </c>
      <c r="I3070" s="49"/>
      <c r="M3070" s="49"/>
      <c r="N3070" s="49"/>
      <c r="O3070" s="49"/>
      <c r="P3070">
        <v>9</v>
      </c>
      <c r="Q3070" t="s">
        <v>14981</v>
      </c>
      <c r="S3070" s="49"/>
      <c r="T3070" s="49"/>
      <c r="U3070" s="49"/>
      <c r="W3070" s="49"/>
      <c r="Z3070" s="49"/>
      <c r="AA3070" s="49"/>
      <c r="AB3070" s="49"/>
    </row>
    <row r="3071" spans="1:28" x14ac:dyDescent="0.25">
      <c r="A3071" t="s">
        <v>14982</v>
      </c>
      <c r="B3071" t="s">
        <v>14695</v>
      </c>
      <c r="C3071" t="s">
        <v>334</v>
      </c>
      <c r="D3071">
        <v>2</v>
      </c>
      <c r="E3071">
        <v>0</v>
      </c>
      <c r="G3071">
        <v>45</v>
      </c>
      <c r="I3071" s="49"/>
      <c r="M3071" s="49"/>
      <c r="N3071" s="49"/>
      <c r="O3071" s="49"/>
      <c r="P3071">
        <v>9</v>
      </c>
      <c r="Q3071" t="s">
        <v>14699</v>
      </c>
      <c r="S3071" s="49"/>
      <c r="T3071" s="49"/>
      <c r="U3071" s="49"/>
      <c r="W3071" s="49"/>
      <c r="Z3071" s="49"/>
      <c r="AA3071" s="49"/>
      <c r="AB3071" s="49"/>
    </row>
    <row r="3072" spans="1:28" x14ac:dyDescent="0.25">
      <c r="A3072" t="s">
        <v>14983</v>
      </c>
      <c r="B3072" t="s">
        <v>14700</v>
      </c>
      <c r="C3072" t="s">
        <v>363</v>
      </c>
      <c r="D3072">
        <v>1</v>
      </c>
      <c r="G3072">
        <v>900</v>
      </c>
      <c r="H3072">
        <v>1.4</v>
      </c>
      <c r="I3072" s="49" t="s">
        <v>3957</v>
      </c>
      <c r="M3072" s="49"/>
      <c r="N3072" s="49"/>
      <c r="O3072" s="49" t="s">
        <v>14984</v>
      </c>
      <c r="P3072">
        <v>9</v>
      </c>
      <c r="Q3072" t="s">
        <v>14703</v>
      </c>
      <c r="S3072" s="49"/>
      <c r="T3072" s="49"/>
      <c r="U3072" s="49"/>
      <c r="W3072" s="49"/>
      <c r="Z3072" s="49"/>
      <c r="AA3072" s="49"/>
      <c r="AB3072" s="49"/>
    </row>
    <row r="3073" spans="1:28" x14ac:dyDescent="0.25">
      <c r="A3073" t="s">
        <v>14985</v>
      </c>
      <c r="B3073" t="s">
        <v>14700</v>
      </c>
      <c r="C3073" t="s">
        <v>394</v>
      </c>
      <c r="D3073">
        <v>1</v>
      </c>
      <c r="E3073">
        <v>0</v>
      </c>
      <c r="F3073">
        <v>15</v>
      </c>
      <c r="I3073" s="49"/>
      <c r="M3073" s="49"/>
      <c r="N3073" s="49" t="s">
        <v>14986</v>
      </c>
      <c r="O3073" s="49" t="s">
        <v>2818</v>
      </c>
      <c r="P3073">
        <v>9</v>
      </c>
      <c r="Q3073" t="s">
        <v>14987</v>
      </c>
      <c r="S3073" s="49"/>
      <c r="T3073" s="49"/>
      <c r="U3073" s="49"/>
      <c r="W3073" s="49"/>
      <c r="Z3073" s="49"/>
      <c r="AA3073" s="49"/>
      <c r="AB3073" s="49"/>
    </row>
    <row r="3074" spans="1:28" x14ac:dyDescent="0.25">
      <c r="A3074" t="s">
        <v>14988</v>
      </c>
      <c r="B3074" t="s">
        <v>14700</v>
      </c>
      <c r="C3074" t="s">
        <v>403</v>
      </c>
      <c r="D3074">
        <v>1</v>
      </c>
      <c r="E3074">
        <v>0</v>
      </c>
      <c r="F3074">
        <v>8</v>
      </c>
      <c r="I3074" s="49"/>
      <c r="M3074" s="49"/>
      <c r="N3074" s="49" t="s">
        <v>14986</v>
      </c>
      <c r="O3074" s="49" t="s">
        <v>2818</v>
      </c>
      <c r="P3074">
        <v>9</v>
      </c>
      <c r="Q3074" t="s">
        <v>14989</v>
      </c>
      <c r="S3074" s="49"/>
      <c r="T3074" s="49"/>
      <c r="U3074" s="49"/>
      <c r="W3074" s="49"/>
      <c r="Z3074" s="49"/>
      <c r="AA3074" s="49"/>
      <c r="AB3074" s="49"/>
    </row>
    <row r="3075" spans="1:28" x14ac:dyDescent="0.25">
      <c r="A3075" t="s">
        <v>14990</v>
      </c>
      <c r="B3075" t="s">
        <v>14700</v>
      </c>
      <c r="C3075" t="s">
        <v>398</v>
      </c>
      <c r="D3075">
        <v>1</v>
      </c>
      <c r="E3075">
        <v>0</v>
      </c>
      <c r="F3075">
        <v>12</v>
      </c>
      <c r="I3075" s="49"/>
      <c r="M3075" s="49"/>
      <c r="N3075" s="49" t="s">
        <v>14986</v>
      </c>
      <c r="O3075" s="49" t="s">
        <v>2818</v>
      </c>
      <c r="P3075">
        <v>9</v>
      </c>
      <c r="Q3075" t="s">
        <v>14991</v>
      </c>
      <c r="S3075" s="49"/>
      <c r="T3075" s="49"/>
      <c r="U3075" s="49"/>
      <c r="W3075" s="49"/>
      <c r="Z3075" s="49"/>
      <c r="AA3075" s="49"/>
      <c r="AB3075" s="49"/>
    </row>
    <row r="3076" spans="1:28" x14ac:dyDescent="0.25">
      <c r="A3076" t="s">
        <v>14992</v>
      </c>
      <c r="B3076" t="s">
        <v>14700</v>
      </c>
      <c r="C3076" t="s">
        <v>394</v>
      </c>
      <c r="D3076">
        <v>2</v>
      </c>
      <c r="E3076">
        <v>0</v>
      </c>
      <c r="F3076">
        <v>15</v>
      </c>
      <c r="I3076" s="49"/>
      <c r="M3076" s="49"/>
      <c r="N3076" s="49" t="s">
        <v>14993</v>
      </c>
      <c r="O3076" s="49" t="s">
        <v>2818</v>
      </c>
      <c r="P3076">
        <v>9</v>
      </c>
      <c r="Q3076" t="s">
        <v>14994</v>
      </c>
      <c r="S3076" s="49"/>
      <c r="T3076" s="49"/>
      <c r="U3076" s="49"/>
      <c r="W3076" s="49"/>
      <c r="Z3076" s="49"/>
      <c r="AA3076" s="49"/>
      <c r="AB3076" s="49"/>
    </row>
    <row r="3077" spans="1:28" x14ac:dyDescent="0.25">
      <c r="A3077" t="s">
        <v>14995</v>
      </c>
      <c r="B3077" t="s">
        <v>14700</v>
      </c>
      <c r="C3077" t="s">
        <v>403</v>
      </c>
      <c r="D3077">
        <v>2</v>
      </c>
      <c r="E3077">
        <v>0</v>
      </c>
      <c r="F3077">
        <v>8</v>
      </c>
      <c r="I3077" s="49"/>
      <c r="M3077" s="49"/>
      <c r="N3077" s="49" t="s">
        <v>14993</v>
      </c>
      <c r="O3077" s="49" t="s">
        <v>2818</v>
      </c>
      <c r="P3077">
        <v>9</v>
      </c>
      <c r="Q3077" t="s">
        <v>14996</v>
      </c>
      <c r="S3077" s="49"/>
      <c r="T3077" s="49"/>
      <c r="U3077" s="49"/>
      <c r="W3077" s="49"/>
      <c r="Z3077" s="49"/>
      <c r="AA3077" s="49"/>
      <c r="AB3077" s="49"/>
    </row>
    <row r="3078" spans="1:28" x14ac:dyDescent="0.25">
      <c r="A3078" t="s">
        <v>14997</v>
      </c>
      <c r="B3078" t="s">
        <v>14700</v>
      </c>
      <c r="C3078" t="s">
        <v>398</v>
      </c>
      <c r="D3078">
        <v>2</v>
      </c>
      <c r="E3078">
        <v>0</v>
      </c>
      <c r="F3078">
        <v>12</v>
      </c>
      <c r="I3078" s="49"/>
      <c r="M3078" s="49"/>
      <c r="N3078" s="49" t="s">
        <v>14993</v>
      </c>
      <c r="O3078" s="49" t="s">
        <v>2818</v>
      </c>
      <c r="P3078">
        <v>9</v>
      </c>
      <c r="Q3078" t="s">
        <v>14998</v>
      </c>
      <c r="S3078" s="49"/>
      <c r="T3078" s="49"/>
      <c r="U3078" s="49"/>
      <c r="W3078" s="49"/>
      <c r="Z3078" s="49"/>
      <c r="AA3078" s="49"/>
      <c r="AB3078" s="49"/>
    </row>
    <row r="3079" spans="1:28" x14ac:dyDescent="0.25">
      <c r="A3079" t="s">
        <v>14999</v>
      </c>
      <c r="B3079" t="s">
        <v>14700</v>
      </c>
      <c r="C3079" t="s">
        <v>14739</v>
      </c>
      <c r="D3079">
        <v>1</v>
      </c>
      <c r="E3079">
        <v>60</v>
      </c>
      <c r="F3079">
        <v>12</v>
      </c>
      <c r="I3079" s="49"/>
      <c r="J3079">
        <v>2</v>
      </c>
      <c r="K3079">
        <v>1</v>
      </c>
      <c r="L3079">
        <v>3</v>
      </c>
      <c r="M3079" s="49" t="s">
        <v>2289</v>
      </c>
      <c r="N3079" s="49"/>
      <c r="O3079" s="49" t="s">
        <v>15000</v>
      </c>
      <c r="P3079">
        <v>9</v>
      </c>
      <c r="Q3079" t="s">
        <v>15001</v>
      </c>
      <c r="S3079" s="49"/>
      <c r="T3079" s="49"/>
      <c r="U3079" s="49"/>
      <c r="W3079" s="49"/>
      <c r="Z3079" s="49"/>
      <c r="AA3079" s="49"/>
      <c r="AB3079" s="49"/>
    </row>
    <row r="3080" spans="1:28" x14ac:dyDescent="0.25">
      <c r="A3080" t="s">
        <v>15002</v>
      </c>
      <c r="B3080" t="s">
        <v>14700</v>
      </c>
      <c r="C3080" t="s">
        <v>14739</v>
      </c>
      <c r="D3080">
        <v>2</v>
      </c>
      <c r="E3080">
        <v>100</v>
      </c>
      <c r="F3080">
        <v>10</v>
      </c>
      <c r="I3080" s="49"/>
      <c r="J3080">
        <v>2</v>
      </c>
      <c r="K3080">
        <v>1</v>
      </c>
      <c r="L3080">
        <v>3</v>
      </c>
      <c r="M3080" s="49" t="s">
        <v>618</v>
      </c>
      <c r="N3080" s="49"/>
      <c r="O3080" s="49" t="s">
        <v>15003</v>
      </c>
      <c r="P3080">
        <v>9</v>
      </c>
      <c r="Q3080" t="s">
        <v>15004</v>
      </c>
      <c r="S3080" s="49"/>
      <c r="T3080" s="49"/>
      <c r="U3080" s="49"/>
      <c r="W3080" s="49"/>
      <c r="Z3080" s="49"/>
      <c r="AA3080" s="49"/>
      <c r="AB3080" s="49"/>
    </row>
    <row r="3081" spans="1:28" x14ac:dyDescent="0.25">
      <c r="A3081" t="s">
        <v>15005</v>
      </c>
      <c r="B3081" t="s">
        <v>14700</v>
      </c>
      <c r="C3081" t="s">
        <v>14739</v>
      </c>
      <c r="D3081">
        <v>3</v>
      </c>
      <c r="E3081">
        <v>100</v>
      </c>
      <c r="F3081">
        <v>10</v>
      </c>
      <c r="I3081" s="49"/>
      <c r="J3081">
        <v>2</v>
      </c>
      <c r="K3081">
        <v>1</v>
      </c>
      <c r="L3081">
        <v>3</v>
      </c>
      <c r="M3081" s="49" t="s">
        <v>618</v>
      </c>
      <c r="N3081" s="49"/>
      <c r="O3081" s="49" t="s">
        <v>15003</v>
      </c>
      <c r="P3081">
        <v>9</v>
      </c>
      <c r="Q3081" t="s">
        <v>15006</v>
      </c>
      <c r="S3081" s="49"/>
      <c r="T3081" s="49"/>
      <c r="U3081" s="49"/>
      <c r="W3081" s="49"/>
      <c r="Z3081" s="49"/>
      <c r="AA3081" s="49"/>
      <c r="AB3081" s="49"/>
    </row>
    <row r="3082" spans="1:28" x14ac:dyDescent="0.25">
      <c r="A3082" t="s">
        <v>15007</v>
      </c>
      <c r="B3082" t="s">
        <v>14700</v>
      </c>
      <c r="C3082" t="s">
        <v>14739</v>
      </c>
      <c r="D3082">
        <v>4</v>
      </c>
      <c r="E3082">
        <v>110</v>
      </c>
      <c r="F3082">
        <v>10</v>
      </c>
      <c r="I3082" s="49"/>
      <c r="J3082">
        <v>2</v>
      </c>
      <c r="K3082">
        <v>1</v>
      </c>
      <c r="L3082">
        <v>3</v>
      </c>
      <c r="M3082" s="49" t="s">
        <v>618</v>
      </c>
      <c r="N3082" s="49"/>
      <c r="O3082" s="49" t="s">
        <v>15008</v>
      </c>
      <c r="P3082">
        <v>9</v>
      </c>
      <c r="Q3082" t="s">
        <v>15009</v>
      </c>
      <c r="S3082" s="49"/>
      <c r="T3082" s="49"/>
      <c r="U3082" s="49"/>
      <c r="W3082" s="49"/>
      <c r="Z3082" s="49"/>
      <c r="AA3082" s="49"/>
      <c r="AB3082" s="49"/>
    </row>
    <row r="3083" spans="1:28" x14ac:dyDescent="0.25">
      <c r="A3083" t="s">
        <v>15010</v>
      </c>
      <c r="B3083" t="s">
        <v>14700</v>
      </c>
      <c r="C3083" t="s">
        <v>41</v>
      </c>
      <c r="D3083">
        <v>1</v>
      </c>
      <c r="E3083">
        <v>120</v>
      </c>
      <c r="F3083">
        <v>12</v>
      </c>
      <c r="I3083" s="49"/>
      <c r="J3083">
        <v>2</v>
      </c>
      <c r="K3083">
        <v>1</v>
      </c>
      <c r="L3083">
        <v>3</v>
      </c>
      <c r="M3083" s="49" t="s">
        <v>618</v>
      </c>
      <c r="N3083" s="49"/>
      <c r="O3083" s="49" t="s">
        <v>15011</v>
      </c>
      <c r="P3083">
        <v>9</v>
      </c>
      <c r="Q3083" t="s">
        <v>15012</v>
      </c>
      <c r="S3083" s="49"/>
      <c r="T3083" s="49"/>
      <c r="U3083" s="49"/>
      <c r="W3083" s="49"/>
      <c r="Z3083" s="49"/>
      <c r="AA3083" s="49"/>
      <c r="AB3083" s="49"/>
    </row>
    <row r="3084" spans="1:28" x14ac:dyDescent="0.25">
      <c r="A3084" t="s">
        <v>15013</v>
      </c>
      <c r="B3084" t="s">
        <v>14700</v>
      </c>
      <c r="C3084" t="s">
        <v>41</v>
      </c>
      <c r="D3084">
        <v>2</v>
      </c>
      <c r="E3084">
        <v>120</v>
      </c>
      <c r="F3084">
        <v>12</v>
      </c>
      <c r="I3084" s="49"/>
      <c r="J3084">
        <v>2</v>
      </c>
      <c r="K3084">
        <v>1</v>
      </c>
      <c r="L3084">
        <v>3</v>
      </c>
      <c r="M3084" s="49" t="s">
        <v>1745</v>
      </c>
      <c r="N3084" s="49"/>
      <c r="O3084" s="49" t="s">
        <v>15014</v>
      </c>
      <c r="P3084">
        <v>9</v>
      </c>
      <c r="Q3084" t="s">
        <v>15015</v>
      </c>
      <c r="S3084" s="49"/>
      <c r="T3084" s="49"/>
      <c r="U3084" s="49"/>
      <c r="W3084" s="49"/>
      <c r="Z3084" s="49"/>
      <c r="AA3084" s="49"/>
      <c r="AB3084" s="49"/>
    </row>
    <row r="3085" spans="1:28" x14ac:dyDescent="0.25">
      <c r="A3085" t="s">
        <v>15016</v>
      </c>
      <c r="B3085" t="s">
        <v>14700</v>
      </c>
      <c r="C3085" t="s">
        <v>41</v>
      </c>
      <c r="D3085">
        <v>3</v>
      </c>
      <c r="E3085">
        <v>120</v>
      </c>
      <c r="F3085">
        <v>11</v>
      </c>
      <c r="I3085" s="49"/>
      <c r="J3085">
        <v>2</v>
      </c>
      <c r="K3085">
        <v>1</v>
      </c>
      <c r="L3085">
        <v>3</v>
      </c>
      <c r="M3085" s="49" t="s">
        <v>610</v>
      </c>
      <c r="N3085" s="49"/>
      <c r="O3085" s="49" t="s">
        <v>15017</v>
      </c>
      <c r="P3085">
        <v>9</v>
      </c>
      <c r="Q3085" t="s">
        <v>15018</v>
      </c>
      <c r="S3085" s="49"/>
      <c r="T3085" s="49"/>
      <c r="U3085" s="49"/>
      <c r="W3085" s="49"/>
      <c r="Z3085" s="49"/>
      <c r="AA3085" s="49"/>
      <c r="AB3085" s="49"/>
    </row>
    <row r="3086" spans="1:28" x14ac:dyDescent="0.25">
      <c r="A3086" t="s">
        <v>15019</v>
      </c>
      <c r="B3086" t="s">
        <v>14700</v>
      </c>
      <c r="C3086" t="s">
        <v>45</v>
      </c>
      <c r="D3086">
        <v>1</v>
      </c>
      <c r="E3086">
        <v>80</v>
      </c>
      <c r="F3086">
        <v>10</v>
      </c>
      <c r="I3086" s="49"/>
      <c r="J3086">
        <v>2</v>
      </c>
      <c r="K3086">
        <v>1</v>
      </c>
      <c r="L3086">
        <v>3</v>
      </c>
      <c r="M3086" s="49" t="s">
        <v>618</v>
      </c>
      <c r="N3086" s="49"/>
      <c r="O3086" s="49" t="s">
        <v>15020</v>
      </c>
      <c r="P3086">
        <v>9</v>
      </c>
      <c r="Q3086" t="s">
        <v>15021</v>
      </c>
      <c r="S3086" s="49"/>
      <c r="T3086" s="49"/>
      <c r="U3086" s="49"/>
      <c r="W3086" s="49"/>
      <c r="Z3086" s="49"/>
      <c r="AA3086" s="49"/>
      <c r="AB3086" s="49"/>
    </row>
    <row r="3087" spans="1:28" x14ac:dyDescent="0.25">
      <c r="A3087" t="s">
        <v>15022</v>
      </c>
      <c r="B3087" t="s">
        <v>14700</v>
      </c>
      <c r="C3087" t="s">
        <v>45</v>
      </c>
      <c r="D3087">
        <v>2</v>
      </c>
      <c r="E3087">
        <v>80</v>
      </c>
      <c r="F3087">
        <v>10</v>
      </c>
      <c r="I3087" s="49"/>
      <c r="J3087">
        <v>2</v>
      </c>
      <c r="K3087">
        <v>1</v>
      </c>
      <c r="L3087">
        <v>3</v>
      </c>
      <c r="M3087" s="49" t="s">
        <v>1745</v>
      </c>
      <c r="N3087" s="49"/>
      <c r="O3087" s="49" t="s">
        <v>15023</v>
      </c>
      <c r="P3087">
        <v>9</v>
      </c>
      <c r="Q3087" t="s">
        <v>15024</v>
      </c>
      <c r="S3087" s="49"/>
      <c r="T3087" s="49"/>
      <c r="U3087" s="49"/>
      <c r="W3087" s="49"/>
      <c r="Z3087" s="49"/>
      <c r="AA3087" s="49"/>
      <c r="AB3087" s="49"/>
    </row>
    <row r="3088" spans="1:28" x14ac:dyDescent="0.25">
      <c r="A3088" t="s">
        <v>15025</v>
      </c>
      <c r="B3088" t="s">
        <v>14700</v>
      </c>
      <c r="C3088" t="s">
        <v>45</v>
      </c>
      <c r="D3088">
        <v>3</v>
      </c>
      <c r="E3088">
        <v>80</v>
      </c>
      <c r="F3088">
        <v>9</v>
      </c>
      <c r="I3088" s="49"/>
      <c r="J3088">
        <v>2</v>
      </c>
      <c r="K3088">
        <v>1</v>
      </c>
      <c r="L3088">
        <v>3</v>
      </c>
      <c r="M3088" s="49" t="s">
        <v>610</v>
      </c>
      <c r="N3088" s="49"/>
      <c r="O3088" s="49" t="s">
        <v>15026</v>
      </c>
      <c r="P3088">
        <v>9</v>
      </c>
      <c r="Q3088" t="s">
        <v>15027</v>
      </c>
      <c r="S3088" s="49"/>
      <c r="T3088" s="49"/>
      <c r="U3088" s="49"/>
      <c r="W3088" s="49"/>
      <c r="Z3088" s="49"/>
      <c r="AA3088" s="49"/>
      <c r="AB3088" s="49"/>
    </row>
    <row r="3089" spans="1:28" x14ac:dyDescent="0.25">
      <c r="A3089" t="s">
        <v>15028</v>
      </c>
      <c r="B3089" t="s">
        <v>14700</v>
      </c>
      <c r="C3089" t="s">
        <v>309</v>
      </c>
      <c r="D3089">
        <v>1</v>
      </c>
      <c r="E3089">
        <v>10</v>
      </c>
      <c r="F3089">
        <v>12</v>
      </c>
      <c r="I3089" s="49"/>
      <c r="J3089">
        <v>2</v>
      </c>
      <c r="K3089">
        <v>1</v>
      </c>
      <c r="L3089">
        <v>3</v>
      </c>
      <c r="M3089" s="49" t="s">
        <v>2289</v>
      </c>
      <c r="N3089" s="49"/>
      <c r="O3089" s="49" t="s">
        <v>15029</v>
      </c>
      <c r="P3089">
        <v>9</v>
      </c>
      <c r="Q3089" t="s">
        <v>15030</v>
      </c>
      <c r="S3089" s="49"/>
      <c r="T3089" s="49"/>
      <c r="U3089" s="49"/>
      <c r="W3089" s="49"/>
      <c r="Z3089" s="49"/>
      <c r="AA3089" s="49"/>
      <c r="AB3089" s="49"/>
    </row>
    <row r="3090" spans="1:28" x14ac:dyDescent="0.25">
      <c r="A3090" t="s">
        <v>15031</v>
      </c>
      <c r="B3090" t="s">
        <v>14700</v>
      </c>
      <c r="C3090" t="s">
        <v>309</v>
      </c>
      <c r="D3090">
        <v>2</v>
      </c>
      <c r="E3090">
        <v>15</v>
      </c>
      <c r="F3090">
        <v>12</v>
      </c>
      <c r="I3090" s="49"/>
      <c r="J3090">
        <v>2</v>
      </c>
      <c r="K3090">
        <v>1</v>
      </c>
      <c r="L3090">
        <v>3</v>
      </c>
      <c r="M3090" s="49" t="s">
        <v>2289</v>
      </c>
      <c r="N3090" s="49"/>
      <c r="O3090" s="49" t="s">
        <v>15029</v>
      </c>
      <c r="P3090">
        <v>9</v>
      </c>
      <c r="Q3090" t="s">
        <v>15032</v>
      </c>
      <c r="S3090" s="49"/>
      <c r="T3090" s="49"/>
      <c r="U3090" s="49"/>
      <c r="W3090" s="49"/>
      <c r="Z3090" s="49"/>
      <c r="AA3090" s="49"/>
      <c r="AB3090" s="49"/>
    </row>
    <row r="3091" spans="1:28" x14ac:dyDescent="0.25">
      <c r="A3091" t="s">
        <v>15033</v>
      </c>
      <c r="B3091" t="s">
        <v>14700</v>
      </c>
      <c r="C3091" t="s">
        <v>309</v>
      </c>
      <c r="D3091">
        <v>3</v>
      </c>
      <c r="E3091">
        <v>15</v>
      </c>
      <c r="F3091">
        <v>8</v>
      </c>
      <c r="I3091" s="49"/>
      <c r="J3091">
        <v>2</v>
      </c>
      <c r="K3091">
        <v>1</v>
      </c>
      <c r="L3091">
        <v>3</v>
      </c>
      <c r="M3091" s="49" t="s">
        <v>2289</v>
      </c>
      <c r="N3091" s="49"/>
      <c r="O3091" s="49" t="s">
        <v>15034</v>
      </c>
      <c r="P3091">
        <v>9</v>
      </c>
      <c r="Q3091" t="s">
        <v>15035</v>
      </c>
      <c r="S3091" s="49"/>
      <c r="T3091" s="49"/>
      <c r="U3091" s="49"/>
      <c r="W3091" s="49"/>
      <c r="Z3091" s="49"/>
      <c r="AA3091" s="49"/>
      <c r="AB3091" s="49"/>
    </row>
    <row r="3092" spans="1:28" x14ac:dyDescent="0.25">
      <c r="A3092" t="s">
        <v>15036</v>
      </c>
      <c r="B3092" t="s">
        <v>14700</v>
      </c>
      <c r="C3092" t="s">
        <v>229</v>
      </c>
      <c r="D3092">
        <v>1</v>
      </c>
      <c r="E3092">
        <v>20</v>
      </c>
      <c r="F3092">
        <v>12</v>
      </c>
      <c r="I3092" s="49"/>
      <c r="J3092">
        <v>2</v>
      </c>
      <c r="K3092">
        <v>1</v>
      </c>
      <c r="L3092">
        <v>3</v>
      </c>
      <c r="M3092" s="49" t="s">
        <v>2289</v>
      </c>
      <c r="N3092" s="49"/>
      <c r="O3092" s="49" t="s">
        <v>15037</v>
      </c>
      <c r="P3092">
        <v>9</v>
      </c>
      <c r="Q3092" t="s">
        <v>15038</v>
      </c>
      <c r="S3092" s="49"/>
      <c r="T3092" s="49"/>
      <c r="U3092" s="49"/>
      <c r="W3092" s="49"/>
      <c r="Z3092" s="49"/>
      <c r="AA3092" s="49"/>
      <c r="AB3092" s="49"/>
    </row>
    <row r="3093" spans="1:28" x14ac:dyDescent="0.25">
      <c r="A3093" t="s">
        <v>15039</v>
      </c>
      <c r="B3093" t="s">
        <v>14700</v>
      </c>
      <c r="C3093" t="s">
        <v>229</v>
      </c>
      <c r="D3093">
        <v>2</v>
      </c>
      <c r="E3093">
        <v>25</v>
      </c>
      <c r="F3093">
        <v>11</v>
      </c>
      <c r="I3093" s="49"/>
      <c r="J3093">
        <v>2</v>
      </c>
      <c r="K3093">
        <v>1</v>
      </c>
      <c r="L3093">
        <v>3</v>
      </c>
      <c r="M3093" s="49" t="s">
        <v>618</v>
      </c>
      <c r="N3093" s="49"/>
      <c r="O3093" s="49" t="s">
        <v>15040</v>
      </c>
      <c r="P3093">
        <v>9</v>
      </c>
      <c r="Q3093" t="s">
        <v>15041</v>
      </c>
      <c r="S3093" s="49"/>
      <c r="T3093" s="49"/>
      <c r="U3093" s="49"/>
      <c r="W3093" s="49"/>
      <c r="Z3093" s="49"/>
      <c r="AA3093" s="49"/>
      <c r="AB3093" s="49"/>
    </row>
    <row r="3094" spans="1:28" x14ac:dyDescent="0.25">
      <c r="A3094" t="s">
        <v>15042</v>
      </c>
      <c r="B3094" t="s">
        <v>14700</v>
      </c>
      <c r="C3094" t="s">
        <v>229</v>
      </c>
      <c r="D3094">
        <v>3</v>
      </c>
      <c r="E3094">
        <v>25</v>
      </c>
      <c r="F3094">
        <v>9</v>
      </c>
      <c r="I3094" s="49"/>
      <c r="J3094">
        <v>2</v>
      </c>
      <c r="K3094">
        <v>1</v>
      </c>
      <c r="L3094">
        <v>3</v>
      </c>
      <c r="M3094" s="49" t="s">
        <v>618</v>
      </c>
      <c r="N3094" s="49"/>
      <c r="O3094" s="49" t="s">
        <v>15040</v>
      </c>
      <c r="P3094">
        <v>9</v>
      </c>
      <c r="Q3094" t="s">
        <v>15043</v>
      </c>
      <c r="S3094" s="49"/>
      <c r="T3094" s="49"/>
      <c r="U3094" s="49"/>
      <c r="W3094" s="49"/>
      <c r="Z3094" s="49"/>
      <c r="AA3094" s="49"/>
      <c r="AB3094" s="49"/>
    </row>
    <row r="3095" spans="1:28" x14ac:dyDescent="0.25">
      <c r="A3095" t="s">
        <v>15044</v>
      </c>
      <c r="B3095" t="s">
        <v>14700</v>
      </c>
      <c r="C3095" t="s">
        <v>102</v>
      </c>
      <c r="D3095">
        <v>1</v>
      </c>
      <c r="E3095">
        <v>20</v>
      </c>
      <c r="F3095">
        <v>12</v>
      </c>
      <c r="I3095" s="49"/>
      <c r="J3095">
        <v>2</v>
      </c>
      <c r="K3095">
        <v>1</v>
      </c>
      <c r="L3095">
        <v>3</v>
      </c>
      <c r="M3095" s="49" t="s">
        <v>618</v>
      </c>
      <c r="N3095" s="49"/>
      <c r="O3095" s="49" t="s">
        <v>3189</v>
      </c>
      <c r="P3095">
        <v>9</v>
      </c>
      <c r="Q3095" t="s">
        <v>15045</v>
      </c>
      <c r="S3095" s="49"/>
      <c r="T3095" s="49"/>
      <c r="U3095" s="49"/>
      <c r="W3095" s="49"/>
      <c r="Z3095" s="49"/>
      <c r="AA3095" s="49"/>
      <c r="AB3095" s="49"/>
    </row>
    <row r="3096" spans="1:28" x14ac:dyDescent="0.25">
      <c r="A3096" t="s">
        <v>15046</v>
      </c>
      <c r="B3096" t="s">
        <v>14700</v>
      </c>
      <c r="C3096" t="s">
        <v>102</v>
      </c>
      <c r="D3096">
        <v>2</v>
      </c>
      <c r="E3096">
        <v>22.5</v>
      </c>
      <c r="F3096">
        <v>10</v>
      </c>
      <c r="I3096" s="49"/>
      <c r="J3096">
        <v>2</v>
      </c>
      <c r="K3096">
        <v>1</v>
      </c>
      <c r="L3096">
        <v>3</v>
      </c>
      <c r="M3096" s="49" t="s">
        <v>618</v>
      </c>
      <c r="N3096" s="49"/>
      <c r="O3096" s="49" t="s">
        <v>3189</v>
      </c>
      <c r="P3096">
        <v>9</v>
      </c>
      <c r="Q3096" t="s">
        <v>15047</v>
      </c>
      <c r="S3096" s="49"/>
      <c r="T3096" s="49"/>
      <c r="U3096" s="49"/>
      <c r="W3096" s="49"/>
      <c r="Z3096" s="49"/>
      <c r="AA3096" s="49"/>
      <c r="AB3096" s="49"/>
    </row>
    <row r="3097" spans="1:28" x14ac:dyDescent="0.25">
      <c r="A3097" t="s">
        <v>15048</v>
      </c>
      <c r="B3097" t="s">
        <v>14700</v>
      </c>
      <c r="C3097" t="s">
        <v>102</v>
      </c>
      <c r="D3097">
        <v>3</v>
      </c>
      <c r="E3097">
        <v>25</v>
      </c>
      <c r="F3097">
        <v>8</v>
      </c>
      <c r="I3097" s="49"/>
      <c r="J3097">
        <v>2</v>
      </c>
      <c r="K3097">
        <v>1</v>
      </c>
      <c r="L3097">
        <v>3</v>
      </c>
      <c r="M3097" s="49" t="s">
        <v>618</v>
      </c>
      <c r="N3097" s="49"/>
      <c r="O3097" s="49" t="s">
        <v>3189</v>
      </c>
      <c r="P3097">
        <v>9</v>
      </c>
      <c r="Q3097" t="s">
        <v>15049</v>
      </c>
      <c r="S3097" s="49"/>
      <c r="T3097" s="49"/>
      <c r="U3097" s="49"/>
      <c r="W3097" s="49"/>
      <c r="Z3097" s="49"/>
      <c r="AA3097" s="49"/>
      <c r="AB3097" s="49"/>
    </row>
    <row r="3098" spans="1:28" x14ac:dyDescent="0.25">
      <c r="A3098" t="s">
        <v>15050</v>
      </c>
      <c r="B3098" t="s">
        <v>14700</v>
      </c>
      <c r="C3098" t="s">
        <v>1534</v>
      </c>
      <c r="D3098">
        <v>1</v>
      </c>
      <c r="E3098">
        <v>130</v>
      </c>
      <c r="G3098">
        <v>60</v>
      </c>
      <c r="I3098" s="49"/>
      <c r="M3098" s="49"/>
      <c r="N3098" s="49"/>
      <c r="O3098" s="49"/>
      <c r="P3098">
        <v>9</v>
      </c>
      <c r="Q3098" t="s">
        <v>15051</v>
      </c>
      <c r="S3098" s="49"/>
      <c r="T3098" s="49"/>
      <c r="U3098" s="49"/>
      <c r="W3098" s="49"/>
      <c r="Z3098" s="49"/>
      <c r="AA3098" s="49"/>
      <c r="AB3098" s="49"/>
    </row>
    <row r="3099" spans="1:28" x14ac:dyDescent="0.25">
      <c r="A3099" t="s">
        <v>15052</v>
      </c>
      <c r="B3099" t="s">
        <v>14700</v>
      </c>
      <c r="C3099" t="s">
        <v>1534</v>
      </c>
      <c r="D3099">
        <v>2</v>
      </c>
      <c r="E3099">
        <v>150</v>
      </c>
      <c r="G3099">
        <v>49.8</v>
      </c>
      <c r="I3099" s="49"/>
      <c r="M3099" s="49"/>
      <c r="N3099" s="49"/>
      <c r="O3099" s="49" t="s">
        <v>6856</v>
      </c>
      <c r="P3099">
        <v>9</v>
      </c>
      <c r="Q3099" t="s">
        <v>15053</v>
      </c>
      <c r="S3099" s="49"/>
      <c r="T3099" s="49"/>
      <c r="U3099" s="49"/>
      <c r="W3099" s="49"/>
      <c r="Z3099" s="49"/>
      <c r="AA3099" s="49"/>
      <c r="AB3099" s="49"/>
    </row>
    <row r="3100" spans="1:28" x14ac:dyDescent="0.25">
      <c r="A3100" t="s">
        <v>15054</v>
      </c>
      <c r="B3100" t="s">
        <v>14700</v>
      </c>
      <c r="C3100" t="s">
        <v>363</v>
      </c>
      <c r="D3100">
        <v>2</v>
      </c>
      <c r="G3100">
        <v>780</v>
      </c>
      <c r="H3100">
        <v>1.4</v>
      </c>
      <c r="I3100" s="49" t="s">
        <v>3957</v>
      </c>
      <c r="M3100" s="49"/>
      <c r="N3100" s="49"/>
      <c r="O3100" s="49" t="s">
        <v>15055</v>
      </c>
      <c r="P3100">
        <v>9</v>
      </c>
      <c r="Q3100" t="s">
        <v>14704</v>
      </c>
      <c r="S3100" s="49"/>
      <c r="T3100" s="49"/>
      <c r="U3100" s="49"/>
      <c r="W3100" s="49"/>
      <c r="Z3100" s="49"/>
      <c r="AA3100" s="49"/>
      <c r="AB3100" s="49"/>
    </row>
    <row r="3101" spans="1:28" x14ac:dyDescent="0.25">
      <c r="A3101" t="s">
        <v>15056</v>
      </c>
      <c r="B3101" t="s">
        <v>14705</v>
      </c>
      <c r="C3101" t="s">
        <v>363</v>
      </c>
      <c r="D3101">
        <v>1</v>
      </c>
      <c r="G3101">
        <v>301</v>
      </c>
      <c r="H3101">
        <v>0.6</v>
      </c>
      <c r="I3101" s="49" t="s">
        <v>3957</v>
      </c>
      <c r="M3101" s="49"/>
      <c r="N3101" s="49"/>
      <c r="O3101" s="49" t="s">
        <v>15057</v>
      </c>
      <c r="P3101">
        <v>9</v>
      </c>
      <c r="Q3101" t="s">
        <v>14707</v>
      </c>
      <c r="S3101" s="49"/>
      <c r="T3101" s="49"/>
      <c r="U3101" s="49"/>
      <c r="W3101" s="49"/>
      <c r="Z3101" s="49"/>
      <c r="AA3101" s="49"/>
      <c r="AB3101" s="49"/>
    </row>
    <row r="3102" spans="1:28" x14ac:dyDescent="0.25">
      <c r="A3102" t="s">
        <v>15058</v>
      </c>
      <c r="B3102" t="s">
        <v>14705</v>
      </c>
      <c r="C3102" t="s">
        <v>394</v>
      </c>
      <c r="D3102">
        <v>1</v>
      </c>
      <c r="E3102">
        <v>0</v>
      </c>
      <c r="F3102">
        <v>15</v>
      </c>
      <c r="I3102" s="49"/>
      <c r="M3102" s="49"/>
      <c r="N3102" s="49" t="s">
        <v>15059</v>
      </c>
      <c r="O3102" s="49" t="s">
        <v>4484</v>
      </c>
      <c r="P3102">
        <v>9</v>
      </c>
      <c r="Q3102" t="s">
        <v>15060</v>
      </c>
      <c r="S3102" s="49"/>
      <c r="T3102" s="49"/>
      <c r="U3102" s="49"/>
      <c r="W3102" s="49"/>
      <c r="Z3102" s="49"/>
      <c r="AA3102" s="49"/>
      <c r="AB3102" s="49"/>
    </row>
    <row r="3103" spans="1:28" x14ac:dyDescent="0.25">
      <c r="A3103" t="s">
        <v>15061</v>
      </c>
      <c r="B3103" t="s">
        <v>14705</v>
      </c>
      <c r="C3103" t="s">
        <v>398</v>
      </c>
      <c r="D3103">
        <v>1</v>
      </c>
      <c r="E3103">
        <v>0</v>
      </c>
      <c r="F3103">
        <v>12</v>
      </c>
      <c r="I3103" s="49"/>
      <c r="M3103" s="49"/>
      <c r="N3103" s="49" t="s">
        <v>15059</v>
      </c>
      <c r="O3103" s="49"/>
      <c r="P3103">
        <v>9</v>
      </c>
      <c r="Q3103" t="s">
        <v>15062</v>
      </c>
      <c r="S3103" s="49"/>
      <c r="T3103" s="49"/>
      <c r="U3103" s="49"/>
      <c r="W3103" s="49"/>
      <c r="Z3103" s="49"/>
      <c r="AA3103" s="49"/>
      <c r="AB3103" s="49"/>
    </row>
    <row r="3104" spans="1:28" x14ac:dyDescent="0.25">
      <c r="A3104" t="s">
        <v>15063</v>
      </c>
      <c r="B3104" t="s">
        <v>14705</v>
      </c>
      <c r="C3104" t="s">
        <v>403</v>
      </c>
      <c r="D3104">
        <v>1</v>
      </c>
      <c r="E3104">
        <v>0</v>
      </c>
      <c r="F3104">
        <v>8</v>
      </c>
      <c r="I3104" s="49"/>
      <c r="M3104" s="49"/>
      <c r="N3104" s="49" t="s">
        <v>15059</v>
      </c>
      <c r="O3104" s="49"/>
      <c r="P3104">
        <v>9</v>
      </c>
      <c r="Q3104" t="s">
        <v>15064</v>
      </c>
      <c r="S3104" s="49"/>
      <c r="T3104" s="49"/>
      <c r="U3104" s="49"/>
      <c r="W3104" s="49"/>
      <c r="Z3104" s="49"/>
      <c r="AA3104" s="49"/>
      <c r="AB3104" s="49"/>
    </row>
    <row r="3105" spans="1:28" x14ac:dyDescent="0.25">
      <c r="A3105" t="s">
        <v>15065</v>
      </c>
      <c r="B3105" t="s">
        <v>14705</v>
      </c>
      <c r="C3105" t="s">
        <v>407</v>
      </c>
      <c r="D3105">
        <v>1</v>
      </c>
      <c r="E3105">
        <v>0</v>
      </c>
      <c r="F3105">
        <v>10</v>
      </c>
      <c r="I3105" s="49"/>
      <c r="M3105" s="49"/>
      <c r="N3105" s="49" t="s">
        <v>15059</v>
      </c>
      <c r="O3105" s="49"/>
      <c r="P3105">
        <v>9</v>
      </c>
      <c r="Q3105" t="s">
        <v>15066</v>
      </c>
      <c r="S3105" s="49"/>
      <c r="T3105" s="49"/>
      <c r="U3105" s="49"/>
      <c r="W3105" s="49"/>
      <c r="Z3105" s="49"/>
      <c r="AA3105" s="49"/>
      <c r="AB3105" s="49"/>
    </row>
    <row r="3106" spans="1:28" x14ac:dyDescent="0.25">
      <c r="A3106" t="s">
        <v>15067</v>
      </c>
      <c r="B3106" t="s">
        <v>14705</v>
      </c>
      <c r="C3106" t="s">
        <v>389</v>
      </c>
      <c r="D3106">
        <v>1</v>
      </c>
      <c r="E3106">
        <v>0</v>
      </c>
      <c r="F3106">
        <v>10</v>
      </c>
      <c r="I3106" s="49"/>
      <c r="M3106" s="49"/>
      <c r="N3106" s="49" t="s">
        <v>15059</v>
      </c>
      <c r="O3106" s="49"/>
      <c r="P3106">
        <v>9</v>
      </c>
      <c r="Q3106" t="s">
        <v>15068</v>
      </c>
      <c r="S3106" s="49"/>
      <c r="T3106" s="49"/>
      <c r="U3106" s="49"/>
      <c r="W3106" s="49"/>
      <c r="Z3106" s="49"/>
      <c r="AA3106" s="49"/>
      <c r="AB3106" s="49"/>
    </row>
    <row r="3107" spans="1:28" x14ac:dyDescent="0.25">
      <c r="A3107" t="s">
        <v>15069</v>
      </c>
      <c r="B3107" t="s">
        <v>14705</v>
      </c>
      <c r="C3107" t="s">
        <v>394</v>
      </c>
      <c r="D3107">
        <v>2</v>
      </c>
      <c r="E3107">
        <v>0</v>
      </c>
      <c r="F3107">
        <v>15</v>
      </c>
      <c r="I3107" s="49"/>
      <c r="M3107" s="49"/>
      <c r="N3107" s="49" t="s">
        <v>15070</v>
      </c>
      <c r="O3107" s="49" t="s">
        <v>4484</v>
      </c>
      <c r="P3107">
        <v>9</v>
      </c>
      <c r="Q3107" t="s">
        <v>15071</v>
      </c>
      <c r="S3107" s="49"/>
      <c r="T3107" s="49"/>
      <c r="U3107" s="49"/>
      <c r="W3107" s="49"/>
      <c r="Z3107" s="49"/>
      <c r="AA3107" s="49"/>
      <c r="AB3107" s="49"/>
    </row>
    <row r="3108" spans="1:28" x14ac:dyDescent="0.25">
      <c r="A3108" t="s">
        <v>15072</v>
      </c>
      <c r="B3108" t="s">
        <v>14705</v>
      </c>
      <c r="C3108" t="s">
        <v>398</v>
      </c>
      <c r="D3108">
        <v>2</v>
      </c>
      <c r="E3108">
        <v>0</v>
      </c>
      <c r="F3108">
        <v>12</v>
      </c>
      <c r="I3108" s="49"/>
      <c r="M3108" s="49"/>
      <c r="N3108" s="49" t="s">
        <v>15070</v>
      </c>
      <c r="O3108" s="49"/>
      <c r="P3108">
        <v>9</v>
      </c>
      <c r="Q3108" t="s">
        <v>15073</v>
      </c>
      <c r="S3108" s="49"/>
      <c r="T3108" s="49"/>
      <c r="U3108" s="49"/>
      <c r="W3108" s="49"/>
      <c r="Z3108" s="49"/>
      <c r="AA3108" s="49"/>
      <c r="AB3108" s="49"/>
    </row>
    <row r="3109" spans="1:28" x14ac:dyDescent="0.25">
      <c r="A3109" t="s">
        <v>15074</v>
      </c>
      <c r="B3109" t="s">
        <v>14705</v>
      </c>
      <c r="C3109" t="s">
        <v>403</v>
      </c>
      <c r="D3109">
        <v>2</v>
      </c>
      <c r="E3109">
        <v>0</v>
      </c>
      <c r="F3109">
        <v>8</v>
      </c>
      <c r="I3109" s="49"/>
      <c r="M3109" s="49"/>
      <c r="N3109" s="49" t="s">
        <v>15070</v>
      </c>
      <c r="O3109" s="49"/>
      <c r="P3109">
        <v>9</v>
      </c>
      <c r="Q3109" t="s">
        <v>15075</v>
      </c>
      <c r="S3109" s="49"/>
      <c r="T3109" s="49"/>
      <c r="U3109" s="49"/>
      <c r="W3109" s="49"/>
      <c r="Z3109" s="49"/>
      <c r="AA3109" s="49"/>
      <c r="AB3109" s="49"/>
    </row>
    <row r="3110" spans="1:28" x14ac:dyDescent="0.25">
      <c r="A3110" t="s">
        <v>15076</v>
      </c>
      <c r="B3110" t="s">
        <v>14705</v>
      </c>
      <c r="C3110" t="s">
        <v>407</v>
      </c>
      <c r="D3110">
        <v>2</v>
      </c>
      <c r="E3110">
        <v>0</v>
      </c>
      <c r="F3110">
        <v>10</v>
      </c>
      <c r="I3110" s="49"/>
      <c r="M3110" s="49"/>
      <c r="N3110" s="49" t="s">
        <v>15070</v>
      </c>
      <c r="O3110" s="49"/>
      <c r="P3110">
        <v>9</v>
      </c>
      <c r="Q3110" t="s">
        <v>15077</v>
      </c>
      <c r="S3110" s="49"/>
      <c r="T3110" s="49"/>
      <c r="U3110" s="49"/>
      <c r="W3110" s="49"/>
      <c r="Z3110" s="49"/>
      <c r="AA3110" s="49"/>
      <c r="AB3110" s="49"/>
    </row>
    <row r="3111" spans="1:28" x14ac:dyDescent="0.25">
      <c r="A3111" t="s">
        <v>15078</v>
      </c>
      <c r="B3111" t="s">
        <v>14705</v>
      </c>
      <c r="C3111" t="s">
        <v>389</v>
      </c>
      <c r="D3111">
        <v>2</v>
      </c>
      <c r="E3111">
        <v>0</v>
      </c>
      <c r="F3111">
        <v>10</v>
      </c>
      <c r="I3111" s="49"/>
      <c r="M3111" s="49"/>
      <c r="N3111" s="49" t="s">
        <v>15070</v>
      </c>
      <c r="O3111" s="49"/>
      <c r="P3111">
        <v>9</v>
      </c>
      <c r="Q3111" t="s">
        <v>15079</v>
      </c>
      <c r="S3111" s="49"/>
      <c r="T3111" s="49"/>
      <c r="U3111" s="49"/>
      <c r="W3111" s="49"/>
      <c r="Z3111" s="49"/>
      <c r="AA3111" s="49"/>
      <c r="AB3111" s="49"/>
    </row>
    <row r="3112" spans="1:28" x14ac:dyDescent="0.25">
      <c r="A3112" t="s">
        <v>15080</v>
      </c>
      <c r="B3112" t="s">
        <v>14705</v>
      </c>
      <c r="C3112" t="s">
        <v>1</v>
      </c>
      <c r="D3112">
        <v>1</v>
      </c>
      <c r="E3112">
        <v>150</v>
      </c>
      <c r="G3112">
        <v>79.800000000000011</v>
      </c>
      <c r="I3112" s="49"/>
      <c r="M3112" s="49"/>
      <c r="N3112" s="49"/>
      <c r="O3112" s="49" t="s">
        <v>15081</v>
      </c>
      <c r="P3112">
        <v>9</v>
      </c>
      <c r="Q3112" t="s">
        <v>15082</v>
      </c>
      <c r="S3112" s="49"/>
      <c r="T3112" s="49"/>
      <c r="U3112" s="49"/>
      <c r="W3112" s="49"/>
      <c r="Z3112" s="49"/>
      <c r="AA3112" s="49"/>
      <c r="AB3112" s="49"/>
    </row>
    <row r="3113" spans="1:28" x14ac:dyDescent="0.25">
      <c r="A3113" t="s">
        <v>15083</v>
      </c>
      <c r="B3113" t="s">
        <v>14705</v>
      </c>
      <c r="C3113" t="s">
        <v>1</v>
      </c>
      <c r="D3113">
        <v>2</v>
      </c>
      <c r="E3113">
        <v>150</v>
      </c>
      <c r="G3113">
        <v>64.800000000000011</v>
      </c>
      <c r="I3113" s="49"/>
      <c r="M3113" s="49"/>
      <c r="N3113" s="49"/>
      <c r="O3113" s="49" t="s">
        <v>5657</v>
      </c>
      <c r="P3113">
        <v>9</v>
      </c>
      <c r="Q3113" t="s">
        <v>15084</v>
      </c>
      <c r="S3113" s="49"/>
      <c r="T3113" s="49"/>
      <c r="U3113" s="49"/>
      <c r="W3113" s="49"/>
      <c r="Z3113" s="49"/>
      <c r="AA3113" s="49"/>
      <c r="AB3113" s="49"/>
    </row>
    <row r="3114" spans="1:28" x14ac:dyDescent="0.25">
      <c r="A3114" t="s">
        <v>15085</v>
      </c>
      <c r="B3114" t="s">
        <v>14705</v>
      </c>
      <c r="C3114" t="s">
        <v>1</v>
      </c>
      <c r="D3114">
        <v>3</v>
      </c>
      <c r="E3114">
        <v>150</v>
      </c>
      <c r="G3114">
        <v>60</v>
      </c>
      <c r="I3114" s="49"/>
      <c r="M3114" s="49"/>
      <c r="N3114" s="49"/>
      <c r="O3114" s="49"/>
      <c r="P3114">
        <v>9</v>
      </c>
      <c r="Q3114" t="s">
        <v>15086</v>
      </c>
      <c r="S3114" s="49"/>
      <c r="T3114" s="49"/>
      <c r="U3114" s="49"/>
      <c r="W3114" s="49"/>
      <c r="Z3114" s="49"/>
      <c r="AA3114" s="49"/>
      <c r="AB3114" s="49"/>
    </row>
    <row r="3115" spans="1:28" x14ac:dyDescent="0.25">
      <c r="A3115" t="s">
        <v>15087</v>
      </c>
      <c r="B3115" t="s">
        <v>14705</v>
      </c>
      <c r="C3115" t="s">
        <v>1</v>
      </c>
      <c r="D3115">
        <v>4</v>
      </c>
      <c r="E3115">
        <v>150</v>
      </c>
      <c r="G3115">
        <v>55.2</v>
      </c>
      <c r="I3115" s="49"/>
      <c r="M3115" s="49"/>
      <c r="N3115" s="49"/>
      <c r="O3115" s="49" t="s">
        <v>5448</v>
      </c>
      <c r="P3115">
        <v>9</v>
      </c>
      <c r="Q3115" t="s">
        <v>15088</v>
      </c>
      <c r="S3115" s="49"/>
      <c r="T3115" s="49"/>
      <c r="U3115" s="49"/>
      <c r="W3115" s="49"/>
      <c r="Z3115" s="49"/>
      <c r="AA3115" s="49"/>
      <c r="AB3115" s="49"/>
    </row>
    <row r="3116" spans="1:28" x14ac:dyDescent="0.25">
      <c r="A3116" t="s">
        <v>15089</v>
      </c>
      <c r="B3116" t="s">
        <v>14705</v>
      </c>
      <c r="C3116" t="s">
        <v>14741</v>
      </c>
      <c r="D3116">
        <v>1</v>
      </c>
      <c r="E3116">
        <v>190</v>
      </c>
      <c r="F3116">
        <v>10</v>
      </c>
      <c r="I3116" s="49"/>
      <c r="J3116">
        <v>2</v>
      </c>
      <c r="K3116">
        <v>1</v>
      </c>
      <c r="L3116">
        <v>3</v>
      </c>
      <c r="M3116" s="49" t="s">
        <v>1745</v>
      </c>
      <c r="N3116" s="49"/>
      <c r="O3116" s="49" t="s">
        <v>15090</v>
      </c>
      <c r="P3116">
        <v>9</v>
      </c>
      <c r="Q3116" t="s">
        <v>15091</v>
      </c>
      <c r="S3116" s="49"/>
      <c r="T3116" s="49"/>
      <c r="U3116" s="49"/>
      <c r="W3116" s="49"/>
      <c r="Z3116" s="49"/>
      <c r="AA3116" s="49"/>
      <c r="AB3116" s="49"/>
    </row>
    <row r="3117" spans="1:28" x14ac:dyDescent="0.25">
      <c r="A3117" t="s">
        <v>15092</v>
      </c>
      <c r="B3117" t="s">
        <v>14705</v>
      </c>
      <c r="C3117" t="s">
        <v>14741</v>
      </c>
      <c r="D3117">
        <v>2</v>
      </c>
      <c r="E3117">
        <v>200</v>
      </c>
      <c r="F3117">
        <v>10</v>
      </c>
      <c r="I3117" s="49"/>
      <c r="J3117">
        <v>2</v>
      </c>
      <c r="K3117">
        <v>1</v>
      </c>
      <c r="L3117">
        <v>3</v>
      </c>
      <c r="M3117" s="49" t="s">
        <v>1745</v>
      </c>
      <c r="N3117" s="49"/>
      <c r="O3117" s="49" t="s">
        <v>7628</v>
      </c>
      <c r="P3117">
        <v>9</v>
      </c>
      <c r="Q3117" t="s">
        <v>15093</v>
      </c>
      <c r="S3117" s="49"/>
      <c r="T3117" s="49"/>
      <c r="U3117" s="49"/>
      <c r="W3117" s="49"/>
      <c r="Z3117" s="49"/>
      <c r="AA3117" s="49"/>
      <c r="AB3117" s="49"/>
    </row>
    <row r="3118" spans="1:28" x14ac:dyDescent="0.25">
      <c r="A3118" t="s">
        <v>15094</v>
      </c>
      <c r="B3118" t="s">
        <v>14705</v>
      </c>
      <c r="C3118" t="s">
        <v>14741</v>
      </c>
      <c r="D3118">
        <v>3</v>
      </c>
      <c r="E3118">
        <v>205</v>
      </c>
      <c r="F3118">
        <v>7</v>
      </c>
      <c r="I3118" s="49"/>
      <c r="J3118">
        <v>2</v>
      </c>
      <c r="K3118">
        <v>1</v>
      </c>
      <c r="L3118">
        <v>3</v>
      </c>
      <c r="M3118" s="49" t="s">
        <v>1745</v>
      </c>
      <c r="N3118" s="49"/>
      <c r="O3118" s="49" t="s">
        <v>7628</v>
      </c>
      <c r="P3118">
        <v>9</v>
      </c>
      <c r="Q3118" t="s">
        <v>15095</v>
      </c>
      <c r="S3118" s="49"/>
      <c r="T3118" s="49"/>
      <c r="U3118" s="49"/>
      <c r="W3118" s="49"/>
      <c r="Z3118" s="49"/>
      <c r="AA3118" s="49"/>
      <c r="AB3118" s="49"/>
    </row>
    <row r="3119" spans="1:28" x14ac:dyDescent="0.25">
      <c r="A3119" t="s">
        <v>15096</v>
      </c>
      <c r="B3119" t="s">
        <v>14705</v>
      </c>
      <c r="C3119" t="s">
        <v>14741</v>
      </c>
      <c r="D3119">
        <v>4</v>
      </c>
      <c r="E3119">
        <v>207.5</v>
      </c>
      <c r="F3119">
        <v>7</v>
      </c>
      <c r="I3119" s="49"/>
      <c r="J3119">
        <v>2</v>
      </c>
      <c r="K3119">
        <v>1</v>
      </c>
      <c r="L3119">
        <v>3</v>
      </c>
      <c r="M3119" s="49" t="s">
        <v>610</v>
      </c>
      <c r="N3119" s="49"/>
      <c r="O3119" s="49" t="s">
        <v>15097</v>
      </c>
      <c r="P3119">
        <v>9</v>
      </c>
      <c r="Q3119" t="s">
        <v>15098</v>
      </c>
      <c r="S3119" s="49"/>
      <c r="T3119" s="49"/>
      <c r="U3119" s="49"/>
      <c r="W3119" s="49"/>
      <c r="Z3119" s="49"/>
      <c r="AA3119" s="49"/>
      <c r="AB3119" s="49"/>
    </row>
    <row r="3120" spans="1:28" x14ac:dyDescent="0.25">
      <c r="A3120" t="s">
        <v>15099</v>
      </c>
      <c r="B3120" t="s">
        <v>14705</v>
      </c>
      <c r="C3120" t="s">
        <v>45</v>
      </c>
      <c r="D3120">
        <v>1</v>
      </c>
      <c r="E3120">
        <v>80</v>
      </c>
      <c r="F3120">
        <v>10</v>
      </c>
      <c r="I3120" s="49"/>
      <c r="J3120">
        <v>2</v>
      </c>
      <c r="K3120">
        <v>1</v>
      </c>
      <c r="L3120">
        <v>3</v>
      </c>
      <c r="M3120" s="49" t="s">
        <v>1745</v>
      </c>
      <c r="N3120" s="49"/>
      <c r="O3120" s="49" t="s">
        <v>2181</v>
      </c>
      <c r="P3120">
        <v>9</v>
      </c>
      <c r="Q3120" t="s">
        <v>15100</v>
      </c>
      <c r="S3120" s="49"/>
      <c r="T3120" s="49"/>
      <c r="U3120" s="49"/>
      <c r="W3120" s="49"/>
      <c r="Z3120" s="49"/>
      <c r="AA3120" s="49"/>
      <c r="AB3120" s="49"/>
    </row>
    <row r="3121" spans="1:28" x14ac:dyDescent="0.25">
      <c r="A3121" t="s">
        <v>15101</v>
      </c>
      <c r="B3121" t="s">
        <v>14705</v>
      </c>
      <c r="C3121" t="s">
        <v>45</v>
      </c>
      <c r="D3121">
        <v>2</v>
      </c>
      <c r="E3121">
        <v>80</v>
      </c>
      <c r="F3121">
        <v>9</v>
      </c>
      <c r="I3121" s="49"/>
      <c r="J3121">
        <v>2</v>
      </c>
      <c r="K3121">
        <v>1</v>
      </c>
      <c r="L3121">
        <v>3</v>
      </c>
      <c r="M3121" s="49" t="s">
        <v>1745</v>
      </c>
      <c r="N3121" s="49"/>
      <c r="O3121" s="49" t="s">
        <v>15102</v>
      </c>
      <c r="P3121">
        <v>9</v>
      </c>
      <c r="Q3121" t="s">
        <v>15103</v>
      </c>
      <c r="S3121" s="49"/>
      <c r="T3121" s="49"/>
      <c r="U3121" s="49"/>
      <c r="W3121" s="49"/>
      <c r="Z3121" s="49"/>
      <c r="AA3121" s="49"/>
      <c r="AB3121" s="49"/>
    </row>
    <row r="3122" spans="1:28" x14ac:dyDescent="0.25">
      <c r="A3122" t="s">
        <v>15104</v>
      </c>
      <c r="B3122" t="s">
        <v>14705</v>
      </c>
      <c r="C3122" t="s">
        <v>45</v>
      </c>
      <c r="D3122">
        <v>3</v>
      </c>
      <c r="E3122">
        <v>80</v>
      </c>
      <c r="F3122">
        <v>8</v>
      </c>
      <c r="I3122" s="49"/>
      <c r="J3122">
        <v>2</v>
      </c>
      <c r="K3122">
        <v>1</v>
      </c>
      <c r="L3122">
        <v>3</v>
      </c>
      <c r="M3122" s="49" t="s">
        <v>610</v>
      </c>
      <c r="N3122" s="49"/>
      <c r="O3122" s="49" t="s">
        <v>15105</v>
      </c>
      <c r="P3122">
        <v>9</v>
      </c>
      <c r="Q3122" t="s">
        <v>15106</v>
      </c>
      <c r="S3122" s="49"/>
      <c r="T3122" s="49"/>
      <c r="U3122" s="49"/>
      <c r="W3122" s="49"/>
      <c r="Z3122" s="49"/>
      <c r="AA3122" s="49"/>
      <c r="AB3122" s="49"/>
    </row>
    <row r="3123" spans="1:28" x14ac:dyDescent="0.25">
      <c r="A3123" t="s">
        <v>15107</v>
      </c>
      <c r="B3123" t="s">
        <v>14705</v>
      </c>
      <c r="C3123" t="s">
        <v>59</v>
      </c>
      <c r="D3123">
        <v>1</v>
      </c>
      <c r="E3123">
        <v>45</v>
      </c>
      <c r="F3123">
        <v>12</v>
      </c>
      <c r="I3123" s="49"/>
      <c r="J3123">
        <v>2</v>
      </c>
      <c r="K3123">
        <v>1</v>
      </c>
      <c r="L3123">
        <v>3</v>
      </c>
      <c r="M3123" s="49" t="s">
        <v>618</v>
      </c>
      <c r="N3123" s="49"/>
      <c r="O3123" s="49" t="s">
        <v>15108</v>
      </c>
      <c r="P3123">
        <v>9</v>
      </c>
      <c r="Q3123" t="s">
        <v>15109</v>
      </c>
      <c r="S3123" s="49"/>
      <c r="T3123" s="49"/>
      <c r="U3123" s="49"/>
      <c r="W3123" s="49"/>
      <c r="Z3123" s="49"/>
      <c r="AA3123" s="49"/>
      <c r="AB3123" s="49"/>
    </row>
    <row r="3124" spans="1:28" x14ac:dyDescent="0.25">
      <c r="A3124" t="s">
        <v>15110</v>
      </c>
      <c r="B3124" t="s">
        <v>14705</v>
      </c>
      <c r="C3124" t="s">
        <v>59</v>
      </c>
      <c r="D3124">
        <v>2</v>
      </c>
      <c r="E3124">
        <v>50</v>
      </c>
      <c r="F3124">
        <v>12</v>
      </c>
      <c r="I3124" s="49"/>
      <c r="J3124">
        <v>2</v>
      </c>
      <c r="K3124">
        <v>1</v>
      </c>
      <c r="L3124">
        <v>3</v>
      </c>
      <c r="M3124" s="49" t="s">
        <v>618</v>
      </c>
      <c r="N3124" s="49"/>
      <c r="O3124" s="49" t="s">
        <v>3189</v>
      </c>
      <c r="P3124">
        <v>9</v>
      </c>
      <c r="Q3124" t="s">
        <v>15111</v>
      </c>
      <c r="S3124" s="49"/>
      <c r="T3124" s="49"/>
      <c r="U3124" s="49"/>
      <c r="W3124" s="49"/>
      <c r="Z3124" s="49"/>
      <c r="AA3124" s="49"/>
      <c r="AB3124" s="49"/>
    </row>
    <row r="3125" spans="1:28" x14ac:dyDescent="0.25">
      <c r="A3125" t="s">
        <v>15112</v>
      </c>
      <c r="B3125" t="s">
        <v>14705</v>
      </c>
      <c r="C3125" t="s">
        <v>59</v>
      </c>
      <c r="D3125">
        <v>3</v>
      </c>
      <c r="E3125">
        <v>55</v>
      </c>
      <c r="F3125">
        <v>10</v>
      </c>
      <c r="I3125" s="49"/>
      <c r="J3125">
        <v>2</v>
      </c>
      <c r="K3125">
        <v>1</v>
      </c>
      <c r="L3125">
        <v>3</v>
      </c>
      <c r="M3125" s="49" t="s">
        <v>15113</v>
      </c>
      <c r="N3125" s="49"/>
      <c r="O3125" s="49" t="s">
        <v>15114</v>
      </c>
      <c r="P3125">
        <v>9</v>
      </c>
      <c r="Q3125" t="s">
        <v>15115</v>
      </c>
      <c r="S3125" s="49"/>
      <c r="T3125" s="49"/>
      <c r="U3125" s="49"/>
      <c r="W3125" s="49"/>
      <c r="Z3125" s="49"/>
      <c r="AA3125" s="49"/>
      <c r="AB3125" s="49"/>
    </row>
    <row r="3126" spans="1:28" x14ac:dyDescent="0.25">
      <c r="A3126" t="s">
        <v>15116</v>
      </c>
      <c r="B3126" t="s">
        <v>14705</v>
      </c>
      <c r="C3126" t="s">
        <v>8734</v>
      </c>
      <c r="D3126">
        <v>1</v>
      </c>
      <c r="E3126">
        <v>30</v>
      </c>
      <c r="F3126">
        <v>9</v>
      </c>
      <c r="I3126" s="49"/>
      <c r="J3126">
        <v>2</v>
      </c>
      <c r="K3126">
        <v>1</v>
      </c>
      <c r="L3126">
        <v>3</v>
      </c>
      <c r="M3126" s="49" t="s">
        <v>610</v>
      </c>
      <c r="N3126" s="49"/>
      <c r="O3126" s="49" t="s">
        <v>2350</v>
      </c>
      <c r="P3126">
        <v>9</v>
      </c>
      <c r="Q3126" t="s">
        <v>15117</v>
      </c>
      <c r="S3126" s="49"/>
      <c r="T3126" s="49"/>
      <c r="U3126" s="49"/>
      <c r="W3126" s="49"/>
      <c r="Z3126" s="49"/>
      <c r="AA3126" s="49"/>
      <c r="AB3126" s="49"/>
    </row>
    <row r="3127" spans="1:28" x14ac:dyDescent="0.25">
      <c r="A3127" t="s">
        <v>15118</v>
      </c>
      <c r="B3127" t="s">
        <v>14705</v>
      </c>
      <c r="C3127" t="s">
        <v>8734</v>
      </c>
      <c r="D3127">
        <v>2</v>
      </c>
      <c r="E3127">
        <v>30</v>
      </c>
      <c r="F3127">
        <v>8</v>
      </c>
      <c r="I3127" s="49"/>
      <c r="J3127">
        <v>2</v>
      </c>
      <c r="K3127">
        <v>1</v>
      </c>
      <c r="L3127">
        <v>3</v>
      </c>
      <c r="M3127" s="49" t="s">
        <v>610</v>
      </c>
      <c r="N3127" s="49"/>
      <c r="O3127" s="49" t="s">
        <v>2350</v>
      </c>
      <c r="P3127">
        <v>9</v>
      </c>
      <c r="Q3127" t="s">
        <v>15119</v>
      </c>
      <c r="S3127" s="49"/>
      <c r="T3127" s="49"/>
      <c r="U3127" s="49"/>
      <c r="W3127" s="49"/>
      <c r="Z3127" s="49"/>
      <c r="AA3127" s="49"/>
      <c r="AB3127" s="49"/>
    </row>
    <row r="3128" spans="1:28" x14ac:dyDescent="0.25">
      <c r="A3128" t="s">
        <v>15120</v>
      </c>
      <c r="B3128" t="s">
        <v>14705</v>
      </c>
      <c r="C3128" t="s">
        <v>8734</v>
      </c>
      <c r="D3128">
        <v>3</v>
      </c>
      <c r="E3128">
        <v>30</v>
      </c>
      <c r="F3128">
        <v>7</v>
      </c>
      <c r="I3128" s="49"/>
      <c r="J3128">
        <v>2</v>
      </c>
      <c r="K3128">
        <v>1</v>
      </c>
      <c r="L3128">
        <v>3</v>
      </c>
      <c r="M3128" s="49" t="s">
        <v>610</v>
      </c>
      <c r="N3128" s="49"/>
      <c r="O3128" s="49" t="s">
        <v>2350</v>
      </c>
      <c r="P3128">
        <v>9</v>
      </c>
      <c r="Q3128" t="s">
        <v>15121</v>
      </c>
      <c r="S3128" s="49"/>
      <c r="T3128" s="49"/>
      <c r="U3128" s="49"/>
      <c r="W3128" s="49"/>
      <c r="Z3128" s="49"/>
      <c r="AA3128" s="49"/>
      <c r="AB3128" s="49"/>
    </row>
    <row r="3129" spans="1:28" x14ac:dyDescent="0.25">
      <c r="A3129" t="s">
        <v>15122</v>
      </c>
      <c r="B3129" t="s">
        <v>14705</v>
      </c>
      <c r="C3129" t="s">
        <v>79</v>
      </c>
      <c r="D3129">
        <v>1</v>
      </c>
      <c r="E3129">
        <v>45</v>
      </c>
      <c r="F3129">
        <v>15</v>
      </c>
      <c r="I3129" s="49"/>
      <c r="J3129">
        <v>2</v>
      </c>
      <c r="K3129">
        <v>1</v>
      </c>
      <c r="L3129">
        <v>3</v>
      </c>
      <c r="M3129" s="49" t="s">
        <v>618</v>
      </c>
      <c r="N3129" s="49"/>
      <c r="O3129" s="49" t="s">
        <v>3189</v>
      </c>
      <c r="P3129">
        <v>9</v>
      </c>
      <c r="Q3129" t="s">
        <v>15123</v>
      </c>
      <c r="S3129" s="49"/>
      <c r="T3129" s="49"/>
      <c r="U3129" s="49"/>
      <c r="W3129" s="49"/>
      <c r="Z3129" s="49"/>
      <c r="AA3129" s="49"/>
      <c r="AB3129" s="49"/>
    </row>
    <row r="3130" spans="1:28" x14ac:dyDescent="0.25">
      <c r="A3130" t="s">
        <v>15124</v>
      </c>
      <c r="B3130" t="s">
        <v>14705</v>
      </c>
      <c r="C3130" t="s">
        <v>79</v>
      </c>
      <c r="D3130">
        <v>2</v>
      </c>
      <c r="E3130">
        <v>50</v>
      </c>
      <c r="F3130">
        <v>14</v>
      </c>
      <c r="I3130" s="49"/>
      <c r="J3130">
        <v>2</v>
      </c>
      <c r="K3130">
        <v>1</v>
      </c>
      <c r="L3130">
        <v>3</v>
      </c>
      <c r="M3130" s="49" t="s">
        <v>618</v>
      </c>
      <c r="N3130" s="49"/>
      <c r="O3130" s="49" t="s">
        <v>3189</v>
      </c>
      <c r="P3130">
        <v>9</v>
      </c>
      <c r="Q3130" t="s">
        <v>15125</v>
      </c>
      <c r="S3130" s="49"/>
      <c r="T3130" s="49"/>
      <c r="U3130" s="49"/>
      <c r="W3130" s="49"/>
      <c r="Z3130" s="49"/>
      <c r="AA3130" s="49"/>
      <c r="AB3130" s="49"/>
    </row>
    <row r="3131" spans="1:28" x14ac:dyDescent="0.25">
      <c r="A3131" t="s">
        <v>15126</v>
      </c>
      <c r="B3131" t="s">
        <v>14705</v>
      </c>
      <c r="C3131" t="s">
        <v>79</v>
      </c>
      <c r="D3131">
        <v>3</v>
      </c>
      <c r="E3131">
        <v>52.5</v>
      </c>
      <c r="F3131">
        <v>14</v>
      </c>
      <c r="I3131" s="49"/>
      <c r="J3131">
        <v>2</v>
      </c>
      <c r="K3131">
        <v>1</v>
      </c>
      <c r="L3131">
        <v>3</v>
      </c>
      <c r="M3131" s="49" t="s">
        <v>618</v>
      </c>
      <c r="N3131" s="49"/>
      <c r="O3131" s="49" t="s">
        <v>3189</v>
      </c>
      <c r="P3131">
        <v>9</v>
      </c>
      <c r="Q3131" t="s">
        <v>15127</v>
      </c>
      <c r="S3131" s="49"/>
      <c r="T3131" s="49"/>
      <c r="U3131" s="49"/>
      <c r="W3131" s="49"/>
      <c r="Z3131" s="49"/>
      <c r="AA3131" s="49"/>
      <c r="AB3131" s="49"/>
    </row>
    <row r="3132" spans="1:28" x14ac:dyDescent="0.25">
      <c r="A3132" t="s">
        <v>15128</v>
      </c>
      <c r="B3132" t="s">
        <v>14705</v>
      </c>
      <c r="C3132" t="s">
        <v>14738</v>
      </c>
      <c r="D3132">
        <v>1</v>
      </c>
      <c r="E3132">
        <v>10</v>
      </c>
      <c r="F3132">
        <v>12</v>
      </c>
      <c r="I3132" s="49"/>
      <c r="J3132">
        <v>2</v>
      </c>
      <c r="K3132">
        <v>1</v>
      </c>
      <c r="L3132">
        <v>2</v>
      </c>
      <c r="M3132" s="49" t="s">
        <v>618</v>
      </c>
      <c r="N3132" s="49"/>
      <c r="O3132" s="49" t="s">
        <v>15129</v>
      </c>
      <c r="P3132">
        <v>9</v>
      </c>
      <c r="Q3132" t="s">
        <v>15130</v>
      </c>
      <c r="S3132" s="49"/>
      <c r="T3132" s="49"/>
      <c r="U3132" s="49"/>
      <c r="W3132" s="49"/>
      <c r="Z3132" s="49"/>
      <c r="AA3132" s="49"/>
      <c r="AB3132" s="49"/>
    </row>
    <row r="3133" spans="1:28" x14ac:dyDescent="0.25">
      <c r="A3133" t="s">
        <v>15131</v>
      </c>
      <c r="B3133" t="s">
        <v>14705</v>
      </c>
      <c r="C3133" t="s">
        <v>14738</v>
      </c>
      <c r="D3133">
        <v>2</v>
      </c>
      <c r="E3133">
        <v>12.5</v>
      </c>
      <c r="F3133">
        <v>12</v>
      </c>
      <c r="I3133" s="49"/>
      <c r="J3133">
        <v>2</v>
      </c>
      <c r="K3133">
        <v>1</v>
      </c>
      <c r="L3133">
        <v>2</v>
      </c>
      <c r="M3133" s="49" t="s">
        <v>618</v>
      </c>
      <c r="N3133" s="49"/>
      <c r="O3133" s="49" t="s">
        <v>15129</v>
      </c>
      <c r="P3133">
        <v>9</v>
      </c>
      <c r="Q3133" t="s">
        <v>15132</v>
      </c>
      <c r="S3133" s="49"/>
      <c r="T3133" s="49"/>
      <c r="U3133" s="49"/>
      <c r="W3133" s="49"/>
      <c r="Z3133" s="49"/>
      <c r="AA3133" s="49"/>
      <c r="AB3133" s="49"/>
    </row>
    <row r="3134" spans="1:28" x14ac:dyDescent="0.25">
      <c r="A3134" t="s">
        <v>15133</v>
      </c>
      <c r="B3134" t="s">
        <v>14705</v>
      </c>
      <c r="C3134" t="s">
        <v>334</v>
      </c>
      <c r="D3134">
        <v>1</v>
      </c>
      <c r="E3134">
        <v>0</v>
      </c>
      <c r="G3134">
        <v>45</v>
      </c>
      <c r="I3134" s="49"/>
      <c r="M3134" s="49"/>
      <c r="N3134" s="49"/>
      <c r="O3134" s="49"/>
      <c r="P3134">
        <v>9</v>
      </c>
      <c r="Q3134" t="s">
        <v>15134</v>
      </c>
      <c r="S3134" s="49"/>
      <c r="T3134" s="49"/>
      <c r="U3134" s="49"/>
      <c r="W3134" s="49"/>
      <c r="Z3134" s="49"/>
      <c r="AA3134" s="49"/>
      <c r="AB3134" s="49"/>
    </row>
    <row r="3135" spans="1:28" x14ac:dyDescent="0.25">
      <c r="A3135" t="s">
        <v>15135</v>
      </c>
      <c r="B3135" t="s">
        <v>14705</v>
      </c>
      <c r="C3135" t="s">
        <v>334</v>
      </c>
      <c r="D3135">
        <v>2</v>
      </c>
      <c r="E3135">
        <v>0</v>
      </c>
      <c r="G3135">
        <v>34.799999999999997</v>
      </c>
      <c r="I3135" s="49"/>
      <c r="M3135" s="49"/>
      <c r="N3135" s="49"/>
      <c r="O3135" s="49"/>
      <c r="P3135">
        <v>9</v>
      </c>
      <c r="Q3135" t="s">
        <v>14708</v>
      </c>
      <c r="S3135" s="49"/>
      <c r="T3135" s="49"/>
      <c r="U3135" s="49"/>
      <c r="W3135" s="49"/>
      <c r="Z3135" s="49"/>
      <c r="AA3135" s="49"/>
      <c r="AB3135" s="49"/>
    </row>
    <row r="3136" spans="1:28" x14ac:dyDescent="0.25">
      <c r="A3136" t="s">
        <v>15136</v>
      </c>
      <c r="B3136" t="s">
        <v>14709</v>
      </c>
      <c r="C3136" t="s">
        <v>363</v>
      </c>
      <c r="D3136">
        <v>1</v>
      </c>
      <c r="G3136">
        <v>300</v>
      </c>
      <c r="H3136">
        <v>0.61</v>
      </c>
      <c r="I3136" s="49" t="s">
        <v>3957</v>
      </c>
      <c r="M3136" s="49"/>
      <c r="N3136" s="49"/>
      <c r="O3136" s="49" t="s">
        <v>15137</v>
      </c>
      <c r="P3136">
        <v>9</v>
      </c>
      <c r="Q3136" t="s">
        <v>14711</v>
      </c>
      <c r="S3136" s="49"/>
      <c r="T3136" s="49"/>
      <c r="U3136" s="49"/>
      <c r="W3136" s="49"/>
      <c r="Z3136" s="49"/>
      <c r="AA3136" s="49"/>
      <c r="AB3136" s="49"/>
    </row>
    <row r="3137" spans="1:28" x14ac:dyDescent="0.25">
      <c r="A3137" t="s">
        <v>15138</v>
      </c>
      <c r="B3137" t="s">
        <v>14709</v>
      </c>
      <c r="C3137" t="s">
        <v>394</v>
      </c>
      <c r="D3137">
        <v>1</v>
      </c>
      <c r="E3137">
        <v>0</v>
      </c>
      <c r="F3137">
        <v>15</v>
      </c>
      <c r="I3137" s="49"/>
      <c r="M3137" s="49"/>
      <c r="N3137" s="49" t="s">
        <v>15139</v>
      </c>
      <c r="O3137" s="49" t="s">
        <v>2818</v>
      </c>
      <c r="P3137">
        <v>9</v>
      </c>
      <c r="Q3137" t="s">
        <v>15140</v>
      </c>
      <c r="S3137" s="49"/>
      <c r="T3137" s="49"/>
      <c r="U3137" s="49"/>
      <c r="W3137" s="49"/>
      <c r="Z3137" s="49"/>
      <c r="AA3137" s="49"/>
      <c r="AB3137" s="49"/>
    </row>
    <row r="3138" spans="1:28" x14ac:dyDescent="0.25">
      <c r="A3138" t="s">
        <v>15141</v>
      </c>
      <c r="B3138" t="s">
        <v>14709</v>
      </c>
      <c r="C3138" t="s">
        <v>398</v>
      </c>
      <c r="D3138">
        <v>1</v>
      </c>
      <c r="E3138">
        <v>0</v>
      </c>
      <c r="F3138">
        <v>12</v>
      </c>
      <c r="I3138" s="49"/>
      <c r="M3138" s="49"/>
      <c r="N3138" s="49" t="s">
        <v>15139</v>
      </c>
      <c r="O3138" s="49" t="s">
        <v>2818</v>
      </c>
      <c r="P3138">
        <v>9</v>
      </c>
      <c r="Q3138" t="s">
        <v>15142</v>
      </c>
      <c r="S3138" s="49"/>
      <c r="T3138" s="49"/>
      <c r="U3138" s="49"/>
      <c r="W3138" s="49"/>
      <c r="Z3138" s="49"/>
      <c r="AA3138" s="49"/>
      <c r="AB3138" s="49"/>
    </row>
    <row r="3139" spans="1:28" x14ac:dyDescent="0.25">
      <c r="A3139" t="s">
        <v>15143</v>
      </c>
      <c r="B3139" t="s">
        <v>14709</v>
      </c>
      <c r="C3139" t="s">
        <v>403</v>
      </c>
      <c r="D3139">
        <v>1</v>
      </c>
      <c r="E3139">
        <v>0</v>
      </c>
      <c r="F3139">
        <v>8</v>
      </c>
      <c r="I3139" s="49"/>
      <c r="M3139" s="49"/>
      <c r="N3139" s="49" t="s">
        <v>15139</v>
      </c>
      <c r="O3139" s="49" t="s">
        <v>2818</v>
      </c>
      <c r="P3139">
        <v>9</v>
      </c>
      <c r="Q3139" t="s">
        <v>15144</v>
      </c>
      <c r="S3139" s="49"/>
      <c r="T3139" s="49"/>
      <c r="U3139" s="49"/>
      <c r="W3139" s="49"/>
      <c r="Z3139" s="49"/>
      <c r="AA3139" s="49"/>
      <c r="AB3139" s="49"/>
    </row>
    <row r="3140" spans="1:28" x14ac:dyDescent="0.25">
      <c r="A3140" t="s">
        <v>15145</v>
      </c>
      <c r="B3140" t="s">
        <v>14709</v>
      </c>
      <c r="C3140" t="s">
        <v>389</v>
      </c>
      <c r="D3140">
        <v>1</v>
      </c>
      <c r="E3140">
        <v>0</v>
      </c>
      <c r="F3140">
        <v>8</v>
      </c>
      <c r="I3140" s="49"/>
      <c r="M3140" s="49"/>
      <c r="N3140" s="49" t="s">
        <v>15139</v>
      </c>
      <c r="O3140" s="49"/>
      <c r="P3140">
        <v>9</v>
      </c>
      <c r="Q3140" t="s">
        <v>15146</v>
      </c>
      <c r="S3140" s="49"/>
      <c r="T3140" s="49"/>
      <c r="U3140" s="49"/>
      <c r="W3140" s="49"/>
      <c r="Z3140" s="49"/>
      <c r="AA3140" s="49"/>
      <c r="AB3140" s="49"/>
    </row>
    <row r="3141" spans="1:28" x14ac:dyDescent="0.25">
      <c r="A3141" t="s">
        <v>15147</v>
      </c>
      <c r="B3141" t="s">
        <v>14709</v>
      </c>
      <c r="C3141" t="s">
        <v>394</v>
      </c>
      <c r="D3141">
        <v>2</v>
      </c>
      <c r="E3141">
        <v>0</v>
      </c>
      <c r="F3141">
        <v>15</v>
      </c>
      <c r="I3141" s="49"/>
      <c r="M3141" s="49"/>
      <c r="N3141" s="49" t="s">
        <v>15148</v>
      </c>
      <c r="O3141" s="49" t="s">
        <v>2818</v>
      </c>
      <c r="P3141">
        <v>9</v>
      </c>
      <c r="Q3141" t="s">
        <v>15149</v>
      </c>
      <c r="S3141" s="49"/>
      <c r="T3141" s="49"/>
      <c r="U3141" s="49"/>
      <c r="W3141" s="49"/>
      <c r="Z3141" s="49"/>
      <c r="AA3141" s="49"/>
      <c r="AB3141" s="49"/>
    </row>
    <row r="3142" spans="1:28" x14ac:dyDescent="0.25">
      <c r="A3142" t="s">
        <v>15150</v>
      </c>
      <c r="B3142" t="s">
        <v>14709</v>
      </c>
      <c r="C3142" t="s">
        <v>398</v>
      </c>
      <c r="D3142">
        <v>2</v>
      </c>
      <c r="E3142">
        <v>0</v>
      </c>
      <c r="F3142">
        <v>12</v>
      </c>
      <c r="I3142" s="49"/>
      <c r="M3142" s="49"/>
      <c r="N3142" s="49" t="s">
        <v>15148</v>
      </c>
      <c r="O3142" s="49" t="s">
        <v>2818</v>
      </c>
      <c r="P3142">
        <v>9</v>
      </c>
      <c r="Q3142" t="s">
        <v>15151</v>
      </c>
      <c r="S3142" s="49"/>
      <c r="T3142" s="49"/>
      <c r="U3142" s="49"/>
      <c r="W3142" s="49"/>
      <c r="Z3142" s="49"/>
      <c r="AA3142" s="49"/>
      <c r="AB3142" s="49"/>
    </row>
    <row r="3143" spans="1:28" x14ac:dyDescent="0.25">
      <c r="A3143" t="s">
        <v>15152</v>
      </c>
      <c r="B3143" t="s">
        <v>14709</v>
      </c>
      <c r="C3143" t="s">
        <v>403</v>
      </c>
      <c r="D3143">
        <v>2</v>
      </c>
      <c r="E3143">
        <v>0</v>
      </c>
      <c r="F3143">
        <v>8</v>
      </c>
      <c r="I3143" s="49"/>
      <c r="M3143" s="49"/>
      <c r="N3143" s="49" t="s">
        <v>15148</v>
      </c>
      <c r="O3143" s="49" t="s">
        <v>2818</v>
      </c>
      <c r="P3143">
        <v>9</v>
      </c>
      <c r="Q3143" t="s">
        <v>15153</v>
      </c>
      <c r="S3143" s="49"/>
      <c r="T3143" s="49"/>
      <c r="U3143" s="49"/>
      <c r="W3143" s="49"/>
      <c r="Z3143" s="49"/>
      <c r="AA3143" s="49"/>
      <c r="AB3143" s="49"/>
    </row>
    <row r="3144" spans="1:28" x14ac:dyDescent="0.25">
      <c r="A3144" t="s">
        <v>15154</v>
      </c>
      <c r="B3144" t="s">
        <v>14709</v>
      </c>
      <c r="C3144" t="s">
        <v>389</v>
      </c>
      <c r="D3144">
        <v>2</v>
      </c>
      <c r="E3144">
        <v>0</v>
      </c>
      <c r="F3144">
        <v>8</v>
      </c>
      <c r="I3144" s="49"/>
      <c r="M3144" s="49"/>
      <c r="N3144" s="49" t="s">
        <v>15148</v>
      </c>
      <c r="O3144" s="49"/>
      <c r="P3144">
        <v>9</v>
      </c>
      <c r="Q3144" t="s">
        <v>15155</v>
      </c>
      <c r="S3144" s="49"/>
      <c r="T3144" s="49"/>
      <c r="U3144" s="49"/>
      <c r="W3144" s="49"/>
      <c r="Z3144" s="49"/>
      <c r="AA3144" s="49"/>
      <c r="AB3144" s="49"/>
    </row>
    <row r="3145" spans="1:28" x14ac:dyDescent="0.25">
      <c r="A3145" t="s">
        <v>15156</v>
      </c>
      <c r="B3145" t="s">
        <v>14709</v>
      </c>
      <c r="C3145" t="s">
        <v>172</v>
      </c>
      <c r="D3145">
        <v>1</v>
      </c>
      <c r="E3145">
        <v>15</v>
      </c>
      <c r="F3145">
        <v>12</v>
      </c>
      <c r="I3145" s="49"/>
      <c r="M3145" s="49"/>
      <c r="N3145" s="49"/>
      <c r="O3145" s="49"/>
      <c r="P3145">
        <v>9</v>
      </c>
      <c r="Q3145" t="s">
        <v>15157</v>
      </c>
      <c r="S3145" s="49"/>
      <c r="T3145" s="49"/>
      <c r="U3145" s="49"/>
      <c r="W3145" s="49"/>
      <c r="Z3145" s="49"/>
      <c r="AA3145" s="49"/>
      <c r="AB3145" s="49"/>
    </row>
    <row r="3146" spans="1:28" x14ac:dyDescent="0.25">
      <c r="A3146" t="s">
        <v>15158</v>
      </c>
      <c r="B3146" t="s">
        <v>14709</v>
      </c>
      <c r="C3146" t="s">
        <v>147</v>
      </c>
      <c r="D3146">
        <v>1</v>
      </c>
      <c r="E3146">
        <v>100</v>
      </c>
      <c r="F3146">
        <v>8</v>
      </c>
      <c r="I3146" s="49"/>
      <c r="J3146">
        <v>2</v>
      </c>
      <c r="K3146">
        <v>1</v>
      </c>
      <c r="L3146">
        <v>3</v>
      </c>
      <c r="M3146" s="49" t="s">
        <v>618</v>
      </c>
      <c r="N3146" s="49"/>
      <c r="O3146" s="49" t="s">
        <v>15159</v>
      </c>
      <c r="P3146">
        <v>9</v>
      </c>
      <c r="Q3146" t="s">
        <v>15160</v>
      </c>
      <c r="S3146" s="49"/>
      <c r="T3146" s="49"/>
      <c r="U3146" s="49"/>
      <c r="W3146" s="49"/>
      <c r="Z3146" s="49"/>
      <c r="AA3146" s="49"/>
      <c r="AB3146" s="49"/>
    </row>
    <row r="3147" spans="1:28" x14ac:dyDescent="0.25">
      <c r="A3147" t="s">
        <v>15161</v>
      </c>
      <c r="B3147" t="s">
        <v>14709</v>
      </c>
      <c r="C3147" t="s">
        <v>147</v>
      </c>
      <c r="D3147">
        <v>2</v>
      </c>
      <c r="E3147">
        <v>120</v>
      </c>
      <c r="F3147">
        <v>6</v>
      </c>
      <c r="I3147" s="49"/>
      <c r="J3147">
        <v>2</v>
      </c>
      <c r="K3147">
        <v>1</v>
      </c>
      <c r="L3147">
        <v>3</v>
      </c>
      <c r="M3147" s="49" t="s">
        <v>618</v>
      </c>
      <c r="N3147" s="49"/>
      <c r="O3147" s="49" t="s">
        <v>15162</v>
      </c>
      <c r="P3147">
        <v>9</v>
      </c>
      <c r="Q3147" t="s">
        <v>15163</v>
      </c>
      <c r="S3147" s="49"/>
      <c r="T3147" s="49"/>
      <c r="U3147" s="49"/>
      <c r="W3147" s="49"/>
      <c r="Z3147" s="49"/>
      <c r="AA3147" s="49"/>
      <c r="AB3147" s="49"/>
    </row>
    <row r="3148" spans="1:28" x14ac:dyDescent="0.25">
      <c r="A3148" t="s">
        <v>15164</v>
      </c>
      <c r="B3148" t="s">
        <v>14709</v>
      </c>
      <c r="C3148" t="s">
        <v>147</v>
      </c>
      <c r="D3148">
        <v>3</v>
      </c>
      <c r="E3148">
        <v>140</v>
      </c>
      <c r="F3148">
        <v>8</v>
      </c>
      <c r="I3148" s="49"/>
      <c r="J3148">
        <v>2</v>
      </c>
      <c r="K3148">
        <v>1</v>
      </c>
      <c r="L3148">
        <v>3</v>
      </c>
      <c r="M3148" s="49" t="s">
        <v>618</v>
      </c>
      <c r="N3148" s="49"/>
      <c r="O3148" s="49" t="s">
        <v>15165</v>
      </c>
      <c r="P3148">
        <v>9</v>
      </c>
      <c r="Q3148" t="s">
        <v>15166</v>
      </c>
      <c r="S3148" s="49"/>
      <c r="T3148" s="49"/>
      <c r="U3148" s="49"/>
      <c r="W3148" s="49"/>
      <c r="Z3148" s="49"/>
      <c r="AA3148" s="49"/>
      <c r="AB3148" s="49"/>
    </row>
    <row r="3149" spans="1:28" x14ac:dyDescent="0.25">
      <c r="A3149" t="s">
        <v>15167</v>
      </c>
      <c r="B3149" t="s">
        <v>14709</v>
      </c>
      <c r="C3149" t="s">
        <v>147</v>
      </c>
      <c r="D3149">
        <v>4</v>
      </c>
      <c r="E3149">
        <v>150</v>
      </c>
      <c r="F3149">
        <v>6</v>
      </c>
      <c r="I3149" s="49"/>
      <c r="J3149">
        <v>2</v>
      </c>
      <c r="K3149">
        <v>1</v>
      </c>
      <c r="L3149">
        <v>3</v>
      </c>
      <c r="M3149" s="49" t="s">
        <v>610</v>
      </c>
      <c r="N3149" s="49"/>
      <c r="O3149" s="49" t="s">
        <v>2350</v>
      </c>
      <c r="P3149">
        <v>9</v>
      </c>
      <c r="Q3149" t="s">
        <v>15168</v>
      </c>
      <c r="S3149" s="49"/>
      <c r="T3149" s="49"/>
      <c r="U3149" s="49"/>
      <c r="W3149" s="49"/>
      <c r="Z3149" s="49"/>
      <c r="AA3149" s="49"/>
      <c r="AB3149" s="49"/>
    </row>
    <row r="3150" spans="1:28" x14ac:dyDescent="0.25">
      <c r="A3150" t="s">
        <v>15169</v>
      </c>
      <c r="B3150" t="s">
        <v>14709</v>
      </c>
      <c r="C3150" t="s">
        <v>147</v>
      </c>
      <c r="D3150">
        <v>5</v>
      </c>
      <c r="E3150">
        <v>150</v>
      </c>
      <c r="F3150">
        <v>5.5</v>
      </c>
      <c r="I3150" s="49"/>
      <c r="J3150">
        <v>2</v>
      </c>
      <c r="K3150">
        <v>1</v>
      </c>
      <c r="L3150">
        <v>3</v>
      </c>
      <c r="M3150" s="49" t="s">
        <v>610</v>
      </c>
      <c r="N3150" s="49"/>
      <c r="O3150" s="49" t="s">
        <v>2350</v>
      </c>
      <c r="P3150">
        <v>9</v>
      </c>
      <c r="Q3150" t="s">
        <v>15170</v>
      </c>
      <c r="S3150" s="49"/>
      <c r="T3150" s="49"/>
      <c r="U3150" s="49"/>
      <c r="W3150" s="49"/>
      <c r="Z3150" s="49"/>
      <c r="AA3150" s="49"/>
      <c r="AB3150" s="49"/>
    </row>
    <row r="3151" spans="1:28" x14ac:dyDescent="0.25">
      <c r="A3151" t="s">
        <v>15171</v>
      </c>
      <c r="B3151" t="s">
        <v>14709</v>
      </c>
      <c r="C3151" t="s">
        <v>14743</v>
      </c>
      <c r="D3151">
        <v>1</v>
      </c>
      <c r="E3151">
        <v>50</v>
      </c>
      <c r="F3151">
        <v>10</v>
      </c>
      <c r="I3151" s="49"/>
      <c r="J3151">
        <v>2</v>
      </c>
      <c r="K3151">
        <v>1</v>
      </c>
      <c r="L3151">
        <v>3</v>
      </c>
      <c r="M3151" s="49" t="s">
        <v>2271</v>
      </c>
      <c r="N3151" s="49"/>
      <c r="O3151" s="49" t="s">
        <v>15172</v>
      </c>
      <c r="P3151">
        <v>9</v>
      </c>
      <c r="Q3151" t="s">
        <v>15173</v>
      </c>
      <c r="S3151" s="49"/>
      <c r="T3151" s="49"/>
      <c r="U3151" s="49"/>
      <c r="W3151" s="49"/>
      <c r="Z3151" s="49"/>
      <c r="AA3151" s="49"/>
      <c r="AB3151" s="49"/>
    </row>
    <row r="3152" spans="1:28" x14ac:dyDescent="0.25">
      <c r="A3152" t="s">
        <v>15174</v>
      </c>
      <c r="B3152" t="s">
        <v>14709</v>
      </c>
      <c r="C3152" t="s">
        <v>14743</v>
      </c>
      <c r="D3152">
        <v>2</v>
      </c>
      <c r="E3152">
        <v>90</v>
      </c>
      <c r="F3152">
        <v>10</v>
      </c>
      <c r="I3152" s="49"/>
      <c r="J3152">
        <v>2</v>
      </c>
      <c r="K3152">
        <v>1</v>
      </c>
      <c r="L3152">
        <v>3</v>
      </c>
      <c r="M3152" s="49" t="s">
        <v>618</v>
      </c>
      <c r="N3152" s="49"/>
      <c r="O3152" s="49" t="s">
        <v>15175</v>
      </c>
      <c r="P3152">
        <v>9</v>
      </c>
      <c r="Q3152" t="s">
        <v>15176</v>
      </c>
      <c r="S3152" s="49"/>
      <c r="T3152" s="49"/>
      <c r="U3152" s="49"/>
      <c r="W3152" s="49"/>
      <c r="Z3152" s="49"/>
      <c r="AA3152" s="49"/>
      <c r="AB3152" s="49"/>
    </row>
    <row r="3153" spans="1:28" x14ac:dyDescent="0.25">
      <c r="A3153" t="s">
        <v>15177</v>
      </c>
      <c r="B3153" t="s">
        <v>14709</v>
      </c>
      <c r="C3153" t="s">
        <v>14743</v>
      </c>
      <c r="D3153">
        <v>3</v>
      </c>
      <c r="E3153">
        <v>90</v>
      </c>
      <c r="F3153">
        <v>10</v>
      </c>
      <c r="I3153" s="49"/>
      <c r="J3153">
        <v>2</v>
      </c>
      <c r="K3153">
        <v>1</v>
      </c>
      <c r="L3153">
        <v>3</v>
      </c>
      <c r="M3153" s="49" t="s">
        <v>618</v>
      </c>
      <c r="N3153" s="49"/>
      <c r="O3153" s="49" t="s">
        <v>15175</v>
      </c>
      <c r="P3153">
        <v>9</v>
      </c>
      <c r="Q3153" t="s">
        <v>15178</v>
      </c>
      <c r="S3153" s="49"/>
      <c r="T3153" s="49"/>
      <c r="U3153" s="49"/>
      <c r="W3153" s="49"/>
      <c r="Z3153" s="49"/>
      <c r="AA3153" s="49"/>
      <c r="AB3153" s="49"/>
    </row>
    <row r="3154" spans="1:28" x14ac:dyDescent="0.25">
      <c r="A3154" t="s">
        <v>15179</v>
      </c>
      <c r="B3154" t="s">
        <v>14709</v>
      </c>
      <c r="C3154" t="s">
        <v>14743</v>
      </c>
      <c r="D3154">
        <v>4</v>
      </c>
      <c r="E3154">
        <v>100</v>
      </c>
      <c r="F3154">
        <v>10</v>
      </c>
      <c r="I3154" s="49"/>
      <c r="J3154">
        <v>2</v>
      </c>
      <c r="K3154">
        <v>1</v>
      </c>
      <c r="L3154">
        <v>3</v>
      </c>
      <c r="M3154" s="49" t="s">
        <v>1745</v>
      </c>
      <c r="N3154" s="49"/>
      <c r="O3154" s="49" t="s">
        <v>2181</v>
      </c>
      <c r="P3154">
        <v>9</v>
      </c>
      <c r="Q3154" t="s">
        <v>15180</v>
      </c>
      <c r="S3154" s="49"/>
      <c r="T3154" s="49"/>
      <c r="U3154" s="49"/>
      <c r="W3154" s="49"/>
      <c r="Z3154" s="49"/>
      <c r="AA3154" s="49"/>
      <c r="AB3154" s="49"/>
    </row>
    <row r="3155" spans="1:28" x14ac:dyDescent="0.25">
      <c r="A3155" t="s">
        <v>15181</v>
      </c>
      <c r="B3155" t="s">
        <v>14709</v>
      </c>
      <c r="C3155" t="s">
        <v>200</v>
      </c>
      <c r="D3155">
        <v>1</v>
      </c>
      <c r="E3155">
        <v>30</v>
      </c>
      <c r="F3155">
        <v>12</v>
      </c>
      <c r="I3155" s="49"/>
      <c r="J3155">
        <v>2</v>
      </c>
      <c r="K3155">
        <v>2</v>
      </c>
      <c r="L3155">
        <v>3</v>
      </c>
      <c r="M3155" s="49" t="s">
        <v>618</v>
      </c>
      <c r="N3155" s="49"/>
      <c r="O3155" s="49" t="s">
        <v>15182</v>
      </c>
      <c r="P3155">
        <v>9</v>
      </c>
      <c r="Q3155" t="s">
        <v>15183</v>
      </c>
      <c r="S3155" s="49"/>
      <c r="T3155" s="49"/>
      <c r="U3155" s="49"/>
      <c r="W3155" s="49"/>
      <c r="Z3155" s="49"/>
      <c r="AA3155" s="49"/>
      <c r="AB3155" s="49"/>
    </row>
    <row r="3156" spans="1:28" x14ac:dyDescent="0.25">
      <c r="A3156" t="s">
        <v>15184</v>
      </c>
      <c r="B3156" t="s">
        <v>14709</v>
      </c>
      <c r="C3156" t="s">
        <v>200</v>
      </c>
      <c r="D3156">
        <v>2</v>
      </c>
      <c r="E3156">
        <v>40</v>
      </c>
      <c r="F3156">
        <v>12</v>
      </c>
      <c r="I3156" s="49"/>
      <c r="J3156">
        <v>2</v>
      </c>
      <c r="K3156">
        <v>2</v>
      </c>
      <c r="L3156">
        <v>3</v>
      </c>
      <c r="M3156" s="49" t="s">
        <v>618</v>
      </c>
      <c r="N3156" s="49"/>
      <c r="O3156" s="49" t="s">
        <v>15182</v>
      </c>
      <c r="P3156">
        <v>9</v>
      </c>
      <c r="Q3156" t="s">
        <v>15185</v>
      </c>
      <c r="S3156" s="49"/>
      <c r="T3156" s="49"/>
      <c r="U3156" s="49"/>
      <c r="W3156" s="49"/>
      <c r="Z3156" s="49"/>
      <c r="AA3156" s="49"/>
      <c r="AB3156" s="49"/>
    </row>
    <row r="3157" spans="1:28" x14ac:dyDescent="0.25">
      <c r="A3157" t="s">
        <v>15186</v>
      </c>
      <c r="B3157" t="s">
        <v>14709</v>
      </c>
      <c r="C3157" t="s">
        <v>200</v>
      </c>
      <c r="D3157">
        <v>3</v>
      </c>
      <c r="E3157">
        <v>50</v>
      </c>
      <c r="F3157">
        <v>10</v>
      </c>
      <c r="I3157" s="49"/>
      <c r="J3157">
        <v>2</v>
      </c>
      <c r="K3157">
        <v>2</v>
      </c>
      <c r="L3157">
        <v>3</v>
      </c>
      <c r="M3157" s="49" t="s">
        <v>610</v>
      </c>
      <c r="N3157" s="49"/>
      <c r="O3157" s="49" t="s">
        <v>15187</v>
      </c>
      <c r="P3157">
        <v>9</v>
      </c>
      <c r="Q3157" t="s">
        <v>15188</v>
      </c>
      <c r="S3157" s="49"/>
      <c r="T3157" s="49"/>
      <c r="U3157" s="49"/>
      <c r="W3157" s="49"/>
      <c r="Z3157" s="49"/>
      <c r="AA3157" s="49"/>
      <c r="AB3157" s="49"/>
    </row>
    <row r="3158" spans="1:28" x14ac:dyDescent="0.25">
      <c r="A3158" t="s">
        <v>15189</v>
      </c>
      <c r="B3158" t="s">
        <v>14709</v>
      </c>
      <c r="C3158" t="s">
        <v>313</v>
      </c>
      <c r="D3158">
        <v>1</v>
      </c>
      <c r="E3158">
        <v>50</v>
      </c>
      <c r="F3158">
        <v>12</v>
      </c>
      <c r="I3158" s="49"/>
      <c r="J3158">
        <v>2</v>
      </c>
      <c r="K3158">
        <v>1</v>
      </c>
      <c r="L3158">
        <v>3</v>
      </c>
      <c r="M3158" s="49" t="s">
        <v>1745</v>
      </c>
      <c r="N3158" s="49"/>
      <c r="O3158" s="49" t="s">
        <v>15190</v>
      </c>
      <c r="P3158">
        <v>9</v>
      </c>
      <c r="Q3158" t="s">
        <v>15191</v>
      </c>
      <c r="S3158" s="49"/>
      <c r="T3158" s="49"/>
      <c r="U3158" s="49"/>
      <c r="W3158" s="49"/>
      <c r="Z3158" s="49"/>
      <c r="AA3158" s="49"/>
      <c r="AB3158" s="49"/>
    </row>
    <row r="3159" spans="1:28" x14ac:dyDescent="0.25">
      <c r="A3159" t="s">
        <v>15192</v>
      </c>
      <c r="B3159" t="s">
        <v>14709</v>
      </c>
      <c r="C3159" t="s">
        <v>313</v>
      </c>
      <c r="D3159">
        <v>2</v>
      </c>
      <c r="E3159">
        <v>60</v>
      </c>
      <c r="F3159">
        <v>10</v>
      </c>
      <c r="I3159" s="49"/>
      <c r="J3159">
        <v>2</v>
      </c>
      <c r="K3159">
        <v>1</v>
      </c>
      <c r="L3159">
        <v>3</v>
      </c>
      <c r="M3159" s="49" t="s">
        <v>1745</v>
      </c>
      <c r="N3159" s="49"/>
      <c r="O3159" s="49" t="s">
        <v>15193</v>
      </c>
      <c r="P3159">
        <v>9</v>
      </c>
      <c r="Q3159" t="s">
        <v>15194</v>
      </c>
      <c r="S3159" s="49"/>
      <c r="T3159" s="49"/>
      <c r="U3159" s="49"/>
      <c r="W3159" s="49"/>
      <c r="Z3159" s="49"/>
      <c r="AA3159" s="49"/>
      <c r="AB3159" s="49"/>
    </row>
    <row r="3160" spans="1:28" x14ac:dyDescent="0.25">
      <c r="A3160" t="s">
        <v>15195</v>
      </c>
      <c r="B3160" t="s">
        <v>14709</v>
      </c>
      <c r="C3160" t="s">
        <v>313</v>
      </c>
      <c r="D3160">
        <v>3</v>
      </c>
      <c r="E3160">
        <v>60</v>
      </c>
      <c r="F3160">
        <v>8</v>
      </c>
      <c r="I3160" s="49"/>
      <c r="J3160">
        <v>2</v>
      </c>
      <c r="K3160">
        <v>1</v>
      </c>
      <c r="L3160">
        <v>3</v>
      </c>
      <c r="M3160" s="49" t="s">
        <v>1745</v>
      </c>
      <c r="N3160" s="49"/>
      <c r="O3160" s="49" t="s">
        <v>15193</v>
      </c>
      <c r="P3160">
        <v>9</v>
      </c>
      <c r="Q3160" t="s">
        <v>15196</v>
      </c>
      <c r="S3160" s="49"/>
      <c r="T3160" s="49"/>
      <c r="U3160" s="49"/>
      <c r="W3160" s="49"/>
      <c r="Z3160" s="49"/>
      <c r="AA3160" s="49"/>
      <c r="AB3160" s="49"/>
    </row>
    <row r="3161" spans="1:28" x14ac:dyDescent="0.25">
      <c r="A3161" t="s">
        <v>15197</v>
      </c>
      <c r="B3161" t="s">
        <v>14709</v>
      </c>
      <c r="C3161" t="s">
        <v>217</v>
      </c>
      <c r="D3161">
        <v>1</v>
      </c>
      <c r="E3161">
        <v>25</v>
      </c>
      <c r="F3161">
        <v>10</v>
      </c>
      <c r="I3161" s="49"/>
      <c r="J3161">
        <v>2</v>
      </c>
      <c r="K3161">
        <v>1</v>
      </c>
      <c r="L3161">
        <v>3</v>
      </c>
      <c r="M3161" s="49" t="s">
        <v>610</v>
      </c>
      <c r="N3161" s="49"/>
      <c r="O3161" s="49" t="s">
        <v>2350</v>
      </c>
      <c r="P3161">
        <v>9</v>
      </c>
      <c r="Q3161" t="s">
        <v>15198</v>
      </c>
      <c r="S3161" s="49"/>
      <c r="T3161" s="49"/>
      <c r="U3161" s="49"/>
      <c r="W3161" s="49"/>
      <c r="Z3161" s="49"/>
      <c r="AA3161" s="49"/>
      <c r="AB3161" s="49"/>
    </row>
    <row r="3162" spans="1:28" x14ac:dyDescent="0.25">
      <c r="A3162" t="s">
        <v>15199</v>
      </c>
      <c r="B3162" t="s">
        <v>14709</v>
      </c>
      <c r="C3162" t="s">
        <v>217</v>
      </c>
      <c r="D3162">
        <v>2</v>
      </c>
      <c r="E3162">
        <v>25</v>
      </c>
      <c r="F3162">
        <v>9</v>
      </c>
      <c r="I3162" s="49"/>
      <c r="J3162">
        <v>2</v>
      </c>
      <c r="K3162">
        <v>1</v>
      </c>
      <c r="L3162">
        <v>3</v>
      </c>
      <c r="M3162" s="49" t="s">
        <v>610</v>
      </c>
      <c r="N3162" s="49"/>
      <c r="O3162" s="49" t="s">
        <v>15200</v>
      </c>
      <c r="P3162">
        <v>9</v>
      </c>
      <c r="Q3162" t="s">
        <v>15201</v>
      </c>
      <c r="S3162" s="49"/>
      <c r="T3162" s="49"/>
      <c r="U3162" s="49"/>
      <c r="W3162" s="49"/>
      <c r="Z3162" s="49"/>
      <c r="AA3162" s="49"/>
      <c r="AB3162" s="49"/>
    </row>
    <row r="3163" spans="1:28" x14ac:dyDescent="0.25">
      <c r="A3163" t="s">
        <v>15202</v>
      </c>
      <c r="B3163" t="s">
        <v>14709</v>
      </c>
      <c r="C3163" t="s">
        <v>217</v>
      </c>
      <c r="D3163">
        <v>3</v>
      </c>
      <c r="E3163">
        <v>25</v>
      </c>
      <c r="F3163">
        <v>8</v>
      </c>
      <c r="I3163" s="49"/>
      <c r="J3163">
        <v>2</v>
      </c>
      <c r="K3163">
        <v>1</v>
      </c>
      <c r="L3163">
        <v>3</v>
      </c>
      <c r="M3163" s="49" t="s">
        <v>610</v>
      </c>
      <c r="N3163" s="49"/>
      <c r="O3163" s="49" t="s">
        <v>15203</v>
      </c>
      <c r="P3163">
        <v>9</v>
      </c>
      <c r="Q3163" t="s">
        <v>15204</v>
      </c>
      <c r="S3163" s="49"/>
      <c r="T3163" s="49"/>
      <c r="U3163" s="49"/>
      <c r="W3163" s="49"/>
      <c r="Z3163" s="49"/>
      <c r="AA3163" s="49"/>
      <c r="AB3163" s="49"/>
    </row>
    <row r="3164" spans="1:28" x14ac:dyDescent="0.25">
      <c r="A3164" t="s">
        <v>15205</v>
      </c>
      <c r="B3164" t="s">
        <v>14709</v>
      </c>
      <c r="C3164" t="s">
        <v>209</v>
      </c>
      <c r="D3164">
        <v>1</v>
      </c>
      <c r="E3164">
        <v>80</v>
      </c>
      <c r="F3164">
        <v>8</v>
      </c>
      <c r="I3164" s="49"/>
      <c r="J3164">
        <v>3</v>
      </c>
      <c r="K3164">
        <v>1</v>
      </c>
      <c r="L3164">
        <v>2</v>
      </c>
      <c r="M3164" s="49" t="s">
        <v>1745</v>
      </c>
      <c r="N3164" s="49"/>
      <c r="O3164" s="49" t="s">
        <v>2982</v>
      </c>
      <c r="P3164">
        <v>9</v>
      </c>
      <c r="Q3164" t="s">
        <v>15206</v>
      </c>
      <c r="S3164" s="49"/>
      <c r="T3164" s="49"/>
      <c r="U3164" s="49"/>
      <c r="W3164" s="49"/>
      <c r="Z3164" s="49"/>
      <c r="AA3164" s="49"/>
      <c r="AB3164" s="49"/>
    </row>
    <row r="3165" spans="1:28" x14ac:dyDescent="0.25">
      <c r="A3165" t="s">
        <v>15207</v>
      </c>
      <c r="B3165" t="s">
        <v>14709</v>
      </c>
      <c r="C3165" t="s">
        <v>209</v>
      </c>
      <c r="D3165">
        <v>2</v>
      </c>
      <c r="E3165">
        <v>80</v>
      </c>
      <c r="F3165">
        <v>7</v>
      </c>
      <c r="I3165" s="49"/>
      <c r="J3165">
        <v>3</v>
      </c>
      <c r="K3165">
        <v>1</v>
      </c>
      <c r="L3165">
        <v>2</v>
      </c>
      <c r="M3165" s="49" t="s">
        <v>1745</v>
      </c>
      <c r="N3165" s="49"/>
      <c r="O3165" s="49" t="s">
        <v>2982</v>
      </c>
      <c r="P3165">
        <v>9</v>
      </c>
      <c r="Q3165" t="s">
        <v>15208</v>
      </c>
      <c r="S3165" s="49"/>
      <c r="T3165" s="49"/>
      <c r="U3165" s="49"/>
      <c r="W3165" s="49"/>
      <c r="Z3165" s="49"/>
      <c r="AA3165" s="49"/>
      <c r="AB3165" s="49"/>
    </row>
    <row r="3166" spans="1:28" x14ac:dyDescent="0.25">
      <c r="A3166" t="s">
        <v>15209</v>
      </c>
      <c r="B3166" t="s">
        <v>14709</v>
      </c>
      <c r="C3166" t="s">
        <v>209</v>
      </c>
      <c r="D3166">
        <v>3</v>
      </c>
      <c r="E3166">
        <v>80</v>
      </c>
      <c r="F3166">
        <v>5</v>
      </c>
      <c r="I3166" s="49"/>
      <c r="J3166">
        <v>3</v>
      </c>
      <c r="K3166">
        <v>1</v>
      </c>
      <c r="L3166">
        <v>2</v>
      </c>
      <c r="M3166" s="49" t="s">
        <v>1745</v>
      </c>
      <c r="N3166" s="49" t="s">
        <v>15210</v>
      </c>
      <c r="O3166" s="49" t="s">
        <v>2982</v>
      </c>
      <c r="P3166">
        <v>9</v>
      </c>
      <c r="Q3166" t="s">
        <v>15211</v>
      </c>
      <c r="S3166" s="49"/>
      <c r="T3166" s="49"/>
      <c r="U3166" s="49"/>
      <c r="W3166" s="49"/>
      <c r="Z3166" s="49"/>
      <c r="AA3166" s="49"/>
      <c r="AB3166" s="49"/>
    </row>
    <row r="3167" spans="1:28" x14ac:dyDescent="0.25">
      <c r="A3167" t="s">
        <v>15212</v>
      </c>
      <c r="B3167" t="s">
        <v>14709</v>
      </c>
      <c r="C3167" t="s">
        <v>209</v>
      </c>
      <c r="D3167">
        <v>4</v>
      </c>
      <c r="E3167">
        <v>70</v>
      </c>
      <c r="F3167">
        <v>2</v>
      </c>
      <c r="I3167" s="49"/>
      <c r="J3167">
        <v>3</v>
      </c>
      <c r="K3167">
        <v>1</v>
      </c>
      <c r="L3167">
        <v>2</v>
      </c>
      <c r="M3167" s="49" t="s">
        <v>1745</v>
      </c>
      <c r="N3167" s="49" t="s">
        <v>15210</v>
      </c>
      <c r="O3167" s="49" t="s">
        <v>2982</v>
      </c>
      <c r="P3167">
        <v>9</v>
      </c>
      <c r="Q3167" t="s">
        <v>15213</v>
      </c>
      <c r="S3167" s="49"/>
      <c r="T3167" s="49"/>
      <c r="U3167" s="49"/>
      <c r="W3167" s="49"/>
      <c r="Z3167" s="49"/>
      <c r="AA3167" s="49"/>
      <c r="AB3167" s="49"/>
    </row>
    <row r="3168" spans="1:28" x14ac:dyDescent="0.25">
      <c r="A3168" t="s">
        <v>15214</v>
      </c>
      <c r="B3168" t="s">
        <v>14709</v>
      </c>
      <c r="C3168" t="s">
        <v>309</v>
      </c>
      <c r="D3168">
        <v>1</v>
      </c>
      <c r="E3168">
        <v>15</v>
      </c>
      <c r="F3168">
        <v>12</v>
      </c>
      <c r="I3168" s="49"/>
      <c r="J3168">
        <v>2</v>
      </c>
      <c r="K3168">
        <v>1</v>
      </c>
      <c r="L3168">
        <v>2</v>
      </c>
      <c r="M3168" s="49" t="s">
        <v>1745</v>
      </c>
      <c r="N3168" s="49"/>
      <c r="O3168" s="49" t="s">
        <v>1932</v>
      </c>
      <c r="P3168">
        <v>9</v>
      </c>
      <c r="Q3168" t="s">
        <v>15215</v>
      </c>
      <c r="S3168" s="49"/>
      <c r="T3168" s="49"/>
      <c r="U3168" s="49"/>
      <c r="W3168" s="49"/>
      <c r="Z3168" s="49"/>
      <c r="AA3168" s="49"/>
      <c r="AB3168" s="49"/>
    </row>
    <row r="3169" spans="1:28" x14ac:dyDescent="0.25">
      <c r="A3169" t="s">
        <v>15216</v>
      </c>
      <c r="B3169" t="s">
        <v>14709</v>
      </c>
      <c r="C3169" t="s">
        <v>309</v>
      </c>
      <c r="D3169">
        <v>2</v>
      </c>
      <c r="E3169">
        <v>15</v>
      </c>
      <c r="F3169">
        <v>12</v>
      </c>
      <c r="I3169" s="49"/>
      <c r="J3169">
        <v>2</v>
      </c>
      <c r="K3169">
        <v>1</v>
      </c>
      <c r="L3169">
        <v>2</v>
      </c>
      <c r="M3169" s="49" t="s">
        <v>1745</v>
      </c>
      <c r="N3169" s="49"/>
      <c r="O3169" s="49" t="s">
        <v>1932</v>
      </c>
      <c r="P3169">
        <v>9</v>
      </c>
      <c r="Q3169" t="s">
        <v>15217</v>
      </c>
      <c r="S3169" s="49"/>
      <c r="T3169" s="49"/>
      <c r="U3169" s="49"/>
      <c r="W3169" s="49"/>
      <c r="Z3169" s="49"/>
      <c r="AA3169" s="49"/>
      <c r="AB3169" s="49"/>
    </row>
    <row r="3170" spans="1:28" x14ac:dyDescent="0.25">
      <c r="A3170" t="s">
        <v>15218</v>
      </c>
      <c r="B3170" t="s">
        <v>14709</v>
      </c>
      <c r="C3170" t="s">
        <v>309</v>
      </c>
      <c r="D3170">
        <v>3</v>
      </c>
      <c r="E3170">
        <v>17.5</v>
      </c>
      <c r="F3170">
        <v>10</v>
      </c>
      <c r="I3170" s="49"/>
      <c r="J3170">
        <v>2</v>
      </c>
      <c r="K3170">
        <v>1</v>
      </c>
      <c r="L3170">
        <v>2</v>
      </c>
      <c r="M3170" s="49" t="s">
        <v>1888</v>
      </c>
      <c r="N3170" s="49"/>
      <c r="O3170" s="49" t="s">
        <v>2487</v>
      </c>
      <c r="P3170">
        <v>9</v>
      </c>
      <c r="Q3170" t="s">
        <v>15219</v>
      </c>
      <c r="S3170" s="49"/>
      <c r="T3170" s="49"/>
      <c r="U3170" s="49"/>
      <c r="W3170" s="49"/>
      <c r="Z3170" s="49"/>
      <c r="AA3170" s="49"/>
      <c r="AB3170" s="49"/>
    </row>
    <row r="3171" spans="1:28" x14ac:dyDescent="0.25">
      <c r="A3171" t="s">
        <v>15220</v>
      </c>
      <c r="B3171" t="s">
        <v>14709</v>
      </c>
      <c r="C3171" t="s">
        <v>14738</v>
      </c>
      <c r="D3171">
        <v>1</v>
      </c>
      <c r="E3171">
        <v>12.5</v>
      </c>
      <c r="F3171">
        <v>15</v>
      </c>
      <c r="I3171" s="49"/>
      <c r="J3171">
        <v>2</v>
      </c>
      <c r="K3171">
        <v>1</v>
      </c>
      <c r="L3171">
        <v>2</v>
      </c>
      <c r="M3171" s="49" t="s">
        <v>618</v>
      </c>
      <c r="N3171" s="49"/>
      <c r="O3171" s="49" t="s">
        <v>2154</v>
      </c>
      <c r="P3171">
        <v>9</v>
      </c>
      <c r="Q3171" t="s">
        <v>15221</v>
      </c>
      <c r="S3171" s="49"/>
      <c r="T3171" s="49"/>
      <c r="U3171" s="49"/>
      <c r="W3171" s="49"/>
      <c r="Z3171" s="49"/>
      <c r="AA3171" s="49"/>
      <c r="AB3171" s="49"/>
    </row>
    <row r="3172" spans="1:28" x14ac:dyDescent="0.25">
      <c r="A3172" t="s">
        <v>15222</v>
      </c>
      <c r="B3172" t="s">
        <v>14709</v>
      </c>
      <c r="C3172" t="s">
        <v>14738</v>
      </c>
      <c r="D3172">
        <v>2</v>
      </c>
      <c r="E3172">
        <v>12.5</v>
      </c>
      <c r="F3172">
        <v>15</v>
      </c>
      <c r="I3172" s="49"/>
      <c r="J3172">
        <v>2</v>
      </c>
      <c r="K3172">
        <v>1</v>
      </c>
      <c r="L3172">
        <v>2</v>
      </c>
      <c r="M3172" s="49" t="s">
        <v>618</v>
      </c>
      <c r="N3172" s="49"/>
      <c r="O3172" s="49" t="s">
        <v>15223</v>
      </c>
      <c r="P3172">
        <v>9</v>
      </c>
      <c r="Q3172" t="s">
        <v>15224</v>
      </c>
      <c r="S3172" s="49"/>
      <c r="T3172" s="49"/>
      <c r="U3172" s="49"/>
      <c r="W3172" s="49"/>
      <c r="Z3172" s="49"/>
      <c r="AA3172" s="49"/>
      <c r="AB3172" s="49"/>
    </row>
    <row r="3173" spans="1:28" x14ac:dyDescent="0.25">
      <c r="A3173" t="s">
        <v>15225</v>
      </c>
      <c r="B3173" t="s">
        <v>14709</v>
      </c>
      <c r="C3173" t="s">
        <v>14738</v>
      </c>
      <c r="D3173">
        <v>3</v>
      </c>
      <c r="E3173">
        <v>12.5</v>
      </c>
      <c r="F3173">
        <v>15</v>
      </c>
      <c r="I3173" s="49"/>
      <c r="J3173">
        <v>2</v>
      </c>
      <c r="K3173">
        <v>1</v>
      </c>
      <c r="L3173">
        <v>2</v>
      </c>
      <c r="M3173" s="49" t="s">
        <v>618</v>
      </c>
      <c r="N3173" s="49"/>
      <c r="O3173" s="49" t="s">
        <v>15223</v>
      </c>
      <c r="P3173">
        <v>9</v>
      </c>
      <c r="Q3173" t="s">
        <v>15226</v>
      </c>
      <c r="S3173" s="49"/>
      <c r="T3173" s="49"/>
      <c r="U3173" s="49"/>
      <c r="W3173" s="49"/>
      <c r="Z3173" s="49"/>
      <c r="AA3173" s="49"/>
      <c r="AB3173" s="49"/>
    </row>
    <row r="3174" spans="1:28" x14ac:dyDescent="0.25">
      <c r="A3174" t="s">
        <v>15227</v>
      </c>
      <c r="B3174" t="s">
        <v>14709</v>
      </c>
      <c r="C3174" t="s">
        <v>334</v>
      </c>
      <c r="D3174">
        <v>1</v>
      </c>
      <c r="E3174">
        <v>0</v>
      </c>
      <c r="G3174">
        <v>60</v>
      </c>
      <c r="I3174" s="49"/>
      <c r="M3174" s="49"/>
      <c r="N3174" s="49"/>
      <c r="O3174" s="49"/>
      <c r="P3174">
        <v>9</v>
      </c>
      <c r="Q3174" t="s">
        <v>15228</v>
      </c>
      <c r="S3174" s="49"/>
      <c r="T3174" s="49"/>
      <c r="U3174" s="49"/>
      <c r="W3174" s="49"/>
      <c r="Z3174" s="49"/>
      <c r="AA3174" s="49"/>
      <c r="AB3174" s="49"/>
    </row>
    <row r="3175" spans="1:28" x14ac:dyDescent="0.25">
      <c r="A3175" t="s">
        <v>15229</v>
      </c>
      <c r="B3175" t="s">
        <v>14709</v>
      </c>
      <c r="C3175" t="s">
        <v>334</v>
      </c>
      <c r="D3175">
        <v>2</v>
      </c>
      <c r="E3175">
        <v>0</v>
      </c>
      <c r="G3175">
        <v>45</v>
      </c>
      <c r="I3175" s="49"/>
      <c r="M3175" s="49"/>
      <c r="N3175" s="49"/>
      <c r="O3175" s="49"/>
      <c r="P3175">
        <v>9</v>
      </c>
      <c r="Q3175" t="s">
        <v>14712</v>
      </c>
      <c r="S3175" s="49"/>
      <c r="T3175" s="49"/>
      <c r="U3175" s="49"/>
      <c r="W3175" s="49"/>
      <c r="Z3175" s="49"/>
      <c r="AA3175" s="49"/>
      <c r="AB3175" s="49"/>
    </row>
    <row r="3176" spans="1:28" x14ac:dyDescent="0.25">
      <c r="A3176" t="s">
        <v>15230</v>
      </c>
      <c r="B3176" t="s">
        <v>14713</v>
      </c>
      <c r="C3176" t="s">
        <v>363</v>
      </c>
      <c r="D3176">
        <v>1</v>
      </c>
      <c r="G3176">
        <v>302</v>
      </c>
      <c r="H3176">
        <v>0.61</v>
      </c>
      <c r="I3176" s="49" t="s">
        <v>3957</v>
      </c>
      <c r="M3176" s="49"/>
      <c r="N3176" s="49"/>
      <c r="O3176" s="49" t="s">
        <v>15137</v>
      </c>
      <c r="P3176">
        <v>9</v>
      </c>
      <c r="Q3176" t="s">
        <v>14715</v>
      </c>
      <c r="S3176" s="49"/>
      <c r="T3176" s="49"/>
      <c r="U3176" s="49"/>
      <c r="W3176" s="49"/>
      <c r="Z3176" s="49"/>
      <c r="AA3176" s="49"/>
      <c r="AB3176" s="49"/>
    </row>
    <row r="3177" spans="1:28" x14ac:dyDescent="0.25">
      <c r="A3177" t="s">
        <v>15231</v>
      </c>
      <c r="B3177" t="s">
        <v>14713</v>
      </c>
      <c r="C3177" t="s">
        <v>269</v>
      </c>
      <c r="D3177">
        <v>1</v>
      </c>
      <c r="E3177">
        <v>0</v>
      </c>
      <c r="F3177">
        <v>10</v>
      </c>
      <c r="I3177" s="49"/>
      <c r="M3177" s="49"/>
      <c r="N3177" s="49" t="s">
        <v>15232</v>
      </c>
      <c r="O3177" s="49"/>
      <c r="P3177">
        <v>9</v>
      </c>
      <c r="Q3177" t="s">
        <v>15233</v>
      </c>
      <c r="S3177" s="49"/>
      <c r="T3177" s="49"/>
      <c r="U3177" s="49"/>
      <c r="W3177" s="49"/>
      <c r="Z3177" s="49"/>
      <c r="AA3177" s="49"/>
      <c r="AB3177" s="49"/>
    </row>
    <row r="3178" spans="1:28" x14ac:dyDescent="0.25">
      <c r="A3178" t="s">
        <v>15234</v>
      </c>
      <c r="B3178" t="s">
        <v>14713</v>
      </c>
      <c r="C3178" t="s">
        <v>423</v>
      </c>
      <c r="D3178">
        <v>1</v>
      </c>
      <c r="E3178">
        <v>0</v>
      </c>
      <c r="F3178">
        <v>10</v>
      </c>
      <c r="I3178" s="49"/>
      <c r="M3178" s="49"/>
      <c r="N3178" s="49" t="s">
        <v>15232</v>
      </c>
      <c r="O3178" s="49"/>
      <c r="P3178">
        <v>9</v>
      </c>
      <c r="Q3178" t="s">
        <v>15235</v>
      </c>
      <c r="S3178" s="49"/>
      <c r="T3178" s="49"/>
      <c r="U3178" s="49"/>
      <c r="W3178" s="49"/>
      <c r="Z3178" s="49"/>
      <c r="AA3178" s="49"/>
      <c r="AB3178" s="49"/>
    </row>
    <row r="3179" spans="1:28" x14ac:dyDescent="0.25">
      <c r="A3179" t="s">
        <v>15236</v>
      </c>
      <c r="B3179" t="s">
        <v>14713</v>
      </c>
      <c r="C3179" t="s">
        <v>299</v>
      </c>
      <c r="D3179">
        <v>1</v>
      </c>
      <c r="E3179">
        <v>0</v>
      </c>
      <c r="F3179">
        <v>10</v>
      </c>
      <c r="I3179" s="49"/>
      <c r="M3179" s="49"/>
      <c r="N3179" s="49" t="s">
        <v>15232</v>
      </c>
      <c r="O3179" s="49"/>
      <c r="P3179">
        <v>9</v>
      </c>
      <c r="Q3179" t="s">
        <v>15237</v>
      </c>
      <c r="S3179" s="49"/>
      <c r="T3179" s="49"/>
      <c r="U3179" s="49"/>
      <c r="W3179" s="49"/>
      <c r="Z3179" s="49"/>
      <c r="AA3179" s="49"/>
      <c r="AB3179" s="49"/>
    </row>
    <row r="3180" spans="1:28" x14ac:dyDescent="0.25">
      <c r="A3180" t="s">
        <v>15238</v>
      </c>
      <c r="B3180" t="s">
        <v>14713</v>
      </c>
      <c r="C3180" t="s">
        <v>275</v>
      </c>
      <c r="D3180">
        <v>1</v>
      </c>
      <c r="E3180">
        <v>0</v>
      </c>
      <c r="G3180">
        <v>8</v>
      </c>
      <c r="I3180" s="49"/>
      <c r="M3180" s="49"/>
      <c r="N3180" s="49" t="s">
        <v>15232</v>
      </c>
      <c r="O3180" s="49"/>
      <c r="P3180">
        <v>9</v>
      </c>
      <c r="Q3180" t="s">
        <v>15239</v>
      </c>
      <c r="S3180" s="49"/>
      <c r="T3180" s="49"/>
      <c r="U3180" s="49"/>
      <c r="W3180" s="49"/>
      <c r="Z3180" s="49"/>
      <c r="AA3180" s="49"/>
      <c r="AB3180" s="49"/>
    </row>
    <row r="3181" spans="1:28" x14ac:dyDescent="0.25">
      <c r="A3181" t="s">
        <v>15240</v>
      </c>
      <c r="B3181" t="s">
        <v>14713</v>
      </c>
      <c r="C3181" t="s">
        <v>286</v>
      </c>
      <c r="D3181">
        <v>1</v>
      </c>
      <c r="E3181">
        <v>0</v>
      </c>
      <c r="F3181">
        <v>12</v>
      </c>
      <c r="I3181" s="49"/>
      <c r="M3181" s="49"/>
      <c r="N3181" s="49"/>
      <c r="O3181" s="49"/>
      <c r="P3181">
        <v>9</v>
      </c>
      <c r="Q3181" t="s">
        <v>15241</v>
      </c>
      <c r="S3181" s="49"/>
      <c r="T3181" s="49"/>
      <c r="U3181" s="49"/>
      <c r="W3181" s="49"/>
      <c r="Z3181" s="49"/>
      <c r="AA3181" s="49"/>
      <c r="AB3181" s="49"/>
    </row>
    <row r="3182" spans="1:28" x14ac:dyDescent="0.25">
      <c r="A3182" t="s">
        <v>15242</v>
      </c>
      <c r="B3182" t="s">
        <v>14713</v>
      </c>
      <c r="C3182" t="s">
        <v>269</v>
      </c>
      <c r="D3182">
        <v>2</v>
      </c>
      <c r="E3182">
        <v>0</v>
      </c>
      <c r="F3182">
        <v>10</v>
      </c>
      <c r="I3182" s="49"/>
      <c r="M3182" s="49"/>
      <c r="N3182" s="49" t="s">
        <v>15243</v>
      </c>
      <c r="O3182" s="49"/>
      <c r="P3182">
        <v>9</v>
      </c>
      <c r="Q3182" t="s">
        <v>15244</v>
      </c>
      <c r="S3182" s="49"/>
      <c r="T3182" s="49"/>
      <c r="U3182" s="49"/>
      <c r="W3182" s="49"/>
      <c r="Z3182" s="49"/>
      <c r="AA3182" s="49"/>
      <c r="AB3182" s="49"/>
    </row>
    <row r="3183" spans="1:28" x14ac:dyDescent="0.25">
      <c r="A3183" t="s">
        <v>15245</v>
      </c>
      <c r="B3183" t="s">
        <v>14713</v>
      </c>
      <c r="C3183" t="s">
        <v>423</v>
      </c>
      <c r="D3183">
        <v>2</v>
      </c>
      <c r="E3183">
        <v>0</v>
      </c>
      <c r="F3183">
        <v>10</v>
      </c>
      <c r="I3183" s="49"/>
      <c r="M3183" s="49"/>
      <c r="N3183" s="49" t="s">
        <v>15243</v>
      </c>
      <c r="O3183" s="49"/>
      <c r="P3183">
        <v>9</v>
      </c>
      <c r="Q3183" t="s">
        <v>15246</v>
      </c>
      <c r="S3183" s="49"/>
      <c r="T3183" s="49"/>
      <c r="U3183" s="49"/>
      <c r="W3183" s="49"/>
      <c r="Z3183" s="49"/>
      <c r="AA3183" s="49"/>
      <c r="AB3183" s="49"/>
    </row>
    <row r="3184" spans="1:28" x14ac:dyDescent="0.25">
      <c r="A3184" t="s">
        <v>15247</v>
      </c>
      <c r="B3184" t="s">
        <v>14713</v>
      </c>
      <c r="C3184" t="s">
        <v>299</v>
      </c>
      <c r="D3184">
        <v>2</v>
      </c>
      <c r="E3184">
        <v>0</v>
      </c>
      <c r="F3184">
        <v>10</v>
      </c>
      <c r="I3184" s="49"/>
      <c r="M3184" s="49"/>
      <c r="N3184" s="49" t="s">
        <v>15243</v>
      </c>
      <c r="O3184" s="49"/>
      <c r="P3184">
        <v>9</v>
      </c>
      <c r="Q3184" t="s">
        <v>15248</v>
      </c>
      <c r="S3184" s="49"/>
      <c r="T3184" s="49"/>
      <c r="U3184" s="49"/>
      <c r="W3184" s="49"/>
      <c r="Z3184" s="49"/>
      <c r="AA3184" s="49"/>
      <c r="AB3184" s="49"/>
    </row>
    <row r="3185" spans="1:28" x14ac:dyDescent="0.25">
      <c r="A3185" t="s">
        <v>15249</v>
      </c>
      <c r="B3185" t="s">
        <v>14713</v>
      </c>
      <c r="C3185" t="s">
        <v>275</v>
      </c>
      <c r="D3185">
        <v>2</v>
      </c>
      <c r="E3185">
        <v>0</v>
      </c>
      <c r="G3185">
        <v>8</v>
      </c>
      <c r="I3185" s="49"/>
      <c r="M3185" s="49"/>
      <c r="N3185" s="49" t="s">
        <v>15243</v>
      </c>
      <c r="O3185" s="49"/>
      <c r="P3185">
        <v>9</v>
      </c>
      <c r="Q3185" t="s">
        <v>15250</v>
      </c>
      <c r="S3185" s="49"/>
      <c r="T3185" s="49"/>
      <c r="U3185" s="49"/>
      <c r="W3185" s="49"/>
      <c r="Z3185" s="49"/>
      <c r="AA3185" s="49"/>
      <c r="AB3185" s="49"/>
    </row>
    <row r="3186" spans="1:28" x14ac:dyDescent="0.25">
      <c r="A3186" t="s">
        <v>15251</v>
      </c>
      <c r="B3186" t="s">
        <v>14713</v>
      </c>
      <c r="C3186" t="s">
        <v>286</v>
      </c>
      <c r="D3186">
        <v>2</v>
      </c>
      <c r="E3186">
        <v>0</v>
      </c>
      <c r="F3186">
        <v>12</v>
      </c>
      <c r="I3186" s="49"/>
      <c r="M3186" s="49"/>
      <c r="N3186" s="49" t="s">
        <v>15243</v>
      </c>
      <c r="O3186" s="49"/>
      <c r="P3186">
        <v>9</v>
      </c>
      <c r="Q3186" t="s">
        <v>15252</v>
      </c>
      <c r="S3186" s="49"/>
      <c r="T3186" s="49"/>
      <c r="U3186" s="49"/>
      <c r="W3186" s="49"/>
      <c r="Z3186" s="49"/>
      <c r="AA3186" s="49"/>
      <c r="AB3186" s="49"/>
    </row>
    <row r="3187" spans="1:28" x14ac:dyDescent="0.25">
      <c r="A3187" t="s">
        <v>15253</v>
      </c>
      <c r="B3187" t="s">
        <v>14713</v>
      </c>
      <c r="C3187" t="s">
        <v>265</v>
      </c>
      <c r="D3187">
        <v>1</v>
      </c>
      <c r="E3187">
        <v>75</v>
      </c>
      <c r="F3187">
        <v>10</v>
      </c>
      <c r="I3187" s="49"/>
      <c r="J3187">
        <v>2</v>
      </c>
      <c r="K3187">
        <v>1</v>
      </c>
      <c r="L3187">
        <v>3</v>
      </c>
      <c r="M3187" s="49" t="s">
        <v>618</v>
      </c>
      <c r="N3187" s="49"/>
      <c r="O3187" s="49" t="s">
        <v>3189</v>
      </c>
      <c r="P3187">
        <v>9</v>
      </c>
      <c r="Q3187" t="s">
        <v>15254</v>
      </c>
      <c r="S3187" s="49"/>
      <c r="T3187" s="49"/>
      <c r="U3187" s="49"/>
      <c r="W3187" s="49"/>
      <c r="Z3187" s="49"/>
      <c r="AA3187" s="49"/>
      <c r="AB3187" s="49"/>
    </row>
    <row r="3188" spans="1:28" x14ac:dyDescent="0.25">
      <c r="A3188" t="s">
        <v>15255</v>
      </c>
      <c r="B3188" t="s">
        <v>14713</v>
      </c>
      <c r="C3188" t="s">
        <v>265</v>
      </c>
      <c r="D3188">
        <v>2</v>
      </c>
      <c r="E3188">
        <v>75</v>
      </c>
      <c r="F3188">
        <v>10</v>
      </c>
      <c r="I3188" s="49"/>
      <c r="J3188">
        <v>2</v>
      </c>
      <c r="K3188">
        <v>1</v>
      </c>
      <c r="L3188">
        <v>3</v>
      </c>
      <c r="M3188" s="49" t="s">
        <v>618</v>
      </c>
      <c r="N3188" s="49"/>
      <c r="O3188" s="49" t="s">
        <v>3189</v>
      </c>
      <c r="P3188">
        <v>9</v>
      </c>
      <c r="Q3188" t="s">
        <v>15256</v>
      </c>
      <c r="S3188" s="49"/>
      <c r="T3188" s="49"/>
      <c r="U3188" s="49"/>
      <c r="W3188" s="49"/>
      <c r="Z3188" s="49"/>
      <c r="AA3188" s="49"/>
      <c r="AB3188" s="49"/>
    </row>
    <row r="3189" spans="1:28" x14ac:dyDescent="0.25">
      <c r="A3189" t="s">
        <v>15257</v>
      </c>
      <c r="B3189" t="s">
        <v>14713</v>
      </c>
      <c r="C3189" t="s">
        <v>265</v>
      </c>
      <c r="D3189">
        <v>3</v>
      </c>
      <c r="E3189">
        <v>75</v>
      </c>
      <c r="F3189">
        <v>10</v>
      </c>
      <c r="I3189" s="49"/>
      <c r="J3189">
        <v>2</v>
      </c>
      <c r="K3189">
        <v>1</v>
      </c>
      <c r="L3189">
        <v>3</v>
      </c>
      <c r="M3189" s="49" t="s">
        <v>618</v>
      </c>
      <c r="N3189" s="49"/>
      <c r="O3189" s="49" t="s">
        <v>3189</v>
      </c>
      <c r="P3189">
        <v>9</v>
      </c>
      <c r="Q3189" t="s">
        <v>15258</v>
      </c>
      <c r="S3189" s="49"/>
      <c r="T3189" s="49"/>
      <c r="U3189" s="49"/>
      <c r="W3189" s="49"/>
      <c r="Z3189" s="49"/>
      <c r="AA3189" s="49"/>
      <c r="AB3189" s="49"/>
    </row>
    <row r="3190" spans="1:28" x14ac:dyDescent="0.25">
      <c r="A3190" t="s">
        <v>15259</v>
      </c>
      <c r="B3190" t="s">
        <v>14713</v>
      </c>
      <c r="C3190" t="s">
        <v>265</v>
      </c>
      <c r="D3190">
        <v>4</v>
      </c>
      <c r="E3190">
        <v>75</v>
      </c>
      <c r="F3190">
        <v>10</v>
      </c>
      <c r="I3190" s="49"/>
      <c r="J3190">
        <v>2</v>
      </c>
      <c r="K3190">
        <v>1</v>
      </c>
      <c r="L3190">
        <v>3</v>
      </c>
      <c r="M3190" s="49" t="s">
        <v>618</v>
      </c>
      <c r="N3190" s="49"/>
      <c r="O3190" s="49" t="s">
        <v>3189</v>
      </c>
      <c r="P3190">
        <v>9</v>
      </c>
      <c r="Q3190" t="s">
        <v>15260</v>
      </c>
      <c r="S3190" s="49"/>
      <c r="T3190" s="49"/>
      <c r="U3190" s="49"/>
      <c r="W3190" s="49"/>
      <c r="Z3190" s="49"/>
      <c r="AA3190" s="49"/>
      <c r="AB3190" s="49"/>
    </row>
    <row r="3191" spans="1:28" x14ac:dyDescent="0.25">
      <c r="A3191" t="s">
        <v>15261</v>
      </c>
      <c r="B3191" t="s">
        <v>14713</v>
      </c>
      <c r="C3191" t="s">
        <v>249</v>
      </c>
      <c r="D3191">
        <v>1</v>
      </c>
      <c r="E3191">
        <v>150</v>
      </c>
      <c r="F3191">
        <v>10</v>
      </c>
      <c r="I3191" s="49"/>
      <c r="J3191">
        <v>2</v>
      </c>
      <c r="K3191">
        <v>1</v>
      </c>
      <c r="L3191">
        <v>3</v>
      </c>
      <c r="M3191" s="49" t="s">
        <v>2289</v>
      </c>
      <c r="N3191" s="49"/>
      <c r="O3191" s="49" t="s">
        <v>5413</v>
      </c>
      <c r="P3191">
        <v>9</v>
      </c>
      <c r="Q3191" t="s">
        <v>15262</v>
      </c>
      <c r="S3191" s="49"/>
      <c r="T3191" s="49"/>
      <c r="U3191" s="49"/>
      <c r="W3191" s="49"/>
      <c r="Z3191" s="49"/>
      <c r="AA3191" s="49"/>
      <c r="AB3191" s="49"/>
    </row>
    <row r="3192" spans="1:28" x14ac:dyDescent="0.25">
      <c r="A3192" t="s">
        <v>15263</v>
      </c>
      <c r="B3192" t="s">
        <v>14713</v>
      </c>
      <c r="C3192" t="s">
        <v>249</v>
      </c>
      <c r="D3192">
        <v>2</v>
      </c>
      <c r="E3192">
        <v>150</v>
      </c>
      <c r="F3192">
        <v>10</v>
      </c>
      <c r="I3192" s="49"/>
      <c r="J3192">
        <v>2</v>
      </c>
      <c r="K3192">
        <v>1</v>
      </c>
      <c r="L3192">
        <v>3</v>
      </c>
      <c r="M3192" s="49" t="s">
        <v>618</v>
      </c>
      <c r="N3192" s="49"/>
      <c r="O3192" s="49" t="s">
        <v>3189</v>
      </c>
      <c r="P3192">
        <v>9</v>
      </c>
      <c r="Q3192" t="s">
        <v>15264</v>
      </c>
      <c r="S3192" s="49"/>
      <c r="T3192" s="49"/>
      <c r="U3192" s="49"/>
      <c r="W3192" s="49"/>
      <c r="Z3192" s="49"/>
      <c r="AA3192" s="49"/>
      <c r="AB3192" s="49"/>
    </row>
    <row r="3193" spans="1:28" x14ac:dyDescent="0.25">
      <c r="A3193" t="s">
        <v>15265</v>
      </c>
      <c r="B3193" t="s">
        <v>14713</v>
      </c>
      <c r="C3193" t="s">
        <v>249</v>
      </c>
      <c r="D3193">
        <v>3</v>
      </c>
      <c r="E3193">
        <v>150</v>
      </c>
      <c r="F3193">
        <v>10</v>
      </c>
      <c r="I3193" s="49"/>
      <c r="J3193">
        <v>2</v>
      </c>
      <c r="K3193">
        <v>1</v>
      </c>
      <c r="L3193">
        <v>3</v>
      </c>
      <c r="M3193" s="49" t="s">
        <v>618</v>
      </c>
      <c r="N3193" s="49"/>
      <c r="O3193" s="49" t="s">
        <v>3189</v>
      </c>
      <c r="P3193">
        <v>9</v>
      </c>
      <c r="Q3193" t="s">
        <v>15266</v>
      </c>
      <c r="S3193" s="49"/>
      <c r="T3193" s="49"/>
      <c r="U3193" s="49"/>
      <c r="W3193" s="49"/>
      <c r="Z3193" s="49"/>
      <c r="AA3193" s="49"/>
      <c r="AB3193" s="49"/>
    </row>
    <row r="3194" spans="1:28" x14ac:dyDescent="0.25">
      <c r="A3194" t="s">
        <v>15267</v>
      </c>
      <c r="B3194" t="s">
        <v>14713</v>
      </c>
      <c r="C3194" t="s">
        <v>249</v>
      </c>
      <c r="D3194">
        <v>4</v>
      </c>
      <c r="E3194">
        <v>150</v>
      </c>
      <c r="F3194">
        <v>10</v>
      </c>
      <c r="I3194" s="49"/>
      <c r="J3194">
        <v>2</v>
      </c>
      <c r="K3194">
        <v>1</v>
      </c>
      <c r="L3194">
        <v>3</v>
      </c>
      <c r="M3194" s="49" t="s">
        <v>1745</v>
      </c>
      <c r="N3194" s="49"/>
      <c r="O3194" s="49" t="s">
        <v>2181</v>
      </c>
      <c r="P3194">
        <v>9</v>
      </c>
      <c r="Q3194" t="s">
        <v>15268</v>
      </c>
      <c r="S3194" s="49"/>
      <c r="T3194" s="49"/>
      <c r="U3194" s="49"/>
      <c r="W3194" s="49"/>
      <c r="Z3194" s="49"/>
      <c r="AA3194" s="49"/>
      <c r="AB3194" s="49"/>
    </row>
    <row r="3195" spans="1:28" x14ac:dyDescent="0.25">
      <c r="A3195" t="s">
        <v>15269</v>
      </c>
      <c r="B3195" t="s">
        <v>14713</v>
      </c>
      <c r="C3195" t="s">
        <v>256</v>
      </c>
      <c r="D3195">
        <v>1</v>
      </c>
      <c r="E3195">
        <v>50</v>
      </c>
      <c r="F3195">
        <v>8</v>
      </c>
      <c r="I3195" s="49"/>
      <c r="J3195">
        <v>3</v>
      </c>
      <c r="K3195">
        <v>1</v>
      </c>
      <c r="L3195">
        <v>2</v>
      </c>
      <c r="M3195" s="49" t="s">
        <v>618</v>
      </c>
      <c r="N3195" s="49"/>
      <c r="O3195" s="49" t="s">
        <v>15270</v>
      </c>
      <c r="P3195">
        <v>9</v>
      </c>
      <c r="Q3195" t="s">
        <v>15271</v>
      </c>
      <c r="S3195" s="49"/>
      <c r="T3195" s="49"/>
      <c r="U3195" s="49"/>
      <c r="W3195" s="49"/>
      <c r="Z3195" s="49"/>
      <c r="AA3195" s="49"/>
      <c r="AB3195" s="49"/>
    </row>
    <row r="3196" spans="1:28" x14ac:dyDescent="0.25">
      <c r="A3196" t="s">
        <v>15272</v>
      </c>
      <c r="B3196" t="s">
        <v>14713</v>
      </c>
      <c r="C3196" t="s">
        <v>256</v>
      </c>
      <c r="D3196">
        <v>2</v>
      </c>
      <c r="E3196">
        <v>50</v>
      </c>
      <c r="F3196">
        <v>8</v>
      </c>
      <c r="I3196" s="49"/>
      <c r="J3196">
        <v>3</v>
      </c>
      <c r="K3196">
        <v>1</v>
      </c>
      <c r="L3196">
        <v>2</v>
      </c>
      <c r="M3196" s="49" t="s">
        <v>618</v>
      </c>
      <c r="N3196" s="49"/>
      <c r="O3196" s="49" t="s">
        <v>15270</v>
      </c>
      <c r="P3196">
        <v>9</v>
      </c>
      <c r="Q3196" t="s">
        <v>15273</v>
      </c>
      <c r="S3196" s="49"/>
      <c r="T3196" s="49"/>
      <c r="U3196" s="49"/>
      <c r="W3196" s="49"/>
      <c r="Z3196" s="49"/>
      <c r="AA3196" s="49"/>
      <c r="AB3196" s="49"/>
    </row>
    <row r="3197" spans="1:28" x14ac:dyDescent="0.25">
      <c r="A3197" t="s">
        <v>15274</v>
      </c>
      <c r="B3197" t="s">
        <v>14713</v>
      </c>
      <c r="C3197" t="s">
        <v>256</v>
      </c>
      <c r="D3197">
        <v>3</v>
      </c>
      <c r="E3197">
        <v>55</v>
      </c>
      <c r="F3197">
        <v>8</v>
      </c>
      <c r="I3197" s="49"/>
      <c r="J3197">
        <v>3</v>
      </c>
      <c r="K3197">
        <v>1</v>
      </c>
      <c r="L3197">
        <v>2</v>
      </c>
      <c r="M3197" s="49" t="s">
        <v>618</v>
      </c>
      <c r="N3197" s="49"/>
      <c r="O3197" s="49" t="s">
        <v>15275</v>
      </c>
      <c r="P3197">
        <v>9</v>
      </c>
      <c r="Q3197" t="s">
        <v>15276</v>
      </c>
      <c r="S3197" s="49"/>
      <c r="T3197" s="49"/>
      <c r="U3197" s="49"/>
      <c r="W3197" s="49"/>
      <c r="Z3197" s="49"/>
      <c r="AA3197" s="49"/>
      <c r="AB3197" s="49"/>
    </row>
    <row r="3198" spans="1:28" x14ac:dyDescent="0.25">
      <c r="A3198" t="s">
        <v>15277</v>
      </c>
      <c r="B3198" t="s">
        <v>14713</v>
      </c>
      <c r="C3198" t="s">
        <v>1</v>
      </c>
      <c r="D3198">
        <v>1</v>
      </c>
      <c r="E3198">
        <v>150</v>
      </c>
      <c r="G3198">
        <v>60</v>
      </c>
      <c r="I3198" s="49"/>
      <c r="M3198" s="49"/>
      <c r="N3198" s="49"/>
      <c r="O3198" s="49"/>
      <c r="P3198">
        <v>9</v>
      </c>
      <c r="Q3198" t="s">
        <v>15278</v>
      </c>
      <c r="S3198" s="49"/>
      <c r="T3198" s="49"/>
      <c r="U3198" s="49"/>
      <c r="W3198" s="49"/>
      <c r="Z3198" s="49"/>
      <c r="AA3198" s="49"/>
      <c r="AB3198" s="49"/>
    </row>
    <row r="3199" spans="1:28" x14ac:dyDescent="0.25">
      <c r="A3199" t="s">
        <v>15279</v>
      </c>
      <c r="B3199" t="s">
        <v>14713</v>
      </c>
      <c r="C3199" t="s">
        <v>1</v>
      </c>
      <c r="D3199">
        <v>2</v>
      </c>
      <c r="E3199">
        <v>150</v>
      </c>
      <c r="G3199">
        <v>60</v>
      </c>
      <c r="I3199" s="49"/>
      <c r="M3199" s="49"/>
      <c r="N3199" s="49"/>
      <c r="O3199" s="49"/>
      <c r="P3199">
        <v>9</v>
      </c>
      <c r="Q3199" t="s">
        <v>15280</v>
      </c>
      <c r="S3199" s="49"/>
      <c r="T3199" s="49"/>
      <c r="U3199" s="49"/>
      <c r="W3199" s="49"/>
      <c r="Z3199" s="49"/>
      <c r="AA3199" s="49"/>
      <c r="AB3199" s="49"/>
    </row>
    <row r="3200" spans="1:28" x14ac:dyDescent="0.25">
      <c r="A3200" t="s">
        <v>15281</v>
      </c>
      <c r="B3200" t="s">
        <v>14713</v>
      </c>
      <c r="C3200" t="s">
        <v>1</v>
      </c>
      <c r="D3200">
        <v>3</v>
      </c>
      <c r="E3200">
        <v>150</v>
      </c>
      <c r="G3200">
        <v>45</v>
      </c>
      <c r="I3200" s="49"/>
      <c r="M3200" s="49"/>
      <c r="N3200" s="49"/>
      <c r="O3200" s="49"/>
      <c r="P3200">
        <v>9</v>
      </c>
      <c r="Q3200" t="s">
        <v>15282</v>
      </c>
      <c r="S3200" s="49"/>
      <c r="T3200" s="49"/>
      <c r="U3200" s="49"/>
      <c r="W3200" s="49"/>
      <c r="Z3200" s="49"/>
      <c r="AA3200" s="49"/>
      <c r="AB3200" s="49"/>
    </row>
    <row r="3201" spans="1:28" x14ac:dyDescent="0.25">
      <c r="A3201" t="s">
        <v>15283</v>
      </c>
      <c r="B3201" t="s">
        <v>14713</v>
      </c>
      <c r="C3201" t="s">
        <v>14737</v>
      </c>
      <c r="D3201">
        <v>1</v>
      </c>
      <c r="E3201">
        <v>120</v>
      </c>
      <c r="F3201">
        <v>15</v>
      </c>
      <c r="I3201" s="49"/>
      <c r="J3201">
        <v>2</v>
      </c>
      <c r="K3201">
        <v>1</v>
      </c>
      <c r="L3201">
        <v>3</v>
      </c>
      <c r="M3201" s="49" t="s">
        <v>2289</v>
      </c>
      <c r="N3201" s="49"/>
      <c r="O3201" s="49" t="s">
        <v>15284</v>
      </c>
      <c r="P3201">
        <v>9</v>
      </c>
      <c r="Q3201" t="s">
        <v>15285</v>
      </c>
      <c r="S3201" s="49"/>
      <c r="T3201" s="49"/>
      <c r="U3201" s="49"/>
      <c r="W3201" s="49"/>
      <c r="Z3201" s="49"/>
      <c r="AA3201" s="49"/>
      <c r="AB3201" s="49"/>
    </row>
    <row r="3202" spans="1:28" x14ac:dyDescent="0.25">
      <c r="A3202" t="s">
        <v>15286</v>
      </c>
      <c r="B3202" t="s">
        <v>14713</v>
      </c>
      <c r="C3202" t="s">
        <v>14737</v>
      </c>
      <c r="D3202">
        <v>2</v>
      </c>
      <c r="E3202">
        <v>130</v>
      </c>
      <c r="F3202">
        <v>15</v>
      </c>
      <c r="I3202" s="49"/>
      <c r="J3202">
        <v>2</v>
      </c>
      <c r="K3202">
        <v>1</v>
      </c>
      <c r="L3202">
        <v>3</v>
      </c>
      <c r="M3202" s="49" t="s">
        <v>2289</v>
      </c>
      <c r="N3202" s="49"/>
      <c r="O3202" s="49" t="s">
        <v>15284</v>
      </c>
      <c r="P3202">
        <v>9</v>
      </c>
      <c r="Q3202" t="s">
        <v>15287</v>
      </c>
      <c r="S3202" s="49"/>
      <c r="T3202" s="49"/>
      <c r="U3202" s="49"/>
      <c r="W3202" s="49"/>
      <c r="Z3202" s="49"/>
      <c r="AA3202" s="49"/>
      <c r="AB3202" s="49"/>
    </row>
    <row r="3203" spans="1:28" x14ac:dyDescent="0.25">
      <c r="A3203" t="s">
        <v>15288</v>
      </c>
      <c r="B3203" t="s">
        <v>14713</v>
      </c>
      <c r="C3203" t="s">
        <v>14737</v>
      </c>
      <c r="D3203">
        <v>3</v>
      </c>
      <c r="E3203">
        <v>135</v>
      </c>
      <c r="F3203">
        <v>13</v>
      </c>
      <c r="I3203" s="49"/>
      <c r="J3203">
        <v>2</v>
      </c>
      <c r="K3203">
        <v>1</v>
      </c>
      <c r="L3203">
        <v>3</v>
      </c>
      <c r="M3203" s="49" t="s">
        <v>1745</v>
      </c>
      <c r="N3203" s="49"/>
      <c r="O3203" s="49" t="s">
        <v>15289</v>
      </c>
      <c r="P3203">
        <v>9</v>
      </c>
      <c r="Q3203" t="s">
        <v>15290</v>
      </c>
      <c r="S3203" s="49"/>
      <c r="T3203" s="49"/>
      <c r="U3203" s="49"/>
      <c r="W3203" s="49"/>
      <c r="Z3203" s="49"/>
      <c r="AA3203" s="49"/>
      <c r="AB3203" s="49"/>
    </row>
    <row r="3204" spans="1:28" x14ac:dyDescent="0.25">
      <c r="A3204" t="s">
        <v>15291</v>
      </c>
      <c r="B3204" t="s">
        <v>14713</v>
      </c>
      <c r="C3204" t="s">
        <v>14738</v>
      </c>
      <c r="D3204">
        <v>1</v>
      </c>
      <c r="E3204">
        <v>10</v>
      </c>
      <c r="F3204">
        <v>12</v>
      </c>
      <c r="I3204" s="49"/>
      <c r="J3204">
        <v>2</v>
      </c>
      <c r="K3204">
        <v>1</v>
      </c>
      <c r="L3204">
        <v>2</v>
      </c>
      <c r="M3204" s="49" t="s">
        <v>618</v>
      </c>
      <c r="N3204" s="49"/>
      <c r="O3204" s="49" t="s">
        <v>2154</v>
      </c>
      <c r="P3204">
        <v>9</v>
      </c>
      <c r="Q3204" t="s">
        <v>15292</v>
      </c>
      <c r="S3204" s="49"/>
      <c r="T3204" s="49"/>
      <c r="U3204" s="49"/>
      <c r="W3204" s="49"/>
      <c r="Z3204" s="49"/>
      <c r="AA3204" s="49"/>
      <c r="AB3204" s="49"/>
    </row>
    <row r="3205" spans="1:28" x14ac:dyDescent="0.25">
      <c r="A3205" t="s">
        <v>15293</v>
      </c>
      <c r="B3205" t="s">
        <v>14713</v>
      </c>
      <c r="C3205" t="s">
        <v>14738</v>
      </c>
      <c r="D3205">
        <v>2</v>
      </c>
      <c r="E3205">
        <v>12.5</v>
      </c>
      <c r="F3205">
        <v>12</v>
      </c>
      <c r="I3205" s="49"/>
      <c r="J3205">
        <v>2</v>
      </c>
      <c r="K3205">
        <v>1</v>
      </c>
      <c r="L3205">
        <v>2</v>
      </c>
      <c r="M3205" s="49" t="s">
        <v>618</v>
      </c>
      <c r="N3205" s="49"/>
      <c r="O3205" s="49" t="s">
        <v>2154</v>
      </c>
      <c r="P3205">
        <v>9</v>
      </c>
      <c r="Q3205" t="s">
        <v>15294</v>
      </c>
      <c r="S3205" s="49"/>
      <c r="T3205" s="49"/>
      <c r="U3205" s="49"/>
      <c r="W3205" s="49"/>
      <c r="Z3205" s="49"/>
      <c r="AA3205" s="49"/>
      <c r="AB3205" s="49"/>
    </row>
    <row r="3206" spans="1:28" x14ac:dyDescent="0.25">
      <c r="A3206" t="s">
        <v>15295</v>
      </c>
      <c r="B3206" t="s">
        <v>14713</v>
      </c>
      <c r="C3206" t="s">
        <v>334</v>
      </c>
      <c r="D3206">
        <v>1</v>
      </c>
      <c r="E3206">
        <v>0</v>
      </c>
      <c r="G3206">
        <v>60</v>
      </c>
      <c r="I3206" s="49"/>
      <c r="M3206" s="49"/>
      <c r="N3206" s="49"/>
      <c r="O3206" s="49"/>
      <c r="P3206">
        <v>9</v>
      </c>
      <c r="Q3206" t="s">
        <v>15296</v>
      </c>
      <c r="S3206" s="49"/>
      <c r="T3206" s="49"/>
      <c r="U3206" s="49"/>
      <c r="W3206" s="49"/>
      <c r="Z3206" s="49"/>
      <c r="AA3206" s="49"/>
      <c r="AB3206" s="49"/>
    </row>
    <row r="3207" spans="1:28" x14ac:dyDescent="0.25">
      <c r="A3207" t="s">
        <v>15297</v>
      </c>
      <c r="B3207" t="s">
        <v>14713</v>
      </c>
      <c r="C3207" t="s">
        <v>334</v>
      </c>
      <c r="D3207">
        <v>2</v>
      </c>
      <c r="E3207">
        <v>0</v>
      </c>
      <c r="G3207">
        <v>43.199999999999996</v>
      </c>
      <c r="I3207" s="49"/>
      <c r="M3207" s="49"/>
      <c r="N3207" s="49"/>
      <c r="O3207" s="49" t="s">
        <v>15298</v>
      </c>
      <c r="P3207">
        <v>9</v>
      </c>
      <c r="Q3207" t="s">
        <v>15299</v>
      </c>
      <c r="S3207" s="49"/>
      <c r="T3207" s="49"/>
      <c r="U3207" s="49"/>
      <c r="W3207" s="49"/>
      <c r="Z3207" s="49"/>
      <c r="AA3207" s="49"/>
      <c r="AB3207" s="49"/>
    </row>
    <row r="3208" spans="1:28" x14ac:dyDescent="0.25">
      <c r="A3208" t="s">
        <v>15300</v>
      </c>
      <c r="B3208" t="s">
        <v>14713</v>
      </c>
      <c r="C3208" t="s">
        <v>356</v>
      </c>
      <c r="D3208">
        <v>1</v>
      </c>
      <c r="G3208">
        <v>20</v>
      </c>
      <c r="H3208">
        <v>0.1</v>
      </c>
      <c r="I3208" s="49" t="s">
        <v>3957</v>
      </c>
      <c r="M3208" s="49"/>
      <c r="N3208" s="49" t="s">
        <v>15301</v>
      </c>
      <c r="O3208" s="49"/>
      <c r="P3208">
        <v>9</v>
      </c>
      <c r="Q3208" t="s">
        <v>15302</v>
      </c>
      <c r="S3208" s="49"/>
      <c r="T3208" s="49"/>
      <c r="U3208" s="49"/>
      <c r="W3208" s="49"/>
      <c r="Z3208" s="49"/>
      <c r="AA3208" s="49"/>
      <c r="AB3208" s="49"/>
    </row>
    <row r="3209" spans="1:28" x14ac:dyDescent="0.25">
      <c r="A3209" t="s">
        <v>15303</v>
      </c>
      <c r="B3209" t="s">
        <v>14713</v>
      </c>
      <c r="C3209" t="s">
        <v>356</v>
      </c>
      <c r="D3209">
        <v>2</v>
      </c>
      <c r="G3209">
        <v>40</v>
      </c>
      <c r="H3209">
        <v>0.15</v>
      </c>
      <c r="I3209" s="49" t="s">
        <v>3957</v>
      </c>
      <c r="M3209" s="49"/>
      <c r="N3209" s="49" t="s">
        <v>15301</v>
      </c>
      <c r="O3209" s="49" t="s">
        <v>15304</v>
      </c>
      <c r="P3209">
        <v>9</v>
      </c>
      <c r="Q3209" t="s">
        <v>15305</v>
      </c>
      <c r="S3209" s="49"/>
      <c r="T3209" s="49"/>
      <c r="U3209" s="49"/>
      <c r="W3209" s="49"/>
      <c r="Z3209" s="49"/>
      <c r="AA3209" s="49"/>
      <c r="AB3209" s="49"/>
    </row>
    <row r="3210" spans="1:28" x14ac:dyDescent="0.25">
      <c r="A3210" t="s">
        <v>15306</v>
      </c>
      <c r="B3210" t="s">
        <v>14713</v>
      </c>
      <c r="C3210" t="s">
        <v>356</v>
      </c>
      <c r="D3210">
        <v>3</v>
      </c>
      <c r="G3210">
        <v>20</v>
      </c>
      <c r="H3210">
        <v>0.1</v>
      </c>
      <c r="I3210" s="49" t="s">
        <v>3957</v>
      </c>
      <c r="M3210" s="49"/>
      <c r="N3210" s="49" t="s">
        <v>15307</v>
      </c>
      <c r="O3210" s="49"/>
      <c r="P3210">
        <v>9</v>
      </c>
      <c r="Q3210" t="s">
        <v>15308</v>
      </c>
      <c r="S3210" s="49"/>
      <c r="T3210" s="49"/>
      <c r="U3210" s="49"/>
      <c r="W3210" s="49"/>
      <c r="Z3210" s="49"/>
      <c r="AA3210" s="49"/>
      <c r="AB3210" s="49"/>
    </row>
    <row r="3211" spans="1:28" x14ac:dyDescent="0.25">
      <c r="A3211" t="s">
        <v>15309</v>
      </c>
      <c r="B3211" t="s">
        <v>14713</v>
      </c>
      <c r="C3211" t="s">
        <v>356</v>
      </c>
      <c r="D3211">
        <v>4</v>
      </c>
      <c r="G3211">
        <v>40</v>
      </c>
      <c r="H3211">
        <v>0.15</v>
      </c>
      <c r="I3211" s="49" t="s">
        <v>3957</v>
      </c>
      <c r="M3211" s="49"/>
      <c r="N3211" s="49" t="s">
        <v>15307</v>
      </c>
      <c r="O3211" s="49"/>
      <c r="P3211">
        <v>9</v>
      </c>
      <c r="Q3211" t="s">
        <v>15310</v>
      </c>
      <c r="S3211" s="49"/>
      <c r="T3211" s="49"/>
      <c r="U3211" s="49"/>
      <c r="W3211" s="49"/>
      <c r="Z3211" s="49"/>
      <c r="AA3211" s="49"/>
      <c r="AB3211" s="49"/>
    </row>
    <row r="3212" spans="1:28" x14ac:dyDescent="0.25">
      <c r="A3212" t="s">
        <v>15311</v>
      </c>
      <c r="B3212" t="s">
        <v>14713</v>
      </c>
      <c r="C3212" t="s">
        <v>356</v>
      </c>
      <c r="D3212">
        <v>5</v>
      </c>
      <c r="G3212">
        <v>20</v>
      </c>
      <c r="H3212">
        <v>0.1</v>
      </c>
      <c r="I3212" s="49" t="s">
        <v>3957</v>
      </c>
      <c r="M3212" s="49"/>
      <c r="N3212" s="49" t="s">
        <v>15312</v>
      </c>
      <c r="O3212" s="49"/>
      <c r="P3212">
        <v>9</v>
      </c>
      <c r="Q3212" t="s">
        <v>15313</v>
      </c>
      <c r="S3212" s="49"/>
      <c r="T3212" s="49"/>
      <c r="U3212" s="49"/>
      <c r="W3212" s="49"/>
      <c r="Z3212" s="49"/>
      <c r="AA3212" s="49"/>
      <c r="AB3212" s="49"/>
    </row>
    <row r="3213" spans="1:28" x14ac:dyDescent="0.25">
      <c r="A3213" t="s">
        <v>15314</v>
      </c>
      <c r="B3213" t="s">
        <v>14713</v>
      </c>
      <c r="C3213" t="s">
        <v>356</v>
      </c>
      <c r="D3213">
        <v>6</v>
      </c>
      <c r="G3213">
        <v>40</v>
      </c>
      <c r="H3213">
        <v>0.15</v>
      </c>
      <c r="I3213" s="49" t="s">
        <v>3957</v>
      </c>
      <c r="M3213" s="49"/>
      <c r="N3213" s="49" t="s">
        <v>15312</v>
      </c>
      <c r="O3213" s="49"/>
      <c r="P3213">
        <v>9</v>
      </c>
      <c r="Q3213" t="s">
        <v>15315</v>
      </c>
      <c r="S3213" s="49"/>
      <c r="T3213" s="49"/>
      <c r="U3213" s="49"/>
      <c r="W3213" s="49"/>
      <c r="Z3213" s="49"/>
      <c r="AA3213" s="49"/>
      <c r="AB3213" s="49"/>
    </row>
    <row r="3214" spans="1:28" x14ac:dyDescent="0.25">
      <c r="A3214" t="s">
        <v>15316</v>
      </c>
      <c r="B3214" t="s">
        <v>14713</v>
      </c>
      <c r="C3214" t="s">
        <v>356</v>
      </c>
      <c r="D3214">
        <v>7</v>
      </c>
      <c r="G3214">
        <v>20</v>
      </c>
      <c r="H3214">
        <v>0.1</v>
      </c>
      <c r="I3214" s="49" t="s">
        <v>3957</v>
      </c>
      <c r="M3214" s="49"/>
      <c r="N3214" s="49" t="s">
        <v>15317</v>
      </c>
      <c r="O3214" s="49"/>
      <c r="P3214">
        <v>9</v>
      </c>
      <c r="Q3214" t="s">
        <v>15318</v>
      </c>
      <c r="S3214" s="49"/>
      <c r="T3214" s="49"/>
      <c r="U3214" s="49"/>
      <c r="W3214" s="49"/>
      <c r="Z3214" s="49"/>
      <c r="AA3214" s="49"/>
      <c r="AB3214" s="49"/>
    </row>
    <row r="3215" spans="1:28" x14ac:dyDescent="0.25">
      <c r="A3215" t="s">
        <v>15319</v>
      </c>
      <c r="B3215" t="s">
        <v>14713</v>
      </c>
      <c r="C3215" t="s">
        <v>356</v>
      </c>
      <c r="D3215">
        <v>8</v>
      </c>
      <c r="G3215">
        <v>40</v>
      </c>
      <c r="H3215">
        <v>0.15</v>
      </c>
      <c r="I3215" s="49" t="s">
        <v>3957</v>
      </c>
      <c r="M3215" s="49"/>
      <c r="N3215" s="49" t="s">
        <v>15317</v>
      </c>
      <c r="O3215" s="49"/>
      <c r="P3215">
        <v>9</v>
      </c>
      <c r="Q3215" t="s">
        <v>15320</v>
      </c>
      <c r="S3215" s="49"/>
      <c r="T3215" s="49"/>
      <c r="U3215" s="49"/>
      <c r="W3215" s="49"/>
      <c r="Z3215" s="49"/>
      <c r="AA3215" s="49"/>
      <c r="AB3215" s="49"/>
    </row>
    <row r="3216" spans="1:28" x14ac:dyDescent="0.25">
      <c r="A3216" t="s">
        <v>15321</v>
      </c>
      <c r="B3216" t="s">
        <v>14713</v>
      </c>
      <c r="C3216" t="s">
        <v>356</v>
      </c>
      <c r="D3216">
        <v>9</v>
      </c>
      <c r="G3216">
        <v>20</v>
      </c>
      <c r="H3216">
        <v>0.1</v>
      </c>
      <c r="I3216" s="49" t="s">
        <v>3957</v>
      </c>
      <c r="M3216" s="49"/>
      <c r="N3216" s="49" t="s">
        <v>15322</v>
      </c>
      <c r="O3216" s="49"/>
      <c r="P3216">
        <v>9</v>
      </c>
      <c r="Q3216" t="s">
        <v>15323</v>
      </c>
      <c r="S3216" s="49"/>
      <c r="T3216" s="49"/>
      <c r="U3216" s="49"/>
      <c r="W3216" s="49"/>
      <c r="Z3216" s="49"/>
      <c r="AA3216" s="49"/>
      <c r="AB3216" s="49"/>
    </row>
    <row r="3217" spans="1:28" x14ac:dyDescent="0.25">
      <c r="A3217" t="s">
        <v>15324</v>
      </c>
      <c r="B3217" t="s">
        <v>14713</v>
      </c>
      <c r="C3217" t="s">
        <v>356</v>
      </c>
      <c r="D3217">
        <v>10</v>
      </c>
      <c r="G3217">
        <v>40</v>
      </c>
      <c r="H3217">
        <v>0.15</v>
      </c>
      <c r="I3217" s="49" t="s">
        <v>3957</v>
      </c>
      <c r="M3217" s="49"/>
      <c r="N3217" s="49" t="s">
        <v>15322</v>
      </c>
      <c r="O3217" s="49"/>
      <c r="P3217">
        <v>9</v>
      </c>
      <c r="Q3217" t="s">
        <v>15325</v>
      </c>
      <c r="S3217" s="49"/>
      <c r="T3217" s="49"/>
      <c r="U3217" s="49"/>
      <c r="W3217" s="49"/>
      <c r="Z3217" s="49"/>
      <c r="AA3217" s="49"/>
      <c r="AB3217" s="49"/>
    </row>
    <row r="3218" spans="1:28" x14ac:dyDescent="0.25">
      <c r="A3218" t="s">
        <v>15326</v>
      </c>
      <c r="B3218" t="s">
        <v>14713</v>
      </c>
      <c r="C3218" t="s">
        <v>356</v>
      </c>
      <c r="D3218">
        <v>11</v>
      </c>
      <c r="G3218">
        <v>20</v>
      </c>
      <c r="H3218">
        <v>0.1</v>
      </c>
      <c r="I3218" s="49" t="s">
        <v>3957</v>
      </c>
      <c r="M3218" s="49"/>
      <c r="N3218" s="49" t="s">
        <v>15327</v>
      </c>
      <c r="O3218" s="49"/>
      <c r="P3218">
        <v>9</v>
      </c>
      <c r="Q3218" t="s">
        <v>15328</v>
      </c>
      <c r="S3218" s="49"/>
      <c r="T3218" s="49"/>
      <c r="U3218" s="49"/>
      <c r="W3218" s="49"/>
      <c r="Z3218" s="49"/>
      <c r="AA3218" s="49"/>
      <c r="AB3218" s="49"/>
    </row>
    <row r="3219" spans="1:28" x14ac:dyDescent="0.25">
      <c r="A3219" t="s">
        <v>15329</v>
      </c>
      <c r="B3219" t="s">
        <v>14713</v>
      </c>
      <c r="C3219" t="s">
        <v>356</v>
      </c>
      <c r="D3219">
        <v>12</v>
      </c>
      <c r="G3219">
        <v>40</v>
      </c>
      <c r="H3219">
        <v>0.15</v>
      </c>
      <c r="I3219" s="49" t="s">
        <v>3957</v>
      </c>
      <c r="M3219" s="49"/>
      <c r="N3219" s="49" t="s">
        <v>15327</v>
      </c>
      <c r="O3219" s="49"/>
      <c r="P3219">
        <v>9</v>
      </c>
      <c r="Q3219" t="s">
        <v>15330</v>
      </c>
      <c r="S3219" s="49"/>
      <c r="T3219" s="49"/>
      <c r="U3219" s="49"/>
      <c r="W3219" s="49"/>
      <c r="Z3219" s="49"/>
      <c r="AA3219" s="49"/>
      <c r="AB3219" s="49"/>
    </row>
    <row r="3220" spans="1:28" x14ac:dyDescent="0.25">
      <c r="A3220" t="s">
        <v>15331</v>
      </c>
      <c r="B3220" t="s">
        <v>14713</v>
      </c>
      <c r="C3220" t="s">
        <v>356</v>
      </c>
      <c r="D3220">
        <v>13</v>
      </c>
      <c r="G3220">
        <v>20</v>
      </c>
      <c r="H3220">
        <v>0.1</v>
      </c>
      <c r="I3220" s="49" t="s">
        <v>3957</v>
      </c>
      <c r="M3220" s="49"/>
      <c r="N3220" s="49" t="s">
        <v>15332</v>
      </c>
      <c r="O3220" s="49"/>
      <c r="P3220">
        <v>9</v>
      </c>
      <c r="Q3220" t="s">
        <v>15333</v>
      </c>
      <c r="S3220" s="49"/>
      <c r="T3220" s="49"/>
      <c r="U3220" s="49"/>
      <c r="W3220" s="49"/>
      <c r="Z3220" s="49"/>
      <c r="AA3220" s="49"/>
      <c r="AB3220" s="49"/>
    </row>
    <row r="3221" spans="1:28" x14ac:dyDescent="0.25">
      <c r="A3221" t="s">
        <v>15334</v>
      </c>
      <c r="B3221" t="s">
        <v>14713</v>
      </c>
      <c r="C3221" t="s">
        <v>356</v>
      </c>
      <c r="D3221">
        <v>14</v>
      </c>
      <c r="G3221">
        <v>40</v>
      </c>
      <c r="H3221">
        <v>0.15</v>
      </c>
      <c r="I3221" s="49" t="s">
        <v>3957</v>
      </c>
      <c r="M3221" s="49"/>
      <c r="N3221" s="49" t="s">
        <v>15332</v>
      </c>
      <c r="O3221" s="49"/>
      <c r="P3221">
        <v>9</v>
      </c>
      <c r="Q3221" t="s">
        <v>15335</v>
      </c>
      <c r="S3221" s="49"/>
      <c r="T3221" s="49"/>
      <c r="U3221" s="49"/>
      <c r="W3221" s="49"/>
      <c r="Z3221" s="49"/>
      <c r="AA3221" s="49"/>
      <c r="AB3221" s="49"/>
    </row>
    <row r="3222" spans="1:28" x14ac:dyDescent="0.25">
      <c r="A3222" t="s">
        <v>15336</v>
      </c>
      <c r="B3222" t="s">
        <v>14713</v>
      </c>
      <c r="C3222" t="s">
        <v>356</v>
      </c>
      <c r="D3222">
        <v>15</v>
      </c>
      <c r="G3222">
        <v>20</v>
      </c>
      <c r="H3222">
        <v>0.1</v>
      </c>
      <c r="I3222" s="49" t="s">
        <v>3957</v>
      </c>
      <c r="M3222" s="49"/>
      <c r="N3222" s="49" t="s">
        <v>15337</v>
      </c>
      <c r="O3222" s="49"/>
      <c r="P3222">
        <v>9</v>
      </c>
      <c r="Q3222" t="s">
        <v>15338</v>
      </c>
      <c r="S3222" s="49"/>
      <c r="T3222" s="49"/>
      <c r="U3222" s="49"/>
      <c r="W3222" s="49"/>
      <c r="Z3222" s="49"/>
      <c r="AA3222" s="49"/>
      <c r="AB3222" s="49"/>
    </row>
    <row r="3223" spans="1:28" x14ac:dyDescent="0.25">
      <c r="A3223" t="s">
        <v>15339</v>
      </c>
      <c r="B3223" t="s">
        <v>14713</v>
      </c>
      <c r="C3223" t="s">
        <v>356</v>
      </c>
      <c r="D3223">
        <v>16</v>
      </c>
      <c r="G3223">
        <v>40</v>
      </c>
      <c r="H3223">
        <v>0.15</v>
      </c>
      <c r="I3223" s="49" t="s">
        <v>3957</v>
      </c>
      <c r="M3223" s="49"/>
      <c r="N3223" s="49" t="s">
        <v>15337</v>
      </c>
      <c r="O3223" s="49"/>
      <c r="P3223">
        <v>9</v>
      </c>
      <c r="Q3223" t="s">
        <v>14716</v>
      </c>
      <c r="S3223" s="49"/>
      <c r="T3223" s="49"/>
      <c r="U3223" s="49"/>
      <c r="W3223" s="49"/>
      <c r="Z3223" s="49"/>
      <c r="AA3223" s="49"/>
      <c r="AB3223" s="49"/>
    </row>
    <row r="3224" spans="1:28" x14ac:dyDescent="0.25">
      <c r="A3224" t="s">
        <v>15340</v>
      </c>
      <c r="B3224" t="s">
        <v>14717</v>
      </c>
      <c r="C3224" t="s">
        <v>363</v>
      </c>
      <c r="D3224">
        <v>1</v>
      </c>
      <c r="G3224">
        <v>300</v>
      </c>
      <c r="H3224">
        <v>0.61</v>
      </c>
      <c r="I3224" s="49" t="s">
        <v>3957</v>
      </c>
      <c r="M3224" s="49"/>
      <c r="N3224" s="49"/>
      <c r="O3224" s="49" t="s">
        <v>15341</v>
      </c>
      <c r="P3224">
        <v>9</v>
      </c>
      <c r="Q3224" t="s">
        <v>14719</v>
      </c>
      <c r="S3224" s="49"/>
      <c r="T3224" s="49"/>
      <c r="U3224" s="49"/>
      <c r="W3224" s="49"/>
      <c r="Z3224" s="49"/>
      <c r="AA3224" s="49"/>
      <c r="AB3224" s="49"/>
    </row>
    <row r="3225" spans="1:28" x14ac:dyDescent="0.25">
      <c r="A3225" t="s">
        <v>15342</v>
      </c>
      <c r="B3225" t="s">
        <v>14717</v>
      </c>
      <c r="C3225" t="s">
        <v>394</v>
      </c>
      <c r="D3225">
        <v>1</v>
      </c>
      <c r="E3225">
        <v>0</v>
      </c>
      <c r="F3225">
        <v>15</v>
      </c>
      <c r="I3225" s="49"/>
      <c r="M3225" s="49"/>
      <c r="N3225" s="49" t="s">
        <v>15343</v>
      </c>
      <c r="O3225" s="49"/>
      <c r="P3225">
        <v>9</v>
      </c>
      <c r="Q3225" t="s">
        <v>15344</v>
      </c>
      <c r="S3225" s="49"/>
      <c r="T3225" s="49"/>
      <c r="U3225" s="49"/>
      <c r="W3225" s="49"/>
      <c r="Z3225" s="49"/>
      <c r="AA3225" s="49"/>
      <c r="AB3225" s="49"/>
    </row>
    <row r="3226" spans="1:28" x14ac:dyDescent="0.25">
      <c r="A3226" t="s">
        <v>15345</v>
      </c>
      <c r="B3226" t="s">
        <v>14717</v>
      </c>
      <c r="C3226" t="s">
        <v>403</v>
      </c>
      <c r="D3226">
        <v>1</v>
      </c>
      <c r="E3226">
        <v>0</v>
      </c>
      <c r="F3226">
        <v>8</v>
      </c>
      <c r="I3226" s="49"/>
      <c r="M3226" s="49"/>
      <c r="N3226" s="49" t="s">
        <v>15343</v>
      </c>
      <c r="O3226" s="49"/>
      <c r="P3226">
        <v>9</v>
      </c>
      <c r="Q3226" t="s">
        <v>15346</v>
      </c>
      <c r="S3226" s="49"/>
      <c r="T3226" s="49"/>
      <c r="U3226" s="49"/>
      <c r="W3226" s="49"/>
      <c r="Z3226" s="49"/>
      <c r="AA3226" s="49"/>
      <c r="AB3226" s="49"/>
    </row>
    <row r="3227" spans="1:28" x14ac:dyDescent="0.25">
      <c r="A3227" t="s">
        <v>15347</v>
      </c>
      <c r="B3227" t="s">
        <v>14717</v>
      </c>
      <c r="C3227" t="s">
        <v>398</v>
      </c>
      <c r="D3227">
        <v>1</v>
      </c>
      <c r="E3227">
        <v>0</v>
      </c>
      <c r="F3227">
        <v>12</v>
      </c>
      <c r="I3227" s="49"/>
      <c r="M3227" s="49"/>
      <c r="N3227" s="49" t="s">
        <v>15343</v>
      </c>
      <c r="O3227" s="49"/>
      <c r="P3227">
        <v>9</v>
      </c>
      <c r="Q3227" t="s">
        <v>15348</v>
      </c>
      <c r="S3227" s="49"/>
      <c r="T3227" s="49"/>
      <c r="U3227" s="49"/>
      <c r="W3227" s="49"/>
      <c r="Z3227" s="49"/>
      <c r="AA3227" s="49"/>
      <c r="AB3227" s="49"/>
    </row>
    <row r="3228" spans="1:28" x14ac:dyDescent="0.25">
      <c r="A3228" t="s">
        <v>15349</v>
      </c>
      <c r="B3228" t="s">
        <v>14717</v>
      </c>
      <c r="C3228" t="s">
        <v>389</v>
      </c>
      <c r="D3228">
        <v>1</v>
      </c>
      <c r="E3228">
        <v>0</v>
      </c>
      <c r="F3228">
        <v>10</v>
      </c>
      <c r="I3228" s="49"/>
      <c r="M3228" s="49"/>
      <c r="N3228" s="49"/>
      <c r="O3228" s="49"/>
      <c r="P3228">
        <v>9</v>
      </c>
      <c r="Q3228" t="s">
        <v>15350</v>
      </c>
      <c r="S3228" s="49"/>
      <c r="T3228" s="49"/>
      <c r="U3228" s="49"/>
      <c r="W3228" s="49"/>
      <c r="Z3228" s="49"/>
      <c r="AA3228" s="49"/>
      <c r="AB3228" s="49"/>
    </row>
    <row r="3229" spans="1:28" x14ac:dyDescent="0.25">
      <c r="A3229" t="s">
        <v>15351</v>
      </c>
      <c r="B3229" t="s">
        <v>14717</v>
      </c>
      <c r="C3229" t="s">
        <v>394</v>
      </c>
      <c r="D3229">
        <v>2</v>
      </c>
      <c r="E3229">
        <v>0</v>
      </c>
      <c r="F3229">
        <v>15</v>
      </c>
      <c r="I3229" s="49"/>
      <c r="M3229" s="49"/>
      <c r="N3229" s="49" t="s">
        <v>15352</v>
      </c>
      <c r="O3229" s="49"/>
      <c r="P3229">
        <v>9</v>
      </c>
      <c r="Q3229" t="s">
        <v>15353</v>
      </c>
      <c r="S3229" s="49"/>
      <c r="T3229" s="49"/>
      <c r="U3229" s="49"/>
      <c r="W3229" s="49"/>
      <c r="Z3229" s="49"/>
      <c r="AA3229" s="49"/>
      <c r="AB3229" s="49"/>
    </row>
    <row r="3230" spans="1:28" x14ac:dyDescent="0.25">
      <c r="A3230" t="s">
        <v>15354</v>
      </c>
      <c r="B3230" t="s">
        <v>14717</v>
      </c>
      <c r="C3230" t="s">
        <v>403</v>
      </c>
      <c r="D3230">
        <v>2</v>
      </c>
      <c r="E3230">
        <v>0</v>
      </c>
      <c r="F3230">
        <v>8</v>
      </c>
      <c r="I3230" s="49"/>
      <c r="M3230" s="49"/>
      <c r="N3230" s="49" t="s">
        <v>15352</v>
      </c>
      <c r="O3230" s="49"/>
      <c r="P3230">
        <v>9</v>
      </c>
      <c r="Q3230" t="s">
        <v>15355</v>
      </c>
      <c r="S3230" s="49"/>
      <c r="T3230" s="49"/>
      <c r="U3230" s="49"/>
      <c r="W3230" s="49"/>
      <c r="Z3230" s="49"/>
      <c r="AA3230" s="49"/>
      <c r="AB3230" s="49"/>
    </row>
    <row r="3231" spans="1:28" x14ac:dyDescent="0.25">
      <c r="A3231" t="s">
        <v>15356</v>
      </c>
      <c r="B3231" t="s">
        <v>14717</v>
      </c>
      <c r="C3231" t="s">
        <v>398</v>
      </c>
      <c r="D3231">
        <v>2</v>
      </c>
      <c r="E3231">
        <v>0</v>
      </c>
      <c r="F3231">
        <v>12</v>
      </c>
      <c r="I3231" s="49"/>
      <c r="M3231" s="49"/>
      <c r="N3231" s="49" t="s">
        <v>15352</v>
      </c>
      <c r="O3231" s="49"/>
      <c r="P3231">
        <v>9</v>
      </c>
      <c r="Q3231" t="s">
        <v>15357</v>
      </c>
      <c r="S3231" s="49"/>
      <c r="T3231" s="49"/>
      <c r="U3231" s="49"/>
      <c r="W3231" s="49"/>
      <c r="Z3231" s="49"/>
      <c r="AA3231" s="49"/>
      <c r="AB3231" s="49"/>
    </row>
    <row r="3232" spans="1:28" x14ac:dyDescent="0.25">
      <c r="A3232" t="s">
        <v>15358</v>
      </c>
      <c r="B3232" t="s">
        <v>14717</v>
      </c>
      <c r="C3232" t="s">
        <v>389</v>
      </c>
      <c r="D3232">
        <v>2</v>
      </c>
      <c r="E3232">
        <v>0</v>
      </c>
      <c r="F3232">
        <v>10</v>
      </c>
      <c r="I3232" s="49"/>
      <c r="M3232" s="49"/>
      <c r="N3232" s="49" t="s">
        <v>15352</v>
      </c>
      <c r="O3232" s="49"/>
      <c r="P3232">
        <v>9</v>
      </c>
      <c r="Q3232" t="s">
        <v>15359</v>
      </c>
      <c r="S3232" s="49"/>
      <c r="T3232" s="49"/>
      <c r="U3232" s="49"/>
      <c r="W3232" s="49"/>
      <c r="Z3232" s="49"/>
      <c r="AA3232" s="49"/>
      <c r="AB3232" s="49"/>
    </row>
    <row r="3233" spans="1:28" x14ac:dyDescent="0.25">
      <c r="A3233" t="s">
        <v>15360</v>
      </c>
      <c r="B3233" t="s">
        <v>14717</v>
      </c>
      <c r="C3233" t="s">
        <v>1404</v>
      </c>
      <c r="D3233">
        <v>1</v>
      </c>
      <c r="E3233">
        <v>35</v>
      </c>
      <c r="F3233">
        <v>10</v>
      </c>
      <c r="I3233" s="49"/>
      <c r="J3233">
        <v>2</v>
      </c>
      <c r="K3233">
        <v>1</v>
      </c>
      <c r="L3233">
        <v>3</v>
      </c>
      <c r="M3233" s="49" t="s">
        <v>2289</v>
      </c>
      <c r="N3233" s="49"/>
      <c r="O3233" s="49" t="s">
        <v>15361</v>
      </c>
      <c r="P3233">
        <v>9</v>
      </c>
      <c r="Q3233" t="s">
        <v>15362</v>
      </c>
      <c r="S3233" s="49"/>
      <c r="T3233" s="49"/>
      <c r="U3233" s="49"/>
      <c r="W3233" s="49"/>
      <c r="Z3233" s="49"/>
      <c r="AA3233" s="49"/>
      <c r="AB3233" s="49"/>
    </row>
    <row r="3234" spans="1:28" x14ac:dyDescent="0.25">
      <c r="A3234" t="s">
        <v>15363</v>
      </c>
      <c r="B3234" t="s">
        <v>14717</v>
      </c>
      <c r="C3234" t="s">
        <v>1404</v>
      </c>
      <c r="D3234">
        <v>2</v>
      </c>
      <c r="E3234">
        <v>35</v>
      </c>
      <c r="F3234">
        <v>10</v>
      </c>
      <c r="I3234" s="49"/>
      <c r="J3234">
        <v>2</v>
      </c>
      <c r="K3234">
        <v>1</v>
      </c>
      <c r="L3234">
        <v>3</v>
      </c>
      <c r="M3234" s="49" t="s">
        <v>618</v>
      </c>
      <c r="N3234" s="49"/>
      <c r="O3234" s="49" t="s">
        <v>15364</v>
      </c>
      <c r="P3234">
        <v>9</v>
      </c>
      <c r="Q3234" t="s">
        <v>15365</v>
      </c>
      <c r="S3234" s="49"/>
      <c r="T3234" s="49"/>
      <c r="U3234" s="49"/>
      <c r="W3234" s="49"/>
      <c r="Z3234" s="49"/>
      <c r="AA3234" s="49"/>
      <c r="AB3234" s="49"/>
    </row>
    <row r="3235" spans="1:28" x14ac:dyDescent="0.25">
      <c r="A3235" t="s">
        <v>15366</v>
      </c>
      <c r="B3235" t="s">
        <v>14717</v>
      </c>
      <c r="C3235" t="s">
        <v>1404</v>
      </c>
      <c r="D3235">
        <v>3</v>
      </c>
      <c r="E3235">
        <v>40</v>
      </c>
      <c r="F3235">
        <v>10</v>
      </c>
      <c r="I3235" s="49"/>
      <c r="J3235">
        <v>2</v>
      </c>
      <c r="K3235">
        <v>1</v>
      </c>
      <c r="L3235">
        <v>3</v>
      </c>
      <c r="M3235" s="49" t="s">
        <v>618</v>
      </c>
      <c r="N3235" s="49"/>
      <c r="O3235" s="49" t="s">
        <v>15364</v>
      </c>
      <c r="P3235">
        <v>9</v>
      </c>
      <c r="Q3235" t="s">
        <v>15367</v>
      </c>
      <c r="S3235" s="49"/>
      <c r="T3235" s="49"/>
      <c r="U3235" s="49"/>
      <c r="W3235" s="49"/>
      <c r="Z3235" s="49"/>
      <c r="AA3235" s="49"/>
      <c r="AB3235" s="49"/>
    </row>
    <row r="3236" spans="1:28" x14ac:dyDescent="0.25">
      <c r="A3236" t="s">
        <v>15368</v>
      </c>
      <c r="B3236" t="s">
        <v>14717</v>
      </c>
      <c r="C3236" t="s">
        <v>41</v>
      </c>
      <c r="D3236">
        <v>1</v>
      </c>
      <c r="E3236">
        <v>120</v>
      </c>
      <c r="F3236">
        <v>12</v>
      </c>
      <c r="I3236" s="49"/>
      <c r="J3236">
        <v>2</v>
      </c>
      <c r="K3236">
        <v>1</v>
      </c>
      <c r="L3236">
        <v>3</v>
      </c>
      <c r="M3236" s="49" t="s">
        <v>2289</v>
      </c>
      <c r="N3236" s="49"/>
      <c r="O3236" s="49" t="s">
        <v>15369</v>
      </c>
      <c r="P3236">
        <v>9</v>
      </c>
      <c r="Q3236" t="s">
        <v>15370</v>
      </c>
      <c r="S3236" s="49"/>
      <c r="T3236" s="49"/>
      <c r="U3236" s="49"/>
      <c r="W3236" s="49"/>
      <c r="Z3236" s="49"/>
      <c r="AA3236" s="49"/>
      <c r="AB3236" s="49"/>
    </row>
    <row r="3237" spans="1:28" x14ac:dyDescent="0.25">
      <c r="A3237" t="s">
        <v>15371</v>
      </c>
      <c r="B3237" t="s">
        <v>14717</v>
      </c>
      <c r="C3237" t="s">
        <v>41</v>
      </c>
      <c r="D3237">
        <v>2</v>
      </c>
      <c r="E3237">
        <v>130</v>
      </c>
      <c r="F3237">
        <v>11</v>
      </c>
      <c r="I3237" s="49"/>
      <c r="J3237">
        <v>2</v>
      </c>
      <c r="K3237">
        <v>1</v>
      </c>
      <c r="L3237">
        <v>3</v>
      </c>
      <c r="M3237" s="49" t="s">
        <v>618</v>
      </c>
      <c r="N3237" s="49"/>
      <c r="O3237" s="49" t="s">
        <v>15372</v>
      </c>
      <c r="P3237">
        <v>9</v>
      </c>
      <c r="Q3237" t="s">
        <v>15373</v>
      </c>
      <c r="S3237" s="49"/>
      <c r="T3237" s="49"/>
      <c r="U3237" s="49"/>
      <c r="W3237" s="49"/>
      <c r="Z3237" s="49"/>
      <c r="AA3237" s="49"/>
      <c r="AB3237" s="49"/>
    </row>
    <row r="3238" spans="1:28" x14ac:dyDescent="0.25">
      <c r="A3238" t="s">
        <v>15374</v>
      </c>
      <c r="B3238" t="s">
        <v>14717</v>
      </c>
      <c r="C3238" t="s">
        <v>41</v>
      </c>
      <c r="D3238">
        <v>3</v>
      </c>
      <c r="E3238">
        <v>130</v>
      </c>
      <c r="F3238">
        <v>11</v>
      </c>
      <c r="I3238" s="49"/>
      <c r="J3238">
        <v>2</v>
      </c>
      <c r="K3238">
        <v>1</v>
      </c>
      <c r="L3238">
        <v>3</v>
      </c>
      <c r="M3238" s="49" t="s">
        <v>1745</v>
      </c>
      <c r="N3238" s="49"/>
      <c r="O3238" s="49" t="s">
        <v>15375</v>
      </c>
      <c r="P3238">
        <v>9</v>
      </c>
      <c r="Q3238" t="s">
        <v>15376</v>
      </c>
      <c r="S3238" s="49"/>
      <c r="T3238" s="49"/>
      <c r="U3238" s="49"/>
      <c r="W3238" s="49"/>
      <c r="Z3238" s="49"/>
      <c r="AA3238" s="49"/>
      <c r="AB3238" s="49"/>
    </row>
    <row r="3239" spans="1:28" x14ac:dyDescent="0.25">
      <c r="A3239" t="s">
        <v>15377</v>
      </c>
      <c r="B3239" t="s">
        <v>14717</v>
      </c>
      <c r="C3239" t="s">
        <v>45</v>
      </c>
      <c r="D3239">
        <v>1</v>
      </c>
      <c r="E3239">
        <v>80</v>
      </c>
      <c r="F3239">
        <v>10</v>
      </c>
      <c r="I3239" s="49"/>
      <c r="J3239">
        <v>2</v>
      </c>
      <c r="K3239">
        <v>1</v>
      </c>
      <c r="L3239">
        <v>3</v>
      </c>
      <c r="M3239" s="49" t="s">
        <v>618</v>
      </c>
      <c r="N3239" s="49"/>
      <c r="O3239" s="49" t="s">
        <v>15378</v>
      </c>
      <c r="P3239">
        <v>9</v>
      </c>
      <c r="Q3239" t="s">
        <v>15379</v>
      </c>
      <c r="S3239" s="49"/>
      <c r="T3239" s="49"/>
      <c r="U3239" s="49"/>
      <c r="W3239" s="49"/>
      <c r="Z3239" s="49"/>
      <c r="AA3239" s="49"/>
      <c r="AB3239" s="49"/>
    </row>
    <row r="3240" spans="1:28" x14ac:dyDescent="0.25">
      <c r="A3240" t="s">
        <v>15380</v>
      </c>
      <c r="B3240" t="s">
        <v>14717</v>
      </c>
      <c r="C3240" t="s">
        <v>45</v>
      </c>
      <c r="D3240">
        <v>2</v>
      </c>
      <c r="E3240">
        <v>80</v>
      </c>
      <c r="F3240">
        <v>10</v>
      </c>
      <c r="I3240" s="49"/>
      <c r="J3240">
        <v>2</v>
      </c>
      <c r="K3240">
        <v>1</v>
      </c>
      <c r="L3240">
        <v>3</v>
      </c>
      <c r="M3240" s="49" t="s">
        <v>618</v>
      </c>
      <c r="N3240" s="49"/>
      <c r="O3240" s="49" t="s">
        <v>15381</v>
      </c>
      <c r="P3240">
        <v>9</v>
      </c>
      <c r="Q3240" t="s">
        <v>15382</v>
      </c>
      <c r="S3240" s="49"/>
      <c r="T3240" s="49"/>
      <c r="U3240" s="49"/>
      <c r="W3240" s="49"/>
      <c r="Z3240" s="49"/>
      <c r="AA3240" s="49"/>
      <c r="AB3240" s="49"/>
    </row>
    <row r="3241" spans="1:28" x14ac:dyDescent="0.25">
      <c r="A3241" t="s">
        <v>15383</v>
      </c>
      <c r="B3241" t="s">
        <v>14717</v>
      </c>
      <c r="C3241" t="s">
        <v>45</v>
      </c>
      <c r="D3241">
        <v>3</v>
      </c>
      <c r="E3241">
        <v>80</v>
      </c>
      <c r="F3241">
        <v>10</v>
      </c>
      <c r="I3241" s="49"/>
      <c r="J3241">
        <v>2</v>
      </c>
      <c r="K3241">
        <v>1</v>
      </c>
      <c r="L3241">
        <v>3</v>
      </c>
      <c r="M3241" s="49" t="s">
        <v>610</v>
      </c>
      <c r="N3241" s="49"/>
      <c r="O3241" s="49" t="s">
        <v>15384</v>
      </c>
      <c r="P3241">
        <v>9</v>
      </c>
      <c r="Q3241" t="s">
        <v>15385</v>
      </c>
      <c r="S3241" s="49"/>
      <c r="T3241" s="49"/>
      <c r="U3241" s="49"/>
      <c r="W3241" s="49"/>
      <c r="Z3241" s="49"/>
      <c r="AA3241" s="49"/>
      <c r="AB3241" s="49"/>
    </row>
    <row r="3242" spans="1:28" x14ac:dyDescent="0.25">
      <c r="A3242" t="s">
        <v>15386</v>
      </c>
      <c r="B3242" t="s">
        <v>14717</v>
      </c>
      <c r="C3242" t="s">
        <v>309</v>
      </c>
      <c r="D3242">
        <v>1</v>
      </c>
      <c r="E3242">
        <v>10</v>
      </c>
      <c r="F3242">
        <v>12</v>
      </c>
      <c r="I3242" s="49"/>
      <c r="J3242">
        <v>2</v>
      </c>
      <c r="K3242">
        <v>2</v>
      </c>
      <c r="L3242">
        <v>2</v>
      </c>
      <c r="M3242" s="49" t="s">
        <v>2289</v>
      </c>
      <c r="N3242" s="49"/>
      <c r="O3242" s="49" t="s">
        <v>3545</v>
      </c>
      <c r="P3242">
        <v>9</v>
      </c>
      <c r="Q3242" t="s">
        <v>15387</v>
      </c>
      <c r="S3242" s="49"/>
      <c r="T3242" s="49"/>
      <c r="U3242" s="49"/>
      <c r="W3242" s="49"/>
      <c r="Z3242" s="49"/>
      <c r="AA3242" s="49"/>
      <c r="AB3242" s="49"/>
    </row>
    <row r="3243" spans="1:28" x14ac:dyDescent="0.25">
      <c r="A3243" t="s">
        <v>15388</v>
      </c>
      <c r="B3243" t="s">
        <v>14717</v>
      </c>
      <c r="C3243" t="s">
        <v>309</v>
      </c>
      <c r="D3243">
        <v>2</v>
      </c>
      <c r="E3243">
        <v>12.5</v>
      </c>
      <c r="F3243">
        <v>12</v>
      </c>
      <c r="I3243" s="49"/>
      <c r="J3243">
        <v>2</v>
      </c>
      <c r="K3243">
        <v>2</v>
      </c>
      <c r="L3243">
        <v>2</v>
      </c>
      <c r="M3243" s="49" t="s">
        <v>618</v>
      </c>
      <c r="N3243" s="49"/>
      <c r="O3243" s="49" t="s">
        <v>3218</v>
      </c>
      <c r="P3243">
        <v>9</v>
      </c>
      <c r="Q3243" t="s">
        <v>15389</v>
      </c>
      <c r="S3243" s="49"/>
      <c r="T3243" s="49"/>
      <c r="U3243" s="49"/>
      <c r="W3243" s="49"/>
      <c r="Z3243" s="49"/>
      <c r="AA3243" s="49"/>
      <c r="AB3243" s="49"/>
    </row>
    <row r="3244" spans="1:28" x14ac:dyDescent="0.25">
      <c r="A3244" t="s">
        <v>15390</v>
      </c>
      <c r="B3244" t="s">
        <v>14717</v>
      </c>
      <c r="C3244" t="s">
        <v>309</v>
      </c>
      <c r="D3244">
        <v>3</v>
      </c>
      <c r="E3244">
        <v>15</v>
      </c>
      <c r="F3244">
        <v>11</v>
      </c>
      <c r="I3244" s="49"/>
      <c r="J3244">
        <v>2</v>
      </c>
      <c r="K3244">
        <v>2</v>
      </c>
      <c r="L3244">
        <v>2</v>
      </c>
      <c r="M3244" s="49" t="s">
        <v>610</v>
      </c>
      <c r="N3244" s="49"/>
      <c r="O3244" s="49" t="s">
        <v>3600</v>
      </c>
      <c r="P3244">
        <v>9</v>
      </c>
      <c r="Q3244" t="s">
        <v>15391</v>
      </c>
      <c r="S3244" s="49"/>
      <c r="T3244" s="49"/>
      <c r="U3244" s="49"/>
      <c r="W3244" s="49"/>
      <c r="Z3244" s="49"/>
      <c r="AA3244" s="49"/>
      <c r="AB3244" s="49"/>
    </row>
    <row r="3245" spans="1:28" x14ac:dyDescent="0.25">
      <c r="A3245" t="s">
        <v>15392</v>
      </c>
      <c r="B3245" t="s">
        <v>14717</v>
      </c>
      <c r="C3245" t="s">
        <v>229</v>
      </c>
      <c r="D3245">
        <v>1</v>
      </c>
      <c r="E3245">
        <v>25</v>
      </c>
      <c r="F3245">
        <v>12</v>
      </c>
      <c r="I3245" s="49"/>
      <c r="J3245">
        <v>2</v>
      </c>
      <c r="K3245">
        <v>1</v>
      </c>
      <c r="L3245">
        <v>3</v>
      </c>
      <c r="M3245" s="49" t="s">
        <v>618</v>
      </c>
      <c r="N3245" s="49"/>
      <c r="O3245" s="49" t="s">
        <v>15393</v>
      </c>
      <c r="P3245">
        <v>9</v>
      </c>
      <c r="Q3245" t="s">
        <v>15394</v>
      </c>
      <c r="S3245" s="49"/>
      <c r="T3245" s="49"/>
      <c r="U3245" s="49"/>
      <c r="W3245" s="49"/>
      <c r="Z3245" s="49"/>
      <c r="AA3245" s="49"/>
      <c r="AB3245" s="49"/>
    </row>
    <row r="3246" spans="1:28" x14ac:dyDescent="0.25">
      <c r="A3246" t="s">
        <v>15395</v>
      </c>
      <c r="B3246" t="s">
        <v>14717</v>
      </c>
      <c r="C3246" t="s">
        <v>229</v>
      </c>
      <c r="D3246">
        <v>2</v>
      </c>
      <c r="E3246">
        <v>27.5</v>
      </c>
      <c r="F3246">
        <v>12</v>
      </c>
      <c r="I3246" s="49"/>
      <c r="J3246">
        <v>2</v>
      </c>
      <c r="K3246">
        <v>1</v>
      </c>
      <c r="L3246">
        <v>3</v>
      </c>
      <c r="M3246" s="49"/>
      <c r="N3246" s="49"/>
      <c r="O3246" s="49" t="s">
        <v>15396</v>
      </c>
      <c r="P3246">
        <v>9</v>
      </c>
      <c r="Q3246" t="s">
        <v>15397</v>
      </c>
      <c r="S3246" s="49"/>
      <c r="T3246" s="49"/>
      <c r="U3246" s="49"/>
      <c r="W3246" s="49"/>
      <c r="Z3246" s="49"/>
      <c r="AA3246" s="49"/>
      <c r="AB3246" s="49"/>
    </row>
    <row r="3247" spans="1:28" x14ac:dyDescent="0.25">
      <c r="A3247" t="s">
        <v>15398</v>
      </c>
      <c r="B3247" t="s">
        <v>14717</v>
      </c>
      <c r="C3247" t="s">
        <v>229</v>
      </c>
      <c r="D3247">
        <v>3</v>
      </c>
      <c r="E3247">
        <v>27.5</v>
      </c>
      <c r="F3247">
        <v>10</v>
      </c>
      <c r="I3247" s="49"/>
      <c r="J3247">
        <v>2</v>
      </c>
      <c r="K3247">
        <v>1</v>
      </c>
      <c r="L3247">
        <v>3</v>
      </c>
      <c r="M3247" s="49"/>
      <c r="N3247" s="49"/>
      <c r="O3247" s="49" t="s">
        <v>15399</v>
      </c>
      <c r="P3247">
        <v>9</v>
      </c>
      <c r="Q3247" t="s">
        <v>15400</v>
      </c>
      <c r="S3247" s="49"/>
      <c r="T3247" s="49"/>
      <c r="U3247" s="49"/>
      <c r="W3247" s="49"/>
      <c r="Z3247" s="49"/>
      <c r="AA3247" s="49"/>
      <c r="AB3247" s="49"/>
    </row>
    <row r="3248" spans="1:28" x14ac:dyDescent="0.25">
      <c r="A3248" t="s">
        <v>15401</v>
      </c>
      <c r="B3248" t="s">
        <v>14717</v>
      </c>
      <c r="C3248" t="s">
        <v>102</v>
      </c>
      <c r="D3248">
        <v>1</v>
      </c>
      <c r="E3248">
        <v>25</v>
      </c>
      <c r="F3248">
        <v>12</v>
      </c>
      <c r="I3248" s="49"/>
      <c r="J3248">
        <v>2</v>
      </c>
      <c r="K3248">
        <v>1</v>
      </c>
      <c r="L3248">
        <v>3</v>
      </c>
      <c r="M3248" s="49" t="s">
        <v>1745</v>
      </c>
      <c r="N3248" s="49"/>
      <c r="O3248" s="49" t="s">
        <v>2181</v>
      </c>
      <c r="P3248">
        <v>9</v>
      </c>
      <c r="Q3248" t="s">
        <v>15402</v>
      </c>
      <c r="S3248" s="49"/>
      <c r="T3248" s="49"/>
      <c r="U3248" s="49"/>
      <c r="W3248" s="49"/>
      <c r="Z3248" s="49"/>
      <c r="AA3248" s="49"/>
      <c r="AB3248" s="49"/>
    </row>
    <row r="3249" spans="1:28" x14ac:dyDescent="0.25">
      <c r="A3249" t="s">
        <v>15403</v>
      </c>
      <c r="B3249" t="s">
        <v>14717</v>
      </c>
      <c r="C3249" t="s">
        <v>102</v>
      </c>
      <c r="D3249">
        <v>2</v>
      </c>
      <c r="E3249">
        <v>25</v>
      </c>
      <c r="F3249">
        <v>10</v>
      </c>
      <c r="I3249" s="49"/>
      <c r="J3249">
        <v>2</v>
      </c>
      <c r="K3249">
        <v>1</v>
      </c>
      <c r="L3249">
        <v>3</v>
      </c>
      <c r="M3249" s="49" t="s">
        <v>610</v>
      </c>
      <c r="N3249" s="49"/>
      <c r="O3249" s="49" t="s">
        <v>2350</v>
      </c>
      <c r="P3249">
        <v>9</v>
      </c>
      <c r="Q3249" t="s">
        <v>15404</v>
      </c>
      <c r="S3249" s="49"/>
      <c r="T3249" s="49"/>
      <c r="U3249" s="49"/>
      <c r="W3249" s="49"/>
      <c r="Z3249" s="49"/>
      <c r="AA3249" s="49"/>
      <c r="AB3249" s="49"/>
    </row>
    <row r="3250" spans="1:28" x14ac:dyDescent="0.25">
      <c r="A3250" t="s">
        <v>15405</v>
      </c>
      <c r="B3250" t="s">
        <v>14717</v>
      </c>
      <c r="C3250" t="s">
        <v>102</v>
      </c>
      <c r="D3250">
        <v>3</v>
      </c>
      <c r="E3250">
        <v>25</v>
      </c>
      <c r="F3250">
        <v>9</v>
      </c>
      <c r="I3250" s="49"/>
      <c r="J3250">
        <v>2</v>
      </c>
      <c r="K3250">
        <v>1</v>
      </c>
      <c r="L3250">
        <v>3</v>
      </c>
      <c r="M3250" s="49" t="s">
        <v>610</v>
      </c>
      <c r="N3250" s="49"/>
      <c r="O3250" s="49" t="s">
        <v>2350</v>
      </c>
      <c r="P3250">
        <v>9</v>
      </c>
      <c r="Q3250" t="s">
        <v>15406</v>
      </c>
      <c r="S3250" s="49"/>
      <c r="T3250" s="49"/>
      <c r="U3250" s="49"/>
      <c r="W3250" s="49"/>
      <c r="Z3250" s="49"/>
      <c r="AA3250" s="49"/>
      <c r="AB3250" s="49"/>
    </row>
    <row r="3251" spans="1:28" x14ac:dyDescent="0.25">
      <c r="A3251" t="s">
        <v>15407</v>
      </c>
      <c r="B3251" t="s">
        <v>14717</v>
      </c>
      <c r="C3251" t="s">
        <v>1534</v>
      </c>
      <c r="D3251">
        <v>1</v>
      </c>
      <c r="E3251">
        <v>140</v>
      </c>
      <c r="G3251">
        <v>45</v>
      </c>
      <c r="I3251" s="49"/>
      <c r="M3251" s="49"/>
      <c r="N3251" s="49"/>
      <c r="O3251" s="49"/>
      <c r="P3251">
        <v>9</v>
      </c>
      <c r="Q3251" t="s">
        <v>15408</v>
      </c>
      <c r="S3251" s="49"/>
      <c r="T3251" s="49"/>
      <c r="U3251" s="49"/>
      <c r="W3251" s="49"/>
      <c r="Z3251" s="49"/>
      <c r="AA3251" s="49"/>
      <c r="AB3251" s="49"/>
    </row>
    <row r="3252" spans="1:28" x14ac:dyDescent="0.25">
      <c r="A3252" t="s">
        <v>15409</v>
      </c>
      <c r="B3252" t="s">
        <v>14717</v>
      </c>
      <c r="C3252" t="s">
        <v>1534</v>
      </c>
      <c r="D3252">
        <v>2</v>
      </c>
      <c r="E3252">
        <v>140</v>
      </c>
      <c r="G3252">
        <v>45</v>
      </c>
      <c r="I3252" s="49"/>
      <c r="M3252" s="49"/>
      <c r="N3252" s="49"/>
      <c r="O3252" s="49"/>
      <c r="P3252">
        <v>9</v>
      </c>
      <c r="Q3252" t="s">
        <v>14720</v>
      </c>
      <c r="S3252" s="49"/>
      <c r="T3252" s="49"/>
      <c r="U3252" s="49"/>
      <c r="W3252" s="49"/>
      <c r="Z3252" s="49"/>
      <c r="AA3252" s="49"/>
      <c r="AB3252" s="49"/>
    </row>
    <row r="3253" spans="1:28" x14ac:dyDescent="0.25">
      <c r="A3253" t="s">
        <v>15410</v>
      </c>
      <c r="B3253" t="s">
        <v>14721</v>
      </c>
      <c r="C3253" t="s">
        <v>363</v>
      </c>
      <c r="D3253">
        <v>1</v>
      </c>
      <c r="G3253">
        <v>301</v>
      </c>
      <c r="H3253">
        <v>0.6</v>
      </c>
      <c r="I3253" s="49" t="s">
        <v>3957</v>
      </c>
      <c r="M3253" s="49"/>
      <c r="N3253" s="49"/>
      <c r="O3253" s="49" t="s">
        <v>15411</v>
      </c>
      <c r="P3253">
        <v>9</v>
      </c>
      <c r="Q3253" t="s">
        <v>14723</v>
      </c>
      <c r="S3253" s="49"/>
      <c r="T3253" s="49"/>
      <c r="U3253" s="49"/>
      <c r="W3253" s="49"/>
      <c r="Z3253" s="49"/>
      <c r="AA3253" s="49"/>
      <c r="AB3253" s="49"/>
    </row>
    <row r="3254" spans="1:28" x14ac:dyDescent="0.25">
      <c r="A3254" t="s">
        <v>15412</v>
      </c>
      <c r="B3254" t="s">
        <v>14721</v>
      </c>
      <c r="C3254" t="s">
        <v>394</v>
      </c>
      <c r="D3254">
        <v>1</v>
      </c>
      <c r="E3254">
        <v>0</v>
      </c>
      <c r="F3254">
        <v>15</v>
      </c>
      <c r="I3254" s="49"/>
      <c r="M3254" s="49"/>
      <c r="N3254" s="49" t="s">
        <v>15413</v>
      </c>
      <c r="O3254" s="49"/>
      <c r="P3254">
        <v>9</v>
      </c>
      <c r="Q3254" t="s">
        <v>15414</v>
      </c>
      <c r="S3254" s="49"/>
      <c r="T3254" s="49"/>
      <c r="U3254" s="49"/>
      <c r="W3254" s="49"/>
      <c r="Z3254" s="49"/>
      <c r="AA3254" s="49"/>
      <c r="AB3254" s="49"/>
    </row>
    <row r="3255" spans="1:28" x14ac:dyDescent="0.25">
      <c r="A3255" t="s">
        <v>15415</v>
      </c>
      <c r="B3255" t="s">
        <v>14721</v>
      </c>
      <c r="C3255" t="s">
        <v>398</v>
      </c>
      <c r="D3255">
        <v>1</v>
      </c>
      <c r="E3255">
        <v>0</v>
      </c>
      <c r="F3255">
        <v>12</v>
      </c>
      <c r="I3255" s="49"/>
      <c r="M3255" s="49"/>
      <c r="N3255" s="49" t="s">
        <v>15413</v>
      </c>
      <c r="O3255" s="49"/>
      <c r="P3255">
        <v>9</v>
      </c>
      <c r="Q3255" t="s">
        <v>15416</v>
      </c>
      <c r="S3255" s="49"/>
      <c r="T3255" s="49"/>
      <c r="U3255" s="49"/>
      <c r="W3255" s="49"/>
      <c r="Z3255" s="49"/>
      <c r="AA3255" s="49"/>
      <c r="AB3255" s="49"/>
    </row>
    <row r="3256" spans="1:28" x14ac:dyDescent="0.25">
      <c r="A3256" t="s">
        <v>15417</v>
      </c>
      <c r="B3256" t="s">
        <v>14721</v>
      </c>
      <c r="C3256" t="s">
        <v>403</v>
      </c>
      <c r="D3256">
        <v>1</v>
      </c>
      <c r="E3256">
        <v>0</v>
      </c>
      <c r="F3256">
        <v>8</v>
      </c>
      <c r="I3256" s="49"/>
      <c r="M3256" s="49"/>
      <c r="N3256" s="49" t="s">
        <v>15413</v>
      </c>
      <c r="O3256" s="49"/>
      <c r="P3256">
        <v>9</v>
      </c>
      <c r="Q3256" t="s">
        <v>15418</v>
      </c>
      <c r="S3256" s="49"/>
      <c r="T3256" s="49"/>
      <c r="U3256" s="49"/>
      <c r="W3256" s="49"/>
      <c r="Z3256" s="49"/>
      <c r="AA3256" s="49"/>
      <c r="AB3256" s="49"/>
    </row>
    <row r="3257" spans="1:28" x14ac:dyDescent="0.25">
      <c r="A3257" t="s">
        <v>15419</v>
      </c>
      <c r="B3257" t="s">
        <v>14721</v>
      </c>
      <c r="C3257" t="s">
        <v>407</v>
      </c>
      <c r="D3257">
        <v>1</v>
      </c>
      <c r="E3257">
        <v>0</v>
      </c>
      <c r="F3257">
        <v>10</v>
      </c>
      <c r="I3257" s="49"/>
      <c r="M3257" s="49"/>
      <c r="N3257" s="49" t="s">
        <v>15413</v>
      </c>
      <c r="O3257" s="49"/>
      <c r="P3257">
        <v>9</v>
      </c>
      <c r="Q3257" t="s">
        <v>15420</v>
      </c>
      <c r="S3257" s="49"/>
      <c r="T3257" s="49"/>
      <c r="U3257" s="49"/>
      <c r="W3257" s="49"/>
      <c r="Z3257" s="49"/>
      <c r="AA3257" s="49"/>
      <c r="AB3257" s="49"/>
    </row>
    <row r="3258" spans="1:28" x14ac:dyDescent="0.25">
      <c r="A3258" t="s">
        <v>15421</v>
      </c>
      <c r="B3258" t="s">
        <v>14721</v>
      </c>
      <c r="C3258" t="s">
        <v>389</v>
      </c>
      <c r="D3258">
        <v>1</v>
      </c>
      <c r="E3258">
        <v>0</v>
      </c>
      <c r="F3258">
        <v>10</v>
      </c>
      <c r="I3258" s="49"/>
      <c r="M3258" s="49"/>
      <c r="N3258" s="49"/>
      <c r="O3258" s="49"/>
      <c r="P3258">
        <v>9</v>
      </c>
      <c r="Q3258" t="s">
        <v>15422</v>
      </c>
      <c r="S3258" s="49"/>
      <c r="T3258" s="49"/>
      <c r="U3258" s="49"/>
      <c r="W3258" s="49"/>
      <c r="Z3258" s="49"/>
      <c r="AA3258" s="49"/>
      <c r="AB3258" s="49"/>
    </row>
    <row r="3259" spans="1:28" x14ac:dyDescent="0.25">
      <c r="A3259" t="s">
        <v>15423</v>
      </c>
      <c r="B3259" t="s">
        <v>14721</v>
      </c>
      <c r="C3259" t="s">
        <v>394</v>
      </c>
      <c r="D3259">
        <v>2</v>
      </c>
      <c r="E3259">
        <v>0</v>
      </c>
      <c r="F3259">
        <v>15</v>
      </c>
      <c r="I3259" s="49"/>
      <c r="M3259" s="49"/>
      <c r="N3259" s="49" t="s">
        <v>15424</v>
      </c>
      <c r="O3259" s="49"/>
      <c r="P3259">
        <v>9</v>
      </c>
      <c r="Q3259" t="s">
        <v>15425</v>
      </c>
      <c r="S3259" s="49"/>
      <c r="T3259" s="49"/>
      <c r="U3259" s="49"/>
      <c r="W3259" s="49"/>
      <c r="Z3259" s="49"/>
      <c r="AA3259" s="49"/>
      <c r="AB3259" s="49"/>
    </row>
    <row r="3260" spans="1:28" x14ac:dyDescent="0.25">
      <c r="A3260" t="s">
        <v>15426</v>
      </c>
      <c r="B3260" t="s">
        <v>14721</v>
      </c>
      <c r="C3260" t="s">
        <v>398</v>
      </c>
      <c r="D3260">
        <v>2</v>
      </c>
      <c r="E3260">
        <v>0</v>
      </c>
      <c r="F3260">
        <v>12</v>
      </c>
      <c r="I3260" s="49"/>
      <c r="M3260" s="49"/>
      <c r="N3260" s="49" t="s">
        <v>15424</v>
      </c>
      <c r="O3260" s="49"/>
      <c r="P3260">
        <v>9</v>
      </c>
      <c r="Q3260" t="s">
        <v>15427</v>
      </c>
      <c r="S3260" s="49"/>
      <c r="T3260" s="49"/>
      <c r="U3260" s="49"/>
      <c r="W3260" s="49"/>
      <c r="Z3260" s="49"/>
      <c r="AA3260" s="49"/>
      <c r="AB3260" s="49"/>
    </row>
    <row r="3261" spans="1:28" x14ac:dyDescent="0.25">
      <c r="A3261" t="s">
        <v>15428</v>
      </c>
      <c r="B3261" t="s">
        <v>14721</v>
      </c>
      <c r="C3261" t="s">
        <v>403</v>
      </c>
      <c r="D3261">
        <v>2</v>
      </c>
      <c r="E3261">
        <v>0</v>
      </c>
      <c r="F3261">
        <v>8</v>
      </c>
      <c r="I3261" s="49"/>
      <c r="M3261" s="49"/>
      <c r="N3261" s="49" t="s">
        <v>15424</v>
      </c>
      <c r="O3261" s="49"/>
      <c r="P3261">
        <v>9</v>
      </c>
      <c r="Q3261" t="s">
        <v>15429</v>
      </c>
      <c r="S3261" s="49"/>
      <c r="T3261" s="49"/>
      <c r="U3261" s="49"/>
      <c r="W3261" s="49"/>
      <c r="Z3261" s="49"/>
      <c r="AA3261" s="49"/>
      <c r="AB3261" s="49"/>
    </row>
    <row r="3262" spans="1:28" x14ac:dyDescent="0.25">
      <c r="A3262" t="s">
        <v>15430</v>
      </c>
      <c r="B3262" t="s">
        <v>14721</v>
      </c>
      <c r="C3262" t="s">
        <v>407</v>
      </c>
      <c r="D3262">
        <v>2</v>
      </c>
      <c r="E3262">
        <v>0</v>
      </c>
      <c r="F3262">
        <v>10</v>
      </c>
      <c r="I3262" s="49"/>
      <c r="M3262" s="49"/>
      <c r="N3262" s="49" t="s">
        <v>15424</v>
      </c>
      <c r="O3262" s="49"/>
      <c r="P3262">
        <v>9</v>
      </c>
      <c r="Q3262" t="s">
        <v>15431</v>
      </c>
      <c r="S3262" s="49"/>
      <c r="T3262" s="49"/>
      <c r="U3262" s="49"/>
      <c r="W3262" s="49"/>
      <c r="Z3262" s="49"/>
      <c r="AA3262" s="49"/>
      <c r="AB3262" s="49"/>
    </row>
    <row r="3263" spans="1:28" x14ac:dyDescent="0.25">
      <c r="A3263" t="s">
        <v>15432</v>
      </c>
      <c r="B3263" t="s">
        <v>14721</v>
      </c>
      <c r="C3263" t="s">
        <v>389</v>
      </c>
      <c r="D3263">
        <v>2</v>
      </c>
      <c r="E3263">
        <v>0</v>
      </c>
      <c r="F3263">
        <v>10</v>
      </c>
      <c r="I3263" s="49"/>
      <c r="M3263" s="49"/>
      <c r="N3263" s="49" t="s">
        <v>15424</v>
      </c>
      <c r="O3263" s="49"/>
      <c r="P3263">
        <v>9</v>
      </c>
      <c r="Q3263" t="s">
        <v>15433</v>
      </c>
      <c r="S3263" s="49"/>
      <c r="T3263" s="49"/>
      <c r="U3263" s="49"/>
      <c r="W3263" s="49"/>
      <c r="Z3263" s="49"/>
      <c r="AA3263" s="49"/>
      <c r="AB3263" s="49"/>
    </row>
    <row r="3264" spans="1:28" x14ac:dyDescent="0.25">
      <c r="A3264" t="s">
        <v>15434</v>
      </c>
      <c r="B3264" t="s">
        <v>14721</v>
      </c>
      <c r="C3264" t="s">
        <v>1</v>
      </c>
      <c r="D3264">
        <v>1</v>
      </c>
      <c r="E3264">
        <v>150</v>
      </c>
      <c r="G3264">
        <v>70.199999999999989</v>
      </c>
      <c r="I3264" s="49"/>
      <c r="M3264" s="49"/>
      <c r="N3264" s="49"/>
      <c r="O3264" s="49" t="s">
        <v>6092</v>
      </c>
      <c r="P3264">
        <v>9</v>
      </c>
      <c r="Q3264" t="s">
        <v>15435</v>
      </c>
      <c r="S3264" s="49"/>
      <c r="T3264" s="49"/>
      <c r="U3264" s="49"/>
      <c r="W3264" s="49"/>
      <c r="Z3264" s="49"/>
      <c r="AA3264" s="49"/>
      <c r="AB3264" s="49"/>
    </row>
    <row r="3265" spans="1:28" x14ac:dyDescent="0.25">
      <c r="A3265" t="s">
        <v>15436</v>
      </c>
      <c r="B3265" t="s">
        <v>14721</v>
      </c>
      <c r="C3265" t="s">
        <v>1</v>
      </c>
      <c r="D3265">
        <v>2</v>
      </c>
      <c r="E3265">
        <v>150</v>
      </c>
      <c r="G3265">
        <v>60</v>
      </c>
      <c r="I3265" s="49"/>
      <c r="M3265" s="49"/>
      <c r="N3265" s="49"/>
      <c r="O3265" s="49"/>
      <c r="P3265">
        <v>9</v>
      </c>
      <c r="Q3265" t="s">
        <v>15437</v>
      </c>
      <c r="S3265" s="49"/>
      <c r="T3265" s="49"/>
      <c r="U3265" s="49"/>
      <c r="W3265" s="49"/>
      <c r="Z3265" s="49"/>
      <c r="AA3265" s="49"/>
      <c r="AB3265" s="49"/>
    </row>
    <row r="3266" spans="1:28" x14ac:dyDescent="0.25">
      <c r="A3266" t="s">
        <v>15438</v>
      </c>
      <c r="B3266" t="s">
        <v>14721</v>
      </c>
      <c r="C3266" t="s">
        <v>1</v>
      </c>
      <c r="D3266">
        <v>3</v>
      </c>
      <c r="E3266">
        <v>150</v>
      </c>
      <c r="G3266">
        <v>60</v>
      </c>
      <c r="I3266" s="49"/>
      <c r="M3266" s="49"/>
      <c r="N3266" s="49"/>
      <c r="O3266" s="49"/>
      <c r="P3266">
        <v>9</v>
      </c>
      <c r="Q3266" t="s">
        <v>15439</v>
      </c>
      <c r="S3266" s="49"/>
      <c r="T3266" s="49"/>
      <c r="U3266" s="49"/>
      <c r="W3266" s="49"/>
      <c r="Z3266" s="49"/>
      <c r="AA3266" s="49"/>
      <c r="AB3266" s="49"/>
    </row>
    <row r="3267" spans="1:28" x14ac:dyDescent="0.25">
      <c r="A3267" t="s">
        <v>15440</v>
      </c>
      <c r="B3267" t="s">
        <v>14721</v>
      </c>
      <c r="C3267" t="s">
        <v>1</v>
      </c>
      <c r="D3267">
        <v>4</v>
      </c>
      <c r="E3267">
        <v>150</v>
      </c>
      <c r="G3267">
        <v>45</v>
      </c>
      <c r="I3267" s="49"/>
      <c r="M3267" s="49"/>
      <c r="N3267" s="49"/>
      <c r="O3267" s="49"/>
      <c r="P3267">
        <v>9</v>
      </c>
      <c r="Q3267" t="s">
        <v>15441</v>
      </c>
      <c r="S3267" s="49"/>
      <c r="T3267" s="49"/>
      <c r="U3267" s="49"/>
      <c r="W3267" s="49"/>
      <c r="Z3267" s="49"/>
      <c r="AA3267" s="49"/>
      <c r="AB3267" s="49"/>
    </row>
    <row r="3268" spans="1:28" x14ac:dyDescent="0.25">
      <c r="A3268" t="s">
        <v>15442</v>
      </c>
      <c r="B3268" t="s">
        <v>14721</v>
      </c>
      <c r="C3268" t="s">
        <v>14741</v>
      </c>
      <c r="D3268">
        <v>1</v>
      </c>
      <c r="E3268">
        <v>202.5</v>
      </c>
      <c r="F3268">
        <v>10</v>
      </c>
      <c r="I3268" s="49"/>
      <c r="J3268">
        <v>2</v>
      </c>
      <c r="K3268">
        <v>1</v>
      </c>
      <c r="L3268">
        <v>3</v>
      </c>
      <c r="M3268" s="49" t="s">
        <v>618</v>
      </c>
      <c r="N3268" s="49"/>
      <c r="O3268" s="49" t="s">
        <v>3189</v>
      </c>
      <c r="P3268">
        <v>9</v>
      </c>
      <c r="Q3268" t="s">
        <v>15443</v>
      </c>
      <c r="S3268" s="49"/>
      <c r="T3268" s="49"/>
      <c r="U3268" s="49"/>
      <c r="W3268" s="49"/>
      <c r="Z3268" s="49"/>
      <c r="AA3268" s="49"/>
      <c r="AB3268" s="49"/>
    </row>
    <row r="3269" spans="1:28" x14ac:dyDescent="0.25">
      <c r="A3269" t="s">
        <v>15444</v>
      </c>
      <c r="B3269" t="s">
        <v>14721</v>
      </c>
      <c r="C3269" t="s">
        <v>14741</v>
      </c>
      <c r="D3269">
        <v>2</v>
      </c>
      <c r="E3269">
        <v>207.5</v>
      </c>
      <c r="F3269">
        <v>10</v>
      </c>
      <c r="I3269" s="49"/>
      <c r="J3269">
        <v>2</v>
      </c>
      <c r="K3269">
        <v>1</v>
      </c>
      <c r="L3269">
        <v>3</v>
      </c>
      <c r="M3269" s="49" t="s">
        <v>1745</v>
      </c>
      <c r="N3269" s="49"/>
      <c r="O3269" s="49" t="s">
        <v>2181</v>
      </c>
      <c r="P3269">
        <v>9</v>
      </c>
      <c r="Q3269" t="s">
        <v>15445</v>
      </c>
      <c r="S3269" s="49"/>
      <c r="T3269" s="49"/>
      <c r="U3269" s="49"/>
      <c r="W3269" s="49"/>
      <c r="Z3269" s="49"/>
      <c r="AA3269" s="49"/>
      <c r="AB3269" s="49"/>
    </row>
    <row r="3270" spans="1:28" x14ac:dyDescent="0.25">
      <c r="A3270" t="s">
        <v>15446</v>
      </c>
      <c r="B3270" t="s">
        <v>14721</v>
      </c>
      <c r="C3270" t="s">
        <v>14741</v>
      </c>
      <c r="D3270">
        <v>3</v>
      </c>
      <c r="E3270">
        <v>212.5</v>
      </c>
      <c r="F3270">
        <v>8</v>
      </c>
      <c r="I3270" s="49"/>
      <c r="J3270">
        <v>2</v>
      </c>
      <c r="K3270">
        <v>1</v>
      </c>
      <c r="L3270">
        <v>3</v>
      </c>
      <c r="M3270" s="49" t="s">
        <v>1745</v>
      </c>
      <c r="N3270" s="49"/>
      <c r="O3270" s="49" t="s">
        <v>2181</v>
      </c>
      <c r="P3270">
        <v>9</v>
      </c>
      <c r="Q3270" t="s">
        <v>15447</v>
      </c>
      <c r="S3270" s="49"/>
      <c r="T3270" s="49"/>
      <c r="U3270" s="49"/>
      <c r="W3270" s="49"/>
      <c r="Z3270" s="49"/>
      <c r="AA3270" s="49"/>
      <c r="AB3270" s="49"/>
    </row>
    <row r="3271" spans="1:28" x14ac:dyDescent="0.25">
      <c r="A3271" t="s">
        <v>15448</v>
      </c>
      <c r="B3271" t="s">
        <v>14721</v>
      </c>
      <c r="C3271" t="s">
        <v>14741</v>
      </c>
      <c r="D3271">
        <v>4</v>
      </c>
      <c r="E3271">
        <v>212.5</v>
      </c>
      <c r="F3271">
        <v>7</v>
      </c>
      <c r="I3271" s="49"/>
      <c r="J3271">
        <v>2</v>
      </c>
      <c r="K3271">
        <v>1</v>
      </c>
      <c r="L3271">
        <v>3</v>
      </c>
      <c r="M3271" s="49" t="s">
        <v>1745</v>
      </c>
      <c r="N3271" s="49"/>
      <c r="O3271" s="49" t="s">
        <v>2181</v>
      </c>
      <c r="P3271">
        <v>9</v>
      </c>
      <c r="Q3271" t="s">
        <v>15449</v>
      </c>
      <c r="S3271" s="49"/>
      <c r="T3271" s="49"/>
      <c r="U3271" s="49"/>
      <c r="W3271" s="49"/>
      <c r="Z3271" s="49"/>
      <c r="AA3271" s="49"/>
      <c r="AB3271" s="49"/>
    </row>
    <row r="3272" spans="1:28" x14ac:dyDescent="0.25">
      <c r="A3272" t="s">
        <v>15450</v>
      </c>
      <c r="B3272" t="s">
        <v>14721</v>
      </c>
      <c r="C3272" t="s">
        <v>45</v>
      </c>
      <c r="D3272">
        <v>1</v>
      </c>
      <c r="E3272">
        <v>80</v>
      </c>
      <c r="F3272">
        <v>10</v>
      </c>
      <c r="I3272" s="49"/>
      <c r="J3272">
        <v>2</v>
      </c>
      <c r="K3272">
        <v>1</v>
      </c>
      <c r="L3272">
        <v>3</v>
      </c>
      <c r="M3272" s="49" t="s">
        <v>618</v>
      </c>
      <c r="N3272" s="49"/>
      <c r="O3272" s="49" t="s">
        <v>3189</v>
      </c>
      <c r="P3272">
        <v>9</v>
      </c>
      <c r="Q3272" t="s">
        <v>15451</v>
      </c>
      <c r="S3272" s="49"/>
      <c r="T3272" s="49"/>
      <c r="U3272" s="49"/>
      <c r="W3272" s="49"/>
      <c r="Z3272" s="49"/>
      <c r="AA3272" s="49"/>
      <c r="AB3272" s="49"/>
    </row>
    <row r="3273" spans="1:28" x14ac:dyDescent="0.25">
      <c r="A3273" t="s">
        <v>15452</v>
      </c>
      <c r="B3273" t="s">
        <v>14721</v>
      </c>
      <c r="C3273" t="s">
        <v>45</v>
      </c>
      <c r="D3273">
        <v>2</v>
      </c>
      <c r="E3273">
        <v>82.5</v>
      </c>
      <c r="F3273">
        <v>10</v>
      </c>
      <c r="I3273" s="49"/>
      <c r="J3273">
        <v>2</v>
      </c>
      <c r="K3273">
        <v>1</v>
      </c>
      <c r="L3273">
        <v>3</v>
      </c>
      <c r="M3273" s="49" t="s">
        <v>618</v>
      </c>
      <c r="N3273" s="49"/>
      <c r="O3273" s="49" t="s">
        <v>15453</v>
      </c>
      <c r="P3273">
        <v>9</v>
      </c>
      <c r="Q3273" t="s">
        <v>15454</v>
      </c>
      <c r="S3273" s="49"/>
      <c r="T3273" s="49"/>
      <c r="U3273" s="49"/>
      <c r="W3273" s="49"/>
      <c r="Z3273" s="49"/>
      <c r="AA3273" s="49"/>
      <c r="AB3273" s="49"/>
    </row>
    <row r="3274" spans="1:28" x14ac:dyDescent="0.25">
      <c r="A3274" t="s">
        <v>15455</v>
      </c>
      <c r="B3274" t="s">
        <v>14721</v>
      </c>
      <c r="C3274" t="s">
        <v>45</v>
      </c>
      <c r="D3274">
        <v>3</v>
      </c>
      <c r="E3274">
        <v>82.5</v>
      </c>
      <c r="F3274">
        <v>10</v>
      </c>
      <c r="I3274" s="49"/>
      <c r="J3274">
        <v>2</v>
      </c>
      <c r="K3274">
        <v>1</v>
      </c>
      <c r="L3274">
        <v>3</v>
      </c>
      <c r="M3274" s="49" t="s">
        <v>1745</v>
      </c>
      <c r="N3274" s="49"/>
      <c r="O3274" s="49" t="s">
        <v>15456</v>
      </c>
      <c r="P3274">
        <v>9</v>
      </c>
      <c r="Q3274" t="s">
        <v>15457</v>
      </c>
      <c r="S3274" s="49"/>
      <c r="T3274" s="49"/>
      <c r="U3274" s="49"/>
      <c r="W3274" s="49"/>
      <c r="Z3274" s="49"/>
      <c r="AA3274" s="49"/>
      <c r="AB3274" s="49"/>
    </row>
    <row r="3275" spans="1:28" x14ac:dyDescent="0.25">
      <c r="A3275" t="s">
        <v>15458</v>
      </c>
      <c r="B3275" t="s">
        <v>14721</v>
      </c>
      <c r="C3275" t="s">
        <v>102</v>
      </c>
      <c r="D3275">
        <v>1</v>
      </c>
      <c r="E3275">
        <v>25</v>
      </c>
      <c r="F3275">
        <v>9</v>
      </c>
      <c r="I3275" s="49"/>
      <c r="J3275">
        <v>2</v>
      </c>
      <c r="K3275">
        <v>1</v>
      </c>
      <c r="L3275">
        <v>3</v>
      </c>
      <c r="M3275" s="49" t="s">
        <v>618</v>
      </c>
      <c r="N3275" s="49"/>
      <c r="O3275" s="49" t="s">
        <v>3189</v>
      </c>
      <c r="P3275">
        <v>9</v>
      </c>
      <c r="Q3275" t="s">
        <v>15459</v>
      </c>
      <c r="S3275" s="49"/>
      <c r="T3275" s="49"/>
      <c r="U3275" s="49"/>
      <c r="W3275" s="49"/>
      <c r="Z3275" s="49"/>
      <c r="AA3275" s="49"/>
      <c r="AB3275" s="49"/>
    </row>
    <row r="3276" spans="1:28" x14ac:dyDescent="0.25">
      <c r="A3276" t="s">
        <v>15460</v>
      </c>
      <c r="B3276" t="s">
        <v>14721</v>
      </c>
      <c r="C3276" t="s">
        <v>102</v>
      </c>
      <c r="D3276">
        <v>2</v>
      </c>
      <c r="E3276">
        <v>25</v>
      </c>
      <c r="F3276">
        <v>9</v>
      </c>
      <c r="I3276" s="49"/>
      <c r="J3276">
        <v>2</v>
      </c>
      <c r="K3276">
        <v>1</v>
      </c>
      <c r="L3276">
        <v>3</v>
      </c>
      <c r="M3276" s="49" t="s">
        <v>1745</v>
      </c>
      <c r="N3276" s="49"/>
      <c r="O3276" s="49" t="s">
        <v>2181</v>
      </c>
      <c r="P3276">
        <v>9</v>
      </c>
      <c r="Q3276" t="s">
        <v>15461</v>
      </c>
      <c r="S3276" s="49"/>
      <c r="T3276" s="49"/>
      <c r="U3276" s="49"/>
      <c r="W3276" s="49"/>
      <c r="Z3276" s="49"/>
      <c r="AA3276" s="49"/>
      <c r="AB3276" s="49"/>
    </row>
    <row r="3277" spans="1:28" x14ac:dyDescent="0.25">
      <c r="A3277" t="s">
        <v>15462</v>
      </c>
      <c r="B3277" t="s">
        <v>14721</v>
      </c>
      <c r="C3277" t="s">
        <v>102</v>
      </c>
      <c r="D3277">
        <v>3</v>
      </c>
      <c r="E3277">
        <v>25</v>
      </c>
      <c r="F3277">
        <v>8</v>
      </c>
      <c r="I3277" s="49"/>
      <c r="J3277">
        <v>2</v>
      </c>
      <c r="K3277">
        <v>1</v>
      </c>
      <c r="L3277">
        <v>3</v>
      </c>
      <c r="M3277" s="49" t="s">
        <v>1745</v>
      </c>
      <c r="N3277" s="49"/>
      <c r="O3277" s="49" t="s">
        <v>2181</v>
      </c>
      <c r="P3277">
        <v>9</v>
      </c>
      <c r="Q3277" t="s">
        <v>15463</v>
      </c>
      <c r="S3277" s="49"/>
      <c r="T3277" s="49"/>
      <c r="U3277" s="49"/>
      <c r="W3277" s="49"/>
      <c r="Z3277" s="49"/>
      <c r="AA3277" s="49"/>
      <c r="AB3277" s="49"/>
    </row>
    <row r="3278" spans="1:28" x14ac:dyDescent="0.25">
      <c r="A3278" t="s">
        <v>15464</v>
      </c>
      <c r="B3278" t="s">
        <v>14721</v>
      </c>
      <c r="C3278" t="s">
        <v>79</v>
      </c>
      <c r="D3278">
        <v>1</v>
      </c>
      <c r="E3278">
        <v>45</v>
      </c>
      <c r="F3278">
        <v>15</v>
      </c>
      <c r="I3278" s="49"/>
      <c r="J3278">
        <v>2</v>
      </c>
      <c r="K3278">
        <v>1</v>
      </c>
      <c r="L3278">
        <v>2</v>
      </c>
      <c r="M3278" s="49" t="s">
        <v>618</v>
      </c>
      <c r="N3278" s="49"/>
      <c r="O3278" s="49" t="s">
        <v>2154</v>
      </c>
      <c r="P3278">
        <v>9</v>
      </c>
      <c r="Q3278" t="s">
        <v>15465</v>
      </c>
      <c r="S3278" s="49"/>
      <c r="T3278" s="49"/>
      <c r="U3278" s="49"/>
      <c r="W3278" s="49"/>
      <c r="Z3278" s="49"/>
      <c r="AA3278" s="49"/>
      <c r="AB3278" s="49"/>
    </row>
    <row r="3279" spans="1:28" x14ac:dyDescent="0.25">
      <c r="A3279" t="s">
        <v>15466</v>
      </c>
      <c r="B3279" t="s">
        <v>14721</v>
      </c>
      <c r="C3279" t="s">
        <v>79</v>
      </c>
      <c r="D3279">
        <v>2</v>
      </c>
      <c r="E3279">
        <v>50</v>
      </c>
      <c r="F3279">
        <v>15</v>
      </c>
      <c r="I3279" s="49"/>
      <c r="J3279">
        <v>2</v>
      </c>
      <c r="K3279">
        <v>1</v>
      </c>
      <c r="L3279">
        <v>2</v>
      </c>
      <c r="M3279" s="49" t="s">
        <v>1745</v>
      </c>
      <c r="N3279" s="49"/>
      <c r="O3279" s="49" t="s">
        <v>1932</v>
      </c>
      <c r="P3279">
        <v>9</v>
      </c>
      <c r="Q3279" t="s">
        <v>15467</v>
      </c>
      <c r="S3279" s="49"/>
      <c r="T3279" s="49"/>
      <c r="U3279" s="49"/>
      <c r="W3279" s="49"/>
      <c r="Z3279" s="49"/>
      <c r="AA3279" s="49"/>
      <c r="AB3279" s="49"/>
    </row>
    <row r="3280" spans="1:28" x14ac:dyDescent="0.25">
      <c r="A3280" t="s">
        <v>15468</v>
      </c>
      <c r="B3280" t="s">
        <v>14721</v>
      </c>
      <c r="C3280" t="s">
        <v>79</v>
      </c>
      <c r="D3280">
        <v>3</v>
      </c>
      <c r="E3280">
        <v>50</v>
      </c>
      <c r="F3280">
        <v>15</v>
      </c>
      <c r="I3280" s="49"/>
      <c r="J3280">
        <v>2</v>
      </c>
      <c r="K3280">
        <v>1</v>
      </c>
      <c r="L3280">
        <v>2</v>
      </c>
      <c r="M3280" s="49" t="s">
        <v>1745</v>
      </c>
      <c r="N3280" s="49"/>
      <c r="O3280" s="49" t="s">
        <v>1932</v>
      </c>
      <c r="P3280">
        <v>9</v>
      </c>
      <c r="Q3280" t="s">
        <v>15469</v>
      </c>
      <c r="S3280" s="49"/>
      <c r="T3280" s="49"/>
      <c r="U3280" s="49"/>
      <c r="W3280" s="49"/>
      <c r="Z3280" s="49"/>
      <c r="AA3280" s="49"/>
      <c r="AB3280" s="49"/>
    </row>
    <row r="3281" spans="1:28" x14ac:dyDescent="0.25">
      <c r="A3281" t="s">
        <v>15470</v>
      </c>
      <c r="B3281" t="s">
        <v>14721</v>
      </c>
      <c r="C3281" t="s">
        <v>334</v>
      </c>
      <c r="D3281">
        <v>1</v>
      </c>
      <c r="E3281">
        <v>0</v>
      </c>
      <c r="G3281">
        <v>37.799999999999997</v>
      </c>
      <c r="I3281" s="49"/>
      <c r="M3281" s="49"/>
      <c r="N3281" s="49"/>
      <c r="O3281" s="49"/>
      <c r="P3281">
        <v>9</v>
      </c>
      <c r="Q3281" t="s">
        <v>15471</v>
      </c>
      <c r="S3281" s="49"/>
      <c r="T3281" s="49"/>
      <c r="U3281" s="49"/>
      <c r="W3281" s="49"/>
      <c r="Z3281" s="49"/>
      <c r="AA3281" s="49"/>
      <c r="AB3281" s="49"/>
    </row>
    <row r="3282" spans="1:28" x14ac:dyDescent="0.25">
      <c r="A3282" t="s">
        <v>15472</v>
      </c>
      <c r="B3282" t="s">
        <v>14721</v>
      </c>
      <c r="C3282" t="s">
        <v>334</v>
      </c>
      <c r="D3282">
        <v>2</v>
      </c>
      <c r="E3282">
        <v>0</v>
      </c>
      <c r="G3282">
        <v>37.799999999999997</v>
      </c>
      <c r="I3282" s="49"/>
      <c r="M3282" s="49"/>
      <c r="N3282" s="49"/>
      <c r="O3282" s="49"/>
      <c r="P3282">
        <v>9</v>
      </c>
      <c r="Q3282" t="s">
        <v>15473</v>
      </c>
      <c r="S3282" s="49"/>
      <c r="T3282" s="49"/>
      <c r="U3282" s="49"/>
      <c r="W3282" s="49"/>
      <c r="Z3282" s="49"/>
      <c r="AA3282" s="49"/>
      <c r="AB3282" s="49"/>
    </row>
    <row r="3283" spans="1:28" x14ac:dyDescent="0.25">
      <c r="A3283" t="s">
        <v>15474</v>
      </c>
      <c r="B3283" t="s">
        <v>14721</v>
      </c>
      <c r="C3283" t="s">
        <v>356</v>
      </c>
      <c r="D3283">
        <v>1</v>
      </c>
      <c r="G3283">
        <v>459</v>
      </c>
      <c r="H3283">
        <v>2</v>
      </c>
      <c r="I3283" s="49" t="s">
        <v>3957</v>
      </c>
      <c r="M3283" s="49"/>
      <c r="N3283" s="49"/>
      <c r="O3283" s="49" t="s">
        <v>15475</v>
      </c>
      <c r="P3283">
        <v>9</v>
      </c>
      <c r="Q3283" t="s">
        <v>14724</v>
      </c>
      <c r="S3283" s="49"/>
      <c r="T3283" s="49"/>
      <c r="U3283" s="49"/>
      <c r="W3283" s="49"/>
      <c r="Z3283" s="49"/>
      <c r="AA3283" s="49"/>
      <c r="AB3283" s="49"/>
    </row>
    <row r="3284" spans="1:28" x14ac:dyDescent="0.25">
      <c r="A3284" t="s">
        <v>15476</v>
      </c>
      <c r="B3284" t="s">
        <v>14725</v>
      </c>
      <c r="C3284" t="s">
        <v>363</v>
      </c>
      <c r="D3284">
        <v>1</v>
      </c>
      <c r="G3284">
        <v>300</v>
      </c>
      <c r="H3284">
        <v>0.62</v>
      </c>
      <c r="I3284" s="49" t="s">
        <v>3957</v>
      </c>
      <c r="M3284" s="49"/>
      <c r="N3284" s="49"/>
      <c r="O3284" s="49" t="s">
        <v>15477</v>
      </c>
      <c r="P3284">
        <v>9</v>
      </c>
      <c r="Q3284" t="s">
        <v>14727</v>
      </c>
      <c r="S3284" s="49"/>
      <c r="T3284" s="49"/>
      <c r="U3284" s="49"/>
      <c r="W3284" s="49"/>
      <c r="Z3284" s="49"/>
      <c r="AA3284" s="49"/>
      <c r="AB3284" s="49"/>
    </row>
    <row r="3285" spans="1:28" x14ac:dyDescent="0.25">
      <c r="A3285" t="s">
        <v>15478</v>
      </c>
      <c r="B3285" t="s">
        <v>14725</v>
      </c>
      <c r="C3285" t="s">
        <v>394</v>
      </c>
      <c r="D3285">
        <v>1</v>
      </c>
      <c r="E3285">
        <v>0</v>
      </c>
      <c r="F3285">
        <v>15</v>
      </c>
      <c r="I3285" s="49"/>
      <c r="M3285" s="49"/>
      <c r="N3285" s="49" t="s">
        <v>15479</v>
      </c>
      <c r="O3285" s="49"/>
      <c r="P3285">
        <v>9</v>
      </c>
      <c r="Q3285" t="s">
        <v>15480</v>
      </c>
      <c r="S3285" s="49"/>
      <c r="T3285" s="49"/>
      <c r="U3285" s="49"/>
      <c r="W3285" s="49"/>
      <c r="Z3285" s="49"/>
      <c r="AA3285" s="49"/>
      <c r="AB3285" s="49"/>
    </row>
    <row r="3286" spans="1:28" x14ac:dyDescent="0.25">
      <c r="A3286" t="s">
        <v>15481</v>
      </c>
      <c r="B3286" t="s">
        <v>14725</v>
      </c>
      <c r="C3286" t="s">
        <v>398</v>
      </c>
      <c r="D3286">
        <v>1</v>
      </c>
      <c r="E3286">
        <v>0</v>
      </c>
      <c r="F3286">
        <v>12</v>
      </c>
      <c r="I3286" s="49"/>
      <c r="M3286" s="49"/>
      <c r="N3286" s="49" t="s">
        <v>15479</v>
      </c>
      <c r="O3286" s="49"/>
      <c r="P3286">
        <v>9</v>
      </c>
      <c r="Q3286" t="s">
        <v>15482</v>
      </c>
      <c r="S3286" s="49"/>
      <c r="T3286" s="49"/>
      <c r="U3286" s="49"/>
      <c r="W3286" s="49"/>
      <c r="Z3286" s="49"/>
      <c r="AA3286" s="49"/>
      <c r="AB3286" s="49"/>
    </row>
    <row r="3287" spans="1:28" x14ac:dyDescent="0.25">
      <c r="A3287" t="s">
        <v>15483</v>
      </c>
      <c r="B3287" t="s">
        <v>14725</v>
      </c>
      <c r="C3287" t="s">
        <v>403</v>
      </c>
      <c r="D3287">
        <v>1</v>
      </c>
      <c r="E3287">
        <v>0</v>
      </c>
      <c r="F3287">
        <v>8</v>
      </c>
      <c r="I3287" s="49"/>
      <c r="M3287" s="49"/>
      <c r="N3287" s="49" t="s">
        <v>15479</v>
      </c>
      <c r="O3287" s="49"/>
      <c r="P3287">
        <v>9</v>
      </c>
      <c r="Q3287" t="s">
        <v>15484</v>
      </c>
      <c r="S3287" s="49"/>
      <c r="T3287" s="49"/>
      <c r="U3287" s="49"/>
      <c r="W3287" s="49"/>
      <c r="Z3287" s="49"/>
      <c r="AA3287" s="49"/>
      <c r="AB3287" s="49"/>
    </row>
    <row r="3288" spans="1:28" x14ac:dyDescent="0.25">
      <c r="A3288" t="s">
        <v>15485</v>
      </c>
      <c r="B3288" t="s">
        <v>14725</v>
      </c>
      <c r="C3288" t="s">
        <v>389</v>
      </c>
      <c r="D3288">
        <v>1</v>
      </c>
      <c r="E3288">
        <v>0</v>
      </c>
      <c r="F3288">
        <v>8</v>
      </c>
      <c r="I3288" s="49"/>
      <c r="M3288" s="49"/>
      <c r="N3288" s="49" t="s">
        <v>15479</v>
      </c>
      <c r="O3288" s="49"/>
      <c r="P3288">
        <v>9</v>
      </c>
      <c r="Q3288" t="s">
        <v>15486</v>
      </c>
      <c r="S3288" s="49"/>
      <c r="T3288" s="49"/>
      <c r="U3288" s="49"/>
      <c r="W3288" s="49"/>
      <c r="Z3288" s="49"/>
      <c r="AA3288" s="49"/>
      <c r="AB3288" s="49"/>
    </row>
    <row r="3289" spans="1:28" x14ac:dyDescent="0.25">
      <c r="A3289" t="s">
        <v>15487</v>
      </c>
      <c r="B3289" t="s">
        <v>14725</v>
      </c>
      <c r="C3289" t="s">
        <v>394</v>
      </c>
      <c r="D3289">
        <v>2</v>
      </c>
      <c r="E3289">
        <v>0</v>
      </c>
      <c r="F3289">
        <v>15</v>
      </c>
      <c r="I3289" s="49"/>
      <c r="M3289" s="49"/>
      <c r="N3289" s="49" t="s">
        <v>15488</v>
      </c>
      <c r="O3289" s="49"/>
      <c r="P3289">
        <v>9</v>
      </c>
      <c r="Q3289" t="s">
        <v>15489</v>
      </c>
      <c r="S3289" s="49"/>
      <c r="T3289" s="49"/>
      <c r="U3289" s="49"/>
      <c r="W3289" s="49"/>
      <c r="Z3289" s="49"/>
      <c r="AA3289" s="49"/>
      <c r="AB3289" s="49"/>
    </row>
    <row r="3290" spans="1:28" x14ac:dyDescent="0.25">
      <c r="A3290" t="s">
        <v>15490</v>
      </c>
      <c r="B3290" t="s">
        <v>14725</v>
      </c>
      <c r="C3290" t="s">
        <v>398</v>
      </c>
      <c r="D3290">
        <v>2</v>
      </c>
      <c r="E3290">
        <v>0</v>
      </c>
      <c r="F3290">
        <v>12</v>
      </c>
      <c r="I3290" s="49"/>
      <c r="M3290" s="49"/>
      <c r="N3290" s="49" t="s">
        <v>15488</v>
      </c>
      <c r="O3290" s="49"/>
      <c r="P3290">
        <v>9</v>
      </c>
      <c r="Q3290" t="s">
        <v>15491</v>
      </c>
      <c r="S3290" s="49"/>
      <c r="T3290" s="49"/>
      <c r="U3290" s="49"/>
      <c r="W3290" s="49"/>
      <c r="Z3290" s="49"/>
      <c r="AA3290" s="49"/>
      <c r="AB3290" s="49"/>
    </row>
    <row r="3291" spans="1:28" x14ac:dyDescent="0.25">
      <c r="A3291" t="s">
        <v>15492</v>
      </c>
      <c r="B3291" t="s">
        <v>14725</v>
      </c>
      <c r="C3291" t="s">
        <v>403</v>
      </c>
      <c r="D3291">
        <v>2</v>
      </c>
      <c r="E3291">
        <v>0</v>
      </c>
      <c r="F3291">
        <v>8</v>
      </c>
      <c r="I3291" s="49"/>
      <c r="M3291" s="49"/>
      <c r="N3291" s="49" t="s">
        <v>15488</v>
      </c>
      <c r="O3291" s="49"/>
      <c r="P3291">
        <v>9</v>
      </c>
      <c r="Q3291" t="s">
        <v>15493</v>
      </c>
      <c r="S3291" s="49"/>
      <c r="T3291" s="49"/>
      <c r="U3291" s="49"/>
      <c r="W3291" s="49"/>
      <c r="Z3291" s="49"/>
      <c r="AA3291" s="49"/>
      <c r="AB3291" s="49"/>
    </row>
    <row r="3292" spans="1:28" x14ac:dyDescent="0.25">
      <c r="A3292" t="s">
        <v>15494</v>
      </c>
      <c r="B3292" t="s">
        <v>14725</v>
      </c>
      <c r="C3292" t="s">
        <v>389</v>
      </c>
      <c r="D3292">
        <v>2</v>
      </c>
      <c r="E3292">
        <v>0</v>
      </c>
      <c r="F3292">
        <v>8</v>
      </c>
      <c r="I3292" s="49"/>
      <c r="M3292" s="49"/>
      <c r="N3292" s="49" t="s">
        <v>15488</v>
      </c>
      <c r="O3292" s="49"/>
      <c r="P3292">
        <v>9</v>
      </c>
      <c r="Q3292" t="s">
        <v>15495</v>
      </c>
      <c r="S3292" s="49"/>
      <c r="T3292" s="49"/>
      <c r="U3292" s="49"/>
      <c r="W3292" s="49"/>
      <c r="Z3292" s="49"/>
      <c r="AA3292" s="49"/>
      <c r="AB3292" s="49"/>
    </row>
    <row r="3293" spans="1:28" x14ac:dyDescent="0.25">
      <c r="A3293" t="s">
        <v>15496</v>
      </c>
      <c r="B3293" t="s">
        <v>14725</v>
      </c>
      <c r="C3293" t="s">
        <v>172</v>
      </c>
      <c r="D3293">
        <v>1</v>
      </c>
      <c r="E3293">
        <v>20</v>
      </c>
      <c r="F3293">
        <v>10</v>
      </c>
      <c r="I3293" s="49"/>
      <c r="J3293">
        <v>2</v>
      </c>
      <c r="K3293">
        <v>1</v>
      </c>
      <c r="L3293">
        <v>2</v>
      </c>
      <c r="M3293" s="49" t="s">
        <v>8420</v>
      </c>
      <c r="N3293" s="49"/>
      <c r="O3293" s="49" t="s">
        <v>14821</v>
      </c>
      <c r="P3293">
        <v>9</v>
      </c>
      <c r="Q3293" t="s">
        <v>15497</v>
      </c>
      <c r="S3293" s="49"/>
      <c r="T3293" s="49"/>
      <c r="U3293" s="49"/>
      <c r="W3293" s="49"/>
      <c r="Z3293" s="49"/>
      <c r="AA3293" s="49"/>
      <c r="AB3293" s="49"/>
    </row>
    <row r="3294" spans="1:28" x14ac:dyDescent="0.25">
      <c r="A3294" t="s">
        <v>15498</v>
      </c>
      <c r="B3294" t="s">
        <v>14725</v>
      </c>
      <c r="C3294" t="s">
        <v>172</v>
      </c>
      <c r="D3294">
        <v>2</v>
      </c>
      <c r="E3294">
        <v>20</v>
      </c>
      <c r="F3294">
        <v>10</v>
      </c>
      <c r="I3294" s="49"/>
      <c r="J3294">
        <v>2</v>
      </c>
      <c r="K3294">
        <v>1</v>
      </c>
      <c r="L3294">
        <v>2</v>
      </c>
      <c r="M3294" s="49" t="s">
        <v>8420</v>
      </c>
      <c r="N3294" s="49"/>
      <c r="O3294" s="49" t="s">
        <v>14821</v>
      </c>
      <c r="P3294">
        <v>9</v>
      </c>
      <c r="Q3294" t="s">
        <v>15499</v>
      </c>
      <c r="S3294" s="49"/>
      <c r="T3294" s="49"/>
      <c r="U3294" s="49"/>
      <c r="W3294" s="49"/>
      <c r="Z3294" s="49"/>
      <c r="AA3294" s="49"/>
      <c r="AB3294" s="49"/>
    </row>
    <row r="3295" spans="1:28" x14ac:dyDescent="0.25">
      <c r="A3295" t="s">
        <v>15500</v>
      </c>
      <c r="B3295" t="s">
        <v>14725</v>
      </c>
      <c r="C3295" t="s">
        <v>147</v>
      </c>
      <c r="D3295">
        <v>1</v>
      </c>
      <c r="E3295">
        <v>110</v>
      </c>
      <c r="F3295">
        <v>10</v>
      </c>
      <c r="I3295" s="49"/>
      <c r="J3295">
        <v>2</v>
      </c>
      <c r="K3295">
        <v>1</v>
      </c>
      <c r="L3295">
        <v>3</v>
      </c>
      <c r="M3295" s="49" t="s">
        <v>2164</v>
      </c>
      <c r="N3295" s="49"/>
      <c r="O3295" s="49" t="s">
        <v>15501</v>
      </c>
      <c r="P3295">
        <v>9</v>
      </c>
      <c r="Q3295" t="s">
        <v>15502</v>
      </c>
      <c r="S3295" s="49"/>
      <c r="T3295" s="49"/>
      <c r="U3295" s="49"/>
      <c r="W3295" s="49"/>
      <c r="Z3295" s="49"/>
      <c r="AA3295" s="49"/>
      <c r="AB3295" s="49"/>
    </row>
    <row r="3296" spans="1:28" x14ac:dyDescent="0.25">
      <c r="A3296" t="s">
        <v>15503</v>
      </c>
      <c r="B3296" t="s">
        <v>14725</v>
      </c>
      <c r="C3296" t="s">
        <v>147</v>
      </c>
      <c r="D3296">
        <v>2</v>
      </c>
      <c r="E3296">
        <v>130</v>
      </c>
      <c r="F3296">
        <v>10</v>
      </c>
      <c r="I3296" s="49"/>
      <c r="J3296">
        <v>2</v>
      </c>
      <c r="K3296">
        <v>1</v>
      </c>
      <c r="L3296">
        <v>3</v>
      </c>
      <c r="M3296" s="49" t="s">
        <v>618</v>
      </c>
      <c r="N3296" s="49"/>
      <c r="O3296" s="49" t="s">
        <v>15504</v>
      </c>
      <c r="P3296">
        <v>9</v>
      </c>
      <c r="Q3296" t="s">
        <v>15505</v>
      </c>
      <c r="S3296" s="49"/>
      <c r="T3296" s="49"/>
      <c r="U3296" s="49"/>
      <c r="W3296" s="49"/>
      <c r="Z3296" s="49"/>
      <c r="AA3296" s="49"/>
      <c r="AB3296" s="49"/>
    </row>
    <row r="3297" spans="1:28" x14ac:dyDescent="0.25">
      <c r="A3297" t="s">
        <v>15506</v>
      </c>
      <c r="B3297" t="s">
        <v>14725</v>
      </c>
      <c r="C3297" t="s">
        <v>147</v>
      </c>
      <c r="D3297">
        <v>3</v>
      </c>
      <c r="E3297">
        <v>140</v>
      </c>
      <c r="F3297">
        <v>7</v>
      </c>
      <c r="I3297" s="49"/>
      <c r="J3297">
        <v>2</v>
      </c>
      <c r="K3297">
        <v>1</v>
      </c>
      <c r="L3297">
        <v>3</v>
      </c>
      <c r="M3297" s="49" t="s">
        <v>1745</v>
      </c>
      <c r="N3297" s="49"/>
      <c r="O3297" s="49" t="s">
        <v>15507</v>
      </c>
      <c r="P3297">
        <v>9</v>
      </c>
      <c r="Q3297" t="s">
        <v>15508</v>
      </c>
      <c r="S3297" s="49"/>
      <c r="T3297" s="49"/>
      <c r="U3297" s="49"/>
      <c r="W3297" s="49"/>
      <c r="Z3297" s="49"/>
      <c r="AA3297" s="49"/>
      <c r="AB3297" s="49"/>
    </row>
    <row r="3298" spans="1:28" x14ac:dyDescent="0.25">
      <c r="A3298" t="s">
        <v>15509</v>
      </c>
      <c r="B3298" t="s">
        <v>14725</v>
      </c>
      <c r="C3298" t="s">
        <v>147</v>
      </c>
      <c r="D3298">
        <v>4</v>
      </c>
      <c r="E3298">
        <v>150</v>
      </c>
      <c r="F3298">
        <v>5.5</v>
      </c>
      <c r="I3298" s="49"/>
      <c r="J3298">
        <v>2</v>
      </c>
      <c r="K3298">
        <v>1</v>
      </c>
      <c r="L3298">
        <v>3</v>
      </c>
      <c r="M3298" s="49" t="s">
        <v>610</v>
      </c>
      <c r="N3298" s="49"/>
      <c r="O3298" s="49" t="s">
        <v>15510</v>
      </c>
      <c r="P3298">
        <v>9</v>
      </c>
      <c r="Q3298" t="s">
        <v>15511</v>
      </c>
      <c r="S3298" s="49"/>
      <c r="T3298" s="49"/>
      <c r="U3298" s="49"/>
      <c r="W3298" s="49"/>
      <c r="Z3298" s="49"/>
      <c r="AA3298" s="49"/>
      <c r="AB3298" s="49"/>
    </row>
    <row r="3299" spans="1:28" x14ac:dyDescent="0.25">
      <c r="A3299" t="s">
        <v>15512</v>
      </c>
      <c r="B3299" t="s">
        <v>14725</v>
      </c>
      <c r="C3299" t="s">
        <v>172</v>
      </c>
      <c r="D3299">
        <v>3</v>
      </c>
      <c r="E3299">
        <v>20</v>
      </c>
      <c r="F3299">
        <v>10</v>
      </c>
      <c r="I3299" s="49"/>
      <c r="J3299">
        <v>2</v>
      </c>
      <c r="K3299">
        <v>1</v>
      </c>
      <c r="L3299">
        <v>2</v>
      </c>
      <c r="M3299" s="49" t="s">
        <v>8420</v>
      </c>
      <c r="N3299" s="49"/>
      <c r="O3299" s="49" t="s">
        <v>14821</v>
      </c>
      <c r="P3299">
        <v>9</v>
      </c>
      <c r="Q3299" t="s">
        <v>15513</v>
      </c>
      <c r="S3299" s="49"/>
      <c r="T3299" s="49"/>
      <c r="U3299" s="49"/>
      <c r="W3299" s="49"/>
      <c r="Z3299" s="49"/>
      <c r="AA3299" s="49"/>
      <c r="AB3299" s="49"/>
    </row>
    <row r="3300" spans="1:28" x14ac:dyDescent="0.25">
      <c r="A3300" t="s">
        <v>15514</v>
      </c>
      <c r="B3300" t="s">
        <v>14725</v>
      </c>
      <c r="C3300" t="s">
        <v>147</v>
      </c>
      <c r="D3300">
        <v>5</v>
      </c>
      <c r="E3300">
        <v>150</v>
      </c>
      <c r="F3300">
        <v>5</v>
      </c>
      <c r="I3300" s="49"/>
      <c r="J3300">
        <v>2</v>
      </c>
      <c r="K3300">
        <v>1</v>
      </c>
      <c r="L3300">
        <v>3</v>
      </c>
      <c r="M3300" s="49" t="s">
        <v>610</v>
      </c>
      <c r="N3300" s="49"/>
      <c r="O3300" s="49" t="s">
        <v>15510</v>
      </c>
      <c r="P3300">
        <v>9</v>
      </c>
      <c r="Q3300" t="s">
        <v>15515</v>
      </c>
      <c r="S3300" s="49"/>
      <c r="T3300" s="49"/>
      <c r="U3300" s="49"/>
      <c r="W3300" s="49"/>
      <c r="Z3300" s="49"/>
      <c r="AA3300" s="49"/>
      <c r="AB3300" s="49"/>
    </row>
    <row r="3301" spans="1:28" x14ac:dyDescent="0.25">
      <c r="A3301" t="s">
        <v>15516</v>
      </c>
      <c r="B3301" t="s">
        <v>14725</v>
      </c>
      <c r="C3301" t="s">
        <v>14742</v>
      </c>
      <c r="D3301">
        <v>1</v>
      </c>
      <c r="E3301">
        <v>20</v>
      </c>
      <c r="F3301">
        <v>10</v>
      </c>
      <c r="I3301" s="49"/>
      <c r="J3301">
        <v>2</v>
      </c>
      <c r="K3301">
        <v>1</v>
      </c>
      <c r="L3301">
        <v>3</v>
      </c>
      <c r="M3301" s="49" t="s">
        <v>8420</v>
      </c>
      <c r="N3301" s="49"/>
      <c r="O3301" s="49" t="s">
        <v>15517</v>
      </c>
      <c r="P3301">
        <v>9</v>
      </c>
      <c r="Q3301" t="s">
        <v>15518</v>
      </c>
      <c r="S3301" s="49"/>
      <c r="T3301" s="49"/>
      <c r="U3301" s="49"/>
      <c r="W3301" s="49"/>
      <c r="Z3301" s="49"/>
      <c r="AA3301" s="49"/>
      <c r="AB3301" s="49"/>
    </row>
    <row r="3302" spans="1:28" x14ac:dyDescent="0.25">
      <c r="A3302" t="s">
        <v>15519</v>
      </c>
      <c r="B3302" t="s">
        <v>14725</v>
      </c>
      <c r="C3302" t="s">
        <v>14742</v>
      </c>
      <c r="D3302">
        <v>2</v>
      </c>
      <c r="E3302">
        <v>50</v>
      </c>
      <c r="F3302">
        <v>12</v>
      </c>
      <c r="I3302" s="49"/>
      <c r="J3302">
        <v>2</v>
      </c>
      <c r="K3302">
        <v>1</v>
      </c>
      <c r="L3302">
        <v>3</v>
      </c>
      <c r="M3302" s="49" t="s">
        <v>618</v>
      </c>
      <c r="N3302" s="49"/>
      <c r="O3302" s="49" t="s">
        <v>15520</v>
      </c>
      <c r="P3302">
        <v>9</v>
      </c>
      <c r="Q3302" t="s">
        <v>15521</v>
      </c>
      <c r="S3302" s="49"/>
      <c r="T3302" s="49"/>
      <c r="U3302" s="49"/>
      <c r="W3302" s="49"/>
      <c r="Z3302" s="49"/>
      <c r="AA3302" s="49"/>
      <c r="AB3302" s="49"/>
    </row>
    <row r="3303" spans="1:28" x14ac:dyDescent="0.25">
      <c r="A3303" t="s">
        <v>15522</v>
      </c>
      <c r="B3303" t="s">
        <v>14725</v>
      </c>
      <c r="C3303" t="s">
        <v>14743</v>
      </c>
      <c r="D3303">
        <v>1</v>
      </c>
      <c r="E3303">
        <v>50</v>
      </c>
      <c r="F3303">
        <v>10</v>
      </c>
      <c r="I3303" s="49"/>
      <c r="J3303">
        <v>2</v>
      </c>
      <c r="K3303">
        <v>1</v>
      </c>
      <c r="L3303">
        <v>3</v>
      </c>
      <c r="M3303" s="49" t="s">
        <v>8420</v>
      </c>
      <c r="N3303" s="49"/>
      <c r="O3303" s="49" t="s">
        <v>15523</v>
      </c>
      <c r="P3303">
        <v>9</v>
      </c>
      <c r="Q3303" t="s">
        <v>15524</v>
      </c>
      <c r="S3303" s="49"/>
      <c r="T3303" s="49"/>
      <c r="U3303" s="49"/>
      <c r="W3303" s="49"/>
      <c r="Z3303" s="49"/>
      <c r="AA3303" s="49"/>
      <c r="AB3303" s="49"/>
    </row>
    <row r="3304" spans="1:28" x14ac:dyDescent="0.25">
      <c r="A3304" t="s">
        <v>15525</v>
      </c>
      <c r="B3304" t="s">
        <v>14725</v>
      </c>
      <c r="C3304" t="s">
        <v>14743</v>
      </c>
      <c r="D3304">
        <v>2</v>
      </c>
      <c r="E3304">
        <v>90</v>
      </c>
      <c r="F3304">
        <v>10</v>
      </c>
      <c r="I3304" s="49"/>
      <c r="J3304">
        <v>2</v>
      </c>
      <c r="K3304">
        <v>1</v>
      </c>
      <c r="L3304">
        <v>3</v>
      </c>
      <c r="M3304" s="49" t="s">
        <v>2289</v>
      </c>
      <c r="N3304" s="49"/>
      <c r="O3304" s="49" t="s">
        <v>15526</v>
      </c>
      <c r="P3304">
        <v>9</v>
      </c>
      <c r="Q3304" t="s">
        <v>15527</v>
      </c>
      <c r="S3304" s="49"/>
      <c r="T3304" s="49"/>
      <c r="U3304" s="49"/>
      <c r="W3304" s="49"/>
      <c r="Z3304" s="49"/>
      <c r="AA3304" s="49"/>
      <c r="AB3304" s="49"/>
    </row>
    <row r="3305" spans="1:28" x14ac:dyDescent="0.25">
      <c r="A3305" t="s">
        <v>15528</v>
      </c>
      <c r="B3305" t="s">
        <v>14725</v>
      </c>
      <c r="C3305" t="s">
        <v>14743</v>
      </c>
      <c r="D3305">
        <v>3</v>
      </c>
      <c r="E3305">
        <v>100</v>
      </c>
      <c r="F3305">
        <v>10</v>
      </c>
      <c r="I3305" s="49"/>
      <c r="J3305">
        <v>2</v>
      </c>
      <c r="K3305">
        <v>1</v>
      </c>
      <c r="L3305">
        <v>3</v>
      </c>
      <c r="M3305" s="49" t="s">
        <v>2289</v>
      </c>
      <c r="N3305" s="49"/>
      <c r="O3305" s="49" t="s">
        <v>15526</v>
      </c>
      <c r="P3305">
        <v>9</v>
      </c>
      <c r="Q3305" t="s">
        <v>15529</v>
      </c>
      <c r="S3305" s="49"/>
      <c r="T3305" s="49"/>
      <c r="U3305" s="49"/>
      <c r="W3305" s="49"/>
      <c r="Z3305" s="49"/>
      <c r="AA3305" s="49"/>
      <c r="AB3305" s="49"/>
    </row>
    <row r="3306" spans="1:28" x14ac:dyDescent="0.25">
      <c r="A3306" t="s">
        <v>15530</v>
      </c>
      <c r="B3306" t="s">
        <v>14725</v>
      </c>
      <c r="C3306" t="s">
        <v>14743</v>
      </c>
      <c r="D3306">
        <v>4</v>
      </c>
      <c r="E3306">
        <v>100</v>
      </c>
      <c r="F3306">
        <v>10</v>
      </c>
      <c r="I3306" s="49"/>
      <c r="J3306">
        <v>2</v>
      </c>
      <c r="K3306">
        <v>1</v>
      </c>
      <c r="L3306">
        <v>3</v>
      </c>
      <c r="M3306" s="49" t="s">
        <v>1745</v>
      </c>
      <c r="N3306" s="49"/>
      <c r="O3306" s="49" t="s">
        <v>15531</v>
      </c>
      <c r="P3306">
        <v>9</v>
      </c>
      <c r="Q3306" t="s">
        <v>15532</v>
      </c>
      <c r="S3306" s="49"/>
      <c r="T3306" s="49"/>
      <c r="U3306" s="49"/>
      <c r="W3306" s="49"/>
      <c r="Z3306" s="49"/>
      <c r="AA3306" s="49"/>
      <c r="AB3306" s="49"/>
    </row>
    <row r="3307" spans="1:28" x14ac:dyDescent="0.25">
      <c r="A3307" t="s">
        <v>15533</v>
      </c>
      <c r="B3307" t="s">
        <v>14725</v>
      </c>
      <c r="C3307" t="s">
        <v>200</v>
      </c>
      <c r="D3307">
        <v>1</v>
      </c>
      <c r="E3307">
        <v>40</v>
      </c>
      <c r="F3307">
        <v>10</v>
      </c>
      <c r="I3307" s="49"/>
      <c r="J3307">
        <v>2</v>
      </c>
      <c r="K3307">
        <v>1</v>
      </c>
      <c r="L3307">
        <v>3</v>
      </c>
      <c r="M3307" s="49" t="s">
        <v>618</v>
      </c>
      <c r="N3307" s="49"/>
      <c r="O3307" s="49" t="s">
        <v>3189</v>
      </c>
      <c r="P3307">
        <v>9</v>
      </c>
      <c r="Q3307" t="s">
        <v>15534</v>
      </c>
      <c r="S3307" s="49"/>
      <c r="T3307" s="49"/>
      <c r="U3307" s="49"/>
      <c r="W3307" s="49"/>
      <c r="Z3307" s="49"/>
      <c r="AA3307" s="49"/>
      <c r="AB3307" s="49"/>
    </row>
    <row r="3308" spans="1:28" x14ac:dyDescent="0.25">
      <c r="A3308" t="s">
        <v>15535</v>
      </c>
      <c r="B3308" t="s">
        <v>14725</v>
      </c>
      <c r="C3308" t="s">
        <v>200</v>
      </c>
      <c r="D3308">
        <v>2</v>
      </c>
      <c r="E3308">
        <v>40</v>
      </c>
      <c r="F3308">
        <v>12</v>
      </c>
      <c r="I3308" s="49"/>
      <c r="J3308">
        <v>2</v>
      </c>
      <c r="K3308">
        <v>1</v>
      </c>
      <c r="L3308">
        <v>3</v>
      </c>
      <c r="M3308" s="49" t="s">
        <v>618</v>
      </c>
      <c r="N3308" s="49"/>
      <c r="O3308" s="49" t="s">
        <v>15536</v>
      </c>
      <c r="P3308">
        <v>9</v>
      </c>
      <c r="Q3308" t="s">
        <v>15537</v>
      </c>
      <c r="S3308" s="49"/>
      <c r="T3308" s="49"/>
      <c r="U3308" s="49"/>
      <c r="W3308" s="49"/>
      <c r="Z3308" s="49"/>
      <c r="AA3308" s="49"/>
      <c r="AB3308" s="49"/>
    </row>
    <row r="3309" spans="1:28" x14ac:dyDescent="0.25">
      <c r="A3309" t="s">
        <v>15538</v>
      </c>
      <c r="B3309" t="s">
        <v>14725</v>
      </c>
      <c r="C3309" t="s">
        <v>200</v>
      </c>
      <c r="D3309">
        <v>3</v>
      </c>
      <c r="E3309">
        <v>50</v>
      </c>
      <c r="F3309">
        <v>10</v>
      </c>
      <c r="I3309" s="49"/>
      <c r="J3309">
        <v>2</v>
      </c>
      <c r="K3309">
        <v>1</v>
      </c>
      <c r="L3309">
        <v>3</v>
      </c>
      <c r="M3309" s="49" t="s">
        <v>618</v>
      </c>
      <c r="N3309" s="49"/>
      <c r="O3309" s="49" t="s">
        <v>15536</v>
      </c>
      <c r="P3309">
        <v>9</v>
      </c>
      <c r="Q3309" t="s">
        <v>15539</v>
      </c>
      <c r="S3309" s="49"/>
      <c r="T3309" s="49"/>
      <c r="U3309" s="49"/>
      <c r="W3309" s="49"/>
      <c r="Z3309" s="49"/>
      <c r="AA3309" s="49"/>
      <c r="AB3309" s="49"/>
    </row>
    <row r="3310" spans="1:28" x14ac:dyDescent="0.25">
      <c r="A3310" t="s">
        <v>15540</v>
      </c>
      <c r="B3310" t="s">
        <v>14725</v>
      </c>
      <c r="C3310" t="s">
        <v>313</v>
      </c>
      <c r="D3310">
        <v>1</v>
      </c>
      <c r="E3310">
        <v>60</v>
      </c>
      <c r="F3310">
        <v>11</v>
      </c>
      <c r="I3310" s="49"/>
      <c r="J3310">
        <v>2</v>
      </c>
      <c r="K3310">
        <v>1</v>
      </c>
      <c r="L3310">
        <v>3</v>
      </c>
      <c r="M3310" s="49" t="s">
        <v>618</v>
      </c>
      <c r="N3310" s="49"/>
      <c r="O3310" s="49" t="s">
        <v>3189</v>
      </c>
      <c r="P3310">
        <v>9</v>
      </c>
      <c r="Q3310" t="s">
        <v>15541</v>
      </c>
      <c r="S3310" s="49"/>
      <c r="T3310" s="49"/>
      <c r="U3310" s="49"/>
      <c r="W3310" s="49"/>
      <c r="Z3310" s="49"/>
      <c r="AA3310" s="49"/>
      <c r="AB3310" s="49"/>
    </row>
    <row r="3311" spans="1:28" x14ac:dyDescent="0.25">
      <c r="A3311" t="s">
        <v>15542</v>
      </c>
      <c r="B3311" t="s">
        <v>14725</v>
      </c>
      <c r="C3311" t="s">
        <v>313</v>
      </c>
      <c r="D3311">
        <v>2</v>
      </c>
      <c r="E3311">
        <v>60</v>
      </c>
      <c r="F3311">
        <v>10</v>
      </c>
      <c r="I3311" s="49"/>
      <c r="J3311">
        <v>3</v>
      </c>
      <c r="K3311">
        <v>1</v>
      </c>
      <c r="L3311">
        <v>2</v>
      </c>
      <c r="M3311" s="49" t="s">
        <v>618</v>
      </c>
      <c r="N3311" s="49"/>
      <c r="O3311" s="49" t="s">
        <v>15543</v>
      </c>
      <c r="P3311">
        <v>9</v>
      </c>
      <c r="Q3311" t="s">
        <v>15544</v>
      </c>
      <c r="S3311" s="49"/>
      <c r="T3311" s="49"/>
      <c r="U3311" s="49"/>
      <c r="W3311" s="49"/>
      <c r="Z3311" s="49"/>
      <c r="AA3311" s="49"/>
      <c r="AB3311" s="49"/>
    </row>
    <row r="3312" spans="1:28" x14ac:dyDescent="0.25">
      <c r="A3312" t="s">
        <v>15545</v>
      </c>
      <c r="B3312" t="s">
        <v>14725</v>
      </c>
      <c r="C3312" t="s">
        <v>313</v>
      </c>
      <c r="D3312">
        <v>3</v>
      </c>
      <c r="E3312">
        <v>60</v>
      </c>
      <c r="F3312">
        <v>9</v>
      </c>
      <c r="I3312" s="49"/>
      <c r="J3312">
        <v>3</v>
      </c>
      <c r="K3312">
        <v>1</v>
      </c>
      <c r="L3312">
        <v>2</v>
      </c>
      <c r="M3312" s="49" t="s">
        <v>618</v>
      </c>
      <c r="N3312" s="49"/>
      <c r="O3312" s="49" t="s">
        <v>15543</v>
      </c>
      <c r="P3312">
        <v>9</v>
      </c>
      <c r="Q3312" t="s">
        <v>15546</v>
      </c>
      <c r="S3312" s="49"/>
      <c r="T3312" s="49"/>
      <c r="U3312" s="49"/>
      <c r="W3312" s="49"/>
      <c r="Z3312" s="49"/>
      <c r="AA3312" s="49"/>
      <c r="AB3312" s="49"/>
    </row>
    <row r="3313" spans="1:28" x14ac:dyDescent="0.25">
      <c r="A3313" t="s">
        <v>15547</v>
      </c>
      <c r="B3313" t="s">
        <v>14725</v>
      </c>
      <c r="C3313" t="s">
        <v>217</v>
      </c>
      <c r="D3313">
        <v>1</v>
      </c>
      <c r="E3313">
        <v>25</v>
      </c>
      <c r="F3313">
        <v>9</v>
      </c>
      <c r="I3313" s="49"/>
      <c r="J3313">
        <v>2</v>
      </c>
      <c r="K3313">
        <v>1</v>
      </c>
      <c r="L3313">
        <v>3</v>
      </c>
      <c r="M3313" s="49" t="s">
        <v>618</v>
      </c>
      <c r="N3313" s="49"/>
      <c r="O3313" s="49" t="s">
        <v>3189</v>
      </c>
      <c r="P3313">
        <v>9</v>
      </c>
      <c r="Q3313" t="s">
        <v>15548</v>
      </c>
      <c r="S3313" s="49"/>
      <c r="T3313" s="49"/>
      <c r="U3313" s="49"/>
      <c r="W3313" s="49"/>
      <c r="Z3313" s="49"/>
      <c r="AA3313" s="49"/>
      <c r="AB3313" s="49"/>
    </row>
    <row r="3314" spans="1:28" x14ac:dyDescent="0.25">
      <c r="A3314" t="s">
        <v>15549</v>
      </c>
      <c r="B3314" t="s">
        <v>14725</v>
      </c>
      <c r="C3314" t="s">
        <v>217</v>
      </c>
      <c r="D3314">
        <v>2</v>
      </c>
      <c r="E3314">
        <v>25</v>
      </c>
      <c r="F3314">
        <v>10</v>
      </c>
      <c r="I3314" s="49"/>
      <c r="J3314">
        <v>2</v>
      </c>
      <c r="K3314">
        <v>1</v>
      </c>
      <c r="L3314">
        <v>3</v>
      </c>
      <c r="M3314" s="49" t="s">
        <v>1745</v>
      </c>
      <c r="N3314" s="49"/>
      <c r="O3314" s="49" t="s">
        <v>2181</v>
      </c>
      <c r="P3314">
        <v>9</v>
      </c>
      <c r="Q3314" t="s">
        <v>15550</v>
      </c>
      <c r="S3314" s="49"/>
      <c r="T3314" s="49"/>
      <c r="U3314" s="49"/>
      <c r="W3314" s="49"/>
      <c r="Z3314" s="49"/>
      <c r="AA3314" s="49"/>
      <c r="AB3314" s="49"/>
    </row>
    <row r="3315" spans="1:28" x14ac:dyDescent="0.25">
      <c r="A3315" t="s">
        <v>15551</v>
      </c>
      <c r="B3315" t="s">
        <v>14725</v>
      </c>
      <c r="C3315" t="s">
        <v>217</v>
      </c>
      <c r="D3315">
        <v>3</v>
      </c>
      <c r="E3315">
        <v>25</v>
      </c>
      <c r="F3315">
        <v>9</v>
      </c>
      <c r="I3315" s="49"/>
      <c r="J3315">
        <v>2</v>
      </c>
      <c r="K3315">
        <v>1</v>
      </c>
      <c r="L3315">
        <v>3</v>
      </c>
      <c r="M3315" s="49" t="s">
        <v>1745</v>
      </c>
      <c r="N3315" s="49"/>
      <c r="O3315" s="49" t="s">
        <v>2181</v>
      </c>
      <c r="P3315">
        <v>9</v>
      </c>
      <c r="Q3315" t="s">
        <v>15552</v>
      </c>
      <c r="S3315" s="49"/>
      <c r="T3315" s="49"/>
      <c r="U3315" s="49"/>
      <c r="W3315" s="49"/>
      <c r="Z3315" s="49"/>
      <c r="AA3315" s="49"/>
      <c r="AB3315" s="49"/>
    </row>
    <row r="3316" spans="1:28" x14ac:dyDescent="0.25">
      <c r="A3316" t="s">
        <v>15553</v>
      </c>
      <c r="B3316" t="s">
        <v>14725</v>
      </c>
      <c r="C3316" t="s">
        <v>209</v>
      </c>
      <c r="D3316">
        <v>1</v>
      </c>
      <c r="E3316">
        <v>80</v>
      </c>
      <c r="F3316">
        <v>8</v>
      </c>
      <c r="I3316" s="49"/>
      <c r="J3316">
        <v>2</v>
      </c>
      <c r="K3316">
        <v>1</v>
      </c>
      <c r="L3316">
        <v>2</v>
      </c>
      <c r="M3316" s="49" t="s">
        <v>1745</v>
      </c>
      <c r="N3316" s="49"/>
      <c r="O3316" s="49" t="s">
        <v>15554</v>
      </c>
      <c r="P3316">
        <v>9</v>
      </c>
      <c r="Q3316" t="s">
        <v>15555</v>
      </c>
      <c r="S3316" s="49"/>
      <c r="T3316" s="49"/>
      <c r="U3316" s="49"/>
      <c r="W3316" s="49"/>
      <c r="Z3316" s="49"/>
      <c r="AA3316" s="49"/>
      <c r="AB3316" s="49"/>
    </row>
    <row r="3317" spans="1:28" x14ac:dyDescent="0.25">
      <c r="A3317" t="s">
        <v>15556</v>
      </c>
      <c r="B3317" t="s">
        <v>14725</v>
      </c>
      <c r="C3317" t="s">
        <v>209</v>
      </c>
      <c r="D3317">
        <v>2</v>
      </c>
      <c r="E3317">
        <v>80</v>
      </c>
      <c r="F3317">
        <v>8</v>
      </c>
      <c r="I3317" s="49"/>
      <c r="J3317">
        <v>2</v>
      </c>
      <c r="K3317">
        <v>1</v>
      </c>
      <c r="L3317">
        <v>2</v>
      </c>
      <c r="M3317" s="49" t="s">
        <v>1745</v>
      </c>
      <c r="N3317" s="49"/>
      <c r="O3317" s="49" t="s">
        <v>15557</v>
      </c>
      <c r="P3317">
        <v>9</v>
      </c>
      <c r="Q3317" t="s">
        <v>15558</v>
      </c>
      <c r="S3317" s="49"/>
      <c r="T3317" s="49"/>
      <c r="U3317" s="49"/>
      <c r="W3317" s="49"/>
      <c r="Z3317" s="49"/>
      <c r="AA3317" s="49"/>
      <c r="AB3317" s="49"/>
    </row>
    <row r="3318" spans="1:28" x14ac:dyDescent="0.25">
      <c r="A3318" t="s">
        <v>15559</v>
      </c>
      <c r="B3318" t="s">
        <v>14725</v>
      </c>
      <c r="C3318" t="s">
        <v>209</v>
      </c>
      <c r="D3318">
        <v>3</v>
      </c>
      <c r="E3318">
        <v>80</v>
      </c>
      <c r="F3318">
        <v>6</v>
      </c>
      <c r="I3318" s="49"/>
      <c r="J3318">
        <v>2</v>
      </c>
      <c r="K3318">
        <v>1</v>
      </c>
      <c r="L3318">
        <v>2</v>
      </c>
      <c r="M3318" s="49" t="s">
        <v>618</v>
      </c>
      <c r="N3318" s="49"/>
      <c r="O3318" s="49" t="s">
        <v>15560</v>
      </c>
      <c r="P3318">
        <v>9</v>
      </c>
      <c r="Q3318" t="s">
        <v>15561</v>
      </c>
      <c r="S3318" s="49"/>
      <c r="T3318" s="49"/>
      <c r="U3318" s="49"/>
      <c r="W3318" s="49"/>
      <c r="Z3318" s="49"/>
      <c r="AA3318" s="49"/>
      <c r="AB3318" s="49"/>
    </row>
    <row r="3319" spans="1:28" x14ac:dyDescent="0.25">
      <c r="A3319" t="s">
        <v>15562</v>
      </c>
      <c r="B3319" t="s">
        <v>14725</v>
      </c>
      <c r="C3319" t="s">
        <v>309</v>
      </c>
      <c r="D3319">
        <v>1</v>
      </c>
      <c r="E3319">
        <v>10</v>
      </c>
      <c r="F3319">
        <v>15</v>
      </c>
      <c r="I3319" s="49"/>
      <c r="J3319">
        <v>2</v>
      </c>
      <c r="K3319">
        <v>2</v>
      </c>
      <c r="L3319">
        <v>2</v>
      </c>
      <c r="M3319" s="49" t="s">
        <v>618</v>
      </c>
      <c r="N3319" s="49"/>
      <c r="O3319" s="49" t="s">
        <v>15563</v>
      </c>
      <c r="P3319">
        <v>9</v>
      </c>
      <c r="Q3319" t="s">
        <v>15564</v>
      </c>
      <c r="S3319" s="49"/>
      <c r="T3319" s="49"/>
      <c r="U3319" s="49"/>
      <c r="W3319" s="49"/>
      <c r="Z3319" s="49"/>
      <c r="AA3319" s="49"/>
      <c r="AB3319" s="49"/>
    </row>
    <row r="3320" spans="1:28" x14ac:dyDescent="0.25">
      <c r="A3320" t="s">
        <v>15565</v>
      </c>
      <c r="B3320" t="s">
        <v>14725</v>
      </c>
      <c r="C3320" t="s">
        <v>309</v>
      </c>
      <c r="D3320">
        <v>2</v>
      </c>
      <c r="E3320">
        <v>12.5</v>
      </c>
      <c r="F3320">
        <v>15</v>
      </c>
      <c r="I3320" s="49"/>
      <c r="J3320">
        <v>2</v>
      </c>
      <c r="K3320">
        <v>2</v>
      </c>
      <c r="L3320">
        <v>2</v>
      </c>
      <c r="M3320" s="49" t="s">
        <v>618</v>
      </c>
      <c r="N3320" s="49"/>
      <c r="O3320" s="49" t="s">
        <v>15566</v>
      </c>
      <c r="P3320">
        <v>9</v>
      </c>
      <c r="Q3320" t="s">
        <v>15567</v>
      </c>
      <c r="S3320" s="49"/>
      <c r="T3320" s="49"/>
      <c r="U3320" s="49"/>
      <c r="W3320" s="49"/>
      <c r="Z3320" s="49"/>
      <c r="AA3320" s="49"/>
      <c r="AB3320" s="49"/>
    </row>
    <row r="3321" spans="1:28" x14ac:dyDescent="0.25">
      <c r="A3321" t="s">
        <v>15568</v>
      </c>
      <c r="B3321" t="s">
        <v>14725</v>
      </c>
      <c r="C3321" t="s">
        <v>309</v>
      </c>
      <c r="D3321">
        <v>3</v>
      </c>
      <c r="E3321">
        <v>15</v>
      </c>
      <c r="F3321">
        <v>13</v>
      </c>
      <c r="I3321" s="49"/>
      <c r="J3321">
        <v>2</v>
      </c>
      <c r="K3321">
        <v>2</v>
      </c>
      <c r="L3321">
        <v>2</v>
      </c>
      <c r="M3321" s="49" t="s">
        <v>610</v>
      </c>
      <c r="N3321" s="49"/>
      <c r="O3321" s="49" t="s">
        <v>15569</v>
      </c>
      <c r="P3321">
        <v>9</v>
      </c>
      <c r="Q3321" t="s">
        <v>15570</v>
      </c>
      <c r="S3321" s="49"/>
      <c r="T3321" s="49"/>
      <c r="U3321" s="49"/>
      <c r="W3321" s="49"/>
      <c r="Z3321" s="49"/>
      <c r="AA3321" s="49"/>
      <c r="AB3321" s="49"/>
    </row>
    <row r="3322" spans="1:28" x14ac:dyDescent="0.25">
      <c r="A3322" t="s">
        <v>15571</v>
      </c>
      <c r="B3322" t="s">
        <v>14725</v>
      </c>
      <c r="C3322" t="s">
        <v>14738</v>
      </c>
      <c r="D3322">
        <v>1</v>
      </c>
      <c r="E3322">
        <v>12.5</v>
      </c>
      <c r="F3322">
        <v>15</v>
      </c>
      <c r="I3322" s="49"/>
      <c r="J3322">
        <v>2</v>
      </c>
      <c r="K3322">
        <v>1</v>
      </c>
      <c r="L3322">
        <v>2</v>
      </c>
      <c r="M3322" s="49" t="s">
        <v>618</v>
      </c>
      <c r="N3322" s="49"/>
      <c r="O3322" s="49" t="s">
        <v>2154</v>
      </c>
      <c r="P3322">
        <v>9</v>
      </c>
      <c r="Q3322" t="s">
        <v>15572</v>
      </c>
      <c r="S3322" s="49"/>
      <c r="T3322" s="49"/>
      <c r="U3322" s="49"/>
      <c r="W3322" s="49"/>
      <c r="Z3322" s="49"/>
      <c r="AA3322" s="49"/>
      <c r="AB3322" s="49"/>
    </row>
    <row r="3323" spans="1:28" x14ac:dyDescent="0.25">
      <c r="A3323" t="s">
        <v>15573</v>
      </c>
      <c r="B3323" t="s">
        <v>14725</v>
      </c>
      <c r="C3323" t="s">
        <v>14738</v>
      </c>
      <c r="D3323">
        <v>2</v>
      </c>
      <c r="E3323">
        <v>12.5</v>
      </c>
      <c r="F3323">
        <v>15</v>
      </c>
      <c r="I3323" s="49"/>
      <c r="J3323">
        <v>2</v>
      </c>
      <c r="K3323">
        <v>1</v>
      </c>
      <c r="L3323">
        <v>2</v>
      </c>
      <c r="M3323" s="49" t="s">
        <v>618</v>
      </c>
      <c r="N3323" s="49"/>
      <c r="O3323" s="49" t="s">
        <v>2154</v>
      </c>
      <c r="P3323">
        <v>9</v>
      </c>
      <c r="Q3323" t="s">
        <v>15574</v>
      </c>
      <c r="S3323" s="49"/>
      <c r="T3323" s="49"/>
      <c r="U3323" s="49"/>
      <c r="W3323" s="49"/>
      <c r="Z3323" s="49"/>
      <c r="AA3323" s="49"/>
      <c r="AB3323" s="49"/>
    </row>
    <row r="3324" spans="1:28" x14ac:dyDescent="0.25">
      <c r="A3324" t="s">
        <v>15575</v>
      </c>
      <c r="B3324" t="s">
        <v>14725</v>
      </c>
      <c r="C3324" t="s">
        <v>14738</v>
      </c>
      <c r="D3324">
        <v>3</v>
      </c>
      <c r="E3324">
        <v>15</v>
      </c>
      <c r="F3324">
        <v>15</v>
      </c>
      <c r="I3324" s="49"/>
      <c r="J3324">
        <v>2</v>
      </c>
      <c r="K3324">
        <v>1</v>
      </c>
      <c r="L3324">
        <v>2</v>
      </c>
      <c r="M3324" s="49" t="s">
        <v>618</v>
      </c>
      <c r="N3324" s="49"/>
      <c r="O3324" s="49" t="s">
        <v>2154</v>
      </c>
      <c r="P3324">
        <v>9</v>
      </c>
      <c r="Q3324" t="s">
        <v>15576</v>
      </c>
      <c r="S3324" s="49"/>
      <c r="T3324" s="49"/>
      <c r="U3324" s="49"/>
      <c r="W3324" s="49"/>
      <c r="Z3324" s="49"/>
      <c r="AA3324" s="49"/>
      <c r="AB3324" s="49"/>
    </row>
    <row r="3325" spans="1:28" x14ac:dyDescent="0.25">
      <c r="A3325" t="s">
        <v>15577</v>
      </c>
      <c r="B3325" t="s">
        <v>14725</v>
      </c>
      <c r="C3325" t="s">
        <v>334</v>
      </c>
      <c r="D3325">
        <v>1</v>
      </c>
      <c r="E3325">
        <v>0</v>
      </c>
      <c r="G3325">
        <v>49.8</v>
      </c>
      <c r="I3325" s="49"/>
      <c r="M3325" s="49"/>
      <c r="N3325" s="49"/>
      <c r="O3325" s="49" t="s">
        <v>6856</v>
      </c>
      <c r="P3325">
        <v>9</v>
      </c>
      <c r="Q3325" t="s">
        <v>15578</v>
      </c>
      <c r="S3325" s="49"/>
      <c r="T3325" s="49"/>
      <c r="U3325" s="49"/>
      <c r="W3325" s="49"/>
      <c r="Z3325" s="49"/>
      <c r="AA3325" s="49"/>
      <c r="AB3325" s="49"/>
    </row>
    <row r="3326" spans="1:28" x14ac:dyDescent="0.25">
      <c r="A3326" t="s">
        <v>15579</v>
      </c>
      <c r="B3326" t="s">
        <v>14725</v>
      </c>
      <c r="C3326" t="s">
        <v>334</v>
      </c>
      <c r="D3326">
        <v>2</v>
      </c>
      <c r="E3326">
        <v>0</v>
      </c>
      <c r="G3326">
        <v>42</v>
      </c>
      <c r="I3326" s="49"/>
      <c r="M3326" s="49"/>
      <c r="N3326" s="49"/>
      <c r="O3326" s="49" t="s">
        <v>15580</v>
      </c>
      <c r="P3326">
        <v>9</v>
      </c>
      <c r="Q3326" t="s">
        <v>14728</v>
      </c>
      <c r="S3326" s="49"/>
      <c r="T3326" s="49"/>
      <c r="U3326" s="49"/>
      <c r="W3326" s="49"/>
      <c r="Z3326" s="49"/>
      <c r="AA3326" s="49"/>
      <c r="AB3326" s="49"/>
    </row>
    <row r="3327" spans="1:28" x14ac:dyDescent="0.25">
      <c r="A3327" t="s">
        <v>15581</v>
      </c>
      <c r="B3327" t="s">
        <v>14729</v>
      </c>
      <c r="C3327" t="s">
        <v>363</v>
      </c>
      <c r="D3327">
        <v>1</v>
      </c>
      <c r="G3327">
        <v>300</v>
      </c>
      <c r="H3327">
        <v>0.63</v>
      </c>
      <c r="I3327" s="49" t="s">
        <v>3957</v>
      </c>
      <c r="M3327" s="49"/>
      <c r="N3327" s="49"/>
      <c r="O3327" s="49" t="s">
        <v>15582</v>
      </c>
      <c r="P3327">
        <v>9</v>
      </c>
      <c r="Q3327" t="s">
        <v>14731</v>
      </c>
      <c r="S3327" s="49"/>
      <c r="T3327" s="49"/>
      <c r="U3327" s="49"/>
      <c r="W3327" s="49"/>
      <c r="Z3327" s="49"/>
      <c r="AA3327" s="49"/>
      <c r="AB3327" s="49"/>
    </row>
    <row r="3328" spans="1:28" x14ac:dyDescent="0.25">
      <c r="A3328" t="s">
        <v>15583</v>
      </c>
      <c r="B3328" t="s">
        <v>14729</v>
      </c>
      <c r="C3328" t="s">
        <v>269</v>
      </c>
      <c r="D3328">
        <v>1</v>
      </c>
      <c r="E3328">
        <v>0</v>
      </c>
      <c r="F3328">
        <v>10</v>
      </c>
      <c r="I3328" s="49"/>
      <c r="M3328" s="49"/>
      <c r="N3328" s="49" t="s">
        <v>15584</v>
      </c>
      <c r="O3328" s="49"/>
      <c r="P3328">
        <v>9</v>
      </c>
      <c r="Q3328" t="s">
        <v>15585</v>
      </c>
      <c r="S3328" s="49"/>
      <c r="T3328" s="49"/>
      <c r="U3328" s="49"/>
      <c r="W3328" s="49"/>
      <c r="Z3328" s="49"/>
      <c r="AA3328" s="49"/>
      <c r="AB3328" s="49"/>
    </row>
    <row r="3329" spans="1:28" x14ac:dyDescent="0.25">
      <c r="A3329" t="s">
        <v>15586</v>
      </c>
      <c r="B3329" t="s">
        <v>14729</v>
      </c>
      <c r="C3329" t="s">
        <v>423</v>
      </c>
      <c r="D3329">
        <v>1</v>
      </c>
      <c r="E3329">
        <v>0</v>
      </c>
      <c r="F3329">
        <v>10</v>
      </c>
      <c r="I3329" s="49"/>
      <c r="M3329" s="49"/>
      <c r="N3329" s="49" t="s">
        <v>15584</v>
      </c>
      <c r="O3329" s="49"/>
      <c r="P3329">
        <v>9</v>
      </c>
      <c r="Q3329" t="s">
        <v>15587</v>
      </c>
      <c r="S3329" s="49"/>
      <c r="T3329" s="49"/>
      <c r="U3329" s="49"/>
      <c r="W3329" s="49"/>
      <c r="Z3329" s="49"/>
      <c r="AA3329" s="49"/>
      <c r="AB3329" s="49"/>
    </row>
    <row r="3330" spans="1:28" x14ac:dyDescent="0.25">
      <c r="A3330" t="s">
        <v>15588</v>
      </c>
      <c r="B3330" t="s">
        <v>14729</v>
      </c>
      <c r="C3330" t="s">
        <v>299</v>
      </c>
      <c r="D3330">
        <v>1</v>
      </c>
      <c r="E3330">
        <v>0</v>
      </c>
      <c r="F3330">
        <v>10</v>
      </c>
      <c r="I3330" s="49"/>
      <c r="M3330" s="49"/>
      <c r="N3330" s="49" t="s">
        <v>15584</v>
      </c>
      <c r="O3330" s="49"/>
      <c r="P3330">
        <v>9</v>
      </c>
      <c r="Q3330" t="s">
        <v>15589</v>
      </c>
      <c r="S3330" s="49"/>
      <c r="T3330" s="49"/>
      <c r="U3330" s="49"/>
      <c r="W3330" s="49"/>
      <c r="Z3330" s="49"/>
      <c r="AA3330" s="49"/>
      <c r="AB3330" s="49"/>
    </row>
    <row r="3331" spans="1:28" x14ac:dyDescent="0.25">
      <c r="A3331" t="s">
        <v>15590</v>
      </c>
      <c r="B3331" t="s">
        <v>14729</v>
      </c>
      <c r="C3331" t="s">
        <v>275</v>
      </c>
      <c r="D3331">
        <v>1</v>
      </c>
      <c r="E3331">
        <v>0</v>
      </c>
      <c r="G3331">
        <v>8</v>
      </c>
      <c r="I3331" s="49"/>
      <c r="M3331" s="49"/>
      <c r="N3331" s="49" t="s">
        <v>15584</v>
      </c>
      <c r="O3331" s="49"/>
      <c r="P3331">
        <v>9</v>
      </c>
      <c r="Q3331" t="s">
        <v>15591</v>
      </c>
      <c r="S3331" s="49"/>
      <c r="T3331" s="49"/>
      <c r="U3331" s="49"/>
      <c r="W3331" s="49"/>
      <c r="Z3331" s="49"/>
      <c r="AA3331" s="49"/>
      <c r="AB3331" s="49"/>
    </row>
    <row r="3332" spans="1:28" x14ac:dyDescent="0.25">
      <c r="A3332" t="s">
        <v>15592</v>
      </c>
      <c r="B3332" t="s">
        <v>14729</v>
      </c>
      <c r="C3332" t="s">
        <v>286</v>
      </c>
      <c r="D3332">
        <v>1</v>
      </c>
      <c r="E3332">
        <v>0</v>
      </c>
      <c r="F3332">
        <v>12</v>
      </c>
      <c r="I3332" s="49"/>
      <c r="M3332" s="49"/>
      <c r="N3332" s="49" t="s">
        <v>15584</v>
      </c>
      <c r="O3332" s="49"/>
      <c r="P3332">
        <v>9</v>
      </c>
      <c r="Q3332" t="s">
        <v>15593</v>
      </c>
      <c r="S3332" s="49"/>
      <c r="T3332" s="49"/>
      <c r="U3332" s="49"/>
      <c r="W3332" s="49"/>
      <c r="Z3332" s="49"/>
      <c r="AA3332" s="49"/>
      <c r="AB3332" s="49"/>
    </row>
    <row r="3333" spans="1:28" x14ac:dyDescent="0.25">
      <c r="A3333" t="s">
        <v>15594</v>
      </c>
      <c r="B3333" t="s">
        <v>14729</v>
      </c>
      <c r="C3333" t="s">
        <v>269</v>
      </c>
      <c r="D3333">
        <v>2</v>
      </c>
      <c r="E3333">
        <v>0</v>
      </c>
      <c r="F3333">
        <v>10</v>
      </c>
      <c r="I3333" s="49"/>
      <c r="M3333" s="49"/>
      <c r="N3333" s="49" t="s">
        <v>15595</v>
      </c>
      <c r="O3333" s="49"/>
      <c r="P3333">
        <v>9</v>
      </c>
      <c r="Q3333" t="s">
        <v>15596</v>
      </c>
      <c r="S3333" s="49"/>
      <c r="T3333" s="49"/>
      <c r="U3333" s="49"/>
      <c r="W3333" s="49"/>
      <c r="Z3333" s="49"/>
      <c r="AA3333" s="49"/>
      <c r="AB3333" s="49"/>
    </row>
    <row r="3334" spans="1:28" x14ac:dyDescent="0.25">
      <c r="A3334" t="s">
        <v>15597</v>
      </c>
      <c r="B3334" t="s">
        <v>14729</v>
      </c>
      <c r="C3334" t="s">
        <v>423</v>
      </c>
      <c r="D3334">
        <v>2</v>
      </c>
      <c r="E3334">
        <v>0</v>
      </c>
      <c r="F3334">
        <v>10</v>
      </c>
      <c r="I3334" s="49"/>
      <c r="M3334" s="49"/>
      <c r="N3334" s="49" t="s">
        <v>15595</v>
      </c>
      <c r="O3334" s="49"/>
      <c r="P3334">
        <v>9</v>
      </c>
      <c r="Q3334" t="s">
        <v>15598</v>
      </c>
      <c r="S3334" s="49"/>
      <c r="T3334" s="49"/>
      <c r="U3334" s="49"/>
      <c r="W3334" s="49"/>
      <c r="Z3334" s="49"/>
      <c r="AA3334" s="49"/>
      <c r="AB3334" s="49"/>
    </row>
    <row r="3335" spans="1:28" x14ac:dyDescent="0.25">
      <c r="A3335" t="s">
        <v>15599</v>
      </c>
      <c r="B3335" t="s">
        <v>14729</v>
      </c>
      <c r="C3335" t="s">
        <v>299</v>
      </c>
      <c r="D3335">
        <v>2</v>
      </c>
      <c r="E3335">
        <v>0</v>
      </c>
      <c r="F3335">
        <v>10</v>
      </c>
      <c r="I3335" s="49"/>
      <c r="M3335" s="49"/>
      <c r="N3335" s="49" t="s">
        <v>15595</v>
      </c>
      <c r="O3335" s="49"/>
      <c r="P3335">
        <v>9</v>
      </c>
      <c r="Q3335" t="s">
        <v>15600</v>
      </c>
      <c r="S3335" s="49"/>
      <c r="T3335" s="49"/>
      <c r="U3335" s="49"/>
      <c r="W3335" s="49"/>
      <c r="Z3335" s="49"/>
      <c r="AA3335" s="49"/>
      <c r="AB3335" s="49"/>
    </row>
    <row r="3336" spans="1:28" x14ac:dyDescent="0.25">
      <c r="A3336" t="s">
        <v>15601</v>
      </c>
      <c r="B3336" t="s">
        <v>14729</v>
      </c>
      <c r="C3336" t="s">
        <v>275</v>
      </c>
      <c r="D3336">
        <v>2</v>
      </c>
      <c r="E3336">
        <v>0</v>
      </c>
      <c r="G3336">
        <v>8</v>
      </c>
      <c r="I3336" s="49"/>
      <c r="M3336" s="49"/>
      <c r="N3336" s="49" t="s">
        <v>15595</v>
      </c>
      <c r="O3336" s="49"/>
      <c r="P3336">
        <v>9</v>
      </c>
      <c r="Q3336" t="s">
        <v>15602</v>
      </c>
      <c r="S3336" s="49"/>
      <c r="T3336" s="49"/>
      <c r="U3336" s="49"/>
      <c r="W3336" s="49"/>
      <c r="Z3336" s="49"/>
      <c r="AA3336" s="49"/>
      <c r="AB3336" s="49"/>
    </row>
    <row r="3337" spans="1:28" x14ac:dyDescent="0.25">
      <c r="A3337" t="s">
        <v>15603</v>
      </c>
      <c r="B3337" t="s">
        <v>14729</v>
      </c>
      <c r="C3337" t="s">
        <v>286</v>
      </c>
      <c r="D3337">
        <v>2</v>
      </c>
      <c r="E3337">
        <v>0</v>
      </c>
      <c r="F3337">
        <v>12</v>
      </c>
      <c r="I3337" s="49"/>
      <c r="M3337" s="49"/>
      <c r="N3337" s="49" t="s">
        <v>15595</v>
      </c>
      <c r="O3337" s="49"/>
      <c r="P3337">
        <v>9</v>
      </c>
      <c r="Q3337" t="s">
        <v>15604</v>
      </c>
      <c r="S3337" s="49"/>
      <c r="T3337" s="49"/>
      <c r="U3337" s="49"/>
      <c r="W3337" s="49"/>
      <c r="Z3337" s="49"/>
      <c r="AA3337" s="49"/>
      <c r="AB3337" s="49"/>
    </row>
    <row r="3338" spans="1:28" x14ac:dyDescent="0.25">
      <c r="A3338" t="s">
        <v>15605</v>
      </c>
      <c r="B3338" t="s">
        <v>14729</v>
      </c>
      <c r="C3338" t="s">
        <v>265</v>
      </c>
      <c r="D3338">
        <v>1</v>
      </c>
      <c r="E3338">
        <v>75</v>
      </c>
      <c r="F3338">
        <v>10</v>
      </c>
      <c r="I3338" s="49"/>
      <c r="J3338">
        <v>3</v>
      </c>
      <c r="L3338">
        <v>2</v>
      </c>
      <c r="M3338" s="49" t="s">
        <v>618</v>
      </c>
      <c r="N3338" s="49"/>
      <c r="O3338" s="49" t="s">
        <v>15606</v>
      </c>
      <c r="P3338">
        <v>9</v>
      </c>
      <c r="Q3338" t="s">
        <v>15607</v>
      </c>
      <c r="S3338" s="49"/>
      <c r="T3338" s="49"/>
      <c r="U3338" s="49"/>
      <c r="W3338" s="49"/>
      <c r="Z3338" s="49"/>
      <c r="AA3338" s="49"/>
      <c r="AB3338" s="49"/>
    </row>
    <row r="3339" spans="1:28" x14ac:dyDescent="0.25">
      <c r="A3339" t="s">
        <v>15608</v>
      </c>
      <c r="B3339" t="s">
        <v>14729</v>
      </c>
      <c r="C3339" t="s">
        <v>265</v>
      </c>
      <c r="D3339">
        <v>2</v>
      </c>
      <c r="E3339">
        <v>75</v>
      </c>
      <c r="F3339">
        <v>10</v>
      </c>
      <c r="I3339" s="49"/>
      <c r="J3339">
        <v>3</v>
      </c>
      <c r="L3339">
        <v>2</v>
      </c>
      <c r="M3339" s="49" t="s">
        <v>618</v>
      </c>
      <c r="N3339" s="49"/>
      <c r="O3339" s="49" t="s">
        <v>15606</v>
      </c>
      <c r="P3339">
        <v>9</v>
      </c>
      <c r="Q3339" t="s">
        <v>15609</v>
      </c>
      <c r="S3339" s="49"/>
      <c r="T3339" s="49"/>
      <c r="U3339" s="49"/>
      <c r="W3339" s="49"/>
      <c r="Z3339" s="49"/>
      <c r="AA3339" s="49"/>
      <c r="AB3339" s="49"/>
    </row>
    <row r="3340" spans="1:28" x14ac:dyDescent="0.25">
      <c r="A3340" t="s">
        <v>15610</v>
      </c>
      <c r="B3340" t="s">
        <v>14729</v>
      </c>
      <c r="C3340" t="s">
        <v>265</v>
      </c>
      <c r="D3340">
        <v>3</v>
      </c>
      <c r="E3340">
        <v>75</v>
      </c>
      <c r="F3340">
        <v>10</v>
      </c>
      <c r="I3340" s="49"/>
      <c r="J3340">
        <v>3</v>
      </c>
      <c r="L3340">
        <v>2</v>
      </c>
      <c r="M3340" s="49" t="s">
        <v>618</v>
      </c>
      <c r="N3340" s="49"/>
      <c r="O3340" s="49" t="s">
        <v>15606</v>
      </c>
      <c r="P3340">
        <v>9</v>
      </c>
      <c r="Q3340" t="s">
        <v>15611</v>
      </c>
      <c r="S3340" s="49"/>
      <c r="T3340" s="49"/>
      <c r="U3340" s="49"/>
      <c r="W3340" s="49"/>
      <c r="Z3340" s="49"/>
      <c r="AA3340" s="49"/>
      <c r="AB3340" s="49"/>
    </row>
    <row r="3341" spans="1:28" x14ac:dyDescent="0.25">
      <c r="A3341" t="s">
        <v>15612</v>
      </c>
      <c r="B3341" t="s">
        <v>14729</v>
      </c>
      <c r="C3341" t="s">
        <v>249</v>
      </c>
      <c r="D3341">
        <v>1</v>
      </c>
      <c r="E3341">
        <v>150</v>
      </c>
      <c r="F3341">
        <v>10</v>
      </c>
      <c r="I3341" s="49"/>
      <c r="J3341">
        <v>3</v>
      </c>
      <c r="K3341">
        <v>1</v>
      </c>
      <c r="L3341">
        <v>2</v>
      </c>
      <c r="M3341" s="49" t="s">
        <v>2289</v>
      </c>
      <c r="N3341" s="49"/>
      <c r="O3341" s="49" t="s">
        <v>15613</v>
      </c>
      <c r="P3341">
        <v>9</v>
      </c>
      <c r="Q3341" t="s">
        <v>15614</v>
      </c>
      <c r="S3341" s="49"/>
      <c r="T3341" s="49"/>
      <c r="U3341" s="49"/>
      <c r="W3341" s="49"/>
      <c r="Z3341" s="49"/>
      <c r="AA3341" s="49"/>
      <c r="AB3341" s="49"/>
    </row>
    <row r="3342" spans="1:28" x14ac:dyDescent="0.25">
      <c r="A3342" t="s">
        <v>15615</v>
      </c>
      <c r="B3342" t="s">
        <v>14729</v>
      </c>
      <c r="C3342" t="s">
        <v>249</v>
      </c>
      <c r="D3342">
        <v>2</v>
      </c>
      <c r="E3342">
        <v>150</v>
      </c>
      <c r="F3342">
        <v>10</v>
      </c>
      <c r="I3342" s="49"/>
      <c r="J3342">
        <v>3</v>
      </c>
      <c r="K3342">
        <v>1</v>
      </c>
      <c r="L3342">
        <v>2</v>
      </c>
      <c r="M3342" s="49" t="s">
        <v>2289</v>
      </c>
      <c r="N3342" s="49"/>
      <c r="O3342" s="49" t="s">
        <v>15613</v>
      </c>
      <c r="P3342">
        <v>9</v>
      </c>
      <c r="Q3342" t="s">
        <v>15616</v>
      </c>
      <c r="S3342" s="49"/>
      <c r="T3342" s="49"/>
      <c r="U3342" s="49"/>
      <c r="W3342" s="49"/>
      <c r="Z3342" s="49"/>
      <c r="AA3342" s="49"/>
      <c r="AB3342" s="49"/>
    </row>
    <row r="3343" spans="1:28" x14ac:dyDescent="0.25">
      <c r="A3343" t="s">
        <v>15617</v>
      </c>
      <c r="B3343" t="s">
        <v>14729</v>
      </c>
      <c r="C3343" t="s">
        <v>249</v>
      </c>
      <c r="D3343">
        <v>3</v>
      </c>
      <c r="E3343">
        <v>150</v>
      </c>
      <c r="F3343">
        <v>10</v>
      </c>
      <c r="I3343" s="49"/>
      <c r="J3343">
        <v>3</v>
      </c>
      <c r="K3343">
        <v>1</v>
      </c>
      <c r="L3343">
        <v>2</v>
      </c>
      <c r="M3343" s="49" t="s">
        <v>2289</v>
      </c>
      <c r="N3343" s="49"/>
      <c r="O3343" s="49" t="s">
        <v>15613</v>
      </c>
      <c r="P3343">
        <v>9</v>
      </c>
      <c r="Q3343" t="s">
        <v>15618</v>
      </c>
      <c r="S3343" s="49"/>
      <c r="T3343" s="49"/>
      <c r="U3343" s="49"/>
      <c r="W3343" s="49"/>
      <c r="Z3343" s="49"/>
      <c r="AA3343" s="49"/>
      <c r="AB3343" s="49"/>
    </row>
    <row r="3344" spans="1:28" x14ac:dyDescent="0.25">
      <c r="A3344" t="s">
        <v>15619</v>
      </c>
      <c r="B3344" t="s">
        <v>14729</v>
      </c>
      <c r="C3344" t="s">
        <v>256</v>
      </c>
      <c r="D3344">
        <v>1</v>
      </c>
      <c r="E3344">
        <v>50</v>
      </c>
      <c r="F3344">
        <v>8</v>
      </c>
      <c r="I3344" s="49"/>
      <c r="J3344">
        <v>3</v>
      </c>
      <c r="K3344">
        <v>1</v>
      </c>
      <c r="L3344">
        <v>2</v>
      </c>
      <c r="M3344" s="49" t="s">
        <v>618</v>
      </c>
      <c r="N3344" s="49"/>
      <c r="O3344" s="49" t="s">
        <v>15620</v>
      </c>
      <c r="P3344">
        <v>9</v>
      </c>
      <c r="Q3344" t="s">
        <v>15621</v>
      </c>
      <c r="S3344" s="49"/>
      <c r="T3344" s="49"/>
      <c r="U3344" s="49"/>
      <c r="W3344" s="49"/>
      <c r="Z3344" s="49"/>
      <c r="AA3344" s="49"/>
      <c r="AB3344" s="49"/>
    </row>
    <row r="3345" spans="1:28" x14ac:dyDescent="0.25">
      <c r="A3345" t="s">
        <v>15622</v>
      </c>
      <c r="B3345" t="s">
        <v>14729</v>
      </c>
      <c r="C3345" t="s">
        <v>256</v>
      </c>
      <c r="D3345">
        <v>2</v>
      </c>
      <c r="E3345">
        <v>55</v>
      </c>
      <c r="F3345">
        <v>8</v>
      </c>
      <c r="I3345" s="49"/>
      <c r="J3345">
        <v>3</v>
      </c>
      <c r="K3345">
        <v>1</v>
      </c>
      <c r="L3345">
        <v>2</v>
      </c>
      <c r="M3345" s="49" t="s">
        <v>618</v>
      </c>
      <c r="N3345" s="49"/>
      <c r="O3345" s="49" t="s">
        <v>15623</v>
      </c>
      <c r="P3345">
        <v>9</v>
      </c>
      <c r="Q3345" t="s">
        <v>15624</v>
      </c>
      <c r="S3345" s="49"/>
      <c r="T3345" s="49"/>
      <c r="U3345" s="49"/>
      <c r="W3345" s="49"/>
      <c r="Z3345" s="49"/>
      <c r="AA3345" s="49"/>
      <c r="AB3345" s="49"/>
    </row>
    <row r="3346" spans="1:28" x14ac:dyDescent="0.25">
      <c r="A3346" t="s">
        <v>15625</v>
      </c>
      <c r="B3346" t="s">
        <v>14729</v>
      </c>
      <c r="C3346" t="s">
        <v>256</v>
      </c>
      <c r="D3346">
        <v>3</v>
      </c>
      <c r="E3346">
        <v>55</v>
      </c>
      <c r="F3346">
        <v>8</v>
      </c>
      <c r="I3346" s="49"/>
      <c r="J3346">
        <v>3</v>
      </c>
      <c r="K3346">
        <v>1</v>
      </c>
      <c r="L3346">
        <v>2</v>
      </c>
      <c r="M3346" s="49" t="s">
        <v>618</v>
      </c>
      <c r="N3346" s="49"/>
      <c r="O3346" s="49" t="s">
        <v>15623</v>
      </c>
      <c r="P3346">
        <v>9</v>
      </c>
      <c r="Q3346" t="s">
        <v>15626</v>
      </c>
      <c r="S3346" s="49"/>
      <c r="T3346" s="49"/>
      <c r="U3346" s="49"/>
      <c r="W3346" s="49"/>
      <c r="Z3346" s="49"/>
      <c r="AA3346" s="49"/>
      <c r="AB3346" s="49"/>
    </row>
    <row r="3347" spans="1:28" x14ac:dyDescent="0.25">
      <c r="A3347" t="s">
        <v>15627</v>
      </c>
      <c r="B3347" t="s">
        <v>14729</v>
      </c>
      <c r="C3347" t="s">
        <v>1</v>
      </c>
      <c r="D3347">
        <v>1</v>
      </c>
      <c r="E3347">
        <v>150</v>
      </c>
      <c r="G3347">
        <v>60</v>
      </c>
      <c r="I3347" s="49"/>
      <c r="M3347" s="49"/>
      <c r="N3347" s="49"/>
      <c r="O3347" s="49" t="s">
        <v>15628</v>
      </c>
      <c r="P3347">
        <v>9</v>
      </c>
      <c r="Q3347" t="s">
        <v>15629</v>
      </c>
      <c r="S3347" s="49"/>
      <c r="T3347" s="49"/>
      <c r="U3347" s="49"/>
      <c r="W3347" s="49"/>
      <c r="Z3347" s="49"/>
      <c r="AA3347" s="49"/>
      <c r="AB3347" s="49"/>
    </row>
    <row r="3348" spans="1:28" x14ac:dyDescent="0.25">
      <c r="A3348" t="s">
        <v>15630</v>
      </c>
      <c r="B3348" t="s">
        <v>14729</v>
      </c>
      <c r="C3348" t="s">
        <v>1</v>
      </c>
      <c r="D3348">
        <v>2</v>
      </c>
      <c r="E3348">
        <v>150</v>
      </c>
      <c r="G3348">
        <v>52.2</v>
      </c>
      <c r="I3348" s="49"/>
      <c r="M3348" s="49"/>
      <c r="N3348" s="49"/>
      <c r="O3348" s="49" t="s">
        <v>15631</v>
      </c>
      <c r="P3348">
        <v>9</v>
      </c>
      <c r="Q3348" t="s">
        <v>15632</v>
      </c>
      <c r="S3348" s="49"/>
      <c r="T3348" s="49"/>
      <c r="U3348" s="49"/>
      <c r="W3348" s="49"/>
      <c r="Z3348" s="49"/>
      <c r="AA3348" s="49"/>
      <c r="AB3348" s="49"/>
    </row>
    <row r="3349" spans="1:28" x14ac:dyDescent="0.25">
      <c r="A3349" t="s">
        <v>15633</v>
      </c>
      <c r="B3349" t="s">
        <v>14729</v>
      </c>
      <c r="C3349" t="s">
        <v>1</v>
      </c>
      <c r="D3349">
        <v>3</v>
      </c>
      <c r="E3349">
        <v>150</v>
      </c>
      <c r="G3349">
        <v>49.8</v>
      </c>
      <c r="I3349" s="49"/>
      <c r="M3349" s="49"/>
      <c r="N3349" s="49"/>
      <c r="O3349" s="49"/>
      <c r="P3349">
        <v>9</v>
      </c>
      <c r="Q3349" t="s">
        <v>15634</v>
      </c>
      <c r="S3349" s="49"/>
      <c r="T3349" s="49"/>
      <c r="U3349" s="49"/>
      <c r="W3349" s="49"/>
      <c r="Z3349" s="49"/>
      <c r="AA3349" s="49"/>
      <c r="AB3349" s="49"/>
    </row>
    <row r="3350" spans="1:28" x14ac:dyDescent="0.25">
      <c r="A3350" t="s">
        <v>15635</v>
      </c>
      <c r="B3350" t="s">
        <v>14729</v>
      </c>
      <c r="C3350" t="s">
        <v>14737</v>
      </c>
      <c r="D3350">
        <v>1</v>
      </c>
      <c r="E3350">
        <v>135</v>
      </c>
      <c r="F3350">
        <v>15</v>
      </c>
      <c r="I3350" s="49"/>
      <c r="J3350">
        <v>2</v>
      </c>
      <c r="L3350">
        <v>3</v>
      </c>
      <c r="M3350" s="49" t="s">
        <v>2289</v>
      </c>
      <c r="N3350" s="49"/>
      <c r="O3350" s="49" t="s">
        <v>15636</v>
      </c>
      <c r="P3350">
        <v>9</v>
      </c>
      <c r="Q3350" t="s">
        <v>15637</v>
      </c>
      <c r="S3350" s="49"/>
      <c r="T3350" s="49"/>
      <c r="U3350" s="49"/>
      <c r="W3350" s="49"/>
      <c r="Z3350" s="49"/>
      <c r="AA3350" s="49"/>
      <c r="AB3350" s="49"/>
    </row>
    <row r="3351" spans="1:28" x14ac:dyDescent="0.25">
      <c r="A3351" t="s">
        <v>15638</v>
      </c>
      <c r="B3351" t="s">
        <v>14729</v>
      </c>
      <c r="C3351" t="s">
        <v>14737</v>
      </c>
      <c r="D3351">
        <v>2</v>
      </c>
      <c r="E3351">
        <v>135</v>
      </c>
      <c r="F3351">
        <v>15</v>
      </c>
      <c r="I3351" s="49"/>
      <c r="J3351">
        <v>2</v>
      </c>
      <c r="L3351">
        <v>3</v>
      </c>
      <c r="M3351" s="49" t="s">
        <v>2289</v>
      </c>
      <c r="N3351" s="49"/>
      <c r="O3351" s="49" t="s">
        <v>15636</v>
      </c>
      <c r="P3351">
        <v>9</v>
      </c>
      <c r="Q3351" t="s">
        <v>15639</v>
      </c>
      <c r="S3351" s="49"/>
      <c r="T3351" s="49"/>
      <c r="U3351" s="49"/>
      <c r="W3351" s="49"/>
      <c r="Z3351" s="49"/>
      <c r="AA3351" s="49"/>
      <c r="AB3351" s="49"/>
    </row>
    <row r="3352" spans="1:28" x14ac:dyDescent="0.25">
      <c r="A3352" t="s">
        <v>15640</v>
      </c>
      <c r="B3352" t="s">
        <v>14729</v>
      </c>
      <c r="C3352" t="s">
        <v>14737</v>
      </c>
      <c r="D3352">
        <v>3</v>
      </c>
      <c r="E3352">
        <v>135</v>
      </c>
      <c r="F3352">
        <v>15</v>
      </c>
      <c r="I3352" s="49"/>
      <c r="J3352">
        <v>2</v>
      </c>
      <c r="L3352">
        <v>3</v>
      </c>
      <c r="M3352" s="49" t="s">
        <v>2289</v>
      </c>
      <c r="N3352" s="49"/>
      <c r="O3352" s="49" t="s">
        <v>15636</v>
      </c>
      <c r="P3352">
        <v>9</v>
      </c>
      <c r="Q3352" t="s">
        <v>15641</v>
      </c>
      <c r="S3352" s="49"/>
      <c r="T3352" s="49"/>
      <c r="U3352" s="49"/>
      <c r="W3352" s="49"/>
      <c r="Z3352" s="49"/>
      <c r="AA3352" s="49"/>
      <c r="AB3352" s="49"/>
    </row>
    <row r="3353" spans="1:28" x14ac:dyDescent="0.25">
      <c r="A3353" t="s">
        <v>15642</v>
      </c>
      <c r="B3353" t="s">
        <v>14729</v>
      </c>
      <c r="C3353" t="s">
        <v>14738</v>
      </c>
      <c r="D3353">
        <v>1</v>
      </c>
      <c r="E3353">
        <v>15</v>
      </c>
      <c r="F3353">
        <v>15</v>
      </c>
      <c r="I3353" s="49"/>
      <c r="J3353">
        <v>2</v>
      </c>
      <c r="K3353">
        <v>1</v>
      </c>
      <c r="L3353">
        <v>2</v>
      </c>
      <c r="M3353" s="49" t="s">
        <v>618</v>
      </c>
      <c r="N3353" s="49"/>
      <c r="O3353" s="49" t="s">
        <v>2154</v>
      </c>
      <c r="P3353">
        <v>9</v>
      </c>
      <c r="Q3353" t="s">
        <v>15643</v>
      </c>
      <c r="S3353" s="49"/>
      <c r="T3353" s="49"/>
      <c r="U3353" s="49"/>
      <c r="W3353" s="49"/>
      <c r="Z3353" s="49"/>
      <c r="AA3353" s="49"/>
      <c r="AB3353" s="49"/>
    </row>
    <row r="3354" spans="1:28" x14ac:dyDescent="0.25">
      <c r="A3354" t="s">
        <v>15644</v>
      </c>
      <c r="B3354" t="s">
        <v>14729</v>
      </c>
      <c r="C3354" t="s">
        <v>14738</v>
      </c>
      <c r="D3354">
        <v>2</v>
      </c>
      <c r="E3354">
        <v>15</v>
      </c>
      <c r="F3354">
        <v>15</v>
      </c>
      <c r="I3354" s="49"/>
      <c r="J3354">
        <v>2</v>
      </c>
      <c r="K3354">
        <v>1</v>
      </c>
      <c r="L3354">
        <v>2</v>
      </c>
      <c r="M3354" s="49" t="s">
        <v>618</v>
      </c>
      <c r="N3354" s="49"/>
      <c r="O3354" s="49" t="s">
        <v>2154</v>
      </c>
      <c r="P3354">
        <v>9</v>
      </c>
      <c r="Q3354" t="s">
        <v>15645</v>
      </c>
      <c r="S3354" s="49"/>
      <c r="T3354" s="49"/>
      <c r="U3354" s="49"/>
      <c r="W3354" s="49"/>
      <c r="Z3354" s="49"/>
      <c r="AA3354" s="49"/>
      <c r="AB3354" s="49"/>
    </row>
    <row r="3355" spans="1:28" x14ac:dyDescent="0.25">
      <c r="A3355" t="s">
        <v>15646</v>
      </c>
      <c r="B3355" t="s">
        <v>14729</v>
      </c>
      <c r="C3355" t="s">
        <v>14738</v>
      </c>
      <c r="D3355">
        <v>3</v>
      </c>
      <c r="E3355">
        <v>15</v>
      </c>
      <c r="F3355">
        <v>15</v>
      </c>
      <c r="I3355" s="49"/>
      <c r="J3355">
        <v>2</v>
      </c>
      <c r="K3355">
        <v>1</v>
      </c>
      <c r="L3355">
        <v>2</v>
      </c>
      <c r="M3355" s="49" t="s">
        <v>618</v>
      </c>
      <c r="N3355" s="49"/>
      <c r="O3355" s="49" t="s">
        <v>2154</v>
      </c>
      <c r="P3355">
        <v>9</v>
      </c>
      <c r="Q3355" t="s">
        <v>15647</v>
      </c>
      <c r="S3355" s="49"/>
      <c r="T3355" s="49"/>
      <c r="U3355" s="49"/>
      <c r="W3355" s="49"/>
      <c r="Z3355" s="49"/>
      <c r="AA3355" s="49"/>
      <c r="AB3355" s="49"/>
    </row>
    <row r="3356" spans="1:28" x14ac:dyDescent="0.25">
      <c r="A3356" t="s">
        <v>15648</v>
      </c>
      <c r="B3356" t="s">
        <v>14729</v>
      </c>
      <c r="C3356" t="s">
        <v>334</v>
      </c>
      <c r="D3356">
        <v>1</v>
      </c>
      <c r="E3356">
        <v>0</v>
      </c>
      <c r="G3356">
        <v>55.2</v>
      </c>
      <c r="I3356" s="49"/>
      <c r="M3356" s="49"/>
      <c r="N3356" s="49"/>
      <c r="O3356" s="49" t="s">
        <v>15649</v>
      </c>
      <c r="P3356">
        <v>9</v>
      </c>
      <c r="Q3356" t="s">
        <v>15650</v>
      </c>
      <c r="S3356" s="49"/>
      <c r="T3356" s="49"/>
      <c r="U3356" s="49"/>
      <c r="W3356" s="49"/>
      <c r="Z3356" s="49"/>
      <c r="AA3356" s="49"/>
      <c r="AB3356" s="49"/>
    </row>
    <row r="3357" spans="1:28" x14ac:dyDescent="0.25">
      <c r="A3357" t="s">
        <v>15651</v>
      </c>
      <c r="B3357" t="s">
        <v>14729</v>
      </c>
      <c r="C3357" t="s">
        <v>334</v>
      </c>
      <c r="D3357">
        <v>2</v>
      </c>
      <c r="E3357">
        <v>0</v>
      </c>
      <c r="G3357">
        <v>48</v>
      </c>
      <c r="I3357" s="49"/>
      <c r="M3357" s="49"/>
      <c r="N3357" s="49"/>
      <c r="O3357" s="49" t="s">
        <v>15652</v>
      </c>
      <c r="P3357">
        <v>9</v>
      </c>
      <c r="Q3357" t="s">
        <v>15653</v>
      </c>
      <c r="S3357" s="49"/>
      <c r="T3357" s="49"/>
      <c r="U3357" s="49"/>
      <c r="W3357" s="49"/>
      <c r="Z3357" s="49"/>
      <c r="AA3357" s="49"/>
      <c r="AB3357" s="49"/>
    </row>
    <row r="3358" spans="1:28" x14ac:dyDescent="0.25">
      <c r="A3358" t="s">
        <v>15654</v>
      </c>
      <c r="B3358" t="s">
        <v>14729</v>
      </c>
      <c r="C3358" t="s">
        <v>356</v>
      </c>
      <c r="D3358">
        <v>1</v>
      </c>
      <c r="G3358">
        <v>455</v>
      </c>
      <c r="H3358">
        <v>2</v>
      </c>
      <c r="I3358" s="49" t="s">
        <v>3957</v>
      </c>
      <c r="M3358" s="49"/>
      <c r="N3358" s="49"/>
      <c r="O3358" s="49"/>
      <c r="P3358">
        <v>9</v>
      </c>
      <c r="Q3358" t="s">
        <v>14732</v>
      </c>
      <c r="S3358" s="49"/>
      <c r="T3358" s="49"/>
      <c r="U3358" s="49"/>
      <c r="W3358" s="49"/>
      <c r="Z3358" s="49"/>
      <c r="AA3358" s="49"/>
      <c r="AB3358" s="49"/>
    </row>
    <row r="3359" spans="1:28" x14ac:dyDescent="0.25">
      <c r="A3359" t="s">
        <v>15655</v>
      </c>
      <c r="B3359" t="s">
        <v>14733</v>
      </c>
      <c r="C3359" t="s">
        <v>363</v>
      </c>
      <c r="D3359">
        <v>1</v>
      </c>
      <c r="G3359">
        <v>300</v>
      </c>
      <c r="H3359">
        <v>0.63</v>
      </c>
      <c r="I3359" s="49" t="s">
        <v>3957</v>
      </c>
      <c r="M3359" s="49"/>
      <c r="N3359" s="49"/>
      <c r="O3359" s="49" t="s">
        <v>15582</v>
      </c>
      <c r="P3359">
        <v>9</v>
      </c>
      <c r="Q3359" t="s">
        <v>14735</v>
      </c>
      <c r="S3359" s="49"/>
      <c r="T3359" s="49"/>
      <c r="U3359" s="49"/>
      <c r="W3359" s="49"/>
      <c r="Z3359" s="49"/>
      <c r="AA3359" s="49"/>
      <c r="AB3359" s="49"/>
    </row>
    <row r="3360" spans="1:28" x14ac:dyDescent="0.25">
      <c r="A3360" t="s">
        <v>15656</v>
      </c>
      <c r="B3360" t="s">
        <v>14733</v>
      </c>
      <c r="C3360" t="s">
        <v>394</v>
      </c>
      <c r="D3360">
        <v>1</v>
      </c>
      <c r="E3360">
        <v>0</v>
      </c>
      <c r="F3360">
        <v>15</v>
      </c>
      <c r="I3360" s="49"/>
      <c r="M3360" s="49"/>
      <c r="N3360" s="49" t="s">
        <v>15657</v>
      </c>
      <c r="O3360" s="49"/>
      <c r="P3360">
        <v>9</v>
      </c>
      <c r="Q3360" t="s">
        <v>15658</v>
      </c>
      <c r="S3360" s="49"/>
      <c r="T3360" s="49"/>
      <c r="U3360" s="49"/>
      <c r="W3360" s="49"/>
      <c r="Z3360" s="49"/>
      <c r="AA3360" s="49"/>
      <c r="AB3360" s="49"/>
    </row>
    <row r="3361" spans="1:28" x14ac:dyDescent="0.25">
      <c r="A3361" t="s">
        <v>15659</v>
      </c>
      <c r="B3361" t="s">
        <v>14733</v>
      </c>
      <c r="C3361" t="s">
        <v>403</v>
      </c>
      <c r="D3361">
        <v>1</v>
      </c>
      <c r="E3361">
        <v>0</v>
      </c>
      <c r="F3361">
        <v>8</v>
      </c>
      <c r="I3361" s="49"/>
      <c r="M3361" s="49"/>
      <c r="N3361" s="49" t="s">
        <v>15657</v>
      </c>
      <c r="O3361" s="49"/>
      <c r="P3361">
        <v>9</v>
      </c>
      <c r="Q3361" t="s">
        <v>15660</v>
      </c>
      <c r="S3361" s="49"/>
      <c r="T3361" s="49"/>
      <c r="U3361" s="49"/>
      <c r="W3361" s="49"/>
      <c r="Z3361" s="49"/>
      <c r="AA3361" s="49"/>
      <c r="AB3361" s="49"/>
    </row>
    <row r="3362" spans="1:28" x14ac:dyDescent="0.25">
      <c r="A3362" t="s">
        <v>15661</v>
      </c>
      <c r="B3362" t="s">
        <v>14733</v>
      </c>
      <c r="C3362" t="s">
        <v>389</v>
      </c>
      <c r="D3362">
        <v>1</v>
      </c>
      <c r="E3362">
        <v>0</v>
      </c>
      <c r="F3362">
        <v>10</v>
      </c>
      <c r="I3362" s="49"/>
      <c r="M3362" s="49"/>
      <c r="N3362" s="49" t="s">
        <v>15657</v>
      </c>
      <c r="O3362" s="49"/>
      <c r="P3362">
        <v>9</v>
      </c>
      <c r="Q3362" t="s">
        <v>15662</v>
      </c>
      <c r="S3362" s="49"/>
      <c r="T3362" s="49"/>
      <c r="U3362" s="49"/>
      <c r="W3362" s="49"/>
      <c r="Z3362" s="49"/>
      <c r="AA3362" s="49"/>
      <c r="AB3362" s="49"/>
    </row>
    <row r="3363" spans="1:28" x14ac:dyDescent="0.25">
      <c r="A3363" t="s">
        <v>15663</v>
      </c>
      <c r="B3363" t="s">
        <v>14733</v>
      </c>
      <c r="C3363" t="s">
        <v>398</v>
      </c>
      <c r="D3363">
        <v>1</v>
      </c>
      <c r="E3363">
        <v>0</v>
      </c>
      <c r="F3363">
        <v>12</v>
      </c>
      <c r="I3363" s="49"/>
      <c r="M3363" s="49"/>
      <c r="N3363" s="49" t="s">
        <v>15657</v>
      </c>
      <c r="O3363" s="49"/>
      <c r="P3363">
        <v>9</v>
      </c>
      <c r="Q3363" t="s">
        <v>15664</v>
      </c>
      <c r="S3363" s="49"/>
      <c r="T3363" s="49"/>
      <c r="U3363" s="49"/>
      <c r="W3363" s="49"/>
      <c r="Z3363" s="49"/>
      <c r="AA3363" s="49"/>
      <c r="AB3363" s="49"/>
    </row>
    <row r="3364" spans="1:28" x14ac:dyDescent="0.25">
      <c r="A3364" t="s">
        <v>15665</v>
      </c>
      <c r="B3364" t="s">
        <v>14733</v>
      </c>
      <c r="C3364" t="s">
        <v>394</v>
      </c>
      <c r="D3364">
        <v>2</v>
      </c>
      <c r="E3364">
        <v>0</v>
      </c>
      <c r="F3364">
        <v>15</v>
      </c>
      <c r="I3364" s="49"/>
      <c r="M3364" s="49"/>
      <c r="N3364" s="49" t="s">
        <v>15666</v>
      </c>
      <c r="O3364" s="49"/>
      <c r="P3364">
        <v>9</v>
      </c>
      <c r="Q3364" t="s">
        <v>15667</v>
      </c>
      <c r="S3364" s="49"/>
      <c r="T3364" s="49"/>
      <c r="U3364" s="49"/>
      <c r="W3364" s="49"/>
      <c r="Z3364" s="49"/>
      <c r="AA3364" s="49"/>
      <c r="AB3364" s="49"/>
    </row>
    <row r="3365" spans="1:28" x14ac:dyDescent="0.25">
      <c r="A3365" t="s">
        <v>15668</v>
      </c>
      <c r="B3365" t="s">
        <v>14733</v>
      </c>
      <c r="C3365" t="s">
        <v>403</v>
      </c>
      <c r="D3365">
        <v>2</v>
      </c>
      <c r="E3365">
        <v>0</v>
      </c>
      <c r="F3365">
        <v>8</v>
      </c>
      <c r="I3365" s="49"/>
      <c r="M3365" s="49"/>
      <c r="N3365" s="49" t="s">
        <v>15666</v>
      </c>
      <c r="O3365" s="49"/>
      <c r="P3365">
        <v>9</v>
      </c>
      <c r="Q3365" t="s">
        <v>15669</v>
      </c>
      <c r="S3365" s="49"/>
      <c r="T3365" s="49"/>
      <c r="U3365" s="49"/>
      <c r="W3365" s="49"/>
      <c r="Z3365" s="49"/>
      <c r="AA3365" s="49"/>
      <c r="AB3365" s="49"/>
    </row>
    <row r="3366" spans="1:28" x14ac:dyDescent="0.25">
      <c r="A3366" t="s">
        <v>15670</v>
      </c>
      <c r="B3366" t="s">
        <v>14733</v>
      </c>
      <c r="C3366" t="s">
        <v>389</v>
      </c>
      <c r="D3366">
        <v>2</v>
      </c>
      <c r="E3366">
        <v>0</v>
      </c>
      <c r="F3366">
        <v>10</v>
      </c>
      <c r="I3366" s="49"/>
      <c r="M3366" s="49"/>
      <c r="N3366" s="49" t="s">
        <v>15666</v>
      </c>
      <c r="O3366" s="49"/>
      <c r="P3366">
        <v>9</v>
      </c>
      <c r="Q3366" t="s">
        <v>15671</v>
      </c>
      <c r="S3366" s="49"/>
      <c r="T3366" s="49"/>
      <c r="U3366" s="49"/>
      <c r="W3366" s="49"/>
      <c r="Z3366" s="49"/>
      <c r="AA3366" s="49"/>
      <c r="AB3366" s="49"/>
    </row>
    <row r="3367" spans="1:28" x14ac:dyDescent="0.25">
      <c r="A3367" t="s">
        <v>15672</v>
      </c>
      <c r="B3367" t="s">
        <v>14733</v>
      </c>
      <c r="C3367" t="s">
        <v>398</v>
      </c>
      <c r="D3367">
        <v>2</v>
      </c>
      <c r="E3367">
        <v>0</v>
      </c>
      <c r="F3367">
        <v>12</v>
      </c>
      <c r="I3367" s="49"/>
      <c r="M3367" s="49"/>
      <c r="N3367" s="49" t="s">
        <v>15666</v>
      </c>
      <c r="O3367" s="49"/>
      <c r="P3367">
        <v>9</v>
      </c>
      <c r="Q3367" t="s">
        <v>15673</v>
      </c>
      <c r="S3367" s="49"/>
      <c r="T3367" s="49"/>
      <c r="U3367" s="49"/>
      <c r="W3367" s="49"/>
      <c r="Z3367" s="49"/>
      <c r="AA3367" s="49"/>
      <c r="AB3367" s="49"/>
    </row>
    <row r="3368" spans="1:28" x14ac:dyDescent="0.25">
      <c r="A3368" t="s">
        <v>15674</v>
      </c>
      <c r="B3368" t="s">
        <v>14733</v>
      </c>
      <c r="C3368" t="s">
        <v>1404</v>
      </c>
      <c r="D3368">
        <v>1</v>
      </c>
      <c r="E3368">
        <v>40</v>
      </c>
      <c r="F3368">
        <v>10</v>
      </c>
      <c r="I3368" s="49"/>
      <c r="J3368">
        <v>2</v>
      </c>
      <c r="L3368">
        <v>3</v>
      </c>
      <c r="M3368" s="49" t="s">
        <v>618</v>
      </c>
      <c r="N3368" s="49"/>
      <c r="O3368" s="49" t="s">
        <v>15675</v>
      </c>
      <c r="P3368">
        <v>9</v>
      </c>
      <c r="Q3368" t="s">
        <v>15676</v>
      </c>
      <c r="S3368" s="49"/>
      <c r="T3368" s="49"/>
      <c r="U3368" s="49"/>
      <c r="W3368" s="49"/>
      <c r="Z3368" s="49"/>
      <c r="AA3368" s="49"/>
      <c r="AB3368" s="49"/>
    </row>
    <row r="3369" spans="1:28" x14ac:dyDescent="0.25">
      <c r="A3369" t="s">
        <v>15677</v>
      </c>
      <c r="B3369" t="s">
        <v>14733</v>
      </c>
      <c r="C3369" t="s">
        <v>1404</v>
      </c>
      <c r="D3369">
        <v>2</v>
      </c>
      <c r="E3369">
        <v>45</v>
      </c>
      <c r="F3369">
        <v>10</v>
      </c>
      <c r="I3369" s="49"/>
      <c r="J3369">
        <v>2</v>
      </c>
      <c r="L3369">
        <v>3</v>
      </c>
      <c r="M3369" s="49" t="s">
        <v>618</v>
      </c>
      <c r="N3369" s="49"/>
      <c r="O3369" s="49" t="s">
        <v>15675</v>
      </c>
      <c r="P3369">
        <v>9</v>
      </c>
      <c r="Q3369" t="s">
        <v>15678</v>
      </c>
      <c r="S3369" s="49"/>
      <c r="T3369" s="49"/>
      <c r="U3369" s="49"/>
      <c r="W3369" s="49"/>
      <c r="Z3369" s="49"/>
      <c r="AA3369" s="49"/>
      <c r="AB3369" s="49"/>
    </row>
    <row r="3370" spans="1:28" x14ac:dyDescent="0.25">
      <c r="A3370" t="s">
        <v>15679</v>
      </c>
      <c r="B3370" t="s">
        <v>14733</v>
      </c>
      <c r="C3370" t="s">
        <v>1404</v>
      </c>
      <c r="D3370">
        <v>3</v>
      </c>
      <c r="E3370">
        <v>50</v>
      </c>
      <c r="F3370">
        <v>8</v>
      </c>
      <c r="I3370" s="49"/>
      <c r="J3370">
        <v>2</v>
      </c>
      <c r="L3370">
        <v>3</v>
      </c>
      <c r="M3370" s="49" t="s">
        <v>618</v>
      </c>
      <c r="N3370" s="49"/>
      <c r="O3370" s="49" t="s">
        <v>15675</v>
      </c>
      <c r="P3370">
        <v>9</v>
      </c>
      <c r="Q3370" t="s">
        <v>15680</v>
      </c>
      <c r="S3370" s="49"/>
      <c r="T3370" s="49"/>
      <c r="U3370" s="49"/>
      <c r="W3370" s="49"/>
      <c r="Z3370" s="49"/>
      <c r="AA3370" s="49"/>
      <c r="AB3370" s="49"/>
    </row>
    <row r="3371" spans="1:28" x14ac:dyDescent="0.25">
      <c r="A3371" t="s">
        <v>15681</v>
      </c>
      <c r="B3371" t="s">
        <v>14733</v>
      </c>
      <c r="C3371" t="s">
        <v>41</v>
      </c>
      <c r="D3371">
        <v>1</v>
      </c>
      <c r="E3371">
        <v>130</v>
      </c>
      <c r="F3371">
        <v>12</v>
      </c>
      <c r="I3371" s="49"/>
      <c r="M3371" s="49" t="s">
        <v>618</v>
      </c>
      <c r="N3371" s="49"/>
      <c r="O3371" s="49" t="s">
        <v>15682</v>
      </c>
      <c r="P3371">
        <v>9</v>
      </c>
      <c r="Q3371" t="s">
        <v>15683</v>
      </c>
      <c r="S3371" s="49"/>
      <c r="T3371" s="49"/>
      <c r="U3371" s="49"/>
      <c r="W3371" s="49"/>
      <c r="Z3371" s="49"/>
      <c r="AA3371" s="49"/>
      <c r="AB3371" s="49"/>
    </row>
    <row r="3372" spans="1:28" x14ac:dyDescent="0.25">
      <c r="A3372" t="s">
        <v>15684</v>
      </c>
      <c r="B3372" t="s">
        <v>14733</v>
      </c>
      <c r="C3372" t="s">
        <v>41</v>
      </c>
      <c r="D3372">
        <v>2</v>
      </c>
      <c r="E3372">
        <v>130</v>
      </c>
      <c r="F3372">
        <v>11</v>
      </c>
      <c r="I3372" s="49"/>
      <c r="M3372" s="49" t="s">
        <v>618</v>
      </c>
      <c r="N3372" s="49"/>
      <c r="O3372" s="49" t="s">
        <v>15682</v>
      </c>
      <c r="P3372">
        <v>9</v>
      </c>
      <c r="Q3372" t="s">
        <v>15685</v>
      </c>
      <c r="S3372" s="49"/>
      <c r="T3372" s="49"/>
      <c r="U3372" s="49"/>
      <c r="W3372" s="49"/>
      <c r="Z3372" s="49"/>
      <c r="AA3372" s="49"/>
      <c r="AB3372" s="49"/>
    </row>
    <row r="3373" spans="1:28" x14ac:dyDescent="0.25">
      <c r="A3373" t="s">
        <v>15686</v>
      </c>
      <c r="B3373" t="s">
        <v>14733</v>
      </c>
      <c r="C3373" t="s">
        <v>41</v>
      </c>
      <c r="D3373">
        <v>3</v>
      </c>
      <c r="E3373">
        <v>130</v>
      </c>
      <c r="F3373">
        <v>11</v>
      </c>
      <c r="I3373" s="49"/>
      <c r="M3373" s="49" t="s">
        <v>618</v>
      </c>
      <c r="N3373" s="49"/>
      <c r="O3373" s="49" t="s">
        <v>15682</v>
      </c>
      <c r="P3373">
        <v>9</v>
      </c>
      <c r="Q3373" t="s">
        <v>15687</v>
      </c>
      <c r="S3373" s="49"/>
      <c r="T3373" s="49"/>
      <c r="U3373" s="49"/>
      <c r="W3373" s="49"/>
      <c r="Z3373" s="49"/>
      <c r="AA3373" s="49"/>
      <c r="AB3373" s="49"/>
    </row>
    <row r="3374" spans="1:28" x14ac:dyDescent="0.25">
      <c r="A3374" t="s">
        <v>15688</v>
      </c>
      <c r="B3374" t="s">
        <v>14733</v>
      </c>
      <c r="C3374" t="s">
        <v>45</v>
      </c>
      <c r="D3374">
        <v>1</v>
      </c>
      <c r="E3374">
        <v>82.5</v>
      </c>
      <c r="F3374">
        <v>10</v>
      </c>
      <c r="I3374" s="49"/>
      <c r="M3374" s="49" t="s">
        <v>618</v>
      </c>
      <c r="N3374" s="49"/>
      <c r="O3374" s="49" t="s">
        <v>15689</v>
      </c>
      <c r="P3374">
        <v>9</v>
      </c>
      <c r="Q3374" t="s">
        <v>15690</v>
      </c>
      <c r="S3374" s="49"/>
      <c r="T3374" s="49"/>
      <c r="U3374" s="49"/>
      <c r="W3374" s="49"/>
      <c r="Z3374" s="49"/>
      <c r="AA3374" s="49"/>
      <c r="AB3374" s="49"/>
    </row>
    <row r="3375" spans="1:28" x14ac:dyDescent="0.25">
      <c r="A3375" t="s">
        <v>15691</v>
      </c>
      <c r="B3375" t="s">
        <v>14733</v>
      </c>
      <c r="C3375" t="s">
        <v>45</v>
      </c>
      <c r="D3375">
        <v>2</v>
      </c>
      <c r="E3375">
        <v>82.5</v>
      </c>
      <c r="F3375">
        <v>10</v>
      </c>
      <c r="I3375" s="49"/>
      <c r="M3375" s="49" t="s">
        <v>618</v>
      </c>
      <c r="N3375" s="49"/>
      <c r="O3375" s="49" t="s">
        <v>15689</v>
      </c>
      <c r="P3375">
        <v>9</v>
      </c>
      <c r="Q3375" t="s">
        <v>15692</v>
      </c>
      <c r="S3375" s="49"/>
      <c r="T3375" s="49"/>
      <c r="U3375" s="49"/>
      <c r="W3375" s="49"/>
      <c r="Z3375" s="49"/>
      <c r="AA3375" s="49"/>
      <c r="AB3375" s="49"/>
    </row>
    <row r="3376" spans="1:28" x14ac:dyDescent="0.25">
      <c r="A3376" t="s">
        <v>15693</v>
      </c>
      <c r="B3376" t="s">
        <v>14733</v>
      </c>
      <c r="C3376" t="s">
        <v>45</v>
      </c>
      <c r="D3376">
        <v>3</v>
      </c>
      <c r="E3376">
        <v>82.5</v>
      </c>
      <c r="F3376">
        <v>10</v>
      </c>
      <c r="I3376" s="49"/>
      <c r="M3376" s="49" t="s">
        <v>1745</v>
      </c>
      <c r="N3376" s="49"/>
      <c r="O3376" s="49" t="s">
        <v>15694</v>
      </c>
      <c r="P3376">
        <v>9</v>
      </c>
      <c r="Q3376" t="s">
        <v>15695</v>
      </c>
      <c r="S3376" s="49"/>
      <c r="T3376" s="49"/>
      <c r="U3376" s="49"/>
      <c r="W3376" s="49"/>
      <c r="Z3376" s="49"/>
      <c r="AA3376" s="49"/>
      <c r="AB3376" s="49"/>
    </row>
    <row r="3377" spans="1:28" x14ac:dyDescent="0.25">
      <c r="A3377" t="s">
        <v>15696</v>
      </c>
      <c r="B3377" t="s">
        <v>14733</v>
      </c>
      <c r="C3377" t="s">
        <v>309</v>
      </c>
      <c r="D3377">
        <v>1</v>
      </c>
      <c r="E3377">
        <v>10</v>
      </c>
      <c r="F3377">
        <v>15</v>
      </c>
      <c r="I3377" s="49"/>
      <c r="M3377" s="49" t="s">
        <v>2289</v>
      </c>
      <c r="N3377" s="49"/>
      <c r="O3377" s="49" t="s">
        <v>15697</v>
      </c>
      <c r="P3377">
        <v>9</v>
      </c>
      <c r="Q3377" t="s">
        <v>15698</v>
      </c>
      <c r="S3377" s="49"/>
      <c r="T3377" s="49"/>
      <c r="U3377" s="49"/>
      <c r="W3377" s="49"/>
      <c r="Z3377" s="49"/>
      <c r="AA3377" s="49"/>
      <c r="AB3377" s="49"/>
    </row>
    <row r="3378" spans="1:28" x14ac:dyDescent="0.25">
      <c r="A3378" t="s">
        <v>15699</v>
      </c>
      <c r="B3378" t="s">
        <v>14733</v>
      </c>
      <c r="C3378" t="s">
        <v>309</v>
      </c>
      <c r="D3378">
        <v>2</v>
      </c>
      <c r="E3378">
        <v>12.5</v>
      </c>
      <c r="F3378">
        <v>15</v>
      </c>
      <c r="I3378" s="49"/>
      <c r="M3378" s="49" t="s">
        <v>618</v>
      </c>
      <c r="N3378" s="49"/>
      <c r="O3378" s="49" t="s">
        <v>15700</v>
      </c>
      <c r="P3378">
        <v>9</v>
      </c>
      <c r="Q3378" t="s">
        <v>15701</v>
      </c>
      <c r="S3378" s="49"/>
      <c r="T3378" s="49"/>
      <c r="U3378" s="49"/>
      <c r="W3378" s="49"/>
      <c r="Z3378" s="49"/>
      <c r="AA3378" s="49"/>
      <c r="AB3378" s="49"/>
    </row>
    <row r="3379" spans="1:28" x14ac:dyDescent="0.25">
      <c r="A3379" t="s">
        <v>15702</v>
      </c>
      <c r="B3379" t="s">
        <v>14733</v>
      </c>
      <c r="C3379" t="s">
        <v>309</v>
      </c>
      <c r="D3379">
        <v>3</v>
      </c>
      <c r="E3379">
        <v>15</v>
      </c>
      <c r="F3379">
        <v>12</v>
      </c>
      <c r="I3379" s="49"/>
      <c r="M3379" s="49" t="s">
        <v>610</v>
      </c>
      <c r="N3379" s="49"/>
      <c r="O3379" s="49" t="s">
        <v>15703</v>
      </c>
      <c r="P3379">
        <v>9</v>
      </c>
      <c r="Q3379" t="s">
        <v>15704</v>
      </c>
      <c r="S3379" s="49"/>
      <c r="T3379" s="49"/>
      <c r="U3379" s="49"/>
      <c r="W3379" s="49"/>
      <c r="Z3379" s="49"/>
      <c r="AA3379" s="49"/>
      <c r="AB3379" s="49"/>
    </row>
    <row r="3380" spans="1:28" x14ac:dyDescent="0.25">
      <c r="A3380" t="s">
        <v>15705</v>
      </c>
      <c r="B3380" t="s">
        <v>14733</v>
      </c>
      <c r="C3380" t="s">
        <v>229</v>
      </c>
      <c r="D3380">
        <v>1</v>
      </c>
      <c r="E3380">
        <v>27.5</v>
      </c>
      <c r="F3380">
        <v>12</v>
      </c>
      <c r="I3380" s="49"/>
      <c r="M3380" s="49" t="s">
        <v>618</v>
      </c>
      <c r="N3380" s="49"/>
      <c r="O3380" s="49" t="s">
        <v>15706</v>
      </c>
      <c r="P3380">
        <v>9</v>
      </c>
      <c r="Q3380" t="s">
        <v>15707</v>
      </c>
      <c r="S3380" s="49"/>
      <c r="T3380" s="49"/>
      <c r="U3380" s="49"/>
      <c r="W3380" s="49"/>
      <c r="Z3380" s="49"/>
      <c r="AA3380" s="49"/>
      <c r="AB3380" s="49"/>
    </row>
    <row r="3381" spans="1:28" x14ac:dyDescent="0.25">
      <c r="A3381" t="s">
        <v>15708</v>
      </c>
      <c r="B3381" t="s">
        <v>14733</v>
      </c>
      <c r="C3381" t="s">
        <v>229</v>
      </c>
      <c r="D3381">
        <v>2</v>
      </c>
      <c r="E3381">
        <v>27.5</v>
      </c>
      <c r="F3381">
        <v>11</v>
      </c>
      <c r="I3381" s="49"/>
      <c r="M3381" s="49" t="s">
        <v>1745</v>
      </c>
      <c r="N3381" s="49"/>
      <c r="O3381" s="49" t="s">
        <v>15709</v>
      </c>
      <c r="P3381">
        <v>9</v>
      </c>
      <c r="Q3381" t="s">
        <v>15710</v>
      </c>
      <c r="S3381" s="49"/>
      <c r="T3381" s="49"/>
      <c r="U3381" s="49"/>
      <c r="W3381" s="49"/>
      <c r="Z3381" s="49"/>
      <c r="AA3381" s="49"/>
      <c r="AB3381" s="49"/>
    </row>
    <row r="3382" spans="1:28" x14ac:dyDescent="0.25">
      <c r="A3382" t="s">
        <v>15711</v>
      </c>
      <c r="B3382" t="s">
        <v>14733</v>
      </c>
      <c r="C3382" t="s">
        <v>229</v>
      </c>
      <c r="D3382">
        <v>3</v>
      </c>
      <c r="E3382">
        <v>27.5</v>
      </c>
      <c r="F3382">
        <v>9</v>
      </c>
      <c r="I3382" s="49"/>
      <c r="M3382" s="49" t="s">
        <v>1745</v>
      </c>
      <c r="N3382" s="49"/>
      <c r="O3382" s="49" t="s">
        <v>15709</v>
      </c>
      <c r="P3382">
        <v>9</v>
      </c>
      <c r="Q3382" t="s">
        <v>15712</v>
      </c>
      <c r="S3382" s="49"/>
      <c r="T3382" s="49"/>
      <c r="U3382" s="49"/>
      <c r="W3382" s="49"/>
      <c r="Z3382" s="49"/>
      <c r="AA3382" s="49"/>
      <c r="AB3382" s="49"/>
    </row>
    <row r="3383" spans="1:28" x14ac:dyDescent="0.25">
      <c r="A3383" t="s">
        <v>15713</v>
      </c>
      <c r="B3383" t="s">
        <v>14733</v>
      </c>
      <c r="C3383" t="s">
        <v>102</v>
      </c>
      <c r="D3383">
        <v>1</v>
      </c>
      <c r="E3383">
        <v>25</v>
      </c>
      <c r="F3383">
        <v>12</v>
      </c>
      <c r="I3383" s="49"/>
      <c r="M3383" s="49" t="s">
        <v>618</v>
      </c>
      <c r="N3383" s="49"/>
      <c r="O3383" s="49" t="s">
        <v>15714</v>
      </c>
      <c r="P3383">
        <v>9</v>
      </c>
      <c r="Q3383" t="s">
        <v>15715</v>
      </c>
      <c r="S3383" s="49"/>
      <c r="T3383" s="49"/>
      <c r="U3383" s="49"/>
      <c r="W3383" s="49"/>
      <c r="Z3383" s="49"/>
      <c r="AA3383" s="49"/>
      <c r="AB3383" s="49"/>
    </row>
    <row r="3384" spans="1:28" x14ac:dyDescent="0.25">
      <c r="A3384" t="s">
        <v>15716</v>
      </c>
      <c r="B3384" t="s">
        <v>14733</v>
      </c>
      <c r="C3384" t="s">
        <v>102</v>
      </c>
      <c r="D3384">
        <v>2</v>
      </c>
      <c r="E3384">
        <v>25</v>
      </c>
      <c r="F3384">
        <v>10</v>
      </c>
      <c r="I3384" s="49"/>
      <c r="M3384" s="49" t="s">
        <v>618</v>
      </c>
      <c r="N3384" s="49"/>
      <c r="O3384" s="49" t="s">
        <v>15714</v>
      </c>
      <c r="P3384">
        <v>9</v>
      </c>
      <c r="Q3384" t="s">
        <v>15717</v>
      </c>
      <c r="S3384" s="49"/>
      <c r="T3384" s="49"/>
      <c r="U3384" s="49"/>
      <c r="W3384" s="49"/>
      <c r="Z3384" s="49"/>
      <c r="AA3384" s="49"/>
      <c r="AB3384" s="49"/>
    </row>
    <row r="3385" spans="1:28" x14ac:dyDescent="0.25">
      <c r="A3385" t="s">
        <v>15718</v>
      </c>
      <c r="B3385" t="s">
        <v>14733</v>
      </c>
      <c r="C3385" t="s">
        <v>102</v>
      </c>
      <c r="D3385">
        <v>3</v>
      </c>
      <c r="E3385">
        <v>25</v>
      </c>
      <c r="F3385">
        <v>9</v>
      </c>
      <c r="I3385" s="49"/>
      <c r="M3385" s="49" t="s">
        <v>618</v>
      </c>
      <c r="N3385" s="49"/>
      <c r="O3385" s="49" t="s">
        <v>15714</v>
      </c>
      <c r="P3385">
        <v>9</v>
      </c>
      <c r="Q3385" t="s">
        <v>15719</v>
      </c>
      <c r="S3385" s="49"/>
      <c r="T3385" s="49"/>
      <c r="U3385" s="49"/>
      <c r="W3385" s="49"/>
      <c r="Z3385" s="49"/>
      <c r="AA3385" s="49"/>
      <c r="AB3385" s="49"/>
    </row>
    <row r="3386" spans="1:28" x14ac:dyDescent="0.25">
      <c r="A3386" t="s">
        <v>15720</v>
      </c>
      <c r="B3386" t="s">
        <v>14733</v>
      </c>
      <c r="C3386" t="s">
        <v>1534</v>
      </c>
      <c r="D3386">
        <v>1</v>
      </c>
      <c r="E3386">
        <v>140</v>
      </c>
      <c r="G3386">
        <v>60</v>
      </c>
      <c r="I3386" s="49"/>
      <c r="M3386" s="49"/>
      <c r="N3386" s="49"/>
      <c r="O3386" s="49" t="s">
        <v>15721</v>
      </c>
      <c r="P3386">
        <v>9</v>
      </c>
      <c r="Q3386" t="s">
        <v>15722</v>
      </c>
      <c r="S3386" s="49"/>
      <c r="T3386" s="49"/>
      <c r="U3386" s="49"/>
      <c r="W3386" s="49"/>
      <c r="Z3386" s="49"/>
      <c r="AA3386" s="49"/>
      <c r="AB3386" s="49"/>
    </row>
    <row r="3387" spans="1:28" x14ac:dyDescent="0.25">
      <c r="A3387" t="s">
        <v>15723</v>
      </c>
      <c r="B3387" t="s">
        <v>14733</v>
      </c>
      <c r="C3387" t="s">
        <v>1534</v>
      </c>
      <c r="D3387">
        <v>2</v>
      </c>
      <c r="E3387">
        <v>140</v>
      </c>
      <c r="G3387">
        <v>60</v>
      </c>
      <c r="I3387" s="49"/>
      <c r="M3387" s="49"/>
      <c r="N3387" s="49"/>
      <c r="O3387" s="49"/>
      <c r="P3387">
        <v>9</v>
      </c>
      <c r="Q3387" t="s">
        <v>15724</v>
      </c>
      <c r="S3387" s="49"/>
      <c r="T3387" s="49"/>
      <c r="U3387" s="49"/>
      <c r="W3387" s="49"/>
      <c r="Z3387" s="49"/>
      <c r="AA3387" s="49"/>
      <c r="AB3387" s="49"/>
    </row>
    <row r="3388" spans="1:28" x14ac:dyDescent="0.25">
      <c r="A3388" t="s">
        <v>15725</v>
      </c>
      <c r="B3388" t="s">
        <v>14733</v>
      </c>
      <c r="C3388" t="s">
        <v>1534</v>
      </c>
      <c r="D3388">
        <v>3</v>
      </c>
      <c r="E3388">
        <v>140</v>
      </c>
      <c r="G3388">
        <v>52.2</v>
      </c>
      <c r="I3388" s="49"/>
      <c r="M3388" s="49"/>
      <c r="N3388" s="49"/>
      <c r="O3388" s="49" t="s">
        <v>15726</v>
      </c>
      <c r="P3388">
        <v>9</v>
      </c>
      <c r="Q3388" t="s">
        <v>15727</v>
      </c>
      <c r="S3388" s="49"/>
      <c r="T3388" s="49"/>
      <c r="U3388" s="49"/>
      <c r="W3388" s="49"/>
      <c r="Z3388" s="49"/>
      <c r="AA3388" s="49"/>
      <c r="AB3388" s="49"/>
    </row>
    <row r="3389" spans="1:28" x14ac:dyDescent="0.25">
      <c r="A3389" t="s">
        <v>15728</v>
      </c>
      <c r="B3389" t="s">
        <v>14733</v>
      </c>
      <c r="C3389" t="s">
        <v>356</v>
      </c>
      <c r="D3389">
        <v>1</v>
      </c>
      <c r="G3389">
        <v>458</v>
      </c>
      <c r="H3389">
        <v>2</v>
      </c>
      <c r="I3389" s="49" t="s">
        <v>3957</v>
      </c>
      <c r="M3389" s="49"/>
      <c r="N3389" s="49"/>
      <c r="O3389" s="49" t="s">
        <v>4009</v>
      </c>
      <c r="P3389">
        <v>9</v>
      </c>
      <c r="Q3389" t="s">
        <v>14736</v>
      </c>
      <c r="S3389" s="49"/>
      <c r="T3389" s="49"/>
      <c r="U3389" s="49"/>
      <c r="W3389" s="49"/>
      <c r="Z3389" s="49"/>
      <c r="AA3389" s="49"/>
      <c r="AB3389" s="49"/>
    </row>
    <row r="3390" spans="1:28" x14ac:dyDescent="0.25">
      <c r="A3390" t="s">
        <v>16290</v>
      </c>
      <c r="B3390" t="s">
        <v>16235</v>
      </c>
      <c r="C3390" t="s">
        <v>363</v>
      </c>
      <c r="D3390">
        <v>1</v>
      </c>
      <c r="G3390">
        <v>300</v>
      </c>
      <c r="H3390">
        <v>0.63</v>
      </c>
      <c r="I3390" s="49" t="s">
        <v>3957</v>
      </c>
      <c r="M3390" s="49"/>
      <c r="N3390" s="49"/>
      <c r="O3390" s="49" t="s">
        <v>15582</v>
      </c>
      <c r="P3390">
        <v>10</v>
      </c>
      <c r="Q3390" t="s">
        <v>16238</v>
      </c>
      <c r="S3390" s="49"/>
      <c r="T3390" s="49"/>
      <c r="U3390" s="49"/>
      <c r="W3390" s="49"/>
      <c r="Z3390" s="49"/>
      <c r="AA3390" s="49"/>
      <c r="AB3390" s="49"/>
    </row>
    <row r="3391" spans="1:28" x14ac:dyDescent="0.25">
      <c r="A3391" t="s">
        <v>16291</v>
      </c>
      <c r="B3391" t="s">
        <v>16235</v>
      </c>
      <c r="C3391" t="s">
        <v>394</v>
      </c>
      <c r="D3391">
        <v>1</v>
      </c>
      <c r="E3391">
        <v>0</v>
      </c>
      <c r="F3391">
        <v>15</v>
      </c>
      <c r="I3391" s="49"/>
      <c r="M3391" s="49"/>
      <c r="N3391" s="49" t="s">
        <v>16292</v>
      </c>
      <c r="O3391" s="49" t="s">
        <v>3073</v>
      </c>
      <c r="P3391">
        <v>10</v>
      </c>
      <c r="Q3391" t="s">
        <v>16293</v>
      </c>
      <c r="S3391" s="49"/>
      <c r="T3391" s="49"/>
      <c r="U3391" s="49"/>
      <c r="W3391" s="49"/>
      <c r="Z3391" s="49"/>
      <c r="AA3391" s="49"/>
      <c r="AB3391" s="49"/>
    </row>
    <row r="3392" spans="1:28" x14ac:dyDescent="0.25">
      <c r="A3392" t="s">
        <v>16294</v>
      </c>
      <c r="B3392" t="s">
        <v>16235</v>
      </c>
      <c r="C3392" t="s">
        <v>398</v>
      </c>
      <c r="D3392">
        <v>1</v>
      </c>
      <c r="E3392">
        <v>0</v>
      </c>
      <c r="F3392">
        <v>12</v>
      </c>
      <c r="I3392" s="49"/>
      <c r="M3392" s="49"/>
      <c r="N3392" s="49" t="s">
        <v>16292</v>
      </c>
      <c r="O3392" s="49" t="s">
        <v>3073</v>
      </c>
      <c r="P3392">
        <v>10</v>
      </c>
      <c r="Q3392" t="s">
        <v>16295</v>
      </c>
      <c r="S3392" s="49"/>
      <c r="T3392" s="49"/>
      <c r="U3392" s="49"/>
      <c r="W3392" s="49"/>
      <c r="Z3392" s="49"/>
      <c r="AA3392" s="49"/>
      <c r="AB3392" s="49"/>
    </row>
    <row r="3393" spans="1:28" x14ac:dyDescent="0.25">
      <c r="A3393" t="s">
        <v>16296</v>
      </c>
      <c r="B3393" t="s">
        <v>16235</v>
      </c>
      <c r="C3393" t="s">
        <v>403</v>
      </c>
      <c r="D3393">
        <v>1</v>
      </c>
      <c r="E3393">
        <v>0</v>
      </c>
      <c r="F3393">
        <v>8</v>
      </c>
      <c r="I3393" s="49"/>
      <c r="M3393" s="49"/>
      <c r="N3393" s="49" t="s">
        <v>16292</v>
      </c>
      <c r="O3393" s="49"/>
      <c r="P3393">
        <v>10</v>
      </c>
      <c r="Q3393" t="s">
        <v>16297</v>
      </c>
      <c r="S3393" s="49"/>
      <c r="T3393" s="49"/>
      <c r="U3393" s="49"/>
      <c r="W3393" s="49"/>
      <c r="Z3393" s="49"/>
      <c r="AA3393" s="49"/>
      <c r="AB3393" s="49"/>
    </row>
    <row r="3394" spans="1:28" x14ac:dyDescent="0.25">
      <c r="A3394" t="s">
        <v>16298</v>
      </c>
      <c r="B3394" t="s">
        <v>16235</v>
      </c>
      <c r="C3394" t="s">
        <v>407</v>
      </c>
      <c r="D3394">
        <v>1</v>
      </c>
      <c r="E3394">
        <v>0</v>
      </c>
      <c r="F3394">
        <v>10</v>
      </c>
      <c r="I3394" s="49"/>
      <c r="M3394" s="49"/>
      <c r="N3394" s="49" t="s">
        <v>16292</v>
      </c>
      <c r="O3394" s="49"/>
      <c r="P3394">
        <v>10</v>
      </c>
      <c r="Q3394" t="s">
        <v>16299</v>
      </c>
      <c r="S3394" s="49"/>
      <c r="T3394" s="49"/>
      <c r="U3394" s="49"/>
      <c r="W3394" s="49"/>
      <c r="Z3394" s="49"/>
      <c r="AA3394" s="49"/>
      <c r="AB3394" s="49"/>
    </row>
    <row r="3395" spans="1:28" x14ac:dyDescent="0.25">
      <c r="A3395" t="s">
        <v>16300</v>
      </c>
      <c r="B3395" t="s">
        <v>16235</v>
      </c>
      <c r="C3395" t="s">
        <v>389</v>
      </c>
      <c r="D3395">
        <v>1</v>
      </c>
      <c r="E3395">
        <v>0</v>
      </c>
      <c r="F3395">
        <v>10</v>
      </c>
      <c r="I3395" s="49"/>
      <c r="M3395" s="49"/>
      <c r="N3395" s="49" t="s">
        <v>16292</v>
      </c>
      <c r="O3395" s="49"/>
      <c r="P3395">
        <v>10</v>
      </c>
      <c r="Q3395" t="s">
        <v>16301</v>
      </c>
      <c r="S3395" s="49"/>
      <c r="T3395" s="49"/>
      <c r="U3395" s="49"/>
      <c r="W3395" s="49"/>
      <c r="Z3395" s="49"/>
      <c r="AA3395" s="49"/>
      <c r="AB3395" s="49"/>
    </row>
    <row r="3396" spans="1:28" x14ac:dyDescent="0.25">
      <c r="A3396" t="s">
        <v>16302</v>
      </c>
      <c r="B3396" t="s">
        <v>16235</v>
      </c>
      <c r="C3396" t="s">
        <v>394</v>
      </c>
      <c r="D3396">
        <v>2</v>
      </c>
      <c r="E3396">
        <v>0</v>
      </c>
      <c r="F3396">
        <v>15</v>
      </c>
      <c r="I3396" s="49"/>
      <c r="M3396" s="49"/>
      <c r="N3396" s="49" t="s">
        <v>16303</v>
      </c>
      <c r="O3396" s="49" t="s">
        <v>3073</v>
      </c>
      <c r="P3396">
        <v>10</v>
      </c>
      <c r="Q3396" t="s">
        <v>16304</v>
      </c>
      <c r="S3396" s="49"/>
      <c r="T3396" s="49"/>
      <c r="U3396" s="49"/>
      <c r="W3396" s="49"/>
      <c r="Z3396" s="49"/>
      <c r="AA3396" s="49"/>
      <c r="AB3396" s="49"/>
    </row>
    <row r="3397" spans="1:28" x14ac:dyDescent="0.25">
      <c r="A3397" t="s">
        <v>16305</v>
      </c>
      <c r="B3397" t="s">
        <v>16235</v>
      </c>
      <c r="C3397" t="s">
        <v>398</v>
      </c>
      <c r="D3397">
        <v>2</v>
      </c>
      <c r="E3397">
        <v>0</v>
      </c>
      <c r="F3397">
        <v>12</v>
      </c>
      <c r="I3397" s="49"/>
      <c r="M3397" s="49"/>
      <c r="N3397" s="49" t="s">
        <v>16303</v>
      </c>
      <c r="O3397" s="49" t="s">
        <v>3073</v>
      </c>
      <c r="P3397">
        <v>10</v>
      </c>
      <c r="Q3397" t="s">
        <v>16306</v>
      </c>
      <c r="S3397" s="49"/>
      <c r="T3397" s="49"/>
      <c r="U3397" s="49"/>
      <c r="W3397" s="49"/>
      <c r="Z3397" s="49"/>
      <c r="AA3397" s="49"/>
      <c r="AB3397" s="49"/>
    </row>
    <row r="3398" spans="1:28" x14ac:dyDescent="0.25">
      <c r="A3398" t="s">
        <v>16307</v>
      </c>
      <c r="B3398" t="s">
        <v>16235</v>
      </c>
      <c r="C3398" t="s">
        <v>403</v>
      </c>
      <c r="D3398">
        <v>2</v>
      </c>
      <c r="E3398">
        <v>0</v>
      </c>
      <c r="F3398">
        <v>8</v>
      </c>
      <c r="I3398" s="49"/>
      <c r="M3398" s="49"/>
      <c r="N3398" s="49" t="s">
        <v>16303</v>
      </c>
      <c r="O3398" s="49"/>
      <c r="P3398">
        <v>10</v>
      </c>
      <c r="Q3398" t="s">
        <v>16308</v>
      </c>
      <c r="S3398" s="49"/>
      <c r="T3398" s="49"/>
      <c r="U3398" s="49"/>
      <c r="W3398" s="49"/>
      <c r="Z3398" s="49"/>
      <c r="AA3398" s="49"/>
      <c r="AB3398" s="49"/>
    </row>
    <row r="3399" spans="1:28" x14ac:dyDescent="0.25">
      <c r="A3399" t="s">
        <v>16309</v>
      </c>
      <c r="B3399" t="s">
        <v>16235</v>
      </c>
      <c r="C3399" t="s">
        <v>407</v>
      </c>
      <c r="D3399">
        <v>2</v>
      </c>
      <c r="E3399">
        <v>0</v>
      </c>
      <c r="F3399">
        <v>10</v>
      </c>
      <c r="I3399" s="49"/>
      <c r="M3399" s="49"/>
      <c r="N3399" s="49" t="s">
        <v>16303</v>
      </c>
      <c r="O3399" s="49"/>
      <c r="P3399">
        <v>10</v>
      </c>
      <c r="Q3399" t="s">
        <v>16310</v>
      </c>
      <c r="S3399" s="49"/>
      <c r="T3399" s="49"/>
      <c r="U3399" s="49"/>
      <c r="W3399" s="49"/>
      <c r="Z3399" s="49"/>
      <c r="AA3399" s="49"/>
      <c r="AB3399" s="49"/>
    </row>
    <row r="3400" spans="1:28" x14ac:dyDescent="0.25">
      <c r="A3400" t="s">
        <v>16311</v>
      </c>
      <c r="B3400" t="s">
        <v>16235</v>
      </c>
      <c r="C3400" t="s">
        <v>389</v>
      </c>
      <c r="D3400">
        <v>2</v>
      </c>
      <c r="E3400">
        <v>0</v>
      </c>
      <c r="F3400">
        <v>10</v>
      </c>
      <c r="I3400" s="49"/>
      <c r="M3400" s="49"/>
      <c r="N3400" s="49" t="s">
        <v>16303</v>
      </c>
      <c r="O3400" s="49"/>
      <c r="P3400">
        <v>10</v>
      </c>
      <c r="Q3400" t="s">
        <v>16312</v>
      </c>
      <c r="S3400" s="49"/>
      <c r="T3400" s="49"/>
      <c r="U3400" s="49"/>
      <c r="W3400" s="49"/>
      <c r="Z3400" s="49"/>
      <c r="AA3400" s="49"/>
      <c r="AB3400" s="49"/>
    </row>
    <row r="3401" spans="1:28" x14ac:dyDescent="0.25">
      <c r="A3401" t="s">
        <v>16313</v>
      </c>
      <c r="B3401" t="s">
        <v>16235</v>
      </c>
      <c r="C3401" t="s">
        <v>1</v>
      </c>
      <c r="D3401">
        <v>1</v>
      </c>
      <c r="E3401">
        <v>150</v>
      </c>
      <c r="G3401">
        <v>60</v>
      </c>
      <c r="I3401" s="49"/>
      <c r="M3401" s="49"/>
      <c r="N3401" s="49"/>
      <c r="O3401" s="49" t="s">
        <v>7518</v>
      </c>
      <c r="P3401">
        <v>10</v>
      </c>
      <c r="Q3401" t="s">
        <v>16314</v>
      </c>
      <c r="S3401" s="49"/>
      <c r="T3401" s="49"/>
      <c r="U3401" s="49"/>
      <c r="W3401" s="49"/>
      <c r="Z3401" s="49"/>
      <c r="AA3401" s="49"/>
      <c r="AB3401" s="49"/>
    </row>
    <row r="3402" spans="1:28" x14ac:dyDescent="0.25">
      <c r="A3402" t="s">
        <v>16315</v>
      </c>
      <c r="B3402" t="s">
        <v>16235</v>
      </c>
      <c r="C3402" t="s">
        <v>1</v>
      </c>
      <c r="D3402">
        <v>2</v>
      </c>
      <c r="E3402">
        <v>150</v>
      </c>
      <c r="G3402">
        <v>60</v>
      </c>
      <c r="I3402" s="49"/>
      <c r="M3402" s="49"/>
      <c r="N3402" s="49"/>
      <c r="O3402" s="49" t="s">
        <v>7518</v>
      </c>
      <c r="P3402">
        <v>10</v>
      </c>
      <c r="Q3402" t="s">
        <v>16316</v>
      </c>
      <c r="S3402" s="49"/>
      <c r="T3402" s="49"/>
      <c r="U3402" s="49"/>
      <c r="W3402" s="49"/>
      <c r="Z3402" s="49"/>
      <c r="AA3402" s="49"/>
      <c r="AB3402" s="49"/>
    </row>
    <row r="3403" spans="1:28" x14ac:dyDescent="0.25">
      <c r="A3403" t="s">
        <v>16317</v>
      </c>
      <c r="B3403" t="s">
        <v>16235</v>
      </c>
      <c r="C3403" t="s">
        <v>1</v>
      </c>
      <c r="D3403">
        <v>3</v>
      </c>
      <c r="E3403">
        <v>150</v>
      </c>
      <c r="G3403">
        <v>60</v>
      </c>
      <c r="I3403" s="49"/>
      <c r="M3403" s="49"/>
      <c r="N3403" s="49"/>
      <c r="O3403" s="49" t="s">
        <v>7518</v>
      </c>
      <c r="P3403">
        <v>10</v>
      </c>
      <c r="Q3403" t="s">
        <v>16318</v>
      </c>
      <c r="S3403" s="49"/>
      <c r="T3403" s="49"/>
      <c r="U3403" s="49"/>
      <c r="W3403" s="49"/>
      <c r="Z3403" s="49"/>
      <c r="AA3403" s="49"/>
      <c r="AB3403" s="49"/>
    </row>
    <row r="3404" spans="1:28" x14ac:dyDescent="0.25">
      <c r="A3404" t="s">
        <v>16319</v>
      </c>
      <c r="B3404" t="s">
        <v>16235</v>
      </c>
      <c r="C3404" t="s">
        <v>1</v>
      </c>
      <c r="D3404">
        <v>4</v>
      </c>
      <c r="E3404">
        <v>150</v>
      </c>
      <c r="G3404">
        <v>60</v>
      </c>
      <c r="I3404" s="49"/>
      <c r="M3404" s="49"/>
      <c r="N3404" s="49"/>
      <c r="O3404" s="49" t="s">
        <v>16320</v>
      </c>
      <c r="P3404">
        <v>10</v>
      </c>
      <c r="Q3404" t="s">
        <v>16321</v>
      </c>
      <c r="S3404" s="49"/>
      <c r="T3404" s="49"/>
      <c r="U3404" s="49"/>
      <c r="W3404" s="49"/>
      <c r="Z3404" s="49"/>
      <c r="AA3404" s="49"/>
      <c r="AB3404" s="49"/>
    </row>
    <row r="3405" spans="1:28" x14ac:dyDescent="0.25">
      <c r="A3405" t="s">
        <v>16322</v>
      </c>
      <c r="B3405" t="s">
        <v>16235</v>
      </c>
      <c r="C3405" t="s">
        <v>14741</v>
      </c>
      <c r="D3405">
        <v>1</v>
      </c>
      <c r="E3405">
        <v>205</v>
      </c>
      <c r="F3405">
        <v>10</v>
      </c>
      <c r="I3405" s="49"/>
      <c r="M3405" s="49" t="s">
        <v>618</v>
      </c>
      <c r="N3405" s="49"/>
      <c r="O3405" s="49" t="s">
        <v>15689</v>
      </c>
      <c r="P3405">
        <v>10</v>
      </c>
      <c r="Q3405" t="s">
        <v>16323</v>
      </c>
      <c r="S3405" s="49"/>
      <c r="T3405" s="49"/>
      <c r="U3405" s="49"/>
      <c r="W3405" s="49"/>
      <c r="Z3405" s="49"/>
      <c r="AA3405" s="49"/>
      <c r="AB3405" s="49"/>
    </row>
    <row r="3406" spans="1:28" x14ac:dyDescent="0.25">
      <c r="A3406" t="s">
        <v>16324</v>
      </c>
      <c r="B3406" t="s">
        <v>16235</v>
      </c>
      <c r="C3406" t="s">
        <v>14741</v>
      </c>
      <c r="D3406">
        <v>2</v>
      </c>
      <c r="E3406">
        <v>207.5</v>
      </c>
      <c r="F3406">
        <v>10</v>
      </c>
      <c r="I3406" s="49"/>
      <c r="M3406" s="49" t="s">
        <v>618</v>
      </c>
      <c r="N3406" s="49"/>
      <c r="O3406" s="49" t="s">
        <v>15689</v>
      </c>
      <c r="P3406">
        <v>10</v>
      </c>
      <c r="Q3406" t="s">
        <v>16325</v>
      </c>
      <c r="S3406" s="49"/>
      <c r="T3406" s="49"/>
      <c r="U3406" s="49"/>
      <c r="W3406" s="49"/>
      <c r="Z3406" s="49"/>
      <c r="AA3406" s="49"/>
      <c r="AB3406" s="49"/>
    </row>
    <row r="3407" spans="1:28" x14ac:dyDescent="0.25">
      <c r="A3407" t="s">
        <v>16326</v>
      </c>
      <c r="B3407" t="s">
        <v>16235</v>
      </c>
      <c r="C3407" t="s">
        <v>14741</v>
      </c>
      <c r="D3407">
        <v>3</v>
      </c>
      <c r="E3407">
        <v>212.5</v>
      </c>
      <c r="F3407">
        <v>9</v>
      </c>
      <c r="I3407" s="49"/>
      <c r="M3407" s="49" t="s">
        <v>618</v>
      </c>
      <c r="N3407" s="49"/>
      <c r="O3407" s="49" t="s">
        <v>15689</v>
      </c>
      <c r="P3407">
        <v>10</v>
      </c>
      <c r="Q3407" t="s">
        <v>16327</v>
      </c>
      <c r="S3407" s="49"/>
      <c r="T3407" s="49"/>
      <c r="U3407" s="49"/>
      <c r="W3407" s="49"/>
      <c r="Z3407" s="49"/>
      <c r="AA3407" s="49"/>
      <c r="AB3407" s="49"/>
    </row>
    <row r="3408" spans="1:28" x14ac:dyDescent="0.25">
      <c r="A3408" t="s">
        <v>16328</v>
      </c>
      <c r="B3408" t="s">
        <v>16235</v>
      </c>
      <c r="C3408" t="s">
        <v>14741</v>
      </c>
      <c r="D3408">
        <v>4</v>
      </c>
      <c r="E3408">
        <v>212.5</v>
      </c>
      <c r="F3408">
        <v>8</v>
      </c>
      <c r="I3408" s="49"/>
      <c r="M3408" s="49" t="s">
        <v>1745</v>
      </c>
      <c r="N3408" s="49"/>
      <c r="O3408" s="49" t="s">
        <v>16329</v>
      </c>
      <c r="P3408">
        <v>10</v>
      </c>
      <c r="Q3408" t="s">
        <v>16330</v>
      </c>
      <c r="S3408" s="49"/>
      <c r="T3408" s="49"/>
      <c r="U3408" s="49"/>
      <c r="W3408" s="49"/>
      <c r="Z3408" s="49"/>
      <c r="AA3408" s="49"/>
      <c r="AB3408" s="49"/>
    </row>
    <row r="3409" spans="1:28" x14ac:dyDescent="0.25">
      <c r="A3409" t="s">
        <v>16331</v>
      </c>
      <c r="B3409" t="s">
        <v>16235</v>
      </c>
      <c r="C3409" t="s">
        <v>45</v>
      </c>
      <c r="D3409">
        <v>1</v>
      </c>
      <c r="E3409">
        <v>82.5</v>
      </c>
      <c r="F3409">
        <v>10</v>
      </c>
      <c r="I3409" s="49"/>
      <c r="M3409" s="49" t="s">
        <v>618</v>
      </c>
      <c r="N3409" s="49"/>
      <c r="O3409" s="49" t="s">
        <v>16332</v>
      </c>
      <c r="P3409">
        <v>10</v>
      </c>
      <c r="Q3409" t="s">
        <v>16333</v>
      </c>
      <c r="S3409" s="49"/>
      <c r="T3409" s="49"/>
      <c r="U3409" s="49"/>
      <c r="W3409" s="49"/>
      <c r="Z3409" s="49"/>
      <c r="AA3409" s="49"/>
      <c r="AB3409" s="49"/>
    </row>
    <row r="3410" spans="1:28" x14ac:dyDescent="0.25">
      <c r="A3410" t="s">
        <v>16334</v>
      </c>
      <c r="B3410" t="s">
        <v>16235</v>
      </c>
      <c r="C3410" t="s">
        <v>45</v>
      </c>
      <c r="D3410">
        <v>2</v>
      </c>
      <c r="E3410">
        <v>82.5</v>
      </c>
      <c r="F3410">
        <v>10</v>
      </c>
      <c r="I3410" s="49"/>
      <c r="M3410" s="49" t="s">
        <v>1745</v>
      </c>
      <c r="N3410" s="49"/>
      <c r="O3410" s="49" t="s">
        <v>16335</v>
      </c>
      <c r="P3410">
        <v>10</v>
      </c>
      <c r="Q3410" t="s">
        <v>16336</v>
      </c>
      <c r="S3410" s="49"/>
      <c r="T3410" s="49"/>
      <c r="U3410" s="49"/>
      <c r="W3410" s="49"/>
      <c r="Z3410" s="49"/>
      <c r="AA3410" s="49"/>
      <c r="AB3410" s="49"/>
    </row>
    <row r="3411" spans="1:28" x14ac:dyDescent="0.25">
      <c r="A3411" t="s">
        <v>16337</v>
      </c>
      <c r="B3411" t="s">
        <v>16235</v>
      </c>
      <c r="C3411" t="s">
        <v>45</v>
      </c>
      <c r="D3411">
        <v>3</v>
      </c>
      <c r="E3411">
        <v>82.5</v>
      </c>
      <c r="F3411">
        <v>9</v>
      </c>
      <c r="I3411" s="49"/>
      <c r="M3411" s="49" t="s">
        <v>610</v>
      </c>
      <c r="N3411" s="49"/>
      <c r="O3411" s="49" t="s">
        <v>16338</v>
      </c>
      <c r="P3411">
        <v>10</v>
      </c>
      <c r="Q3411" t="s">
        <v>16339</v>
      </c>
      <c r="S3411" s="49"/>
      <c r="T3411" s="49"/>
      <c r="U3411" s="49"/>
      <c r="W3411" s="49"/>
      <c r="Z3411" s="49"/>
      <c r="AA3411" s="49"/>
      <c r="AB3411" s="49"/>
    </row>
    <row r="3412" spans="1:28" x14ac:dyDescent="0.25">
      <c r="A3412" t="s">
        <v>16340</v>
      </c>
      <c r="B3412" t="s">
        <v>16235</v>
      </c>
      <c r="C3412" t="s">
        <v>102</v>
      </c>
      <c r="D3412">
        <v>1</v>
      </c>
      <c r="E3412">
        <v>25</v>
      </c>
      <c r="F3412">
        <v>7</v>
      </c>
      <c r="I3412" s="49"/>
      <c r="M3412" s="49" t="s">
        <v>618</v>
      </c>
      <c r="N3412" s="49"/>
      <c r="O3412" s="49" t="s">
        <v>16341</v>
      </c>
      <c r="P3412">
        <v>10</v>
      </c>
      <c r="Q3412" t="s">
        <v>16342</v>
      </c>
      <c r="S3412" s="49"/>
      <c r="T3412" s="49"/>
      <c r="U3412" s="49"/>
      <c r="W3412" s="49"/>
      <c r="Z3412" s="49"/>
      <c r="AA3412" s="49"/>
      <c r="AB3412" s="49"/>
    </row>
    <row r="3413" spans="1:28" x14ac:dyDescent="0.25">
      <c r="A3413" t="s">
        <v>16343</v>
      </c>
      <c r="B3413" t="s">
        <v>16235</v>
      </c>
      <c r="C3413" t="s">
        <v>102</v>
      </c>
      <c r="D3413">
        <v>2</v>
      </c>
      <c r="E3413">
        <v>25</v>
      </c>
      <c r="F3413">
        <v>8</v>
      </c>
      <c r="I3413" s="49"/>
      <c r="M3413" s="49" t="s">
        <v>1745</v>
      </c>
      <c r="N3413" s="49"/>
      <c r="O3413" s="49" t="s">
        <v>16344</v>
      </c>
      <c r="P3413">
        <v>10</v>
      </c>
      <c r="Q3413" t="s">
        <v>16345</v>
      </c>
      <c r="S3413" s="49"/>
      <c r="T3413" s="49"/>
      <c r="U3413" s="49"/>
      <c r="W3413" s="49"/>
      <c r="Z3413" s="49"/>
      <c r="AA3413" s="49"/>
      <c r="AB3413" s="49"/>
    </row>
    <row r="3414" spans="1:28" x14ac:dyDescent="0.25">
      <c r="A3414" t="s">
        <v>16346</v>
      </c>
      <c r="B3414" t="s">
        <v>16235</v>
      </c>
      <c r="C3414" t="s">
        <v>102</v>
      </c>
      <c r="D3414">
        <v>3</v>
      </c>
      <c r="E3414">
        <v>25</v>
      </c>
      <c r="F3414">
        <v>9</v>
      </c>
      <c r="I3414" s="49"/>
      <c r="M3414" s="49" t="s">
        <v>1888</v>
      </c>
      <c r="N3414" s="49"/>
      <c r="O3414" s="49" t="s">
        <v>16347</v>
      </c>
      <c r="P3414">
        <v>10</v>
      </c>
      <c r="Q3414" t="s">
        <v>16348</v>
      </c>
      <c r="S3414" s="49"/>
      <c r="T3414" s="49"/>
      <c r="U3414" s="49"/>
      <c r="W3414" s="49"/>
      <c r="Z3414" s="49"/>
      <c r="AA3414" s="49"/>
      <c r="AB3414" s="49"/>
    </row>
    <row r="3415" spans="1:28" x14ac:dyDescent="0.25">
      <c r="A3415" t="s">
        <v>16349</v>
      </c>
      <c r="B3415" t="s">
        <v>16235</v>
      </c>
      <c r="C3415" t="s">
        <v>79</v>
      </c>
      <c r="D3415">
        <v>1</v>
      </c>
      <c r="E3415">
        <v>50</v>
      </c>
      <c r="F3415">
        <v>15</v>
      </c>
      <c r="I3415" s="49"/>
      <c r="M3415" s="49" t="s">
        <v>618</v>
      </c>
      <c r="N3415" s="49"/>
      <c r="O3415" s="49" t="s">
        <v>16350</v>
      </c>
      <c r="P3415">
        <v>10</v>
      </c>
      <c r="Q3415" t="s">
        <v>16351</v>
      </c>
      <c r="S3415" s="49"/>
      <c r="T3415" s="49"/>
      <c r="U3415" s="49"/>
      <c r="W3415" s="49"/>
      <c r="Z3415" s="49"/>
      <c r="AA3415" s="49"/>
      <c r="AB3415" s="49"/>
    </row>
    <row r="3416" spans="1:28" x14ac:dyDescent="0.25">
      <c r="A3416" t="s">
        <v>16352</v>
      </c>
      <c r="B3416" t="s">
        <v>16235</v>
      </c>
      <c r="C3416" t="s">
        <v>79</v>
      </c>
      <c r="D3416">
        <v>2</v>
      </c>
      <c r="E3416">
        <v>50</v>
      </c>
      <c r="F3416">
        <v>15</v>
      </c>
      <c r="I3416" s="49"/>
      <c r="M3416" s="49" t="s">
        <v>618</v>
      </c>
      <c r="N3416" s="49"/>
      <c r="O3416" s="49" t="s">
        <v>16350</v>
      </c>
      <c r="P3416">
        <v>10</v>
      </c>
      <c r="Q3416" t="s">
        <v>16353</v>
      </c>
      <c r="S3416" s="49"/>
      <c r="T3416" s="49"/>
      <c r="U3416" s="49"/>
      <c r="W3416" s="49"/>
      <c r="Z3416" s="49"/>
      <c r="AA3416" s="49"/>
      <c r="AB3416" s="49"/>
    </row>
    <row r="3417" spans="1:28" x14ac:dyDescent="0.25">
      <c r="A3417" t="s">
        <v>16354</v>
      </c>
      <c r="B3417" t="s">
        <v>16235</v>
      </c>
      <c r="C3417" t="s">
        <v>79</v>
      </c>
      <c r="D3417">
        <v>3</v>
      </c>
      <c r="E3417">
        <v>50</v>
      </c>
      <c r="F3417">
        <v>15</v>
      </c>
      <c r="I3417" s="49"/>
      <c r="M3417" s="49" t="s">
        <v>1745</v>
      </c>
      <c r="N3417" s="49"/>
      <c r="O3417" s="49" t="s">
        <v>16355</v>
      </c>
      <c r="P3417">
        <v>10</v>
      </c>
      <c r="Q3417" t="s">
        <v>16356</v>
      </c>
      <c r="S3417" s="49"/>
      <c r="T3417" s="49"/>
      <c r="U3417" s="49"/>
      <c r="W3417" s="49"/>
      <c r="Z3417" s="49"/>
      <c r="AA3417" s="49"/>
      <c r="AB3417" s="49"/>
    </row>
    <row r="3418" spans="1:28" x14ac:dyDescent="0.25">
      <c r="A3418" t="s">
        <v>16357</v>
      </c>
      <c r="B3418" t="s">
        <v>16235</v>
      </c>
      <c r="C3418" t="s">
        <v>334</v>
      </c>
      <c r="D3418">
        <v>1</v>
      </c>
      <c r="E3418">
        <v>0</v>
      </c>
      <c r="G3418">
        <v>37.200000000000003</v>
      </c>
      <c r="I3418" s="49"/>
      <c r="M3418" s="49"/>
      <c r="N3418" s="49"/>
      <c r="O3418" s="49" t="s">
        <v>16358</v>
      </c>
      <c r="P3418">
        <v>10</v>
      </c>
      <c r="Q3418" t="s">
        <v>16359</v>
      </c>
      <c r="S3418" s="49"/>
      <c r="T3418" s="49"/>
      <c r="U3418" s="49"/>
      <c r="W3418" s="49"/>
      <c r="Z3418" s="49"/>
      <c r="AA3418" s="49"/>
      <c r="AB3418" s="49"/>
    </row>
    <row r="3419" spans="1:28" x14ac:dyDescent="0.25">
      <c r="A3419" t="s">
        <v>16360</v>
      </c>
      <c r="B3419" t="s">
        <v>16235</v>
      </c>
      <c r="C3419" t="s">
        <v>334</v>
      </c>
      <c r="D3419">
        <v>2</v>
      </c>
      <c r="E3419">
        <v>0</v>
      </c>
      <c r="G3419">
        <v>34.199999999999996</v>
      </c>
      <c r="I3419" s="49"/>
      <c r="M3419" s="49"/>
      <c r="N3419" s="49"/>
      <c r="O3419" s="49" t="s">
        <v>16361</v>
      </c>
      <c r="P3419">
        <v>10</v>
      </c>
      <c r="Q3419" t="s">
        <v>16362</v>
      </c>
      <c r="S3419" s="49"/>
      <c r="T3419" s="49"/>
      <c r="U3419" s="49"/>
      <c r="W3419" s="49"/>
      <c r="Z3419" s="49"/>
      <c r="AA3419" s="49"/>
      <c r="AB3419" s="49"/>
    </row>
    <row r="3420" spans="1:28" x14ac:dyDescent="0.25">
      <c r="A3420" t="s">
        <v>16363</v>
      </c>
      <c r="B3420" t="s">
        <v>16235</v>
      </c>
      <c r="C3420" t="s">
        <v>356</v>
      </c>
      <c r="D3420">
        <v>1</v>
      </c>
      <c r="G3420">
        <v>459</v>
      </c>
      <c r="H3420">
        <v>2</v>
      </c>
      <c r="I3420" s="49" t="s">
        <v>3957</v>
      </c>
      <c r="M3420" s="49"/>
      <c r="N3420" s="49"/>
      <c r="O3420" s="49" t="s">
        <v>16364</v>
      </c>
      <c r="P3420">
        <v>10</v>
      </c>
      <c r="Q3420" t="s">
        <v>16239</v>
      </c>
      <c r="S3420" s="49"/>
      <c r="T3420" s="49"/>
      <c r="U3420" s="49"/>
      <c r="W3420" s="49"/>
      <c r="Z3420" s="49"/>
      <c r="AA3420" s="49"/>
      <c r="AB3420" s="49"/>
    </row>
    <row r="3421" spans="1:28" x14ac:dyDescent="0.25">
      <c r="A3421" t="s">
        <v>16365</v>
      </c>
      <c r="B3421" t="s">
        <v>16240</v>
      </c>
      <c r="C3421" t="s">
        <v>363</v>
      </c>
      <c r="D3421">
        <v>1</v>
      </c>
      <c r="G3421">
        <v>300</v>
      </c>
      <c r="H3421">
        <v>0.63</v>
      </c>
      <c r="I3421" s="49" t="s">
        <v>3957</v>
      </c>
      <c r="M3421" s="49"/>
      <c r="N3421" s="49"/>
      <c r="O3421" s="49" t="s">
        <v>16366</v>
      </c>
      <c r="P3421">
        <v>10</v>
      </c>
      <c r="Q3421" t="s">
        <v>16243</v>
      </c>
      <c r="S3421" s="49"/>
      <c r="T3421" s="49"/>
      <c r="U3421" s="49"/>
      <c r="W3421" s="49"/>
      <c r="Z3421" s="49"/>
      <c r="AA3421" s="49"/>
      <c r="AB3421" s="49"/>
    </row>
    <row r="3422" spans="1:28" x14ac:dyDescent="0.25">
      <c r="A3422" t="s">
        <v>16367</v>
      </c>
      <c r="B3422" t="s">
        <v>16240</v>
      </c>
      <c r="C3422" t="s">
        <v>394</v>
      </c>
      <c r="D3422">
        <v>1</v>
      </c>
      <c r="E3422">
        <v>0</v>
      </c>
      <c r="F3422">
        <v>15</v>
      </c>
      <c r="I3422" s="49"/>
      <c r="M3422" s="49"/>
      <c r="N3422" s="49" t="s">
        <v>16368</v>
      </c>
      <c r="O3422" s="49"/>
      <c r="P3422">
        <v>10</v>
      </c>
      <c r="Q3422" t="s">
        <v>16369</v>
      </c>
      <c r="S3422" s="49"/>
      <c r="T3422" s="49"/>
      <c r="U3422" s="49"/>
      <c r="W3422" s="49"/>
      <c r="Z3422" s="49"/>
      <c r="AA3422" s="49"/>
      <c r="AB3422" s="49"/>
    </row>
    <row r="3423" spans="1:28" x14ac:dyDescent="0.25">
      <c r="A3423" t="s">
        <v>16370</v>
      </c>
      <c r="B3423" t="s">
        <v>16240</v>
      </c>
      <c r="C3423" t="s">
        <v>398</v>
      </c>
      <c r="D3423">
        <v>1</v>
      </c>
      <c r="E3423">
        <v>0</v>
      </c>
      <c r="F3423">
        <v>12</v>
      </c>
      <c r="I3423" s="49"/>
      <c r="M3423" s="49"/>
      <c r="N3423" s="49" t="s">
        <v>16368</v>
      </c>
      <c r="O3423" s="49"/>
      <c r="P3423">
        <v>10</v>
      </c>
      <c r="Q3423" t="s">
        <v>16371</v>
      </c>
      <c r="S3423" s="49"/>
      <c r="T3423" s="49"/>
      <c r="U3423" s="49"/>
      <c r="W3423" s="49"/>
      <c r="Z3423" s="49"/>
      <c r="AA3423" s="49"/>
      <c r="AB3423" s="49"/>
    </row>
    <row r="3424" spans="1:28" x14ac:dyDescent="0.25">
      <c r="A3424" t="s">
        <v>16372</v>
      </c>
      <c r="B3424" t="s">
        <v>16240</v>
      </c>
      <c r="C3424" t="s">
        <v>403</v>
      </c>
      <c r="D3424">
        <v>1</v>
      </c>
      <c r="E3424">
        <v>0</v>
      </c>
      <c r="F3424">
        <v>8</v>
      </c>
      <c r="I3424" s="49"/>
      <c r="M3424" s="49"/>
      <c r="N3424" s="49" t="s">
        <v>16368</v>
      </c>
      <c r="O3424" s="49"/>
      <c r="P3424">
        <v>10</v>
      </c>
      <c r="Q3424" t="s">
        <v>16373</v>
      </c>
      <c r="S3424" s="49"/>
      <c r="T3424" s="49"/>
      <c r="U3424" s="49"/>
      <c r="W3424" s="49"/>
      <c r="Z3424" s="49"/>
      <c r="AA3424" s="49"/>
      <c r="AB3424" s="49"/>
    </row>
    <row r="3425" spans="1:28" x14ac:dyDescent="0.25">
      <c r="A3425" t="s">
        <v>16374</v>
      </c>
      <c r="B3425" t="s">
        <v>16240</v>
      </c>
      <c r="C3425" t="s">
        <v>389</v>
      </c>
      <c r="D3425">
        <v>1</v>
      </c>
      <c r="E3425">
        <v>0</v>
      </c>
      <c r="F3425">
        <v>8</v>
      </c>
      <c r="I3425" s="49"/>
      <c r="M3425" s="49"/>
      <c r="N3425" s="49" t="s">
        <v>16368</v>
      </c>
      <c r="O3425" s="49"/>
      <c r="P3425">
        <v>10</v>
      </c>
      <c r="Q3425" t="s">
        <v>16375</v>
      </c>
      <c r="S3425" s="49"/>
      <c r="T3425" s="49"/>
      <c r="U3425" s="49"/>
      <c r="W3425" s="49"/>
      <c r="Z3425" s="49"/>
      <c r="AA3425" s="49"/>
      <c r="AB3425" s="49"/>
    </row>
    <row r="3426" spans="1:28" x14ac:dyDescent="0.25">
      <c r="A3426" t="s">
        <v>16376</v>
      </c>
      <c r="B3426" t="s">
        <v>16240</v>
      </c>
      <c r="C3426" t="s">
        <v>394</v>
      </c>
      <c r="D3426">
        <v>2</v>
      </c>
      <c r="E3426">
        <v>0</v>
      </c>
      <c r="F3426">
        <v>15</v>
      </c>
      <c r="I3426" s="49"/>
      <c r="M3426" s="49"/>
      <c r="N3426" s="49" t="s">
        <v>16377</v>
      </c>
      <c r="O3426" s="49"/>
      <c r="P3426">
        <v>10</v>
      </c>
      <c r="Q3426" t="s">
        <v>16378</v>
      </c>
      <c r="S3426" s="49"/>
      <c r="T3426" s="49"/>
      <c r="U3426" s="49"/>
      <c r="W3426" s="49"/>
      <c r="Z3426" s="49"/>
      <c r="AA3426" s="49"/>
      <c r="AB3426" s="49"/>
    </row>
    <row r="3427" spans="1:28" x14ac:dyDescent="0.25">
      <c r="A3427" t="s">
        <v>16379</v>
      </c>
      <c r="B3427" t="s">
        <v>16240</v>
      </c>
      <c r="C3427" t="s">
        <v>398</v>
      </c>
      <c r="D3427">
        <v>2</v>
      </c>
      <c r="E3427">
        <v>0</v>
      </c>
      <c r="F3427">
        <v>12</v>
      </c>
      <c r="I3427" s="49"/>
      <c r="M3427" s="49"/>
      <c r="N3427" s="49" t="s">
        <v>16377</v>
      </c>
      <c r="O3427" s="49"/>
      <c r="P3427">
        <v>10</v>
      </c>
      <c r="Q3427" t="s">
        <v>16380</v>
      </c>
      <c r="S3427" s="49"/>
      <c r="T3427" s="49"/>
      <c r="U3427" s="49"/>
      <c r="W3427" s="49"/>
      <c r="Z3427" s="49"/>
      <c r="AA3427" s="49"/>
      <c r="AB3427" s="49"/>
    </row>
    <row r="3428" spans="1:28" x14ac:dyDescent="0.25">
      <c r="A3428" t="s">
        <v>16381</v>
      </c>
      <c r="B3428" t="s">
        <v>16240</v>
      </c>
      <c r="C3428" t="s">
        <v>403</v>
      </c>
      <c r="D3428">
        <v>2</v>
      </c>
      <c r="E3428">
        <v>0</v>
      </c>
      <c r="F3428">
        <v>8</v>
      </c>
      <c r="I3428" s="49"/>
      <c r="M3428" s="49"/>
      <c r="N3428" s="49" t="s">
        <v>16377</v>
      </c>
      <c r="O3428" s="49"/>
      <c r="P3428">
        <v>10</v>
      </c>
      <c r="Q3428" t="s">
        <v>16382</v>
      </c>
      <c r="S3428" s="49"/>
      <c r="T3428" s="49"/>
      <c r="U3428" s="49"/>
      <c r="W3428" s="49"/>
      <c r="Z3428" s="49"/>
      <c r="AA3428" s="49"/>
      <c r="AB3428" s="49"/>
    </row>
    <row r="3429" spans="1:28" x14ac:dyDescent="0.25">
      <c r="A3429" t="s">
        <v>16383</v>
      </c>
      <c r="B3429" t="s">
        <v>16240</v>
      </c>
      <c r="C3429" t="s">
        <v>389</v>
      </c>
      <c r="D3429">
        <v>2</v>
      </c>
      <c r="E3429">
        <v>0</v>
      </c>
      <c r="F3429">
        <v>8</v>
      </c>
      <c r="I3429" s="49"/>
      <c r="M3429" s="49"/>
      <c r="N3429" s="49" t="s">
        <v>16377</v>
      </c>
      <c r="O3429" s="49"/>
      <c r="P3429">
        <v>10</v>
      </c>
      <c r="Q3429" t="s">
        <v>16384</v>
      </c>
      <c r="S3429" s="49"/>
      <c r="T3429" s="49"/>
      <c r="U3429" s="49"/>
      <c r="W3429" s="49"/>
      <c r="Z3429" s="49"/>
      <c r="AA3429" s="49"/>
      <c r="AB3429" s="49"/>
    </row>
    <row r="3430" spans="1:28" x14ac:dyDescent="0.25">
      <c r="A3430" t="s">
        <v>16385</v>
      </c>
      <c r="B3430" t="s">
        <v>16240</v>
      </c>
      <c r="C3430" t="s">
        <v>147</v>
      </c>
      <c r="D3430">
        <v>1</v>
      </c>
      <c r="E3430">
        <v>110</v>
      </c>
      <c r="F3430">
        <v>10</v>
      </c>
      <c r="I3430" s="49"/>
      <c r="J3430">
        <v>2</v>
      </c>
      <c r="K3430">
        <v>1</v>
      </c>
      <c r="L3430">
        <v>3</v>
      </c>
      <c r="M3430" s="49" t="s">
        <v>2289</v>
      </c>
      <c r="N3430" s="49"/>
      <c r="O3430" s="49" t="s">
        <v>16386</v>
      </c>
      <c r="P3430">
        <v>10</v>
      </c>
      <c r="Q3430" t="s">
        <v>16387</v>
      </c>
      <c r="S3430" s="49"/>
      <c r="T3430" s="49"/>
      <c r="U3430" s="49"/>
      <c r="W3430" s="49"/>
      <c r="Z3430" s="49"/>
      <c r="AA3430" s="49"/>
      <c r="AB3430" s="49"/>
    </row>
    <row r="3431" spans="1:28" x14ac:dyDescent="0.25">
      <c r="A3431" t="s">
        <v>16388</v>
      </c>
      <c r="B3431" t="s">
        <v>16240</v>
      </c>
      <c r="C3431" t="s">
        <v>147</v>
      </c>
      <c r="D3431">
        <v>2</v>
      </c>
      <c r="E3431">
        <v>130</v>
      </c>
      <c r="F3431">
        <v>10</v>
      </c>
      <c r="I3431" s="49"/>
      <c r="J3431">
        <v>2</v>
      </c>
      <c r="K3431">
        <v>1</v>
      </c>
      <c r="L3431">
        <v>3</v>
      </c>
      <c r="M3431" s="49" t="s">
        <v>618</v>
      </c>
      <c r="N3431" s="49"/>
      <c r="O3431" s="49" t="s">
        <v>16389</v>
      </c>
      <c r="P3431">
        <v>10</v>
      </c>
      <c r="Q3431" t="s">
        <v>16390</v>
      </c>
      <c r="S3431" s="49"/>
      <c r="T3431" s="49"/>
      <c r="U3431" s="49"/>
      <c r="W3431" s="49"/>
      <c r="Z3431" s="49"/>
      <c r="AA3431" s="49"/>
      <c r="AB3431" s="49"/>
    </row>
    <row r="3432" spans="1:28" x14ac:dyDescent="0.25">
      <c r="A3432" t="s">
        <v>16391</v>
      </c>
      <c r="B3432" t="s">
        <v>16240</v>
      </c>
      <c r="C3432" t="s">
        <v>147</v>
      </c>
      <c r="D3432">
        <v>3</v>
      </c>
      <c r="E3432">
        <v>140</v>
      </c>
      <c r="F3432">
        <v>7</v>
      </c>
      <c r="I3432" s="49"/>
      <c r="J3432">
        <v>2</v>
      </c>
      <c r="K3432">
        <v>1</v>
      </c>
      <c r="L3432">
        <v>3</v>
      </c>
      <c r="M3432" s="49" t="s">
        <v>1745</v>
      </c>
      <c r="N3432" s="49"/>
      <c r="O3432" s="49" t="s">
        <v>16392</v>
      </c>
      <c r="P3432">
        <v>10</v>
      </c>
      <c r="Q3432" t="s">
        <v>16393</v>
      </c>
      <c r="S3432" s="49"/>
      <c r="T3432" s="49"/>
      <c r="U3432" s="49"/>
      <c r="W3432" s="49"/>
      <c r="Z3432" s="49"/>
      <c r="AA3432" s="49"/>
      <c r="AB3432" s="49"/>
    </row>
    <row r="3433" spans="1:28" x14ac:dyDescent="0.25">
      <c r="A3433" t="s">
        <v>16394</v>
      </c>
      <c r="B3433" t="s">
        <v>16240</v>
      </c>
      <c r="C3433" t="s">
        <v>147</v>
      </c>
      <c r="D3433">
        <v>4</v>
      </c>
      <c r="E3433">
        <v>150</v>
      </c>
      <c r="F3433">
        <v>5.5</v>
      </c>
      <c r="I3433" s="49"/>
      <c r="J3433">
        <v>2</v>
      </c>
      <c r="K3433">
        <v>1</v>
      </c>
      <c r="L3433">
        <v>3</v>
      </c>
      <c r="M3433" s="49" t="s">
        <v>610</v>
      </c>
      <c r="N3433" s="49"/>
      <c r="O3433" s="49" t="s">
        <v>16395</v>
      </c>
      <c r="P3433">
        <v>10</v>
      </c>
      <c r="Q3433" t="s">
        <v>16396</v>
      </c>
      <c r="S3433" s="49"/>
      <c r="T3433" s="49"/>
      <c r="U3433" s="49"/>
      <c r="W3433" s="49"/>
      <c r="Z3433" s="49"/>
      <c r="AA3433" s="49"/>
      <c r="AB3433" s="49"/>
    </row>
    <row r="3434" spans="1:28" x14ac:dyDescent="0.25">
      <c r="A3434" t="s">
        <v>16397</v>
      </c>
      <c r="B3434" t="s">
        <v>16240</v>
      </c>
      <c r="C3434" t="s">
        <v>147</v>
      </c>
      <c r="D3434">
        <v>5</v>
      </c>
      <c r="E3434">
        <v>150</v>
      </c>
      <c r="F3434">
        <v>5</v>
      </c>
      <c r="I3434" s="49"/>
      <c r="J3434">
        <v>2</v>
      </c>
      <c r="K3434">
        <v>1</v>
      </c>
      <c r="L3434">
        <v>3</v>
      </c>
      <c r="M3434" s="49" t="s">
        <v>610</v>
      </c>
      <c r="N3434" s="49"/>
      <c r="O3434" s="49" t="s">
        <v>16398</v>
      </c>
      <c r="P3434">
        <v>10</v>
      </c>
      <c r="Q3434" t="s">
        <v>16399</v>
      </c>
      <c r="S3434" s="49"/>
      <c r="T3434" s="49"/>
      <c r="U3434" s="49"/>
      <c r="W3434" s="49"/>
      <c r="Z3434" s="49"/>
      <c r="AA3434" s="49"/>
      <c r="AB3434" s="49"/>
    </row>
    <row r="3435" spans="1:28" x14ac:dyDescent="0.25">
      <c r="A3435" t="s">
        <v>16400</v>
      </c>
      <c r="B3435" t="s">
        <v>16240</v>
      </c>
      <c r="C3435" t="s">
        <v>14743</v>
      </c>
      <c r="D3435">
        <v>1</v>
      </c>
      <c r="E3435">
        <v>50</v>
      </c>
      <c r="F3435">
        <v>10</v>
      </c>
      <c r="I3435" s="49"/>
      <c r="J3435">
        <v>2</v>
      </c>
      <c r="K3435">
        <v>1</v>
      </c>
      <c r="L3435">
        <v>3</v>
      </c>
      <c r="M3435" s="49" t="s">
        <v>2271</v>
      </c>
      <c r="N3435" s="49"/>
      <c r="O3435" s="49" t="s">
        <v>16401</v>
      </c>
      <c r="P3435">
        <v>10</v>
      </c>
      <c r="Q3435" t="s">
        <v>16402</v>
      </c>
      <c r="S3435" s="49"/>
      <c r="T3435" s="49"/>
      <c r="U3435" s="49"/>
      <c r="W3435" s="49"/>
      <c r="Z3435" s="49"/>
      <c r="AA3435" s="49"/>
      <c r="AB3435" s="49"/>
    </row>
    <row r="3436" spans="1:28" x14ac:dyDescent="0.25">
      <c r="A3436" t="s">
        <v>16403</v>
      </c>
      <c r="B3436" t="s">
        <v>16240</v>
      </c>
      <c r="C3436" t="s">
        <v>14743</v>
      </c>
      <c r="D3436">
        <v>2</v>
      </c>
      <c r="E3436">
        <v>90</v>
      </c>
      <c r="F3436">
        <v>10</v>
      </c>
      <c r="I3436" s="49"/>
      <c r="J3436">
        <v>2</v>
      </c>
      <c r="K3436">
        <v>1</v>
      </c>
      <c r="L3436">
        <v>3</v>
      </c>
      <c r="M3436" s="49" t="s">
        <v>618</v>
      </c>
      <c r="N3436" s="49"/>
      <c r="O3436" s="49" t="s">
        <v>16404</v>
      </c>
      <c r="P3436">
        <v>10</v>
      </c>
      <c r="Q3436" t="s">
        <v>16405</v>
      </c>
      <c r="S3436" s="49"/>
      <c r="T3436" s="49"/>
      <c r="U3436" s="49"/>
      <c r="W3436" s="49"/>
      <c r="Z3436" s="49"/>
      <c r="AA3436" s="49"/>
      <c r="AB3436" s="49"/>
    </row>
    <row r="3437" spans="1:28" x14ac:dyDescent="0.25">
      <c r="A3437" t="s">
        <v>16406</v>
      </c>
      <c r="B3437" t="s">
        <v>16240</v>
      </c>
      <c r="C3437" t="s">
        <v>14743</v>
      </c>
      <c r="D3437">
        <v>3</v>
      </c>
      <c r="E3437">
        <v>100</v>
      </c>
      <c r="F3437">
        <v>10</v>
      </c>
      <c r="I3437" s="49"/>
      <c r="J3437">
        <v>2</v>
      </c>
      <c r="K3437">
        <v>1</v>
      </c>
      <c r="L3437">
        <v>3</v>
      </c>
      <c r="M3437" s="49" t="s">
        <v>618</v>
      </c>
      <c r="N3437" s="49"/>
      <c r="O3437" s="49" t="s">
        <v>16404</v>
      </c>
      <c r="P3437">
        <v>10</v>
      </c>
      <c r="Q3437" t="s">
        <v>16407</v>
      </c>
      <c r="S3437" s="49"/>
      <c r="T3437" s="49"/>
      <c r="U3437" s="49"/>
      <c r="W3437" s="49"/>
      <c r="Z3437" s="49"/>
      <c r="AA3437" s="49"/>
      <c r="AB3437" s="49"/>
    </row>
    <row r="3438" spans="1:28" x14ac:dyDescent="0.25">
      <c r="A3438" t="s">
        <v>16408</v>
      </c>
      <c r="B3438" t="s">
        <v>16240</v>
      </c>
      <c r="C3438" t="s">
        <v>14743</v>
      </c>
      <c r="D3438">
        <v>4</v>
      </c>
      <c r="E3438">
        <v>100</v>
      </c>
      <c r="F3438">
        <v>10</v>
      </c>
      <c r="I3438" s="49"/>
      <c r="J3438">
        <v>2</v>
      </c>
      <c r="K3438">
        <v>1</v>
      </c>
      <c r="L3438">
        <v>3</v>
      </c>
      <c r="M3438" s="49" t="s">
        <v>618</v>
      </c>
      <c r="N3438" s="49"/>
      <c r="O3438" s="49" t="s">
        <v>16404</v>
      </c>
      <c r="P3438">
        <v>10</v>
      </c>
      <c r="Q3438" t="s">
        <v>16409</v>
      </c>
      <c r="S3438" s="49"/>
      <c r="T3438" s="49"/>
      <c r="U3438" s="49"/>
      <c r="W3438" s="49"/>
      <c r="Z3438" s="49"/>
      <c r="AA3438" s="49"/>
      <c r="AB3438" s="49"/>
    </row>
    <row r="3439" spans="1:28" x14ac:dyDescent="0.25">
      <c r="A3439" t="s">
        <v>16410</v>
      </c>
      <c r="B3439" t="s">
        <v>16240</v>
      </c>
      <c r="C3439" t="s">
        <v>172</v>
      </c>
      <c r="D3439">
        <v>1</v>
      </c>
      <c r="E3439">
        <v>20</v>
      </c>
      <c r="F3439">
        <v>12</v>
      </c>
      <c r="I3439" s="49"/>
      <c r="J3439">
        <v>2</v>
      </c>
      <c r="K3439">
        <v>1</v>
      </c>
      <c r="L3439">
        <v>3</v>
      </c>
      <c r="M3439" s="49" t="s">
        <v>2271</v>
      </c>
      <c r="N3439" s="49"/>
      <c r="O3439" s="49" t="s">
        <v>16411</v>
      </c>
      <c r="P3439">
        <v>10</v>
      </c>
      <c r="Q3439" t="s">
        <v>16412</v>
      </c>
      <c r="S3439" s="49"/>
      <c r="T3439" s="49"/>
      <c r="U3439" s="49"/>
      <c r="W3439" s="49"/>
      <c r="Z3439" s="49"/>
      <c r="AA3439" s="49"/>
      <c r="AB3439" s="49"/>
    </row>
    <row r="3440" spans="1:28" x14ac:dyDescent="0.25">
      <c r="A3440" t="s">
        <v>16413</v>
      </c>
      <c r="B3440" t="s">
        <v>16240</v>
      </c>
      <c r="C3440" t="s">
        <v>172</v>
      </c>
      <c r="D3440">
        <v>2</v>
      </c>
      <c r="E3440">
        <v>20</v>
      </c>
      <c r="F3440">
        <v>12</v>
      </c>
      <c r="I3440" s="49"/>
      <c r="J3440">
        <v>2</v>
      </c>
      <c r="K3440">
        <v>1</v>
      </c>
      <c r="L3440">
        <v>3</v>
      </c>
      <c r="M3440" s="49" t="s">
        <v>2271</v>
      </c>
      <c r="N3440" s="49"/>
      <c r="O3440" s="49" t="s">
        <v>16411</v>
      </c>
      <c r="P3440">
        <v>10</v>
      </c>
      <c r="Q3440" t="s">
        <v>16414</v>
      </c>
      <c r="S3440" s="49"/>
      <c r="T3440" s="49"/>
      <c r="U3440" s="49"/>
      <c r="W3440" s="49"/>
      <c r="Z3440" s="49"/>
      <c r="AA3440" s="49"/>
      <c r="AB3440" s="49"/>
    </row>
    <row r="3441" spans="1:28" x14ac:dyDescent="0.25">
      <c r="A3441" t="s">
        <v>16415</v>
      </c>
      <c r="B3441" t="s">
        <v>16240</v>
      </c>
      <c r="C3441" t="s">
        <v>172</v>
      </c>
      <c r="D3441">
        <v>3</v>
      </c>
      <c r="E3441">
        <v>20</v>
      </c>
      <c r="F3441">
        <v>12</v>
      </c>
      <c r="I3441" s="49"/>
      <c r="J3441">
        <v>2</v>
      </c>
      <c r="K3441">
        <v>1</v>
      </c>
      <c r="L3441">
        <v>3</v>
      </c>
      <c r="M3441" s="49" t="s">
        <v>2271</v>
      </c>
      <c r="N3441" s="49"/>
      <c r="O3441" s="49" t="s">
        <v>16411</v>
      </c>
      <c r="P3441">
        <v>10</v>
      </c>
      <c r="Q3441" t="s">
        <v>16416</v>
      </c>
      <c r="S3441" s="49"/>
      <c r="T3441" s="49"/>
      <c r="U3441" s="49"/>
      <c r="W3441" s="49"/>
      <c r="Z3441" s="49"/>
      <c r="AA3441" s="49"/>
      <c r="AB3441" s="49"/>
    </row>
    <row r="3442" spans="1:28" x14ac:dyDescent="0.25">
      <c r="A3442" t="s">
        <v>16417</v>
      </c>
      <c r="B3442" t="s">
        <v>16240</v>
      </c>
      <c r="C3442" t="s">
        <v>313</v>
      </c>
      <c r="D3442">
        <v>1</v>
      </c>
      <c r="E3442">
        <v>60</v>
      </c>
      <c r="F3442">
        <v>10</v>
      </c>
      <c r="I3442" s="49"/>
      <c r="J3442">
        <v>2</v>
      </c>
      <c r="K3442">
        <v>1</v>
      </c>
      <c r="L3442">
        <v>3</v>
      </c>
      <c r="M3442" s="49" t="s">
        <v>1745</v>
      </c>
      <c r="N3442" s="49"/>
      <c r="O3442" s="49" t="s">
        <v>16418</v>
      </c>
      <c r="P3442">
        <v>10</v>
      </c>
      <c r="Q3442" t="s">
        <v>16419</v>
      </c>
      <c r="S3442" s="49"/>
      <c r="T3442" s="49"/>
      <c r="U3442" s="49"/>
      <c r="W3442" s="49"/>
      <c r="Z3442" s="49"/>
      <c r="AA3442" s="49"/>
      <c r="AB3442" s="49"/>
    </row>
    <row r="3443" spans="1:28" x14ac:dyDescent="0.25">
      <c r="A3443" t="s">
        <v>16420</v>
      </c>
      <c r="B3443" t="s">
        <v>16240</v>
      </c>
      <c r="C3443" t="s">
        <v>313</v>
      </c>
      <c r="D3443">
        <v>2</v>
      </c>
      <c r="E3443">
        <v>60</v>
      </c>
      <c r="F3443">
        <v>10</v>
      </c>
      <c r="I3443" s="49"/>
      <c r="J3443">
        <v>2</v>
      </c>
      <c r="K3443">
        <v>1</v>
      </c>
      <c r="L3443">
        <v>2</v>
      </c>
      <c r="M3443" s="49" t="s">
        <v>1745</v>
      </c>
      <c r="N3443" s="49"/>
      <c r="O3443" s="49" t="s">
        <v>1932</v>
      </c>
      <c r="P3443">
        <v>10</v>
      </c>
      <c r="Q3443" t="s">
        <v>16421</v>
      </c>
      <c r="S3443" s="49"/>
      <c r="T3443" s="49"/>
      <c r="U3443" s="49"/>
      <c r="W3443" s="49"/>
      <c r="Z3443" s="49"/>
      <c r="AA3443" s="49"/>
      <c r="AB3443" s="49"/>
    </row>
    <row r="3444" spans="1:28" x14ac:dyDescent="0.25">
      <c r="A3444" t="s">
        <v>16422</v>
      </c>
      <c r="B3444" t="s">
        <v>16240</v>
      </c>
      <c r="C3444" t="s">
        <v>313</v>
      </c>
      <c r="D3444">
        <v>3</v>
      </c>
      <c r="E3444">
        <v>60</v>
      </c>
      <c r="F3444">
        <v>10</v>
      </c>
      <c r="I3444" s="49"/>
      <c r="J3444">
        <v>2</v>
      </c>
      <c r="K3444">
        <v>1</v>
      </c>
      <c r="L3444">
        <v>2</v>
      </c>
      <c r="M3444" s="49" t="s">
        <v>1745</v>
      </c>
      <c r="N3444" s="49"/>
      <c r="O3444" s="49" t="s">
        <v>1932</v>
      </c>
      <c r="P3444">
        <v>10</v>
      </c>
      <c r="Q3444" t="s">
        <v>16423</v>
      </c>
      <c r="S3444" s="49"/>
      <c r="T3444" s="49"/>
      <c r="U3444" s="49"/>
      <c r="W3444" s="49"/>
      <c r="Z3444" s="49"/>
      <c r="AA3444" s="49"/>
      <c r="AB3444" s="49"/>
    </row>
    <row r="3445" spans="1:28" x14ac:dyDescent="0.25">
      <c r="A3445" t="s">
        <v>16424</v>
      </c>
      <c r="B3445" t="s">
        <v>16240</v>
      </c>
      <c r="C3445" t="s">
        <v>217</v>
      </c>
      <c r="D3445">
        <v>1</v>
      </c>
      <c r="E3445">
        <v>27.5</v>
      </c>
      <c r="F3445">
        <v>8</v>
      </c>
      <c r="I3445" s="49"/>
      <c r="J3445">
        <v>2</v>
      </c>
      <c r="K3445">
        <v>1</v>
      </c>
      <c r="L3445">
        <v>3</v>
      </c>
      <c r="M3445" s="49" t="s">
        <v>1745</v>
      </c>
      <c r="N3445" s="49"/>
      <c r="O3445" s="49" t="s">
        <v>16425</v>
      </c>
      <c r="P3445">
        <v>10</v>
      </c>
      <c r="Q3445" t="s">
        <v>16426</v>
      </c>
      <c r="S3445" s="49"/>
      <c r="T3445" s="49"/>
      <c r="U3445" s="49"/>
      <c r="W3445" s="49"/>
      <c r="Z3445" s="49"/>
      <c r="AA3445" s="49"/>
      <c r="AB3445" s="49"/>
    </row>
    <row r="3446" spans="1:28" x14ac:dyDescent="0.25">
      <c r="A3446" t="s">
        <v>16427</v>
      </c>
      <c r="B3446" t="s">
        <v>16240</v>
      </c>
      <c r="C3446" t="s">
        <v>217</v>
      </c>
      <c r="D3446">
        <v>2</v>
      </c>
      <c r="E3446">
        <v>27.5</v>
      </c>
      <c r="F3446">
        <v>7</v>
      </c>
      <c r="I3446" s="49"/>
      <c r="J3446">
        <v>2</v>
      </c>
      <c r="K3446">
        <v>1</v>
      </c>
      <c r="L3446">
        <v>3</v>
      </c>
      <c r="M3446" s="49" t="s">
        <v>610</v>
      </c>
      <c r="N3446" s="49"/>
      <c r="O3446" s="49" t="s">
        <v>16428</v>
      </c>
      <c r="P3446">
        <v>10</v>
      </c>
      <c r="Q3446" t="s">
        <v>16429</v>
      </c>
      <c r="S3446" s="49"/>
      <c r="T3446" s="49"/>
      <c r="U3446" s="49"/>
      <c r="W3446" s="49"/>
      <c r="Z3446" s="49"/>
      <c r="AA3446" s="49"/>
      <c r="AB3446" s="49"/>
    </row>
    <row r="3447" spans="1:28" x14ac:dyDescent="0.25">
      <c r="A3447" t="s">
        <v>16430</v>
      </c>
      <c r="B3447" t="s">
        <v>16240</v>
      </c>
      <c r="C3447" t="s">
        <v>217</v>
      </c>
      <c r="D3447">
        <v>3</v>
      </c>
      <c r="E3447">
        <v>27.5</v>
      </c>
      <c r="F3447">
        <v>6</v>
      </c>
      <c r="I3447" s="49"/>
      <c r="J3447">
        <v>2</v>
      </c>
      <c r="K3447">
        <v>1</v>
      </c>
      <c r="L3447">
        <v>3</v>
      </c>
      <c r="M3447" s="49" t="s">
        <v>610</v>
      </c>
      <c r="N3447" s="49"/>
      <c r="O3447" s="49" t="s">
        <v>16431</v>
      </c>
      <c r="P3447">
        <v>10</v>
      </c>
      <c r="Q3447" t="s">
        <v>16432</v>
      </c>
      <c r="S3447" s="49"/>
      <c r="T3447" s="49"/>
      <c r="U3447" s="49"/>
      <c r="W3447" s="49"/>
      <c r="Z3447" s="49"/>
      <c r="AA3447" s="49"/>
      <c r="AB3447" s="49"/>
    </row>
    <row r="3448" spans="1:28" x14ac:dyDescent="0.25">
      <c r="A3448" t="s">
        <v>16433</v>
      </c>
      <c r="B3448" t="s">
        <v>16240</v>
      </c>
      <c r="C3448" t="s">
        <v>209</v>
      </c>
      <c r="D3448">
        <v>1</v>
      </c>
      <c r="E3448">
        <v>75</v>
      </c>
      <c r="F3448">
        <v>8</v>
      </c>
      <c r="I3448" s="49"/>
      <c r="J3448">
        <v>2</v>
      </c>
      <c r="K3448">
        <v>1</v>
      </c>
      <c r="L3448">
        <v>3</v>
      </c>
      <c r="M3448" s="49" t="s">
        <v>618</v>
      </c>
      <c r="N3448" s="49"/>
      <c r="O3448" s="49" t="s">
        <v>3189</v>
      </c>
      <c r="P3448">
        <v>10</v>
      </c>
      <c r="Q3448" t="s">
        <v>16434</v>
      </c>
      <c r="S3448" s="49"/>
      <c r="T3448" s="49"/>
      <c r="U3448" s="49"/>
      <c r="W3448" s="49"/>
      <c r="Z3448" s="49"/>
      <c r="AA3448" s="49"/>
      <c r="AB3448" s="49"/>
    </row>
    <row r="3449" spans="1:28" x14ac:dyDescent="0.25">
      <c r="A3449" t="s">
        <v>16435</v>
      </c>
      <c r="B3449" t="s">
        <v>16240</v>
      </c>
      <c r="C3449" t="s">
        <v>209</v>
      </c>
      <c r="D3449">
        <v>2</v>
      </c>
      <c r="E3449">
        <v>75</v>
      </c>
      <c r="F3449">
        <v>10</v>
      </c>
      <c r="I3449" s="49"/>
      <c r="J3449">
        <v>2</v>
      </c>
      <c r="K3449">
        <v>1</v>
      </c>
      <c r="L3449">
        <v>3</v>
      </c>
      <c r="M3449" s="49" t="s">
        <v>1745</v>
      </c>
      <c r="N3449" s="49"/>
      <c r="O3449" s="49" t="s">
        <v>2181</v>
      </c>
      <c r="P3449">
        <v>10</v>
      </c>
      <c r="Q3449" t="s">
        <v>16436</v>
      </c>
      <c r="S3449" s="49"/>
      <c r="T3449" s="49"/>
      <c r="U3449" s="49"/>
      <c r="W3449" s="49"/>
      <c r="Z3449" s="49"/>
      <c r="AA3449" s="49"/>
      <c r="AB3449" s="49"/>
    </row>
    <row r="3450" spans="1:28" x14ac:dyDescent="0.25">
      <c r="A3450" t="s">
        <v>16437</v>
      </c>
      <c r="B3450" t="s">
        <v>16240</v>
      </c>
      <c r="C3450" t="s">
        <v>209</v>
      </c>
      <c r="D3450">
        <v>3</v>
      </c>
      <c r="E3450">
        <v>75</v>
      </c>
      <c r="F3450">
        <v>7</v>
      </c>
      <c r="I3450" s="49"/>
      <c r="J3450">
        <v>2</v>
      </c>
      <c r="K3450">
        <v>1</v>
      </c>
      <c r="L3450">
        <v>3</v>
      </c>
      <c r="M3450" s="49" t="s">
        <v>610</v>
      </c>
      <c r="N3450" s="49"/>
      <c r="O3450" s="49" t="s">
        <v>2350</v>
      </c>
      <c r="P3450">
        <v>10</v>
      </c>
      <c r="Q3450" t="s">
        <v>16438</v>
      </c>
      <c r="S3450" s="49"/>
      <c r="T3450" s="49"/>
      <c r="U3450" s="49"/>
      <c r="W3450" s="49"/>
      <c r="Z3450" s="49"/>
      <c r="AA3450" s="49"/>
      <c r="AB3450" s="49"/>
    </row>
    <row r="3451" spans="1:28" x14ac:dyDescent="0.25">
      <c r="A3451" t="s">
        <v>16439</v>
      </c>
      <c r="B3451" t="s">
        <v>16240</v>
      </c>
      <c r="C3451" t="s">
        <v>334</v>
      </c>
      <c r="D3451">
        <v>1</v>
      </c>
      <c r="E3451">
        <v>0</v>
      </c>
      <c r="G3451">
        <v>61.800000000000004</v>
      </c>
      <c r="I3451" s="49"/>
      <c r="M3451" s="49"/>
      <c r="N3451" s="49"/>
      <c r="O3451" s="49" t="s">
        <v>6982</v>
      </c>
      <c r="P3451">
        <v>10</v>
      </c>
      <c r="Q3451" t="s">
        <v>16440</v>
      </c>
      <c r="S3451" s="49"/>
      <c r="T3451" s="49"/>
      <c r="U3451" s="49"/>
      <c r="W3451" s="49"/>
      <c r="Z3451" s="49"/>
      <c r="AA3451" s="49"/>
      <c r="AB3451" s="49"/>
    </row>
    <row r="3452" spans="1:28" x14ac:dyDescent="0.25">
      <c r="A3452" t="s">
        <v>16441</v>
      </c>
      <c r="B3452" t="s">
        <v>16240</v>
      </c>
      <c r="C3452" t="s">
        <v>334</v>
      </c>
      <c r="D3452">
        <v>2</v>
      </c>
      <c r="E3452">
        <v>0</v>
      </c>
      <c r="G3452">
        <v>49.8</v>
      </c>
      <c r="I3452" s="49"/>
      <c r="M3452" s="49"/>
      <c r="N3452" s="49"/>
      <c r="O3452" s="49" t="s">
        <v>6856</v>
      </c>
      <c r="P3452">
        <v>10</v>
      </c>
      <c r="Q3452" t="s">
        <v>16244</v>
      </c>
      <c r="S3452" s="49"/>
      <c r="T3452" s="49"/>
      <c r="U3452" s="49"/>
      <c r="W3452" s="49"/>
      <c r="Z3452" s="49"/>
      <c r="AA3452" s="49"/>
      <c r="AB3452" s="49"/>
    </row>
    <row r="3453" spans="1:28" x14ac:dyDescent="0.25">
      <c r="A3453" t="s">
        <v>16442</v>
      </c>
      <c r="B3453" t="s">
        <v>16245</v>
      </c>
      <c r="C3453" t="s">
        <v>363</v>
      </c>
      <c r="D3453">
        <v>1</v>
      </c>
      <c r="G3453">
        <v>300</v>
      </c>
      <c r="H3453">
        <v>0.63</v>
      </c>
      <c r="I3453" s="49" t="s">
        <v>3957</v>
      </c>
      <c r="M3453" s="49"/>
      <c r="N3453" s="49"/>
      <c r="O3453" s="49" t="s">
        <v>15582</v>
      </c>
      <c r="P3453">
        <v>10</v>
      </c>
      <c r="Q3453" t="s">
        <v>16248</v>
      </c>
      <c r="S3453" s="49"/>
      <c r="T3453" s="49"/>
      <c r="U3453" s="49"/>
      <c r="W3453" s="49"/>
      <c r="Z3453" s="49"/>
      <c r="AA3453" s="49"/>
      <c r="AB3453" s="49"/>
    </row>
    <row r="3454" spans="1:28" x14ac:dyDescent="0.25">
      <c r="A3454" t="s">
        <v>16443</v>
      </c>
      <c r="B3454" t="s">
        <v>16245</v>
      </c>
      <c r="C3454" t="s">
        <v>269</v>
      </c>
      <c r="D3454">
        <v>1</v>
      </c>
      <c r="E3454">
        <v>0</v>
      </c>
      <c r="F3454">
        <v>10</v>
      </c>
      <c r="I3454" s="49"/>
      <c r="M3454" s="49"/>
      <c r="N3454" s="49" t="s">
        <v>16444</v>
      </c>
      <c r="O3454" s="49"/>
      <c r="P3454">
        <v>10</v>
      </c>
      <c r="Q3454" t="s">
        <v>16445</v>
      </c>
      <c r="S3454" s="49"/>
      <c r="T3454" s="49"/>
      <c r="U3454" s="49"/>
      <c r="W3454" s="49"/>
      <c r="Z3454" s="49"/>
      <c r="AA3454" s="49"/>
      <c r="AB3454" s="49"/>
    </row>
    <row r="3455" spans="1:28" x14ac:dyDescent="0.25">
      <c r="A3455" t="s">
        <v>16446</v>
      </c>
      <c r="B3455" t="s">
        <v>16245</v>
      </c>
      <c r="C3455" t="s">
        <v>423</v>
      </c>
      <c r="D3455">
        <v>1</v>
      </c>
      <c r="E3455">
        <v>0</v>
      </c>
      <c r="F3455">
        <v>12</v>
      </c>
      <c r="I3455" s="49"/>
      <c r="M3455" s="49"/>
      <c r="N3455" s="49" t="s">
        <v>16444</v>
      </c>
      <c r="O3455" s="49"/>
      <c r="P3455">
        <v>10</v>
      </c>
      <c r="Q3455" t="s">
        <v>16447</v>
      </c>
      <c r="S3455" s="49"/>
      <c r="T3455" s="49"/>
      <c r="U3455" s="49"/>
      <c r="W3455" s="49"/>
      <c r="Z3455" s="49"/>
      <c r="AA3455" s="49"/>
      <c r="AB3455" s="49"/>
    </row>
    <row r="3456" spans="1:28" x14ac:dyDescent="0.25">
      <c r="A3456" t="s">
        <v>16448</v>
      </c>
      <c r="B3456" t="s">
        <v>16245</v>
      </c>
      <c r="C3456" t="s">
        <v>299</v>
      </c>
      <c r="D3456">
        <v>1</v>
      </c>
      <c r="E3456">
        <v>0</v>
      </c>
      <c r="F3456">
        <v>10</v>
      </c>
      <c r="I3456" s="49"/>
      <c r="M3456" s="49"/>
      <c r="N3456" s="49" t="s">
        <v>16444</v>
      </c>
      <c r="O3456" s="49"/>
      <c r="P3456">
        <v>10</v>
      </c>
      <c r="Q3456" t="s">
        <v>16449</v>
      </c>
      <c r="S3456" s="49"/>
      <c r="T3456" s="49"/>
      <c r="U3456" s="49"/>
      <c r="W3456" s="49"/>
      <c r="Z3456" s="49"/>
      <c r="AA3456" s="49"/>
      <c r="AB3456" s="49"/>
    </row>
    <row r="3457" spans="1:28" x14ac:dyDescent="0.25">
      <c r="A3457" t="s">
        <v>16450</v>
      </c>
      <c r="B3457" t="s">
        <v>16245</v>
      </c>
      <c r="C3457" t="s">
        <v>286</v>
      </c>
      <c r="D3457">
        <v>1</v>
      </c>
      <c r="E3457">
        <v>0</v>
      </c>
      <c r="F3457">
        <v>15</v>
      </c>
      <c r="I3457" s="49"/>
      <c r="M3457" s="49"/>
      <c r="N3457" s="49" t="s">
        <v>16444</v>
      </c>
      <c r="O3457" s="49"/>
      <c r="P3457">
        <v>10</v>
      </c>
      <c r="Q3457" t="s">
        <v>16451</v>
      </c>
      <c r="S3457" s="49"/>
      <c r="T3457" s="49"/>
      <c r="U3457" s="49"/>
      <c r="W3457" s="49"/>
      <c r="Z3457" s="49"/>
      <c r="AA3457" s="49"/>
      <c r="AB3457" s="49"/>
    </row>
    <row r="3458" spans="1:28" x14ac:dyDescent="0.25">
      <c r="A3458" t="s">
        <v>16452</v>
      </c>
      <c r="B3458" t="s">
        <v>16245</v>
      </c>
      <c r="C3458" t="s">
        <v>269</v>
      </c>
      <c r="D3458">
        <v>2</v>
      </c>
      <c r="E3458">
        <v>0</v>
      </c>
      <c r="F3458">
        <v>10</v>
      </c>
      <c r="I3458" s="49"/>
      <c r="M3458" s="49"/>
      <c r="N3458" s="49" t="s">
        <v>16453</v>
      </c>
      <c r="O3458" s="49"/>
      <c r="P3458">
        <v>10</v>
      </c>
      <c r="Q3458" t="s">
        <v>16454</v>
      </c>
      <c r="S3458" s="49"/>
      <c r="T3458" s="49"/>
      <c r="U3458" s="49"/>
      <c r="W3458" s="49"/>
      <c r="Z3458" s="49"/>
      <c r="AA3458" s="49"/>
      <c r="AB3458" s="49"/>
    </row>
    <row r="3459" spans="1:28" x14ac:dyDescent="0.25">
      <c r="A3459" t="s">
        <v>16455</v>
      </c>
      <c r="B3459" t="s">
        <v>16245</v>
      </c>
      <c r="C3459" t="s">
        <v>423</v>
      </c>
      <c r="D3459">
        <v>2</v>
      </c>
      <c r="E3459">
        <v>0</v>
      </c>
      <c r="F3459">
        <v>10</v>
      </c>
      <c r="I3459" s="49"/>
      <c r="M3459" s="49"/>
      <c r="N3459" s="49" t="s">
        <v>16453</v>
      </c>
      <c r="O3459" s="49"/>
      <c r="P3459">
        <v>10</v>
      </c>
      <c r="Q3459" t="s">
        <v>16456</v>
      </c>
      <c r="S3459" s="49"/>
      <c r="T3459" s="49"/>
      <c r="U3459" s="49"/>
      <c r="W3459" s="49"/>
      <c r="Z3459" s="49"/>
      <c r="AA3459" s="49"/>
      <c r="AB3459" s="49"/>
    </row>
    <row r="3460" spans="1:28" x14ac:dyDescent="0.25">
      <c r="A3460" t="s">
        <v>16457</v>
      </c>
      <c r="B3460" t="s">
        <v>16245</v>
      </c>
      <c r="C3460" t="s">
        <v>299</v>
      </c>
      <c r="D3460">
        <v>2</v>
      </c>
      <c r="E3460">
        <v>0</v>
      </c>
      <c r="F3460">
        <v>12</v>
      </c>
      <c r="I3460" s="49"/>
      <c r="M3460" s="49"/>
      <c r="N3460" s="49" t="s">
        <v>16453</v>
      </c>
      <c r="O3460" s="49"/>
      <c r="P3460">
        <v>10</v>
      </c>
      <c r="Q3460" t="s">
        <v>16458</v>
      </c>
      <c r="S3460" s="49"/>
      <c r="T3460" s="49"/>
      <c r="U3460" s="49"/>
      <c r="W3460" s="49"/>
      <c r="Z3460" s="49"/>
      <c r="AA3460" s="49"/>
      <c r="AB3460" s="49"/>
    </row>
    <row r="3461" spans="1:28" x14ac:dyDescent="0.25">
      <c r="A3461" t="s">
        <v>16459</v>
      </c>
      <c r="B3461" t="s">
        <v>16245</v>
      </c>
      <c r="C3461" t="s">
        <v>286</v>
      </c>
      <c r="D3461">
        <v>2</v>
      </c>
      <c r="E3461">
        <v>0</v>
      </c>
      <c r="F3461">
        <v>15</v>
      </c>
      <c r="I3461" s="49"/>
      <c r="M3461" s="49"/>
      <c r="N3461" s="49" t="s">
        <v>16453</v>
      </c>
      <c r="O3461" s="49"/>
      <c r="P3461">
        <v>10</v>
      </c>
      <c r="Q3461" t="s">
        <v>16460</v>
      </c>
      <c r="S3461" s="49"/>
      <c r="T3461" s="49"/>
      <c r="U3461" s="49"/>
      <c r="W3461" s="49"/>
      <c r="Z3461" s="49"/>
      <c r="AA3461" s="49"/>
      <c r="AB3461" s="49"/>
    </row>
    <row r="3462" spans="1:28" x14ac:dyDescent="0.25">
      <c r="A3462" t="s">
        <v>16461</v>
      </c>
      <c r="B3462" t="s">
        <v>16245</v>
      </c>
      <c r="C3462" t="s">
        <v>1</v>
      </c>
      <c r="D3462">
        <v>1</v>
      </c>
      <c r="E3462">
        <v>150</v>
      </c>
      <c r="G3462">
        <v>60</v>
      </c>
      <c r="I3462" s="49"/>
      <c r="M3462" s="49"/>
      <c r="N3462" s="49"/>
      <c r="O3462" s="49" t="s">
        <v>16462</v>
      </c>
      <c r="P3462">
        <v>10</v>
      </c>
      <c r="Q3462" t="s">
        <v>16463</v>
      </c>
      <c r="S3462" s="49"/>
      <c r="T3462" s="49"/>
      <c r="U3462" s="49"/>
      <c r="W3462" s="49"/>
      <c r="Z3462" s="49"/>
      <c r="AA3462" s="49"/>
      <c r="AB3462" s="49"/>
    </row>
    <row r="3463" spans="1:28" x14ac:dyDescent="0.25">
      <c r="A3463" t="s">
        <v>16464</v>
      </c>
      <c r="B3463" t="s">
        <v>16245</v>
      </c>
      <c r="C3463" t="s">
        <v>1</v>
      </c>
      <c r="D3463">
        <v>2</v>
      </c>
      <c r="E3463">
        <v>150</v>
      </c>
      <c r="G3463">
        <v>61.800000000000004</v>
      </c>
      <c r="I3463" s="49"/>
      <c r="M3463" s="49"/>
      <c r="N3463" s="49"/>
      <c r="O3463" s="49" t="s">
        <v>16465</v>
      </c>
      <c r="P3463">
        <v>10</v>
      </c>
      <c r="Q3463" t="s">
        <v>16466</v>
      </c>
      <c r="S3463" s="49"/>
      <c r="T3463" s="49"/>
      <c r="U3463" s="49"/>
      <c r="W3463" s="49"/>
      <c r="Z3463" s="49"/>
      <c r="AA3463" s="49"/>
      <c r="AB3463" s="49"/>
    </row>
    <row r="3464" spans="1:28" x14ac:dyDescent="0.25">
      <c r="A3464" t="s">
        <v>16467</v>
      </c>
      <c r="B3464" t="s">
        <v>16245</v>
      </c>
      <c r="C3464" t="s">
        <v>1</v>
      </c>
      <c r="D3464">
        <v>3</v>
      </c>
      <c r="E3464">
        <v>150</v>
      </c>
      <c r="G3464">
        <v>60</v>
      </c>
      <c r="I3464" s="49"/>
      <c r="M3464" s="49"/>
      <c r="N3464" s="49"/>
      <c r="O3464" s="49" t="s">
        <v>16462</v>
      </c>
      <c r="P3464">
        <v>10</v>
      </c>
      <c r="Q3464" t="s">
        <v>16468</v>
      </c>
      <c r="S3464" s="49"/>
      <c r="T3464" s="49"/>
      <c r="U3464" s="49"/>
      <c r="W3464" s="49"/>
      <c r="Z3464" s="49"/>
      <c r="AA3464" s="49"/>
      <c r="AB3464" s="49"/>
    </row>
    <row r="3465" spans="1:28" x14ac:dyDescent="0.25">
      <c r="A3465" t="s">
        <v>16469</v>
      </c>
      <c r="B3465" t="s">
        <v>16245</v>
      </c>
      <c r="C3465" t="s">
        <v>249</v>
      </c>
      <c r="D3465">
        <v>1</v>
      </c>
      <c r="E3465">
        <v>150</v>
      </c>
      <c r="F3465">
        <v>10</v>
      </c>
      <c r="I3465" s="49"/>
      <c r="J3465">
        <v>2</v>
      </c>
      <c r="K3465">
        <v>1</v>
      </c>
      <c r="L3465">
        <v>3</v>
      </c>
      <c r="M3465" s="49" t="s">
        <v>618</v>
      </c>
      <c r="N3465" s="49"/>
      <c r="O3465" s="49" t="s">
        <v>16470</v>
      </c>
      <c r="P3465">
        <v>10</v>
      </c>
      <c r="Q3465" t="s">
        <v>16471</v>
      </c>
      <c r="S3465" s="49"/>
      <c r="T3465" s="49"/>
      <c r="U3465" s="49"/>
      <c r="W3465" s="49"/>
      <c r="Z3465" s="49"/>
      <c r="AA3465" s="49"/>
      <c r="AB3465" s="49"/>
    </row>
    <row r="3466" spans="1:28" x14ac:dyDescent="0.25">
      <c r="A3466" t="s">
        <v>16472</v>
      </c>
      <c r="B3466" t="s">
        <v>16245</v>
      </c>
      <c r="C3466" t="s">
        <v>249</v>
      </c>
      <c r="D3466">
        <v>2</v>
      </c>
      <c r="E3466">
        <v>150</v>
      </c>
      <c r="F3466">
        <v>10</v>
      </c>
      <c r="I3466" s="49"/>
      <c r="J3466">
        <v>2</v>
      </c>
      <c r="K3466">
        <v>1</v>
      </c>
      <c r="L3466">
        <v>3</v>
      </c>
      <c r="M3466" s="49" t="s">
        <v>618</v>
      </c>
      <c r="N3466" s="49"/>
      <c r="O3466" s="49" t="s">
        <v>16470</v>
      </c>
      <c r="P3466">
        <v>10</v>
      </c>
      <c r="Q3466" t="s">
        <v>16473</v>
      </c>
      <c r="S3466" s="49"/>
      <c r="T3466" s="49"/>
      <c r="U3466" s="49"/>
      <c r="W3466" s="49"/>
      <c r="Z3466" s="49"/>
      <c r="AA3466" s="49"/>
      <c r="AB3466" s="49"/>
    </row>
    <row r="3467" spans="1:28" x14ac:dyDescent="0.25">
      <c r="A3467" t="s">
        <v>16474</v>
      </c>
      <c r="B3467" t="s">
        <v>16245</v>
      </c>
      <c r="C3467" t="s">
        <v>249</v>
      </c>
      <c r="D3467">
        <v>3</v>
      </c>
      <c r="E3467">
        <v>150</v>
      </c>
      <c r="F3467">
        <v>10</v>
      </c>
      <c r="I3467" s="49"/>
      <c r="J3467">
        <v>2</v>
      </c>
      <c r="K3467">
        <v>1</v>
      </c>
      <c r="L3467">
        <v>3</v>
      </c>
      <c r="M3467" s="49" t="s">
        <v>618</v>
      </c>
      <c r="N3467" s="49"/>
      <c r="O3467" s="49" t="s">
        <v>16470</v>
      </c>
      <c r="P3467">
        <v>10</v>
      </c>
      <c r="Q3467" t="s">
        <v>16475</v>
      </c>
      <c r="S3467" s="49"/>
      <c r="T3467" s="49"/>
      <c r="U3467" s="49"/>
      <c r="W3467" s="49"/>
      <c r="Z3467" s="49"/>
      <c r="AA3467" s="49"/>
      <c r="AB3467" s="49"/>
    </row>
    <row r="3468" spans="1:28" x14ac:dyDescent="0.25">
      <c r="A3468" t="s">
        <v>16476</v>
      </c>
      <c r="B3468" t="s">
        <v>16245</v>
      </c>
      <c r="C3468" t="s">
        <v>256</v>
      </c>
      <c r="D3468">
        <v>1</v>
      </c>
      <c r="E3468">
        <v>55</v>
      </c>
      <c r="F3468">
        <v>8</v>
      </c>
      <c r="I3468" s="49"/>
      <c r="J3468">
        <v>3</v>
      </c>
      <c r="K3468">
        <v>1</v>
      </c>
      <c r="L3468">
        <v>2</v>
      </c>
      <c r="M3468" s="49" t="s">
        <v>618</v>
      </c>
      <c r="N3468" s="49"/>
      <c r="O3468" s="49" t="s">
        <v>16477</v>
      </c>
      <c r="P3468">
        <v>10</v>
      </c>
      <c r="Q3468" t="s">
        <v>16478</v>
      </c>
      <c r="S3468" s="49"/>
      <c r="T3468" s="49"/>
      <c r="U3468" s="49"/>
      <c r="W3468" s="49"/>
      <c r="Z3468" s="49"/>
      <c r="AA3468" s="49"/>
      <c r="AB3468" s="49"/>
    </row>
    <row r="3469" spans="1:28" x14ac:dyDescent="0.25">
      <c r="A3469" t="s">
        <v>16479</v>
      </c>
      <c r="B3469" t="s">
        <v>16245</v>
      </c>
      <c r="C3469" t="s">
        <v>256</v>
      </c>
      <c r="D3469">
        <v>2</v>
      </c>
      <c r="E3469">
        <v>55</v>
      </c>
      <c r="F3469">
        <v>8</v>
      </c>
      <c r="I3469" s="49"/>
      <c r="J3469">
        <v>3</v>
      </c>
      <c r="K3469">
        <v>1</v>
      </c>
      <c r="L3469">
        <v>2</v>
      </c>
      <c r="M3469" s="49" t="s">
        <v>618</v>
      </c>
      <c r="N3469" s="49"/>
      <c r="O3469" s="49" t="s">
        <v>16477</v>
      </c>
      <c r="P3469">
        <v>10</v>
      </c>
      <c r="Q3469" t="s">
        <v>16480</v>
      </c>
      <c r="S3469" s="49"/>
      <c r="T3469" s="49"/>
      <c r="U3469" s="49"/>
      <c r="W3469" s="49"/>
      <c r="Z3469" s="49"/>
      <c r="AA3469" s="49"/>
      <c r="AB3469" s="49"/>
    </row>
    <row r="3470" spans="1:28" x14ac:dyDescent="0.25">
      <c r="A3470" t="s">
        <v>16481</v>
      </c>
      <c r="B3470" t="s">
        <v>16245</v>
      </c>
      <c r="C3470" t="s">
        <v>256</v>
      </c>
      <c r="D3470">
        <v>3</v>
      </c>
      <c r="E3470">
        <v>60</v>
      </c>
      <c r="F3470">
        <v>8</v>
      </c>
      <c r="I3470" s="49"/>
      <c r="J3470">
        <v>3</v>
      </c>
      <c r="K3470">
        <v>1</v>
      </c>
      <c r="L3470">
        <v>2</v>
      </c>
      <c r="M3470" s="49" t="s">
        <v>618</v>
      </c>
      <c r="N3470" s="49"/>
      <c r="O3470" s="49" t="s">
        <v>16482</v>
      </c>
      <c r="P3470">
        <v>10</v>
      </c>
      <c r="Q3470" t="s">
        <v>16483</v>
      </c>
      <c r="S3470" s="49"/>
      <c r="T3470" s="49"/>
      <c r="U3470" s="49"/>
      <c r="W3470" s="49"/>
      <c r="Z3470" s="49"/>
      <c r="AA3470" s="49"/>
      <c r="AB3470" s="49"/>
    </row>
    <row r="3471" spans="1:28" x14ac:dyDescent="0.25">
      <c r="A3471" t="s">
        <v>16484</v>
      </c>
      <c r="B3471" t="s">
        <v>16245</v>
      </c>
      <c r="C3471" t="s">
        <v>16229</v>
      </c>
      <c r="D3471">
        <v>1</v>
      </c>
      <c r="E3471">
        <v>150</v>
      </c>
      <c r="F3471">
        <v>12</v>
      </c>
      <c r="I3471" s="49"/>
      <c r="J3471">
        <v>3</v>
      </c>
      <c r="L3471">
        <v>2</v>
      </c>
      <c r="M3471" s="49" t="s">
        <v>618</v>
      </c>
      <c r="N3471" s="49"/>
      <c r="O3471" s="49" t="s">
        <v>16485</v>
      </c>
      <c r="P3471">
        <v>10</v>
      </c>
      <c r="Q3471" t="s">
        <v>16486</v>
      </c>
      <c r="S3471" s="49"/>
      <c r="T3471" s="49"/>
      <c r="U3471" s="49"/>
      <c r="W3471" s="49"/>
      <c r="Z3471" s="49"/>
      <c r="AA3471" s="49"/>
      <c r="AB3471" s="49"/>
    </row>
    <row r="3472" spans="1:28" x14ac:dyDescent="0.25">
      <c r="A3472" t="s">
        <v>16487</v>
      </c>
      <c r="B3472" t="s">
        <v>16245</v>
      </c>
      <c r="C3472" t="s">
        <v>16229</v>
      </c>
      <c r="D3472">
        <v>2</v>
      </c>
      <c r="E3472">
        <v>150</v>
      </c>
      <c r="F3472">
        <v>12</v>
      </c>
      <c r="I3472" s="49"/>
      <c r="J3472">
        <v>3</v>
      </c>
      <c r="L3472">
        <v>2</v>
      </c>
      <c r="M3472" s="49" t="s">
        <v>618</v>
      </c>
      <c r="N3472" s="49"/>
      <c r="O3472" s="49" t="s">
        <v>16485</v>
      </c>
      <c r="P3472">
        <v>10</v>
      </c>
      <c r="Q3472" t="s">
        <v>16488</v>
      </c>
      <c r="S3472" s="49"/>
      <c r="T3472" s="49"/>
      <c r="U3472" s="49"/>
      <c r="W3472" s="49"/>
      <c r="Z3472" s="49"/>
      <c r="AA3472" s="49"/>
      <c r="AB3472" s="49"/>
    </row>
    <row r="3473" spans="1:28" x14ac:dyDescent="0.25">
      <c r="A3473" t="s">
        <v>16489</v>
      </c>
      <c r="B3473" t="s">
        <v>16245</v>
      </c>
      <c r="C3473" t="s">
        <v>14737</v>
      </c>
      <c r="D3473">
        <v>1</v>
      </c>
      <c r="E3473">
        <v>130</v>
      </c>
      <c r="F3473">
        <v>15</v>
      </c>
      <c r="I3473" s="49"/>
      <c r="J3473">
        <v>3</v>
      </c>
      <c r="L3473">
        <v>2</v>
      </c>
      <c r="M3473" s="49" t="s">
        <v>618</v>
      </c>
      <c r="N3473" s="49"/>
      <c r="O3473" s="49" t="s">
        <v>16490</v>
      </c>
      <c r="P3473">
        <v>10</v>
      </c>
      <c r="Q3473" t="s">
        <v>16491</v>
      </c>
      <c r="S3473" s="49"/>
      <c r="T3473" s="49"/>
      <c r="U3473" s="49"/>
      <c r="W3473" s="49"/>
      <c r="Z3473" s="49"/>
      <c r="AA3473" s="49"/>
      <c r="AB3473" s="49"/>
    </row>
    <row r="3474" spans="1:28" x14ac:dyDescent="0.25">
      <c r="A3474" t="s">
        <v>16492</v>
      </c>
      <c r="B3474" t="s">
        <v>16245</v>
      </c>
      <c r="C3474" t="s">
        <v>14737</v>
      </c>
      <c r="D3474">
        <v>2</v>
      </c>
      <c r="E3474">
        <v>135</v>
      </c>
      <c r="F3474">
        <v>15</v>
      </c>
      <c r="I3474" s="49"/>
      <c r="J3474">
        <v>3</v>
      </c>
      <c r="L3474">
        <v>2</v>
      </c>
      <c r="M3474" s="49" t="s">
        <v>618</v>
      </c>
      <c r="N3474" s="49"/>
      <c r="O3474" s="49" t="s">
        <v>16490</v>
      </c>
      <c r="P3474">
        <v>10</v>
      </c>
      <c r="Q3474" t="s">
        <v>16493</v>
      </c>
      <c r="S3474" s="49"/>
      <c r="T3474" s="49"/>
      <c r="U3474" s="49"/>
      <c r="W3474" s="49"/>
      <c r="Z3474" s="49"/>
      <c r="AA3474" s="49"/>
      <c r="AB3474" s="49"/>
    </row>
    <row r="3475" spans="1:28" x14ac:dyDescent="0.25">
      <c r="A3475" t="s">
        <v>16494</v>
      </c>
      <c r="B3475" t="s">
        <v>16245</v>
      </c>
      <c r="C3475" t="s">
        <v>14737</v>
      </c>
      <c r="D3475">
        <v>3</v>
      </c>
      <c r="E3475">
        <v>140</v>
      </c>
      <c r="F3475">
        <v>15</v>
      </c>
      <c r="I3475" s="49"/>
      <c r="J3475">
        <v>3</v>
      </c>
      <c r="L3475">
        <v>2</v>
      </c>
      <c r="M3475" s="49" t="s">
        <v>618</v>
      </c>
      <c r="N3475" s="49"/>
      <c r="O3475" s="49" t="s">
        <v>16490</v>
      </c>
      <c r="P3475">
        <v>10</v>
      </c>
      <c r="Q3475" t="s">
        <v>16495</v>
      </c>
      <c r="S3475" s="49"/>
      <c r="T3475" s="49"/>
      <c r="U3475" s="49"/>
      <c r="W3475" s="49"/>
      <c r="Z3475" s="49"/>
      <c r="AA3475" s="49"/>
      <c r="AB3475" s="49"/>
    </row>
    <row r="3476" spans="1:28" x14ac:dyDescent="0.25">
      <c r="A3476" t="s">
        <v>16496</v>
      </c>
      <c r="B3476" t="s">
        <v>16245</v>
      </c>
      <c r="C3476" t="s">
        <v>334</v>
      </c>
      <c r="D3476">
        <v>1</v>
      </c>
      <c r="E3476">
        <v>0</v>
      </c>
      <c r="G3476">
        <v>64.800000000000011</v>
      </c>
      <c r="I3476" s="49"/>
      <c r="M3476" s="49"/>
      <c r="N3476" s="49"/>
      <c r="O3476" s="49" t="s">
        <v>5657</v>
      </c>
      <c r="P3476">
        <v>10</v>
      </c>
      <c r="Q3476" t="s">
        <v>16497</v>
      </c>
      <c r="S3476" s="49"/>
      <c r="T3476" s="49"/>
      <c r="U3476" s="49"/>
      <c r="W3476" s="49"/>
      <c r="Z3476" s="49"/>
      <c r="AA3476" s="49"/>
      <c r="AB3476" s="49"/>
    </row>
    <row r="3477" spans="1:28" x14ac:dyDescent="0.25">
      <c r="A3477" t="s">
        <v>16498</v>
      </c>
      <c r="B3477" t="s">
        <v>16245</v>
      </c>
      <c r="C3477" t="s">
        <v>334</v>
      </c>
      <c r="D3477">
        <v>2</v>
      </c>
      <c r="E3477">
        <v>0</v>
      </c>
      <c r="G3477">
        <v>52.2</v>
      </c>
      <c r="I3477" s="49"/>
      <c r="M3477" s="49"/>
      <c r="N3477" s="49"/>
      <c r="O3477" s="49" t="s">
        <v>4848</v>
      </c>
      <c r="P3477">
        <v>10</v>
      </c>
      <c r="Q3477" t="s">
        <v>16249</v>
      </c>
      <c r="S3477" s="49"/>
      <c r="T3477" s="49"/>
      <c r="U3477" s="49"/>
      <c r="W3477" s="49"/>
      <c r="Z3477" s="49"/>
      <c r="AA3477" s="49"/>
      <c r="AB3477" s="49"/>
    </row>
    <row r="3478" spans="1:28" x14ac:dyDescent="0.25">
      <c r="A3478" t="s">
        <v>16499</v>
      </c>
      <c r="B3478" t="s">
        <v>16250</v>
      </c>
      <c r="C3478" t="s">
        <v>363</v>
      </c>
      <c r="D3478">
        <v>1</v>
      </c>
      <c r="G3478">
        <v>300</v>
      </c>
      <c r="H3478">
        <v>0.63</v>
      </c>
      <c r="I3478" s="49" t="s">
        <v>3957</v>
      </c>
      <c r="M3478" s="49"/>
      <c r="N3478" s="49"/>
      <c r="O3478" s="49" t="s">
        <v>16500</v>
      </c>
      <c r="P3478">
        <v>10</v>
      </c>
      <c r="Q3478" t="s">
        <v>16253</v>
      </c>
      <c r="S3478" s="49"/>
      <c r="T3478" s="49"/>
      <c r="U3478" s="49"/>
      <c r="W3478" s="49"/>
      <c r="Z3478" s="49"/>
      <c r="AA3478" s="49"/>
      <c r="AB3478" s="49"/>
    </row>
    <row r="3479" spans="1:28" x14ac:dyDescent="0.25">
      <c r="A3479" t="s">
        <v>16501</v>
      </c>
      <c r="B3479" t="s">
        <v>16250</v>
      </c>
      <c r="C3479" t="s">
        <v>403</v>
      </c>
      <c r="D3479">
        <v>1</v>
      </c>
      <c r="E3479">
        <v>0</v>
      </c>
      <c r="F3479">
        <v>8</v>
      </c>
      <c r="I3479" s="49"/>
      <c r="M3479" s="49"/>
      <c r="N3479" s="49" t="s">
        <v>16502</v>
      </c>
      <c r="O3479" s="49" t="s">
        <v>2818</v>
      </c>
      <c r="P3479">
        <v>10</v>
      </c>
      <c r="Q3479" t="s">
        <v>16503</v>
      </c>
      <c r="S3479" s="49"/>
      <c r="T3479" s="49"/>
      <c r="U3479" s="49"/>
      <c r="W3479" s="49"/>
      <c r="Z3479" s="49"/>
      <c r="AA3479" s="49"/>
      <c r="AB3479" s="49"/>
    </row>
    <row r="3480" spans="1:28" x14ac:dyDescent="0.25">
      <c r="A3480" t="s">
        <v>16504</v>
      </c>
      <c r="B3480" t="s">
        <v>16250</v>
      </c>
      <c r="C3480" t="s">
        <v>398</v>
      </c>
      <c r="D3480">
        <v>1</v>
      </c>
      <c r="E3480">
        <v>0</v>
      </c>
      <c r="F3480">
        <v>15</v>
      </c>
      <c r="I3480" s="49"/>
      <c r="M3480" s="49"/>
      <c r="N3480" s="49" t="s">
        <v>16502</v>
      </c>
      <c r="O3480" s="49" t="s">
        <v>2818</v>
      </c>
      <c r="P3480">
        <v>10</v>
      </c>
      <c r="Q3480" t="s">
        <v>16505</v>
      </c>
      <c r="S3480" s="49"/>
      <c r="T3480" s="49"/>
      <c r="U3480" s="49"/>
      <c r="W3480" s="49"/>
      <c r="Z3480" s="49"/>
      <c r="AA3480" s="49"/>
      <c r="AB3480" s="49"/>
    </row>
    <row r="3481" spans="1:28" x14ac:dyDescent="0.25">
      <c r="A3481" t="s">
        <v>16506</v>
      </c>
      <c r="B3481" t="s">
        <v>16250</v>
      </c>
      <c r="C3481" t="s">
        <v>389</v>
      </c>
      <c r="D3481">
        <v>1</v>
      </c>
      <c r="E3481">
        <v>0</v>
      </c>
      <c r="F3481">
        <v>10</v>
      </c>
      <c r="I3481" s="49"/>
      <c r="M3481" s="49"/>
      <c r="N3481" s="49" t="s">
        <v>16502</v>
      </c>
      <c r="O3481" s="49"/>
      <c r="P3481">
        <v>10</v>
      </c>
      <c r="Q3481" t="s">
        <v>16507</v>
      </c>
      <c r="S3481" s="49"/>
      <c r="T3481" s="49"/>
      <c r="U3481" s="49"/>
      <c r="W3481" s="49"/>
      <c r="Z3481" s="49"/>
      <c r="AA3481" s="49"/>
      <c r="AB3481" s="49"/>
    </row>
    <row r="3482" spans="1:28" x14ac:dyDescent="0.25">
      <c r="A3482" t="s">
        <v>16508</v>
      </c>
      <c r="B3482" t="s">
        <v>16250</v>
      </c>
      <c r="C3482" t="s">
        <v>403</v>
      </c>
      <c r="D3482">
        <v>2</v>
      </c>
      <c r="E3482">
        <v>0</v>
      </c>
      <c r="F3482">
        <v>8</v>
      </c>
      <c r="I3482" s="49"/>
      <c r="M3482" s="49"/>
      <c r="N3482" s="49" t="s">
        <v>16509</v>
      </c>
      <c r="O3482" s="49" t="s">
        <v>2818</v>
      </c>
      <c r="P3482">
        <v>10</v>
      </c>
      <c r="Q3482" t="s">
        <v>16510</v>
      </c>
      <c r="S3482" s="49"/>
      <c r="T3482" s="49"/>
      <c r="U3482" s="49"/>
      <c r="W3482" s="49"/>
      <c r="Z3482" s="49"/>
      <c r="AA3482" s="49"/>
      <c r="AB3482" s="49"/>
    </row>
    <row r="3483" spans="1:28" x14ac:dyDescent="0.25">
      <c r="A3483" t="s">
        <v>16511</v>
      </c>
      <c r="B3483" t="s">
        <v>16250</v>
      </c>
      <c r="C3483" t="s">
        <v>398</v>
      </c>
      <c r="D3483">
        <v>2</v>
      </c>
      <c r="E3483">
        <v>0</v>
      </c>
      <c r="F3483">
        <v>15</v>
      </c>
      <c r="I3483" s="49"/>
      <c r="M3483" s="49"/>
      <c r="N3483" s="49" t="s">
        <v>16509</v>
      </c>
      <c r="O3483" s="49" t="s">
        <v>2818</v>
      </c>
      <c r="P3483">
        <v>10</v>
      </c>
      <c r="Q3483" t="s">
        <v>16512</v>
      </c>
      <c r="S3483" s="49"/>
      <c r="T3483" s="49"/>
      <c r="U3483" s="49"/>
      <c r="W3483" s="49"/>
      <c r="Z3483" s="49"/>
      <c r="AA3483" s="49"/>
      <c r="AB3483" s="49"/>
    </row>
    <row r="3484" spans="1:28" x14ac:dyDescent="0.25">
      <c r="A3484" t="s">
        <v>16513</v>
      </c>
      <c r="B3484" t="s">
        <v>16250</v>
      </c>
      <c r="C3484" t="s">
        <v>389</v>
      </c>
      <c r="D3484">
        <v>2</v>
      </c>
      <c r="E3484">
        <v>0</v>
      </c>
      <c r="F3484">
        <v>10</v>
      </c>
      <c r="I3484" s="49"/>
      <c r="M3484" s="49"/>
      <c r="N3484" s="49" t="s">
        <v>16509</v>
      </c>
      <c r="O3484" s="49"/>
      <c r="P3484">
        <v>10</v>
      </c>
      <c r="Q3484" t="s">
        <v>16514</v>
      </c>
      <c r="S3484" s="49"/>
      <c r="T3484" s="49"/>
      <c r="U3484" s="49"/>
      <c r="W3484" s="49"/>
      <c r="Z3484" s="49"/>
      <c r="AA3484" s="49"/>
      <c r="AB3484" s="49"/>
    </row>
    <row r="3485" spans="1:28" x14ac:dyDescent="0.25">
      <c r="A3485" t="s">
        <v>16515</v>
      </c>
      <c r="B3485" t="s">
        <v>16250</v>
      </c>
      <c r="C3485" t="s">
        <v>41</v>
      </c>
      <c r="D3485">
        <v>1</v>
      </c>
      <c r="E3485">
        <v>130</v>
      </c>
      <c r="F3485">
        <v>12</v>
      </c>
      <c r="I3485" s="49"/>
      <c r="M3485" s="49" t="s">
        <v>618</v>
      </c>
      <c r="N3485" s="49"/>
      <c r="O3485" s="49" t="s">
        <v>16516</v>
      </c>
      <c r="P3485">
        <v>10</v>
      </c>
      <c r="Q3485" t="s">
        <v>16517</v>
      </c>
      <c r="S3485" s="49"/>
      <c r="T3485" s="49"/>
      <c r="U3485" s="49"/>
      <c r="W3485" s="49"/>
      <c r="Z3485" s="49"/>
      <c r="AA3485" s="49"/>
      <c r="AB3485" s="49"/>
    </row>
    <row r="3486" spans="1:28" x14ac:dyDescent="0.25">
      <c r="A3486" t="s">
        <v>16518</v>
      </c>
      <c r="B3486" t="s">
        <v>16250</v>
      </c>
      <c r="C3486" t="s">
        <v>41</v>
      </c>
      <c r="D3486">
        <v>2</v>
      </c>
      <c r="E3486">
        <v>130</v>
      </c>
      <c r="F3486">
        <v>12</v>
      </c>
      <c r="I3486" s="49"/>
      <c r="M3486" s="49" t="s">
        <v>618</v>
      </c>
      <c r="N3486" s="49"/>
      <c r="O3486" s="49" t="s">
        <v>16516</v>
      </c>
      <c r="P3486">
        <v>10</v>
      </c>
      <c r="Q3486" t="s">
        <v>16519</v>
      </c>
      <c r="S3486" s="49"/>
      <c r="T3486" s="49"/>
      <c r="U3486" s="49"/>
      <c r="W3486" s="49"/>
      <c r="Z3486" s="49"/>
      <c r="AA3486" s="49"/>
      <c r="AB3486" s="49"/>
    </row>
    <row r="3487" spans="1:28" x14ac:dyDescent="0.25">
      <c r="A3487" t="s">
        <v>16520</v>
      </c>
      <c r="B3487" t="s">
        <v>16250</v>
      </c>
      <c r="C3487" t="s">
        <v>41</v>
      </c>
      <c r="D3487">
        <v>3</v>
      </c>
      <c r="E3487">
        <v>130</v>
      </c>
      <c r="F3487">
        <v>12</v>
      </c>
      <c r="I3487" s="49"/>
      <c r="M3487" s="49" t="s">
        <v>618</v>
      </c>
      <c r="N3487" s="49"/>
      <c r="O3487" s="49" t="s">
        <v>16516</v>
      </c>
      <c r="P3487">
        <v>10</v>
      </c>
      <c r="Q3487" t="s">
        <v>16521</v>
      </c>
      <c r="S3487" s="49"/>
      <c r="T3487" s="49"/>
      <c r="U3487" s="49"/>
      <c r="W3487" s="49"/>
      <c r="Z3487" s="49"/>
      <c r="AA3487" s="49"/>
      <c r="AB3487" s="49"/>
    </row>
    <row r="3488" spans="1:28" x14ac:dyDescent="0.25">
      <c r="A3488" t="s">
        <v>16522</v>
      </c>
      <c r="B3488" t="s">
        <v>16250</v>
      </c>
      <c r="C3488" t="s">
        <v>45</v>
      </c>
      <c r="D3488">
        <v>1</v>
      </c>
      <c r="E3488">
        <v>82.5</v>
      </c>
      <c r="F3488">
        <v>10</v>
      </c>
      <c r="I3488" s="49"/>
      <c r="M3488" s="49" t="s">
        <v>618</v>
      </c>
      <c r="N3488" s="49"/>
      <c r="O3488" s="49" t="s">
        <v>16523</v>
      </c>
      <c r="P3488">
        <v>10</v>
      </c>
      <c r="Q3488" t="s">
        <v>16524</v>
      </c>
      <c r="S3488" s="49"/>
      <c r="T3488" s="49"/>
      <c r="U3488" s="49"/>
      <c r="W3488" s="49"/>
      <c r="Z3488" s="49"/>
      <c r="AA3488" s="49"/>
      <c r="AB3488" s="49"/>
    </row>
    <row r="3489" spans="1:28" x14ac:dyDescent="0.25">
      <c r="A3489" t="s">
        <v>16525</v>
      </c>
      <c r="B3489" t="s">
        <v>16250</v>
      </c>
      <c r="C3489" t="s">
        <v>45</v>
      </c>
      <c r="D3489">
        <v>2</v>
      </c>
      <c r="E3489">
        <v>82.5</v>
      </c>
      <c r="F3489">
        <v>10</v>
      </c>
      <c r="I3489" s="49"/>
      <c r="M3489" s="49" t="s">
        <v>618</v>
      </c>
      <c r="N3489" s="49"/>
      <c r="O3489" s="49" t="s">
        <v>16523</v>
      </c>
      <c r="P3489">
        <v>10</v>
      </c>
      <c r="Q3489" t="s">
        <v>16526</v>
      </c>
      <c r="S3489" s="49"/>
      <c r="T3489" s="49"/>
      <c r="U3489" s="49"/>
      <c r="W3489" s="49"/>
      <c r="Z3489" s="49"/>
      <c r="AA3489" s="49"/>
      <c r="AB3489" s="49"/>
    </row>
    <row r="3490" spans="1:28" x14ac:dyDescent="0.25">
      <c r="A3490" t="s">
        <v>16527</v>
      </c>
      <c r="B3490" t="s">
        <v>16250</v>
      </c>
      <c r="C3490" t="s">
        <v>45</v>
      </c>
      <c r="D3490">
        <v>3</v>
      </c>
      <c r="E3490">
        <v>82.5</v>
      </c>
      <c r="F3490">
        <v>10</v>
      </c>
      <c r="I3490" s="49"/>
      <c r="M3490" s="49" t="s">
        <v>618</v>
      </c>
      <c r="N3490" s="49"/>
      <c r="O3490" s="49" t="s">
        <v>16523</v>
      </c>
      <c r="P3490">
        <v>10</v>
      </c>
      <c r="Q3490" t="s">
        <v>16528</v>
      </c>
      <c r="S3490" s="49"/>
      <c r="T3490" s="49"/>
      <c r="U3490" s="49"/>
      <c r="W3490" s="49"/>
      <c r="Z3490" s="49"/>
      <c r="AA3490" s="49"/>
      <c r="AB3490" s="49"/>
    </row>
    <row r="3491" spans="1:28" x14ac:dyDescent="0.25">
      <c r="A3491" t="s">
        <v>16529</v>
      </c>
      <c r="B3491" t="s">
        <v>16250</v>
      </c>
      <c r="C3491" t="s">
        <v>200</v>
      </c>
      <c r="D3491">
        <v>1</v>
      </c>
      <c r="E3491">
        <v>50</v>
      </c>
      <c r="F3491">
        <v>12</v>
      </c>
      <c r="I3491" s="49"/>
      <c r="J3491">
        <v>2</v>
      </c>
      <c r="K3491">
        <v>1</v>
      </c>
      <c r="L3491">
        <v>3</v>
      </c>
      <c r="M3491" s="49" t="s">
        <v>618</v>
      </c>
      <c r="N3491" s="49"/>
      <c r="O3491" s="49" t="s">
        <v>16530</v>
      </c>
      <c r="P3491">
        <v>10</v>
      </c>
      <c r="Q3491" t="s">
        <v>16531</v>
      </c>
      <c r="S3491" s="49"/>
      <c r="T3491" s="49"/>
      <c r="U3491" s="49"/>
      <c r="W3491" s="49"/>
      <c r="Z3491" s="49"/>
      <c r="AA3491" s="49"/>
      <c r="AB3491" s="49"/>
    </row>
    <row r="3492" spans="1:28" x14ac:dyDescent="0.25">
      <c r="A3492" t="s">
        <v>16532</v>
      </c>
      <c r="B3492" t="s">
        <v>16250</v>
      </c>
      <c r="C3492" t="s">
        <v>200</v>
      </c>
      <c r="D3492">
        <v>2</v>
      </c>
      <c r="E3492">
        <v>50</v>
      </c>
      <c r="F3492">
        <v>11</v>
      </c>
      <c r="I3492" s="49"/>
      <c r="J3492">
        <v>2</v>
      </c>
      <c r="K3492">
        <v>1</v>
      </c>
      <c r="L3492">
        <v>3</v>
      </c>
      <c r="M3492" s="49" t="s">
        <v>618</v>
      </c>
      <c r="N3492" s="49"/>
      <c r="O3492" s="49" t="s">
        <v>16530</v>
      </c>
      <c r="P3492">
        <v>10</v>
      </c>
      <c r="Q3492" t="s">
        <v>16533</v>
      </c>
      <c r="S3492" s="49"/>
      <c r="T3492" s="49"/>
      <c r="U3492" s="49"/>
      <c r="W3492" s="49"/>
      <c r="Z3492" s="49"/>
      <c r="AA3492" s="49"/>
      <c r="AB3492" s="49"/>
    </row>
    <row r="3493" spans="1:28" x14ac:dyDescent="0.25">
      <c r="A3493" t="s">
        <v>16534</v>
      </c>
      <c r="B3493" t="s">
        <v>16250</v>
      </c>
      <c r="C3493" t="s">
        <v>200</v>
      </c>
      <c r="D3493">
        <v>3</v>
      </c>
      <c r="E3493">
        <v>50</v>
      </c>
      <c r="F3493">
        <v>9</v>
      </c>
      <c r="I3493" s="49"/>
      <c r="J3493">
        <v>2</v>
      </c>
      <c r="K3493">
        <v>1</v>
      </c>
      <c r="L3493">
        <v>3</v>
      </c>
      <c r="M3493" s="49" t="s">
        <v>618</v>
      </c>
      <c r="N3493" s="49"/>
      <c r="O3493" s="49" t="s">
        <v>16535</v>
      </c>
      <c r="P3493">
        <v>10</v>
      </c>
      <c r="Q3493" t="s">
        <v>16536</v>
      </c>
      <c r="S3493" s="49"/>
      <c r="T3493" s="49"/>
      <c r="U3493" s="49"/>
      <c r="W3493" s="49"/>
      <c r="Z3493" s="49"/>
      <c r="AA3493" s="49"/>
      <c r="AB3493" s="49"/>
    </row>
    <row r="3494" spans="1:28" x14ac:dyDescent="0.25">
      <c r="A3494" t="s">
        <v>16537</v>
      </c>
      <c r="B3494" t="s">
        <v>16250</v>
      </c>
      <c r="C3494" t="s">
        <v>309</v>
      </c>
      <c r="D3494">
        <v>1</v>
      </c>
      <c r="E3494">
        <v>12.5</v>
      </c>
      <c r="F3494">
        <v>15</v>
      </c>
      <c r="I3494" s="49"/>
      <c r="J3494">
        <v>2</v>
      </c>
      <c r="K3494">
        <v>1</v>
      </c>
      <c r="L3494">
        <v>2</v>
      </c>
      <c r="M3494" s="49" t="s">
        <v>618</v>
      </c>
      <c r="N3494" s="49"/>
      <c r="O3494" s="49" t="s">
        <v>2154</v>
      </c>
      <c r="P3494">
        <v>10</v>
      </c>
      <c r="Q3494" t="s">
        <v>16538</v>
      </c>
      <c r="S3494" s="49"/>
      <c r="T3494" s="49"/>
      <c r="U3494" s="49"/>
      <c r="W3494" s="49"/>
      <c r="Z3494" s="49"/>
      <c r="AA3494" s="49"/>
      <c r="AB3494" s="49"/>
    </row>
    <row r="3495" spans="1:28" x14ac:dyDescent="0.25">
      <c r="A3495" t="s">
        <v>16539</v>
      </c>
      <c r="B3495" t="s">
        <v>16250</v>
      </c>
      <c r="C3495" t="s">
        <v>309</v>
      </c>
      <c r="D3495">
        <v>2</v>
      </c>
      <c r="E3495">
        <v>12.5</v>
      </c>
      <c r="F3495">
        <v>15</v>
      </c>
      <c r="I3495" s="49"/>
      <c r="J3495">
        <v>2</v>
      </c>
      <c r="K3495">
        <v>1</v>
      </c>
      <c r="L3495">
        <v>2</v>
      </c>
      <c r="M3495" s="49" t="s">
        <v>618</v>
      </c>
      <c r="N3495" s="49"/>
      <c r="O3495" s="49" t="s">
        <v>2154</v>
      </c>
      <c r="P3495">
        <v>10</v>
      </c>
      <c r="Q3495" t="s">
        <v>16540</v>
      </c>
      <c r="S3495" s="49"/>
      <c r="T3495" s="49"/>
      <c r="U3495" s="49"/>
      <c r="W3495" s="49"/>
      <c r="Z3495" s="49"/>
      <c r="AA3495" s="49"/>
      <c r="AB3495" s="49"/>
    </row>
    <row r="3496" spans="1:28" x14ac:dyDescent="0.25">
      <c r="A3496" t="s">
        <v>16541</v>
      </c>
      <c r="B3496" t="s">
        <v>16250</v>
      </c>
      <c r="C3496" t="s">
        <v>309</v>
      </c>
      <c r="D3496">
        <v>3</v>
      </c>
      <c r="E3496">
        <v>12.5</v>
      </c>
      <c r="F3496">
        <v>15</v>
      </c>
      <c r="I3496" s="49"/>
      <c r="J3496">
        <v>2</v>
      </c>
      <c r="K3496">
        <v>1</v>
      </c>
      <c r="L3496">
        <v>2</v>
      </c>
      <c r="M3496" s="49" t="s">
        <v>1745</v>
      </c>
      <c r="N3496" s="49"/>
      <c r="O3496" s="49" t="s">
        <v>1932</v>
      </c>
      <c r="P3496">
        <v>10</v>
      </c>
      <c r="Q3496" t="s">
        <v>16542</v>
      </c>
      <c r="S3496" s="49"/>
      <c r="T3496" s="49"/>
      <c r="U3496" s="49"/>
      <c r="W3496" s="49"/>
      <c r="Z3496" s="49"/>
      <c r="AA3496" s="49"/>
      <c r="AB3496" s="49"/>
    </row>
    <row r="3497" spans="1:28" x14ac:dyDescent="0.25">
      <c r="A3497" t="s">
        <v>16543</v>
      </c>
      <c r="B3497" t="s">
        <v>16250</v>
      </c>
      <c r="C3497" t="s">
        <v>229</v>
      </c>
      <c r="D3497">
        <v>1</v>
      </c>
      <c r="E3497">
        <v>30</v>
      </c>
      <c r="F3497">
        <v>11</v>
      </c>
      <c r="I3497" s="49"/>
      <c r="J3497">
        <v>3</v>
      </c>
      <c r="K3497">
        <v>1</v>
      </c>
      <c r="L3497">
        <v>2</v>
      </c>
      <c r="M3497" s="49" t="s">
        <v>618</v>
      </c>
      <c r="N3497" s="49"/>
      <c r="O3497" s="49" t="s">
        <v>16544</v>
      </c>
      <c r="P3497">
        <v>10</v>
      </c>
      <c r="Q3497" t="s">
        <v>16545</v>
      </c>
      <c r="S3497" s="49"/>
      <c r="T3497" s="49"/>
      <c r="U3497" s="49"/>
      <c r="W3497" s="49"/>
      <c r="Z3497" s="49"/>
      <c r="AA3497" s="49"/>
      <c r="AB3497" s="49"/>
    </row>
    <row r="3498" spans="1:28" x14ac:dyDescent="0.25">
      <c r="A3498" t="s">
        <v>16546</v>
      </c>
      <c r="B3498" t="s">
        <v>16250</v>
      </c>
      <c r="C3498" t="s">
        <v>229</v>
      </c>
      <c r="D3498">
        <v>2</v>
      </c>
      <c r="E3498">
        <v>30</v>
      </c>
      <c r="F3498">
        <v>9</v>
      </c>
      <c r="I3498" s="49"/>
      <c r="J3498">
        <v>3</v>
      </c>
      <c r="K3498">
        <v>1</v>
      </c>
      <c r="L3498">
        <v>2</v>
      </c>
      <c r="M3498" s="49" t="s">
        <v>618</v>
      </c>
      <c r="N3498" s="49"/>
      <c r="O3498" s="49" t="s">
        <v>16547</v>
      </c>
      <c r="P3498">
        <v>10</v>
      </c>
      <c r="Q3498" t="s">
        <v>16548</v>
      </c>
      <c r="S3498" s="49"/>
      <c r="T3498" s="49"/>
      <c r="U3498" s="49"/>
      <c r="W3498" s="49"/>
      <c r="Z3498" s="49"/>
      <c r="AA3498" s="49"/>
      <c r="AB3498" s="49"/>
    </row>
    <row r="3499" spans="1:28" x14ac:dyDescent="0.25">
      <c r="A3499" t="s">
        <v>16549</v>
      </c>
      <c r="B3499" t="s">
        <v>16250</v>
      </c>
      <c r="C3499" t="s">
        <v>229</v>
      </c>
      <c r="D3499">
        <v>3</v>
      </c>
      <c r="E3499">
        <v>30</v>
      </c>
      <c r="F3499">
        <v>8</v>
      </c>
      <c r="I3499" s="49"/>
      <c r="J3499">
        <v>3</v>
      </c>
      <c r="K3499">
        <v>1</v>
      </c>
      <c r="L3499">
        <v>2</v>
      </c>
      <c r="M3499" s="49" t="s">
        <v>610</v>
      </c>
      <c r="N3499" s="49"/>
      <c r="O3499" s="49" t="s">
        <v>16550</v>
      </c>
      <c r="P3499">
        <v>10</v>
      </c>
      <c r="Q3499" t="s">
        <v>16551</v>
      </c>
      <c r="S3499" s="49"/>
      <c r="T3499" s="49"/>
      <c r="U3499" s="49"/>
      <c r="W3499" s="49"/>
      <c r="Z3499" s="49"/>
      <c r="AA3499" s="49"/>
      <c r="AB3499" s="49"/>
    </row>
    <row r="3500" spans="1:28" x14ac:dyDescent="0.25">
      <c r="A3500" t="s">
        <v>16552</v>
      </c>
      <c r="B3500" t="s">
        <v>16250</v>
      </c>
      <c r="C3500" t="s">
        <v>102</v>
      </c>
      <c r="D3500">
        <v>1</v>
      </c>
      <c r="E3500">
        <v>25</v>
      </c>
      <c r="F3500">
        <v>12</v>
      </c>
      <c r="I3500" s="49"/>
      <c r="J3500">
        <v>3</v>
      </c>
      <c r="K3500">
        <v>1</v>
      </c>
      <c r="L3500">
        <v>2</v>
      </c>
      <c r="M3500" s="49" t="s">
        <v>618</v>
      </c>
      <c r="N3500" s="49"/>
      <c r="O3500" s="49" t="s">
        <v>3213</v>
      </c>
      <c r="P3500">
        <v>10</v>
      </c>
      <c r="Q3500" t="s">
        <v>16553</v>
      </c>
      <c r="S3500" s="49"/>
      <c r="T3500" s="49"/>
      <c r="U3500" s="49"/>
      <c r="W3500" s="49"/>
      <c r="Z3500" s="49"/>
      <c r="AA3500" s="49"/>
      <c r="AB3500" s="49"/>
    </row>
    <row r="3501" spans="1:28" x14ac:dyDescent="0.25">
      <c r="A3501" t="s">
        <v>16554</v>
      </c>
      <c r="B3501" t="s">
        <v>16250</v>
      </c>
      <c r="C3501" t="s">
        <v>102</v>
      </c>
      <c r="D3501">
        <v>2</v>
      </c>
      <c r="E3501">
        <v>25</v>
      </c>
      <c r="F3501">
        <v>10</v>
      </c>
      <c r="I3501" s="49"/>
      <c r="J3501">
        <v>3</v>
      </c>
      <c r="K3501">
        <v>1</v>
      </c>
      <c r="L3501">
        <v>2</v>
      </c>
      <c r="M3501" s="49" t="s">
        <v>618</v>
      </c>
      <c r="N3501" s="49"/>
      <c r="O3501" s="49" t="s">
        <v>3213</v>
      </c>
      <c r="P3501">
        <v>10</v>
      </c>
      <c r="Q3501" t="s">
        <v>16555</v>
      </c>
      <c r="S3501" s="49"/>
      <c r="T3501" s="49"/>
      <c r="U3501" s="49"/>
      <c r="W3501" s="49"/>
      <c r="Z3501" s="49"/>
      <c r="AA3501" s="49"/>
      <c r="AB3501" s="49"/>
    </row>
    <row r="3502" spans="1:28" x14ac:dyDescent="0.25">
      <c r="A3502" t="s">
        <v>16556</v>
      </c>
      <c r="B3502" t="s">
        <v>16250</v>
      </c>
      <c r="C3502" t="s">
        <v>102</v>
      </c>
      <c r="D3502">
        <v>3</v>
      </c>
      <c r="E3502">
        <v>25</v>
      </c>
      <c r="F3502">
        <v>8</v>
      </c>
      <c r="I3502" s="49"/>
      <c r="J3502">
        <v>3</v>
      </c>
      <c r="K3502">
        <v>1</v>
      </c>
      <c r="L3502">
        <v>2</v>
      </c>
      <c r="M3502" s="49" t="s">
        <v>1745</v>
      </c>
      <c r="N3502" s="49"/>
      <c r="O3502" s="49" t="s">
        <v>2982</v>
      </c>
      <c r="P3502">
        <v>10</v>
      </c>
      <c r="Q3502" t="s">
        <v>16557</v>
      </c>
      <c r="S3502" s="49"/>
      <c r="T3502" s="49"/>
      <c r="U3502" s="49"/>
      <c r="W3502" s="49"/>
      <c r="Z3502" s="49"/>
      <c r="AA3502" s="49"/>
      <c r="AB3502" s="49"/>
    </row>
    <row r="3503" spans="1:28" x14ac:dyDescent="0.25">
      <c r="A3503" t="s">
        <v>16558</v>
      </c>
      <c r="B3503" t="s">
        <v>16250</v>
      </c>
      <c r="C3503" t="s">
        <v>1534</v>
      </c>
      <c r="D3503">
        <v>1</v>
      </c>
      <c r="E3503">
        <v>140</v>
      </c>
      <c r="G3503">
        <v>60</v>
      </c>
      <c r="I3503" s="49"/>
      <c r="M3503" s="49"/>
      <c r="N3503" s="49"/>
      <c r="O3503" s="49" t="s">
        <v>16559</v>
      </c>
      <c r="P3503">
        <v>10</v>
      </c>
      <c r="Q3503" t="s">
        <v>16560</v>
      </c>
      <c r="S3503" s="49"/>
      <c r="T3503" s="49"/>
      <c r="U3503" s="49"/>
      <c r="W3503" s="49"/>
      <c r="Z3503" s="49"/>
      <c r="AA3503" s="49"/>
      <c r="AB3503" s="49"/>
    </row>
    <row r="3504" spans="1:28" x14ac:dyDescent="0.25">
      <c r="A3504" t="s">
        <v>16561</v>
      </c>
      <c r="B3504" t="s">
        <v>16250</v>
      </c>
      <c r="C3504" t="s">
        <v>1534</v>
      </c>
      <c r="D3504">
        <v>2</v>
      </c>
      <c r="E3504">
        <v>140</v>
      </c>
      <c r="G3504">
        <v>60</v>
      </c>
      <c r="I3504" s="49"/>
      <c r="M3504" s="49"/>
      <c r="N3504" s="49"/>
      <c r="O3504" s="49"/>
      <c r="P3504">
        <v>10</v>
      </c>
      <c r="Q3504" t="s">
        <v>16562</v>
      </c>
      <c r="S3504" s="49"/>
      <c r="T3504" s="49"/>
      <c r="U3504" s="49"/>
      <c r="W3504" s="49"/>
      <c r="Z3504" s="49"/>
      <c r="AA3504" s="49"/>
      <c r="AB3504" s="49"/>
    </row>
    <row r="3505" spans="1:28" x14ac:dyDescent="0.25">
      <c r="A3505" t="s">
        <v>16563</v>
      </c>
      <c r="B3505" t="s">
        <v>16250</v>
      </c>
      <c r="C3505" t="s">
        <v>356</v>
      </c>
      <c r="D3505">
        <v>1</v>
      </c>
      <c r="G3505">
        <v>300</v>
      </c>
      <c r="H3505">
        <v>1.25</v>
      </c>
      <c r="I3505" s="49" t="s">
        <v>3957</v>
      </c>
      <c r="M3505" s="49"/>
      <c r="N3505" s="49"/>
      <c r="O3505" s="49" t="s">
        <v>16564</v>
      </c>
      <c r="P3505">
        <v>10</v>
      </c>
      <c r="Q3505" t="s">
        <v>16254</v>
      </c>
      <c r="S3505" s="49"/>
      <c r="T3505" s="49"/>
      <c r="U3505" s="49"/>
      <c r="W3505" s="49"/>
      <c r="Z3505" s="49"/>
      <c r="AA3505" s="49"/>
      <c r="AB3505" s="49"/>
    </row>
    <row r="3506" spans="1:28" x14ac:dyDescent="0.25">
      <c r="A3506" t="s">
        <v>16565</v>
      </c>
      <c r="B3506" t="s">
        <v>16194</v>
      </c>
      <c r="C3506" t="s">
        <v>363</v>
      </c>
      <c r="D3506">
        <v>1</v>
      </c>
      <c r="G3506">
        <v>300</v>
      </c>
      <c r="H3506">
        <v>0.63</v>
      </c>
      <c r="I3506" s="49" t="s">
        <v>3957</v>
      </c>
      <c r="M3506" s="49"/>
      <c r="N3506" s="49"/>
      <c r="O3506" s="49" t="s">
        <v>16566</v>
      </c>
      <c r="P3506">
        <v>10</v>
      </c>
      <c r="Q3506" t="s">
        <v>16256</v>
      </c>
      <c r="S3506" s="49"/>
      <c r="T3506" s="49"/>
      <c r="U3506" s="49"/>
      <c r="W3506" s="49"/>
      <c r="Z3506" s="49"/>
      <c r="AA3506" s="49"/>
      <c r="AB3506" s="49"/>
    </row>
    <row r="3507" spans="1:28" x14ac:dyDescent="0.25">
      <c r="A3507" t="s">
        <v>16567</v>
      </c>
      <c r="B3507" t="s">
        <v>16194</v>
      </c>
      <c r="C3507" t="s">
        <v>403</v>
      </c>
      <c r="D3507">
        <v>1</v>
      </c>
      <c r="E3507">
        <v>0</v>
      </c>
      <c r="F3507">
        <v>8</v>
      </c>
      <c r="I3507" s="49"/>
      <c r="M3507" s="49"/>
      <c r="N3507" s="49" t="s">
        <v>16568</v>
      </c>
      <c r="O3507" s="49" t="s">
        <v>3073</v>
      </c>
      <c r="P3507">
        <v>10</v>
      </c>
      <c r="Q3507" t="s">
        <v>16569</v>
      </c>
      <c r="S3507" s="49"/>
      <c r="T3507" s="49"/>
      <c r="U3507" s="49"/>
      <c r="W3507" s="49"/>
      <c r="Z3507" s="49"/>
      <c r="AA3507" s="49"/>
      <c r="AB3507" s="49"/>
    </row>
    <row r="3508" spans="1:28" x14ac:dyDescent="0.25">
      <c r="A3508" t="s">
        <v>16570</v>
      </c>
      <c r="B3508" t="s">
        <v>16194</v>
      </c>
      <c r="C3508" t="s">
        <v>398</v>
      </c>
      <c r="D3508">
        <v>1</v>
      </c>
      <c r="E3508">
        <v>0</v>
      </c>
      <c r="F3508">
        <v>12</v>
      </c>
      <c r="I3508" s="49"/>
      <c r="M3508" s="49"/>
      <c r="N3508" s="49" t="s">
        <v>16568</v>
      </c>
      <c r="O3508" s="49"/>
      <c r="P3508">
        <v>10</v>
      </c>
      <c r="Q3508" t="s">
        <v>16571</v>
      </c>
      <c r="S3508" s="49"/>
      <c r="T3508" s="49"/>
      <c r="U3508" s="49"/>
      <c r="W3508" s="49"/>
      <c r="Z3508" s="49"/>
      <c r="AA3508" s="49"/>
      <c r="AB3508" s="49"/>
    </row>
    <row r="3509" spans="1:28" x14ac:dyDescent="0.25">
      <c r="A3509" t="s">
        <v>16572</v>
      </c>
      <c r="B3509" t="s">
        <v>16194</v>
      </c>
      <c r="C3509" t="s">
        <v>403</v>
      </c>
      <c r="D3509">
        <v>2</v>
      </c>
      <c r="E3509">
        <v>0</v>
      </c>
      <c r="F3509">
        <v>8</v>
      </c>
      <c r="I3509" s="49"/>
      <c r="M3509" s="49"/>
      <c r="N3509" s="49" t="s">
        <v>16573</v>
      </c>
      <c r="O3509" s="49" t="s">
        <v>3073</v>
      </c>
      <c r="P3509">
        <v>10</v>
      </c>
      <c r="Q3509" t="s">
        <v>16574</v>
      </c>
      <c r="S3509" s="49"/>
      <c r="T3509" s="49"/>
      <c r="U3509" s="49"/>
      <c r="W3509" s="49"/>
      <c r="Z3509" s="49"/>
      <c r="AA3509" s="49"/>
      <c r="AB3509" s="49"/>
    </row>
    <row r="3510" spans="1:28" x14ac:dyDescent="0.25">
      <c r="A3510" t="s">
        <v>16575</v>
      </c>
      <c r="B3510" t="s">
        <v>16194</v>
      </c>
      <c r="C3510" t="s">
        <v>398</v>
      </c>
      <c r="D3510">
        <v>2</v>
      </c>
      <c r="E3510">
        <v>0</v>
      </c>
      <c r="F3510">
        <v>12</v>
      </c>
      <c r="I3510" s="49"/>
      <c r="M3510" s="49"/>
      <c r="N3510" s="49" t="s">
        <v>16573</v>
      </c>
      <c r="O3510" s="49"/>
      <c r="P3510">
        <v>10</v>
      </c>
      <c r="Q3510" t="s">
        <v>16576</v>
      </c>
      <c r="S3510" s="49"/>
      <c r="T3510" s="49"/>
      <c r="U3510" s="49"/>
      <c r="W3510" s="49"/>
      <c r="Z3510" s="49"/>
      <c r="AA3510" s="49"/>
      <c r="AB3510" s="49"/>
    </row>
    <row r="3511" spans="1:28" x14ac:dyDescent="0.25">
      <c r="A3511" t="s">
        <v>16577</v>
      </c>
      <c r="B3511" t="s">
        <v>16194</v>
      </c>
      <c r="C3511" t="s">
        <v>1</v>
      </c>
      <c r="D3511">
        <v>1</v>
      </c>
      <c r="E3511">
        <v>150</v>
      </c>
      <c r="G3511">
        <v>60</v>
      </c>
      <c r="I3511" s="49"/>
      <c r="M3511" s="49"/>
      <c r="N3511" s="49"/>
      <c r="O3511" s="49" t="s">
        <v>16578</v>
      </c>
      <c r="P3511">
        <v>10</v>
      </c>
      <c r="Q3511" t="s">
        <v>16579</v>
      </c>
      <c r="S3511" s="49"/>
      <c r="T3511" s="49"/>
      <c r="U3511" s="49"/>
      <c r="W3511" s="49"/>
      <c r="Z3511" s="49"/>
      <c r="AA3511" s="49"/>
      <c r="AB3511" s="49"/>
    </row>
    <row r="3512" spans="1:28" x14ac:dyDescent="0.25">
      <c r="A3512" t="s">
        <v>16580</v>
      </c>
      <c r="B3512" t="s">
        <v>16194</v>
      </c>
      <c r="C3512" t="s">
        <v>1</v>
      </c>
      <c r="D3512">
        <v>2</v>
      </c>
      <c r="E3512">
        <v>150</v>
      </c>
      <c r="G3512">
        <v>60</v>
      </c>
      <c r="I3512" s="49"/>
      <c r="M3512" s="49"/>
      <c r="N3512" s="49"/>
      <c r="O3512" s="49" t="s">
        <v>16578</v>
      </c>
      <c r="P3512">
        <v>10</v>
      </c>
      <c r="Q3512" t="s">
        <v>16581</v>
      </c>
      <c r="S3512" s="49"/>
      <c r="T3512" s="49"/>
      <c r="U3512" s="49"/>
      <c r="W3512" s="49"/>
      <c r="Z3512" s="49"/>
      <c r="AA3512" s="49"/>
      <c r="AB3512" s="49"/>
    </row>
    <row r="3513" spans="1:28" x14ac:dyDescent="0.25">
      <c r="A3513" t="s">
        <v>16582</v>
      </c>
      <c r="B3513" t="s">
        <v>16194</v>
      </c>
      <c r="C3513" t="s">
        <v>1</v>
      </c>
      <c r="D3513">
        <v>3</v>
      </c>
      <c r="E3513">
        <v>150</v>
      </c>
      <c r="G3513">
        <v>60</v>
      </c>
      <c r="I3513" s="49"/>
      <c r="M3513" s="49"/>
      <c r="N3513" s="49"/>
      <c r="O3513" s="49" t="s">
        <v>16578</v>
      </c>
      <c r="P3513">
        <v>10</v>
      </c>
      <c r="Q3513" t="s">
        <v>16583</v>
      </c>
      <c r="S3513" s="49"/>
      <c r="T3513" s="49"/>
      <c r="U3513" s="49"/>
      <c r="W3513" s="49"/>
      <c r="Z3513" s="49"/>
      <c r="AA3513" s="49"/>
      <c r="AB3513" s="49"/>
    </row>
    <row r="3514" spans="1:28" x14ac:dyDescent="0.25">
      <c r="A3514" t="s">
        <v>16584</v>
      </c>
      <c r="B3514" t="s">
        <v>16194</v>
      </c>
      <c r="C3514" t="s">
        <v>41</v>
      </c>
      <c r="D3514">
        <v>1</v>
      </c>
      <c r="E3514">
        <v>140</v>
      </c>
      <c r="F3514">
        <v>10</v>
      </c>
      <c r="I3514" s="49"/>
      <c r="J3514">
        <v>3</v>
      </c>
      <c r="K3514">
        <v>1</v>
      </c>
      <c r="L3514">
        <v>2</v>
      </c>
      <c r="M3514" s="49" t="s">
        <v>618</v>
      </c>
      <c r="N3514" s="49"/>
      <c r="O3514" s="49" t="s">
        <v>3213</v>
      </c>
      <c r="P3514">
        <v>10</v>
      </c>
      <c r="Q3514" t="s">
        <v>16585</v>
      </c>
      <c r="S3514" s="49"/>
      <c r="T3514" s="49"/>
      <c r="U3514" s="49"/>
      <c r="W3514" s="49"/>
      <c r="Z3514" s="49"/>
      <c r="AA3514" s="49"/>
      <c r="AB3514" s="49"/>
    </row>
    <row r="3515" spans="1:28" x14ac:dyDescent="0.25">
      <c r="A3515" t="s">
        <v>16586</v>
      </c>
      <c r="B3515" t="s">
        <v>16194</v>
      </c>
      <c r="C3515" t="s">
        <v>41</v>
      </c>
      <c r="D3515">
        <v>2</v>
      </c>
      <c r="E3515">
        <v>140</v>
      </c>
      <c r="F3515">
        <v>9</v>
      </c>
      <c r="I3515" s="49"/>
      <c r="J3515">
        <v>3</v>
      </c>
      <c r="K3515">
        <v>1</v>
      </c>
      <c r="L3515">
        <v>2</v>
      </c>
      <c r="M3515" s="49" t="s">
        <v>1745</v>
      </c>
      <c r="N3515" s="49"/>
      <c r="O3515" s="49" t="s">
        <v>2982</v>
      </c>
      <c r="P3515">
        <v>10</v>
      </c>
      <c r="Q3515" t="s">
        <v>16587</v>
      </c>
      <c r="S3515" s="49"/>
      <c r="T3515" s="49"/>
      <c r="U3515" s="49"/>
      <c r="W3515" s="49"/>
      <c r="Z3515" s="49"/>
      <c r="AA3515" s="49"/>
      <c r="AB3515" s="49"/>
    </row>
    <row r="3516" spans="1:28" x14ac:dyDescent="0.25">
      <c r="A3516" t="s">
        <v>16588</v>
      </c>
      <c r="B3516" t="s">
        <v>16194</v>
      </c>
      <c r="C3516" t="s">
        <v>41</v>
      </c>
      <c r="D3516">
        <v>3</v>
      </c>
      <c r="E3516">
        <v>140</v>
      </c>
      <c r="F3516">
        <v>8</v>
      </c>
      <c r="I3516" s="49"/>
      <c r="J3516">
        <v>3</v>
      </c>
      <c r="K3516">
        <v>1</v>
      </c>
      <c r="L3516">
        <v>2</v>
      </c>
      <c r="M3516" s="49" t="s">
        <v>618</v>
      </c>
      <c r="N3516" s="49"/>
      <c r="O3516" s="49" t="s">
        <v>3213</v>
      </c>
      <c r="P3516">
        <v>10</v>
      </c>
      <c r="Q3516" t="s">
        <v>16589</v>
      </c>
      <c r="S3516" s="49"/>
      <c r="T3516" s="49"/>
      <c r="U3516" s="49"/>
      <c r="W3516" s="49"/>
      <c r="Z3516" s="49"/>
      <c r="AA3516" s="49"/>
      <c r="AB3516" s="49"/>
    </row>
    <row r="3517" spans="1:28" x14ac:dyDescent="0.25">
      <c r="A3517" t="s">
        <v>16590</v>
      </c>
      <c r="B3517" t="s">
        <v>16194</v>
      </c>
      <c r="C3517" t="s">
        <v>45</v>
      </c>
      <c r="D3517">
        <v>1</v>
      </c>
      <c r="E3517">
        <v>85</v>
      </c>
      <c r="F3517">
        <v>10</v>
      </c>
      <c r="I3517" s="49"/>
      <c r="J3517">
        <v>3</v>
      </c>
      <c r="K3517">
        <v>1</v>
      </c>
      <c r="L3517">
        <v>2</v>
      </c>
      <c r="M3517" s="49" t="s">
        <v>618</v>
      </c>
      <c r="N3517" s="49"/>
      <c r="O3517" s="49" t="s">
        <v>3213</v>
      </c>
      <c r="P3517">
        <v>10</v>
      </c>
      <c r="Q3517" t="s">
        <v>16591</v>
      </c>
      <c r="S3517" s="49"/>
      <c r="T3517" s="49"/>
      <c r="U3517" s="49"/>
      <c r="W3517" s="49"/>
      <c r="Z3517" s="49"/>
      <c r="AA3517" s="49"/>
      <c r="AB3517" s="49"/>
    </row>
    <row r="3518" spans="1:28" x14ac:dyDescent="0.25">
      <c r="A3518" t="s">
        <v>16592</v>
      </c>
      <c r="B3518" t="s">
        <v>16194</v>
      </c>
      <c r="C3518" t="s">
        <v>45</v>
      </c>
      <c r="D3518">
        <v>2</v>
      </c>
      <c r="E3518">
        <v>85</v>
      </c>
      <c r="F3518">
        <v>9</v>
      </c>
      <c r="I3518" s="49"/>
      <c r="J3518">
        <v>3</v>
      </c>
      <c r="K3518">
        <v>1</v>
      </c>
      <c r="L3518">
        <v>2</v>
      </c>
      <c r="M3518" s="49" t="s">
        <v>618</v>
      </c>
      <c r="N3518" s="49"/>
      <c r="O3518" s="49" t="s">
        <v>3213</v>
      </c>
      <c r="P3518">
        <v>10</v>
      </c>
      <c r="Q3518" t="s">
        <v>16593</v>
      </c>
      <c r="S3518" s="49"/>
      <c r="T3518" s="49"/>
      <c r="U3518" s="49"/>
      <c r="W3518" s="49"/>
      <c r="Z3518" s="49"/>
      <c r="AA3518" s="49"/>
      <c r="AB3518" s="49"/>
    </row>
    <row r="3519" spans="1:28" x14ac:dyDescent="0.25">
      <c r="A3519" t="s">
        <v>16594</v>
      </c>
      <c r="B3519" t="s">
        <v>16194</v>
      </c>
      <c r="C3519" t="s">
        <v>45</v>
      </c>
      <c r="D3519">
        <v>3</v>
      </c>
      <c r="E3519">
        <v>85</v>
      </c>
      <c r="F3519">
        <v>9</v>
      </c>
      <c r="I3519" s="49"/>
      <c r="J3519">
        <v>3</v>
      </c>
      <c r="K3519">
        <v>1</v>
      </c>
      <c r="L3519">
        <v>2</v>
      </c>
      <c r="M3519" s="49" t="s">
        <v>1745</v>
      </c>
      <c r="N3519" s="49"/>
      <c r="O3519" s="49" t="s">
        <v>16595</v>
      </c>
      <c r="P3519">
        <v>10</v>
      </c>
      <c r="Q3519" t="s">
        <v>16596</v>
      </c>
      <c r="S3519" s="49"/>
      <c r="T3519" s="49"/>
      <c r="U3519" s="49"/>
      <c r="W3519" s="49"/>
      <c r="Z3519" s="49"/>
      <c r="AA3519" s="49"/>
      <c r="AB3519" s="49"/>
    </row>
    <row r="3520" spans="1:28" x14ac:dyDescent="0.25">
      <c r="A3520" t="s">
        <v>16597</v>
      </c>
      <c r="B3520" t="s">
        <v>16194</v>
      </c>
      <c r="C3520" t="s">
        <v>16233</v>
      </c>
      <c r="D3520">
        <v>1</v>
      </c>
      <c r="E3520">
        <v>20</v>
      </c>
      <c r="F3520">
        <v>10</v>
      </c>
      <c r="I3520" s="49"/>
      <c r="J3520">
        <v>2</v>
      </c>
      <c r="K3520">
        <v>1</v>
      </c>
      <c r="L3520">
        <v>2</v>
      </c>
      <c r="M3520" s="49" t="s">
        <v>2151</v>
      </c>
      <c r="N3520" s="49"/>
      <c r="O3520" s="49" t="s">
        <v>16598</v>
      </c>
      <c r="P3520">
        <v>10</v>
      </c>
      <c r="Q3520" t="s">
        <v>16599</v>
      </c>
      <c r="S3520" s="49"/>
      <c r="T3520" s="49"/>
      <c r="U3520" s="49"/>
      <c r="W3520" s="49"/>
      <c r="Z3520" s="49"/>
      <c r="AA3520" s="49"/>
      <c r="AB3520" s="49"/>
    </row>
    <row r="3521" spans="1:28" x14ac:dyDescent="0.25">
      <c r="A3521" t="s">
        <v>16600</v>
      </c>
      <c r="B3521" t="s">
        <v>16194</v>
      </c>
      <c r="C3521" t="s">
        <v>16233</v>
      </c>
      <c r="D3521">
        <v>2</v>
      </c>
      <c r="E3521">
        <v>50</v>
      </c>
      <c r="F3521">
        <v>12</v>
      </c>
      <c r="I3521" s="49"/>
      <c r="J3521">
        <v>2</v>
      </c>
      <c r="K3521">
        <v>1</v>
      </c>
      <c r="L3521">
        <v>2</v>
      </c>
      <c r="M3521" s="49" t="s">
        <v>2289</v>
      </c>
      <c r="N3521" s="49"/>
      <c r="O3521" s="49" t="s">
        <v>16601</v>
      </c>
      <c r="P3521">
        <v>10</v>
      </c>
      <c r="Q3521" t="s">
        <v>16602</v>
      </c>
      <c r="S3521" s="49"/>
      <c r="T3521" s="49"/>
      <c r="U3521" s="49"/>
      <c r="W3521" s="49"/>
      <c r="Z3521" s="49"/>
      <c r="AA3521" s="49"/>
      <c r="AB3521" s="49"/>
    </row>
    <row r="3522" spans="1:28" x14ac:dyDescent="0.25">
      <c r="A3522" t="s">
        <v>16603</v>
      </c>
      <c r="B3522" t="s">
        <v>16194</v>
      </c>
      <c r="C3522" t="s">
        <v>16233</v>
      </c>
      <c r="D3522">
        <v>3</v>
      </c>
      <c r="E3522">
        <v>70</v>
      </c>
      <c r="F3522">
        <v>15</v>
      </c>
      <c r="I3522" s="49"/>
      <c r="J3522">
        <v>2</v>
      </c>
      <c r="K3522">
        <v>1</v>
      </c>
      <c r="L3522">
        <v>2</v>
      </c>
      <c r="M3522" s="49" t="s">
        <v>618</v>
      </c>
      <c r="N3522" s="49"/>
      <c r="O3522" s="49" t="s">
        <v>16604</v>
      </c>
      <c r="P3522">
        <v>10</v>
      </c>
      <c r="Q3522" t="s">
        <v>16605</v>
      </c>
      <c r="S3522" s="49"/>
      <c r="T3522" s="49"/>
      <c r="U3522" s="49"/>
      <c r="W3522" s="49"/>
      <c r="Z3522" s="49"/>
      <c r="AA3522" s="49"/>
      <c r="AB3522" s="49"/>
    </row>
    <row r="3523" spans="1:28" x14ac:dyDescent="0.25">
      <c r="A3523" t="s">
        <v>16606</v>
      </c>
      <c r="B3523" t="s">
        <v>16194</v>
      </c>
      <c r="C3523" t="s">
        <v>16233</v>
      </c>
      <c r="D3523">
        <v>4</v>
      </c>
      <c r="E3523">
        <v>70</v>
      </c>
      <c r="F3523">
        <v>15</v>
      </c>
      <c r="I3523" s="49"/>
      <c r="J3523">
        <v>2</v>
      </c>
      <c r="K3523">
        <v>1</v>
      </c>
      <c r="L3523">
        <v>2</v>
      </c>
      <c r="M3523" s="49" t="s">
        <v>618</v>
      </c>
      <c r="N3523" s="49"/>
      <c r="O3523" s="49" t="s">
        <v>2154</v>
      </c>
      <c r="P3523">
        <v>10</v>
      </c>
      <c r="Q3523" t="s">
        <v>16607</v>
      </c>
      <c r="S3523" s="49"/>
      <c r="T3523" s="49"/>
      <c r="U3523" s="49"/>
      <c r="W3523" s="49"/>
      <c r="Z3523" s="49"/>
      <c r="AA3523" s="49"/>
      <c r="AB3523" s="49"/>
    </row>
    <row r="3524" spans="1:28" x14ac:dyDescent="0.25">
      <c r="A3524" t="s">
        <v>16608</v>
      </c>
      <c r="B3524" t="s">
        <v>16194</v>
      </c>
      <c r="C3524" t="s">
        <v>102</v>
      </c>
      <c r="D3524">
        <v>1</v>
      </c>
      <c r="E3524">
        <v>25</v>
      </c>
      <c r="F3524">
        <v>12</v>
      </c>
      <c r="I3524" s="49"/>
      <c r="J3524">
        <v>3</v>
      </c>
      <c r="K3524">
        <v>1</v>
      </c>
      <c r="L3524">
        <v>2</v>
      </c>
      <c r="M3524" s="49" t="s">
        <v>1745</v>
      </c>
      <c r="N3524" s="49"/>
      <c r="O3524" s="49" t="s">
        <v>2982</v>
      </c>
      <c r="P3524">
        <v>10</v>
      </c>
      <c r="Q3524" t="s">
        <v>16609</v>
      </c>
      <c r="S3524" s="49"/>
      <c r="T3524" s="49"/>
      <c r="U3524" s="49"/>
      <c r="W3524" s="49"/>
      <c r="Z3524" s="49"/>
      <c r="AA3524" s="49"/>
      <c r="AB3524" s="49"/>
    </row>
    <row r="3525" spans="1:28" x14ac:dyDescent="0.25">
      <c r="A3525" t="s">
        <v>16610</v>
      </c>
      <c r="B3525" t="s">
        <v>16194</v>
      </c>
      <c r="C3525" t="s">
        <v>102</v>
      </c>
      <c r="D3525">
        <v>2</v>
      </c>
      <c r="E3525">
        <v>25</v>
      </c>
      <c r="F3525">
        <v>10</v>
      </c>
      <c r="I3525" s="49"/>
      <c r="J3525">
        <v>3</v>
      </c>
      <c r="K3525">
        <v>1</v>
      </c>
      <c r="L3525">
        <v>2</v>
      </c>
      <c r="M3525" s="49" t="s">
        <v>610</v>
      </c>
      <c r="N3525" s="49"/>
      <c r="O3525" s="49" t="s">
        <v>2986</v>
      </c>
      <c r="P3525">
        <v>10</v>
      </c>
      <c r="Q3525" t="s">
        <v>16611</v>
      </c>
      <c r="S3525" s="49"/>
      <c r="T3525" s="49"/>
      <c r="U3525" s="49"/>
      <c r="W3525" s="49"/>
      <c r="Z3525" s="49"/>
      <c r="AA3525" s="49"/>
      <c r="AB3525" s="49"/>
    </row>
    <row r="3526" spans="1:28" x14ac:dyDescent="0.25">
      <c r="A3526" t="s">
        <v>16612</v>
      </c>
      <c r="B3526" t="s">
        <v>16194</v>
      </c>
      <c r="C3526" t="s">
        <v>102</v>
      </c>
      <c r="D3526">
        <v>3</v>
      </c>
      <c r="E3526">
        <v>25</v>
      </c>
      <c r="F3526">
        <v>8</v>
      </c>
      <c r="I3526" s="49"/>
      <c r="J3526">
        <v>3</v>
      </c>
      <c r="K3526">
        <v>1</v>
      </c>
      <c r="L3526">
        <v>2</v>
      </c>
      <c r="M3526" s="49" t="s">
        <v>610</v>
      </c>
      <c r="N3526" s="49"/>
      <c r="O3526" s="49" t="s">
        <v>2986</v>
      </c>
      <c r="P3526">
        <v>10</v>
      </c>
      <c r="Q3526" t="s">
        <v>16613</v>
      </c>
      <c r="S3526" s="49"/>
      <c r="T3526" s="49"/>
      <c r="U3526" s="49"/>
      <c r="W3526" s="49"/>
      <c r="Z3526" s="49"/>
      <c r="AA3526" s="49"/>
      <c r="AB3526" s="49"/>
    </row>
    <row r="3527" spans="1:28" x14ac:dyDescent="0.25">
      <c r="A3527" t="s">
        <v>16614</v>
      </c>
      <c r="B3527" t="s">
        <v>16194</v>
      </c>
      <c r="C3527" t="s">
        <v>334</v>
      </c>
      <c r="D3527">
        <v>1</v>
      </c>
      <c r="E3527">
        <v>0</v>
      </c>
      <c r="G3527">
        <v>57</v>
      </c>
      <c r="I3527" s="49"/>
      <c r="M3527" s="49"/>
      <c r="N3527" s="49"/>
      <c r="O3527" s="49" t="s">
        <v>16615</v>
      </c>
      <c r="P3527">
        <v>10</v>
      </c>
      <c r="Q3527" t="s">
        <v>16616</v>
      </c>
      <c r="S3527" s="49"/>
      <c r="T3527" s="49"/>
      <c r="U3527" s="49"/>
      <c r="W3527" s="49"/>
      <c r="Z3527" s="49"/>
      <c r="AA3527" s="49"/>
      <c r="AB3527" s="49"/>
    </row>
    <row r="3528" spans="1:28" x14ac:dyDescent="0.25">
      <c r="A3528" t="s">
        <v>16617</v>
      </c>
      <c r="B3528" t="s">
        <v>16194</v>
      </c>
      <c r="C3528" t="s">
        <v>334</v>
      </c>
      <c r="D3528">
        <v>2</v>
      </c>
      <c r="E3528">
        <v>0</v>
      </c>
      <c r="G3528">
        <v>45</v>
      </c>
      <c r="I3528" s="49"/>
      <c r="M3528" s="49"/>
      <c r="N3528" s="49"/>
      <c r="O3528" s="49" t="s">
        <v>16618</v>
      </c>
      <c r="P3528">
        <v>10</v>
      </c>
      <c r="Q3528" t="s">
        <v>16619</v>
      </c>
      <c r="S3528" s="49"/>
      <c r="T3528" s="49"/>
      <c r="U3528" s="49"/>
      <c r="W3528" s="49"/>
      <c r="Z3528" s="49"/>
      <c r="AA3528" s="49"/>
      <c r="AB3528" s="49"/>
    </row>
    <row r="3529" spans="1:28" x14ac:dyDescent="0.25">
      <c r="A3529" t="s">
        <v>16620</v>
      </c>
      <c r="B3529" t="s">
        <v>16194</v>
      </c>
      <c r="C3529" t="s">
        <v>16226</v>
      </c>
      <c r="D3529">
        <v>1</v>
      </c>
      <c r="E3529">
        <v>50</v>
      </c>
      <c r="F3529">
        <v>12</v>
      </c>
      <c r="I3529" s="49"/>
      <c r="J3529">
        <v>2</v>
      </c>
      <c r="K3529">
        <v>1</v>
      </c>
      <c r="L3529">
        <v>3</v>
      </c>
      <c r="M3529" s="49" t="s">
        <v>618</v>
      </c>
      <c r="N3529" s="49"/>
      <c r="O3529" s="49" t="s">
        <v>3189</v>
      </c>
      <c r="P3529">
        <v>10</v>
      </c>
      <c r="Q3529" t="s">
        <v>16621</v>
      </c>
      <c r="S3529" s="49"/>
      <c r="T3529" s="49"/>
      <c r="U3529" s="49"/>
      <c r="W3529" s="49"/>
      <c r="Z3529" s="49"/>
      <c r="AA3529" s="49"/>
      <c r="AB3529" s="49"/>
    </row>
    <row r="3530" spans="1:28" x14ac:dyDescent="0.25">
      <c r="A3530" t="s">
        <v>16622</v>
      </c>
      <c r="B3530" t="s">
        <v>16194</v>
      </c>
      <c r="C3530" t="s">
        <v>16226</v>
      </c>
      <c r="D3530">
        <v>2</v>
      </c>
      <c r="E3530">
        <v>50</v>
      </c>
      <c r="F3530">
        <v>13</v>
      </c>
      <c r="I3530" s="49"/>
      <c r="J3530">
        <v>2</v>
      </c>
      <c r="K3530">
        <v>1</v>
      </c>
      <c r="L3530">
        <v>3</v>
      </c>
      <c r="M3530" s="49" t="s">
        <v>618</v>
      </c>
      <c r="N3530" s="49"/>
      <c r="O3530" s="49" t="s">
        <v>3189</v>
      </c>
      <c r="P3530">
        <v>10</v>
      </c>
      <c r="Q3530" t="s">
        <v>16257</v>
      </c>
      <c r="S3530" s="49"/>
      <c r="T3530" s="49"/>
      <c r="U3530" s="49"/>
      <c r="W3530" s="49"/>
      <c r="Z3530" s="49"/>
      <c r="AA3530" s="49"/>
      <c r="AB3530" s="49"/>
    </row>
    <row r="3531" spans="1:28" x14ac:dyDescent="0.25">
      <c r="A3531" t="s">
        <v>16623</v>
      </c>
      <c r="B3531" t="s">
        <v>16258</v>
      </c>
      <c r="C3531" t="s">
        <v>363</v>
      </c>
      <c r="D3531">
        <v>1</v>
      </c>
      <c r="G3531">
        <v>300</v>
      </c>
      <c r="H3531">
        <v>0.63</v>
      </c>
      <c r="I3531" s="49" t="s">
        <v>3957</v>
      </c>
      <c r="M3531" s="49"/>
      <c r="N3531" s="49"/>
      <c r="O3531" s="49" t="s">
        <v>16624</v>
      </c>
      <c r="P3531">
        <v>10</v>
      </c>
      <c r="Q3531" t="s">
        <v>16260</v>
      </c>
      <c r="S3531" s="49"/>
      <c r="T3531" s="49"/>
      <c r="U3531" s="49"/>
      <c r="W3531" s="49"/>
      <c r="Z3531" s="49"/>
      <c r="AA3531" s="49"/>
      <c r="AB3531" s="49"/>
    </row>
    <row r="3532" spans="1:28" x14ac:dyDescent="0.25">
      <c r="A3532" t="s">
        <v>16625</v>
      </c>
      <c r="B3532" t="s">
        <v>16258</v>
      </c>
      <c r="C3532" t="s">
        <v>403</v>
      </c>
      <c r="D3532">
        <v>1</v>
      </c>
      <c r="E3532">
        <v>0</v>
      </c>
      <c r="F3532">
        <v>8</v>
      </c>
      <c r="I3532" s="49"/>
      <c r="M3532" s="49"/>
      <c r="N3532" s="49" t="s">
        <v>16626</v>
      </c>
      <c r="O3532" s="49"/>
      <c r="P3532">
        <v>10</v>
      </c>
      <c r="Q3532" t="s">
        <v>16627</v>
      </c>
      <c r="S3532" s="49"/>
      <c r="T3532" s="49"/>
      <c r="U3532" s="49"/>
      <c r="W3532" s="49"/>
      <c r="Z3532" s="49"/>
      <c r="AA3532" s="49"/>
      <c r="AB3532" s="49"/>
    </row>
    <row r="3533" spans="1:28" x14ac:dyDescent="0.25">
      <c r="A3533" t="s">
        <v>16628</v>
      </c>
      <c r="B3533" t="s">
        <v>16258</v>
      </c>
      <c r="C3533" t="s">
        <v>398</v>
      </c>
      <c r="D3533">
        <v>1</v>
      </c>
      <c r="E3533">
        <v>0</v>
      </c>
      <c r="F3533">
        <v>12</v>
      </c>
      <c r="I3533" s="49"/>
      <c r="M3533" s="49"/>
      <c r="N3533" s="49" t="s">
        <v>16626</v>
      </c>
      <c r="O3533" s="49"/>
      <c r="P3533">
        <v>10</v>
      </c>
      <c r="Q3533" t="s">
        <v>16629</v>
      </c>
      <c r="S3533" s="49"/>
      <c r="T3533" s="49"/>
      <c r="U3533" s="49"/>
      <c r="W3533" s="49"/>
      <c r="Z3533" s="49"/>
      <c r="AA3533" s="49"/>
      <c r="AB3533" s="49"/>
    </row>
    <row r="3534" spans="1:28" x14ac:dyDescent="0.25">
      <c r="A3534" t="s">
        <v>16630</v>
      </c>
      <c r="B3534" t="s">
        <v>16258</v>
      </c>
      <c r="C3534" t="s">
        <v>389</v>
      </c>
      <c r="D3534">
        <v>1</v>
      </c>
      <c r="E3534">
        <v>0</v>
      </c>
      <c r="F3534">
        <v>8</v>
      </c>
      <c r="I3534" s="49"/>
      <c r="M3534" s="49"/>
      <c r="N3534" s="49" t="s">
        <v>16626</v>
      </c>
      <c r="O3534" s="49"/>
      <c r="P3534">
        <v>10</v>
      </c>
      <c r="Q3534" t="s">
        <v>16631</v>
      </c>
      <c r="S3534" s="49"/>
      <c r="T3534" s="49"/>
      <c r="U3534" s="49"/>
      <c r="W3534" s="49"/>
      <c r="Z3534" s="49"/>
      <c r="AA3534" s="49"/>
      <c r="AB3534" s="49"/>
    </row>
    <row r="3535" spans="1:28" x14ac:dyDescent="0.25">
      <c r="A3535" t="s">
        <v>16632</v>
      </c>
      <c r="B3535" t="s">
        <v>16258</v>
      </c>
      <c r="C3535" t="s">
        <v>403</v>
      </c>
      <c r="D3535">
        <v>2</v>
      </c>
      <c r="E3535">
        <v>0</v>
      </c>
      <c r="F3535">
        <v>8</v>
      </c>
      <c r="I3535" s="49"/>
      <c r="M3535" s="49"/>
      <c r="N3535" s="49" t="s">
        <v>16633</v>
      </c>
      <c r="O3535" s="49"/>
      <c r="P3535">
        <v>10</v>
      </c>
      <c r="Q3535" t="s">
        <v>16634</v>
      </c>
      <c r="S3535" s="49"/>
      <c r="T3535" s="49"/>
      <c r="U3535" s="49"/>
      <c r="W3535" s="49"/>
      <c r="Z3535" s="49"/>
      <c r="AA3535" s="49"/>
      <c r="AB3535" s="49"/>
    </row>
    <row r="3536" spans="1:28" x14ac:dyDescent="0.25">
      <c r="A3536" t="s">
        <v>16635</v>
      </c>
      <c r="B3536" t="s">
        <v>16258</v>
      </c>
      <c r="C3536" t="s">
        <v>398</v>
      </c>
      <c r="D3536">
        <v>2</v>
      </c>
      <c r="E3536">
        <v>0</v>
      </c>
      <c r="F3536">
        <v>12</v>
      </c>
      <c r="I3536" s="49"/>
      <c r="M3536" s="49"/>
      <c r="N3536" s="49" t="s">
        <v>16633</v>
      </c>
      <c r="O3536" s="49"/>
      <c r="P3536">
        <v>10</v>
      </c>
      <c r="Q3536" t="s">
        <v>16636</v>
      </c>
      <c r="S3536" s="49"/>
      <c r="T3536" s="49"/>
      <c r="U3536" s="49"/>
      <c r="W3536" s="49"/>
      <c r="Z3536" s="49"/>
      <c r="AA3536" s="49"/>
      <c r="AB3536" s="49"/>
    </row>
    <row r="3537" spans="1:28" x14ac:dyDescent="0.25">
      <c r="A3537" t="s">
        <v>16637</v>
      </c>
      <c r="B3537" t="s">
        <v>16258</v>
      </c>
      <c r="C3537" t="s">
        <v>389</v>
      </c>
      <c r="D3537">
        <v>2</v>
      </c>
      <c r="E3537">
        <v>0</v>
      </c>
      <c r="F3537">
        <v>8</v>
      </c>
      <c r="I3537" s="49"/>
      <c r="M3537" s="49"/>
      <c r="N3537" s="49" t="s">
        <v>16633</v>
      </c>
      <c r="O3537" s="49"/>
      <c r="P3537">
        <v>10</v>
      </c>
      <c r="Q3537" t="s">
        <v>16638</v>
      </c>
      <c r="S3537" s="49"/>
      <c r="T3537" s="49"/>
      <c r="U3537" s="49"/>
      <c r="W3537" s="49"/>
      <c r="Z3537" s="49"/>
      <c r="AA3537" s="49"/>
      <c r="AB3537" s="49"/>
    </row>
    <row r="3538" spans="1:28" x14ac:dyDescent="0.25">
      <c r="A3538" t="s">
        <v>16639</v>
      </c>
      <c r="B3538" t="s">
        <v>16258</v>
      </c>
      <c r="C3538" t="s">
        <v>200</v>
      </c>
      <c r="D3538">
        <v>1</v>
      </c>
      <c r="E3538">
        <v>50</v>
      </c>
      <c r="F3538">
        <v>12</v>
      </c>
      <c r="I3538" s="49"/>
      <c r="J3538">
        <v>2</v>
      </c>
      <c r="L3538">
        <v>3</v>
      </c>
      <c r="M3538" s="49" t="s">
        <v>618</v>
      </c>
      <c r="N3538" s="49"/>
      <c r="O3538" s="49" t="s">
        <v>16640</v>
      </c>
      <c r="P3538">
        <v>10</v>
      </c>
      <c r="Q3538" t="s">
        <v>16641</v>
      </c>
      <c r="S3538" s="49"/>
      <c r="T3538" s="49"/>
      <c r="U3538" s="49"/>
      <c r="W3538" s="49"/>
      <c r="Z3538" s="49"/>
      <c r="AA3538" s="49"/>
      <c r="AB3538" s="49"/>
    </row>
    <row r="3539" spans="1:28" x14ac:dyDescent="0.25">
      <c r="A3539" t="s">
        <v>16642</v>
      </c>
      <c r="B3539" t="s">
        <v>16258</v>
      </c>
      <c r="C3539" t="s">
        <v>200</v>
      </c>
      <c r="D3539">
        <v>2</v>
      </c>
      <c r="E3539">
        <v>50</v>
      </c>
      <c r="F3539">
        <v>12</v>
      </c>
      <c r="I3539" s="49"/>
      <c r="J3539">
        <v>2</v>
      </c>
      <c r="L3539">
        <v>3</v>
      </c>
      <c r="M3539" s="49" t="s">
        <v>618</v>
      </c>
      <c r="N3539" s="49"/>
      <c r="O3539" s="49" t="s">
        <v>16640</v>
      </c>
      <c r="P3539">
        <v>10</v>
      </c>
      <c r="Q3539" t="s">
        <v>16643</v>
      </c>
      <c r="S3539" s="49"/>
      <c r="T3539" s="49"/>
      <c r="U3539" s="49"/>
      <c r="W3539" s="49"/>
      <c r="Z3539" s="49"/>
      <c r="AA3539" s="49"/>
      <c r="AB3539" s="49"/>
    </row>
    <row r="3540" spans="1:28" x14ac:dyDescent="0.25">
      <c r="A3540" t="s">
        <v>16644</v>
      </c>
      <c r="B3540" t="s">
        <v>16258</v>
      </c>
      <c r="C3540" t="s">
        <v>200</v>
      </c>
      <c r="D3540">
        <v>3</v>
      </c>
      <c r="E3540">
        <v>50</v>
      </c>
      <c r="F3540">
        <v>12</v>
      </c>
      <c r="I3540" s="49"/>
      <c r="J3540">
        <v>2</v>
      </c>
      <c r="L3540">
        <v>3</v>
      </c>
      <c r="M3540" s="49" t="s">
        <v>618</v>
      </c>
      <c r="N3540" s="49"/>
      <c r="O3540" s="49" t="s">
        <v>16645</v>
      </c>
      <c r="P3540">
        <v>10</v>
      </c>
      <c r="Q3540" t="s">
        <v>16646</v>
      </c>
      <c r="S3540" s="49"/>
      <c r="T3540" s="49"/>
      <c r="U3540" s="49"/>
      <c r="W3540" s="49"/>
      <c r="Z3540" s="49"/>
      <c r="AA3540" s="49"/>
      <c r="AB3540" s="49"/>
    </row>
    <row r="3541" spans="1:28" x14ac:dyDescent="0.25">
      <c r="A3541" t="s">
        <v>16647</v>
      </c>
      <c r="B3541" t="s">
        <v>16258</v>
      </c>
      <c r="C3541" t="s">
        <v>14743</v>
      </c>
      <c r="D3541">
        <v>1</v>
      </c>
      <c r="E3541">
        <v>90</v>
      </c>
      <c r="F3541">
        <v>10</v>
      </c>
      <c r="I3541" s="49"/>
      <c r="J3541">
        <v>2</v>
      </c>
      <c r="K3541">
        <v>1</v>
      </c>
      <c r="L3541">
        <v>3</v>
      </c>
      <c r="M3541" s="49" t="s">
        <v>618</v>
      </c>
      <c r="N3541" s="49"/>
      <c r="O3541" s="49" t="s">
        <v>16648</v>
      </c>
      <c r="P3541">
        <v>10</v>
      </c>
      <c r="Q3541" t="s">
        <v>16649</v>
      </c>
      <c r="S3541" s="49"/>
      <c r="T3541" s="49"/>
      <c r="U3541" s="49"/>
      <c r="W3541" s="49"/>
      <c r="Z3541" s="49"/>
      <c r="AA3541" s="49"/>
      <c r="AB3541" s="49"/>
    </row>
    <row r="3542" spans="1:28" x14ac:dyDescent="0.25">
      <c r="A3542" t="s">
        <v>16650</v>
      </c>
      <c r="B3542" t="s">
        <v>16258</v>
      </c>
      <c r="C3542" t="s">
        <v>14743</v>
      </c>
      <c r="D3542">
        <v>2</v>
      </c>
      <c r="E3542">
        <v>100</v>
      </c>
      <c r="F3542">
        <v>10</v>
      </c>
      <c r="I3542" s="49"/>
      <c r="J3542">
        <v>2</v>
      </c>
      <c r="K3542">
        <v>1</v>
      </c>
      <c r="L3542">
        <v>3</v>
      </c>
      <c r="M3542" s="49" t="s">
        <v>618</v>
      </c>
      <c r="N3542" s="49"/>
      <c r="O3542" s="49" t="s">
        <v>16651</v>
      </c>
      <c r="P3542">
        <v>10</v>
      </c>
      <c r="Q3542" t="s">
        <v>16652</v>
      </c>
      <c r="S3542" s="49"/>
      <c r="T3542" s="49"/>
      <c r="U3542" s="49"/>
      <c r="W3542" s="49"/>
      <c r="Z3542" s="49"/>
      <c r="AA3542" s="49"/>
      <c r="AB3542" s="49"/>
    </row>
    <row r="3543" spans="1:28" x14ac:dyDescent="0.25">
      <c r="A3543" t="s">
        <v>16653</v>
      </c>
      <c r="B3543" t="s">
        <v>16258</v>
      </c>
      <c r="C3543" t="s">
        <v>172</v>
      </c>
      <c r="D3543">
        <v>1</v>
      </c>
      <c r="E3543">
        <v>25</v>
      </c>
      <c r="F3543">
        <v>12</v>
      </c>
      <c r="I3543" s="49"/>
      <c r="J3543">
        <v>2</v>
      </c>
      <c r="K3543">
        <v>1</v>
      </c>
      <c r="L3543">
        <v>3</v>
      </c>
      <c r="M3543" s="49" t="s">
        <v>618</v>
      </c>
      <c r="N3543" s="49"/>
      <c r="O3543" s="49" t="s">
        <v>16654</v>
      </c>
      <c r="P3543">
        <v>10</v>
      </c>
      <c r="Q3543" t="s">
        <v>16655</v>
      </c>
      <c r="S3543" s="49"/>
      <c r="T3543" s="49"/>
      <c r="U3543" s="49"/>
      <c r="W3543" s="49"/>
      <c r="Z3543" s="49"/>
      <c r="AA3543" s="49"/>
      <c r="AB3543" s="49"/>
    </row>
    <row r="3544" spans="1:28" x14ac:dyDescent="0.25">
      <c r="A3544" t="s">
        <v>16656</v>
      </c>
      <c r="B3544" t="s">
        <v>16258</v>
      </c>
      <c r="C3544" t="s">
        <v>172</v>
      </c>
      <c r="D3544">
        <v>2</v>
      </c>
      <c r="E3544">
        <v>25</v>
      </c>
      <c r="F3544">
        <v>12</v>
      </c>
      <c r="I3544" s="49"/>
      <c r="J3544">
        <v>2</v>
      </c>
      <c r="K3544">
        <v>1</v>
      </c>
      <c r="L3544">
        <v>3</v>
      </c>
      <c r="M3544" s="49" t="s">
        <v>618</v>
      </c>
      <c r="N3544" s="49"/>
      <c r="O3544" s="49" t="s">
        <v>16654</v>
      </c>
      <c r="P3544">
        <v>10</v>
      </c>
      <c r="Q3544" t="s">
        <v>16657</v>
      </c>
      <c r="S3544" s="49"/>
      <c r="T3544" s="49"/>
      <c r="U3544" s="49"/>
      <c r="W3544" s="49"/>
      <c r="Z3544" s="49"/>
      <c r="AA3544" s="49"/>
      <c r="AB3544" s="49"/>
    </row>
    <row r="3545" spans="1:28" x14ac:dyDescent="0.25">
      <c r="A3545" t="s">
        <v>16658</v>
      </c>
      <c r="B3545" t="s">
        <v>16258</v>
      </c>
      <c r="C3545" t="s">
        <v>229</v>
      </c>
      <c r="D3545">
        <v>1</v>
      </c>
      <c r="E3545">
        <v>30</v>
      </c>
      <c r="F3545">
        <v>11</v>
      </c>
      <c r="I3545" s="49"/>
      <c r="J3545">
        <v>3</v>
      </c>
      <c r="K3545">
        <v>1</v>
      </c>
      <c r="L3545">
        <v>2</v>
      </c>
      <c r="M3545" s="49" t="s">
        <v>1745</v>
      </c>
      <c r="N3545" s="49"/>
      <c r="O3545" s="49" t="s">
        <v>16659</v>
      </c>
      <c r="P3545">
        <v>10</v>
      </c>
      <c r="Q3545" t="s">
        <v>16660</v>
      </c>
      <c r="S3545" s="49"/>
      <c r="T3545" s="49"/>
      <c r="U3545" s="49"/>
      <c r="W3545" s="49"/>
      <c r="Z3545" s="49"/>
      <c r="AA3545" s="49"/>
      <c r="AB3545" s="49"/>
    </row>
    <row r="3546" spans="1:28" x14ac:dyDescent="0.25">
      <c r="A3546" t="s">
        <v>16661</v>
      </c>
      <c r="B3546" t="s">
        <v>16258</v>
      </c>
      <c r="C3546" t="s">
        <v>229</v>
      </c>
      <c r="D3546">
        <v>2</v>
      </c>
      <c r="E3546">
        <v>30</v>
      </c>
      <c r="F3546">
        <v>8</v>
      </c>
      <c r="I3546" s="49"/>
      <c r="J3546">
        <v>3</v>
      </c>
      <c r="K3546">
        <v>1</v>
      </c>
      <c r="L3546">
        <v>2</v>
      </c>
      <c r="M3546" s="49" t="s">
        <v>618</v>
      </c>
      <c r="N3546" s="49"/>
      <c r="O3546" s="49" t="s">
        <v>3213</v>
      </c>
      <c r="P3546">
        <v>10</v>
      </c>
      <c r="Q3546" t="s">
        <v>16662</v>
      </c>
      <c r="S3546" s="49"/>
      <c r="T3546" s="49"/>
      <c r="U3546" s="49"/>
      <c r="W3546" s="49"/>
      <c r="Z3546" s="49"/>
      <c r="AA3546" s="49"/>
      <c r="AB3546" s="49"/>
    </row>
    <row r="3547" spans="1:28" x14ac:dyDescent="0.25">
      <c r="A3547" t="s">
        <v>16663</v>
      </c>
      <c r="B3547" t="s">
        <v>16258</v>
      </c>
      <c r="C3547" t="s">
        <v>229</v>
      </c>
      <c r="D3547">
        <v>3</v>
      </c>
      <c r="E3547">
        <v>30</v>
      </c>
      <c r="F3547">
        <v>7</v>
      </c>
      <c r="I3547" s="49"/>
      <c r="J3547">
        <v>3</v>
      </c>
      <c r="K3547">
        <v>1</v>
      </c>
      <c r="L3547">
        <v>2</v>
      </c>
      <c r="M3547" s="49" t="s">
        <v>618</v>
      </c>
      <c r="N3547" s="49"/>
      <c r="O3547" s="49" t="s">
        <v>3213</v>
      </c>
      <c r="P3547">
        <v>10</v>
      </c>
      <c r="Q3547" t="s">
        <v>16664</v>
      </c>
      <c r="S3547" s="49"/>
      <c r="T3547" s="49"/>
      <c r="U3547" s="49"/>
      <c r="W3547" s="49"/>
      <c r="Z3547" s="49"/>
      <c r="AA3547" s="49"/>
      <c r="AB3547" s="49"/>
    </row>
    <row r="3548" spans="1:28" x14ac:dyDescent="0.25">
      <c r="A3548" t="s">
        <v>16665</v>
      </c>
      <c r="B3548" t="s">
        <v>16258</v>
      </c>
      <c r="C3548" t="s">
        <v>309</v>
      </c>
      <c r="D3548">
        <v>1</v>
      </c>
      <c r="E3548">
        <v>12.5</v>
      </c>
      <c r="F3548">
        <v>15</v>
      </c>
      <c r="I3548" s="49"/>
      <c r="J3548">
        <v>2</v>
      </c>
      <c r="K3548">
        <v>1</v>
      </c>
      <c r="L3548">
        <v>2</v>
      </c>
      <c r="M3548" s="49" t="s">
        <v>618</v>
      </c>
      <c r="N3548" s="49"/>
      <c r="O3548" s="49" t="s">
        <v>2154</v>
      </c>
      <c r="P3548">
        <v>10</v>
      </c>
      <c r="Q3548" t="s">
        <v>16666</v>
      </c>
      <c r="S3548" s="49"/>
      <c r="T3548" s="49"/>
      <c r="U3548" s="49"/>
      <c r="W3548" s="49"/>
      <c r="Z3548" s="49"/>
      <c r="AA3548" s="49"/>
      <c r="AB3548" s="49"/>
    </row>
    <row r="3549" spans="1:28" x14ac:dyDescent="0.25">
      <c r="A3549" t="s">
        <v>16667</v>
      </c>
      <c r="B3549" t="s">
        <v>16258</v>
      </c>
      <c r="C3549" t="s">
        <v>309</v>
      </c>
      <c r="D3549">
        <v>2</v>
      </c>
      <c r="E3549">
        <v>12.5</v>
      </c>
      <c r="F3549">
        <v>15</v>
      </c>
      <c r="I3549" s="49"/>
      <c r="J3549">
        <v>3</v>
      </c>
      <c r="L3549">
        <v>2</v>
      </c>
      <c r="M3549" s="49" t="s">
        <v>618</v>
      </c>
      <c r="N3549" s="49"/>
      <c r="O3549" s="49" t="s">
        <v>16668</v>
      </c>
      <c r="P3549">
        <v>10</v>
      </c>
      <c r="Q3549" t="s">
        <v>16669</v>
      </c>
      <c r="S3549" s="49"/>
      <c r="T3549" s="49"/>
      <c r="U3549" s="49"/>
      <c r="W3549" s="49"/>
      <c r="Z3549" s="49"/>
      <c r="AA3549" s="49"/>
      <c r="AB3549" s="49"/>
    </row>
    <row r="3550" spans="1:28" x14ac:dyDescent="0.25">
      <c r="A3550" t="s">
        <v>16670</v>
      </c>
      <c r="B3550" t="s">
        <v>16258</v>
      </c>
      <c r="C3550" t="s">
        <v>309</v>
      </c>
      <c r="D3550">
        <v>3</v>
      </c>
      <c r="E3550">
        <v>12.5</v>
      </c>
      <c r="F3550">
        <v>15</v>
      </c>
      <c r="I3550" s="49"/>
      <c r="J3550">
        <v>3</v>
      </c>
      <c r="L3550">
        <v>2</v>
      </c>
      <c r="M3550" s="49" t="s">
        <v>1745</v>
      </c>
      <c r="N3550" s="49"/>
      <c r="O3550" s="49" t="s">
        <v>16671</v>
      </c>
      <c r="P3550">
        <v>10</v>
      </c>
      <c r="Q3550" t="s">
        <v>16672</v>
      </c>
      <c r="S3550" s="49"/>
      <c r="T3550" s="49"/>
      <c r="U3550" s="49"/>
      <c r="W3550" s="49"/>
      <c r="Z3550" s="49"/>
      <c r="AA3550" s="49"/>
      <c r="AB3550" s="49"/>
    </row>
    <row r="3551" spans="1:28" x14ac:dyDescent="0.25">
      <c r="A3551" t="s">
        <v>16673</v>
      </c>
      <c r="B3551" t="s">
        <v>16258</v>
      </c>
      <c r="C3551" t="s">
        <v>16228</v>
      </c>
      <c r="D3551">
        <v>1</v>
      </c>
      <c r="E3551">
        <v>25</v>
      </c>
      <c r="F3551">
        <v>12</v>
      </c>
      <c r="I3551" s="49"/>
      <c r="J3551">
        <v>2</v>
      </c>
      <c r="L3551">
        <v>3</v>
      </c>
      <c r="M3551" s="49" t="s">
        <v>2151</v>
      </c>
      <c r="N3551" s="49"/>
      <c r="O3551" s="49" t="s">
        <v>16674</v>
      </c>
      <c r="P3551">
        <v>10</v>
      </c>
      <c r="Q3551" t="s">
        <v>16675</v>
      </c>
      <c r="S3551" s="49"/>
      <c r="T3551" s="49"/>
      <c r="U3551" s="49"/>
      <c r="W3551" s="49"/>
      <c r="Z3551" s="49"/>
      <c r="AA3551" s="49"/>
      <c r="AB3551" s="49"/>
    </row>
    <row r="3552" spans="1:28" x14ac:dyDescent="0.25">
      <c r="A3552" t="s">
        <v>16676</v>
      </c>
      <c r="B3552" t="s">
        <v>16258</v>
      </c>
      <c r="C3552" t="s">
        <v>16228</v>
      </c>
      <c r="D3552">
        <v>2</v>
      </c>
      <c r="E3552">
        <v>40</v>
      </c>
      <c r="F3552">
        <v>13</v>
      </c>
      <c r="I3552" s="49"/>
      <c r="J3552">
        <v>2</v>
      </c>
      <c r="K3552">
        <v>1</v>
      </c>
      <c r="L3552">
        <v>2</v>
      </c>
      <c r="M3552" s="49" t="s">
        <v>618</v>
      </c>
      <c r="N3552" s="49"/>
      <c r="O3552" s="49" t="s">
        <v>2154</v>
      </c>
      <c r="P3552">
        <v>10</v>
      </c>
      <c r="Q3552" t="s">
        <v>16677</v>
      </c>
      <c r="S3552" s="49"/>
      <c r="T3552" s="49"/>
      <c r="U3552" s="49"/>
      <c r="W3552" s="49"/>
      <c r="Z3552" s="49"/>
      <c r="AA3552" s="49"/>
      <c r="AB3552" s="49"/>
    </row>
    <row r="3553" spans="1:28" x14ac:dyDescent="0.25">
      <c r="A3553" t="s">
        <v>16678</v>
      </c>
      <c r="B3553" t="s">
        <v>16258</v>
      </c>
      <c r="C3553" t="s">
        <v>16228</v>
      </c>
      <c r="D3553">
        <v>3</v>
      </c>
      <c r="E3553">
        <v>40</v>
      </c>
      <c r="F3553">
        <v>10</v>
      </c>
      <c r="I3553" s="49"/>
      <c r="J3553">
        <v>2</v>
      </c>
      <c r="K3553">
        <v>1</v>
      </c>
      <c r="L3553">
        <v>2</v>
      </c>
      <c r="M3553" s="49" t="s">
        <v>1745</v>
      </c>
      <c r="N3553" s="49"/>
      <c r="O3553" s="49" t="s">
        <v>1932</v>
      </c>
      <c r="P3553">
        <v>10</v>
      </c>
      <c r="Q3553" t="s">
        <v>16679</v>
      </c>
      <c r="S3553" s="49"/>
      <c r="T3553" s="49"/>
      <c r="U3553" s="49"/>
      <c r="W3553" s="49"/>
      <c r="Z3553" s="49"/>
      <c r="AA3553" s="49"/>
      <c r="AB3553" s="49"/>
    </row>
    <row r="3554" spans="1:28" x14ac:dyDescent="0.25">
      <c r="A3554" t="s">
        <v>16680</v>
      </c>
      <c r="B3554" t="s">
        <v>16258</v>
      </c>
      <c r="C3554" t="s">
        <v>195</v>
      </c>
      <c r="D3554">
        <v>1</v>
      </c>
      <c r="E3554">
        <v>20</v>
      </c>
      <c r="F3554">
        <v>12</v>
      </c>
      <c r="I3554" s="49"/>
      <c r="M3554" s="49" t="s">
        <v>1745</v>
      </c>
      <c r="N3554" s="49" t="s">
        <v>16681</v>
      </c>
      <c r="O3554" s="49" t="s">
        <v>16682</v>
      </c>
      <c r="P3554">
        <v>10</v>
      </c>
      <c r="Q3554" t="s">
        <v>16683</v>
      </c>
      <c r="S3554" s="49"/>
      <c r="T3554" s="49"/>
      <c r="U3554" s="49"/>
      <c r="W3554" s="49"/>
      <c r="Z3554" s="49"/>
      <c r="AA3554" s="49"/>
      <c r="AB3554" s="49"/>
    </row>
    <row r="3555" spans="1:28" x14ac:dyDescent="0.25">
      <c r="A3555" t="s">
        <v>16684</v>
      </c>
      <c r="B3555" t="s">
        <v>16258</v>
      </c>
      <c r="C3555" t="s">
        <v>195</v>
      </c>
      <c r="D3555">
        <v>2</v>
      </c>
      <c r="E3555">
        <v>10</v>
      </c>
      <c r="F3555">
        <v>8</v>
      </c>
      <c r="I3555" s="49"/>
      <c r="M3555" s="49" t="s">
        <v>1745</v>
      </c>
      <c r="N3555" s="49" t="s">
        <v>16681</v>
      </c>
      <c r="O3555" s="49" t="s">
        <v>16682</v>
      </c>
      <c r="P3555">
        <v>10</v>
      </c>
      <c r="Q3555" t="s">
        <v>16261</v>
      </c>
      <c r="S3555" s="49"/>
      <c r="T3555" s="49"/>
      <c r="U3555" s="49"/>
      <c r="W3555" s="49"/>
      <c r="Z3555" s="49"/>
      <c r="AA3555" s="49"/>
      <c r="AB3555" s="49"/>
    </row>
    <row r="3556" spans="1:28" x14ac:dyDescent="0.25">
      <c r="A3556" t="s">
        <v>16685</v>
      </c>
      <c r="B3556" t="s">
        <v>16262</v>
      </c>
      <c r="C3556" t="s">
        <v>363</v>
      </c>
      <c r="D3556">
        <v>1</v>
      </c>
      <c r="G3556">
        <v>300</v>
      </c>
      <c r="H3556">
        <v>0.63</v>
      </c>
      <c r="I3556" s="49" t="s">
        <v>3957</v>
      </c>
      <c r="M3556" s="49"/>
      <c r="N3556" s="49"/>
      <c r="O3556" s="49" t="s">
        <v>16686</v>
      </c>
      <c r="P3556">
        <v>10</v>
      </c>
      <c r="Q3556" t="s">
        <v>16264</v>
      </c>
      <c r="S3556" s="49"/>
      <c r="T3556" s="49"/>
      <c r="U3556" s="49"/>
      <c r="W3556" s="49"/>
      <c r="Z3556" s="49"/>
      <c r="AA3556" s="49"/>
      <c r="AB3556" s="49"/>
    </row>
    <row r="3557" spans="1:28" x14ac:dyDescent="0.25">
      <c r="A3557" t="s">
        <v>16687</v>
      </c>
      <c r="B3557" t="s">
        <v>16262</v>
      </c>
      <c r="C3557" t="s">
        <v>269</v>
      </c>
      <c r="D3557">
        <v>1</v>
      </c>
      <c r="E3557">
        <v>0</v>
      </c>
      <c r="F3557">
        <v>10</v>
      </c>
      <c r="I3557" s="49"/>
      <c r="M3557" s="49"/>
      <c r="N3557" s="49" t="s">
        <v>16688</v>
      </c>
      <c r="O3557" s="49"/>
      <c r="P3557">
        <v>10</v>
      </c>
      <c r="Q3557" t="s">
        <v>16689</v>
      </c>
      <c r="S3557" s="49"/>
      <c r="T3557" s="49"/>
      <c r="U3557" s="49"/>
      <c r="W3557" s="49"/>
      <c r="Z3557" s="49"/>
      <c r="AA3557" s="49"/>
      <c r="AB3557" s="49"/>
    </row>
    <row r="3558" spans="1:28" x14ac:dyDescent="0.25">
      <c r="A3558" t="s">
        <v>16690</v>
      </c>
      <c r="B3558" t="s">
        <v>16262</v>
      </c>
      <c r="C3558" t="s">
        <v>423</v>
      </c>
      <c r="D3558">
        <v>1</v>
      </c>
      <c r="E3558">
        <v>0</v>
      </c>
      <c r="F3558">
        <v>12</v>
      </c>
      <c r="I3558" s="49"/>
      <c r="M3558" s="49"/>
      <c r="N3558" s="49" t="s">
        <v>16688</v>
      </c>
      <c r="O3558" s="49"/>
      <c r="P3558">
        <v>10</v>
      </c>
      <c r="Q3558" t="s">
        <v>16691</v>
      </c>
      <c r="S3558" s="49"/>
      <c r="T3558" s="49"/>
      <c r="U3558" s="49"/>
      <c r="W3558" s="49"/>
      <c r="Z3558" s="49"/>
      <c r="AA3558" s="49"/>
      <c r="AB3558" s="49"/>
    </row>
    <row r="3559" spans="1:28" x14ac:dyDescent="0.25">
      <c r="A3559" t="s">
        <v>16692</v>
      </c>
      <c r="B3559" t="s">
        <v>16262</v>
      </c>
      <c r="C3559" t="s">
        <v>299</v>
      </c>
      <c r="D3559">
        <v>1</v>
      </c>
      <c r="E3559">
        <v>0</v>
      </c>
      <c r="F3559">
        <v>10</v>
      </c>
      <c r="I3559" s="49"/>
      <c r="M3559" s="49"/>
      <c r="N3559" s="49" t="s">
        <v>16688</v>
      </c>
      <c r="O3559" s="49"/>
      <c r="P3559">
        <v>10</v>
      </c>
      <c r="Q3559" t="s">
        <v>16693</v>
      </c>
      <c r="S3559" s="49"/>
      <c r="T3559" s="49"/>
      <c r="U3559" s="49"/>
      <c r="W3559" s="49"/>
      <c r="Z3559" s="49"/>
      <c r="AA3559" s="49"/>
      <c r="AB3559" s="49"/>
    </row>
    <row r="3560" spans="1:28" x14ac:dyDescent="0.25">
      <c r="A3560" t="s">
        <v>16694</v>
      </c>
      <c r="B3560" t="s">
        <v>16262</v>
      </c>
      <c r="C3560" t="s">
        <v>286</v>
      </c>
      <c r="D3560">
        <v>1</v>
      </c>
      <c r="E3560">
        <v>0</v>
      </c>
      <c r="F3560">
        <v>15</v>
      </c>
      <c r="I3560" s="49"/>
      <c r="M3560" s="49"/>
      <c r="N3560" s="49" t="s">
        <v>16688</v>
      </c>
      <c r="O3560" s="49"/>
      <c r="P3560">
        <v>10</v>
      </c>
      <c r="Q3560" t="s">
        <v>16695</v>
      </c>
      <c r="S3560" s="49"/>
      <c r="T3560" s="49"/>
      <c r="U3560" s="49"/>
      <c r="W3560" s="49"/>
      <c r="Z3560" s="49"/>
      <c r="AA3560" s="49"/>
      <c r="AB3560" s="49"/>
    </row>
    <row r="3561" spans="1:28" x14ac:dyDescent="0.25">
      <c r="A3561" t="s">
        <v>16696</v>
      </c>
      <c r="B3561" t="s">
        <v>16262</v>
      </c>
      <c r="C3561" t="s">
        <v>1</v>
      </c>
      <c r="D3561">
        <v>1</v>
      </c>
      <c r="E3561">
        <v>150</v>
      </c>
      <c r="G3561">
        <v>64.800000000000011</v>
      </c>
      <c r="I3561" s="49"/>
      <c r="M3561" s="49"/>
      <c r="N3561" s="49"/>
      <c r="O3561" s="49" t="s">
        <v>16697</v>
      </c>
      <c r="P3561">
        <v>10</v>
      </c>
      <c r="Q3561" t="s">
        <v>16698</v>
      </c>
      <c r="S3561" s="49"/>
      <c r="T3561" s="49"/>
      <c r="U3561" s="49"/>
      <c r="W3561" s="49"/>
      <c r="Z3561" s="49"/>
      <c r="AA3561" s="49"/>
      <c r="AB3561" s="49"/>
    </row>
    <row r="3562" spans="1:28" x14ac:dyDescent="0.25">
      <c r="A3562" t="s">
        <v>16699</v>
      </c>
      <c r="B3562" t="s">
        <v>16262</v>
      </c>
      <c r="C3562" t="s">
        <v>1</v>
      </c>
      <c r="D3562">
        <v>2</v>
      </c>
      <c r="E3562">
        <v>150</v>
      </c>
      <c r="G3562">
        <v>63</v>
      </c>
      <c r="I3562" s="49"/>
      <c r="M3562" s="49"/>
      <c r="N3562" s="49"/>
      <c r="O3562" s="49" t="s">
        <v>16700</v>
      </c>
      <c r="P3562">
        <v>10</v>
      </c>
      <c r="Q3562" t="s">
        <v>16701</v>
      </c>
      <c r="S3562" s="49"/>
      <c r="T3562" s="49"/>
      <c r="U3562" s="49"/>
      <c r="W3562" s="49"/>
      <c r="Z3562" s="49"/>
      <c r="AA3562" s="49"/>
      <c r="AB3562" s="49"/>
    </row>
    <row r="3563" spans="1:28" x14ac:dyDescent="0.25">
      <c r="A3563" t="s">
        <v>16702</v>
      </c>
      <c r="B3563" t="s">
        <v>16262</v>
      </c>
      <c r="C3563" t="s">
        <v>1</v>
      </c>
      <c r="D3563">
        <v>3</v>
      </c>
      <c r="E3563">
        <v>150</v>
      </c>
      <c r="G3563">
        <v>60</v>
      </c>
      <c r="I3563" s="49"/>
      <c r="M3563" s="49"/>
      <c r="N3563" s="49"/>
      <c r="O3563" s="49"/>
      <c r="P3563">
        <v>10</v>
      </c>
      <c r="Q3563" t="s">
        <v>16703</v>
      </c>
      <c r="S3563" s="49"/>
      <c r="T3563" s="49"/>
      <c r="U3563" s="49"/>
      <c r="W3563" s="49"/>
      <c r="Z3563" s="49"/>
      <c r="AA3563" s="49"/>
      <c r="AB3563" s="49"/>
    </row>
    <row r="3564" spans="1:28" x14ac:dyDescent="0.25">
      <c r="A3564" t="s">
        <v>16704</v>
      </c>
      <c r="B3564" t="s">
        <v>16262</v>
      </c>
      <c r="C3564" t="s">
        <v>249</v>
      </c>
      <c r="D3564">
        <v>1</v>
      </c>
      <c r="E3564">
        <v>150</v>
      </c>
      <c r="F3564">
        <v>8</v>
      </c>
      <c r="I3564" s="49"/>
      <c r="J3564">
        <v>2</v>
      </c>
      <c r="K3564">
        <v>1</v>
      </c>
      <c r="L3564">
        <v>3</v>
      </c>
      <c r="M3564" s="49" t="s">
        <v>618</v>
      </c>
      <c r="N3564" s="49"/>
      <c r="O3564" s="49" t="s">
        <v>16705</v>
      </c>
      <c r="P3564">
        <v>10</v>
      </c>
      <c r="Q3564" t="s">
        <v>16706</v>
      </c>
      <c r="S3564" s="49"/>
      <c r="T3564" s="49"/>
      <c r="U3564" s="49"/>
      <c r="W3564" s="49"/>
      <c r="Z3564" s="49"/>
      <c r="AA3564" s="49"/>
      <c r="AB3564" s="49"/>
    </row>
    <row r="3565" spans="1:28" x14ac:dyDescent="0.25">
      <c r="A3565" t="s">
        <v>16707</v>
      </c>
      <c r="B3565" t="s">
        <v>16262</v>
      </c>
      <c r="C3565" t="s">
        <v>249</v>
      </c>
      <c r="D3565">
        <v>2</v>
      </c>
      <c r="E3565">
        <v>150</v>
      </c>
      <c r="F3565">
        <v>8</v>
      </c>
      <c r="I3565" s="49"/>
      <c r="J3565">
        <v>2</v>
      </c>
      <c r="K3565">
        <v>1</v>
      </c>
      <c r="L3565">
        <v>3</v>
      </c>
      <c r="M3565" s="49" t="s">
        <v>618</v>
      </c>
      <c r="N3565" s="49"/>
      <c r="O3565" s="49" t="s">
        <v>16705</v>
      </c>
      <c r="P3565">
        <v>10</v>
      </c>
      <c r="Q3565" t="s">
        <v>16708</v>
      </c>
      <c r="S3565" s="49"/>
      <c r="T3565" s="49"/>
      <c r="U3565" s="49"/>
      <c r="W3565" s="49"/>
      <c r="Z3565" s="49"/>
      <c r="AA3565" s="49"/>
      <c r="AB3565" s="49"/>
    </row>
    <row r="3566" spans="1:28" x14ac:dyDescent="0.25">
      <c r="A3566" t="s">
        <v>16709</v>
      </c>
      <c r="B3566" t="s">
        <v>16262</v>
      </c>
      <c r="C3566" t="s">
        <v>249</v>
      </c>
      <c r="D3566">
        <v>3</v>
      </c>
      <c r="E3566">
        <v>150</v>
      </c>
      <c r="F3566">
        <v>9</v>
      </c>
      <c r="I3566" s="49"/>
      <c r="J3566">
        <v>2</v>
      </c>
      <c r="K3566">
        <v>1</v>
      </c>
      <c r="L3566">
        <v>3</v>
      </c>
      <c r="M3566" s="49" t="s">
        <v>618</v>
      </c>
      <c r="N3566" s="49"/>
      <c r="O3566" s="49" t="s">
        <v>16705</v>
      </c>
      <c r="P3566">
        <v>10</v>
      </c>
      <c r="Q3566" t="s">
        <v>16710</v>
      </c>
      <c r="S3566" s="49"/>
      <c r="T3566" s="49"/>
      <c r="U3566" s="49"/>
      <c r="W3566" s="49"/>
      <c r="Z3566" s="49"/>
      <c r="AA3566" s="49"/>
      <c r="AB3566" s="49"/>
    </row>
    <row r="3567" spans="1:28" x14ac:dyDescent="0.25">
      <c r="A3567" t="s">
        <v>16711</v>
      </c>
      <c r="B3567" t="s">
        <v>16262</v>
      </c>
      <c r="C3567" t="s">
        <v>256</v>
      </c>
      <c r="D3567">
        <v>1</v>
      </c>
      <c r="E3567">
        <v>60</v>
      </c>
      <c r="F3567">
        <v>8</v>
      </c>
      <c r="I3567" s="49"/>
      <c r="J3567">
        <v>3</v>
      </c>
      <c r="K3567">
        <v>1</v>
      </c>
      <c r="L3567">
        <v>2</v>
      </c>
      <c r="M3567" s="49" t="s">
        <v>618</v>
      </c>
      <c r="N3567" s="49"/>
      <c r="O3567" s="49" t="s">
        <v>16712</v>
      </c>
      <c r="P3567">
        <v>10</v>
      </c>
      <c r="Q3567" t="s">
        <v>16713</v>
      </c>
      <c r="S3567" s="49"/>
      <c r="T3567" s="49"/>
      <c r="U3567" s="49"/>
      <c r="W3567" s="49"/>
      <c r="Z3567" s="49"/>
      <c r="AA3567" s="49"/>
      <c r="AB3567" s="49"/>
    </row>
    <row r="3568" spans="1:28" x14ac:dyDescent="0.25">
      <c r="A3568" t="s">
        <v>16714</v>
      </c>
      <c r="B3568" t="s">
        <v>16262</v>
      </c>
      <c r="C3568" t="s">
        <v>256</v>
      </c>
      <c r="D3568">
        <v>2</v>
      </c>
      <c r="E3568">
        <v>60</v>
      </c>
      <c r="F3568">
        <v>8</v>
      </c>
      <c r="I3568" s="49"/>
      <c r="J3568">
        <v>3</v>
      </c>
      <c r="K3568">
        <v>1</v>
      </c>
      <c r="L3568">
        <v>2</v>
      </c>
      <c r="M3568" s="49" t="s">
        <v>618</v>
      </c>
      <c r="N3568" s="49"/>
      <c r="O3568" s="49" t="s">
        <v>16712</v>
      </c>
      <c r="P3568">
        <v>10</v>
      </c>
      <c r="Q3568" t="s">
        <v>16715</v>
      </c>
      <c r="S3568" s="49"/>
      <c r="T3568" s="49"/>
      <c r="U3568" s="49"/>
      <c r="W3568" s="49"/>
      <c r="Z3568" s="49"/>
      <c r="AA3568" s="49"/>
      <c r="AB3568" s="49"/>
    </row>
    <row r="3569" spans="1:28" x14ac:dyDescent="0.25">
      <c r="A3569" t="s">
        <v>16716</v>
      </c>
      <c r="B3569" t="s">
        <v>16262</v>
      </c>
      <c r="C3569" t="s">
        <v>256</v>
      </c>
      <c r="D3569">
        <v>3</v>
      </c>
      <c r="E3569">
        <v>60</v>
      </c>
      <c r="F3569">
        <v>8</v>
      </c>
      <c r="I3569" s="49"/>
      <c r="J3569">
        <v>3</v>
      </c>
      <c r="K3569">
        <v>1</v>
      </c>
      <c r="L3569">
        <v>2</v>
      </c>
      <c r="M3569" s="49" t="s">
        <v>618</v>
      </c>
      <c r="N3569" s="49"/>
      <c r="O3569" s="49" t="s">
        <v>16712</v>
      </c>
      <c r="P3569">
        <v>10</v>
      </c>
      <c r="Q3569" t="s">
        <v>16717</v>
      </c>
      <c r="S3569" s="49"/>
      <c r="T3569" s="49"/>
      <c r="U3569" s="49"/>
      <c r="W3569" s="49"/>
      <c r="Z3569" s="49"/>
      <c r="AA3569" s="49"/>
      <c r="AB3569" s="49"/>
    </row>
    <row r="3570" spans="1:28" x14ac:dyDescent="0.25">
      <c r="A3570" t="s">
        <v>16718</v>
      </c>
      <c r="B3570" t="s">
        <v>16262</v>
      </c>
      <c r="C3570" t="s">
        <v>16229</v>
      </c>
      <c r="D3570">
        <v>1</v>
      </c>
      <c r="E3570">
        <v>150</v>
      </c>
      <c r="F3570">
        <v>15</v>
      </c>
      <c r="I3570" s="49"/>
      <c r="J3570">
        <v>3</v>
      </c>
      <c r="K3570">
        <v>1</v>
      </c>
      <c r="L3570">
        <v>2</v>
      </c>
      <c r="M3570" s="49" t="s">
        <v>618</v>
      </c>
      <c r="N3570" s="49"/>
      <c r="O3570" s="49" t="s">
        <v>3213</v>
      </c>
      <c r="P3570">
        <v>10</v>
      </c>
      <c r="Q3570" t="s">
        <v>16719</v>
      </c>
      <c r="S3570" s="49"/>
      <c r="T3570" s="49"/>
      <c r="U3570" s="49"/>
      <c r="W3570" s="49"/>
      <c r="Z3570" s="49"/>
      <c r="AA3570" s="49"/>
      <c r="AB3570" s="49"/>
    </row>
    <row r="3571" spans="1:28" x14ac:dyDescent="0.25">
      <c r="A3571" t="s">
        <v>16720</v>
      </c>
      <c r="B3571" t="s">
        <v>16262</v>
      </c>
      <c r="C3571" t="s">
        <v>16229</v>
      </c>
      <c r="D3571">
        <v>2</v>
      </c>
      <c r="E3571">
        <v>150</v>
      </c>
      <c r="F3571">
        <v>12</v>
      </c>
      <c r="I3571" s="49"/>
      <c r="J3571">
        <v>3</v>
      </c>
      <c r="K3571">
        <v>1</v>
      </c>
      <c r="L3571">
        <v>2</v>
      </c>
      <c r="M3571" s="49" t="s">
        <v>618</v>
      </c>
      <c r="N3571" s="49"/>
      <c r="O3571" s="49" t="s">
        <v>3213</v>
      </c>
      <c r="P3571">
        <v>10</v>
      </c>
      <c r="Q3571" t="s">
        <v>16721</v>
      </c>
      <c r="S3571" s="49"/>
      <c r="T3571" s="49"/>
      <c r="U3571" s="49"/>
      <c r="W3571" s="49"/>
      <c r="Z3571" s="49"/>
      <c r="AA3571" s="49"/>
      <c r="AB3571" s="49"/>
    </row>
    <row r="3572" spans="1:28" x14ac:dyDescent="0.25">
      <c r="A3572" t="s">
        <v>16722</v>
      </c>
      <c r="B3572" t="s">
        <v>16262</v>
      </c>
      <c r="C3572" t="s">
        <v>16229</v>
      </c>
      <c r="D3572">
        <v>3</v>
      </c>
      <c r="E3572">
        <v>150</v>
      </c>
      <c r="F3572">
        <v>12</v>
      </c>
      <c r="I3572" s="49"/>
      <c r="J3572">
        <v>3</v>
      </c>
      <c r="K3572">
        <v>1</v>
      </c>
      <c r="L3572">
        <v>2</v>
      </c>
      <c r="M3572" s="49" t="s">
        <v>618</v>
      </c>
      <c r="N3572" s="49"/>
      <c r="O3572" s="49" t="s">
        <v>3213</v>
      </c>
      <c r="P3572">
        <v>10</v>
      </c>
      <c r="Q3572" t="s">
        <v>16723</v>
      </c>
      <c r="S3572" s="49"/>
      <c r="T3572" s="49"/>
      <c r="U3572" s="49"/>
      <c r="W3572" s="49"/>
      <c r="Z3572" s="49"/>
      <c r="AA3572" s="49"/>
      <c r="AB3572" s="49"/>
    </row>
    <row r="3573" spans="1:28" x14ac:dyDescent="0.25">
      <c r="A3573" t="s">
        <v>16724</v>
      </c>
      <c r="B3573" t="s">
        <v>16262</v>
      </c>
      <c r="C3573" t="s">
        <v>14737</v>
      </c>
      <c r="D3573">
        <v>1</v>
      </c>
      <c r="E3573">
        <v>140</v>
      </c>
      <c r="F3573">
        <v>13</v>
      </c>
      <c r="I3573" s="49"/>
      <c r="J3573">
        <v>3</v>
      </c>
      <c r="K3573">
        <v>1</v>
      </c>
      <c r="L3573">
        <v>2</v>
      </c>
      <c r="M3573" s="49" t="s">
        <v>618</v>
      </c>
      <c r="N3573" s="49"/>
      <c r="O3573" s="49" t="s">
        <v>3213</v>
      </c>
      <c r="P3573">
        <v>10</v>
      </c>
      <c r="Q3573" t="s">
        <v>16725</v>
      </c>
      <c r="S3573" s="49"/>
      <c r="T3573" s="49"/>
      <c r="U3573" s="49"/>
      <c r="W3573" s="49"/>
      <c r="Z3573" s="49"/>
      <c r="AA3573" s="49"/>
      <c r="AB3573" s="49"/>
    </row>
    <row r="3574" spans="1:28" x14ac:dyDescent="0.25">
      <c r="A3574" t="s">
        <v>16726</v>
      </c>
      <c r="B3574" t="s">
        <v>16262</v>
      </c>
      <c r="C3574" t="s">
        <v>14737</v>
      </c>
      <c r="D3574">
        <v>2</v>
      </c>
      <c r="E3574">
        <v>140</v>
      </c>
      <c r="F3574">
        <v>12</v>
      </c>
      <c r="I3574" s="49"/>
      <c r="J3574">
        <v>3</v>
      </c>
      <c r="K3574">
        <v>1</v>
      </c>
      <c r="L3574">
        <v>2</v>
      </c>
      <c r="M3574" s="49" t="s">
        <v>618</v>
      </c>
      <c r="N3574" s="49"/>
      <c r="O3574" s="49" t="s">
        <v>3213</v>
      </c>
      <c r="P3574">
        <v>10</v>
      </c>
      <c r="Q3574" t="s">
        <v>16727</v>
      </c>
      <c r="S3574" s="49"/>
      <c r="T3574" s="49"/>
      <c r="U3574" s="49"/>
      <c r="W3574" s="49"/>
      <c r="Z3574" s="49"/>
      <c r="AA3574" s="49"/>
      <c r="AB3574" s="49"/>
    </row>
    <row r="3575" spans="1:28" x14ac:dyDescent="0.25">
      <c r="A3575" t="s">
        <v>16728</v>
      </c>
      <c r="B3575" t="s">
        <v>16262</v>
      </c>
      <c r="C3575" t="s">
        <v>14737</v>
      </c>
      <c r="D3575">
        <v>3</v>
      </c>
      <c r="E3575">
        <v>140</v>
      </c>
      <c r="F3575">
        <v>12</v>
      </c>
      <c r="I3575" s="49"/>
      <c r="J3575">
        <v>3</v>
      </c>
      <c r="K3575">
        <v>1</v>
      </c>
      <c r="L3575">
        <v>2</v>
      </c>
      <c r="M3575" s="49" t="s">
        <v>618</v>
      </c>
      <c r="N3575" s="49"/>
      <c r="O3575" s="49" t="s">
        <v>3213</v>
      </c>
      <c r="P3575">
        <v>10</v>
      </c>
      <c r="Q3575" t="s">
        <v>16729</v>
      </c>
      <c r="S3575" s="49"/>
      <c r="T3575" s="49"/>
      <c r="U3575" s="49"/>
      <c r="W3575" s="49"/>
      <c r="Z3575" s="49"/>
      <c r="AA3575" s="49"/>
      <c r="AB3575" s="49"/>
    </row>
    <row r="3576" spans="1:28" x14ac:dyDescent="0.25">
      <c r="A3576" t="s">
        <v>16730</v>
      </c>
      <c r="B3576" t="s">
        <v>16262</v>
      </c>
      <c r="C3576" t="s">
        <v>334</v>
      </c>
      <c r="D3576">
        <v>1</v>
      </c>
      <c r="E3576">
        <v>0</v>
      </c>
      <c r="G3576">
        <v>48</v>
      </c>
      <c r="I3576" s="49"/>
      <c r="M3576" s="49"/>
      <c r="N3576" s="49"/>
      <c r="O3576" s="49" t="s">
        <v>4891</v>
      </c>
      <c r="P3576">
        <v>10</v>
      </c>
      <c r="Q3576" t="s">
        <v>16731</v>
      </c>
      <c r="S3576" s="49"/>
      <c r="T3576" s="49"/>
      <c r="U3576" s="49"/>
      <c r="W3576" s="49"/>
      <c r="Z3576" s="49"/>
      <c r="AA3576" s="49"/>
      <c r="AB3576" s="49"/>
    </row>
    <row r="3577" spans="1:28" x14ac:dyDescent="0.25">
      <c r="A3577" t="s">
        <v>16732</v>
      </c>
      <c r="B3577" t="s">
        <v>16262</v>
      </c>
      <c r="C3577" t="s">
        <v>299</v>
      </c>
      <c r="D3577">
        <v>2</v>
      </c>
      <c r="E3577">
        <v>60</v>
      </c>
      <c r="F3577">
        <v>12</v>
      </c>
      <c r="I3577" s="49"/>
      <c r="J3577">
        <v>2</v>
      </c>
      <c r="K3577">
        <v>1</v>
      </c>
      <c r="L3577">
        <v>2</v>
      </c>
      <c r="M3577" s="49" t="s">
        <v>618</v>
      </c>
      <c r="N3577" s="49"/>
      <c r="O3577" s="49" t="s">
        <v>16733</v>
      </c>
      <c r="P3577">
        <v>10</v>
      </c>
      <c r="Q3577" t="s">
        <v>16734</v>
      </c>
      <c r="S3577" s="49"/>
      <c r="T3577" s="49"/>
      <c r="U3577" s="49"/>
      <c r="W3577" s="49"/>
      <c r="Z3577" s="49"/>
      <c r="AA3577" s="49"/>
      <c r="AB3577" s="49"/>
    </row>
    <row r="3578" spans="1:28" x14ac:dyDescent="0.25">
      <c r="A3578" t="s">
        <v>16735</v>
      </c>
      <c r="B3578" t="s">
        <v>16262</v>
      </c>
      <c r="C3578" t="s">
        <v>299</v>
      </c>
      <c r="D3578">
        <v>3</v>
      </c>
      <c r="E3578">
        <v>60</v>
      </c>
      <c r="F3578">
        <v>12</v>
      </c>
      <c r="I3578" s="49"/>
      <c r="J3578">
        <v>2</v>
      </c>
      <c r="K3578">
        <v>1</v>
      </c>
      <c r="L3578">
        <v>2</v>
      </c>
      <c r="M3578" s="49" t="s">
        <v>618</v>
      </c>
      <c r="N3578" s="49"/>
      <c r="O3578" s="49" t="s">
        <v>16733</v>
      </c>
      <c r="P3578">
        <v>10</v>
      </c>
      <c r="Q3578" t="s">
        <v>16265</v>
      </c>
      <c r="S3578" s="49"/>
      <c r="T3578" s="49"/>
      <c r="U3578" s="49"/>
      <c r="W3578" s="49"/>
      <c r="Z3578" s="49"/>
      <c r="AA3578" s="49"/>
      <c r="AB3578" s="49"/>
    </row>
    <row r="3579" spans="1:28" x14ac:dyDescent="0.25">
      <c r="A3579" t="s">
        <v>16736</v>
      </c>
      <c r="B3579" t="s">
        <v>16266</v>
      </c>
      <c r="C3579" t="s">
        <v>363</v>
      </c>
      <c r="D3579">
        <v>1</v>
      </c>
      <c r="G3579">
        <v>300</v>
      </c>
      <c r="H3579">
        <v>0.63</v>
      </c>
      <c r="I3579" s="49" t="s">
        <v>3957</v>
      </c>
      <c r="M3579" s="49"/>
      <c r="N3579" s="49"/>
      <c r="O3579" s="49" t="s">
        <v>16737</v>
      </c>
      <c r="P3579">
        <v>10</v>
      </c>
      <c r="Q3579" t="s">
        <v>16268</v>
      </c>
      <c r="S3579" s="49"/>
      <c r="T3579" s="49"/>
      <c r="U3579" s="49"/>
      <c r="W3579" s="49"/>
      <c r="Z3579" s="49"/>
      <c r="AA3579" s="49"/>
      <c r="AB3579" s="49"/>
    </row>
    <row r="3580" spans="1:28" x14ac:dyDescent="0.25">
      <c r="A3580" t="s">
        <v>16738</v>
      </c>
      <c r="B3580" t="s">
        <v>16266</v>
      </c>
      <c r="C3580" t="s">
        <v>403</v>
      </c>
      <c r="D3580">
        <v>1</v>
      </c>
      <c r="E3580">
        <v>0</v>
      </c>
      <c r="F3580">
        <v>8</v>
      </c>
      <c r="I3580" s="49"/>
      <c r="M3580" s="49"/>
      <c r="N3580" s="49" t="s">
        <v>16739</v>
      </c>
      <c r="O3580" s="49"/>
      <c r="P3580">
        <v>10</v>
      </c>
      <c r="Q3580" t="s">
        <v>16740</v>
      </c>
      <c r="S3580" s="49"/>
      <c r="T3580" s="49"/>
      <c r="U3580" s="49"/>
      <c r="W3580" s="49"/>
      <c r="Z3580" s="49"/>
      <c r="AA3580" s="49"/>
      <c r="AB3580" s="49"/>
    </row>
    <row r="3581" spans="1:28" x14ac:dyDescent="0.25">
      <c r="A3581" t="s">
        <v>16741</v>
      </c>
      <c r="B3581" t="s">
        <v>16266</v>
      </c>
      <c r="C3581" t="s">
        <v>398</v>
      </c>
      <c r="D3581">
        <v>1</v>
      </c>
      <c r="E3581">
        <v>0</v>
      </c>
      <c r="F3581">
        <v>15</v>
      </c>
      <c r="I3581" s="49"/>
      <c r="M3581" s="49"/>
      <c r="N3581" s="49" t="s">
        <v>16739</v>
      </c>
      <c r="O3581" s="49"/>
      <c r="P3581">
        <v>10</v>
      </c>
      <c r="Q3581" t="s">
        <v>16742</v>
      </c>
      <c r="S3581" s="49"/>
      <c r="T3581" s="49"/>
      <c r="U3581" s="49"/>
      <c r="W3581" s="49"/>
      <c r="Z3581" s="49"/>
      <c r="AA3581" s="49"/>
      <c r="AB3581" s="49"/>
    </row>
    <row r="3582" spans="1:28" x14ac:dyDescent="0.25">
      <c r="A3582" t="s">
        <v>16743</v>
      </c>
      <c r="B3582" t="s">
        <v>16266</v>
      </c>
      <c r="C3582" t="s">
        <v>389</v>
      </c>
      <c r="D3582">
        <v>1</v>
      </c>
      <c r="E3582">
        <v>0</v>
      </c>
      <c r="F3582">
        <v>10</v>
      </c>
      <c r="I3582" s="49"/>
      <c r="M3582" s="49"/>
      <c r="N3582" s="49" t="s">
        <v>16739</v>
      </c>
      <c r="O3582" s="49"/>
      <c r="P3582">
        <v>10</v>
      </c>
      <c r="Q3582" t="s">
        <v>16744</v>
      </c>
      <c r="S3582" s="49"/>
      <c r="T3582" s="49"/>
      <c r="U3582" s="49"/>
      <c r="W3582" s="49"/>
      <c r="Z3582" s="49"/>
      <c r="AA3582" s="49"/>
      <c r="AB3582" s="49"/>
    </row>
    <row r="3583" spans="1:28" x14ac:dyDescent="0.25">
      <c r="A3583" t="s">
        <v>16745</v>
      </c>
      <c r="B3583" t="s">
        <v>16266</v>
      </c>
      <c r="C3583" t="s">
        <v>403</v>
      </c>
      <c r="D3583">
        <v>2</v>
      </c>
      <c r="E3583">
        <v>0</v>
      </c>
      <c r="F3583">
        <v>8</v>
      </c>
      <c r="I3583" s="49"/>
      <c r="M3583" s="49"/>
      <c r="N3583" s="49"/>
      <c r="O3583" s="49"/>
      <c r="P3583">
        <v>10</v>
      </c>
      <c r="Q3583" t="s">
        <v>16746</v>
      </c>
      <c r="S3583" s="49"/>
      <c r="T3583" s="49"/>
      <c r="U3583" s="49"/>
      <c r="W3583" s="49"/>
      <c r="Z3583" s="49"/>
      <c r="AA3583" s="49"/>
      <c r="AB3583" s="49"/>
    </row>
    <row r="3584" spans="1:28" x14ac:dyDescent="0.25">
      <c r="A3584" t="s">
        <v>16747</v>
      </c>
      <c r="B3584" t="s">
        <v>16266</v>
      </c>
      <c r="C3584" t="s">
        <v>41</v>
      </c>
      <c r="D3584">
        <v>1</v>
      </c>
      <c r="E3584">
        <v>140</v>
      </c>
      <c r="F3584">
        <v>12</v>
      </c>
      <c r="I3584" s="49"/>
      <c r="J3584">
        <v>3</v>
      </c>
      <c r="L3584">
        <v>2</v>
      </c>
      <c r="M3584" s="49" t="s">
        <v>618</v>
      </c>
      <c r="N3584" s="49"/>
      <c r="O3584" s="49" t="s">
        <v>16668</v>
      </c>
      <c r="P3584">
        <v>10</v>
      </c>
      <c r="Q3584" t="s">
        <v>16748</v>
      </c>
      <c r="S3584" s="49"/>
      <c r="T3584" s="49"/>
      <c r="U3584" s="49"/>
      <c r="W3584" s="49"/>
      <c r="Z3584" s="49"/>
      <c r="AA3584" s="49"/>
      <c r="AB3584" s="49"/>
    </row>
    <row r="3585" spans="1:28" x14ac:dyDescent="0.25">
      <c r="A3585" t="s">
        <v>16749</v>
      </c>
      <c r="B3585" t="s">
        <v>16266</v>
      </c>
      <c r="C3585" t="s">
        <v>41</v>
      </c>
      <c r="D3585">
        <v>2</v>
      </c>
      <c r="E3585">
        <v>140</v>
      </c>
      <c r="F3585">
        <v>10</v>
      </c>
      <c r="I3585" s="49"/>
      <c r="J3585">
        <v>3</v>
      </c>
      <c r="L3585">
        <v>2</v>
      </c>
      <c r="M3585" s="49" t="s">
        <v>618</v>
      </c>
      <c r="N3585" s="49"/>
      <c r="O3585" s="49" t="s">
        <v>16668</v>
      </c>
      <c r="P3585">
        <v>10</v>
      </c>
      <c r="Q3585" t="s">
        <v>16750</v>
      </c>
      <c r="S3585" s="49"/>
      <c r="T3585" s="49"/>
      <c r="U3585" s="49"/>
      <c r="W3585" s="49"/>
      <c r="Z3585" s="49"/>
      <c r="AA3585" s="49"/>
      <c r="AB3585" s="49"/>
    </row>
    <row r="3586" spans="1:28" x14ac:dyDescent="0.25">
      <c r="A3586" t="s">
        <v>16751</v>
      </c>
      <c r="B3586" t="s">
        <v>16266</v>
      </c>
      <c r="C3586" t="s">
        <v>41</v>
      </c>
      <c r="D3586">
        <v>3</v>
      </c>
      <c r="E3586">
        <v>140</v>
      </c>
      <c r="F3586">
        <v>10</v>
      </c>
      <c r="I3586" s="49"/>
      <c r="J3586">
        <v>3</v>
      </c>
      <c r="L3586">
        <v>2</v>
      </c>
      <c r="M3586" s="49" t="s">
        <v>618</v>
      </c>
      <c r="N3586" s="49"/>
      <c r="O3586" s="49" t="s">
        <v>16668</v>
      </c>
      <c r="P3586">
        <v>10</v>
      </c>
      <c r="Q3586" t="s">
        <v>16752</v>
      </c>
      <c r="S3586" s="49"/>
      <c r="T3586" s="49"/>
      <c r="U3586" s="49"/>
      <c r="W3586" s="49"/>
      <c r="Z3586" s="49"/>
      <c r="AA3586" s="49"/>
      <c r="AB3586" s="49"/>
    </row>
    <row r="3587" spans="1:28" x14ac:dyDescent="0.25">
      <c r="A3587" t="s">
        <v>16753</v>
      </c>
      <c r="B3587" t="s">
        <v>16266</v>
      </c>
      <c r="C3587" t="s">
        <v>45</v>
      </c>
      <c r="D3587">
        <v>1</v>
      </c>
      <c r="E3587">
        <v>85</v>
      </c>
      <c r="F3587">
        <v>10</v>
      </c>
      <c r="I3587" s="49"/>
      <c r="J3587">
        <v>3</v>
      </c>
      <c r="K3587">
        <v>1</v>
      </c>
      <c r="L3587">
        <v>2</v>
      </c>
      <c r="M3587" s="49" t="s">
        <v>618</v>
      </c>
      <c r="N3587" s="49"/>
      <c r="O3587" s="49" t="s">
        <v>3213</v>
      </c>
      <c r="P3587">
        <v>10</v>
      </c>
      <c r="Q3587" t="s">
        <v>16754</v>
      </c>
      <c r="S3587" s="49"/>
      <c r="T3587" s="49"/>
      <c r="U3587" s="49"/>
      <c r="W3587" s="49"/>
      <c r="Z3587" s="49"/>
      <c r="AA3587" s="49"/>
      <c r="AB3587" s="49"/>
    </row>
    <row r="3588" spans="1:28" x14ac:dyDescent="0.25">
      <c r="A3588" t="s">
        <v>16755</v>
      </c>
      <c r="B3588" t="s">
        <v>16266</v>
      </c>
      <c r="C3588" t="s">
        <v>45</v>
      </c>
      <c r="D3588">
        <v>2</v>
      </c>
      <c r="E3588">
        <v>85</v>
      </c>
      <c r="F3588">
        <v>10</v>
      </c>
      <c r="I3588" s="49"/>
      <c r="J3588">
        <v>3</v>
      </c>
      <c r="K3588">
        <v>1</v>
      </c>
      <c r="L3588">
        <v>2</v>
      </c>
      <c r="M3588" s="49" t="s">
        <v>1745</v>
      </c>
      <c r="N3588" s="49"/>
      <c r="O3588" s="49" t="s">
        <v>2982</v>
      </c>
      <c r="P3588">
        <v>10</v>
      </c>
      <c r="Q3588" t="s">
        <v>16756</v>
      </c>
      <c r="S3588" s="49"/>
      <c r="T3588" s="49"/>
      <c r="U3588" s="49"/>
      <c r="W3588" s="49"/>
      <c r="Z3588" s="49"/>
      <c r="AA3588" s="49"/>
      <c r="AB3588" s="49"/>
    </row>
    <row r="3589" spans="1:28" x14ac:dyDescent="0.25">
      <c r="A3589" t="s">
        <v>16757</v>
      </c>
      <c r="B3589" t="s">
        <v>16266</v>
      </c>
      <c r="C3589" t="s">
        <v>45</v>
      </c>
      <c r="D3589">
        <v>3</v>
      </c>
      <c r="E3589">
        <v>85</v>
      </c>
      <c r="F3589">
        <v>8.5</v>
      </c>
      <c r="I3589" s="49"/>
      <c r="J3589">
        <v>3</v>
      </c>
      <c r="K3589">
        <v>1</v>
      </c>
      <c r="L3589">
        <v>2</v>
      </c>
      <c r="M3589" s="49" t="s">
        <v>1745</v>
      </c>
      <c r="N3589" s="49"/>
      <c r="O3589" s="49" t="s">
        <v>16758</v>
      </c>
      <c r="P3589">
        <v>10</v>
      </c>
      <c r="Q3589" t="s">
        <v>16759</v>
      </c>
      <c r="S3589" s="49"/>
      <c r="T3589" s="49"/>
      <c r="U3589" s="49"/>
      <c r="W3589" s="49"/>
      <c r="Z3589" s="49"/>
      <c r="AA3589" s="49"/>
      <c r="AB3589" s="49"/>
    </row>
    <row r="3590" spans="1:28" x14ac:dyDescent="0.25">
      <c r="A3590" t="s">
        <v>16760</v>
      </c>
      <c r="B3590" t="s">
        <v>16266</v>
      </c>
      <c r="C3590" t="s">
        <v>16232</v>
      </c>
      <c r="D3590">
        <v>1</v>
      </c>
      <c r="E3590">
        <v>70</v>
      </c>
      <c r="F3590">
        <v>15</v>
      </c>
      <c r="I3590" s="49"/>
      <c r="J3590">
        <v>2</v>
      </c>
      <c r="K3590">
        <v>1</v>
      </c>
      <c r="L3590">
        <v>2</v>
      </c>
      <c r="M3590" s="49" t="s">
        <v>618</v>
      </c>
      <c r="N3590" s="49"/>
      <c r="O3590" s="49" t="s">
        <v>2154</v>
      </c>
      <c r="P3590">
        <v>10</v>
      </c>
      <c r="Q3590" t="s">
        <v>16761</v>
      </c>
      <c r="S3590" s="49"/>
      <c r="T3590" s="49"/>
      <c r="U3590" s="49"/>
      <c r="W3590" s="49"/>
      <c r="Z3590" s="49"/>
      <c r="AA3590" s="49"/>
      <c r="AB3590" s="49"/>
    </row>
    <row r="3591" spans="1:28" x14ac:dyDescent="0.25">
      <c r="A3591" t="s">
        <v>16762</v>
      </c>
      <c r="B3591" t="s">
        <v>16266</v>
      </c>
      <c r="C3591" t="s">
        <v>16232</v>
      </c>
      <c r="D3591">
        <v>2</v>
      </c>
      <c r="E3591">
        <v>75</v>
      </c>
      <c r="F3591">
        <v>15</v>
      </c>
      <c r="I3591" s="49"/>
      <c r="J3591">
        <v>2</v>
      </c>
      <c r="K3591">
        <v>1</v>
      </c>
      <c r="L3591">
        <v>2</v>
      </c>
      <c r="M3591" s="49" t="s">
        <v>618</v>
      </c>
      <c r="N3591" s="49"/>
      <c r="O3591" s="49" t="s">
        <v>2154</v>
      </c>
      <c r="P3591">
        <v>10</v>
      </c>
      <c r="Q3591" t="s">
        <v>16763</v>
      </c>
      <c r="S3591" s="49"/>
      <c r="T3591" s="49"/>
      <c r="U3591" s="49"/>
      <c r="W3591" s="49"/>
      <c r="Z3591" s="49"/>
      <c r="AA3591" s="49"/>
      <c r="AB3591" s="49"/>
    </row>
    <row r="3592" spans="1:28" x14ac:dyDescent="0.25">
      <c r="A3592" t="s">
        <v>16764</v>
      </c>
      <c r="B3592" t="s">
        <v>16266</v>
      </c>
      <c r="C3592" t="s">
        <v>16232</v>
      </c>
      <c r="D3592">
        <v>3</v>
      </c>
      <c r="E3592">
        <v>80</v>
      </c>
      <c r="F3592">
        <v>13</v>
      </c>
      <c r="I3592" s="49"/>
      <c r="J3592">
        <v>2</v>
      </c>
      <c r="K3592">
        <v>1</v>
      </c>
      <c r="L3592">
        <v>2</v>
      </c>
      <c r="M3592" s="49" t="s">
        <v>618</v>
      </c>
      <c r="N3592" s="49"/>
      <c r="O3592" s="49" t="s">
        <v>2154</v>
      </c>
      <c r="P3592">
        <v>10</v>
      </c>
      <c r="Q3592" t="s">
        <v>16765</v>
      </c>
      <c r="S3592" s="49"/>
      <c r="T3592" s="49"/>
      <c r="U3592" s="49"/>
      <c r="W3592" s="49"/>
      <c r="Z3592" s="49"/>
      <c r="AA3592" s="49"/>
      <c r="AB3592" s="49"/>
    </row>
    <row r="3593" spans="1:28" x14ac:dyDescent="0.25">
      <c r="A3593" t="s">
        <v>16766</v>
      </c>
      <c r="B3593" t="s">
        <v>16266</v>
      </c>
      <c r="C3593" t="s">
        <v>229</v>
      </c>
      <c r="D3593">
        <v>1</v>
      </c>
      <c r="E3593">
        <v>30</v>
      </c>
      <c r="F3593">
        <v>11</v>
      </c>
      <c r="I3593" s="49"/>
      <c r="J3593">
        <v>3</v>
      </c>
      <c r="K3593">
        <v>1</v>
      </c>
      <c r="L3593">
        <v>2</v>
      </c>
      <c r="M3593" s="49" t="s">
        <v>618</v>
      </c>
      <c r="N3593" s="49"/>
      <c r="O3593" s="49" t="s">
        <v>3213</v>
      </c>
      <c r="P3593">
        <v>10</v>
      </c>
      <c r="Q3593" t="s">
        <v>16767</v>
      </c>
      <c r="S3593" s="49"/>
      <c r="T3593" s="49"/>
      <c r="U3593" s="49"/>
      <c r="W3593" s="49"/>
      <c r="Z3593" s="49"/>
      <c r="AA3593" s="49"/>
      <c r="AB3593" s="49"/>
    </row>
    <row r="3594" spans="1:28" x14ac:dyDescent="0.25">
      <c r="A3594" t="s">
        <v>16768</v>
      </c>
      <c r="B3594" t="s">
        <v>16266</v>
      </c>
      <c r="C3594" t="s">
        <v>229</v>
      </c>
      <c r="D3594">
        <v>2</v>
      </c>
      <c r="E3594">
        <v>30</v>
      </c>
      <c r="F3594">
        <v>9</v>
      </c>
      <c r="I3594" s="49"/>
      <c r="J3594">
        <v>3</v>
      </c>
      <c r="K3594">
        <v>1</v>
      </c>
      <c r="L3594">
        <v>2</v>
      </c>
      <c r="M3594" s="49" t="s">
        <v>618</v>
      </c>
      <c r="N3594" s="49"/>
      <c r="O3594" s="49" t="s">
        <v>3213</v>
      </c>
      <c r="P3594">
        <v>10</v>
      </c>
      <c r="Q3594" t="s">
        <v>16769</v>
      </c>
      <c r="S3594" s="49"/>
      <c r="T3594" s="49"/>
      <c r="U3594" s="49"/>
      <c r="W3594" s="49"/>
      <c r="Z3594" s="49"/>
      <c r="AA3594" s="49"/>
      <c r="AB3594" s="49"/>
    </row>
    <row r="3595" spans="1:28" x14ac:dyDescent="0.25">
      <c r="A3595" t="s">
        <v>16770</v>
      </c>
      <c r="B3595" t="s">
        <v>16266</v>
      </c>
      <c r="C3595" t="s">
        <v>229</v>
      </c>
      <c r="D3595">
        <v>3</v>
      </c>
      <c r="E3595">
        <v>30</v>
      </c>
      <c r="F3595">
        <v>8</v>
      </c>
      <c r="I3595" s="49"/>
      <c r="J3595">
        <v>3</v>
      </c>
      <c r="K3595">
        <v>1</v>
      </c>
      <c r="L3595">
        <v>2</v>
      </c>
      <c r="M3595" s="49" t="s">
        <v>618</v>
      </c>
      <c r="N3595" s="49"/>
      <c r="O3595" s="49" t="s">
        <v>3213</v>
      </c>
      <c r="P3595">
        <v>10</v>
      </c>
      <c r="Q3595" t="s">
        <v>16771</v>
      </c>
      <c r="S3595" s="49"/>
      <c r="T3595" s="49"/>
      <c r="U3595" s="49"/>
      <c r="W3595" s="49"/>
      <c r="Z3595" s="49"/>
      <c r="AA3595" s="49"/>
      <c r="AB3595" s="49"/>
    </row>
    <row r="3596" spans="1:28" x14ac:dyDescent="0.25">
      <c r="A3596" t="s">
        <v>16772</v>
      </c>
      <c r="B3596" t="s">
        <v>16266</v>
      </c>
      <c r="C3596" t="s">
        <v>102</v>
      </c>
      <c r="D3596">
        <v>1</v>
      </c>
      <c r="E3596">
        <v>25</v>
      </c>
      <c r="F3596">
        <v>12</v>
      </c>
      <c r="I3596" s="49"/>
      <c r="J3596">
        <v>3</v>
      </c>
      <c r="K3596">
        <v>1</v>
      </c>
      <c r="L3596">
        <v>2</v>
      </c>
      <c r="M3596" s="49" t="s">
        <v>618</v>
      </c>
      <c r="N3596" s="49"/>
      <c r="O3596" s="49" t="s">
        <v>16773</v>
      </c>
      <c r="P3596">
        <v>10</v>
      </c>
      <c r="Q3596" t="s">
        <v>16774</v>
      </c>
      <c r="S3596" s="49"/>
      <c r="T3596" s="49"/>
      <c r="U3596" s="49"/>
      <c r="W3596" s="49"/>
      <c r="Z3596" s="49"/>
      <c r="AA3596" s="49"/>
      <c r="AB3596" s="49"/>
    </row>
    <row r="3597" spans="1:28" x14ac:dyDescent="0.25">
      <c r="A3597" t="s">
        <v>16775</v>
      </c>
      <c r="B3597" t="s">
        <v>16266</v>
      </c>
      <c r="C3597" t="s">
        <v>102</v>
      </c>
      <c r="D3597">
        <v>2</v>
      </c>
      <c r="E3597">
        <v>25</v>
      </c>
      <c r="F3597">
        <v>10</v>
      </c>
      <c r="I3597" s="49"/>
      <c r="J3597">
        <v>3</v>
      </c>
      <c r="K3597">
        <v>1</v>
      </c>
      <c r="L3597">
        <v>2</v>
      </c>
      <c r="M3597" s="49" t="s">
        <v>618</v>
      </c>
      <c r="N3597" s="49"/>
      <c r="O3597" s="49" t="s">
        <v>16773</v>
      </c>
      <c r="P3597">
        <v>10</v>
      </c>
      <c r="Q3597" t="s">
        <v>16776</v>
      </c>
      <c r="S3597" s="49"/>
      <c r="T3597" s="49"/>
      <c r="U3597" s="49"/>
      <c r="W3597" s="49"/>
      <c r="Z3597" s="49"/>
      <c r="AA3597" s="49"/>
      <c r="AB3597" s="49"/>
    </row>
    <row r="3598" spans="1:28" x14ac:dyDescent="0.25">
      <c r="A3598" t="s">
        <v>16777</v>
      </c>
      <c r="B3598" t="s">
        <v>16266</v>
      </c>
      <c r="C3598" t="s">
        <v>102</v>
      </c>
      <c r="D3598">
        <v>3</v>
      </c>
      <c r="E3598">
        <v>25</v>
      </c>
      <c r="F3598">
        <v>8</v>
      </c>
      <c r="I3598" s="49"/>
      <c r="J3598">
        <v>3</v>
      </c>
      <c r="K3598">
        <v>1</v>
      </c>
      <c r="L3598">
        <v>2</v>
      </c>
      <c r="M3598" s="49" t="s">
        <v>618</v>
      </c>
      <c r="N3598" s="49"/>
      <c r="O3598" s="49" t="s">
        <v>16773</v>
      </c>
      <c r="P3598">
        <v>10</v>
      </c>
      <c r="Q3598" t="s">
        <v>16778</v>
      </c>
      <c r="S3598" s="49"/>
      <c r="T3598" s="49"/>
      <c r="U3598" s="49"/>
      <c r="W3598" s="49"/>
      <c r="Z3598" s="49"/>
      <c r="AA3598" s="49"/>
      <c r="AB3598" s="49"/>
    </row>
    <row r="3599" spans="1:28" x14ac:dyDescent="0.25">
      <c r="A3599" t="s">
        <v>16779</v>
      </c>
      <c r="B3599" t="s">
        <v>16266</v>
      </c>
      <c r="C3599" t="s">
        <v>16228</v>
      </c>
      <c r="D3599">
        <v>1</v>
      </c>
      <c r="E3599">
        <v>40</v>
      </c>
      <c r="F3599">
        <v>13</v>
      </c>
      <c r="I3599" s="49"/>
      <c r="J3599">
        <v>2</v>
      </c>
      <c r="K3599">
        <v>1</v>
      </c>
      <c r="L3599">
        <v>2</v>
      </c>
      <c r="M3599" s="49" t="s">
        <v>618</v>
      </c>
      <c r="N3599" s="49"/>
      <c r="O3599" s="49" t="s">
        <v>2154</v>
      </c>
      <c r="P3599">
        <v>10</v>
      </c>
      <c r="Q3599" t="s">
        <v>16780</v>
      </c>
      <c r="S3599" s="49"/>
      <c r="T3599" s="49"/>
      <c r="U3599" s="49"/>
      <c r="W3599" s="49"/>
      <c r="Z3599" s="49"/>
      <c r="AA3599" s="49"/>
      <c r="AB3599" s="49"/>
    </row>
    <row r="3600" spans="1:28" x14ac:dyDescent="0.25">
      <c r="A3600" t="s">
        <v>16781</v>
      </c>
      <c r="B3600" t="s">
        <v>16266</v>
      </c>
      <c r="C3600" t="s">
        <v>16228</v>
      </c>
      <c r="D3600">
        <v>2</v>
      </c>
      <c r="E3600">
        <v>40</v>
      </c>
      <c r="F3600">
        <v>8.5</v>
      </c>
      <c r="I3600" s="49"/>
      <c r="J3600">
        <v>2</v>
      </c>
      <c r="K3600">
        <v>1</v>
      </c>
      <c r="L3600">
        <v>2</v>
      </c>
      <c r="M3600" s="49" t="s">
        <v>618</v>
      </c>
      <c r="N3600" s="49"/>
      <c r="O3600" s="49" t="s">
        <v>2154</v>
      </c>
      <c r="P3600">
        <v>10</v>
      </c>
      <c r="Q3600" t="s">
        <v>16782</v>
      </c>
      <c r="S3600" s="49"/>
      <c r="T3600" s="49"/>
      <c r="U3600" s="49"/>
      <c r="W3600" s="49"/>
      <c r="Z3600" s="49"/>
      <c r="AA3600" s="49"/>
      <c r="AB3600" s="49"/>
    </row>
    <row r="3601" spans="1:28" x14ac:dyDescent="0.25">
      <c r="A3601" t="s">
        <v>16783</v>
      </c>
      <c r="B3601" t="s">
        <v>16266</v>
      </c>
      <c r="C3601" t="s">
        <v>1534</v>
      </c>
      <c r="D3601">
        <v>1</v>
      </c>
      <c r="E3601">
        <v>140</v>
      </c>
      <c r="G3601">
        <v>60</v>
      </c>
      <c r="I3601" s="49"/>
      <c r="M3601" s="49"/>
      <c r="N3601" s="49"/>
      <c r="O3601" s="49"/>
      <c r="P3601">
        <v>10</v>
      </c>
      <c r="Q3601" t="s">
        <v>16784</v>
      </c>
      <c r="S3601" s="49"/>
      <c r="T3601" s="49"/>
      <c r="U3601" s="49"/>
      <c r="W3601" s="49"/>
      <c r="Z3601" s="49"/>
      <c r="AA3601" s="49"/>
      <c r="AB3601" s="49"/>
    </row>
    <row r="3602" spans="1:28" x14ac:dyDescent="0.25">
      <c r="A3602" t="s">
        <v>16785</v>
      </c>
      <c r="B3602" t="s">
        <v>16266</v>
      </c>
      <c r="C3602" t="s">
        <v>1534</v>
      </c>
      <c r="D3602">
        <v>2</v>
      </c>
      <c r="E3602">
        <v>140</v>
      </c>
      <c r="G3602">
        <v>60</v>
      </c>
      <c r="I3602" s="49"/>
      <c r="M3602" s="49"/>
      <c r="N3602" s="49"/>
      <c r="O3602" s="49"/>
      <c r="P3602">
        <v>10</v>
      </c>
      <c r="Q3602" t="s">
        <v>16786</v>
      </c>
      <c r="S3602" s="49"/>
      <c r="T3602" s="49"/>
      <c r="U3602" s="49"/>
      <c r="W3602" s="49"/>
      <c r="Z3602" s="49"/>
      <c r="AA3602" s="49"/>
      <c r="AB3602" s="49"/>
    </row>
    <row r="3603" spans="1:28" x14ac:dyDescent="0.25">
      <c r="A3603" t="s">
        <v>16787</v>
      </c>
      <c r="B3603" t="s">
        <v>16266</v>
      </c>
      <c r="C3603" t="s">
        <v>16231</v>
      </c>
      <c r="D3603">
        <v>1</v>
      </c>
      <c r="E3603">
        <v>40</v>
      </c>
      <c r="F3603">
        <v>15</v>
      </c>
      <c r="I3603" s="49"/>
      <c r="M3603" s="49" t="s">
        <v>2271</v>
      </c>
      <c r="N3603" s="49"/>
      <c r="O3603" s="49" t="s">
        <v>16788</v>
      </c>
      <c r="P3603">
        <v>10</v>
      </c>
      <c r="Q3603" t="s">
        <v>16789</v>
      </c>
      <c r="S3603" s="49"/>
      <c r="T3603" s="49"/>
      <c r="U3603" s="49"/>
      <c r="W3603" s="49"/>
      <c r="Z3603" s="49"/>
      <c r="AA3603" s="49"/>
      <c r="AB3603" s="49"/>
    </row>
    <row r="3604" spans="1:28" x14ac:dyDescent="0.25">
      <c r="A3604" t="s">
        <v>16790</v>
      </c>
      <c r="B3604" t="s">
        <v>16266</v>
      </c>
      <c r="C3604" t="s">
        <v>16231</v>
      </c>
      <c r="D3604">
        <v>2</v>
      </c>
      <c r="E3604">
        <v>55</v>
      </c>
      <c r="F3604">
        <v>15</v>
      </c>
      <c r="I3604" s="49"/>
      <c r="M3604" s="49" t="s">
        <v>1745</v>
      </c>
      <c r="N3604" s="49"/>
      <c r="O3604" s="49" t="s">
        <v>16791</v>
      </c>
      <c r="P3604">
        <v>10</v>
      </c>
      <c r="Q3604" t="s">
        <v>16269</v>
      </c>
      <c r="S3604" s="49"/>
      <c r="T3604" s="49"/>
      <c r="U3604" s="49"/>
      <c r="W3604" s="49"/>
      <c r="Z3604" s="49"/>
      <c r="AA3604" s="49"/>
      <c r="AB3604" s="49"/>
    </row>
    <row r="3605" spans="1:28" x14ac:dyDescent="0.25">
      <c r="A3605" t="s">
        <v>16792</v>
      </c>
      <c r="B3605" t="s">
        <v>16270</v>
      </c>
      <c r="C3605" t="s">
        <v>363</v>
      </c>
      <c r="D3605">
        <v>1</v>
      </c>
      <c r="G3605">
        <v>300</v>
      </c>
      <c r="H3605">
        <v>0.63</v>
      </c>
      <c r="I3605" s="49" t="s">
        <v>3957</v>
      </c>
      <c r="M3605" s="49"/>
      <c r="N3605" s="49"/>
      <c r="O3605" s="49" t="s">
        <v>16686</v>
      </c>
      <c r="P3605">
        <v>10</v>
      </c>
      <c r="Q3605" t="s">
        <v>16272</v>
      </c>
      <c r="S3605" s="49"/>
      <c r="T3605" s="49"/>
      <c r="U3605" s="49"/>
      <c r="W3605" s="49"/>
      <c r="Z3605" s="49"/>
      <c r="AA3605" s="49"/>
      <c r="AB3605" s="49"/>
    </row>
    <row r="3606" spans="1:28" x14ac:dyDescent="0.25">
      <c r="A3606" t="s">
        <v>16793</v>
      </c>
      <c r="B3606" t="s">
        <v>16270</v>
      </c>
      <c r="C3606" t="s">
        <v>403</v>
      </c>
      <c r="D3606">
        <v>1</v>
      </c>
      <c r="E3606">
        <v>0</v>
      </c>
      <c r="F3606">
        <v>8</v>
      </c>
      <c r="I3606" s="49"/>
      <c r="M3606" s="49"/>
      <c r="N3606" s="49" t="s">
        <v>16794</v>
      </c>
      <c r="O3606" s="49"/>
      <c r="P3606">
        <v>10</v>
      </c>
      <c r="Q3606" t="s">
        <v>16795</v>
      </c>
      <c r="S3606" s="49"/>
      <c r="T3606" s="49"/>
      <c r="U3606" s="49"/>
      <c r="W3606" s="49"/>
      <c r="Z3606" s="49"/>
      <c r="AA3606" s="49"/>
      <c r="AB3606" s="49"/>
    </row>
    <row r="3607" spans="1:28" x14ac:dyDescent="0.25">
      <c r="A3607" t="s">
        <v>16796</v>
      </c>
      <c r="B3607" t="s">
        <v>16270</v>
      </c>
      <c r="C3607" t="s">
        <v>398</v>
      </c>
      <c r="D3607">
        <v>1</v>
      </c>
      <c r="E3607">
        <v>0</v>
      </c>
      <c r="F3607">
        <v>12</v>
      </c>
      <c r="I3607" s="49"/>
      <c r="M3607" s="49"/>
      <c r="N3607" s="49" t="s">
        <v>16794</v>
      </c>
      <c r="O3607" s="49"/>
      <c r="P3607">
        <v>10</v>
      </c>
      <c r="Q3607" t="s">
        <v>16797</v>
      </c>
      <c r="S3607" s="49"/>
      <c r="T3607" s="49"/>
      <c r="U3607" s="49"/>
      <c r="W3607" s="49"/>
      <c r="Z3607" s="49"/>
      <c r="AA3607" s="49"/>
      <c r="AB3607" s="49"/>
    </row>
    <row r="3608" spans="1:28" x14ac:dyDescent="0.25">
      <c r="A3608" t="s">
        <v>16798</v>
      </c>
      <c r="B3608" t="s">
        <v>16270</v>
      </c>
      <c r="C3608" t="s">
        <v>398</v>
      </c>
      <c r="D3608">
        <v>2</v>
      </c>
      <c r="E3608">
        <v>0</v>
      </c>
      <c r="F3608">
        <v>12</v>
      </c>
      <c r="I3608" s="49"/>
      <c r="M3608" s="49"/>
      <c r="N3608" s="49" t="s">
        <v>16794</v>
      </c>
      <c r="O3608" s="49"/>
      <c r="P3608">
        <v>10</v>
      </c>
      <c r="Q3608" t="s">
        <v>16799</v>
      </c>
      <c r="S3608" s="49"/>
      <c r="T3608" s="49"/>
      <c r="U3608" s="49"/>
      <c r="W3608" s="49"/>
      <c r="Z3608" s="49"/>
      <c r="AA3608" s="49"/>
      <c r="AB3608" s="49"/>
    </row>
    <row r="3609" spans="1:28" x14ac:dyDescent="0.25">
      <c r="A3609" t="s">
        <v>16800</v>
      </c>
      <c r="B3609" t="s">
        <v>16270</v>
      </c>
      <c r="C3609" t="s">
        <v>403</v>
      </c>
      <c r="D3609">
        <v>2</v>
      </c>
      <c r="E3609">
        <v>0</v>
      </c>
      <c r="F3609">
        <v>8</v>
      </c>
      <c r="I3609" s="49"/>
      <c r="M3609" s="49"/>
      <c r="N3609" s="49"/>
      <c r="O3609" s="49" t="s">
        <v>16801</v>
      </c>
      <c r="P3609">
        <v>10</v>
      </c>
      <c r="Q3609" t="s">
        <v>16802</v>
      </c>
      <c r="S3609" s="49"/>
      <c r="T3609" s="49"/>
      <c r="U3609" s="49"/>
      <c r="W3609" s="49"/>
      <c r="Z3609" s="49"/>
      <c r="AA3609" s="49"/>
      <c r="AB3609" s="49"/>
    </row>
    <row r="3610" spans="1:28" x14ac:dyDescent="0.25">
      <c r="A3610" t="s">
        <v>16803</v>
      </c>
      <c r="B3610" t="s">
        <v>16270</v>
      </c>
      <c r="C3610" t="s">
        <v>1</v>
      </c>
      <c r="D3610">
        <v>1</v>
      </c>
      <c r="E3610">
        <v>150</v>
      </c>
      <c r="G3610">
        <v>64.800000000000011</v>
      </c>
      <c r="I3610" s="49"/>
      <c r="M3610" s="49"/>
      <c r="N3610" s="49"/>
      <c r="O3610" s="49" t="s">
        <v>5657</v>
      </c>
      <c r="P3610">
        <v>10</v>
      </c>
      <c r="Q3610" t="s">
        <v>16804</v>
      </c>
      <c r="S3610" s="49"/>
      <c r="T3610" s="49"/>
      <c r="U3610" s="49"/>
      <c r="W3610" s="49"/>
      <c r="Z3610" s="49"/>
      <c r="AA3610" s="49"/>
      <c r="AB3610" s="49"/>
    </row>
    <row r="3611" spans="1:28" x14ac:dyDescent="0.25">
      <c r="A3611" t="s">
        <v>16805</v>
      </c>
      <c r="B3611" t="s">
        <v>16270</v>
      </c>
      <c r="C3611" t="s">
        <v>1</v>
      </c>
      <c r="D3611">
        <v>2</v>
      </c>
      <c r="E3611">
        <v>150</v>
      </c>
      <c r="G3611">
        <v>64.800000000000011</v>
      </c>
      <c r="I3611" s="49"/>
      <c r="M3611" s="49"/>
      <c r="N3611" s="49"/>
      <c r="O3611" s="49" t="s">
        <v>5657</v>
      </c>
      <c r="P3611">
        <v>10</v>
      </c>
      <c r="Q3611" t="s">
        <v>16806</v>
      </c>
      <c r="S3611" s="49"/>
      <c r="T3611" s="49"/>
      <c r="U3611" s="49"/>
      <c r="W3611" s="49"/>
      <c r="Z3611" s="49"/>
      <c r="AA3611" s="49"/>
      <c r="AB3611" s="49"/>
    </row>
    <row r="3612" spans="1:28" x14ac:dyDescent="0.25">
      <c r="A3612" t="s">
        <v>16807</v>
      </c>
      <c r="B3612" t="s">
        <v>16270</v>
      </c>
      <c r="C3612" t="s">
        <v>1</v>
      </c>
      <c r="D3612">
        <v>3</v>
      </c>
      <c r="E3612">
        <v>150</v>
      </c>
      <c r="G3612">
        <v>55.2</v>
      </c>
      <c r="I3612" s="49"/>
      <c r="M3612" s="49"/>
      <c r="N3612" s="49"/>
      <c r="O3612" s="49" t="s">
        <v>5448</v>
      </c>
      <c r="P3612">
        <v>10</v>
      </c>
      <c r="Q3612" t="s">
        <v>16808</v>
      </c>
      <c r="S3612" s="49"/>
      <c r="T3612" s="49"/>
      <c r="U3612" s="49"/>
      <c r="W3612" s="49"/>
      <c r="Z3612" s="49"/>
      <c r="AA3612" s="49"/>
      <c r="AB3612" s="49"/>
    </row>
    <row r="3613" spans="1:28" x14ac:dyDescent="0.25">
      <c r="A3613" t="s">
        <v>16809</v>
      </c>
      <c r="B3613" t="s">
        <v>16270</v>
      </c>
      <c r="C3613" t="s">
        <v>41</v>
      </c>
      <c r="D3613">
        <v>1</v>
      </c>
      <c r="E3613">
        <v>140</v>
      </c>
      <c r="F3613">
        <v>10</v>
      </c>
      <c r="I3613" s="49"/>
      <c r="J3613">
        <v>3</v>
      </c>
      <c r="K3613">
        <v>1</v>
      </c>
      <c r="L3613">
        <v>2</v>
      </c>
      <c r="M3613" s="49" t="s">
        <v>618</v>
      </c>
      <c r="N3613" s="49"/>
      <c r="O3613" s="49" t="s">
        <v>3213</v>
      </c>
      <c r="P3613">
        <v>10</v>
      </c>
      <c r="Q3613" t="s">
        <v>16810</v>
      </c>
      <c r="S3613" s="49"/>
      <c r="T3613" s="49"/>
      <c r="U3613" s="49"/>
      <c r="W3613" s="49"/>
      <c r="Z3613" s="49"/>
      <c r="AA3613" s="49"/>
      <c r="AB3613" s="49"/>
    </row>
    <row r="3614" spans="1:28" x14ac:dyDescent="0.25">
      <c r="A3614" t="s">
        <v>16811</v>
      </c>
      <c r="B3614" t="s">
        <v>16270</v>
      </c>
      <c r="C3614" t="s">
        <v>41</v>
      </c>
      <c r="D3614">
        <v>2</v>
      </c>
      <c r="E3614">
        <v>140</v>
      </c>
      <c r="F3614">
        <v>9</v>
      </c>
      <c r="I3614" s="49"/>
      <c r="J3614">
        <v>3</v>
      </c>
      <c r="K3614">
        <v>1</v>
      </c>
      <c r="L3614">
        <v>2</v>
      </c>
      <c r="M3614" s="49" t="s">
        <v>618</v>
      </c>
      <c r="N3614" s="49"/>
      <c r="O3614" s="49" t="s">
        <v>3213</v>
      </c>
      <c r="P3614">
        <v>10</v>
      </c>
      <c r="Q3614" t="s">
        <v>16812</v>
      </c>
      <c r="S3614" s="49"/>
      <c r="T3614" s="49"/>
      <c r="U3614" s="49"/>
      <c r="W3614" s="49"/>
      <c r="Z3614" s="49"/>
      <c r="AA3614" s="49"/>
      <c r="AB3614" s="49"/>
    </row>
    <row r="3615" spans="1:28" x14ac:dyDescent="0.25">
      <c r="A3615" t="s">
        <v>16813</v>
      </c>
      <c r="B3615" t="s">
        <v>16270</v>
      </c>
      <c r="C3615" t="s">
        <v>41</v>
      </c>
      <c r="D3615">
        <v>3</v>
      </c>
      <c r="E3615">
        <v>140</v>
      </c>
      <c r="F3615">
        <v>8</v>
      </c>
      <c r="I3615" s="49"/>
      <c r="J3615">
        <v>3</v>
      </c>
      <c r="K3615">
        <v>1</v>
      </c>
      <c r="L3615">
        <v>2</v>
      </c>
      <c r="M3615" s="49" t="s">
        <v>1745</v>
      </c>
      <c r="N3615" s="49"/>
      <c r="O3615" s="49" t="s">
        <v>2982</v>
      </c>
      <c r="P3615">
        <v>10</v>
      </c>
      <c r="Q3615" t="s">
        <v>16814</v>
      </c>
      <c r="S3615" s="49"/>
      <c r="T3615" s="49"/>
      <c r="U3615" s="49"/>
      <c r="W3615" s="49"/>
      <c r="Z3615" s="49"/>
      <c r="AA3615" s="49"/>
      <c r="AB3615" s="49"/>
    </row>
    <row r="3616" spans="1:28" x14ac:dyDescent="0.25">
      <c r="A3616" t="s">
        <v>16815</v>
      </c>
      <c r="B3616" t="s">
        <v>16270</v>
      </c>
      <c r="C3616" t="s">
        <v>45</v>
      </c>
      <c r="D3616">
        <v>1</v>
      </c>
      <c r="E3616">
        <v>85</v>
      </c>
      <c r="F3616">
        <v>10</v>
      </c>
      <c r="I3616" s="49"/>
      <c r="J3616">
        <v>3</v>
      </c>
      <c r="K3616">
        <v>1</v>
      </c>
      <c r="L3616">
        <v>2</v>
      </c>
      <c r="M3616" s="49" t="s">
        <v>618</v>
      </c>
      <c r="N3616" s="49"/>
      <c r="O3616" s="49" t="s">
        <v>16816</v>
      </c>
      <c r="P3616">
        <v>10</v>
      </c>
      <c r="Q3616" t="s">
        <v>16817</v>
      </c>
      <c r="S3616" s="49"/>
      <c r="T3616" s="49"/>
      <c r="U3616" s="49"/>
      <c r="W3616" s="49"/>
      <c r="Z3616" s="49"/>
      <c r="AA3616" s="49"/>
      <c r="AB3616" s="49"/>
    </row>
    <row r="3617" spans="1:28" x14ac:dyDescent="0.25">
      <c r="A3617" t="s">
        <v>16818</v>
      </c>
      <c r="B3617" t="s">
        <v>16270</v>
      </c>
      <c r="C3617" t="s">
        <v>45</v>
      </c>
      <c r="D3617">
        <v>2</v>
      </c>
      <c r="E3617">
        <v>85</v>
      </c>
      <c r="F3617">
        <v>10</v>
      </c>
      <c r="I3617" s="49"/>
      <c r="J3617">
        <v>3</v>
      </c>
      <c r="K3617">
        <v>1</v>
      </c>
      <c r="L3617">
        <v>2</v>
      </c>
      <c r="M3617" s="49" t="s">
        <v>618</v>
      </c>
      <c r="N3617" s="49"/>
      <c r="O3617" s="49" t="s">
        <v>16816</v>
      </c>
      <c r="P3617">
        <v>10</v>
      </c>
      <c r="Q3617" t="s">
        <v>16819</v>
      </c>
      <c r="S3617" s="49"/>
      <c r="T3617" s="49"/>
      <c r="U3617" s="49"/>
      <c r="W3617" s="49"/>
      <c r="Z3617" s="49"/>
      <c r="AA3617" s="49"/>
      <c r="AB3617" s="49"/>
    </row>
    <row r="3618" spans="1:28" x14ac:dyDescent="0.25">
      <c r="A3618" t="s">
        <v>16820</v>
      </c>
      <c r="B3618" t="s">
        <v>16270</v>
      </c>
      <c r="C3618" t="s">
        <v>45</v>
      </c>
      <c r="D3618">
        <v>3</v>
      </c>
      <c r="E3618">
        <v>85</v>
      </c>
      <c r="F3618">
        <v>9</v>
      </c>
      <c r="I3618" s="49"/>
      <c r="J3618">
        <v>3</v>
      </c>
      <c r="K3618">
        <v>1</v>
      </c>
      <c r="L3618">
        <v>2</v>
      </c>
      <c r="M3618" s="49" t="s">
        <v>618</v>
      </c>
      <c r="N3618" s="49"/>
      <c r="O3618" s="49" t="s">
        <v>16816</v>
      </c>
      <c r="P3618">
        <v>10</v>
      </c>
      <c r="Q3618" t="s">
        <v>16821</v>
      </c>
      <c r="S3618" s="49"/>
      <c r="T3618" s="49"/>
      <c r="U3618" s="49"/>
      <c r="W3618" s="49"/>
      <c r="Z3618" s="49"/>
      <c r="AA3618" s="49"/>
      <c r="AB3618" s="49"/>
    </row>
    <row r="3619" spans="1:28" x14ac:dyDescent="0.25">
      <c r="A3619" t="s">
        <v>16822</v>
      </c>
      <c r="B3619" t="s">
        <v>16270</v>
      </c>
      <c r="C3619" t="s">
        <v>16233</v>
      </c>
      <c r="D3619">
        <v>1</v>
      </c>
      <c r="E3619">
        <v>75</v>
      </c>
      <c r="F3619">
        <v>15</v>
      </c>
      <c r="I3619" s="49"/>
      <c r="J3619">
        <v>2</v>
      </c>
      <c r="K3619">
        <v>1</v>
      </c>
      <c r="L3619">
        <v>2</v>
      </c>
      <c r="M3619" s="49" t="s">
        <v>618</v>
      </c>
      <c r="N3619" s="49"/>
      <c r="O3619" s="49" t="s">
        <v>2154</v>
      </c>
      <c r="P3619">
        <v>10</v>
      </c>
      <c r="Q3619" t="s">
        <v>16823</v>
      </c>
      <c r="S3619" s="49"/>
      <c r="T3619" s="49"/>
      <c r="U3619" s="49"/>
      <c r="W3619" s="49"/>
      <c r="Z3619" s="49"/>
      <c r="AA3619" s="49"/>
      <c r="AB3619" s="49"/>
    </row>
    <row r="3620" spans="1:28" x14ac:dyDescent="0.25">
      <c r="A3620" t="s">
        <v>16824</v>
      </c>
      <c r="B3620" t="s">
        <v>16270</v>
      </c>
      <c r="C3620" t="s">
        <v>16233</v>
      </c>
      <c r="D3620">
        <v>2</v>
      </c>
      <c r="E3620">
        <v>80</v>
      </c>
      <c r="F3620">
        <v>13</v>
      </c>
      <c r="I3620" s="49"/>
      <c r="J3620">
        <v>2</v>
      </c>
      <c r="K3620">
        <v>1</v>
      </c>
      <c r="L3620">
        <v>2</v>
      </c>
      <c r="M3620" s="49" t="s">
        <v>618</v>
      </c>
      <c r="N3620" s="49"/>
      <c r="O3620" s="49" t="s">
        <v>2154</v>
      </c>
      <c r="P3620">
        <v>10</v>
      </c>
      <c r="Q3620" t="s">
        <v>16825</v>
      </c>
      <c r="S3620" s="49"/>
      <c r="T3620" s="49"/>
      <c r="U3620" s="49"/>
      <c r="W3620" s="49"/>
      <c r="Z3620" s="49"/>
      <c r="AA3620" s="49"/>
      <c r="AB3620" s="49"/>
    </row>
    <row r="3621" spans="1:28" x14ac:dyDescent="0.25">
      <c r="A3621" t="s">
        <v>16826</v>
      </c>
      <c r="B3621" t="s">
        <v>16270</v>
      </c>
      <c r="C3621" t="s">
        <v>16233</v>
      </c>
      <c r="D3621">
        <v>3</v>
      </c>
      <c r="E3621">
        <v>80</v>
      </c>
      <c r="F3621">
        <v>12</v>
      </c>
      <c r="I3621" s="49"/>
      <c r="J3621">
        <v>2</v>
      </c>
      <c r="K3621">
        <v>1</v>
      </c>
      <c r="L3621">
        <v>2</v>
      </c>
      <c r="M3621" s="49" t="s">
        <v>1745</v>
      </c>
      <c r="N3621" s="49"/>
      <c r="O3621" s="49" t="s">
        <v>1932</v>
      </c>
      <c r="P3621">
        <v>10</v>
      </c>
      <c r="Q3621" t="s">
        <v>16827</v>
      </c>
      <c r="S3621" s="49"/>
      <c r="T3621" s="49"/>
      <c r="U3621" s="49"/>
      <c r="W3621" s="49"/>
      <c r="Z3621" s="49"/>
      <c r="AA3621" s="49"/>
      <c r="AB3621" s="49"/>
    </row>
    <row r="3622" spans="1:28" x14ac:dyDescent="0.25">
      <c r="A3622" t="s">
        <v>16828</v>
      </c>
      <c r="B3622" t="s">
        <v>16270</v>
      </c>
      <c r="C3622" t="s">
        <v>102</v>
      </c>
      <c r="D3622">
        <v>1</v>
      </c>
      <c r="E3622">
        <v>25</v>
      </c>
      <c r="F3622">
        <v>12</v>
      </c>
      <c r="I3622" s="49"/>
      <c r="J3622">
        <v>2</v>
      </c>
      <c r="K3622">
        <v>1</v>
      </c>
      <c r="L3622">
        <v>2</v>
      </c>
      <c r="M3622" s="49" t="s">
        <v>1745</v>
      </c>
      <c r="N3622" s="49"/>
      <c r="O3622" s="49" t="s">
        <v>16829</v>
      </c>
      <c r="P3622">
        <v>10</v>
      </c>
      <c r="Q3622" t="s">
        <v>16830</v>
      </c>
      <c r="S3622" s="49"/>
      <c r="T3622" s="49"/>
      <c r="U3622" s="49"/>
      <c r="W3622" s="49"/>
      <c r="Z3622" s="49"/>
      <c r="AA3622" s="49"/>
      <c r="AB3622" s="49"/>
    </row>
    <row r="3623" spans="1:28" x14ac:dyDescent="0.25">
      <c r="A3623" t="s">
        <v>16831</v>
      </c>
      <c r="B3623" t="s">
        <v>16270</v>
      </c>
      <c r="C3623" t="s">
        <v>102</v>
      </c>
      <c r="D3623">
        <v>2</v>
      </c>
      <c r="E3623">
        <v>25</v>
      </c>
      <c r="F3623">
        <v>8</v>
      </c>
      <c r="I3623" s="49"/>
      <c r="J3623">
        <v>2</v>
      </c>
      <c r="K3623">
        <v>1</v>
      </c>
      <c r="L3623">
        <v>2</v>
      </c>
      <c r="M3623" s="49" t="s">
        <v>1745</v>
      </c>
      <c r="N3623" s="49"/>
      <c r="O3623" s="49" t="s">
        <v>16829</v>
      </c>
      <c r="P3623">
        <v>10</v>
      </c>
      <c r="Q3623" t="s">
        <v>16832</v>
      </c>
      <c r="S3623" s="49"/>
      <c r="T3623" s="49"/>
      <c r="U3623" s="49"/>
      <c r="W3623" s="49"/>
      <c r="Z3623" s="49"/>
      <c r="AA3623" s="49"/>
      <c r="AB3623" s="49"/>
    </row>
    <row r="3624" spans="1:28" x14ac:dyDescent="0.25">
      <c r="A3624" t="s">
        <v>16833</v>
      </c>
      <c r="B3624" t="s">
        <v>16270</v>
      </c>
      <c r="C3624" t="s">
        <v>102</v>
      </c>
      <c r="D3624">
        <v>3</v>
      </c>
      <c r="E3624">
        <v>25</v>
      </c>
      <c r="F3624">
        <v>7</v>
      </c>
      <c r="I3624" s="49"/>
      <c r="J3624">
        <v>2</v>
      </c>
      <c r="K3624">
        <v>1</v>
      </c>
      <c r="L3624">
        <v>2</v>
      </c>
      <c r="M3624" s="49" t="s">
        <v>1745</v>
      </c>
      <c r="N3624" s="49"/>
      <c r="O3624" s="49" t="s">
        <v>16829</v>
      </c>
      <c r="P3624">
        <v>10</v>
      </c>
      <c r="Q3624" t="s">
        <v>16834</v>
      </c>
      <c r="S3624" s="49"/>
      <c r="T3624" s="49"/>
      <c r="U3624" s="49"/>
      <c r="W3624" s="49"/>
      <c r="Z3624" s="49"/>
      <c r="AA3624" s="49"/>
      <c r="AB3624" s="49"/>
    </row>
    <row r="3625" spans="1:28" x14ac:dyDescent="0.25">
      <c r="A3625" t="s">
        <v>16835</v>
      </c>
      <c r="B3625" t="s">
        <v>16270</v>
      </c>
      <c r="C3625" t="s">
        <v>334</v>
      </c>
      <c r="D3625">
        <v>1</v>
      </c>
      <c r="E3625">
        <v>0</v>
      </c>
      <c r="G3625">
        <v>51</v>
      </c>
      <c r="I3625" s="49"/>
      <c r="M3625" s="49"/>
      <c r="N3625" s="49"/>
      <c r="O3625" s="49" t="s">
        <v>7066</v>
      </c>
      <c r="P3625">
        <v>10</v>
      </c>
      <c r="Q3625" t="s">
        <v>16836</v>
      </c>
      <c r="S3625" s="49"/>
      <c r="T3625" s="49"/>
      <c r="U3625" s="49"/>
      <c r="W3625" s="49"/>
      <c r="Z3625" s="49"/>
      <c r="AA3625" s="49"/>
      <c r="AB3625" s="49"/>
    </row>
    <row r="3626" spans="1:28" x14ac:dyDescent="0.25">
      <c r="A3626" t="s">
        <v>16837</v>
      </c>
      <c r="B3626" t="s">
        <v>16270</v>
      </c>
      <c r="C3626" t="s">
        <v>16226</v>
      </c>
      <c r="D3626">
        <v>1</v>
      </c>
      <c r="E3626">
        <v>55</v>
      </c>
      <c r="F3626">
        <v>14</v>
      </c>
      <c r="I3626" s="49"/>
      <c r="J3626">
        <v>2</v>
      </c>
      <c r="K3626">
        <v>1</v>
      </c>
      <c r="L3626">
        <v>3</v>
      </c>
      <c r="M3626" s="49" t="s">
        <v>618</v>
      </c>
      <c r="N3626" s="49"/>
      <c r="O3626" s="49" t="s">
        <v>3189</v>
      </c>
      <c r="P3626">
        <v>10</v>
      </c>
      <c r="Q3626" t="s">
        <v>16838</v>
      </c>
      <c r="S3626" s="49"/>
      <c r="T3626" s="49"/>
      <c r="U3626" s="49"/>
      <c r="W3626" s="49"/>
      <c r="Z3626" s="49"/>
      <c r="AA3626" s="49"/>
      <c r="AB3626" s="49"/>
    </row>
    <row r="3627" spans="1:28" x14ac:dyDescent="0.25">
      <c r="A3627" t="s">
        <v>16839</v>
      </c>
      <c r="B3627" t="s">
        <v>16270</v>
      </c>
      <c r="C3627" t="s">
        <v>16226</v>
      </c>
      <c r="D3627">
        <v>2</v>
      </c>
      <c r="E3627">
        <v>55</v>
      </c>
      <c r="F3627">
        <v>10</v>
      </c>
      <c r="I3627" s="49"/>
      <c r="J3627">
        <v>2</v>
      </c>
      <c r="K3627">
        <v>1</v>
      </c>
      <c r="L3627">
        <v>3</v>
      </c>
      <c r="M3627" s="49" t="s">
        <v>618</v>
      </c>
      <c r="N3627" s="49"/>
      <c r="O3627" s="49" t="s">
        <v>3189</v>
      </c>
      <c r="P3627">
        <v>10</v>
      </c>
      <c r="Q3627" t="s">
        <v>16273</v>
      </c>
      <c r="S3627" s="49"/>
      <c r="T3627" s="49"/>
      <c r="U3627" s="49"/>
      <c r="W3627" s="49"/>
      <c r="Z3627" s="49"/>
      <c r="AA3627" s="49"/>
      <c r="AB3627" s="49"/>
    </row>
    <row r="3628" spans="1:28" x14ac:dyDescent="0.25">
      <c r="A3628" t="s">
        <v>16840</v>
      </c>
      <c r="B3628" t="s">
        <v>16274</v>
      </c>
      <c r="C3628" t="s">
        <v>363</v>
      </c>
      <c r="D3628">
        <v>1</v>
      </c>
      <c r="G3628">
        <v>300</v>
      </c>
      <c r="H3628">
        <v>0.63</v>
      </c>
      <c r="I3628" s="49" t="s">
        <v>3957</v>
      </c>
      <c r="M3628" s="49"/>
      <c r="N3628" s="49"/>
      <c r="O3628" s="49" t="s">
        <v>16686</v>
      </c>
      <c r="P3628">
        <v>10</v>
      </c>
      <c r="Q3628" t="s">
        <v>16276</v>
      </c>
      <c r="S3628" s="49"/>
      <c r="T3628" s="49"/>
      <c r="U3628" s="49"/>
      <c r="W3628" s="49"/>
      <c r="Z3628" s="49"/>
      <c r="AA3628" s="49"/>
      <c r="AB3628" s="49"/>
    </row>
    <row r="3629" spans="1:28" x14ac:dyDescent="0.25">
      <c r="A3629" t="s">
        <v>16841</v>
      </c>
      <c r="B3629" t="s">
        <v>16274</v>
      </c>
      <c r="C3629" t="s">
        <v>403</v>
      </c>
      <c r="D3629">
        <v>1</v>
      </c>
      <c r="E3629">
        <v>0</v>
      </c>
      <c r="F3629">
        <v>8</v>
      </c>
      <c r="I3629" s="49"/>
      <c r="M3629" s="49"/>
      <c r="N3629" s="49" t="s">
        <v>16842</v>
      </c>
      <c r="O3629" s="49"/>
      <c r="P3629">
        <v>10</v>
      </c>
      <c r="Q3629" t="s">
        <v>16843</v>
      </c>
      <c r="S3629" s="49"/>
      <c r="T3629" s="49"/>
      <c r="U3629" s="49"/>
      <c r="W3629" s="49"/>
      <c r="Z3629" s="49"/>
      <c r="AA3629" s="49"/>
      <c r="AB3629" s="49"/>
    </row>
    <row r="3630" spans="1:28" x14ac:dyDescent="0.25">
      <c r="A3630" t="s">
        <v>16844</v>
      </c>
      <c r="B3630" t="s">
        <v>16274</v>
      </c>
      <c r="C3630" t="s">
        <v>398</v>
      </c>
      <c r="D3630">
        <v>1</v>
      </c>
      <c r="E3630">
        <v>0</v>
      </c>
      <c r="F3630">
        <v>15</v>
      </c>
      <c r="I3630" s="49"/>
      <c r="M3630" s="49"/>
      <c r="N3630" s="49" t="s">
        <v>16842</v>
      </c>
      <c r="O3630" s="49"/>
      <c r="P3630">
        <v>10</v>
      </c>
      <c r="Q3630" t="s">
        <v>16845</v>
      </c>
      <c r="S3630" s="49"/>
      <c r="T3630" s="49"/>
      <c r="U3630" s="49"/>
      <c r="W3630" s="49"/>
      <c r="Z3630" s="49"/>
      <c r="AA3630" s="49"/>
      <c r="AB3630" s="49"/>
    </row>
    <row r="3631" spans="1:28" x14ac:dyDescent="0.25">
      <c r="A3631" t="s">
        <v>16846</v>
      </c>
      <c r="B3631" t="s">
        <v>16274</v>
      </c>
      <c r="C3631" t="s">
        <v>200</v>
      </c>
      <c r="D3631">
        <v>1</v>
      </c>
      <c r="E3631">
        <v>50</v>
      </c>
      <c r="F3631">
        <v>6</v>
      </c>
      <c r="I3631" s="49"/>
      <c r="J3631">
        <v>2</v>
      </c>
      <c r="K3631">
        <v>1</v>
      </c>
      <c r="L3631">
        <v>3</v>
      </c>
      <c r="M3631" s="49" t="s">
        <v>618</v>
      </c>
      <c r="N3631" s="49"/>
      <c r="O3631" s="49" t="s">
        <v>16847</v>
      </c>
      <c r="P3631">
        <v>10</v>
      </c>
      <c r="Q3631" t="s">
        <v>16848</v>
      </c>
      <c r="S3631" s="49"/>
      <c r="T3631" s="49"/>
      <c r="U3631" s="49"/>
      <c r="W3631" s="49"/>
      <c r="Z3631" s="49"/>
      <c r="AA3631" s="49"/>
      <c r="AB3631" s="49"/>
    </row>
    <row r="3632" spans="1:28" x14ac:dyDescent="0.25">
      <c r="A3632" t="s">
        <v>16849</v>
      </c>
      <c r="B3632" t="s">
        <v>16274</v>
      </c>
      <c r="C3632" t="s">
        <v>200</v>
      </c>
      <c r="D3632">
        <v>2</v>
      </c>
      <c r="E3632">
        <v>40</v>
      </c>
      <c r="F3632">
        <v>9</v>
      </c>
      <c r="I3632" s="49"/>
      <c r="J3632">
        <v>2</v>
      </c>
      <c r="K3632">
        <v>1</v>
      </c>
      <c r="L3632">
        <v>3</v>
      </c>
      <c r="M3632" s="49" t="s">
        <v>618</v>
      </c>
      <c r="N3632" s="49"/>
      <c r="O3632" s="49" t="s">
        <v>16847</v>
      </c>
      <c r="P3632">
        <v>10</v>
      </c>
      <c r="Q3632" t="s">
        <v>16850</v>
      </c>
      <c r="S3632" s="49"/>
      <c r="T3632" s="49"/>
      <c r="U3632" s="49"/>
      <c r="W3632" s="49"/>
      <c r="Z3632" s="49"/>
      <c r="AA3632" s="49"/>
      <c r="AB3632" s="49"/>
    </row>
    <row r="3633" spans="1:28" x14ac:dyDescent="0.25">
      <c r="A3633" t="s">
        <v>16851</v>
      </c>
      <c r="B3633" t="s">
        <v>16274</v>
      </c>
      <c r="C3633" t="s">
        <v>200</v>
      </c>
      <c r="D3633">
        <v>3</v>
      </c>
      <c r="E3633">
        <v>40</v>
      </c>
      <c r="F3633">
        <v>8</v>
      </c>
      <c r="I3633" s="49"/>
      <c r="J3633">
        <v>2</v>
      </c>
      <c r="K3633">
        <v>1</v>
      </c>
      <c r="L3633">
        <v>3</v>
      </c>
      <c r="M3633" s="49" t="s">
        <v>618</v>
      </c>
      <c r="N3633" s="49"/>
      <c r="O3633" s="49" t="s">
        <v>16847</v>
      </c>
      <c r="P3633">
        <v>10</v>
      </c>
      <c r="Q3633" t="s">
        <v>16852</v>
      </c>
      <c r="S3633" s="49"/>
      <c r="T3633" s="49"/>
      <c r="U3633" s="49"/>
      <c r="W3633" s="49"/>
      <c r="Z3633" s="49"/>
      <c r="AA3633" s="49"/>
      <c r="AB3633" s="49"/>
    </row>
    <row r="3634" spans="1:28" x14ac:dyDescent="0.25">
      <c r="A3634" t="s">
        <v>16853</v>
      </c>
      <c r="B3634" t="s">
        <v>16274</v>
      </c>
      <c r="C3634" t="s">
        <v>200</v>
      </c>
      <c r="D3634">
        <v>4</v>
      </c>
      <c r="E3634">
        <v>40</v>
      </c>
      <c r="F3634">
        <v>7</v>
      </c>
      <c r="I3634" s="49"/>
      <c r="M3634" s="49"/>
      <c r="N3634" s="49"/>
      <c r="O3634" s="49" t="s">
        <v>16854</v>
      </c>
      <c r="P3634">
        <v>10</v>
      </c>
      <c r="Q3634" t="s">
        <v>16855</v>
      </c>
      <c r="S3634" s="49"/>
      <c r="T3634" s="49"/>
      <c r="U3634" s="49"/>
      <c r="W3634" s="49"/>
      <c r="Z3634" s="49"/>
      <c r="AA3634" s="49"/>
      <c r="AB3634" s="49"/>
    </row>
    <row r="3635" spans="1:28" x14ac:dyDescent="0.25">
      <c r="A3635" t="s">
        <v>16856</v>
      </c>
      <c r="B3635" t="s">
        <v>16274</v>
      </c>
      <c r="C3635" t="s">
        <v>172</v>
      </c>
      <c r="D3635">
        <v>1</v>
      </c>
      <c r="E3635">
        <v>20</v>
      </c>
      <c r="F3635">
        <v>12</v>
      </c>
      <c r="I3635" s="49"/>
      <c r="J3635">
        <v>2</v>
      </c>
      <c r="K3635">
        <v>1</v>
      </c>
      <c r="L3635">
        <v>3</v>
      </c>
      <c r="M3635" s="49" t="s">
        <v>618</v>
      </c>
      <c r="N3635" s="49"/>
      <c r="O3635" s="49" t="s">
        <v>16857</v>
      </c>
      <c r="P3635">
        <v>10</v>
      </c>
      <c r="Q3635" t="s">
        <v>16858</v>
      </c>
      <c r="S3635" s="49"/>
      <c r="T3635" s="49"/>
      <c r="U3635" s="49"/>
      <c r="W3635" s="49"/>
      <c r="Z3635" s="49"/>
      <c r="AA3635" s="49"/>
      <c r="AB3635" s="49"/>
    </row>
    <row r="3636" spans="1:28" x14ac:dyDescent="0.25">
      <c r="A3636" t="s">
        <v>16859</v>
      </c>
      <c r="B3636" t="s">
        <v>16274</v>
      </c>
      <c r="C3636" t="s">
        <v>172</v>
      </c>
      <c r="D3636">
        <v>2</v>
      </c>
      <c r="E3636">
        <v>20</v>
      </c>
      <c r="F3636">
        <v>12</v>
      </c>
      <c r="I3636" s="49"/>
      <c r="J3636">
        <v>2</v>
      </c>
      <c r="K3636">
        <v>1</v>
      </c>
      <c r="L3636">
        <v>3</v>
      </c>
      <c r="M3636" s="49" t="s">
        <v>622</v>
      </c>
      <c r="N3636" s="49"/>
      <c r="O3636" s="49" t="s">
        <v>16860</v>
      </c>
      <c r="P3636">
        <v>10</v>
      </c>
      <c r="Q3636" t="s">
        <v>16861</v>
      </c>
      <c r="S3636" s="49"/>
      <c r="T3636" s="49"/>
      <c r="U3636" s="49"/>
      <c r="W3636" s="49"/>
      <c r="Z3636" s="49"/>
      <c r="AA3636" s="49"/>
      <c r="AB3636" s="49"/>
    </row>
    <row r="3637" spans="1:28" x14ac:dyDescent="0.25">
      <c r="A3637" t="s">
        <v>16862</v>
      </c>
      <c r="B3637" t="s">
        <v>16274</v>
      </c>
      <c r="C3637" t="s">
        <v>14743</v>
      </c>
      <c r="D3637">
        <v>1</v>
      </c>
      <c r="E3637">
        <v>50</v>
      </c>
      <c r="F3637">
        <v>12</v>
      </c>
      <c r="I3637" s="49"/>
      <c r="J3637">
        <v>3</v>
      </c>
      <c r="K3637">
        <v>1</v>
      </c>
      <c r="L3637">
        <v>2</v>
      </c>
      <c r="M3637" s="49" t="s">
        <v>1994</v>
      </c>
      <c r="N3637" s="49"/>
      <c r="O3637" s="49" t="s">
        <v>16863</v>
      </c>
      <c r="P3637">
        <v>10</v>
      </c>
      <c r="Q3637" t="s">
        <v>16864</v>
      </c>
      <c r="S3637" s="49"/>
      <c r="T3637" s="49"/>
      <c r="U3637" s="49"/>
      <c r="W3637" s="49"/>
      <c r="Z3637" s="49"/>
      <c r="AA3637" s="49"/>
      <c r="AB3637" s="49"/>
    </row>
    <row r="3638" spans="1:28" x14ac:dyDescent="0.25">
      <c r="A3638" t="s">
        <v>16865</v>
      </c>
      <c r="B3638" t="s">
        <v>16274</v>
      </c>
      <c r="C3638" t="s">
        <v>14743</v>
      </c>
      <c r="D3638">
        <v>2</v>
      </c>
      <c r="E3638">
        <v>60</v>
      </c>
      <c r="F3638">
        <v>12</v>
      </c>
      <c r="I3638" s="49"/>
      <c r="M3638" s="49"/>
      <c r="N3638" s="49"/>
      <c r="O3638" s="49" t="s">
        <v>16866</v>
      </c>
      <c r="P3638">
        <v>10</v>
      </c>
      <c r="Q3638" t="s">
        <v>16867</v>
      </c>
      <c r="S3638" s="49"/>
      <c r="T3638" s="49"/>
      <c r="U3638" s="49"/>
      <c r="W3638" s="49"/>
      <c r="Z3638" s="49"/>
      <c r="AA3638" s="49"/>
      <c r="AB3638" s="49"/>
    </row>
    <row r="3639" spans="1:28" x14ac:dyDescent="0.25">
      <c r="A3639" t="s">
        <v>16868</v>
      </c>
      <c r="B3639" t="s">
        <v>16274</v>
      </c>
      <c r="C3639" t="s">
        <v>229</v>
      </c>
      <c r="D3639">
        <v>1</v>
      </c>
      <c r="E3639">
        <v>30</v>
      </c>
      <c r="F3639">
        <v>10</v>
      </c>
      <c r="I3639" s="49"/>
      <c r="J3639">
        <v>3</v>
      </c>
      <c r="K3639">
        <v>1</v>
      </c>
      <c r="L3639">
        <v>2</v>
      </c>
      <c r="M3639" s="49" t="s">
        <v>618</v>
      </c>
      <c r="N3639" s="49"/>
      <c r="O3639" s="49" t="s">
        <v>3213</v>
      </c>
      <c r="P3639">
        <v>10</v>
      </c>
      <c r="Q3639" t="s">
        <v>16869</v>
      </c>
      <c r="S3639" s="49"/>
      <c r="T3639" s="49"/>
      <c r="U3639" s="49"/>
      <c r="W3639" s="49"/>
      <c r="Z3639" s="49"/>
      <c r="AA3639" s="49"/>
      <c r="AB3639" s="49"/>
    </row>
    <row r="3640" spans="1:28" x14ac:dyDescent="0.25">
      <c r="A3640" t="s">
        <v>16870</v>
      </c>
      <c r="B3640" t="s">
        <v>16274</v>
      </c>
      <c r="C3640" t="s">
        <v>229</v>
      </c>
      <c r="D3640">
        <v>2</v>
      </c>
      <c r="E3640">
        <v>30</v>
      </c>
      <c r="F3640">
        <v>8</v>
      </c>
      <c r="I3640" s="49"/>
      <c r="J3640">
        <v>3</v>
      </c>
      <c r="K3640">
        <v>1</v>
      </c>
      <c r="L3640">
        <v>2</v>
      </c>
      <c r="M3640" s="49" t="s">
        <v>16871</v>
      </c>
      <c r="N3640" s="49"/>
      <c r="O3640" s="49" t="s">
        <v>16872</v>
      </c>
      <c r="P3640">
        <v>10</v>
      </c>
      <c r="Q3640" t="s">
        <v>16873</v>
      </c>
      <c r="S3640" s="49"/>
      <c r="T3640" s="49"/>
      <c r="U3640" s="49"/>
      <c r="W3640" s="49"/>
      <c r="Z3640" s="49"/>
      <c r="AA3640" s="49"/>
      <c r="AB3640" s="49"/>
    </row>
    <row r="3641" spans="1:28" x14ac:dyDescent="0.25">
      <c r="A3641" t="s">
        <v>16874</v>
      </c>
      <c r="B3641" t="s">
        <v>16274</v>
      </c>
      <c r="C3641" t="s">
        <v>229</v>
      </c>
      <c r="D3641">
        <v>3</v>
      </c>
      <c r="E3641">
        <v>30</v>
      </c>
      <c r="F3641">
        <v>8</v>
      </c>
      <c r="I3641" s="49"/>
      <c r="J3641">
        <v>3</v>
      </c>
      <c r="K3641">
        <v>1</v>
      </c>
      <c r="L3641">
        <v>2</v>
      </c>
      <c r="M3641" s="49" t="s">
        <v>16871</v>
      </c>
      <c r="N3641" s="49"/>
      <c r="O3641" s="49" t="s">
        <v>16872</v>
      </c>
      <c r="P3641">
        <v>10</v>
      </c>
      <c r="Q3641" t="s">
        <v>16875</v>
      </c>
      <c r="S3641" s="49"/>
      <c r="T3641" s="49"/>
      <c r="U3641" s="49"/>
      <c r="W3641" s="49"/>
      <c r="Z3641" s="49"/>
      <c r="AA3641" s="49"/>
      <c r="AB3641" s="49"/>
    </row>
    <row r="3642" spans="1:28" x14ac:dyDescent="0.25">
      <c r="A3642" t="s">
        <v>16876</v>
      </c>
      <c r="B3642" t="s">
        <v>16274</v>
      </c>
      <c r="C3642" t="s">
        <v>16228</v>
      </c>
      <c r="D3642">
        <v>1</v>
      </c>
      <c r="E3642">
        <v>40</v>
      </c>
      <c r="F3642">
        <v>9</v>
      </c>
      <c r="I3642" s="49"/>
      <c r="M3642" s="49"/>
      <c r="N3642" s="49"/>
      <c r="O3642" s="49" t="s">
        <v>16877</v>
      </c>
      <c r="P3642">
        <v>10</v>
      </c>
      <c r="Q3642" t="s">
        <v>16878</v>
      </c>
      <c r="S3642" s="49"/>
      <c r="T3642" s="49"/>
      <c r="U3642" s="49"/>
      <c r="W3642" s="49"/>
      <c r="Z3642" s="49"/>
      <c r="AA3642" s="49"/>
      <c r="AB3642" s="49"/>
    </row>
    <row r="3643" spans="1:28" x14ac:dyDescent="0.25">
      <c r="A3643" t="s">
        <v>16879</v>
      </c>
      <c r="B3643" t="s">
        <v>16274</v>
      </c>
      <c r="C3643" t="s">
        <v>16228</v>
      </c>
      <c r="D3643">
        <v>2</v>
      </c>
      <c r="E3643">
        <v>40</v>
      </c>
      <c r="F3643">
        <v>9</v>
      </c>
      <c r="I3643" s="49"/>
      <c r="M3643" s="49"/>
      <c r="N3643" s="49"/>
      <c r="O3643" s="49" t="s">
        <v>16877</v>
      </c>
      <c r="P3643">
        <v>10</v>
      </c>
      <c r="Q3643" t="s">
        <v>16880</v>
      </c>
      <c r="S3643" s="49"/>
      <c r="T3643" s="49"/>
      <c r="U3643" s="49"/>
      <c r="W3643" s="49"/>
      <c r="Z3643" s="49"/>
      <c r="AA3643" s="49"/>
      <c r="AB3643" s="49"/>
    </row>
    <row r="3644" spans="1:28" x14ac:dyDescent="0.25">
      <c r="A3644" t="s">
        <v>16881</v>
      </c>
      <c r="B3644" t="s">
        <v>16274</v>
      </c>
      <c r="C3644" t="s">
        <v>309</v>
      </c>
      <c r="D3644">
        <v>1</v>
      </c>
      <c r="E3644">
        <v>12.5</v>
      </c>
      <c r="F3644">
        <v>15</v>
      </c>
      <c r="I3644" s="49"/>
      <c r="J3644">
        <v>2</v>
      </c>
      <c r="K3644">
        <v>1</v>
      </c>
      <c r="L3644">
        <v>2</v>
      </c>
      <c r="M3644" s="49" t="s">
        <v>618</v>
      </c>
      <c r="N3644" s="49"/>
      <c r="O3644" s="49" t="s">
        <v>16882</v>
      </c>
      <c r="P3644">
        <v>10</v>
      </c>
      <c r="Q3644" t="s">
        <v>16883</v>
      </c>
      <c r="S3644" s="49"/>
      <c r="T3644" s="49"/>
      <c r="U3644" s="49"/>
      <c r="W3644" s="49"/>
      <c r="Z3644" s="49"/>
      <c r="AA3644" s="49"/>
      <c r="AB3644" s="49"/>
    </row>
    <row r="3645" spans="1:28" x14ac:dyDescent="0.25">
      <c r="A3645" t="s">
        <v>16884</v>
      </c>
      <c r="B3645" t="s">
        <v>16274</v>
      </c>
      <c r="C3645" t="s">
        <v>309</v>
      </c>
      <c r="D3645">
        <v>2</v>
      </c>
      <c r="E3645">
        <v>12.5</v>
      </c>
      <c r="F3645">
        <v>15</v>
      </c>
      <c r="I3645" s="49"/>
      <c r="J3645">
        <v>2</v>
      </c>
      <c r="K3645">
        <v>1</v>
      </c>
      <c r="L3645">
        <v>2</v>
      </c>
      <c r="M3645" s="49" t="s">
        <v>618</v>
      </c>
      <c r="N3645" s="49"/>
      <c r="O3645" s="49" t="s">
        <v>16882</v>
      </c>
      <c r="P3645">
        <v>10</v>
      </c>
      <c r="Q3645" t="s">
        <v>16885</v>
      </c>
      <c r="S3645" s="49"/>
      <c r="T3645" s="49"/>
      <c r="U3645" s="49"/>
      <c r="W3645" s="49"/>
      <c r="Z3645" s="49"/>
      <c r="AA3645" s="49"/>
      <c r="AB3645" s="49"/>
    </row>
    <row r="3646" spans="1:28" x14ac:dyDescent="0.25">
      <c r="A3646" t="s">
        <v>16886</v>
      </c>
      <c r="B3646" t="s">
        <v>16274</v>
      </c>
      <c r="C3646" t="s">
        <v>309</v>
      </c>
      <c r="D3646">
        <v>3</v>
      </c>
      <c r="E3646">
        <v>12.5</v>
      </c>
      <c r="F3646">
        <v>15</v>
      </c>
      <c r="I3646" s="49"/>
      <c r="J3646">
        <v>2</v>
      </c>
      <c r="K3646">
        <v>1</v>
      </c>
      <c r="L3646">
        <v>2</v>
      </c>
      <c r="M3646" s="49" t="s">
        <v>618</v>
      </c>
      <c r="N3646" s="49"/>
      <c r="O3646" s="49" t="s">
        <v>16882</v>
      </c>
      <c r="P3646">
        <v>10</v>
      </c>
      <c r="Q3646" t="s">
        <v>16887</v>
      </c>
      <c r="S3646" s="49"/>
      <c r="T3646" s="49"/>
      <c r="U3646" s="49"/>
      <c r="W3646" s="49"/>
      <c r="Z3646" s="49"/>
      <c r="AA3646" s="49"/>
      <c r="AB3646" s="49"/>
    </row>
    <row r="3647" spans="1:28" x14ac:dyDescent="0.25">
      <c r="A3647" t="s">
        <v>16888</v>
      </c>
      <c r="B3647" t="s">
        <v>16274</v>
      </c>
      <c r="C3647" t="s">
        <v>389</v>
      </c>
      <c r="D3647">
        <v>1</v>
      </c>
      <c r="E3647">
        <v>0</v>
      </c>
      <c r="F3647">
        <v>10</v>
      </c>
      <c r="I3647" s="49"/>
      <c r="J3647">
        <v>2</v>
      </c>
      <c r="K3647">
        <v>1</v>
      </c>
      <c r="L3647">
        <v>2</v>
      </c>
      <c r="M3647" s="49" t="s">
        <v>8420</v>
      </c>
      <c r="N3647" s="49"/>
      <c r="O3647" s="49" t="s">
        <v>16889</v>
      </c>
      <c r="P3647">
        <v>10</v>
      </c>
      <c r="Q3647" t="s">
        <v>16890</v>
      </c>
      <c r="S3647" s="49"/>
      <c r="T3647" s="49"/>
      <c r="U3647" s="49"/>
      <c r="W3647" s="49"/>
      <c r="Z3647" s="49"/>
      <c r="AA3647" s="49"/>
      <c r="AB3647" s="49"/>
    </row>
    <row r="3648" spans="1:28" x14ac:dyDescent="0.25">
      <c r="A3648" t="s">
        <v>16891</v>
      </c>
      <c r="B3648" t="s">
        <v>16274</v>
      </c>
      <c r="C3648" t="s">
        <v>389</v>
      </c>
      <c r="D3648">
        <v>2</v>
      </c>
      <c r="E3648">
        <v>0</v>
      </c>
      <c r="F3648">
        <v>10</v>
      </c>
      <c r="I3648" s="49"/>
      <c r="J3648">
        <v>2</v>
      </c>
      <c r="K3648">
        <v>1</v>
      </c>
      <c r="L3648">
        <v>2</v>
      </c>
      <c r="M3648" s="49" t="s">
        <v>8420</v>
      </c>
      <c r="N3648" s="49"/>
      <c r="O3648" s="49" t="s">
        <v>16889</v>
      </c>
      <c r="P3648">
        <v>10</v>
      </c>
      <c r="Q3648" t="s">
        <v>16277</v>
      </c>
      <c r="S3648" s="49"/>
      <c r="T3648" s="49"/>
      <c r="U3648" s="49"/>
      <c r="W3648" s="49"/>
      <c r="Z3648" s="49"/>
      <c r="AA3648" s="49"/>
      <c r="AB3648" s="49"/>
    </row>
    <row r="3649" spans="1:28" x14ac:dyDescent="0.25">
      <c r="A3649" t="s">
        <v>16892</v>
      </c>
      <c r="B3649" t="s">
        <v>16278</v>
      </c>
      <c r="C3649" t="s">
        <v>363</v>
      </c>
      <c r="D3649">
        <v>1</v>
      </c>
      <c r="G3649">
        <v>302</v>
      </c>
      <c r="H3649">
        <v>0.65</v>
      </c>
      <c r="I3649" s="49" t="s">
        <v>3957</v>
      </c>
      <c r="M3649" s="49"/>
      <c r="N3649" s="49"/>
      <c r="O3649" s="49" t="s">
        <v>16893</v>
      </c>
      <c r="P3649">
        <v>10</v>
      </c>
      <c r="Q3649" t="s">
        <v>16280</v>
      </c>
      <c r="S3649" s="49"/>
      <c r="T3649" s="49"/>
      <c r="U3649" s="49"/>
      <c r="W3649" s="49"/>
      <c r="Z3649" s="49"/>
      <c r="AA3649" s="49"/>
      <c r="AB3649" s="49"/>
    </row>
    <row r="3650" spans="1:28" x14ac:dyDescent="0.25">
      <c r="A3650" t="s">
        <v>16894</v>
      </c>
      <c r="B3650" t="s">
        <v>16278</v>
      </c>
      <c r="C3650" t="s">
        <v>269</v>
      </c>
      <c r="D3650">
        <v>1</v>
      </c>
      <c r="E3650">
        <v>0</v>
      </c>
      <c r="F3650">
        <v>10</v>
      </c>
      <c r="I3650" s="49"/>
      <c r="M3650" s="49"/>
      <c r="N3650" s="49"/>
      <c r="O3650" s="49"/>
      <c r="P3650">
        <v>10</v>
      </c>
      <c r="Q3650" t="s">
        <v>16895</v>
      </c>
      <c r="S3650" s="49"/>
      <c r="T3650" s="49"/>
      <c r="U3650" s="49"/>
      <c r="W3650" s="49"/>
      <c r="Z3650" s="49"/>
      <c r="AA3650" s="49"/>
      <c r="AB3650" s="49"/>
    </row>
    <row r="3651" spans="1:28" x14ac:dyDescent="0.25">
      <c r="A3651" t="s">
        <v>16896</v>
      </c>
      <c r="B3651" t="s">
        <v>16278</v>
      </c>
      <c r="C3651" t="s">
        <v>423</v>
      </c>
      <c r="D3651">
        <v>1</v>
      </c>
      <c r="E3651">
        <v>0</v>
      </c>
      <c r="F3651">
        <v>10</v>
      </c>
      <c r="I3651" s="49"/>
      <c r="M3651" s="49"/>
      <c r="N3651" s="49"/>
      <c r="O3651" s="49"/>
      <c r="P3651">
        <v>10</v>
      </c>
      <c r="Q3651" t="s">
        <v>16897</v>
      </c>
      <c r="S3651" s="49"/>
      <c r="T3651" s="49"/>
      <c r="U3651" s="49"/>
      <c r="W3651" s="49"/>
      <c r="Z3651" s="49"/>
      <c r="AA3651" s="49"/>
      <c r="AB3651" s="49"/>
    </row>
    <row r="3652" spans="1:28" x14ac:dyDescent="0.25">
      <c r="A3652" t="s">
        <v>16898</v>
      </c>
      <c r="B3652" t="s">
        <v>16278</v>
      </c>
      <c r="C3652" t="s">
        <v>286</v>
      </c>
      <c r="D3652">
        <v>1</v>
      </c>
      <c r="E3652">
        <v>0</v>
      </c>
      <c r="F3652">
        <v>15</v>
      </c>
      <c r="I3652" s="49"/>
      <c r="M3652" s="49"/>
      <c r="N3652" s="49"/>
      <c r="O3652" s="49"/>
      <c r="P3652">
        <v>10</v>
      </c>
      <c r="Q3652" t="s">
        <v>16899</v>
      </c>
      <c r="S3652" s="49"/>
      <c r="T3652" s="49"/>
      <c r="U3652" s="49"/>
      <c r="W3652" s="49"/>
      <c r="Z3652" s="49"/>
      <c r="AA3652" s="49"/>
      <c r="AB3652" s="49"/>
    </row>
    <row r="3653" spans="1:28" x14ac:dyDescent="0.25">
      <c r="A3653" t="s">
        <v>16900</v>
      </c>
      <c r="B3653" t="s">
        <v>16278</v>
      </c>
      <c r="C3653" t="s">
        <v>1</v>
      </c>
      <c r="D3653">
        <v>1</v>
      </c>
      <c r="E3653">
        <v>150</v>
      </c>
      <c r="G3653">
        <v>64.800000000000011</v>
      </c>
      <c r="I3653" s="49"/>
      <c r="M3653" s="49"/>
      <c r="N3653" s="49"/>
      <c r="O3653" s="49" t="s">
        <v>6869</v>
      </c>
      <c r="P3653">
        <v>10</v>
      </c>
      <c r="Q3653" t="s">
        <v>16901</v>
      </c>
      <c r="S3653" s="49"/>
      <c r="T3653" s="49"/>
      <c r="U3653" s="49"/>
      <c r="W3653" s="49"/>
      <c r="Z3653" s="49"/>
      <c r="AA3653" s="49"/>
      <c r="AB3653" s="49"/>
    </row>
    <row r="3654" spans="1:28" x14ac:dyDescent="0.25">
      <c r="A3654" t="s">
        <v>16902</v>
      </c>
      <c r="B3654" t="s">
        <v>16278</v>
      </c>
      <c r="C3654" t="s">
        <v>1</v>
      </c>
      <c r="D3654">
        <v>2</v>
      </c>
      <c r="E3654">
        <v>150</v>
      </c>
      <c r="G3654">
        <v>64.800000000000011</v>
      </c>
      <c r="I3654" s="49"/>
      <c r="M3654" s="49"/>
      <c r="N3654" s="49"/>
      <c r="O3654" s="49" t="s">
        <v>6869</v>
      </c>
      <c r="P3654">
        <v>10</v>
      </c>
      <c r="Q3654" t="s">
        <v>16903</v>
      </c>
      <c r="S3654" s="49"/>
      <c r="T3654" s="49"/>
      <c r="U3654" s="49"/>
      <c r="W3654" s="49"/>
      <c r="Z3654" s="49"/>
      <c r="AA3654" s="49"/>
      <c r="AB3654" s="49"/>
    </row>
    <row r="3655" spans="1:28" x14ac:dyDescent="0.25">
      <c r="A3655" t="s">
        <v>16904</v>
      </c>
      <c r="B3655" t="s">
        <v>16278</v>
      </c>
      <c r="C3655" t="s">
        <v>1</v>
      </c>
      <c r="D3655">
        <v>3</v>
      </c>
      <c r="E3655">
        <v>150</v>
      </c>
      <c r="G3655">
        <v>63</v>
      </c>
      <c r="I3655" s="49"/>
      <c r="M3655" s="49"/>
      <c r="N3655" s="49"/>
      <c r="O3655" s="49" t="s">
        <v>16905</v>
      </c>
      <c r="P3655">
        <v>10</v>
      </c>
      <c r="Q3655" t="s">
        <v>16906</v>
      </c>
      <c r="S3655" s="49"/>
      <c r="T3655" s="49"/>
      <c r="U3655" s="49"/>
      <c r="W3655" s="49"/>
      <c r="Z3655" s="49"/>
      <c r="AA3655" s="49"/>
      <c r="AB3655" s="49"/>
    </row>
    <row r="3656" spans="1:28" x14ac:dyDescent="0.25">
      <c r="A3656" t="s">
        <v>16907</v>
      </c>
      <c r="B3656" t="s">
        <v>16278</v>
      </c>
      <c r="C3656" t="s">
        <v>249</v>
      </c>
      <c r="D3656">
        <v>1</v>
      </c>
      <c r="E3656">
        <v>150</v>
      </c>
      <c r="F3656">
        <v>10</v>
      </c>
      <c r="I3656" s="49"/>
      <c r="J3656">
        <v>3</v>
      </c>
      <c r="K3656">
        <v>1</v>
      </c>
      <c r="L3656">
        <v>2</v>
      </c>
      <c r="M3656" s="49" t="s">
        <v>618</v>
      </c>
      <c r="N3656" s="49"/>
      <c r="O3656" s="49" t="s">
        <v>3213</v>
      </c>
      <c r="P3656">
        <v>10</v>
      </c>
      <c r="Q3656" t="s">
        <v>16908</v>
      </c>
      <c r="S3656" s="49"/>
      <c r="T3656" s="49"/>
      <c r="U3656" s="49"/>
      <c r="W3656" s="49"/>
      <c r="Z3656" s="49"/>
      <c r="AA3656" s="49"/>
      <c r="AB3656" s="49"/>
    </row>
    <row r="3657" spans="1:28" x14ac:dyDescent="0.25">
      <c r="A3657" t="s">
        <v>16909</v>
      </c>
      <c r="B3657" t="s">
        <v>16278</v>
      </c>
      <c r="C3657" t="s">
        <v>249</v>
      </c>
      <c r="D3657">
        <v>2</v>
      </c>
      <c r="E3657">
        <v>150</v>
      </c>
      <c r="F3657">
        <v>9</v>
      </c>
      <c r="I3657" s="49"/>
      <c r="J3657">
        <v>3</v>
      </c>
      <c r="K3657">
        <v>1</v>
      </c>
      <c r="L3657">
        <v>2</v>
      </c>
      <c r="M3657" s="49" t="s">
        <v>618</v>
      </c>
      <c r="N3657" s="49"/>
      <c r="O3657" s="49" t="s">
        <v>16910</v>
      </c>
      <c r="P3657">
        <v>10</v>
      </c>
      <c r="Q3657" t="s">
        <v>16911</v>
      </c>
      <c r="S3657" s="49"/>
      <c r="T3657" s="49"/>
      <c r="U3657" s="49"/>
      <c r="W3657" s="49"/>
      <c r="Z3657" s="49"/>
      <c r="AA3657" s="49"/>
      <c r="AB3657" s="49"/>
    </row>
    <row r="3658" spans="1:28" x14ac:dyDescent="0.25">
      <c r="A3658" t="s">
        <v>16912</v>
      </c>
      <c r="B3658" t="s">
        <v>16278</v>
      </c>
      <c r="C3658" t="s">
        <v>249</v>
      </c>
      <c r="D3658">
        <v>3</v>
      </c>
      <c r="E3658">
        <v>150</v>
      </c>
      <c r="F3658">
        <v>9</v>
      </c>
      <c r="I3658" s="49"/>
      <c r="J3658">
        <v>3</v>
      </c>
      <c r="K3658">
        <v>1</v>
      </c>
      <c r="L3658">
        <v>2</v>
      </c>
      <c r="M3658" s="49" t="s">
        <v>618</v>
      </c>
      <c r="N3658" s="49"/>
      <c r="O3658" s="49" t="s">
        <v>16910</v>
      </c>
      <c r="P3658">
        <v>10</v>
      </c>
      <c r="Q3658" t="s">
        <v>16913</v>
      </c>
      <c r="S3658" s="49"/>
      <c r="T3658" s="49"/>
      <c r="U3658" s="49"/>
      <c r="W3658" s="49"/>
      <c r="Z3658" s="49"/>
      <c r="AA3658" s="49"/>
      <c r="AB3658" s="49"/>
    </row>
    <row r="3659" spans="1:28" x14ac:dyDescent="0.25">
      <c r="A3659" t="s">
        <v>16914</v>
      </c>
      <c r="B3659" t="s">
        <v>16278</v>
      </c>
      <c r="C3659" t="s">
        <v>256</v>
      </c>
      <c r="D3659">
        <v>1</v>
      </c>
      <c r="E3659">
        <v>60</v>
      </c>
      <c r="F3659">
        <v>8</v>
      </c>
      <c r="I3659" s="49"/>
      <c r="J3659">
        <v>3</v>
      </c>
      <c r="L3659">
        <v>2</v>
      </c>
      <c r="M3659" s="49"/>
      <c r="N3659" s="49"/>
      <c r="O3659" s="49" t="s">
        <v>16915</v>
      </c>
      <c r="P3659">
        <v>10</v>
      </c>
      <c r="Q3659" t="s">
        <v>16916</v>
      </c>
      <c r="S3659" s="49"/>
      <c r="T3659" s="49"/>
      <c r="U3659" s="49"/>
      <c r="W3659" s="49"/>
      <c r="Z3659" s="49"/>
      <c r="AA3659" s="49"/>
      <c r="AB3659" s="49"/>
    </row>
    <row r="3660" spans="1:28" x14ac:dyDescent="0.25">
      <c r="A3660" t="s">
        <v>16917</v>
      </c>
      <c r="B3660" t="s">
        <v>16278</v>
      </c>
      <c r="C3660" t="s">
        <v>256</v>
      </c>
      <c r="D3660">
        <v>2</v>
      </c>
      <c r="E3660">
        <v>60</v>
      </c>
      <c r="F3660">
        <v>8</v>
      </c>
      <c r="I3660" s="49"/>
      <c r="J3660">
        <v>3</v>
      </c>
      <c r="L3660">
        <v>2</v>
      </c>
      <c r="M3660" s="49"/>
      <c r="N3660" s="49"/>
      <c r="O3660" s="49" t="s">
        <v>16915</v>
      </c>
      <c r="P3660">
        <v>10</v>
      </c>
      <c r="Q3660" t="s">
        <v>16918</v>
      </c>
      <c r="S3660" s="49"/>
      <c r="T3660" s="49"/>
      <c r="U3660" s="49"/>
      <c r="W3660" s="49"/>
      <c r="Z3660" s="49"/>
      <c r="AA3660" s="49"/>
      <c r="AB3660" s="49"/>
    </row>
    <row r="3661" spans="1:28" x14ac:dyDescent="0.25">
      <c r="A3661" t="s">
        <v>16919</v>
      </c>
      <c r="B3661" t="s">
        <v>16278</v>
      </c>
      <c r="C3661" t="s">
        <v>256</v>
      </c>
      <c r="D3661">
        <v>3</v>
      </c>
      <c r="E3661">
        <v>60</v>
      </c>
      <c r="F3661">
        <v>8</v>
      </c>
      <c r="I3661" s="49"/>
      <c r="J3661">
        <v>3</v>
      </c>
      <c r="L3661">
        <v>2</v>
      </c>
      <c r="M3661" s="49"/>
      <c r="N3661" s="49"/>
      <c r="O3661" s="49" t="s">
        <v>16920</v>
      </c>
      <c r="P3661">
        <v>10</v>
      </c>
      <c r="Q3661" t="s">
        <v>16921</v>
      </c>
      <c r="S3661" s="49"/>
      <c r="T3661" s="49"/>
      <c r="U3661" s="49"/>
      <c r="W3661" s="49"/>
      <c r="Z3661" s="49"/>
      <c r="AA3661" s="49"/>
      <c r="AB3661" s="49"/>
    </row>
    <row r="3662" spans="1:28" x14ac:dyDescent="0.25">
      <c r="A3662" t="s">
        <v>16922</v>
      </c>
      <c r="B3662" t="s">
        <v>16278</v>
      </c>
      <c r="C3662" t="s">
        <v>16229</v>
      </c>
      <c r="D3662">
        <v>1</v>
      </c>
      <c r="E3662">
        <v>150</v>
      </c>
      <c r="F3662">
        <v>13</v>
      </c>
      <c r="I3662" s="49"/>
      <c r="J3662">
        <v>3</v>
      </c>
      <c r="L3662">
        <v>2</v>
      </c>
      <c r="M3662" s="49" t="s">
        <v>618</v>
      </c>
      <c r="N3662" s="49"/>
      <c r="O3662" s="49" t="s">
        <v>16668</v>
      </c>
      <c r="P3662">
        <v>10</v>
      </c>
      <c r="Q3662" t="s">
        <v>16923</v>
      </c>
      <c r="S3662" s="49"/>
      <c r="T3662" s="49"/>
      <c r="U3662" s="49"/>
      <c r="W3662" s="49"/>
      <c r="Z3662" s="49"/>
      <c r="AA3662" s="49"/>
      <c r="AB3662" s="49"/>
    </row>
    <row r="3663" spans="1:28" x14ac:dyDescent="0.25">
      <c r="A3663" t="s">
        <v>16924</v>
      </c>
      <c r="B3663" t="s">
        <v>16278</v>
      </c>
      <c r="C3663" t="s">
        <v>16229</v>
      </c>
      <c r="D3663">
        <v>2</v>
      </c>
      <c r="E3663">
        <v>155</v>
      </c>
      <c r="F3663">
        <v>12</v>
      </c>
      <c r="I3663" s="49"/>
      <c r="J3663">
        <v>3</v>
      </c>
      <c r="L3663">
        <v>2</v>
      </c>
      <c r="M3663" s="49" t="s">
        <v>618</v>
      </c>
      <c r="N3663" s="49"/>
      <c r="O3663" s="49" t="s">
        <v>16668</v>
      </c>
      <c r="P3663">
        <v>10</v>
      </c>
      <c r="Q3663" t="s">
        <v>16925</v>
      </c>
      <c r="S3663" s="49"/>
      <c r="T3663" s="49"/>
      <c r="U3663" s="49"/>
      <c r="W3663" s="49"/>
      <c r="Z3663" s="49"/>
      <c r="AA3663" s="49"/>
      <c r="AB3663" s="49"/>
    </row>
    <row r="3664" spans="1:28" x14ac:dyDescent="0.25">
      <c r="A3664" t="s">
        <v>16926</v>
      </c>
      <c r="B3664" t="s">
        <v>16278</v>
      </c>
      <c r="C3664" t="s">
        <v>16229</v>
      </c>
      <c r="D3664">
        <v>3</v>
      </c>
      <c r="E3664">
        <v>160</v>
      </c>
      <c r="F3664">
        <v>13</v>
      </c>
      <c r="I3664" s="49"/>
      <c r="J3664">
        <v>3</v>
      </c>
      <c r="L3664">
        <v>2</v>
      </c>
      <c r="M3664" s="49" t="s">
        <v>618</v>
      </c>
      <c r="N3664" s="49"/>
      <c r="O3664" s="49" t="s">
        <v>16668</v>
      </c>
      <c r="P3664">
        <v>10</v>
      </c>
      <c r="Q3664" t="s">
        <v>16927</v>
      </c>
      <c r="S3664" s="49"/>
      <c r="T3664" s="49"/>
      <c r="U3664" s="49"/>
      <c r="W3664" s="49"/>
      <c r="Z3664" s="49"/>
      <c r="AA3664" s="49"/>
      <c r="AB3664" s="49"/>
    </row>
    <row r="3665" spans="1:28" x14ac:dyDescent="0.25">
      <c r="A3665" t="s">
        <v>16928</v>
      </c>
      <c r="B3665" t="s">
        <v>16278</v>
      </c>
      <c r="C3665" t="s">
        <v>14737</v>
      </c>
      <c r="D3665">
        <v>1</v>
      </c>
      <c r="E3665">
        <v>140</v>
      </c>
      <c r="F3665">
        <v>15</v>
      </c>
      <c r="I3665" s="49"/>
      <c r="J3665">
        <v>2</v>
      </c>
      <c r="L3665">
        <v>3</v>
      </c>
      <c r="M3665" s="49" t="s">
        <v>618</v>
      </c>
      <c r="N3665" s="49"/>
      <c r="O3665" s="49" t="s">
        <v>16640</v>
      </c>
      <c r="P3665">
        <v>10</v>
      </c>
      <c r="Q3665" t="s">
        <v>16929</v>
      </c>
      <c r="S3665" s="49"/>
      <c r="T3665" s="49"/>
      <c r="U3665" s="49"/>
      <c r="W3665" s="49"/>
      <c r="Z3665" s="49"/>
      <c r="AA3665" s="49"/>
      <c r="AB3665" s="49"/>
    </row>
    <row r="3666" spans="1:28" x14ac:dyDescent="0.25">
      <c r="A3666" t="s">
        <v>16930</v>
      </c>
      <c r="B3666" t="s">
        <v>16278</v>
      </c>
      <c r="C3666" t="s">
        <v>14737</v>
      </c>
      <c r="D3666">
        <v>2</v>
      </c>
      <c r="E3666">
        <v>145</v>
      </c>
      <c r="F3666">
        <v>14</v>
      </c>
      <c r="I3666" s="49"/>
      <c r="J3666">
        <v>2</v>
      </c>
      <c r="L3666">
        <v>3</v>
      </c>
      <c r="M3666" s="49" t="s">
        <v>618</v>
      </c>
      <c r="N3666" s="49"/>
      <c r="O3666" s="49" t="s">
        <v>16640</v>
      </c>
      <c r="P3666">
        <v>10</v>
      </c>
      <c r="Q3666" t="s">
        <v>16931</v>
      </c>
      <c r="S3666" s="49"/>
      <c r="T3666" s="49"/>
      <c r="U3666" s="49"/>
      <c r="W3666" s="49"/>
      <c r="Z3666" s="49"/>
      <c r="AA3666" s="49"/>
      <c r="AB3666" s="49"/>
    </row>
    <row r="3667" spans="1:28" x14ac:dyDescent="0.25">
      <c r="A3667" t="s">
        <v>16932</v>
      </c>
      <c r="B3667" t="s">
        <v>16278</v>
      </c>
      <c r="C3667" t="s">
        <v>14737</v>
      </c>
      <c r="D3667">
        <v>3</v>
      </c>
      <c r="E3667">
        <v>150</v>
      </c>
      <c r="F3667">
        <v>13</v>
      </c>
      <c r="I3667" s="49"/>
      <c r="J3667">
        <v>2</v>
      </c>
      <c r="L3667">
        <v>3</v>
      </c>
      <c r="M3667" s="49" t="s">
        <v>618</v>
      </c>
      <c r="N3667" s="49"/>
      <c r="O3667" s="49" t="s">
        <v>16640</v>
      </c>
      <c r="P3667">
        <v>10</v>
      </c>
      <c r="Q3667" t="s">
        <v>16933</v>
      </c>
      <c r="S3667" s="49"/>
      <c r="T3667" s="49"/>
      <c r="U3667" s="49"/>
      <c r="W3667" s="49"/>
      <c r="Z3667" s="49"/>
      <c r="AA3667" s="49"/>
      <c r="AB3667" s="49"/>
    </row>
    <row r="3668" spans="1:28" x14ac:dyDescent="0.25">
      <c r="A3668" t="s">
        <v>16934</v>
      </c>
      <c r="B3668" t="s">
        <v>16278</v>
      </c>
      <c r="C3668" t="s">
        <v>334</v>
      </c>
      <c r="D3668">
        <v>1</v>
      </c>
      <c r="E3668">
        <v>0</v>
      </c>
      <c r="G3668">
        <v>70.199999999999989</v>
      </c>
      <c r="I3668" s="49"/>
      <c r="M3668" s="49"/>
      <c r="N3668" s="49"/>
      <c r="O3668" s="49" t="s">
        <v>6092</v>
      </c>
      <c r="P3668">
        <v>10</v>
      </c>
      <c r="Q3668" t="s">
        <v>16935</v>
      </c>
      <c r="S3668" s="49"/>
      <c r="T3668" s="49"/>
      <c r="U3668" s="49"/>
      <c r="W3668" s="49"/>
      <c r="Z3668" s="49"/>
      <c r="AA3668" s="49"/>
      <c r="AB3668" s="49"/>
    </row>
    <row r="3669" spans="1:28" x14ac:dyDescent="0.25">
      <c r="A3669" t="s">
        <v>16936</v>
      </c>
      <c r="B3669" t="s">
        <v>16278</v>
      </c>
      <c r="C3669" t="s">
        <v>299</v>
      </c>
      <c r="D3669">
        <v>1</v>
      </c>
      <c r="E3669">
        <v>65</v>
      </c>
      <c r="F3669">
        <v>12</v>
      </c>
      <c r="I3669" s="49"/>
      <c r="J3669">
        <v>2</v>
      </c>
      <c r="K3669">
        <v>1</v>
      </c>
      <c r="L3669">
        <v>2</v>
      </c>
      <c r="M3669" s="49" t="s">
        <v>618</v>
      </c>
      <c r="N3669" s="49"/>
      <c r="O3669" s="49" t="s">
        <v>2154</v>
      </c>
      <c r="P3669">
        <v>10</v>
      </c>
      <c r="Q3669" t="s">
        <v>16937</v>
      </c>
      <c r="S3669" s="49"/>
      <c r="T3669" s="49"/>
      <c r="U3669" s="49"/>
      <c r="W3669" s="49"/>
      <c r="Z3669" s="49"/>
      <c r="AA3669" s="49"/>
      <c r="AB3669" s="49"/>
    </row>
    <row r="3670" spans="1:28" x14ac:dyDescent="0.25">
      <c r="A3670" t="s">
        <v>16938</v>
      </c>
      <c r="B3670" t="s">
        <v>16278</v>
      </c>
      <c r="C3670" t="s">
        <v>299</v>
      </c>
      <c r="D3670">
        <v>2</v>
      </c>
      <c r="E3670">
        <v>70</v>
      </c>
      <c r="F3670">
        <v>11</v>
      </c>
      <c r="I3670" s="49"/>
      <c r="J3670">
        <v>2</v>
      </c>
      <c r="K3670">
        <v>1</v>
      </c>
      <c r="L3670">
        <v>2</v>
      </c>
      <c r="M3670" s="49" t="s">
        <v>618</v>
      </c>
      <c r="N3670" s="49"/>
      <c r="O3670" s="49" t="s">
        <v>2154</v>
      </c>
      <c r="P3670">
        <v>10</v>
      </c>
      <c r="Q3670" t="s">
        <v>16281</v>
      </c>
      <c r="S3670" s="49"/>
      <c r="T3670" s="49"/>
      <c r="U3670" s="49"/>
      <c r="W3670" s="49"/>
      <c r="Z3670" s="49"/>
      <c r="AA3670" s="49"/>
      <c r="AB3670" s="49"/>
    </row>
    <row r="3671" spans="1:28" x14ac:dyDescent="0.25">
      <c r="A3671" t="s">
        <v>16939</v>
      </c>
      <c r="B3671" t="s">
        <v>16282</v>
      </c>
      <c r="C3671" t="s">
        <v>363</v>
      </c>
      <c r="D3671">
        <v>1</v>
      </c>
      <c r="G3671">
        <v>300</v>
      </c>
      <c r="H3671">
        <v>0.63</v>
      </c>
      <c r="I3671" s="49" t="s">
        <v>3957</v>
      </c>
      <c r="M3671" s="49"/>
      <c r="N3671" s="49"/>
      <c r="O3671" s="49" t="s">
        <v>15477</v>
      </c>
      <c r="P3671">
        <v>10</v>
      </c>
      <c r="Q3671" t="s">
        <v>16284</v>
      </c>
      <c r="S3671" s="49"/>
      <c r="T3671" s="49"/>
      <c r="U3671" s="49"/>
      <c r="W3671" s="49"/>
      <c r="Z3671" s="49"/>
      <c r="AA3671" s="49"/>
      <c r="AB3671" s="49"/>
    </row>
    <row r="3672" spans="1:28" x14ac:dyDescent="0.25">
      <c r="A3672" t="s">
        <v>16940</v>
      </c>
      <c r="B3672" t="s">
        <v>16282</v>
      </c>
      <c r="C3672" t="s">
        <v>403</v>
      </c>
      <c r="D3672">
        <v>1</v>
      </c>
      <c r="E3672">
        <v>0</v>
      </c>
      <c r="F3672">
        <v>8</v>
      </c>
      <c r="I3672" s="49"/>
      <c r="M3672" s="49"/>
      <c r="N3672" s="49" t="s">
        <v>16941</v>
      </c>
      <c r="O3672" s="49" t="s">
        <v>2818</v>
      </c>
      <c r="P3672">
        <v>10</v>
      </c>
      <c r="Q3672" t="s">
        <v>16942</v>
      </c>
      <c r="S3672" s="49"/>
      <c r="T3672" s="49"/>
      <c r="U3672" s="49"/>
      <c r="W3672" s="49"/>
      <c r="Z3672" s="49"/>
      <c r="AA3672" s="49"/>
      <c r="AB3672" s="49"/>
    </row>
    <row r="3673" spans="1:28" x14ac:dyDescent="0.25">
      <c r="A3673" t="s">
        <v>16943</v>
      </c>
      <c r="B3673" t="s">
        <v>16282</v>
      </c>
      <c r="C3673" t="s">
        <v>398</v>
      </c>
      <c r="D3673">
        <v>1</v>
      </c>
      <c r="E3673">
        <v>0</v>
      </c>
      <c r="F3673">
        <v>15</v>
      </c>
      <c r="I3673" s="49"/>
      <c r="M3673" s="49"/>
      <c r="N3673" s="49" t="s">
        <v>16941</v>
      </c>
      <c r="O3673" s="49" t="s">
        <v>2818</v>
      </c>
      <c r="P3673">
        <v>10</v>
      </c>
      <c r="Q3673" t="s">
        <v>16944</v>
      </c>
      <c r="S3673" s="49"/>
      <c r="T3673" s="49"/>
      <c r="U3673" s="49"/>
      <c r="W3673" s="49"/>
      <c r="Z3673" s="49"/>
      <c r="AA3673" s="49"/>
      <c r="AB3673" s="49"/>
    </row>
    <row r="3674" spans="1:28" x14ac:dyDescent="0.25">
      <c r="A3674" t="s">
        <v>16945</v>
      </c>
      <c r="B3674" t="s">
        <v>16282</v>
      </c>
      <c r="C3674" t="s">
        <v>403</v>
      </c>
      <c r="D3674">
        <v>2</v>
      </c>
      <c r="E3674">
        <v>0</v>
      </c>
      <c r="F3674">
        <v>8</v>
      </c>
      <c r="I3674" s="49"/>
      <c r="M3674" s="49"/>
      <c r="N3674" s="49" t="s">
        <v>16946</v>
      </c>
      <c r="O3674" s="49" t="s">
        <v>2818</v>
      </c>
      <c r="P3674">
        <v>10</v>
      </c>
      <c r="Q3674" t="s">
        <v>16947</v>
      </c>
      <c r="S3674" s="49"/>
      <c r="T3674" s="49"/>
      <c r="U3674" s="49"/>
      <c r="W3674" s="49"/>
      <c r="Z3674" s="49"/>
      <c r="AA3674" s="49"/>
      <c r="AB3674" s="49"/>
    </row>
    <row r="3675" spans="1:28" x14ac:dyDescent="0.25">
      <c r="A3675" t="s">
        <v>16948</v>
      </c>
      <c r="B3675" t="s">
        <v>16282</v>
      </c>
      <c r="C3675" t="s">
        <v>398</v>
      </c>
      <c r="D3675">
        <v>2</v>
      </c>
      <c r="E3675">
        <v>0</v>
      </c>
      <c r="F3675">
        <v>8</v>
      </c>
      <c r="I3675" s="49"/>
      <c r="M3675" s="49"/>
      <c r="N3675" s="49" t="s">
        <v>16946</v>
      </c>
      <c r="O3675" s="49" t="s">
        <v>2818</v>
      </c>
      <c r="P3675">
        <v>10</v>
      </c>
      <c r="Q3675" t="s">
        <v>16949</v>
      </c>
      <c r="S3675" s="49"/>
      <c r="T3675" s="49"/>
      <c r="U3675" s="49"/>
      <c r="W3675" s="49"/>
      <c r="Z3675" s="49"/>
      <c r="AA3675" s="49"/>
      <c r="AB3675" s="49"/>
    </row>
    <row r="3676" spans="1:28" x14ac:dyDescent="0.25">
      <c r="A3676" t="s">
        <v>16950</v>
      </c>
      <c r="B3676" t="s">
        <v>16282</v>
      </c>
      <c r="C3676" t="s">
        <v>41</v>
      </c>
      <c r="D3676">
        <v>1</v>
      </c>
      <c r="E3676">
        <v>140</v>
      </c>
      <c r="F3676">
        <v>12</v>
      </c>
      <c r="I3676" s="49"/>
      <c r="J3676">
        <v>2</v>
      </c>
      <c r="K3676">
        <v>1</v>
      </c>
      <c r="L3676">
        <v>3</v>
      </c>
      <c r="M3676" s="49" t="s">
        <v>618</v>
      </c>
      <c r="N3676" s="49"/>
      <c r="O3676" s="49" t="s">
        <v>3189</v>
      </c>
      <c r="P3676">
        <v>10</v>
      </c>
      <c r="Q3676" t="s">
        <v>16951</v>
      </c>
      <c r="S3676" s="49"/>
      <c r="T3676" s="49"/>
      <c r="U3676" s="49"/>
      <c r="W3676" s="49"/>
      <c r="Z3676" s="49"/>
      <c r="AA3676" s="49"/>
      <c r="AB3676" s="49"/>
    </row>
    <row r="3677" spans="1:28" x14ac:dyDescent="0.25">
      <c r="A3677" t="s">
        <v>16952</v>
      </c>
      <c r="B3677" t="s">
        <v>16282</v>
      </c>
      <c r="C3677" t="s">
        <v>41</v>
      </c>
      <c r="D3677">
        <v>2</v>
      </c>
      <c r="E3677">
        <v>140</v>
      </c>
      <c r="F3677">
        <v>11</v>
      </c>
      <c r="I3677" s="49"/>
      <c r="J3677">
        <v>2</v>
      </c>
      <c r="K3677">
        <v>1</v>
      </c>
      <c r="L3677">
        <v>3</v>
      </c>
      <c r="M3677" s="49" t="s">
        <v>618</v>
      </c>
      <c r="N3677" s="49"/>
      <c r="O3677" s="49" t="s">
        <v>3189</v>
      </c>
      <c r="P3677">
        <v>10</v>
      </c>
      <c r="Q3677" t="s">
        <v>16953</v>
      </c>
      <c r="S3677" s="49"/>
      <c r="T3677" s="49"/>
      <c r="U3677" s="49"/>
      <c r="W3677" s="49"/>
      <c r="Z3677" s="49"/>
      <c r="AA3677" s="49"/>
      <c r="AB3677" s="49"/>
    </row>
    <row r="3678" spans="1:28" x14ac:dyDescent="0.25">
      <c r="A3678" t="s">
        <v>16954</v>
      </c>
      <c r="B3678" t="s">
        <v>16282</v>
      </c>
      <c r="C3678" t="s">
        <v>41</v>
      </c>
      <c r="D3678">
        <v>3</v>
      </c>
      <c r="E3678">
        <v>140</v>
      </c>
      <c r="F3678">
        <v>10</v>
      </c>
      <c r="I3678" s="49"/>
      <c r="J3678">
        <v>2</v>
      </c>
      <c r="K3678">
        <v>1</v>
      </c>
      <c r="L3678">
        <v>3</v>
      </c>
      <c r="M3678" s="49" t="s">
        <v>618</v>
      </c>
      <c r="N3678" s="49"/>
      <c r="O3678" s="49" t="s">
        <v>3189</v>
      </c>
      <c r="P3678">
        <v>10</v>
      </c>
      <c r="Q3678" t="s">
        <v>16955</v>
      </c>
      <c r="S3678" s="49"/>
      <c r="T3678" s="49"/>
      <c r="U3678" s="49"/>
      <c r="W3678" s="49"/>
      <c r="Z3678" s="49"/>
      <c r="AA3678" s="49"/>
      <c r="AB3678" s="49"/>
    </row>
    <row r="3679" spans="1:28" x14ac:dyDescent="0.25">
      <c r="A3679" t="s">
        <v>16956</v>
      </c>
      <c r="B3679" t="s">
        <v>16282</v>
      </c>
      <c r="C3679" t="s">
        <v>45</v>
      </c>
      <c r="D3679">
        <v>1</v>
      </c>
      <c r="E3679">
        <v>85</v>
      </c>
      <c r="F3679">
        <v>11</v>
      </c>
      <c r="I3679" s="49"/>
      <c r="J3679">
        <v>2</v>
      </c>
      <c r="K3679">
        <v>1</v>
      </c>
      <c r="L3679">
        <v>3</v>
      </c>
      <c r="M3679" s="49" t="s">
        <v>618</v>
      </c>
      <c r="N3679" s="49"/>
      <c r="O3679" s="49" t="s">
        <v>3189</v>
      </c>
      <c r="P3679">
        <v>10</v>
      </c>
      <c r="Q3679" t="s">
        <v>16957</v>
      </c>
      <c r="S3679" s="49"/>
      <c r="T3679" s="49"/>
      <c r="U3679" s="49"/>
      <c r="W3679" s="49"/>
      <c r="Z3679" s="49"/>
      <c r="AA3679" s="49"/>
      <c r="AB3679" s="49"/>
    </row>
    <row r="3680" spans="1:28" x14ac:dyDescent="0.25">
      <c r="A3680" t="s">
        <v>16958</v>
      </c>
      <c r="B3680" t="s">
        <v>16282</v>
      </c>
      <c r="C3680" t="s">
        <v>45</v>
      </c>
      <c r="D3680">
        <v>2</v>
      </c>
      <c r="E3680">
        <v>85</v>
      </c>
      <c r="F3680">
        <v>11</v>
      </c>
      <c r="I3680" s="49"/>
      <c r="J3680">
        <v>2</v>
      </c>
      <c r="K3680">
        <v>1</v>
      </c>
      <c r="L3680">
        <v>3</v>
      </c>
      <c r="M3680" s="49" t="s">
        <v>618</v>
      </c>
      <c r="N3680" s="49"/>
      <c r="O3680" s="49" t="s">
        <v>16959</v>
      </c>
      <c r="P3680">
        <v>10</v>
      </c>
      <c r="Q3680" t="s">
        <v>16960</v>
      </c>
      <c r="S3680" s="49"/>
      <c r="T3680" s="49"/>
      <c r="U3680" s="49"/>
      <c r="W3680" s="49"/>
      <c r="Z3680" s="49"/>
      <c r="AA3680" s="49"/>
      <c r="AB3680" s="49"/>
    </row>
    <row r="3681" spans="1:28" x14ac:dyDescent="0.25">
      <c r="A3681" t="s">
        <v>16961</v>
      </c>
      <c r="B3681" t="s">
        <v>16282</v>
      </c>
      <c r="C3681" t="s">
        <v>45</v>
      </c>
      <c r="D3681">
        <v>3</v>
      </c>
      <c r="E3681">
        <v>85</v>
      </c>
      <c r="F3681">
        <v>10</v>
      </c>
      <c r="I3681" s="49"/>
      <c r="J3681">
        <v>2</v>
      </c>
      <c r="K3681">
        <v>1</v>
      </c>
      <c r="L3681">
        <v>3</v>
      </c>
      <c r="M3681" s="49" t="s">
        <v>618</v>
      </c>
      <c r="N3681" s="49"/>
      <c r="O3681" s="49" t="s">
        <v>16959</v>
      </c>
      <c r="P3681">
        <v>10</v>
      </c>
      <c r="Q3681" t="s">
        <v>16962</v>
      </c>
      <c r="S3681" s="49"/>
      <c r="T3681" s="49"/>
      <c r="U3681" s="49"/>
      <c r="W3681" s="49"/>
      <c r="Z3681" s="49"/>
      <c r="AA3681" s="49"/>
      <c r="AB3681" s="49"/>
    </row>
    <row r="3682" spans="1:28" x14ac:dyDescent="0.25">
      <c r="A3682" t="s">
        <v>16963</v>
      </c>
      <c r="B3682" t="s">
        <v>16282</v>
      </c>
      <c r="C3682" t="s">
        <v>16233</v>
      </c>
      <c r="D3682">
        <v>1</v>
      </c>
      <c r="E3682">
        <v>80</v>
      </c>
      <c r="F3682">
        <v>15</v>
      </c>
      <c r="I3682" s="49"/>
      <c r="J3682">
        <v>2</v>
      </c>
      <c r="K3682">
        <v>1</v>
      </c>
      <c r="L3682">
        <v>2</v>
      </c>
      <c r="M3682" s="49" t="s">
        <v>618</v>
      </c>
      <c r="N3682" s="49"/>
      <c r="O3682" s="49" t="s">
        <v>16964</v>
      </c>
      <c r="P3682">
        <v>10</v>
      </c>
      <c r="Q3682" t="s">
        <v>16965</v>
      </c>
      <c r="S3682" s="49"/>
      <c r="T3682" s="49"/>
      <c r="U3682" s="49"/>
      <c r="W3682" s="49"/>
      <c r="Z3682" s="49"/>
      <c r="AA3682" s="49"/>
      <c r="AB3682" s="49"/>
    </row>
    <row r="3683" spans="1:28" x14ac:dyDescent="0.25">
      <c r="A3683" t="s">
        <v>16966</v>
      </c>
      <c r="B3683" t="s">
        <v>16282</v>
      </c>
      <c r="C3683" t="s">
        <v>16233</v>
      </c>
      <c r="D3683">
        <v>2</v>
      </c>
      <c r="E3683">
        <v>80</v>
      </c>
      <c r="F3683">
        <v>15</v>
      </c>
      <c r="I3683" s="49"/>
      <c r="J3683">
        <v>2</v>
      </c>
      <c r="K3683">
        <v>1</v>
      </c>
      <c r="L3683">
        <v>2</v>
      </c>
      <c r="M3683" s="49" t="s">
        <v>618</v>
      </c>
      <c r="N3683" s="49"/>
      <c r="O3683" s="49" t="s">
        <v>16967</v>
      </c>
      <c r="P3683">
        <v>10</v>
      </c>
      <c r="Q3683" t="s">
        <v>16968</v>
      </c>
      <c r="S3683" s="49"/>
      <c r="T3683" s="49"/>
      <c r="U3683" s="49"/>
      <c r="W3683" s="49"/>
      <c r="Z3683" s="49"/>
      <c r="AA3683" s="49"/>
      <c r="AB3683" s="49"/>
    </row>
    <row r="3684" spans="1:28" x14ac:dyDescent="0.25">
      <c r="A3684" t="s">
        <v>16969</v>
      </c>
      <c r="B3684" t="s">
        <v>16282</v>
      </c>
      <c r="C3684" t="s">
        <v>16233</v>
      </c>
      <c r="D3684">
        <v>3</v>
      </c>
      <c r="E3684">
        <v>80</v>
      </c>
      <c r="F3684">
        <v>14</v>
      </c>
      <c r="I3684" s="49"/>
      <c r="M3684" s="49"/>
      <c r="N3684" s="49"/>
      <c r="O3684" s="49" t="s">
        <v>16970</v>
      </c>
      <c r="P3684">
        <v>10</v>
      </c>
      <c r="Q3684" t="s">
        <v>16971</v>
      </c>
      <c r="S3684" s="49"/>
      <c r="T3684" s="49"/>
      <c r="U3684" s="49"/>
      <c r="W3684" s="49"/>
      <c r="Z3684" s="49"/>
      <c r="AA3684" s="49"/>
      <c r="AB3684" s="49"/>
    </row>
    <row r="3685" spans="1:28" x14ac:dyDescent="0.25">
      <c r="A3685" t="s">
        <v>16972</v>
      </c>
      <c r="B3685" t="s">
        <v>16282</v>
      </c>
      <c r="C3685" t="s">
        <v>16228</v>
      </c>
      <c r="D3685">
        <v>1</v>
      </c>
      <c r="E3685">
        <v>40</v>
      </c>
      <c r="F3685">
        <v>15</v>
      </c>
      <c r="I3685" s="49"/>
      <c r="J3685">
        <v>2</v>
      </c>
      <c r="K3685">
        <v>1</v>
      </c>
      <c r="L3685">
        <v>2</v>
      </c>
      <c r="M3685" s="49" t="s">
        <v>618</v>
      </c>
      <c r="N3685" s="49"/>
      <c r="O3685" s="49" t="s">
        <v>16973</v>
      </c>
      <c r="P3685">
        <v>10</v>
      </c>
      <c r="Q3685" t="s">
        <v>16974</v>
      </c>
      <c r="S3685" s="49"/>
      <c r="T3685" s="49"/>
      <c r="U3685" s="49"/>
      <c r="W3685" s="49"/>
      <c r="Z3685" s="49"/>
      <c r="AA3685" s="49"/>
      <c r="AB3685" s="49"/>
    </row>
    <row r="3686" spans="1:28" x14ac:dyDescent="0.25">
      <c r="A3686" t="s">
        <v>16975</v>
      </c>
      <c r="B3686" t="s">
        <v>16282</v>
      </c>
      <c r="C3686" t="s">
        <v>16228</v>
      </c>
      <c r="D3686">
        <v>2</v>
      </c>
      <c r="E3686">
        <v>45</v>
      </c>
      <c r="F3686">
        <v>12</v>
      </c>
      <c r="I3686" s="49"/>
      <c r="J3686">
        <v>2</v>
      </c>
      <c r="K3686">
        <v>1</v>
      </c>
      <c r="L3686">
        <v>3</v>
      </c>
      <c r="M3686" s="49" t="s">
        <v>618</v>
      </c>
      <c r="N3686" s="49"/>
      <c r="O3686" s="49" t="s">
        <v>16976</v>
      </c>
      <c r="P3686">
        <v>10</v>
      </c>
      <c r="Q3686" t="s">
        <v>16977</v>
      </c>
      <c r="S3686" s="49"/>
      <c r="T3686" s="49"/>
      <c r="U3686" s="49"/>
      <c r="W3686" s="49"/>
      <c r="Z3686" s="49"/>
      <c r="AA3686" s="49"/>
      <c r="AB3686" s="49"/>
    </row>
    <row r="3687" spans="1:28" x14ac:dyDescent="0.25">
      <c r="A3687" t="s">
        <v>16978</v>
      </c>
      <c r="B3687" t="s">
        <v>16282</v>
      </c>
      <c r="C3687" t="s">
        <v>16228</v>
      </c>
      <c r="D3687">
        <v>3</v>
      </c>
      <c r="E3687">
        <v>45</v>
      </c>
      <c r="F3687">
        <v>9</v>
      </c>
      <c r="I3687" s="49"/>
      <c r="J3687">
        <v>2</v>
      </c>
      <c r="K3687">
        <v>1</v>
      </c>
      <c r="L3687">
        <v>3</v>
      </c>
      <c r="M3687" s="49" t="s">
        <v>1745</v>
      </c>
      <c r="N3687" s="49"/>
      <c r="O3687" s="49" t="s">
        <v>16979</v>
      </c>
      <c r="P3687">
        <v>10</v>
      </c>
      <c r="Q3687" t="s">
        <v>16980</v>
      </c>
      <c r="S3687" s="49"/>
      <c r="T3687" s="49"/>
      <c r="U3687" s="49"/>
      <c r="W3687" s="49"/>
      <c r="Z3687" s="49"/>
      <c r="AA3687" s="49"/>
      <c r="AB3687" s="49"/>
    </row>
    <row r="3688" spans="1:28" x14ac:dyDescent="0.25">
      <c r="A3688" t="s">
        <v>16981</v>
      </c>
      <c r="B3688" t="s">
        <v>16282</v>
      </c>
      <c r="C3688" t="s">
        <v>229</v>
      </c>
      <c r="D3688">
        <v>1</v>
      </c>
      <c r="E3688">
        <v>20</v>
      </c>
      <c r="F3688">
        <v>12</v>
      </c>
      <c r="I3688" s="49"/>
      <c r="J3688">
        <v>3</v>
      </c>
      <c r="K3688">
        <v>1</v>
      </c>
      <c r="L3688">
        <v>2</v>
      </c>
      <c r="M3688" s="49" t="s">
        <v>618</v>
      </c>
      <c r="N3688" s="49"/>
      <c r="O3688" s="49" t="s">
        <v>16982</v>
      </c>
      <c r="P3688">
        <v>10</v>
      </c>
      <c r="Q3688" t="s">
        <v>16983</v>
      </c>
      <c r="S3688" s="49"/>
      <c r="T3688" s="49"/>
      <c r="U3688" s="49"/>
      <c r="W3688" s="49"/>
      <c r="Z3688" s="49"/>
      <c r="AA3688" s="49"/>
      <c r="AB3688" s="49"/>
    </row>
    <row r="3689" spans="1:28" x14ac:dyDescent="0.25">
      <c r="A3689" t="s">
        <v>16984</v>
      </c>
      <c r="B3689" t="s">
        <v>16282</v>
      </c>
      <c r="C3689" t="s">
        <v>229</v>
      </c>
      <c r="D3689">
        <v>2</v>
      </c>
      <c r="E3689">
        <v>25</v>
      </c>
      <c r="F3689">
        <v>7</v>
      </c>
      <c r="I3689" s="49"/>
      <c r="J3689">
        <v>3</v>
      </c>
      <c r="K3689">
        <v>1</v>
      </c>
      <c r="L3689">
        <v>2</v>
      </c>
      <c r="M3689" s="49" t="s">
        <v>618</v>
      </c>
      <c r="N3689" s="49"/>
      <c r="O3689" s="49" t="s">
        <v>16982</v>
      </c>
      <c r="P3689">
        <v>10</v>
      </c>
      <c r="Q3689" t="s">
        <v>16985</v>
      </c>
      <c r="S3689" s="49"/>
      <c r="T3689" s="49"/>
      <c r="U3689" s="49"/>
      <c r="W3689" s="49"/>
      <c r="Z3689" s="49"/>
      <c r="AA3689" s="49"/>
      <c r="AB3689" s="49"/>
    </row>
    <row r="3690" spans="1:28" x14ac:dyDescent="0.25">
      <c r="A3690" t="s">
        <v>16986</v>
      </c>
      <c r="B3690" t="s">
        <v>16282</v>
      </c>
      <c r="C3690" t="s">
        <v>229</v>
      </c>
      <c r="D3690">
        <v>3</v>
      </c>
      <c r="E3690">
        <v>30</v>
      </c>
      <c r="F3690">
        <v>7</v>
      </c>
      <c r="I3690" s="49"/>
      <c r="J3690">
        <v>3</v>
      </c>
      <c r="K3690">
        <v>1</v>
      </c>
      <c r="L3690">
        <v>2</v>
      </c>
      <c r="M3690" s="49" t="s">
        <v>1745</v>
      </c>
      <c r="N3690" s="49"/>
      <c r="O3690" s="49" t="s">
        <v>16987</v>
      </c>
      <c r="P3690">
        <v>10</v>
      </c>
      <c r="Q3690" t="s">
        <v>16988</v>
      </c>
      <c r="S3690" s="49"/>
      <c r="T3690" s="49"/>
      <c r="U3690" s="49"/>
      <c r="W3690" s="49"/>
      <c r="Z3690" s="49"/>
      <c r="AA3690" s="49"/>
      <c r="AB3690" s="49"/>
    </row>
    <row r="3691" spans="1:28" x14ac:dyDescent="0.25">
      <c r="A3691" t="s">
        <v>16989</v>
      </c>
      <c r="B3691" t="s">
        <v>16282</v>
      </c>
      <c r="C3691" t="s">
        <v>102</v>
      </c>
      <c r="D3691">
        <v>1</v>
      </c>
      <c r="E3691">
        <v>25</v>
      </c>
      <c r="F3691">
        <v>12</v>
      </c>
      <c r="I3691" s="49"/>
      <c r="J3691">
        <v>2</v>
      </c>
      <c r="K3691">
        <v>1</v>
      </c>
      <c r="L3691">
        <v>3</v>
      </c>
      <c r="M3691" s="49" t="s">
        <v>618</v>
      </c>
      <c r="N3691" s="49"/>
      <c r="O3691" s="49" t="s">
        <v>3189</v>
      </c>
      <c r="P3691">
        <v>10</v>
      </c>
      <c r="Q3691" t="s">
        <v>16990</v>
      </c>
      <c r="S3691" s="49"/>
      <c r="T3691" s="49"/>
      <c r="U3691" s="49"/>
      <c r="W3691" s="49"/>
      <c r="Z3691" s="49"/>
      <c r="AA3691" s="49"/>
      <c r="AB3691" s="49"/>
    </row>
    <row r="3692" spans="1:28" x14ac:dyDescent="0.25">
      <c r="A3692" t="s">
        <v>16991</v>
      </c>
      <c r="B3692" t="s">
        <v>16282</v>
      </c>
      <c r="C3692" t="s">
        <v>102</v>
      </c>
      <c r="D3692">
        <v>2</v>
      </c>
      <c r="E3692">
        <v>25</v>
      </c>
      <c r="F3692">
        <v>11</v>
      </c>
      <c r="I3692" s="49"/>
      <c r="J3692">
        <v>2</v>
      </c>
      <c r="K3692">
        <v>1</v>
      </c>
      <c r="L3692">
        <v>2</v>
      </c>
      <c r="M3692" s="49" t="s">
        <v>618</v>
      </c>
      <c r="N3692" s="49"/>
      <c r="O3692" s="49" t="s">
        <v>2154</v>
      </c>
      <c r="P3692">
        <v>10</v>
      </c>
      <c r="Q3692" t="s">
        <v>16992</v>
      </c>
      <c r="S3692" s="49"/>
      <c r="T3692" s="49"/>
      <c r="U3692" s="49"/>
      <c r="W3692" s="49"/>
      <c r="Z3692" s="49"/>
      <c r="AA3692" s="49"/>
      <c r="AB3692" s="49"/>
    </row>
    <row r="3693" spans="1:28" x14ac:dyDescent="0.25">
      <c r="A3693" t="s">
        <v>16993</v>
      </c>
      <c r="B3693" t="s">
        <v>16282</v>
      </c>
      <c r="C3693" t="s">
        <v>102</v>
      </c>
      <c r="D3693">
        <v>3</v>
      </c>
      <c r="E3693">
        <v>25</v>
      </c>
      <c r="F3693">
        <v>9</v>
      </c>
      <c r="I3693" s="49"/>
      <c r="J3693">
        <v>2</v>
      </c>
      <c r="K3693">
        <v>1</v>
      </c>
      <c r="L3693">
        <v>2</v>
      </c>
      <c r="M3693" s="49" t="s">
        <v>618</v>
      </c>
      <c r="N3693" s="49"/>
      <c r="O3693" s="49" t="s">
        <v>2154</v>
      </c>
      <c r="P3693">
        <v>10</v>
      </c>
      <c r="Q3693" t="s">
        <v>16994</v>
      </c>
      <c r="S3693" s="49"/>
      <c r="T3693" s="49"/>
      <c r="U3693" s="49"/>
      <c r="W3693" s="49"/>
      <c r="Z3693" s="49"/>
      <c r="AA3693" s="49"/>
      <c r="AB3693" s="49"/>
    </row>
    <row r="3694" spans="1:28" x14ac:dyDescent="0.25">
      <c r="A3694" t="s">
        <v>16995</v>
      </c>
      <c r="B3694" t="s">
        <v>16282</v>
      </c>
      <c r="C3694" t="s">
        <v>1534</v>
      </c>
      <c r="D3694">
        <v>1</v>
      </c>
      <c r="E3694">
        <v>140</v>
      </c>
      <c r="G3694">
        <v>60</v>
      </c>
      <c r="I3694" s="49"/>
      <c r="M3694" s="49"/>
      <c r="N3694" s="49"/>
      <c r="O3694" s="49"/>
      <c r="P3694">
        <v>10</v>
      </c>
      <c r="Q3694" t="s">
        <v>16996</v>
      </c>
      <c r="S3694" s="49"/>
      <c r="T3694" s="49"/>
      <c r="U3694" s="49"/>
      <c r="W3694" s="49"/>
      <c r="Z3694" s="49"/>
      <c r="AA3694" s="49"/>
      <c r="AB3694" s="49"/>
    </row>
    <row r="3695" spans="1:28" x14ac:dyDescent="0.25">
      <c r="A3695" t="s">
        <v>16997</v>
      </c>
      <c r="B3695" t="s">
        <v>16282</v>
      </c>
      <c r="C3695" t="s">
        <v>1534</v>
      </c>
      <c r="D3695">
        <v>2</v>
      </c>
      <c r="E3695">
        <v>140</v>
      </c>
      <c r="G3695">
        <v>60</v>
      </c>
      <c r="I3695" s="49"/>
      <c r="M3695" s="49"/>
      <c r="N3695" s="49"/>
      <c r="O3695" s="49"/>
      <c r="P3695">
        <v>10</v>
      </c>
      <c r="Q3695" t="s">
        <v>16285</v>
      </c>
      <c r="S3695" s="49"/>
      <c r="T3695" s="49"/>
      <c r="U3695" s="49"/>
      <c r="W3695" s="49"/>
      <c r="Z3695" s="49"/>
      <c r="AA3695" s="49"/>
      <c r="AB3695" s="49"/>
    </row>
    <row r="3696" spans="1:28" x14ac:dyDescent="0.25">
      <c r="A3696" t="s">
        <v>16998</v>
      </c>
      <c r="B3696" t="s">
        <v>16286</v>
      </c>
      <c r="C3696" t="s">
        <v>363</v>
      </c>
      <c r="D3696">
        <v>1</v>
      </c>
      <c r="G3696">
        <v>300</v>
      </c>
      <c r="H3696">
        <v>0.63</v>
      </c>
      <c r="I3696" s="49" t="s">
        <v>3957</v>
      </c>
      <c r="M3696" s="49"/>
      <c r="N3696" s="49"/>
      <c r="O3696" s="49" t="s">
        <v>16686</v>
      </c>
      <c r="P3696">
        <v>10</v>
      </c>
      <c r="Q3696" t="s">
        <v>16288</v>
      </c>
      <c r="S3696" s="49"/>
      <c r="T3696" s="49"/>
      <c r="U3696" s="49"/>
      <c r="W3696" s="49"/>
      <c r="Z3696" s="49"/>
      <c r="AA3696" s="49"/>
      <c r="AB3696" s="49"/>
    </row>
    <row r="3697" spans="1:28" x14ac:dyDescent="0.25">
      <c r="A3697" t="s">
        <v>16999</v>
      </c>
      <c r="B3697" t="s">
        <v>16286</v>
      </c>
      <c r="C3697" t="s">
        <v>403</v>
      </c>
      <c r="D3697">
        <v>1</v>
      </c>
      <c r="E3697">
        <v>0</v>
      </c>
      <c r="F3697">
        <v>8</v>
      </c>
      <c r="I3697" s="49"/>
      <c r="M3697" s="49"/>
      <c r="N3697" s="49" t="s">
        <v>17000</v>
      </c>
      <c r="O3697" s="49" t="s">
        <v>2818</v>
      </c>
      <c r="P3697">
        <v>10</v>
      </c>
      <c r="Q3697" t="s">
        <v>17001</v>
      </c>
      <c r="S3697" s="49"/>
      <c r="T3697" s="49"/>
      <c r="U3697" s="49"/>
      <c r="W3697" s="49"/>
      <c r="Z3697" s="49"/>
      <c r="AA3697" s="49"/>
      <c r="AB3697" s="49"/>
    </row>
    <row r="3698" spans="1:28" x14ac:dyDescent="0.25">
      <c r="A3698" t="s">
        <v>17002</v>
      </c>
      <c r="B3698" t="s">
        <v>16286</v>
      </c>
      <c r="C3698" t="s">
        <v>398</v>
      </c>
      <c r="D3698">
        <v>1</v>
      </c>
      <c r="E3698">
        <v>0</v>
      </c>
      <c r="F3698">
        <v>12</v>
      </c>
      <c r="I3698" s="49"/>
      <c r="M3698" s="49"/>
      <c r="N3698" s="49" t="s">
        <v>17000</v>
      </c>
      <c r="O3698" s="49"/>
      <c r="P3698">
        <v>10</v>
      </c>
      <c r="Q3698" t="s">
        <v>17003</v>
      </c>
      <c r="S3698" s="49"/>
      <c r="T3698" s="49"/>
      <c r="U3698" s="49"/>
      <c r="W3698" s="49"/>
      <c r="Z3698" s="49"/>
      <c r="AA3698" s="49"/>
      <c r="AB3698" s="49"/>
    </row>
    <row r="3699" spans="1:28" x14ac:dyDescent="0.25">
      <c r="A3699" t="s">
        <v>17004</v>
      </c>
      <c r="B3699" t="s">
        <v>16286</v>
      </c>
      <c r="C3699" t="s">
        <v>403</v>
      </c>
      <c r="D3699">
        <v>2</v>
      </c>
      <c r="E3699">
        <v>0</v>
      </c>
      <c r="F3699">
        <v>8</v>
      </c>
      <c r="I3699" s="49"/>
      <c r="M3699" s="49"/>
      <c r="N3699" s="49" t="s">
        <v>17005</v>
      </c>
      <c r="O3699" s="49" t="s">
        <v>2818</v>
      </c>
      <c r="P3699">
        <v>10</v>
      </c>
      <c r="Q3699" t="s">
        <v>17006</v>
      </c>
      <c r="S3699" s="49"/>
      <c r="T3699" s="49"/>
      <c r="U3699" s="49"/>
      <c r="W3699" s="49"/>
      <c r="Z3699" s="49"/>
      <c r="AA3699" s="49"/>
      <c r="AB3699" s="49"/>
    </row>
    <row r="3700" spans="1:28" x14ac:dyDescent="0.25">
      <c r="A3700" t="s">
        <v>17007</v>
      </c>
      <c r="B3700" t="s">
        <v>16286</v>
      </c>
      <c r="C3700" t="s">
        <v>398</v>
      </c>
      <c r="D3700">
        <v>2</v>
      </c>
      <c r="E3700">
        <v>0</v>
      </c>
      <c r="F3700">
        <v>10</v>
      </c>
      <c r="I3700" s="49"/>
      <c r="M3700" s="49"/>
      <c r="N3700" s="49" t="s">
        <v>17005</v>
      </c>
      <c r="O3700" s="49"/>
      <c r="P3700">
        <v>10</v>
      </c>
      <c r="Q3700" t="s">
        <v>17008</v>
      </c>
      <c r="S3700" s="49"/>
      <c r="T3700" s="49"/>
      <c r="U3700" s="49"/>
      <c r="W3700" s="49"/>
      <c r="Z3700" s="49"/>
      <c r="AA3700" s="49"/>
      <c r="AB3700" s="49"/>
    </row>
    <row r="3701" spans="1:28" x14ac:dyDescent="0.25">
      <c r="A3701" t="s">
        <v>17009</v>
      </c>
      <c r="B3701" t="s">
        <v>16286</v>
      </c>
      <c r="C3701" t="s">
        <v>1</v>
      </c>
      <c r="D3701">
        <v>1</v>
      </c>
      <c r="E3701">
        <v>150</v>
      </c>
      <c r="G3701">
        <v>64.800000000000011</v>
      </c>
      <c r="I3701" s="49"/>
      <c r="M3701" s="49"/>
      <c r="N3701" s="49"/>
      <c r="O3701" s="49" t="s">
        <v>6391</v>
      </c>
      <c r="P3701">
        <v>10</v>
      </c>
      <c r="Q3701" t="s">
        <v>17010</v>
      </c>
      <c r="S3701" s="49"/>
      <c r="T3701" s="49"/>
      <c r="U3701" s="49"/>
      <c r="W3701" s="49"/>
      <c r="Z3701" s="49"/>
      <c r="AA3701" s="49"/>
      <c r="AB3701" s="49"/>
    </row>
    <row r="3702" spans="1:28" x14ac:dyDescent="0.25">
      <c r="A3702" t="s">
        <v>17011</v>
      </c>
      <c r="B3702" t="s">
        <v>16286</v>
      </c>
      <c r="C3702" t="s">
        <v>1</v>
      </c>
      <c r="D3702">
        <v>2</v>
      </c>
      <c r="E3702">
        <v>150</v>
      </c>
      <c r="G3702">
        <v>64.800000000000011</v>
      </c>
      <c r="I3702" s="49"/>
      <c r="M3702" s="49"/>
      <c r="N3702" s="49"/>
      <c r="O3702" s="49" t="s">
        <v>6391</v>
      </c>
      <c r="P3702">
        <v>10</v>
      </c>
      <c r="Q3702" t="s">
        <v>17012</v>
      </c>
      <c r="S3702" s="49"/>
      <c r="T3702" s="49"/>
      <c r="U3702" s="49"/>
      <c r="W3702" s="49"/>
      <c r="Z3702" s="49"/>
      <c r="AA3702" s="49"/>
      <c r="AB3702" s="49"/>
    </row>
    <row r="3703" spans="1:28" x14ac:dyDescent="0.25">
      <c r="A3703" t="s">
        <v>17013</v>
      </c>
      <c r="B3703" t="s">
        <v>16286</v>
      </c>
      <c r="C3703" t="s">
        <v>1</v>
      </c>
      <c r="D3703">
        <v>3</v>
      </c>
      <c r="E3703">
        <v>150</v>
      </c>
      <c r="G3703">
        <v>58.199999999999996</v>
      </c>
      <c r="I3703" s="49"/>
      <c r="M3703" s="49"/>
      <c r="N3703" s="49"/>
      <c r="O3703" s="49" t="s">
        <v>17014</v>
      </c>
      <c r="P3703">
        <v>10</v>
      </c>
      <c r="Q3703" t="s">
        <v>17015</v>
      </c>
      <c r="S3703" s="49"/>
      <c r="T3703" s="49"/>
      <c r="U3703" s="49"/>
      <c r="W3703" s="49"/>
      <c r="Z3703" s="49"/>
      <c r="AA3703" s="49"/>
      <c r="AB3703" s="49"/>
    </row>
    <row r="3704" spans="1:28" x14ac:dyDescent="0.25">
      <c r="A3704" t="s">
        <v>17016</v>
      </c>
      <c r="B3704" t="s">
        <v>16286</v>
      </c>
      <c r="C3704" t="s">
        <v>41</v>
      </c>
      <c r="D3704">
        <v>1</v>
      </c>
      <c r="E3704">
        <v>140</v>
      </c>
      <c r="F3704">
        <v>10</v>
      </c>
      <c r="I3704" s="49"/>
      <c r="J3704">
        <v>2</v>
      </c>
      <c r="K3704">
        <v>1</v>
      </c>
      <c r="L3704">
        <v>3</v>
      </c>
      <c r="M3704" s="49" t="s">
        <v>618</v>
      </c>
      <c r="N3704" s="49"/>
      <c r="O3704" s="49" t="s">
        <v>3189</v>
      </c>
      <c r="P3704">
        <v>10</v>
      </c>
      <c r="Q3704" t="s">
        <v>17017</v>
      </c>
      <c r="S3704" s="49"/>
      <c r="T3704" s="49"/>
      <c r="U3704" s="49"/>
      <c r="W3704" s="49"/>
      <c r="Z3704" s="49"/>
      <c r="AA3704" s="49"/>
      <c r="AB3704" s="49"/>
    </row>
    <row r="3705" spans="1:28" x14ac:dyDescent="0.25">
      <c r="A3705" t="s">
        <v>17018</v>
      </c>
      <c r="B3705" t="s">
        <v>16286</v>
      </c>
      <c r="C3705" t="s">
        <v>41</v>
      </c>
      <c r="D3705">
        <v>2</v>
      </c>
      <c r="E3705">
        <v>140</v>
      </c>
      <c r="F3705">
        <v>11</v>
      </c>
      <c r="I3705" s="49"/>
      <c r="J3705">
        <v>2</v>
      </c>
      <c r="K3705">
        <v>1</v>
      </c>
      <c r="L3705">
        <v>3</v>
      </c>
      <c r="M3705" s="49" t="s">
        <v>618</v>
      </c>
      <c r="N3705" s="49"/>
      <c r="O3705" s="49" t="s">
        <v>3189</v>
      </c>
      <c r="P3705">
        <v>10</v>
      </c>
      <c r="Q3705" t="s">
        <v>17019</v>
      </c>
      <c r="S3705" s="49"/>
      <c r="T3705" s="49"/>
      <c r="U3705" s="49"/>
      <c r="W3705" s="49"/>
      <c r="Z3705" s="49"/>
      <c r="AA3705" s="49"/>
      <c r="AB3705" s="49"/>
    </row>
    <row r="3706" spans="1:28" x14ac:dyDescent="0.25">
      <c r="A3706" t="s">
        <v>17020</v>
      </c>
      <c r="B3706" t="s">
        <v>16286</v>
      </c>
      <c r="C3706" t="s">
        <v>41</v>
      </c>
      <c r="D3706">
        <v>3</v>
      </c>
      <c r="E3706">
        <v>140</v>
      </c>
      <c r="F3706">
        <v>9</v>
      </c>
      <c r="I3706" s="49"/>
      <c r="J3706">
        <v>2</v>
      </c>
      <c r="K3706">
        <v>1</v>
      </c>
      <c r="L3706">
        <v>3</v>
      </c>
      <c r="M3706" s="49" t="s">
        <v>618</v>
      </c>
      <c r="N3706" s="49"/>
      <c r="O3706" s="49" t="s">
        <v>3189</v>
      </c>
      <c r="P3706">
        <v>10</v>
      </c>
      <c r="Q3706" t="s">
        <v>17021</v>
      </c>
      <c r="S3706" s="49"/>
      <c r="T3706" s="49"/>
      <c r="U3706" s="49"/>
      <c r="W3706" s="49"/>
      <c r="Z3706" s="49"/>
      <c r="AA3706" s="49"/>
      <c r="AB3706" s="49"/>
    </row>
    <row r="3707" spans="1:28" x14ac:dyDescent="0.25">
      <c r="A3707" t="s">
        <v>17022</v>
      </c>
      <c r="B3707" t="s">
        <v>16286</v>
      </c>
      <c r="C3707" t="s">
        <v>45</v>
      </c>
      <c r="D3707">
        <v>1</v>
      </c>
      <c r="E3707">
        <v>85</v>
      </c>
      <c r="F3707">
        <v>11</v>
      </c>
      <c r="I3707" s="49"/>
      <c r="J3707">
        <v>2</v>
      </c>
      <c r="K3707">
        <v>1</v>
      </c>
      <c r="L3707">
        <v>3</v>
      </c>
      <c r="M3707" s="49" t="s">
        <v>618</v>
      </c>
      <c r="N3707" s="49"/>
      <c r="O3707" s="49" t="s">
        <v>17023</v>
      </c>
      <c r="P3707">
        <v>10</v>
      </c>
      <c r="Q3707" t="s">
        <v>17024</v>
      </c>
      <c r="S3707" s="49"/>
      <c r="T3707" s="49"/>
      <c r="U3707" s="49"/>
      <c r="W3707" s="49"/>
      <c r="Z3707" s="49"/>
      <c r="AA3707" s="49"/>
      <c r="AB3707" s="49"/>
    </row>
    <row r="3708" spans="1:28" x14ac:dyDescent="0.25">
      <c r="A3708" t="s">
        <v>17025</v>
      </c>
      <c r="B3708" t="s">
        <v>16286</v>
      </c>
      <c r="C3708" t="s">
        <v>45</v>
      </c>
      <c r="D3708">
        <v>2</v>
      </c>
      <c r="E3708">
        <v>85</v>
      </c>
      <c r="F3708">
        <v>10</v>
      </c>
      <c r="I3708" s="49"/>
      <c r="J3708">
        <v>2</v>
      </c>
      <c r="K3708">
        <v>1</v>
      </c>
      <c r="L3708">
        <v>3</v>
      </c>
      <c r="M3708" s="49" t="s">
        <v>1745</v>
      </c>
      <c r="N3708" s="49"/>
      <c r="O3708" s="49" t="s">
        <v>17026</v>
      </c>
      <c r="P3708">
        <v>10</v>
      </c>
      <c r="Q3708" t="s">
        <v>17027</v>
      </c>
      <c r="S3708" s="49"/>
      <c r="T3708" s="49"/>
      <c r="U3708" s="49"/>
      <c r="W3708" s="49"/>
      <c r="Z3708" s="49"/>
      <c r="AA3708" s="49"/>
      <c r="AB3708" s="49"/>
    </row>
    <row r="3709" spans="1:28" x14ac:dyDescent="0.25">
      <c r="A3709" t="s">
        <v>17028</v>
      </c>
      <c r="B3709" t="s">
        <v>16286</v>
      </c>
      <c r="C3709" t="s">
        <v>45</v>
      </c>
      <c r="D3709">
        <v>3</v>
      </c>
      <c r="E3709">
        <v>85</v>
      </c>
      <c r="F3709">
        <v>9</v>
      </c>
      <c r="I3709" s="49"/>
      <c r="J3709">
        <v>2</v>
      </c>
      <c r="K3709">
        <v>1</v>
      </c>
      <c r="L3709">
        <v>3</v>
      </c>
      <c r="M3709" s="49" t="s">
        <v>1745</v>
      </c>
      <c r="N3709" s="49"/>
      <c r="O3709" s="49" t="s">
        <v>17026</v>
      </c>
      <c r="P3709">
        <v>10</v>
      </c>
      <c r="Q3709" t="s">
        <v>17029</v>
      </c>
      <c r="S3709" s="49"/>
      <c r="T3709" s="49"/>
      <c r="U3709" s="49"/>
      <c r="W3709" s="49"/>
      <c r="Z3709" s="49"/>
      <c r="AA3709" s="49"/>
      <c r="AB3709" s="49"/>
    </row>
    <row r="3710" spans="1:28" x14ac:dyDescent="0.25">
      <c r="A3710" t="s">
        <v>17030</v>
      </c>
      <c r="B3710" t="s">
        <v>16286</v>
      </c>
      <c r="C3710" t="s">
        <v>16233</v>
      </c>
      <c r="D3710">
        <v>1</v>
      </c>
      <c r="E3710">
        <v>80</v>
      </c>
      <c r="F3710">
        <v>15</v>
      </c>
      <c r="I3710" s="49"/>
      <c r="J3710">
        <v>2</v>
      </c>
      <c r="K3710">
        <v>1</v>
      </c>
      <c r="L3710">
        <v>2</v>
      </c>
      <c r="M3710" s="49" t="s">
        <v>618</v>
      </c>
      <c r="N3710" s="49"/>
      <c r="O3710" s="49" t="s">
        <v>17031</v>
      </c>
      <c r="P3710">
        <v>10</v>
      </c>
      <c r="Q3710" t="s">
        <v>17032</v>
      </c>
      <c r="S3710" s="49"/>
      <c r="T3710" s="49"/>
      <c r="U3710" s="49"/>
      <c r="W3710" s="49"/>
      <c r="Z3710" s="49"/>
      <c r="AA3710" s="49"/>
      <c r="AB3710" s="49"/>
    </row>
    <row r="3711" spans="1:28" x14ac:dyDescent="0.25">
      <c r="A3711" t="s">
        <v>17033</v>
      </c>
      <c r="B3711" t="s">
        <v>16286</v>
      </c>
      <c r="C3711" t="s">
        <v>16233</v>
      </c>
      <c r="D3711">
        <v>2</v>
      </c>
      <c r="E3711">
        <v>80</v>
      </c>
      <c r="F3711">
        <v>15</v>
      </c>
      <c r="I3711" s="49"/>
      <c r="J3711">
        <v>2</v>
      </c>
      <c r="K3711">
        <v>1</v>
      </c>
      <c r="L3711">
        <v>2</v>
      </c>
      <c r="M3711" s="49" t="s">
        <v>618</v>
      </c>
      <c r="N3711" s="49"/>
      <c r="O3711" s="49" t="s">
        <v>17031</v>
      </c>
      <c r="P3711">
        <v>10</v>
      </c>
      <c r="Q3711" t="s">
        <v>17034</v>
      </c>
      <c r="S3711" s="49"/>
      <c r="T3711" s="49"/>
      <c r="U3711" s="49"/>
      <c r="W3711" s="49"/>
      <c r="Z3711" s="49"/>
      <c r="AA3711" s="49"/>
      <c r="AB3711" s="49"/>
    </row>
    <row r="3712" spans="1:28" x14ac:dyDescent="0.25">
      <c r="A3712" t="s">
        <v>17035</v>
      </c>
      <c r="B3712" t="s">
        <v>16286</v>
      </c>
      <c r="C3712" t="s">
        <v>16233</v>
      </c>
      <c r="D3712">
        <v>3</v>
      </c>
      <c r="E3712">
        <v>80</v>
      </c>
      <c r="F3712">
        <v>12</v>
      </c>
      <c r="I3712" s="49"/>
      <c r="J3712">
        <v>2</v>
      </c>
      <c r="K3712">
        <v>1</v>
      </c>
      <c r="L3712">
        <v>2</v>
      </c>
      <c r="M3712" s="49" t="s">
        <v>618</v>
      </c>
      <c r="N3712" s="49"/>
      <c r="O3712" s="49" t="s">
        <v>17031</v>
      </c>
      <c r="P3712">
        <v>10</v>
      </c>
      <c r="Q3712" t="s">
        <v>17036</v>
      </c>
      <c r="S3712" s="49"/>
      <c r="T3712" s="49"/>
      <c r="U3712" s="49"/>
      <c r="W3712" s="49"/>
      <c r="Z3712" s="49"/>
      <c r="AA3712" s="49"/>
      <c r="AB3712" s="49"/>
    </row>
    <row r="3713" spans="1:28" x14ac:dyDescent="0.25">
      <c r="A3713" t="s">
        <v>17037</v>
      </c>
      <c r="B3713" t="s">
        <v>16286</v>
      </c>
      <c r="C3713" t="s">
        <v>102</v>
      </c>
      <c r="D3713">
        <v>1</v>
      </c>
      <c r="E3713">
        <v>25</v>
      </c>
      <c r="F3713">
        <v>11</v>
      </c>
      <c r="I3713" s="49"/>
      <c r="J3713">
        <v>2</v>
      </c>
      <c r="K3713">
        <v>1</v>
      </c>
      <c r="L3713">
        <v>2</v>
      </c>
      <c r="M3713" s="49" t="s">
        <v>1745</v>
      </c>
      <c r="N3713" s="49"/>
      <c r="O3713" s="49" t="s">
        <v>1932</v>
      </c>
      <c r="P3713">
        <v>10</v>
      </c>
      <c r="Q3713" t="s">
        <v>17038</v>
      </c>
      <c r="S3713" s="49"/>
      <c r="T3713" s="49"/>
      <c r="U3713" s="49"/>
      <c r="W3713" s="49"/>
      <c r="Z3713" s="49"/>
      <c r="AA3713" s="49"/>
      <c r="AB3713" s="49"/>
    </row>
    <row r="3714" spans="1:28" x14ac:dyDescent="0.25">
      <c r="A3714" t="s">
        <v>17039</v>
      </c>
      <c r="B3714" t="s">
        <v>16286</v>
      </c>
      <c r="C3714" t="s">
        <v>102</v>
      </c>
      <c r="D3714">
        <v>2</v>
      </c>
      <c r="E3714">
        <v>25</v>
      </c>
      <c r="F3714">
        <v>8</v>
      </c>
      <c r="I3714" s="49"/>
      <c r="J3714">
        <v>2</v>
      </c>
      <c r="K3714">
        <v>1</v>
      </c>
      <c r="L3714">
        <v>2</v>
      </c>
      <c r="M3714" s="49" t="s">
        <v>1745</v>
      </c>
      <c r="N3714" s="49"/>
      <c r="O3714" s="49" t="s">
        <v>1932</v>
      </c>
      <c r="P3714">
        <v>10</v>
      </c>
      <c r="Q3714" t="s">
        <v>17040</v>
      </c>
      <c r="S3714" s="49"/>
      <c r="T3714" s="49"/>
      <c r="U3714" s="49"/>
      <c r="W3714" s="49"/>
      <c r="Z3714" s="49"/>
      <c r="AA3714" s="49"/>
      <c r="AB3714" s="49"/>
    </row>
    <row r="3715" spans="1:28" x14ac:dyDescent="0.25">
      <c r="A3715" t="s">
        <v>17041</v>
      </c>
      <c r="B3715" t="s">
        <v>16286</v>
      </c>
      <c r="C3715" t="s">
        <v>102</v>
      </c>
      <c r="D3715">
        <v>3</v>
      </c>
      <c r="E3715">
        <v>25</v>
      </c>
      <c r="F3715">
        <v>8</v>
      </c>
      <c r="I3715" s="49"/>
      <c r="J3715">
        <v>2</v>
      </c>
      <c r="K3715">
        <v>1</v>
      </c>
      <c r="L3715">
        <v>2</v>
      </c>
      <c r="M3715" s="49" t="s">
        <v>610</v>
      </c>
      <c r="N3715" s="49"/>
      <c r="O3715" s="49" t="s">
        <v>1937</v>
      </c>
      <c r="P3715">
        <v>10</v>
      </c>
      <c r="Q3715" t="s">
        <v>17042</v>
      </c>
      <c r="S3715" s="49"/>
      <c r="T3715" s="49"/>
      <c r="U3715" s="49"/>
      <c r="W3715" s="49"/>
      <c r="Z3715" s="49"/>
      <c r="AA3715" s="49"/>
      <c r="AB3715" s="49"/>
    </row>
    <row r="3716" spans="1:28" x14ac:dyDescent="0.25">
      <c r="A3716" t="s">
        <v>17043</v>
      </c>
      <c r="B3716" t="s">
        <v>16286</v>
      </c>
      <c r="C3716" t="s">
        <v>334</v>
      </c>
      <c r="D3716">
        <v>1</v>
      </c>
      <c r="E3716">
        <v>0</v>
      </c>
      <c r="G3716">
        <v>57</v>
      </c>
      <c r="I3716" s="49"/>
      <c r="M3716" s="49"/>
      <c r="N3716" s="49"/>
      <c r="O3716" s="49" t="s">
        <v>16615</v>
      </c>
      <c r="P3716">
        <v>10</v>
      </c>
      <c r="Q3716" t="s">
        <v>17044</v>
      </c>
      <c r="S3716" s="49"/>
      <c r="T3716" s="49"/>
      <c r="U3716" s="49"/>
      <c r="W3716" s="49"/>
      <c r="Z3716" s="49"/>
      <c r="AA3716" s="49"/>
      <c r="AB3716" s="49"/>
    </row>
    <row r="3717" spans="1:28" x14ac:dyDescent="0.25">
      <c r="A3717" t="s">
        <v>17045</v>
      </c>
      <c r="B3717" t="s">
        <v>16286</v>
      </c>
      <c r="C3717" t="s">
        <v>16226</v>
      </c>
      <c r="D3717">
        <v>1</v>
      </c>
      <c r="E3717">
        <v>55</v>
      </c>
      <c r="F3717">
        <v>15</v>
      </c>
      <c r="I3717" s="49"/>
      <c r="J3717">
        <v>2</v>
      </c>
      <c r="K3717">
        <v>1</v>
      </c>
      <c r="L3717">
        <v>3</v>
      </c>
      <c r="M3717" s="49" t="s">
        <v>1745</v>
      </c>
      <c r="N3717" s="49"/>
      <c r="O3717" s="49" t="s">
        <v>17046</v>
      </c>
      <c r="P3717">
        <v>10</v>
      </c>
      <c r="Q3717" t="s">
        <v>17047</v>
      </c>
      <c r="S3717" s="49"/>
      <c r="T3717" s="49"/>
      <c r="U3717" s="49"/>
      <c r="W3717" s="49"/>
      <c r="Z3717" s="49"/>
      <c r="AA3717" s="49"/>
      <c r="AB3717" s="49"/>
    </row>
    <row r="3718" spans="1:28" x14ac:dyDescent="0.25">
      <c r="A3718" t="s">
        <v>17048</v>
      </c>
      <c r="B3718" t="s">
        <v>16286</v>
      </c>
      <c r="C3718" t="s">
        <v>16226</v>
      </c>
      <c r="D3718">
        <v>2</v>
      </c>
      <c r="E3718">
        <v>55</v>
      </c>
      <c r="F3718">
        <v>13</v>
      </c>
      <c r="I3718" s="49"/>
      <c r="J3718">
        <v>2</v>
      </c>
      <c r="K3718">
        <v>1</v>
      </c>
      <c r="L3718">
        <v>3</v>
      </c>
      <c r="M3718" s="49" t="s">
        <v>1745</v>
      </c>
      <c r="N3718" s="49"/>
      <c r="O3718" s="49" t="s">
        <v>17046</v>
      </c>
      <c r="P3718">
        <v>10</v>
      </c>
      <c r="Q3718" t="s">
        <v>16289</v>
      </c>
      <c r="S3718" s="49"/>
      <c r="T3718" s="49"/>
      <c r="U3718" s="49"/>
      <c r="W3718" s="49"/>
      <c r="Z3718" s="49"/>
      <c r="AA3718" s="49"/>
      <c r="AB3718" s="49"/>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AB8A6-5974-431A-B3A6-7E6497C7C22B}">
  <sheetPr>
    <tabColor rgb="FF00B050"/>
  </sheetPr>
  <dimension ref="A1:S155"/>
  <sheetViews>
    <sheetView topLeftCell="A116" workbookViewId="0"/>
  </sheetViews>
  <sheetFormatPr defaultRowHeight="15" x14ac:dyDescent="0.25"/>
  <cols>
    <col min="1" max="1" width="13.5703125" bestFit="1" customWidth="1"/>
    <col min="2" max="2" width="14.7109375" bestFit="1" customWidth="1"/>
    <col min="3" max="3" width="10.7109375" bestFit="1" customWidth="1"/>
    <col min="4" max="4" width="13.85546875" bestFit="1" customWidth="1"/>
    <col min="5" max="5" width="14.140625" bestFit="1" customWidth="1"/>
    <col min="6" max="6" width="64.140625" bestFit="1" customWidth="1"/>
    <col min="7" max="8" width="23.5703125" bestFit="1" customWidth="1"/>
    <col min="9" max="9" width="18.5703125" bestFit="1" customWidth="1"/>
    <col min="10" max="10" width="15.140625" bestFit="1" customWidth="1"/>
    <col min="11" max="11" width="17" bestFit="1" customWidth="1"/>
    <col min="12" max="12" width="16" bestFit="1" customWidth="1"/>
    <col min="13" max="13" width="14.140625" bestFit="1" customWidth="1"/>
    <col min="14" max="14" width="16.7109375" bestFit="1" customWidth="1"/>
    <col min="15" max="15" width="19.85546875" bestFit="1" customWidth="1"/>
    <col min="16" max="16" width="27.85546875" bestFit="1" customWidth="1"/>
    <col min="17" max="17" width="23.28515625" bestFit="1" customWidth="1"/>
    <col min="18" max="18" width="18.42578125" bestFit="1" customWidth="1"/>
    <col min="19" max="19" width="16.42578125" bestFit="1" customWidth="1"/>
  </cols>
  <sheetData>
    <row r="1" spans="1:19" x14ac:dyDescent="0.25">
      <c r="A1" t="s">
        <v>797</v>
      </c>
      <c r="B1" t="s">
        <v>798</v>
      </c>
      <c r="C1" t="s">
        <v>583</v>
      </c>
      <c r="D1" t="s">
        <v>799</v>
      </c>
      <c r="E1" t="s">
        <v>800</v>
      </c>
      <c r="F1" t="s">
        <v>801</v>
      </c>
      <c r="G1" t="s">
        <v>802</v>
      </c>
      <c r="H1" t="s">
        <v>803</v>
      </c>
      <c r="I1" t="s">
        <v>804</v>
      </c>
      <c r="J1" t="s">
        <v>450</v>
      </c>
      <c r="K1" t="s">
        <v>805</v>
      </c>
      <c r="L1" t="s">
        <v>806</v>
      </c>
      <c r="M1" t="s">
        <v>807</v>
      </c>
      <c r="N1" t="s">
        <v>808</v>
      </c>
      <c r="O1" t="s">
        <v>16165</v>
      </c>
      <c r="P1" t="s">
        <v>16166</v>
      </c>
      <c r="Q1" t="s">
        <v>16167</v>
      </c>
      <c r="R1" t="s">
        <v>16169</v>
      </c>
      <c r="S1" t="s">
        <v>16196</v>
      </c>
    </row>
    <row r="2" spans="1:19" x14ac:dyDescent="0.25">
      <c r="A2" s="49" t="s">
        <v>809</v>
      </c>
      <c r="B2" t="s">
        <v>611</v>
      </c>
      <c r="C2">
        <v>1</v>
      </c>
      <c r="E2">
        <v>1</v>
      </c>
      <c r="F2" s="49" t="s">
        <v>810</v>
      </c>
      <c r="G2" s="49" t="s">
        <v>811</v>
      </c>
      <c r="H2" s="49" t="s">
        <v>812</v>
      </c>
      <c r="J2" s="49"/>
      <c r="L2" s="49"/>
      <c r="N2">
        <v>18</v>
      </c>
      <c r="O2" s="49"/>
      <c r="P2" s="49"/>
      <c r="Q2" s="49"/>
      <c r="R2" s="49"/>
      <c r="S2" s="49"/>
    </row>
    <row r="3" spans="1:19" x14ac:dyDescent="0.25">
      <c r="A3" s="49" t="s">
        <v>813</v>
      </c>
      <c r="B3" t="s">
        <v>814</v>
      </c>
      <c r="C3">
        <v>1</v>
      </c>
      <c r="E3">
        <v>2</v>
      </c>
      <c r="F3" s="49" t="s">
        <v>815</v>
      </c>
      <c r="G3" s="49" t="s">
        <v>816</v>
      </c>
      <c r="H3" s="49" t="s">
        <v>817</v>
      </c>
      <c r="J3" s="49"/>
      <c r="L3" s="49"/>
      <c r="N3">
        <v>27</v>
      </c>
      <c r="O3" s="49"/>
      <c r="P3" s="49"/>
      <c r="Q3" s="49"/>
      <c r="R3" s="49"/>
      <c r="S3" s="49"/>
    </row>
    <row r="4" spans="1:19" x14ac:dyDescent="0.25">
      <c r="A4" s="49" t="s">
        <v>818</v>
      </c>
      <c r="B4" t="s">
        <v>819</v>
      </c>
      <c r="C4">
        <v>1</v>
      </c>
      <c r="E4">
        <v>3</v>
      </c>
      <c r="F4" s="49" t="s">
        <v>820</v>
      </c>
      <c r="G4" s="49" t="s">
        <v>821</v>
      </c>
      <c r="H4" s="49" t="s">
        <v>822</v>
      </c>
      <c r="J4" s="49"/>
      <c r="L4" s="49"/>
      <c r="N4">
        <v>16</v>
      </c>
      <c r="O4" s="49"/>
      <c r="P4" s="49"/>
      <c r="Q4" s="49"/>
      <c r="R4" s="49"/>
      <c r="S4" s="49"/>
    </row>
    <row r="5" spans="1:19" x14ac:dyDescent="0.25">
      <c r="A5" s="49" t="s">
        <v>823</v>
      </c>
      <c r="B5" t="s">
        <v>612</v>
      </c>
      <c r="C5">
        <v>1</v>
      </c>
      <c r="E5">
        <v>4</v>
      </c>
      <c r="F5" s="49" t="s">
        <v>824</v>
      </c>
      <c r="G5" s="49" t="s">
        <v>825</v>
      </c>
      <c r="H5" s="49" t="s">
        <v>826</v>
      </c>
      <c r="J5" s="49"/>
      <c r="L5" s="49"/>
      <c r="N5">
        <v>16</v>
      </c>
      <c r="O5" s="49"/>
      <c r="P5" s="49"/>
      <c r="Q5" s="49"/>
      <c r="R5" s="49"/>
      <c r="S5" s="49"/>
    </row>
    <row r="6" spans="1:19" x14ac:dyDescent="0.25">
      <c r="A6" s="49" t="s">
        <v>827</v>
      </c>
      <c r="B6" t="s">
        <v>619</v>
      </c>
      <c r="C6">
        <v>2</v>
      </c>
      <c r="E6">
        <v>1</v>
      </c>
      <c r="F6" s="49" t="s">
        <v>828</v>
      </c>
      <c r="G6" s="49" t="s">
        <v>829</v>
      </c>
      <c r="H6" s="49" t="s">
        <v>830</v>
      </c>
      <c r="J6" s="49"/>
      <c r="L6" s="49"/>
      <c r="N6">
        <v>18</v>
      </c>
      <c r="O6" s="49"/>
      <c r="P6" s="49"/>
      <c r="Q6" s="49"/>
      <c r="R6" s="49"/>
      <c r="S6" s="49"/>
    </row>
    <row r="7" spans="1:19" x14ac:dyDescent="0.25">
      <c r="A7" s="49" t="s">
        <v>831</v>
      </c>
      <c r="B7" t="s">
        <v>832</v>
      </c>
      <c r="C7">
        <v>2</v>
      </c>
      <c r="E7">
        <v>2</v>
      </c>
      <c r="F7" s="49" t="s">
        <v>833</v>
      </c>
      <c r="G7" s="49" t="s">
        <v>834</v>
      </c>
      <c r="H7" s="49" t="s">
        <v>835</v>
      </c>
      <c r="J7" s="49"/>
      <c r="L7" s="49"/>
      <c r="N7">
        <v>19</v>
      </c>
      <c r="O7" s="49"/>
      <c r="P7" s="49"/>
      <c r="Q7" s="49"/>
      <c r="R7" s="49"/>
      <c r="S7" s="49"/>
    </row>
    <row r="8" spans="1:19" x14ac:dyDescent="0.25">
      <c r="A8" s="49" t="s">
        <v>836</v>
      </c>
      <c r="B8" t="s">
        <v>837</v>
      </c>
      <c r="C8">
        <v>2</v>
      </c>
      <c r="E8">
        <v>3</v>
      </c>
      <c r="F8" s="49" t="s">
        <v>838</v>
      </c>
      <c r="G8" s="49" t="s">
        <v>839</v>
      </c>
      <c r="H8" s="49" t="s">
        <v>840</v>
      </c>
      <c r="J8" s="49"/>
      <c r="L8" s="49"/>
      <c r="N8">
        <v>14</v>
      </c>
      <c r="O8" s="49"/>
      <c r="P8" s="49"/>
      <c r="Q8" s="49"/>
      <c r="R8" s="49"/>
      <c r="S8" s="49"/>
    </row>
    <row r="9" spans="1:19" x14ac:dyDescent="0.25">
      <c r="A9" s="49" t="s">
        <v>841</v>
      </c>
      <c r="B9" t="s">
        <v>842</v>
      </c>
      <c r="C9">
        <v>2</v>
      </c>
      <c r="E9">
        <v>4</v>
      </c>
      <c r="F9" s="49" t="s">
        <v>843</v>
      </c>
      <c r="G9" s="49" t="s">
        <v>844</v>
      </c>
      <c r="H9" s="49" t="s">
        <v>845</v>
      </c>
      <c r="J9" s="49"/>
      <c r="L9" s="49"/>
      <c r="N9">
        <v>12</v>
      </c>
      <c r="O9" s="49"/>
      <c r="P9" s="49"/>
      <c r="Q9" s="49"/>
      <c r="R9" s="49"/>
      <c r="S9" s="49"/>
    </row>
    <row r="10" spans="1:19" x14ac:dyDescent="0.25">
      <c r="A10" s="49" t="s">
        <v>846</v>
      </c>
      <c r="B10" t="s">
        <v>847</v>
      </c>
      <c r="C10">
        <v>2</v>
      </c>
      <c r="E10">
        <v>1</v>
      </c>
      <c r="F10" s="49" t="s">
        <v>828</v>
      </c>
      <c r="G10" s="49" t="s">
        <v>848</v>
      </c>
      <c r="H10" s="49" t="s">
        <v>849</v>
      </c>
      <c r="J10" s="49"/>
      <c r="L10" s="49"/>
      <c r="N10">
        <v>19</v>
      </c>
      <c r="O10" s="49"/>
      <c r="P10" s="49"/>
      <c r="Q10" s="49"/>
      <c r="R10" s="49"/>
      <c r="S10" s="49"/>
    </row>
    <row r="11" spans="1:19" x14ac:dyDescent="0.25">
      <c r="A11" s="49" t="s">
        <v>850</v>
      </c>
      <c r="B11" t="s">
        <v>851</v>
      </c>
      <c r="C11">
        <v>2</v>
      </c>
      <c r="E11">
        <v>2</v>
      </c>
      <c r="F11" s="49" t="s">
        <v>833</v>
      </c>
      <c r="G11" s="49" t="s">
        <v>852</v>
      </c>
      <c r="H11" s="49" t="s">
        <v>853</v>
      </c>
      <c r="J11" s="49"/>
      <c r="L11" s="49"/>
      <c r="N11">
        <v>19</v>
      </c>
      <c r="O11" s="49"/>
      <c r="P11" s="49"/>
      <c r="Q11" s="49"/>
      <c r="R11" s="49"/>
      <c r="S11" s="49"/>
    </row>
    <row r="12" spans="1:19" x14ac:dyDescent="0.25">
      <c r="A12" s="49" t="s">
        <v>854</v>
      </c>
      <c r="B12" t="s">
        <v>855</v>
      </c>
      <c r="C12">
        <v>2</v>
      </c>
      <c r="E12">
        <v>3</v>
      </c>
      <c r="F12" s="49" t="s">
        <v>838</v>
      </c>
      <c r="G12" s="49" t="s">
        <v>856</v>
      </c>
      <c r="H12" s="49" t="s">
        <v>857</v>
      </c>
      <c r="J12" s="49"/>
      <c r="L12" s="49"/>
      <c r="N12">
        <v>16</v>
      </c>
      <c r="O12" s="49"/>
      <c r="P12" s="49"/>
      <c r="Q12" s="49"/>
      <c r="R12" s="49"/>
      <c r="S12" s="49"/>
    </row>
    <row r="13" spans="1:19" x14ac:dyDescent="0.25">
      <c r="A13" s="49" t="s">
        <v>858</v>
      </c>
      <c r="B13" t="s">
        <v>859</v>
      </c>
      <c r="C13">
        <v>2</v>
      </c>
      <c r="E13">
        <v>4</v>
      </c>
      <c r="F13" s="49" t="s">
        <v>843</v>
      </c>
      <c r="G13" s="49" t="s">
        <v>860</v>
      </c>
      <c r="H13" s="49" t="s">
        <v>861</v>
      </c>
      <c r="J13" s="49"/>
      <c r="L13" s="49"/>
      <c r="N13">
        <v>12</v>
      </c>
      <c r="O13" s="49"/>
      <c r="P13" s="49"/>
      <c r="Q13" s="49"/>
      <c r="R13" s="49"/>
      <c r="S13" s="49"/>
    </row>
    <row r="14" spans="1:19" x14ac:dyDescent="0.25">
      <c r="A14" s="49" t="s">
        <v>862</v>
      </c>
      <c r="B14" t="s">
        <v>863</v>
      </c>
      <c r="C14">
        <v>2</v>
      </c>
      <c r="E14">
        <v>1</v>
      </c>
      <c r="F14" s="49" t="s">
        <v>828</v>
      </c>
      <c r="G14" s="49" t="s">
        <v>864</v>
      </c>
      <c r="H14" s="49" t="s">
        <v>865</v>
      </c>
      <c r="J14" s="49"/>
      <c r="L14" s="49"/>
      <c r="N14">
        <v>19</v>
      </c>
      <c r="O14" s="49"/>
      <c r="P14" s="49"/>
      <c r="Q14" s="49"/>
      <c r="R14" s="49"/>
      <c r="S14" s="49"/>
    </row>
    <row r="15" spans="1:19" x14ac:dyDescent="0.25">
      <c r="A15" s="49" t="s">
        <v>866</v>
      </c>
      <c r="B15" t="s">
        <v>867</v>
      </c>
      <c r="C15">
        <v>2</v>
      </c>
      <c r="E15">
        <v>2</v>
      </c>
      <c r="F15" s="49" t="s">
        <v>833</v>
      </c>
      <c r="G15" s="49" t="s">
        <v>868</v>
      </c>
      <c r="H15" s="49" t="s">
        <v>869</v>
      </c>
      <c r="J15" s="49"/>
      <c r="L15" s="49"/>
      <c r="N15">
        <v>19</v>
      </c>
      <c r="O15" s="49"/>
      <c r="P15" s="49"/>
      <c r="Q15" s="49"/>
      <c r="R15" s="49"/>
      <c r="S15" s="49"/>
    </row>
    <row r="16" spans="1:19" x14ac:dyDescent="0.25">
      <c r="A16" s="49" t="s">
        <v>870</v>
      </c>
      <c r="B16" t="s">
        <v>871</v>
      </c>
      <c r="C16">
        <v>2</v>
      </c>
      <c r="E16">
        <v>3</v>
      </c>
      <c r="F16" s="49" t="s">
        <v>838</v>
      </c>
      <c r="G16" s="49" t="s">
        <v>872</v>
      </c>
      <c r="H16" s="49" t="s">
        <v>873</v>
      </c>
      <c r="J16" s="49"/>
      <c r="L16" s="49"/>
      <c r="N16">
        <v>19</v>
      </c>
      <c r="O16" s="49"/>
      <c r="P16" s="49"/>
      <c r="Q16" s="49"/>
      <c r="R16" s="49"/>
      <c r="S16" s="49"/>
    </row>
    <row r="17" spans="1:19" x14ac:dyDescent="0.25">
      <c r="A17" s="49" t="s">
        <v>874</v>
      </c>
      <c r="B17" t="s">
        <v>875</v>
      </c>
      <c r="C17">
        <v>2</v>
      </c>
      <c r="E17">
        <v>4</v>
      </c>
      <c r="F17" s="49" t="s">
        <v>843</v>
      </c>
      <c r="G17" s="49" t="s">
        <v>876</v>
      </c>
      <c r="H17" s="49" t="s">
        <v>877</v>
      </c>
      <c r="J17" s="49"/>
      <c r="L17" s="49"/>
      <c r="N17">
        <v>12</v>
      </c>
      <c r="O17" s="49"/>
      <c r="P17" s="49"/>
      <c r="Q17" s="49"/>
      <c r="R17" s="49"/>
      <c r="S17" s="49"/>
    </row>
    <row r="18" spans="1:19" x14ac:dyDescent="0.25">
      <c r="A18" s="49" t="s">
        <v>878</v>
      </c>
      <c r="B18" t="s">
        <v>879</v>
      </c>
      <c r="C18">
        <v>2</v>
      </c>
      <c r="E18">
        <v>1</v>
      </c>
      <c r="F18" s="49" t="s">
        <v>828</v>
      </c>
      <c r="G18" s="49" t="s">
        <v>880</v>
      </c>
      <c r="H18" s="49" t="s">
        <v>881</v>
      </c>
      <c r="J18" s="49"/>
      <c r="L18" s="49"/>
      <c r="N18">
        <v>18</v>
      </c>
      <c r="O18" s="49"/>
      <c r="P18" s="49"/>
      <c r="Q18" s="49"/>
      <c r="R18" s="49"/>
      <c r="S18" s="49"/>
    </row>
    <row r="19" spans="1:19" x14ac:dyDescent="0.25">
      <c r="A19" s="49" t="s">
        <v>882</v>
      </c>
      <c r="B19" t="s">
        <v>883</v>
      </c>
      <c r="C19">
        <v>2</v>
      </c>
      <c r="E19">
        <v>2</v>
      </c>
      <c r="F19" s="49" t="s">
        <v>833</v>
      </c>
      <c r="G19" s="49" t="s">
        <v>884</v>
      </c>
      <c r="H19" s="49" t="s">
        <v>885</v>
      </c>
      <c r="J19" s="49"/>
      <c r="L19" s="49"/>
      <c r="N19">
        <v>20</v>
      </c>
      <c r="O19" s="49"/>
      <c r="P19" s="49"/>
      <c r="Q19" s="49"/>
      <c r="R19" s="49"/>
      <c r="S19" s="49"/>
    </row>
    <row r="20" spans="1:19" x14ac:dyDescent="0.25">
      <c r="A20" s="49" t="s">
        <v>886</v>
      </c>
      <c r="B20" t="s">
        <v>887</v>
      </c>
      <c r="C20">
        <v>2</v>
      </c>
      <c r="E20">
        <v>3</v>
      </c>
      <c r="F20" s="49" t="s">
        <v>838</v>
      </c>
      <c r="G20" s="49" t="s">
        <v>888</v>
      </c>
      <c r="H20" s="49" t="s">
        <v>889</v>
      </c>
      <c r="J20" s="49"/>
      <c r="L20" s="49"/>
      <c r="N20">
        <v>16</v>
      </c>
      <c r="O20" s="49"/>
      <c r="P20" s="49"/>
      <c r="Q20" s="49"/>
      <c r="R20" s="49"/>
      <c r="S20" s="49"/>
    </row>
    <row r="21" spans="1:19" x14ac:dyDescent="0.25">
      <c r="A21" s="49" t="s">
        <v>890</v>
      </c>
      <c r="B21" t="s">
        <v>620</v>
      </c>
      <c r="C21">
        <v>2</v>
      </c>
      <c r="E21">
        <v>4</v>
      </c>
      <c r="F21" s="49" t="s">
        <v>843</v>
      </c>
      <c r="G21" s="49" t="s">
        <v>891</v>
      </c>
      <c r="H21" s="49" t="s">
        <v>892</v>
      </c>
      <c r="J21" s="49"/>
      <c r="L21" s="49"/>
      <c r="N21">
        <v>18</v>
      </c>
      <c r="O21" s="49"/>
      <c r="P21" s="49"/>
      <c r="Q21" s="49"/>
      <c r="R21" s="49"/>
      <c r="S21" s="49"/>
    </row>
    <row r="22" spans="1:19" x14ac:dyDescent="0.25">
      <c r="A22" s="49" t="s">
        <v>893</v>
      </c>
      <c r="B22" t="s">
        <v>624</v>
      </c>
      <c r="C22">
        <v>3</v>
      </c>
      <c r="E22">
        <v>1</v>
      </c>
      <c r="F22" s="49" t="s">
        <v>894</v>
      </c>
      <c r="G22" s="49" t="s">
        <v>895</v>
      </c>
      <c r="H22" s="49" t="s">
        <v>896</v>
      </c>
      <c r="J22" s="49"/>
      <c r="L22" s="49"/>
      <c r="N22">
        <v>13</v>
      </c>
      <c r="O22" s="49"/>
      <c r="P22" s="49"/>
      <c r="Q22" s="49"/>
      <c r="R22" s="49"/>
      <c r="S22" s="49"/>
    </row>
    <row r="23" spans="1:19" x14ac:dyDescent="0.25">
      <c r="A23" s="49" t="s">
        <v>897</v>
      </c>
      <c r="B23" t="s">
        <v>898</v>
      </c>
      <c r="C23">
        <v>3</v>
      </c>
      <c r="E23">
        <v>2</v>
      </c>
      <c r="F23" s="49" t="s">
        <v>899</v>
      </c>
      <c r="G23" s="49" t="s">
        <v>900</v>
      </c>
      <c r="H23" s="49" t="s">
        <v>901</v>
      </c>
      <c r="J23" s="49"/>
      <c r="L23" s="49"/>
      <c r="N23">
        <v>16</v>
      </c>
      <c r="O23" s="49"/>
      <c r="P23" s="49"/>
      <c r="Q23" s="49"/>
      <c r="R23" s="49"/>
      <c r="S23" s="49"/>
    </row>
    <row r="24" spans="1:19" x14ac:dyDescent="0.25">
      <c r="A24" s="49" t="s">
        <v>902</v>
      </c>
      <c r="B24" t="s">
        <v>903</v>
      </c>
      <c r="C24">
        <v>3</v>
      </c>
      <c r="E24">
        <v>3</v>
      </c>
      <c r="F24" s="49" t="s">
        <v>904</v>
      </c>
      <c r="G24" s="49" t="s">
        <v>905</v>
      </c>
      <c r="H24" s="49" t="s">
        <v>906</v>
      </c>
      <c r="J24" s="49"/>
      <c r="L24" s="49"/>
      <c r="N24">
        <v>22</v>
      </c>
      <c r="O24" s="49"/>
      <c r="P24" s="49"/>
      <c r="Q24" s="49"/>
      <c r="R24" s="49"/>
      <c r="S24" s="49"/>
    </row>
    <row r="25" spans="1:19" x14ac:dyDescent="0.25">
      <c r="A25" s="49" t="s">
        <v>907</v>
      </c>
      <c r="B25" t="s">
        <v>908</v>
      </c>
      <c r="C25">
        <v>3</v>
      </c>
      <c r="E25">
        <v>4</v>
      </c>
      <c r="F25" s="49" t="s">
        <v>909</v>
      </c>
      <c r="G25" s="49" t="s">
        <v>910</v>
      </c>
      <c r="H25" s="49" t="s">
        <v>911</v>
      </c>
      <c r="J25" s="49"/>
      <c r="L25" s="49"/>
      <c r="N25">
        <v>18</v>
      </c>
      <c r="O25" s="49"/>
      <c r="P25" s="49"/>
      <c r="Q25" s="49"/>
      <c r="R25" s="49"/>
      <c r="S25" s="49"/>
    </row>
    <row r="26" spans="1:19" x14ac:dyDescent="0.25">
      <c r="A26" s="49" t="s">
        <v>912</v>
      </c>
      <c r="B26" t="s">
        <v>913</v>
      </c>
      <c r="C26">
        <v>3</v>
      </c>
      <c r="E26">
        <v>1</v>
      </c>
      <c r="F26" s="49" t="s">
        <v>894</v>
      </c>
      <c r="G26" s="49" t="s">
        <v>914</v>
      </c>
      <c r="H26" s="49" t="s">
        <v>915</v>
      </c>
      <c r="J26" s="49"/>
      <c r="L26" s="49"/>
      <c r="N26">
        <v>15</v>
      </c>
      <c r="O26" s="49"/>
      <c r="P26" s="49"/>
      <c r="Q26" s="49"/>
      <c r="R26" s="49"/>
      <c r="S26" s="49"/>
    </row>
    <row r="27" spans="1:19" x14ac:dyDescent="0.25">
      <c r="A27" s="49" t="s">
        <v>916</v>
      </c>
      <c r="B27" t="s">
        <v>917</v>
      </c>
      <c r="C27">
        <v>3</v>
      </c>
      <c r="E27">
        <v>2</v>
      </c>
      <c r="F27" s="49" t="s">
        <v>899</v>
      </c>
      <c r="G27" s="49" t="s">
        <v>918</v>
      </c>
      <c r="H27" s="49" t="s">
        <v>919</v>
      </c>
      <c r="J27" s="49"/>
      <c r="L27" s="49"/>
      <c r="N27">
        <v>17</v>
      </c>
      <c r="O27" s="49"/>
      <c r="P27" s="49"/>
      <c r="Q27" s="49"/>
      <c r="R27" s="49"/>
      <c r="S27" s="49"/>
    </row>
    <row r="28" spans="1:19" x14ac:dyDescent="0.25">
      <c r="A28" s="49" t="s">
        <v>920</v>
      </c>
      <c r="B28" t="s">
        <v>921</v>
      </c>
      <c r="C28">
        <v>3</v>
      </c>
      <c r="E28">
        <v>3</v>
      </c>
      <c r="F28" s="49" t="s">
        <v>904</v>
      </c>
      <c r="G28" s="49" t="s">
        <v>922</v>
      </c>
      <c r="H28" s="49" t="s">
        <v>923</v>
      </c>
      <c r="J28" s="49"/>
      <c r="L28" s="49"/>
      <c r="N28">
        <v>19</v>
      </c>
      <c r="O28" s="49"/>
      <c r="P28" s="49"/>
      <c r="Q28" s="49"/>
      <c r="R28" s="49"/>
      <c r="S28" s="49"/>
    </row>
    <row r="29" spans="1:19" x14ac:dyDescent="0.25">
      <c r="A29" s="49" t="s">
        <v>924</v>
      </c>
      <c r="B29" t="s">
        <v>925</v>
      </c>
      <c r="C29">
        <v>3</v>
      </c>
      <c r="E29">
        <v>4</v>
      </c>
      <c r="F29" s="49" t="s">
        <v>909</v>
      </c>
      <c r="G29" s="49" t="s">
        <v>926</v>
      </c>
      <c r="H29" s="49" t="s">
        <v>927</v>
      </c>
      <c r="J29" s="49"/>
      <c r="L29" s="49"/>
      <c r="N29">
        <v>17</v>
      </c>
      <c r="O29" s="49"/>
      <c r="P29" s="49"/>
      <c r="Q29" s="49"/>
      <c r="R29" s="49"/>
      <c r="S29" s="49"/>
    </row>
    <row r="30" spans="1:19" x14ac:dyDescent="0.25">
      <c r="A30" s="49" t="s">
        <v>928</v>
      </c>
      <c r="B30" t="s">
        <v>929</v>
      </c>
      <c r="C30">
        <v>3</v>
      </c>
      <c r="E30">
        <v>1</v>
      </c>
      <c r="F30" s="49" t="s">
        <v>894</v>
      </c>
      <c r="G30" s="49" t="s">
        <v>930</v>
      </c>
      <c r="H30" s="49" t="s">
        <v>931</v>
      </c>
      <c r="J30" s="49"/>
      <c r="L30" s="49"/>
      <c r="N30">
        <v>17</v>
      </c>
      <c r="O30" s="49"/>
      <c r="P30" s="49"/>
      <c r="Q30" s="49"/>
      <c r="R30" s="49"/>
      <c r="S30" s="49"/>
    </row>
    <row r="31" spans="1:19" x14ac:dyDescent="0.25">
      <c r="A31" s="49" t="s">
        <v>932</v>
      </c>
      <c r="B31" t="s">
        <v>933</v>
      </c>
      <c r="C31">
        <v>3</v>
      </c>
      <c r="E31">
        <v>2</v>
      </c>
      <c r="F31" s="49" t="s">
        <v>899</v>
      </c>
      <c r="G31" s="49" t="s">
        <v>934</v>
      </c>
      <c r="H31" s="49" t="s">
        <v>935</v>
      </c>
      <c r="J31" s="49"/>
      <c r="L31" s="49"/>
      <c r="N31">
        <v>22</v>
      </c>
      <c r="O31" s="49"/>
      <c r="P31" s="49"/>
      <c r="Q31" s="49"/>
      <c r="R31" s="49"/>
      <c r="S31" s="49"/>
    </row>
    <row r="32" spans="1:19" x14ac:dyDescent="0.25">
      <c r="A32" s="49" t="s">
        <v>936</v>
      </c>
      <c r="B32" t="s">
        <v>937</v>
      </c>
      <c r="C32">
        <v>3</v>
      </c>
      <c r="E32">
        <v>3</v>
      </c>
      <c r="F32" s="49" t="s">
        <v>904</v>
      </c>
      <c r="G32" s="49" t="s">
        <v>938</v>
      </c>
      <c r="H32" s="49" t="s">
        <v>939</v>
      </c>
      <c r="J32" s="49"/>
      <c r="L32" s="49"/>
      <c r="N32">
        <v>15</v>
      </c>
      <c r="O32" s="49"/>
      <c r="P32" s="49"/>
      <c r="Q32" s="49"/>
      <c r="R32" s="49"/>
      <c r="S32" s="49"/>
    </row>
    <row r="33" spans="1:19" x14ac:dyDescent="0.25">
      <c r="A33" s="49" t="s">
        <v>940</v>
      </c>
      <c r="B33" t="s">
        <v>941</v>
      </c>
      <c r="C33">
        <v>3</v>
      </c>
      <c r="E33">
        <v>4</v>
      </c>
      <c r="F33" s="49" t="s">
        <v>909</v>
      </c>
      <c r="G33" s="49" t="s">
        <v>942</v>
      </c>
      <c r="H33" s="49" t="s">
        <v>943</v>
      </c>
      <c r="J33" s="49"/>
      <c r="L33" s="49"/>
      <c r="N33">
        <v>18</v>
      </c>
      <c r="O33" s="49"/>
      <c r="P33" s="49"/>
      <c r="Q33" s="49"/>
      <c r="R33" s="49"/>
      <c r="S33" s="49"/>
    </row>
    <row r="34" spans="1:19" x14ac:dyDescent="0.25">
      <c r="A34" s="49" t="s">
        <v>944</v>
      </c>
      <c r="B34" t="s">
        <v>945</v>
      </c>
      <c r="C34">
        <v>3</v>
      </c>
      <c r="E34">
        <v>1</v>
      </c>
      <c r="F34" s="49" t="s">
        <v>894</v>
      </c>
      <c r="G34" s="49" t="s">
        <v>946</v>
      </c>
      <c r="H34" s="49" t="s">
        <v>947</v>
      </c>
      <c r="J34" s="49"/>
      <c r="L34" s="49"/>
      <c r="N34">
        <v>20</v>
      </c>
      <c r="O34" s="49"/>
      <c r="P34" s="49"/>
      <c r="Q34" s="49"/>
      <c r="R34" s="49"/>
      <c r="S34" s="49"/>
    </row>
    <row r="35" spans="1:19" x14ac:dyDescent="0.25">
      <c r="A35" s="49" t="s">
        <v>948</v>
      </c>
      <c r="B35" t="s">
        <v>949</v>
      </c>
      <c r="C35">
        <v>3</v>
      </c>
      <c r="E35">
        <v>2</v>
      </c>
      <c r="F35" s="49" t="s">
        <v>899</v>
      </c>
      <c r="G35" s="49" t="s">
        <v>950</v>
      </c>
      <c r="H35" s="49" t="s">
        <v>951</v>
      </c>
      <c r="J35" s="49"/>
      <c r="L35" s="49"/>
      <c r="N35">
        <v>32</v>
      </c>
      <c r="O35" s="49"/>
      <c r="P35" s="49"/>
      <c r="Q35" s="49"/>
      <c r="R35" s="49"/>
      <c r="S35" s="49"/>
    </row>
    <row r="36" spans="1:19" x14ac:dyDescent="0.25">
      <c r="A36" s="49" t="s">
        <v>952</v>
      </c>
      <c r="B36" t="s">
        <v>953</v>
      </c>
      <c r="C36">
        <v>3</v>
      </c>
      <c r="E36">
        <v>3</v>
      </c>
      <c r="F36" s="49" t="s">
        <v>904</v>
      </c>
      <c r="G36" s="49" t="s">
        <v>954</v>
      </c>
      <c r="H36" s="49" t="s">
        <v>955</v>
      </c>
      <c r="J36" s="49"/>
      <c r="L36" s="49"/>
      <c r="N36">
        <v>33</v>
      </c>
      <c r="O36" s="49"/>
      <c r="P36" s="49"/>
      <c r="Q36" s="49"/>
      <c r="R36" s="49"/>
      <c r="S36" s="49"/>
    </row>
    <row r="37" spans="1:19" x14ac:dyDescent="0.25">
      <c r="A37" s="49" t="s">
        <v>956</v>
      </c>
      <c r="B37" t="s">
        <v>957</v>
      </c>
      <c r="C37">
        <v>3</v>
      </c>
      <c r="E37">
        <v>4</v>
      </c>
      <c r="F37" s="49" t="s">
        <v>909</v>
      </c>
      <c r="G37" s="49" t="s">
        <v>958</v>
      </c>
      <c r="H37" s="49" t="s">
        <v>959</v>
      </c>
      <c r="J37" s="49"/>
      <c r="L37" s="49"/>
      <c r="N37">
        <v>17</v>
      </c>
      <c r="O37" s="49"/>
      <c r="P37" s="49"/>
      <c r="Q37" s="49"/>
      <c r="R37" s="49"/>
      <c r="S37" s="49"/>
    </row>
    <row r="38" spans="1:19" x14ac:dyDescent="0.25">
      <c r="A38" s="49" t="s">
        <v>960</v>
      </c>
      <c r="B38" t="s">
        <v>961</v>
      </c>
      <c r="C38">
        <v>3</v>
      </c>
      <c r="E38">
        <v>1</v>
      </c>
      <c r="F38" s="49" t="s">
        <v>894</v>
      </c>
      <c r="G38" s="49" t="s">
        <v>962</v>
      </c>
      <c r="H38" s="49" t="s">
        <v>963</v>
      </c>
      <c r="J38" s="49"/>
      <c r="L38" s="49"/>
      <c r="N38">
        <v>20</v>
      </c>
      <c r="O38" s="49"/>
      <c r="P38" s="49"/>
      <c r="Q38" s="49"/>
      <c r="R38" s="49"/>
      <c r="S38" s="49"/>
    </row>
    <row r="39" spans="1:19" x14ac:dyDescent="0.25">
      <c r="A39" s="49" t="s">
        <v>964</v>
      </c>
      <c r="B39" t="s">
        <v>965</v>
      </c>
      <c r="C39">
        <v>3</v>
      </c>
      <c r="E39">
        <v>2</v>
      </c>
      <c r="F39" s="49" t="s">
        <v>899</v>
      </c>
      <c r="G39" s="49" t="s">
        <v>966</v>
      </c>
      <c r="H39" s="49" t="s">
        <v>967</v>
      </c>
      <c r="J39" s="49"/>
      <c r="L39" s="49"/>
      <c r="N39">
        <v>28</v>
      </c>
      <c r="O39" s="49"/>
      <c r="P39" s="49"/>
      <c r="Q39" s="49"/>
      <c r="R39" s="49"/>
      <c r="S39" s="49"/>
    </row>
    <row r="40" spans="1:19" x14ac:dyDescent="0.25">
      <c r="A40" s="49" t="s">
        <v>968</v>
      </c>
      <c r="B40" t="s">
        <v>969</v>
      </c>
      <c r="C40">
        <v>3</v>
      </c>
      <c r="E40">
        <v>3</v>
      </c>
      <c r="F40" s="49" t="s">
        <v>904</v>
      </c>
      <c r="G40" s="49" t="s">
        <v>970</v>
      </c>
      <c r="H40" s="49" t="s">
        <v>971</v>
      </c>
      <c r="J40" s="49"/>
      <c r="L40" s="49"/>
      <c r="N40">
        <v>21</v>
      </c>
      <c r="O40" s="49"/>
      <c r="P40" s="49"/>
      <c r="Q40" s="49"/>
      <c r="R40" s="49"/>
      <c r="S40" s="49"/>
    </row>
    <row r="41" spans="1:19" x14ac:dyDescent="0.25">
      <c r="A41" s="49" t="s">
        <v>972</v>
      </c>
      <c r="B41" t="s">
        <v>625</v>
      </c>
      <c r="C41">
        <v>3</v>
      </c>
      <c r="E41">
        <v>4</v>
      </c>
      <c r="F41" s="49" t="s">
        <v>909</v>
      </c>
      <c r="G41" s="49" t="s">
        <v>973</v>
      </c>
      <c r="H41" s="49" t="s">
        <v>974</v>
      </c>
      <c r="J41" s="49"/>
      <c r="L41" s="49"/>
      <c r="N41">
        <v>22</v>
      </c>
      <c r="O41" s="49"/>
      <c r="P41" s="49"/>
      <c r="Q41" s="49"/>
      <c r="R41" s="49"/>
      <c r="S41" s="49"/>
    </row>
    <row r="42" spans="1:19" x14ac:dyDescent="0.25">
      <c r="A42" s="49" t="s">
        <v>975</v>
      </c>
      <c r="B42" t="s">
        <v>631</v>
      </c>
      <c r="C42">
        <v>4</v>
      </c>
      <c r="E42">
        <v>1</v>
      </c>
      <c r="F42" s="49" t="s">
        <v>976</v>
      </c>
      <c r="G42" s="49" t="s">
        <v>977</v>
      </c>
      <c r="H42" s="49" t="s">
        <v>978</v>
      </c>
      <c r="J42" s="49"/>
      <c r="L42" s="49"/>
      <c r="N42">
        <v>18</v>
      </c>
      <c r="O42" s="49"/>
      <c r="P42" s="49"/>
      <c r="Q42" s="49"/>
      <c r="R42" s="49"/>
      <c r="S42" s="49"/>
    </row>
    <row r="43" spans="1:19" x14ac:dyDescent="0.25">
      <c r="A43" s="49" t="s">
        <v>979</v>
      </c>
      <c r="B43" t="s">
        <v>980</v>
      </c>
      <c r="C43">
        <v>4</v>
      </c>
      <c r="E43">
        <v>2</v>
      </c>
      <c r="F43" s="49" t="s">
        <v>981</v>
      </c>
      <c r="G43" s="49" t="s">
        <v>982</v>
      </c>
      <c r="H43" s="49" t="s">
        <v>983</v>
      </c>
      <c r="J43" s="49"/>
      <c r="L43" s="49"/>
      <c r="N43">
        <v>19</v>
      </c>
      <c r="O43" s="49"/>
      <c r="P43" s="49"/>
      <c r="Q43" s="49"/>
      <c r="R43" s="49"/>
      <c r="S43" s="49"/>
    </row>
    <row r="44" spans="1:19" x14ac:dyDescent="0.25">
      <c r="A44" s="49" t="s">
        <v>984</v>
      </c>
      <c r="B44" t="s">
        <v>985</v>
      </c>
      <c r="C44">
        <v>4</v>
      </c>
      <c r="E44">
        <v>3</v>
      </c>
      <c r="F44" s="49" t="s">
        <v>986</v>
      </c>
      <c r="G44" s="49" t="s">
        <v>987</v>
      </c>
      <c r="H44" s="49" t="s">
        <v>988</v>
      </c>
      <c r="J44" s="49"/>
      <c r="L44" s="49"/>
      <c r="N44">
        <v>19</v>
      </c>
      <c r="O44" s="49"/>
      <c r="P44" s="49"/>
      <c r="Q44" s="49"/>
      <c r="R44" s="49"/>
      <c r="S44" s="49"/>
    </row>
    <row r="45" spans="1:19" x14ac:dyDescent="0.25">
      <c r="A45" s="49" t="s">
        <v>989</v>
      </c>
      <c r="B45" t="s">
        <v>990</v>
      </c>
      <c r="C45">
        <v>4</v>
      </c>
      <c r="E45">
        <v>4</v>
      </c>
      <c r="F45" s="49" t="s">
        <v>991</v>
      </c>
      <c r="G45" s="49" t="s">
        <v>992</v>
      </c>
      <c r="H45" s="49" t="s">
        <v>993</v>
      </c>
      <c r="J45" s="49"/>
      <c r="L45" s="49"/>
      <c r="N45">
        <v>20</v>
      </c>
      <c r="O45" s="49"/>
      <c r="P45" s="49"/>
      <c r="Q45" s="49"/>
      <c r="R45" s="49"/>
      <c r="S45" s="49"/>
    </row>
    <row r="46" spans="1:19" x14ac:dyDescent="0.25">
      <c r="A46" s="49" t="s">
        <v>994</v>
      </c>
      <c r="B46" t="s">
        <v>995</v>
      </c>
      <c r="C46">
        <v>4</v>
      </c>
      <c r="E46">
        <v>1</v>
      </c>
      <c r="F46" s="49" t="s">
        <v>976</v>
      </c>
      <c r="G46" s="49" t="s">
        <v>996</v>
      </c>
      <c r="H46" s="49" t="s">
        <v>997</v>
      </c>
      <c r="J46" s="49"/>
      <c r="L46" s="49"/>
      <c r="N46">
        <v>18</v>
      </c>
      <c r="O46" s="49"/>
      <c r="P46" s="49"/>
      <c r="Q46" s="49"/>
      <c r="R46" s="49"/>
      <c r="S46" s="49"/>
    </row>
    <row r="47" spans="1:19" x14ac:dyDescent="0.25">
      <c r="A47" s="49" t="s">
        <v>998</v>
      </c>
      <c r="B47" t="s">
        <v>999</v>
      </c>
      <c r="C47">
        <v>4</v>
      </c>
      <c r="E47">
        <v>2</v>
      </c>
      <c r="F47" s="49" t="s">
        <v>981</v>
      </c>
      <c r="G47" s="49" t="s">
        <v>1000</v>
      </c>
      <c r="H47" s="49" t="s">
        <v>1001</v>
      </c>
      <c r="J47" s="49"/>
      <c r="L47" s="49"/>
      <c r="N47">
        <v>20</v>
      </c>
      <c r="O47" s="49"/>
      <c r="P47" s="49"/>
      <c r="Q47" s="49"/>
      <c r="R47" s="49"/>
      <c r="S47" s="49"/>
    </row>
    <row r="48" spans="1:19" x14ac:dyDescent="0.25">
      <c r="A48" s="49" t="s">
        <v>1002</v>
      </c>
      <c r="B48" t="s">
        <v>1003</v>
      </c>
      <c r="C48">
        <v>4</v>
      </c>
      <c r="E48">
        <v>3</v>
      </c>
      <c r="F48" s="49" t="s">
        <v>986</v>
      </c>
      <c r="G48" s="49" t="s">
        <v>1004</v>
      </c>
      <c r="H48" s="49" t="s">
        <v>1005</v>
      </c>
      <c r="J48" s="49"/>
      <c r="L48" s="49"/>
      <c r="N48">
        <v>19</v>
      </c>
      <c r="O48" s="49"/>
      <c r="P48" s="49"/>
      <c r="Q48" s="49"/>
      <c r="R48" s="49"/>
      <c r="S48" s="49"/>
    </row>
    <row r="49" spans="1:19" x14ac:dyDescent="0.25">
      <c r="A49" s="49" t="s">
        <v>1006</v>
      </c>
      <c r="B49" t="s">
        <v>1007</v>
      </c>
      <c r="C49">
        <v>4</v>
      </c>
      <c r="E49">
        <v>4</v>
      </c>
      <c r="F49" s="49" t="s">
        <v>991</v>
      </c>
      <c r="G49" s="49" t="s">
        <v>1008</v>
      </c>
      <c r="H49" s="49" t="s">
        <v>1009</v>
      </c>
      <c r="J49" s="49"/>
      <c r="L49" s="49"/>
      <c r="N49">
        <v>22</v>
      </c>
      <c r="O49" s="49"/>
      <c r="P49" s="49"/>
      <c r="Q49" s="49"/>
      <c r="R49" s="49"/>
      <c r="S49" s="49"/>
    </row>
    <row r="50" spans="1:19" x14ac:dyDescent="0.25">
      <c r="A50" s="49" t="s">
        <v>1010</v>
      </c>
      <c r="B50" t="s">
        <v>1011</v>
      </c>
      <c r="C50">
        <v>4</v>
      </c>
      <c r="E50">
        <v>1</v>
      </c>
      <c r="F50" s="49" t="s">
        <v>976</v>
      </c>
      <c r="G50" s="49" t="s">
        <v>1012</v>
      </c>
      <c r="H50" s="49" t="s">
        <v>1013</v>
      </c>
      <c r="J50" s="49"/>
      <c r="L50" s="49"/>
      <c r="N50">
        <v>18</v>
      </c>
      <c r="O50" s="49"/>
      <c r="P50" s="49"/>
      <c r="Q50" s="49"/>
      <c r="R50" s="49"/>
      <c r="S50" s="49"/>
    </row>
    <row r="51" spans="1:19" x14ac:dyDescent="0.25">
      <c r="A51" s="49" t="s">
        <v>1014</v>
      </c>
      <c r="B51" t="s">
        <v>1015</v>
      </c>
      <c r="C51">
        <v>4</v>
      </c>
      <c r="E51">
        <v>2</v>
      </c>
      <c r="F51" s="49" t="s">
        <v>981</v>
      </c>
      <c r="G51" s="49" t="s">
        <v>1016</v>
      </c>
      <c r="H51" s="49" t="s">
        <v>1017</v>
      </c>
      <c r="J51" s="49"/>
      <c r="L51" s="49"/>
      <c r="N51">
        <v>23</v>
      </c>
      <c r="O51" s="49"/>
      <c r="P51" s="49"/>
      <c r="Q51" s="49"/>
      <c r="R51" s="49"/>
      <c r="S51" s="49"/>
    </row>
    <row r="52" spans="1:19" x14ac:dyDescent="0.25">
      <c r="A52" s="49" t="s">
        <v>1018</v>
      </c>
      <c r="B52" t="s">
        <v>1019</v>
      </c>
      <c r="C52">
        <v>4</v>
      </c>
      <c r="E52">
        <v>3</v>
      </c>
      <c r="F52" s="49" t="s">
        <v>986</v>
      </c>
      <c r="G52" s="49" t="s">
        <v>1020</v>
      </c>
      <c r="H52" s="49" t="s">
        <v>1021</v>
      </c>
      <c r="J52" s="49"/>
      <c r="L52" s="49"/>
      <c r="N52">
        <v>20</v>
      </c>
      <c r="O52" s="49"/>
      <c r="P52" s="49"/>
      <c r="Q52" s="49"/>
      <c r="R52" s="49"/>
      <c r="S52" s="49"/>
    </row>
    <row r="53" spans="1:19" x14ac:dyDescent="0.25">
      <c r="A53" s="49" t="s">
        <v>1022</v>
      </c>
      <c r="B53" t="s">
        <v>632</v>
      </c>
      <c r="C53">
        <v>4</v>
      </c>
      <c r="E53">
        <v>4</v>
      </c>
      <c r="F53" s="49" t="s">
        <v>991</v>
      </c>
      <c r="G53" s="49" t="s">
        <v>1023</v>
      </c>
      <c r="H53" s="49" t="s">
        <v>1024</v>
      </c>
      <c r="J53" s="49"/>
      <c r="L53" s="49"/>
      <c r="N53">
        <v>22</v>
      </c>
      <c r="O53" s="49"/>
      <c r="P53" s="49"/>
      <c r="Q53" s="49"/>
      <c r="R53" s="49"/>
      <c r="S53" s="49"/>
    </row>
    <row r="54" spans="1:19" x14ac:dyDescent="0.25">
      <c r="A54" s="49" t="s">
        <v>1025</v>
      </c>
      <c r="B54" t="s">
        <v>637</v>
      </c>
      <c r="C54">
        <v>5</v>
      </c>
      <c r="E54">
        <v>1</v>
      </c>
      <c r="F54" s="49" t="s">
        <v>1026</v>
      </c>
      <c r="G54" s="49" t="s">
        <v>1027</v>
      </c>
      <c r="H54" s="49" t="s">
        <v>1028</v>
      </c>
      <c r="J54" s="49"/>
      <c r="L54" s="49"/>
      <c r="N54">
        <v>21</v>
      </c>
      <c r="O54" s="49"/>
      <c r="P54" s="49"/>
      <c r="Q54" s="49"/>
      <c r="R54" s="49"/>
      <c r="S54" s="49"/>
    </row>
    <row r="55" spans="1:19" x14ac:dyDescent="0.25">
      <c r="A55" s="49" t="s">
        <v>1029</v>
      </c>
      <c r="B55" t="s">
        <v>1030</v>
      </c>
      <c r="C55">
        <v>5</v>
      </c>
      <c r="E55">
        <v>2</v>
      </c>
      <c r="F55" s="49" t="s">
        <v>1031</v>
      </c>
      <c r="G55" s="49" t="s">
        <v>1032</v>
      </c>
      <c r="H55" s="49" t="s">
        <v>1033</v>
      </c>
      <c r="J55" s="49"/>
      <c r="L55" s="49"/>
      <c r="N55">
        <v>27</v>
      </c>
      <c r="O55" s="49"/>
      <c r="P55" s="49"/>
      <c r="Q55" s="49"/>
      <c r="R55" s="49"/>
      <c r="S55" s="49"/>
    </row>
    <row r="56" spans="1:19" x14ac:dyDescent="0.25">
      <c r="A56" s="49" t="s">
        <v>1034</v>
      </c>
      <c r="B56" t="s">
        <v>1035</v>
      </c>
      <c r="C56">
        <v>5</v>
      </c>
      <c r="E56">
        <v>3</v>
      </c>
      <c r="F56" s="49" t="s">
        <v>1036</v>
      </c>
      <c r="G56" s="49" t="s">
        <v>1037</v>
      </c>
      <c r="H56" s="49" t="s">
        <v>1038</v>
      </c>
      <c r="J56" s="49"/>
      <c r="L56" s="49"/>
      <c r="N56">
        <v>19</v>
      </c>
      <c r="O56" s="49"/>
      <c r="P56" s="49"/>
      <c r="Q56" s="49"/>
      <c r="R56" s="49"/>
      <c r="S56" s="49"/>
    </row>
    <row r="57" spans="1:19" x14ac:dyDescent="0.25">
      <c r="A57" s="49" t="s">
        <v>1039</v>
      </c>
      <c r="B57" t="s">
        <v>1040</v>
      </c>
      <c r="C57">
        <v>5</v>
      </c>
      <c r="E57">
        <v>4</v>
      </c>
      <c r="F57" s="49" t="s">
        <v>1041</v>
      </c>
      <c r="G57" s="49" t="s">
        <v>1042</v>
      </c>
      <c r="H57" s="49" t="s">
        <v>1043</v>
      </c>
      <c r="J57" s="49"/>
      <c r="L57" s="49"/>
      <c r="N57">
        <v>21</v>
      </c>
      <c r="O57" s="49"/>
      <c r="P57" s="49"/>
      <c r="Q57" s="49"/>
      <c r="R57" s="49"/>
      <c r="S57" s="49"/>
    </row>
    <row r="58" spans="1:19" x14ac:dyDescent="0.25">
      <c r="A58" s="49" t="s">
        <v>1044</v>
      </c>
      <c r="B58" t="s">
        <v>1045</v>
      </c>
      <c r="C58">
        <v>5</v>
      </c>
      <c r="E58">
        <v>1</v>
      </c>
      <c r="F58" s="49" t="s">
        <v>1026</v>
      </c>
      <c r="G58" s="49" t="s">
        <v>1046</v>
      </c>
      <c r="H58" s="49" t="s">
        <v>1047</v>
      </c>
      <c r="J58" s="49"/>
      <c r="L58" s="49"/>
      <c r="N58">
        <v>22</v>
      </c>
      <c r="O58" s="49"/>
      <c r="P58" s="49"/>
      <c r="Q58" s="49"/>
      <c r="R58" s="49"/>
      <c r="S58" s="49"/>
    </row>
    <row r="59" spans="1:19" x14ac:dyDescent="0.25">
      <c r="A59" s="49" t="s">
        <v>1048</v>
      </c>
      <c r="B59" t="s">
        <v>1049</v>
      </c>
      <c r="C59">
        <v>5</v>
      </c>
      <c r="E59">
        <v>2</v>
      </c>
      <c r="F59" s="49" t="s">
        <v>1031</v>
      </c>
      <c r="G59" s="49" t="s">
        <v>1050</v>
      </c>
      <c r="H59" s="49" t="s">
        <v>1051</v>
      </c>
      <c r="J59" s="49"/>
      <c r="L59" s="49"/>
      <c r="N59">
        <v>24</v>
      </c>
      <c r="O59" s="49"/>
      <c r="P59" s="49"/>
      <c r="Q59" s="49"/>
      <c r="R59" s="49"/>
      <c r="S59" s="49"/>
    </row>
    <row r="60" spans="1:19" x14ac:dyDescent="0.25">
      <c r="A60" s="49" t="s">
        <v>1052</v>
      </c>
      <c r="B60" t="s">
        <v>1053</v>
      </c>
      <c r="C60">
        <v>5</v>
      </c>
      <c r="E60">
        <v>3</v>
      </c>
      <c r="F60" s="49" t="s">
        <v>1036</v>
      </c>
      <c r="G60" s="49" t="s">
        <v>1054</v>
      </c>
      <c r="H60" s="49" t="s">
        <v>1055</v>
      </c>
      <c r="J60" s="49"/>
      <c r="L60" s="49"/>
      <c r="N60">
        <v>19</v>
      </c>
      <c r="O60" s="49"/>
      <c r="P60" s="49"/>
      <c r="Q60" s="49"/>
      <c r="R60" s="49"/>
      <c r="S60" s="49"/>
    </row>
    <row r="61" spans="1:19" x14ac:dyDescent="0.25">
      <c r="A61" s="49" t="s">
        <v>1056</v>
      </c>
      <c r="B61" t="s">
        <v>1057</v>
      </c>
      <c r="C61">
        <v>5</v>
      </c>
      <c r="E61">
        <v>4</v>
      </c>
      <c r="F61" s="49" t="s">
        <v>1041</v>
      </c>
      <c r="G61" s="49" t="s">
        <v>1058</v>
      </c>
      <c r="H61" s="49" t="s">
        <v>1059</v>
      </c>
      <c r="J61" s="49"/>
      <c r="L61" s="49"/>
      <c r="N61">
        <v>21</v>
      </c>
      <c r="O61" s="49"/>
      <c r="P61" s="49"/>
      <c r="Q61" s="49"/>
      <c r="R61" s="49"/>
      <c r="S61" s="49"/>
    </row>
    <row r="62" spans="1:19" x14ac:dyDescent="0.25">
      <c r="A62" s="49" t="s">
        <v>1060</v>
      </c>
      <c r="B62" t="s">
        <v>1061</v>
      </c>
      <c r="C62">
        <v>5</v>
      </c>
      <c r="E62">
        <v>1</v>
      </c>
      <c r="F62" s="49" t="s">
        <v>1026</v>
      </c>
      <c r="G62" s="49" t="s">
        <v>1062</v>
      </c>
      <c r="H62" s="49" t="s">
        <v>1063</v>
      </c>
      <c r="J62" s="49"/>
      <c r="L62" s="49"/>
      <c r="N62">
        <v>22</v>
      </c>
      <c r="O62" s="49"/>
      <c r="P62" s="49"/>
      <c r="Q62" s="49"/>
      <c r="R62" s="49"/>
      <c r="S62" s="49"/>
    </row>
    <row r="63" spans="1:19" x14ac:dyDescent="0.25">
      <c r="A63" s="49" t="s">
        <v>1064</v>
      </c>
      <c r="B63" t="s">
        <v>1065</v>
      </c>
      <c r="C63">
        <v>5</v>
      </c>
      <c r="E63">
        <v>2</v>
      </c>
      <c r="F63" s="49" t="s">
        <v>1031</v>
      </c>
      <c r="G63" s="49" t="s">
        <v>1066</v>
      </c>
      <c r="H63" s="49" t="s">
        <v>1067</v>
      </c>
      <c r="J63" s="49"/>
      <c r="L63" s="49"/>
      <c r="N63">
        <v>30</v>
      </c>
      <c r="O63" s="49"/>
      <c r="P63" s="49"/>
      <c r="Q63" s="49"/>
      <c r="R63" s="49"/>
      <c r="S63" s="49"/>
    </row>
    <row r="64" spans="1:19" x14ac:dyDescent="0.25">
      <c r="A64" s="49" t="s">
        <v>1068</v>
      </c>
      <c r="B64" t="s">
        <v>1069</v>
      </c>
      <c r="C64">
        <v>5</v>
      </c>
      <c r="E64">
        <v>3</v>
      </c>
      <c r="F64" s="49" t="s">
        <v>1036</v>
      </c>
      <c r="G64" s="49" t="s">
        <v>1070</v>
      </c>
      <c r="H64" s="49" t="s">
        <v>1071</v>
      </c>
      <c r="J64" s="49"/>
      <c r="L64" s="49"/>
      <c r="N64">
        <v>21</v>
      </c>
      <c r="O64" s="49"/>
      <c r="P64" s="49"/>
      <c r="Q64" s="49"/>
      <c r="R64" s="49"/>
      <c r="S64" s="49"/>
    </row>
    <row r="65" spans="1:19" x14ac:dyDescent="0.25">
      <c r="A65" s="49" t="s">
        <v>1072</v>
      </c>
      <c r="B65" t="s">
        <v>1073</v>
      </c>
      <c r="C65">
        <v>5</v>
      </c>
      <c r="E65">
        <v>4</v>
      </c>
      <c r="F65" s="49" t="s">
        <v>1041</v>
      </c>
      <c r="G65" s="49" t="s">
        <v>1074</v>
      </c>
      <c r="H65" s="49" t="s">
        <v>1075</v>
      </c>
      <c r="J65" s="49"/>
      <c r="L65" s="49"/>
      <c r="N65">
        <v>21</v>
      </c>
      <c r="O65" s="49"/>
      <c r="P65" s="49"/>
      <c r="Q65" s="49"/>
      <c r="R65" s="49"/>
      <c r="S65" s="49"/>
    </row>
    <row r="66" spans="1:19" x14ac:dyDescent="0.25">
      <c r="A66" s="49" t="s">
        <v>1076</v>
      </c>
      <c r="B66" t="s">
        <v>1077</v>
      </c>
      <c r="C66">
        <v>5</v>
      </c>
      <c r="E66">
        <v>1</v>
      </c>
      <c r="F66" s="49" t="s">
        <v>1026</v>
      </c>
      <c r="G66" s="49" t="s">
        <v>1078</v>
      </c>
      <c r="H66" s="49" t="s">
        <v>1079</v>
      </c>
      <c r="J66" s="49"/>
      <c r="L66" s="49"/>
      <c r="N66">
        <v>22</v>
      </c>
      <c r="O66" s="49"/>
      <c r="P66" s="49"/>
      <c r="Q66" s="49"/>
      <c r="R66" s="49"/>
      <c r="S66" s="49"/>
    </row>
    <row r="67" spans="1:19" x14ac:dyDescent="0.25">
      <c r="A67" s="49" t="s">
        <v>1080</v>
      </c>
      <c r="B67" t="s">
        <v>1081</v>
      </c>
      <c r="C67">
        <v>5</v>
      </c>
      <c r="E67">
        <v>2</v>
      </c>
      <c r="F67" s="49" t="s">
        <v>1031</v>
      </c>
      <c r="G67" s="49" t="s">
        <v>1082</v>
      </c>
      <c r="H67" s="49" t="s">
        <v>1083</v>
      </c>
      <c r="J67" s="49"/>
      <c r="L67" s="49"/>
      <c r="N67">
        <v>26</v>
      </c>
      <c r="O67" s="49"/>
      <c r="P67" s="49"/>
      <c r="Q67" s="49"/>
      <c r="R67" s="49"/>
      <c r="S67" s="49"/>
    </row>
    <row r="68" spans="1:19" x14ac:dyDescent="0.25">
      <c r="A68" s="49" t="s">
        <v>1084</v>
      </c>
      <c r="B68" t="s">
        <v>1085</v>
      </c>
      <c r="C68">
        <v>5</v>
      </c>
      <c r="E68">
        <v>3</v>
      </c>
      <c r="F68" s="49" t="s">
        <v>1036</v>
      </c>
      <c r="G68" s="49" t="s">
        <v>1086</v>
      </c>
      <c r="H68" s="49" t="s">
        <v>1087</v>
      </c>
      <c r="J68" s="49"/>
      <c r="L68" s="49"/>
      <c r="N68">
        <v>21</v>
      </c>
      <c r="O68" s="49"/>
      <c r="P68" s="49"/>
      <c r="Q68" s="49"/>
      <c r="R68" s="49"/>
      <c r="S68" s="49"/>
    </row>
    <row r="69" spans="1:19" x14ac:dyDescent="0.25">
      <c r="A69" s="49" t="s">
        <v>1088</v>
      </c>
      <c r="B69" t="s">
        <v>1089</v>
      </c>
      <c r="C69">
        <v>5</v>
      </c>
      <c r="E69">
        <v>4</v>
      </c>
      <c r="F69" s="49" t="s">
        <v>1041</v>
      </c>
      <c r="G69" s="49" t="s">
        <v>1090</v>
      </c>
      <c r="H69" s="49" t="s">
        <v>1091</v>
      </c>
      <c r="J69" s="49"/>
      <c r="L69" s="49"/>
      <c r="N69">
        <v>21</v>
      </c>
      <c r="O69" s="49"/>
      <c r="P69" s="49"/>
      <c r="Q69" s="49"/>
      <c r="R69" s="49"/>
      <c r="S69" s="49"/>
    </row>
    <row r="70" spans="1:19" x14ac:dyDescent="0.25">
      <c r="A70" s="49" t="s">
        <v>1092</v>
      </c>
      <c r="B70" t="s">
        <v>1093</v>
      </c>
      <c r="C70">
        <v>5</v>
      </c>
      <c r="E70">
        <v>1</v>
      </c>
      <c r="F70" s="49" t="s">
        <v>1026</v>
      </c>
      <c r="G70" s="49" t="s">
        <v>1094</v>
      </c>
      <c r="H70" s="49" t="s">
        <v>1095</v>
      </c>
      <c r="J70" s="49"/>
      <c r="L70" s="49"/>
      <c r="N70">
        <v>19</v>
      </c>
      <c r="O70" s="49"/>
      <c r="P70" s="49"/>
      <c r="Q70" s="49"/>
      <c r="R70" s="49"/>
      <c r="S70" s="49"/>
    </row>
    <row r="71" spans="1:19" x14ac:dyDescent="0.25">
      <c r="A71" s="49" t="s">
        <v>1096</v>
      </c>
      <c r="B71" t="s">
        <v>1097</v>
      </c>
      <c r="C71">
        <v>5</v>
      </c>
      <c r="E71">
        <v>2</v>
      </c>
      <c r="F71" s="49" t="s">
        <v>1031</v>
      </c>
      <c r="G71" s="49" t="s">
        <v>1098</v>
      </c>
      <c r="H71" s="49" t="s">
        <v>1099</v>
      </c>
      <c r="J71" s="49"/>
      <c r="L71" s="49"/>
      <c r="N71">
        <v>28</v>
      </c>
      <c r="O71" s="49"/>
      <c r="P71" s="49"/>
      <c r="Q71" s="49"/>
      <c r="R71" s="49"/>
      <c r="S71" s="49"/>
    </row>
    <row r="72" spans="1:19" x14ac:dyDescent="0.25">
      <c r="A72" s="49" t="s">
        <v>1100</v>
      </c>
      <c r="B72" t="s">
        <v>1101</v>
      </c>
      <c r="C72">
        <v>5</v>
      </c>
      <c r="E72">
        <v>3</v>
      </c>
      <c r="F72" s="49" t="s">
        <v>1036</v>
      </c>
      <c r="G72" s="49" t="s">
        <v>1102</v>
      </c>
      <c r="H72" s="49" t="s">
        <v>1103</v>
      </c>
      <c r="J72" s="49"/>
      <c r="L72" s="49"/>
      <c r="N72">
        <v>20</v>
      </c>
      <c r="O72" s="49"/>
      <c r="P72" s="49"/>
      <c r="Q72" s="49"/>
      <c r="R72" s="49"/>
      <c r="S72" s="49"/>
    </row>
    <row r="73" spans="1:19" x14ac:dyDescent="0.25">
      <c r="A73" s="49" t="s">
        <v>1104</v>
      </c>
      <c r="B73" t="s">
        <v>1105</v>
      </c>
      <c r="C73">
        <v>5</v>
      </c>
      <c r="E73">
        <v>4</v>
      </c>
      <c r="F73" s="49" t="s">
        <v>1041</v>
      </c>
      <c r="G73" s="49" t="s">
        <v>1106</v>
      </c>
      <c r="H73" s="49" t="s">
        <v>1107</v>
      </c>
      <c r="J73" s="49"/>
      <c r="L73" s="49"/>
      <c r="N73">
        <v>21</v>
      </c>
      <c r="O73" s="49"/>
      <c r="P73" s="49"/>
      <c r="Q73" s="49"/>
      <c r="R73" s="49"/>
      <c r="S73" s="49"/>
    </row>
    <row r="74" spans="1:19" x14ac:dyDescent="0.25">
      <c r="A74" s="49" t="s">
        <v>1108</v>
      </c>
      <c r="B74" t="s">
        <v>1109</v>
      </c>
      <c r="C74">
        <v>5</v>
      </c>
      <c r="E74">
        <v>1</v>
      </c>
      <c r="F74" s="49" t="s">
        <v>1026</v>
      </c>
      <c r="G74" s="49" t="s">
        <v>1110</v>
      </c>
      <c r="H74" s="49" t="s">
        <v>1111</v>
      </c>
      <c r="J74" s="49"/>
      <c r="L74" s="49"/>
      <c r="N74">
        <v>22</v>
      </c>
      <c r="O74" s="49"/>
      <c r="P74" s="49"/>
      <c r="Q74" s="49"/>
      <c r="R74" s="49"/>
      <c r="S74" s="49"/>
    </row>
    <row r="75" spans="1:19" x14ac:dyDescent="0.25">
      <c r="A75" s="49" t="s">
        <v>1112</v>
      </c>
      <c r="B75" t="s">
        <v>1113</v>
      </c>
      <c r="C75">
        <v>5</v>
      </c>
      <c r="E75">
        <v>2</v>
      </c>
      <c r="F75" s="49" t="s">
        <v>1031</v>
      </c>
      <c r="G75" s="49" t="s">
        <v>1114</v>
      </c>
      <c r="H75" s="49" t="s">
        <v>1115</v>
      </c>
      <c r="J75" s="49"/>
      <c r="L75" s="49"/>
      <c r="N75">
        <v>24</v>
      </c>
      <c r="O75" s="49"/>
      <c r="P75" s="49"/>
      <c r="Q75" s="49"/>
      <c r="R75" s="49"/>
      <c r="S75" s="49"/>
    </row>
    <row r="76" spans="1:19" x14ac:dyDescent="0.25">
      <c r="A76" s="49" t="s">
        <v>1116</v>
      </c>
      <c r="B76" t="s">
        <v>1117</v>
      </c>
      <c r="C76">
        <v>5</v>
      </c>
      <c r="E76">
        <v>3</v>
      </c>
      <c r="F76" s="49" t="s">
        <v>1036</v>
      </c>
      <c r="G76" s="49" t="s">
        <v>1118</v>
      </c>
      <c r="H76" s="49" t="s">
        <v>1119</v>
      </c>
      <c r="J76" s="49"/>
      <c r="L76" s="49"/>
      <c r="N76">
        <v>21</v>
      </c>
      <c r="O76" s="49"/>
      <c r="P76" s="49"/>
      <c r="Q76" s="49"/>
      <c r="R76" s="49"/>
      <c r="S76" s="49"/>
    </row>
    <row r="77" spans="1:19" x14ac:dyDescent="0.25">
      <c r="A77" s="49" t="s">
        <v>1120</v>
      </c>
      <c r="B77" t="s">
        <v>638</v>
      </c>
      <c r="C77">
        <v>5</v>
      </c>
      <c r="E77">
        <v>4</v>
      </c>
      <c r="F77" s="49" t="s">
        <v>1041</v>
      </c>
      <c r="G77" s="49" t="s">
        <v>1121</v>
      </c>
      <c r="H77" s="49" t="s">
        <v>1122</v>
      </c>
      <c r="J77" s="49"/>
      <c r="L77" s="49"/>
      <c r="N77">
        <v>21</v>
      </c>
      <c r="O77" s="49"/>
      <c r="P77" s="49"/>
      <c r="Q77" s="49"/>
      <c r="R77" s="49"/>
      <c r="S77" s="49"/>
    </row>
    <row r="78" spans="1:19" x14ac:dyDescent="0.25">
      <c r="A78" s="49" t="s">
        <v>1123</v>
      </c>
      <c r="B78" t="s">
        <v>644</v>
      </c>
      <c r="C78">
        <v>6</v>
      </c>
      <c r="E78">
        <v>1</v>
      </c>
      <c r="F78" s="49" t="s">
        <v>1124</v>
      </c>
      <c r="G78" s="49" t="s">
        <v>1125</v>
      </c>
      <c r="H78" s="49" t="s">
        <v>1126</v>
      </c>
      <c r="J78" s="49"/>
      <c r="L78" s="49"/>
      <c r="N78">
        <v>26</v>
      </c>
      <c r="O78" s="49"/>
      <c r="P78" s="49"/>
      <c r="Q78" s="49"/>
      <c r="R78" s="49"/>
      <c r="S78" s="49"/>
    </row>
    <row r="79" spans="1:19" x14ac:dyDescent="0.25">
      <c r="A79" s="49" t="s">
        <v>1127</v>
      </c>
      <c r="B79" t="s">
        <v>1128</v>
      </c>
      <c r="C79">
        <v>6</v>
      </c>
      <c r="E79">
        <v>2</v>
      </c>
      <c r="F79" s="49" t="s">
        <v>1129</v>
      </c>
      <c r="G79" s="49" t="s">
        <v>1130</v>
      </c>
      <c r="H79" s="49" t="s">
        <v>1131</v>
      </c>
      <c r="J79" s="49"/>
      <c r="L79" s="49"/>
      <c r="N79">
        <v>25</v>
      </c>
      <c r="O79" s="49"/>
      <c r="P79" s="49"/>
      <c r="Q79" s="49"/>
      <c r="R79" s="49"/>
      <c r="S79" s="49"/>
    </row>
    <row r="80" spans="1:19" x14ac:dyDescent="0.25">
      <c r="A80" s="49" t="s">
        <v>1132</v>
      </c>
      <c r="B80" t="s">
        <v>1133</v>
      </c>
      <c r="C80">
        <v>6</v>
      </c>
      <c r="E80">
        <v>3</v>
      </c>
      <c r="F80" s="49" t="s">
        <v>1134</v>
      </c>
      <c r="G80" s="49" t="s">
        <v>1135</v>
      </c>
      <c r="H80" s="49" t="s">
        <v>1136</v>
      </c>
      <c r="J80" s="49"/>
      <c r="L80" s="49"/>
      <c r="N80">
        <v>15</v>
      </c>
      <c r="O80" s="49"/>
      <c r="P80" s="49"/>
      <c r="Q80" s="49"/>
      <c r="R80" s="49"/>
      <c r="S80" s="49"/>
    </row>
    <row r="81" spans="1:19" x14ac:dyDescent="0.25">
      <c r="A81" s="49" t="s">
        <v>1137</v>
      </c>
      <c r="B81" t="s">
        <v>1138</v>
      </c>
      <c r="C81">
        <v>6</v>
      </c>
      <c r="E81">
        <v>4</v>
      </c>
      <c r="F81" s="49" t="s">
        <v>1139</v>
      </c>
      <c r="G81" s="49" t="s">
        <v>1140</v>
      </c>
      <c r="H81" s="49" t="s">
        <v>1141</v>
      </c>
      <c r="J81" s="49"/>
      <c r="L81" s="49"/>
      <c r="N81">
        <v>21</v>
      </c>
      <c r="O81" s="49"/>
      <c r="P81" s="49"/>
      <c r="Q81" s="49"/>
      <c r="R81" s="49"/>
      <c r="S81" s="49"/>
    </row>
    <row r="82" spans="1:19" x14ac:dyDescent="0.25">
      <c r="A82" s="49" t="s">
        <v>1142</v>
      </c>
      <c r="B82" t="s">
        <v>1143</v>
      </c>
      <c r="C82">
        <v>6</v>
      </c>
      <c r="E82">
        <v>1</v>
      </c>
      <c r="F82" s="49" t="s">
        <v>1124</v>
      </c>
      <c r="G82" s="49" t="s">
        <v>1144</v>
      </c>
      <c r="H82" s="49" t="s">
        <v>1145</v>
      </c>
      <c r="J82" s="49"/>
      <c r="L82" s="49"/>
      <c r="N82">
        <v>23</v>
      </c>
      <c r="O82" s="49"/>
      <c r="P82" s="49"/>
      <c r="Q82" s="49"/>
      <c r="R82" s="49"/>
      <c r="S82" s="49"/>
    </row>
    <row r="83" spans="1:19" x14ac:dyDescent="0.25">
      <c r="A83" s="49" t="s">
        <v>1146</v>
      </c>
      <c r="B83" t="s">
        <v>1147</v>
      </c>
      <c r="C83">
        <v>6</v>
      </c>
      <c r="E83">
        <v>2</v>
      </c>
      <c r="F83" s="49" t="s">
        <v>1129</v>
      </c>
      <c r="G83" s="49" t="s">
        <v>1148</v>
      </c>
      <c r="H83" s="49" t="s">
        <v>1149</v>
      </c>
      <c r="J83" s="49"/>
      <c r="L83" s="49"/>
      <c r="N83">
        <v>24</v>
      </c>
      <c r="O83" s="49"/>
      <c r="P83" s="49"/>
      <c r="Q83" s="49"/>
      <c r="R83" s="49"/>
      <c r="S83" s="49"/>
    </row>
    <row r="84" spans="1:19" x14ac:dyDescent="0.25">
      <c r="A84" s="49" t="s">
        <v>1150</v>
      </c>
      <c r="B84" t="s">
        <v>1151</v>
      </c>
      <c r="C84">
        <v>6</v>
      </c>
      <c r="E84">
        <v>3</v>
      </c>
      <c r="F84" s="49" t="s">
        <v>1134</v>
      </c>
      <c r="G84" s="49" t="s">
        <v>1152</v>
      </c>
      <c r="H84" s="49" t="s">
        <v>1153</v>
      </c>
      <c r="J84" s="49"/>
      <c r="L84" s="49"/>
      <c r="N84">
        <v>16</v>
      </c>
      <c r="O84" s="49"/>
      <c r="P84" s="49"/>
      <c r="Q84" s="49"/>
      <c r="R84" s="49"/>
      <c r="S84" s="49"/>
    </row>
    <row r="85" spans="1:19" x14ac:dyDescent="0.25">
      <c r="A85" s="49" t="s">
        <v>1154</v>
      </c>
      <c r="B85" t="s">
        <v>1155</v>
      </c>
      <c r="C85">
        <v>6</v>
      </c>
      <c r="E85">
        <v>4</v>
      </c>
      <c r="F85" s="49" t="s">
        <v>1139</v>
      </c>
      <c r="G85" s="49" t="s">
        <v>1156</v>
      </c>
      <c r="H85" s="49" t="s">
        <v>1157</v>
      </c>
      <c r="J85" s="49"/>
      <c r="L85" s="49"/>
      <c r="N85">
        <v>21</v>
      </c>
      <c r="O85" s="49"/>
      <c r="P85" s="49"/>
      <c r="Q85" s="49"/>
      <c r="R85" s="49"/>
      <c r="S85" s="49"/>
    </row>
    <row r="86" spans="1:19" x14ac:dyDescent="0.25">
      <c r="A86" s="49" t="s">
        <v>1158</v>
      </c>
      <c r="B86" t="s">
        <v>1159</v>
      </c>
      <c r="C86">
        <v>6</v>
      </c>
      <c r="E86">
        <v>1</v>
      </c>
      <c r="F86" s="49" t="s">
        <v>1124</v>
      </c>
      <c r="G86" s="49" t="s">
        <v>1160</v>
      </c>
      <c r="H86" s="49" t="s">
        <v>1161</v>
      </c>
      <c r="J86" s="49"/>
      <c r="L86" s="49"/>
      <c r="N86">
        <v>24</v>
      </c>
      <c r="O86" s="49"/>
      <c r="P86" s="49"/>
      <c r="Q86" s="49"/>
      <c r="R86" s="49"/>
      <c r="S86" s="49"/>
    </row>
    <row r="87" spans="1:19" x14ac:dyDescent="0.25">
      <c r="A87" s="49" t="s">
        <v>1162</v>
      </c>
      <c r="B87" t="s">
        <v>1163</v>
      </c>
      <c r="C87">
        <v>6</v>
      </c>
      <c r="E87">
        <v>2</v>
      </c>
      <c r="F87" s="49" t="s">
        <v>1129</v>
      </c>
      <c r="G87" s="49" t="s">
        <v>1164</v>
      </c>
      <c r="H87" s="49" t="s">
        <v>1165</v>
      </c>
      <c r="J87" s="49"/>
      <c r="L87" s="49"/>
      <c r="N87">
        <v>24</v>
      </c>
      <c r="O87" s="49"/>
      <c r="P87" s="49"/>
      <c r="Q87" s="49"/>
      <c r="R87" s="49"/>
      <c r="S87" s="49"/>
    </row>
    <row r="88" spans="1:19" x14ac:dyDescent="0.25">
      <c r="A88" s="49" t="s">
        <v>1166</v>
      </c>
      <c r="B88" t="s">
        <v>1167</v>
      </c>
      <c r="C88">
        <v>6</v>
      </c>
      <c r="E88">
        <v>3</v>
      </c>
      <c r="F88" s="49" t="s">
        <v>1134</v>
      </c>
      <c r="G88" s="49" t="s">
        <v>1168</v>
      </c>
      <c r="H88" s="49" t="s">
        <v>1169</v>
      </c>
      <c r="J88" s="49"/>
      <c r="L88" s="49"/>
      <c r="N88">
        <v>16</v>
      </c>
      <c r="O88" s="49"/>
      <c r="P88" s="49"/>
      <c r="Q88" s="49"/>
      <c r="R88" s="49"/>
      <c r="S88" s="49"/>
    </row>
    <row r="89" spans="1:19" x14ac:dyDescent="0.25">
      <c r="A89" s="49" t="s">
        <v>1170</v>
      </c>
      <c r="B89" t="s">
        <v>1171</v>
      </c>
      <c r="C89">
        <v>6</v>
      </c>
      <c r="E89">
        <v>4</v>
      </c>
      <c r="F89" s="49" t="s">
        <v>1139</v>
      </c>
      <c r="G89" s="49" t="s">
        <v>1172</v>
      </c>
      <c r="H89" s="49" t="s">
        <v>1173</v>
      </c>
      <c r="J89" s="49"/>
      <c r="L89" s="49"/>
      <c r="N89">
        <v>23</v>
      </c>
      <c r="O89" s="49"/>
      <c r="P89" s="49"/>
      <c r="Q89" s="49"/>
      <c r="R89" s="49"/>
      <c r="S89" s="49"/>
    </row>
    <row r="90" spans="1:19" x14ac:dyDescent="0.25">
      <c r="A90" s="49" t="s">
        <v>1174</v>
      </c>
      <c r="B90" t="s">
        <v>1175</v>
      </c>
      <c r="C90">
        <v>6</v>
      </c>
      <c r="E90">
        <v>1</v>
      </c>
      <c r="F90" s="49" t="s">
        <v>1124</v>
      </c>
      <c r="G90" s="49" t="s">
        <v>1176</v>
      </c>
      <c r="H90" s="49" t="s">
        <v>1177</v>
      </c>
      <c r="J90" s="49"/>
      <c r="L90" s="49"/>
      <c r="N90">
        <v>24</v>
      </c>
      <c r="O90" s="49"/>
      <c r="P90" s="49"/>
      <c r="Q90" s="49"/>
      <c r="R90" s="49"/>
      <c r="S90" s="49"/>
    </row>
    <row r="91" spans="1:19" x14ac:dyDescent="0.25">
      <c r="A91" s="49" t="s">
        <v>1178</v>
      </c>
      <c r="B91" t="s">
        <v>1179</v>
      </c>
      <c r="C91">
        <v>6</v>
      </c>
      <c r="E91">
        <v>2</v>
      </c>
      <c r="F91" s="49" t="s">
        <v>1129</v>
      </c>
      <c r="G91" s="49" t="s">
        <v>1180</v>
      </c>
      <c r="H91" s="49" t="s">
        <v>1181</v>
      </c>
      <c r="J91" s="49"/>
      <c r="L91" s="49"/>
      <c r="N91">
        <v>29</v>
      </c>
      <c r="O91" s="49"/>
      <c r="P91" s="49"/>
      <c r="Q91" s="49"/>
      <c r="R91" s="49"/>
      <c r="S91" s="49"/>
    </row>
    <row r="92" spans="1:19" x14ac:dyDescent="0.25">
      <c r="A92" s="49" t="s">
        <v>1182</v>
      </c>
      <c r="B92" t="s">
        <v>1183</v>
      </c>
      <c r="C92">
        <v>6</v>
      </c>
      <c r="E92">
        <v>3</v>
      </c>
      <c r="F92" s="49" t="s">
        <v>1134</v>
      </c>
      <c r="G92" s="49" t="s">
        <v>1184</v>
      </c>
      <c r="H92" s="49" t="s">
        <v>1185</v>
      </c>
      <c r="J92" s="49"/>
      <c r="L92" s="49"/>
      <c r="N92">
        <v>16</v>
      </c>
      <c r="O92" s="49"/>
      <c r="P92" s="49"/>
      <c r="Q92" s="49"/>
      <c r="R92" s="49"/>
      <c r="S92" s="49"/>
    </row>
    <row r="93" spans="1:19" x14ac:dyDescent="0.25">
      <c r="A93" s="49" t="s">
        <v>1186</v>
      </c>
      <c r="B93" t="s">
        <v>1187</v>
      </c>
      <c r="C93">
        <v>6</v>
      </c>
      <c r="E93">
        <v>4</v>
      </c>
      <c r="F93" s="49" t="s">
        <v>1139</v>
      </c>
      <c r="G93" s="49" t="s">
        <v>1188</v>
      </c>
      <c r="H93" s="49" t="s">
        <v>1189</v>
      </c>
      <c r="J93" s="49"/>
      <c r="L93" s="49"/>
      <c r="N93">
        <v>22</v>
      </c>
      <c r="O93" s="49"/>
      <c r="P93" s="49"/>
      <c r="Q93" s="49"/>
      <c r="R93" s="49"/>
      <c r="S93" s="49"/>
    </row>
    <row r="94" spans="1:19" x14ac:dyDescent="0.25">
      <c r="A94" s="49" t="s">
        <v>1190</v>
      </c>
      <c r="B94" t="s">
        <v>1191</v>
      </c>
      <c r="C94">
        <v>6</v>
      </c>
      <c r="E94">
        <v>1</v>
      </c>
      <c r="F94" s="49" t="s">
        <v>1124</v>
      </c>
      <c r="G94" s="49" t="s">
        <v>1192</v>
      </c>
      <c r="H94" s="49" t="s">
        <v>1193</v>
      </c>
      <c r="J94" s="49"/>
      <c r="L94" s="49"/>
      <c r="N94">
        <v>24</v>
      </c>
      <c r="O94" s="49"/>
      <c r="P94" s="49"/>
      <c r="Q94" s="49"/>
      <c r="R94" s="49"/>
      <c r="S94" s="49"/>
    </row>
    <row r="95" spans="1:19" x14ac:dyDescent="0.25">
      <c r="A95" s="49" t="s">
        <v>1194</v>
      </c>
      <c r="B95" t="s">
        <v>1195</v>
      </c>
      <c r="C95">
        <v>6</v>
      </c>
      <c r="E95">
        <v>2</v>
      </c>
      <c r="F95" s="49" t="s">
        <v>1129</v>
      </c>
      <c r="G95" s="49" t="s">
        <v>1196</v>
      </c>
      <c r="H95" s="49" t="s">
        <v>1197</v>
      </c>
      <c r="J95" s="49"/>
      <c r="L95" s="49"/>
      <c r="N95">
        <v>27</v>
      </c>
      <c r="O95" s="49"/>
      <c r="P95" s="49"/>
      <c r="Q95" s="49"/>
      <c r="R95" s="49"/>
      <c r="S95" s="49"/>
    </row>
    <row r="96" spans="1:19" x14ac:dyDescent="0.25">
      <c r="A96" s="49" t="s">
        <v>1198</v>
      </c>
      <c r="B96" t="s">
        <v>1199</v>
      </c>
      <c r="C96">
        <v>6</v>
      </c>
      <c r="E96">
        <v>3</v>
      </c>
      <c r="F96" s="49" t="s">
        <v>1134</v>
      </c>
      <c r="G96" s="49" t="s">
        <v>1200</v>
      </c>
      <c r="H96" s="49" t="s">
        <v>1201</v>
      </c>
      <c r="J96" s="49"/>
      <c r="L96" s="49"/>
      <c r="N96">
        <v>18</v>
      </c>
      <c r="O96" s="49"/>
      <c r="P96" s="49"/>
      <c r="Q96" s="49"/>
      <c r="R96" s="49"/>
      <c r="S96" s="49"/>
    </row>
    <row r="97" spans="1:19" x14ac:dyDescent="0.25">
      <c r="A97" s="49" t="s">
        <v>1202</v>
      </c>
      <c r="B97" t="s">
        <v>645</v>
      </c>
      <c r="C97">
        <v>6</v>
      </c>
      <c r="E97">
        <v>4</v>
      </c>
      <c r="F97" s="49" t="s">
        <v>1139</v>
      </c>
      <c r="G97" s="49" t="s">
        <v>1203</v>
      </c>
      <c r="H97" s="49" t="s">
        <v>1204</v>
      </c>
      <c r="J97" s="49"/>
      <c r="L97" s="49"/>
      <c r="N97">
        <v>21</v>
      </c>
      <c r="O97" s="49"/>
      <c r="P97" s="49"/>
      <c r="Q97" s="49"/>
      <c r="R97" s="49"/>
      <c r="S97" s="49"/>
    </row>
    <row r="98" spans="1:19" x14ac:dyDescent="0.25">
      <c r="A98" s="49" t="s">
        <v>1205</v>
      </c>
      <c r="B98" t="s">
        <v>653</v>
      </c>
      <c r="C98">
        <v>7</v>
      </c>
      <c r="E98">
        <v>1</v>
      </c>
      <c r="F98" s="49" t="s">
        <v>1206</v>
      </c>
      <c r="G98" s="49" t="s">
        <v>1207</v>
      </c>
      <c r="H98" s="49" t="s">
        <v>1208</v>
      </c>
      <c r="J98" s="49"/>
      <c r="L98" s="49"/>
      <c r="N98">
        <v>31</v>
      </c>
      <c r="O98" s="49"/>
      <c r="P98" s="49"/>
      <c r="Q98" s="49"/>
      <c r="R98" s="49"/>
      <c r="S98" s="49"/>
    </row>
    <row r="99" spans="1:19" x14ac:dyDescent="0.25">
      <c r="A99" s="49" t="s">
        <v>1209</v>
      </c>
      <c r="B99" t="s">
        <v>1210</v>
      </c>
      <c r="C99">
        <v>7</v>
      </c>
      <c r="E99">
        <v>2</v>
      </c>
      <c r="F99" s="49" t="s">
        <v>1211</v>
      </c>
      <c r="G99" s="49" t="s">
        <v>1212</v>
      </c>
      <c r="H99" s="49" t="s">
        <v>1213</v>
      </c>
      <c r="J99" s="49"/>
      <c r="L99" s="49"/>
      <c r="N99">
        <v>28</v>
      </c>
      <c r="O99" s="49"/>
      <c r="P99" s="49"/>
      <c r="Q99" s="49"/>
      <c r="R99" s="49"/>
      <c r="S99" s="49"/>
    </row>
    <row r="100" spans="1:19" x14ac:dyDescent="0.25">
      <c r="A100" s="49" t="s">
        <v>1214</v>
      </c>
      <c r="B100" t="s">
        <v>1215</v>
      </c>
      <c r="C100">
        <v>7</v>
      </c>
      <c r="E100">
        <v>3</v>
      </c>
      <c r="F100" s="49" t="s">
        <v>1216</v>
      </c>
      <c r="G100" s="49" t="s">
        <v>1217</v>
      </c>
      <c r="H100" s="49" t="s">
        <v>1218</v>
      </c>
      <c r="J100" s="49"/>
      <c r="L100" s="49"/>
      <c r="N100">
        <v>25</v>
      </c>
      <c r="O100" s="49"/>
      <c r="P100" s="49"/>
      <c r="Q100" s="49"/>
      <c r="R100" s="49"/>
      <c r="S100" s="49"/>
    </row>
    <row r="101" spans="1:19" x14ac:dyDescent="0.25">
      <c r="A101" s="49" t="s">
        <v>1219</v>
      </c>
      <c r="B101" t="s">
        <v>1220</v>
      </c>
      <c r="C101">
        <v>7</v>
      </c>
      <c r="E101">
        <v>4</v>
      </c>
      <c r="F101" s="49" t="s">
        <v>1221</v>
      </c>
      <c r="G101" s="49" t="s">
        <v>1222</v>
      </c>
      <c r="H101" s="49" t="s">
        <v>1223</v>
      </c>
      <c r="J101" s="49"/>
      <c r="L101" s="49"/>
      <c r="N101">
        <v>27</v>
      </c>
      <c r="O101" s="49"/>
      <c r="P101" s="49"/>
      <c r="Q101" s="49"/>
      <c r="R101" s="49"/>
      <c r="S101" s="49"/>
    </row>
    <row r="102" spans="1:19" x14ac:dyDescent="0.25">
      <c r="A102" s="49" t="s">
        <v>1224</v>
      </c>
      <c r="B102" t="s">
        <v>1225</v>
      </c>
      <c r="C102">
        <v>7</v>
      </c>
      <c r="E102">
        <v>1</v>
      </c>
      <c r="F102" s="49" t="s">
        <v>1206</v>
      </c>
      <c r="G102" s="49" t="s">
        <v>1226</v>
      </c>
      <c r="H102" s="49" t="s">
        <v>1227</v>
      </c>
      <c r="J102" s="49"/>
      <c r="L102" s="49"/>
      <c r="N102">
        <v>30</v>
      </c>
      <c r="O102" s="49"/>
      <c r="P102" s="49"/>
      <c r="Q102" s="49"/>
      <c r="R102" s="49"/>
      <c r="S102" s="49"/>
    </row>
    <row r="103" spans="1:19" x14ac:dyDescent="0.25">
      <c r="A103" s="49" t="s">
        <v>1228</v>
      </c>
      <c r="B103" t="s">
        <v>1229</v>
      </c>
      <c r="C103">
        <v>7</v>
      </c>
      <c r="E103">
        <v>2</v>
      </c>
      <c r="F103" s="49" t="s">
        <v>1211</v>
      </c>
      <c r="G103" s="49" t="s">
        <v>1230</v>
      </c>
      <c r="H103" s="49" t="s">
        <v>1231</v>
      </c>
      <c r="J103" s="49"/>
      <c r="L103" s="49"/>
      <c r="N103">
        <v>27</v>
      </c>
      <c r="O103" s="49"/>
      <c r="P103" s="49"/>
      <c r="Q103" s="49"/>
      <c r="R103" s="49"/>
      <c r="S103" s="49"/>
    </row>
    <row r="104" spans="1:19" x14ac:dyDescent="0.25">
      <c r="A104" s="49" t="s">
        <v>1232</v>
      </c>
      <c r="B104" t="s">
        <v>1233</v>
      </c>
      <c r="C104">
        <v>7</v>
      </c>
      <c r="E104">
        <v>3</v>
      </c>
      <c r="F104" s="49" t="s">
        <v>1216</v>
      </c>
      <c r="G104" s="49" t="s">
        <v>1234</v>
      </c>
      <c r="H104" s="49" t="s">
        <v>1235</v>
      </c>
      <c r="J104" s="49"/>
      <c r="L104" s="49"/>
      <c r="N104">
        <v>26</v>
      </c>
      <c r="O104" s="49"/>
      <c r="P104" s="49"/>
      <c r="Q104" s="49"/>
      <c r="R104" s="49"/>
      <c r="S104" s="49"/>
    </row>
    <row r="105" spans="1:19" x14ac:dyDescent="0.25">
      <c r="A105" s="49" t="s">
        <v>1236</v>
      </c>
      <c r="B105" t="s">
        <v>1237</v>
      </c>
      <c r="C105">
        <v>7</v>
      </c>
      <c r="E105">
        <v>4</v>
      </c>
      <c r="F105" s="49" t="s">
        <v>1221</v>
      </c>
      <c r="G105" s="49" t="s">
        <v>1238</v>
      </c>
      <c r="H105" s="49" t="s">
        <v>1239</v>
      </c>
      <c r="J105" s="49"/>
      <c r="L105" s="49"/>
      <c r="N105">
        <v>28</v>
      </c>
      <c r="O105" s="49"/>
      <c r="P105" s="49"/>
      <c r="Q105" s="49"/>
      <c r="R105" s="49"/>
      <c r="S105" s="49"/>
    </row>
    <row r="106" spans="1:19" x14ac:dyDescent="0.25">
      <c r="A106" s="49" t="s">
        <v>1240</v>
      </c>
      <c r="B106" t="s">
        <v>1241</v>
      </c>
      <c r="C106">
        <v>7</v>
      </c>
      <c r="E106">
        <v>1</v>
      </c>
      <c r="F106" s="49" t="s">
        <v>1206</v>
      </c>
      <c r="G106" s="49" t="s">
        <v>1242</v>
      </c>
      <c r="H106" s="49" t="s">
        <v>1243</v>
      </c>
      <c r="J106" s="49"/>
      <c r="L106" s="49"/>
      <c r="N106">
        <v>30</v>
      </c>
      <c r="O106" s="49"/>
      <c r="P106" s="49"/>
      <c r="Q106" s="49"/>
      <c r="R106" s="49"/>
      <c r="S106" s="49"/>
    </row>
    <row r="107" spans="1:19" x14ac:dyDescent="0.25">
      <c r="A107" s="49" t="s">
        <v>1244</v>
      </c>
      <c r="B107" t="s">
        <v>1245</v>
      </c>
      <c r="C107">
        <v>7</v>
      </c>
      <c r="E107">
        <v>2</v>
      </c>
      <c r="F107" s="49" t="s">
        <v>1211</v>
      </c>
      <c r="G107" s="49" t="s">
        <v>1246</v>
      </c>
      <c r="H107" s="49" t="s">
        <v>1247</v>
      </c>
      <c r="J107" s="49"/>
      <c r="L107" s="49"/>
      <c r="N107">
        <v>30</v>
      </c>
      <c r="O107" s="49"/>
      <c r="P107" s="49"/>
      <c r="Q107" s="49"/>
      <c r="R107" s="49"/>
      <c r="S107" s="49"/>
    </row>
    <row r="108" spans="1:19" x14ac:dyDescent="0.25">
      <c r="A108" s="49" t="s">
        <v>1248</v>
      </c>
      <c r="B108" t="s">
        <v>1249</v>
      </c>
      <c r="C108">
        <v>7</v>
      </c>
      <c r="E108">
        <v>3</v>
      </c>
      <c r="F108" s="49" t="s">
        <v>1216</v>
      </c>
      <c r="G108" s="49" t="s">
        <v>1250</v>
      </c>
      <c r="H108" s="49" t="s">
        <v>1251</v>
      </c>
      <c r="J108" s="49"/>
      <c r="L108" s="49"/>
      <c r="N108">
        <v>27</v>
      </c>
      <c r="O108" s="49"/>
      <c r="P108" s="49"/>
      <c r="Q108" s="49"/>
      <c r="R108" s="49"/>
      <c r="S108" s="49"/>
    </row>
    <row r="109" spans="1:19" x14ac:dyDescent="0.25">
      <c r="A109" s="49" t="s">
        <v>1252</v>
      </c>
      <c r="B109" t="s">
        <v>1253</v>
      </c>
      <c r="C109">
        <v>7</v>
      </c>
      <c r="E109">
        <v>4</v>
      </c>
      <c r="F109" s="49" t="s">
        <v>1221</v>
      </c>
      <c r="G109" s="49" t="s">
        <v>1254</v>
      </c>
      <c r="H109" s="49" t="s">
        <v>1255</v>
      </c>
      <c r="J109" s="49"/>
      <c r="L109" s="49"/>
      <c r="N109">
        <v>27</v>
      </c>
      <c r="O109" s="49"/>
      <c r="P109" s="49"/>
      <c r="Q109" s="49"/>
      <c r="R109" s="49"/>
      <c r="S109" s="49"/>
    </row>
    <row r="110" spans="1:19" x14ac:dyDescent="0.25">
      <c r="A110" s="49" t="s">
        <v>1256</v>
      </c>
      <c r="B110" t="s">
        <v>1257</v>
      </c>
      <c r="C110">
        <v>7</v>
      </c>
      <c r="E110">
        <v>1</v>
      </c>
      <c r="F110" s="49" t="s">
        <v>1206</v>
      </c>
      <c r="G110" s="49" t="s">
        <v>1258</v>
      </c>
      <c r="H110" s="49" t="s">
        <v>1259</v>
      </c>
      <c r="J110" s="49"/>
      <c r="L110" s="49"/>
      <c r="N110">
        <v>31</v>
      </c>
      <c r="O110" s="49"/>
      <c r="P110" s="49"/>
      <c r="Q110" s="49"/>
      <c r="R110" s="49"/>
      <c r="S110" s="49"/>
    </row>
    <row r="111" spans="1:19" x14ac:dyDescent="0.25">
      <c r="A111" s="49" t="s">
        <v>1260</v>
      </c>
      <c r="B111" t="s">
        <v>1261</v>
      </c>
      <c r="C111">
        <v>7</v>
      </c>
      <c r="E111">
        <v>2</v>
      </c>
      <c r="F111" s="49" t="s">
        <v>1211</v>
      </c>
      <c r="G111" s="49" t="s">
        <v>1262</v>
      </c>
      <c r="H111" s="49" t="s">
        <v>1263</v>
      </c>
      <c r="J111" s="49"/>
      <c r="L111" s="49"/>
      <c r="N111">
        <v>32</v>
      </c>
      <c r="O111" s="49"/>
      <c r="P111" s="49"/>
      <c r="Q111" s="49"/>
      <c r="R111" s="49"/>
      <c r="S111" s="49"/>
    </row>
    <row r="112" spans="1:19" x14ac:dyDescent="0.25">
      <c r="A112" s="49" t="s">
        <v>1264</v>
      </c>
      <c r="B112" t="s">
        <v>1265</v>
      </c>
      <c r="C112">
        <v>7</v>
      </c>
      <c r="E112">
        <v>3</v>
      </c>
      <c r="F112" s="49" t="s">
        <v>1216</v>
      </c>
      <c r="G112" s="49" t="s">
        <v>1266</v>
      </c>
      <c r="H112" s="49" t="s">
        <v>1267</v>
      </c>
      <c r="J112" s="49"/>
      <c r="L112" s="49"/>
      <c r="N112">
        <v>27</v>
      </c>
      <c r="O112" s="49"/>
      <c r="P112" s="49"/>
      <c r="Q112" s="49"/>
      <c r="R112" s="49"/>
      <c r="S112" s="49"/>
    </row>
    <row r="113" spans="1:19" x14ac:dyDescent="0.25">
      <c r="A113" s="49" t="s">
        <v>1268</v>
      </c>
      <c r="B113" t="s">
        <v>654</v>
      </c>
      <c r="C113">
        <v>7</v>
      </c>
      <c r="E113">
        <v>4</v>
      </c>
      <c r="F113" s="49" t="s">
        <v>1221</v>
      </c>
      <c r="G113" s="49" t="s">
        <v>1269</v>
      </c>
      <c r="H113" s="49" t="s">
        <v>1270</v>
      </c>
      <c r="J113" s="49"/>
      <c r="L113" s="49"/>
      <c r="N113">
        <v>27</v>
      </c>
      <c r="O113" s="49"/>
      <c r="P113" s="49"/>
      <c r="Q113" s="49"/>
      <c r="R113" s="49"/>
      <c r="S113" s="49"/>
    </row>
    <row r="114" spans="1:19" x14ac:dyDescent="0.25">
      <c r="A114" s="49" t="s">
        <v>1271</v>
      </c>
      <c r="B114" t="s">
        <v>660</v>
      </c>
      <c r="C114">
        <v>8</v>
      </c>
      <c r="E114">
        <v>1</v>
      </c>
      <c r="F114" s="49" t="s">
        <v>1272</v>
      </c>
      <c r="G114" s="49" t="s">
        <v>1273</v>
      </c>
      <c r="H114" s="49" t="s">
        <v>1274</v>
      </c>
      <c r="J114" s="49"/>
      <c r="L114" s="49"/>
      <c r="N114">
        <v>29</v>
      </c>
      <c r="O114" s="49"/>
      <c r="P114" s="49"/>
      <c r="Q114" s="49"/>
      <c r="R114" s="49"/>
      <c r="S114" s="49"/>
    </row>
    <row r="115" spans="1:19" x14ac:dyDescent="0.25">
      <c r="A115" s="49" t="s">
        <v>1275</v>
      </c>
      <c r="B115" t="s">
        <v>1276</v>
      </c>
      <c r="C115">
        <v>8</v>
      </c>
      <c r="E115">
        <v>2</v>
      </c>
      <c r="F115" s="49" t="s">
        <v>1277</v>
      </c>
      <c r="G115" s="49" t="s">
        <v>1278</v>
      </c>
      <c r="H115" s="49" t="s">
        <v>1279</v>
      </c>
      <c r="J115" s="49"/>
      <c r="L115" s="49"/>
      <c r="N115">
        <v>37</v>
      </c>
      <c r="O115" s="49"/>
      <c r="P115" s="49"/>
      <c r="Q115" s="49"/>
      <c r="R115" s="49"/>
      <c r="S115" s="49"/>
    </row>
    <row r="116" spans="1:19" x14ac:dyDescent="0.25">
      <c r="A116" s="49" t="s">
        <v>1280</v>
      </c>
      <c r="B116" t="s">
        <v>1281</v>
      </c>
      <c r="C116">
        <v>8</v>
      </c>
      <c r="E116">
        <v>3</v>
      </c>
      <c r="F116" s="49" t="s">
        <v>1282</v>
      </c>
      <c r="G116" s="49" t="s">
        <v>1283</v>
      </c>
      <c r="H116" s="49" t="s">
        <v>1284</v>
      </c>
      <c r="J116" s="49"/>
      <c r="L116" s="49"/>
      <c r="N116">
        <v>31</v>
      </c>
      <c r="O116" s="49"/>
      <c r="P116" s="49"/>
      <c r="Q116" s="49"/>
      <c r="R116" s="49"/>
      <c r="S116" s="49"/>
    </row>
    <row r="117" spans="1:19" x14ac:dyDescent="0.25">
      <c r="A117" s="49" t="s">
        <v>1285</v>
      </c>
      <c r="B117" t="s">
        <v>1286</v>
      </c>
      <c r="C117">
        <v>8</v>
      </c>
      <c r="E117">
        <v>4</v>
      </c>
      <c r="F117" s="49" t="s">
        <v>1287</v>
      </c>
      <c r="G117" s="49" t="s">
        <v>1288</v>
      </c>
      <c r="H117" s="49" t="s">
        <v>1289</v>
      </c>
      <c r="J117" s="49"/>
      <c r="L117" s="49"/>
      <c r="N117">
        <v>34</v>
      </c>
      <c r="O117" s="49"/>
      <c r="P117" s="49"/>
      <c r="Q117" s="49"/>
      <c r="R117" s="49"/>
      <c r="S117" s="49"/>
    </row>
    <row r="118" spans="1:19" x14ac:dyDescent="0.25">
      <c r="A118" s="49" t="s">
        <v>1290</v>
      </c>
      <c r="B118" t="s">
        <v>1291</v>
      </c>
      <c r="C118">
        <v>8</v>
      </c>
      <c r="E118">
        <v>1</v>
      </c>
      <c r="F118" s="49" t="s">
        <v>1272</v>
      </c>
      <c r="G118" s="49" t="s">
        <v>1292</v>
      </c>
      <c r="H118" s="49" t="s">
        <v>1293</v>
      </c>
      <c r="J118" s="49"/>
      <c r="L118" s="49"/>
      <c r="N118">
        <v>27</v>
      </c>
      <c r="O118" s="49"/>
      <c r="P118" s="49"/>
      <c r="Q118" s="49"/>
      <c r="R118" s="49"/>
      <c r="S118" s="49"/>
    </row>
    <row r="119" spans="1:19" x14ac:dyDescent="0.25">
      <c r="A119" s="49" t="s">
        <v>1294</v>
      </c>
      <c r="B119" t="s">
        <v>1295</v>
      </c>
      <c r="C119">
        <v>8</v>
      </c>
      <c r="E119">
        <v>2</v>
      </c>
      <c r="F119" s="49" t="s">
        <v>1277</v>
      </c>
      <c r="G119" s="49" t="s">
        <v>1296</v>
      </c>
      <c r="H119" s="49" t="s">
        <v>1297</v>
      </c>
      <c r="J119" s="49"/>
      <c r="L119" s="49"/>
      <c r="N119">
        <v>35</v>
      </c>
      <c r="O119" s="49"/>
      <c r="P119" s="49"/>
      <c r="Q119" s="49"/>
      <c r="R119" s="49"/>
      <c r="S119" s="49"/>
    </row>
    <row r="120" spans="1:19" x14ac:dyDescent="0.25">
      <c r="A120" s="49" t="s">
        <v>1298</v>
      </c>
      <c r="B120" t="s">
        <v>1299</v>
      </c>
      <c r="C120">
        <v>8</v>
      </c>
      <c r="E120">
        <v>3</v>
      </c>
      <c r="F120" s="49" t="s">
        <v>1282</v>
      </c>
      <c r="G120" s="49" t="s">
        <v>1300</v>
      </c>
      <c r="H120" s="49" t="s">
        <v>1301</v>
      </c>
      <c r="J120" s="49"/>
      <c r="L120" s="49"/>
      <c r="N120">
        <v>29</v>
      </c>
      <c r="O120" s="49"/>
      <c r="P120" s="49"/>
      <c r="Q120" s="49"/>
      <c r="R120" s="49"/>
      <c r="S120" s="49"/>
    </row>
    <row r="121" spans="1:19" x14ac:dyDescent="0.25">
      <c r="A121" s="49" t="s">
        <v>1302</v>
      </c>
      <c r="B121" t="s">
        <v>1303</v>
      </c>
      <c r="C121">
        <v>8</v>
      </c>
      <c r="E121">
        <v>4</v>
      </c>
      <c r="F121" s="49" t="s">
        <v>1287</v>
      </c>
      <c r="G121" s="49" t="s">
        <v>1304</v>
      </c>
      <c r="H121" s="49" t="s">
        <v>1305</v>
      </c>
      <c r="J121" s="49"/>
      <c r="L121" s="49"/>
      <c r="N121">
        <v>34</v>
      </c>
      <c r="O121" s="49"/>
      <c r="P121" s="49"/>
      <c r="Q121" s="49"/>
      <c r="R121" s="49"/>
      <c r="S121" s="49"/>
    </row>
    <row r="122" spans="1:19" x14ac:dyDescent="0.25">
      <c r="A122" s="49" t="s">
        <v>1306</v>
      </c>
      <c r="B122" t="s">
        <v>1307</v>
      </c>
      <c r="C122">
        <v>8</v>
      </c>
      <c r="F122" s="49" t="s">
        <v>1308</v>
      </c>
      <c r="G122" s="49" t="s">
        <v>1309</v>
      </c>
      <c r="H122" s="49" t="s">
        <v>1310</v>
      </c>
      <c r="J122" s="49"/>
      <c r="L122" s="49"/>
      <c r="N122">
        <v>21</v>
      </c>
      <c r="O122" s="49"/>
      <c r="P122" s="49"/>
      <c r="Q122" s="49"/>
      <c r="R122" s="49"/>
      <c r="S122" s="49"/>
    </row>
    <row r="123" spans="1:19" x14ac:dyDescent="0.25">
      <c r="A123" s="49" t="s">
        <v>1311</v>
      </c>
      <c r="B123" t="s">
        <v>1312</v>
      </c>
      <c r="C123">
        <v>8</v>
      </c>
      <c r="E123">
        <v>1</v>
      </c>
      <c r="F123" s="49" t="s">
        <v>1272</v>
      </c>
      <c r="G123" s="49" t="s">
        <v>1313</v>
      </c>
      <c r="H123" s="49" t="s">
        <v>1314</v>
      </c>
      <c r="J123" s="49"/>
      <c r="L123" s="49"/>
      <c r="N123">
        <v>30</v>
      </c>
      <c r="O123" s="49"/>
      <c r="P123" s="49"/>
      <c r="Q123" s="49"/>
      <c r="R123" s="49"/>
      <c r="S123" s="49"/>
    </row>
    <row r="124" spans="1:19" x14ac:dyDescent="0.25">
      <c r="A124" s="49" t="s">
        <v>1315</v>
      </c>
      <c r="B124" t="s">
        <v>1316</v>
      </c>
      <c r="C124">
        <v>8</v>
      </c>
      <c r="E124">
        <v>2</v>
      </c>
      <c r="F124" s="49" t="s">
        <v>1277</v>
      </c>
      <c r="G124" s="49" t="s">
        <v>1317</v>
      </c>
      <c r="H124" s="49" t="s">
        <v>1318</v>
      </c>
      <c r="J124" s="49"/>
      <c r="L124" s="49"/>
      <c r="N124">
        <v>37</v>
      </c>
      <c r="O124" s="49"/>
      <c r="P124" s="49"/>
      <c r="Q124" s="49"/>
      <c r="R124" s="49"/>
      <c r="S124" s="49"/>
    </row>
    <row r="125" spans="1:19" x14ac:dyDescent="0.25">
      <c r="A125" s="49" t="s">
        <v>1319</v>
      </c>
      <c r="B125" t="s">
        <v>1320</v>
      </c>
      <c r="C125">
        <v>8</v>
      </c>
      <c r="E125">
        <v>3</v>
      </c>
      <c r="F125" s="49" t="s">
        <v>1282</v>
      </c>
      <c r="G125" s="49" t="s">
        <v>1321</v>
      </c>
      <c r="H125" s="49" t="s">
        <v>1322</v>
      </c>
      <c r="J125" s="49"/>
      <c r="L125" s="49"/>
      <c r="N125">
        <v>36</v>
      </c>
      <c r="O125" s="49"/>
      <c r="P125" s="49"/>
      <c r="Q125" s="49"/>
      <c r="R125" s="49"/>
      <c r="S125" s="49"/>
    </row>
    <row r="126" spans="1:19" x14ac:dyDescent="0.25">
      <c r="A126" s="49" t="s">
        <v>1323</v>
      </c>
      <c r="B126" t="s">
        <v>1324</v>
      </c>
      <c r="C126">
        <v>8</v>
      </c>
      <c r="E126">
        <v>4</v>
      </c>
      <c r="F126" s="49" t="s">
        <v>1287</v>
      </c>
      <c r="G126" s="49" t="s">
        <v>1325</v>
      </c>
      <c r="H126" s="49" t="s">
        <v>1326</v>
      </c>
      <c r="J126" s="49"/>
      <c r="L126" s="49"/>
      <c r="N126">
        <v>34</v>
      </c>
      <c r="O126" s="49"/>
      <c r="P126" s="49"/>
      <c r="Q126" s="49"/>
      <c r="R126" s="49"/>
      <c r="S126" s="49"/>
    </row>
    <row r="127" spans="1:19" x14ac:dyDescent="0.25">
      <c r="A127" s="49" t="s">
        <v>1327</v>
      </c>
      <c r="B127" t="s">
        <v>1328</v>
      </c>
      <c r="C127">
        <v>8</v>
      </c>
      <c r="E127">
        <v>1</v>
      </c>
      <c r="F127" s="49" t="s">
        <v>1272</v>
      </c>
      <c r="G127" s="49" t="s">
        <v>1329</v>
      </c>
      <c r="H127" s="49" t="s">
        <v>1330</v>
      </c>
      <c r="J127" s="49"/>
      <c r="L127" s="49"/>
      <c r="N127">
        <v>30</v>
      </c>
      <c r="O127" s="49"/>
      <c r="P127" s="49"/>
      <c r="Q127" s="49"/>
      <c r="R127" s="49"/>
      <c r="S127" s="49"/>
    </row>
    <row r="128" spans="1:19" x14ac:dyDescent="0.25">
      <c r="A128" s="49" t="s">
        <v>1331</v>
      </c>
      <c r="B128" t="s">
        <v>1332</v>
      </c>
      <c r="C128">
        <v>8</v>
      </c>
      <c r="E128">
        <v>2</v>
      </c>
      <c r="F128" s="49" t="s">
        <v>1277</v>
      </c>
      <c r="G128" s="49" t="s">
        <v>1333</v>
      </c>
      <c r="H128" s="49" t="s">
        <v>1334</v>
      </c>
      <c r="J128" s="49"/>
      <c r="L128" s="49"/>
      <c r="N128">
        <v>36</v>
      </c>
      <c r="O128" s="49"/>
      <c r="P128" s="49"/>
      <c r="Q128" s="49"/>
      <c r="R128" s="49"/>
      <c r="S128" s="49"/>
    </row>
    <row r="129" spans="1:19" x14ac:dyDescent="0.25">
      <c r="A129" s="49" t="s">
        <v>1335</v>
      </c>
      <c r="B129" t="s">
        <v>1336</v>
      </c>
      <c r="C129">
        <v>8</v>
      </c>
      <c r="E129">
        <v>3</v>
      </c>
      <c r="F129" s="49" t="s">
        <v>1282</v>
      </c>
      <c r="G129" s="49" t="s">
        <v>1337</v>
      </c>
      <c r="H129" s="49" t="s">
        <v>1338</v>
      </c>
      <c r="J129" s="49"/>
      <c r="L129" s="49"/>
      <c r="N129">
        <v>36</v>
      </c>
      <c r="O129" s="49"/>
      <c r="P129" s="49"/>
      <c r="Q129" s="49"/>
      <c r="R129" s="49"/>
      <c r="S129" s="49"/>
    </row>
    <row r="130" spans="1:19" x14ac:dyDescent="0.25">
      <c r="A130" s="49" t="s">
        <v>1339</v>
      </c>
      <c r="B130" t="s">
        <v>661</v>
      </c>
      <c r="C130">
        <v>8</v>
      </c>
      <c r="E130">
        <v>4</v>
      </c>
      <c r="F130" s="49" t="s">
        <v>1287</v>
      </c>
      <c r="G130" s="49" t="s">
        <v>1340</v>
      </c>
      <c r="H130" s="49" t="s">
        <v>1341</v>
      </c>
      <c r="J130" s="49"/>
      <c r="L130" s="49"/>
      <c r="N130">
        <v>35</v>
      </c>
      <c r="O130" s="49"/>
      <c r="P130" s="49"/>
      <c r="Q130" s="49"/>
      <c r="R130" s="49"/>
      <c r="S130" s="49"/>
    </row>
    <row r="131" spans="1:19" x14ac:dyDescent="0.25">
      <c r="A131" s="49" t="s">
        <v>14685</v>
      </c>
      <c r="B131" t="s">
        <v>14686</v>
      </c>
      <c r="C131">
        <v>9</v>
      </c>
      <c r="E131">
        <v>1</v>
      </c>
      <c r="F131" s="49" t="s">
        <v>14687</v>
      </c>
      <c r="G131" s="49" t="s">
        <v>14688</v>
      </c>
      <c r="H131" s="49" t="s">
        <v>14689</v>
      </c>
      <c r="J131" s="49"/>
      <c r="L131" s="49"/>
      <c r="N131">
        <v>36</v>
      </c>
      <c r="O131" s="49"/>
      <c r="P131" s="49"/>
      <c r="Q131" s="49"/>
      <c r="R131" s="49"/>
      <c r="S131" s="49"/>
    </row>
    <row r="132" spans="1:19" x14ac:dyDescent="0.25">
      <c r="A132" s="49" t="s">
        <v>14690</v>
      </c>
      <c r="B132" t="s">
        <v>14691</v>
      </c>
      <c r="C132">
        <v>9</v>
      </c>
      <c r="E132">
        <v>2</v>
      </c>
      <c r="F132" s="49" t="s">
        <v>14692</v>
      </c>
      <c r="G132" s="49" t="s">
        <v>14693</v>
      </c>
      <c r="H132" s="49" t="s">
        <v>14694</v>
      </c>
      <c r="J132" s="49"/>
      <c r="L132" s="49"/>
      <c r="N132">
        <v>36</v>
      </c>
      <c r="O132" s="49"/>
      <c r="P132" s="49"/>
      <c r="Q132" s="49"/>
      <c r="R132" s="49"/>
      <c r="S132" s="49"/>
    </row>
    <row r="133" spans="1:19" x14ac:dyDescent="0.25">
      <c r="A133" s="49" t="s">
        <v>14695</v>
      </c>
      <c r="B133" t="s">
        <v>14696</v>
      </c>
      <c r="C133">
        <v>9</v>
      </c>
      <c r="E133">
        <v>3</v>
      </c>
      <c r="F133" s="49" t="s">
        <v>14697</v>
      </c>
      <c r="G133" s="49" t="s">
        <v>14698</v>
      </c>
      <c r="H133" s="49" t="s">
        <v>14699</v>
      </c>
      <c r="J133" s="49"/>
      <c r="L133" s="49"/>
      <c r="N133">
        <v>31</v>
      </c>
      <c r="O133" s="49"/>
      <c r="P133" s="49"/>
      <c r="Q133" s="49"/>
      <c r="R133" s="49"/>
      <c r="S133" s="49"/>
    </row>
    <row r="134" spans="1:19" x14ac:dyDescent="0.25">
      <c r="A134" s="49" t="s">
        <v>14700</v>
      </c>
      <c r="B134" t="s">
        <v>14701</v>
      </c>
      <c r="C134">
        <v>9</v>
      </c>
      <c r="E134">
        <v>4</v>
      </c>
      <c r="F134" s="49" t="s">
        <v>14702</v>
      </c>
      <c r="G134" s="49" t="s">
        <v>14703</v>
      </c>
      <c r="H134" s="49" t="s">
        <v>14704</v>
      </c>
      <c r="J134" s="49"/>
      <c r="L134" s="49"/>
      <c r="N134">
        <v>29</v>
      </c>
      <c r="O134" s="49"/>
      <c r="P134" s="49"/>
      <c r="Q134" s="49"/>
      <c r="R134" s="49"/>
      <c r="S134" s="49"/>
    </row>
    <row r="135" spans="1:19" x14ac:dyDescent="0.25">
      <c r="A135" s="49" t="s">
        <v>14705</v>
      </c>
      <c r="B135" t="s">
        <v>14706</v>
      </c>
      <c r="C135">
        <v>9</v>
      </c>
      <c r="E135">
        <v>1</v>
      </c>
      <c r="F135" s="49" t="s">
        <v>14687</v>
      </c>
      <c r="G135" s="49" t="s">
        <v>14707</v>
      </c>
      <c r="H135" s="49" t="s">
        <v>14708</v>
      </c>
      <c r="J135" s="49"/>
      <c r="L135" s="49"/>
      <c r="N135">
        <v>35</v>
      </c>
      <c r="O135" s="49"/>
      <c r="P135" s="49"/>
      <c r="Q135" s="49"/>
      <c r="R135" s="49"/>
      <c r="S135" s="49"/>
    </row>
    <row r="136" spans="1:19" x14ac:dyDescent="0.25">
      <c r="A136" s="49" t="s">
        <v>14709</v>
      </c>
      <c r="B136" t="s">
        <v>14710</v>
      </c>
      <c r="C136">
        <v>9</v>
      </c>
      <c r="E136">
        <v>2</v>
      </c>
      <c r="F136" s="49" t="s">
        <v>14692</v>
      </c>
      <c r="G136" s="49" t="s">
        <v>14711</v>
      </c>
      <c r="H136" s="49" t="s">
        <v>14712</v>
      </c>
      <c r="J136" s="49"/>
      <c r="L136" s="49"/>
      <c r="N136">
        <v>40</v>
      </c>
      <c r="O136" s="49"/>
      <c r="P136" s="49"/>
      <c r="Q136" s="49"/>
      <c r="R136" s="49"/>
      <c r="S136" s="49"/>
    </row>
    <row r="137" spans="1:19" x14ac:dyDescent="0.25">
      <c r="A137" s="49" t="s">
        <v>14713</v>
      </c>
      <c r="B137" t="s">
        <v>14714</v>
      </c>
      <c r="C137">
        <v>9</v>
      </c>
      <c r="E137">
        <v>3</v>
      </c>
      <c r="F137" s="49" t="s">
        <v>14697</v>
      </c>
      <c r="G137" s="49" t="s">
        <v>14715</v>
      </c>
      <c r="H137" s="49" t="s">
        <v>14716</v>
      </c>
      <c r="J137" s="49"/>
      <c r="L137" s="49"/>
      <c r="N137">
        <v>48</v>
      </c>
      <c r="O137" s="49"/>
      <c r="P137" s="49"/>
      <c r="Q137" s="49"/>
      <c r="R137" s="49"/>
      <c r="S137" s="49"/>
    </row>
    <row r="138" spans="1:19" x14ac:dyDescent="0.25">
      <c r="A138" s="49" t="s">
        <v>14717</v>
      </c>
      <c r="B138" t="s">
        <v>14718</v>
      </c>
      <c r="C138">
        <v>9</v>
      </c>
      <c r="E138">
        <v>4</v>
      </c>
      <c r="F138" s="49" t="s">
        <v>14702</v>
      </c>
      <c r="G138" s="49" t="s">
        <v>14719</v>
      </c>
      <c r="H138" s="49" t="s">
        <v>14720</v>
      </c>
      <c r="J138" s="49"/>
      <c r="L138" s="49"/>
      <c r="N138">
        <v>29</v>
      </c>
      <c r="O138" s="49"/>
      <c r="P138" s="49"/>
      <c r="Q138" s="49"/>
      <c r="R138" s="49"/>
      <c r="S138" s="49"/>
    </row>
    <row r="139" spans="1:19" x14ac:dyDescent="0.25">
      <c r="A139" s="49" t="s">
        <v>14721</v>
      </c>
      <c r="B139" t="s">
        <v>14722</v>
      </c>
      <c r="C139">
        <v>9</v>
      </c>
      <c r="E139">
        <v>1</v>
      </c>
      <c r="F139" s="49" t="s">
        <v>14687</v>
      </c>
      <c r="G139" s="49" t="s">
        <v>14723</v>
      </c>
      <c r="H139" s="49" t="s">
        <v>14724</v>
      </c>
      <c r="J139" s="49"/>
      <c r="L139" s="49"/>
      <c r="N139">
        <v>31</v>
      </c>
      <c r="O139" s="49"/>
      <c r="P139" s="49"/>
      <c r="Q139" s="49"/>
      <c r="R139" s="49"/>
      <c r="S139" s="49"/>
    </row>
    <row r="140" spans="1:19" x14ac:dyDescent="0.25">
      <c r="A140" s="49" t="s">
        <v>14725</v>
      </c>
      <c r="B140" t="s">
        <v>14726</v>
      </c>
      <c r="C140">
        <v>9</v>
      </c>
      <c r="E140">
        <v>2</v>
      </c>
      <c r="F140" s="49" t="s">
        <v>14692</v>
      </c>
      <c r="G140" s="49" t="s">
        <v>14727</v>
      </c>
      <c r="H140" s="49" t="s">
        <v>14728</v>
      </c>
      <c r="J140" s="49"/>
      <c r="L140" s="49"/>
      <c r="N140">
        <v>43</v>
      </c>
      <c r="O140" s="49"/>
      <c r="P140" s="49"/>
      <c r="Q140" s="49"/>
      <c r="R140" s="49"/>
      <c r="S140" s="49"/>
    </row>
    <row r="141" spans="1:19" x14ac:dyDescent="0.25">
      <c r="A141" s="49" t="s">
        <v>14729</v>
      </c>
      <c r="B141" t="s">
        <v>14730</v>
      </c>
      <c r="C141">
        <v>9</v>
      </c>
      <c r="E141">
        <v>3</v>
      </c>
      <c r="F141" s="49" t="s">
        <v>14697</v>
      </c>
      <c r="G141" s="49" t="s">
        <v>14731</v>
      </c>
      <c r="H141" s="49" t="s">
        <v>14732</v>
      </c>
      <c r="J141" s="49"/>
      <c r="L141" s="49"/>
      <c r="N141">
        <v>32</v>
      </c>
      <c r="O141" s="49"/>
      <c r="P141" s="49"/>
      <c r="Q141" s="49"/>
      <c r="R141" s="49"/>
      <c r="S141" s="49"/>
    </row>
    <row r="142" spans="1:19" x14ac:dyDescent="0.25">
      <c r="A142" s="49" t="s">
        <v>14733</v>
      </c>
      <c r="B142" t="s">
        <v>14734</v>
      </c>
      <c r="C142">
        <v>9</v>
      </c>
      <c r="E142">
        <v>4</v>
      </c>
      <c r="F142" s="49" t="s">
        <v>14702</v>
      </c>
      <c r="G142" s="49" t="s">
        <v>14735</v>
      </c>
      <c r="H142" s="49" t="s">
        <v>14736</v>
      </c>
      <c r="J142" s="49"/>
      <c r="L142" s="49"/>
      <c r="N142">
        <v>31</v>
      </c>
      <c r="O142" s="49"/>
      <c r="P142" s="49"/>
      <c r="Q142" s="49"/>
      <c r="R142" s="49"/>
      <c r="S142" s="49"/>
    </row>
    <row r="143" spans="1:19" x14ac:dyDescent="0.25">
      <c r="A143" s="49" t="s">
        <v>16235</v>
      </c>
      <c r="B143" t="s">
        <v>16236</v>
      </c>
      <c r="C143">
        <v>10</v>
      </c>
      <c r="E143">
        <v>1</v>
      </c>
      <c r="F143" s="49" t="s">
        <v>16237</v>
      </c>
      <c r="G143" s="49" t="s">
        <v>16238</v>
      </c>
      <c r="H143" s="49" t="s">
        <v>16239</v>
      </c>
      <c r="J143" s="49"/>
      <c r="L143" s="49"/>
      <c r="N143">
        <v>31</v>
      </c>
      <c r="O143" s="49"/>
      <c r="P143" s="49"/>
      <c r="Q143" s="49"/>
      <c r="R143" s="49"/>
      <c r="S143" s="49"/>
    </row>
    <row r="144" spans="1:19" x14ac:dyDescent="0.25">
      <c r="A144" s="49" t="s">
        <v>16240</v>
      </c>
      <c r="B144" t="s">
        <v>16241</v>
      </c>
      <c r="C144">
        <v>10</v>
      </c>
      <c r="E144">
        <v>2</v>
      </c>
      <c r="F144" s="49" t="s">
        <v>16242</v>
      </c>
      <c r="G144" s="49" t="s">
        <v>16243</v>
      </c>
      <c r="H144" s="49" t="s">
        <v>16244</v>
      </c>
      <c r="J144" s="49"/>
      <c r="L144" s="49"/>
      <c r="N144">
        <v>32</v>
      </c>
      <c r="O144" s="49"/>
      <c r="P144" s="49"/>
      <c r="Q144" s="49"/>
      <c r="R144" s="49"/>
      <c r="S144" s="49"/>
    </row>
    <row r="145" spans="1:19" x14ac:dyDescent="0.25">
      <c r="A145" s="49" t="s">
        <v>16245</v>
      </c>
      <c r="B145" t="s">
        <v>16246</v>
      </c>
      <c r="C145">
        <v>10</v>
      </c>
      <c r="E145">
        <v>3</v>
      </c>
      <c r="F145" s="49" t="s">
        <v>16247</v>
      </c>
      <c r="G145" s="49" t="s">
        <v>16248</v>
      </c>
      <c r="H145" s="49" t="s">
        <v>16249</v>
      </c>
      <c r="J145" s="49"/>
      <c r="L145" s="49"/>
      <c r="N145">
        <v>25</v>
      </c>
      <c r="O145" s="49"/>
      <c r="P145" s="49"/>
      <c r="Q145" s="49"/>
      <c r="R145" s="49"/>
      <c r="S145" s="49"/>
    </row>
    <row r="146" spans="1:19" x14ac:dyDescent="0.25">
      <c r="A146" s="49" t="s">
        <v>16250</v>
      </c>
      <c r="B146" t="s">
        <v>16251</v>
      </c>
      <c r="C146">
        <v>10</v>
      </c>
      <c r="E146">
        <v>4</v>
      </c>
      <c r="F146" s="49" t="s">
        <v>16252</v>
      </c>
      <c r="G146" s="49" t="s">
        <v>16253</v>
      </c>
      <c r="H146" s="49" t="s">
        <v>16254</v>
      </c>
      <c r="J146" s="49"/>
      <c r="L146" s="49"/>
      <c r="N146">
        <v>28</v>
      </c>
      <c r="O146" s="49"/>
      <c r="P146" s="49"/>
      <c r="Q146" s="49"/>
      <c r="R146" s="49"/>
      <c r="S146" s="49"/>
    </row>
    <row r="147" spans="1:19" x14ac:dyDescent="0.25">
      <c r="A147" s="49" t="s">
        <v>16194</v>
      </c>
      <c r="B147" t="s">
        <v>16255</v>
      </c>
      <c r="C147">
        <v>10</v>
      </c>
      <c r="E147">
        <v>1</v>
      </c>
      <c r="F147" s="49" t="s">
        <v>16237</v>
      </c>
      <c r="G147" s="49" t="s">
        <v>16256</v>
      </c>
      <c r="H147" s="49" t="s">
        <v>16257</v>
      </c>
      <c r="J147" s="49"/>
      <c r="L147" s="49"/>
      <c r="N147">
        <v>25</v>
      </c>
      <c r="O147" s="49"/>
      <c r="P147" s="49"/>
      <c r="Q147" s="49"/>
      <c r="R147" s="49"/>
      <c r="S147" s="49"/>
    </row>
    <row r="148" spans="1:19" x14ac:dyDescent="0.25">
      <c r="A148" s="49" t="s">
        <v>16258</v>
      </c>
      <c r="B148" t="s">
        <v>16259</v>
      </c>
      <c r="C148">
        <v>10</v>
      </c>
      <c r="E148">
        <v>2</v>
      </c>
      <c r="F148" s="49" t="s">
        <v>16242</v>
      </c>
      <c r="G148" s="49" t="s">
        <v>16260</v>
      </c>
      <c r="H148" s="49" t="s">
        <v>16261</v>
      </c>
      <c r="J148" s="49"/>
      <c r="L148" s="49"/>
      <c r="N148">
        <v>25</v>
      </c>
      <c r="O148" s="49"/>
      <c r="P148" s="49"/>
      <c r="Q148" s="49"/>
      <c r="R148" s="49"/>
      <c r="S148" s="49"/>
    </row>
    <row r="149" spans="1:19" x14ac:dyDescent="0.25">
      <c r="A149" s="49" t="s">
        <v>16262</v>
      </c>
      <c r="B149" t="s">
        <v>16263</v>
      </c>
      <c r="C149">
        <v>10</v>
      </c>
      <c r="E149">
        <v>3</v>
      </c>
      <c r="F149" s="49" t="s">
        <v>16247</v>
      </c>
      <c r="G149" s="49" t="s">
        <v>16264</v>
      </c>
      <c r="H149" s="49" t="s">
        <v>16265</v>
      </c>
      <c r="J149" s="49"/>
      <c r="L149" s="49"/>
      <c r="N149">
        <v>23</v>
      </c>
      <c r="O149" s="49"/>
      <c r="P149" s="49"/>
      <c r="Q149" s="49"/>
      <c r="R149" s="49"/>
      <c r="S149" s="49"/>
    </row>
    <row r="150" spans="1:19" x14ac:dyDescent="0.25">
      <c r="A150" s="49" t="s">
        <v>16266</v>
      </c>
      <c r="B150" t="s">
        <v>16267</v>
      </c>
      <c r="C150">
        <v>10</v>
      </c>
      <c r="E150">
        <v>4</v>
      </c>
      <c r="F150" s="49" t="s">
        <v>16252</v>
      </c>
      <c r="G150" s="49" t="s">
        <v>16268</v>
      </c>
      <c r="H150" s="49" t="s">
        <v>16269</v>
      </c>
      <c r="J150" s="49"/>
      <c r="L150" s="49"/>
      <c r="N150">
        <v>26</v>
      </c>
      <c r="O150" s="49"/>
      <c r="P150" s="49"/>
      <c r="Q150" s="49"/>
      <c r="R150" s="49"/>
      <c r="S150" s="49"/>
    </row>
    <row r="151" spans="1:19" x14ac:dyDescent="0.25">
      <c r="A151" s="49" t="s">
        <v>16270</v>
      </c>
      <c r="B151" t="s">
        <v>16271</v>
      </c>
      <c r="C151">
        <v>10</v>
      </c>
      <c r="E151">
        <v>1</v>
      </c>
      <c r="F151" s="49" t="s">
        <v>16237</v>
      </c>
      <c r="G151" s="49" t="s">
        <v>16272</v>
      </c>
      <c r="H151" s="49" t="s">
        <v>16273</v>
      </c>
      <c r="J151" s="49"/>
      <c r="L151" s="49"/>
      <c r="N151">
        <v>23</v>
      </c>
      <c r="O151" s="49"/>
      <c r="P151" s="49"/>
      <c r="Q151" s="49"/>
      <c r="R151" s="49"/>
      <c r="S151" s="49"/>
    </row>
    <row r="152" spans="1:19" x14ac:dyDescent="0.25">
      <c r="A152" s="49" t="s">
        <v>16274</v>
      </c>
      <c r="B152" t="s">
        <v>16275</v>
      </c>
      <c r="C152">
        <v>10</v>
      </c>
      <c r="E152">
        <v>2</v>
      </c>
      <c r="F152" s="49" t="s">
        <v>16242</v>
      </c>
      <c r="G152" s="49" t="s">
        <v>16276</v>
      </c>
      <c r="H152" s="49" t="s">
        <v>16277</v>
      </c>
      <c r="J152" s="49"/>
      <c r="L152" s="49"/>
      <c r="N152">
        <v>21</v>
      </c>
      <c r="O152" s="49"/>
      <c r="P152" s="49"/>
      <c r="Q152" s="49"/>
      <c r="R152" s="49"/>
      <c r="S152" s="49"/>
    </row>
    <row r="153" spans="1:19" x14ac:dyDescent="0.25">
      <c r="A153" s="49" t="s">
        <v>16278</v>
      </c>
      <c r="B153" t="s">
        <v>16279</v>
      </c>
      <c r="C153">
        <v>10</v>
      </c>
      <c r="E153">
        <v>3</v>
      </c>
      <c r="F153" s="49" t="s">
        <v>16247</v>
      </c>
      <c r="G153" s="49" t="s">
        <v>16280</v>
      </c>
      <c r="H153" s="49" t="s">
        <v>16281</v>
      </c>
      <c r="J153" s="49"/>
      <c r="L153" s="49"/>
      <c r="N153">
        <v>22</v>
      </c>
      <c r="O153" s="49"/>
      <c r="P153" s="49"/>
      <c r="Q153" s="49"/>
      <c r="R153" s="49"/>
      <c r="S153" s="49"/>
    </row>
    <row r="154" spans="1:19" x14ac:dyDescent="0.25">
      <c r="A154" s="49" t="s">
        <v>16282</v>
      </c>
      <c r="B154" t="s">
        <v>16283</v>
      </c>
      <c r="C154">
        <v>10</v>
      </c>
      <c r="E154">
        <v>4</v>
      </c>
      <c r="F154" s="49" t="s">
        <v>16252</v>
      </c>
      <c r="G154" s="49" t="s">
        <v>16284</v>
      </c>
      <c r="H154" s="49" t="s">
        <v>16285</v>
      </c>
      <c r="J154" s="49"/>
      <c r="L154" s="49"/>
      <c r="N154">
        <v>25</v>
      </c>
      <c r="O154" s="49"/>
      <c r="P154" s="49"/>
      <c r="Q154" s="49"/>
      <c r="R154" s="49"/>
      <c r="S154" s="49"/>
    </row>
    <row r="155" spans="1:19" x14ac:dyDescent="0.25">
      <c r="A155" s="49" t="s">
        <v>16286</v>
      </c>
      <c r="B155" t="s">
        <v>16287</v>
      </c>
      <c r="C155">
        <v>10</v>
      </c>
      <c r="E155">
        <v>1</v>
      </c>
      <c r="F155" s="49" t="s">
        <v>16237</v>
      </c>
      <c r="G155" s="49" t="s">
        <v>16288</v>
      </c>
      <c r="H155" s="49" t="s">
        <v>16289</v>
      </c>
      <c r="J155" s="49"/>
      <c r="L155" s="49"/>
      <c r="N155">
        <v>23</v>
      </c>
      <c r="O155" s="49"/>
      <c r="P155" s="49"/>
      <c r="Q155" s="49"/>
      <c r="R155" s="49"/>
      <c r="S155" s="49"/>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2FB4E-05F3-4C61-8AB8-E443E6ADD485}">
  <sheetPr>
    <tabColor rgb="FF00B050"/>
  </sheetPr>
  <dimension ref="A1:BI2"/>
  <sheetViews>
    <sheetView workbookViewId="0">
      <selection activeCell="D19" sqref="D19"/>
    </sheetView>
  </sheetViews>
  <sheetFormatPr defaultRowHeight="15" x14ac:dyDescent="0.25"/>
  <cols>
    <col min="1" max="1" width="18.28515625" bestFit="1" customWidth="1"/>
    <col min="2" max="2" width="19.5703125" bestFit="1" customWidth="1"/>
    <col min="3" max="3" width="12.42578125" bestFit="1" customWidth="1"/>
    <col min="4" max="4" width="14.7109375" bestFit="1" customWidth="1"/>
    <col min="5" max="5" width="10.7109375" bestFit="1" customWidth="1"/>
    <col min="6" max="6" width="13.85546875" bestFit="1" customWidth="1"/>
    <col min="7" max="7" width="14.140625" bestFit="1" customWidth="1"/>
    <col min="8" max="9" width="16.42578125" bestFit="1" customWidth="1"/>
    <col min="10" max="10" width="23" bestFit="1" customWidth="1"/>
    <col min="11" max="11" width="15.140625" bestFit="1" customWidth="1"/>
    <col min="12" max="12" width="19.28515625" bestFit="1" customWidth="1"/>
    <col min="13" max="13" width="18.42578125" bestFit="1" customWidth="1"/>
    <col min="14" max="14" width="18.5703125" bestFit="1" customWidth="1"/>
    <col min="15" max="15" width="17" bestFit="1" customWidth="1"/>
    <col min="16" max="16" width="19.85546875" bestFit="1" customWidth="1"/>
    <col min="17" max="17" width="27.85546875" bestFit="1" customWidth="1"/>
    <col min="18" max="19" width="23.28515625" bestFit="1" customWidth="1"/>
    <col min="20" max="20" width="18.42578125" bestFit="1" customWidth="1"/>
    <col min="21" max="22" width="16.28515625" bestFit="1" customWidth="1"/>
    <col min="23" max="23" width="16.42578125" bestFit="1" customWidth="1"/>
    <col min="24" max="24" width="26.42578125" bestFit="1" customWidth="1"/>
    <col min="25" max="25" width="20.140625" bestFit="1" customWidth="1"/>
    <col min="26" max="26" width="11.42578125" bestFit="1" customWidth="1"/>
    <col min="27" max="27" width="13.140625" bestFit="1" customWidth="1"/>
    <col min="28" max="28" width="13.5703125" bestFit="1" customWidth="1"/>
    <col min="29" max="29" width="12.42578125" bestFit="1" customWidth="1"/>
    <col min="30" max="30" width="15.42578125" bestFit="1" customWidth="1"/>
    <col min="31" max="31" width="14.5703125" bestFit="1" customWidth="1"/>
    <col min="32" max="32" width="11.140625" bestFit="1" customWidth="1"/>
    <col min="33" max="33" width="14.42578125" bestFit="1" customWidth="1"/>
    <col min="34" max="34" width="10.42578125" bestFit="1" customWidth="1"/>
    <col min="35" max="35" width="12.85546875" bestFit="1" customWidth="1"/>
    <col min="36" max="36" width="20.85546875" bestFit="1" customWidth="1"/>
    <col min="37" max="37" width="7.85546875" bestFit="1" customWidth="1"/>
    <col min="38" max="38" width="19" bestFit="1" customWidth="1"/>
    <col min="39" max="39" width="16.42578125" bestFit="1" customWidth="1"/>
    <col min="40" max="40" width="15" bestFit="1" customWidth="1"/>
    <col min="41" max="41" width="18" bestFit="1" customWidth="1"/>
    <col min="42" max="42" width="14.85546875" bestFit="1" customWidth="1"/>
    <col min="43" max="43" width="19.7109375" bestFit="1" customWidth="1"/>
    <col min="44" max="44" width="13.140625" bestFit="1" customWidth="1"/>
    <col min="45" max="45" width="6.42578125" bestFit="1" customWidth="1"/>
    <col min="46" max="46" width="22.5703125" bestFit="1" customWidth="1"/>
    <col min="47" max="47" width="24" bestFit="1" customWidth="1"/>
    <col min="48" max="48" width="20" bestFit="1" customWidth="1"/>
    <col min="49" max="49" width="19.140625" bestFit="1" customWidth="1"/>
    <col min="50" max="50" width="19.85546875" bestFit="1" customWidth="1"/>
    <col min="51" max="51" width="23.140625" bestFit="1" customWidth="1"/>
    <col min="52" max="52" width="16.140625" bestFit="1" customWidth="1"/>
    <col min="53" max="53" width="21.42578125" bestFit="1" customWidth="1"/>
    <col min="54" max="54" width="21" bestFit="1" customWidth="1"/>
    <col min="55" max="55" width="20.42578125" bestFit="1" customWidth="1"/>
    <col min="56" max="56" width="16" bestFit="1" customWidth="1"/>
    <col min="57" max="57" width="10.28515625" bestFit="1" customWidth="1"/>
    <col min="58" max="58" width="19" bestFit="1" customWidth="1"/>
    <col min="59" max="59" width="18.42578125" bestFit="1" customWidth="1"/>
    <col min="60" max="60" width="15.5703125" bestFit="1" customWidth="1"/>
    <col min="61" max="61" width="16.140625" bestFit="1" customWidth="1"/>
  </cols>
  <sheetData>
    <row r="1" spans="1:61" x14ac:dyDescent="0.25">
      <c r="A1" t="s">
        <v>16161</v>
      </c>
      <c r="B1" t="s">
        <v>16162</v>
      </c>
      <c r="C1" t="s">
        <v>797</v>
      </c>
      <c r="D1" t="s">
        <v>798</v>
      </c>
      <c r="E1" t="s">
        <v>583</v>
      </c>
      <c r="F1" t="s">
        <v>799</v>
      </c>
      <c r="G1" t="s">
        <v>800</v>
      </c>
      <c r="H1" t="s">
        <v>801</v>
      </c>
      <c r="I1" t="s">
        <v>16163</v>
      </c>
      <c r="J1" t="s">
        <v>16164</v>
      </c>
      <c r="K1" t="s">
        <v>450</v>
      </c>
      <c r="L1" t="s">
        <v>802</v>
      </c>
      <c r="M1" t="s">
        <v>803</v>
      </c>
      <c r="N1" t="s">
        <v>804</v>
      </c>
      <c r="O1" t="s">
        <v>805</v>
      </c>
      <c r="P1" t="s">
        <v>16165</v>
      </c>
      <c r="Q1" t="s">
        <v>16166</v>
      </c>
      <c r="R1" t="s">
        <v>16167</v>
      </c>
      <c r="S1" t="s">
        <v>16168</v>
      </c>
      <c r="T1" t="s">
        <v>16169</v>
      </c>
      <c r="U1" t="s">
        <v>1342</v>
      </c>
      <c r="V1" t="s">
        <v>10800</v>
      </c>
      <c r="W1" t="s">
        <v>434</v>
      </c>
      <c r="X1" t="s">
        <v>16170</v>
      </c>
      <c r="Y1" t="s">
        <v>16171</v>
      </c>
      <c r="Z1" t="s">
        <v>668</v>
      </c>
      <c r="AA1" t="s">
        <v>701</v>
      </c>
      <c r="AB1" t="s">
        <v>1343</v>
      </c>
      <c r="AC1" t="s">
        <v>16172</v>
      </c>
      <c r="AD1" t="s">
        <v>16173</v>
      </c>
      <c r="AE1" t="s">
        <v>16174</v>
      </c>
      <c r="AF1" t="s">
        <v>16175</v>
      </c>
      <c r="AG1" t="s">
        <v>16176</v>
      </c>
      <c r="AH1" t="s">
        <v>8642</v>
      </c>
      <c r="AI1" t="s">
        <v>772</v>
      </c>
      <c r="AJ1" t="s">
        <v>16177</v>
      </c>
      <c r="AK1" t="s">
        <v>1344</v>
      </c>
      <c r="AL1" t="s">
        <v>1345</v>
      </c>
      <c r="AM1" t="s">
        <v>1346</v>
      </c>
      <c r="AN1" t="s">
        <v>1347</v>
      </c>
      <c r="AO1" t="s">
        <v>1348</v>
      </c>
      <c r="AP1" t="s">
        <v>1349</v>
      </c>
      <c r="AQ1" t="s">
        <v>1350</v>
      </c>
      <c r="AR1" t="s">
        <v>16178</v>
      </c>
      <c r="AS1" t="s">
        <v>1351</v>
      </c>
      <c r="AT1" t="s">
        <v>16179</v>
      </c>
      <c r="AU1" t="s">
        <v>16180</v>
      </c>
      <c r="AV1" t="s">
        <v>1353</v>
      </c>
      <c r="AW1" t="s">
        <v>1352</v>
      </c>
      <c r="AX1" t="s">
        <v>16181</v>
      </c>
      <c r="AY1" t="s">
        <v>16182</v>
      </c>
      <c r="AZ1" t="s">
        <v>16183</v>
      </c>
      <c r="BA1" t="s">
        <v>16184</v>
      </c>
      <c r="BB1" t="s">
        <v>16185</v>
      </c>
      <c r="BC1" t="s">
        <v>16186</v>
      </c>
      <c r="BD1" t="s">
        <v>16187</v>
      </c>
      <c r="BE1" t="s">
        <v>16188</v>
      </c>
      <c r="BF1" t="s">
        <v>16189</v>
      </c>
      <c r="BG1" t="s">
        <v>16190</v>
      </c>
      <c r="BH1" t="s">
        <v>16191</v>
      </c>
      <c r="BI1" t="s">
        <v>16192</v>
      </c>
    </row>
    <row r="2" spans="1:61" x14ac:dyDescent="0.25">
      <c r="D2" s="2"/>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E1558-A85B-49B1-9985-A7B7D4BC3C29}">
  <sheetPr>
    <tabColor rgb="FF00B050"/>
  </sheetPr>
  <dimension ref="A1:I111"/>
  <sheetViews>
    <sheetView workbookViewId="0">
      <pane ySplit="29" topLeftCell="A30" activePane="bottomLeft" state="frozen"/>
      <selection pane="bottomLeft" activeCell="A26" sqref="A26:F27"/>
    </sheetView>
  </sheetViews>
  <sheetFormatPr defaultRowHeight="15" x14ac:dyDescent="0.25"/>
  <cols>
    <col min="1" max="1" width="27" bestFit="1" customWidth="1"/>
    <col min="2" max="2" width="16.140625" bestFit="1" customWidth="1"/>
    <col min="3" max="3" width="11" bestFit="1" customWidth="1"/>
    <col min="4" max="4" width="11.42578125" bestFit="1" customWidth="1"/>
    <col min="6" max="6" width="11.28515625" bestFit="1" customWidth="1"/>
    <col min="7" max="7" width="4.140625" bestFit="1" customWidth="1"/>
    <col min="8" max="8" width="26.42578125" bestFit="1" customWidth="1"/>
  </cols>
  <sheetData>
    <row r="1" spans="1:8" ht="18.75" x14ac:dyDescent="0.3">
      <c r="A1" s="45" t="s">
        <v>8691</v>
      </c>
      <c r="B1" s="45"/>
      <c r="C1" s="45"/>
      <c r="D1" s="45"/>
      <c r="E1" s="45"/>
      <c r="F1" s="45"/>
      <c r="G1" s="45"/>
      <c r="H1" s="45"/>
    </row>
    <row r="3" spans="1:8" x14ac:dyDescent="0.25">
      <c r="A3" s="7" t="s">
        <v>8692</v>
      </c>
      <c r="B3" s="7" t="s">
        <v>209</v>
      </c>
    </row>
    <row r="5" spans="1:8" ht="15.75" x14ac:dyDescent="0.25">
      <c r="A5" s="44" t="s">
        <v>8693</v>
      </c>
      <c r="B5" s="44"/>
      <c r="C5" s="23"/>
      <c r="D5" s="23"/>
      <c r="E5" s="23"/>
      <c r="F5" s="23"/>
      <c r="G5" s="23"/>
      <c r="H5" s="23"/>
    </row>
    <row r="6" spans="1:8" x14ac:dyDescent="0.25">
      <c r="A6" s="7" t="s">
        <v>8694</v>
      </c>
      <c r="B6">
        <f>COUNTIF(tbl_Exercises[ExerciseName],$B$3)</f>
        <v>82</v>
      </c>
    </row>
    <row r="7" spans="1:8" x14ac:dyDescent="0.25">
      <c r="A7" s="7" t="s">
        <v>8695</v>
      </c>
      <c r="B7" cm="1">
        <f t="array" ref="B7">COUNTA(_xlfn.UNIQUE(_xlfn._xlws.FILTER(tbl_Exercises[SessionID],tbl_Exercises[ExerciseName]=$B$3,"")))</f>
        <v>24</v>
      </c>
    </row>
    <row r="8" spans="1:8" x14ac:dyDescent="0.25">
      <c r="A8" s="7" t="s">
        <v>8696</v>
      </c>
      <c r="B8" s="9" cm="1">
        <f t="array" ref="B8">IFERROR(MIN(DATEVALUE(LEFT(_xlfn._xlws.FILTER(tbl_Exercises[ExerciseDateTime],tbl_Exercises[ExerciseName]=$B$3),10))),"")</f>
        <v>46182</v>
      </c>
    </row>
    <row r="9" spans="1:8" x14ac:dyDescent="0.25">
      <c r="A9" s="7" t="s">
        <v>8697</v>
      </c>
      <c r="B9" s="9" cm="1">
        <f t="array" ref="B9">IFERROR(MAX(DATEVALUE(LEFT(_xlfn._xlws.FILTER(tbl_Exercises[ExerciseDateTime],tbl_Exercises[ExerciseName]=$B$3),10))),"")</f>
        <v>46253</v>
      </c>
    </row>
    <row r="10" spans="1:8" x14ac:dyDescent="0.25">
      <c r="A10" s="7" t="s">
        <v>8698</v>
      </c>
      <c r="B10">
        <f>IFERROR(_xlfn.MAXIFS(tbl_Exercises[WeightLbs],tbl_Exercises[ExerciseName],$B$3),"")</f>
        <v>80</v>
      </c>
    </row>
    <row r="11" spans="1:8" x14ac:dyDescent="0.25">
      <c r="A11" s="7" t="s">
        <v>8699</v>
      </c>
      <c r="B11">
        <f>IFERROR(_xlfn.MAXIFS(tbl_Exercises[Reps],tbl_Exercises[ExerciseName],$B$3),"")</f>
        <v>12</v>
      </c>
    </row>
    <row r="12" spans="1:8" x14ac:dyDescent="0.25">
      <c r="A12" s="7" t="s">
        <v>8700</v>
      </c>
      <c r="B12">
        <f>IFERROR(_xlfn.MAXIFS(tbl_Exercises[DurationSeconds],tbl_Exercises[ExerciseName],$B$3),"")</f>
        <v>0</v>
      </c>
    </row>
    <row r="13" spans="1:8" x14ac:dyDescent="0.25">
      <c r="A13" s="7" t="s">
        <v>668</v>
      </c>
      <c r="B13" t="str">
        <f>IFERROR(INDEX(tbl_Lookup_Exercises[Category],MATCH($B$3,tbl_Lookup_Exercises[ExerciseName],0)),"")</f>
        <v>Arms_Triceps</v>
      </c>
    </row>
    <row r="14" spans="1:8" x14ac:dyDescent="0.25">
      <c r="A14" s="7" t="s">
        <v>698</v>
      </c>
      <c r="B14" t="str">
        <f>IFERROR(INDEX(tbl_Lookup_Exercises[MovementPattern],MATCH($B$3,tbl_Lookup_Exercises[ExerciseName],0)),"")</f>
        <v>Extension</v>
      </c>
    </row>
    <row r="15" spans="1:8" x14ac:dyDescent="0.25">
      <c r="A15" s="7" t="s">
        <v>8701</v>
      </c>
      <c r="B15" s="7" t="b">
        <f>IFERROR(INDEX(tbl_Lookup_Exercises[IsUnilateral],MATCH($B$3,tbl_Lookup_Exercises[ExerciseName],0)),"")</f>
        <v>0</v>
      </c>
    </row>
    <row r="17" spans="1:9" ht="15.75" x14ac:dyDescent="0.25">
      <c r="A17" s="44" t="s">
        <v>8702</v>
      </c>
      <c r="B17" s="44"/>
      <c r="C17" s="44"/>
      <c r="D17" s="44"/>
      <c r="E17" s="44"/>
      <c r="F17" s="44"/>
      <c r="G17" s="44"/>
      <c r="H17" s="44"/>
    </row>
    <row r="18" spans="1:9" x14ac:dyDescent="0.25">
      <c r="A18" s="12" t="s">
        <v>594</v>
      </c>
      <c r="B18" s="12" t="s">
        <v>8703</v>
      </c>
      <c r="C18" s="12" t="s">
        <v>8704</v>
      </c>
      <c r="D18" s="12" t="s">
        <v>8705</v>
      </c>
      <c r="E18" s="12" t="s">
        <v>8706</v>
      </c>
      <c r="F18" s="12" t="s">
        <v>8707</v>
      </c>
    </row>
    <row r="19" spans="1:9" x14ac:dyDescent="0.25">
      <c r="A19" s="13">
        <v>1</v>
      </c>
      <c r="B19" s="13">
        <f>COUNTIFS(tbl_Exercises[ExerciseName],$B$3,tbl_Exercises[PhaseID],A19)</f>
        <v>0</v>
      </c>
      <c r="C19" s="16" t="str">
        <f>IFERROR(IF(COUNTIFS(tbl_Exercises[ExerciseName],$B$3,tbl_Exercises[PhaseID],A19)=0,"",AVERAGEIFS(tbl_Exercises[WeightLbs],tbl_Exercises[ExerciseName],$B$3,tbl_Exercises[PhaseID],A19,tbl_Exercises[WeightLbs],"&gt;"&amp;0)),"")</f>
        <v/>
      </c>
      <c r="D19" s="13">
        <f>IFERROR(_xlfn.MAXIFS(tbl_Exercises[WeightLbs],tbl_Exercises[ExerciseName],$B$3,tbl_Exercises[PhaseID],A19),"")</f>
        <v>0</v>
      </c>
      <c r="E19" s="16" t="str">
        <f>IFERROR(AVERAGEIFS(tbl_Exercises[Reps],tbl_Exercises[ExerciseName],$B$3,tbl_Exercises[PhaseID],A19,tbl_Exercises[Reps],"&gt;"&amp;0),"")</f>
        <v/>
      </c>
      <c r="F19" s="13">
        <f>IFERROR(_xlfn.MAXIFS(tbl_Exercises[Reps],tbl_Exercises[ExerciseName],$B$3,tbl_Exercises[PhaseID],A19),"")</f>
        <v>0</v>
      </c>
    </row>
    <row r="20" spans="1:9" x14ac:dyDescent="0.25">
      <c r="A20" s="13">
        <v>2</v>
      </c>
      <c r="B20" s="13">
        <f>COUNTIFS(tbl_Exercises[ExerciseName],$B$3,tbl_Exercises[PhaseID],A20)</f>
        <v>0</v>
      </c>
      <c r="C20" s="16" t="str">
        <f>IFERROR(IF(COUNTIFS(tbl_Exercises[ExerciseName],$B$3,tbl_Exercises[PhaseID],A20)=0,"",AVERAGEIFS(tbl_Exercises[WeightLbs],tbl_Exercises[ExerciseName],$B$3,tbl_Exercises[PhaseID],A20,tbl_Exercises[WeightLbs],"&gt;"&amp;0)),"")</f>
        <v/>
      </c>
      <c r="D20" s="13">
        <f>IFERROR(_xlfn.MAXIFS(tbl_Exercises[WeightLbs],tbl_Exercises[ExerciseName],$B$3,tbl_Exercises[PhaseID],A20),"")</f>
        <v>0</v>
      </c>
      <c r="E20" s="16" t="str">
        <f>IFERROR(AVERAGEIFS(tbl_Exercises[Reps],tbl_Exercises[ExerciseName],$B$3,tbl_Exercises[PhaseID],A20,tbl_Exercises[Reps],"&gt;"&amp;0),"")</f>
        <v/>
      </c>
      <c r="F20" s="13">
        <f>IFERROR(_xlfn.MAXIFS(tbl_Exercises[Reps],tbl_Exercises[ExerciseName],$B$3,tbl_Exercises[PhaseID],A20),"")</f>
        <v>0</v>
      </c>
    </row>
    <row r="21" spans="1:9" x14ac:dyDescent="0.25">
      <c r="A21" s="13">
        <v>3</v>
      </c>
      <c r="B21" s="13">
        <f>COUNTIFS(tbl_Exercises[ExerciseName],$B$3,tbl_Exercises[PhaseID],A21)</f>
        <v>0</v>
      </c>
      <c r="C21" s="16" t="str">
        <f>IFERROR(IF(COUNTIFS(tbl_Exercises[ExerciseName],$B$3,tbl_Exercises[PhaseID],A21)=0,"",AVERAGEIFS(tbl_Exercises[WeightLbs],tbl_Exercises[ExerciseName],$B$3,tbl_Exercises[PhaseID],A21,tbl_Exercises[WeightLbs],"&gt;"&amp;0)),"")</f>
        <v/>
      </c>
      <c r="D21" s="13">
        <f>IFERROR(_xlfn.MAXIFS(tbl_Exercises[WeightLbs],tbl_Exercises[ExerciseName],$B$3,tbl_Exercises[PhaseID],A21),"")</f>
        <v>0</v>
      </c>
      <c r="E21" s="16" t="str">
        <f>IFERROR(AVERAGEIFS(tbl_Exercises[Reps],tbl_Exercises[ExerciseName],$B$3,tbl_Exercises[PhaseID],A21,tbl_Exercises[Reps],"&gt;"&amp;0),"")</f>
        <v/>
      </c>
      <c r="F21" s="13">
        <f>IFERROR(_xlfn.MAXIFS(tbl_Exercises[Reps],tbl_Exercises[ExerciseName],$B$3,tbl_Exercises[PhaseID],A21),"")</f>
        <v>0</v>
      </c>
    </row>
    <row r="22" spans="1:9" x14ac:dyDescent="0.25">
      <c r="A22" s="13">
        <v>4</v>
      </c>
      <c r="B22" s="13">
        <f>COUNTIFS(tbl_Exercises[ExerciseName],$B$3,tbl_Exercises[PhaseID],A22)</f>
        <v>0</v>
      </c>
      <c r="C22" s="16" t="str">
        <f>IFERROR(IF(COUNTIFS(tbl_Exercises[ExerciseName],$B$3,tbl_Exercises[PhaseID],A22)=0,"",AVERAGEIFS(tbl_Exercises[WeightLbs],tbl_Exercises[ExerciseName],$B$3,tbl_Exercises[PhaseID],A22,tbl_Exercises[WeightLbs],"&gt;"&amp;0)),"")</f>
        <v/>
      </c>
      <c r="D22" s="13">
        <f>IFERROR(_xlfn.MAXIFS(tbl_Exercises[WeightLbs],tbl_Exercises[ExerciseName],$B$3,tbl_Exercises[PhaseID],A22),"")</f>
        <v>0</v>
      </c>
      <c r="E22" s="16" t="str">
        <f>IFERROR(AVERAGEIFS(tbl_Exercises[Reps],tbl_Exercises[ExerciseName],$B$3,tbl_Exercises[PhaseID],A22,tbl_Exercises[Reps],"&gt;"&amp;0),"")</f>
        <v/>
      </c>
      <c r="F22" s="13">
        <f>IFERROR(_xlfn.MAXIFS(tbl_Exercises[Reps],tbl_Exercises[ExerciseName],$B$3,tbl_Exercises[PhaseID],A22),"")</f>
        <v>0</v>
      </c>
    </row>
    <row r="23" spans="1:9" x14ac:dyDescent="0.25">
      <c r="A23" s="13">
        <v>5</v>
      </c>
      <c r="B23" s="13">
        <f>COUNTIFS(tbl_Exercises[ExerciseName],$B$3,tbl_Exercises[PhaseID],A23)</f>
        <v>0</v>
      </c>
      <c r="C23" s="16" t="str">
        <f>IFERROR(IF(COUNTIFS(tbl_Exercises[ExerciseName],$B$3,tbl_Exercises[PhaseID],A23)=0,"",AVERAGEIFS(tbl_Exercises[WeightLbs],tbl_Exercises[ExerciseName],$B$3,tbl_Exercises[PhaseID],A23,tbl_Exercises[WeightLbs],"&gt;"&amp;0)),"")</f>
        <v/>
      </c>
      <c r="D23" s="13">
        <f>IFERROR(_xlfn.MAXIFS(tbl_Exercises[WeightLbs],tbl_Exercises[ExerciseName],$B$3,tbl_Exercises[PhaseID],A23),"")</f>
        <v>0</v>
      </c>
      <c r="E23" s="16" t="str">
        <f>IFERROR(AVERAGEIFS(tbl_Exercises[Reps],tbl_Exercises[ExerciseName],$B$3,tbl_Exercises[PhaseID],A23,tbl_Exercises[Reps],"&gt;"&amp;0),"")</f>
        <v/>
      </c>
      <c r="F23" s="13">
        <f>IFERROR(_xlfn.MAXIFS(tbl_Exercises[Reps],tbl_Exercises[ExerciseName],$B$3,tbl_Exercises[PhaseID],A23),"")</f>
        <v>0</v>
      </c>
    </row>
    <row r="24" spans="1:9" x14ac:dyDescent="0.25">
      <c r="A24" s="13">
        <v>6</v>
      </c>
      <c r="B24" s="13">
        <f>COUNTIFS(tbl_Exercises[ExerciseName],$B$3,tbl_Exercises[PhaseID],A24)</f>
        <v>0</v>
      </c>
      <c r="C24" s="16" t="str">
        <f>IFERROR(IF(COUNTIFS(tbl_Exercises[ExerciseName],$B$3,tbl_Exercises[PhaseID],A24)=0,"",AVERAGEIFS(tbl_Exercises[WeightLbs],tbl_Exercises[ExerciseName],$B$3,tbl_Exercises[PhaseID],A24,tbl_Exercises[WeightLbs],"&gt;"&amp;0)),"")</f>
        <v/>
      </c>
      <c r="D24" s="13">
        <f>IFERROR(_xlfn.MAXIFS(tbl_Exercises[WeightLbs],tbl_Exercises[ExerciseName],$B$3,tbl_Exercises[PhaseID],A24),"")</f>
        <v>0</v>
      </c>
      <c r="E24" s="16" t="str">
        <f>IFERROR(AVERAGEIFS(tbl_Exercises[Reps],tbl_Exercises[ExerciseName],$B$3,tbl_Exercises[PhaseID],A24,tbl_Exercises[Reps],"&gt;"&amp;0),"")</f>
        <v/>
      </c>
      <c r="F24" s="13">
        <f>IFERROR(_xlfn.MAXIFS(tbl_Exercises[Reps],tbl_Exercises[ExerciseName],$B$3,tbl_Exercises[PhaseID],A24),"")</f>
        <v>0</v>
      </c>
    </row>
    <row r="25" spans="1:9" x14ac:dyDescent="0.25">
      <c r="A25" s="13">
        <v>7</v>
      </c>
      <c r="B25" s="13">
        <f>COUNTIFS(tbl_Exercises[ExerciseName],$B$3,tbl_Exercises[PhaseID],A25)</f>
        <v>43</v>
      </c>
      <c r="C25" s="16">
        <f>IFERROR(IF(COUNTIFS(tbl_Exercises[ExerciseName],$B$3,tbl_Exercises[PhaseID],A25)=0,"",AVERAGEIFS(tbl_Exercises[WeightLbs],tbl_Exercises[ExerciseName],$B$3,tbl_Exercises[PhaseID],A25,tbl_Exercises[WeightLbs],"&gt;"&amp;0)),"")</f>
        <v>63.139534883720927</v>
      </c>
      <c r="D25" s="13">
        <f>IFERROR(_xlfn.MAXIFS(tbl_Exercises[WeightLbs],tbl_Exercises[ExerciseName],$B$3,tbl_Exercises[PhaseID],A25),"")</f>
        <v>75</v>
      </c>
      <c r="E25" s="16">
        <f>IFERROR(AVERAGEIFS(tbl_Exercises[Reps],tbl_Exercises[ExerciseName],$B$3,tbl_Exercises[PhaseID],A25,tbl_Exercises[Reps],"&gt;"&amp;0),"")</f>
        <v>9.0581395348837201</v>
      </c>
      <c r="F25" s="13">
        <f>IFERROR(_xlfn.MAXIFS(tbl_Exercises[Reps],tbl_Exercises[ExerciseName],$B$3,tbl_Exercises[PhaseID],A25),"")</f>
        <v>12</v>
      </c>
    </row>
    <row r="26" spans="1:9" x14ac:dyDescent="0.25">
      <c r="A26" s="13">
        <v>8</v>
      </c>
      <c r="B26" s="13">
        <f>COUNTIFS(tbl_Exercises[ExerciseName],$B$3,tbl_Exercises[PhaseID],A26)</f>
        <v>26</v>
      </c>
      <c r="C26" s="16">
        <f>IFERROR(IF(COUNTIFS(tbl_Exercises[ExerciseName],$B$3,tbl_Exercises[PhaseID],A26)=0,"",AVERAGEIFS(tbl_Exercises[WeightLbs],tbl_Exercises[ExerciseName],$B$3,tbl_Exercises[PhaseID],A26,tbl_Exercises[WeightLbs],"&gt;"&amp;0)),"")</f>
        <v>66.15384615384616</v>
      </c>
      <c r="D26" s="13">
        <f>IFERROR(_xlfn.MAXIFS(tbl_Exercises[WeightLbs],tbl_Exercises[ExerciseName],$B$3,tbl_Exercises[PhaseID],A26),"")</f>
        <v>75</v>
      </c>
      <c r="E26" s="16">
        <f>IFERROR(AVERAGEIFS(tbl_Exercises[Reps],tbl_Exercises[ExerciseName],$B$3,tbl_Exercises[PhaseID],A26,tbl_Exercises[Reps],"&gt;"&amp;0),"")</f>
        <v>8.8461538461538467</v>
      </c>
      <c r="F26" s="13">
        <f>IFERROR(_xlfn.MAXIFS(tbl_Exercises[Reps],tbl_Exercises[ExerciseName],$B$3,tbl_Exercises[PhaseID],A26),"")</f>
        <v>11</v>
      </c>
    </row>
    <row r="27" spans="1:9" x14ac:dyDescent="0.25">
      <c r="A27" s="13">
        <v>9</v>
      </c>
      <c r="B27" s="13">
        <f>COUNTIFS(tbl_Exercises[ExerciseName],$B$3,tbl_Exercises[PhaseID],A27)</f>
        <v>10</v>
      </c>
      <c r="C27" s="16">
        <f>IFERROR(IF(COUNTIFS(tbl_Exercises[ExerciseName],$B$3,tbl_Exercises[PhaseID],A27)=0,"",AVERAGEIFS(tbl_Exercises[WeightLbs],tbl_Exercises[ExerciseName],$B$3,tbl_Exercises[PhaseID],A27,tbl_Exercises[WeightLbs],"&gt;"&amp;0)),"")</f>
        <v>77.5</v>
      </c>
      <c r="D27" s="13">
        <f>IFERROR(_xlfn.MAXIFS(tbl_Exercises[WeightLbs],tbl_Exercises[ExerciseName],$B$3,tbl_Exercises[PhaseID],A27),"")</f>
        <v>80</v>
      </c>
      <c r="E27" s="16">
        <f>IFERROR(AVERAGEIFS(tbl_Exercises[Reps],tbl_Exercises[ExerciseName],$B$3,tbl_Exercises[PhaseID],A27,tbl_Exercises[Reps],"&gt;"&amp;0),"")</f>
        <v>6.4</v>
      </c>
      <c r="F27" s="13">
        <f>IFERROR(_xlfn.MAXIFS(tbl_Exercises[Reps],tbl_Exercises[ExerciseName],$B$3,tbl_Exercises[PhaseID],A27),"")</f>
        <v>8</v>
      </c>
    </row>
    <row r="28" spans="1:9" ht="15.75" x14ac:dyDescent="0.25">
      <c r="A28" s="44" t="s">
        <v>8708</v>
      </c>
      <c r="B28" s="44"/>
      <c r="C28" s="44"/>
      <c r="D28" s="44"/>
      <c r="E28" s="44"/>
      <c r="F28" s="44"/>
      <c r="G28" s="44"/>
      <c r="H28" s="44"/>
      <c r="I28" s="44"/>
    </row>
    <row r="29" spans="1:9" ht="15.75" thickBot="1" x14ac:dyDescent="0.3">
      <c r="A29" s="17" t="s">
        <v>596</v>
      </c>
      <c r="B29" s="17" t="s">
        <v>594</v>
      </c>
      <c r="C29" s="17" t="s">
        <v>8709</v>
      </c>
      <c r="D29" s="17" t="s">
        <v>8710</v>
      </c>
      <c r="E29" s="17" t="s">
        <v>1344</v>
      </c>
      <c r="F29" s="17" t="s">
        <v>8711</v>
      </c>
      <c r="G29" s="17" t="s">
        <v>1351</v>
      </c>
      <c r="H29" s="17" t="s">
        <v>445</v>
      </c>
    </row>
    <row r="30" spans="1:9" x14ac:dyDescent="0.25">
      <c r="A30" t="str" cm="1">
        <f t="array" ref="A30:H111">IFERROR(_xlfn._xlws.SORT(_xlfn._xlws.FILTER(CHOOSE({1,2,3,4,5,6,7,8},tbl_Exercises[ExerciseDateTime],tbl_Exercises[PhaseID],tbl_Exercises[SetNumber],tbl_Exercises[WeightLbs],tbl_Exercises[Reps],tbl_Exercises[DurationSeconds],tbl_Exercises[RIR],tbl_Exercises[GeneralNotes]),tbl_Exercises[ExerciseName]=$B$3),1,1),"")</f>
        <v>2026-06-09T19:40:09.850Z</v>
      </c>
      <c r="B30">
        <v>7</v>
      </c>
      <c r="C30">
        <v>1</v>
      </c>
      <c r="D30">
        <v>50</v>
      </c>
      <c r="E30">
        <v>12</v>
      </c>
      <c r="F30">
        <v>0</v>
      </c>
      <c r="G30" t="str">
        <v>2</v>
      </c>
      <c r="H30" t="str">
        <v>Tempo 2-1-2; RIR 2</v>
      </c>
    </row>
    <row r="31" spans="1:9" x14ac:dyDescent="0.25">
      <c r="A31" t="str">
        <v>2026-06-09T19:42:30.147Z</v>
      </c>
      <c r="B31">
        <v>7</v>
      </c>
      <c r="C31">
        <v>2</v>
      </c>
      <c r="D31">
        <v>50</v>
      </c>
      <c r="E31">
        <v>10</v>
      </c>
      <c r="F31">
        <v>0</v>
      </c>
      <c r="G31" t="str">
        <v>2-1</v>
      </c>
      <c r="H31" t="str">
        <v>Tempo 2-1-2; RIR 2-1</v>
      </c>
    </row>
    <row r="32" spans="1:9" x14ac:dyDescent="0.25">
      <c r="A32" t="str">
        <v>2026-06-09T19:44:57.610Z</v>
      </c>
      <c r="B32">
        <v>7</v>
      </c>
      <c r="C32">
        <v>3</v>
      </c>
      <c r="D32">
        <v>50</v>
      </c>
      <c r="E32">
        <v>10</v>
      </c>
      <c r="F32">
        <v>0</v>
      </c>
      <c r="G32" t="str">
        <v>2-1</v>
      </c>
      <c r="H32" t="str">
        <v>Tempo 2-1-2; RIR 2-1</v>
      </c>
    </row>
    <row r="33" spans="1:8" x14ac:dyDescent="0.25">
      <c r="A33" t="str">
        <v>2026-06-11T21:52:48.775Z</v>
      </c>
      <c r="B33">
        <v>7</v>
      </c>
      <c r="C33">
        <v>1</v>
      </c>
      <c r="D33">
        <v>50</v>
      </c>
      <c r="E33">
        <v>12</v>
      </c>
      <c r="F33">
        <v>0</v>
      </c>
      <c r="G33" t="str">
        <v>2</v>
      </c>
      <c r="H33" t="str">
        <v>Tempo 2-2-2; RIR 2</v>
      </c>
    </row>
    <row r="34" spans="1:8" x14ac:dyDescent="0.25">
      <c r="A34" t="str">
        <v>2026-06-11T21:52:51.138Z</v>
      </c>
      <c r="B34">
        <v>7</v>
      </c>
      <c r="C34">
        <v>2</v>
      </c>
      <c r="D34">
        <v>60</v>
      </c>
      <c r="E34">
        <v>12</v>
      </c>
      <c r="F34">
        <v>0</v>
      </c>
      <c r="G34" t="str">
        <v>2</v>
      </c>
      <c r="H34" t="str">
        <v>Tempo 2-2-2; RIR 2</v>
      </c>
    </row>
    <row r="35" spans="1:8" x14ac:dyDescent="0.25">
      <c r="A35" t="str">
        <v>2026-06-11T21:55:43.182Z</v>
      </c>
      <c r="B35">
        <v>7</v>
      </c>
      <c r="C35">
        <v>3</v>
      </c>
      <c r="D35">
        <v>70</v>
      </c>
      <c r="E35">
        <v>10</v>
      </c>
      <c r="F35">
        <v>0</v>
      </c>
      <c r="G35" t="str">
        <v>1-2</v>
      </c>
      <c r="H35" t="str">
        <v>Tempo 2-2-2; RIR 1-2</v>
      </c>
    </row>
    <row r="36" spans="1:8" x14ac:dyDescent="0.25">
      <c r="A36" t="str">
        <v>2026-06-13T14:43:40.807Z</v>
      </c>
      <c r="B36">
        <v>7</v>
      </c>
      <c r="C36">
        <v>1</v>
      </c>
      <c r="D36">
        <v>60</v>
      </c>
      <c r="E36">
        <v>10</v>
      </c>
      <c r="F36">
        <v>0</v>
      </c>
      <c r="G36" t="str">
        <v>1-2</v>
      </c>
      <c r="H36" t="str">
        <v>Tempo 2-1-2; RIR 1-2</v>
      </c>
    </row>
    <row r="37" spans="1:8" x14ac:dyDescent="0.25">
      <c r="A37" t="str">
        <v>2026-06-13T14:45:55.878Z</v>
      </c>
      <c r="B37">
        <v>7</v>
      </c>
      <c r="C37">
        <v>2</v>
      </c>
      <c r="D37">
        <v>60</v>
      </c>
      <c r="E37">
        <v>11</v>
      </c>
      <c r="F37">
        <v>0</v>
      </c>
      <c r="G37" t="str">
        <v>1-2</v>
      </c>
      <c r="H37" t="str">
        <v>Tempo 2-1-2; RIR 1-2</v>
      </c>
    </row>
    <row r="38" spans="1:8" x14ac:dyDescent="0.25">
      <c r="A38" t="str">
        <v>2026-06-13T14:48:13.388Z</v>
      </c>
      <c r="B38">
        <v>7</v>
      </c>
      <c r="C38">
        <v>3</v>
      </c>
      <c r="D38">
        <v>70</v>
      </c>
      <c r="E38">
        <v>9</v>
      </c>
      <c r="F38">
        <v>0</v>
      </c>
      <c r="G38" t="str">
        <v>1</v>
      </c>
      <c r="H38" t="str">
        <v>Tempo 2-1-2; RIR 1</v>
      </c>
    </row>
    <row r="39" spans="1:8" x14ac:dyDescent="0.25">
      <c r="A39" t="str">
        <v>2026-06-17T22:11:27.419Z</v>
      </c>
      <c r="B39">
        <v>7</v>
      </c>
      <c r="C39">
        <v>1</v>
      </c>
      <c r="D39">
        <v>60</v>
      </c>
      <c r="E39">
        <v>10</v>
      </c>
      <c r="F39">
        <v>0</v>
      </c>
      <c r="G39" t="str">
        <v>1-2</v>
      </c>
      <c r="H39" t="str">
        <v xml:space="preserve">Tempo 2-1-2; RIR 1-2; how should be wrist break or bend? </v>
      </c>
    </row>
    <row r="40" spans="1:8" x14ac:dyDescent="0.25">
      <c r="A40" t="str">
        <v>2026-06-17T22:12:59.910Z</v>
      </c>
      <c r="B40">
        <v>7</v>
      </c>
      <c r="C40">
        <v>2</v>
      </c>
      <c r="D40">
        <v>60</v>
      </c>
      <c r="E40">
        <v>9</v>
      </c>
      <c r="F40">
        <v>0</v>
      </c>
      <c r="G40" t="str">
        <v>1-2</v>
      </c>
      <c r="H40" t="str">
        <v xml:space="preserve">Tempo 2-1-2; RIR 1-2; how should be wrist break or bend? </v>
      </c>
    </row>
    <row r="41" spans="1:8" x14ac:dyDescent="0.25">
      <c r="A41" t="str">
        <v>2026-06-17T22:15:13.690Z</v>
      </c>
      <c r="B41">
        <v>7</v>
      </c>
      <c r="C41">
        <v>3</v>
      </c>
      <c r="D41">
        <v>65</v>
      </c>
      <c r="E41">
        <v>7.5</v>
      </c>
      <c r="F41">
        <v>0</v>
      </c>
      <c r="G41" t="str">
        <v>1-2</v>
      </c>
      <c r="H41" t="str">
        <v>Tempo 2-1-2; RIR 1-2; I think I’m doing too much ROM</v>
      </c>
    </row>
    <row r="42" spans="1:8" x14ac:dyDescent="0.25">
      <c r="A42" t="str">
        <v>2026-06-18T22:09:06.318Z</v>
      </c>
      <c r="B42">
        <v>7</v>
      </c>
      <c r="C42">
        <v>1</v>
      </c>
      <c r="D42">
        <v>70</v>
      </c>
      <c r="E42">
        <v>10</v>
      </c>
      <c r="F42">
        <v>0</v>
      </c>
      <c r="G42" t="str">
        <v>1-2</v>
      </c>
      <c r="H42" t="str">
        <v xml:space="preserve">Tempo 2-1-2; RIR 1-2; ROM 90-100 degree on eccentric </v>
      </c>
    </row>
    <row r="43" spans="1:8" x14ac:dyDescent="0.25">
      <c r="A43" t="str">
        <v>2026-06-18T22:10:58.598Z</v>
      </c>
      <c r="B43">
        <v>7</v>
      </c>
      <c r="C43">
        <v>2</v>
      </c>
      <c r="D43">
        <v>70</v>
      </c>
      <c r="E43">
        <v>9.5</v>
      </c>
      <c r="F43">
        <v>0</v>
      </c>
      <c r="G43" t="str">
        <v>1-2</v>
      </c>
      <c r="H43" t="str">
        <v xml:space="preserve">Tempo 2-1-2; RIR 1-2; ROM 90-100 degree on eccentric </v>
      </c>
    </row>
    <row r="44" spans="1:8" x14ac:dyDescent="0.25">
      <c r="A44" t="str">
        <v>2026-06-18T22:14:06.515Z</v>
      </c>
      <c r="B44">
        <v>7</v>
      </c>
      <c r="C44">
        <v>3</v>
      </c>
      <c r="D44">
        <v>75</v>
      </c>
      <c r="E44">
        <v>8</v>
      </c>
      <c r="F44">
        <v>0</v>
      </c>
      <c r="G44" t="str">
        <v>1-2</v>
      </c>
      <c r="H44" t="str">
        <v xml:space="preserve">Kept focus on maintaining tension; Tempo 2-1-2; RIR 1-2; ROM 90-100 degree on eccentric </v>
      </c>
    </row>
    <row r="45" spans="1:8" x14ac:dyDescent="0.25">
      <c r="A45" t="str">
        <v>2026-06-20T15:39:56.363Z</v>
      </c>
      <c r="B45">
        <v>7</v>
      </c>
      <c r="C45">
        <v>1</v>
      </c>
      <c r="D45">
        <v>70</v>
      </c>
      <c r="E45">
        <v>8</v>
      </c>
      <c r="F45">
        <v>0</v>
      </c>
      <c r="G45" t="str">
        <v>2</v>
      </c>
      <c r="H45" t="str">
        <v xml:space="preserve">Tempo 2-1-2; RIR 2; shoulder started rolling forward as ROM started creeping higher toward 7-8; stopped when shoulder roll started </v>
      </c>
    </row>
    <row r="46" spans="1:8" x14ac:dyDescent="0.25">
      <c r="A46" t="str">
        <v>2026-06-20T15:40:05.258Z</v>
      </c>
      <c r="B46">
        <v>7</v>
      </c>
      <c r="C46">
        <v>2</v>
      </c>
      <c r="D46">
        <v>70</v>
      </c>
      <c r="E46">
        <v>7</v>
      </c>
      <c r="F46">
        <v>0</v>
      </c>
      <c r="G46" t="str">
        <v>2</v>
      </c>
      <c r="H46" t="str">
        <v xml:space="preserve">Tempo 2-1-2; RIR 2; shoulder started rolling forward as ROM started creeping higher toward 7-8; stopped when shoulder roll started </v>
      </c>
    </row>
    <row r="47" spans="1:8" x14ac:dyDescent="0.25">
      <c r="A47" t="str">
        <v>2026-06-20T15:42:15.272Z</v>
      </c>
      <c r="B47">
        <v>7</v>
      </c>
      <c r="C47">
        <v>3</v>
      </c>
      <c r="D47">
        <v>60</v>
      </c>
      <c r="E47">
        <v>11</v>
      </c>
      <c r="F47">
        <v>0</v>
      </c>
      <c r="G47">
        <v>0</v>
      </c>
      <c r="H47" t="str">
        <v>Kneeling position and lowered weight took on ROM fora set; my ROM is still too far but 90-100 feels like cheating</v>
      </c>
    </row>
    <row r="48" spans="1:8" x14ac:dyDescent="0.25">
      <c r="A48" t="str">
        <v>2026-06-20T15:44:49.361Z</v>
      </c>
      <c r="B48">
        <v>7</v>
      </c>
      <c r="C48">
        <v>4</v>
      </c>
      <c r="D48">
        <v>70</v>
      </c>
      <c r="E48">
        <v>9</v>
      </c>
      <c r="F48">
        <v>0</v>
      </c>
      <c r="G48">
        <v>0</v>
      </c>
      <c r="H48" t="str">
        <v>Stopped around 90 degrees; Kneeling position and lowered weight took on ROM fora set; my ROM is still too far but 90-100 feels like cheating</v>
      </c>
    </row>
    <row r="49" spans="1:8" x14ac:dyDescent="0.25">
      <c r="A49" t="str">
        <v>2026-06-23T18:18:24.484Z</v>
      </c>
      <c r="B49">
        <v>7</v>
      </c>
      <c r="C49">
        <v>1</v>
      </c>
      <c r="D49">
        <v>70</v>
      </c>
      <c r="E49">
        <v>8</v>
      </c>
      <c r="F49">
        <v>0</v>
      </c>
      <c r="G49" t="str">
        <v>1-2</v>
      </c>
      <c r="H49" t="str">
        <v>Tempo 2-1-2; RIR 1-2</v>
      </c>
    </row>
    <row r="50" spans="1:8" x14ac:dyDescent="0.25">
      <c r="A50" t="str">
        <v>2026-06-23T18:22:09.819Z</v>
      </c>
      <c r="B50">
        <v>7</v>
      </c>
      <c r="C50">
        <v>2</v>
      </c>
      <c r="D50">
        <v>60</v>
      </c>
      <c r="E50">
        <v>8</v>
      </c>
      <c r="F50">
        <v>0</v>
      </c>
      <c r="G50" t="str">
        <v>1-2</v>
      </c>
      <c r="H50" t="str">
        <v/>
      </c>
    </row>
    <row r="51" spans="1:8" x14ac:dyDescent="0.25">
      <c r="A51" t="str">
        <v>2026-06-23T18:23:06.096Z</v>
      </c>
      <c r="B51">
        <v>7</v>
      </c>
      <c r="C51">
        <v>3</v>
      </c>
      <c r="D51">
        <v>60</v>
      </c>
      <c r="E51">
        <v>6.5</v>
      </c>
      <c r="F51">
        <v>0</v>
      </c>
      <c r="G51" t="str">
        <v>1</v>
      </c>
      <c r="H51" t="str">
        <v xml:space="preserve">Slow control Tempo 2-1-2; RIR 1; free standing. No back support like the other PFnot sure if that matters but this feels much more controlled with better ROM regardless of previous weight this feels more like time under tension in the shortened position </v>
      </c>
    </row>
    <row r="52" spans="1:8" x14ac:dyDescent="0.25">
      <c r="A52" t="str">
        <v>2026-06-23T18:24:55.563Z</v>
      </c>
      <c r="B52">
        <v>7</v>
      </c>
      <c r="C52">
        <v>4</v>
      </c>
      <c r="D52">
        <v>60</v>
      </c>
      <c r="E52">
        <v>7</v>
      </c>
      <c r="F52">
        <v>0</v>
      </c>
      <c r="G52" t="str">
        <v>1</v>
      </c>
      <c r="H52" t="str">
        <v/>
      </c>
    </row>
    <row r="53" spans="1:8" x14ac:dyDescent="0.25">
      <c r="A53" t="str">
        <v>2026-06-25T15:53:20.806Z</v>
      </c>
      <c r="B53">
        <v>7</v>
      </c>
      <c r="C53">
        <v>1</v>
      </c>
      <c r="D53">
        <v>60</v>
      </c>
      <c r="E53">
        <v>10</v>
      </c>
      <c r="F53">
        <v>0</v>
      </c>
      <c r="G53" t="str">
        <v>2</v>
      </c>
      <c r="H53" t="str">
        <v>ROM 90-100 degrees; tempo 2-1-2; RIR 2</v>
      </c>
    </row>
    <row r="54" spans="1:8" x14ac:dyDescent="0.25">
      <c r="A54" t="str">
        <v>2026-06-25T15:55:33.164Z</v>
      </c>
      <c r="B54">
        <v>7</v>
      </c>
      <c r="C54">
        <v>2</v>
      </c>
      <c r="D54">
        <v>62.5</v>
      </c>
      <c r="E54">
        <v>10</v>
      </c>
      <c r="F54">
        <v>0</v>
      </c>
      <c r="G54" t="str">
        <v>2</v>
      </c>
      <c r="H54" t="str">
        <v>ROM 90-100 degrees; tempo 2-1-2; RIR 2</v>
      </c>
    </row>
    <row r="55" spans="1:8" x14ac:dyDescent="0.25">
      <c r="A55" t="str">
        <v>2026-06-25T15:57:35.740Z</v>
      </c>
      <c r="B55">
        <v>7</v>
      </c>
      <c r="C55">
        <v>3</v>
      </c>
      <c r="D55">
        <v>65</v>
      </c>
      <c r="E55">
        <v>9</v>
      </c>
      <c r="F55">
        <v>0</v>
      </c>
      <c r="G55" t="str">
        <v>1-2</v>
      </c>
      <c r="H55" t="str">
        <v>ROM 90-100 degrees; tempo 2-1-2; RIR 1-2</v>
      </c>
    </row>
    <row r="56" spans="1:8" x14ac:dyDescent="0.25">
      <c r="A56" t="str">
        <v>2026-06-25T15:59:53.256Z</v>
      </c>
      <c r="B56">
        <v>7</v>
      </c>
      <c r="C56">
        <v>4</v>
      </c>
      <c r="D56">
        <v>65</v>
      </c>
      <c r="E56">
        <v>7</v>
      </c>
      <c r="F56">
        <v>0</v>
      </c>
      <c r="G56" t="str">
        <v>1-2</v>
      </c>
      <c r="H56" t="str">
        <v>ROM 90-100 degrees; tempo 2-1-2; RIR 1-2</v>
      </c>
    </row>
    <row r="57" spans="1:8" x14ac:dyDescent="0.25">
      <c r="A57" t="str">
        <v>2026-06-27T13:04:30.073Z</v>
      </c>
      <c r="B57">
        <v>7</v>
      </c>
      <c r="C57">
        <v>1</v>
      </c>
      <c r="D57">
        <v>60</v>
      </c>
      <c r="E57">
        <v>10</v>
      </c>
      <c r="F57">
        <v>0</v>
      </c>
      <c r="G57" t="str">
        <v>2</v>
      </c>
      <c r="H57" t="str">
        <v>Tempo 2-1-2; RIR 2</v>
      </c>
    </row>
    <row r="58" spans="1:8" x14ac:dyDescent="0.25">
      <c r="A58" t="str">
        <v>2026-06-27T13:06:24.047Z</v>
      </c>
      <c r="B58">
        <v>7</v>
      </c>
      <c r="C58">
        <v>2</v>
      </c>
      <c r="D58">
        <v>60</v>
      </c>
      <c r="E58">
        <v>9</v>
      </c>
      <c r="F58">
        <v>0</v>
      </c>
      <c r="G58" t="str">
        <v>1-2</v>
      </c>
      <c r="H58" t="str">
        <v>Tempo 2-1-2; RIR 1-2</v>
      </c>
    </row>
    <row r="59" spans="1:8" x14ac:dyDescent="0.25">
      <c r="A59" t="str">
        <v>2026-06-27T13:08:18.328Z</v>
      </c>
      <c r="B59">
        <v>7</v>
      </c>
      <c r="C59">
        <v>3</v>
      </c>
      <c r="D59">
        <v>65</v>
      </c>
      <c r="E59">
        <v>7</v>
      </c>
      <c r="F59">
        <v>0</v>
      </c>
      <c r="G59" t="str">
        <v>1</v>
      </c>
      <c r="H59" t="str">
        <v>Tempo 2-1-2; RIR 1</v>
      </c>
    </row>
    <row r="60" spans="1:8" x14ac:dyDescent="0.25">
      <c r="A60" t="str">
        <v>2026-06-27T13:09:59.926Z</v>
      </c>
      <c r="B60">
        <v>7</v>
      </c>
      <c r="C60">
        <v>4</v>
      </c>
      <c r="D60">
        <v>65</v>
      </c>
      <c r="E60">
        <v>6.5</v>
      </c>
      <c r="F60">
        <v>0</v>
      </c>
      <c r="G60" t="str">
        <v>1</v>
      </c>
      <c r="H60" t="str">
        <v>Tempo 2-1-2; RIR 1</v>
      </c>
    </row>
    <row r="61" spans="1:8" x14ac:dyDescent="0.25">
      <c r="A61" t="str">
        <v>2026-06-30T18:28:01.865Z</v>
      </c>
      <c r="B61">
        <v>7</v>
      </c>
      <c r="C61">
        <v>1</v>
      </c>
      <c r="D61">
        <v>60</v>
      </c>
      <c r="E61">
        <v>9</v>
      </c>
      <c r="F61">
        <v>0</v>
      </c>
      <c r="G61" t="str">
        <v>1-2</v>
      </c>
      <c r="H61" t="str">
        <v>Tempo 2-1-2; RIR 1-2; 90-100 degree ROM</v>
      </c>
    </row>
    <row r="62" spans="1:8" x14ac:dyDescent="0.25">
      <c r="A62" t="str">
        <v>2026-06-30T18:30:00.237Z</v>
      </c>
      <c r="B62">
        <v>7</v>
      </c>
      <c r="C62">
        <v>2</v>
      </c>
      <c r="D62">
        <v>62.5</v>
      </c>
      <c r="E62">
        <v>9</v>
      </c>
      <c r="F62">
        <v>0</v>
      </c>
      <c r="G62" t="str">
        <v>1-2</v>
      </c>
      <c r="H62" t="str">
        <v>Tempo 2-1-2; RIR 1-2; 90-100 degree ROM</v>
      </c>
    </row>
    <row r="63" spans="1:8" x14ac:dyDescent="0.25">
      <c r="A63" t="str">
        <v>2026-06-30T18:32:00.065Z</v>
      </c>
      <c r="B63">
        <v>7</v>
      </c>
      <c r="C63">
        <v>3</v>
      </c>
      <c r="D63">
        <v>62.5</v>
      </c>
      <c r="E63">
        <v>8</v>
      </c>
      <c r="F63">
        <v>0</v>
      </c>
      <c r="G63" t="str">
        <v>1-2</v>
      </c>
      <c r="H63" t="str">
        <v>Tempo 2-1-2; RIR 1-2; 90-100 degree ROM</v>
      </c>
    </row>
    <row r="64" spans="1:8" x14ac:dyDescent="0.25">
      <c r="A64" t="str">
        <v>2026-06-30T18:33:57.490Z</v>
      </c>
      <c r="B64">
        <v>7</v>
      </c>
      <c r="C64">
        <v>4</v>
      </c>
      <c r="D64">
        <v>65</v>
      </c>
      <c r="E64">
        <v>6.5</v>
      </c>
      <c r="F64">
        <v>0</v>
      </c>
      <c r="G64" t="str">
        <v>1</v>
      </c>
      <c r="H64" t="str">
        <v>Tempo 2-1-2; RIR 1</v>
      </c>
    </row>
    <row r="65" spans="1:8" x14ac:dyDescent="0.25">
      <c r="A65" t="str">
        <v>2026-07-02T17:12:26.241Z</v>
      </c>
      <c r="B65">
        <v>7</v>
      </c>
      <c r="C65">
        <v>1</v>
      </c>
      <c r="D65">
        <v>60</v>
      </c>
      <c r="E65">
        <v>10</v>
      </c>
      <c r="F65">
        <v>0</v>
      </c>
      <c r="G65" t="str">
        <v>2+</v>
      </c>
      <c r="H65" t="str">
        <v>Warm up: Hoist cable machine; 120 lb plate; tempo 2-2-2; RIR 2+</v>
      </c>
    </row>
    <row r="66" spans="1:8" x14ac:dyDescent="0.25">
      <c r="A66" t="str">
        <v>2026-07-02T17:13:45.544Z</v>
      </c>
      <c r="B66">
        <v>7</v>
      </c>
      <c r="C66">
        <v>2</v>
      </c>
      <c r="D66">
        <v>62.5</v>
      </c>
      <c r="E66">
        <v>11</v>
      </c>
      <c r="F66">
        <v>0</v>
      </c>
      <c r="G66" t="str">
        <v>2+</v>
      </c>
      <c r="H66" t="str">
        <v>Working set: Hoist cable machine; 120 lb plate + 5 lb block; tempo 2-2-2; RIR 2+</v>
      </c>
    </row>
    <row r="67" spans="1:8" x14ac:dyDescent="0.25">
      <c r="A67" t="str">
        <v>2026-07-02T17:15:40.265Z</v>
      </c>
      <c r="B67">
        <v>7</v>
      </c>
      <c r="C67">
        <v>3</v>
      </c>
      <c r="D67">
        <v>67.5</v>
      </c>
      <c r="E67">
        <v>9</v>
      </c>
      <c r="F67">
        <v>0</v>
      </c>
      <c r="G67" t="str">
        <v>1-2</v>
      </c>
      <c r="H67" t="str">
        <v>Working set: Hoist cable machine; 135 lb plate; tempo 2-2-2; RIR 1-2</v>
      </c>
    </row>
    <row r="68" spans="1:8" x14ac:dyDescent="0.25">
      <c r="A68" t="str">
        <v>2026-07-02T17:17:36.462Z</v>
      </c>
      <c r="B68">
        <v>7</v>
      </c>
      <c r="C68">
        <v>4</v>
      </c>
      <c r="D68">
        <v>67.5</v>
      </c>
      <c r="E68">
        <v>7</v>
      </c>
      <c r="F68">
        <v>0</v>
      </c>
      <c r="G68" t="str">
        <v>1-2</v>
      </c>
      <c r="H68" t="str">
        <v>Working set: Hoist cable machine; 135 lb plate; tempo 2-2-2; RIR 1-2</v>
      </c>
    </row>
    <row r="69" spans="1:8" x14ac:dyDescent="0.25">
      <c r="A69" t="str">
        <v>2026-07-03T18:41:31.255Z</v>
      </c>
      <c r="B69">
        <v>7</v>
      </c>
      <c r="C69">
        <v>1</v>
      </c>
      <c r="D69">
        <v>62.5</v>
      </c>
      <c r="E69">
        <v>11</v>
      </c>
      <c r="F69">
        <v>0</v>
      </c>
      <c r="G69" t="str">
        <v>1-2</v>
      </c>
      <c r="H69" t="str">
        <v>Tempo 2-1-2; RIR 1-2</v>
      </c>
    </row>
    <row r="70" spans="1:8" x14ac:dyDescent="0.25">
      <c r="A70" t="str">
        <v>2026-07-03T18:43:28.504Z</v>
      </c>
      <c r="B70">
        <v>7</v>
      </c>
      <c r="C70">
        <v>2</v>
      </c>
      <c r="D70">
        <v>65</v>
      </c>
      <c r="E70">
        <v>10</v>
      </c>
      <c r="F70">
        <v>0</v>
      </c>
      <c r="G70" t="str">
        <v>1-2</v>
      </c>
      <c r="H70" t="str">
        <v>Tempo 2-1-2; RIR 1-2</v>
      </c>
    </row>
    <row r="71" spans="1:8" x14ac:dyDescent="0.25">
      <c r="A71" t="str">
        <v>2026-07-03T18:45:39.524Z</v>
      </c>
      <c r="B71">
        <v>7</v>
      </c>
      <c r="C71">
        <v>3</v>
      </c>
      <c r="D71">
        <v>67.5</v>
      </c>
      <c r="E71">
        <v>9</v>
      </c>
      <c r="F71">
        <v>0</v>
      </c>
      <c r="G71" t="str">
        <v>1</v>
      </c>
      <c r="H71" t="str">
        <v>Tempo 2-1-2; RIR 1</v>
      </c>
    </row>
    <row r="72" spans="1:8" x14ac:dyDescent="0.25">
      <c r="A72" t="str">
        <v>2026-07-03T18:47:58.503Z</v>
      </c>
      <c r="B72">
        <v>7</v>
      </c>
      <c r="C72">
        <v>4</v>
      </c>
      <c r="D72">
        <v>70</v>
      </c>
      <c r="E72">
        <v>7</v>
      </c>
      <c r="F72">
        <v>0</v>
      </c>
      <c r="G72" t="str">
        <v>1</v>
      </c>
      <c r="H72" t="str">
        <v>Tempo 2-1-2; RIR 1</v>
      </c>
    </row>
    <row r="73" spans="1:8" x14ac:dyDescent="0.25">
      <c r="A73" t="str">
        <v>2026-07-06T18:25:20.000Z</v>
      </c>
      <c r="B73">
        <v>8</v>
      </c>
      <c r="C73">
        <v>1</v>
      </c>
      <c r="D73">
        <v>62.5</v>
      </c>
      <c r="E73">
        <v>10</v>
      </c>
      <c r="F73">
        <v>0</v>
      </c>
      <c r="G73" t="str">
        <v>1-2</v>
      </c>
      <c r="H73" t="str">
        <v>Warmup; 2-1-2; RIR 1-2</v>
      </c>
    </row>
    <row r="74" spans="1:8" x14ac:dyDescent="0.25">
      <c r="A74" t="str">
        <v>2026-07-06T18:28:32.000Z</v>
      </c>
      <c r="B74">
        <v>8</v>
      </c>
      <c r="C74">
        <v>2</v>
      </c>
      <c r="D74">
        <v>62.5</v>
      </c>
      <c r="E74">
        <v>8</v>
      </c>
      <c r="F74">
        <v>0</v>
      </c>
      <c r="G74" t="str">
        <v>1-2</v>
      </c>
      <c r="H74" t="str">
        <v>Working; 2-1-3; RIR 1-2</v>
      </c>
    </row>
    <row r="75" spans="1:8" x14ac:dyDescent="0.25">
      <c r="A75" t="str">
        <v>2026-07-06T18:29:29.000Z</v>
      </c>
      <c r="B75">
        <v>8</v>
      </c>
      <c r="C75">
        <v>3</v>
      </c>
      <c r="D75">
        <v>62.5</v>
      </c>
      <c r="E75">
        <v>8</v>
      </c>
      <c r="F75">
        <v>0</v>
      </c>
      <c r="G75" t="str">
        <v>1-2</v>
      </c>
      <c r="H75" t="str">
        <v>Working; 2-1-3; RIR 1-2</v>
      </c>
    </row>
    <row r="76" spans="1:8" x14ac:dyDescent="0.25">
      <c r="A76" t="str">
        <v>2026-07-06T18:31:19.000Z</v>
      </c>
      <c r="B76">
        <v>8</v>
      </c>
      <c r="C76">
        <v>4</v>
      </c>
      <c r="D76">
        <v>62.5</v>
      </c>
      <c r="E76">
        <v>7</v>
      </c>
      <c r="F76">
        <v>0</v>
      </c>
      <c r="G76" t="str">
        <v>1-2</v>
      </c>
      <c r="H76" t="str">
        <v>Working; 2-1-3; RIR 1-2</v>
      </c>
    </row>
    <row r="77" spans="1:8" x14ac:dyDescent="0.25">
      <c r="A77" t="str">
        <v>2026-07-08T19:16:06.000Z</v>
      </c>
      <c r="B77">
        <v>8</v>
      </c>
      <c r="C77">
        <v>1</v>
      </c>
      <c r="D77">
        <v>62.5</v>
      </c>
      <c r="E77">
        <v>10</v>
      </c>
      <c r="F77">
        <v>0</v>
      </c>
      <c r="G77" t="str">
        <v>2</v>
      </c>
      <c r="H77" t="str">
        <v>Tempo 2-1-3; RIR 2</v>
      </c>
    </row>
    <row r="78" spans="1:8" x14ac:dyDescent="0.25">
      <c r="A78" t="str">
        <v>2026-07-08T19:18:18.000Z</v>
      </c>
      <c r="B78">
        <v>8</v>
      </c>
      <c r="C78">
        <v>2</v>
      </c>
      <c r="D78">
        <v>62.5</v>
      </c>
      <c r="E78">
        <v>10</v>
      </c>
      <c r="F78">
        <v>0</v>
      </c>
      <c r="G78" t="str">
        <v>2</v>
      </c>
      <c r="H78" t="str">
        <v>Tempo 2-1-3; RIR 2</v>
      </c>
    </row>
    <row r="79" spans="1:8" x14ac:dyDescent="0.25">
      <c r="A79" t="str">
        <v>2026-07-08T19:20:22.000Z</v>
      </c>
      <c r="B79">
        <v>8</v>
      </c>
      <c r="C79">
        <v>3</v>
      </c>
      <c r="D79">
        <v>65</v>
      </c>
      <c r="E79">
        <v>7</v>
      </c>
      <c r="F79">
        <v>0</v>
      </c>
      <c r="G79" t="str">
        <v>2</v>
      </c>
      <c r="H79" t="str">
        <v>Tempo 2-1-3; RIR 2</v>
      </c>
    </row>
    <row r="80" spans="1:8" x14ac:dyDescent="0.25">
      <c r="A80" t="str">
        <v>2026-07-11T15:20:44.805Z</v>
      </c>
      <c r="B80">
        <v>8</v>
      </c>
      <c r="C80">
        <v>1</v>
      </c>
      <c r="D80">
        <v>62.5</v>
      </c>
      <c r="E80">
        <v>10</v>
      </c>
      <c r="F80">
        <v>0</v>
      </c>
      <c r="G80" t="str">
        <v>2+</v>
      </c>
      <c r="H80" t="str">
        <v>Tempo 2-1-3; RIR 2+</v>
      </c>
    </row>
    <row r="81" spans="1:8" x14ac:dyDescent="0.25">
      <c r="A81" t="str">
        <v>2026-07-11T15:23:10.109Z</v>
      </c>
      <c r="B81">
        <v>8</v>
      </c>
      <c r="C81">
        <v>2</v>
      </c>
      <c r="D81">
        <v>65</v>
      </c>
      <c r="E81">
        <v>8</v>
      </c>
      <c r="F81">
        <v>0</v>
      </c>
      <c r="G81" t="str">
        <v>1-2</v>
      </c>
      <c r="H81" t="str">
        <v>Tempo 2-1-3; RIR 1-2; I got sucked into increasing the weight cause set 1 was very easy</v>
      </c>
    </row>
    <row r="82" spans="1:8" x14ac:dyDescent="0.25">
      <c r="A82" t="str">
        <v>2026-07-11T15:25:29.132Z</v>
      </c>
      <c r="B82">
        <v>8</v>
      </c>
      <c r="C82">
        <v>3</v>
      </c>
      <c r="D82">
        <v>65</v>
      </c>
      <c r="E82">
        <v>8</v>
      </c>
      <c r="F82">
        <v>0</v>
      </c>
      <c r="G82" t="str">
        <v>1-2</v>
      </c>
      <c r="H82" t="str">
        <v>Tempo 2-1-3; RIR 1-2;</v>
      </c>
    </row>
    <row r="83" spans="1:8" x14ac:dyDescent="0.25">
      <c r="A83" t="str">
        <v>2026-07-14T19:37:07.788Z</v>
      </c>
      <c r="B83">
        <v>8</v>
      </c>
      <c r="C83">
        <v>1</v>
      </c>
      <c r="D83">
        <v>65</v>
      </c>
      <c r="E83">
        <v>11</v>
      </c>
      <c r="F83">
        <v>0</v>
      </c>
      <c r="G83" t="str">
        <v>1-2</v>
      </c>
      <c r="H83" t="str">
        <v>Thinking “Shoulders down”; tempo 2-1-3; RIR 1-2</v>
      </c>
    </row>
    <row r="84" spans="1:8" x14ac:dyDescent="0.25">
      <c r="A84" t="str">
        <v>2026-07-14T19:39:18.429Z</v>
      </c>
      <c r="B84">
        <v>8</v>
      </c>
      <c r="C84">
        <v>2</v>
      </c>
      <c r="D84">
        <v>65</v>
      </c>
      <c r="E84">
        <v>10</v>
      </c>
      <c r="F84">
        <v>0</v>
      </c>
      <c r="G84" t="str">
        <v>1-2</v>
      </c>
      <c r="H84" t="str">
        <v>Thinking “Shoulders down”; tempo 2-1-3; RIR 1-2</v>
      </c>
    </row>
    <row r="85" spans="1:8" x14ac:dyDescent="0.25">
      <c r="A85" t="str">
        <v>2026-07-14T19:41:46.561Z</v>
      </c>
      <c r="B85">
        <v>8</v>
      </c>
      <c r="C85">
        <v>3</v>
      </c>
      <c r="D85">
        <v>65</v>
      </c>
      <c r="E85">
        <v>9</v>
      </c>
      <c r="F85">
        <v>0</v>
      </c>
      <c r="G85" t="str">
        <v>0-1</v>
      </c>
      <c r="H85" t="str">
        <v>Thinking “Shoulders down”; tempo 2-1-3; RIR 0-1</v>
      </c>
    </row>
    <row r="86" spans="1:8" x14ac:dyDescent="0.25">
      <c r="A86" t="str">
        <v>2026-07-23T18:11:22.605Z</v>
      </c>
      <c r="B86">
        <v>8</v>
      </c>
      <c r="C86">
        <v>1</v>
      </c>
      <c r="D86">
        <v>62.5</v>
      </c>
      <c r="E86">
        <v>10</v>
      </c>
      <c r="F86">
        <v>0</v>
      </c>
      <c r="G86" t="str">
        <v>1-2</v>
      </c>
      <c r="H86" t="str">
        <v>Tempo 2-1-3; RIR 1-2</v>
      </c>
    </row>
    <row r="87" spans="1:8" x14ac:dyDescent="0.25">
      <c r="A87" t="str">
        <v>2026-07-23T18:13:15.856Z</v>
      </c>
      <c r="B87">
        <v>8</v>
      </c>
      <c r="C87">
        <v>2</v>
      </c>
      <c r="D87">
        <v>65</v>
      </c>
      <c r="E87">
        <v>8</v>
      </c>
      <c r="F87">
        <v>0</v>
      </c>
      <c r="G87" t="str">
        <v>1-2</v>
      </c>
      <c r="H87" t="str">
        <v>Tempo 2-1-3; RIR 1-2</v>
      </c>
    </row>
    <row r="88" spans="1:8" x14ac:dyDescent="0.25">
      <c r="A88" t="str">
        <v>2026-07-23T18:16:13.380Z</v>
      </c>
      <c r="B88">
        <v>8</v>
      </c>
      <c r="C88">
        <v>3</v>
      </c>
      <c r="D88">
        <v>60</v>
      </c>
      <c r="E88">
        <v>10</v>
      </c>
      <c r="F88">
        <v>0</v>
      </c>
      <c r="G88" t="str">
        <v>1</v>
      </c>
      <c r="H88" t="str">
        <v>Tempo 2-1-3; RIR 1</v>
      </c>
    </row>
    <row r="89" spans="1:8" x14ac:dyDescent="0.25">
      <c r="A89" t="str">
        <v>2026-07-23T18:17:53.333Z</v>
      </c>
      <c r="B89">
        <v>8</v>
      </c>
      <c r="C89">
        <v>4</v>
      </c>
      <c r="D89">
        <v>70</v>
      </c>
      <c r="E89">
        <v>5</v>
      </c>
      <c r="F89">
        <v>0</v>
      </c>
      <c r="G89" t="str">
        <v>1</v>
      </c>
      <c r="H89" t="str">
        <v>Tempo 2-1-3; RIR 1</v>
      </c>
    </row>
    <row r="90" spans="1:8" x14ac:dyDescent="0.25">
      <c r="A90" t="str">
        <v>2026-07-26T15:32:16.991Z</v>
      </c>
      <c r="B90">
        <v>8</v>
      </c>
      <c r="C90">
        <v>1</v>
      </c>
      <c r="D90">
        <v>65</v>
      </c>
      <c r="E90">
        <v>11</v>
      </c>
      <c r="F90">
        <v>0</v>
      </c>
      <c r="G90" t="str">
        <v>2</v>
      </c>
      <c r="H90" t="str">
        <v>Tempo 2-1-3; RIR 2</v>
      </c>
    </row>
    <row r="91" spans="1:8" x14ac:dyDescent="0.25">
      <c r="A91" t="str">
        <v>2026-07-26T15:34:35.629Z</v>
      </c>
      <c r="B91">
        <v>8</v>
      </c>
      <c r="C91">
        <v>2</v>
      </c>
      <c r="D91">
        <v>70</v>
      </c>
      <c r="E91">
        <v>10</v>
      </c>
      <c r="F91">
        <v>0</v>
      </c>
      <c r="G91" t="str">
        <v>1-2</v>
      </c>
      <c r="H91" t="str">
        <v>Tempo 2-1-3; RIR 1-2</v>
      </c>
    </row>
    <row r="92" spans="1:8" x14ac:dyDescent="0.25">
      <c r="A92" t="str">
        <v>2026-07-26T15:37:00.141Z</v>
      </c>
      <c r="B92">
        <v>8</v>
      </c>
      <c r="C92">
        <v>3</v>
      </c>
      <c r="D92">
        <v>70</v>
      </c>
      <c r="E92">
        <v>9</v>
      </c>
      <c r="F92">
        <v>0</v>
      </c>
      <c r="G92" t="str">
        <v>1</v>
      </c>
      <c r="H92" t="str">
        <v>Tempo 2-1-3; RIR 1</v>
      </c>
    </row>
    <row r="93" spans="1:8" x14ac:dyDescent="0.25">
      <c r="A93" t="str">
        <v>2026-07-28T17:14:36.836Z</v>
      </c>
      <c r="B93">
        <v>8</v>
      </c>
      <c r="C93">
        <v>1</v>
      </c>
      <c r="D93">
        <v>70</v>
      </c>
      <c r="E93">
        <v>9</v>
      </c>
      <c r="F93">
        <v>0</v>
      </c>
      <c r="G93" t="str">
        <v>1-2</v>
      </c>
      <c r="H93" t="str">
        <v>Tempo 2-1-3; RIR 1-2</v>
      </c>
    </row>
    <row r="94" spans="1:8" x14ac:dyDescent="0.25">
      <c r="A94" t="str">
        <v>2026-07-28T17:16:50.943Z</v>
      </c>
      <c r="B94">
        <v>8</v>
      </c>
      <c r="C94">
        <v>2</v>
      </c>
      <c r="D94">
        <v>70</v>
      </c>
      <c r="E94">
        <v>8</v>
      </c>
      <c r="F94">
        <v>0</v>
      </c>
      <c r="G94" t="str">
        <v>1-2</v>
      </c>
      <c r="H94" t="str">
        <v>Tempo 2-1-3; RIR 1-2</v>
      </c>
    </row>
    <row r="95" spans="1:8" x14ac:dyDescent="0.25">
      <c r="A95" t="str">
        <v>2026-07-28T17:19:05.044Z</v>
      </c>
      <c r="B95">
        <v>8</v>
      </c>
      <c r="C95">
        <v>3</v>
      </c>
      <c r="D95">
        <v>70</v>
      </c>
      <c r="E95">
        <v>7</v>
      </c>
      <c r="F95">
        <v>0</v>
      </c>
      <c r="G95" t="str">
        <v>1</v>
      </c>
      <c r="H95" t="str">
        <v>Tempo 2-1-3; RIR 1</v>
      </c>
    </row>
    <row r="96" spans="1:8" x14ac:dyDescent="0.25">
      <c r="A96" t="str">
        <v>2026-07-31T17:12:21.151Z</v>
      </c>
      <c r="B96">
        <v>8</v>
      </c>
      <c r="C96">
        <v>1</v>
      </c>
      <c r="D96">
        <v>70</v>
      </c>
      <c r="E96">
        <v>10</v>
      </c>
      <c r="F96">
        <v>0</v>
      </c>
      <c r="G96" t="str">
        <v>2</v>
      </c>
      <c r="H96" t="str">
        <v>Tempo 2-1-3; RIR 2</v>
      </c>
    </row>
    <row r="97" spans="1:8" x14ac:dyDescent="0.25">
      <c r="A97" t="str">
        <v>2026-07-31T17:14:46.856Z</v>
      </c>
      <c r="B97">
        <v>8</v>
      </c>
      <c r="C97">
        <v>2</v>
      </c>
      <c r="D97">
        <v>75</v>
      </c>
      <c r="E97">
        <v>9</v>
      </c>
      <c r="F97">
        <v>0</v>
      </c>
      <c r="G97" t="str">
        <v>1-2</v>
      </c>
      <c r="H97" t="str">
        <v>Tempo 2-1-3; RIR 1-2</v>
      </c>
    </row>
    <row r="98" spans="1:8" x14ac:dyDescent="0.25">
      <c r="A98" t="str">
        <v>2026-07-31T17:17:15.081Z</v>
      </c>
      <c r="B98">
        <v>8</v>
      </c>
      <c r="C98">
        <v>3</v>
      </c>
      <c r="D98">
        <v>75</v>
      </c>
      <c r="E98">
        <v>8</v>
      </c>
      <c r="F98">
        <v>0</v>
      </c>
      <c r="G98" t="str">
        <v>1-2</v>
      </c>
      <c r="H98" t="str">
        <v>Tempo 2-1-3; RIR 1-2</v>
      </c>
    </row>
    <row r="99" spans="1:8" x14ac:dyDescent="0.25">
      <c r="A99" t="str">
        <v>2026-08-03T21:06:30.865Z</v>
      </c>
      <c r="B99">
        <v>9</v>
      </c>
      <c r="C99">
        <v>1</v>
      </c>
      <c r="D99">
        <v>75</v>
      </c>
      <c r="E99">
        <v>7</v>
      </c>
      <c r="F99">
        <v>0</v>
      </c>
      <c r="G99" t="str">
        <v>1-2</v>
      </c>
      <c r="H99" t="str">
        <v>Tempo 3-1-2; RIR 1-2</v>
      </c>
    </row>
    <row r="100" spans="1:8" x14ac:dyDescent="0.25">
      <c r="A100" t="str">
        <v>2026-08-03T21:08:45.754Z</v>
      </c>
      <c r="B100">
        <v>9</v>
      </c>
      <c r="C100">
        <v>2</v>
      </c>
      <c r="D100">
        <v>75</v>
      </c>
      <c r="E100">
        <v>7</v>
      </c>
      <c r="F100">
        <v>0</v>
      </c>
      <c r="G100" t="str">
        <v>1-2</v>
      </c>
      <c r="H100" t="str">
        <v>Tempo 3-1-2; RIR 1-2</v>
      </c>
    </row>
    <row r="101" spans="1:8" x14ac:dyDescent="0.25">
      <c r="A101" t="str">
        <v>2026-08-03T21:10:42.505Z</v>
      </c>
      <c r="B101">
        <v>9</v>
      </c>
      <c r="C101">
        <v>3</v>
      </c>
      <c r="D101">
        <v>75</v>
      </c>
      <c r="E101">
        <v>6</v>
      </c>
      <c r="F101">
        <v>0</v>
      </c>
      <c r="G101" t="str">
        <v>1-2</v>
      </c>
      <c r="H101" t="str">
        <v>Tempo 3-1-2; RIR 1-2</v>
      </c>
    </row>
    <row r="102" spans="1:8" x14ac:dyDescent="0.25">
      <c r="A102" t="str">
        <v>2026-08-09T16:06:20.079Z</v>
      </c>
      <c r="B102">
        <v>9</v>
      </c>
      <c r="C102">
        <v>1</v>
      </c>
      <c r="D102">
        <v>80</v>
      </c>
      <c r="E102">
        <v>8</v>
      </c>
      <c r="F102">
        <v>0</v>
      </c>
      <c r="G102" t="str">
        <v>1-2</v>
      </c>
      <c r="H102" t="str">
        <v>Tempo 3-1-2; RIR 1-2</v>
      </c>
    </row>
    <row r="103" spans="1:8" x14ac:dyDescent="0.25">
      <c r="A103" t="str">
        <v>2026-08-09T16:08:30.079Z</v>
      </c>
      <c r="B103">
        <v>9</v>
      </c>
      <c r="C103">
        <v>2</v>
      </c>
      <c r="D103">
        <v>80</v>
      </c>
      <c r="E103">
        <v>7</v>
      </c>
      <c r="F103">
        <v>0</v>
      </c>
      <c r="G103" t="str">
        <v>1-2</v>
      </c>
      <c r="H103" t="str">
        <v>Tempo 3-1-2; RIR 1-2</v>
      </c>
    </row>
    <row r="104" spans="1:8" x14ac:dyDescent="0.25">
      <c r="A104" t="str">
        <v>2026-08-09T16:11:37.510Z</v>
      </c>
      <c r="B104">
        <v>9</v>
      </c>
      <c r="C104">
        <v>3</v>
      </c>
      <c r="D104">
        <v>80</v>
      </c>
      <c r="E104">
        <v>5</v>
      </c>
      <c r="F104">
        <v>0</v>
      </c>
      <c r="G104" t="str">
        <v>1-2</v>
      </c>
      <c r="H104" t="str">
        <v>Tempo 3-1-2; RIR 1-2</v>
      </c>
    </row>
    <row r="105" spans="1:8" x14ac:dyDescent="0.25">
      <c r="A105" t="str">
        <v>2026-08-09T16:11:43.209Z</v>
      </c>
      <c r="B105">
        <v>9</v>
      </c>
      <c r="C105">
        <v>4</v>
      </c>
      <c r="D105">
        <v>70</v>
      </c>
      <c r="E105">
        <v>2</v>
      </c>
      <c r="F105">
        <v>0</v>
      </c>
      <c r="G105" t="str">
        <v>1-2</v>
      </c>
      <c r="H105" t="str">
        <v>Tempo 3-1-2; RIR 1-2</v>
      </c>
    </row>
    <row r="106" spans="1:8" x14ac:dyDescent="0.25">
      <c r="A106" t="str">
        <v>2026-08-14T17:18:11.780Z</v>
      </c>
      <c r="B106">
        <v>9</v>
      </c>
      <c r="C106">
        <v>1</v>
      </c>
      <c r="D106">
        <v>80</v>
      </c>
      <c r="E106">
        <v>8</v>
      </c>
      <c r="F106">
        <v>0</v>
      </c>
      <c r="G106" t="str">
        <v>1-2</v>
      </c>
      <c r="H106" t="str">
        <v xml:space="preserve">Tempo 2-1-2; RIR 1-2; </v>
      </c>
    </row>
    <row r="107" spans="1:8" x14ac:dyDescent="0.25">
      <c r="A107" t="str">
        <v>2026-08-14T17:20:44.344Z</v>
      </c>
      <c r="B107">
        <v>9</v>
      </c>
      <c r="C107">
        <v>2</v>
      </c>
      <c r="D107">
        <v>80</v>
      </c>
      <c r="E107">
        <v>8</v>
      </c>
      <c r="F107">
        <v>0</v>
      </c>
      <c r="G107" t="str">
        <v>1-2</v>
      </c>
      <c r="H107" t="str">
        <v xml:space="preserve">Tempo 2-1-2; RIR 1-2; back on pad </v>
      </c>
    </row>
    <row r="108" spans="1:8" x14ac:dyDescent="0.25">
      <c r="A108" t="str">
        <v>2026-08-14T17:23:34.462Z</v>
      </c>
      <c r="B108">
        <v>9</v>
      </c>
      <c r="C108">
        <v>3</v>
      </c>
      <c r="D108">
        <v>80</v>
      </c>
      <c r="E108">
        <v>6</v>
      </c>
      <c r="F108">
        <v>0</v>
      </c>
      <c r="G108" t="str">
        <v>2</v>
      </c>
      <c r="H108" t="str">
        <v xml:space="preserve">Tempo 2-1-2; RIR 2; back on pad </v>
      </c>
    </row>
    <row r="109" spans="1:8" x14ac:dyDescent="0.25">
      <c r="A109" t="str">
        <v>2026-08-19T15:32:00.963Z</v>
      </c>
      <c r="B109">
        <v>10</v>
      </c>
      <c r="C109">
        <v>1</v>
      </c>
      <c r="D109">
        <v>75</v>
      </c>
      <c r="E109">
        <v>8</v>
      </c>
      <c r="F109">
        <v>0</v>
      </c>
      <c r="G109" t="str">
        <v>2</v>
      </c>
      <c r="H109" t="str">
        <v>Tempo 2-1-3; RIR 2</v>
      </c>
    </row>
    <row r="110" spans="1:8" x14ac:dyDescent="0.25">
      <c r="A110" t="str">
        <v>2026-08-19T15:34:23.646Z</v>
      </c>
      <c r="B110">
        <v>10</v>
      </c>
      <c r="C110">
        <v>2</v>
      </c>
      <c r="D110">
        <v>75</v>
      </c>
      <c r="E110">
        <v>10</v>
      </c>
      <c r="F110">
        <v>0</v>
      </c>
      <c r="G110" t="str">
        <v>1-2</v>
      </c>
      <c r="H110" t="str">
        <v>Tempo 2-1-3; RIR 1-2</v>
      </c>
    </row>
    <row r="111" spans="1:8" x14ac:dyDescent="0.25">
      <c r="A111" t="str">
        <v>2026-08-19T15:36:37.288Z</v>
      </c>
      <c r="B111">
        <v>10</v>
      </c>
      <c r="C111">
        <v>3</v>
      </c>
      <c r="D111">
        <v>75</v>
      </c>
      <c r="E111">
        <v>7</v>
      </c>
      <c r="F111">
        <v>0</v>
      </c>
      <c r="G111" t="str">
        <v>1</v>
      </c>
      <c r="H111" t="str">
        <v>Tempo 2-1-3; RIR 1</v>
      </c>
    </row>
  </sheetData>
  <mergeCells count="4">
    <mergeCell ref="A1:H1"/>
    <mergeCell ref="A17:H17"/>
    <mergeCell ref="A28:I28"/>
    <mergeCell ref="A5:B5"/>
  </mergeCells>
  <conditionalFormatting sqref="G1:G1048576">
    <cfRule type="containsText" dxfId="84" priority="1" operator="containsText" text="1">
      <formula>NOT(ISERROR(SEARCH("1",G1)))</formula>
    </cfRule>
    <cfRule type="containsText" dxfId="83" priority="2" operator="containsText" text="2">
      <formula>NOT(ISERROR(SEARCH("2",G1)))</formula>
    </cfRule>
    <cfRule type="containsText" dxfId="82" priority="3" operator="containsText" text="0">
      <formula>NOT(ISERROR(SEARCH("0",G1)))</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0CEB71C-91C1-4CE3-A8AA-C9D12EF7A003}">
          <x14:formula1>
            <xm:f>Lookup_Exercises!$A$2:$A$111</xm:f>
          </x14:formula1>
          <xm:sqref>B3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07C8B-3E72-40B7-94F1-4098C4F21E43}">
  <sheetPr>
    <tabColor rgb="FF00B050"/>
  </sheetPr>
  <dimension ref="A1:J58"/>
  <sheetViews>
    <sheetView topLeftCell="A3" workbookViewId="0">
      <selection activeCell="O29" sqref="O29"/>
    </sheetView>
  </sheetViews>
  <sheetFormatPr defaultRowHeight="15" x14ac:dyDescent="0.25"/>
  <cols>
    <col min="1" max="1" width="44.42578125" style="2" bestFit="1" customWidth="1"/>
    <col min="2" max="3" width="9.42578125" bestFit="1" customWidth="1"/>
    <col min="4" max="4" width="15.7109375" bestFit="1" customWidth="1"/>
    <col min="5" max="5" width="17.42578125" bestFit="1" customWidth="1"/>
    <col min="6" max="6" width="13.5703125" bestFit="1" customWidth="1"/>
    <col min="7" max="7" width="7.85546875" bestFit="1" customWidth="1"/>
    <col min="8" max="8" width="10" bestFit="1" customWidth="1"/>
    <col min="9" max="9" width="7.85546875" bestFit="1" customWidth="1"/>
  </cols>
  <sheetData>
    <row r="1" spans="1:10" ht="18.75" x14ac:dyDescent="0.3">
      <c r="A1" s="46" t="s">
        <v>8712</v>
      </c>
      <c r="B1" s="46"/>
      <c r="C1" s="46"/>
      <c r="D1" s="46"/>
      <c r="E1" s="46"/>
      <c r="F1" s="46"/>
      <c r="G1" s="46"/>
      <c r="H1" s="46"/>
      <c r="I1" s="46"/>
    </row>
    <row r="3" spans="1:10" ht="15.75" x14ac:dyDescent="0.25">
      <c r="A3" s="47" t="s">
        <v>8713</v>
      </c>
      <c r="B3" s="47"/>
      <c r="C3" s="47"/>
      <c r="D3" s="47"/>
      <c r="E3" s="47"/>
      <c r="F3" s="47"/>
      <c r="G3" s="47"/>
      <c r="H3" s="47"/>
      <c r="I3" s="47"/>
      <c r="J3" s="47"/>
    </row>
    <row r="4" spans="1:10" x14ac:dyDescent="0.25">
      <c r="A4" s="14" t="s">
        <v>8714</v>
      </c>
      <c r="B4" s="13" t="s">
        <v>8679</v>
      </c>
      <c r="C4" s="13" t="s">
        <v>25</v>
      </c>
      <c r="D4" s="13" t="s">
        <v>148</v>
      </c>
      <c r="E4" s="13" t="s">
        <v>369</v>
      </c>
      <c r="F4" s="13" t="s">
        <v>92</v>
      </c>
      <c r="G4" s="13" t="s">
        <v>210</v>
      </c>
      <c r="H4" s="13" t="s">
        <v>8683</v>
      </c>
      <c r="I4" s="13" t="s">
        <v>357</v>
      </c>
    </row>
    <row r="5" spans="1:10" x14ac:dyDescent="0.25">
      <c r="A5" s="18" cm="1">
        <f t="array" ref="A5">IFERROR(INDEX(tbl_VolumeWeekly[WeekStartDate],ROW()-4),"")</f>
        <v>46020</v>
      </c>
      <c r="B5" s="15" cm="1">
        <f t="array" ref="B5">IFERROR(INDEX(tbl_VolumeWeekly[TotalSets],ROW()-4),"")</f>
        <v>42</v>
      </c>
      <c r="C5" s="15" cm="1">
        <f t="array" ref="C5">IFERROR(INDEX(tbl_VolumeWeekly[PullSets],ROW()-4),"")</f>
        <v>7</v>
      </c>
      <c r="D5" s="15" cm="1">
        <f t="array" ref="D5">IFERROR(INDEX(tbl_VolumeWeekly[PushSets],ROW()-4),"")</f>
        <v>14</v>
      </c>
      <c r="E5" s="15" cm="1">
        <f t="array" ref="E5">IFERROR(INDEX(tbl_VolumeWeekly[LegSets],ROW()-4),"")</f>
        <v>0</v>
      </c>
      <c r="F5" s="15" cm="1">
        <f t="array" ref="F5">IFERROR(INDEX(tbl_VolumeWeekly[ArmSets_Biceps],ROW()-4),"")</f>
        <v>6</v>
      </c>
      <c r="G5" s="15" cm="1">
        <f t="array" ref="G5">IFERROR(INDEX(tbl_VolumeWeekly[ArmSets_Triceps],ROW()-4),"")</f>
        <v>10</v>
      </c>
      <c r="H5" s="15" cm="1">
        <f t="array" ref="H5">IFERROR(INDEX(tbl_VolumeWeekly[CarrySets],ROW()-4),"")</f>
        <v>5</v>
      </c>
      <c r="I5" s="15" cm="1">
        <f t="array" ref="I5">IFERROR(INDEX(tbl_VolumeWeekly[CardioSets],ROW()-4),"")</f>
        <v>0</v>
      </c>
    </row>
    <row r="6" spans="1:10" x14ac:dyDescent="0.25">
      <c r="A6" s="18" cm="1">
        <f t="array" ref="A6">IFERROR(INDEX(tbl_VolumeWeekly[WeekStartDate],ROW()-4),"")</f>
        <v>46027</v>
      </c>
      <c r="B6" s="15" cm="1">
        <f t="array" ref="B6">IFERROR(INDEX(tbl_VolumeWeekly[TotalSets],ROW()-4),"")</f>
        <v>32</v>
      </c>
      <c r="C6" s="15" cm="1">
        <f t="array" ref="C6">IFERROR(INDEX(tbl_VolumeWeekly[PullSets],ROW()-4),"")</f>
        <v>8</v>
      </c>
      <c r="D6" s="15" cm="1">
        <f t="array" ref="D6">IFERROR(INDEX(tbl_VolumeWeekly[PushSets],ROW()-4),"")</f>
        <v>0</v>
      </c>
      <c r="E6" s="15" cm="1">
        <f t="array" ref="E6">IFERROR(INDEX(tbl_VolumeWeekly[LegSets],ROW()-4),"")</f>
        <v>0</v>
      </c>
      <c r="F6" s="15" cm="1">
        <f t="array" ref="F6">IFERROR(INDEX(tbl_VolumeWeekly[ArmSets_Biceps],ROW()-4),"")</f>
        <v>10</v>
      </c>
      <c r="G6" s="15" cm="1">
        <f t="array" ref="G6">IFERROR(INDEX(tbl_VolumeWeekly[ArmSets_Triceps],ROW()-4),"")</f>
        <v>8</v>
      </c>
      <c r="H6" s="15" cm="1">
        <f t="array" ref="H6">IFERROR(INDEX(tbl_VolumeWeekly[CarrySets],ROW()-4),"")</f>
        <v>6</v>
      </c>
      <c r="I6" s="15" cm="1">
        <f t="array" ref="I6">IFERROR(INDEX(tbl_VolumeWeekly[CardioSets],ROW()-4),"")</f>
        <v>0</v>
      </c>
    </row>
    <row r="7" spans="1:10" x14ac:dyDescent="0.25">
      <c r="A7" s="18" cm="1">
        <f t="array" ref="A7">IFERROR(INDEX(tbl_VolumeWeekly[WeekStartDate],ROW()-4),"")</f>
        <v>46034</v>
      </c>
      <c r="B7" s="15" cm="1">
        <f t="array" ref="B7">IFERROR(INDEX(tbl_VolumeWeekly[TotalSets],ROW()-4),"")</f>
        <v>82</v>
      </c>
      <c r="C7" s="15" cm="1">
        <f t="array" ref="C7">IFERROR(INDEX(tbl_VolumeWeekly[PullSets],ROW()-4),"")</f>
        <v>24</v>
      </c>
      <c r="D7" s="15" cm="1">
        <f t="array" ref="D7">IFERROR(INDEX(tbl_VolumeWeekly[PushSets],ROW()-4),"")</f>
        <v>15</v>
      </c>
      <c r="E7" s="15" cm="1">
        <f t="array" ref="E7">IFERROR(INDEX(tbl_VolumeWeekly[LegSets],ROW()-4),"")</f>
        <v>0</v>
      </c>
      <c r="F7" s="15" cm="1">
        <f t="array" ref="F7">IFERROR(INDEX(tbl_VolumeWeekly[ArmSets_Biceps],ROW()-4),"")</f>
        <v>16</v>
      </c>
      <c r="G7" s="15" cm="1">
        <f t="array" ref="G7">IFERROR(INDEX(tbl_VolumeWeekly[ArmSets_Triceps],ROW()-4),"")</f>
        <v>10</v>
      </c>
      <c r="H7" s="15" cm="1">
        <f t="array" ref="H7">IFERROR(INDEX(tbl_VolumeWeekly[CarrySets],ROW()-4),"")</f>
        <v>17</v>
      </c>
      <c r="I7" s="15" cm="1">
        <f t="array" ref="I7">IFERROR(INDEX(tbl_VolumeWeekly[CardioSets],ROW()-4),"")</f>
        <v>0</v>
      </c>
    </row>
    <row r="8" spans="1:10" x14ac:dyDescent="0.25">
      <c r="A8" s="18" cm="1">
        <f t="array" ref="A8">IFERROR(INDEX(tbl_VolumeWeekly[WeekStartDate],ROW()-4),"")</f>
        <v>46041</v>
      </c>
      <c r="B8" s="15" cm="1">
        <f t="array" ref="B8">IFERROR(INDEX(tbl_VolumeWeekly[TotalSets],ROW()-4),"")</f>
        <v>85</v>
      </c>
      <c r="C8" s="15" cm="1">
        <f t="array" ref="C8">IFERROR(INDEX(tbl_VolumeWeekly[PullSets],ROW()-4),"")</f>
        <v>15</v>
      </c>
      <c r="D8" s="15" cm="1">
        <f t="array" ref="D8">IFERROR(INDEX(tbl_VolumeWeekly[PushSets],ROW()-4),"")</f>
        <v>28</v>
      </c>
      <c r="E8" s="15" cm="1">
        <f t="array" ref="E8">IFERROR(INDEX(tbl_VolumeWeekly[LegSets],ROW()-4),"")</f>
        <v>0</v>
      </c>
      <c r="F8" s="15" cm="1">
        <f t="array" ref="F8">IFERROR(INDEX(tbl_VolumeWeekly[ArmSets_Biceps],ROW()-4),"")</f>
        <v>12</v>
      </c>
      <c r="G8" s="15" cm="1">
        <f t="array" ref="G8">IFERROR(INDEX(tbl_VolumeWeekly[ArmSets_Triceps],ROW()-4),"")</f>
        <v>15</v>
      </c>
      <c r="H8" s="15" cm="1">
        <f t="array" ref="H8">IFERROR(INDEX(tbl_VolumeWeekly[CarrySets],ROW()-4),"")</f>
        <v>14</v>
      </c>
      <c r="I8" s="15" cm="1">
        <f t="array" ref="I8">IFERROR(INDEX(tbl_VolumeWeekly[CardioSets],ROW()-4),"")</f>
        <v>0</v>
      </c>
    </row>
    <row r="9" spans="1:10" x14ac:dyDescent="0.25">
      <c r="A9" s="18" cm="1">
        <f t="array" ref="A9">IFERROR(INDEX(tbl_VolumeWeekly[WeekStartDate],ROW()-4),"")</f>
        <v>46048</v>
      </c>
      <c r="B9" s="15" cm="1">
        <f t="array" ref="B9">IFERROR(INDEX(tbl_VolumeWeekly[TotalSets],ROW()-4),"")</f>
        <v>49</v>
      </c>
      <c r="C9" s="15" cm="1">
        <f t="array" ref="C9">IFERROR(INDEX(tbl_VolumeWeekly[PullSets],ROW()-4),"")</f>
        <v>19</v>
      </c>
      <c r="D9" s="15" cm="1">
        <f t="array" ref="D9">IFERROR(INDEX(tbl_VolumeWeekly[PushSets],ROW()-4),"")</f>
        <v>0</v>
      </c>
      <c r="E9" s="15" cm="1">
        <f t="array" ref="E9">IFERROR(INDEX(tbl_VolumeWeekly[LegSets],ROW()-4),"")</f>
        <v>0</v>
      </c>
      <c r="F9" s="15" cm="1">
        <f t="array" ref="F9">IFERROR(INDEX(tbl_VolumeWeekly[ArmSets_Biceps],ROW()-4),"")</f>
        <v>10</v>
      </c>
      <c r="G9" s="15" cm="1">
        <f t="array" ref="G9">IFERROR(INDEX(tbl_VolumeWeekly[ArmSets_Triceps],ROW()-4),"")</f>
        <v>6</v>
      </c>
      <c r="H9" s="15" cm="1">
        <f t="array" ref="H9">IFERROR(INDEX(tbl_VolumeWeekly[CarrySets],ROW()-4),"")</f>
        <v>12</v>
      </c>
      <c r="I9" s="15" cm="1">
        <f t="array" ref="I9">IFERROR(INDEX(tbl_VolumeWeekly[CardioSets],ROW()-4),"")</f>
        <v>0</v>
      </c>
    </row>
    <row r="10" spans="1:10" x14ac:dyDescent="0.25">
      <c r="A10" s="18" cm="1">
        <f t="array" ref="A10">IFERROR(INDEX(tbl_VolumeWeekly[WeekStartDate],ROW()-4),"")</f>
        <v>46055</v>
      </c>
      <c r="B10" s="15" cm="1">
        <f t="array" ref="B10">IFERROR(INDEX(tbl_VolumeWeekly[TotalSets],ROW()-4),"")</f>
        <v>67</v>
      </c>
      <c r="C10" s="15" cm="1">
        <f t="array" ref="C10">IFERROR(INDEX(tbl_VolumeWeekly[PullSets],ROW()-4),"")</f>
        <v>11</v>
      </c>
      <c r="D10" s="15" cm="1">
        <f t="array" ref="D10">IFERROR(INDEX(tbl_VolumeWeekly[PushSets],ROW()-4),"")</f>
        <v>16</v>
      </c>
      <c r="E10" s="15" cm="1">
        <f t="array" ref="E10">IFERROR(INDEX(tbl_VolumeWeekly[LegSets],ROW()-4),"")</f>
        <v>10</v>
      </c>
      <c r="F10" s="15" cm="1">
        <f t="array" ref="F10">IFERROR(INDEX(tbl_VolumeWeekly[ArmSets_Biceps],ROW()-4),"")</f>
        <v>12</v>
      </c>
      <c r="G10" s="15" cm="1">
        <f t="array" ref="G10">IFERROR(INDEX(tbl_VolumeWeekly[ArmSets_Triceps],ROW()-4),"")</f>
        <v>11</v>
      </c>
      <c r="H10" s="15" cm="1">
        <f t="array" ref="H10">IFERROR(INDEX(tbl_VolumeWeekly[CarrySets],ROW()-4),"")</f>
        <v>6</v>
      </c>
      <c r="I10" s="15" cm="1">
        <f t="array" ref="I10">IFERROR(INDEX(tbl_VolumeWeekly[CardioSets],ROW()-4),"")</f>
        <v>1</v>
      </c>
    </row>
    <row r="11" spans="1:10" x14ac:dyDescent="0.25">
      <c r="A11" s="18" cm="1">
        <f t="array" ref="A11">IFERROR(INDEX(tbl_VolumeWeekly[WeekStartDate],ROW()-4),"")</f>
        <v>46062</v>
      </c>
      <c r="B11" s="15" cm="1">
        <f t="array" ref="B11">IFERROR(INDEX(tbl_VolumeWeekly[TotalSets],ROW()-4),"")</f>
        <v>71</v>
      </c>
      <c r="C11" s="15" cm="1">
        <f t="array" ref="C11">IFERROR(INDEX(tbl_VolumeWeekly[PullSets],ROW()-4),"")</f>
        <v>11</v>
      </c>
      <c r="D11" s="15" cm="1">
        <f t="array" ref="D11">IFERROR(INDEX(tbl_VolumeWeekly[PushSets],ROW()-4),"")</f>
        <v>10</v>
      </c>
      <c r="E11" s="15" cm="1">
        <f t="array" ref="E11">IFERROR(INDEX(tbl_VolumeWeekly[LegSets],ROW()-4),"")</f>
        <v>7</v>
      </c>
      <c r="F11" s="15" cm="1">
        <f t="array" ref="F11">IFERROR(INDEX(tbl_VolumeWeekly[ArmSets_Biceps],ROW()-4),"")</f>
        <v>12</v>
      </c>
      <c r="G11" s="15" cm="1">
        <f t="array" ref="G11">IFERROR(INDEX(tbl_VolumeWeekly[ArmSets_Triceps],ROW()-4),"")</f>
        <v>16</v>
      </c>
      <c r="H11" s="15" cm="1">
        <f t="array" ref="H11">IFERROR(INDEX(tbl_VolumeWeekly[CarrySets],ROW()-4),"")</f>
        <v>14</v>
      </c>
      <c r="I11" s="15" cm="1">
        <f t="array" ref="I11">IFERROR(INDEX(tbl_VolumeWeekly[CardioSets],ROW()-4),"")</f>
        <v>1</v>
      </c>
    </row>
    <row r="12" spans="1:10" x14ac:dyDescent="0.25">
      <c r="A12" s="18" cm="1">
        <f t="array" ref="A12">IFERROR(INDEX(tbl_VolumeWeekly[WeekStartDate],ROW()-4),"")</f>
        <v>46069</v>
      </c>
      <c r="B12" s="15" cm="1">
        <f t="array" ref="B12">IFERROR(INDEX(tbl_VolumeWeekly[TotalSets],ROW()-4),"")</f>
        <v>89</v>
      </c>
      <c r="C12" s="15" cm="1">
        <f t="array" ref="C12">IFERROR(INDEX(tbl_VolumeWeekly[PullSets],ROW()-4),"")</f>
        <v>10</v>
      </c>
      <c r="D12" s="15" cm="1">
        <f t="array" ref="D12">IFERROR(INDEX(tbl_VolumeWeekly[PushSets],ROW()-4),"")</f>
        <v>24</v>
      </c>
      <c r="E12" s="15" cm="1">
        <f t="array" ref="E12">IFERROR(INDEX(tbl_VolumeWeekly[LegSets],ROW()-4),"")</f>
        <v>13</v>
      </c>
      <c r="F12" s="15" cm="1">
        <f t="array" ref="F12">IFERROR(INDEX(tbl_VolumeWeekly[ArmSets_Biceps],ROW()-4),"")</f>
        <v>10</v>
      </c>
      <c r="G12" s="15" cm="1">
        <f t="array" ref="G12">IFERROR(INDEX(tbl_VolumeWeekly[ArmSets_Triceps],ROW()-4),"")</f>
        <v>14</v>
      </c>
      <c r="H12" s="15" cm="1">
        <f t="array" ref="H12">IFERROR(INDEX(tbl_VolumeWeekly[CarrySets],ROW()-4),"")</f>
        <v>5</v>
      </c>
      <c r="I12" s="15" cm="1">
        <f t="array" ref="I12">IFERROR(INDEX(tbl_VolumeWeekly[CardioSets],ROW()-4),"")</f>
        <v>1</v>
      </c>
    </row>
    <row r="13" spans="1:10" x14ac:dyDescent="0.25">
      <c r="A13" s="18" cm="1">
        <f t="array" ref="A13">IFERROR(INDEX(tbl_VolumeWeekly[WeekStartDate],ROW()-4),"")</f>
        <v>46076</v>
      </c>
      <c r="B13" s="15" cm="1">
        <f t="array" ref="B13">IFERROR(INDEX(tbl_VolumeWeekly[TotalSets],ROW()-4),"")</f>
        <v>81</v>
      </c>
      <c r="C13" s="15" cm="1">
        <f t="array" ref="C13">IFERROR(INDEX(tbl_VolumeWeekly[PullSets],ROW()-4),"")</f>
        <v>9</v>
      </c>
      <c r="D13" s="15" cm="1">
        <f t="array" ref="D13">IFERROR(INDEX(tbl_VolumeWeekly[PushSets],ROW()-4),"")</f>
        <v>19</v>
      </c>
      <c r="E13" s="15" cm="1">
        <f t="array" ref="E13">IFERROR(INDEX(tbl_VolumeWeekly[LegSets],ROW()-4),"")</f>
        <v>13</v>
      </c>
      <c r="F13" s="15" cm="1">
        <f t="array" ref="F13">IFERROR(INDEX(tbl_VolumeWeekly[ArmSets_Biceps],ROW()-4),"")</f>
        <v>7</v>
      </c>
      <c r="G13" s="15" cm="1">
        <f t="array" ref="G13">IFERROR(INDEX(tbl_VolumeWeekly[ArmSets_Triceps],ROW()-4),"")</f>
        <v>16</v>
      </c>
      <c r="H13" s="15" cm="1">
        <f t="array" ref="H13">IFERROR(INDEX(tbl_VolumeWeekly[CarrySets],ROW()-4),"")</f>
        <v>7</v>
      </c>
      <c r="I13" s="15" cm="1">
        <f t="array" ref="I13">IFERROR(INDEX(tbl_VolumeWeekly[CardioSets],ROW()-4),"")</f>
        <v>5</v>
      </c>
    </row>
    <row r="14" spans="1:10" x14ac:dyDescent="0.25">
      <c r="A14" s="18" cm="1">
        <f t="array" ref="A14">IFERROR(INDEX(tbl_VolumeWeekly[WeekStartDate],ROW()-4),"")</f>
        <v>46083</v>
      </c>
      <c r="B14" s="15" cm="1">
        <f t="array" ref="B14">IFERROR(INDEX(tbl_VolumeWeekly[TotalSets],ROW()-4),"")</f>
        <v>70</v>
      </c>
      <c r="C14" s="15" cm="1">
        <f t="array" ref="C14">IFERROR(INDEX(tbl_VolumeWeekly[PullSets],ROW()-4),"")</f>
        <v>12</v>
      </c>
      <c r="D14" s="15" cm="1">
        <f t="array" ref="D14">IFERROR(INDEX(tbl_VolumeWeekly[PushSets],ROW()-4),"")</f>
        <v>0</v>
      </c>
      <c r="E14" s="15" cm="1">
        <f t="array" ref="E14">IFERROR(INDEX(tbl_VolumeWeekly[LegSets],ROW()-4),"")</f>
        <v>10</v>
      </c>
      <c r="F14" s="15" cm="1">
        <f t="array" ref="F14">IFERROR(INDEX(tbl_VolumeWeekly[ArmSets_Biceps],ROW()-4),"")</f>
        <v>10</v>
      </c>
      <c r="G14" s="15" cm="1">
        <f t="array" ref="G14">IFERROR(INDEX(tbl_VolumeWeekly[ArmSets_Triceps],ROW()-4),"")</f>
        <v>10</v>
      </c>
      <c r="H14" s="15" cm="1">
        <f t="array" ref="H14">IFERROR(INDEX(tbl_VolumeWeekly[CarrySets],ROW()-4),"")</f>
        <v>15</v>
      </c>
      <c r="I14" s="15" cm="1">
        <f t="array" ref="I14">IFERROR(INDEX(tbl_VolumeWeekly[CardioSets],ROW()-4),"")</f>
        <v>2</v>
      </c>
    </row>
    <row r="15" spans="1:10" x14ac:dyDescent="0.25">
      <c r="A15" s="18" cm="1">
        <f t="array" ref="A15">IFERROR(INDEX(tbl_VolumeWeekly[WeekStartDate],ROW()-4),"")</f>
        <v>46090</v>
      </c>
      <c r="B15" s="15" cm="1">
        <f t="array" ref="B15">IFERROR(INDEX(tbl_VolumeWeekly[TotalSets],ROW()-4),"")</f>
        <v>67</v>
      </c>
      <c r="C15" s="15" cm="1">
        <f t="array" ref="C15">IFERROR(INDEX(tbl_VolumeWeekly[PullSets],ROW()-4),"")</f>
        <v>14</v>
      </c>
      <c r="D15" s="15" cm="1">
        <f t="array" ref="D15">IFERROR(INDEX(tbl_VolumeWeekly[PushSets],ROW()-4),"")</f>
        <v>18</v>
      </c>
      <c r="E15" s="15" cm="1">
        <f t="array" ref="E15">IFERROR(INDEX(tbl_VolumeWeekly[LegSets],ROW()-4),"")</f>
        <v>0</v>
      </c>
      <c r="F15" s="15" cm="1">
        <f t="array" ref="F15">IFERROR(INDEX(tbl_VolumeWeekly[ArmSets_Biceps],ROW()-4),"")</f>
        <v>9</v>
      </c>
      <c r="G15" s="15" cm="1">
        <f t="array" ref="G15">IFERROR(INDEX(tbl_VolumeWeekly[ArmSets_Triceps],ROW()-4),"")</f>
        <v>13</v>
      </c>
      <c r="H15" s="15" cm="1">
        <f t="array" ref="H15">IFERROR(INDEX(tbl_VolumeWeekly[CarrySets],ROW()-4),"")</f>
        <v>11</v>
      </c>
      <c r="I15" s="15" cm="1">
        <f t="array" ref="I15">IFERROR(INDEX(tbl_VolumeWeekly[CardioSets],ROW()-4),"")</f>
        <v>2</v>
      </c>
    </row>
    <row r="16" spans="1:10" x14ac:dyDescent="0.25">
      <c r="A16" s="18" cm="1">
        <f t="array" ref="A16">IFERROR(INDEX(tbl_VolumeWeekly[WeekStartDate],ROW()-4),"")</f>
        <v>46097</v>
      </c>
      <c r="B16" s="15" cm="1">
        <f t="array" ref="B16">IFERROR(INDEX(tbl_VolumeWeekly[TotalSets],ROW()-4),"")</f>
        <v>76</v>
      </c>
      <c r="C16" s="15" cm="1">
        <f t="array" ref="C16">IFERROR(INDEX(tbl_VolumeWeekly[PullSets],ROW()-4),"")</f>
        <v>17</v>
      </c>
      <c r="D16" s="15" cm="1">
        <f t="array" ref="D16">IFERROR(INDEX(tbl_VolumeWeekly[PushSets],ROW()-4),"")</f>
        <v>10</v>
      </c>
      <c r="E16" s="15" cm="1">
        <f t="array" ref="E16">IFERROR(INDEX(tbl_VolumeWeekly[LegSets],ROW()-4),"")</f>
        <v>4</v>
      </c>
      <c r="F16" s="15" cm="1">
        <f t="array" ref="F16">IFERROR(INDEX(tbl_VolumeWeekly[ArmSets_Biceps],ROW()-4),"")</f>
        <v>12</v>
      </c>
      <c r="G16" s="15" cm="1">
        <f t="array" ref="G16">IFERROR(INDEX(tbl_VolumeWeekly[ArmSets_Triceps],ROW()-4),"")</f>
        <v>14</v>
      </c>
      <c r="H16" s="15" cm="1">
        <f t="array" ref="H16">IFERROR(INDEX(tbl_VolumeWeekly[CarrySets],ROW()-4),"")</f>
        <v>9</v>
      </c>
      <c r="I16" s="15" cm="1">
        <f t="array" ref="I16">IFERROR(INDEX(tbl_VolumeWeekly[CardioSets],ROW()-4),"")</f>
        <v>7</v>
      </c>
    </row>
    <row r="17" spans="1:9" x14ac:dyDescent="0.25">
      <c r="A17" s="18" cm="1">
        <f t="array" ref="A17">IFERROR(INDEX(tbl_VolumeWeekly[WeekStartDate],ROW()-4),"")</f>
        <v>46104</v>
      </c>
      <c r="B17" s="15" cm="1">
        <f t="array" ref="B17">IFERROR(INDEX(tbl_VolumeWeekly[TotalSets],ROW()-4),"")</f>
        <v>78</v>
      </c>
      <c r="C17" s="15" cm="1">
        <f t="array" ref="C17">IFERROR(INDEX(tbl_VolumeWeekly[PullSets],ROW()-4),"")</f>
        <v>17</v>
      </c>
      <c r="D17" s="15" cm="1">
        <f t="array" ref="D17">IFERROR(INDEX(tbl_VolumeWeekly[PushSets],ROW()-4),"")</f>
        <v>10</v>
      </c>
      <c r="E17" s="15" cm="1">
        <f t="array" ref="E17">IFERROR(INDEX(tbl_VolumeWeekly[LegSets],ROW()-4),"")</f>
        <v>4</v>
      </c>
      <c r="F17" s="15" cm="1">
        <f t="array" ref="F17">IFERROR(INDEX(tbl_VolumeWeekly[ArmSets_Biceps],ROW()-4),"")</f>
        <v>12</v>
      </c>
      <c r="G17" s="15" cm="1">
        <f t="array" ref="G17">IFERROR(INDEX(tbl_VolumeWeekly[ArmSets_Triceps],ROW()-4),"")</f>
        <v>15</v>
      </c>
      <c r="H17" s="15" cm="1">
        <f t="array" ref="H17">IFERROR(INDEX(tbl_VolumeWeekly[CarrySets],ROW()-4),"")</f>
        <v>9</v>
      </c>
      <c r="I17" s="15" cm="1">
        <f t="array" ref="I17">IFERROR(INDEX(tbl_VolumeWeekly[CardioSets],ROW()-4),"")</f>
        <v>5</v>
      </c>
    </row>
    <row r="18" spans="1:9" x14ac:dyDescent="0.25">
      <c r="A18" s="18" cm="1">
        <f t="array" ref="A18">IFERROR(INDEX(tbl_VolumeWeekly[WeekStartDate],ROW()-4),"")</f>
        <v>46111</v>
      </c>
      <c r="B18" s="15" cm="1">
        <f t="array" ref="B18">IFERROR(INDEX(tbl_VolumeWeekly[TotalSets],ROW()-4),"")</f>
        <v>82</v>
      </c>
      <c r="C18" s="15" cm="1">
        <f t="array" ref="C18">IFERROR(INDEX(tbl_VolumeWeekly[PullSets],ROW()-4),"")</f>
        <v>18</v>
      </c>
      <c r="D18" s="15" cm="1">
        <f t="array" ref="D18">IFERROR(INDEX(tbl_VolumeWeekly[PushSets],ROW()-4),"")</f>
        <v>12</v>
      </c>
      <c r="E18" s="15" cm="1">
        <f t="array" ref="E18">IFERROR(INDEX(tbl_VolumeWeekly[LegSets],ROW()-4),"")</f>
        <v>4</v>
      </c>
      <c r="F18" s="15" cm="1">
        <f t="array" ref="F18">IFERROR(INDEX(tbl_VolumeWeekly[ArmSets_Biceps],ROW()-4),"")</f>
        <v>13</v>
      </c>
      <c r="G18" s="15" cm="1">
        <f t="array" ref="G18">IFERROR(INDEX(tbl_VolumeWeekly[ArmSets_Triceps],ROW()-4),"")</f>
        <v>16</v>
      </c>
      <c r="H18" s="15" cm="1">
        <f t="array" ref="H18">IFERROR(INDEX(tbl_VolumeWeekly[CarrySets],ROW()-4),"")</f>
        <v>9</v>
      </c>
      <c r="I18" s="15" cm="1">
        <f t="array" ref="I18">IFERROR(INDEX(tbl_VolumeWeekly[CardioSets],ROW()-4),"")</f>
        <v>4</v>
      </c>
    </row>
    <row r="19" spans="1:9" x14ac:dyDescent="0.25">
      <c r="A19" s="18" cm="1">
        <f t="array" ref="A19">IFERROR(INDEX(tbl_VolumeWeekly[WeekStartDate],ROW()-4),"")</f>
        <v>46118</v>
      </c>
      <c r="B19" s="15" cm="1">
        <f t="array" ref="B19">IFERROR(INDEX(tbl_VolumeWeekly[TotalSets],ROW()-4),"")</f>
        <v>106</v>
      </c>
      <c r="C19" s="15" cm="1">
        <f t="array" ref="C19">IFERROR(INDEX(tbl_VolumeWeekly[PullSets],ROW()-4),"")</f>
        <v>24</v>
      </c>
      <c r="D19" s="15" cm="1">
        <f t="array" ref="D19">IFERROR(INDEX(tbl_VolumeWeekly[PushSets],ROW()-4),"")</f>
        <v>10</v>
      </c>
      <c r="E19" s="15" cm="1">
        <f t="array" ref="E19">IFERROR(INDEX(tbl_VolumeWeekly[LegSets],ROW()-4),"")</f>
        <v>14</v>
      </c>
      <c r="F19" s="15" cm="1">
        <f t="array" ref="F19">IFERROR(INDEX(tbl_VolumeWeekly[ArmSets_Biceps],ROW()-4),"")</f>
        <v>8</v>
      </c>
      <c r="G19" s="15" cm="1">
        <f t="array" ref="G19">IFERROR(INDEX(tbl_VolumeWeekly[ArmSets_Triceps],ROW()-4),"")</f>
        <v>15</v>
      </c>
      <c r="H19" s="15" cm="1">
        <f t="array" ref="H19">IFERROR(INDEX(tbl_VolumeWeekly[CarrySets],ROW()-4),"")</f>
        <v>15</v>
      </c>
      <c r="I19" s="15" cm="1">
        <f t="array" ref="I19">IFERROR(INDEX(tbl_VolumeWeekly[CardioSets],ROW()-4),"")</f>
        <v>6</v>
      </c>
    </row>
    <row r="20" spans="1:9" x14ac:dyDescent="0.25">
      <c r="A20" s="18" cm="1">
        <f t="array" ref="A20">IFERROR(INDEX(tbl_VolumeWeekly[WeekStartDate],ROW()-4),"")</f>
        <v>46125</v>
      </c>
      <c r="B20" s="15" cm="1">
        <f t="array" ref="B20">IFERROR(INDEX(tbl_VolumeWeekly[TotalSets],ROW()-4),"")</f>
        <v>128</v>
      </c>
      <c r="C20" s="15" cm="1">
        <f t="array" ref="C20">IFERROR(INDEX(tbl_VolumeWeekly[PullSets],ROW()-4),"")</f>
        <v>27</v>
      </c>
      <c r="D20" s="15" cm="1">
        <f t="array" ref="D20">IFERROR(INDEX(tbl_VolumeWeekly[PushSets],ROW()-4),"")</f>
        <v>22</v>
      </c>
      <c r="E20" s="15" cm="1">
        <f t="array" ref="E20">IFERROR(INDEX(tbl_VolumeWeekly[LegSets],ROW()-4),"")</f>
        <v>7</v>
      </c>
      <c r="F20" s="15" cm="1">
        <f t="array" ref="F20">IFERROR(INDEX(tbl_VolumeWeekly[ArmSets_Biceps],ROW()-4),"")</f>
        <v>14</v>
      </c>
      <c r="G20" s="15" cm="1">
        <f t="array" ref="G20">IFERROR(INDEX(tbl_VolumeWeekly[ArmSets_Triceps],ROW()-4),"")</f>
        <v>21</v>
      </c>
      <c r="H20" s="15" cm="1">
        <f t="array" ref="H20">IFERROR(INDEX(tbl_VolumeWeekly[CarrySets],ROW()-4),"")</f>
        <v>18</v>
      </c>
      <c r="I20" s="15" cm="1">
        <f t="array" ref="I20">IFERROR(INDEX(tbl_VolumeWeekly[CardioSets],ROW()-4),"")</f>
        <v>7</v>
      </c>
    </row>
    <row r="21" spans="1:9" x14ac:dyDescent="0.25">
      <c r="A21" s="18" cm="1">
        <f t="array" ref="A21">IFERROR(INDEX(tbl_VolumeWeekly[WeekStartDate],ROW()-4),"")</f>
        <v>46132</v>
      </c>
      <c r="B21" s="15" cm="1">
        <f t="array" ref="B21">IFERROR(INDEX(tbl_VolumeWeekly[TotalSets],ROW()-4),"")</f>
        <v>109</v>
      </c>
      <c r="C21" s="15" cm="1">
        <f t="array" ref="C21">IFERROR(INDEX(tbl_VolumeWeekly[PullSets],ROW()-4),"")</f>
        <v>17</v>
      </c>
      <c r="D21" s="15" cm="1">
        <f t="array" ref="D21">IFERROR(INDEX(tbl_VolumeWeekly[PushSets],ROW()-4),"")</f>
        <v>12</v>
      </c>
      <c r="E21" s="15" cm="1">
        <f t="array" ref="E21">IFERROR(INDEX(tbl_VolumeWeekly[LegSets],ROW()-4),"")</f>
        <v>7</v>
      </c>
      <c r="F21" s="15" cm="1">
        <f t="array" ref="F21">IFERROR(INDEX(tbl_VolumeWeekly[ArmSets_Biceps],ROW()-4),"")</f>
        <v>15</v>
      </c>
      <c r="G21" s="15" cm="1">
        <f t="array" ref="G21">IFERROR(INDEX(tbl_VolumeWeekly[ArmSets_Triceps],ROW()-4),"")</f>
        <v>21</v>
      </c>
      <c r="H21" s="15" cm="1">
        <f t="array" ref="H21">IFERROR(INDEX(tbl_VolumeWeekly[CarrySets],ROW()-4),"")</f>
        <v>15</v>
      </c>
      <c r="I21" s="15" cm="1">
        <f t="array" ref="I21">IFERROR(INDEX(tbl_VolumeWeekly[CardioSets],ROW()-4),"")</f>
        <v>10</v>
      </c>
    </row>
    <row r="22" spans="1:9" x14ac:dyDescent="0.25">
      <c r="A22" s="18" cm="1">
        <f t="array" ref="A22">IFERROR(INDEX(tbl_VolumeWeekly[WeekStartDate],ROW()-4),"")</f>
        <v>46139</v>
      </c>
      <c r="B22" s="15" cm="1">
        <f t="array" ref="B22">IFERROR(INDEX(tbl_VolumeWeekly[TotalSets],ROW()-4),"")</f>
        <v>108</v>
      </c>
      <c r="C22" s="15" cm="1">
        <f t="array" ref="C22">IFERROR(INDEX(tbl_VolumeWeekly[PullSets],ROW()-4),"")</f>
        <v>24</v>
      </c>
      <c r="D22" s="15" cm="1">
        <f t="array" ref="D22">IFERROR(INDEX(tbl_VolumeWeekly[PushSets],ROW()-4),"")</f>
        <v>12</v>
      </c>
      <c r="E22" s="15" cm="1">
        <f t="array" ref="E22">IFERROR(INDEX(tbl_VolumeWeekly[LegSets],ROW()-4),"")</f>
        <v>14</v>
      </c>
      <c r="F22" s="15" cm="1">
        <f t="array" ref="F22">IFERROR(INDEX(tbl_VolumeWeekly[ArmSets_Biceps],ROW()-4),"")</f>
        <v>9</v>
      </c>
      <c r="G22" s="15" cm="1">
        <f t="array" ref="G22">IFERROR(INDEX(tbl_VolumeWeekly[ArmSets_Triceps],ROW()-4),"")</f>
        <v>14</v>
      </c>
      <c r="H22" s="15" cm="1">
        <f t="array" ref="H22">IFERROR(INDEX(tbl_VolumeWeekly[CarrySets],ROW()-4),"")</f>
        <v>15</v>
      </c>
      <c r="I22" s="15" cm="1">
        <f t="array" ref="I22">IFERROR(INDEX(tbl_VolumeWeekly[CardioSets],ROW()-4),"")</f>
        <v>9</v>
      </c>
    </row>
    <row r="23" spans="1:9" x14ac:dyDescent="0.25">
      <c r="A23" s="18" cm="1">
        <f t="array" ref="A23">IFERROR(INDEX(tbl_VolumeWeekly[WeekStartDate],ROW()-4),"")</f>
        <v>46146</v>
      </c>
      <c r="B23" s="15" cm="1">
        <f t="array" ref="B23">IFERROR(INDEX(tbl_VolumeWeekly[TotalSets],ROW()-4),"")</f>
        <v>105</v>
      </c>
      <c r="C23" s="15" cm="1">
        <f t="array" ref="C23">IFERROR(INDEX(tbl_VolumeWeekly[PullSets],ROW()-4),"")</f>
        <v>19</v>
      </c>
      <c r="D23" s="15" cm="1">
        <f t="array" ref="D23">IFERROR(INDEX(tbl_VolumeWeekly[PushSets],ROW()-4),"")</f>
        <v>22</v>
      </c>
      <c r="E23" s="15" cm="1">
        <f t="array" ref="E23">IFERROR(INDEX(tbl_VolumeWeekly[LegSets],ROW()-4),"")</f>
        <v>0</v>
      </c>
      <c r="F23" s="15" cm="1">
        <f t="array" ref="F23">IFERROR(INDEX(tbl_VolumeWeekly[ArmSets_Biceps],ROW()-4),"")</f>
        <v>13</v>
      </c>
      <c r="G23" s="15" cm="1">
        <f t="array" ref="G23">IFERROR(INDEX(tbl_VolumeWeekly[ArmSets_Triceps],ROW()-4),"")</f>
        <v>17</v>
      </c>
      <c r="H23" s="15" cm="1">
        <f t="array" ref="H23">IFERROR(INDEX(tbl_VolumeWeekly[CarrySets],ROW()-4),"")</f>
        <v>16</v>
      </c>
      <c r="I23" s="15" cm="1">
        <f t="array" ref="I23">IFERROR(INDEX(tbl_VolumeWeekly[CardioSets],ROW()-4),"")</f>
        <v>9</v>
      </c>
    </row>
    <row r="24" spans="1:9" x14ac:dyDescent="0.25">
      <c r="A24" s="18" cm="1">
        <f t="array" ref="A24">IFERROR(INDEX(tbl_VolumeWeekly[WeekStartDate],ROW()-4),"")</f>
        <v>46153</v>
      </c>
      <c r="B24" s="15" cm="1">
        <f t="array" ref="B24">IFERROR(INDEX(tbl_VolumeWeekly[TotalSets],ROW()-4),"")</f>
        <v>36</v>
      </c>
      <c r="C24" s="15" cm="1">
        <f t="array" ref="C24">IFERROR(INDEX(tbl_VolumeWeekly[PullSets],ROW()-4),"")</f>
        <v>7</v>
      </c>
      <c r="D24" s="15" cm="1">
        <f t="array" ref="D24">IFERROR(INDEX(tbl_VolumeWeekly[PushSets],ROW()-4),"")</f>
        <v>0</v>
      </c>
      <c r="E24" s="15" cm="1">
        <f t="array" ref="E24">IFERROR(INDEX(tbl_VolumeWeekly[LegSets],ROW()-4),"")</f>
        <v>0</v>
      </c>
      <c r="F24" s="15" cm="1">
        <f t="array" ref="F24">IFERROR(INDEX(tbl_VolumeWeekly[ArmSets_Biceps],ROW()-4),"")</f>
        <v>9</v>
      </c>
      <c r="G24" s="15" cm="1">
        <f t="array" ref="G24">IFERROR(INDEX(tbl_VolumeWeekly[ArmSets_Triceps],ROW()-4),"")</f>
        <v>6</v>
      </c>
      <c r="H24" s="15" cm="1">
        <f t="array" ref="H24">IFERROR(INDEX(tbl_VolumeWeekly[CarrySets],ROW()-4),"")</f>
        <v>7</v>
      </c>
      <c r="I24" s="15" cm="1">
        <f t="array" ref="I24">IFERROR(INDEX(tbl_VolumeWeekly[CardioSets],ROW()-4),"")</f>
        <v>7</v>
      </c>
    </row>
    <row r="25" spans="1:9" x14ac:dyDescent="0.25">
      <c r="A25" s="18" cm="1">
        <f t="array" ref="A25">IFERROR(INDEX(tbl_VolumeWeekly[WeekStartDate],ROW()-4),"")</f>
        <v>46160</v>
      </c>
      <c r="B25" s="15" cm="1">
        <f t="array" ref="B25">IFERROR(INDEX(tbl_VolumeWeekly[TotalSets],ROW()-4),"")</f>
        <v>107</v>
      </c>
      <c r="C25" s="15" cm="1">
        <f t="array" ref="C25">IFERROR(INDEX(tbl_VolumeWeekly[PullSets],ROW()-4),"")</f>
        <v>22</v>
      </c>
      <c r="D25" s="15" cm="1">
        <f t="array" ref="D25">IFERROR(INDEX(tbl_VolumeWeekly[PushSets],ROW()-4),"")</f>
        <v>14</v>
      </c>
      <c r="E25" s="15" cm="1">
        <f t="array" ref="E25">IFERROR(INDEX(tbl_VolumeWeekly[LegSets],ROW()-4),"")</f>
        <v>0</v>
      </c>
      <c r="F25" s="15" cm="1">
        <f t="array" ref="F25">IFERROR(INDEX(tbl_VolumeWeekly[ArmSets_Biceps],ROW()-4),"")</f>
        <v>19</v>
      </c>
      <c r="G25" s="15" cm="1">
        <f t="array" ref="G25">IFERROR(INDEX(tbl_VolumeWeekly[ArmSets_Triceps],ROW()-4),"")</f>
        <v>12</v>
      </c>
      <c r="H25" s="15" cm="1">
        <f t="array" ref="H25">IFERROR(INDEX(tbl_VolumeWeekly[CarrySets],ROW()-4),"")</f>
        <v>21</v>
      </c>
      <c r="I25" s="15" cm="1">
        <f t="array" ref="I25">IFERROR(INDEX(tbl_VolumeWeekly[CardioSets],ROW()-4),"")</f>
        <v>13</v>
      </c>
    </row>
    <row r="26" spans="1:9" x14ac:dyDescent="0.25">
      <c r="A26" s="18" cm="1">
        <f t="array" ref="A26">IFERROR(INDEX(tbl_VolumeWeekly[WeekStartDate],ROW()-4),"")</f>
        <v>46167</v>
      </c>
      <c r="B26" s="15" cm="1">
        <f t="array" ref="B26">IFERROR(INDEX(tbl_VolumeWeekly[TotalSets],ROW()-4),"")</f>
        <v>116</v>
      </c>
      <c r="C26" s="15" cm="1">
        <f t="array" ref="C26">IFERROR(INDEX(tbl_VolumeWeekly[PullSets],ROW()-4),"")</f>
        <v>22</v>
      </c>
      <c r="D26" s="15" cm="1">
        <f t="array" ref="D26">IFERROR(INDEX(tbl_VolumeWeekly[PushSets],ROW()-4),"")</f>
        <v>7</v>
      </c>
      <c r="E26" s="15" cm="1">
        <f t="array" ref="E26">IFERROR(INDEX(tbl_VolumeWeekly[LegSets],ROW()-4),"")</f>
        <v>0</v>
      </c>
      <c r="F26" s="15" cm="1">
        <f t="array" ref="F26">IFERROR(INDEX(tbl_VolumeWeekly[ArmSets_Biceps],ROW()-4),"")</f>
        <v>21</v>
      </c>
      <c r="G26" s="15" cm="1">
        <f t="array" ref="G26">IFERROR(INDEX(tbl_VolumeWeekly[ArmSets_Triceps],ROW()-4),"")</f>
        <v>18</v>
      </c>
      <c r="H26" s="15" cm="1">
        <f t="array" ref="H26">IFERROR(INDEX(tbl_VolumeWeekly[CarrySets],ROW()-4),"")</f>
        <v>21</v>
      </c>
      <c r="I26" s="15" cm="1">
        <f t="array" ref="I26">IFERROR(INDEX(tbl_VolumeWeekly[CardioSets],ROW()-4),"")</f>
        <v>24</v>
      </c>
    </row>
    <row r="27" spans="1:9" x14ac:dyDescent="0.25">
      <c r="A27" s="18" cm="1">
        <f t="array" ref="A27">IFERROR(INDEX(tbl_VolumeWeekly[WeekStartDate],ROW()-4),"")</f>
        <v>46174</v>
      </c>
      <c r="B27" s="15" cm="1">
        <f t="array" ref="B27">IFERROR(INDEX(tbl_VolumeWeekly[TotalSets],ROW()-4),"")</f>
        <v>78</v>
      </c>
      <c r="C27" s="15" cm="1">
        <f t="array" ref="C27">IFERROR(INDEX(tbl_VolumeWeekly[PullSets],ROW()-4),"")</f>
        <v>13</v>
      </c>
      <c r="D27" s="15" cm="1">
        <f t="array" ref="D27">IFERROR(INDEX(tbl_VolumeWeekly[PushSets],ROW()-4),"")</f>
        <v>10</v>
      </c>
      <c r="E27" s="15" cm="1">
        <f t="array" ref="E27">IFERROR(INDEX(tbl_VolumeWeekly[LegSets],ROW()-4),"")</f>
        <v>0</v>
      </c>
      <c r="F27" s="15" cm="1">
        <f t="array" ref="F27">IFERROR(INDEX(tbl_VolumeWeekly[ArmSets_Biceps],ROW()-4),"")</f>
        <v>13</v>
      </c>
      <c r="G27" s="15" cm="1">
        <f t="array" ref="G27">IFERROR(INDEX(tbl_VolumeWeekly[ArmSets_Triceps],ROW()-4),"")</f>
        <v>9</v>
      </c>
      <c r="H27" s="15" cm="1">
        <f t="array" ref="H27">IFERROR(INDEX(tbl_VolumeWeekly[CarrySets],ROW()-4),"")</f>
        <v>14</v>
      </c>
      <c r="I27" s="15" cm="1">
        <f t="array" ref="I27">IFERROR(INDEX(tbl_VolumeWeekly[CardioSets],ROW()-4),"")</f>
        <v>16</v>
      </c>
    </row>
    <row r="28" spans="1:9" x14ac:dyDescent="0.25">
      <c r="A28" s="18" cm="1">
        <f t="array" ref="A28">IFERROR(INDEX(tbl_VolumeWeekly[WeekStartDate],ROW()-4),"")</f>
        <v>46181</v>
      </c>
      <c r="B28" s="15" cm="1">
        <f t="array" ref="B28">IFERROR(INDEX(tbl_VolumeWeekly[TotalSets],ROW()-4),"")</f>
        <v>102</v>
      </c>
      <c r="C28" s="15" cm="1">
        <f t="array" ref="C28">IFERROR(INDEX(tbl_VolumeWeekly[PullSets],ROW()-4),"")</f>
        <v>7</v>
      </c>
      <c r="D28" s="15" cm="1">
        <f t="array" ref="D28">IFERROR(INDEX(tbl_VolumeWeekly[PushSets],ROW()-4),"")</f>
        <v>11</v>
      </c>
      <c r="E28" s="15" cm="1">
        <f t="array" ref="E28">IFERROR(INDEX(tbl_VolumeWeekly[LegSets],ROW()-4),"")</f>
        <v>6</v>
      </c>
      <c r="F28" s="15" cm="1">
        <f t="array" ref="F28">IFERROR(INDEX(tbl_VolumeWeekly[ArmSets_Biceps],ROW()-4),"")</f>
        <v>14</v>
      </c>
      <c r="G28" s="15" cm="1">
        <f t="array" ref="G28">IFERROR(INDEX(tbl_VolumeWeekly[ArmSets_Triceps],ROW()-4),"")</f>
        <v>21</v>
      </c>
      <c r="H28" s="15" cm="1">
        <f t="array" ref="H28">IFERROR(INDEX(tbl_VolumeWeekly[CarrySets],ROW()-4),"")</f>
        <v>37</v>
      </c>
      <c r="I28" s="15" cm="1">
        <f t="array" ref="I28">IFERROR(INDEX(tbl_VolumeWeekly[CardioSets],ROW()-4),"")</f>
        <v>6</v>
      </c>
    </row>
    <row r="29" spans="1:9" x14ac:dyDescent="0.25">
      <c r="A29" s="18" cm="1">
        <f t="array" ref="A29">IFERROR(INDEX(tbl_VolumeWeekly[WeekStartDate],ROW()-4),"")</f>
        <v>46188</v>
      </c>
      <c r="B29" s="15" cm="1">
        <f t="array" ref="B29">IFERROR(INDEX(tbl_VolumeWeekly[TotalSets],ROW()-4),"")</f>
        <v>104</v>
      </c>
      <c r="C29" s="15" cm="1">
        <f t="array" ref="C29">IFERROR(INDEX(tbl_VolumeWeekly[PullSets],ROW()-4),"")</f>
        <v>7</v>
      </c>
      <c r="D29" s="15" cm="1">
        <f t="array" ref="D29">IFERROR(INDEX(tbl_VolumeWeekly[PushSets],ROW()-4),"")</f>
        <v>11</v>
      </c>
      <c r="E29" s="15" cm="1">
        <f t="array" ref="E29">IFERROR(INDEX(tbl_VolumeWeekly[LegSets],ROW()-4),"")</f>
        <v>6</v>
      </c>
      <c r="F29" s="15" cm="1">
        <f t="array" ref="F29">IFERROR(INDEX(tbl_VolumeWeekly[ArmSets_Biceps],ROW()-4),"")</f>
        <v>15</v>
      </c>
      <c r="G29" s="15" cm="1">
        <f t="array" ref="G29">IFERROR(INDEX(tbl_VolumeWeekly[ArmSets_Triceps],ROW()-4),"")</f>
        <v>22</v>
      </c>
      <c r="H29" s="15" cm="1">
        <f t="array" ref="H29">IFERROR(INDEX(tbl_VolumeWeekly[CarrySets],ROW()-4),"")</f>
        <v>37</v>
      </c>
      <c r="I29" s="15" cm="1">
        <f t="array" ref="I29">IFERROR(INDEX(tbl_VolumeWeekly[CardioSets],ROW()-4),"")</f>
        <v>6</v>
      </c>
    </row>
    <row r="30" spans="1:9" x14ac:dyDescent="0.25">
      <c r="A30" s="18" cm="1">
        <f t="array" ref="A30">IFERROR(INDEX(tbl_VolumeWeekly[WeekStartDate],ROW()-4),"")</f>
        <v>46195</v>
      </c>
      <c r="B30" s="15" cm="1">
        <f t="array" ref="B30">IFERROR(INDEX(tbl_VolumeWeekly[TotalSets],ROW()-4),"")</f>
        <v>106</v>
      </c>
      <c r="C30" s="15" cm="1">
        <f t="array" ref="C30">IFERROR(INDEX(tbl_VolumeWeekly[PullSets],ROW()-4),"")</f>
        <v>7</v>
      </c>
      <c r="D30" s="15" cm="1">
        <f t="array" ref="D30">IFERROR(INDEX(tbl_VolumeWeekly[PushSets],ROW()-4),"")</f>
        <v>11</v>
      </c>
      <c r="E30" s="15" cm="1">
        <f t="array" ref="E30">IFERROR(INDEX(tbl_VolumeWeekly[LegSets],ROW()-4),"")</f>
        <v>6</v>
      </c>
      <c r="F30" s="15" cm="1">
        <f t="array" ref="F30">IFERROR(INDEX(tbl_VolumeWeekly[ArmSets_Biceps],ROW()-4),"")</f>
        <v>15</v>
      </c>
      <c r="G30" s="15" cm="1">
        <f t="array" ref="G30">IFERROR(INDEX(tbl_VolumeWeekly[ArmSets_Triceps],ROW()-4),"")</f>
        <v>24</v>
      </c>
      <c r="H30" s="15" cm="1">
        <f t="array" ref="H30">IFERROR(INDEX(tbl_VolumeWeekly[CarrySets],ROW()-4),"")</f>
        <v>37</v>
      </c>
      <c r="I30" s="15" cm="1">
        <f t="array" ref="I30">IFERROR(INDEX(tbl_VolumeWeekly[CardioSets],ROW()-4),"")</f>
        <v>6</v>
      </c>
    </row>
    <row r="31" spans="1:9" x14ac:dyDescent="0.25">
      <c r="A31" s="18" cm="1">
        <f t="array" ref="A31">IFERROR(INDEX(tbl_VolumeWeekly[WeekStartDate],ROW()-4),"")</f>
        <v>46202</v>
      </c>
      <c r="B31" s="15" cm="1">
        <f t="array" ref="B31">IFERROR(INDEX(tbl_VolumeWeekly[TotalSets],ROW()-4),"")</f>
        <v>132</v>
      </c>
      <c r="C31" s="15" cm="1">
        <f t="array" ref="C31">IFERROR(INDEX(tbl_VolumeWeekly[PullSets],ROW()-4),"")</f>
        <v>17</v>
      </c>
      <c r="D31" s="15" cm="1">
        <f t="array" ref="D31">IFERROR(INDEX(tbl_VolumeWeekly[PushSets],ROW()-4),"")</f>
        <v>12</v>
      </c>
      <c r="E31" s="15" cm="1">
        <f t="array" ref="E31">IFERROR(INDEX(tbl_VolumeWeekly[LegSets],ROW()-4),"")</f>
        <v>6</v>
      </c>
      <c r="F31" s="15" cm="1">
        <f t="array" ref="F31">IFERROR(INDEX(tbl_VolumeWeekly[ArmSets_Biceps],ROW()-4),"")</f>
        <v>18</v>
      </c>
      <c r="G31" s="15" cm="1">
        <f t="array" ref="G31">IFERROR(INDEX(tbl_VolumeWeekly[ArmSets_Triceps],ROW()-4),"")</f>
        <v>24</v>
      </c>
      <c r="H31" s="15" cm="1">
        <f t="array" ref="H31">IFERROR(INDEX(tbl_VolumeWeekly[CarrySets],ROW()-4),"")</f>
        <v>43</v>
      </c>
      <c r="I31" s="15" cm="1">
        <f t="array" ref="I31">IFERROR(INDEX(tbl_VolumeWeekly[CardioSets],ROW()-4),"")</f>
        <v>10</v>
      </c>
    </row>
    <row r="32" spans="1:9" x14ac:dyDescent="0.25">
      <c r="A32" s="18" cm="1">
        <f t="array" ref="A32">IFERROR(INDEX(tbl_VolumeWeekly[WeekStartDate],ROW()-4),"")</f>
        <v>46209</v>
      </c>
      <c r="B32" s="15" cm="1">
        <f t="array" ref="B32">IFERROR(INDEX(tbl_VolumeWeekly[TotalSets],ROW()-4),"")</f>
        <v>132</v>
      </c>
      <c r="C32" s="15" cm="1">
        <f t="array" ref="C32">IFERROR(INDEX(tbl_VolumeWeekly[PullSets],ROW()-4),"")</f>
        <v>13</v>
      </c>
      <c r="D32" s="15" cm="1">
        <f t="array" ref="D32">IFERROR(INDEX(tbl_VolumeWeekly[PushSets],ROW()-4),"")</f>
        <v>29</v>
      </c>
      <c r="E32" s="15" cm="1">
        <f t="array" ref="E32">IFERROR(INDEX(tbl_VolumeWeekly[LegSets],ROW()-4),"")</f>
        <v>17</v>
      </c>
      <c r="F32" s="15" cm="1">
        <f t="array" ref="F32">IFERROR(INDEX(tbl_VolumeWeekly[ArmSets_Biceps],ROW()-4),"")</f>
        <v>9</v>
      </c>
      <c r="G32" s="15" cm="1">
        <f t="array" ref="G32">IFERROR(INDEX(tbl_VolumeWeekly[ArmSets_Triceps],ROW()-4),"")</f>
        <v>21</v>
      </c>
      <c r="H32" s="15" cm="1">
        <f t="array" ref="H32">IFERROR(INDEX(tbl_VolumeWeekly[CarrySets],ROW()-4),"")</f>
        <v>14</v>
      </c>
      <c r="I32" s="15" cm="1">
        <f t="array" ref="I32">IFERROR(INDEX(tbl_VolumeWeekly[CardioSets],ROW()-4),"")</f>
        <v>25</v>
      </c>
    </row>
    <row r="33" spans="1:9" x14ac:dyDescent="0.25">
      <c r="A33" s="18" cm="1">
        <f t="array" ref="A33">IFERROR(INDEX(tbl_VolumeWeekly[WeekStartDate],ROW()-4),"")</f>
        <v>46216</v>
      </c>
      <c r="B33" s="15" cm="1">
        <f t="array" ref="B33">IFERROR(INDEX(tbl_VolumeWeekly[TotalSets],ROW()-4),"")</f>
        <v>72</v>
      </c>
      <c r="C33" s="15" cm="1">
        <f t="array" ref="C33">IFERROR(INDEX(tbl_VolumeWeekly[PullSets],ROW()-4),"")</f>
        <v>9</v>
      </c>
      <c r="D33" s="15" cm="1">
        <f t="array" ref="D33">IFERROR(INDEX(tbl_VolumeWeekly[PushSets],ROW()-4),"")</f>
        <v>0</v>
      </c>
      <c r="E33" s="15" cm="1">
        <f t="array" ref="E33">IFERROR(INDEX(tbl_VolumeWeekly[LegSets],ROW()-4),"")</f>
        <v>24</v>
      </c>
      <c r="F33" s="15" cm="1">
        <f t="array" ref="F33">IFERROR(INDEX(tbl_VolumeWeekly[ArmSets_Biceps],ROW()-4),"")</f>
        <v>6</v>
      </c>
      <c r="G33" s="15" cm="1">
        <f t="array" ref="G33">IFERROR(INDEX(tbl_VolumeWeekly[ArmSets_Triceps],ROW()-4),"")</f>
        <v>10</v>
      </c>
      <c r="H33" s="15" cm="1">
        <f t="array" ref="H33">IFERROR(INDEX(tbl_VolumeWeekly[CarrySets],ROW()-4),"")</f>
        <v>10</v>
      </c>
      <c r="I33" s="15" cm="1">
        <f t="array" ref="I33">IFERROR(INDEX(tbl_VolumeWeekly[CardioSets],ROW()-4),"")</f>
        <v>10</v>
      </c>
    </row>
    <row r="34" spans="1:9" x14ac:dyDescent="0.25">
      <c r="A34" s="18" cm="1">
        <f t="array" ref="A34">IFERROR(INDEX(tbl_VolumeWeekly[WeekStartDate],ROW()-4),"")</f>
        <v>46223</v>
      </c>
      <c r="B34" s="15" cm="1">
        <f t="array" ref="B34">IFERROR(INDEX(tbl_VolumeWeekly[TotalSets],ROW()-4),"")</f>
        <v>113</v>
      </c>
      <c r="C34" s="15" cm="1">
        <f t="array" ref="C34">IFERROR(INDEX(tbl_VolumeWeekly[PullSets],ROW()-4),"")</f>
        <v>16</v>
      </c>
      <c r="D34" s="15" cm="1">
        <f t="array" ref="D34">IFERROR(INDEX(tbl_VolumeWeekly[PushSets],ROW()-4),"")</f>
        <v>15</v>
      </c>
      <c r="E34" s="15" cm="1">
        <f t="array" ref="E34">IFERROR(INDEX(tbl_VolumeWeekly[LegSets],ROW()-4),"")</f>
        <v>15</v>
      </c>
      <c r="F34" s="15" cm="1">
        <f t="array" ref="F34">IFERROR(INDEX(tbl_VolumeWeekly[ArmSets_Biceps],ROW()-4),"")</f>
        <v>9</v>
      </c>
      <c r="G34" s="15" cm="1">
        <f t="array" ref="G34">IFERROR(INDEX(tbl_VolumeWeekly[ArmSets_Triceps],ROW()-4),"")</f>
        <v>15</v>
      </c>
      <c r="H34" s="15" cm="1">
        <f t="array" ref="H34">IFERROR(INDEX(tbl_VolumeWeekly[CarrySets],ROW()-4),"")</f>
        <v>15</v>
      </c>
      <c r="I34" s="15" cm="1">
        <f t="array" ref="I34">IFERROR(INDEX(tbl_VolumeWeekly[CardioSets],ROW()-4),"")</f>
        <v>24</v>
      </c>
    </row>
    <row r="35" spans="1:9" x14ac:dyDescent="0.25">
      <c r="A35" s="18" cm="1">
        <f t="array" ref="A35">IFERROR(INDEX(tbl_VolumeWeekly[WeekStartDate],ROW()-4),"")</f>
        <v>46230</v>
      </c>
      <c r="B35" s="15" cm="1">
        <f t="array" ref="B35">IFERROR(INDEX(tbl_VolumeWeekly[TotalSets],ROW()-4),"")</f>
        <v>141</v>
      </c>
      <c r="C35" s="15" cm="1">
        <f t="array" ref="C35">IFERROR(INDEX(tbl_VolumeWeekly[PullSets],ROW()-4),"")</f>
        <v>25</v>
      </c>
      <c r="D35" s="15" cm="1">
        <f t="array" ref="D35">IFERROR(INDEX(tbl_VolumeWeekly[PushSets],ROW()-4),"")</f>
        <v>20</v>
      </c>
      <c r="E35" s="15" cm="1">
        <f t="array" ref="E35">IFERROR(INDEX(tbl_VolumeWeekly[LegSets],ROW()-4),"")</f>
        <v>15</v>
      </c>
      <c r="F35" s="15" cm="1">
        <f t="array" ref="F35">IFERROR(INDEX(tbl_VolumeWeekly[ArmSets_Biceps],ROW()-4),"")</f>
        <v>13</v>
      </c>
      <c r="G35" s="15" cm="1">
        <f t="array" ref="G35">IFERROR(INDEX(tbl_VolumeWeekly[ArmSets_Triceps],ROW()-4),"")</f>
        <v>14</v>
      </c>
      <c r="H35" s="15" cm="1">
        <f t="array" ref="H35">IFERROR(INDEX(tbl_VolumeWeekly[CarrySets],ROW()-4),"")</f>
        <v>23</v>
      </c>
      <c r="I35" s="15" cm="1">
        <f t="array" ref="I35">IFERROR(INDEX(tbl_VolumeWeekly[CardioSets],ROW()-4),"")</f>
        <v>23</v>
      </c>
    </row>
    <row r="38" spans="1:9" ht="15.75" x14ac:dyDescent="0.25">
      <c r="A38" s="48" t="s">
        <v>8715</v>
      </c>
      <c r="B38" s="48"/>
      <c r="C38" s="48"/>
      <c r="D38" s="48"/>
      <c r="E38" s="48"/>
      <c r="F38" s="48"/>
      <c r="G38" s="48"/>
      <c r="H38" s="48"/>
      <c r="I38" s="48"/>
    </row>
    <row r="39" spans="1:9" x14ac:dyDescent="0.25">
      <c r="A39" s="14" t="s">
        <v>8716</v>
      </c>
      <c r="B39" s="13" t="s">
        <v>8717</v>
      </c>
      <c r="C39" s="13" t="s">
        <v>8679</v>
      </c>
      <c r="D39" s="13" t="s">
        <v>8680</v>
      </c>
      <c r="E39" s="13" t="s">
        <v>8718</v>
      </c>
      <c r="F39" s="13" t="s">
        <v>8719</v>
      </c>
    </row>
    <row r="40" spans="1:9" x14ac:dyDescent="0.25">
      <c r="A40" s="15" t="str" cm="1">
        <f t="array" ref="A40">IFERROR(INDEX(tbl_VolumeMonthly[MonthLabel],ROW()-39),"")</f>
        <v>2025-12</v>
      </c>
      <c r="B40" s="15" cm="1">
        <f t="array" ref="B40">IFERROR(INDEX(tbl_VolumeMonthly[SessionCount],ROW()-39),"")</f>
        <v>2</v>
      </c>
      <c r="C40" s="15" cm="1">
        <f t="array" ref="C40">IFERROR(INDEX(tbl_VolumeMonthly[TotalSets],ROW()-39),"")</f>
        <v>42</v>
      </c>
      <c r="D40" s="16" cm="1">
        <f t="array" ref="D40">IFERROR(INDEX(tbl_VolumeMonthly[AvgSetsPerSession],ROW()-39),"")</f>
        <v>21</v>
      </c>
      <c r="E40" s="21" cm="1">
        <f t="array" ref="E40">IFERROR(INDEX(tbl_VolumeMonthly[TotalWeightVolume],ROW()-39),"")</f>
        <v>13247.5</v>
      </c>
      <c r="F40" s="16" cm="1">
        <f t="array" ref="F40">IFERROR(INDEX(tbl_VolumeMonthly[AvgSetsPerWeek],ROW()-39),"")</f>
        <v>42</v>
      </c>
    </row>
    <row r="41" spans="1:9" x14ac:dyDescent="0.25">
      <c r="A41" s="15" t="str" cm="1">
        <f t="array" ref="A41">IFERROR(INDEX(tbl_VolumeMonthly[MonthLabel],ROW()-39),"")</f>
        <v>2026-01</v>
      </c>
      <c r="B41" s="15" cm="1">
        <f t="array" ref="B41">IFERROR(INDEX(tbl_VolumeMonthly[SessionCount],ROW()-39),"")</f>
        <v>15</v>
      </c>
      <c r="C41" s="15" cm="1">
        <f t="array" ref="C41">IFERROR(INDEX(tbl_VolumeMonthly[TotalSets],ROW()-39),"")</f>
        <v>248</v>
      </c>
      <c r="D41" s="16" cm="1">
        <f t="array" ref="D41">IFERROR(INDEX(tbl_VolumeMonthly[AvgSetsPerSession],ROW()-39),"")</f>
        <v>16.5</v>
      </c>
      <c r="E41" s="21" cm="1">
        <f t="array" ref="E41">IFERROR(INDEX(tbl_VolumeMonthly[TotalWeightVolume],ROW()-39),"")</f>
        <v>116101.25</v>
      </c>
      <c r="F41" s="16" cm="1">
        <f t="array" ref="F41">IFERROR(INDEX(tbl_VolumeMonthly[AvgSetsPerWeek],ROW()-39),"")</f>
        <v>62</v>
      </c>
    </row>
    <row r="42" spans="1:9" x14ac:dyDescent="0.25">
      <c r="A42" s="15" t="str" cm="1">
        <f t="array" ref="A42">IFERROR(INDEX(tbl_VolumeMonthly[MonthLabel],ROW()-39),"")</f>
        <v>2026-02</v>
      </c>
      <c r="B42" s="15" cm="1">
        <f t="array" ref="B42">IFERROR(INDEX(tbl_VolumeMonthly[SessionCount],ROW()-39),"")</f>
        <v>17</v>
      </c>
      <c r="C42" s="15" cm="1">
        <f t="array" ref="C42">IFERROR(INDEX(tbl_VolumeMonthly[TotalSets],ROW()-39),"")</f>
        <v>308</v>
      </c>
      <c r="D42" s="16" cm="1">
        <f t="array" ref="D42">IFERROR(INDEX(tbl_VolumeMonthly[AvgSetsPerSession],ROW()-39),"")</f>
        <v>18.100000000000001</v>
      </c>
      <c r="E42" s="21" cm="1">
        <f t="array" ref="E42">IFERROR(INDEX(tbl_VolumeMonthly[TotalWeightVolume],ROW()-39),"")</f>
        <v>133362.5</v>
      </c>
      <c r="F42" s="16" cm="1">
        <f t="array" ref="F42">IFERROR(INDEX(tbl_VolumeMonthly[AvgSetsPerWeek],ROW()-39),"")</f>
        <v>77</v>
      </c>
    </row>
    <row r="43" spans="1:9" x14ac:dyDescent="0.25">
      <c r="A43" s="15" t="str" cm="1">
        <f t="array" ref="A43">IFERROR(INDEX(tbl_VolumeMonthly[MonthLabel],ROW()-39),"")</f>
        <v>2026-03</v>
      </c>
      <c r="B43" s="15" cm="1">
        <f t="array" ref="B43">IFERROR(INDEX(tbl_VolumeMonthly[SessionCount],ROW()-39),"")</f>
        <v>18</v>
      </c>
      <c r="C43" s="15" cm="1">
        <f t="array" ref="C43">IFERROR(INDEX(tbl_VolumeMonthly[TotalSets],ROW()-39),"")</f>
        <v>373</v>
      </c>
      <c r="D43" s="16" cm="1">
        <f t="array" ref="D43">IFERROR(INDEX(tbl_VolumeMonthly[AvgSetsPerSession],ROW()-39),"")</f>
        <v>20.7</v>
      </c>
      <c r="E43" s="21" cm="1">
        <f t="array" ref="E43">IFERROR(INDEX(tbl_VolumeMonthly[TotalWeightVolume],ROW()-39),"")</f>
        <v>158434.5</v>
      </c>
      <c r="F43" s="16" cm="1">
        <f t="array" ref="F43">IFERROR(INDEX(tbl_VolumeMonthly[AvgSetsPerWeek],ROW()-39),"")</f>
        <v>74.599999999999994</v>
      </c>
    </row>
    <row r="44" spans="1:9" x14ac:dyDescent="0.25">
      <c r="A44" s="15" t="str" cm="1">
        <f t="array" ref="A44">IFERROR(INDEX(tbl_VolumeMonthly[MonthLabel],ROW()-39),"")</f>
        <v>2026-04</v>
      </c>
      <c r="B44" s="15" cm="1">
        <f t="array" ref="B44">IFERROR(INDEX(tbl_VolumeMonthly[SessionCount],ROW()-39),"")</f>
        <v>21</v>
      </c>
      <c r="C44" s="15" cm="1">
        <f t="array" ref="C44">IFERROR(INDEX(tbl_VolumeMonthly[TotalSets],ROW()-39),"")</f>
        <v>451</v>
      </c>
      <c r="D44" s="16" cm="1">
        <f t="array" ref="D44">IFERROR(INDEX(tbl_VolumeMonthly[AvgSetsPerSession],ROW()-39),"")</f>
        <v>21.5</v>
      </c>
      <c r="E44" s="21" cm="1">
        <f t="array" ref="E44">IFERROR(INDEX(tbl_VolumeMonthly[TotalWeightVolume],ROW()-39),"")</f>
        <v>189585</v>
      </c>
      <c r="F44" s="16" cm="1">
        <f t="array" ref="F44">IFERROR(INDEX(tbl_VolumeMonthly[AvgSetsPerWeek],ROW()-39),"")</f>
        <v>112.8</v>
      </c>
    </row>
    <row r="45" spans="1:9" x14ac:dyDescent="0.25">
      <c r="A45" s="15" t="str" cm="1">
        <f t="array" ref="A45">IFERROR(INDEX(tbl_VolumeMonthly[MonthLabel],ROW()-39),"")</f>
        <v>2026-05</v>
      </c>
      <c r="B45" s="15" cm="1">
        <f t="array" ref="B45">IFERROR(INDEX(tbl_VolumeMonthly[SessionCount],ROW()-39),"")</f>
        <v>19</v>
      </c>
      <c r="C45" s="15" cm="1">
        <f t="array" ref="C45">IFERROR(INDEX(tbl_VolumeMonthly[TotalSets],ROW()-39),"")</f>
        <v>364</v>
      </c>
      <c r="D45" s="16" cm="1">
        <f t="array" ref="D45">IFERROR(INDEX(tbl_VolumeMonthly[AvgSetsPerSession],ROW()-39),"")</f>
        <v>19.2</v>
      </c>
      <c r="E45" s="21" cm="1">
        <f t="array" ref="E45">IFERROR(INDEX(tbl_VolumeMonthly[TotalWeightVolume],ROW()-39),"")</f>
        <v>121920</v>
      </c>
      <c r="F45" s="16" cm="1">
        <f t="array" ref="F45">IFERROR(INDEX(tbl_VolumeMonthly[AvgSetsPerWeek],ROW()-39),"")</f>
        <v>91</v>
      </c>
    </row>
    <row r="46" spans="1:9" x14ac:dyDescent="0.25">
      <c r="A46" s="15" t="str" cm="1">
        <f t="array" ref="A46">IFERROR(INDEX(tbl_VolumeMonthly[MonthLabel],ROW()-39),"")</f>
        <v>2026-06</v>
      </c>
      <c r="B46" s="15" cm="1">
        <f t="array" ref="B46">IFERROR(INDEX(tbl_VolumeMonthly[SessionCount],ROW()-39),"")</f>
        <v>21</v>
      </c>
      <c r="C46" s="15" cm="1">
        <f t="array" ref="C46">IFERROR(INDEX(tbl_VolumeMonthly[TotalSets],ROW()-39),"")</f>
        <v>522</v>
      </c>
      <c r="D46" s="16" cm="1">
        <f t="array" ref="D46">IFERROR(INDEX(tbl_VolumeMonthly[AvgSetsPerSession],ROW()-39),"")</f>
        <v>24.9</v>
      </c>
      <c r="E46" s="21" cm="1">
        <f t="array" ref="E46">IFERROR(INDEX(tbl_VolumeMonthly[TotalWeightVolume],ROW()-39),"")</f>
        <v>158812.5</v>
      </c>
      <c r="F46" s="16" cm="1">
        <f t="array" ref="F46">IFERROR(INDEX(tbl_VolumeMonthly[AvgSetsPerWeek],ROW()-39),"")</f>
        <v>104.4</v>
      </c>
    </row>
    <row r="47" spans="1:9" x14ac:dyDescent="0.25">
      <c r="A47" s="15" t="str" cm="1">
        <f t="array" ref="A47">IFERROR(INDEX(tbl_VolumeMonthly[MonthLabel],ROW()-39),"")</f>
        <v>2026-07</v>
      </c>
      <c r="B47" s="15" cm="1">
        <f t="array" ref="B47">IFERROR(INDEX(tbl_VolumeMonthly[SessionCount],ROW()-39),"")</f>
        <v>17</v>
      </c>
      <c r="C47" s="15" cm="1">
        <f t="array" ref="C47">IFERROR(INDEX(tbl_VolumeMonthly[TotalSets],ROW()-39),"")</f>
        <v>458</v>
      </c>
      <c r="D47" s="16" cm="1">
        <f t="array" ref="D47">IFERROR(INDEX(tbl_VolumeMonthly[AvgSetsPerSession],ROW()-39),"")</f>
        <v>26.9</v>
      </c>
      <c r="E47" s="21" cm="1">
        <f t="array" ref="E47">IFERROR(INDEX(tbl_VolumeMonthly[TotalWeightVolume],ROW()-39),"")</f>
        <v>181590</v>
      </c>
      <c r="F47" s="16" cm="1">
        <f t="array" ref="F47">IFERROR(INDEX(tbl_VolumeMonthly[AvgSetsPerWeek],ROW()-39),"")</f>
        <v>114.5</v>
      </c>
    </row>
    <row r="48" spans="1:9" x14ac:dyDescent="0.25">
      <c r="A48" s="8"/>
      <c r="B48" s="8"/>
      <c r="C48" s="8"/>
      <c r="D48" s="8"/>
      <c r="E48" s="8"/>
      <c r="F48" s="8"/>
    </row>
    <row r="50" spans="1:9" ht="15.75" x14ac:dyDescent="0.25">
      <c r="A50" s="48" t="s">
        <v>8720</v>
      </c>
      <c r="B50" s="48"/>
      <c r="C50" s="48"/>
      <c r="D50" s="48"/>
      <c r="E50" s="48"/>
      <c r="F50" s="48"/>
      <c r="G50" s="48"/>
      <c r="H50" s="48"/>
      <c r="I50" s="48"/>
    </row>
    <row r="51" spans="1:9" x14ac:dyDescent="0.25">
      <c r="A51" s="19" t="s">
        <v>8687</v>
      </c>
      <c r="B51" s="12" t="s">
        <v>8721</v>
      </c>
      <c r="C51" s="12" t="s">
        <v>8722</v>
      </c>
      <c r="D51" s="12" t="s">
        <v>8723</v>
      </c>
      <c r="E51" s="12" t="s">
        <v>8724</v>
      </c>
      <c r="F51" s="12" t="s">
        <v>8725</v>
      </c>
      <c r="G51" s="12" t="s">
        <v>8726</v>
      </c>
      <c r="H51" s="12" t="s">
        <v>8727</v>
      </c>
      <c r="I51" s="12" t="s">
        <v>8728</v>
      </c>
    </row>
    <row r="52" spans="1:9" x14ac:dyDescent="0.25">
      <c r="A52" s="15" t="s">
        <v>8729</v>
      </c>
      <c r="B52" s="15">
        <f>IFERROR(_xlfn.MAXIFS(tbl_Exercises[WeightLbs],tbl_Exercises[ExerciseName],"Machine Row",tbl_Exercises[PhaseID],1),"")</f>
        <v>0</v>
      </c>
      <c r="C52" s="15">
        <f>IFERROR(_xlfn.MAXIFS(tbl_Exercises[WeightLbs],tbl_Exercises[ExerciseName],"Machine Row",tbl_Exercises[PhaseID],2),"")</f>
        <v>200</v>
      </c>
      <c r="D52" s="15">
        <f>IFERROR(_xlfn.MAXIFS(tbl_Exercises[WeightLbs],tbl_Exercises[ExerciseName],"Machine Row",tbl_Exercises[PhaseID],3),"")</f>
        <v>0</v>
      </c>
      <c r="E52" s="15">
        <f>IFERROR(_xlfn.MAXIFS(tbl_Exercises[WeightLbs],tbl_Exercises[ExerciseName],"Machine Row",tbl_Exercises[PhaseID],4),"")</f>
        <v>0</v>
      </c>
      <c r="F52" s="15">
        <f>IFERROR(_xlfn.MAXIFS(tbl_Exercises[WeightLbs],tbl_Exercises[ExerciseName],"Machine Row",tbl_Exercises[PhaseID],5),"")</f>
        <v>0</v>
      </c>
      <c r="G52" s="15">
        <f>IFERROR(_xlfn.MAXIFS(tbl_Exercises[WeightLbs],tbl_Exercises[ExerciseName],"Machine Row",tbl_Exercises[PhaseID],6),"")</f>
        <v>207.5</v>
      </c>
      <c r="H52" s="15">
        <f>IFERROR(_xlfn.MAXIFS(tbl_Exercises[WeightLbs],tbl_Exercises[ExerciseName],"Machine Row",tbl_Exercises[PhaseID],7),"")</f>
        <v>210</v>
      </c>
      <c r="I52" s="15">
        <f>IFERROR(_xlfn.MAXIFS(tbl_Exercises[WeightLbs],tbl_Exercises[ExerciseName],"Machine Row",tbl_Exercises[PhaseID],8),"")</f>
        <v>210</v>
      </c>
    </row>
    <row r="53" spans="1:9" x14ac:dyDescent="0.25">
      <c r="A53" s="15" t="s">
        <v>8730</v>
      </c>
      <c r="B53" s="15">
        <f>IFERROR(_xlfn.MAXIFS(tbl_Exercises[WeightLbs],tbl_Exercises[ExerciseName],"Dumbbell Romanian Deadlift",tbl_Exercises[PhaseID],1),"")</f>
        <v>0</v>
      </c>
      <c r="C53" s="15">
        <f>IFERROR(_xlfn.MAXIFS(tbl_Exercises[WeightLbs],tbl_Exercises[ExerciseName],"Dumbbell Romanian Deadlift",tbl_Exercises[PhaseID],2),"")</f>
        <v>0</v>
      </c>
      <c r="D53" s="15">
        <f>IFERROR(_xlfn.MAXIFS(tbl_Exercises[WeightLbs],tbl_Exercises[ExerciseName],"Dumbbell Romanian Deadlift",tbl_Exercises[PhaseID],3),"")</f>
        <v>130</v>
      </c>
      <c r="E53" s="15">
        <f>IFERROR(_xlfn.MAXIFS(tbl_Exercises[WeightLbs],tbl_Exercises[ExerciseName],"Dumbbell Romanian Deadlift",tbl_Exercises[PhaseID],4),"")</f>
        <v>150</v>
      </c>
      <c r="F53" s="15">
        <f>IFERROR(_xlfn.MAXIFS(tbl_Exercises[WeightLbs],tbl_Exercises[ExerciseName],"Dumbbell Romanian Deadlift",tbl_Exercises[PhaseID],5),"")</f>
        <v>160</v>
      </c>
      <c r="G53" s="15">
        <f>IFERROR(_xlfn.MAXIFS(tbl_Exercises[WeightLbs],tbl_Exercises[ExerciseName],"Dumbbell Romanian Deadlift",tbl_Exercises[PhaseID],6),"")</f>
        <v>0</v>
      </c>
      <c r="H53" s="15">
        <f>IFERROR(_xlfn.MAXIFS(tbl_Exercises[WeightLbs],tbl_Exercises[ExerciseName],"Dumbbell Romanian Deadlift",tbl_Exercises[PhaseID],7),"")</f>
        <v>150</v>
      </c>
      <c r="I53" s="15">
        <f>IFERROR(_xlfn.MAXIFS(tbl_Exercises[WeightLbs],tbl_Exercises[ExerciseName],"Dumbbell Romanian Deadlift",tbl_Exercises[PhaseID],8),"")</f>
        <v>170</v>
      </c>
    </row>
    <row r="54" spans="1:9" x14ac:dyDescent="0.25">
      <c r="A54" s="15" t="s">
        <v>8736</v>
      </c>
      <c r="B54" s="15">
        <f>IFERROR(_xlfn.MAXIFS(tbl_Exercises[WeightLbs],tbl_Exercises[ExerciseName],"Chest Supported DB Row (Spider)",tbl_Exercises[PhaseID],1),"")</f>
        <v>0</v>
      </c>
      <c r="C54" s="15">
        <f>IFERROR(_xlfn.MAXIFS(tbl_Exercises[WeightLbs],tbl_Exercises[ExerciseName],"Chest Supported DB Row (Spider)",tbl_Exercises[PhaseID],2),"")</f>
        <v>60</v>
      </c>
      <c r="D54" s="15">
        <f>IFERROR(_xlfn.MAXIFS(tbl_Exercises[WeightLbs],tbl_Exercises[ExerciseName],"Chest Supported DB Row (Spider)",tbl_Exercises[PhaseID],3),"")</f>
        <v>70</v>
      </c>
      <c r="E54" s="15">
        <f>IFERROR(_xlfn.MAXIFS(tbl_Exercises[WeightLbs],tbl_Exercises[ExerciseName],"Chest Supported DB Row (Spider)",tbl_Exercises[PhaseID],4),"")</f>
        <v>75</v>
      </c>
      <c r="F54" s="15">
        <f>IFERROR(_xlfn.MAXIFS(tbl_Exercises[WeightLbs],tbl_Exercises[ExerciseName],"Chest Supported DB Row (Spider)",tbl_Exercises[PhaseID],5),"")</f>
        <v>75</v>
      </c>
      <c r="G54" s="15">
        <f>IFERROR(_xlfn.MAXIFS(tbl_Exercises[WeightLbs],tbl_Exercises[ExerciseName],"Chest Supported DB Row (Spider)",tbl_Exercises[PhaseID],6),"")</f>
        <v>0</v>
      </c>
      <c r="H54" s="15">
        <f>IFERROR(_xlfn.MAXIFS(tbl_Exercises[WeightLbs],tbl_Exercises[ExerciseName],"Chest Supported DB Row (Spider)",tbl_Exercises[PhaseID],7),"")</f>
        <v>0</v>
      </c>
      <c r="I54" s="15">
        <f>IFERROR(_xlfn.MAXIFS(tbl_Exercises[WeightLbs],tbl_Exercises[ExerciseName],"Chest Supported DB Row (Spider)",tbl_Exercises[PhaseID],8),"")</f>
        <v>0</v>
      </c>
    </row>
    <row r="55" spans="1:9" x14ac:dyDescent="0.25">
      <c r="A55" s="15" t="s">
        <v>8735</v>
      </c>
      <c r="B55" s="15">
        <f>IFERROR(_xlfn.MAXIFS(tbl_Exercises[WeightLbs],tbl_Exercises[ExerciseName],"Neutral Grip Dumbbell Floor Press",tbl_Exercises[PhaseID],1),"")</f>
        <v>0</v>
      </c>
      <c r="C55" s="15">
        <f>IFERROR(_xlfn.MAXIFS(tbl_Exercises[WeightLbs],tbl_Exercises[ExerciseName],"Neutral Grip Dumbbell Floor Press",tbl_Exercises[PhaseID],2),"")</f>
        <v>0</v>
      </c>
      <c r="D55" s="15">
        <f>IFERROR(_xlfn.MAXIFS(tbl_Exercises[WeightLbs],tbl_Exercises[ExerciseName],"Neutral Grip Dumbbell Floor Press",tbl_Exercises[PhaseID],3),"")</f>
        <v>0</v>
      </c>
      <c r="E55" s="15">
        <f>IFERROR(_xlfn.MAXIFS(tbl_Exercises[WeightLbs],tbl_Exercises[ExerciseName],"Neutral Grip Dumbbell Floor Press",tbl_Exercises[PhaseID],4),"")</f>
        <v>0</v>
      </c>
      <c r="F55" s="15">
        <f>IFERROR(_xlfn.MAXIFS(tbl_Exercises[WeightLbs],tbl_Exercises[ExerciseName],"Neutral Grip Dumbbell Floor Press",tbl_Exercises[PhaseID],5),"")</f>
        <v>0</v>
      </c>
      <c r="G55" s="15">
        <f>IFERROR(_xlfn.MAXIFS(tbl_Exercises[WeightLbs],tbl_Exercises[ExerciseName],"Neutral Grip Dumbbell Floor Press",tbl_Exercises[PhaseID],6),"")</f>
        <v>150</v>
      </c>
      <c r="H55" s="15">
        <f>IFERROR(_xlfn.MAXIFS(tbl_Exercises[WeightLbs],tbl_Exercises[ExerciseName],"Neutral Grip Dumbbell Floor Press",tbl_Exercises[PhaseID],7),"")</f>
        <v>150</v>
      </c>
      <c r="I55" s="15">
        <f>IFERROR(_xlfn.MAXIFS(tbl_Exercises[WeightLbs],tbl_Exercises[ExerciseName],"Neutral Grip Dumbbell Floor Press",tbl_Exercises[PhaseID],8),"")</f>
        <v>140</v>
      </c>
    </row>
    <row r="56" spans="1:9" x14ac:dyDescent="0.25">
      <c r="A56" s="15" t="s">
        <v>8731</v>
      </c>
      <c r="B56" s="15">
        <f>IFERROR(_xlfn.MAXIFS(tbl_Exercises[WeightLbs],tbl_Exercises[ExerciseName],"Rope Push-Downs",tbl_Exercises[PhaseID],1),"")</f>
        <v>0</v>
      </c>
      <c r="C56" s="15">
        <f>IFERROR(_xlfn.MAXIFS(tbl_Exercises[WeightLbs],tbl_Exercises[ExerciseName],"Rope Push-Downs",tbl_Exercises[PhaseID],2),"")</f>
        <v>50</v>
      </c>
      <c r="D56" s="15">
        <f>IFERROR(_xlfn.MAXIFS(tbl_Exercises[WeightLbs],tbl_Exercises[ExerciseName],"Rope Push-Downs",tbl_Exercises[PhaseID],3),"")</f>
        <v>50</v>
      </c>
      <c r="E56" s="15">
        <f>IFERROR(_xlfn.MAXIFS(tbl_Exercises[WeightLbs],tbl_Exercises[ExerciseName],"Rope Push-Downs",tbl_Exercises[PhaseID],4),"")</f>
        <v>50</v>
      </c>
      <c r="F56" s="15">
        <f>IFERROR(_xlfn.MAXIFS(tbl_Exercises[WeightLbs],tbl_Exercises[ExerciseName],"Rope Push-Downs",tbl_Exercises[PhaseID],5),"")</f>
        <v>50</v>
      </c>
      <c r="G56" s="15">
        <f>IFERROR(_xlfn.MAXIFS(tbl_Exercises[WeightLbs],tbl_Exercises[ExerciseName],"Rope Push-Downs",tbl_Exercises[PhaseID],6),"")</f>
        <v>0</v>
      </c>
      <c r="H56" s="15">
        <f>IFERROR(_xlfn.MAXIFS(tbl_Exercises[WeightLbs],tbl_Exercises[ExerciseName],"Rope Push-Downs",tbl_Exercises[PhaseID],7),"")</f>
        <v>0</v>
      </c>
      <c r="I56" s="15">
        <f>IFERROR(_xlfn.MAXIFS(tbl_Exercises[WeightLbs],tbl_Exercises[ExerciseName],"Rope Push-Downs",tbl_Exercises[PhaseID],8),"")</f>
        <v>0</v>
      </c>
    </row>
    <row r="57" spans="1:9" x14ac:dyDescent="0.25">
      <c r="A57" s="15" t="s">
        <v>8732</v>
      </c>
      <c r="B57" s="13">
        <f>IFERROR(_xlfn.MAXIFS(tbl_Exercises[DurationSeconds],tbl_Exercises[ExerciseName],"Farmer's Walk",tbl_Exercises[PhaseID],1),"")</f>
        <v>60</v>
      </c>
      <c r="C57" s="13">
        <f>IFERROR(_xlfn.MAXIFS(tbl_Exercises[DurationSeconds],tbl_Exercises[ExerciseName],"Farmer's Walk",tbl_Exercises[PhaseID],2),"")</f>
        <v>75</v>
      </c>
      <c r="D57" s="13">
        <f>IFERROR(_xlfn.MAXIFS(tbl_Exercises[DurationSeconds],tbl_Exercises[ExerciseName],"Farmer's Walk",tbl_Exercises[PhaseID],3),"")</f>
        <v>60</v>
      </c>
      <c r="E57" s="13">
        <f>IFERROR(_xlfn.MAXIFS(tbl_Exercises[DurationSeconds],tbl_Exercises[ExerciseName],"Farmer's Walk",tbl_Exercises[PhaseID],4),"")</f>
        <v>60</v>
      </c>
      <c r="F57" s="13">
        <f>IFERROR(_xlfn.MAXIFS(tbl_Exercises[DurationSeconds],tbl_Exercises[ExerciseName],"Farmer's Walk",tbl_Exercises[PhaseID],5),"")</f>
        <v>0</v>
      </c>
      <c r="G57" s="13">
        <f>IFERROR(_xlfn.MAXIFS(tbl_Exercises[DurationSeconds],tbl_Exercises[ExerciseName],"Farmer's Walk",tbl_Exercises[PhaseID],6),"")</f>
        <v>60</v>
      </c>
      <c r="H57" s="13">
        <f>IFERROR(_xlfn.MAXIFS(tbl_Exercises[DurationSeconds],tbl_Exercises[ExerciseName],"Farmer's Walk",tbl_Exercises[PhaseID],7),"")</f>
        <v>75</v>
      </c>
      <c r="I57" s="13">
        <f>IFERROR(_xlfn.MAXIFS(tbl_Exercises[DurationSeconds],tbl_Exercises[ExerciseName],"Farmer's Walk",tbl_Exercises[PhaseID],8),"")</f>
        <v>75</v>
      </c>
    </row>
    <row r="58" spans="1:9" x14ac:dyDescent="0.25">
      <c r="A58" s="15" t="s">
        <v>8733</v>
      </c>
      <c r="B58" s="15">
        <f>IFERROR(_xlfn.MAXIFS(tbl_Exercises[WeightLbs],tbl_Exercises[ExerciseName],"Incline Dumbbell Curl (Supinated)",tbl_Exercises[PhaseID],1),"")</f>
        <v>0</v>
      </c>
      <c r="C58" s="15">
        <f>IFERROR(_xlfn.MAXIFS(tbl_Exercises[WeightLbs],tbl_Exercises[ExerciseName],"Incline Dumbbell Curl (Supinated)",tbl_Exercises[PhaseID],2),"")</f>
        <v>25</v>
      </c>
      <c r="D58" s="15">
        <f>IFERROR(_xlfn.MAXIFS(tbl_Exercises[WeightLbs],tbl_Exercises[ExerciseName],"Incline Dumbbell Curl (Supinated)",tbl_Exercises[PhaseID],3),"")</f>
        <v>25</v>
      </c>
      <c r="E58" s="15">
        <f>IFERROR(_xlfn.MAXIFS(tbl_Exercises[WeightLbs],tbl_Exercises[ExerciseName],"Incline Dumbbell Curl (Supinated)",tbl_Exercises[PhaseID],4),"")</f>
        <v>30</v>
      </c>
      <c r="F58" s="15">
        <f>IFERROR(_xlfn.MAXIFS(tbl_Exercises[WeightLbs],tbl_Exercises[ExerciseName],"Incline Dumbbell Curl (Supinated)",tbl_Exercises[PhaseID],5),"")</f>
        <v>40</v>
      </c>
      <c r="G58" s="15">
        <f>IFERROR(_xlfn.MAXIFS(tbl_Exercises[WeightLbs],tbl_Exercises[ExerciseName],"Incline Dumbbell Curl (Supinated)",tbl_Exercises[PhaseID],6),"")</f>
        <v>0</v>
      </c>
      <c r="H58" s="15">
        <f>IFERROR(_xlfn.MAXIFS(tbl_Exercises[WeightLbs],tbl_Exercises[ExerciseName],"Incline Dumbbell Curl (Supinated)",tbl_Exercises[PhaseID],7),"")</f>
        <v>0</v>
      </c>
      <c r="I58" s="15">
        <f>IFERROR(_xlfn.MAXIFS(tbl_Exercises[WeightLbs],tbl_Exercises[ExerciseName],"Incline Dumbbell Curl (Supinated)",tbl_Exercises[PhaseID],8),"")</f>
        <v>30</v>
      </c>
    </row>
  </sheetData>
  <mergeCells count="4">
    <mergeCell ref="A1:I1"/>
    <mergeCell ref="A3:J3"/>
    <mergeCell ref="A38:I38"/>
    <mergeCell ref="A50:I50"/>
  </mergeCells>
  <conditionalFormatting sqref="B5:B35">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F7AB0-7957-45D8-9194-08A5103F651F}">
  <dimension ref="A1:A3718"/>
  <sheetViews>
    <sheetView workbookViewId="0">
      <selection sqref="A1:A1048576"/>
    </sheetView>
  </sheetViews>
  <sheetFormatPr defaultRowHeight="15" x14ac:dyDescent="0.25"/>
  <cols>
    <col min="1" max="1" width="81.140625" bestFit="1" customWidth="1"/>
  </cols>
  <sheetData>
    <row r="1" spans="1:1" x14ac:dyDescent="0.25">
      <c r="A1" t="s">
        <v>11168</v>
      </c>
    </row>
    <row r="2" spans="1:1" x14ac:dyDescent="0.25">
      <c r="A2" s="49" t="s">
        <v>11169</v>
      </c>
    </row>
    <row r="3" spans="1:1" x14ac:dyDescent="0.25">
      <c r="A3" s="49" t="s">
        <v>11170</v>
      </c>
    </row>
    <row r="4" spans="1:1" x14ac:dyDescent="0.25">
      <c r="A4" s="49" t="s">
        <v>11171</v>
      </c>
    </row>
    <row r="5" spans="1:1" x14ac:dyDescent="0.25">
      <c r="A5" s="49" t="s">
        <v>11172</v>
      </c>
    </row>
    <row r="6" spans="1:1" x14ac:dyDescent="0.25">
      <c r="A6" s="49" t="s">
        <v>11173</v>
      </c>
    </row>
    <row r="7" spans="1:1" x14ac:dyDescent="0.25">
      <c r="A7" s="49" t="s">
        <v>11174</v>
      </c>
    </row>
    <row r="8" spans="1:1" x14ac:dyDescent="0.25">
      <c r="A8" s="49" t="s">
        <v>11175</v>
      </c>
    </row>
    <row r="9" spans="1:1" x14ac:dyDescent="0.25">
      <c r="A9" s="49" t="s">
        <v>11176</v>
      </c>
    </row>
    <row r="10" spans="1:1" x14ac:dyDescent="0.25">
      <c r="A10" s="49" t="s">
        <v>11177</v>
      </c>
    </row>
    <row r="11" spans="1:1" x14ac:dyDescent="0.25">
      <c r="A11" s="49" t="s">
        <v>11178</v>
      </c>
    </row>
    <row r="12" spans="1:1" x14ac:dyDescent="0.25">
      <c r="A12" s="49" t="s">
        <v>11179</v>
      </c>
    </row>
    <row r="13" spans="1:1" x14ac:dyDescent="0.25">
      <c r="A13" s="49" t="s">
        <v>11180</v>
      </c>
    </row>
    <row r="14" spans="1:1" x14ac:dyDescent="0.25">
      <c r="A14" s="49" t="s">
        <v>11181</v>
      </c>
    </row>
    <row r="15" spans="1:1" x14ac:dyDescent="0.25">
      <c r="A15" s="49" t="s">
        <v>11182</v>
      </c>
    </row>
    <row r="16" spans="1:1" x14ac:dyDescent="0.25">
      <c r="A16" s="49" t="s">
        <v>11183</v>
      </c>
    </row>
    <row r="17" spans="1:1" x14ac:dyDescent="0.25">
      <c r="A17" s="49" t="s">
        <v>11184</v>
      </c>
    </row>
    <row r="18" spans="1:1" x14ac:dyDescent="0.25">
      <c r="A18" s="49" t="s">
        <v>11185</v>
      </c>
    </row>
    <row r="19" spans="1:1" x14ac:dyDescent="0.25">
      <c r="A19" s="49" t="s">
        <v>11186</v>
      </c>
    </row>
    <row r="20" spans="1:1" x14ac:dyDescent="0.25">
      <c r="A20" s="49" t="s">
        <v>11187</v>
      </c>
    </row>
    <row r="21" spans="1:1" x14ac:dyDescent="0.25">
      <c r="A21" s="49" t="s">
        <v>11188</v>
      </c>
    </row>
    <row r="22" spans="1:1" x14ac:dyDescent="0.25">
      <c r="A22" s="49" t="s">
        <v>11189</v>
      </c>
    </row>
    <row r="23" spans="1:1" x14ac:dyDescent="0.25">
      <c r="A23" s="49" t="s">
        <v>11190</v>
      </c>
    </row>
    <row r="24" spans="1:1" x14ac:dyDescent="0.25">
      <c r="A24" s="49" t="s">
        <v>11191</v>
      </c>
    </row>
    <row r="25" spans="1:1" x14ac:dyDescent="0.25">
      <c r="A25" s="49" t="s">
        <v>11192</v>
      </c>
    </row>
    <row r="26" spans="1:1" x14ac:dyDescent="0.25">
      <c r="A26" s="49" t="s">
        <v>11193</v>
      </c>
    </row>
    <row r="27" spans="1:1" x14ac:dyDescent="0.25">
      <c r="A27" s="49" t="s">
        <v>11194</v>
      </c>
    </row>
    <row r="28" spans="1:1" x14ac:dyDescent="0.25">
      <c r="A28" s="49" t="s">
        <v>11195</v>
      </c>
    </row>
    <row r="29" spans="1:1" x14ac:dyDescent="0.25">
      <c r="A29" s="49" t="s">
        <v>11196</v>
      </c>
    </row>
    <row r="30" spans="1:1" x14ac:dyDescent="0.25">
      <c r="A30" s="49" t="s">
        <v>11197</v>
      </c>
    </row>
    <row r="31" spans="1:1" x14ac:dyDescent="0.25">
      <c r="A31" s="49" t="s">
        <v>11198</v>
      </c>
    </row>
    <row r="32" spans="1:1" x14ac:dyDescent="0.25">
      <c r="A32" s="49" t="s">
        <v>11199</v>
      </c>
    </row>
    <row r="33" spans="1:1" x14ac:dyDescent="0.25">
      <c r="A33" s="49" t="s">
        <v>11200</v>
      </c>
    </row>
    <row r="34" spans="1:1" x14ac:dyDescent="0.25">
      <c r="A34" s="49" t="s">
        <v>11201</v>
      </c>
    </row>
    <row r="35" spans="1:1" x14ac:dyDescent="0.25">
      <c r="A35" s="49" t="s">
        <v>11202</v>
      </c>
    </row>
    <row r="36" spans="1:1" x14ac:dyDescent="0.25">
      <c r="A36" s="49" t="s">
        <v>11203</v>
      </c>
    </row>
    <row r="37" spans="1:1" x14ac:dyDescent="0.25">
      <c r="A37" s="49" t="s">
        <v>11204</v>
      </c>
    </row>
    <row r="38" spans="1:1" x14ac:dyDescent="0.25">
      <c r="A38" s="49" t="s">
        <v>11205</v>
      </c>
    </row>
    <row r="39" spans="1:1" x14ac:dyDescent="0.25">
      <c r="A39" s="49" t="s">
        <v>11206</v>
      </c>
    </row>
    <row r="40" spans="1:1" x14ac:dyDescent="0.25">
      <c r="A40" s="49" t="s">
        <v>11207</v>
      </c>
    </row>
    <row r="41" spans="1:1" x14ac:dyDescent="0.25">
      <c r="A41" s="49" t="s">
        <v>11208</v>
      </c>
    </row>
    <row r="42" spans="1:1" x14ac:dyDescent="0.25">
      <c r="A42" s="49" t="s">
        <v>11209</v>
      </c>
    </row>
    <row r="43" spans="1:1" x14ac:dyDescent="0.25">
      <c r="A43" s="49" t="s">
        <v>11210</v>
      </c>
    </row>
    <row r="44" spans="1:1" x14ac:dyDescent="0.25">
      <c r="A44" s="49" t="s">
        <v>11211</v>
      </c>
    </row>
    <row r="45" spans="1:1" x14ac:dyDescent="0.25">
      <c r="A45" s="49" t="s">
        <v>11212</v>
      </c>
    </row>
    <row r="46" spans="1:1" x14ac:dyDescent="0.25">
      <c r="A46" s="49" t="s">
        <v>11213</v>
      </c>
    </row>
    <row r="47" spans="1:1" x14ac:dyDescent="0.25">
      <c r="A47" s="49" t="s">
        <v>11214</v>
      </c>
    </row>
    <row r="48" spans="1:1" x14ac:dyDescent="0.25">
      <c r="A48" s="49" t="s">
        <v>11215</v>
      </c>
    </row>
    <row r="49" spans="1:1" x14ac:dyDescent="0.25">
      <c r="A49" s="49" t="s">
        <v>11216</v>
      </c>
    </row>
    <row r="50" spans="1:1" x14ac:dyDescent="0.25">
      <c r="A50" s="49" t="s">
        <v>11217</v>
      </c>
    </row>
    <row r="51" spans="1:1" x14ac:dyDescent="0.25">
      <c r="A51" s="49" t="s">
        <v>11218</v>
      </c>
    </row>
    <row r="52" spans="1:1" x14ac:dyDescent="0.25">
      <c r="A52" s="49" t="s">
        <v>11219</v>
      </c>
    </row>
    <row r="53" spans="1:1" x14ac:dyDescent="0.25">
      <c r="A53" s="49" t="s">
        <v>11220</v>
      </c>
    </row>
    <row r="54" spans="1:1" x14ac:dyDescent="0.25">
      <c r="A54" s="49" t="s">
        <v>11221</v>
      </c>
    </row>
    <row r="55" spans="1:1" x14ac:dyDescent="0.25">
      <c r="A55" s="49" t="s">
        <v>11222</v>
      </c>
    </row>
    <row r="56" spans="1:1" x14ac:dyDescent="0.25">
      <c r="A56" s="49" t="s">
        <v>11223</v>
      </c>
    </row>
    <row r="57" spans="1:1" x14ac:dyDescent="0.25">
      <c r="A57" s="49" t="s">
        <v>11224</v>
      </c>
    </row>
    <row r="58" spans="1:1" x14ac:dyDescent="0.25">
      <c r="A58" s="49" t="s">
        <v>11279</v>
      </c>
    </row>
    <row r="59" spans="1:1" x14ac:dyDescent="0.25">
      <c r="A59" s="49" t="s">
        <v>11225</v>
      </c>
    </row>
    <row r="60" spans="1:1" x14ac:dyDescent="0.25">
      <c r="A60" s="49" t="s">
        <v>11226</v>
      </c>
    </row>
    <row r="61" spans="1:1" x14ac:dyDescent="0.25">
      <c r="A61" s="49" t="s">
        <v>11227</v>
      </c>
    </row>
    <row r="62" spans="1:1" x14ac:dyDescent="0.25">
      <c r="A62" s="49" t="s">
        <v>11228</v>
      </c>
    </row>
    <row r="63" spans="1:1" x14ac:dyDescent="0.25">
      <c r="A63" s="49" t="s">
        <v>11229</v>
      </c>
    </row>
    <row r="64" spans="1:1" x14ac:dyDescent="0.25">
      <c r="A64" s="49" t="s">
        <v>11230</v>
      </c>
    </row>
    <row r="65" spans="1:1" x14ac:dyDescent="0.25">
      <c r="A65" s="49" t="s">
        <v>11231</v>
      </c>
    </row>
    <row r="66" spans="1:1" x14ac:dyDescent="0.25">
      <c r="A66" s="49" t="s">
        <v>11232</v>
      </c>
    </row>
    <row r="67" spans="1:1" x14ac:dyDescent="0.25">
      <c r="A67" s="49" t="s">
        <v>11233</v>
      </c>
    </row>
    <row r="68" spans="1:1" x14ac:dyDescent="0.25">
      <c r="A68" s="49" t="s">
        <v>11234</v>
      </c>
    </row>
    <row r="69" spans="1:1" x14ac:dyDescent="0.25">
      <c r="A69" s="49" t="s">
        <v>11235</v>
      </c>
    </row>
    <row r="70" spans="1:1" x14ac:dyDescent="0.25">
      <c r="A70" s="49" t="s">
        <v>11269</v>
      </c>
    </row>
    <row r="71" spans="1:1" x14ac:dyDescent="0.25">
      <c r="A71" s="49" t="s">
        <v>11270</v>
      </c>
    </row>
    <row r="72" spans="1:1" x14ac:dyDescent="0.25">
      <c r="A72" s="49" t="s">
        <v>11271</v>
      </c>
    </row>
    <row r="73" spans="1:1" x14ac:dyDescent="0.25">
      <c r="A73" s="49" t="s">
        <v>11272</v>
      </c>
    </row>
    <row r="74" spans="1:1" x14ac:dyDescent="0.25">
      <c r="A74" s="49" t="s">
        <v>11236</v>
      </c>
    </row>
    <row r="75" spans="1:1" x14ac:dyDescent="0.25">
      <c r="A75" s="49" t="s">
        <v>11237</v>
      </c>
    </row>
    <row r="76" spans="1:1" x14ac:dyDescent="0.25">
      <c r="A76" s="49" t="s">
        <v>11238</v>
      </c>
    </row>
    <row r="77" spans="1:1" x14ac:dyDescent="0.25">
      <c r="A77" s="49" t="s">
        <v>11273</v>
      </c>
    </row>
    <row r="78" spans="1:1" x14ac:dyDescent="0.25">
      <c r="A78" s="49" t="s">
        <v>11274</v>
      </c>
    </row>
    <row r="79" spans="1:1" x14ac:dyDescent="0.25">
      <c r="A79" s="49" t="s">
        <v>11275</v>
      </c>
    </row>
    <row r="80" spans="1:1" x14ac:dyDescent="0.25">
      <c r="A80" s="49" t="s">
        <v>11276</v>
      </c>
    </row>
    <row r="81" spans="1:1" x14ac:dyDescent="0.25">
      <c r="A81" s="49" t="s">
        <v>11277</v>
      </c>
    </row>
    <row r="82" spans="1:1" x14ac:dyDescent="0.25">
      <c r="A82" s="49" t="s">
        <v>11278</v>
      </c>
    </row>
    <row r="83" spans="1:1" x14ac:dyDescent="0.25">
      <c r="A83" s="49" t="s">
        <v>11239</v>
      </c>
    </row>
    <row r="84" spans="1:1" x14ac:dyDescent="0.25">
      <c r="A84" s="49" t="s">
        <v>11240</v>
      </c>
    </row>
    <row r="85" spans="1:1" x14ac:dyDescent="0.25">
      <c r="A85" s="49" t="s">
        <v>11241</v>
      </c>
    </row>
    <row r="86" spans="1:1" x14ac:dyDescent="0.25">
      <c r="A86" s="49" t="s">
        <v>11242</v>
      </c>
    </row>
    <row r="87" spans="1:1" x14ac:dyDescent="0.25">
      <c r="A87" s="49" t="s">
        <v>11243</v>
      </c>
    </row>
    <row r="88" spans="1:1" x14ac:dyDescent="0.25">
      <c r="A88" s="49" t="s">
        <v>11244</v>
      </c>
    </row>
    <row r="89" spans="1:1" x14ac:dyDescent="0.25">
      <c r="A89" s="49" t="s">
        <v>11245</v>
      </c>
    </row>
    <row r="90" spans="1:1" x14ac:dyDescent="0.25">
      <c r="A90" s="49" t="s">
        <v>11246</v>
      </c>
    </row>
    <row r="91" spans="1:1" x14ac:dyDescent="0.25">
      <c r="A91" s="49" t="s">
        <v>11247</v>
      </c>
    </row>
    <row r="92" spans="1:1" x14ac:dyDescent="0.25">
      <c r="A92" s="49" t="s">
        <v>11248</v>
      </c>
    </row>
    <row r="93" spans="1:1" x14ac:dyDescent="0.25">
      <c r="A93" s="49" t="s">
        <v>11249</v>
      </c>
    </row>
    <row r="94" spans="1:1" x14ac:dyDescent="0.25">
      <c r="A94" s="49" t="s">
        <v>11250</v>
      </c>
    </row>
    <row r="95" spans="1:1" x14ac:dyDescent="0.25">
      <c r="A95" s="49" t="s">
        <v>11251</v>
      </c>
    </row>
    <row r="96" spans="1:1" x14ac:dyDescent="0.25">
      <c r="A96" s="49" t="s">
        <v>11252</v>
      </c>
    </row>
    <row r="97" spans="1:1" x14ac:dyDescent="0.25">
      <c r="A97" s="49" t="s">
        <v>11253</v>
      </c>
    </row>
    <row r="98" spans="1:1" x14ac:dyDescent="0.25">
      <c r="A98" s="49" t="s">
        <v>11254</v>
      </c>
    </row>
    <row r="99" spans="1:1" x14ac:dyDescent="0.25">
      <c r="A99" s="49" t="s">
        <v>11255</v>
      </c>
    </row>
    <row r="100" spans="1:1" x14ac:dyDescent="0.25">
      <c r="A100" s="49" t="s">
        <v>11256</v>
      </c>
    </row>
    <row r="101" spans="1:1" x14ac:dyDescent="0.25">
      <c r="A101" s="49" t="s">
        <v>11257</v>
      </c>
    </row>
    <row r="102" spans="1:1" x14ac:dyDescent="0.25">
      <c r="A102" s="49" t="s">
        <v>11258</v>
      </c>
    </row>
    <row r="103" spans="1:1" x14ac:dyDescent="0.25">
      <c r="A103" s="49" t="s">
        <v>11259</v>
      </c>
    </row>
    <row r="104" spans="1:1" x14ac:dyDescent="0.25">
      <c r="A104" s="49" t="s">
        <v>11260</v>
      </c>
    </row>
    <row r="105" spans="1:1" x14ac:dyDescent="0.25">
      <c r="A105" s="49" t="s">
        <v>11261</v>
      </c>
    </row>
    <row r="106" spans="1:1" x14ac:dyDescent="0.25">
      <c r="A106" s="49" t="s">
        <v>11262</v>
      </c>
    </row>
    <row r="107" spans="1:1" x14ac:dyDescent="0.25">
      <c r="A107" s="49" t="s">
        <v>11263</v>
      </c>
    </row>
    <row r="108" spans="1:1" x14ac:dyDescent="0.25">
      <c r="A108" s="49" t="s">
        <v>11264</v>
      </c>
    </row>
    <row r="109" spans="1:1" x14ac:dyDescent="0.25">
      <c r="A109" s="49" t="s">
        <v>11265</v>
      </c>
    </row>
    <row r="110" spans="1:1" x14ac:dyDescent="0.25">
      <c r="A110" s="49" t="s">
        <v>11266</v>
      </c>
    </row>
    <row r="111" spans="1:1" x14ac:dyDescent="0.25">
      <c r="A111" s="49" t="s">
        <v>11267</v>
      </c>
    </row>
    <row r="112" spans="1:1" x14ac:dyDescent="0.25">
      <c r="A112" s="49" t="s">
        <v>11268</v>
      </c>
    </row>
    <row r="113" spans="1:1" x14ac:dyDescent="0.25">
      <c r="A113" s="49" t="s">
        <v>11280</v>
      </c>
    </row>
    <row r="114" spans="1:1" x14ac:dyDescent="0.25">
      <c r="A114" s="49" t="s">
        <v>11281</v>
      </c>
    </row>
    <row r="115" spans="1:1" x14ac:dyDescent="0.25">
      <c r="A115" s="49" t="s">
        <v>11282</v>
      </c>
    </row>
    <row r="116" spans="1:1" x14ac:dyDescent="0.25">
      <c r="A116" s="49" t="s">
        <v>11283</v>
      </c>
    </row>
    <row r="117" spans="1:1" x14ac:dyDescent="0.25">
      <c r="A117" s="49" t="s">
        <v>11284</v>
      </c>
    </row>
    <row r="118" spans="1:1" x14ac:dyDescent="0.25">
      <c r="A118" s="49" t="s">
        <v>11285</v>
      </c>
    </row>
    <row r="119" spans="1:1" x14ac:dyDescent="0.25">
      <c r="A119" s="49" t="s">
        <v>11286</v>
      </c>
    </row>
    <row r="120" spans="1:1" x14ac:dyDescent="0.25">
      <c r="A120" s="49" t="s">
        <v>11287</v>
      </c>
    </row>
    <row r="121" spans="1:1" x14ac:dyDescent="0.25">
      <c r="A121" s="49" t="s">
        <v>11288</v>
      </c>
    </row>
    <row r="122" spans="1:1" x14ac:dyDescent="0.25">
      <c r="A122" s="49" t="s">
        <v>11289</v>
      </c>
    </row>
    <row r="123" spans="1:1" x14ac:dyDescent="0.25">
      <c r="A123" s="49" t="s">
        <v>11290</v>
      </c>
    </row>
    <row r="124" spans="1:1" x14ac:dyDescent="0.25">
      <c r="A124" s="49" t="s">
        <v>11291</v>
      </c>
    </row>
    <row r="125" spans="1:1" x14ac:dyDescent="0.25">
      <c r="A125" s="49" t="s">
        <v>11292</v>
      </c>
    </row>
    <row r="126" spans="1:1" x14ac:dyDescent="0.25">
      <c r="A126" s="49" t="s">
        <v>11293</v>
      </c>
    </row>
    <row r="127" spans="1:1" x14ac:dyDescent="0.25">
      <c r="A127" s="49" t="s">
        <v>11294</v>
      </c>
    </row>
    <row r="128" spans="1:1" x14ac:dyDescent="0.25">
      <c r="A128" s="49" t="s">
        <v>11295</v>
      </c>
    </row>
    <row r="129" spans="1:1" x14ac:dyDescent="0.25">
      <c r="A129" s="49" t="s">
        <v>11296</v>
      </c>
    </row>
    <row r="130" spans="1:1" x14ac:dyDescent="0.25">
      <c r="A130" s="49" t="s">
        <v>11297</v>
      </c>
    </row>
    <row r="131" spans="1:1" x14ac:dyDescent="0.25">
      <c r="A131" s="49" t="s">
        <v>11298</v>
      </c>
    </row>
    <row r="132" spans="1:1" x14ac:dyDescent="0.25">
      <c r="A132" s="49" t="s">
        <v>11299</v>
      </c>
    </row>
    <row r="133" spans="1:1" x14ac:dyDescent="0.25">
      <c r="A133" s="49" t="s">
        <v>11300</v>
      </c>
    </row>
    <row r="134" spans="1:1" x14ac:dyDescent="0.25">
      <c r="A134" s="49" t="s">
        <v>11301</v>
      </c>
    </row>
    <row r="135" spans="1:1" x14ac:dyDescent="0.25">
      <c r="A135" s="49" t="s">
        <v>11302</v>
      </c>
    </row>
    <row r="136" spans="1:1" x14ac:dyDescent="0.25">
      <c r="A136" s="49" t="s">
        <v>11303</v>
      </c>
    </row>
    <row r="137" spans="1:1" x14ac:dyDescent="0.25">
      <c r="A137" s="49" t="s">
        <v>11304</v>
      </c>
    </row>
    <row r="138" spans="1:1" x14ac:dyDescent="0.25">
      <c r="A138" s="49" t="s">
        <v>11305</v>
      </c>
    </row>
    <row r="139" spans="1:1" x14ac:dyDescent="0.25">
      <c r="A139" s="49" t="s">
        <v>11306</v>
      </c>
    </row>
    <row r="140" spans="1:1" x14ac:dyDescent="0.25">
      <c r="A140" s="49" t="s">
        <v>11307</v>
      </c>
    </row>
    <row r="141" spans="1:1" x14ac:dyDescent="0.25">
      <c r="A141" s="49" t="s">
        <v>11308</v>
      </c>
    </row>
    <row r="142" spans="1:1" x14ac:dyDescent="0.25">
      <c r="A142" s="49" t="s">
        <v>11309</v>
      </c>
    </row>
    <row r="143" spans="1:1" x14ac:dyDescent="0.25">
      <c r="A143" s="49" t="s">
        <v>11310</v>
      </c>
    </row>
    <row r="144" spans="1:1" x14ac:dyDescent="0.25">
      <c r="A144" s="49" t="s">
        <v>11311</v>
      </c>
    </row>
    <row r="145" spans="1:1" x14ac:dyDescent="0.25">
      <c r="A145" s="49" t="s">
        <v>11312</v>
      </c>
    </row>
    <row r="146" spans="1:1" x14ac:dyDescent="0.25">
      <c r="A146" s="49" t="s">
        <v>11313</v>
      </c>
    </row>
    <row r="147" spans="1:1" x14ac:dyDescent="0.25">
      <c r="A147" s="49" t="s">
        <v>11314</v>
      </c>
    </row>
    <row r="148" spans="1:1" x14ac:dyDescent="0.25">
      <c r="A148" s="49" t="s">
        <v>11315</v>
      </c>
    </row>
    <row r="149" spans="1:1" x14ac:dyDescent="0.25">
      <c r="A149" s="49" t="s">
        <v>11316</v>
      </c>
    </row>
    <row r="150" spans="1:1" x14ac:dyDescent="0.25">
      <c r="A150" s="49" t="s">
        <v>11317</v>
      </c>
    </row>
    <row r="151" spans="1:1" x14ac:dyDescent="0.25">
      <c r="A151" s="49" t="s">
        <v>11318</v>
      </c>
    </row>
    <row r="152" spans="1:1" x14ac:dyDescent="0.25">
      <c r="A152" s="49" t="s">
        <v>11319</v>
      </c>
    </row>
    <row r="153" spans="1:1" x14ac:dyDescent="0.25">
      <c r="A153" s="49" t="s">
        <v>11320</v>
      </c>
    </row>
    <row r="154" spans="1:1" x14ac:dyDescent="0.25">
      <c r="A154" s="49" t="s">
        <v>11321</v>
      </c>
    </row>
    <row r="155" spans="1:1" x14ac:dyDescent="0.25">
      <c r="A155" s="49" t="s">
        <v>11322</v>
      </c>
    </row>
    <row r="156" spans="1:1" x14ac:dyDescent="0.25">
      <c r="A156" s="49" t="s">
        <v>11323</v>
      </c>
    </row>
    <row r="157" spans="1:1" x14ac:dyDescent="0.25">
      <c r="A157" s="49" t="s">
        <v>11324</v>
      </c>
    </row>
    <row r="158" spans="1:1" x14ac:dyDescent="0.25">
      <c r="A158" s="49" t="s">
        <v>11325</v>
      </c>
    </row>
    <row r="159" spans="1:1" x14ac:dyDescent="0.25">
      <c r="A159" s="49" t="s">
        <v>11326</v>
      </c>
    </row>
    <row r="160" spans="1:1" x14ac:dyDescent="0.25">
      <c r="A160" s="49" t="s">
        <v>11327</v>
      </c>
    </row>
    <row r="161" spans="1:1" x14ac:dyDescent="0.25">
      <c r="A161" s="49" t="s">
        <v>11328</v>
      </c>
    </row>
    <row r="162" spans="1:1" x14ac:dyDescent="0.25">
      <c r="A162" s="49" t="s">
        <v>11329</v>
      </c>
    </row>
    <row r="163" spans="1:1" x14ac:dyDescent="0.25">
      <c r="A163" s="49" t="s">
        <v>11330</v>
      </c>
    </row>
    <row r="164" spans="1:1" x14ac:dyDescent="0.25">
      <c r="A164" s="49" t="s">
        <v>11331</v>
      </c>
    </row>
    <row r="165" spans="1:1" x14ac:dyDescent="0.25">
      <c r="A165" s="49" t="s">
        <v>11332</v>
      </c>
    </row>
    <row r="166" spans="1:1" x14ac:dyDescent="0.25">
      <c r="A166" s="49" t="s">
        <v>11333</v>
      </c>
    </row>
    <row r="167" spans="1:1" x14ac:dyDescent="0.25">
      <c r="A167" s="49" t="s">
        <v>11334</v>
      </c>
    </row>
    <row r="168" spans="1:1" x14ac:dyDescent="0.25">
      <c r="A168" s="49" t="s">
        <v>11335</v>
      </c>
    </row>
    <row r="169" spans="1:1" x14ac:dyDescent="0.25">
      <c r="A169" s="49" t="s">
        <v>11336</v>
      </c>
    </row>
    <row r="170" spans="1:1" x14ac:dyDescent="0.25">
      <c r="A170" s="49" t="s">
        <v>11337</v>
      </c>
    </row>
    <row r="171" spans="1:1" x14ac:dyDescent="0.25">
      <c r="A171" s="49" t="s">
        <v>11338</v>
      </c>
    </row>
    <row r="172" spans="1:1" x14ac:dyDescent="0.25">
      <c r="A172" s="49" t="s">
        <v>11339</v>
      </c>
    </row>
    <row r="173" spans="1:1" x14ac:dyDescent="0.25">
      <c r="A173" s="49" t="s">
        <v>11340</v>
      </c>
    </row>
    <row r="174" spans="1:1" x14ac:dyDescent="0.25">
      <c r="A174" s="49" t="s">
        <v>11341</v>
      </c>
    </row>
    <row r="175" spans="1:1" x14ac:dyDescent="0.25">
      <c r="A175" s="49" t="s">
        <v>11342</v>
      </c>
    </row>
    <row r="176" spans="1:1" x14ac:dyDescent="0.25">
      <c r="A176" s="49" t="s">
        <v>11343</v>
      </c>
    </row>
    <row r="177" spans="1:1" x14ac:dyDescent="0.25">
      <c r="A177" s="49" t="s">
        <v>11344</v>
      </c>
    </row>
    <row r="178" spans="1:1" x14ac:dyDescent="0.25">
      <c r="A178" s="49" t="s">
        <v>11345</v>
      </c>
    </row>
    <row r="179" spans="1:1" x14ac:dyDescent="0.25">
      <c r="A179" s="49" t="s">
        <v>11346</v>
      </c>
    </row>
    <row r="180" spans="1:1" x14ac:dyDescent="0.25">
      <c r="A180" s="49" t="s">
        <v>11347</v>
      </c>
    </row>
    <row r="181" spans="1:1" x14ac:dyDescent="0.25">
      <c r="A181" s="49" t="s">
        <v>11348</v>
      </c>
    </row>
    <row r="182" spans="1:1" x14ac:dyDescent="0.25">
      <c r="A182" s="49" t="s">
        <v>11349</v>
      </c>
    </row>
    <row r="183" spans="1:1" x14ac:dyDescent="0.25">
      <c r="A183" s="49" t="s">
        <v>11350</v>
      </c>
    </row>
    <row r="184" spans="1:1" x14ac:dyDescent="0.25">
      <c r="A184" s="49" t="s">
        <v>11351</v>
      </c>
    </row>
    <row r="185" spans="1:1" x14ac:dyDescent="0.25">
      <c r="A185" s="49" t="s">
        <v>11352</v>
      </c>
    </row>
    <row r="186" spans="1:1" x14ac:dyDescent="0.25">
      <c r="A186" s="49" t="s">
        <v>11353</v>
      </c>
    </row>
    <row r="187" spans="1:1" x14ac:dyDescent="0.25">
      <c r="A187" s="49" t="s">
        <v>11354</v>
      </c>
    </row>
    <row r="188" spans="1:1" x14ac:dyDescent="0.25">
      <c r="A188" s="49" t="s">
        <v>11355</v>
      </c>
    </row>
    <row r="189" spans="1:1" x14ac:dyDescent="0.25">
      <c r="A189" s="49" t="s">
        <v>11356</v>
      </c>
    </row>
    <row r="190" spans="1:1" x14ac:dyDescent="0.25">
      <c r="A190" s="49" t="s">
        <v>11357</v>
      </c>
    </row>
    <row r="191" spans="1:1" x14ac:dyDescent="0.25">
      <c r="A191" s="49" t="s">
        <v>11358</v>
      </c>
    </row>
    <row r="192" spans="1:1" x14ac:dyDescent="0.25">
      <c r="A192" s="49" t="s">
        <v>11359</v>
      </c>
    </row>
    <row r="193" spans="1:1" x14ac:dyDescent="0.25">
      <c r="A193" s="49" t="s">
        <v>11360</v>
      </c>
    </row>
    <row r="194" spans="1:1" x14ac:dyDescent="0.25">
      <c r="A194" s="49" t="s">
        <v>11361</v>
      </c>
    </row>
    <row r="195" spans="1:1" x14ac:dyDescent="0.25">
      <c r="A195" s="49" t="s">
        <v>11362</v>
      </c>
    </row>
    <row r="196" spans="1:1" x14ac:dyDescent="0.25">
      <c r="A196" s="49" t="s">
        <v>11363</v>
      </c>
    </row>
    <row r="197" spans="1:1" x14ac:dyDescent="0.25">
      <c r="A197" s="49" t="s">
        <v>11364</v>
      </c>
    </row>
    <row r="198" spans="1:1" x14ac:dyDescent="0.25">
      <c r="A198" s="49" t="s">
        <v>11365</v>
      </c>
    </row>
    <row r="199" spans="1:1" x14ac:dyDescent="0.25">
      <c r="A199" s="49" t="s">
        <v>11366</v>
      </c>
    </row>
    <row r="200" spans="1:1" x14ac:dyDescent="0.25">
      <c r="A200" s="49" t="s">
        <v>11367</v>
      </c>
    </row>
    <row r="201" spans="1:1" x14ac:dyDescent="0.25">
      <c r="A201" s="49" t="s">
        <v>11368</v>
      </c>
    </row>
    <row r="202" spans="1:1" x14ac:dyDescent="0.25">
      <c r="A202" s="49" t="s">
        <v>11369</v>
      </c>
    </row>
    <row r="203" spans="1:1" x14ac:dyDescent="0.25">
      <c r="A203" s="49" t="s">
        <v>11370</v>
      </c>
    </row>
    <row r="204" spans="1:1" x14ac:dyDescent="0.25">
      <c r="A204" s="49" t="s">
        <v>11371</v>
      </c>
    </row>
    <row r="205" spans="1:1" x14ac:dyDescent="0.25">
      <c r="A205" s="49" t="s">
        <v>11372</v>
      </c>
    </row>
    <row r="206" spans="1:1" x14ac:dyDescent="0.25">
      <c r="A206" s="49" t="s">
        <v>11373</v>
      </c>
    </row>
    <row r="207" spans="1:1" x14ac:dyDescent="0.25">
      <c r="A207" s="49" t="s">
        <v>11374</v>
      </c>
    </row>
    <row r="208" spans="1:1" x14ac:dyDescent="0.25">
      <c r="A208" s="49" t="s">
        <v>11375</v>
      </c>
    </row>
    <row r="209" spans="1:1" x14ac:dyDescent="0.25">
      <c r="A209" s="49" t="s">
        <v>11376</v>
      </c>
    </row>
    <row r="210" spans="1:1" x14ac:dyDescent="0.25">
      <c r="A210" s="49" t="s">
        <v>11377</v>
      </c>
    </row>
    <row r="211" spans="1:1" x14ac:dyDescent="0.25">
      <c r="A211" s="49" t="s">
        <v>11378</v>
      </c>
    </row>
    <row r="212" spans="1:1" x14ac:dyDescent="0.25">
      <c r="A212" s="49" t="s">
        <v>11379</v>
      </c>
    </row>
    <row r="213" spans="1:1" x14ac:dyDescent="0.25">
      <c r="A213" s="49" t="s">
        <v>11380</v>
      </c>
    </row>
    <row r="214" spans="1:1" x14ac:dyDescent="0.25">
      <c r="A214" s="49" t="s">
        <v>11381</v>
      </c>
    </row>
    <row r="215" spans="1:1" x14ac:dyDescent="0.25">
      <c r="A215" s="49" t="s">
        <v>11382</v>
      </c>
    </row>
    <row r="216" spans="1:1" x14ac:dyDescent="0.25">
      <c r="A216" s="49" t="s">
        <v>11383</v>
      </c>
    </row>
    <row r="217" spans="1:1" x14ac:dyDescent="0.25">
      <c r="A217" s="49" t="s">
        <v>11384</v>
      </c>
    </row>
    <row r="218" spans="1:1" x14ac:dyDescent="0.25">
      <c r="A218" s="49" t="s">
        <v>11385</v>
      </c>
    </row>
    <row r="219" spans="1:1" x14ac:dyDescent="0.25">
      <c r="A219" s="49" t="s">
        <v>11386</v>
      </c>
    </row>
    <row r="220" spans="1:1" x14ac:dyDescent="0.25">
      <c r="A220" s="49" t="s">
        <v>11387</v>
      </c>
    </row>
    <row r="221" spans="1:1" x14ac:dyDescent="0.25">
      <c r="A221" s="49" t="s">
        <v>11388</v>
      </c>
    </row>
    <row r="222" spans="1:1" x14ac:dyDescent="0.25">
      <c r="A222" s="49" t="s">
        <v>11389</v>
      </c>
    </row>
    <row r="223" spans="1:1" x14ac:dyDescent="0.25">
      <c r="A223" s="49" t="s">
        <v>11390</v>
      </c>
    </row>
    <row r="224" spans="1:1" x14ac:dyDescent="0.25">
      <c r="A224" s="49" t="s">
        <v>11391</v>
      </c>
    </row>
    <row r="225" spans="1:1" x14ac:dyDescent="0.25">
      <c r="A225" s="49" t="s">
        <v>11392</v>
      </c>
    </row>
    <row r="226" spans="1:1" x14ac:dyDescent="0.25">
      <c r="A226" s="49" t="s">
        <v>11393</v>
      </c>
    </row>
    <row r="227" spans="1:1" x14ac:dyDescent="0.25">
      <c r="A227" s="49" t="s">
        <v>11394</v>
      </c>
    </row>
    <row r="228" spans="1:1" x14ac:dyDescent="0.25">
      <c r="A228" s="49" t="s">
        <v>11395</v>
      </c>
    </row>
    <row r="229" spans="1:1" x14ac:dyDescent="0.25">
      <c r="A229" s="49" t="s">
        <v>11396</v>
      </c>
    </row>
    <row r="230" spans="1:1" x14ac:dyDescent="0.25">
      <c r="A230" s="49" t="s">
        <v>11397</v>
      </c>
    </row>
    <row r="231" spans="1:1" x14ac:dyDescent="0.25">
      <c r="A231" s="49" t="s">
        <v>11398</v>
      </c>
    </row>
    <row r="232" spans="1:1" x14ac:dyDescent="0.25">
      <c r="A232" s="49" t="s">
        <v>11399</v>
      </c>
    </row>
    <row r="233" spans="1:1" x14ac:dyDescent="0.25">
      <c r="A233" s="49" t="s">
        <v>11400</v>
      </c>
    </row>
    <row r="234" spans="1:1" x14ac:dyDescent="0.25">
      <c r="A234" s="49" t="s">
        <v>11401</v>
      </c>
    </row>
    <row r="235" spans="1:1" x14ac:dyDescent="0.25">
      <c r="A235" s="49" t="s">
        <v>11402</v>
      </c>
    </row>
    <row r="236" spans="1:1" x14ac:dyDescent="0.25">
      <c r="A236" s="49" t="s">
        <v>11403</v>
      </c>
    </row>
    <row r="237" spans="1:1" x14ac:dyDescent="0.25">
      <c r="A237" s="49" t="s">
        <v>11404</v>
      </c>
    </row>
    <row r="238" spans="1:1" x14ac:dyDescent="0.25">
      <c r="A238" s="49" t="s">
        <v>11405</v>
      </c>
    </row>
    <row r="239" spans="1:1" x14ac:dyDescent="0.25">
      <c r="A239" s="49" t="s">
        <v>11406</v>
      </c>
    </row>
    <row r="240" spans="1:1" x14ac:dyDescent="0.25">
      <c r="A240" s="49" t="s">
        <v>11407</v>
      </c>
    </row>
    <row r="241" spans="1:1" x14ac:dyDescent="0.25">
      <c r="A241" s="49" t="s">
        <v>11408</v>
      </c>
    </row>
    <row r="242" spans="1:1" x14ac:dyDescent="0.25">
      <c r="A242" s="49" t="s">
        <v>11409</v>
      </c>
    </row>
    <row r="243" spans="1:1" x14ac:dyDescent="0.25">
      <c r="A243" s="49" t="s">
        <v>11410</v>
      </c>
    </row>
    <row r="244" spans="1:1" x14ac:dyDescent="0.25">
      <c r="A244" s="49" t="s">
        <v>11411</v>
      </c>
    </row>
    <row r="245" spans="1:1" x14ac:dyDescent="0.25">
      <c r="A245" s="49" t="s">
        <v>11412</v>
      </c>
    </row>
    <row r="246" spans="1:1" x14ac:dyDescent="0.25">
      <c r="A246" s="49" t="s">
        <v>11413</v>
      </c>
    </row>
    <row r="247" spans="1:1" x14ac:dyDescent="0.25">
      <c r="A247" s="49" t="s">
        <v>11414</v>
      </c>
    </row>
    <row r="248" spans="1:1" x14ac:dyDescent="0.25">
      <c r="A248" s="49" t="s">
        <v>11415</v>
      </c>
    </row>
    <row r="249" spans="1:1" x14ac:dyDescent="0.25">
      <c r="A249" s="49" t="s">
        <v>11416</v>
      </c>
    </row>
    <row r="250" spans="1:1" x14ac:dyDescent="0.25">
      <c r="A250" s="49" t="s">
        <v>11417</v>
      </c>
    </row>
    <row r="251" spans="1:1" x14ac:dyDescent="0.25">
      <c r="A251" s="49" t="s">
        <v>11418</v>
      </c>
    </row>
    <row r="252" spans="1:1" x14ac:dyDescent="0.25">
      <c r="A252" s="49" t="s">
        <v>11419</v>
      </c>
    </row>
    <row r="253" spans="1:1" x14ac:dyDescent="0.25">
      <c r="A253" s="49" t="s">
        <v>11420</v>
      </c>
    </row>
    <row r="254" spans="1:1" x14ac:dyDescent="0.25">
      <c r="A254" s="49" t="s">
        <v>11421</v>
      </c>
    </row>
    <row r="255" spans="1:1" x14ac:dyDescent="0.25">
      <c r="A255" s="49" t="s">
        <v>11422</v>
      </c>
    </row>
    <row r="256" spans="1:1" x14ac:dyDescent="0.25">
      <c r="A256" s="49" t="s">
        <v>11423</v>
      </c>
    </row>
    <row r="257" spans="1:1" x14ac:dyDescent="0.25">
      <c r="A257" s="49" t="s">
        <v>11424</v>
      </c>
    </row>
    <row r="258" spans="1:1" x14ac:dyDescent="0.25">
      <c r="A258" s="49" t="s">
        <v>11425</v>
      </c>
    </row>
    <row r="259" spans="1:1" x14ac:dyDescent="0.25">
      <c r="A259" s="49" t="s">
        <v>11426</v>
      </c>
    </row>
    <row r="260" spans="1:1" x14ac:dyDescent="0.25">
      <c r="A260" s="49" t="s">
        <v>11427</v>
      </c>
    </row>
    <row r="261" spans="1:1" x14ac:dyDescent="0.25">
      <c r="A261" s="49" t="s">
        <v>11428</v>
      </c>
    </row>
    <row r="262" spans="1:1" x14ac:dyDescent="0.25">
      <c r="A262" s="49" t="s">
        <v>11429</v>
      </c>
    </row>
    <row r="263" spans="1:1" x14ac:dyDescent="0.25">
      <c r="A263" s="49" t="s">
        <v>11430</v>
      </c>
    </row>
    <row r="264" spans="1:1" x14ac:dyDescent="0.25">
      <c r="A264" s="49" t="s">
        <v>11431</v>
      </c>
    </row>
    <row r="265" spans="1:1" x14ac:dyDescent="0.25">
      <c r="A265" s="49" t="s">
        <v>11432</v>
      </c>
    </row>
    <row r="266" spans="1:1" x14ac:dyDescent="0.25">
      <c r="A266" s="49" t="s">
        <v>11433</v>
      </c>
    </row>
    <row r="267" spans="1:1" x14ac:dyDescent="0.25">
      <c r="A267" s="49" t="s">
        <v>11434</v>
      </c>
    </row>
    <row r="268" spans="1:1" x14ac:dyDescent="0.25">
      <c r="A268" s="49" t="s">
        <v>11435</v>
      </c>
    </row>
    <row r="269" spans="1:1" x14ac:dyDescent="0.25">
      <c r="A269" s="49" t="s">
        <v>11436</v>
      </c>
    </row>
    <row r="270" spans="1:1" x14ac:dyDescent="0.25">
      <c r="A270" s="49" t="s">
        <v>11437</v>
      </c>
    </row>
    <row r="271" spans="1:1" x14ac:dyDescent="0.25">
      <c r="A271" s="49" t="s">
        <v>11438</v>
      </c>
    </row>
    <row r="272" spans="1:1" x14ac:dyDescent="0.25">
      <c r="A272" s="49" t="s">
        <v>11439</v>
      </c>
    </row>
    <row r="273" spans="1:1" x14ac:dyDescent="0.25">
      <c r="A273" s="49" t="s">
        <v>11440</v>
      </c>
    </row>
    <row r="274" spans="1:1" x14ac:dyDescent="0.25">
      <c r="A274" s="49" t="s">
        <v>11441</v>
      </c>
    </row>
    <row r="275" spans="1:1" x14ac:dyDescent="0.25">
      <c r="A275" s="49" t="s">
        <v>11442</v>
      </c>
    </row>
    <row r="276" spans="1:1" x14ac:dyDescent="0.25">
      <c r="A276" s="49" t="s">
        <v>11443</v>
      </c>
    </row>
    <row r="277" spans="1:1" x14ac:dyDescent="0.25">
      <c r="A277" s="49" t="s">
        <v>11444</v>
      </c>
    </row>
    <row r="278" spans="1:1" x14ac:dyDescent="0.25">
      <c r="A278" s="49" t="s">
        <v>11445</v>
      </c>
    </row>
    <row r="279" spans="1:1" x14ac:dyDescent="0.25">
      <c r="A279" s="49" t="s">
        <v>11446</v>
      </c>
    </row>
    <row r="280" spans="1:1" x14ac:dyDescent="0.25">
      <c r="A280" s="49" t="s">
        <v>11447</v>
      </c>
    </row>
    <row r="281" spans="1:1" x14ac:dyDescent="0.25">
      <c r="A281" s="49" t="s">
        <v>11448</v>
      </c>
    </row>
    <row r="282" spans="1:1" x14ac:dyDescent="0.25">
      <c r="A282" s="49" t="s">
        <v>11449</v>
      </c>
    </row>
    <row r="283" spans="1:1" x14ac:dyDescent="0.25">
      <c r="A283" s="49" t="s">
        <v>11450</v>
      </c>
    </row>
    <row r="284" spans="1:1" x14ac:dyDescent="0.25">
      <c r="A284" s="49" t="s">
        <v>11451</v>
      </c>
    </row>
    <row r="285" spans="1:1" x14ac:dyDescent="0.25">
      <c r="A285" s="49" t="s">
        <v>11452</v>
      </c>
    </row>
    <row r="286" spans="1:1" x14ac:dyDescent="0.25">
      <c r="A286" s="49" t="s">
        <v>11453</v>
      </c>
    </row>
    <row r="287" spans="1:1" x14ac:dyDescent="0.25">
      <c r="A287" s="49" t="s">
        <v>11454</v>
      </c>
    </row>
    <row r="288" spans="1:1" x14ac:dyDescent="0.25">
      <c r="A288" s="49" t="s">
        <v>11455</v>
      </c>
    </row>
    <row r="289" spans="1:1" x14ac:dyDescent="0.25">
      <c r="A289" s="49" t="s">
        <v>11456</v>
      </c>
    </row>
    <row r="290" spans="1:1" x14ac:dyDescent="0.25">
      <c r="A290" s="49" t="s">
        <v>11457</v>
      </c>
    </row>
    <row r="291" spans="1:1" x14ac:dyDescent="0.25">
      <c r="A291" s="49" t="s">
        <v>11458</v>
      </c>
    </row>
    <row r="292" spans="1:1" x14ac:dyDescent="0.25">
      <c r="A292" s="49" t="s">
        <v>11459</v>
      </c>
    </row>
    <row r="293" spans="1:1" x14ac:dyDescent="0.25">
      <c r="A293" s="49" t="s">
        <v>11460</v>
      </c>
    </row>
    <row r="294" spans="1:1" x14ac:dyDescent="0.25">
      <c r="A294" s="49" t="s">
        <v>11461</v>
      </c>
    </row>
    <row r="295" spans="1:1" x14ac:dyDescent="0.25">
      <c r="A295" s="49" t="s">
        <v>11462</v>
      </c>
    </row>
    <row r="296" spans="1:1" x14ac:dyDescent="0.25">
      <c r="A296" s="49" t="s">
        <v>11463</v>
      </c>
    </row>
    <row r="297" spans="1:1" x14ac:dyDescent="0.25">
      <c r="A297" s="49" t="s">
        <v>11464</v>
      </c>
    </row>
    <row r="298" spans="1:1" x14ac:dyDescent="0.25">
      <c r="A298" s="49" t="s">
        <v>11465</v>
      </c>
    </row>
    <row r="299" spans="1:1" x14ac:dyDescent="0.25">
      <c r="A299" s="49" t="s">
        <v>11466</v>
      </c>
    </row>
    <row r="300" spans="1:1" x14ac:dyDescent="0.25">
      <c r="A300" s="49" t="s">
        <v>11467</v>
      </c>
    </row>
    <row r="301" spans="1:1" x14ac:dyDescent="0.25">
      <c r="A301" s="49" t="s">
        <v>11468</v>
      </c>
    </row>
    <row r="302" spans="1:1" x14ac:dyDescent="0.25">
      <c r="A302" s="49" t="s">
        <v>11469</v>
      </c>
    </row>
    <row r="303" spans="1:1" x14ac:dyDescent="0.25">
      <c r="A303" s="49" t="s">
        <v>11470</v>
      </c>
    </row>
    <row r="304" spans="1:1" x14ac:dyDescent="0.25">
      <c r="A304" s="49" t="s">
        <v>11471</v>
      </c>
    </row>
    <row r="305" spans="1:1" x14ac:dyDescent="0.25">
      <c r="A305" s="49" t="s">
        <v>11472</v>
      </c>
    </row>
    <row r="306" spans="1:1" x14ac:dyDescent="0.25">
      <c r="A306" s="49" t="s">
        <v>11473</v>
      </c>
    </row>
    <row r="307" spans="1:1" x14ac:dyDescent="0.25">
      <c r="A307" s="49" t="s">
        <v>11474</v>
      </c>
    </row>
    <row r="308" spans="1:1" x14ac:dyDescent="0.25">
      <c r="A308" s="49" t="s">
        <v>11475</v>
      </c>
    </row>
    <row r="309" spans="1:1" x14ac:dyDescent="0.25">
      <c r="A309" s="49" t="s">
        <v>11476</v>
      </c>
    </row>
    <row r="310" spans="1:1" x14ac:dyDescent="0.25">
      <c r="A310" s="49" t="s">
        <v>11477</v>
      </c>
    </row>
    <row r="311" spans="1:1" x14ac:dyDescent="0.25">
      <c r="A311" s="49" t="s">
        <v>11478</v>
      </c>
    </row>
    <row r="312" spans="1:1" x14ac:dyDescent="0.25">
      <c r="A312" s="49" t="s">
        <v>11479</v>
      </c>
    </row>
    <row r="313" spans="1:1" x14ac:dyDescent="0.25">
      <c r="A313" s="49" t="s">
        <v>11480</v>
      </c>
    </row>
    <row r="314" spans="1:1" x14ac:dyDescent="0.25">
      <c r="A314" s="49" t="s">
        <v>11481</v>
      </c>
    </row>
    <row r="315" spans="1:1" x14ac:dyDescent="0.25">
      <c r="A315" s="49" t="s">
        <v>11482</v>
      </c>
    </row>
    <row r="316" spans="1:1" x14ac:dyDescent="0.25">
      <c r="A316" s="49" t="s">
        <v>11483</v>
      </c>
    </row>
    <row r="317" spans="1:1" x14ac:dyDescent="0.25">
      <c r="A317" s="49" t="s">
        <v>11484</v>
      </c>
    </row>
    <row r="318" spans="1:1" x14ac:dyDescent="0.25">
      <c r="A318" s="49" t="s">
        <v>11485</v>
      </c>
    </row>
    <row r="319" spans="1:1" x14ac:dyDescent="0.25">
      <c r="A319" s="49" t="s">
        <v>11486</v>
      </c>
    </row>
    <row r="320" spans="1:1" x14ac:dyDescent="0.25">
      <c r="A320" s="49" t="s">
        <v>11487</v>
      </c>
    </row>
    <row r="321" spans="1:1" x14ac:dyDescent="0.25">
      <c r="A321" s="49" t="s">
        <v>11488</v>
      </c>
    </row>
    <row r="322" spans="1:1" x14ac:dyDescent="0.25">
      <c r="A322" s="49" t="s">
        <v>11489</v>
      </c>
    </row>
    <row r="323" spans="1:1" x14ac:dyDescent="0.25">
      <c r="A323" s="49" t="s">
        <v>11490</v>
      </c>
    </row>
    <row r="324" spans="1:1" x14ac:dyDescent="0.25">
      <c r="A324" s="49" t="s">
        <v>11491</v>
      </c>
    </row>
    <row r="325" spans="1:1" x14ac:dyDescent="0.25">
      <c r="A325" s="49" t="s">
        <v>11492</v>
      </c>
    </row>
    <row r="326" spans="1:1" x14ac:dyDescent="0.25">
      <c r="A326" s="49" t="s">
        <v>11493</v>
      </c>
    </row>
    <row r="327" spans="1:1" x14ac:dyDescent="0.25">
      <c r="A327" s="49" t="s">
        <v>11494</v>
      </c>
    </row>
    <row r="328" spans="1:1" x14ac:dyDescent="0.25">
      <c r="A328" s="49" t="s">
        <v>11495</v>
      </c>
    </row>
    <row r="329" spans="1:1" x14ac:dyDescent="0.25">
      <c r="A329" s="49" t="s">
        <v>11496</v>
      </c>
    </row>
    <row r="330" spans="1:1" x14ac:dyDescent="0.25">
      <c r="A330" s="49" t="s">
        <v>11497</v>
      </c>
    </row>
    <row r="331" spans="1:1" x14ac:dyDescent="0.25">
      <c r="A331" s="49" t="s">
        <v>11498</v>
      </c>
    </row>
    <row r="332" spans="1:1" x14ac:dyDescent="0.25">
      <c r="A332" s="49" t="s">
        <v>11499</v>
      </c>
    </row>
    <row r="333" spans="1:1" x14ac:dyDescent="0.25">
      <c r="A333" s="49" t="s">
        <v>11500</v>
      </c>
    </row>
    <row r="334" spans="1:1" x14ac:dyDescent="0.25">
      <c r="A334" s="49" t="s">
        <v>11501</v>
      </c>
    </row>
    <row r="335" spans="1:1" x14ac:dyDescent="0.25">
      <c r="A335" s="49" t="s">
        <v>11502</v>
      </c>
    </row>
    <row r="336" spans="1:1" x14ac:dyDescent="0.25">
      <c r="A336" s="49" t="s">
        <v>11503</v>
      </c>
    </row>
    <row r="337" spans="1:1" x14ac:dyDescent="0.25">
      <c r="A337" s="49" t="s">
        <v>11504</v>
      </c>
    </row>
    <row r="338" spans="1:1" x14ac:dyDescent="0.25">
      <c r="A338" s="49" t="s">
        <v>11505</v>
      </c>
    </row>
    <row r="339" spans="1:1" x14ac:dyDescent="0.25">
      <c r="A339" s="49" t="s">
        <v>11506</v>
      </c>
    </row>
    <row r="340" spans="1:1" x14ac:dyDescent="0.25">
      <c r="A340" s="49" t="s">
        <v>11507</v>
      </c>
    </row>
    <row r="341" spans="1:1" x14ac:dyDescent="0.25">
      <c r="A341" s="49" t="s">
        <v>11508</v>
      </c>
    </row>
    <row r="342" spans="1:1" x14ac:dyDescent="0.25">
      <c r="A342" s="49" t="s">
        <v>11509</v>
      </c>
    </row>
    <row r="343" spans="1:1" x14ac:dyDescent="0.25">
      <c r="A343" s="49" t="s">
        <v>11510</v>
      </c>
    </row>
    <row r="344" spans="1:1" x14ac:dyDescent="0.25">
      <c r="A344" s="49" t="s">
        <v>11511</v>
      </c>
    </row>
    <row r="345" spans="1:1" x14ac:dyDescent="0.25">
      <c r="A345" s="49" t="s">
        <v>11512</v>
      </c>
    </row>
    <row r="346" spans="1:1" x14ac:dyDescent="0.25">
      <c r="A346" s="49" t="s">
        <v>11513</v>
      </c>
    </row>
    <row r="347" spans="1:1" x14ac:dyDescent="0.25">
      <c r="A347" s="49" t="s">
        <v>11514</v>
      </c>
    </row>
    <row r="348" spans="1:1" x14ac:dyDescent="0.25">
      <c r="A348" s="49" t="s">
        <v>11515</v>
      </c>
    </row>
    <row r="349" spans="1:1" x14ac:dyDescent="0.25">
      <c r="A349" s="49" t="s">
        <v>11516</v>
      </c>
    </row>
    <row r="350" spans="1:1" x14ac:dyDescent="0.25">
      <c r="A350" s="49" t="s">
        <v>11517</v>
      </c>
    </row>
    <row r="351" spans="1:1" x14ac:dyDescent="0.25">
      <c r="A351" s="49" t="s">
        <v>11518</v>
      </c>
    </row>
    <row r="352" spans="1:1" x14ac:dyDescent="0.25">
      <c r="A352" s="49" t="s">
        <v>11519</v>
      </c>
    </row>
    <row r="353" spans="1:1" x14ac:dyDescent="0.25">
      <c r="A353" s="49" t="s">
        <v>11520</v>
      </c>
    </row>
    <row r="354" spans="1:1" x14ac:dyDescent="0.25">
      <c r="A354" s="49" t="s">
        <v>11521</v>
      </c>
    </row>
    <row r="355" spans="1:1" x14ac:dyDescent="0.25">
      <c r="A355" s="49" t="s">
        <v>11522</v>
      </c>
    </row>
    <row r="356" spans="1:1" x14ac:dyDescent="0.25">
      <c r="A356" s="49" t="s">
        <v>11523</v>
      </c>
    </row>
    <row r="357" spans="1:1" x14ac:dyDescent="0.25">
      <c r="A357" s="49" t="s">
        <v>11524</v>
      </c>
    </row>
    <row r="358" spans="1:1" x14ac:dyDescent="0.25">
      <c r="A358" s="49" t="s">
        <v>11525</v>
      </c>
    </row>
    <row r="359" spans="1:1" x14ac:dyDescent="0.25">
      <c r="A359" s="49" t="s">
        <v>11526</v>
      </c>
    </row>
    <row r="360" spans="1:1" x14ac:dyDescent="0.25">
      <c r="A360" s="49" t="s">
        <v>11527</v>
      </c>
    </row>
    <row r="361" spans="1:1" x14ac:dyDescent="0.25">
      <c r="A361" s="49" t="s">
        <v>11528</v>
      </c>
    </row>
    <row r="362" spans="1:1" x14ac:dyDescent="0.25">
      <c r="A362" s="49" t="s">
        <v>11529</v>
      </c>
    </row>
    <row r="363" spans="1:1" x14ac:dyDescent="0.25">
      <c r="A363" s="49" t="s">
        <v>11530</v>
      </c>
    </row>
    <row r="364" spans="1:1" x14ac:dyDescent="0.25">
      <c r="A364" s="49" t="s">
        <v>11531</v>
      </c>
    </row>
    <row r="365" spans="1:1" x14ac:dyDescent="0.25">
      <c r="A365" s="49" t="s">
        <v>11532</v>
      </c>
    </row>
    <row r="366" spans="1:1" x14ac:dyDescent="0.25">
      <c r="A366" s="49" t="s">
        <v>11533</v>
      </c>
    </row>
    <row r="367" spans="1:1" x14ac:dyDescent="0.25">
      <c r="A367" s="49" t="s">
        <v>11534</v>
      </c>
    </row>
    <row r="368" spans="1:1" x14ac:dyDescent="0.25">
      <c r="A368" s="49" t="s">
        <v>11535</v>
      </c>
    </row>
    <row r="369" spans="1:1" x14ac:dyDescent="0.25">
      <c r="A369" s="49" t="s">
        <v>11536</v>
      </c>
    </row>
    <row r="370" spans="1:1" x14ac:dyDescent="0.25">
      <c r="A370" s="49" t="s">
        <v>11537</v>
      </c>
    </row>
    <row r="371" spans="1:1" x14ac:dyDescent="0.25">
      <c r="A371" s="49" t="s">
        <v>11538</v>
      </c>
    </row>
    <row r="372" spans="1:1" x14ac:dyDescent="0.25">
      <c r="A372" s="49" t="s">
        <v>11539</v>
      </c>
    </row>
    <row r="373" spans="1:1" x14ac:dyDescent="0.25">
      <c r="A373" s="49" t="s">
        <v>11540</v>
      </c>
    </row>
    <row r="374" spans="1:1" x14ac:dyDescent="0.25">
      <c r="A374" s="49" t="s">
        <v>11541</v>
      </c>
    </row>
    <row r="375" spans="1:1" x14ac:dyDescent="0.25">
      <c r="A375" s="49" t="s">
        <v>11542</v>
      </c>
    </row>
    <row r="376" spans="1:1" x14ac:dyDescent="0.25">
      <c r="A376" s="49" t="s">
        <v>11543</v>
      </c>
    </row>
    <row r="377" spans="1:1" x14ac:dyDescent="0.25">
      <c r="A377" s="49" t="s">
        <v>11544</v>
      </c>
    </row>
    <row r="378" spans="1:1" x14ac:dyDescent="0.25">
      <c r="A378" s="49" t="s">
        <v>11545</v>
      </c>
    </row>
    <row r="379" spans="1:1" x14ac:dyDescent="0.25">
      <c r="A379" s="49" t="s">
        <v>11546</v>
      </c>
    </row>
    <row r="380" spans="1:1" x14ac:dyDescent="0.25">
      <c r="A380" s="49" t="s">
        <v>11547</v>
      </c>
    </row>
    <row r="381" spans="1:1" x14ac:dyDescent="0.25">
      <c r="A381" s="49" t="s">
        <v>11548</v>
      </c>
    </row>
    <row r="382" spans="1:1" x14ac:dyDescent="0.25">
      <c r="A382" s="49" t="s">
        <v>11549</v>
      </c>
    </row>
    <row r="383" spans="1:1" x14ac:dyDescent="0.25">
      <c r="A383" s="49" t="s">
        <v>11550</v>
      </c>
    </row>
    <row r="384" spans="1:1" x14ac:dyDescent="0.25">
      <c r="A384" s="49" t="s">
        <v>11551</v>
      </c>
    </row>
    <row r="385" spans="1:1" x14ac:dyDescent="0.25">
      <c r="A385" s="49" t="s">
        <v>11552</v>
      </c>
    </row>
    <row r="386" spans="1:1" x14ac:dyDescent="0.25">
      <c r="A386" s="49" t="s">
        <v>11553</v>
      </c>
    </row>
    <row r="387" spans="1:1" x14ac:dyDescent="0.25">
      <c r="A387" s="49" t="s">
        <v>11554</v>
      </c>
    </row>
    <row r="388" spans="1:1" x14ac:dyDescent="0.25">
      <c r="A388" s="49" t="s">
        <v>11555</v>
      </c>
    </row>
    <row r="389" spans="1:1" x14ac:dyDescent="0.25">
      <c r="A389" s="49" t="s">
        <v>11556</v>
      </c>
    </row>
    <row r="390" spans="1:1" x14ac:dyDescent="0.25">
      <c r="A390" s="49" t="s">
        <v>11557</v>
      </c>
    </row>
    <row r="391" spans="1:1" x14ac:dyDescent="0.25">
      <c r="A391" s="49" t="s">
        <v>11558</v>
      </c>
    </row>
    <row r="392" spans="1:1" x14ac:dyDescent="0.25">
      <c r="A392" s="49" t="s">
        <v>11559</v>
      </c>
    </row>
    <row r="393" spans="1:1" x14ac:dyDescent="0.25">
      <c r="A393" s="49" t="s">
        <v>11560</v>
      </c>
    </row>
    <row r="394" spans="1:1" x14ac:dyDescent="0.25">
      <c r="A394" s="49" t="s">
        <v>11561</v>
      </c>
    </row>
    <row r="395" spans="1:1" x14ac:dyDescent="0.25">
      <c r="A395" s="49" t="s">
        <v>11562</v>
      </c>
    </row>
    <row r="396" spans="1:1" x14ac:dyDescent="0.25">
      <c r="A396" s="49" t="s">
        <v>11563</v>
      </c>
    </row>
    <row r="397" spans="1:1" x14ac:dyDescent="0.25">
      <c r="A397" s="49" t="s">
        <v>11564</v>
      </c>
    </row>
    <row r="398" spans="1:1" x14ac:dyDescent="0.25">
      <c r="A398" s="49" t="s">
        <v>11565</v>
      </c>
    </row>
    <row r="399" spans="1:1" x14ac:dyDescent="0.25">
      <c r="A399" s="49" t="s">
        <v>11566</v>
      </c>
    </row>
    <row r="400" spans="1:1" x14ac:dyDescent="0.25">
      <c r="A400" s="49" t="s">
        <v>11567</v>
      </c>
    </row>
    <row r="401" spans="1:1" x14ac:dyDescent="0.25">
      <c r="A401" s="49" t="s">
        <v>11568</v>
      </c>
    </row>
    <row r="402" spans="1:1" x14ac:dyDescent="0.25">
      <c r="A402" s="49" t="s">
        <v>11569</v>
      </c>
    </row>
    <row r="403" spans="1:1" x14ac:dyDescent="0.25">
      <c r="A403" s="49" t="s">
        <v>11570</v>
      </c>
    </row>
    <row r="404" spans="1:1" x14ac:dyDescent="0.25">
      <c r="A404" s="49" t="s">
        <v>11571</v>
      </c>
    </row>
    <row r="405" spans="1:1" x14ac:dyDescent="0.25">
      <c r="A405" s="49" t="s">
        <v>11572</v>
      </c>
    </row>
    <row r="406" spans="1:1" x14ac:dyDescent="0.25">
      <c r="A406" s="49" t="s">
        <v>11573</v>
      </c>
    </row>
    <row r="407" spans="1:1" x14ac:dyDescent="0.25">
      <c r="A407" s="49" t="s">
        <v>11574</v>
      </c>
    </row>
    <row r="408" spans="1:1" x14ac:dyDescent="0.25">
      <c r="A408" s="49" t="s">
        <v>11575</v>
      </c>
    </row>
    <row r="409" spans="1:1" x14ac:dyDescent="0.25">
      <c r="A409" s="49" t="s">
        <v>11576</v>
      </c>
    </row>
    <row r="410" spans="1:1" x14ac:dyDescent="0.25">
      <c r="A410" s="49" t="s">
        <v>11577</v>
      </c>
    </row>
    <row r="411" spans="1:1" x14ac:dyDescent="0.25">
      <c r="A411" s="49" t="s">
        <v>11578</v>
      </c>
    </row>
    <row r="412" spans="1:1" x14ac:dyDescent="0.25">
      <c r="A412" s="49" t="s">
        <v>11579</v>
      </c>
    </row>
    <row r="413" spans="1:1" x14ac:dyDescent="0.25">
      <c r="A413" s="49" t="s">
        <v>11580</v>
      </c>
    </row>
    <row r="414" spans="1:1" x14ac:dyDescent="0.25">
      <c r="A414" s="49" t="s">
        <v>11581</v>
      </c>
    </row>
    <row r="415" spans="1:1" x14ac:dyDescent="0.25">
      <c r="A415" s="49" t="s">
        <v>11582</v>
      </c>
    </row>
    <row r="416" spans="1:1" x14ac:dyDescent="0.25">
      <c r="A416" s="49" t="s">
        <v>11583</v>
      </c>
    </row>
    <row r="417" spans="1:1" x14ac:dyDescent="0.25">
      <c r="A417" s="49" t="s">
        <v>11584</v>
      </c>
    </row>
    <row r="418" spans="1:1" x14ac:dyDescent="0.25">
      <c r="A418" s="49" t="s">
        <v>11585</v>
      </c>
    </row>
    <row r="419" spans="1:1" x14ac:dyDescent="0.25">
      <c r="A419" s="49" t="s">
        <v>11586</v>
      </c>
    </row>
    <row r="420" spans="1:1" x14ac:dyDescent="0.25">
      <c r="A420" s="49" t="s">
        <v>11587</v>
      </c>
    </row>
    <row r="421" spans="1:1" x14ac:dyDescent="0.25">
      <c r="A421" s="49" t="s">
        <v>11588</v>
      </c>
    </row>
    <row r="422" spans="1:1" x14ac:dyDescent="0.25">
      <c r="A422" s="49" t="s">
        <v>11589</v>
      </c>
    </row>
    <row r="423" spans="1:1" x14ac:dyDescent="0.25">
      <c r="A423" s="49" t="s">
        <v>11590</v>
      </c>
    </row>
    <row r="424" spans="1:1" x14ac:dyDescent="0.25">
      <c r="A424" s="49" t="s">
        <v>11591</v>
      </c>
    </row>
    <row r="425" spans="1:1" x14ac:dyDescent="0.25">
      <c r="A425" s="49" t="s">
        <v>11592</v>
      </c>
    </row>
    <row r="426" spans="1:1" x14ac:dyDescent="0.25">
      <c r="A426" s="49" t="s">
        <v>11593</v>
      </c>
    </row>
    <row r="427" spans="1:1" x14ac:dyDescent="0.25">
      <c r="A427" s="49" t="s">
        <v>11594</v>
      </c>
    </row>
    <row r="428" spans="1:1" x14ac:dyDescent="0.25">
      <c r="A428" s="49" t="s">
        <v>11595</v>
      </c>
    </row>
    <row r="429" spans="1:1" x14ac:dyDescent="0.25">
      <c r="A429" s="49" t="s">
        <v>11596</v>
      </c>
    </row>
    <row r="430" spans="1:1" x14ac:dyDescent="0.25">
      <c r="A430" s="49" t="s">
        <v>11597</v>
      </c>
    </row>
    <row r="431" spans="1:1" x14ac:dyDescent="0.25">
      <c r="A431" s="49" t="s">
        <v>11598</v>
      </c>
    </row>
    <row r="432" spans="1:1" x14ac:dyDescent="0.25">
      <c r="A432" s="49" t="s">
        <v>11599</v>
      </c>
    </row>
    <row r="433" spans="1:1" x14ac:dyDescent="0.25">
      <c r="A433" s="49" t="s">
        <v>11600</v>
      </c>
    </row>
    <row r="434" spans="1:1" x14ac:dyDescent="0.25">
      <c r="A434" s="49" t="s">
        <v>11601</v>
      </c>
    </row>
    <row r="435" spans="1:1" x14ac:dyDescent="0.25">
      <c r="A435" s="49" t="s">
        <v>11602</v>
      </c>
    </row>
    <row r="436" spans="1:1" x14ac:dyDescent="0.25">
      <c r="A436" s="49" t="s">
        <v>11603</v>
      </c>
    </row>
    <row r="437" spans="1:1" x14ac:dyDescent="0.25">
      <c r="A437" s="49" t="s">
        <v>11604</v>
      </c>
    </row>
    <row r="438" spans="1:1" x14ac:dyDescent="0.25">
      <c r="A438" s="49" t="s">
        <v>11605</v>
      </c>
    </row>
    <row r="439" spans="1:1" x14ac:dyDescent="0.25">
      <c r="A439" s="49" t="s">
        <v>11606</v>
      </c>
    </row>
    <row r="440" spans="1:1" x14ac:dyDescent="0.25">
      <c r="A440" s="49" t="s">
        <v>11607</v>
      </c>
    </row>
    <row r="441" spans="1:1" x14ac:dyDescent="0.25">
      <c r="A441" s="49" t="s">
        <v>11608</v>
      </c>
    </row>
    <row r="442" spans="1:1" x14ac:dyDescent="0.25">
      <c r="A442" s="49" t="s">
        <v>11609</v>
      </c>
    </row>
    <row r="443" spans="1:1" x14ac:dyDescent="0.25">
      <c r="A443" s="49" t="s">
        <v>11610</v>
      </c>
    </row>
    <row r="444" spans="1:1" x14ac:dyDescent="0.25">
      <c r="A444" s="49" t="s">
        <v>11611</v>
      </c>
    </row>
    <row r="445" spans="1:1" x14ac:dyDescent="0.25">
      <c r="A445" s="49" t="s">
        <v>11612</v>
      </c>
    </row>
    <row r="446" spans="1:1" x14ac:dyDescent="0.25">
      <c r="A446" s="49" t="s">
        <v>11613</v>
      </c>
    </row>
    <row r="447" spans="1:1" x14ac:dyDescent="0.25">
      <c r="A447" s="49" t="s">
        <v>11614</v>
      </c>
    </row>
    <row r="448" spans="1:1" x14ac:dyDescent="0.25">
      <c r="A448" s="49" t="s">
        <v>11615</v>
      </c>
    </row>
    <row r="449" spans="1:1" x14ac:dyDescent="0.25">
      <c r="A449" s="49" t="s">
        <v>11616</v>
      </c>
    </row>
    <row r="450" spans="1:1" x14ac:dyDescent="0.25">
      <c r="A450" s="49" t="s">
        <v>11617</v>
      </c>
    </row>
    <row r="451" spans="1:1" x14ac:dyDescent="0.25">
      <c r="A451" s="49" t="s">
        <v>11618</v>
      </c>
    </row>
    <row r="452" spans="1:1" x14ac:dyDescent="0.25">
      <c r="A452" s="49" t="s">
        <v>11619</v>
      </c>
    </row>
    <row r="453" spans="1:1" x14ac:dyDescent="0.25">
      <c r="A453" s="49" t="s">
        <v>11620</v>
      </c>
    </row>
    <row r="454" spans="1:1" x14ac:dyDescent="0.25">
      <c r="A454" s="49" t="s">
        <v>11621</v>
      </c>
    </row>
    <row r="455" spans="1:1" x14ac:dyDescent="0.25">
      <c r="A455" s="49" t="s">
        <v>11622</v>
      </c>
    </row>
    <row r="456" spans="1:1" x14ac:dyDescent="0.25">
      <c r="A456" s="49" t="s">
        <v>11623</v>
      </c>
    </row>
    <row r="457" spans="1:1" x14ac:dyDescent="0.25">
      <c r="A457" s="49" t="s">
        <v>11624</v>
      </c>
    </row>
    <row r="458" spans="1:1" x14ac:dyDescent="0.25">
      <c r="A458" s="49" t="s">
        <v>11625</v>
      </c>
    </row>
    <row r="459" spans="1:1" x14ac:dyDescent="0.25">
      <c r="A459" s="49" t="s">
        <v>11626</v>
      </c>
    </row>
    <row r="460" spans="1:1" x14ac:dyDescent="0.25">
      <c r="A460" s="49" t="s">
        <v>11627</v>
      </c>
    </row>
    <row r="461" spans="1:1" x14ac:dyDescent="0.25">
      <c r="A461" s="49" t="s">
        <v>11628</v>
      </c>
    </row>
    <row r="462" spans="1:1" x14ac:dyDescent="0.25">
      <c r="A462" s="49" t="s">
        <v>11629</v>
      </c>
    </row>
    <row r="463" spans="1:1" x14ac:dyDescent="0.25">
      <c r="A463" s="49" t="s">
        <v>11630</v>
      </c>
    </row>
    <row r="464" spans="1:1" x14ac:dyDescent="0.25">
      <c r="A464" s="49" t="s">
        <v>11631</v>
      </c>
    </row>
    <row r="465" spans="1:1" x14ac:dyDescent="0.25">
      <c r="A465" s="49" t="s">
        <v>11632</v>
      </c>
    </row>
    <row r="466" spans="1:1" x14ac:dyDescent="0.25">
      <c r="A466" s="49" t="s">
        <v>11633</v>
      </c>
    </row>
    <row r="467" spans="1:1" x14ac:dyDescent="0.25">
      <c r="A467" s="49" t="s">
        <v>11634</v>
      </c>
    </row>
    <row r="468" spans="1:1" x14ac:dyDescent="0.25">
      <c r="A468" s="49" t="s">
        <v>11635</v>
      </c>
    </row>
    <row r="469" spans="1:1" x14ac:dyDescent="0.25">
      <c r="A469" s="49" t="s">
        <v>11636</v>
      </c>
    </row>
    <row r="470" spans="1:1" x14ac:dyDescent="0.25">
      <c r="A470" s="49" t="s">
        <v>11637</v>
      </c>
    </row>
    <row r="471" spans="1:1" x14ac:dyDescent="0.25">
      <c r="A471" s="49" t="s">
        <v>11638</v>
      </c>
    </row>
    <row r="472" spans="1:1" x14ac:dyDescent="0.25">
      <c r="A472" s="49" t="s">
        <v>11639</v>
      </c>
    </row>
    <row r="473" spans="1:1" x14ac:dyDescent="0.25">
      <c r="A473" s="49" t="s">
        <v>11640</v>
      </c>
    </row>
    <row r="474" spans="1:1" x14ac:dyDescent="0.25">
      <c r="A474" s="49" t="s">
        <v>11641</v>
      </c>
    </row>
    <row r="475" spans="1:1" x14ac:dyDescent="0.25">
      <c r="A475" s="49" t="s">
        <v>11642</v>
      </c>
    </row>
    <row r="476" spans="1:1" x14ac:dyDescent="0.25">
      <c r="A476" s="49" t="s">
        <v>11643</v>
      </c>
    </row>
    <row r="477" spans="1:1" x14ac:dyDescent="0.25">
      <c r="A477" s="49" t="s">
        <v>11644</v>
      </c>
    </row>
    <row r="478" spans="1:1" x14ac:dyDescent="0.25">
      <c r="A478" s="49" t="s">
        <v>11645</v>
      </c>
    </row>
    <row r="479" spans="1:1" x14ac:dyDescent="0.25">
      <c r="A479" s="49" t="s">
        <v>11646</v>
      </c>
    </row>
    <row r="480" spans="1:1" x14ac:dyDescent="0.25">
      <c r="A480" s="49" t="s">
        <v>11647</v>
      </c>
    </row>
    <row r="481" spans="1:1" x14ac:dyDescent="0.25">
      <c r="A481" s="49" t="s">
        <v>11648</v>
      </c>
    </row>
    <row r="482" spans="1:1" x14ac:dyDescent="0.25">
      <c r="A482" s="49" t="s">
        <v>11649</v>
      </c>
    </row>
    <row r="483" spans="1:1" x14ac:dyDescent="0.25">
      <c r="A483" s="49" t="s">
        <v>11650</v>
      </c>
    </row>
    <row r="484" spans="1:1" x14ac:dyDescent="0.25">
      <c r="A484" s="49" t="s">
        <v>11651</v>
      </c>
    </row>
    <row r="485" spans="1:1" x14ac:dyDescent="0.25">
      <c r="A485" s="49" t="s">
        <v>11652</v>
      </c>
    </row>
    <row r="486" spans="1:1" x14ac:dyDescent="0.25">
      <c r="A486" s="49" t="s">
        <v>11653</v>
      </c>
    </row>
    <row r="487" spans="1:1" x14ac:dyDescent="0.25">
      <c r="A487" s="49" t="s">
        <v>11654</v>
      </c>
    </row>
    <row r="488" spans="1:1" x14ac:dyDescent="0.25">
      <c r="A488" s="49" t="s">
        <v>11655</v>
      </c>
    </row>
    <row r="489" spans="1:1" x14ac:dyDescent="0.25">
      <c r="A489" s="49" t="s">
        <v>11656</v>
      </c>
    </row>
    <row r="490" spans="1:1" x14ac:dyDescent="0.25">
      <c r="A490" s="49" t="s">
        <v>11657</v>
      </c>
    </row>
    <row r="491" spans="1:1" x14ac:dyDescent="0.25">
      <c r="A491" s="49" t="s">
        <v>11658</v>
      </c>
    </row>
    <row r="492" spans="1:1" x14ac:dyDescent="0.25">
      <c r="A492" s="49" t="s">
        <v>11659</v>
      </c>
    </row>
    <row r="493" spans="1:1" x14ac:dyDescent="0.25">
      <c r="A493" s="49" t="s">
        <v>11660</v>
      </c>
    </row>
    <row r="494" spans="1:1" x14ac:dyDescent="0.25">
      <c r="A494" s="49" t="s">
        <v>11661</v>
      </c>
    </row>
    <row r="495" spans="1:1" x14ac:dyDescent="0.25">
      <c r="A495" s="49" t="s">
        <v>11662</v>
      </c>
    </row>
    <row r="496" spans="1:1" x14ac:dyDescent="0.25">
      <c r="A496" s="49" t="s">
        <v>11663</v>
      </c>
    </row>
    <row r="497" spans="1:1" x14ac:dyDescent="0.25">
      <c r="A497" s="49" t="s">
        <v>11664</v>
      </c>
    </row>
    <row r="498" spans="1:1" x14ac:dyDescent="0.25">
      <c r="A498" s="49" t="s">
        <v>11665</v>
      </c>
    </row>
    <row r="499" spans="1:1" x14ac:dyDescent="0.25">
      <c r="A499" s="49" t="s">
        <v>11666</v>
      </c>
    </row>
    <row r="500" spans="1:1" x14ac:dyDescent="0.25">
      <c r="A500" s="49" t="s">
        <v>11667</v>
      </c>
    </row>
    <row r="501" spans="1:1" x14ac:dyDescent="0.25">
      <c r="A501" s="49" t="s">
        <v>11668</v>
      </c>
    </row>
    <row r="502" spans="1:1" x14ac:dyDescent="0.25">
      <c r="A502" s="49" t="s">
        <v>11669</v>
      </c>
    </row>
    <row r="503" spans="1:1" x14ac:dyDescent="0.25">
      <c r="A503" s="49" t="s">
        <v>11670</v>
      </c>
    </row>
    <row r="504" spans="1:1" x14ac:dyDescent="0.25">
      <c r="A504" s="49" t="s">
        <v>11671</v>
      </c>
    </row>
    <row r="505" spans="1:1" x14ac:dyDescent="0.25">
      <c r="A505" s="49" t="s">
        <v>11672</v>
      </c>
    </row>
    <row r="506" spans="1:1" x14ac:dyDescent="0.25">
      <c r="A506" s="49" t="s">
        <v>11673</v>
      </c>
    </row>
    <row r="507" spans="1:1" x14ac:dyDescent="0.25">
      <c r="A507" s="49" t="s">
        <v>11674</v>
      </c>
    </row>
    <row r="508" spans="1:1" x14ac:dyDescent="0.25">
      <c r="A508" s="49" t="s">
        <v>11675</v>
      </c>
    </row>
    <row r="509" spans="1:1" x14ac:dyDescent="0.25">
      <c r="A509" s="49" t="s">
        <v>11676</v>
      </c>
    </row>
    <row r="510" spans="1:1" x14ac:dyDescent="0.25">
      <c r="A510" s="49" t="s">
        <v>11677</v>
      </c>
    </row>
    <row r="511" spans="1:1" x14ac:dyDescent="0.25">
      <c r="A511" s="49" t="s">
        <v>11678</v>
      </c>
    </row>
    <row r="512" spans="1:1" x14ac:dyDescent="0.25">
      <c r="A512" s="49" t="s">
        <v>11679</v>
      </c>
    </row>
    <row r="513" spans="1:1" x14ac:dyDescent="0.25">
      <c r="A513" s="49" t="s">
        <v>11680</v>
      </c>
    </row>
    <row r="514" spans="1:1" x14ac:dyDescent="0.25">
      <c r="A514" s="49" t="s">
        <v>11681</v>
      </c>
    </row>
    <row r="515" spans="1:1" x14ac:dyDescent="0.25">
      <c r="A515" s="49" t="s">
        <v>11682</v>
      </c>
    </row>
    <row r="516" spans="1:1" x14ac:dyDescent="0.25">
      <c r="A516" s="49" t="s">
        <v>11683</v>
      </c>
    </row>
    <row r="517" spans="1:1" x14ac:dyDescent="0.25">
      <c r="A517" s="49" t="s">
        <v>11684</v>
      </c>
    </row>
    <row r="518" spans="1:1" x14ac:dyDescent="0.25">
      <c r="A518" s="49" t="s">
        <v>11685</v>
      </c>
    </row>
    <row r="519" spans="1:1" x14ac:dyDescent="0.25">
      <c r="A519" s="49" t="s">
        <v>11686</v>
      </c>
    </row>
    <row r="520" spans="1:1" x14ac:dyDescent="0.25">
      <c r="A520" s="49" t="s">
        <v>11687</v>
      </c>
    </row>
    <row r="521" spans="1:1" x14ac:dyDescent="0.25">
      <c r="A521" s="49" t="s">
        <v>11688</v>
      </c>
    </row>
    <row r="522" spans="1:1" x14ac:dyDescent="0.25">
      <c r="A522" s="49" t="s">
        <v>11689</v>
      </c>
    </row>
    <row r="523" spans="1:1" x14ac:dyDescent="0.25">
      <c r="A523" s="49" t="s">
        <v>11690</v>
      </c>
    </row>
    <row r="524" spans="1:1" x14ac:dyDescent="0.25">
      <c r="A524" s="49" t="s">
        <v>11691</v>
      </c>
    </row>
    <row r="525" spans="1:1" x14ac:dyDescent="0.25">
      <c r="A525" s="49" t="s">
        <v>11692</v>
      </c>
    </row>
    <row r="526" spans="1:1" x14ac:dyDescent="0.25">
      <c r="A526" s="49" t="s">
        <v>11693</v>
      </c>
    </row>
    <row r="527" spans="1:1" x14ac:dyDescent="0.25">
      <c r="A527" s="49" t="s">
        <v>11694</v>
      </c>
    </row>
    <row r="528" spans="1:1" x14ac:dyDescent="0.25">
      <c r="A528" s="49" t="s">
        <v>11695</v>
      </c>
    </row>
    <row r="529" spans="1:1" x14ac:dyDescent="0.25">
      <c r="A529" s="49" t="s">
        <v>11696</v>
      </c>
    </row>
    <row r="530" spans="1:1" x14ac:dyDescent="0.25">
      <c r="A530" s="49" t="s">
        <v>11697</v>
      </c>
    </row>
    <row r="531" spans="1:1" x14ac:dyDescent="0.25">
      <c r="A531" s="49" t="s">
        <v>11698</v>
      </c>
    </row>
    <row r="532" spans="1:1" x14ac:dyDescent="0.25">
      <c r="A532" s="49" t="s">
        <v>11699</v>
      </c>
    </row>
    <row r="533" spans="1:1" x14ac:dyDescent="0.25">
      <c r="A533" s="49" t="s">
        <v>11700</v>
      </c>
    </row>
    <row r="534" spans="1:1" x14ac:dyDescent="0.25">
      <c r="A534" s="49" t="s">
        <v>11701</v>
      </c>
    </row>
    <row r="535" spans="1:1" x14ac:dyDescent="0.25">
      <c r="A535" s="49" t="s">
        <v>11702</v>
      </c>
    </row>
    <row r="536" spans="1:1" x14ac:dyDescent="0.25">
      <c r="A536" s="49" t="s">
        <v>11703</v>
      </c>
    </row>
    <row r="537" spans="1:1" x14ac:dyDescent="0.25">
      <c r="A537" s="49" t="s">
        <v>11704</v>
      </c>
    </row>
    <row r="538" spans="1:1" x14ac:dyDescent="0.25">
      <c r="A538" s="49" t="s">
        <v>11705</v>
      </c>
    </row>
    <row r="539" spans="1:1" x14ac:dyDescent="0.25">
      <c r="A539" s="49" t="s">
        <v>11706</v>
      </c>
    </row>
    <row r="540" spans="1:1" x14ac:dyDescent="0.25">
      <c r="A540" s="49" t="s">
        <v>11707</v>
      </c>
    </row>
    <row r="541" spans="1:1" x14ac:dyDescent="0.25">
      <c r="A541" s="49" t="s">
        <v>11708</v>
      </c>
    </row>
    <row r="542" spans="1:1" x14ac:dyDescent="0.25">
      <c r="A542" s="49" t="s">
        <v>11709</v>
      </c>
    </row>
    <row r="543" spans="1:1" x14ac:dyDescent="0.25">
      <c r="A543" s="49" t="s">
        <v>11710</v>
      </c>
    </row>
    <row r="544" spans="1:1" x14ac:dyDescent="0.25">
      <c r="A544" s="49" t="s">
        <v>11711</v>
      </c>
    </row>
    <row r="545" spans="1:1" x14ac:dyDescent="0.25">
      <c r="A545" s="49" t="s">
        <v>11712</v>
      </c>
    </row>
    <row r="546" spans="1:1" x14ac:dyDescent="0.25">
      <c r="A546" s="49" t="s">
        <v>11713</v>
      </c>
    </row>
    <row r="547" spans="1:1" x14ac:dyDescent="0.25">
      <c r="A547" s="49" t="s">
        <v>11714</v>
      </c>
    </row>
    <row r="548" spans="1:1" x14ac:dyDescent="0.25">
      <c r="A548" s="49" t="s">
        <v>11715</v>
      </c>
    </row>
    <row r="549" spans="1:1" x14ac:dyDescent="0.25">
      <c r="A549" s="49" t="s">
        <v>11716</v>
      </c>
    </row>
    <row r="550" spans="1:1" x14ac:dyDescent="0.25">
      <c r="A550" s="49" t="s">
        <v>11717</v>
      </c>
    </row>
    <row r="551" spans="1:1" x14ac:dyDescent="0.25">
      <c r="A551" s="49" t="s">
        <v>11718</v>
      </c>
    </row>
    <row r="552" spans="1:1" x14ac:dyDescent="0.25">
      <c r="A552" s="49" t="s">
        <v>11719</v>
      </c>
    </row>
    <row r="553" spans="1:1" x14ac:dyDescent="0.25">
      <c r="A553" s="49" t="s">
        <v>11720</v>
      </c>
    </row>
    <row r="554" spans="1:1" x14ac:dyDescent="0.25">
      <c r="A554" s="49" t="s">
        <v>11721</v>
      </c>
    </row>
    <row r="555" spans="1:1" x14ac:dyDescent="0.25">
      <c r="A555" s="49" t="s">
        <v>11722</v>
      </c>
    </row>
    <row r="556" spans="1:1" x14ac:dyDescent="0.25">
      <c r="A556" s="49" t="s">
        <v>11723</v>
      </c>
    </row>
    <row r="557" spans="1:1" x14ac:dyDescent="0.25">
      <c r="A557" s="49" t="s">
        <v>11724</v>
      </c>
    </row>
    <row r="558" spans="1:1" x14ac:dyDescent="0.25">
      <c r="A558" s="49" t="s">
        <v>11725</v>
      </c>
    </row>
    <row r="559" spans="1:1" x14ac:dyDescent="0.25">
      <c r="A559" s="49" t="s">
        <v>11726</v>
      </c>
    </row>
    <row r="560" spans="1:1" x14ac:dyDescent="0.25">
      <c r="A560" s="49" t="s">
        <v>11727</v>
      </c>
    </row>
    <row r="561" spans="1:1" x14ac:dyDescent="0.25">
      <c r="A561" s="49" t="s">
        <v>11728</v>
      </c>
    </row>
    <row r="562" spans="1:1" x14ac:dyDescent="0.25">
      <c r="A562" s="49" t="s">
        <v>11729</v>
      </c>
    </row>
    <row r="563" spans="1:1" x14ac:dyDescent="0.25">
      <c r="A563" s="49" t="s">
        <v>11730</v>
      </c>
    </row>
    <row r="564" spans="1:1" x14ac:dyDescent="0.25">
      <c r="A564" s="49" t="s">
        <v>11731</v>
      </c>
    </row>
    <row r="565" spans="1:1" x14ac:dyDescent="0.25">
      <c r="A565" s="49" t="s">
        <v>11732</v>
      </c>
    </row>
    <row r="566" spans="1:1" x14ac:dyDescent="0.25">
      <c r="A566" s="49" t="s">
        <v>11733</v>
      </c>
    </row>
    <row r="567" spans="1:1" x14ac:dyDescent="0.25">
      <c r="A567" s="49" t="s">
        <v>11734</v>
      </c>
    </row>
    <row r="568" spans="1:1" x14ac:dyDescent="0.25">
      <c r="A568" s="49" t="s">
        <v>11735</v>
      </c>
    </row>
    <row r="569" spans="1:1" x14ac:dyDescent="0.25">
      <c r="A569" s="49" t="s">
        <v>11736</v>
      </c>
    </row>
    <row r="570" spans="1:1" x14ac:dyDescent="0.25">
      <c r="A570" s="49" t="s">
        <v>11737</v>
      </c>
    </row>
    <row r="571" spans="1:1" x14ac:dyDescent="0.25">
      <c r="A571" s="49" t="s">
        <v>11738</v>
      </c>
    </row>
    <row r="572" spans="1:1" x14ac:dyDescent="0.25">
      <c r="A572" s="49" t="s">
        <v>11739</v>
      </c>
    </row>
    <row r="573" spans="1:1" x14ac:dyDescent="0.25">
      <c r="A573" s="49" t="s">
        <v>11740</v>
      </c>
    </row>
    <row r="574" spans="1:1" x14ac:dyDescent="0.25">
      <c r="A574" s="49" t="s">
        <v>11741</v>
      </c>
    </row>
    <row r="575" spans="1:1" x14ac:dyDescent="0.25">
      <c r="A575" s="49" t="s">
        <v>11742</v>
      </c>
    </row>
    <row r="576" spans="1:1" x14ac:dyDescent="0.25">
      <c r="A576" s="49" t="s">
        <v>11743</v>
      </c>
    </row>
    <row r="577" spans="1:1" x14ac:dyDescent="0.25">
      <c r="A577" s="49" t="s">
        <v>11744</v>
      </c>
    </row>
    <row r="578" spans="1:1" x14ac:dyDescent="0.25">
      <c r="A578" s="49" t="s">
        <v>11745</v>
      </c>
    </row>
    <row r="579" spans="1:1" x14ac:dyDescent="0.25">
      <c r="A579" s="49" t="s">
        <v>11746</v>
      </c>
    </row>
    <row r="580" spans="1:1" x14ac:dyDescent="0.25">
      <c r="A580" s="49" t="s">
        <v>11747</v>
      </c>
    </row>
    <row r="581" spans="1:1" x14ac:dyDescent="0.25">
      <c r="A581" s="49" t="s">
        <v>11748</v>
      </c>
    </row>
    <row r="582" spans="1:1" x14ac:dyDescent="0.25">
      <c r="A582" s="49" t="s">
        <v>11749</v>
      </c>
    </row>
    <row r="583" spans="1:1" x14ac:dyDescent="0.25">
      <c r="A583" s="49" t="s">
        <v>11750</v>
      </c>
    </row>
    <row r="584" spans="1:1" x14ac:dyDescent="0.25">
      <c r="A584" s="49" t="s">
        <v>11751</v>
      </c>
    </row>
    <row r="585" spans="1:1" x14ac:dyDescent="0.25">
      <c r="A585" s="49" t="s">
        <v>11752</v>
      </c>
    </row>
    <row r="586" spans="1:1" x14ac:dyDescent="0.25">
      <c r="A586" s="49" t="s">
        <v>11753</v>
      </c>
    </row>
    <row r="587" spans="1:1" x14ac:dyDescent="0.25">
      <c r="A587" s="49" t="s">
        <v>11754</v>
      </c>
    </row>
    <row r="588" spans="1:1" x14ac:dyDescent="0.25">
      <c r="A588" s="49" t="s">
        <v>11755</v>
      </c>
    </row>
    <row r="589" spans="1:1" x14ac:dyDescent="0.25">
      <c r="A589" s="49" t="s">
        <v>11756</v>
      </c>
    </row>
    <row r="590" spans="1:1" x14ac:dyDescent="0.25">
      <c r="A590" s="49" t="s">
        <v>11757</v>
      </c>
    </row>
    <row r="591" spans="1:1" x14ac:dyDescent="0.25">
      <c r="A591" s="49" t="s">
        <v>11758</v>
      </c>
    </row>
    <row r="592" spans="1:1" x14ac:dyDescent="0.25">
      <c r="A592" s="49" t="s">
        <v>11759</v>
      </c>
    </row>
    <row r="593" spans="1:1" x14ac:dyDescent="0.25">
      <c r="A593" s="49" t="s">
        <v>11760</v>
      </c>
    </row>
    <row r="594" spans="1:1" x14ac:dyDescent="0.25">
      <c r="A594" s="49" t="s">
        <v>11761</v>
      </c>
    </row>
    <row r="595" spans="1:1" x14ac:dyDescent="0.25">
      <c r="A595" s="49" t="s">
        <v>11762</v>
      </c>
    </row>
    <row r="596" spans="1:1" x14ac:dyDescent="0.25">
      <c r="A596" s="49" t="s">
        <v>11763</v>
      </c>
    </row>
    <row r="597" spans="1:1" x14ac:dyDescent="0.25">
      <c r="A597" s="49" t="s">
        <v>11764</v>
      </c>
    </row>
    <row r="598" spans="1:1" x14ac:dyDescent="0.25">
      <c r="A598" s="49" t="s">
        <v>11765</v>
      </c>
    </row>
    <row r="599" spans="1:1" x14ac:dyDescent="0.25">
      <c r="A599" s="49" t="s">
        <v>11766</v>
      </c>
    </row>
    <row r="600" spans="1:1" x14ac:dyDescent="0.25">
      <c r="A600" s="49" t="s">
        <v>11767</v>
      </c>
    </row>
    <row r="601" spans="1:1" x14ac:dyDescent="0.25">
      <c r="A601" s="49" t="s">
        <v>11768</v>
      </c>
    </row>
    <row r="602" spans="1:1" x14ac:dyDescent="0.25">
      <c r="A602" s="49" t="s">
        <v>11769</v>
      </c>
    </row>
    <row r="603" spans="1:1" x14ac:dyDescent="0.25">
      <c r="A603" s="49" t="s">
        <v>11770</v>
      </c>
    </row>
    <row r="604" spans="1:1" x14ac:dyDescent="0.25">
      <c r="A604" s="49" t="s">
        <v>11771</v>
      </c>
    </row>
    <row r="605" spans="1:1" x14ac:dyDescent="0.25">
      <c r="A605" s="49" t="s">
        <v>11772</v>
      </c>
    </row>
    <row r="606" spans="1:1" x14ac:dyDescent="0.25">
      <c r="A606" s="49" t="s">
        <v>11773</v>
      </c>
    </row>
    <row r="607" spans="1:1" x14ac:dyDescent="0.25">
      <c r="A607" s="49" t="s">
        <v>11774</v>
      </c>
    </row>
    <row r="608" spans="1:1" x14ac:dyDescent="0.25">
      <c r="A608" s="49" t="s">
        <v>11775</v>
      </c>
    </row>
    <row r="609" spans="1:1" x14ac:dyDescent="0.25">
      <c r="A609" s="49" t="s">
        <v>11776</v>
      </c>
    </row>
    <row r="610" spans="1:1" x14ac:dyDescent="0.25">
      <c r="A610" s="49" t="s">
        <v>11777</v>
      </c>
    </row>
    <row r="611" spans="1:1" x14ac:dyDescent="0.25">
      <c r="A611" s="49" t="s">
        <v>11778</v>
      </c>
    </row>
    <row r="612" spans="1:1" x14ac:dyDescent="0.25">
      <c r="A612" s="49" t="s">
        <v>11779</v>
      </c>
    </row>
    <row r="613" spans="1:1" x14ac:dyDescent="0.25">
      <c r="A613" s="49" t="s">
        <v>11780</v>
      </c>
    </row>
    <row r="614" spans="1:1" x14ac:dyDescent="0.25">
      <c r="A614" s="49" t="s">
        <v>11781</v>
      </c>
    </row>
    <row r="615" spans="1:1" x14ac:dyDescent="0.25">
      <c r="A615" s="49" t="s">
        <v>11782</v>
      </c>
    </row>
    <row r="616" spans="1:1" x14ac:dyDescent="0.25">
      <c r="A616" s="49" t="s">
        <v>11783</v>
      </c>
    </row>
    <row r="617" spans="1:1" x14ac:dyDescent="0.25">
      <c r="A617" s="49" t="s">
        <v>11784</v>
      </c>
    </row>
    <row r="618" spans="1:1" x14ac:dyDescent="0.25">
      <c r="A618" s="49" t="s">
        <v>11785</v>
      </c>
    </row>
    <row r="619" spans="1:1" x14ac:dyDescent="0.25">
      <c r="A619" s="49" t="s">
        <v>11786</v>
      </c>
    </row>
    <row r="620" spans="1:1" x14ac:dyDescent="0.25">
      <c r="A620" s="49" t="s">
        <v>11787</v>
      </c>
    </row>
    <row r="621" spans="1:1" x14ac:dyDescent="0.25">
      <c r="A621" s="49" t="s">
        <v>11788</v>
      </c>
    </row>
    <row r="622" spans="1:1" x14ac:dyDescent="0.25">
      <c r="A622" s="49" t="s">
        <v>11789</v>
      </c>
    </row>
    <row r="623" spans="1:1" x14ac:dyDescent="0.25">
      <c r="A623" s="49" t="s">
        <v>11790</v>
      </c>
    </row>
    <row r="624" spans="1:1" x14ac:dyDescent="0.25">
      <c r="A624" s="49" t="s">
        <v>11791</v>
      </c>
    </row>
    <row r="625" spans="1:1" x14ac:dyDescent="0.25">
      <c r="A625" s="49" t="s">
        <v>11792</v>
      </c>
    </row>
    <row r="626" spans="1:1" x14ac:dyDescent="0.25">
      <c r="A626" s="49" t="s">
        <v>11793</v>
      </c>
    </row>
    <row r="627" spans="1:1" x14ac:dyDescent="0.25">
      <c r="A627" s="49" t="s">
        <v>11794</v>
      </c>
    </row>
    <row r="628" spans="1:1" x14ac:dyDescent="0.25">
      <c r="A628" s="49" t="s">
        <v>11795</v>
      </c>
    </row>
    <row r="629" spans="1:1" x14ac:dyDescent="0.25">
      <c r="A629" s="49" t="s">
        <v>11796</v>
      </c>
    </row>
    <row r="630" spans="1:1" x14ac:dyDescent="0.25">
      <c r="A630" s="49" t="s">
        <v>11797</v>
      </c>
    </row>
    <row r="631" spans="1:1" x14ac:dyDescent="0.25">
      <c r="A631" s="49" t="s">
        <v>11798</v>
      </c>
    </row>
    <row r="632" spans="1:1" x14ac:dyDescent="0.25">
      <c r="A632" s="49" t="s">
        <v>11799</v>
      </c>
    </row>
    <row r="633" spans="1:1" x14ac:dyDescent="0.25">
      <c r="A633" s="49" t="s">
        <v>11800</v>
      </c>
    </row>
    <row r="634" spans="1:1" x14ac:dyDescent="0.25">
      <c r="A634" s="49" t="s">
        <v>11801</v>
      </c>
    </row>
    <row r="635" spans="1:1" x14ac:dyDescent="0.25">
      <c r="A635" s="49" t="s">
        <v>11802</v>
      </c>
    </row>
    <row r="636" spans="1:1" x14ac:dyDescent="0.25">
      <c r="A636" s="49" t="s">
        <v>11803</v>
      </c>
    </row>
    <row r="637" spans="1:1" x14ac:dyDescent="0.25">
      <c r="A637" s="49" t="s">
        <v>11804</v>
      </c>
    </row>
    <row r="638" spans="1:1" x14ac:dyDescent="0.25">
      <c r="A638" s="49" t="s">
        <v>11805</v>
      </c>
    </row>
    <row r="639" spans="1:1" x14ac:dyDescent="0.25">
      <c r="A639" s="49" t="s">
        <v>11806</v>
      </c>
    </row>
    <row r="640" spans="1:1" x14ac:dyDescent="0.25">
      <c r="A640" s="49" t="s">
        <v>11807</v>
      </c>
    </row>
    <row r="641" spans="1:1" x14ac:dyDescent="0.25">
      <c r="A641" s="49" t="s">
        <v>11808</v>
      </c>
    </row>
    <row r="642" spans="1:1" x14ac:dyDescent="0.25">
      <c r="A642" s="49" t="s">
        <v>11809</v>
      </c>
    </row>
    <row r="643" spans="1:1" x14ac:dyDescent="0.25">
      <c r="A643" s="49" t="s">
        <v>11810</v>
      </c>
    </row>
    <row r="644" spans="1:1" x14ac:dyDescent="0.25">
      <c r="A644" s="49" t="s">
        <v>11811</v>
      </c>
    </row>
    <row r="645" spans="1:1" x14ac:dyDescent="0.25">
      <c r="A645" s="49" t="s">
        <v>11812</v>
      </c>
    </row>
    <row r="646" spans="1:1" x14ac:dyDescent="0.25">
      <c r="A646" s="49" t="s">
        <v>11813</v>
      </c>
    </row>
    <row r="647" spans="1:1" x14ac:dyDescent="0.25">
      <c r="A647" s="49" t="s">
        <v>11814</v>
      </c>
    </row>
    <row r="648" spans="1:1" x14ac:dyDescent="0.25">
      <c r="A648" s="49" t="s">
        <v>11815</v>
      </c>
    </row>
    <row r="649" spans="1:1" x14ac:dyDescent="0.25">
      <c r="A649" s="49" t="s">
        <v>11816</v>
      </c>
    </row>
    <row r="650" spans="1:1" x14ac:dyDescent="0.25">
      <c r="A650" s="49" t="s">
        <v>11817</v>
      </c>
    </row>
    <row r="651" spans="1:1" x14ac:dyDescent="0.25">
      <c r="A651" s="49" t="s">
        <v>11818</v>
      </c>
    </row>
    <row r="652" spans="1:1" x14ac:dyDescent="0.25">
      <c r="A652" s="49" t="s">
        <v>11819</v>
      </c>
    </row>
    <row r="653" spans="1:1" x14ac:dyDescent="0.25">
      <c r="A653" s="49" t="s">
        <v>11820</v>
      </c>
    </row>
    <row r="654" spans="1:1" x14ac:dyDescent="0.25">
      <c r="A654" s="49" t="s">
        <v>11821</v>
      </c>
    </row>
    <row r="655" spans="1:1" x14ac:dyDescent="0.25">
      <c r="A655" s="49" t="s">
        <v>11822</v>
      </c>
    </row>
    <row r="656" spans="1:1" x14ac:dyDescent="0.25">
      <c r="A656" s="49" t="s">
        <v>11823</v>
      </c>
    </row>
    <row r="657" spans="1:1" x14ac:dyDescent="0.25">
      <c r="A657" s="49" t="s">
        <v>11824</v>
      </c>
    </row>
    <row r="658" spans="1:1" x14ac:dyDescent="0.25">
      <c r="A658" s="49" t="s">
        <v>11825</v>
      </c>
    </row>
    <row r="659" spans="1:1" x14ac:dyDescent="0.25">
      <c r="A659" s="49" t="s">
        <v>11826</v>
      </c>
    </row>
    <row r="660" spans="1:1" x14ac:dyDescent="0.25">
      <c r="A660" s="49" t="s">
        <v>11827</v>
      </c>
    </row>
    <row r="661" spans="1:1" x14ac:dyDescent="0.25">
      <c r="A661" s="49" t="s">
        <v>11828</v>
      </c>
    </row>
    <row r="662" spans="1:1" x14ac:dyDescent="0.25">
      <c r="A662" s="49" t="s">
        <v>11829</v>
      </c>
    </row>
    <row r="663" spans="1:1" x14ac:dyDescent="0.25">
      <c r="A663" s="49" t="s">
        <v>11830</v>
      </c>
    </row>
    <row r="664" spans="1:1" x14ac:dyDescent="0.25">
      <c r="A664" s="49" t="s">
        <v>11831</v>
      </c>
    </row>
    <row r="665" spans="1:1" x14ac:dyDescent="0.25">
      <c r="A665" s="49" t="s">
        <v>11832</v>
      </c>
    </row>
    <row r="666" spans="1:1" x14ac:dyDescent="0.25">
      <c r="A666" s="49" t="s">
        <v>11833</v>
      </c>
    </row>
    <row r="667" spans="1:1" x14ac:dyDescent="0.25">
      <c r="A667" s="49" t="s">
        <v>11834</v>
      </c>
    </row>
    <row r="668" spans="1:1" x14ac:dyDescent="0.25">
      <c r="A668" s="49" t="s">
        <v>11835</v>
      </c>
    </row>
    <row r="669" spans="1:1" x14ac:dyDescent="0.25">
      <c r="A669" s="49" t="s">
        <v>11836</v>
      </c>
    </row>
    <row r="670" spans="1:1" x14ac:dyDescent="0.25">
      <c r="A670" s="49" t="s">
        <v>11837</v>
      </c>
    </row>
    <row r="671" spans="1:1" x14ac:dyDescent="0.25">
      <c r="A671" s="49" t="s">
        <v>11838</v>
      </c>
    </row>
    <row r="672" spans="1:1" x14ac:dyDescent="0.25">
      <c r="A672" s="49" t="s">
        <v>11839</v>
      </c>
    </row>
    <row r="673" spans="1:1" x14ac:dyDescent="0.25">
      <c r="A673" s="49" t="s">
        <v>11840</v>
      </c>
    </row>
    <row r="674" spans="1:1" x14ac:dyDescent="0.25">
      <c r="A674" s="49" t="s">
        <v>11841</v>
      </c>
    </row>
    <row r="675" spans="1:1" x14ac:dyDescent="0.25">
      <c r="A675" s="49" t="s">
        <v>11842</v>
      </c>
    </row>
    <row r="676" spans="1:1" x14ac:dyDescent="0.25">
      <c r="A676" s="49" t="s">
        <v>11843</v>
      </c>
    </row>
    <row r="677" spans="1:1" x14ac:dyDescent="0.25">
      <c r="A677" s="49" t="s">
        <v>11844</v>
      </c>
    </row>
    <row r="678" spans="1:1" x14ac:dyDescent="0.25">
      <c r="A678" s="49" t="s">
        <v>11845</v>
      </c>
    </row>
    <row r="679" spans="1:1" x14ac:dyDescent="0.25">
      <c r="A679" s="49" t="s">
        <v>11846</v>
      </c>
    </row>
    <row r="680" spans="1:1" x14ac:dyDescent="0.25">
      <c r="A680" s="49" t="s">
        <v>11847</v>
      </c>
    </row>
    <row r="681" spans="1:1" x14ac:dyDescent="0.25">
      <c r="A681" s="49" t="s">
        <v>11848</v>
      </c>
    </row>
    <row r="682" spans="1:1" x14ac:dyDescent="0.25">
      <c r="A682" s="49" t="s">
        <v>11849</v>
      </c>
    </row>
    <row r="683" spans="1:1" x14ac:dyDescent="0.25">
      <c r="A683" s="49" t="s">
        <v>11850</v>
      </c>
    </row>
    <row r="684" spans="1:1" x14ac:dyDescent="0.25">
      <c r="A684" s="49" t="s">
        <v>11851</v>
      </c>
    </row>
    <row r="685" spans="1:1" x14ac:dyDescent="0.25">
      <c r="A685" s="49" t="s">
        <v>11852</v>
      </c>
    </row>
    <row r="686" spans="1:1" x14ac:dyDescent="0.25">
      <c r="A686" s="49" t="s">
        <v>11853</v>
      </c>
    </row>
    <row r="687" spans="1:1" x14ac:dyDescent="0.25">
      <c r="A687" s="49" t="s">
        <v>11854</v>
      </c>
    </row>
    <row r="688" spans="1:1" x14ac:dyDescent="0.25">
      <c r="A688" s="49" t="s">
        <v>11855</v>
      </c>
    </row>
    <row r="689" spans="1:1" x14ac:dyDescent="0.25">
      <c r="A689" s="49" t="s">
        <v>11856</v>
      </c>
    </row>
    <row r="690" spans="1:1" x14ac:dyDescent="0.25">
      <c r="A690" s="49" t="s">
        <v>11857</v>
      </c>
    </row>
    <row r="691" spans="1:1" x14ac:dyDescent="0.25">
      <c r="A691" s="49" t="s">
        <v>11858</v>
      </c>
    </row>
    <row r="692" spans="1:1" x14ac:dyDescent="0.25">
      <c r="A692" s="49" t="s">
        <v>11859</v>
      </c>
    </row>
    <row r="693" spans="1:1" x14ac:dyDescent="0.25">
      <c r="A693" s="49" t="s">
        <v>11860</v>
      </c>
    </row>
    <row r="694" spans="1:1" x14ac:dyDescent="0.25">
      <c r="A694" s="49" t="s">
        <v>11861</v>
      </c>
    </row>
    <row r="695" spans="1:1" x14ac:dyDescent="0.25">
      <c r="A695" s="49" t="s">
        <v>11862</v>
      </c>
    </row>
    <row r="696" spans="1:1" x14ac:dyDescent="0.25">
      <c r="A696" s="49" t="s">
        <v>11863</v>
      </c>
    </row>
    <row r="697" spans="1:1" x14ac:dyDescent="0.25">
      <c r="A697" s="49" t="s">
        <v>11864</v>
      </c>
    </row>
    <row r="698" spans="1:1" x14ac:dyDescent="0.25">
      <c r="A698" s="49" t="s">
        <v>11865</v>
      </c>
    </row>
    <row r="699" spans="1:1" x14ac:dyDescent="0.25">
      <c r="A699" s="49" t="s">
        <v>11866</v>
      </c>
    </row>
    <row r="700" spans="1:1" x14ac:dyDescent="0.25">
      <c r="A700" s="49" t="s">
        <v>11867</v>
      </c>
    </row>
    <row r="701" spans="1:1" x14ac:dyDescent="0.25">
      <c r="A701" s="49" t="s">
        <v>11868</v>
      </c>
    </row>
    <row r="702" spans="1:1" x14ac:dyDescent="0.25">
      <c r="A702" s="49" t="s">
        <v>11869</v>
      </c>
    </row>
    <row r="703" spans="1:1" x14ac:dyDescent="0.25">
      <c r="A703" s="49" t="s">
        <v>11870</v>
      </c>
    </row>
    <row r="704" spans="1:1" x14ac:dyDescent="0.25">
      <c r="A704" s="49" t="s">
        <v>11871</v>
      </c>
    </row>
    <row r="705" spans="1:1" x14ac:dyDescent="0.25">
      <c r="A705" s="49" t="s">
        <v>11872</v>
      </c>
    </row>
    <row r="706" spans="1:1" x14ac:dyDescent="0.25">
      <c r="A706" s="49" t="s">
        <v>11873</v>
      </c>
    </row>
    <row r="707" spans="1:1" x14ac:dyDescent="0.25">
      <c r="A707" s="49" t="s">
        <v>11874</v>
      </c>
    </row>
    <row r="708" spans="1:1" x14ac:dyDescent="0.25">
      <c r="A708" s="49" t="s">
        <v>11875</v>
      </c>
    </row>
    <row r="709" spans="1:1" x14ac:dyDescent="0.25">
      <c r="A709" s="49" t="s">
        <v>11876</v>
      </c>
    </row>
    <row r="710" spans="1:1" x14ac:dyDescent="0.25">
      <c r="A710" s="49" t="s">
        <v>11877</v>
      </c>
    </row>
    <row r="711" spans="1:1" x14ac:dyDescent="0.25">
      <c r="A711" s="49" t="s">
        <v>11878</v>
      </c>
    </row>
    <row r="712" spans="1:1" x14ac:dyDescent="0.25">
      <c r="A712" s="49" t="s">
        <v>11879</v>
      </c>
    </row>
    <row r="713" spans="1:1" x14ac:dyDescent="0.25">
      <c r="A713" s="49" t="s">
        <v>11880</v>
      </c>
    </row>
    <row r="714" spans="1:1" x14ac:dyDescent="0.25">
      <c r="A714" s="49" t="s">
        <v>11881</v>
      </c>
    </row>
    <row r="715" spans="1:1" x14ac:dyDescent="0.25">
      <c r="A715" s="49" t="s">
        <v>11882</v>
      </c>
    </row>
    <row r="716" spans="1:1" x14ac:dyDescent="0.25">
      <c r="A716" s="49" t="s">
        <v>11883</v>
      </c>
    </row>
    <row r="717" spans="1:1" x14ac:dyDescent="0.25">
      <c r="A717" s="49" t="s">
        <v>11884</v>
      </c>
    </row>
    <row r="718" spans="1:1" x14ac:dyDescent="0.25">
      <c r="A718" s="49" t="s">
        <v>11885</v>
      </c>
    </row>
    <row r="719" spans="1:1" x14ac:dyDescent="0.25">
      <c r="A719" s="49" t="s">
        <v>11886</v>
      </c>
    </row>
    <row r="720" spans="1:1" x14ac:dyDescent="0.25">
      <c r="A720" s="49" t="s">
        <v>11887</v>
      </c>
    </row>
    <row r="721" spans="1:1" x14ac:dyDescent="0.25">
      <c r="A721" s="49" t="s">
        <v>11888</v>
      </c>
    </row>
    <row r="722" spans="1:1" x14ac:dyDescent="0.25">
      <c r="A722" s="49" t="s">
        <v>11889</v>
      </c>
    </row>
    <row r="723" spans="1:1" x14ac:dyDescent="0.25">
      <c r="A723" s="49" t="s">
        <v>11890</v>
      </c>
    </row>
    <row r="724" spans="1:1" x14ac:dyDescent="0.25">
      <c r="A724" s="49" t="s">
        <v>11891</v>
      </c>
    </row>
    <row r="725" spans="1:1" x14ac:dyDescent="0.25">
      <c r="A725" s="49" t="s">
        <v>11892</v>
      </c>
    </row>
    <row r="726" spans="1:1" x14ac:dyDescent="0.25">
      <c r="A726" s="49" t="s">
        <v>11893</v>
      </c>
    </row>
    <row r="727" spans="1:1" x14ac:dyDescent="0.25">
      <c r="A727" s="49" t="s">
        <v>11894</v>
      </c>
    </row>
    <row r="728" spans="1:1" x14ac:dyDescent="0.25">
      <c r="A728" s="49" t="s">
        <v>11895</v>
      </c>
    </row>
    <row r="729" spans="1:1" x14ac:dyDescent="0.25">
      <c r="A729" s="49" t="s">
        <v>11896</v>
      </c>
    </row>
    <row r="730" spans="1:1" x14ac:dyDescent="0.25">
      <c r="A730" s="49" t="s">
        <v>11897</v>
      </c>
    </row>
    <row r="731" spans="1:1" x14ac:dyDescent="0.25">
      <c r="A731" s="49" t="s">
        <v>11898</v>
      </c>
    </row>
    <row r="732" spans="1:1" x14ac:dyDescent="0.25">
      <c r="A732" s="49" t="s">
        <v>11899</v>
      </c>
    </row>
    <row r="733" spans="1:1" x14ac:dyDescent="0.25">
      <c r="A733" s="49" t="s">
        <v>11900</v>
      </c>
    </row>
    <row r="734" spans="1:1" x14ac:dyDescent="0.25">
      <c r="A734" s="49" t="s">
        <v>11901</v>
      </c>
    </row>
    <row r="735" spans="1:1" x14ac:dyDescent="0.25">
      <c r="A735" s="49" t="s">
        <v>11902</v>
      </c>
    </row>
    <row r="736" spans="1:1" x14ac:dyDescent="0.25">
      <c r="A736" s="49" t="s">
        <v>11903</v>
      </c>
    </row>
    <row r="737" spans="1:1" x14ac:dyDescent="0.25">
      <c r="A737" s="49" t="s">
        <v>11904</v>
      </c>
    </row>
    <row r="738" spans="1:1" x14ac:dyDescent="0.25">
      <c r="A738" s="49" t="s">
        <v>11905</v>
      </c>
    </row>
    <row r="739" spans="1:1" x14ac:dyDescent="0.25">
      <c r="A739" s="49" t="s">
        <v>11906</v>
      </c>
    </row>
    <row r="740" spans="1:1" x14ac:dyDescent="0.25">
      <c r="A740" s="49" t="s">
        <v>11907</v>
      </c>
    </row>
    <row r="741" spans="1:1" x14ac:dyDescent="0.25">
      <c r="A741" s="49" t="s">
        <v>11908</v>
      </c>
    </row>
    <row r="742" spans="1:1" x14ac:dyDescent="0.25">
      <c r="A742" s="49" t="s">
        <v>11909</v>
      </c>
    </row>
    <row r="743" spans="1:1" x14ac:dyDescent="0.25">
      <c r="A743" s="49" t="s">
        <v>11910</v>
      </c>
    </row>
    <row r="744" spans="1:1" x14ac:dyDescent="0.25">
      <c r="A744" s="49" t="s">
        <v>11911</v>
      </c>
    </row>
    <row r="745" spans="1:1" x14ac:dyDescent="0.25">
      <c r="A745" s="49" t="s">
        <v>11912</v>
      </c>
    </row>
    <row r="746" spans="1:1" x14ac:dyDescent="0.25">
      <c r="A746" s="49" t="s">
        <v>11913</v>
      </c>
    </row>
    <row r="747" spans="1:1" x14ac:dyDescent="0.25">
      <c r="A747" s="49" t="s">
        <v>11914</v>
      </c>
    </row>
    <row r="748" spans="1:1" x14ac:dyDescent="0.25">
      <c r="A748" s="49" t="s">
        <v>11915</v>
      </c>
    </row>
    <row r="749" spans="1:1" x14ac:dyDescent="0.25">
      <c r="A749" s="49" t="s">
        <v>11916</v>
      </c>
    </row>
    <row r="750" spans="1:1" x14ac:dyDescent="0.25">
      <c r="A750" s="49" t="s">
        <v>11917</v>
      </c>
    </row>
    <row r="751" spans="1:1" x14ac:dyDescent="0.25">
      <c r="A751" s="49" t="s">
        <v>11918</v>
      </c>
    </row>
    <row r="752" spans="1:1" x14ac:dyDescent="0.25">
      <c r="A752" s="49" t="s">
        <v>11919</v>
      </c>
    </row>
    <row r="753" spans="1:1" x14ac:dyDescent="0.25">
      <c r="A753" s="49" t="s">
        <v>11920</v>
      </c>
    </row>
    <row r="754" spans="1:1" x14ac:dyDescent="0.25">
      <c r="A754" s="49" t="s">
        <v>11921</v>
      </c>
    </row>
    <row r="755" spans="1:1" x14ac:dyDescent="0.25">
      <c r="A755" s="49" t="s">
        <v>11922</v>
      </c>
    </row>
    <row r="756" spans="1:1" x14ac:dyDescent="0.25">
      <c r="A756" s="49" t="s">
        <v>11923</v>
      </c>
    </row>
    <row r="757" spans="1:1" x14ac:dyDescent="0.25">
      <c r="A757" s="49" t="s">
        <v>11924</v>
      </c>
    </row>
    <row r="758" spans="1:1" x14ac:dyDescent="0.25">
      <c r="A758" s="49" t="s">
        <v>11925</v>
      </c>
    </row>
    <row r="759" spans="1:1" x14ac:dyDescent="0.25">
      <c r="A759" s="49" t="s">
        <v>11926</v>
      </c>
    </row>
    <row r="760" spans="1:1" x14ac:dyDescent="0.25">
      <c r="A760" s="49" t="s">
        <v>11927</v>
      </c>
    </row>
    <row r="761" spans="1:1" x14ac:dyDescent="0.25">
      <c r="A761" s="49" t="s">
        <v>11928</v>
      </c>
    </row>
    <row r="762" spans="1:1" x14ac:dyDescent="0.25">
      <c r="A762" s="49" t="s">
        <v>11929</v>
      </c>
    </row>
    <row r="763" spans="1:1" x14ac:dyDescent="0.25">
      <c r="A763" s="49" t="s">
        <v>11930</v>
      </c>
    </row>
    <row r="764" spans="1:1" x14ac:dyDescent="0.25">
      <c r="A764" s="49" t="s">
        <v>11931</v>
      </c>
    </row>
    <row r="765" spans="1:1" x14ac:dyDescent="0.25">
      <c r="A765" s="49" t="s">
        <v>11932</v>
      </c>
    </row>
    <row r="766" spans="1:1" x14ac:dyDescent="0.25">
      <c r="A766" s="49" t="s">
        <v>11933</v>
      </c>
    </row>
    <row r="767" spans="1:1" x14ac:dyDescent="0.25">
      <c r="A767" s="49" t="s">
        <v>11934</v>
      </c>
    </row>
    <row r="768" spans="1:1" x14ac:dyDescent="0.25">
      <c r="A768" s="49" t="s">
        <v>11935</v>
      </c>
    </row>
    <row r="769" spans="1:1" x14ac:dyDescent="0.25">
      <c r="A769" s="49" t="s">
        <v>11936</v>
      </c>
    </row>
    <row r="770" spans="1:1" x14ac:dyDescent="0.25">
      <c r="A770" s="49" t="s">
        <v>11937</v>
      </c>
    </row>
    <row r="771" spans="1:1" x14ac:dyDescent="0.25">
      <c r="A771" s="49" t="s">
        <v>11938</v>
      </c>
    </row>
    <row r="772" spans="1:1" x14ac:dyDescent="0.25">
      <c r="A772" s="49" t="s">
        <v>11939</v>
      </c>
    </row>
    <row r="773" spans="1:1" x14ac:dyDescent="0.25">
      <c r="A773" s="49" t="s">
        <v>11940</v>
      </c>
    </row>
    <row r="774" spans="1:1" x14ac:dyDescent="0.25">
      <c r="A774" s="49" t="s">
        <v>11941</v>
      </c>
    </row>
    <row r="775" spans="1:1" x14ac:dyDescent="0.25">
      <c r="A775" s="49" t="s">
        <v>11942</v>
      </c>
    </row>
    <row r="776" spans="1:1" x14ac:dyDescent="0.25">
      <c r="A776" s="49" t="s">
        <v>11943</v>
      </c>
    </row>
    <row r="777" spans="1:1" x14ac:dyDescent="0.25">
      <c r="A777" s="49" t="s">
        <v>11944</v>
      </c>
    </row>
    <row r="778" spans="1:1" x14ac:dyDescent="0.25">
      <c r="A778" s="49" t="s">
        <v>11945</v>
      </c>
    </row>
    <row r="779" spans="1:1" x14ac:dyDescent="0.25">
      <c r="A779" s="49" t="s">
        <v>11946</v>
      </c>
    </row>
    <row r="780" spans="1:1" x14ac:dyDescent="0.25">
      <c r="A780" s="49" t="s">
        <v>11947</v>
      </c>
    </row>
    <row r="781" spans="1:1" x14ac:dyDescent="0.25">
      <c r="A781" s="49" t="s">
        <v>11948</v>
      </c>
    </row>
    <row r="782" spans="1:1" x14ac:dyDescent="0.25">
      <c r="A782" s="49" t="s">
        <v>11949</v>
      </c>
    </row>
    <row r="783" spans="1:1" x14ac:dyDescent="0.25">
      <c r="A783" s="49" t="s">
        <v>11950</v>
      </c>
    </row>
    <row r="784" spans="1:1" x14ac:dyDescent="0.25">
      <c r="A784" s="49" t="s">
        <v>11951</v>
      </c>
    </row>
    <row r="785" spans="1:1" x14ac:dyDescent="0.25">
      <c r="A785" s="49" t="s">
        <v>11952</v>
      </c>
    </row>
    <row r="786" spans="1:1" x14ac:dyDescent="0.25">
      <c r="A786" s="49" t="s">
        <v>11953</v>
      </c>
    </row>
    <row r="787" spans="1:1" x14ac:dyDescent="0.25">
      <c r="A787" s="49" t="s">
        <v>11954</v>
      </c>
    </row>
    <row r="788" spans="1:1" x14ac:dyDescent="0.25">
      <c r="A788" s="49" t="s">
        <v>11955</v>
      </c>
    </row>
    <row r="789" spans="1:1" x14ac:dyDescent="0.25">
      <c r="A789" s="49" t="s">
        <v>11956</v>
      </c>
    </row>
    <row r="790" spans="1:1" x14ac:dyDescent="0.25">
      <c r="A790" s="49" t="s">
        <v>11957</v>
      </c>
    </row>
    <row r="791" spans="1:1" x14ac:dyDescent="0.25">
      <c r="A791" s="49" t="s">
        <v>11958</v>
      </c>
    </row>
    <row r="792" spans="1:1" x14ac:dyDescent="0.25">
      <c r="A792" s="49" t="s">
        <v>11959</v>
      </c>
    </row>
    <row r="793" spans="1:1" x14ac:dyDescent="0.25">
      <c r="A793" s="49" t="s">
        <v>11960</v>
      </c>
    </row>
    <row r="794" spans="1:1" x14ac:dyDescent="0.25">
      <c r="A794" s="49" t="s">
        <v>11961</v>
      </c>
    </row>
    <row r="795" spans="1:1" x14ac:dyDescent="0.25">
      <c r="A795" s="49" t="s">
        <v>11962</v>
      </c>
    </row>
    <row r="796" spans="1:1" x14ac:dyDescent="0.25">
      <c r="A796" s="49" t="s">
        <v>11963</v>
      </c>
    </row>
    <row r="797" spans="1:1" x14ac:dyDescent="0.25">
      <c r="A797" s="49" t="s">
        <v>11964</v>
      </c>
    </row>
    <row r="798" spans="1:1" x14ac:dyDescent="0.25">
      <c r="A798" s="49" t="s">
        <v>11965</v>
      </c>
    </row>
    <row r="799" spans="1:1" x14ac:dyDescent="0.25">
      <c r="A799" s="49" t="s">
        <v>11966</v>
      </c>
    </row>
    <row r="800" spans="1:1" x14ac:dyDescent="0.25">
      <c r="A800" s="49" t="s">
        <v>11967</v>
      </c>
    </row>
    <row r="801" spans="1:1" x14ac:dyDescent="0.25">
      <c r="A801" s="49" t="s">
        <v>11968</v>
      </c>
    </row>
    <row r="802" spans="1:1" x14ac:dyDescent="0.25">
      <c r="A802" s="49" t="s">
        <v>11969</v>
      </c>
    </row>
    <row r="803" spans="1:1" x14ac:dyDescent="0.25">
      <c r="A803" s="49" t="s">
        <v>11970</v>
      </c>
    </row>
    <row r="804" spans="1:1" x14ac:dyDescent="0.25">
      <c r="A804" s="49" t="s">
        <v>11971</v>
      </c>
    </row>
    <row r="805" spans="1:1" x14ac:dyDescent="0.25">
      <c r="A805" s="49" t="s">
        <v>11972</v>
      </c>
    </row>
    <row r="806" spans="1:1" x14ac:dyDescent="0.25">
      <c r="A806" s="49" t="s">
        <v>11973</v>
      </c>
    </row>
    <row r="807" spans="1:1" x14ac:dyDescent="0.25">
      <c r="A807" s="49" t="s">
        <v>11974</v>
      </c>
    </row>
    <row r="808" spans="1:1" x14ac:dyDescent="0.25">
      <c r="A808" s="49" t="s">
        <v>11975</v>
      </c>
    </row>
    <row r="809" spans="1:1" x14ac:dyDescent="0.25">
      <c r="A809" s="49" t="s">
        <v>11976</v>
      </c>
    </row>
    <row r="810" spans="1:1" x14ac:dyDescent="0.25">
      <c r="A810" s="49" t="s">
        <v>11977</v>
      </c>
    </row>
    <row r="811" spans="1:1" x14ac:dyDescent="0.25">
      <c r="A811" s="49" t="s">
        <v>11978</v>
      </c>
    </row>
    <row r="812" spans="1:1" x14ac:dyDescent="0.25">
      <c r="A812" s="49" t="s">
        <v>11979</v>
      </c>
    </row>
    <row r="813" spans="1:1" x14ac:dyDescent="0.25">
      <c r="A813" s="49" t="s">
        <v>11980</v>
      </c>
    </row>
    <row r="814" spans="1:1" x14ac:dyDescent="0.25">
      <c r="A814" s="49" t="s">
        <v>11981</v>
      </c>
    </row>
    <row r="815" spans="1:1" x14ac:dyDescent="0.25">
      <c r="A815" s="49" t="s">
        <v>11982</v>
      </c>
    </row>
    <row r="816" spans="1:1" x14ac:dyDescent="0.25">
      <c r="A816" s="49" t="s">
        <v>11983</v>
      </c>
    </row>
    <row r="817" spans="1:1" x14ac:dyDescent="0.25">
      <c r="A817" s="49" t="s">
        <v>11984</v>
      </c>
    </row>
    <row r="818" spans="1:1" x14ac:dyDescent="0.25">
      <c r="A818" s="49" t="s">
        <v>11985</v>
      </c>
    </row>
    <row r="819" spans="1:1" x14ac:dyDescent="0.25">
      <c r="A819" s="49" t="s">
        <v>11986</v>
      </c>
    </row>
    <row r="820" spans="1:1" x14ac:dyDescent="0.25">
      <c r="A820" s="49" t="s">
        <v>11987</v>
      </c>
    </row>
    <row r="821" spans="1:1" x14ac:dyDescent="0.25">
      <c r="A821" s="49" t="s">
        <v>11988</v>
      </c>
    </row>
    <row r="822" spans="1:1" x14ac:dyDescent="0.25">
      <c r="A822" s="49" t="s">
        <v>11989</v>
      </c>
    </row>
    <row r="823" spans="1:1" x14ac:dyDescent="0.25">
      <c r="A823" s="49" t="s">
        <v>11990</v>
      </c>
    </row>
    <row r="824" spans="1:1" x14ac:dyDescent="0.25">
      <c r="A824" s="49" t="s">
        <v>11991</v>
      </c>
    </row>
    <row r="825" spans="1:1" x14ac:dyDescent="0.25">
      <c r="A825" s="49" t="s">
        <v>11992</v>
      </c>
    </row>
    <row r="826" spans="1:1" x14ac:dyDescent="0.25">
      <c r="A826" s="49" t="s">
        <v>11993</v>
      </c>
    </row>
    <row r="827" spans="1:1" x14ac:dyDescent="0.25">
      <c r="A827" s="49" t="s">
        <v>11994</v>
      </c>
    </row>
    <row r="828" spans="1:1" x14ac:dyDescent="0.25">
      <c r="A828" s="49" t="s">
        <v>11995</v>
      </c>
    </row>
    <row r="829" spans="1:1" x14ac:dyDescent="0.25">
      <c r="A829" s="49" t="s">
        <v>11996</v>
      </c>
    </row>
    <row r="830" spans="1:1" x14ac:dyDescent="0.25">
      <c r="A830" s="49" t="s">
        <v>11997</v>
      </c>
    </row>
    <row r="831" spans="1:1" x14ac:dyDescent="0.25">
      <c r="A831" s="49" t="s">
        <v>11998</v>
      </c>
    </row>
    <row r="832" spans="1:1" x14ac:dyDescent="0.25">
      <c r="A832" s="49" t="s">
        <v>11999</v>
      </c>
    </row>
    <row r="833" spans="1:1" x14ac:dyDescent="0.25">
      <c r="A833" s="49" t="s">
        <v>12000</v>
      </c>
    </row>
    <row r="834" spans="1:1" x14ac:dyDescent="0.25">
      <c r="A834" s="49" t="s">
        <v>12001</v>
      </c>
    </row>
    <row r="835" spans="1:1" x14ac:dyDescent="0.25">
      <c r="A835" s="49" t="s">
        <v>12002</v>
      </c>
    </row>
    <row r="836" spans="1:1" x14ac:dyDescent="0.25">
      <c r="A836" s="49" t="s">
        <v>12003</v>
      </c>
    </row>
    <row r="837" spans="1:1" x14ac:dyDescent="0.25">
      <c r="A837" s="49" t="s">
        <v>12004</v>
      </c>
    </row>
    <row r="838" spans="1:1" x14ac:dyDescent="0.25">
      <c r="A838" s="49" t="s">
        <v>12005</v>
      </c>
    </row>
    <row r="839" spans="1:1" x14ac:dyDescent="0.25">
      <c r="A839" s="49" t="s">
        <v>12006</v>
      </c>
    </row>
    <row r="840" spans="1:1" x14ac:dyDescent="0.25">
      <c r="A840" s="49" t="s">
        <v>12007</v>
      </c>
    </row>
    <row r="841" spans="1:1" x14ac:dyDescent="0.25">
      <c r="A841" s="49" t="s">
        <v>12008</v>
      </c>
    </row>
    <row r="842" spans="1:1" x14ac:dyDescent="0.25">
      <c r="A842" s="49" t="s">
        <v>12009</v>
      </c>
    </row>
    <row r="843" spans="1:1" x14ac:dyDescent="0.25">
      <c r="A843" s="49" t="s">
        <v>12010</v>
      </c>
    </row>
    <row r="844" spans="1:1" x14ac:dyDescent="0.25">
      <c r="A844" s="49" t="s">
        <v>12011</v>
      </c>
    </row>
    <row r="845" spans="1:1" x14ac:dyDescent="0.25">
      <c r="A845" s="49" t="s">
        <v>12012</v>
      </c>
    </row>
    <row r="846" spans="1:1" x14ac:dyDescent="0.25">
      <c r="A846" s="49" t="s">
        <v>12013</v>
      </c>
    </row>
    <row r="847" spans="1:1" x14ac:dyDescent="0.25">
      <c r="A847" s="49" t="s">
        <v>12014</v>
      </c>
    </row>
    <row r="848" spans="1:1" x14ac:dyDescent="0.25">
      <c r="A848" s="49" t="s">
        <v>12015</v>
      </c>
    </row>
    <row r="849" spans="1:1" x14ac:dyDescent="0.25">
      <c r="A849" s="49" t="s">
        <v>12016</v>
      </c>
    </row>
    <row r="850" spans="1:1" x14ac:dyDescent="0.25">
      <c r="A850" s="49" t="s">
        <v>12017</v>
      </c>
    </row>
    <row r="851" spans="1:1" x14ac:dyDescent="0.25">
      <c r="A851" s="49" t="s">
        <v>12018</v>
      </c>
    </row>
    <row r="852" spans="1:1" x14ac:dyDescent="0.25">
      <c r="A852" s="49" t="s">
        <v>12019</v>
      </c>
    </row>
    <row r="853" spans="1:1" x14ac:dyDescent="0.25">
      <c r="A853" s="49" t="s">
        <v>12020</v>
      </c>
    </row>
    <row r="854" spans="1:1" x14ac:dyDescent="0.25">
      <c r="A854" s="49" t="s">
        <v>12021</v>
      </c>
    </row>
    <row r="855" spans="1:1" x14ac:dyDescent="0.25">
      <c r="A855" s="49" t="s">
        <v>12022</v>
      </c>
    </row>
    <row r="856" spans="1:1" x14ac:dyDescent="0.25">
      <c r="A856" s="49" t="s">
        <v>12023</v>
      </c>
    </row>
    <row r="857" spans="1:1" x14ac:dyDescent="0.25">
      <c r="A857" s="49" t="s">
        <v>12024</v>
      </c>
    </row>
    <row r="858" spans="1:1" x14ac:dyDescent="0.25">
      <c r="A858" s="49" t="s">
        <v>12025</v>
      </c>
    </row>
    <row r="859" spans="1:1" x14ac:dyDescent="0.25">
      <c r="A859" s="49" t="s">
        <v>12026</v>
      </c>
    </row>
    <row r="860" spans="1:1" x14ac:dyDescent="0.25">
      <c r="A860" s="49" t="s">
        <v>12027</v>
      </c>
    </row>
    <row r="861" spans="1:1" x14ac:dyDescent="0.25">
      <c r="A861" s="49" t="s">
        <v>12028</v>
      </c>
    </row>
    <row r="862" spans="1:1" x14ac:dyDescent="0.25">
      <c r="A862" s="49" t="s">
        <v>12029</v>
      </c>
    </row>
    <row r="863" spans="1:1" x14ac:dyDescent="0.25">
      <c r="A863" s="49" t="s">
        <v>12030</v>
      </c>
    </row>
    <row r="864" spans="1:1" x14ac:dyDescent="0.25">
      <c r="A864" s="49" t="s">
        <v>12031</v>
      </c>
    </row>
    <row r="865" spans="1:1" x14ac:dyDescent="0.25">
      <c r="A865" s="49" t="s">
        <v>12032</v>
      </c>
    </row>
    <row r="866" spans="1:1" x14ac:dyDescent="0.25">
      <c r="A866" s="49" t="s">
        <v>12033</v>
      </c>
    </row>
    <row r="867" spans="1:1" x14ac:dyDescent="0.25">
      <c r="A867" s="49" t="s">
        <v>12034</v>
      </c>
    </row>
    <row r="868" spans="1:1" x14ac:dyDescent="0.25">
      <c r="A868" s="49" t="s">
        <v>12035</v>
      </c>
    </row>
    <row r="869" spans="1:1" x14ac:dyDescent="0.25">
      <c r="A869" s="49" t="s">
        <v>12036</v>
      </c>
    </row>
    <row r="870" spans="1:1" x14ac:dyDescent="0.25">
      <c r="A870" s="49" t="s">
        <v>12037</v>
      </c>
    </row>
    <row r="871" spans="1:1" x14ac:dyDescent="0.25">
      <c r="A871" s="49" t="s">
        <v>12038</v>
      </c>
    </row>
    <row r="872" spans="1:1" x14ac:dyDescent="0.25">
      <c r="A872" s="49" t="s">
        <v>12039</v>
      </c>
    </row>
    <row r="873" spans="1:1" x14ac:dyDescent="0.25">
      <c r="A873" s="49" t="s">
        <v>12040</v>
      </c>
    </row>
    <row r="874" spans="1:1" x14ac:dyDescent="0.25">
      <c r="A874" s="49" t="s">
        <v>12041</v>
      </c>
    </row>
    <row r="875" spans="1:1" x14ac:dyDescent="0.25">
      <c r="A875" s="49" t="s">
        <v>12042</v>
      </c>
    </row>
    <row r="876" spans="1:1" x14ac:dyDescent="0.25">
      <c r="A876" s="49" t="s">
        <v>12043</v>
      </c>
    </row>
    <row r="877" spans="1:1" x14ac:dyDescent="0.25">
      <c r="A877" s="49" t="s">
        <v>12044</v>
      </c>
    </row>
    <row r="878" spans="1:1" x14ac:dyDescent="0.25">
      <c r="A878" s="49" t="s">
        <v>12045</v>
      </c>
    </row>
    <row r="879" spans="1:1" x14ac:dyDescent="0.25">
      <c r="A879" s="49" t="s">
        <v>12046</v>
      </c>
    </row>
    <row r="880" spans="1:1" x14ac:dyDescent="0.25">
      <c r="A880" s="49" t="s">
        <v>12047</v>
      </c>
    </row>
    <row r="881" spans="1:1" x14ac:dyDescent="0.25">
      <c r="A881" s="49" t="s">
        <v>12048</v>
      </c>
    </row>
    <row r="882" spans="1:1" x14ac:dyDescent="0.25">
      <c r="A882" s="49" t="s">
        <v>12049</v>
      </c>
    </row>
    <row r="883" spans="1:1" x14ac:dyDescent="0.25">
      <c r="A883" s="49" t="s">
        <v>12050</v>
      </c>
    </row>
    <row r="884" spans="1:1" x14ac:dyDescent="0.25">
      <c r="A884" s="49" t="s">
        <v>12051</v>
      </c>
    </row>
    <row r="885" spans="1:1" x14ac:dyDescent="0.25">
      <c r="A885" s="49" t="s">
        <v>12052</v>
      </c>
    </row>
    <row r="886" spans="1:1" x14ac:dyDescent="0.25">
      <c r="A886" s="49" t="s">
        <v>12053</v>
      </c>
    </row>
    <row r="887" spans="1:1" x14ac:dyDescent="0.25">
      <c r="A887" s="49" t="s">
        <v>12054</v>
      </c>
    </row>
    <row r="888" spans="1:1" x14ac:dyDescent="0.25">
      <c r="A888" s="49" t="s">
        <v>12055</v>
      </c>
    </row>
    <row r="889" spans="1:1" x14ac:dyDescent="0.25">
      <c r="A889" s="49" t="s">
        <v>12056</v>
      </c>
    </row>
    <row r="890" spans="1:1" x14ac:dyDescent="0.25">
      <c r="A890" s="49" t="s">
        <v>12057</v>
      </c>
    </row>
    <row r="891" spans="1:1" x14ac:dyDescent="0.25">
      <c r="A891" s="49" t="s">
        <v>12058</v>
      </c>
    </row>
    <row r="892" spans="1:1" x14ac:dyDescent="0.25">
      <c r="A892" s="49" t="s">
        <v>12059</v>
      </c>
    </row>
    <row r="893" spans="1:1" x14ac:dyDescent="0.25">
      <c r="A893" s="49" t="s">
        <v>12060</v>
      </c>
    </row>
    <row r="894" spans="1:1" x14ac:dyDescent="0.25">
      <c r="A894" s="49" t="s">
        <v>12061</v>
      </c>
    </row>
    <row r="895" spans="1:1" x14ac:dyDescent="0.25">
      <c r="A895" s="49" t="s">
        <v>12062</v>
      </c>
    </row>
    <row r="896" spans="1:1" x14ac:dyDescent="0.25">
      <c r="A896" s="49" t="s">
        <v>12063</v>
      </c>
    </row>
    <row r="897" spans="1:1" x14ac:dyDescent="0.25">
      <c r="A897" s="49" t="s">
        <v>12064</v>
      </c>
    </row>
    <row r="898" spans="1:1" x14ac:dyDescent="0.25">
      <c r="A898" s="49" t="s">
        <v>12065</v>
      </c>
    </row>
    <row r="899" spans="1:1" x14ac:dyDescent="0.25">
      <c r="A899" s="49" t="s">
        <v>12066</v>
      </c>
    </row>
    <row r="900" spans="1:1" x14ac:dyDescent="0.25">
      <c r="A900" s="49" t="s">
        <v>12067</v>
      </c>
    </row>
    <row r="901" spans="1:1" x14ac:dyDescent="0.25">
      <c r="A901" s="49" t="s">
        <v>12068</v>
      </c>
    </row>
    <row r="902" spans="1:1" x14ac:dyDescent="0.25">
      <c r="A902" s="49" t="s">
        <v>12069</v>
      </c>
    </row>
    <row r="903" spans="1:1" x14ac:dyDescent="0.25">
      <c r="A903" s="49" t="s">
        <v>12070</v>
      </c>
    </row>
    <row r="904" spans="1:1" x14ac:dyDescent="0.25">
      <c r="A904" s="49" t="s">
        <v>12071</v>
      </c>
    </row>
    <row r="905" spans="1:1" x14ac:dyDescent="0.25">
      <c r="A905" s="49" t="s">
        <v>12072</v>
      </c>
    </row>
    <row r="906" spans="1:1" x14ac:dyDescent="0.25">
      <c r="A906" s="49" t="s">
        <v>12073</v>
      </c>
    </row>
    <row r="907" spans="1:1" x14ac:dyDescent="0.25">
      <c r="A907" s="49" t="s">
        <v>12074</v>
      </c>
    </row>
    <row r="908" spans="1:1" x14ac:dyDescent="0.25">
      <c r="A908" s="49" t="s">
        <v>12075</v>
      </c>
    </row>
    <row r="909" spans="1:1" x14ac:dyDescent="0.25">
      <c r="A909" s="49" t="s">
        <v>12076</v>
      </c>
    </row>
    <row r="910" spans="1:1" x14ac:dyDescent="0.25">
      <c r="A910" s="49" t="s">
        <v>12077</v>
      </c>
    </row>
    <row r="911" spans="1:1" x14ac:dyDescent="0.25">
      <c r="A911" s="49" t="s">
        <v>12078</v>
      </c>
    </row>
    <row r="912" spans="1:1" x14ac:dyDescent="0.25">
      <c r="A912" s="49" t="s">
        <v>12079</v>
      </c>
    </row>
    <row r="913" spans="1:1" x14ac:dyDescent="0.25">
      <c r="A913" s="49" t="s">
        <v>12080</v>
      </c>
    </row>
    <row r="914" spans="1:1" x14ac:dyDescent="0.25">
      <c r="A914" s="49" t="s">
        <v>12081</v>
      </c>
    </row>
    <row r="915" spans="1:1" x14ac:dyDescent="0.25">
      <c r="A915" s="49" t="s">
        <v>12082</v>
      </c>
    </row>
    <row r="916" spans="1:1" x14ac:dyDescent="0.25">
      <c r="A916" s="49" t="s">
        <v>12083</v>
      </c>
    </row>
    <row r="917" spans="1:1" x14ac:dyDescent="0.25">
      <c r="A917" s="49" t="s">
        <v>12084</v>
      </c>
    </row>
    <row r="918" spans="1:1" x14ac:dyDescent="0.25">
      <c r="A918" s="49" t="s">
        <v>12085</v>
      </c>
    </row>
    <row r="919" spans="1:1" x14ac:dyDescent="0.25">
      <c r="A919" s="49" t="s">
        <v>12086</v>
      </c>
    </row>
    <row r="920" spans="1:1" x14ac:dyDescent="0.25">
      <c r="A920" s="49" t="s">
        <v>12087</v>
      </c>
    </row>
    <row r="921" spans="1:1" x14ac:dyDescent="0.25">
      <c r="A921" s="49" t="s">
        <v>12088</v>
      </c>
    </row>
    <row r="922" spans="1:1" x14ac:dyDescent="0.25">
      <c r="A922" s="49" t="s">
        <v>12089</v>
      </c>
    </row>
    <row r="923" spans="1:1" x14ac:dyDescent="0.25">
      <c r="A923" s="49" t="s">
        <v>12090</v>
      </c>
    </row>
    <row r="924" spans="1:1" x14ac:dyDescent="0.25">
      <c r="A924" s="49" t="s">
        <v>12091</v>
      </c>
    </row>
    <row r="925" spans="1:1" x14ac:dyDescent="0.25">
      <c r="A925" s="49" t="s">
        <v>12092</v>
      </c>
    </row>
    <row r="926" spans="1:1" x14ac:dyDescent="0.25">
      <c r="A926" s="49" t="s">
        <v>12093</v>
      </c>
    </row>
    <row r="927" spans="1:1" x14ac:dyDescent="0.25">
      <c r="A927" s="49" t="s">
        <v>12094</v>
      </c>
    </row>
    <row r="928" spans="1:1" x14ac:dyDescent="0.25">
      <c r="A928" s="49" t="s">
        <v>12095</v>
      </c>
    </row>
    <row r="929" spans="1:1" x14ac:dyDescent="0.25">
      <c r="A929" s="49" t="s">
        <v>12096</v>
      </c>
    </row>
    <row r="930" spans="1:1" x14ac:dyDescent="0.25">
      <c r="A930" s="49" t="s">
        <v>12097</v>
      </c>
    </row>
    <row r="931" spans="1:1" x14ac:dyDescent="0.25">
      <c r="A931" s="49" t="s">
        <v>12098</v>
      </c>
    </row>
    <row r="932" spans="1:1" x14ac:dyDescent="0.25">
      <c r="A932" s="49" t="s">
        <v>12099</v>
      </c>
    </row>
    <row r="933" spans="1:1" x14ac:dyDescent="0.25">
      <c r="A933" s="49" t="s">
        <v>12100</v>
      </c>
    </row>
    <row r="934" spans="1:1" x14ac:dyDescent="0.25">
      <c r="A934" s="49" t="s">
        <v>12101</v>
      </c>
    </row>
    <row r="935" spans="1:1" x14ac:dyDescent="0.25">
      <c r="A935" s="49" t="s">
        <v>12102</v>
      </c>
    </row>
    <row r="936" spans="1:1" x14ac:dyDescent="0.25">
      <c r="A936" s="49" t="s">
        <v>12103</v>
      </c>
    </row>
    <row r="937" spans="1:1" x14ac:dyDescent="0.25">
      <c r="A937" s="49" t="s">
        <v>12104</v>
      </c>
    </row>
    <row r="938" spans="1:1" x14ac:dyDescent="0.25">
      <c r="A938" s="49" t="s">
        <v>12105</v>
      </c>
    </row>
    <row r="939" spans="1:1" x14ac:dyDescent="0.25">
      <c r="A939" s="49" t="s">
        <v>12106</v>
      </c>
    </row>
    <row r="940" spans="1:1" x14ac:dyDescent="0.25">
      <c r="A940" s="49" t="s">
        <v>12107</v>
      </c>
    </row>
    <row r="941" spans="1:1" x14ac:dyDescent="0.25">
      <c r="A941" s="49" t="s">
        <v>12108</v>
      </c>
    </row>
    <row r="942" spans="1:1" x14ac:dyDescent="0.25">
      <c r="A942" s="49" t="s">
        <v>12109</v>
      </c>
    </row>
    <row r="943" spans="1:1" x14ac:dyDescent="0.25">
      <c r="A943" s="49" t="s">
        <v>12110</v>
      </c>
    </row>
    <row r="944" spans="1:1" x14ac:dyDescent="0.25">
      <c r="A944" s="49" t="s">
        <v>12111</v>
      </c>
    </row>
    <row r="945" spans="1:1" x14ac:dyDescent="0.25">
      <c r="A945" s="49" t="s">
        <v>12112</v>
      </c>
    </row>
    <row r="946" spans="1:1" x14ac:dyDescent="0.25">
      <c r="A946" s="49" t="s">
        <v>12113</v>
      </c>
    </row>
    <row r="947" spans="1:1" x14ac:dyDescent="0.25">
      <c r="A947" s="49" t="s">
        <v>12114</v>
      </c>
    </row>
    <row r="948" spans="1:1" x14ac:dyDescent="0.25">
      <c r="A948" s="49" t="s">
        <v>12115</v>
      </c>
    </row>
    <row r="949" spans="1:1" x14ac:dyDescent="0.25">
      <c r="A949" s="49" t="s">
        <v>12116</v>
      </c>
    </row>
    <row r="950" spans="1:1" x14ac:dyDescent="0.25">
      <c r="A950" s="49" t="s">
        <v>12117</v>
      </c>
    </row>
    <row r="951" spans="1:1" x14ac:dyDescent="0.25">
      <c r="A951" s="49" t="s">
        <v>12118</v>
      </c>
    </row>
    <row r="952" spans="1:1" x14ac:dyDescent="0.25">
      <c r="A952" s="49" t="s">
        <v>12119</v>
      </c>
    </row>
    <row r="953" spans="1:1" x14ac:dyDescent="0.25">
      <c r="A953" s="49" t="s">
        <v>12120</v>
      </c>
    </row>
    <row r="954" spans="1:1" x14ac:dyDescent="0.25">
      <c r="A954" s="49" t="s">
        <v>12121</v>
      </c>
    </row>
    <row r="955" spans="1:1" x14ac:dyDescent="0.25">
      <c r="A955" s="49" t="s">
        <v>12122</v>
      </c>
    </row>
    <row r="956" spans="1:1" x14ac:dyDescent="0.25">
      <c r="A956" s="49" t="s">
        <v>12123</v>
      </c>
    </row>
    <row r="957" spans="1:1" x14ac:dyDescent="0.25">
      <c r="A957" s="49" t="s">
        <v>12124</v>
      </c>
    </row>
    <row r="958" spans="1:1" x14ac:dyDescent="0.25">
      <c r="A958" s="49" t="s">
        <v>12125</v>
      </c>
    </row>
    <row r="959" spans="1:1" x14ac:dyDescent="0.25">
      <c r="A959" s="49" t="s">
        <v>12126</v>
      </c>
    </row>
    <row r="960" spans="1:1" x14ac:dyDescent="0.25">
      <c r="A960" s="49" t="s">
        <v>12127</v>
      </c>
    </row>
    <row r="961" spans="1:1" x14ac:dyDescent="0.25">
      <c r="A961" s="49" t="s">
        <v>12128</v>
      </c>
    </row>
    <row r="962" spans="1:1" x14ac:dyDescent="0.25">
      <c r="A962" s="49" t="s">
        <v>12129</v>
      </c>
    </row>
    <row r="963" spans="1:1" x14ac:dyDescent="0.25">
      <c r="A963" s="49" t="s">
        <v>12130</v>
      </c>
    </row>
    <row r="964" spans="1:1" x14ac:dyDescent="0.25">
      <c r="A964" s="49" t="s">
        <v>12131</v>
      </c>
    </row>
    <row r="965" spans="1:1" x14ac:dyDescent="0.25">
      <c r="A965" s="49" t="s">
        <v>12132</v>
      </c>
    </row>
    <row r="966" spans="1:1" x14ac:dyDescent="0.25">
      <c r="A966" s="49" t="s">
        <v>12133</v>
      </c>
    </row>
    <row r="967" spans="1:1" x14ac:dyDescent="0.25">
      <c r="A967" s="49" t="s">
        <v>12134</v>
      </c>
    </row>
    <row r="968" spans="1:1" x14ac:dyDescent="0.25">
      <c r="A968" s="49" t="s">
        <v>12135</v>
      </c>
    </row>
    <row r="969" spans="1:1" x14ac:dyDescent="0.25">
      <c r="A969" s="49" t="s">
        <v>12136</v>
      </c>
    </row>
    <row r="970" spans="1:1" x14ac:dyDescent="0.25">
      <c r="A970" s="49" t="s">
        <v>12137</v>
      </c>
    </row>
    <row r="971" spans="1:1" x14ac:dyDescent="0.25">
      <c r="A971" s="49" t="s">
        <v>12138</v>
      </c>
    </row>
    <row r="972" spans="1:1" x14ac:dyDescent="0.25">
      <c r="A972" s="49" t="s">
        <v>12139</v>
      </c>
    </row>
    <row r="973" spans="1:1" x14ac:dyDescent="0.25">
      <c r="A973" s="49" t="s">
        <v>12140</v>
      </c>
    </row>
    <row r="974" spans="1:1" x14ac:dyDescent="0.25">
      <c r="A974" s="49" t="s">
        <v>12141</v>
      </c>
    </row>
    <row r="975" spans="1:1" x14ac:dyDescent="0.25">
      <c r="A975" s="49" t="s">
        <v>12142</v>
      </c>
    </row>
    <row r="976" spans="1:1" x14ac:dyDescent="0.25">
      <c r="A976" s="49" t="s">
        <v>12143</v>
      </c>
    </row>
    <row r="977" spans="1:1" x14ac:dyDescent="0.25">
      <c r="A977" s="49" t="s">
        <v>12144</v>
      </c>
    </row>
    <row r="978" spans="1:1" x14ac:dyDescent="0.25">
      <c r="A978" s="49" t="s">
        <v>12145</v>
      </c>
    </row>
    <row r="979" spans="1:1" x14ac:dyDescent="0.25">
      <c r="A979" s="49" t="s">
        <v>12146</v>
      </c>
    </row>
    <row r="980" spans="1:1" x14ac:dyDescent="0.25">
      <c r="A980" s="49" t="s">
        <v>12147</v>
      </c>
    </row>
    <row r="981" spans="1:1" x14ac:dyDescent="0.25">
      <c r="A981" s="49" t="s">
        <v>12148</v>
      </c>
    </row>
    <row r="982" spans="1:1" x14ac:dyDescent="0.25">
      <c r="A982" s="49" t="s">
        <v>12149</v>
      </c>
    </row>
    <row r="983" spans="1:1" x14ac:dyDescent="0.25">
      <c r="A983" s="49" t="s">
        <v>12150</v>
      </c>
    </row>
    <row r="984" spans="1:1" x14ac:dyDescent="0.25">
      <c r="A984" s="49" t="s">
        <v>12151</v>
      </c>
    </row>
    <row r="985" spans="1:1" x14ac:dyDescent="0.25">
      <c r="A985" s="49" t="s">
        <v>12152</v>
      </c>
    </row>
    <row r="986" spans="1:1" x14ac:dyDescent="0.25">
      <c r="A986" s="49" t="s">
        <v>12153</v>
      </c>
    </row>
    <row r="987" spans="1:1" x14ac:dyDescent="0.25">
      <c r="A987" s="49" t="s">
        <v>12154</v>
      </c>
    </row>
    <row r="988" spans="1:1" x14ac:dyDescent="0.25">
      <c r="A988" s="49" t="s">
        <v>12155</v>
      </c>
    </row>
    <row r="989" spans="1:1" x14ac:dyDescent="0.25">
      <c r="A989" s="49" t="s">
        <v>12156</v>
      </c>
    </row>
    <row r="990" spans="1:1" x14ac:dyDescent="0.25">
      <c r="A990" s="49" t="s">
        <v>12157</v>
      </c>
    </row>
    <row r="991" spans="1:1" x14ac:dyDescent="0.25">
      <c r="A991" s="49" t="s">
        <v>12158</v>
      </c>
    </row>
    <row r="992" spans="1:1" x14ac:dyDescent="0.25">
      <c r="A992" s="49" t="s">
        <v>12159</v>
      </c>
    </row>
    <row r="993" spans="1:1" x14ac:dyDescent="0.25">
      <c r="A993" s="49" t="s">
        <v>12160</v>
      </c>
    </row>
    <row r="994" spans="1:1" x14ac:dyDescent="0.25">
      <c r="A994" s="49" t="s">
        <v>12161</v>
      </c>
    </row>
    <row r="995" spans="1:1" x14ac:dyDescent="0.25">
      <c r="A995" s="49" t="s">
        <v>12162</v>
      </c>
    </row>
    <row r="996" spans="1:1" x14ac:dyDescent="0.25">
      <c r="A996" s="49" t="s">
        <v>12163</v>
      </c>
    </row>
    <row r="997" spans="1:1" x14ac:dyDescent="0.25">
      <c r="A997" s="49" t="s">
        <v>12164</v>
      </c>
    </row>
    <row r="998" spans="1:1" x14ac:dyDescent="0.25">
      <c r="A998" s="49" t="s">
        <v>12165</v>
      </c>
    </row>
    <row r="999" spans="1:1" x14ac:dyDescent="0.25">
      <c r="A999" s="49" t="s">
        <v>12166</v>
      </c>
    </row>
    <row r="1000" spans="1:1" x14ac:dyDescent="0.25">
      <c r="A1000" s="49" t="s">
        <v>12167</v>
      </c>
    </row>
    <row r="1001" spans="1:1" x14ac:dyDescent="0.25">
      <c r="A1001" s="49" t="s">
        <v>12168</v>
      </c>
    </row>
    <row r="1002" spans="1:1" x14ac:dyDescent="0.25">
      <c r="A1002" s="49" t="s">
        <v>12169</v>
      </c>
    </row>
    <row r="1003" spans="1:1" x14ac:dyDescent="0.25">
      <c r="A1003" s="49" t="s">
        <v>12170</v>
      </c>
    </row>
    <row r="1004" spans="1:1" x14ac:dyDescent="0.25">
      <c r="A1004" s="49" t="s">
        <v>12171</v>
      </c>
    </row>
    <row r="1005" spans="1:1" x14ac:dyDescent="0.25">
      <c r="A1005" s="49" t="s">
        <v>12172</v>
      </c>
    </row>
    <row r="1006" spans="1:1" x14ac:dyDescent="0.25">
      <c r="A1006" s="49" t="s">
        <v>12173</v>
      </c>
    </row>
    <row r="1007" spans="1:1" x14ac:dyDescent="0.25">
      <c r="A1007" s="49" t="s">
        <v>12174</v>
      </c>
    </row>
    <row r="1008" spans="1:1" x14ac:dyDescent="0.25">
      <c r="A1008" s="49" t="s">
        <v>12175</v>
      </c>
    </row>
    <row r="1009" spans="1:1" x14ac:dyDescent="0.25">
      <c r="A1009" s="49" t="s">
        <v>12176</v>
      </c>
    </row>
    <row r="1010" spans="1:1" x14ac:dyDescent="0.25">
      <c r="A1010" s="49" t="s">
        <v>12177</v>
      </c>
    </row>
    <row r="1011" spans="1:1" x14ac:dyDescent="0.25">
      <c r="A1011" s="49" t="s">
        <v>12178</v>
      </c>
    </row>
    <row r="1012" spans="1:1" x14ac:dyDescent="0.25">
      <c r="A1012" s="49" t="s">
        <v>12179</v>
      </c>
    </row>
    <row r="1013" spans="1:1" x14ac:dyDescent="0.25">
      <c r="A1013" s="49" t="s">
        <v>12180</v>
      </c>
    </row>
    <row r="1014" spans="1:1" x14ac:dyDescent="0.25">
      <c r="A1014" s="49" t="s">
        <v>12181</v>
      </c>
    </row>
    <row r="1015" spans="1:1" x14ac:dyDescent="0.25">
      <c r="A1015" s="49" t="s">
        <v>12182</v>
      </c>
    </row>
    <row r="1016" spans="1:1" x14ac:dyDescent="0.25">
      <c r="A1016" s="49" t="s">
        <v>12183</v>
      </c>
    </row>
    <row r="1017" spans="1:1" x14ac:dyDescent="0.25">
      <c r="A1017" s="49" t="s">
        <v>12184</v>
      </c>
    </row>
    <row r="1018" spans="1:1" x14ac:dyDescent="0.25">
      <c r="A1018" s="49" t="s">
        <v>12185</v>
      </c>
    </row>
    <row r="1019" spans="1:1" x14ac:dyDescent="0.25">
      <c r="A1019" s="49" t="s">
        <v>12186</v>
      </c>
    </row>
    <row r="1020" spans="1:1" x14ac:dyDescent="0.25">
      <c r="A1020" s="49" t="s">
        <v>12187</v>
      </c>
    </row>
    <row r="1021" spans="1:1" x14ac:dyDescent="0.25">
      <c r="A1021" s="49" t="s">
        <v>12188</v>
      </c>
    </row>
    <row r="1022" spans="1:1" x14ac:dyDescent="0.25">
      <c r="A1022" s="49" t="s">
        <v>12189</v>
      </c>
    </row>
    <row r="1023" spans="1:1" x14ac:dyDescent="0.25">
      <c r="A1023" s="49" t="s">
        <v>12190</v>
      </c>
    </row>
    <row r="1024" spans="1:1" x14ac:dyDescent="0.25">
      <c r="A1024" s="49" t="s">
        <v>12191</v>
      </c>
    </row>
    <row r="1025" spans="1:1" x14ac:dyDescent="0.25">
      <c r="A1025" s="49" t="s">
        <v>12192</v>
      </c>
    </row>
    <row r="1026" spans="1:1" x14ac:dyDescent="0.25">
      <c r="A1026" s="49" t="s">
        <v>12193</v>
      </c>
    </row>
    <row r="1027" spans="1:1" x14ac:dyDescent="0.25">
      <c r="A1027" s="49" t="s">
        <v>12194</v>
      </c>
    </row>
    <row r="1028" spans="1:1" x14ac:dyDescent="0.25">
      <c r="A1028" s="49" t="s">
        <v>12195</v>
      </c>
    </row>
    <row r="1029" spans="1:1" x14ac:dyDescent="0.25">
      <c r="A1029" s="49" t="s">
        <v>12196</v>
      </c>
    </row>
    <row r="1030" spans="1:1" x14ac:dyDescent="0.25">
      <c r="A1030" s="49" t="s">
        <v>12197</v>
      </c>
    </row>
    <row r="1031" spans="1:1" x14ac:dyDescent="0.25">
      <c r="A1031" s="49" t="s">
        <v>12198</v>
      </c>
    </row>
    <row r="1032" spans="1:1" x14ac:dyDescent="0.25">
      <c r="A1032" s="49" t="s">
        <v>12199</v>
      </c>
    </row>
    <row r="1033" spans="1:1" x14ac:dyDescent="0.25">
      <c r="A1033" s="49" t="s">
        <v>12200</v>
      </c>
    </row>
    <row r="1034" spans="1:1" x14ac:dyDescent="0.25">
      <c r="A1034" s="49" t="s">
        <v>12201</v>
      </c>
    </row>
    <row r="1035" spans="1:1" x14ac:dyDescent="0.25">
      <c r="A1035" s="49" t="s">
        <v>12202</v>
      </c>
    </row>
    <row r="1036" spans="1:1" x14ac:dyDescent="0.25">
      <c r="A1036" s="49" t="s">
        <v>12203</v>
      </c>
    </row>
    <row r="1037" spans="1:1" x14ac:dyDescent="0.25">
      <c r="A1037" s="49" t="s">
        <v>12204</v>
      </c>
    </row>
    <row r="1038" spans="1:1" x14ac:dyDescent="0.25">
      <c r="A1038" s="49" t="s">
        <v>12205</v>
      </c>
    </row>
    <row r="1039" spans="1:1" x14ac:dyDescent="0.25">
      <c r="A1039" s="49" t="s">
        <v>12206</v>
      </c>
    </row>
    <row r="1040" spans="1:1" x14ac:dyDescent="0.25">
      <c r="A1040" s="49" t="s">
        <v>12207</v>
      </c>
    </row>
    <row r="1041" spans="1:1" x14ac:dyDescent="0.25">
      <c r="A1041" s="49" t="s">
        <v>12208</v>
      </c>
    </row>
    <row r="1042" spans="1:1" x14ac:dyDescent="0.25">
      <c r="A1042" s="49" t="s">
        <v>12209</v>
      </c>
    </row>
    <row r="1043" spans="1:1" x14ac:dyDescent="0.25">
      <c r="A1043" s="49" t="s">
        <v>12210</v>
      </c>
    </row>
    <row r="1044" spans="1:1" x14ac:dyDescent="0.25">
      <c r="A1044" s="49" t="s">
        <v>12211</v>
      </c>
    </row>
    <row r="1045" spans="1:1" x14ac:dyDescent="0.25">
      <c r="A1045" s="49" t="s">
        <v>12212</v>
      </c>
    </row>
    <row r="1046" spans="1:1" x14ac:dyDescent="0.25">
      <c r="A1046" s="49" t="s">
        <v>12213</v>
      </c>
    </row>
    <row r="1047" spans="1:1" x14ac:dyDescent="0.25">
      <c r="A1047" s="49" t="s">
        <v>12214</v>
      </c>
    </row>
    <row r="1048" spans="1:1" x14ac:dyDescent="0.25">
      <c r="A1048" s="49" t="s">
        <v>12215</v>
      </c>
    </row>
    <row r="1049" spans="1:1" x14ac:dyDescent="0.25">
      <c r="A1049" s="49" t="s">
        <v>12216</v>
      </c>
    </row>
    <row r="1050" spans="1:1" x14ac:dyDescent="0.25">
      <c r="A1050" s="49" t="s">
        <v>12217</v>
      </c>
    </row>
    <row r="1051" spans="1:1" x14ac:dyDescent="0.25">
      <c r="A1051" s="49" t="s">
        <v>12218</v>
      </c>
    </row>
    <row r="1052" spans="1:1" x14ac:dyDescent="0.25">
      <c r="A1052" s="49" t="s">
        <v>12219</v>
      </c>
    </row>
    <row r="1053" spans="1:1" x14ac:dyDescent="0.25">
      <c r="A1053" s="49" t="s">
        <v>12220</v>
      </c>
    </row>
    <row r="1054" spans="1:1" x14ac:dyDescent="0.25">
      <c r="A1054" s="49" t="s">
        <v>12221</v>
      </c>
    </row>
    <row r="1055" spans="1:1" x14ac:dyDescent="0.25">
      <c r="A1055" s="49" t="s">
        <v>12222</v>
      </c>
    </row>
    <row r="1056" spans="1:1" x14ac:dyDescent="0.25">
      <c r="A1056" s="49" t="s">
        <v>12223</v>
      </c>
    </row>
    <row r="1057" spans="1:1" x14ac:dyDescent="0.25">
      <c r="A1057" s="49" t="s">
        <v>12224</v>
      </c>
    </row>
    <row r="1058" spans="1:1" x14ac:dyDescent="0.25">
      <c r="A1058" s="49" t="s">
        <v>12225</v>
      </c>
    </row>
    <row r="1059" spans="1:1" x14ac:dyDescent="0.25">
      <c r="A1059" s="49" t="s">
        <v>12226</v>
      </c>
    </row>
    <row r="1060" spans="1:1" x14ac:dyDescent="0.25">
      <c r="A1060" s="49" t="s">
        <v>12227</v>
      </c>
    </row>
    <row r="1061" spans="1:1" x14ac:dyDescent="0.25">
      <c r="A1061" s="49" t="s">
        <v>12228</v>
      </c>
    </row>
    <row r="1062" spans="1:1" x14ac:dyDescent="0.25">
      <c r="A1062" s="49" t="s">
        <v>12229</v>
      </c>
    </row>
    <row r="1063" spans="1:1" x14ac:dyDescent="0.25">
      <c r="A1063" s="49" t="s">
        <v>12230</v>
      </c>
    </row>
    <row r="1064" spans="1:1" x14ac:dyDescent="0.25">
      <c r="A1064" s="49" t="s">
        <v>12231</v>
      </c>
    </row>
    <row r="1065" spans="1:1" x14ac:dyDescent="0.25">
      <c r="A1065" s="49" t="s">
        <v>12232</v>
      </c>
    </row>
    <row r="1066" spans="1:1" x14ac:dyDescent="0.25">
      <c r="A1066" s="49" t="s">
        <v>12233</v>
      </c>
    </row>
    <row r="1067" spans="1:1" x14ac:dyDescent="0.25">
      <c r="A1067" s="49" t="s">
        <v>12234</v>
      </c>
    </row>
    <row r="1068" spans="1:1" x14ac:dyDescent="0.25">
      <c r="A1068" s="49" t="s">
        <v>12235</v>
      </c>
    </row>
    <row r="1069" spans="1:1" x14ac:dyDescent="0.25">
      <c r="A1069" s="49" t="s">
        <v>12236</v>
      </c>
    </row>
    <row r="1070" spans="1:1" x14ac:dyDescent="0.25">
      <c r="A1070" s="49" t="s">
        <v>12237</v>
      </c>
    </row>
    <row r="1071" spans="1:1" x14ac:dyDescent="0.25">
      <c r="A1071" s="49" t="s">
        <v>12238</v>
      </c>
    </row>
    <row r="1072" spans="1:1" x14ac:dyDescent="0.25">
      <c r="A1072" s="49" t="s">
        <v>12239</v>
      </c>
    </row>
    <row r="1073" spans="1:1" x14ac:dyDescent="0.25">
      <c r="A1073" s="49" t="s">
        <v>12240</v>
      </c>
    </row>
    <row r="1074" spans="1:1" x14ac:dyDescent="0.25">
      <c r="A1074" s="49" t="s">
        <v>12241</v>
      </c>
    </row>
    <row r="1075" spans="1:1" x14ac:dyDescent="0.25">
      <c r="A1075" s="49" t="s">
        <v>12242</v>
      </c>
    </row>
    <row r="1076" spans="1:1" x14ac:dyDescent="0.25">
      <c r="A1076" s="49" t="s">
        <v>12243</v>
      </c>
    </row>
    <row r="1077" spans="1:1" x14ac:dyDescent="0.25">
      <c r="A1077" s="49" t="s">
        <v>12244</v>
      </c>
    </row>
    <row r="1078" spans="1:1" x14ac:dyDescent="0.25">
      <c r="A1078" s="49" t="s">
        <v>12245</v>
      </c>
    </row>
    <row r="1079" spans="1:1" x14ac:dyDescent="0.25">
      <c r="A1079" s="49" t="s">
        <v>12246</v>
      </c>
    </row>
    <row r="1080" spans="1:1" x14ac:dyDescent="0.25">
      <c r="A1080" s="49" t="s">
        <v>12247</v>
      </c>
    </row>
    <row r="1081" spans="1:1" x14ac:dyDescent="0.25">
      <c r="A1081" s="49" t="s">
        <v>12248</v>
      </c>
    </row>
    <row r="1082" spans="1:1" x14ac:dyDescent="0.25">
      <c r="A1082" s="49" t="s">
        <v>12249</v>
      </c>
    </row>
    <row r="1083" spans="1:1" x14ac:dyDescent="0.25">
      <c r="A1083" s="49" t="s">
        <v>12250</v>
      </c>
    </row>
    <row r="1084" spans="1:1" x14ac:dyDescent="0.25">
      <c r="A1084" s="49" t="s">
        <v>12251</v>
      </c>
    </row>
    <row r="1085" spans="1:1" x14ac:dyDescent="0.25">
      <c r="A1085" s="49" t="s">
        <v>12252</v>
      </c>
    </row>
    <row r="1086" spans="1:1" x14ac:dyDescent="0.25">
      <c r="A1086" s="49" t="s">
        <v>12253</v>
      </c>
    </row>
    <row r="1087" spans="1:1" x14ac:dyDescent="0.25">
      <c r="A1087" s="49" t="s">
        <v>12254</v>
      </c>
    </row>
    <row r="1088" spans="1:1" x14ac:dyDescent="0.25">
      <c r="A1088" s="49" t="s">
        <v>12255</v>
      </c>
    </row>
    <row r="1089" spans="1:1" x14ac:dyDescent="0.25">
      <c r="A1089" s="49" t="s">
        <v>12256</v>
      </c>
    </row>
    <row r="1090" spans="1:1" x14ac:dyDescent="0.25">
      <c r="A1090" s="49" t="s">
        <v>12257</v>
      </c>
    </row>
    <row r="1091" spans="1:1" x14ac:dyDescent="0.25">
      <c r="A1091" s="49" t="s">
        <v>12258</v>
      </c>
    </row>
    <row r="1092" spans="1:1" x14ac:dyDescent="0.25">
      <c r="A1092" s="49" t="s">
        <v>12259</v>
      </c>
    </row>
    <row r="1093" spans="1:1" x14ac:dyDescent="0.25">
      <c r="A1093" s="49" t="s">
        <v>12260</v>
      </c>
    </row>
    <row r="1094" spans="1:1" x14ac:dyDescent="0.25">
      <c r="A1094" s="49" t="s">
        <v>12261</v>
      </c>
    </row>
    <row r="1095" spans="1:1" x14ac:dyDescent="0.25">
      <c r="A1095" s="49" t="s">
        <v>12262</v>
      </c>
    </row>
    <row r="1096" spans="1:1" x14ac:dyDescent="0.25">
      <c r="A1096" s="49" t="s">
        <v>12263</v>
      </c>
    </row>
    <row r="1097" spans="1:1" x14ac:dyDescent="0.25">
      <c r="A1097" s="49" t="s">
        <v>12264</v>
      </c>
    </row>
    <row r="1098" spans="1:1" x14ac:dyDescent="0.25">
      <c r="A1098" s="49" t="s">
        <v>12265</v>
      </c>
    </row>
    <row r="1099" spans="1:1" x14ac:dyDescent="0.25">
      <c r="A1099" s="49" t="s">
        <v>12266</v>
      </c>
    </row>
    <row r="1100" spans="1:1" x14ac:dyDescent="0.25">
      <c r="A1100" s="49" t="s">
        <v>12267</v>
      </c>
    </row>
    <row r="1101" spans="1:1" x14ac:dyDescent="0.25">
      <c r="A1101" s="49" t="s">
        <v>12268</v>
      </c>
    </row>
    <row r="1102" spans="1:1" x14ac:dyDescent="0.25">
      <c r="A1102" s="49" t="s">
        <v>12269</v>
      </c>
    </row>
    <row r="1103" spans="1:1" x14ac:dyDescent="0.25">
      <c r="A1103" s="49" t="s">
        <v>12270</v>
      </c>
    </row>
    <row r="1104" spans="1:1" x14ac:dyDescent="0.25">
      <c r="A1104" s="49" t="s">
        <v>12271</v>
      </c>
    </row>
    <row r="1105" spans="1:1" x14ac:dyDescent="0.25">
      <c r="A1105" s="49" t="s">
        <v>12272</v>
      </c>
    </row>
    <row r="1106" spans="1:1" x14ac:dyDescent="0.25">
      <c r="A1106" s="49" t="s">
        <v>12273</v>
      </c>
    </row>
    <row r="1107" spans="1:1" x14ac:dyDescent="0.25">
      <c r="A1107" s="49" t="s">
        <v>12274</v>
      </c>
    </row>
    <row r="1108" spans="1:1" x14ac:dyDescent="0.25">
      <c r="A1108" s="49" t="s">
        <v>12275</v>
      </c>
    </row>
    <row r="1109" spans="1:1" x14ac:dyDescent="0.25">
      <c r="A1109" s="49" t="s">
        <v>12276</v>
      </c>
    </row>
    <row r="1110" spans="1:1" x14ac:dyDescent="0.25">
      <c r="A1110" s="49" t="s">
        <v>12277</v>
      </c>
    </row>
    <row r="1111" spans="1:1" x14ac:dyDescent="0.25">
      <c r="A1111" s="49" t="s">
        <v>12278</v>
      </c>
    </row>
    <row r="1112" spans="1:1" x14ac:dyDescent="0.25">
      <c r="A1112" s="49" t="s">
        <v>12279</v>
      </c>
    </row>
    <row r="1113" spans="1:1" x14ac:dyDescent="0.25">
      <c r="A1113" s="49" t="s">
        <v>12280</v>
      </c>
    </row>
    <row r="1114" spans="1:1" x14ac:dyDescent="0.25">
      <c r="A1114" s="49" t="s">
        <v>12281</v>
      </c>
    </row>
    <row r="1115" spans="1:1" x14ac:dyDescent="0.25">
      <c r="A1115" s="49" t="s">
        <v>12282</v>
      </c>
    </row>
    <row r="1116" spans="1:1" x14ac:dyDescent="0.25">
      <c r="A1116" s="49" t="s">
        <v>12283</v>
      </c>
    </row>
    <row r="1117" spans="1:1" x14ac:dyDescent="0.25">
      <c r="A1117" s="49" t="s">
        <v>12284</v>
      </c>
    </row>
    <row r="1118" spans="1:1" x14ac:dyDescent="0.25">
      <c r="A1118" s="49" t="s">
        <v>12285</v>
      </c>
    </row>
    <row r="1119" spans="1:1" x14ac:dyDescent="0.25">
      <c r="A1119" s="49" t="s">
        <v>12286</v>
      </c>
    </row>
    <row r="1120" spans="1:1" x14ac:dyDescent="0.25">
      <c r="A1120" s="49" t="s">
        <v>12287</v>
      </c>
    </row>
    <row r="1121" spans="1:1" x14ac:dyDescent="0.25">
      <c r="A1121" s="49" t="s">
        <v>12288</v>
      </c>
    </row>
    <row r="1122" spans="1:1" x14ac:dyDescent="0.25">
      <c r="A1122" s="49" t="s">
        <v>12289</v>
      </c>
    </row>
    <row r="1123" spans="1:1" x14ac:dyDescent="0.25">
      <c r="A1123" s="49" t="s">
        <v>12290</v>
      </c>
    </row>
    <row r="1124" spans="1:1" x14ac:dyDescent="0.25">
      <c r="A1124" s="49" t="s">
        <v>12291</v>
      </c>
    </row>
    <row r="1125" spans="1:1" x14ac:dyDescent="0.25">
      <c r="A1125" s="49" t="s">
        <v>12292</v>
      </c>
    </row>
    <row r="1126" spans="1:1" x14ac:dyDescent="0.25">
      <c r="A1126" s="49" t="s">
        <v>12293</v>
      </c>
    </row>
    <row r="1127" spans="1:1" x14ac:dyDescent="0.25">
      <c r="A1127" s="49" t="s">
        <v>12294</v>
      </c>
    </row>
    <row r="1128" spans="1:1" x14ac:dyDescent="0.25">
      <c r="A1128" s="49" t="s">
        <v>12295</v>
      </c>
    </row>
    <row r="1129" spans="1:1" x14ac:dyDescent="0.25">
      <c r="A1129" s="49" t="s">
        <v>12296</v>
      </c>
    </row>
    <row r="1130" spans="1:1" x14ac:dyDescent="0.25">
      <c r="A1130" s="49" t="s">
        <v>12297</v>
      </c>
    </row>
    <row r="1131" spans="1:1" x14ac:dyDescent="0.25">
      <c r="A1131" s="49" t="s">
        <v>12298</v>
      </c>
    </row>
    <row r="1132" spans="1:1" x14ac:dyDescent="0.25">
      <c r="A1132" s="49" t="s">
        <v>12299</v>
      </c>
    </row>
    <row r="1133" spans="1:1" x14ac:dyDescent="0.25">
      <c r="A1133" s="49" t="s">
        <v>12300</v>
      </c>
    </row>
    <row r="1134" spans="1:1" x14ac:dyDescent="0.25">
      <c r="A1134" s="49" t="s">
        <v>12301</v>
      </c>
    </row>
    <row r="1135" spans="1:1" x14ac:dyDescent="0.25">
      <c r="A1135" s="49" t="s">
        <v>12302</v>
      </c>
    </row>
    <row r="1136" spans="1:1" x14ac:dyDescent="0.25">
      <c r="A1136" s="49" t="s">
        <v>12303</v>
      </c>
    </row>
    <row r="1137" spans="1:1" x14ac:dyDescent="0.25">
      <c r="A1137" s="49" t="s">
        <v>12304</v>
      </c>
    </row>
    <row r="1138" spans="1:1" x14ac:dyDescent="0.25">
      <c r="A1138" s="49" t="s">
        <v>12305</v>
      </c>
    </row>
    <row r="1139" spans="1:1" x14ac:dyDescent="0.25">
      <c r="A1139" s="49" t="s">
        <v>12306</v>
      </c>
    </row>
    <row r="1140" spans="1:1" x14ac:dyDescent="0.25">
      <c r="A1140" s="49" t="s">
        <v>12307</v>
      </c>
    </row>
    <row r="1141" spans="1:1" x14ac:dyDescent="0.25">
      <c r="A1141" s="49" t="s">
        <v>12308</v>
      </c>
    </row>
    <row r="1142" spans="1:1" x14ac:dyDescent="0.25">
      <c r="A1142" s="49" t="s">
        <v>12309</v>
      </c>
    </row>
    <row r="1143" spans="1:1" x14ac:dyDescent="0.25">
      <c r="A1143" s="49" t="s">
        <v>12310</v>
      </c>
    </row>
    <row r="1144" spans="1:1" x14ac:dyDescent="0.25">
      <c r="A1144" s="49" t="s">
        <v>12311</v>
      </c>
    </row>
    <row r="1145" spans="1:1" x14ac:dyDescent="0.25">
      <c r="A1145" s="49" t="s">
        <v>12312</v>
      </c>
    </row>
    <row r="1146" spans="1:1" x14ac:dyDescent="0.25">
      <c r="A1146" s="49" t="s">
        <v>12313</v>
      </c>
    </row>
    <row r="1147" spans="1:1" x14ac:dyDescent="0.25">
      <c r="A1147" s="49" t="s">
        <v>12314</v>
      </c>
    </row>
    <row r="1148" spans="1:1" x14ac:dyDescent="0.25">
      <c r="A1148" s="49" t="s">
        <v>12315</v>
      </c>
    </row>
    <row r="1149" spans="1:1" x14ac:dyDescent="0.25">
      <c r="A1149" s="49" t="s">
        <v>12316</v>
      </c>
    </row>
    <row r="1150" spans="1:1" x14ac:dyDescent="0.25">
      <c r="A1150" s="49" t="s">
        <v>12317</v>
      </c>
    </row>
    <row r="1151" spans="1:1" x14ac:dyDescent="0.25">
      <c r="A1151" s="49" t="s">
        <v>12318</v>
      </c>
    </row>
    <row r="1152" spans="1:1" x14ac:dyDescent="0.25">
      <c r="A1152" s="49" t="s">
        <v>12319</v>
      </c>
    </row>
    <row r="1153" spans="1:1" x14ac:dyDescent="0.25">
      <c r="A1153" s="49" t="s">
        <v>12320</v>
      </c>
    </row>
    <row r="1154" spans="1:1" x14ac:dyDescent="0.25">
      <c r="A1154" s="49" t="s">
        <v>12321</v>
      </c>
    </row>
    <row r="1155" spans="1:1" x14ac:dyDescent="0.25">
      <c r="A1155" s="49" t="s">
        <v>12322</v>
      </c>
    </row>
    <row r="1156" spans="1:1" x14ac:dyDescent="0.25">
      <c r="A1156" s="49" t="s">
        <v>12323</v>
      </c>
    </row>
    <row r="1157" spans="1:1" x14ac:dyDescent="0.25">
      <c r="A1157" s="49" t="s">
        <v>12324</v>
      </c>
    </row>
    <row r="1158" spans="1:1" x14ac:dyDescent="0.25">
      <c r="A1158" s="49" t="s">
        <v>12325</v>
      </c>
    </row>
    <row r="1159" spans="1:1" x14ac:dyDescent="0.25">
      <c r="A1159" s="49" t="s">
        <v>12326</v>
      </c>
    </row>
    <row r="1160" spans="1:1" x14ac:dyDescent="0.25">
      <c r="A1160" s="49" t="s">
        <v>12327</v>
      </c>
    </row>
    <row r="1161" spans="1:1" x14ac:dyDescent="0.25">
      <c r="A1161" s="49" t="s">
        <v>12328</v>
      </c>
    </row>
    <row r="1162" spans="1:1" x14ac:dyDescent="0.25">
      <c r="A1162" s="49" t="s">
        <v>12329</v>
      </c>
    </row>
    <row r="1163" spans="1:1" x14ac:dyDescent="0.25">
      <c r="A1163" s="49" t="s">
        <v>12330</v>
      </c>
    </row>
    <row r="1164" spans="1:1" x14ac:dyDescent="0.25">
      <c r="A1164" s="49" t="s">
        <v>12331</v>
      </c>
    </row>
    <row r="1165" spans="1:1" x14ac:dyDescent="0.25">
      <c r="A1165" s="49" t="s">
        <v>12332</v>
      </c>
    </row>
    <row r="1166" spans="1:1" x14ac:dyDescent="0.25">
      <c r="A1166" s="49" t="s">
        <v>12333</v>
      </c>
    </row>
    <row r="1167" spans="1:1" x14ac:dyDescent="0.25">
      <c r="A1167" s="49" t="s">
        <v>12334</v>
      </c>
    </row>
    <row r="1168" spans="1:1" x14ac:dyDescent="0.25">
      <c r="A1168" s="49" t="s">
        <v>12335</v>
      </c>
    </row>
    <row r="1169" spans="1:1" x14ac:dyDescent="0.25">
      <c r="A1169" s="49" t="s">
        <v>12336</v>
      </c>
    </row>
    <row r="1170" spans="1:1" x14ac:dyDescent="0.25">
      <c r="A1170" s="49" t="s">
        <v>12337</v>
      </c>
    </row>
    <row r="1171" spans="1:1" x14ac:dyDescent="0.25">
      <c r="A1171" s="49" t="s">
        <v>12338</v>
      </c>
    </row>
    <row r="1172" spans="1:1" x14ac:dyDescent="0.25">
      <c r="A1172" s="49" t="s">
        <v>12339</v>
      </c>
    </row>
    <row r="1173" spans="1:1" x14ac:dyDescent="0.25">
      <c r="A1173" s="49" t="s">
        <v>12340</v>
      </c>
    </row>
    <row r="1174" spans="1:1" x14ac:dyDescent="0.25">
      <c r="A1174" s="49" t="s">
        <v>12341</v>
      </c>
    </row>
    <row r="1175" spans="1:1" x14ac:dyDescent="0.25">
      <c r="A1175" s="49" t="s">
        <v>12342</v>
      </c>
    </row>
    <row r="1176" spans="1:1" x14ac:dyDescent="0.25">
      <c r="A1176" s="49" t="s">
        <v>12343</v>
      </c>
    </row>
    <row r="1177" spans="1:1" x14ac:dyDescent="0.25">
      <c r="A1177" s="49" t="s">
        <v>12344</v>
      </c>
    </row>
    <row r="1178" spans="1:1" x14ac:dyDescent="0.25">
      <c r="A1178" s="49" t="s">
        <v>12345</v>
      </c>
    </row>
    <row r="1179" spans="1:1" x14ac:dyDescent="0.25">
      <c r="A1179" s="49" t="s">
        <v>12346</v>
      </c>
    </row>
    <row r="1180" spans="1:1" x14ac:dyDescent="0.25">
      <c r="A1180" s="49" t="s">
        <v>12347</v>
      </c>
    </row>
    <row r="1181" spans="1:1" x14ac:dyDescent="0.25">
      <c r="A1181" s="49" t="s">
        <v>12348</v>
      </c>
    </row>
    <row r="1182" spans="1:1" x14ac:dyDescent="0.25">
      <c r="A1182" s="49" t="s">
        <v>12349</v>
      </c>
    </row>
    <row r="1183" spans="1:1" x14ac:dyDescent="0.25">
      <c r="A1183" s="49" t="s">
        <v>12350</v>
      </c>
    </row>
    <row r="1184" spans="1:1" x14ac:dyDescent="0.25">
      <c r="A1184" s="49" t="s">
        <v>12351</v>
      </c>
    </row>
    <row r="1185" spans="1:1" x14ac:dyDescent="0.25">
      <c r="A1185" s="49" t="s">
        <v>12352</v>
      </c>
    </row>
    <row r="1186" spans="1:1" x14ac:dyDescent="0.25">
      <c r="A1186" s="49" t="s">
        <v>12353</v>
      </c>
    </row>
    <row r="1187" spans="1:1" x14ac:dyDescent="0.25">
      <c r="A1187" s="49" t="s">
        <v>12354</v>
      </c>
    </row>
    <row r="1188" spans="1:1" x14ac:dyDescent="0.25">
      <c r="A1188" s="49" t="s">
        <v>12355</v>
      </c>
    </row>
    <row r="1189" spans="1:1" x14ac:dyDescent="0.25">
      <c r="A1189" s="49" t="s">
        <v>12356</v>
      </c>
    </row>
    <row r="1190" spans="1:1" x14ac:dyDescent="0.25">
      <c r="A1190" s="49" t="s">
        <v>12357</v>
      </c>
    </row>
    <row r="1191" spans="1:1" x14ac:dyDescent="0.25">
      <c r="A1191" s="49" t="s">
        <v>12358</v>
      </c>
    </row>
    <row r="1192" spans="1:1" x14ac:dyDescent="0.25">
      <c r="A1192" s="49" t="s">
        <v>12359</v>
      </c>
    </row>
    <row r="1193" spans="1:1" x14ac:dyDescent="0.25">
      <c r="A1193" s="49" t="s">
        <v>12360</v>
      </c>
    </row>
    <row r="1194" spans="1:1" x14ac:dyDescent="0.25">
      <c r="A1194" s="49" t="s">
        <v>12361</v>
      </c>
    </row>
    <row r="1195" spans="1:1" x14ac:dyDescent="0.25">
      <c r="A1195" s="49" t="s">
        <v>12362</v>
      </c>
    </row>
    <row r="1196" spans="1:1" x14ac:dyDescent="0.25">
      <c r="A1196" s="49" t="s">
        <v>12363</v>
      </c>
    </row>
    <row r="1197" spans="1:1" x14ac:dyDescent="0.25">
      <c r="A1197" s="49" t="s">
        <v>12364</v>
      </c>
    </row>
    <row r="1198" spans="1:1" x14ac:dyDescent="0.25">
      <c r="A1198" s="49" t="s">
        <v>12365</v>
      </c>
    </row>
    <row r="1199" spans="1:1" x14ac:dyDescent="0.25">
      <c r="A1199" s="49" t="s">
        <v>12366</v>
      </c>
    </row>
    <row r="1200" spans="1:1" x14ac:dyDescent="0.25">
      <c r="A1200" s="49" t="s">
        <v>12367</v>
      </c>
    </row>
    <row r="1201" spans="1:1" x14ac:dyDescent="0.25">
      <c r="A1201" s="49" t="s">
        <v>12368</v>
      </c>
    </row>
    <row r="1202" spans="1:1" x14ac:dyDescent="0.25">
      <c r="A1202" s="49" t="s">
        <v>12369</v>
      </c>
    </row>
    <row r="1203" spans="1:1" x14ac:dyDescent="0.25">
      <c r="A1203" s="49" t="s">
        <v>12370</v>
      </c>
    </row>
    <row r="1204" spans="1:1" x14ac:dyDescent="0.25">
      <c r="A1204" s="49" t="s">
        <v>12371</v>
      </c>
    </row>
    <row r="1205" spans="1:1" x14ac:dyDescent="0.25">
      <c r="A1205" s="49" t="s">
        <v>12372</v>
      </c>
    </row>
    <row r="1206" spans="1:1" x14ac:dyDescent="0.25">
      <c r="A1206" s="49" t="s">
        <v>12373</v>
      </c>
    </row>
    <row r="1207" spans="1:1" x14ac:dyDescent="0.25">
      <c r="A1207" s="49" t="s">
        <v>12374</v>
      </c>
    </row>
    <row r="1208" spans="1:1" x14ac:dyDescent="0.25">
      <c r="A1208" s="49" t="s">
        <v>12375</v>
      </c>
    </row>
    <row r="1209" spans="1:1" x14ac:dyDescent="0.25">
      <c r="A1209" s="49" t="s">
        <v>12376</v>
      </c>
    </row>
    <row r="1210" spans="1:1" x14ac:dyDescent="0.25">
      <c r="A1210" s="49" t="s">
        <v>12377</v>
      </c>
    </row>
    <row r="1211" spans="1:1" x14ac:dyDescent="0.25">
      <c r="A1211" s="49" t="s">
        <v>12378</v>
      </c>
    </row>
    <row r="1212" spans="1:1" x14ac:dyDescent="0.25">
      <c r="A1212" s="49" t="s">
        <v>12379</v>
      </c>
    </row>
    <row r="1213" spans="1:1" x14ac:dyDescent="0.25">
      <c r="A1213" s="49" t="s">
        <v>12380</v>
      </c>
    </row>
    <row r="1214" spans="1:1" x14ac:dyDescent="0.25">
      <c r="A1214" s="49" t="s">
        <v>12381</v>
      </c>
    </row>
    <row r="1215" spans="1:1" x14ac:dyDescent="0.25">
      <c r="A1215" s="49" t="s">
        <v>12382</v>
      </c>
    </row>
    <row r="1216" spans="1:1" x14ac:dyDescent="0.25">
      <c r="A1216" s="49" t="s">
        <v>12383</v>
      </c>
    </row>
    <row r="1217" spans="1:1" x14ac:dyDescent="0.25">
      <c r="A1217" s="49" t="s">
        <v>12384</v>
      </c>
    </row>
    <row r="1218" spans="1:1" x14ac:dyDescent="0.25">
      <c r="A1218" s="49" t="s">
        <v>12385</v>
      </c>
    </row>
    <row r="1219" spans="1:1" x14ac:dyDescent="0.25">
      <c r="A1219" s="49" t="s">
        <v>12386</v>
      </c>
    </row>
    <row r="1220" spans="1:1" x14ac:dyDescent="0.25">
      <c r="A1220" s="49" t="s">
        <v>12387</v>
      </c>
    </row>
    <row r="1221" spans="1:1" x14ac:dyDescent="0.25">
      <c r="A1221" s="49" t="s">
        <v>12388</v>
      </c>
    </row>
    <row r="1222" spans="1:1" x14ac:dyDescent="0.25">
      <c r="A1222" s="49" t="s">
        <v>12389</v>
      </c>
    </row>
    <row r="1223" spans="1:1" x14ac:dyDescent="0.25">
      <c r="A1223" s="49" t="s">
        <v>12390</v>
      </c>
    </row>
    <row r="1224" spans="1:1" x14ac:dyDescent="0.25">
      <c r="A1224" s="49" t="s">
        <v>12391</v>
      </c>
    </row>
    <row r="1225" spans="1:1" x14ac:dyDescent="0.25">
      <c r="A1225" s="49" t="s">
        <v>12392</v>
      </c>
    </row>
    <row r="1226" spans="1:1" x14ac:dyDescent="0.25">
      <c r="A1226" s="49" t="s">
        <v>12393</v>
      </c>
    </row>
    <row r="1227" spans="1:1" x14ac:dyDescent="0.25">
      <c r="A1227" s="49" t="s">
        <v>12394</v>
      </c>
    </row>
    <row r="1228" spans="1:1" x14ac:dyDescent="0.25">
      <c r="A1228" s="49" t="s">
        <v>12395</v>
      </c>
    </row>
    <row r="1229" spans="1:1" x14ac:dyDescent="0.25">
      <c r="A1229" s="49" t="s">
        <v>12396</v>
      </c>
    </row>
    <row r="1230" spans="1:1" x14ac:dyDescent="0.25">
      <c r="A1230" s="49" t="s">
        <v>12397</v>
      </c>
    </row>
    <row r="1231" spans="1:1" x14ac:dyDescent="0.25">
      <c r="A1231" s="49" t="s">
        <v>12398</v>
      </c>
    </row>
    <row r="1232" spans="1:1" x14ac:dyDescent="0.25">
      <c r="A1232" s="49" t="s">
        <v>12399</v>
      </c>
    </row>
    <row r="1233" spans="1:1" x14ac:dyDescent="0.25">
      <c r="A1233" s="49" t="s">
        <v>12400</v>
      </c>
    </row>
    <row r="1234" spans="1:1" x14ac:dyDescent="0.25">
      <c r="A1234" s="49" t="s">
        <v>12401</v>
      </c>
    </row>
    <row r="1235" spans="1:1" x14ac:dyDescent="0.25">
      <c r="A1235" s="49" t="s">
        <v>12402</v>
      </c>
    </row>
    <row r="1236" spans="1:1" x14ac:dyDescent="0.25">
      <c r="A1236" s="49" t="s">
        <v>12403</v>
      </c>
    </row>
    <row r="1237" spans="1:1" x14ac:dyDescent="0.25">
      <c r="A1237" s="49" t="s">
        <v>12404</v>
      </c>
    </row>
    <row r="1238" spans="1:1" x14ac:dyDescent="0.25">
      <c r="A1238" s="49" t="s">
        <v>12405</v>
      </c>
    </row>
    <row r="1239" spans="1:1" x14ac:dyDescent="0.25">
      <c r="A1239" s="49" t="s">
        <v>12406</v>
      </c>
    </row>
    <row r="1240" spans="1:1" x14ac:dyDescent="0.25">
      <c r="A1240" s="49" t="s">
        <v>12407</v>
      </c>
    </row>
    <row r="1241" spans="1:1" x14ac:dyDescent="0.25">
      <c r="A1241" s="49" t="s">
        <v>12408</v>
      </c>
    </row>
    <row r="1242" spans="1:1" x14ac:dyDescent="0.25">
      <c r="A1242" s="49" t="s">
        <v>12409</v>
      </c>
    </row>
    <row r="1243" spans="1:1" x14ac:dyDescent="0.25">
      <c r="A1243" s="49" t="s">
        <v>12410</v>
      </c>
    </row>
    <row r="1244" spans="1:1" x14ac:dyDescent="0.25">
      <c r="A1244" s="49" t="s">
        <v>12411</v>
      </c>
    </row>
    <row r="1245" spans="1:1" x14ac:dyDescent="0.25">
      <c r="A1245" s="49" t="s">
        <v>12412</v>
      </c>
    </row>
    <row r="1246" spans="1:1" x14ac:dyDescent="0.25">
      <c r="A1246" s="49" t="s">
        <v>12413</v>
      </c>
    </row>
    <row r="1247" spans="1:1" x14ac:dyDescent="0.25">
      <c r="A1247" s="49" t="s">
        <v>12414</v>
      </c>
    </row>
    <row r="1248" spans="1:1" x14ac:dyDescent="0.25">
      <c r="A1248" s="49" t="s">
        <v>12415</v>
      </c>
    </row>
    <row r="1249" spans="1:1" x14ac:dyDescent="0.25">
      <c r="A1249" s="49" t="s">
        <v>12416</v>
      </c>
    </row>
    <row r="1250" spans="1:1" x14ac:dyDescent="0.25">
      <c r="A1250" s="49" t="s">
        <v>12417</v>
      </c>
    </row>
    <row r="1251" spans="1:1" x14ac:dyDescent="0.25">
      <c r="A1251" s="49" t="s">
        <v>12418</v>
      </c>
    </row>
    <row r="1252" spans="1:1" x14ac:dyDescent="0.25">
      <c r="A1252" s="49" t="s">
        <v>12419</v>
      </c>
    </row>
    <row r="1253" spans="1:1" x14ac:dyDescent="0.25">
      <c r="A1253" s="49" t="s">
        <v>12420</v>
      </c>
    </row>
    <row r="1254" spans="1:1" x14ac:dyDescent="0.25">
      <c r="A1254" s="49" t="s">
        <v>12421</v>
      </c>
    </row>
    <row r="1255" spans="1:1" x14ac:dyDescent="0.25">
      <c r="A1255" s="49" t="s">
        <v>12422</v>
      </c>
    </row>
    <row r="1256" spans="1:1" x14ac:dyDescent="0.25">
      <c r="A1256" s="49" t="s">
        <v>12423</v>
      </c>
    </row>
    <row r="1257" spans="1:1" x14ac:dyDescent="0.25">
      <c r="A1257" s="49" t="s">
        <v>12424</v>
      </c>
    </row>
    <row r="1258" spans="1:1" x14ac:dyDescent="0.25">
      <c r="A1258" s="49" t="s">
        <v>12425</v>
      </c>
    </row>
    <row r="1259" spans="1:1" x14ac:dyDescent="0.25">
      <c r="A1259" s="49" t="s">
        <v>12426</v>
      </c>
    </row>
    <row r="1260" spans="1:1" x14ac:dyDescent="0.25">
      <c r="A1260" s="49" t="s">
        <v>12427</v>
      </c>
    </row>
    <row r="1261" spans="1:1" x14ac:dyDescent="0.25">
      <c r="A1261" s="49" t="s">
        <v>12428</v>
      </c>
    </row>
    <row r="1262" spans="1:1" x14ac:dyDescent="0.25">
      <c r="A1262" s="49" t="s">
        <v>12429</v>
      </c>
    </row>
    <row r="1263" spans="1:1" x14ac:dyDescent="0.25">
      <c r="A1263" s="49" t="s">
        <v>12430</v>
      </c>
    </row>
    <row r="1264" spans="1:1" x14ac:dyDescent="0.25">
      <c r="A1264" s="49" t="s">
        <v>12431</v>
      </c>
    </row>
    <row r="1265" spans="1:1" x14ac:dyDescent="0.25">
      <c r="A1265" s="49" t="s">
        <v>12432</v>
      </c>
    </row>
    <row r="1266" spans="1:1" x14ac:dyDescent="0.25">
      <c r="A1266" s="49" t="s">
        <v>12433</v>
      </c>
    </row>
    <row r="1267" spans="1:1" x14ac:dyDescent="0.25">
      <c r="A1267" s="49" t="s">
        <v>12434</v>
      </c>
    </row>
    <row r="1268" spans="1:1" x14ac:dyDescent="0.25">
      <c r="A1268" s="49" t="s">
        <v>12435</v>
      </c>
    </row>
    <row r="1269" spans="1:1" x14ac:dyDescent="0.25">
      <c r="A1269" s="49" t="s">
        <v>12436</v>
      </c>
    </row>
    <row r="1270" spans="1:1" x14ac:dyDescent="0.25">
      <c r="A1270" s="49" t="s">
        <v>12437</v>
      </c>
    </row>
    <row r="1271" spans="1:1" x14ac:dyDescent="0.25">
      <c r="A1271" s="49" t="s">
        <v>12438</v>
      </c>
    </row>
    <row r="1272" spans="1:1" x14ac:dyDescent="0.25">
      <c r="A1272" s="49" t="s">
        <v>12439</v>
      </c>
    </row>
    <row r="1273" spans="1:1" x14ac:dyDescent="0.25">
      <c r="A1273" s="49" t="s">
        <v>12440</v>
      </c>
    </row>
    <row r="1274" spans="1:1" x14ac:dyDescent="0.25">
      <c r="A1274" s="49" t="s">
        <v>12441</v>
      </c>
    </row>
    <row r="1275" spans="1:1" x14ac:dyDescent="0.25">
      <c r="A1275" s="49" t="s">
        <v>12442</v>
      </c>
    </row>
    <row r="1276" spans="1:1" x14ac:dyDescent="0.25">
      <c r="A1276" s="49" t="s">
        <v>12443</v>
      </c>
    </row>
    <row r="1277" spans="1:1" x14ac:dyDescent="0.25">
      <c r="A1277" s="49" t="s">
        <v>12444</v>
      </c>
    </row>
    <row r="1278" spans="1:1" x14ac:dyDescent="0.25">
      <c r="A1278" s="49" t="s">
        <v>12445</v>
      </c>
    </row>
    <row r="1279" spans="1:1" x14ac:dyDescent="0.25">
      <c r="A1279" s="49" t="s">
        <v>12446</v>
      </c>
    </row>
    <row r="1280" spans="1:1" x14ac:dyDescent="0.25">
      <c r="A1280" s="49" t="s">
        <v>12447</v>
      </c>
    </row>
    <row r="1281" spans="1:1" x14ac:dyDescent="0.25">
      <c r="A1281" s="49" t="s">
        <v>12448</v>
      </c>
    </row>
    <row r="1282" spans="1:1" x14ac:dyDescent="0.25">
      <c r="A1282" s="49" t="s">
        <v>12449</v>
      </c>
    </row>
    <row r="1283" spans="1:1" x14ac:dyDescent="0.25">
      <c r="A1283" s="49" t="s">
        <v>12450</v>
      </c>
    </row>
    <row r="1284" spans="1:1" x14ac:dyDescent="0.25">
      <c r="A1284" s="49" t="s">
        <v>12451</v>
      </c>
    </row>
    <row r="1285" spans="1:1" x14ac:dyDescent="0.25">
      <c r="A1285" s="49" t="s">
        <v>12452</v>
      </c>
    </row>
    <row r="1286" spans="1:1" x14ac:dyDescent="0.25">
      <c r="A1286" s="49" t="s">
        <v>12453</v>
      </c>
    </row>
    <row r="1287" spans="1:1" x14ac:dyDescent="0.25">
      <c r="A1287" s="49" t="s">
        <v>12454</v>
      </c>
    </row>
    <row r="1288" spans="1:1" x14ac:dyDescent="0.25">
      <c r="A1288" s="49" t="s">
        <v>12455</v>
      </c>
    </row>
    <row r="1289" spans="1:1" x14ac:dyDescent="0.25">
      <c r="A1289" s="49" t="s">
        <v>12456</v>
      </c>
    </row>
    <row r="1290" spans="1:1" x14ac:dyDescent="0.25">
      <c r="A1290" s="49" t="s">
        <v>12457</v>
      </c>
    </row>
    <row r="1291" spans="1:1" x14ac:dyDescent="0.25">
      <c r="A1291" s="49" t="s">
        <v>12458</v>
      </c>
    </row>
    <row r="1292" spans="1:1" x14ac:dyDescent="0.25">
      <c r="A1292" s="49" t="s">
        <v>12459</v>
      </c>
    </row>
    <row r="1293" spans="1:1" x14ac:dyDescent="0.25">
      <c r="A1293" s="49" t="s">
        <v>12460</v>
      </c>
    </row>
    <row r="1294" spans="1:1" x14ac:dyDescent="0.25">
      <c r="A1294" s="49" t="s">
        <v>12461</v>
      </c>
    </row>
    <row r="1295" spans="1:1" x14ac:dyDescent="0.25">
      <c r="A1295" s="49" t="s">
        <v>12462</v>
      </c>
    </row>
    <row r="1296" spans="1:1" x14ac:dyDescent="0.25">
      <c r="A1296" s="49" t="s">
        <v>12463</v>
      </c>
    </row>
    <row r="1297" spans="1:1" x14ac:dyDescent="0.25">
      <c r="A1297" s="49" t="s">
        <v>12464</v>
      </c>
    </row>
    <row r="1298" spans="1:1" x14ac:dyDescent="0.25">
      <c r="A1298" s="49" t="s">
        <v>12465</v>
      </c>
    </row>
    <row r="1299" spans="1:1" x14ac:dyDescent="0.25">
      <c r="A1299" s="49" t="s">
        <v>12466</v>
      </c>
    </row>
    <row r="1300" spans="1:1" x14ac:dyDescent="0.25">
      <c r="A1300" s="49" t="s">
        <v>12467</v>
      </c>
    </row>
    <row r="1301" spans="1:1" x14ac:dyDescent="0.25">
      <c r="A1301" s="49" t="s">
        <v>12468</v>
      </c>
    </row>
    <row r="1302" spans="1:1" x14ac:dyDescent="0.25">
      <c r="A1302" s="49" t="s">
        <v>12469</v>
      </c>
    </row>
    <row r="1303" spans="1:1" x14ac:dyDescent="0.25">
      <c r="A1303" s="49" t="s">
        <v>12470</v>
      </c>
    </row>
    <row r="1304" spans="1:1" x14ac:dyDescent="0.25">
      <c r="A1304" s="49" t="s">
        <v>12471</v>
      </c>
    </row>
    <row r="1305" spans="1:1" x14ac:dyDescent="0.25">
      <c r="A1305" s="49" t="s">
        <v>12472</v>
      </c>
    </row>
    <row r="1306" spans="1:1" x14ac:dyDescent="0.25">
      <c r="A1306" s="49" t="s">
        <v>12473</v>
      </c>
    </row>
    <row r="1307" spans="1:1" x14ac:dyDescent="0.25">
      <c r="A1307" s="49" t="s">
        <v>12474</v>
      </c>
    </row>
    <row r="1308" spans="1:1" x14ac:dyDescent="0.25">
      <c r="A1308" s="49" t="s">
        <v>12475</v>
      </c>
    </row>
    <row r="1309" spans="1:1" x14ac:dyDescent="0.25">
      <c r="A1309" s="49" t="s">
        <v>12476</v>
      </c>
    </row>
    <row r="1310" spans="1:1" x14ac:dyDescent="0.25">
      <c r="A1310" s="49" t="s">
        <v>12477</v>
      </c>
    </row>
    <row r="1311" spans="1:1" x14ac:dyDescent="0.25">
      <c r="A1311" s="49" t="s">
        <v>12478</v>
      </c>
    </row>
    <row r="1312" spans="1:1" x14ac:dyDescent="0.25">
      <c r="A1312" s="49" t="s">
        <v>12479</v>
      </c>
    </row>
    <row r="1313" spans="1:1" x14ac:dyDescent="0.25">
      <c r="A1313" s="49" t="s">
        <v>12480</v>
      </c>
    </row>
    <row r="1314" spans="1:1" x14ac:dyDescent="0.25">
      <c r="A1314" s="49" t="s">
        <v>12481</v>
      </c>
    </row>
    <row r="1315" spans="1:1" x14ac:dyDescent="0.25">
      <c r="A1315" s="49" t="s">
        <v>12482</v>
      </c>
    </row>
    <row r="1316" spans="1:1" x14ac:dyDescent="0.25">
      <c r="A1316" s="49" t="s">
        <v>12483</v>
      </c>
    </row>
    <row r="1317" spans="1:1" x14ac:dyDescent="0.25">
      <c r="A1317" s="49" t="s">
        <v>12484</v>
      </c>
    </row>
    <row r="1318" spans="1:1" x14ac:dyDescent="0.25">
      <c r="A1318" s="49" t="s">
        <v>12485</v>
      </c>
    </row>
    <row r="1319" spans="1:1" x14ac:dyDescent="0.25">
      <c r="A1319" s="49" t="s">
        <v>12486</v>
      </c>
    </row>
    <row r="1320" spans="1:1" x14ac:dyDescent="0.25">
      <c r="A1320" s="49" t="s">
        <v>12487</v>
      </c>
    </row>
    <row r="1321" spans="1:1" x14ac:dyDescent="0.25">
      <c r="A1321" s="49" t="s">
        <v>12488</v>
      </c>
    </row>
    <row r="1322" spans="1:1" x14ac:dyDescent="0.25">
      <c r="A1322" s="49" t="s">
        <v>12489</v>
      </c>
    </row>
    <row r="1323" spans="1:1" x14ac:dyDescent="0.25">
      <c r="A1323" s="49" t="s">
        <v>12490</v>
      </c>
    </row>
    <row r="1324" spans="1:1" x14ac:dyDescent="0.25">
      <c r="A1324" s="49" t="s">
        <v>12491</v>
      </c>
    </row>
    <row r="1325" spans="1:1" x14ac:dyDescent="0.25">
      <c r="A1325" s="49" t="s">
        <v>12492</v>
      </c>
    </row>
    <row r="1326" spans="1:1" x14ac:dyDescent="0.25">
      <c r="A1326" s="49" t="s">
        <v>12493</v>
      </c>
    </row>
    <row r="1327" spans="1:1" x14ac:dyDescent="0.25">
      <c r="A1327" s="49" t="s">
        <v>12494</v>
      </c>
    </row>
    <row r="1328" spans="1:1" x14ac:dyDescent="0.25">
      <c r="A1328" s="49" t="s">
        <v>12495</v>
      </c>
    </row>
    <row r="1329" spans="1:1" x14ac:dyDescent="0.25">
      <c r="A1329" s="49" t="s">
        <v>12496</v>
      </c>
    </row>
    <row r="1330" spans="1:1" x14ac:dyDescent="0.25">
      <c r="A1330" s="49" t="s">
        <v>12497</v>
      </c>
    </row>
    <row r="1331" spans="1:1" x14ac:dyDescent="0.25">
      <c r="A1331" s="49" t="s">
        <v>12498</v>
      </c>
    </row>
    <row r="1332" spans="1:1" x14ac:dyDescent="0.25">
      <c r="A1332" s="49" t="s">
        <v>12499</v>
      </c>
    </row>
    <row r="1333" spans="1:1" x14ac:dyDescent="0.25">
      <c r="A1333" s="49" t="s">
        <v>12500</v>
      </c>
    </row>
    <row r="1334" spans="1:1" x14ac:dyDescent="0.25">
      <c r="A1334" s="49" t="s">
        <v>12501</v>
      </c>
    </row>
    <row r="1335" spans="1:1" x14ac:dyDescent="0.25">
      <c r="A1335" s="49" t="s">
        <v>12502</v>
      </c>
    </row>
    <row r="1336" spans="1:1" x14ac:dyDescent="0.25">
      <c r="A1336" s="49" t="s">
        <v>12503</v>
      </c>
    </row>
    <row r="1337" spans="1:1" x14ac:dyDescent="0.25">
      <c r="A1337" s="49" t="s">
        <v>12504</v>
      </c>
    </row>
    <row r="1338" spans="1:1" x14ac:dyDescent="0.25">
      <c r="A1338" s="49" t="s">
        <v>12505</v>
      </c>
    </row>
    <row r="1339" spans="1:1" x14ac:dyDescent="0.25">
      <c r="A1339" s="49" t="s">
        <v>12506</v>
      </c>
    </row>
    <row r="1340" spans="1:1" x14ac:dyDescent="0.25">
      <c r="A1340" s="49" t="s">
        <v>12507</v>
      </c>
    </row>
    <row r="1341" spans="1:1" x14ac:dyDescent="0.25">
      <c r="A1341" s="49" t="s">
        <v>12508</v>
      </c>
    </row>
    <row r="1342" spans="1:1" x14ac:dyDescent="0.25">
      <c r="A1342" s="49" t="s">
        <v>12509</v>
      </c>
    </row>
    <row r="1343" spans="1:1" x14ac:dyDescent="0.25">
      <c r="A1343" s="49" t="s">
        <v>12510</v>
      </c>
    </row>
    <row r="1344" spans="1:1" x14ac:dyDescent="0.25">
      <c r="A1344" s="49" t="s">
        <v>12511</v>
      </c>
    </row>
    <row r="1345" spans="1:1" x14ac:dyDescent="0.25">
      <c r="A1345" s="49" t="s">
        <v>12512</v>
      </c>
    </row>
    <row r="1346" spans="1:1" x14ac:dyDescent="0.25">
      <c r="A1346" s="49" t="s">
        <v>12513</v>
      </c>
    </row>
    <row r="1347" spans="1:1" x14ac:dyDescent="0.25">
      <c r="A1347" s="49" t="s">
        <v>12514</v>
      </c>
    </row>
    <row r="1348" spans="1:1" x14ac:dyDescent="0.25">
      <c r="A1348" s="49" t="s">
        <v>12515</v>
      </c>
    </row>
    <row r="1349" spans="1:1" x14ac:dyDescent="0.25">
      <c r="A1349" s="49" t="s">
        <v>12516</v>
      </c>
    </row>
    <row r="1350" spans="1:1" x14ac:dyDescent="0.25">
      <c r="A1350" s="49" t="s">
        <v>12517</v>
      </c>
    </row>
    <row r="1351" spans="1:1" x14ac:dyDescent="0.25">
      <c r="A1351" s="49" t="s">
        <v>12518</v>
      </c>
    </row>
    <row r="1352" spans="1:1" x14ac:dyDescent="0.25">
      <c r="A1352" s="49" t="s">
        <v>12519</v>
      </c>
    </row>
    <row r="1353" spans="1:1" x14ac:dyDescent="0.25">
      <c r="A1353" s="49" t="s">
        <v>12520</v>
      </c>
    </row>
    <row r="1354" spans="1:1" x14ac:dyDescent="0.25">
      <c r="A1354" s="49" t="s">
        <v>12521</v>
      </c>
    </row>
    <row r="1355" spans="1:1" x14ac:dyDescent="0.25">
      <c r="A1355" s="49" t="s">
        <v>12522</v>
      </c>
    </row>
    <row r="1356" spans="1:1" x14ac:dyDescent="0.25">
      <c r="A1356" s="49" t="s">
        <v>12523</v>
      </c>
    </row>
    <row r="1357" spans="1:1" x14ac:dyDescent="0.25">
      <c r="A1357" s="49" t="s">
        <v>12524</v>
      </c>
    </row>
    <row r="1358" spans="1:1" x14ac:dyDescent="0.25">
      <c r="A1358" s="49" t="s">
        <v>12525</v>
      </c>
    </row>
    <row r="1359" spans="1:1" x14ac:dyDescent="0.25">
      <c r="A1359" s="49" t="s">
        <v>12526</v>
      </c>
    </row>
    <row r="1360" spans="1:1" x14ac:dyDescent="0.25">
      <c r="A1360" s="49" t="s">
        <v>12527</v>
      </c>
    </row>
    <row r="1361" spans="1:1" x14ac:dyDescent="0.25">
      <c r="A1361" s="49" t="s">
        <v>12528</v>
      </c>
    </row>
    <row r="1362" spans="1:1" x14ac:dyDescent="0.25">
      <c r="A1362" s="49" t="s">
        <v>12529</v>
      </c>
    </row>
    <row r="1363" spans="1:1" x14ac:dyDescent="0.25">
      <c r="A1363" s="49" t="s">
        <v>12530</v>
      </c>
    </row>
    <row r="1364" spans="1:1" x14ac:dyDescent="0.25">
      <c r="A1364" s="49" t="s">
        <v>12531</v>
      </c>
    </row>
    <row r="1365" spans="1:1" x14ac:dyDescent="0.25">
      <c r="A1365" s="49" t="s">
        <v>12532</v>
      </c>
    </row>
    <row r="1366" spans="1:1" x14ac:dyDescent="0.25">
      <c r="A1366" s="49" t="s">
        <v>12533</v>
      </c>
    </row>
    <row r="1367" spans="1:1" x14ac:dyDescent="0.25">
      <c r="A1367" s="49" t="s">
        <v>12534</v>
      </c>
    </row>
    <row r="1368" spans="1:1" x14ac:dyDescent="0.25">
      <c r="A1368" s="49" t="s">
        <v>12535</v>
      </c>
    </row>
    <row r="1369" spans="1:1" x14ac:dyDescent="0.25">
      <c r="A1369" s="49" t="s">
        <v>12536</v>
      </c>
    </row>
    <row r="1370" spans="1:1" x14ac:dyDescent="0.25">
      <c r="A1370" s="49" t="s">
        <v>12537</v>
      </c>
    </row>
    <row r="1371" spans="1:1" x14ac:dyDescent="0.25">
      <c r="A1371" s="49" t="s">
        <v>12538</v>
      </c>
    </row>
    <row r="1372" spans="1:1" x14ac:dyDescent="0.25">
      <c r="A1372" s="49" t="s">
        <v>12539</v>
      </c>
    </row>
    <row r="1373" spans="1:1" x14ac:dyDescent="0.25">
      <c r="A1373" s="49" t="s">
        <v>12540</v>
      </c>
    </row>
    <row r="1374" spans="1:1" x14ac:dyDescent="0.25">
      <c r="A1374" s="49" t="s">
        <v>12541</v>
      </c>
    </row>
    <row r="1375" spans="1:1" x14ac:dyDescent="0.25">
      <c r="A1375" s="49" t="s">
        <v>12542</v>
      </c>
    </row>
    <row r="1376" spans="1:1" x14ac:dyDescent="0.25">
      <c r="A1376" s="49" t="s">
        <v>12543</v>
      </c>
    </row>
    <row r="1377" spans="1:1" x14ac:dyDescent="0.25">
      <c r="A1377" s="49" t="s">
        <v>12544</v>
      </c>
    </row>
    <row r="1378" spans="1:1" x14ac:dyDescent="0.25">
      <c r="A1378" s="49" t="s">
        <v>12545</v>
      </c>
    </row>
    <row r="1379" spans="1:1" x14ac:dyDescent="0.25">
      <c r="A1379" s="49" t="s">
        <v>12546</v>
      </c>
    </row>
    <row r="1380" spans="1:1" x14ac:dyDescent="0.25">
      <c r="A1380" s="49" t="s">
        <v>12547</v>
      </c>
    </row>
    <row r="1381" spans="1:1" x14ac:dyDescent="0.25">
      <c r="A1381" s="49" t="s">
        <v>12548</v>
      </c>
    </row>
    <row r="1382" spans="1:1" x14ac:dyDescent="0.25">
      <c r="A1382" s="49" t="s">
        <v>12549</v>
      </c>
    </row>
    <row r="1383" spans="1:1" x14ac:dyDescent="0.25">
      <c r="A1383" s="49" t="s">
        <v>12550</v>
      </c>
    </row>
    <row r="1384" spans="1:1" x14ac:dyDescent="0.25">
      <c r="A1384" s="49" t="s">
        <v>12551</v>
      </c>
    </row>
    <row r="1385" spans="1:1" x14ac:dyDescent="0.25">
      <c r="A1385" s="49" t="s">
        <v>12552</v>
      </c>
    </row>
    <row r="1386" spans="1:1" x14ac:dyDescent="0.25">
      <c r="A1386" s="49" t="s">
        <v>12553</v>
      </c>
    </row>
    <row r="1387" spans="1:1" x14ac:dyDescent="0.25">
      <c r="A1387" s="49" t="s">
        <v>12554</v>
      </c>
    </row>
    <row r="1388" spans="1:1" x14ac:dyDescent="0.25">
      <c r="A1388" s="49" t="s">
        <v>12555</v>
      </c>
    </row>
    <row r="1389" spans="1:1" x14ac:dyDescent="0.25">
      <c r="A1389" s="49" t="s">
        <v>12556</v>
      </c>
    </row>
    <row r="1390" spans="1:1" x14ac:dyDescent="0.25">
      <c r="A1390" s="49" t="s">
        <v>12557</v>
      </c>
    </row>
    <row r="1391" spans="1:1" x14ac:dyDescent="0.25">
      <c r="A1391" s="49" t="s">
        <v>12558</v>
      </c>
    </row>
    <row r="1392" spans="1:1" x14ac:dyDescent="0.25">
      <c r="A1392" s="49" t="s">
        <v>12559</v>
      </c>
    </row>
    <row r="1393" spans="1:1" x14ac:dyDescent="0.25">
      <c r="A1393" s="49" t="s">
        <v>12560</v>
      </c>
    </row>
    <row r="1394" spans="1:1" x14ac:dyDescent="0.25">
      <c r="A1394" s="49" t="s">
        <v>12561</v>
      </c>
    </row>
    <row r="1395" spans="1:1" x14ac:dyDescent="0.25">
      <c r="A1395" s="49" t="s">
        <v>12562</v>
      </c>
    </row>
    <row r="1396" spans="1:1" x14ac:dyDescent="0.25">
      <c r="A1396" s="49" t="s">
        <v>12563</v>
      </c>
    </row>
    <row r="1397" spans="1:1" x14ac:dyDescent="0.25">
      <c r="A1397" s="49" t="s">
        <v>12564</v>
      </c>
    </row>
    <row r="1398" spans="1:1" x14ac:dyDescent="0.25">
      <c r="A1398" s="49" t="s">
        <v>12565</v>
      </c>
    </row>
    <row r="1399" spans="1:1" x14ac:dyDescent="0.25">
      <c r="A1399" s="49" t="s">
        <v>12566</v>
      </c>
    </row>
    <row r="1400" spans="1:1" x14ac:dyDescent="0.25">
      <c r="A1400" s="49" t="s">
        <v>12567</v>
      </c>
    </row>
    <row r="1401" spans="1:1" x14ac:dyDescent="0.25">
      <c r="A1401" s="49" t="s">
        <v>12568</v>
      </c>
    </row>
    <row r="1402" spans="1:1" x14ac:dyDescent="0.25">
      <c r="A1402" s="49" t="s">
        <v>12569</v>
      </c>
    </row>
    <row r="1403" spans="1:1" x14ac:dyDescent="0.25">
      <c r="A1403" s="49" t="s">
        <v>12570</v>
      </c>
    </row>
    <row r="1404" spans="1:1" x14ac:dyDescent="0.25">
      <c r="A1404" s="49" t="s">
        <v>12571</v>
      </c>
    </row>
    <row r="1405" spans="1:1" x14ac:dyDescent="0.25">
      <c r="A1405" s="49" t="s">
        <v>12572</v>
      </c>
    </row>
    <row r="1406" spans="1:1" x14ac:dyDescent="0.25">
      <c r="A1406" s="49" t="s">
        <v>12573</v>
      </c>
    </row>
    <row r="1407" spans="1:1" x14ac:dyDescent="0.25">
      <c r="A1407" s="49" t="s">
        <v>12574</v>
      </c>
    </row>
    <row r="1408" spans="1:1" x14ac:dyDescent="0.25">
      <c r="A1408" s="49" t="s">
        <v>12575</v>
      </c>
    </row>
    <row r="1409" spans="1:1" x14ac:dyDescent="0.25">
      <c r="A1409" s="49" t="s">
        <v>12576</v>
      </c>
    </row>
    <row r="1410" spans="1:1" x14ac:dyDescent="0.25">
      <c r="A1410" s="49" t="s">
        <v>12577</v>
      </c>
    </row>
    <row r="1411" spans="1:1" x14ac:dyDescent="0.25">
      <c r="A1411" s="49" t="s">
        <v>12578</v>
      </c>
    </row>
    <row r="1412" spans="1:1" x14ac:dyDescent="0.25">
      <c r="A1412" s="49" t="s">
        <v>12579</v>
      </c>
    </row>
    <row r="1413" spans="1:1" x14ac:dyDescent="0.25">
      <c r="A1413" s="49" t="s">
        <v>12580</v>
      </c>
    </row>
    <row r="1414" spans="1:1" x14ac:dyDescent="0.25">
      <c r="A1414" s="49" t="s">
        <v>12581</v>
      </c>
    </row>
    <row r="1415" spans="1:1" x14ac:dyDescent="0.25">
      <c r="A1415" s="49" t="s">
        <v>12582</v>
      </c>
    </row>
    <row r="1416" spans="1:1" x14ac:dyDescent="0.25">
      <c r="A1416" s="49" t="s">
        <v>12583</v>
      </c>
    </row>
    <row r="1417" spans="1:1" x14ac:dyDescent="0.25">
      <c r="A1417" s="49" t="s">
        <v>12584</v>
      </c>
    </row>
    <row r="1418" spans="1:1" x14ac:dyDescent="0.25">
      <c r="A1418" s="49" t="s">
        <v>12585</v>
      </c>
    </row>
    <row r="1419" spans="1:1" x14ac:dyDescent="0.25">
      <c r="A1419" s="49" t="s">
        <v>12586</v>
      </c>
    </row>
    <row r="1420" spans="1:1" x14ac:dyDescent="0.25">
      <c r="A1420" s="49" t="s">
        <v>12587</v>
      </c>
    </row>
    <row r="1421" spans="1:1" x14ac:dyDescent="0.25">
      <c r="A1421" s="49" t="s">
        <v>12588</v>
      </c>
    </row>
    <row r="1422" spans="1:1" x14ac:dyDescent="0.25">
      <c r="A1422" s="49" t="s">
        <v>12589</v>
      </c>
    </row>
    <row r="1423" spans="1:1" x14ac:dyDescent="0.25">
      <c r="A1423" s="49" t="s">
        <v>12590</v>
      </c>
    </row>
    <row r="1424" spans="1:1" x14ac:dyDescent="0.25">
      <c r="A1424" s="49" t="s">
        <v>12591</v>
      </c>
    </row>
    <row r="1425" spans="1:1" x14ac:dyDescent="0.25">
      <c r="A1425" s="49" t="s">
        <v>12592</v>
      </c>
    </row>
    <row r="1426" spans="1:1" x14ac:dyDescent="0.25">
      <c r="A1426" s="49" t="s">
        <v>12593</v>
      </c>
    </row>
    <row r="1427" spans="1:1" x14ac:dyDescent="0.25">
      <c r="A1427" s="49" t="s">
        <v>12594</v>
      </c>
    </row>
    <row r="1428" spans="1:1" x14ac:dyDescent="0.25">
      <c r="A1428" s="49" t="s">
        <v>12595</v>
      </c>
    </row>
    <row r="1429" spans="1:1" x14ac:dyDescent="0.25">
      <c r="A1429" s="49" t="s">
        <v>12596</v>
      </c>
    </row>
    <row r="1430" spans="1:1" x14ac:dyDescent="0.25">
      <c r="A1430" s="49" t="s">
        <v>12597</v>
      </c>
    </row>
    <row r="1431" spans="1:1" x14ac:dyDescent="0.25">
      <c r="A1431" s="49" t="s">
        <v>12598</v>
      </c>
    </row>
    <row r="1432" spans="1:1" x14ac:dyDescent="0.25">
      <c r="A1432" s="49" t="s">
        <v>12599</v>
      </c>
    </row>
    <row r="1433" spans="1:1" x14ac:dyDescent="0.25">
      <c r="A1433" s="49" t="s">
        <v>12600</v>
      </c>
    </row>
    <row r="1434" spans="1:1" x14ac:dyDescent="0.25">
      <c r="A1434" s="49" t="s">
        <v>12601</v>
      </c>
    </row>
    <row r="1435" spans="1:1" x14ac:dyDescent="0.25">
      <c r="A1435" s="49" t="s">
        <v>12602</v>
      </c>
    </row>
    <row r="1436" spans="1:1" x14ac:dyDescent="0.25">
      <c r="A1436" s="49" t="s">
        <v>12603</v>
      </c>
    </row>
    <row r="1437" spans="1:1" x14ac:dyDescent="0.25">
      <c r="A1437" s="49" t="s">
        <v>12604</v>
      </c>
    </row>
    <row r="1438" spans="1:1" x14ac:dyDescent="0.25">
      <c r="A1438" s="49" t="s">
        <v>12605</v>
      </c>
    </row>
    <row r="1439" spans="1:1" x14ac:dyDescent="0.25">
      <c r="A1439" s="49" t="s">
        <v>12606</v>
      </c>
    </row>
    <row r="1440" spans="1:1" x14ac:dyDescent="0.25">
      <c r="A1440" s="49" t="s">
        <v>12607</v>
      </c>
    </row>
    <row r="1441" spans="1:1" x14ac:dyDescent="0.25">
      <c r="A1441" s="49" t="s">
        <v>12608</v>
      </c>
    </row>
    <row r="1442" spans="1:1" x14ac:dyDescent="0.25">
      <c r="A1442" s="49" t="s">
        <v>12609</v>
      </c>
    </row>
    <row r="1443" spans="1:1" x14ac:dyDescent="0.25">
      <c r="A1443" s="49" t="s">
        <v>12610</v>
      </c>
    </row>
    <row r="1444" spans="1:1" x14ac:dyDescent="0.25">
      <c r="A1444" s="49" t="s">
        <v>12611</v>
      </c>
    </row>
    <row r="1445" spans="1:1" x14ac:dyDescent="0.25">
      <c r="A1445" s="49" t="s">
        <v>12612</v>
      </c>
    </row>
    <row r="1446" spans="1:1" x14ac:dyDescent="0.25">
      <c r="A1446" s="49" t="s">
        <v>12613</v>
      </c>
    </row>
    <row r="1447" spans="1:1" x14ac:dyDescent="0.25">
      <c r="A1447" s="49" t="s">
        <v>12614</v>
      </c>
    </row>
    <row r="1448" spans="1:1" x14ac:dyDescent="0.25">
      <c r="A1448" s="49" t="s">
        <v>12615</v>
      </c>
    </row>
    <row r="1449" spans="1:1" x14ac:dyDescent="0.25">
      <c r="A1449" s="49" t="s">
        <v>12616</v>
      </c>
    </row>
    <row r="1450" spans="1:1" x14ac:dyDescent="0.25">
      <c r="A1450" s="49" t="s">
        <v>12617</v>
      </c>
    </row>
    <row r="1451" spans="1:1" x14ac:dyDescent="0.25">
      <c r="A1451" s="49" t="s">
        <v>12618</v>
      </c>
    </row>
    <row r="1452" spans="1:1" x14ac:dyDescent="0.25">
      <c r="A1452" s="49" t="s">
        <v>12619</v>
      </c>
    </row>
    <row r="1453" spans="1:1" x14ac:dyDescent="0.25">
      <c r="A1453" s="49" t="s">
        <v>12620</v>
      </c>
    </row>
    <row r="1454" spans="1:1" x14ac:dyDescent="0.25">
      <c r="A1454" s="49" t="s">
        <v>12621</v>
      </c>
    </row>
    <row r="1455" spans="1:1" x14ac:dyDescent="0.25">
      <c r="A1455" s="49" t="s">
        <v>12622</v>
      </c>
    </row>
    <row r="1456" spans="1:1" x14ac:dyDescent="0.25">
      <c r="A1456" s="49" t="s">
        <v>12623</v>
      </c>
    </row>
    <row r="1457" spans="1:1" x14ac:dyDescent="0.25">
      <c r="A1457" s="49" t="s">
        <v>12624</v>
      </c>
    </row>
    <row r="1458" spans="1:1" x14ac:dyDescent="0.25">
      <c r="A1458" s="49" t="s">
        <v>12625</v>
      </c>
    </row>
    <row r="1459" spans="1:1" x14ac:dyDescent="0.25">
      <c r="A1459" s="49" t="s">
        <v>12626</v>
      </c>
    </row>
    <row r="1460" spans="1:1" x14ac:dyDescent="0.25">
      <c r="A1460" s="49" t="s">
        <v>12627</v>
      </c>
    </row>
    <row r="1461" spans="1:1" x14ac:dyDescent="0.25">
      <c r="A1461" s="49" t="s">
        <v>12628</v>
      </c>
    </row>
    <row r="1462" spans="1:1" x14ac:dyDescent="0.25">
      <c r="A1462" s="49" t="s">
        <v>12629</v>
      </c>
    </row>
    <row r="1463" spans="1:1" x14ac:dyDescent="0.25">
      <c r="A1463" s="49" t="s">
        <v>12630</v>
      </c>
    </row>
    <row r="1464" spans="1:1" x14ac:dyDescent="0.25">
      <c r="A1464" s="49" t="s">
        <v>12631</v>
      </c>
    </row>
    <row r="1465" spans="1:1" x14ac:dyDescent="0.25">
      <c r="A1465" s="49" t="s">
        <v>12632</v>
      </c>
    </row>
    <row r="1466" spans="1:1" x14ac:dyDescent="0.25">
      <c r="A1466" s="49" t="s">
        <v>12633</v>
      </c>
    </row>
    <row r="1467" spans="1:1" x14ac:dyDescent="0.25">
      <c r="A1467" s="49" t="s">
        <v>12634</v>
      </c>
    </row>
    <row r="1468" spans="1:1" x14ac:dyDescent="0.25">
      <c r="A1468" s="49" t="s">
        <v>12635</v>
      </c>
    </row>
    <row r="1469" spans="1:1" x14ac:dyDescent="0.25">
      <c r="A1469" s="49" t="s">
        <v>12636</v>
      </c>
    </row>
    <row r="1470" spans="1:1" x14ac:dyDescent="0.25">
      <c r="A1470" s="49" t="s">
        <v>12637</v>
      </c>
    </row>
    <row r="1471" spans="1:1" x14ac:dyDescent="0.25">
      <c r="A1471" s="49" t="s">
        <v>12638</v>
      </c>
    </row>
    <row r="1472" spans="1:1" x14ac:dyDescent="0.25">
      <c r="A1472" s="49" t="s">
        <v>12639</v>
      </c>
    </row>
    <row r="1473" spans="1:1" x14ac:dyDescent="0.25">
      <c r="A1473" s="49" t="s">
        <v>12640</v>
      </c>
    </row>
    <row r="1474" spans="1:1" x14ac:dyDescent="0.25">
      <c r="A1474" s="49" t="s">
        <v>12641</v>
      </c>
    </row>
    <row r="1475" spans="1:1" x14ac:dyDescent="0.25">
      <c r="A1475" s="49" t="s">
        <v>12642</v>
      </c>
    </row>
    <row r="1476" spans="1:1" x14ac:dyDescent="0.25">
      <c r="A1476" s="49" t="s">
        <v>12643</v>
      </c>
    </row>
    <row r="1477" spans="1:1" x14ac:dyDescent="0.25">
      <c r="A1477" s="49" t="s">
        <v>12644</v>
      </c>
    </row>
    <row r="1478" spans="1:1" x14ac:dyDescent="0.25">
      <c r="A1478" s="49" t="s">
        <v>12645</v>
      </c>
    </row>
    <row r="1479" spans="1:1" x14ac:dyDescent="0.25">
      <c r="A1479" s="49" t="s">
        <v>12646</v>
      </c>
    </row>
    <row r="1480" spans="1:1" x14ac:dyDescent="0.25">
      <c r="A1480" s="49" t="s">
        <v>12647</v>
      </c>
    </row>
    <row r="1481" spans="1:1" x14ac:dyDescent="0.25">
      <c r="A1481" s="49" t="s">
        <v>12648</v>
      </c>
    </row>
    <row r="1482" spans="1:1" x14ac:dyDescent="0.25">
      <c r="A1482" s="49" t="s">
        <v>12649</v>
      </c>
    </row>
    <row r="1483" spans="1:1" x14ac:dyDescent="0.25">
      <c r="A1483" s="49" t="s">
        <v>12650</v>
      </c>
    </row>
    <row r="1484" spans="1:1" x14ac:dyDescent="0.25">
      <c r="A1484" s="49" t="s">
        <v>12651</v>
      </c>
    </row>
    <row r="1485" spans="1:1" x14ac:dyDescent="0.25">
      <c r="A1485" s="49" t="s">
        <v>12652</v>
      </c>
    </row>
    <row r="1486" spans="1:1" x14ac:dyDescent="0.25">
      <c r="A1486" s="49" t="s">
        <v>12653</v>
      </c>
    </row>
    <row r="1487" spans="1:1" x14ac:dyDescent="0.25">
      <c r="A1487" s="49" t="s">
        <v>12654</v>
      </c>
    </row>
    <row r="1488" spans="1:1" x14ac:dyDescent="0.25">
      <c r="A1488" s="49" t="s">
        <v>12655</v>
      </c>
    </row>
    <row r="1489" spans="1:1" x14ac:dyDescent="0.25">
      <c r="A1489" s="49" t="s">
        <v>12656</v>
      </c>
    </row>
    <row r="1490" spans="1:1" x14ac:dyDescent="0.25">
      <c r="A1490" s="49" t="s">
        <v>12657</v>
      </c>
    </row>
    <row r="1491" spans="1:1" x14ac:dyDescent="0.25">
      <c r="A1491" s="49" t="s">
        <v>12658</v>
      </c>
    </row>
    <row r="1492" spans="1:1" x14ac:dyDescent="0.25">
      <c r="A1492" s="49" t="s">
        <v>12659</v>
      </c>
    </row>
    <row r="1493" spans="1:1" x14ac:dyDescent="0.25">
      <c r="A1493" s="49" t="s">
        <v>12660</v>
      </c>
    </row>
    <row r="1494" spans="1:1" x14ac:dyDescent="0.25">
      <c r="A1494" s="49" t="s">
        <v>12661</v>
      </c>
    </row>
    <row r="1495" spans="1:1" x14ac:dyDescent="0.25">
      <c r="A1495" s="49" t="s">
        <v>12662</v>
      </c>
    </row>
    <row r="1496" spans="1:1" x14ac:dyDescent="0.25">
      <c r="A1496" s="49" t="s">
        <v>12663</v>
      </c>
    </row>
    <row r="1497" spans="1:1" x14ac:dyDescent="0.25">
      <c r="A1497" s="49" t="s">
        <v>12664</v>
      </c>
    </row>
    <row r="1498" spans="1:1" x14ac:dyDescent="0.25">
      <c r="A1498" s="49" t="s">
        <v>12665</v>
      </c>
    </row>
    <row r="1499" spans="1:1" x14ac:dyDescent="0.25">
      <c r="A1499" s="49" t="s">
        <v>12666</v>
      </c>
    </row>
    <row r="1500" spans="1:1" x14ac:dyDescent="0.25">
      <c r="A1500" s="49" t="s">
        <v>12667</v>
      </c>
    </row>
    <row r="1501" spans="1:1" x14ac:dyDescent="0.25">
      <c r="A1501" s="49" t="s">
        <v>12668</v>
      </c>
    </row>
    <row r="1502" spans="1:1" x14ac:dyDescent="0.25">
      <c r="A1502" s="49" t="s">
        <v>12669</v>
      </c>
    </row>
    <row r="1503" spans="1:1" x14ac:dyDescent="0.25">
      <c r="A1503" s="49" t="s">
        <v>12670</v>
      </c>
    </row>
    <row r="1504" spans="1:1" x14ac:dyDescent="0.25">
      <c r="A1504" s="49" t="s">
        <v>12671</v>
      </c>
    </row>
    <row r="1505" spans="1:1" x14ac:dyDescent="0.25">
      <c r="A1505" s="49" t="s">
        <v>12672</v>
      </c>
    </row>
    <row r="1506" spans="1:1" x14ac:dyDescent="0.25">
      <c r="A1506" s="49" t="s">
        <v>12673</v>
      </c>
    </row>
    <row r="1507" spans="1:1" x14ac:dyDescent="0.25">
      <c r="A1507" s="49" t="s">
        <v>12674</v>
      </c>
    </row>
    <row r="1508" spans="1:1" x14ac:dyDescent="0.25">
      <c r="A1508" s="49" t="s">
        <v>12675</v>
      </c>
    </row>
    <row r="1509" spans="1:1" x14ac:dyDescent="0.25">
      <c r="A1509" s="49" t="s">
        <v>12676</v>
      </c>
    </row>
    <row r="1510" spans="1:1" x14ac:dyDescent="0.25">
      <c r="A1510" s="49" t="s">
        <v>12677</v>
      </c>
    </row>
    <row r="1511" spans="1:1" x14ac:dyDescent="0.25">
      <c r="A1511" s="49" t="s">
        <v>12678</v>
      </c>
    </row>
    <row r="1512" spans="1:1" x14ac:dyDescent="0.25">
      <c r="A1512" s="49" t="s">
        <v>12679</v>
      </c>
    </row>
    <row r="1513" spans="1:1" x14ac:dyDescent="0.25">
      <c r="A1513" s="49" t="s">
        <v>12680</v>
      </c>
    </row>
    <row r="1514" spans="1:1" x14ac:dyDescent="0.25">
      <c r="A1514" s="49" t="s">
        <v>12681</v>
      </c>
    </row>
    <row r="1515" spans="1:1" x14ac:dyDescent="0.25">
      <c r="A1515" s="49" t="s">
        <v>12682</v>
      </c>
    </row>
    <row r="1516" spans="1:1" x14ac:dyDescent="0.25">
      <c r="A1516" s="49" t="s">
        <v>12683</v>
      </c>
    </row>
    <row r="1517" spans="1:1" x14ac:dyDescent="0.25">
      <c r="A1517" s="49" t="s">
        <v>12684</v>
      </c>
    </row>
    <row r="1518" spans="1:1" x14ac:dyDescent="0.25">
      <c r="A1518" s="49" t="s">
        <v>12685</v>
      </c>
    </row>
    <row r="1519" spans="1:1" x14ac:dyDescent="0.25">
      <c r="A1519" s="49" t="s">
        <v>12686</v>
      </c>
    </row>
    <row r="1520" spans="1:1" x14ac:dyDescent="0.25">
      <c r="A1520" s="49" t="s">
        <v>12687</v>
      </c>
    </row>
    <row r="1521" spans="1:1" x14ac:dyDescent="0.25">
      <c r="A1521" s="49" t="s">
        <v>12688</v>
      </c>
    </row>
    <row r="1522" spans="1:1" x14ac:dyDescent="0.25">
      <c r="A1522" s="49" t="s">
        <v>12689</v>
      </c>
    </row>
    <row r="1523" spans="1:1" x14ac:dyDescent="0.25">
      <c r="A1523" s="49" t="s">
        <v>12690</v>
      </c>
    </row>
    <row r="1524" spans="1:1" x14ac:dyDescent="0.25">
      <c r="A1524" s="49" t="s">
        <v>12691</v>
      </c>
    </row>
    <row r="1525" spans="1:1" x14ac:dyDescent="0.25">
      <c r="A1525" s="49" t="s">
        <v>12692</v>
      </c>
    </row>
    <row r="1526" spans="1:1" x14ac:dyDescent="0.25">
      <c r="A1526" s="49" t="s">
        <v>12693</v>
      </c>
    </row>
    <row r="1527" spans="1:1" x14ac:dyDescent="0.25">
      <c r="A1527" s="49" t="s">
        <v>12694</v>
      </c>
    </row>
    <row r="1528" spans="1:1" x14ac:dyDescent="0.25">
      <c r="A1528" s="49" t="s">
        <v>12695</v>
      </c>
    </row>
    <row r="1529" spans="1:1" x14ac:dyDescent="0.25">
      <c r="A1529" s="49" t="s">
        <v>12696</v>
      </c>
    </row>
    <row r="1530" spans="1:1" x14ac:dyDescent="0.25">
      <c r="A1530" s="49" t="s">
        <v>12697</v>
      </c>
    </row>
    <row r="1531" spans="1:1" x14ac:dyDescent="0.25">
      <c r="A1531" s="49" t="s">
        <v>12698</v>
      </c>
    </row>
    <row r="1532" spans="1:1" x14ac:dyDescent="0.25">
      <c r="A1532" s="49" t="s">
        <v>12699</v>
      </c>
    </row>
    <row r="1533" spans="1:1" x14ac:dyDescent="0.25">
      <c r="A1533" s="49" t="s">
        <v>12700</v>
      </c>
    </row>
    <row r="1534" spans="1:1" x14ac:dyDescent="0.25">
      <c r="A1534" s="49" t="s">
        <v>12701</v>
      </c>
    </row>
    <row r="1535" spans="1:1" x14ac:dyDescent="0.25">
      <c r="A1535" s="49" t="s">
        <v>12702</v>
      </c>
    </row>
    <row r="1536" spans="1:1" x14ac:dyDescent="0.25">
      <c r="A1536" s="49" t="s">
        <v>12703</v>
      </c>
    </row>
    <row r="1537" spans="1:1" x14ac:dyDescent="0.25">
      <c r="A1537" s="49" t="s">
        <v>12704</v>
      </c>
    </row>
    <row r="1538" spans="1:1" x14ac:dyDescent="0.25">
      <c r="A1538" s="49" t="s">
        <v>12705</v>
      </c>
    </row>
    <row r="1539" spans="1:1" x14ac:dyDescent="0.25">
      <c r="A1539" s="49" t="s">
        <v>12706</v>
      </c>
    </row>
    <row r="1540" spans="1:1" x14ac:dyDescent="0.25">
      <c r="A1540" s="49" t="s">
        <v>12707</v>
      </c>
    </row>
    <row r="1541" spans="1:1" x14ac:dyDescent="0.25">
      <c r="A1541" s="49" t="s">
        <v>12708</v>
      </c>
    </row>
    <row r="1542" spans="1:1" x14ac:dyDescent="0.25">
      <c r="A1542" s="49" t="s">
        <v>12709</v>
      </c>
    </row>
    <row r="1543" spans="1:1" x14ac:dyDescent="0.25">
      <c r="A1543" s="49" t="s">
        <v>12710</v>
      </c>
    </row>
    <row r="1544" spans="1:1" x14ac:dyDescent="0.25">
      <c r="A1544" s="49" t="s">
        <v>12711</v>
      </c>
    </row>
    <row r="1545" spans="1:1" x14ac:dyDescent="0.25">
      <c r="A1545" s="49" t="s">
        <v>12712</v>
      </c>
    </row>
    <row r="1546" spans="1:1" x14ac:dyDescent="0.25">
      <c r="A1546" s="49" t="s">
        <v>12713</v>
      </c>
    </row>
    <row r="1547" spans="1:1" x14ac:dyDescent="0.25">
      <c r="A1547" s="49" t="s">
        <v>12714</v>
      </c>
    </row>
    <row r="1548" spans="1:1" x14ac:dyDescent="0.25">
      <c r="A1548" s="49" t="s">
        <v>12715</v>
      </c>
    </row>
    <row r="1549" spans="1:1" x14ac:dyDescent="0.25">
      <c r="A1549" s="49" t="s">
        <v>12716</v>
      </c>
    </row>
    <row r="1550" spans="1:1" x14ac:dyDescent="0.25">
      <c r="A1550" s="49" t="s">
        <v>12717</v>
      </c>
    </row>
    <row r="1551" spans="1:1" x14ac:dyDescent="0.25">
      <c r="A1551" s="49" t="s">
        <v>12718</v>
      </c>
    </row>
    <row r="1552" spans="1:1" x14ac:dyDescent="0.25">
      <c r="A1552" s="49" t="s">
        <v>12719</v>
      </c>
    </row>
    <row r="1553" spans="1:1" x14ac:dyDescent="0.25">
      <c r="A1553" s="49" t="s">
        <v>12720</v>
      </c>
    </row>
    <row r="1554" spans="1:1" x14ac:dyDescent="0.25">
      <c r="A1554" s="49" t="s">
        <v>12721</v>
      </c>
    </row>
    <row r="1555" spans="1:1" x14ac:dyDescent="0.25">
      <c r="A1555" s="49" t="s">
        <v>12722</v>
      </c>
    </row>
    <row r="1556" spans="1:1" x14ac:dyDescent="0.25">
      <c r="A1556" s="49" t="s">
        <v>12723</v>
      </c>
    </row>
    <row r="1557" spans="1:1" x14ac:dyDescent="0.25">
      <c r="A1557" s="49" t="s">
        <v>12724</v>
      </c>
    </row>
    <row r="1558" spans="1:1" x14ac:dyDescent="0.25">
      <c r="A1558" s="49" t="s">
        <v>12725</v>
      </c>
    </row>
    <row r="1559" spans="1:1" x14ac:dyDescent="0.25">
      <c r="A1559" s="49" t="s">
        <v>12726</v>
      </c>
    </row>
    <row r="1560" spans="1:1" x14ac:dyDescent="0.25">
      <c r="A1560" s="49" t="s">
        <v>12727</v>
      </c>
    </row>
    <row r="1561" spans="1:1" x14ac:dyDescent="0.25">
      <c r="A1561" s="49" t="s">
        <v>12728</v>
      </c>
    </row>
    <row r="1562" spans="1:1" x14ac:dyDescent="0.25">
      <c r="A1562" s="49" t="s">
        <v>12729</v>
      </c>
    </row>
    <row r="1563" spans="1:1" x14ac:dyDescent="0.25">
      <c r="A1563" s="49" t="s">
        <v>12730</v>
      </c>
    </row>
    <row r="1564" spans="1:1" x14ac:dyDescent="0.25">
      <c r="A1564" s="49" t="s">
        <v>12731</v>
      </c>
    </row>
    <row r="1565" spans="1:1" x14ac:dyDescent="0.25">
      <c r="A1565" s="49" t="s">
        <v>12732</v>
      </c>
    </row>
    <row r="1566" spans="1:1" x14ac:dyDescent="0.25">
      <c r="A1566" s="49" t="s">
        <v>12733</v>
      </c>
    </row>
    <row r="1567" spans="1:1" x14ac:dyDescent="0.25">
      <c r="A1567" s="49" t="s">
        <v>12734</v>
      </c>
    </row>
    <row r="1568" spans="1:1" x14ac:dyDescent="0.25">
      <c r="A1568" s="49" t="s">
        <v>12735</v>
      </c>
    </row>
    <row r="1569" spans="1:1" x14ac:dyDescent="0.25">
      <c r="A1569" s="49" t="s">
        <v>12736</v>
      </c>
    </row>
    <row r="1570" spans="1:1" x14ac:dyDescent="0.25">
      <c r="A1570" s="49" t="s">
        <v>12737</v>
      </c>
    </row>
    <row r="1571" spans="1:1" x14ac:dyDescent="0.25">
      <c r="A1571" s="49" t="s">
        <v>12738</v>
      </c>
    </row>
    <row r="1572" spans="1:1" x14ac:dyDescent="0.25">
      <c r="A1572" s="49" t="s">
        <v>12739</v>
      </c>
    </row>
    <row r="1573" spans="1:1" x14ac:dyDescent="0.25">
      <c r="A1573" s="49" t="s">
        <v>12740</v>
      </c>
    </row>
    <row r="1574" spans="1:1" x14ac:dyDescent="0.25">
      <c r="A1574" s="49" t="s">
        <v>12741</v>
      </c>
    </row>
    <row r="1575" spans="1:1" x14ac:dyDescent="0.25">
      <c r="A1575" s="49" t="s">
        <v>12742</v>
      </c>
    </row>
    <row r="1576" spans="1:1" x14ac:dyDescent="0.25">
      <c r="A1576" s="49" t="s">
        <v>12743</v>
      </c>
    </row>
    <row r="1577" spans="1:1" x14ac:dyDescent="0.25">
      <c r="A1577" s="49" t="s">
        <v>12744</v>
      </c>
    </row>
    <row r="1578" spans="1:1" x14ac:dyDescent="0.25">
      <c r="A1578" s="49" t="s">
        <v>12745</v>
      </c>
    </row>
    <row r="1579" spans="1:1" x14ac:dyDescent="0.25">
      <c r="A1579" s="49" t="s">
        <v>12746</v>
      </c>
    </row>
    <row r="1580" spans="1:1" x14ac:dyDescent="0.25">
      <c r="A1580" s="49" t="s">
        <v>12747</v>
      </c>
    </row>
    <row r="1581" spans="1:1" x14ac:dyDescent="0.25">
      <c r="A1581" s="49" t="s">
        <v>12748</v>
      </c>
    </row>
    <row r="1582" spans="1:1" x14ac:dyDescent="0.25">
      <c r="A1582" s="49" t="s">
        <v>12749</v>
      </c>
    </row>
    <row r="1583" spans="1:1" x14ac:dyDescent="0.25">
      <c r="A1583" s="49" t="s">
        <v>12750</v>
      </c>
    </row>
    <row r="1584" spans="1:1" x14ac:dyDescent="0.25">
      <c r="A1584" s="49" t="s">
        <v>12751</v>
      </c>
    </row>
    <row r="1585" spans="1:1" x14ac:dyDescent="0.25">
      <c r="A1585" s="49" t="s">
        <v>12752</v>
      </c>
    </row>
    <row r="1586" spans="1:1" x14ac:dyDescent="0.25">
      <c r="A1586" s="49" t="s">
        <v>12753</v>
      </c>
    </row>
    <row r="1587" spans="1:1" x14ac:dyDescent="0.25">
      <c r="A1587" s="49" t="s">
        <v>12754</v>
      </c>
    </row>
    <row r="1588" spans="1:1" x14ac:dyDescent="0.25">
      <c r="A1588" s="49" t="s">
        <v>12755</v>
      </c>
    </row>
    <row r="1589" spans="1:1" x14ac:dyDescent="0.25">
      <c r="A1589" s="49" t="s">
        <v>12756</v>
      </c>
    </row>
    <row r="1590" spans="1:1" x14ac:dyDescent="0.25">
      <c r="A1590" s="49" t="s">
        <v>12757</v>
      </c>
    </row>
    <row r="1591" spans="1:1" x14ac:dyDescent="0.25">
      <c r="A1591" s="49" t="s">
        <v>12758</v>
      </c>
    </row>
    <row r="1592" spans="1:1" x14ac:dyDescent="0.25">
      <c r="A1592" s="49" t="s">
        <v>12759</v>
      </c>
    </row>
    <row r="1593" spans="1:1" x14ac:dyDescent="0.25">
      <c r="A1593" s="49" t="s">
        <v>12760</v>
      </c>
    </row>
    <row r="1594" spans="1:1" x14ac:dyDescent="0.25">
      <c r="A1594" s="49" t="s">
        <v>12761</v>
      </c>
    </row>
    <row r="1595" spans="1:1" x14ac:dyDescent="0.25">
      <c r="A1595" s="49" t="s">
        <v>12762</v>
      </c>
    </row>
    <row r="1596" spans="1:1" x14ac:dyDescent="0.25">
      <c r="A1596" s="49" t="s">
        <v>12763</v>
      </c>
    </row>
    <row r="1597" spans="1:1" x14ac:dyDescent="0.25">
      <c r="A1597" s="49" t="s">
        <v>12764</v>
      </c>
    </row>
    <row r="1598" spans="1:1" x14ac:dyDescent="0.25">
      <c r="A1598" s="49" t="s">
        <v>12765</v>
      </c>
    </row>
    <row r="1599" spans="1:1" x14ac:dyDescent="0.25">
      <c r="A1599" s="49" t="s">
        <v>12766</v>
      </c>
    </row>
    <row r="1600" spans="1:1" x14ac:dyDescent="0.25">
      <c r="A1600" s="49" t="s">
        <v>12767</v>
      </c>
    </row>
    <row r="1601" spans="1:1" x14ac:dyDescent="0.25">
      <c r="A1601" s="49" t="s">
        <v>12768</v>
      </c>
    </row>
    <row r="1602" spans="1:1" x14ac:dyDescent="0.25">
      <c r="A1602" s="49" t="s">
        <v>12769</v>
      </c>
    </row>
    <row r="1603" spans="1:1" x14ac:dyDescent="0.25">
      <c r="A1603" s="49" t="s">
        <v>12770</v>
      </c>
    </row>
    <row r="1604" spans="1:1" x14ac:dyDescent="0.25">
      <c r="A1604" s="49" t="s">
        <v>12771</v>
      </c>
    </row>
    <row r="1605" spans="1:1" x14ac:dyDescent="0.25">
      <c r="A1605" s="49" t="s">
        <v>12772</v>
      </c>
    </row>
    <row r="1606" spans="1:1" x14ac:dyDescent="0.25">
      <c r="A1606" s="49" t="s">
        <v>12773</v>
      </c>
    </row>
    <row r="1607" spans="1:1" x14ac:dyDescent="0.25">
      <c r="A1607" s="49" t="s">
        <v>12774</v>
      </c>
    </row>
    <row r="1608" spans="1:1" x14ac:dyDescent="0.25">
      <c r="A1608" s="49" t="s">
        <v>12775</v>
      </c>
    </row>
    <row r="1609" spans="1:1" x14ac:dyDescent="0.25">
      <c r="A1609" s="49" t="s">
        <v>12776</v>
      </c>
    </row>
    <row r="1610" spans="1:1" x14ac:dyDescent="0.25">
      <c r="A1610" s="49" t="s">
        <v>12777</v>
      </c>
    </row>
    <row r="1611" spans="1:1" x14ac:dyDescent="0.25">
      <c r="A1611" s="49" t="s">
        <v>12778</v>
      </c>
    </row>
    <row r="1612" spans="1:1" x14ac:dyDescent="0.25">
      <c r="A1612" s="49" t="s">
        <v>12779</v>
      </c>
    </row>
    <row r="1613" spans="1:1" x14ac:dyDescent="0.25">
      <c r="A1613" s="49" t="s">
        <v>12780</v>
      </c>
    </row>
    <row r="1614" spans="1:1" x14ac:dyDescent="0.25">
      <c r="A1614" s="49" t="s">
        <v>12781</v>
      </c>
    </row>
    <row r="1615" spans="1:1" x14ac:dyDescent="0.25">
      <c r="A1615" s="49" t="s">
        <v>12782</v>
      </c>
    </row>
    <row r="1616" spans="1:1" x14ac:dyDescent="0.25">
      <c r="A1616" s="49" t="s">
        <v>12783</v>
      </c>
    </row>
    <row r="1617" spans="1:1" x14ac:dyDescent="0.25">
      <c r="A1617" s="49" t="s">
        <v>12784</v>
      </c>
    </row>
    <row r="1618" spans="1:1" x14ac:dyDescent="0.25">
      <c r="A1618" s="49" t="s">
        <v>12785</v>
      </c>
    </row>
    <row r="1619" spans="1:1" x14ac:dyDescent="0.25">
      <c r="A1619" s="49" t="s">
        <v>12786</v>
      </c>
    </row>
    <row r="1620" spans="1:1" x14ac:dyDescent="0.25">
      <c r="A1620" s="49" t="s">
        <v>12787</v>
      </c>
    </row>
    <row r="1621" spans="1:1" x14ac:dyDescent="0.25">
      <c r="A1621" s="49" t="s">
        <v>12788</v>
      </c>
    </row>
    <row r="1622" spans="1:1" x14ac:dyDescent="0.25">
      <c r="A1622" s="49" t="s">
        <v>12789</v>
      </c>
    </row>
    <row r="1623" spans="1:1" x14ac:dyDescent="0.25">
      <c r="A1623" s="49" t="s">
        <v>12790</v>
      </c>
    </row>
    <row r="1624" spans="1:1" x14ac:dyDescent="0.25">
      <c r="A1624" s="49" t="s">
        <v>12791</v>
      </c>
    </row>
    <row r="1625" spans="1:1" x14ac:dyDescent="0.25">
      <c r="A1625" s="49" t="s">
        <v>12792</v>
      </c>
    </row>
    <row r="1626" spans="1:1" x14ac:dyDescent="0.25">
      <c r="A1626" s="49" t="s">
        <v>12793</v>
      </c>
    </row>
    <row r="1627" spans="1:1" x14ac:dyDescent="0.25">
      <c r="A1627" s="49" t="s">
        <v>12794</v>
      </c>
    </row>
    <row r="1628" spans="1:1" x14ac:dyDescent="0.25">
      <c r="A1628" s="49" t="s">
        <v>12795</v>
      </c>
    </row>
    <row r="1629" spans="1:1" x14ac:dyDescent="0.25">
      <c r="A1629" s="49" t="s">
        <v>12796</v>
      </c>
    </row>
    <row r="1630" spans="1:1" x14ac:dyDescent="0.25">
      <c r="A1630" s="49" t="s">
        <v>12797</v>
      </c>
    </row>
    <row r="1631" spans="1:1" x14ac:dyDescent="0.25">
      <c r="A1631" s="49" t="s">
        <v>12798</v>
      </c>
    </row>
    <row r="1632" spans="1:1" x14ac:dyDescent="0.25">
      <c r="A1632" s="49" t="s">
        <v>12799</v>
      </c>
    </row>
    <row r="1633" spans="1:1" x14ac:dyDescent="0.25">
      <c r="A1633" s="49" t="s">
        <v>12800</v>
      </c>
    </row>
    <row r="1634" spans="1:1" x14ac:dyDescent="0.25">
      <c r="A1634" s="49" t="s">
        <v>12801</v>
      </c>
    </row>
    <row r="1635" spans="1:1" x14ac:dyDescent="0.25">
      <c r="A1635" s="49" t="s">
        <v>12802</v>
      </c>
    </row>
    <row r="1636" spans="1:1" x14ac:dyDescent="0.25">
      <c r="A1636" s="49" t="s">
        <v>12803</v>
      </c>
    </row>
    <row r="1637" spans="1:1" x14ac:dyDescent="0.25">
      <c r="A1637" s="49" t="s">
        <v>12804</v>
      </c>
    </row>
    <row r="1638" spans="1:1" x14ac:dyDescent="0.25">
      <c r="A1638" s="49" t="s">
        <v>12805</v>
      </c>
    </row>
    <row r="1639" spans="1:1" x14ac:dyDescent="0.25">
      <c r="A1639" s="49" t="s">
        <v>12806</v>
      </c>
    </row>
    <row r="1640" spans="1:1" x14ac:dyDescent="0.25">
      <c r="A1640" s="49" t="s">
        <v>12807</v>
      </c>
    </row>
    <row r="1641" spans="1:1" x14ac:dyDescent="0.25">
      <c r="A1641" s="49" t="s">
        <v>12808</v>
      </c>
    </row>
    <row r="1642" spans="1:1" x14ac:dyDescent="0.25">
      <c r="A1642" s="49" t="s">
        <v>12809</v>
      </c>
    </row>
    <row r="1643" spans="1:1" x14ac:dyDescent="0.25">
      <c r="A1643" s="49" t="s">
        <v>12810</v>
      </c>
    </row>
    <row r="1644" spans="1:1" x14ac:dyDescent="0.25">
      <c r="A1644" s="49" t="s">
        <v>12811</v>
      </c>
    </row>
    <row r="1645" spans="1:1" x14ac:dyDescent="0.25">
      <c r="A1645" s="49" t="s">
        <v>12812</v>
      </c>
    </row>
    <row r="1646" spans="1:1" x14ac:dyDescent="0.25">
      <c r="A1646" s="49" t="s">
        <v>12813</v>
      </c>
    </row>
    <row r="1647" spans="1:1" x14ac:dyDescent="0.25">
      <c r="A1647" s="49" t="s">
        <v>12814</v>
      </c>
    </row>
    <row r="1648" spans="1:1" x14ac:dyDescent="0.25">
      <c r="A1648" s="49" t="s">
        <v>12815</v>
      </c>
    </row>
    <row r="1649" spans="1:1" x14ac:dyDescent="0.25">
      <c r="A1649" s="49" t="s">
        <v>12816</v>
      </c>
    </row>
    <row r="1650" spans="1:1" x14ac:dyDescent="0.25">
      <c r="A1650" s="49" t="s">
        <v>12817</v>
      </c>
    </row>
    <row r="1651" spans="1:1" x14ac:dyDescent="0.25">
      <c r="A1651" s="49" t="s">
        <v>12818</v>
      </c>
    </row>
    <row r="1652" spans="1:1" x14ac:dyDescent="0.25">
      <c r="A1652" s="49" t="s">
        <v>12819</v>
      </c>
    </row>
    <row r="1653" spans="1:1" x14ac:dyDescent="0.25">
      <c r="A1653" s="49" t="s">
        <v>12820</v>
      </c>
    </row>
    <row r="1654" spans="1:1" x14ac:dyDescent="0.25">
      <c r="A1654" s="49" t="s">
        <v>12821</v>
      </c>
    </row>
    <row r="1655" spans="1:1" x14ac:dyDescent="0.25">
      <c r="A1655" s="49" t="s">
        <v>12822</v>
      </c>
    </row>
    <row r="1656" spans="1:1" x14ac:dyDescent="0.25">
      <c r="A1656" s="49" t="s">
        <v>12823</v>
      </c>
    </row>
    <row r="1657" spans="1:1" x14ac:dyDescent="0.25">
      <c r="A1657" s="49" t="s">
        <v>12824</v>
      </c>
    </row>
    <row r="1658" spans="1:1" x14ac:dyDescent="0.25">
      <c r="A1658" s="49" t="s">
        <v>12825</v>
      </c>
    </row>
    <row r="1659" spans="1:1" x14ac:dyDescent="0.25">
      <c r="A1659" s="49" t="s">
        <v>12826</v>
      </c>
    </row>
    <row r="1660" spans="1:1" x14ac:dyDescent="0.25">
      <c r="A1660" s="49" t="s">
        <v>12827</v>
      </c>
    </row>
    <row r="1661" spans="1:1" x14ac:dyDescent="0.25">
      <c r="A1661" s="49" t="s">
        <v>12828</v>
      </c>
    </row>
    <row r="1662" spans="1:1" x14ac:dyDescent="0.25">
      <c r="A1662" s="49" t="s">
        <v>12829</v>
      </c>
    </row>
    <row r="1663" spans="1:1" x14ac:dyDescent="0.25">
      <c r="A1663" s="49" t="s">
        <v>12830</v>
      </c>
    </row>
    <row r="1664" spans="1:1" x14ac:dyDescent="0.25">
      <c r="A1664" s="49" t="s">
        <v>12831</v>
      </c>
    </row>
    <row r="1665" spans="1:1" x14ac:dyDescent="0.25">
      <c r="A1665" s="49" t="s">
        <v>12832</v>
      </c>
    </row>
    <row r="1666" spans="1:1" x14ac:dyDescent="0.25">
      <c r="A1666" s="49" t="s">
        <v>12833</v>
      </c>
    </row>
    <row r="1667" spans="1:1" x14ac:dyDescent="0.25">
      <c r="A1667" s="49" t="s">
        <v>12834</v>
      </c>
    </row>
    <row r="1668" spans="1:1" x14ac:dyDescent="0.25">
      <c r="A1668" s="49" t="s">
        <v>12835</v>
      </c>
    </row>
    <row r="1669" spans="1:1" x14ac:dyDescent="0.25">
      <c r="A1669" s="49" t="s">
        <v>12836</v>
      </c>
    </row>
    <row r="1670" spans="1:1" x14ac:dyDescent="0.25">
      <c r="A1670" s="49" t="s">
        <v>12837</v>
      </c>
    </row>
    <row r="1671" spans="1:1" x14ac:dyDescent="0.25">
      <c r="A1671" s="49" t="s">
        <v>12838</v>
      </c>
    </row>
    <row r="1672" spans="1:1" x14ac:dyDescent="0.25">
      <c r="A1672" s="49" t="s">
        <v>12839</v>
      </c>
    </row>
    <row r="1673" spans="1:1" x14ac:dyDescent="0.25">
      <c r="A1673" s="49" t="s">
        <v>12840</v>
      </c>
    </row>
    <row r="1674" spans="1:1" x14ac:dyDescent="0.25">
      <c r="A1674" s="49" t="s">
        <v>12841</v>
      </c>
    </row>
    <row r="1675" spans="1:1" x14ac:dyDescent="0.25">
      <c r="A1675" s="49" t="s">
        <v>12842</v>
      </c>
    </row>
    <row r="1676" spans="1:1" x14ac:dyDescent="0.25">
      <c r="A1676" s="49" t="s">
        <v>12843</v>
      </c>
    </row>
    <row r="1677" spans="1:1" x14ac:dyDescent="0.25">
      <c r="A1677" s="49" t="s">
        <v>12844</v>
      </c>
    </row>
    <row r="1678" spans="1:1" x14ac:dyDescent="0.25">
      <c r="A1678" s="49" t="s">
        <v>12845</v>
      </c>
    </row>
    <row r="1679" spans="1:1" x14ac:dyDescent="0.25">
      <c r="A1679" s="49" t="s">
        <v>12846</v>
      </c>
    </row>
    <row r="1680" spans="1:1" x14ac:dyDescent="0.25">
      <c r="A1680" s="49" t="s">
        <v>12847</v>
      </c>
    </row>
    <row r="1681" spans="1:1" x14ac:dyDescent="0.25">
      <c r="A1681" s="49" t="s">
        <v>12848</v>
      </c>
    </row>
    <row r="1682" spans="1:1" x14ac:dyDescent="0.25">
      <c r="A1682" s="49" t="s">
        <v>12849</v>
      </c>
    </row>
    <row r="1683" spans="1:1" x14ac:dyDescent="0.25">
      <c r="A1683" s="49" t="s">
        <v>12850</v>
      </c>
    </row>
    <row r="1684" spans="1:1" x14ac:dyDescent="0.25">
      <c r="A1684" s="49" t="s">
        <v>12851</v>
      </c>
    </row>
    <row r="1685" spans="1:1" x14ac:dyDescent="0.25">
      <c r="A1685" s="49" t="s">
        <v>12852</v>
      </c>
    </row>
    <row r="1686" spans="1:1" x14ac:dyDescent="0.25">
      <c r="A1686" s="49" t="s">
        <v>12853</v>
      </c>
    </row>
    <row r="1687" spans="1:1" x14ac:dyDescent="0.25">
      <c r="A1687" s="49" t="s">
        <v>12854</v>
      </c>
    </row>
    <row r="1688" spans="1:1" x14ac:dyDescent="0.25">
      <c r="A1688" s="49" t="s">
        <v>12855</v>
      </c>
    </row>
    <row r="1689" spans="1:1" x14ac:dyDescent="0.25">
      <c r="A1689" s="49" t="s">
        <v>12856</v>
      </c>
    </row>
    <row r="1690" spans="1:1" x14ac:dyDescent="0.25">
      <c r="A1690" s="49" t="s">
        <v>12857</v>
      </c>
    </row>
    <row r="1691" spans="1:1" x14ac:dyDescent="0.25">
      <c r="A1691" s="49" t="s">
        <v>12858</v>
      </c>
    </row>
    <row r="1692" spans="1:1" x14ac:dyDescent="0.25">
      <c r="A1692" s="49" t="s">
        <v>12859</v>
      </c>
    </row>
    <row r="1693" spans="1:1" x14ac:dyDescent="0.25">
      <c r="A1693" s="49" t="s">
        <v>12860</v>
      </c>
    </row>
    <row r="1694" spans="1:1" x14ac:dyDescent="0.25">
      <c r="A1694" s="49" t="s">
        <v>12861</v>
      </c>
    </row>
    <row r="1695" spans="1:1" x14ac:dyDescent="0.25">
      <c r="A1695" s="49" t="s">
        <v>12862</v>
      </c>
    </row>
    <row r="1696" spans="1:1" x14ac:dyDescent="0.25">
      <c r="A1696" s="49" t="s">
        <v>12863</v>
      </c>
    </row>
    <row r="1697" spans="1:1" x14ac:dyDescent="0.25">
      <c r="A1697" s="49" t="s">
        <v>12864</v>
      </c>
    </row>
    <row r="1698" spans="1:1" x14ac:dyDescent="0.25">
      <c r="A1698" s="49" t="s">
        <v>12865</v>
      </c>
    </row>
    <row r="1699" spans="1:1" x14ac:dyDescent="0.25">
      <c r="A1699" s="49" t="s">
        <v>12866</v>
      </c>
    </row>
    <row r="1700" spans="1:1" x14ac:dyDescent="0.25">
      <c r="A1700" s="49" t="s">
        <v>12867</v>
      </c>
    </row>
    <row r="1701" spans="1:1" x14ac:dyDescent="0.25">
      <c r="A1701" s="49" t="s">
        <v>12868</v>
      </c>
    </row>
    <row r="1702" spans="1:1" x14ac:dyDescent="0.25">
      <c r="A1702" s="49" t="s">
        <v>12869</v>
      </c>
    </row>
    <row r="1703" spans="1:1" x14ac:dyDescent="0.25">
      <c r="A1703" s="49" t="s">
        <v>12870</v>
      </c>
    </row>
    <row r="1704" spans="1:1" x14ac:dyDescent="0.25">
      <c r="A1704" s="49" t="s">
        <v>12871</v>
      </c>
    </row>
    <row r="1705" spans="1:1" x14ac:dyDescent="0.25">
      <c r="A1705" s="49" t="s">
        <v>12872</v>
      </c>
    </row>
    <row r="1706" spans="1:1" x14ac:dyDescent="0.25">
      <c r="A1706" s="49" t="s">
        <v>12873</v>
      </c>
    </row>
    <row r="1707" spans="1:1" x14ac:dyDescent="0.25">
      <c r="A1707" s="49" t="s">
        <v>12874</v>
      </c>
    </row>
    <row r="1708" spans="1:1" x14ac:dyDescent="0.25">
      <c r="A1708" s="49" t="s">
        <v>12875</v>
      </c>
    </row>
    <row r="1709" spans="1:1" x14ac:dyDescent="0.25">
      <c r="A1709" s="49" t="s">
        <v>12876</v>
      </c>
    </row>
    <row r="1710" spans="1:1" x14ac:dyDescent="0.25">
      <c r="A1710" s="49" t="s">
        <v>12877</v>
      </c>
    </row>
    <row r="1711" spans="1:1" x14ac:dyDescent="0.25">
      <c r="A1711" s="49" t="s">
        <v>12878</v>
      </c>
    </row>
    <row r="1712" spans="1:1" x14ac:dyDescent="0.25">
      <c r="A1712" s="49" t="s">
        <v>12879</v>
      </c>
    </row>
    <row r="1713" spans="1:1" x14ac:dyDescent="0.25">
      <c r="A1713" s="49" t="s">
        <v>12880</v>
      </c>
    </row>
    <row r="1714" spans="1:1" x14ac:dyDescent="0.25">
      <c r="A1714" s="49" t="s">
        <v>12881</v>
      </c>
    </row>
    <row r="1715" spans="1:1" x14ac:dyDescent="0.25">
      <c r="A1715" s="49" t="s">
        <v>12882</v>
      </c>
    </row>
    <row r="1716" spans="1:1" x14ac:dyDescent="0.25">
      <c r="A1716" s="49" t="s">
        <v>12883</v>
      </c>
    </row>
    <row r="1717" spans="1:1" x14ac:dyDescent="0.25">
      <c r="A1717" s="49" t="s">
        <v>12884</v>
      </c>
    </row>
    <row r="1718" spans="1:1" x14ac:dyDescent="0.25">
      <c r="A1718" s="49" t="s">
        <v>12885</v>
      </c>
    </row>
    <row r="1719" spans="1:1" x14ac:dyDescent="0.25">
      <c r="A1719" s="49" t="s">
        <v>12886</v>
      </c>
    </row>
    <row r="1720" spans="1:1" x14ac:dyDescent="0.25">
      <c r="A1720" s="49" t="s">
        <v>12887</v>
      </c>
    </row>
    <row r="1721" spans="1:1" x14ac:dyDescent="0.25">
      <c r="A1721" s="49" t="s">
        <v>12888</v>
      </c>
    </row>
    <row r="1722" spans="1:1" x14ac:dyDescent="0.25">
      <c r="A1722" s="49" t="s">
        <v>12889</v>
      </c>
    </row>
    <row r="1723" spans="1:1" x14ac:dyDescent="0.25">
      <c r="A1723" s="49" t="s">
        <v>12890</v>
      </c>
    </row>
    <row r="1724" spans="1:1" x14ac:dyDescent="0.25">
      <c r="A1724" s="49" t="s">
        <v>12891</v>
      </c>
    </row>
    <row r="1725" spans="1:1" x14ac:dyDescent="0.25">
      <c r="A1725" s="49" t="s">
        <v>12892</v>
      </c>
    </row>
    <row r="1726" spans="1:1" x14ac:dyDescent="0.25">
      <c r="A1726" s="49" t="s">
        <v>12893</v>
      </c>
    </row>
    <row r="1727" spans="1:1" x14ac:dyDescent="0.25">
      <c r="A1727" s="49" t="s">
        <v>12894</v>
      </c>
    </row>
    <row r="1728" spans="1:1" x14ac:dyDescent="0.25">
      <c r="A1728" s="49" t="s">
        <v>12895</v>
      </c>
    </row>
    <row r="1729" spans="1:1" x14ac:dyDescent="0.25">
      <c r="A1729" s="49" t="s">
        <v>12896</v>
      </c>
    </row>
    <row r="1730" spans="1:1" x14ac:dyDescent="0.25">
      <c r="A1730" s="49" t="s">
        <v>12897</v>
      </c>
    </row>
    <row r="1731" spans="1:1" x14ac:dyDescent="0.25">
      <c r="A1731" s="49" t="s">
        <v>12898</v>
      </c>
    </row>
    <row r="1732" spans="1:1" x14ac:dyDescent="0.25">
      <c r="A1732" s="49" t="s">
        <v>12899</v>
      </c>
    </row>
    <row r="1733" spans="1:1" x14ac:dyDescent="0.25">
      <c r="A1733" s="49" t="s">
        <v>12900</v>
      </c>
    </row>
    <row r="1734" spans="1:1" x14ac:dyDescent="0.25">
      <c r="A1734" s="49" t="s">
        <v>12901</v>
      </c>
    </row>
    <row r="1735" spans="1:1" x14ac:dyDescent="0.25">
      <c r="A1735" s="49" t="s">
        <v>12902</v>
      </c>
    </row>
    <row r="1736" spans="1:1" x14ac:dyDescent="0.25">
      <c r="A1736" s="49" t="s">
        <v>12903</v>
      </c>
    </row>
    <row r="1737" spans="1:1" x14ac:dyDescent="0.25">
      <c r="A1737" s="49" t="s">
        <v>12904</v>
      </c>
    </row>
    <row r="1738" spans="1:1" x14ac:dyDescent="0.25">
      <c r="A1738" s="49" t="s">
        <v>12905</v>
      </c>
    </row>
    <row r="1739" spans="1:1" x14ac:dyDescent="0.25">
      <c r="A1739" s="49" t="s">
        <v>12906</v>
      </c>
    </row>
    <row r="1740" spans="1:1" x14ac:dyDescent="0.25">
      <c r="A1740" s="49" t="s">
        <v>12907</v>
      </c>
    </row>
    <row r="1741" spans="1:1" x14ac:dyDescent="0.25">
      <c r="A1741" s="49" t="s">
        <v>12908</v>
      </c>
    </row>
    <row r="1742" spans="1:1" x14ac:dyDescent="0.25">
      <c r="A1742" s="49" t="s">
        <v>12909</v>
      </c>
    </row>
    <row r="1743" spans="1:1" x14ac:dyDescent="0.25">
      <c r="A1743" s="49" t="s">
        <v>12910</v>
      </c>
    </row>
    <row r="1744" spans="1:1" x14ac:dyDescent="0.25">
      <c r="A1744" s="49" t="s">
        <v>12911</v>
      </c>
    </row>
    <row r="1745" spans="1:1" x14ac:dyDescent="0.25">
      <c r="A1745" s="49" t="s">
        <v>12912</v>
      </c>
    </row>
    <row r="1746" spans="1:1" x14ac:dyDescent="0.25">
      <c r="A1746" s="49" t="s">
        <v>12913</v>
      </c>
    </row>
    <row r="1747" spans="1:1" x14ac:dyDescent="0.25">
      <c r="A1747" s="49" t="s">
        <v>12914</v>
      </c>
    </row>
    <row r="1748" spans="1:1" x14ac:dyDescent="0.25">
      <c r="A1748" s="49" t="s">
        <v>12915</v>
      </c>
    </row>
    <row r="1749" spans="1:1" x14ac:dyDescent="0.25">
      <c r="A1749" s="49" t="s">
        <v>12916</v>
      </c>
    </row>
    <row r="1750" spans="1:1" x14ac:dyDescent="0.25">
      <c r="A1750" s="49" t="s">
        <v>12917</v>
      </c>
    </row>
    <row r="1751" spans="1:1" x14ac:dyDescent="0.25">
      <c r="A1751" s="49" t="s">
        <v>12918</v>
      </c>
    </row>
    <row r="1752" spans="1:1" x14ac:dyDescent="0.25">
      <c r="A1752" s="49" t="s">
        <v>12919</v>
      </c>
    </row>
    <row r="1753" spans="1:1" x14ac:dyDescent="0.25">
      <c r="A1753" s="49" t="s">
        <v>12920</v>
      </c>
    </row>
    <row r="1754" spans="1:1" x14ac:dyDescent="0.25">
      <c r="A1754" s="49" t="s">
        <v>12921</v>
      </c>
    </row>
    <row r="1755" spans="1:1" x14ac:dyDescent="0.25">
      <c r="A1755" s="49" t="s">
        <v>12922</v>
      </c>
    </row>
    <row r="1756" spans="1:1" x14ac:dyDescent="0.25">
      <c r="A1756" s="49" t="s">
        <v>12923</v>
      </c>
    </row>
    <row r="1757" spans="1:1" x14ac:dyDescent="0.25">
      <c r="A1757" s="49" t="s">
        <v>12924</v>
      </c>
    </row>
    <row r="1758" spans="1:1" x14ac:dyDescent="0.25">
      <c r="A1758" s="49" t="s">
        <v>12925</v>
      </c>
    </row>
    <row r="1759" spans="1:1" x14ac:dyDescent="0.25">
      <c r="A1759" s="49" t="s">
        <v>12926</v>
      </c>
    </row>
    <row r="1760" spans="1:1" x14ac:dyDescent="0.25">
      <c r="A1760" s="49" t="s">
        <v>12927</v>
      </c>
    </row>
    <row r="1761" spans="1:1" x14ac:dyDescent="0.25">
      <c r="A1761" s="49" t="s">
        <v>12928</v>
      </c>
    </row>
    <row r="1762" spans="1:1" x14ac:dyDescent="0.25">
      <c r="A1762" s="49" t="s">
        <v>12929</v>
      </c>
    </row>
    <row r="1763" spans="1:1" x14ac:dyDescent="0.25">
      <c r="A1763" s="49" t="s">
        <v>12930</v>
      </c>
    </row>
    <row r="1764" spans="1:1" x14ac:dyDescent="0.25">
      <c r="A1764" s="49" t="s">
        <v>12931</v>
      </c>
    </row>
    <row r="1765" spans="1:1" x14ac:dyDescent="0.25">
      <c r="A1765" s="49" t="s">
        <v>12932</v>
      </c>
    </row>
    <row r="1766" spans="1:1" x14ac:dyDescent="0.25">
      <c r="A1766" s="49" t="s">
        <v>12933</v>
      </c>
    </row>
    <row r="1767" spans="1:1" x14ac:dyDescent="0.25">
      <c r="A1767" s="49" t="s">
        <v>12934</v>
      </c>
    </row>
    <row r="1768" spans="1:1" x14ac:dyDescent="0.25">
      <c r="A1768" s="49" t="s">
        <v>12935</v>
      </c>
    </row>
    <row r="1769" spans="1:1" x14ac:dyDescent="0.25">
      <c r="A1769" s="49" t="s">
        <v>12936</v>
      </c>
    </row>
    <row r="1770" spans="1:1" x14ac:dyDescent="0.25">
      <c r="A1770" s="49" t="s">
        <v>12937</v>
      </c>
    </row>
    <row r="1771" spans="1:1" x14ac:dyDescent="0.25">
      <c r="A1771" s="49" t="s">
        <v>12938</v>
      </c>
    </row>
    <row r="1772" spans="1:1" x14ac:dyDescent="0.25">
      <c r="A1772" s="49" t="s">
        <v>12939</v>
      </c>
    </row>
    <row r="1773" spans="1:1" x14ac:dyDescent="0.25">
      <c r="A1773" s="49" t="s">
        <v>12940</v>
      </c>
    </row>
    <row r="1774" spans="1:1" x14ac:dyDescent="0.25">
      <c r="A1774" s="49" t="s">
        <v>12941</v>
      </c>
    </row>
    <row r="1775" spans="1:1" x14ac:dyDescent="0.25">
      <c r="A1775" s="49" t="s">
        <v>12942</v>
      </c>
    </row>
    <row r="1776" spans="1:1" x14ac:dyDescent="0.25">
      <c r="A1776" s="49" t="s">
        <v>12943</v>
      </c>
    </row>
    <row r="1777" spans="1:1" x14ac:dyDescent="0.25">
      <c r="A1777" s="49" t="s">
        <v>12944</v>
      </c>
    </row>
    <row r="1778" spans="1:1" x14ac:dyDescent="0.25">
      <c r="A1778" s="49" t="s">
        <v>12945</v>
      </c>
    </row>
    <row r="1779" spans="1:1" x14ac:dyDescent="0.25">
      <c r="A1779" s="49" t="s">
        <v>12946</v>
      </c>
    </row>
    <row r="1780" spans="1:1" x14ac:dyDescent="0.25">
      <c r="A1780" s="49" t="s">
        <v>12947</v>
      </c>
    </row>
    <row r="1781" spans="1:1" x14ac:dyDescent="0.25">
      <c r="A1781" s="49" t="s">
        <v>12948</v>
      </c>
    </row>
    <row r="1782" spans="1:1" x14ac:dyDescent="0.25">
      <c r="A1782" s="49" t="s">
        <v>12949</v>
      </c>
    </row>
    <row r="1783" spans="1:1" x14ac:dyDescent="0.25">
      <c r="A1783" s="49" t="s">
        <v>12950</v>
      </c>
    </row>
    <row r="1784" spans="1:1" x14ac:dyDescent="0.25">
      <c r="A1784" s="49" t="s">
        <v>12951</v>
      </c>
    </row>
    <row r="1785" spans="1:1" x14ac:dyDescent="0.25">
      <c r="A1785" s="49" t="s">
        <v>12952</v>
      </c>
    </row>
    <row r="1786" spans="1:1" x14ac:dyDescent="0.25">
      <c r="A1786" s="49" t="s">
        <v>12953</v>
      </c>
    </row>
    <row r="1787" spans="1:1" x14ac:dyDescent="0.25">
      <c r="A1787" s="49" t="s">
        <v>12954</v>
      </c>
    </row>
    <row r="1788" spans="1:1" x14ac:dyDescent="0.25">
      <c r="A1788" s="49" t="s">
        <v>12955</v>
      </c>
    </row>
    <row r="1789" spans="1:1" x14ac:dyDescent="0.25">
      <c r="A1789" s="49" t="s">
        <v>12956</v>
      </c>
    </row>
    <row r="1790" spans="1:1" x14ac:dyDescent="0.25">
      <c r="A1790" s="49" t="s">
        <v>12957</v>
      </c>
    </row>
    <row r="1791" spans="1:1" x14ac:dyDescent="0.25">
      <c r="A1791" s="49" t="s">
        <v>12958</v>
      </c>
    </row>
    <row r="1792" spans="1:1" x14ac:dyDescent="0.25">
      <c r="A1792" s="49" t="s">
        <v>12959</v>
      </c>
    </row>
    <row r="1793" spans="1:1" x14ac:dyDescent="0.25">
      <c r="A1793" s="49" t="s">
        <v>12960</v>
      </c>
    </row>
    <row r="1794" spans="1:1" x14ac:dyDescent="0.25">
      <c r="A1794" s="49" t="s">
        <v>12961</v>
      </c>
    </row>
    <row r="1795" spans="1:1" x14ac:dyDescent="0.25">
      <c r="A1795" s="49" t="s">
        <v>12962</v>
      </c>
    </row>
    <row r="1796" spans="1:1" x14ac:dyDescent="0.25">
      <c r="A1796" s="49" t="s">
        <v>12963</v>
      </c>
    </row>
    <row r="1797" spans="1:1" x14ac:dyDescent="0.25">
      <c r="A1797" s="49" t="s">
        <v>12964</v>
      </c>
    </row>
    <row r="1798" spans="1:1" x14ac:dyDescent="0.25">
      <c r="A1798" s="49" t="s">
        <v>12965</v>
      </c>
    </row>
    <row r="1799" spans="1:1" x14ac:dyDescent="0.25">
      <c r="A1799" s="49" t="s">
        <v>12966</v>
      </c>
    </row>
    <row r="1800" spans="1:1" x14ac:dyDescent="0.25">
      <c r="A1800" s="49" t="s">
        <v>12967</v>
      </c>
    </row>
    <row r="1801" spans="1:1" x14ac:dyDescent="0.25">
      <c r="A1801" s="49" t="s">
        <v>12968</v>
      </c>
    </row>
    <row r="1802" spans="1:1" x14ac:dyDescent="0.25">
      <c r="A1802" s="49" t="s">
        <v>12969</v>
      </c>
    </row>
    <row r="1803" spans="1:1" x14ac:dyDescent="0.25">
      <c r="A1803" s="49" t="s">
        <v>12970</v>
      </c>
    </row>
    <row r="1804" spans="1:1" x14ac:dyDescent="0.25">
      <c r="A1804" s="49" t="s">
        <v>12971</v>
      </c>
    </row>
    <row r="1805" spans="1:1" x14ac:dyDescent="0.25">
      <c r="A1805" s="49" t="s">
        <v>12972</v>
      </c>
    </row>
    <row r="1806" spans="1:1" x14ac:dyDescent="0.25">
      <c r="A1806" s="49" t="s">
        <v>12973</v>
      </c>
    </row>
    <row r="1807" spans="1:1" x14ac:dyDescent="0.25">
      <c r="A1807" s="49" t="s">
        <v>12974</v>
      </c>
    </row>
    <row r="1808" spans="1:1" x14ac:dyDescent="0.25">
      <c r="A1808" s="49" t="s">
        <v>12975</v>
      </c>
    </row>
    <row r="1809" spans="1:1" x14ac:dyDescent="0.25">
      <c r="A1809" s="49" t="s">
        <v>12976</v>
      </c>
    </row>
    <row r="1810" spans="1:1" x14ac:dyDescent="0.25">
      <c r="A1810" s="49" t="s">
        <v>12977</v>
      </c>
    </row>
    <row r="1811" spans="1:1" x14ac:dyDescent="0.25">
      <c r="A1811" s="49" t="s">
        <v>12978</v>
      </c>
    </row>
    <row r="1812" spans="1:1" x14ac:dyDescent="0.25">
      <c r="A1812" s="49" t="s">
        <v>12979</v>
      </c>
    </row>
    <row r="1813" spans="1:1" x14ac:dyDescent="0.25">
      <c r="A1813" s="49" t="s">
        <v>12980</v>
      </c>
    </row>
    <row r="1814" spans="1:1" x14ac:dyDescent="0.25">
      <c r="A1814" s="49" t="s">
        <v>12981</v>
      </c>
    </row>
    <row r="1815" spans="1:1" x14ac:dyDescent="0.25">
      <c r="A1815" s="49" t="s">
        <v>12982</v>
      </c>
    </row>
    <row r="1816" spans="1:1" x14ac:dyDescent="0.25">
      <c r="A1816" s="49" t="s">
        <v>12983</v>
      </c>
    </row>
    <row r="1817" spans="1:1" x14ac:dyDescent="0.25">
      <c r="A1817" s="49" t="s">
        <v>12984</v>
      </c>
    </row>
    <row r="1818" spans="1:1" x14ac:dyDescent="0.25">
      <c r="A1818" s="49" t="s">
        <v>12985</v>
      </c>
    </row>
    <row r="1819" spans="1:1" x14ac:dyDescent="0.25">
      <c r="A1819" s="49" t="s">
        <v>12986</v>
      </c>
    </row>
    <row r="1820" spans="1:1" x14ac:dyDescent="0.25">
      <c r="A1820" s="49" t="s">
        <v>12987</v>
      </c>
    </row>
    <row r="1821" spans="1:1" x14ac:dyDescent="0.25">
      <c r="A1821" s="49" t="s">
        <v>12988</v>
      </c>
    </row>
    <row r="1822" spans="1:1" x14ac:dyDescent="0.25">
      <c r="A1822" s="49" t="s">
        <v>12989</v>
      </c>
    </row>
    <row r="1823" spans="1:1" x14ac:dyDescent="0.25">
      <c r="A1823" s="49" t="s">
        <v>12990</v>
      </c>
    </row>
    <row r="1824" spans="1:1" x14ac:dyDescent="0.25">
      <c r="A1824" s="49" t="s">
        <v>12991</v>
      </c>
    </row>
    <row r="1825" spans="1:1" x14ac:dyDescent="0.25">
      <c r="A1825" s="49" t="s">
        <v>12992</v>
      </c>
    </row>
    <row r="1826" spans="1:1" x14ac:dyDescent="0.25">
      <c r="A1826" s="49" t="s">
        <v>12993</v>
      </c>
    </row>
    <row r="1827" spans="1:1" x14ac:dyDescent="0.25">
      <c r="A1827" s="49" t="s">
        <v>12994</v>
      </c>
    </row>
    <row r="1828" spans="1:1" x14ac:dyDescent="0.25">
      <c r="A1828" s="49" t="s">
        <v>12995</v>
      </c>
    </row>
    <row r="1829" spans="1:1" x14ac:dyDescent="0.25">
      <c r="A1829" s="49" t="s">
        <v>12996</v>
      </c>
    </row>
    <row r="1830" spans="1:1" x14ac:dyDescent="0.25">
      <c r="A1830" s="49" t="s">
        <v>12997</v>
      </c>
    </row>
    <row r="1831" spans="1:1" x14ac:dyDescent="0.25">
      <c r="A1831" s="49" t="s">
        <v>12998</v>
      </c>
    </row>
    <row r="1832" spans="1:1" x14ac:dyDescent="0.25">
      <c r="A1832" s="49" t="s">
        <v>12999</v>
      </c>
    </row>
    <row r="1833" spans="1:1" x14ac:dyDescent="0.25">
      <c r="A1833" s="49" t="s">
        <v>13000</v>
      </c>
    </row>
    <row r="1834" spans="1:1" x14ac:dyDescent="0.25">
      <c r="A1834" s="49" t="s">
        <v>13001</v>
      </c>
    </row>
    <row r="1835" spans="1:1" x14ac:dyDescent="0.25">
      <c r="A1835" s="49" t="s">
        <v>13002</v>
      </c>
    </row>
    <row r="1836" spans="1:1" x14ac:dyDescent="0.25">
      <c r="A1836" s="49" t="s">
        <v>13003</v>
      </c>
    </row>
    <row r="1837" spans="1:1" x14ac:dyDescent="0.25">
      <c r="A1837" s="49" t="s">
        <v>13004</v>
      </c>
    </row>
    <row r="1838" spans="1:1" x14ac:dyDescent="0.25">
      <c r="A1838" s="49" t="s">
        <v>13005</v>
      </c>
    </row>
    <row r="1839" spans="1:1" x14ac:dyDescent="0.25">
      <c r="A1839" s="49" t="s">
        <v>13006</v>
      </c>
    </row>
    <row r="1840" spans="1:1" x14ac:dyDescent="0.25">
      <c r="A1840" s="49" t="s">
        <v>13007</v>
      </c>
    </row>
    <row r="1841" spans="1:1" x14ac:dyDescent="0.25">
      <c r="A1841" s="49" t="s">
        <v>13008</v>
      </c>
    </row>
    <row r="1842" spans="1:1" x14ac:dyDescent="0.25">
      <c r="A1842" s="49" t="s">
        <v>13009</v>
      </c>
    </row>
    <row r="1843" spans="1:1" x14ac:dyDescent="0.25">
      <c r="A1843" s="49" t="s">
        <v>13010</v>
      </c>
    </row>
    <row r="1844" spans="1:1" x14ac:dyDescent="0.25">
      <c r="A1844" s="49" t="s">
        <v>13011</v>
      </c>
    </row>
    <row r="1845" spans="1:1" x14ac:dyDescent="0.25">
      <c r="A1845" s="49" t="s">
        <v>13012</v>
      </c>
    </row>
    <row r="1846" spans="1:1" x14ac:dyDescent="0.25">
      <c r="A1846" s="49" t="s">
        <v>13013</v>
      </c>
    </row>
    <row r="1847" spans="1:1" x14ac:dyDescent="0.25">
      <c r="A1847" s="49" t="s">
        <v>13014</v>
      </c>
    </row>
    <row r="1848" spans="1:1" x14ac:dyDescent="0.25">
      <c r="A1848" s="49" t="s">
        <v>13015</v>
      </c>
    </row>
    <row r="1849" spans="1:1" x14ac:dyDescent="0.25">
      <c r="A1849" s="49" t="s">
        <v>13016</v>
      </c>
    </row>
    <row r="1850" spans="1:1" x14ac:dyDescent="0.25">
      <c r="A1850" s="49" t="s">
        <v>13017</v>
      </c>
    </row>
    <row r="1851" spans="1:1" x14ac:dyDescent="0.25">
      <c r="A1851" s="49" t="s">
        <v>13018</v>
      </c>
    </row>
    <row r="1852" spans="1:1" x14ac:dyDescent="0.25">
      <c r="A1852" s="49" t="s">
        <v>13019</v>
      </c>
    </row>
    <row r="1853" spans="1:1" x14ac:dyDescent="0.25">
      <c r="A1853" s="49" t="s">
        <v>13020</v>
      </c>
    </row>
    <row r="1854" spans="1:1" x14ac:dyDescent="0.25">
      <c r="A1854" s="49" t="s">
        <v>13021</v>
      </c>
    </row>
    <row r="1855" spans="1:1" x14ac:dyDescent="0.25">
      <c r="A1855" s="49" t="s">
        <v>13022</v>
      </c>
    </row>
    <row r="1856" spans="1:1" x14ac:dyDescent="0.25">
      <c r="A1856" s="49" t="s">
        <v>13023</v>
      </c>
    </row>
    <row r="1857" spans="1:1" x14ac:dyDescent="0.25">
      <c r="A1857" s="49" t="s">
        <v>13024</v>
      </c>
    </row>
    <row r="1858" spans="1:1" x14ac:dyDescent="0.25">
      <c r="A1858" s="49" t="s">
        <v>13025</v>
      </c>
    </row>
    <row r="1859" spans="1:1" x14ac:dyDescent="0.25">
      <c r="A1859" s="49" t="s">
        <v>13026</v>
      </c>
    </row>
    <row r="1860" spans="1:1" x14ac:dyDescent="0.25">
      <c r="A1860" s="49" t="s">
        <v>13027</v>
      </c>
    </row>
    <row r="1861" spans="1:1" x14ac:dyDescent="0.25">
      <c r="A1861" s="49" t="s">
        <v>13028</v>
      </c>
    </row>
    <row r="1862" spans="1:1" x14ac:dyDescent="0.25">
      <c r="A1862" s="49" t="s">
        <v>13029</v>
      </c>
    </row>
    <row r="1863" spans="1:1" x14ac:dyDescent="0.25">
      <c r="A1863" s="49" t="s">
        <v>13030</v>
      </c>
    </row>
    <row r="1864" spans="1:1" x14ac:dyDescent="0.25">
      <c r="A1864" s="49" t="s">
        <v>13031</v>
      </c>
    </row>
    <row r="1865" spans="1:1" x14ac:dyDescent="0.25">
      <c r="A1865" s="49" t="s">
        <v>13032</v>
      </c>
    </row>
    <row r="1866" spans="1:1" x14ac:dyDescent="0.25">
      <c r="A1866" s="49" t="s">
        <v>13033</v>
      </c>
    </row>
    <row r="1867" spans="1:1" x14ac:dyDescent="0.25">
      <c r="A1867" s="49" t="s">
        <v>13034</v>
      </c>
    </row>
    <row r="1868" spans="1:1" x14ac:dyDescent="0.25">
      <c r="A1868" s="49" t="s">
        <v>13035</v>
      </c>
    </row>
    <row r="1869" spans="1:1" x14ac:dyDescent="0.25">
      <c r="A1869" s="49" t="s">
        <v>13036</v>
      </c>
    </row>
    <row r="1870" spans="1:1" x14ac:dyDescent="0.25">
      <c r="A1870" s="49" t="s">
        <v>13037</v>
      </c>
    </row>
    <row r="1871" spans="1:1" x14ac:dyDescent="0.25">
      <c r="A1871" s="49" t="s">
        <v>13038</v>
      </c>
    </row>
    <row r="1872" spans="1:1" x14ac:dyDescent="0.25">
      <c r="A1872" s="49" t="s">
        <v>13039</v>
      </c>
    </row>
    <row r="1873" spans="1:1" x14ac:dyDescent="0.25">
      <c r="A1873" s="49" t="s">
        <v>13040</v>
      </c>
    </row>
    <row r="1874" spans="1:1" x14ac:dyDescent="0.25">
      <c r="A1874" s="49" t="s">
        <v>13041</v>
      </c>
    </row>
    <row r="1875" spans="1:1" x14ac:dyDescent="0.25">
      <c r="A1875" s="49" t="s">
        <v>13042</v>
      </c>
    </row>
    <row r="1876" spans="1:1" x14ac:dyDescent="0.25">
      <c r="A1876" s="49" t="s">
        <v>13043</v>
      </c>
    </row>
    <row r="1877" spans="1:1" x14ac:dyDescent="0.25">
      <c r="A1877" s="49" t="s">
        <v>13044</v>
      </c>
    </row>
    <row r="1878" spans="1:1" x14ac:dyDescent="0.25">
      <c r="A1878" s="49" t="s">
        <v>13045</v>
      </c>
    </row>
    <row r="1879" spans="1:1" x14ac:dyDescent="0.25">
      <c r="A1879" s="49" t="s">
        <v>13046</v>
      </c>
    </row>
    <row r="1880" spans="1:1" x14ac:dyDescent="0.25">
      <c r="A1880" s="49" t="s">
        <v>13047</v>
      </c>
    </row>
    <row r="1881" spans="1:1" x14ac:dyDescent="0.25">
      <c r="A1881" s="49" t="s">
        <v>13048</v>
      </c>
    </row>
    <row r="1882" spans="1:1" x14ac:dyDescent="0.25">
      <c r="A1882" s="49" t="s">
        <v>13049</v>
      </c>
    </row>
    <row r="1883" spans="1:1" x14ac:dyDescent="0.25">
      <c r="A1883" s="49" t="s">
        <v>13050</v>
      </c>
    </row>
    <row r="1884" spans="1:1" x14ac:dyDescent="0.25">
      <c r="A1884" s="49" t="s">
        <v>13051</v>
      </c>
    </row>
    <row r="1885" spans="1:1" x14ac:dyDescent="0.25">
      <c r="A1885" s="49" t="s">
        <v>13052</v>
      </c>
    </row>
    <row r="1886" spans="1:1" x14ac:dyDescent="0.25">
      <c r="A1886" s="49" t="s">
        <v>13053</v>
      </c>
    </row>
    <row r="1887" spans="1:1" x14ac:dyDescent="0.25">
      <c r="A1887" s="49" t="s">
        <v>13054</v>
      </c>
    </row>
    <row r="1888" spans="1:1" x14ac:dyDescent="0.25">
      <c r="A1888" s="49" t="s">
        <v>13055</v>
      </c>
    </row>
    <row r="1889" spans="1:1" x14ac:dyDescent="0.25">
      <c r="A1889" s="49" t="s">
        <v>13056</v>
      </c>
    </row>
    <row r="1890" spans="1:1" x14ac:dyDescent="0.25">
      <c r="A1890" s="49" t="s">
        <v>13057</v>
      </c>
    </row>
    <row r="1891" spans="1:1" x14ac:dyDescent="0.25">
      <c r="A1891" s="49" t="s">
        <v>13058</v>
      </c>
    </row>
    <row r="1892" spans="1:1" x14ac:dyDescent="0.25">
      <c r="A1892" s="49" t="s">
        <v>13059</v>
      </c>
    </row>
    <row r="1893" spans="1:1" x14ac:dyDescent="0.25">
      <c r="A1893" s="49" t="s">
        <v>13060</v>
      </c>
    </row>
    <row r="1894" spans="1:1" x14ac:dyDescent="0.25">
      <c r="A1894" s="49" t="s">
        <v>13061</v>
      </c>
    </row>
    <row r="1895" spans="1:1" x14ac:dyDescent="0.25">
      <c r="A1895" s="49" t="s">
        <v>13062</v>
      </c>
    </row>
    <row r="1896" spans="1:1" x14ac:dyDescent="0.25">
      <c r="A1896" s="49" t="s">
        <v>13063</v>
      </c>
    </row>
    <row r="1897" spans="1:1" x14ac:dyDescent="0.25">
      <c r="A1897" s="49" t="s">
        <v>13064</v>
      </c>
    </row>
    <row r="1898" spans="1:1" x14ac:dyDescent="0.25">
      <c r="A1898" s="49" t="s">
        <v>13065</v>
      </c>
    </row>
    <row r="1899" spans="1:1" x14ac:dyDescent="0.25">
      <c r="A1899" s="49" t="s">
        <v>13066</v>
      </c>
    </row>
    <row r="1900" spans="1:1" x14ac:dyDescent="0.25">
      <c r="A1900" s="49" t="s">
        <v>13067</v>
      </c>
    </row>
    <row r="1901" spans="1:1" x14ac:dyDescent="0.25">
      <c r="A1901" s="49" t="s">
        <v>13068</v>
      </c>
    </row>
    <row r="1902" spans="1:1" x14ac:dyDescent="0.25">
      <c r="A1902" s="49" t="s">
        <v>13069</v>
      </c>
    </row>
    <row r="1903" spans="1:1" x14ac:dyDescent="0.25">
      <c r="A1903" s="49" t="s">
        <v>13070</v>
      </c>
    </row>
    <row r="1904" spans="1:1" x14ac:dyDescent="0.25">
      <c r="A1904" s="49" t="s">
        <v>13071</v>
      </c>
    </row>
    <row r="1905" spans="1:1" x14ac:dyDescent="0.25">
      <c r="A1905" s="49" t="s">
        <v>13072</v>
      </c>
    </row>
    <row r="1906" spans="1:1" x14ac:dyDescent="0.25">
      <c r="A1906" s="49" t="s">
        <v>13073</v>
      </c>
    </row>
    <row r="1907" spans="1:1" x14ac:dyDescent="0.25">
      <c r="A1907" s="49" t="s">
        <v>13074</v>
      </c>
    </row>
    <row r="1908" spans="1:1" x14ac:dyDescent="0.25">
      <c r="A1908" s="49" t="s">
        <v>13075</v>
      </c>
    </row>
    <row r="1909" spans="1:1" x14ac:dyDescent="0.25">
      <c r="A1909" s="49" t="s">
        <v>13076</v>
      </c>
    </row>
    <row r="1910" spans="1:1" x14ac:dyDescent="0.25">
      <c r="A1910" s="49" t="s">
        <v>13077</v>
      </c>
    </row>
    <row r="1911" spans="1:1" x14ac:dyDescent="0.25">
      <c r="A1911" s="49" t="s">
        <v>13078</v>
      </c>
    </row>
    <row r="1912" spans="1:1" x14ac:dyDescent="0.25">
      <c r="A1912" s="49" t="s">
        <v>13079</v>
      </c>
    </row>
    <row r="1913" spans="1:1" x14ac:dyDescent="0.25">
      <c r="A1913" s="49" t="s">
        <v>13080</v>
      </c>
    </row>
    <row r="1914" spans="1:1" x14ac:dyDescent="0.25">
      <c r="A1914" s="49" t="s">
        <v>13081</v>
      </c>
    </row>
    <row r="1915" spans="1:1" x14ac:dyDescent="0.25">
      <c r="A1915" s="49" t="s">
        <v>13082</v>
      </c>
    </row>
    <row r="1916" spans="1:1" x14ac:dyDescent="0.25">
      <c r="A1916" s="49" t="s">
        <v>13083</v>
      </c>
    </row>
    <row r="1917" spans="1:1" x14ac:dyDescent="0.25">
      <c r="A1917" s="49" t="s">
        <v>13084</v>
      </c>
    </row>
    <row r="1918" spans="1:1" x14ac:dyDescent="0.25">
      <c r="A1918" s="49" t="s">
        <v>13085</v>
      </c>
    </row>
    <row r="1919" spans="1:1" x14ac:dyDescent="0.25">
      <c r="A1919" s="49" t="s">
        <v>13086</v>
      </c>
    </row>
    <row r="1920" spans="1:1" x14ac:dyDescent="0.25">
      <c r="A1920" s="49" t="s">
        <v>13087</v>
      </c>
    </row>
    <row r="1921" spans="1:1" x14ac:dyDescent="0.25">
      <c r="A1921" s="49" t="s">
        <v>13088</v>
      </c>
    </row>
    <row r="1922" spans="1:1" x14ac:dyDescent="0.25">
      <c r="A1922" s="49" t="s">
        <v>13089</v>
      </c>
    </row>
    <row r="1923" spans="1:1" x14ac:dyDescent="0.25">
      <c r="A1923" s="49" t="s">
        <v>13090</v>
      </c>
    </row>
    <row r="1924" spans="1:1" x14ac:dyDescent="0.25">
      <c r="A1924" s="49" t="s">
        <v>13091</v>
      </c>
    </row>
    <row r="1925" spans="1:1" x14ac:dyDescent="0.25">
      <c r="A1925" s="49" t="s">
        <v>13092</v>
      </c>
    </row>
    <row r="1926" spans="1:1" x14ac:dyDescent="0.25">
      <c r="A1926" s="49" t="s">
        <v>13093</v>
      </c>
    </row>
    <row r="1927" spans="1:1" x14ac:dyDescent="0.25">
      <c r="A1927" s="49" t="s">
        <v>13094</v>
      </c>
    </row>
    <row r="1928" spans="1:1" x14ac:dyDescent="0.25">
      <c r="A1928" s="49" t="s">
        <v>13095</v>
      </c>
    </row>
    <row r="1929" spans="1:1" x14ac:dyDescent="0.25">
      <c r="A1929" s="49" t="s">
        <v>13096</v>
      </c>
    </row>
    <row r="1930" spans="1:1" x14ac:dyDescent="0.25">
      <c r="A1930" s="49" t="s">
        <v>13097</v>
      </c>
    </row>
    <row r="1931" spans="1:1" x14ac:dyDescent="0.25">
      <c r="A1931" s="49" t="s">
        <v>13098</v>
      </c>
    </row>
    <row r="1932" spans="1:1" x14ac:dyDescent="0.25">
      <c r="A1932" s="49" t="s">
        <v>13099</v>
      </c>
    </row>
    <row r="1933" spans="1:1" x14ac:dyDescent="0.25">
      <c r="A1933" s="49" t="s">
        <v>13100</v>
      </c>
    </row>
    <row r="1934" spans="1:1" x14ac:dyDescent="0.25">
      <c r="A1934" s="49" t="s">
        <v>13101</v>
      </c>
    </row>
    <row r="1935" spans="1:1" x14ac:dyDescent="0.25">
      <c r="A1935" s="49" t="s">
        <v>13102</v>
      </c>
    </row>
    <row r="1936" spans="1:1" x14ac:dyDescent="0.25">
      <c r="A1936" s="49" t="s">
        <v>13103</v>
      </c>
    </row>
    <row r="1937" spans="1:1" x14ac:dyDescent="0.25">
      <c r="A1937" s="49" t="s">
        <v>13104</v>
      </c>
    </row>
    <row r="1938" spans="1:1" x14ac:dyDescent="0.25">
      <c r="A1938" s="49" t="s">
        <v>13105</v>
      </c>
    </row>
    <row r="1939" spans="1:1" x14ac:dyDescent="0.25">
      <c r="A1939" s="49" t="s">
        <v>13106</v>
      </c>
    </row>
    <row r="1940" spans="1:1" x14ac:dyDescent="0.25">
      <c r="A1940" s="49" t="s">
        <v>13107</v>
      </c>
    </row>
    <row r="1941" spans="1:1" x14ac:dyDescent="0.25">
      <c r="A1941" s="49" t="s">
        <v>13108</v>
      </c>
    </row>
    <row r="1942" spans="1:1" x14ac:dyDescent="0.25">
      <c r="A1942" s="49" t="s">
        <v>13109</v>
      </c>
    </row>
    <row r="1943" spans="1:1" x14ac:dyDescent="0.25">
      <c r="A1943" s="49" t="s">
        <v>13110</v>
      </c>
    </row>
    <row r="1944" spans="1:1" x14ac:dyDescent="0.25">
      <c r="A1944" s="49" t="s">
        <v>13111</v>
      </c>
    </row>
    <row r="1945" spans="1:1" x14ac:dyDescent="0.25">
      <c r="A1945" s="49" t="s">
        <v>13112</v>
      </c>
    </row>
    <row r="1946" spans="1:1" x14ac:dyDescent="0.25">
      <c r="A1946" s="49" t="s">
        <v>13113</v>
      </c>
    </row>
    <row r="1947" spans="1:1" x14ac:dyDescent="0.25">
      <c r="A1947" s="49" t="s">
        <v>13114</v>
      </c>
    </row>
    <row r="1948" spans="1:1" x14ac:dyDescent="0.25">
      <c r="A1948" s="49" t="s">
        <v>13115</v>
      </c>
    </row>
    <row r="1949" spans="1:1" x14ac:dyDescent="0.25">
      <c r="A1949" s="49" t="s">
        <v>13116</v>
      </c>
    </row>
    <row r="1950" spans="1:1" x14ac:dyDescent="0.25">
      <c r="A1950" s="49" t="s">
        <v>13117</v>
      </c>
    </row>
    <row r="1951" spans="1:1" x14ac:dyDescent="0.25">
      <c r="A1951" s="49" t="s">
        <v>13118</v>
      </c>
    </row>
    <row r="1952" spans="1:1" x14ac:dyDescent="0.25">
      <c r="A1952" s="49" t="s">
        <v>13119</v>
      </c>
    </row>
    <row r="1953" spans="1:1" x14ac:dyDescent="0.25">
      <c r="A1953" s="49" t="s">
        <v>13120</v>
      </c>
    </row>
    <row r="1954" spans="1:1" x14ac:dyDescent="0.25">
      <c r="A1954" s="49" t="s">
        <v>13121</v>
      </c>
    </row>
    <row r="1955" spans="1:1" x14ac:dyDescent="0.25">
      <c r="A1955" s="49" t="s">
        <v>13122</v>
      </c>
    </row>
    <row r="1956" spans="1:1" x14ac:dyDescent="0.25">
      <c r="A1956" s="49" t="s">
        <v>13123</v>
      </c>
    </row>
    <row r="1957" spans="1:1" x14ac:dyDescent="0.25">
      <c r="A1957" s="49" t="s">
        <v>13124</v>
      </c>
    </row>
    <row r="1958" spans="1:1" x14ac:dyDescent="0.25">
      <c r="A1958" s="49" t="s">
        <v>13125</v>
      </c>
    </row>
    <row r="1959" spans="1:1" x14ac:dyDescent="0.25">
      <c r="A1959" s="49" t="s">
        <v>13126</v>
      </c>
    </row>
    <row r="1960" spans="1:1" x14ac:dyDescent="0.25">
      <c r="A1960" s="49" t="s">
        <v>13127</v>
      </c>
    </row>
    <row r="1961" spans="1:1" x14ac:dyDescent="0.25">
      <c r="A1961" s="49" t="s">
        <v>13128</v>
      </c>
    </row>
    <row r="1962" spans="1:1" x14ac:dyDescent="0.25">
      <c r="A1962" s="49" t="s">
        <v>13129</v>
      </c>
    </row>
    <row r="1963" spans="1:1" x14ac:dyDescent="0.25">
      <c r="A1963" s="49" t="s">
        <v>13130</v>
      </c>
    </row>
    <row r="1964" spans="1:1" x14ac:dyDescent="0.25">
      <c r="A1964" s="49" t="s">
        <v>13131</v>
      </c>
    </row>
    <row r="1965" spans="1:1" x14ac:dyDescent="0.25">
      <c r="A1965" s="49" t="s">
        <v>13132</v>
      </c>
    </row>
    <row r="1966" spans="1:1" x14ac:dyDescent="0.25">
      <c r="A1966" s="49" t="s">
        <v>13133</v>
      </c>
    </row>
    <row r="1967" spans="1:1" x14ac:dyDescent="0.25">
      <c r="A1967" s="49" t="s">
        <v>13134</v>
      </c>
    </row>
    <row r="1968" spans="1:1" x14ac:dyDescent="0.25">
      <c r="A1968" s="49" t="s">
        <v>13135</v>
      </c>
    </row>
    <row r="1969" spans="1:1" x14ac:dyDescent="0.25">
      <c r="A1969" s="49" t="s">
        <v>13136</v>
      </c>
    </row>
    <row r="1970" spans="1:1" x14ac:dyDescent="0.25">
      <c r="A1970" s="49" t="s">
        <v>13137</v>
      </c>
    </row>
    <row r="1971" spans="1:1" x14ac:dyDescent="0.25">
      <c r="A1971" s="49" t="s">
        <v>13138</v>
      </c>
    </row>
    <row r="1972" spans="1:1" x14ac:dyDescent="0.25">
      <c r="A1972" s="49" t="s">
        <v>13139</v>
      </c>
    </row>
    <row r="1973" spans="1:1" x14ac:dyDescent="0.25">
      <c r="A1973" s="49" t="s">
        <v>13140</v>
      </c>
    </row>
    <row r="1974" spans="1:1" x14ac:dyDescent="0.25">
      <c r="A1974" s="49" t="s">
        <v>13141</v>
      </c>
    </row>
    <row r="1975" spans="1:1" x14ac:dyDescent="0.25">
      <c r="A1975" s="49" t="s">
        <v>13142</v>
      </c>
    </row>
    <row r="1976" spans="1:1" x14ac:dyDescent="0.25">
      <c r="A1976" s="49" t="s">
        <v>13143</v>
      </c>
    </row>
    <row r="1977" spans="1:1" x14ac:dyDescent="0.25">
      <c r="A1977" s="49" t="s">
        <v>13144</v>
      </c>
    </row>
    <row r="1978" spans="1:1" x14ac:dyDescent="0.25">
      <c r="A1978" s="49" t="s">
        <v>13145</v>
      </c>
    </row>
    <row r="1979" spans="1:1" x14ac:dyDescent="0.25">
      <c r="A1979" s="49" t="s">
        <v>13146</v>
      </c>
    </row>
    <row r="1980" spans="1:1" x14ac:dyDescent="0.25">
      <c r="A1980" s="49" t="s">
        <v>13147</v>
      </c>
    </row>
    <row r="1981" spans="1:1" x14ac:dyDescent="0.25">
      <c r="A1981" s="49" t="s">
        <v>13148</v>
      </c>
    </row>
    <row r="1982" spans="1:1" x14ac:dyDescent="0.25">
      <c r="A1982" s="49" t="s">
        <v>13149</v>
      </c>
    </row>
    <row r="1983" spans="1:1" x14ac:dyDescent="0.25">
      <c r="A1983" s="49" t="s">
        <v>13150</v>
      </c>
    </row>
    <row r="1984" spans="1:1" x14ac:dyDescent="0.25">
      <c r="A1984" s="49" t="s">
        <v>13151</v>
      </c>
    </row>
    <row r="1985" spans="1:1" x14ac:dyDescent="0.25">
      <c r="A1985" s="49" t="s">
        <v>13152</v>
      </c>
    </row>
    <row r="1986" spans="1:1" x14ac:dyDescent="0.25">
      <c r="A1986" s="49" t="s">
        <v>13153</v>
      </c>
    </row>
    <row r="1987" spans="1:1" x14ac:dyDescent="0.25">
      <c r="A1987" s="49" t="s">
        <v>13154</v>
      </c>
    </row>
    <row r="1988" spans="1:1" x14ac:dyDescent="0.25">
      <c r="A1988" s="49" t="s">
        <v>13155</v>
      </c>
    </row>
    <row r="1989" spans="1:1" x14ac:dyDescent="0.25">
      <c r="A1989" s="49" t="s">
        <v>13156</v>
      </c>
    </row>
    <row r="1990" spans="1:1" x14ac:dyDescent="0.25">
      <c r="A1990" s="49" t="s">
        <v>13157</v>
      </c>
    </row>
    <row r="1991" spans="1:1" x14ac:dyDescent="0.25">
      <c r="A1991" s="49" t="s">
        <v>13158</v>
      </c>
    </row>
    <row r="1992" spans="1:1" x14ac:dyDescent="0.25">
      <c r="A1992" s="49" t="s">
        <v>13159</v>
      </c>
    </row>
    <row r="1993" spans="1:1" x14ac:dyDescent="0.25">
      <c r="A1993" s="49" t="s">
        <v>13160</v>
      </c>
    </row>
    <row r="1994" spans="1:1" x14ac:dyDescent="0.25">
      <c r="A1994" s="49" t="s">
        <v>13161</v>
      </c>
    </row>
    <row r="1995" spans="1:1" x14ac:dyDescent="0.25">
      <c r="A1995" s="49" t="s">
        <v>13162</v>
      </c>
    </row>
    <row r="1996" spans="1:1" x14ac:dyDescent="0.25">
      <c r="A1996" s="49" t="s">
        <v>13163</v>
      </c>
    </row>
    <row r="1997" spans="1:1" x14ac:dyDescent="0.25">
      <c r="A1997" s="49" t="s">
        <v>13164</v>
      </c>
    </row>
    <row r="1998" spans="1:1" x14ac:dyDescent="0.25">
      <c r="A1998" s="49" t="s">
        <v>13165</v>
      </c>
    </row>
    <row r="1999" spans="1:1" x14ac:dyDescent="0.25">
      <c r="A1999" s="49" t="s">
        <v>13166</v>
      </c>
    </row>
    <row r="2000" spans="1:1" x14ac:dyDescent="0.25">
      <c r="A2000" s="49" t="s">
        <v>13167</v>
      </c>
    </row>
    <row r="2001" spans="1:1" x14ac:dyDescent="0.25">
      <c r="A2001" s="49" t="s">
        <v>13168</v>
      </c>
    </row>
    <row r="2002" spans="1:1" x14ac:dyDescent="0.25">
      <c r="A2002" s="49" t="s">
        <v>13169</v>
      </c>
    </row>
    <row r="2003" spans="1:1" x14ac:dyDescent="0.25">
      <c r="A2003" s="49" t="s">
        <v>13170</v>
      </c>
    </row>
    <row r="2004" spans="1:1" x14ac:dyDescent="0.25">
      <c r="A2004" s="49" t="s">
        <v>13171</v>
      </c>
    </row>
    <row r="2005" spans="1:1" x14ac:dyDescent="0.25">
      <c r="A2005" s="49" t="s">
        <v>13172</v>
      </c>
    </row>
    <row r="2006" spans="1:1" x14ac:dyDescent="0.25">
      <c r="A2006" s="49" t="s">
        <v>13173</v>
      </c>
    </row>
    <row r="2007" spans="1:1" x14ac:dyDescent="0.25">
      <c r="A2007" s="49" t="s">
        <v>13174</v>
      </c>
    </row>
    <row r="2008" spans="1:1" x14ac:dyDescent="0.25">
      <c r="A2008" s="49" t="s">
        <v>13175</v>
      </c>
    </row>
    <row r="2009" spans="1:1" x14ac:dyDescent="0.25">
      <c r="A2009" s="49" t="s">
        <v>13176</v>
      </c>
    </row>
    <row r="2010" spans="1:1" x14ac:dyDescent="0.25">
      <c r="A2010" s="49" t="s">
        <v>13177</v>
      </c>
    </row>
    <row r="2011" spans="1:1" x14ac:dyDescent="0.25">
      <c r="A2011" s="49" t="s">
        <v>13178</v>
      </c>
    </row>
    <row r="2012" spans="1:1" x14ac:dyDescent="0.25">
      <c r="A2012" s="49" t="s">
        <v>13179</v>
      </c>
    </row>
    <row r="2013" spans="1:1" x14ac:dyDescent="0.25">
      <c r="A2013" s="49" t="s">
        <v>13180</v>
      </c>
    </row>
    <row r="2014" spans="1:1" x14ac:dyDescent="0.25">
      <c r="A2014" s="49" t="s">
        <v>13181</v>
      </c>
    </row>
    <row r="2015" spans="1:1" x14ac:dyDescent="0.25">
      <c r="A2015" s="49" t="s">
        <v>13182</v>
      </c>
    </row>
    <row r="2016" spans="1:1" x14ac:dyDescent="0.25">
      <c r="A2016" s="49" t="s">
        <v>13183</v>
      </c>
    </row>
    <row r="2017" spans="1:1" x14ac:dyDescent="0.25">
      <c r="A2017" s="49" t="s">
        <v>13184</v>
      </c>
    </row>
    <row r="2018" spans="1:1" x14ac:dyDescent="0.25">
      <c r="A2018" s="49" t="s">
        <v>13185</v>
      </c>
    </row>
    <row r="2019" spans="1:1" x14ac:dyDescent="0.25">
      <c r="A2019" s="49" t="s">
        <v>13186</v>
      </c>
    </row>
    <row r="2020" spans="1:1" x14ac:dyDescent="0.25">
      <c r="A2020" s="49" t="s">
        <v>13187</v>
      </c>
    </row>
    <row r="2021" spans="1:1" x14ac:dyDescent="0.25">
      <c r="A2021" s="49" t="s">
        <v>13188</v>
      </c>
    </row>
    <row r="2022" spans="1:1" x14ac:dyDescent="0.25">
      <c r="A2022" s="49" t="s">
        <v>13189</v>
      </c>
    </row>
    <row r="2023" spans="1:1" x14ac:dyDescent="0.25">
      <c r="A2023" s="49" t="s">
        <v>13190</v>
      </c>
    </row>
    <row r="2024" spans="1:1" x14ac:dyDescent="0.25">
      <c r="A2024" s="49" t="s">
        <v>13191</v>
      </c>
    </row>
    <row r="2025" spans="1:1" x14ac:dyDescent="0.25">
      <c r="A2025" s="49" t="s">
        <v>13192</v>
      </c>
    </row>
    <row r="2026" spans="1:1" x14ac:dyDescent="0.25">
      <c r="A2026" s="49" t="s">
        <v>13193</v>
      </c>
    </row>
    <row r="2027" spans="1:1" x14ac:dyDescent="0.25">
      <c r="A2027" s="49" t="s">
        <v>13194</v>
      </c>
    </row>
    <row r="2028" spans="1:1" x14ac:dyDescent="0.25">
      <c r="A2028" s="49" t="s">
        <v>13195</v>
      </c>
    </row>
    <row r="2029" spans="1:1" x14ac:dyDescent="0.25">
      <c r="A2029" s="49" t="s">
        <v>13196</v>
      </c>
    </row>
    <row r="2030" spans="1:1" x14ac:dyDescent="0.25">
      <c r="A2030" s="49" t="s">
        <v>13197</v>
      </c>
    </row>
    <row r="2031" spans="1:1" x14ac:dyDescent="0.25">
      <c r="A2031" s="49" t="s">
        <v>13198</v>
      </c>
    </row>
    <row r="2032" spans="1:1" x14ac:dyDescent="0.25">
      <c r="A2032" s="49" t="s">
        <v>13199</v>
      </c>
    </row>
    <row r="2033" spans="1:1" x14ac:dyDescent="0.25">
      <c r="A2033" s="49" t="s">
        <v>13200</v>
      </c>
    </row>
    <row r="2034" spans="1:1" x14ac:dyDescent="0.25">
      <c r="A2034" s="49" t="s">
        <v>13201</v>
      </c>
    </row>
    <row r="2035" spans="1:1" x14ac:dyDescent="0.25">
      <c r="A2035" s="49" t="s">
        <v>13202</v>
      </c>
    </row>
    <row r="2036" spans="1:1" x14ac:dyDescent="0.25">
      <c r="A2036" s="49" t="s">
        <v>13203</v>
      </c>
    </row>
    <row r="2037" spans="1:1" x14ac:dyDescent="0.25">
      <c r="A2037" s="49" t="s">
        <v>13204</v>
      </c>
    </row>
    <row r="2038" spans="1:1" x14ac:dyDescent="0.25">
      <c r="A2038" s="49" t="s">
        <v>13205</v>
      </c>
    </row>
    <row r="2039" spans="1:1" x14ac:dyDescent="0.25">
      <c r="A2039" s="49" t="s">
        <v>13206</v>
      </c>
    </row>
    <row r="2040" spans="1:1" x14ac:dyDescent="0.25">
      <c r="A2040" s="49" t="s">
        <v>13207</v>
      </c>
    </row>
    <row r="2041" spans="1:1" x14ac:dyDescent="0.25">
      <c r="A2041" s="49" t="s">
        <v>13208</v>
      </c>
    </row>
    <row r="2042" spans="1:1" x14ac:dyDescent="0.25">
      <c r="A2042" s="49" t="s">
        <v>13209</v>
      </c>
    </row>
    <row r="2043" spans="1:1" x14ac:dyDescent="0.25">
      <c r="A2043" s="49" t="s">
        <v>13210</v>
      </c>
    </row>
    <row r="2044" spans="1:1" x14ac:dyDescent="0.25">
      <c r="A2044" s="49" t="s">
        <v>13211</v>
      </c>
    </row>
    <row r="2045" spans="1:1" x14ac:dyDescent="0.25">
      <c r="A2045" s="49" t="s">
        <v>13212</v>
      </c>
    </row>
    <row r="2046" spans="1:1" x14ac:dyDescent="0.25">
      <c r="A2046" s="49" t="s">
        <v>13213</v>
      </c>
    </row>
    <row r="2047" spans="1:1" x14ac:dyDescent="0.25">
      <c r="A2047" s="49" t="s">
        <v>13214</v>
      </c>
    </row>
    <row r="2048" spans="1:1" x14ac:dyDescent="0.25">
      <c r="A2048" s="49" t="s">
        <v>13215</v>
      </c>
    </row>
    <row r="2049" spans="1:1" x14ac:dyDescent="0.25">
      <c r="A2049" s="49" t="s">
        <v>13216</v>
      </c>
    </row>
    <row r="2050" spans="1:1" x14ac:dyDescent="0.25">
      <c r="A2050" s="49" t="s">
        <v>13217</v>
      </c>
    </row>
    <row r="2051" spans="1:1" x14ac:dyDescent="0.25">
      <c r="A2051" s="49" t="s">
        <v>13218</v>
      </c>
    </row>
    <row r="2052" spans="1:1" x14ac:dyDescent="0.25">
      <c r="A2052" s="49" t="s">
        <v>13219</v>
      </c>
    </row>
    <row r="2053" spans="1:1" x14ac:dyDescent="0.25">
      <c r="A2053" s="49" t="s">
        <v>13220</v>
      </c>
    </row>
    <row r="2054" spans="1:1" x14ac:dyDescent="0.25">
      <c r="A2054" s="49" t="s">
        <v>13221</v>
      </c>
    </row>
    <row r="2055" spans="1:1" x14ac:dyDescent="0.25">
      <c r="A2055" s="49" t="s">
        <v>13222</v>
      </c>
    </row>
    <row r="2056" spans="1:1" x14ac:dyDescent="0.25">
      <c r="A2056" s="49" t="s">
        <v>13223</v>
      </c>
    </row>
    <row r="2057" spans="1:1" x14ac:dyDescent="0.25">
      <c r="A2057" s="49" t="s">
        <v>13224</v>
      </c>
    </row>
    <row r="2058" spans="1:1" x14ac:dyDescent="0.25">
      <c r="A2058" s="49" t="s">
        <v>13225</v>
      </c>
    </row>
    <row r="2059" spans="1:1" x14ac:dyDescent="0.25">
      <c r="A2059" s="49" t="s">
        <v>13226</v>
      </c>
    </row>
    <row r="2060" spans="1:1" x14ac:dyDescent="0.25">
      <c r="A2060" s="49" t="s">
        <v>13227</v>
      </c>
    </row>
    <row r="2061" spans="1:1" x14ac:dyDescent="0.25">
      <c r="A2061" s="49" t="s">
        <v>13228</v>
      </c>
    </row>
    <row r="2062" spans="1:1" x14ac:dyDescent="0.25">
      <c r="A2062" s="49" t="s">
        <v>13229</v>
      </c>
    </row>
    <row r="2063" spans="1:1" x14ac:dyDescent="0.25">
      <c r="A2063" s="49" t="s">
        <v>13230</v>
      </c>
    </row>
    <row r="2064" spans="1:1" x14ac:dyDescent="0.25">
      <c r="A2064" s="49" t="s">
        <v>13231</v>
      </c>
    </row>
    <row r="2065" spans="1:1" x14ac:dyDescent="0.25">
      <c r="A2065" s="49" t="s">
        <v>13232</v>
      </c>
    </row>
    <row r="2066" spans="1:1" x14ac:dyDescent="0.25">
      <c r="A2066" s="49" t="s">
        <v>13233</v>
      </c>
    </row>
    <row r="2067" spans="1:1" x14ac:dyDescent="0.25">
      <c r="A2067" s="49" t="s">
        <v>13234</v>
      </c>
    </row>
    <row r="2068" spans="1:1" x14ac:dyDescent="0.25">
      <c r="A2068" s="49" t="s">
        <v>13235</v>
      </c>
    </row>
    <row r="2069" spans="1:1" x14ac:dyDescent="0.25">
      <c r="A2069" s="49" t="s">
        <v>13236</v>
      </c>
    </row>
    <row r="2070" spans="1:1" x14ac:dyDescent="0.25">
      <c r="A2070" s="49" t="s">
        <v>13237</v>
      </c>
    </row>
    <row r="2071" spans="1:1" x14ac:dyDescent="0.25">
      <c r="A2071" s="49" t="s">
        <v>13238</v>
      </c>
    </row>
    <row r="2072" spans="1:1" x14ac:dyDescent="0.25">
      <c r="A2072" s="49" t="s">
        <v>13239</v>
      </c>
    </row>
    <row r="2073" spans="1:1" x14ac:dyDescent="0.25">
      <c r="A2073" s="49" t="s">
        <v>13240</v>
      </c>
    </row>
    <row r="2074" spans="1:1" x14ac:dyDescent="0.25">
      <c r="A2074" s="49" t="s">
        <v>13241</v>
      </c>
    </row>
    <row r="2075" spans="1:1" x14ac:dyDescent="0.25">
      <c r="A2075" s="49" t="s">
        <v>13242</v>
      </c>
    </row>
    <row r="2076" spans="1:1" x14ac:dyDescent="0.25">
      <c r="A2076" s="49" t="s">
        <v>13243</v>
      </c>
    </row>
    <row r="2077" spans="1:1" x14ac:dyDescent="0.25">
      <c r="A2077" s="49" t="s">
        <v>13244</v>
      </c>
    </row>
    <row r="2078" spans="1:1" x14ac:dyDescent="0.25">
      <c r="A2078" s="49" t="s">
        <v>13245</v>
      </c>
    </row>
    <row r="2079" spans="1:1" x14ac:dyDescent="0.25">
      <c r="A2079" s="49" t="s">
        <v>13246</v>
      </c>
    </row>
    <row r="2080" spans="1:1" x14ac:dyDescent="0.25">
      <c r="A2080" s="49" t="s">
        <v>13247</v>
      </c>
    </row>
    <row r="2081" spans="1:1" x14ac:dyDescent="0.25">
      <c r="A2081" s="49" t="s">
        <v>13248</v>
      </c>
    </row>
    <row r="2082" spans="1:1" x14ac:dyDescent="0.25">
      <c r="A2082" s="49" t="s">
        <v>13249</v>
      </c>
    </row>
    <row r="2083" spans="1:1" x14ac:dyDescent="0.25">
      <c r="A2083" s="49" t="s">
        <v>13250</v>
      </c>
    </row>
    <row r="2084" spans="1:1" x14ac:dyDescent="0.25">
      <c r="A2084" s="49" t="s">
        <v>13251</v>
      </c>
    </row>
    <row r="2085" spans="1:1" x14ac:dyDescent="0.25">
      <c r="A2085" s="49" t="s">
        <v>13252</v>
      </c>
    </row>
    <row r="2086" spans="1:1" x14ac:dyDescent="0.25">
      <c r="A2086" s="49" t="s">
        <v>13253</v>
      </c>
    </row>
    <row r="2087" spans="1:1" x14ac:dyDescent="0.25">
      <c r="A2087" s="49" t="s">
        <v>13254</v>
      </c>
    </row>
    <row r="2088" spans="1:1" x14ac:dyDescent="0.25">
      <c r="A2088" s="49" t="s">
        <v>13255</v>
      </c>
    </row>
    <row r="2089" spans="1:1" x14ac:dyDescent="0.25">
      <c r="A2089" s="49" t="s">
        <v>13256</v>
      </c>
    </row>
    <row r="2090" spans="1:1" x14ac:dyDescent="0.25">
      <c r="A2090" s="49" t="s">
        <v>13257</v>
      </c>
    </row>
    <row r="2091" spans="1:1" x14ac:dyDescent="0.25">
      <c r="A2091" s="49" t="s">
        <v>13258</v>
      </c>
    </row>
    <row r="2092" spans="1:1" x14ac:dyDescent="0.25">
      <c r="A2092" s="49" t="s">
        <v>13259</v>
      </c>
    </row>
    <row r="2093" spans="1:1" x14ac:dyDescent="0.25">
      <c r="A2093" s="49" t="s">
        <v>13260</v>
      </c>
    </row>
    <row r="2094" spans="1:1" x14ac:dyDescent="0.25">
      <c r="A2094" s="49" t="s">
        <v>13261</v>
      </c>
    </row>
    <row r="2095" spans="1:1" x14ac:dyDescent="0.25">
      <c r="A2095" s="49" t="s">
        <v>13262</v>
      </c>
    </row>
    <row r="2096" spans="1:1" x14ac:dyDescent="0.25">
      <c r="A2096" s="49" t="s">
        <v>13263</v>
      </c>
    </row>
    <row r="2097" spans="1:1" x14ac:dyDescent="0.25">
      <c r="A2097" s="49" t="s">
        <v>13264</v>
      </c>
    </row>
    <row r="2098" spans="1:1" x14ac:dyDescent="0.25">
      <c r="A2098" s="49" t="s">
        <v>13265</v>
      </c>
    </row>
    <row r="2099" spans="1:1" x14ac:dyDescent="0.25">
      <c r="A2099" s="49" t="s">
        <v>13266</v>
      </c>
    </row>
    <row r="2100" spans="1:1" x14ac:dyDescent="0.25">
      <c r="A2100" s="49" t="s">
        <v>13267</v>
      </c>
    </row>
    <row r="2101" spans="1:1" x14ac:dyDescent="0.25">
      <c r="A2101" s="49" t="s">
        <v>13268</v>
      </c>
    </row>
    <row r="2102" spans="1:1" x14ac:dyDescent="0.25">
      <c r="A2102" s="49" t="s">
        <v>13269</v>
      </c>
    </row>
    <row r="2103" spans="1:1" x14ac:dyDescent="0.25">
      <c r="A2103" s="49" t="s">
        <v>13270</v>
      </c>
    </row>
    <row r="2104" spans="1:1" x14ac:dyDescent="0.25">
      <c r="A2104" s="49" t="s">
        <v>13271</v>
      </c>
    </row>
    <row r="2105" spans="1:1" x14ac:dyDescent="0.25">
      <c r="A2105" s="49" t="s">
        <v>13272</v>
      </c>
    </row>
    <row r="2106" spans="1:1" x14ac:dyDescent="0.25">
      <c r="A2106" s="49" t="s">
        <v>13273</v>
      </c>
    </row>
    <row r="2107" spans="1:1" x14ac:dyDescent="0.25">
      <c r="A2107" s="49" t="s">
        <v>13274</v>
      </c>
    </row>
    <row r="2108" spans="1:1" x14ac:dyDescent="0.25">
      <c r="A2108" s="49" t="s">
        <v>13275</v>
      </c>
    </row>
    <row r="2109" spans="1:1" x14ac:dyDescent="0.25">
      <c r="A2109" s="49" t="s">
        <v>13276</v>
      </c>
    </row>
    <row r="2110" spans="1:1" x14ac:dyDescent="0.25">
      <c r="A2110" s="49" t="s">
        <v>13277</v>
      </c>
    </row>
    <row r="2111" spans="1:1" x14ac:dyDescent="0.25">
      <c r="A2111" s="49" t="s">
        <v>13278</v>
      </c>
    </row>
    <row r="2112" spans="1:1" x14ac:dyDescent="0.25">
      <c r="A2112" s="49" t="s">
        <v>13279</v>
      </c>
    </row>
    <row r="2113" spans="1:1" x14ac:dyDescent="0.25">
      <c r="A2113" s="49" t="s">
        <v>13280</v>
      </c>
    </row>
    <row r="2114" spans="1:1" x14ac:dyDescent="0.25">
      <c r="A2114" s="49" t="s">
        <v>13281</v>
      </c>
    </row>
    <row r="2115" spans="1:1" x14ac:dyDescent="0.25">
      <c r="A2115" s="49" t="s">
        <v>13282</v>
      </c>
    </row>
    <row r="2116" spans="1:1" x14ac:dyDescent="0.25">
      <c r="A2116" s="49" t="s">
        <v>13283</v>
      </c>
    </row>
    <row r="2117" spans="1:1" x14ac:dyDescent="0.25">
      <c r="A2117" s="49" t="s">
        <v>13284</v>
      </c>
    </row>
    <row r="2118" spans="1:1" x14ac:dyDescent="0.25">
      <c r="A2118" s="49" t="s">
        <v>13285</v>
      </c>
    </row>
    <row r="2119" spans="1:1" x14ac:dyDescent="0.25">
      <c r="A2119" s="49" t="s">
        <v>13286</v>
      </c>
    </row>
    <row r="2120" spans="1:1" x14ac:dyDescent="0.25">
      <c r="A2120" s="49" t="s">
        <v>13287</v>
      </c>
    </row>
    <row r="2121" spans="1:1" x14ac:dyDescent="0.25">
      <c r="A2121" s="49" t="s">
        <v>13288</v>
      </c>
    </row>
    <row r="2122" spans="1:1" x14ac:dyDescent="0.25">
      <c r="A2122" s="49" t="s">
        <v>13289</v>
      </c>
    </row>
    <row r="2123" spans="1:1" x14ac:dyDescent="0.25">
      <c r="A2123" s="49" t="s">
        <v>13290</v>
      </c>
    </row>
    <row r="2124" spans="1:1" x14ac:dyDescent="0.25">
      <c r="A2124" s="49" t="s">
        <v>13291</v>
      </c>
    </row>
    <row r="2125" spans="1:1" x14ac:dyDescent="0.25">
      <c r="A2125" s="49" t="s">
        <v>13292</v>
      </c>
    </row>
    <row r="2126" spans="1:1" x14ac:dyDescent="0.25">
      <c r="A2126" s="49" t="s">
        <v>13293</v>
      </c>
    </row>
    <row r="2127" spans="1:1" x14ac:dyDescent="0.25">
      <c r="A2127" s="49" t="s">
        <v>13294</v>
      </c>
    </row>
    <row r="2128" spans="1:1" x14ac:dyDescent="0.25">
      <c r="A2128" s="49" t="s">
        <v>13295</v>
      </c>
    </row>
    <row r="2129" spans="1:1" x14ac:dyDescent="0.25">
      <c r="A2129" s="49" t="s">
        <v>13296</v>
      </c>
    </row>
    <row r="2130" spans="1:1" x14ac:dyDescent="0.25">
      <c r="A2130" s="49" t="s">
        <v>13297</v>
      </c>
    </row>
    <row r="2131" spans="1:1" x14ac:dyDescent="0.25">
      <c r="A2131" s="49" t="s">
        <v>13298</v>
      </c>
    </row>
    <row r="2132" spans="1:1" x14ac:dyDescent="0.25">
      <c r="A2132" s="49" t="s">
        <v>13299</v>
      </c>
    </row>
    <row r="2133" spans="1:1" x14ac:dyDescent="0.25">
      <c r="A2133" s="49" t="s">
        <v>13300</v>
      </c>
    </row>
    <row r="2134" spans="1:1" x14ac:dyDescent="0.25">
      <c r="A2134" s="49" t="s">
        <v>13301</v>
      </c>
    </row>
    <row r="2135" spans="1:1" x14ac:dyDescent="0.25">
      <c r="A2135" s="49" t="s">
        <v>13302</v>
      </c>
    </row>
    <row r="2136" spans="1:1" x14ac:dyDescent="0.25">
      <c r="A2136" s="49" t="s">
        <v>13303</v>
      </c>
    </row>
    <row r="2137" spans="1:1" x14ac:dyDescent="0.25">
      <c r="A2137" s="49" t="s">
        <v>13304</v>
      </c>
    </row>
    <row r="2138" spans="1:1" x14ac:dyDescent="0.25">
      <c r="A2138" s="49" t="s">
        <v>13305</v>
      </c>
    </row>
    <row r="2139" spans="1:1" x14ac:dyDescent="0.25">
      <c r="A2139" s="49" t="s">
        <v>13306</v>
      </c>
    </row>
    <row r="2140" spans="1:1" x14ac:dyDescent="0.25">
      <c r="A2140" s="49" t="s">
        <v>13307</v>
      </c>
    </row>
    <row r="2141" spans="1:1" x14ac:dyDescent="0.25">
      <c r="A2141" s="49" t="s">
        <v>13308</v>
      </c>
    </row>
    <row r="2142" spans="1:1" x14ac:dyDescent="0.25">
      <c r="A2142" s="49" t="s">
        <v>13309</v>
      </c>
    </row>
    <row r="2143" spans="1:1" x14ac:dyDescent="0.25">
      <c r="A2143" s="49" t="s">
        <v>13310</v>
      </c>
    </row>
    <row r="2144" spans="1:1" x14ac:dyDescent="0.25">
      <c r="A2144" s="49" t="s">
        <v>13311</v>
      </c>
    </row>
    <row r="2145" spans="1:1" x14ac:dyDescent="0.25">
      <c r="A2145" s="49" t="s">
        <v>13312</v>
      </c>
    </row>
    <row r="2146" spans="1:1" x14ac:dyDescent="0.25">
      <c r="A2146" s="49" t="s">
        <v>13313</v>
      </c>
    </row>
    <row r="2147" spans="1:1" x14ac:dyDescent="0.25">
      <c r="A2147" s="49" t="s">
        <v>13314</v>
      </c>
    </row>
    <row r="2148" spans="1:1" x14ac:dyDescent="0.25">
      <c r="A2148" s="49" t="s">
        <v>13315</v>
      </c>
    </row>
    <row r="2149" spans="1:1" x14ac:dyDescent="0.25">
      <c r="A2149" s="49" t="s">
        <v>13316</v>
      </c>
    </row>
    <row r="2150" spans="1:1" x14ac:dyDescent="0.25">
      <c r="A2150" s="49" t="s">
        <v>13317</v>
      </c>
    </row>
    <row r="2151" spans="1:1" x14ac:dyDescent="0.25">
      <c r="A2151" s="49" t="s">
        <v>13318</v>
      </c>
    </row>
    <row r="2152" spans="1:1" x14ac:dyDescent="0.25">
      <c r="A2152" s="49" t="s">
        <v>13319</v>
      </c>
    </row>
    <row r="2153" spans="1:1" x14ac:dyDescent="0.25">
      <c r="A2153" s="49" t="s">
        <v>13320</v>
      </c>
    </row>
    <row r="2154" spans="1:1" x14ac:dyDescent="0.25">
      <c r="A2154" s="49" t="s">
        <v>13321</v>
      </c>
    </row>
    <row r="2155" spans="1:1" x14ac:dyDescent="0.25">
      <c r="A2155" s="49" t="s">
        <v>13322</v>
      </c>
    </row>
    <row r="2156" spans="1:1" x14ac:dyDescent="0.25">
      <c r="A2156" s="49" t="s">
        <v>13323</v>
      </c>
    </row>
    <row r="2157" spans="1:1" x14ac:dyDescent="0.25">
      <c r="A2157" s="49" t="s">
        <v>13324</v>
      </c>
    </row>
    <row r="2158" spans="1:1" x14ac:dyDescent="0.25">
      <c r="A2158" s="49" t="s">
        <v>13325</v>
      </c>
    </row>
    <row r="2159" spans="1:1" x14ac:dyDescent="0.25">
      <c r="A2159" s="49" t="s">
        <v>13326</v>
      </c>
    </row>
    <row r="2160" spans="1:1" x14ac:dyDescent="0.25">
      <c r="A2160" s="49" t="s">
        <v>13327</v>
      </c>
    </row>
    <row r="2161" spans="1:1" x14ac:dyDescent="0.25">
      <c r="A2161" s="49" t="s">
        <v>13328</v>
      </c>
    </row>
    <row r="2162" spans="1:1" x14ac:dyDescent="0.25">
      <c r="A2162" s="49" t="s">
        <v>13329</v>
      </c>
    </row>
    <row r="2163" spans="1:1" x14ac:dyDescent="0.25">
      <c r="A2163" s="49" t="s">
        <v>13330</v>
      </c>
    </row>
    <row r="2164" spans="1:1" x14ac:dyDescent="0.25">
      <c r="A2164" s="49" t="s">
        <v>13331</v>
      </c>
    </row>
    <row r="2165" spans="1:1" x14ac:dyDescent="0.25">
      <c r="A2165" s="49" t="s">
        <v>13332</v>
      </c>
    </row>
    <row r="2166" spans="1:1" x14ac:dyDescent="0.25">
      <c r="A2166" s="49" t="s">
        <v>13333</v>
      </c>
    </row>
    <row r="2167" spans="1:1" x14ac:dyDescent="0.25">
      <c r="A2167" s="49" t="s">
        <v>13334</v>
      </c>
    </row>
    <row r="2168" spans="1:1" x14ac:dyDescent="0.25">
      <c r="A2168" s="49" t="s">
        <v>13335</v>
      </c>
    </row>
    <row r="2169" spans="1:1" x14ac:dyDescent="0.25">
      <c r="A2169" s="49" t="s">
        <v>13336</v>
      </c>
    </row>
    <row r="2170" spans="1:1" x14ac:dyDescent="0.25">
      <c r="A2170" s="49" t="s">
        <v>13337</v>
      </c>
    </row>
    <row r="2171" spans="1:1" x14ac:dyDescent="0.25">
      <c r="A2171" s="49" t="s">
        <v>13338</v>
      </c>
    </row>
    <row r="2172" spans="1:1" x14ac:dyDescent="0.25">
      <c r="A2172" s="49" t="s">
        <v>13339</v>
      </c>
    </row>
    <row r="2173" spans="1:1" x14ac:dyDescent="0.25">
      <c r="A2173" s="49" t="s">
        <v>13340</v>
      </c>
    </row>
    <row r="2174" spans="1:1" x14ac:dyDescent="0.25">
      <c r="A2174" s="49" t="s">
        <v>13341</v>
      </c>
    </row>
    <row r="2175" spans="1:1" x14ac:dyDescent="0.25">
      <c r="A2175" s="49" t="s">
        <v>13342</v>
      </c>
    </row>
    <row r="2176" spans="1:1" x14ac:dyDescent="0.25">
      <c r="A2176" s="49" t="s">
        <v>13343</v>
      </c>
    </row>
    <row r="2177" spans="1:1" x14ac:dyDescent="0.25">
      <c r="A2177" s="49" t="s">
        <v>13344</v>
      </c>
    </row>
    <row r="2178" spans="1:1" x14ac:dyDescent="0.25">
      <c r="A2178" s="49" t="s">
        <v>13345</v>
      </c>
    </row>
    <row r="2179" spans="1:1" x14ac:dyDescent="0.25">
      <c r="A2179" s="49" t="s">
        <v>13346</v>
      </c>
    </row>
    <row r="2180" spans="1:1" x14ac:dyDescent="0.25">
      <c r="A2180" s="49" t="s">
        <v>13347</v>
      </c>
    </row>
    <row r="2181" spans="1:1" x14ac:dyDescent="0.25">
      <c r="A2181" s="49" t="s">
        <v>13348</v>
      </c>
    </row>
    <row r="2182" spans="1:1" x14ac:dyDescent="0.25">
      <c r="A2182" s="49" t="s">
        <v>13349</v>
      </c>
    </row>
    <row r="2183" spans="1:1" x14ac:dyDescent="0.25">
      <c r="A2183" s="49" t="s">
        <v>13350</v>
      </c>
    </row>
    <row r="2184" spans="1:1" x14ac:dyDescent="0.25">
      <c r="A2184" s="49" t="s">
        <v>13351</v>
      </c>
    </row>
    <row r="2185" spans="1:1" x14ac:dyDescent="0.25">
      <c r="A2185" s="49" t="s">
        <v>13352</v>
      </c>
    </row>
    <row r="2186" spans="1:1" x14ac:dyDescent="0.25">
      <c r="A2186" s="49" t="s">
        <v>13353</v>
      </c>
    </row>
    <row r="2187" spans="1:1" x14ac:dyDescent="0.25">
      <c r="A2187" s="49" t="s">
        <v>13354</v>
      </c>
    </row>
    <row r="2188" spans="1:1" x14ac:dyDescent="0.25">
      <c r="A2188" s="49" t="s">
        <v>13355</v>
      </c>
    </row>
    <row r="2189" spans="1:1" x14ac:dyDescent="0.25">
      <c r="A2189" s="49" t="s">
        <v>13356</v>
      </c>
    </row>
    <row r="2190" spans="1:1" x14ac:dyDescent="0.25">
      <c r="A2190" s="49" t="s">
        <v>13357</v>
      </c>
    </row>
    <row r="2191" spans="1:1" x14ac:dyDescent="0.25">
      <c r="A2191" s="49" t="s">
        <v>13358</v>
      </c>
    </row>
    <row r="2192" spans="1:1" x14ac:dyDescent="0.25">
      <c r="A2192" s="49" t="s">
        <v>13359</v>
      </c>
    </row>
    <row r="2193" spans="1:1" x14ac:dyDescent="0.25">
      <c r="A2193" s="49" t="s">
        <v>13360</v>
      </c>
    </row>
    <row r="2194" spans="1:1" x14ac:dyDescent="0.25">
      <c r="A2194" s="49" t="s">
        <v>13361</v>
      </c>
    </row>
    <row r="2195" spans="1:1" x14ac:dyDescent="0.25">
      <c r="A2195" s="49" t="s">
        <v>13362</v>
      </c>
    </row>
    <row r="2196" spans="1:1" x14ac:dyDescent="0.25">
      <c r="A2196" s="49" t="s">
        <v>13363</v>
      </c>
    </row>
    <row r="2197" spans="1:1" x14ac:dyDescent="0.25">
      <c r="A2197" s="49" t="s">
        <v>13364</v>
      </c>
    </row>
    <row r="2198" spans="1:1" x14ac:dyDescent="0.25">
      <c r="A2198" s="49" t="s">
        <v>13365</v>
      </c>
    </row>
    <row r="2199" spans="1:1" x14ac:dyDescent="0.25">
      <c r="A2199" s="49" t="s">
        <v>13366</v>
      </c>
    </row>
    <row r="2200" spans="1:1" x14ac:dyDescent="0.25">
      <c r="A2200" s="49" t="s">
        <v>13367</v>
      </c>
    </row>
    <row r="2201" spans="1:1" x14ac:dyDescent="0.25">
      <c r="A2201" s="49" t="s">
        <v>13368</v>
      </c>
    </row>
    <row r="2202" spans="1:1" x14ac:dyDescent="0.25">
      <c r="A2202" s="49" t="s">
        <v>13369</v>
      </c>
    </row>
    <row r="2203" spans="1:1" x14ac:dyDescent="0.25">
      <c r="A2203" s="49" t="s">
        <v>13370</v>
      </c>
    </row>
    <row r="2204" spans="1:1" x14ac:dyDescent="0.25">
      <c r="A2204" s="49" t="s">
        <v>13371</v>
      </c>
    </row>
    <row r="2205" spans="1:1" x14ac:dyDescent="0.25">
      <c r="A2205" s="49" t="s">
        <v>13372</v>
      </c>
    </row>
    <row r="2206" spans="1:1" x14ac:dyDescent="0.25">
      <c r="A2206" s="49" t="s">
        <v>13373</v>
      </c>
    </row>
    <row r="2207" spans="1:1" x14ac:dyDescent="0.25">
      <c r="A2207" s="49" t="s">
        <v>13374</v>
      </c>
    </row>
    <row r="2208" spans="1:1" x14ac:dyDescent="0.25">
      <c r="A2208" s="49" t="s">
        <v>13375</v>
      </c>
    </row>
    <row r="2209" spans="1:1" x14ac:dyDescent="0.25">
      <c r="A2209" s="49" t="s">
        <v>13376</v>
      </c>
    </row>
    <row r="2210" spans="1:1" x14ac:dyDescent="0.25">
      <c r="A2210" s="49" t="s">
        <v>13377</v>
      </c>
    </row>
    <row r="2211" spans="1:1" x14ac:dyDescent="0.25">
      <c r="A2211" s="49" t="s">
        <v>13378</v>
      </c>
    </row>
    <row r="2212" spans="1:1" x14ac:dyDescent="0.25">
      <c r="A2212" s="49" t="s">
        <v>13379</v>
      </c>
    </row>
    <row r="2213" spans="1:1" x14ac:dyDescent="0.25">
      <c r="A2213" s="49" t="s">
        <v>13380</v>
      </c>
    </row>
    <row r="2214" spans="1:1" x14ac:dyDescent="0.25">
      <c r="A2214" s="49" t="s">
        <v>13381</v>
      </c>
    </row>
    <row r="2215" spans="1:1" x14ac:dyDescent="0.25">
      <c r="A2215" s="49" t="s">
        <v>13382</v>
      </c>
    </row>
    <row r="2216" spans="1:1" x14ac:dyDescent="0.25">
      <c r="A2216" s="49" t="s">
        <v>13383</v>
      </c>
    </row>
    <row r="2217" spans="1:1" x14ac:dyDescent="0.25">
      <c r="A2217" s="49" t="s">
        <v>13384</v>
      </c>
    </row>
    <row r="2218" spans="1:1" x14ac:dyDescent="0.25">
      <c r="A2218" s="49" t="s">
        <v>13385</v>
      </c>
    </row>
    <row r="2219" spans="1:1" x14ac:dyDescent="0.25">
      <c r="A2219" s="49" t="s">
        <v>13386</v>
      </c>
    </row>
    <row r="2220" spans="1:1" x14ac:dyDescent="0.25">
      <c r="A2220" s="49" t="s">
        <v>13387</v>
      </c>
    </row>
    <row r="2221" spans="1:1" x14ac:dyDescent="0.25">
      <c r="A2221" s="49" t="s">
        <v>13388</v>
      </c>
    </row>
    <row r="2222" spans="1:1" x14ac:dyDescent="0.25">
      <c r="A2222" s="49" t="s">
        <v>13389</v>
      </c>
    </row>
    <row r="2223" spans="1:1" x14ac:dyDescent="0.25">
      <c r="A2223" s="49" t="s">
        <v>13390</v>
      </c>
    </row>
    <row r="2224" spans="1:1" x14ac:dyDescent="0.25">
      <c r="A2224" s="49" t="s">
        <v>13391</v>
      </c>
    </row>
    <row r="2225" spans="1:1" x14ac:dyDescent="0.25">
      <c r="A2225" s="49" t="s">
        <v>13392</v>
      </c>
    </row>
    <row r="2226" spans="1:1" x14ac:dyDescent="0.25">
      <c r="A2226" s="49" t="s">
        <v>13393</v>
      </c>
    </row>
    <row r="2227" spans="1:1" x14ac:dyDescent="0.25">
      <c r="A2227" s="49" t="s">
        <v>13394</v>
      </c>
    </row>
    <row r="2228" spans="1:1" x14ac:dyDescent="0.25">
      <c r="A2228" s="49" t="s">
        <v>13395</v>
      </c>
    </row>
    <row r="2229" spans="1:1" x14ac:dyDescent="0.25">
      <c r="A2229" s="49" t="s">
        <v>13396</v>
      </c>
    </row>
    <row r="2230" spans="1:1" x14ac:dyDescent="0.25">
      <c r="A2230" s="49" t="s">
        <v>13397</v>
      </c>
    </row>
    <row r="2231" spans="1:1" x14ac:dyDescent="0.25">
      <c r="A2231" s="49" t="s">
        <v>13398</v>
      </c>
    </row>
    <row r="2232" spans="1:1" x14ac:dyDescent="0.25">
      <c r="A2232" s="49" t="s">
        <v>13399</v>
      </c>
    </row>
    <row r="2233" spans="1:1" x14ac:dyDescent="0.25">
      <c r="A2233" s="49" t="s">
        <v>13400</v>
      </c>
    </row>
    <row r="2234" spans="1:1" x14ac:dyDescent="0.25">
      <c r="A2234" s="49" t="s">
        <v>13401</v>
      </c>
    </row>
    <row r="2235" spans="1:1" x14ac:dyDescent="0.25">
      <c r="A2235" s="49" t="s">
        <v>13402</v>
      </c>
    </row>
    <row r="2236" spans="1:1" x14ac:dyDescent="0.25">
      <c r="A2236" s="49" t="s">
        <v>13403</v>
      </c>
    </row>
    <row r="2237" spans="1:1" x14ac:dyDescent="0.25">
      <c r="A2237" s="49" t="s">
        <v>13404</v>
      </c>
    </row>
    <row r="2238" spans="1:1" x14ac:dyDescent="0.25">
      <c r="A2238" s="49" t="s">
        <v>13405</v>
      </c>
    </row>
    <row r="2239" spans="1:1" x14ac:dyDescent="0.25">
      <c r="A2239" s="49" t="s">
        <v>13406</v>
      </c>
    </row>
    <row r="2240" spans="1:1" x14ac:dyDescent="0.25">
      <c r="A2240" s="49" t="s">
        <v>13407</v>
      </c>
    </row>
    <row r="2241" spans="1:1" x14ac:dyDescent="0.25">
      <c r="A2241" s="49" t="s">
        <v>13408</v>
      </c>
    </row>
    <row r="2242" spans="1:1" x14ac:dyDescent="0.25">
      <c r="A2242" s="49" t="s">
        <v>13409</v>
      </c>
    </row>
    <row r="2243" spans="1:1" x14ac:dyDescent="0.25">
      <c r="A2243" s="49" t="s">
        <v>13410</v>
      </c>
    </row>
    <row r="2244" spans="1:1" x14ac:dyDescent="0.25">
      <c r="A2244" s="49" t="s">
        <v>13411</v>
      </c>
    </row>
    <row r="2245" spans="1:1" x14ac:dyDescent="0.25">
      <c r="A2245" s="49" t="s">
        <v>13412</v>
      </c>
    </row>
    <row r="2246" spans="1:1" x14ac:dyDescent="0.25">
      <c r="A2246" s="49" t="s">
        <v>13413</v>
      </c>
    </row>
    <row r="2247" spans="1:1" x14ac:dyDescent="0.25">
      <c r="A2247" s="49" t="s">
        <v>13414</v>
      </c>
    </row>
    <row r="2248" spans="1:1" x14ac:dyDescent="0.25">
      <c r="A2248" s="49" t="s">
        <v>13415</v>
      </c>
    </row>
    <row r="2249" spans="1:1" x14ac:dyDescent="0.25">
      <c r="A2249" s="49" t="s">
        <v>13416</v>
      </c>
    </row>
    <row r="2250" spans="1:1" x14ac:dyDescent="0.25">
      <c r="A2250" s="49" t="s">
        <v>13417</v>
      </c>
    </row>
    <row r="2251" spans="1:1" x14ac:dyDescent="0.25">
      <c r="A2251" s="49" t="s">
        <v>13418</v>
      </c>
    </row>
    <row r="2252" spans="1:1" x14ac:dyDescent="0.25">
      <c r="A2252" s="49" t="s">
        <v>13419</v>
      </c>
    </row>
    <row r="2253" spans="1:1" x14ac:dyDescent="0.25">
      <c r="A2253" s="49" t="s">
        <v>13420</v>
      </c>
    </row>
    <row r="2254" spans="1:1" x14ac:dyDescent="0.25">
      <c r="A2254" s="49" t="s">
        <v>13421</v>
      </c>
    </row>
    <row r="2255" spans="1:1" x14ac:dyDescent="0.25">
      <c r="A2255" s="49" t="s">
        <v>13422</v>
      </c>
    </row>
    <row r="2256" spans="1:1" x14ac:dyDescent="0.25">
      <c r="A2256" s="49" t="s">
        <v>13423</v>
      </c>
    </row>
    <row r="2257" spans="1:1" x14ac:dyDescent="0.25">
      <c r="A2257" s="49" t="s">
        <v>13424</v>
      </c>
    </row>
    <row r="2258" spans="1:1" x14ac:dyDescent="0.25">
      <c r="A2258" s="49" t="s">
        <v>13425</v>
      </c>
    </row>
    <row r="2259" spans="1:1" x14ac:dyDescent="0.25">
      <c r="A2259" s="49" t="s">
        <v>13426</v>
      </c>
    </row>
    <row r="2260" spans="1:1" x14ac:dyDescent="0.25">
      <c r="A2260" s="49" t="s">
        <v>13427</v>
      </c>
    </row>
    <row r="2261" spans="1:1" x14ac:dyDescent="0.25">
      <c r="A2261" s="49" t="s">
        <v>13428</v>
      </c>
    </row>
    <row r="2262" spans="1:1" x14ac:dyDescent="0.25">
      <c r="A2262" s="49" t="s">
        <v>13429</v>
      </c>
    </row>
    <row r="2263" spans="1:1" x14ac:dyDescent="0.25">
      <c r="A2263" s="49" t="s">
        <v>13430</v>
      </c>
    </row>
    <row r="2264" spans="1:1" x14ac:dyDescent="0.25">
      <c r="A2264" s="49" t="s">
        <v>13431</v>
      </c>
    </row>
    <row r="2265" spans="1:1" x14ac:dyDescent="0.25">
      <c r="A2265" s="49" t="s">
        <v>13432</v>
      </c>
    </row>
    <row r="2266" spans="1:1" x14ac:dyDescent="0.25">
      <c r="A2266" s="49" t="s">
        <v>13433</v>
      </c>
    </row>
    <row r="2267" spans="1:1" x14ac:dyDescent="0.25">
      <c r="A2267" s="49" t="s">
        <v>13434</v>
      </c>
    </row>
    <row r="2268" spans="1:1" x14ac:dyDescent="0.25">
      <c r="A2268" s="49" t="s">
        <v>13435</v>
      </c>
    </row>
    <row r="2269" spans="1:1" x14ac:dyDescent="0.25">
      <c r="A2269" s="49" t="s">
        <v>13436</v>
      </c>
    </row>
    <row r="2270" spans="1:1" x14ac:dyDescent="0.25">
      <c r="A2270" s="49" t="s">
        <v>13437</v>
      </c>
    </row>
    <row r="2271" spans="1:1" x14ac:dyDescent="0.25">
      <c r="A2271" s="49" t="s">
        <v>13438</v>
      </c>
    </row>
    <row r="2272" spans="1:1" x14ac:dyDescent="0.25">
      <c r="A2272" s="49" t="s">
        <v>13439</v>
      </c>
    </row>
    <row r="2273" spans="1:1" x14ac:dyDescent="0.25">
      <c r="A2273" s="49" t="s">
        <v>13440</v>
      </c>
    </row>
    <row r="2274" spans="1:1" x14ac:dyDescent="0.25">
      <c r="A2274" s="49" t="s">
        <v>13441</v>
      </c>
    </row>
    <row r="2275" spans="1:1" x14ac:dyDescent="0.25">
      <c r="A2275" s="49" t="s">
        <v>13442</v>
      </c>
    </row>
    <row r="2276" spans="1:1" x14ac:dyDescent="0.25">
      <c r="A2276" s="49" t="s">
        <v>13443</v>
      </c>
    </row>
    <row r="2277" spans="1:1" x14ac:dyDescent="0.25">
      <c r="A2277" s="49" t="s">
        <v>13444</v>
      </c>
    </row>
    <row r="2278" spans="1:1" x14ac:dyDescent="0.25">
      <c r="A2278" s="49" t="s">
        <v>13445</v>
      </c>
    </row>
    <row r="2279" spans="1:1" x14ac:dyDescent="0.25">
      <c r="A2279" s="49" t="s">
        <v>13446</v>
      </c>
    </row>
    <row r="2280" spans="1:1" x14ac:dyDescent="0.25">
      <c r="A2280" s="49" t="s">
        <v>13447</v>
      </c>
    </row>
    <row r="2281" spans="1:1" x14ac:dyDescent="0.25">
      <c r="A2281" s="49" t="s">
        <v>13448</v>
      </c>
    </row>
    <row r="2282" spans="1:1" x14ac:dyDescent="0.25">
      <c r="A2282" s="49" t="s">
        <v>13449</v>
      </c>
    </row>
    <row r="2283" spans="1:1" x14ac:dyDescent="0.25">
      <c r="A2283" s="49" t="s">
        <v>13450</v>
      </c>
    </row>
    <row r="2284" spans="1:1" x14ac:dyDescent="0.25">
      <c r="A2284" s="49" t="s">
        <v>13451</v>
      </c>
    </row>
    <row r="2285" spans="1:1" x14ac:dyDescent="0.25">
      <c r="A2285" s="49" t="s">
        <v>13452</v>
      </c>
    </row>
    <row r="2286" spans="1:1" x14ac:dyDescent="0.25">
      <c r="A2286" s="49" t="s">
        <v>13453</v>
      </c>
    </row>
    <row r="2287" spans="1:1" x14ac:dyDescent="0.25">
      <c r="A2287" s="49" t="s">
        <v>13454</v>
      </c>
    </row>
    <row r="2288" spans="1:1" x14ac:dyDescent="0.25">
      <c r="A2288" s="49" t="s">
        <v>13455</v>
      </c>
    </row>
    <row r="2289" spans="1:1" x14ac:dyDescent="0.25">
      <c r="A2289" s="49" t="s">
        <v>13456</v>
      </c>
    </row>
    <row r="2290" spans="1:1" x14ac:dyDescent="0.25">
      <c r="A2290" s="49" t="s">
        <v>13457</v>
      </c>
    </row>
    <row r="2291" spans="1:1" x14ac:dyDescent="0.25">
      <c r="A2291" s="49" t="s">
        <v>13458</v>
      </c>
    </row>
    <row r="2292" spans="1:1" x14ac:dyDescent="0.25">
      <c r="A2292" s="49" t="s">
        <v>13459</v>
      </c>
    </row>
    <row r="2293" spans="1:1" x14ac:dyDescent="0.25">
      <c r="A2293" s="49" t="s">
        <v>13460</v>
      </c>
    </row>
    <row r="2294" spans="1:1" x14ac:dyDescent="0.25">
      <c r="A2294" s="49" t="s">
        <v>13461</v>
      </c>
    </row>
    <row r="2295" spans="1:1" x14ac:dyDescent="0.25">
      <c r="A2295" s="49" t="s">
        <v>13462</v>
      </c>
    </row>
    <row r="2296" spans="1:1" x14ac:dyDescent="0.25">
      <c r="A2296" s="49" t="s">
        <v>13463</v>
      </c>
    </row>
    <row r="2297" spans="1:1" x14ac:dyDescent="0.25">
      <c r="A2297" s="49" t="s">
        <v>13464</v>
      </c>
    </row>
    <row r="2298" spans="1:1" x14ac:dyDescent="0.25">
      <c r="A2298" s="49" t="s">
        <v>13465</v>
      </c>
    </row>
    <row r="2299" spans="1:1" x14ac:dyDescent="0.25">
      <c r="A2299" s="49" t="s">
        <v>13466</v>
      </c>
    </row>
    <row r="2300" spans="1:1" x14ac:dyDescent="0.25">
      <c r="A2300" s="49" t="s">
        <v>13467</v>
      </c>
    </row>
    <row r="2301" spans="1:1" x14ac:dyDescent="0.25">
      <c r="A2301" s="49" t="s">
        <v>13468</v>
      </c>
    </row>
    <row r="2302" spans="1:1" x14ac:dyDescent="0.25">
      <c r="A2302" s="49" t="s">
        <v>13469</v>
      </c>
    </row>
    <row r="2303" spans="1:1" x14ac:dyDescent="0.25">
      <c r="A2303" s="49" t="s">
        <v>13470</v>
      </c>
    </row>
    <row r="2304" spans="1:1" x14ac:dyDescent="0.25">
      <c r="A2304" s="49" t="s">
        <v>13471</v>
      </c>
    </row>
    <row r="2305" spans="1:1" x14ac:dyDescent="0.25">
      <c r="A2305" s="49" t="s">
        <v>13472</v>
      </c>
    </row>
    <row r="2306" spans="1:1" x14ac:dyDescent="0.25">
      <c r="A2306" s="49" t="s">
        <v>13473</v>
      </c>
    </row>
    <row r="2307" spans="1:1" x14ac:dyDescent="0.25">
      <c r="A2307" s="49" t="s">
        <v>13474</v>
      </c>
    </row>
    <row r="2308" spans="1:1" x14ac:dyDescent="0.25">
      <c r="A2308" s="49" t="s">
        <v>13475</v>
      </c>
    </row>
    <row r="2309" spans="1:1" x14ac:dyDescent="0.25">
      <c r="A2309" s="49" t="s">
        <v>13476</v>
      </c>
    </row>
    <row r="2310" spans="1:1" x14ac:dyDescent="0.25">
      <c r="A2310" s="49" t="s">
        <v>13477</v>
      </c>
    </row>
    <row r="2311" spans="1:1" x14ac:dyDescent="0.25">
      <c r="A2311" s="49" t="s">
        <v>13478</v>
      </c>
    </row>
    <row r="2312" spans="1:1" x14ac:dyDescent="0.25">
      <c r="A2312" s="49" t="s">
        <v>13479</v>
      </c>
    </row>
    <row r="2313" spans="1:1" x14ac:dyDescent="0.25">
      <c r="A2313" s="49" t="s">
        <v>13480</v>
      </c>
    </row>
    <row r="2314" spans="1:1" x14ac:dyDescent="0.25">
      <c r="A2314" s="49" t="s">
        <v>13481</v>
      </c>
    </row>
    <row r="2315" spans="1:1" x14ac:dyDescent="0.25">
      <c r="A2315" s="49" t="s">
        <v>13482</v>
      </c>
    </row>
    <row r="2316" spans="1:1" x14ac:dyDescent="0.25">
      <c r="A2316" s="49" t="s">
        <v>13483</v>
      </c>
    </row>
    <row r="2317" spans="1:1" x14ac:dyDescent="0.25">
      <c r="A2317" s="49" t="s">
        <v>13484</v>
      </c>
    </row>
    <row r="2318" spans="1:1" x14ac:dyDescent="0.25">
      <c r="A2318" s="49" t="s">
        <v>13485</v>
      </c>
    </row>
    <row r="2319" spans="1:1" x14ac:dyDescent="0.25">
      <c r="A2319" s="49" t="s">
        <v>13486</v>
      </c>
    </row>
    <row r="2320" spans="1:1" x14ac:dyDescent="0.25">
      <c r="A2320" s="49" t="s">
        <v>13487</v>
      </c>
    </row>
    <row r="2321" spans="1:1" x14ac:dyDescent="0.25">
      <c r="A2321" s="49" t="s">
        <v>13488</v>
      </c>
    </row>
    <row r="2322" spans="1:1" x14ac:dyDescent="0.25">
      <c r="A2322" s="49" t="s">
        <v>13489</v>
      </c>
    </row>
    <row r="2323" spans="1:1" x14ac:dyDescent="0.25">
      <c r="A2323" s="49" t="s">
        <v>13490</v>
      </c>
    </row>
    <row r="2324" spans="1:1" x14ac:dyDescent="0.25">
      <c r="A2324" s="49" t="s">
        <v>13491</v>
      </c>
    </row>
    <row r="2325" spans="1:1" x14ac:dyDescent="0.25">
      <c r="A2325" s="49" t="s">
        <v>13492</v>
      </c>
    </row>
    <row r="2326" spans="1:1" x14ac:dyDescent="0.25">
      <c r="A2326" s="49" t="s">
        <v>13493</v>
      </c>
    </row>
    <row r="2327" spans="1:1" x14ac:dyDescent="0.25">
      <c r="A2327" s="49" t="s">
        <v>13494</v>
      </c>
    </row>
    <row r="2328" spans="1:1" x14ac:dyDescent="0.25">
      <c r="A2328" s="49" t="s">
        <v>13495</v>
      </c>
    </row>
    <row r="2329" spans="1:1" x14ac:dyDescent="0.25">
      <c r="A2329" s="49" t="s">
        <v>13496</v>
      </c>
    </row>
    <row r="2330" spans="1:1" x14ac:dyDescent="0.25">
      <c r="A2330" s="49" t="s">
        <v>13497</v>
      </c>
    </row>
    <row r="2331" spans="1:1" x14ac:dyDescent="0.25">
      <c r="A2331" s="49" t="s">
        <v>13498</v>
      </c>
    </row>
    <row r="2332" spans="1:1" x14ac:dyDescent="0.25">
      <c r="A2332" s="49" t="s">
        <v>13499</v>
      </c>
    </row>
    <row r="2333" spans="1:1" x14ac:dyDescent="0.25">
      <c r="A2333" s="49" t="s">
        <v>13500</v>
      </c>
    </row>
    <row r="2334" spans="1:1" x14ac:dyDescent="0.25">
      <c r="A2334" s="49" t="s">
        <v>13501</v>
      </c>
    </row>
    <row r="2335" spans="1:1" x14ac:dyDescent="0.25">
      <c r="A2335" s="49" t="s">
        <v>13502</v>
      </c>
    </row>
    <row r="2336" spans="1:1" x14ac:dyDescent="0.25">
      <c r="A2336" s="49" t="s">
        <v>13503</v>
      </c>
    </row>
    <row r="2337" spans="1:1" x14ac:dyDescent="0.25">
      <c r="A2337" s="49" t="s">
        <v>13504</v>
      </c>
    </row>
    <row r="2338" spans="1:1" x14ac:dyDescent="0.25">
      <c r="A2338" s="49" t="s">
        <v>13505</v>
      </c>
    </row>
    <row r="2339" spans="1:1" x14ac:dyDescent="0.25">
      <c r="A2339" s="49" t="s">
        <v>13506</v>
      </c>
    </row>
    <row r="2340" spans="1:1" x14ac:dyDescent="0.25">
      <c r="A2340" s="49" t="s">
        <v>13507</v>
      </c>
    </row>
    <row r="2341" spans="1:1" x14ac:dyDescent="0.25">
      <c r="A2341" s="49" t="s">
        <v>13508</v>
      </c>
    </row>
    <row r="2342" spans="1:1" x14ac:dyDescent="0.25">
      <c r="A2342" s="49" t="s">
        <v>13509</v>
      </c>
    </row>
    <row r="2343" spans="1:1" x14ac:dyDescent="0.25">
      <c r="A2343" s="49" t="s">
        <v>13510</v>
      </c>
    </row>
    <row r="2344" spans="1:1" x14ac:dyDescent="0.25">
      <c r="A2344" s="49" t="s">
        <v>13511</v>
      </c>
    </row>
    <row r="2345" spans="1:1" x14ac:dyDescent="0.25">
      <c r="A2345" s="49" t="s">
        <v>13512</v>
      </c>
    </row>
    <row r="2346" spans="1:1" x14ac:dyDescent="0.25">
      <c r="A2346" s="49" t="s">
        <v>13513</v>
      </c>
    </row>
    <row r="2347" spans="1:1" x14ac:dyDescent="0.25">
      <c r="A2347" s="49" t="s">
        <v>13514</v>
      </c>
    </row>
    <row r="2348" spans="1:1" x14ac:dyDescent="0.25">
      <c r="A2348" s="49" t="s">
        <v>13515</v>
      </c>
    </row>
    <row r="2349" spans="1:1" x14ac:dyDescent="0.25">
      <c r="A2349" s="49" t="s">
        <v>13516</v>
      </c>
    </row>
    <row r="2350" spans="1:1" x14ac:dyDescent="0.25">
      <c r="A2350" s="49" t="s">
        <v>13517</v>
      </c>
    </row>
    <row r="2351" spans="1:1" x14ac:dyDescent="0.25">
      <c r="A2351" s="49" t="s">
        <v>13518</v>
      </c>
    </row>
    <row r="2352" spans="1:1" x14ac:dyDescent="0.25">
      <c r="A2352" s="49" t="s">
        <v>13519</v>
      </c>
    </row>
    <row r="2353" spans="1:1" x14ac:dyDescent="0.25">
      <c r="A2353" s="49" t="s">
        <v>13520</v>
      </c>
    </row>
    <row r="2354" spans="1:1" x14ac:dyDescent="0.25">
      <c r="A2354" s="49" t="s">
        <v>13521</v>
      </c>
    </row>
    <row r="2355" spans="1:1" x14ac:dyDescent="0.25">
      <c r="A2355" s="49" t="s">
        <v>13522</v>
      </c>
    </row>
    <row r="2356" spans="1:1" x14ac:dyDescent="0.25">
      <c r="A2356" s="49" t="s">
        <v>13523</v>
      </c>
    </row>
    <row r="2357" spans="1:1" x14ac:dyDescent="0.25">
      <c r="A2357" s="49" t="s">
        <v>13524</v>
      </c>
    </row>
    <row r="2358" spans="1:1" x14ac:dyDescent="0.25">
      <c r="A2358" s="49" t="s">
        <v>13525</v>
      </c>
    </row>
    <row r="2359" spans="1:1" x14ac:dyDescent="0.25">
      <c r="A2359" s="49" t="s">
        <v>13526</v>
      </c>
    </row>
    <row r="2360" spans="1:1" x14ac:dyDescent="0.25">
      <c r="A2360" s="49" t="s">
        <v>13527</v>
      </c>
    </row>
    <row r="2361" spans="1:1" x14ac:dyDescent="0.25">
      <c r="A2361" s="49" t="s">
        <v>13528</v>
      </c>
    </row>
    <row r="2362" spans="1:1" x14ac:dyDescent="0.25">
      <c r="A2362" s="49" t="s">
        <v>13529</v>
      </c>
    </row>
    <row r="2363" spans="1:1" x14ac:dyDescent="0.25">
      <c r="A2363" s="49" t="s">
        <v>13530</v>
      </c>
    </row>
    <row r="2364" spans="1:1" x14ac:dyDescent="0.25">
      <c r="A2364" s="49" t="s">
        <v>13531</v>
      </c>
    </row>
    <row r="2365" spans="1:1" x14ac:dyDescent="0.25">
      <c r="A2365" s="49" t="s">
        <v>13532</v>
      </c>
    </row>
    <row r="2366" spans="1:1" x14ac:dyDescent="0.25">
      <c r="A2366" s="49" t="s">
        <v>13533</v>
      </c>
    </row>
    <row r="2367" spans="1:1" x14ac:dyDescent="0.25">
      <c r="A2367" s="49" t="s">
        <v>13534</v>
      </c>
    </row>
    <row r="2368" spans="1:1" x14ac:dyDescent="0.25">
      <c r="A2368" s="49" t="s">
        <v>13535</v>
      </c>
    </row>
    <row r="2369" spans="1:1" x14ac:dyDescent="0.25">
      <c r="A2369" s="49" t="s">
        <v>13536</v>
      </c>
    </row>
    <row r="2370" spans="1:1" x14ac:dyDescent="0.25">
      <c r="A2370" s="49" t="s">
        <v>13537</v>
      </c>
    </row>
    <row r="2371" spans="1:1" x14ac:dyDescent="0.25">
      <c r="A2371" s="49" t="s">
        <v>13538</v>
      </c>
    </row>
    <row r="2372" spans="1:1" x14ac:dyDescent="0.25">
      <c r="A2372" s="49" t="s">
        <v>13539</v>
      </c>
    </row>
    <row r="2373" spans="1:1" x14ac:dyDescent="0.25">
      <c r="A2373" s="49" t="s">
        <v>13540</v>
      </c>
    </row>
    <row r="2374" spans="1:1" x14ac:dyDescent="0.25">
      <c r="A2374" s="49" t="s">
        <v>13541</v>
      </c>
    </row>
    <row r="2375" spans="1:1" x14ac:dyDescent="0.25">
      <c r="A2375" s="49" t="s">
        <v>13542</v>
      </c>
    </row>
    <row r="2376" spans="1:1" x14ac:dyDescent="0.25">
      <c r="A2376" s="49" t="s">
        <v>13543</v>
      </c>
    </row>
    <row r="2377" spans="1:1" x14ac:dyDescent="0.25">
      <c r="A2377" s="49" t="s">
        <v>13544</v>
      </c>
    </row>
    <row r="2378" spans="1:1" x14ac:dyDescent="0.25">
      <c r="A2378" s="49" t="s">
        <v>13545</v>
      </c>
    </row>
    <row r="2379" spans="1:1" x14ac:dyDescent="0.25">
      <c r="A2379" s="49" t="s">
        <v>13546</v>
      </c>
    </row>
    <row r="2380" spans="1:1" x14ac:dyDescent="0.25">
      <c r="A2380" s="49" t="s">
        <v>13547</v>
      </c>
    </row>
    <row r="2381" spans="1:1" x14ac:dyDescent="0.25">
      <c r="A2381" s="49" t="s">
        <v>13548</v>
      </c>
    </row>
    <row r="2382" spans="1:1" x14ac:dyDescent="0.25">
      <c r="A2382" s="49" t="s">
        <v>13549</v>
      </c>
    </row>
    <row r="2383" spans="1:1" x14ac:dyDescent="0.25">
      <c r="A2383" s="49" t="s">
        <v>13550</v>
      </c>
    </row>
    <row r="2384" spans="1:1" x14ac:dyDescent="0.25">
      <c r="A2384" s="49" t="s">
        <v>13551</v>
      </c>
    </row>
    <row r="2385" spans="1:1" x14ac:dyDescent="0.25">
      <c r="A2385" s="49" t="s">
        <v>13552</v>
      </c>
    </row>
    <row r="2386" spans="1:1" x14ac:dyDescent="0.25">
      <c r="A2386" s="49" t="s">
        <v>13553</v>
      </c>
    </row>
    <row r="2387" spans="1:1" x14ac:dyDescent="0.25">
      <c r="A2387" s="49" t="s">
        <v>13554</v>
      </c>
    </row>
    <row r="2388" spans="1:1" x14ac:dyDescent="0.25">
      <c r="A2388" s="49" t="s">
        <v>13555</v>
      </c>
    </row>
    <row r="2389" spans="1:1" x14ac:dyDescent="0.25">
      <c r="A2389" s="49" t="s">
        <v>13556</v>
      </c>
    </row>
    <row r="2390" spans="1:1" x14ac:dyDescent="0.25">
      <c r="A2390" s="49" t="s">
        <v>13557</v>
      </c>
    </row>
    <row r="2391" spans="1:1" x14ac:dyDescent="0.25">
      <c r="A2391" s="49" t="s">
        <v>13558</v>
      </c>
    </row>
    <row r="2392" spans="1:1" x14ac:dyDescent="0.25">
      <c r="A2392" s="49" t="s">
        <v>13559</v>
      </c>
    </row>
    <row r="2393" spans="1:1" x14ac:dyDescent="0.25">
      <c r="A2393" s="49" t="s">
        <v>13560</v>
      </c>
    </row>
    <row r="2394" spans="1:1" x14ac:dyDescent="0.25">
      <c r="A2394" s="49" t="s">
        <v>13561</v>
      </c>
    </row>
    <row r="2395" spans="1:1" x14ac:dyDescent="0.25">
      <c r="A2395" s="49" t="s">
        <v>13562</v>
      </c>
    </row>
    <row r="2396" spans="1:1" x14ac:dyDescent="0.25">
      <c r="A2396" s="49" t="s">
        <v>13563</v>
      </c>
    </row>
    <row r="2397" spans="1:1" x14ac:dyDescent="0.25">
      <c r="A2397" s="49" t="s">
        <v>13564</v>
      </c>
    </row>
    <row r="2398" spans="1:1" x14ac:dyDescent="0.25">
      <c r="A2398" s="49" t="s">
        <v>13565</v>
      </c>
    </row>
    <row r="2399" spans="1:1" x14ac:dyDescent="0.25">
      <c r="A2399" s="49" t="s">
        <v>13566</v>
      </c>
    </row>
    <row r="2400" spans="1:1" x14ac:dyDescent="0.25">
      <c r="A2400" s="49" t="s">
        <v>13567</v>
      </c>
    </row>
    <row r="2401" spans="1:1" x14ac:dyDescent="0.25">
      <c r="A2401" s="49" t="s">
        <v>13568</v>
      </c>
    </row>
    <row r="2402" spans="1:1" x14ac:dyDescent="0.25">
      <c r="A2402" s="49" t="s">
        <v>13569</v>
      </c>
    </row>
    <row r="2403" spans="1:1" x14ac:dyDescent="0.25">
      <c r="A2403" s="49" t="s">
        <v>13570</v>
      </c>
    </row>
    <row r="2404" spans="1:1" x14ac:dyDescent="0.25">
      <c r="A2404" s="49" t="s">
        <v>13571</v>
      </c>
    </row>
    <row r="2405" spans="1:1" x14ac:dyDescent="0.25">
      <c r="A2405" s="49" t="s">
        <v>13572</v>
      </c>
    </row>
    <row r="2406" spans="1:1" x14ac:dyDescent="0.25">
      <c r="A2406" s="49" t="s">
        <v>13573</v>
      </c>
    </row>
    <row r="2407" spans="1:1" x14ac:dyDescent="0.25">
      <c r="A2407" s="49" t="s">
        <v>13574</v>
      </c>
    </row>
    <row r="2408" spans="1:1" x14ac:dyDescent="0.25">
      <c r="A2408" s="49" t="s">
        <v>13575</v>
      </c>
    </row>
    <row r="2409" spans="1:1" x14ac:dyDescent="0.25">
      <c r="A2409" s="49" t="s">
        <v>13576</v>
      </c>
    </row>
    <row r="2410" spans="1:1" x14ac:dyDescent="0.25">
      <c r="A2410" s="49" t="s">
        <v>13577</v>
      </c>
    </row>
    <row r="2411" spans="1:1" x14ac:dyDescent="0.25">
      <c r="A2411" s="49" t="s">
        <v>13578</v>
      </c>
    </row>
    <row r="2412" spans="1:1" x14ac:dyDescent="0.25">
      <c r="A2412" s="49" t="s">
        <v>13579</v>
      </c>
    </row>
    <row r="2413" spans="1:1" x14ac:dyDescent="0.25">
      <c r="A2413" s="49" t="s">
        <v>13580</v>
      </c>
    </row>
    <row r="2414" spans="1:1" x14ac:dyDescent="0.25">
      <c r="A2414" s="49" t="s">
        <v>13581</v>
      </c>
    </row>
    <row r="2415" spans="1:1" x14ac:dyDescent="0.25">
      <c r="A2415" s="49" t="s">
        <v>13582</v>
      </c>
    </row>
    <row r="2416" spans="1:1" x14ac:dyDescent="0.25">
      <c r="A2416" s="49" t="s">
        <v>13583</v>
      </c>
    </row>
    <row r="2417" spans="1:1" x14ac:dyDescent="0.25">
      <c r="A2417" s="49" t="s">
        <v>13584</v>
      </c>
    </row>
    <row r="2418" spans="1:1" x14ac:dyDescent="0.25">
      <c r="A2418" s="49" t="s">
        <v>13585</v>
      </c>
    </row>
    <row r="2419" spans="1:1" x14ac:dyDescent="0.25">
      <c r="A2419" s="49" t="s">
        <v>13586</v>
      </c>
    </row>
    <row r="2420" spans="1:1" x14ac:dyDescent="0.25">
      <c r="A2420" s="49" t="s">
        <v>13587</v>
      </c>
    </row>
    <row r="2421" spans="1:1" x14ac:dyDescent="0.25">
      <c r="A2421" s="49" t="s">
        <v>13588</v>
      </c>
    </row>
    <row r="2422" spans="1:1" x14ac:dyDescent="0.25">
      <c r="A2422" s="49" t="s">
        <v>13589</v>
      </c>
    </row>
    <row r="2423" spans="1:1" x14ac:dyDescent="0.25">
      <c r="A2423" s="49" t="s">
        <v>13590</v>
      </c>
    </row>
    <row r="2424" spans="1:1" x14ac:dyDescent="0.25">
      <c r="A2424" s="49" t="s">
        <v>13591</v>
      </c>
    </row>
    <row r="2425" spans="1:1" x14ac:dyDescent="0.25">
      <c r="A2425" s="49" t="s">
        <v>13592</v>
      </c>
    </row>
    <row r="2426" spans="1:1" x14ac:dyDescent="0.25">
      <c r="A2426" s="49" t="s">
        <v>13593</v>
      </c>
    </row>
    <row r="2427" spans="1:1" x14ac:dyDescent="0.25">
      <c r="A2427" s="49" t="s">
        <v>13594</v>
      </c>
    </row>
    <row r="2428" spans="1:1" x14ac:dyDescent="0.25">
      <c r="A2428" s="49" t="s">
        <v>13595</v>
      </c>
    </row>
    <row r="2429" spans="1:1" x14ac:dyDescent="0.25">
      <c r="A2429" s="49" t="s">
        <v>13596</v>
      </c>
    </row>
    <row r="2430" spans="1:1" x14ac:dyDescent="0.25">
      <c r="A2430" s="49" t="s">
        <v>13597</v>
      </c>
    </row>
    <row r="2431" spans="1:1" x14ac:dyDescent="0.25">
      <c r="A2431" s="49" t="s">
        <v>13598</v>
      </c>
    </row>
    <row r="2432" spans="1:1" x14ac:dyDescent="0.25">
      <c r="A2432" s="49" t="s">
        <v>13599</v>
      </c>
    </row>
    <row r="2433" spans="1:1" x14ac:dyDescent="0.25">
      <c r="A2433" s="49" t="s">
        <v>13600</v>
      </c>
    </row>
    <row r="2434" spans="1:1" x14ac:dyDescent="0.25">
      <c r="A2434" s="49" t="s">
        <v>13601</v>
      </c>
    </row>
    <row r="2435" spans="1:1" x14ac:dyDescent="0.25">
      <c r="A2435" s="49" t="s">
        <v>13602</v>
      </c>
    </row>
    <row r="2436" spans="1:1" x14ac:dyDescent="0.25">
      <c r="A2436" s="49" t="s">
        <v>13603</v>
      </c>
    </row>
    <row r="2437" spans="1:1" x14ac:dyDescent="0.25">
      <c r="A2437" s="49" t="s">
        <v>13604</v>
      </c>
    </row>
    <row r="2438" spans="1:1" x14ac:dyDescent="0.25">
      <c r="A2438" s="49" t="s">
        <v>13605</v>
      </c>
    </row>
    <row r="2439" spans="1:1" x14ac:dyDescent="0.25">
      <c r="A2439" s="49" t="s">
        <v>13606</v>
      </c>
    </row>
    <row r="2440" spans="1:1" x14ac:dyDescent="0.25">
      <c r="A2440" s="49" t="s">
        <v>13607</v>
      </c>
    </row>
    <row r="2441" spans="1:1" x14ac:dyDescent="0.25">
      <c r="A2441" s="49" t="s">
        <v>13608</v>
      </c>
    </row>
    <row r="2442" spans="1:1" x14ac:dyDescent="0.25">
      <c r="A2442" s="49" t="s">
        <v>13609</v>
      </c>
    </row>
    <row r="2443" spans="1:1" x14ac:dyDescent="0.25">
      <c r="A2443" s="49" t="s">
        <v>13610</v>
      </c>
    </row>
    <row r="2444" spans="1:1" x14ac:dyDescent="0.25">
      <c r="A2444" s="49" t="s">
        <v>13611</v>
      </c>
    </row>
    <row r="2445" spans="1:1" x14ac:dyDescent="0.25">
      <c r="A2445" s="49" t="s">
        <v>13612</v>
      </c>
    </row>
    <row r="2446" spans="1:1" x14ac:dyDescent="0.25">
      <c r="A2446" s="49" t="s">
        <v>13613</v>
      </c>
    </row>
    <row r="2447" spans="1:1" x14ac:dyDescent="0.25">
      <c r="A2447" s="49" t="s">
        <v>13614</v>
      </c>
    </row>
    <row r="2448" spans="1:1" x14ac:dyDescent="0.25">
      <c r="A2448" s="49" t="s">
        <v>13615</v>
      </c>
    </row>
    <row r="2449" spans="1:1" x14ac:dyDescent="0.25">
      <c r="A2449" s="49" t="s">
        <v>13616</v>
      </c>
    </row>
    <row r="2450" spans="1:1" x14ac:dyDescent="0.25">
      <c r="A2450" s="49" t="s">
        <v>13617</v>
      </c>
    </row>
    <row r="2451" spans="1:1" x14ac:dyDescent="0.25">
      <c r="A2451" s="49" t="s">
        <v>13618</v>
      </c>
    </row>
    <row r="2452" spans="1:1" x14ac:dyDescent="0.25">
      <c r="A2452" s="49" t="s">
        <v>13619</v>
      </c>
    </row>
    <row r="2453" spans="1:1" x14ac:dyDescent="0.25">
      <c r="A2453" s="49" t="s">
        <v>13620</v>
      </c>
    </row>
    <row r="2454" spans="1:1" x14ac:dyDescent="0.25">
      <c r="A2454" s="49" t="s">
        <v>13621</v>
      </c>
    </row>
    <row r="2455" spans="1:1" x14ac:dyDescent="0.25">
      <c r="A2455" s="49" t="s">
        <v>13622</v>
      </c>
    </row>
    <row r="2456" spans="1:1" x14ac:dyDescent="0.25">
      <c r="A2456" s="49" t="s">
        <v>13623</v>
      </c>
    </row>
    <row r="2457" spans="1:1" x14ac:dyDescent="0.25">
      <c r="A2457" s="49" t="s">
        <v>13624</v>
      </c>
    </row>
    <row r="2458" spans="1:1" x14ac:dyDescent="0.25">
      <c r="A2458" s="49" t="s">
        <v>13625</v>
      </c>
    </row>
    <row r="2459" spans="1:1" x14ac:dyDescent="0.25">
      <c r="A2459" s="49" t="s">
        <v>13626</v>
      </c>
    </row>
    <row r="2460" spans="1:1" x14ac:dyDescent="0.25">
      <c r="A2460" s="49" t="s">
        <v>13627</v>
      </c>
    </row>
    <row r="2461" spans="1:1" x14ac:dyDescent="0.25">
      <c r="A2461" s="49" t="s">
        <v>13628</v>
      </c>
    </row>
    <row r="2462" spans="1:1" x14ac:dyDescent="0.25">
      <c r="A2462" s="49" t="s">
        <v>13629</v>
      </c>
    </row>
    <row r="2463" spans="1:1" x14ac:dyDescent="0.25">
      <c r="A2463" s="49" t="s">
        <v>13630</v>
      </c>
    </row>
    <row r="2464" spans="1:1" x14ac:dyDescent="0.25">
      <c r="A2464" s="49" t="s">
        <v>13631</v>
      </c>
    </row>
    <row r="2465" spans="1:1" x14ac:dyDescent="0.25">
      <c r="A2465" s="49" t="s">
        <v>13632</v>
      </c>
    </row>
    <row r="2466" spans="1:1" x14ac:dyDescent="0.25">
      <c r="A2466" s="49" t="s">
        <v>13633</v>
      </c>
    </row>
    <row r="2467" spans="1:1" x14ac:dyDescent="0.25">
      <c r="A2467" s="49" t="s">
        <v>13634</v>
      </c>
    </row>
    <row r="2468" spans="1:1" x14ac:dyDescent="0.25">
      <c r="A2468" s="49" t="s">
        <v>13635</v>
      </c>
    </row>
    <row r="2469" spans="1:1" x14ac:dyDescent="0.25">
      <c r="A2469" s="49" t="s">
        <v>13636</v>
      </c>
    </row>
    <row r="2470" spans="1:1" x14ac:dyDescent="0.25">
      <c r="A2470" s="49" t="s">
        <v>13637</v>
      </c>
    </row>
    <row r="2471" spans="1:1" x14ac:dyDescent="0.25">
      <c r="A2471" s="49" t="s">
        <v>13638</v>
      </c>
    </row>
    <row r="2472" spans="1:1" x14ac:dyDescent="0.25">
      <c r="A2472" s="49" t="s">
        <v>13639</v>
      </c>
    </row>
    <row r="2473" spans="1:1" x14ac:dyDescent="0.25">
      <c r="A2473" s="49" t="s">
        <v>13640</v>
      </c>
    </row>
    <row r="2474" spans="1:1" x14ac:dyDescent="0.25">
      <c r="A2474" s="49" t="s">
        <v>13641</v>
      </c>
    </row>
    <row r="2475" spans="1:1" x14ac:dyDescent="0.25">
      <c r="A2475" s="49" t="s">
        <v>13642</v>
      </c>
    </row>
    <row r="2476" spans="1:1" x14ac:dyDescent="0.25">
      <c r="A2476" s="49" t="s">
        <v>13643</v>
      </c>
    </row>
    <row r="2477" spans="1:1" x14ac:dyDescent="0.25">
      <c r="A2477" s="49" t="s">
        <v>13644</v>
      </c>
    </row>
    <row r="2478" spans="1:1" x14ac:dyDescent="0.25">
      <c r="A2478" s="49" t="s">
        <v>13645</v>
      </c>
    </row>
    <row r="2479" spans="1:1" x14ac:dyDescent="0.25">
      <c r="A2479" s="49" t="s">
        <v>13646</v>
      </c>
    </row>
    <row r="2480" spans="1:1" x14ac:dyDescent="0.25">
      <c r="A2480" s="49" t="s">
        <v>13647</v>
      </c>
    </row>
    <row r="2481" spans="1:1" x14ac:dyDescent="0.25">
      <c r="A2481" s="49" t="s">
        <v>13648</v>
      </c>
    </row>
    <row r="2482" spans="1:1" x14ac:dyDescent="0.25">
      <c r="A2482" s="49" t="s">
        <v>13649</v>
      </c>
    </row>
    <row r="2483" spans="1:1" x14ac:dyDescent="0.25">
      <c r="A2483" s="49" t="s">
        <v>13650</v>
      </c>
    </row>
    <row r="2484" spans="1:1" x14ac:dyDescent="0.25">
      <c r="A2484" s="49" t="s">
        <v>13651</v>
      </c>
    </row>
    <row r="2485" spans="1:1" x14ac:dyDescent="0.25">
      <c r="A2485" s="49" t="s">
        <v>13652</v>
      </c>
    </row>
    <row r="2486" spans="1:1" x14ac:dyDescent="0.25">
      <c r="A2486" s="49" t="s">
        <v>13653</v>
      </c>
    </row>
    <row r="2487" spans="1:1" x14ac:dyDescent="0.25">
      <c r="A2487" s="49" t="s">
        <v>13654</v>
      </c>
    </row>
    <row r="2488" spans="1:1" x14ac:dyDescent="0.25">
      <c r="A2488" s="49" t="s">
        <v>13655</v>
      </c>
    </row>
    <row r="2489" spans="1:1" x14ac:dyDescent="0.25">
      <c r="A2489" s="49" t="s">
        <v>13656</v>
      </c>
    </row>
    <row r="2490" spans="1:1" x14ac:dyDescent="0.25">
      <c r="A2490" s="49" t="s">
        <v>13657</v>
      </c>
    </row>
    <row r="2491" spans="1:1" x14ac:dyDescent="0.25">
      <c r="A2491" s="49" t="s">
        <v>13658</v>
      </c>
    </row>
    <row r="2492" spans="1:1" x14ac:dyDescent="0.25">
      <c r="A2492" s="49" t="s">
        <v>13659</v>
      </c>
    </row>
    <row r="2493" spans="1:1" x14ac:dyDescent="0.25">
      <c r="A2493" s="49" t="s">
        <v>13660</v>
      </c>
    </row>
    <row r="2494" spans="1:1" x14ac:dyDescent="0.25">
      <c r="A2494" s="49" t="s">
        <v>13661</v>
      </c>
    </row>
    <row r="2495" spans="1:1" x14ac:dyDescent="0.25">
      <c r="A2495" s="49" t="s">
        <v>13662</v>
      </c>
    </row>
    <row r="2496" spans="1:1" x14ac:dyDescent="0.25">
      <c r="A2496" s="49" t="s">
        <v>13663</v>
      </c>
    </row>
    <row r="2497" spans="1:1" x14ac:dyDescent="0.25">
      <c r="A2497" s="49" t="s">
        <v>13664</v>
      </c>
    </row>
    <row r="2498" spans="1:1" x14ac:dyDescent="0.25">
      <c r="A2498" s="49" t="s">
        <v>13665</v>
      </c>
    </row>
    <row r="2499" spans="1:1" x14ac:dyDescent="0.25">
      <c r="A2499" s="49" t="s">
        <v>13666</v>
      </c>
    </row>
    <row r="2500" spans="1:1" x14ac:dyDescent="0.25">
      <c r="A2500" s="49" t="s">
        <v>13667</v>
      </c>
    </row>
    <row r="2501" spans="1:1" x14ac:dyDescent="0.25">
      <c r="A2501" s="49" t="s">
        <v>13668</v>
      </c>
    </row>
    <row r="2502" spans="1:1" x14ac:dyDescent="0.25">
      <c r="A2502" s="49" t="s">
        <v>13669</v>
      </c>
    </row>
    <row r="2503" spans="1:1" x14ac:dyDescent="0.25">
      <c r="A2503" s="49" t="s">
        <v>13670</v>
      </c>
    </row>
    <row r="2504" spans="1:1" x14ac:dyDescent="0.25">
      <c r="A2504" s="49" t="s">
        <v>13671</v>
      </c>
    </row>
    <row r="2505" spans="1:1" x14ac:dyDescent="0.25">
      <c r="A2505" s="49" t="s">
        <v>13672</v>
      </c>
    </row>
    <row r="2506" spans="1:1" x14ac:dyDescent="0.25">
      <c r="A2506" s="49" t="s">
        <v>13673</v>
      </c>
    </row>
    <row r="2507" spans="1:1" x14ac:dyDescent="0.25">
      <c r="A2507" s="49" t="s">
        <v>13674</v>
      </c>
    </row>
    <row r="2508" spans="1:1" x14ac:dyDescent="0.25">
      <c r="A2508" s="49" t="s">
        <v>13675</v>
      </c>
    </row>
    <row r="2509" spans="1:1" x14ac:dyDescent="0.25">
      <c r="A2509" s="49" t="s">
        <v>13676</v>
      </c>
    </row>
    <row r="2510" spans="1:1" x14ac:dyDescent="0.25">
      <c r="A2510" s="49" t="s">
        <v>13677</v>
      </c>
    </row>
    <row r="2511" spans="1:1" x14ac:dyDescent="0.25">
      <c r="A2511" s="49" t="s">
        <v>13678</v>
      </c>
    </row>
    <row r="2512" spans="1:1" x14ac:dyDescent="0.25">
      <c r="A2512" s="49" t="s">
        <v>13679</v>
      </c>
    </row>
    <row r="2513" spans="1:1" x14ac:dyDescent="0.25">
      <c r="A2513" s="49" t="s">
        <v>13680</v>
      </c>
    </row>
    <row r="2514" spans="1:1" x14ac:dyDescent="0.25">
      <c r="A2514" s="49" t="s">
        <v>13681</v>
      </c>
    </row>
    <row r="2515" spans="1:1" x14ac:dyDescent="0.25">
      <c r="A2515" s="49" t="s">
        <v>13682</v>
      </c>
    </row>
    <row r="2516" spans="1:1" x14ac:dyDescent="0.25">
      <c r="A2516" s="49" t="s">
        <v>13683</v>
      </c>
    </row>
    <row r="2517" spans="1:1" x14ac:dyDescent="0.25">
      <c r="A2517" s="49" t="s">
        <v>13684</v>
      </c>
    </row>
    <row r="2518" spans="1:1" x14ac:dyDescent="0.25">
      <c r="A2518" s="49" t="s">
        <v>13685</v>
      </c>
    </row>
    <row r="2519" spans="1:1" x14ac:dyDescent="0.25">
      <c r="A2519" s="49" t="s">
        <v>13686</v>
      </c>
    </row>
    <row r="2520" spans="1:1" x14ac:dyDescent="0.25">
      <c r="A2520" s="49" t="s">
        <v>13687</v>
      </c>
    </row>
    <row r="2521" spans="1:1" x14ac:dyDescent="0.25">
      <c r="A2521" s="49" t="s">
        <v>13688</v>
      </c>
    </row>
    <row r="2522" spans="1:1" x14ac:dyDescent="0.25">
      <c r="A2522" s="49" t="s">
        <v>13689</v>
      </c>
    </row>
    <row r="2523" spans="1:1" x14ac:dyDescent="0.25">
      <c r="A2523" s="49" t="s">
        <v>13690</v>
      </c>
    </row>
    <row r="2524" spans="1:1" x14ac:dyDescent="0.25">
      <c r="A2524" s="49" t="s">
        <v>13691</v>
      </c>
    </row>
    <row r="2525" spans="1:1" x14ac:dyDescent="0.25">
      <c r="A2525" s="49" t="s">
        <v>13692</v>
      </c>
    </row>
    <row r="2526" spans="1:1" x14ac:dyDescent="0.25">
      <c r="A2526" s="49" t="s">
        <v>13693</v>
      </c>
    </row>
    <row r="2527" spans="1:1" x14ac:dyDescent="0.25">
      <c r="A2527" s="49" t="s">
        <v>13694</v>
      </c>
    </row>
    <row r="2528" spans="1:1" x14ac:dyDescent="0.25">
      <c r="A2528" s="49" t="s">
        <v>13695</v>
      </c>
    </row>
    <row r="2529" spans="1:1" x14ac:dyDescent="0.25">
      <c r="A2529" s="49" t="s">
        <v>13696</v>
      </c>
    </row>
    <row r="2530" spans="1:1" x14ac:dyDescent="0.25">
      <c r="A2530" s="49" t="s">
        <v>13697</v>
      </c>
    </row>
    <row r="2531" spans="1:1" x14ac:dyDescent="0.25">
      <c r="A2531" s="49" t="s">
        <v>13698</v>
      </c>
    </row>
    <row r="2532" spans="1:1" x14ac:dyDescent="0.25">
      <c r="A2532" s="49" t="s">
        <v>13699</v>
      </c>
    </row>
    <row r="2533" spans="1:1" x14ac:dyDescent="0.25">
      <c r="A2533" s="49" t="s">
        <v>13700</v>
      </c>
    </row>
    <row r="2534" spans="1:1" x14ac:dyDescent="0.25">
      <c r="A2534" s="49" t="s">
        <v>13701</v>
      </c>
    </row>
    <row r="2535" spans="1:1" x14ac:dyDescent="0.25">
      <c r="A2535" s="49" t="s">
        <v>13702</v>
      </c>
    </row>
    <row r="2536" spans="1:1" x14ac:dyDescent="0.25">
      <c r="A2536" s="49" t="s">
        <v>13703</v>
      </c>
    </row>
    <row r="2537" spans="1:1" x14ac:dyDescent="0.25">
      <c r="A2537" s="49" t="s">
        <v>13704</v>
      </c>
    </row>
    <row r="2538" spans="1:1" x14ac:dyDescent="0.25">
      <c r="A2538" s="49" t="s">
        <v>13705</v>
      </c>
    </row>
    <row r="2539" spans="1:1" x14ac:dyDescent="0.25">
      <c r="A2539" s="49" t="s">
        <v>13706</v>
      </c>
    </row>
    <row r="2540" spans="1:1" x14ac:dyDescent="0.25">
      <c r="A2540" s="49" t="s">
        <v>13707</v>
      </c>
    </row>
    <row r="2541" spans="1:1" x14ac:dyDescent="0.25">
      <c r="A2541" s="49" t="s">
        <v>13708</v>
      </c>
    </row>
    <row r="2542" spans="1:1" x14ac:dyDescent="0.25">
      <c r="A2542" s="49" t="s">
        <v>13709</v>
      </c>
    </row>
    <row r="2543" spans="1:1" x14ac:dyDescent="0.25">
      <c r="A2543" s="49" t="s">
        <v>13710</v>
      </c>
    </row>
    <row r="2544" spans="1:1" x14ac:dyDescent="0.25">
      <c r="A2544" s="49" t="s">
        <v>13711</v>
      </c>
    </row>
    <row r="2545" spans="1:1" x14ac:dyDescent="0.25">
      <c r="A2545" s="49" t="s">
        <v>13712</v>
      </c>
    </row>
    <row r="2546" spans="1:1" x14ac:dyDescent="0.25">
      <c r="A2546" s="49" t="s">
        <v>13713</v>
      </c>
    </row>
    <row r="2547" spans="1:1" x14ac:dyDescent="0.25">
      <c r="A2547" s="49" t="s">
        <v>13714</v>
      </c>
    </row>
    <row r="2548" spans="1:1" x14ac:dyDescent="0.25">
      <c r="A2548" s="49" t="s">
        <v>13715</v>
      </c>
    </row>
    <row r="2549" spans="1:1" x14ac:dyDescent="0.25">
      <c r="A2549" s="49" t="s">
        <v>13716</v>
      </c>
    </row>
    <row r="2550" spans="1:1" x14ac:dyDescent="0.25">
      <c r="A2550" s="49" t="s">
        <v>13717</v>
      </c>
    </row>
    <row r="2551" spans="1:1" x14ac:dyDescent="0.25">
      <c r="A2551" s="49" t="s">
        <v>13718</v>
      </c>
    </row>
    <row r="2552" spans="1:1" x14ac:dyDescent="0.25">
      <c r="A2552" s="49" t="s">
        <v>13719</v>
      </c>
    </row>
    <row r="2553" spans="1:1" x14ac:dyDescent="0.25">
      <c r="A2553" s="49" t="s">
        <v>13720</v>
      </c>
    </row>
    <row r="2554" spans="1:1" x14ac:dyDescent="0.25">
      <c r="A2554" s="49" t="s">
        <v>13721</v>
      </c>
    </row>
    <row r="2555" spans="1:1" x14ac:dyDescent="0.25">
      <c r="A2555" s="49" t="s">
        <v>13722</v>
      </c>
    </row>
    <row r="2556" spans="1:1" x14ac:dyDescent="0.25">
      <c r="A2556" s="49" t="s">
        <v>13723</v>
      </c>
    </row>
    <row r="2557" spans="1:1" x14ac:dyDescent="0.25">
      <c r="A2557" s="49" t="s">
        <v>13724</v>
      </c>
    </row>
    <row r="2558" spans="1:1" x14ac:dyDescent="0.25">
      <c r="A2558" s="49" t="s">
        <v>13725</v>
      </c>
    </row>
    <row r="2559" spans="1:1" x14ac:dyDescent="0.25">
      <c r="A2559" s="49" t="s">
        <v>13726</v>
      </c>
    </row>
    <row r="2560" spans="1:1" x14ac:dyDescent="0.25">
      <c r="A2560" s="49" t="s">
        <v>13727</v>
      </c>
    </row>
    <row r="2561" spans="1:1" x14ac:dyDescent="0.25">
      <c r="A2561" s="49" t="s">
        <v>13728</v>
      </c>
    </row>
    <row r="2562" spans="1:1" x14ac:dyDescent="0.25">
      <c r="A2562" s="49" t="s">
        <v>13729</v>
      </c>
    </row>
    <row r="2563" spans="1:1" x14ac:dyDescent="0.25">
      <c r="A2563" s="49" t="s">
        <v>13730</v>
      </c>
    </row>
    <row r="2564" spans="1:1" x14ac:dyDescent="0.25">
      <c r="A2564" s="49" t="s">
        <v>13731</v>
      </c>
    </row>
    <row r="2565" spans="1:1" x14ac:dyDescent="0.25">
      <c r="A2565" s="49" t="s">
        <v>13732</v>
      </c>
    </row>
    <row r="2566" spans="1:1" x14ac:dyDescent="0.25">
      <c r="A2566" s="49" t="s">
        <v>13733</v>
      </c>
    </row>
    <row r="2567" spans="1:1" x14ac:dyDescent="0.25">
      <c r="A2567" s="49" t="s">
        <v>13734</v>
      </c>
    </row>
    <row r="2568" spans="1:1" x14ac:dyDescent="0.25">
      <c r="A2568" s="49" t="s">
        <v>13735</v>
      </c>
    </row>
    <row r="2569" spans="1:1" x14ac:dyDescent="0.25">
      <c r="A2569" s="49" t="s">
        <v>13736</v>
      </c>
    </row>
    <row r="2570" spans="1:1" x14ac:dyDescent="0.25">
      <c r="A2570" s="49" t="s">
        <v>13737</v>
      </c>
    </row>
    <row r="2571" spans="1:1" x14ac:dyDescent="0.25">
      <c r="A2571" s="49" t="s">
        <v>13738</v>
      </c>
    </row>
    <row r="2572" spans="1:1" x14ac:dyDescent="0.25">
      <c r="A2572" s="49" t="s">
        <v>13739</v>
      </c>
    </row>
    <row r="2573" spans="1:1" x14ac:dyDescent="0.25">
      <c r="A2573" s="49" t="s">
        <v>13740</v>
      </c>
    </row>
    <row r="2574" spans="1:1" x14ac:dyDescent="0.25">
      <c r="A2574" s="49" t="s">
        <v>13741</v>
      </c>
    </row>
    <row r="2575" spans="1:1" x14ac:dyDescent="0.25">
      <c r="A2575" s="49" t="s">
        <v>13742</v>
      </c>
    </row>
    <row r="2576" spans="1:1" x14ac:dyDescent="0.25">
      <c r="A2576" s="49" t="s">
        <v>13743</v>
      </c>
    </row>
    <row r="2577" spans="1:1" x14ac:dyDescent="0.25">
      <c r="A2577" s="49" t="s">
        <v>13744</v>
      </c>
    </row>
    <row r="2578" spans="1:1" x14ac:dyDescent="0.25">
      <c r="A2578" s="49" t="s">
        <v>13745</v>
      </c>
    </row>
    <row r="2579" spans="1:1" x14ac:dyDescent="0.25">
      <c r="A2579" s="49" t="s">
        <v>13746</v>
      </c>
    </row>
    <row r="2580" spans="1:1" x14ac:dyDescent="0.25">
      <c r="A2580" s="49" t="s">
        <v>13747</v>
      </c>
    </row>
    <row r="2581" spans="1:1" x14ac:dyDescent="0.25">
      <c r="A2581" s="49" t="s">
        <v>13748</v>
      </c>
    </row>
    <row r="2582" spans="1:1" x14ac:dyDescent="0.25">
      <c r="A2582" s="49" t="s">
        <v>13749</v>
      </c>
    </row>
    <row r="2583" spans="1:1" x14ac:dyDescent="0.25">
      <c r="A2583" s="49" t="s">
        <v>13750</v>
      </c>
    </row>
    <row r="2584" spans="1:1" x14ac:dyDescent="0.25">
      <c r="A2584" s="49" t="s">
        <v>13751</v>
      </c>
    </row>
    <row r="2585" spans="1:1" x14ac:dyDescent="0.25">
      <c r="A2585" s="49" t="s">
        <v>13752</v>
      </c>
    </row>
    <row r="2586" spans="1:1" x14ac:dyDescent="0.25">
      <c r="A2586" s="49" t="s">
        <v>13753</v>
      </c>
    </row>
    <row r="2587" spans="1:1" x14ac:dyDescent="0.25">
      <c r="A2587" s="49" t="s">
        <v>13754</v>
      </c>
    </row>
    <row r="2588" spans="1:1" x14ac:dyDescent="0.25">
      <c r="A2588" s="49" t="s">
        <v>13755</v>
      </c>
    </row>
    <row r="2589" spans="1:1" x14ac:dyDescent="0.25">
      <c r="A2589" s="49" t="s">
        <v>13756</v>
      </c>
    </row>
    <row r="2590" spans="1:1" x14ac:dyDescent="0.25">
      <c r="A2590" s="49" t="s">
        <v>13757</v>
      </c>
    </row>
    <row r="2591" spans="1:1" x14ac:dyDescent="0.25">
      <c r="A2591" s="49" t="s">
        <v>13758</v>
      </c>
    </row>
    <row r="2592" spans="1:1" x14ac:dyDescent="0.25">
      <c r="A2592" s="49" t="s">
        <v>13759</v>
      </c>
    </row>
    <row r="2593" spans="1:1" x14ac:dyDescent="0.25">
      <c r="A2593" s="49" t="s">
        <v>13760</v>
      </c>
    </row>
    <row r="2594" spans="1:1" x14ac:dyDescent="0.25">
      <c r="A2594" s="49" t="s">
        <v>13761</v>
      </c>
    </row>
    <row r="2595" spans="1:1" x14ac:dyDescent="0.25">
      <c r="A2595" s="49" t="s">
        <v>13762</v>
      </c>
    </row>
    <row r="2596" spans="1:1" x14ac:dyDescent="0.25">
      <c r="A2596" s="49" t="s">
        <v>13763</v>
      </c>
    </row>
    <row r="2597" spans="1:1" x14ac:dyDescent="0.25">
      <c r="A2597" s="49" t="s">
        <v>13764</v>
      </c>
    </row>
    <row r="2598" spans="1:1" x14ac:dyDescent="0.25">
      <c r="A2598" s="49" t="s">
        <v>13765</v>
      </c>
    </row>
    <row r="2599" spans="1:1" x14ac:dyDescent="0.25">
      <c r="A2599" s="49" t="s">
        <v>13766</v>
      </c>
    </row>
    <row r="2600" spans="1:1" x14ac:dyDescent="0.25">
      <c r="A2600" s="49" t="s">
        <v>13767</v>
      </c>
    </row>
    <row r="2601" spans="1:1" x14ac:dyDescent="0.25">
      <c r="A2601" s="49" t="s">
        <v>13768</v>
      </c>
    </row>
    <row r="2602" spans="1:1" x14ac:dyDescent="0.25">
      <c r="A2602" s="49" t="s">
        <v>13769</v>
      </c>
    </row>
    <row r="2603" spans="1:1" x14ac:dyDescent="0.25">
      <c r="A2603" s="49" t="s">
        <v>13770</v>
      </c>
    </row>
    <row r="2604" spans="1:1" x14ac:dyDescent="0.25">
      <c r="A2604" s="49" t="s">
        <v>13771</v>
      </c>
    </row>
    <row r="2605" spans="1:1" x14ac:dyDescent="0.25">
      <c r="A2605" s="49" t="s">
        <v>13772</v>
      </c>
    </row>
    <row r="2606" spans="1:1" x14ac:dyDescent="0.25">
      <c r="A2606" s="49" t="s">
        <v>13773</v>
      </c>
    </row>
    <row r="2607" spans="1:1" x14ac:dyDescent="0.25">
      <c r="A2607" s="49" t="s">
        <v>13774</v>
      </c>
    </row>
    <row r="2608" spans="1:1" x14ac:dyDescent="0.25">
      <c r="A2608" s="49" t="s">
        <v>13775</v>
      </c>
    </row>
    <row r="2609" spans="1:1" x14ac:dyDescent="0.25">
      <c r="A2609" s="49" t="s">
        <v>13776</v>
      </c>
    </row>
    <row r="2610" spans="1:1" x14ac:dyDescent="0.25">
      <c r="A2610" s="49" t="s">
        <v>13777</v>
      </c>
    </row>
    <row r="2611" spans="1:1" x14ac:dyDescent="0.25">
      <c r="A2611" s="49" t="s">
        <v>13778</v>
      </c>
    </row>
    <row r="2612" spans="1:1" x14ac:dyDescent="0.25">
      <c r="A2612" s="49" t="s">
        <v>13779</v>
      </c>
    </row>
    <row r="2613" spans="1:1" x14ac:dyDescent="0.25">
      <c r="A2613" s="49" t="s">
        <v>13780</v>
      </c>
    </row>
    <row r="2614" spans="1:1" x14ac:dyDescent="0.25">
      <c r="A2614" s="49" t="s">
        <v>13781</v>
      </c>
    </row>
    <row r="2615" spans="1:1" x14ac:dyDescent="0.25">
      <c r="A2615" s="49" t="s">
        <v>13782</v>
      </c>
    </row>
    <row r="2616" spans="1:1" x14ac:dyDescent="0.25">
      <c r="A2616" s="49" t="s">
        <v>13783</v>
      </c>
    </row>
    <row r="2617" spans="1:1" x14ac:dyDescent="0.25">
      <c r="A2617" s="49" t="s">
        <v>13784</v>
      </c>
    </row>
    <row r="2618" spans="1:1" x14ac:dyDescent="0.25">
      <c r="A2618" s="49" t="s">
        <v>13785</v>
      </c>
    </row>
    <row r="2619" spans="1:1" x14ac:dyDescent="0.25">
      <c r="A2619" s="49" t="s">
        <v>13786</v>
      </c>
    </row>
    <row r="2620" spans="1:1" x14ac:dyDescent="0.25">
      <c r="A2620" s="49" t="s">
        <v>13787</v>
      </c>
    </row>
    <row r="2621" spans="1:1" x14ac:dyDescent="0.25">
      <c r="A2621" s="49" t="s">
        <v>13788</v>
      </c>
    </row>
    <row r="2622" spans="1:1" x14ac:dyDescent="0.25">
      <c r="A2622" s="49" t="s">
        <v>13789</v>
      </c>
    </row>
    <row r="2623" spans="1:1" x14ac:dyDescent="0.25">
      <c r="A2623" s="49" t="s">
        <v>13790</v>
      </c>
    </row>
    <row r="2624" spans="1:1" x14ac:dyDescent="0.25">
      <c r="A2624" s="49" t="s">
        <v>13791</v>
      </c>
    </row>
    <row r="2625" spans="1:1" x14ac:dyDescent="0.25">
      <c r="A2625" s="49" t="s">
        <v>13792</v>
      </c>
    </row>
    <row r="2626" spans="1:1" x14ac:dyDescent="0.25">
      <c r="A2626" s="49" t="s">
        <v>13793</v>
      </c>
    </row>
    <row r="2627" spans="1:1" x14ac:dyDescent="0.25">
      <c r="A2627" s="49" t="s">
        <v>13794</v>
      </c>
    </row>
    <row r="2628" spans="1:1" x14ac:dyDescent="0.25">
      <c r="A2628" s="49" t="s">
        <v>13795</v>
      </c>
    </row>
    <row r="2629" spans="1:1" x14ac:dyDescent="0.25">
      <c r="A2629" s="49" t="s">
        <v>13796</v>
      </c>
    </row>
    <row r="2630" spans="1:1" x14ac:dyDescent="0.25">
      <c r="A2630" s="49" t="s">
        <v>13797</v>
      </c>
    </row>
    <row r="2631" spans="1:1" x14ac:dyDescent="0.25">
      <c r="A2631" s="49" t="s">
        <v>13798</v>
      </c>
    </row>
    <row r="2632" spans="1:1" x14ac:dyDescent="0.25">
      <c r="A2632" s="49" t="s">
        <v>13799</v>
      </c>
    </row>
    <row r="2633" spans="1:1" x14ac:dyDescent="0.25">
      <c r="A2633" s="49" t="s">
        <v>13800</v>
      </c>
    </row>
    <row r="2634" spans="1:1" x14ac:dyDescent="0.25">
      <c r="A2634" s="49" t="s">
        <v>13801</v>
      </c>
    </row>
    <row r="2635" spans="1:1" x14ac:dyDescent="0.25">
      <c r="A2635" s="49" t="s">
        <v>13802</v>
      </c>
    </row>
    <row r="2636" spans="1:1" x14ac:dyDescent="0.25">
      <c r="A2636" s="49" t="s">
        <v>13803</v>
      </c>
    </row>
    <row r="2637" spans="1:1" x14ac:dyDescent="0.25">
      <c r="A2637" s="49" t="s">
        <v>13804</v>
      </c>
    </row>
    <row r="2638" spans="1:1" x14ac:dyDescent="0.25">
      <c r="A2638" s="49" t="s">
        <v>13805</v>
      </c>
    </row>
    <row r="2639" spans="1:1" x14ac:dyDescent="0.25">
      <c r="A2639" s="49" t="s">
        <v>13806</v>
      </c>
    </row>
    <row r="2640" spans="1:1" x14ac:dyDescent="0.25">
      <c r="A2640" s="49" t="s">
        <v>13807</v>
      </c>
    </row>
    <row r="2641" spans="1:1" x14ac:dyDescent="0.25">
      <c r="A2641" s="49" t="s">
        <v>13808</v>
      </c>
    </row>
    <row r="2642" spans="1:1" x14ac:dyDescent="0.25">
      <c r="A2642" s="49" t="s">
        <v>13809</v>
      </c>
    </row>
    <row r="2643" spans="1:1" x14ac:dyDescent="0.25">
      <c r="A2643" s="49" t="s">
        <v>13810</v>
      </c>
    </row>
    <row r="2644" spans="1:1" x14ac:dyDescent="0.25">
      <c r="A2644" s="49" t="s">
        <v>13811</v>
      </c>
    </row>
    <row r="2645" spans="1:1" x14ac:dyDescent="0.25">
      <c r="A2645" s="49" t="s">
        <v>13812</v>
      </c>
    </row>
    <row r="2646" spans="1:1" x14ac:dyDescent="0.25">
      <c r="A2646" s="49" t="s">
        <v>13813</v>
      </c>
    </row>
    <row r="2647" spans="1:1" x14ac:dyDescent="0.25">
      <c r="A2647" s="49" t="s">
        <v>13814</v>
      </c>
    </row>
    <row r="2648" spans="1:1" x14ac:dyDescent="0.25">
      <c r="A2648" s="49" t="s">
        <v>13815</v>
      </c>
    </row>
    <row r="2649" spans="1:1" x14ac:dyDescent="0.25">
      <c r="A2649" s="49" t="s">
        <v>13816</v>
      </c>
    </row>
    <row r="2650" spans="1:1" x14ac:dyDescent="0.25">
      <c r="A2650" s="49" t="s">
        <v>13817</v>
      </c>
    </row>
    <row r="2651" spans="1:1" x14ac:dyDescent="0.25">
      <c r="A2651" s="49" t="s">
        <v>13818</v>
      </c>
    </row>
    <row r="2652" spans="1:1" x14ac:dyDescent="0.25">
      <c r="A2652" s="49" t="s">
        <v>13819</v>
      </c>
    </row>
    <row r="2653" spans="1:1" x14ac:dyDescent="0.25">
      <c r="A2653" s="49" t="s">
        <v>13820</v>
      </c>
    </row>
    <row r="2654" spans="1:1" x14ac:dyDescent="0.25">
      <c r="A2654" s="49" t="s">
        <v>13821</v>
      </c>
    </row>
    <row r="2655" spans="1:1" x14ac:dyDescent="0.25">
      <c r="A2655" s="49" t="s">
        <v>13822</v>
      </c>
    </row>
    <row r="2656" spans="1:1" x14ac:dyDescent="0.25">
      <c r="A2656" s="49" t="s">
        <v>13823</v>
      </c>
    </row>
    <row r="2657" spans="1:1" x14ac:dyDescent="0.25">
      <c r="A2657" s="49" t="s">
        <v>13824</v>
      </c>
    </row>
    <row r="2658" spans="1:1" x14ac:dyDescent="0.25">
      <c r="A2658" s="49" t="s">
        <v>13825</v>
      </c>
    </row>
    <row r="2659" spans="1:1" x14ac:dyDescent="0.25">
      <c r="A2659" s="49" t="s">
        <v>13826</v>
      </c>
    </row>
    <row r="2660" spans="1:1" x14ac:dyDescent="0.25">
      <c r="A2660" s="49" t="s">
        <v>13827</v>
      </c>
    </row>
    <row r="2661" spans="1:1" x14ac:dyDescent="0.25">
      <c r="A2661" s="49" t="s">
        <v>13828</v>
      </c>
    </row>
    <row r="2662" spans="1:1" x14ac:dyDescent="0.25">
      <c r="A2662" s="49" t="s">
        <v>13829</v>
      </c>
    </row>
    <row r="2663" spans="1:1" x14ac:dyDescent="0.25">
      <c r="A2663" s="49" t="s">
        <v>13830</v>
      </c>
    </row>
    <row r="2664" spans="1:1" x14ac:dyDescent="0.25">
      <c r="A2664" s="49" t="s">
        <v>13831</v>
      </c>
    </row>
    <row r="2665" spans="1:1" x14ac:dyDescent="0.25">
      <c r="A2665" s="49" t="s">
        <v>13832</v>
      </c>
    </row>
    <row r="2666" spans="1:1" x14ac:dyDescent="0.25">
      <c r="A2666" s="49" t="s">
        <v>13833</v>
      </c>
    </row>
    <row r="2667" spans="1:1" x14ac:dyDescent="0.25">
      <c r="A2667" s="49" t="s">
        <v>13834</v>
      </c>
    </row>
    <row r="2668" spans="1:1" x14ac:dyDescent="0.25">
      <c r="A2668" s="49" t="s">
        <v>13835</v>
      </c>
    </row>
    <row r="2669" spans="1:1" x14ac:dyDescent="0.25">
      <c r="A2669" s="49" t="s">
        <v>13836</v>
      </c>
    </row>
    <row r="2670" spans="1:1" x14ac:dyDescent="0.25">
      <c r="A2670" s="49" t="s">
        <v>13837</v>
      </c>
    </row>
    <row r="2671" spans="1:1" x14ac:dyDescent="0.25">
      <c r="A2671" s="49" t="s">
        <v>13838</v>
      </c>
    </row>
    <row r="2672" spans="1:1" x14ac:dyDescent="0.25">
      <c r="A2672" s="49" t="s">
        <v>13839</v>
      </c>
    </row>
    <row r="2673" spans="1:1" x14ac:dyDescent="0.25">
      <c r="A2673" s="49" t="s">
        <v>13840</v>
      </c>
    </row>
    <row r="2674" spans="1:1" x14ac:dyDescent="0.25">
      <c r="A2674" s="49" t="s">
        <v>13841</v>
      </c>
    </row>
    <row r="2675" spans="1:1" x14ac:dyDescent="0.25">
      <c r="A2675" s="49" t="s">
        <v>13842</v>
      </c>
    </row>
    <row r="2676" spans="1:1" x14ac:dyDescent="0.25">
      <c r="A2676" s="49" t="s">
        <v>13843</v>
      </c>
    </row>
    <row r="2677" spans="1:1" x14ac:dyDescent="0.25">
      <c r="A2677" s="49" t="s">
        <v>13844</v>
      </c>
    </row>
    <row r="2678" spans="1:1" x14ac:dyDescent="0.25">
      <c r="A2678" s="49" t="s">
        <v>13845</v>
      </c>
    </row>
    <row r="2679" spans="1:1" x14ac:dyDescent="0.25">
      <c r="A2679" s="49" t="s">
        <v>13846</v>
      </c>
    </row>
    <row r="2680" spans="1:1" x14ac:dyDescent="0.25">
      <c r="A2680" s="49" t="s">
        <v>13847</v>
      </c>
    </row>
    <row r="2681" spans="1:1" x14ac:dyDescent="0.25">
      <c r="A2681" s="49" t="s">
        <v>13848</v>
      </c>
    </row>
    <row r="2682" spans="1:1" x14ac:dyDescent="0.25">
      <c r="A2682" s="49" t="s">
        <v>13849</v>
      </c>
    </row>
    <row r="2683" spans="1:1" x14ac:dyDescent="0.25">
      <c r="A2683" s="49" t="s">
        <v>13850</v>
      </c>
    </row>
    <row r="2684" spans="1:1" x14ac:dyDescent="0.25">
      <c r="A2684" s="49" t="s">
        <v>13851</v>
      </c>
    </row>
    <row r="2685" spans="1:1" x14ac:dyDescent="0.25">
      <c r="A2685" s="49" t="s">
        <v>13852</v>
      </c>
    </row>
    <row r="2686" spans="1:1" x14ac:dyDescent="0.25">
      <c r="A2686" s="49" t="s">
        <v>13853</v>
      </c>
    </row>
    <row r="2687" spans="1:1" x14ac:dyDescent="0.25">
      <c r="A2687" s="49" t="s">
        <v>13854</v>
      </c>
    </row>
    <row r="2688" spans="1:1" x14ac:dyDescent="0.25">
      <c r="A2688" s="49" t="s">
        <v>13855</v>
      </c>
    </row>
    <row r="2689" spans="1:1" x14ac:dyDescent="0.25">
      <c r="A2689" s="49" t="s">
        <v>13856</v>
      </c>
    </row>
    <row r="2690" spans="1:1" x14ac:dyDescent="0.25">
      <c r="A2690" s="49" t="s">
        <v>13857</v>
      </c>
    </row>
    <row r="2691" spans="1:1" x14ac:dyDescent="0.25">
      <c r="A2691" s="49" t="s">
        <v>13858</v>
      </c>
    </row>
    <row r="2692" spans="1:1" x14ac:dyDescent="0.25">
      <c r="A2692" s="49" t="s">
        <v>13859</v>
      </c>
    </row>
    <row r="2693" spans="1:1" x14ac:dyDescent="0.25">
      <c r="A2693" s="49" t="s">
        <v>13860</v>
      </c>
    </row>
    <row r="2694" spans="1:1" x14ac:dyDescent="0.25">
      <c r="A2694" s="49" t="s">
        <v>13861</v>
      </c>
    </row>
    <row r="2695" spans="1:1" x14ac:dyDescent="0.25">
      <c r="A2695" s="49" t="s">
        <v>13862</v>
      </c>
    </row>
    <row r="2696" spans="1:1" x14ac:dyDescent="0.25">
      <c r="A2696" s="49" t="s">
        <v>13863</v>
      </c>
    </row>
    <row r="2697" spans="1:1" x14ac:dyDescent="0.25">
      <c r="A2697" s="49" t="s">
        <v>13864</v>
      </c>
    </row>
    <row r="2698" spans="1:1" x14ac:dyDescent="0.25">
      <c r="A2698" s="49" t="s">
        <v>13865</v>
      </c>
    </row>
    <row r="2699" spans="1:1" x14ac:dyDescent="0.25">
      <c r="A2699" s="49" t="s">
        <v>13866</v>
      </c>
    </row>
    <row r="2700" spans="1:1" x14ac:dyDescent="0.25">
      <c r="A2700" s="49" t="s">
        <v>13867</v>
      </c>
    </row>
    <row r="2701" spans="1:1" x14ac:dyDescent="0.25">
      <c r="A2701" s="49" t="s">
        <v>13868</v>
      </c>
    </row>
    <row r="2702" spans="1:1" x14ac:dyDescent="0.25">
      <c r="A2702" s="49" t="s">
        <v>13869</v>
      </c>
    </row>
    <row r="2703" spans="1:1" x14ac:dyDescent="0.25">
      <c r="A2703" s="49" t="s">
        <v>13870</v>
      </c>
    </row>
    <row r="2704" spans="1:1" x14ac:dyDescent="0.25">
      <c r="A2704" s="49" t="s">
        <v>13871</v>
      </c>
    </row>
    <row r="2705" spans="1:1" x14ac:dyDescent="0.25">
      <c r="A2705" s="49" t="s">
        <v>13872</v>
      </c>
    </row>
    <row r="2706" spans="1:1" x14ac:dyDescent="0.25">
      <c r="A2706" s="49" t="s">
        <v>13873</v>
      </c>
    </row>
    <row r="2707" spans="1:1" x14ac:dyDescent="0.25">
      <c r="A2707" s="49" t="s">
        <v>13874</v>
      </c>
    </row>
    <row r="2708" spans="1:1" x14ac:dyDescent="0.25">
      <c r="A2708" s="49" t="s">
        <v>13875</v>
      </c>
    </row>
    <row r="2709" spans="1:1" x14ac:dyDescent="0.25">
      <c r="A2709" s="49" t="s">
        <v>13876</v>
      </c>
    </row>
    <row r="2710" spans="1:1" x14ac:dyDescent="0.25">
      <c r="A2710" s="49" t="s">
        <v>13877</v>
      </c>
    </row>
    <row r="2711" spans="1:1" x14ac:dyDescent="0.25">
      <c r="A2711" s="49" t="s">
        <v>13878</v>
      </c>
    </row>
    <row r="2712" spans="1:1" x14ac:dyDescent="0.25">
      <c r="A2712" s="49" t="s">
        <v>13879</v>
      </c>
    </row>
    <row r="2713" spans="1:1" x14ac:dyDescent="0.25">
      <c r="A2713" s="49" t="s">
        <v>13880</v>
      </c>
    </row>
    <row r="2714" spans="1:1" x14ac:dyDescent="0.25">
      <c r="A2714" s="49" t="s">
        <v>13881</v>
      </c>
    </row>
    <row r="2715" spans="1:1" x14ac:dyDescent="0.25">
      <c r="A2715" s="49" t="s">
        <v>13882</v>
      </c>
    </row>
    <row r="2716" spans="1:1" x14ac:dyDescent="0.25">
      <c r="A2716" s="49" t="s">
        <v>13883</v>
      </c>
    </row>
    <row r="2717" spans="1:1" x14ac:dyDescent="0.25">
      <c r="A2717" s="49" t="s">
        <v>13884</v>
      </c>
    </row>
    <row r="2718" spans="1:1" x14ac:dyDescent="0.25">
      <c r="A2718" s="49" t="s">
        <v>13885</v>
      </c>
    </row>
    <row r="2719" spans="1:1" x14ac:dyDescent="0.25">
      <c r="A2719" s="49" t="s">
        <v>13886</v>
      </c>
    </row>
    <row r="2720" spans="1:1" x14ac:dyDescent="0.25">
      <c r="A2720" s="49" t="s">
        <v>13887</v>
      </c>
    </row>
    <row r="2721" spans="1:1" x14ac:dyDescent="0.25">
      <c r="A2721" s="49" t="s">
        <v>13888</v>
      </c>
    </row>
    <row r="2722" spans="1:1" x14ac:dyDescent="0.25">
      <c r="A2722" s="49" t="s">
        <v>13889</v>
      </c>
    </row>
    <row r="2723" spans="1:1" x14ac:dyDescent="0.25">
      <c r="A2723" s="49" t="s">
        <v>13890</v>
      </c>
    </row>
    <row r="2724" spans="1:1" x14ac:dyDescent="0.25">
      <c r="A2724" s="49" t="s">
        <v>13891</v>
      </c>
    </row>
    <row r="2725" spans="1:1" x14ac:dyDescent="0.25">
      <c r="A2725" s="49" t="s">
        <v>13892</v>
      </c>
    </row>
    <row r="2726" spans="1:1" x14ac:dyDescent="0.25">
      <c r="A2726" s="49" t="s">
        <v>13893</v>
      </c>
    </row>
    <row r="2727" spans="1:1" x14ac:dyDescent="0.25">
      <c r="A2727" s="49" t="s">
        <v>13894</v>
      </c>
    </row>
    <row r="2728" spans="1:1" x14ac:dyDescent="0.25">
      <c r="A2728" s="49" t="s">
        <v>13895</v>
      </c>
    </row>
    <row r="2729" spans="1:1" x14ac:dyDescent="0.25">
      <c r="A2729" s="49" t="s">
        <v>13896</v>
      </c>
    </row>
    <row r="2730" spans="1:1" x14ac:dyDescent="0.25">
      <c r="A2730" s="49" t="s">
        <v>13897</v>
      </c>
    </row>
    <row r="2731" spans="1:1" x14ac:dyDescent="0.25">
      <c r="A2731" s="49" t="s">
        <v>13898</v>
      </c>
    </row>
    <row r="2732" spans="1:1" x14ac:dyDescent="0.25">
      <c r="A2732" s="49" t="s">
        <v>13899</v>
      </c>
    </row>
    <row r="2733" spans="1:1" x14ac:dyDescent="0.25">
      <c r="A2733" s="49" t="s">
        <v>13900</v>
      </c>
    </row>
    <row r="2734" spans="1:1" x14ac:dyDescent="0.25">
      <c r="A2734" s="49" t="s">
        <v>13901</v>
      </c>
    </row>
    <row r="2735" spans="1:1" x14ac:dyDescent="0.25">
      <c r="A2735" s="49" t="s">
        <v>13902</v>
      </c>
    </row>
    <row r="2736" spans="1:1" x14ac:dyDescent="0.25">
      <c r="A2736" s="49" t="s">
        <v>13903</v>
      </c>
    </row>
    <row r="2737" spans="1:1" x14ac:dyDescent="0.25">
      <c r="A2737" s="49" t="s">
        <v>13904</v>
      </c>
    </row>
    <row r="2738" spans="1:1" x14ac:dyDescent="0.25">
      <c r="A2738" s="49" t="s">
        <v>13905</v>
      </c>
    </row>
    <row r="2739" spans="1:1" x14ac:dyDescent="0.25">
      <c r="A2739" s="49" t="s">
        <v>13906</v>
      </c>
    </row>
    <row r="2740" spans="1:1" x14ac:dyDescent="0.25">
      <c r="A2740" s="49" t="s">
        <v>13907</v>
      </c>
    </row>
    <row r="2741" spans="1:1" x14ac:dyDescent="0.25">
      <c r="A2741" s="49" t="s">
        <v>13908</v>
      </c>
    </row>
    <row r="2742" spans="1:1" x14ac:dyDescent="0.25">
      <c r="A2742" s="49" t="s">
        <v>13909</v>
      </c>
    </row>
    <row r="2743" spans="1:1" x14ac:dyDescent="0.25">
      <c r="A2743" s="49" t="s">
        <v>13910</v>
      </c>
    </row>
    <row r="2744" spans="1:1" x14ac:dyDescent="0.25">
      <c r="A2744" s="49" t="s">
        <v>13911</v>
      </c>
    </row>
    <row r="2745" spans="1:1" x14ac:dyDescent="0.25">
      <c r="A2745" s="49" t="s">
        <v>13912</v>
      </c>
    </row>
    <row r="2746" spans="1:1" x14ac:dyDescent="0.25">
      <c r="A2746" s="49" t="s">
        <v>13913</v>
      </c>
    </row>
    <row r="2747" spans="1:1" x14ac:dyDescent="0.25">
      <c r="A2747" s="49" t="s">
        <v>13914</v>
      </c>
    </row>
    <row r="2748" spans="1:1" x14ac:dyDescent="0.25">
      <c r="A2748" s="49" t="s">
        <v>13915</v>
      </c>
    </row>
    <row r="2749" spans="1:1" x14ac:dyDescent="0.25">
      <c r="A2749" s="49" t="s">
        <v>13916</v>
      </c>
    </row>
    <row r="2750" spans="1:1" x14ac:dyDescent="0.25">
      <c r="A2750" s="49" t="s">
        <v>13917</v>
      </c>
    </row>
    <row r="2751" spans="1:1" x14ac:dyDescent="0.25">
      <c r="A2751" s="49" t="s">
        <v>13918</v>
      </c>
    </row>
    <row r="2752" spans="1:1" x14ac:dyDescent="0.25">
      <c r="A2752" s="49" t="s">
        <v>13919</v>
      </c>
    </row>
    <row r="2753" spans="1:1" x14ac:dyDescent="0.25">
      <c r="A2753" s="49" t="s">
        <v>13920</v>
      </c>
    </row>
    <row r="2754" spans="1:1" x14ac:dyDescent="0.25">
      <c r="A2754" s="49" t="s">
        <v>13921</v>
      </c>
    </row>
    <row r="2755" spans="1:1" x14ac:dyDescent="0.25">
      <c r="A2755" s="49" t="s">
        <v>13922</v>
      </c>
    </row>
    <row r="2756" spans="1:1" x14ac:dyDescent="0.25">
      <c r="A2756" s="49" t="s">
        <v>13923</v>
      </c>
    </row>
    <row r="2757" spans="1:1" x14ac:dyDescent="0.25">
      <c r="A2757" s="49" t="s">
        <v>13924</v>
      </c>
    </row>
    <row r="2758" spans="1:1" x14ac:dyDescent="0.25">
      <c r="A2758" s="49" t="s">
        <v>13925</v>
      </c>
    </row>
    <row r="2759" spans="1:1" x14ac:dyDescent="0.25">
      <c r="A2759" s="49" t="s">
        <v>13926</v>
      </c>
    </row>
    <row r="2760" spans="1:1" x14ac:dyDescent="0.25">
      <c r="A2760" s="49" t="s">
        <v>13927</v>
      </c>
    </row>
    <row r="2761" spans="1:1" x14ac:dyDescent="0.25">
      <c r="A2761" s="49" t="s">
        <v>13928</v>
      </c>
    </row>
    <row r="2762" spans="1:1" x14ac:dyDescent="0.25">
      <c r="A2762" s="49" t="s">
        <v>13929</v>
      </c>
    </row>
    <row r="2763" spans="1:1" x14ac:dyDescent="0.25">
      <c r="A2763" s="49" t="s">
        <v>13930</v>
      </c>
    </row>
    <row r="2764" spans="1:1" x14ac:dyDescent="0.25">
      <c r="A2764" s="49" t="s">
        <v>13931</v>
      </c>
    </row>
    <row r="2765" spans="1:1" x14ac:dyDescent="0.25">
      <c r="A2765" s="49" t="s">
        <v>13932</v>
      </c>
    </row>
    <row r="2766" spans="1:1" x14ac:dyDescent="0.25">
      <c r="A2766" s="49" t="s">
        <v>13933</v>
      </c>
    </row>
    <row r="2767" spans="1:1" x14ac:dyDescent="0.25">
      <c r="A2767" s="49" t="s">
        <v>13934</v>
      </c>
    </row>
    <row r="2768" spans="1:1" x14ac:dyDescent="0.25">
      <c r="A2768" s="49" t="s">
        <v>13935</v>
      </c>
    </row>
    <row r="2769" spans="1:1" x14ac:dyDescent="0.25">
      <c r="A2769" s="49" t="s">
        <v>13936</v>
      </c>
    </row>
    <row r="2770" spans="1:1" x14ac:dyDescent="0.25">
      <c r="A2770" s="49" t="s">
        <v>13937</v>
      </c>
    </row>
    <row r="2771" spans="1:1" x14ac:dyDescent="0.25">
      <c r="A2771" s="49" t="s">
        <v>13938</v>
      </c>
    </row>
    <row r="2772" spans="1:1" x14ac:dyDescent="0.25">
      <c r="A2772" s="49" t="s">
        <v>13939</v>
      </c>
    </row>
    <row r="2773" spans="1:1" x14ac:dyDescent="0.25">
      <c r="A2773" s="49" t="s">
        <v>13940</v>
      </c>
    </row>
    <row r="2774" spans="1:1" x14ac:dyDescent="0.25">
      <c r="A2774" s="49" t="s">
        <v>13941</v>
      </c>
    </row>
    <row r="2775" spans="1:1" x14ac:dyDescent="0.25">
      <c r="A2775" s="49" t="s">
        <v>13942</v>
      </c>
    </row>
    <row r="2776" spans="1:1" x14ac:dyDescent="0.25">
      <c r="A2776" s="49" t="s">
        <v>13943</v>
      </c>
    </row>
    <row r="2777" spans="1:1" x14ac:dyDescent="0.25">
      <c r="A2777" s="49" t="s">
        <v>13944</v>
      </c>
    </row>
    <row r="2778" spans="1:1" x14ac:dyDescent="0.25">
      <c r="A2778" s="49" t="s">
        <v>13945</v>
      </c>
    </row>
    <row r="2779" spans="1:1" x14ac:dyDescent="0.25">
      <c r="A2779" s="49" t="s">
        <v>13946</v>
      </c>
    </row>
    <row r="2780" spans="1:1" x14ac:dyDescent="0.25">
      <c r="A2780" s="49" t="s">
        <v>13947</v>
      </c>
    </row>
    <row r="2781" spans="1:1" x14ac:dyDescent="0.25">
      <c r="A2781" s="49" t="s">
        <v>13948</v>
      </c>
    </row>
    <row r="2782" spans="1:1" x14ac:dyDescent="0.25">
      <c r="A2782" s="49" t="s">
        <v>13949</v>
      </c>
    </row>
    <row r="2783" spans="1:1" x14ac:dyDescent="0.25">
      <c r="A2783" s="49" t="s">
        <v>13950</v>
      </c>
    </row>
    <row r="2784" spans="1:1" x14ac:dyDescent="0.25">
      <c r="A2784" s="49" t="s">
        <v>13951</v>
      </c>
    </row>
    <row r="2785" spans="1:1" x14ac:dyDescent="0.25">
      <c r="A2785" s="49" t="s">
        <v>13952</v>
      </c>
    </row>
    <row r="2786" spans="1:1" x14ac:dyDescent="0.25">
      <c r="A2786" s="49" t="s">
        <v>13953</v>
      </c>
    </row>
    <row r="2787" spans="1:1" x14ac:dyDescent="0.25">
      <c r="A2787" s="49" t="s">
        <v>13954</v>
      </c>
    </row>
    <row r="2788" spans="1:1" x14ac:dyDescent="0.25">
      <c r="A2788" s="49" t="s">
        <v>13955</v>
      </c>
    </row>
    <row r="2789" spans="1:1" x14ac:dyDescent="0.25">
      <c r="A2789" s="49" t="s">
        <v>13956</v>
      </c>
    </row>
    <row r="2790" spans="1:1" x14ac:dyDescent="0.25">
      <c r="A2790" s="49" t="s">
        <v>13957</v>
      </c>
    </row>
    <row r="2791" spans="1:1" x14ac:dyDescent="0.25">
      <c r="A2791" s="49" t="s">
        <v>13958</v>
      </c>
    </row>
    <row r="2792" spans="1:1" x14ac:dyDescent="0.25">
      <c r="A2792" s="49" t="s">
        <v>13959</v>
      </c>
    </row>
    <row r="2793" spans="1:1" x14ac:dyDescent="0.25">
      <c r="A2793" s="49" t="s">
        <v>13960</v>
      </c>
    </row>
    <row r="2794" spans="1:1" x14ac:dyDescent="0.25">
      <c r="A2794" s="49" t="s">
        <v>13961</v>
      </c>
    </row>
    <row r="2795" spans="1:1" x14ac:dyDescent="0.25">
      <c r="A2795" s="49" t="s">
        <v>13962</v>
      </c>
    </row>
    <row r="2796" spans="1:1" x14ac:dyDescent="0.25">
      <c r="A2796" s="49" t="s">
        <v>13963</v>
      </c>
    </row>
    <row r="2797" spans="1:1" x14ac:dyDescent="0.25">
      <c r="A2797" s="49" t="s">
        <v>13964</v>
      </c>
    </row>
    <row r="2798" spans="1:1" x14ac:dyDescent="0.25">
      <c r="A2798" s="49" t="s">
        <v>13965</v>
      </c>
    </row>
    <row r="2799" spans="1:1" x14ac:dyDescent="0.25">
      <c r="A2799" s="49" t="s">
        <v>13966</v>
      </c>
    </row>
    <row r="2800" spans="1:1" x14ac:dyDescent="0.25">
      <c r="A2800" s="49" t="s">
        <v>13967</v>
      </c>
    </row>
    <row r="2801" spans="1:1" x14ac:dyDescent="0.25">
      <c r="A2801" s="49" t="s">
        <v>13968</v>
      </c>
    </row>
    <row r="2802" spans="1:1" x14ac:dyDescent="0.25">
      <c r="A2802" s="49" t="s">
        <v>13969</v>
      </c>
    </row>
    <row r="2803" spans="1:1" x14ac:dyDescent="0.25">
      <c r="A2803" s="49" t="s">
        <v>13970</v>
      </c>
    </row>
    <row r="2804" spans="1:1" x14ac:dyDescent="0.25">
      <c r="A2804" s="49" t="s">
        <v>13971</v>
      </c>
    </row>
    <row r="2805" spans="1:1" x14ac:dyDescent="0.25">
      <c r="A2805" s="49" t="s">
        <v>13972</v>
      </c>
    </row>
    <row r="2806" spans="1:1" x14ac:dyDescent="0.25">
      <c r="A2806" s="49" t="s">
        <v>13973</v>
      </c>
    </row>
    <row r="2807" spans="1:1" x14ac:dyDescent="0.25">
      <c r="A2807" s="49" t="s">
        <v>13974</v>
      </c>
    </row>
    <row r="2808" spans="1:1" x14ac:dyDescent="0.25">
      <c r="A2808" s="49" t="s">
        <v>13975</v>
      </c>
    </row>
    <row r="2809" spans="1:1" x14ac:dyDescent="0.25">
      <c r="A2809" s="49" t="s">
        <v>13976</v>
      </c>
    </row>
    <row r="2810" spans="1:1" x14ac:dyDescent="0.25">
      <c r="A2810" s="49" t="s">
        <v>13977</v>
      </c>
    </row>
    <row r="2811" spans="1:1" x14ac:dyDescent="0.25">
      <c r="A2811" s="49" t="s">
        <v>13978</v>
      </c>
    </row>
    <row r="2812" spans="1:1" x14ac:dyDescent="0.25">
      <c r="A2812" s="49" t="s">
        <v>13979</v>
      </c>
    </row>
    <row r="2813" spans="1:1" x14ac:dyDescent="0.25">
      <c r="A2813" s="49" t="s">
        <v>13980</v>
      </c>
    </row>
    <row r="2814" spans="1:1" x14ac:dyDescent="0.25">
      <c r="A2814" s="49" t="s">
        <v>13981</v>
      </c>
    </row>
    <row r="2815" spans="1:1" x14ac:dyDescent="0.25">
      <c r="A2815" s="49" t="s">
        <v>13982</v>
      </c>
    </row>
    <row r="2816" spans="1:1" x14ac:dyDescent="0.25">
      <c r="A2816" s="49" t="s">
        <v>13983</v>
      </c>
    </row>
    <row r="2817" spans="1:1" x14ac:dyDescent="0.25">
      <c r="A2817" s="49" t="s">
        <v>13984</v>
      </c>
    </row>
    <row r="2818" spans="1:1" x14ac:dyDescent="0.25">
      <c r="A2818" s="49" t="s">
        <v>13985</v>
      </c>
    </row>
    <row r="2819" spans="1:1" x14ac:dyDescent="0.25">
      <c r="A2819" s="49" t="s">
        <v>13986</v>
      </c>
    </row>
    <row r="2820" spans="1:1" x14ac:dyDescent="0.25">
      <c r="A2820" s="49" t="s">
        <v>13987</v>
      </c>
    </row>
    <row r="2821" spans="1:1" x14ac:dyDescent="0.25">
      <c r="A2821" s="49" t="s">
        <v>13988</v>
      </c>
    </row>
    <row r="2822" spans="1:1" x14ac:dyDescent="0.25">
      <c r="A2822" s="49" t="s">
        <v>13989</v>
      </c>
    </row>
    <row r="2823" spans="1:1" x14ac:dyDescent="0.25">
      <c r="A2823" s="49" t="s">
        <v>13990</v>
      </c>
    </row>
    <row r="2824" spans="1:1" x14ac:dyDescent="0.25">
      <c r="A2824" s="49" t="s">
        <v>13991</v>
      </c>
    </row>
    <row r="2825" spans="1:1" x14ac:dyDescent="0.25">
      <c r="A2825" s="49" t="s">
        <v>13992</v>
      </c>
    </row>
    <row r="2826" spans="1:1" x14ac:dyDescent="0.25">
      <c r="A2826" s="49" t="s">
        <v>13993</v>
      </c>
    </row>
    <row r="2827" spans="1:1" x14ac:dyDescent="0.25">
      <c r="A2827" s="49" t="s">
        <v>13994</v>
      </c>
    </row>
    <row r="2828" spans="1:1" x14ac:dyDescent="0.25">
      <c r="A2828" s="49" t="s">
        <v>13995</v>
      </c>
    </row>
    <row r="2829" spans="1:1" x14ac:dyDescent="0.25">
      <c r="A2829" s="49" t="s">
        <v>13996</v>
      </c>
    </row>
    <row r="2830" spans="1:1" x14ac:dyDescent="0.25">
      <c r="A2830" s="49" t="s">
        <v>13997</v>
      </c>
    </row>
    <row r="2831" spans="1:1" x14ac:dyDescent="0.25">
      <c r="A2831" s="49" t="s">
        <v>13998</v>
      </c>
    </row>
    <row r="2832" spans="1:1" x14ac:dyDescent="0.25">
      <c r="A2832" s="49" t="s">
        <v>13999</v>
      </c>
    </row>
    <row r="2833" spans="1:1" x14ac:dyDescent="0.25">
      <c r="A2833" s="49" t="s">
        <v>14000</v>
      </c>
    </row>
    <row r="2834" spans="1:1" x14ac:dyDescent="0.25">
      <c r="A2834" s="49" t="s">
        <v>14001</v>
      </c>
    </row>
    <row r="2835" spans="1:1" x14ac:dyDescent="0.25">
      <c r="A2835" s="49" t="s">
        <v>14002</v>
      </c>
    </row>
    <row r="2836" spans="1:1" x14ac:dyDescent="0.25">
      <c r="A2836" s="49" t="s">
        <v>14003</v>
      </c>
    </row>
    <row r="2837" spans="1:1" x14ac:dyDescent="0.25">
      <c r="A2837" s="49" t="s">
        <v>14004</v>
      </c>
    </row>
    <row r="2838" spans="1:1" x14ac:dyDescent="0.25">
      <c r="A2838" s="49" t="s">
        <v>14005</v>
      </c>
    </row>
    <row r="2839" spans="1:1" x14ac:dyDescent="0.25">
      <c r="A2839" s="49" t="s">
        <v>14006</v>
      </c>
    </row>
    <row r="2840" spans="1:1" x14ac:dyDescent="0.25">
      <c r="A2840" s="49" t="s">
        <v>14007</v>
      </c>
    </row>
    <row r="2841" spans="1:1" x14ac:dyDescent="0.25">
      <c r="A2841" s="49" t="s">
        <v>14008</v>
      </c>
    </row>
    <row r="2842" spans="1:1" x14ac:dyDescent="0.25">
      <c r="A2842" s="49" t="s">
        <v>14009</v>
      </c>
    </row>
    <row r="2843" spans="1:1" x14ac:dyDescent="0.25">
      <c r="A2843" s="49" t="s">
        <v>14010</v>
      </c>
    </row>
    <row r="2844" spans="1:1" x14ac:dyDescent="0.25">
      <c r="A2844" s="49" t="s">
        <v>14011</v>
      </c>
    </row>
    <row r="2845" spans="1:1" x14ac:dyDescent="0.25">
      <c r="A2845" s="49" t="s">
        <v>14012</v>
      </c>
    </row>
    <row r="2846" spans="1:1" x14ac:dyDescent="0.25">
      <c r="A2846" s="49" t="s">
        <v>14013</v>
      </c>
    </row>
    <row r="2847" spans="1:1" x14ac:dyDescent="0.25">
      <c r="A2847" s="49" t="s">
        <v>14014</v>
      </c>
    </row>
    <row r="2848" spans="1:1" x14ac:dyDescent="0.25">
      <c r="A2848" s="49" t="s">
        <v>14015</v>
      </c>
    </row>
    <row r="2849" spans="1:1" x14ac:dyDescent="0.25">
      <c r="A2849" s="49" t="s">
        <v>14016</v>
      </c>
    </row>
    <row r="2850" spans="1:1" x14ac:dyDescent="0.25">
      <c r="A2850" s="49" t="s">
        <v>14017</v>
      </c>
    </row>
    <row r="2851" spans="1:1" x14ac:dyDescent="0.25">
      <c r="A2851" s="49" t="s">
        <v>14018</v>
      </c>
    </row>
    <row r="2852" spans="1:1" x14ac:dyDescent="0.25">
      <c r="A2852" s="49" t="s">
        <v>14019</v>
      </c>
    </row>
    <row r="2853" spans="1:1" x14ac:dyDescent="0.25">
      <c r="A2853" s="49" t="s">
        <v>14020</v>
      </c>
    </row>
    <row r="2854" spans="1:1" x14ac:dyDescent="0.25">
      <c r="A2854" s="49" t="s">
        <v>14021</v>
      </c>
    </row>
    <row r="2855" spans="1:1" x14ac:dyDescent="0.25">
      <c r="A2855" s="49" t="s">
        <v>14022</v>
      </c>
    </row>
    <row r="2856" spans="1:1" x14ac:dyDescent="0.25">
      <c r="A2856" s="49" t="s">
        <v>14023</v>
      </c>
    </row>
    <row r="2857" spans="1:1" x14ac:dyDescent="0.25">
      <c r="A2857" s="49" t="s">
        <v>14024</v>
      </c>
    </row>
    <row r="2858" spans="1:1" x14ac:dyDescent="0.25">
      <c r="A2858" s="49" t="s">
        <v>14025</v>
      </c>
    </row>
    <row r="2859" spans="1:1" x14ac:dyDescent="0.25">
      <c r="A2859" s="49" t="s">
        <v>14026</v>
      </c>
    </row>
    <row r="2860" spans="1:1" x14ac:dyDescent="0.25">
      <c r="A2860" s="49" t="s">
        <v>14027</v>
      </c>
    </row>
    <row r="2861" spans="1:1" x14ac:dyDescent="0.25">
      <c r="A2861" s="49" t="s">
        <v>14028</v>
      </c>
    </row>
    <row r="2862" spans="1:1" x14ac:dyDescent="0.25">
      <c r="A2862" s="49" t="s">
        <v>14029</v>
      </c>
    </row>
    <row r="2863" spans="1:1" x14ac:dyDescent="0.25">
      <c r="A2863" s="49" t="s">
        <v>14030</v>
      </c>
    </row>
    <row r="2864" spans="1:1" x14ac:dyDescent="0.25">
      <c r="A2864" s="49" t="s">
        <v>14031</v>
      </c>
    </row>
    <row r="2865" spans="1:1" x14ac:dyDescent="0.25">
      <c r="A2865" s="49" t="s">
        <v>14032</v>
      </c>
    </row>
    <row r="2866" spans="1:1" x14ac:dyDescent="0.25">
      <c r="A2866" s="49" t="s">
        <v>14033</v>
      </c>
    </row>
    <row r="2867" spans="1:1" x14ac:dyDescent="0.25">
      <c r="A2867" s="49" t="s">
        <v>14034</v>
      </c>
    </row>
    <row r="2868" spans="1:1" x14ac:dyDescent="0.25">
      <c r="A2868" s="49" t="s">
        <v>14035</v>
      </c>
    </row>
    <row r="2869" spans="1:1" x14ac:dyDescent="0.25">
      <c r="A2869" s="49" t="s">
        <v>14036</v>
      </c>
    </row>
    <row r="2870" spans="1:1" x14ac:dyDescent="0.25">
      <c r="A2870" s="49" t="s">
        <v>14037</v>
      </c>
    </row>
    <row r="2871" spans="1:1" x14ac:dyDescent="0.25">
      <c r="A2871" s="49" t="s">
        <v>14038</v>
      </c>
    </row>
    <row r="2872" spans="1:1" x14ac:dyDescent="0.25">
      <c r="A2872" s="49" t="s">
        <v>14039</v>
      </c>
    </row>
    <row r="2873" spans="1:1" x14ac:dyDescent="0.25">
      <c r="A2873" s="49" t="s">
        <v>14040</v>
      </c>
    </row>
    <row r="2874" spans="1:1" x14ac:dyDescent="0.25">
      <c r="A2874" s="49" t="s">
        <v>14041</v>
      </c>
    </row>
    <row r="2875" spans="1:1" x14ac:dyDescent="0.25">
      <c r="A2875" s="49" t="s">
        <v>14042</v>
      </c>
    </row>
    <row r="2876" spans="1:1" x14ac:dyDescent="0.25">
      <c r="A2876" s="49" t="s">
        <v>14043</v>
      </c>
    </row>
    <row r="2877" spans="1:1" x14ac:dyDescent="0.25">
      <c r="A2877" s="49" t="s">
        <v>14044</v>
      </c>
    </row>
    <row r="2878" spans="1:1" x14ac:dyDescent="0.25">
      <c r="A2878" s="49" t="s">
        <v>14045</v>
      </c>
    </row>
    <row r="2879" spans="1:1" x14ac:dyDescent="0.25">
      <c r="A2879" s="49" t="s">
        <v>14046</v>
      </c>
    </row>
    <row r="2880" spans="1:1" x14ac:dyDescent="0.25">
      <c r="A2880" s="49" t="s">
        <v>14047</v>
      </c>
    </row>
    <row r="2881" spans="1:1" x14ac:dyDescent="0.25">
      <c r="A2881" s="49" t="s">
        <v>14048</v>
      </c>
    </row>
    <row r="2882" spans="1:1" x14ac:dyDescent="0.25">
      <c r="A2882" s="49" t="s">
        <v>14049</v>
      </c>
    </row>
    <row r="2883" spans="1:1" x14ac:dyDescent="0.25">
      <c r="A2883" s="49" t="s">
        <v>14050</v>
      </c>
    </row>
    <row r="2884" spans="1:1" x14ac:dyDescent="0.25">
      <c r="A2884" s="49" t="s">
        <v>14051</v>
      </c>
    </row>
    <row r="2885" spans="1:1" x14ac:dyDescent="0.25">
      <c r="A2885" s="49" t="s">
        <v>14052</v>
      </c>
    </row>
    <row r="2886" spans="1:1" x14ac:dyDescent="0.25">
      <c r="A2886" s="49" t="s">
        <v>14053</v>
      </c>
    </row>
    <row r="2887" spans="1:1" x14ac:dyDescent="0.25">
      <c r="A2887" s="49" t="s">
        <v>14054</v>
      </c>
    </row>
    <row r="2888" spans="1:1" x14ac:dyDescent="0.25">
      <c r="A2888" s="49" t="s">
        <v>14055</v>
      </c>
    </row>
    <row r="2889" spans="1:1" x14ac:dyDescent="0.25">
      <c r="A2889" s="49" t="s">
        <v>14056</v>
      </c>
    </row>
    <row r="2890" spans="1:1" x14ac:dyDescent="0.25">
      <c r="A2890" s="49" t="s">
        <v>14057</v>
      </c>
    </row>
    <row r="2891" spans="1:1" x14ac:dyDescent="0.25">
      <c r="A2891" s="49" t="s">
        <v>14058</v>
      </c>
    </row>
    <row r="2892" spans="1:1" x14ac:dyDescent="0.25">
      <c r="A2892" s="49" t="s">
        <v>14059</v>
      </c>
    </row>
    <row r="2893" spans="1:1" x14ac:dyDescent="0.25">
      <c r="A2893" s="49" t="s">
        <v>14060</v>
      </c>
    </row>
    <row r="2894" spans="1:1" x14ac:dyDescent="0.25">
      <c r="A2894" s="49" t="s">
        <v>14061</v>
      </c>
    </row>
    <row r="2895" spans="1:1" x14ac:dyDescent="0.25">
      <c r="A2895" s="49" t="s">
        <v>14062</v>
      </c>
    </row>
    <row r="2896" spans="1:1" x14ac:dyDescent="0.25">
      <c r="A2896" s="49" t="s">
        <v>14063</v>
      </c>
    </row>
    <row r="2897" spans="1:1" x14ac:dyDescent="0.25">
      <c r="A2897" s="49" t="s">
        <v>14064</v>
      </c>
    </row>
    <row r="2898" spans="1:1" x14ac:dyDescent="0.25">
      <c r="A2898" s="49" t="s">
        <v>14065</v>
      </c>
    </row>
    <row r="2899" spans="1:1" x14ac:dyDescent="0.25">
      <c r="A2899" s="49" t="s">
        <v>14066</v>
      </c>
    </row>
    <row r="2900" spans="1:1" x14ac:dyDescent="0.25">
      <c r="A2900" s="49" t="s">
        <v>14067</v>
      </c>
    </row>
    <row r="2901" spans="1:1" x14ac:dyDescent="0.25">
      <c r="A2901" s="49" t="s">
        <v>14068</v>
      </c>
    </row>
    <row r="2902" spans="1:1" x14ac:dyDescent="0.25">
      <c r="A2902" s="49" t="s">
        <v>14069</v>
      </c>
    </row>
    <row r="2903" spans="1:1" x14ac:dyDescent="0.25">
      <c r="A2903" s="49" t="s">
        <v>14070</v>
      </c>
    </row>
    <row r="2904" spans="1:1" x14ac:dyDescent="0.25">
      <c r="A2904" s="49" t="s">
        <v>14071</v>
      </c>
    </row>
    <row r="2905" spans="1:1" x14ac:dyDescent="0.25">
      <c r="A2905" s="49" t="s">
        <v>14072</v>
      </c>
    </row>
    <row r="2906" spans="1:1" x14ac:dyDescent="0.25">
      <c r="A2906" s="49" t="s">
        <v>14073</v>
      </c>
    </row>
    <row r="2907" spans="1:1" x14ac:dyDescent="0.25">
      <c r="A2907" s="49" t="s">
        <v>14074</v>
      </c>
    </row>
    <row r="2908" spans="1:1" x14ac:dyDescent="0.25">
      <c r="A2908" s="49" t="s">
        <v>14075</v>
      </c>
    </row>
    <row r="2909" spans="1:1" x14ac:dyDescent="0.25">
      <c r="A2909" s="49" t="s">
        <v>14076</v>
      </c>
    </row>
    <row r="2910" spans="1:1" x14ac:dyDescent="0.25">
      <c r="A2910" s="49" t="s">
        <v>14077</v>
      </c>
    </row>
    <row r="2911" spans="1:1" x14ac:dyDescent="0.25">
      <c r="A2911" s="49" t="s">
        <v>14078</v>
      </c>
    </row>
    <row r="2912" spans="1:1" x14ac:dyDescent="0.25">
      <c r="A2912" s="49" t="s">
        <v>14079</v>
      </c>
    </row>
    <row r="2913" spans="1:1" x14ac:dyDescent="0.25">
      <c r="A2913" s="49" t="s">
        <v>14080</v>
      </c>
    </row>
    <row r="2914" spans="1:1" x14ac:dyDescent="0.25">
      <c r="A2914" s="49" t="s">
        <v>14081</v>
      </c>
    </row>
    <row r="2915" spans="1:1" x14ac:dyDescent="0.25">
      <c r="A2915" s="49" t="s">
        <v>14082</v>
      </c>
    </row>
    <row r="2916" spans="1:1" x14ac:dyDescent="0.25">
      <c r="A2916" s="49" t="s">
        <v>14083</v>
      </c>
    </row>
    <row r="2917" spans="1:1" x14ac:dyDescent="0.25">
      <c r="A2917" s="49" t="s">
        <v>14084</v>
      </c>
    </row>
    <row r="2918" spans="1:1" x14ac:dyDescent="0.25">
      <c r="A2918" s="49" t="s">
        <v>14085</v>
      </c>
    </row>
    <row r="2919" spans="1:1" x14ac:dyDescent="0.25">
      <c r="A2919" s="49" t="s">
        <v>14086</v>
      </c>
    </row>
    <row r="2920" spans="1:1" x14ac:dyDescent="0.25">
      <c r="A2920" s="49" t="s">
        <v>14087</v>
      </c>
    </row>
    <row r="2921" spans="1:1" x14ac:dyDescent="0.25">
      <c r="A2921" s="49" t="s">
        <v>14088</v>
      </c>
    </row>
    <row r="2922" spans="1:1" x14ac:dyDescent="0.25">
      <c r="A2922" s="49" t="s">
        <v>14089</v>
      </c>
    </row>
    <row r="2923" spans="1:1" x14ac:dyDescent="0.25">
      <c r="A2923" s="49" t="s">
        <v>14090</v>
      </c>
    </row>
    <row r="2924" spans="1:1" x14ac:dyDescent="0.25">
      <c r="A2924" s="49" t="s">
        <v>14091</v>
      </c>
    </row>
    <row r="2925" spans="1:1" x14ac:dyDescent="0.25">
      <c r="A2925" s="49" t="s">
        <v>14092</v>
      </c>
    </row>
    <row r="2926" spans="1:1" x14ac:dyDescent="0.25">
      <c r="A2926" s="49" t="s">
        <v>14093</v>
      </c>
    </row>
    <row r="2927" spans="1:1" x14ac:dyDescent="0.25">
      <c r="A2927" s="49" t="s">
        <v>14094</v>
      </c>
    </row>
    <row r="2928" spans="1:1" x14ac:dyDescent="0.25">
      <c r="A2928" s="49" t="s">
        <v>14095</v>
      </c>
    </row>
    <row r="2929" spans="1:1" x14ac:dyDescent="0.25">
      <c r="A2929" s="49" t="s">
        <v>14096</v>
      </c>
    </row>
    <row r="2930" spans="1:1" x14ac:dyDescent="0.25">
      <c r="A2930" s="49" t="s">
        <v>14097</v>
      </c>
    </row>
    <row r="2931" spans="1:1" x14ac:dyDescent="0.25">
      <c r="A2931" s="49" t="s">
        <v>14098</v>
      </c>
    </row>
    <row r="2932" spans="1:1" x14ac:dyDescent="0.25">
      <c r="A2932" s="49" t="s">
        <v>14099</v>
      </c>
    </row>
    <row r="2933" spans="1:1" x14ac:dyDescent="0.25">
      <c r="A2933" s="49" t="s">
        <v>14100</v>
      </c>
    </row>
    <row r="2934" spans="1:1" x14ac:dyDescent="0.25">
      <c r="A2934" s="49" t="s">
        <v>14101</v>
      </c>
    </row>
    <row r="2935" spans="1:1" x14ac:dyDescent="0.25">
      <c r="A2935" s="49" t="s">
        <v>14102</v>
      </c>
    </row>
    <row r="2936" spans="1:1" x14ac:dyDescent="0.25">
      <c r="A2936" s="49" t="s">
        <v>14103</v>
      </c>
    </row>
    <row r="2937" spans="1:1" x14ac:dyDescent="0.25">
      <c r="A2937" s="49" t="s">
        <v>14104</v>
      </c>
    </row>
    <row r="2938" spans="1:1" x14ac:dyDescent="0.25">
      <c r="A2938" s="49" t="s">
        <v>14105</v>
      </c>
    </row>
    <row r="2939" spans="1:1" x14ac:dyDescent="0.25">
      <c r="A2939" s="49" t="s">
        <v>14106</v>
      </c>
    </row>
    <row r="2940" spans="1:1" x14ac:dyDescent="0.25">
      <c r="A2940" s="49" t="s">
        <v>14107</v>
      </c>
    </row>
    <row r="2941" spans="1:1" x14ac:dyDescent="0.25">
      <c r="A2941" s="49" t="s">
        <v>14108</v>
      </c>
    </row>
    <row r="2942" spans="1:1" x14ac:dyDescent="0.25">
      <c r="A2942" s="49" t="s">
        <v>14109</v>
      </c>
    </row>
    <row r="2943" spans="1:1" x14ac:dyDescent="0.25">
      <c r="A2943" s="49" t="s">
        <v>14110</v>
      </c>
    </row>
    <row r="2944" spans="1:1" x14ac:dyDescent="0.25">
      <c r="A2944" s="49" t="s">
        <v>14111</v>
      </c>
    </row>
    <row r="2945" spans="1:1" x14ac:dyDescent="0.25">
      <c r="A2945" s="49" t="s">
        <v>14112</v>
      </c>
    </row>
    <row r="2946" spans="1:1" x14ac:dyDescent="0.25">
      <c r="A2946" s="49" t="s">
        <v>14113</v>
      </c>
    </row>
    <row r="2947" spans="1:1" x14ac:dyDescent="0.25">
      <c r="A2947" s="49" t="s">
        <v>14114</v>
      </c>
    </row>
    <row r="2948" spans="1:1" x14ac:dyDescent="0.25">
      <c r="A2948" s="49" t="s">
        <v>14115</v>
      </c>
    </row>
    <row r="2949" spans="1:1" x14ac:dyDescent="0.25">
      <c r="A2949" s="49" t="s">
        <v>14116</v>
      </c>
    </row>
    <row r="2950" spans="1:1" x14ac:dyDescent="0.25">
      <c r="A2950" s="49" t="s">
        <v>14117</v>
      </c>
    </row>
    <row r="2951" spans="1:1" x14ac:dyDescent="0.25">
      <c r="A2951" s="49" t="s">
        <v>14118</v>
      </c>
    </row>
    <row r="2952" spans="1:1" x14ac:dyDescent="0.25">
      <c r="A2952" s="49" t="s">
        <v>14119</v>
      </c>
    </row>
    <row r="2953" spans="1:1" x14ac:dyDescent="0.25">
      <c r="A2953" s="49" t="s">
        <v>14120</v>
      </c>
    </row>
    <row r="2954" spans="1:1" x14ac:dyDescent="0.25">
      <c r="A2954" s="49" t="s">
        <v>14121</v>
      </c>
    </row>
    <row r="2955" spans="1:1" x14ac:dyDescent="0.25">
      <c r="A2955" s="49" t="s">
        <v>14122</v>
      </c>
    </row>
    <row r="2956" spans="1:1" x14ac:dyDescent="0.25">
      <c r="A2956" s="49" t="s">
        <v>14123</v>
      </c>
    </row>
    <row r="2957" spans="1:1" x14ac:dyDescent="0.25">
      <c r="A2957" s="49" t="s">
        <v>14124</v>
      </c>
    </row>
    <row r="2958" spans="1:1" x14ac:dyDescent="0.25">
      <c r="A2958" s="49" t="s">
        <v>14125</v>
      </c>
    </row>
    <row r="2959" spans="1:1" x14ac:dyDescent="0.25">
      <c r="A2959" s="49" t="s">
        <v>14126</v>
      </c>
    </row>
    <row r="2960" spans="1:1" x14ac:dyDescent="0.25">
      <c r="A2960" s="49" t="s">
        <v>14127</v>
      </c>
    </row>
    <row r="2961" spans="1:1" x14ac:dyDescent="0.25">
      <c r="A2961" s="49" t="s">
        <v>14128</v>
      </c>
    </row>
    <row r="2962" spans="1:1" x14ac:dyDescent="0.25">
      <c r="A2962" s="49" t="s">
        <v>14129</v>
      </c>
    </row>
    <row r="2963" spans="1:1" x14ac:dyDescent="0.25">
      <c r="A2963" s="49" t="s">
        <v>14130</v>
      </c>
    </row>
    <row r="2964" spans="1:1" x14ac:dyDescent="0.25">
      <c r="A2964" s="49" t="s">
        <v>14131</v>
      </c>
    </row>
    <row r="2965" spans="1:1" x14ac:dyDescent="0.25">
      <c r="A2965" s="49" t="s">
        <v>14132</v>
      </c>
    </row>
    <row r="2966" spans="1:1" x14ac:dyDescent="0.25">
      <c r="A2966" s="49" t="s">
        <v>14133</v>
      </c>
    </row>
    <row r="2967" spans="1:1" x14ac:dyDescent="0.25">
      <c r="A2967" s="49" t="s">
        <v>14134</v>
      </c>
    </row>
    <row r="2968" spans="1:1" x14ac:dyDescent="0.25">
      <c r="A2968" s="49" t="s">
        <v>14135</v>
      </c>
    </row>
    <row r="2969" spans="1:1" x14ac:dyDescent="0.25">
      <c r="A2969" s="49" t="s">
        <v>15740</v>
      </c>
    </row>
    <row r="2970" spans="1:1" x14ac:dyDescent="0.25">
      <c r="A2970" s="49" t="s">
        <v>15741</v>
      </c>
    </row>
    <row r="2971" spans="1:1" x14ac:dyDescent="0.25">
      <c r="A2971" s="49" t="s">
        <v>15742</v>
      </c>
    </row>
    <row r="2972" spans="1:1" x14ac:dyDescent="0.25">
      <c r="A2972" s="49" t="s">
        <v>15743</v>
      </c>
    </row>
    <row r="2973" spans="1:1" x14ac:dyDescent="0.25">
      <c r="A2973" s="49" t="s">
        <v>15744</v>
      </c>
    </row>
    <row r="2974" spans="1:1" x14ac:dyDescent="0.25">
      <c r="A2974" s="49" t="s">
        <v>15745</v>
      </c>
    </row>
    <row r="2975" spans="1:1" x14ac:dyDescent="0.25">
      <c r="A2975" s="49" t="s">
        <v>15746</v>
      </c>
    </row>
    <row r="2976" spans="1:1" x14ac:dyDescent="0.25">
      <c r="A2976" s="49" t="s">
        <v>15747</v>
      </c>
    </row>
    <row r="2977" spans="1:1" x14ac:dyDescent="0.25">
      <c r="A2977" s="49" t="s">
        <v>15748</v>
      </c>
    </row>
    <row r="2978" spans="1:1" x14ac:dyDescent="0.25">
      <c r="A2978" s="49" t="s">
        <v>15749</v>
      </c>
    </row>
    <row r="2979" spans="1:1" x14ac:dyDescent="0.25">
      <c r="A2979" s="49" t="s">
        <v>15750</v>
      </c>
    </row>
    <row r="2980" spans="1:1" x14ac:dyDescent="0.25">
      <c r="A2980" s="49" t="s">
        <v>15751</v>
      </c>
    </row>
    <row r="2981" spans="1:1" x14ac:dyDescent="0.25">
      <c r="A2981" s="49" t="s">
        <v>15752</v>
      </c>
    </row>
    <row r="2982" spans="1:1" x14ac:dyDescent="0.25">
      <c r="A2982" s="49" t="s">
        <v>15753</v>
      </c>
    </row>
    <row r="2983" spans="1:1" x14ac:dyDescent="0.25">
      <c r="A2983" s="49" t="s">
        <v>15754</v>
      </c>
    </row>
    <row r="2984" spans="1:1" x14ac:dyDescent="0.25">
      <c r="A2984" s="49" t="s">
        <v>15755</v>
      </c>
    </row>
    <row r="2985" spans="1:1" x14ac:dyDescent="0.25">
      <c r="A2985" s="49" t="s">
        <v>15756</v>
      </c>
    </row>
    <row r="2986" spans="1:1" x14ac:dyDescent="0.25">
      <c r="A2986" s="49" t="s">
        <v>15757</v>
      </c>
    </row>
    <row r="2987" spans="1:1" x14ac:dyDescent="0.25">
      <c r="A2987" s="49" t="s">
        <v>15758</v>
      </c>
    </row>
    <row r="2988" spans="1:1" x14ac:dyDescent="0.25">
      <c r="A2988" s="49" t="s">
        <v>15759</v>
      </c>
    </row>
    <row r="2989" spans="1:1" x14ac:dyDescent="0.25">
      <c r="A2989" s="49" t="s">
        <v>15760</v>
      </c>
    </row>
    <row r="2990" spans="1:1" x14ac:dyDescent="0.25">
      <c r="A2990" s="49" t="s">
        <v>15761</v>
      </c>
    </row>
    <row r="2991" spans="1:1" x14ac:dyDescent="0.25">
      <c r="A2991" s="49" t="s">
        <v>15762</v>
      </c>
    </row>
    <row r="2992" spans="1:1" x14ac:dyDescent="0.25">
      <c r="A2992" s="49" t="s">
        <v>15763</v>
      </c>
    </row>
    <row r="2993" spans="1:1" x14ac:dyDescent="0.25">
      <c r="A2993" s="49" t="s">
        <v>15764</v>
      </c>
    </row>
    <row r="2994" spans="1:1" x14ac:dyDescent="0.25">
      <c r="A2994" s="49" t="s">
        <v>15765</v>
      </c>
    </row>
    <row r="2995" spans="1:1" x14ac:dyDescent="0.25">
      <c r="A2995" s="49" t="s">
        <v>15766</v>
      </c>
    </row>
    <row r="2996" spans="1:1" x14ac:dyDescent="0.25">
      <c r="A2996" s="49" t="s">
        <v>15767</v>
      </c>
    </row>
    <row r="2997" spans="1:1" x14ac:dyDescent="0.25">
      <c r="A2997" s="49" t="s">
        <v>15768</v>
      </c>
    </row>
    <row r="2998" spans="1:1" x14ac:dyDescent="0.25">
      <c r="A2998" s="49" t="s">
        <v>15769</v>
      </c>
    </row>
    <row r="2999" spans="1:1" x14ac:dyDescent="0.25">
      <c r="A2999" s="49" t="s">
        <v>15770</v>
      </c>
    </row>
    <row r="3000" spans="1:1" x14ac:dyDescent="0.25">
      <c r="A3000" s="49" t="s">
        <v>15771</v>
      </c>
    </row>
    <row r="3001" spans="1:1" x14ac:dyDescent="0.25">
      <c r="A3001" s="49" t="s">
        <v>15772</v>
      </c>
    </row>
    <row r="3002" spans="1:1" x14ac:dyDescent="0.25">
      <c r="A3002" s="49" t="s">
        <v>15773</v>
      </c>
    </row>
    <row r="3003" spans="1:1" x14ac:dyDescent="0.25">
      <c r="A3003" s="49" t="s">
        <v>15774</v>
      </c>
    </row>
    <row r="3004" spans="1:1" x14ac:dyDescent="0.25">
      <c r="A3004" s="49" t="s">
        <v>15775</v>
      </c>
    </row>
    <row r="3005" spans="1:1" x14ac:dyDescent="0.25">
      <c r="A3005" s="49" t="s">
        <v>15776</v>
      </c>
    </row>
    <row r="3006" spans="1:1" x14ac:dyDescent="0.25">
      <c r="A3006" s="49" t="s">
        <v>15777</v>
      </c>
    </row>
    <row r="3007" spans="1:1" x14ac:dyDescent="0.25">
      <c r="A3007" s="49" t="s">
        <v>15778</v>
      </c>
    </row>
    <row r="3008" spans="1:1" x14ac:dyDescent="0.25">
      <c r="A3008" s="49" t="s">
        <v>15779</v>
      </c>
    </row>
    <row r="3009" spans="1:1" x14ac:dyDescent="0.25">
      <c r="A3009" s="49" t="s">
        <v>15780</v>
      </c>
    </row>
    <row r="3010" spans="1:1" x14ac:dyDescent="0.25">
      <c r="A3010" s="49" t="s">
        <v>15781</v>
      </c>
    </row>
    <row r="3011" spans="1:1" x14ac:dyDescent="0.25">
      <c r="A3011" s="49" t="s">
        <v>15782</v>
      </c>
    </row>
    <row r="3012" spans="1:1" x14ac:dyDescent="0.25">
      <c r="A3012" s="49" t="s">
        <v>15783</v>
      </c>
    </row>
    <row r="3013" spans="1:1" x14ac:dyDescent="0.25">
      <c r="A3013" s="49" t="s">
        <v>15784</v>
      </c>
    </row>
    <row r="3014" spans="1:1" x14ac:dyDescent="0.25">
      <c r="A3014" s="49" t="s">
        <v>15785</v>
      </c>
    </row>
    <row r="3015" spans="1:1" x14ac:dyDescent="0.25">
      <c r="A3015" s="49" t="s">
        <v>15786</v>
      </c>
    </row>
    <row r="3016" spans="1:1" x14ac:dyDescent="0.25">
      <c r="A3016" s="49" t="s">
        <v>15787</v>
      </c>
    </row>
    <row r="3017" spans="1:1" x14ac:dyDescent="0.25">
      <c r="A3017" s="49" t="s">
        <v>15788</v>
      </c>
    </row>
    <row r="3018" spans="1:1" x14ac:dyDescent="0.25">
      <c r="A3018" s="49" t="s">
        <v>15789</v>
      </c>
    </row>
    <row r="3019" spans="1:1" x14ac:dyDescent="0.25">
      <c r="A3019" s="49" t="s">
        <v>15790</v>
      </c>
    </row>
    <row r="3020" spans="1:1" x14ac:dyDescent="0.25">
      <c r="A3020" s="49" t="s">
        <v>15791</v>
      </c>
    </row>
    <row r="3021" spans="1:1" x14ac:dyDescent="0.25">
      <c r="A3021" s="49" t="s">
        <v>15792</v>
      </c>
    </row>
    <row r="3022" spans="1:1" x14ac:dyDescent="0.25">
      <c r="A3022" s="49" t="s">
        <v>15793</v>
      </c>
    </row>
    <row r="3023" spans="1:1" x14ac:dyDescent="0.25">
      <c r="A3023" s="49" t="s">
        <v>15794</v>
      </c>
    </row>
    <row r="3024" spans="1:1" x14ac:dyDescent="0.25">
      <c r="A3024" s="49" t="s">
        <v>15795</v>
      </c>
    </row>
    <row r="3025" spans="1:1" x14ac:dyDescent="0.25">
      <c r="A3025" s="49" t="s">
        <v>15796</v>
      </c>
    </row>
    <row r="3026" spans="1:1" x14ac:dyDescent="0.25">
      <c r="A3026" s="49" t="s">
        <v>15797</v>
      </c>
    </row>
    <row r="3027" spans="1:1" x14ac:dyDescent="0.25">
      <c r="A3027" s="49" t="s">
        <v>15798</v>
      </c>
    </row>
    <row r="3028" spans="1:1" x14ac:dyDescent="0.25">
      <c r="A3028" s="49" t="s">
        <v>15799</v>
      </c>
    </row>
    <row r="3029" spans="1:1" x14ac:dyDescent="0.25">
      <c r="A3029" s="49" t="s">
        <v>15800</v>
      </c>
    </row>
    <row r="3030" spans="1:1" x14ac:dyDescent="0.25">
      <c r="A3030" s="49" t="s">
        <v>15801</v>
      </c>
    </row>
    <row r="3031" spans="1:1" x14ac:dyDescent="0.25">
      <c r="A3031" s="49" t="s">
        <v>15802</v>
      </c>
    </row>
    <row r="3032" spans="1:1" x14ac:dyDescent="0.25">
      <c r="A3032" s="49" t="s">
        <v>15803</v>
      </c>
    </row>
    <row r="3033" spans="1:1" x14ac:dyDescent="0.25">
      <c r="A3033" s="49" t="s">
        <v>15804</v>
      </c>
    </row>
    <row r="3034" spans="1:1" x14ac:dyDescent="0.25">
      <c r="A3034" s="49" t="s">
        <v>15805</v>
      </c>
    </row>
    <row r="3035" spans="1:1" x14ac:dyDescent="0.25">
      <c r="A3035" s="49" t="s">
        <v>15806</v>
      </c>
    </row>
    <row r="3036" spans="1:1" x14ac:dyDescent="0.25">
      <c r="A3036" s="49" t="s">
        <v>15807</v>
      </c>
    </row>
    <row r="3037" spans="1:1" x14ac:dyDescent="0.25">
      <c r="A3037" s="49" t="s">
        <v>15808</v>
      </c>
    </row>
    <row r="3038" spans="1:1" x14ac:dyDescent="0.25">
      <c r="A3038" s="49" t="s">
        <v>15809</v>
      </c>
    </row>
    <row r="3039" spans="1:1" x14ac:dyDescent="0.25">
      <c r="A3039" s="49" t="s">
        <v>15810</v>
      </c>
    </row>
    <row r="3040" spans="1:1" x14ac:dyDescent="0.25">
      <c r="A3040" s="49" t="s">
        <v>15811</v>
      </c>
    </row>
    <row r="3041" spans="1:1" x14ac:dyDescent="0.25">
      <c r="A3041" s="49" t="s">
        <v>15812</v>
      </c>
    </row>
    <row r="3042" spans="1:1" x14ac:dyDescent="0.25">
      <c r="A3042" s="49" t="s">
        <v>15813</v>
      </c>
    </row>
    <row r="3043" spans="1:1" x14ac:dyDescent="0.25">
      <c r="A3043" s="49" t="s">
        <v>15814</v>
      </c>
    </row>
    <row r="3044" spans="1:1" x14ac:dyDescent="0.25">
      <c r="A3044" s="49" t="s">
        <v>15815</v>
      </c>
    </row>
    <row r="3045" spans="1:1" x14ac:dyDescent="0.25">
      <c r="A3045" s="49" t="s">
        <v>15816</v>
      </c>
    </row>
    <row r="3046" spans="1:1" x14ac:dyDescent="0.25">
      <c r="A3046" s="49" t="s">
        <v>15817</v>
      </c>
    </row>
    <row r="3047" spans="1:1" x14ac:dyDescent="0.25">
      <c r="A3047" s="49" t="s">
        <v>15818</v>
      </c>
    </row>
    <row r="3048" spans="1:1" x14ac:dyDescent="0.25">
      <c r="A3048" s="49" t="s">
        <v>15819</v>
      </c>
    </row>
    <row r="3049" spans="1:1" x14ac:dyDescent="0.25">
      <c r="A3049" s="49" t="s">
        <v>15820</v>
      </c>
    </row>
    <row r="3050" spans="1:1" x14ac:dyDescent="0.25">
      <c r="A3050" s="49" t="s">
        <v>15821</v>
      </c>
    </row>
    <row r="3051" spans="1:1" x14ac:dyDescent="0.25">
      <c r="A3051" s="49" t="s">
        <v>15822</v>
      </c>
    </row>
    <row r="3052" spans="1:1" x14ac:dyDescent="0.25">
      <c r="A3052" s="49" t="s">
        <v>15823</v>
      </c>
    </row>
    <row r="3053" spans="1:1" x14ac:dyDescent="0.25">
      <c r="A3053" s="49" t="s">
        <v>15824</v>
      </c>
    </row>
    <row r="3054" spans="1:1" x14ac:dyDescent="0.25">
      <c r="A3054" s="49" t="s">
        <v>15825</v>
      </c>
    </row>
    <row r="3055" spans="1:1" x14ac:dyDescent="0.25">
      <c r="A3055" s="49" t="s">
        <v>15826</v>
      </c>
    </row>
    <row r="3056" spans="1:1" x14ac:dyDescent="0.25">
      <c r="A3056" s="49" t="s">
        <v>15827</v>
      </c>
    </row>
    <row r="3057" spans="1:1" x14ac:dyDescent="0.25">
      <c r="A3057" s="49" t="s">
        <v>15828</v>
      </c>
    </row>
    <row r="3058" spans="1:1" x14ac:dyDescent="0.25">
      <c r="A3058" s="49" t="s">
        <v>15829</v>
      </c>
    </row>
    <row r="3059" spans="1:1" x14ac:dyDescent="0.25">
      <c r="A3059" s="49" t="s">
        <v>15830</v>
      </c>
    </row>
    <row r="3060" spans="1:1" x14ac:dyDescent="0.25">
      <c r="A3060" s="49" t="s">
        <v>15831</v>
      </c>
    </row>
    <row r="3061" spans="1:1" x14ac:dyDescent="0.25">
      <c r="A3061" s="49" t="s">
        <v>15832</v>
      </c>
    </row>
    <row r="3062" spans="1:1" x14ac:dyDescent="0.25">
      <c r="A3062" s="49" t="s">
        <v>15833</v>
      </c>
    </row>
    <row r="3063" spans="1:1" x14ac:dyDescent="0.25">
      <c r="A3063" s="49" t="s">
        <v>15834</v>
      </c>
    </row>
    <row r="3064" spans="1:1" x14ac:dyDescent="0.25">
      <c r="A3064" s="49" t="s">
        <v>15835</v>
      </c>
    </row>
    <row r="3065" spans="1:1" x14ac:dyDescent="0.25">
      <c r="A3065" s="49" t="s">
        <v>15836</v>
      </c>
    </row>
    <row r="3066" spans="1:1" x14ac:dyDescent="0.25">
      <c r="A3066" s="49" t="s">
        <v>15837</v>
      </c>
    </row>
    <row r="3067" spans="1:1" x14ac:dyDescent="0.25">
      <c r="A3067" s="49" t="s">
        <v>15838</v>
      </c>
    </row>
    <row r="3068" spans="1:1" x14ac:dyDescent="0.25">
      <c r="A3068" s="49" t="s">
        <v>15839</v>
      </c>
    </row>
    <row r="3069" spans="1:1" x14ac:dyDescent="0.25">
      <c r="A3069" s="49" t="s">
        <v>15840</v>
      </c>
    </row>
    <row r="3070" spans="1:1" x14ac:dyDescent="0.25">
      <c r="A3070" s="49" t="s">
        <v>15841</v>
      </c>
    </row>
    <row r="3071" spans="1:1" x14ac:dyDescent="0.25">
      <c r="A3071" s="49" t="s">
        <v>15842</v>
      </c>
    </row>
    <row r="3072" spans="1:1" x14ac:dyDescent="0.25">
      <c r="A3072" s="49" t="s">
        <v>15843</v>
      </c>
    </row>
    <row r="3073" spans="1:1" x14ac:dyDescent="0.25">
      <c r="A3073" s="49" t="s">
        <v>15844</v>
      </c>
    </row>
    <row r="3074" spans="1:1" x14ac:dyDescent="0.25">
      <c r="A3074" s="49" t="s">
        <v>15845</v>
      </c>
    </row>
    <row r="3075" spans="1:1" x14ac:dyDescent="0.25">
      <c r="A3075" s="49" t="s">
        <v>15846</v>
      </c>
    </row>
    <row r="3076" spans="1:1" x14ac:dyDescent="0.25">
      <c r="A3076" s="49" t="s">
        <v>15847</v>
      </c>
    </row>
    <row r="3077" spans="1:1" x14ac:dyDescent="0.25">
      <c r="A3077" s="49" t="s">
        <v>15848</v>
      </c>
    </row>
    <row r="3078" spans="1:1" x14ac:dyDescent="0.25">
      <c r="A3078" s="49" t="s">
        <v>15849</v>
      </c>
    </row>
    <row r="3079" spans="1:1" x14ac:dyDescent="0.25">
      <c r="A3079" s="49" t="s">
        <v>15850</v>
      </c>
    </row>
    <row r="3080" spans="1:1" x14ac:dyDescent="0.25">
      <c r="A3080" s="49" t="s">
        <v>15851</v>
      </c>
    </row>
    <row r="3081" spans="1:1" x14ac:dyDescent="0.25">
      <c r="A3081" s="49" t="s">
        <v>15852</v>
      </c>
    </row>
    <row r="3082" spans="1:1" x14ac:dyDescent="0.25">
      <c r="A3082" s="49" t="s">
        <v>15853</v>
      </c>
    </row>
    <row r="3083" spans="1:1" x14ac:dyDescent="0.25">
      <c r="A3083" s="49" t="s">
        <v>15854</v>
      </c>
    </row>
    <row r="3084" spans="1:1" x14ac:dyDescent="0.25">
      <c r="A3084" s="49" t="s">
        <v>15855</v>
      </c>
    </row>
    <row r="3085" spans="1:1" x14ac:dyDescent="0.25">
      <c r="A3085" s="49" t="s">
        <v>15856</v>
      </c>
    </row>
    <row r="3086" spans="1:1" x14ac:dyDescent="0.25">
      <c r="A3086" s="49" t="s">
        <v>15857</v>
      </c>
    </row>
    <row r="3087" spans="1:1" x14ac:dyDescent="0.25">
      <c r="A3087" s="49" t="s">
        <v>15858</v>
      </c>
    </row>
    <row r="3088" spans="1:1" x14ac:dyDescent="0.25">
      <c r="A3088" s="49" t="s">
        <v>15859</v>
      </c>
    </row>
    <row r="3089" spans="1:1" x14ac:dyDescent="0.25">
      <c r="A3089" s="49" t="s">
        <v>15860</v>
      </c>
    </row>
    <row r="3090" spans="1:1" x14ac:dyDescent="0.25">
      <c r="A3090" s="49" t="s">
        <v>15861</v>
      </c>
    </row>
    <row r="3091" spans="1:1" x14ac:dyDescent="0.25">
      <c r="A3091" s="49" t="s">
        <v>15862</v>
      </c>
    </row>
    <row r="3092" spans="1:1" x14ac:dyDescent="0.25">
      <c r="A3092" s="49" t="s">
        <v>15863</v>
      </c>
    </row>
    <row r="3093" spans="1:1" x14ac:dyDescent="0.25">
      <c r="A3093" s="49" t="s">
        <v>15864</v>
      </c>
    </row>
    <row r="3094" spans="1:1" x14ac:dyDescent="0.25">
      <c r="A3094" s="49" t="s">
        <v>15865</v>
      </c>
    </row>
    <row r="3095" spans="1:1" x14ac:dyDescent="0.25">
      <c r="A3095" s="49" t="s">
        <v>15866</v>
      </c>
    </row>
    <row r="3096" spans="1:1" x14ac:dyDescent="0.25">
      <c r="A3096" s="49" t="s">
        <v>15867</v>
      </c>
    </row>
    <row r="3097" spans="1:1" x14ac:dyDescent="0.25">
      <c r="A3097" s="49" t="s">
        <v>15868</v>
      </c>
    </row>
    <row r="3098" spans="1:1" x14ac:dyDescent="0.25">
      <c r="A3098" s="49" t="s">
        <v>15869</v>
      </c>
    </row>
    <row r="3099" spans="1:1" x14ac:dyDescent="0.25">
      <c r="A3099" s="49" t="s">
        <v>15870</v>
      </c>
    </row>
    <row r="3100" spans="1:1" x14ac:dyDescent="0.25">
      <c r="A3100" s="49" t="s">
        <v>15871</v>
      </c>
    </row>
    <row r="3101" spans="1:1" x14ac:dyDescent="0.25">
      <c r="A3101" s="49" t="s">
        <v>15872</v>
      </c>
    </row>
    <row r="3102" spans="1:1" x14ac:dyDescent="0.25">
      <c r="A3102" s="49" t="s">
        <v>15873</v>
      </c>
    </row>
    <row r="3103" spans="1:1" x14ac:dyDescent="0.25">
      <c r="A3103" s="49" t="s">
        <v>15874</v>
      </c>
    </row>
    <row r="3104" spans="1:1" x14ac:dyDescent="0.25">
      <c r="A3104" s="49" t="s">
        <v>15875</v>
      </c>
    </row>
    <row r="3105" spans="1:1" x14ac:dyDescent="0.25">
      <c r="A3105" s="49" t="s">
        <v>15876</v>
      </c>
    </row>
    <row r="3106" spans="1:1" x14ac:dyDescent="0.25">
      <c r="A3106" s="49" t="s">
        <v>15877</v>
      </c>
    </row>
    <row r="3107" spans="1:1" x14ac:dyDescent="0.25">
      <c r="A3107" s="49" t="s">
        <v>15878</v>
      </c>
    </row>
    <row r="3108" spans="1:1" x14ac:dyDescent="0.25">
      <c r="A3108" s="49" t="s">
        <v>15879</v>
      </c>
    </row>
    <row r="3109" spans="1:1" x14ac:dyDescent="0.25">
      <c r="A3109" s="49" t="s">
        <v>15880</v>
      </c>
    </row>
    <row r="3110" spans="1:1" x14ac:dyDescent="0.25">
      <c r="A3110" s="49" t="s">
        <v>15881</v>
      </c>
    </row>
    <row r="3111" spans="1:1" x14ac:dyDescent="0.25">
      <c r="A3111" s="49" t="s">
        <v>15882</v>
      </c>
    </row>
    <row r="3112" spans="1:1" x14ac:dyDescent="0.25">
      <c r="A3112" s="49" t="s">
        <v>15883</v>
      </c>
    </row>
    <row r="3113" spans="1:1" x14ac:dyDescent="0.25">
      <c r="A3113" s="49" t="s">
        <v>15884</v>
      </c>
    </row>
    <row r="3114" spans="1:1" x14ac:dyDescent="0.25">
      <c r="A3114" s="49" t="s">
        <v>15885</v>
      </c>
    </row>
    <row r="3115" spans="1:1" x14ac:dyDescent="0.25">
      <c r="A3115" s="49" t="s">
        <v>15886</v>
      </c>
    </row>
    <row r="3116" spans="1:1" x14ac:dyDescent="0.25">
      <c r="A3116" s="49" t="s">
        <v>15887</v>
      </c>
    </row>
    <row r="3117" spans="1:1" x14ac:dyDescent="0.25">
      <c r="A3117" s="49" t="s">
        <v>15888</v>
      </c>
    </row>
    <row r="3118" spans="1:1" x14ac:dyDescent="0.25">
      <c r="A3118" s="49" t="s">
        <v>15889</v>
      </c>
    </row>
    <row r="3119" spans="1:1" x14ac:dyDescent="0.25">
      <c r="A3119" s="49" t="s">
        <v>15890</v>
      </c>
    </row>
    <row r="3120" spans="1:1" x14ac:dyDescent="0.25">
      <c r="A3120" s="49" t="s">
        <v>15891</v>
      </c>
    </row>
    <row r="3121" spans="1:1" x14ac:dyDescent="0.25">
      <c r="A3121" s="49" t="s">
        <v>15892</v>
      </c>
    </row>
    <row r="3122" spans="1:1" x14ac:dyDescent="0.25">
      <c r="A3122" s="49" t="s">
        <v>15893</v>
      </c>
    </row>
    <row r="3123" spans="1:1" x14ac:dyDescent="0.25">
      <c r="A3123" s="49" t="s">
        <v>15894</v>
      </c>
    </row>
    <row r="3124" spans="1:1" x14ac:dyDescent="0.25">
      <c r="A3124" s="49" t="s">
        <v>15895</v>
      </c>
    </row>
    <row r="3125" spans="1:1" x14ac:dyDescent="0.25">
      <c r="A3125" s="49" t="s">
        <v>15896</v>
      </c>
    </row>
    <row r="3126" spans="1:1" x14ac:dyDescent="0.25">
      <c r="A3126" s="49" t="s">
        <v>15897</v>
      </c>
    </row>
    <row r="3127" spans="1:1" x14ac:dyDescent="0.25">
      <c r="A3127" s="49" t="s">
        <v>15898</v>
      </c>
    </row>
    <row r="3128" spans="1:1" x14ac:dyDescent="0.25">
      <c r="A3128" s="49" t="s">
        <v>15899</v>
      </c>
    </row>
    <row r="3129" spans="1:1" x14ac:dyDescent="0.25">
      <c r="A3129" s="49" t="s">
        <v>15900</v>
      </c>
    </row>
    <row r="3130" spans="1:1" x14ac:dyDescent="0.25">
      <c r="A3130" s="49" t="s">
        <v>15901</v>
      </c>
    </row>
    <row r="3131" spans="1:1" x14ac:dyDescent="0.25">
      <c r="A3131" s="49" t="s">
        <v>15902</v>
      </c>
    </row>
    <row r="3132" spans="1:1" x14ac:dyDescent="0.25">
      <c r="A3132" s="49" t="s">
        <v>15903</v>
      </c>
    </row>
    <row r="3133" spans="1:1" x14ac:dyDescent="0.25">
      <c r="A3133" s="49" t="s">
        <v>15904</v>
      </c>
    </row>
    <row r="3134" spans="1:1" x14ac:dyDescent="0.25">
      <c r="A3134" s="49" t="s">
        <v>15905</v>
      </c>
    </row>
    <row r="3135" spans="1:1" x14ac:dyDescent="0.25">
      <c r="A3135" s="49" t="s">
        <v>15906</v>
      </c>
    </row>
    <row r="3136" spans="1:1" x14ac:dyDescent="0.25">
      <c r="A3136" s="49" t="s">
        <v>15907</v>
      </c>
    </row>
    <row r="3137" spans="1:1" x14ac:dyDescent="0.25">
      <c r="A3137" s="49" t="s">
        <v>15908</v>
      </c>
    </row>
    <row r="3138" spans="1:1" x14ac:dyDescent="0.25">
      <c r="A3138" s="49" t="s">
        <v>15909</v>
      </c>
    </row>
    <row r="3139" spans="1:1" x14ac:dyDescent="0.25">
      <c r="A3139" s="49" t="s">
        <v>15910</v>
      </c>
    </row>
    <row r="3140" spans="1:1" x14ac:dyDescent="0.25">
      <c r="A3140" s="49" t="s">
        <v>15911</v>
      </c>
    </row>
    <row r="3141" spans="1:1" x14ac:dyDescent="0.25">
      <c r="A3141" s="49" t="s">
        <v>15912</v>
      </c>
    </row>
    <row r="3142" spans="1:1" x14ac:dyDescent="0.25">
      <c r="A3142" s="49" t="s">
        <v>15913</v>
      </c>
    </row>
    <row r="3143" spans="1:1" x14ac:dyDescent="0.25">
      <c r="A3143" s="49" t="s">
        <v>15914</v>
      </c>
    </row>
    <row r="3144" spans="1:1" x14ac:dyDescent="0.25">
      <c r="A3144" s="49" t="s">
        <v>15915</v>
      </c>
    </row>
    <row r="3145" spans="1:1" x14ac:dyDescent="0.25">
      <c r="A3145" s="49" t="s">
        <v>15916</v>
      </c>
    </row>
    <row r="3146" spans="1:1" x14ac:dyDescent="0.25">
      <c r="A3146" s="49" t="s">
        <v>15917</v>
      </c>
    </row>
    <row r="3147" spans="1:1" x14ac:dyDescent="0.25">
      <c r="A3147" s="49" t="s">
        <v>15918</v>
      </c>
    </row>
    <row r="3148" spans="1:1" x14ac:dyDescent="0.25">
      <c r="A3148" s="49" t="s">
        <v>15919</v>
      </c>
    </row>
    <row r="3149" spans="1:1" x14ac:dyDescent="0.25">
      <c r="A3149" s="49" t="s">
        <v>15920</v>
      </c>
    </row>
    <row r="3150" spans="1:1" x14ac:dyDescent="0.25">
      <c r="A3150" s="49" t="s">
        <v>15921</v>
      </c>
    </row>
    <row r="3151" spans="1:1" x14ac:dyDescent="0.25">
      <c r="A3151" s="49" t="s">
        <v>15922</v>
      </c>
    </row>
    <row r="3152" spans="1:1" x14ac:dyDescent="0.25">
      <c r="A3152" s="49" t="s">
        <v>15923</v>
      </c>
    </row>
    <row r="3153" spans="1:1" x14ac:dyDescent="0.25">
      <c r="A3153" s="49" t="s">
        <v>15924</v>
      </c>
    </row>
    <row r="3154" spans="1:1" x14ac:dyDescent="0.25">
      <c r="A3154" s="49" t="s">
        <v>15925</v>
      </c>
    </row>
    <row r="3155" spans="1:1" x14ac:dyDescent="0.25">
      <c r="A3155" s="49" t="s">
        <v>15926</v>
      </c>
    </row>
    <row r="3156" spans="1:1" x14ac:dyDescent="0.25">
      <c r="A3156" s="49" t="s">
        <v>15927</v>
      </c>
    </row>
    <row r="3157" spans="1:1" x14ac:dyDescent="0.25">
      <c r="A3157" s="49" t="s">
        <v>15928</v>
      </c>
    </row>
    <row r="3158" spans="1:1" x14ac:dyDescent="0.25">
      <c r="A3158" s="49" t="s">
        <v>15929</v>
      </c>
    </row>
    <row r="3159" spans="1:1" x14ac:dyDescent="0.25">
      <c r="A3159" s="49" t="s">
        <v>15930</v>
      </c>
    </row>
    <row r="3160" spans="1:1" x14ac:dyDescent="0.25">
      <c r="A3160" s="49" t="s">
        <v>15931</v>
      </c>
    </row>
    <row r="3161" spans="1:1" x14ac:dyDescent="0.25">
      <c r="A3161" s="49" t="s">
        <v>15932</v>
      </c>
    </row>
    <row r="3162" spans="1:1" x14ac:dyDescent="0.25">
      <c r="A3162" s="49" t="s">
        <v>15933</v>
      </c>
    </row>
    <row r="3163" spans="1:1" x14ac:dyDescent="0.25">
      <c r="A3163" s="49" t="s">
        <v>15934</v>
      </c>
    </row>
    <row r="3164" spans="1:1" x14ac:dyDescent="0.25">
      <c r="A3164" s="49" t="s">
        <v>15935</v>
      </c>
    </row>
    <row r="3165" spans="1:1" x14ac:dyDescent="0.25">
      <c r="A3165" s="49" t="s">
        <v>15936</v>
      </c>
    </row>
    <row r="3166" spans="1:1" x14ac:dyDescent="0.25">
      <c r="A3166" s="49" t="s">
        <v>15937</v>
      </c>
    </row>
    <row r="3167" spans="1:1" x14ac:dyDescent="0.25">
      <c r="A3167" s="49" t="s">
        <v>15938</v>
      </c>
    </row>
    <row r="3168" spans="1:1" x14ac:dyDescent="0.25">
      <c r="A3168" s="49" t="s">
        <v>15939</v>
      </c>
    </row>
    <row r="3169" spans="1:1" x14ac:dyDescent="0.25">
      <c r="A3169" s="49" t="s">
        <v>15940</v>
      </c>
    </row>
    <row r="3170" spans="1:1" x14ac:dyDescent="0.25">
      <c r="A3170" s="49" t="s">
        <v>15941</v>
      </c>
    </row>
    <row r="3171" spans="1:1" x14ac:dyDescent="0.25">
      <c r="A3171" s="49" t="s">
        <v>15942</v>
      </c>
    </row>
    <row r="3172" spans="1:1" x14ac:dyDescent="0.25">
      <c r="A3172" s="49" t="s">
        <v>15943</v>
      </c>
    </row>
    <row r="3173" spans="1:1" x14ac:dyDescent="0.25">
      <c r="A3173" s="49" t="s">
        <v>15944</v>
      </c>
    </row>
    <row r="3174" spans="1:1" x14ac:dyDescent="0.25">
      <c r="A3174" s="49" t="s">
        <v>15945</v>
      </c>
    </row>
    <row r="3175" spans="1:1" x14ac:dyDescent="0.25">
      <c r="A3175" s="49" t="s">
        <v>15946</v>
      </c>
    </row>
    <row r="3176" spans="1:1" x14ac:dyDescent="0.25">
      <c r="A3176" s="49" t="s">
        <v>15947</v>
      </c>
    </row>
    <row r="3177" spans="1:1" x14ac:dyDescent="0.25">
      <c r="A3177" s="49" t="s">
        <v>15948</v>
      </c>
    </row>
    <row r="3178" spans="1:1" x14ac:dyDescent="0.25">
      <c r="A3178" s="49" t="s">
        <v>15949</v>
      </c>
    </row>
    <row r="3179" spans="1:1" x14ac:dyDescent="0.25">
      <c r="A3179" s="49" t="s">
        <v>15950</v>
      </c>
    </row>
    <row r="3180" spans="1:1" x14ac:dyDescent="0.25">
      <c r="A3180" s="49" t="s">
        <v>15951</v>
      </c>
    </row>
    <row r="3181" spans="1:1" x14ac:dyDescent="0.25">
      <c r="A3181" s="49" t="s">
        <v>15952</v>
      </c>
    </row>
    <row r="3182" spans="1:1" x14ac:dyDescent="0.25">
      <c r="A3182" s="49" t="s">
        <v>15953</v>
      </c>
    </row>
    <row r="3183" spans="1:1" x14ac:dyDescent="0.25">
      <c r="A3183" s="49" t="s">
        <v>15954</v>
      </c>
    </row>
    <row r="3184" spans="1:1" x14ac:dyDescent="0.25">
      <c r="A3184" s="49" t="s">
        <v>15955</v>
      </c>
    </row>
    <row r="3185" spans="1:1" x14ac:dyDescent="0.25">
      <c r="A3185" s="49" t="s">
        <v>15956</v>
      </c>
    </row>
    <row r="3186" spans="1:1" x14ac:dyDescent="0.25">
      <c r="A3186" s="49" t="s">
        <v>15957</v>
      </c>
    </row>
    <row r="3187" spans="1:1" x14ac:dyDescent="0.25">
      <c r="A3187" s="49" t="s">
        <v>15958</v>
      </c>
    </row>
    <row r="3188" spans="1:1" x14ac:dyDescent="0.25">
      <c r="A3188" s="49" t="s">
        <v>15959</v>
      </c>
    </row>
    <row r="3189" spans="1:1" x14ac:dyDescent="0.25">
      <c r="A3189" s="49" t="s">
        <v>15960</v>
      </c>
    </row>
    <row r="3190" spans="1:1" x14ac:dyDescent="0.25">
      <c r="A3190" s="49" t="s">
        <v>15961</v>
      </c>
    </row>
    <row r="3191" spans="1:1" x14ac:dyDescent="0.25">
      <c r="A3191" s="49" t="s">
        <v>15962</v>
      </c>
    </row>
    <row r="3192" spans="1:1" x14ac:dyDescent="0.25">
      <c r="A3192" s="49" t="s">
        <v>15963</v>
      </c>
    </row>
    <row r="3193" spans="1:1" x14ac:dyDescent="0.25">
      <c r="A3193" s="49" t="s">
        <v>15964</v>
      </c>
    </row>
    <row r="3194" spans="1:1" x14ac:dyDescent="0.25">
      <c r="A3194" s="49" t="s">
        <v>15965</v>
      </c>
    </row>
    <row r="3195" spans="1:1" x14ac:dyDescent="0.25">
      <c r="A3195" s="49" t="s">
        <v>15966</v>
      </c>
    </row>
    <row r="3196" spans="1:1" x14ac:dyDescent="0.25">
      <c r="A3196" s="49" t="s">
        <v>15967</v>
      </c>
    </row>
    <row r="3197" spans="1:1" x14ac:dyDescent="0.25">
      <c r="A3197" s="49" t="s">
        <v>15968</v>
      </c>
    </row>
    <row r="3198" spans="1:1" x14ac:dyDescent="0.25">
      <c r="A3198" s="49" t="s">
        <v>15969</v>
      </c>
    </row>
    <row r="3199" spans="1:1" x14ac:dyDescent="0.25">
      <c r="A3199" s="49" t="s">
        <v>15970</v>
      </c>
    </row>
    <row r="3200" spans="1:1" x14ac:dyDescent="0.25">
      <c r="A3200" s="49" t="s">
        <v>15971</v>
      </c>
    </row>
    <row r="3201" spans="1:1" x14ac:dyDescent="0.25">
      <c r="A3201" s="49" t="s">
        <v>15972</v>
      </c>
    </row>
    <row r="3202" spans="1:1" x14ac:dyDescent="0.25">
      <c r="A3202" s="49" t="s">
        <v>15973</v>
      </c>
    </row>
    <row r="3203" spans="1:1" x14ac:dyDescent="0.25">
      <c r="A3203" s="49" t="s">
        <v>15974</v>
      </c>
    </row>
    <row r="3204" spans="1:1" x14ac:dyDescent="0.25">
      <c r="A3204" s="49" t="s">
        <v>15975</v>
      </c>
    </row>
    <row r="3205" spans="1:1" x14ac:dyDescent="0.25">
      <c r="A3205" s="49" t="s">
        <v>15976</v>
      </c>
    </row>
    <row r="3206" spans="1:1" x14ac:dyDescent="0.25">
      <c r="A3206" s="49" t="s">
        <v>15977</v>
      </c>
    </row>
    <row r="3207" spans="1:1" x14ac:dyDescent="0.25">
      <c r="A3207" s="49" t="s">
        <v>15978</v>
      </c>
    </row>
    <row r="3208" spans="1:1" x14ac:dyDescent="0.25">
      <c r="A3208" s="49" t="s">
        <v>15979</v>
      </c>
    </row>
    <row r="3209" spans="1:1" x14ac:dyDescent="0.25">
      <c r="A3209" s="49" t="s">
        <v>15980</v>
      </c>
    </row>
    <row r="3210" spans="1:1" x14ac:dyDescent="0.25">
      <c r="A3210" s="49" t="s">
        <v>15981</v>
      </c>
    </row>
    <row r="3211" spans="1:1" x14ac:dyDescent="0.25">
      <c r="A3211" s="49" t="s">
        <v>15982</v>
      </c>
    </row>
    <row r="3212" spans="1:1" x14ac:dyDescent="0.25">
      <c r="A3212" s="49" t="s">
        <v>15983</v>
      </c>
    </row>
    <row r="3213" spans="1:1" x14ac:dyDescent="0.25">
      <c r="A3213" s="49" t="s">
        <v>15984</v>
      </c>
    </row>
    <row r="3214" spans="1:1" x14ac:dyDescent="0.25">
      <c r="A3214" s="49" t="s">
        <v>15985</v>
      </c>
    </row>
    <row r="3215" spans="1:1" x14ac:dyDescent="0.25">
      <c r="A3215" s="49" t="s">
        <v>15986</v>
      </c>
    </row>
    <row r="3216" spans="1:1" x14ac:dyDescent="0.25">
      <c r="A3216" s="49" t="s">
        <v>15987</v>
      </c>
    </row>
    <row r="3217" spans="1:1" x14ac:dyDescent="0.25">
      <c r="A3217" s="49" t="s">
        <v>15988</v>
      </c>
    </row>
    <row r="3218" spans="1:1" x14ac:dyDescent="0.25">
      <c r="A3218" s="49" t="s">
        <v>15989</v>
      </c>
    </row>
    <row r="3219" spans="1:1" x14ac:dyDescent="0.25">
      <c r="A3219" s="49" t="s">
        <v>15990</v>
      </c>
    </row>
    <row r="3220" spans="1:1" x14ac:dyDescent="0.25">
      <c r="A3220" s="49" t="s">
        <v>15991</v>
      </c>
    </row>
    <row r="3221" spans="1:1" x14ac:dyDescent="0.25">
      <c r="A3221" s="49" t="s">
        <v>15992</v>
      </c>
    </row>
    <row r="3222" spans="1:1" x14ac:dyDescent="0.25">
      <c r="A3222" s="49" t="s">
        <v>15993</v>
      </c>
    </row>
    <row r="3223" spans="1:1" x14ac:dyDescent="0.25">
      <c r="A3223" s="49" t="s">
        <v>15994</v>
      </c>
    </row>
    <row r="3224" spans="1:1" x14ac:dyDescent="0.25">
      <c r="A3224" s="49" t="s">
        <v>15995</v>
      </c>
    </row>
    <row r="3225" spans="1:1" x14ac:dyDescent="0.25">
      <c r="A3225" s="49" t="s">
        <v>15996</v>
      </c>
    </row>
    <row r="3226" spans="1:1" x14ac:dyDescent="0.25">
      <c r="A3226" s="49" t="s">
        <v>15997</v>
      </c>
    </row>
    <row r="3227" spans="1:1" x14ac:dyDescent="0.25">
      <c r="A3227" s="49" t="s">
        <v>15998</v>
      </c>
    </row>
    <row r="3228" spans="1:1" x14ac:dyDescent="0.25">
      <c r="A3228" s="49" t="s">
        <v>15999</v>
      </c>
    </row>
    <row r="3229" spans="1:1" x14ac:dyDescent="0.25">
      <c r="A3229" s="49" t="s">
        <v>16000</v>
      </c>
    </row>
    <row r="3230" spans="1:1" x14ac:dyDescent="0.25">
      <c r="A3230" s="49" t="s">
        <v>16001</v>
      </c>
    </row>
    <row r="3231" spans="1:1" x14ac:dyDescent="0.25">
      <c r="A3231" s="49" t="s">
        <v>16002</v>
      </c>
    </row>
    <row r="3232" spans="1:1" x14ac:dyDescent="0.25">
      <c r="A3232" s="49" t="s">
        <v>16003</v>
      </c>
    </row>
    <row r="3233" spans="1:1" x14ac:dyDescent="0.25">
      <c r="A3233" s="49" t="s">
        <v>16004</v>
      </c>
    </row>
    <row r="3234" spans="1:1" x14ac:dyDescent="0.25">
      <c r="A3234" s="49" t="s">
        <v>16005</v>
      </c>
    </row>
    <row r="3235" spans="1:1" x14ac:dyDescent="0.25">
      <c r="A3235" s="49" t="s">
        <v>16006</v>
      </c>
    </row>
    <row r="3236" spans="1:1" x14ac:dyDescent="0.25">
      <c r="A3236" s="49" t="s">
        <v>16007</v>
      </c>
    </row>
    <row r="3237" spans="1:1" x14ac:dyDescent="0.25">
      <c r="A3237" s="49" t="s">
        <v>16008</v>
      </c>
    </row>
    <row r="3238" spans="1:1" x14ac:dyDescent="0.25">
      <c r="A3238" s="49" t="s">
        <v>16009</v>
      </c>
    </row>
    <row r="3239" spans="1:1" x14ac:dyDescent="0.25">
      <c r="A3239" s="49" t="s">
        <v>16010</v>
      </c>
    </row>
    <row r="3240" spans="1:1" x14ac:dyDescent="0.25">
      <c r="A3240" s="49" t="s">
        <v>16011</v>
      </c>
    </row>
    <row r="3241" spans="1:1" x14ac:dyDescent="0.25">
      <c r="A3241" s="49" t="s">
        <v>16012</v>
      </c>
    </row>
    <row r="3242" spans="1:1" x14ac:dyDescent="0.25">
      <c r="A3242" s="49" t="s">
        <v>16013</v>
      </c>
    </row>
    <row r="3243" spans="1:1" x14ac:dyDescent="0.25">
      <c r="A3243" s="49" t="s">
        <v>16014</v>
      </c>
    </row>
    <row r="3244" spans="1:1" x14ac:dyDescent="0.25">
      <c r="A3244" s="49" t="s">
        <v>16015</v>
      </c>
    </row>
    <row r="3245" spans="1:1" x14ac:dyDescent="0.25">
      <c r="A3245" s="49" t="s">
        <v>16016</v>
      </c>
    </row>
    <row r="3246" spans="1:1" x14ac:dyDescent="0.25">
      <c r="A3246" s="49" t="s">
        <v>16017</v>
      </c>
    </row>
    <row r="3247" spans="1:1" x14ac:dyDescent="0.25">
      <c r="A3247" s="49" t="s">
        <v>16018</v>
      </c>
    </row>
    <row r="3248" spans="1:1" x14ac:dyDescent="0.25">
      <c r="A3248" s="49" t="s">
        <v>16019</v>
      </c>
    </row>
    <row r="3249" spans="1:1" x14ac:dyDescent="0.25">
      <c r="A3249" s="49" t="s">
        <v>16020</v>
      </c>
    </row>
    <row r="3250" spans="1:1" x14ac:dyDescent="0.25">
      <c r="A3250" s="49" t="s">
        <v>16021</v>
      </c>
    </row>
    <row r="3251" spans="1:1" x14ac:dyDescent="0.25">
      <c r="A3251" s="49" t="s">
        <v>16022</v>
      </c>
    </row>
    <row r="3252" spans="1:1" x14ac:dyDescent="0.25">
      <c r="A3252" s="49" t="s">
        <v>16023</v>
      </c>
    </row>
    <row r="3253" spans="1:1" x14ac:dyDescent="0.25">
      <c r="A3253" s="49" t="s">
        <v>16024</v>
      </c>
    </row>
    <row r="3254" spans="1:1" x14ac:dyDescent="0.25">
      <c r="A3254" s="49" t="s">
        <v>16025</v>
      </c>
    </row>
    <row r="3255" spans="1:1" x14ac:dyDescent="0.25">
      <c r="A3255" s="49" t="s">
        <v>16026</v>
      </c>
    </row>
    <row r="3256" spans="1:1" x14ac:dyDescent="0.25">
      <c r="A3256" s="49" t="s">
        <v>16027</v>
      </c>
    </row>
    <row r="3257" spans="1:1" x14ac:dyDescent="0.25">
      <c r="A3257" s="49" t="s">
        <v>16028</v>
      </c>
    </row>
    <row r="3258" spans="1:1" x14ac:dyDescent="0.25">
      <c r="A3258" s="49" t="s">
        <v>16029</v>
      </c>
    </row>
    <row r="3259" spans="1:1" x14ac:dyDescent="0.25">
      <c r="A3259" s="49" t="s">
        <v>16030</v>
      </c>
    </row>
    <row r="3260" spans="1:1" x14ac:dyDescent="0.25">
      <c r="A3260" s="49" t="s">
        <v>16031</v>
      </c>
    </row>
    <row r="3261" spans="1:1" x14ac:dyDescent="0.25">
      <c r="A3261" s="49" t="s">
        <v>16032</v>
      </c>
    </row>
    <row r="3262" spans="1:1" x14ac:dyDescent="0.25">
      <c r="A3262" s="49" t="s">
        <v>16033</v>
      </c>
    </row>
    <row r="3263" spans="1:1" x14ac:dyDescent="0.25">
      <c r="A3263" s="49" t="s">
        <v>16034</v>
      </c>
    </row>
    <row r="3264" spans="1:1" x14ac:dyDescent="0.25">
      <c r="A3264" s="49" t="s">
        <v>16035</v>
      </c>
    </row>
    <row r="3265" spans="1:1" x14ac:dyDescent="0.25">
      <c r="A3265" s="49" t="s">
        <v>16036</v>
      </c>
    </row>
    <row r="3266" spans="1:1" x14ac:dyDescent="0.25">
      <c r="A3266" s="49" t="s">
        <v>16037</v>
      </c>
    </row>
    <row r="3267" spans="1:1" x14ac:dyDescent="0.25">
      <c r="A3267" s="49" t="s">
        <v>16038</v>
      </c>
    </row>
    <row r="3268" spans="1:1" x14ac:dyDescent="0.25">
      <c r="A3268" s="49" t="s">
        <v>16039</v>
      </c>
    </row>
    <row r="3269" spans="1:1" x14ac:dyDescent="0.25">
      <c r="A3269" s="49" t="s">
        <v>16040</v>
      </c>
    </row>
    <row r="3270" spans="1:1" x14ac:dyDescent="0.25">
      <c r="A3270" s="49" t="s">
        <v>16041</v>
      </c>
    </row>
    <row r="3271" spans="1:1" x14ac:dyDescent="0.25">
      <c r="A3271" s="49" t="s">
        <v>16042</v>
      </c>
    </row>
    <row r="3272" spans="1:1" x14ac:dyDescent="0.25">
      <c r="A3272" s="49" t="s">
        <v>16043</v>
      </c>
    </row>
    <row r="3273" spans="1:1" x14ac:dyDescent="0.25">
      <c r="A3273" s="49" t="s">
        <v>16044</v>
      </c>
    </row>
    <row r="3274" spans="1:1" x14ac:dyDescent="0.25">
      <c r="A3274" s="49" t="s">
        <v>16045</v>
      </c>
    </row>
    <row r="3275" spans="1:1" x14ac:dyDescent="0.25">
      <c r="A3275" s="49" t="s">
        <v>16046</v>
      </c>
    </row>
    <row r="3276" spans="1:1" x14ac:dyDescent="0.25">
      <c r="A3276" s="49" t="s">
        <v>16047</v>
      </c>
    </row>
    <row r="3277" spans="1:1" x14ac:dyDescent="0.25">
      <c r="A3277" s="49" t="s">
        <v>16048</v>
      </c>
    </row>
    <row r="3278" spans="1:1" x14ac:dyDescent="0.25">
      <c r="A3278" s="49" t="s">
        <v>16049</v>
      </c>
    </row>
    <row r="3279" spans="1:1" x14ac:dyDescent="0.25">
      <c r="A3279" s="49" t="s">
        <v>16050</v>
      </c>
    </row>
    <row r="3280" spans="1:1" x14ac:dyDescent="0.25">
      <c r="A3280" s="49" t="s">
        <v>16051</v>
      </c>
    </row>
    <row r="3281" spans="1:1" x14ac:dyDescent="0.25">
      <c r="A3281" s="49" t="s">
        <v>16052</v>
      </c>
    </row>
    <row r="3282" spans="1:1" x14ac:dyDescent="0.25">
      <c r="A3282" s="49" t="s">
        <v>16053</v>
      </c>
    </row>
    <row r="3283" spans="1:1" x14ac:dyDescent="0.25">
      <c r="A3283" s="49" t="s">
        <v>16054</v>
      </c>
    </row>
    <row r="3284" spans="1:1" x14ac:dyDescent="0.25">
      <c r="A3284" s="49" t="s">
        <v>16055</v>
      </c>
    </row>
    <row r="3285" spans="1:1" x14ac:dyDescent="0.25">
      <c r="A3285" s="49" t="s">
        <v>16056</v>
      </c>
    </row>
    <row r="3286" spans="1:1" x14ac:dyDescent="0.25">
      <c r="A3286" s="49" t="s">
        <v>16057</v>
      </c>
    </row>
    <row r="3287" spans="1:1" x14ac:dyDescent="0.25">
      <c r="A3287" s="49" t="s">
        <v>16058</v>
      </c>
    </row>
    <row r="3288" spans="1:1" x14ac:dyDescent="0.25">
      <c r="A3288" s="49" t="s">
        <v>16059</v>
      </c>
    </row>
    <row r="3289" spans="1:1" x14ac:dyDescent="0.25">
      <c r="A3289" s="49" t="s">
        <v>16060</v>
      </c>
    </row>
    <row r="3290" spans="1:1" x14ac:dyDescent="0.25">
      <c r="A3290" s="49" t="s">
        <v>16061</v>
      </c>
    </row>
    <row r="3291" spans="1:1" x14ac:dyDescent="0.25">
      <c r="A3291" s="49" t="s">
        <v>16062</v>
      </c>
    </row>
    <row r="3292" spans="1:1" x14ac:dyDescent="0.25">
      <c r="A3292" s="49" t="s">
        <v>16063</v>
      </c>
    </row>
    <row r="3293" spans="1:1" x14ac:dyDescent="0.25">
      <c r="A3293" s="49" t="s">
        <v>16064</v>
      </c>
    </row>
    <row r="3294" spans="1:1" x14ac:dyDescent="0.25">
      <c r="A3294" s="49" t="s">
        <v>16065</v>
      </c>
    </row>
    <row r="3295" spans="1:1" x14ac:dyDescent="0.25">
      <c r="A3295" s="49" t="s">
        <v>16066</v>
      </c>
    </row>
    <row r="3296" spans="1:1" x14ac:dyDescent="0.25">
      <c r="A3296" s="49" t="s">
        <v>16067</v>
      </c>
    </row>
    <row r="3297" spans="1:1" x14ac:dyDescent="0.25">
      <c r="A3297" s="49" t="s">
        <v>16068</v>
      </c>
    </row>
    <row r="3298" spans="1:1" x14ac:dyDescent="0.25">
      <c r="A3298" s="49" t="s">
        <v>16069</v>
      </c>
    </row>
    <row r="3299" spans="1:1" x14ac:dyDescent="0.25">
      <c r="A3299" s="49" t="s">
        <v>16070</v>
      </c>
    </row>
    <row r="3300" spans="1:1" x14ac:dyDescent="0.25">
      <c r="A3300" s="49" t="s">
        <v>16071</v>
      </c>
    </row>
    <row r="3301" spans="1:1" x14ac:dyDescent="0.25">
      <c r="A3301" s="49" t="s">
        <v>16072</v>
      </c>
    </row>
    <row r="3302" spans="1:1" x14ac:dyDescent="0.25">
      <c r="A3302" s="49" t="s">
        <v>16073</v>
      </c>
    </row>
    <row r="3303" spans="1:1" x14ac:dyDescent="0.25">
      <c r="A3303" s="49" t="s">
        <v>16074</v>
      </c>
    </row>
    <row r="3304" spans="1:1" x14ac:dyDescent="0.25">
      <c r="A3304" s="49" t="s">
        <v>16075</v>
      </c>
    </row>
    <row r="3305" spans="1:1" x14ac:dyDescent="0.25">
      <c r="A3305" s="49" t="s">
        <v>16076</v>
      </c>
    </row>
    <row r="3306" spans="1:1" x14ac:dyDescent="0.25">
      <c r="A3306" s="49" t="s">
        <v>16077</v>
      </c>
    </row>
    <row r="3307" spans="1:1" x14ac:dyDescent="0.25">
      <c r="A3307" s="49" t="s">
        <v>16078</v>
      </c>
    </row>
    <row r="3308" spans="1:1" x14ac:dyDescent="0.25">
      <c r="A3308" s="49" t="s">
        <v>16079</v>
      </c>
    </row>
    <row r="3309" spans="1:1" x14ac:dyDescent="0.25">
      <c r="A3309" s="49" t="s">
        <v>16080</v>
      </c>
    </row>
    <row r="3310" spans="1:1" x14ac:dyDescent="0.25">
      <c r="A3310" s="49" t="s">
        <v>16081</v>
      </c>
    </row>
    <row r="3311" spans="1:1" x14ac:dyDescent="0.25">
      <c r="A3311" s="49" t="s">
        <v>16082</v>
      </c>
    </row>
    <row r="3312" spans="1:1" x14ac:dyDescent="0.25">
      <c r="A3312" s="49" t="s">
        <v>16083</v>
      </c>
    </row>
    <row r="3313" spans="1:1" x14ac:dyDescent="0.25">
      <c r="A3313" s="49" t="s">
        <v>16084</v>
      </c>
    </row>
    <row r="3314" spans="1:1" x14ac:dyDescent="0.25">
      <c r="A3314" s="49" t="s">
        <v>16085</v>
      </c>
    </row>
    <row r="3315" spans="1:1" x14ac:dyDescent="0.25">
      <c r="A3315" s="49" t="s">
        <v>16086</v>
      </c>
    </row>
    <row r="3316" spans="1:1" x14ac:dyDescent="0.25">
      <c r="A3316" s="49" t="s">
        <v>16087</v>
      </c>
    </row>
    <row r="3317" spans="1:1" x14ac:dyDescent="0.25">
      <c r="A3317" s="49" t="s">
        <v>16088</v>
      </c>
    </row>
    <row r="3318" spans="1:1" x14ac:dyDescent="0.25">
      <c r="A3318" s="49" t="s">
        <v>16089</v>
      </c>
    </row>
    <row r="3319" spans="1:1" x14ac:dyDescent="0.25">
      <c r="A3319" s="49" t="s">
        <v>16090</v>
      </c>
    </row>
    <row r="3320" spans="1:1" x14ac:dyDescent="0.25">
      <c r="A3320" s="49" t="s">
        <v>16091</v>
      </c>
    </row>
    <row r="3321" spans="1:1" x14ac:dyDescent="0.25">
      <c r="A3321" s="49" t="s">
        <v>16092</v>
      </c>
    </row>
    <row r="3322" spans="1:1" x14ac:dyDescent="0.25">
      <c r="A3322" s="49" t="s">
        <v>16093</v>
      </c>
    </row>
    <row r="3323" spans="1:1" x14ac:dyDescent="0.25">
      <c r="A3323" s="49" t="s">
        <v>16094</v>
      </c>
    </row>
    <row r="3324" spans="1:1" x14ac:dyDescent="0.25">
      <c r="A3324" s="49" t="s">
        <v>16095</v>
      </c>
    </row>
    <row r="3325" spans="1:1" x14ac:dyDescent="0.25">
      <c r="A3325" s="49" t="s">
        <v>16096</v>
      </c>
    </row>
    <row r="3326" spans="1:1" x14ac:dyDescent="0.25">
      <c r="A3326" s="49" t="s">
        <v>16097</v>
      </c>
    </row>
    <row r="3327" spans="1:1" x14ac:dyDescent="0.25">
      <c r="A3327" s="49" t="s">
        <v>16098</v>
      </c>
    </row>
    <row r="3328" spans="1:1" x14ac:dyDescent="0.25">
      <c r="A3328" s="49" t="s">
        <v>16099</v>
      </c>
    </row>
    <row r="3329" spans="1:1" x14ac:dyDescent="0.25">
      <c r="A3329" s="49" t="s">
        <v>16100</v>
      </c>
    </row>
    <row r="3330" spans="1:1" x14ac:dyDescent="0.25">
      <c r="A3330" s="49" t="s">
        <v>16101</v>
      </c>
    </row>
    <row r="3331" spans="1:1" x14ac:dyDescent="0.25">
      <c r="A3331" s="49" t="s">
        <v>16102</v>
      </c>
    </row>
    <row r="3332" spans="1:1" x14ac:dyDescent="0.25">
      <c r="A3332" s="49" t="s">
        <v>16103</v>
      </c>
    </row>
    <row r="3333" spans="1:1" x14ac:dyDescent="0.25">
      <c r="A3333" s="49" t="s">
        <v>16104</v>
      </c>
    </row>
    <row r="3334" spans="1:1" x14ac:dyDescent="0.25">
      <c r="A3334" s="49" t="s">
        <v>16105</v>
      </c>
    </row>
    <row r="3335" spans="1:1" x14ac:dyDescent="0.25">
      <c r="A3335" s="49" t="s">
        <v>16106</v>
      </c>
    </row>
    <row r="3336" spans="1:1" x14ac:dyDescent="0.25">
      <c r="A3336" s="49" t="s">
        <v>16107</v>
      </c>
    </row>
    <row r="3337" spans="1:1" x14ac:dyDescent="0.25">
      <c r="A3337" s="49" t="s">
        <v>16108</v>
      </c>
    </row>
    <row r="3338" spans="1:1" x14ac:dyDescent="0.25">
      <c r="A3338" s="49" t="s">
        <v>16109</v>
      </c>
    </row>
    <row r="3339" spans="1:1" x14ac:dyDescent="0.25">
      <c r="A3339" s="49" t="s">
        <v>16110</v>
      </c>
    </row>
    <row r="3340" spans="1:1" x14ac:dyDescent="0.25">
      <c r="A3340" s="49" t="s">
        <v>16111</v>
      </c>
    </row>
    <row r="3341" spans="1:1" x14ac:dyDescent="0.25">
      <c r="A3341" s="49" t="s">
        <v>16112</v>
      </c>
    </row>
    <row r="3342" spans="1:1" x14ac:dyDescent="0.25">
      <c r="A3342" s="49" t="s">
        <v>16113</v>
      </c>
    </row>
    <row r="3343" spans="1:1" x14ac:dyDescent="0.25">
      <c r="A3343" s="49" t="s">
        <v>16114</v>
      </c>
    </row>
    <row r="3344" spans="1:1" x14ac:dyDescent="0.25">
      <c r="A3344" s="49" t="s">
        <v>16115</v>
      </c>
    </row>
    <row r="3345" spans="1:1" x14ac:dyDescent="0.25">
      <c r="A3345" s="49" t="s">
        <v>16116</v>
      </c>
    </row>
    <row r="3346" spans="1:1" x14ac:dyDescent="0.25">
      <c r="A3346" s="49" t="s">
        <v>16117</v>
      </c>
    </row>
    <row r="3347" spans="1:1" x14ac:dyDescent="0.25">
      <c r="A3347" s="49" t="s">
        <v>16118</v>
      </c>
    </row>
    <row r="3348" spans="1:1" x14ac:dyDescent="0.25">
      <c r="A3348" s="49" t="s">
        <v>16119</v>
      </c>
    </row>
    <row r="3349" spans="1:1" x14ac:dyDescent="0.25">
      <c r="A3349" s="49" t="s">
        <v>16120</v>
      </c>
    </row>
    <row r="3350" spans="1:1" x14ac:dyDescent="0.25">
      <c r="A3350" s="49" t="s">
        <v>16121</v>
      </c>
    </row>
    <row r="3351" spans="1:1" x14ac:dyDescent="0.25">
      <c r="A3351" s="49" t="s">
        <v>16122</v>
      </c>
    </row>
    <row r="3352" spans="1:1" x14ac:dyDescent="0.25">
      <c r="A3352" s="49" t="s">
        <v>16123</v>
      </c>
    </row>
    <row r="3353" spans="1:1" x14ac:dyDescent="0.25">
      <c r="A3353" s="49" t="s">
        <v>16124</v>
      </c>
    </row>
    <row r="3354" spans="1:1" x14ac:dyDescent="0.25">
      <c r="A3354" s="49" t="s">
        <v>16125</v>
      </c>
    </row>
    <row r="3355" spans="1:1" x14ac:dyDescent="0.25">
      <c r="A3355" s="49" t="s">
        <v>16126</v>
      </c>
    </row>
    <row r="3356" spans="1:1" x14ac:dyDescent="0.25">
      <c r="A3356" s="49" t="s">
        <v>16127</v>
      </c>
    </row>
    <row r="3357" spans="1:1" x14ac:dyDescent="0.25">
      <c r="A3357" s="49" t="s">
        <v>16128</v>
      </c>
    </row>
    <row r="3358" spans="1:1" x14ac:dyDescent="0.25">
      <c r="A3358" s="49" t="s">
        <v>16129</v>
      </c>
    </row>
    <row r="3359" spans="1:1" x14ac:dyDescent="0.25">
      <c r="A3359" s="49" t="s">
        <v>16130</v>
      </c>
    </row>
    <row r="3360" spans="1:1" x14ac:dyDescent="0.25">
      <c r="A3360" s="49" t="s">
        <v>16131</v>
      </c>
    </row>
    <row r="3361" spans="1:1" x14ac:dyDescent="0.25">
      <c r="A3361" s="49" t="s">
        <v>16132</v>
      </c>
    </row>
    <row r="3362" spans="1:1" x14ac:dyDescent="0.25">
      <c r="A3362" s="49" t="s">
        <v>16133</v>
      </c>
    </row>
    <row r="3363" spans="1:1" x14ac:dyDescent="0.25">
      <c r="A3363" s="49" t="s">
        <v>16134</v>
      </c>
    </row>
    <row r="3364" spans="1:1" x14ac:dyDescent="0.25">
      <c r="A3364" s="49" t="s">
        <v>16135</v>
      </c>
    </row>
    <row r="3365" spans="1:1" x14ac:dyDescent="0.25">
      <c r="A3365" s="49" t="s">
        <v>16136</v>
      </c>
    </row>
    <row r="3366" spans="1:1" x14ac:dyDescent="0.25">
      <c r="A3366" s="49" t="s">
        <v>16137</v>
      </c>
    </row>
    <row r="3367" spans="1:1" x14ac:dyDescent="0.25">
      <c r="A3367" s="49" t="s">
        <v>16138</v>
      </c>
    </row>
    <row r="3368" spans="1:1" x14ac:dyDescent="0.25">
      <c r="A3368" s="49" t="s">
        <v>16139</v>
      </c>
    </row>
    <row r="3369" spans="1:1" x14ac:dyDescent="0.25">
      <c r="A3369" s="49" t="s">
        <v>16140</v>
      </c>
    </row>
    <row r="3370" spans="1:1" x14ac:dyDescent="0.25">
      <c r="A3370" s="49" t="s">
        <v>16141</v>
      </c>
    </row>
    <row r="3371" spans="1:1" x14ac:dyDescent="0.25">
      <c r="A3371" s="49" t="s">
        <v>16142</v>
      </c>
    </row>
    <row r="3372" spans="1:1" x14ac:dyDescent="0.25">
      <c r="A3372" s="49" t="s">
        <v>16143</v>
      </c>
    </row>
    <row r="3373" spans="1:1" x14ac:dyDescent="0.25">
      <c r="A3373" s="49" t="s">
        <v>16144</v>
      </c>
    </row>
    <row r="3374" spans="1:1" x14ac:dyDescent="0.25">
      <c r="A3374" s="49" t="s">
        <v>16145</v>
      </c>
    </row>
    <row r="3375" spans="1:1" x14ac:dyDescent="0.25">
      <c r="A3375" s="49" t="s">
        <v>16146</v>
      </c>
    </row>
    <row r="3376" spans="1:1" x14ac:dyDescent="0.25">
      <c r="A3376" s="49" t="s">
        <v>16147</v>
      </c>
    </row>
    <row r="3377" spans="1:1" x14ac:dyDescent="0.25">
      <c r="A3377" s="49" t="s">
        <v>16148</v>
      </c>
    </row>
    <row r="3378" spans="1:1" x14ac:dyDescent="0.25">
      <c r="A3378" s="49" t="s">
        <v>16149</v>
      </c>
    </row>
    <row r="3379" spans="1:1" x14ac:dyDescent="0.25">
      <c r="A3379" s="49" t="s">
        <v>16150</v>
      </c>
    </row>
    <row r="3380" spans="1:1" x14ac:dyDescent="0.25">
      <c r="A3380" s="49" t="s">
        <v>16151</v>
      </c>
    </row>
    <row r="3381" spans="1:1" x14ac:dyDescent="0.25">
      <c r="A3381" s="49" t="s">
        <v>16152</v>
      </c>
    </row>
    <row r="3382" spans="1:1" x14ac:dyDescent="0.25">
      <c r="A3382" s="49" t="s">
        <v>16153</v>
      </c>
    </row>
    <row r="3383" spans="1:1" x14ac:dyDescent="0.25">
      <c r="A3383" s="49" t="s">
        <v>16154</v>
      </c>
    </row>
    <row r="3384" spans="1:1" x14ac:dyDescent="0.25">
      <c r="A3384" s="49" t="s">
        <v>16155</v>
      </c>
    </row>
    <row r="3385" spans="1:1" x14ac:dyDescent="0.25">
      <c r="A3385" s="49" t="s">
        <v>16156</v>
      </c>
    </row>
    <row r="3386" spans="1:1" x14ac:dyDescent="0.25">
      <c r="A3386" s="49" t="s">
        <v>16157</v>
      </c>
    </row>
    <row r="3387" spans="1:1" x14ac:dyDescent="0.25">
      <c r="A3387" s="49" t="s">
        <v>16158</v>
      </c>
    </row>
    <row r="3388" spans="1:1" x14ac:dyDescent="0.25">
      <c r="A3388" s="49" t="s">
        <v>16159</v>
      </c>
    </row>
    <row r="3389" spans="1:1" x14ac:dyDescent="0.25">
      <c r="A3389" s="49" t="s">
        <v>16160</v>
      </c>
    </row>
    <row r="3390" spans="1:1" x14ac:dyDescent="0.25">
      <c r="A3390" s="49" t="s">
        <v>17050</v>
      </c>
    </row>
    <row r="3391" spans="1:1" x14ac:dyDescent="0.25">
      <c r="A3391" s="49" t="s">
        <v>17051</v>
      </c>
    </row>
    <row r="3392" spans="1:1" x14ac:dyDescent="0.25">
      <c r="A3392" s="49" t="s">
        <v>17052</v>
      </c>
    </row>
    <row r="3393" spans="1:1" x14ac:dyDescent="0.25">
      <c r="A3393" s="49" t="s">
        <v>17053</v>
      </c>
    </row>
    <row r="3394" spans="1:1" x14ac:dyDescent="0.25">
      <c r="A3394" s="49" t="s">
        <v>17054</v>
      </c>
    </row>
    <row r="3395" spans="1:1" x14ac:dyDescent="0.25">
      <c r="A3395" s="49" t="s">
        <v>17055</v>
      </c>
    </row>
    <row r="3396" spans="1:1" x14ac:dyDescent="0.25">
      <c r="A3396" s="49" t="s">
        <v>17056</v>
      </c>
    </row>
    <row r="3397" spans="1:1" x14ac:dyDescent="0.25">
      <c r="A3397" s="49" t="s">
        <v>17057</v>
      </c>
    </row>
    <row r="3398" spans="1:1" x14ac:dyDescent="0.25">
      <c r="A3398" s="49" t="s">
        <v>17058</v>
      </c>
    </row>
    <row r="3399" spans="1:1" x14ac:dyDescent="0.25">
      <c r="A3399" s="49" t="s">
        <v>17059</v>
      </c>
    </row>
    <row r="3400" spans="1:1" x14ac:dyDescent="0.25">
      <c r="A3400" s="49" t="s">
        <v>17060</v>
      </c>
    </row>
    <row r="3401" spans="1:1" x14ac:dyDescent="0.25">
      <c r="A3401" s="49" t="s">
        <v>17061</v>
      </c>
    </row>
    <row r="3402" spans="1:1" x14ac:dyDescent="0.25">
      <c r="A3402" s="49" t="s">
        <v>17062</v>
      </c>
    </row>
    <row r="3403" spans="1:1" x14ac:dyDescent="0.25">
      <c r="A3403" s="49" t="s">
        <v>17063</v>
      </c>
    </row>
    <row r="3404" spans="1:1" x14ac:dyDescent="0.25">
      <c r="A3404" s="49" t="s">
        <v>17064</v>
      </c>
    </row>
    <row r="3405" spans="1:1" x14ac:dyDescent="0.25">
      <c r="A3405" s="49" t="s">
        <v>17065</v>
      </c>
    </row>
    <row r="3406" spans="1:1" x14ac:dyDescent="0.25">
      <c r="A3406" s="49" t="s">
        <v>17066</v>
      </c>
    </row>
    <row r="3407" spans="1:1" x14ac:dyDescent="0.25">
      <c r="A3407" s="49" t="s">
        <v>17067</v>
      </c>
    </row>
    <row r="3408" spans="1:1" x14ac:dyDescent="0.25">
      <c r="A3408" s="49" t="s">
        <v>17068</v>
      </c>
    </row>
    <row r="3409" spans="1:1" x14ac:dyDescent="0.25">
      <c r="A3409" s="49" t="s">
        <v>17069</v>
      </c>
    </row>
    <row r="3410" spans="1:1" x14ac:dyDescent="0.25">
      <c r="A3410" s="49" t="s">
        <v>17070</v>
      </c>
    </row>
    <row r="3411" spans="1:1" x14ac:dyDescent="0.25">
      <c r="A3411" s="49" t="s">
        <v>17071</v>
      </c>
    </row>
    <row r="3412" spans="1:1" x14ac:dyDescent="0.25">
      <c r="A3412" s="49" t="s">
        <v>17072</v>
      </c>
    </row>
    <row r="3413" spans="1:1" x14ac:dyDescent="0.25">
      <c r="A3413" s="49" t="s">
        <v>17073</v>
      </c>
    </row>
    <row r="3414" spans="1:1" x14ac:dyDescent="0.25">
      <c r="A3414" s="49" t="s">
        <v>17074</v>
      </c>
    </row>
    <row r="3415" spans="1:1" x14ac:dyDescent="0.25">
      <c r="A3415" s="49" t="s">
        <v>17075</v>
      </c>
    </row>
    <row r="3416" spans="1:1" x14ac:dyDescent="0.25">
      <c r="A3416" s="49" t="s">
        <v>17076</v>
      </c>
    </row>
    <row r="3417" spans="1:1" x14ac:dyDescent="0.25">
      <c r="A3417" s="49" t="s">
        <v>17077</v>
      </c>
    </row>
    <row r="3418" spans="1:1" x14ac:dyDescent="0.25">
      <c r="A3418" s="49" t="s">
        <v>17078</v>
      </c>
    </row>
    <row r="3419" spans="1:1" x14ac:dyDescent="0.25">
      <c r="A3419" s="49" t="s">
        <v>17079</v>
      </c>
    </row>
    <row r="3420" spans="1:1" x14ac:dyDescent="0.25">
      <c r="A3420" s="49" t="s">
        <v>17080</v>
      </c>
    </row>
    <row r="3421" spans="1:1" x14ac:dyDescent="0.25">
      <c r="A3421" s="49" t="s">
        <v>17081</v>
      </c>
    </row>
    <row r="3422" spans="1:1" x14ac:dyDescent="0.25">
      <c r="A3422" s="49" t="s">
        <v>17082</v>
      </c>
    </row>
    <row r="3423" spans="1:1" x14ac:dyDescent="0.25">
      <c r="A3423" s="49" t="s">
        <v>17083</v>
      </c>
    </row>
    <row r="3424" spans="1:1" x14ac:dyDescent="0.25">
      <c r="A3424" s="49" t="s">
        <v>17084</v>
      </c>
    </row>
    <row r="3425" spans="1:1" x14ac:dyDescent="0.25">
      <c r="A3425" s="49" t="s">
        <v>17085</v>
      </c>
    </row>
    <row r="3426" spans="1:1" x14ac:dyDescent="0.25">
      <c r="A3426" s="49" t="s">
        <v>17086</v>
      </c>
    </row>
    <row r="3427" spans="1:1" x14ac:dyDescent="0.25">
      <c r="A3427" s="49" t="s">
        <v>17087</v>
      </c>
    </row>
    <row r="3428" spans="1:1" x14ac:dyDescent="0.25">
      <c r="A3428" s="49" t="s">
        <v>17088</v>
      </c>
    </row>
    <row r="3429" spans="1:1" x14ac:dyDescent="0.25">
      <c r="A3429" s="49" t="s">
        <v>17089</v>
      </c>
    </row>
    <row r="3430" spans="1:1" x14ac:dyDescent="0.25">
      <c r="A3430" s="49" t="s">
        <v>17090</v>
      </c>
    </row>
    <row r="3431" spans="1:1" x14ac:dyDescent="0.25">
      <c r="A3431" s="49" t="s">
        <v>17091</v>
      </c>
    </row>
    <row r="3432" spans="1:1" x14ac:dyDescent="0.25">
      <c r="A3432" s="49" t="s">
        <v>17092</v>
      </c>
    </row>
    <row r="3433" spans="1:1" x14ac:dyDescent="0.25">
      <c r="A3433" s="49" t="s">
        <v>17093</v>
      </c>
    </row>
    <row r="3434" spans="1:1" x14ac:dyDescent="0.25">
      <c r="A3434" s="49" t="s">
        <v>17094</v>
      </c>
    </row>
    <row r="3435" spans="1:1" x14ac:dyDescent="0.25">
      <c r="A3435" s="49" t="s">
        <v>17095</v>
      </c>
    </row>
    <row r="3436" spans="1:1" x14ac:dyDescent="0.25">
      <c r="A3436" s="49" t="s">
        <v>17096</v>
      </c>
    </row>
    <row r="3437" spans="1:1" x14ac:dyDescent="0.25">
      <c r="A3437" s="49" t="s">
        <v>17097</v>
      </c>
    </row>
    <row r="3438" spans="1:1" x14ac:dyDescent="0.25">
      <c r="A3438" s="49" t="s">
        <v>17098</v>
      </c>
    </row>
    <row r="3439" spans="1:1" x14ac:dyDescent="0.25">
      <c r="A3439" s="49" t="s">
        <v>17099</v>
      </c>
    </row>
    <row r="3440" spans="1:1" x14ac:dyDescent="0.25">
      <c r="A3440" s="49" t="s">
        <v>17100</v>
      </c>
    </row>
    <row r="3441" spans="1:1" x14ac:dyDescent="0.25">
      <c r="A3441" s="49" t="s">
        <v>17101</v>
      </c>
    </row>
    <row r="3442" spans="1:1" x14ac:dyDescent="0.25">
      <c r="A3442" s="49" t="s">
        <v>17102</v>
      </c>
    </row>
    <row r="3443" spans="1:1" x14ac:dyDescent="0.25">
      <c r="A3443" s="49" t="s">
        <v>17103</v>
      </c>
    </row>
    <row r="3444" spans="1:1" x14ac:dyDescent="0.25">
      <c r="A3444" s="49" t="s">
        <v>17104</v>
      </c>
    </row>
    <row r="3445" spans="1:1" x14ac:dyDescent="0.25">
      <c r="A3445" s="49" t="s">
        <v>17105</v>
      </c>
    </row>
    <row r="3446" spans="1:1" x14ac:dyDescent="0.25">
      <c r="A3446" s="49" t="s">
        <v>17106</v>
      </c>
    </row>
    <row r="3447" spans="1:1" x14ac:dyDescent="0.25">
      <c r="A3447" s="49" t="s">
        <v>17107</v>
      </c>
    </row>
    <row r="3448" spans="1:1" x14ac:dyDescent="0.25">
      <c r="A3448" s="49" t="s">
        <v>17108</v>
      </c>
    </row>
    <row r="3449" spans="1:1" x14ac:dyDescent="0.25">
      <c r="A3449" s="49" t="s">
        <v>17109</v>
      </c>
    </row>
    <row r="3450" spans="1:1" x14ac:dyDescent="0.25">
      <c r="A3450" s="49" t="s">
        <v>17110</v>
      </c>
    </row>
    <row r="3451" spans="1:1" x14ac:dyDescent="0.25">
      <c r="A3451" s="49" t="s">
        <v>17111</v>
      </c>
    </row>
    <row r="3452" spans="1:1" x14ac:dyDescent="0.25">
      <c r="A3452" s="49" t="s">
        <v>17112</v>
      </c>
    </row>
    <row r="3453" spans="1:1" x14ac:dyDescent="0.25">
      <c r="A3453" s="49" t="s">
        <v>17113</v>
      </c>
    </row>
    <row r="3454" spans="1:1" x14ac:dyDescent="0.25">
      <c r="A3454" s="49" t="s">
        <v>17114</v>
      </c>
    </row>
    <row r="3455" spans="1:1" x14ac:dyDescent="0.25">
      <c r="A3455" s="49" t="s">
        <v>17115</v>
      </c>
    </row>
    <row r="3456" spans="1:1" x14ac:dyDescent="0.25">
      <c r="A3456" s="49" t="s">
        <v>17116</v>
      </c>
    </row>
    <row r="3457" spans="1:1" x14ac:dyDescent="0.25">
      <c r="A3457" s="49" t="s">
        <v>17117</v>
      </c>
    </row>
    <row r="3458" spans="1:1" x14ac:dyDescent="0.25">
      <c r="A3458" s="49" t="s">
        <v>17118</v>
      </c>
    </row>
    <row r="3459" spans="1:1" x14ac:dyDescent="0.25">
      <c r="A3459" s="49" t="s">
        <v>17119</v>
      </c>
    </row>
    <row r="3460" spans="1:1" x14ac:dyDescent="0.25">
      <c r="A3460" s="49" t="s">
        <v>17120</v>
      </c>
    </row>
    <row r="3461" spans="1:1" x14ac:dyDescent="0.25">
      <c r="A3461" s="49" t="s">
        <v>17121</v>
      </c>
    </row>
    <row r="3462" spans="1:1" x14ac:dyDescent="0.25">
      <c r="A3462" s="49" t="s">
        <v>17122</v>
      </c>
    </row>
    <row r="3463" spans="1:1" x14ac:dyDescent="0.25">
      <c r="A3463" s="49" t="s">
        <v>17123</v>
      </c>
    </row>
    <row r="3464" spans="1:1" x14ac:dyDescent="0.25">
      <c r="A3464" s="49" t="s">
        <v>17124</v>
      </c>
    </row>
    <row r="3465" spans="1:1" x14ac:dyDescent="0.25">
      <c r="A3465" s="49" t="s">
        <v>17125</v>
      </c>
    </row>
    <row r="3466" spans="1:1" x14ac:dyDescent="0.25">
      <c r="A3466" s="49" t="s">
        <v>17126</v>
      </c>
    </row>
    <row r="3467" spans="1:1" x14ac:dyDescent="0.25">
      <c r="A3467" s="49" t="s">
        <v>17127</v>
      </c>
    </row>
    <row r="3468" spans="1:1" x14ac:dyDescent="0.25">
      <c r="A3468" s="49" t="s">
        <v>17128</v>
      </c>
    </row>
    <row r="3469" spans="1:1" x14ac:dyDescent="0.25">
      <c r="A3469" s="49" t="s">
        <v>17129</v>
      </c>
    </row>
    <row r="3470" spans="1:1" x14ac:dyDescent="0.25">
      <c r="A3470" s="49" t="s">
        <v>17130</v>
      </c>
    </row>
    <row r="3471" spans="1:1" x14ac:dyDescent="0.25">
      <c r="A3471" s="49" t="s">
        <v>17131</v>
      </c>
    </row>
    <row r="3472" spans="1:1" x14ac:dyDescent="0.25">
      <c r="A3472" s="49" t="s">
        <v>17132</v>
      </c>
    </row>
    <row r="3473" spans="1:1" x14ac:dyDescent="0.25">
      <c r="A3473" s="49" t="s">
        <v>17133</v>
      </c>
    </row>
    <row r="3474" spans="1:1" x14ac:dyDescent="0.25">
      <c r="A3474" s="49" t="s">
        <v>17134</v>
      </c>
    </row>
    <row r="3475" spans="1:1" x14ac:dyDescent="0.25">
      <c r="A3475" s="49" t="s">
        <v>17135</v>
      </c>
    </row>
    <row r="3476" spans="1:1" x14ac:dyDescent="0.25">
      <c r="A3476" s="49" t="s">
        <v>17136</v>
      </c>
    </row>
    <row r="3477" spans="1:1" x14ac:dyDescent="0.25">
      <c r="A3477" s="49" t="s">
        <v>17137</v>
      </c>
    </row>
    <row r="3478" spans="1:1" x14ac:dyDescent="0.25">
      <c r="A3478" s="49" t="s">
        <v>17138</v>
      </c>
    </row>
    <row r="3479" spans="1:1" x14ac:dyDescent="0.25">
      <c r="A3479" s="49" t="s">
        <v>17139</v>
      </c>
    </row>
    <row r="3480" spans="1:1" x14ac:dyDescent="0.25">
      <c r="A3480" s="49" t="s">
        <v>17140</v>
      </c>
    </row>
    <row r="3481" spans="1:1" x14ac:dyDescent="0.25">
      <c r="A3481" s="49" t="s">
        <v>17141</v>
      </c>
    </row>
    <row r="3482" spans="1:1" x14ac:dyDescent="0.25">
      <c r="A3482" s="49" t="s">
        <v>17142</v>
      </c>
    </row>
    <row r="3483" spans="1:1" x14ac:dyDescent="0.25">
      <c r="A3483" s="49" t="s">
        <v>17143</v>
      </c>
    </row>
    <row r="3484" spans="1:1" x14ac:dyDescent="0.25">
      <c r="A3484" s="49" t="s">
        <v>17144</v>
      </c>
    </row>
    <row r="3485" spans="1:1" x14ac:dyDescent="0.25">
      <c r="A3485" s="49" t="s">
        <v>17145</v>
      </c>
    </row>
    <row r="3486" spans="1:1" x14ac:dyDescent="0.25">
      <c r="A3486" s="49" t="s">
        <v>17146</v>
      </c>
    </row>
    <row r="3487" spans="1:1" x14ac:dyDescent="0.25">
      <c r="A3487" s="49" t="s">
        <v>17147</v>
      </c>
    </row>
    <row r="3488" spans="1:1" x14ac:dyDescent="0.25">
      <c r="A3488" s="49" t="s">
        <v>17148</v>
      </c>
    </row>
    <row r="3489" spans="1:1" x14ac:dyDescent="0.25">
      <c r="A3489" s="49" t="s">
        <v>17149</v>
      </c>
    </row>
    <row r="3490" spans="1:1" x14ac:dyDescent="0.25">
      <c r="A3490" s="49" t="s">
        <v>17150</v>
      </c>
    </row>
    <row r="3491" spans="1:1" x14ac:dyDescent="0.25">
      <c r="A3491" s="49" t="s">
        <v>17151</v>
      </c>
    </row>
    <row r="3492" spans="1:1" x14ac:dyDescent="0.25">
      <c r="A3492" s="49" t="s">
        <v>17152</v>
      </c>
    </row>
    <row r="3493" spans="1:1" x14ac:dyDescent="0.25">
      <c r="A3493" s="49" t="s">
        <v>17153</v>
      </c>
    </row>
    <row r="3494" spans="1:1" x14ac:dyDescent="0.25">
      <c r="A3494" s="49" t="s">
        <v>17154</v>
      </c>
    </row>
    <row r="3495" spans="1:1" x14ac:dyDescent="0.25">
      <c r="A3495" s="49" t="s">
        <v>17155</v>
      </c>
    </row>
    <row r="3496" spans="1:1" x14ac:dyDescent="0.25">
      <c r="A3496" s="49" t="s">
        <v>17156</v>
      </c>
    </row>
    <row r="3497" spans="1:1" x14ac:dyDescent="0.25">
      <c r="A3497" s="49" t="s">
        <v>17157</v>
      </c>
    </row>
    <row r="3498" spans="1:1" x14ac:dyDescent="0.25">
      <c r="A3498" s="49" t="s">
        <v>17158</v>
      </c>
    </row>
    <row r="3499" spans="1:1" x14ac:dyDescent="0.25">
      <c r="A3499" s="49" t="s">
        <v>17159</v>
      </c>
    </row>
    <row r="3500" spans="1:1" x14ac:dyDescent="0.25">
      <c r="A3500" s="49" t="s">
        <v>17160</v>
      </c>
    </row>
    <row r="3501" spans="1:1" x14ac:dyDescent="0.25">
      <c r="A3501" s="49" t="s">
        <v>17161</v>
      </c>
    </row>
    <row r="3502" spans="1:1" x14ac:dyDescent="0.25">
      <c r="A3502" s="49" t="s">
        <v>17162</v>
      </c>
    </row>
    <row r="3503" spans="1:1" x14ac:dyDescent="0.25">
      <c r="A3503" s="49" t="s">
        <v>17163</v>
      </c>
    </row>
    <row r="3504" spans="1:1" x14ac:dyDescent="0.25">
      <c r="A3504" s="49" t="s">
        <v>17164</v>
      </c>
    </row>
    <row r="3505" spans="1:1" x14ac:dyDescent="0.25">
      <c r="A3505" s="49" t="s">
        <v>17165</v>
      </c>
    </row>
    <row r="3506" spans="1:1" x14ac:dyDescent="0.25">
      <c r="A3506" s="49" t="s">
        <v>17166</v>
      </c>
    </row>
    <row r="3507" spans="1:1" x14ac:dyDescent="0.25">
      <c r="A3507" s="49" t="s">
        <v>17167</v>
      </c>
    </row>
    <row r="3508" spans="1:1" x14ac:dyDescent="0.25">
      <c r="A3508" s="49" t="s">
        <v>17168</v>
      </c>
    </row>
    <row r="3509" spans="1:1" x14ac:dyDescent="0.25">
      <c r="A3509" s="49" t="s">
        <v>17169</v>
      </c>
    </row>
    <row r="3510" spans="1:1" x14ac:dyDescent="0.25">
      <c r="A3510" s="49" t="s">
        <v>17170</v>
      </c>
    </row>
    <row r="3511" spans="1:1" x14ac:dyDescent="0.25">
      <c r="A3511" s="49" t="s">
        <v>17171</v>
      </c>
    </row>
    <row r="3512" spans="1:1" x14ac:dyDescent="0.25">
      <c r="A3512" s="49" t="s">
        <v>17172</v>
      </c>
    </row>
    <row r="3513" spans="1:1" x14ac:dyDescent="0.25">
      <c r="A3513" s="49" t="s">
        <v>17173</v>
      </c>
    </row>
    <row r="3514" spans="1:1" x14ac:dyDescent="0.25">
      <c r="A3514" s="49" t="s">
        <v>17174</v>
      </c>
    </row>
    <row r="3515" spans="1:1" x14ac:dyDescent="0.25">
      <c r="A3515" s="49" t="s">
        <v>17175</v>
      </c>
    </row>
    <row r="3516" spans="1:1" x14ac:dyDescent="0.25">
      <c r="A3516" s="49" t="s">
        <v>17176</v>
      </c>
    </row>
    <row r="3517" spans="1:1" x14ac:dyDescent="0.25">
      <c r="A3517" s="49" t="s">
        <v>17177</v>
      </c>
    </row>
    <row r="3518" spans="1:1" x14ac:dyDescent="0.25">
      <c r="A3518" s="49" t="s">
        <v>17178</v>
      </c>
    </row>
    <row r="3519" spans="1:1" x14ac:dyDescent="0.25">
      <c r="A3519" s="49" t="s">
        <v>17179</v>
      </c>
    </row>
    <row r="3520" spans="1:1" x14ac:dyDescent="0.25">
      <c r="A3520" s="49" t="s">
        <v>17180</v>
      </c>
    </row>
    <row r="3521" spans="1:1" x14ac:dyDescent="0.25">
      <c r="A3521" s="49" t="s">
        <v>17181</v>
      </c>
    </row>
    <row r="3522" spans="1:1" x14ac:dyDescent="0.25">
      <c r="A3522" s="49" t="s">
        <v>17182</v>
      </c>
    </row>
    <row r="3523" spans="1:1" x14ac:dyDescent="0.25">
      <c r="A3523" s="49" t="s">
        <v>17183</v>
      </c>
    </row>
    <row r="3524" spans="1:1" x14ac:dyDescent="0.25">
      <c r="A3524" s="49" t="s">
        <v>17184</v>
      </c>
    </row>
    <row r="3525" spans="1:1" x14ac:dyDescent="0.25">
      <c r="A3525" s="49" t="s">
        <v>17185</v>
      </c>
    </row>
    <row r="3526" spans="1:1" x14ac:dyDescent="0.25">
      <c r="A3526" s="49" t="s">
        <v>17186</v>
      </c>
    </row>
    <row r="3527" spans="1:1" x14ac:dyDescent="0.25">
      <c r="A3527" s="49" t="s">
        <v>17187</v>
      </c>
    </row>
    <row r="3528" spans="1:1" x14ac:dyDescent="0.25">
      <c r="A3528" s="49" t="s">
        <v>17188</v>
      </c>
    </row>
    <row r="3529" spans="1:1" x14ac:dyDescent="0.25">
      <c r="A3529" s="49" t="s">
        <v>17189</v>
      </c>
    </row>
    <row r="3530" spans="1:1" x14ac:dyDescent="0.25">
      <c r="A3530" s="49" t="s">
        <v>17190</v>
      </c>
    </row>
    <row r="3531" spans="1:1" x14ac:dyDescent="0.25">
      <c r="A3531" s="49" t="s">
        <v>17191</v>
      </c>
    </row>
    <row r="3532" spans="1:1" x14ac:dyDescent="0.25">
      <c r="A3532" s="49" t="s">
        <v>17192</v>
      </c>
    </row>
    <row r="3533" spans="1:1" x14ac:dyDescent="0.25">
      <c r="A3533" s="49" t="s">
        <v>17193</v>
      </c>
    </row>
    <row r="3534" spans="1:1" x14ac:dyDescent="0.25">
      <c r="A3534" s="49" t="s">
        <v>17194</v>
      </c>
    </row>
    <row r="3535" spans="1:1" x14ac:dyDescent="0.25">
      <c r="A3535" s="49" t="s">
        <v>17195</v>
      </c>
    </row>
    <row r="3536" spans="1:1" x14ac:dyDescent="0.25">
      <c r="A3536" s="49" t="s">
        <v>17196</v>
      </c>
    </row>
    <row r="3537" spans="1:1" x14ac:dyDescent="0.25">
      <c r="A3537" s="49" t="s">
        <v>17197</v>
      </c>
    </row>
    <row r="3538" spans="1:1" x14ac:dyDescent="0.25">
      <c r="A3538" s="49" t="s">
        <v>17198</v>
      </c>
    </row>
    <row r="3539" spans="1:1" x14ac:dyDescent="0.25">
      <c r="A3539" s="49" t="s">
        <v>17199</v>
      </c>
    </row>
    <row r="3540" spans="1:1" x14ac:dyDescent="0.25">
      <c r="A3540" s="49" t="s">
        <v>17200</v>
      </c>
    </row>
    <row r="3541" spans="1:1" x14ac:dyDescent="0.25">
      <c r="A3541" s="49" t="s">
        <v>17201</v>
      </c>
    </row>
    <row r="3542" spans="1:1" x14ac:dyDescent="0.25">
      <c r="A3542" s="49" t="s">
        <v>17202</v>
      </c>
    </row>
    <row r="3543" spans="1:1" x14ac:dyDescent="0.25">
      <c r="A3543" s="49" t="s">
        <v>17203</v>
      </c>
    </row>
    <row r="3544" spans="1:1" x14ac:dyDescent="0.25">
      <c r="A3544" s="49" t="s">
        <v>17204</v>
      </c>
    </row>
    <row r="3545" spans="1:1" x14ac:dyDescent="0.25">
      <c r="A3545" s="49" t="s">
        <v>17205</v>
      </c>
    </row>
    <row r="3546" spans="1:1" x14ac:dyDescent="0.25">
      <c r="A3546" s="49" t="s">
        <v>17206</v>
      </c>
    </row>
    <row r="3547" spans="1:1" x14ac:dyDescent="0.25">
      <c r="A3547" s="49" t="s">
        <v>17207</v>
      </c>
    </row>
    <row r="3548" spans="1:1" x14ac:dyDescent="0.25">
      <c r="A3548" s="49" t="s">
        <v>17208</v>
      </c>
    </row>
    <row r="3549" spans="1:1" x14ac:dyDescent="0.25">
      <c r="A3549" s="49" t="s">
        <v>17209</v>
      </c>
    </row>
    <row r="3550" spans="1:1" x14ac:dyDescent="0.25">
      <c r="A3550" s="49" t="s">
        <v>17210</v>
      </c>
    </row>
    <row r="3551" spans="1:1" x14ac:dyDescent="0.25">
      <c r="A3551" s="49" t="s">
        <v>17211</v>
      </c>
    </row>
    <row r="3552" spans="1:1" x14ac:dyDescent="0.25">
      <c r="A3552" s="49" t="s">
        <v>17212</v>
      </c>
    </row>
    <row r="3553" spans="1:1" x14ac:dyDescent="0.25">
      <c r="A3553" s="49" t="s">
        <v>17213</v>
      </c>
    </row>
    <row r="3554" spans="1:1" x14ac:dyDescent="0.25">
      <c r="A3554" s="49" t="s">
        <v>17214</v>
      </c>
    </row>
    <row r="3555" spans="1:1" x14ac:dyDescent="0.25">
      <c r="A3555" s="49" t="s">
        <v>17215</v>
      </c>
    </row>
    <row r="3556" spans="1:1" x14ac:dyDescent="0.25">
      <c r="A3556" s="49" t="s">
        <v>17216</v>
      </c>
    </row>
    <row r="3557" spans="1:1" x14ac:dyDescent="0.25">
      <c r="A3557" s="49" t="s">
        <v>17217</v>
      </c>
    </row>
    <row r="3558" spans="1:1" x14ac:dyDescent="0.25">
      <c r="A3558" s="49" t="s">
        <v>17218</v>
      </c>
    </row>
    <row r="3559" spans="1:1" x14ac:dyDescent="0.25">
      <c r="A3559" s="49" t="s">
        <v>17219</v>
      </c>
    </row>
    <row r="3560" spans="1:1" x14ac:dyDescent="0.25">
      <c r="A3560" s="49" t="s">
        <v>17220</v>
      </c>
    </row>
    <row r="3561" spans="1:1" x14ac:dyDescent="0.25">
      <c r="A3561" s="49" t="s">
        <v>17221</v>
      </c>
    </row>
    <row r="3562" spans="1:1" x14ac:dyDescent="0.25">
      <c r="A3562" s="49" t="s">
        <v>17222</v>
      </c>
    </row>
    <row r="3563" spans="1:1" x14ac:dyDescent="0.25">
      <c r="A3563" s="49" t="s">
        <v>17223</v>
      </c>
    </row>
    <row r="3564" spans="1:1" x14ac:dyDescent="0.25">
      <c r="A3564" s="49" t="s">
        <v>17224</v>
      </c>
    </row>
    <row r="3565" spans="1:1" x14ac:dyDescent="0.25">
      <c r="A3565" s="49" t="s">
        <v>17225</v>
      </c>
    </row>
    <row r="3566" spans="1:1" x14ac:dyDescent="0.25">
      <c r="A3566" s="49" t="s">
        <v>17226</v>
      </c>
    </row>
    <row r="3567" spans="1:1" x14ac:dyDescent="0.25">
      <c r="A3567" s="49" t="s">
        <v>17227</v>
      </c>
    </row>
    <row r="3568" spans="1:1" x14ac:dyDescent="0.25">
      <c r="A3568" s="49" t="s">
        <v>17228</v>
      </c>
    </row>
    <row r="3569" spans="1:1" x14ac:dyDescent="0.25">
      <c r="A3569" s="49" t="s">
        <v>17229</v>
      </c>
    </row>
    <row r="3570" spans="1:1" x14ac:dyDescent="0.25">
      <c r="A3570" s="49" t="s">
        <v>17230</v>
      </c>
    </row>
    <row r="3571" spans="1:1" x14ac:dyDescent="0.25">
      <c r="A3571" s="49" t="s">
        <v>17231</v>
      </c>
    </row>
    <row r="3572" spans="1:1" x14ac:dyDescent="0.25">
      <c r="A3572" s="49" t="s">
        <v>17232</v>
      </c>
    </row>
    <row r="3573" spans="1:1" x14ac:dyDescent="0.25">
      <c r="A3573" s="49" t="s">
        <v>17233</v>
      </c>
    </row>
    <row r="3574" spans="1:1" x14ac:dyDescent="0.25">
      <c r="A3574" s="49" t="s">
        <v>17234</v>
      </c>
    </row>
    <row r="3575" spans="1:1" x14ac:dyDescent="0.25">
      <c r="A3575" s="49" t="s">
        <v>17235</v>
      </c>
    </row>
    <row r="3576" spans="1:1" x14ac:dyDescent="0.25">
      <c r="A3576" s="49" t="s">
        <v>17236</v>
      </c>
    </row>
    <row r="3577" spans="1:1" x14ac:dyDescent="0.25">
      <c r="A3577" s="49" t="s">
        <v>17237</v>
      </c>
    </row>
    <row r="3578" spans="1:1" x14ac:dyDescent="0.25">
      <c r="A3578" s="49" t="s">
        <v>17238</v>
      </c>
    </row>
    <row r="3579" spans="1:1" x14ac:dyDescent="0.25">
      <c r="A3579" s="49" t="s">
        <v>17239</v>
      </c>
    </row>
    <row r="3580" spans="1:1" x14ac:dyDescent="0.25">
      <c r="A3580" s="49" t="s">
        <v>17240</v>
      </c>
    </row>
    <row r="3581" spans="1:1" x14ac:dyDescent="0.25">
      <c r="A3581" s="49" t="s">
        <v>17241</v>
      </c>
    </row>
    <row r="3582" spans="1:1" x14ac:dyDescent="0.25">
      <c r="A3582" s="49" t="s">
        <v>17242</v>
      </c>
    </row>
    <row r="3583" spans="1:1" x14ac:dyDescent="0.25">
      <c r="A3583" s="49" t="s">
        <v>17243</v>
      </c>
    </row>
    <row r="3584" spans="1:1" x14ac:dyDescent="0.25">
      <c r="A3584" s="49" t="s">
        <v>17244</v>
      </c>
    </row>
    <row r="3585" spans="1:1" x14ac:dyDescent="0.25">
      <c r="A3585" s="49" t="s">
        <v>17245</v>
      </c>
    </row>
    <row r="3586" spans="1:1" x14ac:dyDescent="0.25">
      <c r="A3586" s="49" t="s">
        <v>17246</v>
      </c>
    </row>
    <row r="3587" spans="1:1" x14ac:dyDescent="0.25">
      <c r="A3587" s="49" t="s">
        <v>17247</v>
      </c>
    </row>
    <row r="3588" spans="1:1" x14ac:dyDescent="0.25">
      <c r="A3588" s="49" t="s">
        <v>17248</v>
      </c>
    </row>
    <row r="3589" spans="1:1" x14ac:dyDescent="0.25">
      <c r="A3589" s="49" t="s">
        <v>17249</v>
      </c>
    </row>
    <row r="3590" spans="1:1" x14ac:dyDescent="0.25">
      <c r="A3590" s="49" t="s">
        <v>17250</v>
      </c>
    </row>
    <row r="3591" spans="1:1" x14ac:dyDescent="0.25">
      <c r="A3591" s="49" t="s">
        <v>17251</v>
      </c>
    </row>
    <row r="3592" spans="1:1" x14ac:dyDescent="0.25">
      <c r="A3592" s="49" t="s">
        <v>17252</v>
      </c>
    </row>
    <row r="3593" spans="1:1" x14ac:dyDescent="0.25">
      <c r="A3593" s="49" t="s">
        <v>17253</v>
      </c>
    </row>
    <row r="3594" spans="1:1" x14ac:dyDescent="0.25">
      <c r="A3594" s="49" t="s">
        <v>17254</v>
      </c>
    </row>
    <row r="3595" spans="1:1" x14ac:dyDescent="0.25">
      <c r="A3595" s="49" t="s">
        <v>17255</v>
      </c>
    </row>
    <row r="3596" spans="1:1" x14ac:dyDescent="0.25">
      <c r="A3596" s="49" t="s">
        <v>17256</v>
      </c>
    </row>
    <row r="3597" spans="1:1" x14ac:dyDescent="0.25">
      <c r="A3597" s="49" t="s">
        <v>17257</v>
      </c>
    </row>
    <row r="3598" spans="1:1" x14ac:dyDescent="0.25">
      <c r="A3598" s="49" t="s">
        <v>17258</v>
      </c>
    </row>
    <row r="3599" spans="1:1" x14ac:dyDescent="0.25">
      <c r="A3599" s="49" t="s">
        <v>17259</v>
      </c>
    </row>
    <row r="3600" spans="1:1" x14ac:dyDescent="0.25">
      <c r="A3600" s="49" t="s">
        <v>17260</v>
      </c>
    </row>
    <row r="3601" spans="1:1" x14ac:dyDescent="0.25">
      <c r="A3601" s="49" t="s">
        <v>17261</v>
      </c>
    </row>
    <row r="3602" spans="1:1" x14ac:dyDescent="0.25">
      <c r="A3602" s="49" t="s">
        <v>17262</v>
      </c>
    </row>
    <row r="3603" spans="1:1" x14ac:dyDescent="0.25">
      <c r="A3603" s="49" t="s">
        <v>17263</v>
      </c>
    </row>
    <row r="3604" spans="1:1" x14ac:dyDescent="0.25">
      <c r="A3604" s="49" t="s">
        <v>17264</v>
      </c>
    </row>
    <row r="3605" spans="1:1" x14ac:dyDescent="0.25">
      <c r="A3605" s="49" t="s">
        <v>17265</v>
      </c>
    </row>
    <row r="3606" spans="1:1" x14ac:dyDescent="0.25">
      <c r="A3606" s="49" t="s">
        <v>17266</v>
      </c>
    </row>
    <row r="3607" spans="1:1" x14ac:dyDescent="0.25">
      <c r="A3607" s="49" t="s">
        <v>17267</v>
      </c>
    </row>
    <row r="3608" spans="1:1" x14ac:dyDescent="0.25">
      <c r="A3608" s="49" t="s">
        <v>17268</v>
      </c>
    </row>
    <row r="3609" spans="1:1" x14ac:dyDescent="0.25">
      <c r="A3609" s="49" t="s">
        <v>17269</v>
      </c>
    </row>
    <row r="3610" spans="1:1" x14ac:dyDescent="0.25">
      <c r="A3610" s="49" t="s">
        <v>17270</v>
      </c>
    </row>
    <row r="3611" spans="1:1" x14ac:dyDescent="0.25">
      <c r="A3611" s="49" t="s">
        <v>17271</v>
      </c>
    </row>
    <row r="3612" spans="1:1" x14ac:dyDescent="0.25">
      <c r="A3612" s="49" t="s">
        <v>17272</v>
      </c>
    </row>
    <row r="3613" spans="1:1" x14ac:dyDescent="0.25">
      <c r="A3613" s="49" t="s">
        <v>17273</v>
      </c>
    </row>
    <row r="3614" spans="1:1" x14ac:dyDescent="0.25">
      <c r="A3614" s="49" t="s">
        <v>17274</v>
      </c>
    </row>
    <row r="3615" spans="1:1" x14ac:dyDescent="0.25">
      <c r="A3615" s="49" t="s">
        <v>17275</v>
      </c>
    </row>
    <row r="3616" spans="1:1" x14ac:dyDescent="0.25">
      <c r="A3616" s="49" t="s">
        <v>17276</v>
      </c>
    </row>
    <row r="3617" spans="1:1" x14ac:dyDescent="0.25">
      <c r="A3617" s="49" t="s">
        <v>17277</v>
      </c>
    </row>
    <row r="3618" spans="1:1" x14ac:dyDescent="0.25">
      <c r="A3618" s="49" t="s">
        <v>17278</v>
      </c>
    </row>
    <row r="3619" spans="1:1" x14ac:dyDescent="0.25">
      <c r="A3619" s="49" t="s">
        <v>17279</v>
      </c>
    </row>
    <row r="3620" spans="1:1" x14ac:dyDescent="0.25">
      <c r="A3620" s="49" t="s">
        <v>17280</v>
      </c>
    </row>
    <row r="3621" spans="1:1" x14ac:dyDescent="0.25">
      <c r="A3621" s="49" t="s">
        <v>17281</v>
      </c>
    </row>
    <row r="3622" spans="1:1" x14ac:dyDescent="0.25">
      <c r="A3622" s="49" t="s">
        <v>17282</v>
      </c>
    </row>
    <row r="3623" spans="1:1" x14ac:dyDescent="0.25">
      <c r="A3623" s="49" t="s">
        <v>17283</v>
      </c>
    </row>
    <row r="3624" spans="1:1" x14ac:dyDescent="0.25">
      <c r="A3624" s="49" t="s">
        <v>17284</v>
      </c>
    </row>
    <row r="3625" spans="1:1" x14ac:dyDescent="0.25">
      <c r="A3625" s="49" t="s">
        <v>17285</v>
      </c>
    </row>
    <row r="3626" spans="1:1" x14ac:dyDescent="0.25">
      <c r="A3626" s="49" t="s">
        <v>17286</v>
      </c>
    </row>
    <row r="3627" spans="1:1" x14ac:dyDescent="0.25">
      <c r="A3627" s="49" t="s">
        <v>17287</v>
      </c>
    </row>
    <row r="3628" spans="1:1" x14ac:dyDescent="0.25">
      <c r="A3628" s="49" t="s">
        <v>17288</v>
      </c>
    </row>
    <row r="3629" spans="1:1" x14ac:dyDescent="0.25">
      <c r="A3629" s="49" t="s">
        <v>17289</v>
      </c>
    </row>
    <row r="3630" spans="1:1" x14ac:dyDescent="0.25">
      <c r="A3630" s="49" t="s">
        <v>17290</v>
      </c>
    </row>
    <row r="3631" spans="1:1" x14ac:dyDescent="0.25">
      <c r="A3631" s="49" t="s">
        <v>17291</v>
      </c>
    </row>
    <row r="3632" spans="1:1" x14ac:dyDescent="0.25">
      <c r="A3632" s="49" t="s">
        <v>17292</v>
      </c>
    </row>
    <row r="3633" spans="1:1" x14ac:dyDescent="0.25">
      <c r="A3633" s="49" t="s">
        <v>17293</v>
      </c>
    </row>
    <row r="3634" spans="1:1" x14ac:dyDescent="0.25">
      <c r="A3634" s="49" t="s">
        <v>17294</v>
      </c>
    </row>
    <row r="3635" spans="1:1" x14ac:dyDescent="0.25">
      <c r="A3635" s="49" t="s">
        <v>17295</v>
      </c>
    </row>
    <row r="3636" spans="1:1" x14ac:dyDescent="0.25">
      <c r="A3636" s="49" t="s">
        <v>17296</v>
      </c>
    </row>
    <row r="3637" spans="1:1" x14ac:dyDescent="0.25">
      <c r="A3637" s="49" t="s">
        <v>17297</v>
      </c>
    </row>
    <row r="3638" spans="1:1" x14ac:dyDescent="0.25">
      <c r="A3638" s="49" t="s">
        <v>17298</v>
      </c>
    </row>
    <row r="3639" spans="1:1" x14ac:dyDescent="0.25">
      <c r="A3639" s="49" t="s">
        <v>17299</v>
      </c>
    </row>
    <row r="3640" spans="1:1" x14ac:dyDescent="0.25">
      <c r="A3640" s="49" t="s">
        <v>17300</v>
      </c>
    </row>
    <row r="3641" spans="1:1" x14ac:dyDescent="0.25">
      <c r="A3641" s="49" t="s">
        <v>17301</v>
      </c>
    </row>
    <row r="3642" spans="1:1" x14ac:dyDescent="0.25">
      <c r="A3642" s="49" t="s">
        <v>17302</v>
      </c>
    </row>
    <row r="3643" spans="1:1" x14ac:dyDescent="0.25">
      <c r="A3643" s="49" t="s">
        <v>17303</v>
      </c>
    </row>
    <row r="3644" spans="1:1" x14ac:dyDescent="0.25">
      <c r="A3644" s="49" t="s">
        <v>17304</v>
      </c>
    </row>
    <row r="3645" spans="1:1" x14ac:dyDescent="0.25">
      <c r="A3645" s="49" t="s">
        <v>17305</v>
      </c>
    </row>
    <row r="3646" spans="1:1" x14ac:dyDescent="0.25">
      <c r="A3646" s="49" t="s">
        <v>17306</v>
      </c>
    </row>
    <row r="3647" spans="1:1" x14ac:dyDescent="0.25">
      <c r="A3647" s="49" t="s">
        <v>17307</v>
      </c>
    </row>
    <row r="3648" spans="1:1" x14ac:dyDescent="0.25">
      <c r="A3648" s="49" t="s">
        <v>17308</v>
      </c>
    </row>
    <row r="3649" spans="1:1" x14ac:dyDescent="0.25">
      <c r="A3649" s="49" t="s">
        <v>17309</v>
      </c>
    </row>
    <row r="3650" spans="1:1" x14ac:dyDescent="0.25">
      <c r="A3650" s="49" t="s">
        <v>17310</v>
      </c>
    </row>
    <row r="3651" spans="1:1" x14ac:dyDescent="0.25">
      <c r="A3651" s="49" t="s">
        <v>17311</v>
      </c>
    </row>
    <row r="3652" spans="1:1" x14ac:dyDescent="0.25">
      <c r="A3652" s="49" t="s">
        <v>17312</v>
      </c>
    </row>
    <row r="3653" spans="1:1" x14ac:dyDescent="0.25">
      <c r="A3653" s="49" t="s">
        <v>17313</v>
      </c>
    </row>
    <row r="3654" spans="1:1" x14ac:dyDescent="0.25">
      <c r="A3654" s="49" t="s">
        <v>17314</v>
      </c>
    </row>
    <row r="3655" spans="1:1" x14ac:dyDescent="0.25">
      <c r="A3655" s="49" t="s">
        <v>17315</v>
      </c>
    </row>
    <row r="3656" spans="1:1" x14ac:dyDescent="0.25">
      <c r="A3656" s="49" t="s">
        <v>17316</v>
      </c>
    </row>
    <row r="3657" spans="1:1" x14ac:dyDescent="0.25">
      <c r="A3657" s="49" t="s">
        <v>17317</v>
      </c>
    </row>
    <row r="3658" spans="1:1" x14ac:dyDescent="0.25">
      <c r="A3658" s="49" t="s">
        <v>17318</v>
      </c>
    </row>
    <row r="3659" spans="1:1" x14ac:dyDescent="0.25">
      <c r="A3659" s="49" t="s">
        <v>17319</v>
      </c>
    </row>
    <row r="3660" spans="1:1" x14ac:dyDescent="0.25">
      <c r="A3660" s="49" t="s">
        <v>17320</v>
      </c>
    </row>
    <row r="3661" spans="1:1" x14ac:dyDescent="0.25">
      <c r="A3661" s="49" t="s">
        <v>17321</v>
      </c>
    </row>
    <row r="3662" spans="1:1" x14ac:dyDescent="0.25">
      <c r="A3662" s="49" t="s">
        <v>17322</v>
      </c>
    </row>
    <row r="3663" spans="1:1" x14ac:dyDescent="0.25">
      <c r="A3663" s="49" t="s">
        <v>17323</v>
      </c>
    </row>
    <row r="3664" spans="1:1" x14ac:dyDescent="0.25">
      <c r="A3664" s="49" t="s">
        <v>17324</v>
      </c>
    </row>
    <row r="3665" spans="1:1" x14ac:dyDescent="0.25">
      <c r="A3665" s="49" t="s">
        <v>17325</v>
      </c>
    </row>
    <row r="3666" spans="1:1" x14ac:dyDescent="0.25">
      <c r="A3666" s="49" t="s">
        <v>17326</v>
      </c>
    </row>
    <row r="3667" spans="1:1" x14ac:dyDescent="0.25">
      <c r="A3667" s="49" t="s">
        <v>17327</v>
      </c>
    </row>
    <row r="3668" spans="1:1" x14ac:dyDescent="0.25">
      <c r="A3668" s="49" t="s">
        <v>17328</v>
      </c>
    </row>
    <row r="3669" spans="1:1" x14ac:dyDescent="0.25">
      <c r="A3669" s="49" t="s">
        <v>17329</v>
      </c>
    </row>
    <row r="3670" spans="1:1" x14ac:dyDescent="0.25">
      <c r="A3670" s="49" t="s">
        <v>17330</v>
      </c>
    </row>
    <row r="3671" spans="1:1" x14ac:dyDescent="0.25">
      <c r="A3671" s="49" t="s">
        <v>17331</v>
      </c>
    </row>
    <row r="3672" spans="1:1" x14ac:dyDescent="0.25">
      <c r="A3672" s="49" t="s">
        <v>17332</v>
      </c>
    </row>
    <row r="3673" spans="1:1" x14ac:dyDescent="0.25">
      <c r="A3673" s="49" t="s">
        <v>17333</v>
      </c>
    </row>
    <row r="3674" spans="1:1" x14ac:dyDescent="0.25">
      <c r="A3674" s="49" t="s">
        <v>17334</v>
      </c>
    </row>
    <row r="3675" spans="1:1" x14ac:dyDescent="0.25">
      <c r="A3675" s="49" t="s">
        <v>17335</v>
      </c>
    </row>
    <row r="3676" spans="1:1" x14ac:dyDescent="0.25">
      <c r="A3676" s="49" t="s">
        <v>17336</v>
      </c>
    </row>
    <row r="3677" spans="1:1" x14ac:dyDescent="0.25">
      <c r="A3677" s="49" t="s">
        <v>17337</v>
      </c>
    </row>
    <row r="3678" spans="1:1" x14ac:dyDescent="0.25">
      <c r="A3678" s="49" t="s">
        <v>17338</v>
      </c>
    </row>
    <row r="3679" spans="1:1" x14ac:dyDescent="0.25">
      <c r="A3679" s="49" t="s">
        <v>17339</v>
      </c>
    </row>
    <row r="3680" spans="1:1" x14ac:dyDescent="0.25">
      <c r="A3680" s="49" t="s">
        <v>17340</v>
      </c>
    </row>
    <row r="3681" spans="1:1" x14ac:dyDescent="0.25">
      <c r="A3681" s="49" t="s">
        <v>17341</v>
      </c>
    </row>
    <row r="3682" spans="1:1" x14ac:dyDescent="0.25">
      <c r="A3682" s="49" t="s">
        <v>17342</v>
      </c>
    </row>
    <row r="3683" spans="1:1" x14ac:dyDescent="0.25">
      <c r="A3683" s="49" t="s">
        <v>17343</v>
      </c>
    </row>
    <row r="3684" spans="1:1" x14ac:dyDescent="0.25">
      <c r="A3684" s="49" t="s">
        <v>17344</v>
      </c>
    </row>
    <row r="3685" spans="1:1" x14ac:dyDescent="0.25">
      <c r="A3685" s="49" t="s">
        <v>17345</v>
      </c>
    </row>
    <row r="3686" spans="1:1" x14ac:dyDescent="0.25">
      <c r="A3686" s="49" t="s">
        <v>17346</v>
      </c>
    </row>
    <row r="3687" spans="1:1" x14ac:dyDescent="0.25">
      <c r="A3687" s="49" t="s">
        <v>17347</v>
      </c>
    </row>
    <row r="3688" spans="1:1" x14ac:dyDescent="0.25">
      <c r="A3688" s="49" t="s">
        <v>17348</v>
      </c>
    </row>
    <row r="3689" spans="1:1" x14ac:dyDescent="0.25">
      <c r="A3689" s="49" t="s">
        <v>17349</v>
      </c>
    </row>
    <row r="3690" spans="1:1" x14ac:dyDescent="0.25">
      <c r="A3690" s="49" t="s">
        <v>17350</v>
      </c>
    </row>
    <row r="3691" spans="1:1" x14ac:dyDescent="0.25">
      <c r="A3691" s="49" t="s">
        <v>17351</v>
      </c>
    </row>
    <row r="3692" spans="1:1" x14ac:dyDescent="0.25">
      <c r="A3692" s="49" t="s">
        <v>17352</v>
      </c>
    </row>
    <row r="3693" spans="1:1" x14ac:dyDescent="0.25">
      <c r="A3693" s="49" t="s">
        <v>17353</v>
      </c>
    </row>
    <row r="3694" spans="1:1" x14ac:dyDescent="0.25">
      <c r="A3694" s="49" t="s">
        <v>17354</v>
      </c>
    </row>
    <row r="3695" spans="1:1" x14ac:dyDescent="0.25">
      <c r="A3695" s="49" t="s">
        <v>17355</v>
      </c>
    </row>
    <row r="3696" spans="1:1" x14ac:dyDescent="0.25">
      <c r="A3696" s="49" t="s">
        <v>17356</v>
      </c>
    </row>
    <row r="3697" spans="1:1" x14ac:dyDescent="0.25">
      <c r="A3697" s="49" t="s">
        <v>17357</v>
      </c>
    </row>
    <row r="3698" spans="1:1" x14ac:dyDescent="0.25">
      <c r="A3698" s="49" t="s">
        <v>17358</v>
      </c>
    </row>
    <row r="3699" spans="1:1" x14ac:dyDescent="0.25">
      <c r="A3699" s="49" t="s">
        <v>17359</v>
      </c>
    </row>
    <row r="3700" spans="1:1" x14ac:dyDescent="0.25">
      <c r="A3700" s="49" t="s">
        <v>17360</v>
      </c>
    </row>
    <row r="3701" spans="1:1" x14ac:dyDescent="0.25">
      <c r="A3701" s="49" t="s">
        <v>17361</v>
      </c>
    </row>
    <row r="3702" spans="1:1" x14ac:dyDescent="0.25">
      <c r="A3702" s="49" t="s">
        <v>17362</v>
      </c>
    </row>
    <row r="3703" spans="1:1" x14ac:dyDescent="0.25">
      <c r="A3703" s="49" t="s">
        <v>17363</v>
      </c>
    </row>
    <row r="3704" spans="1:1" x14ac:dyDescent="0.25">
      <c r="A3704" s="49" t="s">
        <v>17364</v>
      </c>
    </row>
    <row r="3705" spans="1:1" x14ac:dyDescent="0.25">
      <c r="A3705" s="49" t="s">
        <v>17365</v>
      </c>
    </row>
    <row r="3706" spans="1:1" x14ac:dyDescent="0.25">
      <c r="A3706" s="49" t="s">
        <v>17366</v>
      </c>
    </row>
    <row r="3707" spans="1:1" x14ac:dyDescent="0.25">
      <c r="A3707" s="49" t="s">
        <v>17367</v>
      </c>
    </row>
    <row r="3708" spans="1:1" x14ac:dyDescent="0.25">
      <c r="A3708" s="49" t="s">
        <v>17368</v>
      </c>
    </row>
    <row r="3709" spans="1:1" x14ac:dyDescent="0.25">
      <c r="A3709" s="49" t="s">
        <v>17369</v>
      </c>
    </row>
    <row r="3710" spans="1:1" x14ac:dyDescent="0.25">
      <c r="A3710" s="49" t="s">
        <v>17370</v>
      </c>
    </row>
    <row r="3711" spans="1:1" x14ac:dyDescent="0.25">
      <c r="A3711" s="49" t="s">
        <v>17371</v>
      </c>
    </row>
    <row r="3712" spans="1:1" x14ac:dyDescent="0.25">
      <c r="A3712" s="49" t="s">
        <v>17372</v>
      </c>
    </row>
    <row r="3713" spans="1:1" x14ac:dyDescent="0.25">
      <c r="A3713" s="49" t="s">
        <v>17373</v>
      </c>
    </row>
    <row r="3714" spans="1:1" x14ac:dyDescent="0.25">
      <c r="A3714" s="49" t="s">
        <v>17374</v>
      </c>
    </row>
    <row r="3715" spans="1:1" x14ac:dyDescent="0.25">
      <c r="A3715" s="49" t="s">
        <v>17375</v>
      </c>
    </row>
    <row r="3716" spans="1:1" x14ac:dyDescent="0.25">
      <c r="A3716" s="49" t="s">
        <v>17376</v>
      </c>
    </row>
    <row r="3717" spans="1:1" x14ac:dyDescent="0.25">
      <c r="A3717" s="49" t="s">
        <v>17377</v>
      </c>
    </row>
    <row r="3718" spans="1:1" x14ac:dyDescent="0.25">
      <c r="A3718" s="49" t="s">
        <v>17378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B9395-B102-4AC4-BE45-1300C5519EB7}">
  <dimension ref="A1:A284"/>
  <sheetViews>
    <sheetView tabSelected="1" workbookViewId="0">
      <selection sqref="A1:A1048576"/>
    </sheetView>
  </sheetViews>
  <sheetFormatPr defaultRowHeight="15" x14ac:dyDescent="0.25"/>
  <cols>
    <col min="1" max="1" width="81.140625" bestFit="1" customWidth="1"/>
  </cols>
  <sheetData>
    <row r="1" spans="1:1" x14ac:dyDescent="0.25">
      <c r="A1" t="s">
        <v>11168</v>
      </c>
    </row>
    <row r="2" spans="1:1" x14ac:dyDescent="0.25">
      <c r="A2" t="s">
        <v>14136</v>
      </c>
    </row>
    <row r="3" spans="1:1" x14ac:dyDescent="0.25">
      <c r="A3" t="s">
        <v>14137</v>
      </c>
    </row>
    <row r="4" spans="1:1" x14ac:dyDescent="0.25">
      <c r="A4" t="s">
        <v>8645</v>
      </c>
    </row>
    <row r="5" spans="1:1" x14ac:dyDescent="0.25">
      <c r="A5" t="s">
        <v>14138</v>
      </c>
    </row>
    <row r="6" spans="1:1" x14ac:dyDescent="0.25">
      <c r="A6" t="s">
        <v>14139</v>
      </c>
    </row>
    <row r="7" spans="1:1" x14ac:dyDescent="0.25">
      <c r="A7" t="s">
        <v>14140</v>
      </c>
    </row>
    <row r="8" spans="1:1" x14ac:dyDescent="0.25">
      <c r="A8" t="s">
        <v>14141</v>
      </c>
    </row>
    <row r="9" spans="1:1" x14ac:dyDescent="0.25">
      <c r="A9" t="s">
        <v>14142</v>
      </c>
    </row>
    <row r="10" spans="1:1" x14ac:dyDescent="0.25">
      <c r="A10" t="s">
        <v>14143</v>
      </c>
    </row>
    <row r="11" spans="1:1" x14ac:dyDescent="0.25">
      <c r="A11" t="s">
        <v>14144</v>
      </c>
    </row>
    <row r="12" spans="1:1" x14ac:dyDescent="0.25">
      <c r="A12" t="s">
        <v>14145</v>
      </c>
    </row>
    <row r="13" spans="1:1" x14ac:dyDescent="0.25">
      <c r="A13" t="s">
        <v>14146</v>
      </c>
    </row>
    <row r="14" spans="1:1" x14ac:dyDescent="0.25">
      <c r="A14" t="s">
        <v>14147</v>
      </c>
    </row>
    <row r="15" spans="1:1" x14ac:dyDescent="0.25">
      <c r="A15" t="s">
        <v>14148</v>
      </c>
    </row>
    <row r="16" spans="1:1" x14ac:dyDescent="0.25">
      <c r="A16" t="s">
        <v>14149</v>
      </c>
    </row>
    <row r="17" spans="1:1" x14ac:dyDescent="0.25">
      <c r="A17" t="s">
        <v>14150</v>
      </c>
    </row>
    <row r="18" spans="1:1" x14ac:dyDescent="0.25">
      <c r="A18" t="s">
        <v>14151</v>
      </c>
    </row>
    <row r="19" spans="1:1" x14ac:dyDescent="0.25">
      <c r="A19" t="s">
        <v>14152</v>
      </c>
    </row>
    <row r="20" spans="1:1" x14ac:dyDescent="0.25">
      <c r="A20" t="s">
        <v>8645</v>
      </c>
    </row>
    <row r="21" spans="1:1" x14ac:dyDescent="0.25">
      <c r="A21" t="s">
        <v>14153</v>
      </c>
    </row>
    <row r="22" spans="1:1" x14ac:dyDescent="0.25">
      <c r="A22" t="s">
        <v>14154</v>
      </c>
    </row>
    <row r="23" spans="1:1" x14ac:dyDescent="0.25">
      <c r="A23" t="s">
        <v>8645</v>
      </c>
    </row>
    <row r="24" spans="1:1" x14ac:dyDescent="0.25">
      <c r="A24" t="s">
        <v>14155</v>
      </c>
    </row>
    <row r="25" spans="1:1" x14ac:dyDescent="0.25">
      <c r="A25" t="s">
        <v>8645</v>
      </c>
    </row>
    <row r="26" spans="1:1" x14ac:dyDescent="0.25">
      <c r="A26" t="s">
        <v>14156</v>
      </c>
    </row>
    <row r="27" spans="1:1" x14ac:dyDescent="0.25">
      <c r="A27" t="s">
        <v>14157</v>
      </c>
    </row>
    <row r="28" spans="1:1" x14ac:dyDescent="0.25">
      <c r="A28" t="s">
        <v>14158</v>
      </c>
    </row>
    <row r="29" spans="1:1" x14ac:dyDescent="0.25">
      <c r="A29" t="s">
        <v>14159</v>
      </c>
    </row>
    <row r="30" spans="1:1" x14ac:dyDescent="0.25">
      <c r="A30" t="s">
        <v>14160</v>
      </c>
    </row>
    <row r="31" spans="1:1" x14ac:dyDescent="0.25">
      <c r="A31" t="s">
        <v>14161</v>
      </c>
    </row>
    <row r="32" spans="1:1" x14ac:dyDescent="0.25">
      <c r="A32" t="s">
        <v>14162</v>
      </c>
    </row>
    <row r="33" spans="1:1" x14ac:dyDescent="0.25">
      <c r="A33" t="s">
        <v>14163</v>
      </c>
    </row>
    <row r="34" spans="1:1" x14ac:dyDescent="0.25">
      <c r="A34" t="s">
        <v>14164</v>
      </c>
    </row>
    <row r="35" spans="1:1" x14ac:dyDescent="0.25">
      <c r="A35" t="s">
        <v>14165</v>
      </c>
    </row>
    <row r="36" spans="1:1" x14ac:dyDescent="0.25">
      <c r="A36" t="s">
        <v>14166</v>
      </c>
    </row>
    <row r="37" spans="1:1" x14ac:dyDescent="0.25">
      <c r="A37" t="s">
        <v>14167</v>
      </c>
    </row>
    <row r="38" spans="1:1" x14ac:dyDescent="0.25">
      <c r="A38" t="s">
        <v>14168</v>
      </c>
    </row>
    <row r="39" spans="1:1" x14ac:dyDescent="0.25">
      <c r="A39" t="s">
        <v>14169</v>
      </c>
    </row>
    <row r="40" spans="1:1" x14ac:dyDescent="0.25">
      <c r="A40" t="s">
        <v>14170</v>
      </c>
    </row>
    <row r="41" spans="1:1" x14ac:dyDescent="0.25">
      <c r="A41" t="s">
        <v>14171</v>
      </c>
    </row>
    <row r="42" spans="1:1" x14ac:dyDescent="0.25">
      <c r="A42" t="s">
        <v>14172</v>
      </c>
    </row>
    <row r="43" spans="1:1" x14ac:dyDescent="0.25">
      <c r="A43" t="s">
        <v>14173</v>
      </c>
    </row>
    <row r="44" spans="1:1" x14ac:dyDescent="0.25">
      <c r="A44" t="s">
        <v>14174</v>
      </c>
    </row>
    <row r="45" spans="1:1" x14ac:dyDescent="0.25">
      <c r="A45" t="s">
        <v>14175</v>
      </c>
    </row>
    <row r="46" spans="1:1" x14ac:dyDescent="0.25">
      <c r="A46" t="s">
        <v>14176</v>
      </c>
    </row>
    <row r="47" spans="1:1" x14ac:dyDescent="0.25">
      <c r="A47" t="s">
        <v>14177</v>
      </c>
    </row>
    <row r="48" spans="1:1" x14ac:dyDescent="0.25">
      <c r="A48" t="s">
        <v>17379</v>
      </c>
    </row>
    <row r="49" spans="1:1" x14ac:dyDescent="0.25">
      <c r="A49" t="s">
        <v>17380</v>
      </c>
    </row>
    <row r="50" spans="1:1" x14ac:dyDescent="0.25">
      <c r="A50" t="s">
        <v>14178</v>
      </c>
    </row>
    <row r="51" spans="1:1" x14ac:dyDescent="0.25">
      <c r="A51" t="s">
        <v>14179</v>
      </c>
    </row>
    <row r="52" spans="1:1" x14ac:dyDescent="0.25">
      <c r="A52" t="s">
        <v>14180</v>
      </c>
    </row>
    <row r="53" spans="1:1" x14ac:dyDescent="0.25">
      <c r="A53" t="s">
        <v>14181</v>
      </c>
    </row>
    <row r="54" spans="1:1" x14ac:dyDescent="0.25">
      <c r="A54" t="s">
        <v>14182</v>
      </c>
    </row>
    <row r="55" spans="1:1" x14ac:dyDescent="0.25">
      <c r="A55" t="s">
        <v>14183</v>
      </c>
    </row>
    <row r="56" spans="1:1" x14ac:dyDescent="0.25">
      <c r="A56" t="s">
        <v>14184</v>
      </c>
    </row>
    <row r="57" spans="1:1" x14ac:dyDescent="0.25">
      <c r="A57" t="s">
        <v>14185</v>
      </c>
    </row>
    <row r="58" spans="1:1" x14ac:dyDescent="0.25">
      <c r="A58" t="s">
        <v>14186</v>
      </c>
    </row>
    <row r="59" spans="1:1" x14ac:dyDescent="0.25">
      <c r="A59" t="s">
        <v>14187</v>
      </c>
    </row>
    <row r="60" spans="1:1" x14ac:dyDescent="0.25">
      <c r="A60" t="s">
        <v>14188</v>
      </c>
    </row>
    <row r="61" spans="1:1" x14ac:dyDescent="0.25">
      <c r="A61" t="s">
        <v>14189</v>
      </c>
    </row>
    <row r="62" spans="1:1" x14ac:dyDescent="0.25">
      <c r="A62" t="s">
        <v>14190</v>
      </c>
    </row>
    <row r="63" spans="1:1" x14ac:dyDescent="0.25">
      <c r="A63" t="s">
        <v>14191</v>
      </c>
    </row>
    <row r="64" spans="1:1" x14ac:dyDescent="0.25">
      <c r="A64" t="s">
        <v>14192</v>
      </c>
    </row>
    <row r="65" spans="1:1" x14ac:dyDescent="0.25">
      <c r="A65" t="s">
        <v>14193</v>
      </c>
    </row>
    <row r="66" spans="1:1" x14ac:dyDescent="0.25">
      <c r="A66" t="s">
        <v>14194</v>
      </c>
    </row>
    <row r="67" spans="1:1" x14ac:dyDescent="0.25">
      <c r="A67" t="s">
        <v>14195</v>
      </c>
    </row>
    <row r="68" spans="1:1" x14ac:dyDescent="0.25">
      <c r="A68" t="s">
        <v>14196</v>
      </c>
    </row>
    <row r="69" spans="1:1" x14ac:dyDescent="0.25">
      <c r="A69" t="s">
        <v>14197</v>
      </c>
    </row>
    <row r="70" spans="1:1" x14ac:dyDescent="0.25">
      <c r="A70" t="s">
        <v>14198</v>
      </c>
    </row>
    <row r="71" spans="1:1" x14ac:dyDescent="0.25">
      <c r="A71" t="s">
        <v>14199</v>
      </c>
    </row>
    <row r="72" spans="1:1" x14ac:dyDescent="0.25">
      <c r="A72" t="s">
        <v>14200</v>
      </c>
    </row>
    <row r="73" spans="1:1" x14ac:dyDescent="0.25">
      <c r="A73" t="s">
        <v>14201</v>
      </c>
    </row>
    <row r="74" spans="1:1" x14ac:dyDescent="0.25">
      <c r="A74" t="s">
        <v>14202</v>
      </c>
    </row>
    <row r="75" spans="1:1" x14ac:dyDescent="0.25">
      <c r="A75" t="s">
        <v>14203</v>
      </c>
    </row>
    <row r="76" spans="1:1" x14ac:dyDescent="0.25">
      <c r="A76" t="s">
        <v>14204</v>
      </c>
    </row>
    <row r="77" spans="1:1" x14ac:dyDescent="0.25">
      <c r="A77" t="s">
        <v>15734</v>
      </c>
    </row>
    <row r="78" spans="1:1" x14ac:dyDescent="0.25">
      <c r="A78" t="s">
        <v>14205</v>
      </c>
    </row>
    <row r="79" spans="1:1" x14ac:dyDescent="0.25">
      <c r="A79" t="s">
        <v>14206</v>
      </c>
    </row>
    <row r="80" spans="1:1" x14ac:dyDescent="0.25">
      <c r="A80" t="s">
        <v>14207</v>
      </c>
    </row>
    <row r="81" spans="1:1" x14ac:dyDescent="0.25">
      <c r="A81" t="s">
        <v>15735</v>
      </c>
    </row>
    <row r="82" spans="1:1" x14ac:dyDescent="0.25">
      <c r="A82" t="s">
        <v>17381</v>
      </c>
    </row>
    <row r="83" spans="1:1" x14ac:dyDescent="0.25">
      <c r="A83" t="s">
        <v>15736</v>
      </c>
    </row>
    <row r="84" spans="1:1" x14ac:dyDescent="0.25">
      <c r="A84" t="s">
        <v>14208</v>
      </c>
    </row>
    <row r="85" spans="1:1" x14ac:dyDescent="0.25">
      <c r="A85" t="s">
        <v>17382</v>
      </c>
    </row>
    <row r="86" spans="1:1" x14ac:dyDescent="0.25">
      <c r="A86" t="s">
        <v>14209</v>
      </c>
    </row>
    <row r="87" spans="1:1" x14ac:dyDescent="0.25">
      <c r="A87" t="s">
        <v>14210</v>
      </c>
    </row>
    <row r="88" spans="1:1" x14ac:dyDescent="0.25">
      <c r="A88" t="s">
        <v>15737</v>
      </c>
    </row>
    <row r="89" spans="1:1" x14ac:dyDescent="0.25">
      <c r="A89" t="s">
        <v>14211</v>
      </c>
    </row>
    <row r="90" spans="1:1" x14ac:dyDescent="0.25">
      <c r="A90" t="s">
        <v>14212</v>
      </c>
    </row>
    <row r="91" spans="1:1" x14ac:dyDescent="0.25">
      <c r="A91" t="s">
        <v>14213</v>
      </c>
    </row>
    <row r="92" spans="1:1" x14ac:dyDescent="0.25">
      <c r="A92" t="s">
        <v>14214</v>
      </c>
    </row>
    <row r="93" spans="1:1" x14ac:dyDescent="0.25">
      <c r="A93" t="s">
        <v>14215</v>
      </c>
    </row>
    <row r="94" spans="1:1" x14ac:dyDescent="0.25">
      <c r="A94" t="s">
        <v>14216</v>
      </c>
    </row>
    <row r="95" spans="1:1" x14ac:dyDescent="0.25">
      <c r="A95" t="s">
        <v>14217</v>
      </c>
    </row>
    <row r="96" spans="1:1" x14ac:dyDescent="0.25">
      <c r="A96" t="s">
        <v>14218</v>
      </c>
    </row>
    <row r="97" spans="1:1" x14ac:dyDescent="0.25">
      <c r="A97" t="s">
        <v>14219</v>
      </c>
    </row>
    <row r="98" spans="1:1" x14ac:dyDescent="0.25">
      <c r="A98" t="s">
        <v>14220</v>
      </c>
    </row>
    <row r="99" spans="1:1" x14ac:dyDescent="0.25">
      <c r="A99" t="s">
        <v>14221</v>
      </c>
    </row>
    <row r="100" spans="1:1" x14ac:dyDescent="0.25">
      <c r="A100" t="s">
        <v>14222</v>
      </c>
    </row>
    <row r="101" spans="1:1" x14ac:dyDescent="0.25">
      <c r="A101" t="s">
        <v>14223</v>
      </c>
    </row>
    <row r="102" spans="1:1" x14ac:dyDescent="0.25">
      <c r="A102" t="s">
        <v>14224</v>
      </c>
    </row>
    <row r="103" spans="1:1" x14ac:dyDescent="0.25">
      <c r="A103" t="s">
        <v>17383</v>
      </c>
    </row>
    <row r="104" spans="1:1" x14ac:dyDescent="0.25">
      <c r="A104" t="s">
        <v>14225</v>
      </c>
    </row>
    <row r="105" spans="1:1" x14ac:dyDescent="0.25">
      <c r="A105" t="s">
        <v>14226</v>
      </c>
    </row>
    <row r="106" spans="1:1" x14ac:dyDescent="0.25">
      <c r="A106" t="s">
        <v>14227</v>
      </c>
    </row>
    <row r="107" spans="1:1" x14ac:dyDescent="0.25">
      <c r="A107" t="s">
        <v>14228</v>
      </c>
    </row>
    <row r="108" spans="1:1" x14ac:dyDescent="0.25">
      <c r="A108" t="s">
        <v>15738</v>
      </c>
    </row>
    <row r="109" spans="1:1" x14ac:dyDescent="0.25">
      <c r="A109" t="s">
        <v>14229</v>
      </c>
    </row>
    <row r="110" spans="1:1" x14ac:dyDescent="0.25">
      <c r="A110" t="s">
        <v>14230</v>
      </c>
    </row>
    <row r="111" spans="1:1" x14ac:dyDescent="0.25">
      <c r="A111" t="s">
        <v>14231</v>
      </c>
    </row>
    <row r="112" spans="1:1" x14ac:dyDescent="0.25">
      <c r="A112" t="s">
        <v>14232</v>
      </c>
    </row>
    <row r="113" spans="1:1" x14ac:dyDescent="0.25">
      <c r="A113" t="s">
        <v>14233</v>
      </c>
    </row>
    <row r="114" spans="1:1" x14ac:dyDescent="0.25">
      <c r="A114" t="s">
        <v>14234</v>
      </c>
    </row>
    <row r="115" spans="1:1" x14ac:dyDescent="0.25">
      <c r="A115" t="s">
        <v>14235</v>
      </c>
    </row>
    <row r="116" spans="1:1" x14ac:dyDescent="0.25">
      <c r="A116" t="s">
        <v>14236</v>
      </c>
    </row>
    <row r="117" spans="1:1" x14ac:dyDescent="0.25">
      <c r="A117" t="s">
        <v>14237</v>
      </c>
    </row>
    <row r="118" spans="1:1" x14ac:dyDescent="0.25">
      <c r="A118" t="s">
        <v>17384</v>
      </c>
    </row>
    <row r="119" spans="1:1" x14ac:dyDescent="0.25">
      <c r="A119" t="s">
        <v>14238</v>
      </c>
    </row>
    <row r="120" spans="1:1" x14ac:dyDescent="0.25">
      <c r="A120" t="s">
        <v>14239</v>
      </c>
    </row>
    <row r="121" spans="1:1" x14ac:dyDescent="0.25">
      <c r="A121" t="s">
        <v>14240</v>
      </c>
    </row>
    <row r="122" spans="1:1" x14ac:dyDescent="0.25">
      <c r="A122" t="s">
        <v>14241</v>
      </c>
    </row>
    <row r="123" spans="1:1" x14ac:dyDescent="0.25">
      <c r="A123" t="s">
        <v>14242</v>
      </c>
    </row>
    <row r="124" spans="1:1" x14ac:dyDescent="0.25">
      <c r="A124" t="s">
        <v>14243</v>
      </c>
    </row>
    <row r="125" spans="1:1" x14ac:dyDescent="0.25">
      <c r="A125" t="s">
        <v>14244</v>
      </c>
    </row>
    <row r="126" spans="1:1" x14ac:dyDescent="0.25">
      <c r="A126" t="s">
        <v>15739</v>
      </c>
    </row>
    <row r="127" spans="1:1" x14ac:dyDescent="0.25">
      <c r="A127" t="s">
        <v>14245</v>
      </c>
    </row>
    <row r="128" spans="1:1" x14ac:dyDescent="0.25">
      <c r="A128" t="s">
        <v>14246</v>
      </c>
    </row>
    <row r="129" spans="1:1" x14ac:dyDescent="0.25">
      <c r="A129" t="s">
        <v>14247</v>
      </c>
    </row>
    <row r="130" spans="1:1" x14ac:dyDescent="0.25">
      <c r="A130" t="s">
        <v>14248</v>
      </c>
    </row>
    <row r="131" spans="1:1" x14ac:dyDescent="0.25">
      <c r="A131" t="s">
        <v>14249</v>
      </c>
    </row>
    <row r="132" spans="1:1" x14ac:dyDescent="0.25">
      <c r="A132" t="s">
        <v>14250</v>
      </c>
    </row>
    <row r="133" spans="1:1" x14ac:dyDescent="0.25">
      <c r="A133" t="s">
        <v>14251</v>
      </c>
    </row>
    <row r="134" spans="1:1" x14ac:dyDescent="0.25">
      <c r="A134" t="s">
        <v>14252</v>
      </c>
    </row>
    <row r="135" spans="1:1" x14ac:dyDescent="0.25">
      <c r="A135" t="s">
        <v>14253</v>
      </c>
    </row>
    <row r="136" spans="1:1" x14ac:dyDescent="0.25">
      <c r="A136" t="s">
        <v>8645</v>
      </c>
    </row>
    <row r="137" spans="1:1" x14ac:dyDescent="0.25">
      <c r="A137" t="s">
        <v>14254</v>
      </c>
    </row>
    <row r="138" spans="1:1" x14ac:dyDescent="0.25">
      <c r="A138" t="s">
        <v>8645</v>
      </c>
    </row>
    <row r="139" spans="1:1" x14ac:dyDescent="0.25">
      <c r="A139" t="s">
        <v>14255</v>
      </c>
    </row>
    <row r="140" spans="1:1" x14ac:dyDescent="0.25">
      <c r="A140" t="s">
        <v>14256</v>
      </c>
    </row>
    <row r="141" spans="1:1" x14ac:dyDescent="0.25">
      <c r="A141" t="s">
        <v>14257</v>
      </c>
    </row>
    <row r="142" spans="1:1" x14ac:dyDescent="0.25">
      <c r="A142" t="s">
        <v>14258</v>
      </c>
    </row>
    <row r="143" spans="1:1" x14ac:dyDescent="0.25">
      <c r="A143" t="s">
        <v>14259</v>
      </c>
    </row>
    <row r="144" spans="1:1" x14ac:dyDescent="0.25">
      <c r="A144" t="s">
        <v>14260</v>
      </c>
    </row>
    <row r="145" spans="1:1" x14ac:dyDescent="0.25">
      <c r="A145" t="s">
        <v>14261</v>
      </c>
    </row>
    <row r="146" spans="1:1" x14ac:dyDescent="0.25">
      <c r="A146" t="s">
        <v>14262</v>
      </c>
    </row>
    <row r="147" spans="1:1" x14ac:dyDescent="0.25">
      <c r="A147" t="s">
        <v>14263</v>
      </c>
    </row>
    <row r="148" spans="1:1" x14ac:dyDescent="0.25">
      <c r="A148" t="s">
        <v>14264</v>
      </c>
    </row>
    <row r="149" spans="1:1" x14ac:dyDescent="0.25">
      <c r="A149" t="s">
        <v>14265</v>
      </c>
    </row>
    <row r="150" spans="1:1" x14ac:dyDescent="0.25">
      <c r="A150" t="s">
        <v>14266</v>
      </c>
    </row>
    <row r="151" spans="1:1" x14ac:dyDescent="0.25">
      <c r="A151" t="s">
        <v>14267</v>
      </c>
    </row>
    <row r="152" spans="1:1" x14ac:dyDescent="0.25">
      <c r="A152" t="s">
        <v>14268</v>
      </c>
    </row>
    <row r="153" spans="1:1" x14ac:dyDescent="0.25">
      <c r="A153" t="s">
        <v>14269</v>
      </c>
    </row>
    <row r="154" spans="1:1" x14ac:dyDescent="0.25">
      <c r="A154" t="s">
        <v>14270</v>
      </c>
    </row>
    <row r="155" spans="1:1" x14ac:dyDescent="0.25">
      <c r="A155" t="s">
        <v>14271</v>
      </c>
    </row>
    <row r="156" spans="1:1" x14ac:dyDescent="0.25">
      <c r="A156" t="s">
        <v>14272</v>
      </c>
    </row>
    <row r="157" spans="1:1" x14ac:dyDescent="0.25">
      <c r="A157" t="s">
        <v>14273</v>
      </c>
    </row>
    <row r="158" spans="1:1" x14ac:dyDescent="0.25">
      <c r="A158" t="s">
        <v>14274</v>
      </c>
    </row>
    <row r="159" spans="1:1" x14ac:dyDescent="0.25">
      <c r="A159" t="s">
        <v>14275</v>
      </c>
    </row>
    <row r="160" spans="1:1" x14ac:dyDescent="0.25">
      <c r="A160" t="s">
        <v>14276</v>
      </c>
    </row>
    <row r="161" spans="1:1" x14ac:dyDescent="0.25">
      <c r="A161" t="s">
        <v>14277</v>
      </c>
    </row>
    <row r="162" spans="1:1" x14ac:dyDescent="0.25">
      <c r="A162" t="s">
        <v>14278</v>
      </c>
    </row>
    <row r="163" spans="1:1" x14ac:dyDescent="0.25">
      <c r="A163" t="s">
        <v>14279</v>
      </c>
    </row>
    <row r="164" spans="1:1" x14ac:dyDescent="0.25">
      <c r="A164" t="s">
        <v>14280</v>
      </c>
    </row>
    <row r="165" spans="1:1" x14ac:dyDescent="0.25">
      <c r="A165" t="s">
        <v>14281</v>
      </c>
    </row>
    <row r="166" spans="1:1" x14ac:dyDescent="0.25">
      <c r="A166" t="s">
        <v>14282</v>
      </c>
    </row>
    <row r="167" spans="1:1" x14ac:dyDescent="0.25">
      <c r="A167" t="s">
        <v>14283</v>
      </c>
    </row>
    <row r="168" spans="1:1" x14ac:dyDescent="0.25">
      <c r="A168" t="s">
        <v>14284</v>
      </c>
    </row>
    <row r="169" spans="1:1" x14ac:dyDescent="0.25">
      <c r="A169" t="s">
        <v>14285</v>
      </c>
    </row>
    <row r="170" spans="1:1" x14ac:dyDescent="0.25">
      <c r="A170" t="s">
        <v>14286</v>
      </c>
    </row>
    <row r="171" spans="1:1" x14ac:dyDescent="0.25">
      <c r="A171" t="s">
        <v>14287</v>
      </c>
    </row>
    <row r="172" spans="1:1" x14ac:dyDescent="0.25">
      <c r="A172" t="s">
        <v>14288</v>
      </c>
    </row>
    <row r="173" spans="1:1" x14ac:dyDescent="0.25">
      <c r="A173" t="s">
        <v>14289</v>
      </c>
    </row>
    <row r="174" spans="1:1" x14ac:dyDescent="0.25">
      <c r="A174" t="s">
        <v>14290</v>
      </c>
    </row>
    <row r="175" spans="1:1" x14ac:dyDescent="0.25">
      <c r="A175" t="s">
        <v>14291</v>
      </c>
    </row>
    <row r="176" spans="1:1" x14ac:dyDescent="0.25">
      <c r="A176" t="s">
        <v>14292</v>
      </c>
    </row>
    <row r="177" spans="1:1" x14ac:dyDescent="0.25">
      <c r="A177" t="s">
        <v>14293</v>
      </c>
    </row>
    <row r="178" spans="1:1" x14ac:dyDescent="0.25">
      <c r="A178" t="s">
        <v>14294</v>
      </c>
    </row>
    <row r="179" spans="1:1" x14ac:dyDescent="0.25">
      <c r="A179" t="s">
        <v>14295</v>
      </c>
    </row>
    <row r="180" spans="1:1" x14ac:dyDescent="0.25">
      <c r="A180" t="s">
        <v>14296</v>
      </c>
    </row>
    <row r="181" spans="1:1" x14ac:dyDescent="0.25">
      <c r="A181" t="s">
        <v>14297</v>
      </c>
    </row>
    <row r="182" spans="1:1" x14ac:dyDescent="0.25">
      <c r="A182" t="s">
        <v>14298</v>
      </c>
    </row>
    <row r="183" spans="1:1" x14ac:dyDescent="0.25">
      <c r="A183" t="s">
        <v>14299</v>
      </c>
    </row>
    <row r="184" spans="1:1" x14ac:dyDescent="0.25">
      <c r="A184" t="s">
        <v>14300</v>
      </c>
    </row>
    <row r="185" spans="1:1" x14ac:dyDescent="0.25">
      <c r="A185" t="s">
        <v>14301</v>
      </c>
    </row>
    <row r="186" spans="1:1" x14ac:dyDescent="0.25">
      <c r="A186" t="s">
        <v>14302</v>
      </c>
    </row>
    <row r="187" spans="1:1" x14ac:dyDescent="0.25">
      <c r="A187" t="s">
        <v>14303</v>
      </c>
    </row>
    <row r="188" spans="1:1" x14ac:dyDescent="0.25">
      <c r="A188" t="s">
        <v>14304</v>
      </c>
    </row>
    <row r="189" spans="1:1" x14ac:dyDescent="0.25">
      <c r="A189" t="s">
        <v>14305</v>
      </c>
    </row>
    <row r="190" spans="1:1" x14ac:dyDescent="0.25">
      <c r="A190" t="s">
        <v>14306</v>
      </c>
    </row>
    <row r="191" spans="1:1" x14ac:dyDescent="0.25">
      <c r="A191" t="s">
        <v>14307</v>
      </c>
    </row>
    <row r="192" spans="1:1" x14ac:dyDescent="0.25">
      <c r="A192" t="s">
        <v>14308</v>
      </c>
    </row>
    <row r="193" spans="1:1" x14ac:dyDescent="0.25">
      <c r="A193" t="s">
        <v>14309</v>
      </c>
    </row>
    <row r="194" spans="1:1" x14ac:dyDescent="0.25">
      <c r="A194" t="s">
        <v>14310</v>
      </c>
    </row>
    <row r="195" spans="1:1" x14ac:dyDescent="0.25">
      <c r="A195" t="s">
        <v>14311</v>
      </c>
    </row>
    <row r="196" spans="1:1" x14ac:dyDescent="0.25">
      <c r="A196" t="s">
        <v>14312</v>
      </c>
    </row>
    <row r="197" spans="1:1" x14ac:dyDescent="0.25">
      <c r="A197" t="s">
        <v>14313</v>
      </c>
    </row>
    <row r="198" spans="1:1" x14ac:dyDescent="0.25">
      <c r="A198" t="s">
        <v>14314</v>
      </c>
    </row>
    <row r="199" spans="1:1" x14ac:dyDescent="0.25">
      <c r="A199" t="s">
        <v>14315</v>
      </c>
    </row>
    <row r="200" spans="1:1" x14ac:dyDescent="0.25">
      <c r="A200" t="s">
        <v>14316</v>
      </c>
    </row>
    <row r="201" spans="1:1" x14ac:dyDescent="0.25">
      <c r="A201" t="s">
        <v>14317</v>
      </c>
    </row>
    <row r="202" spans="1:1" x14ac:dyDescent="0.25">
      <c r="A202" t="s">
        <v>14318</v>
      </c>
    </row>
    <row r="203" spans="1:1" x14ac:dyDescent="0.25">
      <c r="A203" t="s">
        <v>14319</v>
      </c>
    </row>
    <row r="204" spans="1:1" x14ac:dyDescent="0.25">
      <c r="A204" t="s">
        <v>14320</v>
      </c>
    </row>
    <row r="205" spans="1:1" x14ac:dyDescent="0.25">
      <c r="A205" t="s">
        <v>14321</v>
      </c>
    </row>
    <row r="206" spans="1:1" x14ac:dyDescent="0.25">
      <c r="A206" t="s">
        <v>14322</v>
      </c>
    </row>
    <row r="207" spans="1:1" x14ac:dyDescent="0.25">
      <c r="A207" t="s">
        <v>14323</v>
      </c>
    </row>
    <row r="208" spans="1:1" x14ac:dyDescent="0.25">
      <c r="A208" t="s">
        <v>14324</v>
      </c>
    </row>
    <row r="209" spans="1:1" x14ac:dyDescent="0.25">
      <c r="A209" t="s">
        <v>14325</v>
      </c>
    </row>
    <row r="210" spans="1:1" x14ac:dyDescent="0.25">
      <c r="A210" t="s">
        <v>14326</v>
      </c>
    </row>
    <row r="211" spans="1:1" x14ac:dyDescent="0.25">
      <c r="A211" t="s">
        <v>14327</v>
      </c>
    </row>
    <row r="212" spans="1:1" x14ac:dyDescent="0.25">
      <c r="A212" t="s">
        <v>14328</v>
      </c>
    </row>
    <row r="213" spans="1:1" x14ac:dyDescent="0.25">
      <c r="A213" t="s">
        <v>14329</v>
      </c>
    </row>
    <row r="214" spans="1:1" x14ac:dyDescent="0.25">
      <c r="A214" t="s">
        <v>14330</v>
      </c>
    </row>
    <row r="215" spans="1:1" x14ac:dyDescent="0.25">
      <c r="A215" t="s">
        <v>14331</v>
      </c>
    </row>
    <row r="216" spans="1:1" x14ac:dyDescent="0.25">
      <c r="A216" t="s">
        <v>14332</v>
      </c>
    </row>
    <row r="217" spans="1:1" x14ac:dyDescent="0.25">
      <c r="A217" t="s">
        <v>14333</v>
      </c>
    </row>
    <row r="218" spans="1:1" x14ac:dyDescent="0.25">
      <c r="A218" t="s">
        <v>14334</v>
      </c>
    </row>
    <row r="219" spans="1:1" x14ac:dyDescent="0.25">
      <c r="A219" t="s">
        <v>14335</v>
      </c>
    </row>
    <row r="220" spans="1:1" x14ac:dyDescent="0.25">
      <c r="A220" t="s">
        <v>14336</v>
      </c>
    </row>
    <row r="221" spans="1:1" x14ac:dyDescent="0.25">
      <c r="A221" t="s">
        <v>14337</v>
      </c>
    </row>
    <row r="222" spans="1:1" x14ac:dyDescent="0.25">
      <c r="A222" t="s">
        <v>14338</v>
      </c>
    </row>
    <row r="223" spans="1:1" x14ac:dyDescent="0.25">
      <c r="A223" t="s">
        <v>14339</v>
      </c>
    </row>
    <row r="224" spans="1:1" x14ac:dyDescent="0.25">
      <c r="A224" t="s">
        <v>14340</v>
      </c>
    </row>
    <row r="225" spans="1:1" x14ac:dyDescent="0.25">
      <c r="A225" t="s">
        <v>14341</v>
      </c>
    </row>
    <row r="226" spans="1:1" x14ac:dyDescent="0.25">
      <c r="A226" t="s">
        <v>14342</v>
      </c>
    </row>
    <row r="227" spans="1:1" x14ac:dyDescent="0.25">
      <c r="A227" t="s">
        <v>14343</v>
      </c>
    </row>
    <row r="228" spans="1:1" x14ac:dyDescent="0.25">
      <c r="A228" t="s">
        <v>14344</v>
      </c>
    </row>
    <row r="229" spans="1:1" x14ac:dyDescent="0.25">
      <c r="A229" t="s">
        <v>14345</v>
      </c>
    </row>
    <row r="230" spans="1:1" x14ac:dyDescent="0.25">
      <c r="A230" t="s">
        <v>14346</v>
      </c>
    </row>
    <row r="231" spans="1:1" x14ac:dyDescent="0.25">
      <c r="A231" t="s">
        <v>14347</v>
      </c>
    </row>
    <row r="232" spans="1:1" x14ac:dyDescent="0.25">
      <c r="A232" t="s">
        <v>14348</v>
      </c>
    </row>
    <row r="233" spans="1:1" x14ac:dyDescent="0.25">
      <c r="A233" t="s">
        <v>14349</v>
      </c>
    </row>
    <row r="234" spans="1:1" x14ac:dyDescent="0.25">
      <c r="A234" t="s">
        <v>14350</v>
      </c>
    </row>
    <row r="235" spans="1:1" x14ac:dyDescent="0.25">
      <c r="A235" t="s">
        <v>14351</v>
      </c>
    </row>
    <row r="236" spans="1:1" x14ac:dyDescent="0.25">
      <c r="A236" t="s">
        <v>14352</v>
      </c>
    </row>
    <row r="237" spans="1:1" x14ac:dyDescent="0.25">
      <c r="A237" t="s">
        <v>14353</v>
      </c>
    </row>
    <row r="238" spans="1:1" x14ac:dyDescent="0.25">
      <c r="A238" t="s">
        <v>14354</v>
      </c>
    </row>
    <row r="239" spans="1:1" x14ac:dyDescent="0.25">
      <c r="A239" t="s">
        <v>14355</v>
      </c>
    </row>
    <row r="240" spans="1:1" x14ac:dyDescent="0.25">
      <c r="A240" t="s">
        <v>14356</v>
      </c>
    </row>
    <row r="241" spans="1:1" x14ac:dyDescent="0.25">
      <c r="A241" t="s">
        <v>8645</v>
      </c>
    </row>
    <row r="242" spans="1:1" x14ac:dyDescent="0.25">
      <c r="A242" t="s">
        <v>14357</v>
      </c>
    </row>
    <row r="243" spans="1:1" x14ac:dyDescent="0.25">
      <c r="A243" t="s">
        <v>14358</v>
      </c>
    </row>
    <row r="244" spans="1:1" x14ac:dyDescent="0.25">
      <c r="A244" t="s">
        <v>14154</v>
      </c>
    </row>
    <row r="245" spans="1:1" x14ac:dyDescent="0.25">
      <c r="A245" t="s">
        <v>14359</v>
      </c>
    </row>
    <row r="246" spans="1:1" x14ac:dyDescent="0.25">
      <c r="A246" t="s">
        <v>14360</v>
      </c>
    </row>
    <row r="247" spans="1:1" x14ac:dyDescent="0.25">
      <c r="A247" t="s">
        <v>14361</v>
      </c>
    </row>
    <row r="248" spans="1:1" x14ac:dyDescent="0.25">
      <c r="A248" t="s">
        <v>14362</v>
      </c>
    </row>
    <row r="249" spans="1:1" x14ac:dyDescent="0.25">
      <c r="A249" t="s">
        <v>14363</v>
      </c>
    </row>
    <row r="250" spans="1:1" x14ac:dyDescent="0.25">
      <c r="A250" t="s">
        <v>14364</v>
      </c>
    </row>
    <row r="251" spans="1:1" x14ac:dyDescent="0.25">
      <c r="A251" t="s">
        <v>14365</v>
      </c>
    </row>
    <row r="252" spans="1:1" x14ac:dyDescent="0.25">
      <c r="A252" t="s">
        <v>14366</v>
      </c>
    </row>
    <row r="253" spans="1:1" x14ac:dyDescent="0.25">
      <c r="A253" t="s">
        <v>14367</v>
      </c>
    </row>
    <row r="254" spans="1:1" x14ac:dyDescent="0.25">
      <c r="A254" t="s">
        <v>14368</v>
      </c>
    </row>
    <row r="255" spans="1:1" x14ac:dyDescent="0.25">
      <c r="A255" t="s">
        <v>14368</v>
      </c>
    </row>
    <row r="256" spans="1:1" x14ac:dyDescent="0.25">
      <c r="A256" t="s">
        <v>14368</v>
      </c>
    </row>
    <row r="257" spans="1:1" x14ac:dyDescent="0.25">
      <c r="A257" t="s">
        <v>8645</v>
      </c>
    </row>
    <row r="258" spans="1:1" x14ac:dyDescent="0.25">
      <c r="A258" t="s">
        <v>14369</v>
      </c>
    </row>
    <row r="259" spans="1:1" x14ac:dyDescent="0.25">
      <c r="A259" t="s">
        <v>8645</v>
      </c>
    </row>
    <row r="260" spans="1:1" x14ac:dyDescent="0.25">
      <c r="A260" t="s">
        <v>14370</v>
      </c>
    </row>
    <row r="261" spans="1:1" x14ac:dyDescent="0.25">
      <c r="A261" t="s">
        <v>14371</v>
      </c>
    </row>
    <row r="262" spans="1:1" x14ac:dyDescent="0.25">
      <c r="A262" t="s">
        <v>14372</v>
      </c>
    </row>
    <row r="263" spans="1:1" x14ac:dyDescent="0.25">
      <c r="A263" t="s">
        <v>14373</v>
      </c>
    </row>
    <row r="264" spans="1:1" x14ac:dyDescent="0.25">
      <c r="A264" t="s">
        <v>14374</v>
      </c>
    </row>
    <row r="265" spans="1:1" x14ac:dyDescent="0.25">
      <c r="A265" t="s">
        <v>14375</v>
      </c>
    </row>
    <row r="266" spans="1:1" x14ac:dyDescent="0.25">
      <c r="A266" t="s">
        <v>14376</v>
      </c>
    </row>
    <row r="267" spans="1:1" x14ac:dyDescent="0.25">
      <c r="A267" t="s">
        <v>14377</v>
      </c>
    </row>
    <row r="268" spans="1:1" x14ac:dyDescent="0.25">
      <c r="A268" t="s">
        <v>14378</v>
      </c>
    </row>
    <row r="269" spans="1:1" x14ac:dyDescent="0.25">
      <c r="A269" t="s">
        <v>14379</v>
      </c>
    </row>
    <row r="270" spans="1:1" x14ac:dyDescent="0.25">
      <c r="A270" t="s">
        <v>14380</v>
      </c>
    </row>
    <row r="271" spans="1:1" x14ac:dyDescent="0.25">
      <c r="A271" t="s">
        <v>14381</v>
      </c>
    </row>
    <row r="272" spans="1:1" x14ac:dyDescent="0.25">
      <c r="A272" t="s">
        <v>14382</v>
      </c>
    </row>
    <row r="273" spans="1:1" x14ac:dyDescent="0.25">
      <c r="A273" t="s">
        <v>14383</v>
      </c>
    </row>
    <row r="274" spans="1:1" x14ac:dyDescent="0.25">
      <c r="A274" t="s">
        <v>14384</v>
      </c>
    </row>
    <row r="275" spans="1:1" x14ac:dyDescent="0.25">
      <c r="A275" t="s">
        <v>14385</v>
      </c>
    </row>
    <row r="276" spans="1:1" x14ac:dyDescent="0.25">
      <c r="A276" t="s">
        <v>14386</v>
      </c>
    </row>
    <row r="277" spans="1:1" x14ac:dyDescent="0.25">
      <c r="A277" t="s">
        <v>14387</v>
      </c>
    </row>
    <row r="278" spans="1:1" x14ac:dyDescent="0.25">
      <c r="A278" t="s">
        <v>14388</v>
      </c>
    </row>
    <row r="279" spans="1:1" x14ac:dyDescent="0.25">
      <c r="A279" t="s">
        <v>14389</v>
      </c>
    </row>
    <row r="280" spans="1:1" x14ac:dyDescent="0.25">
      <c r="A280" t="s">
        <v>14390</v>
      </c>
    </row>
    <row r="281" spans="1:1" x14ac:dyDescent="0.25">
      <c r="A281" t="s">
        <v>14391</v>
      </c>
    </row>
    <row r="282" spans="1:1" x14ac:dyDescent="0.25">
      <c r="A282" t="s">
        <v>14392</v>
      </c>
    </row>
    <row r="283" spans="1:1" x14ac:dyDescent="0.25">
      <c r="A283" t="s">
        <v>14393</v>
      </c>
    </row>
    <row r="284" spans="1:1" x14ac:dyDescent="0.25">
      <c r="A284" t="s">
        <v>14394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AF0EC-4962-4200-8B7A-13DC5DB504A8}">
  <dimension ref="A1:A304"/>
  <sheetViews>
    <sheetView workbookViewId="0">
      <selection sqref="A1:A1048576"/>
    </sheetView>
  </sheetViews>
  <sheetFormatPr defaultRowHeight="15" x14ac:dyDescent="0.25"/>
  <cols>
    <col min="1" max="1" width="81.140625" bestFit="1" customWidth="1"/>
  </cols>
  <sheetData>
    <row r="1" spans="1:1" x14ac:dyDescent="0.25">
      <c r="A1" t="s">
        <v>11168</v>
      </c>
    </row>
    <row r="2" spans="1:1" x14ac:dyDescent="0.25">
      <c r="A2" t="s">
        <v>14395</v>
      </c>
    </row>
    <row r="3" spans="1:1" x14ac:dyDescent="0.25">
      <c r="A3" t="s">
        <v>14396</v>
      </c>
    </row>
    <row r="4" spans="1:1" x14ac:dyDescent="0.25">
      <c r="A4" t="s">
        <v>14397</v>
      </c>
    </row>
    <row r="5" spans="1:1" x14ac:dyDescent="0.25">
      <c r="A5" t="s">
        <v>8645</v>
      </c>
    </row>
    <row r="6" spans="1:1" x14ac:dyDescent="0.25">
      <c r="A6" t="s">
        <v>14398</v>
      </c>
    </row>
    <row r="7" spans="1:1" x14ac:dyDescent="0.25">
      <c r="A7" t="s">
        <v>14399</v>
      </c>
    </row>
    <row r="8" spans="1:1" x14ac:dyDescent="0.25">
      <c r="A8" t="s">
        <v>14400</v>
      </c>
    </row>
    <row r="9" spans="1:1" x14ac:dyDescent="0.25">
      <c r="A9" t="s">
        <v>14401</v>
      </c>
    </row>
    <row r="10" spans="1:1" x14ac:dyDescent="0.25">
      <c r="A10" t="s">
        <v>14402</v>
      </c>
    </row>
    <row r="11" spans="1:1" x14ac:dyDescent="0.25">
      <c r="A11" t="s">
        <v>8645</v>
      </c>
    </row>
    <row r="12" spans="1:1" x14ac:dyDescent="0.25">
      <c r="A12" t="s">
        <v>14403</v>
      </c>
    </row>
    <row r="13" spans="1:1" x14ac:dyDescent="0.25">
      <c r="A13" t="s">
        <v>8645</v>
      </c>
    </row>
    <row r="14" spans="1:1" x14ac:dyDescent="0.25">
      <c r="A14" t="s">
        <v>14404</v>
      </c>
    </row>
    <row r="15" spans="1:1" x14ac:dyDescent="0.25">
      <c r="A15" t="s">
        <v>14405</v>
      </c>
    </row>
    <row r="16" spans="1:1" x14ac:dyDescent="0.25">
      <c r="A16" t="s">
        <v>8645</v>
      </c>
    </row>
    <row r="17" spans="1:1" x14ac:dyDescent="0.25">
      <c r="A17" t="s">
        <v>14406</v>
      </c>
    </row>
    <row r="18" spans="1:1" x14ac:dyDescent="0.25">
      <c r="A18" t="s">
        <v>8645</v>
      </c>
    </row>
    <row r="19" spans="1:1" x14ac:dyDescent="0.25">
      <c r="A19" t="s">
        <v>14407</v>
      </c>
    </row>
    <row r="20" spans="1:1" x14ac:dyDescent="0.25">
      <c r="A20" t="s">
        <v>14405</v>
      </c>
    </row>
    <row r="21" spans="1:1" x14ac:dyDescent="0.25">
      <c r="A21" t="s">
        <v>14408</v>
      </c>
    </row>
    <row r="22" spans="1:1" x14ac:dyDescent="0.25">
      <c r="A22" t="s">
        <v>14409</v>
      </c>
    </row>
    <row r="23" spans="1:1" x14ac:dyDescent="0.25">
      <c r="A23" t="s">
        <v>14410</v>
      </c>
    </row>
    <row r="24" spans="1:1" x14ac:dyDescent="0.25">
      <c r="A24" t="s">
        <v>14411</v>
      </c>
    </row>
    <row r="25" spans="1:1" x14ac:dyDescent="0.25">
      <c r="A25" t="s">
        <v>14412</v>
      </c>
    </row>
    <row r="26" spans="1:1" x14ac:dyDescent="0.25">
      <c r="A26" t="s">
        <v>14413</v>
      </c>
    </row>
    <row r="27" spans="1:1" x14ac:dyDescent="0.25">
      <c r="A27" t="s">
        <v>14414</v>
      </c>
    </row>
    <row r="28" spans="1:1" x14ac:dyDescent="0.25">
      <c r="A28" t="s">
        <v>14415</v>
      </c>
    </row>
    <row r="29" spans="1:1" x14ac:dyDescent="0.25">
      <c r="A29" t="s">
        <v>14416</v>
      </c>
    </row>
    <row r="30" spans="1:1" x14ac:dyDescent="0.25">
      <c r="A30" t="s">
        <v>14417</v>
      </c>
    </row>
    <row r="31" spans="1:1" x14ac:dyDescent="0.25">
      <c r="A31" t="s">
        <v>14418</v>
      </c>
    </row>
    <row r="32" spans="1:1" x14ac:dyDescent="0.25">
      <c r="A32" t="s">
        <v>14419</v>
      </c>
    </row>
    <row r="33" spans="1:1" x14ac:dyDescent="0.25">
      <c r="A33" t="s">
        <v>14420</v>
      </c>
    </row>
    <row r="34" spans="1:1" x14ac:dyDescent="0.25">
      <c r="A34" t="s">
        <v>14421</v>
      </c>
    </row>
    <row r="35" spans="1:1" x14ac:dyDescent="0.25">
      <c r="A35" t="s">
        <v>14422</v>
      </c>
    </row>
    <row r="36" spans="1:1" x14ac:dyDescent="0.25">
      <c r="A36" t="s">
        <v>14423</v>
      </c>
    </row>
    <row r="37" spans="1:1" x14ac:dyDescent="0.25">
      <c r="A37" t="s">
        <v>14424</v>
      </c>
    </row>
    <row r="38" spans="1:1" x14ac:dyDescent="0.25">
      <c r="A38" t="s">
        <v>14425</v>
      </c>
    </row>
    <row r="39" spans="1:1" x14ac:dyDescent="0.25">
      <c r="A39" t="s">
        <v>14426</v>
      </c>
    </row>
    <row r="40" spans="1:1" x14ac:dyDescent="0.25">
      <c r="A40" t="s">
        <v>14427</v>
      </c>
    </row>
    <row r="41" spans="1:1" x14ac:dyDescent="0.25">
      <c r="A41" t="s">
        <v>14428</v>
      </c>
    </row>
    <row r="42" spans="1:1" x14ac:dyDescent="0.25">
      <c r="A42" t="s">
        <v>14429</v>
      </c>
    </row>
    <row r="43" spans="1:1" x14ac:dyDescent="0.25">
      <c r="A43" t="s">
        <v>14430</v>
      </c>
    </row>
    <row r="44" spans="1:1" x14ac:dyDescent="0.25">
      <c r="A44" t="s">
        <v>14431</v>
      </c>
    </row>
    <row r="45" spans="1:1" x14ac:dyDescent="0.25">
      <c r="A45" t="s">
        <v>14432</v>
      </c>
    </row>
    <row r="46" spans="1:1" x14ac:dyDescent="0.25">
      <c r="A46" t="s">
        <v>14433</v>
      </c>
    </row>
    <row r="47" spans="1:1" x14ac:dyDescent="0.25">
      <c r="A47" t="s">
        <v>14434</v>
      </c>
    </row>
    <row r="48" spans="1:1" x14ac:dyDescent="0.25">
      <c r="A48" t="s">
        <v>14435</v>
      </c>
    </row>
    <row r="49" spans="1:1" x14ac:dyDescent="0.25">
      <c r="A49" t="s">
        <v>14436</v>
      </c>
    </row>
    <row r="50" spans="1:1" x14ac:dyDescent="0.25">
      <c r="A50" t="s">
        <v>14437</v>
      </c>
    </row>
    <row r="51" spans="1:1" x14ac:dyDescent="0.25">
      <c r="A51" t="s">
        <v>14438</v>
      </c>
    </row>
    <row r="52" spans="1:1" x14ac:dyDescent="0.25">
      <c r="A52" t="s">
        <v>14439</v>
      </c>
    </row>
    <row r="53" spans="1:1" x14ac:dyDescent="0.25">
      <c r="A53" t="s">
        <v>8645</v>
      </c>
    </row>
    <row r="54" spans="1:1" x14ac:dyDescent="0.25">
      <c r="A54" t="s">
        <v>14440</v>
      </c>
    </row>
    <row r="55" spans="1:1" x14ac:dyDescent="0.25">
      <c r="A55" t="s">
        <v>8645</v>
      </c>
    </row>
    <row r="56" spans="1:1" x14ac:dyDescent="0.25">
      <c r="A56" t="s">
        <v>14441</v>
      </c>
    </row>
    <row r="57" spans="1:1" x14ac:dyDescent="0.25">
      <c r="A57" t="s">
        <v>14405</v>
      </c>
    </row>
    <row r="58" spans="1:1" x14ac:dyDescent="0.25">
      <c r="A58" t="s">
        <v>14442</v>
      </c>
    </row>
    <row r="59" spans="1:1" x14ac:dyDescent="0.25">
      <c r="A59" t="s">
        <v>14443</v>
      </c>
    </row>
    <row r="60" spans="1:1" x14ac:dyDescent="0.25">
      <c r="A60" t="s">
        <v>14444</v>
      </c>
    </row>
    <row r="61" spans="1:1" x14ac:dyDescent="0.25">
      <c r="A61" t="s">
        <v>14445</v>
      </c>
    </row>
    <row r="62" spans="1:1" x14ac:dyDescent="0.25">
      <c r="A62" t="s">
        <v>14446</v>
      </c>
    </row>
    <row r="63" spans="1:1" x14ac:dyDescent="0.25">
      <c r="A63" t="s">
        <v>14447</v>
      </c>
    </row>
    <row r="64" spans="1:1" x14ac:dyDescent="0.25">
      <c r="A64" t="s">
        <v>14448</v>
      </c>
    </row>
    <row r="65" spans="1:1" x14ac:dyDescent="0.25">
      <c r="A65" t="s">
        <v>14449</v>
      </c>
    </row>
    <row r="66" spans="1:1" x14ac:dyDescent="0.25">
      <c r="A66" t="s">
        <v>14450</v>
      </c>
    </row>
    <row r="67" spans="1:1" x14ac:dyDescent="0.25">
      <c r="A67" t="s">
        <v>14451</v>
      </c>
    </row>
    <row r="68" spans="1:1" x14ac:dyDescent="0.25">
      <c r="A68" t="s">
        <v>14452</v>
      </c>
    </row>
    <row r="69" spans="1:1" x14ac:dyDescent="0.25">
      <c r="A69" t="s">
        <v>14453</v>
      </c>
    </row>
    <row r="70" spans="1:1" x14ac:dyDescent="0.25">
      <c r="A70" t="s">
        <v>14454</v>
      </c>
    </row>
    <row r="71" spans="1:1" x14ac:dyDescent="0.25">
      <c r="A71" t="s">
        <v>14455</v>
      </c>
    </row>
    <row r="72" spans="1:1" x14ac:dyDescent="0.25">
      <c r="A72" t="s">
        <v>14456</v>
      </c>
    </row>
    <row r="73" spans="1:1" x14ac:dyDescent="0.25">
      <c r="A73" t="s">
        <v>14457</v>
      </c>
    </row>
    <row r="74" spans="1:1" x14ac:dyDescent="0.25">
      <c r="A74" t="s">
        <v>14458</v>
      </c>
    </row>
    <row r="75" spans="1:1" x14ac:dyDescent="0.25">
      <c r="A75" t="s">
        <v>14459</v>
      </c>
    </row>
    <row r="76" spans="1:1" x14ac:dyDescent="0.25">
      <c r="A76" t="s">
        <v>14460</v>
      </c>
    </row>
    <row r="77" spans="1:1" x14ac:dyDescent="0.25">
      <c r="A77" t="s">
        <v>14461</v>
      </c>
    </row>
    <row r="78" spans="1:1" x14ac:dyDescent="0.25">
      <c r="A78" t="s">
        <v>14462</v>
      </c>
    </row>
    <row r="79" spans="1:1" x14ac:dyDescent="0.25">
      <c r="A79" t="s">
        <v>14463</v>
      </c>
    </row>
    <row r="80" spans="1:1" x14ac:dyDescent="0.25">
      <c r="A80" t="s">
        <v>8645</v>
      </c>
    </row>
    <row r="81" spans="1:1" x14ac:dyDescent="0.25">
      <c r="A81" t="s">
        <v>14464</v>
      </c>
    </row>
    <row r="82" spans="1:1" x14ac:dyDescent="0.25">
      <c r="A82" t="s">
        <v>8645</v>
      </c>
    </row>
    <row r="83" spans="1:1" x14ac:dyDescent="0.25">
      <c r="A83" t="s">
        <v>14465</v>
      </c>
    </row>
    <row r="84" spans="1:1" x14ac:dyDescent="0.25">
      <c r="A84" t="s">
        <v>14405</v>
      </c>
    </row>
    <row r="85" spans="1:1" x14ac:dyDescent="0.25">
      <c r="A85" t="s">
        <v>14466</v>
      </c>
    </row>
    <row r="86" spans="1:1" x14ac:dyDescent="0.25">
      <c r="A86" t="s">
        <v>14467</v>
      </c>
    </row>
    <row r="87" spans="1:1" x14ac:dyDescent="0.25">
      <c r="A87" t="s">
        <v>14468</v>
      </c>
    </row>
    <row r="88" spans="1:1" x14ac:dyDescent="0.25">
      <c r="A88" t="s">
        <v>14469</v>
      </c>
    </row>
    <row r="89" spans="1:1" x14ac:dyDescent="0.25">
      <c r="A89" t="s">
        <v>14470</v>
      </c>
    </row>
    <row r="90" spans="1:1" x14ac:dyDescent="0.25">
      <c r="A90" t="s">
        <v>14471</v>
      </c>
    </row>
    <row r="91" spans="1:1" x14ac:dyDescent="0.25">
      <c r="A91" t="s">
        <v>14472</v>
      </c>
    </row>
    <row r="92" spans="1:1" x14ac:dyDescent="0.25">
      <c r="A92" t="s">
        <v>14473</v>
      </c>
    </row>
    <row r="93" spans="1:1" x14ac:dyDescent="0.25">
      <c r="A93" t="s">
        <v>14474</v>
      </c>
    </row>
    <row r="94" spans="1:1" x14ac:dyDescent="0.25">
      <c r="A94" t="s">
        <v>14475</v>
      </c>
    </row>
    <row r="95" spans="1:1" x14ac:dyDescent="0.25">
      <c r="A95" t="s">
        <v>14476</v>
      </c>
    </row>
    <row r="96" spans="1:1" x14ac:dyDescent="0.25">
      <c r="A96" t="s">
        <v>14477</v>
      </c>
    </row>
    <row r="97" spans="1:1" x14ac:dyDescent="0.25">
      <c r="A97" t="s">
        <v>14478</v>
      </c>
    </row>
    <row r="98" spans="1:1" x14ac:dyDescent="0.25">
      <c r="A98" t="s">
        <v>14479</v>
      </c>
    </row>
    <row r="99" spans="1:1" x14ac:dyDescent="0.25">
      <c r="A99" t="s">
        <v>14480</v>
      </c>
    </row>
    <row r="100" spans="1:1" x14ac:dyDescent="0.25">
      <c r="A100" t="s">
        <v>14481</v>
      </c>
    </row>
    <row r="101" spans="1:1" x14ac:dyDescent="0.25">
      <c r="A101" t="s">
        <v>14482</v>
      </c>
    </row>
    <row r="102" spans="1:1" x14ac:dyDescent="0.25">
      <c r="A102" t="s">
        <v>14483</v>
      </c>
    </row>
    <row r="103" spans="1:1" x14ac:dyDescent="0.25">
      <c r="A103" t="s">
        <v>14484</v>
      </c>
    </row>
    <row r="104" spans="1:1" x14ac:dyDescent="0.25">
      <c r="A104" t="s">
        <v>14485</v>
      </c>
    </row>
    <row r="105" spans="1:1" x14ac:dyDescent="0.25">
      <c r="A105" t="s">
        <v>14486</v>
      </c>
    </row>
    <row r="106" spans="1:1" x14ac:dyDescent="0.25">
      <c r="A106" t="s">
        <v>14487</v>
      </c>
    </row>
    <row r="107" spans="1:1" x14ac:dyDescent="0.25">
      <c r="A107" t="s">
        <v>14488</v>
      </c>
    </row>
    <row r="108" spans="1:1" x14ac:dyDescent="0.25">
      <c r="A108" t="s">
        <v>14489</v>
      </c>
    </row>
    <row r="109" spans="1:1" x14ac:dyDescent="0.25">
      <c r="A109" t="s">
        <v>14490</v>
      </c>
    </row>
    <row r="110" spans="1:1" x14ac:dyDescent="0.25">
      <c r="A110" t="s">
        <v>14491</v>
      </c>
    </row>
    <row r="111" spans="1:1" x14ac:dyDescent="0.25">
      <c r="A111" t="s">
        <v>14492</v>
      </c>
    </row>
    <row r="112" spans="1:1" x14ac:dyDescent="0.25">
      <c r="A112" t="s">
        <v>14493</v>
      </c>
    </row>
    <row r="113" spans="1:1" x14ac:dyDescent="0.25">
      <c r="A113" t="s">
        <v>14494</v>
      </c>
    </row>
    <row r="114" spans="1:1" x14ac:dyDescent="0.25">
      <c r="A114" t="s">
        <v>14495</v>
      </c>
    </row>
    <row r="115" spans="1:1" x14ac:dyDescent="0.25">
      <c r="A115" t="s">
        <v>15731</v>
      </c>
    </row>
    <row r="116" spans="1:1" x14ac:dyDescent="0.25">
      <c r="A116" t="s">
        <v>15732</v>
      </c>
    </row>
    <row r="117" spans="1:1" x14ac:dyDescent="0.25">
      <c r="A117" t="s">
        <v>15733</v>
      </c>
    </row>
    <row r="118" spans="1:1" x14ac:dyDescent="0.25">
      <c r="A118" t="s">
        <v>17385</v>
      </c>
    </row>
    <row r="119" spans="1:1" x14ac:dyDescent="0.25">
      <c r="A119" t="s">
        <v>17386</v>
      </c>
    </row>
    <row r="120" spans="1:1" x14ac:dyDescent="0.25">
      <c r="A120" t="s">
        <v>17387</v>
      </c>
    </row>
    <row r="121" spans="1:1" x14ac:dyDescent="0.25">
      <c r="A121" t="s">
        <v>8645</v>
      </c>
    </row>
    <row r="122" spans="1:1" x14ac:dyDescent="0.25">
      <c r="A122" t="s">
        <v>14496</v>
      </c>
    </row>
    <row r="123" spans="1:1" x14ac:dyDescent="0.25">
      <c r="A123" t="s">
        <v>8645</v>
      </c>
    </row>
    <row r="124" spans="1:1" x14ac:dyDescent="0.25">
      <c r="A124" t="s">
        <v>14497</v>
      </c>
    </row>
    <row r="125" spans="1:1" x14ac:dyDescent="0.25">
      <c r="A125" t="s">
        <v>14405</v>
      </c>
    </row>
    <row r="126" spans="1:1" x14ac:dyDescent="0.25">
      <c r="A126" t="s">
        <v>14498</v>
      </c>
    </row>
    <row r="127" spans="1:1" x14ac:dyDescent="0.25">
      <c r="A127" t="s">
        <v>14499</v>
      </c>
    </row>
    <row r="128" spans="1:1" x14ac:dyDescent="0.25">
      <c r="A128" t="s">
        <v>14500</v>
      </c>
    </row>
    <row r="129" spans="1:1" x14ac:dyDescent="0.25">
      <c r="A129" t="s">
        <v>14501</v>
      </c>
    </row>
    <row r="130" spans="1:1" x14ac:dyDescent="0.25">
      <c r="A130" t="s">
        <v>14502</v>
      </c>
    </row>
    <row r="131" spans="1:1" x14ac:dyDescent="0.25">
      <c r="A131" t="s">
        <v>14503</v>
      </c>
    </row>
    <row r="132" spans="1:1" x14ac:dyDescent="0.25">
      <c r="A132" t="s">
        <v>14504</v>
      </c>
    </row>
    <row r="133" spans="1:1" x14ac:dyDescent="0.25">
      <c r="A133" t="s">
        <v>14505</v>
      </c>
    </row>
    <row r="134" spans="1:1" x14ac:dyDescent="0.25">
      <c r="A134" t="s">
        <v>14506</v>
      </c>
    </row>
    <row r="135" spans="1:1" x14ac:dyDescent="0.25">
      <c r="A135" t="s">
        <v>14507</v>
      </c>
    </row>
    <row r="136" spans="1:1" x14ac:dyDescent="0.25">
      <c r="A136" t="s">
        <v>14508</v>
      </c>
    </row>
    <row r="137" spans="1:1" x14ac:dyDescent="0.25">
      <c r="A137" t="s">
        <v>14509</v>
      </c>
    </row>
    <row r="138" spans="1:1" x14ac:dyDescent="0.25">
      <c r="A138" t="s">
        <v>14510</v>
      </c>
    </row>
    <row r="139" spans="1:1" x14ac:dyDescent="0.25">
      <c r="A139" t="s">
        <v>14511</v>
      </c>
    </row>
    <row r="140" spans="1:1" x14ac:dyDescent="0.25">
      <c r="A140" t="s">
        <v>14512</v>
      </c>
    </row>
    <row r="141" spans="1:1" x14ac:dyDescent="0.25">
      <c r="A141" t="s">
        <v>14513</v>
      </c>
    </row>
    <row r="142" spans="1:1" x14ac:dyDescent="0.25">
      <c r="A142" t="s">
        <v>14514</v>
      </c>
    </row>
    <row r="143" spans="1:1" x14ac:dyDescent="0.25">
      <c r="A143" t="s">
        <v>14515</v>
      </c>
    </row>
    <row r="144" spans="1:1" x14ac:dyDescent="0.25">
      <c r="A144" t="s">
        <v>14516</v>
      </c>
    </row>
    <row r="145" spans="1:1" x14ac:dyDescent="0.25">
      <c r="A145" t="s">
        <v>14517</v>
      </c>
    </row>
    <row r="146" spans="1:1" x14ac:dyDescent="0.25">
      <c r="A146" t="s">
        <v>14518</v>
      </c>
    </row>
    <row r="147" spans="1:1" x14ac:dyDescent="0.25">
      <c r="A147" t="s">
        <v>14519</v>
      </c>
    </row>
    <row r="148" spans="1:1" x14ac:dyDescent="0.25">
      <c r="A148" t="s">
        <v>14520</v>
      </c>
    </row>
    <row r="149" spans="1:1" x14ac:dyDescent="0.25">
      <c r="A149" t="s">
        <v>14521</v>
      </c>
    </row>
    <row r="150" spans="1:1" x14ac:dyDescent="0.25">
      <c r="A150" t="s">
        <v>14522</v>
      </c>
    </row>
    <row r="151" spans="1:1" x14ac:dyDescent="0.25">
      <c r="A151" t="s">
        <v>14523</v>
      </c>
    </row>
    <row r="152" spans="1:1" x14ac:dyDescent="0.25">
      <c r="A152" t="s">
        <v>14524</v>
      </c>
    </row>
    <row r="153" spans="1:1" x14ac:dyDescent="0.25">
      <c r="A153" t="s">
        <v>14525</v>
      </c>
    </row>
    <row r="154" spans="1:1" x14ac:dyDescent="0.25">
      <c r="A154" t="s">
        <v>14526</v>
      </c>
    </row>
    <row r="155" spans="1:1" x14ac:dyDescent="0.25">
      <c r="A155" t="s">
        <v>14527</v>
      </c>
    </row>
    <row r="156" spans="1:1" x14ac:dyDescent="0.25">
      <c r="A156" t="s">
        <v>14528</v>
      </c>
    </row>
    <row r="157" spans="1:1" x14ac:dyDescent="0.25">
      <c r="A157" t="s">
        <v>14529</v>
      </c>
    </row>
    <row r="158" spans="1:1" x14ac:dyDescent="0.25">
      <c r="A158" t="s">
        <v>14530</v>
      </c>
    </row>
    <row r="159" spans="1:1" x14ac:dyDescent="0.25">
      <c r="A159" t="s">
        <v>14531</v>
      </c>
    </row>
    <row r="160" spans="1:1" x14ac:dyDescent="0.25">
      <c r="A160" t="s">
        <v>14532</v>
      </c>
    </row>
    <row r="161" spans="1:1" x14ac:dyDescent="0.25">
      <c r="A161" t="s">
        <v>14533</v>
      </c>
    </row>
    <row r="162" spans="1:1" x14ac:dyDescent="0.25">
      <c r="A162" t="s">
        <v>14534</v>
      </c>
    </row>
    <row r="163" spans="1:1" x14ac:dyDescent="0.25">
      <c r="A163" t="s">
        <v>14535</v>
      </c>
    </row>
    <row r="164" spans="1:1" x14ac:dyDescent="0.25">
      <c r="A164" t="s">
        <v>14536</v>
      </c>
    </row>
    <row r="165" spans="1:1" x14ac:dyDescent="0.25">
      <c r="A165" t="s">
        <v>14537</v>
      </c>
    </row>
    <row r="166" spans="1:1" x14ac:dyDescent="0.25">
      <c r="A166" t="s">
        <v>14538</v>
      </c>
    </row>
    <row r="167" spans="1:1" x14ac:dyDescent="0.25">
      <c r="A167" t="s">
        <v>14539</v>
      </c>
    </row>
    <row r="168" spans="1:1" x14ac:dyDescent="0.25">
      <c r="A168" t="s">
        <v>14540</v>
      </c>
    </row>
    <row r="169" spans="1:1" x14ac:dyDescent="0.25">
      <c r="A169" t="s">
        <v>14541</v>
      </c>
    </row>
    <row r="170" spans="1:1" x14ac:dyDescent="0.25">
      <c r="A170" t="s">
        <v>14542</v>
      </c>
    </row>
    <row r="171" spans="1:1" x14ac:dyDescent="0.25">
      <c r="A171" t="s">
        <v>14543</v>
      </c>
    </row>
    <row r="172" spans="1:1" x14ac:dyDescent="0.25">
      <c r="A172" t="s">
        <v>14544</v>
      </c>
    </row>
    <row r="173" spans="1:1" x14ac:dyDescent="0.25">
      <c r="A173" t="s">
        <v>14545</v>
      </c>
    </row>
    <row r="174" spans="1:1" x14ac:dyDescent="0.25">
      <c r="A174" t="s">
        <v>14546</v>
      </c>
    </row>
    <row r="175" spans="1:1" x14ac:dyDescent="0.25">
      <c r="A175" t="s">
        <v>14547</v>
      </c>
    </row>
    <row r="176" spans="1:1" x14ac:dyDescent="0.25">
      <c r="A176" t="s">
        <v>14548</v>
      </c>
    </row>
    <row r="177" spans="1:1" x14ac:dyDescent="0.25">
      <c r="A177" t="s">
        <v>14549</v>
      </c>
    </row>
    <row r="178" spans="1:1" x14ac:dyDescent="0.25">
      <c r="A178" t="s">
        <v>14550</v>
      </c>
    </row>
    <row r="179" spans="1:1" x14ac:dyDescent="0.25">
      <c r="A179" t="s">
        <v>14551</v>
      </c>
    </row>
    <row r="180" spans="1:1" x14ac:dyDescent="0.25">
      <c r="A180" t="s">
        <v>14552</v>
      </c>
    </row>
    <row r="181" spans="1:1" x14ac:dyDescent="0.25">
      <c r="A181" t="s">
        <v>14553</v>
      </c>
    </row>
    <row r="182" spans="1:1" x14ac:dyDescent="0.25">
      <c r="A182" t="s">
        <v>14554</v>
      </c>
    </row>
    <row r="183" spans="1:1" x14ac:dyDescent="0.25">
      <c r="A183" t="s">
        <v>14555</v>
      </c>
    </row>
    <row r="184" spans="1:1" x14ac:dyDescent="0.25">
      <c r="A184" t="s">
        <v>14556</v>
      </c>
    </row>
    <row r="185" spans="1:1" x14ac:dyDescent="0.25">
      <c r="A185" t="s">
        <v>14557</v>
      </c>
    </row>
    <row r="186" spans="1:1" x14ac:dyDescent="0.25">
      <c r="A186" t="s">
        <v>14558</v>
      </c>
    </row>
    <row r="187" spans="1:1" x14ac:dyDescent="0.25">
      <c r="A187" t="s">
        <v>14559</v>
      </c>
    </row>
    <row r="188" spans="1:1" x14ac:dyDescent="0.25">
      <c r="A188" t="s">
        <v>14560</v>
      </c>
    </row>
    <row r="189" spans="1:1" x14ac:dyDescent="0.25">
      <c r="A189" t="s">
        <v>14561</v>
      </c>
    </row>
    <row r="190" spans="1:1" x14ac:dyDescent="0.25">
      <c r="A190" t="s">
        <v>14562</v>
      </c>
    </row>
    <row r="191" spans="1:1" x14ac:dyDescent="0.25">
      <c r="A191" t="s">
        <v>14563</v>
      </c>
    </row>
    <row r="192" spans="1:1" x14ac:dyDescent="0.25">
      <c r="A192" t="s">
        <v>14564</v>
      </c>
    </row>
    <row r="193" spans="1:1" x14ac:dyDescent="0.25">
      <c r="A193" t="s">
        <v>14565</v>
      </c>
    </row>
    <row r="194" spans="1:1" x14ac:dyDescent="0.25">
      <c r="A194" t="s">
        <v>14566</v>
      </c>
    </row>
    <row r="195" spans="1:1" x14ac:dyDescent="0.25">
      <c r="A195" t="s">
        <v>14567</v>
      </c>
    </row>
    <row r="196" spans="1:1" x14ac:dyDescent="0.25">
      <c r="A196" t="s">
        <v>14568</v>
      </c>
    </row>
    <row r="197" spans="1:1" x14ac:dyDescent="0.25">
      <c r="A197" t="s">
        <v>14569</v>
      </c>
    </row>
    <row r="198" spans="1:1" x14ac:dyDescent="0.25">
      <c r="A198" t="s">
        <v>14570</v>
      </c>
    </row>
    <row r="199" spans="1:1" x14ac:dyDescent="0.25">
      <c r="A199" t="s">
        <v>14571</v>
      </c>
    </row>
    <row r="200" spans="1:1" x14ac:dyDescent="0.25">
      <c r="A200" t="s">
        <v>14572</v>
      </c>
    </row>
    <row r="201" spans="1:1" x14ac:dyDescent="0.25">
      <c r="A201" t="s">
        <v>14573</v>
      </c>
    </row>
    <row r="202" spans="1:1" x14ac:dyDescent="0.25">
      <c r="A202" t="s">
        <v>14574</v>
      </c>
    </row>
    <row r="203" spans="1:1" x14ac:dyDescent="0.25">
      <c r="A203" t="s">
        <v>14575</v>
      </c>
    </row>
    <row r="204" spans="1:1" x14ac:dyDescent="0.25">
      <c r="A204" t="s">
        <v>14576</v>
      </c>
    </row>
    <row r="205" spans="1:1" x14ac:dyDescent="0.25">
      <c r="A205" t="s">
        <v>14577</v>
      </c>
    </row>
    <row r="206" spans="1:1" x14ac:dyDescent="0.25">
      <c r="A206" t="s">
        <v>14578</v>
      </c>
    </row>
    <row r="207" spans="1:1" x14ac:dyDescent="0.25">
      <c r="A207" t="s">
        <v>14579</v>
      </c>
    </row>
    <row r="208" spans="1:1" x14ac:dyDescent="0.25">
      <c r="A208" t="s">
        <v>14580</v>
      </c>
    </row>
    <row r="209" spans="1:1" x14ac:dyDescent="0.25">
      <c r="A209" t="s">
        <v>14581</v>
      </c>
    </row>
    <row r="210" spans="1:1" x14ac:dyDescent="0.25">
      <c r="A210" t="s">
        <v>14582</v>
      </c>
    </row>
    <row r="211" spans="1:1" x14ac:dyDescent="0.25">
      <c r="A211" t="s">
        <v>14583</v>
      </c>
    </row>
    <row r="212" spans="1:1" x14ac:dyDescent="0.25">
      <c r="A212" t="s">
        <v>14584</v>
      </c>
    </row>
    <row r="213" spans="1:1" x14ac:dyDescent="0.25">
      <c r="A213" t="s">
        <v>14585</v>
      </c>
    </row>
    <row r="214" spans="1:1" x14ac:dyDescent="0.25">
      <c r="A214" t="s">
        <v>14586</v>
      </c>
    </row>
    <row r="215" spans="1:1" x14ac:dyDescent="0.25">
      <c r="A215" t="s">
        <v>14587</v>
      </c>
    </row>
    <row r="216" spans="1:1" x14ac:dyDescent="0.25">
      <c r="A216" t="s">
        <v>14588</v>
      </c>
    </row>
    <row r="217" spans="1:1" x14ac:dyDescent="0.25">
      <c r="A217" t="s">
        <v>14589</v>
      </c>
    </row>
    <row r="218" spans="1:1" x14ac:dyDescent="0.25">
      <c r="A218" t="s">
        <v>14590</v>
      </c>
    </row>
    <row r="219" spans="1:1" x14ac:dyDescent="0.25">
      <c r="A219" t="s">
        <v>14591</v>
      </c>
    </row>
    <row r="220" spans="1:1" x14ac:dyDescent="0.25">
      <c r="A220" t="s">
        <v>14592</v>
      </c>
    </row>
    <row r="221" spans="1:1" x14ac:dyDescent="0.25">
      <c r="A221" t="s">
        <v>14593</v>
      </c>
    </row>
    <row r="222" spans="1:1" x14ac:dyDescent="0.25">
      <c r="A222" t="s">
        <v>14594</v>
      </c>
    </row>
    <row r="223" spans="1:1" x14ac:dyDescent="0.25">
      <c r="A223" t="s">
        <v>14595</v>
      </c>
    </row>
    <row r="224" spans="1:1" x14ac:dyDescent="0.25">
      <c r="A224" t="s">
        <v>14596</v>
      </c>
    </row>
    <row r="225" spans="1:1" x14ac:dyDescent="0.25">
      <c r="A225" t="s">
        <v>14597</v>
      </c>
    </row>
    <row r="226" spans="1:1" x14ac:dyDescent="0.25">
      <c r="A226" t="s">
        <v>14598</v>
      </c>
    </row>
    <row r="227" spans="1:1" x14ac:dyDescent="0.25">
      <c r="A227" t="s">
        <v>14599</v>
      </c>
    </row>
    <row r="228" spans="1:1" x14ac:dyDescent="0.25">
      <c r="A228" t="s">
        <v>14600</v>
      </c>
    </row>
    <row r="229" spans="1:1" x14ac:dyDescent="0.25">
      <c r="A229" t="s">
        <v>14601</v>
      </c>
    </row>
    <row r="230" spans="1:1" x14ac:dyDescent="0.25">
      <c r="A230" t="s">
        <v>14602</v>
      </c>
    </row>
    <row r="231" spans="1:1" x14ac:dyDescent="0.25">
      <c r="A231" t="s">
        <v>14603</v>
      </c>
    </row>
    <row r="232" spans="1:1" x14ac:dyDescent="0.25">
      <c r="A232" t="s">
        <v>14604</v>
      </c>
    </row>
    <row r="233" spans="1:1" x14ac:dyDescent="0.25">
      <c r="A233" t="s">
        <v>14605</v>
      </c>
    </row>
    <row r="234" spans="1:1" x14ac:dyDescent="0.25">
      <c r="A234" t="s">
        <v>14606</v>
      </c>
    </row>
    <row r="235" spans="1:1" x14ac:dyDescent="0.25">
      <c r="A235" t="s">
        <v>14607</v>
      </c>
    </row>
    <row r="236" spans="1:1" x14ac:dyDescent="0.25">
      <c r="A236" t="s">
        <v>14608</v>
      </c>
    </row>
    <row r="237" spans="1:1" x14ac:dyDescent="0.25">
      <c r="A237" t="s">
        <v>14609</v>
      </c>
    </row>
    <row r="238" spans="1:1" x14ac:dyDescent="0.25">
      <c r="A238" t="s">
        <v>14610</v>
      </c>
    </row>
    <row r="239" spans="1:1" x14ac:dyDescent="0.25">
      <c r="A239" t="s">
        <v>14611</v>
      </c>
    </row>
    <row r="240" spans="1:1" x14ac:dyDescent="0.25">
      <c r="A240" t="s">
        <v>14612</v>
      </c>
    </row>
    <row r="241" spans="1:1" x14ac:dyDescent="0.25">
      <c r="A241" t="s">
        <v>14613</v>
      </c>
    </row>
    <row r="242" spans="1:1" x14ac:dyDescent="0.25">
      <c r="A242" t="s">
        <v>14614</v>
      </c>
    </row>
    <row r="243" spans="1:1" x14ac:dyDescent="0.25">
      <c r="A243" t="s">
        <v>14615</v>
      </c>
    </row>
    <row r="244" spans="1:1" x14ac:dyDescent="0.25">
      <c r="A244" t="s">
        <v>14616</v>
      </c>
    </row>
    <row r="245" spans="1:1" x14ac:dyDescent="0.25">
      <c r="A245" t="s">
        <v>14617</v>
      </c>
    </row>
    <row r="246" spans="1:1" x14ac:dyDescent="0.25">
      <c r="A246" t="s">
        <v>14618</v>
      </c>
    </row>
    <row r="247" spans="1:1" x14ac:dyDescent="0.25">
      <c r="A247" t="s">
        <v>14619</v>
      </c>
    </row>
    <row r="248" spans="1:1" x14ac:dyDescent="0.25">
      <c r="A248" t="s">
        <v>14620</v>
      </c>
    </row>
    <row r="249" spans="1:1" x14ac:dyDescent="0.25">
      <c r="A249" t="s">
        <v>14621</v>
      </c>
    </row>
    <row r="250" spans="1:1" x14ac:dyDescent="0.25">
      <c r="A250" t="s">
        <v>14622</v>
      </c>
    </row>
    <row r="251" spans="1:1" x14ac:dyDescent="0.25">
      <c r="A251" t="s">
        <v>14623</v>
      </c>
    </row>
    <row r="252" spans="1:1" x14ac:dyDescent="0.25">
      <c r="A252" t="s">
        <v>14624</v>
      </c>
    </row>
    <row r="253" spans="1:1" x14ac:dyDescent="0.25">
      <c r="A253" t="s">
        <v>14625</v>
      </c>
    </row>
    <row r="254" spans="1:1" x14ac:dyDescent="0.25">
      <c r="A254" t="s">
        <v>14626</v>
      </c>
    </row>
    <row r="255" spans="1:1" x14ac:dyDescent="0.25">
      <c r="A255" t="s">
        <v>14627</v>
      </c>
    </row>
    <row r="256" spans="1:1" x14ac:dyDescent="0.25">
      <c r="A256" t="s">
        <v>14628</v>
      </c>
    </row>
    <row r="257" spans="1:1" x14ac:dyDescent="0.25">
      <c r="A257" t="s">
        <v>14629</v>
      </c>
    </row>
    <row r="258" spans="1:1" x14ac:dyDescent="0.25">
      <c r="A258" t="s">
        <v>14630</v>
      </c>
    </row>
    <row r="259" spans="1:1" x14ac:dyDescent="0.25">
      <c r="A259" t="s">
        <v>14631</v>
      </c>
    </row>
    <row r="260" spans="1:1" x14ac:dyDescent="0.25">
      <c r="A260" t="s">
        <v>14632</v>
      </c>
    </row>
    <row r="261" spans="1:1" x14ac:dyDescent="0.25">
      <c r="A261" t="s">
        <v>14633</v>
      </c>
    </row>
    <row r="262" spans="1:1" x14ac:dyDescent="0.25">
      <c r="A262" t="s">
        <v>14634</v>
      </c>
    </row>
    <row r="263" spans="1:1" x14ac:dyDescent="0.25">
      <c r="A263" t="s">
        <v>14635</v>
      </c>
    </row>
    <row r="264" spans="1:1" x14ac:dyDescent="0.25">
      <c r="A264" t="s">
        <v>14636</v>
      </c>
    </row>
    <row r="265" spans="1:1" x14ac:dyDescent="0.25">
      <c r="A265" t="s">
        <v>14637</v>
      </c>
    </row>
    <row r="266" spans="1:1" x14ac:dyDescent="0.25">
      <c r="A266" t="s">
        <v>14638</v>
      </c>
    </row>
    <row r="267" spans="1:1" x14ac:dyDescent="0.25">
      <c r="A267" t="s">
        <v>14639</v>
      </c>
    </row>
    <row r="268" spans="1:1" x14ac:dyDescent="0.25">
      <c r="A268" t="s">
        <v>14640</v>
      </c>
    </row>
    <row r="269" spans="1:1" x14ac:dyDescent="0.25">
      <c r="A269" t="s">
        <v>14641</v>
      </c>
    </row>
    <row r="270" spans="1:1" x14ac:dyDescent="0.25">
      <c r="A270" t="s">
        <v>14642</v>
      </c>
    </row>
    <row r="271" spans="1:1" x14ac:dyDescent="0.25">
      <c r="A271" t="s">
        <v>14643</v>
      </c>
    </row>
    <row r="272" spans="1:1" x14ac:dyDescent="0.25">
      <c r="A272" t="s">
        <v>14644</v>
      </c>
    </row>
    <row r="273" spans="1:1" x14ac:dyDescent="0.25">
      <c r="A273" t="s">
        <v>14645</v>
      </c>
    </row>
    <row r="274" spans="1:1" x14ac:dyDescent="0.25">
      <c r="A274" t="s">
        <v>14646</v>
      </c>
    </row>
    <row r="275" spans="1:1" x14ac:dyDescent="0.25">
      <c r="A275" t="s">
        <v>14647</v>
      </c>
    </row>
    <row r="276" spans="1:1" x14ac:dyDescent="0.25">
      <c r="A276" t="s">
        <v>14648</v>
      </c>
    </row>
    <row r="277" spans="1:1" x14ac:dyDescent="0.25">
      <c r="A277" t="s">
        <v>14649</v>
      </c>
    </row>
    <row r="278" spans="1:1" x14ac:dyDescent="0.25">
      <c r="A278" t="s">
        <v>14650</v>
      </c>
    </row>
    <row r="279" spans="1:1" x14ac:dyDescent="0.25">
      <c r="A279" t="s">
        <v>14651</v>
      </c>
    </row>
    <row r="280" spans="1:1" x14ac:dyDescent="0.25">
      <c r="A280" t="s">
        <v>14652</v>
      </c>
    </row>
    <row r="281" spans="1:1" x14ac:dyDescent="0.25">
      <c r="A281" t="s">
        <v>14653</v>
      </c>
    </row>
    <row r="282" spans="1:1" x14ac:dyDescent="0.25">
      <c r="A282" t="s">
        <v>14654</v>
      </c>
    </row>
    <row r="283" spans="1:1" x14ac:dyDescent="0.25">
      <c r="A283" t="s">
        <v>14655</v>
      </c>
    </row>
    <row r="284" spans="1:1" x14ac:dyDescent="0.25">
      <c r="A284" t="s">
        <v>14656</v>
      </c>
    </row>
    <row r="285" spans="1:1" x14ac:dyDescent="0.25">
      <c r="A285" t="s">
        <v>14657</v>
      </c>
    </row>
    <row r="286" spans="1:1" x14ac:dyDescent="0.25">
      <c r="A286" t="s">
        <v>14658</v>
      </c>
    </row>
    <row r="287" spans="1:1" x14ac:dyDescent="0.25">
      <c r="A287" t="s">
        <v>14659</v>
      </c>
    </row>
    <row r="288" spans="1:1" x14ac:dyDescent="0.25">
      <c r="A288" t="s">
        <v>14660</v>
      </c>
    </row>
    <row r="289" spans="1:1" x14ac:dyDescent="0.25">
      <c r="A289" t="s">
        <v>14661</v>
      </c>
    </row>
    <row r="290" spans="1:1" x14ac:dyDescent="0.25">
      <c r="A290" t="s">
        <v>14662</v>
      </c>
    </row>
    <row r="291" spans="1:1" x14ac:dyDescent="0.25">
      <c r="A291" t="s">
        <v>14663</v>
      </c>
    </row>
    <row r="292" spans="1:1" x14ac:dyDescent="0.25">
      <c r="A292" t="s">
        <v>14664</v>
      </c>
    </row>
    <row r="293" spans="1:1" x14ac:dyDescent="0.25">
      <c r="A293" t="s">
        <v>14665</v>
      </c>
    </row>
    <row r="294" spans="1:1" x14ac:dyDescent="0.25">
      <c r="A294" t="s">
        <v>14666</v>
      </c>
    </row>
    <row r="295" spans="1:1" x14ac:dyDescent="0.25">
      <c r="A295" t="s">
        <v>14667</v>
      </c>
    </row>
    <row r="296" spans="1:1" x14ac:dyDescent="0.25">
      <c r="A296" t="s">
        <v>14668</v>
      </c>
    </row>
    <row r="297" spans="1:1" x14ac:dyDescent="0.25">
      <c r="A297" t="s">
        <v>14669</v>
      </c>
    </row>
    <row r="298" spans="1:1" x14ac:dyDescent="0.25">
      <c r="A298" t="s">
        <v>14670</v>
      </c>
    </row>
    <row r="299" spans="1:1" x14ac:dyDescent="0.25">
      <c r="A299" t="s">
        <v>14671</v>
      </c>
    </row>
    <row r="300" spans="1:1" x14ac:dyDescent="0.25">
      <c r="A300" t="s">
        <v>14672</v>
      </c>
    </row>
    <row r="301" spans="1:1" x14ac:dyDescent="0.25">
      <c r="A301" t="s">
        <v>14673</v>
      </c>
    </row>
    <row r="302" spans="1:1" x14ac:dyDescent="0.25">
      <c r="A302" t="s">
        <v>14674</v>
      </c>
    </row>
    <row r="303" spans="1:1" x14ac:dyDescent="0.25">
      <c r="A303" t="s">
        <v>14675</v>
      </c>
    </row>
    <row r="304" spans="1:1" x14ac:dyDescent="0.25">
      <c r="A304" t="s">
        <v>14676</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AA95F-B953-44DD-8FA3-BC44D369A225}">
  <dimension ref="A1:G111"/>
  <sheetViews>
    <sheetView workbookViewId="0">
      <selection sqref="A1:G99"/>
    </sheetView>
  </sheetViews>
  <sheetFormatPr defaultRowHeight="15" x14ac:dyDescent="0.25"/>
  <cols>
    <col min="1" max="1" width="53.28515625" bestFit="1" customWidth="1"/>
    <col min="2" max="2" width="26.7109375" bestFit="1" customWidth="1"/>
    <col min="3" max="3" width="19.7109375" bestFit="1" customWidth="1"/>
    <col min="4" max="4" width="12.85546875" bestFit="1" customWidth="1"/>
    <col min="5" max="5" width="17.5703125" bestFit="1" customWidth="1"/>
    <col min="6" max="6" width="13.5703125" bestFit="1" customWidth="1"/>
    <col min="7" max="7" width="10.42578125" bestFit="1" customWidth="1"/>
  </cols>
  <sheetData>
    <row r="1" spans="1:7" x14ac:dyDescent="0.25">
      <c r="A1" t="s">
        <v>434</v>
      </c>
      <c r="B1" t="s">
        <v>8639</v>
      </c>
      <c r="C1" t="s">
        <v>435</v>
      </c>
      <c r="D1" t="s">
        <v>668</v>
      </c>
      <c r="E1" t="s">
        <v>8640</v>
      </c>
      <c r="F1" t="s">
        <v>8641</v>
      </c>
      <c r="G1" t="s">
        <v>8642</v>
      </c>
    </row>
    <row r="2" spans="1:7" x14ac:dyDescent="0.25">
      <c r="A2" s="49" t="s">
        <v>115</v>
      </c>
      <c r="B2" s="49" t="s">
        <v>8645</v>
      </c>
      <c r="C2" s="49" t="s">
        <v>8488</v>
      </c>
      <c r="D2" s="49" t="s">
        <v>8644</v>
      </c>
      <c r="E2" s="49" t="s">
        <v>8645</v>
      </c>
      <c r="F2" t="b">
        <v>1</v>
      </c>
      <c r="G2" t="b">
        <v>0</v>
      </c>
    </row>
    <row r="3" spans="1:7" x14ac:dyDescent="0.25">
      <c r="A3" s="49" t="s">
        <v>96</v>
      </c>
      <c r="B3" s="49" t="s">
        <v>8645</v>
      </c>
      <c r="C3" s="49" t="s">
        <v>8488</v>
      </c>
      <c r="D3" s="49" t="s">
        <v>8644</v>
      </c>
      <c r="E3" s="49" t="s">
        <v>8645</v>
      </c>
      <c r="F3" t="b">
        <v>1</v>
      </c>
      <c r="G3" t="b">
        <v>0</v>
      </c>
    </row>
    <row r="4" spans="1:7" x14ac:dyDescent="0.25">
      <c r="A4" s="49" t="s">
        <v>126</v>
      </c>
      <c r="B4" s="49" t="s">
        <v>8645</v>
      </c>
      <c r="C4" s="49" t="s">
        <v>8488</v>
      </c>
      <c r="D4" s="49" t="s">
        <v>8644</v>
      </c>
      <c r="E4" s="49" t="s">
        <v>8645</v>
      </c>
      <c r="F4" t="b">
        <v>1</v>
      </c>
      <c r="G4" t="b">
        <v>0</v>
      </c>
    </row>
    <row r="5" spans="1:7" x14ac:dyDescent="0.25">
      <c r="A5" s="49" t="s">
        <v>144</v>
      </c>
      <c r="B5" s="49" t="s">
        <v>8646</v>
      </c>
      <c r="C5" s="49" t="s">
        <v>8488</v>
      </c>
      <c r="D5" s="49" t="s">
        <v>8644</v>
      </c>
      <c r="E5" s="49" t="s">
        <v>8647</v>
      </c>
      <c r="F5" t="b">
        <v>1</v>
      </c>
      <c r="G5" t="b">
        <v>0</v>
      </c>
    </row>
    <row r="6" spans="1:7" x14ac:dyDescent="0.25">
      <c r="A6" s="49" t="s">
        <v>112</v>
      </c>
      <c r="B6" s="49" t="s">
        <v>8643</v>
      </c>
      <c r="C6" s="49" t="s">
        <v>8488</v>
      </c>
      <c r="D6" s="49" t="s">
        <v>8644</v>
      </c>
      <c r="E6" s="49" t="s">
        <v>8648</v>
      </c>
      <c r="F6" t="b">
        <v>0</v>
      </c>
      <c r="G6" t="b">
        <v>0</v>
      </c>
    </row>
    <row r="7" spans="1:7" x14ac:dyDescent="0.25">
      <c r="A7" s="49" t="s">
        <v>138</v>
      </c>
      <c r="B7" s="49" t="s">
        <v>8643</v>
      </c>
      <c r="C7" s="49" t="s">
        <v>8488</v>
      </c>
      <c r="D7" s="49" t="s">
        <v>8644</v>
      </c>
      <c r="E7" s="49" t="s">
        <v>8648</v>
      </c>
      <c r="F7" t="b">
        <v>0</v>
      </c>
      <c r="G7" t="b">
        <v>0</v>
      </c>
    </row>
    <row r="8" spans="1:7" x14ac:dyDescent="0.25">
      <c r="A8" s="49" t="s">
        <v>123</v>
      </c>
      <c r="B8" s="49" t="s">
        <v>8645</v>
      </c>
      <c r="C8" s="49" t="s">
        <v>8488</v>
      </c>
      <c r="D8" s="49" t="s">
        <v>8644</v>
      </c>
      <c r="E8" s="49" t="s">
        <v>8645</v>
      </c>
      <c r="F8" t="b">
        <v>0</v>
      </c>
      <c r="G8" t="b">
        <v>0</v>
      </c>
    </row>
    <row r="9" spans="1:7" x14ac:dyDescent="0.25">
      <c r="A9" s="49" t="s">
        <v>108</v>
      </c>
      <c r="B9" s="49" t="s">
        <v>8643</v>
      </c>
      <c r="C9" s="49" t="s">
        <v>8488</v>
      </c>
      <c r="D9" s="49" t="s">
        <v>8644</v>
      </c>
      <c r="E9" s="49" t="s">
        <v>8648</v>
      </c>
      <c r="F9" t="b">
        <v>0</v>
      </c>
      <c r="G9" t="b">
        <v>0</v>
      </c>
    </row>
    <row r="10" spans="1:7" x14ac:dyDescent="0.25">
      <c r="A10" s="49" t="s">
        <v>8734</v>
      </c>
      <c r="B10" s="49" t="s">
        <v>8643</v>
      </c>
      <c r="C10" s="49" t="s">
        <v>8488</v>
      </c>
      <c r="D10" s="49" t="s">
        <v>8644</v>
      </c>
      <c r="E10" s="49" t="s">
        <v>8649</v>
      </c>
      <c r="F10" t="b">
        <v>0</v>
      </c>
      <c r="G10" t="b">
        <v>0</v>
      </c>
    </row>
    <row r="11" spans="1:7" x14ac:dyDescent="0.25">
      <c r="A11" s="49" t="s">
        <v>91</v>
      </c>
      <c r="B11" s="49" t="s">
        <v>8643</v>
      </c>
      <c r="C11" s="49" t="s">
        <v>8488</v>
      </c>
      <c r="D11" s="49" t="s">
        <v>8644</v>
      </c>
      <c r="E11" s="49" t="s">
        <v>8648</v>
      </c>
      <c r="F11" t="b">
        <v>1</v>
      </c>
      <c r="G11" t="b">
        <v>0</v>
      </c>
    </row>
    <row r="12" spans="1:7" x14ac:dyDescent="0.25">
      <c r="A12" s="49" t="s">
        <v>7459</v>
      </c>
      <c r="B12" s="49" t="s">
        <v>8645</v>
      </c>
      <c r="C12" s="49" t="s">
        <v>8488</v>
      </c>
      <c r="D12" s="49" t="s">
        <v>8644</v>
      </c>
      <c r="E12" s="49" t="s">
        <v>8645</v>
      </c>
      <c r="F12" t="b">
        <v>1</v>
      </c>
      <c r="G12" t="b">
        <v>0</v>
      </c>
    </row>
    <row r="13" spans="1:7" x14ac:dyDescent="0.25">
      <c r="A13" s="49" t="s">
        <v>102</v>
      </c>
      <c r="B13" s="49" t="s">
        <v>8794</v>
      </c>
      <c r="C13" s="49" t="s">
        <v>8488</v>
      </c>
      <c r="D13" s="49" t="s">
        <v>8644</v>
      </c>
      <c r="E13" s="49" t="s">
        <v>487</v>
      </c>
      <c r="F13" t="b">
        <v>1</v>
      </c>
      <c r="G13" t="b">
        <v>0</v>
      </c>
    </row>
    <row r="14" spans="1:7" x14ac:dyDescent="0.25">
      <c r="A14" s="49" t="s">
        <v>99</v>
      </c>
      <c r="B14" s="49" t="s">
        <v>8643</v>
      </c>
      <c r="C14" s="49" t="s">
        <v>8488</v>
      </c>
      <c r="D14" s="49" t="s">
        <v>8644</v>
      </c>
      <c r="E14" s="49" t="s">
        <v>487</v>
      </c>
      <c r="F14" t="b">
        <v>1</v>
      </c>
      <c r="G14" t="b">
        <v>0</v>
      </c>
    </row>
    <row r="15" spans="1:7" x14ac:dyDescent="0.25">
      <c r="A15" s="49" t="s">
        <v>129</v>
      </c>
      <c r="B15" s="49" t="s">
        <v>8643</v>
      </c>
      <c r="C15" s="49" t="s">
        <v>8488</v>
      </c>
      <c r="D15" s="49" t="s">
        <v>8644</v>
      </c>
      <c r="E15" s="49" t="s">
        <v>487</v>
      </c>
      <c r="F15" t="b">
        <v>1</v>
      </c>
      <c r="G15" t="b">
        <v>0</v>
      </c>
    </row>
    <row r="16" spans="1:7" x14ac:dyDescent="0.25">
      <c r="A16" s="49" t="s">
        <v>238</v>
      </c>
      <c r="B16" s="49" t="s">
        <v>8643</v>
      </c>
      <c r="C16" s="49" t="s">
        <v>8637</v>
      </c>
      <c r="D16" s="49" t="s">
        <v>8650</v>
      </c>
      <c r="E16" s="49" t="s">
        <v>487</v>
      </c>
      <c r="F16" t="b">
        <v>0</v>
      </c>
      <c r="G16" t="b">
        <v>0</v>
      </c>
    </row>
    <row r="17" spans="1:7" x14ac:dyDescent="0.25">
      <c r="A17" s="49" t="s">
        <v>10820</v>
      </c>
      <c r="B17" s="49" t="s">
        <v>8643</v>
      </c>
      <c r="C17" s="49" t="s">
        <v>8637</v>
      </c>
      <c r="D17" s="49" t="s">
        <v>8650</v>
      </c>
      <c r="E17" s="49" t="s">
        <v>487</v>
      </c>
      <c r="F17" t="b">
        <v>0</v>
      </c>
      <c r="G17" t="b">
        <v>0</v>
      </c>
    </row>
    <row r="18" spans="1:7" x14ac:dyDescent="0.25">
      <c r="A18" s="49" t="s">
        <v>209</v>
      </c>
      <c r="B18" s="49" t="s">
        <v>8645</v>
      </c>
      <c r="C18" s="49" t="s">
        <v>8637</v>
      </c>
      <c r="D18" s="49" t="s">
        <v>8650</v>
      </c>
      <c r="E18" s="49" t="s">
        <v>8645</v>
      </c>
      <c r="F18" t="b">
        <v>0</v>
      </c>
      <c r="G18" t="b">
        <v>0</v>
      </c>
    </row>
    <row r="19" spans="1:7" x14ac:dyDescent="0.25">
      <c r="A19" s="49" t="s">
        <v>229</v>
      </c>
      <c r="B19" s="49" t="s">
        <v>8645</v>
      </c>
      <c r="C19" s="49" t="s">
        <v>8637</v>
      </c>
      <c r="D19" s="49" t="s">
        <v>8650</v>
      </c>
      <c r="E19" s="49" t="s">
        <v>8645</v>
      </c>
      <c r="F19" t="b">
        <v>1</v>
      </c>
      <c r="G19" t="b">
        <v>0</v>
      </c>
    </row>
    <row r="20" spans="1:7" x14ac:dyDescent="0.25">
      <c r="A20" s="49" t="s">
        <v>214</v>
      </c>
      <c r="B20" s="49" t="s">
        <v>8643</v>
      </c>
      <c r="C20" s="49" t="s">
        <v>8637</v>
      </c>
      <c r="D20" s="49" t="s">
        <v>8650</v>
      </c>
      <c r="E20" s="49" t="s">
        <v>487</v>
      </c>
      <c r="F20" t="b">
        <v>0</v>
      </c>
      <c r="G20" t="b">
        <v>0</v>
      </c>
    </row>
    <row r="21" spans="1:7" x14ac:dyDescent="0.25">
      <c r="A21" s="49" t="s">
        <v>222</v>
      </c>
      <c r="B21" s="49" t="s">
        <v>8643</v>
      </c>
      <c r="C21" s="49" t="s">
        <v>8637</v>
      </c>
      <c r="D21" s="49" t="s">
        <v>8650</v>
      </c>
      <c r="E21" s="49" t="s">
        <v>487</v>
      </c>
      <c r="F21" t="b">
        <v>1</v>
      </c>
      <c r="G21" t="b">
        <v>0</v>
      </c>
    </row>
    <row r="22" spans="1:7" x14ac:dyDescent="0.25">
      <c r="A22" s="49" t="s">
        <v>235</v>
      </c>
      <c r="B22" s="49" t="s">
        <v>8643</v>
      </c>
      <c r="C22" s="49" t="s">
        <v>8637</v>
      </c>
      <c r="D22" s="49" t="s">
        <v>8650</v>
      </c>
      <c r="E22" s="49" t="s">
        <v>487</v>
      </c>
      <c r="F22" t="b">
        <v>1</v>
      </c>
      <c r="G22" t="b">
        <v>0</v>
      </c>
    </row>
    <row r="23" spans="1:7" x14ac:dyDescent="0.25">
      <c r="A23" s="49" t="s">
        <v>217</v>
      </c>
      <c r="B23" s="49" t="s">
        <v>8645</v>
      </c>
      <c r="C23" s="49" t="s">
        <v>8637</v>
      </c>
      <c r="D23" s="49" t="s">
        <v>8650</v>
      </c>
      <c r="E23" s="49" t="s">
        <v>8645</v>
      </c>
      <c r="F23" t="b">
        <v>1</v>
      </c>
      <c r="G23" t="b">
        <v>0</v>
      </c>
    </row>
    <row r="24" spans="1:7" x14ac:dyDescent="0.25">
      <c r="A24" s="49" t="s">
        <v>16226</v>
      </c>
      <c r="B24" s="49" t="s">
        <v>16227</v>
      </c>
      <c r="C24" s="49" t="s">
        <v>8637</v>
      </c>
      <c r="D24" s="49" t="s">
        <v>8650</v>
      </c>
      <c r="E24" s="49" t="s">
        <v>487</v>
      </c>
      <c r="F24" t="b">
        <v>0</v>
      </c>
      <c r="G24" t="b">
        <v>0</v>
      </c>
    </row>
    <row r="25" spans="1:7" x14ac:dyDescent="0.25">
      <c r="A25" s="49" t="s">
        <v>16228</v>
      </c>
      <c r="B25" s="49" t="s">
        <v>8643</v>
      </c>
      <c r="C25" s="49" t="s">
        <v>8637</v>
      </c>
      <c r="D25" s="49" t="s">
        <v>8650</v>
      </c>
      <c r="E25" s="49" t="s">
        <v>487</v>
      </c>
      <c r="F25" t="b">
        <v>0</v>
      </c>
      <c r="G25" t="b">
        <v>0</v>
      </c>
    </row>
    <row r="26" spans="1:7" x14ac:dyDescent="0.25">
      <c r="A26" s="49" t="s">
        <v>420</v>
      </c>
      <c r="B26" s="49" t="s">
        <v>8645</v>
      </c>
      <c r="C26" s="49" t="s">
        <v>8637</v>
      </c>
      <c r="D26" s="49" t="s">
        <v>8650</v>
      </c>
      <c r="E26" s="49" t="s">
        <v>8645</v>
      </c>
      <c r="F26" t="b">
        <v>0</v>
      </c>
      <c r="G26" t="b">
        <v>0</v>
      </c>
    </row>
    <row r="27" spans="1:7" x14ac:dyDescent="0.25">
      <c r="A27" s="49" t="s">
        <v>368</v>
      </c>
      <c r="B27" s="49" t="s">
        <v>8645</v>
      </c>
      <c r="C27" s="49" t="s">
        <v>357</v>
      </c>
      <c r="D27" s="49" t="s">
        <v>357</v>
      </c>
      <c r="E27" s="49" t="s">
        <v>8645</v>
      </c>
      <c r="F27" t="b">
        <v>0</v>
      </c>
      <c r="G27" t="b">
        <v>1</v>
      </c>
    </row>
    <row r="28" spans="1:7" x14ac:dyDescent="0.25">
      <c r="A28" s="49" t="s">
        <v>373</v>
      </c>
      <c r="B28" s="49" t="s">
        <v>8645</v>
      </c>
      <c r="C28" s="49" t="s">
        <v>357</v>
      </c>
      <c r="D28" s="49" t="s">
        <v>357</v>
      </c>
      <c r="E28" s="49" t="s">
        <v>8645</v>
      </c>
      <c r="F28" t="b">
        <v>0</v>
      </c>
      <c r="G28" t="b">
        <v>1</v>
      </c>
    </row>
    <row r="29" spans="1:7" x14ac:dyDescent="0.25">
      <c r="A29" s="49" t="s">
        <v>363</v>
      </c>
      <c r="B29" s="49" t="s">
        <v>357</v>
      </c>
      <c r="C29" s="49" t="s">
        <v>357</v>
      </c>
      <c r="D29" s="49" t="s">
        <v>357</v>
      </c>
      <c r="E29" s="49" t="s">
        <v>487</v>
      </c>
      <c r="F29" t="b">
        <v>0</v>
      </c>
      <c r="G29" t="b">
        <v>1</v>
      </c>
    </row>
    <row r="30" spans="1:7" x14ac:dyDescent="0.25">
      <c r="A30" s="49" t="s">
        <v>334</v>
      </c>
      <c r="B30" s="49" t="s">
        <v>8646</v>
      </c>
      <c r="C30" s="49" t="s">
        <v>8652</v>
      </c>
      <c r="D30" s="49" t="s">
        <v>2</v>
      </c>
      <c r="E30" s="49" t="s">
        <v>8647</v>
      </c>
      <c r="F30" t="b">
        <v>0</v>
      </c>
      <c r="G30" t="b">
        <v>1</v>
      </c>
    </row>
    <row r="31" spans="1:7" x14ac:dyDescent="0.25">
      <c r="A31" s="49" t="s">
        <v>1</v>
      </c>
      <c r="B31" s="49" t="s">
        <v>8646</v>
      </c>
      <c r="C31" s="49" t="s">
        <v>2</v>
      </c>
      <c r="D31" s="49" t="s">
        <v>2</v>
      </c>
      <c r="E31" s="49" t="s">
        <v>8648</v>
      </c>
      <c r="F31" t="b">
        <v>0</v>
      </c>
      <c r="G31" t="b">
        <v>1</v>
      </c>
    </row>
    <row r="32" spans="1:7" x14ac:dyDescent="0.25">
      <c r="A32" s="49" t="s">
        <v>1534</v>
      </c>
      <c r="B32" s="49" t="s">
        <v>8646</v>
      </c>
      <c r="C32" s="49" t="s">
        <v>2</v>
      </c>
      <c r="D32" s="49" t="s">
        <v>2</v>
      </c>
      <c r="E32" s="49" t="s">
        <v>8647</v>
      </c>
      <c r="F32" t="b">
        <v>0</v>
      </c>
      <c r="G32" t="b">
        <v>1</v>
      </c>
    </row>
    <row r="33" spans="1:7" x14ac:dyDescent="0.25">
      <c r="A33" s="49" t="s">
        <v>339</v>
      </c>
      <c r="B33" s="49" t="s">
        <v>8645</v>
      </c>
      <c r="C33" s="49" t="s">
        <v>8653</v>
      </c>
      <c r="D33" s="49" t="s">
        <v>2</v>
      </c>
      <c r="E33" s="49" t="s">
        <v>8645</v>
      </c>
      <c r="F33" t="b">
        <v>0</v>
      </c>
      <c r="G33" t="b">
        <v>1</v>
      </c>
    </row>
    <row r="34" spans="1:7" x14ac:dyDescent="0.25">
      <c r="A34" s="49" t="s">
        <v>15</v>
      </c>
      <c r="B34" s="49" t="s">
        <v>8646</v>
      </c>
      <c r="C34" s="49" t="s">
        <v>2</v>
      </c>
      <c r="D34" s="49" t="s">
        <v>2</v>
      </c>
      <c r="E34" s="49" t="s">
        <v>8648</v>
      </c>
      <c r="F34" t="b">
        <v>1</v>
      </c>
      <c r="G34" t="b">
        <v>1</v>
      </c>
    </row>
    <row r="35" spans="1:7" x14ac:dyDescent="0.25">
      <c r="A35" s="49" t="s">
        <v>20</v>
      </c>
      <c r="B35" s="49" t="s">
        <v>8646</v>
      </c>
      <c r="C35" s="49" t="s">
        <v>2</v>
      </c>
      <c r="D35" s="49" t="s">
        <v>2</v>
      </c>
      <c r="E35" s="49" t="s">
        <v>8648</v>
      </c>
      <c r="F35" t="b">
        <v>1</v>
      </c>
      <c r="G35" t="b">
        <v>1</v>
      </c>
    </row>
    <row r="36" spans="1:7" x14ac:dyDescent="0.25">
      <c r="A36" s="49" t="s">
        <v>343</v>
      </c>
      <c r="B36" s="49" t="s">
        <v>8646</v>
      </c>
      <c r="C36" s="49" t="s">
        <v>324</v>
      </c>
      <c r="D36" s="49" t="s">
        <v>324</v>
      </c>
      <c r="E36" s="49" t="s">
        <v>8646</v>
      </c>
      <c r="F36" t="b">
        <v>0</v>
      </c>
      <c r="G36" t="b">
        <v>0</v>
      </c>
    </row>
    <row r="37" spans="1:7" x14ac:dyDescent="0.25">
      <c r="A37" s="49" t="s">
        <v>348</v>
      </c>
      <c r="B37" s="49" t="s">
        <v>8646</v>
      </c>
      <c r="C37" s="49" t="s">
        <v>324</v>
      </c>
      <c r="D37" s="49" t="s">
        <v>324</v>
      </c>
      <c r="E37" s="49" t="s">
        <v>8646</v>
      </c>
      <c r="F37" t="b">
        <v>0</v>
      </c>
      <c r="G37" t="b">
        <v>0</v>
      </c>
    </row>
    <row r="38" spans="1:7" x14ac:dyDescent="0.25">
      <c r="A38" s="49" t="s">
        <v>323</v>
      </c>
      <c r="B38" s="49" t="s">
        <v>8646</v>
      </c>
      <c r="C38" s="49" t="s">
        <v>324</v>
      </c>
      <c r="D38" s="49" t="s">
        <v>324</v>
      </c>
      <c r="E38" s="49" t="s">
        <v>8647</v>
      </c>
      <c r="F38" t="b">
        <v>0</v>
      </c>
      <c r="G38" t="b">
        <v>0</v>
      </c>
    </row>
    <row r="39" spans="1:7" x14ac:dyDescent="0.25">
      <c r="A39" s="49" t="s">
        <v>329</v>
      </c>
      <c r="B39" s="49" t="s">
        <v>8645</v>
      </c>
      <c r="C39" s="49" t="s">
        <v>324</v>
      </c>
      <c r="D39" s="49" t="s">
        <v>324</v>
      </c>
      <c r="E39" s="49" t="s">
        <v>8645</v>
      </c>
      <c r="F39" t="b">
        <v>0</v>
      </c>
      <c r="G39" t="b">
        <v>1</v>
      </c>
    </row>
    <row r="40" spans="1:7" x14ac:dyDescent="0.25">
      <c r="A40" s="49" t="s">
        <v>290</v>
      </c>
      <c r="B40" s="49" t="s">
        <v>8645</v>
      </c>
      <c r="C40" s="49" t="s">
        <v>8489</v>
      </c>
      <c r="D40" s="49" t="s">
        <v>369</v>
      </c>
      <c r="E40" s="49" t="s">
        <v>8645</v>
      </c>
      <c r="F40" t="b">
        <v>0</v>
      </c>
      <c r="G40" t="b">
        <v>0</v>
      </c>
    </row>
    <row r="41" spans="1:7" x14ac:dyDescent="0.25">
      <c r="A41" s="49" t="s">
        <v>256</v>
      </c>
      <c r="B41" s="49" t="s">
        <v>8645</v>
      </c>
      <c r="C41" s="49" t="s">
        <v>8654</v>
      </c>
      <c r="D41" s="49" t="s">
        <v>369</v>
      </c>
      <c r="E41" s="49" t="s">
        <v>8645</v>
      </c>
      <c r="F41" t="b">
        <v>1</v>
      </c>
      <c r="G41" t="b">
        <v>0</v>
      </c>
    </row>
    <row r="42" spans="1:7" x14ac:dyDescent="0.25">
      <c r="A42" s="49" t="s">
        <v>427</v>
      </c>
      <c r="B42" s="49" t="s">
        <v>8655</v>
      </c>
      <c r="C42" s="49" t="s">
        <v>423</v>
      </c>
      <c r="D42" s="49" t="s">
        <v>369</v>
      </c>
      <c r="E42" s="49" t="s">
        <v>487</v>
      </c>
      <c r="F42" t="b">
        <v>0</v>
      </c>
      <c r="G42" t="b">
        <v>0</v>
      </c>
    </row>
    <row r="43" spans="1:7" x14ac:dyDescent="0.25">
      <c r="A43" s="49" t="s">
        <v>296</v>
      </c>
      <c r="B43" s="49" t="s">
        <v>8646</v>
      </c>
      <c r="C43" s="49" t="s">
        <v>8489</v>
      </c>
      <c r="D43" s="49" t="s">
        <v>369</v>
      </c>
      <c r="E43" s="49" t="s">
        <v>487</v>
      </c>
      <c r="F43" t="b">
        <v>0</v>
      </c>
      <c r="G43" t="b">
        <v>0</v>
      </c>
    </row>
    <row r="44" spans="1:7" x14ac:dyDescent="0.25">
      <c r="A44" s="49" t="s">
        <v>249</v>
      </c>
      <c r="B44" s="49" t="s">
        <v>8645</v>
      </c>
      <c r="C44" s="49" t="s">
        <v>423</v>
      </c>
      <c r="D44" s="49" t="s">
        <v>369</v>
      </c>
      <c r="E44" s="49" t="s">
        <v>8645</v>
      </c>
      <c r="F44" t="b">
        <v>0</v>
      </c>
      <c r="G44" t="b">
        <v>0</v>
      </c>
    </row>
    <row r="45" spans="1:7" x14ac:dyDescent="0.25">
      <c r="A45" s="49" t="s">
        <v>283</v>
      </c>
      <c r="B45" s="49" t="s">
        <v>8656</v>
      </c>
      <c r="C45" s="49" t="s">
        <v>8654</v>
      </c>
      <c r="D45" s="49" t="s">
        <v>369</v>
      </c>
      <c r="E45" s="49" t="s">
        <v>8648</v>
      </c>
      <c r="F45" t="b">
        <v>1</v>
      </c>
      <c r="G45" t="b">
        <v>0</v>
      </c>
    </row>
    <row r="46" spans="1:7" x14ac:dyDescent="0.25">
      <c r="A46" s="49" t="s">
        <v>299</v>
      </c>
      <c r="B46" s="49" t="s">
        <v>8651</v>
      </c>
      <c r="C46" s="49" t="s">
        <v>8795</v>
      </c>
      <c r="D46" s="49" t="s">
        <v>369</v>
      </c>
      <c r="E46" s="49" t="s">
        <v>487</v>
      </c>
      <c r="F46" t="b">
        <v>0</v>
      </c>
      <c r="G46" t="b">
        <v>0</v>
      </c>
    </row>
    <row r="47" spans="1:7" x14ac:dyDescent="0.25">
      <c r="A47" s="49" t="s">
        <v>265</v>
      </c>
      <c r="B47" s="49" t="s">
        <v>8645</v>
      </c>
      <c r="C47" s="49" t="s">
        <v>8654</v>
      </c>
      <c r="D47" s="49" t="s">
        <v>369</v>
      </c>
      <c r="E47" s="49" t="s">
        <v>8645</v>
      </c>
      <c r="F47" t="b">
        <v>0</v>
      </c>
      <c r="G47" t="b">
        <v>0</v>
      </c>
    </row>
    <row r="48" spans="1:7" x14ac:dyDescent="0.25">
      <c r="A48" s="49" t="s">
        <v>269</v>
      </c>
      <c r="B48" s="49" t="s">
        <v>8645</v>
      </c>
      <c r="C48" s="49" t="s">
        <v>8654</v>
      </c>
      <c r="D48" s="49" t="s">
        <v>369</v>
      </c>
      <c r="E48" s="49" t="s">
        <v>8645</v>
      </c>
      <c r="F48" t="b">
        <v>0</v>
      </c>
      <c r="G48" t="b">
        <v>0</v>
      </c>
    </row>
    <row r="49" spans="1:7" x14ac:dyDescent="0.25">
      <c r="A49" s="49" t="s">
        <v>279</v>
      </c>
      <c r="B49" s="49" t="s">
        <v>8657</v>
      </c>
      <c r="C49" s="49" t="s">
        <v>8654</v>
      </c>
      <c r="D49" s="49" t="s">
        <v>369</v>
      </c>
      <c r="E49" s="49" t="s">
        <v>8646</v>
      </c>
      <c r="F49" t="b">
        <v>1</v>
      </c>
      <c r="G49" t="b">
        <v>0</v>
      </c>
    </row>
    <row r="50" spans="1:7" x14ac:dyDescent="0.25">
      <c r="A50" s="49" t="s">
        <v>293</v>
      </c>
      <c r="B50" s="49" t="s">
        <v>287</v>
      </c>
      <c r="C50" s="49" t="s">
        <v>8489</v>
      </c>
      <c r="D50" s="49" t="s">
        <v>369</v>
      </c>
      <c r="E50" s="49" t="s">
        <v>487</v>
      </c>
      <c r="F50" t="b">
        <v>0</v>
      </c>
      <c r="G50" t="b">
        <v>0</v>
      </c>
    </row>
    <row r="51" spans="1:7" x14ac:dyDescent="0.25">
      <c r="A51" s="49" t="s">
        <v>262</v>
      </c>
      <c r="B51" s="49" t="s">
        <v>8645</v>
      </c>
      <c r="C51" s="49" t="s">
        <v>8654</v>
      </c>
      <c r="D51" s="49" t="s">
        <v>369</v>
      </c>
      <c r="E51" s="49" t="s">
        <v>8645</v>
      </c>
      <c r="F51" t="b">
        <v>1</v>
      </c>
      <c r="G51" t="b">
        <v>0</v>
      </c>
    </row>
    <row r="52" spans="1:7" x14ac:dyDescent="0.25">
      <c r="A52" s="49" t="s">
        <v>286</v>
      </c>
      <c r="B52" s="49" t="s">
        <v>8645</v>
      </c>
      <c r="C52" s="49" t="s">
        <v>8489</v>
      </c>
      <c r="D52" s="49" t="s">
        <v>369</v>
      </c>
      <c r="E52" s="49" t="s">
        <v>8645</v>
      </c>
      <c r="F52" t="b">
        <v>0</v>
      </c>
      <c r="G52" t="b">
        <v>0</v>
      </c>
    </row>
    <row r="53" spans="1:7" x14ac:dyDescent="0.25">
      <c r="A53" s="49" t="s">
        <v>14737</v>
      </c>
      <c r="B53" s="49" t="s">
        <v>8645</v>
      </c>
      <c r="C53" s="49" t="s">
        <v>8489</v>
      </c>
      <c r="D53" s="49" t="s">
        <v>369</v>
      </c>
      <c r="E53" s="49" t="s">
        <v>8645</v>
      </c>
      <c r="F53" t="b">
        <v>0</v>
      </c>
      <c r="G53" t="b">
        <v>0</v>
      </c>
    </row>
    <row r="54" spans="1:7" x14ac:dyDescent="0.25">
      <c r="A54" s="49" t="s">
        <v>352</v>
      </c>
      <c r="B54" s="49" t="s">
        <v>8645</v>
      </c>
      <c r="C54" s="49" t="s">
        <v>8489</v>
      </c>
      <c r="D54" s="49" t="s">
        <v>369</v>
      </c>
      <c r="E54" s="49" t="s">
        <v>8645</v>
      </c>
      <c r="F54" t="b">
        <v>0</v>
      </c>
      <c r="G54" t="b">
        <v>0</v>
      </c>
    </row>
    <row r="55" spans="1:7" x14ac:dyDescent="0.25">
      <c r="A55" s="49" t="s">
        <v>275</v>
      </c>
      <c r="B55" s="49" t="s">
        <v>8645</v>
      </c>
      <c r="C55" s="49" t="s">
        <v>8654</v>
      </c>
      <c r="D55" s="49" t="s">
        <v>369</v>
      </c>
      <c r="E55" s="49" t="s">
        <v>8645</v>
      </c>
      <c r="F55" t="b">
        <v>1</v>
      </c>
      <c r="G55" t="b">
        <v>0</v>
      </c>
    </row>
    <row r="56" spans="1:7" x14ac:dyDescent="0.25">
      <c r="A56" s="49" t="s">
        <v>319</v>
      </c>
      <c r="B56" s="49" t="s">
        <v>314</v>
      </c>
      <c r="C56" s="49" t="s">
        <v>8646</v>
      </c>
      <c r="D56" s="49" t="s">
        <v>8646</v>
      </c>
      <c r="E56" s="49" t="s">
        <v>8648</v>
      </c>
      <c r="F56" t="b">
        <v>1</v>
      </c>
      <c r="G56" t="b">
        <v>0</v>
      </c>
    </row>
    <row r="57" spans="1:7" x14ac:dyDescent="0.25">
      <c r="A57" s="49" t="s">
        <v>14738</v>
      </c>
      <c r="B57" s="49" t="s">
        <v>8645</v>
      </c>
      <c r="C57" s="49" t="s">
        <v>8646</v>
      </c>
      <c r="D57" s="49" t="s">
        <v>8646</v>
      </c>
      <c r="E57" s="49" t="s">
        <v>8645</v>
      </c>
      <c r="F57" t="b">
        <v>0</v>
      </c>
      <c r="G57" t="b">
        <v>0</v>
      </c>
    </row>
    <row r="58" spans="1:7" x14ac:dyDescent="0.25">
      <c r="A58" s="49" t="s">
        <v>16229</v>
      </c>
      <c r="B58" s="49" t="s">
        <v>16230</v>
      </c>
      <c r="C58" s="49" t="s">
        <v>8646</v>
      </c>
      <c r="D58" s="49" t="s">
        <v>8646</v>
      </c>
      <c r="E58" s="49" t="s">
        <v>487</v>
      </c>
      <c r="F58" t="b">
        <v>0</v>
      </c>
      <c r="G58" t="b">
        <v>0</v>
      </c>
    </row>
    <row r="59" spans="1:7" x14ac:dyDescent="0.25">
      <c r="A59" s="49" t="s">
        <v>14739</v>
      </c>
      <c r="B59" s="49" t="s">
        <v>14740</v>
      </c>
      <c r="C59" s="49" t="s">
        <v>8646</v>
      </c>
      <c r="D59" s="49" t="s">
        <v>8646</v>
      </c>
      <c r="E59" s="49" t="s">
        <v>487</v>
      </c>
      <c r="F59" t="b">
        <v>0</v>
      </c>
      <c r="G59" t="b">
        <v>0</v>
      </c>
    </row>
    <row r="60" spans="1:7" x14ac:dyDescent="0.25">
      <c r="A60" s="49" t="s">
        <v>24</v>
      </c>
      <c r="B60" s="49" t="s">
        <v>8658</v>
      </c>
      <c r="C60" s="49" t="s">
        <v>25</v>
      </c>
      <c r="D60" s="49" t="s">
        <v>25</v>
      </c>
      <c r="E60" s="49" t="s">
        <v>8638</v>
      </c>
      <c r="F60" t="b">
        <v>0</v>
      </c>
      <c r="G60" t="b">
        <v>0</v>
      </c>
    </row>
    <row r="61" spans="1:7" x14ac:dyDescent="0.25">
      <c r="A61" s="49" t="s">
        <v>16231</v>
      </c>
      <c r="B61" s="49" t="s">
        <v>26</v>
      </c>
      <c r="C61" s="49" t="s">
        <v>25</v>
      </c>
      <c r="D61" s="49" t="s">
        <v>25</v>
      </c>
      <c r="E61" s="49" t="s">
        <v>487</v>
      </c>
      <c r="F61" t="b">
        <v>0</v>
      </c>
      <c r="G61" t="b">
        <v>0</v>
      </c>
    </row>
    <row r="62" spans="1:7" x14ac:dyDescent="0.25">
      <c r="A62" s="49" t="s">
        <v>41</v>
      </c>
      <c r="B62" s="49" t="s">
        <v>26</v>
      </c>
      <c r="C62" s="49" t="s">
        <v>25</v>
      </c>
      <c r="D62" s="49" t="s">
        <v>25</v>
      </c>
      <c r="E62" s="49" t="s">
        <v>8648</v>
      </c>
      <c r="F62" t="b">
        <v>0</v>
      </c>
      <c r="G62" t="b">
        <v>0</v>
      </c>
    </row>
    <row r="63" spans="1:7" x14ac:dyDescent="0.25">
      <c r="A63" s="49" t="s">
        <v>88</v>
      </c>
      <c r="B63" s="49" t="s">
        <v>26</v>
      </c>
      <c r="C63" s="49" t="s">
        <v>25</v>
      </c>
      <c r="D63" s="49" t="s">
        <v>25</v>
      </c>
      <c r="E63" s="49" t="s">
        <v>487</v>
      </c>
      <c r="F63" t="b">
        <v>0</v>
      </c>
      <c r="G63" t="b">
        <v>0</v>
      </c>
    </row>
    <row r="64" spans="1:7" x14ac:dyDescent="0.25">
      <c r="A64" s="49" t="s">
        <v>14741</v>
      </c>
      <c r="B64" s="49" t="s">
        <v>8645</v>
      </c>
      <c r="C64" s="49" t="s">
        <v>25</v>
      </c>
      <c r="D64" s="49" t="s">
        <v>25</v>
      </c>
      <c r="E64" s="49" t="s">
        <v>8645</v>
      </c>
      <c r="F64" t="b">
        <v>0</v>
      </c>
      <c r="G64" t="b">
        <v>0</v>
      </c>
    </row>
    <row r="65" spans="1:7" x14ac:dyDescent="0.25">
      <c r="A65" s="49" t="s">
        <v>73</v>
      </c>
      <c r="B65" s="49" t="s">
        <v>8646</v>
      </c>
      <c r="C65" s="49" t="s">
        <v>25</v>
      </c>
      <c r="D65" s="49" t="s">
        <v>25</v>
      </c>
      <c r="E65" s="49" t="s">
        <v>8647</v>
      </c>
      <c r="F65" t="b">
        <v>0</v>
      </c>
      <c r="G65" t="b">
        <v>0</v>
      </c>
    </row>
    <row r="66" spans="1:7" x14ac:dyDescent="0.25">
      <c r="A66" s="49" t="s">
        <v>79</v>
      </c>
      <c r="B66" s="49" t="s">
        <v>8645</v>
      </c>
      <c r="C66" s="49" t="s">
        <v>25</v>
      </c>
      <c r="D66" s="49" t="s">
        <v>25</v>
      </c>
      <c r="E66" s="49" t="s">
        <v>8645</v>
      </c>
      <c r="F66" t="b">
        <v>0</v>
      </c>
      <c r="G66" t="b">
        <v>0</v>
      </c>
    </row>
    <row r="67" spans="1:7" x14ac:dyDescent="0.25">
      <c r="A67" s="49" t="s">
        <v>55</v>
      </c>
      <c r="B67" s="49" t="s">
        <v>8645</v>
      </c>
      <c r="C67" s="49" t="s">
        <v>25</v>
      </c>
      <c r="D67" s="49" t="s">
        <v>25</v>
      </c>
      <c r="E67" s="49" t="s">
        <v>8645</v>
      </c>
      <c r="F67" t="b">
        <v>1</v>
      </c>
      <c r="G67" t="b">
        <v>0</v>
      </c>
    </row>
    <row r="68" spans="1:7" x14ac:dyDescent="0.25">
      <c r="A68" s="49" t="s">
        <v>431</v>
      </c>
      <c r="B68" s="49" t="s">
        <v>26</v>
      </c>
      <c r="C68" s="49" t="s">
        <v>25</v>
      </c>
      <c r="D68" s="49" t="s">
        <v>25</v>
      </c>
      <c r="E68" s="49" t="s">
        <v>487</v>
      </c>
      <c r="F68" t="b">
        <v>1</v>
      </c>
      <c r="G68" t="b">
        <v>0</v>
      </c>
    </row>
    <row r="69" spans="1:7" x14ac:dyDescent="0.25">
      <c r="A69" s="49" t="s">
        <v>59</v>
      </c>
      <c r="B69" s="49" t="s">
        <v>8645</v>
      </c>
      <c r="C69" s="49" t="s">
        <v>25</v>
      </c>
      <c r="D69" s="49" t="s">
        <v>25</v>
      </c>
      <c r="E69" s="49" t="s">
        <v>8645</v>
      </c>
      <c r="F69" t="b">
        <v>1</v>
      </c>
      <c r="G69" t="b">
        <v>0</v>
      </c>
    </row>
    <row r="70" spans="1:7" x14ac:dyDescent="0.25">
      <c r="A70" s="49" t="s">
        <v>51</v>
      </c>
      <c r="B70" s="49" t="s">
        <v>26</v>
      </c>
      <c r="C70" s="49" t="s">
        <v>25</v>
      </c>
      <c r="D70" s="49" t="s">
        <v>25</v>
      </c>
      <c r="E70" s="49" t="s">
        <v>487</v>
      </c>
      <c r="F70" t="b">
        <v>0</v>
      </c>
      <c r="G70" t="b">
        <v>0</v>
      </c>
    </row>
    <row r="71" spans="1:7" x14ac:dyDescent="0.25">
      <c r="A71" s="49" t="s">
        <v>32</v>
      </c>
      <c r="B71" s="49" t="s">
        <v>8646</v>
      </c>
      <c r="C71" s="49" t="s">
        <v>25</v>
      </c>
      <c r="D71" s="49" t="s">
        <v>25</v>
      </c>
      <c r="E71" s="49" t="s">
        <v>8647</v>
      </c>
      <c r="F71" t="b">
        <v>0</v>
      </c>
      <c r="G71" t="b">
        <v>0</v>
      </c>
    </row>
    <row r="72" spans="1:7" x14ac:dyDescent="0.25">
      <c r="A72" s="49" t="s">
        <v>37</v>
      </c>
      <c r="B72" s="49" t="s">
        <v>26</v>
      </c>
      <c r="C72" s="49" t="s">
        <v>25</v>
      </c>
      <c r="D72" s="49" t="s">
        <v>25</v>
      </c>
      <c r="E72" s="49" t="s">
        <v>487</v>
      </c>
      <c r="F72" t="b">
        <v>0</v>
      </c>
      <c r="G72" t="b">
        <v>0</v>
      </c>
    </row>
    <row r="73" spans="1:7" x14ac:dyDescent="0.25">
      <c r="A73" s="49" t="s">
        <v>69</v>
      </c>
      <c r="B73" s="49" t="s">
        <v>26</v>
      </c>
      <c r="C73" s="49" t="s">
        <v>25</v>
      </c>
      <c r="D73" s="49" t="s">
        <v>25</v>
      </c>
      <c r="E73" s="49" t="s">
        <v>487</v>
      </c>
      <c r="F73" t="b">
        <v>0</v>
      </c>
      <c r="G73" t="b">
        <v>0</v>
      </c>
    </row>
    <row r="74" spans="1:7" x14ac:dyDescent="0.25">
      <c r="A74" s="49" t="s">
        <v>84</v>
      </c>
      <c r="B74" s="49" t="s">
        <v>8645</v>
      </c>
      <c r="C74" s="49" t="s">
        <v>25</v>
      </c>
      <c r="D74" s="49" t="s">
        <v>25</v>
      </c>
      <c r="E74" s="49" t="s">
        <v>8645</v>
      </c>
      <c r="F74" t="b">
        <v>0</v>
      </c>
      <c r="G74" t="b">
        <v>0</v>
      </c>
    </row>
    <row r="75" spans="1:7" x14ac:dyDescent="0.25">
      <c r="A75" s="49" t="s">
        <v>356</v>
      </c>
      <c r="B75" s="49" t="s">
        <v>357</v>
      </c>
      <c r="C75" s="49" t="s">
        <v>25</v>
      </c>
      <c r="D75" s="49" t="s">
        <v>25</v>
      </c>
      <c r="E75" s="49" t="s">
        <v>8647</v>
      </c>
      <c r="F75" t="b">
        <v>0</v>
      </c>
      <c r="G75" t="b">
        <v>1</v>
      </c>
    </row>
    <row r="76" spans="1:7" x14ac:dyDescent="0.25">
      <c r="A76" s="49" t="s">
        <v>66</v>
      </c>
      <c r="B76" s="49" t="s">
        <v>8645</v>
      </c>
      <c r="C76" s="49" t="s">
        <v>25</v>
      </c>
      <c r="D76" s="49" t="s">
        <v>25</v>
      </c>
      <c r="E76" s="49" t="s">
        <v>8645</v>
      </c>
      <c r="F76" t="b">
        <v>0</v>
      </c>
      <c r="G76" t="b">
        <v>0</v>
      </c>
    </row>
    <row r="77" spans="1:7" x14ac:dyDescent="0.25">
      <c r="A77" s="49" t="s">
        <v>63</v>
      </c>
      <c r="B77" s="49" t="s">
        <v>26</v>
      </c>
      <c r="C77" s="49" t="s">
        <v>25</v>
      </c>
      <c r="D77" s="49" t="s">
        <v>25</v>
      </c>
      <c r="E77" s="49" t="s">
        <v>487</v>
      </c>
      <c r="F77" t="b">
        <v>1</v>
      </c>
      <c r="G77" t="b">
        <v>0</v>
      </c>
    </row>
    <row r="78" spans="1:7" x14ac:dyDescent="0.25">
      <c r="A78" s="49" t="s">
        <v>45</v>
      </c>
      <c r="B78" s="49" t="s">
        <v>26</v>
      </c>
      <c r="C78" s="49" t="s">
        <v>25</v>
      </c>
      <c r="D78" s="49" t="s">
        <v>25</v>
      </c>
      <c r="E78" s="49" t="s">
        <v>8647</v>
      </c>
      <c r="F78" t="b">
        <v>1</v>
      </c>
      <c r="G78" t="b">
        <v>0</v>
      </c>
    </row>
    <row r="79" spans="1:7" x14ac:dyDescent="0.25">
      <c r="A79" s="49" t="s">
        <v>16232</v>
      </c>
      <c r="B79" s="49" t="s">
        <v>26</v>
      </c>
      <c r="C79" s="49" t="s">
        <v>8490</v>
      </c>
      <c r="D79" s="49" t="s">
        <v>148</v>
      </c>
      <c r="E79" s="49" t="s">
        <v>487</v>
      </c>
      <c r="F79" t="b">
        <v>0</v>
      </c>
      <c r="G79" t="b">
        <v>0</v>
      </c>
    </row>
    <row r="80" spans="1:7" x14ac:dyDescent="0.25">
      <c r="A80" s="49" t="s">
        <v>3697</v>
      </c>
      <c r="B80" s="49" t="s">
        <v>149</v>
      </c>
      <c r="C80" s="49" t="s">
        <v>8659</v>
      </c>
      <c r="D80" s="49" t="s">
        <v>148</v>
      </c>
      <c r="E80" s="49" t="s">
        <v>8660</v>
      </c>
      <c r="F80" t="b">
        <v>0</v>
      </c>
      <c r="G80" t="b">
        <v>0</v>
      </c>
    </row>
    <row r="81" spans="1:7" x14ac:dyDescent="0.25">
      <c r="A81" s="49" t="s">
        <v>195</v>
      </c>
      <c r="B81" s="49" t="s">
        <v>8645</v>
      </c>
      <c r="C81" s="49" t="s">
        <v>8490</v>
      </c>
      <c r="D81" s="49" t="s">
        <v>148</v>
      </c>
      <c r="E81" s="49" t="s">
        <v>8645</v>
      </c>
      <c r="F81" t="b">
        <v>0</v>
      </c>
      <c r="G81" t="b">
        <v>0</v>
      </c>
    </row>
    <row r="82" spans="1:7" x14ac:dyDescent="0.25">
      <c r="A82" s="49" t="s">
        <v>200</v>
      </c>
      <c r="B82" s="49" t="s">
        <v>8645</v>
      </c>
      <c r="C82" s="49" t="s">
        <v>8490</v>
      </c>
      <c r="D82" s="49" t="s">
        <v>148</v>
      </c>
      <c r="E82" s="49" t="s">
        <v>8645</v>
      </c>
      <c r="F82" t="b">
        <v>0</v>
      </c>
      <c r="G82" t="b">
        <v>0</v>
      </c>
    </row>
    <row r="83" spans="1:7" x14ac:dyDescent="0.25">
      <c r="A83" s="49" t="s">
        <v>309</v>
      </c>
      <c r="B83" s="49" t="s">
        <v>8645</v>
      </c>
      <c r="C83" s="49" t="s">
        <v>8661</v>
      </c>
      <c r="D83" s="49" t="s">
        <v>148</v>
      </c>
      <c r="E83" s="49" t="s">
        <v>8645</v>
      </c>
      <c r="F83" t="b">
        <v>0</v>
      </c>
      <c r="G83" t="b">
        <v>0</v>
      </c>
    </row>
    <row r="84" spans="1:7" x14ac:dyDescent="0.25">
      <c r="A84" s="49" t="s">
        <v>14742</v>
      </c>
      <c r="B84" s="49" t="s">
        <v>149</v>
      </c>
      <c r="C84" s="49" t="s">
        <v>8659</v>
      </c>
      <c r="D84" s="49" t="s">
        <v>148</v>
      </c>
      <c r="E84" s="49" t="s">
        <v>487</v>
      </c>
      <c r="F84" t="b">
        <v>1</v>
      </c>
      <c r="G84" t="b">
        <v>0</v>
      </c>
    </row>
    <row r="85" spans="1:7" x14ac:dyDescent="0.25">
      <c r="A85" s="49" t="s">
        <v>1404</v>
      </c>
      <c r="B85" s="49" t="s">
        <v>149</v>
      </c>
      <c r="C85" s="49" t="s">
        <v>8659</v>
      </c>
      <c r="D85" s="49" t="s">
        <v>148</v>
      </c>
      <c r="E85" s="49" t="s">
        <v>8648</v>
      </c>
      <c r="F85" t="b">
        <v>0</v>
      </c>
      <c r="G85" t="b">
        <v>0</v>
      </c>
    </row>
    <row r="86" spans="1:7" x14ac:dyDescent="0.25">
      <c r="A86" s="49" t="s">
        <v>303</v>
      </c>
      <c r="B86" s="49" t="s">
        <v>8645</v>
      </c>
      <c r="C86" s="49" t="s">
        <v>8661</v>
      </c>
      <c r="D86" s="49" t="s">
        <v>148</v>
      </c>
      <c r="E86" s="49" t="s">
        <v>8645</v>
      </c>
      <c r="F86" t="b">
        <v>0</v>
      </c>
      <c r="G86" t="b">
        <v>0</v>
      </c>
    </row>
    <row r="87" spans="1:7" x14ac:dyDescent="0.25">
      <c r="A87" s="49" t="s">
        <v>386</v>
      </c>
      <c r="B87" s="49" t="s">
        <v>8645</v>
      </c>
      <c r="C87" s="49" t="s">
        <v>8659</v>
      </c>
      <c r="D87" s="49" t="s">
        <v>148</v>
      </c>
      <c r="E87" s="49" t="s">
        <v>8645</v>
      </c>
      <c r="F87" t="b">
        <v>0</v>
      </c>
      <c r="G87" t="b">
        <v>0</v>
      </c>
    </row>
    <row r="88" spans="1:7" x14ac:dyDescent="0.25">
      <c r="A88" s="49" t="s">
        <v>2295</v>
      </c>
      <c r="B88" s="49" t="s">
        <v>8645</v>
      </c>
      <c r="C88" s="49" t="s">
        <v>8659</v>
      </c>
      <c r="D88" s="49" t="s">
        <v>148</v>
      </c>
      <c r="E88" s="49" t="s">
        <v>8645</v>
      </c>
      <c r="F88" t="b">
        <v>0</v>
      </c>
      <c r="G88" t="b">
        <v>0</v>
      </c>
    </row>
    <row r="89" spans="1:7" x14ac:dyDescent="0.25">
      <c r="A89" s="49" t="s">
        <v>181</v>
      </c>
      <c r="B89" s="49" t="s">
        <v>8645</v>
      </c>
      <c r="C89" s="49" t="s">
        <v>8659</v>
      </c>
      <c r="D89" s="49" t="s">
        <v>148</v>
      </c>
      <c r="E89" s="49" t="s">
        <v>8645</v>
      </c>
      <c r="F89" t="b">
        <v>0</v>
      </c>
      <c r="G89" t="b">
        <v>0</v>
      </c>
    </row>
    <row r="90" spans="1:7" x14ac:dyDescent="0.25">
      <c r="A90" s="49" t="s">
        <v>147</v>
      </c>
      <c r="B90" s="49" t="s">
        <v>8645</v>
      </c>
      <c r="C90" s="49" t="s">
        <v>8659</v>
      </c>
      <c r="D90" s="49" t="s">
        <v>148</v>
      </c>
      <c r="E90" s="49" t="s">
        <v>8645</v>
      </c>
      <c r="F90" t="b">
        <v>0</v>
      </c>
      <c r="G90" t="b">
        <v>0</v>
      </c>
    </row>
    <row r="91" spans="1:7" x14ac:dyDescent="0.25">
      <c r="A91" s="49" t="s">
        <v>204</v>
      </c>
      <c r="B91" s="49" t="s">
        <v>8645</v>
      </c>
      <c r="C91" s="49" t="s">
        <v>8490</v>
      </c>
      <c r="D91" s="49" t="s">
        <v>148</v>
      </c>
      <c r="E91" s="49" t="s">
        <v>8645</v>
      </c>
      <c r="F91" t="b">
        <v>0</v>
      </c>
      <c r="G91" t="b">
        <v>0</v>
      </c>
    </row>
    <row r="92" spans="1:7" x14ac:dyDescent="0.25">
      <c r="A92" s="49" t="s">
        <v>379</v>
      </c>
      <c r="B92" s="49" t="s">
        <v>149</v>
      </c>
      <c r="C92" s="49" t="s">
        <v>8659</v>
      </c>
      <c r="D92" s="49" t="s">
        <v>148</v>
      </c>
      <c r="E92" s="49" t="s">
        <v>8647</v>
      </c>
      <c r="F92" t="b">
        <v>0</v>
      </c>
      <c r="G92" t="b">
        <v>0</v>
      </c>
    </row>
    <row r="93" spans="1:7" x14ac:dyDescent="0.25">
      <c r="A93" s="49" t="s">
        <v>383</v>
      </c>
      <c r="B93" s="49" t="s">
        <v>149</v>
      </c>
      <c r="C93" s="49" t="s">
        <v>8659</v>
      </c>
      <c r="D93" s="49" t="s">
        <v>148</v>
      </c>
      <c r="E93" s="49" t="s">
        <v>8647</v>
      </c>
      <c r="F93" t="b">
        <v>0</v>
      </c>
      <c r="G93" t="b">
        <v>0</v>
      </c>
    </row>
    <row r="94" spans="1:7" x14ac:dyDescent="0.25">
      <c r="A94" s="49" t="s">
        <v>16233</v>
      </c>
      <c r="B94" s="49" t="s">
        <v>16234</v>
      </c>
      <c r="C94" s="49" t="s">
        <v>8490</v>
      </c>
      <c r="D94" s="49" t="s">
        <v>148</v>
      </c>
      <c r="E94" s="49" t="s">
        <v>487</v>
      </c>
      <c r="F94" t="b">
        <v>0</v>
      </c>
      <c r="G94" t="b">
        <v>0</v>
      </c>
    </row>
    <row r="95" spans="1:7" x14ac:dyDescent="0.25">
      <c r="A95" s="49" t="s">
        <v>389</v>
      </c>
      <c r="B95" s="49" t="s">
        <v>8662</v>
      </c>
      <c r="C95" s="49" t="s">
        <v>8659</v>
      </c>
      <c r="D95" s="49" t="s">
        <v>148</v>
      </c>
      <c r="E95" s="49" t="s">
        <v>8647</v>
      </c>
      <c r="F95" t="b">
        <v>0</v>
      </c>
      <c r="G95" t="b">
        <v>0</v>
      </c>
    </row>
    <row r="96" spans="1:7" x14ac:dyDescent="0.25">
      <c r="A96" s="49" t="s">
        <v>313</v>
      </c>
      <c r="B96" s="49" t="s">
        <v>8645</v>
      </c>
      <c r="C96" s="49" t="s">
        <v>8659</v>
      </c>
      <c r="D96" s="49" t="s">
        <v>148</v>
      </c>
      <c r="E96" s="49" t="s">
        <v>8645</v>
      </c>
      <c r="F96" t="b">
        <v>0</v>
      </c>
      <c r="G96" t="b">
        <v>0</v>
      </c>
    </row>
    <row r="97" spans="1:7" x14ac:dyDescent="0.25">
      <c r="A97" s="49" t="s">
        <v>172</v>
      </c>
      <c r="B97" s="49" t="s">
        <v>8645</v>
      </c>
      <c r="C97" s="49" t="s">
        <v>8659</v>
      </c>
      <c r="D97" s="49" t="s">
        <v>148</v>
      </c>
      <c r="E97" s="49" t="s">
        <v>8645</v>
      </c>
      <c r="F97" t="b">
        <v>1</v>
      </c>
      <c r="G97" t="b">
        <v>0</v>
      </c>
    </row>
    <row r="98" spans="1:7" x14ac:dyDescent="0.25">
      <c r="A98" s="49" t="s">
        <v>177</v>
      </c>
      <c r="B98" s="49" t="s">
        <v>8645</v>
      </c>
      <c r="C98" s="49" t="s">
        <v>8659</v>
      </c>
      <c r="D98" s="49" t="s">
        <v>148</v>
      </c>
      <c r="E98" s="49" t="s">
        <v>8645</v>
      </c>
      <c r="F98" t="b">
        <v>1</v>
      </c>
      <c r="G98" t="b">
        <v>0</v>
      </c>
    </row>
    <row r="99" spans="1:7" x14ac:dyDescent="0.25">
      <c r="A99" s="49" t="s">
        <v>192</v>
      </c>
      <c r="B99" s="49" t="s">
        <v>149</v>
      </c>
      <c r="C99" s="49" t="s">
        <v>8659</v>
      </c>
      <c r="D99" s="49" t="s">
        <v>148</v>
      </c>
      <c r="E99" s="49" t="s">
        <v>8648</v>
      </c>
      <c r="F99" t="b">
        <v>1</v>
      </c>
      <c r="G99" t="b">
        <v>0</v>
      </c>
    </row>
    <row r="100" spans="1:7" x14ac:dyDescent="0.25">
      <c r="A100" s="49" t="s">
        <v>186</v>
      </c>
      <c r="B100" s="49" t="s">
        <v>149</v>
      </c>
      <c r="C100" s="49" t="s">
        <v>8659</v>
      </c>
      <c r="D100" s="49" t="s">
        <v>148</v>
      </c>
      <c r="E100" s="49" t="s">
        <v>8663</v>
      </c>
      <c r="F100" t="b">
        <v>1</v>
      </c>
      <c r="G100" t="b">
        <v>0</v>
      </c>
    </row>
    <row r="101" spans="1:7" x14ac:dyDescent="0.25">
      <c r="A101" s="49" t="s">
        <v>154</v>
      </c>
      <c r="B101" s="49" t="s">
        <v>8664</v>
      </c>
      <c r="C101" s="49" t="s">
        <v>8659</v>
      </c>
      <c r="D101" s="49" t="s">
        <v>148</v>
      </c>
      <c r="E101" s="49" t="s">
        <v>8660</v>
      </c>
      <c r="F101" t="b">
        <v>0</v>
      </c>
      <c r="G101" t="b">
        <v>0</v>
      </c>
    </row>
    <row r="102" spans="1:7" x14ac:dyDescent="0.25">
      <c r="A102" s="49" t="s">
        <v>14743</v>
      </c>
      <c r="B102" s="49" t="s">
        <v>8645</v>
      </c>
      <c r="C102" s="49" t="s">
        <v>8659</v>
      </c>
      <c r="D102" s="49" t="s">
        <v>148</v>
      </c>
      <c r="E102" s="49" t="s">
        <v>8645</v>
      </c>
      <c r="F102" t="b">
        <v>0</v>
      </c>
      <c r="G102" t="b">
        <v>0</v>
      </c>
    </row>
    <row r="103" spans="1:7" x14ac:dyDescent="0.25">
      <c r="A103" s="49" t="s">
        <v>159</v>
      </c>
      <c r="B103" s="49" t="s">
        <v>149</v>
      </c>
      <c r="C103" s="49" t="s">
        <v>8659</v>
      </c>
      <c r="D103" s="49" t="s">
        <v>148</v>
      </c>
      <c r="E103" s="49" t="s">
        <v>8665</v>
      </c>
      <c r="F103" t="b">
        <v>0</v>
      </c>
      <c r="G103" t="b">
        <v>0</v>
      </c>
    </row>
    <row r="104" spans="1:7" x14ac:dyDescent="0.25">
      <c r="A104" s="49" t="s">
        <v>398</v>
      </c>
      <c r="B104" s="49" t="s">
        <v>8645</v>
      </c>
      <c r="C104" s="49" t="s">
        <v>8666</v>
      </c>
      <c r="D104" s="49" t="s">
        <v>272</v>
      </c>
      <c r="E104" s="49" t="s">
        <v>8645</v>
      </c>
      <c r="F104" t="b">
        <v>0</v>
      </c>
      <c r="G104" t="b">
        <v>0</v>
      </c>
    </row>
    <row r="105" spans="1:7" x14ac:dyDescent="0.25">
      <c r="A105" s="49" t="s">
        <v>394</v>
      </c>
      <c r="B105" s="49" t="s">
        <v>8645</v>
      </c>
      <c r="C105" s="49" t="s">
        <v>8666</v>
      </c>
      <c r="D105" s="49" t="s">
        <v>272</v>
      </c>
      <c r="E105" s="49" t="s">
        <v>8645</v>
      </c>
      <c r="F105" t="b">
        <v>0</v>
      </c>
      <c r="G105" t="b">
        <v>0</v>
      </c>
    </row>
    <row r="106" spans="1:7" x14ac:dyDescent="0.25">
      <c r="A106" s="49" t="s">
        <v>411</v>
      </c>
      <c r="B106" s="49" t="s">
        <v>8645</v>
      </c>
      <c r="C106" s="49" t="s">
        <v>8666</v>
      </c>
      <c r="D106" s="49" t="s">
        <v>272</v>
      </c>
      <c r="E106" s="49" t="s">
        <v>8645</v>
      </c>
      <c r="F106" t="b">
        <v>0</v>
      </c>
      <c r="G106" t="b">
        <v>0</v>
      </c>
    </row>
    <row r="107" spans="1:7" x14ac:dyDescent="0.25">
      <c r="A107" s="49" t="s">
        <v>407</v>
      </c>
      <c r="B107" s="49" t="s">
        <v>8645</v>
      </c>
      <c r="C107" s="49" t="s">
        <v>8666</v>
      </c>
      <c r="D107" s="49" t="s">
        <v>272</v>
      </c>
      <c r="E107" s="49" t="s">
        <v>8645</v>
      </c>
      <c r="F107" t="b">
        <v>0</v>
      </c>
      <c r="G107" t="b">
        <v>0</v>
      </c>
    </row>
    <row r="108" spans="1:7" x14ac:dyDescent="0.25">
      <c r="A108" s="49" t="s">
        <v>423</v>
      </c>
      <c r="B108" s="49" t="s">
        <v>8645</v>
      </c>
      <c r="C108" s="49" t="s">
        <v>8666</v>
      </c>
      <c r="D108" s="49" t="s">
        <v>272</v>
      </c>
      <c r="E108" s="49" t="s">
        <v>8645</v>
      </c>
      <c r="F108" t="b">
        <v>0</v>
      </c>
      <c r="G108" t="b">
        <v>0</v>
      </c>
    </row>
    <row r="109" spans="1:7" x14ac:dyDescent="0.25">
      <c r="A109" s="49" t="s">
        <v>415</v>
      </c>
      <c r="B109" s="49" t="s">
        <v>8645</v>
      </c>
      <c r="C109" s="49" t="s">
        <v>8667</v>
      </c>
      <c r="D109" s="49" t="s">
        <v>272</v>
      </c>
      <c r="E109" s="49" t="s">
        <v>8645</v>
      </c>
      <c r="F109" t="b">
        <v>0</v>
      </c>
      <c r="G109" t="b">
        <v>1</v>
      </c>
    </row>
    <row r="110" spans="1:7" x14ac:dyDescent="0.25">
      <c r="A110" s="49" t="s">
        <v>244</v>
      </c>
      <c r="B110" s="49" t="s">
        <v>8646</v>
      </c>
      <c r="C110" s="49" t="s">
        <v>8667</v>
      </c>
      <c r="D110" s="49" t="s">
        <v>272</v>
      </c>
      <c r="E110" s="49" t="s">
        <v>8648</v>
      </c>
      <c r="F110" t="b">
        <v>0</v>
      </c>
      <c r="G110" t="b">
        <v>0</v>
      </c>
    </row>
    <row r="111" spans="1:7" x14ac:dyDescent="0.25">
      <c r="A111" s="49" t="s">
        <v>403</v>
      </c>
      <c r="B111" s="49" t="s">
        <v>8645</v>
      </c>
      <c r="C111" s="49" t="s">
        <v>8666</v>
      </c>
      <c r="D111" s="49" t="s">
        <v>272</v>
      </c>
      <c r="E111" s="49" t="s">
        <v>8645</v>
      </c>
      <c r="F111" t="b">
        <v>0</v>
      </c>
      <c r="G111" t="b">
        <v>0</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53C22-81CA-4198-8B00-80AB9AC5645E}">
  <sheetPr>
    <tabColor rgb="FFFFFF00"/>
  </sheetPr>
  <dimension ref="A1:C4"/>
  <sheetViews>
    <sheetView workbookViewId="0">
      <selection activeCell="C24" sqref="C24"/>
    </sheetView>
  </sheetViews>
  <sheetFormatPr defaultRowHeight="15" x14ac:dyDescent="0.25"/>
  <cols>
    <col min="3" max="3" width="102.140625" style="6" customWidth="1"/>
  </cols>
  <sheetData>
    <row r="1" spans="1:3" x14ac:dyDescent="0.25">
      <c r="A1" s="7" t="s">
        <v>8737</v>
      </c>
    </row>
    <row r="3" spans="1:3" x14ac:dyDescent="0.25">
      <c r="A3" s="7" t="s">
        <v>596</v>
      </c>
      <c r="B3" s="7" t="s">
        <v>8738</v>
      </c>
      <c r="C3" s="10" t="s">
        <v>8739</v>
      </c>
    </row>
    <row r="4" spans="1:3" ht="60" x14ac:dyDescent="0.25">
      <c r="A4" s="2">
        <v>46236</v>
      </c>
      <c r="B4" t="s">
        <v>8791</v>
      </c>
      <c r="C4" s="6" t="s">
        <v>8740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3D484-FEA1-4ED6-A9F6-8D4F32A15EB7}">
  <sheetPr>
    <tabColor theme="0" tint="-0.499984740745262"/>
  </sheetPr>
  <dimension ref="A1:B10"/>
  <sheetViews>
    <sheetView workbookViewId="0">
      <selection activeCell="C26" sqref="C26"/>
    </sheetView>
  </sheetViews>
  <sheetFormatPr defaultRowHeight="15" x14ac:dyDescent="0.25"/>
  <cols>
    <col min="1" max="1" width="31.85546875" bestFit="1" customWidth="1"/>
    <col min="2" max="2" width="49.5703125" bestFit="1" customWidth="1"/>
    <col min="3" max="3" width="140.140625" bestFit="1" customWidth="1"/>
    <col min="4" max="4" width="22.7109375" bestFit="1" customWidth="1"/>
    <col min="5" max="5" width="15.42578125" customWidth="1"/>
    <col min="6" max="6" width="16.42578125" customWidth="1"/>
  </cols>
  <sheetData>
    <row r="1" spans="1:2" x14ac:dyDescent="0.25">
      <c r="A1" t="s">
        <v>8793</v>
      </c>
      <c r="B1" t="s">
        <v>8792</v>
      </c>
    </row>
    <row r="2" spans="1:2" x14ac:dyDescent="0.25">
      <c r="A2" t="s">
        <v>135</v>
      </c>
      <c r="B2" t="s">
        <v>129</v>
      </c>
    </row>
    <row r="3" spans="1:2" x14ac:dyDescent="0.25">
      <c r="A3" t="s">
        <v>6258</v>
      </c>
      <c r="B3" t="s">
        <v>249</v>
      </c>
    </row>
    <row r="4" spans="1:2" x14ac:dyDescent="0.25">
      <c r="A4" t="s">
        <v>105</v>
      </c>
      <c r="B4" t="s">
        <v>8734</v>
      </c>
    </row>
    <row r="5" spans="1:2" x14ac:dyDescent="0.25">
      <c r="A5" t="s">
        <v>132</v>
      </c>
      <c r="B5" t="s">
        <v>8734</v>
      </c>
    </row>
    <row r="6" spans="1:2" x14ac:dyDescent="0.25">
      <c r="A6" t="s">
        <v>7818</v>
      </c>
      <c r="B6" t="s">
        <v>431</v>
      </c>
    </row>
    <row r="7" spans="1:2" x14ac:dyDescent="0.25">
      <c r="A7" t="s">
        <v>241</v>
      </c>
      <c r="B7" t="s">
        <v>229</v>
      </c>
    </row>
    <row r="8" spans="1:2" x14ac:dyDescent="0.25">
      <c r="A8" t="s">
        <v>141</v>
      </c>
      <c r="B8" t="s">
        <v>138</v>
      </c>
    </row>
    <row r="9" spans="1:2" x14ac:dyDescent="0.25">
      <c r="A9" t="s">
        <v>232</v>
      </c>
      <c r="B9" t="s">
        <v>222</v>
      </c>
    </row>
    <row r="10" spans="1:2" x14ac:dyDescent="0.25">
      <c r="A10" t="s">
        <v>1431</v>
      </c>
      <c r="B10" t="s">
        <v>10820</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4CF8F-875B-4FA4-AB33-24CDE9ACE6FC}">
  <sheetPr>
    <tabColor theme="0" tint="-0.499984740745262"/>
  </sheetPr>
  <dimension ref="A1:BA16"/>
  <sheetViews>
    <sheetView zoomScale="80" zoomScaleNormal="80" workbookViewId="0">
      <selection activeCell="F36" sqref="F36"/>
    </sheetView>
  </sheetViews>
  <sheetFormatPr defaultRowHeight="15" x14ac:dyDescent="0.25"/>
  <cols>
    <col min="1" max="1" width="10.140625" customWidth="1"/>
    <col min="2" max="2" width="55" bestFit="1" customWidth="1"/>
    <col min="3" max="3" width="12.140625" customWidth="1"/>
    <col min="4" max="4" width="12" bestFit="1" customWidth="1"/>
    <col min="5" max="5" width="19.85546875" bestFit="1" customWidth="1"/>
    <col min="6" max="6" width="18" bestFit="1" customWidth="1"/>
    <col min="7" max="7" width="95.42578125" bestFit="1" customWidth="1"/>
    <col min="8" max="8" width="71.42578125" bestFit="1" customWidth="1"/>
    <col min="9" max="9" width="59.5703125" bestFit="1" customWidth="1"/>
    <col min="10" max="10" width="121.7109375" bestFit="1" customWidth="1"/>
    <col min="11" max="11" width="202.85546875" bestFit="1" customWidth="1"/>
    <col min="12" max="12" width="164.28515625" bestFit="1" customWidth="1"/>
    <col min="13" max="13" width="208" bestFit="1" customWidth="1"/>
  </cols>
  <sheetData>
    <row r="1" spans="1:53" x14ac:dyDescent="0.25">
      <c r="A1" t="s">
        <v>600</v>
      </c>
      <c r="B1" t="s">
        <v>601</v>
      </c>
      <c r="C1" t="s">
        <v>602</v>
      </c>
      <c r="D1" t="s">
        <v>603</v>
      </c>
      <c r="E1" t="s">
        <v>604</v>
      </c>
      <c r="F1" t="s">
        <v>597</v>
      </c>
      <c r="G1" t="s">
        <v>605</v>
      </c>
      <c r="H1" t="s">
        <v>606</v>
      </c>
      <c r="I1" t="s">
        <v>607</v>
      </c>
      <c r="J1" t="s">
        <v>608</v>
      </c>
      <c r="K1" t="s">
        <v>609</v>
      </c>
      <c r="L1" t="s">
        <v>8763</v>
      </c>
      <c r="M1" t="s">
        <v>445</v>
      </c>
    </row>
    <row r="2" spans="1:53" x14ac:dyDescent="0.25">
      <c r="A2" t="s">
        <v>610</v>
      </c>
      <c r="B2" t="s">
        <v>589</v>
      </c>
      <c r="C2" t="s">
        <v>611</v>
      </c>
      <c r="D2" t="s">
        <v>612</v>
      </c>
      <c r="E2" t="s">
        <v>610</v>
      </c>
      <c r="F2" t="s">
        <v>613</v>
      </c>
      <c r="G2" s="8" t="s">
        <v>614</v>
      </c>
      <c r="H2" t="s">
        <v>615</v>
      </c>
      <c r="I2" t="s">
        <v>590</v>
      </c>
      <c r="J2" t="s">
        <v>591</v>
      </c>
      <c r="K2" t="s">
        <v>616</v>
      </c>
      <c r="L2" t="s">
        <v>617</v>
      </c>
      <c r="M2" s="8" t="s">
        <v>8764</v>
      </c>
    </row>
    <row r="3" spans="1:53" x14ac:dyDescent="0.25">
      <c r="A3" t="s">
        <v>618</v>
      </c>
      <c r="B3" t="s">
        <v>592</v>
      </c>
      <c r="C3" t="s">
        <v>619</v>
      </c>
      <c r="D3" t="s">
        <v>620</v>
      </c>
      <c r="E3" t="s">
        <v>613</v>
      </c>
      <c r="F3" t="s">
        <v>613</v>
      </c>
      <c r="G3" t="s">
        <v>593</v>
      </c>
      <c r="H3" t="s">
        <v>621</v>
      </c>
      <c r="I3" t="s">
        <v>8765</v>
      </c>
      <c r="J3" t="s">
        <v>8765</v>
      </c>
      <c r="K3" t="s">
        <v>8766</v>
      </c>
      <c r="L3" t="s">
        <v>8767</v>
      </c>
      <c r="M3" t="s">
        <v>8768</v>
      </c>
    </row>
    <row r="4" spans="1:53" x14ac:dyDescent="0.25">
      <c r="A4" t="s">
        <v>622</v>
      </c>
      <c r="B4" t="s">
        <v>623</v>
      </c>
      <c r="C4" t="s">
        <v>624</v>
      </c>
      <c r="D4" t="s">
        <v>625</v>
      </c>
      <c r="E4" t="s">
        <v>626</v>
      </c>
      <c r="F4" t="s">
        <v>613</v>
      </c>
      <c r="G4" t="s">
        <v>627</v>
      </c>
      <c r="H4" t="s">
        <v>8771</v>
      </c>
      <c r="I4" t="s">
        <v>8772</v>
      </c>
      <c r="J4" t="s">
        <v>628</v>
      </c>
      <c r="K4" t="s">
        <v>629</v>
      </c>
      <c r="L4" t="s">
        <v>8769</v>
      </c>
      <c r="M4" t="s">
        <v>8770</v>
      </c>
    </row>
    <row r="5" spans="1:53" x14ac:dyDescent="0.25">
      <c r="A5" t="s">
        <v>613</v>
      </c>
      <c r="B5" t="s">
        <v>630</v>
      </c>
      <c r="C5" t="s">
        <v>631</v>
      </c>
      <c r="D5" t="s">
        <v>632</v>
      </c>
      <c r="E5" t="s">
        <v>622</v>
      </c>
      <c r="F5" t="s">
        <v>613</v>
      </c>
      <c r="G5" t="s">
        <v>633</v>
      </c>
      <c r="H5" t="s">
        <v>634</v>
      </c>
      <c r="I5" t="s">
        <v>8773</v>
      </c>
      <c r="K5" t="s">
        <v>635</v>
      </c>
      <c r="L5" t="s">
        <v>8774</v>
      </c>
      <c r="M5" t="s">
        <v>8775</v>
      </c>
    </row>
    <row r="6" spans="1:53" x14ac:dyDescent="0.25">
      <c r="A6" t="s">
        <v>626</v>
      </c>
      <c r="B6" t="s">
        <v>636</v>
      </c>
      <c r="C6" t="s">
        <v>637</v>
      </c>
      <c r="D6" t="s">
        <v>638</v>
      </c>
      <c r="E6" t="s">
        <v>626</v>
      </c>
      <c r="F6" t="s">
        <v>613</v>
      </c>
      <c r="G6" t="s">
        <v>639</v>
      </c>
      <c r="H6" t="s">
        <v>640</v>
      </c>
      <c r="I6" t="s">
        <v>8776</v>
      </c>
      <c r="J6" t="s">
        <v>8777</v>
      </c>
      <c r="K6" t="s">
        <v>641</v>
      </c>
      <c r="L6" t="s">
        <v>8778</v>
      </c>
      <c r="M6" t="s">
        <v>8779</v>
      </c>
    </row>
    <row r="7" spans="1:53" x14ac:dyDescent="0.25">
      <c r="A7" t="s">
        <v>642</v>
      </c>
      <c r="B7" t="s">
        <v>643</v>
      </c>
      <c r="C7" t="s">
        <v>644</v>
      </c>
      <c r="D7" t="s">
        <v>645</v>
      </c>
      <c r="E7" t="s">
        <v>626</v>
      </c>
      <c r="F7" t="s">
        <v>613</v>
      </c>
      <c r="G7" t="s">
        <v>646</v>
      </c>
      <c r="H7" t="s">
        <v>647</v>
      </c>
      <c r="I7" t="s">
        <v>648</v>
      </c>
      <c r="J7" t="s">
        <v>8780</v>
      </c>
      <c r="K7" t="s">
        <v>649</v>
      </c>
      <c r="L7" t="s">
        <v>650</v>
      </c>
      <c r="M7" t="s">
        <v>8781</v>
      </c>
    </row>
    <row r="8" spans="1:53" x14ac:dyDescent="0.25">
      <c r="A8" t="s">
        <v>651</v>
      </c>
      <c r="B8" t="s">
        <v>652</v>
      </c>
      <c r="C8" t="s">
        <v>653</v>
      </c>
      <c r="D8" t="s">
        <v>654</v>
      </c>
      <c r="E8" t="s">
        <v>613</v>
      </c>
      <c r="F8" t="s">
        <v>613</v>
      </c>
      <c r="G8" t="s">
        <v>655</v>
      </c>
      <c r="H8" t="s">
        <v>656</v>
      </c>
      <c r="I8" t="s">
        <v>8782</v>
      </c>
      <c r="J8" t="s">
        <v>8783</v>
      </c>
      <c r="K8" t="s">
        <v>657</v>
      </c>
      <c r="L8" t="s">
        <v>8784</v>
      </c>
      <c r="M8" t="s">
        <v>8785</v>
      </c>
    </row>
    <row r="9" spans="1:53" x14ac:dyDescent="0.25">
      <c r="A9" t="s">
        <v>658</v>
      </c>
      <c r="B9" t="s">
        <v>659</v>
      </c>
      <c r="C9" t="s">
        <v>660</v>
      </c>
      <c r="D9" t="s">
        <v>661</v>
      </c>
      <c r="E9" t="s">
        <v>613</v>
      </c>
      <c r="F9" t="s">
        <v>613</v>
      </c>
      <c r="G9" t="s">
        <v>662</v>
      </c>
      <c r="H9" t="s">
        <v>663</v>
      </c>
      <c r="I9" t="s">
        <v>664</v>
      </c>
      <c r="J9" t="s">
        <v>665</v>
      </c>
      <c r="K9" t="s">
        <v>666</v>
      </c>
      <c r="L9" t="s">
        <v>8787</v>
      </c>
      <c r="M9" t="s">
        <v>8786</v>
      </c>
    </row>
    <row r="10" spans="1:53" ht="120" x14ac:dyDescent="0.25">
      <c r="A10" s="42">
        <v>9</v>
      </c>
      <c r="B10" s="42" t="s">
        <v>14677</v>
      </c>
      <c r="C10" s="43">
        <v>46235</v>
      </c>
      <c r="D10" s="43">
        <v>46250</v>
      </c>
      <c r="E10" s="40">
        <v>3</v>
      </c>
      <c r="F10" s="40">
        <v>4</v>
      </c>
      <c r="G10" s="42" t="s">
        <v>14678</v>
      </c>
      <c r="H10" s="42" t="s">
        <v>14679</v>
      </c>
      <c r="I10" s="42" t="s">
        <v>14680</v>
      </c>
      <c r="J10" s="42" t="s">
        <v>14681</v>
      </c>
      <c r="K10" s="42" t="s">
        <v>14682</v>
      </c>
      <c r="L10" s="42" t="s">
        <v>14683</v>
      </c>
      <c r="M10" s="42" t="s">
        <v>14684</v>
      </c>
      <c r="BA10" s="1"/>
    </row>
    <row r="11" spans="1:53" x14ac:dyDescent="0.25">
      <c r="A11">
        <v>10</v>
      </c>
      <c r="B11" t="s">
        <v>17388</v>
      </c>
      <c r="C11" s="2">
        <v>46252</v>
      </c>
      <c r="D11" s="2">
        <v>46272</v>
      </c>
      <c r="E11">
        <v>4</v>
      </c>
      <c r="F11">
        <v>4</v>
      </c>
      <c r="I11" s="2"/>
      <c r="K11" s="2"/>
    </row>
    <row r="12" spans="1:53" x14ac:dyDescent="0.25">
      <c r="A12" s="39"/>
      <c r="B12" s="39"/>
      <c r="C12" s="39"/>
      <c r="D12" s="39"/>
      <c r="E12" s="41"/>
      <c r="F12" s="41"/>
      <c r="G12" s="39"/>
      <c r="H12" s="39"/>
      <c r="I12" s="39"/>
      <c r="J12" s="39"/>
      <c r="K12" s="39"/>
      <c r="L12" s="39"/>
      <c r="M12" s="39"/>
    </row>
    <row r="14" spans="1:53" x14ac:dyDescent="0.25">
      <c r="L14" s="2"/>
    </row>
    <row r="16" spans="1:53" x14ac:dyDescent="0.25">
      <c r="AD16" s="1"/>
    </row>
  </sheetData>
  <phoneticPr fontId="4" type="noConversion"/>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6F31-D3C1-4F71-BEC1-83688DA5DC3E}">
  <sheetPr>
    <tabColor theme="0" tint="-0.499984740745262"/>
  </sheetPr>
  <dimension ref="A1:N155"/>
  <sheetViews>
    <sheetView topLeftCell="A116" workbookViewId="0">
      <selection activeCell="F142" sqref="F142"/>
    </sheetView>
  </sheetViews>
  <sheetFormatPr defaultRowHeight="15" x14ac:dyDescent="0.25"/>
  <cols>
    <col min="1" max="1" width="13.5703125" bestFit="1" customWidth="1"/>
    <col min="2" max="2" width="14.7109375" style="2" bestFit="1" customWidth="1"/>
    <col min="3" max="3" width="10.7109375" bestFit="1" customWidth="1"/>
    <col min="4" max="4" width="13.85546875" bestFit="1" customWidth="1"/>
    <col min="5" max="5" width="14.140625" bestFit="1" customWidth="1"/>
    <col min="6" max="6" width="64.140625" bestFit="1" customWidth="1"/>
    <col min="7" max="8" width="23.5703125" bestFit="1" customWidth="1"/>
    <col min="9" max="9" width="18.5703125" bestFit="1" customWidth="1"/>
    <col min="10" max="10" width="15.140625" bestFit="1" customWidth="1"/>
    <col min="11" max="11" width="17" bestFit="1" customWidth="1"/>
    <col min="12" max="12" width="16" bestFit="1" customWidth="1"/>
    <col min="13" max="13" width="14.140625" bestFit="1" customWidth="1"/>
    <col min="14" max="14" width="16.7109375" bestFit="1" customWidth="1"/>
  </cols>
  <sheetData>
    <row r="1" spans="1:14" x14ac:dyDescent="0.25">
      <c r="A1" t="s">
        <v>797</v>
      </c>
      <c r="B1" s="2" t="s">
        <v>798</v>
      </c>
      <c r="C1" t="s">
        <v>583</v>
      </c>
      <c r="D1" t="s">
        <v>799</v>
      </c>
      <c r="E1" t="s">
        <v>800</v>
      </c>
      <c r="F1" t="s">
        <v>801</v>
      </c>
      <c r="G1" t="s">
        <v>802</v>
      </c>
      <c r="H1" t="s">
        <v>803</v>
      </c>
      <c r="I1" t="s">
        <v>804</v>
      </c>
      <c r="J1" t="s">
        <v>450</v>
      </c>
      <c r="K1" t="s">
        <v>805</v>
      </c>
      <c r="L1" t="s">
        <v>806</v>
      </c>
      <c r="M1" t="s">
        <v>807</v>
      </c>
      <c r="N1" t="s">
        <v>808</v>
      </c>
    </row>
    <row r="2" spans="1:14" x14ac:dyDescent="0.25">
      <c r="A2" s="49" t="s">
        <v>809</v>
      </c>
      <c r="B2" s="25" t="s">
        <v>611</v>
      </c>
      <c r="C2">
        <v>1</v>
      </c>
      <c r="D2" s="49"/>
      <c r="E2">
        <v>1</v>
      </c>
      <c r="F2" s="49" t="s">
        <v>810</v>
      </c>
      <c r="G2" s="49" t="s">
        <v>811</v>
      </c>
      <c r="H2" s="49" t="s">
        <v>812</v>
      </c>
      <c r="J2" s="49"/>
      <c r="L2" s="49"/>
      <c r="N2">
        <v>18</v>
      </c>
    </row>
    <row r="3" spans="1:14" x14ac:dyDescent="0.25">
      <c r="A3" s="49" t="s">
        <v>813</v>
      </c>
      <c r="B3" s="25" t="s">
        <v>814</v>
      </c>
      <c r="C3">
        <v>1</v>
      </c>
      <c r="D3" s="49"/>
      <c r="E3">
        <v>2</v>
      </c>
      <c r="F3" s="49" t="s">
        <v>815</v>
      </c>
      <c r="G3" s="49" t="s">
        <v>816</v>
      </c>
      <c r="H3" s="49" t="s">
        <v>817</v>
      </c>
      <c r="J3" s="49"/>
      <c r="L3" s="49"/>
      <c r="N3">
        <v>27</v>
      </c>
    </row>
    <row r="4" spans="1:14" x14ac:dyDescent="0.25">
      <c r="A4" s="49" t="s">
        <v>818</v>
      </c>
      <c r="B4" s="25" t="s">
        <v>819</v>
      </c>
      <c r="C4">
        <v>1</v>
      </c>
      <c r="D4" s="49"/>
      <c r="E4">
        <v>3</v>
      </c>
      <c r="F4" s="49" t="s">
        <v>820</v>
      </c>
      <c r="G4" s="49" t="s">
        <v>821</v>
      </c>
      <c r="H4" s="49" t="s">
        <v>822</v>
      </c>
      <c r="J4" s="49"/>
      <c r="L4" s="49"/>
      <c r="N4">
        <v>16</v>
      </c>
    </row>
    <row r="5" spans="1:14" x14ac:dyDescent="0.25">
      <c r="A5" s="49" t="s">
        <v>823</v>
      </c>
      <c r="B5" s="25" t="s">
        <v>612</v>
      </c>
      <c r="C5">
        <v>1</v>
      </c>
      <c r="D5" s="49"/>
      <c r="E5">
        <v>4</v>
      </c>
      <c r="F5" s="49" t="s">
        <v>824</v>
      </c>
      <c r="G5" s="49" t="s">
        <v>825</v>
      </c>
      <c r="H5" s="49" t="s">
        <v>826</v>
      </c>
      <c r="J5" s="49"/>
      <c r="L5" s="49"/>
      <c r="N5">
        <v>16</v>
      </c>
    </row>
    <row r="6" spans="1:14" x14ac:dyDescent="0.25">
      <c r="A6" s="49" t="s">
        <v>827</v>
      </c>
      <c r="B6" s="25" t="s">
        <v>619</v>
      </c>
      <c r="C6">
        <v>2</v>
      </c>
      <c r="D6" s="49"/>
      <c r="E6">
        <v>1</v>
      </c>
      <c r="F6" s="49" t="s">
        <v>828</v>
      </c>
      <c r="G6" s="49" t="s">
        <v>829</v>
      </c>
      <c r="H6" s="49" t="s">
        <v>830</v>
      </c>
      <c r="J6" s="49"/>
      <c r="L6" s="49"/>
      <c r="N6">
        <v>18</v>
      </c>
    </row>
    <row r="7" spans="1:14" x14ac:dyDescent="0.25">
      <c r="A7" s="49" t="s">
        <v>831</v>
      </c>
      <c r="B7" s="25" t="s">
        <v>832</v>
      </c>
      <c r="C7">
        <v>2</v>
      </c>
      <c r="D7" s="49"/>
      <c r="E7">
        <v>2</v>
      </c>
      <c r="F7" s="49" t="s">
        <v>833</v>
      </c>
      <c r="G7" s="49" t="s">
        <v>834</v>
      </c>
      <c r="H7" s="49" t="s">
        <v>835</v>
      </c>
      <c r="J7" s="49"/>
      <c r="L7" s="49"/>
      <c r="N7">
        <v>19</v>
      </c>
    </row>
    <row r="8" spans="1:14" x14ac:dyDescent="0.25">
      <c r="A8" s="49" t="s">
        <v>836</v>
      </c>
      <c r="B8" s="25" t="s">
        <v>837</v>
      </c>
      <c r="C8">
        <v>2</v>
      </c>
      <c r="D8" s="49"/>
      <c r="E8">
        <v>3</v>
      </c>
      <c r="F8" s="49" t="s">
        <v>838</v>
      </c>
      <c r="G8" s="49" t="s">
        <v>839</v>
      </c>
      <c r="H8" s="49" t="s">
        <v>840</v>
      </c>
      <c r="J8" s="49"/>
      <c r="L8" s="49"/>
      <c r="N8">
        <v>14</v>
      </c>
    </row>
    <row r="9" spans="1:14" x14ac:dyDescent="0.25">
      <c r="A9" s="49" t="s">
        <v>841</v>
      </c>
      <c r="B9" s="25" t="s">
        <v>842</v>
      </c>
      <c r="C9">
        <v>2</v>
      </c>
      <c r="D9" s="49"/>
      <c r="E9">
        <v>4</v>
      </c>
      <c r="F9" s="49" t="s">
        <v>843</v>
      </c>
      <c r="G9" s="49" t="s">
        <v>844</v>
      </c>
      <c r="H9" s="49" t="s">
        <v>845</v>
      </c>
      <c r="J9" s="49"/>
      <c r="L9" s="49"/>
      <c r="N9">
        <v>12</v>
      </c>
    </row>
    <row r="10" spans="1:14" x14ac:dyDescent="0.25">
      <c r="A10" s="49" t="s">
        <v>846</v>
      </c>
      <c r="B10" s="25" t="s">
        <v>847</v>
      </c>
      <c r="C10">
        <v>2</v>
      </c>
      <c r="D10" s="49"/>
      <c r="E10">
        <v>1</v>
      </c>
      <c r="F10" s="49" t="s">
        <v>828</v>
      </c>
      <c r="G10" s="49" t="s">
        <v>848</v>
      </c>
      <c r="H10" s="49" t="s">
        <v>849</v>
      </c>
      <c r="J10" s="49"/>
      <c r="L10" s="49"/>
      <c r="N10">
        <v>19</v>
      </c>
    </row>
    <row r="11" spans="1:14" x14ac:dyDescent="0.25">
      <c r="A11" s="49" t="s">
        <v>850</v>
      </c>
      <c r="B11" s="25" t="s">
        <v>851</v>
      </c>
      <c r="C11">
        <v>2</v>
      </c>
      <c r="D11" s="49"/>
      <c r="E11">
        <v>2</v>
      </c>
      <c r="F11" s="49" t="s">
        <v>833</v>
      </c>
      <c r="G11" s="49" t="s">
        <v>852</v>
      </c>
      <c r="H11" s="49" t="s">
        <v>853</v>
      </c>
      <c r="J11" s="49"/>
      <c r="L11" s="49"/>
      <c r="N11">
        <v>19</v>
      </c>
    </row>
    <row r="12" spans="1:14" x14ac:dyDescent="0.25">
      <c r="A12" s="49" t="s">
        <v>854</v>
      </c>
      <c r="B12" s="25" t="s">
        <v>855</v>
      </c>
      <c r="C12">
        <v>2</v>
      </c>
      <c r="D12" s="49"/>
      <c r="E12">
        <v>3</v>
      </c>
      <c r="F12" s="49" t="s">
        <v>838</v>
      </c>
      <c r="G12" s="49" t="s">
        <v>856</v>
      </c>
      <c r="H12" s="49" t="s">
        <v>857</v>
      </c>
      <c r="J12" s="49"/>
      <c r="L12" s="49"/>
      <c r="N12">
        <v>16</v>
      </c>
    </row>
    <row r="13" spans="1:14" x14ac:dyDescent="0.25">
      <c r="A13" s="49" t="s">
        <v>858</v>
      </c>
      <c r="B13" s="25" t="s">
        <v>859</v>
      </c>
      <c r="C13">
        <v>2</v>
      </c>
      <c r="D13" s="49"/>
      <c r="E13">
        <v>4</v>
      </c>
      <c r="F13" s="49" t="s">
        <v>843</v>
      </c>
      <c r="G13" s="49" t="s">
        <v>860</v>
      </c>
      <c r="H13" s="49" t="s">
        <v>861</v>
      </c>
      <c r="J13" s="49"/>
      <c r="L13" s="49"/>
      <c r="N13">
        <v>12</v>
      </c>
    </row>
    <row r="14" spans="1:14" x14ac:dyDescent="0.25">
      <c r="A14" s="49" t="s">
        <v>862</v>
      </c>
      <c r="B14" s="25" t="s">
        <v>863</v>
      </c>
      <c r="C14">
        <v>2</v>
      </c>
      <c r="D14" s="49"/>
      <c r="E14">
        <v>1</v>
      </c>
      <c r="F14" s="49" t="s">
        <v>828</v>
      </c>
      <c r="G14" s="49" t="s">
        <v>864</v>
      </c>
      <c r="H14" s="49" t="s">
        <v>865</v>
      </c>
      <c r="J14" s="49"/>
      <c r="L14" s="49"/>
      <c r="N14">
        <v>19</v>
      </c>
    </row>
    <row r="15" spans="1:14" x14ac:dyDescent="0.25">
      <c r="A15" s="49" t="s">
        <v>866</v>
      </c>
      <c r="B15" s="25" t="s">
        <v>867</v>
      </c>
      <c r="C15">
        <v>2</v>
      </c>
      <c r="D15" s="49"/>
      <c r="E15">
        <v>2</v>
      </c>
      <c r="F15" s="49" t="s">
        <v>833</v>
      </c>
      <c r="G15" s="49" t="s">
        <v>868</v>
      </c>
      <c r="H15" s="49" t="s">
        <v>869</v>
      </c>
      <c r="J15" s="49"/>
      <c r="L15" s="49"/>
      <c r="N15">
        <v>19</v>
      </c>
    </row>
    <row r="16" spans="1:14" x14ac:dyDescent="0.25">
      <c r="A16" s="49" t="s">
        <v>870</v>
      </c>
      <c r="B16" s="25" t="s">
        <v>871</v>
      </c>
      <c r="C16">
        <v>2</v>
      </c>
      <c r="D16" s="49"/>
      <c r="E16">
        <v>3</v>
      </c>
      <c r="F16" s="49" t="s">
        <v>838</v>
      </c>
      <c r="G16" s="49" t="s">
        <v>872</v>
      </c>
      <c r="H16" s="49" t="s">
        <v>873</v>
      </c>
      <c r="J16" s="49"/>
      <c r="L16" s="49"/>
      <c r="N16">
        <v>19</v>
      </c>
    </row>
    <row r="17" spans="1:14" x14ac:dyDescent="0.25">
      <c r="A17" s="49" t="s">
        <v>874</v>
      </c>
      <c r="B17" s="25" t="s">
        <v>875</v>
      </c>
      <c r="C17">
        <v>2</v>
      </c>
      <c r="D17" s="49"/>
      <c r="E17">
        <v>4</v>
      </c>
      <c r="F17" s="49" t="s">
        <v>843</v>
      </c>
      <c r="G17" s="49" t="s">
        <v>876</v>
      </c>
      <c r="H17" s="49" t="s">
        <v>877</v>
      </c>
      <c r="J17" s="49"/>
      <c r="L17" s="49"/>
      <c r="N17">
        <v>12</v>
      </c>
    </row>
    <row r="18" spans="1:14" x14ac:dyDescent="0.25">
      <c r="A18" s="49" t="s">
        <v>878</v>
      </c>
      <c r="B18" s="25" t="s">
        <v>879</v>
      </c>
      <c r="C18">
        <v>2</v>
      </c>
      <c r="D18" s="49"/>
      <c r="E18">
        <v>1</v>
      </c>
      <c r="F18" s="49" t="s">
        <v>828</v>
      </c>
      <c r="G18" s="49" t="s">
        <v>880</v>
      </c>
      <c r="H18" s="49" t="s">
        <v>881</v>
      </c>
      <c r="J18" s="49"/>
      <c r="L18" s="49"/>
      <c r="N18">
        <v>18</v>
      </c>
    </row>
    <row r="19" spans="1:14" x14ac:dyDescent="0.25">
      <c r="A19" s="49" t="s">
        <v>882</v>
      </c>
      <c r="B19" s="25" t="s">
        <v>883</v>
      </c>
      <c r="C19">
        <v>2</v>
      </c>
      <c r="D19" s="49"/>
      <c r="E19">
        <v>2</v>
      </c>
      <c r="F19" s="49" t="s">
        <v>833</v>
      </c>
      <c r="G19" s="49" t="s">
        <v>884</v>
      </c>
      <c r="H19" s="49" t="s">
        <v>885</v>
      </c>
      <c r="J19" s="49"/>
      <c r="L19" s="49"/>
      <c r="N19">
        <v>20</v>
      </c>
    </row>
    <row r="20" spans="1:14" x14ac:dyDescent="0.25">
      <c r="A20" s="49" t="s">
        <v>886</v>
      </c>
      <c r="B20" s="25" t="s">
        <v>887</v>
      </c>
      <c r="C20">
        <v>2</v>
      </c>
      <c r="D20" s="49"/>
      <c r="E20">
        <v>3</v>
      </c>
      <c r="F20" s="49" t="s">
        <v>838</v>
      </c>
      <c r="G20" s="49" t="s">
        <v>888</v>
      </c>
      <c r="H20" s="49" t="s">
        <v>889</v>
      </c>
      <c r="J20" s="49"/>
      <c r="L20" s="49"/>
      <c r="N20">
        <v>16</v>
      </c>
    </row>
    <row r="21" spans="1:14" x14ac:dyDescent="0.25">
      <c r="A21" s="49" t="s">
        <v>890</v>
      </c>
      <c r="B21" s="25" t="s">
        <v>620</v>
      </c>
      <c r="C21">
        <v>2</v>
      </c>
      <c r="D21" s="49"/>
      <c r="E21">
        <v>4</v>
      </c>
      <c r="F21" s="49" t="s">
        <v>843</v>
      </c>
      <c r="G21" s="49" t="s">
        <v>891</v>
      </c>
      <c r="H21" s="49" t="s">
        <v>892</v>
      </c>
      <c r="J21" s="49"/>
      <c r="L21" s="49"/>
      <c r="N21">
        <v>18</v>
      </c>
    </row>
    <row r="22" spans="1:14" x14ac:dyDescent="0.25">
      <c r="A22" s="49" t="s">
        <v>893</v>
      </c>
      <c r="B22" s="25" t="s">
        <v>624</v>
      </c>
      <c r="C22">
        <v>3</v>
      </c>
      <c r="D22" s="49"/>
      <c r="E22">
        <v>1</v>
      </c>
      <c r="F22" s="49" t="s">
        <v>894</v>
      </c>
      <c r="G22" s="49" t="s">
        <v>895</v>
      </c>
      <c r="H22" s="49" t="s">
        <v>896</v>
      </c>
      <c r="J22" s="49"/>
      <c r="L22" s="49"/>
      <c r="N22">
        <v>13</v>
      </c>
    </row>
    <row r="23" spans="1:14" x14ac:dyDescent="0.25">
      <c r="A23" s="49" t="s">
        <v>897</v>
      </c>
      <c r="B23" s="25" t="s">
        <v>898</v>
      </c>
      <c r="C23">
        <v>3</v>
      </c>
      <c r="D23" s="49"/>
      <c r="E23">
        <v>2</v>
      </c>
      <c r="F23" s="49" t="s">
        <v>899</v>
      </c>
      <c r="G23" s="49" t="s">
        <v>900</v>
      </c>
      <c r="H23" s="49" t="s">
        <v>901</v>
      </c>
      <c r="J23" s="49"/>
      <c r="L23" s="49"/>
      <c r="N23">
        <v>16</v>
      </c>
    </row>
    <row r="24" spans="1:14" x14ac:dyDescent="0.25">
      <c r="A24" s="49" t="s">
        <v>902</v>
      </c>
      <c r="B24" s="25" t="s">
        <v>903</v>
      </c>
      <c r="C24">
        <v>3</v>
      </c>
      <c r="D24" s="49"/>
      <c r="E24">
        <v>3</v>
      </c>
      <c r="F24" s="49" t="s">
        <v>904</v>
      </c>
      <c r="G24" s="49" t="s">
        <v>905</v>
      </c>
      <c r="H24" s="49" t="s">
        <v>906</v>
      </c>
      <c r="J24" s="49"/>
      <c r="L24" s="49"/>
      <c r="N24">
        <v>22</v>
      </c>
    </row>
    <row r="25" spans="1:14" x14ac:dyDescent="0.25">
      <c r="A25" s="49" t="s">
        <v>907</v>
      </c>
      <c r="B25" s="25" t="s">
        <v>908</v>
      </c>
      <c r="C25">
        <v>3</v>
      </c>
      <c r="D25" s="49"/>
      <c r="E25">
        <v>4</v>
      </c>
      <c r="F25" s="49" t="s">
        <v>909</v>
      </c>
      <c r="G25" s="49" t="s">
        <v>910</v>
      </c>
      <c r="H25" s="49" t="s">
        <v>911</v>
      </c>
      <c r="J25" s="49"/>
      <c r="L25" s="49"/>
      <c r="N25">
        <v>18</v>
      </c>
    </row>
    <row r="26" spans="1:14" x14ac:dyDescent="0.25">
      <c r="A26" s="49" t="s">
        <v>912</v>
      </c>
      <c r="B26" s="25" t="s">
        <v>913</v>
      </c>
      <c r="C26">
        <v>3</v>
      </c>
      <c r="D26" s="49"/>
      <c r="E26">
        <v>1</v>
      </c>
      <c r="F26" s="49" t="s">
        <v>894</v>
      </c>
      <c r="G26" s="49" t="s">
        <v>914</v>
      </c>
      <c r="H26" s="49" t="s">
        <v>915</v>
      </c>
      <c r="J26" s="49"/>
      <c r="L26" s="49"/>
      <c r="N26">
        <v>15</v>
      </c>
    </row>
    <row r="27" spans="1:14" x14ac:dyDescent="0.25">
      <c r="A27" s="49" t="s">
        <v>916</v>
      </c>
      <c r="B27" s="25" t="s">
        <v>917</v>
      </c>
      <c r="C27">
        <v>3</v>
      </c>
      <c r="D27" s="49"/>
      <c r="E27">
        <v>2</v>
      </c>
      <c r="F27" s="49" t="s">
        <v>899</v>
      </c>
      <c r="G27" s="49" t="s">
        <v>918</v>
      </c>
      <c r="H27" s="49" t="s">
        <v>919</v>
      </c>
      <c r="J27" s="49"/>
      <c r="L27" s="49"/>
      <c r="N27">
        <v>17</v>
      </c>
    </row>
    <row r="28" spans="1:14" x14ac:dyDescent="0.25">
      <c r="A28" s="49" t="s">
        <v>920</v>
      </c>
      <c r="B28" s="25" t="s">
        <v>921</v>
      </c>
      <c r="C28">
        <v>3</v>
      </c>
      <c r="D28" s="49"/>
      <c r="E28">
        <v>3</v>
      </c>
      <c r="F28" s="49" t="s">
        <v>904</v>
      </c>
      <c r="G28" s="49" t="s">
        <v>922</v>
      </c>
      <c r="H28" s="49" t="s">
        <v>923</v>
      </c>
      <c r="J28" s="49"/>
      <c r="L28" s="49"/>
      <c r="N28">
        <v>19</v>
      </c>
    </row>
    <row r="29" spans="1:14" x14ac:dyDescent="0.25">
      <c r="A29" s="49" t="s">
        <v>924</v>
      </c>
      <c r="B29" s="25" t="s">
        <v>925</v>
      </c>
      <c r="C29">
        <v>3</v>
      </c>
      <c r="D29" s="49"/>
      <c r="E29">
        <v>4</v>
      </c>
      <c r="F29" s="49" t="s">
        <v>909</v>
      </c>
      <c r="G29" s="49" t="s">
        <v>926</v>
      </c>
      <c r="H29" s="49" t="s">
        <v>927</v>
      </c>
      <c r="J29" s="49"/>
      <c r="L29" s="49"/>
      <c r="N29">
        <v>17</v>
      </c>
    </row>
    <row r="30" spans="1:14" x14ac:dyDescent="0.25">
      <c r="A30" s="49" t="s">
        <v>928</v>
      </c>
      <c r="B30" s="25" t="s">
        <v>929</v>
      </c>
      <c r="C30">
        <v>3</v>
      </c>
      <c r="D30" s="49"/>
      <c r="E30">
        <v>1</v>
      </c>
      <c r="F30" s="49" t="s">
        <v>894</v>
      </c>
      <c r="G30" s="49" t="s">
        <v>930</v>
      </c>
      <c r="H30" s="49" t="s">
        <v>931</v>
      </c>
      <c r="J30" s="49"/>
      <c r="L30" s="49"/>
      <c r="N30">
        <v>17</v>
      </c>
    </row>
    <row r="31" spans="1:14" x14ac:dyDescent="0.25">
      <c r="A31" s="49" t="s">
        <v>932</v>
      </c>
      <c r="B31" s="25" t="s">
        <v>933</v>
      </c>
      <c r="C31">
        <v>3</v>
      </c>
      <c r="D31" s="49"/>
      <c r="E31">
        <v>2</v>
      </c>
      <c r="F31" s="49" t="s">
        <v>899</v>
      </c>
      <c r="G31" s="49" t="s">
        <v>934</v>
      </c>
      <c r="H31" s="49" t="s">
        <v>935</v>
      </c>
      <c r="J31" s="49"/>
      <c r="L31" s="49"/>
      <c r="N31">
        <v>22</v>
      </c>
    </row>
    <row r="32" spans="1:14" x14ac:dyDescent="0.25">
      <c r="A32" s="49" t="s">
        <v>936</v>
      </c>
      <c r="B32" s="25" t="s">
        <v>937</v>
      </c>
      <c r="C32">
        <v>3</v>
      </c>
      <c r="D32" s="49"/>
      <c r="E32">
        <v>3</v>
      </c>
      <c r="F32" s="49" t="s">
        <v>904</v>
      </c>
      <c r="G32" s="49" t="s">
        <v>938</v>
      </c>
      <c r="H32" s="49" t="s">
        <v>939</v>
      </c>
      <c r="J32" s="49"/>
      <c r="L32" s="49"/>
      <c r="N32">
        <v>15</v>
      </c>
    </row>
    <row r="33" spans="1:14" x14ac:dyDescent="0.25">
      <c r="A33" s="49" t="s">
        <v>940</v>
      </c>
      <c r="B33" s="25" t="s">
        <v>941</v>
      </c>
      <c r="C33">
        <v>3</v>
      </c>
      <c r="D33" s="49"/>
      <c r="E33">
        <v>4</v>
      </c>
      <c r="F33" s="49" t="s">
        <v>909</v>
      </c>
      <c r="G33" s="49" t="s">
        <v>942</v>
      </c>
      <c r="H33" s="49" t="s">
        <v>943</v>
      </c>
      <c r="J33" s="49"/>
      <c r="L33" s="49"/>
      <c r="N33">
        <v>18</v>
      </c>
    </row>
    <row r="34" spans="1:14" x14ac:dyDescent="0.25">
      <c r="A34" s="49" t="s">
        <v>944</v>
      </c>
      <c r="B34" s="25" t="s">
        <v>945</v>
      </c>
      <c r="C34">
        <v>3</v>
      </c>
      <c r="D34" s="49"/>
      <c r="E34">
        <v>1</v>
      </c>
      <c r="F34" s="49" t="s">
        <v>894</v>
      </c>
      <c r="G34" s="49" t="s">
        <v>946</v>
      </c>
      <c r="H34" s="49" t="s">
        <v>947</v>
      </c>
      <c r="J34" s="49"/>
      <c r="L34" s="49"/>
      <c r="N34">
        <v>20</v>
      </c>
    </row>
    <row r="35" spans="1:14" x14ac:dyDescent="0.25">
      <c r="A35" s="49" t="s">
        <v>948</v>
      </c>
      <c r="B35" s="25" t="s">
        <v>949</v>
      </c>
      <c r="C35">
        <v>3</v>
      </c>
      <c r="D35" s="49"/>
      <c r="E35">
        <v>2</v>
      </c>
      <c r="F35" s="49" t="s">
        <v>899</v>
      </c>
      <c r="G35" s="49" t="s">
        <v>950</v>
      </c>
      <c r="H35" s="49" t="s">
        <v>951</v>
      </c>
      <c r="J35" s="49"/>
      <c r="L35" s="49"/>
      <c r="N35">
        <v>32</v>
      </c>
    </row>
    <row r="36" spans="1:14" x14ac:dyDescent="0.25">
      <c r="A36" s="49" t="s">
        <v>952</v>
      </c>
      <c r="B36" s="25" t="s">
        <v>953</v>
      </c>
      <c r="C36">
        <v>3</v>
      </c>
      <c r="D36" s="49"/>
      <c r="E36">
        <v>3</v>
      </c>
      <c r="F36" s="49" t="s">
        <v>904</v>
      </c>
      <c r="G36" s="49" t="s">
        <v>954</v>
      </c>
      <c r="H36" s="49" t="s">
        <v>955</v>
      </c>
      <c r="J36" s="49"/>
      <c r="L36" s="49"/>
      <c r="N36">
        <v>33</v>
      </c>
    </row>
    <row r="37" spans="1:14" x14ac:dyDescent="0.25">
      <c r="A37" s="49" t="s">
        <v>956</v>
      </c>
      <c r="B37" s="25" t="s">
        <v>957</v>
      </c>
      <c r="C37">
        <v>3</v>
      </c>
      <c r="D37" s="49"/>
      <c r="E37">
        <v>4</v>
      </c>
      <c r="F37" s="49" t="s">
        <v>909</v>
      </c>
      <c r="G37" s="49" t="s">
        <v>958</v>
      </c>
      <c r="H37" s="49" t="s">
        <v>959</v>
      </c>
      <c r="J37" s="49"/>
      <c r="L37" s="49"/>
      <c r="N37">
        <v>17</v>
      </c>
    </row>
    <row r="38" spans="1:14" x14ac:dyDescent="0.25">
      <c r="A38" s="49" t="s">
        <v>960</v>
      </c>
      <c r="B38" s="25" t="s">
        <v>961</v>
      </c>
      <c r="C38">
        <v>3</v>
      </c>
      <c r="D38" s="49"/>
      <c r="E38">
        <v>1</v>
      </c>
      <c r="F38" s="49" t="s">
        <v>894</v>
      </c>
      <c r="G38" s="49" t="s">
        <v>962</v>
      </c>
      <c r="H38" s="49" t="s">
        <v>963</v>
      </c>
      <c r="J38" s="49"/>
      <c r="L38" s="49"/>
      <c r="N38">
        <v>20</v>
      </c>
    </row>
    <row r="39" spans="1:14" x14ac:dyDescent="0.25">
      <c r="A39" s="49" t="s">
        <v>964</v>
      </c>
      <c r="B39" s="25" t="s">
        <v>965</v>
      </c>
      <c r="C39">
        <v>3</v>
      </c>
      <c r="D39" s="49"/>
      <c r="E39">
        <v>2</v>
      </c>
      <c r="F39" s="49" t="s">
        <v>899</v>
      </c>
      <c r="G39" s="49" t="s">
        <v>966</v>
      </c>
      <c r="H39" s="49" t="s">
        <v>967</v>
      </c>
      <c r="J39" s="49"/>
      <c r="L39" s="49"/>
      <c r="N39">
        <v>28</v>
      </c>
    </row>
    <row r="40" spans="1:14" x14ac:dyDescent="0.25">
      <c r="A40" s="49" t="s">
        <v>968</v>
      </c>
      <c r="B40" s="25" t="s">
        <v>969</v>
      </c>
      <c r="C40">
        <v>3</v>
      </c>
      <c r="D40" s="49"/>
      <c r="E40">
        <v>3</v>
      </c>
      <c r="F40" s="49" t="s">
        <v>904</v>
      </c>
      <c r="G40" s="49" t="s">
        <v>970</v>
      </c>
      <c r="H40" s="49" t="s">
        <v>971</v>
      </c>
      <c r="J40" s="49"/>
      <c r="L40" s="49"/>
      <c r="N40">
        <v>21</v>
      </c>
    </row>
    <row r="41" spans="1:14" x14ac:dyDescent="0.25">
      <c r="A41" s="49" t="s">
        <v>972</v>
      </c>
      <c r="B41" s="25" t="s">
        <v>625</v>
      </c>
      <c r="C41">
        <v>3</v>
      </c>
      <c r="D41" s="49"/>
      <c r="E41">
        <v>4</v>
      </c>
      <c r="F41" s="49" t="s">
        <v>909</v>
      </c>
      <c r="G41" s="49" t="s">
        <v>973</v>
      </c>
      <c r="H41" s="49" t="s">
        <v>974</v>
      </c>
      <c r="J41" s="49"/>
      <c r="L41" s="49"/>
      <c r="N41">
        <v>22</v>
      </c>
    </row>
    <row r="42" spans="1:14" x14ac:dyDescent="0.25">
      <c r="A42" s="49" t="s">
        <v>975</v>
      </c>
      <c r="B42" s="25" t="s">
        <v>631</v>
      </c>
      <c r="C42">
        <v>4</v>
      </c>
      <c r="D42" s="49"/>
      <c r="E42">
        <v>1</v>
      </c>
      <c r="F42" s="49" t="s">
        <v>976</v>
      </c>
      <c r="G42" s="49" t="s">
        <v>977</v>
      </c>
      <c r="H42" s="49" t="s">
        <v>978</v>
      </c>
      <c r="J42" s="49"/>
      <c r="L42" s="49"/>
      <c r="N42">
        <v>18</v>
      </c>
    </row>
    <row r="43" spans="1:14" x14ac:dyDescent="0.25">
      <c r="A43" s="49" t="s">
        <v>979</v>
      </c>
      <c r="B43" s="25" t="s">
        <v>980</v>
      </c>
      <c r="C43">
        <v>4</v>
      </c>
      <c r="D43" s="49"/>
      <c r="E43">
        <v>2</v>
      </c>
      <c r="F43" s="49" t="s">
        <v>981</v>
      </c>
      <c r="G43" s="49" t="s">
        <v>982</v>
      </c>
      <c r="H43" s="49" t="s">
        <v>983</v>
      </c>
      <c r="J43" s="49"/>
      <c r="L43" s="49"/>
      <c r="N43">
        <v>19</v>
      </c>
    </row>
    <row r="44" spans="1:14" x14ac:dyDescent="0.25">
      <c r="A44" s="49" t="s">
        <v>984</v>
      </c>
      <c r="B44" s="25" t="s">
        <v>985</v>
      </c>
      <c r="C44">
        <v>4</v>
      </c>
      <c r="D44" s="49"/>
      <c r="E44">
        <v>3</v>
      </c>
      <c r="F44" s="49" t="s">
        <v>986</v>
      </c>
      <c r="G44" s="49" t="s">
        <v>987</v>
      </c>
      <c r="H44" s="49" t="s">
        <v>988</v>
      </c>
      <c r="J44" s="49"/>
      <c r="L44" s="49"/>
      <c r="N44">
        <v>19</v>
      </c>
    </row>
    <row r="45" spans="1:14" x14ac:dyDescent="0.25">
      <c r="A45" s="49" t="s">
        <v>989</v>
      </c>
      <c r="B45" s="25" t="s">
        <v>990</v>
      </c>
      <c r="C45">
        <v>4</v>
      </c>
      <c r="D45" s="49"/>
      <c r="E45">
        <v>4</v>
      </c>
      <c r="F45" s="49" t="s">
        <v>991</v>
      </c>
      <c r="G45" s="49" t="s">
        <v>992</v>
      </c>
      <c r="H45" s="49" t="s">
        <v>993</v>
      </c>
      <c r="J45" s="49"/>
      <c r="L45" s="49"/>
      <c r="N45">
        <v>20</v>
      </c>
    </row>
    <row r="46" spans="1:14" x14ac:dyDescent="0.25">
      <c r="A46" s="49" t="s">
        <v>994</v>
      </c>
      <c r="B46" s="25" t="s">
        <v>995</v>
      </c>
      <c r="C46">
        <v>4</v>
      </c>
      <c r="D46" s="49"/>
      <c r="E46">
        <v>1</v>
      </c>
      <c r="F46" s="49" t="s">
        <v>976</v>
      </c>
      <c r="G46" s="49" t="s">
        <v>996</v>
      </c>
      <c r="H46" s="49" t="s">
        <v>997</v>
      </c>
      <c r="J46" s="49"/>
      <c r="L46" s="49"/>
      <c r="N46">
        <v>18</v>
      </c>
    </row>
    <row r="47" spans="1:14" x14ac:dyDescent="0.25">
      <c r="A47" s="49" t="s">
        <v>998</v>
      </c>
      <c r="B47" s="25" t="s">
        <v>999</v>
      </c>
      <c r="C47">
        <v>4</v>
      </c>
      <c r="D47" s="49"/>
      <c r="E47">
        <v>2</v>
      </c>
      <c r="F47" s="49" t="s">
        <v>981</v>
      </c>
      <c r="G47" s="49" t="s">
        <v>1000</v>
      </c>
      <c r="H47" s="49" t="s">
        <v>1001</v>
      </c>
      <c r="J47" s="49"/>
      <c r="L47" s="49"/>
      <c r="N47">
        <v>20</v>
      </c>
    </row>
    <row r="48" spans="1:14" x14ac:dyDescent="0.25">
      <c r="A48" s="49" t="s">
        <v>1002</v>
      </c>
      <c r="B48" s="25" t="s">
        <v>1003</v>
      </c>
      <c r="C48">
        <v>4</v>
      </c>
      <c r="D48" s="49"/>
      <c r="E48">
        <v>3</v>
      </c>
      <c r="F48" s="49" t="s">
        <v>986</v>
      </c>
      <c r="G48" s="49" t="s">
        <v>1004</v>
      </c>
      <c r="H48" s="49" t="s">
        <v>1005</v>
      </c>
      <c r="J48" s="49"/>
      <c r="L48" s="49"/>
      <c r="N48">
        <v>19</v>
      </c>
    </row>
    <row r="49" spans="1:14" x14ac:dyDescent="0.25">
      <c r="A49" s="49" t="s">
        <v>1006</v>
      </c>
      <c r="B49" s="25" t="s">
        <v>1007</v>
      </c>
      <c r="C49">
        <v>4</v>
      </c>
      <c r="D49" s="49"/>
      <c r="E49">
        <v>4</v>
      </c>
      <c r="F49" s="49" t="s">
        <v>991</v>
      </c>
      <c r="G49" s="49" t="s">
        <v>1008</v>
      </c>
      <c r="H49" s="49" t="s">
        <v>1009</v>
      </c>
      <c r="J49" s="49"/>
      <c r="L49" s="49"/>
      <c r="N49">
        <v>22</v>
      </c>
    </row>
    <row r="50" spans="1:14" x14ac:dyDescent="0.25">
      <c r="A50" s="49" t="s">
        <v>1010</v>
      </c>
      <c r="B50" s="25" t="s">
        <v>1011</v>
      </c>
      <c r="C50">
        <v>4</v>
      </c>
      <c r="D50" s="49"/>
      <c r="E50">
        <v>1</v>
      </c>
      <c r="F50" s="49" t="s">
        <v>976</v>
      </c>
      <c r="G50" s="49" t="s">
        <v>1012</v>
      </c>
      <c r="H50" s="49" t="s">
        <v>1013</v>
      </c>
      <c r="J50" s="49"/>
      <c r="L50" s="49"/>
      <c r="N50">
        <v>18</v>
      </c>
    </row>
    <row r="51" spans="1:14" x14ac:dyDescent="0.25">
      <c r="A51" s="49" t="s">
        <v>1014</v>
      </c>
      <c r="B51" s="25" t="s">
        <v>1015</v>
      </c>
      <c r="C51">
        <v>4</v>
      </c>
      <c r="D51" s="49"/>
      <c r="E51">
        <v>2</v>
      </c>
      <c r="F51" s="49" t="s">
        <v>981</v>
      </c>
      <c r="G51" s="49" t="s">
        <v>1016</v>
      </c>
      <c r="H51" s="49" t="s">
        <v>1017</v>
      </c>
      <c r="J51" s="49"/>
      <c r="L51" s="49"/>
      <c r="N51">
        <v>23</v>
      </c>
    </row>
    <row r="52" spans="1:14" x14ac:dyDescent="0.25">
      <c r="A52" s="49" t="s">
        <v>1018</v>
      </c>
      <c r="B52" s="25" t="s">
        <v>1019</v>
      </c>
      <c r="C52">
        <v>4</v>
      </c>
      <c r="D52" s="49"/>
      <c r="E52">
        <v>3</v>
      </c>
      <c r="F52" s="49" t="s">
        <v>986</v>
      </c>
      <c r="G52" s="49" t="s">
        <v>1020</v>
      </c>
      <c r="H52" s="49" t="s">
        <v>1021</v>
      </c>
      <c r="J52" s="49"/>
      <c r="L52" s="49"/>
      <c r="N52">
        <v>20</v>
      </c>
    </row>
    <row r="53" spans="1:14" x14ac:dyDescent="0.25">
      <c r="A53" s="49" t="s">
        <v>1022</v>
      </c>
      <c r="B53" s="25" t="s">
        <v>632</v>
      </c>
      <c r="C53">
        <v>4</v>
      </c>
      <c r="D53" s="49"/>
      <c r="E53">
        <v>4</v>
      </c>
      <c r="F53" s="49" t="s">
        <v>991</v>
      </c>
      <c r="G53" s="49" t="s">
        <v>1023</v>
      </c>
      <c r="H53" s="49" t="s">
        <v>1024</v>
      </c>
      <c r="J53" s="49"/>
      <c r="L53" s="49"/>
      <c r="N53">
        <v>22</v>
      </c>
    </row>
    <row r="54" spans="1:14" x14ac:dyDescent="0.25">
      <c r="A54" s="49" t="s">
        <v>1025</v>
      </c>
      <c r="B54" s="25" t="s">
        <v>637</v>
      </c>
      <c r="C54">
        <v>5</v>
      </c>
      <c r="D54" s="49"/>
      <c r="E54">
        <v>1</v>
      </c>
      <c r="F54" s="49" t="s">
        <v>1026</v>
      </c>
      <c r="G54" s="49" t="s">
        <v>1027</v>
      </c>
      <c r="H54" s="49" t="s">
        <v>1028</v>
      </c>
      <c r="J54" s="49"/>
      <c r="L54" s="49"/>
      <c r="N54">
        <v>21</v>
      </c>
    </row>
    <row r="55" spans="1:14" x14ac:dyDescent="0.25">
      <c r="A55" s="49" t="s">
        <v>1029</v>
      </c>
      <c r="B55" s="25" t="s">
        <v>1030</v>
      </c>
      <c r="C55">
        <v>5</v>
      </c>
      <c r="D55" s="49"/>
      <c r="E55">
        <v>2</v>
      </c>
      <c r="F55" s="49" t="s">
        <v>1031</v>
      </c>
      <c r="G55" s="49" t="s">
        <v>1032</v>
      </c>
      <c r="H55" s="49" t="s">
        <v>1033</v>
      </c>
      <c r="J55" s="49"/>
      <c r="L55" s="49"/>
      <c r="N55">
        <v>27</v>
      </c>
    </row>
    <row r="56" spans="1:14" x14ac:dyDescent="0.25">
      <c r="A56" s="49" t="s">
        <v>1034</v>
      </c>
      <c r="B56" s="25" t="s">
        <v>1035</v>
      </c>
      <c r="C56">
        <v>5</v>
      </c>
      <c r="D56" s="49"/>
      <c r="E56">
        <v>3</v>
      </c>
      <c r="F56" s="49" t="s">
        <v>1036</v>
      </c>
      <c r="G56" s="49" t="s">
        <v>1037</v>
      </c>
      <c r="H56" s="49" t="s">
        <v>1038</v>
      </c>
      <c r="J56" s="49"/>
      <c r="L56" s="49"/>
      <c r="N56">
        <v>19</v>
      </c>
    </row>
    <row r="57" spans="1:14" x14ac:dyDescent="0.25">
      <c r="A57" s="49" t="s">
        <v>1039</v>
      </c>
      <c r="B57" s="25" t="s">
        <v>1040</v>
      </c>
      <c r="C57">
        <v>5</v>
      </c>
      <c r="D57" s="49"/>
      <c r="E57">
        <v>4</v>
      </c>
      <c r="F57" s="49" t="s">
        <v>1041</v>
      </c>
      <c r="G57" s="49" t="s">
        <v>1042</v>
      </c>
      <c r="H57" s="49" t="s">
        <v>1043</v>
      </c>
      <c r="J57" s="49"/>
      <c r="L57" s="49"/>
      <c r="N57">
        <v>21</v>
      </c>
    </row>
    <row r="58" spans="1:14" x14ac:dyDescent="0.25">
      <c r="A58" s="49" t="s">
        <v>1044</v>
      </c>
      <c r="B58" s="25" t="s">
        <v>1045</v>
      </c>
      <c r="C58">
        <v>5</v>
      </c>
      <c r="D58" s="49"/>
      <c r="E58">
        <v>1</v>
      </c>
      <c r="F58" s="49" t="s">
        <v>1026</v>
      </c>
      <c r="G58" s="49" t="s">
        <v>1046</v>
      </c>
      <c r="H58" s="49" t="s">
        <v>1047</v>
      </c>
      <c r="J58" s="49"/>
      <c r="L58" s="49"/>
      <c r="N58">
        <v>22</v>
      </c>
    </row>
    <row r="59" spans="1:14" x14ac:dyDescent="0.25">
      <c r="A59" s="49" t="s">
        <v>1048</v>
      </c>
      <c r="B59" s="25" t="s">
        <v>1049</v>
      </c>
      <c r="C59">
        <v>5</v>
      </c>
      <c r="D59" s="49"/>
      <c r="E59">
        <v>2</v>
      </c>
      <c r="F59" s="49" t="s">
        <v>1031</v>
      </c>
      <c r="G59" s="49" t="s">
        <v>1050</v>
      </c>
      <c r="H59" s="49" t="s">
        <v>1051</v>
      </c>
      <c r="J59" s="49"/>
      <c r="L59" s="49"/>
      <c r="N59">
        <v>24</v>
      </c>
    </row>
    <row r="60" spans="1:14" x14ac:dyDescent="0.25">
      <c r="A60" s="49" t="s">
        <v>1052</v>
      </c>
      <c r="B60" s="25" t="s">
        <v>1053</v>
      </c>
      <c r="C60">
        <v>5</v>
      </c>
      <c r="D60" s="49"/>
      <c r="E60">
        <v>3</v>
      </c>
      <c r="F60" s="49" t="s">
        <v>1036</v>
      </c>
      <c r="G60" s="49" t="s">
        <v>1054</v>
      </c>
      <c r="H60" s="49" t="s">
        <v>1055</v>
      </c>
      <c r="J60" s="49"/>
      <c r="L60" s="49"/>
      <c r="N60">
        <v>19</v>
      </c>
    </row>
    <row r="61" spans="1:14" x14ac:dyDescent="0.25">
      <c r="A61" s="49" t="s">
        <v>1056</v>
      </c>
      <c r="B61" s="25" t="s">
        <v>1057</v>
      </c>
      <c r="C61">
        <v>5</v>
      </c>
      <c r="D61" s="49"/>
      <c r="E61">
        <v>4</v>
      </c>
      <c r="F61" s="49" t="s">
        <v>1041</v>
      </c>
      <c r="G61" s="49" t="s">
        <v>1058</v>
      </c>
      <c r="H61" s="49" t="s">
        <v>1059</v>
      </c>
      <c r="J61" s="49"/>
      <c r="L61" s="49"/>
      <c r="N61">
        <v>21</v>
      </c>
    </row>
    <row r="62" spans="1:14" x14ac:dyDescent="0.25">
      <c r="A62" s="49" t="s">
        <v>1060</v>
      </c>
      <c r="B62" s="25" t="s">
        <v>1061</v>
      </c>
      <c r="C62">
        <v>5</v>
      </c>
      <c r="D62" s="49"/>
      <c r="E62">
        <v>1</v>
      </c>
      <c r="F62" s="49" t="s">
        <v>1026</v>
      </c>
      <c r="G62" s="49" t="s">
        <v>1062</v>
      </c>
      <c r="H62" s="49" t="s">
        <v>1063</v>
      </c>
      <c r="J62" s="49"/>
      <c r="L62" s="49"/>
      <c r="N62">
        <v>22</v>
      </c>
    </row>
    <row r="63" spans="1:14" x14ac:dyDescent="0.25">
      <c r="A63" s="49" t="s">
        <v>1064</v>
      </c>
      <c r="B63" s="25" t="s">
        <v>1065</v>
      </c>
      <c r="C63">
        <v>5</v>
      </c>
      <c r="D63" s="49"/>
      <c r="E63">
        <v>2</v>
      </c>
      <c r="F63" s="49" t="s">
        <v>1031</v>
      </c>
      <c r="G63" s="49" t="s">
        <v>1066</v>
      </c>
      <c r="H63" s="49" t="s">
        <v>1067</v>
      </c>
      <c r="J63" s="49"/>
      <c r="L63" s="49"/>
      <c r="N63">
        <v>30</v>
      </c>
    </row>
    <row r="64" spans="1:14" x14ac:dyDescent="0.25">
      <c r="A64" s="49" t="s">
        <v>1068</v>
      </c>
      <c r="B64" s="25" t="s">
        <v>1069</v>
      </c>
      <c r="C64">
        <v>5</v>
      </c>
      <c r="D64" s="49"/>
      <c r="E64">
        <v>3</v>
      </c>
      <c r="F64" s="49" t="s">
        <v>1036</v>
      </c>
      <c r="G64" s="49" t="s">
        <v>1070</v>
      </c>
      <c r="H64" s="49" t="s">
        <v>1071</v>
      </c>
      <c r="J64" s="49"/>
      <c r="L64" s="49"/>
      <c r="N64">
        <v>21</v>
      </c>
    </row>
    <row r="65" spans="1:14" x14ac:dyDescent="0.25">
      <c r="A65" s="49" t="s">
        <v>1072</v>
      </c>
      <c r="B65" s="25" t="s">
        <v>1073</v>
      </c>
      <c r="C65">
        <v>5</v>
      </c>
      <c r="D65" s="49"/>
      <c r="E65">
        <v>4</v>
      </c>
      <c r="F65" s="49" t="s">
        <v>1041</v>
      </c>
      <c r="G65" s="49" t="s">
        <v>1074</v>
      </c>
      <c r="H65" s="49" t="s">
        <v>1075</v>
      </c>
      <c r="J65" s="49"/>
      <c r="L65" s="49"/>
      <c r="N65">
        <v>21</v>
      </c>
    </row>
    <row r="66" spans="1:14" x14ac:dyDescent="0.25">
      <c r="A66" s="49" t="s">
        <v>1076</v>
      </c>
      <c r="B66" s="25" t="s">
        <v>1077</v>
      </c>
      <c r="C66">
        <v>5</v>
      </c>
      <c r="D66" s="49"/>
      <c r="E66">
        <v>1</v>
      </c>
      <c r="F66" s="49" t="s">
        <v>1026</v>
      </c>
      <c r="G66" s="49" t="s">
        <v>1078</v>
      </c>
      <c r="H66" s="49" t="s">
        <v>1079</v>
      </c>
      <c r="J66" s="49"/>
      <c r="L66" s="49"/>
      <c r="N66">
        <v>22</v>
      </c>
    </row>
    <row r="67" spans="1:14" x14ac:dyDescent="0.25">
      <c r="A67" s="49" t="s">
        <v>1080</v>
      </c>
      <c r="B67" s="25" t="s">
        <v>1081</v>
      </c>
      <c r="C67">
        <v>5</v>
      </c>
      <c r="D67" s="49"/>
      <c r="E67">
        <v>2</v>
      </c>
      <c r="F67" s="49" t="s">
        <v>1031</v>
      </c>
      <c r="G67" s="49" t="s">
        <v>1082</v>
      </c>
      <c r="H67" s="49" t="s">
        <v>1083</v>
      </c>
      <c r="J67" s="49"/>
      <c r="L67" s="49"/>
      <c r="N67">
        <v>26</v>
      </c>
    </row>
    <row r="68" spans="1:14" x14ac:dyDescent="0.25">
      <c r="A68" s="49" t="s">
        <v>1084</v>
      </c>
      <c r="B68" s="25" t="s">
        <v>1085</v>
      </c>
      <c r="C68">
        <v>5</v>
      </c>
      <c r="D68" s="49"/>
      <c r="E68">
        <v>3</v>
      </c>
      <c r="F68" s="49" t="s">
        <v>1036</v>
      </c>
      <c r="G68" s="49" t="s">
        <v>1086</v>
      </c>
      <c r="H68" s="49" t="s">
        <v>1087</v>
      </c>
      <c r="J68" s="49"/>
      <c r="L68" s="49"/>
      <c r="N68">
        <v>21</v>
      </c>
    </row>
    <row r="69" spans="1:14" x14ac:dyDescent="0.25">
      <c r="A69" s="49" t="s">
        <v>1088</v>
      </c>
      <c r="B69" s="25" t="s">
        <v>1089</v>
      </c>
      <c r="C69">
        <v>5</v>
      </c>
      <c r="D69" s="49"/>
      <c r="E69">
        <v>4</v>
      </c>
      <c r="F69" s="49" t="s">
        <v>1041</v>
      </c>
      <c r="G69" s="49" t="s">
        <v>1090</v>
      </c>
      <c r="H69" s="49" t="s">
        <v>1091</v>
      </c>
      <c r="J69" s="49"/>
      <c r="L69" s="49"/>
      <c r="N69">
        <v>21</v>
      </c>
    </row>
    <row r="70" spans="1:14" x14ac:dyDescent="0.25">
      <c r="A70" s="49" t="s">
        <v>1092</v>
      </c>
      <c r="B70" s="25" t="s">
        <v>1093</v>
      </c>
      <c r="C70">
        <v>5</v>
      </c>
      <c r="D70" s="49"/>
      <c r="E70">
        <v>1</v>
      </c>
      <c r="F70" s="49" t="s">
        <v>1026</v>
      </c>
      <c r="G70" s="49" t="s">
        <v>1094</v>
      </c>
      <c r="H70" s="49" t="s">
        <v>1095</v>
      </c>
      <c r="J70" s="49"/>
      <c r="L70" s="49"/>
      <c r="N70">
        <v>19</v>
      </c>
    </row>
    <row r="71" spans="1:14" x14ac:dyDescent="0.25">
      <c r="A71" s="49" t="s">
        <v>1096</v>
      </c>
      <c r="B71" s="25" t="s">
        <v>1097</v>
      </c>
      <c r="C71">
        <v>5</v>
      </c>
      <c r="D71" s="49"/>
      <c r="E71">
        <v>2</v>
      </c>
      <c r="F71" s="49" t="s">
        <v>1031</v>
      </c>
      <c r="G71" s="49" t="s">
        <v>1098</v>
      </c>
      <c r="H71" s="49" t="s">
        <v>1099</v>
      </c>
      <c r="J71" s="49"/>
      <c r="L71" s="49"/>
      <c r="N71">
        <v>28</v>
      </c>
    </row>
    <row r="72" spans="1:14" x14ac:dyDescent="0.25">
      <c r="A72" s="49" t="s">
        <v>1100</v>
      </c>
      <c r="B72" s="25" t="s">
        <v>1101</v>
      </c>
      <c r="C72">
        <v>5</v>
      </c>
      <c r="D72" s="49"/>
      <c r="E72">
        <v>3</v>
      </c>
      <c r="F72" s="49" t="s">
        <v>1036</v>
      </c>
      <c r="G72" s="49" t="s">
        <v>1102</v>
      </c>
      <c r="H72" s="49" t="s">
        <v>1103</v>
      </c>
      <c r="J72" s="49"/>
      <c r="L72" s="49"/>
      <c r="N72">
        <v>20</v>
      </c>
    </row>
    <row r="73" spans="1:14" x14ac:dyDescent="0.25">
      <c r="A73" s="49" t="s">
        <v>1104</v>
      </c>
      <c r="B73" s="25" t="s">
        <v>1105</v>
      </c>
      <c r="C73">
        <v>5</v>
      </c>
      <c r="D73" s="49"/>
      <c r="E73">
        <v>4</v>
      </c>
      <c r="F73" s="49" t="s">
        <v>1041</v>
      </c>
      <c r="G73" s="49" t="s">
        <v>1106</v>
      </c>
      <c r="H73" s="49" t="s">
        <v>1107</v>
      </c>
      <c r="J73" s="49"/>
      <c r="L73" s="49"/>
      <c r="N73">
        <v>21</v>
      </c>
    </row>
    <row r="74" spans="1:14" x14ac:dyDescent="0.25">
      <c r="A74" s="49" t="s">
        <v>1108</v>
      </c>
      <c r="B74" s="25" t="s">
        <v>1109</v>
      </c>
      <c r="C74">
        <v>5</v>
      </c>
      <c r="D74" s="49"/>
      <c r="E74">
        <v>1</v>
      </c>
      <c r="F74" s="49" t="s">
        <v>1026</v>
      </c>
      <c r="G74" s="49" t="s">
        <v>1110</v>
      </c>
      <c r="H74" s="49" t="s">
        <v>1111</v>
      </c>
      <c r="J74" s="49"/>
      <c r="L74" s="49"/>
      <c r="N74">
        <v>22</v>
      </c>
    </row>
    <row r="75" spans="1:14" x14ac:dyDescent="0.25">
      <c r="A75" s="49" t="s">
        <v>1112</v>
      </c>
      <c r="B75" s="25" t="s">
        <v>1113</v>
      </c>
      <c r="C75">
        <v>5</v>
      </c>
      <c r="D75" s="49"/>
      <c r="E75">
        <v>2</v>
      </c>
      <c r="F75" s="49" t="s">
        <v>1031</v>
      </c>
      <c r="G75" s="49" t="s">
        <v>1114</v>
      </c>
      <c r="H75" s="49" t="s">
        <v>1115</v>
      </c>
      <c r="J75" s="49"/>
      <c r="L75" s="49"/>
      <c r="N75">
        <v>24</v>
      </c>
    </row>
    <row r="76" spans="1:14" x14ac:dyDescent="0.25">
      <c r="A76" s="49" t="s">
        <v>1116</v>
      </c>
      <c r="B76" s="25" t="s">
        <v>1117</v>
      </c>
      <c r="C76">
        <v>5</v>
      </c>
      <c r="D76" s="49"/>
      <c r="E76">
        <v>3</v>
      </c>
      <c r="F76" s="49" t="s">
        <v>1036</v>
      </c>
      <c r="G76" s="49" t="s">
        <v>1118</v>
      </c>
      <c r="H76" s="49" t="s">
        <v>1119</v>
      </c>
      <c r="J76" s="49"/>
      <c r="L76" s="49"/>
      <c r="N76">
        <v>21</v>
      </c>
    </row>
    <row r="77" spans="1:14" x14ac:dyDescent="0.25">
      <c r="A77" s="49" t="s">
        <v>1120</v>
      </c>
      <c r="B77" s="25" t="s">
        <v>638</v>
      </c>
      <c r="C77">
        <v>5</v>
      </c>
      <c r="D77" s="49"/>
      <c r="E77">
        <v>4</v>
      </c>
      <c r="F77" s="49" t="s">
        <v>1041</v>
      </c>
      <c r="G77" s="49" t="s">
        <v>1121</v>
      </c>
      <c r="H77" s="49" t="s">
        <v>1122</v>
      </c>
      <c r="J77" s="49"/>
      <c r="L77" s="49"/>
      <c r="N77">
        <v>21</v>
      </c>
    </row>
    <row r="78" spans="1:14" x14ac:dyDescent="0.25">
      <c r="A78" s="49" t="s">
        <v>1123</v>
      </c>
      <c r="B78" s="25" t="s">
        <v>644</v>
      </c>
      <c r="C78">
        <v>6</v>
      </c>
      <c r="D78" s="49"/>
      <c r="E78">
        <v>1</v>
      </c>
      <c r="F78" s="49" t="s">
        <v>1124</v>
      </c>
      <c r="G78" s="49" t="s">
        <v>1125</v>
      </c>
      <c r="H78" s="49" t="s">
        <v>1126</v>
      </c>
      <c r="J78" s="49"/>
      <c r="L78" s="49"/>
      <c r="N78">
        <v>26</v>
      </c>
    </row>
    <row r="79" spans="1:14" x14ac:dyDescent="0.25">
      <c r="A79" s="49" t="s">
        <v>1127</v>
      </c>
      <c r="B79" s="25" t="s">
        <v>1128</v>
      </c>
      <c r="C79">
        <v>6</v>
      </c>
      <c r="D79" s="49"/>
      <c r="E79">
        <v>2</v>
      </c>
      <c r="F79" s="49" t="s">
        <v>1129</v>
      </c>
      <c r="G79" s="49" t="s">
        <v>1130</v>
      </c>
      <c r="H79" s="49" t="s">
        <v>1131</v>
      </c>
      <c r="J79" s="49"/>
      <c r="L79" s="49"/>
      <c r="N79">
        <v>25</v>
      </c>
    </row>
    <row r="80" spans="1:14" x14ac:dyDescent="0.25">
      <c r="A80" s="49" t="s">
        <v>1132</v>
      </c>
      <c r="B80" s="25" t="s">
        <v>1133</v>
      </c>
      <c r="C80">
        <v>6</v>
      </c>
      <c r="D80" s="49"/>
      <c r="E80">
        <v>3</v>
      </c>
      <c r="F80" s="49" t="s">
        <v>1134</v>
      </c>
      <c r="G80" s="49" t="s">
        <v>1135</v>
      </c>
      <c r="H80" s="49" t="s">
        <v>1136</v>
      </c>
      <c r="J80" s="49"/>
      <c r="L80" s="49"/>
      <c r="N80">
        <v>15</v>
      </c>
    </row>
    <row r="81" spans="1:14" x14ac:dyDescent="0.25">
      <c r="A81" s="49" t="s">
        <v>1137</v>
      </c>
      <c r="B81" s="25" t="s">
        <v>1138</v>
      </c>
      <c r="C81">
        <v>6</v>
      </c>
      <c r="D81" s="49"/>
      <c r="E81">
        <v>4</v>
      </c>
      <c r="F81" s="49" t="s">
        <v>1139</v>
      </c>
      <c r="G81" s="49" t="s">
        <v>1140</v>
      </c>
      <c r="H81" s="49" t="s">
        <v>1141</v>
      </c>
      <c r="J81" s="49"/>
      <c r="L81" s="49"/>
      <c r="N81">
        <v>21</v>
      </c>
    </row>
    <row r="82" spans="1:14" x14ac:dyDescent="0.25">
      <c r="A82" s="49" t="s">
        <v>1142</v>
      </c>
      <c r="B82" s="25" t="s">
        <v>1143</v>
      </c>
      <c r="C82">
        <v>6</v>
      </c>
      <c r="D82" s="49"/>
      <c r="E82">
        <v>1</v>
      </c>
      <c r="F82" s="49" t="s">
        <v>1124</v>
      </c>
      <c r="G82" s="49" t="s">
        <v>1144</v>
      </c>
      <c r="H82" s="49" t="s">
        <v>1145</v>
      </c>
      <c r="J82" s="49"/>
      <c r="L82" s="49"/>
      <c r="N82">
        <v>23</v>
      </c>
    </row>
    <row r="83" spans="1:14" x14ac:dyDescent="0.25">
      <c r="A83" s="49" t="s">
        <v>1146</v>
      </c>
      <c r="B83" s="25" t="s">
        <v>1147</v>
      </c>
      <c r="C83">
        <v>6</v>
      </c>
      <c r="D83" s="49"/>
      <c r="E83">
        <v>2</v>
      </c>
      <c r="F83" s="49" t="s">
        <v>1129</v>
      </c>
      <c r="G83" s="49" t="s">
        <v>1148</v>
      </c>
      <c r="H83" s="49" t="s">
        <v>1149</v>
      </c>
      <c r="J83" s="49"/>
      <c r="L83" s="49"/>
      <c r="N83">
        <v>24</v>
      </c>
    </row>
    <row r="84" spans="1:14" x14ac:dyDescent="0.25">
      <c r="A84" s="49" t="s">
        <v>1150</v>
      </c>
      <c r="B84" s="25" t="s">
        <v>1151</v>
      </c>
      <c r="C84">
        <v>6</v>
      </c>
      <c r="D84" s="49"/>
      <c r="E84">
        <v>3</v>
      </c>
      <c r="F84" s="49" t="s">
        <v>1134</v>
      </c>
      <c r="G84" s="49" t="s">
        <v>1152</v>
      </c>
      <c r="H84" s="49" t="s">
        <v>1153</v>
      </c>
      <c r="J84" s="49"/>
      <c r="L84" s="49"/>
      <c r="N84">
        <v>16</v>
      </c>
    </row>
    <row r="85" spans="1:14" x14ac:dyDescent="0.25">
      <c r="A85" s="49" t="s">
        <v>1154</v>
      </c>
      <c r="B85" s="25" t="s">
        <v>1155</v>
      </c>
      <c r="C85">
        <v>6</v>
      </c>
      <c r="D85" s="49"/>
      <c r="E85">
        <v>4</v>
      </c>
      <c r="F85" s="49" t="s">
        <v>1139</v>
      </c>
      <c r="G85" s="49" t="s">
        <v>1156</v>
      </c>
      <c r="H85" s="49" t="s">
        <v>1157</v>
      </c>
      <c r="J85" s="49"/>
      <c r="L85" s="49"/>
      <c r="N85">
        <v>21</v>
      </c>
    </row>
    <row r="86" spans="1:14" x14ac:dyDescent="0.25">
      <c r="A86" s="49" t="s">
        <v>1158</v>
      </c>
      <c r="B86" s="25" t="s">
        <v>1159</v>
      </c>
      <c r="C86">
        <v>6</v>
      </c>
      <c r="D86" s="49"/>
      <c r="E86">
        <v>1</v>
      </c>
      <c r="F86" s="49" t="s">
        <v>1124</v>
      </c>
      <c r="G86" s="49" t="s">
        <v>1160</v>
      </c>
      <c r="H86" s="49" t="s">
        <v>1161</v>
      </c>
      <c r="J86" s="49"/>
      <c r="L86" s="49"/>
      <c r="N86">
        <v>24</v>
      </c>
    </row>
    <row r="87" spans="1:14" x14ac:dyDescent="0.25">
      <c r="A87" s="49" t="s">
        <v>1162</v>
      </c>
      <c r="B87" s="25" t="s">
        <v>1163</v>
      </c>
      <c r="C87">
        <v>6</v>
      </c>
      <c r="D87" s="49"/>
      <c r="E87">
        <v>2</v>
      </c>
      <c r="F87" s="49" t="s">
        <v>1129</v>
      </c>
      <c r="G87" s="49" t="s">
        <v>1164</v>
      </c>
      <c r="H87" s="49" t="s">
        <v>1165</v>
      </c>
      <c r="J87" s="49"/>
      <c r="L87" s="49"/>
      <c r="N87">
        <v>24</v>
      </c>
    </row>
    <row r="88" spans="1:14" x14ac:dyDescent="0.25">
      <c r="A88" s="49" t="s">
        <v>1166</v>
      </c>
      <c r="B88" s="25" t="s">
        <v>1167</v>
      </c>
      <c r="C88">
        <v>6</v>
      </c>
      <c r="D88" s="49"/>
      <c r="E88">
        <v>3</v>
      </c>
      <c r="F88" s="49" t="s">
        <v>1134</v>
      </c>
      <c r="G88" s="49" t="s">
        <v>1168</v>
      </c>
      <c r="H88" s="49" t="s">
        <v>1169</v>
      </c>
      <c r="J88" s="49"/>
      <c r="L88" s="49"/>
      <c r="N88">
        <v>16</v>
      </c>
    </row>
    <row r="89" spans="1:14" x14ac:dyDescent="0.25">
      <c r="A89" s="49" t="s">
        <v>1170</v>
      </c>
      <c r="B89" s="25" t="s">
        <v>1171</v>
      </c>
      <c r="C89">
        <v>6</v>
      </c>
      <c r="D89" s="49"/>
      <c r="E89">
        <v>4</v>
      </c>
      <c r="F89" s="49" t="s">
        <v>1139</v>
      </c>
      <c r="G89" s="49" t="s">
        <v>1172</v>
      </c>
      <c r="H89" s="49" t="s">
        <v>1173</v>
      </c>
      <c r="J89" s="49"/>
      <c r="L89" s="49"/>
      <c r="N89">
        <v>23</v>
      </c>
    </row>
    <row r="90" spans="1:14" x14ac:dyDescent="0.25">
      <c r="A90" s="49" t="s">
        <v>1174</v>
      </c>
      <c r="B90" s="25" t="s">
        <v>1175</v>
      </c>
      <c r="C90">
        <v>6</v>
      </c>
      <c r="D90" s="49"/>
      <c r="E90">
        <v>1</v>
      </c>
      <c r="F90" s="49" t="s">
        <v>1124</v>
      </c>
      <c r="G90" s="49" t="s">
        <v>1176</v>
      </c>
      <c r="H90" s="49" t="s">
        <v>1177</v>
      </c>
      <c r="J90" s="49"/>
      <c r="L90" s="49"/>
      <c r="N90">
        <v>24</v>
      </c>
    </row>
    <row r="91" spans="1:14" x14ac:dyDescent="0.25">
      <c r="A91" s="49" t="s">
        <v>1178</v>
      </c>
      <c r="B91" s="25" t="s">
        <v>1179</v>
      </c>
      <c r="C91">
        <v>6</v>
      </c>
      <c r="D91" s="49"/>
      <c r="E91">
        <v>2</v>
      </c>
      <c r="F91" s="49" t="s">
        <v>1129</v>
      </c>
      <c r="G91" s="49" t="s">
        <v>1180</v>
      </c>
      <c r="H91" s="49" t="s">
        <v>1181</v>
      </c>
      <c r="J91" s="49"/>
      <c r="L91" s="49"/>
      <c r="N91">
        <v>29</v>
      </c>
    </row>
    <row r="92" spans="1:14" x14ac:dyDescent="0.25">
      <c r="A92" s="49" t="s">
        <v>1182</v>
      </c>
      <c r="B92" s="25" t="s">
        <v>1183</v>
      </c>
      <c r="C92">
        <v>6</v>
      </c>
      <c r="D92" s="49"/>
      <c r="E92">
        <v>3</v>
      </c>
      <c r="F92" s="49" t="s">
        <v>1134</v>
      </c>
      <c r="G92" s="49" t="s">
        <v>1184</v>
      </c>
      <c r="H92" s="49" t="s">
        <v>1185</v>
      </c>
      <c r="J92" s="49"/>
      <c r="L92" s="49"/>
      <c r="N92">
        <v>16</v>
      </c>
    </row>
    <row r="93" spans="1:14" x14ac:dyDescent="0.25">
      <c r="A93" s="49" t="s">
        <v>1186</v>
      </c>
      <c r="B93" s="25" t="s">
        <v>1187</v>
      </c>
      <c r="C93">
        <v>6</v>
      </c>
      <c r="D93" s="49"/>
      <c r="E93">
        <v>4</v>
      </c>
      <c r="F93" s="49" t="s">
        <v>1139</v>
      </c>
      <c r="G93" s="49" t="s">
        <v>1188</v>
      </c>
      <c r="H93" s="49" t="s">
        <v>1189</v>
      </c>
      <c r="J93" s="49"/>
      <c r="L93" s="49"/>
      <c r="N93">
        <v>22</v>
      </c>
    </row>
    <row r="94" spans="1:14" x14ac:dyDescent="0.25">
      <c r="A94" s="49" t="s">
        <v>1190</v>
      </c>
      <c r="B94" s="25" t="s">
        <v>1191</v>
      </c>
      <c r="C94">
        <v>6</v>
      </c>
      <c r="D94" s="49"/>
      <c r="E94">
        <v>1</v>
      </c>
      <c r="F94" s="49" t="s">
        <v>1124</v>
      </c>
      <c r="G94" s="49" t="s">
        <v>1192</v>
      </c>
      <c r="H94" s="49" t="s">
        <v>1193</v>
      </c>
      <c r="J94" s="49"/>
      <c r="L94" s="49"/>
      <c r="N94">
        <v>24</v>
      </c>
    </row>
    <row r="95" spans="1:14" x14ac:dyDescent="0.25">
      <c r="A95" s="49" t="s">
        <v>1194</v>
      </c>
      <c r="B95" s="25" t="s">
        <v>1195</v>
      </c>
      <c r="C95">
        <v>6</v>
      </c>
      <c r="D95" s="49"/>
      <c r="E95">
        <v>2</v>
      </c>
      <c r="F95" s="49" t="s">
        <v>1129</v>
      </c>
      <c r="G95" s="49" t="s">
        <v>1196</v>
      </c>
      <c r="H95" s="49" t="s">
        <v>1197</v>
      </c>
      <c r="J95" s="49"/>
      <c r="L95" s="49"/>
      <c r="N95">
        <v>27</v>
      </c>
    </row>
    <row r="96" spans="1:14" x14ac:dyDescent="0.25">
      <c r="A96" s="49" t="s">
        <v>1198</v>
      </c>
      <c r="B96" s="25" t="s">
        <v>1199</v>
      </c>
      <c r="C96">
        <v>6</v>
      </c>
      <c r="D96" s="49"/>
      <c r="E96">
        <v>3</v>
      </c>
      <c r="F96" s="49" t="s">
        <v>1134</v>
      </c>
      <c r="G96" s="49" t="s">
        <v>1200</v>
      </c>
      <c r="H96" s="49" t="s">
        <v>1201</v>
      </c>
      <c r="J96" s="49"/>
      <c r="L96" s="49"/>
      <c r="N96">
        <v>18</v>
      </c>
    </row>
    <row r="97" spans="1:14" x14ac:dyDescent="0.25">
      <c r="A97" s="49" t="s">
        <v>1202</v>
      </c>
      <c r="B97" s="25" t="s">
        <v>645</v>
      </c>
      <c r="C97">
        <v>6</v>
      </c>
      <c r="D97" s="49"/>
      <c r="E97">
        <v>4</v>
      </c>
      <c r="F97" s="49" t="s">
        <v>1139</v>
      </c>
      <c r="G97" s="49" t="s">
        <v>1203</v>
      </c>
      <c r="H97" s="49" t="s">
        <v>1204</v>
      </c>
      <c r="J97" s="49"/>
      <c r="L97" s="49"/>
      <c r="N97">
        <v>21</v>
      </c>
    </row>
    <row r="98" spans="1:14" x14ac:dyDescent="0.25">
      <c r="A98" s="49" t="s">
        <v>1205</v>
      </c>
      <c r="B98" s="25" t="s">
        <v>653</v>
      </c>
      <c r="C98">
        <v>7</v>
      </c>
      <c r="D98" s="49"/>
      <c r="E98">
        <v>1</v>
      </c>
      <c r="F98" s="49" t="s">
        <v>1206</v>
      </c>
      <c r="G98" s="49" t="s">
        <v>1207</v>
      </c>
      <c r="H98" s="49" t="s">
        <v>1208</v>
      </c>
      <c r="J98" s="49"/>
      <c r="L98" s="49"/>
      <c r="N98">
        <v>31</v>
      </c>
    </row>
    <row r="99" spans="1:14" x14ac:dyDescent="0.25">
      <c r="A99" s="49" t="s">
        <v>1209</v>
      </c>
      <c r="B99" s="25" t="s">
        <v>1210</v>
      </c>
      <c r="C99">
        <v>7</v>
      </c>
      <c r="D99" s="49"/>
      <c r="E99">
        <v>2</v>
      </c>
      <c r="F99" s="49" t="s">
        <v>1211</v>
      </c>
      <c r="G99" s="49" t="s">
        <v>1212</v>
      </c>
      <c r="H99" s="49" t="s">
        <v>1213</v>
      </c>
      <c r="J99" s="49"/>
      <c r="L99" s="49"/>
      <c r="N99">
        <v>28</v>
      </c>
    </row>
    <row r="100" spans="1:14" x14ac:dyDescent="0.25">
      <c r="A100" s="49" t="s">
        <v>1214</v>
      </c>
      <c r="B100" s="25" t="s">
        <v>1215</v>
      </c>
      <c r="C100">
        <v>7</v>
      </c>
      <c r="D100" s="49"/>
      <c r="E100">
        <v>3</v>
      </c>
      <c r="F100" s="49" t="s">
        <v>1216</v>
      </c>
      <c r="G100" s="49" t="s">
        <v>1217</v>
      </c>
      <c r="H100" s="49" t="s">
        <v>1218</v>
      </c>
      <c r="J100" s="49"/>
      <c r="L100" s="49"/>
      <c r="N100">
        <v>25</v>
      </c>
    </row>
    <row r="101" spans="1:14" x14ac:dyDescent="0.25">
      <c r="A101" s="49" t="s">
        <v>1219</v>
      </c>
      <c r="B101" s="25" t="s">
        <v>1220</v>
      </c>
      <c r="C101">
        <v>7</v>
      </c>
      <c r="D101" s="49"/>
      <c r="E101">
        <v>4</v>
      </c>
      <c r="F101" s="49" t="s">
        <v>1221</v>
      </c>
      <c r="G101" s="49" t="s">
        <v>1222</v>
      </c>
      <c r="H101" s="49" t="s">
        <v>1223</v>
      </c>
      <c r="J101" s="49"/>
      <c r="L101" s="49"/>
      <c r="N101">
        <v>27</v>
      </c>
    </row>
    <row r="102" spans="1:14" x14ac:dyDescent="0.25">
      <c r="A102" s="49" t="s">
        <v>1224</v>
      </c>
      <c r="B102" s="25" t="s">
        <v>1225</v>
      </c>
      <c r="C102">
        <v>7</v>
      </c>
      <c r="D102" s="49"/>
      <c r="E102">
        <v>1</v>
      </c>
      <c r="F102" s="49" t="s">
        <v>1206</v>
      </c>
      <c r="G102" s="49" t="s">
        <v>1226</v>
      </c>
      <c r="H102" s="49" t="s">
        <v>1227</v>
      </c>
      <c r="J102" s="49"/>
      <c r="L102" s="49"/>
      <c r="N102">
        <v>30</v>
      </c>
    </row>
    <row r="103" spans="1:14" x14ac:dyDescent="0.25">
      <c r="A103" s="49" t="s">
        <v>1228</v>
      </c>
      <c r="B103" s="25" t="s">
        <v>1229</v>
      </c>
      <c r="C103">
        <v>7</v>
      </c>
      <c r="D103" s="49"/>
      <c r="E103">
        <v>2</v>
      </c>
      <c r="F103" s="49" t="s">
        <v>1211</v>
      </c>
      <c r="G103" s="49" t="s">
        <v>1230</v>
      </c>
      <c r="H103" s="49" t="s">
        <v>1231</v>
      </c>
      <c r="J103" s="49"/>
      <c r="L103" s="49"/>
      <c r="N103">
        <v>27</v>
      </c>
    </row>
    <row r="104" spans="1:14" x14ac:dyDescent="0.25">
      <c r="A104" s="49" t="s">
        <v>1232</v>
      </c>
      <c r="B104" s="25" t="s">
        <v>1233</v>
      </c>
      <c r="C104">
        <v>7</v>
      </c>
      <c r="D104" s="49"/>
      <c r="E104">
        <v>3</v>
      </c>
      <c r="F104" s="49" t="s">
        <v>1216</v>
      </c>
      <c r="G104" s="49" t="s">
        <v>1234</v>
      </c>
      <c r="H104" s="49" t="s">
        <v>1235</v>
      </c>
      <c r="J104" s="49"/>
      <c r="L104" s="49"/>
      <c r="N104">
        <v>26</v>
      </c>
    </row>
    <row r="105" spans="1:14" x14ac:dyDescent="0.25">
      <c r="A105" s="49" t="s">
        <v>1236</v>
      </c>
      <c r="B105" s="25" t="s">
        <v>1237</v>
      </c>
      <c r="C105">
        <v>7</v>
      </c>
      <c r="D105" s="49"/>
      <c r="E105">
        <v>4</v>
      </c>
      <c r="F105" s="49" t="s">
        <v>1221</v>
      </c>
      <c r="G105" s="49" t="s">
        <v>1238</v>
      </c>
      <c r="H105" s="49" t="s">
        <v>1239</v>
      </c>
      <c r="J105" s="49"/>
      <c r="L105" s="49"/>
      <c r="N105">
        <v>28</v>
      </c>
    </row>
    <row r="106" spans="1:14" x14ac:dyDescent="0.25">
      <c r="A106" s="49" t="s">
        <v>1240</v>
      </c>
      <c r="B106" s="25" t="s">
        <v>1241</v>
      </c>
      <c r="C106">
        <v>7</v>
      </c>
      <c r="D106" s="49"/>
      <c r="E106">
        <v>1</v>
      </c>
      <c r="F106" s="49" t="s">
        <v>1206</v>
      </c>
      <c r="G106" s="49" t="s">
        <v>1242</v>
      </c>
      <c r="H106" s="49" t="s">
        <v>1243</v>
      </c>
      <c r="J106" s="49"/>
      <c r="L106" s="49"/>
      <c r="N106">
        <v>30</v>
      </c>
    </row>
    <row r="107" spans="1:14" x14ac:dyDescent="0.25">
      <c r="A107" s="49" t="s">
        <v>1244</v>
      </c>
      <c r="B107" s="25" t="s">
        <v>1245</v>
      </c>
      <c r="C107">
        <v>7</v>
      </c>
      <c r="D107" s="49"/>
      <c r="E107">
        <v>2</v>
      </c>
      <c r="F107" s="49" t="s">
        <v>1211</v>
      </c>
      <c r="G107" s="49" t="s">
        <v>1246</v>
      </c>
      <c r="H107" s="49" t="s">
        <v>1247</v>
      </c>
      <c r="J107" s="49"/>
      <c r="L107" s="49"/>
      <c r="N107">
        <v>30</v>
      </c>
    </row>
    <row r="108" spans="1:14" x14ac:dyDescent="0.25">
      <c r="A108" s="49" t="s">
        <v>1248</v>
      </c>
      <c r="B108" s="25" t="s">
        <v>1249</v>
      </c>
      <c r="C108">
        <v>7</v>
      </c>
      <c r="D108" s="49"/>
      <c r="E108">
        <v>3</v>
      </c>
      <c r="F108" s="49" t="s">
        <v>1216</v>
      </c>
      <c r="G108" s="49" t="s">
        <v>1250</v>
      </c>
      <c r="H108" s="49" t="s">
        <v>1251</v>
      </c>
      <c r="J108" s="49"/>
      <c r="L108" s="49"/>
      <c r="N108">
        <v>27</v>
      </c>
    </row>
    <row r="109" spans="1:14" x14ac:dyDescent="0.25">
      <c r="A109" s="49" t="s">
        <v>1252</v>
      </c>
      <c r="B109" s="25" t="s">
        <v>1253</v>
      </c>
      <c r="C109">
        <v>7</v>
      </c>
      <c r="D109" s="49"/>
      <c r="E109">
        <v>4</v>
      </c>
      <c r="F109" s="49" t="s">
        <v>1221</v>
      </c>
      <c r="G109" s="49" t="s">
        <v>1254</v>
      </c>
      <c r="H109" s="49" t="s">
        <v>1255</v>
      </c>
      <c r="J109" s="49"/>
      <c r="L109" s="49"/>
      <c r="N109">
        <v>27</v>
      </c>
    </row>
    <row r="110" spans="1:14" x14ac:dyDescent="0.25">
      <c r="A110" s="49" t="s">
        <v>1256</v>
      </c>
      <c r="B110" s="25" t="s">
        <v>1257</v>
      </c>
      <c r="C110">
        <v>7</v>
      </c>
      <c r="D110" s="49"/>
      <c r="E110">
        <v>1</v>
      </c>
      <c r="F110" s="49" t="s">
        <v>1206</v>
      </c>
      <c r="G110" s="49" t="s">
        <v>1258</v>
      </c>
      <c r="H110" s="49" t="s">
        <v>1259</v>
      </c>
      <c r="J110" s="49"/>
      <c r="L110" s="49"/>
      <c r="N110">
        <v>31</v>
      </c>
    </row>
    <row r="111" spans="1:14" x14ac:dyDescent="0.25">
      <c r="A111" s="49" t="s">
        <v>1260</v>
      </c>
      <c r="B111" s="25" t="s">
        <v>1261</v>
      </c>
      <c r="C111">
        <v>7</v>
      </c>
      <c r="D111" s="49"/>
      <c r="E111">
        <v>2</v>
      </c>
      <c r="F111" s="49" t="s">
        <v>1211</v>
      </c>
      <c r="G111" s="49" t="s">
        <v>1262</v>
      </c>
      <c r="H111" s="49" t="s">
        <v>1263</v>
      </c>
      <c r="J111" s="49"/>
      <c r="L111" s="49"/>
      <c r="N111">
        <v>32</v>
      </c>
    </row>
    <row r="112" spans="1:14" x14ac:dyDescent="0.25">
      <c r="A112" s="49" t="s">
        <v>1264</v>
      </c>
      <c r="B112" s="25" t="s">
        <v>1265</v>
      </c>
      <c r="C112">
        <v>7</v>
      </c>
      <c r="D112" s="49"/>
      <c r="E112">
        <v>3</v>
      </c>
      <c r="F112" s="49" t="s">
        <v>1216</v>
      </c>
      <c r="G112" s="49" t="s">
        <v>1266</v>
      </c>
      <c r="H112" s="49" t="s">
        <v>1267</v>
      </c>
      <c r="J112" s="49"/>
      <c r="L112" s="49"/>
      <c r="N112">
        <v>27</v>
      </c>
    </row>
    <row r="113" spans="1:14" x14ac:dyDescent="0.25">
      <c r="A113" s="49" t="s">
        <v>1268</v>
      </c>
      <c r="B113" s="25" t="s">
        <v>654</v>
      </c>
      <c r="C113">
        <v>7</v>
      </c>
      <c r="D113" s="49"/>
      <c r="E113">
        <v>4</v>
      </c>
      <c r="F113" s="49" t="s">
        <v>1221</v>
      </c>
      <c r="G113" s="49" t="s">
        <v>1269</v>
      </c>
      <c r="H113" s="49" t="s">
        <v>1270</v>
      </c>
      <c r="J113" s="49"/>
      <c r="L113" s="49"/>
      <c r="N113">
        <v>27</v>
      </c>
    </row>
    <row r="114" spans="1:14" x14ac:dyDescent="0.25">
      <c r="A114" s="49" t="s">
        <v>1271</v>
      </c>
      <c r="B114" s="25" t="s">
        <v>660</v>
      </c>
      <c r="C114">
        <v>8</v>
      </c>
      <c r="D114" s="49"/>
      <c r="E114">
        <v>1</v>
      </c>
      <c r="F114" s="49" t="s">
        <v>1272</v>
      </c>
      <c r="G114" s="49" t="s">
        <v>1273</v>
      </c>
      <c r="H114" s="49" t="s">
        <v>1274</v>
      </c>
      <c r="J114" s="49"/>
      <c r="L114" s="49"/>
      <c r="N114">
        <v>29</v>
      </c>
    </row>
    <row r="115" spans="1:14" x14ac:dyDescent="0.25">
      <c r="A115" s="49" t="s">
        <v>1275</v>
      </c>
      <c r="B115" s="25" t="s">
        <v>1276</v>
      </c>
      <c r="C115">
        <v>8</v>
      </c>
      <c r="D115" s="49"/>
      <c r="E115">
        <v>2</v>
      </c>
      <c r="F115" s="49" t="s">
        <v>1277</v>
      </c>
      <c r="G115" s="49" t="s">
        <v>1278</v>
      </c>
      <c r="H115" s="49" t="s">
        <v>1279</v>
      </c>
      <c r="J115" s="49"/>
      <c r="L115" s="49"/>
      <c r="N115">
        <v>37</v>
      </c>
    </row>
    <row r="116" spans="1:14" x14ac:dyDescent="0.25">
      <c r="A116" s="49" t="s">
        <v>1280</v>
      </c>
      <c r="B116" s="25" t="s">
        <v>1281</v>
      </c>
      <c r="C116">
        <v>8</v>
      </c>
      <c r="D116" s="49"/>
      <c r="E116">
        <v>3</v>
      </c>
      <c r="F116" s="49" t="s">
        <v>1282</v>
      </c>
      <c r="G116" s="49" t="s">
        <v>1283</v>
      </c>
      <c r="H116" s="49" t="s">
        <v>1284</v>
      </c>
      <c r="J116" s="49"/>
      <c r="L116" s="49"/>
      <c r="N116">
        <v>31</v>
      </c>
    </row>
    <row r="117" spans="1:14" x14ac:dyDescent="0.25">
      <c r="A117" s="49" t="s">
        <v>1285</v>
      </c>
      <c r="B117" s="25" t="s">
        <v>1286</v>
      </c>
      <c r="C117">
        <v>8</v>
      </c>
      <c r="D117" s="49"/>
      <c r="E117">
        <v>4</v>
      </c>
      <c r="F117" s="49" t="s">
        <v>1287</v>
      </c>
      <c r="G117" s="49" t="s">
        <v>1288</v>
      </c>
      <c r="H117" s="49" t="s">
        <v>1289</v>
      </c>
      <c r="J117" s="49"/>
      <c r="L117" s="49"/>
      <c r="N117">
        <v>34</v>
      </c>
    </row>
    <row r="118" spans="1:14" x14ac:dyDescent="0.25">
      <c r="A118" s="49" t="s">
        <v>1290</v>
      </c>
      <c r="B118" s="25" t="s">
        <v>1291</v>
      </c>
      <c r="C118">
        <v>8</v>
      </c>
      <c r="D118" s="49"/>
      <c r="E118">
        <v>1</v>
      </c>
      <c r="F118" s="49" t="s">
        <v>1272</v>
      </c>
      <c r="G118" s="49" t="s">
        <v>1292</v>
      </c>
      <c r="H118" s="49" t="s">
        <v>1293</v>
      </c>
      <c r="J118" s="49"/>
      <c r="L118" s="49"/>
      <c r="N118">
        <v>27</v>
      </c>
    </row>
    <row r="119" spans="1:14" x14ac:dyDescent="0.25">
      <c r="A119" s="49" t="s">
        <v>1294</v>
      </c>
      <c r="B119" s="25" t="s">
        <v>1295</v>
      </c>
      <c r="C119">
        <v>8</v>
      </c>
      <c r="D119" s="49"/>
      <c r="E119">
        <v>2</v>
      </c>
      <c r="F119" s="49" t="s">
        <v>1277</v>
      </c>
      <c r="G119" s="49" t="s">
        <v>1296</v>
      </c>
      <c r="H119" s="49" t="s">
        <v>1297</v>
      </c>
      <c r="J119" s="49"/>
      <c r="L119" s="49"/>
      <c r="N119">
        <v>35</v>
      </c>
    </row>
    <row r="120" spans="1:14" x14ac:dyDescent="0.25">
      <c r="A120" s="49" t="s">
        <v>1298</v>
      </c>
      <c r="B120" s="25" t="s">
        <v>1299</v>
      </c>
      <c r="C120">
        <v>8</v>
      </c>
      <c r="D120" s="49"/>
      <c r="E120">
        <v>3</v>
      </c>
      <c r="F120" s="49" t="s">
        <v>1282</v>
      </c>
      <c r="G120" s="49" t="s">
        <v>1300</v>
      </c>
      <c r="H120" s="49" t="s">
        <v>1301</v>
      </c>
      <c r="J120" s="49"/>
      <c r="L120" s="49"/>
      <c r="N120">
        <v>29</v>
      </c>
    </row>
    <row r="121" spans="1:14" x14ac:dyDescent="0.25">
      <c r="A121" s="49" t="s">
        <v>1302</v>
      </c>
      <c r="B121" s="25" t="s">
        <v>1303</v>
      </c>
      <c r="C121">
        <v>8</v>
      </c>
      <c r="D121" s="49"/>
      <c r="E121">
        <v>4</v>
      </c>
      <c r="F121" s="49" t="s">
        <v>1287</v>
      </c>
      <c r="G121" s="49" t="s">
        <v>1304</v>
      </c>
      <c r="H121" s="49" t="s">
        <v>1305</v>
      </c>
      <c r="J121" s="49"/>
      <c r="L121" s="49"/>
      <c r="N121">
        <v>34</v>
      </c>
    </row>
    <row r="122" spans="1:14" x14ac:dyDescent="0.25">
      <c r="A122" s="49" t="s">
        <v>1306</v>
      </c>
      <c r="B122" s="25" t="s">
        <v>1307</v>
      </c>
      <c r="C122">
        <v>8</v>
      </c>
      <c r="D122" s="49"/>
      <c r="F122" s="49" t="s">
        <v>1308</v>
      </c>
      <c r="G122" s="49" t="s">
        <v>1309</v>
      </c>
      <c r="H122" s="49" t="s">
        <v>1310</v>
      </c>
      <c r="J122" s="49"/>
      <c r="L122" s="49"/>
      <c r="N122">
        <v>21</v>
      </c>
    </row>
    <row r="123" spans="1:14" x14ac:dyDescent="0.25">
      <c r="A123" s="49" t="s">
        <v>1311</v>
      </c>
      <c r="B123" s="25" t="s">
        <v>1312</v>
      </c>
      <c r="C123">
        <v>8</v>
      </c>
      <c r="D123" s="49"/>
      <c r="E123">
        <v>1</v>
      </c>
      <c r="F123" s="49" t="s">
        <v>1272</v>
      </c>
      <c r="G123" s="49" t="s">
        <v>1313</v>
      </c>
      <c r="H123" s="49" t="s">
        <v>1314</v>
      </c>
      <c r="J123" s="49"/>
      <c r="L123" s="49"/>
      <c r="N123">
        <v>30</v>
      </c>
    </row>
    <row r="124" spans="1:14" x14ac:dyDescent="0.25">
      <c r="A124" s="49" t="s">
        <v>1315</v>
      </c>
      <c r="B124" s="25" t="s">
        <v>1316</v>
      </c>
      <c r="C124">
        <v>8</v>
      </c>
      <c r="D124" s="49"/>
      <c r="E124">
        <v>2</v>
      </c>
      <c r="F124" s="49" t="s">
        <v>1277</v>
      </c>
      <c r="G124" s="49" t="s">
        <v>1317</v>
      </c>
      <c r="H124" s="49" t="s">
        <v>1318</v>
      </c>
      <c r="J124" s="49"/>
      <c r="L124" s="49"/>
      <c r="N124">
        <v>37</v>
      </c>
    </row>
    <row r="125" spans="1:14" x14ac:dyDescent="0.25">
      <c r="A125" s="49" t="s">
        <v>1319</v>
      </c>
      <c r="B125" s="25" t="s">
        <v>1320</v>
      </c>
      <c r="C125">
        <v>8</v>
      </c>
      <c r="D125" s="49"/>
      <c r="E125">
        <v>3</v>
      </c>
      <c r="F125" s="49" t="s">
        <v>1282</v>
      </c>
      <c r="G125" s="49" t="s">
        <v>1321</v>
      </c>
      <c r="H125" s="49" t="s">
        <v>1322</v>
      </c>
      <c r="J125" s="49"/>
      <c r="L125" s="49"/>
      <c r="N125">
        <v>36</v>
      </c>
    </row>
    <row r="126" spans="1:14" x14ac:dyDescent="0.25">
      <c r="A126" s="49" t="s">
        <v>1323</v>
      </c>
      <c r="B126" s="25" t="s">
        <v>1324</v>
      </c>
      <c r="C126">
        <v>8</v>
      </c>
      <c r="D126" s="49"/>
      <c r="E126">
        <v>4</v>
      </c>
      <c r="F126" s="49" t="s">
        <v>1287</v>
      </c>
      <c r="G126" s="49" t="s">
        <v>1325</v>
      </c>
      <c r="H126" s="49" t="s">
        <v>1326</v>
      </c>
      <c r="J126" s="49"/>
      <c r="L126" s="49"/>
      <c r="N126">
        <v>34</v>
      </c>
    </row>
    <row r="127" spans="1:14" x14ac:dyDescent="0.25">
      <c r="A127" s="49" t="s">
        <v>1327</v>
      </c>
      <c r="B127" s="25" t="s">
        <v>1328</v>
      </c>
      <c r="C127">
        <v>8</v>
      </c>
      <c r="D127" s="49"/>
      <c r="E127">
        <v>1</v>
      </c>
      <c r="F127" s="49" t="s">
        <v>1272</v>
      </c>
      <c r="G127" s="49" t="s">
        <v>1329</v>
      </c>
      <c r="H127" s="49" t="s">
        <v>1330</v>
      </c>
      <c r="J127" s="49"/>
      <c r="L127" s="49"/>
      <c r="N127">
        <v>30</v>
      </c>
    </row>
    <row r="128" spans="1:14" x14ac:dyDescent="0.25">
      <c r="A128" s="49" t="s">
        <v>1331</v>
      </c>
      <c r="B128" s="25" t="s">
        <v>1332</v>
      </c>
      <c r="C128">
        <v>8</v>
      </c>
      <c r="D128" s="49"/>
      <c r="E128">
        <v>2</v>
      </c>
      <c r="F128" s="49" t="s">
        <v>1277</v>
      </c>
      <c r="G128" s="49" t="s">
        <v>1333</v>
      </c>
      <c r="H128" s="49" t="s">
        <v>1334</v>
      </c>
      <c r="J128" s="49"/>
      <c r="L128" s="49"/>
      <c r="N128">
        <v>36</v>
      </c>
    </row>
    <row r="129" spans="1:14" x14ac:dyDescent="0.25">
      <c r="A129" s="49" t="s">
        <v>1335</v>
      </c>
      <c r="B129" s="25" t="s">
        <v>1336</v>
      </c>
      <c r="C129">
        <v>8</v>
      </c>
      <c r="D129" s="49"/>
      <c r="E129">
        <v>3</v>
      </c>
      <c r="F129" s="49" t="s">
        <v>1282</v>
      </c>
      <c r="G129" s="49" t="s">
        <v>1337</v>
      </c>
      <c r="H129" s="49" t="s">
        <v>1338</v>
      </c>
      <c r="J129" s="49"/>
      <c r="L129" s="49"/>
      <c r="N129">
        <v>36</v>
      </c>
    </row>
    <row r="130" spans="1:14" x14ac:dyDescent="0.25">
      <c r="A130" s="49" t="s">
        <v>1339</v>
      </c>
      <c r="B130" s="25" t="s">
        <v>661</v>
      </c>
      <c r="C130">
        <v>8</v>
      </c>
      <c r="D130" s="49"/>
      <c r="E130">
        <v>4</v>
      </c>
      <c r="F130" s="49" t="s">
        <v>1287</v>
      </c>
      <c r="G130" s="49" t="s">
        <v>1340</v>
      </c>
      <c r="H130" s="49" t="s">
        <v>1341</v>
      </c>
      <c r="J130" s="49"/>
      <c r="L130" s="49"/>
      <c r="N130">
        <v>35</v>
      </c>
    </row>
    <row r="131" spans="1:14" x14ac:dyDescent="0.25">
      <c r="A131" s="49" t="s">
        <v>14685</v>
      </c>
      <c r="B131" s="25" t="s">
        <v>14686</v>
      </c>
      <c r="C131">
        <v>9</v>
      </c>
      <c r="D131" s="49"/>
      <c r="E131">
        <v>1</v>
      </c>
      <c r="F131" s="49" t="s">
        <v>14687</v>
      </c>
      <c r="G131" s="49" t="s">
        <v>14688</v>
      </c>
      <c r="H131" s="49" t="s">
        <v>14689</v>
      </c>
      <c r="J131" s="49"/>
      <c r="L131" s="49"/>
      <c r="N131">
        <v>36</v>
      </c>
    </row>
    <row r="132" spans="1:14" x14ac:dyDescent="0.25">
      <c r="A132" s="49" t="s">
        <v>14690</v>
      </c>
      <c r="B132" s="25" t="s">
        <v>14691</v>
      </c>
      <c r="C132">
        <v>9</v>
      </c>
      <c r="D132" s="49"/>
      <c r="E132">
        <v>2</v>
      </c>
      <c r="F132" s="49" t="s">
        <v>14692</v>
      </c>
      <c r="G132" s="49" t="s">
        <v>14693</v>
      </c>
      <c r="H132" s="49" t="s">
        <v>14694</v>
      </c>
      <c r="J132" s="49"/>
      <c r="L132" s="49"/>
      <c r="N132">
        <v>36</v>
      </c>
    </row>
    <row r="133" spans="1:14" x14ac:dyDescent="0.25">
      <c r="A133" s="49" t="s">
        <v>14695</v>
      </c>
      <c r="B133" s="25" t="s">
        <v>14696</v>
      </c>
      <c r="C133">
        <v>9</v>
      </c>
      <c r="D133" s="49"/>
      <c r="E133">
        <v>3</v>
      </c>
      <c r="F133" s="49" t="s">
        <v>14697</v>
      </c>
      <c r="G133" s="49" t="s">
        <v>14698</v>
      </c>
      <c r="H133" s="49" t="s">
        <v>14699</v>
      </c>
      <c r="J133" s="49"/>
      <c r="L133" s="49"/>
      <c r="N133">
        <v>31</v>
      </c>
    </row>
    <row r="134" spans="1:14" x14ac:dyDescent="0.25">
      <c r="A134" s="49" t="s">
        <v>14700</v>
      </c>
      <c r="B134" s="25" t="s">
        <v>14701</v>
      </c>
      <c r="C134">
        <v>9</v>
      </c>
      <c r="D134" s="49"/>
      <c r="E134">
        <v>4</v>
      </c>
      <c r="F134" s="49" t="s">
        <v>14702</v>
      </c>
      <c r="G134" s="49" t="s">
        <v>14703</v>
      </c>
      <c r="H134" s="49" t="s">
        <v>14704</v>
      </c>
      <c r="J134" s="49"/>
      <c r="L134" s="49"/>
      <c r="N134">
        <v>29</v>
      </c>
    </row>
    <row r="135" spans="1:14" x14ac:dyDescent="0.25">
      <c r="A135" s="49" t="s">
        <v>14705</v>
      </c>
      <c r="B135" s="25" t="s">
        <v>14706</v>
      </c>
      <c r="C135">
        <v>9</v>
      </c>
      <c r="D135" s="49"/>
      <c r="E135">
        <v>1</v>
      </c>
      <c r="F135" s="49" t="s">
        <v>14687</v>
      </c>
      <c r="G135" s="49" t="s">
        <v>14707</v>
      </c>
      <c r="H135" s="49" t="s">
        <v>14708</v>
      </c>
      <c r="J135" s="49"/>
      <c r="L135" s="49"/>
      <c r="N135">
        <v>35</v>
      </c>
    </row>
    <row r="136" spans="1:14" x14ac:dyDescent="0.25">
      <c r="A136" s="49" t="s">
        <v>14709</v>
      </c>
      <c r="B136" s="25" t="s">
        <v>14710</v>
      </c>
      <c r="C136">
        <v>9</v>
      </c>
      <c r="D136" s="49"/>
      <c r="E136">
        <v>2</v>
      </c>
      <c r="F136" s="49" t="s">
        <v>14692</v>
      </c>
      <c r="G136" s="49" t="s">
        <v>14711</v>
      </c>
      <c r="H136" s="49" t="s">
        <v>14712</v>
      </c>
      <c r="J136" s="49"/>
      <c r="L136" s="49"/>
      <c r="N136">
        <v>40</v>
      </c>
    </row>
    <row r="137" spans="1:14" x14ac:dyDescent="0.25">
      <c r="A137" s="49" t="s">
        <v>14713</v>
      </c>
      <c r="B137" s="25" t="s">
        <v>14714</v>
      </c>
      <c r="C137">
        <v>9</v>
      </c>
      <c r="D137" s="49"/>
      <c r="E137">
        <v>3</v>
      </c>
      <c r="F137" s="49" t="s">
        <v>14697</v>
      </c>
      <c r="G137" s="49" t="s">
        <v>14715</v>
      </c>
      <c r="H137" s="49" t="s">
        <v>14716</v>
      </c>
      <c r="J137" s="49"/>
      <c r="L137" s="49"/>
      <c r="N137">
        <v>48</v>
      </c>
    </row>
    <row r="138" spans="1:14" x14ac:dyDescent="0.25">
      <c r="A138" s="49" t="s">
        <v>14717</v>
      </c>
      <c r="B138" s="25" t="s">
        <v>14718</v>
      </c>
      <c r="C138">
        <v>9</v>
      </c>
      <c r="D138" s="49"/>
      <c r="E138">
        <v>4</v>
      </c>
      <c r="F138" s="49" t="s">
        <v>14702</v>
      </c>
      <c r="G138" s="49" t="s">
        <v>14719</v>
      </c>
      <c r="H138" s="49" t="s">
        <v>14720</v>
      </c>
      <c r="J138" s="49"/>
      <c r="L138" s="49"/>
      <c r="N138">
        <v>29</v>
      </c>
    </row>
    <row r="139" spans="1:14" x14ac:dyDescent="0.25">
      <c r="A139" s="49" t="s">
        <v>14721</v>
      </c>
      <c r="B139" s="25" t="s">
        <v>14722</v>
      </c>
      <c r="C139">
        <v>9</v>
      </c>
      <c r="D139" s="49"/>
      <c r="E139">
        <v>1</v>
      </c>
      <c r="F139" s="49" t="s">
        <v>14687</v>
      </c>
      <c r="G139" s="49" t="s">
        <v>14723</v>
      </c>
      <c r="H139" s="49" t="s">
        <v>14724</v>
      </c>
      <c r="J139" s="49"/>
      <c r="L139" s="49"/>
      <c r="N139">
        <v>31</v>
      </c>
    </row>
    <row r="140" spans="1:14" x14ac:dyDescent="0.25">
      <c r="A140" s="49" t="s">
        <v>14725</v>
      </c>
      <c r="B140" s="25" t="s">
        <v>14726</v>
      </c>
      <c r="C140">
        <v>9</v>
      </c>
      <c r="D140" s="49"/>
      <c r="E140">
        <v>2</v>
      </c>
      <c r="F140" s="49" t="s">
        <v>14692</v>
      </c>
      <c r="G140" s="49" t="s">
        <v>14727</v>
      </c>
      <c r="H140" s="49" t="s">
        <v>14728</v>
      </c>
      <c r="J140" s="49"/>
      <c r="L140" s="49"/>
      <c r="N140">
        <v>43</v>
      </c>
    </row>
    <row r="141" spans="1:14" x14ac:dyDescent="0.25">
      <c r="A141" s="49" t="s">
        <v>14729</v>
      </c>
      <c r="B141" s="25" t="s">
        <v>14730</v>
      </c>
      <c r="C141">
        <v>9</v>
      </c>
      <c r="D141" s="49"/>
      <c r="E141">
        <v>3</v>
      </c>
      <c r="F141" s="49" t="s">
        <v>14697</v>
      </c>
      <c r="G141" s="49" t="s">
        <v>14731</v>
      </c>
      <c r="H141" s="49" t="s">
        <v>14732</v>
      </c>
      <c r="J141" s="49"/>
      <c r="L141" s="49"/>
      <c r="N141">
        <v>32</v>
      </c>
    </row>
    <row r="142" spans="1:14" x14ac:dyDescent="0.25">
      <c r="A142" s="49" t="s">
        <v>14733</v>
      </c>
      <c r="B142" s="25" t="s">
        <v>14734</v>
      </c>
      <c r="C142">
        <v>9</v>
      </c>
      <c r="D142" s="49"/>
      <c r="E142">
        <v>4</v>
      </c>
      <c r="F142" s="49" t="s">
        <v>14702</v>
      </c>
      <c r="G142" s="49" t="s">
        <v>14735</v>
      </c>
      <c r="H142" s="49" t="s">
        <v>14736</v>
      </c>
      <c r="J142" s="49"/>
      <c r="L142" s="49"/>
      <c r="N142">
        <v>31</v>
      </c>
    </row>
    <row r="143" spans="1:14" x14ac:dyDescent="0.25">
      <c r="A143" s="49" t="s">
        <v>16235</v>
      </c>
      <c r="B143" s="25" t="s">
        <v>16236</v>
      </c>
      <c r="C143">
        <v>10</v>
      </c>
      <c r="D143" s="49"/>
      <c r="E143">
        <v>1</v>
      </c>
      <c r="F143" s="49" t="s">
        <v>16237</v>
      </c>
      <c r="G143" s="49" t="s">
        <v>16238</v>
      </c>
      <c r="H143" s="49" t="s">
        <v>16239</v>
      </c>
      <c r="J143" s="49"/>
      <c r="L143" s="49"/>
      <c r="N143">
        <v>31</v>
      </c>
    </row>
    <row r="144" spans="1:14" x14ac:dyDescent="0.25">
      <c r="A144" s="49" t="s">
        <v>16240</v>
      </c>
      <c r="B144" s="25" t="s">
        <v>16241</v>
      </c>
      <c r="C144">
        <v>10</v>
      </c>
      <c r="D144" s="49"/>
      <c r="E144">
        <v>2</v>
      </c>
      <c r="F144" s="49" t="s">
        <v>16242</v>
      </c>
      <c r="G144" s="49" t="s">
        <v>16243</v>
      </c>
      <c r="H144" s="49" t="s">
        <v>16244</v>
      </c>
      <c r="J144" s="49"/>
      <c r="L144" s="49"/>
      <c r="N144">
        <v>32</v>
      </c>
    </row>
    <row r="145" spans="1:14" x14ac:dyDescent="0.25">
      <c r="A145" s="49" t="s">
        <v>16245</v>
      </c>
      <c r="B145" s="25" t="s">
        <v>16246</v>
      </c>
      <c r="C145">
        <v>10</v>
      </c>
      <c r="D145" s="49"/>
      <c r="E145">
        <v>3</v>
      </c>
      <c r="F145" s="49" t="s">
        <v>16247</v>
      </c>
      <c r="G145" s="49" t="s">
        <v>16248</v>
      </c>
      <c r="H145" s="49" t="s">
        <v>16249</v>
      </c>
      <c r="J145" s="49"/>
      <c r="L145" s="49"/>
      <c r="N145">
        <v>25</v>
      </c>
    </row>
    <row r="146" spans="1:14" x14ac:dyDescent="0.25">
      <c r="A146" s="49" t="s">
        <v>16250</v>
      </c>
      <c r="B146" s="25" t="s">
        <v>16251</v>
      </c>
      <c r="C146">
        <v>10</v>
      </c>
      <c r="D146" s="49"/>
      <c r="E146">
        <v>4</v>
      </c>
      <c r="F146" s="49" t="s">
        <v>16252</v>
      </c>
      <c r="G146" s="49" t="s">
        <v>16253</v>
      </c>
      <c r="H146" s="49" t="s">
        <v>16254</v>
      </c>
      <c r="J146" s="49"/>
      <c r="L146" s="49"/>
      <c r="N146">
        <v>28</v>
      </c>
    </row>
    <row r="147" spans="1:14" x14ac:dyDescent="0.25">
      <c r="A147" s="49" t="s">
        <v>16194</v>
      </c>
      <c r="B147" s="25" t="s">
        <v>16255</v>
      </c>
      <c r="C147">
        <v>10</v>
      </c>
      <c r="D147" s="49"/>
      <c r="E147">
        <v>1</v>
      </c>
      <c r="F147" s="49" t="s">
        <v>16237</v>
      </c>
      <c r="G147" s="49" t="s">
        <v>16256</v>
      </c>
      <c r="H147" s="49" t="s">
        <v>16257</v>
      </c>
      <c r="J147" s="49"/>
      <c r="L147" s="49"/>
      <c r="N147">
        <v>25</v>
      </c>
    </row>
    <row r="148" spans="1:14" x14ac:dyDescent="0.25">
      <c r="A148" s="49" t="s">
        <v>16258</v>
      </c>
      <c r="B148" s="25" t="s">
        <v>16259</v>
      </c>
      <c r="C148">
        <v>10</v>
      </c>
      <c r="D148" s="49"/>
      <c r="E148">
        <v>2</v>
      </c>
      <c r="F148" s="49" t="s">
        <v>16242</v>
      </c>
      <c r="G148" s="49" t="s">
        <v>16260</v>
      </c>
      <c r="H148" s="49" t="s">
        <v>16261</v>
      </c>
      <c r="J148" s="49"/>
      <c r="L148" s="49"/>
      <c r="N148">
        <v>25</v>
      </c>
    </row>
    <row r="149" spans="1:14" x14ac:dyDescent="0.25">
      <c r="A149" s="49" t="s">
        <v>16262</v>
      </c>
      <c r="B149" s="25" t="s">
        <v>16263</v>
      </c>
      <c r="C149">
        <v>10</v>
      </c>
      <c r="D149" s="49"/>
      <c r="E149">
        <v>3</v>
      </c>
      <c r="F149" s="49" t="s">
        <v>16247</v>
      </c>
      <c r="G149" s="49" t="s">
        <v>16264</v>
      </c>
      <c r="H149" s="49" t="s">
        <v>16265</v>
      </c>
      <c r="J149" s="49"/>
      <c r="L149" s="49"/>
      <c r="N149">
        <v>23</v>
      </c>
    </row>
    <row r="150" spans="1:14" x14ac:dyDescent="0.25">
      <c r="A150" s="49" t="s">
        <v>16266</v>
      </c>
      <c r="B150" s="25" t="s">
        <v>16267</v>
      </c>
      <c r="C150">
        <v>10</v>
      </c>
      <c r="D150" s="49"/>
      <c r="E150">
        <v>4</v>
      </c>
      <c r="F150" s="49" t="s">
        <v>16252</v>
      </c>
      <c r="G150" s="49" t="s">
        <v>16268</v>
      </c>
      <c r="H150" s="49" t="s">
        <v>16269</v>
      </c>
      <c r="J150" s="49"/>
      <c r="L150" s="49"/>
      <c r="N150">
        <v>26</v>
      </c>
    </row>
    <row r="151" spans="1:14" x14ac:dyDescent="0.25">
      <c r="A151" s="49" t="s">
        <v>16270</v>
      </c>
      <c r="B151" s="25" t="s">
        <v>16271</v>
      </c>
      <c r="C151">
        <v>10</v>
      </c>
      <c r="D151" s="49"/>
      <c r="E151">
        <v>1</v>
      </c>
      <c r="F151" s="49" t="s">
        <v>16237</v>
      </c>
      <c r="G151" s="49" t="s">
        <v>16272</v>
      </c>
      <c r="H151" s="49" t="s">
        <v>16273</v>
      </c>
      <c r="J151" s="49"/>
      <c r="L151" s="49"/>
      <c r="N151">
        <v>23</v>
      </c>
    </row>
    <row r="152" spans="1:14" x14ac:dyDescent="0.25">
      <c r="A152" s="49" t="s">
        <v>16274</v>
      </c>
      <c r="B152" s="25" t="s">
        <v>16275</v>
      </c>
      <c r="C152">
        <v>10</v>
      </c>
      <c r="D152" s="49"/>
      <c r="E152">
        <v>2</v>
      </c>
      <c r="F152" s="49" t="s">
        <v>16242</v>
      </c>
      <c r="G152" s="49" t="s">
        <v>16276</v>
      </c>
      <c r="H152" s="49" t="s">
        <v>16277</v>
      </c>
      <c r="J152" s="49"/>
      <c r="L152" s="49"/>
      <c r="N152">
        <v>21</v>
      </c>
    </row>
    <row r="153" spans="1:14" x14ac:dyDescent="0.25">
      <c r="A153" s="49" t="s">
        <v>16278</v>
      </c>
      <c r="B153" s="25" t="s">
        <v>16279</v>
      </c>
      <c r="C153">
        <v>10</v>
      </c>
      <c r="D153" s="49"/>
      <c r="E153">
        <v>3</v>
      </c>
      <c r="F153" s="49" t="s">
        <v>16247</v>
      </c>
      <c r="G153" s="49" t="s">
        <v>16280</v>
      </c>
      <c r="H153" s="49" t="s">
        <v>16281</v>
      </c>
      <c r="J153" s="49"/>
      <c r="L153" s="49"/>
      <c r="N153">
        <v>22</v>
      </c>
    </row>
    <row r="154" spans="1:14" x14ac:dyDescent="0.25">
      <c r="A154" s="49" t="s">
        <v>16282</v>
      </c>
      <c r="B154" s="25" t="s">
        <v>16283</v>
      </c>
      <c r="C154">
        <v>10</v>
      </c>
      <c r="D154" s="49"/>
      <c r="E154">
        <v>4</v>
      </c>
      <c r="F154" s="49" t="s">
        <v>16252</v>
      </c>
      <c r="G154" s="49" t="s">
        <v>16284</v>
      </c>
      <c r="H154" s="49" t="s">
        <v>16285</v>
      </c>
      <c r="J154" s="49"/>
      <c r="L154" s="49"/>
      <c r="N154">
        <v>25</v>
      </c>
    </row>
    <row r="155" spans="1:14" x14ac:dyDescent="0.25">
      <c r="A155" s="49" t="s">
        <v>16286</v>
      </c>
      <c r="B155" s="25" t="s">
        <v>16287</v>
      </c>
      <c r="C155">
        <v>10</v>
      </c>
      <c r="D155" s="49"/>
      <c r="E155">
        <v>1</v>
      </c>
      <c r="F155" s="49" t="s">
        <v>16237</v>
      </c>
      <c r="G155" s="49" t="s">
        <v>16288</v>
      </c>
      <c r="H155" s="49" t="s">
        <v>16289</v>
      </c>
      <c r="J155" s="49"/>
      <c r="L155" s="49"/>
      <c r="N155">
        <v>23</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BAFD3-FA7D-408D-8B48-105258AF4C89}">
  <sheetPr>
    <tabColor theme="0" tint="-0.499984740745262"/>
  </sheetPr>
  <dimension ref="A1:R3718"/>
  <sheetViews>
    <sheetView topLeftCell="A2929" workbookViewId="0">
      <selection activeCell="C32" sqref="C32"/>
    </sheetView>
  </sheetViews>
  <sheetFormatPr defaultRowHeight="15" x14ac:dyDescent="0.25"/>
  <cols>
    <col min="1" max="1" width="16.28515625" bestFit="1" customWidth="1"/>
    <col min="2" max="2" width="13.5703125" bestFit="1" customWidth="1"/>
    <col min="3" max="3" width="53.28515625" bestFit="1" customWidth="1"/>
    <col min="4" max="4" width="13.5703125" bestFit="1" customWidth="1"/>
    <col min="5" max="5" width="12.85546875" bestFit="1" customWidth="1"/>
    <col min="6" max="6" width="7.85546875" bestFit="1" customWidth="1"/>
    <col min="7" max="7" width="19" bestFit="1" customWidth="1"/>
    <col min="8" max="8" width="16.42578125" bestFit="1" customWidth="1"/>
    <col min="9" max="9" width="15" bestFit="1" customWidth="1"/>
    <col min="10" max="10" width="18" bestFit="1" customWidth="1"/>
    <col min="11" max="11" width="14.85546875" bestFit="1" customWidth="1"/>
    <col min="12" max="12" width="19.7109375" bestFit="1" customWidth="1"/>
    <col min="13" max="13" width="66.5703125" bestFit="1" customWidth="1"/>
    <col min="14" max="14" width="23.5703125" bestFit="1" customWidth="1"/>
    <col min="15" max="15" width="81.140625" bestFit="1" customWidth="1"/>
    <col min="16" max="16" width="10.7109375" bestFit="1" customWidth="1"/>
    <col min="17" max="17" width="23.5703125" bestFit="1" customWidth="1"/>
    <col min="18" max="18" width="12.85546875" bestFit="1" customWidth="1"/>
  </cols>
  <sheetData>
    <row r="1" spans="1:18" x14ac:dyDescent="0.25">
      <c r="A1" t="s">
        <v>1342</v>
      </c>
      <c r="B1" t="s">
        <v>797</v>
      </c>
      <c r="C1" t="s">
        <v>434</v>
      </c>
      <c r="D1" t="s">
        <v>1343</v>
      </c>
      <c r="E1" t="s">
        <v>772</v>
      </c>
      <c r="F1" t="s">
        <v>1344</v>
      </c>
      <c r="G1" t="s">
        <v>1345</v>
      </c>
      <c r="H1" t="s">
        <v>1346</v>
      </c>
      <c r="I1" t="s">
        <v>1347</v>
      </c>
      <c r="J1" t="s">
        <v>1348</v>
      </c>
      <c r="K1" t="s">
        <v>1349</v>
      </c>
      <c r="L1" t="s">
        <v>1350</v>
      </c>
      <c r="M1" t="s">
        <v>1351</v>
      </c>
      <c r="N1" t="s">
        <v>1352</v>
      </c>
      <c r="O1" t="s">
        <v>806</v>
      </c>
      <c r="P1" t="s">
        <v>583</v>
      </c>
      <c r="Q1" t="s">
        <v>1353</v>
      </c>
      <c r="R1" t="s">
        <v>668</v>
      </c>
    </row>
    <row r="2" spans="1:18" hidden="1" x14ac:dyDescent="0.25">
      <c r="A2" s="49" t="s">
        <v>1354</v>
      </c>
      <c r="B2" s="49" t="s">
        <v>809</v>
      </c>
      <c r="C2" s="49" t="s">
        <v>1</v>
      </c>
      <c r="D2" s="49">
        <v>1</v>
      </c>
      <c r="E2">
        <v>140</v>
      </c>
      <c r="G2">
        <v>60</v>
      </c>
      <c r="I2" s="49"/>
      <c r="M2" s="49"/>
      <c r="N2" s="49"/>
      <c r="O2" s="49"/>
      <c r="P2" s="49">
        <v>1</v>
      </c>
      <c r="Q2" s="49" t="s">
        <v>811</v>
      </c>
      <c r="R2" s="49" t="str">
        <f>IFERROR(INDEX(tbl_Lookup_Exercises[Category],MATCH(tbl_Exercises[[#This Row],[ExerciseName]],tbl_Lookup_Exercises[ExerciseName],0)),"Unknown")</f>
        <v>Carry</v>
      </c>
    </row>
    <row r="3" spans="1:18" hidden="1" x14ac:dyDescent="0.25">
      <c r="A3" s="49" t="s">
        <v>1355</v>
      </c>
      <c r="B3" s="49" t="s">
        <v>809</v>
      </c>
      <c r="C3" s="49" t="s">
        <v>1</v>
      </c>
      <c r="D3" s="49">
        <v>2</v>
      </c>
      <c r="E3">
        <v>140</v>
      </c>
      <c r="G3">
        <v>60</v>
      </c>
      <c r="I3" s="49"/>
      <c r="M3" s="49"/>
      <c r="N3" s="49"/>
      <c r="O3" s="49"/>
      <c r="P3" s="49">
        <v>1</v>
      </c>
      <c r="Q3" s="49" t="s">
        <v>1356</v>
      </c>
      <c r="R3" s="49" t="str">
        <f>IFERROR(INDEX(tbl_Lookup_Exercises[Category],MATCH(tbl_Exercises[[#This Row],[ExerciseName]],tbl_Lookup_Exercises[ExerciseName],0)),"Unknown")</f>
        <v>Carry</v>
      </c>
    </row>
    <row r="4" spans="1:18" hidden="1" x14ac:dyDescent="0.25">
      <c r="A4" s="49" t="s">
        <v>1357</v>
      </c>
      <c r="B4" s="49" t="s">
        <v>809</v>
      </c>
      <c r="C4" s="49" t="s">
        <v>1</v>
      </c>
      <c r="D4" s="49">
        <v>3</v>
      </c>
      <c r="E4">
        <v>140</v>
      </c>
      <c r="G4">
        <v>45</v>
      </c>
      <c r="I4" s="49"/>
      <c r="M4" s="49"/>
      <c r="N4" s="49"/>
      <c r="O4" s="49"/>
      <c r="P4" s="49">
        <v>1</v>
      </c>
      <c r="Q4" s="49" t="s">
        <v>1358</v>
      </c>
      <c r="R4" s="49" t="str">
        <f>IFERROR(INDEX(tbl_Lookup_Exercises[Category],MATCH(tbl_Exercises[[#This Row],[ExerciseName]],tbl_Lookup_Exercises[ExerciseName],0)),"Unknown")</f>
        <v>Carry</v>
      </c>
    </row>
    <row r="5" spans="1:18" hidden="1" x14ac:dyDescent="0.25">
      <c r="A5" s="49" t="s">
        <v>1359</v>
      </c>
      <c r="B5" s="49" t="s">
        <v>809</v>
      </c>
      <c r="C5" s="49" t="s">
        <v>1</v>
      </c>
      <c r="D5" s="49">
        <v>4</v>
      </c>
      <c r="E5">
        <v>140</v>
      </c>
      <c r="G5">
        <v>39.6</v>
      </c>
      <c r="I5" s="49"/>
      <c r="M5" s="49"/>
      <c r="N5" s="49"/>
      <c r="O5" s="49"/>
      <c r="P5" s="49">
        <v>1</v>
      </c>
      <c r="Q5" s="49" t="s">
        <v>1360</v>
      </c>
      <c r="R5" s="49" t="str">
        <f>IFERROR(INDEX(tbl_Lookup_Exercises[Category],MATCH(tbl_Exercises[[#This Row],[ExerciseName]],tbl_Lookup_Exercises[ExerciseName],0)),"Unknown")</f>
        <v>Carry</v>
      </c>
    </row>
    <row r="6" spans="1:18" hidden="1" x14ac:dyDescent="0.25">
      <c r="A6" s="49" t="s">
        <v>1361</v>
      </c>
      <c r="B6" s="49" t="s">
        <v>809</v>
      </c>
      <c r="C6" s="49" t="s">
        <v>1</v>
      </c>
      <c r="D6" s="49">
        <v>5</v>
      </c>
      <c r="E6">
        <v>140</v>
      </c>
      <c r="G6">
        <v>39.6</v>
      </c>
      <c r="I6" s="49"/>
      <c r="M6" s="49"/>
      <c r="N6" s="49"/>
      <c r="O6" s="49"/>
      <c r="P6" s="49">
        <v>1</v>
      </c>
      <c r="Q6" s="49" t="s">
        <v>1362</v>
      </c>
      <c r="R6" s="49" t="str">
        <f>IFERROR(INDEX(tbl_Lookup_Exercises[Category],MATCH(tbl_Exercises[[#This Row],[ExerciseName]],tbl_Lookup_Exercises[ExerciseName],0)),"Unknown")</f>
        <v>Carry</v>
      </c>
    </row>
    <row r="7" spans="1:18" hidden="1" x14ac:dyDescent="0.25">
      <c r="A7" s="49" t="s">
        <v>1363</v>
      </c>
      <c r="B7" s="49" t="s">
        <v>809</v>
      </c>
      <c r="C7" s="49" t="s">
        <v>24</v>
      </c>
      <c r="D7" s="49">
        <v>1</v>
      </c>
      <c r="E7">
        <v>0</v>
      </c>
      <c r="F7">
        <v>10</v>
      </c>
      <c r="I7" s="49"/>
      <c r="J7">
        <v>2</v>
      </c>
      <c r="K7">
        <v>1</v>
      </c>
      <c r="L7">
        <v>2</v>
      </c>
      <c r="M7" s="49"/>
      <c r="N7" s="49"/>
      <c r="O7" s="49" t="s">
        <v>1364</v>
      </c>
      <c r="P7" s="49">
        <v>1</v>
      </c>
      <c r="Q7" s="49" t="s">
        <v>1365</v>
      </c>
      <c r="R7" s="49" t="str">
        <f>IFERROR(INDEX(tbl_Lookup_Exercises[Category],MATCH(tbl_Exercises[[#This Row],[ExerciseName]],tbl_Lookup_Exercises[ExerciseName],0)),"Unknown")</f>
        <v>Pull</v>
      </c>
    </row>
    <row r="8" spans="1:18" hidden="1" x14ac:dyDescent="0.25">
      <c r="A8" s="49" t="s">
        <v>1366</v>
      </c>
      <c r="B8" s="49" t="s">
        <v>809</v>
      </c>
      <c r="C8" s="49" t="s">
        <v>24</v>
      </c>
      <c r="D8" s="49">
        <v>2</v>
      </c>
      <c r="E8">
        <v>0</v>
      </c>
      <c r="F8">
        <v>8</v>
      </c>
      <c r="I8" s="49"/>
      <c r="J8">
        <v>2</v>
      </c>
      <c r="K8">
        <v>1</v>
      </c>
      <c r="L8">
        <v>2</v>
      </c>
      <c r="M8" s="49"/>
      <c r="N8" s="49"/>
      <c r="O8" s="49" t="s">
        <v>1364</v>
      </c>
      <c r="P8" s="49">
        <v>1</v>
      </c>
      <c r="Q8" s="49" t="s">
        <v>1367</v>
      </c>
      <c r="R8" s="49" t="str">
        <f>IFERROR(INDEX(tbl_Lookup_Exercises[Category],MATCH(tbl_Exercises[[#This Row],[ExerciseName]],tbl_Lookup_Exercises[ExerciseName],0)),"Unknown")</f>
        <v>Pull</v>
      </c>
    </row>
    <row r="9" spans="1:18" hidden="1" x14ac:dyDescent="0.25">
      <c r="A9" s="49" t="s">
        <v>1368</v>
      </c>
      <c r="B9" s="49" t="s">
        <v>809</v>
      </c>
      <c r="C9" s="49" t="s">
        <v>24</v>
      </c>
      <c r="D9" s="49">
        <v>3</v>
      </c>
      <c r="E9">
        <v>0</v>
      </c>
      <c r="F9">
        <v>8</v>
      </c>
      <c r="I9" s="49"/>
      <c r="J9">
        <v>2</v>
      </c>
      <c r="K9">
        <v>1</v>
      </c>
      <c r="L9">
        <v>2</v>
      </c>
      <c r="M9" s="49"/>
      <c r="N9" s="49"/>
      <c r="O9" s="49" t="s">
        <v>1364</v>
      </c>
      <c r="P9" s="49">
        <v>1</v>
      </c>
      <c r="Q9" s="49" t="s">
        <v>1369</v>
      </c>
      <c r="R9" s="49" t="str">
        <f>IFERROR(INDEX(tbl_Lookup_Exercises[Category],MATCH(tbl_Exercises[[#This Row],[ExerciseName]],tbl_Lookup_Exercises[ExerciseName],0)),"Unknown")</f>
        <v>Pull</v>
      </c>
    </row>
    <row r="10" spans="1:18" hidden="1" x14ac:dyDescent="0.25">
      <c r="A10" s="49" t="s">
        <v>1370</v>
      </c>
      <c r="B10" s="49" t="s">
        <v>809</v>
      </c>
      <c r="C10" s="49" t="s">
        <v>24</v>
      </c>
      <c r="D10" s="49">
        <v>4</v>
      </c>
      <c r="E10">
        <v>0</v>
      </c>
      <c r="F10">
        <v>7</v>
      </c>
      <c r="I10" s="49"/>
      <c r="J10">
        <v>2</v>
      </c>
      <c r="K10">
        <v>1</v>
      </c>
      <c r="L10">
        <v>2</v>
      </c>
      <c r="M10" s="49"/>
      <c r="N10" s="49"/>
      <c r="O10" s="49" t="s">
        <v>1371</v>
      </c>
      <c r="P10" s="49">
        <v>1</v>
      </c>
      <c r="Q10" s="49" t="s">
        <v>1372</v>
      </c>
      <c r="R10" s="49" t="str">
        <f>IFERROR(INDEX(tbl_Lookup_Exercises[Category],MATCH(tbl_Exercises[[#This Row],[ExerciseName]],tbl_Lookup_Exercises[ExerciseName],0)),"Unknown")</f>
        <v>Pull</v>
      </c>
    </row>
    <row r="11" spans="1:18" hidden="1" x14ac:dyDescent="0.25">
      <c r="A11" s="49" t="s">
        <v>1373</v>
      </c>
      <c r="B11" s="49" t="s">
        <v>809</v>
      </c>
      <c r="C11" s="49" t="s">
        <v>37</v>
      </c>
      <c r="D11" s="49">
        <v>1</v>
      </c>
      <c r="E11">
        <v>100</v>
      </c>
      <c r="F11">
        <v>10</v>
      </c>
      <c r="I11" s="49"/>
      <c r="M11" s="49"/>
      <c r="N11" s="49"/>
      <c r="O11" s="49" t="s">
        <v>1374</v>
      </c>
      <c r="P11" s="49">
        <v>1</v>
      </c>
      <c r="Q11" s="49" t="s">
        <v>1375</v>
      </c>
      <c r="R11" s="49" t="str">
        <f>IFERROR(INDEX(tbl_Lookup_Exercises[Category],MATCH(tbl_Exercises[[#This Row],[ExerciseName]],tbl_Lookup_Exercises[ExerciseName],0)),"Unknown")</f>
        <v>Pull</v>
      </c>
    </row>
    <row r="12" spans="1:18" hidden="1" x14ac:dyDescent="0.25">
      <c r="A12" s="49" t="s">
        <v>1376</v>
      </c>
      <c r="B12" s="49" t="s">
        <v>809</v>
      </c>
      <c r="C12" s="49" t="s">
        <v>37</v>
      </c>
      <c r="D12" s="49">
        <v>2</v>
      </c>
      <c r="E12">
        <v>120</v>
      </c>
      <c r="F12">
        <v>10</v>
      </c>
      <c r="I12" s="49"/>
      <c r="M12" s="49"/>
      <c r="N12" s="49"/>
      <c r="O12" s="49" t="s">
        <v>1374</v>
      </c>
      <c r="P12" s="49">
        <v>1</v>
      </c>
      <c r="Q12" s="49" t="s">
        <v>1377</v>
      </c>
      <c r="R12" s="49" t="str">
        <f>IFERROR(INDEX(tbl_Lookup_Exercises[Category],MATCH(tbl_Exercises[[#This Row],[ExerciseName]],tbl_Lookup_Exercises[ExerciseName],0)),"Unknown")</f>
        <v>Pull</v>
      </c>
    </row>
    <row r="13" spans="1:18" hidden="1" x14ac:dyDescent="0.25">
      <c r="A13" s="49" t="s">
        <v>1378</v>
      </c>
      <c r="B13" s="49" t="s">
        <v>809</v>
      </c>
      <c r="C13" s="49" t="s">
        <v>37</v>
      </c>
      <c r="D13" s="49">
        <v>3</v>
      </c>
      <c r="E13">
        <v>140</v>
      </c>
      <c r="F13">
        <v>10</v>
      </c>
      <c r="I13" s="49"/>
      <c r="M13" s="49"/>
      <c r="N13" s="49"/>
      <c r="O13" s="49" t="s">
        <v>1374</v>
      </c>
      <c r="P13" s="49">
        <v>1</v>
      </c>
      <c r="Q13" s="49" t="s">
        <v>1379</v>
      </c>
      <c r="R13" s="49" t="str">
        <f>IFERROR(INDEX(tbl_Lookup_Exercises[Category],MATCH(tbl_Exercises[[#This Row],[ExerciseName]],tbl_Lookup_Exercises[ExerciseName],0)),"Unknown")</f>
        <v>Pull</v>
      </c>
    </row>
    <row r="14" spans="1:18" hidden="1" x14ac:dyDescent="0.25">
      <c r="A14" s="49" t="s">
        <v>1380</v>
      </c>
      <c r="B14" s="49" t="s">
        <v>809</v>
      </c>
      <c r="C14" s="49" t="s">
        <v>91</v>
      </c>
      <c r="D14" s="49">
        <v>1</v>
      </c>
      <c r="E14">
        <v>35</v>
      </c>
      <c r="F14">
        <v>8</v>
      </c>
      <c r="I14" s="49"/>
      <c r="M14" s="49"/>
      <c r="N14" s="49"/>
      <c r="O14" s="49"/>
      <c r="P14" s="49">
        <v>1</v>
      </c>
      <c r="Q14" s="49" t="s">
        <v>1381</v>
      </c>
      <c r="R14" s="49" t="str">
        <f>IFERROR(INDEX(tbl_Lookup_Exercises[Category],MATCH(tbl_Exercises[[#This Row],[ExerciseName]],tbl_Lookup_Exercises[ExerciseName],0)),"Unknown")</f>
        <v>Arms_Biceps</v>
      </c>
    </row>
    <row r="15" spans="1:18" hidden="1" x14ac:dyDescent="0.25">
      <c r="A15" s="49" t="s">
        <v>1382</v>
      </c>
      <c r="B15" s="49" t="s">
        <v>809</v>
      </c>
      <c r="C15" s="49" t="s">
        <v>91</v>
      </c>
      <c r="D15" s="49">
        <v>2</v>
      </c>
      <c r="E15">
        <v>35</v>
      </c>
      <c r="F15">
        <v>8</v>
      </c>
      <c r="I15" s="49"/>
      <c r="M15" s="49"/>
      <c r="N15" s="49"/>
      <c r="O15" s="49" t="s">
        <v>1383</v>
      </c>
      <c r="P15" s="49">
        <v>1</v>
      </c>
      <c r="Q15" s="49" t="s">
        <v>1384</v>
      </c>
      <c r="R15" s="49" t="str">
        <f>IFERROR(INDEX(tbl_Lookup_Exercises[Category],MATCH(tbl_Exercises[[#This Row],[ExerciseName]],tbl_Lookup_Exercises[ExerciseName],0)),"Unknown")</f>
        <v>Arms_Biceps</v>
      </c>
    </row>
    <row r="16" spans="1:18" hidden="1" x14ac:dyDescent="0.25">
      <c r="A16" s="49" t="s">
        <v>1385</v>
      </c>
      <c r="B16" s="49" t="s">
        <v>809</v>
      </c>
      <c r="C16" s="49" t="s">
        <v>91</v>
      </c>
      <c r="D16" s="49">
        <v>3</v>
      </c>
      <c r="E16">
        <v>35</v>
      </c>
      <c r="F16">
        <v>8</v>
      </c>
      <c r="I16" s="49"/>
      <c r="M16" s="49"/>
      <c r="N16" s="49"/>
      <c r="O16" s="49" t="s">
        <v>1383</v>
      </c>
      <c r="P16" s="49">
        <v>1</v>
      </c>
      <c r="Q16" s="49" t="s">
        <v>1386</v>
      </c>
      <c r="R16" s="49" t="str">
        <f>IFERROR(INDEX(tbl_Lookup_Exercises[Category],MATCH(tbl_Exercises[[#This Row],[ExerciseName]],tbl_Lookup_Exercises[ExerciseName],0)),"Unknown")</f>
        <v>Arms_Biceps</v>
      </c>
    </row>
    <row r="17" spans="1:18" hidden="1" x14ac:dyDescent="0.25">
      <c r="A17" s="49" t="s">
        <v>1387</v>
      </c>
      <c r="B17" s="49" t="s">
        <v>809</v>
      </c>
      <c r="C17" s="49" t="s">
        <v>91</v>
      </c>
      <c r="D17" s="49">
        <v>4</v>
      </c>
      <c r="E17">
        <v>35</v>
      </c>
      <c r="F17">
        <v>4</v>
      </c>
      <c r="I17" s="49"/>
      <c r="M17" s="49"/>
      <c r="N17" s="49" t="s">
        <v>1388</v>
      </c>
      <c r="O17" s="49" t="s">
        <v>1389</v>
      </c>
      <c r="P17" s="49">
        <v>1</v>
      </c>
      <c r="Q17" s="49" t="s">
        <v>1390</v>
      </c>
      <c r="R17" s="49" t="str">
        <f>IFERROR(INDEX(tbl_Lookup_Exercises[Category],MATCH(tbl_Exercises[[#This Row],[ExerciseName]],tbl_Lookup_Exercises[ExerciseName],0)),"Unknown")</f>
        <v>Arms_Biceps</v>
      </c>
    </row>
    <row r="18" spans="1:18" hidden="1" x14ac:dyDescent="0.25">
      <c r="A18" s="49" t="s">
        <v>1391</v>
      </c>
      <c r="B18" s="49" t="s">
        <v>809</v>
      </c>
      <c r="C18" s="49" t="s">
        <v>91</v>
      </c>
      <c r="D18" s="49">
        <v>5</v>
      </c>
      <c r="E18">
        <v>35</v>
      </c>
      <c r="F18">
        <v>2</v>
      </c>
      <c r="I18" s="49"/>
      <c r="M18" s="49"/>
      <c r="N18" s="49" t="s">
        <v>1388</v>
      </c>
      <c r="O18" s="49" t="s">
        <v>1389</v>
      </c>
      <c r="P18" s="49">
        <v>1</v>
      </c>
      <c r="Q18" s="49" t="s">
        <v>1392</v>
      </c>
      <c r="R18" s="49" t="str">
        <f>IFERROR(INDEX(tbl_Lookup_Exercises[Category],MATCH(tbl_Exercises[[#This Row],[ExerciseName]],tbl_Lookup_Exercises[ExerciseName],0)),"Unknown")</f>
        <v>Arms_Biceps</v>
      </c>
    </row>
    <row r="19" spans="1:18" hidden="1" x14ac:dyDescent="0.25">
      <c r="A19" s="49" t="s">
        <v>1393</v>
      </c>
      <c r="B19" s="49" t="s">
        <v>809</v>
      </c>
      <c r="C19" s="49" t="s">
        <v>91</v>
      </c>
      <c r="D19" s="49">
        <v>6</v>
      </c>
      <c r="E19">
        <v>35</v>
      </c>
      <c r="F19">
        <v>1</v>
      </c>
      <c r="I19" s="49"/>
      <c r="M19" s="49"/>
      <c r="N19" s="49" t="s">
        <v>1388</v>
      </c>
      <c r="O19" s="49" t="s">
        <v>1389</v>
      </c>
      <c r="P19" s="49">
        <v>1</v>
      </c>
      <c r="Q19" s="49" t="s">
        <v>812</v>
      </c>
      <c r="R19" s="49" t="str">
        <f>IFERROR(INDEX(tbl_Lookup_Exercises[Category],MATCH(tbl_Exercises[[#This Row],[ExerciseName]],tbl_Lookup_Exercises[ExerciseName],0)),"Unknown")</f>
        <v>Arms_Biceps</v>
      </c>
    </row>
    <row r="20" spans="1:18" hidden="1" x14ac:dyDescent="0.25">
      <c r="A20" s="49" t="s">
        <v>1394</v>
      </c>
      <c r="B20" s="49" t="s">
        <v>813</v>
      </c>
      <c r="C20" s="49" t="s">
        <v>154</v>
      </c>
      <c r="D20" s="49">
        <v>1</v>
      </c>
      <c r="E20">
        <v>135</v>
      </c>
      <c r="F20">
        <v>10</v>
      </c>
      <c r="I20" s="49"/>
      <c r="M20" s="49"/>
      <c r="N20" s="49"/>
      <c r="O20" s="49" t="s">
        <v>1395</v>
      </c>
      <c r="P20" s="49">
        <v>1</v>
      </c>
      <c r="Q20" s="49" t="s">
        <v>816</v>
      </c>
      <c r="R20" s="49" t="str">
        <f>IFERROR(INDEX(tbl_Lookup_Exercises[Category],MATCH(tbl_Exercises[[#This Row],[ExerciseName]],tbl_Lookup_Exercises[ExerciseName],0)),"Unknown")</f>
        <v>Push</v>
      </c>
    </row>
    <row r="21" spans="1:18" hidden="1" x14ac:dyDescent="0.25">
      <c r="A21" s="49" t="s">
        <v>1396</v>
      </c>
      <c r="B21" s="49" t="s">
        <v>813</v>
      </c>
      <c r="C21" s="49" t="s">
        <v>154</v>
      </c>
      <c r="D21" s="49">
        <v>2</v>
      </c>
      <c r="E21">
        <v>135</v>
      </c>
      <c r="F21">
        <v>10</v>
      </c>
      <c r="I21" s="49"/>
      <c r="M21" s="49"/>
      <c r="N21" s="49"/>
      <c r="O21" s="49" t="s">
        <v>1397</v>
      </c>
      <c r="P21" s="49">
        <v>1</v>
      </c>
      <c r="Q21" s="49" t="s">
        <v>1398</v>
      </c>
      <c r="R21" s="49" t="str">
        <f>IFERROR(INDEX(tbl_Lookup_Exercises[Category],MATCH(tbl_Exercises[[#This Row],[ExerciseName]],tbl_Lookup_Exercises[ExerciseName],0)),"Unknown")</f>
        <v>Push</v>
      </c>
    </row>
    <row r="22" spans="1:18" hidden="1" x14ac:dyDescent="0.25">
      <c r="A22" s="49" t="s">
        <v>1399</v>
      </c>
      <c r="B22" s="49" t="s">
        <v>813</v>
      </c>
      <c r="C22" s="49" t="s">
        <v>154</v>
      </c>
      <c r="D22" s="49">
        <v>3</v>
      </c>
      <c r="E22">
        <v>135</v>
      </c>
      <c r="F22">
        <v>10</v>
      </c>
      <c r="I22" s="49"/>
      <c r="M22" s="49"/>
      <c r="N22" s="49"/>
      <c r="O22" s="49" t="s">
        <v>1397</v>
      </c>
      <c r="P22" s="49">
        <v>1</v>
      </c>
      <c r="Q22" s="49" t="s">
        <v>1400</v>
      </c>
      <c r="R22" s="49" t="str">
        <f>IFERROR(INDEX(tbl_Lookup_Exercises[Category],MATCH(tbl_Exercises[[#This Row],[ExerciseName]],tbl_Lookup_Exercises[ExerciseName],0)),"Unknown")</f>
        <v>Push</v>
      </c>
    </row>
    <row r="23" spans="1:18" hidden="1" x14ac:dyDescent="0.25">
      <c r="A23" s="49" t="s">
        <v>1401</v>
      </c>
      <c r="B23" s="49" t="s">
        <v>813</v>
      </c>
      <c r="C23" s="49" t="s">
        <v>154</v>
      </c>
      <c r="D23" s="49">
        <v>4</v>
      </c>
      <c r="E23">
        <v>135</v>
      </c>
      <c r="F23">
        <v>7</v>
      </c>
      <c r="I23" s="49"/>
      <c r="M23" s="49"/>
      <c r="N23" s="49"/>
      <c r="O23" s="49" t="s">
        <v>1397</v>
      </c>
      <c r="P23" s="49">
        <v>1</v>
      </c>
      <c r="Q23" s="49" t="s">
        <v>1402</v>
      </c>
      <c r="R23" s="49" t="str">
        <f>IFERROR(INDEX(tbl_Lookup_Exercises[Category],MATCH(tbl_Exercises[[#This Row],[ExerciseName]],tbl_Lookup_Exercises[ExerciseName],0)),"Unknown")</f>
        <v>Push</v>
      </c>
    </row>
    <row r="24" spans="1:18" hidden="1" x14ac:dyDescent="0.25">
      <c r="A24" s="49" t="s">
        <v>1403</v>
      </c>
      <c r="B24" s="49" t="s">
        <v>813</v>
      </c>
      <c r="C24" s="49" t="s">
        <v>1404</v>
      </c>
      <c r="D24" s="49">
        <v>1</v>
      </c>
      <c r="E24">
        <v>40</v>
      </c>
      <c r="F24">
        <v>10</v>
      </c>
      <c r="I24" s="49"/>
      <c r="M24" s="49"/>
      <c r="N24" s="49"/>
      <c r="O24" s="49" t="s">
        <v>1405</v>
      </c>
      <c r="P24" s="49">
        <v>1</v>
      </c>
      <c r="Q24" s="49" t="s">
        <v>1406</v>
      </c>
      <c r="R24" s="49" t="str">
        <f>IFERROR(INDEX(tbl_Lookup_Exercises[Category],MATCH(tbl_Exercises[[#This Row],[ExerciseName]],tbl_Lookup_Exercises[ExerciseName],0)),"Unknown")</f>
        <v>Push</v>
      </c>
    </row>
    <row r="25" spans="1:18" hidden="1" x14ac:dyDescent="0.25">
      <c r="A25" s="49" t="s">
        <v>1407</v>
      </c>
      <c r="B25" s="49" t="s">
        <v>813</v>
      </c>
      <c r="C25" s="49" t="s">
        <v>1404</v>
      </c>
      <c r="D25" s="49">
        <v>2</v>
      </c>
      <c r="E25">
        <v>40</v>
      </c>
      <c r="F25">
        <v>9</v>
      </c>
      <c r="I25" s="49"/>
      <c r="M25" s="49"/>
      <c r="N25" s="49"/>
      <c r="O25" s="49" t="s">
        <v>1408</v>
      </c>
      <c r="P25" s="49">
        <v>1</v>
      </c>
      <c r="Q25" s="49" t="s">
        <v>1409</v>
      </c>
      <c r="R25" s="49" t="str">
        <f>IFERROR(INDEX(tbl_Lookup_Exercises[Category],MATCH(tbl_Exercises[[#This Row],[ExerciseName]],tbl_Lookup_Exercises[ExerciseName],0)),"Unknown")</f>
        <v>Push</v>
      </c>
    </row>
    <row r="26" spans="1:18" hidden="1" x14ac:dyDescent="0.25">
      <c r="A26" s="49" t="s">
        <v>1410</v>
      </c>
      <c r="B26" s="49" t="s">
        <v>813</v>
      </c>
      <c r="C26" s="49" t="s">
        <v>1404</v>
      </c>
      <c r="D26" s="49">
        <v>3</v>
      </c>
      <c r="E26">
        <v>40</v>
      </c>
      <c r="F26">
        <v>9</v>
      </c>
      <c r="I26" s="49"/>
      <c r="M26" s="49"/>
      <c r="N26" s="49"/>
      <c r="O26" s="49"/>
      <c r="P26" s="49">
        <v>1</v>
      </c>
      <c r="Q26" s="49" t="s">
        <v>1411</v>
      </c>
      <c r="R26" s="49" t="str">
        <f>IFERROR(INDEX(tbl_Lookup_Exercises[Category],MATCH(tbl_Exercises[[#This Row],[ExerciseName]],tbl_Lookup_Exercises[ExerciseName],0)),"Unknown")</f>
        <v>Push</v>
      </c>
    </row>
    <row r="27" spans="1:18" hidden="1" x14ac:dyDescent="0.25">
      <c r="A27" s="49" t="s">
        <v>1412</v>
      </c>
      <c r="B27" s="49" t="s">
        <v>813</v>
      </c>
      <c r="C27" s="49" t="s">
        <v>1404</v>
      </c>
      <c r="D27" s="49">
        <v>4</v>
      </c>
      <c r="E27">
        <v>40</v>
      </c>
      <c r="F27">
        <v>8</v>
      </c>
      <c r="I27" s="49"/>
      <c r="M27" s="49"/>
      <c r="N27" s="49"/>
      <c r="O27" s="49"/>
      <c r="P27" s="49">
        <v>1</v>
      </c>
      <c r="Q27" s="49" t="s">
        <v>1413</v>
      </c>
      <c r="R27" s="49" t="str">
        <f>IFERROR(INDEX(tbl_Lookup_Exercises[Category],MATCH(tbl_Exercises[[#This Row],[ExerciseName]],tbl_Lookup_Exercises[ExerciseName],0)),"Unknown")</f>
        <v>Push</v>
      </c>
    </row>
    <row r="28" spans="1:18" hidden="1" x14ac:dyDescent="0.25">
      <c r="A28" s="49" t="s">
        <v>1414</v>
      </c>
      <c r="B28" s="49" t="s">
        <v>813</v>
      </c>
      <c r="C28" s="49" t="s">
        <v>186</v>
      </c>
      <c r="D28" s="49">
        <v>1</v>
      </c>
      <c r="E28">
        <v>45</v>
      </c>
      <c r="F28">
        <v>1</v>
      </c>
      <c r="I28" s="49"/>
      <c r="M28" s="49"/>
      <c r="N28" s="49" t="s">
        <v>1415</v>
      </c>
      <c r="O28" s="49"/>
      <c r="P28" s="49">
        <v>1</v>
      </c>
      <c r="Q28" s="49" t="s">
        <v>1416</v>
      </c>
      <c r="R28" s="49" t="str">
        <f>IFERROR(INDEX(tbl_Lookup_Exercises[Category],MATCH(tbl_Exercises[[#This Row],[ExerciseName]],tbl_Lookup_Exercises[ExerciseName],0)),"Unknown")</f>
        <v>Push</v>
      </c>
    </row>
    <row r="29" spans="1:18" hidden="1" x14ac:dyDescent="0.25">
      <c r="A29" s="49" t="s">
        <v>1417</v>
      </c>
      <c r="B29" s="49" t="s">
        <v>813</v>
      </c>
      <c r="C29" s="49" t="s">
        <v>192</v>
      </c>
      <c r="D29" s="49">
        <v>1</v>
      </c>
      <c r="E29">
        <v>40</v>
      </c>
      <c r="F29">
        <v>6</v>
      </c>
      <c r="I29" s="49"/>
      <c r="M29" s="49"/>
      <c r="N29" s="49" t="s">
        <v>1415</v>
      </c>
      <c r="O29" s="49"/>
      <c r="P29" s="49">
        <v>1</v>
      </c>
      <c r="Q29" s="49" t="s">
        <v>1418</v>
      </c>
      <c r="R29" s="49" t="str">
        <f>IFERROR(INDEX(tbl_Lookup_Exercises[Category],MATCH(tbl_Exercises[[#This Row],[ExerciseName]],tbl_Lookup_Exercises[ExerciseName],0)),"Unknown")</f>
        <v>Push</v>
      </c>
    </row>
    <row r="30" spans="1:18" hidden="1" x14ac:dyDescent="0.25">
      <c r="A30" s="49" t="s">
        <v>1419</v>
      </c>
      <c r="B30" s="49" t="s">
        <v>813</v>
      </c>
      <c r="C30" s="49" t="s">
        <v>186</v>
      </c>
      <c r="D30" s="49">
        <v>2</v>
      </c>
      <c r="E30">
        <v>45</v>
      </c>
      <c r="F30">
        <v>2</v>
      </c>
      <c r="I30" s="49"/>
      <c r="M30" s="49"/>
      <c r="N30" s="49" t="s">
        <v>1420</v>
      </c>
      <c r="O30" s="49"/>
      <c r="P30" s="49">
        <v>1</v>
      </c>
      <c r="Q30" s="49" t="s">
        <v>1421</v>
      </c>
      <c r="R30" s="49" t="str">
        <f>IFERROR(INDEX(tbl_Lookup_Exercises[Category],MATCH(tbl_Exercises[[#This Row],[ExerciseName]],tbl_Lookup_Exercises[ExerciseName],0)),"Unknown")</f>
        <v>Push</v>
      </c>
    </row>
    <row r="31" spans="1:18" hidden="1" x14ac:dyDescent="0.25">
      <c r="A31" s="49" t="s">
        <v>1422</v>
      </c>
      <c r="B31" s="49" t="s">
        <v>813</v>
      </c>
      <c r="C31" s="49" t="s">
        <v>192</v>
      </c>
      <c r="D31" s="49">
        <v>2</v>
      </c>
      <c r="E31">
        <v>40</v>
      </c>
      <c r="F31">
        <v>3</v>
      </c>
      <c r="I31" s="49"/>
      <c r="M31" s="49"/>
      <c r="N31" s="49" t="s">
        <v>1420</v>
      </c>
      <c r="O31" s="49" t="s">
        <v>1423</v>
      </c>
      <c r="P31" s="49">
        <v>1</v>
      </c>
      <c r="Q31" s="49" t="s">
        <v>1424</v>
      </c>
      <c r="R31" s="49" t="str">
        <f>IFERROR(INDEX(tbl_Lookup_Exercises[Category],MATCH(tbl_Exercises[[#This Row],[ExerciseName]],tbl_Lookup_Exercises[ExerciseName],0)),"Unknown")</f>
        <v>Push</v>
      </c>
    </row>
    <row r="32" spans="1:18" hidden="1" x14ac:dyDescent="0.25">
      <c r="A32" s="49" t="s">
        <v>1425</v>
      </c>
      <c r="B32" s="49" t="s">
        <v>813</v>
      </c>
      <c r="C32" s="49" t="s">
        <v>186</v>
      </c>
      <c r="D32" s="49">
        <v>3</v>
      </c>
      <c r="E32">
        <v>45</v>
      </c>
      <c r="F32">
        <v>3</v>
      </c>
      <c r="I32" s="49"/>
      <c r="M32" s="49"/>
      <c r="N32" s="49" t="s">
        <v>1426</v>
      </c>
      <c r="O32" s="49"/>
      <c r="P32" s="49">
        <v>1</v>
      </c>
      <c r="Q32" s="49" t="s">
        <v>1427</v>
      </c>
      <c r="R32" s="49" t="str">
        <f>IFERROR(INDEX(tbl_Lookup_Exercises[Category],MATCH(tbl_Exercises[[#This Row],[ExerciseName]],tbl_Lookup_Exercises[ExerciseName],0)),"Unknown")</f>
        <v>Push</v>
      </c>
    </row>
    <row r="33" spans="1:18" hidden="1" x14ac:dyDescent="0.25">
      <c r="A33" s="49" t="s">
        <v>1428</v>
      </c>
      <c r="B33" s="49" t="s">
        <v>813</v>
      </c>
      <c r="C33" s="49" t="s">
        <v>192</v>
      </c>
      <c r="D33" s="49">
        <v>3</v>
      </c>
      <c r="E33">
        <v>45</v>
      </c>
      <c r="F33">
        <v>3</v>
      </c>
      <c r="I33" s="49"/>
      <c r="M33" s="49"/>
      <c r="N33" s="49" t="s">
        <v>1426</v>
      </c>
      <c r="O33" s="49" t="s">
        <v>1423</v>
      </c>
      <c r="P33" s="49">
        <v>1</v>
      </c>
      <c r="Q33" s="49" t="s">
        <v>1429</v>
      </c>
      <c r="R33" s="49" t="str">
        <f>IFERROR(INDEX(tbl_Lookup_Exercises[Category],MATCH(tbl_Exercises[[#This Row],[ExerciseName]],tbl_Lookup_Exercises[ExerciseName],0)),"Unknown")</f>
        <v>Push</v>
      </c>
    </row>
    <row r="34" spans="1:18" hidden="1" x14ac:dyDescent="0.25">
      <c r="A34" s="49" t="s">
        <v>1430</v>
      </c>
      <c r="B34" s="49" t="s">
        <v>813</v>
      </c>
      <c r="C34" s="49" t="s">
        <v>10820</v>
      </c>
      <c r="D34" s="49">
        <v>1</v>
      </c>
      <c r="E34">
        <v>20</v>
      </c>
      <c r="F34">
        <v>12</v>
      </c>
      <c r="I34" s="49"/>
      <c r="M34" s="49"/>
      <c r="N34" s="49" t="s">
        <v>1432</v>
      </c>
      <c r="O34" s="49" t="s">
        <v>598</v>
      </c>
      <c r="P34" s="49">
        <v>1</v>
      </c>
      <c r="Q34" s="49" t="s">
        <v>1433</v>
      </c>
      <c r="R34" s="49" t="str">
        <f>IFERROR(INDEX(tbl_Lookup_Exercises[Category],MATCH(tbl_Exercises[[#This Row],[ExerciseName]],tbl_Lookup_Exercises[ExerciseName],0)),"Unknown")</f>
        <v>Arms_Triceps</v>
      </c>
    </row>
    <row r="35" spans="1:18" hidden="1" x14ac:dyDescent="0.25">
      <c r="A35" s="49" t="s">
        <v>1434</v>
      </c>
      <c r="B35" s="49" t="s">
        <v>813</v>
      </c>
      <c r="C35" s="49" t="s">
        <v>10820</v>
      </c>
      <c r="D35" s="49">
        <v>2</v>
      </c>
      <c r="E35">
        <v>20</v>
      </c>
      <c r="F35">
        <v>1</v>
      </c>
      <c r="I35" s="49"/>
      <c r="M35" s="49"/>
      <c r="N35" s="49" t="s">
        <v>1432</v>
      </c>
      <c r="O35" s="49" t="s">
        <v>1435</v>
      </c>
      <c r="P35" s="49">
        <v>1</v>
      </c>
      <c r="Q35" s="49" t="s">
        <v>1436</v>
      </c>
      <c r="R35" s="49" t="str">
        <f>IFERROR(INDEX(tbl_Lookup_Exercises[Category],MATCH(tbl_Exercises[[#This Row],[ExerciseName]],tbl_Lookup_Exercises[ExerciseName],0)),"Unknown")</f>
        <v>Arms_Triceps</v>
      </c>
    </row>
    <row r="36" spans="1:18" hidden="1" x14ac:dyDescent="0.25">
      <c r="A36" s="49" t="s">
        <v>1437</v>
      </c>
      <c r="B36" s="49" t="s">
        <v>813</v>
      </c>
      <c r="C36" s="49" t="s">
        <v>10820</v>
      </c>
      <c r="D36" s="49">
        <v>3</v>
      </c>
      <c r="E36">
        <v>15</v>
      </c>
      <c r="F36">
        <v>11</v>
      </c>
      <c r="I36" s="49"/>
      <c r="M36" s="49"/>
      <c r="N36" s="49" t="s">
        <v>1432</v>
      </c>
      <c r="O36" s="49" t="s">
        <v>1435</v>
      </c>
      <c r="P36" s="49">
        <v>1</v>
      </c>
      <c r="Q36" s="49" t="s">
        <v>1438</v>
      </c>
      <c r="R36" s="49" t="str">
        <f>IFERROR(INDEX(tbl_Lookup_Exercises[Category],MATCH(tbl_Exercises[[#This Row],[ExerciseName]],tbl_Lookup_Exercises[ExerciseName],0)),"Unknown")</f>
        <v>Arms_Triceps</v>
      </c>
    </row>
    <row r="37" spans="1:18" hidden="1" x14ac:dyDescent="0.25">
      <c r="A37" s="49" t="s">
        <v>1439</v>
      </c>
      <c r="B37" s="49" t="s">
        <v>813</v>
      </c>
      <c r="C37" s="49" t="s">
        <v>10820</v>
      </c>
      <c r="D37" s="49">
        <v>4</v>
      </c>
      <c r="E37">
        <v>20</v>
      </c>
      <c r="F37">
        <v>12</v>
      </c>
      <c r="I37" s="49"/>
      <c r="M37" s="49"/>
      <c r="N37" s="49" t="s">
        <v>1440</v>
      </c>
      <c r="O37" s="49" t="s">
        <v>598</v>
      </c>
      <c r="P37" s="49">
        <v>1</v>
      </c>
      <c r="Q37" s="49" t="s">
        <v>1441</v>
      </c>
      <c r="R37" s="49" t="str">
        <f>IFERROR(INDEX(tbl_Lookup_Exercises[Category],MATCH(tbl_Exercises[[#This Row],[ExerciseName]],tbl_Lookup_Exercises[ExerciseName],0)),"Unknown")</f>
        <v>Arms_Triceps</v>
      </c>
    </row>
    <row r="38" spans="1:18" hidden="1" x14ac:dyDescent="0.25">
      <c r="A38" s="49" t="s">
        <v>1442</v>
      </c>
      <c r="B38" s="49" t="s">
        <v>813</v>
      </c>
      <c r="C38" s="49" t="s">
        <v>10820</v>
      </c>
      <c r="D38" s="49">
        <v>5</v>
      </c>
      <c r="E38">
        <v>20</v>
      </c>
      <c r="F38">
        <v>5</v>
      </c>
      <c r="I38" s="49"/>
      <c r="M38" s="49"/>
      <c r="N38" s="49" t="s">
        <v>1440</v>
      </c>
      <c r="O38" s="49" t="s">
        <v>1435</v>
      </c>
      <c r="P38" s="49">
        <v>1</v>
      </c>
      <c r="Q38" s="49" t="s">
        <v>1443</v>
      </c>
      <c r="R38" s="49" t="str">
        <f>IFERROR(INDEX(tbl_Lookup_Exercises[Category],MATCH(tbl_Exercises[[#This Row],[ExerciseName]],tbl_Lookup_Exercises[ExerciseName],0)),"Unknown")</f>
        <v>Arms_Triceps</v>
      </c>
    </row>
    <row r="39" spans="1:18" hidden="1" x14ac:dyDescent="0.25">
      <c r="A39" s="49" t="s">
        <v>1444</v>
      </c>
      <c r="B39" s="49" t="s">
        <v>813</v>
      </c>
      <c r="C39" s="49" t="s">
        <v>10820</v>
      </c>
      <c r="D39" s="49">
        <v>6</v>
      </c>
      <c r="E39">
        <v>17.5</v>
      </c>
      <c r="F39">
        <v>7</v>
      </c>
      <c r="I39" s="49"/>
      <c r="M39" s="49"/>
      <c r="N39" s="49" t="s">
        <v>1440</v>
      </c>
      <c r="O39" s="49" t="s">
        <v>1435</v>
      </c>
      <c r="P39" s="49">
        <v>1</v>
      </c>
      <c r="Q39" s="49" t="s">
        <v>1445</v>
      </c>
      <c r="R39" s="49" t="str">
        <f>IFERROR(INDEX(tbl_Lookup_Exercises[Category],MATCH(tbl_Exercises[[#This Row],[ExerciseName]],tbl_Lookup_Exercises[ExerciseName],0)),"Unknown")</f>
        <v>Arms_Triceps</v>
      </c>
    </row>
    <row r="40" spans="1:18" hidden="1" x14ac:dyDescent="0.25">
      <c r="A40" s="49" t="s">
        <v>1446</v>
      </c>
      <c r="B40" s="49" t="s">
        <v>813</v>
      </c>
      <c r="C40" s="49" t="s">
        <v>10820</v>
      </c>
      <c r="D40" s="49">
        <v>7</v>
      </c>
      <c r="E40">
        <v>22.5</v>
      </c>
      <c r="F40">
        <v>12</v>
      </c>
      <c r="I40" s="49"/>
      <c r="M40" s="49"/>
      <c r="N40" s="49" t="s">
        <v>1447</v>
      </c>
      <c r="O40" s="49" t="s">
        <v>598</v>
      </c>
      <c r="P40" s="49">
        <v>1</v>
      </c>
      <c r="Q40" s="49" t="s">
        <v>1448</v>
      </c>
      <c r="R40" s="49" t="str">
        <f>IFERROR(INDEX(tbl_Lookup_Exercises[Category],MATCH(tbl_Exercises[[#This Row],[ExerciseName]],tbl_Lookup_Exercises[ExerciseName],0)),"Unknown")</f>
        <v>Arms_Triceps</v>
      </c>
    </row>
    <row r="41" spans="1:18" hidden="1" x14ac:dyDescent="0.25">
      <c r="A41" s="49" t="s">
        <v>1449</v>
      </c>
      <c r="B41" s="49" t="s">
        <v>813</v>
      </c>
      <c r="C41" s="49" t="s">
        <v>10820</v>
      </c>
      <c r="D41" s="49">
        <v>8</v>
      </c>
      <c r="E41">
        <v>22.5</v>
      </c>
      <c r="F41">
        <v>2</v>
      </c>
      <c r="I41" s="49"/>
      <c r="M41" s="49"/>
      <c r="N41" s="49" t="s">
        <v>1447</v>
      </c>
      <c r="O41" s="49" t="s">
        <v>1435</v>
      </c>
      <c r="P41" s="49">
        <v>1</v>
      </c>
      <c r="Q41" s="49" t="s">
        <v>1450</v>
      </c>
      <c r="R41" s="49" t="str">
        <f>IFERROR(INDEX(tbl_Lookup_Exercises[Category],MATCH(tbl_Exercises[[#This Row],[ExerciseName]],tbl_Lookup_Exercises[ExerciseName],0)),"Unknown")</f>
        <v>Arms_Triceps</v>
      </c>
    </row>
    <row r="42" spans="1:18" hidden="1" x14ac:dyDescent="0.25">
      <c r="A42" s="49" t="s">
        <v>1451</v>
      </c>
      <c r="B42" s="49" t="s">
        <v>813</v>
      </c>
      <c r="C42" s="49" t="s">
        <v>10820</v>
      </c>
      <c r="D42" s="49">
        <v>9</v>
      </c>
      <c r="E42">
        <v>20</v>
      </c>
      <c r="F42">
        <v>2</v>
      </c>
      <c r="I42" s="49"/>
      <c r="M42" s="49"/>
      <c r="N42" s="49" t="s">
        <v>1447</v>
      </c>
      <c r="O42" s="49" t="s">
        <v>1435</v>
      </c>
      <c r="P42" s="49">
        <v>1</v>
      </c>
      <c r="Q42" s="49" t="s">
        <v>1452</v>
      </c>
      <c r="R42" s="49" t="str">
        <f>IFERROR(INDEX(tbl_Lookup_Exercises[Category],MATCH(tbl_Exercises[[#This Row],[ExerciseName]],tbl_Lookup_Exercises[ExerciseName],0)),"Unknown")</f>
        <v>Arms_Triceps</v>
      </c>
    </row>
    <row r="43" spans="1:18" hidden="1" x14ac:dyDescent="0.25">
      <c r="A43" s="49" t="s">
        <v>1453</v>
      </c>
      <c r="B43" s="49" t="s">
        <v>813</v>
      </c>
      <c r="C43" s="49" t="s">
        <v>10820</v>
      </c>
      <c r="D43" s="49">
        <v>10</v>
      </c>
      <c r="E43">
        <v>15</v>
      </c>
      <c r="F43">
        <v>8</v>
      </c>
      <c r="I43" s="49"/>
      <c r="M43" s="49"/>
      <c r="N43" s="49" t="s">
        <v>1447</v>
      </c>
      <c r="O43" s="49" t="s">
        <v>1435</v>
      </c>
      <c r="P43" s="49">
        <v>1</v>
      </c>
      <c r="Q43" s="49" t="s">
        <v>1454</v>
      </c>
      <c r="R43" s="49" t="str">
        <f>IFERROR(INDEX(tbl_Lookup_Exercises[Category],MATCH(tbl_Exercises[[#This Row],[ExerciseName]],tbl_Lookup_Exercises[ExerciseName],0)),"Unknown")</f>
        <v>Arms_Triceps</v>
      </c>
    </row>
    <row r="44" spans="1:18" hidden="1" x14ac:dyDescent="0.25">
      <c r="A44" s="49" t="s">
        <v>1455</v>
      </c>
      <c r="B44" s="49" t="s">
        <v>813</v>
      </c>
      <c r="C44" s="49" t="s">
        <v>244</v>
      </c>
      <c r="D44" s="49">
        <v>1</v>
      </c>
      <c r="E44">
        <v>35.200000000000003</v>
      </c>
      <c r="F44">
        <v>8</v>
      </c>
      <c r="I44" s="49"/>
      <c r="M44" s="49"/>
      <c r="N44" s="49"/>
      <c r="O44" s="49" t="s">
        <v>1456</v>
      </c>
      <c r="P44" s="49">
        <v>1</v>
      </c>
      <c r="Q44" s="49" t="s">
        <v>1457</v>
      </c>
      <c r="R44" s="49" t="str">
        <f>IFERROR(INDEX(tbl_Lookup_Exercises[Category],MATCH(tbl_Exercises[[#This Row],[ExerciseName]],tbl_Lookup_Exercises[ExerciseName],0)),"Unknown")</f>
        <v>Warmup</v>
      </c>
    </row>
    <row r="45" spans="1:18" hidden="1" x14ac:dyDescent="0.25">
      <c r="A45" s="49" t="s">
        <v>1458</v>
      </c>
      <c r="B45" s="49" t="s">
        <v>813</v>
      </c>
      <c r="C45" s="49" t="s">
        <v>244</v>
      </c>
      <c r="D45" s="49">
        <v>2</v>
      </c>
      <c r="E45">
        <v>35.200000000000003</v>
      </c>
      <c r="F45">
        <v>8</v>
      </c>
      <c r="I45" s="49"/>
      <c r="M45" s="49"/>
      <c r="N45" s="49"/>
      <c r="O45" s="49" t="s">
        <v>1456</v>
      </c>
      <c r="P45" s="49">
        <v>1</v>
      </c>
      <c r="Q45" s="49" t="s">
        <v>1459</v>
      </c>
      <c r="R45" s="49" t="str">
        <f>IFERROR(INDEX(tbl_Lookup_Exercises[Category],MATCH(tbl_Exercises[[#This Row],[ExerciseName]],tbl_Lookup_Exercises[ExerciseName],0)),"Unknown")</f>
        <v>Warmup</v>
      </c>
    </row>
    <row r="46" spans="1:18" hidden="1" x14ac:dyDescent="0.25">
      <c r="A46" s="49" t="s">
        <v>1460</v>
      </c>
      <c r="B46" s="49" t="s">
        <v>813</v>
      </c>
      <c r="C46" s="49" t="s">
        <v>244</v>
      </c>
      <c r="D46" s="49">
        <v>3</v>
      </c>
      <c r="E46">
        <v>35.200000000000003</v>
      </c>
      <c r="F46">
        <v>8</v>
      </c>
      <c r="I46" s="49"/>
      <c r="M46" s="49"/>
      <c r="N46" s="49"/>
      <c r="O46" s="49" t="s">
        <v>1456</v>
      </c>
      <c r="P46" s="49">
        <v>1</v>
      </c>
      <c r="Q46" s="49" t="s">
        <v>817</v>
      </c>
      <c r="R46" s="49" t="str">
        <f>IFERROR(INDEX(tbl_Lookup_Exercises[Category],MATCH(tbl_Exercises[[#This Row],[ExerciseName]],tbl_Lookup_Exercises[ExerciseName],0)),"Unknown")</f>
        <v>Warmup</v>
      </c>
    </row>
    <row r="47" spans="1:18" hidden="1" x14ac:dyDescent="0.25">
      <c r="A47" s="49" t="s">
        <v>1461</v>
      </c>
      <c r="B47" s="49" t="s">
        <v>818</v>
      </c>
      <c r="C47" s="49" t="s">
        <v>15</v>
      </c>
      <c r="D47" s="49">
        <v>1</v>
      </c>
      <c r="E47">
        <v>75</v>
      </c>
      <c r="G47">
        <v>60</v>
      </c>
      <c r="I47" s="49"/>
      <c r="M47" s="49"/>
      <c r="N47" s="49"/>
      <c r="O47" s="49" t="s">
        <v>1462</v>
      </c>
      <c r="P47" s="49">
        <v>1</v>
      </c>
      <c r="Q47" s="49" t="s">
        <v>821</v>
      </c>
      <c r="R47" s="49" t="str">
        <f>IFERROR(INDEX(tbl_Lookup_Exercises[Category],MATCH(tbl_Exercises[[#This Row],[ExerciseName]],tbl_Lookup_Exercises[ExerciseName],0)),"Unknown")</f>
        <v>Carry</v>
      </c>
    </row>
    <row r="48" spans="1:18" hidden="1" x14ac:dyDescent="0.25">
      <c r="A48" s="49" t="s">
        <v>1463</v>
      </c>
      <c r="B48" s="49" t="s">
        <v>818</v>
      </c>
      <c r="C48" s="49" t="s">
        <v>15</v>
      </c>
      <c r="D48" s="49">
        <v>2</v>
      </c>
      <c r="E48">
        <v>75</v>
      </c>
      <c r="G48">
        <v>39.6</v>
      </c>
      <c r="I48" s="49"/>
      <c r="M48" s="49"/>
      <c r="N48" s="49"/>
      <c r="O48" s="49"/>
      <c r="P48" s="49">
        <v>1</v>
      </c>
      <c r="Q48" s="49" t="s">
        <v>1464</v>
      </c>
      <c r="R48" s="49" t="str">
        <f>IFERROR(INDEX(tbl_Lookup_Exercises[Category],MATCH(tbl_Exercises[[#This Row],[ExerciseName]],tbl_Lookup_Exercises[ExerciseName],0)),"Unknown")</f>
        <v>Carry</v>
      </c>
    </row>
    <row r="49" spans="1:18" hidden="1" x14ac:dyDescent="0.25">
      <c r="A49" s="49" t="s">
        <v>1465</v>
      </c>
      <c r="B49" s="49" t="s">
        <v>818</v>
      </c>
      <c r="C49" s="49" t="s">
        <v>15</v>
      </c>
      <c r="D49" s="49">
        <v>3</v>
      </c>
      <c r="E49">
        <v>75</v>
      </c>
      <c r="G49">
        <v>39.6</v>
      </c>
      <c r="I49" s="49"/>
      <c r="M49" s="49"/>
      <c r="N49" s="49"/>
      <c r="O49" s="49"/>
      <c r="P49" s="49">
        <v>1</v>
      </c>
      <c r="Q49" s="49" t="s">
        <v>1466</v>
      </c>
      <c r="R49" s="49" t="str">
        <f>IFERROR(INDEX(tbl_Lookup_Exercises[Category],MATCH(tbl_Exercises[[#This Row],[ExerciseName]],tbl_Lookup_Exercises[ExerciseName],0)),"Unknown")</f>
        <v>Carry</v>
      </c>
    </row>
    <row r="50" spans="1:18" hidden="1" x14ac:dyDescent="0.25">
      <c r="A50" s="49" t="s">
        <v>1467</v>
      </c>
      <c r="B50" s="49" t="s">
        <v>818</v>
      </c>
      <c r="C50" s="49" t="s">
        <v>15</v>
      </c>
      <c r="D50" s="49">
        <v>4</v>
      </c>
      <c r="E50">
        <v>75</v>
      </c>
      <c r="G50">
        <v>30</v>
      </c>
      <c r="I50" s="49"/>
      <c r="M50" s="49"/>
      <c r="N50" s="49"/>
      <c r="O50" s="49" t="s">
        <v>1468</v>
      </c>
      <c r="P50" s="49">
        <v>1</v>
      </c>
      <c r="Q50" s="49" t="s">
        <v>1469</v>
      </c>
      <c r="R50" s="49" t="str">
        <f>IFERROR(INDEX(tbl_Lookup_Exercises[Category],MATCH(tbl_Exercises[[#This Row],[ExerciseName]],tbl_Lookup_Exercises[ExerciseName],0)),"Unknown")</f>
        <v>Carry</v>
      </c>
    </row>
    <row r="51" spans="1:18" hidden="1" x14ac:dyDescent="0.25">
      <c r="A51" s="49" t="s">
        <v>1470</v>
      </c>
      <c r="B51" s="49" t="s">
        <v>818</v>
      </c>
      <c r="C51" s="49" t="s">
        <v>51</v>
      </c>
      <c r="D51" s="49">
        <v>1</v>
      </c>
      <c r="E51">
        <v>110</v>
      </c>
      <c r="F51">
        <v>10</v>
      </c>
      <c r="I51" s="49"/>
      <c r="M51" s="49"/>
      <c r="N51" s="49"/>
      <c r="O51" s="49" t="s">
        <v>1471</v>
      </c>
      <c r="P51" s="49">
        <v>1</v>
      </c>
      <c r="Q51" s="49" t="s">
        <v>1472</v>
      </c>
      <c r="R51" s="49" t="str">
        <f>IFERROR(INDEX(tbl_Lookup_Exercises[Category],MATCH(tbl_Exercises[[#This Row],[ExerciseName]],tbl_Lookup_Exercises[ExerciseName],0)),"Unknown")</f>
        <v>Pull</v>
      </c>
    </row>
    <row r="52" spans="1:18" hidden="1" x14ac:dyDescent="0.25">
      <c r="A52" s="49" t="s">
        <v>1473</v>
      </c>
      <c r="B52" s="49" t="s">
        <v>818</v>
      </c>
      <c r="C52" s="49" t="s">
        <v>51</v>
      </c>
      <c r="D52" s="49">
        <v>2</v>
      </c>
      <c r="E52">
        <v>130</v>
      </c>
      <c r="F52">
        <v>10</v>
      </c>
      <c r="I52" s="49"/>
      <c r="M52" s="49"/>
      <c r="N52" s="49"/>
      <c r="O52" s="49" t="s">
        <v>1471</v>
      </c>
      <c r="P52" s="49">
        <v>1</v>
      </c>
      <c r="Q52" s="49" t="s">
        <v>1474</v>
      </c>
      <c r="R52" s="49" t="str">
        <f>IFERROR(INDEX(tbl_Lookup_Exercises[Category],MATCH(tbl_Exercises[[#This Row],[ExerciseName]],tbl_Lookup_Exercises[ExerciseName],0)),"Unknown")</f>
        <v>Pull</v>
      </c>
    </row>
    <row r="53" spans="1:18" hidden="1" x14ac:dyDescent="0.25">
      <c r="A53" s="49" t="s">
        <v>1475</v>
      </c>
      <c r="B53" s="49" t="s">
        <v>818</v>
      </c>
      <c r="C53" s="49" t="s">
        <v>51</v>
      </c>
      <c r="D53" s="49">
        <v>3</v>
      </c>
      <c r="E53">
        <v>140</v>
      </c>
      <c r="F53">
        <v>10</v>
      </c>
      <c r="I53" s="49"/>
      <c r="M53" s="49"/>
      <c r="N53" s="49"/>
      <c r="O53" s="49" t="s">
        <v>1471</v>
      </c>
      <c r="P53" s="49">
        <v>1</v>
      </c>
      <c r="Q53" s="49" t="s">
        <v>1476</v>
      </c>
      <c r="R53" s="49" t="str">
        <f>IFERROR(INDEX(tbl_Lookup_Exercises[Category],MATCH(tbl_Exercises[[#This Row],[ExerciseName]],tbl_Lookup_Exercises[ExerciseName],0)),"Unknown")</f>
        <v>Pull</v>
      </c>
    </row>
    <row r="54" spans="1:18" hidden="1" x14ac:dyDescent="0.25">
      <c r="A54" s="49" t="s">
        <v>1477</v>
      </c>
      <c r="B54" s="49" t="s">
        <v>818</v>
      </c>
      <c r="C54" s="49" t="s">
        <v>51</v>
      </c>
      <c r="D54" s="49">
        <v>4</v>
      </c>
      <c r="E54">
        <v>150</v>
      </c>
      <c r="F54">
        <v>10</v>
      </c>
      <c r="I54" s="49"/>
      <c r="M54" s="49"/>
      <c r="N54" s="49"/>
      <c r="O54" s="49" t="s">
        <v>1471</v>
      </c>
      <c r="P54" s="49">
        <v>1</v>
      </c>
      <c r="Q54" s="49" t="s">
        <v>1478</v>
      </c>
      <c r="R54" s="49" t="str">
        <f>IFERROR(INDEX(tbl_Lookup_Exercises[Category],MATCH(tbl_Exercises[[#This Row],[ExerciseName]],tbl_Lookup_Exercises[ExerciseName],0)),"Unknown")</f>
        <v>Pull</v>
      </c>
    </row>
    <row r="55" spans="1:18" hidden="1" x14ac:dyDescent="0.25">
      <c r="A55" s="49" t="s">
        <v>1479</v>
      </c>
      <c r="B55" s="49" t="s">
        <v>818</v>
      </c>
      <c r="C55" s="49" t="s">
        <v>73</v>
      </c>
      <c r="D55" s="49">
        <v>1</v>
      </c>
      <c r="E55">
        <v>20</v>
      </c>
      <c r="F55">
        <v>15</v>
      </c>
      <c r="I55" s="49"/>
      <c r="M55" s="49"/>
      <c r="N55" s="49"/>
      <c r="O55" s="49" t="s">
        <v>1480</v>
      </c>
      <c r="P55" s="49">
        <v>1</v>
      </c>
      <c r="Q55" s="49" t="s">
        <v>1481</v>
      </c>
      <c r="R55" s="49" t="str">
        <f>IFERROR(INDEX(tbl_Lookup_Exercises[Category],MATCH(tbl_Exercises[[#This Row],[ExerciseName]],tbl_Lookup_Exercises[ExerciseName],0)),"Unknown")</f>
        <v>Pull</v>
      </c>
    </row>
    <row r="56" spans="1:18" hidden="1" x14ac:dyDescent="0.25">
      <c r="A56" s="49" t="s">
        <v>1482</v>
      </c>
      <c r="B56" s="49" t="s">
        <v>818</v>
      </c>
      <c r="C56" s="49" t="s">
        <v>73</v>
      </c>
      <c r="D56" s="49">
        <v>2</v>
      </c>
      <c r="E56">
        <v>30</v>
      </c>
      <c r="F56">
        <v>15</v>
      </c>
      <c r="I56" s="49"/>
      <c r="M56" s="49"/>
      <c r="N56" s="49"/>
      <c r="O56" s="49" t="s">
        <v>1480</v>
      </c>
      <c r="P56" s="49">
        <v>1</v>
      </c>
      <c r="Q56" s="49" t="s">
        <v>1483</v>
      </c>
      <c r="R56" s="49" t="str">
        <f>IFERROR(INDEX(tbl_Lookup_Exercises[Category],MATCH(tbl_Exercises[[#This Row],[ExerciseName]],tbl_Lookup_Exercises[ExerciseName],0)),"Unknown")</f>
        <v>Pull</v>
      </c>
    </row>
    <row r="57" spans="1:18" hidden="1" x14ac:dyDescent="0.25">
      <c r="A57" s="49" t="s">
        <v>1484</v>
      </c>
      <c r="B57" s="49" t="s">
        <v>818</v>
      </c>
      <c r="C57" s="49" t="s">
        <v>73</v>
      </c>
      <c r="D57" s="49">
        <v>3</v>
      </c>
      <c r="E57">
        <v>40</v>
      </c>
      <c r="F57">
        <v>15</v>
      </c>
      <c r="I57" s="49"/>
      <c r="M57" s="49"/>
      <c r="N57" s="49"/>
      <c r="O57" s="49" t="s">
        <v>1480</v>
      </c>
      <c r="P57" s="49">
        <v>1</v>
      </c>
      <c r="Q57" s="49" t="s">
        <v>1485</v>
      </c>
      <c r="R57" s="49" t="str">
        <f>IFERROR(INDEX(tbl_Lookup_Exercises[Category],MATCH(tbl_Exercises[[#This Row],[ExerciseName]],tbl_Lookup_Exercises[ExerciseName],0)),"Unknown")</f>
        <v>Pull</v>
      </c>
    </row>
    <row r="58" spans="1:18" hidden="1" x14ac:dyDescent="0.25">
      <c r="A58" s="49" t="s">
        <v>1486</v>
      </c>
      <c r="B58" s="49" t="s">
        <v>818</v>
      </c>
      <c r="C58" s="49" t="s">
        <v>73</v>
      </c>
      <c r="D58" s="49">
        <v>4</v>
      </c>
      <c r="E58">
        <v>50</v>
      </c>
      <c r="F58">
        <v>15</v>
      </c>
      <c r="I58" s="49"/>
      <c r="M58" s="49"/>
      <c r="N58" s="49"/>
      <c r="O58" s="49" t="s">
        <v>1480</v>
      </c>
      <c r="P58" s="49">
        <v>1</v>
      </c>
      <c r="Q58" s="49" t="s">
        <v>1487</v>
      </c>
      <c r="R58" s="49" t="str">
        <f>IFERROR(INDEX(tbl_Lookup_Exercises[Category],MATCH(tbl_Exercises[[#This Row],[ExerciseName]],tbl_Lookup_Exercises[ExerciseName],0)),"Unknown")</f>
        <v>Pull</v>
      </c>
    </row>
    <row r="59" spans="1:18" hidden="1" x14ac:dyDescent="0.25">
      <c r="A59" s="49" t="s">
        <v>1488</v>
      </c>
      <c r="B59" s="49" t="s">
        <v>818</v>
      </c>
      <c r="C59" s="49" t="s">
        <v>99</v>
      </c>
      <c r="D59" s="49">
        <v>1</v>
      </c>
      <c r="E59">
        <v>20</v>
      </c>
      <c r="F59">
        <v>20</v>
      </c>
      <c r="I59" s="49"/>
      <c r="M59" s="49"/>
      <c r="N59" s="49"/>
      <c r="O59" s="49" t="s">
        <v>1489</v>
      </c>
      <c r="P59" s="49">
        <v>1</v>
      </c>
      <c r="Q59" s="49" t="s">
        <v>1490</v>
      </c>
      <c r="R59" s="49" t="str">
        <f>IFERROR(INDEX(tbl_Lookup_Exercises[Category],MATCH(tbl_Exercises[[#This Row],[ExerciseName]],tbl_Lookup_Exercises[ExerciseName],0)),"Unknown")</f>
        <v>Arms_Biceps</v>
      </c>
    </row>
    <row r="60" spans="1:18" hidden="1" x14ac:dyDescent="0.25">
      <c r="A60" s="49" t="s">
        <v>1491</v>
      </c>
      <c r="B60" s="49" t="s">
        <v>818</v>
      </c>
      <c r="C60" s="49" t="s">
        <v>99</v>
      </c>
      <c r="D60" s="49">
        <v>2</v>
      </c>
      <c r="E60">
        <v>30</v>
      </c>
      <c r="F60">
        <v>12</v>
      </c>
      <c r="I60" s="49"/>
      <c r="M60" s="49"/>
      <c r="N60" s="49"/>
      <c r="O60" s="49" t="s">
        <v>1492</v>
      </c>
      <c r="P60" s="49">
        <v>1</v>
      </c>
      <c r="Q60" s="49" t="s">
        <v>1493</v>
      </c>
      <c r="R60" s="49" t="str">
        <f>IFERROR(INDEX(tbl_Lookup_Exercises[Category],MATCH(tbl_Exercises[[#This Row],[ExerciseName]],tbl_Lookup_Exercises[ExerciseName],0)),"Unknown")</f>
        <v>Arms_Biceps</v>
      </c>
    </row>
    <row r="61" spans="1:18" hidden="1" x14ac:dyDescent="0.25">
      <c r="A61" s="49" t="s">
        <v>1494</v>
      </c>
      <c r="B61" s="49" t="s">
        <v>818</v>
      </c>
      <c r="C61" s="49" t="s">
        <v>99</v>
      </c>
      <c r="D61" s="49">
        <v>3</v>
      </c>
      <c r="E61">
        <v>40</v>
      </c>
      <c r="F61">
        <v>12</v>
      </c>
      <c r="I61" s="49"/>
      <c r="M61" s="49"/>
      <c r="N61" s="49"/>
      <c r="O61" s="49" t="s">
        <v>1492</v>
      </c>
      <c r="P61" s="49">
        <v>1</v>
      </c>
      <c r="Q61" s="49" t="s">
        <v>1495</v>
      </c>
      <c r="R61" s="49" t="str">
        <f>IFERROR(INDEX(tbl_Lookup_Exercises[Category],MATCH(tbl_Exercises[[#This Row],[ExerciseName]],tbl_Lookup_Exercises[ExerciseName],0)),"Unknown")</f>
        <v>Arms_Biceps</v>
      </c>
    </row>
    <row r="62" spans="1:18" hidden="1" x14ac:dyDescent="0.25">
      <c r="A62" s="49" t="s">
        <v>1496</v>
      </c>
      <c r="B62" s="49" t="s">
        <v>818</v>
      </c>
      <c r="C62" s="49" t="s">
        <v>99</v>
      </c>
      <c r="D62" s="49">
        <v>4</v>
      </c>
      <c r="E62">
        <v>50</v>
      </c>
      <c r="F62">
        <v>12</v>
      </c>
      <c r="I62" s="49"/>
      <c r="M62" s="49"/>
      <c r="N62" s="49"/>
      <c r="O62" s="49" t="s">
        <v>1497</v>
      </c>
      <c r="P62" s="49">
        <v>1</v>
      </c>
      <c r="Q62" s="49" t="s">
        <v>822</v>
      </c>
      <c r="R62" s="49" t="str">
        <f>IFERROR(INDEX(tbl_Lookup_Exercises[Category],MATCH(tbl_Exercises[[#This Row],[ExerciseName]],tbl_Lookup_Exercises[ExerciseName],0)),"Unknown")</f>
        <v>Arms_Biceps</v>
      </c>
    </row>
    <row r="63" spans="1:18" hidden="1" x14ac:dyDescent="0.25">
      <c r="A63" s="49" t="s">
        <v>1498</v>
      </c>
      <c r="B63" s="49" t="s">
        <v>823</v>
      </c>
      <c r="C63" s="49" t="s">
        <v>112</v>
      </c>
      <c r="D63" s="49">
        <v>1</v>
      </c>
      <c r="E63">
        <v>40</v>
      </c>
      <c r="F63">
        <v>15</v>
      </c>
      <c r="I63" s="49"/>
      <c r="M63" s="49"/>
      <c r="N63" s="49" t="s">
        <v>1499</v>
      </c>
      <c r="O63" s="49" t="s">
        <v>1480</v>
      </c>
      <c r="P63" s="49">
        <v>1</v>
      </c>
      <c r="Q63" s="49" t="s">
        <v>825</v>
      </c>
      <c r="R63" s="49" t="str">
        <f>IFERROR(INDEX(tbl_Lookup_Exercises[Category],MATCH(tbl_Exercises[[#This Row],[ExerciseName]],tbl_Lookup_Exercises[ExerciseName],0)),"Unknown")</f>
        <v>Arms_Biceps</v>
      </c>
    </row>
    <row r="64" spans="1:18" hidden="1" x14ac:dyDescent="0.25">
      <c r="A64" s="49" t="s">
        <v>1500</v>
      </c>
      <c r="B64" s="49" t="s">
        <v>823</v>
      </c>
      <c r="C64" s="49" t="s">
        <v>238</v>
      </c>
      <c r="D64" s="49">
        <v>1</v>
      </c>
      <c r="E64">
        <v>80</v>
      </c>
      <c r="F64">
        <v>15</v>
      </c>
      <c r="I64" s="49"/>
      <c r="M64" s="49"/>
      <c r="N64" s="49" t="s">
        <v>1499</v>
      </c>
      <c r="O64" s="49" t="s">
        <v>1501</v>
      </c>
      <c r="P64" s="49">
        <v>1</v>
      </c>
      <c r="Q64" s="49" t="s">
        <v>1502</v>
      </c>
      <c r="R64" s="49" t="str">
        <f>IFERROR(INDEX(tbl_Lookup_Exercises[Category],MATCH(tbl_Exercises[[#This Row],[ExerciseName]],tbl_Lookup_Exercises[ExerciseName],0)),"Unknown")</f>
        <v>Arms_Triceps</v>
      </c>
    </row>
    <row r="65" spans="1:18" hidden="1" x14ac:dyDescent="0.25">
      <c r="A65" s="49" t="s">
        <v>1503</v>
      </c>
      <c r="B65" s="49" t="s">
        <v>823</v>
      </c>
      <c r="C65" s="49" t="s">
        <v>112</v>
      </c>
      <c r="D65" s="49">
        <v>2</v>
      </c>
      <c r="E65">
        <v>40</v>
      </c>
      <c r="F65">
        <v>15</v>
      </c>
      <c r="I65" s="49"/>
      <c r="M65" s="49"/>
      <c r="N65" s="49" t="s">
        <v>1504</v>
      </c>
      <c r="O65" s="49" t="s">
        <v>1480</v>
      </c>
      <c r="P65" s="49">
        <v>1</v>
      </c>
      <c r="Q65" s="49" t="s">
        <v>1505</v>
      </c>
      <c r="R65" s="49" t="str">
        <f>IFERROR(INDEX(tbl_Lookup_Exercises[Category],MATCH(tbl_Exercises[[#This Row],[ExerciseName]],tbl_Lookup_Exercises[ExerciseName],0)),"Unknown")</f>
        <v>Arms_Biceps</v>
      </c>
    </row>
    <row r="66" spans="1:18" hidden="1" x14ac:dyDescent="0.25">
      <c r="A66" s="49" t="s">
        <v>1506</v>
      </c>
      <c r="B66" s="49" t="s">
        <v>823</v>
      </c>
      <c r="C66" s="49" t="s">
        <v>238</v>
      </c>
      <c r="D66" s="49">
        <v>2</v>
      </c>
      <c r="E66">
        <v>100</v>
      </c>
      <c r="F66">
        <v>15</v>
      </c>
      <c r="I66" s="49"/>
      <c r="M66" s="49"/>
      <c r="N66" s="49" t="s">
        <v>1504</v>
      </c>
      <c r="O66" s="49" t="s">
        <v>1501</v>
      </c>
      <c r="P66" s="49">
        <v>1</v>
      </c>
      <c r="Q66" s="49" t="s">
        <v>1507</v>
      </c>
      <c r="R66" s="49" t="str">
        <f>IFERROR(INDEX(tbl_Lookup_Exercises[Category],MATCH(tbl_Exercises[[#This Row],[ExerciseName]],tbl_Lookup_Exercises[ExerciseName],0)),"Unknown")</f>
        <v>Arms_Triceps</v>
      </c>
    </row>
    <row r="67" spans="1:18" hidden="1" x14ac:dyDescent="0.25">
      <c r="A67" s="49" t="s">
        <v>1508</v>
      </c>
      <c r="B67" s="49" t="s">
        <v>823</v>
      </c>
      <c r="C67" s="49" t="s">
        <v>112</v>
      </c>
      <c r="D67" s="49">
        <v>3</v>
      </c>
      <c r="E67">
        <v>40</v>
      </c>
      <c r="F67">
        <v>15</v>
      </c>
      <c r="I67" s="49"/>
      <c r="M67" s="49"/>
      <c r="N67" s="49" t="s">
        <v>1509</v>
      </c>
      <c r="O67" s="49" t="s">
        <v>1480</v>
      </c>
      <c r="P67" s="49">
        <v>1</v>
      </c>
      <c r="Q67" s="49" t="s">
        <v>1510</v>
      </c>
      <c r="R67" s="49" t="str">
        <f>IFERROR(INDEX(tbl_Lookup_Exercises[Category],MATCH(tbl_Exercises[[#This Row],[ExerciseName]],tbl_Lookup_Exercises[ExerciseName],0)),"Unknown")</f>
        <v>Arms_Biceps</v>
      </c>
    </row>
    <row r="68" spans="1:18" hidden="1" x14ac:dyDescent="0.25">
      <c r="A68" s="49" t="s">
        <v>1511</v>
      </c>
      <c r="B68" s="49" t="s">
        <v>823</v>
      </c>
      <c r="C68" s="49" t="s">
        <v>238</v>
      </c>
      <c r="D68" s="49">
        <v>3</v>
      </c>
      <c r="E68">
        <v>100</v>
      </c>
      <c r="F68">
        <v>7</v>
      </c>
      <c r="I68" s="49"/>
      <c r="M68" s="49"/>
      <c r="N68" s="49" t="s">
        <v>1509</v>
      </c>
      <c r="O68" s="49" t="s">
        <v>1501</v>
      </c>
      <c r="P68" s="49">
        <v>1</v>
      </c>
      <c r="Q68" s="49" t="s">
        <v>1512</v>
      </c>
      <c r="R68" s="49" t="str">
        <f>IFERROR(INDEX(tbl_Lookup_Exercises[Category],MATCH(tbl_Exercises[[#This Row],[ExerciseName]],tbl_Lookup_Exercises[ExerciseName],0)),"Unknown")</f>
        <v>Arms_Triceps</v>
      </c>
    </row>
    <row r="69" spans="1:18" hidden="1" x14ac:dyDescent="0.25">
      <c r="A69" s="49" t="s">
        <v>1513</v>
      </c>
      <c r="B69" s="49" t="s">
        <v>823</v>
      </c>
      <c r="C69" s="49" t="s">
        <v>238</v>
      </c>
      <c r="D69" s="49">
        <v>4</v>
      </c>
      <c r="E69">
        <v>90</v>
      </c>
      <c r="F69">
        <v>4</v>
      </c>
      <c r="I69" s="49"/>
      <c r="M69" s="49"/>
      <c r="N69" s="49" t="s">
        <v>1509</v>
      </c>
      <c r="O69" s="49" t="s">
        <v>1501</v>
      </c>
      <c r="P69" s="49">
        <v>1</v>
      </c>
      <c r="Q69" s="49" t="s">
        <v>1514</v>
      </c>
      <c r="R69" s="49" t="str">
        <f>IFERROR(INDEX(tbl_Lookup_Exercises[Category],MATCH(tbl_Exercises[[#This Row],[ExerciseName]],tbl_Lookup_Exercises[ExerciseName],0)),"Unknown")</f>
        <v>Arms_Triceps</v>
      </c>
    </row>
    <row r="70" spans="1:18" hidden="1" x14ac:dyDescent="0.25">
      <c r="A70" s="49" t="s">
        <v>1515</v>
      </c>
      <c r="B70" s="49" t="s">
        <v>823</v>
      </c>
      <c r="C70" s="49" t="s">
        <v>238</v>
      </c>
      <c r="D70" s="49">
        <v>5</v>
      </c>
      <c r="E70">
        <v>80</v>
      </c>
      <c r="F70">
        <v>4</v>
      </c>
      <c r="I70" s="49"/>
      <c r="M70" s="49"/>
      <c r="N70" s="49" t="s">
        <v>1509</v>
      </c>
      <c r="O70" s="49" t="s">
        <v>1501</v>
      </c>
      <c r="P70" s="49">
        <v>1</v>
      </c>
      <c r="Q70" s="49" t="s">
        <v>1516</v>
      </c>
      <c r="R70" s="49" t="str">
        <f>IFERROR(INDEX(tbl_Lookup_Exercises[Category],MATCH(tbl_Exercises[[#This Row],[ExerciseName]],tbl_Lookup_Exercises[ExerciseName],0)),"Unknown")</f>
        <v>Arms_Triceps</v>
      </c>
    </row>
    <row r="71" spans="1:18" hidden="1" x14ac:dyDescent="0.25">
      <c r="A71" s="49" t="s">
        <v>1517</v>
      </c>
      <c r="B71" s="49" t="s">
        <v>823</v>
      </c>
      <c r="C71" s="49" t="s">
        <v>138</v>
      </c>
      <c r="D71" s="49">
        <v>1</v>
      </c>
      <c r="E71">
        <v>25</v>
      </c>
      <c r="F71">
        <v>20</v>
      </c>
      <c r="I71" s="49"/>
      <c r="M71" s="49"/>
      <c r="N71" s="49" t="s">
        <v>1518</v>
      </c>
      <c r="O71" s="49"/>
      <c r="P71" s="49">
        <v>1</v>
      </c>
      <c r="Q71" s="49" t="s">
        <v>1519</v>
      </c>
      <c r="R71" s="49" t="str">
        <f>IFERROR(INDEX(tbl_Lookup_Exercises[Category],MATCH(tbl_Exercises[[#This Row],[ExerciseName]],tbl_Lookup_Exercises[ExerciseName],0)),"Unknown")</f>
        <v>Arms_Biceps</v>
      </c>
    </row>
    <row r="72" spans="1:18" hidden="1" x14ac:dyDescent="0.25">
      <c r="A72" s="49" t="s">
        <v>1520</v>
      </c>
      <c r="B72" s="49" t="s">
        <v>823</v>
      </c>
      <c r="C72" s="49" t="s">
        <v>222</v>
      </c>
      <c r="D72" s="49">
        <v>1</v>
      </c>
      <c r="E72">
        <v>50</v>
      </c>
      <c r="F72">
        <v>20</v>
      </c>
      <c r="I72" s="49"/>
      <c r="M72" s="49"/>
      <c r="N72" s="49" t="s">
        <v>1518</v>
      </c>
      <c r="O72" s="49"/>
      <c r="P72" s="49">
        <v>1</v>
      </c>
      <c r="Q72" s="49" t="s">
        <v>1521</v>
      </c>
      <c r="R72" s="49" t="str">
        <f>IFERROR(INDEX(tbl_Lookup_Exercises[Category],MATCH(tbl_Exercises[[#This Row],[ExerciseName]],tbl_Lookup_Exercises[ExerciseName],0)),"Unknown")</f>
        <v>Arms_Triceps</v>
      </c>
    </row>
    <row r="73" spans="1:18" hidden="1" x14ac:dyDescent="0.25">
      <c r="A73" s="49" t="s">
        <v>1522</v>
      </c>
      <c r="B73" s="49" t="s">
        <v>823</v>
      </c>
      <c r="C73" s="49" t="s">
        <v>138</v>
      </c>
      <c r="D73" s="49">
        <v>2</v>
      </c>
      <c r="E73">
        <v>20</v>
      </c>
      <c r="F73">
        <v>20</v>
      </c>
      <c r="I73" s="49"/>
      <c r="M73" s="49"/>
      <c r="N73" s="49" t="s">
        <v>1523</v>
      </c>
      <c r="O73" s="49" t="s">
        <v>1524</v>
      </c>
      <c r="P73" s="49">
        <v>1</v>
      </c>
      <c r="Q73" s="49" t="s">
        <v>1525</v>
      </c>
      <c r="R73" s="49" t="str">
        <f>IFERROR(INDEX(tbl_Lookup_Exercises[Category],MATCH(tbl_Exercises[[#This Row],[ExerciseName]],tbl_Lookup_Exercises[ExerciseName],0)),"Unknown")</f>
        <v>Arms_Biceps</v>
      </c>
    </row>
    <row r="74" spans="1:18" hidden="1" x14ac:dyDescent="0.25">
      <c r="A74" s="49" t="s">
        <v>1526</v>
      </c>
      <c r="B74" s="49" t="s">
        <v>823</v>
      </c>
      <c r="C74" s="49" t="s">
        <v>222</v>
      </c>
      <c r="D74" s="49">
        <v>2</v>
      </c>
      <c r="E74">
        <v>50</v>
      </c>
      <c r="F74">
        <v>20</v>
      </c>
      <c r="I74" s="49"/>
      <c r="M74" s="49"/>
      <c r="N74" s="49" t="s">
        <v>1523</v>
      </c>
      <c r="O74" s="49"/>
      <c r="P74" s="49">
        <v>1</v>
      </c>
      <c r="Q74" s="49" t="s">
        <v>1527</v>
      </c>
      <c r="R74" s="49" t="str">
        <f>IFERROR(INDEX(tbl_Lookup_Exercises[Category],MATCH(tbl_Exercises[[#This Row],[ExerciseName]],tbl_Lookup_Exercises[ExerciseName],0)),"Unknown")</f>
        <v>Arms_Triceps</v>
      </c>
    </row>
    <row r="75" spans="1:18" hidden="1" x14ac:dyDescent="0.25">
      <c r="A75" s="49" t="s">
        <v>1528</v>
      </c>
      <c r="B75" s="49" t="s">
        <v>823</v>
      </c>
      <c r="C75" s="49" t="s">
        <v>138</v>
      </c>
      <c r="D75" s="49">
        <v>3</v>
      </c>
      <c r="E75">
        <v>20</v>
      </c>
      <c r="F75">
        <v>20</v>
      </c>
      <c r="I75" s="49"/>
      <c r="M75" s="49"/>
      <c r="N75" s="49" t="s">
        <v>1529</v>
      </c>
      <c r="O75" s="49" t="s">
        <v>1524</v>
      </c>
      <c r="P75" s="49">
        <v>1</v>
      </c>
      <c r="Q75" s="49" t="s">
        <v>1530</v>
      </c>
      <c r="R75" s="49" t="str">
        <f>IFERROR(INDEX(tbl_Lookup_Exercises[Category],MATCH(tbl_Exercises[[#This Row],[ExerciseName]],tbl_Lookup_Exercises[ExerciseName],0)),"Unknown")</f>
        <v>Arms_Biceps</v>
      </c>
    </row>
    <row r="76" spans="1:18" hidden="1" x14ac:dyDescent="0.25">
      <c r="A76" s="49" t="s">
        <v>1531</v>
      </c>
      <c r="B76" s="49" t="s">
        <v>823</v>
      </c>
      <c r="C76" s="49" t="s">
        <v>222</v>
      </c>
      <c r="D76" s="49">
        <v>3</v>
      </c>
      <c r="E76">
        <v>50</v>
      </c>
      <c r="F76">
        <v>18</v>
      </c>
      <c r="I76" s="49"/>
      <c r="M76" s="49"/>
      <c r="N76" s="49" t="s">
        <v>1529</v>
      </c>
      <c r="O76" s="49"/>
      <c r="P76" s="49">
        <v>1</v>
      </c>
      <c r="Q76" s="49" t="s">
        <v>1532</v>
      </c>
      <c r="R76" s="49" t="str">
        <f>IFERROR(INDEX(tbl_Lookup_Exercises[Category],MATCH(tbl_Exercises[[#This Row],[ExerciseName]],tbl_Lookup_Exercises[ExerciseName],0)),"Unknown")</f>
        <v>Arms_Triceps</v>
      </c>
    </row>
    <row r="77" spans="1:18" hidden="1" x14ac:dyDescent="0.25">
      <c r="A77" s="49" t="s">
        <v>1533</v>
      </c>
      <c r="B77" s="49" t="s">
        <v>823</v>
      </c>
      <c r="C77" s="49" t="s">
        <v>1534</v>
      </c>
      <c r="D77" s="49">
        <v>1</v>
      </c>
      <c r="E77">
        <v>50</v>
      </c>
      <c r="G77">
        <v>135</v>
      </c>
      <c r="I77" s="49"/>
      <c r="M77" s="49"/>
      <c r="N77" s="49"/>
      <c r="O77" s="49"/>
      <c r="P77" s="49">
        <v>1</v>
      </c>
      <c r="Q77" s="49" t="s">
        <v>1535</v>
      </c>
      <c r="R77" s="49" t="str">
        <f>IFERROR(INDEX(tbl_Lookup_Exercises[Category],MATCH(tbl_Exercises[[#This Row],[ExerciseName]],tbl_Lookup_Exercises[ExerciseName],0)),"Unknown")</f>
        <v>Carry</v>
      </c>
    </row>
    <row r="78" spans="1:18" hidden="1" x14ac:dyDescent="0.25">
      <c r="A78" s="49" t="s">
        <v>1536</v>
      </c>
      <c r="B78" s="49" t="s">
        <v>823</v>
      </c>
      <c r="C78" s="49" t="s">
        <v>1534</v>
      </c>
      <c r="D78" s="49">
        <v>2</v>
      </c>
      <c r="E78">
        <v>50</v>
      </c>
      <c r="G78">
        <v>105</v>
      </c>
      <c r="I78" s="49"/>
      <c r="M78" s="49"/>
      <c r="N78" s="49"/>
      <c r="O78" s="49"/>
      <c r="P78" s="49">
        <v>1</v>
      </c>
      <c r="Q78" s="49" t="s">
        <v>826</v>
      </c>
      <c r="R78" s="49" t="str">
        <f>IFERROR(INDEX(tbl_Lookup_Exercises[Category],MATCH(tbl_Exercises[[#This Row],[ExerciseName]],tbl_Lookup_Exercises[ExerciseName],0)),"Unknown")</f>
        <v>Carry</v>
      </c>
    </row>
    <row r="79" spans="1:18" hidden="1" x14ac:dyDescent="0.25">
      <c r="A79" s="49" t="s">
        <v>1537</v>
      </c>
      <c r="B79" s="49" t="s">
        <v>827</v>
      </c>
      <c r="C79" s="49" t="s">
        <v>1</v>
      </c>
      <c r="D79" s="49">
        <v>1</v>
      </c>
      <c r="E79">
        <v>150</v>
      </c>
      <c r="G79">
        <v>45</v>
      </c>
      <c r="I79" s="49"/>
      <c r="M79" s="49"/>
      <c r="N79" s="49"/>
      <c r="O79" s="49"/>
      <c r="P79" s="49">
        <v>2</v>
      </c>
      <c r="Q79" s="49" t="s">
        <v>829</v>
      </c>
      <c r="R79" s="49" t="str">
        <f>IFERROR(INDEX(tbl_Lookup_Exercises[Category],MATCH(tbl_Exercises[[#This Row],[ExerciseName]],tbl_Lookup_Exercises[ExerciseName],0)),"Unknown")</f>
        <v>Carry</v>
      </c>
    </row>
    <row r="80" spans="1:18" hidden="1" x14ac:dyDescent="0.25">
      <c r="A80" s="49" t="s">
        <v>1538</v>
      </c>
      <c r="B80" s="49" t="s">
        <v>827</v>
      </c>
      <c r="C80" s="49" t="s">
        <v>1</v>
      </c>
      <c r="D80" s="49">
        <v>2</v>
      </c>
      <c r="E80">
        <v>150</v>
      </c>
      <c r="G80">
        <v>45</v>
      </c>
      <c r="I80" s="49"/>
      <c r="M80" s="49"/>
      <c r="N80" s="49"/>
      <c r="O80" s="49"/>
      <c r="P80" s="49">
        <v>2</v>
      </c>
      <c r="Q80" s="49" t="s">
        <v>1539</v>
      </c>
      <c r="R80" s="49" t="str">
        <f>IFERROR(INDEX(tbl_Lookup_Exercises[Category],MATCH(tbl_Exercises[[#This Row],[ExerciseName]],tbl_Lookup_Exercises[ExerciseName],0)),"Unknown")</f>
        <v>Carry</v>
      </c>
    </row>
    <row r="81" spans="1:18" hidden="1" x14ac:dyDescent="0.25">
      <c r="A81" s="49" t="s">
        <v>1540</v>
      </c>
      <c r="B81" s="49" t="s">
        <v>827</v>
      </c>
      <c r="C81" s="49" t="s">
        <v>1</v>
      </c>
      <c r="D81" s="49">
        <v>3</v>
      </c>
      <c r="E81">
        <v>150</v>
      </c>
      <c r="G81">
        <v>45</v>
      </c>
      <c r="I81" s="49"/>
      <c r="M81" s="49"/>
      <c r="N81" s="49"/>
      <c r="O81" s="49"/>
      <c r="P81" s="49">
        <v>2</v>
      </c>
      <c r="Q81" s="49" t="s">
        <v>1541</v>
      </c>
      <c r="R81" s="49" t="str">
        <f>IFERROR(INDEX(tbl_Lookup_Exercises[Category],MATCH(tbl_Exercises[[#This Row],[ExerciseName]],tbl_Lookup_Exercises[ExerciseName],0)),"Unknown")</f>
        <v>Carry</v>
      </c>
    </row>
    <row r="82" spans="1:18" hidden="1" x14ac:dyDescent="0.25">
      <c r="A82" s="49" t="s">
        <v>1542</v>
      </c>
      <c r="B82" s="49" t="s">
        <v>827</v>
      </c>
      <c r="C82" s="49" t="s">
        <v>1</v>
      </c>
      <c r="D82" s="49">
        <v>4</v>
      </c>
      <c r="E82">
        <v>150</v>
      </c>
      <c r="G82">
        <v>45</v>
      </c>
      <c r="I82" s="49"/>
      <c r="M82" s="49"/>
      <c r="N82" s="49"/>
      <c r="O82" s="49"/>
      <c r="P82" s="49">
        <v>2</v>
      </c>
      <c r="Q82" s="49" t="s">
        <v>1543</v>
      </c>
      <c r="R82" s="49" t="str">
        <f>IFERROR(INDEX(tbl_Lookup_Exercises[Category],MATCH(tbl_Exercises[[#This Row],[ExerciseName]],tbl_Lookup_Exercises[ExerciseName],0)),"Unknown")</f>
        <v>Carry</v>
      </c>
    </row>
    <row r="83" spans="1:18" hidden="1" x14ac:dyDescent="0.25">
      <c r="A83" s="49" t="s">
        <v>1544</v>
      </c>
      <c r="B83" s="49" t="s">
        <v>827</v>
      </c>
      <c r="C83" s="49" t="s">
        <v>1</v>
      </c>
      <c r="D83" s="49">
        <v>5</v>
      </c>
      <c r="E83">
        <v>150</v>
      </c>
      <c r="G83">
        <v>37.200000000000003</v>
      </c>
      <c r="I83" s="49"/>
      <c r="M83" s="49"/>
      <c r="N83" s="49"/>
      <c r="O83" s="49"/>
      <c r="P83" s="49">
        <v>2</v>
      </c>
      <c r="Q83" s="49" t="s">
        <v>1545</v>
      </c>
      <c r="R83" s="49" t="str">
        <f>IFERROR(INDEX(tbl_Lookup_Exercises[Category],MATCH(tbl_Exercises[[#This Row],[ExerciseName]],tbl_Lookup_Exercises[ExerciseName],0)),"Unknown")</f>
        <v>Carry</v>
      </c>
    </row>
    <row r="84" spans="1:18" hidden="1" x14ac:dyDescent="0.25">
      <c r="A84" s="49" t="s">
        <v>1546</v>
      </c>
      <c r="B84" s="49" t="s">
        <v>827</v>
      </c>
      <c r="C84" s="49" t="s">
        <v>32</v>
      </c>
      <c r="D84" s="49">
        <v>1</v>
      </c>
      <c r="E84">
        <v>130</v>
      </c>
      <c r="F84">
        <v>12</v>
      </c>
      <c r="I84" s="49"/>
      <c r="M84" s="49"/>
      <c r="N84" s="49"/>
      <c r="O84" s="49" t="s">
        <v>1547</v>
      </c>
      <c r="P84" s="49">
        <v>2</v>
      </c>
      <c r="Q84" s="49" t="s">
        <v>1548</v>
      </c>
      <c r="R84" s="49" t="str">
        <f>IFERROR(INDEX(tbl_Lookup_Exercises[Category],MATCH(tbl_Exercises[[#This Row],[ExerciseName]],tbl_Lookup_Exercises[ExerciseName],0)),"Unknown")</f>
        <v>Pull</v>
      </c>
    </row>
    <row r="85" spans="1:18" hidden="1" x14ac:dyDescent="0.25">
      <c r="A85" s="49" t="s">
        <v>1549</v>
      </c>
      <c r="B85" s="49" t="s">
        <v>827</v>
      </c>
      <c r="C85" s="49" t="s">
        <v>32</v>
      </c>
      <c r="D85" s="49">
        <v>2</v>
      </c>
      <c r="E85">
        <v>180</v>
      </c>
      <c r="F85">
        <v>8</v>
      </c>
      <c r="I85" s="49"/>
      <c r="M85" s="49"/>
      <c r="N85" s="49"/>
      <c r="O85" s="49" t="s">
        <v>1550</v>
      </c>
      <c r="P85" s="49">
        <v>2</v>
      </c>
      <c r="Q85" s="49" t="s">
        <v>1551</v>
      </c>
      <c r="R85" s="49" t="str">
        <f>IFERROR(INDEX(tbl_Lookup_Exercises[Category],MATCH(tbl_Exercises[[#This Row],[ExerciseName]],tbl_Lookup_Exercises[ExerciseName],0)),"Unknown")</f>
        <v>Pull</v>
      </c>
    </row>
    <row r="86" spans="1:18" hidden="1" x14ac:dyDescent="0.25">
      <c r="A86" s="49" t="s">
        <v>1552</v>
      </c>
      <c r="B86" s="49" t="s">
        <v>827</v>
      </c>
      <c r="C86" s="49" t="s">
        <v>32</v>
      </c>
      <c r="D86" s="49">
        <v>3</v>
      </c>
      <c r="E86">
        <v>190</v>
      </c>
      <c r="F86">
        <v>7</v>
      </c>
      <c r="I86" s="49"/>
      <c r="M86" s="49"/>
      <c r="N86" s="49"/>
      <c r="O86" s="49" t="s">
        <v>1553</v>
      </c>
      <c r="P86" s="49">
        <v>2</v>
      </c>
      <c r="Q86" s="49" t="s">
        <v>1554</v>
      </c>
      <c r="R86" s="49" t="str">
        <f>IFERROR(INDEX(tbl_Lookup_Exercises[Category],MATCH(tbl_Exercises[[#This Row],[ExerciseName]],tbl_Lookup_Exercises[ExerciseName],0)),"Unknown")</f>
        <v>Pull</v>
      </c>
    </row>
    <row r="87" spans="1:18" hidden="1" x14ac:dyDescent="0.25">
      <c r="A87" s="49" t="s">
        <v>1555</v>
      </c>
      <c r="B87" s="49" t="s">
        <v>827</v>
      </c>
      <c r="C87" s="49" t="s">
        <v>32</v>
      </c>
      <c r="D87" s="49">
        <v>4</v>
      </c>
      <c r="E87">
        <v>190</v>
      </c>
      <c r="F87">
        <v>7</v>
      </c>
      <c r="I87" s="49"/>
      <c r="M87" s="49"/>
      <c r="N87" s="49"/>
      <c r="O87" s="49" t="s">
        <v>1553</v>
      </c>
      <c r="P87" s="49">
        <v>2</v>
      </c>
      <c r="Q87" s="49" t="s">
        <v>1556</v>
      </c>
      <c r="R87" s="49" t="str">
        <f>IFERROR(INDEX(tbl_Lookup_Exercises[Category],MATCH(tbl_Exercises[[#This Row],[ExerciseName]],tbl_Lookup_Exercises[ExerciseName],0)),"Unknown")</f>
        <v>Pull</v>
      </c>
    </row>
    <row r="88" spans="1:18" hidden="1" x14ac:dyDescent="0.25">
      <c r="A88" s="49" t="s">
        <v>1557</v>
      </c>
      <c r="B88" s="49" t="s">
        <v>827</v>
      </c>
      <c r="C88" s="49" t="s">
        <v>32</v>
      </c>
      <c r="D88" s="49">
        <v>5</v>
      </c>
      <c r="E88">
        <v>200</v>
      </c>
      <c r="F88">
        <v>6</v>
      </c>
      <c r="I88" s="49"/>
      <c r="M88" s="49"/>
      <c r="N88" s="49"/>
      <c r="O88" s="49" t="s">
        <v>1553</v>
      </c>
      <c r="P88" s="49">
        <v>2</v>
      </c>
      <c r="Q88" s="49" t="s">
        <v>1558</v>
      </c>
      <c r="R88" s="49" t="str">
        <f>IFERROR(INDEX(tbl_Lookup_Exercises[Category],MATCH(tbl_Exercises[[#This Row],[ExerciseName]],tbl_Lookup_Exercises[ExerciseName],0)),"Unknown")</f>
        <v>Pull</v>
      </c>
    </row>
    <row r="89" spans="1:18" hidden="1" x14ac:dyDescent="0.25">
      <c r="A89" s="49" t="s">
        <v>1559</v>
      </c>
      <c r="B89" s="49" t="s">
        <v>827</v>
      </c>
      <c r="C89" s="49" t="s">
        <v>24</v>
      </c>
      <c r="D89" s="49">
        <v>1</v>
      </c>
      <c r="E89">
        <v>0</v>
      </c>
      <c r="F89">
        <v>8</v>
      </c>
      <c r="I89" s="49"/>
      <c r="M89" s="49"/>
      <c r="N89" s="49"/>
      <c r="O89" s="49"/>
      <c r="P89" s="49">
        <v>2</v>
      </c>
      <c r="Q89" s="49" t="s">
        <v>1560</v>
      </c>
      <c r="R89" s="49" t="str">
        <f>IFERROR(INDEX(tbl_Lookup_Exercises[Category],MATCH(tbl_Exercises[[#This Row],[ExerciseName]],tbl_Lookup_Exercises[ExerciseName],0)),"Unknown")</f>
        <v>Pull</v>
      </c>
    </row>
    <row r="90" spans="1:18" hidden="1" x14ac:dyDescent="0.25">
      <c r="A90" s="49" t="s">
        <v>1561</v>
      </c>
      <c r="B90" s="49" t="s">
        <v>827</v>
      </c>
      <c r="C90" s="49" t="s">
        <v>24</v>
      </c>
      <c r="D90" s="49">
        <v>2</v>
      </c>
      <c r="E90">
        <v>0</v>
      </c>
      <c r="F90">
        <v>7</v>
      </c>
      <c r="I90" s="49"/>
      <c r="M90" s="49"/>
      <c r="N90" s="49"/>
      <c r="O90" s="49" t="s">
        <v>1562</v>
      </c>
      <c r="P90" s="49">
        <v>2</v>
      </c>
      <c r="Q90" s="49" t="s">
        <v>1563</v>
      </c>
      <c r="R90" s="49" t="str">
        <f>IFERROR(INDEX(tbl_Lookup_Exercises[Category],MATCH(tbl_Exercises[[#This Row],[ExerciseName]],tbl_Lookup_Exercises[ExerciseName],0)),"Unknown")</f>
        <v>Pull</v>
      </c>
    </row>
    <row r="91" spans="1:18" hidden="1" x14ac:dyDescent="0.25">
      <c r="A91" s="49" t="s">
        <v>1564</v>
      </c>
      <c r="B91" s="49" t="s">
        <v>827</v>
      </c>
      <c r="C91" s="49" t="s">
        <v>24</v>
      </c>
      <c r="D91" s="49">
        <v>3</v>
      </c>
      <c r="E91">
        <v>0</v>
      </c>
      <c r="F91">
        <v>7</v>
      </c>
      <c r="I91" s="49"/>
      <c r="M91" s="49"/>
      <c r="N91" s="49"/>
      <c r="O91" s="49" t="s">
        <v>1562</v>
      </c>
      <c r="P91" s="49">
        <v>2</v>
      </c>
      <c r="Q91" s="49" t="s">
        <v>1565</v>
      </c>
      <c r="R91" s="49" t="str">
        <f>IFERROR(INDEX(tbl_Lookup_Exercises[Category],MATCH(tbl_Exercises[[#This Row],[ExerciseName]],tbl_Lookup_Exercises[ExerciseName],0)),"Unknown")</f>
        <v>Pull</v>
      </c>
    </row>
    <row r="92" spans="1:18" hidden="1" x14ac:dyDescent="0.25">
      <c r="A92" s="49" t="s">
        <v>1566</v>
      </c>
      <c r="B92" s="49" t="s">
        <v>827</v>
      </c>
      <c r="C92" s="49" t="s">
        <v>24</v>
      </c>
      <c r="D92" s="49">
        <v>4</v>
      </c>
      <c r="E92">
        <v>0</v>
      </c>
      <c r="F92">
        <v>6</v>
      </c>
      <c r="I92" s="49"/>
      <c r="M92" s="49"/>
      <c r="N92" s="49"/>
      <c r="O92" s="49" t="s">
        <v>1567</v>
      </c>
      <c r="P92" s="49">
        <v>2</v>
      </c>
      <c r="Q92" s="49" t="s">
        <v>1568</v>
      </c>
      <c r="R92" s="49" t="str">
        <f>IFERROR(INDEX(tbl_Lookup_Exercises[Category],MATCH(tbl_Exercises[[#This Row],[ExerciseName]],tbl_Lookup_Exercises[ExerciseName],0)),"Unknown")</f>
        <v>Pull</v>
      </c>
    </row>
    <row r="93" spans="1:18" hidden="1" x14ac:dyDescent="0.25">
      <c r="A93" s="49" t="s">
        <v>1569</v>
      </c>
      <c r="B93" s="49" t="s">
        <v>827</v>
      </c>
      <c r="C93" s="49" t="s">
        <v>91</v>
      </c>
      <c r="D93" s="49">
        <v>1</v>
      </c>
      <c r="E93">
        <v>30</v>
      </c>
      <c r="F93">
        <v>12</v>
      </c>
      <c r="I93" s="49"/>
      <c r="M93" s="49"/>
      <c r="N93" s="49"/>
      <c r="O93" s="49" t="s">
        <v>1570</v>
      </c>
      <c r="P93" s="49">
        <v>2</v>
      </c>
      <c r="Q93" s="49" t="s">
        <v>1571</v>
      </c>
      <c r="R93" s="49" t="str">
        <f>IFERROR(INDEX(tbl_Lookup_Exercises[Category],MATCH(tbl_Exercises[[#This Row],[ExerciseName]],tbl_Lookup_Exercises[ExerciseName],0)),"Unknown")</f>
        <v>Arms_Biceps</v>
      </c>
    </row>
    <row r="94" spans="1:18" hidden="1" x14ac:dyDescent="0.25">
      <c r="A94" s="49" t="s">
        <v>1572</v>
      </c>
      <c r="B94" s="49" t="s">
        <v>827</v>
      </c>
      <c r="C94" s="49" t="s">
        <v>91</v>
      </c>
      <c r="D94" s="49">
        <v>2</v>
      </c>
      <c r="E94">
        <v>30</v>
      </c>
      <c r="F94">
        <v>11</v>
      </c>
      <c r="I94" s="49"/>
      <c r="M94" s="49"/>
      <c r="N94" s="49"/>
      <c r="O94" s="49" t="s">
        <v>1573</v>
      </c>
      <c r="P94" s="49">
        <v>2</v>
      </c>
      <c r="Q94" s="49" t="s">
        <v>1574</v>
      </c>
      <c r="R94" s="49" t="str">
        <f>IFERROR(INDEX(tbl_Lookup_Exercises[Category],MATCH(tbl_Exercises[[#This Row],[ExerciseName]],tbl_Lookup_Exercises[ExerciseName],0)),"Unknown")</f>
        <v>Arms_Biceps</v>
      </c>
    </row>
    <row r="95" spans="1:18" hidden="1" x14ac:dyDescent="0.25">
      <c r="A95" s="49" t="s">
        <v>1575</v>
      </c>
      <c r="B95" s="49" t="s">
        <v>827</v>
      </c>
      <c r="C95" s="49" t="s">
        <v>91</v>
      </c>
      <c r="D95" s="49">
        <v>3</v>
      </c>
      <c r="E95">
        <v>35</v>
      </c>
      <c r="F95">
        <v>6</v>
      </c>
      <c r="I95" s="49"/>
      <c r="M95" s="49"/>
      <c r="N95" s="49" t="s">
        <v>1576</v>
      </c>
      <c r="O95" s="49" t="s">
        <v>1577</v>
      </c>
      <c r="P95" s="49">
        <v>2</v>
      </c>
      <c r="Q95" s="49" t="s">
        <v>1578</v>
      </c>
      <c r="R95" s="49" t="str">
        <f>IFERROR(INDEX(tbl_Lookup_Exercises[Category],MATCH(tbl_Exercises[[#This Row],[ExerciseName]],tbl_Lookup_Exercises[ExerciseName],0)),"Unknown")</f>
        <v>Arms_Biceps</v>
      </c>
    </row>
    <row r="96" spans="1:18" hidden="1" x14ac:dyDescent="0.25">
      <c r="A96" s="49" t="s">
        <v>1579</v>
      </c>
      <c r="B96" s="49" t="s">
        <v>827</v>
      </c>
      <c r="C96" s="49" t="s">
        <v>91</v>
      </c>
      <c r="D96" s="49">
        <v>4</v>
      </c>
      <c r="E96">
        <v>30</v>
      </c>
      <c r="F96">
        <v>4</v>
      </c>
      <c r="I96" s="49"/>
      <c r="M96" s="49"/>
      <c r="N96" s="49" t="s">
        <v>1576</v>
      </c>
      <c r="O96" s="49" t="s">
        <v>1577</v>
      </c>
      <c r="P96" s="49">
        <v>2</v>
      </c>
      <c r="Q96" s="49" t="s">
        <v>830</v>
      </c>
      <c r="R96" s="49" t="str">
        <f>IFERROR(INDEX(tbl_Lookup_Exercises[Category],MATCH(tbl_Exercises[[#This Row],[ExerciseName]],tbl_Lookup_Exercises[ExerciseName],0)),"Unknown")</f>
        <v>Arms_Biceps</v>
      </c>
    </row>
    <row r="97" spans="1:18" hidden="1" x14ac:dyDescent="0.25">
      <c r="A97" s="49" t="s">
        <v>1580</v>
      </c>
      <c r="B97" s="49" t="s">
        <v>831</v>
      </c>
      <c r="C97" s="49" t="s">
        <v>159</v>
      </c>
      <c r="D97" s="49">
        <v>1</v>
      </c>
      <c r="E97">
        <v>90</v>
      </c>
      <c r="F97">
        <v>10</v>
      </c>
      <c r="I97" s="49"/>
      <c r="M97" s="49"/>
      <c r="N97" s="49"/>
      <c r="O97" s="49" t="s">
        <v>1581</v>
      </c>
      <c r="P97" s="49">
        <v>2</v>
      </c>
      <c r="Q97" s="49" t="s">
        <v>834</v>
      </c>
      <c r="R97" s="49" t="str">
        <f>IFERROR(INDEX(tbl_Lookup_Exercises[Category],MATCH(tbl_Exercises[[#This Row],[ExerciseName]],tbl_Lookup_Exercises[ExerciseName],0)),"Unknown")</f>
        <v>Push</v>
      </c>
    </row>
    <row r="98" spans="1:18" hidden="1" x14ac:dyDescent="0.25">
      <c r="A98" s="49" t="s">
        <v>1582</v>
      </c>
      <c r="B98" s="49" t="s">
        <v>831</v>
      </c>
      <c r="C98" s="49" t="s">
        <v>159</v>
      </c>
      <c r="D98" s="49">
        <v>2</v>
      </c>
      <c r="E98">
        <v>180</v>
      </c>
      <c r="F98">
        <v>8</v>
      </c>
      <c r="I98" s="49"/>
      <c r="M98" s="49"/>
      <c r="N98" s="49"/>
      <c r="O98" s="49" t="s">
        <v>1583</v>
      </c>
      <c r="P98" s="49">
        <v>2</v>
      </c>
      <c r="Q98" s="49" t="s">
        <v>1584</v>
      </c>
      <c r="R98" s="49" t="str">
        <f>IFERROR(INDEX(tbl_Lookup_Exercises[Category],MATCH(tbl_Exercises[[#This Row],[ExerciseName]],tbl_Lookup_Exercises[ExerciseName],0)),"Unknown")</f>
        <v>Push</v>
      </c>
    </row>
    <row r="99" spans="1:18" hidden="1" x14ac:dyDescent="0.25">
      <c r="A99" s="49" t="s">
        <v>1585</v>
      </c>
      <c r="B99" s="49" t="s">
        <v>831</v>
      </c>
      <c r="C99" s="49" t="s">
        <v>159</v>
      </c>
      <c r="D99" s="49">
        <v>3</v>
      </c>
      <c r="E99">
        <v>180</v>
      </c>
      <c r="F99">
        <v>8</v>
      </c>
      <c r="I99" s="49"/>
      <c r="M99" s="49"/>
      <c r="N99" s="49"/>
      <c r="O99" s="49" t="s">
        <v>1583</v>
      </c>
      <c r="P99" s="49">
        <v>2</v>
      </c>
      <c r="Q99" s="49" t="s">
        <v>1586</v>
      </c>
      <c r="R99" s="49" t="str">
        <f>IFERROR(INDEX(tbl_Lookup_Exercises[Category],MATCH(tbl_Exercises[[#This Row],[ExerciseName]],tbl_Lookup_Exercises[ExerciseName],0)),"Unknown")</f>
        <v>Push</v>
      </c>
    </row>
    <row r="100" spans="1:18" hidden="1" x14ac:dyDescent="0.25">
      <c r="A100" s="49" t="s">
        <v>1587</v>
      </c>
      <c r="B100" s="49" t="s">
        <v>831</v>
      </c>
      <c r="C100" s="49" t="s">
        <v>159</v>
      </c>
      <c r="D100" s="49">
        <v>4</v>
      </c>
      <c r="E100">
        <v>180</v>
      </c>
      <c r="F100">
        <v>6</v>
      </c>
      <c r="I100" s="49"/>
      <c r="M100" s="49"/>
      <c r="N100" s="49"/>
      <c r="O100" s="49" t="s">
        <v>1588</v>
      </c>
      <c r="P100" s="49">
        <v>2</v>
      </c>
      <c r="Q100" s="49" t="s">
        <v>1589</v>
      </c>
      <c r="R100" s="49" t="str">
        <f>IFERROR(INDEX(tbl_Lookup_Exercises[Category],MATCH(tbl_Exercises[[#This Row],[ExerciseName]],tbl_Lookup_Exercises[ExerciseName],0)),"Unknown")</f>
        <v>Push</v>
      </c>
    </row>
    <row r="101" spans="1:18" hidden="1" x14ac:dyDescent="0.25">
      <c r="A101" s="49" t="s">
        <v>1590</v>
      </c>
      <c r="B101" s="49" t="s">
        <v>831</v>
      </c>
      <c r="C101" s="49" t="s">
        <v>159</v>
      </c>
      <c r="D101" s="49">
        <v>5</v>
      </c>
      <c r="E101">
        <v>180</v>
      </c>
      <c r="F101">
        <v>2.5</v>
      </c>
      <c r="I101" s="49"/>
      <c r="M101" s="49"/>
      <c r="N101" s="49"/>
      <c r="O101" s="49" t="s">
        <v>1588</v>
      </c>
      <c r="P101" s="49">
        <v>2</v>
      </c>
      <c r="Q101" s="49" t="s">
        <v>1591</v>
      </c>
      <c r="R101" s="49" t="str">
        <f>IFERROR(INDEX(tbl_Lookup_Exercises[Category],MATCH(tbl_Exercises[[#This Row],[ExerciseName]],tbl_Lookup_Exercises[ExerciseName],0)),"Unknown")</f>
        <v>Push</v>
      </c>
    </row>
    <row r="102" spans="1:18" hidden="1" x14ac:dyDescent="0.25">
      <c r="A102" s="49" t="s">
        <v>1592</v>
      </c>
      <c r="B102" s="49" t="s">
        <v>831</v>
      </c>
      <c r="C102" s="49" t="s">
        <v>1404</v>
      </c>
      <c r="D102" s="49">
        <v>1</v>
      </c>
      <c r="E102">
        <v>50</v>
      </c>
      <c r="F102">
        <v>8</v>
      </c>
      <c r="I102" s="49"/>
      <c r="M102" s="49"/>
      <c r="N102" s="49"/>
      <c r="O102" s="49" t="s">
        <v>1593</v>
      </c>
      <c r="P102" s="49">
        <v>2</v>
      </c>
      <c r="Q102" s="49" t="s">
        <v>1594</v>
      </c>
      <c r="R102" s="49" t="str">
        <f>IFERROR(INDEX(tbl_Lookup_Exercises[Category],MATCH(tbl_Exercises[[#This Row],[ExerciseName]],tbl_Lookup_Exercises[ExerciseName],0)),"Unknown")</f>
        <v>Push</v>
      </c>
    </row>
    <row r="103" spans="1:18" hidden="1" x14ac:dyDescent="0.25">
      <c r="A103" s="49" t="s">
        <v>1595</v>
      </c>
      <c r="B103" s="49" t="s">
        <v>831</v>
      </c>
      <c r="C103" s="49" t="s">
        <v>1404</v>
      </c>
      <c r="D103" s="49">
        <v>2</v>
      </c>
      <c r="E103">
        <v>50</v>
      </c>
      <c r="F103">
        <v>8</v>
      </c>
      <c r="I103" s="49"/>
      <c r="M103" s="49"/>
      <c r="N103" s="49"/>
      <c r="O103" s="49" t="s">
        <v>1593</v>
      </c>
      <c r="P103" s="49">
        <v>2</v>
      </c>
      <c r="Q103" s="49" t="s">
        <v>1596</v>
      </c>
      <c r="R103" s="49" t="str">
        <f>IFERROR(INDEX(tbl_Lookup_Exercises[Category],MATCH(tbl_Exercises[[#This Row],[ExerciseName]],tbl_Lookup_Exercises[ExerciseName],0)),"Unknown")</f>
        <v>Push</v>
      </c>
    </row>
    <row r="104" spans="1:18" hidden="1" x14ac:dyDescent="0.25">
      <c r="A104" s="49" t="s">
        <v>1597</v>
      </c>
      <c r="B104" s="49" t="s">
        <v>831</v>
      </c>
      <c r="C104" s="49" t="s">
        <v>1404</v>
      </c>
      <c r="D104" s="49">
        <v>3</v>
      </c>
      <c r="E104">
        <v>55</v>
      </c>
      <c r="F104">
        <v>8</v>
      </c>
      <c r="I104" s="49"/>
      <c r="M104" s="49"/>
      <c r="N104" s="49"/>
      <c r="O104" s="49" t="s">
        <v>1593</v>
      </c>
      <c r="P104" s="49">
        <v>2</v>
      </c>
      <c r="Q104" s="49" t="s">
        <v>1598</v>
      </c>
      <c r="R104" s="49" t="str">
        <f>IFERROR(INDEX(tbl_Lookup_Exercises[Category],MATCH(tbl_Exercises[[#This Row],[ExerciseName]],tbl_Lookup_Exercises[ExerciseName],0)),"Unknown")</f>
        <v>Push</v>
      </c>
    </row>
    <row r="105" spans="1:18" hidden="1" x14ac:dyDescent="0.25">
      <c r="A105" s="49" t="s">
        <v>1599</v>
      </c>
      <c r="B105" s="49" t="s">
        <v>831</v>
      </c>
      <c r="C105" s="49" t="s">
        <v>1404</v>
      </c>
      <c r="D105" s="49">
        <v>4</v>
      </c>
      <c r="E105">
        <v>55</v>
      </c>
      <c r="F105">
        <v>6</v>
      </c>
      <c r="I105" s="49"/>
      <c r="M105" s="49"/>
      <c r="N105" s="49"/>
      <c r="O105" s="49" t="s">
        <v>1600</v>
      </c>
      <c r="P105" s="49">
        <v>2</v>
      </c>
      <c r="Q105" s="49" t="s">
        <v>1601</v>
      </c>
      <c r="R105" s="49" t="str">
        <f>IFERROR(INDEX(tbl_Lookup_Exercises[Category],MATCH(tbl_Exercises[[#This Row],[ExerciseName]],tbl_Lookup_Exercises[ExerciseName],0)),"Unknown")</f>
        <v>Push</v>
      </c>
    </row>
    <row r="106" spans="1:18" hidden="1" x14ac:dyDescent="0.25">
      <c r="A106" s="49" t="s">
        <v>1602</v>
      </c>
      <c r="B106" s="49" t="s">
        <v>831</v>
      </c>
      <c r="C106" s="49" t="s">
        <v>186</v>
      </c>
      <c r="D106" s="49">
        <v>1</v>
      </c>
      <c r="E106">
        <v>45</v>
      </c>
      <c r="F106">
        <v>3</v>
      </c>
      <c r="I106" s="49"/>
      <c r="M106" s="49"/>
      <c r="N106" s="49" t="s">
        <v>1603</v>
      </c>
      <c r="O106" s="49" t="s">
        <v>1604</v>
      </c>
      <c r="P106" s="49">
        <v>2</v>
      </c>
      <c r="Q106" s="49" t="s">
        <v>1605</v>
      </c>
      <c r="R106" s="49" t="str">
        <f>IFERROR(INDEX(tbl_Lookup_Exercises[Category],MATCH(tbl_Exercises[[#This Row],[ExerciseName]],tbl_Lookup_Exercises[ExerciseName],0)),"Unknown")</f>
        <v>Push</v>
      </c>
    </row>
    <row r="107" spans="1:18" hidden="1" x14ac:dyDescent="0.25">
      <c r="A107" s="49" t="s">
        <v>1606</v>
      </c>
      <c r="B107" s="49" t="s">
        <v>831</v>
      </c>
      <c r="C107" s="49" t="s">
        <v>186</v>
      </c>
      <c r="D107" s="49">
        <v>2</v>
      </c>
      <c r="E107">
        <v>25</v>
      </c>
      <c r="F107">
        <v>5</v>
      </c>
      <c r="I107" s="49"/>
      <c r="M107" s="49"/>
      <c r="N107" s="49" t="s">
        <v>1603</v>
      </c>
      <c r="O107" s="49" t="s">
        <v>1604</v>
      </c>
      <c r="P107" s="49">
        <v>2</v>
      </c>
      <c r="Q107" s="49" t="s">
        <v>1607</v>
      </c>
      <c r="R107" s="49" t="str">
        <f>IFERROR(INDEX(tbl_Lookup_Exercises[Category],MATCH(tbl_Exercises[[#This Row],[ExerciseName]],tbl_Lookup_Exercises[ExerciseName],0)),"Unknown")</f>
        <v>Push</v>
      </c>
    </row>
    <row r="108" spans="1:18" hidden="1" x14ac:dyDescent="0.25">
      <c r="A108" s="49" t="s">
        <v>1608</v>
      </c>
      <c r="B108" s="49" t="s">
        <v>831</v>
      </c>
      <c r="C108" s="49" t="s">
        <v>186</v>
      </c>
      <c r="D108" s="49">
        <v>3</v>
      </c>
      <c r="E108">
        <v>45</v>
      </c>
      <c r="F108">
        <v>3</v>
      </c>
      <c r="I108" s="49"/>
      <c r="M108" s="49"/>
      <c r="N108" s="49" t="s">
        <v>1609</v>
      </c>
      <c r="O108" s="49" t="s">
        <v>1604</v>
      </c>
      <c r="P108" s="49">
        <v>2</v>
      </c>
      <c r="Q108" s="49" t="s">
        <v>1610</v>
      </c>
      <c r="R108" s="49" t="str">
        <f>IFERROR(INDEX(tbl_Lookup_Exercises[Category],MATCH(tbl_Exercises[[#This Row],[ExerciseName]],tbl_Lookup_Exercises[ExerciseName],0)),"Unknown")</f>
        <v>Push</v>
      </c>
    </row>
    <row r="109" spans="1:18" hidden="1" x14ac:dyDescent="0.25">
      <c r="A109" s="49" t="s">
        <v>1611</v>
      </c>
      <c r="B109" s="49" t="s">
        <v>831</v>
      </c>
      <c r="C109" s="49" t="s">
        <v>186</v>
      </c>
      <c r="D109" s="49">
        <v>4</v>
      </c>
      <c r="E109">
        <v>25</v>
      </c>
      <c r="F109">
        <v>5</v>
      </c>
      <c r="I109" s="49"/>
      <c r="M109" s="49"/>
      <c r="N109" s="49" t="s">
        <v>1609</v>
      </c>
      <c r="O109" s="49" t="s">
        <v>1612</v>
      </c>
      <c r="P109" s="49">
        <v>2</v>
      </c>
      <c r="Q109" s="49" t="s">
        <v>1613</v>
      </c>
      <c r="R109" s="49" t="str">
        <f>IFERROR(INDEX(tbl_Lookup_Exercises[Category],MATCH(tbl_Exercises[[#This Row],[ExerciseName]],tbl_Lookup_Exercises[ExerciseName],0)),"Unknown")</f>
        <v>Push</v>
      </c>
    </row>
    <row r="110" spans="1:18" hidden="1" x14ac:dyDescent="0.25">
      <c r="A110" s="49" t="s">
        <v>1614</v>
      </c>
      <c r="B110" s="49" t="s">
        <v>831</v>
      </c>
      <c r="C110" s="49" t="s">
        <v>186</v>
      </c>
      <c r="D110" s="49">
        <v>5</v>
      </c>
      <c r="E110">
        <v>45</v>
      </c>
      <c r="F110">
        <v>2</v>
      </c>
      <c r="I110" s="49"/>
      <c r="M110" s="49"/>
      <c r="N110" s="49" t="s">
        <v>1615</v>
      </c>
      <c r="O110" s="49" t="s">
        <v>1612</v>
      </c>
      <c r="P110" s="49">
        <v>2</v>
      </c>
      <c r="Q110" s="49" t="s">
        <v>1616</v>
      </c>
      <c r="R110" s="49" t="str">
        <f>IFERROR(INDEX(tbl_Lookup_Exercises[Category],MATCH(tbl_Exercises[[#This Row],[ExerciseName]],tbl_Lookup_Exercises[ExerciseName],0)),"Unknown")</f>
        <v>Push</v>
      </c>
    </row>
    <row r="111" spans="1:18" hidden="1" x14ac:dyDescent="0.25">
      <c r="A111" s="49" t="s">
        <v>1617</v>
      </c>
      <c r="B111" s="49" t="s">
        <v>831</v>
      </c>
      <c r="C111" s="49" t="s">
        <v>186</v>
      </c>
      <c r="D111" s="49">
        <v>6</v>
      </c>
      <c r="E111">
        <v>25</v>
      </c>
      <c r="F111">
        <v>6</v>
      </c>
      <c r="I111" s="49"/>
      <c r="M111" s="49"/>
      <c r="N111" s="49" t="s">
        <v>1615</v>
      </c>
      <c r="O111" s="49" t="s">
        <v>1612</v>
      </c>
      <c r="P111" s="49">
        <v>2</v>
      </c>
      <c r="Q111" s="49" t="s">
        <v>1618</v>
      </c>
      <c r="R111" s="49" t="str">
        <f>IFERROR(INDEX(tbl_Lookup_Exercises[Category],MATCH(tbl_Exercises[[#This Row],[ExerciseName]],tbl_Lookup_Exercises[ExerciseName],0)),"Unknown")</f>
        <v>Push</v>
      </c>
    </row>
    <row r="112" spans="1:18" hidden="1" x14ac:dyDescent="0.25">
      <c r="A112" s="49" t="s">
        <v>1619</v>
      </c>
      <c r="B112" s="49" t="s">
        <v>831</v>
      </c>
      <c r="C112" s="49" t="s">
        <v>10820</v>
      </c>
      <c r="D112" s="49">
        <v>1</v>
      </c>
      <c r="E112">
        <v>15.75</v>
      </c>
      <c r="F112">
        <v>15</v>
      </c>
      <c r="I112" s="49"/>
      <c r="M112" s="49"/>
      <c r="N112" s="49"/>
      <c r="O112" s="49"/>
      <c r="P112" s="49">
        <v>2</v>
      </c>
      <c r="Q112" s="49" t="s">
        <v>1620</v>
      </c>
      <c r="R112" s="49" t="str">
        <f>IFERROR(INDEX(tbl_Lookup_Exercises[Category],MATCH(tbl_Exercises[[#This Row],[ExerciseName]],tbl_Lookup_Exercises[ExerciseName],0)),"Unknown")</f>
        <v>Arms_Triceps</v>
      </c>
    </row>
    <row r="113" spans="1:18" hidden="1" x14ac:dyDescent="0.25">
      <c r="A113" s="49" t="s">
        <v>1621</v>
      </c>
      <c r="B113" s="49" t="s">
        <v>831</v>
      </c>
      <c r="C113" s="49" t="s">
        <v>10820</v>
      </c>
      <c r="D113" s="49">
        <v>2</v>
      </c>
      <c r="E113">
        <v>20</v>
      </c>
      <c r="F113">
        <v>15</v>
      </c>
      <c r="I113" s="49"/>
      <c r="M113" s="49"/>
      <c r="N113" s="49"/>
      <c r="O113" s="49"/>
      <c r="P113" s="49">
        <v>2</v>
      </c>
      <c r="Q113" s="49" t="s">
        <v>1622</v>
      </c>
      <c r="R113" s="49" t="str">
        <f>IFERROR(INDEX(tbl_Lookup_Exercises[Category],MATCH(tbl_Exercises[[#This Row],[ExerciseName]],tbl_Lookup_Exercises[ExerciseName],0)),"Unknown")</f>
        <v>Arms_Triceps</v>
      </c>
    </row>
    <row r="114" spans="1:18" hidden="1" x14ac:dyDescent="0.25">
      <c r="A114" s="49" t="s">
        <v>1623</v>
      </c>
      <c r="B114" s="49" t="s">
        <v>831</v>
      </c>
      <c r="C114" s="49" t="s">
        <v>10820</v>
      </c>
      <c r="D114" s="49">
        <v>3</v>
      </c>
      <c r="E114">
        <v>20</v>
      </c>
      <c r="F114">
        <v>15</v>
      </c>
      <c r="I114" s="49"/>
      <c r="M114" s="49"/>
      <c r="N114" s="49"/>
      <c r="O114" s="49" t="s">
        <v>1624</v>
      </c>
      <c r="P114" s="49">
        <v>2</v>
      </c>
      <c r="Q114" s="49" t="s">
        <v>1625</v>
      </c>
      <c r="R114" s="49" t="str">
        <f>IFERROR(INDEX(tbl_Lookup_Exercises[Category],MATCH(tbl_Exercises[[#This Row],[ExerciseName]],tbl_Lookup_Exercises[ExerciseName],0)),"Unknown")</f>
        <v>Arms_Triceps</v>
      </c>
    </row>
    <row r="115" spans="1:18" hidden="1" x14ac:dyDescent="0.25">
      <c r="A115" s="49" t="s">
        <v>1626</v>
      </c>
      <c r="B115" s="49" t="s">
        <v>831</v>
      </c>
      <c r="C115" s="49" t="s">
        <v>10820</v>
      </c>
      <c r="D115" s="49">
        <v>4</v>
      </c>
      <c r="E115">
        <v>23.5</v>
      </c>
      <c r="F115">
        <v>15</v>
      </c>
      <c r="I115" s="49"/>
      <c r="M115" s="49"/>
      <c r="N115" s="49"/>
      <c r="O115" s="49"/>
      <c r="P115" s="49">
        <v>2</v>
      </c>
      <c r="Q115" s="49" t="s">
        <v>835</v>
      </c>
      <c r="R115" s="49" t="str">
        <f>IFERROR(INDEX(tbl_Lookup_Exercises[Category],MATCH(tbl_Exercises[[#This Row],[ExerciseName]],tbl_Lookup_Exercises[ExerciseName],0)),"Unknown")</f>
        <v>Arms_Triceps</v>
      </c>
    </row>
    <row r="116" spans="1:18" hidden="1" x14ac:dyDescent="0.25">
      <c r="A116" s="49" t="s">
        <v>1627</v>
      </c>
      <c r="B116" s="49" t="s">
        <v>836</v>
      </c>
      <c r="C116" s="49" t="s">
        <v>15</v>
      </c>
      <c r="D116" s="49">
        <v>1</v>
      </c>
      <c r="E116">
        <v>75</v>
      </c>
      <c r="G116">
        <v>45</v>
      </c>
      <c r="I116" s="49"/>
      <c r="M116" s="49"/>
      <c r="N116" s="49"/>
      <c r="O116" s="49" t="s">
        <v>1628</v>
      </c>
      <c r="P116" s="49">
        <v>2</v>
      </c>
      <c r="Q116" s="49" t="s">
        <v>839</v>
      </c>
      <c r="R116" s="49" t="str">
        <f>IFERROR(INDEX(tbl_Lookup_Exercises[Category],MATCH(tbl_Exercises[[#This Row],[ExerciseName]],tbl_Lookup_Exercises[ExerciseName],0)),"Unknown")</f>
        <v>Carry</v>
      </c>
    </row>
    <row r="117" spans="1:18" hidden="1" x14ac:dyDescent="0.25">
      <c r="A117" s="49" t="s">
        <v>1629</v>
      </c>
      <c r="B117" s="49" t="s">
        <v>836</v>
      </c>
      <c r="C117" s="49" t="s">
        <v>15</v>
      </c>
      <c r="D117" s="49">
        <v>2</v>
      </c>
      <c r="E117">
        <v>75</v>
      </c>
      <c r="G117">
        <v>60</v>
      </c>
      <c r="I117" s="49"/>
      <c r="M117" s="49"/>
      <c r="N117" s="49"/>
      <c r="O117" s="49" t="s">
        <v>1630</v>
      </c>
      <c r="P117" s="49">
        <v>2</v>
      </c>
      <c r="Q117" s="49" t="s">
        <v>1631</v>
      </c>
      <c r="R117" s="49" t="str">
        <f>IFERROR(INDEX(tbl_Lookup_Exercises[Category],MATCH(tbl_Exercises[[#This Row],[ExerciseName]],tbl_Lookup_Exercises[ExerciseName],0)),"Unknown")</f>
        <v>Carry</v>
      </c>
    </row>
    <row r="118" spans="1:18" hidden="1" x14ac:dyDescent="0.25">
      <c r="A118" s="49" t="s">
        <v>1632</v>
      </c>
      <c r="B118" s="49" t="s">
        <v>836</v>
      </c>
      <c r="C118" s="49" t="s">
        <v>15</v>
      </c>
      <c r="D118" s="49">
        <v>3</v>
      </c>
      <c r="E118">
        <v>75</v>
      </c>
      <c r="G118">
        <v>45</v>
      </c>
      <c r="I118" s="49"/>
      <c r="M118" s="49"/>
      <c r="N118" s="49"/>
      <c r="O118" s="49" t="s">
        <v>1633</v>
      </c>
      <c r="P118" s="49">
        <v>2</v>
      </c>
      <c r="Q118" s="49" t="s">
        <v>1634</v>
      </c>
      <c r="R118" s="49" t="str">
        <f>IFERROR(INDEX(tbl_Lookup_Exercises[Category],MATCH(tbl_Exercises[[#This Row],[ExerciseName]],tbl_Lookup_Exercises[ExerciseName],0)),"Unknown")</f>
        <v>Carry</v>
      </c>
    </row>
    <row r="119" spans="1:18" hidden="1" x14ac:dyDescent="0.25">
      <c r="A119" s="49" t="s">
        <v>1635</v>
      </c>
      <c r="B119" s="49" t="s">
        <v>836</v>
      </c>
      <c r="C119" s="49" t="s">
        <v>15</v>
      </c>
      <c r="D119" s="49">
        <v>4</v>
      </c>
      <c r="E119">
        <v>75</v>
      </c>
      <c r="G119">
        <v>45</v>
      </c>
      <c r="I119" s="49"/>
      <c r="M119" s="49"/>
      <c r="N119" s="49"/>
      <c r="O119" s="49" t="s">
        <v>1633</v>
      </c>
      <c r="P119" s="49">
        <v>2</v>
      </c>
      <c r="Q119" s="49" t="s">
        <v>1636</v>
      </c>
      <c r="R119" s="49" t="str">
        <f>IFERROR(INDEX(tbl_Lookup_Exercises[Category],MATCH(tbl_Exercises[[#This Row],[ExerciseName]],tbl_Lookup_Exercises[ExerciseName],0)),"Unknown")</f>
        <v>Carry</v>
      </c>
    </row>
    <row r="120" spans="1:18" hidden="1" x14ac:dyDescent="0.25">
      <c r="A120" s="49" t="s">
        <v>1637</v>
      </c>
      <c r="B120" s="49" t="s">
        <v>836</v>
      </c>
      <c r="C120" s="49" t="s">
        <v>51</v>
      </c>
      <c r="D120" s="49">
        <v>1</v>
      </c>
      <c r="E120">
        <v>120</v>
      </c>
      <c r="F120">
        <v>10</v>
      </c>
      <c r="I120" s="49"/>
      <c r="M120" s="49"/>
      <c r="N120" s="49"/>
      <c r="O120" s="49" t="s">
        <v>1638</v>
      </c>
      <c r="P120" s="49">
        <v>2</v>
      </c>
      <c r="Q120" s="49" t="s">
        <v>1639</v>
      </c>
      <c r="R120" s="49" t="str">
        <f>IFERROR(INDEX(tbl_Lookup_Exercises[Category],MATCH(tbl_Exercises[[#This Row],[ExerciseName]],tbl_Lookup_Exercises[ExerciseName],0)),"Unknown")</f>
        <v>Pull</v>
      </c>
    </row>
    <row r="121" spans="1:18" hidden="1" x14ac:dyDescent="0.25">
      <c r="A121" s="49" t="s">
        <v>1640</v>
      </c>
      <c r="B121" s="49" t="s">
        <v>836</v>
      </c>
      <c r="C121" s="49" t="s">
        <v>51</v>
      </c>
      <c r="D121" s="49">
        <v>2</v>
      </c>
      <c r="E121">
        <v>130</v>
      </c>
      <c r="F121">
        <v>12</v>
      </c>
      <c r="I121" s="49"/>
      <c r="M121" s="49"/>
      <c r="N121" s="49"/>
      <c r="O121" s="49" t="s">
        <v>1638</v>
      </c>
      <c r="P121" s="49">
        <v>2</v>
      </c>
      <c r="Q121" s="49" t="s">
        <v>1641</v>
      </c>
      <c r="R121" s="49" t="str">
        <f>IFERROR(INDEX(tbl_Lookup_Exercises[Category],MATCH(tbl_Exercises[[#This Row],[ExerciseName]],tbl_Lookup_Exercises[ExerciseName],0)),"Unknown")</f>
        <v>Pull</v>
      </c>
    </row>
    <row r="122" spans="1:18" hidden="1" x14ac:dyDescent="0.25">
      <c r="A122" s="49" t="s">
        <v>1642</v>
      </c>
      <c r="B122" s="49" t="s">
        <v>836</v>
      </c>
      <c r="C122" s="49" t="s">
        <v>51</v>
      </c>
      <c r="D122" s="49">
        <v>3</v>
      </c>
      <c r="E122">
        <v>130</v>
      </c>
      <c r="F122">
        <v>12</v>
      </c>
      <c r="I122" s="49"/>
      <c r="M122" s="49"/>
      <c r="N122" s="49"/>
      <c r="O122" s="49" t="s">
        <v>1643</v>
      </c>
      <c r="P122" s="49">
        <v>2</v>
      </c>
      <c r="Q122" s="49" t="s">
        <v>1644</v>
      </c>
      <c r="R122" s="49" t="str">
        <f>IFERROR(INDEX(tbl_Lookup_Exercises[Category],MATCH(tbl_Exercises[[#This Row],[ExerciseName]],tbl_Lookup_Exercises[ExerciseName],0)),"Unknown")</f>
        <v>Pull</v>
      </c>
    </row>
    <row r="123" spans="1:18" hidden="1" x14ac:dyDescent="0.25">
      <c r="A123" s="49" t="s">
        <v>1645</v>
      </c>
      <c r="B123" s="49" t="s">
        <v>836</v>
      </c>
      <c r="C123" s="49" t="s">
        <v>51</v>
      </c>
      <c r="D123" s="49">
        <v>4</v>
      </c>
      <c r="E123">
        <v>140</v>
      </c>
      <c r="F123">
        <v>10</v>
      </c>
      <c r="I123" s="49"/>
      <c r="M123" s="49" t="s">
        <v>1646</v>
      </c>
      <c r="N123" s="49"/>
      <c r="O123" s="49" t="s">
        <v>1647</v>
      </c>
      <c r="P123" s="49">
        <v>2</v>
      </c>
      <c r="Q123" s="49" t="s">
        <v>1648</v>
      </c>
      <c r="R123" s="49" t="str">
        <f>IFERROR(INDEX(tbl_Lookup_Exercises[Category],MATCH(tbl_Exercises[[#This Row],[ExerciseName]],tbl_Lookup_Exercises[ExerciseName],0)),"Unknown")</f>
        <v>Pull</v>
      </c>
    </row>
    <row r="124" spans="1:18" hidden="1" x14ac:dyDescent="0.25">
      <c r="A124" s="49" t="s">
        <v>1649</v>
      </c>
      <c r="B124" s="49" t="s">
        <v>836</v>
      </c>
      <c r="C124" s="49" t="s">
        <v>73</v>
      </c>
      <c r="D124" s="49">
        <v>1</v>
      </c>
      <c r="E124">
        <v>30</v>
      </c>
      <c r="F124">
        <v>15</v>
      </c>
      <c r="I124" s="49"/>
      <c r="M124" s="49"/>
      <c r="N124" s="49"/>
      <c r="O124" s="49" t="s">
        <v>1650</v>
      </c>
      <c r="P124" s="49">
        <v>2</v>
      </c>
      <c r="Q124" s="49" t="s">
        <v>1651</v>
      </c>
      <c r="R124" s="49" t="str">
        <f>IFERROR(INDEX(tbl_Lookup_Exercises[Category],MATCH(tbl_Exercises[[#This Row],[ExerciseName]],tbl_Lookup_Exercises[ExerciseName],0)),"Unknown")</f>
        <v>Pull</v>
      </c>
    </row>
    <row r="125" spans="1:18" hidden="1" x14ac:dyDescent="0.25">
      <c r="A125" s="49" t="s">
        <v>1652</v>
      </c>
      <c r="B125" s="49" t="s">
        <v>836</v>
      </c>
      <c r="C125" s="49" t="s">
        <v>73</v>
      </c>
      <c r="D125" s="49">
        <v>2</v>
      </c>
      <c r="E125">
        <v>30</v>
      </c>
      <c r="F125">
        <v>20</v>
      </c>
      <c r="I125" s="49"/>
      <c r="M125" s="49"/>
      <c r="N125" s="49"/>
      <c r="O125" s="49" t="s">
        <v>1650</v>
      </c>
      <c r="P125" s="49">
        <v>2</v>
      </c>
      <c r="Q125" s="49" t="s">
        <v>1653</v>
      </c>
      <c r="R125" s="49" t="str">
        <f>IFERROR(INDEX(tbl_Lookup_Exercises[Category],MATCH(tbl_Exercises[[#This Row],[ExerciseName]],tbl_Lookup_Exercises[ExerciseName],0)),"Unknown")</f>
        <v>Pull</v>
      </c>
    </row>
    <row r="126" spans="1:18" hidden="1" x14ac:dyDescent="0.25">
      <c r="A126" s="49" t="s">
        <v>1654</v>
      </c>
      <c r="B126" s="49" t="s">
        <v>836</v>
      </c>
      <c r="C126" s="49" t="s">
        <v>73</v>
      </c>
      <c r="D126" s="49">
        <v>3</v>
      </c>
      <c r="E126">
        <v>30</v>
      </c>
      <c r="F126">
        <v>20</v>
      </c>
      <c r="I126" s="49"/>
      <c r="M126" s="49"/>
      <c r="N126" s="49"/>
      <c r="O126" s="49" t="s">
        <v>1650</v>
      </c>
      <c r="P126" s="49">
        <v>2</v>
      </c>
      <c r="Q126" s="49" t="s">
        <v>1655</v>
      </c>
      <c r="R126" s="49" t="str">
        <f>IFERROR(INDEX(tbl_Lookup_Exercises[Category],MATCH(tbl_Exercises[[#This Row],[ExerciseName]],tbl_Lookup_Exercises[ExerciseName],0)),"Unknown")</f>
        <v>Pull</v>
      </c>
    </row>
    <row r="127" spans="1:18" hidden="1" x14ac:dyDescent="0.25">
      <c r="A127" s="49" t="s">
        <v>1656</v>
      </c>
      <c r="B127" s="49" t="s">
        <v>836</v>
      </c>
      <c r="C127" s="49" t="s">
        <v>99</v>
      </c>
      <c r="D127" s="49">
        <v>1</v>
      </c>
      <c r="E127">
        <v>50</v>
      </c>
      <c r="F127">
        <v>12</v>
      </c>
      <c r="I127" s="49"/>
      <c r="M127" s="49"/>
      <c r="N127" s="49"/>
      <c r="O127" s="49" t="s">
        <v>1657</v>
      </c>
      <c r="P127" s="49">
        <v>2</v>
      </c>
      <c r="Q127" s="49" t="s">
        <v>1658</v>
      </c>
      <c r="R127" s="49" t="str">
        <f>IFERROR(INDEX(tbl_Lookup_Exercises[Category],MATCH(tbl_Exercises[[#This Row],[ExerciseName]],tbl_Lookup_Exercises[ExerciseName],0)),"Unknown")</f>
        <v>Arms_Biceps</v>
      </c>
    </row>
    <row r="128" spans="1:18" hidden="1" x14ac:dyDescent="0.25">
      <c r="A128" s="49" t="s">
        <v>1659</v>
      </c>
      <c r="B128" s="49" t="s">
        <v>836</v>
      </c>
      <c r="C128" s="49" t="s">
        <v>99</v>
      </c>
      <c r="D128" s="49">
        <v>2</v>
      </c>
      <c r="E128">
        <v>50</v>
      </c>
      <c r="F128">
        <v>12</v>
      </c>
      <c r="I128" s="49"/>
      <c r="M128" s="49"/>
      <c r="N128" s="49"/>
      <c r="O128" s="49" t="s">
        <v>1492</v>
      </c>
      <c r="P128" s="49">
        <v>2</v>
      </c>
      <c r="Q128" s="49" t="s">
        <v>1660</v>
      </c>
      <c r="R128" s="49" t="str">
        <f>IFERROR(INDEX(tbl_Lookup_Exercises[Category],MATCH(tbl_Exercises[[#This Row],[ExerciseName]],tbl_Lookup_Exercises[ExerciseName],0)),"Unknown")</f>
        <v>Arms_Biceps</v>
      </c>
    </row>
    <row r="129" spans="1:18" hidden="1" x14ac:dyDescent="0.25">
      <c r="A129" s="49" t="s">
        <v>1661</v>
      </c>
      <c r="B129" s="49" t="s">
        <v>836</v>
      </c>
      <c r="C129" s="49" t="s">
        <v>99</v>
      </c>
      <c r="D129" s="49">
        <v>3</v>
      </c>
      <c r="E129">
        <v>50</v>
      </c>
      <c r="F129">
        <v>10</v>
      </c>
      <c r="I129" s="49"/>
      <c r="M129" s="49"/>
      <c r="N129" s="49"/>
      <c r="O129" s="49" t="s">
        <v>1662</v>
      </c>
      <c r="P129" s="49">
        <v>2</v>
      </c>
      <c r="Q129" s="49" t="s">
        <v>840</v>
      </c>
      <c r="R129" s="49" t="str">
        <f>IFERROR(INDEX(tbl_Lookup_Exercises[Category],MATCH(tbl_Exercises[[#This Row],[ExerciseName]],tbl_Lookup_Exercises[ExerciseName],0)),"Unknown")</f>
        <v>Arms_Biceps</v>
      </c>
    </row>
    <row r="130" spans="1:18" hidden="1" x14ac:dyDescent="0.25">
      <c r="A130" s="49" t="s">
        <v>1663</v>
      </c>
      <c r="B130" s="49" t="s">
        <v>841</v>
      </c>
      <c r="C130" s="49" t="s">
        <v>112</v>
      </c>
      <c r="D130" s="49">
        <v>1</v>
      </c>
      <c r="E130">
        <v>40</v>
      </c>
      <c r="F130">
        <v>15</v>
      </c>
      <c r="I130" s="49"/>
      <c r="M130" s="49"/>
      <c r="N130" s="49" t="s">
        <v>1664</v>
      </c>
      <c r="O130" s="49" t="s">
        <v>1665</v>
      </c>
      <c r="P130" s="49">
        <v>2</v>
      </c>
      <c r="Q130" s="49" t="s">
        <v>844</v>
      </c>
      <c r="R130" s="49" t="str">
        <f>IFERROR(INDEX(tbl_Lookup_Exercises[Category],MATCH(tbl_Exercises[[#This Row],[ExerciseName]],tbl_Lookup_Exercises[ExerciseName],0)),"Unknown")</f>
        <v>Arms_Biceps</v>
      </c>
    </row>
    <row r="131" spans="1:18" hidden="1" x14ac:dyDescent="0.25">
      <c r="A131" s="49" t="s">
        <v>1666</v>
      </c>
      <c r="B131" s="49" t="s">
        <v>841</v>
      </c>
      <c r="C131" s="49" t="s">
        <v>214</v>
      </c>
      <c r="D131" s="49">
        <v>1</v>
      </c>
      <c r="E131">
        <v>40</v>
      </c>
      <c r="F131">
        <v>15</v>
      </c>
      <c r="I131" s="49"/>
      <c r="M131" s="49"/>
      <c r="N131" s="49" t="s">
        <v>1664</v>
      </c>
      <c r="O131" s="49"/>
      <c r="P131" s="49">
        <v>2</v>
      </c>
      <c r="Q131" s="49" t="s">
        <v>1667</v>
      </c>
      <c r="R131" s="49" t="str">
        <f>IFERROR(INDEX(tbl_Lookup_Exercises[Category],MATCH(tbl_Exercises[[#This Row],[ExerciseName]],tbl_Lookup_Exercises[ExerciseName],0)),"Unknown")</f>
        <v>Arms_Triceps</v>
      </c>
    </row>
    <row r="132" spans="1:18" hidden="1" x14ac:dyDescent="0.25">
      <c r="A132" s="49" t="s">
        <v>1668</v>
      </c>
      <c r="B132" s="49" t="s">
        <v>841</v>
      </c>
      <c r="C132" s="49" t="s">
        <v>112</v>
      </c>
      <c r="D132" s="49">
        <v>2</v>
      </c>
      <c r="E132">
        <v>45</v>
      </c>
      <c r="F132">
        <v>13</v>
      </c>
      <c r="I132" s="49"/>
      <c r="M132" s="49"/>
      <c r="N132" s="49" t="s">
        <v>1669</v>
      </c>
      <c r="O132" s="49" t="s">
        <v>1665</v>
      </c>
      <c r="P132" s="49">
        <v>2</v>
      </c>
      <c r="Q132" s="49" t="s">
        <v>1670</v>
      </c>
      <c r="R132" s="49" t="str">
        <f>IFERROR(INDEX(tbl_Lookup_Exercises[Category],MATCH(tbl_Exercises[[#This Row],[ExerciseName]],tbl_Lookup_Exercises[ExerciseName],0)),"Unknown")</f>
        <v>Arms_Biceps</v>
      </c>
    </row>
    <row r="133" spans="1:18" hidden="1" x14ac:dyDescent="0.25">
      <c r="A133" s="49" t="s">
        <v>1671</v>
      </c>
      <c r="B133" s="49" t="s">
        <v>841</v>
      </c>
      <c r="C133" s="49" t="s">
        <v>214</v>
      </c>
      <c r="D133" s="49">
        <v>2</v>
      </c>
      <c r="E133">
        <v>40</v>
      </c>
      <c r="F133">
        <v>15</v>
      </c>
      <c r="I133" s="49"/>
      <c r="M133" s="49"/>
      <c r="N133" s="49" t="s">
        <v>1669</v>
      </c>
      <c r="O133" s="49"/>
      <c r="P133" s="49">
        <v>2</v>
      </c>
      <c r="Q133" s="49" t="s">
        <v>1672</v>
      </c>
      <c r="R133" s="49" t="str">
        <f>IFERROR(INDEX(tbl_Lookup_Exercises[Category],MATCH(tbl_Exercises[[#This Row],[ExerciseName]],tbl_Lookup_Exercises[ExerciseName],0)),"Unknown")</f>
        <v>Arms_Triceps</v>
      </c>
    </row>
    <row r="134" spans="1:18" hidden="1" x14ac:dyDescent="0.25">
      <c r="A134" s="49" t="s">
        <v>1673</v>
      </c>
      <c r="B134" s="49" t="s">
        <v>841</v>
      </c>
      <c r="C134" s="49" t="s">
        <v>112</v>
      </c>
      <c r="D134" s="49">
        <v>3</v>
      </c>
      <c r="E134">
        <v>45</v>
      </c>
      <c r="F134">
        <v>14</v>
      </c>
      <c r="I134" s="49"/>
      <c r="M134" s="49"/>
      <c r="N134" s="49" t="s">
        <v>1674</v>
      </c>
      <c r="O134" s="49" t="s">
        <v>1675</v>
      </c>
      <c r="P134" s="49">
        <v>2</v>
      </c>
      <c r="Q134" s="49" t="s">
        <v>1676</v>
      </c>
      <c r="R134" s="49" t="str">
        <f>IFERROR(INDEX(tbl_Lookup_Exercises[Category],MATCH(tbl_Exercises[[#This Row],[ExerciseName]],tbl_Lookup_Exercises[ExerciseName],0)),"Unknown")</f>
        <v>Arms_Biceps</v>
      </c>
    </row>
    <row r="135" spans="1:18" hidden="1" x14ac:dyDescent="0.25">
      <c r="A135" s="49" t="s">
        <v>1677</v>
      </c>
      <c r="B135" s="49" t="s">
        <v>841</v>
      </c>
      <c r="C135" s="49" t="s">
        <v>214</v>
      </c>
      <c r="D135" s="49">
        <v>3</v>
      </c>
      <c r="E135">
        <v>40</v>
      </c>
      <c r="F135">
        <v>13</v>
      </c>
      <c r="I135" s="49"/>
      <c r="M135" s="49"/>
      <c r="N135" s="49" t="s">
        <v>1674</v>
      </c>
      <c r="O135" s="49"/>
      <c r="P135" s="49">
        <v>2</v>
      </c>
      <c r="Q135" s="49" t="s">
        <v>1678</v>
      </c>
      <c r="R135" s="49" t="str">
        <f>IFERROR(INDEX(tbl_Lookup_Exercises[Category],MATCH(tbl_Exercises[[#This Row],[ExerciseName]],tbl_Lookup_Exercises[ExerciseName],0)),"Unknown")</f>
        <v>Arms_Triceps</v>
      </c>
    </row>
    <row r="136" spans="1:18" hidden="1" x14ac:dyDescent="0.25">
      <c r="A136" s="49" t="s">
        <v>1679</v>
      </c>
      <c r="B136" s="49" t="s">
        <v>841</v>
      </c>
      <c r="C136" s="49" t="s">
        <v>222</v>
      </c>
      <c r="D136" s="49">
        <v>1</v>
      </c>
      <c r="E136">
        <v>15</v>
      </c>
      <c r="F136">
        <v>10</v>
      </c>
      <c r="I136" s="49"/>
      <c r="M136" s="49"/>
      <c r="N136" s="49"/>
      <c r="O136" s="49" t="s">
        <v>1680</v>
      </c>
      <c r="P136" s="49">
        <v>2</v>
      </c>
      <c r="Q136" s="49" t="s">
        <v>1681</v>
      </c>
      <c r="R136" s="49" t="str">
        <f>IFERROR(INDEX(tbl_Lookup_Exercises[Category],MATCH(tbl_Exercises[[#This Row],[ExerciseName]],tbl_Lookup_Exercises[ExerciseName],0)),"Unknown")</f>
        <v>Arms_Triceps</v>
      </c>
    </row>
    <row r="137" spans="1:18" hidden="1" x14ac:dyDescent="0.25">
      <c r="A137" s="49" t="s">
        <v>1682</v>
      </c>
      <c r="B137" s="49" t="s">
        <v>841</v>
      </c>
      <c r="C137" s="49" t="s">
        <v>222</v>
      </c>
      <c r="D137" s="49">
        <v>2</v>
      </c>
      <c r="E137">
        <v>10</v>
      </c>
      <c r="F137">
        <v>15</v>
      </c>
      <c r="I137" s="49"/>
      <c r="M137" s="49"/>
      <c r="N137" s="49"/>
      <c r="O137" s="49" t="s">
        <v>1680</v>
      </c>
      <c r="P137" s="49">
        <v>2</v>
      </c>
      <c r="Q137" s="49" t="s">
        <v>1683</v>
      </c>
      <c r="R137" s="49" t="str">
        <f>IFERROR(INDEX(tbl_Lookup_Exercises[Category],MATCH(tbl_Exercises[[#This Row],[ExerciseName]],tbl_Lookup_Exercises[ExerciseName],0)),"Unknown")</f>
        <v>Arms_Triceps</v>
      </c>
    </row>
    <row r="138" spans="1:18" hidden="1" x14ac:dyDescent="0.25">
      <c r="A138" s="49" t="s">
        <v>1684</v>
      </c>
      <c r="B138" s="49" t="s">
        <v>841</v>
      </c>
      <c r="C138" s="49" t="s">
        <v>222</v>
      </c>
      <c r="D138" s="49">
        <v>3</v>
      </c>
      <c r="E138">
        <v>10</v>
      </c>
      <c r="F138">
        <v>13.5</v>
      </c>
      <c r="I138" s="49"/>
      <c r="M138" s="49"/>
      <c r="N138" s="49"/>
      <c r="O138" s="49" t="s">
        <v>1680</v>
      </c>
      <c r="P138" s="49">
        <v>2</v>
      </c>
      <c r="Q138" s="49" t="s">
        <v>1685</v>
      </c>
      <c r="R138" s="49" t="str">
        <f>IFERROR(INDEX(tbl_Lookup_Exercises[Category],MATCH(tbl_Exercises[[#This Row],[ExerciseName]],tbl_Lookup_Exercises[ExerciseName],0)),"Unknown")</f>
        <v>Arms_Triceps</v>
      </c>
    </row>
    <row r="139" spans="1:18" hidden="1" x14ac:dyDescent="0.25">
      <c r="A139" s="49" t="s">
        <v>1686</v>
      </c>
      <c r="B139" s="49" t="s">
        <v>841</v>
      </c>
      <c r="C139" s="49" t="s">
        <v>1534</v>
      </c>
      <c r="D139" s="49">
        <v>1</v>
      </c>
      <c r="E139">
        <v>75</v>
      </c>
      <c r="G139">
        <v>90</v>
      </c>
      <c r="I139" s="49"/>
      <c r="M139" s="49"/>
      <c r="N139" s="49"/>
      <c r="O139" s="49"/>
      <c r="P139" s="49">
        <v>2</v>
      </c>
      <c r="Q139" s="49" t="s">
        <v>1687</v>
      </c>
      <c r="R139" s="49" t="str">
        <f>IFERROR(INDEX(tbl_Lookup_Exercises[Category],MATCH(tbl_Exercises[[#This Row],[ExerciseName]],tbl_Lookup_Exercises[ExerciseName],0)),"Unknown")</f>
        <v>Carry</v>
      </c>
    </row>
    <row r="140" spans="1:18" hidden="1" x14ac:dyDescent="0.25">
      <c r="A140" s="49" t="s">
        <v>1688</v>
      </c>
      <c r="B140" s="49" t="s">
        <v>841</v>
      </c>
      <c r="C140" s="49" t="s">
        <v>1534</v>
      </c>
      <c r="D140" s="49">
        <v>2</v>
      </c>
      <c r="E140">
        <v>75</v>
      </c>
      <c r="G140">
        <v>60</v>
      </c>
      <c r="I140" s="49"/>
      <c r="M140" s="49"/>
      <c r="N140" s="49"/>
      <c r="O140" s="49"/>
      <c r="P140" s="49">
        <v>2</v>
      </c>
      <c r="Q140" s="49" t="s">
        <v>1689</v>
      </c>
      <c r="R140" s="49" t="str">
        <f>IFERROR(INDEX(tbl_Lookup_Exercises[Category],MATCH(tbl_Exercises[[#This Row],[ExerciseName]],tbl_Lookup_Exercises[ExerciseName],0)),"Unknown")</f>
        <v>Carry</v>
      </c>
    </row>
    <row r="141" spans="1:18" hidden="1" x14ac:dyDescent="0.25">
      <c r="A141" s="49" t="s">
        <v>1690</v>
      </c>
      <c r="B141" s="49" t="s">
        <v>841</v>
      </c>
      <c r="C141" s="49" t="s">
        <v>1534</v>
      </c>
      <c r="D141" s="49">
        <v>3</v>
      </c>
      <c r="E141">
        <v>75</v>
      </c>
      <c r="G141">
        <v>60</v>
      </c>
      <c r="I141" s="49"/>
      <c r="M141" s="49"/>
      <c r="N141" s="49"/>
      <c r="O141" s="49" t="s">
        <v>1691</v>
      </c>
      <c r="P141" s="49">
        <v>2</v>
      </c>
      <c r="Q141" s="49" t="s">
        <v>845</v>
      </c>
      <c r="R141" s="49" t="str">
        <f>IFERROR(INDEX(tbl_Lookup_Exercises[Category],MATCH(tbl_Exercises[[#This Row],[ExerciseName]],tbl_Lookup_Exercises[ExerciseName],0)),"Unknown")</f>
        <v>Carry</v>
      </c>
    </row>
    <row r="142" spans="1:18" hidden="1" x14ac:dyDescent="0.25">
      <c r="A142" s="49" t="s">
        <v>1692</v>
      </c>
      <c r="B142" s="49" t="s">
        <v>846</v>
      </c>
      <c r="C142" s="49" t="s">
        <v>1</v>
      </c>
      <c r="D142" s="49">
        <v>1</v>
      </c>
      <c r="E142">
        <v>150</v>
      </c>
      <c r="G142">
        <v>60</v>
      </c>
      <c r="I142" s="49"/>
      <c r="M142" s="49"/>
      <c r="N142" s="49"/>
      <c r="O142" s="49"/>
      <c r="P142" s="49">
        <v>2</v>
      </c>
      <c r="Q142" s="49" t="s">
        <v>848</v>
      </c>
      <c r="R142" s="49" t="str">
        <f>IFERROR(INDEX(tbl_Lookup_Exercises[Category],MATCH(tbl_Exercises[[#This Row],[ExerciseName]],tbl_Lookup_Exercises[ExerciseName],0)),"Unknown")</f>
        <v>Carry</v>
      </c>
    </row>
    <row r="143" spans="1:18" hidden="1" x14ac:dyDescent="0.25">
      <c r="A143" s="49" t="s">
        <v>1693</v>
      </c>
      <c r="B143" s="49" t="s">
        <v>846</v>
      </c>
      <c r="C143" s="49" t="s">
        <v>1</v>
      </c>
      <c r="D143" s="49">
        <v>2</v>
      </c>
      <c r="E143">
        <v>150</v>
      </c>
      <c r="G143">
        <v>60</v>
      </c>
      <c r="I143" s="49"/>
      <c r="M143" s="49"/>
      <c r="N143" s="49"/>
      <c r="O143" s="49"/>
      <c r="P143" s="49">
        <v>2</v>
      </c>
      <c r="Q143" s="49" t="s">
        <v>1694</v>
      </c>
      <c r="R143" s="49" t="str">
        <f>IFERROR(INDEX(tbl_Lookup_Exercises[Category],MATCH(tbl_Exercises[[#This Row],[ExerciseName]],tbl_Lookup_Exercises[ExerciseName],0)),"Unknown")</f>
        <v>Carry</v>
      </c>
    </row>
    <row r="144" spans="1:18" hidden="1" x14ac:dyDescent="0.25">
      <c r="A144" s="49" t="s">
        <v>1695</v>
      </c>
      <c r="B144" s="49" t="s">
        <v>846</v>
      </c>
      <c r="C144" s="49" t="s">
        <v>1</v>
      </c>
      <c r="D144" s="49">
        <v>3</v>
      </c>
      <c r="E144">
        <v>150</v>
      </c>
      <c r="G144">
        <v>45</v>
      </c>
      <c r="I144" s="49"/>
      <c r="M144" s="49"/>
      <c r="N144" s="49"/>
      <c r="O144" s="49"/>
      <c r="P144" s="49">
        <v>2</v>
      </c>
      <c r="Q144" s="49" t="s">
        <v>1696</v>
      </c>
      <c r="R144" s="49" t="str">
        <f>IFERROR(INDEX(tbl_Lookup_Exercises[Category],MATCH(tbl_Exercises[[#This Row],[ExerciseName]],tbl_Lookup_Exercises[ExerciseName],0)),"Unknown")</f>
        <v>Carry</v>
      </c>
    </row>
    <row r="145" spans="1:18" hidden="1" x14ac:dyDescent="0.25">
      <c r="A145" s="49" t="s">
        <v>1697</v>
      </c>
      <c r="B145" s="49" t="s">
        <v>846</v>
      </c>
      <c r="C145" s="49" t="s">
        <v>1</v>
      </c>
      <c r="D145" s="49">
        <v>4</v>
      </c>
      <c r="E145">
        <v>150</v>
      </c>
      <c r="G145">
        <v>45</v>
      </c>
      <c r="I145" s="49"/>
      <c r="M145" s="49"/>
      <c r="N145" s="49"/>
      <c r="O145" s="49" t="s">
        <v>1698</v>
      </c>
      <c r="P145" s="49">
        <v>2</v>
      </c>
      <c r="Q145" s="49" t="s">
        <v>1699</v>
      </c>
      <c r="R145" s="49" t="str">
        <f>IFERROR(INDEX(tbl_Lookup_Exercises[Category],MATCH(tbl_Exercises[[#This Row],[ExerciseName]],tbl_Lookup_Exercises[ExerciseName],0)),"Unknown")</f>
        <v>Carry</v>
      </c>
    </row>
    <row r="146" spans="1:18" hidden="1" x14ac:dyDescent="0.25">
      <c r="A146" s="49" t="s">
        <v>1700</v>
      </c>
      <c r="B146" s="49" t="s">
        <v>846</v>
      </c>
      <c r="C146" s="49" t="s">
        <v>1</v>
      </c>
      <c r="D146" s="49">
        <v>5</v>
      </c>
      <c r="E146">
        <v>150</v>
      </c>
      <c r="G146">
        <v>34.799999999999997</v>
      </c>
      <c r="I146" s="49"/>
      <c r="M146" s="49"/>
      <c r="N146" s="49"/>
      <c r="O146" s="49"/>
      <c r="P146" s="49">
        <v>2</v>
      </c>
      <c r="Q146" s="49" t="s">
        <v>1701</v>
      </c>
      <c r="R146" s="49" t="str">
        <f>IFERROR(INDEX(tbl_Lookup_Exercises[Category],MATCH(tbl_Exercises[[#This Row],[ExerciseName]],tbl_Lookup_Exercises[ExerciseName],0)),"Unknown")</f>
        <v>Carry</v>
      </c>
    </row>
    <row r="147" spans="1:18" hidden="1" x14ac:dyDescent="0.25">
      <c r="A147" s="49" t="s">
        <v>1702</v>
      </c>
      <c r="B147" s="49" t="s">
        <v>846</v>
      </c>
      <c r="C147" s="49" t="s">
        <v>32</v>
      </c>
      <c r="D147" s="49">
        <v>1</v>
      </c>
      <c r="E147">
        <v>130</v>
      </c>
      <c r="F147">
        <v>12</v>
      </c>
      <c r="I147" s="49"/>
      <c r="M147" s="49"/>
      <c r="N147" s="49"/>
      <c r="O147" s="49" t="s">
        <v>1703</v>
      </c>
      <c r="P147" s="49">
        <v>2</v>
      </c>
      <c r="Q147" s="49" t="s">
        <v>1704</v>
      </c>
      <c r="R147" s="49" t="str">
        <f>IFERROR(INDEX(tbl_Lookup_Exercises[Category],MATCH(tbl_Exercises[[#This Row],[ExerciseName]],tbl_Lookup_Exercises[ExerciseName],0)),"Unknown")</f>
        <v>Pull</v>
      </c>
    </row>
    <row r="148" spans="1:18" hidden="1" x14ac:dyDescent="0.25">
      <c r="A148" s="49" t="s">
        <v>1705</v>
      </c>
      <c r="B148" s="49" t="s">
        <v>846</v>
      </c>
      <c r="C148" s="49" t="s">
        <v>32</v>
      </c>
      <c r="D148" s="49">
        <v>2</v>
      </c>
      <c r="E148">
        <v>140</v>
      </c>
      <c r="F148">
        <v>10</v>
      </c>
      <c r="I148" s="49"/>
      <c r="M148" s="49"/>
      <c r="N148" s="49"/>
      <c r="O148" s="49" t="s">
        <v>1703</v>
      </c>
      <c r="P148" s="49">
        <v>2</v>
      </c>
      <c r="Q148" s="49" t="s">
        <v>1706</v>
      </c>
      <c r="R148" s="49" t="str">
        <f>IFERROR(INDEX(tbl_Lookup_Exercises[Category],MATCH(tbl_Exercises[[#This Row],[ExerciseName]],tbl_Lookup_Exercises[ExerciseName],0)),"Unknown")</f>
        <v>Pull</v>
      </c>
    </row>
    <row r="149" spans="1:18" hidden="1" x14ac:dyDescent="0.25">
      <c r="A149" s="49" t="s">
        <v>1707</v>
      </c>
      <c r="B149" s="49" t="s">
        <v>846</v>
      </c>
      <c r="C149" s="49" t="s">
        <v>32</v>
      </c>
      <c r="D149" s="49">
        <v>3</v>
      </c>
      <c r="E149">
        <v>160</v>
      </c>
      <c r="F149">
        <v>8</v>
      </c>
      <c r="I149" s="49"/>
      <c r="M149" s="49"/>
      <c r="N149" s="49"/>
      <c r="O149" s="49" t="s">
        <v>1703</v>
      </c>
      <c r="P149" s="49">
        <v>2</v>
      </c>
      <c r="Q149" s="49" t="s">
        <v>1708</v>
      </c>
      <c r="R149" s="49" t="str">
        <f>IFERROR(INDEX(tbl_Lookup_Exercises[Category],MATCH(tbl_Exercises[[#This Row],[ExerciseName]],tbl_Lookup_Exercises[ExerciseName],0)),"Unknown")</f>
        <v>Pull</v>
      </c>
    </row>
    <row r="150" spans="1:18" hidden="1" x14ac:dyDescent="0.25">
      <c r="A150" s="49" t="s">
        <v>1709</v>
      </c>
      <c r="B150" s="49" t="s">
        <v>846</v>
      </c>
      <c r="C150" s="49" t="s">
        <v>32</v>
      </c>
      <c r="D150" s="49">
        <v>4</v>
      </c>
      <c r="E150">
        <v>160</v>
      </c>
      <c r="F150">
        <v>8</v>
      </c>
      <c r="I150" s="49"/>
      <c r="M150" s="49"/>
      <c r="N150" s="49"/>
      <c r="O150" s="49" t="s">
        <v>1710</v>
      </c>
      <c r="P150" s="49">
        <v>2</v>
      </c>
      <c r="Q150" s="49" t="s">
        <v>1711</v>
      </c>
      <c r="R150" s="49" t="str">
        <f>IFERROR(INDEX(tbl_Lookup_Exercises[Category],MATCH(tbl_Exercises[[#This Row],[ExerciseName]],tbl_Lookup_Exercises[ExerciseName],0)),"Unknown")</f>
        <v>Pull</v>
      </c>
    </row>
    <row r="151" spans="1:18" hidden="1" x14ac:dyDescent="0.25">
      <c r="A151" s="49" t="s">
        <v>1712</v>
      </c>
      <c r="B151" s="49" t="s">
        <v>846</v>
      </c>
      <c r="C151" s="49" t="s">
        <v>24</v>
      </c>
      <c r="D151" s="49">
        <v>1</v>
      </c>
      <c r="E151">
        <v>0</v>
      </c>
      <c r="F151">
        <v>7</v>
      </c>
      <c r="I151" s="49"/>
      <c r="M151" s="49"/>
      <c r="N151" s="49"/>
      <c r="O151" s="49" t="s">
        <v>1713</v>
      </c>
      <c r="P151" s="49">
        <v>2</v>
      </c>
      <c r="Q151" s="49" t="s">
        <v>1714</v>
      </c>
      <c r="R151" s="49" t="str">
        <f>IFERROR(INDEX(tbl_Lookup_Exercises[Category],MATCH(tbl_Exercises[[#This Row],[ExerciseName]],tbl_Lookup_Exercises[ExerciseName],0)),"Unknown")</f>
        <v>Pull</v>
      </c>
    </row>
    <row r="152" spans="1:18" hidden="1" x14ac:dyDescent="0.25">
      <c r="A152" s="49" t="s">
        <v>1715</v>
      </c>
      <c r="B152" s="49" t="s">
        <v>846</v>
      </c>
      <c r="C152" s="49" t="s">
        <v>24</v>
      </c>
      <c r="D152" s="49">
        <v>2</v>
      </c>
      <c r="E152">
        <v>0</v>
      </c>
      <c r="F152">
        <v>8</v>
      </c>
      <c r="I152" s="49"/>
      <c r="M152" s="49"/>
      <c r="N152" s="49"/>
      <c r="O152" s="49" t="s">
        <v>1716</v>
      </c>
      <c r="P152" s="49">
        <v>2</v>
      </c>
      <c r="Q152" s="49" t="s">
        <v>1717</v>
      </c>
      <c r="R152" s="49" t="str">
        <f>IFERROR(INDEX(tbl_Lookup_Exercises[Category],MATCH(tbl_Exercises[[#This Row],[ExerciseName]],tbl_Lookup_Exercises[ExerciseName],0)),"Unknown")</f>
        <v>Pull</v>
      </c>
    </row>
    <row r="153" spans="1:18" hidden="1" x14ac:dyDescent="0.25">
      <c r="A153" s="49" t="s">
        <v>1718</v>
      </c>
      <c r="B153" s="49" t="s">
        <v>846</v>
      </c>
      <c r="C153" s="49" t="s">
        <v>24</v>
      </c>
      <c r="D153" s="49">
        <v>3</v>
      </c>
      <c r="E153">
        <v>0</v>
      </c>
      <c r="F153">
        <v>7</v>
      </c>
      <c r="I153" s="49"/>
      <c r="M153" s="49"/>
      <c r="N153" s="49"/>
      <c r="O153" s="49" t="s">
        <v>1719</v>
      </c>
      <c r="P153" s="49">
        <v>2</v>
      </c>
      <c r="Q153" s="49" t="s">
        <v>1720</v>
      </c>
      <c r="R153" s="49" t="str">
        <f>IFERROR(INDEX(tbl_Lookup_Exercises[Category],MATCH(tbl_Exercises[[#This Row],[ExerciseName]],tbl_Lookup_Exercises[ExerciseName],0)),"Unknown")</f>
        <v>Pull</v>
      </c>
    </row>
    <row r="154" spans="1:18" hidden="1" x14ac:dyDescent="0.25">
      <c r="A154" s="49" t="s">
        <v>1721</v>
      </c>
      <c r="B154" s="49" t="s">
        <v>846</v>
      </c>
      <c r="C154" s="49" t="s">
        <v>24</v>
      </c>
      <c r="D154" s="49">
        <v>4</v>
      </c>
      <c r="E154">
        <v>0</v>
      </c>
      <c r="F154">
        <v>6</v>
      </c>
      <c r="I154" s="49"/>
      <c r="M154" s="49"/>
      <c r="N154" s="49"/>
      <c r="O154" s="49" t="s">
        <v>1722</v>
      </c>
      <c r="P154" s="49">
        <v>2</v>
      </c>
      <c r="Q154" s="49" t="s">
        <v>1723</v>
      </c>
      <c r="R154" s="49" t="str">
        <f>IFERROR(INDEX(tbl_Lookup_Exercises[Category],MATCH(tbl_Exercises[[#This Row],[ExerciseName]],tbl_Lookup_Exercises[ExerciseName],0)),"Unknown")</f>
        <v>Pull</v>
      </c>
    </row>
    <row r="155" spans="1:18" hidden="1" x14ac:dyDescent="0.25">
      <c r="A155" s="49" t="s">
        <v>1724</v>
      </c>
      <c r="B155" s="49" t="s">
        <v>846</v>
      </c>
      <c r="C155" s="49" t="s">
        <v>91</v>
      </c>
      <c r="D155" s="49">
        <v>1</v>
      </c>
      <c r="E155">
        <v>40</v>
      </c>
      <c r="F155">
        <v>8</v>
      </c>
      <c r="I155" s="49"/>
      <c r="M155" s="49"/>
      <c r="N155" s="49"/>
      <c r="O155" s="49" t="s">
        <v>1725</v>
      </c>
      <c r="P155" s="49">
        <v>2</v>
      </c>
      <c r="Q155" s="49" t="s">
        <v>1726</v>
      </c>
      <c r="R155" s="49" t="str">
        <f>IFERROR(INDEX(tbl_Lookup_Exercises[Category],MATCH(tbl_Exercises[[#This Row],[ExerciseName]],tbl_Lookup_Exercises[ExerciseName],0)),"Unknown")</f>
        <v>Arms_Biceps</v>
      </c>
    </row>
    <row r="156" spans="1:18" hidden="1" x14ac:dyDescent="0.25">
      <c r="A156" s="49" t="s">
        <v>1727</v>
      </c>
      <c r="B156" s="49" t="s">
        <v>846</v>
      </c>
      <c r="C156" s="49" t="s">
        <v>91</v>
      </c>
      <c r="D156" s="49">
        <v>2</v>
      </c>
      <c r="E156">
        <v>45</v>
      </c>
      <c r="F156">
        <v>5</v>
      </c>
      <c r="I156" s="49"/>
      <c r="M156" s="49"/>
      <c r="N156" s="49"/>
      <c r="O156" s="49" t="s">
        <v>1725</v>
      </c>
      <c r="P156" s="49">
        <v>2</v>
      </c>
      <c r="Q156" s="49" t="s">
        <v>1728</v>
      </c>
      <c r="R156" s="49" t="str">
        <f>IFERROR(INDEX(tbl_Lookup_Exercises[Category],MATCH(tbl_Exercises[[#This Row],[ExerciseName]],tbl_Lookup_Exercises[ExerciseName],0)),"Unknown")</f>
        <v>Arms_Biceps</v>
      </c>
    </row>
    <row r="157" spans="1:18" hidden="1" x14ac:dyDescent="0.25">
      <c r="A157" s="49" t="s">
        <v>1729</v>
      </c>
      <c r="B157" s="49" t="s">
        <v>846</v>
      </c>
      <c r="C157" s="49" t="s">
        <v>91</v>
      </c>
      <c r="D157" s="49">
        <v>3</v>
      </c>
      <c r="E157">
        <v>45</v>
      </c>
      <c r="F157">
        <v>3</v>
      </c>
      <c r="I157" s="49"/>
      <c r="M157" s="49"/>
      <c r="N157" s="49" t="s">
        <v>1730</v>
      </c>
      <c r="O157" s="49" t="s">
        <v>1731</v>
      </c>
      <c r="P157" s="49">
        <v>2</v>
      </c>
      <c r="Q157" s="49" t="s">
        <v>1732</v>
      </c>
      <c r="R157" s="49" t="str">
        <f>IFERROR(INDEX(tbl_Lookup_Exercises[Category],MATCH(tbl_Exercises[[#This Row],[ExerciseName]],tbl_Lookup_Exercises[ExerciseName],0)),"Unknown")</f>
        <v>Arms_Biceps</v>
      </c>
    </row>
    <row r="158" spans="1:18" hidden="1" x14ac:dyDescent="0.25">
      <c r="A158" s="49" t="s">
        <v>1733</v>
      </c>
      <c r="B158" s="49" t="s">
        <v>846</v>
      </c>
      <c r="C158" s="49" t="s">
        <v>91</v>
      </c>
      <c r="D158" s="49">
        <v>4</v>
      </c>
      <c r="E158">
        <v>40</v>
      </c>
      <c r="F158">
        <v>3</v>
      </c>
      <c r="I158" s="49"/>
      <c r="M158" s="49"/>
      <c r="N158" s="49" t="s">
        <v>1730</v>
      </c>
      <c r="O158" s="49" t="s">
        <v>1731</v>
      </c>
      <c r="P158" s="49">
        <v>2</v>
      </c>
      <c r="Q158" s="49" t="s">
        <v>1734</v>
      </c>
      <c r="R158" s="49" t="str">
        <f>IFERROR(INDEX(tbl_Lookup_Exercises[Category],MATCH(tbl_Exercises[[#This Row],[ExerciseName]],tbl_Lookup_Exercises[ExerciseName],0)),"Unknown")</f>
        <v>Arms_Biceps</v>
      </c>
    </row>
    <row r="159" spans="1:18" hidden="1" x14ac:dyDescent="0.25">
      <c r="A159" s="49" t="s">
        <v>1735</v>
      </c>
      <c r="B159" s="49" t="s">
        <v>846</v>
      </c>
      <c r="C159" s="49" t="s">
        <v>91</v>
      </c>
      <c r="D159" s="49">
        <v>5</v>
      </c>
      <c r="E159">
        <v>35</v>
      </c>
      <c r="F159">
        <v>3</v>
      </c>
      <c r="I159" s="49"/>
      <c r="M159" s="49"/>
      <c r="N159" s="49" t="s">
        <v>1730</v>
      </c>
      <c r="O159" s="49" t="s">
        <v>1736</v>
      </c>
      <c r="P159" s="49">
        <v>2</v>
      </c>
      <c r="Q159" s="49" t="s">
        <v>1737</v>
      </c>
      <c r="R159" s="49" t="str">
        <f>IFERROR(INDEX(tbl_Lookup_Exercises[Category],MATCH(tbl_Exercises[[#This Row],[ExerciseName]],tbl_Lookup_Exercises[ExerciseName],0)),"Unknown")</f>
        <v>Arms_Biceps</v>
      </c>
    </row>
    <row r="160" spans="1:18" hidden="1" x14ac:dyDescent="0.25">
      <c r="A160" s="49" t="s">
        <v>1738</v>
      </c>
      <c r="B160" s="49" t="s">
        <v>846</v>
      </c>
      <c r="C160" s="49" t="s">
        <v>91</v>
      </c>
      <c r="D160" s="49">
        <v>6</v>
      </c>
      <c r="E160">
        <v>30</v>
      </c>
      <c r="F160">
        <v>2</v>
      </c>
      <c r="I160" s="49"/>
      <c r="M160" s="49"/>
      <c r="N160" s="49" t="s">
        <v>1730</v>
      </c>
      <c r="O160" s="49" t="s">
        <v>1736</v>
      </c>
      <c r="P160" s="49">
        <v>2</v>
      </c>
      <c r="Q160" s="49" t="s">
        <v>849</v>
      </c>
      <c r="R160" s="49" t="str">
        <f>IFERROR(INDEX(tbl_Lookup_Exercises[Category],MATCH(tbl_Exercises[[#This Row],[ExerciseName]],tbl_Lookup_Exercises[ExerciseName],0)),"Unknown")</f>
        <v>Arms_Biceps</v>
      </c>
    </row>
    <row r="161" spans="1:18" hidden="1" x14ac:dyDescent="0.25">
      <c r="A161" s="49" t="s">
        <v>1739</v>
      </c>
      <c r="B161" s="49" t="s">
        <v>850</v>
      </c>
      <c r="C161" s="49" t="s">
        <v>159</v>
      </c>
      <c r="D161" s="49">
        <v>1</v>
      </c>
      <c r="E161">
        <v>90</v>
      </c>
      <c r="F161">
        <v>12</v>
      </c>
      <c r="I161" s="49"/>
      <c r="M161" s="49"/>
      <c r="N161" s="49"/>
      <c r="O161" s="49" t="s">
        <v>1740</v>
      </c>
      <c r="P161" s="49">
        <v>2</v>
      </c>
      <c r="Q161" s="49" t="s">
        <v>852</v>
      </c>
      <c r="R161" s="49" t="str">
        <f>IFERROR(INDEX(tbl_Lookup_Exercises[Category],MATCH(tbl_Exercises[[#This Row],[ExerciseName]],tbl_Lookup_Exercises[ExerciseName],0)),"Unknown")</f>
        <v>Push</v>
      </c>
    </row>
    <row r="162" spans="1:18" hidden="1" x14ac:dyDescent="0.25">
      <c r="A162" s="49" t="s">
        <v>1741</v>
      </c>
      <c r="B162" s="49" t="s">
        <v>850</v>
      </c>
      <c r="C162" s="49" t="s">
        <v>159</v>
      </c>
      <c r="D162" s="49">
        <v>2</v>
      </c>
      <c r="E162">
        <v>140</v>
      </c>
      <c r="F162">
        <v>10</v>
      </c>
      <c r="I162" s="49"/>
      <c r="M162" s="49"/>
      <c r="N162" s="49"/>
      <c r="O162" s="49" t="s">
        <v>1742</v>
      </c>
      <c r="P162" s="49">
        <v>2</v>
      </c>
      <c r="Q162" s="49" t="s">
        <v>1743</v>
      </c>
      <c r="R162" s="49" t="str">
        <f>IFERROR(INDEX(tbl_Lookup_Exercises[Category],MATCH(tbl_Exercises[[#This Row],[ExerciseName]],tbl_Lookup_Exercises[ExerciseName],0)),"Unknown")</f>
        <v>Push</v>
      </c>
    </row>
    <row r="163" spans="1:18" hidden="1" x14ac:dyDescent="0.25">
      <c r="A163" s="49" t="s">
        <v>1744</v>
      </c>
      <c r="B163" s="49" t="s">
        <v>850</v>
      </c>
      <c r="C163" s="49" t="s">
        <v>159</v>
      </c>
      <c r="D163" s="49">
        <v>3</v>
      </c>
      <c r="E163">
        <v>160</v>
      </c>
      <c r="F163">
        <v>8</v>
      </c>
      <c r="I163" s="49"/>
      <c r="M163" s="49" t="s">
        <v>1745</v>
      </c>
      <c r="N163" s="49"/>
      <c r="O163" s="49" t="s">
        <v>1746</v>
      </c>
      <c r="P163" s="49">
        <v>2</v>
      </c>
      <c r="Q163" s="49" t="s">
        <v>1747</v>
      </c>
      <c r="R163" s="49" t="str">
        <f>IFERROR(INDEX(tbl_Lookup_Exercises[Category],MATCH(tbl_Exercises[[#This Row],[ExerciseName]],tbl_Lookup_Exercises[ExerciseName],0)),"Unknown")</f>
        <v>Push</v>
      </c>
    </row>
    <row r="164" spans="1:18" hidden="1" x14ac:dyDescent="0.25">
      <c r="A164" s="49" t="s">
        <v>1748</v>
      </c>
      <c r="B164" s="49" t="s">
        <v>850</v>
      </c>
      <c r="C164" s="49" t="s">
        <v>159</v>
      </c>
      <c r="D164" s="49">
        <v>4</v>
      </c>
      <c r="E164">
        <v>180</v>
      </c>
      <c r="F164">
        <v>3</v>
      </c>
      <c r="I164" s="49"/>
      <c r="M164" s="49" t="s">
        <v>1745</v>
      </c>
      <c r="N164" s="49"/>
      <c r="O164" s="49" t="s">
        <v>1746</v>
      </c>
      <c r="P164" s="49">
        <v>2</v>
      </c>
      <c r="Q164" s="49" t="s">
        <v>1749</v>
      </c>
      <c r="R164" s="49" t="str">
        <f>IFERROR(INDEX(tbl_Lookup_Exercises[Category],MATCH(tbl_Exercises[[#This Row],[ExerciseName]],tbl_Lookup_Exercises[ExerciseName],0)),"Unknown")</f>
        <v>Push</v>
      </c>
    </row>
    <row r="165" spans="1:18" hidden="1" x14ac:dyDescent="0.25">
      <c r="A165" s="49" t="s">
        <v>1750</v>
      </c>
      <c r="B165" s="49" t="s">
        <v>850</v>
      </c>
      <c r="C165" s="49" t="s">
        <v>1404</v>
      </c>
      <c r="D165" s="49">
        <v>1</v>
      </c>
      <c r="E165">
        <v>45</v>
      </c>
      <c r="F165">
        <v>10</v>
      </c>
      <c r="I165" s="49"/>
      <c r="J165">
        <v>2</v>
      </c>
      <c r="K165">
        <v>1</v>
      </c>
      <c r="L165">
        <v>2</v>
      </c>
      <c r="M165" s="49"/>
      <c r="N165" s="49"/>
      <c r="O165" s="49" t="s">
        <v>1751</v>
      </c>
      <c r="P165" s="49">
        <v>2</v>
      </c>
      <c r="Q165" s="49" t="s">
        <v>1752</v>
      </c>
      <c r="R165" s="49" t="str">
        <f>IFERROR(INDEX(tbl_Lookup_Exercises[Category],MATCH(tbl_Exercises[[#This Row],[ExerciseName]],tbl_Lookup_Exercises[ExerciseName],0)),"Unknown")</f>
        <v>Push</v>
      </c>
    </row>
    <row r="166" spans="1:18" hidden="1" x14ac:dyDescent="0.25">
      <c r="A166" s="49" t="s">
        <v>1753</v>
      </c>
      <c r="B166" s="49" t="s">
        <v>850</v>
      </c>
      <c r="C166" s="49" t="s">
        <v>1404</v>
      </c>
      <c r="D166" s="49">
        <v>2</v>
      </c>
      <c r="E166">
        <v>45</v>
      </c>
      <c r="F166">
        <v>9</v>
      </c>
      <c r="I166" s="49"/>
      <c r="J166">
        <v>2</v>
      </c>
      <c r="K166">
        <v>1</v>
      </c>
      <c r="L166">
        <v>2</v>
      </c>
      <c r="M166" s="49" t="s">
        <v>1745</v>
      </c>
      <c r="N166" s="49"/>
      <c r="O166" s="49" t="s">
        <v>1754</v>
      </c>
      <c r="P166" s="49">
        <v>2</v>
      </c>
      <c r="Q166" s="49" t="s">
        <v>1755</v>
      </c>
      <c r="R166" s="49" t="str">
        <f>IFERROR(INDEX(tbl_Lookup_Exercises[Category],MATCH(tbl_Exercises[[#This Row],[ExerciseName]],tbl_Lookup_Exercises[ExerciseName],0)),"Unknown")</f>
        <v>Push</v>
      </c>
    </row>
    <row r="167" spans="1:18" hidden="1" x14ac:dyDescent="0.25">
      <c r="A167" s="49" t="s">
        <v>1756</v>
      </c>
      <c r="B167" s="49" t="s">
        <v>850</v>
      </c>
      <c r="C167" s="49" t="s">
        <v>1404</v>
      </c>
      <c r="D167" s="49">
        <v>3</v>
      </c>
      <c r="E167">
        <v>50</v>
      </c>
      <c r="F167">
        <v>8</v>
      </c>
      <c r="I167" s="49"/>
      <c r="J167">
        <v>2</v>
      </c>
      <c r="K167">
        <v>1</v>
      </c>
      <c r="L167">
        <v>2</v>
      </c>
      <c r="M167" s="49" t="s">
        <v>1745</v>
      </c>
      <c r="N167" s="49"/>
      <c r="O167" s="49" t="s">
        <v>1754</v>
      </c>
      <c r="P167" s="49">
        <v>2</v>
      </c>
      <c r="Q167" s="49" t="s">
        <v>1757</v>
      </c>
      <c r="R167" s="49" t="str">
        <f>IFERROR(INDEX(tbl_Lookup_Exercises[Category],MATCH(tbl_Exercises[[#This Row],[ExerciseName]],tbl_Lookup_Exercises[ExerciseName],0)),"Unknown")</f>
        <v>Push</v>
      </c>
    </row>
    <row r="168" spans="1:18" hidden="1" x14ac:dyDescent="0.25">
      <c r="A168" s="49" t="s">
        <v>1758</v>
      </c>
      <c r="B168" s="49" t="s">
        <v>850</v>
      </c>
      <c r="C168" s="49" t="s">
        <v>1404</v>
      </c>
      <c r="D168" s="49">
        <v>4</v>
      </c>
      <c r="E168">
        <v>50</v>
      </c>
      <c r="F168">
        <v>6</v>
      </c>
      <c r="I168" s="49"/>
      <c r="J168">
        <v>2</v>
      </c>
      <c r="K168">
        <v>1</v>
      </c>
      <c r="L168">
        <v>2</v>
      </c>
      <c r="M168" s="49" t="s">
        <v>610</v>
      </c>
      <c r="N168" s="49"/>
      <c r="O168" s="49" t="s">
        <v>1759</v>
      </c>
      <c r="P168" s="49">
        <v>2</v>
      </c>
      <c r="Q168" s="49" t="s">
        <v>1760</v>
      </c>
      <c r="R168" s="49" t="str">
        <f>IFERROR(INDEX(tbl_Lookup_Exercises[Category],MATCH(tbl_Exercises[[#This Row],[ExerciseName]],tbl_Lookup_Exercises[ExerciseName],0)),"Unknown")</f>
        <v>Push</v>
      </c>
    </row>
    <row r="169" spans="1:18" hidden="1" x14ac:dyDescent="0.25">
      <c r="A169" s="49" t="s">
        <v>1761</v>
      </c>
      <c r="B169" s="49" t="s">
        <v>850</v>
      </c>
      <c r="C169" s="49" t="s">
        <v>186</v>
      </c>
      <c r="D169" s="49">
        <v>1</v>
      </c>
      <c r="E169">
        <v>45</v>
      </c>
      <c r="F169">
        <v>3</v>
      </c>
      <c r="I169" s="49"/>
      <c r="M169" s="49"/>
      <c r="N169" s="49" t="s">
        <v>1762</v>
      </c>
      <c r="O169" s="49" t="s">
        <v>1763</v>
      </c>
      <c r="P169" s="49">
        <v>2</v>
      </c>
      <c r="Q169" s="49" t="s">
        <v>1764</v>
      </c>
      <c r="R169" s="49" t="str">
        <f>IFERROR(INDEX(tbl_Lookup_Exercises[Category],MATCH(tbl_Exercises[[#This Row],[ExerciseName]],tbl_Lookup_Exercises[ExerciseName],0)),"Unknown")</f>
        <v>Push</v>
      </c>
    </row>
    <row r="170" spans="1:18" hidden="1" x14ac:dyDescent="0.25">
      <c r="A170" s="49" t="s">
        <v>1765</v>
      </c>
      <c r="B170" s="49" t="s">
        <v>850</v>
      </c>
      <c r="C170" s="49" t="s">
        <v>192</v>
      </c>
      <c r="D170" s="49">
        <v>1</v>
      </c>
      <c r="E170">
        <v>45</v>
      </c>
      <c r="F170">
        <v>3</v>
      </c>
      <c r="I170" s="49"/>
      <c r="M170" s="49"/>
      <c r="N170" s="49" t="s">
        <v>1762</v>
      </c>
      <c r="O170" s="49"/>
      <c r="P170" s="49">
        <v>2</v>
      </c>
      <c r="Q170" s="49" t="s">
        <v>1766</v>
      </c>
      <c r="R170" s="49" t="str">
        <f>IFERROR(INDEX(tbl_Lookup_Exercises[Category],MATCH(tbl_Exercises[[#This Row],[ExerciseName]],tbl_Lookup_Exercises[ExerciseName],0)),"Unknown")</f>
        <v>Push</v>
      </c>
    </row>
    <row r="171" spans="1:18" hidden="1" x14ac:dyDescent="0.25">
      <c r="A171" s="49" t="s">
        <v>1767</v>
      </c>
      <c r="B171" s="49" t="s">
        <v>850</v>
      </c>
      <c r="C171" s="49" t="s">
        <v>186</v>
      </c>
      <c r="D171" s="49">
        <v>2</v>
      </c>
      <c r="E171">
        <v>45</v>
      </c>
      <c r="F171">
        <v>3</v>
      </c>
      <c r="I171" s="49"/>
      <c r="M171" s="49"/>
      <c r="N171" s="49" t="s">
        <v>1768</v>
      </c>
      <c r="O171" s="49" t="s">
        <v>1763</v>
      </c>
      <c r="P171" s="49">
        <v>2</v>
      </c>
      <c r="Q171" s="49" t="s">
        <v>1769</v>
      </c>
      <c r="R171" s="49" t="str">
        <f>IFERROR(INDEX(tbl_Lookup_Exercises[Category],MATCH(tbl_Exercises[[#This Row],[ExerciseName]],tbl_Lookup_Exercises[ExerciseName],0)),"Unknown")</f>
        <v>Push</v>
      </c>
    </row>
    <row r="172" spans="1:18" hidden="1" x14ac:dyDescent="0.25">
      <c r="A172" s="49" t="s">
        <v>1770</v>
      </c>
      <c r="B172" s="49" t="s">
        <v>850</v>
      </c>
      <c r="C172" s="49" t="s">
        <v>192</v>
      </c>
      <c r="D172" s="49">
        <v>2</v>
      </c>
      <c r="E172">
        <v>45</v>
      </c>
      <c r="F172">
        <v>4</v>
      </c>
      <c r="I172" s="49"/>
      <c r="M172" s="49"/>
      <c r="N172" s="49" t="s">
        <v>1768</v>
      </c>
      <c r="O172" s="49"/>
      <c r="P172" s="49">
        <v>2</v>
      </c>
      <c r="Q172" s="49" t="s">
        <v>1771</v>
      </c>
      <c r="R172" s="49" t="str">
        <f>IFERROR(INDEX(tbl_Lookup_Exercises[Category],MATCH(tbl_Exercises[[#This Row],[ExerciseName]],tbl_Lookup_Exercises[ExerciseName],0)),"Unknown")</f>
        <v>Push</v>
      </c>
    </row>
    <row r="173" spans="1:18" hidden="1" x14ac:dyDescent="0.25">
      <c r="A173" s="49" t="s">
        <v>1772</v>
      </c>
      <c r="B173" s="49" t="s">
        <v>850</v>
      </c>
      <c r="C173" s="49" t="s">
        <v>186</v>
      </c>
      <c r="D173" s="49">
        <v>3</v>
      </c>
      <c r="E173">
        <v>45</v>
      </c>
      <c r="F173">
        <v>5</v>
      </c>
      <c r="I173" s="49"/>
      <c r="M173" s="49"/>
      <c r="N173" s="49" t="s">
        <v>1773</v>
      </c>
      <c r="O173" s="49"/>
      <c r="P173" s="49">
        <v>2</v>
      </c>
      <c r="Q173" s="49" t="s">
        <v>1774</v>
      </c>
      <c r="R173" s="49" t="str">
        <f>IFERROR(INDEX(tbl_Lookup_Exercises[Category],MATCH(tbl_Exercises[[#This Row],[ExerciseName]],tbl_Lookup_Exercises[ExerciseName],0)),"Unknown")</f>
        <v>Push</v>
      </c>
    </row>
    <row r="174" spans="1:18" hidden="1" x14ac:dyDescent="0.25">
      <c r="A174" s="49" t="s">
        <v>1775</v>
      </c>
      <c r="B174" s="49" t="s">
        <v>850</v>
      </c>
      <c r="C174" s="49" t="s">
        <v>192</v>
      </c>
      <c r="D174" s="49">
        <v>3</v>
      </c>
      <c r="E174">
        <v>45</v>
      </c>
      <c r="F174">
        <v>4</v>
      </c>
      <c r="I174" s="49"/>
      <c r="M174" s="49"/>
      <c r="N174" s="49" t="s">
        <v>1773</v>
      </c>
      <c r="O174" s="49"/>
      <c r="P174" s="49">
        <v>2</v>
      </c>
      <c r="Q174" s="49" t="s">
        <v>1776</v>
      </c>
      <c r="R174" s="49" t="str">
        <f>IFERROR(INDEX(tbl_Lookup_Exercises[Category],MATCH(tbl_Exercises[[#This Row],[ExerciseName]],tbl_Lookup_Exercises[ExerciseName],0)),"Unknown")</f>
        <v>Push</v>
      </c>
    </row>
    <row r="175" spans="1:18" hidden="1" x14ac:dyDescent="0.25">
      <c r="A175" s="49" t="s">
        <v>1777</v>
      </c>
      <c r="B175" s="49" t="s">
        <v>850</v>
      </c>
      <c r="C175" s="49" t="s">
        <v>10820</v>
      </c>
      <c r="D175" s="49">
        <v>1</v>
      </c>
      <c r="E175">
        <v>20</v>
      </c>
      <c r="F175">
        <v>15</v>
      </c>
      <c r="I175" s="49"/>
      <c r="M175" s="49"/>
      <c r="N175" s="49"/>
      <c r="O175" s="49" t="s">
        <v>1778</v>
      </c>
      <c r="P175" s="49">
        <v>2</v>
      </c>
      <c r="Q175" s="49" t="s">
        <v>1779</v>
      </c>
      <c r="R175" s="49" t="str">
        <f>IFERROR(INDEX(tbl_Lookup_Exercises[Category],MATCH(tbl_Exercises[[#This Row],[ExerciseName]],tbl_Lookup_Exercises[ExerciseName],0)),"Unknown")</f>
        <v>Arms_Triceps</v>
      </c>
    </row>
    <row r="176" spans="1:18" hidden="1" x14ac:dyDescent="0.25">
      <c r="A176" s="49" t="s">
        <v>1780</v>
      </c>
      <c r="B176" s="49" t="s">
        <v>850</v>
      </c>
      <c r="C176" s="49" t="s">
        <v>10820</v>
      </c>
      <c r="D176" s="49">
        <v>2</v>
      </c>
      <c r="E176">
        <v>20</v>
      </c>
      <c r="F176">
        <v>15</v>
      </c>
      <c r="I176" s="49"/>
      <c r="M176" s="49"/>
      <c r="N176" s="49"/>
      <c r="O176" s="49" t="s">
        <v>1781</v>
      </c>
      <c r="P176" s="49">
        <v>2</v>
      </c>
      <c r="Q176" s="49" t="s">
        <v>1782</v>
      </c>
      <c r="R176" s="49" t="str">
        <f>IFERROR(INDEX(tbl_Lookup_Exercises[Category],MATCH(tbl_Exercises[[#This Row],[ExerciseName]],tbl_Lookup_Exercises[ExerciseName],0)),"Unknown")</f>
        <v>Arms_Triceps</v>
      </c>
    </row>
    <row r="177" spans="1:18" hidden="1" x14ac:dyDescent="0.25">
      <c r="A177" s="49" t="s">
        <v>1783</v>
      </c>
      <c r="B177" s="49" t="s">
        <v>850</v>
      </c>
      <c r="C177" s="49" t="s">
        <v>10820</v>
      </c>
      <c r="D177" s="49">
        <v>3</v>
      </c>
      <c r="E177">
        <v>20</v>
      </c>
      <c r="F177">
        <v>15</v>
      </c>
      <c r="I177" s="49"/>
      <c r="M177" s="49"/>
      <c r="N177" s="49"/>
      <c r="O177" s="49" t="s">
        <v>1784</v>
      </c>
      <c r="P177" s="49">
        <v>2</v>
      </c>
      <c r="Q177" s="49" t="s">
        <v>1785</v>
      </c>
      <c r="R177" s="49" t="str">
        <f>IFERROR(INDEX(tbl_Lookup_Exercises[Category],MATCH(tbl_Exercises[[#This Row],[ExerciseName]],tbl_Lookup_Exercises[ExerciseName],0)),"Unknown")</f>
        <v>Arms_Triceps</v>
      </c>
    </row>
    <row r="178" spans="1:18" hidden="1" x14ac:dyDescent="0.25">
      <c r="A178" s="49" t="s">
        <v>1786</v>
      </c>
      <c r="B178" s="49" t="s">
        <v>850</v>
      </c>
      <c r="C178" s="49" t="s">
        <v>10820</v>
      </c>
      <c r="D178" s="49">
        <v>4</v>
      </c>
      <c r="E178">
        <v>25</v>
      </c>
      <c r="F178">
        <v>11</v>
      </c>
      <c r="I178" s="49"/>
      <c r="M178" s="49"/>
      <c r="N178" s="49" t="s">
        <v>1787</v>
      </c>
      <c r="O178" s="49" t="s">
        <v>1788</v>
      </c>
      <c r="P178" s="49">
        <v>2</v>
      </c>
      <c r="Q178" s="49" t="s">
        <v>1789</v>
      </c>
      <c r="R178" s="49" t="str">
        <f>IFERROR(INDEX(tbl_Lookup_Exercises[Category],MATCH(tbl_Exercises[[#This Row],[ExerciseName]],tbl_Lookup_Exercises[ExerciseName],0)),"Unknown")</f>
        <v>Arms_Triceps</v>
      </c>
    </row>
    <row r="179" spans="1:18" hidden="1" x14ac:dyDescent="0.25">
      <c r="A179" s="49" t="s">
        <v>1790</v>
      </c>
      <c r="B179" s="49" t="s">
        <v>850</v>
      </c>
      <c r="C179" s="49" t="s">
        <v>10820</v>
      </c>
      <c r="D179" s="49">
        <v>5</v>
      </c>
      <c r="E179">
        <v>20</v>
      </c>
      <c r="F179">
        <v>6</v>
      </c>
      <c r="I179" s="49"/>
      <c r="M179" s="49"/>
      <c r="N179" s="49" t="s">
        <v>1787</v>
      </c>
      <c r="O179" s="49" t="s">
        <v>1788</v>
      </c>
      <c r="P179" s="49">
        <v>2</v>
      </c>
      <c r="Q179" s="49" t="s">
        <v>853</v>
      </c>
      <c r="R179" s="49" t="str">
        <f>IFERROR(INDEX(tbl_Lookup_Exercises[Category],MATCH(tbl_Exercises[[#This Row],[ExerciseName]],tbl_Lookup_Exercises[ExerciseName],0)),"Unknown")</f>
        <v>Arms_Triceps</v>
      </c>
    </row>
    <row r="180" spans="1:18" hidden="1" x14ac:dyDescent="0.25">
      <c r="A180" s="49" t="s">
        <v>1791</v>
      </c>
      <c r="B180" s="49" t="s">
        <v>854</v>
      </c>
      <c r="C180" s="49" t="s">
        <v>15</v>
      </c>
      <c r="D180" s="49">
        <v>1</v>
      </c>
      <c r="E180">
        <v>50</v>
      </c>
      <c r="G180">
        <v>75</v>
      </c>
      <c r="I180" s="49"/>
      <c r="M180" s="49"/>
      <c r="N180" s="49"/>
      <c r="O180" s="49" t="s">
        <v>1792</v>
      </c>
      <c r="P180" s="49">
        <v>2</v>
      </c>
      <c r="Q180" s="49" t="s">
        <v>856</v>
      </c>
      <c r="R180" s="49" t="str">
        <f>IFERROR(INDEX(tbl_Lookup_Exercises[Category],MATCH(tbl_Exercises[[#This Row],[ExerciseName]],tbl_Lookup_Exercises[ExerciseName],0)),"Unknown")</f>
        <v>Carry</v>
      </c>
    </row>
    <row r="181" spans="1:18" hidden="1" x14ac:dyDescent="0.25">
      <c r="A181" s="49" t="s">
        <v>1793</v>
      </c>
      <c r="B181" s="49" t="s">
        <v>854</v>
      </c>
      <c r="C181" s="49" t="s">
        <v>15</v>
      </c>
      <c r="D181" s="49">
        <v>2</v>
      </c>
      <c r="E181">
        <v>50</v>
      </c>
      <c r="G181">
        <v>75</v>
      </c>
      <c r="I181" s="49"/>
      <c r="M181" s="49"/>
      <c r="N181" s="49"/>
      <c r="O181" s="49" t="s">
        <v>1792</v>
      </c>
      <c r="P181" s="49">
        <v>2</v>
      </c>
      <c r="Q181" s="49" t="s">
        <v>1794</v>
      </c>
      <c r="R181" s="49" t="str">
        <f>IFERROR(INDEX(tbl_Lookup_Exercises[Category],MATCH(tbl_Exercises[[#This Row],[ExerciseName]],tbl_Lookup_Exercises[ExerciseName],0)),"Unknown")</f>
        <v>Carry</v>
      </c>
    </row>
    <row r="182" spans="1:18" hidden="1" x14ac:dyDescent="0.25">
      <c r="A182" s="49" t="s">
        <v>1795</v>
      </c>
      <c r="B182" s="49" t="s">
        <v>854</v>
      </c>
      <c r="C182" s="49" t="s">
        <v>15</v>
      </c>
      <c r="D182" s="49">
        <v>3</v>
      </c>
      <c r="E182">
        <v>50</v>
      </c>
      <c r="G182">
        <v>75</v>
      </c>
      <c r="I182" s="49"/>
      <c r="M182" s="49"/>
      <c r="N182" s="49"/>
      <c r="O182" s="49" t="s">
        <v>1796</v>
      </c>
      <c r="P182" s="49">
        <v>2</v>
      </c>
      <c r="Q182" s="49" t="s">
        <v>1797</v>
      </c>
      <c r="R182" s="49" t="str">
        <f>IFERROR(INDEX(tbl_Lookup_Exercises[Category],MATCH(tbl_Exercises[[#This Row],[ExerciseName]],tbl_Lookup_Exercises[ExerciseName],0)),"Unknown")</f>
        <v>Carry</v>
      </c>
    </row>
    <row r="183" spans="1:18" hidden="1" x14ac:dyDescent="0.25">
      <c r="A183" s="49" t="s">
        <v>1798</v>
      </c>
      <c r="B183" s="49" t="s">
        <v>854</v>
      </c>
      <c r="C183" s="49" t="s">
        <v>15</v>
      </c>
      <c r="D183" s="49">
        <v>4</v>
      </c>
      <c r="E183">
        <v>50</v>
      </c>
      <c r="G183">
        <v>75</v>
      </c>
      <c r="I183" s="49"/>
      <c r="M183" s="49"/>
      <c r="N183" s="49"/>
      <c r="O183" s="49" t="s">
        <v>1799</v>
      </c>
      <c r="P183" s="49">
        <v>2</v>
      </c>
      <c r="Q183" s="49" t="s">
        <v>1800</v>
      </c>
      <c r="R183" s="49" t="str">
        <f>IFERROR(INDEX(tbl_Lookup_Exercises[Category],MATCH(tbl_Exercises[[#This Row],[ExerciseName]],tbl_Lookup_Exercises[ExerciseName],0)),"Unknown")</f>
        <v>Carry</v>
      </c>
    </row>
    <row r="184" spans="1:18" hidden="1" x14ac:dyDescent="0.25">
      <c r="A184" s="49" t="s">
        <v>1801</v>
      </c>
      <c r="B184" s="49" t="s">
        <v>854</v>
      </c>
      <c r="C184" s="49" t="s">
        <v>15</v>
      </c>
      <c r="D184" s="49">
        <v>5</v>
      </c>
      <c r="E184">
        <v>50</v>
      </c>
      <c r="G184">
        <v>75</v>
      </c>
      <c r="I184" s="49"/>
      <c r="M184" s="49"/>
      <c r="N184" s="49"/>
      <c r="O184" s="49" t="s">
        <v>1799</v>
      </c>
      <c r="P184" s="49">
        <v>2</v>
      </c>
      <c r="Q184" s="49" t="s">
        <v>1802</v>
      </c>
      <c r="R184" s="49" t="str">
        <f>IFERROR(INDEX(tbl_Lookup_Exercises[Category],MATCH(tbl_Exercises[[#This Row],[ExerciseName]],tbl_Lookup_Exercises[ExerciseName],0)),"Unknown")</f>
        <v>Carry</v>
      </c>
    </row>
    <row r="185" spans="1:18" hidden="1" x14ac:dyDescent="0.25">
      <c r="A185" s="49" t="s">
        <v>1803</v>
      </c>
      <c r="B185" s="49" t="s">
        <v>854</v>
      </c>
      <c r="C185" s="49" t="s">
        <v>51</v>
      </c>
      <c r="D185" s="49">
        <v>1</v>
      </c>
      <c r="E185">
        <v>140</v>
      </c>
      <c r="F185">
        <v>12</v>
      </c>
      <c r="I185" s="49"/>
      <c r="M185" s="49"/>
      <c r="N185" s="49"/>
      <c r="O185" s="49" t="s">
        <v>1804</v>
      </c>
      <c r="P185" s="49">
        <v>2</v>
      </c>
      <c r="Q185" s="49" t="s">
        <v>1805</v>
      </c>
      <c r="R185" s="49" t="str">
        <f>IFERROR(INDEX(tbl_Lookup_Exercises[Category],MATCH(tbl_Exercises[[#This Row],[ExerciseName]],tbl_Lookup_Exercises[ExerciseName],0)),"Unknown")</f>
        <v>Pull</v>
      </c>
    </row>
    <row r="186" spans="1:18" hidden="1" x14ac:dyDescent="0.25">
      <c r="A186" s="49" t="s">
        <v>1806</v>
      </c>
      <c r="B186" s="49" t="s">
        <v>854</v>
      </c>
      <c r="C186" s="49" t="s">
        <v>51</v>
      </c>
      <c r="D186" s="49">
        <v>2</v>
      </c>
      <c r="E186">
        <v>140</v>
      </c>
      <c r="F186">
        <v>12</v>
      </c>
      <c r="I186" s="49"/>
      <c r="M186" s="49"/>
      <c r="N186" s="49"/>
      <c r="O186" s="49" t="s">
        <v>1804</v>
      </c>
      <c r="P186" s="49">
        <v>2</v>
      </c>
      <c r="Q186" s="49" t="s">
        <v>1807</v>
      </c>
      <c r="R186" s="49" t="str">
        <f>IFERROR(INDEX(tbl_Lookup_Exercises[Category],MATCH(tbl_Exercises[[#This Row],[ExerciseName]],tbl_Lookup_Exercises[ExerciseName],0)),"Unknown")</f>
        <v>Pull</v>
      </c>
    </row>
    <row r="187" spans="1:18" hidden="1" x14ac:dyDescent="0.25">
      <c r="A187" s="49" t="s">
        <v>1808</v>
      </c>
      <c r="B187" s="49" t="s">
        <v>854</v>
      </c>
      <c r="C187" s="49" t="s">
        <v>51</v>
      </c>
      <c r="D187" s="49">
        <v>3</v>
      </c>
      <c r="E187">
        <v>145</v>
      </c>
      <c r="F187">
        <v>11</v>
      </c>
      <c r="I187" s="49"/>
      <c r="J187">
        <v>2</v>
      </c>
      <c r="K187">
        <v>1</v>
      </c>
      <c r="L187">
        <v>2</v>
      </c>
      <c r="M187" s="49" t="s">
        <v>610</v>
      </c>
      <c r="N187" s="49"/>
      <c r="O187" s="49" t="s">
        <v>1809</v>
      </c>
      <c r="P187" s="49">
        <v>2</v>
      </c>
      <c r="Q187" s="49" t="s">
        <v>1810</v>
      </c>
      <c r="R187" s="49" t="str">
        <f>IFERROR(INDEX(tbl_Lookup_Exercises[Category],MATCH(tbl_Exercises[[#This Row],[ExerciseName]],tbl_Lookup_Exercises[ExerciseName],0)),"Unknown")</f>
        <v>Pull</v>
      </c>
    </row>
    <row r="188" spans="1:18" hidden="1" x14ac:dyDescent="0.25">
      <c r="A188" s="49" t="s">
        <v>1811</v>
      </c>
      <c r="B188" s="49" t="s">
        <v>854</v>
      </c>
      <c r="C188" s="49" t="s">
        <v>51</v>
      </c>
      <c r="D188" s="49">
        <v>4</v>
      </c>
      <c r="E188">
        <v>145</v>
      </c>
      <c r="F188">
        <v>10</v>
      </c>
      <c r="I188" s="49"/>
      <c r="J188">
        <v>2</v>
      </c>
      <c r="K188">
        <v>1</v>
      </c>
      <c r="L188">
        <v>2</v>
      </c>
      <c r="M188" s="49" t="s">
        <v>1646</v>
      </c>
      <c r="N188" s="49"/>
      <c r="O188" s="49" t="s">
        <v>1812</v>
      </c>
      <c r="P188" s="49">
        <v>2</v>
      </c>
      <c r="Q188" s="49" t="s">
        <v>1813</v>
      </c>
      <c r="R188" s="49" t="str">
        <f>IFERROR(INDEX(tbl_Lookup_Exercises[Category],MATCH(tbl_Exercises[[#This Row],[ExerciseName]],tbl_Lookup_Exercises[ExerciseName],0)),"Unknown")</f>
        <v>Pull</v>
      </c>
    </row>
    <row r="189" spans="1:18" hidden="1" x14ac:dyDescent="0.25">
      <c r="A189" s="49" t="s">
        <v>1814</v>
      </c>
      <c r="B189" s="49" t="s">
        <v>854</v>
      </c>
      <c r="C189" s="49" t="s">
        <v>73</v>
      </c>
      <c r="D189" s="49">
        <v>1</v>
      </c>
      <c r="E189">
        <v>30</v>
      </c>
      <c r="F189">
        <v>20</v>
      </c>
      <c r="I189" s="49"/>
      <c r="M189" s="49"/>
      <c r="N189" s="49"/>
      <c r="O189" s="49" t="s">
        <v>1815</v>
      </c>
      <c r="P189" s="49">
        <v>2</v>
      </c>
      <c r="Q189" s="49" t="s">
        <v>1816</v>
      </c>
      <c r="R189" s="49" t="str">
        <f>IFERROR(INDEX(tbl_Lookup_Exercises[Category],MATCH(tbl_Exercises[[#This Row],[ExerciseName]],tbl_Lookup_Exercises[ExerciseName],0)),"Unknown")</f>
        <v>Pull</v>
      </c>
    </row>
    <row r="190" spans="1:18" hidden="1" x14ac:dyDescent="0.25">
      <c r="A190" s="49" t="s">
        <v>1817</v>
      </c>
      <c r="B190" s="49" t="s">
        <v>854</v>
      </c>
      <c r="C190" s="49" t="s">
        <v>73</v>
      </c>
      <c r="D190" s="49">
        <v>2</v>
      </c>
      <c r="E190">
        <v>30</v>
      </c>
      <c r="F190">
        <v>20</v>
      </c>
      <c r="I190" s="49"/>
      <c r="M190" s="49"/>
      <c r="N190" s="49"/>
      <c r="O190" s="49" t="s">
        <v>1815</v>
      </c>
      <c r="P190" s="49">
        <v>2</v>
      </c>
      <c r="Q190" s="49" t="s">
        <v>1818</v>
      </c>
      <c r="R190" s="49" t="str">
        <f>IFERROR(INDEX(tbl_Lookup_Exercises[Category],MATCH(tbl_Exercises[[#This Row],[ExerciseName]],tbl_Lookup_Exercises[ExerciseName],0)),"Unknown")</f>
        <v>Pull</v>
      </c>
    </row>
    <row r="191" spans="1:18" hidden="1" x14ac:dyDescent="0.25">
      <c r="A191" s="49" t="s">
        <v>1819</v>
      </c>
      <c r="B191" s="49" t="s">
        <v>854</v>
      </c>
      <c r="C191" s="49" t="s">
        <v>73</v>
      </c>
      <c r="D191" s="49">
        <v>3</v>
      </c>
      <c r="E191">
        <v>30</v>
      </c>
      <c r="F191">
        <v>20</v>
      </c>
      <c r="I191" s="49"/>
      <c r="M191" s="49"/>
      <c r="N191" s="49"/>
      <c r="O191" s="49" t="s">
        <v>1815</v>
      </c>
      <c r="P191" s="49">
        <v>2</v>
      </c>
      <c r="Q191" s="49" t="s">
        <v>1820</v>
      </c>
      <c r="R191" s="49" t="str">
        <f>IFERROR(INDEX(tbl_Lookup_Exercises[Category],MATCH(tbl_Exercises[[#This Row],[ExerciseName]],tbl_Lookup_Exercises[ExerciseName],0)),"Unknown")</f>
        <v>Pull</v>
      </c>
    </row>
    <row r="192" spans="1:18" hidden="1" x14ac:dyDescent="0.25">
      <c r="A192" s="49" t="s">
        <v>1821</v>
      </c>
      <c r="B192" s="49" t="s">
        <v>854</v>
      </c>
      <c r="C192" s="49" t="s">
        <v>99</v>
      </c>
      <c r="D192" s="49">
        <v>1</v>
      </c>
      <c r="E192">
        <v>50</v>
      </c>
      <c r="F192">
        <v>12</v>
      </c>
      <c r="I192" s="49"/>
      <c r="M192" s="49"/>
      <c r="N192" s="49"/>
      <c r="O192" s="49" t="s">
        <v>1822</v>
      </c>
      <c r="P192" s="49">
        <v>2</v>
      </c>
      <c r="Q192" s="49" t="s">
        <v>1823</v>
      </c>
      <c r="R192" s="49" t="str">
        <f>IFERROR(INDEX(tbl_Lookup_Exercises[Category],MATCH(tbl_Exercises[[#This Row],[ExerciseName]],tbl_Lookup_Exercises[ExerciseName],0)),"Unknown")</f>
        <v>Arms_Biceps</v>
      </c>
    </row>
    <row r="193" spans="1:18" hidden="1" x14ac:dyDescent="0.25">
      <c r="A193" s="49" t="s">
        <v>1824</v>
      </c>
      <c r="B193" s="49" t="s">
        <v>854</v>
      </c>
      <c r="C193" s="49" t="s">
        <v>99</v>
      </c>
      <c r="D193" s="49">
        <v>2</v>
      </c>
      <c r="E193">
        <v>55</v>
      </c>
      <c r="F193">
        <v>11</v>
      </c>
      <c r="I193" s="49"/>
      <c r="M193" s="49" t="s">
        <v>595</v>
      </c>
      <c r="N193" s="49"/>
      <c r="O193" s="49" t="s">
        <v>1825</v>
      </c>
      <c r="P193" s="49">
        <v>2</v>
      </c>
      <c r="Q193" s="49" t="s">
        <v>1826</v>
      </c>
      <c r="R193" s="49" t="str">
        <f>IFERROR(INDEX(tbl_Lookup_Exercises[Category],MATCH(tbl_Exercises[[#This Row],[ExerciseName]],tbl_Lookup_Exercises[ExerciseName],0)),"Unknown")</f>
        <v>Arms_Biceps</v>
      </c>
    </row>
    <row r="194" spans="1:18" hidden="1" x14ac:dyDescent="0.25">
      <c r="A194" s="49" t="s">
        <v>1827</v>
      </c>
      <c r="B194" s="49" t="s">
        <v>854</v>
      </c>
      <c r="C194" s="49" t="s">
        <v>99</v>
      </c>
      <c r="D194" s="49">
        <v>3</v>
      </c>
      <c r="E194">
        <v>40</v>
      </c>
      <c r="F194">
        <v>10</v>
      </c>
      <c r="I194" s="49"/>
      <c r="M194" s="49"/>
      <c r="N194" s="49" t="s">
        <v>1828</v>
      </c>
      <c r="O194" s="49" t="s">
        <v>1829</v>
      </c>
      <c r="P194" s="49">
        <v>2</v>
      </c>
      <c r="Q194" s="49" t="s">
        <v>1830</v>
      </c>
      <c r="R194" s="49" t="str">
        <f>IFERROR(INDEX(tbl_Lookup_Exercises[Category],MATCH(tbl_Exercises[[#This Row],[ExerciseName]],tbl_Lookup_Exercises[ExerciseName],0)),"Unknown")</f>
        <v>Arms_Biceps</v>
      </c>
    </row>
    <row r="195" spans="1:18" hidden="1" x14ac:dyDescent="0.25">
      <c r="A195" s="49" t="s">
        <v>1831</v>
      </c>
      <c r="B195" s="49" t="s">
        <v>854</v>
      </c>
      <c r="C195" s="49" t="s">
        <v>99</v>
      </c>
      <c r="D195" s="49">
        <v>4</v>
      </c>
      <c r="E195">
        <v>40</v>
      </c>
      <c r="F195">
        <v>4</v>
      </c>
      <c r="I195" s="49"/>
      <c r="M195" s="49"/>
      <c r="N195" s="49" t="s">
        <v>1828</v>
      </c>
      <c r="O195" s="49" t="s">
        <v>1829</v>
      </c>
      <c r="P195" s="49">
        <v>2</v>
      </c>
      <c r="Q195" s="49" t="s">
        <v>857</v>
      </c>
      <c r="R195" s="49" t="str">
        <f>IFERROR(INDEX(tbl_Lookup_Exercises[Category],MATCH(tbl_Exercises[[#This Row],[ExerciseName]],tbl_Lookup_Exercises[ExerciseName],0)),"Unknown")</f>
        <v>Arms_Biceps</v>
      </c>
    </row>
    <row r="196" spans="1:18" hidden="1" x14ac:dyDescent="0.25">
      <c r="A196" s="49" t="s">
        <v>1832</v>
      </c>
      <c r="B196" s="49" t="s">
        <v>858</v>
      </c>
      <c r="C196" s="49" t="s">
        <v>112</v>
      </c>
      <c r="D196" s="49">
        <v>1</v>
      </c>
      <c r="E196">
        <v>45</v>
      </c>
      <c r="F196">
        <v>15</v>
      </c>
      <c r="I196" s="49"/>
      <c r="M196" s="49"/>
      <c r="N196" s="49" t="s">
        <v>1833</v>
      </c>
      <c r="O196" s="49" t="s">
        <v>1834</v>
      </c>
      <c r="P196" s="49">
        <v>2</v>
      </c>
      <c r="Q196" s="49" t="s">
        <v>860</v>
      </c>
      <c r="R196" s="49" t="str">
        <f>IFERROR(INDEX(tbl_Lookup_Exercises[Category],MATCH(tbl_Exercises[[#This Row],[ExerciseName]],tbl_Lookup_Exercises[ExerciseName],0)),"Unknown")</f>
        <v>Arms_Biceps</v>
      </c>
    </row>
    <row r="197" spans="1:18" hidden="1" x14ac:dyDescent="0.25">
      <c r="A197" s="49" t="s">
        <v>1835</v>
      </c>
      <c r="B197" s="49" t="s">
        <v>858</v>
      </c>
      <c r="C197" s="49" t="s">
        <v>112</v>
      </c>
      <c r="D197" s="49">
        <v>2</v>
      </c>
      <c r="E197">
        <v>40</v>
      </c>
      <c r="F197">
        <v>15</v>
      </c>
      <c r="I197" s="49"/>
      <c r="M197" s="49"/>
      <c r="N197" s="49" t="s">
        <v>1833</v>
      </c>
      <c r="O197" s="49" t="s">
        <v>1836</v>
      </c>
      <c r="P197" s="49">
        <v>2</v>
      </c>
      <c r="Q197" s="49" t="s">
        <v>1837</v>
      </c>
      <c r="R197" s="49" t="str">
        <f>IFERROR(INDEX(tbl_Lookup_Exercises[Category],MATCH(tbl_Exercises[[#This Row],[ExerciseName]],tbl_Lookup_Exercises[ExerciseName],0)),"Unknown")</f>
        <v>Arms_Biceps</v>
      </c>
    </row>
    <row r="198" spans="1:18" hidden="1" x14ac:dyDescent="0.25">
      <c r="A198" s="49" t="s">
        <v>1838</v>
      </c>
      <c r="B198" s="49" t="s">
        <v>858</v>
      </c>
      <c r="C198" s="49" t="s">
        <v>112</v>
      </c>
      <c r="D198" s="49">
        <v>3</v>
      </c>
      <c r="E198">
        <v>45</v>
      </c>
      <c r="F198">
        <v>15</v>
      </c>
      <c r="I198" s="49"/>
      <c r="M198" s="49"/>
      <c r="N198" s="49" t="s">
        <v>1839</v>
      </c>
      <c r="O198" s="49" t="s">
        <v>1840</v>
      </c>
      <c r="P198" s="49">
        <v>2</v>
      </c>
      <c r="Q198" s="49" t="s">
        <v>1841</v>
      </c>
      <c r="R198" s="49" t="str">
        <f>IFERROR(INDEX(tbl_Lookup_Exercises[Category],MATCH(tbl_Exercises[[#This Row],[ExerciseName]],tbl_Lookup_Exercises[ExerciseName],0)),"Unknown")</f>
        <v>Arms_Biceps</v>
      </c>
    </row>
    <row r="199" spans="1:18" hidden="1" x14ac:dyDescent="0.25">
      <c r="A199" s="49" t="s">
        <v>1842</v>
      </c>
      <c r="B199" s="49" t="s">
        <v>858</v>
      </c>
      <c r="C199" s="49" t="s">
        <v>214</v>
      </c>
      <c r="D199" s="49">
        <v>1</v>
      </c>
      <c r="E199">
        <v>45</v>
      </c>
      <c r="F199">
        <v>15</v>
      </c>
      <c r="I199" s="49"/>
      <c r="M199" s="49"/>
      <c r="N199" s="49" t="s">
        <v>1839</v>
      </c>
      <c r="O199" s="49"/>
      <c r="P199" s="49">
        <v>2</v>
      </c>
      <c r="Q199" s="49" t="s">
        <v>1843</v>
      </c>
      <c r="R199" s="49" t="str">
        <f>IFERROR(INDEX(tbl_Lookup_Exercises[Category],MATCH(tbl_Exercises[[#This Row],[ExerciseName]],tbl_Lookup_Exercises[ExerciseName],0)),"Unknown")</f>
        <v>Arms_Triceps</v>
      </c>
    </row>
    <row r="200" spans="1:18" hidden="1" x14ac:dyDescent="0.25">
      <c r="A200" s="49" t="s">
        <v>1844</v>
      </c>
      <c r="B200" s="49" t="s">
        <v>858</v>
      </c>
      <c r="C200" s="49" t="s">
        <v>112</v>
      </c>
      <c r="D200" s="49">
        <v>4</v>
      </c>
      <c r="E200">
        <v>45</v>
      </c>
      <c r="F200">
        <v>10</v>
      </c>
      <c r="I200" s="49"/>
      <c r="M200" s="49" t="s">
        <v>1845</v>
      </c>
      <c r="N200" s="49" t="s">
        <v>1846</v>
      </c>
      <c r="O200" s="49" t="s">
        <v>1847</v>
      </c>
      <c r="P200" s="49">
        <v>2</v>
      </c>
      <c r="Q200" s="49" t="s">
        <v>1848</v>
      </c>
      <c r="R200" s="49" t="str">
        <f>IFERROR(INDEX(tbl_Lookup_Exercises[Category],MATCH(tbl_Exercises[[#This Row],[ExerciseName]],tbl_Lookup_Exercises[ExerciseName],0)),"Unknown")</f>
        <v>Arms_Biceps</v>
      </c>
    </row>
    <row r="201" spans="1:18" hidden="1" x14ac:dyDescent="0.25">
      <c r="A201" s="49" t="s">
        <v>1849</v>
      </c>
      <c r="B201" s="49" t="s">
        <v>858</v>
      </c>
      <c r="C201" s="49" t="s">
        <v>214</v>
      </c>
      <c r="D201" s="49">
        <v>2</v>
      </c>
      <c r="E201">
        <v>45</v>
      </c>
      <c r="F201">
        <v>10</v>
      </c>
      <c r="I201" s="49"/>
      <c r="M201" s="49" t="s">
        <v>1646</v>
      </c>
      <c r="N201" s="49" t="s">
        <v>1846</v>
      </c>
      <c r="O201" s="49" t="s">
        <v>1850</v>
      </c>
      <c r="P201" s="49">
        <v>2</v>
      </c>
      <c r="Q201" s="49" t="s">
        <v>1851</v>
      </c>
      <c r="R201" s="49" t="str">
        <f>IFERROR(INDEX(tbl_Lookup_Exercises[Category],MATCH(tbl_Exercises[[#This Row],[ExerciseName]],tbl_Lookup_Exercises[ExerciseName],0)),"Unknown")</f>
        <v>Arms_Triceps</v>
      </c>
    </row>
    <row r="202" spans="1:18" hidden="1" x14ac:dyDescent="0.25">
      <c r="A202" s="49" t="s">
        <v>1852</v>
      </c>
      <c r="B202" s="49" t="s">
        <v>858</v>
      </c>
      <c r="C202" s="49" t="s">
        <v>222</v>
      </c>
      <c r="D202" s="49">
        <v>1</v>
      </c>
      <c r="E202">
        <v>15</v>
      </c>
      <c r="F202">
        <v>12</v>
      </c>
      <c r="I202" s="49"/>
      <c r="J202">
        <v>1</v>
      </c>
      <c r="K202">
        <v>1</v>
      </c>
      <c r="L202">
        <v>4</v>
      </c>
      <c r="M202" s="49"/>
      <c r="N202" s="49"/>
      <c r="O202" s="49" t="s">
        <v>1853</v>
      </c>
      <c r="P202" s="49">
        <v>2</v>
      </c>
      <c r="Q202" s="49" t="s">
        <v>1854</v>
      </c>
      <c r="R202" s="49" t="str">
        <f>IFERROR(INDEX(tbl_Lookup_Exercises[Category],MATCH(tbl_Exercises[[#This Row],[ExerciseName]],tbl_Lookup_Exercises[ExerciseName],0)),"Unknown")</f>
        <v>Arms_Triceps</v>
      </c>
    </row>
    <row r="203" spans="1:18" hidden="1" x14ac:dyDescent="0.25">
      <c r="A203" s="49" t="s">
        <v>1855</v>
      </c>
      <c r="B203" s="49" t="s">
        <v>858</v>
      </c>
      <c r="C203" s="49" t="s">
        <v>222</v>
      </c>
      <c r="D203" s="49">
        <v>2</v>
      </c>
      <c r="E203">
        <v>15</v>
      </c>
      <c r="F203">
        <v>12.5</v>
      </c>
      <c r="I203" s="49"/>
      <c r="M203" s="49"/>
      <c r="N203" s="49"/>
      <c r="O203" s="49"/>
      <c r="P203" s="49">
        <v>2</v>
      </c>
      <c r="Q203" s="49" t="s">
        <v>1856</v>
      </c>
      <c r="R203" s="49" t="str">
        <f>IFERROR(INDEX(tbl_Lookup_Exercises[Category],MATCH(tbl_Exercises[[#This Row],[ExerciseName]],tbl_Lookup_Exercises[ExerciseName],0)),"Unknown")</f>
        <v>Arms_Triceps</v>
      </c>
    </row>
    <row r="204" spans="1:18" hidden="1" x14ac:dyDescent="0.25">
      <c r="A204" s="49" t="s">
        <v>1857</v>
      </c>
      <c r="B204" s="49" t="s">
        <v>858</v>
      </c>
      <c r="C204" s="49" t="s">
        <v>222</v>
      </c>
      <c r="D204" s="49">
        <v>3</v>
      </c>
      <c r="E204">
        <v>15</v>
      </c>
      <c r="F204">
        <v>11</v>
      </c>
      <c r="I204" s="49"/>
      <c r="M204" s="49"/>
      <c r="N204" s="49"/>
      <c r="O204" s="49" t="s">
        <v>1858</v>
      </c>
      <c r="P204" s="49">
        <v>2</v>
      </c>
      <c r="Q204" s="49" t="s">
        <v>1859</v>
      </c>
      <c r="R204" s="49" t="str">
        <f>IFERROR(INDEX(tbl_Lookup_Exercises[Category],MATCH(tbl_Exercises[[#This Row],[ExerciseName]],tbl_Lookup_Exercises[ExerciseName],0)),"Unknown")</f>
        <v>Arms_Triceps</v>
      </c>
    </row>
    <row r="205" spans="1:18" hidden="1" x14ac:dyDescent="0.25">
      <c r="A205" s="49" t="s">
        <v>1860</v>
      </c>
      <c r="B205" s="49" t="s">
        <v>858</v>
      </c>
      <c r="C205" s="49" t="s">
        <v>1534</v>
      </c>
      <c r="D205" s="49">
        <v>1</v>
      </c>
      <c r="E205">
        <v>75</v>
      </c>
      <c r="G205">
        <v>75</v>
      </c>
      <c r="I205" s="49"/>
      <c r="M205" s="49"/>
      <c r="N205" s="49"/>
      <c r="O205" s="49" t="s">
        <v>1861</v>
      </c>
      <c r="P205" s="49">
        <v>2</v>
      </c>
      <c r="Q205" s="49" t="s">
        <v>1862</v>
      </c>
      <c r="R205" s="49" t="str">
        <f>IFERROR(INDEX(tbl_Lookup_Exercises[Category],MATCH(tbl_Exercises[[#This Row],[ExerciseName]],tbl_Lookup_Exercises[ExerciseName],0)),"Unknown")</f>
        <v>Carry</v>
      </c>
    </row>
    <row r="206" spans="1:18" hidden="1" x14ac:dyDescent="0.25">
      <c r="A206" s="49" t="s">
        <v>1863</v>
      </c>
      <c r="B206" s="49" t="s">
        <v>858</v>
      </c>
      <c r="C206" s="49" t="s">
        <v>1534</v>
      </c>
      <c r="D206" s="49">
        <v>2</v>
      </c>
      <c r="E206">
        <v>75</v>
      </c>
      <c r="G206">
        <v>67.2</v>
      </c>
      <c r="I206" s="49"/>
      <c r="M206" s="49"/>
      <c r="N206" s="49"/>
      <c r="O206" s="49" t="s">
        <v>1861</v>
      </c>
      <c r="P206" s="49">
        <v>2</v>
      </c>
      <c r="Q206" s="49" t="s">
        <v>1864</v>
      </c>
      <c r="R206" s="49" t="str">
        <f>IFERROR(INDEX(tbl_Lookup_Exercises[Category],MATCH(tbl_Exercises[[#This Row],[ExerciseName]],tbl_Lookup_Exercises[ExerciseName],0)),"Unknown")</f>
        <v>Carry</v>
      </c>
    </row>
    <row r="207" spans="1:18" hidden="1" x14ac:dyDescent="0.25">
      <c r="A207" s="49" t="s">
        <v>1865</v>
      </c>
      <c r="B207" s="49" t="s">
        <v>858</v>
      </c>
      <c r="C207" s="49" t="s">
        <v>1534</v>
      </c>
      <c r="D207" s="49">
        <v>3</v>
      </c>
      <c r="E207">
        <v>75</v>
      </c>
      <c r="G207">
        <v>52.8</v>
      </c>
      <c r="I207" s="49"/>
      <c r="M207" s="49"/>
      <c r="N207" s="49"/>
      <c r="O207" s="49" t="s">
        <v>1861</v>
      </c>
      <c r="P207" s="49">
        <v>2</v>
      </c>
      <c r="Q207" s="49" t="s">
        <v>861</v>
      </c>
      <c r="R207" s="49" t="str">
        <f>IFERROR(INDEX(tbl_Lookup_Exercises[Category],MATCH(tbl_Exercises[[#This Row],[ExerciseName]],tbl_Lookup_Exercises[ExerciseName],0)),"Unknown")</f>
        <v>Carry</v>
      </c>
    </row>
    <row r="208" spans="1:18" hidden="1" x14ac:dyDescent="0.25">
      <c r="A208" s="49" t="s">
        <v>1866</v>
      </c>
      <c r="B208" s="49" t="s">
        <v>862</v>
      </c>
      <c r="C208" s="49" t="s">
        <v>1</v>
      </c>
      <c r="D208" s="49">
        <v>1</v>
      </c>
      <c r="E208">
        <v>150</v>
      </c>
      <c r="G208">
        <v>75</v>
      </c>
      <c r="I208" s="49"/>
      <c r="M208" s="49"/>
      <c r="N208" s="49"/>
      <c r="O208" s="49" t="s">
        <v>1867</v>
      </c>
      <c r="P208" s="49">
        <v>2</v>
      </c>
      <c r="Q208" s="49" t="s">
        <v>864</v>
      </c>
      <c r="R208" s="49" t="str">
        <f>IFERROR(INDEX(tbl_Lookup_Exercises[Category],MATCH(tbl_Exercises[[#This Row],[ExerciseName]],tbl_Lookup_Exercises[ExerciseName],0)),"Unknown")</f>
        <v>Carry</v>
      </c>
    </row>
    <row r="209" spans="1:18" hidden="1" x14ac:dyDescent="0.25">
      <c r="A209" s="49" t="s">
        <v>1868</v>
      </c>
      <c r="B209" s="49" t="s">
        <v>862</v>
      </c>
      <c r="C209" s="49" t="s">
        <v>1</v>
      </c>
      <c r="D209" s="49">
        <v>2</v>
      </c>
      <c r="E209">
        <v>150</v>
      </c>
      <c r="G209">
        <v>60</v>
      </c>
      <c r="I209" s="49"/>
      <c r="M209" s="49"/>
      <c r="N209" s="49"/>
      <c r="O209" s="49" t="s">
        <v>1869</v>
      </c>
      <c r="P209" s="49">
        <v>2</v>
      </c>
      <c r="Q209" s="49" t="s">
        <v>1870</v>
      </c>
      <c r="R209" s="49" t="str">
        <f>IFERROR(INDEX(tbl_Lookup_Exercises[Category],MATCH(tbl_Exercises[[#This Row],[ExerciseName]],tbl_Lookup_Exercises[ExerciseName],0)),"Unknown")</f>
        <v>Carry</v>
      </c>
    </row>
    <row r="210" spans="1:18" hidden="1" x14ac:dyDescent="0.25">
      <c r="A210" s="49" t="s">
        <v>1871</v>
      </c>
      <c r="B210" s="49" t="s">
        <v>862</v>
      </c>
      <c r="C210" s="49" t="s">
        <v>1</v>
      </c>
      <c r="D210" s="49">
        <v>3</v>
      </c>
      <c r="E210">
        <v>150</v>
      </c>
      <c r="G210">
        <v>49.8</v>
      </c>
      <c r="I210" s="49"/>
      <c r="M210" s="49"/>
      <c r="N210" s="49"/>
      <c r="O210" s="49" t="s">
        <v>1869</v>
      </c>
      <c r="P210" s="49">
        <v>2</v>
      </c>
      <c r="Q210" s="49" t="s">
        <v>1872</v>
      </c>
      <c r="R210" s="49" t="str">
        <f>IFERROR(INDEX(tbl_Lookup_Exercises[Category],MATCH(tbl_Exercises[[#This Row],[ExerciseName]],tbl_Lookup_Exercises[ExerciseName],0)),"Unknown")</f>
        <v>Carry</v>
      </c>
    </row>
    <row r="211" spans="1:18" hidden="1" x14ac:dyDescent="0.25">
      <c r="A211" s="49" t="s">
        <v>1873</v>
      </c>
      <c r="B211" s="49" t="s">
        <v>862</v>
      </c>
      <c r="C211" s="49" t="s">
        <v>1</v>
      </c>
      <c r="D211" s="49">
        <v>4</v>
      </c>
      <c r="E211">
        <v>150</v>
      </c>
      <c r="G211">
        <v>45</v>
      </c>
      <c r="I211" s="49"/>
      <c r="M211" s="49"/>
      <c r="N211" s="49"/>
      <c r="O211" s="49" t="s">
        <v>1869</v>
      </c>
      <c r="P211" s="49">
        <v>2</v>
      </c>
      <c r="Q211" s="49" t="s">
        <v>1874</v>
      </c>
      <c r="R211" s="49" t="str">
        <f>IFERROR(INDEX(tbl_Lookup_Exercises[Category],MATCH(tbl_Exercises[[#This Row],[ExerciseName]],tbl_Lookup_Exercises[ExerciseName],0)),"Unknown")</f>
        <v>Carry</v>
      </c>
    </row>
    <row r="212" spans="1:18" hidden="1" x14ac:dyDescent="0.25">
      <c r="A212" s="49" t="s">
        <v>1875</v>
      </c>
      <c r="B212" s="49" t="s">
        <v>862</v>
      </c>
      <c r="C212" s="49" t="s">
        <v>1</v>
      </c>
      <c r="D212" s="49">
        <v>5</v>
      </c>
      <c r="E212">
        <v>150</v>
      </c>
      <c r="G212">
        <v>39.6</v>
      </c>
      <c r="I212" s="49"/>
      <c r="M212" s="49"/>
      <c r="N212" s="49"/>
      <c r="O212" s="49" t="s">
        <v>1869</v>
      </c>
      <c r="P212" s="49">
        <v>2</v>
      </c>
      <c r="Q212" s="49" t="s">
        <v>1876</v>
      </c>
      <c r="R212" s="49" t="str">
        <f>IFERROR(INDEX(tbl_Lookup_Exercises[Category],MATCH(tbl_Exercises[[#This Row],[ExerciseName]],tbl_Lookup_Exercises[ExerciseName],0)),"Unknown")</f>
        <v>Carry</v>
      </c>
    </row>
    <row r="213" spans="1:18" hidden="1" x14ac:dyDescent="0.25">
      <c r="A213" s="49" t="s">
        <v>1877</v>
      </c>
      <c r="B213" s="49" t="s">
        <v>862</v>
      </c>
      <c r="C213" s="49" t="s">
        <v>37</v>
      </c>
      <c r="D213" s="49">
        <v>1</v>
      </c>
      <c r="E213">
        <v>140</v>
      </c>
      <c r="F213">
        <v>8</v>
      </c>
      <c r="I213" s="49"/>
      <c r="M213" s="49"/>
      <c r="N213" s="49"/>
      <c r="O213" s="49" t="s">
        <v>1878</v>
      </c>
      <c r="P213" s="49">
        <v>2</v>
      </c>
      <c r="Q213" s="49" t="s">
        <v>1879</v>
      </c>
      <c r="R213" s="49" t="str">
        <f>IFERROR(INDEX(tbl_Lookup_Exercises[Category],MATCH(tbl_Exercises[[#This Row],[ExerciseName]],tbl_Lookup_Exercises[ExerciseName],0)),"Unknown")</f>
        <v>Pull</v>
      </c>
    </row>
    <row r="214" spans="1:18" hidden="1" x14ac:dyDescent="0.25">
      <c r="A214" s="49" t="s">
        <v>1880</v>
      </c>
      <c r="B214" s="49" t="s">
        <v>862</v>
      </c>
      <c r="C214" s="49" t="s">
        <v>37</v>
      </c>
      <c r="D214" s="49">
        <v>2</v>
      </c>
      <c r="E214">
        <v>160</v>
      </c>
      <c r="F214">
        <v>8</v>
      </c>
      <c r="I214" s="49"/>
      <c r="M214" s="49" t="s">
        <v>1881</v>
      </c>
      <c r="N214" s="49"/>
      <c r="O214" s="49" t="s">
        <v>1882</v>
      </c>
      <c r="P214" s="49">
        <v>2</v>
      </c>
      <c r="Q214" s="49" t="s">
        <v>1883</v>
      </c>
      <c r="R214" s="49" t="str">
        <f>IFERROR(INDEX(tbl_Lookup_Exercises[Category],MATCH(tbl_Exercises[[#This Row],[ExerciseName]],tbl_Lookup_Exercises[ExerciseName],0)),"Unknown")</f>
        <v>Pull</v>
      </c>
    </row>
    <row r="215" spans="1:18" hidden="1" x14ac:dyDescent="0.25">
      <c r="A215" s="49" t="s">
        <v>1884</v>
      </c>
      <c r="B215" s="49" t="s">
        <v>862</v>
      </c>
      <c r="C215" s="49" t="s">
        <v>37</v>
      </c>
      <c r="D215" s="49">
        <v>3</v>
      </c>
      <c r="E215">
        <v>165</v>
      </c>
      <c r="F215">
        <v>8</v>
      </c>
      <c r="I215" s="49"/>
      <c r="M215" s="49" t="s">
        <v>1745</v>
      </c>
      <c r="N215" s="49"/>
      <c r="O215" s="49" t="s">
        <v>1885</v>
      </c>
      <c r="P215" s="49">
        <v>2</v>
      </c>
      <c r="Q215" s="49" t="s">
        <v>1886</v>
      </c>
      <c r="R215" s="49" t="str">
        <f>IFERROR(INDEX(tbl_Lookup_Exercises[Category],MATCH(tbl_Exercises[[#This Row],[ExerciseName]],tbl_Lookup_Exercises[ExerciseName],0)),"Unknown")</f>
        <v>Pull</v>
      </c>
    </row>
    <row r="216" spans="1:18" hidden="1" x14ac:dyDescent="0.25">
      <c r="A216" s="49" t="s">
        <v>1887</v>
      </c>
      <c r="B216" s="49" t="s">
        <v>862</v>
      </c>
      <c r="C216" s="49" t="s">
        <v>37</v>
      </c>
      <c r="D216" s="49">
        <v>4</v>
      </c>
      <c r="E216">
        <v>170</v>
      </c>
      <c r="F216">
        <v>7</v>
      </c>
      <c r="I216" s="49"/>
      <c r="M216" s="49" t="s">
        <v>1888</v>
      </c>
      <c r="N216" s="49"/>
      <c r="O216" s="49" t="s">
        <v>1889</v>
      </c>
      <c r="P216" s="49">
        <v>2</v>
      </c>
      <c r="Q216" s="49" t="s">
        <v>1890</v>
      </c>
      <c r="R216" s="49" t="str">
        <f>IFERROR(INDEX(tbl_Lookup_Exercises[Category],MATCH(tbl_Exercises[[#This Row],[ExerciseName]],tbl_Lookup_Exercises[ExerciseName],0)),"Unknown")</f>
        <v>Pull</v>
      </c>
    </row>
    <row r="217" spans="1:18" hidden="1" x14ac:dyDescent="0.25">
      <c r="A217" s="49" t="s">
        <v>1891</v>
      </c>
      <c r="B217" s="49" t="s">
        <v>862</v>
      </c>
      <c r="C217" s="49" t="s">
        <v>24</v>
      </c>
      <c r="D217" s="49">
        <v>1</v>
      </c>
      <c r="E217">
        <v>0</v>
      </c>
      <c r="F217">
        <v>8</v>
      </c>
      <c r="I217" s="49"/>
      <c r="M217" s="49"/>
      <c r="N217" s="49"/>
      <c r="O217" s="49" t="s">
        <v>1892</v>
      </c>
      <c r="P217" s="49">
        <v>2</v>
      </c>
      <c r="Q217" s="49" t="s">
        <v>1893</v>
      </c>
      <c r="R217" s="49" t="str">
        <f>IFERROR(INDEX(tbl_Lookup_Exercises[Category],MATCH(tbl_Exercises[[#This Row],[ExerciseName]],tbl_Lookup_Exercises[ExerciseName],0)),"Unknown")</f>
        <v>Pull</v>
      </c>
    </row>
    <row r="218" spans="1:18" hidden="1" x14ac:dyDescent="0.25">
      <c r="A218" s="49" t="s">
        <v>1894</v>
      </c>
      <c r="B218" s="49" t="s">
        <v>862</v>
      </c>
      <c r="C218" s="49" t="s">
        <v>24</v>
      </c>
      <c r="D218" s="49">
        <v>2</v>
      </c>
      <c r="E218">
        <v>0</v>
      </c>
      <c r="F218">
        <v>9</v>
      </c>
      <c r="I218" s="49"/>
      <c r="M218" s="49"/>
      <c r="N218" s="49"/>
      <c r="O218" s="49" t="s">
        <v>1895</v>
      </c>
      <c r="P218" s="49">
        <v>2</v>
      </c>
      <c r="Q218" s="49" t="s">
        <v>1896</v>
      </c>
      <c r="R218" s="49" t="str">
        <f>IFERROR(INDEX(tbl_Lookup_Exercises[Category],MATCH(tbl_Exercises[[#This Row],[ExerciseName]],tbl_Lookup_Exercises[ExerciseName],0)),"Unknown")</f>
        <v>Pull</v>
      </c>
    </row>
    <row r="219" spans="1:18" hidden="1" x14ac:dyDescent="0.25">
      <c r="A219" s="49" t="s">
        <v>1897</v>
      </c>
      <c r="B219" s="49" t="s">
        <v>862</v>
      </c>
      <c r="C219" s="49" t="s">
        <v>24</v>
      </c>
      <c r="D219" s="49">
        <v>3</v>
      </c>
      <c r="E219">
        <v>0</v>
      </c>
      <c r="F219">
        <v>5</v>
      </c>
      <c r="I219" s="49"/>
      <c r="M219" s="49"/>
      <c r="N219" s="49" t="s">
        <v>1898</v>
      </c>
      <c r="O219" s="49" t="s">
        <v>1899</v>
      </c>
      <c r="P219" s="49">
        <v>2</v>
      </c>
      <c r="Q219" s="49" t="s">
        <v>1900</v>
      </c>
      <c r="R219" s="49" t="str">
        <f>IFERROR(INDEX(tbl_Lookup_Exercises[Category],MATCH(tbl_Exercises[[#This Row],[ExerciseName]],tbl_Lookup_Exercises[ExerciseName],0)),"Unknown")</f>
        <v>Pull</v>
      </c>
    </row>
    <row r="220" spans="1:18" hidden="1" x14ac:dyDescent="0.25">
      <c r="A220" s="49" t="s">
        <v>1901</v>
      </c>
      <c r="B220" s="49" t="s">
        <v>862</v>
      </c>
      <c r="C220" s="49" t="s">
        <v>24</v>
      </c>
      <c r="D220" s="49">
        <v>4</v>
      </c>
      <c r="E220">
        <v>0</v>
      </c>
      <c r="F220">
        <v>3</v>
      </c>
      <c r="I220" s="49"/>
      <c r="M220" s="49"/>
      <c r="N220" s="49" t="s">
        <v>1898</v>
      </c>
      <c r="O220" s="49" t="s">
        <v>1895</v>
      </c>
      <c r="P220" s="49">
        <v>2</v>
      </c>
      <c r="Q220" s="49" t="s">
        <v>1902</v>
      </c>
      <c r="R220" s="49" t="str">
        <f>IFERROR(INDEX(tbl_Lookup_Exercises[Category],MATCH(tbl_Exercises[[#This Row],[ExerciseName]],tbl_Lookup_Exercises[ExerciseName],0)),"Unknown")</f>
        <v>Pull</v>
      </c>
    </row>
    <row r="221" spans="1:18" hidden="1" x14ac:dyDescent="0.25">
      <c r="A221" s="49" t="s">
        <v>1903</v>
      </c>
      <c r="B221" s="49" t="s">
        <v>862</v>
      </c>
      <c r="C221" s="49" t="s">
        <v>91</v>
      </c>
      <c r="D221" s="49">
        <v>1</v>
      </c>
      <c r="E221">
        <v>40</v>
      </c>
      <c r="F221">
        <v>7</v>
      </c>
      <c r="I221" s="49"/>
      <c r="M221" s="49"/>
      <c r="N221" s="49"/>
      <c r="O221" s="49"/>
      <c r="P221" s="49">
        <v>2</v>
      </c>
      <c r="Q221" s="49" t="s">
        <v>1904</v>
      </c>
      <c r="R221" s="49" t="str">
        <f>IFERROR(INDEX(tbl_Lookup_Exercises[Category],MATCH(tbl_Exercises[[#This Row],[ExerciseName]],tbl_Lookup_Exercises[ExerciseName],0)),"Unknown")</f>
        <v>Arms_Biceps</v>
      </c>
    </row>
    <row r="222" spans="1:18" hidden="1" x14ac:dyDescent="0.25">
      <c r="A222" s="49" t="s">
        <v>1905</v>
      </c>
      <c r="B222" s="49" t="s">
        <v>862</v>
      </c>
      <c r="C222" s="49" t="s">
        <v>91</v>
      </c>
      <c r="D222" s="49">
        <v>2</v>
      </c>
      <c r="E222">
        <v>40</v>
      </c>
      <c r="F222">
        <v>7</v>
      </c>
      <c r="I222" s="49"/>
      <c r="M222" s="49"/>
      <c r="N222" s="49"/>
      <c r="O222" s="49" t="s">
        <v>1906</v>
      </c>
      <c r="P222" s="49">
        <v>2</v>
      </c>
      <c r="Q222" s="49" t="s">
        <v>1907</v>
      </c>
      <c r="R222" s="49" t="str">
        <f>IFERROR(INDEX(tbl_Lookup_Exercises[Category],MATCH(tbl_Exercises[[#This Row],[ExerciseName]],tbl_Lookup_Exercises[ExerciseName],0)),"Unknown")</f>
        <v>Arms_Biceps</v>
      </c>
    </row>
    <row r="223" spans="1:18" hidden="1" x14ac:dyDescent="0.25">
      <c r="A223" s="49" t="s">
        <v>1908</v>
      </c>
      <c r="B223" s="49" t="s">
        <v>862</v>
      </c>
      <c r="C223" s="49" t="s">
        <v>91</v>
      </c>
      <c r="D223" s="49">
        <v>3</v>
      </c>
      <c r="E223">
        <v>40</v>
      </c>
      <c r="F223">
        <v>5</v>
      </c>
      <c r="I223" s="49"/>
      <c r="M223" s="49"/>
      <c r="N223" s="49" t="s">
        <v>1909</v>
      </c>
      <c r="O223" s="49" t="s">
        <v>1910</v>
      </c>
      <c r="P223" s="49">
        <v>2</v>
      </c>
      <c r="Q223" s="49" t="s">
        <v>1911</v>
      </c>
      <c r="R223" s="49" t="str">
        <f>IFERROR(INDEX(tbl_Lookup_Exercises[Category],MATCH(tbl_Exercises[[#This Row],[ExerciseName]],tbl_Lookup_Exercises[ExerciseName],0)),"Unknown")</f>
        <v>Arms_Biceps</v>
      </c>
    </row>
    <row r="224" spans="1:18" hidden="1" x14ac:dyDescent="0.25">
      <c r="A224" s="49" t="s">
        <v>1912</v>
      </c>
      <c r="B224" s="49" t="s">
        <v>862</v>
      </c>
      <c r="C224" s="49" t="s">
        <v>91</v>
      </c>
      <c r="D224" s="49">
        <v>4</v>
      </c>
      <c r="E224">
        <v>30</v>
      </c>
      <c r="F224">
        <v>10</v>
      </c>
      <c r="I224" s="49"/>
      <c r="M224" s="49"/>
      <c r="N224" s="49" t="s">
        <v>1909</v>
      </c>
      <c r="O224" s="49" t="s">
        <v>1913</v>
      </c>
      <c r="P224" s="49">
        <v>2</v>
      </c>
      <c r="Q224" s="49" t="s">
        <v>1914</v>
      </c>
      <c r="R224" s="49" t="str">
        <f>IFERROR(INDEX(tbl_Lookup_Exercises[Category],MATCH(tbl_Exercises[[#This Row],[ExerciseName]],tbl_Lookup_Exercises[ExerciseName],0)),"Unknown")</f>
        <v>Arms_Biceps</v>
      </c>
    </row>
    <row r="225" spans="1:18" hidden="1" x14ac:dyDescent="0.25">
      <c r="A225" s="49" t="s">
        <v>1915</v>
      </c>
      <c r="B225" s="49" t="s">
        <v>862</v>
      </c>
      <c r="C225" s="49" t="s">
        <v>343</v>
      </c>
      <c r="D225" s="49">
        <v>1</v>
      </c>
      <c r="E225">
        <v>0</v>
      </c>
      <c r="F225">
        <v>15</v>
      </c>
      <c r="I225" s="49"/>
      <c r="M225" s="49"/>
      <c r="N225" s="49"/>
      <c r="O225" s="49" t="s">
        <v>345</v>
      </c>
      <c r="P225" s="49">
        <v>2</v>
      </c>
      <c r="Q225" s="49" t="s">
        <v>1916</v>
      </c>
      <c r="R225" s="49" t="str">
        <f>IFERROR(INDEX(tbl_Lookup_Exercises[Category],MATCH(tbl_Exercises[[#This Row],[ExerciseName]],tbl_Lookup_Exercises[ExerciseName],0)),"Unknown")</f>
        <v>Core</v>
      </c>
    </row>
    <row r="226" spans="1:18" hidden="1" x14ac:dyDescent="0.25">
      <c r="A226" s="49" t="s">
        <v>1917</v>
      </c>
      <c r="B226" s="49" t="s">
        <v>862</v>
      </c>
      <c r="C226" s="49" t="s">
        <v>348</v>
      </c>
      <c r="D226" s="49">
        <v>1</v>
      </c>
      <c r="E226">
        <v>0</v>
      </c>
      <c r="G226">
        <v>13</v>
      </c>
      <c r="I226" s="49"/>
      <c r="M226" s="49"/>
      <c r="N226" s="49"/>
      <c r="O226" s="49" t="s">
        <v>1918</v>
      </c>
      <c r="P226" s="49">
        <v>2</v>
      </c>
      <c r="Q226" s="49" t="s">
        <v>865</v>
      </c>
      <c r="R226" s="49" t="str">
        <f>IFERROR(INDEX(tbl_Lookup_Exercises[Category],MATCH(tbl_Exercises[[#This Row],[ExerciseName]],tbl_Lookup_Exercises[ExerciseName],0)),"Unknown")</f>
        <v>Core</v>
      </c>
    </row>
    <row r="227" spans="1:18" hidden="1" x14ac:dyDescent="0.25">
      <c r="A227" s="49" t="s">
        <v>1919</v>
      </c>
      <c r="B227" s="49" t="s">
        <v>866</v>
      </c>
      <c r="C227" s="49" t="s">
        <v>159</v>
      </c>
      <c r="D227" s="49">
        <v>1</v>
      </c>
      <c r="E227">
        <v>90</v>
      </c>
      <c r="F227">
        <v>12</v>
      </c>
      <c r="I227" s="49"/>
      <c r="M227" s="49"/>
      <c r="N227" s="49"/>
      <c r="O227" s="49" t="s">
        <v>1920</v>
      </c>
      <c r="P227" s="49">
        <v>2</v>
      </c>
      <c r="Q227" s="49" t="s">
        <v>868</v>
      </c>
      <c r="R227" s="49" t="str">
        <f>IFERROR(INDEX(tbl_Lookup_Exercises[Category],MATCH(tbl_Exercises[[#This Row],[ExerciseName]],tbl_Lookup_Exercises[ExerciseName],0)),"Unknown")</f>
        <v>Push</v>
      </c>
    </row>
    <row r="228" spans="1:18" hidden="1" x14ac:dyDescent="0.25">
      <c r="A228" s="49" t="s">
        <v>1921</v>
      </c>
      <c r="B228" s="49" t="s">
        <v>866</v>
      </c>
      <c r="C228" s="49" t="s">
        <v>159</v>
      </c>
      <c r="D228" s="49">
        <v>2</v>
      </c>
      <c r="E228">
        <v>140</v>
      </c>
      <c r="F228">
        <v>11</v>
      </c>
      <c r="I228" s="49"/>
      <c r="M228" s="49"/>
      <c r="N228" s="49"/>
      <c r="O228" s="49" t="s">
        <v>1920</v>
      </c>
      <c r="P228" s="49">
        <v>2</v>
      </c>
      <c r="Q228" s="49" t="s">
        <v>1922</v>
      </c>
      <c r="R228" s="49" t="str">
        <f>IFERROR(INDEX(tbl_Lookup_Exercises[Category],MATCH(tbl_Exercises[[#This Row],[ExerciseName]],tbl_Lookup_Exercises[ExerciseName],0)),"Unknown")</f>
        <v>Push</v>
      </c>
    </row>
    <row r="229" spans="1:18" hidden="1" x14ac:dyDescent="0.25">
      <c r="A229" s="49" t="s">
        <v>1923</v>
      </c>
      <c r="B229" s="49" t="s">
        <v>866</v>
      </c>
      <c r="C229" s="49" t="s">
        <v>159</v>
      </c>
      <c r="D229" s="49">
        <v>3</v>
      </c>
      <c r="E229">
        <v>160</v>
      </c>
      <c r="F229">
        <v>8</v>
      </c>
      <c r="I229" s="49"/>
      <c r="M229" s="49"/>
      <c r="N229" s="49"/>
      <c r="O229" s="49" t="s">
        <v>1924</v>
      </c>
      <c r="P229" s="49">
        <v>2</v>
      </c>
      <c r="Q229" s="49" t="s">
        <v>1925</v>
      </c>
      <c r="R229" s="49" t="str">
        <f>IFERROR(INDEX(tbl_Lookup_Exercises[Category],MATCH(tbl_Exercises[[#This Row],[ExerciseName]],tbl_Lookup_Exercises[ExerciseName],0)),"Unknown")</f>
        <v>Push</v>
      </c>
    </row>
    <row r="230" spans="1:18" hidden="1" x14ac:dyDescent="0.25">
      <c r="A230" s="49" t="s">
        <v>1926</v>
      </c>
      <c r="B230" s="49" t="s">
        <v>866</v>
      </c>
      <c r="C230" s="49" t="s">
        <v>159</v>
      </c>
      <c r="D230" s="49">
        <v>4</v>
      </c>
      <c r="E230">
        <v>180</v>
      </c>
      <c r="F230">
        <v>6</v>
      </c>
      <c r="I230" s="49"/>
      <c r="M230" s="49" t="s">
        <v>610</v>
      </c>
      <c r="N230" s="49"/>
      <c r="O230" s="49" t="s">
        <v>1927</v>
      </c>
      <c r="P230" s="49">
        <v>2</v>
      </c>
      <c r="Q230" s="49" t="s">
        <v>1928</v>
      </c>
      <c r="R230" s="49" t="str">
        <f>IFERROR(INDEX(tbl_Lookup_Exercises[Category],MATCH(tbl_Exercises[[#This Row],[ExerciseName]],tbl_Lookup_Exercises[ExerciseName],0)),"Unknown")</f>
        <v>Push</v>
      </c>
    </row>
    <row r="231" spans="1:18" hidden="1" x14ac:dyDescent="0.25">
      <c r="A231" s="49" t="s">
        <v>1929</v>
      </c>
      <c r="B231" s="49" t="s">
        <v>866</v>
      </c>
      <c r="C231" s="49" t="s">
        <v>1404</v>
      </c>
      <c r="D231" s="49">
        <v>1</v>
      </c>
      <c r="E231">
        <v>45</v>
      </c>
      <c r="F231">
        <v>11</v>
      </c>
      <c r="I231" s="49"/>
      <c r="J231">
        <v>2</v>
      </c>
      <c r="K231">
        <v>1</v>
      </c>
      <c r="L231">
        <v>2</v>
      </c>
      <c r="M231" s="49"/>
      <c r="N231" s="49"/>
      <c r="O231" s="49" t="s">
        <v>1364</v>
      </c>
      <c r="P231" s="49">
        <v>2</v>
      </c>
      <c r="Q231" s="49" t="s">
        <v>1930</v>
      </c>
      <c r="R231" s="49" t="str">
        <f>IFERROR(INDEX(tbl_Lookup_Exercises[Category],MATCH(tbl_Exercises[[#This Row],[ExerciseName]],tbl_Lookup_Exercises[ExerciseName],0)),"Unknown")</f>
        <v>Push</v>
      </c>
    </row>
    <row r="232" spans="1:18" hidden="1" x14ac:dyDescent="0.25">
      <c r="A232" s="49" t="s">
        <v>1931</v>
      </c>
      <c r="B232" s="49" t="s">
        <v>866</v>
      </c>
      <c r="C232" s="49" t="s">
        <v>1404</v>
      </c>
      <c r="D232" s="49">
        <v>2</v>
      </c>
      <c r="E232">
        <v>50</v>
      </c>
      <c r="F232">
        <v>9</v>
      </c>
      <c r="I232" s="49"/>
      <c r="J232">
        <v>2</v>
      </c>
      <c r="K232">
        <v>1</v>
      </c>
      <c r="L232">
        <v>2</v>
      </c>
      <c r="M232" s="49" t="s">
        <v>1745</v>
      </c>
      <c r="N232" s="49"/>
      <c r="O232" s="49" t="s">
        <v>1932</v>
      </c>
      <c r="P232" s="49">
        <v>2</v>
      </c>
      <c r="Q232" s="49" t="s">
        <v>1933</v>
      </c>
      <c r="R232" s="49" t="str">
        <f>IFERROR(INDEX(tbl_Lookup_Exercises[Category],MATCH(tbl_Exercises[[#This Row],[ExerciseName]],tbl_Lookup_Exercises[ExerciseName],0)),"Unknown")</f>
        <v>Push</v>
      </c>
    </row>
    <row r="233" spans="1:18" hidden="1" x14ac:dyDescent="0.25">
      <c r="A233" s="49" t="s">
        <v>1934</v>
      </c>
      <c r="B233" s="49" t="s">
        <v>866</v>
      </c>
      <c r="C233" s="49" t="s">
        <v>1404</v>
      </c>
      <c r="D233" s="49">
        <v>3</v>
      </c>
      <c r="E233">
        <v>50</v>
      </c>
      <c r="F233">
        <v>8</v>
      </c>
      <c r="I233" s="49"/>
      <c r="J233">
        <v>2</v>
      </c>
      <c r="K233">
        <v>1</v>
      </c>
      <c r="L233">
        <v>2</v>
      </c>
      <c r="M233" s="49" t="s">
        <v>1745</v>
      </c>
      <c r="N233" s="49"/>
      <c r="O233" s="49" t="s">
        <v>1932</v>
      </c>
      <c r="P233" s="49">
        <v>2</v>
      </c>
      <c r="Q233" s="49" t="s">
        <v>1935</v>
      </c>
      <c r="R233" s="49" t="str">
        <f>IFERROR(INDEX(tbl_Lookup_Exercises[Category],MATCH(tbl_Exercises[[#This Row],[ExerciseName]],tbl_Lookup_Exercises[ExerciseName],0)),"Unknown")</f>
        <v>Push</v>
      </c>
    </row>
    <row r="234" spans="1:18" hidden="1" x14ac:dyDescent="0.25">
      <c r="A234" s="49" t="s">
        <v>1936</v>
      </c>
      <c r="B234" s="49" t="s">
        <v>866</v>
      </c>
      <c r="C234" s="49" t="s">
        <v>1404</v>
      </c>
      <c r="D234" s="49">
        <v>4</v>
      </c>
      <c r="E234">
        <v>50</v>
      </c>
      <c r="F234">
        <v>7</v>
      </c>
      <c r="I234" s="49"/>
      <c r="J234">
        <v>2</v>
      </c>
      <c r="K234">
        <v>1</v>
      </c>
      <c r="L234">
        <v>2</v>
      </c>
      <c r="M234" s="49" t="s">
        <v>610</v>
      </c>
      <c r="N234" s="49"/>
      <c r="O234" s="49" t="s">
        <v>1937</v>
      </c>
      <c r="P234" s="49">
        <v>2</v>
      </c>
      <c r="Q234" s="49" t="s">
        <v>1938</v>
      </c>
      <c r="R234" s="49" t="str">
        <f>IFERROR(INDEX(tbl_Lookup_Exercises[Category],MATCH(tbl_Exercises[[#This Row],[ExerciseName]],tbl_Lookup_Exercises[ExerciseName],0)),"Unknown")</f>
        <v>Push</v>
      </c>
    </row>
    <row r="235" spans="1:18" hidden="1" x14ac:dyDescent="0.25">
      <c r="A235" s="49" t="s">
        <v>1939</v>
      </c>
      <c r="B235" s="49" t="s">
        <v>866</v>
      </c>
      <c r="C235" s="49" t="s">
        <v>186</v>
      </c>
      <c r="D235" s="49">
        <v>1</v>
      </c>
      <c r="E235">
        <v>45</v>
      </c>
      <c r="F235">
        <v>5</v>
      </c>
      <c r="I235" s="49"/>
      <c r="M235" s="49"/>
      <c r="N235" s="49" t="s">
        <v>1940</v>
      </c>
      <c r="O235" s="49"/>
      <c r="P235" s="49">
        <v>2</v>
      </c>
      <c r="Q235" s="49" t="s">
        <v>1941</v>
      </c>
      <c r="R235" s="49" t="str">
        <f>IFERROR(INDEX(tbl_Lookup_Exercises[Category],MATCH(tbl_Exercises[[#This Row],[ExerciseName]],tbl_Lookup_Exercises[ExerciseName],0)),"Unknown")</f>
        <v>Push</v>
      </c>
    </row>
    <row r="236" spans="1:18" hidden="1" x14ac:dyDescent="0.25">
      <c r="A236" s="49" t="s">
        <v>1942</v>
      </c>
      <c r="B236" s="49" t="s">
        <v>866</v>
      </c>
      <c r="C236" s="49" t="s">
        <v>192</v>
      </c>
      <c r="D236" s="49">
        <v>1</v>
      </c>
      <c r="E236">
        <v>45</v>
      </c>
      <c r="F236">
        <v>5</v>
      </c>
      <c r="I236" s="49"/>
      <c r="M236" s="49"/>
      <c r="N236" s="49" t="s">
        <v>1940</v>
      </c>
      <c r="O236" s="49"/>
      <c r="P236" s="49">
        <v>2</v>
      </c>
      <c r="Q236" s="49" t="s">
        <v>1943</v>
      </c>
      <c r="R236" s="49" t="str">
        <f>IFERROR(INDEX(tbl_Lookup_Exercises[Category],MATCH(tbl_Exercises[[#This Row],[ExerciseName]],tbl_Lookup_Exercises[ExerciseName],0)),"Unknown")</f>
        <v>Push</v>
      </c>
    </row>
    <row r="237" spans="1:18" hidden="1" x14ac:dyDescent="0.25">
      <c r="A237" s="49" t="s">
        <v>1944</v>
      </c>
      <c r="B237" s="49" t="s">
        <v>866</v>
      </c>
      <c r="C237" s="49" t="s">
        <v>186</v>
      </c>
      <c r="D237" s="49">
        <v>2</v>
      </c>
      <c r="E237">
        <v>45</v>
      </c>
      <c r="F237">
        <v>4</v>
      </c>
      <c r="I237" s="49"/>
      <c r="M237" s="49"/>
      <c r="N237" s="49" t="s">
        <v>1945</v>
      </c>
      <c r="O237" s="49"/>
      <c r="P237" s="49">
        <v>2</v>
      </c>
      <c r="Q237" s="49" t="s">
        <v>1946</v>
      </c>
      <c r="R237" s="49" t="str">
        <f>IFERROR(INDEX(tbl_Lookup_Exercises[Category],MATCH(tbl_Exercises[[#This Row],[ExerciseName]],tbl_Lookup_Exercises[ExerciseName],0)),"Unknown")</f>
        <v>Push</v>
      </c>
    </row>
    <row r="238" spans="1:18" hidden="1" x14ac:dyDescent="0.25">
      <c r="A238" s="49" t="s">
        <v>1947</v>
      </c>
      <c r="B238" s="49" t="s">
        <v>866</v>
      </c>
      <c r="C238" s="49" t="s">
        <v>192</v>
      </c>
      <c r="D238" s="49">
        <v>2</v>
      </c>
      <c r="E238">
        <v>45</v>
      </c>
      <c r="F238">
        <v>5</v>
      </c>
      <c r="I238" s="49"/>
      <c r="M238" s="49"/>
      <c r="N238" s="49" t="s">
        <v>1945</v>
      </c>
      <c r="O238" s="49"/>
      <c r="P238" s="49">
        <v>2</v>
      </c>
      <c r="Q238" s="49" t="s">
        <v>1948</v>
      </c>
      <c r="R238" s="49" t="str">
        <f>IFERROR(INDEX(tbl_Lookup_Exercises[Category],MATCH(tbl_Exercises[[#This Row],[ExerciseName]],tbl_Lookup_Exercises[ExerciseName],0)),"Unknown")</f>
        <v>Push</v>
      </c>
    </row>
    <row r="239" spans="1:18" hidden="1" x14ac:dyDescent="0.25">
      <c r="A239" s="49" t="s">
        <v>1949</v>
      </c>
      <c r="B239" s="49" t="s">
        <v>866</v>
      </c>
      <c r="C239" s="49" t="s">
        <v>186</v>
      </c>
      <c r="D239" s="49">
        <v>3</v>
      </c>
      <c r="E239">
        <v>45</v>
      </c>
      <c r="F239">
        <v>5</v>
      </c>
      <c r="I239" s="49"/>
      <c r="M239" s="49"/>
      <c r="N239" s="49" t="s">
        <v>1950</v>
      </c>
      <c r="O239" s="49"/>
      <c r="P239" s="49">
        <v>2</v>
      </c>
      <c r="Q239" s="49" t="s">
        <v>1951</v>
      </c>
      <c r="R239" s="49" t="str">
        <f>IFERROR(INDEX(tbl_Lookup_Exercises[Category],MATCH(tbl_Exercises[[#This Row],[ExerciseName]],tbl_Lookup_Exercises[ExerciseName],0)),"Unknown")</f>
        <v>Push</v>
      </c>
    </row>
    <row r="240" spans="1:18" hidden="1" x14ac:dyDescent="0.25">
      <c r="A240" s="49" t="s">
        <v>1952</v>
      </c>
      <c r="B240" s="49" t="s">
        <v>866</v>
      </c>
      <c r="C240" s="49" t="s">
        <v>192</v>
      </c>
      <c r="D240" s="49">
        <v>3</v>
      </c>
      <c r="E240">
        <v>45</v>
      </c>
      <c r="F240">
        <v>4</v>
      </c>
      <c r="I240" s="49"/>
      <c r="M240" s="49" t="s">
        <v>1888</v>
      </c>
      <c r="N240" s="49" t="s">
        <v>1950</v>
      </c>
      <c r="O240" s="49" t="s">
        <v>1953</v>
      </c>
      <c r="P240" s="49">
        <v>2</v>
      </c>
      <c r="Q240" s="49" t="s">
        <v>1954</v>
      </c>
      <c r="R240" s="49" t="str">
        <f>IFERROR(INDEX(tbl_Lookup_Exercises[Category],MATCH(tbl_Exercises[[#This Row],[ExerciseName]],tbl_Lookup_Exercises[ExerciseName],0)),"Unknown")</f>
        <v>Push</v>
      </c>
    </row>
    <row r="241" spans="1:18" hidden="1" x14ac:dyDescent="0.25">
      <c r="A241" s="49" t="s">
        <v>1955</v>
      </c>
      <c r="B241" s="49" t="s">
        <v>866</v>
      </c>
      <c r="C241" s="49" t="s">
        <v>10820</v>
      </c>
      <c r="D241" s="49">
        <v>1</v>
      </c>
      <c r="E241">
        <v>20</v>
      </c>
      <c r="F241">
        <v>15</v>
      </c>
      <c r="I241" s="49"/>
      <c r="M241" s="49"/>
      <c r="N241" s="49"/>
      <c r="O241" s="49" t="s">
        <v>1956</v>
      </c>
      <c r="P241" s="49">
        <v>2</v>
      </c>
      <c r="Q241" s="49" t="s">
        <v>1957</v>
      </c>
      <c r="R241" s="49" t="str">
        <f>IFERROR(INDEX(tbl_Lookup_Exercises[Category],MATCH(tbl_Exercises[[#This Row],[ExerciseName]],tbl_Lookup_Exercises[ExerciseName],0)),"Unknown")</f>
        <v>Arms_Triceps</v>
      </c>
    </row>
    <row r="242" spans="1:18" hidden="1" x14ac:dyDescent="0.25">
      <c r="A242" s="49" t="s">
        <v>1958</v>
      </c>
      <c r="B242" s="49" t="s">
        <v>866</v>
      </c>
      <c r="C242" s="49" t="s">
        <v>10820</v>
      </c>
      <c r="D242" s="49">
        <v>2</v>
      </c>
      <c r="E242">
        <v>20</v>
      </c>
      <c r="F242">
        <v>15</v>
      </c>
      <c r="I242" s="49"/>
      <c r="M242" s="49"/>
      <c r="N242" s="49"/>
      <c r="O242" s="49" t="s">
        <v>1959</v>
      </c>
      <c r="P242" s="49">
        <v>2</v>
      </c>
      <c r="Q242" s="49" t="s">
        <v>1960</v>
      </c>
      <c r="R242" s="49" t="str">
        <f>IFERROR(INDEX(tbl_Lookup_Exercises[Category],MATCH(tbl_Exercises[[#This Row],[ExerciseName]],tbl_Lookup_Exercises[ExerciseName],0)),"Unknown")</f>
        <v>Arms_Triceps</v>
      </c>
    </row>
    <row r="243" spans="1:18" hidden="1" x14ac:dyDescent="0.25">
      <c r="A243" s="49" t="s">
        <v>1961</v>
      </c>
      <c r="B243" s="49" t="s">
        <v>866</v>
      </c>
      <c r="C243" s="49" t="s">
        <v>10820</v>
      </c>
      <c r="D243" s="49">
        <v>3</v>
      </c>
      <c r="E243">
        <v>20</v>
      </c>
      <c r="F243">
        <v>15</v>
      </c>
      <c r="I243" s="49"/>
      <c r="M243" s="49"/>
      <c r="N243" s="49"/>
      <c r="O243" s="49" t="s">
        <v>1962</v>
      </c>
      <c r="P243" s="49">
        <v>2</v>
      </c>
      <c r="Q243" s="49" t="s">
        <v>1963</v>
      </c>
      <c r="R243" s="49" t="str">
        <f>IFERROR(INDEX(tbl_Lookup_Exercises[Category],MATCH(tbl_Exercises[[#This Row],[ExerciseName]],tbl_Lookup_Exercises[ExerciseName],0)),"Unknown")</f>
        <v>Arms_Triceps</v>
      </c>
    </row>
    <row r="244" spans="1:18" hidden="1" x14ac:dyDescent="0.25">
      <c r="A244" s="49" t="s">
        <v>1964</v>
      </c>
      <c r="B244" s="49" t="s">
        <v>866</v>
      </c>
      <c r="C244" s="49" t="s">
        <v>10820</v>
      </c>
      <c r="D244" s="49">
        <v>4</v>
      </c>
      <c r="E244">
        <v>20</v>
      </c>
      <c r="F244">
        <v>12</v>
      </c>
      <c r="I244" s="49"/>
      <c r="M244" s="49"/>
      <c r="N244" s="49" t="s">
        <v>1965</v>
      </c>
      <c r="O244" s="49" t="s">
        <v>1966</v>
      </c>
      <c r="P244" s="49">
        <v>2</v>
      </c>
      <c r="Q244" s="49" t="s">
        <v>1967</v>
      </c>
      <c r="R244" s="49" t="str">
        <f>IFERROR(INDEX(tbl_Lookup_Exercises[Category],MATCH(tbl_Exercises[[#This Row],[ExerciseName]],tbl_Lookup_Exercises[ExerciseName],0)),"Unknown")</f>
        <v>Arms_Triceps</v>
      </c>
    </row>
    <row r="245" spans="1:18" hidden="1" x14ac:dyDescent="0.25">
      <c r="A245" s="49" t="s">
        <v>1968</v>
      </c>
      <c r="B245" s="49" t="s">
        <v>866</v>
      </c>
      <c r="C245" s="49" t="s">
        <v>10820</v>
      </c>
      <c r="D245" s="49">
        <v>5</v>
      </c>
      <c r="E245">
        <v>15</v>
      </c>
      <c r="F245">
        <v>10</v>
      </c>
      <c r="I245" s="49"/>
      <c r="M245" s="49"/>
      <c r="N245" s="49" t="s">
        <v>1965</v>
      </c>
      <c r="O245" s="49" t="s">
        <v>1966</v>
      </c>
      <c r="P245" s="49">
        <v>2</v>
      </c>
      <c r="Q245" s="49" t="s">
        <v>869</v>
      </c>
      <c r="R245" s="49" t="str">
        <f>IFERROR(INDEX(tbl_Lookup_Exercises[Category],MATCH(tbl_Exercises[[#This Row],[ExerciseName]],tbl_Lookup_Exercises[ExerciseName],0)),"Unknown")</f>
        <v>Arms_Triceps</v>
      </c>
    </row>
    <row r="246" spans="1:18" hidden="1" x14ac:dyDescent="0.25">
      <c r="A246" s="49" t="s">
        <v>1969</v>
      </c>
      <c r="B246" s="49" t="s">
        <v>870</v>
      </c>
      <c r="C246" s="49" t="s">
        <v>15</v>
      </c>
      <c r="D246" s="49">
        <v>1</v>
      </c>
      <c r="E246">
        <v>50</v>
      </c>
      <c r="G246">
        <v>60</v>
      </c>
      <c r="I246" s="49"/>
      <c r="M246" s="49"/>
      <c r="N246" s="49" t="s">
        <v>1970</v>
      </c>
      <c r="O246" s="49" t="s">
        <v>1971</v>
      </c>
      <c r="P246" s="49">
        <v>2</v>
      </c>
      <c r="Q246" s="49" t="s">
        <v>872</v>
      </c>
      <c r="R246" s="49" t="str">
        <f>IFERROR(INDEX(tbl_Lookup_Exercises[Category],MATCH(tbl_Exercises[[#This Row],[ExerciseName]],tbl_Lookup_Exercises[ExerciseName],0)),"Unknown")</f>
        <v>Carry</v>
      </c>
    </row>
    <row r="247" spans="1:18" hidden="1" x14ac:dyDescent="0.25">
      <c r="A247" s="49" t="s">
        <v>1972</v>
      </c>
      <c r="B247" s="49" t="s">
        <v>870</v>
      </c>
      <c r="C247" s="49" t="s">
        <v>15</v>
      </c>
      <c r="D247" s="49">
        <v>2</v>
      </c>
      <c r="E247">
        <v>50</v>
      </c>
      <c r="G247">
        <v>60</v>
      </c>
      <c r="I247" s="49"/>
      <c r="M247" s="49"/>
      <c r="N247" s="49" t="s">
        <v>1970</v>
      </c>
      <c r="O247" s="49" t="s">
        <v>1973</v>
      </c>
      <c r="P247" s="49">
        <v>2</v>
      </c>
      <c r="Q247" s="49" t="s">
        <v>1974</v>
      </c>
      <c r="R247" s="49" t="str">
        <f>IFERROR(INDEX(tbl_Lookup_Exercises[Category],MATCH(tbl_Exercises[[#This Row],[ExerciseName]],tbl_Lookup_Exercises[ExerciseName],0)),"Unknown")</f>
        <v>Carry</v>
      </c>
    </row>
    <row r="248" spans="1:18" hidden="1" x14ac:dyDescent="0.25">
      <c r="A248" s="49" t="s">
        <v>1975</v>
      </c>
      <c r="B248" s="49" t="s">
        <v>870</v>
      </c>
      <c r="C248" s="49" t="s">
        <v>15</v>
      </c>
      <c r="D248" s="49">
        <v>3</v>
      </c>
      <c r="E248">
        <v>50</v>
      </c>
      <c r="G248">
        <v>60</v>
      </c>
      <c r="I248" s="49"/>
      <c r="M248" s="49"/>
      <c r="N248" s="49" t="s">
        <v>1976</v>
      </c>
      <c r="O248" s="49" t="s">
        <v>1971</v>
      </c>
      <c r="P248" s="49">
        <v>2</v>
      </c>
      <c r="Q248" s="49" t="s">
        <v>1977</v>
      </c>
      <c r="R248" s="49" t="str">
        <f>IFERROR(INDEX(tbl_Lookup_Exercises[Category],MATCH(tbl_Exercises[[#This Row],[ExerciseName]],tbl_Lookup_Exercises[ExerciseName],0)),"Unknown")</f>
        <v>Carry</v>
      </c>
    </row>
    <row r="249" spans="1:18" hidden="1" x14ac:dyDescent="0.25">
      <c r="A249" s="49" t="s">
        <v>1978</v>
      </c>
      <c r="B249" s="49" t="s">
        <v>870</v>
      </c>
      <c r="C249" s="49" t="s">
        <v>15</v>
      </c>
      <c r="D249" s="49">
        <v>4</v>
      </c>
      <c r="E249">
        <v>50</v>
      </c>
      <c r="G249">
        <v>60</v>
      </c>
      <c r="I249" s="49"/>
      <c r="M249" s="49"/>
      <c r="N249" s="49" t="s">
        <v>1976</v>
      </c>
      <c r="O249" s="49" t="s">
        <v>1979</v>
      </c>
      <c r="P249" s="49">
        <v>2</v>
      </c>
      <c r="Q249" s="49" t="s">
        <v>1980</v>
      </c>
      <c r="R249" s="49" t="str">
        <f>IFERROR(INDEX(tbl_Lookup_Exercises[Category],MATCH(tbl_Exercises[[#This Row],[ExerciseName]],tbl_Lookup_Exercises[ExerciseName],0)),"Unknown")</f>
        <v>Carry</v>
      </c>
    </row>
    <row r="250" spans="1:18" hidden="1" x14ac:dyDescent="0.25">
      <c r="A250" s="49" t="s">
        <v>1981</v>
      </c>
      <c r="B250" s="49" t="s">
        <v>870</v>
      </c>
      <c r="C250" s="49" t="s">
        <v>51</v>
      </c>
      <c r="D250" s="49">
        <v>1</v>
      </c>
      <c r="E250">
        <v>145</v>
      </c>
      <c r="F250">
        <v>12</v>
      </c>
      <c r="I250" s="49"/>
      <c r="M250" s="49"/>
      <c r="N250" s="49"/>
      <c r="O250" s="49"/>
      <c r="P250" s="49">
        <v>2</v>
      </c>
      <c r="Q250" s="49" t="s">
        <v>1982</v>
      </c>
      <c r="R250" s="49" t="str">
        <f>IFERROR(INDEX(tbl_Lookup_Exercises[Category],MATCH(tbl_Exercises[[#This Row],[ExerciseName]],tbl_Lookup_Exercises[ExerciseName],0)),"Unknown")</f>
        <v>Pull</v>
      </c>
    </row>
    <row r="251" spans="1:18" hidden="1" x14ac:dyDescent="0.25">
      <c r="A251" s="49" t="s">
        <v>1983</v>
      </c>
      <c r="B251" s="49" t="s">
        <v>870</v>
      </c>
      <c r="C251" s="49" t="s">
        <v>51</v>
      </c>
      <c r="D251" s="49">
        <v>2</v>
      </c>
      <c r="E251">
        <v>150</v>
      </c>
      <c r="F251">
        <v>12</v>
      </c>
      <c r="I251" s="49"/>
      <c r="M251" s="49"/>
      <c r="N251" s="49"/>
      <c r="O251" s="49"/>
      <c r="P251" s="49">
        <v>2</v>
      </c>
      <c r="Q251" s="49" t="s">
        <v>1984</v>
      </c>
      <c r="R251" s="49" t="str">
        <f>IFERROR(INDEX(tbl_Lookup_Exercises[Category],MATCH(tbl_Exercises[[#This Row],[ExerciseName]],tbl_Lookup_Exercises[ExerciseName],0)),"Unknown")</f>
        <v>Pull</v>
      </c>
    </row>
    <row r="252" spans="1:18" hidden="1" x14ac:dyDescent="0.25">
      <c r="A252" s="49" t="s">
        <v>1985</v>
      </c>
      <c r="B252" s="49" t="s">
        <v>870</v>
      </c>
      <c r="C252" s="49" t="s">
        <v>51</v>
      </c>
      <c r="D252" s="49">
        <v>3</v>
      </c>
      <c r="E252">
        <v>150</v>
      </c>
      <c r="F252">
        <v>11</v>
      </c>
      <c r="I252" s="49"/>
      <c r="M252" s="49"/>
      <c r="N252" s="49"/>
      <c r="O252" s="49" t="s">
        <v>1986</v>
      </c>
      <c r="P252" s="49">
        <v>2</v>
      </c>
      <c r="Q252" s="49" t="s">
        <v>1987</v>
      </c>
      <c r="R252" s="49" t="str">
        <f>IFERROR(INDEX(tbl_Lookup_Exercises[Category],MATCH(tbl_Exercises[[#This Row],[ExerciseName]],tbl_Lookup_Exercises[ExerciseName],0)),"Unknown")</f>
        <v>Pull</v>
      </c>
    </row>
    <row r="253" spans="1:18" hidden="1" x14ac:dyDescent="0.25">
      <c r="A253" s="49" t="s">
        <v>1988</v>
      </c>
      <c r="B253" s="49" t="s">
        <v>870</v>
      </c>
      <c r="C253" s="49" t="s">
        <v>51</v>
      </c>
      <c r="D253" s="49">
        <v>4</v>
      </c>
      <c r="E253">
        <v>150</v>
      </c>
      <c r="F253">
        <v>11</v>
      </c>
      <c r="I253" s="49"/>
      <c r="M253" s="49"/>
      <c r="N253" s="49"/>
      <c r="O253" s="49" t="s">
        <v>1986</v>
      </c>
      <c r="P253" s="49">
        <v>2</v>
      </c>
      <c r="Q253" s="49" t="s">
        <v>1989</v>
      </c>
      <c r="R253" s="49" t="str">
        <f>IFERROR(INDEX(tbl_Lookup_Exercises[Category],MATCH(tbl_Exercises[[#This Row],[ExerciseName]],tbl_Lookup_Exercises[ExerciseName],0)),"Unknown")</f>
        <v>Pull</v>
      </c>
    </row>
    <row r="254" spans="1:18" hidden="1" x14ac:dyDescent="0.25">
      <c r="A254" s="49" t="s">
        <v>1990</v>
      </c>
      <c r="B254" s="49" t="s">
        <v>870</v>
      </c>
      <c r="C254" s="49" t="s">
        <v>41</v>
      </c>
      <c r="D254" s="49">
        <v>1</v>
      </c>
      <c r="E254">
        <v>60</v>
      </c>
      <c r="F254">
        <v>14</v>
      </c>
      <c r="I254" s="49"/>
      <c r="M254" s="49"/>
      <c r="N254" s="49"/>
      <c r="O254" s="49" t="s">
        <v>1991</v>
      </c>
      <c r="P254" s="49">
        <v>2</v>
      </c>
      <c r="Q254" s="49" t="s">
        <v>1992</v>
      </c>
      <c r="R254" s="49" t="str">
        <f>IFERROR(INDEX(tbl_Lookup_Exercises[Category],MATCH(tbl_Exercises[[#This Row],[ExerciseName]],tbl_Lookup_Exercises[ExerciseName],0)),"Unknown")</f>
        <v>Pull</v>
      </c>
    </row>
    <row r="255" spans="1:18" hidden="1" x14ac:dyDescent="0.25">
      <c r="A255" s="49" t="s">
        <v>1993</v>
      </c>
      <c r="B255" s="49" t="s">
        <v>870</v>
      </c>
      <c r="C255" s="49" t="s">
        <v>41</v>
      </c>
      <c r="D255" s="49">
        <v>2</v>
      </c>
      <c r="E255">
        <v>60</v>
      </c>
      <c r="F255">
        <v>13</v>
      </c>
      <c r="I255" s="49"/>
      <c r="M255" s="49" t="s">
        <v>1994</v>
      </c>
      <c r="N255" s="49"/>
      <c r="O255" s="49" t="s">
        <v>1995</v>
      </c>
      <c r="P255" s="49">
        <v>2</v>
      </c>
      <c r="Q255" s="49" t="s">
        <v>1996</v>
      </c>
      <c r="R255" s="49" t="str">
        <f>IFERROR(INDEX(tbl_Lookup_Exercises[Category],MATCH(tbl_Exercises[[#This Row],[ExerciseName]],tbl_Lookup_Exercises[ExerciseName],0)),"Unknown")</f>
        <v>Pull</v>
      </c>
    </row>
    <row r="256" spans="1:18" hidden="1" x14ac:dyDescent="0.25">
      <c r="A256" s="49" t="s">
        <v>1997</v>
      </c>
      <c r="B256" s="49" t="s">
        <v>870</v>
      </c>
      <c r="C256" s="49" t="s">
        <v>41</v>
      </c>
      <c r="D256" s="49">
        <v>3</v>
      </c>
      <c r="E256">
        <v>60</v>
      </c>
      <c r="F256">
        <v>12</v>
      </c>
      <c r="I256" s="49"/>
      <c r="M256" s="49" t="s">
        <v>1745</v>
      </c>
      <c r="N256" s="49"/>
      <c r="O256" s="49" t="s">
        <v>1998</v>
      </c>
      <c r="P256" s="49">
        <v>2</v>
      </c>
      <c r="Q256" s="49" t="s">
        <v>1999</v>
      </c>
      <c r="R256" s="49" t="str">
        <f>IFERROR(INDEX(tbl_Lookup_Exercises[Category],MATCH(tbl_Exercises[[#This Row],[ExerciseName]],tbl_Lookup_Exercises[ExerciseName],0)),"Unknown")</f>
        <v>Pull</v>
      </c>
    </row>
    <row r="257" spans="1:18" hidden="1" x14ac:dyDescent="0.25">
      <c r="A257" s="49" t="s">
        <v>2000</v>
      </c>
      <c r="B257" s="49" t="s">
        <v>870</v>
      </c>
      <c r="C257" s="49" t="s">
        <v>73</v>
      </c>
      <c r="D257" s="49">
        <v>1</v>
      </c>
      <c r="E257">
        <v>30</v>
      </c>
      <c r="F257">
        <v>20</v>
      </c>
      <c r="I257" s="49"/>
      <c r="M257" s="49"/>
      <c r="N257" s="49"/>
      <c r="O257" s="49" t="s">
        <v>2001</v>
      </c>
      <c r="P257" s="49">
        <v>2</v>
      </c>
      <c r="Q257" s="49" t="s">
        <v>2002</v>
      </c>
      <c r="R257" s="49" t="str">
        <f>IFERROR(INDEX(tbl_Lookup_Exercises[Category],MATCH(tbl_Exercises[[#This Row],[ExerciseName]],tbl_Lookup_Exercises[ExerciseName],0)),"Unknown")</f>
        <v>Pull</v>
      </c>
    </row>
    <row r="258" spans="1:18" hidden="1" x14ac:dyDescent="0.25">
      <c r="A258" s="49" t="s">
        <v>2003</v>
      </c>
      <c r="B258" s="49" t="s">
        <v>870</v>
      </c>
      <c r="C258" s="49" t="s">
        <v>73</v>
      </c>
      <c r="D258" s="49">
        <v>2</v>
      </c>
      <c r="E258">
        <v>30</v>
      </c>
      <c r="F258">
        <v>20</v>
      </c>
      <c r="I258" s="49"/>
      <c r="M258" s="49"/>
      <c r="N258" s="49"/>
      <c r="O258" s="49" t="s">
        <v>2004</v>
      </c>
      <c r="P258" s="49">
        <v>2</v>
      </c>
      <c r="Q258" s="49" t="s">
        <v>2005</v>
      </c>
      <c r="R258" s="49" t="str">
        <f>IFERROR(INDEX(tbl_Lookup_Exercises[Category],MATCH(tbl_Exercises[[#This Row],[ExerciseName]],tbl_Lookup_Exercises[ExerciseName],0)),"Unknown")</f>
        <v>Pull</v>
      </c>
    </row>
    <row r="259" spans="1:18" hidden="1" x14ac:dyDescent="0.25">
      <c r="A259" s="49" t="s">
        <v>2006</v>
      </c>
      <c r="B259" s="49" t="s">
        <v>870</v>
      </c>
      <c r="C259" s="49" t="s">
        <v>73</v>
      </c>
      <c r="D259" s="49">
        <v>3</v>
      </c>
      <c r="E259">
        <v>30</v>
      </c>
      <c r="F259">
        <v>20</v>
      </c>
      <c r="I259" s="49"/>
      <c r="M259" s="49"/>
      <c r="N259" s="49"/>
      <c r="O259" s="49" t="s">
        <v>2007</v>
      </c>
      <c r="P259" s="49">
        <v>2</v>
      </c>
      <c r="Q259" s="49" t="s">
        <v>2008</v>
      </c>
      <c r="R259" s="49" t="str">
        <f>IFERROR(INDEX(tbl_Lookup_Exercises[Category],MATCH(tbl_Exercises[[#This Row],[ExerciseName]],tbl_Lookup_Exercises[ExerciseName],0)),"Unknown")</f>
        <v>Pull</v>
      </c>
    </row>
    <row r="260" spans="1:18" hidden="1" x14ac:dyDescent="0.25">
      <c r="A260" s="49" t="s">
        <v>2009</v>
      </c>
      <c r="B260" s="49" t="s">
        <v>870</v>
      </c>
      <c r="C260" s="49" t="s">
        <v>102</v>
      </c>
      <c r="D260" s="49">
        <v>1</v>
      </c>
      <c r="E260">
        <v>20</v>
      </c>
      <c r="F260">
        <v>15</v>
      </c>
      <c r="I260" s="49"/>
      <c r="M260" s="49"/>
      <c r="N260" s="49"/>
      <c r="O260" s="49" t="s">
        <v>2010</v>
      </c>
      <c r="P260" s="49">
        <v>2</v>
      </c>
      <c r="Q260" s="49" t="s">
        <v>2011</v>
      </c>
      <c r="R260" s="49" t="str">
        <f>IFERROR(INDEX(tbl_Lookup_Exercises[Category],MATCH(tbl_Exercises[[#This Row],[ExerciseName]],tbl_Lookup_Exercises[ExerciseName],0)),"Unknown")</f>
        <v>Arms_Biceps</v>
      </c>
    </row>
    <row r="261" spans="1:18" hidden="1" x14ac:dyDescent="0.25">
      <c r="A261" s="49" t="s">
        <v>2012</v>
      </c>
      <c r="B261" s="49" t="s">
        <v>870</v>
      </c>
      <c r="C261" s="49" t="s">
        <v>102</v>
      </c>
      <c r="D261" s="49">
        <v>2</v>
      </c>
      <c r="E261">
        <v>20</v>
      </c>
      <c r="F261">
        <v>12</v>
      </c>
      <c r="I261" s="49"/>
      <c r="M261" s="49" t="s">
        <v>1646</v>
      </c>
      <c r="N261" s="49"/>
      <c r="O261" s="49" t="s">
        <v>2013</v>
      </c>
      <c r="P261" s="49">
        <v>2</v>
      </c>
      <c r="Q261" s="49" t="s">
        <v>2014</v>
      </c>
      <c r="R261" s="49" t="str">
        <f>IFERROR(INDEX(tbl_Lookup_Exercises[Category],MATCH(tbl_Exercises[[#This Row],[ExerciseName]],tbl_Lookup_Exercises[ExerciseName],0)),"Unknown")</f>
        <v>Arms_Biceps</v>
      </c>
    </row>
    <row r="262" spans="1:18" hidden="1" x14ac:dyDescent="0.25">
      <c r="A262" s="49" t="s">
        <v>2015</v>
      </c>
      <c r="B262" s="49" t="s">
        <v>870</v>
      </c>
      <c r="C262" s="49" t="s">
        <v>102</v>
      </c>
      <c r="D262" s="49">
        <v>3</v>
      </c>
      <c r="E262">
        <v>20</v>
      </c>
      <c r="F262">
        <v>12</v>
      </c>
      <c r="I262" s="49"/>
      <c r="M262" s="49" t="s">
        <v>1646</v>
      </c>
      <c r="N262" s="49"/>
      <c r="O262" s="49" t="s">
        <v>2013</v>
      </c>
      <c r="P262" s="49">
        <v>2</v>
      </c>
      <c r="Q262" s="49" t="s">
        <v>2016</v>
      </c>
      <c r="R262" s="49" t="str">
        <f>IFERROR(INDEX(tbl_Lookup_Exercises[Category],MATCH(tbl_Exercises[[#This Row],[ExerciseName]],tbl_Lookup_Exercises[ExerciseName],0)),"Unknown")</f>
        <v>Arms_Biceps</v>
      </c>
    </row>
    <row r="263" spans="1:18" hidden="1" x14ac:dyDescent="0.25">
      <c r="A263" s="49" t="s">
        <v>2017</v>
      </c>
      <c r="B263" s="49" t="s">
        <v>870</v>
      </c>
      <c r="C263" s="49" t="s">
        <v>323</v>
      </c>
      <c r="D263" s="49">
        <v>1</v>
      </c>
      <c r="E263">
        <v>30</v>
      </c>
      <c r="F263">
        <v>10</v>
      </c>
      <c r="I263" s="49"/>
      <c r="M263" s="49"/>
      <c r="N263" s="49" t="s">
        <v>2018</v>
      </c>
      <c r="O263" s="49" t="s">
        <v>2019</v>
      </c>
      <c r="P263" s="49">
        <v>2</v>
      </c>
      <c r="Q263" s="49" t="s">
        <v>2020</v>
      </c>
      <c r="R263" s="49" t="str">
        <f>IFERROR(INDEX(tbl_Lookup_Exercises[Category],MATCH(tbl_Exercises[[#This Row],[ExerciseName]],tbl_Lookup_Exercises[ExerciseName],0)),"Unknown")</f>
        <v>Core</v>
      </c>
    </row>
    <row r="264" spans="1:18" hidden="1" x14ac:dyDescent="0.25">
      <c r="A264" s="49" t="s">
        <v>2021</v>
      </c>
      <c r="B264" s="49" t="s">
        <v>870</v>
      </c>
      <c r="C264" s="49" t="s">
        <v>323</v>
      </c>
      <c r="D264" s="49">
        <v>2</v>
      </c>
      <c r="E264">
        <v>30</v>
      </c>
      <c r="F264">
        <v>10</v>
      </c>
      <c r="I264" s="49"/>
      <c r="M264" s="49"/>
      <c r="N264" s="49" t="s">
        <v>2018</v>
      </c>
      <c r="O264" s="49" t="s">
        <v>2022</v>
      </c>
      <c r="P264" s="49">
        <v>2</v>
      </c>
      <c r="Q264" s="49" t="s">
        <v>873</v>
      </c>
      <c r="R264" s="49" t="str">
        <f>IFERROR(INDEX(tbl_Lookup_Exercises[Category],MATCH(tbl_Exercises[[#This Row],[ExerciseName]],tbl_Lookup_Exercises[ExerciseName],0)),"Unknown")</f>
        <v>Core</v>
      </c>
    </row>
    <row r="265" spans="1:18" hidden="1" x14ac:dyDescent="0.25">
      <c r="A265" s="49" t="s">
        <v>2023</v>
      </c>
      <c r="B265" s="49" t="s">
        <v>874</v>
      </c>
      <c r="C265" s="49" t="s">
        <v>112</v>
      </c>
      <c r="D265" s="49">
        <v>1</v>
      </c>
      <c r="E265">
        <v>45</v>
      </c>
      <c r="F265">
        <v>15</v>
      </c>
      <c r="I265" s="49"/>
      <c r="M265" s="49"/>
      <c r="N265" s="49"/>
      <c r="O265" s="49" t="s">
        <v>2024</v>
      </c>
      <c r="P265" s="49">
        <v>2</v>
      </c>
      <c r="Q265" s="49" t="s">
        <v>876</v>
      </c>
      <c r="R265" s="49" t="str">
        <f>IFERROR(INDEX(tbl_Lookup_Exercises[Category],MATCH(tbl_Exercises[[#This Row],[ExerciseName]],tbl_Lookup_Exercises[ExerciseName],0)),"Unknown")</f>
        <v>Arms_Biceps</v>
      </c>
    </row>
    <row r="266" spans="1:18" hidden="1" x14ac:dyDescent="0.25">
      <c r="A266" s="49" t="s">
        <v>2025</v>
      </c>
      <c r="B266" s="49" t="s">
        <v>874</v>
      </c>
      <c r="C266" s="49" t="s">
        <v>112</v>
      </c>
      <c r="D266" s="49">
        <v>2</v>
      </c>
      <c r="E266">
        <v>45</v>
      </c>
      <c r="F266">
        <v>15</v>
      </c>
      <c r="I266" s="49"/>
      <c r="M266" s="49"/>
      <c r="N266" s="49"/>
      <c r="O266" s="49" t="s">
        <v>2026</v>
      </c>
      <c r="P266" s="49">
        <v>2</v>
      </c>
      <c r="Q266" s="49" t="s">
        <v>2027</v>
      </c>
      <c r="R266" s="49" t="str">
        <f>IFERROR(INDEX(tbl_Lookup_Exercises[Category],MATCH(tbl_Exercises[[#This Row],[ExerciseName]],tbl_Lookup_Exercises[ExerciseName],0)),"Unknown")</f>
        <v>Arms_Biceps</v>
      </c>
    </row>
    <row r="267" spans="1:18" hidden="1" x14ac:dyDescent="0.25">
      <c r="A267" s="49" t="s">
        <v>2028</v>
      </c>
      <c r="B267" s="49" t="s">
        <v>874</v>
      </c>
      <c r="C267" s="49" t="s">
        <v>112</v>
      </c>
      <c r="D267" s="49">
        <v>3</v>
      </c>
      <c r="E267">
        <v>45</v>
      </c>
      <c r="F267">
        <v>13</v>
      </c>
      <c r="I267" s="49"/>
      <c r="M267" s="49" t="s">
        <v>1646</v>
      </c>
      <c r="N267" s="49"/>
      <c r="O267" s="49" t="s">
        <v>2029</v>
      </c>
      <c r="P267" s="49">
        <v>2</v>
      </c>
      <c r="Q267" s="49" t="s">
        <v>2030</v>
      </c>
      <c r="R267" s="49" t="str">
        <f>IFERROR(INDEX(tbl_Lookup_Exercises[Category],MATCH(tbl_Exercises[[#This Row],[ExerciseName]],tbl_Lookup_Exercises[ExerciseName],0)),"Unknown")</f>
        <v>Arms_Biceps</v>
      </c>
    </row>
    <row r="268" spans="1:18" hidden="1" x14ac:dyDescent="0.25">
      <c r="A268" s="49" t="s">
        <v>2031</v>
      </c>
      <c r="B268" s="49" t="s">
        <v>874</v>
      </c>
      <c r="C268" s="49" t="s">
        <v>214</v>
      </c>
      <c r="D268" s="49">
        <v>1</v>
      </c>
      <c r="E268">
        <v>45</v>
      </c>
      <c r="F268">
        <v>15</v>
      </c>
      <c r="I268" s="49"/>
      <c r="M268" s="49"/>
      <c r="N268" s="49"/>
      <c r="O268" s="49" t="s">
        <v>2032</v>
      </c>
      <c r="P268" s="49">
        <v>2</v>
      </c>
      <c r="Q268" s="49" t="s">
        <v>2033</v>
      </c>
      <c r="R268" s="49" t="str">
        <f>IFERROR(INDEX(tbl_Lookup_Exercises[Category],MATCH(tbl_Exercises[[#This Row],[ExerciseName]],tbl_Lookup_Exercises[ExerciseName],0)),"Unknown")</f>
        <v>Arms_Triceps</v>
      </c>
    </row>
    <row r="269" spans="1:18" hidden="1" x14ac:dyDescent="0.25">
      <c r="A269" s="49" t="s">
        <v>2034</v>
      </c>
      <c r="B269" s="49" t="s">
        <v>874</v>
      </c>
      <c r="C269" s="49" t="s">
        <v>214</v>
      </c>
      <c r="D269" s="49">
        <v>2</v>
      </c>
      <c r="E269">
        <v>45</v>
      </c>
      <c r="F269">
        <v>13</v>
      </c>
      <c r="I269" s="49"/>
      <c r="M269" s="49" t="s">
        <v>1745</v>
      </c>
      <c r="N269" s="49"/>
      <c r="O269" s="49" t="s">
        <v>2035</v>
      </c>
      <c r="P269" s="49">
        <v>2</v>
      </c>
      <c r="Q269" s="49" t="s">
        <v>2036</v>
      </c>
      <c r="R269" s="49" t="str">
        <f>IFERROR(INDEX(tbl_Lookup_Exercises[Category],MATCH(tbl_Exercises[[#This Row],[ExerciseName]],tbl_Lookup_Exercises[ExerciseName],0)),"Unknown")</f>
        <v>Arms_Triceps</v>
      </c>
    </row>
    <row r="270" spans="1:18" hidden="1" x14ac:dyDescent="0.25">
      <c r="A270" s="49" t="s">
        <v>2037</v>
      </c>
      <c r="B270" s="49" t="s">
        <v>874</v>
      </c>
      <c r="C270" s="49" t="s">
        <v>214</v>
      </c>
      <c r="D270" s="49">
        <v>3</v>
      </c>
      <c r="E270">
        <v>45</v>
      </c>
      <c r="F270">
        <v>10</v>
      </c>
      <c r="I270" s="49"/>
      <c r="M270" s="49" t="s">
        <v>1646</v>
      </c>
      <c r="N270" s="49"/>
      <c r="O270" s="49" t="s">
        <v>2038</v>
      </c>
      <c r="P270" s="49">
        <v>2</v>
      </c>
      <c r="Q270" s="49" t="s">
        <v>2039</v>
      </c>
      <c r="R270" s="49" t="str">
        <f>IFERROR(INDEX(tbl_Lookup_Exercises[Category],MATCH(tbl_Exercises[[#This Row],[ExerciseName]],tbl_Lookup_Exercises[ExerciseName],0)),"Unknown")</f>
        <v>Arms_Triceps</v>
      </c>
    </row>
    <row r="271" spans="1:18" hidden="1" x14ac:dyDescent="0.25">
      <c r="A271" s="49" t="s">
        <v>2040</v>
      </c>
      <c r="B271" s="49" t="s">
        <v>874</v>
      </c>
      <c r="C271" s="49" t="s">
        <v>222</v>
      </c>
      <c r="D271" s="49">
        <v>1</v>
      </c>
      <c r="E271">
        <v>17.5</v>
      </c>
      <c r="F271">
        <v>10</v>
      </c>
      <c r="I271" s="49"/>
      <c r="M271" s="49"/>
      <c r="N271" s="49"/>
      <c r="O271" s="49"/>
      <c r="P271" s="49">
        <v>2</v>
      </c>
      <c r="Q271" s="49" t="s">
        <v>2041</v>
      </c>
      <c r="R271" s="49" t="str">
        <f>IFERROR(INDEX(tbl_Lookup_Exercises[Category],MATCH(tbl_Exercises[[#This Row],[ExerciseName]],tbl_Lookup_Exercises[ExerciseName],0)),"Unknown")</f>
        <v>Arms_Triceps</v>
      </c>
    </row>
    <row r="272" spans="1:18" hidden="1" x14ac:dyDescent="0.25">
      <c r="A272" s="49" t="s">
        <v>2042</v>
      </c>
      <c r="B272" s="49" t="s">
        <v>874</v>
      </c>
      <c r="C272" s="49" t="s">
        <v>222</v>
      </c>
      <c r="D272" s="49">
        <v>2</v>
      </c>
      <c r="E272">
        <v>17.5</v>
      </c>
      <c r="F272">
        <v>11</v>
      </c>
      <c r="I272" s="49"/>
      <c r="M272" s="49"/>
      <c r="N272" s="49"/>
      <c r="O272" s="49" t="s">
        <v>2043</v>
      </c>
      <c r="P272" s="49">
        <v>2</v>
      </c>
      <c r="Q272" s="49" t="s">
        <v>2044</v>
      </c>
      <c r="R272" s="49" t="str">
        <f>IFERROR(INDEX(tbl_Lookup_Exercises[Category],MATCH(tbl_Exercises[[#This Row],[ExerciseName]],tbl_Lookup_Exercises[ExerciseName],0)),"Unknown")</f>
        <v>Arms_Triceps</v>
      </c>
    </row>
    <row r="273" spans="1:18" hidden="1" x14ac:dyDescent="0.25">
      <c r="A273" s="49" t="s">
        <v>2045</v>
      </c>
      <c r="B273" s="49" t="s">
        <v>874</v>
      </c>
      <c r="C273" s="49" t="s">
        <v>222</v>
      </c>
      <c r="D273" s="49">
        <v>3</v>
      </c>
      <c r="E273">
        <v>17.5</v>
      </c>
      <c r="F273">
        <v>11</v>
      </c>
      <c r="I273" s="49"/>
      <c r="M273" s="49"/>
      <c r="N273" s="49"/>
      <c r="O273" s="49"/>
      <c r="P273" s="49">
        <v>2</v>
      </c>
      <c r="Q273" s="49" t="s">
        <v>2046</v>
      </c>
      <c r="R273" s="49" t="str">
        <f>IFERROR(INDEX(tbl_Lookup_Exercises[Category],MATCH(tbl_Exercises[[#This Row],[ExerciseName]],tbl_Lookup_Exercises[ExerciseName],0)),"Unknown")</f>
        <v>Arms_Triceps</v>
      </c>
    </row>
    <row r="274" spans="1:18" hidden="1" x14ac:dyDescent="0.25">
      <c r="A274" s="49" t="s">
        <v>2047</v>
      </c>
      <c r="B274" s="49" t="s">
        <v>874</v>
      </c>
      <c r="C274" s="49" t="s">
        <v>1534</v>
      </c>
      <c r="D274" s="49">
        <v>1</v>
      </c>
      <c r="E274">
        <v>75</v>
      </c>
      <c r="G274">
        <v>60</v>
      </c>
      <c r="I274" s="49"/>
      <c r="M274" s="49"/>
      <c r="N274" s="49"/>
      <c r="O274" s="49"/>
      <c r="P274" s="49">
        <v>2</v>
      </c>
      <c r="Q274" s="49" t="s">
        <v>2048</v>
      </c>
      <c r="R274" s="49" t="str">
        <f>IFERROR(INDEX(tbl_Lookup_Exercises[Category],MATCH(tbl_Exercises[[#This Row],[ExerciseName]],tbl_Lookup_Exercises[ExerciseName],0)),"Unknown")</f>
        <v>Carry</v>
      </c>
    </row>
    <row r="275" spans="1:18" hidden="1" x14ac:dyDescent="0.25">
      <c r="A275" s="49" t="s">
        <v>2049</v>
      </c>
      <c r="B275" s="49" t="s">
        <v>874</v>
      </c>
      <c r="C275" s="49" t="s">
        <v>1534</v>
      </c>
      <c r="D275" s="49">
        <v>2</v>
      </c>
      <c r="E275">
        <v>75</v>
      </c>
      <c r="G275">
        <v>60</v>
      </c>
      <c r="I275" s="49"/>
      <c r="M275" s="49"/>
      <c r="N275" s="49"/>
      <c r="O275" s="49"/>
      <c r="P275" s="49">
        <v>2</v>
      </c>
      <c r="Q275" s="49" t="s">
        <v>2050</v>
      </c>
      <c r="R275" s="49" t="str">
        <f>IFERROR(INDEX(tbl_Lookup_Exercises[Category],MATCH(tbl_Exercises[[#This Row],[ExerciseName]],tbl_Lookup_Exercises[ExerciseName],0)),"Unknown")</f>
        <v>Carry</v>
      </c>
    </row>
    <row r="276" spans="1:18" hidden="1" x14ac:dyDescent="0.25">
      <c r="A276" s="49" t="s">
        <v>2051</v>
      </c>
      <c r="B276" s="49" t="s">
        <v>874</v>
      </c>
      <c r="C276" s="49" t="s">
        <v>1534</v>
      </c>
      <c r="D276" s="49">
        <v>3</v>
      </c>
      <c r="E276">
        <v>75</v>
      </c>
      <c r="G276">
        <v>55.2</v>
      </c>
      <c r="I276" s="49"/>
      <c r="M276" s="49"/>
      <c r="N276" s="49"/>
      <c r="O276" s="49"/>
      <c r="P276" s="49">
        <v>2</v>
      </c>
      <c r="Q276" s="49" t="s">
        <v>877</v>
      </c>
      <c r="R276" s="49" t="str">
        <f>IFERROR(INDEX(tbl_Lookup_Exercises[Category],MATCH(tbl_Exercises[[#This Row],[ExerciseName]],tbl_Lookup_Exercises[ExerciseName],0)),"Unknown")</f>
        <v>Carry</v>
      </c>
    </row>
    <row r="277" spans="1:18" hidden="1" x14ac:dyDescent="0.25">
      <c r="A277" s="49" t="s">
        <v>2052</v>
      </c>
      <c r="B277" s="49" t="s">
        <v>878</v>
      </c>
      <c r="C277" s="49" t="s">
        <v>1</v>
      </c>
      <c r="D277" s="49">
        <v>1</v>
      </c>
      <c r="E277">
        <v>150</v>
      </c>
      <c r="G277">
        <v>60</v>
      </c>
      <c r="I277" s="49"/>
      <c r="M277" s="49"/>
      <c r="N277" s="49"/>
      <c r="O277" s="49" t="s">
        <v>2053</v>
      </c>
      <c r="P277" s="49">
        <v>2</v>
      </c>
      <c r="Q277" s="49" t="s">
        <v>880</v>
      </c>
      <c r="R277" s="49" t="str">
        <f>IFERROR(INDEX(tbl_Lookup_Exercises[Category],MATCH(tbl_Exercises[[#This Row],[ExerciseName]],tbl_Lookup_Exercises[ExerciseName],0)),"Unknown")</f>
        <v>Carry</v>
      </c>
    </row>
    <row r="278" spans="1:18" hidden="1" x14ac:dyDescent="0.25">
      <c r="A278" s="49" t="s">
        <v>2054</v>
      </c>
      <c r="B278" s="49" t="s">
        <v>878</v>
      </c>
      <c r="C278" s="49" t="s">
        <v>1</v>
      </c>
      <c r="D278" s="49">
        <v>2</v>
      </c>
      <c r="E278">
        <v>150</v>
      </c>
      <c r="G278">
        <v>60</v>
      </c>
      <c r="I278" s="49"/>
      <c r="M278" s="49"/>
      <c r="N278" s="49"/>
      <c r="O278" s="49" t="s">
        <v>2053</v>
      </c>
      <c r="P278" s="49">
        <v>2</v>
      </c>
      <c r="Q278" s="49" t="s">
        <v>2055</v>
      </c>
      <c r="R278" s="49" t="str">
        <f>IFERROR(INDEX(tbl_Lookup_Exercises[Category],MATCH(tbl_Exercises[[#This Row],[ExerciseName]],tbl_Lookup_Exercises[ExerciseName],0)),"Unknown")</f>
        <v>Carry</v>
      </c>
    </row>
    <row r="279" spans="1:18" hidden="1" x14ac:dyDescent="0.25">
      <c r="A279" s="49" t="s">
        <v>2056</v>
      </c>
      <c r="B279" s="49" t="s">
        <v>878</v>
      </c>
      <c r="C279" s="49" t="s">
        <v>1</v>
      </c>
      <c r="D279" s="49">
        <v>3</v>
      </c>
      <c r="E279">
        <v>150</v>
      </c>
      <c r="G279">
        <v>52.2</v>
      </c>
      <c r="I279" s="49"/>
      <c r="M279" s="49"/>
      <c r="N279" s="49"/>
      <c r="O279" s="49" t="s">
        <v>2053</v>
      </c>
      <c r="P279" s="49">
        <v>2</v>
      </c>
      <c r="Q279" s="49" t="s">
        <v>2057</v>
      </c>
      <c r="R279" s="49" t="str">
        <f>IFERROR(INDEX(tbl_Lookup_Exercises[Category],MATCH(tbl_Exercises[[#This Row],[ExerciseName]],tbl_Lookup_Exercises[ExerciseName],0)),"Unknown")</f>
        <v>Carry</v>
      </c>
    </row>
    <row r="280" spans="1:18" hidden="1" x14ac:dyDescent="0.25">
      <c r="A280" s="49" t="s">
        <v>2058</v>
      </c>
      <c r="B280" s="49" t="s">
        <v>878</v>
      </c>
      <c r="C280" s="49" t="s">
        <v>1</v>
      </c>
      <c r="D280" s="49">
        <v>4</v>
      </c>
      <c r="E280">
        <v>150</v>
      </c>
      <c r="G280">
        <v>45</v>
      </c>
      <c r="I280" s="49"/>
      <c r="M280" s="49"/>
      <c r="N280" s="49"/>
      <c r="O280" s="49" t="s">
        <v>2053</v>
      </c>
      <c r="P280" s="49">
        <v>2</v>
      </c>
      <c r="Q280" s="49" t="s">
        <v>2059</v>
      </c>
      <c r="R280" s="49" t="str">
        <f>IFERROR(INDEX(tbl_Lookup_Exercises[Category],MATCH(tbl_Exercises[[#This Row],[ExerciseName]],tbl_Lookup_Exercises[ExerciseName],0)),"Unknown")</f>
        <v>Carry</v>
      </c>
    </row>
    <row r="281" spans="1:18" hidden="1" x14ac:dyDescent="0.25">
      <c r="A281" s="49" t="s">
        <v>2060</v>
      </c>
      <c r="B281" s="49" t="s">
        <v>878</v>
      </c>
      <c r="C281" s="49" t="s">
        <v>1</v>
      </c>
      <c r="D281" s="49">
        <v>5</v>
      </c>
      <c r="E281">
        <v>150</v>
      </c>
      <c r="G281">
        <v>34.799999999999997</v>
      </c>
      <c r="I281" s="49"/>
      <c r="M281" s="49"/>
      <c r="N281" s="49"/>
      <c r="O281" s="49" t="s">
        <v>2053</v>
      </c>
      <c r="P281" s="49">
        <v>2</v>
      </c>
      <c r="Q281" s="49" t="s">
        <v>2061</v>
      </c>
      <c r="R281" s="49" t="str">
        <f>IFERROR(INDEX(tbl_Lookup_Exercises[Category],MATCH(tbl_Exercises[[#This Row],[ExerciseName]],tbl_Lookup_Exercises[ExerciseName],0)),"Unknown")</f>
        <v>Carry</v>
      </c>
    </row>
    <row r="282" spans="1:18" hidden="1" x14ac:dyDescent="0.25">
      <c r="A282" s="49" t="s">
        <v>2062</v>
      </c>
      <c r="B282" s="49" t="s">
        <v>878</v>
      </c>
      <c r="C282" s="49" t="s">
        <v>37</v>
      </c>
      <c r="D282" s="49">
        <v>1</v>
      </c>
      <c r="E282">
        <v>80</v>
      </c>
      <c r="F282">
        <v>8</v>
      </c>
      <c r="I282" s="49"/>
      <c r="M282" s="49"/>
      <c r="N282" s="49"/>
      <c r="O282" s="49" t="s">
        <v>2063</v>
      </c>
      <c r="P282" s="49">
        <v>2</v>
      </c>
      <c r="Q282" s="49" t="s">
        <v>2064</v>
      </c>
      <c r="R282" s="49" t="str">
        <f>IFERROR(INDEX(tbl_Lookup_Exercises[Category],MATCH(tbl_Exercises[[#This Row],[ExerciseName]],tbl_Lookup_Exercises[ExerciseName],0)),"Unknown")</f>
        <v>Pull</v>
      </c>
    </row>
    <row r="283" spans="1:18" hidden="1" x14ac:dyDescent="0.25">
      <c r="A283" s="49" t="s">
        <v>2065</v>
      </c>
      <c r="B283" s="49" t="s">
        <v>878</v>
      </c>
      <c r="C283" s="49" t="s">
        <v>37</v>
      </c>
      <c r="D283" s="49">
        <v>2</v>
      </c>
      <c r="E283">
        <v>160</v>
      </c>
      <c r="F283">
        <v>8</v>
      </c>
      <c r="I283" s="49"/>
      <c r="J283">
        <v>2</v>
      </c>
      <c r="K283">
        <v>1</v>
      </c>
      <c r="L283">
        <v>2</v>
      </c>
      <c r="M283" s="49" t="s">
        <v>622</v>
      </c>
      <c r="N283" s="49"/>
      <c r="O283" s="49" t="s">
        <v>2066</v>
      </c>
      <c r="P283" s="49">
        <v>2</v>
      </c>
      <c r="Q283" s="49" t="s">
        <v>2067</v>
      </c>
      <c r="R283" s="49" t="str">
        <f>IFERROR(INDEX(tbl_Lookup_Exercises[Category],MATCH(tbl_Exercises[[#This Row],[ExerciseName]],tbl_Lookup_Exercises[ExerciseName],0)),"Unknown")</f>
        <v>Pull</v>
      </c>
    </row>
    <row r="284" spans="1:18" hidden="1" x14ac:dyDescent="0.25">
      <c r="A284" s="49" t="s">
        <v>2068</v>
      </c>
      <c r="B284" s="49" t="s">
        <v>878</v>
      </c>
      <c r="C284" s="49" t="s">
        <v>37</v>
      </c>
      <c r="D284" s="49">
        <v>3</v>
      </c>
      <c r="E284">
        <v>165</v>
      </c>
      <c r="F284">
        <v>8</v>
      </c>
      <c r="I284" s="49"/>
      <c r="J284">
        <v>2</v>
      </c>
      <c r="K284">
        <v>1</v>
      </c>
      <c r="L284">
        <v>2</v>
      </c>
      <c r="M284" s="49" t="s">
        <v>1745</v>
      </c>
      <c r="N284" s="49"/>
      <c r="O284" s="49" t="s">
        <v>1932</v>
      </c>
      <c r="P284" s="49">
        <v>2</v>
      </c>
      <c r="Q284" s="49" t="s">
        <v>2069</v>
      </c>
      <c r="R284" s="49" t="str">
        <f>IFERROR(INDEX(tbl_Lookup_Exercises[Category],MATCH(tbl_Exercises[[#This Row],[ExerciseName]],tbl_Lookup_Exercises[ExerciseName],0)),"Unknown")</f>
        <v>Pull</v>
      </c>
    </row>
    <row r="285" spans="1:18" hidden="1" x14ac:dyDescent="0.25">
      <c r="A285" s="49" t="s">
        <v>2070</v>
      </c>
      <c r="B285" s="49" t="s">
        <v>878</v>
      </c>
      <c r="C285" s="49" t="s">
        <v>37</v>
      </c>
      <c r="D285" s="49">
        <v>4</v>
      </c>
      <c r="E285">
        <v>170</v>
      </c>
      <c r="F285">
        <v>8</v>
      </c>
      <c r="I285" s="49"/>
      <c r="J285">
        <v>2</v>
      </c>
      <c r="K285">
        <v>1</v>
      </c>
      <c r="L285">
        <v>2</v>
      </c>
      <c r="M285" s="49" t="s">
        <v>610</v>
      </c>
      <c r="N285" s="49"/>
      <c r="O285" s="49" t="s">
        <v>2071</v>
      </c>
      <c r="P285" s="49">
        <v>2</v>
      </c>
      <c r="Q285" s="49" t="s">
        <v>2072</v>
      </c>
      <c r="R285" s="49" t="str">
        <f>IFERROR(INDEX(tbl_Lookup_Exercises[Category],MATCH(tbl_Exercises[[#This Row],[ExerciseName]],tbl_Lookup_Exercises[ExerciseName],0)),"Unknown")</f>
        <v>Pull</v>
      </c>
    </row>
    <row r="286" spans="1:18" hidden="1" x14ac:dyDescent="0.25">
      <c r="A286" s="49" t="s">
        <v>2073</v>
      </c>
      <c r="B286" s="49" t="s">
        <v>878</v>
      </c>
      <c r="C286" s="49" t="s">
        <v>37</v>
      </c>
      <c r="D286" s="49">
        <v>5</v>
      </c>
      <c r="E286">
        <v>170</v>
      </c>
      <c r="F286">
        <v>7</v>
      </c>
      <c r="I286" s="49"/>
      <c r="M286" s="49" t="s">
        <v>1646</v>
      </c>
      <c r="N286" s="49"/>
      <c r="O286" s="49" t="s">
        <v>2074</v>
      </c>
      <c r="P286" s="49">
        <v>2</v>
      </c>
      <c r="Q286" s="49" t="s">
        <v>2075</v>
      </c>
      <c r="R286" s="49" t="str">
        <f>IFERROR(INDEX(tbl_Lookup_Exercises[Category],MATCH(tbl_Exercises[[#This Row],[ExerciseName]],tbl_Lookup_Exercises[ExerciseName],0)),"Unknown")</f>
        <v>Pull</v>
      </c>
    </row>
    <row r="287" spans="1:18" hidden="1" x14ac:dyDescent="0.25">
      <c r="A287" s="49" t="s">
        <v>2076</v>
      </c>
      <c r="B287" s="49" t="s">
        <v>878</v>
      </c>
      <c r="C287" s="49" t="s">
        <v>24</v>
      </c>
      <c r="D287" s="49">
        <v>1</v>
      </c>
      <c r="E287">
        <v>0</v>
      </c>
      <c r="F287">
        <v>10</v>
      </c>
      <c r="I287" s="49"/>
      <c r="M287" s="49"/>
      <c r="N287" s="49"/>
      <c r="O287" s="49" t="s">
        <v>2077</v>
      </c>
      <c r="P287" s="49">
        <v>2</v>
      </c>
      <c r="Q287" s="49" t="s">
        <v>2078</v>
      </c>
      <c r="R287" s="49" t="str">
        <f>IFERROR(INDEX(tbl_Lookup_Exercises[Category],MATCH(tbl_Exercises[[#This Row],[ExerciseName]],tbl_Lookup_Exercises[ExerciseName],0)),"Unknown")</f>
        <v>Pull</v>
      </c>
    </row>
    <row r="288" spans="1:18" hidden="1" x14ac:dyDescent="0.25">
      <c r="A288" s="49" t="s">
        <v>2079</v>
      </c>
      <c r="B288" s="49" t="s">
        <v>878</v>
      </c>
      <c r="C288" s="49" t="s">
        <v>24</v>
      </c>
      <c r="D288" s="49">
        <v>2</v>
      </c>
      <c r="E288">
        <v>0</v>
      </c>
      <c r="F288">
        <v>8</v>
      </c>
      <c r="I288" s="49"/>
      <c r="M288" s="49"/>
      <c r="N288" s="49"/>
      <c r="O288" s="49" t="s">
        <v>2080</v>
      </c>
      <c r="P288" s="49">
        <v>2</v>
      </c>
      <c r="Q288" s="49" t="s">
        <v>2081</v>
      </c>
      <c r="R288" s="49" t="str">
        <f>IFERROR(INDEX(tbl_Lookup_Exercises[Category],MATCH(tbl_Exercises[[#This Row],[ExerciseName]],tbl_Lookup_Exercises[ExerciseName],0)),"Unknown")</f>
        <v>Pull</v>
      </c>
    </row>
    <row r="289" spans="1:18" hidden="1" x14ac:dyDescent="0.25">
      <c r="A289" s="49" t="s">
        <v>2082</v>
      </c>
      <c r="B289" s="49" t="s">
        <v>878</v>
      </c>
      <c r="C289" s="49" t="s">
        <v>24</v>
      </c>
      <c r="D289" s="49">
        <v>3</v>
      </c>
      <c r="E289">
        <v>0</v>
      </c>
      <c r="F289">
        <v>5.5</v>
      </c>
      <c r="I289" s="49"/>
      <c r="M289" s="49"/>
      <c r="N289" s="49"/>
      <c r="O289" s="49" t="s">
        <v>2083</v>
      </c>
      <c r="P289" s="49">
        <v>2</v>
      </c>
      <c r="Q289" s="49" t="s">
        <v>2084</v>
      </c>
      <c r="R289" s="49" t="str">
        <f>IFERROR(INDEX(tbl_Lookup_Exercises[Category],MATCH(tbl_Exercises[[#This Row],[ExerciseName]],tbl_Lookup_Exercises[ExerciseName],0)),"Unknown")</f>
        <v>Pull</v>
      </c>
    </row>
    <row r="290" spans="1:18" hidden="1" x14ac:dyDescent="0.25">
      <c r="A290" s="49" t="s">
        <v>2085</v>
      </c>
      <c r="B290" s="49" t="s">
        <v>878</v>
      </c>
      <c r="C290" s="49" t="s">
        <v>24</v>
      </c>
      <c r="D290" s="49">
        <v>4</v>
      </c>
      <c r="E290">
        <v>0</v>
      </c>
      <c r="F290">
        <v>8</v>
      </c>
      <c r="I290" s="49"/>
      <c r="M290" s="49"/>
      <c r="N290" s="49"/>
      <c r="O290" s="49" t="s">
        <v>1895</v>
      </c>
      <c r="P290" s="49">
        <v>2</v>
      </c>
      <c r="Q290" s="49" t="s">
        <v>2086</v>
      </c>
      <c r="R290" s="49" t="str">
        <f>IFERROR(INDEX(tbl_Lookup_Exercises[Category],MATCH(tbl_Exercises[[#This Row],[ExerciseName]],tbl_Lookup_Exercises[ExerciseName],0)),"Unknown")</f>
        <v>Pull</v>
      </c>
    </row>
    <row r="291" spans="1:18" hidden="1" x14ac:dyDescent="0.25">
      <c r="A291" s="49" t="s">
        <v>2087</v>
      </c>
      <c r="B291" s="49" t="s">
        <v>878</v>
      </c>
      <c r="C291" s="49" t="s">
        <v>91</v>
      </c>
      <c r="D291" s="49">
        <v>1</v>
      </c>
      <c r="E291">
        <v>40</v>
      </c>
      <c r="F291">
        <v>7</v>
      </c>
      <c r="I291" s="49"/>
      <c r="M291" s="49"/>
      <c r="N291" s="49"/>
      <c r="O291" s="49" t="s">
        <v>2088</v>
      </c>
      <c r="P291" s="49">
        <v>2</v>
      </c>
      <c r="Q291" s="49" t="s">
        <v>2089</v>
      </c>
      <c r="R291" s="49" t="str">
        <f>IFERROR(INDEX(tbl_Lookup_Exercises[Category],MATCH(tbl_Exercises[[#This Row],[ExerciseName]],tbl_Lookup_Exercises[ExerciseName],0)),"Unknown")</f>
        <v>Arms_Biceps</v>
      </c>
    </row>
    <row r="292" spans="1:18" hidden="1" x14ac:dyDescent="0.25">
      <c r="A292" s="49" t="s">
        <v>2090</v>
      </c>
      <c r="B292" s="49" t="s">
        <v>878</v>
      </c>
      <c r="C292" s="49" t="s">
        <v>91</v>
      </c>
      <c r="D292" s="49">
        <v>2</v>
      </c>
      <c r="E292">
        <v>40</v>
      </c>
      <c r="F292">
        <v>5</v>
      </c>
      <c r="I292" s="49"/>
      <c r="M292" s="49"/>
      <c r="N292" s="49"/>
      <c r="O292" s="49" t="s">
        <v>2091</v>
      </c>
      <c r="P292" s="49">
        <v>2</v>
      </c>
      <c r="Q292" s="49" t="s">
        <v>2092</v>
      </c>
      <c r="R292" s="49" t="str">
        <f>IFERROR(INDEX(tbl_Lookup_Exercises[Category],MATCH(tbl_Exercises[[#This Row],[ExerciseName]],tbl_Lookup_Exercises[ExerciseName],0)),"Unknown")</f>
        <v>Arms_Biceps</v>
      </c>
    </row>
    <row r="293" spans="1:18" hidden="1" x14ac:dyDescent="0.25">
      <c r="A293" s="49" t="s">
        <v>2093</v>
      </c>
      <c r="B293" s="49" t="s">
        <v>878</v>
      </c>
      <c r="C293" s="49" t="s">
        <v>91</v>
      </c>
      <c r="D293" s="49">
        <v>3</v>
      </c>
      <c r="E293">
        <v>40</v>
      </c>
      <c r="F293">
        <v>5</v>
      </c>
      <c r="I293" s="49"/>
      <c r="M293" s="49"/>
      <c r="N293" s="49" t="s">
        <v>2094</v>
      </c>
      <c r="O293" s="49" t="s">
        <v>2095</v>
      </c>
      <c r="P293" s="49">
        <v>2</v>
      </c>
      <c r="Q293" s="49" t="s">
        <v>2096</v>
      </c>
      <c r="R293" s="49" t="str">
        <f>IFERROR(INDEX(tbl_Lookup_Exercises[Category],MATCH(tbl_Exercises[[#This Row],[ExerciseName]],tbl_Lookup_Exercises[ExerciseName],0)),"Unknown")</f>
        <v>Arms_Biceps</v>
      </c>
    </row>
    <row r="294" spans="1:18" hidden="1" x14ac:dyDescent="0.25">
      <c r="A294" s="49" t="s">
        <v>2097</v>
      </c>
      <c r="B294" s="49" t="s">
        <v>878</v>
      </c>
      <c r="C294" s="49" t="s">
        <v>91</v>
      </c>
      <c r="D294" s="49">
        <v>4</v>
      </c>
      <c r="E294">
        <v>30</v>
      </c>
      <c r="F294">
        <v>5</v>
      </c>
      <c r="I294" s="49"/>
      <c r="M294" s="49"/>
      <c r="N294" s="49" t="s">
        <v>2094</v>
      </c>
      <c r="O294" s="49" t="s">
        <v>2095</v>
      </c>
      <c r="P294" s="49">
        <v>2</v>
      </c>
      <c r="Q294" s="49" t="s">
        <v>881</v>
      </c>
      <c r="R294" s="49" t="str">
        <f>IFERROR(INDEX(tbl_Lookup_Exercises[Category],MATCH(tbl_Exercises[[#This Row],[ExerciseName]],tbl_Lookup_Exercises[ExerciseName],0)),"Unknown")</f>
        <v>Arms_Biceps</v>
      </c>
    </row>
    <row r="295" spans="1:18" hidden="1" x14ac:dyDescent="0.25">
      <c r="A295" s="49" t="s">
        <v>2098</v>
      </c>
      <c r="B295" s="49" t="s">
        <v>882</v>
      </c>
      <c r="C295" s="49" t="s">
        <v>159</v>
      </c>
      <c r="D295" s="49">
        <v>1</v>
      </c>
      <c r="E295">
        <v>180</v>
      </c>
      <c r="F295">
        <v>10</v>
      </c>
      <c r="I295" s="49"/>
      <c r="M295" s="49"/>
      <c r="N295" s="49"/>
      <c r="O295" s="49" t="s">
        <v>2099</v>
      </c>
      <c r="P295" s="49">
        <v>2</v>
      </c>
      <c r="Q295" s="49" t="s">
        <v>884</v>
      </c>
      <c r="R295" s="49" t="str">
        <f>IFERROR(INDEX(tbl_Lookup_Exercises[Category],MATCH(tbl_Exercises[[#This Row],[ExerciseName]],tbl_Lookup_Exercises[ExerciseName],0)),"Unknown")</f>
        <v>Push</v>
      </c>
    </row>
    <row r="296" spans="1:18" hidden="1" x14ac:dyDescent="0.25">
      <c r="A296" s="49" t="s">
        <v>2100</v>
      </c>
      <c r="B296" s="49" t="s">
        <v>882</v>
      </c>
      <c r="C296" s="49" t="s">
        <v>159</v>
      </c>
      <c r="D296" s="49">
        <v>2</v>
      </c>
      <c r="E296">
        <v>200</v>
      </c>
      <c r="F296">
        <v>6</v>
      </c>
      <c r="I296" s="49"/>
      <c r="M296" s="49"/>
      <c r="N296" s="49"/>
      <c r="O296" s="49" t="s">
        <v>2101</v>
      </c>
      <c r="P296" s="49">
        <v>2</v>
      </c>
      <c r="Q296" s="49" t="s">
        <v>2102</v>
      </c>
      <c r="R296" s="49" t="str">
        <f>IFERROR(INDEX(tbl_Lookup_Exercises[Category],MATCH(tbl_Exercises[[#This Row],[ExerciseName]],tbl_Lookup_Exercises[ExerciseName],0)),"Unknown")</f>
        <v>Push</v>
      </c>
    </row>
    <row r="297" spans="1:18" hidden="1" x14ac:dyDescent="0.25">
      <c r="A297" s="49" t="s">
        <v>2103</v>
      </c>
      <c r="B297" s="49" t="s">
        <v>882</v>
      </c>
      <c r="C297" s="49" t="s">
        <v>159</v>
      </c>
      <c r="D297" s="49">
        <v>3</v>
      </c>
      <c r="E297">
        <v>180</v>
      </c>
      <c r="F297">
        <v>6</v>
      </c>
      <c r="I297" s="49"/>
      <c r="M297" s="49"/>
      <c r="N297" s="49"/>
      <c r="O297" s="49" t="s">
        <v>2101</v>
      </c>
      <c r="P297" s="49">
        <v>2</v>
      </c>
      <c r="Q297" s="49" t="s">
        <v>2104</v>
      </c>
      <c r="R297" s="49" t="str">
        <f>IFERROR(INDEX(tbl_Lookup_Exercises[Category],MATCH(tbl_Exercises[[#This Row],[ExerciseName]],tbl_Lookup_Exercises[ExerciseName],0)),"Unknown")</f>
        <v>Push</v>
      </c>
    </row>
    <row r="298" spans="1:18" hidden="1" x14ac:dyDescent="0.25">
      <c r="A298" s="49" t="s">
        <v>2105</v>
      </c>
      <c r="B298" s="49" t="s">
        <v>882</v>
      </c>
      <c r="C298" s="49" t="s">
        <v>159</v>
      </c>
      <c r="D298" s="49">
        <v>4</v>
      </c>
      <c r="E298">
        <v>180</v>
      </c>
      <c r="F298">
        <v>3</v>
      </c>
      <c r="I298" s="49"/>
      <c r="M298" s="49"/>
      <c r="N298" s="49" t="s">
        <v>2106</v>
      </c>
      <c r="O298" s="49" t="s">
        <v>2107</v>
      </c>
      <c r="P298" s="49">
        <v>2</v>
      </c>
      <c r="Q298" s="49" t="s">
        <v>2108</v>
      </c>
      <c r="R298" s="49" t="str">
        <f>IFERROR(INDEX(tbl_Lookup_Exercises[Category],MATCH(tbl_Exercises[[#This Row],[ExerciseName]],tbl_Lookup_Exercises[ExerciseName],0)),"Unknown")</f>
        <v>Push</v>
      </c>
    </row>
    <row r="299" spans="1:18" hidden="1" x14ac:dyDescent="0.25">
      <c r="A299" s="49" t="s">
        <v>2109</v>
      </c>
      <c r="B299" s="49" t="s">
        <v>882</v>
      </c>
      <c r="C299" s="49" t="s">
        <v>159</v>
      </c>
      <c r="D299" s="49">
        <v>5</v>
      </c>
      <c r="E299">
        <v>140</v>
      </c>
      <c r="F299">
        <v>3</v>
      </c>
      <c r="I299" s="49"/>
      <c r="M299" s="49"/>
      <c r="N299" s="49" t="s">
        <v>2106</v>
      </c>
      <c r="O299" s="49" t="s">
        <v>2107</v>
      </c>
      <c r="P299" s="49">
        <v>2</v>
      </c>
      <c r="Q299" s="49" t="s">
        <v>2110</v>
      </c>
      <c r="R299" s="49" t="str">
        <f>IFERROR(INDEX(tbl_Lookup_Exercises[Category],MATCH(tbl_Exercises[[#This Row],[ExerciseName]],tbl_Lookup_Exercises[ExerciseName],0)),"Unknown")</f>
        <v>Push</v>
      </c>
    </row>
    <row r="300" spans="1:18" hidden="1" x14ac:dyDescent="0.25">
      <c r="A300" s="49" t="s">
        <v>2111</v>
      </c>
      <c r="B300" s="49" t="s">
        <v>882</v>
      </c>
      <c r="C300" s="49" t="s">
        <v>159</v>
      </c>
      <c r="D300" s="49">
        <v>6</v>
      </c>
      <c r="E300">
        <v>90</v>
      </c>
      <c r="F300">
        <v>5</v>
      </c>
      <c r="I300" s="49"/>
      <c r="M300" s="49"/>
      <c r="N300" s="49" t="s">
        <v>2106</v>
      </c>
      <c r="O300" s="49" t="s">
        <v>2107</v>
      </c>
      <c r="P300" s="49">
        <v>2</v>
      </c>
      <c r="Q300" s="49" t="s">
        <v>2112</v>
      </c>
      <c r="R300" s="49" t="str">
        <f>IFERROR(INDEX(tbl_Lookup_Exercises[Category],MATCH(tbl_Exercises[[#This Row],[ExerciseName]],tbl_Lookup_Exercises[ExerciseName],0)),"Unknown")</f>
        <v>Push</v>
      </c>
    </row>
    <row r="301" spans="1:18" hidden="1" x14ac:dyDescent="0.25">
      <c r="A301" s="49" t="s">
        <v>2113</v>
      </c>
      <c r="B301" s="49" t="s">
        <v>882</v>
      </c>
      <c r="C301" s="49" t="s">
        <v>1404</v>
      </c>
      <c r="D301" s="49">
        <v>1</v>
      </c>
      <c r="E301">
        <v>50</v>
      </c>
      <c r="F301">
        <v>8</v>
      </c>
      <c r="I301" s="49"/>
      <c r="M301" s="49"/>
      <c r="N301" s="49"/>
      <c r="O301" s="49" t="s">
        <v>2114</v>
      </c>
      <c r="P301" s="49">
        <v>2</v>
      </c>
      <c r="Q301" s="49" t="s">
        <v>2115</v>
      </c>
      <c r="R301" s="49" t="str">
        <f>IFERROR(INDEX(tbl_Lookup_Exercises[Category],MATCH(tbl_Exercises[[#This Row],[ExerciseName]],tbl_Lookup_Exercises[ExerciseName],0)),"Unknown")</f>
        <v>Push</v>
      </c>
    </row>
    <row r="302" spans="1:18" hidden="1" x14ac:dyDescent="0.25">
      <c r="A302" s="49" t="s">
        <v>2116</v>
      </c>
      <c r="B302" s="49" t="s">
        <v>882</v>
      </c>
      <c r="C302" s="49" t="s">
        <v>1404</v>
      </c>
      <c r="D302" s="49">
        <v>2</v>
      </c>
      <c r="E302">
        <v>50</v>
      </c>
      <c r="F302">
        <v>9</v>
      </c>
      <c r="I302" s="49"/>
      <c r="J302">
        <v>2</v>
      </c>
      <c r="K302">
        <v>1</v>
      </c>
      <c r="L302">
        <v>2</v>
      </c>
      <c r="M302" s="49" t="s">
        <v>1745</v>
      </c>
      <c r="N302" s="49"/>
      <c r="O302" s="49" t="s">
        <v>2117</v>
      </c>
      <c r="P302" s="49">
        <v>2</v>
      </c>
      <c r="Q302" s="49" t="s">
        <v>2118</v>
      </c>
      <c r="R302" s="49" t="str">
        <f>IFERROR(INDEX(tbl_Lookup_Exercises[Category],MATCH(tbl_Exercises[[#This Row],[ExerciseName]],tbl_Lookup_Exercises[ExerciseName],0)),"Unknown")</f>
        <v>Push</v>
      </c>
    </row>
    <row r="303" spans="1:18" hidden="1" x14ac:dyDescent="0.25">
      <c r="A303" s="49" t="s">
        <v>2119</v>
      </c>
      <c r="B303" s="49" t="s">
        <v>882</v>
      </c>
      <c r="C303" s="49" t="s">
        <v>1404</v>
      </c>
      <c r="D303" s="49">
        <v>3</v>
      </c>
      <c r="E303">
        <v>50</v>
      </c>
      <c r="F303">
        <v>6.5</v>
      </c>
      <c r="I303" s="49"/>
      <c r="J303">
        <v>2</v>
      </c>
      <c r="K303">
        <v>1</v>
      </c>
      <c r="L303">
        <v>2</v>
      </c>
      <c r="M303" s="49" t="s">
        <v>1646</v>
      </c>
      <c r="N303" s="49"/>
      <c r="O303" s="49" t="s">
        <v>2120</v>
      </c>
      <c r="P303" s="49">
        <v>2</v>
      </c>
      <c r="Q303" s="49" t="s">
        <v>2121</v>
      </c>
      <c r="R303" s="49" t="str">
        <f>IFERROR(INDEX(tbl_Lookup_Exercises[Category],MATCH(tbl_Exercises[[#This Row],[ExerciseName]],tbl_Lookup_Exercises[ExerciseName],0)),"Unknown")</f>
        <v>Push</v>
      </c>
    </row>
    <row r="304" spans="1:18" hidden="1" x14ac:dyDescent="0.25">
      <c r="A304" s="49" t="s">
        <v>2122</v>
      </c>
      <c r="B304" s="49" t="s">
        <v>882</v>
      </c>
      <c r="C304" s="49" t="s">
        <v>1404</v>
      </c>
      <c r="D304" s="49">
        <v>4</v>
      </c>
      <c r="E304">
        <v>50</v>
      </c>
      <c r="F304">
        <v>7</v>
      </c>
      <c r="I304" s="49"/>
      <c r="J304">
        <v>2</v>
      </c>
      <c r="K304">
        <v>1</v>
      </c>
      <c r="L304">
        <v>2</v>
      </c>
      <c r="M304" s="49" t="s">
        <v>610</v>
      </c>
      <c r="N304" s="49"/>
      <c r="O304" s="49" t="s">
        <v>2123</v>
      </c>
      <c r="P304" s="49">
        <v>2</v>
      </c>
      <c r="Q304" s="49" t="s">
        <v>2124</v>
      </c>
      <c r="R304" s="49" t="str">
        <f>IFERROR(INDEX(tbl_Lookup_Exercises[Category],MATCH(tbl_Exercises[[#This Row],[ExerciseName]],tbl_Lookup_Exercises[ExerciseName],0)),"Unknown")</f>
        <v>Push</v>
      </c>
    </row>
    <row r="305" spans="1:18" hidden="1" x14ac:dyDescent="0.25">
      <c r="A305" s="49" t="s">
        <v>2125</v>
      </c>
      <c r="B305" s="49" t="s">
        <v>882</v>
      </c>
      <c r="C305" s="49" t="s">
        <v>186</v>
      </c>
      <c r="D305" s="49">
        <v>1</v>
      </c>
      <c r="E305">
        <v>45</v>
      </c>
      <c r="F305">
        <v>4</v>
      </c>
      <c r="I305" s="49"/>
      <c r="M305" s="49"/>
      <c r="N305" s="49" t="s">
        <v>2126</v>
      </c>
      <c r="O305" s="49"/>
      <c r="P305" s="49">
        <v>2</v>
      </c>
      <c r="Q305" s="49" t="s">
        <v>2127</v>
      </c>
      <c r="R305" s="49" t="str">
        <f>IFERROR(INDEX(tbl_Lookup_Exercises[Category],MATCH(tbl_Exercises[[#This Row],[ExerciseName]],tbl_Lookup_Exercises[ExerciseName],0)),"Unknown")</f>
        <v>Push</v>
      </c>
    </row>
    <row r="306" spans="1:18" hidden="1" x14ac:dyDescent="0.25">
      <c r="A306" s="49" t="s">
        <v>2128</v>
      </c>
      <c r="B306" s="49" t="s">
        <v>882</v>
      </c>
      <c r="C306" s="49" t="s">
        <v>192</v>
      </c>
      <c r="D306" s="49">
        <v>1</v>
      </c>
      <c r="E306">
        <v>45</v>
      </c>
      <c r="F306">
        <v>3</v>
      </c>
      <c r="I306" s="49"/>
      <c r="M306" s="49"/>
      <c r="N306" s="49" t="s">
        <v>2126</v>
      </c>
      <c r="O306" s="49"/>
      <c r="P306" s="49">
        <v>2</v>
      </c>
      <c r="Q306" s="49" t="s">
        <v>2129</v>
      </c>
      <c r="R306" s="49" t="str">
        <f>IFERROR(INDEX(tbl_Lookup_Exercises[Category],MATCH(tbl_Exercises[[#This Row],[ExerciseName]],tbl_Lookup_Exercises[ExerciseName],0)),"Unknown")</f>
        <v>Push</v>
      </c>
    </row>
    <row r="307" spans="1:18" hidden="1" x14ac:dyDescent="0.25">
      <c r="A307" s="49" t="s">
        <v>2130</v>
      </c>
      <c r="B307" s="49" t="s">
        <v>882</v>
      </c>
      <c r="C307" s="49" t="s">
        <v>186</v>
      </c>
      <c r="D307" s="49">
        <v>2</v>
      </c>
      <c r="E307">
        <v>45</v>
      </c>
      <c r="F307">
        <v>4</v>
      </c>
      <c r="I307" s="49"/>
      <c r="M307" s="49"/>
      <c r="N307" s="49" t="s">
        <v>2131</v>
      </c>
      <c r="O307" s="49" t="s">
        <v>2132</v>
      </c>
      <c r="P307" s="49">
        <v>2</v>
      </c>
      <c r="Q307" s="49" t="s">
        <v>2133</v>
      </c>
      <c r="R307" s="49" t="str">
        <f>IFERROR(INDEX(tbl_Lookup_Exercises[Category],MATCH(tbl_Exercises[[#This Row],[ExerciseName]],tbl_Lookup_Exercises[ExerciseName],0)),"Unknown")</f>
        <v>Push</v>
      </c>
    </row>
    <row r="308" spans="1:18" hidden="1" x14ac:dyDescent="0.25">
      <c r="A308" s="49" t="s">
        <v>2134</v>
      </c>
      <c r="B308" s="49" t="s">
        <v>882</v>
      </c>
      <c r="C308" s="49" t="s">
        <v>192</v>
      </c>
      <c r="D308" s="49">
        <v>2</v>
      </c>
      <c r="E308">
        <v>45</v>
      </c>
      <c r="F308">
        <v>4</v>
      </c>
      <c r="I308" s="49"/>
      <c r="M308" s="49"/>
      <c r="N308" s="49" t="s">
        <v>2131</v>
      </c>
      <c r="O308" s="49"/>
      <c r="P308" s="49">
        <v>2</v>
      </c>
      <c r="Q308" s="49" t="s">
        <v>2135</v>
      </c>
      <c r="R308" s="49" t="str">
        <f>IFERROR(INDEX(tbl_Lookup_Exercises[Category],MATCH(tbl_Exercises[[#This Row],[ExerciseName]],tbl_Lookup_Exercises[ExerciseName],0)),"Unknown")</f>
        <v>Push</v>
      </c>
    </row>
    <row r="309" spans="1:18" hidden="1" x14ac:dyDescent="0.25">
      <c r="A309" s="49" t="s">
        <v>2136</v>
      </c>
      <c r="B309" s="49" t="s">
        <v>882</v>
      </c>
      <c r="C309" s="49" t="s">
        <v>186</v>
      </c>
      <c r="D309" s="49">
        <v>3</v>
      </c>
      <c r="E309">
        <v>45</v>
      </c>
      <c r="F309">
        <v>6</v>
      </c>
      <c r="I309" s="49"/>
      <c r="M309" s="49"/>
      <c r="N309" s="49" t="s">
        <v>2137</v>
      </c>
      <c r="O309" s="49" t="s">
        <v>2132</v>
      </c>
      <c r="P309" s="49">
        <v>2</v>
      </c>
      <c r="Q309" s="49" t="s">
        <v>2138</v>
      </c>
      <c r="R309" s="49" t="str">
        <f>IFERROR(INDEX(tbl_Lookup_Exercises[Category],MATCH(tbl_Exercises[[#This Row],[ExerciseName]],tbl_Lookup_Exercises[ExerciseName],0)),"Unknown")</f>
        <v>Push</v>
      </c>
    </row>
    <row r="310" spans="1:18" hidden="1" x14ac:dyDescent="0.25">
      <c r="A310" s="49" t="s">
        <v>2139</v>
      </c>
      <c r="B310" s="49" t="s">
        <v>882</v>
      </c>
      <c r="C310" s="49" t="s">
        <v>192</v>
      </c>
      <c r="D310" s="49">
        <v>3</v>
      </c>
      <c r="E310">
        <v>45</v>
      </c>
      <c r="F310">
        <v>3</v>
      </c>
      <c r="I310" s="49"/>
      <c r="M310" s="49"/>
      <c r="N310" s="49" t="s">
        <v>2137</v>
      </c>
      <c r="O310" s="49"/>
      <c r="P310" s="49">
        <v>2</v>
      </c>
      <c r="Q310" s="49" t="s">
        <v>2140</v>
      </c>
      <c r="R310" s="49" t="str">
        <f>IFERROR(INDEX(tbl_Lookup_Exercises[Category],MATCH(tbl_Exercises[[#This Row],[ExerciseName]],tbl_Lookup_Exercises[ExerciseName],0)),"Unknown")</f>
        <v>Push</v>
      </c>
    </row>
    <row r="311" spans="1:18" hidden="1" x14ac:dyDescent="0.25">
      <c r="A311" s="49" t="s">
        <v>2141</v>
      </c>
      <c r="B311" s="49" t="s">
        <v>882</v>
      </c>
      <c r="C311" s="49" t="s">
        <v>10820</v>
      </c>
      <c r="D311" s="49">
        <v>1</v>
      </c>
      <c r="E311">
        <v>20</v>
      </c>
      <c r="F311">
        <v>20</v>
      </c>
      <c r="I311" s="49"/>
      <c r="M311" s="49"/>
      <c r="N311" s="49"/>
      <c r="O311" s="49" t="s">
        <v>2142</v>
      </c>
      <c r="P311" s="49">
        <v>2</v>
      </c>
      <c r="Q311" s="49" t="s">
        <v>2143</v>
      </c>
      <c r="R311" s="49" t="str">
        <f>IFERROR(INDEX(tbl_Lookup_Exercises[Category],MATCH(tbl_Exercises[[#This Row],[ExerciseName]],tbl_Lookup_Exercises[ExerciseName],0)),"Unknown")</f>
        <v>Arms_Triceps</v>
      </c>
    </row>
    <row r="312" spans="1:18" hidden="1" x14ac:dyDescent="0.25">
      <c r="A312" s="49" t="s">
        <v>2144</v>
      </c>
      <c r="B312" s="49" t="s">
        <v>882</v>
      </c>
      <c r="C312" s="49" t="s">
        <v>10820</v>
      </c>
      <c r="D312" s="49">
        <v>2</v>
      </c>
      <c r="E312">
        <v>20</v>
      </c>
      <c r="F312">
        <v>15</v>
      </c>
      <c r="I312" s="49"/>
      <c r="M312" s="49"/>
      <c r="N312" s="49"/>
      <c r="O312" s="49"/>
      <c r="P312" s="49">
        <v>2</v>
      </c>
      <c r="Q312" s="49" t="s">
        <v>2145</v>
      </c>
      <c r="R312" s="49" t="str">
        <f>IFERROR(INDEX(tbl_Lookup_Exercises[Category],MATCH(tbl_Exercises[[#This Row],[ExerciseName]],tbl_Lookup_Exercises[ExerciseName],0)),"Unknown")</f>
        <v>Arms_Triceps</v>
      </c>
    </row>
    <row r="313" spans="1:18" hidden="1" x14ac:dyDescent="0.25">
      <c r="A313" s="49" t="s">
        <v>2146</v>
      </c>
      <c r="B313" s="49" t="s">
        <v>882</v>
      </c>
      <c r="C313" s="49" t="s">
        <v>10820</v>
      </c>
      <c r="D313" s="49">
        <v>3</v>
      </c>
      <c r="E313">
        <v>20</v>
      </c>
      <c r="F313">
        <v>15</v>
      </c>
      <c r="I313" s="49"/>
      <c r="M313" s="49"/>
      <c r="N313" s="49"/>
      <c r="O313" s="49" t="s">
        <v>2147</v>
      </c>
      <c r="P313" s="49">
        <v>2</v>
      </c>
      <c r="Q313" s="49" t="s">
        <v>2148</v>
      </c>
      <c r="R313" s="49" t="str">
        <f>IFERROR(INDEX(tbl_Lookup_Exercises[Category],MATCH(tbl_Exercises[[#This Row],[ExerciseName]],tbl_Lookup_Exercises[ExerciseName],0)),"Unknown")</f>
        <v>Arms_Triceps</v>
      </c>
    </row>
    <row r="314" spans="1:18" hidden="1" x14ac:dyDescent="0.25">
      <c r="A314" s="49" t="s">
        <v>2149</v>
      </c>
      <c r="B314" s="49" t="s">
        <v>882</v>
      </c>
      <c r="C314" s="49" t="s">
        <v>10820</v>
      </c>
      <c r="D314" s="49">
        <v>4</v>
      </c>
      <c r="E314">
        <v>20</v>
      </c>
      <c r="F314">
        <v>15</v>
      </c>
      <c r="I314" s="49"/>
      <c r="M314" s="49"/>
      <c r="N314" s="49"/>
      <c r="O314" s="49" t="s">
        <v>2147</v>
      </c>
      <c r="P314" s="49">
        <v>2</v>
      </c>
      <c r="Q314" s="49" t="s">
        <v>885</v>
      </c>
      <c r="R314" s="49" t="str">
        <f>IFERROR(INDEX(tbl_Lookup_Exercises[Category],MATCH(tbl_Exercises[[#This Row],[ExerciseName]],tbl_Lookup_Exercises[ExerciseName],0)),"Unknown")</f>
        <v>Arms_Triceps</v>
      </c>
    </row>
    <row r="315" spans="1:18" hidden="1" x14ac:dyDescent="0.25">
      <c r="A315" s="49" t="s">
        <v>2150</v>
      </c>
      <c r="B315" s="49" t="s">
        <v>886</v>
      </c>
      <c r="C315" s="49" t="s">
        <v>41</v>
      </c>
      <c r="D315" s="49">
        <v>1</v>
      </c>
      <c r="E315">
        <v>50</v>
      </c>
      <c r="F315">
        <v>12</v>
      </c>
      <c r="I315" s="49"/>
      <c r="J315">
        <v>2</v>
      </c>
      <c r="K315">
        <v>1</v>
      </c>
      <c r="L315">
        <v>2</v>
      </c>
      <c r="M315" s="49" t="s">
        <v>2151</v>
      </c>
      <c r="N315" s="49"/>
      <c r="O315" s="49" t="s">
        <v>2152</v>
      </c>
      <c r="P315" s="49">
        <v>2</v>
      </c>
      <c r="Q315" s="49" t="s">
        <v>888</v>
      </c>
      <c r="R315" s="49" t="str">
        <f>IFERROR(INDEX(tbl_Lookup_Exercises[Category],MATCH(tbl_Exercises[[#This Row],[ExerciseName]],tbl_Lookup_Exercises[ExerciseName],0)),"Unknown")</f>
        <v>Pull</v>
      </c>
    </row>
    <row r="316" spans="1:18" hidden="1" x14ac:dyDescent="0.25">
      <c r="A316" s="49" t="s">
        <v>2153</v>
      </c>
      <c r="B316" s="49" t="s">
        <v>886</v>
      </c>
      <c r="C316" s="49" t="s">
        <v>41</v>
      </c>
      <c r="D316" s="49">
        <v>2</v>
      </c>
      <c r="E316">
        <v>55</v>
      </c>
      <c r="F316">
        <v>12</v>
      </c>
      <c r="I316" s="49"/>
      <c r="J316">
        <v>2</v>
      </c>
      <c r="K316">
        <v>1</v>
      </c>
      <c r="L316">
        <v>2</v>
      </c>
      <c r="M316" s="49" t="s">
        <v>618</v>
      </c>
      <c r="N316" s="49"/>
      <c r="O316" s="49" t="s">
        <v>2154</v>
      </c>
      <c r="P316" s="49">
        <v>2</v>
      </c>
      <c r="Q316" s="49" t="s">
        <v>2155</v>
      </c>
      <c r="R316" s="49" t="str">
        <f>IFERROR(INDEX(tbl_Lookup_Exercises[Category],MATCH(tbl_Exercises[[#This Row],[ExerciseName]],tbl_Lookup_Exercises[ExerciseName],0)),"Unknown")</f>
        <v>Pull</v>
      </c>
    </row>
    <row r="317" spans="1:18" hidden="1" x14ac:dyDescent="0.25">
      <c r="A317" s="49" t="s">
        <v>2156</v>
      </c>
      <c r="B317" s="49" t="s">
        <v>886</v>
      </c>
      <c r="C317" s="49" t="s">
        <v>41</v>
      </c>
      <c r="D317" s="49">
        <v>3</v>
      </c>
      <c r="E317">
        <v>55</v>
      </c>
      <c r="F317">
        <v>12</v>
      </c>
      <c r="I317" s="49"/>
      <c r="J317">
        <v>2</v>
      </c>
      <c r="K317">
        <v>1</v>
      </c>
      <c r="L317">
        <v>2</v>
      </c>
      <c r="M317" s="49" t="s">
        <v>618</v>
      </c>
      <c r="N317" s="49"/>
      <c r="O317" s="49" t="s">
        <v>2154</v>
      </c>
      <c r="P317" s="49">
        <v>2</v>
      </c>
      <c r="Q317" s="49" t="s">
        <v>2157</v>
      </c>
      <c r="R317" s="49" t="str">
        <f>IFERROR(INDEX(tbl_Lookup_Exercises[Category],MATCH(tbl_Exercises[[#This Row],[ExerciseName]],tbl_Lookup_Exercises[ExerciseName],0)),"Unknown")</f>
        <v>Pull</v>
      </c>
    </row>
    <row r="318" spans="1:18" hidden="1" x14ac:dyDescent="0.25">
      <c r="A318" s="49" t="s">
        <v>2158</v>
      </c>
      <c r="B318" s="49" t="s">
        <v>886</v>
      </c>
      <c r="C318" s="49" t="s">
        <v>41</v>
      </c>
      <c r="D318" s="49">
        <v>4</v>
      </c>
      <c r="E318">
        <v>60</v>
      </c>
      <c r="F318">
        <v>12</v>
      </c>
      <c r="I318" s="49"/>
      <c r="J318">
        <v>2</v>
      </c>
      <c r="K318">
        <v>1</v>
      </c>
      <c r="L318">
        <v>2</v>
      </c>
      <c r="M318" s="49" t="s">
        <v>1745</v>
      </c>
      <c r="N318" s="49"/>
      <c r="O318" s="49" t="s">
        <v>1932</v>
      </c>
      <c r="P318" s="49">
        <v>2</v>
      </c>
      <c r="Q318" s="49" t="s">
        <v>2159</v>
      </c>
      <c r="R318" s="49" t="str">
        <f>IFERROR(INDEX(tbl_Lookup_Exercises[Category],MATCH(tbl_Exercises[[#This Row],[ExerciseName]],tbl_Lookup_Exercises[ExerciseName],0)),"Unknown")</f>
        <v>Pull</v>
      </c>
    </row>
    <row r="319" spans="1:18" hidden="1" x14ac:dyDescent="0.25">
      <c r="A319" s="49" t="s">
        <v>2160</v>
      </c>
      <c r="B319" s="49" t="s">
        <v>886</v>
      </c>
      <c r="C319" s="49" t="s">
        <v>45</v>
      </c>
      <c r="D319" s="49">
        <v>1</v>
      </c>
      <c r="E319">
        <v>80</v>
      </c>
      <c r="F319">
        <v>10</v>
      </c>
      <c r="I319" s="49"/>
      <c r="J319">
        <v>2</v>
      </c>
      <c r="K319">
        <v>1</v>
      </c>
      <c r="L319">
        <v>2</v>
      </c>
      <c r="M319" s="49" t="s">
        <v>2151</v>
      </c>
      <c r="N319" s="49"/>
      <c r="O319" s="49" t="s">
        <v>2161</v>
      </c>
      <c r="P319" s="49">
        <v>2</v>
      </c>
      <c r="Q319" s="49" t="s">
        <v>2162</v>
      </c>
      <c r="R319" s="49" t="str">
        <f>IFERROR(INDEX(tbl_Lookup_Exercises[Category],MATCH(tbl_Exercises[[#This Row],[ExerciseName]],tbl_Lookup_Exercises[ExerciseName],0)),"Unknown")</f>
        <v>Pull</v>
      </c>
    </row>
    <row r="320" spans="1:18" hidden="1" x14ac:dyDescent="0.25">
      <c r="A320" s="49" t="s">
        <v>2163</v>
      </c>
      <c r="B320" s="49" t="s">
        <v>886</v>
      </c>
      <c r="C320" s="49" t="s">
        <v>45</v>
      </c>
      <c r="D320" s="49">
        <v>2</v>
      </c>
      <c r="E320">
        <v>100</v>
      </c>
      <c r="F320">
        <v>10</v>
      </c>
      <c r="I320" s="49"/>
      <c r="J320">
        <v>2</v>
      </c>
      <c r="K320">
        <v>1</v>
      </c>
      <c r="L320">
        <v>2</v>
      </c>
      <c r="M320" s="49" t="s">
        <v>2164</v>
      </c>
      <c r="N320" s="49"/>
      <c r="O320" s="49" t="s">
        <v>2165</v>
      </c>
      <c r="P320" s="49">
        <v>2</v>
      </c>
      <c r="Q320" s="49" t="s">
        <v>2166</v>
      </c>
      <c r="R320" s="49" t="str">
        <f>IFERROR(INDEX(tbl_Lookup_Exercises[Category],MATCH(tbl_Exercises[[#This Row],[ExerciseName]],tbl_Lookup_Exercises[ExerciseName],0)),"Unknown")</f>
        <v>Pull</v>
      </c>
    </row>
    <row r="321" spans="1:18" hidden="1" x14ac:dyDescent="0.25">
      <c r="A321" s="49" t="s">
        <v>2167</v>
      </c>
      <c r="B321" s="49" t="s">
        <v>886</v>
      </c>
      <c r="C321" s="49" t="s">
        <v>45</v>
      </c>
      <c r="D321" s="49">
        <v>3</v>
      </c>
      <c r="E321">
        <v>120</v>
      </c>
      <c r="F321">
        <v>10</v>
      </c>
      <c r="I321" s="49"/>
      <c r="J321">
        <v>2</v>
      </c>
      <c r="K321">
        <v>1</v>
      </c>
      <c r="L321">
        <v>2</v>
      </c>
      <c r="M321" s="49" t="s">
        <v>2164</v>
      </c>
      <c r="N321" s="49"/>
      <c r="O321" s="49" t="s">
        <v>2165</v>
      </c>
      <c r="P321" s="49">
        <v>2</v>
      </c>
      <c r="Q321" s="49" t="s">
        <v>2168</v>
      </c>
      <c r="R321" s="49" t="str">
        <f>IFERROR(INDEX(tbl_Lookup_Exercises[Category],MATCH(tbl_Exercises[[#This Row],[ExerciseName]],tbl_Lookup_Exercises[ExerciseName],0)),"Unknown")</f>
        <v>Pull</v>
      </c>
    </row>
    <row r="322" spans="1:18" hidden="1" x14ac:dyDescent="0.25">
      <c r="A322" s="49" t="s">
        <v>2169</v>
      </c>
      <c r="B322" s="49" t="s">
        <v>886</v>
      </c>
      <c r="C322" s="49" t="s">
        <v>45</v>
      </c>
      <c r="D322" s="49">
        <v>4</v>
      </c>
      <c r="E322">
        <v>150</v>
      </c>
      <c r="F322">
        <v>10</v>
      </c>
      <c r="I322" s="49"/>
      <c r="J322">
        <v>2</v>
      </c>
      <c r="K322">
        <v>1</v>
      </c>
      <c r="L322">
        <v>3</v>
      </c>
      <c r="M322" s="49" t="s">
        <v>610</v>
      </c>
      <c r="N322" s="49"/>
      <c r="O322" s="49" t="s">
        <v>2170</v>
      </c>
      <c r="P322" s="49">
        <v>2</v>
      </c>
      <c r="Q322" s="49" t="s">
        <v>2171</v>
      </c>
      <c r="R322" s="49" t="str">
        <f>IFERROR(INDEX(tbl_Lookup_Exercises[Category],MATCH(tbl_Exercises[[#This Row],[ExerciseName]],tbl_Lookup_Exercises[ExerciseName],0)),"Unknown")</f>
        <v>Pull</v>
      </c>
    </row>
    <row r="323" spans="1:18" hidden="1" x14ac:dyDescent="0.25">
      <c r="A323" s="49" t="s">
        <v>2172</v>
      </c>
      <c r="B323" s="49" t="s">
        <v>886</v>
      </c>
      <c r="C323" s="49" t="s">
        <v>63</v>
      </c>
      <c r="D323" s="49">
        <v>1</v>
      </c>
      <c r="E323">
        <v>50</v>
      </c>
      <c r="F323">
        <v>10</v>
      </c>
      <c r="I323" s="49"/>
      <c r="J323">
        <v>2</v>
      </c>
      <c r="K323">
        <v>1</v>
      </c>
      <c r="L323">
        <v>2</v>
      </c>
      <c r="M323" s="49" t="s">
        <v>2151</v>
      </c>
      <c r="N323" s="49"/>
      <c r="O323" s="49" t="s">
        <v>2152</v>
      </c>
      <c r="P323" s="49">
        <v>2</v>
      </c>
      <c r="Q323" s="49" t="s">
        <v>2173</v>
      </c>
      <c r="R323" s="49" t="str">
        <f>IFERROR(INDEX(tbl_Lookup_Exercises[Category],MATCH(tbl_Exercises[[#This Row],[ExerciseName]],tbl_Lookup_Exercises[ExerciseName],0)),"Unknown")</f>
        <v>Pull</v>
      </c>
    </row>
    <row r="324" spans="1:18" hidden="1" x14ac:dyDescent="0.25">
      <c r="A324" s="49" t="s">
        <v>2174</v>
      </c>
      <c r="B324" s="49" t="s">
        <v>886</v>
      </c>
      <c r="C324" s="49" t="s">
        <v>63</v>
      </c>
      <c r="D324" s="49">
        <v>2</v>
      </c>
      <c r="E324">
        <v>70</v>
      </c>
      <c r="F324">
        <v>10</v>
      </c>
      <c r="I324" s="49"/>
      <c r="J324">
        <v>2</v>
      </c>
      <c r="K324">
        <v>1</v>
      </c>
      <c r="L324">
        <v>2</v>
      </c>
      <c r="M324" s="49" t="s">
        <v>622</v>
      </c>
      <c r="N324" s="49"/>
      <c r="O324" s="49" t="s">
        <v>2066</v>
      </c>
      <c r="P324" s="49">
        <v>2</v>
      </c>
      <c r="Q324" s="49" t="s">
        <v>2175</v>
      </c>
      <c r="R324" s="49" t="str">
        <f>IFERROR(INDEX(tbl_Lookup_Exercises[Category],MATCH(tbl_Exercises[[#This Row],[ExerciseName]],tbl_Lookup_Exercises[ExerciseName],0)),"Unknown")</f>
        <v>Pull</v>
      </c>
    </row>
    <row r="325" spans="1:18" hidden="1" x14ac:dyDescent="0.25">
      <c r="A325" s="49" t="s">
        <v>2176</v>
      </c>
      <c r="B325" s="49" t="s">
        <v>886</v>
      </c>
      <c r="C325" s="49" t="s">
        <v>63</v>
      </c>
      <c r="D325" s="49">
        <v>3</v>
      </c>
      <c r="E325">
        <v>80</v>
      </c>
      <c r="F325">
        <v>10</v>
      </c>
      <c r="I325" s="49"/>
      <c r="J325">
        <v>2</v>
      </c>
      <c r="K325">
        <v>1</v>
      </c>
      <c r="L325">
        <v>2</v>
      </c>
      <c r="M325" s="49" t="s">
        <v>618</v>
      </c>
      <c r="N325" s="49"/>
      <c r="O325" s="49" t="s">
        <v>2154</v>
      </c>
      <c r="P325" s="49">
        <v>2</v>
      </c>
      <c r="Q325" s="49" t="s">
        <v>2177</v>
      </c>
      <c r="R325" s="49" t="str">
        <f>IFERROR(INDEX(tbl_Lookup_Exercises[Category],MATCH(tbl_Exercises[[#This Row],[ExerciseName]],tbl_Lookup_Exercises[ExerciseName],0)),"Unknown")</f>
        <v>Pull</v>
      </c>
    </row>
    <row r="326" spans="1:18" hidden="1" x14ac:dyDescent="0.25">
      <c r="A326" s="49" t="s">
        <v>2178</v>
      </c>
      <c r="B326" s="49" t="s">
        <v>886</v>
      </c>
      <c r="C326" s="49" t="s">
        <v>91</v>
      </c>
      <c r="D326" s="49">
        <v>1</v>
      </c>
      <c r="E326">
        <v>25</v>
      </c>
      <c r="F326">
        <v>10</v>
      </c>
      <c r="I326" s="49"/>
      <c r="J326">
        <v>2</v>
      </c>
      <c r="K326">
        <v>1</v>
      </c>
      <c r="L326">
        <v>2</v>
      </c>
      <c r="M326" s="49" t="s">
        <v>618</v>
      </c>
      <c r="N326" s="49"/>
      <c r="O326" s="49" t="s">
        <v>2154</v>
      </c>
      <c r="P326" s="49">
        <v>2</v>
      </c>
      <c r="Q326" s="49" t="s">
        <v>2179</v>
      </c>
      <c r="R326" s="49" t="str">
        <f>IFERROR(INDEX(tbl_Lookup_Exercises[Category],MATCH(tbl_Exercises[[#This Row],[ExerciseName]],tbl_Lookup_Exercises[ExerciseName],0)),"Unknown")</f>
        <v>Arms_Biceps</v>
      </c>
    </row>
    <row r="327" spans="1:18" hidden="1" x14ac:dyDescent="0.25">
      <c r="A327" s="49" t="s">
        <v>2180</v>
      </c>
      <c r="B327" s="49" t="s">
        <v>886</v>
      </c>
      <c r="C327" s="49" t="s">
        <v>91</v>
      </c>
      <c r="D327" s="49">
        <v>2</v>
      </c>
      <c r="E327">
        <v>25</v>
      </c>
      <c r="F327">
        <v>10</v>
      </c>
      <c r="I327" s="49"/>
      <c r="J327">
        <v>2</v>
      </c>
      <c r="K327">
        <v>1</v>
      </c>
      <c r="L327">
        <v>3</v>
      </c>
      <c r="M327" s="49" t="s">
        <v>1745</v>
      </c>
      <c r="N327" s="49"/>
      <c r="O327" s="49" t="s">
        <v>2181</v>
      </c>
      <c r="P327" s="49">
        <v>2</v>
      </c>
      <c r="Q327" s="49" t="s">
        <v>2182</v>
      </c>
      <c r="R327" s="49" t="str">
        <f>IFERROR(INDEX(tbl_Lookup_Exercises[Category],MATCH(tbl_Exercises[[#This Row],[ExerciseName]],tbl_Lookup_Exercises[ExerciseName],0)),"Unknown")</f>
        <v>Arms_Biceps</v>
      </c>
    </row>
    <row r="328" spans="1:18" hidden="1" x14ac:dyDescent="0.25">
      <c r="A328" s="49" t="s">
        <v>2183</v>
      </c>
      <c r="B328" s="49" t="s">
        <v>886</v>
      </c>
      <c r="C328" s="49" t="s">
        <v>91</v>
      </c>
      <c r="D328" s="49">
        <v>3</v>
      </c>
      <c r="E328">
        <v>30</v>
      </c>
      <c r="F328">
        <v>10</v>
      </c>
      <c r="I328" s="49"/>
      <c r="J328">
        <v>2</v>
      </c>
      <c r="K328">
        <v>1</v>
      </c>
      <c r="L328">
        <v>3</v>
      </c>
      <c r="M328" s="49" t="s">
        <v>1646</v>
      </c>
      <c r="N328" s="49"/>
      <c r="O328" s="49" t="s">
        <v>2184</v>
      </c>
      <c r="P328" s="49">
        <v>2</v>
      </c>
      <c r="Q328" s="49" t="s">
        <v>2185</v>
      </c>
      <c r="R328" s="49" t="str">
        <f>IFERROR(INDEX(tbl_Lookup_Exercises[Category],MATCH(tbl_Exercises[[#This Row],[ExerciseName]],tbl_Lookup_Exercises[ExerciseName],0)),"Unknown")</f>
        <v>Arms_Biceps</v>
      </c>
    </row>
    <row r="329" spans="1:18" hidden="1" x14ac:dyDescent="0.25">
      <c r="A329" s="49" t="s">
        <v>2186</v>
      </c>
      <c r="B329" s="49" t="s">
        <v>886</v>
      </c>
      <c r="C329" s="49" t="s">
        <v>108</v>
      </c>
      <c r="D329" s="49">
        <v>1</v>
      </c>
      <c r="E329">
        <v>15</v>
      </c>
      <c r="F329">
        <v>15</v>
      </c>
      <c r="I329" s="49"/>
      <c r="J329">
        <v>3</v>
      </c>
      <c r="K329">
        <v>1</v>
      </c>
      <c r="L329">
        <v>3</v>
      </c>
      <c r="M329" s="49" t="s">
        <v>2187</v>
      </c>
      <c r="N329" s="49"/>
      <c r="O329" s="49" t="s">
        <v>2188</v>
      </c>
      <c r="P329" s="49">
        <v>2</v>
      </c>
      <c r="Q329" s="49" t="s">
        <v>2189</v>
      </c>
      <c r="R329" s="49" t="str">
        <f>IFERROR(INDEX(tbl_Lookup_Exercises[Category],MATCH(tbl_Exercises[[#This Row],[ExerciseName]],tbl_Lookup_Exercises[ExerciseName],0)),"Unknown")</f>
        <v>Arms_Biceps</v>
      </c>
    </row>
    <row r="330" spans="1:18" hidden="1" x14ac:dyDescent="0.25">
      <c r="A330" s="49" t="s">
        <v>2190</v>
      </c>
      <c r="B330" s="49" t="s">
        <v>886</v>
      </c>
      <c r="C330" s="49" t="s">
        <v>108</v>
      </c>
      <c r="D330" s="49">
        <v>2</v>
      </c>
      <c r="E330">
        <v>15</v>
      </c>
      <c r="F330">
        <v>15</v>
      </c>
      <c r="I330" s="49"/>
      <c r="J330">
        <v>3</v>
      </c>
      <c r="K330">
        <v>1</v>
      </c>
      <c r="L330">
        <v>3</v>
      </c>
      <c r="M330" s="49" t="s">
        <v>2191</v>
      </c>
      <c r="N330" s="49"/>
      <c r="O330" s="49" t="s">
        <v>2192</v>
      </c>
      <c r="P330" s="49">
        <v>2</v>
      </c>
      <c r="Q330" s="49" t="s">
        <v>889</v>
      </c>
      <c r="R330" s="49" t="str">
        <f>IFERROR(INDEX(tbl_Lookup_Exercises[Category],MATCH(tbl_Exercises[[#This Row],[ExerciseName]],tbl_Lookup_Exercises[ExerciseName],0)),"Unknown")</f>
        <v>Arms_Biceps</v>
      </c>
    </row>
    <row r="331" spans="1:18" hidden="1" x14ac:dyDescent="0.25">
      <c r="A331" s="49" t="s">
        <v>2193</v>
      </c>
      <c r="B331" s="49" t="s">
        <v>890</v>
      </c>
      <c r="C331" s="49" t="s">
        <v>112</v>
      </c>
      <c r="D331" s="49">
        <v>1</v>
      </c>
      <c r="E331">
        <v>45</v>
      </c>
      <c r="F331">
        <v>15</v>
      </c>
      <c r="I331" s="49"/>
      <c r="J331">
        <v>1</v>
      </c>
      <c r="K331">
        <v>1</v>
      </c>
      <c r="L331">
        <v>3</v>
      </c>
      <c r="M331" s="49" t="s">
        <v>618</v>
      </c>
      <c r="N331" s="49"/>
      <c r="O331" s="49" t="s">
        <v>2194</v>
      </c>
      <c r="P331" s="49">
        <v>2</v>
      </c>
      <c r="Q331" s="49" t="s">
        <v>891</v>
      </c>
      <c r="R331" s="49" t="str">
        <f>IFERROR(INDEX(tbl_Lookup_Exercises[Category],MATCH(tbl_Exercises[[#This Row],[ExerciseName]],tbl_Lookup_Exercises[ExerciseName],0)),"Unknown")</f>
        <v>Arms_Biceps</v>
      </c>
    </row>
    <row r="332" spans="1:18" hidden="1" x14ac:dyDescent="0.25">
      <c r="A332" s="49" t="s">
        <v>2195</v>
      </c>
      <c r="B332" s="49" t="s">
        <v>890</v>
      </c>
      <c r="C332" s="49" t="s">
        <v>112</v>
      </c>
      <c r="D332" s="49">
        <v>2</v>
      </c>
      <c r="E332">
        <v>35</v>
      </c>
      <c r="F332">
        <v>13</v>
      </c>
      <c r="I332" s="49"/>
      <c r="J332">
        <v>3</v>
      </c>
      <c r="K332">
        <v>1</v>
      </c>
      <c r="L332">
        <v>3</v>
      </c>
      <c r="M332" s="49" t="s">
        <v>618</v>
      </c>
      <c r="N332" s="49"/>
      <c r="O332" s="49" t="s">
        <v>2196</v>
      </c>
      <c r="P332" s="49">
        <v>2</v>
      </c>
      <c r="Q332" s="49" t="s">
        <v>2197</v>
      </c>
      <c r="R332" s="49" t="str">
        <f>IFERROR(INDEX(tbl_Lookup_Exercises[Category],MATCH(tbl_Exercises[[#This Row],[ExerciseName]],tbl_Lookup_Exercises[ExerciseName],0)),"Unknown")</f>
        <v>Arms_Biceps</v>
      </c>
    </row>
    <row r="333" spans="1:18" hidden="1" x14ac:dyDescent="0.25">
      <c r="A333" s="49" t="s">
        <v>2198</v>
      </c>
      <c r="B333" s="49" t="s">
        <v>890</v>
      </c>
      <c r="C333" s="49" t="s">
        <v>112</v>
      </c>
      <c r="D333" s="49">
        <v>3</v>
      </c>
      <c r="E333">
        <v>35</v>
      </c>
      <c r="F333">
        <v>12</v>
      </c>
      <c r="I333" s="49"/>
      <c r="J333">
        <v>3</v>
      </c>
      <c r="K333">
        <v>1</v>
      </c>
      <c r="L333">
        <v>3</v>
      </c>
      <c r="M333" s="49" t="s">
        <v>610</v>
      </c>
      <c r="N333" s="49"/>
      <c r="O333" s="49" t="s">
        <v>2199</v>
      </c>
      <c r="P333" s="49">
        <v>2</v>
      </c>
      <c r="Q333" s="49" t="s">
        <v>2200</v>
      </c>
      <c r="R333" s="49" t="str">
        <f>IFERROR(INDEX(tbl_Lookup_Exercises[Category],MATCH(tbl_Exercises[[#This Row],[ExerciseName]],tbl_Lookup_Exercises[ExerciseName],0)),"Unknown")</f>
        <v>Arms_Biceps</v>
      </c>
    </row>
    <row r="334" spans="1:18" hidden="1" x14ac:dyDescent="0.25">
      <c r="A334" s="49" t="s">
        <v>2201</v>
      </c>
      <c r="B334" s="49" t="s">
        <v>890</v>
      </c>
      <c r="C334" s="49" t="s">
        <v>112</v>
      </c>
      <c r="D334" s="49">
        <v>4</v>
      </c>
      <c r="E334">
        <v>35</v>
      </c>
      <c r="F334">
        <v>12</v>
      </c>
      <c r="I334" s="49"/>
      <c r="J334">
        <v>3</v>
      </c>
      <c r="K334">
        <v>1</v>
      </c>
      <c r="L334">
        <v>3</v>
      </c>
      <c r="M334" s="49" t="s">
        <v>1646</v>
      </c>
      <c r="N334" s="49"/>
      <c r="O334" s="49" t="s">
        <v>2202</v>
      </c>
      <c r="P334" s="49">
        <v>2</v>
      </c>
      <c r="Q334" s="49" t="s">
        <v>2203</v>
      </c>
      <c r="R334" s="49" t="str">
        <f>IFERROR(INDEX(tbl_Lookup_Exercises[Category],MATCH(tbl_Exercises[[#This Row],[ExerciseName]],tbl_Lookup_Exercises[ExerciseName],0)),"Unknown")</f>
        <v>Arms_Biceps</v>
      </c>
    </row>
    <row r="335" spans="1:18" hidden="1" x14ac:dyDescent="0.25">
      <c r="A335" s="49" t="s">
        <v>2204</v>
      </c>
      <c r="B335" s="49" t="s">
        <v>890</v>
      </c>
      <c r="C335" s="49" t="s">
        <v>214</v>
      </c>
      <c r="D335" s="49">
        <v>1</v>
      </c>
      <c r="E335">
        <v>50</v>
      </c>
      <c r="F335">
        <v>12</v>
      </c>
      <c r="I335" s="49"/>
      <c r="J335">
        <v>2</v>
      </c>
      <c r="K335">
        <v>1</v>
      </c>
      <c r="L335">
        <v>2</v>
      </c>
      <c r="M335" s="49" t="s">
        <v>1745</v>
      </c>
      <c r="N335" s="49"/>
      <c r="O335" s="49" t="s">
        <v>2205</v>
      </c>
      <c r="P335" s="49">
        <v>2</v>
      </c>
      <c r="Q335" s="49" t="s">
        <v>2206</v>
      </c>
      <c r="R335" s="49" t="str">
        <f>IFERROR(INDEX(tbl_Lookup_Exercises[Category],MATCH(tbl_Exercises[[#This Row],[ExerciseName]],tbl_Lookup_Exercises[ExerciseName],0)),"Unknown")</f>
        <v>Arms_Triceps</v>
      </c>
    </row>
    <row r="336" spans="1:18" hidden="1" x14ac:dyDescent="0.25">
      <c r="A336" s="49" t="s">
        <v>2207</v>
      </c>
      <c r="B336" s="49" t="s">
        <v>890</v>
      </c>
      <c r="C336" s="49" t="s">
        <v>214</v>
      </c>
      <c r="D336" s="49">
        <v>2</v>
      </c>
      <c r="E336">
        <v>50</v>
      </c>
      <c r="F336">
        <v>10</v>
      </c>
      <c r="I336" s="49"/>
      <c r="J336">
        <v>2</v>
      </c>
      <c r="K336">
        <v>1</v>
      </c>
      <c r="L336">
        <v>2</v>
      </c>
      <c r="M336" s="49" t="s">
        <v>1646</v>
      </c>
      <c r="N336" s="49"/>
      <c r="O336" s="49" t="s">
        <v>2208</v>
      </c>
      <c r="P336" s="49">
        <v>2</v>
      </c>
      <c r="Q336" s="49" t="s">
        <v>2209</v>
      </c>
      <c r="R336" s="49" t="str">
        <f>IFERROR(INDEX(tbl_Lookup_Exercises[Category],MATCH(tbl_Exercises[[#This Row],[ExerciseName]],tbl_Lookup_Exercises[ExerciseName],0)),"Unknown")</f>
        <v>Arms_Triceps</v>
      </c>
    </row>
    <row r="337" spans="1:18" hidden="1" x14ac:dyDescent="0.25">
      <c r="A337" s="49" t="s">
        <v>2210</v>
      </c>
      <c r="B337" s="49" t="s">
        <v>890</v>
      </c>
      <c r="C337" s="49" t="s">
        <v>214</v>
      </c>
      <c r="D337" s="49">
        <v>3</v>
      </c>
      <c r="E337">
        <v>40</v>
      </c>
      <c r="F337">
        <v>10</v>
      </c>
      <c r="I337" s="49"/>
      <c r="J337">
        <v>2</v>
      </c>
      <c r="K337">
        <v>1</v>
      </c>
      <c r="L337">
        <v>2</v>
      </c>
      <c r="M337" s="49" t="s">
        <v>610</v>
      </c>
      <c r="N337" s="49"/>
      <c r="O337" s="49" t="s">
        <v>2211</v>
      </c>
      <c r="P337" s="49">
        <v>2</v>
      </c>
      <c r="Q337" s="49" t="s">
        <v>2212</v>
      </c>
      <c r="R337" s="49" t="str">
        <f>IFERROR(INDEX(tbl_Lookup_Exercises[Category],MATCH(tbl_Exercises[[#This Row],[ExerciseName]],tbl_Lookup_Exercises[ExerciseName],0)),"Unknown")</f>
        <v>Arms_Triceps</v>
      </c>
    </row>
    <row r="338" spans="1:18" hidden="1" x14ac:dyDescent="0.25">
      <c r="A338" s="49" t="s">
        <v>2213</v>
      </c>
      <c r="B338" s="49" t="s">
        <v>890</v>
      </c>
      <c r="C338" s="49" t="s">
        <v>214</v>
      </c>
      <c r="D338" s="49">
        <v>4</v>
      </c>
      <c r="E338">
        <v>40</v>
      </c>
      <c r="F338">
        <v>10</v>
      </c>
      <c r="I338" s="49"/>
      <c r="J338">
        <v>2</v>
      </c>
      <c r="K338">
        <v>1</v>
      </c>
      <c r="L338">
        <v>2</v>
      </c>
      <c r="M338" s="49" t="s">
        <v>610</v>
      </c>
      <c r="N338" s="49"/>
      <c r="O338" s="49" t="s">
        <v>2214</v>
      </c>
      <c r="P338" s="49">
        <v>2</v>
      </c>
      <c r="Q338" s="49" t="s">
        <v>2215</v>
      </c>
      <c r="R338" s="49" t="str">
        <f>IFERROR(INDEX(tbl_Lookup_Exercises[Category],MATCH(tbl_Exercises[[#This Row],[ExerciseName]],tbl_Lookup_Exercises[ExerciseName],0)),"Unknown")</f>
        <v>Arms_Triceps</v>
      </c>
    </row>
    <row r="339" spans="1:18" hidden="1" x14ac:dyDescent="0.25">
      <c r="A339" s="49" t="s">
        <v>2216</v>
      </c>
      <c r="B339" s="49" t="s">
        <v>890</v>
      </c>
      <c r="C339" s="49" t="s">
        <v>235</v>
      </c>
      <c r="D339" s="49">
        <v>1</v>
      </c>
      <c r="E339">
        <v>10</v>
      </c>
      <c r="F339">
        <v>12</v>
      </c>
      <c r="I339" s="49"/>
      <c r="M339" s="49"/>
      <c r="N339" s="49"/>
      <c r="O339" s="49" t="s">
        <v>2217</v>
      </c>
      <c r="P339" s="49">
        <v>2</v>
      </c>
      <c r="Q339" s="49" t="s">
        <v>2218</v>
      </c>
      <c r="R339" s="49" t="str">
        <f>IFERROR(INDEX(tbl_Lookup_Exercises[Category],MATCH(tbl_Exercises[[#This Row],[ExerciseName]],tbl_Lookup_Exercises[ExerciseName],0)),"Unknown")</f>
        <v>Arms_Triceps</v>
      </c>
    </row>
    <row r="340" spans="1:18" hidden="1" x14ac:dyDescent="0.25">
      <c r="A340" s="49" t="s">
        <v>2219</v>
      </c>
      <c r="B340" s="49" t="s">
        <v>890</v>
      </c>
      <c r="C340" s="49" t="s">
        <v>235</v>
      </c>
      <c r="D340" s="49">
        <v>2</v>
      </c>
      <c r="E340">
        <v>10</v>
      </c>
      <c r="F340">
        <v>10</v>
      </c>
      <c r="I340" s="49"/>
      <c r="M340" s="49"/>
      <c r="N340" s="49"/>
      <c r="O340" s="49" t="s">
        <v>2217</v>
      </c>
      <c r="P340" s="49">
        <v>2</v>
      </c>
      <c r="Q340" s="49" t="s">
        <v>2220</v>
      </c>
      <c r="R340" s="49" t="str">
        <f>IFERROR(INDEX(tbl_Lookup_Exercises[Category],MATCH(tbl_Exercises[[#This Row],[ExerciseName]],tbl_Lookup_Exercises[ExerciseName],0)),"Unknown")</f>
        <v>Arms_Triceps</v>
      </c>
    </row>
    <row r="341" spans="1:18" hidden="1" x14ac:dyDescent="0.25">
      <c r="A341" s="49" t="s">
        <v>2221</v>
      </c>
      <c r="B341" s="49" t="s">
        <v>890</v>
      </c>
      <c r="C341" s="49" t="s">
        <v>235</v>
      </c>
      <c r="D341" s="49">
        <v>3</v>
      </c>
      <c r="E341">
        <v>10</v>
      </c>
      <c r="F341">
        <v>11</v>
      </c>
      <c r="I341" s="49"/>
      <c r="M341" s="49" t="s">
        <v>610</v>
      </c>
      <c r="N341" s="49"/>
      <c r="O341" s="49" t="s">
        <v>2222</v>
      </c>
      <c r="P341" s="49">
        <v>2</v>
      </c>
      <c r="Q341" s="49" t="s">
        <v>2223</v>
      </c>
      <c r="R341" s="49" t="str">
        <f>IFERROR(INDEX(tbl_Lookup_Exercises[Category],MATCH(tbl_Exercises[[#This Row],[ExerciseName]],tbl_Lookup_Exercises[ExerciseName],0)),"Unknown")</f>
        <v>Arms_Triceps</v>
      </c>
    </row>
    <row r="342" spans="1:18" hidden="1" x14ac:dyDescent="0.25">
      <c r="A342" s="49" t="s">
        <v>2224</v>
      </c>
      <c r="B342" s="49" t="s">
        <v>890</v>
      </c>
      <c r="C342" s="49" t="s">
        <v>8734</v>
      </c>
      <c r="D342" s="49">
        <v>1</v>
      </c>
      <c r="E342">
        <v>25</v>
      </c>
      <c r="F342">
        <v>12</v>
      </c>
      <c r="I342" s="49"/>
      <c r="J342">
        <v>1</v>
      </c>
      <c r="K342">
        <v>1</v>
      </c>
      <c r="L342">
        <v>3</v>
      </c>
      <c r="M342" s="49" t="s">
        <v>610</v>
      </c>
      <c r="N342" s="49"/>
      <c r="O342" s="49" t="s">
        <v>2225</v>
      </c>
      <c r="P342" s="49">
        <v>2</v>
      </c>
      <c r="Q342" s="49" t="s">
        <v>2226</v>
      </c>
      <c r="R342" s="49" t="str">
        <f>IFERROR(INDEX(tbl_Lookup_Exercises[Category],MATCH(tbl_Exercises[[#This Row],[ExerciseName]],tbl_Lookup_Exercises[ExerciseName],0)),"Unknown")</f>
        <v>Arms_Biceps</v>
      </c>
    </row>
    <row r="343" spans="1:18" hidden="1" x14ac:dyDescent="0.25">
      <c r="A343" s="49" t="s">
        <v>2227</v>
      </c>
      <c r="B343" s="49" t="s">
        <v>890</v>
      </c>
      <c r="C343" s="49" t="s">
        <v>8734</v>
      </c>
      <c r="D343" s="49">
        <v>2</v>
      </c>
      <c r="E343">
        <v>25</v>
      </c>
      <c r="F343">
        <v>11</v>
      </c>
      <c r="I343" s="49"/>
      <c r="J343">
        <v>1</v>
      </c>
      <c r="K343">
        <v>1</v>
      </c>
      <c r="L343">
        <v>3</v>
      </c>
      <c r="M343" s="49" t="s">
        <v>610</v>
      </c>
      <c r="N343" s="49"/>
      <c r="O343" s="49" t="s">
        <v>2225</v>
      </c>
      <c r="P343" s="49">
        <v>2</v>
      </c>
      <c r="Q343" s="49" t="s">
        <v>2228</v>
      </c>
      <c r="R343" s="49" t="str">
        <f>IFERROR(INDEX(tbl_Lookup_Exercises[Category],MATCH(tbl_Exercises[[#This Row],[ExerciseName]],tbl_Lookup_Exercises[ExerciseName],0)),"Unknown")</f>
        <v>Arms_Biceps</v>
      </c>
    </row>
    <row r="344" spans="1:18" hidden="1" x14ac:dyDescent="0.25">
      <c r="A344" s="49" t="s">
        <v>2229</v>
      </c>
      <c r="B344" s="49" t="s">
        <v>890</v>
      </c>
      <c r="C344" s="49" t="s">
        <v>8734</v>
      </c>
      <c r="D344" s="49">
        <v>3</v>
      </c>
      <c r="E344">
        <v>25</v>
      </c>
      <c r="F344">
        <v>11</v>
      </c>
      <c r="I344" s="49"/>
      <c r="J344">
        <v>1</v>
      </c>
      <c r="K344">
        <v>1</v>
      </c>
      <c r="L344">
        <v>3</v>
      </c>
      <c r="M344" s="49" t="s">
        <v>610</v>
      </c>
      <c r="N344" s="49"/>
      <c r="O344" s="49" t="s">
        <v>2225</v>
      </c>
      <c r="P344" s="49">
        <v>2</v>
      </c>
      <c r="Q344" s="49" t="s">
        <v>2230</v>
      </c>
      <c r="R344" s="49" t="str">
        <f>IFERROR(INDEX(tbl_Lookup_Exercises[Category],MATCH(tbl_Exercises[[#This Row],[ExerciseName]],tbl_Lookup_Exercises[ExerciseName],0)),"Unknown")</f>
        <v>Arms_Biceps</v>
      </c>
    </row>
    <row r="345" spans="1:18" hidden="1" x14ac:dyDescent="0.25">
      <c r="A345" s="49" t="s">
        <v>2231</v>
      </c>
      <c r="B345" s="49" t="s">
        <v>890</v>
      </c>
      <c r="C345" s="49" t="s">
        <v>1534</v>
      </c>
      <c r="D345" s="49">
        <v>1</v>
      </c>
      <c r="E345">
        <v>75</v>
      </c>
      <c r="G345">
        <v>60</v>
      </c>
      <c r="I345" s="49"/>
      <c r="M345" s="49"/>
      <c r="N345" s="49"/>
      <c r="O345" s="49"/>
      <c r="P345" s="49">
        <v>2</v>
      </c>
      <c r="Q345" s="49" t="s">
        <v>2232</v>
      </c>
      <c r="R345" s="49" t="str">
        <f>IFERROR(INDEX(tbl_Lookup_Exercises[Category],MATCH(tbl_Exercises[[#This Row],[ExerciseName]],tbl_Lookup_Exercises[ExerciseName],0)),"Unknown")</f>
        <v>Carry</v>
      </c>
    </row>
    <row r="346" spans="1:18" hidden="1" x14ac:dyDescent="0.25">
      <c r="A346" s="49" t="s">
        <v>2233</v>
      </c>
      <c r="B346" s="49" t="s">
        <v>890</v>
      </c>
      <c r="C346" s="49" t="s">
        <v>1534</v>
      </c>
      <c r="D346" s="49">
        <v>2</v>
      </c>
      <c r="E346">
        <v>75</v>
      </c>
      <c r="G346">
        <v>60</v>
      </c>
      <c r="I346" s="49"/>
      <c r="M346" s="49"/>
      <c r="N346" s="49"/>
      <c r="O346" s="49"/>
      <c r="P346" s="49">
        <v>2</v>
      </c>
      <c r="Q346" s="49" t="s">
        <v>2234</v>
      </c>
      <c r="R346" s="49" t="str">
        <f>IFERROR(INDEX(tbl_Lookup_Exercises[Category],MATCH(tbl_Exercises[[#This Row],[ExerciseName]],tbl_Lookup_Exercises[ExerciseName],0)),"Unknown")</f>
        <v>Carry</v>
      </c>
    </row>
    <row r="347" spans="1:18" hidden="1" x14ac:dyDescent="0.25">
      <c r="A347" s="49" t="s">
        <v>2235</v>
      </c>
      <c r="B347" s="49" t="s">
        <v>890</v>
      </c>
      <c r="C347" s="49" t="s">
        <v>1534</v>
      </c>
      <c r="D347" s="49">
        <v>3</v>
      </c>
      <c r="E347">
        <v>75</v>
      </c>
      <c r="G347">
        <v>55.800000000000004</v>
      </c>
      <c r="I347" s="49"/>
      <c r="M347" s="49"/>
      <c r="N347" s="49"/>
      <c r="O347" s="49"/>
      <c r="P347" s="49">
        <v>2</v>
      </c>
      <c r="Q347" s="49" t="s">
        <v>2236</v>
      </c>
      <c r="R347" s="49" t="str">
        <f>IFERROR(INDEX(tbl_Lookup_Exercises[Category],MATCH(tbl_Exercises[[#This Row],[ExerciseName]],tbl_Lookup_Exercises[ExerciseName],0)),"Unknown")</f>
        <v>Carry</v>
      </c>
    </row>
    <row r="348" spans="1:18" hidden="1" x14ac:dyDescent="0.25">
      <c r="A348" s="49" t="s">
        <v>2237</v>
      </c>
      <c r="B348" s="49" t="s">
        <v>890</v>
      </c>
      <c r="C348" s="49" t="s">
        <v>356</v>
      </c>
      <c r="D348" s="49">
        <v>1</v>
      </c>
      <c r="G348">
        <v>460</v>
      </c>
      <c r="H348">
        <v>2000</v>
      </c>
      <c r="I348" s="49" t="s">
        <v>2238</v>
      </c>
      <c r="M348" s="49"/>
      <c r="N348" s="49"/>
      <c r="O348" s="49" t="s">
        <v>2239</v>
      </c>
      <c r="P348" s="49">
        <v>2</v>
      </c>
      <c r="Q348" s="49" t="s">
        <v>892</v>
      </c>
      <c r="R348" s="49" t="str">
        <f>IFERROR(INDEX(tbl_Lookup_Exercises[Category],MATCH(tbl_Exercises[[#This Row],[ExerciseName]],tbl_Lookup_Exercises[ExerciseName],0)),"Unknown")</f>
        <v>Pull</v>
      </c>
    </row>
    <row r="349" spans="1:18" hidden="1" x14ac:dyDescent="0.25">
      <c r="A349" s="49" t="s">
        <v>2240</v>
      </c>
      <c r="B349" s="49" t="s">
        <v>893</v>
      </c>
      <c r="C349" s="49" t="s">
        <v>262</v>
      </c>
      <c r="D349" s="49">
        <v>1</v>
      </c>
      <c r="E349">
        <v>25</v>
      </c>
      <c r="F349">
        <v>6</v>
      </c>
      <c r="I349" s="49"/>
      <c r="M349" s="49"/>
      <c r="N349" s="49"/>
      <c r="O349" s="49" t="s">
        <v>2241</v>
      </c>
      <c r="P349" s="49">
        <v>3</v>
      </c>
      <c r="Q349" s="49" t="s">
        <v>895</v>
      </c>
      <c r="R349" s="49" t="str">
        <f>IFERROR(INDEX(tbl_Lookup_Exercises[Category],MATCH(tbl_Exercises[[#This Row],[ExerciseName]],tbl_Lookup_Exercises[ExerciseName],0)),"Unknown")</f>
        <v>Legs</v>
      </c>
    </row>
    <row r="350" spans="1:18" hidden="1" x14ac:dyDescent="0.25">
      <c r="A350" s="49" t="s">
        <v>2242</v>
      </c>
      <c r="B350" s="49" t="s">
        <v>893</v>
      </c>
      <c r="C350" s="49" t="s">
        <v>262</v>
      </c>
      <c r="D350" s="49">
        <v>2</v>
      </c>
      <c r="E350">
        <v>45</v>
      </c>
      <c r="F350">
        <v>6</v>
      </c>
      <c r="I350" s="49"/>
      <c r="M350" s="49"/>
      <c r="N350" s="49"/>
      <c r="O350" s="49" t="s">
        <v>2243</v>
      </c>
      <c r="P350" s="49">
        <v>3</v>
      </c>
      <c r="Q350" s="49" t="s">
        <v>2244</v>
      </c>
      <c r="R350" s="49" t="str">
        <f>IFERROR(INDEX(tbl_Lookup_Exercises[Category],MATCH(tbl_Exercises[[#This Row],[ExerciseName]],tbl_Lookup_Exercises[ExerciseName],0)),"Unknown")</f>
        <v>Legs</v>
      </c>
    </row>
    <row r="351" spans="1:18" hidden="1" x14ac:dyDescent="0.25">
      <c r="A351" s="49" t="s">
        <v>2245</v>
      </c>
      <c r="B351" s="49" t="s">
        <v>893</v>
      </c>
      <c r="C351" s="49" t="s">
        <v>262</v>
      </c>
      <c r="D351" s="49">
        <v>3</v>
      </c>
      <c r="E351">
        <v>25</v>
      </c>
      <c r="F351">
        <v>6</v>
      </c>
      <c r="I351" s="49"/>
      <c r="M351" s="49"/>
      <c r="N351" s="49"/>
      <c r="O351" s="49" t="s">
        <v>2246</v>
      </c>
      <c r="P351" s="49">
        <v>3</v>
      </c>
      <c r="Q351" s="49" t="s">
        <v>2247</v>
      </c>
      <c r="R351" s="49" t="str">
        <f>IFERROR(INDEX(tbl_Lookup_Exercises[Category],MATCH(tbl_Exercises[[#This Row],[ExerciseName]],tbl_Lookup_Exercises[ExerciseName],0)),"Unknown")</f>
        <v>Legs</v>
      </c>
    </row>
    <row r="352" spans="1:18" hidden="1" x14ac:dyDescent="0.25">
      <c r="A352" s="49" t="s">
        <v>2248</v>
      </c>
      <c r="B352" s="49" t="s">
        <v>893</v>
      </c>
      <c r="C352" s="49" t="s">
        <v>262</v>
      </c>
      <c r="D352" s="49">
        <v>4</v>
      </c>
      <c r="E352">
        <v>25</v>
      </c>
      <c r="F352">
        <v>6</v>
      </c>
      <c r="I352" s="49"/>
      <c r="M352" s="49"/>
      <c r="N352" s="49"/>
      <c r="O352" s="49" t="s">
        <v>2249</v>
      </c>
      <c r="P352" s="49">
        <v>3</v>
      </c>
      <c r="Q352" s="49" t="s">
        <v>2250</v>
      </c>
      <c r="R352" s="49" t="str">
        <f>IFERROR(INDEX(tbl_Lookup_Exercises[Category],MATCH(tbl_Exercises[[#This Row],[ExerciseName]],tbl_Lookup_Exercises[ExerciseName],0)),"Unknown")</f>
        <v>Legs</v>
      </c>
    </row>
    <row r="353" spans="1:18" hidden="1" x14ac:dyDescent="0.25">
      <c r="A353" s="49" t="s">
        <v>2251</v>
      </c>
      <c r="B353" s="49" t="s">
        <v>893</v>
      </c>
      <c r="C353" s="49" t="s">
        <v>249</v>
      </c>
      <c r="D353" s="49">
        <v>1</v>
      </c>
      <c r="E353">
        <v>60</v>
      </c>
      <c r="F353">
        <v>6</v>
      </c>
      <c r="I353" s="49"/>
      <c r="M353" s="49"/>
      <c r="N353" s="49"/>
      <c r="O353" s="49" t="s">
        <v>2252</v>
      </c>
      <c r="P353" s="49">
        <v>3</v>
      </c>
      <c r="Q353" s="49" t="s">
        <v>2253</v>
      </c>
      <c r="R353" s="49" t="str">
        <f>IFERROR(INDEX(tbl_Lookup_Exercises[Category],MATCH(tbl_Exercises[[#This Row],[ExerciseName]],tbl_Lookup_Exercises[ExerciseName],0)),"Unknown")</f>
        <v>Legs</v>
      </c>
    </row>
    <row r="354" spans="1:18" hidden="1" x14ac:dyDescent="0.25">
      <c r="A354" s="49" t="s">
        <v>2254</v>
      </c>
      <c r="B354" s="49" t="s">
        <v>893</v>
      </c>
      <c r="C354" s="49" t="s">
        <v>249</v>
      </c>
      <c r="D354" s="49">
        <v>2</v>
      </c>
      <c r="E354">
        <v>60</v>
      </c>
      <c r="F354">
        <v>6</v>
      </c>
      <c r="I354" s="49"/>
      <c r="M354" s="49"/>
      <c r="N354" s="49"/>
      <c r="O354" s="49" t="s">
        <v>2252</v>
      </c>
      <c r="P354" s="49">
        <v>3</v>
      </c>
      <c r="Q354" s="49" t="s">
        <v>2255</v>
      </c>
      <c r="R354" s="49" t="str">
        <f>IFERROR(INDEX(tbl_Lookup_Exercises[Category],MATCH(tbl_Exercises[[#This Row],[ExerciseName]],tbl_Lookup_Exercises[ExerciseName],0)),"Unknown")</f>
        <v>Legs</v>
      </c>
    </row>
    <row r="355" spans="1:18" hidden="1" x14ac:dyDescent="0.25">
      <c r="A355" s="49" t="s">
        <v>2256</v>
      </c>
      <c r="B355" s="49" t="s">
        <v>893</v>
      </c>
      <c r="C355" s="49" t="s">
        <v>249</v>
      </c>
      <c r="D355" s="49">
        <v>3</v>
      </c>
      <c r="E355">
        <v>80</v>
      </c>
      <c r="F355">
        <v>6</v>
      </c>
      <c r="I355" s="49"/>
      <c r="J355">
        <v>2</v>
      </c>
      <c r="K355">
        <v>0</v>
      </c>
      <c r="L355">
        <v>1</v>
      </c>
      <c r="M355" s="49"/>
      <c r="N355" s="49"/>
      <c r="O355" s="49" t="s">
        <v>2257</v>
      </c>
      <c r="P355" s="49">
        <v>3</v>
      </c>
      <c r="Q355" s="49" t="s">
        <v>2258</v>
      </c>
      <c r="R355" s="49" t="str">
        <f>IFERROR(INDEX(tbl_Lookup_Exercises[Category],MATCH(tbl_Exercises[[#This Row],[ExerciseName]],tbl_Lookup_Exercises[ExerciseName],0)),"Unknown")</f>
        <v>Legs</v>
      </c>
    </row>
    <row r="356" spans="1:18" hidden="1" x14ac:dyDescent="0.25">
      <c r="A356" s="49" t="s">
        <v>2259</v>
      </c>
      <c r="B356" s="49" t="s">
        <v>893</v>
      </c>
      <c r="C356" s="49" t="s">
        <v>249</v>
      </c>
      <c r="D356" s="49">
        <v>4</v>
      </c>
      <c r="E356">
        <v>100</v>
      </c>
      <c r="F356">
        <v>6</v>
      </c>
      <c r="I356" s="49"/>
      <c r="J356">
        <v>2</v>
      </c>
      <c r="K356">
        <v>0</v>
      </c>
      <c r="L356">
        <v>1</v>
      </c>
      <c r="M356" s="49" t="s">
        <v>1745</v>
      </c>
      <c r="N356" s="49"/>
      <c r="O356" s="49" t="s">
        <v>2260</v>
      </c>
      <c r="P356" s="49">
        <v>3</v>
      </c>
      <c r="Q356" s="49" t="s">
        <v>2261</v>
      </c>
      <c r="R356" s="49" t="str">
        <f>IFERROR(INDEX(tbl_Lookup_Exercises[Category],MATCH(tbl_Exercises[[#This Row],[ExerciseName]],tbl_Lookup_Exercises[ExerciseName],0)),"Unknown")</f>
        <v>Legs</v>
      </c>
    </row>
    <row r="357" spans="1:18" hidden="1" x14ac:dyDescent="0.25">
      <c r="A357" s="49" t="s">
        <v>2262</v>
      </c>
      <c r="B357" s="49" t="s">
        <v>893</v>
      </c>
      <c r="C357" s="49" t="s">
        <v>1</v>
      </c>
      <c r="D357" s="49">
        <v>1</v>
      </c>
      <c r="E357">
        <v>150</v>
      </c>
      <c r="G357">
        <v>60</v>
      </c>
      <c r="I357" s="49"/>
      <c r="M357" s="49"/>
      <c r="N357" s="49"/>
      <c r="O357" s="49" t="s">
        <v>2263</v>
      </c>
      <c r="P357" s="49">
        <v>3</v>
      </c>
      <c r="Q357" s="49" t="s">
        <v>2264</v>
      </c>
      <c r="R357" s="49" t="str">
        <f>IFERROR(INDEX(tbl_Lookup_Exercises[Category],MATCH(tbl_Exercises[[#This Row],[ExerciseName]],tbl_Lookup_Exercises[ExerciseName],0)),"Unknown")</f>
        <v>Carry</v>
      </c>
    </row>
    <row r="358" spans="1:18" hidden="1" x14ac:dyDescent="0.25">
      <c r="A358" s="49" t="s">
        <v>2265</v>
      </c>
      <c r="B358" s="49" t="s">
        <v>893</v>
      </c>
      <c r="C358" s="49" t="s">
        <v>1</v>
      </c>
      <c r="D358" s="49">
        <v>2</v>
      </c>
      <c r="E358">
        <v>150</v>
      </c>
      <c r="G358">
        <v>49.8</v>
      </c>
      <c r="I358" s="49"/>
      <c r="M358" s="49"/>
      <c r="N358" s="49"/>
      <c r="O358" s="49" t="s">
        <v>2266</v>
      </c>
      <c r="P358" s="49">
        <v>3</v>
      </c>
      <c r="Q358" s="49" t="s">
        <v>2267</v>
      </c>
      <c r="R358" s="49" t="str">
        <f>IFERROR(INDEX(tbl_Lookup_Exercises[Category],MATCH(tbl_Exercises[[#This Row],[ExerciseName]],tbl_Lookup_Exercises[ExerciseName],0)),"Unknown")</f>
        <v>Carry</v>
      </c>
    </row>
    <row r="359" spans="1:18" hidden="1" x14ac:dyDescent="0.25">
      <c r="A359" s="49" t="s">
        <v>2268</v>
      </c>
      <c r="B359" s="49" t="s">
        <v>893</v>
      </c>
      <c r="C359" s="49" t="s">
        <v>1</v>
      </c>
      <c r="D359" s="49">
        <v>3</v>
      </c>
      <c r="E359">
        <v>150</v>
      </c>
      <c r="G359">
        <v>45</v>
      </c>
      <c r="I359" s="49"/>
      <c r="M359" s="49"/>
      <c r="N359" s="49"/>
      <c r="O359" s="49" t="s">
        <v>2266</v>
      </c>
      <c r="P359" s="49">
        <v>3</v>
      </c>
      <c r="Q359" s="49" t="s">
        <v>2269</v>
      </c>
      <c r="R359" s="49" t="str">
        <f>IFERROR(INDEX(tbl_Lookup_Exercises[Category],MATCH(tbl_Exercises[[#This Row],[ExerciseName]],tbl_Lookup_Exercises[ExerciseName],0)),"Unknown")</f>
        <v>Carry</v>
      </c>
    </row>
    <row r="360" spans="1:18" hidden="1" x14ac:dyDescent="0.25">
      <c r="A360" s="49" t="s">
        <v>2270</v>
      </c>
      <c r="B360" s="49" t="s">
        <v>893</v>
      </c>
      <c r="C360" s="49" t="s">
        <v>293</v>
      </c>
      <c r="D360" s="49">
        <v>1</v>
      </c>
      <c r="E360">
        <v>50</v>
      </c>
      <c r="F360">
        <v>12</v>
      </c>
      <c r="I360" s="49"/>
      <c r="J360">
        <v>2</v>
      </c>
      <c r="K360">
        <v>1</v>
      </c>
      <c r="L360">
        <v>2</v>
      </c>
      <c r="M360" s="49" t="s">
        <v>2271</v>
      </c>
      <c r="N360" s="49"/>
      <c r="O360" s="49" t="s">
        <v>2272</v>
      </c>
      <c r="P360" s="49">
        <v>3</v>
      </c>
      <c r="Q360" s="49" t="s">
        <v>2273</v>
      </c>
      <c r="R360" s="49" t="str">
        <f>IFERROR(INDEX(tbl_Lookup_Exercises[Category],MATCH(tbl_Exercises[[#This Row],[ExerciseName]],tbl_Lookup_Exercises[ExerciseName],0)),"Unknown")</f>
        <v>Legs</v>
      </c>
    </row>
    <row r="361" spans="1:18" hidden="1" x14ac:dyDescent="0.25">
      <c r="A361" s="49" t="s">
        <v>2274</v>
      </c>
      <c r="B361" s="49" t="s">
        <v>893</v>
      </c>
      <c r="C361" s="49" t="s">
        <v>293</v>
      </c>
      <c r="D361" s="49">
        <v>2</v>
      </c>
      <c r="E361">
        <v>90</v>
      </c>
      <c r="F361">
        <v>12</v>
      </c>
      <c r="I361" s="49"/>
      <c r="J361">
        <v>2</v>
      </c>
      <c r="K361">
        <v>1</v>
      </c>
      <c r="L361">
        <v>2</v>
      </c>
      <c r="M361" s="49" t="s">
        <v>610</v>
      </c>
      <c r="N361" s="49"/>
      <c r="O361" s="49" t="s">
        <v>1937</v>
      </c>
      <c r="P361" s="49">
        <v>3</v>
      </c>
      <c r="Q361" s="49" t="s">
        <v>896</v>
      </c>
      <c r="R361" s="49" t="str">
        <f>IFERROR(INDEX(tbl_Lookup_Exercises[Category],MATCH(tbl_Exercises[[#This Row],[ExerciseName]],tbl_Lookup_Exercises[ExerciseName],0)),"Unknown")</f>
        <v>Legs</v>
      </c>
    </row>
    <row r="362" spans="1:18" hidden="1" x14ac:dyDescent="0.25">
      <c r="A362" s="49" t="s">
        <v>2275</v>
      </c>
      <c r="B362" s="49" t="s">
        <v>897</v>
      </c>
      <c r="C362" s="49" t="s">
        <v>154</v>
      </c>
      <c r="D362" s="49">
        <v>1</v>
      </c>
      <c r="E362">
        <v>135</v>
      </c>
      <c r="F362">
        <v>5</v>
      </c>
      <c r="I362" s="49"/>
      <c r="M362" s="49" t="s">
        <v>2271</v>
      </c>
      <c r="N362" s="49"/>
      <c r="O362" s="49" t="s">
        <v>2276</v>
      </c>
      <c r="P362" s="49">
        <v>3</v>
      </c>
      <c r="Q362" s="49" t="s">
        <v>900</v>
      </c>
      <c r="R362" s="49" t="str">
        <f>IFERROR(INDEX(tbl_Lookup_Exercises[Category],MATCH(tbl_Exercises[[#This Row],[ExerciseName]],tbl_Lookup_Exercises[ExerciseName],0)),"Unknown")</f>
        <v>Push</v>
      </c>
    </row>
    <row r="363" spans="1:18" hidden="1" x14ac:dyDescent="0.25">
      <c r="A363" s="49" t="s">
        <v>2277</v>
      </c>
      <c r="B363" s="49" t="s">
        <v>897</v>
      </c>
      <c r="C363" s="49" t="s">
        <v>154</v>
      </c>
      <c r="D363" s="49">
        <v>2</v>
      </c>
      <c r="E363">
        <v>155</v>
      </c>
      <c r="F363">
        <v>5</v>
      </c>
      <c r="I363" s="49"/>
      <c r="M363" s="49" t="s">
        <v>1745</v>
      </c>
      <c r="N363" s="49"/>
      <c r="O363" s="49" t="s">
        <v>2278</v>
      </c>
      <c r="P363" s="49">
        <v>3</v>
      </c>
      <c r="Q363" s="49" t="s">
        <v>2279</v>
      </c>
      <c r="R363" s="49" t="str">
        <f>IFERROR(INDEX(tbl_Lookup_Exercises[Category],MATCH(tbl_Exercises[[#This Row],[ExerciseName]],tbl_Lookup_Exercises[ExerciseName],0)),"Unknown")</f>
        <v>Push</v>
      </c>
    </row>
    <row r="364" spans="1:18" hidden="1" x14ac:dyDescent="0.25">
      <c r="A364" s="49" t="s">
        <v>2280</v>
      </c>
      <c r="B364" s="49" t="s">
        <v>897</v>
      </c>
      <c r="C364" s="49" t="s">
        <v>154</v>
      </c>
      <c r="D364" s="49">
        <v>3</v>
      </c>
      <c r="E364">
        <v>175</v>
      </c>
      <c r="F364">
        <v>4</v>
      </c>
      <c r="I364" s="49"/>
      <c r="M364" s="49" t="s">
        <v>610</v>
      </c>
      <c r="N364" s="49"/>
      <c r="O364" s="49" t="s">
        <v>2281</v>
      </c>
      <c r="P364" s="49">
        <v>3</v>
      </c>
      <c r="Q364" s="49" t="s">
        <v>2282</v>
      </c>
      <c r="R364" s="49" t="str">
        <f>IFERROR(INDEX(tbl_Lookup_Exercises[Category],MATCH(tbl_Exercises[[#This Row],[ExerciseName]],tbl_Lookup_Exercises[ExerciseName],0)),"Unknown")</f>
        <v>Push</v>
      </c>
    </row>
    <row r="365" spans="1:18" hidden="1" x14ac:dyDescent="0.25">
      <c r="A365" s="49" t="s">
        <v>2283</v>
      </c>
      <c r="B365" s="49" t="s">
        <v>897</v>
      </c>
      <c r="C365" s="49" t="s">
        <v>154</v>
      </c>
      <c r="D365" s="49">
        <v>4</v>
      </c>
      <c r="E365">
        <v>175</v>
      </c>
      <c r="F365">
        <v>4</v>
      </c>
      <c r="I365" s="49"/>
      <c r="M365" s="49" t="s">
        <v>610</v>
      </c>
      <c r="N365" s="49"/>
      <c r="O365" s="49" t="s">
        <v>2281</v>
      </c>
      <c r="P365" s="49">
        <v>3</v>
      </c>
      <c r="Q365" s="49" t="s">
        <v>2284</v>
      </c>
      <c r="R365" s="49" t="str">
        <f>IFERROR(INDEX(tbl_Lookup_Exercises[Category],MATCH(tbl_Exercises[[#This Row],[ExerciseName]],tbl_Lookup_Exercises[ExerciseName],0)),"Unknown")</f>
        <v>Push</v>
      </c>
    </row>
    <row r="366" spans="1:18" hidden="1" x14ac:dyDescent="0.25">
      <c r="A366" s="49" t="s">
        <v>2285</v>
      </c>
      <c r="B366" s="49" t="s">
        <v>897</v>
      </c>
      <c r="C366" s="49" t="s">
        <v>319</v>
      </c>
      <c r="D366" s="49">
        <v>1</v>
      </c>
      <c r="E366">
        <v>10</v>
      </c>
      <c r="F366">
        <v>8</v>
      </c>
      <c r="I366" s="49"/>
      <c r="J366">
        <v>1</v>
      </c>
      <c r="M366" s="49" t="s">
        <v>2271</v>
      </c>
      <c r="N366" s="49"/>
      <c r="O366" s="49" t="s">
        <v>2286</v>
      </c>
      <c r="P366" s="49">
        <v>3</v>
      </c>
      <c r="Q366" s="49" t="s">
        <v>2287</v>
      </c>
      <c r="R366" s="49" t="str">
        <f>IFERROR(INDEX(tbl_Lookup_Exercises[Category],MATCH(tbl_Exercises[[#This Row],[ExerciseName]],tbl_Lookup_Exercises[ExerciseName],0)),"Unknown")</f>
        <v>Other</v>
      </c>
    </row>
    <row r="367" spans="1:18" hidden="1" x14ac:dyDescent="0.25">
      <c r="A367" s="49" t="s">
        <v>2288</v>
      </c>
      <c r="B367" s="49" t="s">
        <v>897</v>
      </c>
      <c r="C367" s="49" t="s">
        <v>319</v>
      </c>
      <c r="D367" s="49">
        <v>2</v>
      </c>
      <c r="E367">
        <v>25</v>
      </c>
      <c r="F367">
        <v>8</v>
      </c>
      <c r="I367" s="49"/>
      <c r="J367">
        <v>2</v>
      </c>
      <c r="K367">
        <v>0</v>
      </c>
      <c r="L367">
        <v>1</v>
      </c>
      <c r="M367" s="49" t="s">
        <v>2289</v>
      </c>
      <c r="N367" s="49"/>
      <c r="O367" s="49" t="s">
        <v>2290</v>
      </c>
      <c r="P367" s="49">
        <v>3</v>
      </c>
      <c r="Q367" s="49" t="s">
        <v>2291</v>
      </c>
      <c r="R367" s="49" t="str">
        <f>IFERROR(INDEX(tbl_Lookup_Exercises[Category],MATCH(tbl_Exercises[[#This Row],[ExerciseName]],tbl_Lookup_Exercises[ExerciseName],0)),"Unknown")</f>
        <v>Other</v>
      </c>
    </row>
    <row r="368" spans="1:18" hidden="1" x14ac:dyDescent="0.25">
      <c r="A368" s="49" t="s">
        <v>2292</v>
      </c>
      <c r="B368" s="49" t="s">
        <v>897</v>
      </c>
      <c r="C368" s="49" t="s">
        <v>319</v>
      </c>
      <c r="D368" s="49">
        <v>3</v>
      </c>
      <c r="E368">
        <v>25</v>
      </c>
      <c r="F368">
        <v>8</v>
      </c>
      <c r="I368" s="49"/>
      <c r="J368">
        <v>2</v>
      </c>
      <c r="K368">
        <v>0</v>
      </c>
      <c r="L368">
        <v>1</v>
      </c>
      <c r="M368" s="49" t="s">
        <v>2289</v>
      </c>
      <c r="N368" s="49"/>
      <c r="O368" s="49" t="s">
        <v>2290</v>
      </c>
      <c r="P368" s="49">
        <v>3</v>
      </c>
      <c r="Q368" s="49" t="s">
        <v>2293</v>
      </c>
      <c r="R368" s="49" t="str">
        <f>IFERROR(INDEX(tbl_Lookup_Exercises[Category],MATCH(tbl_Exercises[[#This Row],[ExerciseName]],tbl_Lookup_Exercises[ExerciseName],0)),"Unknown")</f>
        <v>Other</v>
      </c>
    </row>
    <row r="369" spans="1:18" hidden="1" x14ac:dyDescent="0.25">
      <c r="A369" s="49" t="s">
        <v>2294</v>
      </c>
      <c r="B369" s="49" t="s">
        <v>897</v>
      </c>
      <c r="C369" s="49" t="s">
        <v>2295</v>
      </c>
      <c r="D369" s="49">
        <v>1</v>
      </c>
      <c r="E369">
        <v>50</v>
      </c>
      <c r="F369">
        <v>8</v>
      </c>
      <c r="I369" s="49"/>
      <c r="J369">
        <v>3</v>
      </c>
      <c r="K369">
        <v>1</v>
      </c>
      <c r="L369">
        <v>3</v>
      </c>
      <c r="M369" s="49" t="s">
        <v>2289</v>
      </c>
      <c r="N369" s="49"/>
      <c r="O369" s="49" t="s">
        <v>2296</v>
      </c>
      <c r="P369" s="49">
        <v>3</v>
      </c>
      <c r="Q369" s="49" t="s">
        <v>2297</v>
      </c>
      <c r="R369" s="49" t="str">
        <f>IFERROR(INDEX(tbl_Lookup_Exercises[Category],MATCH(tbl_Exercises[[#This Row],[ExerciseName]],tbl_Lookup_Exercises[ExerciseName],0)),"Unknown")</f>
        <v>Push</v>
      </c>
    </row>
    <row r="370" spans="1:18" hidden="1" x14ac:dyDescent="0.25">
      <c r="A370" s="49" t="s">
        <v>2298</v>
      </c>
      <c r="B370" s="49" t="s">
        <v>897</v>
      </c>
      <c r="C370" s="49" t="s">
        <v>2295</v>
      </c>
      <c r="D370" s="49">
        <v>2</v>
      </c>
      <c r="E370">
        <v>80</v>
      </c>
      <c r="F370">
        <v>8</v>
      </c>
      <c r="I370" s="49"/>
      <c r="J370">
        <v>3</v>
      </c>
      <c r="K370">
        <v>1</v>
      </c>
      <c r="L370">
        <v>3</v>
      </c>
      <c r="M370" s="49" t="s">
        <v>2289</v>
      </c>
      <c r="N370" s="49"/>
      <c r="O370" s="49" t="s">
        <v>2296</v>
      </c>
      <c r="P370" s="49">
        <v>3</v>
      </c>
      <c r="Q370" s="49" t="s">
        <v>2299</v>
      </c>
      <c r="R370" s="49" t="str">
        <f>IFERROR(INDEX(tbl_Lookup_Exercises[Category],MATCH(tbl_Exercises[[#This Row],[ExerciseName]],tbl_Lookup_Exercises[ExerciseName],0)),"Unknown")</f>
        <v>Push</v>
      </c>
    </row>
    <row r="371" spans="1:18" hidden="1" x14ac:dyDescent="0.25">
      <c r="A371" s="49" t="s">
        <v>2300</v>
      </c>
      <c r="B371" s="49" t="s">
        <v>897</v>
      </c>
      <c r="C371" s="49" t="s">
        <v>2295</v>
      </c>
      <c r="D371" s="49">
        <v>3</v>
      </c>
      <c r="E371">
        <v>90</v>
      </c>
      <c r="F371">
        <v>7</v>
      </c>
      <c r="I371" s="49"/>
      <c r="J371">
        <v>3</v>
      </c>
      <c r="K371">
        <v>1</v>
      </c>
      <c r="L371">
        <v>3</v>
      </c>
      <c r="M371" s="49" t="s">
        <v>610</v>
      </c>
      <c r="N371" s="49"/>
      <c r="O371" s="49" t="s">
        <v>2301</v>
      </c>
      <c r="P371" s="49">
        <v>3</v>
      </c>
      <c r="Q371" s="49" t="s">
        <v>2302</v>
      </c>
      <c r="R371" s="49" t="str">
        <f>IFERROR(INDEX(tbl_Lookup_Exercises[Category],MATCH(tbl_Exercises[[#This Row],[ExerciseName]],tbl_Lookup_Exercises[ExerciseName],0)),"Unknown")</f>
        <v>Push</v>
      </c>
    </row>
    <row r="372" spans="1:18" hidden="1" x14ac:dyDescent="0.25">
      <c r="A372" s="49" t="s">
        <v>2303</v>
      </c>
      <c r="B372" s="49" t="s">
        <v>897</v>
      </c>
      <c r="C372" s="49" t="s">
        <v>238</v>
      </c>
      <c r="D372" s="49">
        <v>1</v>
      </c>
      <c r="E372">
        <v>50</v>
      </c>
      <c r="F372">
        <v>10</v>
      </c>
      <c r="I372" s="49"/>
      <c r="J372">
        <v>3</v>
      </c>
      <c r="K372">
        <v>1</v>
      </c>
      <c r="L372">
        <v>2</v>
      </c>
      <c r="M372" s="49" t="s">
        <v>618</v>
      </c>
      <c r="N372" s="49"/>
      <c r="O372" s="49" t="s">
        <v>2304</v>
      </c>
      <c r="P372" s="49">
        <v>3</v>
      </c>
      <c r="Q372" s="49" t="s">
        <v>2305</v>
      </c>
      <c r="R372" s="49" t="str">
        <f>IFERROR(INDEX(tbl_Lookup_Exercises[Category],MATCH(tbl_Exercises[[#This Row],[ExerciseName]],tbl_Lookup_Exercises[ExerciseName],0)),"Unknown")</f>
        <v>Arms_Triceps</v>
      </c>
    </row>
    <row r="373" spans="1:18" hidden="1" x14ac:dyDescent="0.25">
      <c r="A373" s="49" t="s">
        <v>2306</v>
      </c>
      <c r="B373" s="49" t="s">
        <v>897</v>
      </c>
      <c r="C373" s="49" t="s">
        <v>238</v>
      </c>
      <c r="D373" s="49">
        <v>2</v>
      </c>
      <c r="E373">
        <v>57.5</v>
      </c>
      <c r="F373">
        <v>9</v>
      </c>
      <c r="I373" s="49"/>
      <c r="J373">
        <v>2</v>
      </c>
      <c r="K373">
        <v>1</v>
      </c>
      <c r="L373">
        <v>3</v>
      </c>
      <c r="M373" s="49" t="s">
        <v>1888</v>
      </c>
      <c r="N373" s="49"/>
      <c r="O373" s="49" t="s">
        <v>2307</v>
      </c>
      <c r="P373" s="49">
        <v>3</v>
      </c>
      <c r="Q373" s="49" t="s">
        <v>2308</v>
      </c>
      <c r="R373" s="49" t="str">
        <f>IFERROR(INDEX(tbl_Lookup_Exercises[Category],MATCH(tbl_Exercises[[#This Row],[ExerciseName]],tbl_Lookup_Exercises[ExerciseName],0)),"Unknown")</f>
        <v>Arms_Triceps</v>
      </c>
    </row>
    <row r="374" spans="1:18" hidden="1" x14ac:dyDescent="0.25">
      <c r="A374" s="49" t="s">
        <v>2309</v>
      </c>
      <c r="B374" s="49" t="s">
        <v>897</v>
      </c>
      <c r="C374" s="49" t="s">
        <v>238</v>
      </c>
      <c r="D374" s="49">
        <v>3</v>
      </c>
      <c r="E374">
        <v>50</v>
      </c>
      <c r="F374">
        <v>10</v>
      </c>
      <c r="I374" s="49"/>
      <c r="J374">
        <v>2</v>
      </c>
      <c r="K374">
        <v>1</v>
      </c>
      <c r="L374">
        <v>3</v>
      </c>
      <c r="M374" s="49" t="s">
        <v>1888</v>
      </c>
      <c r="N374" s="49"/>
      <c r="O374" s="49" t="s">
        <v>2307</v>
      </c>
      <c r="P374" s="49">
        <v>3</v>
      </c>
      <c r="Q374" s="49" t="s">
        <v>2310</v>
      </c>
      <c r="R374" s="49" t="str">
        <f>IFERROR(INDEX(tbl_Lookup_Exercises[Category],MATCH(tbl_Exercises[[#This Row],[ExerciseName]],tbl_Lookup_Exercises[ExerciseName],0)),"Unknown")</f>
        <v>Arms_Triceps</v>
      </c>
    </row>
    <row r="375" spans="1:18" hidden="1" x14ac:dyDescent="0.25">
      <c r="A375" s="49" t="s">
        <v>2311</v>
      </c>
      <c r="B375" s="49" t="s">
        <v>897</v>
      </c>
      <c r="C375" s="49" t="s">
        <v>238</v>
      </c>
      <c r="D375" s="49">
        <v>4</v>
      </c>
      <c r="E375">
        <v>52.5</v>
      </c>
      <c r="F375">
        <v>10</v>
      </c>
      <c r="I375" s="49"/>
      <c r="J375">
        <v>2</v>
      </c>
      <c r="K375">
        <v>1</v>
      </c>
      <c r="L375">
        <v>3</v>
      </c>
      <c r="M375" s="49" t="s">
        <v>1888</v>
      </c>
      <c r="N375" s="49"/>
      <c r="O375" s="49" t="s">
        <v>2307</v>
      </c>
      <c r="P375" s="49">
        <v>3</v>
      </c>
      <c r="Q375" s="49" t="s">
        <v>2312</v>
      </c>
      <c r="R375" s="49" t="str">
        <f>IFERROR(INDEX(tbl_Lookup_Exercises[Category],MATCH(tbl_Exercises[[#This Row],[ExerciseName]],tbl_Lookup_Exercises[ExerciseName],0)),"Unknown")</f>
        <v>Arms_Triceps</v>
      </c>
    </row>
    <row r="376" spans="1:18" hidden="1" x14ac:dyDescent="0.25">
      <c r="A376" s="49" t="s">
        <v>2313</v>
      </c>
      <c r="B376" s="49" t="s">
        <v>897</v>
      </c>
      <c r="C376" s="49" t="s">
        <v>217</v>
      </c>
      <c r="D376" s="49">
        <v>1</v>
      </c>
      <c r="E376">
        <v>10</v>
      </c>
      <c r="F376">
        <v>12</v>
      </c>
      <c r="I376" s="49"/>
      <c r="J376">
        <v>1</v>
      </c>
      <c r="K376">
        <v>1</v>
      </c>
      <c r="L376">
        <v>3</v>
      </c>
      <c r="M376" s="49" t="s">
        <v>2289</v>
      </c>
      <c r="N376" s="49"/>
      <c r="O376" s="49" t="s">
        <v>2314</v>
      </c>
      <c r="P376" s="49">
        <v>3</v>
      </c>
      <c r="Q376" s="49" t="s">
        <v>2315</v>
      </c>
      <c r="R376" s="49" t="str">
        <f>IFERROR(INDEX(tbl_Lookup_Exercises[Category],MATCH(tbl_Exercises[[#This Row],[ExerciseName]],tbl_Lookup_Exercises[ExerciseName],0)),"Unknown")</f>
        <v>Arms_Triceps</v>
      </c>
    </row>
    <row r="377" spans="1:18" hidden="1" x14ac:dyDescent="0.25">
      <c r="A377" s="49" t="s">
        <v>2316</v>
      </c>
      <c r="B377" s="49" t="s">
        <v>897</v>
      </c>
      <c r="C377" s="49" t="s">
        <v>217</v>
      </c>
      <c r="D377" s="49">
        <v>2</v>
      </c>
      <c r="E377">
        <v>12.5</v>
      </c>
      <c r="F377">
        <v>12</v>
      </c>
      <c r="I377" s="49"/>
      <c r="J377">
        <v>1</v>
      </c>
      <c r="K377">
        <v>1</v>
      </c>
      <c r="L377">
        <v>3</v>
      </c>
      <c r="M377" s="49" t="s">
        <v>1888</v>
      </c>
      <c r="N377" s="49"/>
      <c r="O377" s="49" t="s">
        <v>2317</v>
      </c>
      <c r="P377" s="49">
        <v>3</v>
      </c>
      <c r="Q377" s="49" t="s">
        <v>901</v>
      </c>
      <c r="R377" s="49" t="str">
        <f>IFERROR(INDEX(tbl_Lookup_Exercises[Category],MATCH(tbl_Exercises[[#This Row],[ExerciseName]],tbl_Lookup_Exercises[ExerciseName],0)),"Unknown")</f>
        <v>Arms_Triceps</v>
      </c>
    </row>
    <row r="378" spans="1:18" hidden="1" x14ac:dyDescent="0.25">
      <c r="A378" s="49" t="s">
        <v>2318</v>
      </c>
      <c r="B378" s="49" t="s">
        <v>902</v>
      </c>
      <c r="C378" s="49" t="s">
        <v>41</v>
      </c>
      <c r="D378" s="49">
        <v>1</v>
      </c>
      <c r="E378">
        <v>60</v>
      </c>
      <c r="F378">
        <v>10</v>
      </c>
      <c r="I378" s="49"/>
      <c r="J378">
        <v>2</v>
      </c>
      <c r="K378">
        <v>1</v>
      </c>
      <c r="L378">
        <v>2</v>
      </c>
      <c r="M378" s="49" t="s">
        <v>1745</v>
      </c>
      <c r="N378" s="49"/>
      <c r="O378" s="49" t="s">
        <v>2319</v>
      </c>
      <c r="P378" s="49">
        <v>3</v>
      </c>
      <c r="Q378" s="49" t="s">
        <v>905</v>
      </c>
      <c r="R378" s="49" t="str">
        <f>IFERROR(INDEX(tbl_Lookup_Exercises[Category],MATCH(tbl_Exercises[[#This Row],[ExerciseName]],tbl_Lookup_Exercises[ExerciseName],0)),"Unknown")</f>
        <v>Pull</v>
      </c>
    </row>
    <row r="379" spans="1:18" hidden="1" x14ac:dyDescent="0.25">
      <c r="A379" s="49" t="s">
        <v>2320</v>
      </c>
      <c r="B379" s="49" t="s">
        <v>902</v>
      </c>
      <c r="C379" s="49" t="s">
        <v>41</v>
      </c>
      <c r="D379" s="49">
        <v>2</v>
      </c>
      <c r="E379">
        <v>60</v>
      </c>
      <c r="F379">
        <v>10</v>
      </c>
      <c r="I379" s="49"/>
      <c r="J379">
        <v>2</v>
      </c>
      <c r="K379">
        <v>1</v>
      </c>
      <c r="L379">
        <v>2</v>
      </c>
      <c r="M379" s="49" t="s">
        <v>1745</v>
      </c>
      <c r="N379" s="49"/>
      <c r="O379" s="49" t="s">
        <v>1932</v>
      </c>
      <c r="P379" s="49">
        <v>3</v>
      </c>
      <c r="Q379" s="49" t="s">
        <v>2321</v>
      </c>
      <c r="R379" s="49" t="str">
        <f>IFERROR(INDEX(tbl_Lookup_Exercises[Category],MATCH(tbl_Exercises[[#This Row],[ExerciseName]],tbl_Lookup_Exercises[ExerciseName],0)),"Unknown")</f>
        <v>Pull</v>
      </c>
    </row>
    <row r="380" spans="1:18" hidden="1" x14ac:dyDescent="0.25">
      <c r="A380" s="49" t="s">
        <v>2322</v>
      </c>
      <c r="B380" s="49" t="s">
        <v>902</v>
      </c>
      <c r="C380" s="49" t="s">
        <v>41</v>
      </c>
      <c r="D380" s="49">
        <v>3</v>
      </c>
      <c r="E380">
        <v>60</v>
      </c>
      <c r="F380">
        <v>10</v>
      </c>
      <c r="I380" s="49"/>
      <c r="J380">
        <v>2</v>
      </c>
      <c r="K380">
        <v>1</v>
      </c>
      <c r="L380">
        <v>2</v>
      </c>
      <c r="M380" s="49" t="s">
        <v>1745</v>
      </c>
      <c r="N380" s="49"/>
      <c r="O380" s="49" t="s">
        <v>1932</v>
      </c>
      <c r="P380" s="49">
        <v>3</v>
      </c>
      <c r="Q380" s="49" t="s">
        <v>2323</v>
      </c>
      <c r="R380" s="49" t="str">
        <f>IFERROR(INDEX(tbl_Lookup_Exercises[Category],MATCH(tbl_Exercises[[#This Row],[ExerciseName]],tbl_Lookup_Exercises[ExerciseName],0)),"Unknown")</f>
        <v>Pull</v>
      </c>
    </row>
    <row r="381" spans="1:18" hidden="1" x14ac:dyDescent="0.25">
      <c r="A381" s="49" t="s">
        <v>2324</v>
      </c>
      <c r="B381" s="49" t="s">
        <v>902</v>
      </c>
      <c r="C381" s="49" t="s">
        <v>41</v>
      </c>
      <c r="D381" s="49">
        <v>4</v>
      </c>
      <c r="E381">
        <v>60</v>
      </c>
      <c r="F381">
        <v>10</v>
      </c>
      <c r="I381" s="49"/>
      <c r="J381">
        <v>2</v>
      </c>
      <c r="K381">
        <v>1</v>
      </c>
      <c r="L381">
        <v>2</v>
      </c>
      <c r="M381" s="49" t="s">
        <v>1745</v>
      </c>
      <c r="N381" s="49"/>
      <c r="O381" s="49" t="s">
        <v>2325</v>
      </c>
      <c r="P381" s="49">
        <v>3</v>
      </c>
      <c r="Q381" s="49" t="s">
        <v>2326</v>
      </c>
      <c r="R381" s="49" t="str">
        <f>IFERROR(INDEX(tbl_Lookup_Exercises[Category],MATCH(tbl_Exercises[[#This Row],[ExerciseName]],tbl_Lookup_Exercises[ExerciseName],0)),"Unknown")</f>
        <v>Pull</v>
      </c>
    </row>
    <row r="382" spans="1:18" hidden="1" x14ac:dyDescent="0.25">
      <c r="A382" s="49" t="s">
        <v>2327</v>
      </c>
      <c r="B382" s="49" t="s">
        <v>902</v>
      </c>
      <c r="C382" s="49" t="s">
        <v>45</v>
      </c>
      <c r="D382" s="49">
        <v>1</v>
      </c>
      <c r="E382">
        <v>150</v>
      </c>
      <c r="F382">
        <v>10</v>
      </c>
      <c r="I382" s="49"/>
      <c r="J382">
        <v>2</v>
      </c>
      <c r="K382">
        <v>1</v>
      </c>
      <c r="L382">
        <v>2</v>
      </c>
      <c r="M382" s="49" t="s">
        <v>1745</v>
      </c>
      <c r="N382" s="49"/>
      <c r="O382" s="49" t="s">
        <v>2328</v>
      </c>
      <c r="P382" s="49">
        <v>3</v>
      </c>
      <c r="Q382" s="49" t="s">
        <v>2329</v>
      </c>
      <c r="R382" s="49" t="str">
        <f>IFERROR(INDEX(tbl_Lookup_Exercises[Category],MATCH(tbl_Exercises[[#This Row],[ExerciseName]],tbl_Lookup_Exercises[ExerciseName],0)),"Unknown")</f>
        <v>Pull</v>
      </c>
    </row>
    <row r="383" spans="1:18" hidden="1" x14ac:dyDescent="0.25">
      <c r="A383" s="49" t="s">
        <v>2330</v>
      </c>
      <c r="B383" s="49" t="s">
        <v>902</v>
      </c>
      <c r="C383" s="49" t="s">
        <v>45</v>
      </c>
      <c r="D383" s="49">
        <v>2</v>
      </c>
      <c r="E383">
        <v>160</v>
      </c>
      <c r="F383">
        <v>10</v>
      </c>
      <c r="I383" s="49"/>
      <c r="J383">
        <v>2</v>
      </c>
      <c r="K383">
        <v>1</v>
      </c>
      <c r="L383">
        <v>2</v>
      </c>
      <c r="M383" s="49" t="s">
        <v>1745</v>
      </c>
      <c r="N383" s="49"/>
      <c r="O383" s="49" t="s">
        <v>2328</v>
      </c>
      <c r="P383" s="49">
        <v>3</v>
      </c>
      <c r="Q383" s="49" t="s">
        <v>2331</v>
      </c>
      <c r="R383" s="49" t="str">
        <f>IFERROR(INDEX(tbl_Lookup_Exercises[Category],MATCH(tbl_Exercises[[#This Row],[ExerciseName]],tbl_Lookup_Exercises[ExerciseName],0)),"Unknown")</f>
        <v>Pull</v>
      </c>
    </row>
    <row r="384" spans="1:18" hidden="1" x14ac:dyDescent="0.25">
      <c r="A384" s="49" t="s">
        <v>2332</v>
      </c>
      <c r="B384" s="49" t="s">
        <v>902</v>
      </c>
      <c r="C384" s="49" t="s">
        <v>45</v>
      </c>
      <c r="D384" s="49">
        <v>3</v>
      </c>
      <c r="E384">
        <v>160</v>
      </c>
      <c r="F384">
        <v>8</v>
      </c>
      <c r="I384" s="49"/>
      <c r="J384">
        <v>2</v>
      </c>
      <c r="K384">
        <v>1</v>
      </c>
      <c r="L384">
        <v>3</v>
      </c>
      <c r="M384" s="49" t="s">
        <v>1745</v>
      </c>
      <c r="N384" s="49"/>
      <c r="O384" s="49" t="s">
        <v>2333</v>
      </c>
      <c r="P384" s="49">
        <v>3</v>
      </c>
      <c r="Q384" s="49" t="s">
        <v>2334</v>
      </c>
      <c r="R384" s="49" t="str">
        <f>IFERROR(INDEX(tbl_Lookup_Exercises[Category],MATCH(tbl_Exercises[[#This Row],[ExerciseName]],tbl_Lookup_Exercises[ExerciseName],0)),"Unknown")</f>
        <v>Pull</v>
      </c>
    </row>
    <row r="385" spans="1:18" hidden="1" x14ac:dyDescent="0.25">
      <c r="A385" s="49" t="s">
        <v>2335</v>
      </c>
      <c r="B385" s="49" t="s">
        <v>902</v>
      </c>
      <c r="C385" s="49" t="s">
        <v>45</v>
      </c>
      <c r="D385" s="49">
        <v>4</v>
      </c>
      <c r="E385">
        <v>170</v>
      </c>
      <c r="F385">
        <v>8</v>
      </c>
      <c r="I385" s="49"/>
      <c r="J385">
        <v>2</v>
      </c>
      <c r="K385">
        <v>1</v>
      </c>
      <c r="L385">
        <v>3</v>
      </c>
      <c r="M385" s="49" t="s">
        <v>1888</v>
      </c>
      <c r="N385" s="49"/>
      <c r="O385" s="49" t="s">
        <v>2336</v>
      </c>
      <c r="P385" s="49">
        <v>3</v>
      </c>
      <c r="Q385" s="49" t="s">
        <v>2337</v>
      </c>
      <c r="R385" s="49" t="str">
        <f>IFERROR(INDEX(tbl_Lookup_Exercises[Category],MATCH(tbl_Exercises[[#This Row],[ExerciseName]],tbl_Lookup_Exercises[ExerciseName],0)),"Unknown")</f>
        <v>Pull</v>
      </c>
    </row>
    <row r="386" spans="1:18" hidden="1" x14ac:dyDescent="0.25">
      <c r="A386" s="49" t="s">
        <v>2338</v>
      </c>
      <c r="B386" s="49" t="s">
        <v>902</v>
      </c>
      <c r="C386" s="49" t="s">
        <v>63</v>
      </c>
      <c r="D386" s="49">
        <v>1</v>
      </c>
      <c r="E386">
        <v>70</v>
      </c>
      <c r="F386">
        <v>10</v>
      </c>
      <c r="I386" s="49"/>
      <c r="J386">
        <v>2</v>
      </c>
      <c r="K386">
        <v>1</v>
      </c>
      <c r="L386">
        <v>3</v>
      </c>
      <c r="M386" s="49" t="s">
        <v>618</v>
      </c>
      <c r="N386" s="49"/>
      <c r="O386" s="49" t="s">
        <v>2339</v>
      </c>
      <c r="P386" s="49">
        <v>3</v>
      </c>
      <c r="Q386" s="49" t="s">
        <v>2340</v>
      </c>
      <c r="R386" s="49" t="str">
        <f>IFERROR(INDEX(tbl_Lookup_Exercises[Category],MATCH(tbl_Exercises[[#This Row],[ExerciseName]],tbl_Lookup_Exercises[ExerciseName],0)),"Unknown")</f>
        <v>Pull</v>
      </c>
    </row>
    <row r="387" spans="1:18" hidden="1" x14ac:dyDescent="0.25">
      <c r="A387" s="49" t="s">
        <v>2341</v>
      </c>
      <c r="B387" s="49" t="s">
        <v>902</v>
      </c>
      <c r="C387" s="49" t="s">
        <v>63</v>
      </c>
      <c r="D387" s="49">
        <v>2</v>
      </c>
      <c r="E387">
        <v>80</v>
      </c>
      <c r="F387">
        <v>10</v>
      </c>
      <c r="I387" s="49"/>
      <c r="J387">
        <v>2</v>
      </c>
      <c r="K387">
        <v>1</v>
      </c>
      <c r="L387">
        <v>3</v>
      </c>
      <c r="M387" s="49" t="s">
        <v>618</v>
      </c>
      <c r="N387" s="49"/>
      <c r="O387" s="49" t="s">
        <v>2342</v>
      </c>
      <c r="P387" s="49">
        <v>3</v>
      </c>
      <c r="Q387" s="49" t="s">
        <v>2343</v>
      </c>
      <c r="R387" s="49" t="str">
        <f>IFERROR(INDEX(tbl_Lookup_Exercises[Category],MATCH(tbl_Exercises[[#This Row],[ExerciseName]],tbl_Lookup_Exercises[ExerciseName],0)),"Unknown")</f>
        <v>Pull</v>
      </c>
    </row>
    <row r="388" spans="1:18" hidden="1" x14ac:dyDescent="0.25">
      <c r="A388" s="49" t="s">
        <v>2344</v>
      </c>
      <c r="B388" s="49" t="s">
        <v>902</v>
      </c>
      <c r="C388" s="49" t="s">
        <v>63</v>
      </c>
      <c r="D388" s="49">
        <v>3</v>
      </c>
      <c r="E388">
        <v>90</v>
      </c>
      <c r="F388">
        <v>9</v>
      </c>
      <c r="I388" s="49"/>
      <c r="J388">
        <v>2</v>
      </c>
      <c r="K388">
        <v>1</v>
      </c>
      <c r="L388">
        <v>3</v>
      </c>
      <c r="M388" s="49" t="s">
        <v>610</v>
      </c>
      <c r="N388" s="49"/>
      <c r="O388" s="49" t="s">
        <v>2345</v>
      </c>
      <c r="P388" s="49">
        <v>3</v>
      </c>
      <c r="Q388" s="49" t="s">
        <v>2346</v>
      </c>
      <c r="R388" s="49" t="str">
        <f>IFERROR(INDEX(tbl_Lookup_Exercises[Category],MATCH(tbl_Exercises[[#This Row],[ExerciseName]],tbl_Lookup_Exercises[ExerciseName],0)),"Unknown")</f>
        <v>Pull</v>
      </c>
    </row>
    <row r="389" spans="1:18" hidden="1" x14ac:dyDescent="0.25">
      <c r="A389" s="49" t="s">
        <v>2347</v>
      </c>
      <c r="B389" s="49" t="s">
        <v>902</v>
      </c>
      <c r="C389" s="49" t="s">
        <v>91</v>
      </c>
      <c r="D389" s="49">
        <v>1</v>
      </c>
      <c r="E389">
        <v>25</v>
      </c>
      <c r="F389">
        <v>10</v>
      </c>
      <c r="I389" s="49"/>
      <c r="J389">
        <v>2</v>
      </c>
      <c r="K389">
        <v>1</v>
      </c>
      <c r="L389">
        <v>2</v>
      </c>
      <c r="M389" s="49" t="s">
        <v>1745</v>
      </c>
      <c r="N389" s="49"/>
      <c r="O389" s="49" t="s">
        <v>1932</v>
      </c>
      <c r="P389" s="49">
        <v>3</v>
      </c>
      <c r="Q389" s="49" t="s">
        <v>2348</v>
      </c>
      <c r="R389" s="49" t="str">
        <f>IFERROR(INDEX(tbl_Lookup_Exercises[Category],MATCH(tbl_Exercises[[#This Row],[ExerciseName]],tbl_Lookup_Exercises[ExerciseName],0)),"Unknown")</f>
        <v>Arms_Biceps</v>
      </c>
    </row>
    <row r="390" spans="1:18" hidden="1" x14ac:dyDescent="0.25">
      <c r="A390" s="49" t="s">
        <v>2349</v>
      </c>
      <c r="B390" s="49" t="s">
        <v>902</v>
      </c>
      <c r="C390" s="49" t="s">
        <v>91</v>
      </c>
      <c r="D390" s="49">
        <v>2</v>
      </c>
      <c r="E390">
        <v>25</v>
      </c>
      <c r="F390">
        <v>10</v>
      </c>
      <c r="I390" s="49"/>
      <c r="J390">
        <v>2</v>
      </c>
      <c r="K390">
        <v>1</v>
      </c>
      <c r="L390">
        <v>3</v>
      </c>
      <c r="M390" s="49" t="s">
        <v>610</v>
      </c>
      <c r="N390" s="49"/>
      <c r="O390" s="49" t="s">
        <v>2350</v>
      </c>
      <c r="P390" s="49">
        <v>3</v>
      </c>
      <c r="Q390" s="49" t="s">
        <v>2351</v>
      </c>
      <c r="R390" s="49" t="str">
        <f>IFERROR(INDEX(tbl_Lookup_Exercises[Category],MATCH(tbl_Exercises[[#This Row],[ExerciseName]],tbl_Lookup_Exercises[ExerciseName],0)),"Unknown")</f>
        <v>Arms_Biceps</v>
      </c>
    </row>
    <row r="391" spans="1:18" hidden="1" x14ac:dyDescent="0.25">
      <c r="A391" s="49" t="s">
        <v>2352</v>
      </c>
      <c r="B391" s="49" t="s">
        <v>902</v>
      </c>
      <c r="C391" s="49" t="s">
        <v>91</v>
      </c>
      <c r="D391" s="49">
        <v>3</v>
      </c>
      <c r="E391">
        <v>25</v>
      </c>
      <c r="F391">
        <v>10</v>
      </c>
      <c r="I391" s="49"/>
      <c r="J391">
        <v>2</v>
      </c>
      <c r="K391">
        <v>1</v>
      </c>
      <c r="L391">
        <v>3</v>
      </c>
      <c r="M391" s="49" t="s">
        <v>610</v>
      </c>
      <c r="N391" s="49"/>
      <c r="O391" s="49" t="s">
        <v>2350</v>
      </c>
      <c r="P391" s="49">
        <v>3</v>
      </c>
      <c r="Q391" s="49" t="s">
        <v>2353</v>
      </c>
      <c r="R391" s="49" t="str">
        <f>IFERROR(INDEX(tbl_Lookup_Exercises[Category],MATCH(tbl_Exercises[[#This Row],[ExerciseName]],tbl_Lookup_Exercises[ExerciseName],0)),"Unknown")</f>
        <v>Arms_Biceps</v>
      </c>
    </row>
    <row r="392" spans="1:18" hidden="1" x14ac:dyDescent="0.25">
      <c r="A392" s="49" t="s">
        <v>2354</v>
      </c>
      <c r="B392" s="49" t="s">
        <v>902</v>
      </c>
      <c r="C392" s="49" t="s">
        <v>108</v>
      </c>
      <c r="D392" s="49">
        <v>1</v>
      </c>
      <c r="E392">
        <v>15</v>
      </c>
      <c r="F392">
        <v>15</v>
      </c>
      <c r="I392" s="49"/>
      <c r="J392">
        <v>3</v>
      </c>
      <c r="K392">
        <v>1</v>
      </c>
      <c r="L392">
        <v>3</v>
      </c>
      <c r="M392" s="49" t="s">
        <v>1745</v>
      </c>
      <c r="N392" s="49"/>
      <c r="O392" s="49" t="s">
        <v>2355</v>
      </c>
      <c r="P392" s="49">
        <v>3</v>
      </c>
      <c r="Q392" s="49" t="s">
        <v>2356</v>
      </c>
      <c r="R392" s="49" t="str">
        <f>IFERROR(INDEX(tbl_Lookup_Exercises[Category],MATCH(tbl_Exercises[[#This Row],[ExerciseName]],tbl_Lookup_Exercises[ExerciseName],0)),"Unknown")</f>
        <v>Arms_Biceps</v>
      </c>
    </row>
    <row r="393" spans="1:18" hidden="1" x14ac:dyDescent="0.25">
      <c r="A393" s="49" t="s">
        <v>2357</v>
      </c>
      <c r="B393" s="49" t="s">
        <v>902</v>
      </c>
      <c r="C393" s="49" t="s">
        <v>108</v>
      </c>
      <c r="D393" s="49">
        <v>2</v>
      </c>
      <c r="E393">
        <v>15</v>
      </c>
      <c r="F393">
        <v>15</v>
      </c>
      <c r="I393" s="49"/>
      <c r="J393">
        <v>3</v>
      </c>
      <c r="K393">
        <v>1</v>
      </c>
      <c r="L393">
        <v>3</v>
      </c>
      <c r="M393" s="49" t="s">
        <v>1745</v>
      </c>
      <c r="N393" s="49"/>
      <c r="O393" s="49" t="s">
        <v>2358</v>
      </c>
      <c r="P393" s="49">
        <v>3</v>
      </c>
      <c r="Q393" s="49" t="s">
        <v>2359</v>
      </c>
      <c r="R393" s="49" t="str">
        <f>IFERROR(INDEX(tbl_Lookup_Exercises[Category],MATCH(tbl_Exercises[[#This Row],[ExerciseName]],tbl_Lookup_Exercises[ExerciseName],0)),"Unknown")</f>
        <v>Arms_Biceps</v>
      </c>
    </row>
    <row r="394" spans="1:18" hidden="1" x14ac:dyDescent="0.25">
      <c r="A394" s="49" t="s">
        <v>2360</v>
      </c>
      <c r="B394" s="49" t="s">
        <v>902</v>
      </c>
      <c r="C394" s="49" t="s">
        <v>15</v>
      </c>
      <c r="D394" s="49">
        <v>1</v>
      </c>
      <c r="E394">
        <v>50</v>
      </c>
      <c r="G394">
        <v>60</v>
      </c>
      <c r="I394" s="49"/>
      <c r="M394" s="49"/>
      <c r="N394" s="49" t="s">
        <v>2361</v>
      </c>
      <c r="O394" s="49" t="s">
        <v>2362</v>
      </c>
      <c r="P394" s="49">
        <v>3</v>
      </c>
      <c r="Q394" s="49" t="s">
        <v>2363</v>
      </c>
      <c r="R394" s="49" t="str">
        <f>IFERROR(INDEX(tbl_Lookup_Exercises[Category],MATCH(tbl_Exercises[[#This Row],[ExerciseName]],tbl_Lookup_Exercises[ExerciseName],0)),"Unknown")</f>
        <v>Carry</v>
      </c>
    </row>
    <row r="395" spans="1:18" hidden="1" x14ac:dyDescent="0.25">
      <c r="A395" s="49" t="s">
        <v>2364</v>
      </c>
      <c r="B395" s="49" t="s">
        <v>902</v>
      </c>
      <c r="C395" s="49" t="s">
        <v>15</v>
      </c>
      <c r="D395" s="49">
        <v>2</v>
      </c>
      <c r="E395">
        <v>50</v>
      </c>
      <c r="G395">
        <v>60</v>
      </c>
      <c r="I395" s="49"/>
      <c r="M395" s="49"/>
      <c r="N395" s="49" t="s">
        <v>2361</v>
      </c>
      <c r="O395" s="49" t="s">
        <v>2365</v>
      </c>
      <c r="P395" s="49">
        <v>3</v>
      </c>
      <c r="Q395" s="49" t="s">
        <v>2366</v>
      </c>
      <c r="R395" s="49" t="str">
        <f>IFERROR(INDEX(tbl_Lookup_Exercises[Category],MATCH(tbl_Exercises[[#This Row],[ExerciseName]],tbl_Lookup_Exercises[ExerciseName],0)),"Unknown")</f>
        <v>Carry</v>
      </c>
    </row>
    <row r="396" spans="1:18" hidden="1" x14ac:dyDescent="0.25">
      <c r="A396" s="49" t="s">
        <v>2367</v>
      </c>
      <c r="B396" s="49" t="s">
        <v>902</v>
      </c>
      <c r="C396" s="49" t="s">
        <v>15</v>
      </c>
      <c r="D396" s="49">
        <v>3</v>
      </c>
      <c r="E396">
        <v>50</v>
      </c>
      <c r="G396">
        <v>60</v>
      </c>
      <c r="I396" s="49"/>
      <c r="M396" s="49"/>
      <c r="N396" s="49" t="s">
        <v>2368</v>
      </c>
      <c r="O396" s="49" t="s">
        <v>2369</v>
      </c>
      <c r="P396" s="49">
        <v>3</v>
      </c>
      <c r="Q396" s="49" t="s">
        <v>2370</v>
      </c>
      <c r="R396" s="49" t="str">
        <f>IFERROR(INDEX(tbl_Lookup_Exercises[Category],MATCH(tbl_Exercises[[#This Row],[ExerciseName]],tbl_Lookup_Exercises[ExerciseName],0)),"Unknown")</f>
        <v>Carry</v>
      </c>
    </row>
    <row r="397" spans="1:18" hidden="1" x14ac:dyDescent="0.25">
      <c r="A397" s="49" t="s">
        <v>2371</v>
      </c>
      <c r="B397" s="49" t="s">
        <v>902</v>
      </c>
      <c r="C397" s="49" t="s">
        <v>15</v>
      </c>
      <c r="D397" s="49">
        <v>4</v>
      </c>
      <c r="E397">
        <v>50</v>
      </c>
      <c r="G397">
        <v>60</v>
      </c>
      <c r="I397" s="49"/>
      <c r="M397" s="49"/>
      <c r="N397" s="49" t="s">
        <v>2368</v>
      </c>
      <c r="O397" s="49" t="s">
        <v>2372</v>
      </c>
      <c r="P397" s="49">
        <v>3</v>
      </c>
      <c r="Q397" s="49" t="s">
        <v>2373</v>
      </c>
      <c r="R397" s="49" t="str">
        <f>IFERROR(INDEX(tbl_Lookup_Exercises[Category],MATCH(tbl_Exercises[[#This Row],[ExerciseName]],tbl_Lookup_Exercises[ExerciseName],0)),"Unknown")</f>
        <v>Carry</v>
      </c>
    </row>
    <row r="398" spans="1:18" hidden="1" x14ac:dyDescent="0.25">
      <c r="A398" s="49" t="s">
        <v>2374</v>
      </c>
      <c r="B398" s="49" t="s">
        <v>902</v>
      </c>
      <c r="C398" s="49" t="s">
        <v>15</v>
      </c>
      <c r="D398" s="49">
        <v>5</v>
      </c>
      <c r="E398">
        <v>50</v>
      </c>
      <c r="G398">
        <v>57.599999999999994</v>
      </c>
      <c r="I398" s="49"/>
      <c r="M398" s="49"/>
      <c r="N398" s="49" t="s">
        <v>2375</v>
      </c>
      <c r="O398" s="49" t="s">
        <v>2376</v>
      </c>
      <c r="P398" s="49">
        <v>3</v>
      </c>
      <c r="Q398" s="49" t="s">
        <v>2377</v>
      </c>
      <c r="R398" s="49" t="str">
        <f>IFERROR(INDEX(tbl_Lookup_Exercises[Category],MATCH(tbl_Exercises[[#This Row],[ExerciseName]],tbl_Lookup_Exercises[ExerciseName],0)),"Unknown")</f>
        <v>Carry</v>
      </c>
    </row>
    <row r="399" spans="1:18" hidden="1" x14ac:dyDescent="0.25">
      <c r="A399" s="49" t="s">
        <v>2378</v>
      </c>
      <c r="B399" s="49" t="s">
        <v>902</v>
      </c>
      <c r="C399" s="49" t="s">
        <v>15</v>
      </c>
      <c r="D399" s="49">
        <v>6</v>
      </c>
      <c r="E399">
        <v>50</v>
      </c>
      <c r="G399">
        <v>60</v>
      </c>
      <c r="I399" s="49"/>
      <c r="M399" s="49"/>
      <c r="N399" s="49" t="s">
        <v>2375</v>
      </c>
      <c r="O399" s="49" t="s">
        <v>1435</v>
      </c>
      <c r="P399" s="49">
        <v>3</v>
      </c>
      <c r="Q399" s="49" t="s">
        <v>906</v>
      </c>
      <c r="R399" s="49" t="str">
        <f>IFERROR(INDEX(tbl_Lookup_Exercises[Category],MATCH(tbl_Exercises[[#This Row],[ExerciseName]],tbl_Lookup_Exercises[ExerciseName],0)),"Unknown")</f>
        <v>Carry</v>
      </c>
    </row>
    <row r="400" spans="1:18" hidden="1" x14ac:dyDescent="0.25">
      <c r="A400" s="49" t="s">
        <v>2379</v>
      </c>
      <c r="B400" s="49" t="s">
        <v>907</v>
      </c>
      <c r="C400" s="49" t="s">
        <v>112</v>
      </c>
      <c r="D400" s="49">
        <v>1</v>
      </c>
      <c r="E400">
        <v>40</v>
      </c>
      <c r="F400">
        <v>13</v>
      </c>
      <c r="I400" s="49"/>
      <c r="J400">
        <v>2</v>
      </c>
      <c r="K400">
        <v>1</v>
      </c>
      <c r="L400">
        <v>3</v>
      </c>
      <c r="M400" s="49" t="s">
        <v>1745</v>
      </c>
      <c r="N400" s="49"/>
      <c r="O400" s="49" t="s">
        <v>2380</v>
      </c>
      <c r="P400" s="49">
        <v>3</v>
      </c>
      <c r="Q400" s="49" t="s">
        <v>910</v>
      </c>
      <c r="R400" s="49" t="str">
        <f>IFERROR(INDEX(tbl_Lookup_Exercises[Category],MATCH(tbl_Exercises[[#This Row],[ExerciseName]],tbl_Lookup_Exercises[ExerciseName],0)),"Unknown")</f>
        <v>Arms_Biceps</v>
      </c>
    </row>
    <row r="401" spans="1:18" hidden="1" x14ac:dyDescent="0.25">
      <c r="A401" s="49" t="s">
        <v>2381</v>
      </c>
      <c r="B401" s="49" t="s">
        <v>907</v>
      </c>
      <c r="C401" s="49" t="s">
        <v>112</v>
      </c>
      <c r="D401" s="49">
        <v>2</v>
      </c>
      <c r="E401">
        <v>40</v>
      </c>
      <c r="F401">
        <v>12</v>
      </c>
      <c r="I401" s="49"/>
      <c r="J401">
        <v>1</v>
      </c>
      <c r="K401">
        <v>1</v>
      </c>
      <c r="L401">
        <v>3</v>
      </c>
      <c r="M401" s="49" t="s">
        <v>610</v>
      </c>
      <c r="N401" s="49"/>
      <c r="O401" s="49" t="s">
        <v>2382</v>
      </c>
      <c r="P401" s="49">
        <v>3</v>
      </c>
      <c r="Q401" s="49" t="s">
        <v>2383</v>
      </c>
      <c r="R401" s="49" t="str">
        <f>IFERROR(INDEX(tbl_Lookup_Exercises[Category],MATCH(tbl_Exercises[[#This Row],[ExerciseName]],tbl_Lookup_Exercises[ExerciseName],0)),"Unknown")</f>
        <v>Arms_Biceps</v>
      </c>
    </row>
    <row r="402" spans="1:18" hidden="1" x14ac:dyDescent="0.25">
      <c r="A402" s="49" t="s">
        <v>2384</v>
      </c>
      <c r="B402" s="49" t="s">
        <v>907</v>
      </c>
      <c r="C402" s="49" t="s">
        <v>112</v>
      </c>
      <c r="D402" s="49">
        <v>3</v>
      </c>
      <c r="E402">
        <v>40</v>
      </c>
      <c r="F402">
        <v>11</v>
      </c>
      <c r="I402" s="49"/>
      <c r="K402">
        <v>1</v>
      </c>
      <c r="L402">
        <v>3</v>
      </c>
      <c r="M402" s="49" t="s">
        <v>1888</v>
      </c>
      <c r="N402" s="49"/>
      <c r="O402" s="49" t="s">
        <v>2385</v>
      </c>
      <c r="P402" s="49">
        <v>3</v>
      </c>
      <c r="Q402" s="49" t="s">
        <v>2386</v>
      </c>
      <c r="R402" s="49" t="str">
        <f>IFERROR(INDEX(tbl_Lookup_Exercises[Category],MATCH(tbl_Exercises[[#This Row],[ExerciseName]],tbl_Lookup_Exercises[ExerciseName],0)),"Unknown")</f>
        <v>Arms_Biceps</v>
      </c>
    </row>
    <row r="403" spans="1:18" hidden="1" x14ac:dyDescent="0.25">
      <c r="A403" s="49" t="s">
        <v>2387</v>
      </c>
      <c r="B403" s="49" t="s">
        <v>907</v>
      </c>
      <c r="C403" s="49" t="s">
        <v>112</v>
      </c>
      <c r="D403" s="49">
        <v>4</v>
      </c>
      <c r="E403">
        <v>40</v>
      </c>
      <c r="F403">
        <v>10</v>
      </c>
      <c r="I403" s="49"/>
      <c r="K403">
        <v>1</v>
      </c>
      <c r="L403">
        <v>3</v>
      </c>
      <c r="M403" s="49" t="s">
        <v>1888</v>
      </c>
      <c r="N403" s="49"/>
      <c r="O403" s="49" t="s">
        <v>2385</v>
      </c>
      <c r="P403" s="49">
        <v>3</v>
      </c>
      <c r="Q403" s="49" t="s">
        <v>2388</v>
      </c>
      <c r="R403" s="49" t="str">
        <f>IFERROR(INDEX(tbl_Lookup_Exercises[Category],MATCH(tbl_Exercises[[#This Row],[ExerciseName]],tbl_Lookup_Exercises[ExerciseName],0)),"Unknown")</f>
        <v>Arms_Biceps</v>
      </c>
    </row>
    <row r="404" spans="1:18" hidden="1" x14ac:dyDescent="0.25">
      <c r="A404" s="49" t="s">
        <v>2389</v>
      </c>
      <c r="B404" s="49" t="s">
        <v>907</v>
      </c>
      <c r="C404" s="49" t="s">
        <v>214</v>
      </c>
      <c r="D404" s="49">
        <v>1</v>
      </c>
      <c r="E404">
        <v>42.5</v>
      </c>
      <c r="F404">
        <v>12</v>
      </c>
      <c r="I404" s="49"/>
      <c r="J404">
        <v>2</v>
      </c>
      <c r="K404">
        <v>1</v>
      </c>
      <c r="L404">
        <v>2</v>
      </c>
      <c r="M404" s="49" t="s">
        <v>1745</v>
      </c>
      <c r="N404" s="49"/>
      <c r="O404" s="49" t="s">
        <v>2390</v>
      </c>
      <c r="P404" s="49">
        <v>3</v>
      </c>
      <c r="Q404" s="49" t="s">
        <v>2391</v>
      </c>
      <c r="R404" s="49" t="str">
        <f>IFERROR(INDEX(tbl_Lookup_Exercises[Category],MATCH(tbl_Exercises[[#This Row],[ExerciseName]],tbl_Lookup_Exercises[ExerciseName],0)),"Unknown")</f>
        <v>Arms_Triceps</v>
      </c>
    </row>
    <row r="405" spans="1:18" hidden="1" x14ac:dyDescent="0.25">
      <c r="A405" s="49" t="s">
        <v>2392</v>
      </c>
      <c r="B405" s="49" t="s">
        <v>907</v>
      </c>
      <c r="C405" s="49" t="s">
        <v>214</v>
      </c>
      <c r="D405" s="49">
        <v>2</v>
      </c>
      <c r="E405">
        <v>42.5</v>
      </c>
      <c r="F405">
        <v>11</v>
      </c>
      <c r="I405" s="49"/>
      <c r="J405">
        <v>2</v>
      </c>
      <c r="K405">
        <v>1</v>
      </c>
      <c r="L405">
        <v>2</v>
      </c>
      <c r="M405" s="49" t="s">
        <v>610</v>
      </c>
      <c r="N405" s="49"/>
      <c r="O405" s="49" t="s">
        <v>2393</v>
      </c>
      <c r="P405" s="49">
        <v>3</v>
      </c>
      <c r="Q405" s="49" t="s">
        <v>2394</v>
      </c>
      <c r="R405" s="49" t="str">
        <f>IFERROR(INDEX(tbl_Lookup_Exercises[Category],MATCH(tbl_Exercises[[#This Row],[ExerciseName]],tbl_Lookup_Exercises[ExerciseName],0)),"Unknown")</f>
        <v>Arms_Triceps</v>
      </c>
    </row>
    <row r="406" spans="1:18" hidden="1" x14ac:dyDescent="0.25">
      <c r="A406" s="49" t="s">
        <v>2395</v>
      </c>
      <c r="B406" s="49" t="s">
        <v>907</v>
      </c>
      <c r="C406" s="49" t="s">
        <v>214</v>
      </c>
      <c r="D406" s="49">
        <v>3</v>
      </c>
      <c r="E406">
        <v>42.5</v>
      </c>
      <c r="F406">
        <v>9</v>
      </c>
      <c r="I406" s="49"/>
      <c r="J406">
        <v>2</v>
      </c>
      <c r="K406">
        <v>1</v>
      </c>
      <c r="L406">
        <v>2</v>
      </c>
      <c r="M406" s="49" t="s">
        <v>1646</v>
      </c>
      <c r="N406" s="49"/>
      <c r="O406" s="49" t="s">
        <v>2396</v>
      </c>
      <c r="P406" s="49">
        <v>3</v>
      </c>
      <c r="Q406" s="49" t="s">
        <v>2397</v>
      </c>
      <c r="R406" s="49" t="str">
        <f>IFERROR(INDEX(tbl_Lookup_Exercises[Category],MATCH(tbl_Exercises[[#This Row],[ExerciseName]],tbl_Lookup_Exercises[ExerciseName],0)),"Unknown")</f>
        <v>Arms_Triceps</v>
      </c>
    </row>
    <row r="407" spans="1:18" hidden="1" x14ac:dyDescent="0.25">
      <c r="A407" s="49" t="s">
        <v>2398</v>
      </c>
      <c r="B407" s="49" t="s">
        <v>907</v>
      </c>
      <c r="C407" s="49" t="s">
        <v>214</v>
      </c>
      <c r="D407" s="49">
        <v>4</v>
      </c>
      <c r="E407">
        <v>42.5</v>
      </c>
      <c r="F407">
        <v>8</v>
      </c>
      <c r="I407" s="49"/>
      <c r="J407">
        <v>2</v>
      </c>
      <c r="K407">
        <v>1</v>
      </c>
      <c r="L407">
        <v>2</v>
      </c>
      <c r="M407" s="49" t="s">
        <v>1646</v>
      </c>
      <c r="N407" s="49"/>
      <c r="O407" s="49" t="s">
        <v>2396</v>
      </c>
      <c r="P407" s="49">
        <v>3</v>
      </c>
      <c r="Q407" s="49" t="s">
        <v>2399</v>
      </c>
      <c r="R407" s="49" t="str">
        <f>IFERROR(INDEX(tbl_Lookup_Exercises[Category],MATCH(tbl_Exercises[[#This Row],[ExerciseName]],tbl_Lookup_Exercises[ExerciseName],0)),"Unknown")</f>
        <v>Arms_Triceps</v>
      </c>
    </row>
    <row r="408" spans="1:18" hidden="1" x14ac:dyDescent="0.25">
      <c r="A408" s="49" t="s">
        <v>2400</v>
      </c>
      <c r="B408" s="49" t="s">
        <v>907</v>
      </c>
      <c r="C408" s="49" t="s">
        <v>235</v>
      </c>
      <c r="D408" s="49">
        <v>1</v>
      </c>
      <c r="E408">
        <v>10</v>
      </c>
      <c r="F408">
        <v>12</v>
      </c>
      <c r="I408" s="49"/>
      <c r="M408" s="49"/>
      <c r="N408" s="49"/>
      <c r="O408" s="49"/>
      <c r="P408" s="49">
        <v>3</v>
      </c>
      <c r="Q408" s="49" t="s">
        <v>2401</v>
      </c>
      <c r="R408" s="49" t="str">
        <f>IFERROR(INDEX(tbl_Lookup_Exercises[Category],MATCH(tbl_Exercises[[#This Row],[ExerciseName]],tbl_Lookup_Exercises[ExerciseName],0)),"Unknown")</f>
        <v>Arms_Triceps</v>
      </c>
    </row>
    <row r="409" spans="1:18" hidden="1" x14ac:dyDescent="0.25">
      <c r="A409" s="49" t="s">
        <v>2402</v>
      </c>
      <c r="B409" s="49" t="s">
        <v>907</v>
      </c>
      <c r="C409" s="49" t="s">
        <v>235</v>
      </c>
      <c r="D409" s="49">
        <v>2</v>
      </c>
      <c r="E409">
        <v>10</v>
      </c>
      <c r="F409">
        <v>12</v>
      </c>
      <c r="I409" s="49"/>
      <c r="J409">
        <v>1</v>
      </c>
      <c r="K409">
        <v>1</v>
      </c>
      <c r="L409">
        <v>3</v>
      </c>
      <c r="M409" s="49" t="s">
        <v>1745</v>
      </c>
      <c r="N409" s="49"/>
      <c r="O409" s="49" t="s">
        <v>2403</v>
      </c>
      <c r="P409" s="49">
        <v>3</v>
      </c>
      <c r="Q409" s="49" t="s">
        <v>2404</v>
      </c>
      <c r="R409" s="49" t="str">
        <f>IFERROR(INDEX(tbl_Lookup_Exercises[Category],MATCH(tbl_Exercises[[#This Row],[ExerciseName]],tbl_Lookup_Exercises[ExerciseName],0)),"Unknown")</f>
        <v>Arms_Triceps</v>
      </c>
    </row>
    <row r="410" spans="1:18" hidden="1" x14ac:dyDescent="0.25">
      <c r="A410" s="49" t="s">
        <v>2405</v>
      </c>
      <c r="B410" s="49" t="s">
        <v>907</v>
      </c>
      <c r="C410" s="49" t="s">
        <v>235</v>
      </c>
      <c r="D410" s="49">
        <v>3</v>
      </c>
      <c r="E410">
        <v>10</v>
      </c>
      <c r="F410">
        <v>12</v>
      </c>
      <c r="I410" s="49"/>
      <c r="J410">
        <v>1</v>
      </c>
      <c r="K410">
        <v>1</v>
      </c>
      <c r="L410">
        <v>3</v>
      </c>
      <c r="M410" s="49" t="s">
        <v>610</v>
      </c>
      <c r="N410" s="49"/>
      <c r="O410" s="49" t="s">
        <v>2406</v>
      </c>
      <c r="P410" s="49">
        <v>3</v>
      </c>
      <c r="Q410" s="49" t="s">
        <v>2407</v>
      </c>
      <c r="R410" s="49" t="str">
        <f>IFERROR(INDEX(tbl_Lookup_Exercises[Category],MATCH(tbl_Exercises[[#This Row],[ExerciseName]],tbl_Lookup_Exercises[ExerciseName],0)),"Unknown")</f>
        <v>Arms_Triceps</v>
      </c>
    </row>
    <row r="411" spans="1:18" hidden="1" x14ac:dyDescent="0.25">
      <c r="A411" s="49" t="s">
        <v>2408</v>
      </c>
      <c r="B411" s="49" t="s">
        <v>907</v>
      </c>
      <c r="C411" s="49" t="s">
        <v>8734</v>
      </c>
      <c r="D411" s="49">
        <v>1</v>
      </c>
      <c r="E411">
        <v>25</v>
      </c>
      <c r="F411">
        <v>13</v>
      </c>
      <c r="I411" s="49"/>
      <c r="J411">
        <v>1</v>
      </c>
      <c r="K411">
        <v>1</v>
      </c>
      <c r="L411">
        <v>3</v>
      </c>
      <c r="M411" s="49" t="s">
        <v>2409</v>
      </c>
      <c r="N411" s="49"/>
      <c r="O411" s="49" t="s">
        <v>2410</v>
      </c>
      <c r="P411" s="49">
        <v>3</v>
      </c>
      <c r="Q411" s="49" t="s">
        <v>2411</v>
      </c>
      <c r="R411" s="49" t="str">
        <f>IFERROR(INDEX(tbl_Lookup_Exercises[Category],MATCH(tbl_Exercises[[#This Row],[ExerciseName]],tbl_Lookup_Exercises[ExerciseName],0)),"Unknown")</f>
        <v>Arms_Biceps</v>
      </c>
    </row>
    <row r="412" spans="1:18" hidden="1" x14ac:dyDescent="0.25">
      <c r="A412" s="49" t="s">
        <v>2412</v>
      </c>
      <c r="B412" s="49" t="s">
        <v>907</v>
      </c>
      <c r="C412" s="49" t="s">
        <v>8734</v>
      </c>
      <c r="D412" s="49">
        <v>2</v>
      </c>
      <c r="E412">
        <v>25</v>
      </c>
      <c r="F412">
        <v>13</v>
      </c>
      <c r="I412" s="49"/>
      <c r="J412">
        <v>1</v>
      </c>
      <c r="K412">
        <v>1</v>
      </c>
      <c r="L412">
        <v>3</v>
      </c>
      <c r="M412" s="49" t="s">
        <v>610</v>
      </c>
      <c r="N412" s="49"/>
      <c r="O412" s="49" t="s">
        <v>2413</v>
      </c>
      <c r="P412" s="49">
        <v>3</v>
      </c>
      <c r="Q412" s="49" t="s">
        <v>2414</v>
      </c>
      <c r="R412" s="49" t="str">
        <f>IFERROR(INDEX(tbl_Lookup_Exercises[Category],MATCH(tbl_Exercises[[#This Row],[ExerciseName]],tbl_Lookup_Exercises[ExerciseName],0)),"Unknown")</f>
        <v>Arms_Biceps</v>
      </c>
    </row>
    <row r="413" spans="1:18" hidden="1" x14ac:dyDescent="0.25">
      <c r="A413" s="49" t="s">
        <v>2415</v>
      </c>
      <c r="B413" s="49" t="s">
        <v>907</v>
      </c>
      <c r="C413" s="49" t="s">
        <v>8734</v>
      </c>
      <c r="D413" s="49">
        <v>3</v>
      </c>
      <c r="E413">
        <v>25</v>
      </c>
      <c r="F413">
        <v>12</v>
      </c>
      <c r="I413" s="49"/>
      <c r="J413">
        <v>1</v>
      </c>
      <c r="K413">
        <v>1</v>
      </c>
      <c r="L413">
        <v>3</v>
      </c>
      <c r="M413" s="49" t="s">
        <v>610</v>
      </c>
      <c r="N413" s="49"/>
      <c r="O413" s="49" t="s">
        <v>2413</v>
      </c>
      <c r="P413" s="49">
        <v>3</v>
      </c>
      <c r="Q413" s="49" t="s">
        <v>2416</v>
      </c>
      <c r="R413" s="49" t="str">
        <f>IFERROR(INDEX(tbl_Lookup_Exercises[Category],MATCH(tbl_Exercises[[#This Row],[ExerciseName]],tbl_Lookup_Exercises[ExerciseName],0)),"Unknown")</f>
        <v>Arms_Biceps</v>
      </c>
    </row>
    <row r="414" spans="1:18" hidden="1" x14ac:dyDescent="0.25">
      <c r="A414" s="49" t="s">
        <v>2417</v>
      </c>
      <c r="B414" s="49" t="s">
        <v>907</v>
      </c>
      <c r="C414" s="49" t="s">
        <v>1534</v>
      </c>
      <c r="D414" s="49">
        <v>1</v>
      </c>
      <c r="E414">
        <v>75</v>
      </c>
      <c r="G414">
        <v>60</v>
      </c>
      <c r="I414" s="49"/>
      <c r="M414" s="49"/>
      <c r="N414" s="49"/>
      <c r="O414" s="49"/>
      <c r="P414" s="49">
        <v>3</v>
      </c>
      <c r="Q414" s="49" t="s">
        <v>2418</v>
      </c>
      <c r="R414" s="49" t="str">
        <f>IFERROR(INDEX(tbl_Lookup_Exercises[Category],MATCH(tbl_Exercises[[#This Row],[ExerciseName]],tbl_Lookup_Exercises[ExerciseName],0)),"Unknown")</f>
        <v>Carry</v>
      </c>
    </row>
    <row r="415" spans="1:18" hidden="1" x14ac:dyDescent="0.25">
      <c r="A415" s="49" t="s">
        <v>2419</v>
      </c>
      <c r="B415" s="49" t="s">
        <v>907</v>
      </c>
      <c r="C415" s="49" t="s">
        <v>1534</v>
      </c>
      <c r="D415" s="49">
        <v>2</v>
      </c>
      <c r="E415">
        <v>75</v>
      </c>
      <c r="G415">
        <v>60</v>
      </c>
      <c r="I415" s="49"/>
      <c r="M415" s="49"/>
      <c r="N415" s="49"/>
      <c r="O415" s="49"/>
      <c r="P415" s="49">
        <v>3</v>
      </c>
      <c r="Q415" s="49" t="s">
        <v>2420</v>
      </c>
      <c r="R415" s="49" t="str">
        <f>IFERROR(INDEX(tbl_Lookup_Exercises[Category],MATCH(tbl_Exercises[[#This Row],[ExerciseName]],tbl_Lookup_Exercises[ExerciseName],0)),"Unknown")</f>
        <v>Carry</v>
      </c>
    </row>
    <row r="416" spans="1:18" hidden="1" x14ac:dyDescent="0.25">
      <c r="A416" s="49" t="s">
        <v>2421</v>
      </c>
      <c r="B416" s="49" t="s">
        <v>907</v>
      </c>
      <c r="C416" s="49" t="s">
        <v>1534</v>
      </c>
      <c r="D416" s="49">
        <v>3</v>
      </c>
      <c r="E416">
        <v>75</v>
      </c>
      <c r="G416">
        <v>60</v>
      </c>
      <c r="I416" s="49"/>
      <c r="M416" s="49"/>
      <c r="N416" s="49"/>
      <c r="O416" s="49"/>
      <c r="P416" s="49">
        <v>3</v>
      </c>
      <c r="Q416" s="49" t="s">
        <v>2422</v>
      </c>
      <c r="R416" s="49" t="str">
        <f>IFERROR(INDEX(tbl_Lookup_Exercises[Category],MATCH(tbl_Exercises[[#This Row],[ExerciseName]],tbl_Lookup_Exercises[ExerciseName],0)),"Unknown")</f>
        <v>Carry</v>
      </c>
    </row>
    <row r="417" spans="1:18" hidden="1" x14ac:dyDescent="0.25">
      <c r="A417" s="49" t="s">
        <v>2423</v>
      </c>
      <c r="B417" s="49" t="s">
        <v>907</v>
      </c>
      <c r="C417" s="49" t="s">
        <v>356</v>
      </c>
      <c r="D417" s="49">
        <v>1</v>
      </c>
      <c r="G417">
        <v>480</v>
      </c>
      <c r="H417">
        <v>2000</v>
      </c>
      <c r="I417" s="49" t="s">
        <v>2238</v>
      </c>
      <c r="M417" s="49"/>
      <c r="N417" s="49"/>
      <c r="O417" s="49"/>
      <c r="P417" s="49">
        <v>3</v>
      </c>
      <c r="Q417" s="49" t="s">
        <v>911</v>
      </c>
      <c r="R417" s="49" t="str">
        <f>IFERROR(INDEX(tbl_Lookup_Exercises[Category],MATCH(tbl_Exercises[[#This Row],[ExerciseName]],tbl_Lookup_Exercises[ExerciseName],0)),"Unknown")</f>
        <v>Pull</v>
      </c>
    </row>
    <row r="418" spans="1:18" hidden="1" x14ac:dyDescent="0.25">
      <c r="A418" s="49" t="s">
        <v>2424</v>
      </c>
      <c r="B418" s="49" t="s">
        <v>912</v>
      </c>
      <c r="C418" s="49" t="s">
        <v>262</v>
      </c>
      <c r="D418" s="49">
        <v>1</v>
      </c>
      <c r="E418">
        <v>25</v>
      </c>
      <c r="F418">
        <v>8</v>
      </c>
      <c r="I418" s="49"/>
      <c r="J418">
        <v>2</v>
      </c>
      <c r="K418">
        <v>1</v>
      </c>
      <c r="L418">
        <v>2</v>
      </c>
      <c r="M418" s="49" t="s">
        <v>2289</v>
      </c>
      <c r="N418" s="49"/>
      <c r="O418" s="49" t="s">
        <v>2425</v>
      </c>
      <c r="P418" s="49">
        <v>3</v>
      </c>
      <c r="Q418" s="49" t="s">
        <v>914</v>
      </c>
      <c r="R418" s="49" t="str">
        <f>IFERROR(INDEX(tbl_Lookup_Exercises[Category],MATCH(tbl_Exercises[[#This Row],[ExerciseName]],tbl_Lookup_Exercises[ExerciseName],0)),"Unknown")</f>
        <v>Legs</v>
      </c>
    </row>
    <row r="419" spans="1:18" hidden="1" x14ac:dyDescent="0.25">
      <c r="A419" s="49" t="s">
        <v>2426</v>
      </c>
      <c r="B419" s="49" t="s">
        <v>912</v>
      </c>
      <c r="C419" s="49" t="s">
        <v>262</v>
      </c>
      <c r="D419" s="49">
        <v>2</v>
      </c>
      <c r="E419">
        <v>35</v>
      </c>
      <c r="F419">
        <v>10</v>
      </c>
      <c r="I419" s="49"/>
      <c r="J419">
        <v>2</v>
      </c>
      <c r="K419">
        <v>1</v>
      </c>
      <c r="L419">
        <v>2</v>
      </c>
      <c r="M419" s="49" t="s">
        <v>618</v>
      </c>
      <c r="N419" s="49"/>
      <c r="O419" s="49" t="s">
        <v>2427</v>
      </c>
      <c r="P419" s="49">
        <v>3</v>
      </c>
      <c r="Q419" s="49" t="s">
        <v>2428</v>
      </c>
      <c r="R419" s="49" t="str">
        <f>IFERROR(INDEX(tbl_Lookup_Exercises[Category],MATCH(tbl_Exercises[[#This Row],[ExerciseName]],tbl_Lookup_Exercises[ExerciseName],0)),"Unknown")</f>
        <v>Legs</v>
      </c>
    </row>
    <row r="420" spans="1:18" hidden="1" x14ac:dyDescent="0.25">
      <c r="A420" s="49" t="s">
        <v>2429</v>
      </c>
      <c r="B420" s="49" t="s">
        <v>912</v>
      </c>
      <c r="C420" s="49" t="s">
        <v>262</v>
      </c>
      <c r="D420" s="49">
        <v>3</v>
      </c>
      <c r="E420">
        <v>35</v>
      </c>
      <c r="F420">
        <v>10</v>
      </c>
      <c r="I420" s="49"/>
      <c r="J420">
        <v>2</v>
      </c>
      <c r="K420">
        <v>1</v>
      </c>
      <c r="L420">
        <v>2</v>
      </c>
      <c r="M420" s="49" t="s">
        <v>1745</v>
      </c>
      <c r="N420" s="49"/>
      <c r="O420" s="49" t="s">
        <v>2430</v>
      </c>
      <c r="P420" s="49">
        <v>3</v>
      </c>
      <c r="Q420" s="49" t="s">
        <v>2431</v>
      </c>
      <c r="R420" s="49" t="str">
        <f>IFERROR(INDEX(tbl_Lookup_Exercises[Category],MATCH(tbl_Exercises[[#This Row],[ExerciseName]],tbl_Lookup_Exercises[ExerciseName],0)),"Unknown")</f>
        <v>Legs</v>
      </c>
    </row>
    <row r="421" spans="1:18" hidden="1" x14ac:dyDescent="0.25">
      <c r="A421" s="49" t="s">
        <v>2432</v>
      </c>
      <c r="B421" s="49" t="s">
        <v>912</v>
      </c>
      <c r="C421" s="49" t="s">
        <v>262</v>
      </c>
      <c r="D421" s="49">
        <v>4</v>
      </c>
      <c r="E421">
        <v>35</v>
      </c>
      <c r="F421">
        <v>8</v>
      </c>
      <c r="I421" s="49"/>
      <c r="J421">
        <v>2</v>
      </c>
      <c r="K421">
        <v>1</v>
      </c>
      <c r="L421">
        <v>2</v>
      </c>
      <c r="M421" s="49" t="s">
        <v>610</v>
      </c>
      <c r="N421" s="49"/>
      <c r="O421" s="49" t="s">
        <v>2433</v>
      </c>
      <c r="P421" s="49">
        <v>3</v>
      </c>
      <c r="Q421" s="49" t="s">
        <v>2434</v>
      </c>
      <c r="R421" s="49" t="str">
        <f>IFERROR(INDEX(tbl_Lookup_Exercises[Category],MATCH(tbl_Exercises[[#This Row],[ExerciseName]],tbl_Lookup_Exercises[ExerciseName],0)),"Unknown")</f>
        <v>Legs</v>
      </c>
    </row>
    <row r="422" spans="1:18" hidden="1" x14ac:dyDescent="0.25">
      <c r="A422" s="49" t="s">
        <v>2435</v>
      </c>
      <c r="B422" s="49" t="s">
        <v>912</v>
      </c>
      <c r="C422" s="49" t="s">
        <v>249</v>
      </c>
      <c r="D422" s="49">
        <v>1</v>
      </c>
      <c r="E422">
        <v>110</v>
      </c>
      <c r="F422">
        <v>8</v>
      </c>
      <c r="I422" s="49"/>
      <c r="J422">
        <v>2</v>
      </c>
      <c r="K422">
        <v>1</v>
      </c>
      <c r="L422">
        <v>2</v>
      </c>
      <c r="M422" s="49"/>
      <c r="N422" s="49"/>
      <c r="O422" s="49" t="s">
        <v>2436</v>
      </c>
      <c r="P422" s="49">
        <v>3</v>
      </c>
      <c r="Q422" s="49" t="s">
        <v>2437</v>
      </c>
      <c r="R422" s="49" t="str">
        <f>IFERROR(INDEX(tbl_Lookup_Exercises[Category],MATCH(tbl_Exercises[[#This Row],[ExerciseName]],tbl_Lookup_Exercises[ExerciseName],0)),"Unknown")</f>
        <v>Legs</v>
      </c>
    </row>
    <row r="423" spans="1:18" hidden="1" x14ac:dyDescent="0.25">
      <c r="A423" s="49" t="s">
        <v>2438</v>
      </c>
      <c r="B423" s="49" t="s">
        <v>912</v>
      </c>
      <c r="C423" s="49" t="s">
        <v>249</v>
      </c>
      <c r="D423" s="49">
        <v>2</v>
      </c>
      <c r="E423">
        <v>110</v>
      </c>
      <c r="F423">
        <v>8</v>
      </c>
      <c r="I423" s="49"/>
      <c r="J423">
        <v>2</v>
      </c>
      <c r="K423">
        <v>1</v>
      </c>
      <c r="L423">
        <v>2</v>
      </c>
      <c r="M423" s="49"/>
      <c r="N423" s="49"/>
      <c r="O423" s="49" t="s">
        <v>2439</v>
      </c>
      <c r="P423" s="49">
        <v>3</v>
      </c>
      <c r="Q423" s="49" t="s">
        <v>2440</v>
      </c>
      <c r="R423" s="49" t="str">
        <f>IFERROR(INDEX(tbl_Lookup_Exercises[Category],MATCH(tbl_Exercises[[#This Row],[ExerciseName]],tbl_Lookup_Exercises[ExerciseName],0)),"Unknown")</f>
        <v>Legs</v>
      </c>
    </row>
    <row r="424" spans="1:18" hidden="1" x14ac:dyDescent="0.25">
      <c r="A424" s="49" t="s">
        <v>2441</v>
      </c>
      <c r="B424" s="49" t="s">
        <v>912</v>
      </c>
      <c r="C424" s="49" t="s">
        <v>249</v>
      </c>
      <c r="D424" s="49">
        <v>3</v>
      </c>
      <c r="E424">
        <v>110</v>
      </c>
      <c r="F424">
        <v>8</v>
      </c>
      <c r="I424" s="49"/>
      <c r="J424">
        <v>2</v>
      </c>
      <c r="K424">
        <v>1</v>
      </c>
      <c r="L424">
        <v>2</v>
      </c>
      <c r="M424" s="49"/>
      <c r="N424" s="49"/>
      <c r="O424" s="49" t="s">
        <v>2439</v>
      </c>
      <c r="P424" s="49">
        <v>3</v>
      </c>
      <c r="Q424" s="49" t="s">
        <v>2442</v>
      </c>
      <c r="R424" s="49" t="str">
        <f>IFERROR(INDEX(tbl_Lookup_Exercises[Category],MATCH(tbl_Exercises[[#This Row],[ExerciseName]],tbl_Lookup_Exercises[ExerciseName],0)),"Unknown")</f>
        <v>Legs</v>
      </c>
    </row>
    <row r="425" spans="1:18" hidden="1" x14ac:dyDescent="0.25">
      <c r="A425" s="49" t="s">
        <v>2443</v>
      </c>
      <c r="B425" s="49" t="s">
        <v>912</v>
      </c>
      <c r="C425" s="49" t="s">
        <v>275</v>
      </c>
      <c r="D425" s="49">
        <v>1</v>
      </c>
      <c r="E425">
        <v>0</v>
      </c>
      <c r="G425">
        <v>10</v>
      </c>
      <c r="I425" s="49"/>
      <c r="M425" s="49"/>
      <c r="N425" s="49"/>
      <c r="O425" s="49" t="s">
        <v>2444</v>
      </c>
      <c r="P425" s="49">
        <v>3</v>
      </c>
      <c r="Q425" s="49" t="s">
        <v>2445</v>
      </c>
      <c r="R425" s="49" t="str">
        <f>IFERROR(INDEX(tbl_Lookup_Exercises[Category],MATCH(tbl_Exercises[[#This Row],[ExerciseName]],tbl_Lookup_Exercises[ExerciseName],0)),"Unknown")</f>
        <v>Legs</v>
      </c>
    </row>
    <row r="426" spans="1:18" hidden="1" x14ac:dyDescent="0.25">
      <c r="A426" s="49" t="s">
        <v>2446</v>
      </c>
      <c r="B426" s="49" t="s">
        <v>912</v>
      </c>
      <c r="C426" s="49" t="s">
        <v>275</v>
      </c>
      <c r="D426" s="49">
        <v>2</v>
      </c>
      <c r="E426">
        <v>20</v>
      </c>
      <c r="G426">
        <v>10</v>
      </c>
      <c r="I426" s="49"/>
      <c r="M426" s="49"/>
      <c r="N426" s="49"/>
      <c r="O426" s="49" t="s">
        <v>2447</v>
      </c>
      <c r="P426" s="49">
        <v>3</v>
      </c>
      <c r="Q426" s="49" t="s">
        <v>2448</v>
      </c>
      <c r="R426" s="49" t="str">
        <f>IFERROR(INDEX(tbl_Lookup_Exercises[Category],MATCH(tbl_Exercises[[#This Row],[ExerciseName]],tbl_Lookup_Exercises[ExerciseName],0)),"Unknown")</f>
        <v>Legs</v>
      </c>
    </row>
    <row r="427" spans="1:18" hidden="1" x14ac:dyDescent="0.25">
      <c r="A427" s="49" t="s">
        <v>2449</v>
      </c>
      <c r="B427" s="49" t="s">
        <v>912</v>
      </c>
      <c r="C427" s="49" t="s">
        <v>296</v>
      </c>
      <c r="D427" s="49">
        <v>1</v>
      </c>
      <c r="E427">
        <v>200</v>
      </c>
      <c r="F427">
        <v>10</v>
      </c>
      <c r="I427" s="49"/>
      <c r="J427">
        <v>2</v>
      </c>
      <c r="K427">
        <v>1</v>
      </c>
      <c r="L427">
        <v>2</v>
      </c>
      <c r="M427" s="49" t="s">
        <v>1745</v>
      </c>
      <c r="N427" s="49"/>
      <c r="O427" s="49" t="s">
        <v>1932</v>
      </c>
      <c r="P427" s="49">
        <v>3</v>
      </c>
      <c r="Q427" s="49" t="s">
        <v>2450</v>
      </c>
      <c r="R427" s="49" t="str">
        <f>IFERROR(INDEX(tbl_Lookup_Exercises[Category],MATCH(tbl_Exercises[[#This Row],[ExerciseName]],tbl_Lookup_Exercises[ExerciseName],0)),"Unknown")</f>
        <v>Legs</v>
      </c>
    </row>
    <row r="428" spans="1:18" hidden="1" x14ac:dyDescent="0.25">
      <c r="A428" s="49" t="s">
        <v>2451</v>
      </c>
      <c r="B428" s="49" t="s">
        <v>912</v>
      </c>
      <c r="C428" s="49" t="s">
        <v>296</v>
      </c>
      <c r="D428" s="49">
        <v>2</v>
      </c>
      <c r="E428">
        <v>200</v>
      </c>
      <c r="F428">
        <v>12</v>
      </c>
      <c r="I428" s="49"/>
      <c r="J428">
        <v>1</v>
      </c>
      <c r="K428">
        <v>1</v>
      </c>
      <c r="L428">
        <v>3</v>
      </c>
      <c r="M428" s="49" t="s">
        <v>610</v>
      </c>
      <c r="N428" s="49"/>
      <c r="O428" s="49" t="s">
        <v>2452</v>
      </c>
      <c r="P428" s="49">
        <v>3</v>
      </c>
      <c r="Q428" s="49" t="s">
        <v>2453</v>
      </c>
      <c r="R428" s="49" t="str">
        <f>IFERROR(INDEX(tbl_Lookup_Exercises[Category],MATCH(tbl_Exercises[[#This Row],[ExerciseName]],tbl_Lookup_Exercises[ExerciseName],0)),"Unknown")</f>
        <v>Legs</v>
      </c>
    </row>
    <row r="429" spans="1:18" hidden="1" x14ac:dyDescent="0.25">
      <c r="A429" s="49" t="s">
        <v>2454</v>
      </c>
      <c r="B429" s="49" t="s">
        <v>912</v>
      </c>
      <c r="C429" s="49" t="s">
        <v>296</v>
      </c>
      <c r="D429" s="49">
        <v>3</v>
      </c>
      <c r="E429">
        <v>200</v>
      </c>
      <c r="F429">
        <v>9</v>
      </c>
      <c r="I429" s="49"/>
      <c r="J429">
        <v>1</v>
      </c>
      <c r="K429">
        <v>1</v>
      </c>
      <c r="L429">
        <v>3</v>
      </c>
      <c r="M429" s="49" t="s">
        <v>1646</v>
      </c>
      <c r="N429" s="49"/>
      <c r="O429" s="49" t="s">
        <v>2455</v>
      </c>
      <c r="P429" s="49">
        <v>3</v>
      </c>
      <c r="Q429" s="49" t="s">
        <v>2456</v>
      </c>
      <c r="R429" s="49" t="str">
        <f>IFERROR(INDEX(tbl_Lookup_Exercises[Category],MATCH(tbl_Exercises[[#This Row],[ExerciseName]],tbl_Lookup_Exercises[ExerciseName],0)),"Unknown")</f>
        <v>Legs</v>
      </c>
    </row>
    <row r="430" spans="1:18" hidden="1" x14ac:dyDescent="0.25">
      <c r="A430" s="49" t="s">
        <v>2457</v>
      </c>
      <c r="B430" s="49" t="s">
        <v>912</v>
      </c>
      <c r="C430" s="49" t="s">
        <v>15</v>
      </c>
      <c r="D430" s="49">
        <v>1</v>
      </c>
      <c r="E430">
        <v>60</v>
      </c>
      <c r="G430">
        <v>64.800000000000011</v>
      </c>
      <c r="I430" s="49"/>
      <c r="M430" s="49"/>
      <c r="N430" s="49"/>
      <c r="O430" s="49"/>
      <c r="P430" s="49">
        <v>3</v>
      </c>
      <c r="Q430" s="49" t="s">
        <v>2458</v>
      </c>
      <c r="R430" s="49" t="str">
        <f>IFERROR(INDEX(tbl_Lookup_Exercises[Category],MATCH(tbl_Exercises[[#This Row],[ExerciseName]],tbl_Lookup_Exercises[ExerciseName],0)),"Unknown")</f>
        <v>Carry</v>
      </c>
    </row>
    <row r="431" spans="1:18" hidden="1" x14ac:dyDescent="0.25">
      <c r="A431" s="49" t="s">
        <v>2459</v>
      </c>
      <c r="B431" s="49" t="s">
        <v>912</v>
      </c>
      <c r="C431" s="49" t="s">
        <v>15</v>
      </c>
      <c r="D431" s="49">
        <v>2</v>
      </c>
      <c r="E431">
        <v>60</v>
      </c>
      <c r="G431">
        <v>64.800000000000011</v>
      </c>
      <c r="I431" s="49"/>
      <c r="M431" s="49"/>
      <c r="N431" s="49"/>
      <c r="O431" s="49"/>
      <c r="P431" s="49">
        <v>3</v>
      </c>
      <c r="Q431" s="49" t="s">
        <v>2460</v>
      </c>
      <c r="R431" s="49" t="str">
        <f>IFERROR(INDEX(tbl_Lookup_Exercises[Category],MATCH(tbl_Exercises[[#This Row],[ExerciseName]],tbl_Lookup_Exercises[ExerciseName],0)),"Unknown")</f>
        <v>Carry</v>
      </c>
    </row>
    <row r="432" spans="1:18" hidden="1" x14ac:dyDescent="0.25">
      <c r="A432" s="49" t="s">
        <v>2461</v>
      </c>
      <c r="B432" s="49" t="s">
        <v>912</v>
      </c>
      <c r="C432" s="49" t="s">
        <v>15</v>
      </c>
      <c r="D432" s="49">
        <v>3</v>
      </c>
      <c r="E432">
        <v>60</v>
      </c>
      <c r="G432">
        <v>64.800000000000011</v>
      </c>
      <c r="I432" s="49"/>
      <c r="M432" s="49"/>
      <c r="N432" s="49"/>
      <c r="O432" s="49"/>
      <c r="P432" s="49">
        <v>3</v>
      </c>
      <c r="Q432" s="49" t="s">
        <v>915</v>
      </c>
      <c r="R432" s="49" t="str">
        <f>IFERROR(INDEX(tbl_Lookup_Exercises[Category],MATCH(tbl_Exercises[[#This Row],[ExerciseName]],tbl_Lookup_Exercises[ExerciseName],0)),"Unknown")</f>
        <v>Carry</v>
      </c>
    </row>
    <row r="433" spans="1:18" hidden="1" x14ac:dyDescent="0.25">
      <c r="A433" s="49" t="s">
        <v>2462</v>
      </c>
      <c r="B433" s="49" t="s">
        <v>916</v>
      </c>
      <c r="C433" s="49" t="s">
        <v>154</v>
      </c>
      <c r="D433" s="49">
        <v>1</v>
      </c>
      <c r="E433">
        <v>185</v>
      </c>
      <c r="F433">
        <v>5</v>
      </c>
      <c r="I433" s="49"/>
      <c r="J433">
        <v>1</v>
      </c>
      <c r="K433">
        <v>1</v>
      </c>
      <c r="L433">
        <v>2</v>
      </c>
      <c r="M433" s="49" t="s">
        <v>610</v>
      </c>
      <c r="N433" s="49"/>
      <c r="O433" s="49" t="s">
        <v>2463</v>
      </c>
      <c r="P433" s="49">
        <v>3</v>
      </c>
      <c r="Q433" s="49" t="s">
        <v>918</v>
      </c>
      <c r="R433" s="49" t="str">
        <f>IFERROR(INDEX(tbl_Lookup_Exercises[Category],MATCH(tbl_Exercises[[#This Row],[ExerciseName]],tbl_Lookup_Exercises[ExerciseName],0)),"Unknown")</f>
        <v>Push</v>
      </c>
    </row>
    <row r="434" spans="1:18" hidden="1" x14ac:dyDescent="0.25">
      <c r="A434" s="49" t="s">
        <v>2464</v>
      </c>
      <c r="B434" s="49" t="s">
        <v>916</v>
      </c>
      <c r="C434" s="49" t="s">
        <v>154</v>
      </c>
      <c r="D434" s="49">
        <v>2</v>
      </c>
      <c r="E434">
        <v>185</v>
      </c>
      <c r="F434">
        <v>4</v>
      </c>
      <c r="I434" s="49"/>
      <c r="J434">
        <v>1</v>
      </c>
      <c r="K434">
        <v>1</v>
      </c>
      <c r="L434">
        <v>2</v>
      </c>
      <c r="M434" s="49" t="s">
        <v>610</v>
      </c>
      <c r="N434" s="49"/>
      <c r="O434" s="49" t="s">
        <v>2465</v>
      </c>
      <c r="P434" s="49">
        <v>3</v>
      </c>
      <c r="Q434" s="49" t="s">
        <v>2466</v>
      </c>
      <c r="R434" s="49" t="str">
        <f>IFERROR(INDEX(tbl_Lookup_Exercises[Category],MATCH(tbl_Exercises[[#This Row],[ExerciseName]],tbl_Lookup_Exercises[ExerciseName],0)),"Unknown")</f>
        <v>Push</v>
      </c>
    </row>
    <row r="435" spans="1:18" hidden="1" x14ac:dyDescent="0.25">
      <c r="A435" s="49" t="s">
        <v>2467</v>
      </c>
      <c r="B435" s="49" t="s">
        <v>916</v>
      </c>
      <c r="C435" s="49" t="s">
        <v>2295</v>
      </c>
      <c r="D435" s="49">
        <v>1</v>
      </c>
      <c r="E435">
        <v>90</v>
      </c>
      <c r="F435">
        <v>10</v>
      </c>
      <c r="I435" s="49"/>
      <c r="J435">
        <v>2</v>
      </c>
      <c r="K435">
        <v>1</v>
      </c>
      <c r="L435">
        <v>2</v>
      </c>
      <c r="M435" s="49" t="s">
        <v>2468</v>
      </c>
      <c r="N435" s="49"/>
      <c r="O435" s="49" t="s">
        <v>2469</v>
      </c>
      <c r="P435" s="49">
        <v>3</v>
      </c>
      <c r="Q435" s="49" t="s">
        <v>2470</v>
      </c>
      <c r="R435" s="49" t="str">
        <f>IFERROR(INDEX(tbl_Lookup_Exercises[Category],MATCH(tbl_Exercises[[#This Row],[ExerciseName]],tbl_Lookup_Exercises[ExerciseName],0)),"Unknown")</f>
        <v>Push</v>
      </c>
    </row>
    <row r="436" spans="1:18" hidden="1" x14ac:dyDescent="0.25">
      <c r="A436" s="49" t="s">
        <v>2471</v>
      </c>
      <c r="B436" s="49" t="s">
        <v>916</v>
      </c>
      <c r="C436" s="49" t="s">
        <v>2295</v>
      </c>
      <c r="D436" s="49">
        <v>2</v>
      </c>
      <c r="E436">
        <v>90</v>
      </c>
      <c r="F436">
        <v>8</v>
      </c>
      <c r="I436" s="49"/>
      <c r="J436">
        <v>2</v>
      </c>
      <c r="K436">
        <v>1</v>
      </c>
      <c r="L436">
        <v>2</v>
      </c>
      <c r="M436" s="49" t="s">
        <v>2468</v>
      </c>
      <c r="N436" s="49"/>
      <c r="O436" s="49" t="s">
        <v>2472</v>
      </c>
      <c r="P436" s="49">
        <v>3</v>
      </c>
      <c r="Q436" s="49" t="s">
        <v>2473</v>
      </c>
      <c r="R436" s="49" t="str">
        <f>IFERROR(INDEX(tbl_Lookup_Exercises[Category],MATCH(tbl_Exercises[[#This Row],[ExerciseName]],tbl_Lookup_Exercises[ExerciseName],0)),"Unknown")</f>
        <v>Push</v>
      </c>
    </row>
    <row r="437" spans="1:18" hidden="1" x14ac:dyDescent="0.25">
      <c r="A437" s="49" t="s">
        <v>2474</v>
      </c>
      <c r="B437" s="49" t="s">
        <v>916</v>
      </c>
      <c r="C437" s="49" t="s">
        <v>2295</v>
      </c>
      <c r="D437" s="49">
        <v>3</v>
      </c>
      <c r="E437">
        <v>90</v>
      </c>
      <c r="F437">
        <v>8</v>
      </c>
      <c r="I437" s="49"/>
      <c r="J437">
        <v>2</v>
      </c>
      <c r="K437">
        <v>1</v>
      </c>
      <c r="L437">
        <v>2</v>
      </c>
      <c r="M437" s="49" t="s">
        <v>2468</v>
      </c>
      <c r="N437" s="49"/>
      <c r="O437" s="49" t="s">
        <v>2472</v>
      </c>
      <c r="P437" s="49">
        <v>3</v>
      </c>
      <c r="Q437" s="49" t="s">
        <v>2475</v>
      </c>
      <c r="R437" s="49" t="str">
        <f>IFERROR(INDEX(tbl_Lookup_Exercises[Category],MATCH(tbl_Exercises[[#This Row],[ExerciseName]],tbl_Lookup_Exercises[ExerciseName],0)),"Unknown")</f>
        <v>Push</v>
      </c>
    </row>
    <row r="438" spans="1:18" hidden="1" x14ac:dyDescent="0.25">
      <c r="A438" s="49" t="s">
        <v>2476</v>
      </c>
      <c r="B438" s="49" t="s">
        <v>916</v>
      </c>
      <c r="C438" s="49" t="s">
        <v>204</v>
      </c>
      <c r="D438" s="49">
        <v>1</v>
      </c>
      <c r="E438">
        <v>70</v>
      </c>
      <c r="F438">
        <v>15</v>
      </c>
      <c r="I438" s="49"/>
      <c r="J438">
        <v>2</v>
      </c>
      <c r="K438">
        <v>1</v>
      </c>
      <c r="L438">
        <v>2</v>
      </c>
      <c r="M438" s="49" t="s">
        <v>2468</v>
      </c>
      <c r="N438" s="49"/>
      <c r="O438" s="49" t="s">
        <v>2477</v>
      </c>
      <c r="P438" s="49">
        <v>3</v>
      </c>
      <c r="Q438" s="49" t="s">
        <v>2478</v>
      </c>
      <c r="R438" s="49" t="str">
        <f>IFERROR(INDEX(tbl_Lookup_Exercises[Category],MATCH(tbl_Exercises[[#This Row],[ExerciseName]],tbl_Lookup_Exercises[ExerciseName],0)),"Unknown")</f>
        <v>Push</v>
      </c>
    </row>
    <row r="439" spans="1:18" hidden="1" x14ac:dyDescent="0.25">
      <c r="A439" s="49" t="s">
        <v>2479</v>
      </c>
      <c r="B439" s="49" t="s">
        <v>916</v>
      </c>
      <c r="C439" s="49" t="s">
        <v>204</v>
      </c>
      <c r="D439" s="49">
        <v>2</v>
      </c>
      <c r="E439">
        <v>70</v>
      </c>
      <c r="F439">
        <v>15</v>
      </c>
      <c r="I439" s="49"/>
      <c r="J439">
        <v>2</v>
      </c>
      <c r="K439">
        <v>1</v>
      </c>
      <c r="L439">
        <v>2</v>
      </c>
      <c r="M439" s="49" t="s">
        <v>2468</v>
      </c>
      <c r="N439" s="49"/>
      <c r="O439" s="49" t="s">
        <v>2477</v>
      </c>
      <c r="P439" s="49">
        <v>3</v>
      </c>
      <c r="Q439" s="49" t="s">
        <v>2480</v>
      </c>
      <c r="R439" s="49" t="str">
        <f>IFERROR(INDEX(tbl_Lookup_Exercises[Category],MATCH(tbl_Exercises[[#This Row],[ExerciseName]],tbl_Lookup_Exercises[ExerciseName],0)),"Unknown")</f>
        <v>Push</v>
      </c>
    </row>
    <row r="440" spans="1:18" hidden="1" x14ac:dyDescent="0.25">
      <c r="A440" s="49" t="s">
        <v>2481</v>
      </c>
      <c r="B440" s="49" t="s">
        <v>916</v>
      </c>
      <c r="C440" s="49" t="s">
        <v>204</v>
      </c>
      <c r="D440" s="49">
        <v>3</v>
      </c>
      <c r="E440">
        <v>80</v>
      </c>
      <c r="F440">
        <v>15</v>
      </c>
      <c r="I440" s="49"/>
      <c r="J440">
        <v>2</v>
      </c>
      <c r="K440">
        <v>1</v>
      </c>
      <c r="L440">
        <v>2</v>
      </c>
      <c r="M440" s="49" t="s">
        <v>1888</v>
      </c>
      <c r="N440" s="49"/>
      <c r="O440" s="49" t="s">
        <v>2482</v>
      </c>
      <c r="P440" s="49">
        <v>3</v>
      </c>
      <c r="Q440" s="49" t="s">
        <v>2483</v>
      </c>
      <c r="R440" s="49" t="str">
        <f>IFERROR(INDEX(tbl_Lookup_Exercises[Category],MATCH(tbl_Exercises[[#This Row],[ExerciseName]],tbl_Lookup_Exercises[ExerciseName],0)),"Unknown")</f>
        <v>Push</v>
      </c>
    </row>
    <row r="441" spans="1:18" hidden="1" x14ac:dyDescent="0.25">
      <c r="A441" s="49" t="s">
        <v>2484</v>
      </c>
      <c r="B441" s="49" t="s">
        <v>916</v>
      </c>
      <c r="C441" s="49" t="s">
        <v>214</v>
      </c>
      <c r="D441" s="49">
        <v>1</v>
      </c>
      <c r="E441">
        <v>42.5</v>
      </c>
      <c r="F441">
        <v>12</v>
      </c>
      <c r="I441" s="49"/>
      <c r="J441">
        <v>2</v>
      </c>
      <c r="K441">
        <v>1</v>
      </c>
      <c r="L441">
        <v>2</v>
      </c>
      <c r="M441" s="49" t="s">
        <v>1745</v>
      </c>
      <c r="N441" s="49"/>
      <c r="O441" s="49" t="s">
        <v>1932</v>
      </c>
      <c r="P441" s="49">
        <v>3</v>
      </c>
      <c r="Q441" s="49" t="s">
        <v>2485</v>
      </c>
      <c r="R441" s="49" t="str">
        <f>IFERROR(INDEX(tbl_Lookup_Exercises[Category],MATCH(tbl_Exercises[[#This Row],[ExerciseName]],tbl_Lookup_Exercises[ExerciseName],0)),"Unknown")</f>
        <v>Arms_Triceps</v>
      </c>
    </row>
    <row r="442" spans="1:18" hidden="1" x14ac:dyDescent="0.25">
      <c r="A442" s="49" t="s">
        <v>2486</v>
      </c>
      <c r="B442" s="49" t="s">
        <v>916</v>
      </c>
      <c r="C442" s="49" t="s">
        <v>214</v>
      </c>
      <c r="D442" s="49">
        <v>2</v>
      </c>
      <c r="E442">
        <v>42.5</v>
      </c>
      <c r="F442">
        <v>12</v>
      </c>
      <c r="I442" s="49"/>
      <c r="J442">
        <v>2</v>
      </c>
      <c r="K442">
        <v>1</v>
      </c>
      <c r="L442">
        <v>2</v>
      </c>
      <c r="M442" s="49" t="s">
        <v>1888</v>
      </c>
      <c r="N442" s="49"/>
      <c r="O442" s="49" t="s">
        <v>2487</v>
      </c>
      <c r="P442" s="49">
        <v>3</v>
      </c>
      <c r="Q442" s="49" t="s">
        <v>2488</v>
      </c>
      <c r="R442" s="49" t="str">
        <f>IFERROR(INDEX(tbl_Lookup_Exercises[Category],MATCH(tbl_Exercises[[#This Row],[ExerciseName]],tbl_Lookup_Exercises[ExerciseName],0)),"Unknown")</f>
        <v>Arms_Triceps</v>
      </c>
    </row>
    <row r="443" spans="1:18" hidden="1" x14ac:dyDescent="0.25">
      <c r="A443" s="49" t="s">
        <v>2489</v>
      </c>
      <c r="B443" s="49" t="s">
        <v>916</v>
      </c>
      <c r="C443" s="49" t="s">
        <v>214</v>
      </c>
      <c r="D443" s="49">
        <v>3</v>
      </c>
      <c r="E443">
        <v>42.5</v>
      </c>
      <c r="F443">
        <v>10</v>
      </c>
      <c r="I443" s="49"/>
      <c r="J443">
        <v>2</v>
      </c>
      <c r="K443">
        <v>1</v>
      </c>
      <c r="L443">
        <v>2</v>
      </c>
      <c r="M443" s="49" t="s">
        <v>610</v>
      </c>
      <c r="N443" s="49"/>
      <c r="O443" s="49" t="s">
        <v>1937</v>
      </c>
      <c r="P443" s="49">
        <v>3</v>
      </c>
      <c r="Q443" s="49" t="s">
        <v>2490</v>
      </c>
      <c r="R443" s="49" t="str">
        <f>IFERROR(INDEX(tbl_Lookup_Exercises[Category],MATCH(tbl_Exercises[[#This Row],[ExerciseName]],tbl_Lookup_Exercises[ExerciseName],0)),"Unknown")</f>
        <v>Arms_Triceps</v>
      </c>
    </row>
    <row r="444" spans="1:18" hidden="1" x14ac:dyDescent="0.25">
      <c r="A444" s="49" t="s">
        <v>2491</v>
      </c>
      <c r="B444" s="49" t="s">
        <v>916</v>
      </c>
      <c r="C444" s="49" t="s">
        <v>214</v>
      </c>
      <c r="D444" s="49">
        <v>4</v>
      </c>
      <c r="E444">
        <v>42.5</v>
      </c>
      <c r="F444">
        <v>9</v>
      </c>
      <c r="I444" s="49"/>
      <c r="J444">
        <v>2</v>
      </c>
      <c r="K444">
        <v>1</v>
      </c>
      <c r="L444">
        <v>2</v>
      </c>
      <c r="M444" s="49" t="s">
        <v>1888</v>
      </c>
      <c r="N444" s="49"/>
      <c r="O444" s="49" t="s">
        <v>2492</v>
      </c>
      <c r="P444" s="49">
        <v>3</v>
      </c>
      <c r="Q444" s="49" t="s">
        <v>2493</v>
      </c>
      <c r="R444" s="49" t="str">
        <f>IFERROR(INDEX(tbl_Lookup_Exercises[Category],MATCH(tbl_Exercises[[#This Row],[ExerciseName]],tbl_Lookup_Exercises[ExerciseName],0)),"Unknown")</f>
        <v>Arms_Triceps</v>
      </c>
    </row>
    <row r="445" spans="1:18" hidden="1" x14ac:dyDescent="0.25">
      <c r="A445" s="49" t="s">
        <v>2494</v>
      </c>
      <c r="B445" s="49" t="s">
        <v>916</v>
      </c>
      <c r="C445" s="49" t="s">
        <v>217</v>
      </c>
      <c r="D445" s="49">
        <v>1</v>
      </c>
      <c r="E445">
        <v>10</v>
      </c>
      <c r="F445">
        <v>12</v>
      </c>
      <c r="I445" s="49"/>
      <c r="J445">
        <v>1</v>
      </c>
      <c r="K445">
        <v>1</v>
      </c>
      <c r="L445">
        <v>3</v>
      </c>
      <c r="M445" s="49" t="s">
        <v>610</v>
      </c>
      <c r="N445" s="49"/>
      <c r="O445" s="49" t="s">
        <v>2495</v>
      </c>
      <c r="P445" s="49">
        <v>3</v>
      </c>
      <c r="Q445" s="49" t="s">
        <v>2496</v>
      </c>
      <c r="R445" s="49" t="str">
        <f>IFERROR(INDEX(tbl_Lookup_Exercises[Category],MATCH(tbl_Exercises[[#This Row],[ExerciseName]],tbl_Lookup_Exercises[ExerciseName],0)),"Unknown")</f>
        <v>Arms_Triceps</v>
      </c>
    </row>
    <row r="446" spans="1:18" hidden="1" x14ac:dyDescent="0.25">
      <c r="A446" s="49" t="s">
        <v>2497</v>
      </c>
      <c r="B446" s="49" t="s">
        <v>916</v>
      </c>
      <c r="C446" s="49" t="s">
        <v>217</v>
      </c>
      <c r="D446" s="49">
        <v>2</v>
      </c>
      <c r="E446">
        <v>10</v>
      </c>
      <c r="F446">
        <v>12</v>
      </c>
      <c r="I446" s="49"/>
      <c r="J446">
        <v>1</v>
      </c>
      <c r="K446">
        <v>1</v>
      </c>
      <c r="L446">
        <v>3</v>
      </c>
      <c r="M446" s="49" t="s">
        <v>610</v>
      </c>
      <c r="N446" s="49"/>
      <c r="O446" s="49" t="s">
        <v>2498</v>
      </c>
      <c r="P446" s="49">
        <v>3</v>
      </c>
      <c r="Q446" s="49" t="s">
        <v>2499</v>
      </c>
      <c r="R446" s="49" t="str">
        <f>IFERROR(INDEX(tbl_Lookup_Exercises[Category],MATCH(tbl_Exercises[[#This Row],[ExerciseName]],tbl_Lookup_Exercises[ExerciseName],0)),"Unknown")</f>
        <v>Arms_Triceps</v>
      </c>
    </row>
    <row r="447" spans="1:18" hidden="1" x14ac:dyDescent="0.25">
      <c r="A447" s="49" t="s">
        <v>2500</v>
      </c>
      <c r="B447" s="49" t="s">
        <v>916</v>
      </c>
      <c r="C447" s="49" t="s">
        <v>217</v>
      </c>
      <c r="D447" s="49">
        <v>3</v>
      </c>
      <c r="E447">
        <v>10</v>
      </c>
      <c r="F447">
        <v>12</v>
      </c>
      <c r="I447" s="49"/>
      <c r="J447">
        <v>1</v>
      </c>
      <c r="K447">
        <v>1</v>
      </c>
      <c r="L447">
        <v>3</v>
      </c>
      <c r="M447" s="49" t="s">
        <v>610</v>
      </c>
      <c r="N447" s="49"/>
      <c r="O447" s="49" t="s">
        <v>2498</v>
      </c>
      <c r="P447" s="49">
        <v>3</v>
      </c>
      <c r="Q447" s="49" t="s">
        <v>2501</v>
      </c>
      <c r="R447" s="49" t="str">
        <f>IFERROR(INDEX(tbl_Lookup_Exercises[Category],MATCH(tbl_Exercises[[#This Row],[ExerciseName]],tbl_Lookup_Exercises[ExerciseName],0)),"Unknown")</f>
        <v>Arms_Triceps</v>
      </c>
    </row>
    <row r="448" spans="1:18" hidden="1" x14ac:dyDescent="0.25">
      <c r="A448" s="49" t="s">
        <v>2502</v>
      </c>
      <c r="B448" s="49" t="s">
        <v>916</v>
      </c>
      <c r="C448" s="49" t="s">
        <v>303</v>
      </c>
      <c r="D448" s="49">
        <v>1</v>
      </c>
      <c r="E448">
        <v>10</v>
      </c>
      <c r="F448">
        <v>15</v>
      </c>
      <c r="I448" s="49"/>
      <c r="J448">
        <v>1</v>
      </c>
      <c r="K448">
        <v>1</v>
      </c>
      <c r="L448">
        <v>2</v>
      </c>
      <c r="M448" s="49"/>
      <c r="N448" s="49"/>
      <c r="O448" s="49" t="s">
        <v>2503</v>
      </c>
      <c r="P448" s="49">
        <v>3</v>
      </c>
      <c r="Q448" s="49" t="s">
        <v>2504</v>
      </c>
      <c r="R448" s="49" t="str">
        <f>IFERROR(INDEX(tbl_Lookup_Exercises[Category],MATCH(tbl_Exercises[[#This Row],[ExerciseName]],tbl_Lookup_Exercises[ExerciseName],0)),"Unknown")</f>
        <v>Push</v>
      </c>
    </row>
    <row r="449" spans="1:18" hidden="1" x14ac:dyDescent="0.25">
      <c r="A449" s="49" t="s">
        <v>2505</v>
      </c>
      <c r="B449" s="49" t="s">
        <v>916</v>
      </c>
      <c r="C449" s="49" t="s">
        <v>303</v>
      </c>
      <c r="D449" s="49">
        <v>2</v>
      </c>
      <c r="E449">
        <v>10</v>
      </c>
      <c r="F449">
        <v>15</v>
      </c>
      <c r="I449" s="49"/>
      <c r="J449">
        <v>2</v>
      </c>
      <c r="K449">
        <v>1</v>
      </c>
      <c r="L449">
        <v>2</v>
      </c>
      <c r="M449" s="49"/>
      <c r="N449" s="49"/>
      <c r="O449" s="49" t="s">
        <v>2506</v>
      </c>
      <c r="P449" s="49">
        <v>3</v>
      </c>
      <c r="Q449" s="49" t="s">
        <v>919</v>
      </c>
      <c r="R449" s="49" t="str">
        <f>IFERROR(INDEX(tbl_Lookup_Exercises[Category],MATCH(tbl_Exercises[[#This Row],[ExerciseName]],tbl_Lookup_Exercises[ExerciseName],0)),"Unknown")</f>
        <v>Push</v>
      </c>
    </row>
    <row r="450" spans="1:18" hidden="1" x14ac:dyDescent="0.25">
      <c r="A450" s="49" t="s">
        <v>2507</v>
      </c>
      <c r="B450" s="49" t="s">
        <v>920</v>
      </c>
      <c r="C450" s="49" t="s">
        <v>41</v>
      </c>
      <c r="D450" s="49">
        <v>1</v>
      </c>
      <c r="E450">
        <v>60</v>
      </c>
      <c r="F450">
        <v>10</v>
      </c>
      <c r="I450" s="49"/>
      <c r="J450">
        <v>2</v>
      </c>
      <c r="K450">
        <v>1</v>
      </c>
      <c r="L450">
        <v>2</v>
      </c>
      <c r="M450" s="49" t="s">
        <v>2289</v>
      </c>
      <c r="N450" s="49"/>
      <c r="O450" s="49" t="s">
        <v>2508</v>
      </c>
      <c r="P450" s="49">
        <v>3</v>
      </c>
      <c r="Q450" s="49" t="s">
        <v>922</v>
      </c>
      <c r="R450" s="49" t="str">
        <f>IFERROR(INDEX(tbl_Lookup_Exercises[Category],MATCH(tbl_Exercises[[#This Row],[ExerciseName]],tbl_Lookup_Exercises[ExerciseName],0)),"Unknown")</f>
        <v>Pull</v>
      </c>
    </row>
    <row r="451" spans="1:18" hidden="1" x14ac:dyDescent="0.25">
      <c r="A451" s="49" t="s">
        <v>2509</v>
      </c>
      <c r="B451" s="49" t="s">
        <v>920</v>
      </c>
      <c r="C451" s="49" t="s">
        <v>41</v>
      </c>
      <c r="D451" s="49">
        <v>2</v>
      </c>
      <c r="E451">
        <v>65</v>
      </c>
      <c r="F451">
        <v>10</v>
      </c>
      <c r="I451" s="49"/>
      <c r="J451">
        <v>2</v>
      </c>
      <c r="K451">
        <v>1</v>
      </c>
      <c r="L451">
        <v>2</v>
      </c>
      <c r="M451" s="49" t="s">
        <v>1745</v>
      </c>
      <c r="N451" s="49"/>
      <c r="O451" s="49" t="s">
        <v>2510</v>
      </c>
      <c r="P451" s="49">
        <v>3</v>
      </c>
      <c r="Q451" s="49" t="s">
        <v>2511</v>
      </c>
      <c r="R451" s="49" t="str">
        <f>IFERROR(INDEX(tbl_Lookup_Exercises[Category],MATCH(tbl_Exercises[[#This Row],[ExerciseName]],tbl_Lookup_Exercises[ExerciseName],0)),"Unknown")</f>
        <v>Pull</v>
      </c>
    </row>
    <row r="452" spans="1:18" hidden="1" x14ac:dyDescent="0.25">
      <c r="A452" s="49" t="s">
        <v>2512</v>
      </c>
      <c r="B452" s="49" t="s">
        <v>920</v>
      </c>
      <c r="C452" s="49" t="s">
        <v>41</v>
      </c>
      <c r="D452" s="49">
        <v>3</v>
      </c>
      <c r="E452">
        <v>65</v>
      </c>
      <c r="F452">
        <v>10</v>
      </c>
      <c r="I452" s="49"/>
      <c r="J452">
        <v>2</v>
      </c>
      <c r="K452">
        <v>1</v>
      </c>
      <c r="L452">
        <v>2</v>
      </c>
      <c r="M452" s="49" t="s">
        <v>610</v>
      </c>
      <c r="N452" s="49"/>
      <c r="O452" s="49" t="s">
        <v>2513</v>
      </c>
      <c r="P452" s="49">
        <v>3</v>
      </c>
      <c r="Q452" s="49" t="s">
        <v>2514</v>
      </c>
      <c r="R452" s="49" t="str">
        <f>IFERROR(INDEX(tbl_Lookup_Exercises[Category],MATCH(tbl_Exercises[[#This Row],[ExerciseName]],tbl_Lookup_Exercises[ExerciseName],0)),"Unknown")</f>
        <v>Pull</v>
      </c>
    </row>
    <row r="453" spans="1:18" hidden="1" x14ac:dyDescent="0.25">
      <c r="A453" s="49" t="s">
        <v>2515</v>
      </c>
      <c r="B453" s="49" t="s">
        <v>920</v>
      </c>
      <c r="C453" s="49" t="s">
        <v>41</v>
      </c>
      <c r="D453" s="49">
        <v>4</v>
      </c>
      <c r="E453">
        <v>65</v>
      </c>
      <c r="F453">
        <v>10</v>
      </c>
      <c r="I453" s="49"/>
      <c r="J453">
        <v>2</v>
      </c>
      <c r="K453">
        <v>1</v>
      </c>
      <c r="L453">
        <v>2</v>
      </c>
      <c r="M453" s="49" t="s">
        <v>610</v>
      </c>
      <c r="N453" s="49"/>
      <c r="O453" s="49" t="s">
        <v>2513</v>
      </c>
      <c r="P453" s="49">
        <v>3</v>
      </c>
      <c r="Q453" s="49" t="s">
        <v>2516</v>
      </c>
      <c r="R453" s="49" t="str">
        <f>IFERROR(INDEX(tbl_Lookup_Exercises[Category],MATCH(tbl_Exercises[[#This Row],[ExerciseName]],tbl_Lookup_Exercises[ExerciseName],0)),"Unknown")</f>
        <v>Pull</v>
      </c>
    </row>
    <row r="454" spans="1:18" hidden="1" x14ac:dyDescent="0.25">
      <c r="A454" s="49" t="s">
        <v>2517</v>
      </c>
      <c r="B454" s="49" t="s">
        <v>920</v>
      </c>
      <c r="C454" s="49" t="s">
        <v>45</v>
      </c>
      <c r="D454" s="49">
        <v>1</v>
      </c>
      <c r="E454">
        <v>160</v>
      </c>
      <c r="F454">
        <v>9</v>
      </c>
      <c r="I454" s="49"/>
      <c r="J454">
        <v>2</v>
      </c>
      <c r="K454">
        <v>1</v>
      </c>
      <c r="L454">
        <v>1</v>
      </c>
      <c r="M454" s="49" t="s">
        <v>618</v>
      </c>
      <c r="N454" s="49"/>
      <c r="O454" s="49" t="s">
        <v>2518</v>
      </c>
      <c r="P454" s="49">
        <v>3</v>
      </c>
      <c r="Q454" s="49" t="s">
        <v>2519</v>
      </c>
      <c r="R454" s="49" t="str">
        <f>IFERROR(INDEX(tbl_Lookup_Exercises[Category],MATCH(tbl_Exercises[[#This Row],[ExerciseName]],tbl_Lookup_Exercises[ExerciseName],0)),"Unknown")</f>
        <v>Pull</v>
      </c>
    </row>
    <row r="455" spans="1:18" hidden="1" x14ac:dyDescent="0.25">
      <c r="A455" s="49" t="s">
        <v>2520</v>
      </c>
      <c r="B455" s="49" t="s">
        <v>920</v>
      </c>
      <c r="C455" s="49" t="s">
        <v>45</v>
      </c>
      <c r="D455" s="49">
        <v>2</v>
      </c>
      <c r="E455">
        <v>160</v>
      </c>
      <c r="F455">
        <v>9</v>
      </c>
      <c r="I455" s="49"/>
      <c r="J455">
        <v>2</v>
      </c>
      <c r="K455">
        <v>1</v>
      </c>
      <c r="L455">
        <v>1</v>
      </c>
      <c r="M455" s="49" t="s">
        <v>618</v>
      </c>
      <c r="N455" s="49"/>
      <c r="O455" s="49" t="s">
        <v>2521</v>
      </c>
      <c r="P455" s="49">
        <v>3</v>
      </c>
      <c r="Q455" s="49" t="s">
        <v>2522</v>
      </c>
      <c r="R455" s="49" t="str">
        <f>IFERROR(INDEX(tbl_Lookup_Exercises[Category],MATCH(tbl_Exercises[[#This Row],[ExerciseName]],tbl_Lookup_Exercises[ExerciseName],0)),"Unknown")</f>
        <v>Pull</v>
      </c>
    </row>
    <row r="456" spans="1:18" hidden="1" x14ac:dyDescent="0.25">
      <c r="A456" s="49" t="s">
        <v>2523</v>
      </c>
      <c r="B456" s="49" t="s">
        <v>920</v>
      </c>
      <c r="C456" s="49" t="s">
        <v>45</v>
      </c>
      <c r="D456" s="49">
        <v>3</v>
      </c>
      <c r="E456">
        <v>160</v>
      </c>
      <c r="F456">
        <v>8</v>
      </c>
      <c r="I456" s="49"/>
      <c r="J456">
        <v>2</v>
      </c>
      <c r="K456">
        <v>1</v>
      </c>
      <c r="L456">
        <v>1</v>
      </c>
      <c r="M456" s="49" t="s">
        <v>610</v>
      </c>
      <c r="N456" s="49"/>
      <c r="O456" s="49" t="s">
        <v>2524</v>
      </c>
      <c r="P456" s="49">
        <v>3</v>
      </c>
      <c r="Q456" s="49" t="s">
        <v>2525</v>
      </c>
      <c r="R456" s="49" t="str">
        <f>IFERROR(INDEX(tbl_Lookup_Exercises[Category],MATCH(tbl_Exercises[[#This Row],[ExerciseName]],tbl_Lookup_Exercises[ExerciseName],0)),"Unknown")</f>
        <v>Pull</v>
      </c>
    </row>
    <row r="457" spans="1:18" hidden="1" x14ac:dyDescent="0.25">
      <c r="A457" s="49" t="s">
        <v>2526</v>
      </c>
      <c r="B457" s="49" t="s">
        <v>920</v>
      </c>
      <c r="C457" s="49" t="s">
        <v>66</v>
      </c>
      <c r="D457" s="49">
        <v>1</v>
      </c>
      <c r="E457">
        <v>100</v>
      </c>
      <c r="F457">
        <v>10</v>
      </c>
      <c r="I457" s="49"/>
      <c r="J457">
        <v>2</v>
      </c>
      <c r="K457">
        <v>1</v>
      </c>
      <c r="L457">
        <v>2</v>
      </c>
      <c r="M457" s="49" t="s">
        <v>2289</v>
      </c>
      <c r="N457" s="49"/>
      <c r="O457" s="49" t="s">
        <v>2527</v>
      </c>
      <c r="P457" s="49">
        <v>3</v>
      </c>
      <c r="Q457" s="49" t="s">
        <v>2528</v>
      </c>
      <c r="R457" s="49" t="str">
        <f>IFERROR(INDEX(tbl_Lookup_Exercises[Category],MATCH(tbl_Exercises[[#This Row],[ExerciseName]],tbl_Lookup_Exercises[ExerciseName],0)),"Unknown")</f>
        <v>Pull</v>
      </c>
    </row>
    <row r="458" spans="1:18" hidden="1" x14ac:dyDescent="0.25">
      <c r="A458" s="49" t="s">
        <v>2529</v>
      </c>
      <c r="B458" s="49" t="s">
        <v>920</v>
      </c>
      <c r="C458" s="49" t="s">
        <v>66</v>
      </c>
      <c r="D458" s="49">
        <v>2</v>
      </c>
      <c r="E458">
        <v>120</v>
      </c>
      <c r="F458">
        <v>10</v>
      </c>
      <c r="I458" s="49"/>
      <c r="J458">
        <v>2</v>
      </c>
      <c r="K458">
        <v>1</v>
      </c>
      <c r="L458">
        <v>2</v>
      </c>
      <c r="M458" s="49" t="s">
        <v>618</v>
      </c>
      <c r="N458" s="49"/>
      <c r="O458" s="49" t="s">
        <v>2154</v>
      </c>
      <c r="P458" s="49">
        <v>3</v>
      </c>
      <c r="Q458" s="49" t="s">
        <v>2530</v>
      </c>
      <c r="R458" s="49" t="str">
        <f>IFERROR(INDEX(tbl_Lookup_Exercises[Category],MATCH(tbl_Exercises[[#This Row],[ExerciseName]],tbl_Lookup_Exercises[ExerciseName],0)),"Unknown")</f>
        <v>Pull</v>
      </c>
    </row>
    <row r="459" spans="1:18" hidden="1" x14ac:dyDescent="0.25">
      <c r="A459" s="49" t="s">
        <v>2531</v>
      </c>
      <c r="B459" s="49" t="s">
        <v>920</v>
      </c>
      <c r="C459" s="49" t="s">
        <v>66</v>
      </c>
      <c r="D459" s="49">
        <v>3</v>
      </c>
      <c r="E459">
        <v>120</v>
      </c>
      <c r="F459">
        <v>9</v>
      </c>
      <c r="I459" s="49"/>
      <c r="J459">
        <v>2</v>
      </c>
      <c r="K459">
        <v>1</v>
      </c>
      <c r="L459">
        <v>2</v>
      </c>
      <c r="M459" s="49" t="s">
        <v>610</v>
      </c>
      <c r="N459" s="49"/>
      <c r="O459" s="49" t="s">
        <v>1937</v>
      </c>
      <c r="P459" s="49">
        <v>3</v>
      </c>
      <c r="Q459" s="49" t="s">
        <v>2532</v>
      </c>
      <c r="R459" s="49" t="str">
        <f>IFERROR(INDEX(tbl_Lookup_Exercises[Category],MATCH(tbl_Exercises[[#This Row],[ExerciseName]],tbl_Lookup_Exercises[ExerciseName],0)),"Unknown")</f>
        <v>Pull</v>
      </c>
    </row>
    <row r="460" spans="1:18" hidden="1" x14ac:dyDescent="0.25">
      <c r="A460" s="49" t="s">
        <v>2533</v>
      </c>
      <c r="B460" s="49" t="s">
        <v>920</v>
      </c>
      <c r="C460" s="49" t="s">
        <v>108</v>
      </c>
      <c r="D460" s="49">
        <v>1</v>
      </c>
      <c r="E460">
        <v>20</v>
      </c>
      <c r="F460">
        <v>13</v>
      </c>
      <c r="I460" s="49"/>
      <c r="J460">
        <v>3</v>
      </c>
      <c r="K460">
        <v>1</v>
      </c>
      <c r="L460">
        <v>3</v>
      </c>
      <c r="M460" s="49" t="s">
        <v>618</v>
      </c>
      <c r="N460" s="49"/>
      <c r="O460" s="49" t="s">
        <v>2534</v>
      </c>
      <c r="P460" s="49">
        <v>3</v>
      </c>
      <c r="Q460" s="49" t="s">
        <v>2535</v>
      </c>
      <c r="R460" s="49" t="str">
        <f>IFERROR(INDEX(tbl_Lookup_Exercises[Category],MATCH(tbl_Exercises[[#This Row],[ExerciseName]],tbl_Lookup_Exercises[ExerciseName],0)),"Unknown")</f>
        <v>Arms_Biceps</v>
      </c>
    </row>
    <row r="461" spans="1:18" hidden="1" x14ac:dyDescent="0.25">
      <c r="A461" s="49" t="s">
        <v>2536</v>
      </c>
      <c r="B461" s="49" t="s">
        <v>920</v>
      </c>
      <c r="C461" s="49" t="s">
        <v>108</v>
      </c>
      <c r="D461" s="49">
        <v>2</v>
      </c>
      <c r="E461">
        <v>20</v>
      </c>
      <c r="F461">
        <v>12</v>
      </c>
      <c r="I461" s="49"/>
      <c r="J461">
        <v>3</v>
      </c>
      <c r="K461">
        <v>1</v>
      </c>
      <c r="L461">
        <v>3</v>
      </c>
      <c r="M461" s="49" t="s">
        <v>618</v>
      </c>
      <c r="N461" s="49"/>
      <c r="O461" s="49" t="s">
        <v>2534</v>
      </c>
      <c r="P461" s="49">
        <v>3</v>
      </c>
      <c r="Q461" s="49" t="s">
        <v>2537</v>
      </c>
      <c r="R461" s="49" t="str">
        <f>IFERROR(INDEX(tbl_Lookup_Exercises[Category],MATCH(tbl_Exercises[[#This Row],[ExerciseName]],tbl_Lookup_Exercises[ExerciseName],0)),"Unknown")</f>
        <v>Arms_Biceps</v>
      </c>
    </row>
    <row r="462" spans="1:18" hidden="1" x14ac:dyDescent="0.25">
      <c r="A462" s="49" t="s">
        <v>2538</v>
      </c>
      <c r="B462" s="49" t="s">
        <v>920</v>
      </c>
      <c r="C462" s="49" t="s">
        <v>108</v>
      </c>
      <c r="D462" s="49">
        <v>3</v>
      </c>
      <c r="E462">
        <v>20</v>
      </c>
      <c r="F462">
        <v>11</v>
      </c>
      <c r="I462" s="49"/>
      <c r="J462">
        <v>3</v>
      </c>
      <c r="K462">
        <v>1</v>
      </c>
      <c r="L462">
        <v>3</v>
      </c>
      <c r="M462" s="49" t="s">
        <v>610</v>
      </c>
      <c r="N462" s="49"/>
      <c r="O462" s="49" t="s">
        <v>2199</v>
      </c>
      <c r="P462" s="49">
        <v>3</v>
      </c>
      <c r="Q462" s="49" t="s">
        <v>2539</v>
      </c>
      <c r="R462" s="49" t="str">
        <f>IFERROR(INDEX(tbl_Lookup_Exercises[Category],MATCH(tbl_Exercises[[#This Row],[ExerciseName]],tbl_Lookup_Exercises[ExerciseName],0)),"Unknown")</f>
        <v>Arms_Biceps</v>
      </c>
    </row>
    <row r="463" spans="1:18" hidden="1" x14ac:dyDescent="0.25">
      <c r="A463" s="49" t="s">
        <v>2540</v>
      </c>
      <c r="B463" s="49" t="s">
        <v>920</v>
      </c>
      <c r="C463" s="49" t="s">
        <v>84</v>
      </c>
      <c r="D463" s="49">
        <v>1</v>
      </c>
      <c r="E463">
        <v>15</v>
      </c>
      <c r="F463">
        <v>12</v>
      </c>
      <c r="I463" s="49"/>
      <c r="J463">
        <v>2</v>
      </c>
      <c r="K463">
        <v>1</v>
      </c>
      <c r="L463">
        <v>2</v>
      </c>
      <c r="M463" s="49" t="s">
        <v>1745</v>
      </c>
      <c r="N463" s="49"/>
      <c r="O463" s="49" t="s">
        <v>2541</v>
      </c>
      <c r="P463" s="49">
        <v>3</v>
      </c>
      <c r="Q463" s="49" t="s">
        <v>2542</v>
      </c>
      <c r="R463" s="49" t="str">
        <f>IFERROR(INDEX(tbl_Lookup_Exercises[Category],MATCH(tbl_Exercises[[#This Row],[ExerciseName]],tbl_Lookup_Exercises[ExerciseName],0)),"Unknown")</f>
        <v>Pull</v>
      </c>
    </row>
    <row r="464" spans="1:18" hidden="1" x14ac:dyDescent="0.25">
      <c r="A464" s="49" t="s">
        <v>2543</v>
      </c>
      <c r="B464" s="49" t="s">
        <v>920</v>
      </c>
      <c r="C464" s="49" t="s">
        <v>84</v>
      </c>
      <c r="D464" s="49">
        <v>2</v>
      </c>
      <c r="E464">
        <v>20</v>
      </c>
      <c r="F464">
        <v>12</v>
      </c>
      <c r="I464" s="49"/>
      <c r="J464">
        <v>2</v>
      </c>
      <c r="K464">
        <v>1</v>
      </c>
      <c r="L464">
        <v>2</v>
      </c>
      <c r="M464" s="49" t="s">
        <v>610</v>
      </c>
      <c r="N464" s="49"/>
      <c r="O464" s="49" t="s">
        <v>1937</v>
      </c>
      <c r="P464" s="49">
        <v>3</v>
      </c>
      <c r="Q464" s="49" t="s">
        <v>2544</v>
      </c>
      <c r="R464" s="49" t="str">
        <f>IFERROR(INDEX(tbl_Lookup_Exercises[Category],MATCH(tbl_Exercises[[#This Row],[ExerciseName]],tbl_Lookup_Exercises[ExerciseName],0)),"Unknown")</f>
        <v>Pull</v>
      </c>
    </row>
    <row r="465" spans="1:18" hidden="1" x14ac:dyDescent="0.25">
      <c r="A465" s="49" t="s">
        <v>2545</v>
      </c>
      <c r="B465" s="49" t="s">
        <v>920</v>
      </c>
      <c r="C465" s="49" t="s">
        <v>84</v>
      </c>
      <c r="D465" s="49">
        <v>3</v>
      </c>
      <c r="E465">
        <v>20</v>
      </c>
      <c r="F465">
        <v>11</v>
      </c>
      <c r="I465" s="49"/>
      <c r="J465">
        <v>2</v>
      </c>
      <c r="K465">
        <v>1</v>
      </c>
      <c r="L465">
        <v>2</v>
      </c>
      <c r="M465" s="49" t="s">
        <v>610</v>
      </c>
      <c r="N465" s="49"/>
      <c r="O465" s="49" t="s">
        <v>2546</v>
      </c>
      <c r="P465" s="49">
        <v>3</v>
      </c>
      <c r="Q465" s="49" t="s">
        <v>2547</v>
      </c>
      <c r="R465" s="49" t="str">
        <f>IFERROR(INDEX(tbl_Lookup_Exercises[Category],MATCH(tbl_Exercises[[#This Row],[ExerciseName]],tbl_Lookup_Exercises[ExerciseName],0)),"Unknown")</f>
        <v>Pull</v>
      </c>
    </row>
    <row r="466" spans="1:18" hidden="1" x14ac:dyDescent="0.25">
      <c r="A466" s="49" t="s">
        <v>2548</v>
      </c>
      <c r="B466" s="49" t="s">
        <v>920</v>
      </c>
      <c r="C466" s="49" t="s">
        <v>1534</v>
      </c>
      <c r="D466" s="49">
        <v>1</v>
      </c>
      <c r="E466">
        <v>75</v>
      </c>
      <c r="G466">
        <v>70.199999999999989</v>
      </c>
      <c r="I466" s="49"/>
      <c r="M466" s="49"/>
      <c r="N466" s="49"/>
      <c r="O466" s="49" t="s">
        <v>2549</v>
      </c>
      <c r="P466" s="49">
        <v>3</v>
      </c>
      <c r="Q466" s="49" t="s">
        <v>2550</v>
      </c>
      <c r="R466" s="49" t="str">
        <f>IFERROR(INDEX(tbl_Lookup_Exercises[Category],MATCH(tbl_Exercises[[#This Row],[ExerciseName]],tbl_Lookup_Exercises[ExerciseName],0)),"Unknown")</f>
        <v>Carry</v>
      </c>
    </row>
    <row r="467" spans="1:18" hidden="1" x14ac:dyDescent="0.25">
      <c r="A467" s="49" t="s">
        <v>2551</v>
      </c>
      <c r="B467" s="49" t="s">
        <v>920</v>
      </c>
      <c r="C467" s="49" t="s">
        <v>1534</v>
      </c>
      <c r="D467" s="49">
        <v>2</v>
      </c>
      <c r="E467">
        <v>75</v>
      </c>
      <c r="G467">
        <v>60</v>
      </c>
      <c r="I467" s="49"/>
      <c r="M467" s="49"/>
      <c r="N467" s="49"/>
      <c r="O467" s="49" t="s">
        <v>2549</v>
      </c>
      <c r="P467" s="49">
        <v>3</v>
      </c>
      <c r="Q467" s="49" t="s">
        <v>2552</v>
      </c>
      <c r="R467" s="49" t="str">
        <f>IFERROR(INDEX(tbl_Lookup_Exercises[Category],MATCH(tbl_Exercises[[#This Row],[ExerciseName]],tbl_Lookup_Exercises[ExerciseName],0)),"Unknown")</f>
        <v>Carry</v>
      </c>
    </row>
    <row r="468" spans="1:18" hidden="1" x14ac:dyDescent="0.25">
      <c r="A468" s="49" t="s">
        <v>2553</v>
      </c>
      <c r="B468" s="49" t="s">
        <v>920</v>
      </c>
      <c r="C468" s="49" t="s">
        <v>1534</v>
      </c>
      <c r="D468" s="49">
        <v>3</v>
      </c>
      <c r="E468">
        <v>75</v>
      </c>
      <c r="G468">
        <v>49.8</v>
      </c>
      <c r="I468" s="49"/>
      <c r="M468" s="49"/>
      <c r="N468" s="49"/>
      <c r="O468" s="49" t="s">
        <v>2549</v>
      </c>
      <c r="P468" s="49">
        <v>3</v>
      </c>
      <c r="Q468" s="49" t="s">
        <v>923</v>
      </c>
      <c r="R468" s="49" t="str">
        <f>IFERROR(INDEX(tbl_Lookup_Exercises[Category],MATCH(tbl_Exercises[[#This Row],[ExerciseName]],tbl_Lookup_Exercises[ExerciseName],0)),"Unknown")</f>
        <v>Carry</v>
      </c>
    </row>
    <row r="469" spans="1:18" hidden="1" x14ac:dyDescent="0.25">
      <c r="A469" s="49" t="s">
        <v>2554</v>
      </c>
      <c r="B469" s="49" t="s">
        <v>924</v>
      </c>
      <c r="C469" s="49" t="s">
        <v>112</v>
      </c>
      <c r="D469" s="49">
        <v>1</v>
      </c>
      <c r="E469">
        <v>40</v>
      </c>
      <c r="F469">
        <v>10</v>
      </c>
      <c r="I469" s="49"/>
      <c r="J469">
        <v>3</v>
      </c>
      <c r="K469">
        <v>1</v>
      </c>
      <c r="L469">
        <v>2</v>
      </c>
      <c r="M469" s="49" t="s">
        <v>610</v>
      </c>
      <c r="N469" s="49"/>
      <c r="O469" s="49" t="s">
        <v>2555</v>
      </c>
      <c r="P469" s="49">
        <v>3</v>
      </c>
      <c r="Q469" s="49" t="s">
        <v>926</v>
      </c>
      <c r="R469" s="49" t="str">
        <f>IFERROR(INDEX(tbl_Lookup_Exercises[Category],MATCH(tbl_Exercises[[#This Row],[ExerciseName]],tbl_Lookup_Exercises[ExerciseName],0)),"Unknown")</f>
        <v>Arms_Biceps</v>
      </c>
    </row>
    <row r="470" spans="1:18" hidden="1" x14ac:dyDescent="0.25">
      <c r="A470" s="49" t="s">
        <v>2556</v>
      </c>
      <c r="B470" s="49" t="s">
        <v>924</v>
      </c>
      <c r="C470" s="49" t="s">
        <v>112</v>
      </c>
      <c r="D470" s="49">
        <v>2</v>
      </c>
      <c r="E470">
        <v>40</v>
      </c>
      <c r="F470">
        <v>8</v>
      </c>
      <c r="I470" s="49"/>
      <c r="J470">
        <v>3</v>
      </c>
      <c r="K470">
        <v>1</v>
      </c>
      <c r="L470">
        <v>2</v>
      </c>
      <c r="M470" s="49" t="s">
        <v>610</v>
      </c>
      <c r="N470" s="49"/>
      <c r="O470" s="49" t="s">
        <v>2555</v>
      </c>
      <c r="P470" s="49">
        <v>3</v>
      </c>
      <c r="Q470" s="49" t="s">
        <v>2557</v>
      </c>
      <c r="R470" s="49" t="str">
        <f>IFERROR(INDEX(tbl_Lookup_Exercises[Category],MATCH(tbl_Exercises[[#This Row],[ExerciseName]],tbl_Lookup_Exercises[ExerciseName],0)),"Unknown")</f>
        <v>Arms_Biceps</v>
      </c>
    </row>
    <row r="471" spans="1:18" hidden="1" x14ac:dyDescent="0.25">
      <c r="A471" s="49" t="s">
        <v>2558</v>
      </c>
      <c r="B471" s="49" t="s">
        <v>924</v>
      </c>
      <c r="C471" s="49" t="s">
        <v>112</v>
      </c>
      <c r="D471" s="49">
        <v>3</v>
      </c>
      <c r="E471">
        <v>40</v>
      </c>
      <c r="F471">
        <v>8</v>
      </c>
      <c r="I471" s="49"/>
      <c r="J471">
        <v>3</v>
      </c>
      <c r="K471">
        <v>1</v>
      </c>
      <c r="L471">
        <v>2</v>
      </c>
      <c r="M471" s="49" t="s">
        <v>1646</v>
      </c>
      <c r="N471" s="49"/>
      <c r="O471" s="49" t="s">
        <v>2559</v>
      </c>
      <c r="P471" s="49">
        <v>3</v>
      </c>
      <c r="Q471" s="49" t="s">
        <v>2560</v>
      </c>
      <c r="R471" s="49" t="str">
        <f>IFERROR(INDEX(tbl_Lookup_Exercises[Category],MATCH(tbl_Exercises[[#This Row],[ExerciseName]],tbl_Lookup_Exercises[ExerciseName],0)),"Unknown")</f>
        <v>Arms_Biceps</v>
      </c>
    </row>
    <row r="472" spans="1:18" hidden="1" x14ac:dyDescent="0.25">
      <c r="A472" s="49" t="s">
        <v>2561</v>
      </c>
      <c r="B472" s="49" t="s">
        <v>924</v>
      </c>
      <c r="C472" s="49" t="s">
        <v>112</v>
      </c>
      <c r="D472" s="49">
        <v>4</v>
      </c>
      <c r="E472">
        <v>40</v>
      </c>
      <c r="F472">
        <v>7</v>
      </c>
      <c r="I472" s="49"/>
      <c r="J472">
        <v>3</v>
      </c>
      <c r="K472">
        <v>1</v>
      </c>
      <c r="L472">
        <v>2</v>
      </c>
      <c r="M472" s="49" t="s">
        <v>1646</v>
      </c>
      <c r="N472" s="49"/>
      <c r="O472" s="49" t="s">
        <v>2562</v>
      </c>
      <c r="P472" s="49">
        <v>3</v>
      </c>
      <c r="Q472" s="49" t="s">
        <v>2563</v>
      </c>
      <c r="R472" s="49" t="str">
        <f>IFERROR(INDEX(tbl_Lookup_Exercises[Category],MATCH(tbl_Exercises[[#This Row],[ExerciseName]],tbl_Lookup_Exercises[ExerciseName],0)),"Unknown")</f>
        <v>Arms_Biceps</v>
      </c>
    </row>
    <row r="473" spans="1:18" hidden="1" x14ac:dyDescent="0.25">
      <c r="A473" s="49" t="s">
        <v>2564</v>
      </c>
      <c r="B473" s="49" t="s">
        <v>924</v>
      </c>
      <c r="C473" s="49" t="s">
        <v>126</v>
      </c>
      <c r="D473" s="49">
        <v>1</v>
      </c>
      <c r="E473">
        <v>10</v>
      </c>
      <c r="F473">
        <v>10</v>
      </c>
      <c r="I473" s="49"/>
      <c r="J473">
        <v>2</v>
      </c>
      <c r="K473">
        <v>1</v>
      </c>
      <c r="L473">
        <v>2</v>
      </c>
      <c r="M473" s="49" t="s">
        <v>2289</v>
      </c>
      <c r="N473" s="49"/>
      <c r="O473" s="49" t="s">
        <v>2527</v>
      </c>
      <c r="P473" s="49">
        <v>3</v>
      </c>
      <c r="Q473" s="49" t="s">
        <v>2565</v>
      </c>
      <c r="R473" s="49" t="str">
        <f>IFERROR(INDEX(tbl_Lookup_Exercises[Category],MATCH(tbl_Exercises[[#This Row],[ExerciseName]],tbl_Lookup_Exercises[ExerciseName],0)),"Unknown")</f>
        <v>Arms_Biceps</v>
      </c>
    </row>
    <row r="474" spans="1:18" hidden="1" x14ac:dyDescent="0.25">
      <c r="A474" s="49" t="s">
        <v>2566</v>
      </c>
      <c r="B474" s="49" t="s">
        <v>924</v>
      </c>
      <c r="C474" s="49" t="s">
        <v>126</v>
      </c>
      <c r="D474" s="49">
        <v>2</v>
      </c>
      <c r="E474">
        <v>10</v>
      </c>
      <c r="F474">
        <v>13</v>
      </c>
      <c r="I474" s="49"/>
      <c r="J474">
        <v>2</v>
      </c>
      <c r="K474">
        <v>1</v>
      </c>
      <c r="L474">
        <v>2</v>
      </c>
      <c r="M474" s="49" t="s">
        <v>1745</v>
      </c>
      <c r="N474" s="49"/>
      <c r="O474" s="49" t="s">
        <v>1932</v>
      </c>
      <c r="P474" s="49">
        <v>3</v>
      </c>
      <c r="Q474" s="49" t="s">
        <v>2567</v>
      </c>
      <c r="R474" s="49" t="str">
        <f>IFERROR(INDEX(tbl_Lookup_Exercises[Category],MATCH(tbl_Exercises[[#This Row],[ExerciseName]],tbl_Lookup_Exercises[ExerciseName],0)),"Unknown")</f>
        <v>Arms_Biceps</v>
      </c>
    </row>
    <row r="475" spans="1:18" hidden="1" x14ac:dyDescent="0.25">
      <c r="A475" s="49" t="s">
        <v>2568</v>
      </c>
      <c r="B475" s="49" t="s">
        <v>924</v>
      </c>
      <c r="C475" s="49" t="s">
        <v>126</v>
      </c>
      <c r="D475" s="49">
        <v>3</v>
      </c>
      <c r="E475">
        <v>15</v>
      </c>
      <c r="F475">
        <v>12</v>
      </c>
      <c r="I475" s="49"/>
      <c r="J475">
        <v>2</v>
      </c>
      <c r="K475">
        <v>1</v>
      </c>
      <c r="L475">
        <v>2</v>
      </c>
      <c r="M475" s="49" t="s">
        <v>1745</v>
      </c>
      <c r="N475" s="49"/>
      <c r="O475" s="49" t="s">
        <v>1932</v>
      </c>
      <c r="P475" s="49">
        <v>3</v>
      </c>
      <c r="Q475" s="49" t="s">
        <v>2569</v>
      </c>
      <c r="R475" s="49" t="str">
        <f>IFERROR(INDEX(tbl_Lookup_Exercises[Category],MATCH(tbl_Exercises[[#This Row],[ExerciseName]],tbl_Lookup_Exercises[ExerciseName],0)),"Unknown")</f>
        <v>Arms_Biceps</v>
      </c>
    </row>
    <row r="476" spans="1:18" hidden="1" x14ac:dyDescent="0.25">
      <c r="A476" s="49" t="s">
        <v>2570</v>
      </c>
      <c r="B476" s="49" t="s">
        <v>924</v>
      </c>
      <c r="C476" s="49" t="s">
        <v>214</v>
      </c>
      <c r="D476" s="49">
        <v>1</v>
      </c>
      <c r="E476">
        <v>42.5</v>
      </c>
      <c r="F476">
        <v>12</v>
      </c>
      <c r="I476" s="49"/>
      <c r="J476">
        <v>2</v>
      </c>
      <c r="K476">
        <v>1</v>
      </c>
      <c r="L476">
        <v>2</v>
      </c>
      <c r="M476" s="49" t="s">
        <v>1745</v>
      </c>
      <c r="N476" s="49"/>
      <c r="O476" s="49" t="s">
        <v>1932</v>
      </c>
      <c r="P476" s="49">
        <v>3</v>
      </c>
      <c r="Q476" s="49" t="s">
        <v>2571</v>
      </c>
      <c r="R476" s="49" t="str">
        <f>IFERROR(INDEX(tbl_Lookup_Exercises[Category],MATCH(tbl_Exercises[[#This Row],[ExerciseName]],tbl_Lookup_Exercises[ExerciseName],0)),"Unknown")</f>
        <v>Arms_Triceps</v>
      </c>
    </row>
    <row r="477" spans="1:18" hidden="1" x14ac:dyDescent="0.25">
      <c r="A477" s="49" t="s">
        <v>2572</v>
      </c>
      <c r="B477" s="49" t="s">
        <v>924</v>
      </c>
      <c r="C477" s="49" t="s">
        <v>214</v>
      </c>
      <c r="D477" s="49">
        <v>2</v>
      </c>
      <c r="E477">
        <v>42.5</v>
      </c>
      <c r="F477">
        <v>12</v>
      </c>
      <c r="I477" s="49"/>
      <c r="J477">
        <v>2</v>
      </c>
      <c r="K477">
        <v>1</v>
      </c>
      <c r="L477">
        <v>2</v>
      </c>
      <c r="M477" s="49" t="s">
        <v>1888</v>
      </c>
      <c r="N477" s="49"/>
      <c r="O477" s="49" t="s">
        <v>2487</v>
      </c>
      <c r="P477" s="49">
        <v>3</v>
      </c>
      <c r="Q477" s="49" t="s">
        <v>2573</v>
      </c>
      <c r="R477" s="49" t="str">
        <f>IFERROR(INDEX(tbl_Lookup_Exercises[Category],MATCH(tbl_Exercises[[#This Row],[ExerciseName]],tbl_Lookup_Exercises[ExerciseName],0)),"Unknown")</f>
        <v>Arms_Triceps</v>
      </c>
    </row>
    <row r="478" spans="1:18" hidden="1" x14ac:dyDescent="0.25">
      <c r="A478" s="49" t="s">
        <v>2574</v>
      </c>
      <c r="B478" s="49" t="s">
        <v>924</v>
      </c>
      <c r="C478" s="49" t="s">
        <v>214</v>
      </c>
      <c r="D478" s="49">
        <v>3</v>
      </c>
      <c r="E478">
        <v>42.5</v>
      </c>
      <c r="F478">
        <v>10</v>
      </c>
      <c r="I478" s="49"/>
      <c r="J478">
        <v>2</v>
      </c>
      <c r="K478">
        <v>1</v>
      </c>
      <c r="L478">
        <v>2</v>
      </c>
      <c r="M478" s="49" t="s">
        <v>1888</v>
      </c>
      <c r="N478" s="49"/>
      <c r="O478" s="49" t="s">
        <v>2487</v>
      </c>
      <c r="P478" s="49">
        <v>3</v>
      </c>
      <c r="Q478" s="49" t="s">
        <v>2575</v>
      </c>
      <c r="R478" s="49" t="str">
        <f>IFERROR(INDEX(tbl_Lookup_Exercises[Category],MATCH(tbl_Exercises[[#This Row],[ExerciseName]],tbl_Lookup_Exercises[ExerciseName],0)),"Unknown")</f>
        <v>Arms_Triceps</v>
      </c>
    </row>
    <row r="479" spans="1:18" hidden="1" x14ac:dyDescent="0.25">
      <c r="A479" s="49" t="s">
        <v>2576</v>
      </c>
      <c r="B479" s="49" t="s">
        <v>924</v>
      </c>
      <c r="C479" s="49" t="s">
        <v>214</v>
      </c>
      <c r="D479" s="49">
        <v>4</v>
      </c>
      <c r="E479">
        <v>42.5</v>
      </c>
      <c r="F479">
        <v>8</v>
      </c>
      <c r="I479" s="49"/>
      <c r="J479">
        <v>2</v>
      </c>
      <c r="K479">
        <v>1</v>
      </c>
      <c r="L479">
        <v>2</v>
      </c>
      <c r="M479" s="49" t="s">
        <v>1646</v>
      </c>
      <c r="N479" s="49"/>
      <c r="O479" s="49" t="s">
        <v>2577</v>
      </c>
      <c r="P479" s="49">
        <v>3</v>
      </c>
      <c r="Q479" s="49" t="s">
        <v>2578</v>
      </c>
      <c r="R479" s="49" t="str">
        <f>IFERROR(INDEX(tbl_Lookup_Exercises[Category],MATCH(tbl_Exercises[[#This Row],[ExerciseName]],tbl_Lookup_Exercises[ExerciseName],0)),"Unknown")</f>
        <v>Arms_Triceps</v>
      </c>
    </row>
    <row r="480" spans="1:18" hidden="1" x14ac:dyDescent="0.25">
      <c r="A480" s="49" t="s">
        <v>2579</v>
      </c>
      <c r="B480" s="49" t="s">
        <v>924</v>
      </c>
      <c r="C480" s="49" t="s">
        <v>235</v>
      </c>
      <c r="D480" s="49">
        <v>1</v>
      </c>
      <c r="E480">
        <v>10</v>
      </c>
      <c r="F480">
        <v>11</v>
      </c>
      <c r="I480" s="49"/>
      <c r="J480">
        <v>1</v>
      </c>
      <c r="K480">
        <v>1</v>
      </c>
      <c r="L480">
        <v>3</v>
      </c>
      <c r="M480" s="49" t="s">
        <v>610</v>
      </c>
      <c r="N480" s="49"/>
      <c r="O480" s="49" t="s">
        <v>2406</v>
      </c>
      <c r="P480" s="49">
        <v>3</v>
      </c>
      <c r="Q480" s="49" t="s">
        <v>2580</v>
      </c>
      <c r="R480" s="49" t="str">
        <f>IFERROR(INDEX(tbl_Lookup_Exercises[Category],MATCH(tbl_Exercises[[#This Row],[ExerciseName]],tbl_Lookup_Exercises[ExerciseName],0)),"Unknown")</f>
        <v>Arms_Triceps</v>
      </c>
    </row>
    <row r="481" spans="1:18" hidden="1" x14ac:dyDescent="0.25">
      <c r="A481" s="49" t="s">
        <v>2581</v>
      </c>
      <c r="B481" s="49" t="s">
        <v>924</v>
      </c>
      <c r="C481" s="49" t="s">
        <v>235</v>
      </c>
      <c r="D481" s="49">
        <v>2</v>
      </c>
      <c r="E481">
        <v>10</v>
      </c>
      <c r="F481">
        <v>11</v>
      </c>
      <c r="I481" s="49"/>
      <c r="J481">
        <v>1</v>
      </c>
      <c r="K481">
        <v>1</v>
      </c>
      <c r="L481">
        <v>3</v>
      </c>
      <c r="M481" s="49" t="s">
        <v>610</v>
      </c>
      <c r="N481" s="49"/>
      <c r="O481" s="49" t="s">
        <v>2406</v>
      </c>
      <c r="P481" s="49">
        <v>3</v>
      </c>
      <c r="Q481" s="49" t="s">
        <v>2582</v>
      </c>
      <c r="R481" s="49" t="str">
        <f>IFERROR(INDEX(tbl_Lookup_Exercises[Category],MATCH(tbl_Exercises[[#This Row],[ExerciseName]],tbl_Lookup_Exercises[ExerciseName],0)),"Unknown")</f>
        <v>Arms_Triceps</v>
      </c>
    </row>
    <row r="482" spans="1:18" hidden="1" x14ac:dyDescent="0.25">
      <c r="A482" s="49" t="s">
        <v>2583</v>
      </c>
      <c r="B482" s="49" t="s">
        <v>924</v>
      </c>
      <c r="C482" s="49" t="s">
        <v>235</v>
      </c>
      <c r="D482" s="49">
        <v>3</v>
      </c>
      <c r="E482">
        <v>12.5</v>
      </c>
      <c r="F482">
        <v>10</v>
      </c>
      <c r="I482" s="49"/>
      <c r="J482">
        <v>1</v>
      </c>
      <c r="K482">
        <v>1</v>
      </c>
      <c r="L482">
        <v>3</v>
      </c>
      <c r="M482" s="49" t="s">
        <v>610</v>
      </c>
      <c r="N482" s="49"/>
      <c r="O482" s="49" t="s">
        <v>2406</v>
      </c>
      <c r="P482" s="49">
        <v>3</v>
      </c>
      <c r="Q482" s="49" t="s">
        <v>2584</v>
      </c>
      <c r="R482" s="49" t="str">
        <f>IFERROR(INDEX(tbl_Lookup_Exercises[Category],MATCH(tbl_Exercises[[#This Row],[ExerciseName]],tbl_Lookup_Exercises[ExerciseName],0)),"Unknown")</f>
        <v>Arms_Triceps</v>
      </c>
    </row>
    <row r="483" spans="1:18" hidden="1" x14ac:dyDescent="0.25">
      <c r="A483" s="49" t="s">
        <v>2585</v>
      </c>
      <c r="B483" s="49" t="s">
        <v>924</v>
      </c>
      <c r="C483" s="49" t="s">
        <v>303</v>
      </c>
      <c r="D483" s="49">
        <v>1</v>
      </c>
      <c r="E483">
        <v>6</v>
      </c>
      <c r="F483">
        <v>15</v>
      </c>
      <c r="I483" s="49"/>
      <c r="J483">
        <v>2</v>
      </c>
      <c r="K483">
        <v>1</v>
      </c>
      <c r="L483">
        <v>2</v>
      </c>
      <c r="M483" s="49" t="s">
        <v>1745</v>
      </c>
      <c r="N483" s="49"/>
      <c r="O483" s="49" t="s">
        <v>1932</v>
      </c>
      <c r="P483" s="49">
        <v>3</v>
      </c>
      <c r="Q483" s="49" t="s">
        <v>2586</v>
      </c>
      <c r="R483" s="49" t="str">
        <f>IFERROR(INDEX(tbl_Lookup_Exercises[Category],MATCH(tbl_Exercises[[#This Row],[ExerciseName]],tbl_Lookup_Exercises[ExerciseName],0)),"Unknown")</f>
        <v>Push</v>
      </c>
    </row>
    <row r="484" spans="1:18" hidden="1" x14ac:dyDescent="0.25">
      <c r="A484" s="49" t="s">
        <v>2587</v>
      </c>
      <c r="B484" s="49" t="s">
        <v>924</v>
      </c>
      <c r="C484" s="49" t="s">
        <v>303</v>
      </c>
      <c r="D484" s="49">
        <v>2</v>
      </c>
      <c r="E484">
        <v>10</v>
      </c>
      <c r="F484">
        <v>14</v>
      </c>
      <c r="I484" s="49"/>
      <c r="J484">
        <v>2</v>
      </c>
      <c r="K484">
        <v>1</v>
      </c>
      <c r="L484">
        <v>2</v>
      </c>
      <c r="M484" s="49" t="s">
        <v>610</v>
      </c>
      <c r="N484" s="49"/>
      <c r="O484" s="49" t="s">
        <v>2588</v>
      </c>
      <c r="P484" s="49">
        <v>3</v>
      </c>
      <c r="Q484" s="49" t="s">
        <v>2589</v>
      </c>
      <c r="R484" s="49" t="str">
        <f>IFERROR(INDEX(tbl_Lookup_Exercises[Category],MATCH(tbl_Exercises[[#This Row],[ExerciseName]],tbl_Lookup_Exercises[ExerciseName],0)),"Unknown")</f>
        <v>Push</v>
      </c>
    </row>
    <row r="485" spans="1:18" hidden="1" x14ac:dyDescent="0.25">
      <c r="A485" s="49" t="s">
        <v>2590</v>
      </c>
      <c r="B485" s="49" t="s">
        <v>924</v>
      </c>
      <c r="C485" s="49" t="s">
        <v>303</v>
      </c>
      <c r="D485" s="49">
        <v>3</v>
      </c>
      <c r="E485">
        <v>10</v>
      </c>
      <c r="F485">
        <v>10</v>
      </c>
      <c r="I485" s="49"/>
      <c r="J485">
        <v>2</v>
      </c>
      <c r="K485">
        <v>1</v>
      </c>
      <c r="L485">
        <v>2</v>
      </c>
      <c r="M485" s="49" t="s">
        <v>610</v>
      </c>
      <c r="N485" s="49"/>
      <c r="O485" s="49" t="s">
        <v>2591</v>
      </c>
      <c r="P485" s="49">
        <v>3</v>
      </c>
      <c r="Q485" s="49" t="s">
        <v>927</v>
      </c>
      <c r="R485" s="49" t="str">
        <f>IFERROR(INDEX(tbl_Lookup_Exercises[Category],MATCH(tbl_Exercises[[#This Row],[ExerciseName]],tbl_Lookup_Exercises[ExerciseName],0)),"Unknown")</f>
        <v>Push</v>
      </c>
    </row>
    <row r="486" spans="1:18" hidden="1" x14ac:dyDescent="0.25">
      <c r="A486" s="49" t="s">
        <v>2592</v>
      </c>
      <c r="B486" s="49" t="s">
        <v>928</v>
      </c>
      <c r="C486" s="49" t="s">
        <v>262</v>
      </c>
      <c r="D486" s="49">
        <v>1</v>
      </c>
      <c r="E486">
        <v>0</v>
      </c>
      <c r="F486">
        <v>8</v>
      </c>
      <c r="I486" s="49"/>
      <c r="J486">
        <v>3</v>
      </c>
      <c r="K486">
        <v>2</v>
      </c>
      <c r="L486">
        <v>1</v>
      </c>
      <c r="M486" s="49"/>
      <c r="N486" s="49"/>
      <c r="O486" s="49" t="s">
        <v>2593</v>
      </c>
      <c r="P486" s="49">
        <v>3</v>
      </c>
      <c r="Q486" s="49" t="s">
        <v>930</v>
      </c>
      <c r="R486" s="49" t="str">
        <f>IFERROR(INDEX(tbl_Lookup_Exercises[Category],MATCH(tbl_Exercises[[#This Row],[ExerciseName]],tbl_Lookup_Exercises[ExerciseName],0)),"Unknown")</f>
        <v>Legs</v>
      </c>
    </row>
    <row r="487" spans="1:18" hidden="1" x14ac:dyDescent="0.25">
      <c r="A487" s="49" t="s">
        <v>2594</v>
      </c>
      <c r="B487" s="49" t="s">
        <v>928</v>
      </c>
      <c r="C487" s="49" t="s">
        <v>262</v>
      </c>
      <c r="D487" s="49">
        <v>2</v>
      </c>
      <c r="E487">
        <v>0</v>
      </c>
      <c r="F487">
        <v>8</v>
      </c>
      <c r="I487" s="49"/>
      <c r="J487">
        <v>3</v>
      </c>
      <c r="K487">
        <v>2</v>
      </c>
      <c r="L487">
        <v>1</v>
      </c>
      <c r="M487" s="49"/>
      <c r="N487" s="49"/>
      <c r="O487" s="49" t="s">
        <v>2595</v>
      </c>
      <c r="P487" s="49">
        <v>3</v>
      </c>
      <c r="Q487" s="49" t="s">
        <v>2596</v>
      </c>
      <c r="R487" s="49" t="str">
        <f>IFERROR(INDEX(tbl_Lookup_Exercises[Category],MATCH(tbl_Exercises[[#This Row],[ExerciseName]],tbl_Lookup_Exercises[ExerciseName],0)),"Unknown")</f>
        <v>Legs</v>
      </c>
    </row>
    <row r="488" spans="1:18" hidden="1" x14ac:dyDescent="0.25">
      <c r="A488" s="49" t="s">
        <v>2597</v>
      </c>
      <c r="B488" s="49" t="s">
        <v>928</v>
      </c>
      <c r="C488" s="49" t="s">
        <v>249</v>
      </c>
      <c r="D488" s="49">
        <v>1</v>
      </c>
      <c r="E488">
        <v>110</v>
      </c>
      <c r="F488">
        <v>8</v>
      </c>
      <c r="I488" s="49"/>
      <c r="J488">
        <v>3</v>
      </c>
      <c r="K488">
        <v>1</v>
      </c>
      <c r="L488">
        <v>1</v>
      </c>
      <c r="M488" s="49" t="s">
        <v>618</v>
      </c>
      <c r="N488" s="49"/>
      <c r="O488" s="49" t="s">
        <v>2598</v>
      </c>
      <c r="P488" s="49">
        <v>3</v>
      </c>
      <c r="Q488" s="49" t="s">
        <v>2599</v>
      </c>
      <c r="R488" s="49" t="str">
        <f>IFERROR(INDEX(tbl_Lookup_Exercises[Category],MATCH(tbl_Exercises[[#This Row],[ExerciseName]],tbl_Lookup_Exercises[ExerciseName],0)),"Unknown")</f>
        <v>Legs</v>
      </c>
    </row>
    <row r="489" spans="1:18" hidden="1" x14ac:dyDescent="0.25">
      <c r="A489" s="49" t="s">
        <v>2600</v>
      </c>
      <c r="B489" s="49" t="s">
        <v>928</v>
      </c>
      <c r="C489" s="49" t="s">
        <v>249</v>
      </c>
      <c r="D489" s="49">
        <v>2</v>
      </c>
      <c r="E489">
        <v>110</v>
      </c>
      <c r="F489">
        <v>8</v>
      </c>
      <c r="I489" s="49"/>
      <c r="J489">
        <v>3</v>
      </c>
      <c r="K489">
        <v>1</v>
      </c>
      <c r="L489">
        <v>1</v>
      </c>
      <c r="M489" s="49" t="s">
        <v>618</v>
      </c>
      <c r="N489" s="49"/>
      <c r="O489" s="49" t="s">
        <v>2601</v>
      </c>
      <c r="P489" s="49">
        <v>3</v>
      </c>
      <c r="Q489" s="49" t="s">
        <v>2602</v>
      </c>
      <c r="R489" s="49" t="str">
        <f>IFERROR(INDEX(tbl_Lookup_Exercises[Category],MATCH(tbl_Exercises[[#This Row],[ExerciseName]],tbl_Lookup_Exercises[ExerciseName],0)),"Unknown")</f>
        <v>Legs</v>
      </c>
    </row>
    <row r="490" spans="1:18" hidden="1" x14ac:dyDescent="0.25">
      <c r="A490" s="49" t="s">
        <v>2603</v>
      </c>
      <c r="B490" s="49" t="s">
        <v>928</v>
      </c>
      <c r="C490" s="49" t="s">
        <v>249</v>
      </c>
      <c r="D490" s="49">
        <v>3</v>
      </c>
      <c r="E490">
        <v>110</v>
      </c>
      <c r="F490">
        <v>8</v>
      </c>
      <c r="I490" s="49"/>
      <c r="J490">
        <v>3</v>
      </c>
      <c r="K490">
        <v>1</v>
      </c>
      <c r="L490">
        <v>1</v>
      </c>
      <c r="M490" s="49" t="s">
        <v>618</v>
      </c>
      <c r="N490" s="49"/>
      <c r="O490" s="49" t="s">
        <v>2601</v>
      </c>
      <c r="P490" s="49">
        <v>3</v>
      </c>
      <c r="Q490" s="49" t="s">
        <v>2604</v>
      </c>
      <c r="R490" s="49" t="str">
        <f>IFERROR(INDEX(tbl_Lookup_Exercises[Category],MATCH(tbl_Exercises[[#This Row],[ExerciseName]],tbl_Lookup_Exercises[ExerciseName],0)),"Unknown")</f>
        <v>Legs</v>
      </c>
    </row>
    <row r="491" spans="1:18" hidden="1" x14ac:dyDescent="0.25">
      <c r="A491" s="49" t="s">
        <v>2605</v>
      </c>
      <c r="B491" s="49" t="s">
        <v>928</v>
      </c>
      <c r="C491" s="49" t="s">
        <v>256</v>
      </c>
      <c r="D491" s="49">
        <v>1</v>
      </c>
      <c r="E491">
        <v>0</v>
      </c>
      <c r="F491">
        <v>8</v>
      </c>
      <c r="I491" s="49"/>
      <c r="J491">
        <v>2</v>
      </c>
      <c r="K491">
        <v>1</v>
      </c>
      <c r="L491">
        <v>1</v>
      </c>
      <c r="M491" s="49" t="s">
        <v>1745</v>
      </c>
      <c r="N491" s="49"/>
      <c r="O491" s="49" t="s">
        <v>2606</v>
      </c>
      <c r="P491" s="49">
        <v>3</v>
      </c>
      <c r="Q491" s="49" t="s">
        <v>2607</v>
      </c>
      <c r="R491" s="49" t="str">
        <f>IFERROR(INDEX(tbl_Lookup_Exercises[Category],MATCH(tbl_Exercises[[#This Row],[ExerciseName]],tbl_Lookup_Exercises[ExerciseName],0)),"Unknown")</f>
        <v>Legs</v>
      </c>
    </row>
    <row r="492" spans="1:18" hidden="1" x14ac:dyDescent="0.25">
      <c r="A492" s="49" t="s">
        <v>2608</v>
      </c>
      <c r="B492" s="49" t="s">
        <v>928</v>
      </c>
      <c r="C492" s="49" t="s">
        <v>256</v>
      </c>
      <c r="D492" s="49">
        <v>2</v>
      </c>
      <c r="E492">
        <v>10</v>
      </c>
      <c r="F492">
        <v>8</v>
      </c>
      <c r="I492" s="49"/>
      <c r="J492">
        <v>2</v>
      </c>
      <c r="K492">
        <v>1</v>
      </c>
      <c r="L492">
        <v>2</v>
      </c>
      <c r="M492" s="49" t="s">
        <v>1745</v>
      </c>
      <c r="N492" s="49"/>
      <c r="O492" s="49" t="s">
        <v>2609</v>
      </c>
      <c r="P492" s="49">
        <v>3</v>
      </c>
      <c r="Q492" s="49" t="s">
        <v>2610</v>
      </c>
      <c r="R492" s="49" t="str">
        <f>IFERROR(INDEX(tbl_Lookup_Exercises[Category],MATCH(tbl_Exercises[[#This Row],[ExerciseName]],tbl_Lookup_Exercises[ExerciseName],0)),"Unknown")</f>
        <v>Legs</v>
      </c>
    </row>
    <row r="493" spans="1:18" hidden="1" x14ac:dyDescent="0.25">
      <c r="A493" s="49" t="s">
        <v>2611</v>
      </c>
      <c r="B493" s="49" t="s">
        <v>928</v>
      </c>
      <c r="C493" s="49" t="s">
        <v>256</v>
      </c>
      <c r="D493" s="49">
        <v>3</v>
      </c>
      <c r="E493">
        <v>15</v>
      </c>
      <c r="F493">
        <v>8</v>
      </c>
      <c r="I493" s="49"/>
      <c r="J493">
        <v>2</v>
      </c>
      <c r="K493">
        <v>1</v>
      </c>
      <c r="L493">
        <v>2</v>
      </c>
      <c r="M493" s="49" t="s">
        <v>1745</v>
      </c>
      <c r="N493" s="49"/>
      <c r="O493" s="49" t="s">
        <v>2612</v>
      </c>
      <c r="P493" s="49">
        <v>3</v>
      </c>
      <c r="Q493" s="49" t="s">
        <v>2613</v>
      </c>
      <c r="R493" s="49" t="str">
        <f>IFERROR(INDEX(tbl_Lookup_Exercises[Category],MATCH(tbl_Exercises[[#This Row],[ExerciseName]],tbl_Lookup_Exercises[ExerciseName],0)),"Unknown")</f>
        <v>Legs</v>
      </c>
    </row>
    <row r="494" spans="1:18" hidden="1" x14ac:dyDescent="0.25">
      <c r="A494" s="49" t="s">
        <v>2614</v>
      </c>
      <c r="B494" s="49" t="s">
        <v>928</v>
      </c>
      <c r="C494" s="49" t="s">
        <v>275</v>
      </c>
      <c r="D494" s="49">
        <v>1</v>
      </c>
      <c r="E494">
        <v>20</v>
      </c>
      <c r="G494">
        <v>10</v>
      </c>
      <c r="I494" s="49"/>
      <c r="M494" s="49"/>
      <c r="N494" s="49"/>
      <c r="O494" s="49"/>
      <c r="P494" s="49">
        <v>3</v>
      </c>
      <c r="Q494" s="49" t="s">
        <v>2615</v>
      </c>
      <c r="R494" s="49" t="str">
        <f>IFERROR(INDEX(tbl_Lookup_Exercises[Category],MATCH(tbl_Exercises[[#This Row],[ExerciseName]],tbl_Lookup_Exercises[ExerciseName],0)),"Unknown")</f>
        <v>Legs</v>
      </c>
    </row>
    <row r="495" spans="1:18" hidden="1" x14ac:dyDescent="0.25">
      <c r="A495" s="49" t="s">
        <v>2616</v>
      </c>
      <c r="B495" s="49" t="s">
        <v>928</v>
      </c>
      <c r="C495" s="49" t="s">
        <v>275</v>
      </c>
      <c r="D495" s="49">
        <v>2</v>
      </c>
      <c r="E495">
        <v>20</v>
      </c>
      <c r="G495">
        <v>10</v>
      </c>
      <c r="I495" s="49"/>
      <c r="M495" s="49"/>
      <c r="N495" s="49"/>
      <c r="O495" s="49"/>
      <c r="P495" s="49">
        <v>3</v>
      </c>
      <c r="Q495" s="49" t="s">
        <v>2617</v>
      </c>
      <c r="R495" s="49" t="str">
        <f>IFERROR(INDEX(tbl_Lookup_Exercises[Category],MATCH(tbl_Exercises[[#This Row],[ExerciseName]],tbl_Lookup_Exercises[ExerciseName],0)),"Unknown")</f>
        <v>Legs</v>
      </c>
    </row>
    <row r="496" spans="1:18" hidden="1" x14ac:dyDescent="0.25">
      <c r="A496" s="49" t="s">
        <v>2618</v>
      </c>
      <c r="B496" s="49" t="s">
        <v>928</v>
      </c>
      <c r="C496" s="49" t="s">
        <v>286</v>
      </c>
      <c r="D496" s="49">
        <v>1</v>
      </c>
      <c r="E496">
        <v>25</v>
      </c>
      <c r="F496">
        <v>12</v>
      </c>
      <c r="I496" s="49"/>
      <c r="J496">
        <v>2</v>
      </c>
      <c r="K496">
        <v>1</v>
      </c>
      <c r="L496">
        <v>2</v>
      </c>
      <c r="M496" s="49" t="s">
        <v>618</v>
      </c>
      <c r="N496" s="49"/>
      <c r="O496" s="49" t="s">
        <v>2619</v>
      </c>
      <c r="P496" s="49">
        <v>3</v>
      </c>
      <c r="Q496" s="49" t="s">
        <v>2620</v>
      </c>
      <c r="R496" s="49" t="str">
        <f>IFERROR(INDEX(tbl_Lookup_Exercises[Category],MATCH(tbl_Exercises[[#This Row],[ExerciseName]],tbl_Lookup_Exercises[ExerciseName],0)),"Unknown")</f>
        <v>Legs</v>
      </c>
    </row>
    <row r="497" spans="1:18" hidden="1" x14ac:dyDescent="0.25">
      <c r="A497" s="49" t="s">
        <v>2621</v>
      </c>
      <c r="B497" s="49" t="s">
        <v>928</v>
      </c>
      <c r="C497" s="49" t="s">
        <v>286</v>
      </c>
      <c r="D497" s="49">
        <v>2</v>
      </c>
      <c r="E497">
        <v>75</v>
      </c>
      <c r="F497">
        <v>12</v>
      </c>
      <c r="I497" s="49"/>
      <c r="J497">
        <v>2</v>
      </c>
      <c r="K497">
        <v>1</v>
      </c>
      <c r="L497">
        <v>2</v>
      </c>
      <c r="M497" s="49" t="s">
        <v>618</v>
      </c>
      <c r="N497" s="49"/>
      <c r="O497" s="49" t="s">
        <v>2619</v>
      </c>
      <c r="P497" s="49">
        <v>3</v>
      </c>
      <c r="Q497" s="49" t="s">
        <v>2622</v>
      </c>
      <c r="R497" s="49" t="str">
        <f>IFERROR(INDEX(tbl_Lookup_Exercises[Category],MATCH(tbl_Exercises[[#This Row],[ExerciseName]],tbl_Lookup_Exercises[ExerciseName],0)),"Unknown")</f>
        <v>Legs</v>
      </c>
    </row>
    <row r="498" spans="1:18" hidden="1" x14ac:dyDescent="0.25">
      <c r="A498" s="49" t="s">
        <v>2623</v>
      </c>
      <c r="B498" s="49" t="s">
        <v>928</v>
      </c>
      <c r="C498" s="49" t="s">
        <v>286</v>
      </c>
      <c r="D498" s="49">
        <v>3</v>
      </c>
      <c r="E498">
        <v>95</v>
      </c>
      <c r="F498">
        <v>12</v>
      </c>
      <c r="I498" s="49"/>
      <c r="J498">
        <v>2</v>
      </c>
      <c r="K498">
        <v>1</v>
      </c>
      <c r="L498">
        <v>2</v>
      </c>
      <c r="M498" s="49" t="s">
        <v>618</v>
      </c>
      <c r="N498" s="49"/>
      <c r="O498" s="49" t="s">
        <v>2619</v>
      </c>
      <c r="P498" s="49">
        <v>3</v>
      </c>
      <c r="Q498" s="49" t="s">
        <v>2624</v>
      </c>
      <c r="R498" s="49" t="str">
        <f>IFERROR(INDEX(tbl_Lookup_Exercises[Category],MATCH(tbl_Exercises[[#This Row],[ExerciseName]],tbl_Lookup_Exercises[ExerciseName],0)),"Unknown")</f>
        <v>Legs</v>
      </c>
    </row>
    <row r="499" spans="1:18" hidden="1" x14ac:dyDescent="0.25">
      <c r="A499" s="49" t="s">
        <v>2625</v>
      </c>
      <c r="B499" s="49" t="s">
        <v>928</v>
      </c>
      <c r="C499" s="49" t="s">
        <v>352</v>
      </c>
      <c r="D499" s="49">
        <v>1</v>
      </c>
      <c r="E499">
        <v>45</v>
      </c>
      <c r="F499">
        <v>12</v>
      </c>
      <c r="I499" s="49"/>
      <c r="M499" s="49"/>
      <c r="N499" s="49"/>
      <c r="O499" s="49" t="s">
        <v>2626</v>
      </c>
      <c r="P499" s="49">
        <v>3</v>
      </c>
      <c r="Q499" s="49" t="s">
        <v>2627</v>
      </c>
      <c r="R499" s="49" t="str">
        <f>IFERROR(INDEX(tbl_Lookup_Exercises[Category],MATCH(tbl_Exercises[[#This Row],[ExerciseName]],tbl_Lookup_Exercises[ExerciseName],0)),"Unknown")</f>
        <v>Legs</v>
      </c>
    </row>
    <row r="500" spans="1:18" hidden="1" x14ac:dyDescent="0.25">
      <c r="A500" s="49" t="s">
        <v>2628</v>
      </c>
      <c r="B500" s="49" t="s">
        <v>928</v>
      </c>
      <c r="C500" s="49" t="s">
        <v>352</v>
      </c>
      <c r="D500" s="49">
        <v>2</v>
      </c>
      <c r="E500">
        <v>45</v>
      </c>
      <c r="F500">
        <v>12</v>
      </c>
      <c r="I500" s="49"/>
      <c r="M500" s="49"/>
      <c r="N500" s="49"/>
      <c r="O500" s="49" t="s">
        <v>2626</v>
      </c>
      <c r="P500" s="49">
        <v>3</v>
      </c>
      <c r="Q500" s="49" t="s">
        <v>2629</v>
      </c>
      <c r="R500" s="49" t="str">
        <f>IFERROR(INDEX(tbl_Lookup_Exercises[Category],MATCH(tbl_Exercises[[#This Row],[ExerciseName]],tbl_Lookup_Exercises[ExerciseName],0)),"Unknown")</f>
        <v>Legs</v>
      </c>
    </row>
    <row r="501" spans="1:18" hidden="1" x14ac:dyDescent="0.25">
      <c r="A501" s="49" t="s">
        <v>2630</v>
      </c>
      <c r="B501" s="49" t="s">
        <v>928</v>
      </c>
      <c r="C501" s="49" t="s">
        <v>329</v>
      </c>
      <c r="D501" s="49">
        <v>1</v>
      </c>
      <c r="E501">
        <v>0</v>
      </c>
      <c r="G501">
        <v>30</v>
      </c>
      <c r="I501" s="49"/>
      <c r="M501" s="49"/>
      <c r="N501" s="49"/>
      <c r="O501" s="49" t="s">
        <v>2631</v>
      </c>
      <c r="P501" s="49">
        <v>3</v>
      </c>
      <c r="Q501" s="49" t="s">
        <v>2632</v>
      </c>
      <c r="R501" s="49" t="str">
        <f>IFERROR(INDEX(tbl_Lookup_Exercises[Category],MATCH(tbl_Exercises[[#This Row],[ExerciseName]],tbl_Lookup_Exercises[ExerciseName],0)),"Unknown")</f>
        <v>Core</v>
      </c>
    </row>
    <row r="502" spans="1:18" hidden="1" x14ac:dyDescent="0.25">
      <c r="A502" s="49" t="s">
        <v>2633</v>
      </c>
      <c r="B502" s="49" t="s">
        <v>928</v>
      </c>
      <c r="C502" s="49" t="s">
        <v>329</v>
      </c>
      <c r="D502" s="49">
        <v>2</v>
      </c>
      <c r="E502">
        <v>0</v>
      </c>
      <c r="G502">
        <v>30</v>
      </c>
      <c r="I502" s="49"/>
      <c r="M502" s="49"/>
      <c r="N502" s="49"/>
      <c r="O502" s="49" t="s">
        <v>2634</v>
      </c>
      <c r="P502" s="49">
        <v>3</v>
      </c>
      <c r="Q502" s="49" t="s">
        <v>931</v>
      </c>
      <c r="R502" s="49" t="str">
        <f>IFERROR(INDEX(tbl_Lookup_Exercises[Category],MATCH(tbl_Exercises[[#This Row],[ExerciseName]],tbl_Lookup_Exercises[ExerciseName],0)),"Unknown")</f>
        <v>Core</v>
      </c>
    </row>
    <row r="503" spans="1:18" hidden="1" x14ac:dyDescent="0.25">
      <c r="A503" s="49" t="s">
        <v>2635</v>
      </c>
      <c r="B503" s="49" t="s">
        <v>932</v>
      </c>
      <c r="C503" s="49" t="s">
        <v>389</v>
      </c>
      <c r="D503" s="49">
        <v>1</v>
      </c>
      <c r="E503">
        <v>0</v>
      </c>
      <c r="F503">
        <v>12</v>
      </c>
      <c r="I503" s="49"/>
      <c r="M503" s="49"/>
      <c r="N503" s="49"/>
      <c r="O503" s="49"/>
      <c r="P503" s="49">
        <v>3</v>
      </c>
      <c r="Q503" s="49" t="s">
        <v>934</v>
      </c>
      <c r="R503" s="49" t="str">
        <f>IFERROR(INDEX(tbl_Lookup_Exercises[Category],MATCH(tbl_Exercises[[#This Row],[ExerciseName]],tbl_Lookup_Exercises[ExerciseName],0)),"Unknown")</f>
        <v>Push</v>
      </c>
    </row>
    <row r="504" spans="1:18" hidden="1" x14ac:dyDescent="0.25">
      <c r="A504" s="49" t="s">
        <v>2636</v>
      </c>
      <c r="B504" s="49" t="s">
        <v>932</v>
      </c>
      <c r="C504" s="49" t="s">
        <v>389</v>
      </c>
      <c r="D504" s="49">
        <v>2</v>
      </c>
      <c r="E504">
        <v>0</v>
      </c>
      <c r="F504">
        <v>12</v>
      </c>
      <c r="I504" s="49"/>
      <c r="M504" s="49"/>
      <c r="N504" s="49"/>
      <c r="O504" s="49"/>
      <c r="P504" s="49">
        <v>3</v>
      </c>
      <c r="Q504" s="49" t="s">
        <v>2637</v>
      </c>
      <c r="R504" s="49" t="str">
        <f>IFERROR(INDEX(tbl_Lookup_Exercises[Category],MATCH(tbl_Exercises[[#This Row],[ExerciseName]],tbl_Lookup_Exercises[ExerciseName],0)),"Unknown")</f>
        <v>Push</v>
      </c>
    </row>
    <row r="505" spans="1:18" hidden="1" x14ac:dyDescent="0.25">
      <c r="A505" s="49" t="s">
        <v>2638</v>
      </c>
      <c r="B505" s="49" t="s">
        <v>932</v>
      </c>
      <c r="C505" s="49" t="s">
        <v>411</v>
      </c>
      <c r="D505" s="49">
        <v>1</v>
      </c>
      <c r="E505">
        <v>5</v>
      </c>
      <c r="F505">
        <v>10</v>
      </c>
      <c r="I505" s="49"/>
      <c r="M505" s="49"/>
      <c r="N505" s="49"/>
      <c r="O505" s="49" t="s">
        <v>2639</v>
      </c>
      <c r="P505" s="49">
        <v>3</v>
      </c>
      <c r="Q505" s="49" t="s">
        <v>2640</v>
      </c>
      <c r="R505" s="49" t="str">
        <f>IFERROR(INDEX(tbl_Lookup_Exercises[Category],MATCH(tbl_Exercises[[#This Row],[ExerciseName]],tbl_Lookup_Exercises[ExerciseName],0)),"Unknown")</f>
        <v>Warmup</v>
      </c>
    </row>
    <row r="506" spans="1:18" hidden="1" x14ac:dyDescent="0.25">
      <c r="A506" s="49" t="s">
        <v>2641</v>
      </c>
      <c r="B506" s="49" t="s">
        <v>932</v>
      </c>
      <c r="C506" s="49" t="s">
        <v>411</v>
      </c>
      <c r="D506" s="49">
        <v>2</v>
      </c>
      <c r="E506">
        <v>5</v>
      </c>
      <c r="F506">
        <v>12</v>
      </c>
      <c r="I506" s="49"/>
      <c r="M506" s="49"/>
      <c r="N506" s="49"/>
      <c r="O506" s="49" t="s">
        <v>2639</v>
      </c>
      <c r="P506" s="49">
        <v>3</v>
      </c>
      <c r="Q506" s="49" t="s">
        <v>2642</v>
      </c>
      <c r="R506" s="49" t="str">
        <f>IFERROR(INDEX(tbl_Lookup_Exercises[Category],MATCH(tbl_Exercises[[#This Row],[ExerciseName]],tbl_Lookup_Exercises[ExerciseName],0)),"Unknown")</f>
        <v>Warmup</v>
      </c>
    </row>
    <row r="507" spans="1:18" hidden="1" x14ac:dyDescent="0.25">
      <c r="A507" s="49" t="s">
        <v>2643</v>
      </c>
      <c r="B507" s="49" t="s">
        <v>932</v>
      </c>
      <c r="C507" s="49" t="s">
        <v>403</v>
      </c>
      <c r="D507" s="49">
        <v>1</v>
      </c>
      <c r="E507">
        <v>0</v>
      </c>
      <c r="F507">
        <v>8</v>
      </c>
      <c r="I507" s="49"/>
      <c r="M507" s="49"/>
      <c r="N507" s="49"/>
      <c r="O507" s="49" t="s">
        <v>2644</v>
      </c>
      <c r="P507" s="49">
        <v>3</v>
      </c>
      <c r="Q507" s="49" t="s">
        <v>2645</v>
      </c>
      <c r="R507" s="49" t="str">
        <f>IFERROR(INDEX(tbl_Lookup_Exercises[Category],MATCH(tbl_Exercises[[#This Row],[ExerciseName]],tbl_Lookup_Exercises[ExerciseName],0)),"Unknown")</f>
        <v>Warmup</v>
      </c>
    </row>
    <row r="508" spans="1:18" hidden="1" x14ac:dyDescent="0.25">
      <c r="A508" s="49" t="s">
        <v>2646</v>
      </c>
      <c r="B508" s="49" t="s">
        <v>932</v>
      </c>
      <c r="C508" s="49" t="s">
        <v>154</v>
      </c>
      <c r="D508" s="49">
        <v>1</v>
      </c>
      <c r="E508">
        <v>115</v>
      </c>
      <c r="F508">
        <v>8</v>
      </c>
      <c r="I508" s="49"/>
      <c r="J508">
        <v>3</v>
      </c>
      <c r="K508">
        <v>1</v>
      </c>
      <c r="L508">
        <v>1</v>
      </c>
      <c r="M508" s="49" t="s">
        <v>1745</v>
      </c>
      <c r="N508" s="49"/>
      <c r="O508" s="49" t="s">
        <v>2647</v>
      </c>
      <c r="P508" s="49">
        <v>3</v>
      </c>
      <c r="Q508" s="49" t="s">
        <v>2648</v>
      </c>
      <c r="R508" s="49" t="str">
        <f>IFERROR(INDEX(tbl_Lookup_Exercises[Category],MATCH(tbl_Exercises[[#This Row],[ExerciseName]],tbl_Lookup_Exercises[ExerciseName],0)),"Unknown")</f>
        <v>Push</v>
      </c>
    </row>
    <row r="509" spans="1:18" hidden="1" x14ac:dyDescent="0.25">
      <c r="A509" s="49" t="s">
        <v>2649</v>
      </c>
      <c r="B509" s="49" t="s">
        <v>932</v>
      </c>
      <c r="C509" s="49" t="s">
        <v>154</v>
      </c>
      <c r="D509" s="49">
        <v>2</v>
      </c>
      <c r="E509">
        <v>115</v>
      </c>
      <c r="F509">
        <v>6</v>
      </c>
      <c r="I509" s="49"/>
      <c r="J509">
        <v>3</v>
      </c>
      <c r="K509">
        <v>1</v>
      </c>
      <c r="L509">
        <v>1</v>
      </c>
      <c r="M509" s="49" t="s">
        <v>610</v>
      </c>
      <c r="N509" s="49"/>
      <c r="O509" s="49" t="s">
        <v>2650</v>
      </c>
      <c r="P509" s="49">
        <v>3</v>
      </c>
      <c r="Q509" s="49" t="s">
        <v>2651</v>
      </c>
      <c r="R509" s="49" t="str">
        <f>IFERROR(INDEX(tbl_Lookup_Exercises[Category],MATCH(tbl_Exercises[[#This Row],[ExerciseName]],tbl_Lookup_Exercises[ExerciseName],0)),"Unknown")</f>
        <v>Push</v>
      </c>
    </row>
    <row r="510" spans="1:18" hidden="1" x14ac:dyDescent="0.25">
      <c r="A510" s="49" t="s">
        <v>2652</v>
      </c>
      <c r="B510" s="49" t="s">
        <v>932</v>
      </c>
      <c r="C510" s="49" t="s">
        <v>154</v>
      </c>
      <c r="D510" s="49">
        <v>3</v>
      </c>
      <c r="E510">
        <v>115</v>
      </c>
      <c r="F510">
        <v>7</v>
      </c>
      <c r="I510" s="49"/>
      <c r="J510">
        <v>3</v>
      </c>
      <c r="K510">
        <v>1</v>
      </c>
      <c r="L510">
        <v>1</v>
      </c>
      <c r="M510" s="49" t="s">
        <v>610</v>
      </c>
      <c r="N510" s="49"/>
      <c r="O510" s="49" t="s">
        <v>2650</v>
      </c>
      <c r="P510" s="49">
        <v>3</v>
      </c>
      <c r="Q510" s="49" t="s">
        <v>2653</v>
      </c>
      <c r="R510" s="49" t="str">
        <f>IFERROR(INDEX(tbl_Lookup_Exercises[Category],MATCH(tbl_Exercises[[#This Row],[ExerciseName]],tbl_Lookup_Exercises[ExerciseName],0)),"Unknown")</f>
        <v>Push</v>
      </c>
    </row>
    <row r="511" spans="1:18" hidden="1" x14ac:dyDescent="0.25">
      <c r="A511" s="49" t="s">
        <v>2654</v>
      </c>
      <c r="B511" s="49" t="s">
        <v>932</v>
      </c>
      <c r="C511" s="49" t="s">
        <v>154</v>
      </c>
      <c r="D511" s="49">
        <v>4</v>
      </c>
      <c r="E511">
        <v>115</v>
      </c>
      <c r="F511">
        <v>7</v>
      </c>
      <c r="I511" s="49"/>
      <c r="J511">
        <v>3</v>
      </c>
      <c r="K511">
        <v>1</v>
      </c>
      <c r="L511">
        <v>1</v>
      </c>
      <c r="M511" s="49" t="s">
        <v>610</v>
      </c>
      <c r="N511" s="49"/>
      <c r="O511" s="49" t="s">
        <v>2650</v>
      </c>
      <c r="P511" s="49">
        <v>3</v>
      </c>
      <c r="Q511" s="49" t="s">
        <v>2655</v>
      </c>
      <c r="R511" s="49" t="str">
        <f>IFERROR(INDEX(tbl_Lookup_Exercises[Category],MATCH(tbl_Exercises[[#This Row],[ExerciseName]],tbl_Lookup_Exercises[ExerciseName],0)),"Unknown")</f>
        <v>Push</v>
      </c>
    </row>
    <row r="512" spans="1:18" hidden="1" x14ac:dyDescent="0.25">
      <c r="A512" s="49" t="s">
        <v>2656</v>
      </c>
      <c r="B512" s="49" t="s">
        <v>932</v>
      </c>
      <c r="C512" s="49" t="s">
        <v>2295</v>
      </c>
      <c r="D512" s="49">
        <v>1</v>
      </c>
      <c r="E512">
        <v>90</v>
      </c>
      <c r="F512">
        <v>8</v>
      </c>
      <c r="I512" s="49"/>
      <c r="J512">
        <v>2</v>
      </c>
      <c r="K512">
        <v>1</v>
      </c>
      <c r="L512">
        <v>2</v>
      </c>
      <c r="M512" s="49" t="s">
        <v>1745</v>
      </c>
      <c r="N512" s="49"/>
      <c r="O512" s="49" t="s">
        <v>2657</v>
      </c>
      <c r="P512" s="49">
        <v>3</v>
      </c>
      <c r="Q512" s="49" t="s">
        <v>2658</v>
      </c>
      <c r="R512" s="49" t="str">
        <f>IFERROR(INDEX(tbl_Lookup_Exercises[Category],MATCH(tbl_Exercises[[#This Row],[ExerciseName]],tbl_Lookup_Exercises[ExerciseName],0)),"Unknown")</f>
        <v>Push</v>
      </c>
    </row>
    <row r="513" spans="1:18" hidden="1" x14ac:dyDescent="0.25">
      <c r="A513" s="49" t="s">
        <v>2659</v>
      </c>
      <c r="B513" s="49" t="s">
        <v>932</v>
      </c>
      <c r="C513" s="49" t="s">
        <v>2295</v>
      </c>
      <c r="D513" s="49">
        <v>2</v>
      </c>
      <c r="E513">
        <v>90</v>
      </c>
      <c r="F513">
        <v>8.5</v>
      </c>
      <c r="I513" s="49"/>
      <c r="J513">
        <v>2</v>
      </c>
      <c r="K513">
        <v>1</v>
      </c>
      <c r="L513">
        <v>2</v>
      </c>
      <c r="M513" s="49" t="s">
        <v>1745</v>
      </c>
      <c r="N513" s="49"/>
      <c r="O513" s="49" t="s">
        <v>2657</v>
      </c>
      <c r="P513" s="49">
        <v>3</v>
      </c>
      <c r="Q513" s="49" t="s">
        <v>2660</v>
      </c>
      <c r="R513" s="49" t="str">
        <f>IFERROR(INDEX(tbl_Lookup_Exercises[Category],MATCH(tbl_Exercises[[#This Row],[ExerciseName]],tbl_Lookup_Exercises[ExerciseName],0)),"Unknown")</f>
        <v>Push</v>
      </c>
    </row>
    <row r="514" spans="1:18" hidden="1" x14ac:dyDescent="0.25">
      <c r="A514" s="49" t="s">
        <v>2661</v>
      </c>
      <c r="B514" s="49" t="s">
        <v>932</v>
      </c>
      <c r="C514" s="49" t="s">
        <v>2295</v>
      </c>
      <c r="D514" s="49">
        <v>3</v>
      </c>
      <c r="E514">
        <v>90</v>
      </c>
      <c r="F514">
        <v>7</v>
      </c>
      <c r="I514" s="49"/>
      <c r="J514">
        <v>2</v>
      </c>
      <c r="K514">
        <v>1</v>
      </c>
      <c r="L514">
        <v>2</v>
      </c>
      <c r="M514" s="49" t="s">
        <v>1745</v>
      </c>
      <c r="N514" s="49"/>
      <c r="O514" s="49" t="s">
        <v>2657</v>
      </c>
      <c r="P514" s="49">
        <v>3</v>
      </c>
      <c r="Q514" s="49" t="s">
        <v>2662</v>
      </c>
      <c r="R514" s="49" t="str">
        <f>IFERROR(INDEX(tbl_Lookup_Exercises[Category],MATCH(tbl_Exercises[[#This Row],[ExerciseName]],tbl_Lookup_Exercises[ExerciseName],0)),"Unknown")</f>
        <v>Push</v>
      </c>
    </row>
    <row r="515" spans="1:18" hidden="1" x14ac:dyDescent="0.25">
      <c r="A515" s="49" t="s">
        <v>2663</v>
      </c>
      <c r="B515" s="49" t="s">
        <v>932</v>
      </c>
      <c r="C515" s="49" t="s">
        <v>204</v>
      </c>
      <c r="D515" s="49">
        <v>1</v>
      </c>
      <c r="E515">
        <v>70</v>
      </c>
      <c r="F515">
        <v>12</v>
      </c>
      <c r="I515" s="49"/>
      <c r="J515">
        <v>2</v>
      </c>
      <c r="K515">
        <v>2</v>
      </c>
      <c r="L515">
        <v>2</v>
      </c>
      <c r="M515" s="49" t="s">
        <v>1745</v>
      </c>
      <c r="N515" s="49"/>
      <c r="O515" s="49" t="s">
        <v>2664</v>
      </c>
      <c r="P515" s="49">
        <v>3</v>
      </c>
      <c r="Q515" s="49" t="s">
        <v>2665</v>
      </c>
      <c r="R515" s="49" t="str">
        <f>IFERROR(INDEX(tbl_Lookup_Exercises[Category],MATCH(tbl_Exercises[[#This Row],[ExerciseName]],tbl_Lookup_Exercises[ExerciseName],0)),"Unknown")</f>
        <v>Push</v>
      </c>
    </row>
    <row r="516" spans="1:18" hidden="1" x14ac:dyDescent="0.25">
      <c r="A516" s="49" t="s">
        <v>2666</v>
      </c>
      <c r="B516" s="49" t="s">
        <v>932</v>
      </c>
      <c r="C516" s="49" t="s">
        <v>204</v>
      </c>
      <c r="D516" s="49">
        <v>2</v>
      </c>
      <c r="E516">
        <v>70</v>
      </c>
      <c r="F516">
        <v>12</v>
      </c>
      <c r="I516" s="49"/>
      <c r="J516">
        <v>2</v>
      </c>
      <c r="K516">
        <v>2</v>
      </c>
      <c r="L516">
        <v>2</v>
      </c>
      <c r="M516" s="49" t="s">
        <v>1745</v>
      </c>
      <c r="N516" s="49"/>
      <c r="O516" s="49" t="s">
        <v>2664</v>
      </c>
      <c r="P516" s="49">
        <v>3</v>
      </c>
      <c r="Q516" s="49" t="s">
        <v>2667</v>
      </c>
      <c r="R516" s="49" t="str">
        <f>IFERROR(INDEX(tbl_Lookup_Exercises[Category],MATCH(tbl_Exercises[[#This Row],[ExerciseName]],tbl_Lookup_Exercises[ExerciseName],0)),"Unknown")</f>
        <v>Push</v>
      </c>
    </row>
    <row r="517" spans="1:18" hidden="1" x14ac:dyDescent="0.25">
      <c r="A517" s="49" t="s">
        <v>2668</v>
      </c>
      <c r="B517" s="49" t="s">
        <v>932</v>
      </c>
      <c r="C517" s="49" t="s">
        <v>204</v>
      </c>
      <c r="D517" s="49">
        <v>3</v>
      </c>
      <c r="E517">
        <v>70</v>
      </c>
      <c r="F517">
        <v>12</v>
      </c>
      <c r="I517" s="49"/>
      <c r="J517">
        <v>2</v>
      </c>
      <c r="K517">
        <v>2</v>
      </c>
      <c r="L517">
        <v>2</v>
      </c>
      <c r="M517" s="49" t="s">
        <v>1745</v>
      </c>
      <c r="N517" s="49"/>
      <c r="O517" s="49" t="s">
        <v>2664</v>
      </c>
      <c r="P517" s="49">
        <v>3</v>
      </c>
      <c r="Q517" s="49" t="s">
        <v>2669</v>
      </c>
      <c r="R517" s="49" t="str">
        <f>IFERROR(INDEX(tbl_Lookup_Exercises[Category],MATCH(tbl_Exercises[[#This Row],[ExerciseName]],tbl_Lookup_Exercises[ExerciseName],0)),"Unknown")</f>
        <v>Push</v>
      </c>
    </row>
    <row r="518" spans="1:18" hidden="1" x14ac:dyDescent="0.25">
      <c r="A518" s="49" t="s">
        <v>2670</v>
      </c>
      <c r="B518" s="49" t="s">
        <v>932</v>
      </c>
      <c r="C518" s="49" t="s">
        <v>303</v>
      </c>
      <c r="D518" s="49">
        <v>1</v>
      </c>
      <c r="E518">
        <v>6</v>
      </c>
      <c r="F518">
        <v>15</v>
      </c>
      <c r="I518" s="49"/>
      <c r="J518">
        <v>2</v>
      </c>
      <c r="K518">
        <v>1</v>
      </c>
      <c r="L518">
        <v>2</v>
      </c>
      <c r="M518" s="49" t="s">
        <v>1745</v>
      </c>
      <c r="N518" s="49"/>
      <c r="O518" s="49" t="s">
        <v>2671</v>
      </c>
      <c r="P518" s="49">
        <v>3</v>
      </c>
      <c r="Q518" s="49" t="s">
        <v>2672</v>
      </c>
      <c r="R518" s="49" t="str">
        <f>IFERROR(INDEX(tbl_Lookup_Exercises[Category],MATCH(tbl_Exercises[[#This Row],[ExerciseName]],tbl_Lookup_Exercises[ExerciseName],0)),"Unknown")</f>
        <v>Push</v>
      </c>
    </row>
    <row r="519" spans="1:18" hidden="1" x14ac:dyDescent="0.25">
      <c r="A519" s="49" t="s">
        <v>2673</v>
      </c>
      <c r="B519" s="49" t="s">
        <v>932</v>
      </c>
      <c r="C519" s="49" t="s">
        <v>303</v>
      </c>
      <c r="D519" s="49">
        <v>2</v>
      </c>
      <c r="E519">
        <v>6</v>
      </c>
      <c r="F519">
        <v>15</v>
      </c>
      <c r="I519" s="49"/>
      <c r="J519">
        <v>2</v>
      </c>
      <c r="K519">
        <v>1</v>
      </c>
      <c r="L519">
        <v>2</v>
      </c>
      <c r="M519" s="49" t="s">
        <v>1745</v>
      </c>
      <c r="N519" s="49"/>
      <c r="O519" s="49" t="s">
        <v>2674</v>
      </c>
      <c r="P519" s="49">
        <v>3</v>
      </c>
      <c r="Q519" s="49" t="s">
        <v>2675</v>
      </c>
      <c r="R519" s="49" t="str">
        <f>IFERROR(INDEX(tbl_Lookup_Exercises[Category],MATCH(tbl_Exercises[[#This Row],[ExerciseName]],tbl_Lookup_Exercises[ExerciseName],0)),"Unknown")</f>
        <v>Push</v>
      </c>
    </row>
    <row r="520" spans="1:18" hidden="1" x14ac:dyDescent="0.25">
      <c r="A520" s="49" t="s">
        <v>2676</v>
      </c>
      <c r="B520" s="49" t="s">
        <v>932</v>
      </c>
      <c r="C520" s="49" t="s">
        <v>303</v>
      </c>
      <c r="D520" s="49">
        <v>3</v>
      </c>
      <c r="E520">
        <v>6</v>
      </c>
      <c r="F520">
        <v>15</v>
      </c>
      <c r="I520" s="49"/>
      <c r="J520">
        <v>2</v>
      </c>
      <c r="K520">
        <v>1</v>
      </c>
      <c r="L520">
        <v>2</v>
      </c>
      <c r="M520" s="49" t="s">
        <v>1745</v>
      </c>
      <c r="N520" s="49"/>
      <c r="O520" s="49" t="s">
        <v>2677</v>
      </c>
      <c r="P520" s="49">
        <v>3</v>
      </c>
      <c r="Q520" s="49" t="s">
        <v>2678</v>
      </c>
      <c r="R520" s="49" t="str">
        <f>IFERROR(INDEX(tbl_Lookup_Exercises[Category],MATCH(tbl_Exercises[[#This Row],[ExerciseName]],tbl_Lookup_Exercises[ExerciseName],0)),"Unknown")</f>
        <v>Push</v>
      </c>
    </row>
    <row r="521" spans="1:18" hidden="1" x14ac:dyDescent="0.25">
      <c r="A521" s="49" t="s">
        <v>2679</v>
      </c>
      <c r="B521" s="49" t="s">
        <v>932</v>
      </c>
      <c r="C521" s="49" t="s">
        <v>383</v>
      </c>
      <c r="D521" s="49">
        <v>1</v>
      </c>
      <c r="E521">
        <v>0</v>
      </c>
      <c r="F521">
        <v>8</v>
      </c>
      <c r="I521" s="49"/>
      <c r="J521">
        <v>1</v>
      </c>
      <c r="K521">
        <v>1</v>
      </c>
      <c r="L521">
        <v>1</v>
      </c>
      <c r="M521" s="49" t="s">
        <v>1745</v>
      </c>
      <c r="N521" s="49" t="s">
        <v>2680</v>
      </c>
      <c r="O521" s="49" t="s">
        <v>2681</v>
      </c>
      <c r="P521" s="49">
        <v>3</v>
      </c>
      <c r="Q521" s="49" t="s">
        <v>2682</v>
      </c>
      <c r="R521" s="49" t="str">
        <f>IFERROR(INDEX(tbl_Lookup_Exercises[Category],MATCH(tbl_Exercises[[#This Row],[ExerciseName]],tbl_Lookup_Exercises[ExerciseName],0)),"Unknown")</f>
        <v>Push</v>
      </c>
    </row>
    <row r="522" spans="1:18" hidden="1" x14ac:dyDescent="0.25">
      <c r="A522" s="49" t="s">
        <v>2683</v>
      </c>
      <c r="B522" s="49" t="s">
        <v>932</v>
      </c>
      <c r="C522" s="49" t="s">
        <v>379</v>
      </c>
      <c r="D522" s="49">
        <v>1</v>
      </c>
      <c r="E522">
        <v>0</v>
      </c>
      <c r="F522">
        <v>7</v>
      </c>
      <c r="I522" s="49"/>
      <c r="M522" s="49"/>
      <c r="N522" s="49" t="s">
        <v>2684</v>
      </c>
      <c r="O522" s="49" t="s">
        <v>2685</v>
      </c>
      <c r="P522" s="49">
        <v>3</v>
      </c>
      <c r="Q522" s="49" t="s">
        <v>2686</v>
      </c>
      <c r="R522" s="49" t="str">
        <f>IFERROR(INDEX(tbl_Lookup_Exercises[Category],MATCH(tbl_Exercises[[#This Row],[ExerciseName]],tbl_Lookup_Exercises[ExerciseName],0)),"Unknown")</f>
        <v>Push</v>
      </c>
    </row>
    <row r="523" spans="1:18" hidden="1" x14ac:dyDescent="0.25">
      <c r="A523" s="49" t="s">
        <v>2687</v>
      </c>
      <c r="B523" s="49" t="s">
        <v>932</v>
      </c>
      <c r="C523" s="49" t="s">
        <v>383</v>
      </c>
      <c r="D523" s="49">
        <v>2</v>
      </c>
      <c r="E523">
        <v>0</v>
      </c>
      <c r="F523">
        <v>6</v>
      </c>
      <c r="I523" s="49"/>
      <c r="J523">
        <v>1</v>
      </c>
      <c r="K523">
        <v>1</v>
      </c>
      <c r="L523">
        <v>1</v>
      </c>
      <c r="M523" s="49" t="s">
        <v>1745</v>
      </c>
      <c r="N523" s="49" t="s">
        <v>2684</v>
      </c>
      <c r="O523" s="49" t="s">
        <v>2681</v>
      </c>
      <c r="P523" s="49">
        <v>3</v>
      </c>
      <c r="Q523" s="49" t="s">
        <v>2688</v>
      </c>
      <c r="R523" s="49" t="str">
        <f>IFERROR(INDEX(tbl_Lookup_Exercises[Category],MATCH(tbl_Exercises[[#This Row],[ExerciseName]],tbl_Lookup_Exercises[ExerciseName],0)),"Unknown")</f>
        <v>Push</v>
      </c>
    </row>
    <row r="524" spans="1:18" hidden="1" x14ac:dyDescent="0.25">
      <c r="A524" s="49" t="s">
        <v>2689</v>
      </c>
      <c r="B524" s="49" t="s">
        <v>932</v>
      </c>
      <c r="C524" s="49" t="s">
        <v>356</v>
      </c>
      <c r="D524" s="49">
        <v>1</v>
      </c>
      <c r="G524">
        <v>720</v>
      </c>
      <c r="H524">
        <v>3000</v>
      </c>
      <c r="I524" s="49" t="s">
        <v>2238</v>
      </c>
      <c r="M524" s="49"/>
      <c r="N524" s="49"/>
      <c r="O524" s="49" t="s">
        <v>2690</v>
      </c>
      <c r="P524" s="49">
        <v>3</v>
      </c>
      <c r="Q524" s="49" t="s">
        <v>935</v>
      </c>
      <c r="R524" s="49" t="str">
        <f>IFERROR(INDEX(tbl_Lookup_Exercises[Category],MATCH(tbl_Exercises[[#This Row],[ExerciseName]],tbl_Lookup_Exercises[ExerciseName],0)),"Unknown")</f>
        <v>Pull</v>
      </c>
    </row>
    <row r="525" spans="1:18" hidden="1" x14ac:dyDescent="0.25">
      <c r="A525" s="49" t="s">
        <v>2691</v>
      </c>
      <c r="B525" s="49" t="s">
        <v>936</v>
      </c>
      <c r="C525" s="49" t="s">
        <v>41</v>
      </c>
      <c r="D525" s="49">
        <v>1</v>
      </c>
      <c r="E525">
        <v>70</v>
      </c>
      <c r="F525">
        <v>10</v>
      </c>
      <c r="I525" s="49"/>
      <c r="J525">
        <v>2</v>
      </c>
      <c r="K525">
        <v>1</v>
      </c>
      <c r="L525">
        <v>2</v>
      </c>
      <c r="M525" s="49" t="s">
        <v>1745</v>
      </c>
      <c r="N525" s="49"/>
      <c r="O525" s="49" t="s">
        <v>1932</v>
      </c>
      <c r="P525" s="49">
        <v>3</v>
      </c>
      <c r="Q525" s="49" t="s">
        <v>938</v>
      </c>
      <c r="R525" s="49" t="str">
        <f>IFERROR(INDEX(tbl_Lookup_Exercises[Category],MATCH(tbl_Exercises[[#This Row],[ExerciseName]],tbl_Lookup_Exercises[ExerciseName],0)),"Unknown")</f>
        <v>Pull</v>
      </c>
    </row>
    <row r="526" spans="1:18" hidden="1" x14ac:dyDescent="0.25">
      <c r="A526" s="49" t="s">
        <v>2692</v>
      </c>
      <c r="B526" s="49" t="s">
        <v>936</v>
      </c>
      <c r="C526" s="49" t="s">
        <v>41</v>
      </c>
      <c r="D526" s="49">
        <v>2</v>
      </c>
      <c r="E526">
        <v>70</v>
      </c>
      <c r="F526">
        <v>9</v>
      </c>
      <c r="I526" s="49"/>
      <c r="J526">
        <v>2</v>
      </c>
      <c r="K526">
        <v>1</v>
      </c>
      <c r="L526">
        <v>2</v>
      </c>
      <c r="M526" s="49" t="s">
        <v>610</v>
      </c>
      <c r="N526" s="49"/>
      <c r="O526" s="49" t="s">
        <v>1937</v>
      </c>
      <c r="P526" s="49">
        <v>3</v>
      </c>
      <c r="Q526" s="49" t="s">
        <v>2693</v>
      </c>
      <c r="R526" s="49" t="str">
        <f>IFERROR(INDEX(tbl_Lookup_Exercises[Category],MATCH(tbl_Exercises[[#This Row],[ExerciseName]],tbl_Lookup_Exercises[ExerciseName],0)),"Unknown")</f>
        <v>Pull</v>
      </c>
    </row>
    <row r="527" spans="1:18" hidden="1" x14ac:dyDescent="0.25">
      <c r="A527" s="49" t="s">
        <v>2694</v>
      </c>
      <c r="B527" s="49" t="s">
        <v>936</v>
      </c>
      <c r="C527" s="49" t="s">
        <v>41</v>
      </c>
      <c r="D527" s="49">
        <v>3</v>
      </c>
      <c r="E527">
        <v>70</v>
      </c>
      <c r="F527">
        <v>8</v>
      </c>
      <c r="I527" s="49"/>
      <c r="J527">
        <v>2</v>
      </c>
      <c r="K527">
        <v>1</v>
      </c>
      <c r="L527">
        <v>2</v>
      </c>
      <c r="M527" s="49" t="s">
        <v>610</v>
      </c>
      <c r="N527" s="49"/>
      <c r="O527" s="49" t="s">
        <v>2695</v>
      </c>
      <c r="P527" s="49">
        <v>3</v>
      </c>
      <c r="Q527" s="49" t="s">
        <v>2696</v>
      </c>
      <c r="R527" s="49" t="str">
        <f>IFERROR(INDEX(tbl_Lookup_Exercises[Category],MATCH(tbl_Exercises[[#This Row],[ExerciseName]],tbl_Lookup_Exercises[ExerciseName],0)),"Unknown")</f>
        <v>Pull</v>
      </c>
    </row>
    <row r="528" spans="1:18" hidden="1" x14ac:dyDescent="0.25">
      <c r="A528" s="49" t="s">
        <v>2697</v>
      </c>
      <c r="B528" s="49" t="s">
        <v>936</v>
      </c>
      <c r="C528" s="49" t="s">
        <v>45</v>
      </c>
      <c r="D528" s="49">
        <v>1</v>
      </c>
      <c r="E528">
        <v>145</v>
      </c>
      <c r="F528">
        <v>10</v>
      </c>
      <c r="I528" s="49"/>
      <c r="J528">
        <v>2</v>
      </c>
      <c r="K528">
        <v>1</v>
      </c>
      <c r="L528">
        <v>2</v>
      </c>
      <c r="M528" s="49" t="s">
        <v>1745</v>
      </c>
      <c r="N528" s="49"/>
      <c r="O528" s="49" t="s">
        <v>2698</v>
      </c>
      <c r="P528" s="49">
        <v>3</v>
      </c>
      <c r="Q528" s="49" t="s">
        <v>2699</v>
      </c>
      <c r="R528" s="49" t="str">
        <f>IFERROR(INDEX(tbl_Lookup_Exercises[Category],MATCH(tbl_Exercises[[#This Row],[ExerciseName]],tbl_Lookup_Exercises[ExerciseName],0)),"Unknown")</f>
        <v>Pull</v>
      </c>
    </row>
    <row r="529" spans="1:18" hidden="1" x14ac:dyDescent="0.25">
      <c r="A529" s="49" t="s">
        <v>2700</v>
      </c>
      <c r="B529" s="49" t="s">
        <v>936</v>
      </c>
      <c r="C529" s="49" t="s">
        <v>45</v>
      </c>
      <c r="D529" s="49">
        <v>2</v>
      </c>
      <c r="E529">
        <v>150</v>
      </c>
      <c r="F529">
        <v>10</v>
      </c>
      <c r="I529" s="49"/>
      <c r="J529">
        <v>2</v>
      </c>
      <c r="K529">
        <v>1</v>
      </c>
      <c r="L529">
        <v>2</v>
      </c>
      <c r="M529" s="49" t="s">
        <v>1745</v>
      </c>
      <c r="N529" s="49"/>
      <c r="O529" s="49" t="s">
        <v>2701</v>
      </c>
      <c r="P529" s="49">
        <v>3</v>
      </c>
      <c r="Q529" s="49" t="s">
        <v>2702</v>
      </c>
      <c r="R529" s="49" t="str">
        <f>IFERROR(INDEX(tbl_Lookup_Exercises[Category],MATCH(tbl_Exercises[[#This Row],[ExerciseName]],tbl_Lookup_Exercises[ExerciseName],0)),"Unknown")</f>
        <v>Pull</v>
      </c>
    </row>
    <row r="530" spans="1:18" hidden="1" x14ac:dyDescent="0.25">
      <c r="A530" s="49" t="s">
        <v>2703</v>
      </c>
      <c r="B530" s="49" t="s">
        <v>936</v>
      </c>
      <c r="C530" s="49" t="s">
        <v>45</v>
      </c>
      <c r="D530" s="49">
        <v>3</v>
      </c>
      <c r="E530">
        <v>150</v>
      </c>
      <c r="F530">
        <v>10</v>
      </c>
      <c r="I530" s="49"/>
      <c r="J530">
        <v>2</v>
      </c>
      <c r="K530">
        <v>1</v>
      </c>
      <c r="L530">
        <v>2</v>
      </c>
      <c r="M530" s="49" t="s">
        <v>610</v>
      </c>
      <c r="N530" s="49"/>
      <c r="O530" s="49" t="s">
        <v>1937</v>
      </c>
      <c r="P530" s="49">
        <v>3</v>
      </c>
      <c r="Q530" s="49" t="s">
        <v>2704</v>
      </c>
      <c r="R530" s="49" t="str">
        <f>IFERROR(INDEX(tbl_Lookup_Exercises[Category],MATCH(tbl_Exercises[[#This Row],[ExerciseName]],tbl_Lookup_Exercises[ExerciseName],0)),"Unknown")</f>
        <v>Pull</v>
      </c>
    </row>
    <row r="531" spans="1:18" hidden="1" x14ac:dyDescent="0.25">
      <c r="A531" s="49" t="s">
        <v>2705</v>
      </c>
      <c r="B531" s="49" t="s">
        <v>936</v>
      </c>
      <c r="C531" s="49" t="s">
        <v>66</v>
      </c>
      <c r="D531" s="49">
        <v>1</v>
      </c>
      <c r="E531">
        <v>120</v>
      </c>
      <c r="F531">
        <v>10</v>
      </c>
      <c r="I531" s="49"/>
      <c r="J531">
        <v>2</v>
      </c>
      <c r="K531">
        <v>1</v>
      </c>
      <c r="L531">
        <v>2</v>
      </c>
      <c r="M531" s="49" t="s">
        <v>618</v>
      </c>
      <c r="N531" s="49"/>
      <c r="O531" s="49" t="s">
        <v>2706</v>
      </c>
      <c r="P531" s="49">
        <v>3</v>
      </c>
      <c r="Q531" s="49" t="s">
        <v>2707</v>
      </c>
      <c r="R531" s="49" t="str">
        <f>IFERROR(INDEX(tbl_Lookup_Exercises[Category],MATCH(tbl_Exercises[[#This Row],[ExerciseName]],tbl_Lookup_Exercises[ExerciseName],0)),"Unknown")</f>
        <v>Pull</v>
      </c>
    </row>
    <row r="532" spans="1:18" hidden="1" x14ac:dyDescent="0.25">
      <c r="A532" s="49" t="s">
        <v>2708</v>
      </c>
      <c r="B532" s="49" t="s">
        <v>936</v>
      </c>
      <c r="C532" s="49" t="s">
        <v>66</v>
      </c>
      <c r="D532" s="49">
        <v>2</v>
      </c>
      <c r="E532">
        <v>140</v>
      </c>
      <c r="F532">
        <v>10</v>
      </c>
      <c r="I532" s="49"/>
      <c r="J532">
        <v>2</v>
      </c>
      <c r="K532">
        <v>1</v>
      </c>
      <c r="L532">
        <v>2</v>
      </c>
      <c r="M532" s="49" t="s">
        <v>610</v>
      </c>
      <c r="N532" s="49"/>
      <c r="O532" s="49" t="s">
        <v>2709</v>
      </c>
      <c r="P532" s="49">
        <v>3</v>
      </c>
      <c r="Q532" s="49" t="s">
        <v>2710</v>
      </c>
      <c r="R532" s="49" t="str">
        <f>IFERROR(INDEX(tbl_Lookup_Exercises[Category],MATCH(tbl_Exercises[[#This Row],[ExerciseName]],tbl_Lookup_Exercises[ExerciseName],0)),"Unknown")</f>
        <v>Pull</v>
      </c>
    </row>
    <row r="533" spans="1:18" hidden="1" x14ac:dyDescent="0.25">
      <c r="A533" s="49" t="s">
        <v>2711</v>
      </c>
      <c r="B533" s="49" t="s">
        <v>936</v>
      </c>
      <c r="C533" s="49" t="s">
        <v>66</v>
      </c>
      <c r="D533" s="49">
        <v>3</v>
      </c>
      <c r="E533">
        <v>140</v>
      </c>
      <c r="F533">
        <v>8</v>
      </c>
      <c r="I533" s="49"/>
      <c r="J533">
        <v>2</v>
      </c>
      <c r="K533">
        <v>1</v>
      </c>
      <c r="L533">
        <v>2</v>
      </c>
      <c r="M533" s="49" t="s">
        <v>610</v>
      </c>
      <c r="N533" s="49"/>
      <c r="O533" s="49" t="s">
        <v>2712</v>
      </c>
      <c r="P533" s="49">
        <v>3</v>
      </c>
      <c r="Q533" s="49" t="s">
        <v>2713</v>
      </c>
      <c r="R533" s="49" t="str">
        <f>IFERROR(INDEX(tbl_Lookup_Exercises[Category],MATCH(tbl_Exercises[[#This Row],[ExerciseName]],tbl_Lookup_Exercises[ExerciseName],0)),"Unknown")</f>
        <v>Pull</v>
      </c>
    </row>
    <row r="534" spans="1:18" hidden="1" x14ac:dyDescent="0.25">
      <c r="A534" s="49" t="s">
        <v>2714</v>
      </c>
      <c r="B534" s="49" t="s">
        <v>936</v>
      </c>
      <c r="C534" s="49" t="s">
        <v>84</v>
      </c>
      <c r="D534" s="49">
        <v>1</v>
      </c>
      <c r="E534">
        <v>15</v>
      </c>
      <c r="F534">
        <v>15</v>
      </c>
      <c r="I534" s="49"/>
      <c r="J534">
        <v>2</v>
      </c>
      <c r="K534">
        <v>1</v>
      </c>
      <c r="L534">
        <v>2</v>
      </c>
      <c r="M534" s="49" t="s">
        <v>1745</v>
      </c>
      <c r="N534" s="49"/>
      <c r="O534" s="49" t="s">
        <v>1932</v>
      </c>
      <c r="P534" s="49">
        <v>3</v>
      </c>
      <c r="Q534" s="49" t="s">
        <v>2715</v>
      </c>
      <c r="R534" s="49" t="str">
        <f>IFERROR(INDEX(tbl_Lookup_Exercises[Category],MATCH(tbl_Exercises[[#This Row],[ExerciseName]],tbl_Lookup_Exercises[ExerciseName],0)),"Unknown")</f>
        <v>Pull</v>
      </c>
    </row>
    <row r="535" spans="1:18" hidden="1" x14ac:dyDescent="0.25">
      <c r="A535" s="49" t="s">
        <v>2716</v>
      </c>
      <c r="B535" s="49" t="s">
        <v>936</v>
      </c>
      <c r="C535" s="49" t="s">
        <v>84</v>
      </c>
      <c r="D535" s="49">
        <v>2</v>
      </c>
      <c r="E535">
        <v>15</v>
      </c>
      <c r="F535">
        <v>12</v>
      </c>
      <c r="I535" s="49"/>
      <c r="J535">
        <v>2</v>
      </c>
      <c r="K535">
        <v>1</v>
      </c>
      <c r="L535">
        <v>2</v>
      </c>
      <c r="M535" s="49" t="s">
        <v>610</v>
      </c>
      <c r="N535" s="49"/>
      <c r="O535" s="49" t="s">
        <v>2717</v>
      </c>
      <c r="P535" s="49">
        <v>3</v>
      </c>
      <c r="Q535" s="49" t="s">
        <v>2718</v>
      </c>
      <c r="R535" s="49" t="str">
        <f>IFERROR(INDEX(tbl_Lookup_Exercises[Category],MATCH(tbl_Exercises[[#This Row],[ExerciseName]],tbl_Lookup_Exercises[ExerciseName],0)),"Unknown")</f>
        <v>Pull</v>
      </c>
    </row>
    <row r="536" spans="1:18" hidden="1" x14ac:dyDescent="0.25">
      <c r="A536" s="49" t="s">
        <v>2719</v>
      </c>
      <c r="B536" s="49" t="s">
        <v>936</v>
      </c>
      <c r="C536" s="49" t="s">
        <v>84</v>
      </c>
      <c r="D536" s="49">
        <v>3</v>
      </c>
      <c r="E536">
        <v>15</v>
      </c>
      <c r="F536">
        <v>11</v>
      </c>
      <c r="I536" s="49"/>
      <c r="J536">
        <v>2</v>
      </c>
      <c r="K536">
        <v>1</v>
      </c>
      <c r="L536">
        <v>2</v>
      </c>
      <c r="M536" s="49" t="s">
        <v>610</v>
      </c>
      <c r="N536" s="49"/>
      <c r="O536" s="49" t="s">
        <v>2717</v>
      </c>
      <c r="P536" s="49">
        <v>3</v>
      </c>
      <c r="Q536" s="49" t="s">
        <v>2720</v>
      </c>
      <c r="R536" s="49" t="str">
        <f>IFERROR(INDEX(tbl_Lookup_Exercises[Category],MATCH(tbl_Exercises[[#This Row],[ExerciseName]],tbl_Lookup_Exercises[ExerciseName],0)),"Unknown")</f>
        <v>Pull</v>
      </c>
    </row>
    <row r="537" spans="1:18" hidden="1" x14ac:dyDescent="0.25">
      <c r="A537" s="49" t="s">
        <v>2721</v>
      </c>
      <c r="B537" s="49" t="s">
        <v>936</v>
      </c>
      <c r="C537" s="49" t="s">
        <v>1534</v>
      </c>
      <c r="D537" s="49">
        <v>1</v>
      </c>
      <c r="E537">
        <v>75</v>
      </c>
      <c r="G537">
        <v>70.199999999999989</v>
      </c>
      <c r="I537" s="49"/>
      <c r="M537" s="49"/>
      <c r="N537" s="49"/>
      <c r="O537" s="49"/>
      <c r="P537" s="49">
        <v>3</v>
      </c>
      <c r="Q537" s="49" t="s">
        <v>2722</v>
      </c>
      <c r="R537" s="49" t="str">
        <f>IFERROR(INDEX(tbl_Lookup_Exercises[Category],MATCH(tbl_Exercises[[#This Row],[ExerciseName]],tbl_Lookup_Exercises[ExerciseName],0)),"Unknown")</f>
        <v>Carry</v>
      </c>
    </row>
    <row r="538" spans="1:18" hidden="1" x14ac:dyDescent="0.25">
      <c r="A538" s="49" t="s">
        <v>2723</v>
      </c>
      <c r="B538" s="49" t="s">
        <v>936</v>
      </c>
      <c r="C538" s="49" t="s">
        <v>1534</v>
      </c>
      <c r="D538" s="49">
        <v>2</v>
      </c>
      <c r="E538">
        <v>75</v>
      </c>
      <c r="G538">
        <v>49.8</v>
      </c>
      <c r="I538" s="49"/>
      <c r="M538" s="49"/>
      <c r="N538" s="49"/>
      <c r="O538" s="49"/>
      <c r="P538" s="49">
        <v>3</v>
      </c>
      <c r="Q538" s="49" t="s">
        <v>2724</v>
      </c>
      <c r="R538" s="49" t="str">
        <f>IFERROR(INDEX(tbl_Lookup_Exercises[Category],MATCH(tbl_Exercises[[#This Row],[ExerciseName]],tbl_Lookup_Exercises[ExerciseName],0)),"Unknown")</f>
        <v>Carry</v>
      </c>
    </row>
    <row r="539" spans="1:18" hidden="1" x14ac:dyDescent="0.25">
      <c r="A539" s="49" t="s">
        <v>2725</v>
      </c>
      <c r="B539" s="49" t="s">
        <v>936</v>
      </c>
      <c r="C539" s="49" t="s">
        <v>1534</v>
      </c>
      <c r="D539" s="49">
        <v>3</v>
      </c>
      <c r="E539">
        <v>75</v>
      </c>
      <c r="G539">
        <v>45</v>
      </c>
      <c r="I539" s="49"/>
      <c r="M539" s="49"/>
      <c r="N539" s="49"/>
      <c r="O539" s="49"/>
      <c r="P539" s="49">
        <v>3</v>
      </c>
      <c r="Q539" s="49" t="s">
        <v>939</v>
      </c>
      <c r="R539" s="49" t="str">
        <f>IFERROR(INDEX(tbl_Lookup_Exercises[Category],MATCH(tbl_Exercises[[#This Row],[ExerciseName]],tbl_Lookup_Exercises[ExerciseName],0)),"Unknown")</f>
        <v>Carry</v>
      </c>
    </row>
    <row r="540" spans="1:18" hidden="1" x14ac:dyDescent="0.25">
      <c r="A540" s="49" t="s">
        <v>2726</v>
      </c>
      <c r="B540" s="49" t="s">
        <v>940</v>
      </c>
      <c r="C540" s="49" t="s">
        <v>112</v>
      </c>
      <c r="D540" s="49">
        <v>1</v>
      </c>
      <c r="E540">
        <v>40</v>
      </c>
      <c r="F540">
        <v>10</v>
      </c>
      <c r="I540" s="49"/>
      <c r="J540">
        <v>3</v>
      </c>
      <c r="K540">
        <v>1</v>
      </c>
      <c r="L540">
        <v>2</v>
      </c>
      <c r="M540" s="49" t="s">
        <v>1745</v>
      </c>
      <c r="N540" s="49"/>
      <c r="O540" s="49" t="s">
        <v>2727</v>
      </c>
      <c r="P540" s="49">
        <v>3</v>
      </c>
      <c r="Q540" s="49" t="s">
        <v>942</v>
      </c>
      <c r="R540" s="49" t="str">
        <f>IFERROR(INDEX(tbl_Lookup_Exercises[Category],MATCH(tbl_Exercises[[#This Row],[ExerciseName]],tbl_Lookup_Exercises[ExerciseName],0)),"Unknown")</f>
        <v>Arms_Biceps</v>
      </c>
    </row>
    <row r="541" spans="1:18" hidden="1" x14ac:dyDescent="0.25">
      <c r="A541" s="49" t="s">
        <v>2728</v>
      </c>
      <c r="B541" s="49" t="s">
        <v>940</v>
      </c>
      <c r="C541" s="49" t="s">
        <v>112</v>
      </c>
      <c r="D541" s="49">
        <v>2</v>
      </c>
      <c r="E541">
        <v>40</v>
      </c>
      <c r="F541">
        <v>10</v>
      </c>
      <c r="I541" s="49"/>
      <c r="J541">
        <v>3</v>
      </c>
      <c r="K541">
        <v>1</v>
      </c>
      <c r="L541">
        <v>2</v>
      </c>
      <c r="M541" s="49" t="s">
        <v>1745</v>
      </c>
      <c r="N541" s="49"/>
      <c r="O541" s="49" t="s">
        <v>2729</v>
      </c>
      <c r="P541" s="49">
        <v>3</v>
      </c>
      <c r="Q541" s="49" t="s">
        <v>2730</v>
      </c>
      <c r="R541" s="49" t="str">
        <f>IFERROR(INDEX(tbl_Lookup_Exercises[Category],MATCH(tbl_Exercises[[#This Row],[ExerciseName]],tbl_Lookup_Exercises[ExerciseName],0)),"Unknown")</f>
        <v>Arms_Biceps</v>
      </c>
    </row>
    <row r="542" spans="1:18" hidden="1" x14ac:dyDescent="0.25">
      <c r="A542" s="49" t="s">
        <v>2731</v>
      </c>
      <c r="B542" s="49" t="s">
        <v>940</v>
      </c>
      <c r="C542" s="49" t="s">
        <v>112</v>
      </c>
      <c r="D542" s="49">
        <v>3</v>
      </c>
      <c r="E542">
        <v>40</v>
      </c>
      <c r="F542">
        <v>8.5</v>
      </c>
      <c r="I542" s="49"/>
      <c r="J542">
        <v>3</v>
      </c>
      <c r="K542">
        <v>1</v>
      </c>
      <c r="L542">
        <v>2</v>
      </c>
      <c r="M542" s="49" t="s">
        <v>1745</v>
      </c>
      <c r="N542" s="49"/>
      <c r="O542" s="49" t="s">
        <v>2729</v>
      </c>
      <c r="P542" s="49">
        <v>3</v>
      </c>
      <c r="Q542" s="49" t="s">
        <v>2732</v>
      </c>
      <c r="R542" s="49" t="str">
        <f>IFERROR(INDEX(tbl_Lookup_Exercises[Category],MATCH(tbl_Exercises[[#This Row],[ExerciseName]],tbl_Lookup_Exercises[ExerciseName],0)),"Unknown")</f>
        <v>Arms_Biceps</v>
      </c>
    </row>
    <row r="543" spans="1:18" hidden="1" x14ac:dyDescent="0.25">
      <c r="A543" s="49" t="s">
        <v>2733</v>
      </c>
      <c r="B543" s="49" t="s">
        <v>940</v>
      </c>
      <c r="C543" s="49" t="s">
        <v>112</v>
      </c>
      <c r="D543" s="49">
        <v>4</v>
      </c>
      <c r="E543">
        <v>40</v>
      </c>
      <c r="F543">
        <v>8</v>
      </c>
      <c r="I543" s="49"/>
      <c r="J543">
        <v>3</v>
      </c>
      <c r="K543">
        <v>1</v>
      </c>
      <c r="L543">
        <v>2</v>
      </c>
      <c r="M543" s="49" t="s">
        <v>1888</v>
      </c>
      <c r="N543" s="49"/>
      <c r="O543" s="49" t="s">
        <v>2734</v>
      </c>
      <c r="P543" s="49">
        <v>3</v>
      </c>
      <c r="Q543" s="49" t="s">
        <v>2735</v>
      </c>
      <c r="R543" s="49" t="str">
        <f>IFERROR(INDEX(tbl_Lookup_Exercises[Category],MATCH(tbl_Exercises[[#This Row],[ExerciseName]],tbl_Lookup_Exercises[ExerciseName],0)),"Unknown")</f>
        <v>Arms_Biceps</v>
      </c>
    </row>
    <row r="544" spans="1:18" hidden="1" x14ac:dyDescent="0.25">
      <c r="A544" s="49" t="s">
        <v>2736</v>
      </c>
      <c r="B544" s="49" t="s">
        <v>940</v>
      </c>
      <c r="C544" s="49" t="s">
        <v>126</v>
      </c>
      <c r="D544" s="49">
        <v>1</v>
      </c>
      <c r="E544">
        <v>15</v>
      </c>
      <c r="F544">
        <v>15</v>
      </c>
      <c r="I544" s="49"/>
      <c r="J544">
        <v>2</v>
      </c>
      <c r="K544">
        <v>1</v>
      </c>
      <c r="L544">
        <v>2</v>
      </c>
      <c r="M544" s="49" t="s">
        <v>1745</v>
      </c>
      <c r="N544" s="49"/>
      <c r="O544" s="49" t="s">
        <v>1932</v>
      </c>
      <c r="P544" s="49">
        <v>3</v>
      </c>
      <c r="Q544" s="49" t="s">
        <v>2737</v>
      </c>
      <c r="R544" s="49" t="str">
        <f>IFERROR(INDEX(tbl_Lookup_Exercises[Category],MATCH(tbl_Exercises[[#This Row],[ExerciseName]],tbl_Lookup_Exercises[ExerciseName],0)),"Unknown")</f>
        <v>Arms_Biceps</v>
      </c>
    </row>
    <row r="545" spans="1:18" hidden="1" x14ac:dyDescent="0.25">
      <c r="A545" s="49" t="s">
        <v>2738</v>
      </c>
      <c r="B545" s="49" t="s">
        <v>940</v>
      </c>
      <c r="C545" s="49" t="s">
        <v>126</v>
      </c>
      <c r="D545" s="49">
        <v>2</v>
      </c>
      <c r="E545">
        <v>15</v>
      </c>
      <c r="F545">
        <v>12</v>
      </c>
      <c r="I545" s="49"/>
      <c r="J545">
        <v>2</v>
      </c>
      <c r="K545">
        <v>1</v>
      </c>
      <c r="L545">
        <v>2</v>
      </c>
      <c r="M545" s="49" t="s">
        <v>618</v>
      </c>
      <c r="N545" s="49"/>
      <c r="O545" s="49" t="s">
        <v>2154</v>
      </c>
      <c r="P545" s="49">
        <v>3</v>
      </c>
      <c r="Q545" s="49" t="s">
        <v>2739</v>
      </c>
      <c r="R545" s="49" t="str">
        <f>IFERROR(INDEX(tbl_Lookup_Exercises[Category],MATCH(tbl_Exercises[[#This Row],[ExerciseName]],tbl_Lookup_Exercises[ExerciseName],0)),"Unknown")</f>
        <v>Arms_Biceps</v>
      </c>
    </row>
    <row r="546" spans="1:18" hidden="1" x14ac:dyDescent="0.25">
      <c r="A546" s="49" t="s">
        <v>2740</v>
      </c>
      <c r="B546" s="49" t="s">
        <v>940</v>
      </c>
      <c r="C546" s="49" t="s">
        <v>126</v>
      </c>
      <c r="D546" s="49">
        <v>3</v>
      </c>
      <c r="E546">
        <v>15</v>
      </c>
      <c r="F546">
        <v>12</v>
      </c>
      <c r="I546" s="49"/>
      <c r="J546">
        <v>2</v>
      </c>
      <c r="K546">
        <v>1</v>
      </c>
      <c r="L546">
        <v>2</v>
      </c>
      <c r="M546" s="49" t="s">
        <v>1888</v>
      </c>
      <c r="N546" s="49"/>
      <c r="O546" s="49" t="s">
        <v>2487</v>
      </c>
      <c r="P546" s="49">
        <v>3</v>
      </c>
      <c r="Q546" s="49" t="s">
        <v>2741</v>
      </c>
      <c r="R546" s="49" t="str">
        <f>IFERROR(INDEX(tbl_Lookup_Exercises[Category],MATCH(tbl_Exercises[[#This Row],[ExerciseName]],tbl_Lookup_Exercises[ExerciseName],0)),"Unknown")</f>
        <v>Arms_Biceps</v>
      </c>
    </row>
    <row r="547" spans="1:18" hidden="1" x14ac:dyDescent="0.25">
      <c r="A547" s="49" t="s">
        <v>2742</v>
      </c>
      <c r="B547" s="49" t="s">
        <v>940</v>
      </c>
      <c r="C547" s="49" t="s">
        <v>214</v>
      </c>
      <c r="D547" s="49">
        <v>1</v>
      </c>
      <c r="E547">
        <v>42.5</v>
      </c>
      <c r="F547">
        <v>12</v>
      </c>
      <c r="I547" s="49"/>
      <c r="J547">
        <v>2</v>
      </c>
      <c r="K547">
        <v>1</v>
      </c>
      <c r="L547">
        <v>2</v>
      </c>
      <c r="M547" s="49" t="s">
        <v>610</v>
      </c>
      <c r="N547" s="49"/>
      <c r="O547" s="49" t="s">
        <v>2743</v>
      </c>
      <c r="P547" s="49">
        <v>3</v>
      </c>
      <c r="Q547" s="49" t="s">
        <v>2744</v>
      </c>
      <c r="R547" s="49" t="str">
        <f>IFERROR(INDEX(tbl_Lookup_Exercises[Category],MATCH(tbl_Exercises[[#This Row],[ExerciseName]],tbl_Lookup_Exercises[ExerciseName],0)),"Unknown")</f>
        <v>Arms_Triceps</v>
      </c>
    </row>
    <row r="548" spans="1:18" hidden="1" x14ac:dyDescent="0.25">
      <c r="A548" s="49" t="s">
        <v>2745</v>
      </c>
      <c r="B548" s="49" t="s">
        <v>940</v>
      </c>
      <c r="C548" s="49" t="s">
        <v>214</v>
      </c>
      <c r="D548" s="49">
        <v>2</v>
      </c>
      <c r="E548">
        <v>42.5</v>
      </c>
      <c r="F548">
        <v>12</v>
      </c>
      <c r="I548" s="49"/>
      <c r="J548">
        <v>2</v>
      </c>
      <c r="K548">
        <v>1</v>
      </c>
      <c r="L548">
        <v>2</v>
      </c>
      <c r="M548" s="49" t="s">
        <v>1646</v>
      </c>
      <c r="N548" s="49"/>
      <c r="O548" s="49" t="s">
        <v>2746</v>
      </c>
      <c r="P548" s="49">
        <v>3</v>
      </c>
      <c r="Q548" s="49" t="s">
        <v>2747</v>
      </c>
      <c r="R548" s="49" t="str">
        <f>IFERROR(INDEX(tbl_Lookup_Exercises[Category],MATCH(tbl_Exercises[[#This Row],[ExerciseName]],tbl_Lookup_Exercises[ExerciseName],0)),"Unknown")</f>
        <v>Arms_Triceps</v>
      </c>
    </row>
    <row r="549" spans="1:18" hidden="1" x14ac:dyDescent="0.25">
      <c r="A549" s="49" t="s">
        <v>2748</v>
      </c>
      <c r="B549" s="49" t="s">
        <v>940</v>
      </c>
      <c r="C549" s="49" t="s">
        <v>214</v>
      </c>
      <c r="D549" s="49">
        <v>3</v>
      </c>
      <c r="E549">
        <v>42.5</v>
      </c>
      <c r="F549">
        <v>12</v>
      </c>
      <c r="I549" s="49"/>
      <c r="J549">
        <v>2</v>
      </c>
      <c r="K549">
        <v>1</v>
      </c>
      <c r="L549">
        <v>2</v>
      </c>
      <c r="M549" s="49" t="s">
        <v>610</v>
      </c>
      <c r="N549" s="49"/>
      <c r="O549" s="49" t="s">
        <v>2749</v>
      </c>
      <c r="P549" s="49">
        <v>3</v>
      </c>
      <c r="Q549" s="49" t="s">
        <v>2750</v>
      </c>
      <c r="R549" s="49" t="str">
        <f>IFERROR(INDEX(tbl_Lookup_Exercises[Category],MATCH(tbl_Exercises[[#This Row],[ExerciseName]],tbl_Lookup_Exercises[ExerciseName],0)),"Unknown")</f>
        <v>Arms_Triceps</v>
      </c>
    </row>
    <row r="550" spans="1:18" hidden="1" x14ac:dyDescent="0.25">
      <c r="A550" s="49" t="s">
        <v>2751</v>
      </c>
      <c r="B550" s="49" t="s">
        <v>940</v>
      </c>
      <c r="C550" s="49" t="s">
        <v>214</v>
      </c>
      <c r="D550" s="49">
        <v>4</v>
      </c>
      <c r="E550">
        <v>42.5</v>
      </c>
      <c r="F550">
        <v>9</v>
      </c>
      <c r="I550" s="49"/>
      <c r="J550">
        <v>2</v>
      </c>
      <c r="K550">
        <v>1</v>
      </c>
      <c r="L550">
        <v>2</v>
      </c>
      <c r="M550" s="49" t="s">
        <v>610</v>
      </c>
      <c r="N550" s="49"/>
      <c r="O550" s="49" t="s">
        <v>2749</v>
      </c>
      <c r="P550" s="49">
        <v>3</v>
      </c>
      <c r="Q550" s="49" t="s">
        <v>2752</v>
      </c>
      <c r="R550" s="49" t="str">
        <f>IFERROR(INDEX(tbl_Lookup_Exercises[Category],MATCH(tbl_Exercises[[#This Row],[ExerciseName]],tbl_Lookup_Exercises[ExerciseName],0)),"Unknown")</f>
        <v>Arms_Triceps</v>
      </c>
    </row>
    <row r="551" spans="1:18" hidden="1" x14ac:dyDescent="0.25">
      <c r="A551" s="49" t="s">
        <v>2753</v>
      </c>
      <c r="B551" s="49" t="s">
        <v>940</v>
      </c>
      <c r="C551" s="49" t="s">
        <v>235</v>
      </c>
      <c r="D551" s="49">
        <v>1</v>
      </c>
      <c r="E551">
        <v>12.5</v>
      </c>
      <c r="F551">
        <v>12</v>
      </c>
      <c r="I551" s="49"/>
      <c r="J551">
        <v>1</v>
      </c>
      <c r="K551">
        <v>1</v>
      </c>
      <c r="L551">
        <v>3</v>
      </c>
      <c r="M551" s="49" t="s">
        <v>1745</v>
      </c>
      <c r="N551" s="49"/>
      <c r="O551" s="49" t="s">
        <v>2403</v>
      </c>
      <c r="P551" s="49">
        <v>3</v>
      </c>
      <c r="Q551" s="49" t="s">
        <v>2754</v>
      </c>
      <c r="R551" s="49" t="str">
        <f>IFERROR(INDEX(tbl_Lookup_Exercises[Category],MATCH(tbl_Exercises[[#This Row],[ExerciseName]],tbl_Lookup_Exercises[ExerciseName],0)),"Unknown")</f>
        <v>Arms_Triceps</v>
      </c>
    </row>
    <row r="552" spans="1:18" hidden="1" x14ac:dyDescent="0.25">
      <c r="A552" s="49" t="s">
        <v>2755</v>
      </c>
      <c r="B552" s="49" t="s">
        <v>940</v>
      </c>
      <c r="C552" s="49" t="s">
        <v>235</v>
      </c>
      <c r="D552" s="49">
        <v>2</v>
      </c>
      <c r="E552">
        <v>12.5</v>
      </c>
      <c r="F552">
        <v>12</v>
      </c>
      <c r="I552" s="49"/>
      <c r="J552">
        <v>1</v>
      </c>
      <c r="K552">
        <v>1</v>
      </c>
      <c r="L552">
        <v>3</v>
      </c>
      <c r="M552" s="49" t="s">
        <v>1745</v>
      </c>
      <c r="N552" s="49"/>
      <c r="O552" s="49" t="s">
        <v>2403</v>
      </c>
      <c r="P552" s="49">
        <v>3</v>
      </c>
      <c r="Q552" s="49" t="s">
        <v>2756</v>
      </c>
      <c r="R552" s="49" t="str">
        <f>IFERROR(INDEX(tbl_Lookup_Exercises[Category],MATCH(tbl_Exercises[[#This Row],[ExerciseName]],tbl_Lookup_Exercises[ExerciseName],0)),"Unknown")</f>
        <v>Arms_Triceps</v>
      </c>
    </row>
    <row r="553" spans="1:18" hidden="1" x14ac:dyDescent="0.25">
      <c r="A553" s="49" t="s">
        <v>2757</v>
      </c>
      <c r="B553" s="49" t="s">
        <v>940</v>
      </c>
      <c r="C553" s="49" t="s">
        <v>235</v>
      </c>
      <c r="D553" s="49">
        <v>3</v>
      </c>
      <c r="E553">
        <v>12.5</v>
      </c>
      <c r="F553">
        <v>10</v>
      </c>
      <c r="I553" s="49"/>
      <c r="J553">
        <v>1</v>
      </c>
      <c r="K553">
        <v>1</v>
      </c>
      <c r="L553">
        <v>3</v>
      </c>
      <c r="M553" s="49" t="s">
        <v>610</v>
      </c>
      <c r="N553" s="49"/>
      <c r="O553" s="49" t="s">
        <v>2406</v>
      </c>
      <c r="P553" s="49">
        <v>3</v>
      </c>
      <c r="Q553" s="49" t="s">
        <v>2758</v>
      </c>
      <c r="R553" s="49" t="str">
        <f>IFERROR(INDEX(tbl_Lookup_Exercises[Category],MATCH(tbl_Exercises[[#This Row],[ExerciseName]],tbl_Lookup_Exercises[ExerciseName],0)),"Unknown")</f>
        <v>Arms_Triceps</v>
      </c>
    </row>
    <row r="554" spans="1:18" hidden="1" x14ac:dyDescent="0.25">
      <c r="A554" s="49" t="s">
        <v>2759</v>
      </c>
      <c r="B554" s="49" t="s">
        <v>940</v>
      </c>
      <c r="C554" s="49" t="s">
        <v>303</v>
      </c>
      <c r="D554" s="49">
        <v>1</v>
      </c>
      <c r="E554">
        <v>6</v>
      </c>
      <c r="F554">
        <v>15</v>
      </c>
      <c r="I554" s="49"/>
      <c r="J554">
        <v>2</v>
      </c>
      <c r="K554">
        <v>1</v>
      </c>
      <c r="L554">
        <v>2</v>
      </c>
      <c r="M554" s="49" t="s">
        <v>618</v>
      </c>
      <c r="N554" s="49"/>
      <c r="O554" s="49" t="s">
        <v>2154</v>
      </c>
      <c r="P554" s="49">
        <v>3</v>
      </c>
      <c r="Q554" s="49" t="s">
        <v>2760</v>
      </c>
      <c r="R554" s="49" t="str">
        <f>IFERROR(INDEX(tbl_Lookup_Exercises[Category],MATCH(tbl_Exercises[[#This Row],[ExerciseName]],tbl_Lookup_Exercises[ExerciseName],0)),"Unknown")</f>
        <v>Push</v>
      </c>
    </row>
    <row r="555" spans="1:18" hidden="1" x14ac:dyDescent="0.25">
      <c r="A555" s="49" t="s">
        <v>2761</v>
      </c>
      <c r="B555" s="49" t="s">
        <v>940</v>
      </c>
      <c r="C555" s="49" t="s">
        <v>303</v>
      </c>
      <c r="D555" s="49">
        <v>2</v>
      </c>
      <c r="E555">
        <v>6</v>
      </c>
      <c r="F555">
        <v>15</v>
      </c>
      <c r="I555" s="49"/>
      <c r="J555">
        <v>2</v>
      </c>
      <c r="K555">
        <v>2</v>
      </c>
      <c r="L555">
        <v>2</v>
      </c>
      <c r="M555" s="49" t="s">
        <v>1745</v>
      </c>
      <c r="N555" s="49"/>
      <c r="O555" s="49" t="s">
        <v>2762</v>
      </c>
      <c r="P555" s="49">
        <v>3</v>
      </c>
      <c r="Q555" s="49" t="s">
        <v>2763</v>
      </c>
      <c r="R555" s="49" t="str">
        <f>IFERROR(INDEX(tbl_Lookup_Exercises[Category],MATCH(tbl_Exercises[[#This Row],[ExerciseName]],tbl_Lookup_Exercises[ExerciseName],0)),"Unknown")</f>
        <v>Push</v>
      </c>
    </row>
    <row r="556" spans="1:18" hidden="1" x14ac:dyDescent="0.25">
      <c r="A556" s="49" t="s">
        <v>2764</v>
      </c>
      <c r="B556" s="49" t="s">
        <v>940</v>
      </c>
      <c r="C556" s="49" t="s">
        <v>303</v>
      </c>
      <c r="D556" s="49">
        <v>3</v>
      </c>
      <c r="E556">
        <v>6</v>
      </c>
      <c r="F556">
        <v>15</v>
      </c>
      <c r="I556" s="49"/>
      <c r="J556">
        <v>2</v>
      </c>
      <c r="K556">
        <v>2</v>
      </c>
      <c r="L556">
        <v>2</v>
      </c>
      <c r="M556" s="49" t="s">
        <v>1745</v>
      </c>
      <c r="N556" s="49"/>
      <c r="O556" s="49" t="s">
        <v>2762</v>
      </c>
      <c r="P556" s="49">
        <v>3</v>
      </c>
      <c r="Q556" s="49" t="s">
        <v>2765</v>
      </c>
      <c r="R556" s="49" t="str">
        <f>IFERROR(INDEX(tbl_Lookup_Exercises[Category],MATCH(tbl_Exercises[[#This Row],[ExerciseName]],tbl_Lookup_Exercises[ExerciseName],0)),"Unknown")</f>
        <v>Push</v>
      </c>
    </row>
    <row r="557" spans="1:18" hidden="1" x14ac:dyDescent="0.25">
      <c r="A557" s="49" t="s">
        <v>2766</v>
      </c>
      <c r="B557" s="49" t="s">
        <v>940</v>
      </c>
      <c r="C557" s="49" t="s">
        <v>368</v>
      </c>
      <c r="D557" s="49">
        <v>1</v>
      </c>
      <c r="G557">
        <v>600</v>
      </c>
      <c r="H557">
        <v>3.25</v>
      </c>
      <c r="I557" s="49" t="s">
        <v>2238</v>
      </c>
      <c r="M557" s="49"/>
      <c r="N557" s="49"/>
      <c r="O557" s="49"/>
      <c r="P557" s="49">
        <v>3</v>
      </c>
      <c r="Q557" s="49" t="s">
        <v>943</v>
      </c>
      <c r="R557" s="49" t="str">
        <f>IFERROR(INDEX(tbl_Lookup_Exercises[Category],MATCH(tbl_Exercises[[#This Row],[ExerciseName]],tbl_Lookup_Exercises[ExerciseName],0)),"Unknown")</f>
        <v>Cardio</v>
      </c>
    </row>
    <row r="558" spans="1:18" hidden="1" x14ac:dyDescent="0.25">
      <c r="A558" s="49" t="s">
        <v>2767</v>
      </c>
      <c r="B558" s="49" t="s">
        <v>944</v>
      </c>
      <c r="C558" s="49" t="s">
        <v>262</v>
      </c>
      <c r="D558" s="49">
        <v>1</v>
      </c>
      <c r="E558">
        <v>0</v>
      </c>
      <c r="F558">
        <v>8</v>
      </c>
      <c r="I558" s="49"/>
      <c r="J558">
        <v>3</v>
      </c>
      <c r="K558">
        <v>2</v>
      </c>
      <c r="L558">
        <v>1</v>
      </c>
      <c r="M558" s="49"/>
      <c r="N558" s="49"/>
      <c r="O558" s="49" t="s">
        <v>2768</v>
      </c>
      <c r="P558" s="49">
        <v>3</v>
      </c>
      <c r="Q558" s="49" t="s">
        <v>946</v>
      </c>
      <c r="R558" s="49" t="str">
        <f>IFERROR(INDEX(tbl_Lookup_Exercises[Category],MATCH(tbl_Exercises[[#This Row],[ExerciseName]],tbl_Lookup_Exercises[ExerciseName],0)),"Unknown")</f>
        <v>Legs</v>
      </c>
    </row>
    <row r="559" spans="1:18" hidden="1" x14ac:dyDescent="0.25">
      <c r="A559" s="49" t="s">
        <v>2769</v>
      </c>
      <c r="B559" s="49" t="s">
        <v>944</v>
      </c>
      <c r="C559" s="49" t="s">
        <v>262</v>
      </c>
      <c r="D559" s="49">
        <v>2</v>
      </c>
      <c r="E559">
        <v>0</v>
      </c>
      <c r="F559">
        <v>8</v>
      </c>
      <c r="I559" s="49"/>
      <c r="J559">
        <v>3</v>
      </c>
      <c r="K559">
        <v>2</v>
      </c>
      <c r="L559">
        <v>1</v>
      </c>
      <c r="M559" s="49"/>
      <c r="N559" s="49"/>
      <c r="O559" s="49" t="s">
        <v>2768</v>
      </c>
      <c r="P559" s="49">
        <v>3</v>
      </c>
      <c r="Q559" s="49" t="s">
        <v>2770</v>
      </c>
      <c r="R559" s="49" t="str">
        <f>IFERROR(INDEX(tbl_Lookup_Exercises[Category],MATCH(tbl_Exercises[[#This Row],[ExerciseName]],tbl_Lookup_Exercises[ExerciseName],0)),"Unknown")</f>
        <v>Legs</v>
      </c>
    </row>
    <row r="560" spans="1:18" hidden="1" x14ac:dyDescent="0.25">
      <c r="A560" s="49" t="s">
        <v>2771</v>
      </c>
      <c r="B560" s="49" t="s">
        <v>944</v>
      </c>
      <c r="C560" s="49" t="s">
        <v>352</v>
      </c>
      <c r="D560" s="49">
        <v>1</v>
      </c>
      <c r="E560">
        <v>45</v>
      </c>
      <c r="F560">
        <v>15</v>
      </c>
      <c r="I560" s="49"/>
      <c r="M560" s="49"/>
      <c r="N560" s="49"/>
      <c r="O560" s="49" t="s">
        <v>2772</v>
      </c>
      <c r="P560" s="49">
        <v>3</v>
      </c>
      <c r="Q560" s="49" t="s">
        <v>2773</v>
      </c>
      <c r="R560" s="49" t="str">
        <f>IFERROR(INDEX(tbl_Lookup_Exercises[Category],MATCH(tbl_Exercises[[#This Row],[ExerciseName]],tbl_Lookup_Exercises[ExerciseName],0)),"Unknown")</f>
        <v>Legs</v>
      </c>
    </row>
    <row r="561" spans="1:18" hidden="1" x14ac:dyDescent="0.25">
      <c r="A561" s="49" t="s">
        <v>2774</v>
      </c>
      <c r="B561" s="49" t="s">
        <v>944</v>
      </c>
      <c r="C561" s="49" t="s">
        <v>352</v>
      </c>
      <c r="D561" s="49">
        <v>2</v>
      </c>
      <c r="E561">
        <v>45</v>
      </c>
      <c r="F561">
        <v>15</v>
      </c>
      <c r="I561" s="49"/>
      <c r="M561" s="49"/>
      <c r="N561" s="49"/>
      <c r="O561" s="49" t="s">
        <v>2772</v>
      </c>
      <c r="P561" s="49">
        <v>3</v>
      </c>
      <c r="Q561" s="49" t="s">
        <v>2775</v>
      </c>
      <c r="R561" s="49" t="str">
        <f>IFERROR(INDEX(tbl_Lookup_Exercises[Category],MATCH(tbl_Exercises[[#This Row],[ExerciseName]],tbl_Lookup_Exercises[ExerciseName],0)),"Unknown")</f>
        <v>Legs</v>
      </c>
    </row>
    <row r="562" spans="1:18" hidden="1" x14ac:dyDescent="0.25">
      <c r="A562" s="49" t="s">
        <v>2776</v>
      </c>
      <c r="B562" s="49" t="s">
        <v>944</v>
      </c>
      <c r="C562" s="49" t="s">
        <v>249</v>
      </c>
      <c r="D562" s="49">
        <v>1</v>
      </c>
      <c r="E562">
        <v>120</v>
      </c>
      <c r="F562">
        <v>8</v>
      </c>
      <c r="I562" s="49"/>
      <c r="J562">
        <v>3</v>
      </c>
      <c r="K562">
        <v>1</v>
      </c>
      <c r="L562">
        <v>1</v>
      </c>
      <c r="M562" s="49" t="s">
        <v>1745</v>
      </c>
      <c r="N562" s="49"/>
      <c r="O562" s="49" t="s">
        <v>2777</v>
      </c>
      <c r="P562" s="49">
        <v>3</v>
      </c>
      <c r="Q562" s="49" t="s">
        <v>2778</v>
      </c>
      <c r="R562" s="49" t="str">
        <f>IFERROR(INDEX(tbl_Lookup_Exercises[Category],MATCH(tbl_Exercises[[#This Row],[ExerciseName]],tbl_Lookup_Exercises[ExerciseName],0)),"Unknown")</f>
        <v>Legs</v>
      </c>
    </row>
    <row r="563" spans="1:18" hidden="1" x14ac:dyDescent="0.25">
      <c r="A563" s="49" t="s">
        <v>2779</v>
      </c>
      <c r="B563" s="49" t="s">
        <v>944</v>
      </c>
      <c r="C563" s="49" t="s">
        <v>249</v>
      </c>
      <c r="D563" s="49">
        <v>2</v>
      </c>
      <c r="E563">
        <v>120</v>
      </c>
      <c r="F563">
        <v>8</v>
      </c>
      <c r="I563" s="49"/>
      <c r="J563">
        <v>3</v>
      </c>
      <c r="K563">
        <v>1</v>
      </c>
      <c r="L563">
        <v>1</v>
      </c>
      <c r="M563" s="49" t="s">
        <v>1745</v>
      </c>
      <c r="N563" s="49"/>
      <c r="O563" s="49" t="s">
        <v>2777</v>
      </c>
      <c r="P563" s="49">
        <v>3</v>
      </c>
      <c r="Q563" s="49" t="s">
        <v>2780</v>
      </c>
      <c r="R563" s="49" t="str">
        <f>IFERROR(INDEX(tbl_Lookup_Exercises[Category],MATCH(tbl_Exercises[[#This Row],[ExerciseName]],tbl_Lookup_Exercises[ExerciseName],0)),"Unknown")</f>
        <v>Legs</v>
      </c>
    </row>
    <row r="564" spans="1:18" hidden="1" x14ac:dyDescent="0.25">
      <c r="A564" s="49" t="s">
        <v>2781</v>
      </c>
      <c r="B564" s="49" t="s">
        <v>944</v>
      </c>
      <c r="C564" s="49" t="s">
        <v>249</v>
      </c>
      <c r="D564" s="49">
        <v>3</v>
      </c>
      <c r="E564">
        <v>120</v>
      </c>
      <c r="F564">
        <v>8</v>
      </c>
      <c r="I564" s="49"/>
      <c r="J564">
        <v>3</v>
      </c>
      <c r="K564">
        <v>1</v>
      </c>
      <c r="L564">
        <v>1</v>
      </c>
      <c r="M564" s="49" t="s">
        <v>1745</v>
      </c>
      <c r="N564" s="49"/>
      <c r="O564" s="49" t="s">
        <v>2777</v>
      </c>
      <c r="P564" s="49">
        <v>3</v>
      </c>
      <c r="Q564" s="49" t="s">
        <v>2782</v>
      </c>
      <c r="R564" s="49" t="str">
        <f>IFERROR(INDEX(tbl_Lookup_Exercises[Category],MATCH(tbl_Exercises[[#This Row],[ExerciseName]],tbl_Lookup_Exercises[ExerciseName],0)),"Unknown")</f>
        <v>Legs</v>
      </c>
    </row>
    <row r="565" spans="1:18" hidden="1" x14ac:dyDescent="0.25">
      <c r="A565" s="49" t="s">
        <v>2783</v>
      </c>
      <c r="B565" s="49" t="s">
        <v>944</v>
      </c>
      <c r="C565" s="49" t="s">
        <v>256</v>
      </c>
      <c r="D565" s="49">
        <v>1</v>
      </c>
      <c r="E565">
        <v>15</v>
      </c>
      <c r="F565">
        <v>8</v>
      </c>
      <c r="I565" s="49"/>
      <c r="J565">
        <v>2</v>
      </c>
      <c r="K565">
        <v>1</v>
      </c>
      <c r="L565">
        <v>2</v>
      </c>
      <c r="M565" s="49" t="s">
        <v>610</v>
      </c>
      <c r="N565" s="49"/>
      <c r="O565" s="49" t="s">
        <v>2784</v>
      </c>
      <c r="P565" s="49">
        <v>3</v>
      </c>
      <c r="Q565" s="49" t="s">
        <v>2785</v>
      </c>
      <c r="R565" s="49" t="str">
        <f>IFERROR(INDEX(tbl_Lookup_Exercises[Category],MATCH(tbl_Exercises[[#This Row],[ExerciseName]],tbl_Lookup_Exercises[ExerciseName],0)),"Unknown")</f>
        <v>Legs</v>
      </c>
    </row>
    <row r="566" spans="1:18" hidden="1" x14ac:dyDescent="0.25">
      <c r="A566" s="49" t="s">
        <v>2786</v>
      </c>
      <c r="B566" s="49" t="s">
        <v>944</v>
      </c>
      <c r="C566" s="49" t="s">
        <v>256</v>
      </c>
      <c r="D566" s="49">
        <v>2</v>
      </c>
      <c r="E566">
        <v>15</v>
      </c>
      <c r="F566">
        <v>8</v>
      </c>
      <c r="I566" s="49"/>
      <c r="J566">
        <v>2</v>
      </c>
      <c r="K566">
        <v>1</v>
      </c>
      <c r="L566">
        <v>2</v>
      </c>
      <c r="M566" s="49" t="s">
        <v>610</v>
      </c>
      <c r="N566" s="49"/>
      <c r="O566" s="49" t="s">
        <v>2784</v>
      </c>
      <c r="P566" s="49">
        <v>3</v>
      </c>
      <c r="Q566" s="49" t="s">
        <v>2787</v>
      </c>
      <c r="R566" s="49" t="str">
        <f>IFERROR(INDEX(tbl_Lookup_Exercises[Category],MATCH(tbl_Exercises[[#This Row],[ExerciseName]],tbl_Lookup_Exercises[ExerciseName],0)),"Unknown")</f>
        <v>Legs</v>
      </c>
    </row>
    <row r="567" spans="1:18" hidden="1" x14ac:dyDescent="0.25">
      <c r="A567" s="49" t="s">
        <v>2788</v>
      </c>
      <c r="B567" s="49" t="s">
        <v>944</v>
      </c>
      <c r="C567" s="49" t="s">
        <v>256</v>
      </c>
      <c r="D567" s="49">
        <v>3</v>
      </c>
      <c r="E567">
        <v>20</v>
      </c>
      <c r="F567">
        <v>8</v>
      </c>
      <c r="I567" s="49"/>
      <c r="J567">
        <v>2</v>
      </c>
      <c r="K567">
        <v>1</v>
      </c>
      <c r="L567">
        <v>2</v>
      </c>
      <c r="M567" s="49" t="s">
        <v>584</v>
      </c>
      <c r="N567" s="49"/>
      <c r="O567" s="49" t="s">
        <v>2789</v>
      </c>
      <c r="P567" s="49">
        <v>3</v>
      </c>
      <c r="Q567" s="49" t="s">
        <v>2790</v>
      </c>
      <c r="R567" s="49" t="str">
        <f>IFERROR(INDEX(tbl_Lookup_Exercises[Category],MATCH(tbl_Exercises[[#This Row],[ExerciseName]],tbl_Lookup_Exercises[ExerciseName],0)),"Unknown")</f>
        <v>Legs</v>
      </c>
    </row>
    <row r="568" spans="1:18" hidden="1" x14ac:dyDescent="0.25">
      <c r="A568" s="49" t="s">
        <v>2791</v>
      </c>
      <c r="B568" s="49" t="s">
        <v>944</v>
      </c>
      <c r="C568" s="49" t="s">
        <v>275</v>
      </c>
      <c r="D568" s="49">
        <v>1</v>
      </c>
      <c r="E568">
        <v>20</v>
      </c>
      <c r="G568">
        <v>10</v>
      </c>
      <c r="I568" s="49"/>
      <c r="J568">
        <v>2</v>
      </c>
      <c r="K568">
        <v>1</v>
      </c>
      <c r="L568">
        <v>1</v>
      </c>
      <c r="M568" s="49"/>
      <c r="N568" s="49"/>
      <c r="O568" s="49" t="s">
        <v>2792</v>
      </c>
      <c r="P568" s="49">
        <v>3</v>
      </c>
      <c r="Q568" s="49" t="s">
        <v>2793</v>
      </c>
      <c r="R568" s="49" t="str">
        <f>IFERROR(INDEX(tbl_Lookup_Exercises[Category],MATCH(tbl_Exercises[[#This Row],[ExerciseName]],tbl_Lookup_Exercises[ExerciseName],0)),"Unknown")</f>
        <v>Legs</v>
      </c>
    </row>
    <row r="569" spans="1:18" hidden="1" x14ac:dyDescent="0.25">
      <c r="A569" s="49" t="s">
        <v>2794</v>
      </c>
      <c r="B569" s="49" t="s">
        <v>944</v>
      </c>
      <c r="C569" s="49" t="s">
        <v>275</v>
      </c>
      <c r="D569" s="49">
        <v>2</v>
      </c>
      <c r="E569">
        <v>20</v>
      </c>
      <c r="G569">
        <v>10</v>
      </c>
      <c r="I569" s="49"/>
      <c r="J569">
        <v>2</v>
      </c>
      <c r="K569">
        <v>1</v>
      </c>
      <c r="L569">
        <v>1</v>
      </c>
      <c r="M569" s="49"/>
      <c r="N569" s="49"/>
      <c r="O569" s="49" t="s">
        <v>2792</v>
      </c>
      <c r="P569" s="49">
        <v>3</v>
      </c>
      <c r="Q569" s="49" t="s">
        <v>2795</v>
      </c>
      <c r="R569" s="49" t="str">
        <f>IFERROR(INDEX(tbl_Lookup_Exercises[Category],MATCH(tbl_Exercises[[#This Row],[ExerciseName]],tbl_Lookup_Exercises[ExerciseName],0)),"Unknown")</f>
        <v>Legs</v>
      </c>
    </row>
    <row r="570" spans="1:18" hidden="1" x14ac:dyDescent="0.25">
      <c r="A570" s="49" t="s">
        <v>2796</v>
      </c>
      <c r="B570" s="49" t="s">
        <v>944</v>
      </c>
      <c r="C570" s="49" t="s">
        <v>286</v>
      </c>
      <c r="D570" s="49">
        <v>1</v>
      </c>
      <c r="E570">
        <v>75</v>
      </c>
      <c r="F570">
        <v>12</v>
      </c>
      <c r="I570" s="49"/>
      <c r="J570">
        <v>2</v>
      </c>
      <c r="K570">
        <v>1</v>
      </c>
      <c r="L570">
        <v>2</v>
      </c>
      <c r="M570" s="49" t="s">
        <v>618</v>
      </c>
      <c r="N570" s="49"/>
      <c r="O570" s="49" t="s">
        <v>2154</v>
      </c>
      <c r="P570" s="49">
        <v>3</v>
      </c>
      <c r="Q570" s="49" t="s">
        <v>2797</v>
      </c>
      <c r="R570" s="49" t="str">
        <f>IFERROR(INDEX(tbl_Lookup_Exercises[Category],MATCH(tbl_Exercises[[#This Row],[ExerciseName]],tbl_Lookup_Exercises[ExerciseName],0)),"Unknown")</f>
        <v>Legs</v>
      </c>
    </row>
    <row r="571" spans="1:18" hidden="1" x14ac:dyDescent="0.25">
      <c r="A571" s="49" t="s">
        <v>2798</v>
      </c>
      <c r="B571" s="49" t="s">
        <v>944</v>
      </c>
      <c r="C571" s="49" t="s">
        <v>286</v>
      </c>
      <c r="D571" s="49">
        <v>2</v>
      </c>
      <c r="E571">
        <v>95</v>
      </c>
      <c r="F571">
        <v>12</v>
      </c>
      <c r="I571" s="49"/>
      <c r="J571">
        <v>2</v>
      </c>
      <c r="K571">
        <v>1</v>
      </c>
      <c r="L571">
        <v>2</v>
      </c>
      <c r="M571" s="49" t="s">
        <v>1745</v>
      </c>
      <c r="N571" s="49"/>
      <c r="O571" s="49" t="s">
        <v>1932</v>
      </c>
      <c r="P571" s="49">
        <v>3</v>
      </c>
      <c r="Q571" s="49" t="s">
        <v>2799</v>
      </c>
      <c r="R571" s="49" t="str">
        <f>IFERROR(INDEX(tbl_Lookup_Exercises[Category],MATCH(tbl_Exercises[[#This Row],[ExerciseName]],tbl_Lookup_Exercises[ExerciseName],0)),"Unknown")</f>
        <v>Legs</v>
      </c>
    </row>
    <row r="572" spans="1:18" hidden="1" x14ac:dyDescent="0.25">
      <c r="A572" s="49" t="s">
        <v>2800</v>
      </c>
      <c r="B572" s="49" t="s">
        <v>944</v>
      </c>
      <c r="C572" s="49" t="s">
        <v>286</v>
      </c>
      <c r="D572" s="49">
        <v>3</v>
      </c>
      <c r="E572">
        <v>95</v>
      </c>
      <c r="F572">
        <v>12</v>
      </c>
      <c r="I572" s="49"/>
      <c r="J572">
        <v>2</v>
      </c>
      <c r="K572">
        <v>1</v>
      </c>
      <c r="L572">
        <v>2</v>
      </c>
      <c r="M572" s="49" t="s">
        <v>1888</v>
      </c>
      <c r="N572" s="49"/>
      <c r="O572" s="49" t="s">
        <v>2487</v>
      </c>
      <c r="P572" s="49">
        <v>3</v>
      </c>
      <c r="Q572" s="49" t="s">
        <v>2801</v>
      </c>
      <c r="R572" s="49" t="str">
        <f>IFERROR(INDEX(tbl_Lookup_Exercises[Category],MATCH(tbl_Exercises[[#This Row],[ExerciseName]],tbl_Lookup_Exercises[ExerciseName],0)),"Unknown")</f>
        <v>Legs</v>
      </c>
    </row>
    <row r="573" spans="1:18" hidden="1" x14ac:dyDescent="0.25">
      <c r="A573" s="49" t="s">
        <v>2802</v>
      </c>
      <c r="B573" s="49" t="s">
        <v>944</v>
      </c>
      <c r="C573" s="49" t="s">
        <v>329</v>
      </c>
      <c r="D573" s="49">
        <v>1</v>
      </c>
      <c r="E573">
        <v>0</v>
      </c>
      <c r="G573">
        <v>30</v>
      </c>
      <c r="I573" s="49"/>
      <c r="M573" s="49"/>
      <c r="N573" s="49"/>
      <c r="O573" s="49" t="s">
        <v>2803</v>
      </c>
      <c r="P573" s="49">
        <v>3</v>
      </c>
      <c r="Q573" s="49" t="s">
        <v>2804</v>
      </c>
      <c r="R573" s="49" t="str">
        <f>IFERROR(INDEX(tbl_Lookup_Exercises[Category],MATCH(tbl_Exercises[[#This Row],[ExerciseName]],tbl_Lookup_Exercises[ExerciseName],0)),"Unknown")</f>
        <v>Core</v>
      </c>
    </row>
    <row r="574" spans="1:18" hidden="1" x14ac:dyDescent="0.25">
      <c r="A574" s="49" t="s">
        <v>2805</v>
      </c>
      <c r="B574" s="49" t="s">
        <v>944</v>
      </c>
      <c r="C574" s="49" t="s">
        <v>329</v>
      </c>
      <c r="D574" s="49">
        <v>2</v>
      </c>
      <c r="E574">
        <v>0</v>
      </c>
      <c r="G574">
        <v>36</v>
      </c>
      <c r="I574" s="49"/>
      <c r="M574" s="49"/>
      <c r="N574" s="49"/>
      <c r="O574" s="49" t="s">
        <v>2806</v>
      </c>
      <c r="P574" s="49">
        <v>3</v>
      </c>
      <c r="Q574" s="49" t="s">
        <v>2807</v>
      </c>
      <c r="R574" s="49" t="str">
        <f>IFERROR(INDEX(tbl_Lookup_Exercises[Category],MATCH(tbl_Exercises[[#This Row],[ExerciseName]],tbl_Lookup_Exercises[ExerciseName],0)),"Unknown")</f>
        <v>Core</v>
      </c>
    </row>
    <row r="575" spans="1:18" hidden="1" x14ac:dyDescent="0.25">
      <c r="A575" s="49" t="s">
        <v>2808</v>
      </c>
      <c r="B575" s="49" t="s">
        <v>944</v>
      </c>
      <c r="C575" s="49" t="s">
        <v>356</v>
      </c>
      <c r="D575" s="49">
        <v>1</v>
      </c>
      <c r="G575">
        <v>300</v>
      </c>
      <c r="H575">
        <v>0.78</v>
      </c>
      <c r="I575" s="49" t="s">
        <v>2238</v>
      </c>
      <c r="M575" s="49"/>
      <c r="N575" s="49" t="s">
        <v>2809</v>
      </c>
      <c r="O575" s="49" t="s">
        <v>2810</v>
      </c>
      <c r="P575" s="49">
        <v>3</v>
      </c>
      <c r="Q575" s="49" t="s">
        <v>2811</v>
      </c>
      <c r="R575" s="49" t="str">
        <f>IFERROR(INDEX(tbl_Lookup_Exercises[Category],MATCH(tbl_Exercises[[#This Row],[ExerciseName]],tbl_Lookup_Exercises[ExerciseName],0)),"Unknown")</f>
        <v>Pull</v>
      </c>
    </row>
    <row r="576" spans="1:18" hidden="1" x14ac:dyDescent="0.25">
      <c r="A576" s="49" t="s">
        <v>2812</v>
      </c>
      <c r="B576" s="49" t="s">
        <v>944</v>
      </c>
      <c r="C576" s="49" t="s">
        <v>356</v>
      </c>
      <c r="D576" s="49">
        <v>2</v>
      </c>
      <c r="G576">
        <v>240</v>
      </c>
      <c r="H576">
        <v>0.62</v>
      </c>
      <c r="I576" s="49" t="s">
        <v>2238</v>
      </c>
      <c r="M576" s="49"/>
      <c r="N576" s="49" t="s">
        <v>2809</v>
      </c>
      <c r="O576" s="49" t="s">
        <v>2810</v>
      </c>
      <c r="P576" s="49">
        <v>3</v>
      </c>
      <c r="Q576" s="49" t="s">
        <v>2813</v>
      </c>
      <c r="R576" s="49" t="str">
        <f>IFERROR(INDEX(tbl_Lookup_Exercises[Category],MATCH(tbl_Exercises[[#This Row],[ExerciseName]],tbl_Lookup_Exercises[ExerciseName],0)),"Unknown")</f>
        <v>Pull</v>
      </c>
    </row>
    <row r="577" spans="1:18" hidden="1" x14ac:dyDescent="0.25">
      <c r="A577" s="49" t="s">
        <v>2814</v>
      </c>
      <c r="B577" s="49" t="s">
        <v>944</v>
      </c>
      <c r="C577" s="49" t="s">
        <v>356</v>
      </c>
      <c r="D577" s="49">
        <v>3</v>
      </c>
      <c r="G577">
        <v>60</v>
      </c>
      <c r="H577">
        <v>0.16</v>
      </c>
      <c r="I577" s="49" t="s">
        <v>2238</v>
      </c>
      <c r="M577" s="49"/>
      <c r="N577" s="49" t="s">
        <v>2809</v>
      </c>
      <c r="O577" s="49" t="s">
        <v>2810</v>
      </c>
      <c r="P577" s="49">
        <v>3</v>
      </c>
      <c r="Q577" s="49" t="s">
        <v>947</v>
      </c>
      <c r="R577" s="49" t="str">
        <f>IFERROR(INDEX(tbl_Lookup_Exercises[Category],MATCH(tbl_Exercises[[#This Row],[ExerciseName]],tbl_Lookup_Exercises[ExerciseName],0)),"Unknown")</f>
        <v>Pull</v>
      </c>
    </row>
    <row r="578" spans="1:18" hidden="1" x14ac:dyDescent="0.25">
      <c r="A578" s="49" t="s">
        <v>2815</v>
      </c>
      <c r="B578" s="49" t="s">
        <v>948</v>
      </c>
      <c r="C578" s="49" t="s">
        <v>356</v>
      </c>
      <c r="D578" s="49">
        <v>1</v>
      </c>
      <c r="G578">
        <v>300</v>
      </c>
      <c r="H578">
        <v>0.81</v>
      </c>
      <c r="I578" s="49" t="s">
        <v>2238</v>
      </c>
      <c r="M578" s="49"/>
      <c r="N578" s="49"/>
      <c r="O578" s="49" t="s">
        <v>2816</v>
      </c>
      <c r="P578" s="49">
        <v>3</v>
      </c>
      <c r="Q578" s="49" t="s">
        <v>950</v>
      </c>
      <c r="R578" s="49" t="str">
        <f>IFERROR(INDEX(tbl_Lookup_Exercises[Category],MATCH(tbl_Exercises[[#This Row],[ExerciseName]],tbl_Lookup_Exercises[ExerciseName],0)),"Unknown")</f>
        <v>Pull</v>
      </c>
    </row>
    <row r="579" spans="1:18" hidden="1" x14ac:dyDescent="0.25">
      <c r="A579" s="49" t="s">
        <v>2817</v>
      </c>
      <c r="B579" s="49" t="s">
        <v>948</v>
      </c>
      <c r="C579" s="49" t="s">
        <v>398</v>
      </c>
      <c r="D579" s="49">
        <v>1</v>
      </c>
      <c r="E579">
        <v>0</v>
      </c>
      <c r="F579">
        <v>15</v>
      </c>
      <c r="I579" s="49"/>
      <c r="M579" s="49"/>
      <c r="N579" s="49"/>
      <c r="O579" s="49" t="s">
        <v>2818</v>
      </c>
      <c r="P579" s="49">
        <v>3</v>
      </c>
      <c r="Q579" s="49" t="s">
        <v>2819</v>
      </c>
      <c r="R579" s="49" t="str">
        <f>IFERROR(INDEX(tbl_Lookup_Exercises[Category],MATCH(tbl_Exercises[[#This Row],[ExerciseName]],tbl_Lookup_Exercises[ExerciseName],0)),"Unknown")</f>
        <v>Warmup</v>
      </c>
    </row>
    <row r="580" spans="1:18" hidden="1" x14ac:dyDescent="0.25">
      <c r="A580" s="49" t="s">
        <v>2820</v>
      </c>
      <c r="B580" s="49" t="s">
        <v>948</v>
      </c>
      <c r="C580" s="49" t="s">
        <v>398</v>
      </c>
      <c r="D580" s="49">
        <v>2</v>
      </c>
      <c r="E580">
        <v>0</v>
      </c>
      <c r="F580">
        <v>15</v>
      </c>
      <c r="I580" s="49"/>
      <c r="M580" s="49"/>
      <c r="N580" s="49"/>
      <c r="O580" s="49" t="s">
        <v>2818</v>
      </c>
      <c r="P580" s="49">
        <v>3</v>
      </c>
      <c r="Q580" s="49" t="s">
        <v>2821</v>
      </c>
      <c r="R580" s="49" t="str">
        <f>IFERROR(INDEX(tbl_Lookup_Exercises[Category],MATCH(tbl_Exercises[[#This Row],[ExerciseName]],tbl_Lookup_Exercises[ExerciseName],0)),"Unknown")</f>
        <v>Warmup</v>
      </c>
    </row>
    <row r="581" spans="1:18" hidden="1" x14ac:dyDescent="0.25">
      <c r="A581" s="49" t="s">
        <v>2822</v>
      </c>
      <c r="B581" s="49" t="s">
        <v>948</v>
      </c>
      <c r="C581" s="49" t="s">
        <v>403</v>
      </c>
      <c r="D581" s="49">
        <v>1</v>
      </c>
      <c r="E581">
        <v>0</v>
      </c>
      <c r="F581">
        <v>12</v>
      </c>
      <c r="I581" s="49"/>
      <c r="M581" s="49"/>
      <c r="N581" s="49"/>
      <c r="O581" s="49" t="s">
        <v>2823</v>
      </c>
      <c r="P581" s="49">
        <v>3</v>
      </c>
      <c r="Q581" s="49" t="s">
        <v>2824</v>
      </c>
      <c r="R581" s="49" t="str">
        <f>IFERROR(INDEX(tbl_Lookup_Exercises[Category],MATCH(tbl_Exercises[[#This Row],[ExerciseName]],tbl_Lookup_Exercises[ExerciseName],0)),"Unknown")</f>
        <v>Warmup</v>
      </c>
    </row>
    <row r="582" spans="1:18" hidden="1" x14ac:dyDescent="0.25">
      <c r="A582" s="49" t="s">
        <v>2825</v>
      </c>
      <c r="B582" s="49" t="s">
        <v>948</v>
      </c>
      <c r="C582" s="49" t="s">
        <v>403</v>
      </c>
      <c r="D582" s="49">
        <v>2</v>
      </c>
      <c r="E582">
        <v>0</v>
      </c>
      <c r="F582">
        <v>12</v>
      </c>
      <c r="I582" s="49"/>
      <c r="M582" s="49"/>
      <c r="N582" s="49"/>
      <c r="O582" s="49" t="s">
        <v>2823</v>
      </c>
      <c r="P582" s="49">
        <v>3</v>
      </c>
      <c r="Q582" s="49" t="s">
        <v>2826</v>
      </c>
      <c r="R582" s="49" t="str">
        <f>IFERROR(INDEX(tbl_Lookup_Exercises[Category],MATCH(tbl_Exercises[[#This Row],[ExerciseName]],tbl_Lookup_Exercises[ExerciseName],0)),"Unknown")</f>
        <v>Warmup</v>
      </c>
    </row>
    <row r="583" spans="1:18" hidden="1" x14ac:dyDescent="0.25">
      <c r="A583" s="49" t="s">
        <v>2827</v>
      </c>
      <c r="B583" s="49" t="s">
        <v>948</v>
      </c>
      <c r="C583" s="49" t="s">
        <v>386</v>
      </c>
      <c r="D583" s="49">
        <v>1</v>
      </c>
      <c r="E583">
        <v>0</v>
      </c>
      <c r="F583">
        <v>10</v>
      </c>
      <c r="I583" s="49"/>
      <c r="J583">
        <v>4</v>
      </c>
      <c r="K583">
        <v>1</v>
      </c>
      <c r="L583">
        <v>1</v>
      </c>
      <c r="M583" s="49"/>
      <c r="N583" s="49"/>
      <c r="O583" s="49" t="s">
        <v>2828</v>
      </c>
      <c r="P583" s="49">
        <v>3</v>
      </c>
      <c r="Q583" s="49" t="s">
        <v>2829</v>
      </c>
      <c r="R583" s="49" t="str">
        <f>IFERROR(INDEX(tbl_Lookup_Exercises[Category],MATCH(tbl_Exercises[[#This Row],[ExerciseName]],tbl_Lookup_Exercises[ExerciseName],0)),"Unknown")</f>
        <v>Push</v>
      </c>
    </row>
    <row r="584" spans="1:18" hidden="1" x14ac:dyDescent="0.25">
      <c r="A584" s="49" t="s">
        <v>2830</v>
      </c>
      <c r="B584" s="49" t="s">
        <v>948</v>
      </c>
      <c r="C584" s="49" t="s">
        <v>386</v>
      </c>
      <c r="D584" s="49">
        <v>2</v>
      </c>
      <c r="E584">
        <v>0</v>
      </c>
      <c r="F584">
        <v>6</v>
      </c>
      <c r="I584" s="49"/>
      <c r="J584">
        <v>4</v>
      </c>
      <c r="K584">
        <v>1</v>
      </c>
      <c r="L584">
        <v>1</v>
      </c>
      <c r="M584" s="49"/>
      <c r="N584" s="49"/>
      <c r="O584" s="49" t="s">
        <v>2831</v>
      </c>
      <c r="P584" s="49">
        <v>3</v>
      </c>
      <c r="Q584" s="49" t="s">
        <v>2832</v>
      </c>
      <c r="R584" s="49" t="str">
        <f>IFERROR(INDEX(tbl_Lookup_Exercises[Category],MATCH(tbl_Exercises[[#This Row],[ExerciseName]],tbl_Lookup_Exercises[ExerciseName],0)),"Unknown")</f>
        <v>Push</v>
      </c>
    </row>
    <row r="585" spans="1:18" hidden="1" x14ac:dyDescent="0.25">
      <c r="A585" s="49" t="s">
        <v>2833</v>
      </c>
      <c r="B585" s="49" t="s">
        <v>948</v>
      </c>
      <c r="C585" s="49" t="s">
        <v>154</v>
      </c>
      <c r="D585" s="49">
        <v>1</v>
      </c>
      <c r="E585">
        <v>25</v>
      </c>
      <c r="F585">
        <v>10</v>
      </c>
      <c r="I585" s="49"/>
      <c r="M585" s="49"/>
      <c r="N585" s="49"/>
      <c r="O585" s="49" t="s">
        <v>2816</v>
      </c>
      <c r="P585" s="49">
        <v>3</v>
      </c>
      <c r="Q585" s="49" t="s">
        <v>2834</v>
      </c>
      <c r="R585" s="49" t="str">
        <f>IFERROR(INDEX(tbl_Lookup_Exercises[Category],MATCH(tbl_Exercises[[#This Row],[ExerciseName]],tbl_Lookup_Exercises[ExerciseName],0)),"Unknown")</f>
        <v>Push</v>
      </c>
    </row>
    <row r="586" spans="1:18" hidden="1" x14ac:dyDescent="0.25">
      <c r="A586" s="49" t="s">
        <v>2835</v>
      </c>
      <c r="B586" s="49" t="s">
        <v>948</v>
      </c>
      <c r="C586" s="49" t="s">
        <v>154</v>
      </c>
      <c r="D586" s="49">
        <v>2</v>
      </c>
      <c r="E586">
        <v>115</v>
      </c>
      <c r="F586">
        <v>8</v>
      </c>
      <c r="I586" s="49"/>
      <c r="J586">
        <v>3</v>
      </c>
      <c r="K586">
        <v>1</v>
      </c>
      <c r="L586">
        <v>1</v>
      </c>
      <c r="M586" s="49" t="s">
        <v>618</v>
      </c>
      <c r="N586" s="49"/>
      <c r="O586" s="49" t="s">
        <v>2836</v>
      </c>
      <c r="P586" s="49">
        <v>3</v>
      </c>
      <c r="Q586" s="49" t="s">
        <v>2837</v>
      </c>
      <c r="R586" s="49" t="str">
        <f>IFERROR(INDEX(tbl_Lookup_Exercises[Category],MATCH(tbl_Exercises[[#This Row],[ExerciseName]],tbl_Lookup_Exercises[ExerciseName],0)),"Unknown")</f>
        <v>Push</v>
      </c>
    </row>
    <row r="587" spans="1:18" hidden="1" x14ac:dyDescent="0.25">
      <c r="A587" s="49" t="s">
        <v>2838</v>
      </c>
      <c r="B587" s="49" t="s">
        <v>948</v>
      </c>
      <c r="C587" s="49" t="s">
        <v>154</v>
      </c>
      <c r="D587" s="49">
        <v>3</v>
      </c>
      <c r="E587">
        <v>115</v>
      </c>
      <c r="F587">
        <v>8</v>
      </c>
      <c r="I587" s="49"/>
      <c r="J587">
        <v>3</v>
      </c>
      <c r="K587">
        <v>1</v>
      </c>
      <c r="L587">
        <v>1</v>
      </c>
      <c r="M587" s="49" t="s">
        <v>618</v>
      </c>
      <c r="N587" s="49"/>
      <c r="O587" s="49" t="s">
        <v>2836</v>
      </c>
      <c r="P587" s="49">
        <v>3</v>
      </c>
      <c r="Q587" s="49" t="s">
        <v>2839</v>
      </c>
      <c r="R587" s="49" t="str">
        <f>IFERROR(INDEX(tbl_Lookup_Exercises[Category],MATCH(tbl_Exercises[[#This Row],[ExerciseName]],tbl_Lookup_Exercises[ExerciseName],0)),"Unknown")</f>
        <v>Push</v>
      </c>
    </row>
    <row r="588" spans="1:18" hidden="1" x14ac:dyDescent="0.25">
      <c r="A588" s="49" t="s">
        <v>2840</v>
      </c>
      <c r="B588" s="49" t="s">
        <v>948</v>
      </c>
      <c r="C588" s="49" t="s">
        <v>154</v>
      </c>
      <c r="D588" s="49">
        <v>4</v>
      </c>
      <c r="E588">
        <v>115</v>
      </c>
      <c r="F588">
        <v>8</v>
      </c>
      <c r="I588" s="49"/>
      <c r="J588">
        <v>3</v>
      </c>
      <c r="K588">
        <v>1</v>
      </c>
      <c r="L588">
        <v>1</v>
      </c>
      <c r="M588" s="49" t="s">
        <v>1745</v>
      </c>
      <c r="N588" s="49"/>
      <c r="O588" s="49" t="s">
        <v>2841</v>
      </c>
      <c r="P588" s="49">
        <v>3</v>
      </c>
      <c r="Q588" s="49" t="s">
        <v>2842</v>
      </c>
      <c r="R588" s="49" t="str">
        <f>IFERROR(INDEX(tbl_Lookup_Exercises[Category],MATCH(tbl_Exercises[[#This Row],[ExerciseName]],tbl_Lookup_Exercises[ExerciseName],0)),"Unknown")</f>
        <v>Push</v>
      </c>
    </row>
    <row r="589" spans="1:18" hidden="1" x14ac:dyDescent="0.25">
      <c r="A589" s="49" t="s">
        <v>2843</v>
      </c>
      <c r="B589" s="49" t="s">
        <v>948</v>
      </c>
      <c r="C589" s="49" t="s">
        <v>154</v>
      </c>
      <c r="D589" s="49">
        <v>5</v>
      </c>
      <c r="E589">
        <v>120</v>
      </c>
      <c r="F589">
        <v>7</v>
      </c>
      <c r="I589" s="49"/>
      <c r="J589">
        <v>3</v>
      </c>
      <c r="K589">
        <v>1</v>
      </c>
      <c r="L589">
        <v>1</v>
      </c>
      <c r="M589" s="49" t="s">
        <v>610</v>
      </c>
      <c r="N589" s="49"/>
      <c r="O589" s="49" t="s">
        <v>2844</v>
      </c>
      <c r="P589" s="49">
        <v>3</v>
      </c>
      <c r="Q589" s="49" t="s">
        <v>2845</v>
      </c>
      <c r="R589" s="49" t="str">
        <f>IFERROR(INDEX(tbl_Lookup_Exercises[Category],MATCH(tbl_Exercises[[#This Row],[ExerciseName]],tbl_Lookup_Exercises[ExerciseName],0)),"Unknown")</f>
        <v>Push</v>
      </c>
    </row>
    <row r="590" spans="1:18" hidden="1" x14ac:dyDescent="0.25">
      <c r="A590" s="49" t="s">
        <v>2846</v>
      </c>
      <c r="B590" s="49" t="s">
        <v>948</v>
      </c>
      <c r="C590" s="49" t="s">
        <v>1404</v>
      </c>
      <c r="D590" s="49">
        <v>1</v>
      </c>
      <c r="E590">
        <v>50</v>
      </c>
      <c r="F590">
        <v>7</v>
      </c>
      <c r="I590" s="49"/>
      <c r="J590">
        <v>2</v>
      </c>
      <c r="K590">
        <v>1</v>
      </c>
      <c r="L590">
        <v>1</v>
      </c>
      <c r="M590" s="49" t="s">
        <v>610</v>
      </c>
      <c r="N590" s="49"/>
      <c r="O590" s="49" t="s">
        <v>2847</v>
      </c>
      <c r="P590" s="49">
        <v>3</v>
      </c>
      <c r="Q590" s="49" t="s">
        <v>2848</v>
      </c>
      <c r="R590" s="49" t="str">
        <f>IFERROR(INDEX(tbl_Lookup_Exercises[Category],MATCH(tbl_Exercises[[#This Row],[ExerciseName]],tbl_Lookup_Exercises[ExerciseName],0)),"Unknown")</f>
        <v>Push</v>
      </c>
    </row>
    <row r="591" spans="1:18" hidden="1" x14ac:dyDescent="0.25">
      <c r="A591" s="49" t="s">
        <v>2849</v>
      </c>
      <c r="B591" s="49" t="s">
        <v>948</v>
      </c>
      <c r="C591" s="49" t="s">
        <v>1404</v>
      </c>
      <c r="D591" s="49">
        <v>2</v>
      </c>
      <c r="E591">
        <v>50</v>
      </c>
      <c r="F591">
        <v>5</v>
      </c>
      <c r="I591" s="49"/>
      <c r="J591">
        <v>2</v>
      </c>
      <c r="K591">
        <v>1</v>
      </c>
      <c r="L591">
        <v>1</v>
      </c>
      <c r="M591" s="49" t="s">
        <v>610</v>
      </c>
      <c r="N591" s="49"/>
      <c r="O591" s="49" t="s">
        <v>2850</v>
      </c>
      <c r="P591" s="49">
        <v>3</v>
      </c>
      <c r="Q591" s="49" t="s">
        <v>2851</v>
      </c>
      <c r="R591" s="49" t="str">
        <f>IFERROR(INDEX(tbl_Lookup_Exercises[Category],MATCH(tbl_Exercises[[#This Row],[ExerciseName]],tbl_Lookup_Exercises[ExerciseName],0)),"Unknown")</f>
        <v>Push</v>
      </c>
    </row>
    <row r="592" spans="1:18" hidden="1" x14ac:dyDescent="0.25">
      <c r="A592" s="49" t="s">
        <v>2852</v>
      </c>
      <c r="B592" s="49" t="s">
        <v>948</v>
      </c>
      <c r="C592" s="49" t="s">
        <v>1404</v>
      </c>
      <c r="D592" s="49">
        <v>3</v>
      </c>
      <c r="E592">
        <v>45</v>
      </c>
      <c r="F592">
        <v>6</v>
      </c>
      <c r="I592" s="49"/>
      <c r="J592">
        <v>2</v>
      </c>
      <c r="K592">
        <v>1</v>
      </c>
      <c r="L592">
        <v>2</v>
      </c>
      <c r="M592" s="49" t="s">
        <v>1745</v>
      </c>
      <c r="N592" s="49"/>
      <c r="O592" s="49" t="s">
        <v>2853</v>
      </c>
      <c r="P592" s="49">
        <v>3</v>
      </c>
      <c r="Q592" s="49" t="s">
        <v>2854</v>
      </c>
      <c r="R592" s="49" t="str">
        <f>IFERROR(INDEX(tbl_Lookup_Exercises[Category],MATCH(tbl_Exercises[[#This Row],[ExerciseName]],tbl_Lookup_Exercises[ExerciseName],0)),"Unknown")</f>
        <v>Push</v>
      </c>
    </row>
    <row r="593" spans="1:18" hidden="1" x14ac:dyDescent="0.25">
      <c r="A593" s="49" t="s">
        <v>2855</v>
      </c>
      <c r="B593" s="49" t="s">
        <v>948</v>
      </c>
      <c r="C593" s="49" t="s">
        <v>172</v>
      </c>
      <c r="D593" s="49">
        <v>1</v>
      </c>
      <c r="E593">
        <v>15</v>
      </c>
      <c r="F593">
        <v>10</v>
      </c>
      <c r="I593" s="49"/>
      <c r="J593">
        <v>2</v>
      </c>
      <c r="K593">
        <v>2</v>
      </c>
      <c r="L593">
        <v>1</v>
      </c>
      <c r="M593" s="49" t="s">
        <v>1745</v>
      </c>
      <c r="N593" s="49"/>
      <c r="O593" s="49" t="s">
        <v>2856</v>
      </c>
      <c r="P593" s="49">
        <v>3</v>
      </c>
      <c r="Q593" s="49" t="s">
        <v>2857</v>
      </c>
      <c r="R593" s="49" t="str">
        <f>IFERROR(INDEX(tbl_Lookup_Exercises[Category],MATCH(tbl_Exercises[[#This Row],[ExerciseName]],tbl_Lookup_Exercises[ExerciseName],0)),"Unknown")</f>
        <v>Push</v>
      </c>
    </row>
    <row r="594" spans="1:18" hidden="1" x14ac:dyDescent="0.25">
      <c r="A594" s="49" t="s">
        <v>2858</v>
      </c>
      <c r="B594" s="49" t="s">
        <v>948</v>
      </c>
      <c r="C594" s="49" t="s">
        <v>172</v>
      </c>
      <c r="D594" s="49">
        <v>2</v>
      </c>
      <c r="E594">
        <v>15</v>
      </c>
      <c r="F594">
        <v>10</v>
      </c>
      <c r="I594" s="49"/>
      <c r="J594">
        <v>2</v>
      </c>
      <c r="K594">
        <v>2</v>
      </c>
      <c r="L594">
        <v>1</v>
      </c>
      <c r="M594" s="49" t="s">
        <v>1745</v>
      </c>
      <c r="N594" s="49"/>
      <c r="O594" s="49" t="s">
        <v>2856</v>
      </c>
      <c r="P594" s="49">
        <v>3</v>
      </c>
      <c r="Q594" s="49" t="s">
        <v>2859</v>
      </c>
      <c r="R594" s="49" t="str">
        <f>IFERROR(INDEX(tbl_Lookup_Exercises[Category],MATCH(tbl_Exercises[[#This Row],[ExerciseName]],tbl_Lookup_Exercises[ExerciseName],0)),"Unknown")</f>
        <v>Push</v>
      </c>
    </row>
    <row r="595" spans="1:18" hidden="1" x14ac:dyDescent="0.25">
      <c r="A595" s="49" t="s">
        <v>2860</v>
      </c>
      <c r="B595" s="49" t="s">
        <v>948</v>
      </c>
      <c r="C595" s="49" t="s">
        <v>172</v>
      </c>
      <c r="D595" s="49">
        <v>3</v>
      </c>
      <c r="E595">
        <v>15</v>
      </c>
      <c r="F595">
        <v>10</v>
      </c>
      <c r="I595" s="49"/>
      <c r="J595">
        <v>2</v>
      </c>
      <c r="K595">
        <v>2</v>
      </c>
      <c r="L595">
        <v>1</v>
      </c>
      <c r="M595" s="49" t="s">
        <v>1888</v>
      </c>
      <c r="N595" s="49"/>
      <c r="O595" s="49" t="s">
        <v>2861</v>
      </c>
      <c r="P595" s="49">
        <v>3</v>
      </c>
      <c r="Q595" s="49" t="s">
        <v>2862</v>
      </c>
      <c r="R595" s="49" t="str">
        <f>IFERROR(INDEX(tbl_Lookup_Exercises[Category],MATCH(tbl_Exercises[[#This Row],[ExerciseName]],tbl_Lookup_Exercises[ExerciseName],0)),"Unknown")</f>
        <v>Push</v>
      </c>
    </row>
    <row r="596" spans="1:18" hidden="1" x14ac:dyDescent="0.25">
      <c r="A596" s="49" t="s">
        <v>2863</v>
      </c>
      <c r="B596" s="49" t="s">
        <v>948</v>
      </c>
      <c r="C596" s="49" t="s">
        <v>195</v>
      </c>
      <c r="D596" s="49">
        <v>1</v>
      </c>
      <c r="E596">
        <v>20</v>
      </c>
      <c r="F596">
        <v>10</v>
      </c>
      <c r="I596" s="49"/>
      <c r="J596">
        <v>2</v>
      </c>
      <c r="L596">
        <v>2</v>
      </c>
      <c r="M596" s="49" t="s">
        <v>1745</v>
      </c>
      <c r="N596" s="49"/>
      <c r="O596" s="49" t="s">
        <v>2864</v>
      </c>
      <c r="P596" s="49">
        <v>3</v>
      </c>
      <c r="Q596" s="49" t="s">
        <v>2865</v>
      </c>
      <c r="R596" s="49" t="str">
        <f>IFERROR(INDEX(tbl_Lookup_Exercises[Category],MATCH(tbl_Exercises[[#This Row],[ExerciseName]],tbl_Lookup_Exercises[ExerciseName],0)),"Unknown")</f>
        <v>Push</v>
      </c>
    </row>
    <row r="597" spans="1:18" hidden="1" x14ac:dyDescent="0.25">
      <c r="A597" s="49" t="s">
        <v>2866</v>
      </c>
      <c r="B597" s="49" t="s">
        <v>948</v>
      </c>
      <c r="C597" s="49" t="s">
        <v>195</v>
      </c>
      <c r="D597" s="49">
        <v>2</v>
      </c>
      <c r="E597">
        <v>20</v>
      </c>
      <c r="F597">
        <v>12</v>
      </c>
      <c r="I597" s="49"/>
      <c r="J597">
        <v>2</v>
      </c>
      <c r="K597">
        <v>2</v>
      </c>
      <c r="L597">
        <v>2</v>
      </c>
      <c r="M597" s="49" t="s">
        <v>1745</v>
      </c>
      <c r="N597" s="49"/>
      <c r="O597" s="49" t="s">
        <v>2664</v>
      </c>
      <c r="P597" s="49">
        <v>3</v>
      </c>
      <c r="Q597" s="49" t="s">
        <v>2867</v>
      </c>
      <c r="R597" s="49" t="str">
        <f>IFERROR(INDEX(tbl_Lookup_Exercises[Category],MATCH(tbl_Exercises[[#This Row],[ExerciseName]],tbl_Lookup_Exercises[ExerciseName],0)),"Unknown")</f>
        <v>Push</v>
      </c>
    </row>
    <row r="598" spans="1:18" hidden="1" x14ac:dyDescent="0.25">
      <c r="A598" s="49" t="s">
        <v>2868</v>
      </c>
      <c r="B598" s="49" t="s">
        <v>948</v>
      </c>
      <c r="C598" s="49" t="s">
        <v>195</v>
      </c>
      <c r="D598" s="49">
        <v>3</v>
      </c>
      <c r="E598">
        <v>20</v>
      </c>
      <c r="F598">
        <v>12</v>
      </c>
      <c r="I598" s="49"/>
      <c r="J598">
        <v>2</v>
      </c>
      <c r="K598">
        <v>2</v>
      </c>
      <c r="L598">
        <v>2</v>
      </c>
      <c r="M598" s="49" t="s">
        <v>1745</v>
      </c>
      <c r="N598" s="49"/>
      <c r="O598" s="49" t="s">
        <v>2664</v>
      </c>
      <c r="P598" s="49">
        <v>3</v>
      </c>
      <c r="Q598" s="49" t="s">
        <v>2869</v>
      </c>
      <c r="R598" s="49" t="str">
        <f>IFERROR(INDEX(tbl_Lookup_Exercises[Category],MATCH(tbl_Exercises[[#This Row],[ExerciseName]],tbl_Lookup_Exercises[ExerciseName],0)),"Unknown")</f>
        <v>Push</v>
      </c>
    </row>
    <row r="599" spans="1:18" hidden="1" x14ac:dyDescent="0.25">
      <c r="A599" s="49" t="s">
        <v>2870</v>
      </c>
      <c r="B599" s="49" t="s">
        <v>948</v>
      </c>
      <c r="C599" s="49" t="s">
        <v>214</v>
      </c>
      <c r="D599" s="49">
        <v>1</v>
      </c>
      <c r="E599">
        <v>42.5</v>
      </c>
      <c r="F599">
        <v>12</v>
      </c>
      <c r="I599" s="49"/>
      <c r="J599">
        <v>2</v>
      </c>
      <c r="K599">
        <v>1</v>
      </c>
      <c r="L599">
        <v>2</v>
      </c>
      <c r="M599" s="49" t="s">
        <v>1745</v>
      </c>
      <c r="N599" s="49"/>
      <c r="O599" s="49" t="s">
        <v>2871</v>
      </c>
      <c r="P599" s="49">
        <v>3</v>
      </c>
      <c r="Q599" s="49" t="s">
        <v>2872</v>
      </c>
      <c r="R599" s="49" t="str">
        <f>IFERROR(INDEX(tbl_Lookup_Exercises[Category],MATCH(tbl_Exercises[[#This Row],[ExerciseName]],tbl_Lookup_Exercises[ExerciseName],0)),"Unknown")</f>
        <v>Arms_Triceps</v>
      </c>
    </row>
    <row r="600" spans="1:18" hidden="1" x14ac:dyDescent="0.25">
      <c r="A600" s="49" t="s">
        <v>2873</v>
      </c>
      <c r="B600" s="49" t="s">
        <v>948</v>
      </c>
      <c r="C600" s="49" t="s">
        <v>214</v>
      </c>
      <c r="D600" s="49">
        <v>2</v>
      </c>
      <c r="E600">
        <v>42.5</v>
      </c>
      <c r="F600">
        <v>9</v>
      </c>
      <c r="I600" s="49"/>
      <c r="J600">
        <v>2</v>
      </c>
      <c r="K600">
        <v>1</v>
      </c>
      <c r="L600">
        <v>2</v>
      </c>
      <c r="M600" s="49" t="s">
        <v>610</v>
      </c>
      <c r="N600" s="49"/>
      <c r="O600" s="49" t="s">
        <v>2874</v>
      </c>
      <c r="P600" s="49">
        <v>3</v>
      </c>
      <c r="Q600" s="49" t="s">
        <v>2875</v>
      </c>
      <c r="R600" s="49" t="str">
        <f>IFERROR(INDEX(tbl_Lookup_Exercises[Category],MATCH(tbl_Exercises[[#This Row],[ExerciseName]],tbl_Lookup_Exercises[ExerciseName],0)),"Unknown")</f>
        <v>Arms_Triceps</v>
      </c>
    </row>
    <row r="601" spans="1:18" hidden="1" x14ac:dyDescent="0.25">
      <c r="A601" s="49" t="s">
        <v>2876</v>
      </c>
      <c r="B601" s="49" t="s">
        <v>948</v>
      </c>
      <c r="C601" s="49" t="s">
        <v>214</v>
      </c>
      <c r="D601" s="49">
        <v>3</v>
      </c>
      <c r="E601">
        <v>42.5</v>
      </c>
      <c r="F601">
        <v>9</v>
      </c>
      <c r="I601" s="49"/>
      <c r="J601">
        <v>2</v>
      </c>
      <c r="K601">
        <v>1</v>
      </c>
      <c r="L601">
        <v>2</v>
      </c>
      <c r="M601" s="49" t="s">
        <v>1646</v>
      </c>
      <c r="N601" s="49"/>
      <c r="O601" s="49" t="s">
        <v>2877</v>
      </c>
      <c r="P601" s="49">
        <v>3</v>
      </c>
      <c r="Q601" s="49" t="s">
        <v>2878</v>
      </c>
      <c r="R601" s="49" t="str">
        <f>IFERROR(INDEX(tbl_Lookup_Exercises[Category],MATCH(tbl_Exercises[[#This Row],[ExerciseName]],tbl_Lookup_Exercises[ExerciseName],0)),"Unknown")</f>
        <v>Arms_Triceps</v>
      </c>
    </row>
    <row r="602" spans="1:18" hidden="1" x14ac:dyDescent="0.25">
      <c r="A602" s="49" t="s">
        <v>2879</v>
      </c>
      <c r="B602" s="49" t="s">
        <v>948</v>
      </c>
      <c r="C602" s="49" t="s">
        <v>217</v>
      </c>
      <c r="D602" s="49">
        <v>1</v>
      </c>
      <c r="E602">
        <v>12.5</v>
      </c>
      <c r="F602">
        <v>9</v>
      </c>
      <c r="I602" s="49"/>
      <c r="J602">
        <v>3</v>
      </c>
      <c r="K602">
        <v>1</v>
      </c>
      <c r="L602">
        <v>2</v>
      </c>
      <c r="M602" s="49" t="s">
        <v>1745</v>
      </c>
      <c r="N602" s="49" t="s">
        <v>2880</v>
      </c>
      <c r="O602" s="49" t="s">
        <v>2881</v>
      </c>
      <c r="P602" s="49">
        <v>3</v>
      </c>
      <c r="Q602" s="49" t="s">
        <v>2882</v>
      </c>
      <c r="R602" s="49" t="str">
        <f>IFERROR(INDEX(tbl_Lookup_Exercises[Category],MATCH(tbl_Exercises[[#This Row],[ExerciseName]],tbl_Lookup_Exercises[ExerciseName],0)),"Unknown")</f>
        <v>Arms_Triceps</v>
      </c>
    </row>
    <row r="603" spans="1:18" hidden="1" x14ac:dyDescent="0.25">
      <c r="A603" s="49" t="s">
        <v>2883</v>
      </c>
      <c r="B603" s="49" t="s">
        <v>948</v>
      </c>
      <c r="C603" s="49" t="s">
        <v>217</v>
      </c>
      <c r="D603" s="49">
        <v>2</v>
      </c>
      <c r="E603">
        <v>12.5</v>
      </c>
      <c r="F603">
        <v>5</v>
      </c>
      <c r="I603" s="49"/>
      <c r="J603">
        <v>3</v>
      </c>
      <c r="K603">
        <v>1</v>
      </c>
      <c r="L603">
        <v>2</v>
      </c>
      <c r="M603" s="49" t="s">
        <v>1745</v>
      </c>
      <c r="N603" s="49" t="s">
        <v>2880</v>
      </c>
      <c r="O603" s="49" t="s">
        <v>2881</v>
      </c>
      <c r="P603" s="49">
        <v>3</v>
      </c>
      <c r="Q603" s="49" t="s">
        <v>2884</v>
      </c>
      <c r="R603" s="49" t="str">
        <f>IFERROR(INDEX(tbl_Lookup_Exercises[Category],MATCH(tbl_Exercises[[#This Row],[ExerciseName]],tbl_Lookup_Exercises[ExerciseName],0)),"Unknown")</f>
        <v>Arms_Triceps</v>
      </c>
    </row>
    <row r="604" spans="1:18" hidden="1" x14ac:dyDescent="0.25">
      <c r="A604" s="49" t="s">
        <v>2885</v>
      </c>
      <c r="B604" s="49" t="s">
        <v>948</v>
      </c>
      <c r="C604" s="49" t="s">
        <v>217</v>
      </c>
      <c r="D604" s="49">
        <v>3</v>
      </c>
      <c r="E604">
        <v>12.5</v>
      </c>
      <c r="F604">
        <v>9</v>
      </c>
      <c r="I604" s="49"/>
      <c r="J604">
        <v>3</v>
      </c>
      <c r="K604">
        <v>1</v>
      </c>
      <c r="L604">
        <v>2</v>
      </c>
      <c r="M604" s="49" t="s">
        <v>1745</v>
      </c>
      <c r="N604" s="49" t="s">
        <v>2886</v>
      </c>
      <c r="O604" s="49" t="s">
        <v>2881</v>
      </c>
      <c r="P604" s="49">
        <v>3</v>
      </c>
      <c r="Q604" s="49" t="s">
        <v>2887</v>
      </c>
      <c r="R604" s="49" t="str">
        <f>IFERROR(INDEX(tbl_Lookup_Exercises[Category],MATCH(tbl_Exercises[[#This Row],[ExerciseName]],tbl_Lookup_Exercises[ExerciseName],0)),"Unknown")</f>
        <v>Arms_Triceps</v>
      </c>
    </row>
    <row r="605" spans="1:18" hidden="1" x14ac:dyDescent="0.25">
      <c r="A605" s="49" t="s">
        <v>2888</v>
      </c>
      <c r="B605" s="49" t="s">
        <v>948</v>
      </c>
      <c r="C605" s="49" t="s">
        <v>217</v>
      </c>
      <c r="D605" s="49">
        <v>4</v>
      </c>
      <c r="E605">
        <v>12.5</v>
      </c>
      <c r="F605">
        <v>3</v>
      </c>
      <c r="I605" s="49"/>
      <c r="J605">
        <v>3</v>
      </c>
      <c r="K605">
        <v>1</v>
      </c>
      <c r="L605">
        <v>2</v>
      </c>
      <c r="M605" s="49" t="s">
        <v>1745</v>
      </c>
      <c r="N605" s="49" t="s">
        <v>2886</v>
      </c>
      <c r="O605" s="49" t="s">
        <v>2881</v>
      </c>
      <c r="P605" s="49">
        <v>3</v>
      </c>
      <c r="Q605" s="49" t="s">
        <v>2889</v>
      </c>
      <c r="R605" s="49" t="str">
        <f>IFERROR(INDEX(tbl_Lookup_Exercises[Category],MATCH(tbl_Exercises[[#This Row],[ExerciseName]],tbl_Lookup_Exercises[ExerciseName],0)),"Unknown")</f>
        <v>Arms_Triceps</v>
      </c>
    </row>
    <row r="606" spans="1:18" hidden="1" x14ac:dyDescent="0.25">
      <c r="A606" s="49" t="s">
        <v>2890</v>
      </c>
      <c r="B606" s="49" t="s">
        <v>948</v>
      </c>
      <c r="C606" s="49" t="s">
        <v>217</v>
      </c>
      <c r="D606" s="49">
        <v>5</v>
      </c>
      <c r="E606">
        <v>12.5</v>
      </c>
      <c r="F606">
        <v>6</v>
      </c>
      <c r="I606" s="49"/>
      <c r="J606">
        <v>3</v>
      </c>
      <c r="K606">
        <v>1</v>
      </c>
      <c r="L606">
        <v>2</v>
      </c>
      <c r="M606" s="49" t="s">
        <v>1888</v>
      </c>
      <c r="N606" s="49" t="s">
        <v>2891</v>
      </c>
      <c r="O606" s="49" t="s">
        <v>2892</v>
      </c>
      <c r="P606" s="49">
        <v>3</v>
      </c>
      <c r="Q606" s="49" t="s">
        <v>2893</v>
      </c>
      <c r="R606" s="49" t="str">
        <f>IFERROR(INDEX(tbl_Lookup_Exercises[Category],MATCH(tbl_Exercises[[#This Row],[ExerciseName]],tbl_Lookup_Exercises[ExerciseName],0)),"Unknown")</f>
        <v>Arms_Triceps</v>
      </c>
    </row>
    <row r="607" spans="1:18" hidden="1" x14ac:dyDescent="0.25">
      <c r="A607" s="49" t="s">
        <v>2894</v>
      </c>
      <c r="B607" s="49" t="s">
        <v>948</v>
      </c>
      <c r="C607" s="49" t="s">
        <v>217</v>
      </c>
      <c r="D607" s="49">
        <v>6</v>
      </c>
      <c r="E607">
        <v>12.5</v>
      </c>
      <c r="F607">
        <v>4</v>
      </c>
      <c r="I607" s="49"/>
      <c r="J607">
        <v>3</v>
      </c>
      <c r="K607">
        <v>1</v>
      </c>
      <c r="L607">
        <v>2</v>
      </c>
      <c r="M607" s="49" t="s">
        <v>1888</v>
      </c>
      <c r="N607" s="49" t="s">
        <v>2891</v>
      </c>
      <c r="O607" s="49" t="s">
        <v>2892</v>
      </c>
      <c r="P607" s="49">
        <v>3</v>
      </c>
      <c r="Q607" s="49" t="s">
        <v>2895</v>
      </c>
      <c r="R607" s="49" t="str">
        <f>IFERROR(INDEX(tbl_Lookup_Exercises[Category],MATCH(tbl_Exercises[[#This Row],[ExerciseName]],tbl_Lookup_Exercises[ExerciseName],0)),"Unknown")</f>
        <v>Arms_Triceps</v>
      </c>
    </row>
    <row r="608" spans="1:18" hidden="1" x14ac:dyDescent="0.25">
      <c r="A608" s="49" t="s">
        <v>2896</v>
      </c>
      <c r="B608" s="49" t="s">
        <v>948</v>
      </c>
      <c r="C608" s="49" t="s">
        <v>1534</v>
      </c>
      <c r="D608" s="49">
        <v>1</v>
      </c>
      <c r="E608">
        <v>150</v>
      </c>
      <c r="G608">
        <v>75</v>
      </c>
      <c r="I608" s="49"/>
      <c r="M608" s="49"/>
      <c r="N608" s="49"/>
      <c r="O608" s="49"/>
      <c r="P608" s="49">
        <v>3</v>
      </c>
      <c r="Q608" s="49" t="s">
        <v>2897</v>
      </c>
      <c r="R608" s="49" t="str">
        <f>IFERROR(INDEX(tbl_Lookup_Exercises[Category],MATCH(tbl_Exercises[[#This Row],[ExerciseName]],tbl_Lookup_Exercises[ExerciseName],0)),"Unknown")</f>
        <v>Carry</v>
      </c>
    </row>
    <row r="609" spans="1:18" hidden="1" x14ac:dyDescent="0.25">
      <c r="A609" s="49" t="s">
        <v>2898</v>
      </c>
      <c r="B609" s="49" t="s">
        <v>948</v>
      </c>
      <c r="C609" s="49" t="s">
        <v>1534</v>
      </c>
      <c r="D609" s="49">
        <v>2</v>
      </c>
      <c r="E609">
        <v>150</v>
      </c>
      <c r="G609">
        <v>70.199999999999989</v>
      </c>
      <c r="I609" s="49"/>
      <c r="M609" s="49"/>
      <c r="N609" s="49"/>
      <c r="O609" s="49" t="s">
        <v>2899</v>
      </c>
      <c r="P609" s="49">
        <v>3</v>
      </c>
      <c r="Q609" s="49" t="s">
        <v>951</v>
      </c>
      <c r="R609" s="49" t="str">
        <f>IFERROR(INDEX(tbl_Lookup_Exercises[Category],MATCH(tbl_Exercises[[#This Row],[ExerciseName]],tbl_Lookup_Exercises[ExerciseName],0)),"Unknown")</f>
        <v>Carry</v>
      </c>
    </row>
    <row r="610" spans="1:18" hidden="1" x14ac:dyDescent="0.25">
      <c r="A610" s="49" t="s">
        <v>2900</v>
      </c>
      <c r="B610" s="49" t="s">
        <v>952</v>
      </c>
      <c r="C610" s="49" t="s">
        <v>368</v>
      </c>
      <c r="D610" s="49">
        <v>1</v>
      </c>
      <c r="G610">
        <v>300</v>
      </c>
      <c r="H610">
        <v>1.1000000000000001</v>
      </c>
      <c r="I610" s="49" t="s">
        <v>2238</v>
      </c>
      <c r="M610" s="49"/>
      <c r="N610" s="49"/>
      <c r="O610" s="49" t="s">
        <v>2901</v>
      </c>
      <c r="P610" s="49">
        <v>3</v>
      </c>
      <c r="Q610" s="49" t="s">
        <v>954</v>
      </c>
      <c r="R610" s="49" t="str">
        <f>IFERROR(INDEX(tbl_Lookup_Exercises[Category],MATCH(tbl_Exercises[[#This Row],[ExerciseName]],tbl_Lookup_Exercises[ExerciseName],0)),"Unknown")</f>
        <v>Cardio</v>
      </c>
    </row>
    <row r="611" spans="1:18" hidden="1" x14ac:dyDescent="0.25">
      <c r="A611" s="49" t="s">
        <v>2902</v>
      </c>
      <c r="B611" s="49" t="s">
        <v>952</v>
      </c>
      <c r="C611" s="49" t="s">
        <v>73</v>
      </c>
      <c r="D611" s="49">
        <v>1</v>
      </c>
      <c r="E611">
        <v>15</v>
      </c>
      <c r="F611">
        <v>12</v>
      </c>
      <c r="I611" s="49"/>
      <c r="M611" s="49"/>
      <c r="N611" s="49"/>
      <c r="O611" s="49" t="s">
        <v>2816</v>
      </c>
      <c r="P611" s="49">
        <v>3</v>
      </c>
      <c r="Q611" s="49" t="s">
        <v>2903</v>
      </c>
      <c r="R611" s="49" t="str">
        <f>IFERROR(INDEX(tbl_Lookup_Exercises[Category],MATCH(tbl_Exercises[[#This Row],[ExerciseName]],tbl_Lookup_Exercises[ExerciseName],0)),"Unknown")</f>
        <v>Pull</v>
      </c>
    </row>
    <row r="612" spans="1:18" hidden="1" x14ac:dyDescent="0.25">
      <c r="A612" s="49" t="s">
        <v>2904</v>
      </c>
      <c r="B612" s="49" t="s">
        <v>952</v>
      </c>
      <c r="C612" s="49" t="s">
        <v>411</v>
      </c>
      <c r="D612" s="49">
        <v>1</v>
      </c>
      <c r="E612">
        <v>15</v>
      </c>
      <c r="F612">
        <v>12</v>
      </c>
      <c r="I612" s="49"/>
      <c r="M612" s="49"/>
      <c r="N612" s="49"/>
      <c r="O612" s="49" t="s">
        <v>2905</v>
      </c>
      <c r="P612" s="49">
        <v>3</v>
      </c>
      <c r="Q612" s="49" t="s">
        <v>2906</v>
      </c>
      <c r="R612" s="49" t="str">
        <f>IFERROR(INDEX(tbl_Lookup_Exercises[Category],MATCH(tbl_Exercises[[#This Row],[ExerciseName]],tbl_Lookup_Exercises[ExerciseName],0)),"Unknown")</f>
        <v>Warmup</v>
      </c>
    </row>
    <row r="613" spans="1:18" hidden="1" x14ac:dyDescent="0.25">
      <c r="A613" s="49" t="s">
        <v>2907</v>
      </c>
      <c r="B613" s="49" t="s">
        <v>952</v>
      </c>
      <c r="C613" s="49" t="s">
        <v>411</v>
      </c>
      <c r="D613" s="49">
        <v>2</v>
      </c>
      <c r="E613">
        <v>15</v>
      </c>
      <c r="F613">
        <v>12</v>
      </c>
      <c r="I613" s="49"/>
      <c r="M613" s="49"/>
      <c r="N613" s="49"/>
      <c r="O613" s="49" t="s">
        <v>2905</v>
      </c>
      <c r="P613" s="49">
        <v>3</v>
      </c>
      <c r="Q613" s="49" t="s">
        <v>2908</v>
      </c>
      <c r="R613" s="49" t="str">
        <f>IFERROR(INDEX(tbl_Lookup_Exercises[Category],MATCH(tbl_Exercises[[#This Row],[ExerciseName]],tbl_Lookup_Exercises[ExerciseName],0)),"Unknown")</f>
        <v>Warmup</v>
      </c>
    </row>
    <row r="614" spans="1:18" hidden="1" x14ac:dyDescent="0.25">
      <c r="A614" s="49" t="s">
        <v>2909</v>
      </c>
      <c r="B614" s="49" t="s">
        <v>952</v>
      </c>
      <c r="C614" s="49" t="s">
        <v>73</v>
      </c>
      <c r="D614" s="49">
        <v>2</v>
      </c>
      <c r="E614">
        <v>15</v>
      </c>
      <c r="F614">
        <v>12</v>
      </c>
      <c r="I614" s="49"/>
      <c r="M614" s="49"/>
      <c r="N614" s="49"/>
      <c r="O614" s="49"/>
      <c r="P614" s="49">
        <v>3</v>
      </c>
      <c r="Q614" s="49" t="s">
        <v>2910</v>
      </c>
      <c r="R614" s="49" t="str">
        <f>IFERROR(INDEX(tbl_Lookup_Exercises[Category],MATCH(tbl_Exercises[[#This Row],[ExerciseName]],tbl_Lookup_Exercises[ExerciseName],0)),"Unknown")</f>
        <v>Pull</v>
      </c>
    </row>
    <row r="615" spans="1:18" hidden="1" x14ac:dyDescent="0.25">
      <c r="A615" s="49" t="s">
        <v>2911</v>
      </c>
      <c r="B615" s="49" t="s">
        <v>952</v>
      </c>
      <c r="C615" s="49" t="s">
        <v>15</v>
      </c>
      <c r="D615" s="49">
        <v>1</v>
      </c>
      <c r="E615">
        <v>60</v>
      </c>
      <c r="G615">
        <v>60</v>
      </c>
      <c r="I615" s="49"/>
      <c r="M615" s="49"/>
      <c r="N615" s="49" t="s">
        <v>2912</v>
      </c>
      <c r="O615" s="49" t="s">
        <v>2913</v>
      </c>
      <c r="P615" s="49">
        <v>3</v>
      </c>
      <c r="Q615" s="49" t="s">
        <v>2914</v>
      </c>
      <c r="R615" s="49" t="str">
        <f>IFERROR(INDEX(tbl_Lookup_Exercises[Category],MATCH(tbl_Exercises[[#This Row],[ExerciseName]],tbl_Lookup_Exercises[ExerciseName],0)),"Unknown")</f>
        <v>Carry</v>
      </c>
    </row>
    <row r="616" spans="1:18" hidden="1" x14ac:dyDescent="0.25">
      <c r="A616" s="49" t="s">
        <v>2915</v>
      </c>
      <c r="B616" s="49" t="s">
        <v>952</v>
      </c>
      <c r="C616" s="49" t="s">
        <v>15</v>
      </c>
      <c r="D616" s="49">
        <v>2</v>
      </c>
      <c r="E616">
        <v>60</v>
      </c>
      <c r="G616">
        <v>60</v>
      </c>
      <c r="I616" s="49"/>
      <c r="M616" s="49"/>
      <c r="N616" s="49" t="s">
        <v>2912</v>
      </c>
      <c r="O616" s="49" t="s">
        <v>2913</v>
      </c>
      <c r="P616" s="49">
        <v>3</v>
      </c>
      <c r="Q616" s="49" t="s">
        <v>2916</v>
      </c>
      <c r="R616" s="49" t="str">
        <f>IFERROR(INDEX(tbl_Lookup_Exercises[Category],MATCH(tbl_Exercises[[#This Row],[ExerciseName]],tbl_Lookup_Exercises[ExerciseName],0)),"Unknown")</f>
        <v>Carry</v>
      </c>
    </row>
    <row r="617" spans="1:18" hidden="1" x14ac:dyDescent="0.25">
      <c r="A617" s="49" t="s">
        <v>2917</v>
      </c>
      <c r="B617" s="49" t="s">
        <v>952</v>
      </c>
      <c r="C617" s="49" t="s">
        <v>15</v>
      </c>
      <c r="D617" s="49">
        <v>3</v>
      </c>
      <c r="E617">
        <v>60</v>
      </c>
      <c r="G617">
        <v>60</v>
      </c>
      <c r="I617" s="49"/>
      <c r="M617" s="49"/>
      <c r="N617" s="49" t="s">
        <v>2918</v>
      </c>
      <c r="O617" s="49" t="s">
        <v>2913</v>
      </c>
      <c r="P617" s="49">
        <v>3</v>
      </c>
      <c r="Q617" s="49" t="s">
        <v>2919</v>
      </c>
      <c r="R617" s="49" t="str">
        <f>IFERROR(INDEX(tbl_Lookup_Exercises[Category],MATCH(tbl_Exercises[[#This Row],[ExerciseName]],tbl_Lookup_Exercises[ExerciseName],0)),"Unknown")</f>
        <v>Carry</v>
      </c>
    </row>
    <row r="618" spans="1:18" hidden="1" x14ac:dyDescent="0.25">
      <c r="A618" s="49" t="s">
        <v>2920</v>
      </c>
      <c r="B618" s="49" t="s">
        <v>952</v>
      </c>
      <c r="C618" s="49" t="s">
        <v>15</v>
      </c>
      <c r="D618" s="49">
        <v>4</v>
      </c>
      <c r="E618">
        <v>60</v>
      </c>
      <c r="G618">
        <v>60</v>
      </c>
      <c r="I618" s="49"/>
      <c r="M618" s="49"/>
      <c r="N618" s="49" t="s">
        <v>2918</v>
      </c>
      <c r="O618" s="49" t="s">
        <v>2913</v>
      </c>
      <c r="P618" s="49">
        <v>3</v>
      </c>
      <c r="Q618" s="49" t="s">
        <v>2921</v>
      </c>
      <c r="R618" s="49" t="str">
        <f>IFERROR(INDEX(tbl_Lookup_Exercises[Category],MATCH(tbl_Exercises[[#This Row],[ExerciseName]],tbl_Lookup_Exercises[ExerciseName],0)),"Unknown")</f>
        <v>Carry</v>
      </c>
    </row>
    <row r="619" spans="1:18" hidden="1" x14ac:dyDescent="0.25">
      <c r="A619" s="49" t="s">
        <v>2922</v>
      </c>
      <c r="B619" s="49" t="s">
        <v>952</v>
      </c>
      <c r="C619" s="49" t="s">
        <v>15</v>
      </c>
      <c r="D619" s="49">
        <v>5</v>
      </c>
      <c r="E619">
        <v>60</v>
      </c>
      <c r="G619">
        <v>60</v>
      </c>
      <c r="I619" s="49"/>
      <c r="M619" s="49"/>
      <c r="N619" s="49" t="s">
        <v>2923</v>
      </c>
      <c r="O619" s="49" t="s">
        <v>2913</v>
      </c>
      <c r="P619" s="49">
        <v>3</v>
      </c>
      <c r="Q619" s="49" t="s">
        <v>2924</v>
      </c>
      <c r="R619" s="49" t="str">
        <f>IFERROR(INDEX(tbl_Lookup_Exercises[Category],MATCH(tbl_Exercises[[#This Row],[ExerciseName]],tbl_Lookup_Exercises[ExerciseName],0)),"Unknown")</f>
        <v>Carry</v>
      </c>
    </row>
    <row r="620" spans="1:18" hidden="1" x14ac:dyDescent="0.25">
      <c r="A620" s="49" t="s">
        <v>2925</v>
      </c>
      <c r="B620" s="49" t="s">
        <v>952</v>
      </c>
      <c r="C620" s="49" t="s">
        <v>15</v>
      </c>
      <c r="D620" s="49">
        <v>6</v>
      </c>
      <c r="E620">
        <v>60</v>
      </c>
      <c r="G620">
        <v>60</v>
      </c>
      <c r="I620" s="49"/>
      <c r="M620" s="49"/>
      <c r="N620" s="49" t="s">
        <v>2923</v>
      </c>
      <c r="O620" s="49" t="s">
        <v>2913</v>
      </c>
      <c r="P620" s="49">
        <v>3</v>
      </c>
      <c r="Q620" s="49" t="s">
        <v>2926</v>
      </c>
      <c r="R620" s="49" t="str">
        <f>IFERROR(INDEX(tbl_Lookup_Exercises[Category],MATCH(tbl_Exercises[[#This Row],[ExerciseName]],tbl_Lookup_Exercises[ExerciseName],0)),"Unknown")</f>
        <v>Carry</v>
      </c>
    </row>
    <row r="621" spans="1:18" hidden="1" x14ac:dyDescent="0.25">
      <c r="A621" s="49" t="s">
        <v>2927</v>
      </c>
      <c r="B621" s="49" t="s">
        <v>952</v>
      </c>
      <c r="C621" s="49" t="s">
        <v>15</v>
      </c>
      <c r="D621" s="49">
        <v>7</v>
      </c>
      <c r="E621">
        <v>60</v>
      </c>
      <c r="G621">
        <v>30</v>
      </c>
      <c r="I621" s="49"/>
      <c r="M621" s="49"/>
      <c r="N621" s="49" t="s">
        <v>2928</v>
      </c>
      <c r="O621" s="49" t="s">
        <v>2913</v>
      </c>
      <c r="P621" s="49">
        <v>3</v>
      </c>
      <c r="Q621" s="49" t="s">
        <v>2929</v>
      </c>
      <c r="R621" s="49" t="str">
        <f>IFERROR(INDEX(tbl_Lookup_Exercises[Category],MATCH(tbl_Exercises[[#This Row],[ExerciseName]],tbl_Lookup_Exercises[ExerciseName],0)),"Unknown")</f>
        <v>Carry</v>
      </c>
    </row>
    <row r="622" spans="1:18" hidden="1" x14ac:dyDescent="0.25">
      <c r="A622" s="49" t="s">
        <v>2930</v>
      </c>
      <c r="B622" s="49" t="s">
        <v>952</v>
      </c>
      <c r="C622" s="49" t="s">
        <v>15</v>
      </c>
      <c r="D622" s="49">
        <v>8</v>
      </c>
      <c r="E622">
        <v>60</v>
      </c>
      <c r="G622">
        <v>30</v>
      </c>
      <c r="I622" s="49"/>
      <c r="M622" s="49"/>
      <c r="N622" s="49" t="s">
        <v>2928</v>
      </c>
      <c r="O622" s="49" t="s">
        <v>2913</v>
      </c>
      <c r="P622" s="49">
        <v>3</v>
      </c>
      <c r="Q622" s="49" t="s">
        <v>2931</v>
      </c>
      <c r="R622" s="49" t="str">
        <f>IFERROR(INDEX(tbl_Lookup_Exercises[Category],MATCH(tbl_Exercises[[#This Row],[ExerciseName]],tbl_Lookup_Exercises[ExerciseName],0)),"Unknown")</f>
        <v>Carry</v>
      </c>
    </row>
    <row r="623" spans="1:18" hidden="1" x14ac:dyDescent="0.25">
      <c r="A623" s="49" t="s">
        <v>2932</v>
      </c>
      <c r="B623" s="49" t="s">
        <v>952</v>
      </c>
      <c r="C623" s="49" t="s">
        <v>15</v>
      </c>
      <c r="D623" s="49">
        <v>9</v>
      </c>
      <c r="E623">
        <v>60</v>
      </c>
      <c r="G623">
        <v>30</v>
      </c>
      <c r="I623" s="49"/>
      <c r="M623" s="49"/>
      <c r="N623" s="49" t="s">
        <v>2928</v>
      </c>
      <c r="O623" s="49" t="s">
        <v>2913</v>
      </c>
      <c r="P623" s="49">
        <v>3</v>
      </c>
      <c r="Q623" s="49" t="s">
        <v>2933</v>
      </c>
      <c r="R623" s="49" t="str">
        <f>IFERROR(INDEX(tbl_Lookup_Exercises[Category],MATCH(tbl_Exercises[[#This Row],[ExerciseName]],tbl_Lookup_Exercises[ExerciseName],0)),"Unknown")</f>
        <v>Carry</v>
      </c>
    </row>
    <row r="624" spans="1:18" hidden="1" x14ac:dyDescent="0.25">
      <c r="A624" s="49" t="s">
        <v>2934</v>
      </c>
      <c r="B624" s="49" t="s">
        <v>952</v>
      </c>
      <c r="C624" s="49" t="s">
        <v>15</v>
      </c>
      <c r="D624" s="49">
        <v>10</v>
      </c>
      <c r="E624">
        <v>60</v>
      </c>
      <c r="G624">
        <v>30</v>
      </c>
      <c r="I624" s="49"/>
      <c r="M624" s="49"/>
      <c r="N624" s="49" t="s">
        <v>2928</v>
      </c>
      <c r="O624" s="49" t="s">
        <v>2913</v>
      </c>
      <c r="P624" s="49">
        <v>3</v>
      </c>
      <c r="Q624" s="49" t="s">
        <v>2935</v>
      </c>
      <c r="R624" s="49" t="str">
        <f>IFERROR(INDEX(tbl_Lookup_Exercises[Category],MATCH(tbl_Exercises[[#This Row],[ExerciseName]],tbl_Lookup_Exercises[ExerciseName],0)),"Unknown")</f>
        <v>Carry</v>
      </c>
    </row>
    <row r="625" spans="1:18" hidden="1" x14ac:dyDescent="0.25">
      <c r="A625" s="49" t="s">
        <v>2936</v>
      </c>
      <c r="B625" s="49" t="s">
        <v>952</v>
      </c>
      <c r="C625" s="49" t="s">
        <v>51</v>
      </c>
      <c r="D625" s="49">
        <v>1</v>
      </c>
      <c r="E625">
        <v>150</v>
      </c>
      <c r="F625">
        <v>11</v>
      </c>
      <c r="I625" s="49"/>
      <c r="J625">
        <v>2</v>
      </c>
      <c r="K625">
        <v>1</v>
      </c>
      <c r="L625">
        <v>2</v>
      </c>
      <c r="M625" s="49" t="s">
        <v>1745</v>
      </c>
      <c r="N625" s="49"/>
      <c r="O625" s="49" t="s">
        <v>2937</v>
      </c>
      <c r="P625" s="49">
        <v>3</v>
      </c>
      <c r="Q625" s="49" t="s">
        <v>2938</v>
      </c>
      <c r="R625" s="49" t="str">
        <f>IFERROR(INDEX(tbl_Lookup_Exercises[Category],MATCH(tbl_Exercises[[#This Row],[ExerciseName]],tbl_Lookup_Exercises[ExerciseName],0)),"Unknown")</f>
        <v>Pull</v>
      </c>
    </row>
    <row r="626" spans="1:18" hidden="1" x14ac:dyDescent="0.25">
      <c r="A626" s="49" t="s">
        <v>2939</v>
      </c>
      <c r="B626" s="49" t="s">
        <v>952</v>
      </c>
      <c r="C626" s="49" t="s">
        <v>51</v>
      </c>
      <c r="D626" s="49">
        <v>2</v>
      </c>
      <c r="E626">
        <v>150</v>
      </c>
      <c r="F626">
        <v>9</v>
      </c>
      <c r="I626" s="49"/>
      <c r="J626">
        <v>2</v>
      </c>
      <c r="K626">
        <v>1</v>
      </c>
      <c r="L626">
        <v>2</v>
      </c>
      <c r="M626" s="49" t="s">
        <v>610</v>
      </c>
      <c r="N626" s="49"/>
      <c r="O626" s="49" t="s">
        <v>2940</v>
      </c>
      <c r="P626" s="49">
        <v>3</v>
      </c>
      <c r="Q626" s="49" t="s">
        <v>2941</v>
      </c>
      <c r="R626" s="49" t="str">
        <f>IFERROR(INDEX(tbl_Lookup_Exercises[Category],MATCH(tbl_Exercises[[#This Row],[ExerciseName]],tbl_Lookup_Exercises[ExerciseName],0)),"Unknown")</f>
        <v>Pull</v>
      </c>
    </row>
    <row r="627" spans="1:18" hidden="1" x14ac:dyDescent="0.25">
      <c r="A627" s="49" t="s">
        <v>2942</v>
      </c>
      <c r="B627" s="49" t="s">
        <v>952</v>
      </c>
      <c r="C627" s="49" t="s">
        <v>51</v>
      </c>
      <c r="D627" s="49">
        <v>3</v>
      </c>
      <c r="E627">
        <v>150</v>
      </c>
      <c r="F627">
        <v>9</v>
      </c>
      <c r="I627" s="49"/>
      <c r="J627">
        <v>2</v>
      </c>
      <c r="K627">
        <v>1</v>
      </c>
      <c r="L627">
        <v>2</v>
      </c>
      <c r="M627" s="49" t="s">
        <v>610</v>
      </c>
      <c r="N627" s="49"/>
      <c r="O627" s="49" t="s">
        <v>2940</v>
      </c>
      <c r="P627" s="49">
        <v>3</v>
      </c>
      <c r="Q627" s="49" t="s">
        <v>2943</v>
      </c>
      <c r="R627" s="49" t="str">
        <f>IFERROR(INDEX(tbl_Lookup_Exercises[Category],MATCH(tbl_Exercises[[#This Row],[ExerciseName]],tbl_Lookup_Exercises[ExerciseName],0)),"Unknown")</f>
        <v>Pull</v>
      </c>
    </row>
    <row r="628" spans="1:18" hidden="1" x14ac:dyDescent="0.25">
      <c r="A628" s="49" t="s">
        <v>2944</v>
      </c>
      <c r="B628" s="49" t="s">
        <v>952</v>
      </c>
      <c r="C628" s="49" t="s">
        <v>51</v>
      </c>
      <c r="D628" s="49">
        <v>4</v>
      </c>
      <c r="E628">
        <v>150</v>
      </c>
      <c r="F628">
        <v>9</v>
      </c>
      <c r="I628" s="49"/>
      <c r="J628">
        <v>2</v>
      </c>
      <c r="K628">
        <v>1</v>
      </c>
      <c r="L628">
        <v>2</v>
      </c>
      <c r="M628" s="49" t="s">
        <v>610</v>
      </c>
      <c r="N628" s="49"/>
      <c r="O628" s="49" t="s">
        <v>2940</v>
      </c>
      <c r="P628" s="49">
        <v>3</v>
      </c>
      <c r="Q628" s="49" t="s">
        <v>2945</v>
      </c>
      <c r="R628" s="49" t="str">
        <f>IFERROR(INDEX(tbl_Lookup_Exercises[Category],MATCH(tbl_Exercises[[#This Row],[ExerciseName]],tbl_Lookup_Exercises[ExerciseName],0)),"Unknown")</f>
        <v>Pull</v>
      </c>
    </row>
    <row r="629" spans="1:18" hidden="1" x14ac:dyDescent="0.25">
      <c r="A629" s="49" t="s">
        <v>2946</v>
      </c>
      <c r="B629" s="49" t="s">
        <v>952</v>
      </c>
      <c r="C629" s="49" t="s">
        <v>41</v>
      </c>
      <c r="D629" s="49">
        <v>1</v>
      </c>
      <c r="E629">
        <v>60</v>
      </c>
      <c r="F629">
        <v>11</v>
      </c>
      <c r="I629" s="49"/>
      <c r="M629" s="49" t="s">
        <v>1745</v>
      </c>
      <c r="N629" s="49"/>
      <c r="O629" s="49" t="s">
        <v>2947</v>
      </c>
      <c r="P629" s="49">
        <v>3</v>
      </c>
      <c r="Q629" s="49" t="s">
        <v>2948</v>
      </c>
      <c r="R629" s="49" t="str">
        <f>IFERROR(INDEX(tbl_Lookup_Exercises[Category],MATCH(tbl_Exercises[[#This Row],[ExerciseName]],tbl_Lookup_Exercises[ExerciseName],0)),"Unknown")</f>
        <v>Pull</v>
      </c>
    </row>
    <row r="630" spans="1:18" hidden="1" x14ac:dyDescent="0.25">
      <c r="A630" s="49" t="s">
        <v>2949</v>
      </c>
      <c r="B630" s="49" t="s">
        <v>952</v>
      </c>
      <c r="C630" s="49" t="s">
        <v>41</v>
      </c>
      <c r="D630" s="49">
        <v>2</v>
      </c>
      <c r="E630">
        <v>60</v>
      </c>
      <c r="F630">
        <v>10</v>
      </c>
      <c r="I630" s="49"/>
      <c r="M630" s="49" t="s">
        <v>610</v>
      </c>
      <c r="N630" s="49"/>
      <c r="O630" s="49" t="s">
        <v>2950</v>
      </c>
      <c r="P630" s="49">
        <v>3</v>
      </c>
      <c r="Q630" s="49" t="s">
        <v>2951</v>
      </c>
      <c r="R630" s="49" t="str">
        <f>IFERROR(INDEX(tbl_Lookup_Exercises[Category],MATCH(tbl_Exercises[[#This Row],[ExerciseName]],tbl_Lookup_Exercises[ExerciseName],0)),"Unknown")</f>
        <v>Pull</v>
      </c>
    </row>
    <row r="631" spans="1:18" hidden="1" x14ac:dyDescent="0.25">
      <c r="A631" s="49" t="s">
        <v>2952</v>
      </c>
      <c r="B631" s="49" t="s">
        <v>952</v>
      </c>
      <c r="C631" s="49" t="s">
        <v>41</v>
      </c>
      <c r="D631" s="49">
        <v>3</v>
      </c>
      <c r="E631">
        <v>60</v>
      </c>
      <c r="F631">
        <v>8.5</v>
      </c>
      <c r="I631" s="49"/>
      <c r="J631">
        <v>2</v>
      </c>
      <c r="K631">
        <v>1</v>
      </c>
      <c r="L631">
        <v>2</v>
      </c>
      <c r="M631" s="49" t="s">
        <v>610</v>
      </c>
      <c r="N631" s="49"/>
      <c r="O631" s="49" t="s">
        <v>2953</v>
      </c>
      <c r="P631" s="49">
        <v>3</v>
      </c>
      <c r="Q631" s="49" t="s">
        <v>2954</v>
      </c>
      <c r="R631" s="49" t="str">
        <f>IFERROR(INDEX(tbl_Lookup_Exercises[Category],MATCH(tbl_Exercises[[#This Row],[ExerciseName]],tbl_Lookup_Exercises[ExerciseName],0)),"Unknown")</f>
        <v>Pull</v>
      </c>
    </row>
    <row r="632" spans="1:18" hidden="1" x14ac:dyDescent="0.25">
      <c r="A632" s="49" t="s">
        <v>2955</v>
      </c>
      <c r="B632" s="49" t="s">
        <v>952</v>
      </c>
      <c r="C632" s="49" t="s">
        <v>73</v>
      </c>
      <c r="D632" s="49">
        <v>3</v>
      </c>
      <c r="E632">
        <v>30</v>
      </c>
      <c r="F632">
        <v>15</v>
      </c>
      <c r="I632" s="49"/>
      <c r="M632" s="49"/>
      <c r="N632" s="49"/>
      <c r="O632" s="49" t="s">
        <v>2956</v>
      </c>
      <c r="P632" s="49">
        <v>3</v>
      </c>
      <c r="Q632" s="49" t="s">
        <v>2957</v>
      </c>
      <c r="R632" s="49" t="str">
        <f>IFERROR(INDEX(tbl_Lookup_Exercises[Category],MATCH(tbl_Exercises[[#This Row],[ExerciseName]],tbl_Lookup_Exercises[ExerciseName],0)),"Unknown")</f>
        <v>Pull</v>
      </c>
    </row>
    <row r="633" spans="1:18" hidden="1" x14ac:dyDescent="0.25">
      <c r="A633" s="49" t="s">
        <v>2958</v>
      </c>
      <c r="B633" s="49" t="s">
        <v>952</v>
      </c>
      <c r="C633" s="49" t="s">
        <v>73</v>
      </c>
      <c r="D633" s="49">
        <v>4</v>
      </c>
      <c r="E633">
        <v>35</v>
      </c>
      <c r="F633">
        <v>15</v>
      </c>
      <c r="I633" s="49"/>
      <c r="M633" s="49"/>
      <c r="N633" s="49"/>
      <c r="O633" s="49" t="s">
        <v>2956</v>
      </c>
      <c r="P633" s="49">
        <v>3</v>
      </c>
      <c r="Q633" s="49" t="s">
        <v>2959</v>
      </c>
      <c r="R633" s="49" t="str">
        <f>IFERROR(INDEX(tbl_Lookup_Exercises[Category],MATCH(tbl_Exercises[[#This Row],[ExerciseName]],tbl_Lookup_Exercises[ExerciseName],0)),"Unknown")</f>
        <v>Pull</v>
      </c>
    </row>
    <row r="634" spans="1:18" hidden="1" x14ac:dyDescent="0.25">
      <c r="A634" s="49" t="s">
        <v>2960</v>
      </c>
      <c r="B634" s="49" t="s">
        <v>952</v>
      </c>
      <c r="C634" s="49" t="s">
        <v>73</v>
      </c>
      <c r="D634" s="49">
        <v>5</v>
      </c>
      <c r="E634">
        <v>35</v>
      </c>
      <c r="F634">
        <v>20</v>
      </c>
      <c r="I634" s="49"/>
      <c r="M634" s="49" t="s">
        <v>1745</v>
      </c>
      <c r="N634" s="49"/>
      <c r="O634" s="49" t="s">
        <v>2961</v>
      </c>
      <c r="P634" s="49">
        <v>3</v>
      </c>
      <c r="Q634" s="49" t="s">
        <v>2962</v>
      </c>
      <c r="R634" s="49" t="str">
        <f>IFERROR(INDEX(tbl_Lookup_Exercises[Category],MATCH(tbl_Exercises[[#This Row],[ExerciseName]],tbl_Lookup_Exercises[ExerciseName],0)),"Unknown")</f>
        <v>Pull</v>
      </c>
    </row>
    <row r="635" spans="1:18" hidden="1" x14ac:dyDescent="0.25">
      <c r="A635" s="49" t="s">
        <v>2963</v>
      </c>
      <c r="B635" s="49" t="s">
        <v>952</v>
      </c>
      <c r="C635" s="49" t="s">
        <v>102</v>
      </c>
      <c r="D635" s="49">
        <v>1</v>
      </c>
      <c r="E635">
        <v>20</v>
      </c>
      <c r="F635">
        <v>15</v>
      </c>
      <c r="I635" s="49"/>
      <c r="J635">
        <v>2</v>
      </c>
      <c r="K635">
        <v>1</v>
      </c>
      <c r="L635">
        <v>2</v>
      </c>
      <c r="M635" s="49" t="s">
        <v>2289</v>
      </c>
      <c r="N635" s="49"/>
      <c r="O635" s="49" t="s">
        <v>2527</v>
      </c>
      <c r="P635" s="49">
        <v>3</v>
      </c>
      <c r="Q635" s="49" t="s">
        <v>2964</v>
      </c>
      <c r="R635" s="49" t="str">
        <f>IFERROR(INDEX(tbl_Lookup_Exercises[Category],MATCH(tbl_Exercises[[#This Row],[ExerciseName]],tbl_Lookup_Exercises[ExerciseName],0)),"Unknown")</f>
        <v>Arms_Biceps</v>
      </c>
    </row>
    <row r="636" spans="1:18" hidden="1" x14ac:dyDescent="0.25">
      <c r="A636" s="49" t="s">
        <v>2965</v>
      </c>
      <c r="B636" s="49" t="s">
        <v>952</v>
      </c>
      <c r="C636" s="49" t="s">
        <v>102</v>
      </c>
      <c r="D636" s="49">
        <v>2</v>
      </c>
      <c r="E636">
        <v>25</v>
      </c>
      <c r="F636">
        <v>15</v>
      </c>
      <c r="I636" s="49"/>
      <c r="J636">
        <v>2</v>
      </c>
      <c r="K636">
        <v>2</v>
      </c>
      <c r="L636">
        <v>2</v>
      </c>
      <c r="M636" s="49" t="s">
        <v>618</v>
      </c>
      <c r="N636" s="49"/>
      <c r="O636" s="49" t="s">
        <v>2966</v>
      </c>
      <c r="P636" s="49">
        <v>3</v>
      </c>
      <c r="Q636" s="49" t="s">
        <v>2967</v>
      </c>
      <c r="R636" s="49" t="str">
        <f>IFERROR(INDEX(tbl_Lookup_Exercises[Category],MATCH(tbl_Exercises[[#This Row],[ExerciseName]],tbl_Lookup_Exercises[ExerciseName],0)),"Unknown")</f>
        <v>Arms_Biceps</v>
      </c>
    </row>
    <row r="637" spans="1:18" hidden="1" x14ac:dyDescent="0.25">
      <c r="A637" s="49" t="s">
        <v>2968</v>
      </c>
      <c r="B637" s="49" t="s">
        <v>952</v>
      </c>
      <c r="C637" s="49" t="s">
        <v>102</v>
      </c>
      <c r="D637" s="49">
        <v>3</v>
      </c>
      <c r="E637">
        <v>25</v>
      </c>
      <c r="F637">
        <v>12</v>
      </c>
      <c r="I637" s="49"/>
      <c r="J637">
        <v>2</v>
      </c>
      <c r="K637">
        <v>2</v>
      </c>
      <c r="L637">
        <v>2</v>
      </c>
      <c r="M637" s="49" t="s">
        <v>618</v>
      </c>
      <c r="N637" s="49"/>
      <c r="O637" s="49" t="s">
        <v>2966</v>
      </c>
      <c r="P637" s="49">
        <v>3</v>
      </c>
      <c r="Q637" s="49" t="s">
        <v>2969</v>
      </c>
      <c r="R637" s="49" t="str">
        <f>IFERROR(INDEX(tbl_Lookup_Exercises[Category],MATCH(tbl_Exercises[[#This Row],[ExerciseName]],tbl_Lookup_Exercises[ExerciseName],0)),"Unknown")</f>
        <v>Arms_Biceps</v>
      </c>
    </row>
    <row r="638" spans="1:18" hidden="1" x14ac:dyDescent="0.25">
      <c r="A638" s="49" t="s">
        <v>2970</v>
      </c>
      <c r="B638" s="49" t="s">
        <v>952</v>
      </c>
      <c r="C638" s="49" t="s">
        <v>323</v>
      </c>
      <c r="D638" s="49">
        <v>1</v>
      </c>
      <c r="E638">
        <v>30</v>
      </c>
      <c r="F638">
        <v>10</v>
      </c>
      <c r="I638" s="49"/>
      <c r="J638">
        <v>2</v>
      </c>
      <c r="K638">
        <v>1</v>
      </c>
      <c r="L638">
        <v>2</v>
      </c>
      <c r="M638" s="49" t="s">
        <v>1745</v>
      </c>
      <c r="N638" s="49"/>
      <c r="O638" s="49" t="s">
        <v>2971</v>
      </c>
      <c r="P638" s="49">
        <v>3</v>
      </c>
      <c r="Q638" s="49" t="s">
        <v>2972</v>
      </c>
      <c r="R638" s="49" t="str">
        <f>IFERROR(INDEX(tbl_Lookup_Exercises[Category],MATCH(tbl_Exercises[[#This Row],[ExerciseName]],tbl_Lookup_Exercises[ExerciseName],0)),"Unknown")</f>
        <v>Core</v>
      </c>
    </row>
    <row r="639" spans="1:18" hidden="1" x14ac:dyDescent="0.25">
      <c r="A639" s="49" t="s">
        <v>2973</v>
      </c>
      <c r="B639" s="49" t="s">
        <v>952</v>
      </c>
      <c r="C639" s="49" t="s">
        <v>323</v>
      </c>
      <c r="D639" s="49">
        <v>2</v>
      </c>
      <c r="E639">
        <v>30</v>
      </c>
      <c r="F639">
        <v>10</v>
      </c>
      <c r="I639" s="49"/>
      <c r="J639">
        <v>2</v>
      </c>
      <c r="K639">
        <v>1</v>
      </c>
      <c r="L639">
        <v>2</v>
      </c>
      <c r="M639" s="49" t="s">
        <v>1745</v>
      </c>
      <c r="N639" s="49"/>
      <c r="O639" s="49" t="s">
        <v>2974</v>
      </c>
      <c r="P639" s="49">
        <v>3</v>
      </c>
      <c r="Q639" s="49" t="s">
        <v>2975</v>
      </c>
      <c r="R639" s="49" t="str">
        <f>IFERROR(INDEX(tbl_Lookup_Exercises[Category],MATCH(tbl_Exercises[[#This Row],[ExerciseName]],tbl_Lookup_Exercises[ExerciseName],0)),"Unknown")</f>
        <v>Core</v>
      </c>
    </row>
    <row r="640" spans="1:18" hidden="1" x14ac:dyDescent="0.25">
      <c r="A640" s="49" t="s">
        <v>2976</v>
      </c>
      <c r="B640" s="49" t="s">
        <v>952</v>
      </c>
      <c r="C640" s="49" t="s">
        <v>323</v>
      </c>
      <c r="D640" s="49">
        <v>3</v>
      </c>
      <c r="E640">
        <v>40</v>
      </c>
      <c r="F640">
        <v>10</v>
      </c>
      <c r="I640" s="49"/>
      <c r="J640">
        <v>2</v>
      </c>
      <c r="K640">
        <v>1</v>
      </c>
      <c r="L640">
        <v>2</v>
      </c>
      <c r="M640" s="49" t="s">
        <v>1745</v>
      </c>
      <c r="N640" s="49"/>
      <c r="O640" s="49" t="s">
        <v>2974</v>
      </c>
      <c r="P640" s="49">
        <v>3</v>
      </c>
      <c r="Q640" s="49" t="s">
        <v>2977</v>
      </c>
      <c r="R640" s="49" t="str">
        <f>IFERROR(INDEX(tbl_Lookup_Exercises[Category],MATCH(tbl_Exercises[[#This Row],[ExerciseName]],tbl_Lookup_Exercises[ExerciseName],0)),"Unknown")</f>
        <v>Core</v>
      </c>
    </row>
    <row r="641" spans="1:18" hidden="1" x14ac:dyDescent="0.25">
      <c r="A641" s="49" t="s">
        <v>2978</v>
      </c>
      <c r="B641" s="49" t="s">
        <v>952</v>
      </c>
      <c r="C641" s="49" t="s">
        <v>1</v>
      </c>
      <c r="D641" s="49">
        <v>1</v>
      </c>
      <c r="E641">
        <v>150</v>
      </c>
      <c r="G641">
        <v>45</v>
      </c>
      <c r="I641" s="49"/>
      <c r="M641" s="49"/>
      <c r="N641" s="49"/>
      <c r="O641" s="49"/>
      <c r="P641" s="49">
        <v>3</v>
      </c>
      <c r="Q641" s="49" t="s">
        <v>2979</v>
      </c>
      <c r="R641" s="49" t="str">
        <f>IFERROR(INDEX(tbl_Lookup_Exercises[Category],MATCH(tbl_Exercises[[#This Row],[ExerciseName]],tbl_Lookup_Exercises[ExerciseName],0)),"Unknown")</f>
        <v>Carry</v>
      </c>
    </row>
    <row r="642" spans="1:18" hidden="1" x14ac:dyDescent="0.25">
      <c r="A642" s="49" t="s">
        <v>2980</v>
      </c>
      <c r="B642" s="49" t="s">
        <v>952</v>
      </c>
      <c r="C642" s="49" t="s">
        <v>1</v>
      </c>
      <c r="D642" s="49">
        <v>2</v>
      </c>
      <c r="E642">
        <v>150</v>
      </c>
      <c r="G642">
        <v>39.6</v>
      </c>
      <c r="I642" s="49"/>
      <c r="M642" s="49"/>
      <c r="N642" s="49"/>
      <c r="O642" s="49"/>
      <c r="P642" s="49">
        <v>3</v>
      </c>
      <c r="Q642" s="49" t="s">
        <v>955</v>
      </c>
      <c r="R642" s="49" t="str">
        <f>IFERROR(INDEX(tbl_Lookup_Exercises[Category],MATCH(tbl_Exercises[[#This Row],[ExerciseName]],tbl_Lookup_Exercises[ExerciseName],0)),"Unknown")</f>
        <v>Carry</v>
      </c>
    </row>
    <row r="643" spans="1:18" hidden="1" x14ac:dyDescent="0.25">
      <c r="A643" s="49" t="s">
        <v>2981</v>
      </c>
      <c r="B643" s="49" t="s">
        <v>956</v>
      </c>
      <c r="C643" s="49" t="s">
        <v>112</v>
      </c>
      <c r="D643" s="49">
        <v>1</v>
      </c>
      <c r="E643">
        <v>40</v>
      </c>
      <c r="F643">
        <v>12</v>
      </c>
      <c r="I643" s="49"/>
      <c r="J643">
        <v>3</v>
      </c>
      <c r="K643">
        <v>1</v>
      </c>
      <c r="L643">
        <v>2</v>
      </c>
      <c r="M643" s="49" t="s">
        <v>1745</v>
      </c>
      <c r="N643" s="49"/>
      <c r="O643" s="49" t="s">
        <v>2982</v>
      </c>
      <c r="P643" s="49">
        <v>3</v>
      </c>
      <c r="Q643" s="49" t="s">
        <v>958</v>
      </c>
      <c r="R643" s="49" t="str">
        <f>IFERROR(INDEX(tbl_Lookup_Exercises[Category],MATCH(tbl_Exercises[[#This Row],[ExerciseName]],tbl_Lookup_Exercises[ExerciseName],0)),"Unknown")</f>
        <v>Arms_Biceps</v>
      </c>
    </row>
    <row r="644" spans="1:18" hidden="1" x14ac:dyDescent="0.25">
      <c r="A644" s="49" t="s">
        <v>2983</v>
      </c>
      <c r="B644" s="49" t="s">
        <v>956</v>
      </c>
      <c r="C644" s="49" t="s">
        <v>112</v>
      </c>
      <c r="D644" s="49">
        <v>2</v>
      </c>
      <c r="E644">
        <v>40</v>
      </c>
      <c r="F644">
        <v>12</v>
      </c>
      <c r="I644" s="49"/>
      <c r="J644">
        <v>3</v>
      </c>
      <c r="K644">
        <v>1</v>
      </c>
      <c r="L644">
        <v>2</v>
      </c>
      <c r="M644" s="49" t="s">
        <v>1745</v>
      </c>
      <c r="N644" s="49"/>
      <c r="O644" s="49" t="s">
        <v>2982</v>
      </c>
      <c r="P644" s="49">
        <v>3</v>
      </c>
      <c r="Q644" s="49" t="s">
        <v>2984</v>
      </c>
      <c r="R644" s="49" t="str">
        <f>IFERROR(INDEX(tbl_Lookup_Exercises[Category],MATCH(tbl_Exercises[[#This Row],[ExerciseName]],tbl_Lookup_Exercises[ExerciseName],0)),"Unknown")</f>
        <v>Arms_Biceps</v>
      </c>
    </row>
    <row r="645" spans="1:18" hidden="1" x14ac:dyDescent="0.25">
      <c r="A645" s="49" t="s">
        <v>2985</v>
      </c>
      <c r="B645" s="49" t="s">
        <v>956</v>
      </c>
      <c r="C645" s="49" t="s">
        <v>112</v>
      </c>
      <c r="D645" s="49">
        <v>3</v>
      </c>
      <c r="E645">
        <v>40</v>
      </c>
      <c r="F645">
        <v>9</v>
      </c>
      <c r="I645" s="49"/>
      <c r="J645">
        <v>3</v>
      </c>
      <c r="K645">
        <v>1</v>
      </c>
      <c r="L645">
        <v>2</v>
      </c>
      <c r="M645" s="49" t="s">
        <v>610</v>
      </c>
      <c r="N645" s="49"/>
      <c r="O645" s="49" t="s">
        <v>2986</v>
      </c>
      <c r="P645" s="49">
        <v>3</v>
      </c>
      <c r="Q645" s="49" t="s">
        <v>2987</v>
      </c>
      <c r="R645" s="49" t="str">
        <f>IFERROR(INDEX(tbl_Lookup_Exercises[Category],MATCH(tbl_Exercises[[#This Row],[ExerciseName]],tbl_Lookup_Exercises[ExerciseName],0)),"Unknown")</f>
        <v>Arms_Biceps</v>
      </c>
    </row>
    <row r="646" spans="1:18" hidden="1" x14ac:dyDescent="0.25">
      <c r="A646" s="49" t="s">
        <v>2988</v>
      </c>
      <c r="B646" s="49" t="s">
        <v>956</v>
      </c>
      <c r="C646" s="49" t="s">
        <v>112</v>
      </c>
      <c r="D646" s="49">
        <v>4</v>
      </c>
      <c r="E646">
        <v>40</v>
      </c>
      <c r="F646">
        <v>9</v>
      </c>
      <c r="I646" s="49"/>
      <c r="J646">
        <v>3</v>
      </c>
      <c r="K646">
        <v>1</v>
      </c>
      <c r="L646">
        <v>2</v>
      </c>
      <c r="M646" s="49" t="s">
        <v>610</v>
      </c>
      <c r="N646" s="49"/>
      <c r="O646" s="49" t="s">
        <v>2986</v>
      </c>
      <c r="P646" s="49">
        <v>3</v>
      </c>
      <c r="Q646" s="49" t="s">
        <v>2989</v>
      </c>
      <c r="R646" s="49" t="str">
        <f>IFERROR(INDEX(tbl_Lookup_Exercises[Category],MATCH(tbl_Exercises[[#This Row],[ExerciseName]],tbl_Lookup_Exercises[ExerciseName],0)),"Unknown")</f>
        <v>Arms_Biceps</v>
      </c>
    </row>
    <row r="647" spans="1:18" hidden="1" x14ac:dyDescent="0.25">
      <c r="A647" s="49" t="s">
        <v>2990</v>
      </c>
      <c r="B647" s="49" t="s">
        <v>956</v>
      </c>
      <c r="C647" s="49" t="s">
        <v>126</v>
      </c>
      <c r="D647" s="49">
        <v>1</v>
      </c>
      <c r="E647">
        <v>20</v>
      </c>
      <c r="F647">
        <v>15</v>
      </c>
      <c r="I647" s="49"/>
      <c r="J647">
        <v>2</v>
      </c>
      <c r="K647">
        <v>3</v>
      </c>
      <c r="L647">
        <v>2</v>
      </c>
      <c r="M647" s="49" t="s">
        <v>1745</v>
      </c>
      <c r="N647" s="49"/>
      <c r="O647" s="49" t="s">
        <v>2991</v>
      </c>
      <c r="P647" s="49">
        <v>3</v>
      </c>
      <c r="Q647" s="49" t="s">
        <v>2992</v>
      </c>
      <c r="R647" s="49" t="str">
        <f>IFERROR(INDEX(tbl_Lookup_Exercises[Category],MATCH(tbl_Exercises[[#This Row],[ExerciseName]],tbl_Lookup_Exercises[ExerciseName],0)),"Unknown")</f>
        <v>Arms_Biceps</v>
      </c>
    </row>
    <row r="648" spans="1:18" hidden="1" x14ac:dyDescent="0.25">
      <c r="A648" s="49" t="s">
        <v>2993</v>
      </c>
      <c r="B648" s="49" t="s">
        <v>956</v>
      </c>
      <c r="C648" s="49" t="s">
        <v>126</v>
      </c>
      <c r="D648" s="49">
        <v>2</v>
      </c>
      <c r="E648">
        <v>20</v>
      </c>
      <c r="F648">
        <v>15</v>
      </c>
      <c r="I648" s="49"/>
      <c r="J648">
        <v>2</v>
      </c>
      <c r="K648">
        <v>1</v>
      </c>
      <c r="L648">
        <v>2</v>
      </c>
      <c r="M648" s="49" t="s">
        <v>2994</v>
      </c>
      <c r="N648" s="49"/>
      <c r="O648" s="49" t="s">
        <v>2995</v>
      </c>
      <c r="P648" s="49">
        <v>3</v>
      </c>
      <c r="Q648" s="49" t="s">
        <v>2996</v>
      </c>
      <c r="R648" s="49" t="str">
        <f>IFERROR(INDEX(tbl_Lookup_Exercises[Category],MATCH(tbl_Exercises[[#This Row],[ExerciseName]],tbl_Lookup_Exercises[ExerciseName],0)),"Unknown")</f>
        <v>Arms_Biceps</v>
      </c>
    </row>
    <row r="649" spans="1:18" hidden="1" x14ac:dyDescent="0.25">
      <c r="A649" s="49" t="s">
        <v>2997</v>
      </c>
      <c r="B649" s="49" t="s">
        <v>956</v>
      </c>
      <c r="C649" s="49" t="s">
        <v>126</v>
      </c>
      <c r="D649" s="49">
        <v>3</v>
      </c>
      <c r="E649">
        <v>20</v>
      </c>
      <c r="F649">
        <v>15</v>
      </c>
      <c r="I649" s="49"/>
      <c r="J649">
        <v>2</v>
      </c>
      <c r="K649">
        <v>1</v>
      </c>
      <c r="L649">
        <v>2</v>
      </c>
      <c r="M649" s="49" t="s">
        <v>2994</v>
      </c>
      <c r="N649" s="49"/>
      <c r="O649" s="49" t="s">
        <v>2995</v>
      </c>
      <c r="P649" s="49">
        <v>3</v>
      </c>
      <c r="Q649" s="49" t="s">
        <v>2998</v>
      </c>
      <c r="R649" s="49" t="str">
        <f>IFERROR(INDEX(tbl_Lookup_Exercises[Category],MATCH(tbl_Exercises[[#This Row],[ExerciseName]],tbl_Lookup_Exercises[ExerciseName],0)),"Unknown")</f>
        <v>Arms_Biceps</v>
      </c>
    </row>
    <row r="650" spans="1:18" hidden="1" x14ac:dyDescent="0.25">
      <c r="A650" s="49" t="s">
        <v>2999</v>
      </c>
      <c r="B650" s="49" t="s">
        <v>956</v>
      </c>
      <c r="C650" s="49" t="s">
        <v>214</v>
      </c>
      <c r="D650" s="49">
        <v>1</v>
      </c>
      <c r="E650">
        <v>47.5</v>
      </c>
      <c r="F650">
        <v>12</v>
      </c>
      <c r="I650" s="49"/>
      <c r="J650">
        <v>2</v>
      </c>
      <c r="K650">
        <v>1</v>
      </c>
      <c r="L650">
        <v>2</v>
      </c>
      <c r="M650" s="49" t="s">
        <v>1745</v>
      </c>
      <c r="N650" s="49"/>
      <c r="O650" s="49" t="s">
        <v>3000</v>
      </c>
      <c r="P650" s="49">
        <v>3</v>
      </c>
      <c r="Q650" s="49" t="s">
        <v>3001</v>
      </c>
      <c r="R650" s="49" t="str">
        <f>IFERROR(INDEX(tbl_Lookup_Exercises[Category],MATCH(tbl_Exercises[[#This Row],[ExerciseName]],tbl_Lookup_Exercises[ExerciseName],0)),"Unknown")</f>
        <v>Arms_Triceps</v>
      </c>
    </row>
    <row r="651" spans="1:18" hidden="1" x14ac:dyDescent="0.25">
      <c r="A651" s="49" t="s">
        <v>3002</v>
      </c>
      <c r="B651" s="49" t="s">
        <v>956</v>
      </c>
      <c r="C651" s="49" t="s">
        <v>214</v>
      </c>
      <c r="D651" s="49">
        <v>2</v>
      </c>
      <c r="E651">
        <v>47.5</v>
      </c>
      <c r="F651">
        <v>10</v>
      </c>
      <c r="I651" s="49"/>
      <c r="J651">
        <v>2</v>
      </c>
      <c r="K651">
        <v>1</v>
      </c>
      <c r="L651">
        <v>2</v>
      </c>
      <c r="M651" s="49" t="s">
        <v>610</v>
      </c>
      <c r="N651" s="49"/>
      <c r="O651" s="49" t="s">
        <v>3003</v>
      </c>
      <c r="P651" s="49">
        <v>3</v>
      </c>
      <c r="Q651" s="49" t="s">
        <v>3004</v>
      </c>
      <c r="R651" s="49" t="str">
        <f>IFERROR(INDEX(tbl_Lookup_Exercises[Category],MATCH(tbl_Exercises[[#This Row],[ExerciseName]],tbl_Lookup_Exercises[ExerciseName],0)),"Unknown")</f>
        <v>Arms_Triceps</v>
      </c>
    </row>
    <row r="652" spans="1:18" hidden="1" x14ac:dyDescent="0.25">
      <c r="A652" s="49" t="s">
        <v>3005</v>
      </c>
      <c r="B652" s="49" t="s">
        <v>956</v>
      </c>
      <c r="C652" s="49" t="s">
        <v>214</v>
      </c>
      <c r="D652" s="49">
        <v>3</v>
      </c>
      <c r="E652">
        <v>47.5</v>
      </c>
      <c r="F652">
        <v>8</v>
      </c>
      <c r="I652" s="49"/>
      <c r="J652">
        <v>2</v>
      </c>
      <c r="K652">
        <v>1</v>
      </c>
      <c r="L652">
        <v>2</v>
      </c>
      <c r="M652" s="49" t="s">
        <v>610</v>
      </c>
      <c r="N652" s="49"/>
      <c r="O652" s="49" t="s">
        <v>3003</v>
      </c>
      <c r="P652" s="49">
        <v>3</v>
      </c>
      <c r="Q652" s="49" t="s">
        <v>3006</v>
      </c>
      <c r="R652" s="49" t="str">
        <f>IFERROR(INDEX(tbl_Lookup_Exercises[Category],MATCH(tbl_Exercises[[#This Row],[ExerciseName]],tbl_Lookup_Exercises[ExerciseName],0)),"Unknown")</f>
        <v>Arms_Triceps</v>
      </c>
    </row>
    <row r="653" spans="1:18" hidden="1" x14ac:dyDescent="0.25">
      <c r="A653" s="49" t="s">
        <v>3007</v>
      </c>
      <c r="B653" s="49" t="s">
        <v>956</v>
      </c>
      <c r="C653" s="49" t="s">
        <v>214</v>
      </c>
      <c r="D653" s="49">
        <v>4</v>
      </c>
      <c r="E653">
        <v>47.5</v>
      </c>
      <c r="F653">
        <v>8</v>
      </c>
      <c r="I653" s="49"/>
      <c r="J653">
        <v>2</v>
      </c>
      <c r="K653">
        <v>1</v>
      </c>
      <c r="L653">
        <v>2</v>
      </c>
      <c r="M653" s="49" t="s">
        <v>610</v>
      </c>
      <c r="N653" s="49"/>
      <c r="O653" s="49" t="s">
        <v>3003</v>
      </c>
      <c r="P653" s="49">
        <v>3</v>
      </c>
      <c r="Q653" s="49" t="s">
        <v>3008</v>
      </c>
      <c r="R653" s="49" t="str">
        <f>IFERROR(INDEX(tbl_Lookup_Exercises[Category],MATCH(tbl_Exercises[[#This Row],[ExerciseName]],tbl_Lookup_Exercises[ExerciseName],0)),"Unknown")</f>
        <v>Arms_Triceps</v>
      </c>
    </row>
    <row r="654" spans="1:18" hidden="1" x14ac:dyDescent="0.25">
      <c r="A654" s="49" t="s">
        <v>3009</v>
      </c>
      <c r="B654" s="49" t="s">
        <v>956</v>
      </c>
      <c r="C654" s="49" t="s">
        <v>235</v>
      </c>
      <c r="D654" s="49">
        <v>1</v>
      </c>
      <c r="E654">
        <v>12.5</v>
      </c>
      <c r="F654">
        <v>12</v>
      </c>
      <c r="I654" s="49"/>
      <c r="J654">
        <v>1</v>
      </c>
      <c r="K654">
        <v>1</v>
      </c>
      <c r="L654">
        <v>3</v>
      </c>
      <c r="M654" s="49"/>
      <c r="N654" s="49"/>
      <c r="O654" s="49" t="s">
        <v>3010</v>
      </c>
      <c r="P654" s="49">
        <v>3</v>
      </c>
      <c r="Q654" s="49" t="s">
        <v>3011</v>
      </c>
      <c r="R654" s="49" t="str">
        <f>IFERROR(INDEX(tbl_Lookup_Exercises[Category],MATCH(tbl_Exercises[[#This Row],[ExerciseName]],tbl_Lookup_Exercises[ExerciseName],0)),"Unknown")</f>
        <v>Arms_Triceps</v>
      </c>
    </row>
    <row r="655" spans="1:18" hidden="1" x14ac:dyDescent="0.25">
      <c r="A655" s="49" t="s">
        <v>3012</v>
      </c>
      <c r="B655" s="49" t="s">
        <v>956</v>
      </c>
      <c r="C655" s="49" t="s">
        <v>235</v>
      </c>
      <c r="D655" s="49">
        <v>2</v>
      </c>
      <c r="E655">
        <v>12.5</v>
      </c>
      <c r="F655">
        <v>11</v>
      </c>
      <c r="I655" s="49"/>
      <c r="J655">
        <v>1</v>
      </c>
      <c r="K655">
        <v>1</v>
      </c>
      <c r="L655">
        <v>3</v>
      </c>
      <c r="M655" s="49" t="s">
        <v>1745</v>
      </c>
      <c r="N655" s="49"/>
      <c r="O655" s="49" t="s">
        <v>2403</v>
      </c>
      <c r="P655" s="49">
        <v>3</v>
      </c>
      <c r="Q655" s="49" t="s">
        <v>3013</v>
      </c>
      <c r="R655" s="49" t="str">
        <f>IFERROR(INDEX(tbl_Lookup_Exercises[Category],MATCH(tbl_Exercises[[#This Row],[ExerciseName]],tbl_Lookup_Exercises[ExerciseName],0)),"Unknown")</f>
        <v>Arms_Triceps</v>
      </c>
    </row>
    <row r="656" spans="1:18" hidden="1" x14ac:dyDescent="0.25">
      <c r="A656" s="49" t="s">
        <v>3014</v>
      </c>
      <c r="B656" s="49" t="s">
        <v>956</v>
      </c>
      <c r="C656" s="49" t="s">
        <v>235</v>
      </c>
      <c r="D656" s="49">
        <v>3</v>
      </c>
      <c r="E656">
        <v>12.5</v>
      </c>
      <c r="F656">
        <v>12</v>
      </c>
      <c r="I656" s="49"/>
      <c r="J656">
        <v>1</v>
      </c>
      <c r="K656">
        <v>1</v>
      </c>
      <c r="L656">
        <v>3</v>
      </c>
      <c r="M656" s="49" t="s">
        <v>610</v>
      </c>
      <c r="N656" s="49"/>
      <c r="O656" s="49" t="s">
        <v>2406</v>
      </c>
      <c r="P656" s="49">
        <v>3</v>
      </c>
      <c r="Q656" s="49" t="s">
        <v>3015</v>
      </c>
      <c r="R656" s="49" t="str">
        <f>IFERROR(INDEX(tbl_Lookup_Exercises[Category],MATCH(tbl_Exercises[[#This Row],[ExerciseName]],tbl_Lookup_Exercises[ExerciseName],0)),"Unknown")</f>
        <v>Arms_Triceps</v>
      </c>
    </row>
    <row r="657" spans="1:18" hidden="1" x14ac:dyDescent="0.25">
      <c r="A657" s="49" t="s">
        <v>3016</v>
      </c>
      <c r="B657" s="49" t="s">
        <v>956</v>
      </c>
      <c r="C657" s="49" t="s">
        <v>303</v>
      </c>
      <c r="D657" s="49">
        <v>1</v>
      </c>
      <c r="E657">
        <v>6</v>
      </c>
      <c r="F657">
        <v>12</v>
      </c>
      <c r="I657" s="49"/>
      <c r="J657">
        <v>2</v>
      </c>
      <c r="K657">
        <v>2</v>
      </c>
      <c r="L657">
        <v>2</v>
      </c>
      <c r="M657" s="49" t="s">
        <v>1745</v>
      </c>
      <c r="N657" s="49"/>
      <c r="O657" s="49" t="s">
        <v>2664</v>
      </c>
      <c r="P657" s="49">
        <v>3</v>
      </c>
      <c r="Q657" s="49" t="s">
        <v>3017</v>
      </c>
      <c r="R657" s="49" t="str">
        <f>IFERROR(INDEX(tbl_Lookup_Exercises[Category],MATCH(tbl_Exercises[[#This Row],[ExerciseName]],tbl_Lookup_Exercises[ExerciseName],0)),"Unknown")</f>
        <v>Push</v>
      </c>
    </row>
    <row r="658" spans="1:18" hidden="1" x14ac:dyDescent="0.25">
      <c r="A658" s="49" t="s">
        <v>3018</v>
      </c>
      <c r="B658" s="49" t="s">
        <v>956</v>
      </c>
      <c r="C658" s="49" t="s">
        <v>303</v>
      </c>
      <c r="D658" s="49">
        <v>2</v>
      </c>
      <c r="E658">
        <v>6</v>
      </c>
      <c r="F658">
        <v>15</v>
      </c>
      <c r="I658" s="49"/>
      <c r="J658">
        <v>2</v>
      </c>
      <c r="K658">
        <v>2</v>
      </c>
      <c r="L658">
        <v>2</v>
      </c>
      <c r="M658" s="49" t="s">
        <v>1745</v>
      </c>
      <c r="N658" s="49"/>
      <c r="O658" s="49" t="s">
        <v>2664</v>
      </c>
      <c r="P658" s="49">
        <v>3</v>
      </c>
      <c r="Q658" s="49" t="s">
        <v>3019</v>
      </c>
      <c r="R658" s="49" t="str">
        <f>IFERROR(INDEX(tbl_Lookup_Exercises[Category],MATCH(tbl_Exercises[[#This Row],[ExerciseName]],tbl_Lookup_Exercises[ExerciseName],0)),"Unknown")</f>
        <v>Push</v>
      </c>
    </row>
    <row r="659" spans="1:18" hidden="1" x14ac:dyDescent="0.25">
      <c r="A659" s="49" t="s">
        <v>3020</v>
      </c>
      <c r="B659" s="49" t="s">
        <v>956</v>
      </c>
      <c r="C659" s="49" t="s">
        <v>303</v>
      </c>
      <c r="D659" s="49">
        <v>3</v>
      </c>
      <c r="E659">
        <v>6</v>
      </c>
      <c r="F659">
        <v>15</v>
      </c>
      <c r="I659" s="49"/>
      <c r="J659">
        <v>2</v>
      </c>
      <c r="K659">
        <v>2</v>
      </c>
      <c r="L659">
        <v>2</v>
      </c>
      <c r="M659" s="49" t="s">
        <v>1745</v>
      </c>
      <c r="N659" s="49"/>
      <c r="O659" s="49" t="s">
        <v>2664</v>
      </c>
      <c r="P659" s="49">
        <v>3</v>
      </c>
      <c r="Q659" s="49" t="s">
        <v>959</v>
      </c>
      <c r="R659" s="49" t="str">
        <f>IFERROR(INDEX(tbl_Lookup_Exercises[Category],MATCH(tbl_Exercises[[#This Row],[ExerciseName]],tbl_Lookup_Exercises[ExerciseName],0)),"Unknown")</f>
        <v>Push</v>
      </c>
    </row>
    <row r="660" spans="1:18" hidden="1" x14ac:dyDescent="0.25">
      <c r="A660" s="49" t="s">
        <v>3021</v>
      </c>
      <c r="B660" s="49" t="s">
        <v>960</v>
      </c>
      <c r="C660" s="49" t="s">
        <v>356</v>
      </c>
      <c r="D660" s="49">
        <v>1</v>
      </c>
      <c r="G660">
        <v>300</v>
      </c>
      <c r="H660">
        <v>0.81</v>
      </c>
      <c r="I660" s="49" t="s">
        <v>2238</v>
      </c>
      <c r="M660" s="49"/>
      <c r="N660" s="49"/>
      <c r="O660" s="49" t="s">
        <v>2905</v>
      </c>
      <c r="P660" s="49">
        <v>3</v>
      </c>
      <c r="Q660" s="49" t="s">
        <v>962</v>
      </c>
      <c r="R660" s="49" t="str">
        <f>IFERROR(INDEX(tbl_Lookup_Exercises[Category],MATCH(tbl_Exercises[[#This Row],[ExerciseName]],tbl_Lookup_Exercises[ExerciseName],0)),"Unknown")</f>
        <v>Pull</v>
      </c>
    </row>
    <row r="661" spans="1:18" hidden="1" x14ac:dyDescent="0.25">
      <c r="A661" s="49" t="s">
        <v>3022</v>
      </c>
      <c r="B661" s="49" t="s">
        <v>960</v>
      </c>
      <c r="C661" s="49" t="s">
        <v>249</v>
      </c>
      <c r="D661" s="49">
        <v>1</v>
      </c>
      <c r="E661">
        <v>130</v>
      </c>
      <c r="F661">
        <v>8</v>
      </c>
      <c r="I661" s="49"/>
      <c r="J661">
        <v>3</v>
      </c>
      <c r="K661">
        <v>1</v>
      </c>
      <c r="L661">
        <v>1</v>
      </c>
      <c r="M661" s="49" t="s">
        <v>618</v>
      </c>
      <c r="N661" s="49"/>
      <c r="O661" s="49" t="s">
        <v>2598</v>
      </c>
      <c r="P661" s="49">
        <v>3</v>
      </c>
      <c r="Q661" s="49" t="s">
        <v>3023</v>
      </c>
      <c r="R661" s="49" t="str">
        <f>IFERROR(INDEX(tbl_Lookup_Exercises[Category],MATCH(tbl_Exercises[[#This Row],[ExerciseName]],tbl_Lookup_Exercises[ExerciseName],0)),"Unknown")</f>
        <v>Legs</v>
      </c>
    </row>
    <row r="662" spans="1:18" hidden="1" x14ac:dyDescent="0.25">
      <c r="A662" s="49" t="s">
        <v>3024</v>
      </c>
      <c r="B662" s="49" t="s">
        <v>960</v>
      </c>
      <c r="C662" s="49" t="s">
        <v>249</v>
      </c>
      <c r="D662" s="49">
        <v>2</v>
      </c>
      <c r="E662">
        <v>130</v>
      </c>
      <c r="F662">
        <v>8</v>
      </c>
      <c r="I662" s="49"/>
      <c r="J662">
        <v>3</v>
      </c>
      <c r="K662">
        <v>1</v>
      </c>
      <c r="L662">
        <v>1</v>
      </c>
      <c r="M662" s="49" t="s">
        <v>618</v>
      </c>
      <c r="N662" s="49"/>
      <c r="O662" s="49" t="s">
        <v>2598</v>
      </c>
      <c r="P662" s="49">
        <v>3</v>
      </c>
      <c r="Q662" s="49" t="s">
        <v>3025</v>
      </c>
      <c r="R662" s="49" t="str">
        <f>IFERROR(INDEX(tbl_Lookup_Exercises[Category],MATCH(tbl_Exercises[[#This Row],[ExerciseName]],tbl_Lookup_Exercises[ExerciseName],0)),"Unknown")</f>
        <v>Legs</v>
      </c>
    </row>
    <row r="663" spans="1:18" hidden="1" x14ac:dyDescent="0.25">
      <c r="A663" s="49" t="s">
        <v>3026</v>
      </c>
      <c r="B663" s="49" t="s">
        <v>960</v>
      </c>
      <c r="C663" s="49" t="s">
        <v>249</v>
      </c>
      <c r="D663" s="49">
        <v>3</v>
      </c>
      <c r="E663">
        <v>130</v>
      </c>
      <c r="F663">
        <v>8</v>
      </c>
      <c r="I663" s="49"/>
      <c r="J663">
        <v>3</v>
      </c>
      <c r="K663">
        <v>1</v>
      </c>
      <c r="L663">
        <v>1</v>
      </c>
      <c r="M663" s="49" t="s">
        <v>618</v>
      </c>
      <c r="N663" s="49"/>
      <c r="O663" s="49" t="s">
        <v>3027</v>
      </c>
      <c r="P663" s="49">
        <v>3</v>
      </c>
      <c r="Q663" s="49" t="s">
        <v>3028</v>
      </c>
      <c r="R663" s="49" t="str">
        <f>IFERROR(INDEX(tbl_Lookup_Exercises[Category],MATCH(tbl_Exercises[[#This Row],[ExerciseName]],tbl_Lookup_Exercises[ExerciseName],0)),"Unknown")</f>
        <v>Legs</v>
      </c>
    </row>
    <row r="664" spans="1:18" hidden="1" x14ac:dyDescent="0.25">
      <c r="A664" s="49" t="s">
        <v>3029</v>
      </c>
      <c r="B664" s="49" t="s">
        <v>960</v>
      </c>
      <c r="C664" s="49" t="s">
        <v>249</v>
      </c>
      <c r="D664" s="49">
        <v>4</v>
      </c>
      <c r="E664">
        <v>130</v>
      </c>
      <c r="F664">
        <v>8</v>
      </c>
      <c r="I664" s="49"/>
      <c r="J664">
        <v>3</v>
      </c>
      <c r="K664">
        <v>1</v>
      </c>
      <c r="L664">
        <v>1</v>
      </c>
      <c r="M664" s="49" t="s">
        <v>1745</v>
      </c>
      <c r="N664" s="49"/>
      <c r="O664" s="49" t="s">
        <v>3030</v>
      </c>
      <c r="P664" s="49">
        <v>3</v>
      </c>
      <c r="Q664" s="49" t="s">
        <v>3031</v>
      </c>
      <c r="R664" s="49" t="str">
        <f>IFERROR(INDEX(tbl_Lookup_Exercises[Category],MATCH(tbl_Exercises[[#This Row],[ExerciseName]],tbl_Lookup_Exercises[ExerciseName],0)),"Unknown")</f>
        <v>Legs</v>
      </c>
    </row>
    <row r="665" spans="1:18" hidden="1" x14ac:dyDescent="0.25">
      <c r="A665" s="49" t="s">
        <v>3032</v>
      </c>
      <c r="B665" s="49" t="s">
        <v>960</v>
      </c>
      <c r="C665" s="49" t="s">
        <v>256</v>
      </c>
      <c r="D665" s="49">
        <v>1</v>
      </c>
      <c r="E665">
        <v>30</v>
      </c>
      <c r="F665">
        <v>8</v>
      </c>
      <c r="I665" s="49"/>
      <c r="J665">
        <v>2</v>
      </c>
      <c r="K665">
        <v>1</v>
      </c>
      <c r="L665">
        <v>2</v>
      </c>
      <c r="M665" s="49" t="s">
        <v>1745</v>
      </c>
      <c r="N665" s="49"/>
      <c r="O665" s="49" t="s">
        <v>1932</v>
      </c>
      <c r="P665" s="49">
        <v>3</v>
      </c>
      <c r="Q665" s="49" t="s">
        <v>3033</v>
      </c>
      <c r="R665" s="49" t="str">
        <f>IFERROR(INDEX(tbl_Lookup_Exercises[Category],MATCH(tbl_Exercises[[#This Row],[ExerciseName]],tbl_Lookup_Exercises[ExerciseName],0)),"Unknown")</f>
        <v>Legs</v>
      </c>
    </row>
    <row r="666" spans="1:18" hidden="1" x14ac:dyDescent="0.25">
      <c r="A666" s="49" t="s">
        <v>3034</v>
      </c>
      <c r="B666" s="49" t="s">
        <v>960</v>
      </c>
      <c r="C666" s="49" t="s">
        <v>256</v>
      </c>
      <c r="D666" s="49">
        <v>2</v>
      </c>
      <c r="E666">
        <v>30</v>
      </c>
      <c r="F666">
        <v>8</v>
      </c>
      <c r="I666" s="49"/>
      <c r="J666">
        <v>2</v>
      </c>
      <c r="K666">
        <v>1</v>
      </c>
      <c r="L666">
        <v>2</v>
      </c>
      <c r="M666" s="49" t="s">
        <v>1745</v>
      </c>
      <c r="N666" s="49"/>
      <c r="O666" s="49" t="s">
        <v>1932</v>
      </c>
      <c r="P666" s="49">
        <v>3</v>
      </c>
      <c r="Q666" s="49" t="s">
        <v>3035</v>
      </c>
      <c r="R666" s="49" t="str">
        <f>IFERROR(INDEX(tbl_Lookup_Exercises[Category],MATCH(tbl_Exercises[[#This Row],[ExerciseName]],tbl_Lookup_Exercises[ExerciseName],0)),"Unknown")</f>
        <v>Legs</v>
      </c>
    </row>
    <row r="667" spans="1:18" hidden="1" x14ac:dyDescent="0.25">
      <c r="A667" s="49" t="s">
        <v>3036</v>
      </c>
      <c r="B667" s="49" t="s">
        <v>960</v>
      </c>
      <c r="C667" s="49" t="s">
        <v>256</v>
      </c>
      <c r="D667" s="49">
        <v>3</v>
      </c>
      <c r="E667">
        <v>40</v>
      </c>
      <c r="F667">
        <v>9</v>
      </c>
      <c r="I667" s="49"/>
      <c r="J667">
        <v>2</v>
      </c>
      <c r="K667">
        <v>1</v>
      </c>
      <c r="L667">
        <v>2</v>
      </c>
      <c r="M667" s="49" t="s">
        <v>1745</v>
      </c>
      <c r="N667" s="49"/>
      <c r="O667" s="49" t="s">
        <v>3037</v>
      </c>
      <c r="P667" s="49">
        <v>3</v>
      </c>
      <c r="Q667" s="49" t="s">
        <v>3038</v>
      </c>
      <c r="R667" s="49" t="str">
        <f>IFERROR(INDEX(tbl_Lookup_Exercises[Category],MATCH(tbl_Exercises[[#This Row],[ExerciseName]],tbl_Lookup_Exercises[ExerciseName],0)),"Unknown")</f>
        <v>Legs</v>
      </c>
    </row>
    <row r="668" spans="1:18" hidden="1" x14ac:dyDescent="0.25">
      <c r="A668" s="49" t="s">
        <v>3039</v>
      </c>
      <c r="B668" s="49" t="s">
        <v>960</v>
      </c>
      <c r="C668" s="49" t="s">
        <v>286</v>
      </c>
      <c r="D668" s="49">
        <v>1</v>
      </c>
      <c r="E668">
        <v>95</v>
      </c>
      <c r="F668">
        <v>12</v>
      </c>
      <c r="I668" s="49"/>
      <c r="J668">
        <v>2</v>
      </c>
      <c r="K668">
        <v>1</v>
      </c>
      <c r="L668">
        <v>2</v>
      </c>
      <c r="M668" s="49" t="s">
        <v>618</v>
      </c>
      <c r="N668" s="49"/>
      <c r="O668" s="49" t="s">
        <v>3040</v>
      </c>
      <c r="P668" s="49">
        <v>3</v>
      </c>
      <c r="Q668" s="49" t="s">
        <v>3041</v>
      </c>
      <c r="R668" s="49" t="str">
        <f>IFERROR(INDEX(tbl_Lookup_Exercises[Category],MATCH(tbl_Exercises[[#This Row],[ExerciseName]],tbl_Lookup_Exercises[ExerciseName],0)),"Unknown")</f>
        <v>Legs</v>
      </c>
    </row>
    <row r="669" spans="1:18" hidden="1" x14ac:dyDescent="0.25">
      <c r="A669" s="49" t="s">
        <v>3042</v>
      </c>
      <c r="B669" s="49" t="s">
        <v>960</v>
      </c>
      <c r="C669" s="49" t="s">
        <v>286</v>
      </c>
      <c r="D669" s="49">
        <v>2</v>
      </c>
      <c r="E669">
        <v>95</v>
      </c>
      <c r="F669">
        <v>12</v>
      </c>
      <c r="I669" s="49"/>
      <c r="J669">
        <v>2</v>
      </c>
      <c r="K669">
        <v>1</v>
      </c>
      <c r="L669">
        <v>2</v>
      </c>
      <c r="M669" s="49" t="s">
        <v>610</v>
      </c>
      <c r="N669" s="49"/>
      <c r="O669" s="49" t="s">
        <v>3043</v>
      </c>
      <c r="P669" s="49">
        <v>3</v>
      </c>
      <c r="Q669" s="49" t="s">
        <v>3044</v>
      </c>
      <c r="R669" s="49" t="str">
        <f>IFERROR(INDEX(tbl_Lookup_Exercises[Category],MATCH(tbl_Exercises[[#This Row],[ExerciseName]],tbl_Lookup_Exercises[ExerciseName],0)),"Unknown")</f>
        <v>Legs</v>
      </c>
    </row>
    <row r="670" spans="1:18" hidden="1" x14ac:dyDescent="0.25">
      <c r="A670" s="49" t="s">
        <v>3045</v>
      </c>
      <c r="B670" s="49" t="s">
        <v>960</v>
      </c>
      <c r="C670" s="49" t="s">
        <v>286</v>
      </c>
      <c r="D670" s="49">
        <v>3</v>
      </c>
      <c r="E670">
        <v>95</v>
      </c>
      <c r="F670">
        <v>12</v>
      </c>
      <c r="I670" s="49"/>
      <c r="J670">
        <v>2</v>
      </c>
      <c r="K670">
        <v>1</v>
      </c>
      <c r="L670">
        <v>2</v>
      </c>
      <c r="M670" s="49" t="s">
        <v>610</v>
      </c>
      <c r="N670" s="49"/>
      <c r="O670" s="49" t="s">
        <v>3043</v>
      </c>
      <c r="P670" s="49">
        <v>3</v>
      </c>
      <c r="Q670" s="49" t="s">
        <v>3046</v>
      </c>
      <c r="R670" s="49" t="str">
        <f>IFERROR(INDEX(tbl_Lookup_Exercises[Category],MATCH(tbl_Exercises[[#This Row],[ExerciseName]],tbl_Lookup_Exercises[ExerciseName],0)),"Unknown")</f>
        <v>Legs</v>
      </c>
    </row>
    <row r="671" spans="1:18" hidden="1" x14ac:dyDescent="0.25">
      <c r="A671" s="49" t="s">
        <v>3047</v>
      </c>
      <c r="B671" s="49" t="s">
        <v>960</v>
      </c>
      <c r="C671" s="49" t="s">
        <v>299</v>
      </c>
      <c r="D671" s="49">
        <v>1</v>
      </c>
      <c r="E671">
        <v>40</v>
      </c>
      <c r="F671">
        <v>12</v>
      </c>
      <c r="I671" s="49"/>
      <c r="J671">
        <v>2</v>
      </c>
      <c r="K671">
        <v>1</v>
      </c>
      <c r="L671">
        <v>2</v>
      </c>
      <c r="M671" s="49" t="s">
        <v>618</v>
      </c>
      <c r="N671" s="49"/>
      <c r="O671" s="49" t="s">
        <v>2154</v>
      </c>
      <c r="P671" s="49">
        <v>3</v>
      </c>
      <c r="Q671" s="49" t="s">
        <v>3048</v>
      </c>
      <c r="R671" s="49" t="str">
        <f>IFERROR(INDEX(tbl_Lookup_Exercises[Category],MATCH(tbl_Exercises[[#This Row],[ExerciseName]],tbl_Lookup_Exercises[ExerciseName],0)),"Unknown")</f>
        <v>Legs</v>
      </c>
    </row>
    <row r="672" spans="1:18" hidden="1" x14ac:dyDescent="0.25">
      <c r="A672" s="49" t="s">
        <v>3049</v>
      </c>
      <c r="B672" s="49" t="s">
        <v>960</v>
      </c>
      <c r="C672" s="49" t="s">
        <v>299</v>
      </c>
      <c r="D672" s="49">
        <v>2</v>
      </c>
      <c r="E672">
        <v>55</v>
      </c>
      <c r="F672">
        <v>10</v>
      </c>
      <c r="I672" s="49"/>
      <c r="J672">
        <v>2</v>
      </c>
      <c r="K672">
        <v>1</v>
      </c>
      <c r="L672">
        <v>2</v>
      </c>
      <c r="M672" s="49" t="s">
        <v>618</v>
      </c>
      <c r="N672" s="49"/>
      <c r="O672" s="49" t="s">
        <v>2154</v>
      </c>
      <c r="P672" s="49">
        <v>3</v>
      </c>
      <c r="Q672" s="49" t="s">
        <v>3050</v>
      </c>
      <c r="R672" s="49" t="str">
        <f>IFERROR(INDEX(tbl_Lookup_Exercises[Category],MATCH(tbl_Exercises[[#This Row],[ExerciseName]],tbl_Lookup_Exercises[ExerciseName],0)),"Unknown")</f>
        <v>Legs</v>
      </c>
    </row>
    <row r="673" spans="1:18" hidden="1" x14ac:dyDescent="0.25">
      <c r="A673" s="49" t="s">
        <v>3051</v>
      </c>
      <c r="B673" s="49" t="s">
        <v>960</v>
      </c>
      <c r="C673" s="49" t="s">
        <v>299</v>
      </c>
      <c r="D673" s="49">
        <v>3</v>
      </c>
      <c r="E673">
        <v>70</v>
      </c>
      <c r="F673">
        <v>10</v>
      </c>
      <c r="I673" s="49"/>
      <c r="J673">
        <v>2</v>
      </c>
      <c r="K673">
        <v>1</v>
      </c>
      <c r="L673">
        <v>2</v>
      </c>
      <c r="M673" s="49" t="s">
        <v>618</v>
      </c>
      <c r="N673" s="49"/>
      <c r="O673" s="49" t="s">
        <v>2154</v>
      </c>
      <c r="P673" s="49">
        <v>3</v>
      </c>
      <c r="Q673" s="49" t="s">
        <v>3052</v>
      </c>
      <c r="R673" s="49" t="str">
        <f>IFERROR(INDEX(tbl_Lookup_Exercises[Category],MATCH(tbl_Exercises[[#This Row],[ExerciseName]],tbl_Lookup_Exercises[ExerciseName],0)),"Unknown")</f>
        <v>Legs</v>
      </c>
    </row>
    <row r="674" spans="1:18" hidden="1" x14ac:dyDescent="0.25">
      <c r="A674" s="49" t="s">
        <v>3053</v>
      </c>
      <c r="B674" s="49" t="s">
        <v>960</v>
      </c>
      <c r="C674" s="49" t="s">
        <v>323</v>
      </c>
      <c r="D674" s="49">
        <v>1</v>
      </c>
      <c r="E674">
        <v>15</v>
      </c>
      <c r="F674">
        <v>10</v>
      </c>
      <c r="I674" s="49"/>
      <c r="J674">
        <v>2</v>
      </c>
      <c r="K674">
        <v>2</v>
      </c>
      <c r="L674">
        <v>1</v>
      </c>
      <c r="M674" s="49" t="s">
        <v>1745</v>
      </c>
      <c r="N674" s="49"/>
      <c r="O674" s="49" t="s">
        <v>3054</v>
      </c>
      <c r="P674" s="49">
        <v>3</v>
      </c>
      <c r="Q674" s="49" t="s">
        <v>3055</v>
      </c>
      <c r="R674" s="49" t="str">
        <f>IFERROR(INDEX(tbl_Lookup_Exercises[Category],MATCH(tbl_Exercises[[#This Row],[ExerciseName]],tbl_Lookup_Exercises[ExerciseName],0)),"Unknown")</f>
        <v>Core</v>
      </c>
    </row>
    <row r="675" spans="1:18" hidden="1" x14ac:dyDescent="0.25">
      <c r="A675" s="49" t="s">
        <v>3056</v>
      </c>
      <c r="B675" s="49" t="s">
        <v>960</v>
      </c>
      <c r="C675" s="49" t="s">
        <v>323</v>
      </c>
      <c r="D675" s="49">
        <v>2</v>
      </c>
      <c r="E675">
        <v>20</v>
      </c>
      <c r="F675">
        <v>10</v>
      </c>
      <c r="I675" s="49"/>
      <c r="J675">
        <v>2</v>
      </c>
      <c r="K675">
        <v>2</v>
      </c>
      <c r="L675">
        <v>1</v>
      </c>
      <c r="M675" s="49" t="s">
        <v>1745</v>
      </c>
      <c r="N675" s="49"/>
      <c r="O675" s="49" t="s">
        <v>3054</v>
      </c>
      <c r="P675" s="49">
        <v>3</v>
      </c>
      <c r="Q675" s="49" t="s">
        <v>3057</v>
      </c>
      <c r="R675" s="49" t="str">
        <f>IFERROR(INDEX(tbl_Lookup_Exercises[Category],MATCH(tbl_Exercises[[#This Row],[ExerciseName]],tbl_Lookup_Exercises[ExerciseName],0)),"Unknown")</f>
        <v>Core</v>
      </c>
    </row>
    <row r="676" spans="1:18" hidden="1" x14ac:dyDescent="0.25">
      <c r="A676" s="49" t="s">
        <v>3058</v>
      </c>
      <c r="B676" s="49" t="s">
        <v>960</v>
      </c>
      <c r="C676" s="49" t="s">
        <v>323</v>
      </c>
      <c r="D676" s="49">
        <v>3</v>
      </c>
      <c r="E676">
        <v>20</v>
      </c>
      <c r="F676">
        <v>10</v>
      </c>
      <c r="I676" s="49"/>
      <c r="J676">
        <v>2</v>
      </c>
      <c r="K676">
        <v>2</v>
      </c>
      <c r="L676">
        <v>1</v>
      </c>
      <c r="M676" s="49" t="s">
        <v>1745</v>
      </c>
      <c r="N676" s="49"/>
      <c r="O676" s="49" t="s">
        <v>3059</v>
      </c>
      <c r="P676" s="49">
        <v>3</v>
      </c>
      <c r="Q676" s="49" t="s">
        <v>3060</v>
      </c>
      <c r="R676" s="49" t="str">
        <f>IFERROR(INDEX(tbl_Lookup_Exercises[Category],MATCH(tbl_Exercises[[#This Row],[ExerciseName]],tbl_Lookup_Exercises[ExerciseName],0)),"Unknown")</f>
        <v>Core</v>
      </c>
    </row>
    <row r="677" spans="1:18" hidden="1" x14ac:dyDescent="0.25">
      <c r="A677" s="49" t="s">
        <v>3061</v>
      </c>
      <c r="B677" s="49" t="s">
        <v>960</v>
      </c>
      <c r="C677" s="49" t="s">
        <v>15</v>
      </c>
      <c r="D677" s="49">
        <v>1</v>
      </c>
      <c r="E677">
        <v>65</v>
      </c>
      <c r="G677">
        <v>60</v>
      </c>
      <c r="I677" s="49"/>
      <c r="M677" s="49"/>
      <c r="N677" s="49"/>
      <c r="O677" s="49" t="s">
        <v>3062</v>
      </c>
      <c r="P677" s="49">
        <v>3</v>
      </c>
      <c r="Q677" s="49" t="s">
        <v>3063</v>
      </c>
      <c r="R677" s="49" t="str">
        <f>IFERROR(INDEX(tbl_Lookup_Exercises[Category],MATCH(tbl_Exercises[[#This Row],[ExerciseName]],tbl_Lookup_Exercises[ExerciseName],0)),"Unknown")</f>
        <v>Carry</v>
      </c>
    </row>
    <row r="678" spans="1:18" hidden="1" x14ac:dyDescent="0.25">
      <c r="A678" s="49" t="s">
        <v>3064</v>
      </c>
      <c r="B678" s="49" t="s">
        <v>960</v>
      </c>
      <c r="C678" s="49" t="s">
        <v>15</v>
      </c>
      <c r="D678" s="49">
        <v>2</v>
      </c>
      <c r="E678">
        <v>65</v>
      </c>
      <c r="G678">
        <v>60</v>
      </c>
      <c r="I678" s="49"/>
      <c r="M678" s="49"/>
      <c r="N678" s="49"/>
      <c r="O678" s="49" t="s">
        <v>3062</v>
      </c>
      <c r="P678" s="49">
        <v>3</v>
      </c>
      <c r="Q678" s="49" t="s">
        <v>3065</v>
      </c>
      <c r="R678" s="49" t="str">
        <f>IFERROR(INDEX(tbl_Lookup_Exercises[Category],MATCH(tbl_Exercises[[#This Row],[ExerciseName]],tbl_Lookup_Exercises[ExerciseName],0)),"Unknown")</f>
        <v>Carry</v>
      </c>
    </row>
    <row r="679" spans="1:18" hidden="1" x14ac:dyDescent="0.25">
      <c r="A679" s="49" t="s">
        <v>3066</v>
      </c>
      <c r="B679" s="49" t="s">
        <v>960</v>
      </c>
      <c r="C679" s="49" t="s">
        <v>15</v>
      </c>
      <c r="D679" s="49">
        <v>3</v>
      </c>
      <c r="E679">
        <v>65</v>
      </c>
      <c r="G679">
        <v>60</v>
      </c>
      <c r="I679" s="49"/>
      <c r="M679" s="49"/>
      <c r="N679" s="49"/>
      <c r="O679" s="49" t="s">
        <v>3062</v>
      </c>
      <c r="P679" s="49">
        <v>3</v>
      </c>
      <c r="Q679" s="49" t="s">
        <v>963</v>
      </c>
      <c r="R679" s="49" t="str">
        <f>IFERROR(INDEX(tbl_Lookup_Exercises[Category],MATCH(tbl_Exercises[[#This Row],[ExerciseName]],tbl_Lookup_Exercises[ExerciseName],0)),"Unknown")</f>
        <v>Carry</v>
      </c>
    </row>
    <row r="680" spans="1:18" hidden="1" x14ac:dyDescent="0.25">
      <c r="A680" s="49" t="s">
        <v>3067</v>
      </c>
      <c r="B680" s="49" t="s">
        <v>964</v>
      </c>
      <c r="C680" s="49" t="s">
        <v>356</v>
      </c>
      <c r="D680" s="49">
        <v>1</v>
      </c>
      <c r="G680">
        <v>300</v>
      </c>
      <c r="H680">
        <v>0.83</v>
      </c>
      <c r="I680" s="49" t="s">
        <v>2238</v>
      </c>
      <c r="M680" s="49"/>
      <c r="N680" s="49"/>
      <c r="O680" s="49" t="s">
        <v>272</v>
      </c>
      <c r="P680" s="49">
        <v>3</v>
      </c>
      <c r="Q680" s="49" t="s">
        <v>966</v>
      </c>
      <c r="R680" s="49" t="str">
        <f>IFERROR(INDEX(tbl_Lookup_Exercises[Category],MATCH(tbl_Exercises[[#This Row],[ExerciseName]],tbl_Lookup_Exercises[ExerciseName],0)),"Unknown")</f>
        <v>Pull</v>
      </c>
    </row>
    <row r="681" spans="1:18" hidden="1" x14ac:dyDescent="0.25">
      <c r="A681" s="49" t="s">
        <v>3068</v>
      </c>
      <c r="B681" s="49" t="s">
        <v>964</v>
      </c>
      <c r="C681" s="49" t="s">
        <v>398</v>
      </c>
      <c r="D681" s="49">
        <v>1</v>
      </c>
      <c r="E681">
        <v>0</v>
      </c>
      <c r="F681">
        <v>12</v>
      </c>
      <c r="I681" s="49"/>
      <c r="M681" s="49"/>
      <c r="N681" s="49"/>
      <c r="O681" s="49" t="s">
        <v>2818</v>
      </c>
      <c r="P681" s="49">
        <v>3</v>
      </c>
      <c r="Q681" s="49" t="s">
        <v>3069</v>
      </c>
      <c r="R681" s="49" t="str">
        <f>IFERROR(INDEX(tbl_Lookup_Exercises[Category],MATCH(tbl_Exercises[[#This Row],[ExerciseName]],tbl_Lookup_Exercises[ExerciseName],0)),"Unknown")</f>
        <v>Warmup</v>
      </c>
    </row>
    <row r="682" spans="1:18" hidden="1" x14ac:dyDescent="0.25">
      <c r="A682" s="49" t="s">
        <v>3070</v>
      </c>
      <c r="B682" s="49" t="s">
        <v>964</v>
      </c>
      <c r="C682" s="49" t="s">
        <v>398</v>
      </c>
      <c r="D682" s="49">
        <v>2</v>
      </c>
      <c r="E682">
        <v>0</v>
      </c>
      <c r="F682">
        <v>12</v>
      </c>
      <c r="I682" s="49"/>
      <c r="M682" s="49"/>
      <c r="N682" s="49"/>
      <c r="O682" s="49" t="s">
        <v>2818</v>
      </c>
      <c r="P682" s="49">
        <v>3</v>
      </c>
      <c r="Q682" s="49" t="s">
        <v>3071</v>
      </c>
      <c r="R682" s="49" t="str">
        <f>IFERROR(INDEX(tbl_Lookup_Exercises[Category],MATCH(tbl_Exercises[[#This Row],[ExerciseName]],tbl_Lookup_Exercises[ExerciseName],0)),"Unknown")</f>
        <v>Warmup</v>
      </c>
    </row>
    <row r="683" spans="1:18" hidden="1" x14ac:dyDescent="0.25">
      <c r="A683" s="49" t="s">
        <v>3072</v>
      </c>
      <c r="B683" s="49" t="s">
        <v>964</v>
      </c>
      <c r="C683" s="49" t="s">
        <v>403</v>
      </c>
      <c r="D683" s="49">
        <v>1</v>
      </c>
      <c r="E683">
        <v>0</v>
      </c>
      <c r="F683">
        <v>12</v>
      </c>
      <c r="I683" s="49"/>
      <c r="M683" s="49"/>
      <c r="N683" s="49"/>
      <c r="O683" s="49" t="s">
        <v>3073</v>
      </c>
      <c r="P683" s="49">
        <v>3</v>
      </c>
      <c r="Q683" s="49" t="s">
        <v>3074</v>
      </c>
      <c r="R683" s="49" t="str">
        <f>IFERROR(INDEX(tbl_Lookup_Exercises[Category],MATCH(tbl_Exercises[[#This Row],[ExerciseName]],tbl_Lookup_Exercises[ExerciseName],0)),"Unknown")</f>
        <v>Warmup</v>
      </c>
    </row>
    <row r="684" spans="1:18" hidden="1" x14ac:dyDescent="0.25">
      <c r="A684" s="49" t="s">
        <v>3075</v>
      </c>
      <c r="B684" s="49" t="s">
        <v>964</v>
      </c>
      <c r="C684" s="49" t="s">
        <v>403</v>
      </c>
      <c r="D684" s="49">
        <v>2</v>
      </c>
      <c r="E684">
        <v>0</v>
      </c>
      <c r="F684">
        <v>12</v>
      </c>
      <c r="I684" s="49"/>
      <c r="M684" s="49"/>
      <c r="N684" s="49"/>
      <c r="O684" s="49" t="s">
        <v>3073</v>
      </c>
      <c r="P684" s="49">
        <v>3</v>
      </c>
      <c r="Q684" s="49" t="s">
        <v>3076</v>
      </c>
      <c r="R684" s="49" t="str">
        <f>IFERROR(INDEX(tbl_Lookup_Exercises[Category],MATCH(tbl_Exercises[[#This Row],[ExerciseName]],tbl_Lookup_Exercises[ExerciseName],0)),"Unknown")</f>
        <v>Warmup</v>
      </c>
    </row>
    <row r="685" spans="1:18" hidden="1" x14ac:dyDescent="0.25">
      <c r="A685" s="49" t="s">
        <v>3077</v>
      </c>
      <c r="B685" s="49" t="s">
        <v>964</v>
      </c>
      <c r="C685" s="49" t="s">
        <v>386</v>
      </c>
      <c r="D685" s="49">
        <v>1</v>
      </c>
      <c r="E685">
        <v>0</v>
      </c>
      <c r="F685">
        <v>10</v>
      </c>
      <c r="I685" s="49"/>
      <c r="J685">
        <v>4</v>
      </c>
      <c r="K685">
        <v>1</v>
      </c>
      <c r="L685">
        <v>1</v>
      </c>
      <c r="M685" s="49"/>
      <c r="N685" s="49"/>
      <c r="O685" s="49" t="s">
        <v>3078</v>
      </c>
      <c r="P685" s="49">
        <v>3</v>
      </c>
      <c r="Q685" s="49" t="s">
        <v>3079</v>
      </c>
      <c r="R685" s="49" t="str">
        <f>IFERROR(INDEX(tbl_Lookup_Exercises[Category],MATCH(tbl_Exercises[[#This Row],[ExerciseName]],tbl_Lookup_Exercises[ExerciseName],0)),"Unknown")</f>
        <v>Push</v>
      </c>
    </row>
    <row r="686" spans="1:18" hidden="1" x14ac:dyDescent="0.25">
      <c r="A686" s="49" t="s">
        <v>3080</v>
      </c>
      <c r="B686" s="49" t="s">
        <v>964</v>
      </c>
      <c r="C686" s="49" t="s">
        <v>386</v>
      </c>
      <c r="D686" s="49">
        <v>2</v>
      </c>
      <c r="E686">
        <v>0</v>
      </c>
      <c r="F686">
        <v>9</v>
      </c>
      <c r="I686" s="49"/>
      <c r="J686">
        <v>4</v>
      </c>
      <c r="K686">
        <v>1</v>
      </c>
      <c r="L686">
        <v>1</v>
      </c>
      <c r="M686" s="49"/>
      <c r="N686" s="49"/>
      <c r="O686" s="49" t="s">
        <v>3078</v>
      </c>
      <c r="P686" s="49">
        <v>3</v>
      </c>
      <c r="Q686" s="49" t="s">
        <v>3081</v>
      </c>
      <c r="R686" s="49" t="str">
        <f>IFERROR(INDEX(tbl_Lookup_Exercises[Category],MATCH(tbl_Exercises[[#This Row],[ExerciseName]],tbl_Lookup_Exercises[ExerciseName],0)),"Unknown")</f>
        <v>Push</v>
      </c>
    </row>
    <row r="687" spans="1:18" hidden="1" x14ac:dyDescent="0.25">
      <c r="A687" s="49" t="s">
        <v>3082</v>
      </c>
      <c r="B687" s="49" t="s">
        <v>964</v>
      </c>
      <c r="C687" s="49" t="s">
        <v>154</v>
      </c>
      <c r="D687" s="49">
        <v>1</v>
      </c>
      <c r="E687">
        <v>115</v>
      </c>
      <c r="F687">
        <v>8</v>
      </c>
      <c r="I687" s="49"/>
      <c r="J687">
        <v>3</v>
      </c>
      <c r="K687">
        <v>1</v>
      </c>
      <c r="L687">
        <v>1</v>
      </c>
      <c r="M687" s="49" t="s">
        <v>1745</v>
      </c>
      <c r="N687" s="49"/>
      <c r="O687" s="49" t="s">
        <v>3083</v>
      </c>
      <c r="P687" s="49">
        <v>3</v>
      </c>
      <c r="Q687" s="49" t="s">
        <v>3084</v>
      </c>
      <c r="R687" s="49" t="str">
        <f>IFERROR(INDEX(tbl_Lookup_Exercises[Category],MATCH(tbl_Exercises[[#This Row],[ExerciseName]],tbl_Lookup_Exercises[ExerciseName],0)),"Unknown")</f>
        <v>Push</v>
      </c>
    </row>
    <row r="688" spans="1:18" hidden="1" x14ac:dyDescent="0.25">
      <c r="A688" s="49" t="s">
        <v>3085</v>
      </c>
      <c r="B688" s="49" t="s">
        <v>964</v>
      </c>
      <c r="C688" s="49" t="s">
        <v>154</v>
      </c>
      <c r="D688" s="49">
        <v>2</v>
      </c>
      <c r="E688">
        <v>115</v>
      </c>
      <c r="F688">
        <v>8</v>
      </c>
      <c r="I688" s="49"/>
      <c r="J688">
        <v>3</v>
      </c>
      <c r="K688">
        <v>1</v>
      </c>
      <c r="L688">
        <v>1</v>
      </c>
      <c r="M688" s="49" t="s">
        <v>1745</v>
      </c>
      <c r="N688" s="49"/>
      <c r="O688" s="49" t="s">
        <v>3083</v>
      </c>
      <c r="P688" s="49">
        <v>3</v>
      </c>
      <c r="Q688" s="49" t="s">
        <v>3086</v>
      </c>
      <c r="R688" s="49" t="str">
        <f>IFERROR(INDEX(tbl_Lookup_Exercises[Category],MATCH(tbl_Exercises[[#This Row],[ExerciseName]],tbl_Lookup_Exercises[ExerciseName],0)),"Unknown")</f>
        <v>Push</v>
      </c>
    </row>
    <row r="689" spans="1:18" hidden="1" x14ac:dyDescent="0.25">
      <c r="A689" s="49" t="s">
        <v>3087</v>
      </c>
      <c r="B689" s="49" t="s">
        <v>964</v>
      </c>
      <c r="C689" s="49" t="s">
        <v>154</v>
      </c>
      <c r="D689" s="49">
        <v>3</v>
      </c>
      <c r="E689">
        <v>115</v>
      </c>
      <c r="F689">
        <v>8</v>
      </c>
      <c r="I689" s="49"/>
      <c r="J689">
        <v>3</v>
      </c>
      <c r="K689">
        <v>1</v>
      </c>
      <c r="L689">
        <v>1</v>
      </c>
      <c r="M689" s="49" t="s">
        <v>1745</v>
      </c>
      <c r="N689" s="49"/>
      <c r="O689" s="49" t="s">
        <v>3083</v>
      </c>
      <c r="P689" s="49">
        <v>3</v>
      </c>
      <c r="Q689" s="49" t="s">
        <v>3088</v>
      </c>
      <c r="R689" s="49" t="str">
        <f>IFERROR(INDEX(tbl_Lookup_Exercises[Category],MATCH(tbl_Exercises[[#This Row],[ExerciseName]],tbl_Lookup_Exercises[ExerciseName],0)),"Unknown")</f>
        <v>Push</v>
      </c>
    </row>
    <row r="690" spans="1:18" hidden="1" x14ac:dyDescent="0.25">
      <c r="A690" s="49" t="s">
        <v>3089</v>
      </c>
      <c r="B690" s="49" t="s">
        <v>964</v>
      </c>
      <c r="C690" s="49" t="s">
        <v>154</v>
      </c>
      <c r="D690" s="49">
        <v>4</v>
      </c>
      <c r="E690">
        <v>125</v>
      </c>
      <c r="F690">
        <v>6</v>
      </c>
      <c r="I690" s="49"/>
      <c r="J690">
        <v>3</v>
      </c>
      <c r="K690">
        <v>1</v>
      </c>
      <c r="L690">
        <v>1</v>
      </c>
      <c r="M690" s="49" t="s">
        <v>610</v>
      </c>
      <c r="N690" s="49"/>
      <c r="O690" s="49" t="s">
        <v>3090</v>
      </c>
      <c r="P690" s="49">
        <v>3</v>
      </c>
      <c r="Q690" s="49" t="s">
        <v>3091</v>
      </c>
      <c r="R690" s="49" t="str">
        <f>IFERROR(INDEX(tbl_Lookup_Exercises[Category],MATCH(tbl_Exercises[[#This Row],[ExerciseName]],tbl_Lookup_Exercises[ExerciseName],0)),"Unknown")</f>
        <v>Push</v>
      </c>
    </row>
    <row r="691" spans="1:18" hidden="1" x14ac:dyDescent="0.25">
      <c r="A691" s="49" t="s">
        <v>3092</v>
      </c>
      <c r="B691" s="49" t="s">
        <v>964</v>
      </c>
      <c r="C691" s="49" t="s">
        <v>2295</v>
      </c>
      <c r="D691" s="49">
        <v>1</v>
      </c>
      <c r="E691">
        <v>90</v>
      </c>
      <c r="F691">
        <v>8</v>
      </c>
      <c r="I691" s="49"/>
      <c r="J691">
        <v>2</v>
      </c>
      <c r="K691">
        <v>1</v>
      </c>
      <c r="L691">
        <v>2</v>
      </c>
      <c r="M691" s="49" t="s">
        <v>618</v>
      </c>
      <c r="N691" s="49"/>
      <c r="O691" s="49" t="s">
        <v>3093</v>
      </c>
      <c r="P691" s="49">
        <v>3</v>
      </c>
      <c r="Q691" s="49" t="s">
        <v>3094</v>
      </c>
      <c r="R691" s="49" t="str">
        <f>IFERROR(INDEX(tbl_Lookup_Exercises[Category],MATCH(tbl_Exercises[[#This Row],[ExerciseName]],tbl_Lookup_Exercises[ExerciseName],0)),"Unknown")</f>
        <v>Push</v>
      </c>
    </row>
    <row r="692" spans="1:18" hidden="1" x14ac:dyDescent="0.25">
      <c r="A692" s="49" t="s">
        <v>3095</v>
      </c>
      <c r="B692" s="49" t="s">
        <v>964</v>
      </c>
      <c r="C692" s="49" t="s">
        <v>2295</v>
      </c>
      <c r="D692" s="49">
        <v>2</v>
      </c>
      <c r="E692">
        <v>90</v>
      </c>
      <c r="F692">
        <v>8</v>
      </c>
      <c r="I692" s="49"/>
      <c r="J692">
        <v>2</v>
      </c>
      <c r="K692">
        <v>1</v>
      </c>
      <c r="L692">
        <v>2</v>
      </c>
      <c r="M692" s="49" t="s">
        <v>618</v>
      </c>
      <c r="N692" s="49"/>
      <c r="O692" s="49" t="s">
        <v>3093</v>
      </c>
      <c r="P692" s="49">
        <v>3</v>
      </c>
      <c r="Q692" s="49" t="s">
        <v>3096</v>
      </c>
      <c r="R692" s="49" t="str">
        <f>IFERROR(INDEX(tbl_Lookup_Exercises[Category],MATCH(tbl_Exercises[[#This Row],[ExerciseName]],tbl_Lookup_Exercises[ExerciseName],0)),"Unknown")</f>
        <v>Push</v>
      </c>
    </row>
    <row r="693" spans="1:18" hidden="1" x14ac:dyDescent="0.25">
      <c r="A693" s="49" t="s">
        <v>3097</v>
      </c>
      <c r="B693" s="49" t="s">
        <v>964</v>
      </c>
      <c r="C693" s="49" t="s">
        <v>2295</v>
      </c>
      <c r="D693" s="49">
        <v>3</v>
      </c>
      <c r="E693">
        <v>90</v>
      </c>
      <c r="F693">
        <v>7</v>
      </c>
      <c r="I693" s="49"/>
      <c r="J693">
        <v>2</v>
      </c>
      <c r="K693">
        <v>1</v>
      </c>
      <c r="L693">
        <v>2</v>
      </c>
      <c r="M693" s="49" t="s">
        <v>610</v>
      </c>
      <c r="N693" s="49"/>
      <c r="O693" s="49" t="s">
        <v>3098</v>
      </c>
      <c r="P693" s="49">
        <v>3</v>
      </c>
      <c r="Q693" s="49" t="s">
        <v>3099</v>
      </c>
      <c r="R693" s="49" t="str">
        <f>IFERROR(INDEX(tbl_Lookup_Exercises[Category],MATCH(tbl_Exercises[[#This Row],[ExerciseName]],tbl_Lookup_Exercises[ExerciseName],0)),"Unknown")</f>
        <v>Push</v>
      </c>
    </row>
    <row r="694" spans="1:18" hidden="1" x14ac:dyDescent="0.25">
      <c r="A694" s="49" t="s">
        <v>3100</v>
      </c>
      <c r="B694" s="49" t="s">
        <v>964</v>
      </c>
      <c r="C694" s="49" t="s">
        <v>172</v>
      </c>
      <c r="D694" s="49">
        <v>1</v>
      </c>
      <c r="E694">
        <v>15</v>
      </c>
      <c r="F694">
        <v>10</v>
      </c>
      <c r="I694" s="49"/>
      <c r="J694">
        <v>2</v>
      </c>
      <c r="K694">
        <v>2</v>
      </c>
      <c r="L694">
        <v>1</v>
      </c>
      <c r="M694" s="49" t="s">
        <v>1745</v>
      </c>
      <c r="N694" s="49"/>
      <c r="O694" s="49" t="s">
        <v>3101</v>
      </c>
      <c r="P694" s="49">
        <v>3</v>
      </c>
      <c r="Q694" s="49" t="s">
        <v>3102</v>
      </c>
      <c r="R694" s="49" t="str">
        <f>IFERROR(INDEX(tbl_Lookup_Exercises[Category],MATCH(tbl_Exercises[[#This Row],[ExerciseName]],tbl_Lookup_Exercises[ExerciseName],0)),"Unknown")</f>
        <v>Push</v>
      </c>
    </row>
    <row r="695" spans="1:18" hidden="1" x14ac:dyDescent="0.25">
      <c r="A695" s="49" t="s">
        <v>3103</v>
      </c>
      <c r="B695" s="49" t="s">
        <v>964</v>
      </c>
      <c r="C695" s="49" t="s">
        <v>172</v>
      </c>
      <c r="D695" s="49">
        <v>2</v>
      </c>
      <c r="E695">
        <v>15</v>
      </c>
      <c r="F695">
        <v>10</v>
      </c>
      <c r="I695" s="49"/>
      <c r="J695">
        <v>2</v>
      </c>
      <c r="K695">
        <v>2</v>
      </c>
      <c r="L695">
        <v>1</v>
      </c>
      <c r="M695" s="49" t="s">
        <v>1745</v>
      </c>
      <c r="N695" s="49"/>
      <c r="O695" s="49" t="s">
        <v>3104</v>
      </c>
      <c r="P695" s="49">
        <v>3</v>
      </c>
      <c r="Q695" s="49" t="s">
        <v>3105</v>
      </c>
      <c r="R695" s="49" t="str">
        <f>IFERROR(INDEX(tbl_Lookup_Exercises[Category],MATCH(tbl_Exercises[[#This Row],[ExerciseName]],tbl_Lookup_Exercises[ExerciseName],0)),"Unknown")</f>
        <v>Push</v>
      </c>
    </row>
    <row r="696" spans="1:18" hidden="1" x14ac:dyDescent="0.25">
      <c r="A696" s="49" t="s">
        <v>3106</v>
      </c>
      <c r="B696" s="49" t="s">
        <v>964</v>
      </c>
      <c r="C696" s="49" t="s">
        <v>172</v>
      </c>
      <c r="D696" s="49">
        <v>3</v>
      </c>
      <c r="E696">
        <v>15</v>
      </c>
      <c r="F696">
        <v>10</v>
      </c>
      <c r="I696" s="49"/>
      <c r="J696">
        <v>2</v>
      </c>
      <c r="K696">
        <v>2</v>
      </c>
      <c r="L696">
        <v>1</v>
      </c>
      <c r="M696" s="49" t="s">
        <v>618</v>
      </c>
      <c r="N696" s="49"/>
      <c r="O696" s="49" t="s">
        <v>3107</v>
      </c>
      <c r="P696" s="49">
        <v>3</v>
      </c>
      <c r="Q696" s="49" t="s">
        <v>3108</v>
      </c>
      <c r="R696" s="49" t="str">
        <f>IFERROR(INDEX(tbl_Lookup_Exercises[Category],MATCH(tbl_Exercises[[#This Row],[ExerciseName]],tbl_Lookup_Exercises[ExerciseName],0)),"Unknown")</f>
        <v>Push</v>
      </c>
    </row>
    <row r="697" spans="1:18" hidden="1" x14ac:dyDescent="0.25">
      <c r="A697" s="49" t="s">
        <v>3109</v>
      </c>
      <c r="B697" s="49" t="s">
        <v>964</v>
      </c>
      <c r="C697" s="49" t="s">
        <v>195</v>
      </c>
      <c r="D697" s="49">
        <v>1</v>
      </c>
      <c r="E697">
        <v>25</v>
      </c>
      <c r="F697">
        <v>10</v>
      </c>
      <c r="I697" s="49"/>
      <c r="J697">
        <v>2</v>
      </c>
      <c r="K697">
        <v>2</v>
      </c>
      <c r="L697">
        <v>2</v>
      </c>
      <c r="M697" s="49" t="s">
        <v>1745</v>
      </c>
      <c r="N697" s="49"/>
      <c r="O697" s="49" t="s">
        <v>2664</v>
      </c>
      <c r="P697" s="49">
        <v>3</v>
      </c>
      <c r="Q697" s="49" t="s">
        <v>3110</v>
      </c>
      <c r="R697" s="49" t="str">
        <f>IFERROR(INDEX(tbl_Lookup_Exercises[Category],MATCH(tbl_Exercises[[#This Row],[ExerciseName]],tbl_Lookup_Exercises[ExerciseName],0)),"Unknown")</f>
        <v>Push</v>
      </c>
    </row>
    <row r="698" spans="1:18" hidden="1" x14ac:dyDescent="0.25">
      <c r="A698" s="49" t="s">
        <v>3111</v>
      </c>
      <c r="B698" s="49" t="s">
        <v>964</v>
      </c>
      <c r="C698" s="49" t="s">
        <v>195</v>
      </c>
      <c r="D698" s="49">
        <v>2</v>
      </c>
      <c r="E698">
        <v>25</v>
      </c>
      <c r="F698">
        <v>10</v>
      </c>
      <c r="I698" s="49"/>
      <c r="J698">
        <v>2</v>
      </c>
      <c r="K698">
        <v>2</v>
      </c>
      <c r="L698">
        <v>2</v>
      </c>
      <c r="M698" s="49" t="s">
        <v>1745</v>
      </c>
      <c r="N698" s="49"/>
      <c r="O698" s="49" t="s">
        <v>2664</v>
      </c>
      <c r="P698" s="49">
        <v>3</v>
      </c>
      <c r="Q698" s="49" t="s">
        <v>3112</v>
      </c>
      <c r="R698" s="49" t="str">
        <f>IFERROR(INDEX(tbl_Lookup_Exercises[Category],MATCH(tbl_Exercises[[#This Row],[ExerciseName]],tbl_Lookup_Exercises[ExerciseName],0)),"Unknown")</f>
        <v>Push</v>
      </c>
    </row>
    <row r="699" spans="1:18" hidden="1" x14ac:dyDescent="0.25">
      <c r="A699" s="49" t="s">
        <v>3113</v>
      </c>
      <c r="B699" s="49" t="s">
        <v>964</v>
      </c>
      <c r="C699" s="49" t="s">
        <v>195</v>
      </c>
      <c r="D699" s="49">
        <v>3</v>
      </c>
      <c r="E699">
        <v>25</v>
      </c>
      <c r="F699">
        <v>12</v>
      </c>
      <c r="I699" s="49"/>
      <c r="J699">
        <v>2</v>
      </c>
      <c r="K699">
        <v>2</v>
      </c>
      <c r="L699">
        <v>2</v>
      </c>
      <c r="M699" s="49" t="s">
        <v>1745</v>
      </c>
      <c r="N699" s="49"/>
      <c r="O699" s="49" t="s">
        <v>2664</v>
      </c>
      <c r="P699" s="49">
        <v>3</v>
      </c>
      <c r="Q699" s="49" t="s">
        <v>3114</v>
      </c>
      <c r="R699" s="49" t="str">
        <f>IFERROR(INDEX(tbl_Lookup_Exercises[Category],MATCH(tbl_Exercises[[#This Row],[ExerciseName]],tbl_Lookup_Exercises[ExerciseName],0)),"Unknown")</f>
        <v>Push</v>
      </c>
    </row>
    <row r="700" spans="1:18" hidden="1" x14ac:dyDescent="0.25">
      <c r="A700" s="49" t="s">
        <v>3115</v>
      </c>
      <c r="B700" s="49" t="s">
        <v>964</v>
      </c>
      <c r="C700" s="49" t="s">
        <v>214</v>
      </c>
      <c r="D700" s="49">
        <v>1</v>
      </c>
      <c r="E700">
        <v>42.5</v>
      </c>
      <c r="F700">
        <v>12</v>
      </c>
      <c r="I700" s="49"/>
      <c r="J700">
        <v>2</v>
      </c>
      <c r="K700">
        <v>1</v>
      </c>
      <c r="L700">
        <v>2</v>
      </c>
      <c r="M700" s="49" t="s">
        <v>1745</v>
      </c>
      <c r="N700" s="49"/>
      <c r="O700" s="49" t="s">
        <v>3116</v>
      </c>
      <c r="P700" s="49">
        <v>3</v>
      </c>
      <c r="Q700" s="49" t="s">
        <v>3117</v>
      </c>
      <c r="R700" s="49" t="str">
        <f>IFERROR(INDEX(tbl_Lookup_Exercises[Category],MATCH(tbl_Exercises[[#This Row],[ExerciseName]],tbl_Lookup_Exercises[ExerciseName],0)),"Unknown")</f>
        <v>Arms_Triceps</v>
      </c>
    </row>
    <row r="701" spans="1:18" hidden="1" x14ac:dyDescent="0.25">
      <c r="A701" s="49" t="s">
        <v>3118</v>
      </c>
      <c r="B701" s="49" t="s">
        <v>964</v>
      </c>
      <c r="C701" s="49" t="s">
        <v>214</v>
      </c>
      <c r="D701" s="49">
        <v>2</v>
      </c>
      <c r="E701">
        <v>42.5</v>
      </c>
      <c r="F701">
        <v>12</v>
      </c>
      <c r="I701" s="49"/>
      <c r="J701">
        <v>2</v>
      </c>
      <c r="K701">
        <v>1</v>
      </c>
      <c r="L701">
        <v>2</v>
      </c>
      <c r="M701" s="49" t="s">
        <v>610</v>
      </c>
      <c r="N701" s="49"/>
      <c r="O701" s="49" t="s">
        <v>3119</v>
      </c>
      <c r="P701" s="49">
        <v>3</v>
      </c>
      <c r="Q701" s="49" t="s">
        <v>3120</v>
      </c>
      <c r="R701" s="49" t="str">
        <f>IFERROR(INDEX(tbl_Lookup_Exercises[Category],MATCH(tbl_Exercises[[#This Row],[ExerciseName]],tbl_Lookup_Exercises[ExerciseName],0)),"Unknown")</f>
        <v>Arms_Triceps</v>
      </c>
    </row>
    <row r="702" spans="1:18" hidden="1" x14ac:dyDescent="0.25">
      <c r="A702" s="49" t="s">
        <v>3121</v>
      </c>
      <c r="B702" s="49" t="s">
        <v>964</v>
      </c>
      <c r="C702" s="49" t="s">
        <v>214</v>
      </c>
      <c r="D702" s="49">
        <v>3</v>
      </c>
      <c r="E702">
        <v>42.5</v>
      </c>
      <c r="F702">
        <v>9</v>
      </c>
      <c r="I702" s="49"/>
      <c r="J702">
        <v>2</v>
      </c>
      <c r="K702">
        <v>1</v>
      </c>
      <c r="L702">
        <v>2</v>
      </c>
      <c r="M702" s="49" t="s">
        <v>610</v>
      </c>
      <c r="N702" s="49"/>
      <c r="O702" s="49" t="s">
        <v>3122</v>
      </c>
      <c r="P702" s="49">
        <v>3</v>
      </c>
      <c r="Q702" s="49" t="s">
        <v>3123</v>
      </c>
      <c r="R702" s="49" t="str">
        <f>IFERROR(INDEX(tbl_Lookup_Exercises[Category],MATCH(tbl_Exercises[[#This Row],[ExerciseName]],tbl_Lookup_Exercises[ExerciseName],0)),"Unknown")</f>
        <v>Arms_Triceps</v>
      </c>
    </row>
    <row r="703" spans="1:18" hidden="1" x14ac:dyDescent="0.25">
      <c r="A703" s="49" t="s">
        <v>3124</v>
      </c>
      <c r="B703" s="49" t="s">
        <v>964</v>
      </c>
      <c r="C703" s="49" t="s">
        <v>217</v>
      </c>
      <c r="D703" s="49">
        <v>1</v>
      </c>
      <c r="E703">
        <v>15</v>
      </c>
      <c r="F703">
        <v>8</v>
      </c>
      <c r="I703" s="49"/>
      <c r="J703">
        <v>3</v>
      </c>
      <c r="K703">
        <v>1</v>
      </c>
      <c r="L703">
        <v>2</v>
      </c>
      <c r="M703" s="49" t="s">
        <v>610</v>
      </c>
      <c r="N703" s="49"/>
      <c r="O703" s="49" t="s">
        <v>3125</v>
      </c>
      <c r="P703" s="49">
        <v>3</v>
      </c>
      <c r="Q703" s="49" t="s">
        <v>3126</v>
      </c>
      <c r="R703" s="49" t="str">
        <f>IFERROR(INDEX(tbl_Lookup_Exercises[Category],MATCH(tbl_Exercises[[#This Row],[ExerciseName]],tbl_Lookup_Exercises[ExerciseName],0)),"Unknown")</f>
        <v>Arms_Triceps</v>
      </c>
    </row>
    <row r="704" spans="1:18" hidden="1" x14ac:dyDescent="0.25">
      <c r="A704" s="49" t="s">
        <v>3127</v>
      </c>
      <c r="B704" s="49" t="s">
        <v>964</v>
      </c>
      <c r="C704" s="49" t="s">
        <v>217</v>
      </c>
      <c r="D704" s="49">
        <v>2</v>
      </c>
      <c r="E704">
        <v>15</v>
      </c>
      <c r="F704">
        <v>8</v>
      </c>
      <c r="I704" s="49"/>
      <c r="J704">
        <v>3</v>
      </c>
      <c r="K704">
        <v>1</v>
      </c>
      <c r="L704">
        <v>2</v>
      </c>
      <c r="M704" s="49" t="s">
        <v>610</v>
      </c>
      <c r="N704" s="49"/>
      <c r="O704" s="49" t="s">
        <v>3128</v>
      </c>
      <c r="P704" s="49">
        <v>3</v>
      </c>
      <c r="Q704" s="49" t="s">
        <v>3129</v>
      </c>
      <c r="R704" s="49" t="str">
        <f>IFERROR(INDEX(tbl_Lookup_Exercises[Category],MATCH(tbl_Exercises[[#This Row],[ExerciseName]],tbl_Lookup_Exercises[ExerciseName],0)),"Unknown")</f>
        <v>Arms_Triceps</v>
      </c>
    </row>
    <row r="705" spans="1:18" hidden="1" x14ac:dyDescent="0.25">
      <c r="A705" s="49" t="s">
        <v>3130</v>
      </c>
      <c r="B705" s="49" t="s">
        <v>964</v>
      </c>
      <c r="C705" s="49" t="s">
        <v>217</v>
      </c>
      <c r="D705" s="49">
        <v>3</v>
      </c>
      <c r="E705">
        <v>15</v>
      </c>
      <c r="F705">
        <v>8</v>
      </c>
      <c r="I705" s="49"/>
      <c r="J705">
        <v>3</v>
      </c>
      <c r="K705">
        <v>1</v>
      </c>
      <c r="L705">
        <v>2</v>
      </c>
      <c r="M705" s="49" t="s">
        <v>610</v>
      </c>
      <c r="N705" s="49"/>
      <c r="O705" s="49" t="s">
        <v>3128</v>
      </c>
      <c r="P705" s="49">
        <v>3</v>
      </c>
      <c r="Q705" s="49" t="s">
        <v>3131</v>
      </c>
      <c r="R705" s="49" t="str">
        <f>IFERROR(INDEX(tbl_Lookup_Exercises[Category],MATCH(tbl_Exercises[[#This Row],[ExerciseName]],tbl_Lookup_Exercises[ExerciseName],0)),"Unknown")</f>
        <v>Arms_Triceps</v>
      </c>
    </row>
    <row r="706" spans="1:18" hidden="1" x14ac:dyDescent="0.25">
      <c r="A706" s="49" t="s">
        <v>3132</v>
      </c>
      <c r="B706" s="49" t="s">
        <v>964</v>
      </c>
      <c r="C706" s="49" t="s">
        <v>1534</v>
      </c>
      <c r="D706" s="49">
        <v>1</v>
      </c>
      <c r="E706">
        <v>150</v>
      </c>
      <c r="G706">
        <v>85.199999999999989</v>
      </c>
      <c r="I706" s="49"/>
      <c r="M706" s="49"/>
      <c r="N706" s="49"/>
      <c r="O706" s="49"/>
      <c r="P706" s="49">
        <v>3</v>
      </c>
      <c r="Q706" s="49" t="s">
        <v>3133</v>
      </c>
      <c r="R706" s="49" t="str">
        <f>IFERROR(INDEX(tbl_Lookup_Exercises[Category],MATCH(tbl_Exercises[[#This Row],[ExerciseName]],tbl_Lookup_Exercises[ExerciseName],0)),"Unknown")</f>
        <v>Carry</v>
      </c>
    </row>
    <row r="707" spans="1:18" hidden="1" x14ac:dyDescent="0.25">
      <c r="A707" s="49" t="s">
        <v>3134</v>
      </c>
      <c r="B707" s="49" t="s">
        <v>964</v>
      </c>
      <c r="C707" s="49" t="s">
        <v>1534</v>
      </c>
      <c r="D707" s="49">
        <v>2</v>
      </c>
      <c r="E707">
        <v>150</v>
      </c>
      <c r="G707">
        <v>70.199999999999989</v>
      </c>
      <c r="I707" s="49"/>
      <c r="M707" s="49"/>
      <c r="N707" s="49"/>
      <c r="O707" s="49"/>
      <c r="P707" s="49">
        <v>3</v>
      </c>
      <c r="Q707" s="49" t="s">
        <v>967</v>
      </c>
      <c r="R707" s="49" t="str">
        <f>IFERROR(INDEX(tbl_Lookup_Exercises[Category],MATCH(tbl_Exercises[[#This Row],[ExerciseName]],tbl_Lookup_Exercises[ExerciseName],0)),"Unknown")</f>
        <v>Carry</v>
      </c>
    </row>
    <row r="708" spans="1:18" hidden="1" x14ac:dyDescent="0.25">
      <c r="A708" s="49" t="s">
        <v>3135</v>
      </c>
      <c r="B708" s="49" t="s">
        <v>968</v>
      </c>
      <c r="C708" s="49" t="s">
        <v>368</v>
      </c>
      <c r="D708" s="49">
        <v>1</v>
      </c>
      <c r="G708">
        <v>420</v>
      </c>
      <c r="H708">
        <v>1.7</v>
      </c>
      <c r="I708" s="49" t="s">
        <v>2238</v>
      </c>
      <c r="M708" s="49"/>
      <c r="N708" s="49"/>
      <c r="O708" s="49" t="s">
        <v>3136</v>
      </c>
      <c r="P708" s="49">
        <v>3</v>
      </c>
      <c r="Q708" s="49" t="s">
        <v>970</v>
      </c>
      <c r="R708" s="49" t="str">
        <f>IFERROR(INDEX(tbl_Lookup_Exercises[Category],MATCH(tbl_Exercises[[#This Row],[ExerciseName]],tbl_Lookup_Exercises[ExerciseName],0)),"Unknown")</f>
        <v>Cardio</v>
      </c>
    </row>
    <row r="709" spans="1:18" hidden="1" x14ac:dyDescent="0.25">
      <c r="A709" s="49" t="s">
        <v>3137</v>
      </c>
      <c r="B709" s="49" t="s">
        <v>968</v>
      </c>
      <c r="C709" s="49" t="s">
        <v>41</v>
      </c>
      <c r="D709" s="49">
        <v>1</v>
      </c>
      <c r="E709">
        <v>65</v>
      </c>
      <c r="F709">
        <v>10</v>
      </c>
      <c r="I709" s="49"/>
      <c r="J709">
        <v>3</v>
      </c>
      <c r="K709">
        <v>1</v>
      </c>
      <c r="L709">
        <v>1</v>
      </c>
      <c r="M709" s="49" t="s">
        <v>618</v>
      </c>
      <c r="N709" s="49"/>
      <c r="O709" s="49" t="s">
        <v>3138</v>
      </c>
      <c r="P709" s="49">
        <v>3</v>
      </c>
      <c r="Q709" s="49" t="s">
        <v>3139</v>
      </c>
      <c r="R709" s="49" t="str">
        <f>IFERROR(INDEX(tbl_Lookup_Exercises[Category],MATCH(tbl_Exercises[[#This Row],[ExerciseName]],tbl_Lookup_Exercises[ExerciseName],0)),"Unknown")</f>
        <v>Pull</v>
      </c>
    </row>
    <row r="710" spans="1:18" hidden="1" x14ac:dyDescent="0.25">
      <c r="A710" s="49" t="s">
        <v>3140</v>
      </c>
      <c r="B710" s="49" t="s">
        <v>968</v>
      </c>
      <c r="C710" s="49" t="s">
        <v>41</v>
      </c>
      <c r="D710" s="49">
        <v>2</v>
      </c>
      <c r="E710">
        <v>65</v>
      </c>
      <c r="F710">
        <v>10</v>
      </c>
      <c r="I710" s="49"/>
      <c r="J710">
        <v>3</v>
      </c>
      <c r="K710">
        <v>1</v>
      </c>
      <c r="L710">
        <v>1</v>
      </c>
      <c r="M710" s="49" t="s">
        <v>618</v>
      </c>
      <c r="N710" s="49"/>
      <c r="O710" s="49" t="s">
        <v>3138</v>
      </c>
      <c r="P710" s="49">
        <v>3</v>
      </c>
      <c r="Q710" s="49" t="s">
        <v>3141</v>
      </c>
      <c r="R710" s="49" t="str">
        <f>IFERROR(INDEX(tbl_Lookup_Exercises[Category],MATCH(tbl_Exercises[[#This Row],[ExerciseName]],tbl_Lookup_Exercises[ExerciseName],0)),"Unknown")</f>
        <v>Pull</v>
      </c>
    </row>
    <row r="711" spans="1:18" hidden="1" x14ac:dyDescent="0.25">
      <c r="A711" s="49" t="s">
        <v>3142</v>
      </c>
      <c r="B711" s="49" t="s">
        <v>968</v>
      </c>
      <c r="C711" s="49" t="s">
        <v>41</v>
      </c>
      <c r="D711" s="49">
        <v>3</v>
      </c>
      <c r="E711">
        <v>65</v>
      </c>
      <c r="F711">
        <v>9</v>
      </c>
      <c r="I711" s="49"/>
      <c r="J711">
        <v>3</v>
      </c>
      <c r="K711">
        <v>1</v>
      </c>
      <c r="L711">
        <v>1</v>
      </c>
      <c r="M711" s="49" t="s">
        <v>610</v>
      </c>
      <c r="N711" s="49"/>
      <c r="O711" s="49" t="s">
        <v>3143</v>
      </c>
      <c r="P711" s="49">
        <v>3</v>
      </c>
      <c r="Q711" s="49" t="s">
        <v>3144</v>
      </c>
      <c r="R711" s="49" t="str">
        <f>IFERROR(INDEX(tbl_Lookup_Exercises[Category],MATCH(tbl_Exercises[[#This Row],[ExerciseName]],tbl_Lookup_Exercises[ExerciseName],0)),"Unknown")</f>
        <v>Pull</v>
      </c>
    </row>
    <row r="712" spans="1:18" hidden="1" x14ac:dyDescent="0.25">
      <c r="A712" s="49" t="s">
        <v>3145</v>
      </c>
      <c r="B712" s="49" t="s">
        <v>968</v>
      </c>
      <c r="C712" s="49" t="s">
        <v>41</v>
      </c>
      <c r="D712" s="49">
        <v>4</v>
      </c>
      <c r="E712">
        <v>65</v>
      </c>
      <c r="F712">
        <v>9</v>
      </c>
      <c r="I712" s="49"/>
      <c r="J712">
        <v>3</v>
      </c>
      <c r="K712">
        <v>1</v>
      </c>
      <c r="L712">
        <v>1</v>
      </c>
      <c r="M712" s="49" t="s">
        <v>610</v>
      </c>
      <c r="N712" s="49"/>
      <c r="O712" s="49" t="s">
        <v>3143</v>
      </c>
      <c r="P712" s="49">
        <v>3</v>
      </c>
      <c r="Q712" s="49" t="s">
        <v>3146</v>
      </c>
      <c r="R712" s="49" t="str">
        <f>IFERROR(INDEX(tbl_Lookup_Exercises[Category],MATCH(tbl_Exercises[[#This Row],[ExerciseName]],tbl_Lookup_Exercises[ExerciseName],0)),"Unknown")</f>
        <v>Pull</v>
      </c>
    </row>
    <row r="713" spans="1:18" hidden="1" x14ac:dyDescent="0.25">
      <c r="A713" s="49" t="s">
        <v>3147</v>
      </c>
      <c r="B713" s="49" t="s">
        <v>968</v>
      </c>
      <c r="C713" s="49" t="s">
        <v>45</v>
      </c>
      <c r="D713" s="49">
        <v>1</v>
      </c>
      <c r="E713">
        <v>160</v>
      </c>
      <c r="F713">
        <v>10</v>
      </c>
      <c r="I713" s="49"/>
      <c r="J713">
        <v>3</v>
      </c>
      <c r="K713">
        <v>1</v>
      </c>
      <c r="L713">
        <v>1</v>
      </c>
      <c r="M713" s="49" t="s">
        <v>1745</v>
      </c>
      <c r="N713" s="49"/>
      <c r="O713" s="49" t="s">
        <v>3083</v>
      </c>
      <c r="P713" s="49">
        <v>3</v>
      </c>
      <c r="Q713" s="49" t="s">
        <v>3148</v>
      </c>
      <c r="R713" s="49" t="str">
        <f>IFERROR(INDEX(tbl_Lookup_Exercises[Category],MATCH(tbl_Exercises[[#This Row],[ExerciseName]],tbl_Lookup_Exercises[ExerciseName],0)),"Unknown")</f>
        <v>Pull</v>
      </c>
    </row>
    <row r="714" spans="1:18" hidden="1" x14ac:dyDescent="0.25">
      <c r="A714" s="49" t="s">
        <v>3149</v>
      </c>
      <c r="B714" s="49" t="s">
        <v>968</v>
      </c>
      <c r="C714" s="49" t="s">
        <v>45</v>
      </c>
      <c r="D714" s="49">
        <v>2</v>
      </c>
      <c r="E714">
        <v>160</v>
      </c>
      <c r="F714">
        <v>10</v>
      </c>
      <c r="I714" s="49"/>
      <c r="J714">
        <v>3</v>
      </c>
      <c r="K714">
        <v>1</v>
      </c>
      <c r="L714">
        <v>1</v>
      </c>
      <c r="M714" s="49" t="s">
        <v>1745</v>
      </c>
      <c r="N714" s="49"/>
      <c r="O714" s="49" t="s">
        <v>3083</v>
      </c>
      <c r="P714" s="49">
        <v>3</v>
      </c>
      <c r="Q714" s="49" t="s">
        <v>3150</v>
      </c>
      <c r="R714" s="49" t="str">
        <f>IFERROR(INDEX(tbl_Lookup_Exercises[Category],MATCH(tbl_Exercises[[#This Row],[ExerciseName]],tbl_Lookup_Exercises[ExerciseName],0)),"Unknown")</f>
        <v>Pull</v>
      </c>
    </row>
    <row r="715" spans="1:18" hidden="1" x14ac:dyDescent="0.25">
      <c r="A715" s="49" t="s">
        <v>3151</v>
      </c>
      <c r="B715" s="49" t="s">
        <v>968</v>
      </c>
      <c r="C715" s="49" t="s">
        <v>45</v>
      </c>
      <c r="D715" s="49">
        <v>3</v>
      </c>
      <c r="E715">
        <v>160</v>
      </c>
      <c r="F715">
        <v>8</v>
      </c>
      <c r="I715" s="49"/>
      <c r="J715">
        <v>3</v>
      </c>
      <c r="K715">
        <v>1</v>
      </c>
      <c r="L715">
        <v>1</v>
      </c>
      <c r="M715" s="49" t="s">
        <v>610</v>
      </c>
      <c r="N715" s="49"/>
      <c r="O715" s="49" t="s">
        <v>3090</v>
      </c>
      <c r="P715" s="49">
        <v>3</v>
      </c>
      <c r="Q715" s="49" t="s">
        <v>3152</v>
      </c>
      <c r="R715" s="49" t="str">
        <f>IFERROR(INDEX(tbl_Lookup_Exercises[Category],MATCH(tbl_Exercises[[#This Row],[ExerciseName]],tbl_Lookup_Exercises[ExerciseName],0)),"Unknown")</f>
        <v>Pull</v>
      </c>
    </row>
    <row r="716" spans="1:18" hidden="1" x14ac:dyDescent="0.25">
      <c r="A716" s="49" t="s">
        <v>3153</v>
      </c>
      <c r="B716" s="49" t="s">
        <v>968</v>
      </c>
      <c r="C716" s="49" t="s">
        <v>45</v>
      </c>
      <c r="D716" s="49">
        <v>4</v>
      </c>
      <c r="E716">
        <v>160</v>
      </c>
      <c r="F716">
        <v>8</v>
      </c>
      <c r="I716" s="49"/>
      <c r="J716">
        <v>3</v>
      </c>
      <c r="K716">
        <v>1</v>
      </c>
      <c r="L716">
        <v>1</v>
      </c>
      <c r="M716" s="49" t="s">
        <v>610</v>
      </c>
      <c r="N716" s="49"/>
      <c r="O716" s="49" t="s">
        <v>3090</v>
      </c>
      <c r="P716" s="49">
        <v>3</v>
      </c>
      <c r="Q716" s="49" t="s">
        <v>3154</v>
      </c>
      <c r="R716" s="49" t="str">
        <f>IFERROR(INDEX(tbl_Lookup_Exercises[Category],MATCH(tbl_Exercises[[#This Row],[ExerciseName]],tbl_Lookup_Exercises[ExerciseName],0)),"Unknown")</f>
        <v>Pull</v>
      </c>
    </row>
    <row r="717" spans="1:18" hidden="1" x14ac:dyDescent="0.25">
      <c r="A717" s="49" t="s">
        <v>3155</v>
      </c>
      <c r="B717" s="49" t="s">
        <v>968</v>
      </c>
      <c r="C717" s="49" t="s">
        <v>63</v>
      </c>
      <c r="D717" s="49">
        <v>1</v>
      </c>
      <c r="E717">
        <v>80</v>
      </c>
      <c r="F717">
        <v>10</v>
      </c>
      <c r="I717" s="49"/>
      <c r="J717">
        <v>2</v>
      </c>
      <c r="K717">
        <v>1</v>
      </c>
      <c r="L717">
        <v>2</v>
      </c>
      <c r="M717" s="49" t="s">
        <v>618</v>
      </c>
      <c r="N717" s="49"/>
      <c r="O717" s="49" t="s">
        <v>3156</v>
      </c>
      <c r="P717" s="49">
        <v>3</v>
      </c>
      <c r="Q717" s="49" t="s">
        <v>3157</v>
      </c>
      <c r="R717" s="49" t="str">
        <f>IFERROR(INDEX(tbl_Lookup_Exercises[Category],MATCH(tbl_Exercises[[#This Row],[ExerciseName]],tbl_Lookup_Exercises[ExerciseName],0)),"Unknown")</f>
        <v>Pull</v>
      </c>
    </row>
    <row r="718" spans="1:18" hidden="1" x14ac:dyDescent="0.25">
      <c r="A718" s="49" t="s">
        <v>3158</v>
      </c>
      <c r="B718" s="49" t="s">
        <v>968</v>
      </c>
      <c r="C718" s="49" t="s">
        <v>63</v>
      </c>
      <c r="D718" s="49">
        <v>2</v>
      </c>
      <c r="E718">
        <v>90</v>
      </c>
      <c r="F718">
        <v>10</v>
      </c>
      <c r="I718" s="49"/>
      <c r="J718">
        <v>2</v>
      </c>
      <c r="K718">
        <v>1</v>
      </c>
      <c r="L718">
        <v>2</v>
      </c>
      <c r="M718" s="49" t="s">
        <v>618</v>
      </c>
      <c r="N718" s="49"/>
      <c r="O718" s="49" t="s">
        <v>3156</v>
      </c>
      <c r="P718" s="49">
        <v>3</v>
      </c>
      <c r="Q718" s="49" t="s">
        <v>3159</v>
      </c>
      <c r="R718" s="49" t="str">
        <f>IFERROR(INDEX(tbl_Lookup_Exercises[Category],MATCH(tbl_Exercises[[#This Row],[ExerciseName]],tbl_Lookup_Exercises[ExerciseName],0)),"Unknown")</f>
        <v>Pull</v>
      </c>
    </row>
    <row r="719" spans="1:18" hidden="1" x14ac:dyDescent="0.25">
      <c r="A719" s="49" t="s">
        <v>3160</v>
      </c>
      <c r="B719" s="49" t="s">
        <v>968</v>
      </c>
      <c r="C719" s="49" t="s">
        <v>63</v>
      </c>
      <c r="D719" s="49">
        <v>3</v>
      </c>
      <c r="E719">
        <v>100</v>
      </c>
      <c r="F719">
        <v>8</v>
      </c>
      <c r="I719" s="49"/>
      <c r="J719">
        <v>2</v>
      </c>
      <c r="K719">
        <v>1</v>
      </c>
      <c r="L719">
        <v>2</v>
      </c>
      <c r="M719" s="49" t="s">
        <v>618</v>
      </c>
      <c r="N719" s="49"/>
      <c r="O719" s="49" t="s">
        <v>3156</v>
      </c>
      <c r="P719" s="49">
        <v>3</v>
      </c>
      <c r="Q719" s="49" t="s">
        <v>3161</v>
      </c>
      <c r="R719" s="49" t="str">
        <f>IFERROR(INDEX(tbl_Lookup_Exercises[Category],MATCH(tbl_Exercises[[#This Row],[ExerciseName]],tbl_Lookup_Exercises[ExerciseName],0)),"Unknown")</f>
        <v>Pull</v>
      </c>
    </row>
    <row r="720" spans="1:18" hidden="1" x14ac:dyDescent="0.25">
      <c r="A720" s="49" t="s">
        <v>3162</v>
      </c>
      <c r="B720" s="49" t="s">
        <v>968</v>
      </c>
      <c r="C720" s="49" t="s">
        <v>84</v>
      </c>
      <c r="D720" s="49">
        <v>1</v>
      </c>
      <c r="E720">
        <v>30</v>
      </c>
      <c r="F720">
        <v>12</v>
      </c>
      <c r="I720" s="49"/>
      <c r="J720">
        <v>2</v>
      </c>
      <c r="K720">
        <v>2</v>
      </c>
      <c r="L720">
        <v>2</v>
      </c>
      <c r="M720" s="49" t="s">
        <v>1745</v>
      </c>
      <c r="N720" s="49"/>
      <c r="O720" s="49" t="s">
        <v>3163</v>
      </c>
      <c r="P720" s="49">
        <v>3</v>
      </c>
      <c r="Q720" s="49" t="s">
        <v>3164</v>
      </c>
      <c r="R720" s="49" t="str">
        <f>IFERROR(INDEX(tbl_Lookup_Exercises[Category],MATCH(tbl_Exercises[[#This Row],[ExerciseName]],tbl_Lookup_Exercises[ExerciseName],0)),"Unknown")</f>
        <v>Pull</v>
      </c>
    </row>
    <row r="721" spans="1:18" hidden="1" x14ac:dyDescent="0.25">
      <c r="A721" s="49" t="s">
        <v>3165</v>
      </c>
      <c r="B721" s="49" t="s">
        <v>968</v>
      </c>
      <c r="C721" s="49" t="s">
        <v>84</v>
      </c>
      <c r="D721" s="49">
        <v>2</v>
      </c>
      <c r="E721">
        <v>40</v>
      </c>
      <c r="F721">
        <v>12</v>
      </c>
      <c r="I721" s="49"/>
      <c r="J721">
        <v>2</v>
      </c>
      <c r="K721">
        <v>2</v>
      </c>
      <c r="L721">
        <v>2</v>
      </c>
      <c r="M721" s="49" t="s">
        <v>1745</v>
      </c>
      <c r="N721" s="49"/>
      <c r="O721" s="49" t="s">
        <v>3166</v>
      </c>
      <c r="P721" s="49">
        <v>3</v>
      </c>
      <c r="Q721" s="49" t="s">
        <v>3167</v>
      </c>
      <c r="R721" s="49" t="str">
        <f>IFERROR(INDEX(tbl_Lookup_Exercises[Category],MATCH(tbl_Exercises[[#This Row],[ExerciseName]],tbl_Lookup_Exercises[ExerciseName],0)),"Unknown")</f>
        <v>Pull</v>
      </c>
    </row>
    <row r="722" spans="1:18" hidden="1" x14ac:dyDescent="0.25">
      <c r="A722" s="49" t="s">
        <v>3168</v>
      </c>
      <c r="B722" s="49" t="s">
        <v>968</v>
      </c>
      <c r="C722" s="49" t="s">
        <v>84</v>
      </c>
      <c r="D722" s="49">
        <v>3</v>
      </c>
      <c r="E722">
        <v>50</v>
      </c>
      <c r="F722">
        <v>10</v>
      </c>
      <c r="I722" s="49"/>
      <c r="J722">
        <v>2</v>
      </c>
      <c r="K722">
        <v>2</v>
      </c>
      <c r="L722">
        <v>2</v>
      </c>
      <c r="M722" s="49" t="s">
        <v>1745</v>
      </c>
      <c r="N722" s="49"/>
      <c r="O722" s="49" t="s">
        <v>3169</v>
      </c>
      <c r="P722" s="49">
        <v>3</v>
      </c>
      <c r="Q722" s="49" t="s">
        <v>3170</v>
      </c>
      <c r="R722" s="49" t="str">
        <f>IFERROR(INDEX(tbl_Lookup_Exercises[Category],MATCH(tbl_Exercises[[#This Row],[ExerciseName]],tbl_Lookup_Exercises[ExerciseName],0)),"Unknown")</f>
        <v>Pull</v>
      </c>
    </row>
    <row r="723" spans="1:18" hidden="1" x14ac:dyDescent="0.25">
      <c r="A723" s="49" t="s">
        <v>3171</v>
      </c>
      <c r="B723" s="49" t="s">
        <v>968</v>
      </c>
      <c r="C723" s="49" t="s">
        <v>108</v>
      </c>
      <c r="D723" s="49">
        <v>1</v>
      </c>
      <c r="E723">
        <v>25</v>
      </c>
      <c r="F723">
        <v>10</v>
      </c>
      <c r="I723" s="49"/>
      <c r="J723">
        <v>3</v>
      </c>
      <c r="K723">
        <v>1</v>
      </c>
      <c r="L723">
        <v>3</v>
      </c>
      <c r="M723" s="49" t="s">
        <v>618</v>
      </c>
      <c r="N723" s="49"/>
      <c r="O723" s="49" t="s">
        <v>3172</v>
      </c>
      <c r="P723" s="49">
        <v>3</v>
      </c>
      <c r="Q723" s="49" t="s">
        <v>3173</v>
      </c>
      <c r="R723" s="49" t="str">
        <f>IFERROR(INDEX(tbl_Lookup_Exercises[Category],MATCH(tbl_Exercises[[#This Row],[ExerciseName]],tbl_Lookup_Exercises[ExerciseName],0)),"Unknown")</f>
        <v>Arms_Biceps</v>
      </c>
    </row>
    <row r="724" spans="1:18" hidden="1" x14ac:dyDescent="0.25">
      <c r="A724" s="49" t="s">
        <v>3174</v>
      </c>
      <c r="B724" s="49" t="s">
        <v>968</v>
      </c>
      <c r="C724" s="49" t="s">
        <v>108</v>
      </c>
      <c r="D724" s="49">
        <v>2</v>
      </c>
      <c r="E724">
        <v>25</v>
      </c>
      <c r="F724">
        <v>10</v>
      </c>
      <c r="I724" s="49"/>
      <c r="J724">
        <v>3</v>
      </c>
      <c r="K724">
        <v>1</v>
      </c>
      <c r="L724">
        <v>3</v>
      </c>
      <c r="M724" s="49" t="s">
        <v>618</v>
      </c>
      <c r="N724" s="49"/>
      <c r="O724" s="49" t="s">
        <v>3172</v>
      </c>
      <c r="P724" s="49">
        <v>3</v>
      </c>
      <c r="Q724" s="49" t="s">
        <v>3175</v>
      </c>
      <c r="R724" s="49" t="str">
        <f>IFERROR(INDEX(tbl_Lookup_Exercises[Category],MATCH(tbl_Exercises[[#This Row],[ExerciseName]],tbl_Lookup_Exercises[ExerciseName],0)),"Unknown")</f>
        <v>Arms_Biceps</v>
      </c>
    </row>
    <row r="725" spans="1:18" hidden="1" x14ac:dyDescent="0.25">
      <c r="A725" s="49" t="s">
        <v>3176</v>
      </c>
      <c r="B725" s="49" t="s">
        <v>968</v>
      </c>
      <c r="C725" s="49" t="s">
        <v>108</v>
      </c>
      <c r="D725" s="49">
        <v>3</v>
      </c>
      <c r="E725">
        <v>25</v>
      </c>
      <c r="F725">
        <v>9</v>
      </c>
      <c r="I725" s="49"/>
      <c r="J725">
        <v>3</v>
      </c>
      <c r="K725">
        <v>1</v>
      </c>
      <c r="L725">
        <v>3</v>
      </c>
      <c r="M725" s="49" t="s">
        <v>618</v>
      </c>
      <c r="N725" s="49"/>
      <c r="O725" s="49" t="s">
        <v>3172</v>
      </c>
      <c r="P725" s="49">
        <v>3</v>
      </c>
      <c r="Q725" s="49" t="s">
        <v>3177</v>
      </c>
      <c r="R725" s="49" t="str">
        <f>IFERROR(INDEX(tbl_Lookup_Exercises[Category],MATCH(tbl_Exercises[[#This Row],[ExerciseName]],tbl_Lookup_Exercises[ExerciseName],0)),"Unknown")</f>
        <v>Arms_Biceps</v>
      </c>
    </row>
    <row r="726" spans="1:18" hidden="1" x14ac:dyDescent="0.25">
      <c r="A726" s="49" t="s">
        <v>3178</v>
      </c>
      <c r="B726" s="49" t="s">
        <v>968</v>
      </c>
      <c r="C726" s="49" t="s">
        <v>1534</v>
      </c>
      <c r="D726" s="49">
        <v>1</v>
      </c>
      <c r="E726">
        <v>75</v>
      </c>
      <c r="G726">
        <v>54</v>
      </c>
      <c r="I726" s="49"/>
      <c r="M726" s="49"/>
      <c r="N726" s="49"/>
      <c r="O726" s="49" t="s">
        <v>3179</v>
      </c>
      <c r="P726" s="49">
        <v>3</v>
      </c>
      <c r="Q726" s="49" t="s">
        <v>3180</v>
      </c>
      <c r="R726" s="49" t="str">
        <f>IFERROR(INDEX(tbl_Lookup_Exercises[Category],MATCH(tbl_Exercises[[#This Row],[ExerciseName]],tbl_Lookup_Exercises[ExerciseName],0)),"Unknown")</f>
        <v>Carry</v>
      </c>
    </row>
    <row r="727" spans="1:18" hidden="1" x14ac:dyDescent="0.25">
      <c r="A727" s="49" t="s">
        <v>3181</v>
      </c>
      <c r="B727" s="49" t="s">
        <v>968</v>
      </c>
      <c r="C727" s="49" t="s">
        <v>1534</v>
      </c>
      <c r="D727" s="49">
        <v>2</v>
      </c>
      <c r="E727">
        <v>75</v>
      </c>
      <c r="G727">
        <v>60</v>
      </c>
      <c r="I727" s="49"/>
      <c r="M727" s="49"/>
      <c r="N727" s="49"/>
      <c r="O727" s="49" t="s">
        <v>3179</v>
      </c>
      <c r="P727" s="49">
        <v>3</v>
      </c>
      <c r="Q727" s="49" t="s">
        <v>3182</v>
      </c>
      <c r="R727" s="49" t="str">
        <f>IFERROR(INDEX(tbl_Lookup_Exercises[Category],MATCH(tbl_Exercises[[#This Row],[ExerciseName]],tbl_Lookup_Exercises[ExerciseName],0)),"Unknown")</f>
        <v>Carry</v>
      </c>
    </row>
    <row r="728" spans="1:18" hidden="1" x14ac:dyDescent="0.25">
      <c r="A728" s="49" t="s">
        <v>3183</v>
      </c>
      <c r="B728" s="49" t="s">
        <v>968</v>
      </c>
      <c r="C728" s="49" t="s">
        <v>334</v>
      </c>
      <c r="D728" s="49">
        <v>1</v>
      </c>
      <c r="E728">
        <v>0</v>
      </c>
      <c r="G728">
        <v>30</v>
      </c>
      <c r="I728" s="49"/>
      <c r="M728" s="49"/>
      <c r="N728" s="49"/>
      <c r="O728" s="49" t="s">
        <v>3184</v>
      </c>
      <c r="P728" s="49">
        <v>3</v>
      </c>
      <c r="Q728" s="49" t="s">
        <v>971</v>
      </c>
      <c r="R728" s="49" t="str">
        <f>IFERROR(INDEX(tbl_Lookup_Exercises[Category],MATCH(tbl_Exercises[[#This Row],[ExerciseName]],tbl_Lookup_Exercises[ExerciseName],0)),"Unknown")</f>
        <v>Carry</v>
      </c>
    </row>
    <row r="729" spans="1:18" hidden="1" x14ac:dyDescent="0.25">
      <c r="A729" s="49" t="s">
        <v>3185</v>
      </c>
      <c r="B729" s="49" t="s">
        <v>972</v>
      </c>
      <c r="C729" s="49" t="s">
        <v>8734</v>
      </c>
      <c r="D729" s="49">
        <v>1</v>
      </c>
      <c r="E729">
        <v>25</v>
      </c>
      <c r="F729">
        <v>12</v>
      </c>
      <c r="I729" s="49"/>
      <c r="J729">
        <v>3</v>
      </c>
      <c r="K729">
        <v>1</v>
      </c>
      <c r="L729">
        <v>3</v>
      </c>
      <c r="M729" s="49" t="s">
        <v>618</v>
      </c>
      <c r="N729" s="49"/>
      <c r="O729" s="49" t="s">
        <v>2196</v>
      </c>
      <c r="P729" s="49">
        <v>3</v>
      </c>
      <c r="Q729" s="49" t="s">
        <v>973</v>
      </c>
      <c r="R729" s="49" t="str">
        <f>IFERROR(INDEX(tbl_Lookup_Exercises[Category],MATCH(tbl_Exercises[[#This Row],[ExerciseName]],tbl_Lookup_Exercises[ExerciseName],0)),"Unknown")</f>
        <v>Arms_Biceps</v>
      </c>
    </row>
    <row r="730" spans="1:18" hidden="1" x14ac:dyDescent="0.25">
      <c r="A730" s="49" t="s">
        <v>3186</v>
      </c>
      <c r="B730" s="49" t="s">
        <v>972</v>
      </c>
      <c r="C730" s="49" t="s">
        <v>8734</v>
      </c>
      <c r="D730" s="49">
        <v>2</v>
      </c>
      <c r="E730">
        <v>25</v>
      </c>
      <c r="F730">
        <v>10</v>
      </c>
      <c r="I730" s="49"/>
      <c r="J730">
        <v>3</v>
      </c>
      <c r="K730">
        <v>1</v>
      </c>
      <c r="L730">
        <v>3</v>
      </c>
      <c r="M730" s="49" t="s">
        <v>618</v>
      </c>
      <c r="N730" s="49"/>
      <c r="O730" s="49" t="s">
        <v>2196</v>
      </c>
      <c r="P730" s="49">
        <v>3</v>
      </c>
      <c r="Q730" s="49" t="s">
        <v>3187</v>
      </c>
      <c r="R730" s="49" t="str">
        <f>IFERROR(INDEX(tbl_Lookup_Exercises[Category],MATCH(tbl_Exercises[[#This Row],[ExerciseName]],tbl_Lookup_Exercises[ExerciseName],0)),"Unknown")</f>
        <v>Arms_Biceps</v>
      </c>
    </row>
    <row r="731" spans="1:18" hidden="1" x14ac:dyDescent="0.25">
      <c r="A731" s="49" t="s">
        <v>3188</v>
      </c>
      <c r="B731" s="49" t="s">
        <v>972</v>
      </c>
      <c r="C731" s="49" t="s">
        <v>8734</v>
      </c>
      <c r="D731" s="49">
        <v>3</v>
      </c>
      <c r="E731">
        <v>25</v>
      </c>
      <c r="F731">
        <v>8</v>
      </c>
      <c r="I731" s="49"/>
      <c r="J731">
        <v>2</v>
      </c>
      <c r="K731">
        <v>1</v>
      </c>
      <c r="L731">
        <v>3</v>
      </c>
      <c r="M731" s="49" t="s">
        <v>618</v>
      </c>
      <c r="N731" s="49"/>
      <c r="O731" s="49" t="s">
        <v>3189</v>
      </c>
      <c r="P731" s="49">
        <v>3</v>
      </c>
      <c r="Q731" s="49" t="s">
        <v>3190</v>
      </c>
      <c r="R731" s="49" t="str">
        <f>IFERROR(INDEX(tbl_Lookup_Exercises[Category],MATCH(tbl_Exercises[[#This Row],[ExerciseName]],tbl_Lookup_Exercises[ExerciseName],0)),"Unknown")</f>
        <v>Arms_Biceps</v>
      </c>
    </row>
    <row r="732" spans="1:18" hidden="1" x14ac:dyDescent="0.25">
      <c r="A732" s="49" t="s">
        <v>3191</v>
      </c>
      <c r="B732" s="49" t="s">
        <v>972</v>
      </c>
      <c r="C732" s="49" t="s">
        <v>214</v>
      </c>
      <c r="D732" s="49">
        <v>1</v>
      </c>
      <c r="E732">
        <v>22.5</v>
      </c>
      <c r="F732">
        <v>10</v>
      </c>
      <c r="I732" s="49"/>
      <c r="J732">
        <v>2</v>
      </c>
      <c r="K732">
        <v>1</v>
      </c>
      <c r="L732">
        <v>3</v>
      </c>
      <c r="M732" s="49" t="s">
        <v>2289</v>
      </c>
      <c r="N732" s="49"/>
      <c r="O732" s="49" t="s">
        <v>3192</v>
      </c>
      <c r="P732" s="49">
        <v>3</v>
      </c>
      <c r="Q732" s="49" t="s">
        <v>3193</v>
      </c>
      <c r="R732" s="49" t="str">
        <f>IFERROR(INDEX(tbl_Lookup_Exercises[Category],MATCH(tbl_Exercises[[#This Row],[ExerciseName]],tbl_Lookup_Exercises[ExerciseName],0)),"Unknown")</f>
        <v>Arms_Triceps</v>
      </c>
    </row>
    <row r="733" spans="1:18" hidden="1" x14ac:dyDescent="0.25">
      <c r="A733" s="49" t="s">
        <v>3194</v>
      </c>
      <c r="B733" s="49" t="s">
        <v>972</v>
      </c>
      <c r="C733" s="49" t="s">
        <v>214</v>
      </c>
      <c r="D733" s="49">
        <v>2</v>
      </c>
      <c r="E733">
        <v>40</v>
      </c>
      <c r="F733">
        <v>12</v>
      </c>
      <c r="I733" s="49"/>
      <c r="J733">
        <v>2</v>
      </c>
      <c r="K733">
        <v>1</v>
      </c>
      <c r="L733">
        <v>2</v>
      </c>
      <c r="M733" s="49" t="s">
        <v>2289</v>
      </c>
      <c r="N733" s="49"/>
      <c r="O733" s="49" t="s">
        <v>3195</v>
      </c>
      <c r="P733" s="49">
        <v>3</v>
      </c>
      <c r="Q733" s="49" t="s">
        <v>3196</v>
      </c>
      <c r="R733" s="49" t="str">
        <f>IFERROR(INDEX(tbl_Lookup_Exercises[Category],MATCH(tbl_Exercises[[#This Row],[ExerciseName]],tbl_Lookup_Exercises[ExerciseName],0)),"Unknown")</f>
        <v>Arms_Triceps</v>
      </c>
    </row>
    <row r="734" spans="1:18" hidden="1" x14ac:dyDescent="0.25">
      <c r="A734" s="49" t="s">
        <v>3197</v>
      </c>
      <c r="B734" s="49" t="s">
        <v>972</v>
      </c>
      <c r="C734" s="49" t="s">
        <v>214</v>
      </c>
      <c r="D734" s="49">
        <v>3</v>
      </c>
      <c r="E734">
        <v>45</v>
      </c>
      <c r="F734">
        <v>12</v>
      </c>
      <c r="I734" s="49"/>
      <c r="J734">
        <v>2</v>
      </c>
      <c r="K734">
        <v>1</v>
      </c>
      <c r="L734">
        <v>2</v>
      </c>
      <c r="M734" s="49" t="s">
        <v>618</v>
      </c>
      <c r="N734" s="49"/>
      <c r="O734" s="49" t="s">
        <v>3198</v>
      </c>
      <c r="P734" s="49">
        <v>3</v>
      </c>
      <c r="Q734" s="49" t="s">
        <v>3199</v>
      </c>
      <c r="R734" s="49" t="str">
        <f>IFERROR(INDEX(tbl_Lookup_Exercises[Category],MATCH(tbl_Exercises[[#This Row],[ExerciseName]],tbl_Lookup_Exercises[ExerciseName],0)),"Unknown")</f>
        <v>Arms_Triceps</v>
      </c>
    </row>
    <row r="735" spans="1:18" hidden="1" x14ac:dyDescent="0.25">
      <c r="A735" s="49" t="s">
        <v>3200</v>
      </c>
      <c r="B735" s="49" t="s">
        <v>972</v>
      </c>
      <c r="C735" s="49" t="s">
        <v>214</v>
      </c>
      <c r="D735" s="49">
        <v>4</v>
      </c>
      <c r="E735">
        <v>50</v>
      </c>
      <c r="F735">
        <v>9</v>
      </c>
      <c r="I735" s="49"/>
      <c r="J735">
        <v>2</v>
      </c>
      <c r="K735">
        <v>1</v>
      </c>
      <c r="L735">
        <v>2</v>
      </c>
      <c r="M735" s="49" t="s">
        <v>1888</v>
      </c>
      <c r="N735" s="49"/>
      <c r="O735" s="49" t="s">
        <v>3201</v>
      </c>
      <c r="P735" s="49">
        <v>3</v>
      </c>
      <c r="Q735" s="49" t="s">
        <v>3202</v>
      </c>
      <c r="R735" s="49" t="str">
        <f>IFERROR(INDEX(tbl_Lookup_Exercises[Category],MATCH(tbl_Exercises[[#This Row],[ExerciseName]],tbl_Lookup_Exercises[ExerciseName],0)),"Unknown")</f>
        <v>Arms_Triceps</v>
      </c>
    </row>
    <row r="736" spans="1:18" hidden="1" x14ac:dyDescent="0.25">
      <c r="A736" s="49" t="s">
        <v>3203</v>
      </c>
      <c r="B736" s="49" t="s">
        <v>972</v>
      </c>
      <c r="C736" s="49" t="s">
        <v>144</v>
      </c>
      <c r="D736" s="49">
        <v>1</v>
      </c>
      <c r="E736">
        <v>20</v>
      </c>
      <c r="F736">
        <v>10</v>
      </c>
      <c r="I736" s="49"/>
      <c r="J736">
        <v>2</v>
      </c>
      <c r="K736">
        <v>1</v>
      </c>
      <c r="L736">
        <v>2</v>
      </c>
      <c r="M736" s="49" t="s">
        <v>618</v>
      </c>
      <c r="N736" s="49"/>
      <c r="O736" s="49" t="s">
        <v>2154</v>
      </c>
      <c r="P736" s="49">
        <v>3</v>
      </c>
      <c r="Q736" s="49" t="s">
        <v>3204</v>
      </c>
      <c r="R736" s="49" t="str">
        <f>IFERROR(INDEX(tbl_Lookup_Exercises[Category],MATCH(tbl_Exercises[[#This Row],[ExerciseName]],tbl_Lookup_Exercises[ExerciseName],0)),"Unknown")</f>
        <v>Arms_Biceps</v>
      </c>
    </row>
    <row r="737" spans="1:18" hidden="1" x14ac:dyDescent="0.25">
      <c r="A737" s="49" t="s">
        <v>3205</v>
      </c>
      <c r="B737" s="49" t="s">
        <v>972</v>
      </c>
      <c r="C737" s="49" t="s">
        <v>144</v>
      </c>
      <c r="D737" s="49">
        <v>2</v>
      </c>
      <c r="E737">
        <v>25</v>
      </c>
      <c r="F737">
        <v>10</v>
      </c>
      <c r="I737" s="49"/>
      <c r="J737">
        <v>2</v>
      </c>
      <c r="K737">
        <v>1</v>
      </c>
      <c r="L737">
        <v>2</v>
      </c>
      <c r="M737" s="49" t="s">
        <v>1745</v>
      </c>
      <c r="N737" s="49"/>
      <c r="O737" s="49" t="s">
        <v>1932</v>
      </c>
      <c r="P737" s="49">
        <v>3</v>
      </c>
      <c r="Q737" s="49" t="s">
        <v>3206</v>
      </c>
      <c r="R737" s="49" t="str">
        <f>IFERROR(INDEX(tbl_Lookup_Exercises[Category],MATCH(tbl_Exercises[[#This Row],[ExerciseName]],tbl_Lookup_Exercises[ExerciseName],0)),"Unknown")</f>
        <v>Arms_Biceps</v>
      </c>
    </row>
    <row r="738" spans="1:18" hidden="1" x14ac:dyDescent="0.25">
      <c r="A738" s="49" t="s">
        <v>3207</v>
      </c>
      <c r="B738" s="49" t="s">
        <v>972</v>
      </c>
      <c r="C738" s="49" t="s">
        <v>144</v>
      </c>
      <c r="D738" s="49">
        <v>3</v>
      </c>
      <c r="E738">
        <v>30</v>
      </c>
      <c r="F738">
        <v>10</v>
      </c>
      <c r="I738" s="49"/>
      <c r="J738">
        <v>2</v>
      </c>
      <c r="K738">
        <v>1</v>
      </c>
      <c r="L738">
        <v>2</v>
      </c>
      <c r="M738" s="49" t="s">
        <v>610</v>
      </c>
      <c r="N738" s="49"/>
      <c r="O738" s="49" t="s">
        <v>1937</v>
      </c>
      <c r="P738" s="49">
        <v>3</v>
      </c>
      <c r="Q738" s="49" t="s">
        <v>3208</v>
      </c>
      <c r="R738" s="49" t="str">
        <f>IFERROR(INDEX(tbl_Lookup_Exercises[Category],MATCH(tbl_Exercises[[#This Row],[ExerciseName]],tbl_Lookup_Exercises[ExerciseName],0)),"Unknown")</f>
        <v>Arms_Biceps</v>
      </c>
    </row>
    <row r="739" spans="1:18" hidden="1" x14ac:dyDescent="0.25">
      <c r="A739" s="49" t="s">
        <v>3209</v>
      </c>
      <c r="B739" s="49" t="s">
        <v>972</v>
      </c>
      <c r="C739" s="49" t="s">
        <v>222</v>
      </c>
      <c r="D739" s="49">
        <v>1</v>
      </c>
      <c r="E739">
        <v>15</v>
      </c>
      <c r="F739">
        <v>10</v>
      </c>
      <c r="I739" s="49"/>
      <c r="J739">
        <v>3</v>
      </c>
      <c r="K739">
        <v>1</v>
      </c>
      <c r="L739">
        <v>2</v>
      </c>
      <c r="M739" s="49" t="s">
        <v>2289</v>
      </c>
      <c r="N739" s="49"/>
      <c r="O739" s="49" t="s">
        <v>3210</v>
      </c>
      <c r="P739" s="49">
        <v>3</v>
      </c>
      <c r="Q739" s="49" t="s">
        <v>3211</v>
      </c>
      <c r="R739" s="49" t="str">
        <f>IFERROR(INDEX(tbl_Lookup_Exercises[Category],MATCH(tbl_Exercises[[#This Row],[ExerciseName]],tbl_Lookup_Exercises[ExerciseName],0)),"Unknown")</f>
        <v>Arms_Triceps</v>
      </c>
    </row>
    <row r="740" spans="1:18" hidden="1" x14ac:dyDescent="0.25">
      <c r="A740" s="49" t="s">
        <v>3212</v>
      </c>
      <c r="B740" s="49" t="s">
        <v>972</v>
      </c>
      <c r="C740" s="49" t="s">
        <v>222</v>
      </c>
      <c r="D740" s="49">
        <v>2</v>
      </c>
      <c r="E740">
        <v>17.5</v>
      </c>
      <c r="F740">
        <v>10</v>
      </c>
      <c r="I740" s="49"/>
      <c r="J740">
        <v>3</v>
      </c>
      <c r="K740">
        <v>1</v>
      </c>
      <c r="L740">
        <v>2</v>
      </c>
      <c r="M740" s="49" t="s">
        <v>618</v>
      </c>
      <c r="N740" s="49"/>
      <c r="O740" s="49" t="s">
        <v>3213</v>
      </c>
      <c r="P740" s="49">
        <v>3</v>
      </c>
      <c r="Q740" s="49" t="s">
        <v>3214</v>
      </c>
      <c r="R740" s="49" t="str">
        <f>IFERROR(INDEX(tbl_Lookup_Exercises[Category],MATCH(tbl_Exercises[[#This Row],[ExerciseName]],tbl_Lookup_Exercises[ExerciseName],0)),"Unknown")</f>
        <v>Arms_Triceps</v>
      </c>
    </row>
    <row r="741" spans="1:18" hidden="1" x14ac:dyDescent="0.25">
      <c r="A741" s="49" t="s">
        <v>3215</v>
      </c>
      <c r="B741" s="49" t="s">
        <v>972</v>
      </c>
      <c r="C741" s="49" t="s">
        <v>222</v>
      </c>
      <c r="D741" s="49">
        <v>3</v>
      </c>
      <c r="E741">
        <v>20</v>
      </c>
      <c r="F741">
        <v>10</v>
      </c>
      <c r="I741" s="49"/>
      <c r="J741">
        <v>3</v>
      </c>
      <c r="K741">
        <v>1</v>
      </c>
      <c r="L741">
        <v>2</v>
      </c>
      <c r="M741" s="49" t="s">
        <v>610</v>
      </c>
      <c r="N741" s="49"/>
      <c r="O741" s="49" t="s">
        <v>2986</v>
      </c>
      <c r="P741" s="49">
        <v>3</v>
      </c>
      <c r="Q741" s="49" t="s">
        <v>3216</v>
      </c>
      <c r="R741" s="49" t="str">
        <f>IFERROR(INDEX(tbl_Lookup_Exercises[Category],MATCH(tbl_Exercises[[#This Row],[ExerciseName]],tbl_Lookup_Exercises[ExerciseName],0)),"Unknown")</f>
        <v>Arms_Triceps</v>
      </c>
    </row>
    <row r="742" spans="1:18" hidden="1" x14ac:dyDescent="0.25">
      <c r="A742" s="49" t="s">
        <v>3217</v>
      </c>
      <c r="B742" s="49" t="s">
        <v>972</v>
      </c>
      <c r="C742" s="49" t="s">
        <v>73</v>
      </c>
      <c r="D742" s="49">
        <v>1</v>
      </c>
      <c r="E742">
        <v>40</v>
      </c>
      <c r="F742">
        <v>12</v>
      </c>
      <c r="I742" s="49"/>
      <c r="J742">
        <v>2</v>
      </c>
      <c r="K742">
        <v>2</v>
      </c>
      <c r="L742">
        <v>2</v>
      </c>
      <c r="M742" s="49" t="s">
        <v>618</v>
      </c>
      <c r="N742" s="49"/>
      <c r="O742" s="49" t="s">
        <v>3218</v>
      </c>
      <c r="P742" s="49">
        <v>3</v>
      </c>
      <c r="Q742" s="49" t="s">
        <v>3219</v>
      </c>
      <c r="R742" s="49" t="str">
        <f>IFERROR(INDEX(tbl_Lookup_Exercises[Category],MATCH(tbl_Exercises[[#This Row],[ExerciseName]],tbl_Lookup_Exercises[ExerciseName],0)),"Unknown")</f>
        <v>Pull</v>
      </c>
    </row>
    <row r="743" spans="1:18" hidden="1" x14ac:dyDescent="0.25">
      <c r="A743" s="49" t="s">
        <v>3220</v>
      </c>
      <c r="B743" s="49" t="s">
        <v>972</v>
      </c>
      <c r="C743" s="49" t="s">
        <v>73</v>
      </c>
      <c r="D743" s="49">
        <v>2</v>
      </c>
      <c r="E743">
        <v>50</v>
      </c>
      <c r="F743">
        <v>12</v>
      </c>
      <c r="I743" s="49"/>
      <c r="J743">
        <v>2</v>
      </c>
      <c r="K743">
        <v>2</v>
      </c>
      <c r="L743">
        <v>2</v>
      </c>
      <c r="M743" s="49" t="s">
        <v>1745</v>
      </c>
      <c r="N743" s="49"/>
      <c r="O743" s="49" t="s">
        <v>2664</v>
      </c>
      <c r="P743" s="49">
        <v>3</v>
      </c>
      <c r="Q743" s="49" t="s">
        <v>3221</v>
      </c>
      <c r="R743" s="49" t="str">
        <f>IFERROR(INDEX(tbl_Lookup_Exercises[Category],MATCH(tbl_Exercises[[#This Row],[ExerciseName]],tbl_Lookup_Exercises[ExerciseName],0)),"Unknown")</f>
        <v>Pull</v>
      </c>
    </row>
    <row r="744" spans="1:18" hidden="1" x14ac:dyDescent="0.25">
      <c r="A744" s="49" t="s">
        <v>3222</v>
      </c>
      <c r="B744" s="49" t="s">
        <v>972</v>
      </c>
      <c r="C744" s="49" t="s">
        <v>73</v>
      </c>
      <c r="D744" s="49">
        <v>3</v>
      </c>
      <c r="E744">
        <v>50</v>
      </c>
      <c r="F744">
        <v>12</v>
      </c>
      <c r="I744" s="49"/>
      <c r="J744">
        <v>2</v>
      </c>
      <c r="K744">
        <v>2</v>
      </c>
      <c r="L744">
        <v>2</v>
      </c>
      <c r="M744" s="49" t="s">
        <v>1745</v>
      </c>
      <c r="N744" s="49"/>
      <c r="O744" s="49" t="s">
        <v>2664</v>
      </c>
      <c r="P744" s="49">
        <v>3</v>
      </c>
      <c r="Q744" s="49" t="s">
        <v>3223</v>
      </c>
      <c r="R744" s="49" t="str">
        <f>IFERROR(INDEX(tbl_Lookup_Exercises[Category],MATCH(tbl_Exercises[[#This Row],[ExerciseName]],tbl_Lookup_Exercises[ExerciseName],0)),"Unknown")</f>
        <v>Pull</v>
      </c>
    </row>
    <row r="745" spans="1:18" hidden="1" x14ac:dyDescent="0.25">
      <c r="A745" s="49" t="s">
        <v>3224</v>
      </c>
      <c r="B745" s="49" t="s">
        <v>972</v>
      </c>
      <c r="C745" s="49" t="s">
        <v>15</v>
      </c>
      <c r="D745" s="49">
        <v>1</v>
      </c>
      <c r="E745">
        <v>65</v>
      </c>
      <c r="G745">
        <v>60</v>
      </c>
      <c r="I745" s="49"/>
      <c r="M745" s="49"/>
      <c r="N745" s="49"/>
      <c r="O745" s="49" t="s">
        <v>3225</v>
      </c>
      <c r="P745" s="49">
        <v>3</v>
      </c>
      <c r="Q745" s="49" t="s">
        <v>3226</v>
      </c>
      <c r="R745" s="49" t="str">
        <f>IFERROR(INDEX(tbl_Lookup_Exercises[Category],MATCH(tbl_Exercises[[#This Row],[ExerciseName]],tbl_Lookup_Exercises[ExerciseName],0)),"Unknown")</f>
        <v>Carry</v>
      </c>
    </row>
    <row r="746" spans="1:18" hidden="1" x14ac:dyDescent="0.25">
      <c r="A746" s="49" t="s">
        <v>3227</v>
      </c>
      <c r="B746" s="49" t="s">
        <v>972</v>
      </c>
      <c r="C746" s="49" t="s">
        <v>15</v>
      </c>
      <c r="D746" s="49">
        <v>2</v>
      </c>
      <c r="E746">
        <v>65</v>
      </c>
      <c r="G746">
        <v>60</v>
      </c>
      <c r="I746" s="49"/>
      <c r="M746" s="49"/>
      <c r="N746" s="49"/>
      <c r="O746" s="49" t="s">
        <v>3225</v>
      </c>
      <c r="P746" s="49">
        <v>3</v>
      </c>
      <c r="Q746" s="49" t="s">
        <v>3228</v>
      </c>
      <c r="R746" s="49" t="str">
        <f>IFERROR(INDEX(tbl_Lookup_Exercises[Category],MATCH(tbl_Exercises[[#This Row],[ExerciseName]],tbl_Lookup_Exercises[ExerciseName],0)),"Unknown")</f>
        <v>Carry</v>
      </c>
    </row>
    <row r="747" spans="1:18" hidden="1" x14ac:dyDescent="0.25">
      <c r="A747" s="49" t="s">
        <v>3229</v>
      </c>
      <c r="B747" s="49" t="s">
        <v>972</v>
      </c>
      <c r="C747" s="49" t="s">
        <v>15</v>
      </c>
      <c r="D747" s="49">
        <v>3</v>
      </c>
      <c r="E747">
        <v>65</v>
      </c>
      <c r="G747">
        <v>60</v>
      </c>
      <c r="I747" s="49"/>
      <c r="M747" s="49"/>
      <c r="N747" s="49"/>
      <c r="O747" s="49" t="s">
        <v>3230</v>
      </c>
      <c r="P747" s="49">
        <v>3</v>
      </c>
      <c r="Q747" s="49" t="s">
        <v>3231</v>
      </c>
      <c r="R747" s="49" t="str">
        <f>IFERROR(INDEX(tbl_Lookup_Exercises[Category],MATCH(tbl_Exercises[[#This Row],[ExerciseName]],tbl_Lookup_Exercises[ExerciseName],0)),"Unknown")</f>
        <v>Carry</v>
      </c>
    </row>
    <row r="748" spans="1:18" hidden="1" x14ac:dyDescent="0.25">
      <c r="A748" s="49" t="s">
        <v>3232</v>
      </c>
      <c r="B748" s="49" t="s">
        <v>972</v>
      </c>
      <c r="C748" s="49" t="s">
        <v>1534</v>
      </c>
      <c r="D748" s="49">
        <v>1</v>
      </c>
      <c r="E748">
        <v>150</v>
      </c>
      <c r="G748">
        <v>60</v>
      </c>
      <c r="I748" s="49"/>
      <c r="M748" s="49"/>
      <c r="N748" s="49"/>
      <c r="O748" s="49" t="s">
        <v>3233</v>
      </c>
      <c r="P748" s="49">
        <v>3</v>
      </c>
      <c r="Q748" s="49" t="s">
        <v>3234</v>
      </c>
      <c r="R748" s="49" t="str">
        <f>IFERROR(INDEX(tbl_Lookup_Exercises[Category],MATCH(tbl_Exercises[[#This Row],[ExerciseName]],tbl_Lookup_Exercises[ExerciseName],0)),"Unknown")</f>
        <v>Carry</v>
      </c>
    </row>
    <row r="749" spans="1:18" hidden="1" x14ac:dyDescent="0.25">
      <c r="A749" s="49" t="s">
        <v>3235</v>
      </c>
      <c r="B749" s="49" t="s">
        <v>972</v>
      </c>
      <c r="C749" s="49" t="s">
        <v>1534</v>
      </c>
      <c r="D749" s="49">
        <v>2</v>
      </c>
      <c r="E749">
        <v>150</v>
      </c>
      <c r="G749">
        <v>60</v>
      </c>
      <c r="I749" s="49"/>
      <c r="M749" s="49"/>
      <c r="N749" s="49"/>
      <c r="O749" s="49" t="s">
        <v>3236</v>
      </c>
      <c r="P749" s="49">
        <v>3</v>
      </c>
      <c r="Q749" s="49" t="s">
        <v>3237</v>
      </c>
      <c r="R749" s="49" t="str">
        <f>IFERROR(INDEX(tbl_Lookup_Exercises[Category],MATCH(tbl_Exercises[[#This Row],[ExerciseName]],tbl_Lookup_Exercises[ExerciseName],0)),"Unknown")</f>
        <v>Carry</v>
      </c>
    </row>
    <row r="750" spans="1:18" hidden="1" x14ac:dyDescent="0.25">
      <c r="A750" s="49" t="s">
        <v>3238</v>
      </c>
      <c r="B750" s="49" t="s">
        <v>972</v>
      </c>
      <c r="C750" s="49" t="s">
        <v>334</v>
      </c>
      <c r="D750" s="49">
        <v>1</v>
      </c>
      <c r="E750">
        <v>0</v>
      </c>
      <c r="G750">
        <v>30</v>
      </c>
      <c r="I750" s="49"/>
      <c r="M750" s="49"/>
      <c r="N750" s="49"/>
      <c r="O750" s="49" t="s">
        <v>3239</v>
      </c>
      <c r="P750" s="49">
        <v>3</v>
      </c>
      <c r="Q750" s="49" t="s">
        <v>974</v>
      </c>
      <c r="R750" s="49" t="str">
        <f>IFERROR(INDEX(tbl_Lookup_Exercises[Category],MATCH(tbl_Exercises[[#This Row],[ExerciseName]],tbl_Lookup_Exercises[ExerciseName],0)),"Unknown")</f>
        <v>Carry</v>
      </c>
    </row>
    <row r="751" spans="1:18" hidden="1" x14ac:dyDescent="0.25">
      <c r="A751" s="49" t="s">
        <v>3240</v>
      </c>
      <c r="B751" s="49" t="s">
        <v>975</v>
      </c>
      <c r="C751" s="49" t="s">
        <v>356</v>
      </c>
      <c r="D751" s="49">
        <v>1</v>
      </c>
      <c r="G751">
        <v>300</v>
      </c>
      <c r="H751">
        <v>0.79</v>
      </c>
      <c r="I751" s="49" t="s">
        <v>2238</v>
      </c>
      <c r="M751" s="49"/>
      <c r="N751" s="49"/>
      <c r="O751" s="49" t="s">
        <v>3241</v>
      </c>
      <c r="P751" s="49">
        <v>4</v>
      </c>
      <c r="Q751" s="49" t="s">
        <v>977</v>
      </c>
      <c r="R751" s="49" t="str">
        <f>IFERROR(INDEX(tbl_Lookup_Exercises[Category],MATCH(tbl_Exercises[[#This Row],[ExerciseName]],tbl_Lookup_Exercises[ExerciseName],0)),"Unknown")</f>
        <v>Pull</v>
      </c>
    </row>
    <row r="752" spans="1:18" hidden="1" x14ac:dyDescent="0.25">
      <c r="A752" s="49" t="s">
        <v>3242</v>
      </c>
      <c r="B752" s="49" t="s">
        <v>975</v>
      </c>
      <c r="C752" s="49" t="s">
        <v>15</v>
      </c>
      <c r="D752" s="49">
        <v>1</v>
      </c>
      <c r="E752">
        <v>70</v>
      </c>
      <c r="G752">
        <v>60</v>
      </c>
      <c r="I752" s="49"/>
      <c r="M752" s="49"/>
      <c r="N752" s="49"/>
      <c r="O752" s="49" t="s">
        <v>3243</v>
      </c>
      <c r="P752" s="49">
        <v>4</v>
      </c>
      <c r="Q752" s="49" t="s">
        <v>3244</v>
      </c>
      <c r="R752" s="49" t="str">
        <f>IFERROR(INDEX(tbl_Lookup_Exercises[Category],MATCH(tbl_Exercises[[#This Row],[ExerciseName]],tbl_Lookup_Exercises[ExerciseName],0)),"Unknown")</f>
        <v>Carry</v>
      </c>
    </row>
    <row r="753" spans="1:18" hidden="1" x14ac:dyDescent="0.25">
      <c r="A753" s="49" t="s">
        <v>3245</v>
      </c>
      <c r="B753" s="49" t="s">
        <v>975</v>
      </c>
      <c r="C753" s="49" t="s">
        <v>15</v>
      </c>
      <c r="D753" s="49">
        <v>2</v>
      </c>
      <c r="E753">
        <v>70</v>
      </c>
      <c r="G753">
        <v>60</v>
      </c>
      <c r="I753" s="49"/>
      <c r="M753" s="49"/>
      <c r="N753" s="49"/>
      <c r="O753" s="49" t="s">
        <v>3243</v>
      </c>
      <c r="P753" s="49">
        <v>4</v>
      </c>
      <c r="Q753" s="49" t="s">
        <v>3246</v>
      </c>
      <c r="R753" s="49" t="str">
        <f>IFERROR(INDEX(tbl_Lookup_Exercises[Category],MATCH(tbl_Exercises[[#This Row],[ExerciseName]],tbl_Lookup_Exercises[ExerciseName],0)),"Unknown")</f>
        <v>Carry</v>
      </c>
    </row>
    <row r="754" spans="1:18" hidden="1" x14ac:dyDescent="0.25">
      <c r="A754" s="49" t="s">
        <v>3247</v>
      </c>
      <c r="B754" s="49" t="s">
        <v>975</v>
      </c>
      <c r="C754" s="49" t="s">
        <v>15</v>
      </c>
      <c r="D754" s="49">
        <v>3</v>
      </c>
      <c r="E754">
        <v>70</v>
      </c>
      <c r="G754">
        <v>60</v>
      </c>
      <c r="I754" s="49"/>
      <c r="M754" s="49"/>
      <c r="N754" s="49"/>
      <c r="O754" s="49" t="s">
        <v>3248</v>
      </c>
      <c r="P754" s="49">
        <v>4</v>
      </c>
      <c r="Q754" s="49" t="s">
        <v>3249</v>
      </c>
      <c r="R754" s="49" t="str">
        <f>IFERROR(INDEX(tbl_Lookup_Exercises[Category],MATCH(tbl_Exercises[[#This Row],[ExerciseName]],tbl_Lookup_Exercises[ExerciseName],0)),"Unknown")</f>
        <v>Carry</v>
      </c>
    </row>
    <row r="755" spans="1:18" hidden="1" x14ac:dyDescent="0.25">
      <c r="A755" s="49" t="s">
        <v>3250</v>
      </c>
      <c r="B755" s="49" t="s">
        <v>975</v>
      </c>
      <c r="C755" s="49" t="s">
        <v>249</v>
      </c>
      <c r="D755" s="49">
        <v>1</v>
      </c>
      <c r="E755">
        <v>130</v>
      </c>
      <c r="F755">
        <v>8</v>
      </c>
      <c r="I755" s="49"/>
      <c r="J755">
        <v>3</v>
      </c>
      <c r="K755">
        <v>1</v>
      </c>
      <c r="L755">
        <v>1</v>
      </c>
      <c r="M755" s="49" t="s">
        <v>618</v>
      </c>
      <c r="N755" s="49"/>
      <c r="O755" s="49" t="s">
        <v>3251</v>
      </c>
      <c r="P755" s="49">
        <v>4</v>
      </c>
      <c r="Q755" s="49" t="s">
        <v>3252</v>
      </c>
      <c r="R755" s="49" t="str">
        <f>IFERROR(INDEX(tbl_Lookup_Exercises[Category],MATCH(tbl_Exercises[[#This Row],[ExerciseName]],tbl_Lookup_Exercises[ExerciseName],0)),"Unknown")</f>
        <v>Legs</v>
      </c>
    </row>
    <row r="756" spans="1:18" hidden="1" x14ac:dyDescent="0.25">
      <c r="A756" s="49" t="s">
        <v>3253</v>
      </c>
      <c r="B756" s="49" t="s">
        <v>975</v>
      </c>
      <c r="C756" s="49" t="s">
        <v>249</v>
      </c>
      <c r="D756" s="49">
        <v>2</v>
      </c>
      <c r="E756">
        <v>130</v>
      </c>
      <c r="F756">
        <v>8</v>
      </c>
      <c r="I756" s="49"/>
      <c r="J756">
        <v>3</v>
      </c>
      <c r="K756">
        <v>1</v>
      </c>
      <c r="L756">
        <v>1</v>
      </c>
      <c r="M756" s="49" t="s">
        <v>618</v>
      </c>
      <c r="N756" s="49"/>
      <c r="O756" s="49" t="s">
        <v>3251</v>
      </c>
      <c r="P756" s="49">
        <v>4</v>
      </c>
      <c r="Q756" s="49" t="s">
        <v>3254</v>
      </c>
      <c r="R756" s="49" t="str">
        <f>IFERROR(INDEX(tbl_Lookup_Exercises[Category],MATCH(tbl_Exercises[[#This Row],[ExerciseName]],tbl_Lookup_Exercises[ExerciseName],0)),"Unknown")</f>
        <v>Legs</v>
      </c>
    </row>
    <row r="757" spans="1:18" hidden="1" x14ac:dyDescent="0.25">
      <c r="A757" s="49" t="s">
        <v>3255</v>
      </c>
      <c r="B757" s="49" t="s">
        <v>975</v>
      </c>
      <c r="C757" s="49" t="s">
        <v>249</v>
      </c>
      <c r="D757" s="49">
        <v>3</v>
      </c>
      <c r="E757">
        <v>140</v>
      </c>
      <c r="F757">
        <v>6</v>
      </c>
      <c r="I757" s="49"/>
      <c r="J757">
        <v>3</v>
      </c>
      <c r="K757">
        <v>1</v>
      </c>
      <c r="L757">
        <v>1</v>
      </c>
      <c r="M757" s="49" t="s">
        <v>1745</v>
      </c>
      <c r="N757" s="49"/>
      <c r="O757" s="49" t="s">
        <v>3256</v>
      </c>
      <c r="P757" s="49">
        <v>4</v>
      </c>
      <c r="Q757" s="49" t="s">
        <v>3257</v>
      </c>
      <c r="R757" s="49" t="str">
        <f>IFERROR(INDEX(tbl_Lookup_Exercises[Category],MATCH(tbl_Exercises[[#This Row],[ExerciseName]],tbl_Lookup_Exercises[ExerciseName],0)),"Unknown")</f>
        <v>Legs</v>
      </c>
    </row>
    <row r="758" spans="1:18" hidden="1" x14ac:dyDescent="0.25">
      <c r="A758" s="49" t="s">
        <v>3258</v>
      </c>
      <c r="B758" s="49" t="s">
        <v>975</v>
      </c>
      <c r="C758" s="49" t="s">
        <v>249</v>
      </c>
      <c r="D758" s="49">
        <v>4</v>
      </c>
      <c r="E758">
        <v>140</v>
      </c>
      <c r="F758">
        <v>8</v>
      </c>
      <c r="I758" s="49"/>
      <c r="J758">
        <v>3</v>
      </c>
      <c r="K758">
        <v>1</v>
      </c>
      <c r="L758">
        <v>1</v>
      </c>
      <c r="M758" s="49" t="s">
        <v>1745</v>
      </c>
      <c r="N758" s="49"/>
      <c r="O758" s="49" t="s">
        <v>3256</v>
      </c>
      <c r="P758" s="49">
        <v>4</v>
      </c>
      <c r="Q758" s="49" t="s">
        <v>3259</v>
      </c>
      <c r="R758" s="49" t="str">
        <f>IFERROR(INDEX(tbl_Lookup_Exercises[Category],MATCH(tbl_Exercises[[#This Row],[ExerciseName]],tbl_Lookup_Exercises[ExerciseName],0)),"Unknown")</f>
        <v>Legs</v>
      </c>
    </row>
    <row r="759" spans="1:18" hidden="1" x14ac:dyDescent="0.25">
      <c r="A759" s="49" t="s">
        <v>3260</v>
      </c>
      <c r="B759" s="49" t="s">
        <v>975</v>
      </c>
      <c r="C759" s="49" t="s">
        <v>41</v>
      </c>
      <c r="D759" s="49">
        <v>1</v>
      </c>
      <c r="E759">
        <v>60</v>
      </c>
      <c r="F759">
        <v>11</v>
      </c>
      <c r="I759" s="49"/>
      <c r="M759" s="49" t="s">
        <v>618</v>
      </c>
      <c r="N759" s="49"/>
      <c r="O759" s="49" t="s">
        <v>3261</v>
      </c>
      <c r="P759" s="49">
        <v>4</v>
      </c>
      <c r="Q759" s="49" t="s">
        <v>3262</v>
      </c>
      <c r="R759" s="49" t="str">
        <f>IFERROR(INDEX(tbl_Lookup_Exercises[Category],MATCH(tbl_Exercises[[#This Row],[ExerciseName]],tbl_Lookup_Exercises[ExerciseName],0)),"Unknown")</f>
        <v>Pull</v>
      </c>
    </row>
    <row r="760" spans="1:18" hidden="1" x14ac:dyDescent="0.25">
      <c r="A760" s="49" t="s">
        <v>3263</v>
      </c>
      <c r="B760" s="49" t="s">
        <v>975</v>
      </c>
      <c r="C760" s="49" t="s">
        <v>41</v>
      </c>
      <c r="D760" s="49">
        <v>2</v>
      </c>
      <c r="E760">
        <v>60</v>
      </c>
      <c r="F760">
        <v>10</v>
      </c>
      <c r="I760" s="49"/>
      <c r="M760" s="49" t="s">
        <v>618</v>
      </c>
      <c r="N760" s="49"/>
      <c r="O760" s="49" t="s">
        <v>3264</v>
      </c>
      <c r="P760" s="49">
        <v>4</v>
      </c>
      <c r="Q760" s="49" t="s">
        <v>3265</v>
      </c>
      <c r="R760" s="49" t="str">
        <f>IFERROR(INDEX(tbl_Lookup_Exercises[Category],MATCH(tbl_Exercises[[#This Row],[ExerciseName]],tbl_Lookup_Exercises[ExerciseName],0)),"Unknown")</f>
        <v>Pull</v>
      </c>
    </row>
    <row r="761" spans="1:18" hidden="1" x14ac:dyDescent="0.25">
      <c r="A761" s="49" t="s">
        <v>3266</v>
      </c>
      <c r="B761" s="49" t="s">
        <v>975</v>
      </c>
      <c r="C761" s="49" t="s">
        <v>41</v>
      </c>
      <c r="D761" s="49">
        <v>3</v>
      </c>
      <c r="E761">
        <v>60</v>
      </c>
      <c r="F761">
        <v>8</v>
      </c>
      <c r="I761" s="49"/>
      <c r="M761" s="49" t="s">
        <v>618</v>
      </c>
      <c r="N761" s="49"/>
      <c r="O761" s="49" t="s">
        <v>3264</v>
      </c>
      <c r="P761" s="49">
        <v>4</v>
      </c>
      <c r="Q761" s="49" t="s">
        <v>3267</v>
      </c>
      <c r="R761" s="49" t="str">
        <f>IFERROR(INDEX(tbl_Lookup_Exercises[Category],MATCH(tbl_Exercises[[#This Row],[ExerciseName]],tbl_Lookup_Exercises[ExerciseName],0)),"Unknown")</f>
        <v>Pull</v>
      </c>
    </row>
    <row r="762" spans="1:18" hidden="1" x14ac:dyDescent="0.25">
      <c r="A762" s="49" t="s">
        <v>3268</v>
      </c>
      <c r="B762" s="49" t="s">
        <v>975</v>
      </c>
      <c r="C762" s="49" t="s">
        <v>41</v>
      </c>
      <c r="D762" s="49">
        <v>4</v>
      </c>
      <c r="E762">
        <v>60</v>
      </c>
      <c r="F762">
        <v>8</v>
      </c>
      <c r="I762" s="49"/>
      <c r="M762" s="49" t="s">
        <v>618</v>
      </c>
      <c r="N762" s="49"/>
      <c r="O762" s="49" t="s">
        <v>3264</v>
      </c>
      <c r="P762" s="49">
        <v>4</v>
      </c>
      <c r="Q762" s="49" t="s">
        <v>3269</v>
      </c>
      <c r="R762" s="49" t="str">
        <f>IFERROR(INDEX(tbl_Lookup_Exercises[Category],MATCH(tbl_Exercises[[#This Row],[ExerciseName]],tbl_Lookup_Exercises[ExerciseName],0)),"Unknown")</f>
        <v>Pull</v>
      </c>
    </row>
    <row r="763" spans="1:18" hidden="1" x14ac:dyDescent="0.25">
      <c r="A763" s="49" t="s">
        <v>3270</v>
      </c>
      <c r="B763" s="49" t="s">
        <v>975</v>
      </c>
      <c r="C763" s="49" t="s">
        <v>73</v>
      </c>
      <c r="D763" s="49">
        <v>1</v>
      </c>
      <c r="E763">
        <v>20</v>
      </c>
      <c r="F763">
        <v>20</v>
      </c>
      <c r="I763" s="49"/>
      <c r="J763">
        <v>2</v>
      </c>
      <c r="K763">
        <v>2</v>
      </c>
      <c r="L763">
        <v>2</v>
      </c>
      <c r="M763" s="49" t="s">
        <v>618</v>
      </c>
      <c r="N763" s="49"/>
      <c r="O763" s="49" t="s">
        <v>3271</v>
      </c>
      <c r="P763" s="49">
        <v>4</v>
      </c>
      <c r="Q763" s="49" t="s">
        <v>3272</v>
      </c>
      <c r="R763" s="49" t="str">
        <f>IFERROR(INDEX(tbl_Lookup_Exercises[Category],MATCH(tbl_Exercises[[#This Row],[ExerciseName]],tbl_Lookup_Exercises[ExerciseName],0)),"Unknown")</f>
        <v>Pull</v>
      </c>
    </row>
    <row r="764" spans="1:18" hidden="1" x14ac:dyDescent="0.25">
      <c r="A764" s="49" t="s">
        <v>3273</v>
      </c>
      <c r="B764" s="49" t="s">
        <v>975</v>
      </c>
      <c r="C764" s="49" t="s">
        <v>73</v>
      </c>
      <c r="D764" s="49">
        <v>2</v>
      </c>
      <c r="E764">
        <v>25</v>
      </c>
      <c r="F764">
        <v>20</v>
      </c>
      <c r="I764" s="49"/>
      <c r="J764">
        <v>2</v>
      </c>
      <c r="K764">
        <v>2</v>
      </c>
      <c r="L764">
        <v>2</v>
      </c>
      <c r="M764" s="49" t="s">
        <v>618</v>
      </c>
      <c r="N764" s="49"/>
      <c r="O764" s="49" t="s">
        <v>3274</v>
      </c>
      <c r="P764" s="49">
        <v>4</v>
      </c>
      <c r="Q764" s="49" t="s">
        <v>3275</v>
      </c>
      <c r="R764" s="49" t="str">
        <f>IFERROR(INDEX(tbl_Lookup_Exercises[Category],MATCH(tbl_Exercises[[#This Row],[ExerciseName]],tbl_Lookup_Exercises[ExerciseName],0)),"Unknown")</f>
        <v>Pull</v>
      </c>
    </row>
    <row r="765" spans="1:18" hidden="1" x14ac:dyDescent="0.25">
      <c r="A765" s="49" t="s">
        <v>3276</v>
      </c>
      <c r="B765" s="49" t="s">
        <v>975</v>
      </c>
      <c r="C765" s="49" t="s">
        <v>73</v>
      </c>
      <c r="D765" s="49">
        <v>3</v>
      </c>
      <c r="E765">
        <v>30</v>
      </c>
      <c r="F765">
        <v>20</v>
      </c>
      <c r="I765" s="49"/>
      <c r="J765">
        <v>2</v>
      </c>
      <c r="K765">
        <v>2</v>
      </c>
      <c r="L765">
        <v>2</v>
      </c>
      <c r="M765" s="49" t="s">
        <v>618</v>
      </c>
      <c r="N765" s="49"/>
      <c r="O765" s="49" t="s">
        <v>3277</v>
      </c>
      <c r="P765" s="49">
        <v>4</v>
      </c>
      <c r="Q765" s="49" t="s">
        <v>3278</v>
      </c>
      <c r="R765" s="49" t="str">
        <f>IFERROR(INDEX(tbl_Lookup_Exercises[Category],MATCH(tbl_Exercises[[#This Row],[ExerciseName]],tbl_Lookup_Exercises[ExerciseName],0)),"Unknown")</f>
        <v>Pull</v>
      </c>
    </row>
    <row r="766" spans="1:18" hidden="1" x14ac:dyDescent="0.25">
      <c r="A766" s="49" t="s">
        <v>3279</v>
      </c>
      <c r="B766" s="49" t="s">
        <v>975</v>
      </c>
      <c r="C766" s="49" t="s">
        <v>8734</v>
      </c>
      <c r="D766" s="49">
        <v>1</v>
      </c>
      <c r="E766">
        <v>30</v>
      </c>
      <c r="F766">
        <v>11</v>
      </c>
      <c r="I766" s="49"/>
      <c r="J766">
        <v>3</v>
      </c>
      <c r="K766">
        <v>1</v>
      </c>
      <c r="L766">
        <v>1</v>
      </c>
      <c r="M766" s="49" t="s">
        <v>1745</v>
      </c>
      <c r="N766" s="49"/>
      <c r="O766" s="49" t="s">
        <v>3280</v>
      </c>
      <c r="P766" s="49">
        <v>4</v>
      </c>
      <c r="Q766" s="49" t="s">
        <v>3281</v>
      </c>
      <c r="R766" s="49" t="str">
        <f>IFERROR(INDEX(tbl_Lookup_Exercises[Category],MATCH(tbl_Exercises[[#This Row],[ExerciseName]],tbl_Lookup_Exercises[ExerciseName],0)),"Unknown")</f>
        <v>Arms_Biceps</v>
      </c>
    </row>
    <row r="767" spans="1:18" hidden="1" x14ac:dyDescent="0.25">
      <c r="A767" s="49" t="s">
        <v>3282</v>
      </c>
      <c r="B767" s="49" t="s">
        <v>975</v>
      </c>
      <c r="C767" s="49" t="s">
        <v>8734</v>
      </c>
      <c r="D767" s="49">
        <v>2</v>
      </c>
      <c r="E767">
        <v>30</v>
      </c>
      <c r="F767">
        <v>9</v>
      </c>
      <c r="I767" s="49"/>
      <c r="J767">
        <v>3</v>
      </c>
      <c r="K767">
        <v>1</v>
      </c>
      <c r="L767">
        <v>1</v>
      </c>
      <c r="M767" s="49" t="s">
        <v>610</v>
      </c>
      <c r="N767" s="49"/>
      <c r="O767" s="49" t="s">
        <v>3283</v>
      </c>
      <c r="P767" s="49">
        <v>4</v>
      </c>
      <c r="Q767" s="49" t="s">
        <v>3284</v>
      </c>
      <c r="R767" s="49" t="str">
        <f>IFERROR(INDEX(tbl_Lookup_Exercises[Category],MATCH(tbl_Exercises[[#This Row],[ExerciseName]],tbl_Lookup_Exercises[ExerciseName],0)),"Unknown")</f>
        <v>Arms_Biceps</v>
      </c>
    </row>
    <row r="768" spans="1:18" hidden="1" x14ac:dyDescent="0.25">
      <c r="A768" s="49" t="s">
        <v>3285</v>
      </c>
      <c r="B768" s="49" t="s">
        <v>975</v>
      </c>
      <c r="C768" s="49" t="s">
        <v>8734</v>
      </c>
      <c r="D768" s="49">
        <v>3</v>
      </c>
      <c r="E768">
        <v>30</v>
      </c>
      <c r="F768">
        <v>7</v>
      </c>
      <c r="I768" s="49"/>
      <c r="J768">
        <v>3</v>
      </c>
      <c r="K768">
        <v>1</v>
      </c>
      <c r="L768">
        <v>1</v>
      </c>
      <c r="M768" s="49" t="s">
        <v>610</v>
      </c>
      <c r="N768" s="49"/>
      <c r="O768" s="49" t="s">
        <v>3286</v>
      </c>
      <c r="P768" s="49">
        <v>4</v>
      </c>
      <c r="Q768" s="49" t="s">
        <v>978</v>
      </c>
      <c r="R768" s="49" t="str">
        <f>IFERROR(INDEX(tbl_Lookup_Exercises[Category],MATCH(tbl_Exercises[[#This Row],[ExerciseName]],tbl_Lookup_Exercises[ExerciseName],0)),"Unknown")</f>
        <v>Arms_Biceps</v>
      </c>
    </row>
    <row r="769" spans="1:18" hidden="1" x14ac:dyDescent="0.25">
      <c r="A769" s="49" t="s">
        <v>3287</v>
      </c>
      <c r="B769" s="49" t="s">
        <v>979</v>
      </c>
      <c r="C769" s="49" t="s">
        <v>356</v>
      </c>
      <c r="D769" s="49">
        <v>1</v>
      </c>
      <c r="G769">
        <v>300</v>
      </c>
      <c r="H769">
        <v>0.82</v>
      </c>
      <c r="I769" s="49" t="s">
        <v>2238</v>
      </c>
      <c r="M769" s="49"/>
      <c r="N769" s="49"/>
      <c r="O769" s="49" t="s">
        <v>272</v>
      </c>
      <c r="P769" s="49">
        <v>4</v>
      </c>
      <c r="Q769" s="49" t="s">
        <v>982</v>
      </c>
      <c r="R769" s="49" t="str">
        <f>IFERROR(INDEX(tbl_Lookup_Exercises[Category],MATCH(tbl_Exercises[[#This Row],[ExerciseName]],tbl_Lookup_Exercises[ExerciseName],0)),"Unknown")</f>
        <v>Pull</v>
      </c>
    </row>
    <row r="770" spans="1:18" hidden="1" x14ac:dyDescent="0.25">
      <c r="A770" s="49" t="s">
        <v>3288</v>
      </c>
      <c r="B770" s="49" t="s">
        <v>979</v>
      </c>
      <c r="C770" s="49" t="s">
        <v>154</v>
      </c>
      <c r="D770" s="49">
        <v>1</v>
      </c>
      <c r="E770">
        <v>115</v>
      </c>
      <c r="F770">
        <v>8</v>
      </c>
      <c r="I770" s="49"/>
      <c r="J770">
        <v>3</v>
      </c>
      <c r="K770">
        <v>1</v>
      </c>
      <c r="L770">
        <v>1</v>
      </c>
      <c r="M770" s="49" t="s">
        <v>2289</v>
      </c>
      <c r="N770" s="49"/>
      <c r="O770" s="49" t="s">
        <v>3289</v>
      </c>
      <c r="P770" s="49">
        <v>4</v>
      </c>
      <c r="Q770" s="49" t="s">
        <v>3290</v>
      </c>
      <c r="R770" s="49" t="str">
        <f>IFERROR(INDEX(tbl_Lookup_Exercises[Category],MATCH(tbl_Exercises[[#This Row],[ExerciseName]],tbl_Lookup_Exercises[ExerciseName],0)),"Unknown")</f>
        <v>Push</v>
      </c>
    </row>
    <row r="771" spans="1:18" hidden="1" x14ac:dyDescent="0.25">
      <c r="A771" s="49" t="s">
        <v>3291</v>
      </c>
      <c r="B771" s="49" t="s">
        <v>979</v>
      </c>
      <c r="C771" s="49" t="s">
        <v>154</v>
      </c>
      <c r="D771" s="49">
        <v>2</v>
      </c>
      <c r="E771">
        <v>125</v>
      </c>
      <c r="F771">
        <v>8</v>
      </c>
      <c r="I771" s="49"/>
      <c r="J771">
        <v>3</v>
      </c>
      <c r="K771">
        <v>1</v>
      </c>
      <c r="L771">
        <v>1</v>
      </c>
      <c r="M771" s="49" t="s">
        <v>618</v>
      </c>
      <c r="N771" s="49"/>
      <c r="O771" s="49" t="s">
        <v>3292</v>
      </c>
      <c r="P771" s="49">
        <v>4</v>
      </c>
      <c r="Q771" s="49" t="s">
        <v>3293</v>
      </c>
      <c r="R771" s="49" t="str">
        <f>IFERROR(INDEX(tbl_Lookup_Exercises[Category],MATCH(tbl_Exercises[[#This Row],[ExerciseName]],tbl_Lookup_Exercises[ExerciseName],0)),"Unknown")</f>
        <v>Push</v>
      </c>
    </row>
    <row r="772" spans="1:18" hidden="1" x14ac:dyDescent="0.25">
      <c r="A772" s="49" t="s">
        <v>3294</v>
      </c>
      <c r="B772" s="49" t="s">
        <v>979</v>
      </c>
      <c r="C772" s="49" t="s">
        <v>154</v>
      </c>
      <c r="D772" s="49">
        <v>3</v>
      </c>
      <c r="E772">
        <v>125</v>
      </c>
      <c r="F772">
        <v>7</v>
      </c>
      <c r="I772" s="49"/>
      <c r="J772">
        <v>3</v>
      </c>
      <c r="K772">
        <v>1</v>
      </c>
      <c r="L772">
        <v>1</v>
      </c>
      <c r="M772" s="49" t="s">
        <v>1745</v>
      </c>
      <c r="N772" s="49"/>
      <c r="O772" s="49" t="s">
        <v>3295</v>
      </c>
      <c r="P772" s="49">
        <v>4</v>
      </c>
      <c r="Q772" s="49" t="s">
        <v>3296</v>
      </c>
      <c r="R772" s="49" t="str">
        <f>IFERROR(INDEX(tbl_Lookup_Exercises[Category],MATCH(tbl_Exercises[[#This Row],[ExerciseName]],tbl_Lookup_Exercises[ExerciseName],0)),"Unknown")</f>
        <v>Push</v>
      </c>
    </row>
    <row r="773" spans="1:18" hidden="1" x14ac:dyDescent="0.25">
      <c r="A773" s="49" t="s">
        <v>3297</v>
      </c>
      <c r="B773" s="49" t="s">
        <v>979</v>
      </c>
      <c r="C773" s="49" t="s">
        <v>172</v>
      </c>
      <c r="D773" s="49">
        <v>1</v>
      </c>
      <c r="E773">
        <v>20</v>
      </c>
      <c r="F773">
        <v>10</v>
      </c>
      <c r="I773" s="49"/>
      <c r="J773">
        <v>2</v>
      </c>
      <c r="K773">
        <v>2</v>
      </c>
      <c r="L773">
        <v>2</v>
      </c>
      <c r="M773" s="49" t="s">
        <v>618</v>
      </c>
      <c r="N773" s="49"/>
      <c r="O773" s="49" t="s">
        <v>3298</v>
      </c>
      <c r="P773" s="49">
        <v>4</v>
      </c>
      <c r="Q773" s="49" t="s">
        <v>3299</v>
      </c>
      <c r="R773" s="49" t="str">
        <f>IFERROR(INDEX(tbl_Lookup_Exercises[Category],MATCH(tbl_Exercises[[#This Row],[ExerciseName]],tbl_Lookup_Exercises[ExerciseName],0)),"Unknown")</f>
        <v>Push</v>
      </c>
    </row>
    <row r="774" spans="1:18" hidden="1" x14ac:dyDescent="0.25">
      <c r="A774" s="49" t="s">
        <v>3300</v>
      </c>
      <c r="B774" s="49" t="s">
        <v>979</v>
      </c>
      <c r="C774" s="49" t="s">
        <v>172</v>
      </c>
      <c r="D774" s="49">
        <v>2</v>
      </c>
      <c r="E774">
        <v>20</v>
      </c>
      <c r="F774">
        <v>12</v>
      </c>
      <c r="I774" s="49"/>
      <c r="J774">
        <v>2</v>
      </c>
      <c r="K774">
        <v>2</v>
      </c>
      <c r="L774">
        <v>2</v>
      </c>
      <c r="M774" s="49" t="s">
        <v>618</v>
      </c>
      <c r="N774" s="49"/>
      <c r="O774" s="49" t="s">
        <v>3298</v>
      </c>
      <c r="P774" s="49">
        <v>4</v>
      </c>
      <c r="Q774" s="49" t="s">
        <v>3301</v>
      </c>
      <c r="R774" s="49" t="str">
        <f>IFERROR(INDEX(tbl_Lookup_Exercises[Category],MATCH(tbl_Exercises[[#This Row],[ExerciseName]],tbl_Lookup_Exercises[ExerciseName],0)),"Unknown")</f>
        <v>Push</v>
      </c>
    </row>
    <row r="775" spans="1:18" hidden="1" x14ac:dyDescent="0.25">
      <c r="A775" s="49" t="s">
        <v>3302</v>
      </c>
      <c r="B775" s="49" t="s">
        <v>979</v>
      </c>
      <c r="C775" s="49" t="s">
        <v>172</v>
      </c>
      <c r="D775" s="49">
        <v>3</v>
      </c>
      <c r="E775">
        <v>20</v>
      </c>
      <c r="F775">
        <v>12</v>
      </c>
      <c r="I775" s="49"/>
      <c r="J775">
        <v>2</v>
      </c>
      <c r="K775">
        <v>2</v>
      </c>
      <c r="L775">
        <v>2</v>
      </c>
      <c r="M775" s="49" t="s">
        <v>618</v>
      </c>
      <c r="N775" s="49"/>
      <c r="O775" s="49" t="s">
        <v>3303</v>
      </c>
      <c r="P775" s="49">
        <v>4</v>
      </c>
      <c r="Q775" s="49" t="s">
        <v>3304</v>
      </c>
      <c r="R775" s="49" t="str">
        <f>IFERROR(INDEX(tbl_Lookup_Exercises[Category],MATCH(tbl_Exercises[[#This Row],[ExerciseName]],tbl_Lookup_Exercises[ExerciseName],0)),"Unknown")</f>
        <v>Push</v>
      </c>
    </row>
    <row r="776" spans="1:18" hidden="1" x14ac:dyDescent="0.25">
      <c r="A776" s="49" t="s">
        <v>3305</v>
      </c>
      <c r="B776" s="49" t="s">
        <v>979</v>
      </c>
      <c r="C776" s="49" t="s">
        <v>214</v>
      </c>
      <c r="D776" s="49">
        <v>1</v>
      </c>
      <c r="E776">
        <v>42.5</v>
      </c>
      <c r="F776">
        <v>12</v>
      </c>
      <c r="I776" s="49"/>
      <c r="J776">
        <v>2</v>
      </c>
      <c r="K776">
        <v>1</v>
      </c>
      <c r="L776">
        <v>2</v>
      </c>
      <c r="M776" s="49" t="s">
        <v>1745</v>
      </c>
      <c r="N776" s="49"/>
      <c r="O776" s="49" t="s">
        <v>1932</v>
      </c>
      <c r="P776" s="49">
        <v>4</v>
      </c>
      <c r="Q776" s="49" t="s">
        <v>3306</v>
      </c>
      <c r="R776" s="49" t="str">
        <f>IFERROR(INDEX(tbl_Lookup_Exercises[Category],MATCH(tbl_Exercises[[#This Row],[ExerciseName]],tbl_Lookup_Exercises[ExerciseName],0)),"Unknown")</f>
        <v>Arms_Triceps</v>
      </c>
    </row>
    <row r="777" spans="1:18" hidden="1" x14ac:dyDescent="0.25">
      <c r="A777" s="49" t="s">
        <v>3307</v>
      </c>
      <c r="B777" s="49" t="s">
        <v>979</v>
      </c>
      <c r="C777" s="49" t="s">
        <v>214</v>
      </c>
      <c r="D777" s="49">
        <v>2</v>
      </c>
      <c r="E777">
        <v>45</v>
      </c>
      <c r="F777">
        <v>11</v>
      </c>
      <c r="I777" s="49"/>
      <c r="J777">
        <v>2</v>
      </c>
      <c r="K777">
        <v>1</v>
      </c>
      <c r="L777">
        <v>2</v>
      </c>
      <c r="M777" s="49" t="s">
        <v>610</v>
      </c>
      <c r="N777" s="49"/>
      <c r="O777" s="49" t="s">
        <v>1937</v>
      </c>
      <c r="P777" s="49">
        <v>4</v>
      </c>
      <c r="Q777" s="49" t="s">
        <v>3308</v>
      </c>
      <c r="R777" s="49" t="str">
        <f>IFERROR(INDEX(tbl_Lookup_Exercises[Category],MATCH(tbl_Exercises[[#This Row],[ExerciseName]],tbl_Lookup_Exercises[ExerciseName],0)),"Unknown")</f>
        <v>Arms_Triceps</v>
      </c>
    </row>
    <row r="778" spans="1:18" hidden="1" x14ac:dyDescent="0.25">
      <c r="A778" s="49" t="s">
        <v>3309</v>
      </c>
      <c r="B778" s="49" t="s">
        <v>979</v>
      </c>
      <c r="C778" s="49" t="s">
        <v>214</v>
      </c>
      <c r="D778" s="49">
        <v>3</v>
      </c>
      <c r="E778">
        <v>50</v>
      </c>
      <c r="F778">
        <v>8</v>
      </c>
      <c r="I778" s="49"/>
      <c r="J778">
        <v>2</v>
      </c>
      <c r="K778">
        <v>1</v>
      </c>
      <c r="L778">
        <v>2</v>
      </c>
      <c r="M778" s="49" t="s">
        <v>610</v>
      </c>
      <c r="N778" s="49"/>
      <c r="O778" s="49" t="s">
        <v>3310</v>
      </c>
      <c r="P778" s="49">
        <v>4</v>
      </c>
      <c r="Q778" s="49" t="s">
        <v>3311</v>
      </c>
      <c r="R778" s="49" t="str">
        <f>IFERROR(INDEX(tbl_Lookup_Exercises[Category],MATCH(tbl_Exercises[[#This Row],[ExerciseName]],tbl_Lookup_Exercises[ExerciseName],0)),"Unknown")</f>
        <v>Arms_Triceps</v>
      </c>
    </row>
    <row r="779" spans="1:18" hidden="1" x14ac:dyDescent="0.25">
      <c r="A779" s="49" t="s">
        <v>3312</v>
      </c>
      <c r="B779" s="49" t="s">
        <v>979</v>
      </c>
      <c r="C779" s="49" t="s">
        <v>214</v>
      </c>
      <c r="D779" s="49">
        <v>4</v>
      </c>
      <c r="E779">
        <v>50</v>
      </c>
      <c r="F779">
        <v>8</v>
      </c>
      <c r="I779" s="49"/>
      <c r="J779">
        <v>2</v>
      </c>
      <c r="K779">
        <v>1</v>
      </c>
      <c r="L779">
        <v>2</v>
      </c>
      <c r="M779" s="49" t="s">
        <v>610</v>
      </c>
      <c r="N779" s="49"/>
      <c r="O779" s="49" t="s">
        <v>3310</v>
      </c>
      <c r="P779" s="49">
        <v>4</v>
      </c>
      <c r="Q779" s="49" t="s">
        <v>3313</v>
      </c>
      <c r="R779" s="49" t="str">
        <f>IFERROR(INDEX(tbl_Lookup_Exercises[Category],MATCH(tbl_Exercises[[#This Row],[ExerciseName]],tbl_Lookup_Exercises[ExerciseName],0)),"Unknown")</f>
        <v>Arms_Triceps</v>
      </c>
    </row>
    <row r="780" spans="1:18" hidden="1" x14ac:dyDescent="0.25">
      <c r="A780" s="49" t="s">
        <v>3314</v>
      </c>
      <c r="B780" s="49" t="s">
        <v>979</v>
      </c>
      <c r="C780" s="49" t="s">
        <v>217</v>
      </c>
      <c r="D780" s="49">
        <v>1</v>
      </c>
      <c r="E780">
        <v>10</v>
      </c>
      <c r="F780">
        <v>10</v>
      </c>
      <c r="I780" s="49"/>
      <c r="J780">
        <v>3</v>
      </c>
      <c r="K780">
        <v>1</v>
      </c>
      <c r="L780">
        <v>2</v>
      </c>
      <c r="M780" s="49" t="s">
        <v>618</v>
      </c>
      <c r="N780" s="49"/>
      <c r="O780" s="49" t="s">
        <v>3315</v>
      </c>
      <c r="P780" s="49">
        <v>4</v>
      </c>
      <c r="Q780" s="49" t="s">
        <v>3316</v>
      </c>
      <c r="R780" s="49" t="str">
        <f>IFERROR(INDEX(tbl_Lookup_Exercises[Category],MATCH(tbl_Exercises[[#This Row],[ExerciseName]],tbl_Lookup_Exercises[ExerciseName],0)),"Unknown")</f>
        <v>Arms_Triceps</v>
      </c>
    </row>
    <row r="781" spans="1:18" hidden="1" x14ac:dyDescent="0.25">
      <c r="A781" s="49" t="s">
        <v>3317</v>
      </c>
      <c r="B781" s="49" t="s">
        <v>979</v>
      </c>
      <c r="C781" s="49" t="s">
        <v>217</v>
      </c>
      <c r="D781" s="49">
        <v>2</v>
      </c>
      <c r="E781">
        <v>12.5</v>
      </c>
      <c r="F781">
        <v>11</v>
      </c>
      <c r="I781" s="49"/>
      <c r="J781">
        <v>3</v>
      </c>
      <c r="K781">
        <v>1</v>
      </c>
      <c r="L781">
        <v>2</v>
      </c>
      <c r="M781" s="49" t="s">
        <v>1745</v>
      </c>
      <c r="N781" s="49"/>
      <c r="O781" s="49" t="s">
        <v>3318</v>
      </c>
      <c r="P781" s="49">
        <v>4</v>
      </c>
      <c r="Q781" s="49" t="s">
        <v>3319</v>
      </c>
      <c r="R781" s="49" t="str">
        <f>IFERROR(INDEX(tbl_Lookup_Exercises[Category],MATCH(tbl_Exercises[[#This Row],[ExerciseName]],tbl_Lookup_Exercises[ExerciseName],0)),"Unknown")</f>
        <v>Arms_Triceps</v>
      </c>
    </row>
    <row r="782" spans="1:18" hidden="1" x14ac:dyDescent="0.25">
      <c r="A782" s="49" t="s">
        <v>3320</v>
      </c>
      <c r="B782" s="49" t="s">
        <v>979</v>
      </c>
      <c r="C782" s="49" t="s">
        <v>217</v>
      </c>
      <c r="D782" s="49">
        <v>3</v>
      </c>
      <c r="E782">
        <v>12.5</v>
      </c>
      <c r="F782">
        <v>10</v>
      </c>
      <c r="I782" s="49"/>
      <c r="J782">
        <v>3</v>
      </c>
      <c r="K782">
        <v>1</v>
      </c>
      <c r="L782">
        <v>2</v>
      </c>
      <c r="M782" s="49" t="s">
        <v>1745</v>
      </c>
      <c r="N782" s="49"/>
      <c r="O782" s="49" t="s">
        <v>3321</v>
      </c>
      <c r="P782" s="49">
        <v>4</v>
      </c>
      <c r="Q782" s="49" t="s">
        <v>3322</v>
      </c>
      <c r="R782" s="49" t="str">
        <f>IFERROR(INDEX(tbl_Lookup_Exercises[Category],MATCH(tbl_Exercises[[#This Row],[ExerciseName]],tbl_Lookup_Exercises[ExerciseName],0)),"Unknown")</f>
        <v>Arms_Triceps</v>
      </c>
    </row>
    <row r="783" spans="1:18" hidden="1" x14ac:dyDescent="0.25">
      <c r="A783" s="49" t="s">
        <v>3323</v>
      </c>
      <c r="B783" s="49" t="s">
        <v>979</v>
      </c>
      <c r="C783" s="49" t="s">
        <v>303</v>
      </c>
      <c r="D783" s="49">
        <v>1</v>
      </c>
      <c r="E783">
        <v>6</v>
      </c>
      <c r="F783">
        <v>15</v>
      </c>
      <c r="I783" s="49"/>
      <c r="J783">
        <v>2</v>
      </c>
      <c r="K783">
        <v>1</v>
      </c>
      <c r="L783">
        <v>2</v>
      </c>
      <c r="M783" s="49" t="s">
        <v>618</v>
      </c>
      <c r="N783" s="49"/>
      <c r="O783" s="49" t="s">
        <v>2154</v>
      </c>
      <c r="P783" s="49">
        <v>4</v>
      </c>
      <c r="Q783" s="49" t="s">
        <v>3324</v>
      </c>
      <c r="R783" s="49" t="str">
        <f>IFERROR(INDEX(tbl_Lookup_Exercises[Category],MATCH(tbl_Exercises[[#This Row],[ExerciseName]],tbl_Lookup_Exercises[ExerciseName],0)),"Unknown")</f>
        <v>Push</v>
      </c>
    </row>
    <row r="784" spans="1:18" hidden="1" x14ac:dyDescent="0.25">
      <c r="A784" s="49" t="s">
        <v>3325</v>
      </c>
      <c r="B784" s="49" t="s">
        <v>979</v>
      </c>
      <c r="C784" s="49" t="s">
        <v>303</v>
      </c>
      <c r="D784" s="49">
        <v>2</v>
      </c>
      <c r="E784">
        <v>10</v>
      </c>
      <c r="F784">
        <v>10</v>
      </c>
      <c r="I784" s="49"/>
      <c r="J784">
        <v>2</v>
      </c>
      <c r="K784">
        <v>1</v>
      </c>
      <c r="L784">
        <v>2</v>
      </c>
      <c r="M784" s="49" t="s">
        <v>1745</v>
      </c>
      <c r="N784" s="49"/>
      <c r="O784" s="49" t="s">
        <v>3326</v>
      </c>
      <c r="P784" s="49">
        <v>4</v>
      </c>
      <c r="Q784" s="49" t="s">
        <v>3327</v>
      </c>
      <c r="R784" s="49" t="str">
        <f>IFERROR(INDEX(tbl_Lookup_Exercises[Category],MATCH(tbl_Exercises[[#This Row],[ExerciseName]],tbl_Lookup_Exercises[ExerciseName],0)),"Unknown")</f>
        <v>Push</v>
      </c>
    </row>
    <row r="785" spans="1:18" hidden="1" x14ac:dyDescent="0.25">
      <c r="A785" s="49" t="s">
        <v>3328</v>
      </c>
      <c r="B785" s="49" t="s">
        <v>979</v>
      </c>
      <c r="C785" s="49" t="s">
        <v>303</v>
      </c>
      <c r="D785" s="49">
        <v>3</v>
      </c>
      <c r="E785">
        <v>10</v>
      </c>
      <c r="F785">
        <v>12</v>
      </c>
      <c r="I785" s="49"/>
      <c r="J785">
        <v>2</v>
      </c>
      <c r="K785">
        <v>1</v>
      </c>
      <c r="L785">
        <v>2</v>
      </c>
      <c r="M785" s="49" t="s">
        <v>610</v>
      </c>
      <c r="N785" s="49"/>
      <c r="O785" s="49" t="s">
        <v>3329</v>
      </c>
      <c r="P785" s="49">
        <v>4</v>
      </c>
      <c r="Q785" s="49" t="s">
        <v>3330</v>
      </c>
      <c r="R785" s="49" t="str">
        <f>IFERROR(INDEX(tbl_Lookup_Exercises[Category],MATCH(tbl_Exercises[[#This Row],[ExerciseName]],tbl_Lookup_Exercises[ExerciseName],0)),"Unknown")</f>
        <v>Push</v>
      </c>
    </row>
    <row r="786" spans="1:18" hidden="1" x14ac:dyDescent="0.25">
      <c r="A786" s="49" t="s">
        <v>3331</v>
      </c>
      <c r="B786" s="49" t="s">
        <v>979</v>
      </c>
      <c r="C786" s="49" t="s">
        <v>356</v>
      </c>
      <c r="D786" s="49">
        <v>2</v>
      </c>
      <c r="G786">
        <v>460</v>
      </c>
      <c r="H786">
        <v>1.48</v>
      </c>
      <c r="I786" s="49" t="s">
        <v>2238</v>
      </c>
      <c r="M786" s="49"/>
      <c r="N786" s="49"/>
      <c r="O786" s="49" t="s">
        <v>3332</v>
      </c>
      <c r="P786" s="49">
        <v>4</v>
      </c>
      <c r="Q786" s="49" t="s">
        <v>3333</v>
      </c>
      <c r="R786" s="49" t="str">
        <f>IFERROR(INDEX(tbl_Lookup_Exercises[Category],MATCH(tbl_Exercises[[#This Row],[ExerciseName]],tbl_Lookup_Exercises[ExerciseName],0)),"Unknown")</f>
        <v>Pull</v>
      </c>
    </row>
    <row r="787" spans="1:18" hidden="1" x14ac:dyDescent="0.25">
      <c r="A787" s="49" t="s">
        <v>3334</v>
      </c>
      <c r="B787" s="49" t="s">
        <v>979</v>
      </c>
      <c r="C787" s="49" t="s">
        <v>154</v>
      </c>
      <c r="D787" s="49">
        <v>4</v>
      </c>
      <c r="E787">
        <v>125</v>
      </c>
      <c r="F787">
        <v>7</v>
      </c>
      <c r="I787" s="49"/>
      <c r="M787" s="49"/>
      <c r="N787" s="49"/>
      <c r="O787" s="49"/>
      <c r="P787" s="49">
        <v>4</v>
      </c>
      <c r="Q787" s="49" t="s">
        <v>983</v>
      </c>
      <c r="R787" s="49" t="str">
        <f>IFERROR(INDEX(tbl_Lookup_Exercises[Category],MATCH(tbl_Exercises[[#This Row],[ExerciseName]],tbl_Lookup_Exercises[ExerciseName],0)),"Unknown")</f>
        <v>Push</v>
      </c>
    </row>
    <row r="788" spans="1:18" hidden="1" x14ac:dyDescent="0.25">
      <c r="A788" s="49" t="s">
        <v>3335</v>
      </c>
      <c r="B788" s="49" t="s">
        <v>984</v>
      </c>
      <c r="C788" s="49" t="s">
        <v>356</v>
      </c>
      <c r="D788" s="49">
        <v>1</v>
      </c>
      <c r="G788">
        <v>300</v>
      </c>
      <c r="H788">
        <v>0.75</v>
      </c>
      <c r="I788" s="49" t="s">
        <v>2238</v>
      </c>
      <c r="M788" s="49"/>
      <c r="N788" s="49"/>
      <c r="O788" s="49" t="s">
        <v>3336</v>
      </c>
      <c r="P788" s="49">
        <v>4</v>
      </c>
      <c r="Q788" s="49" t="s">
        <v>987</v>
      </c>
      <c r="R788" s="49" t="str">
        <f>IFERROR(INDEX(tbl_Lookup_Exercises[Category],MATCH(tbl_Exercises[[#This Row],[ExerciseName]],tbl_Lookup_Exercises[ExerciseName],0)),"Unknown")</f>
        <v>Pull</v>
      </c>
    </row>
    <row r="789" spans="1:18" hidden="1" x14ac:dyDescent="0.25">
      <c r="A789" s="49" t="s">
        <v>3337</v>
      </c>
      <c r="B789" s="49" t="s">
        <v>984</v>
      </c>
      <c r="C789" s="49" t="s">
        <v>41</v>
      </c>
      <c r="D789" s="49">
        <v>1</v>
      </c>
      <c r="E789">
        <v>70</v>
      </c>
      <c r="F789">
        <v>10</v>
      </c>
      <c r="I789" s="49"/>
      <c r="J789">
        <v>2</v>
      </c>
      <c r="K789">
        <v>1</v>
      </c>
      <c r="L789">
        <v>2</v>
      </c>
      <c r="M789" s="49" t="s">
        <v>618</v>
      </c>
      <c r="N789" s="49"/>
      <c r="O789" s="49" t="s">
        <v>3338</v>
      </c>
      <c r="P789" s="49">
        <v>4</v>
      </c>
      <c r="Q789" s="49" t="s">
        <v>3339</v>
      </c>
      <c r="R789" s="49" t="str">
        <f>IFERROR(INDEX(tbl_Lookup_Exercises[Category],MATCH(tbl_Exercises[[#This Row],[ExerciseName]],tbl_Lookup_Exercises[ExerciseName],0)),"Unknown")</f>
        <v>Pull</v>
      </c>
    </row>
    <row r="790" spans="1:18" hidden="1" x14ac:dyDescent="0.25">
      <c r="A790" s="49" t="s">
        <v>3340</v>
      </c>
      <c r="B790" s="49" t="s">
        <v>984</v>
      </c>
      <c r="C790" s="49" t="s">
        <v>41</v>
      </c>
      <c r="D790" s="49">
        <v>2</v>
      </c>
      <c r="E790">
        <v>75</v>
      </c>
      <c r="F790">
        <v>9</v>
      </c>
      <c r="I790" s="49"/>
      <c r="J790">
        <v>2</v>
      </c>
      <c r="K790">
        <v>1</v>
      </c>
      <c r="L790">
        <v>1</v>
      </c>
      <c r="M790" s="49" t="s">
        <v>610</v>
      </c>
      <c r="N790" s="49"/>
      <c r="O790" s="49" t="s">
        <v>3341</v>
      </c>
      <c r="P790" s="49">
        <v>4</v>
      </c>
      <c r="Q790" s="49" t="s">
        <v>3342</v>
      </c>
      <c r="R790" s="49" t="str">
        <f>IFERROR(INDEX(tbl_Lookup_Exercises[Category],MATCH(tbl_Exercises[[#This Row],[ExerciseName]],tbl_Lookup_Exercises[ExerciseName],0)),"Unknown")</f>
        <v>Pull</v>
      </c>
    </row>
    <row r="791" spans="1:18" hidden="1" x14ac:dyDescent="0.25">
      <c r="A791" s="49" t="s">
        <v>3343</v>
      </c>
      <c r="B791" s="49" t="s">
        <v>984</v>
      </c>
      <c r="C791" s="49" t="s">
        <v>41</v>
      </c>
      <c r="D791" s="49">
        <v>3</v>
      </c>
      <c r="E791">
        <v>75</v>
      </c>
      <c r="F791">
        <v>8</v>
      </c>
      <c r="I791" s="49"/>
      <c r="J791">
        <v>2</v>
      </c>
      <c r="K791">
        <v>1</v>
      </c>
      <c r="L791">
        <v>1</v>
      </c>
      <c r="M791" s="49" t="s">
        <v>610</v>
      </c>
      <c r="N791" s="49"/>
      <c r="O791" s="49" t="s">
        <v>3341</v>
      </c>
      <c r="P791" s="49">
        <v>4</v>
      </c>
      <c r="Q791" s="49" t="s">
        <v>3344</v>
      </c>
      <c r="R791" s="49" t="str">
        <f>IFERROR(INDEX(tbl_Lookup_Exercises[Category],MATCH(tbl_Exercises[[#This Row],[ExerciseName]],tbl_Lookup_Exercises[ExerciseName],0)),"Unknown")</f>
        <v>Pull</v>
      </c>
    </row>
    <row r="792" spans="1:18" hidden="1" x14ac:dyDescent="0.25">
      <c r="A792" s="49" t="s">
        <v>3345</v>
      </c>
      <c r="B792" s="49" t="s">
        <v>984</v>
      </c>
      <c r="C792" s="49" t="s">
        <v>41</v>
      </c>
      <c r="D792" s="49">
        <v>4</v>
      </c>
      <c r="E792">
        <v>75</v>
      </c>
      <c r="F792">
        <v>6</v>
      </c>
      <c r="I792" s="49"/>
      <c r="J792">
        <v>2</v>
      </c>
      <c r="K792">
        <v>1</v>
      </c>
      <c r="L792">
        <v>1</v>
      </c>
      <c r="M792" s="49" t="s">
        <v>1888</v>
      </c>
      <c r="N792" s="49"/>
      <c r="O792" s="49" t="s">
        <v>3346</v>
      </c>
      <c r="P792" s="49">
        <v>4</v>
      </c>
      <c r="Q792" s="49" t="s">
        <v>3347</v>
      </c>
      <c r="R792" s="49" t="str">
        <f>IFERROR(INDEX(tbl_Lookup_Exercises[Category],MATCH(tbl_Exercises[[#This Row],[ExerciseName]],tbl_Lookup_Exercises[ExerciseName],0)),"Unknown")</f>
        <v>Pull</v>
      </c>
    </row>
    <row r="793" spans="1:18" hidden="1" x14ac:dyDescent="0.25">
      <c r="A793" s="49" t="s">
        <v>3348</v>
      </c>
      <c r="B793" s="49" t="s">
        <v>984</v>
      </c>
      <c r="C793" s="49" t="s">
        <v>45</v>
      </c>
      <c r="D793" s="49">
        <v>1</v>
      </c>
      <c r="E793">
        <v>145</v>
      </c>
      <c r="F793">
        <v>10</v>
      </c>
      <c r="I793" s="49"/>
      <c r="J793">
        <v>2</v>
      </c>
      <c r="K793">
        <v>1</v>
      </c>
      <c r="L793">
        <v>2</v>
      </c>
      <c r="M793" s="49" t="s">
        <v>1745</v>
      </c>
      <c r="N793" s="49"/>
      <c r="O793" s="49" t="s">
        <v>3349</v>
      </c>
      <c r="P793" s="49">
        <v>4</v>
      </c>
      <c r="Q793" s="49" t="s">
        <v>3350</v>
      </c>
      <c r="R793" s="49" t="str">
        <f>IFERROR(INDEX(tbl_Lookup_Exercises[Category],MATCH(tbl_Exercises[[#This Row],[ExerciseName]],tbl_Lookup_Exercises[ExerciseName],0)),"Unknown")</f>
        <v>Pull</v>
      </c>
    </row>
    <row r="794" spans="1:18" hidden="1" x14ac:dyDescent="0.25">
      <c r="A794" s="49" t="s">
        <v>3351</v>
      </c>
      <c r="B794" s="49" t="s">
        <v>984</v>
      </c>
      <c r="C794" s="49" t="s">
        <v>45</v>
      </c>
      <c r="D794" s="49">
        <v>2</v>
      </c>
      <c r="E794">
        <v>150</v>
      </c>
      <c r="F794">
        <v>10</v>
      </c>
      <c r="I794" s="49"/>
      <c r="J794">
        <v>2</v>
      </c>
      <c r="K794">
        <v>1</v>
      </c>
      <c r="L794">
        <v>2</v>
      </c>
      <c r="M794" s="49" t="s">
        <v>1745</v>
      </c>
      <c r="N794" s="49"/>
      <c r="O794" s="49" t="s">
        <v>3349</v>
      </c>
      <c r="P794" s="49">
        <v>4</v>
      </c>
      <c r="Q794" s="49" t="s">
        <v>3352</v>
      </c>
      <c r="R794" s="49" t="str">
        <f>IFERROR(INDEX(tbl_Lookup_Exercises[Category],MATCH(tbl_Exercises[[#This Row],[ExerciseName]],tbl_Lookup_Exercises[ExerciseName],0)),"Unknown")</f>
        <v>Pull</v>
      </c>
    </row>
    <row r="795" spans="1:18" hidden="1" x14ac:dyDescent="0.25">
      <c r="A795" s="49" t="s">
        <v>3353</v>
      </c>
      <c r="B795" s="49" t="s">
        <v>984</v>
      </c>
      <c r="C795" s="49" t="s">
        <v>45</v>
      </c>
      <c r="D795" s="49">
        <v>3</v>
      </c>
      <c r="E795">
        <v>155</v>
      </c>
      <c r="F795">
        <v>8</v>
      </c>
      <c r="I795" s="49"/>
      <c r="J795">
        <v>2</v>
      </c>
      <c r="K795">
        <v>1</v>
      </c>
      <c r="L795">
        <v>2</v>
      </c>
      <c r="M795" s="49" t="s">
        <v>1888</v>
      </c>
      <c r="N795" s="49"/>
      <c r="O795" s="49" t="s">
        <v>3354</v>
      </c>
      <c r="P795" s="49">
        <v>4</v>
      </c>
      <c r="Q795" s="49" t="s">
        <v>3355</v>
      </c>
      <c r="R795" s="49" t="str">
        <f>IFERROR(INDEX(tbl_Lookup_Exercises[Category],MATCH(tbl_Exercises[[#This Row],[ExerciseName]],tbl_Lookup_Exercises[ExerciseName],0)),"Unknown")</f>
        <v>Pull</v>
      </c>
    </row>
    <row r="796" spans="1:18" hidden="1" x14ac:dyDescent="0.25">
      <c r="A796" s="49" t="s">
        <v>3356</v>
      </c>
      <c r="B796" s="49" t="s">
        <v>984</v>
      </c>
      <c r="C796" s="49" t="s">
        <v>66</v>
      </c>
      <c r="D796" s="49">
        <v>1</v>
      </c>
      <c r="E796">
        <v>120</v>
      </c>
      <c r="F796">
        <v>10</v>
      </c>
      <c r="I796" s="49"/>
      <c r="J796">
        <v>3</v>
      </c>
      <c r="K796">
        <v>2</v>
      </c>
      <c r="L796">
        <v>2</v>
      </c>
      <c r="M796" s="49" t="s">
        <v>618</v>
      </c>
      <c r="N796" s="49"/>
      <c r="O796" s="49" t="s">
        <v>3357</v>
      </c>
      <c r="P796" s="49">
        <v>4</v>
      </c>
      <c r="Q796" s="49" t="s">
        <v>3358</v>
      </c>
      <c r="R796" s="49" t="str">
        <f>IFERROR(INDEX(tbl_Lookup_Exercises[Category],MATCH(tbl_Exercises[[#This Row],[ExerciseName]],tbl_Lookup_Exercises[ExerciseName],0)),"Unknown")</f>
        <v>Pull</v>
      </c>
    </row>
    <row r="797" spans="1:18" hidden="1" x14ac:dyDescent="0.25">
      <c r="A797" s="49" t="s">
        <v>3359</v>
      </c>
      <c r="B797" s="49" t="s">
        <v>984</v>
      </c>
      <c r="C797" s="49" t="s">
        <v>66</v>
      </c>
      <c r="D797" s="49">
        <v>2</v>
      </c>
      <c r="E797">
        <v>130</v>
      </c>
      <c r="F797">
        <v>10</v>
      </c>
      <c r="I797" s="49"/>
      <c r="J797">
        <v>3</v>
      </c>
      <c r="K797">
        <v>2</v>
      </c>
      <c r="L797">
        <v>2</v>
      </c>
      <c r="M797" s="49" t="s">
        <v>1745</v>
      </c>
      <c r="N797" s="49"/>
      <c r="O797" s="49" t="s">
        <v>3360</v>
      </c>
      <c r="P797" s="49">
        <v>4</v>
      </c>
      <c r="Q797" s="49" t="s">
        <v>3361</v>
      </c>
      <c r="R797" s="49" t="str">
        <f>IFERROR(INDEX(tbl_Lookup_Exercises[Category],MATCH(tbl_Exercises[[#This Row],[ExerciseName]],tbl_Lookup_Exercises[ExerciseName],0)),"Unknown")</f>
        <v>Pull</v>
      </c>
    </row>
    <row r="798" spans="1:18" hidden="1" x14ac:dyDescent="0.25">
      <c r="A798" s="49" t="s">
        <v>3362</v>
      </c>
      <c r="B798" s="49" t="s">
        <v>984</v>
      </c>
      <c r="C798" s="49" t="s">
        <v>66</v>
      </c>
      <c r="D798" s="49">
        <v>3</v>
      </c>
      <c r="E798">
        <v>140</v>
      </c>
      <c r="F798">
        <v>9</v>
      </c>
      <c r="I798" s="49"/>
      <c r="J798">
        <v>3</v>
      </c>
      <c r="K798">
        <v>2</v>
      </c>
      <c r="L798">
        <v>1</v>
      </c>
      <c r="M798" s="49" t="s">
        <v>1745</v>
      </c>
      <c r="N798" s="49"/>
      <c r="O798" s="49" t="s">
        <v>3363</v>
      </c>
      <c r="P798" s="49">
        <v>4</v>
      </c>
      <c r="Q798" s="49" t="s">
        <v>3364</v>
      </c>
      <c r="R798" s="49" t="str">
        <f>IFERROR(INDEX(tbl_Lookup_Exercises[Category],MATCH(tbl_Exercises[[#This Row],[ExerciseName]],tbl_Lookup_Exercises[ExerciseName],0)),"Unknown")</f>
        <v>Pull</v>
      </c>
    </row>
    <row r="799" spans="1:18" hidden="1" x14ac:dyDescent="0.25">
      <c r="A799" s="49" t="s">
        <v>3365</v>
      </c>
      <c r="B799" s="49" t="s">
        <v>984</v>
      </c>
      <c r="C799" s="49" t="s">
        <v>84</v>
      </c>
      <c r="D799" s="49">
        <v>1</v>
      </c>
      <c r="E799">
        <v>5</v>
      </c>
      <c r="F799">
        <v>15</v>
      </c>
      <c r="I799" s="49"/>
      <c r="J799">
        <v>2</v>
      </c>
      <c r="K799">
        <v>2</v>
      </c>
      <c r="L799">
        <v>2</v>
      </c>
      <c r="M799" s="49" t="s">
        <v>618</v>
      </c>
      <c r="N799" s="49"/>
      <c r="O799" s="49" t="s">
        <v>3366</v>
      </c>
      <c r="P799" s="49">
        <v>4</v>
      </c>
      <c r="Q799" s="49" t="s">
        <v>3367</v>
      </c>
      <c r="R799" s="49" t="str">
        <f>IFERROR(INDEX(tbl_Lookup_Exercises[Category],MATCH(tbl_Exercises[[#This Row],[ExerciseName]],tbl_Lookup_Exercises[ExerciseName],0)),"Unknown")</f>
        <v>Pull</v>
      </c>
    </row>
    <row r="800" spans="1:18" hidden="1" x14ac:dyDescent="0.25">
      <c r="A800" s="49" t="s">
        <v>3368</v>
      </c>
      <c r="B800" s="49" t="s">
        <v>984</v>
      </c>
      <c r="C800" s="49" t="s">
        <v>84</v>
      </c>
      <c r="D800" s="49">
        <v>2</v>
      </c>
      <c r="E800">
        <v>5</v>
      </c>
      <c r="F800">
        <v>15</v>
      </c>
      <c r="I800" s="49"/>
      <c r="J800">
        <v>2</v>
      </c>
      <c r="K800">
        <v>2</v>
      </c>
      <c r="L800">
        <v>2</v>
      </c>
      <c r="M800" s="49" t="s">
        <v>618</v>
      </c>
      <c r="N800" s="49"/>
      <c r="O800" s="49" t="s">
        <v>3369</v>
      </c>
      <c r="P800" s="49">
        <v>4</v>
      </c>
      <c r="Q800" s="49" t="s">
        <v>3370</v>
      </c>
      <c r="R800" s="49" t="str">
        <f>IFERROR(INDEX(tbl_Lookup_Exercises[Category],MATCH(tbl_Exercises[[#This Row],[ExerciseName]],tbl_Lookup_Exercises[ExerciseName],0)),"Unknown")</f>
        <v>Pull</v>
      </c>
    </row>
    <row r="801" spans="1:18" hidden="1" x14ac:dyDescent="0.25">
      <c r="A801" s="49" t="s">
        <v>3371</v>
      </c>
      <c r="B801" s="49" t="s">
        <v>984</v>
      </c>
      <c r="C801" s="49" t="s">
        <v>84</v>
      </c>
      <c r="D801" s="49">
        <v>3</v>
      </c>
      <c r="E801">
        <v>5</v>
      </c>
      <c r="F801">
        <v>15</v>
      </c>
      <c r="I801" s="49"/>
      <c r="J801">
        <v>2</v>
      </c>
      <c r="K801">
        <v>2</v>
      </c>
      <c r="L801">
        <v>2</v>
      </c>
      <c r="M801" s="49" t="s">
        <v>618</v>
      </c>
      <c r="N801" s="49"/>
      <c r="O801" s="49" t="s">
        <v>3369</v>
      </c>
      <c r="P801" s="49">
        <v>4</v>
      </c>
      <c r="Q801" s="49" t="s">
        <v>3372</v>
      </c>
      <c r="R801" s="49" t="str">
        <f>IFERROR(INDEX(tbl_Lookup_Exercises[Category],MATCH(tbl_Exercises[[#This Row],[ExerciseName]],tbl_Lookup_Exercises[ExerciseName],0)),"Unknown")</f>
        <v>Pull</v>
      </c>
    </row>
    <row r="802" spans="1:18" hidden="1" x14ac:dyDescent="0.25">
      <c r="A802" s="49" t="s">
        <v>3373</v>
      </c>
      <c r="B802" s="49" t="s">
        <v>984</v>
      </c>
      <c r="C802" s="49" t="s">
        <v>15</v>
      </c>
      <c r="D802" s="49">
        <v>1</v>
      </c>
      <c r="E802">
        <v>65</v>
      </c>
      <c r="G802">
        <v>60</v>
      </c>
      <c r="I802" s="49"/>
      <c r="M802" s="49"/>
      <c r="N802" s="49"/>
      <c r="O802" s="49" t="s">
        <v>3374</v>
      </c>
      <c r="P802" s="49">
        <v>4</v>
      </c>
      <c r="Q802" s="49" t="s">
        <v>3375</v>
      </c>
      <c r="R802" s="49" t="str">
        <f>IFERROR(INDEX(tbl_Lookup_Exercises[Category],MATCH(tbl_Exercises[[#This Row],[ExerciseName]],tbl_Lookup_Exercises[ExerciseName],0)),"Unknown")</f>
        <v>Carry</v>
      </c>
    </row>
    <row r="803" spans="1:18" hidden="1" x14ac:dyDescent="0.25">
      <c r="A803" s="49" t="s">
        <v>3376</v>
      </c>
      <c r="B803" s="49" t="s">
        <v>984</v>
      </c>
      <c r="C803" s="49" t="s">
        <v>15</v>
      </c>
      <c r="D803" s="49">
        <v>2</v>
      </c>
      <c r="E803">
        <v>65</v>
      </c>
      <c r="G803">
        <v>60</v>
      </c>
      <c r="I803" s="49"/>
      <c r="M803" s="49"/>
      <c r="N803" s="49"/>
      <c r="O803" s="49" t="s">
        <v>3377</v>
      </c>
      <c r="P803" s="49">
        <v>4</v>
      </c>
      <c r="Q803" s="49" t="s">
        <v>3378</v>
      </c>
      <c r="R803" s="49" t="str">
        <f>IFERROR(INDEX(tbl_Lookup_Exercises[Category],MATCH(tbl_Exercises[[#This Row],[ExerciseName]],tbl_Lookup_Exercises[ExerciseName],0)),"Unknown")</f>
        <v>Carry</v>
      </c>
    </row>
    <row r="804" spans="1:18" hidden="1" x14ac:dyDescent="0.25">
      <c r="A804" s="49" t="s">
        <v>3379</v>
      </c>
      <c r="B804" s="49" t="s">
        <v>984</v>
      </c>
      <c r="C804" s="49" t="s">
        <v>8734</v>
      </c>
      <c r="D804" s="49">
        <v>1</v>
      </c>
      <c r="E804">
        <v>25</v>
      </c>
      <c r="F804">
        <v>10</v>
      </c>
      <c r="I804" s="49"/>
      <c r="J804">
        <v>3</v>
      </c>
      <c r="K804">
        <v>1</v>
      </c>
      <c r="L804">
        <v>2</v>
      </c>
      <c r="M804" s="49" t="s">
        <v>618</v>
      </c>
      <c r="N804" s="49"/>
      <c r="O804" s="49" t="s">
        <v>3380</v>
      </c>
      <c r="P804" s="49">
        <v>4</v>
      </c>
      <c r="Q804" s="49" t="s">
        <v>3381</v>
      </c>
      <c r="R804" s="49" t="str">
        <f>IFERROR(INDEX(tbl_Lookup_Exercises[Category],MATCH(tbl_Exercises[[#This Row],[ExerciseName]],tbl_Lookup_Exercises[ExerciseName],0)),"Unknown")</f>
        <v>Arms_Biceps</v>
      </c>
    </row>
    <row r="805" spans="1:18" hidden="1" x14ac:dyDescent="0.25">
      <c r="A805" s="49" t="s">
        <v>3382</v>
      </c>
      <c r="B805" s="49" t="s">
        <v>984</v>
      </c>
      <c r="C805" s="49" t="s">
        <v>8734</v>
      </c>
      <c r="D805" s="49">
        <v>2</v>
      </c>
      <c r="E805">
        <v>25</v>
      </c>
      <c r="F805">
        <v>7</v>
      </c>
      <c r="I805" s="49"/>
      <c r="J805">
        <v>3</v>
      </c>
      <c r="K805">
        <v>1</v>
      </c>
      <c r="L805">
        <v>2</v>
      </c>
      <c r="M805" s="49" t="s">
        <v>618</v>
      </c>
      <c r="N805" s="49"/>
      <c r="O805" s="49" t="s">
        <v>3380</v>
      </c>
      <c r="P805" s="49">
        <v>4</v>
      </c>
      <c r="Q805" s="49" t="s">
        <v>3383</v>
      </c>
      <c r="R805" s="49" t="str">
        <f>IFERROR(INDEX(tbl_Lookup_Exercises[Category],MATCH(tbl_Exercises[[#This Row],[ExerciseName]],tbl_Lookup_Exercises[ExerciseName],0)),"Unknown")</f>
        <v>Arms_Biceps</v>
      </c>
    </row>
    <row r="806" spans="1:18" hidden="1" x14ac:dyDescent="0.25">
      <c r="A806" s="49" t="s">
        <v>3384</v>
      </c>
      <c r="B806" s="49" t="s">
        <v>984</v>
      </c>
      <c r="C806" s="49" t="s">
        <v>356</v>
      </c>
      <c r="D806" s="49">
        <v>2</v>
      </c>
      <c r="G806">
        <v>470</v>
      </c>
      <c r="H806">
        <v>1.24</v>
      </c>
      <c r="I806" s="49" t="s">
        <v>2238</v>
      </c>
      <c r="M806" s="49"/>
      <c r="N806" s="49"/>
      <c r="O806" s="49" t="s">
        <v>3385</v>
      </c>
      <c r="P806" s="49">
        <v>4</v>
      </c>
      <c r="Q806" s="49" t="s">
        <v>988</v>
      </c>
      <c r="R806" s="49" t="str">
        <f>IFERROR(INDEX(tbl_Lookup_Exercises[Category],MATCH(tbl_Exercises[[#This Row],[ExerciseName]],tbl_Lookup_Exercises[ExerciseName],0)),"Unknown")</f>
        <v>Pull</v>
      </c>
    </row>
    <row r="807" spans="1:18" hidden="1" x14ac:dyDescent="0.25">
      <c r="A807" s="49" t="s">
        <v>3386</v>
      </c>
      <c r="B807" s="49" t="s">
        <v>989</v>
      </c>
      <c r="C807" s="49" t="s">
        <v>356</v>
      </c>
      <c r="D807" s="49">
        <v>1</v>
      </c>
      <c r="G807">
        <v>300</v>
      </c>
      <c r="H807">
        <v>0.82</v>
      </c>
      <c r="I807" s="49" t="s">
        <v>2238</v>
      </c>
      <c r="M807" s="49"/>
      <c r="N807" s="49"/>
      <c r="O807" s="49"/>
      <c r="P807" s="49">
        <v>4</v>
      </c>
      <c r="Q807" s="49" t="s">
        <v>992</v>
      </c>
      <c r="R807" s="49" t="str">
        <f>IFERROR(INDEX(tbl_Lookup_Exercises[Category],MATCH(tbl_Exercises[[#This Row],[ExerciseName]],tbl_Lookup_Exercises[ExerciseName],0)),"Unknown")</f>
        <v>Pull</v>
      </c>
    </row>
    <row r="808" spans="1:18" hidden="1" x14ac:dyDescent="0.25">
      <c r="A808" s="49" t="s">
        <v>3387</v>
      </c>
      <c r="B808" s="49" t="s">
        <v>989</v>
      </c>
      <c r="C808" s="49" t="s">
        <v>8734</v>
      </c>
      <c r="D808" s="49">
        <v>1</v>
      </c>
      <c r="E808">
        <v>25</v>
      </c>
      <c r="F808">
        <v>12</v>
      </c>
      <c r="I808" s="49"/>
      <c r="J808">
        <v>3</v>
      </c>
      <c r="K808">
        <v>1</v>
      </c>
      <c r="L808">
        <v>2</v>
      </c>
      <c r="M808" s="49" t="s">
        <v>618</v>
      </c>
      <c r="N808" s="49"/>
      <c r="O808" s="49" t="s">
        <v>3388</v>
      </c>
      <c r="P808" s="49">
        <v>4</v>
      </c>
      <c r="Q808" s="49" t="s">
        <v>3389</v>
      </c>
      <c r="R808" s="49" t="str">
        <f>IFERROR(INDEX(tbl_Lookup_Exercises[Category],MATCH(tbl_Exercises[[#This Row],[ExerciseName]],tbl_Lookup_Exercises[ExerciseName],0)),"Unknown")</f>
        <v>Arms_Biceps</v>
      </c>
    </row>
    <row r="809" spans="1:18" hidden="1" x14ac:dyDescent="0.25">
      <c r="A809" s="49" t="s">
        <v>3390</v>
      </c>
      <c r="B809" s="49" t="s">
        <v>989</v>
      </c>
      <c r="C809" s="49" t="s">
        <v>8734</v>
      </c>
      <c r="D809" s="49">
        <v>2</v>
      </c>
      <c r="E809">
        <v>30</v>
      </c>
      <c r="F809">
        <v>9</v>
      </c>
      <c r="I809" s="49"/>
      <c r="J809">
        <v>3</v>
      </c>
      <c r="K809">
        <v>1</v>
      </c>
      <c r="L809">
        <v>2</v>
      </c>
      <c r="M809" s="49" t="s">
        <v>1745</v>
      </c>
      <c r="N809" s="49"/>
      <c r="O809" s="49" t="s">
        <v>3391</v>
      </c>
      <c r="P809" s="49">
        <v>4</v>
      </c>
      <c r="Q809" s="49" t="s">
        <v>3392</v>
      </c>
      <c r="R809" s="49" t="str">
        <f>IFERROR(INDEX(tbl_Lookup_Exercises[Category],MATCH(tbl_Exercises[[#This Row],[ExerciseName]],tbl_Lookup_Exercises[ExerciseName],0)),"Unknown")</f>
        <v>Arms_Biceps</v>
      </c>
    </row>
    <row r="810" spans="1:18" hidden="1" x14ac:dyDescent="0.25">
      <c r="A810" s="49" t="s">
        <v>3393</v>
      </c>
      <c r="B810" s="49" t="s">
        <v>989</v>
      </c>
      <c r="C810" s="49" t="s">
        <v>8734</v>
      </c>
      <c r="D810" s="49">
        <v>3</v>
      </c>
      <c r="E810">
        <v>30</v>
      </c>
      <c r="F810">
        <v>7</v>
      </c>
      <c r="I810" s="49"/>
      <c r="J810">
        <v>3</v>
      </c>
      <c r="K810">
        <v>1</v>
      </c>
      <c r="L810">
        <v>2</v>
      </c>
      <c r="M810" s="49" t="s">
        <v>1745</v>
      </c>
      <c r="N810" s="49"/>
      <c r="O810" s="49" t="s">
        <v>3391</v>
      </c>
      <c r="P810" s="49">
        <v>4</v>
      </c>
      <c r="Q810" s="49" t="s">
        <v>3394</v>
      </c>
      <c r="R810" s="49" t="str">
        <f>IFERROR(INDEX(tbl_Lookup_Exercises[Category],MATCH(tbl_Exercises[[#This Row],[ExerciseName]],tbl_Lookup_Exercises[ExerciseName],0)),"Unknown")</f>
        <v>Arms_Biceps</v>
      </c>
    </row>
    <row r="811" spans="1:18" hidden="1" x14ac:dyDescent="0.25">
      <c r="A811" s="49" t="s">
        <v>3395</v>
      </c>
      <c r="B811" s="49" t="s">
        <v>989</v>
      </c>
      <c r="C811" s="49" t="s">
        <v>8734</v>
      </c>
      <c r="D811" s="49">
        <v>4</v>
      </c>
      <c r="E811">
        <v>30</v>
      </c>
      <c r="F811">
        <v>6</v>
      </c>
      <c r="I811" s="49"/>
      <c r="J811">
        <v>3</v>
      </c>
      <c r="K811">
        <v>1</v>
      </c>
      <c r="L811">
        <v>2</v>
      </c>
      <c r="M811" s="49" t="s">
        <v>1745</v>
      </c>
      <c r="N811" s="49"/>
      <c r="O811" s="49" t="s">
        <v>3391</v>
      </c>
      <c r="P811" s="49">
        <v>4</v>
      </c>
      <c r="Q811" s="49" t="s">
        <v>3396</v>
      </c>
      <c r="R811" s="49" t="str">
        <f>IFERROR(INDEX(tbl_Lookup_Exercises[Category],MATCH(tbl_Exercises[[#This Row],[ExerciseName]],tbl_Lookup_Exercises[ExerciseName],0)),"Unknown")</f>
        <v>Arms_Biceps</v>
      </c>
    </row>
    <row r="812" spans="1:18" hidden="1" x14ac:dyDescent="0.25">
      <c r="A812" s="49" t="s">
        <v>3397</v>
      </c>
      <c r="B812" s="49" t="s">
        <v>989</v>
      </c>
      <c r="C812" s="49" t="s">
        <v>112</v>
      </c>
      <c r="D812" s="49">
        <v>1</v>
      </c>
      <c r="E812">
        <v>35</v>
      </c>
      <c r="F812">
        <v>15</v>
      </c>
      <c r="I812" s="49"/>
      <c r="J812">
        <v>2</v>
      </c>
      <c r="K812">
        <v>1</v>
      </c>
      <c r="L812">
        <v>1</v>
      </c>
      <c r="M812" s="49" t="s">
        <v>1745</v>
      </c>
      <c r="N812" s="49"/>
      <c r="O812" s="49" t="s">
        <v>3398</v>
      </c>
      <c r="P812" s="49">
        <v>4</v>
      </c>
      <c r="Q812" s="49" t="s">
        <v>3399</v>
      </c>
      <c r="R812" s="49" t="str">
        <f>IFERROR(INDEX(tbl_Lookup_Exercises[Category],MATCH(tbl_Exercises[[#This Row],[ExerciseName]],tbl_Lookup_Exercises[ExerciseName],0)),"Unknown")</f>
        <v>Arms_Biceps</v>
      </c>
    </row>
    <row r="813" spans="1:18" hidden="1" x14ac:dyDescent="0.25">
      <c r="A813" s="49" t="s">
        <v>3400</v>
      </c>
      <c r="B813" s="49" t="s">
        <v>989</v>
      </c>
      <c r="C813" s="49" t="s">
        <v>112</v>
      </c>
      <c r="D813" s="49">
        <v>2</v>
      </c>
      <c r="E813">
        <v>35</v>
      </c>
      <c r="F813">
        <v>14</v>
      </c>
      <c r="I813" s="49"/>
      <c r="J813">
        <v>2</v>
      </c>
      <c r="K813">
        <v>1</v>
      </c>
      <c r="L813">
        <v>1</v>
      </c>
      <c r="M813" s="49" t="s">
        <v>1745</v>
      </c>
      <c r="N813" s="49"/>
      <c r="O813" s="49" t="s">
        <v>3401</v>
      </c>
      <c r="P813" s="49">
        <v>4</v>
      </c>
      <c r="Q813" s="49" t="s">
        <v>3402</v>
      </c>
      <c r="R813" s="49" t="str">
        <f>IFERROR(INDEX(tbl_Lookup_Exercises[Category],MATCH(tbl_Exercises[[#This Row],[ExerciseName]],tbl_Lookup_Exercises[ExerciseName],0)),"Unknown")</f>
        <v>Arms_Biceps</v>
      </c>
    </row>
    <row r="814" spans="1:18" hidden="1" x14ac:dyDescent="0.25">
      <c r="A814" s="49" t="s">
        <v>3403</v>
      </c>
      <c r="B814" s="49" t="s">
        <v>989</v>
      </c>
      <c r="C814" s="49" t="s">
        <v>112</v>
      </c>
      <c r="D814" s="49">
        <v>3</v>
      </c>
      <c r="E814">
        <v>35</v>
      </c>
      <c r="F814">
        <v>14</v>
      </c>
      <c r="I814" s="49"/>
      <c r="J814">
        <v>2</v>
      </c>
      <c r="K814">
        <v>1</v>
      </c>
      <c r="L814">
        <v>1</v>
      </c>
      <c r="M814" s="49" t="s">
        <v>1745</v>
      </c>
      <c r="N814" s="49"/>
      <c r="O814" s="49" t="s">
        <v>3401</v>
      </c>
      <c r="P814" s="49">
        <v>4</v>
      </c>
      <c r="Q814" s="49" t="s">
        <v>3404</v>
      </c>
      <c r="R814" s="49" t="str">
        <f>IFERROR(INDEX(tbl_Lookup_Exercises[Category],MATCH(tbl_Exercises[[#This Row],[ExerciseName]],tbl_Lookup_Exercises[ExerciseName],0)),"Unknown")</f>
        <v>Arms_Biceps</v>
      </c>
    </row>
    <row r="815" spans="1:18" hidden="1" x14ac:dyDescent="0.25">
      <c r="A815" s="49" t="s">
        <v>3405</v>
      </c>
      <c r="B815" s="49" t="s">
        <v>989</v>
      </c>
      <c r="C815" s="49" t="s">
        <v>214</v>
      </c>
      <c r="D815" s="49">
        <v>1</v>
      </c>
      <c r="E815">
        <v>45</v>
      </c>
      <c r="F815">
        <v>12</v>
      </c>
      <c r="I815" s="49"/>
      <c r="J815">
        <v>2</v>
      </c>
      <c r="K815">
        <v>1</v>
      </c>
      <c r="L815">
        <v>2</v>
      </c>
      <c r="M815" s="49" t="s">
        <v>618</v>
      </c>
      <c r="N815" s="49"/>
      <c r="O815" s="49" t="s">
        <v>2154</v>
      </c>
      <c r="P815" s="49">
        <v>4</v>
      </c>
      <c r="Q815" s="49" t="s">
        <v>3406</v>
      </c>
      <c r="R815" s="49" t="str">
        <f>IFERROR(INDEX(tbl_Lookup_Exercises[Category],MATCH(tbl_Exercises[[#This Row],[ExerciseName]],tbl_Lookup_Exercises[ExerciseName],0)),"Unknown")</f>
        <v>Arms_Triceps</v>
      </c>
    </row>
    <row r="816" spans="1:18" hidden="1" x14ac:dyDescent="0.25">
      <c r="A816" s="49" t="s">
        <v>3407</v>
      </c>
      <c r="B816" s="49" t="s">
        <v>989</v>
      </c>
      <c r="C816" s="49" t="s">
        <v>214</v>
      </c>
      <c r="D816" s="49">
        <v>2</v>
      </c>
      <c r="E816">
        <v>45</v>
      </c>
      <c r="F816">
        <v>11</v>
      </c>
      <c r="I816" s="49"/>
      <c r="J816">
        <v>2</v>
      </c>
      <c r="K816">
        <v>1</v>
      </c>
      <c r="L816">
        <v>2</v>
      </c>
      <c r="M816" s="49" t="s">
        <v>618</v>
      </c>
      <c r="N816" s="49"/>
      <c r="O816" s="49" t="s">
        <v>2154</v>
      </c>
      <c r="P816" s="49">
        <v>4</v>
      </c>
      <c r="Q816" s="49" t="s">
        <v>3408</v>
      </c>
      <c r="R816" s="49" t="str">
        <f>IFERROR(INDEX(tbl_Lookup_Exercises[Category],MATCH(tbl_Exercises[[#This Row],[ExerciseName]],tbl_Lookup_Exercises[ExerciseName],0)),"Unknown")</f>
        <v>Arms_Triceps</v>
      </c>
    </row>
    <row r="817" spans="1:18" hidden="1" x14ac:dyDescent="0.25">
      <c r="A817" s="49" t="s">
        <v>3409</v>
      </c>
      <c r="B817" s="49" t="s">
        <v>989</v>
      </c>
      <c r="C817" s="49" t="s">
        <v>214</v>
      </c>
      <c r="D817" s="49">
        <v>3</v>
      </c>
      <c r="E817">
        <v>45</v>
      </c>
      <c r="F817">
        <v>10</v>
      </c>
      <c r="I817" s="49"/>
      <c r="J817">
        <v>2</v>
      </c>
      <c r="K817">
        <v>1</v>
      </c>
      <c r="L817">
        <v>2</v>
      </c>
      <c r="M817" s="49" t="s">
        <v>610</v>
      </c>
      <c r="N817" s="49"/>
      <c r="O817" s="49" t="s">
        <v>1937</v>
      </c>
      <c r="P817" s="49">
        <v>4</v>
      </c>
      <c r="Q817" s="49" t="s">
        <v>3410</v>
      </c>
      <c r="R817" s="49" t="str">
        <f>IFERROR(INDEX(tbl_Lookup_Exercises[Category],MATCH(tbl_Exercises[[#This Row],[ExerciseName]],tbl_Lookup_Exercises[ExerciseName],0)),"Unknown")</f>
        <v>Arms_Triceps</v>
      </c>
    </row>
    <row r="818" spans="1:18" hidden="1" x14ac:dyDescent="0.25">
      <c r="A818" s="49" t="s">
        <v>3411</v>
      </c>
      <c r="B818" s="49" t="s">
        <v>989</v>
      </c>
      <c r="C818" s="49" t="s">
        <v>214</v>
      </c>
      <c r="D818" s="49">
        <v>4</v>
      </c>
      <c r="E818">
        <v>50</v>
      </c>
      <c r="F818">
        <v>9</v>
      </c>
      <c r="I818" s="49"/>
      <c r="J818">
        <v>2</v>
      </c>
      <c r="K818">
        <v>1</v>
      </c>
      <c r="L818">
        <v>2</v>
      </c>
      <c r="M818" s="49" t="s">
        <v>610</v>
      </c>
      <c r="N818" s="49"/>
      <c r="O818" s="49" t="s">
        <v>3412</v>
      </c>
      <c r="P818" s="49">
        <v>4</v>
      </c>
      <c r="Q818" s="49" t="s">
        <v>3413</v>
      </c>
      <c r="R818" s="49" t="str">
        <f>IFERROR(INDEX(tbl_Lookup_Exercises[Category],MATCH(tbl_Exercises[[#This Row],[ExerciseName]],tbl_Lookup_Exercises[ExerciseName],0)),"Unknown")</f>
        <v>Arms_Triceps</v>
      </c>
    </row>
    <row r="819" spans="1:18" hidden="1" x14ac:dyDescent="0.25">
      <c r="A819" s="49" t="s">
        <v>3414</v>
      </c>
      <c r="B819" s="49" t="s">
        <v>989</v>
      </c>
      <c r="C819" s="49" t="s">
        <v>356</v>
      </c>
      <c r="D819" s="49">
        <v>2</v>
      </c>
      <c r="G819">
        <v>480</v>
      </c>
      <c r="H819">
        <v>1.25</v>
      </c>
      <c r="I819" s="49" t="s">
        <v>2238</v>
      </c>
      <c r="M819" s="49"/>
      <c r="N819" s="49"/>
      <c r="O819" s="49" t="s">
        <v>3415</v>
      </c>
      <c r="P819" s="49">
        <v>4</v>
      </c>
      <c r="Q819" s="49" t="s">
        <v>3416</v>
      </c>
      <c r="R819" s="49" t="str">
        <f>IFERROR(INDEX(tbl_Lookup_Exercises[Category],MATCH(tbl_Exercises[[#This Row],[ExerciseName]],tbl_Lookup_Exercises[ExerciseName],0)),"Unknown")</f>
        <v>Pull</v>
      </c>
    </row>
    <row r="820" spans="1:18" hidden="1" x14ac:dyDescent="0.25">
      <c r="A820" s="49" t="s">
        <v>3417</v>
      </c>
      <c r="B820" s="49" t="s">
        <v>989</v>
      </c>
      <c r="C820" s="49" t="s">
        <v>222</v>
      </c>
      <c r="D820" s="49">
        <v>1</v>
      </c>
      <c r="E820">
        <v>10</v>
      </c>
      <c r="F820">
        <v>10</v>
      </c>
      <c r="I820" s="49"/>
      <c r="J820">
        <v>3</v>
      </c>
      <c r="K820">
        <v>1</v>
      </c>
      <c r="L820">
        <v>2</v>
      </c>
      <c r="M820" s="49" t="s">
        <v>618</v>
      </c>
      <c r="N820" s="49"/>
      <c r="O820" s="49" t="s">
        <v>3213</v>
      </c>
      <c r="P820" s="49">
        <v>4</v>
      </c>
      <c r="Q820" s="49" t="s">
        <v>3418</v>
      </c>
      <c r="R820" s="49" t="str">
        <f>IFERROR(INDEX(tbl_Lookup_Exercises[Category],MATCH(tbl_Exercises[[#This Row],[ExerciseName]],tbl_Lookup_Exercises[ExerciseName],0)),"Unknown")</f>
        <v>Arms_Triceps</v>
      </c>
    </row>
    <row r="821" spans="1:18" hidden="1" x14ac:dyDescent="0.25">
      <c r="A821" s="49" t="s">
        <v>3419</v>
      </c>
      <c r="B821" s="49" t="s">
        <v>989</v>
      </c>
      <c r="C821" s="49" t="s">
        <v>222</v>
      </c>
      <c r="D821" s="49">
        <v>2</v>
      </c>
      <c r="E821">
        <v>10</v>
      </c>
      <c r="F821">
        <v>11</v>
      </c>
      <c r="I821" s="49"/>
      <c r="J821">
        <v>3</v>
      </c>
      <c r="K821">
        <v>1</v>
      </c>
      <c r="L821">
        <v>2</v>
      </c>
      <c r="M821" s="49" t="s">
        <v>618</v>
      </c>
      <c r="N821" s="49"/>
      <c r="O821" s="49" t="s">
        <v>3213</v>
      </c>
      <c r="P821" s="49">
        <v>4</v>
      </c>
      <c r="Q821" s="49" t="s">
        <v>3420</v>
      </c>
      <c r="R821" s="49" t="str">
        <f>IFERROR(INDEX(tbl_Lookup_Exercises[Category],MATCH(tbl_Exercises[[#This Row],[ExerciseName]],tbl_Lookup_Exercises[ExerciseName],0)),"Unknown")</f>
        <v>Arms_Triceps</v>
      </c>
    </row>
    <row r="822" spans="1:18" hidden="1" x14ac:dyDescent="0.25">
      <c r="A822" s="49" t="s">
        <v>3421</v>
      </c>
      <c r="B822" s="49" t="s">
        <v>989</v>
      </c>
      <c r="C822" s="49" t="s">
        <v>222</v>
      </c>
      <c r="D822" s="49">
        <v>3</v>
      </c>
      <c r="E822">
        <v>12.5</v>
      </c>
      <c r="F822">
        <v>10</v>
      </c>
      <c r="I822" s="49"/>
      <c r="J822">
        <v>3</v>
      </c>
      <c r="K822">
        <v>1</v>
      </c>
      <c r="L822">
        <v>2</v>
      </c>
      <c r="M822" s="49" t="s">
        <v>618</v>
      </c>
      <c r="N822" s="49"/>
      <c r="O822" s="49" t="s">
        <v>3213</v>
      </c>
      <c r="P822" s="49">
        <v>4</v>
      </c>
      <c r="Q822" s="49" t="s">
        <v>3422</v>
      </c>
      <c r="R822" s="49" t="str">
        <f>IFERROR(INDEX(tbl_Lookup_Exercises[Category],MATCH(tbl_Exercises[[#This Row],[ExerciseName]],tbl_Lookup_Exercises[ExerciseName],0)),"Unknown")</f>
        <v>Arms_Triceps</v>
      </c>
    </row>
    <row r="823" spans="1:18" hidden="1" x14ac:dyDescent="0.25">
      <c r="A823" s="49" t="s">
        <v>3423</v>
      </c>
      <c r="B823" s="49" t="s">
        <v>989</v>
      </c>
      <c r="C823" s="49" t="s">
        <v>1</v>
      </c>
      <c r="D823" s="49">
        <v>1</v>
      </c>
      <c r="E823">
        <v>150</v>
      </c>
      <c r="G823">
        <v>60</v>
      </c>
      <c r="I823" s="49"/>
      <c r="M823" s="49"/>
      <c r="N823" s="49"/>
      <c r="O823" s="49" t="s">
        <v>3424</v>
      </c>
      <c r="P823" s="49">
        <v>4</v>
      </c>
      <c r="Q823" s="49" t="s">
        <v>3425</v>
      </c>
      <c r="R823" s="49" t="str">
        <f>IFERROR(INDEX(tbl_Lookup_Exercises[Category],MATCH(tbl_Exercises[[#This Row],[ExerciseName]],tbl_Lookup_Exercises[ExerciseName],0)),"Unknown")</f>
        <v>Carry</v>
      </c>
    </row>
    <row r="824" spans="1:18" hidden="1" x14ac:dyDescent="0.25">
      <c r="A824" s="49" t="s">
        <v>3426</v>
      </c>
      <c r="B824" s="49" t="s">
        <v>989</v>
      </c>
      <c r="C824" s="49" t="s">
        <v>1</v>
      </c>
      <c r="D824" s="49">
        <v>2</v>
      </c>
      <c r="E824">
        <v>150</v>
      </c>
      <c r="G824">
        <v>51.6</v>
      </c>
      <c r="I824" s="49"/>
      <c r="M824" s="49"/>
      <c r="N824" s="49"/>
      <c r="O824" s="49" t="s">
        <v>3424</v>
      </c>
      <c r="P824" s="49">
        <v>4</v>
      </c>
      <c r="Q824" s="49" t="s">
        <v>3427</v>
      </c>
      <c r="R824" s="49" t="str">
        <f>IFERROR(INDEX(tbl_Lookup_Exercises[Category],MATCH(tbl_Exercises[[#This Row],[ExerciseName]],tbl_Lookup_Exercises[ExerciseName],0)),"Unknown")</f>
        <v>Carry</v>
      </c>
    </row>
    <row r="825" spans="1:18" hidden="1" x14ac:dyDescent="0.25">
      <c r="A825" s="49" t="s">
        <v>3428</v>
      </c>
      <c r="B825" s="49" t="s">
        <v>989</v>
      </c>
      <c r="C825" s="49" t="s">
        <v>1</v>
      </c>
      <c r="D825" s="49">
        <v>3</v>
      </c>
      <c r="E825">
        <v>150</v>
      </c>
      <c r="G825">
        <v>39.6</v>
      </c>
      <c r="I825" s="49"/>
      <c r="M825" s="49"/>
      <c r="N825" s="49"/>
      <c r="O825" s="49" t="s">
        <v>3424</v>
      </c>
      <c r="P825" s="49">
        <v>4</v>
      </c>
      <c r="Q825" s="49" t="s">
        <v>3429</v>
      </c>
      <c r="R825" s="49" t="str">
        <f>IFERROR(INDEX(tbl_Lookup_Exercises[Category],MATCH(tbl_Exercises[[#This Row],[ExerciseName]],tbl_Lookup_Exercises[ExerciseName],0)),"Unknown")</f>
        <v>Carry</v>
      </c>
    </row>
    <row r="826" spans="1:18" hidden="1" x14ac:dyDescent="0.25">
      <c r="A826" s="49" t="s">
        <v>3430</v>
      </c>
      <c r="B826" s="49" t="s">
        <v>989</v>
      </c>
      <c r="C826" s="49" t="s">
        <v>1</v>
      </c>
      <c r="D826" s="49">
        <v>4</v>
      </c>
      <c r="E826">
        <v>150</v>
      </c>
      <c r="G826">
        <v>30</v>
      </c>
      <c r="I826" s="49"/>
      <c r="M826" s="49"/>
      <c r="N826" s="49"/>
      <c r="O826" s="49" t="s">
        <v>3424</v>
      </c>
      <c r="P826" s="49">
        <v>4</v>
      </c>
      <c r="Q826" s="49" t="s">
        <v>993</v>
      </c>
      <c r="R826" s="49" t="str">
        <f>IFERROR(INDEX(tbl_Lookup_Exercises[Category],MATCH(tbl_Exercises[[#This Row],[ExerciseName]],tbl_Lookup_Exercises[ExerciseName],0)),"Unknown")</f>
        <v>Carry</v>
      </c>
    </row>
    <row r="827" spans="1:18" hidden="1" x14ac:dyDescent="0.25">
      <c r="A827" s="49" t="s">
        <v>3431</v>
      </c>
      <c r="B827" s="49" t="s">
        <v>994</v>
      </c>
      <c r="C827" s="49" t="s">
        <v>356</v>
      </c>
      <c r="D827" s="49">
        <v>1</v>
      </c>
      <c r="G827">
        <v>300</v>
      </c>
      <c r="H827">
        <v>0.83</v>
      </c>
      <c r="I827" s="49" t="s">
        <v>2238</v>
      </c>
      <c r="M827" s="49"/>
      <c r="N827" s="49"/>
      <c r="O827" s="49" t="s">
        <v>272</v>
      </c>
      <c r="P827" s="49">
        <v>4</v>
      </c>
      <c r="Q827" s="49" t="s">
        <v>996</v>
      </c>
      <c r="R827" s="49" t="str">
        <f>IFERROR(INDEX(tbl_Lookup_Exercises[Category],MATCH(tbl_Exercises[[#This Row],[ExerciseName]],tbl_Lookup_Exercises[ExerciseName],0)),"Unknown")</f>
        <v>Pull</v>
      </c>
    </row>
    <row r="828" spans="1:18" hidden="1" x14ac:dyDescent="0.25">
      <c r="A828" s="49" t="s">
        <v>3432</v>
      </c>
      <c r="B828" s="49" t="s">
        <v>994</v>
      </c>
      <c r="C828" s="49" t="s">
        <v>15</v>
      </c>
      <c r="D828" s="49">
        <v>1</v>
      </c>
      <c r="E828">
        <v>70</v>
      </c>
      <c r="G828">
        <v>64.800000000000011</v>
      </c>
      <c r="I828" s="49"/>
      <c r="M828" s="49"/>
      <c r="N828" s="49"/>
      <c r="O828" s="49" t="s">
        <v>3433</v>
      </c>
      <c r="P828" s="49">
        <v>4</v>
      </c>
      <c r="Q828" s="49" t="s">
        <v>3434</v>
      </c>
      <c r="R828" s="49" t="str">
        <f>IFERROR(INDEX(tbl_Lookup_Exercises[Category],MATCH(tbl_Exercises[[#This Row],[ExerciseName]],tbl_Lookup_Exercises[ExerciseName],0)),"Unknown")</f>
        <v>Carry</v>
      </c>
    </row>
    <row r="829" spans="1:18" hidden="1" x14ac:dyDescent="0.25">
      <c r="A829" s="49" t="s">
        <v>3435</v>
      </c>
      <c r="B829" s="49" t="s">
        <v>994</v>
      </c>
      <c r="C829" s="49" t="s">
        <v>15</v>
      </c>
      <c r="D829" s="49">
        <v>2</v>
      </c>
      <c r="E829">
        <v>70</v>
      </c>
      <c r="G829">
        <v>61.2</v>
      </c>
      <c r="I829" s="49"/>
      <c r="M829" s="49"/>
      <c r="N829" s="49"/>
      <c r="O829" s="49" t="s">
        <v>3433</v>
      </c>
      <c r="P829" s="49">
        <v>4</v>
      </c>
      <c r="Q829" s="49" t="s">
        <v>3436</v>
      </c>
      <c r="R829" s="49" t="str">
        <f>IFERROR(INDEX(tbl_Lookup_Exercises[Category],MATCH(tbl_Exercises[[#This Row],[ExerciseName]],tbl_Lookup_Exercises[ExerciseName],0)),"Unknown")</f>
        <v>Carry</v>
      </c>
    </row>
    <row r="830" spans="1:18" hidden="1" x14ac:dyDescent="0.25">
      <c r="A830" s="49" t="s">
        <v>3437</v>
      </c>
      <c r="B830" s="49" t="s">
        <v>994</v>
      </c>
      <c r="C830" s="49" t="s">
        <v>15</v>
      </c>
      <c r="D830" s="49">
        <v>3</v>
      </c>
      <c r="E830">
        <v>70</v>
      </c>
      <c r="G830">
        <v>60</v>
      </c>
      <c r="I830" s="49"/>
      <c r="M830" s="49"/>
      <c r="N830" s="49"/>
      <c r="O830" s="49" t="s">
        <v>3438</v>
      </c>
      <c r="P830" s="49">
        <v>4</v>
      </c>
      <c r="Q830" s="49" t="s">
        <v>3439</v>
      </c>
      <c r="R830" s="49" t="str">
        <f>IFERROR(INDEX(tbl_Lookup_Exercises[Category],MATCH(tbl_Exercises[[#This Row],[ExerciseName]],tbl_Lookup_Exercises[ExerciseName],0)),"Unknown")</f>
        <v>Carry</v>
      </c>
    </row>
    <row r="831" spans="1:18" hidden="1" x14ac:dyDescent="0.25">
      <c r="A831" s="49" t="s">
        <v>3440</v>
      </c>
      <c r="B831" s="49" t="s">
        <v>994</v>
      </c>
      <c r="C831" s="49" t="s">
        <v>249</v>
      </c>
      <c r="D831" s="49">
        <v>1</v>
      </c>
      <c r="E831">
        <v>140</v>
      </c>
      <c r="F831">
        <v>8</v>
      </c>
      <c r="I831" s="49"/>
      <c r="J831">
        <v>3</v>
      </c>
      <c r="K831">
        <v>1</v>
      </c>
      <c r="L831">
        <v>1</v>
      </c>
      <c r="M831" s="49" t="s">
        <v>618</v>
      </c>
      <c r="N831" s="49"/>
      <c r="O831" s="49" t="s">
        <v>2598</v>
      </c>
      <c r="P831" s="49">
        <v>4</v>
      </c>
      <c r="Q831" s="49" t="s">
        <v>3441</v>
      </c>
      <c r="R831" s="49" t="str">
        <f>IFERROR(INDEX(tbl_Lookup_Exercises[Category],MATCH(tbl_Exercises[[#This Row],[ExerciseName]],tbl_Lookup_Exercises[ExerciseName],0)),"Unknown")</f>
        <v>Legs</v>
      </c>
    </row>
    <row r="832" spans="1:18" hidden="1" x14ac:dyDescent="0.25">
      <c r="A832" s="49" t="s">
        <v>3442</v>
      </c>
      <c r="B832" s="49" t="s">
        <v>994</v>
      </c>
      <c r="C832" s="49" t="s">
        <v>249</v>
      </c>
      <c r="D832" s="49">
        <v>2</v>
      </c>
      <c r="E832">
        <v>140</v>
      </c>
      <c r="F832">
        <v>8</v>
      </c>
      <c r="I832" s="49"/>
      <c r="J832">
        <v>3</v>
      </c>
      <c r="K832">
        <v>1</v>
      </c>
      <c r="L832">
        <v>1</v>
      </c>
      <c r="M832" s="49" t="s">
        <v>618</v>
      </c>
      <c r="N832" s="49"/>
      <c r="O832" s="49" t="s">
        <v>2598</v>
      </c>
      <c r="P832" s="49">
        <v>4</v>
      </c>
      <c r="Q832" s="49" t="s">
        <v>3443</v>
      </c>
      <c r="R832" s="49" t="str">
        <f>IFERROR(INDEX(tbl_Lookup_Exercises[Category],MATCH(tbl_Exercises[[#This Row],[ExerciseName]],tbl_Lookup_Exercises[ExerciseName],0)),"Unknown")</f>
        <v>Legs</v>
      </c>
    </row>
    <row r="833" spans="1:18" hidden="1" x14ac:dyDescent="0.25">
      <c r="A833" s="49" t="s">
        <v>3444</v>
      </c>
      <c r="B833" s="49" t="s">
        <v>994</v>
      </c>
      <c r="C833" s="49" t="s">
        <v>249</v>
      </c>
      <c r="D833" s="49">
        <v>3</v>
      </c>
      <c r="E833">
        <v>140</v>
      </c>
      <c r="F833">
        <v>7</v>
      </c>
      <c r="I833" s="49"/>
      <c r="J833">
        <v>3</v>
      </c>
      <c r="K833">
        <v>1</v>
      </c>
      <c r="L833">
        <v>1</v>
      </c>
      <c r="M833" s="49" t="s">
        <v>618</v>
      </c>
      <c r="N833" s="49"/>
      <c r="O833" s="49" t="s">
        <v>3445</v>
      </c>
      <c r="P833" s="49">
        <v>4</v>
      </c>
      <c r="Q833" s="49" t="s">
        <v>3446</v>
      </c>
      <c r="R833" s="49" t="str">
        <f>IFERROR(INDEX(tbl_Lookup_Exercises[Category],MATCH(tbl_Exercises[[#This Row],[ExerciseName]],tbl_Lookup_Exercises[ExerciseName],0)),"Unknown")</f>
        <v>Legs</v>
      </c>
    </row>
    <row r="834" spans="1:18" hidden="1" x14ac:dyDescent="0.25">
      <c r="A834" s="49" t="s">
        <v>3447</v>
      </c>
      <c r="B834" s="49" t="s">
        <v>994</v>
      </c>
      <c r="C834" s="49" t="s">
        <v>249</v>
      </c>
      <c r="D834" s="49">
        <v>4</v>
      </c>
      <c r="E834">
        <v>150</v>
      </c>
      <c r="F834">
        <v>6</v>
      </c>
      <c r="I834" s="49"/>
      <c r="J834">
        <v>3</v>
      </c>
      <c r="K834">
        <v>1</v>
      </c>
      <c r="L834">
        <v>1</v>
      </c>
      <c r="M834" s="49" t="s">
        <v>618</v>
      </c>
      <c r="N834" s="49"/>
      <c r="O834" s="49" t="s">
        <v>3445</v>
      </c>
      <c r="P834" s="49">
        <v>4</v>
      </c>
      <c r="Q834" s="49" t="s">
        <v>3448</v>
      </c>
      <c r="R834" s="49" t="str">
        <f>IFERROR(INDEX(tbl_Lookup_Exercises[Category],MATCH(tbl_Exercises[[#This Row],[ExerciseName]],tbl_Lookup_Exercises[ExerciseName],0)),"Unknown")</f>
        <v>Legs</v>
      </c>
    </row>
    <row r="835" spans="1:18" hidden="1" x14ac:dyDescent="0.25">
      <c r="A835" s="49" t="s">
        <v>3449</v>
      </c>
      <c r="B835" s="49" t="s">
        <v>994</v>
      </c>
      <c r="C835" s="49" t="s">
        <v>41</v>
      </c>
      <c r="D835" s="49">
        <v>1</v>
      </c>
      <c r="E835">
        <v>70</v>
      </c>
      <c r="F835">
        <v>10</v>
      </c>
      <c r="I835" s="49"/>
      <c r="J835">
        <v>2</v>
      </c>
      <c r="K835">
        <v>1</v>
      </c>
      <c r="L835">
        <v>2</v>
      </c>
      <c r="M835" s="49" t="s">
        <v>610</v>
      </c>
      <c r="N835" s="49"/>
      <c r="O835" s="49" t="s">
        <v>3450</v>
      </c>
      <c r="P835" s="49">
        <v>4</v>
      </c>
      <c r="Q835" s="49" t="s">
        <v>3451</v>
      </c>
      <c r="R835" s="49" t="str">
        <f>IFERROR(INDEX(tbl_Lookup_Exercises[Category],MATCH(tbl_Exercises[[#This Row],[ExerciseName]],tbl_Lookup_Exercises[ExerciseName],0)),"Unknown")</f>
        <v>Pull</v>
      </c>
    </row>
    <row r="836" spans="1:18" hidden="1" x14ac:dyDescent="0.25">
      <c r="A836" s="49" t="s">
        <v>3452</v>
      </c>
      <c r="B836" s="49" t="s">
        <v>994</v>
      </c>
      <c r="C836" s="49" t="s">
        <v>41</v>
      </c>
      <c r="D836" s="49">
        <v>2</v>
      </c>
      <c r="E836">
        <v>70</v>
      </c>
      <c r="F836">
        <v>8</v>
      </c>
      <c r="I836" s="49"/>
      <c r="J836">
        <v>2</v>
      </c>
      <c r="K836">
        <v>1</v>
      </c>
      <c r="L836">
        <v>2</v>
      </c>
      <c r="M836" s="49" t="s">
        <v>1745</v>
      </c>
      <c r="N836" s="49"/>
      <c r="O836" s="49" t="s">
        <v>3453</v>
      </c>
      <c r="P836" s="49">
        <v>4</v>
      </c>
      <c r="Q836" s="49" t="s">
        <v>3454</v>
      </c>
      <c r="R836" s="49" t="str">
        <f>IFERROR(INDEX(tbl_Lookup_Exercises[Category],MATCH(tbl_Exercises[[#This Row],[ExerciseName]],tbl_Lookup_Exercises[ExerciseName],0)),"Unknown")</f>
        <v>Pull</v>
      </c>
    </row>
    <row r="837" spans="1:18" hidden="1" x14ac:dyDescent="0.25">
      <c r="A837" s="49" t="s">
        <v>3455</v>
      </c>
      <c r="B837" s="49" t="s">
        <v>994</v>
      </c>
      <c r="C837" s="49" t="s">
        <v>41</v>
      </c>
      <c r="D837" s="49">
        <v>3</v>
      </c>
      <c r="E837">
        <v>70</v>
      </c>
      <c r="F837">
        <v>7.5</v>
      </c>
      <c r="I837" s="49"/>
      <c r="J837">
        <v>2</v>
      </c>
      <c r="K837">
        <v>1</v>
      </c>
      <c r="L837">
        <v>2</v>
      </c>
      <c r="M837" s="49" t="s">
        <v>610</v>
      </c>
      <c r="N837" s="49"/>
      <c r="O837" s="49" t="s">
        <v>3456</v>
      </c>
      <c r="P837" s="49">
        <v>4</v>
      </c>
      <c r="Q837" s="49" t="s">
        <v>3457</v>
      </c>
      <c r="R837" s="49" t="str">
        <f>IFERROR(INDEX(tbl_Lookup_Exercises[Category],MATCH(tbl_Exercises[[#This Row],[ExerciseName]],tbl_Lookup_Exercises[ExerciseName],0)),"Unknown")</f>
        <v>Pull</v>
      </c>
    </row>
    <row r="838" spans="1:18" hidden="1" x14ac:dyDescent="0.25">
      <c r="A838" s="49" t="s">
        <v>3458</v>
      </c>
      <c r="B838" s="49" t="s">
        <v>994</v>
      </c>
      <c r="C838" s="49" t="s">
        <v>41</v>
      </c>
      <c r="D838" s="49">
        <v>4</v>
      </c>
      <c r="E838">
        <v>70</v>
      </c>
      <c r="F838">
        <v>7.5</v>
      </c>
      <c r="I838" s="49"/>
      <c r="J838">
        <v>2</v>
      </c>
      <c r="K838">
        <v>1</v>
      </c>
      <c r="L838">
        <v>2</v>
      </c>
      <c r="M838" s="49" t="s">
        <v>610</v>
      </c>
      <c r="N838" s="49"/>
      <c r="O838" s="49" t="s">
        <v>3456</v>
      </c>
      <c r="P838" s="49">
        <v>4</v>
      </c>
      <c r="Q838" s="49" t="s">
        <v>3459</v>
      </c>
      <c r="R838" s="49" t="str">
        <f>IFERROR(INDEX(tbl_Lookup_Exercises[Category],MATCH(tbl_Exercises[[#This Row],[ExerciseName]],tbl_Lookup_Exercises[ExerciseName],0)),"Unknown")</f>
        <v>Pull</v>
      </c>
    </row>
    <row r="839" spans="1:18" hidden="1" x14ac:dyDescent="0.25">
      <c r="A839" s="49" t="s">
        <v>3460</v>
      </c>
      <c r="B839" s="49" t="s">
        <v>994</v>
      </c>
      <c r="C839" s="49" t="s">
        <v>73</v>
      </c>
      <c r="D839" s="49">
        <v>1</v>
      </c>
      <c r="E839">
        <v>25</v>
      </c>
      <c r="F839">
        <v>20</v>
      </c>
      <c r="I839" s="49"/>
      <c r="J839">
        <v>2</v>
      </c>
      <c r="K839">
        <v>2</v>
      </c>
      <c r="L839">
        <v>2</v>
      </c>
      <c r="M839" s="49" t="s">
        <v>618</v>
      </c>
      <c r="N839" s="49"/>
      <c r="O839" s="49" t="s">
        <v>3461</v>
      </c>
      <c r="P839" s="49">
        <v>4</v>
      </c>
      <c r="Q839" s="49" t="s">
        <v>3462</v>
      </c>
      <c r="R839" s="49" t="str">
        <f>IFERROR(INDEX(tbl_Lookup_Exercises[Category],MATCH(tbl_Exercises[[#This Row],[ExerciseName]],tbl_Lookup_Exercises[ExerciseName],0)),"Unknown")</f>
        <v>Pull</v>
      </c>
    </row>
    <row r="840" spans="1:18" hidden="1" x14ac:dyDescent="0.25">
      <c r="A840" s="49" t="s">
        <v>3463</v>
      </c>
      <c r="B840" s="49" t="s">
        <v>994</v>
      </c>
      <c r="C840" s="49" t="s">
        <v>73</v>
      </c>
      <c r="D840" s="49">
        <v>2</v>
      </c>
      <c r="E840">
        <v>27.5</v>
      </c>
      <c r="F840">
        <v>20</v>
      </c>
      <c r="I840" s="49"/>
      <c r="J840">
        <v>2</v>
      </c>
      <c r="K840">
        <v>2</v>
      </c>
      <c r="L840">
        <v>2</v>
      </c>
      <c r="M840" s="49" t="s">
        <v>618</v>
      </c>
      <c r="N840" s="49"/>
      <c r="O840" s="49" t="s">
        <v>3461</v>
      </c>
      <c r="P840" s="49">
        <v>4</v>
      </c>
      <c r="Q840" s="49" t="s">
        <v>3464</v>
      </c>
      <c r="R840" s="49" t="str">
        <f>IFERROR(INDEX(tbl_Lookup_Exercises[Category],MATCH(tbl_Exercises[[#This Row],[ExerciseName]],tbl_Lookup_Exercises[ExerciseName],0)),"Unknown")</f>
        <v>Pull</v>
      </c>
    </row>
    <row r="841" spans="1:18" hidden="1" x14ac:dyDescent="0.25">
      <c r="A841" s="49" t="s">
        <v>3465</v>
      </c>
      <c r="B841" s="49" t="s">
        <v>994</v>
      </c>
      <c r="C841" s="49" t="s">
        <v>73</v>
      </c>
      <c r="D841" s="49">
        <v>3</v>
      </c>
      <c r="E841">
        <v>30</v>
      </c>
      <c r="F841">
        <v>20</v>
      </c>
      <c r="I841" s="49"/>
      <c r="J841">
        <v>2</v>
      </c>
      <c r="K841">
        <v>2</v>
      </c>
      <c r="L841">
        <v>2</v>
      </c>
      <c r="M841" s="49" t="s">
        <v>618</v>
      </c>
      <c r="N841" s="49"/>
      <c r="O841" s="49" t="s">
        <v>3461</v>
      </c>
      <c r="P841" s="49">
        <v>4</v>
      </c>
      <c r="Q841" s="49" t="s">
        <v>3466</v>
      </c>
      <c r="R841" s="49" t="str">
        <f>IFERROR(INDEX(tbl_Lookup_Exercises[Category],MATCH(tbl_Exercises[[#This Row],[ExerciseName]],tbl_Lookup_Exercises[ExerciseName],0)),"Unknown")</f>
        <v>Pull</v>
      </c>
    </row>
    <row r="842" spans="1:18" hidden="1" x14ac:dyDescent="0.25">
      <c r="A842" s="49" t="s">
        <v>3467</v>
      </c>
      <c r="B842" s="49" t="s">
        <v>994</v>
      </c>
      <c r="C842" s="49" t="s">
        <v>8734</v>
      </c>
      <c r="D842" s="49">
        <v>1</v>
      </c>
      <c r="E842">
        <v>30</v>
      </c>
      <c r="F842">
        <v>11</v>
      </c>
      <c r="I842" s="49"/>
      <c r="J842">
        <v>3</v>
      </c>
      <c r="K842">
        <v>1</v>
      </c>
      <c r="L842">
        <v>2</v>
      </c>
      <c r="M842" s="49" t="s">
        <v>610</v>
      </c>
      <c r="N842" s="49"/>
      <c r="O842" s="49" t="s">
        <v>3468</v>
      </c>
      <c r="P842" s="49">
        <v>4</v>
      </c>
      <c r="Q842" s="49" t="s">
        <v>3469</v>
      </c>
      <c r="R842" s="49" t="str">
        <f>IFERROR(INDEX(tbl_Lookup_Exercises[Category],MATCH(tbl_Exercises[[#This Row],[ExerciseName]],tbl_Lookup_Exercises[ExerciseName],0)),"Unknown")</f>
        <v>Arms_Biceps</v>
      </c>
    </row>
    <row r="843" spans="1:18" hidden="1" x14ac:dyDescent="0.25">
      <c r="A843" s="49" t="s">
        <v>3470</v>
      </c>
      <c r="B843" s="49" t="s">
        <v>994</v>
      </c>
      <c r="C843" s="49" t="s">
        <v>8734</v>
      </c>
      <c r="D843" s="49">
        <v>2</v>
      </c>
      <c r="E843">
        <v>30</v>
      </c>
      <c r="F843">
        <v>8</v>
      </c>
      <c r="I843" s="49"/>
      <c r="J843">
        <v>3</v>
      </c>
      <c r="K843">
        <v>1</v>
      </c>
      <c r="L843">
        <v>2</v>
      </c>
      <c r="M843" s="49" t="s">
        <v>610</v>
      </c>
      <c r="N843" s="49"/>
      <c r="O843" s="49" t="s">
        <v>3468</v>
      </c>
      <c r="P843" s="49">
        <v>4</v>
      </c>
      <c r="Q843" s="49" t="s">
        <v>3471</v>
      </c>
      <c r="R843" s="49" t="str">
        <f>IFERROR(INDEX(tbl_Lookup_Exercises[Category],MATCH(tbl_Exercises[[#This Row],[ExerciseName]],tbl_Lookup_Exercises[ExerciseName],0)),"Unknown")</f>
        <v>Arms_Biceps</v>
      </c>
    </row>
    <row r="844" spans="1:18" hidden="1" x14ac:dyDescent="0.25">
      <c r="A844" s="49" t="s">
        <v>3472</v>
      </c>
      <c r="B844" s="49" t="s">
        <v>994</v>
      </c>
      <c r="C844" s="49" t="s">
        <v>8734</v>
      </c>
      <c r="D844" s="49">
        <v>3</v>
      </c>
      <c r="E844">
        <v>30</v>
      </c>
      <c r="F844">
        <v>7</v>
      </c>
      <c r="I844" s="49"/>
      <c r="J844">
        <v>3</v>
      </c>
      <c r="K844">
        <v>1</v>
      </c>
      <c r="L844">
        <v>2</v>
      </c>
      <c r="M844" s="49" t="s">
        <v>610</v>
      </c>
      <c r="N844" s="49"/>
      <c r="O844" s="49" t="s">
        <v>3468</v>
      </c>
      <c r="P844" s="49">
        <v>4</v>
      </c>
      <c r="Q844" s="49" t="s">
        <v>997</v>
      </c>
      <c r="R844" s="49" t="str">
        <f>IFERROR(INDEX(tbl_Lookup_Exercises[Category],MATCH(tbl_Exercises[[#This Row],[ExerciseName]],tbl_Lookup_Exercises[ExerciseName],0)),"Unknown")</f>
        <v>Arms_Biceps</v>
      </c>
    </row>
    <row r="845" spans="1:18" hidden="1" x14ac:dyDescent="0.25">
      <c r="A845" s="49" t="s">
        <v>3473</v>
      </c>
      <c r="B845" s="49" t="s">
        <v>998</v>
      </c>
      <c r="C845" s="49" t="s">
        <v>356</v>
      </c>
      <c r="D845" s="49">
        <v>1</v>
      </c>
      <c r="G845">
        <v>300</v>
      </c>
      <c r="H845">
        <v>0.81</v>
      </c>
      <c r="I845" s="49" t="s">
        <v>2238</v>
      </c>
      <c r="M845" s="49"/>
      <c r="N845" s="49"/>
      <c r="O845" s="49" t="s">
        <v>272</v>
      </c>
      <c r="P845" s="49">
        <v>4</v>
      </c>
      <c r="Q845" s="49" t="s">
        <v>1000</v>
      </c>
      <c r="R845" s="49" t="str">
        <f>IFERROR(INDEX(tbl_Lookup_Exercises[Category],MATCH(tbl_Exercises[[#This Row],[ExerciseName]],tbl_Lookup_Exercises[ExerciseName],0)),"Unknown")</f>
        <v>Pull</v>
      </c>
    </row>
    <row r="846" spans="1:18" hidden="1" x14ac:dyDescent="0.25">
      <c r="A846" s="49" t="s">
        <v>3474</v>
      </c>
      <c r="B846" s="49" t="s">
        <v>998</v>
      </c>
      <c r="C846" s="49" t="s">
        <v>389</v>
      </c>
      <c r="D846" s="49">
        <v>1</v>
      </c>
      <c r="E846">
        <v>0</v>
      </c>
      <c r="F846">
        <v>12</v>
      </c>
      <c r="I846" s="49"/>
      <c r="M846" s="49"/>
      <c r="N846" s="49"/>
      <c r="O846" s="49"/>
      <c r="P846" s="49">
        <v>4</v>
      </c>
      <c r="Q846" s="49" t="s">
        <v>3475</v>
      </c>
      <c r="R846" s="49" t="str">
        <f>IFERROR(INDEX(tbl_Lookup_Exercises[Category],MATCH(tbl_Exercises[[#This Row],[ExerciseName]],tbl_Lookup_Exercises[ExerciseName],0)),"Unknown")</f>
        <v>Push</v>
      </c>
    </row>
    <row r="847" spans="1:18" hidden="1" x14ac:dyDescent="0.25">
      <c r="A847" s="49" t="s">
        <v>3476</v>
      </c>
      <c r="B847" s="49" t="s">
        <v>998</v>
      </c>
      <c r="C847" s="49" t="s">
        <v>154</v>
      </c>
      <c r="D847" s="49">
        <v>1</v>
      </c>
      <c r="E847">
        <v>125</v>
      </c>
      <c r="F847">
        <v>8</v>
      </c>
      <c r="I847" s="49"/>
      <c r="J847">
        <v>3</v>
      </c>
      <c r="K847">
        <v>1</v>
      </c>
      <c r="L847">
        <v>1</v>
      </c>
      <c r="M847" s="49" t="s">
        <v>618</v>
      </c>
      <c r="N847" s="49"/>
      <c r="O847" s="49" t="s">
        <v>2598</v>
      </c>
      <c r="P847" s="49">
        <v>4</v>
      </c>
      <c r="Q847" s="49" t="s">
        <v>3477</v>
      </c>
      <c r="R847" s="49" t="str">
        <f>IFERROR(INDEX(tbl_Lookup_Exercises[Category],MATCH(tbl_Exercises[[#This Row],[ExerciseName]],tbl_Lookup_Exercises[ExerciseName],0)),"Unknown")</f>
        <v>Push</v>
      </c>
    </row>
    <row r="848" spans="1:18" hidden="1" x14ac:dyDescent="0.25">
      <c r="A848" s="49" t="s">
        <v>3478</v>
      </c>
      <c r="B848" s="49" t="s">
        <v>998</v>
      </c>
      <c r="C848" s="49" t="s">
        <v>154</v>
      </c>
      <c r="D848" s="49">
        <v>2</v>
      </c>
      <c r="E848">
        <v>125</v>
      </c>
      <c r="F848">
        <v>7</v>
      </c>
      <c r="I848" s="49"/>
      <c r="J848">
        <v>3</v>
      </c>
      <c r="K848">
        <v>1</v>
      </c>
      <c r="L848">
        <v>1</v>
      </c>
      <c r="M848" s="49" t="s">
        <v>1745</v>
      </c>
      <c r="N848" s="49"/>
      <c r="O848" s="49" t="s">
        <v>3083</v>
      </c>
      <c r="P848" s="49">
        <v>4</v>
      </c>
      <c r="Q848" s="49" t="s">
        <v>3479</v>
      </c>
      <c r="R848" s="49" t="str">
        <f>IFERROR(INDEX(tbl_Lookup_Exercises[Category],MATCH(tbl_Exercises[[#This Row],[ExerciseName]],tbl_Lookup_Exercises[ExerciseName],0)),"Unknown")</f>
        <v>Push</v>
      </c>
    </row>
    <row r="849" spans="1:18" hidden="1" x14ac:dyDescent="0.25">
      <c r="A849" s="49" t="s">
        <v>3480</v>
      </c>
      <c r="B849" s="49" t="s">
        <v>998</v>
      </c>
      <c r="C849" s="49" t="s">
        <v>154</v>
      </c>
      <c r="D849" s="49">
        <v>3</v>
      </c>
      <c r="E849">
        <v>125</v>
      </c>
      <c r="F849">
        <v>6</v>
      </c>
      <c r="I849" s="49"/>
      <c r="J849">
        <v>3</v>
      </c>
      <c r="K849">
        <v>1</v>
      </c>
      <c r="L849">
        <v>1</v>
      </c>
      <c r="M849" s="49" t="s">
        <v>1745</v>
      </c>
      <c r="N849" s="49"/>
      <c r="O849" s="49" t="s">
        <v>3083</v>
      </c>
      <c r="P849" s="49">
        <v>4</v>
      </c>
      <c r="Q849" s="49" t="s">
        <v>3481</v>
      </c>
      <c r="R849" s="49" t="str">
        <f>IFERROR(INDEX(tbl_Lookup_Exercises[Category],MATCH(tbl_Exercises[[#This Row],[ExerciseName]],tbl_Lookup_Exercises[ExerciseName],0)),"Unknown")</f>
        <v>Push</v>
      </c>
    </row>
    <row r="850" spans="1:18" hidden="1" x14ac:dyDescent="0.25">
      <c r="A850" s="49" t="s">
        <v>3482</v>
      </c>
      <c r="B850" s="49" t="s">
        <v>998</v>
      </c>
      <c r="C850" s="49" t="s">
        <v>154</v>
      </c>
      <c r="D850" s="49">
        <v>4</v>
      </c>
      <c r="E850">
        <v>125</v>
      </c>
      <c r="F850">
        <v>5</v>
      </c>
      <c r="I850" s="49"/>
      <c r="J850">
        <v>3</v>
      </c>
      <c r="K850">
        <v>1</v>
      </c>
      <c r="L850">
        <v>1</v>
      </c>
      <c r="M850" s="49" t="s">
        <v>1745</v>
      </c>
      <c r="N850" s="49"/>
      <c r="O850" s="49" t="s">
        <v>3083</v>
      </c>
      <c r="P850" s="49">
        <v>4</v>
      </c>
      <c r="Q850" s="49" t="s">
        <v>3483</v>
      </c>
      <c r="R850" s="49" t="str">
        <f>IFERROR(INDEX(tbl_Lookup_Exercises[Category],MATCH(tbl_Exercises[[#This Row],[ExerciseName]],tbl_Lookup_Exercises[ExerciseName],0)),"Unknown")</f>
        <v>Push</v>
      </c>
    </row>
    <row r="851" spans="1:18" hidden="1" x14ac:dyDescent="0.25">
      <c r="A851" s="49" t="s">
        <v>3484</v>
      </c>
      <c r="B851" s="49" t="s">
        <v>998</v>
      </c>
      <c r="C851" s="49" t="s">
        <v>172</v>
      </c>
      <c r="D851" s="49">
        <v>1</v>
      </c>
      <c r="E851">
        <v>20</v>
      </c>
      <c r="F851">
        <v>12</v>
      </c>
      <c r="I851" s="49"/>
      <c r="J851">
        <v>2</v>
      </c>
      <c r="K851">
        <v>1</v>
      </c>
      <c r="L851">
        <v>2</v>
      </c>
      <c r="M851" s="49" t="s">
        <v>618</v>
      </c>
      <c r="N851" s="49"/>
      <c r="O851" s="49" t="s">
        <v>2154</v>
      </c>
      <c r="P851" s="49">
        <v>4</v>
      </c>
      <c r="Q851" s="49" t="s">
        <v>3485</v>
      </c>
      <c r="R851" s="49" t="str">
        <f>IFERROR(INDEX(tbl_Lookup_Exercises[Category],MATCH(tbl_Exercises[[#This Row],[ExerciseName]],tbl_Lookup_Exercises[ExerciseName],0)),"Unknown")</f>
        <v>Push</v>
      </c>
    </row>
    <row r="852" spans="1:18" hidden="1" x14ac:dyDescent="0.25">
      <c r="A852" s="49" t="s">
        <v>3486</v>
      </c>
      <c r="B852" s="49" t="s">
        <v>998</v>
      </c>
      <c r="C852" s="49" t="s">
        <v>172</v>
      </c>
      <c r="D852" s="49">
        <v>2</v>
      </c>
      <c r="E852">
        <v>20</v>
      </c>
      <c r="F852">
        <v>12</v>
      </c>
      <c r="I852" s="49"/>
      <c r="J852">
        <v>2</v>
      </c>
      <c r="K852">
        <v>1</v>
      </c>
      <c r="L852">
        <v>2</v>
      </c>
      <c r="M852" s="49" t="s">
        <v>1745</v>
      </c>
      <c r="N852" s="49"/>
      <c r="O852" s="49" t="s">
        <v>1932</v>
      </c>
      <c r="P852" s="49">
        <v>4</v>
      </c>
      <c r="Q852" s="49" t="s">
        <v>3487</v>
      </c>
      <c r="R852" s="49" t="str">
        <f>IFERROR(INDEX(tbl_Lookup_Exercises[Category],MATCH(tbl_Exercises[[#This Row],[ExerciseName]],tbl_Lookup_Exercises[ExerciseName],0)),"Unknown")</f>
        <v>Push</v>
      </c>
    </row>
    <row r="853" spans="1:18" hidden="1" x14ac:dyDescent="0.25">
      <c r="A853" s="49" t="s">
        <v>3488</v>
      </c>
      <c r="B853" s="49" t="s">
        <v>998</v>
      </c>
      <c r="C853" s="49" t="s">
        <v>172</v>
      </c>
      <c r="D853" s="49">
        <v>3</v>
      </c>
      <c r="E853">
        <v>22.5</v>
      </c>
      <c r="F853">
        <v>12</v>
      </c>
      <c r="I853" s="49"/>
      <c r="J853">
        <v>2</v>
      </c>
      <c r="K853">
        <v>1</v>
      </c>
      <c r="L853">
        <v>2</v>
      </c>
      <c r="M853" s="49" t="s">
        <v>1745</v>
      </c>
      <c r="N853" s="49"/>
      <c r="O853" s="49" t="s">
        <v>1932</v>
      </c>
      <c r="P853" s="49">
        <v>4</v>
      </c>
      <c r="Q853" s="49" t="s">
        <v>3489</v>
      </c>
      <c r="R853" s="49" t="str">
        <f>IFERROR(INDEX(tbl_Lookup_Exercises[Category],MATCH(tbl_Exercises[[#This Row],[ExerciseName]],tbl_Lookup_Exercises[ExerciseName],0)),"Unknown")</f>
        <v>Push</v>
      </c>
    </row>
    <row r="854" spans="1:18" hidden="1" x14ac:dyDescent="0.25">
      <c r="A854" s="49" t="s">
        <v>3490</v>
      </c>
      <c r="B854" s="49" t="s">
        <v>998</v>
      </c>
      <c r="C854" s="49" t="s">
        <v>214</v>
      </c>
      <c r="D854" s="49">
        <v>1</v>
      </c>
      <c r="E854">
        <v>45</v>
      </c>
      <c r="F854">
        <v>12</v>
      </c>
      <c r="I854" s="49"/>
      <c r="J854">
        <v>2</v>
      </c>
      <c r="K854">
        <v>1</v>
      </c>
      <c r="L854">
        <v>2</v>
      </c>
      <c r="M854" s="49" t="s">
        <v>1745</v>
      </c>
      <c r="N854" s="49"/>
      <c r="O854" s="49" t="s">
        <v>1932</v>
      </c>
      <c r="P854" s="49">
        <v>4</v>
      </c>
      <c r="Q854" s="49" t="s">
        <v>3491</v>
      </c>
      <c r="R854" s="49" t="str">
        <f>IFERROR(INDEX(tbl_Lookup_Exercises[Category],MATCH(tbl_Exercises[[#This Row],[ExerciseName]],tbl_Lookup_Exercises[ExerciseName],0)),"Unknown")</f>
        <v>Arms_Triceps</v>
      </c>
    </row>
    <row r="855" spans="1:18" hidden="1" x14ac:dyDescent="0.25">
      <c r="A855" s="49" t="s">
        <v>3492</v>
      </c>
      <c r="B855" s="49" t="s">
        <v>998</v>
      </c>
      <c r="C855" s="49" t="s">
        <v>214</v>
      </c>
      <c r="D855" s="49">
        <v>2</v>
      </c>
      <c r="E855">
        <v>45</v>
      </c>
      <c r="F855">
        <v>10</v>
      </c>
      <c r="I855" s="49"/>
      <c r="J855">
        <v>2</v>
      </c>
      <c r="K855">
        <v>1</v>
      </c>
      <c r="L855">
        <v>2</v>
      </c>
      <c r="M855" s="49" t="s">
        <v>610</v>
      </c>
      <c r="N855" s="49"/>
      <c r="O855" s="49" t="s">
        <v>1937</v>
      </c>
      <c r="P855" s="49">
        <v>4</v>
      </c>
      <c r="Q855" s="49" t="s">
        <v>3493</v>
      </c>
      <c r="R855" s="49" t="str">
        <f>IFERROR(INDEX(tbl_Lookup_Exercises[Category],MATCH(tbl_Exercises[[#This Row],[ExerciseName]],tbl_Lookup_Exercises[ExerciseName],0)),"Unknown")</f>
        <v>Arms_Triceps</v>
      </c>
    </row>
    <row r="856" spans="1:18" hidden="1" x14ac:dyDescent="0.25">
      <c r="A856" s="49" t="s">
        <v>3494</v>
      </c>
      <c r="B856" s="49" t="s">
        <v>998</v>
      </c>
      <c r="C856" s="49" t="s">
        <v>214</v>
      </c>
      <c r="D856" s="49">
        <v>3</v>
      </c>
      <c r="E856">
        <v>50</v>
      </c>
      <c r="F856">
        <v>9</v>
      </c>
      <c r="I856" s="49"/>
      <c r="J856">
        <v>2</v>
      </c>
      <c r="K856">
        <v>1</v>
      </c>
      <c r="L856">
        <v>2</v>
      </c>
      <c r="M856" s="49" t="s">
        <v>610</v>
      </c>
      <c r="N856" s="49"/>
      <c r="O856" s="49" t="s">
        <v>1937</v>
      </c>
      <c r="P856" s="49">
        <v>4</v>
      </c>
      <c r="Q856" s="49" t="s">
        <v>3495</v>
      </c>
      <c r="R856" s="49" t="str">
        <f>IFERROR(INDEX(tbl_Lookup_Exercises[Category],MATCH(tbl_Exercises[[#This Row],[ExerciseName]],tbl_Lookup_Exercises[ExerciseName],0)),"Unknown")</f>
        <v>Arms_Triceps</v>
      </c>
    </row>
    <row r="857" spans="1:18" hidden="1" x14ac:dyDescent="0.25">
      <c r="A857" s="49" t="s">
        <v>3496</v>
      </c>
      <c r="B857" s="49" t="s">
        <v>998</v>
      </c>
      <c r="C857" s="49" t="s">
        <v>214</v>
      </c>
      <c r="D857" s="49">
        <v>4</v>
      </c>
      <c r="E857">
        <v>50</v>
      </c>
      <c r="F857">
        <v>5.5</v>
      </c>
      <c r="I857" s="49"/>
      <c r="J857">
        <v>2</v>
      </c>
      <c r="K857">
        <v>1</v>
      </c>
      <c r="L857">
        <v>2</v>
      </c>
      <c r="M857" s="49" t="s">
        <v>610</v>
      </c>
      <c r="N857" s="49" t="s">
        <v>3497</v>
      </c>
      <c r="O857" s="49" t="s">
        <v>1937</v>
      </c>
      <c r="P857" s="49">
        <v>4</v>
      </c>
      <c r="Q857" s="49" t="s">
        <v>3498</v>
      </c>
      <c r="R857" s="49" t="str">
        <f>IFERROR(INDEX(tbl_Lookup_Exercises[Category],MATCH(tbl_Exercises[[#This Row],[ExerciseName]],tbl_Lookup_Exercises[ExerciseName],0)),"Unknown")</f>
        <v>Arms_Triceps</v>
      </c>
    </row>
    <row r="858" spans="1:18" hidden="1" x14ac:dyDescent="0.25">
      <c r="A858" s="49" t="s">
        <v>3499</v>
      </c>
      <c r="B858" s="49" t="s">
        <v>998</v>
      </c>
      <c r="C858" s="49" t="s">
        <v>214</v>
      </c>
      <c r="D858" s="49">
        <v>5</v>
      </c>
      <c r="E858">
        <v>40</v>
      </c>
      <c r="F858">
        <v>3</v>
      </c>
      <c r="I858" s="49"/>
      <c r="J858">
        <v>2</v>
      </c>
      <c r="K858">
        <v>1</v>
      </c>
      <c r="L858">
        <v>2</v>
      </c>
      <c r="M858" s="49" t="s">
        <v>610</v>
      </c>
      <c r="N858" s="49" t="s">
        <v>3497</v>
      </c>
      <c r="O858" s="49" t="s">
        <v>1937</v>
      </c>
      <c r="P858" s="49">
        <v>4</v>
      </c>
      <c r="Q858" s="49" t="s">
        <v>3500</v>
      </c>
      <c r="R858" s="49" t="str">
        <f>IFERROR(INDEX(tbl_Lookup_Exercises[Category],MATCH(tbl_Exercises[[#This Row],[ExerciseName]],tbl_Lookup_Exercises[ExerciseName],0)),"Unknown")</f>
        <v>Arms_Triceps</v>
      </c>
    </row>
    <row r="859" spans="1:18" hidden="1" x14ac:dyDescent="0.25">
      <c r="A859" s="49" t="s">
        <v>3501</v>
      </c>
      <c r="B859" s="49" t="s">
        <v>998</v>
      </c>
      <c r="C859" s="49" t="s">
        <v>217</v>
      </c>
      <c r="D859" s="49">
        <v>1</v>
      </c>
      <c r="E859">
        <v>10</v>
      </c>
      <c r="F859">
        <v>12</v>
      </c>
      <c r="I859" s="49"/>
      <c r="J859">
        <v>3</v>
      </c>
      <c r="K859">
        <v>1</v>
      </c>
      <c r="L859">
        <v>2</v>
      </c>
      <c r="M859" s="49" t="s">
        <v>610</v>
      </c>
      <c r="N859" s="49"/>
      <c r="O859" s="49" t="s">
        <v>3502</v>
      </c>
      <c r="P859" s="49">
        <v>4</v>
      </c>
      <c r="Q859" s="49" t="s">
        <v>3503</v>
      </c>
      <c r="R859" s="49" t="str">
        <f>IFERROR(INDEX(tbl_Lookup_Exercises[Category],MATCH(tbl_Exercises[[#This Row],[ExerciseName]],tbl_Lookup_Exercises[ExerciseName],0)),"Unknown")</f>
        <v>Arms_Triceps</v>
      </c>
    </row>
    <row r="860" spans="1:18" hidden="1" x14ac:dyDescent="0.25">
      <c r="A860" s="49" t="s">
        <v>3504</v>
      </c>
      <c r="B860" s="49" t="s">
        <v>998</v>
      </c>
      <c r="C860" s="49" t="s">
        <v>217</v>
      </c>
      <c r="D860" s="49">
        <v>2</v>
      </c>
      <c r="E860">
        <v>10</v>
      </c>
      <c r="F860">
        <v>12</v>
      </c>
      <c r="I860" s="49"/>
      <c r="J860">
        <v>3</v>
      </c>
      <c r="K860">
        <v>1</v>
      </c>
      <c r="L860">
        <v>2</v>
      </c>
      <c r="M860" s="49" t="s">
        <v>610</v>
      </c>
      <c r="N860" s="49"/>
      <c r="O860" s="49" t="s">
        <v>3502</v>
      </c>
      <c r="P860" s="49">
        <v>4</v>
      </c>
      <c r="Q860" s="49" t="s">
        <v>3505</v>
      </c>
      <c r="R860" s="49" t="str">
        <f>IFERROR(INDEX(tbl_Lookup_Exercises[Category],MATCH(tbl_Exercises[[#This Row],[ExerciseName]],tbl_Lookup_Exercises[ExerciseName],0)),"Unknown")</f>
        <v>Arms_Triceps</v>
      </c>
    </row>
    <row r="861" spans="1:18" hidden="1" x14ac:dyDescent="0.25">
      <c r="A861" s="49" t="s">
        <v>3506</v>
      </c>
      <c r="B861" s="49" t="s">
        <v>998</v>
      </c>
      <c r="C861" s="49" t="s">
        <v>217</v>
      </c>
      <c r="D861" s="49">
        <v>3</v>
      </c>
      <c r="E861">
        <v>10</v>
      </c>
      <c r="F861">
        <v>12</v>
      </c>
      <c r="I861" s="49"/>
      <c r="J861">
        <v>3</v>
      </c>
      <c r="K861">
        <v>1</v>
      </c>
      <c r="L861">
        <v>2</v>
      </c>
      <c r="M861" s="49" t="s">
        <v>610</v>
      </c>
      <c r="N861" s="49"/>
      <c r="O861" s="49" t="s">
        <v>3507</v>
      </c>
      <c r="P861" s="49">
        <v>4</v>
      </c>
      <c r="Q861" s="49" t="s">
        <v>3508</v>
      </c>
      <c r="R861" s="49" t="str">
        <f>IFERROR(INDEX(tbl_Lookup_Exercises[Category],MATCH(tbl_Exercises[[#This Row],[ExerciseName]],tbl_Lookup_Exercises[ExerciseName],0)),"Unknown")</f>
        <v>Arms_Triceps</v>
      </c>
    </row>
    <row r="862" spans="1:18" hidden="1" x14ac:dyDescent="0.25">
      <c r="A862" s="49" t="s">
        <v>3509</v>
      </c>
      <c r="B862" s="49" t="s">
        <v>998</v>
      </c>
      <c r="C862" s="49" t="s">
        <v>303</v>
      </c>
      <c r="D862" s="49">
        <v>1</v>
      </c>
      <c r="E862">
        <v>6</v>
      </c>
      <c r="F862">
        <v>15</v>
      </c>
      <c r="I862" s="49"/>
      <c r="J862">
        <v>2</v>
      </c>
      <c r="K862">
        <v>2</v>
      </c>
      <c r="L862">
        <v>2</v>
      </c>
      <c r="M862" s="49" t="s">
        <v>1745</v>
      </c>
      <c r="N862" s="49"/>
      <c r="O862" s="49" t="s">
        <v>3510</v>
      </c>
      <c r="P862" s="49">
        <v>4</v>
      </c>
      <c r="Q862" s="49" t="s">
        <v>3511</v>
      </c>
      <c r="R862" s="49" t="str">
        <f>IFERROR(INDEX(tbl_Lookup_Exercises[Category],MATCH(tbl_Exercises[[#This Row],[ExerciseName]],tbl_Lookup_Exercises[ExerciseName],0)),"Unknown")</f>
        <v>Push</v>
      </c>
    </row>
    <row r="863" spans="1:18" hidden="1" x14ac:dyDescent="0.25">
      <c r="A863" s="49" t="s">
        <v>3512</v>
      </c>
      <c r="B863" s="49" t="s">
        <v>998</v>
      </c>
      <c r="C863" s="49" t="s">
        <v>303</v>
      </c>
      <c r="D863" s="49">
        <v>2</v>
      </c>
      <c r="E863">
        <v>10</v>
      </c>
      <c r="F863">
        <v>13</v>
      </c>
      <c r="I863" s="49"/>
      <c r="J863">
        <v>2</v>
      </c>
      <c r="K863">
        <v>2</v>
      </c>
      <c r="L863">
        <v>2</v>
      </c>
      <c r="M863" s="49" t="s">
        <v>1745</v>
      </c>
      <c r="N863" s="49"/>
      <c r="O863" s="49" t="s">
        <v>3510</v>
      </c>
      <c r="P863" s="49">
        <v>4</v>
      </c>
      <c r="Q863" s="49" t="s">
        <v>3513</v>
      </c>
      <c r="R863" s="49" t="str">
        <f>IFERROR(INDEX(tbl_Lookup_Exercises[Category],MATCH(tbl_Exercises[[#This Row],[ExerciseName]],tbl_Lookup_Exercises[ExerciseName],0)),"Unknown")</f>
        <v>Push</v>
      </c>
    </row>
    <row r="864" spans="1:18" hidden="1" x14ac:dyDescent="0.25">
      <c r="A864" s="49" t="s">
        <v>3514</v>
      </c>
      <c r="B864" s="49" t="s">
        <v>998</v>
      </c>
      <c r="C864" s="49" t="s">
        <v>303</v>
      </c>
      <c r="D864" s="49">
        <v>3</v>
      </c>
      <c r="E864">
        <v>10</v>
      </c>
      <c r="F864">
        <v>10</v>
      </c>
      <c r="I864" s="49"/>
      <c r="J864">
        <v>2</v>
      </c>
      <c r="K864">
        <v>2</v>
      </c>
      <c r="L864">
        <v>2</v>
      </c>
      <c r="M864" s="49" t="s">
        <v>1888</v>
      </c>
      <c r="N864" s="49"/>
      <c r="O864" s="49" t="s">
        <v>3515</v>
      </c>
      <c r="P864" s="49">
        <v>4</v>
      </c>
      <c r="Q864" s="49" t="s">
        <v>1001</v>
      </c>
      <c r="R864" s="49" t="str">
        <f>IFERROR(INDEX(tbl_Lookup_Exercises[Category],MATCH(tbl_Exercises[[#This Row],[ExerciseName]],tbl_Lookup_Exercises[ExerciseName],0)),"Unknown")</f>
        <v>Push</v>
      </c>
    </row>
    <row r="865" spans="1:18" hidden="1" x14ac:dyDescent="0.25">
      <c r="A865" s="49" t="s">
        <v>3516</v>
      </c>
      <c r="B865" s="49" t="s">
        <v>1002</v>
      </c>
      <c r="C865" s="49" t="s">
        <v>356</v>
      </c>
      <c r="D865" s="49">
        <v>1</v>
      </c>
      <c r="G865">
        <v>300</v>
      </c>
      <c r="H865">
        <v>0.08</v>
      </c>
      <c r="I865" s="49" t="s">
        <v>2238</v>
      </c>
      <c r="M865" s="49"/>
      <c r="N865" s="49"/>
      <c r="O865" s="49" t="s">
        <v>3517</v>
      </c>
      <c r="P865" s="49">
        <v>4</v>
      </c>
      <c r="Q865" s="49" t="s">
        <v>1004</v>
      </c>
      <c r="R865" s="49" t="str">
        <f>IFERROR(INDEX(tbl_Lookup_Exercises[Category],MATCH(tbl_Exercises[[#This Row],[ExerciseName]],tbl_Lookup_Exercises[ExerciseName],0)),"Unknown")</f>
        <v>Pull</v>
      </c>
    </row>
    <row r="866" spans="1:18" hidden="1" x14ac:dyDescent="0.25">
      <c r="A866" s="49" t="s">
        <v>3518</v>
      </c>
      <c r="B866" s="49" t="s">
        <v>1002</v>
      </c>
      <c r="C866" s="49" t="s">
        <v>41</v>
      </c>
      <c r="D866" s="49">
        <v>1</v>
      </c>
      <c r="E866">
        <v>70</v>
      </c>
      <c r="F866">
        <v>10</v>
      </c>
      <c r="I866" s="49"/>
      <c r="J866">
        <v>2</v>
      </c>
      <c r="K866">
        <v>1</v>
      </c>
      <c r="L866">
        <v>2</v>
      </c>
      <c r="M866" s="49" t="s">
        <v>618</v>
      </c>
      <c r="N866" s="49"/>
      <c r="O866" s="49" t="s">
        <v>2154</v>
      </c>
      <c r="P866" s="49">
        <v>4</v>
      </c>
      <c r="Q866" s="49" t="s">
        <v>3519</v>
      </c>
      <c r="R866" s="49" t="str">
        <f>IFERROR(INDEX(tbl_Lookup_Exercises[Category],MATCH(tbl_Exercises[[#This Row],[ExerciseName]],tbl_Lookup_Exercises[ExerciseName],0)),"Unknown")</f>
        <v>Pull</v>
      </c>
    </row>
    <row r="867" spans="1:18" hidden="1" x14ac:dyDescent="0.25">
      <c r="A867" s="49" t="s">
        <v>3520</v>
      </c>
      <c r="B867" s="49" t="s">
        <v>1002</v>
      </c>
      <c r="C867" s="49" t="s">
        <v>41</v>
      </c>
      <c r="D867" s="49">
        <v>2</v>
      </c>
      <c r="E867">
        <v>70</v>
      </c>
      <c r="F867">
        <v>10</v>
      </c>
      <c r="I867" s="49"/>
      <c r="J867">
        <v>2</v>
      </c>
      <c r="K867">
        <v>1</v>
      </c>
      <c r="L867">
        <v>2</v>
      </c>
      <c r="M867" s="49" t="s">
        <v>618</v>
      </c>
      <c r="N867" s="49"/>
      <c r="O867" s="49" t="s">
        <v>2154</v>
      </c>
      <c r="P867" s="49">
        <v>4</v>
      </c>
      <c r="Q867" s="49" t="s">
        <v>3521</v>
      </c>
      <c r="R867" s="49" t="str">
        <f>IFERROR(INDEX(tbl_Lookup_Exercises[Category],MATCH(tbl_Exercises[[#This Row],[ExerciseName]],tbl_Lookup_Exercises[ExerciseName],0)),"Unknown")</f>
        <v>Pull</v>
      </c>
    </row>
    <row r="868" spans="1:18" hidden="1" x14ac:dyDescent="0.25">
      <c r="A868" s="49" t="s">
        <v>3522</v>
      </c>
      <c r="B868" s="49" t="s">
        <v>1002</v>
      </c>
      <c r="C868" s="49" t="s">
        <v>41</v>
      </c>
      <c r="D868" s="49">
        <v>3</v>
      </c>
      <c r="E868">
        <v>70</v>
      </c>
      <c r="F868">
        <v>8</v>
      </c>
      <c r="I868" s="49"/>
      <c r="J868">
        <v>2</v>
      </c>
      <c r="K868">
        <v>1</v>
      </c>
      <c r="L868">
        <v>2</v>
      </c>
      <c r="M868" s="49" t="s">
        <v>1745</v>
      </c>
      <c r="N868" s="49"/>
      <c r="O868" s="49" t="s">
        <v>1932</v>
      </c>
      <c r="P868" s="49">
        <v>4</v>
      </c>
      <c r="Q868" s="49" t="s">
        <v>3523</v>
      </c>
      <c r="R868" s="49" t="str">
        <f>IFERROR(INDEX(tbl_Lookup_Exercises[Category],MATCH(tbl_Exercises[[#This Row],[ExerciseName]],tbl_Lookup_Exercises[ExerciseName],0)),"Unknown")</f>
        <v>Pull</v>
      </c>
    </row>
    <row r="869" spans="1:18" hidden="1" x14ac:dyDescent="0.25">
      <c r="A869" s="49" t="s">
        <v>3524</v>
      </c>
      <c r="B869" s="49" t="s">
        <v>1002</v>
      </c>
      <c r="C869" s="49" t="s">
        <v>41</v>
      </c>
      <c r="D869" s="49">
        <v>4</v>
      </c>
      <c r="E869">
        <v>70</v>
      </c>
      <c r="F869">
        <v>8</v>
      </c>
      <c r="I869" s="49"/>
      <c r="J869">
        <v>2</v>
      </c>
      <c r="K869">
        <v>1</v>
      </c>
      <c r="L869">
        <v>2</v>
      </c>
      <c r="M869" s="49" t="s">
        <v>610</v>
      </c>
      <c r="N869" s="49"/>
      <c r="O869" s="49" t="s">
        <v>1937</v>
      </c>
      <c r="P869" s="49">
        <v>4</v>
      </c>
      <c r="Q869" s="49" t="s">
        <v>3525</v>
      </c>
      <c r="R869" s="49" t="str">
        <f>IFERROR(INDEX(tbl_Lookup_Exercises[Category],MATCH(tbl_Exercises[[#This Row],[ExerciseName]],tbl_Lookup_Exercises[ExerciseName],0)),"Unknown")</f>
        <v>Pull</v>
      </c>
    </row>
    <row r="870" spans="1:18" hidden="1" x14ac:dyDescent="0.25">
      <c r="A870" s="49" t="s">
        <v>3526</v>
      </c>
      <c r="B870" s="49" t="s">
        <v>1002</v>
      </c>
      <c r="C870" s="49" t="s">
        <v>45</v>
      </c>
      <c r="D870" s="49">
        <v>1</v>
      </c>
      <c r="E870">
        <v>145</v>
      </c>
      <c r="F870">
        <v>12</v>
      </c>
      <c r="I870" s="49"/>
      <c r="J870">
        <v>2</v>
      </c>
      <c r="K870">
        <v>1</v>
      </c>
      <c r="L870">
        <v>2</v>
      </c>
      <c r="M870" s="49" t="s">
        <v>1745</v>
      </c>
      <c r="N870" s="49"/>
      <c r="O870" s="49" t="s">
        <v>3527</v>
      </c>
      <c r="P870" s="49">
        <v>4</v>
      </c>
      <c r="Q870" s="49" t="s">
        <v>3528</v>
      </c>
      <c r="R870" s="49" t="str">
        <f>IFERROR(INDEX(tbl_Lookup_Exercises[Category],MATCH(tbl_Exercises[[#This Row],[ExerciseName]],tbl_Lookup_Exercises[ExerciseName],0)),"Unknown")</f>
        <v>Pull</v>
      </c>
    </row>
    <row r="871" spans="1:18" hidden="1" x14ac:dyDescent="0.25">
      <c r="A871" s="49" t="s">
        <v>3529</v>
      </c>
      <c r="B871" s="49" t="s">
        <v>1002</v>
      </c>
      <c r="C871" s="49" t="s">
        <v>45</v>
      </c>
      <c r="D871" s="49">
        <v>2</v>
      </c>
      <c r="E871">
        <v>150</v>
      </c>
      <c r="F871">
        <v>11</v>
      </c>
      <c r="I871" s="49"/>
      <c r="J871">
        <v>2</v>
      </c>
      <c r="K871">
        <v>1</v>
      </c>
      <c r="L871">
        <v>2</v>
      </c>
      <c r="M871" s="49" t="s">
        <v>1745</v>
      </c>
      <c r="N871" s="49"/>
      <c r="O871" s="49" t="s">
        <v>3530</v>
      </c>
      <c r="P871" s="49">
        <v>4</v>
      </c>
      <c r="Q871" s="49" t="s">
        <v>3531</v>
      </c>
      <c r="R871" s="49" t="str">
        <f>IFERROR(INDEX(tbl_Lookup_Exercises[Category],MATCH(tbl_Exercises[[#This Row],[ExerciseName]],tbl_Lookup_Exercises[ExerciseName],0)),"Unknown")</f>
        <v>Pull</v>
      </c>
    </row>
    <row r="872" spans="1:18" hidden="1" x14ac:dyDescent="0.25">
      <c r="A872" s="49" t="s">
        <v>3532</v>
      </c>
      <c r="B872" s="49" t="s">
        <v>1002</v>
      </c>
      <c r="C872" s="49" t="s">
        <v>45</v>
      </c>
      <c r="D872" s="49">
        <v>3</v>
      </c>
      <c r="E872">
        <v>170</v>
      </c>
      <c r="F872">
        <v>10</v>
      </c>
      <c r="I872" s="49"/>
      <c r="J872">
        <v>2</v>
      </c>
      <c r="K872">
        <v>1</v>
      </c>
      <c r="L872">
        <v>2</v>
      </c>
      <c r="M872" s="49" t="s">
        <v>610</v>
      </c>
      <c r="N872" s="49"/>
      <c r="O872" s="49" t="s">
        <v>3533</v>
      </c>
      <c r="P872" s="49">
        <v>4</v>
      </c>
      <c r="Q872" s="49" t="s">
        <v>3534</v>
      </c>
      <c r="R872" s="49" t="str">
        <f>IFERROR(INDEX(tbl_Lookup_Exercises[Category],MATCH(tbl_Exercises[[#This Row],[ExerciseName]],tbl_Lookup_Exercises[ExerciseName],0)),"Unknown")</f>
        <v>Pull</v>
      </c>
    </row>
    <row r="873" spans="1:18" hidden="1" x14ac:dyDescent="0.25">
      <c r="A873" s="49" t="s">
        <v>3535</v>
      </c>
      <c r="B873" s="49" t="s">
        <v>1002</v>
      </c>
      <c r="C873" s="49" t="s">
        <v>66</v>
      </c>
      <c r="D873" s="49">
        <v>1</v>
      </c>
      <c r="E873">
        <v>140</v>
      </c>
      <c r="F873">
        <v>10</v>
      </c>
      <c r="I873" s="49"/>
      <c r="K873">
        <v>1</v>
      </c>
      <c r="L873">
        <v>2</v>
      </c>
      <c r="M873" s="49" t="s">
        <v>1745</v>
      </c>
      <c r="N873" s="49"/>
      <c r="O873" s="49" t="s">
        <v>3536</v>
      </c>
      <c r="P873" s="49">
        <v>4</v>
      </c>
      <c r="Q873" s="49" t="s">
        <v>3537</v>
      </c>
      <c r="R873" s="49" t="str">
        <f>IFERROR(INDEX(tbl_Lookup_Exercises[Category],MATCH(tbl_Exercises[[#This Row],[ExerciseName]],tbl_Lookup_Exercises[ExerciseName],0)),"Unknown")</f>
        <v>Pull</v>
      </c>
    </row>
    <row r="874" spans="1:18" hidden="1" x14ac:dyDescent="0.25">
      <c r="A874" s="49" t="s">
        <v>3538</v>
      </c>
      <c r="B874" s="49" t="s">
        <v>1002</v>
      </c>
      <c r="C874" s="49" t="s">
        <v>66</v>
      </c>
      <c r="D874" s="49">
        <v>2</v>
      </c>
      <c r="E874">
        <v>140</v>
      </c>
      <c r="F874">
        <v>10</v>
      </c>
      <c r="I874" s="49"/>
      <c r="L874">
        <v>1</v>
      </c>
      <c r="M874" s="49"/>
      <c r="N874" s="49"/>
      <c r="O874" s="49" t="s">
        <v>3539</v>
      </c>
      <c r="P874" s="49">
        <v>4</v>
      </c>
      <c r="Q874" s="49" t="s">
        <v>3540</v>
      </c>
      <c r="R874" s="49" t="str">
        <f>IFERROR(INDEX(tbl_Lookup_Exercises[Category],MATCH(tbl_Exercises[[#This Row],[ExerciseName]],tbl_Lookup_Exercises[ExerciseName],0)),"Unknown")</f>
        <v>Pull</v>
      </c>
    </row>
    <row r="875" spans="1:18" hidden="1" x14ac:dyDescent="0.25">
      <c r="A875" s="49" t="s">
        <v>3541</v>
      </c>
      <c r="B875" s="49" t="s">
        <v>1002</v>
      </c>
      <c r="C875" s="49" t="s">
        <v>66</v>
      </c>
      <c r="D875" s="49">
        <v>3</v>
      </c>
      <c r="E875">
        <v>140</v>
      </c>
      <c r="F875">
        <v>7.5</v>
      </c>
      <c r="I875" s="49"/>
      <c r="L875">
        <v>1</v>
      </c>
      <c r="M875" s="49"/>
      <c r="N875" s="49"/>
      <c r="O875" s="49" t="s">
        <v>3542</v>
      </c>
      <c r="P875" s="49">
        <v>4</v>
      </c>
      <c r="Q875" s="49" t="s">
        <v>3543</v>
      </c>
      <c r="R875" s="49" t="str">
        <f>IFERROR(INDEX(tbl_Lookup_Exercises[Category],MATCH(tbl_Exercises[[#This Row],[ExerciseName]],tbl_Lookup_Exercises[ExerciseName],0)),"Unknown")</f>
        <v>Pull</v>
      </c>
    </row>
    <row r="876" spans="1:18" hidden="1" x14ac:dyDescent="0.25">
      <c r="A876" s="49" t="s">
        <v>3544</v>
      </c>
      <c r="B876" s="49" t="s">
        <v>1002</v>
      </c>
      <c r="C876" s="49" t="s">
        <v>84</v>
      </c>
      <c r="D876" s="49">
        <v>1</v>
      </c>
      <c r="E876">
        <v>5</v>
      </c>
      <c r="F876">
        <v>15</v>
      </c>
      <c r="I876" s="49"/>
      <c r="J876">
        <v>2</v>
      </c>
      <c r="K876">
        <v>2</v>
      </c>
      <c r="L876">
        <v>2</v>
      </c>
      <c r="M876" s="49" t="s">
        <v>2289</v>
      </c>
      <c r="N876" s="49"/>
      <c r="O876" s="49" t="s">
        <v>3545</v>
      </c>
      <c r="P876" s="49">
        <v>4</v>
      </c>
      <c r="Q876" s="49" t="s">
        <v>3546</v>
      </c>
      <c r="R876" s="49" t="str">
        <f>IFERROR(INDEX(tbl_Lookup_Exercises[Category],MATCH(tbl_Exercises[[#This Row],[ExerciseName]],tbl_Lookup_Exercises[ExerciseName],0)),"Unknown")</f>
        <v>Pull</v>
      </c>
    </row>
    <row r="877" spans="1:18" hidden="1" x14ac:dyDescent="0.25">
      <c r="A877" s="49" t="s">
        <v>3547</v>
      </c>
      <c r="B877" s="49" t="s">
        <v>1002</v>
      </c>
      <c r="C877" s="49" t="s">
        <v>84</v>
      </c>
      <c r="D877" s="49">
        <v>2</v>
      </c>
      <c r="E877">
        <v>7.5</v>
      </c>
      <c r="F877">
        <v>15</v>
      </c>
      <c r="I877" s="49"/>
      <c r="J877">
        <v>2</v>
      </c>
      <c r="K877">
        <v>2</v>
      </c>
      <c r="L877">
        <v>2</v>
      </c>
      <c r="M877" s="49" t="s">
        <v>618</v>
      </c>
      <c r="N877" s="49"/>
      <c r="O877" s="49" t="s">
        <v>3218</v>
      </c>
      <c r="P877" s="49">
        <v>4</v>
      </c>
      <c r="Q877" s="49" t="s">
        <v>3548</v>
      </c>
      <c r="R877" s="49" t="str">
        <f>IFERROR(INDEX(tbl_Lookup_Exercises[Category],MATCH(tbl_Exercises[[#This Row],[ExerciseName]],tbl_Lookup_Exercises[ExerciseName],0)),"Unknown")</f>
        <v>Pull</v>
      </c>
    </row>
    <row r="878" spans="1:18" hidden="1" x14ac:dyDescent="0.25">
      <c r="A878" s="49" t="s">
        <v>3549</v>
      </c>
      <c r="B878" s="49" t="s">
        <v>1002</v>
      </c>
      <c r="C878" s="49" t="s">
        <v>84</v>
      </c>
      <c r="D878" s="49">
        <v>3</v>
      </c>
      <c r="E878">
        <v>7.5</v>
      </c>
      <c r="F878">
        <v>15</v>
      </c>
      <c r="I878" s="49"/>
      <c r="J878">
        <v>2</v>
      </c>
      <c r="K878">
        <v>2</v>
      </c>
      <c r="L878">
        <v>2</v>
      </c>
      <c r="M878" s="49" t="s">
        <v>618</v>
      </c>
      <c r="N878" s="49"/>
      <c r="O878" s="49" t="s">
        <v>3218</v>
      </c>
      <c r="P878" s="49">
        <v>4</v>
      </c>
      <c r="Q878" s="49" t="s">
        <v>3550</v>
      </c>
      <c r="R878" s="49" t="str">
        <f>IFERROR(INDEX(tbl_Lookup_Exercises[Category],MATCH(tbl_Exercises[[#This Row],[ExerciseName]],tbl_Lookup_Exercises[ExerciseName],0)),"Unknown")</f>
        <v>Pull</v>
      </c>
    </row>
    <row r="879" spans="1:18" hidden="1" x14ac:dyDescent="0.25">
      <c r="A879" s="49" t="s">
        <v>3551</v>
      </c>
      <c r="B879" s="49" t="s">
        <v>1002</v>
      </c>
      <c r="C879" s="49" t="s">
        <v>15</v>
      </c>
      <c r="D879" s="49">
        <v>1</v>
      </c>
      <c r="E879">
        <v>75</v>
      </c>
      <c r="G879">
        <v>49.8</v>
      </c>
      <c r="I879" s="49"/>
      <c r="M879" s="49"/>
      <c r="N879" s="49"/>
      <c r="O879" s="49" t="s">
        <v>3552</v>
      </c>
      <c r="P879" s="49">
        <v>4</v>
      </c>
      <c r="Q879" s="49" t="s">
        <v>3553</v>
      </c>
      <c r="R879" s="49" t="str">
        <f>IFERROR(INDEX(tbl_Lookup_Exercises[Category],MATCH(tbl_Exercises[[#This Row],[ExerciseName]],tbl_Lookup_Exercises[ExerciseName],0)),"Unknown")</f>
        <v>Carry</v>
      </c>
    </row>
    <row r="880" spans="1:18" hidden="1" x14ac:dyDescent="0.25">
      <c r="A880" s="49" t="s">
        <v>3554</v>
      </c>
      <c r="B880" s="49" t="s">
        <v>1002</v>
      </c>
      <c r="C880" s="49" t="s">
        <v>15</v>
      </c>
      <c r="D880" s="49">
        <v>2</v>
      </c>
      <c r="E880">
        <v>75</v>
      </c>
      <c r="G880">
        <v>45</v>
      </c>
      <c r="I880" s="49"/>
      <c r="M880" s="49"/>
      <c r="N880" s="49"/>
      <c r="O880" s="49" t="s">
        <v>3555</v>
      </c>
      <c r="P880" s="49">
        <v>4</v>
      </c>
      <c r="Q880" s="49" t="s">
        <v>3556</v>
      </c>
      <c r="R880" s="49" t="str">
        <f>IFERROR(INDEX(tbl_Lookup_Exercises[Category],MATCH(tbl_Exercises[[#This Row],[ExerciseName]],tbl_Lookup_Exercises[ExerciseName],0)),"Unknown")</f>
        <v>Carry</v>
      </c>
    </row>
    <row r="881" spans="1:18" hidden="1" x14ac:dyDescent="0.25">
      <c r="A881" s="49" t="s">
        <v>3557</v>
      </c>
      <c r="B881" s="49" t="s">
        <v>1002</v>
      </c>
      <c r="C881" s="49" t="s">
        <v>15</v>
      </c>
      <c r="D881" s="49">
        <v>3</v>
      </c>
      <c r="E881">
        <v>75</v>
      </c>
      <c r="G881">
        <v>45</v>
      </c>
      <c r="I881" s="49"/>
      <c r="M881" s="49"/>
      <c r="N881" s="49"/>
      <c r="O881" s="49" t="s">
        <v>3555</v>
      </c>
      <c r="P881" s="49">
        <v>4</v>
      </c>
      <c r="Q881" s="49" t="s">
        <v>3558</v>
      </c>
      <c r="R881" s="49" t="str">
        <f>IFERROR(INDEX(tbl_Lookup_Exercises[Category],MATCH(tbl_Exercises[[#This Row],[ExerciseName]],tbl_Lookup_Exercises[ExerciseName],0)),"Unknown")</f>
        <v>Carry</v>
      </c>
    </row>
    <row r="882" spans="1:18" hidden="1" x14ac:dyDescent="0.25">
      <c r="A882" s="49" t="s">
        <v>3559</v>
      </c>
      <c r="B882" s="49" t="s">
        <v>1002</v>
      </c>
      <c r="C882" s="49" t="s">
        <v>8734</v>
      </c>
      <c r="D882" s="49">
        <v>1</v>
      </c>
      <c r="E882">
        <v>30</v>
      </c>
      <c r="F882">
        <v>10</v>
      </c>
      <c r="I882" s="49"/>
      <c r="J882">
        <v>2</v>
      </c>
      <c r="K882">
        <v>1</v>
      </c>
      <c r="L882">
        <v>2</v>
      </c>
      <c r="M882" s="49" t="s">
        <v>1745</v>
      </c>
      <c r="N882" s="49"/>
      <c r="O882" s="49" t="s">
        <v>1932</v>
      </c>
      <c r="P882" s="49">
        <v>4</v>
      </c>
      <c r="Q882" s="49" t="s">
        <v>3560</v>
      </c>
      <c r="R882" s="49" t="str">
        <f>IFERROR(INDEX(tbl_Lookup_Exercises[Category],MATCH(tbl_Exercises[[#This Row],[ExerciseName]],tbl_Lookup_Exercises[ExerciseName],0)),"Unknown")</f>
        <v>Arms_Biceps</v>
      </c>
    </row>
    <row r="883" spans="1:18" hidden="1" x14ac:dyDescent="0.25">
      <c r="A883" s="49" t="s">
        <v>3561</v>
      </c>
      <c r="B883" s="49" t="s">
        <v>1002</v>
      </c>
      <c r="C883" s="49" t="s">
        <v>8734</v>
      </c>
      <c r="D883" s="49">
        <v>2</v>
      </c>
      <c r="E883">
        <v>30</v>
      </c>
      <c r="F883">
        <v>8</v>
      </c>
      <c r="I883" s="49"/>
      <c r="J883">
        <v>2</v>
      </c>
      <c r="K883">
        <v>1</v>
      </c>
      <c r="L883">
        <v>2</v>
      </c>
      <c r="M883" s="49" t="s">
        <v>1745</v>
      </c>
      <c r="N883" s="49"/>
      <c r="O883" s="49" t="s">
        <v>1932</v>
      </c>
      <c r="P883" s="49">
        <v>4</v>
      </c>
      <c r="Q883" s="49" t="s">
        <v>1005</v>
      </c>
      <c r="R883" s="49" t="str">
        <f>IFERROR(INDEX(tbl_Lookup_Exercises[Category],MATCH(tbl_Exercises[[#This Row],[ExerciseName]],tbl_Lookup_Exercises[ExerciseName],0)),"Unknown")</f>
        <v>Arms_Biceps</v>
      </c>
    </row>
    <row r="884" spans="1:18" hidden="1" x14ac:dyDescent="0.25">
      <c r="A884" s="49" t="s">
        <v>3562</v>
      </c>
      <c r="B884" s="49" t="s">
        <v>1006</v>
      </c>
      <c r="C884" s="49" t="s">
        <v>356</v>
      </c>
      <c r="D884" s="49">
        <v>1</v>
      </c>
      <c r="G884">
        <v>300</v>
      </c>
      <c r="H884">
        <v>0.83</v>
      </c>
      <c r="I884" s="49" t="s">
        <v>2238</v>
      </c>
      <c r="M884" s="49"/>
      <c r="N884" s="49"/>
      <c r="O884" s="49" t="s">
        <v>3563</v>
      </c>
      <c r="P884" s="49">
        <v>4</v>
      </c>
      <c r="Q884" s="49" t="s">
        <v>1008</v>
      </c>
      <c r="R884" s="49" t="str">
        <f>IFERROR(INDEX(tbl_Lookup_Exercises[Category],MATCH(tbl_Exercises[[#This Row],[ExerciseName]],tbl_Lookup_Exercises[ExerciseName],0)),"Unknown")</f>
        <v>Pull</v>
      </c>
    </row>
    <row r="885" spans="1:18" hidden="1" x14ac:dyDescent="0.25">
      <c r="A885" s="49" t="s">
        <v>3564</v>
      </c>
      <c r="B885" s="49" t="s">
        <v>1006</v>
      </c>
      <c r="C885" s="49" t="s">
        <v>8734</v>
      </c>
      <c r="D885" s="49">
        <v>1</v>
      </c>
      <c r="E885">
        <v>30</v>
      </c>
      <c r="F885">
        <v>10</v>
      </c>
      <c r="I885" s="49"/>
      <c r="J885">
        <v>3</v>
      </c>
      <c r="K885">
        <v>1</v>
      </c>
      <c r="L885">
        <v>2</v>
      </c>
      <c r="M885" s="49" t="s">
        <v>618</v>
      </c>
      <c r="N885" s="49"/>
      <c r="O885" s="49" t="s">
        <v>3213</v>
      </c>
      <c r="P885" s="49">
        <v>4</v>
      </c>
      <c r="Q885" s="49" t="s">
        <v>3565</v>
      </c>
      <c r="R885" s="49" t="str">
        <f>IFERROR(INDEX(tbl_Lookup_Exercises[Category],MATCH(tbl_Exercises[[#This Row],[ExerciseName]],tbl_Lookup_Exercises[ExerciseName],0)),"Unknown")</f>
        <v>Arms_Biceps</v>
      </c>
    </row>
    <row r="886" spans="1:18" hidden="1" x14ac:dyDescent="0.25">
      <c r="A886" s="49" t="s">
        <v>3566</v>
      </c>
      <c r="B886" s="49" t="s">
        <v>1006</v>
      </c>
      <c r="C886" s="49" t="s">
        <v>8734</v>
      </c>
      <c r="D886" s="49">
        <v>2</v>
      </c>
      <c r="E886">
        <v>30</v>
      </c>
      <c r="F886">
        <v>10</v>
      </c>
      <c r="I886" s="49"/>
      <c r="J886">
        <v>3</v>
      </c>
      <c r="K886">
        <v>1</v>
      </c>
      <c r="L886">
        <v>2</v>
      </c>
      <c r="M886" s="49" t="s">
        <v>1745</v>
      </c>
      <c r="N886" s="49"/>
      <c r="O886" s="49" t="s">
        <v>2982</v>
      </c>
      <c r="P886" s="49">
        <v>4</v>
      </c>
      <c r="Q886" s="49" t="s">
        <v>3567</v>
      </c>
      <c r="R886" s="49" t="str">
        <f>IFERROR(INDEX(tbl_Lookup_Exercises[Category],MATCH(tbl_Exercises[[#This Row],[ExerciseName]],tbl_Lookup_Exercises[ExerciseName],0)),"Unknown")</f>
        <v>Arms_Biceps</v>
      </c>
    </row>
    <row r="887" spans="1:18" hidden="1" x14ac:dyDescent="0.25">
      <c r="A887" s="49" t="s">
        <v>3568</v>
      </c>
      <c r="B887" s="49" t="s">
        <v>1006</v>
      </c>
      <c r="C887" s="49" t="s">
        <v>8734</v>
      </c>
      <c r="D887" s="49">
        <v>3</v>
      </c>
      <c r="E887">
        <v>30</v>
      </c>
      <c r="F887">
        <v>7</v>
      </c>
      <c r="I887" s="49"/>
      <c r="J887">
        <v>3</v>
      </c>
      <c r="K887">
        <v>1</v>
      </c>
      <c r="L887">
        <v>2</v>
      </c>
      <c r="M887" s="49" t="s">
        <v>610</v>
      </c>
      <c r="N887" s="49"/>
      <c r="O887" s="49" t="s">
        <v>2986</v>
      </c>
      <c r="P887" s="49">
        <v>4</v>
      </c>
      <c r="Q887" s="49" t="s">
        <v>3569</v>
      </c>
      <c r="R887" s="49" t="str">
        <f>IFERROR(INDEX(tbl_Lookup_Exercises[Category],MATCH(tbl_Exercises[[#This Row],[ExerciseName]],tbl_Lookup_Exercises[ExerciseName],0)),"Unknown")</f>
        <v>Arms_Biceps</v>
      </c>
    </row>
    <row r="888" spans="1:18" hidden="1" x14ac:dyDescent="0.25">
      <c r="A888" s="49" t="s">
        <v>3570</v>
      </c>
      <c r="B888" s="49" t="s">
        <v>1006</v>
      </c>
      <c r="C888" s="49" t="s">
        <v>8734</v>
      </c>
      <c r="D888" s="49">
        <v>4</v>
      </c>
      <c r="E888">
        <v>30</v>
      </c>
      <c r="F888">
        <v>6</v>
      </c>
      <c r="I888" s="49"/>
      <c r="J888">
        <v>3</v>
      </c>
      <c r="K888">
        <v>1</v>
      </c>
      <c r="L888">
        <v>2</v>
      </c>
      <c r="M888" s="49" t="s">
        <v>610</v>
      </c>
      <c r="N888" s="49"/>
      <c r="O888" s="49" t="s">
        <v>2986</v>
      </c>
      <c r="P888" s="49">
        <v>4</v>
      </c>
      <c r="Q888" s="49" t="s">
        <v>3571</v>
      </c>
      <c r="R888" s="49" t="str">
        <f>IFERROR(INDEX(tbl_Lookup_Exercises[Category],MATCH(tbl_Exercises[[#This Row],[ExerciseName]],tbl_Lookup_Exercises[ExerciseName],0)),"Unknown")</f>
        <v>Arms_Biceps</v>
      </c>
    </row>
    <row r="889" spans="1:18" hidden="1" x14ac:dyDescent="0.25">
      <c r="A889" s="49" t="s">
        <v>3572</v>
      </c>
      <c r="B889" s="49" t="s">
        <v>1006</v>
      </c>
      <c r="C889" s="49" t="s">
        <v>112</v>
      </c>
      <c r="D889" s="49">
        <v>1</v>
      </c>
      <c r="E889">
        <v>35</v>
      </c>
      <c r="F889">
        <v>15</v>
      </c>
      <c r="I889" s="49"/>
      <c r="J889">
        <v>2</v>
      </c>
      <c r="K889">
        <v>1</v>
      </c>
      <c r="L889">
        <v>2</v>
      </c>
      <c r="M889" s="49" t="s">
        <v>1745</v>
      </c>
      <c r="N889" s="49"/>
      <c r="O889" s="49" t="s">
        <v>3573</v>
      </c>
      <c r="P889" s="49">
        <v>4</v>
      </c>
      <c r="Q889" s="49" t="s">
        <v>3574</v>
      </c>
      <c r="R889" s="49" t="str">
        <f>IFERROR(INDEX(tbl_Lookup_Exercises[Category],MATCH(tbl_Exercises[[#This Row],[ExerciseName]],tbl_Lookup_Exercises[ExerciseName],0)),"Unknown")</f>
        <v>Arms_Biceps</v>
      </c>
    </row>
    <row r="890" spans="1:18" hidden="1" x14ac:dyDescent="0.25">
      <c r="A890" s="49" t="s">
        <v>3575</v>
      </c>
      <c r="B890" s="49" t="s">
        <v>1006</v>
      </c>
      <c r="C890" s="49" t="s">
        <v>112</v>
      </c>
      <c r="D890" s="49">
        <v>2</v>
      </c>
      <c r="E890">
        <v>35</v>
      </c>
      <c r="F890">
        <v>15</v>
      </c>
      <c r="I890" s="49"/>
      <c r="J890">
        <v>2</v>
      </c>
      <c r="L890">
        <v>1</v>
      </c>
      <c r="M890" s="49" t="s">
        <v>1745</v>
      </c>
      <c r="N890" s="49"/>
      <c r="O890" s="49" t="s">
        <v>3576</v>
      </c>
      <c r="P890" s="49">
        <v>4</v>
      </c>
      <c r="Q890" s="49" t="s">
        <v>3577</v>
      </c>
      <c r="R890" s="49" t="str">
        <f>IFERROR(INDEX(tbl_Lookup_Exercises[Category],MATCH(tbl_Exercises[[#This Row],[ExerciseName]],tbl_Lookup_Exercises[ExerciseName],0)),"Unknown")</f>
        <v>Arms_Biceps</v>
      </c>
    </row>
    <row r="891" spans="1:18" hidden="1" x14ac:dyDescent="0.25">
      <c r="A891" s="49" t="s">
        <v>3578</v>
      </c>
      <c r="B891" s="49" t="s">
        <v>1006</v>
      </c>
      <c r="C891" s="49" t="s">
        <v>112</v>
      </c>
      <c r="D891" s="49">
        <v>3</v>
      </c>
      <c r="E891">
        <v>35</v>
      </c>
      <c r="F891">
        <v>15</v>
      </c>
      <c r="I891" s="49"/>
      <c r="J891">
        <v>2</v>
      </c>
      <c r="L891">
        <v>1</v>
      </c>
      <c r="M891" s="49" t="s">
        <v>1745</v>
      </c>
      <c r="N891" s="49"/>
      <c r="O891" s="49" t="s">
        <v>3576</v>
      </c>
      <c r="P891" s="49">
        <v>4</v>
      </c>
      <c r="Q891" s="49" t="s">
        <v>3579</v>
      </c>
      <c r="R891" s="49" t="str">
        <f>IFERROR(INDEX(tbl_Lookup_Exercises[Category],MATCH(tbl_Exercises[[#This Row],[ExerciseName]],tbl_Lookup_Exercises[ExerciseName],0)),"Unknown")</f>
        <v>Arms_Biceps</v>
      </c>
    </row>
    <row r="892" spans="1:18" hidden="1" x14ac:dyDescent="0.25">
      <c r="A892" s="49" t="s">
        <v>3580</v>
      </c>
      <c r="B892" s="49" t="s">
        <v>1006</v>
      </c>
      <c r="C892" s="49" t="s">
        <v>214</v>
      </c>
      <c r="D892" s="49">
        <v>1</v>
      </c>
      <c r="E892">
        <v>45</v>
      </c>
      <c r="F892">
        <v>12</v>
      </c>
      <c r="I892" s="49"/>
      <c r="J892">
        <v>2</v>
      </c>
      <c r="K892">
        <v>1</v>
      </c>
      <c r="L892">
        <v>2</v>
      </c>
      <c r="M892" s="49" t="s">
        <v>618</v>
      </c>
      <c r="N892" s="49"/>
      <c r="O892" s="49" t="s">
        <v>2154</v>
      </c>
      <c r="P892" s="49">
        <v>4</v>
      </c>
      <c r="Q892" s="49" t="s">
        <v>3581</v>
      </c>
      <c r="R892" s="49" t="str">
        <f>IFERROR(INDEX(tbl_Lookup_Exercises[Category],MATCH(tbl_Exercises[[#This Row],[ExerciseName]],tbl_Lookup_Exercises[ExerciseName],0)),"Unknown")</f>
        <v>Arms_Triceps</v>
      </c>
    </row>
    <row r="893" spans="1:18" hidden="1" x14ac:dyDescent="0.25">
      <c r="A893" s="49" t="s">
        <v>3582</v>
      </c>
      <c r="B893" s="49" t="s">
        <v>1006</v>
      </c>
      <c r="C893" s="49" t="s">
        <v>214</v>
      </c>
      <c r="D893" s="49">
        <v>2</v>
      </c>
      <c r="E893">
        <v>45</v>
      </c>
      <c r="F893">
        <v>12</v>
      </c>
      <c r="I893" s="49"/>
      <c r="J893">
        <v>2</v>
      </c>
      <c r="K893">
        <v>1</v>
      </c>
      <c r="L893">
        <v>2</v>
      </c>
      <c r="M893" s="49" t="s">
        <v>1745</v>
      </c>
      <c r="N893" s="49"/>
      <c r="O893" s="49" t="s">
        <v>1932</v>
      </c>
      <c r="P893" s="49">
        <v>4</v>
      </c>
      <c r="Q893" s="49" t="s">
        <v>3583</v>
      </c>
      <c r="R893" s="49" t="str">
        <f>IFERROR(INDEX(tbl_Lookup_Exercises[Category],MATCH(tbl_Exercises[[#This Row],[ExerciseName]],tbl_Lookup_Exercises[ExerciseName],0)),"Unknown")</f>
        <v>Arms_Triceps</v>
      </c>
    </row>
    <row r="894" spans="1:18" hidden="1" x14ac:dyDescent="0.25">
      <c r="A894" s="49" t="s">
        <v>3584</v>
      </c>
      <c r="B894" s="49" t="s">
        <v>1006</v>
      </c>
      <c r="C894" s="49" t="s">
        <v>214</v>
      </c>
      <c r="D894" s="49">
        <v>3</v>
      </c>
      <c r="E894">
        <v>50</v>
      </c>
      <c r="F894">
        <v>9.5</v>
      </c>
      <c r="I894" s="49"/>
      <c r="J894">
        <v>2</v>
      </c>
      <c r="K894">
        <v>1</v>
      </c>
      <c r="L894">
        <v>2</v>
      </c>
      <c r="M894" s="49" t="s">
        <v>610</v>
      </c>
      <c r="N894" s="49"/>
      <c r="O894" s="49" t="s">
        <v>1937</v>
      </c>
      <c r="P894" s="49">
        <v>4</v>
      </c>
      <c r="Q894" s="49" t="s">
        <v>3585</v>
      </c>
      <c r="R894" s="49" t="str">
        <f>IFERROR(INDEX(tbl_Lookup_Exercises[Category],MATCH(tbl_Exercises[[#This Row],[ExerciseName]],tbl_Lookup_Exercises[ExerciseName],0)),"Unknown")</f>
        <v>Arms_Triceps</v>
      </c>
    </row>
    <row r="895" spans="1:18" hidden="1" x14ac:dyDescent="0.25">
      <c r="A895" s="49" t="s">
        <v>3586</v>
      </c>
      <c r="B895" s="49" t="s">
        <v>1006</v>
      </c>
      <c r="C895" s="49" t="s">
        <v>214</v>
      </c>
      <c r="D895" s="49">
        <v>4</v>
      </c>
      <c r="E895">
        <v>50</v>
      </c>
      <c r="F895">
        <v>8</v>
      </c>
      <c r="I895" s="49"/>
      <c r="J895">
        <v>2</v>
      </c>
      <c r="K895">
        <v>1</v>
      </c>
      <c r="L895">
        <v>2</v>
      </c>
      <c r="M895" s="49" t="s">
        <v>610</v>
      </c>
      <c r="N895" s="49"/>
      <c r="O895" s="49" t="s">
        <v>1937</v>
      </c>
      <c r="P895" s="49">
        <v>4</v>
      </c>
      <c r="Q895" s="49" t="s">
        <v>3587</v>
      </c>
      <c r="R895" s="49" t="str">
        <f>IFERROR(INDEX(tbl_Lookup_Exercises[Category],MATCH(tbl_Exercises[[#This Row],[ExerciseName]],tbl_Lookup_Exercises[ExerciseName],0)),"Unknown")</f>
        <v>Arms_Triceps</v>
      </c>
    </row>
    <row r="896" spans="1:18" hidden="1" x14ac:dyDescent="0.25">
      <c r="A896" s="49" t="s">
        <v>3588</v>
      </c>
      <c r="B896" s="49" t="s">
        <v>1006</v>
      </c>
      <c r="C896" s="49" t="s">
        <v>222</v>
      </c>
      <c r="D896" s="49">
        <v>1</v>
      </c>
      <c r="E896">
        <v>10</v>
      </c>
      <c r="F896">
        <v>12</v>
      </c>
      <c r="I896" s="49"/>
      <c r="J896">
        <v>3</v>
      </c>
      <c r="K896">
        <v>1</v>
      </c>
      <c r="L896">
        <v>3</v>
      </c>
      <c r="M896" s="49" t="s">
        <v>1745</v>
      </c>
      <c r="N896" s="49"/>
      <c r="O896" s="49" t="s">
        <v>2355</v>
      </c>
      <c r="P896" s="49">
        <v>4</v>
      </c>
      <c r="Q896" s="49" t="s">
        <v>3589</v>
      </c>
      <c r="R896" s="49" t="str">
        <f>IFERROR(INDEX(tbl_Lookup_Exercises[Category],MATCH(tbl_Exercises[[#This Row],[ExerciseName]],tbl_Lookup_Exercises[ExerciseName],0)),"Unknown")</f>
        <v>Arms_Triceps</v>
      </c>
    </row>
    <row r="897" spans="1:18" hidden="1" x14ac:dyDescent="0.25">
      <c r="A897" s="49" t="s">
        <v>3590</v>
      </c>
      <c r="B897" s="49" t="s">
        <v>1006</v>
      </c>
      <c r="C897" s="49" t="s">
        <v>222</v>
      </c>
      <c r="D897" s="49">
        <v>2</v>
      </c>
      <c r="E897">
        <v>12.5</v>
      </c>
      <c r="F897">
        <v>10</v>
      </c>
      <c r="I897" s="49"/>
      <c r="J897">
        <v>3</v>
      </c>
      <c r="K897">
        <v>1</v>
      </c>
      <c r="L897">
        <v>3</v>
      </c>
      <c r="M897" s="49" t="s">
        <v>1745</v>
      </c>
      <c r="N897" s="49"/>
      <c r="O897" s="49" t="s">
        <v>2355</v>
      </c>
      <c r="P897" s="49">
        <v>4</v>
      </c>
      <c r="Q897" s="49" t="s">
        <v>3591</v>
      </c>
      <c r="R897" s="49" t="str">
        <f>IFERROR(INDEX(tbl_Lookup_Exercises[Category],MATCH(tbl_Exercises[[#This Row],[ExerciseName]],tbl_Lookup_Exercises[ExerciseName],0)),"Unknown")</f>
        <v>Arms_Triceps</v>
      </c>
    </row>
    <row r="898" spans="1:18" hidden="1" x14ac:dyDescent="0.25">
      <c r="A898" s="49" t="s">
        <v>3592</v>
      </c>
      <c r="B898" s="49" t="s">
        <v>1006</v>
      </c>
      <c r="C898" s="49" t="s">
        <v>222</v>
      </c>
      <c r="D898" s="49">
        <v>3</v>
      </c>
      <c r="E898">
        <v>12.5</v>
      </c>
      <c r="F898">
        <v>10</v>
      </c>
      <c r="I898" s="49"/>
      <c r="J898">
        <v>3</v>
      </c>
      <c r="K898">
        <v>1</v>
      </c>
      <c r="L898">
        <v>3</v>
      </c>
      <c r="M898" s="49" t="s">
        <v>1888</v>
      </c>
      <c r="N898" s="49"/>
      <c r="O898" s="49" t="s">
        <v>3593</v>
      </c>
      <c r="P898" s="49">
        <v>4</v>
      </c>
      <c r="Q898" s="49" t="s">
        <v>3594</v>
      </c>
      <c r="R898" s="49" t="str">
        <f>IFERROR(INDEX(tbl_Lookup_Exercises[Category],MATCH(tbl_Exercises[[#This Row],[ExerciseName]],tbl_Lookup_Exercises[ExerciseName],0)),"Unknown")</f>
        <v>Arms_Triceps</v>
      </c>
    </row>
    <row r="899" spans="1:18" hidden="1" x14ac:dyDescent="0.25">
      <c r="A899" s="49" t="s">
        <v>3595</v>
      </c>
      <c r="B899" s="49" t="s">
        <v>1006</v>
      </c>
      <c r="C899" s="49" t="s">
        <v>303</v>
      </c>
      <c r="D899" s="49">
        <v>1</v>
      </c>
      <c r="E899">
        <v>6</v>
      </c>
      <c r="F899">
        <v>15</v>
      </c>
      <c r="I899" s="49"/>
      <c r="J899">
        <v>2</v>
      </c>
      <c r="K899">
        <v>2</v>
      </c>
      <c r="L899">
        <v>2</v>
      </c>
      <c r="M899" s="49" t="s">
        <v>618</v>
      </c>
      <c r="N899" s="49"/>
      <c r="O899" s="49" t="s">
        <v>3218</v>
      </c>
      <c r="P899" s="49">
        <v>4</v>
      </c>
      <c r="Q899" s="49" t="s">
        <v>3596</v>
      </c>
      <c r="R899" s="49" t="str">
        <f>IFERROR(INDEX(tbl_Lookup_Exercises[Category],MATCH(tbl_Exercises[[#This Row],[ExerciseName]],tbl_Lookup_Exercises[ExerciseName],0)),"Unknown")</f>
        <v>Push</v>
      </c>
    </row>
    <row r="900" spans="1:18" hidden="1" x14ac:dyDescent="0.25">
      <c r="A900" s="49" t="s">
        <v>3597</v>
      </c>
      <c r="B900" s="49" t="s">
        <v>1006</v>
      </c>
      <c r="C900" s="49" t="s">
        <v>303</v>
      </c>
      <c r="D900" s="49">
        <v>2</v>
      </c>
      <c r="E900">
        <v>10</v>
      </c>
      <c r="F900">
        <v>15</v>
      </c>
      <c r="I900" s="49"/>
      <c r="J900">
        <v>2</v>
      </c>
      <c r="K900">
        <v>2</v>
      </c>
      <c r="L900">
        <v>2</v>
      </c>
      <c r="M900" s="49" t="s">
        <v>1745</v>
      </c>
      <c r="N900" s="49"/>
      <c r="O900" s="49" t="s">
        <v>2664</v>
      </c>
      <c r="P900" s="49">
        <v>4</v>
      </c>
      <c r="Q900" s="49" t="s">
        <v>3598</v>
      </c>
      <c r="R900" s="49" t="str">
        <f>IFERROR(INDEX(tbl_Lookup_Exercises[Category],MATCH(tbl_Exercises[[#This Row],[ExerciseName]],tbl_Lookup_Exercises[ExerciseName],0)),"Unknown")</f>
        <v>Push</v>
      </c>
    </row>
    <row r="901" spans="1:18" hidden="1" x14ac:dyDescent="0.25">
      <c r="A901" s="49" t="s">
        <v>3599</v>
      </c>
      <c r="B901" s="49" t="s">
        <v>1006</v>
      </c>
      <c r="C901" s="49" t="s">
        <v>303</v>
      </c>
      <c r="D901" s="49">
        <v>3</v>
      </c>
      <c r="E901">
        <v>10</v>
      </c>
      <c r="F901">
        <v>15</v>
      </c>
      <c r="I901" s="49"/>
      <c r="J901">
        <v>2</v>
      </c>
      <c r="K901">
        <v>2</v>
      </c>
      <c r="L901">
        <v>2</v>
      </c>
      <c r="M901" s="49" t="s">
        <v>610</v>
      </c>
      <c r="N901" s="49"/>
      <c r="O901" s="49" t="s">
        <v>3600</v>
      </c>
      <c r="P901" s="49">
        <v>4</v>
      </c>
      <c r="Q901" s="49" t="s">
        <v>3601</v>
      </c>
      <c r="R901" s="49" t="str">
        <f>IFERROR(INDEX(tbl_Lookup_Exercises[Category],MATCH(tbl_Exercises[[#This Row],[ExerciseName]],tbl_Lookup_Exercises[ExerciseName],0)),"Unknown")</f>
        <v>Push</v>
      </c>
    </row>
    <row r="902" spans="1:18" hidden="1" x14ac:dyDescent="0.25">
      <c r="A902" s="49" t="s">
        <v>3602</v>
      </c>
      <c r="B902" s="49" t="s">
        <v>1006</v>
      </c>
      <c r="C902" s="49" t="s">
        <v>1</v>
      </c>
      <c r="D902" s="49">
        <v>1</v>
      </c>
      <c r="E902">
        <v>150</v>
      </c>
      <c r="G902">
        <v>60</v>
      </c>
      <c r="I902" s="49"/>
      <c r="M902" s="49"/>
      <c r="N902" s="49"/>
      <c r="O902" s="49" t="s">
        <v>3603</v>
      </c>
      <c r="P902" s="49">
        <v>4</v>
      </c>
      <c r="Q902" s="49" t="s">
        <v>3604</v>
      </c>
      <c r="R902" s="49" t="str">
        <f>IFERROR(INDEX(tbl_Lookup_Exercises[Category],MATCH(tbl_Exercises[[#This Row],[ExerciseName]],tbl_Lookup_Exercises[ExerciseName],0)),"Unknown")</f>
        <v>Carry</v>
      </c>
    </row>
    <row r="903" spans="1:18" hidden="1" x14ac:dyDescent="0.25">
      <c r="A903" s="49" t="s">
        <v>3605</v>
      </c>
      <c r="B903" s="49" t="s">
        <v>1006</v>
      </c>
      <c r="C903" s="49" t="s">
        <v>1</v>
      </c>
      <c r="D903" s="49">
        <v>2</v>
      </c>
      <c r="E903">
        <v>150</v>
      </c>
      <c r="G903">
        <v>60</v>
      </c>
      <c r="I903" s="49"/>
      <c r="M903" s="49"/>
      <c r="N903" s="49"/>
      <c r="O903" s="49" t="s">
        <v>3603</v>
      </c>
      <c r="P903" s="49">
        <v>4</v>
      </c>
      <c r="Q903" s="49" t="s">
        <v>3606</v>
      </c>
      <c r="R903" s="49" t="str">
        <f>IFERROR(INDEX(tbl_Lookup_Exercises[Category],MATCH(tbl_Exercises[[#This Row],[ExerciseName]],tbl_Lookup_Exercises[ExerciseName],0)),"Unknown")</f>
        <v>Carry</v>
      </c>
    </row>
    <row r="904" spans="1:18" hidden="1" x14ac:dyDescent="0.25">
      <c r="A904" s="49" t="s">
        <v>3607</v>
      </c>
      <c r="B904" s="49" t="s">
        <v>1006</v>
      </c>
      <c r="C904" s="49" t="s">
        <v>1</v>
      </c>
      <c r="D904" s="49">
        <v>3</v>
      </c>
      <c r="E904">
        <v>150</v>
      </c>
      <c r="G904">
        <v>39.6</v>
      </c>
      <c r="I904" s="49"/>
      <c r="M904" s="49"/>
      <c r="N904" s="49"/>
      <c r="O904" s="49" t="s">
        <v>3603</v>
      </c>
      <c r="P904" s="49">
        <v>4</v>
      </c>
      <c r="Q904" s="49" t="s">
        <v>3608</v>
      </c>
      <c r="R904" s="49" t="str">
        <f>IFERROR(INDEX(tbl_Lookup_Exercises[Category],MATCH(tbl_Exercises[[#This Row],[ExerciseName]],tbl_Lookup_Exercises[ExerciseName],0)),"Unknown")</f>
        <v>Carry</v>
      </c>
    </row>
    <row r="905" spans="1:18" hidden="1" x14ac:dyDescent="0.25">
      <c r="A905" s="49" t="s">
        <v>3609</v>
      </c>
      <c r="B905" s="49" t="s">
        <v>1006</v>
      </c>
      <c r="C905" s="49" t="s">
        <v>356</v>
      </c>
      <c r="D905" s="49">
        <v>2</v>
      </c>
      <c r="G905">
        <v>480</v>
      </c>
      <c r="H905">
        <v>1.27</v>
      </c>
      <c r="I905" s="49" t="s">
        <v>2238</v>
      </c>
      <c r="M905" s="49"/>
      <c r="N905" s="49"/>
      <c r="O905" s="49" t="s">
        <v>3610</v>
      </c>
      <c r="P905" s="49">
        <v>4</v>
      </c>
      <c r="Q905" s="49" t="s">
        <v>1009</v>
      </c>
      <c r="R905" s="49" t="str">
        <f>IFERROR(INDEX(tbl_Lookup_Exercises[Category],MATCH(tbl_Exercises[[#This Row],[ExerciseName]],tbl_Lookup_Exercises[ExerciseName],0)),"Unknown")</f>
        <v>Pull</v>
      </c>
    </row>
    <row r="906" spans="1:18" hidden="1" x14ac:dyDescent="0.25">
      <c r="A906" s="49" t="s">
        <v>3611</v>
      </c>
      <c r="B906" s="49" t="s">
        <v>1010</v>
      </c>
      <c r="C906" s="49" t="s">
        <v>356</v>
      </c>
      <c r="D906" s="49">
        <v>1</v>
      </c>
      <c r="G906">
        <v>300</v>
      </c>
      <c r="H906">
        <v>0.83</v>
      </c>
      <c r="I906" s="49" t="s">
        <v>2238</v>
      </c>
      <c r="M906" s="49"/>
      <c r="N906" s="49"/>
      <c r="O906" s="49" t="s">
        <v>3612</v>
      </c>
      <c r="P906" s="49">
        <v>4</v>
      </c>
      <c r="Q906" s="49" t="s">
        <v>1012</v>
      </c>
      <c r="R906" s="49" t="str">
        <f>IFERROR(INDEX(tbl_Lookup_Exercises[Category],MATCH(tbl_Exercises[[#This Row],[ExerciseName]],tbl_Lookup_Exercises[ExerciseName],0)),"Unknown")</f>
        <v>Pull</v>
      </c>
    </row>
    <row r="907" spans="1:18" hidden="1" x14ac:dyDescent="0.25">
      <c r="A907" s="49" t="s">
        <v>3613</v>
      </c>
      <c r="B907" s="49" t="s">
        <v>1010</v>
      </c>
      <c r="C907" s="49" t="s">
        <v>15</v>
      </c>
      <c r="D907" s="49">
        <v>1</v>
      </c>
      <c r="E907">
        <v>75</v>
      </c>
      <c r="G907">
        <v>60</v>
      </c>
      <c r="I907" s="49"/>
      <c r="M907" s="49"/>
      <c r="N907" s="49"/>
      <c r="O907" s="49" t="s">
        <v>3614</v>
      </c>
      <c r="P907" s="49">
        <v>4</v>
      </c>
      <c r="Q907" s="49" t="s">
        <v>3615</v>
      </c>
      <c r="R907" s="49" t="str">
        <f>IFERROR(INDEX(tbl_Lookup_Exercises[Category],MATCH(tbl_Exercises[[#This Row],[ExerciseName]],tbl_Lookup_Exercises[ExerciseName],0)),"Unknown")</f>
        <v>Carry</v>
      </c>
    </row>
    <row r="908" spans="1:18" hidden="1" x14ac:dyDescent="0.25">
      <c r="A908" s="49" t="s">
        <v>3616</v>
      </c>
      <c r="B908" s="49" t="s">
        <v>1010</v>
      </c>
      <c r="C908" s="49" t="s">
        <v>15</v>
      </c>
      <c r="D908" s="49">
        <v>2</v>
      </c>
      <c r="E908">
        <v>75</v>
      </c>
      <c r="G908">
        <v>60</v>
      </c>
      <c r="I908" s="49"/>
      <c r="M908" s="49"/>
      <c r="N908" s="49"/>
      <c r="O908" s="49" t="s">
        <v>3614</v>
      </c>
      <c r="P908" s="49">
        <v>4</v>
      </c>
      <c r="Q908" s="49" t="s">
        <v>3617</v>
      </c>
      <c r="R908" s="49" t="str">
        <f>IFERROR(INDEX(tbl_Lookup_Exercises[Category],MATCH(tbl_Exercises[[#This Row],[ExerciseName]],tbl_Lookup_Exercises[ExerciseName],0)),"Unknown")</f>
        <v>Carry</v>
      </c>
    </row>
    <row r="909" spans="1:18" hidden="1" x14ac:dyDescent="0.25">
      <c r="A909" s="49" t="s">
        <v>3618</v>
      </c>
      <c r="B909" s="49" t="s">
        <v>1010</v>
      </c>
      <c r="C909" s="49" t="s">
        <v>15</v>
      </c>
      <c r="D909" s="49">
        <v>3</v>
      </c>
      <c r="E909">
        <v>75</v>
      </c>
      <c r="G909">
        <v>60</v>
      </c>
      <c r="I909" s="49"/>
      <c r="M909" s="49"/>
      <c r="N909" s="49"/>
      <c r="O909" s="49" t="s">
        <v>3614</v>
      </c>
      <c r="P909" s="49">
        <v>4</v>
      </c>
      <c r="Q909" s="49" t="s">
        <v>3619</v>
      </c>
      <c r="R909" s="49" t="str">
        <f>IFERROR(INDEX(tbl_Lookup_Exercises[Category],MATCH(tbl_Exercises[[#This Row],[ExerciseName]],tbl_Lookup_Exercises[ExerciseName],0)),"Unknown")</f>
        <v>Carry</v>
      </c>
    </row>
    <row r="910" spans="1:18" hidden="1" x14ac:dyDescent="0.25">
      <c r="A910" s="49" t="s">
        <v>3620</v>
      </c>
      <c r="B910" s="49" t="s">
        <v>1010</v>
      </c>
      <c r="C910" s="49" t="s">
        <v>249</v>
      </c>
      <c r="D910" s="49">
        <v>1</v>
      </c>
      <c r="E910">
        <v>150</v>
      </c>
      <c r="F910">
        <v>8</v>
      </c>
      <c r="I910" s="49"/>
      <c r="J910">
        <v>3</v>
      </c>
      <c r="K910">
        <v>1</v>
      </c>
      <c r="L910">
        <v>1</v>
      </c>
      <c r="M910" s="49" t="s">
        <v>618</v>
      </c>
      <c r="N910" s="49"/>
      <c r="O910" s="49" t="s">
        <v>2598</v>
      </c>
      <c r="P910" s="49">
        <v>4</v>
      </c>
      <c r="Q910" s="49" t="s">
        <v>3621</v>
      </c>
      <c r="R910" s="49" t="str">
        <f>IFERROR(INDEX(tbl_Lookup_Exercises[Category],MATCH(tbl_Exercises[[#This Row],[ExerciseName]],tbl_Lookup_Exercises[ExerciseName],0)),"Unknown")</f>
        <v>Legs</v>
      </c>
    </row>
    <row r="911" spans="1:18" hidden="1" x14ac:dyDescent="0.25">
      <c r="A911" s="49" t="s">
        <v>3622</v>
      </c>
      <c r="B911" s="49" t="s">
        <v>1010</v>
      </c>
      <c r="C911" s="49" t="s">
        <v>249</v>
      </c>
      <c r="D911" s="49">
        <v>2</v>
      </c>
      <c r="E911">
        <v>150</v>
      </c>
      <c r="F911">
        <v>8</v>
      </c>
      <c r="I911" s="49"/>
      <c r="J911">
        <v>3</v>
      </c>
      <c r="K911">
        <v>1</v>
      </c>
      <c r="L911">
        <v>1</v>
      </c>
      <c r="M911" s="49" t="s">
        <v>618</v>
      </c>
      <c r="N911" s="49"/>
      <c r="O911" s="49" t="s">
        <v>2598</v>
      </c>
      <c r="P911" s="49">
        <v>4</v>
      </c>
      <c r="Q911" s="49" t="s">
        <v>3623</v>
      </c>
      <c r="R911" s="49" t="str">
        <f>IFERROR(INDEX(tbl_Lookup_Exercises[Category],MATCH(tbl_Exercises[[#This Row],[ExerciseName]],tbl_Lookup_Exercises[ExerciseName],0)),"Unknown")</f>
        <v>Legs</v>
      </c>
    </row>
    <row r="912" spans="1:18" hidden="1" x14ac:dyDescent="0.25">
      <c r="A912" s="49" t="s">
        <v>3624</v>
      </c>
      <c r="B912" s="49" t="s">
        <v>1010</v>
      </c>
      <c r="C912" s="49" t="s">
        <v>249</v>
      </c>
      <c r="D912" s="49">
        <v>3</v>
      </c>
      <c r="E912">
        <v>150</v>
      </c>
      <c r="F912">
        <v>8</v>
      </c>
      <c r="I912" s="49"/>
      <c r="J912">
        <v>3</v>
      </c>
      <c r="K912">
        <v>1</v>
      </c>
      <c r="L912">
        <v>1</v>
      </c>
      <c r="M912" s="49" t="s">
        <v>618</v>
      </c>
      <c r="N912" s="49"/>
      <c r="O912" s="49" t="s">
        <v>3625</v>
      </c>
      <c r="P912" s="49">
        <v>4</v>
      </c>
      <c r="Q912" s="49" t="s">
        <v>3626</v>
      </c>
      <c r="R912" s="49" t="str">
        <f>IFERROR(INDEX(tbl_Lookup_Exercises[Category],MATCH(tbl_Exercises[[#This Row],[ExerciseName]],tbl_Lookup_Exercises[ExerciseName],0)),"Unknown")</f>
        <v>Legs</v>
      </c>
    </row>
    <row r="913" spans="1:18" hidden="1" x14ac:dyDescent="0.25">
      <c r="A913" s="49" t="s">
        <v>3627</v>
      </c>
      <c r="B913" s="49" t="s">
        <v>1010</v>
      </c>
      <c r="C913" s="49" t="s">
        <v>249</v>
      </c>
      <c r="D913" s="49">
        <v>4</v>
      </c>
      <c r="E913">
        <v>150</v>
      </c>
      <c r="F913">
        <v>8</v>
      </c>
      <c r="I913" s="49"/>
      <c r="J913">
        <v>3</v>
      </c>
      <c r="K913">
        <v>1</v>
      </c>
      <c r="L913">
        <v>1</v>
      </c>
      <c r="M913" s="49" t="s">
        <v>618</v>
      </c>
      <c r="N913" s="49"/>
      <c r="O913" s="49" t="s">
        <v>3628</v>
      </c>
      <c r="P913" s="49">
        <v>4</v>
      </c>
      <c r="Q913" s="49" t="s">
        <v>3629</v>
      </c>
      <c r="R913" s="49" t="str">
        <f>IFERROR(INDEX(tbl_Lookup_Exercises[Category],MATCH(tbl_Exercises[[#This Row],[ExerciseName]],tbl_Lookup_Exercises[ExerciseName],0)),"Unknown")</f>
        <v>Legs</v>
      </c>
    </row>
    <row r="914" spans="1:18" hidden="1" x14ac:dyDescent="0.25">
      <c r="A914" s="49" t="s">
        <v>3630</v>
      </c>
      <c r="B914" s="49" t="s">
        <v>1010</v>
      </c>
      <c r="C914" s="49" t="s">
        <v>41</v>
      </c>
      <c r="D914" s="49">
        <v>1</v>
      </c>
      <c r="E914">
        <v>70</v>
      </c>
      <c r="F914">
        <v>7</v>
      </c>
      <c r="I914" s="49"/>
      <c r="J914">
        <v>2</v>
      </c>
      <c r="K914">
        <v>1</v>
      </c>
      <c r="L914">
        <v>2</v>
      </c>
      <c r="M914" s="49" t="s">
        <v>618</v>
      </c>
      <c r="N914" s="49"/>
      <c r="O914" s="49" t="s">
        <v>3631</v>
      </c>
      <c r="P914" s="49">
        <v>4</v>
      </c>
      <c r="Q914" s="49" t="s">
        <v>3632</v>
      </c>
      <c r="R914" s="49" t="str">
        <f>IFERROR(INDEX(tbl_Lookup_Exercises[Category],MATCH(tbl_Exercises[[#This Row],[ExerciseName]],tbl_Lookup_Exercises[ExerciseName],0)),"Unknown")</f>
        <v>Pull</v>
      </c>
    </row>
    <row r="915" spans="1:18" hidden="1" x14ac:dyDescent="0.25">
      <c r="A915" s="49" t="s">
        <v>3633</v>
      </c>
      <c r="B915" s="49" t="s">
        <v>1010</v>
      </c>
      <c r="C915" s="49" t="s">
        <v>41</v>
      </c>
      <c r="D915" s="49">
        <v>2</v>
      </c>
      <c r="E915">
        <v>70</v>
      </c>
      <c r="F915">
        <v>9</v>
      </c>
      <c r="I915" s="49"/>
      <c r="J915">
        <v>2</v>
      </c>
      <c r="K915">
        <v>1</v>
      </c>
      <c r="L915">
        <v>2</v>
      </c>
      <c r="M915" s="49" t="s">
        <v>1745</v>
      </c>
      <c r="N915" s="49"/>
      <c r="O915" s="49" t="s">
        <v>1932</v>
      </c>
      <c r="P915" s="49">
        <v>4</v>
      </c>
      <c r="Q915" s="49" t="s">
        <v>3634</v>
      </c>
      <c r="R915" s="49" t="str">
        <f>IFERROR(INDEX(tbl_Lookup_Exercises[Category],MATCH(tbl_Exercises[[#This Row],[ExerciseName]],tbl_Lookup_Exercises[ExerciseName],0)),"Unknown")</f>
        <v>Pull</v>
      </c>
    </row>
    <row r="916" spans="1:18" hidden="1" x14ac:dyDescent="0.25">
      <c r="A916" s="49" t="s">
        <v>3635</v>
      </c>
      <c r="B916" s="49" t="s">
        <v>1010</v>
      </c>
      <c r="C916" s="49" t="s">
        <v>41</v>
      </c>
      <c r="D916" s="49">
        <v>3</v>
      </c>
      <c r="E916">
        <v>70</v>
      </c>
      <c r="F916">
        <v>8.5</v>
      </c>
      <c r="I916" s="49"/>
      <c r="J916">
        <v>2</v>
      </c>
      <c r="K916">
        <v>1</v>
      </c>
      <c r="L916">
        <v>2</v>
      </c>
      <c r="M916" s="49" t="s">
        <v>610</v>
      </c>
      <c r="N916" s="49"/>
      <c r="O916" s="49" t="s">
        <v>1937</v>
      </c>
      <c r="P916" s="49">
        <v>4</v>
      </c>
      <c r="Q916" s="49" t="s">
        <v>3636</v>
      </c>
      <c r="R916" s="49" t="str">
        <f>IFERROR(INDEX(tbl_Lookup_Exercises[Category],MATCH(tbl_Exercises[[#This Row],[ExerciseName]],tbl_Lookup_Exercises[ExerciseName],0)),"Unknown")</f>
        <v>Pull</v>
      </c>
    </row>
    <row r="917" spans="1:18" hidden="1" x14ac:dyDescent="0.25">
      <c r="A917" s="49" t="s">
        <v>3637</v>
      </c>
      <c r="B917" s="49" t="s">
        <v>1010</v>
      </c>
      <c r="C917" s="49" t="s">
        <v>41</v>
      </c>
      <c r="D917" s="49">
        <v>4</v>
      </c>
      <c r="E917">
        <v>70</v>
      </c>
      <c r="F917">
        <v>8.5</v>
      </c>
      <c r="I917" s="49"/>
      <c r="J917">
        <v>2</v>
      </c>
      <c r="K917">
        <v>1</v>
      </c>
      <c r="L917">
        <v>2</v>
      </c>
      <c r="M917" s="49" t="s">
        <v>610</v>
      </c>
      <c r="N917" s="49"/>
      <c r="O917" s="49" t="s">
        <v>3638</v>
      </c>
      <c r="P917" s="49">
        <v>4</v>
      </c>
      <c r="Q917" s="49" t="s">
        <v>3639</v>
      </c>
      <c r="R917" s="49" t="str">
        <f>IFERROR(INDEX(tbl_Lookup_Exercises[Category],MATCH(tbl_Exercises[[#This Row],[ExerciseName]],tbl_Lookup_Exercises[ExerciseName],0)),"Unknown")</f>
        <v>Pull</v>
      </c>
    </row>
    <row r="918" spans="1:18" hidden="1" x14ac:dyDescent="0.25">
      <c r="A918" s="49" t="s">
        <v>3640</v>
      </c>
      <c r="B918" s="49" t="s">
        <v>1010</v>
      </c>
      <c r="C918" s="49" t="s">
        <v>73</v>
      </c>
      <c r="D918" s="49">
        <v>1</v>
      </c>
      <c r="E918">
        <v>30</v>
      </c>
      <c r="F918">
        <v>20</v>
      </c>
      <c r="I918" s="49"/>
      <c r="J918">
        <v>2</v>
      </c>
      <c r="K918">
        <v>2</v>
      </c>
      <c r="L918">
        <v>2</v>
      </c>
      <c r="M918" s="49" t="s">
        <v>618</v>
      </c>
      <c r="N918" s="49"/>
      <c r="O918" s="49" t="s">
        <v>3218</v>
      </c>
      <c r="P918" s="49">
        <v>4</v>
      </c>
      <c r="Q918" s="49" t="s">
        <v>3641</v>
      </c>
      <c r="R918" s="49" t="str">
        <f>IFERROR(INDEX(tbl_Lookup_Exercises[Category],MATCH(tbl_Exercises[[#This Row],[ExerciseName]],tbl_Lookup_Exercises[ExerciseName],0)),"Unknown")</f>
        <v>Pull</v>
      </c>
    </row>
    <row r="919" spans="1:18" hidden="1" x14ac:dyDescent="0.25">
      <c r="A919" s="49" t="s">
        <v>3642</v>
      </c>
      <c r="B919" s="49" t="s">
        <v>1010</v>
      </c>
      <c r="C919" s="49" t="s">
        <v>73</v>
      </c>
      <c r="D919" s="49">
        <v>2</v>
      </c>
      <c r="E919">
        <v>30</v>
      </c>
      <c r="F919">
        <v>20</v>
      </c>
      <c r="I919" s="49"/>
      <c r="J919">
        <v>2</v>
      </c>
      <c r="K919">
        <v>2</v>
      </c>
      <c r="L919">
        <v>2</v>
      </c>
      <c r="M919" s="49" t="s">
        <v>618</v>
      </c>
      <c r="N919" s="49"/>
      <c r="O919" s="49" t="s">
        <v>3218</v>
      </c>
      <c r="P919" s="49">
        <v>4</v>
      </c>
      <c r="Q919" s="49" t="s">
        <v>3643</v>
      </c>
      <c r="R919" s="49" t="str">
        <f>IFERROR(INDEX(tbl_Lookup_Exercises[Category],MATCH(tbl_Exercises[[#This Row],[ExerciseName]],tbl_Lookup_Exercises[ExerciseName],0)),"Unknown")</f>
        <v>Pull</v>
      </c>
    </row>
    <row r="920" spans="1:18" hidden="1" x14ac:dyDescent="0.25">
      <c r="A920" s="49" t="s">
        <v>3644</v>
      </c>
      <c r="B920" s="49" t="s">
        <v>1010</v>
      </c>
      <c r="C920" s="49" t="s">
        <v>73</v>
      </c>
      <c r="D920" s="49">
        <v>3</v>
      </c>
      <c r="E920">
        <v>30</v>
      </c>
      <c r="F920">
        <v>20</v>
      </c>
      <c r="I920" s="49"/>
      <c r="J920">
        <v>2</v>
      </c>
      <c r="K920">
        <v>2</v>
      </c>
      <c r="L920">
        <v>2</v>
      </c>
      <c r="M920" s="49" t="s">
        <v>618</v>
      </c>
      <c r="N920" s="49"/>
      <c r="O920" s="49" t="s">
        <v>3218</v>
      </c>
      <c r="P920" s="49">
        <v>4</v>
      </c>
      <c r="Q920" s="49" t="s">
        <v>3645</v>
      </c>
      <c r="R920" s="49" t="str">
        <f>IFERROR(INDEX(tbl_Lookup_Exercises[Category],MATCH(tbl_Exercises[[#This Row],[ExerciseName]],tbl_Lookup_Exercises[ExerciseName],0)),"Unknown")</f>
        <v>Pull</v>
      </c>
    </row>
    <row r="921" spans="1:18" hidden="1" x14ac:dyDescent="0.25">
      <c r="A921" s="49" t="s">
        <v>3646</v>
      </c>
      <c r="B921" s="49" t="s">
        <v>1010</v>
      </c>
      <c r="C921" s="49" t="s">
        <v>8734</v>
      </c>
      <c r="D921" s="49">
        <v>1</v>
      </c>
      <c r="E921">
        <v>30</v>
      </c>
      <c r="F921">
        <v>10</v>
      </c>
      <c r="I921" s="49"/>
      <c r="J921">
        <v>3</v>
      </c>
      <c r="K921">
        <v>1</v>
      </c>
      <c r="L921">
        <v>3</v>
      </c>
      <c r="M921" s="49" t="s">
        <v>1745</v>
      </c>
      <c r="N921" s="49"/>
      <c r="O921" s="49" t="s">
        <v>2355</v>
      </c>
      <c r="P921" s="49">
        <v>4</v>
      </c>
      <c r="Q921" s="49" t="s">
        <v>3647</v>
      </c>
      <c r="R921" s="49" t="str">
        <f>IFERROR(INDEX(tbl_Lookup_Exercises[Category],MATCH(tbl_Exercises[[#This Row],[ExerciseName]],tbl_Lookup_Exercises[ExerciseName],0)),"Unknown")</f>
        <v>Arms_Biceps</v>
      </c>
    </row>
    <row r="922" spans="1:18" hidden="1" x14ac:dyDescent="0.25">
      <c r="A922" s="49" t="s">
        <v>3648</v>
      </c>
      <c r="B922" s="49" t="s">
        <v>1010</v>
      </c>
      <c r="C922" s="49" t="s">
        <v>8734</v>
      </c>
      <c r="D922" s="49">
        <v>2</v>
      </c>
      <c r="E922">
        <v>30</v>
      </c>
      <c r="F922">
        <v>8</v>
      </c>
      <c r="I922" s="49"/>
      <c r="J922">
        <v>3</v>
      </c>
      <c r="K922">
        <v>1</v>
      </c>
      <c r="L922">
        <v>3</v>
      </c>
      <c r="M922" s="49" t="s">
        <v>1745</v>
      </c>
      <c r="N922" s="49"/>
      <c r="O922" s="49" t="s">
        <v>2355</v>
      </c>
      <c r="P922" s="49">
        <v>4</v>
      </c>
      <c r="Q922" s="49" t="s">
        <v>3649</v>
      </c>
      <c r="R922" s="49" t="str">
        <f>IFERROR(INDEX(tbl_Lookup_Exercises[Category],MATCH(tbl_Exercises[[#This Row],[ExerciseName]],tbl_Lookup_Exercises[ExerciseName],0)),"Unknown")</f>
        <v>Arms_Biceps</v>
      </c>
    </row>
    <row r="923" spans="1:18" hidden="1" x14ac:dyDescent="0.25">
      <c r="A923" s="49" t="s">
        <v>3650</v>
      </c>
      <c r="B923" s="49" t="s">
        <v>1010</v>
      </c>
      <c r="C923" s="49" t="s">
        <v>8734</v>
      </c>
      <c r="D923" s="49">
        <v>3</v>
      </c>
      <c r="E923">
        <v>30</v>
      </c>
      <c r="F923">
        <v>6</v>
      </c>
      <c r="I923" s="49"/>
      <c r="J923">
        <v>3</v>
      </c>
      <c r="K923">
        <v>1</v>
      </c>
      <c r="L923">
        <v>3</v>
      </c>
      <c r="M923" s="49" t="s">
        <v>1745</v>
      </c>
      <c r="N923" s="49"/>
      <c r="O923" s="49" t="s">
        <v>3651</v>
      </c>
      <c r="P923" s="49">
        <v>4</v>
      </c>
      <c r="Q923" s="49" t="s">
        <v>1013</v>
      </c>
      <c r="R923" s="49" t="str">
        <f>IFERROR(INDEX(tbl_Lookup_Exercises[Category],MATCH(tbl_Exercises[[#This Row],[ExerciseName]],tbl_Lookup_Exercises[ExerciseName],0)),"Unknown")</f>
        <v>Arms_Biceps</v>
      </c>
    </row>
    <row r="924" spans="1:18" hidden="1" x14ac:dyDescent="0.25">
      <c r="A924" s="49" t="s">
        <v>3652</v>
      </c>
      <c r="B924" s="49" t="s">
        <v>1014</v>
      </c>
      <c r="C924" s="49" t="s">
        <v>356</v>
      </c>
      <c r="D924" s="49">
        <v>1</v>
      </c>
      <c r="G924">
        <v>300</v>
      </c>
      <c r="H924">
        <v>0.82</v>
      </c>
      <c r="I924" s="49" t="s">
        <v>2238</v>
      </c>
      <c r="M924" s="49"/>
      <c r="N924" s="49"/>
      <c r="O924" s="49" t="s">
        <v>3653</v>
      </c>
      <c r="P924" s="49">
        <v>4</v>
      </c>
      <c r="Q924" s="49" t="s">
        <v>1016</v>
      </c>
      <c r="R924" s="49" t="str">
        <f>IFERROR(INDEX(tbl_Lookup_Exercises[Category],MATCH(tbl_Exercises[[#This Row],[ExerciseName]],tbl_Lookup_Exercises[ExerciseName],0)),"Unknown")</f>
        <v>Pull</v>
      </c>
    </row>
    <row r="925" spans="1:18" hidden="1" x14ac:dyDescent="0.25">
      <c r="A925" s="49" t="s">
        <v>3654</v>
      </c>
      <c r="B925" s="49" t="s">
        <v>1014</v>
      </c>
      <c r="C925" s="49" t="s">
        <v>389</v>
      </c>
      <c r="D925" s="49">
        <v>1</v>
      </c>
      <c r="E925">
        <v>0</v>
      </c>
      <c r="F925">
        <v>12</v>
      </c>
      <c r="I925" s="49"/>
      <c r="M925" s="49"/>
      <c r="N925" s="49"/>
      <c r="O925" s="49"/>
      <c r="P925" s="49">
        <v>4</v>
      </c>
      <c r="Q925" s="49" t="s">
        <v>3655</v>
      </c>
      <c r="R925" s="49" t="str">
        <f>IFERROR(INDEX(tbl_Lookup_Exercises[Category],MATCH(tbl_Exercises[[#This Row],[ExerciseName]],tbl_Lookup_Exercises[ExerciseName],0)),"Unknown")</f>
        <v>Push</v>
      </c>
    </row>
    <row r="926" spans="1:18" hidden="1" x14ac:dyDescent="0.25">
      <c r="A926" s="49" t="s">
        <v>3656</v>
      </c>
      <c r="B926" s="49" t="s">
        <v>1014</v>
      </c>
      <c r="C926" s="49" t="s">
        <v>154</v>
      </c>
      <c r="D926" s="49">
        <v>1</v>
      </c>
      <c r="E926">
        <v>125</v>
      </c>
      <c r="F926">
        <v>8</v>
      </c>
      <c r="I926" s="49"/>
      <c r="J926">
        <v>3</v>
      </c>
      <c r="K926">
        <v>1</v>
      </c>
      <c r="L926">
        <v>1</v>
      </c>
      <c r="M926" s="49" t="s">
        <v>618</v>
      </c>
      <c r="N926" s="49"/>
      <c r="O926" s="49" t="s">
        <v>2598</v>
      </c>
      <c r="P926" s="49">
        <v>4</v>
      </c>
      <c r="Q926" s="49" t="s">
        <v>3657</v>
      </c>
      <c r="R926" s="49" t="str">
        <f>IFERROR(INDEX(tbl_Lookup_Exercises[Category],MATCH(tbl_Exercises[[#This Row],[ExerciseName]],tbl_Lookup_Exercises[ExerciseName],0)),"Unknown")</f>
        <v>Push</v>
      </c>
    </row>
    <row r="927" spans="1:18" hidden="1" x14ac:dyDescent="0.25">
      <c r="A927" s="49" t="s">
        <v>3658</v>
      </c>
      <c r="B927" s="49" t="s">
        <v>1014</v>
      </c>
      <c r="C927" s="49" t="s">
        <v>154</v>
      </c>
      <c r="D927" s="49">
        <v>2</v>
      </c>
      <c r="E927">
        <v>125</v>
      </c>
      <c r="F927">
        <v>8</v>
      </c>
      <c r="I927" s="49"/>
      <c r="J927">
        <v>3</v>
      </c>
      <c r="K927">
        <v>1</v>
      </c>
      <c r="L927">
        <v>1</v>
      </c>
      <c r="M927" s="49" t="s">
        <v>618</v>
      </c>
      <c r="N927" s="49"/>
      <c r="O927" s="49" t="s">
        <v>2598</v>
      </c>
      <c r="P927" s="49">
        <v>4</v>
      </c>
      <c r="Q927" s="49" t="s">
        <v>3659</v>
      </c>
      <c r="R927" s="49" t="str">
        <f>IFERROR(INDEX(tbl_Lookup_Exercises[Category],MATCH(tbl_Exercises[[#This Row],[ExerciseName]],tbl_Lookup_Exercises[ExerciseName],0)),"Unknown")</f>
        <v>Push</v>
      </c>
    </row>
    <row r="928" spans="1:18" hidden="1" x14ac:dyDescent="0.25">
      <c r="A928" s="49" t="s">
        <v>3660</v>
      </c>
      <c r="B928" s="49" t="s">
        <v>1014</v>
      </c>
      <c r="C928" s="49" t="s">
        <v>154</v>
      </c>
      <c r="D928" s="49">
        <v>3</v>
      </c>
      <c r="E928">
        <v>125</v>
      </c>
      <c r="F928">
        <v>6</v>
      </c>
      <c r="I928" s="49"/>
      <c r="J928">
        <v>3</v>
      </c>
      <c r="K928">
        <v>1</v>
      </c>
      <c r="L928">
        <v>1</v>
      </c>
      <c r="M928" s="49" t="s">
        <v>1745</v>
      </c>
      <c r="N928" s="49"/>
      <c r="O928" s="49" t="s">
        <v>3083</v>
      </c>
      <c r="P928" s="49">
        <v>4</v>
      </c>
      <c r="Q928" s="49" t="s">
        <v>3661</v>
      </c>
      <c r="R928" s="49" t="str">
        <f>IFERROR(INDEX(tbl_Lookup_Exercises[Category],MATCH(tbl_Exercises[[#This Row],[ExerciseName]],tbl_Lookup_Exercises[ExerciseName],0)),"Unknown")</f>
        <v>Push</v>
      </c>
    </row>
    <row r="929" spans="1:18" hidden="1" x14ac:dyDescent="0.25">
      <c r="A929" s="49" t="s">
        <v>3662</v>
      </c>
      <c r="B929" s="49" t="s">
        <v>1014</v>
      </c>
      <c r="C929" s="49" t="s">
        <v>154</v>
      </c>
      <c r="D929" s="49">
        <v>4</v>
      </c>
      <c r="E929">
        <v>125</v>
      </c>
      <c r="F929">
        <v>6</v>
      </c>
      <c r="I929" s="49"/>
      <c r="J929">
        <v>3</v>
      </c>
      <c r="K929">
        <v>1</v>
      </c>
      <c r="L929">
        <v>1</v>
      </c>
      <c r="M929" s="49" t="s">
        <v>610</v>
      </c>
      <c r="N929" s="49"/>
      <c r="O929" s="49" t="s">
        <v>3090</v>
      </c>
      <c r="P929" s="49">
        <v>4</v>
      </c>
      <c r="Q929" s="49" t="s">
        <v>3663</v>
      </c>
      <c r="R929" s="49" t="str">
        <f>IFERROR(INDEX(tbl_Lookup_Exercises[Category],MATCH(tbl_Exercises[[#This Row],[ExerciseName]],tbl_Lookup_Exercises[ExerciseName],0)),"Unknown")</f>
        <v>Push</v>
      </c>
    </row>
    <row r="930" spans="1:18" hidden="1" x14ac:dyDescent="0.25">
      <c r="A930" s="49" t="s">
        <v>3664</v>
      </c>
      <c r="B930" s="49" t="s">
        <v>1014</v>
      </c>
      <c r="C930" s="49" t="s">
        <v>172</v>
      </c>
      <c r="D930" s="49">
        <v>1</v>
      </c>
      <c r="E930">
        <v>22.5</v>
      </c>
      <c r="F930">
        <v>12</v>
      </c>
      <c r="I930" s="49"/>
      <c r="J930">
        <v>2</v>
      </c>
      <c r="K930">
        <v>2</v>
      </c>
      <c r="L930">
        <v>2</v>
      </c>
      <c r="M930" s="49" t="s">
        <v>618</v>
      </c>
      <c r="N930" s="49"/>
      <c r="O930" s="49" t="s">
        <v>3218</v>
      </c>
      <c r="P930" s="49">
        <v>4</v>
      </c>
      <c r="Q930" s="49" t="s">
        <v>3665</v>
      </c>
      <c r="R930" s="49" t="str">
        <f>IFERROR(INDEX(tbl_Lookup_Exercises[Category],MATCH(tbl_Exercises[[#This Row],[ExerciseName]],tbl_Lookup_Exercises[ExerciseName],0)),"Unknown")</f>
        <v>Push</v>
      </c>
    </row>
    <row r="931" spans="1:18" hidden="1" x14ac:dyDescent="0.25">
      <c r="A931" s="49" t="s">
        <v>3666</v>
      </c>
      <c r="B931" s="49" t="s">
        <v>1014</v>
      </c>
      <c r="C931" s="49" t="s">
        <v>172</v>
      </c>
      <c r="D931" s="49">
        <v>2</v>
      </c>
      <c r="E931">
        <v>25</v>
      </c>
      <c r="F931">
        <v>12</v>
      </c>
      <c r="I931" s="49"/>
      <c r="J931">
        <v>2</v>
      </c>
      <c r="K931">
        <v>2</v>
      </c>
      <c r="L931">
        <v>2</v>
      </c>
      <c r="M931" s="49" t="s">
        <v>618</v>
      </c>
      <c r="N931" s="49"/>
      <c r="O931" s="49" t="s">
        <v>3218</v>
      </c>
      <c r="P931" s="49">
        <v>4</v>
      </c>
      <c r="Q931" s="49" t="s">
        <v>3667</v>
      </c>
      <c r="R931" s="49" t="str">
        <f>IFERROR(INDEX(tbl_Lookup_Exercises[Category],MATCH(tbl_Exercises[[#This Row],[ExerciseName]],tbl_Lookup_Exercises[ExerciseName],0)),"Unknown")</f>
        <v>Push</v>
      </c>
    </row>
    <row r="932" spans="1:18" hidden="1" x14ac:dyDescent="0.25">
      <c r="A932" s="49" t="s">
        <v>3668</v>
      </c>
      <c r="B932" s="49" t="s">
        <v>1014</v>
      </c>
      <c r="C932" s="49" t="s">
        <v>172</v>
      </c>
      <c r="D932" s="49">
        <v>3</v>
      </c>
      <c r="E932">
        <v>30</v>
      </c>
      <c r="F932">
        <v>12</v>
      </c>
      <c r="I932" s="49"/>
      <c r="J932">
        <v>2</v>
      </c>
      <c r="K932">
        <v>2</v>
      </c>
      <c r="L932">
        <v>2</v>
      </c>
      <c r="M932" s="49" t="s">
        <v>610</v>
      </c>
      <c r="N932" s="49"/>
      <c r="O932" s="49" t="s">
        <v>3600</v>
      </c>
      <c r="P932" s="49">
        <v>4</v>
      </c>
      <c r="Q932" s="49" t="s">
        <v>3669</v>
      </c>
      <c r="R932" s="49" t="str">
        <f>IFERROR(INDEX(tbl_Lookup_Exercises[Category],MATCH(tbl_Exercises[[#This Row],[ExerciseName]],tbl_Lookup_Exercises[ExerciseName],0)),"Unknown")</f>
        <v>Push</v>
      </c>
    </row>
    <row r="933" spans="1:18" hidden="1" x14ac:dyDescent="0.25">
      <c r="A933" s="49" t="s">
        <v>3670</v>
      </c>
      <c r="B933" s="49" t="s">
        <v>1014</v>
      </c>
      <c r="C933" s="49" t="s">
        <v>214</v>
      </c>
      <c r="D933" s="49">
        <v>1</v>
      </c>
      <c r="E933">
        <v>50</v>
      </c>
      <c r="F933">
        <v>12</v>
      </c>
      <c r="I933" s="49"/>
      <c r="J933">
        <v>2</v>
      </c>
      <c r="K933">
        <v>1</v>
      </c>
      <c r="L933">
        <v>2</v>
      </c>
      <c r="M933" s="49" t="s">
        <v>1745</v>
      </c>
      <c r="N933" s="49"/>
      <c r="O933" s="49" t="s">
        <v>1932</v>
      </c>
      <c r="P933" s="49">
        <v>4</v>
      </c>
      <c r="Q933" s="49" t="s">
        <v>3671</v>
      </c>
      <c r="R933" s="49" t="str">
        <f>IFERROR(INDEX(tbl_Lookup_Exercises[Category],MATCH(tbl_Exercises[[#This Row],[ExerciseName]],tbl_Lookup_Exercises[ExerciseName],0)),"Unknown")</f>
        <v>Arms_Triceps</v>
      </c>
    </row>
    <row r="934" spans="1:18" hidden="1" x14ac:dyDescent="0.25">
      <c r="A934" s="49" t="s">
        <v>3672</v>
      </c>
      <c r="B934" s="49" t="s">
        <v>1014</v>
      </c>
      <c r="C934" s="49" t="s">
        <v>214</v>
      </c>
      <c r="D934" s="49">
        <v>2</v>
      </c>
      <c r="E934">
        <v>50</v>
      </c>
      <c r="F934">
        <v>10</v>
      </c>
      <c r="I934" s="49"/>
      <c r="J934">
        <v>2</v>
      </c>
      <c r="K934">
        <v>1</v>
      </c>
      <c r="L934">
        <v>2</v>
      </c>
      <c r="M934" s="49" t="s">
        <v>1745</v>
      </c>
      <c r="N934" s="49"/>
      <c r="O934" s="49" t="s">
        <v>1932</v>
      </c>
      <c r="P934" s="49">
        <v>4</v>
      </c>
      <c r="Q934" s="49" t="s">
        <v>3673</v>
      </c>
      <c r="R934" s="49" t="str">
        <f>IFERROR(INDEX(tbl_Lookup_Exercises[Category],MATCH(tbl_Exercises[[#This Row],[ExerciseName]],tbl_Lookup_Exercises[ExerciseName],0)),"Unknown")</f>
        <v>Arms_Triceps</v>
      </c>
    </row>
    <row r="935" spans="1:18" hidden="1" x14ac:dyDescent="0.25">
      <c r="A935" s="49" t="s">
        <v>3674</v>
      </c>
      <c r="B935" s="49" t="s">
        <v>1014</v>
      </c>
      <c r="C935" s="49" t="s">
        <v>214</v>
      </c>
      <c r="D935" s="49">
        <v>3</v>
      </c>
      <c r="E935">
        <v>50</v>
      </c>
      <c r="F935">
        <v>8</v>
      </c>
      <c r="I935" s="49"/>
      <c r="J935">
        <v>2</v>
      </c>
      <c r="K935">
        <v>1</v>
      </c>
      <c r="L935">
        <v>2</v>
      </c>
      <c r="M935" s="49" t="s">
        <v>1745</v>
      </c>
      <c r="N935" s="49" t="s">
        <v>3675</v>
      </c>
      <c r="O935" s="49" t="s">
        <v>3676</v>
      </c>
      <c r="P935" s="49">
        <v>4</v>
      </c>
      <c r="Q935" s="49" t="s">
        <v>3677</v>
      </c>
      <c r="R935" s="49" t="str">
        <f>IFERROR(INDEX(tbl_Lookup_Exercises[Category],MATCH(tbl_Exercises[[#This Row],[ExerciseName]],tbl_Lookup_Exercises[ExerciseName],0)),"Unknown")</f>
        <v>Arms_Triceps</v>
      </c>
    </row>
    <row r="936" spans="1:18" hidden="1" x14ac:dyDescent="0.25">
      <c r="A936" s="49" t="s">
        <v>3678</v>
      </c>
      <c r="B936" s="49" t="s">
        <v>1014</v>
      </c>
      <c r="C936" s="49" t="s">
        <v>214</v>
      </c>
      <c r="D936" s="49">
        <v>4</v>
      </c>
      <c r="E936">
        <v>50</v>
      </c>
      <c r="F936">
        <v>3</v>
      </c>
      <c r="I936" s="49"/>
      <c r="J936">
        <v>2</v>
      </c>
      <c r="K936">
        <v>1</v>
      </c>
      <c r="L936">
        <v>2</v>
      </c>
      <c r="M936" s="49" t="s">
        <v>1745</v>
      </c>
      <c r="N936" s="49" t="s">
        <v>3675</v>
      </c>
      <c r="O936" s="49" t="s">
        <v>3676</v>
      </c>
      <c r="P936" s="49">
        <v>4</v>
      </c>
      <c r="Q936" s="49" t="s">
        <v>3679</v>
      </c>
      <c r="R936" s="49" t="str">
        <f>IFERROR(INDEX(tbl_Lookup_Exercises[Category],MATCH(tbl_Exercises[[#This Row],[ExerciseName]],tbl_Lookup_Exercises[ExerciseName],0)),"Unknown")</f>
        <v>Arms_Triceps</v>
      </c>
    </row>
    <row r="937" spans="1:18" hidden="1" x14ac:dyDescent="0.25">
      <c r="A937" s="49" t="s">
        <v>3680</v>
      </c>
      <c r="B937" s="49" t="s">
        <v>1014</v>
      </c>
      <c r="C937" s="49" t="s">
        <v>214</v>
      </c>
      <c r="D937" s="49">
        <v>5</v>
      </c>
      <c r="E937">
        <v>50</v>
      </c>
      <c r="F937">
        <v>7</v>
      </c>
      <c r="I937" s="49"/>
      <c r="J937">
        <v>2</v>
      </c>
      <c r="K937">
        <v>1</v>
      </c>
      <c r="L937">
        <v>2</v>
      </c>
      <c r="M937" s="49" t="s">
        <v>1745</v>
      </c>
      <c r="N937" s="49" t="s">
        <v>3681</v>
      </c>
      <c r="O937" s="49" t="s">
        <v>3676</v>
      </c>
      <c r="P937" s="49">
        <v>4</v>
      </c>
      <c r="Q937" s="49" t="s">
        <v>3682</v>
      </c>
      <c r="R937" s="49" t="str">
        <f>IFERROR(INDEX(tbl_Lookup_Exercises[Category],MATCH(tbl_Exercises[[#This Row],[ExerciseName]],tbl_Lookup_Exercises[ExerciseName],0)),"Unknown")</f>
        <v>Arms_Triceps</v>
      </c>
    </row>
    <row r="938" spans="1:18" hidden="1" x14ac:dyDescent="0.25">
      <c r="A938" s="49" t="s">
        <v>3683</v>
      </c>
      <c r="B938" s="49" t="s">
        <v>1014</v>
      </c>
      <c r="C938" s="49" t="s">
        <v>214</v>
      </c>
      <c r="D938" s="49">
        <v>6</v>
      </c>
      <c r="E938">
        <v>50</v>
      </c>
      <c r="F938">
        <v>2.5</v>
      </c>
      <c r="I938" s="49"/>
      <c r="J938">
        <v>2</v>
      </c>
      <c r="K938">
        <v>1</v>
      </c>
      <c r="L938">
        <v>2</v>
      </c>
      <c r="M938" s="49" t="s">
        <v>1745</v>
      </c>
      <c r="N938" s="49" t="s">
        <v>3681</v>
      </c>
      <c r="O938" s="49" t="s">
        <v>3676</v>
      </c>
      <c r="P938" s="49">
        <v>4</v>
      </c>
      <c r="Q938" s="49" t="s">
        <v>3684</v>
      </c>
      <c r="R938" s="49" t="str">
        <f>IFERROR(INDEX(tbl_Lookup_Exercises[Category],MATCH(tbl_Exercises[[#This Row],[ExerciseName]],tbl_Lookup_Exercises[ExerciseName],0)),"Unknown")</f>
        <v>Arms_Triceps</v>
      </c>
    </row>
    <row r="939" spans="1:18" hidden="1" x14ac:dyDescent="0.25">
      <c r="A939" s="49" t="s">
        <v>3685</v>
      </c>
      <c r="B939" s="49" t="s">
        <v>1014</v>
      </c>
      <c r="C939" s="49" t="s">
        <v>217</v>
      </c>
      <c r="D939" s="49">
        <v>1</v>
      </c>
      <c r="E939">
        <v>12.5</v>
      </c>
      <c r="F939">
        <v>10</v>
      </c>
      <c r="I939" s="49"/>
      <c r="J939">
        <v>3</v>
      </c>
      <c r="K939">
        <v>1</v>
      </c>
      <c r="L939">
        <v>3</v>
      </c>
      <c r="M939" s="49" t="s">
        <v>610</v>
      </c>
      <c r="N939" s="49"/>
      <c r="O939" s="49" t="s">
        <v>3686</v>
      </c>
      <c r="P939" s="49">
        <v>4</v>
      </c>
      <c r="Q939" s="49" t="s">
        <v>3687</v>
      </c>
      <c r="R939" s="49" t="str">
        <f>IFERROR(INDEX(tbl_Lookup_Exercises[Category],MATCH(tbl_Exercises[[#This Row],[ExerciseName]],tbl_Lookup_Exercises[ExerciseName],0)),"Unknown")</f>
        <v>Arms_Triceps</v>
      </c>
    </row>
    <row r="940" spans="1:18" hidden="1" x14ac:dyDescent="0.25">
      <c r="A940" s="49" t="s">
        <v>3688</v>
      </c>
      <c r="B940" s="49" t="s">
        <v>1014</v>
      </c>
      <c r="C940" s="49" t="s">
        <v>217</v>
      </c>
      <c r="D940" s="49">
        <v>2</v>
      </c>
      <c r="E940">
        <v>12.5</v>
      </c>
      <c r="F940">
        <v>10</v>
      </c>
      <c r="I940" s="49"/>
      <c r="J940">
        <v>3</v>
      </c>
      <c r="K940">
        <v>1</v>
      </c>
      <c r="L940">
        <v>3</v>
      </c>
      <c r="M940" s="49" t="s">
        <v>610</v>
      </c>
      <c r="N940" s="49"/>
      <c r="O940" s="49" t="s">
        <v>3686</v>
      </c>
      <c r="P940" s="49">
        <v>4</v>
      </c>
      <c r="Q940" s="49" t="s">
        <v>3689</v>
      </c>
      <c r="R940" s="49" t="str">
        <f>IFERROR(INDEX(tbl_Lookup_Exercises[Category],MATCH(tbl_Exercises[[#This Row],[ExerciseName]],tbl_Lookup_Exercises[ExerciseName],0)),"Unknown")</f>
        <v>Arms_Triceps</v>
      </c>
    </row>
    <row r="941" spans="1:18" hidden="1" x14ac:dyDescent="0.25">
      <c r="A941" s="49" t="s">
        <v>3690</v>
      </c>
      <c r="B941" s="49" t="s">
        <v>1014</v>
      </c>
      <c r="C941" s="49" t="s">
        <v>217</v>
      </c>
      <c r="D941" s="49">
        <v>3</v>
      </c>
      <c r="E941">
        <v>12.5</v>
      </c>
      <c r="F941">
        <v>10</v>
      </c>
      <c r="I941" s="49"/>
      <c r="J941">
        <v>3</v>
      </c>
      <c r="K941">
        <v>1</v>
      </c>
      <c r="L941">
        <v>3</v>
      </c>
      <c r="M941" s="49" t="s">
        <v>610</v>
      </c>
      <c r="N941" s="49"/>
      <c r="O941" s="49" t="s">
        <v>3686</v>
      </c>
      <c r="P941" s="49">
        <v>4</v>
      </c>
      <c r="Q941" s="49" t="s">
        <v>3691</v>
      </c>
      <c r="R941" s="49" t="str">
        <f>IFERROR(INDEX(tbl_Lookup_Exercises[Category],MATCH(tbl_Exercises[[#This Row],[ExerciseName]],tbl_Lookup_Exercises[ExerciseName],0)),"Unknown")</f>
        <v>Arms_Triceps</v>
      </c>
    </row>
    <row r="942" spans="1:18" hidden="1" x14ac:dyDescent="0.25">
      <c r="A942" s="49" t="s">
        <v>3692</v>
      </c>
      <c r="B942" s="49" t="s">
        <v>1014</v>
      </c>
      <c r="C942" s="49" t="s">
        <v>303</v>
      </c>
      <c r="D942" s="49">
        <v>1</v>
      </c>
      <c r="E942">
        <v>10</v>
      </c>
      <c r="F942">
        <v>12</v>
      </c>
      <c r="I942" s="49"/>
      <c r="J942">
        <v>2</v>
      </c>
      <c r="K942">
        <v>2</v>
      </c>
      <c r="L942">
        <v>2</v>
      </c>
      <c r="M942" s="49" t="s">
        <v>1745</v>
      </c>
      <c r="N942" s="49"/>
      <c r="O942" s="49" t="s">
        <v>2664</v>
      </c>
      <c r="P942" s="49">
        <v>4</v>
      </c>
      <c r="Q942" s="49" t="s">
        <v>3693</v>
      </c>
      <c r="R942" s="49" t="str">
        <f>IFERROR(INDEX(tbl_Lookup_Exercises[Category],MATCH(tbl_Exercises[[#This Row],[ExerciseName]],tbl_Lookup_Exercises[ExerciseName],0)),"Unknown")</f>
        <v>Push</v>
      </c>
    </row>
    <row r="943" spans="1:18" hidden="1" x14ac:dyDescent="0.25">
      <c r="A943" s="49" t="s">
        <v>3694</v>
      </c>
      <c r="B943" s="49" t="s">
        <v>1014</v>
      </c>
      <c r="C943" s="49" t="s">
        <v>303</v>
      </c>
      <c r="D943" s="49">
        <v>2</v>
      </c>
      <c r="E943">
        <v>10</v>
      </c>
      <c r="F943">
        <v>12</v>
      </c>
      <c r="I943" s="49"/>
      <c r="J943">
        <v>2</v>
      </c>
      <c r="K943">
        <v>2</v>
      </c>
      <c r="L943">
        <v>2</v>
      </c>
      <c r="M943" s="49" t="s">
        <v>1745</v>
      </c>
      <c r="N943" s="49"/>
      <c r="O943" s="49" t="s">
        <v>2664</v>
      </c>
      <c r="P943" s="49">
        <v>4</v>
      </c>
      <c r="Q943" s="49" t="s">
        <v>3695</v>
      </c>
      <c r="R943" s="49" t="str">
        <f>IFERROR(INDEX(tbl_Lookup_Exercises[Category],MATCH(tbl_Exercises[[#This Row],[ExerciseName]],tbl_Lookup_Exercises[ExerciseName],0)),"Unknown")</f>
        <v>Push</v>
      </c>
    </row>
    <row r="944" spans="1:18" hidden="1" x14ac:dyDescent="0.25">
      <c r="A944" s="49" t="s">
        <v>3696</v>
      </c>
      <c r="B944" s="49" t="s">
        <v>1014</v>
      </c>
      <c r="C944" s="49" t="s">
        <v>3697</v>
      </c>
      <c r="D944" s="49">
        <v>1</v>
      </c>
      <c r="E944">
        <v>30</v>
      </c>
      <c r="F944">
        <v>25</v>
      </c>
      <c r="I944" s="49"/>
      <c r="J944">
        <v>2</v>
      </c>
      <c r="K944">
        <v>2</v>
      </c>
      <c r="L944">
        <v>2</v>
      </c>
      <c r="M944" s="49" t="s">
        <v>1745</v>
      </c>
      <c r="N944" s="49"/>
      <c r="O944" s="49" t="s">
        <v>3698</v>
      </c>
      <c r="P944" s="49">
        <v>4</v>
      </c>
      <c r="Q944" s="49" t="s">
        <v>3699</v>
      </c>
      <c r="R944" s="49" t="str">
        <f>IFERROR(INDEX(tbl_Lookup_Exercises[Category],MATCH(tbl_Exercises[[#This Row],[ExerciseName]],tbl_Lookup_Exercises[ExerciseName],0)),"Unknown")</f>
        <v>Push</v>
      </c>
    </row>
    <row r="945" spans="1:18" hidden="1" x14ac:dyDescent="0.25">
      <c r="A945" s="49" t="s">
        <v>3700</v>
      </c>
      <c r="B945" s="49" t="s">
        <v>1014</v>
      </c>
      <c r="C945" s="49" t="s">
        <v>303</v>
      </c>
      <c r="D945" s="49">
        <v>3</v>
      </c>
      <c r="E945">
        <v>10</v>
      </c>
      <c r="F945">
        <v>12</v>
      </c>
      <c r="I945" s="49"/>
      <c r="J945">
        <v>2</v>
      </c>
      <c r="K945">
        <v>2</v>
      </c>
      <c r="L945">
        <v>2</v>
      </c>
      <c r="M945" s="49" t="s">
        <v>610</v>
      </c>
      <c r="N945" s="49"/>
      <c r="O945" s="49" t="s">
        <v>3600</v>
      </c>
      <c r="P945" s="49">
        <v>4</v>
      </c>
      <c r="Q945" s="49" t="s">
        <v>3701</v>
      </c>
      <c r="R945" s="49" t="str">
        <f>IFERROR(INDEX(tbl_Lookup_Exercises[Category],MATCH(tbl_Exercises[[#This Row],[ExerciseName]],tbl_Lookup_Exercises[ExerciseName],0)),"Unknown")</f>
        <v>Push</v>
      </c>
    </row>
    <row r="946" spans="1:18" hidden="1" x14ac:dyDescent="0.25">
      <c r="A946" s="49" t="s">
        <v>3702</v>
      </c>
      <c r="B946" s="49" t="s">
        <v>1014</v>
      </c>
      <c r="C946" s="49" t="s">
        <v>172</v>
      </c>
      <c r="D946" s="49">
        <v>4</v>
      </c>
      <c r="E946">
        <v>15</v>
      </c>
      <c r="F946">
        <v>17</v>
      </c>
      <c r="I946" s="49"/>
      <c r="J946">
        <v>2</v>
      </c>
      <c r="K946">
        <v>2</v>
      </c>
      <c r="L946">
        <v>2</v>
      </c>
      <c r="M946" s="49" t="s">
        <v>610</v>
      </c>
      <c r="N946" s="49"/>
      <c r="O946" s="49" t="s">
        <v>3703</v>
      </c>
      <c r="P946" s="49">
        <v>4</v>
      </c>
      <c r="Q946" s="49" t="s">
        <v>1017</v>
      </c>
      <c r="R946" s="49" t="str">
        <f>IFERROR(INDEX(tbl_Lookup_Exercises[Category],MATCH(tbl_Exercises[[#This Row],[ExerciseName]],tbl_Lookup_Exercises[ExerciseName],0)),"Unknown")</f>
        <v>Push</v>
      </c>
    </row>
    <row r="947" spans="1:18" hidden="1" x14ac:dyDescent="0.25">
      <c r="A947" s="49" t="s">
        <v>3704</v>
      </c>
      <c r="B947" s="49" t="s">
        <v>1018</v>
      </c>
      <c r="C947" s="49" t="s">
        <v>356</v>
      </c>
      <c r="D947" s="49">
        <v>1</v>
      </c>
      <c r="G947">
        <v>300</v>
      </c>
      <c r="H947">
        <v>0.84</v>
      </c>
      <c r="I947" s="49" t="s">
        <v>2238</v>
      </c>
      <c r="M947" s="49"/>
      <c r="N947" s="49"/>
      <c r="O947" s="49" t="s">
        <v>272</v>
      </c>
      <c r="P947" s="49">
        <v>4</v>
      </c>
      <c r="Q947" s="49" t="s">
        <v>1020</v>
      </c>
      <c r="R947" s="49" t="str">
        <f>IFERROR(INDEX(tbl_Lookup_Exercises[Category],MATCH(tbl_Exercises[[#This Row],[ExerciseName]],tbl_Lookup_Exercises[ExerciseName],0)),"Unknown")</f>
        <v>Pull</v>
      </c>
    </row>
    <row r="948" spans="1:18" hidden="1" x14ac:dyDescent="0.25">
      <c r="A948" s="49" t="s">
        <v>3705</v>
      </c>
      <c r="B948" s="49" t="s">
        <v>1018</v>
      </c>
      <c r="C948" s="49" t="s">
        <v>41</v>
      </c>
      <c r="D948" s="49">
        <v>1</v>
      </c>
      <c r="E948">
        <v>75</v>
      </c>
      <c r="F948">
        <v>10</v>
      </c>
      <c r="I948" s="49"/>
      <c r="J948">
        <v>2</v>
      </c>
      <c r="K948">
        <v>1</v>
      </c>
      <c r="L948">
        <v>2</v>
      </c>
      <c r="M948" s="49" t="s">
        <v>1745</v>
      </c>
      <c r="N948" s="49"/>
      <c r="O948" s="49" t="s">
        <v>1932</v>
      </c>
      <c r="P948" s="49">
        <v>4</v>
      </c>
      <c r="Q948" s="49" t="s">
        <v>3706</v>
      </c>
      <c r="R948" s="49" t="str">
        <f>IFERROR(INDEX(tbl_Lookup_Exercises[Category],MATCH(tbl_Exercises[[#This Row],[ExerciseName]],tbl_Lookup_Exercises[ExerciseName],0)),"Unknown")</f>
        <v>Pull</v>
      </c>
    </row>
    <row r="949" spans="1:18" hidden="1" x14ac:dyDescent="0.25">
      <c r="A949" s="49" t="s">
        <v>3707</v>
      </c>
      <c r="B949" s="49" t="s">
        <v>1018</v>
      </c>
      <c r="C949" s="49" t="s">
        <v>41</v>
      </c>
      <c r="D949" s="49">
        <v>2</v>
      </c>
      <c r="E949">
        <v>75</v>
      </c>
      <c r="F949">
        <v>9</v>
      </c>
      <c r="I949" s="49"/>
      <c r="J949">
        <v>2</v>
      </c>
      <c r="K949">
        <v>1</v>
      </c>
      <c r="L949">
        <v>2</v>
      </c>
      <c r="M949" s="49" t="s">
        <v>1745</v>
      </c>
      <c r="N949" s="49"/>
      <c r="O949" s="49" t="s">
        <v>3708</v>
      </c>
      <c r="P949" s="49">
        <v>4</v>
      </c>
      <c r="Q949" s="49" t="s">
        <v>3709</v>
      </c>
      <c r="R949" s="49" t="str">
        <f>IFERROR(INDEX(tbl_Lookup_Exercises[Category],MATCH(tbl_Exercises[[#This Row],[ExerciseName]],tbl_Lookup_Exercises[ExerciseName],0)),"Unknown")</f>
        <v>Pull</v>
      </c>
    </row>
    <row r="950" spans="1:18" hidden="1" x14ac:dyDescent="0.25">
      <c r="A950" s="49" t="s">
        <v>3710</v>
      </c>
      <c r="B950" s="49" t="s">
        <v>1018</v>
      </c>
      <c r="C950" s="49" t="s">
        <v>41</v>
      </c>
      <c r="D950" s="49">
        <v>3</v>
      </c>
      <c r="E950">
        <v>75</v>
      </c>
      <c r="F950">
        <v>7</v>
      </c>
      <c r="I950" s="49"/>
      <c r="J950">
        <v>2</v>
      </c>
      <c r="K950">
        <v>1</v>
      </c>
      <c r="L950">
        <v>2</v>
      </c>
      <c r="M950" s="49" t="s">
        <v>610</v>
      </c>
      <c r="N950" s="49"/>
      <c r="O950" s="49" t="s">
        <v>1937</v>
      </c>
      <c r="P950" s="49">
        <v>4</v>
      </c>
      <c r="Q950" s="49" t="s">
        <v>3711</v>
      </c>
      <c r="R950" s="49" t="str">
        <f>IFERROR(INDEX(tbl_Lookup_Exercises[Category],MATCH(tbl_Exercises[[#This Row],[ExerciseName]],tbl_Lookup_Exercises[ExerciseName],0)),"Unknown")</f>
        <v>Pull</v>
      </c>
    </row>
    <row r="951" spans="1:18" hidden="1" x14ac:dyDescent="0.25">
      <c r="A951" s="49" t="s">
        <v>3712</v>
      </c>
      <c r="B951" s="49" t="s">
        <v>1018</v>
      </c>
      <c r="C951" s="49" t="s">
        <v>41</v>
      </c>
      <c r="D951" s="49">
        <v>4</v>
      </c>
      <c r="E951">
        <v>75</v>
      </c>
      <c r="F951">
        <v>7</v>
      </c>
      <c r="I951" s="49"/>
      <c r="J951">
        <v>2</v>
      </c>
      <c r="K951">
        <v>1</v>
      </c>
      <c r="L951">
        <v>2</v>
      </c>
      <c r="M951" s="49" t="s">
        <v>610</v>
      </c>
      <c r="N951" s="49"/>
      <c r="O951" s="49" t="s">
        <v>3713</v>
      </c>
      <c r="P951" s="49">
        <v>4</v>
      </c>
      <c r="Q951" s="49" t="s">
        <v>3714</v>
      </c>
      <c r="R951" s="49" t="str">
        <f>IFERROR(INDEX(tbl_Lookup_Exercises[Category],MATCH(tbl_Exercises[[#This Row],[ExerciseName]],tbl_Lookup_Exercises[ExerciseName],0)),"Unknown")</f>
        <v>Pull</v>
      </c>
    </row>
    <row r="952" spans="1:18" hidden="1" x14ac:dyDescent="0.25">
      <c r="A952" s="49" t="s">
        <v>3715</v>
      </c>
      <c r="B952" s="49" t="s">
        <v>1018</v>
      </c>
      <c r="C952" s="49" t="s">
        <v>45</v>
      </c>
      <c r="D952" s="49">
        <v>1</v>
      </c>
      <c r="E952">
        <v>170</v>
      </c>
      <c r="F952">
        <v>10</v>
      </c>
      <c r="I952" s="49"/>
      <c r="J952">
        <v>2</v>
      </c>
      <c r="K952">
        <v>2</v>
      </c>
      <c r="L952">
        <v>1</v>
      </c>
      <c r="M952" s="49" t="s">
        <v>1745</v>
      </c>
      <c r="N952" s="49"/>
      <c r="O952" s="49" t="s">
        <v>3716</v>
      </c>
      <c r="P952" s="49">
        <v>4</v>
      </c>
      <c r="Q952" s="49" t="s">
        <v>3717</v>
      </c>
      <c r="R952" s="49" t="str">
        <f>IFERROR(INDEX(tbl_Lookup_Exercises[Category],MATCH(tbl_Exercises[[#This Row],[ExerciseName]],tbl_Lookup_Exercises[ExerciseName],0)),"Unknown")</f>
        <v>Pull</v>
      </c>
    </row>
    <row r="953" spans="1:18" hidden="1" x14ac:dyDescent="0.25">
      <c r="A953" s="49" t="s">
        <v>3718</v>
      </c>
      <c r="B953" s="49" t="s">
        <v>1018</v>
      </c>
      <c r="C953" s="49" t="s">
        <v>45</v>
      </c>
      <c r="D953" s="49">
        <v>2</v>
      </c>
      <c r="E953">
        <v>170</v>
      </c>
      <c r="F953">
        <v>10</v>
      </c>
      <c r="I953" s="49"/>
      <c r="J953">
        <v>2</v>
      </c>
      <c r="K953">
        <v>2</v>
      </c>
      <c r="L953">
        <v>1</v>
      </c>
      <c r="M953" s="49" t="s">
        <v>1745</v>
      </c>
      <c r="N953" s="49"/>
      <c r="O953" s="49" t="s">
        <v>3716</v>
      </c>
      <c r="P953" s="49">
        <v>4</v>
      </c>
      <c r="Q953" s="49" t="s">
        <v>3719</v>
      </c>
      <c r="R953" s="49" t="str">
        <f>IFERROR(INDEX(tbl_Lookup_Exercises[Category],MATCH(tbl_Exercises[[#This Row],[ExerciseName]],tbl_Lookup_Exercises[ExerciseName],0)),"Unknown")</f>
        <v>Pull</v>
      </c>
    </row>
    <row r="954" spans="1:18" hidden="1" x14ac:dyDescent="0.25">
      <c r="A954" s="49" t="s">
        <v>3720</v>
      </c>
      <c r="B954" s="49" t="s">
        <v>1018</v>
      </c>
      <c r="C954" s="49" t="s">
        <v>45</v>
      </c>
      <c r="D954" s="49">
        <v>3</v>
      </c>
      <c r="E954">
        <v>170</v>
      </c>
      <c r="F954">
        <v>10</v>
      </c>
      <c r="I954" s="49"/>
      <c r="J954">
        <v>2</v>
      </c>
      <c r="K954">
        <v>2</v>
      </c>
      <c r="L954">
        <v>1</v>
      </c>
      <c r="M954" s="49" t="s">
        <v>1745</v>
      </c>
      <c r="N954" s="49"/>
      <c r="O954" s="49" t="s">
        <v>3721</v>
      </c>
      <c r="P954" s="49">
        <v>4</v>
      </c>
      <c r="Q954" s="49" t="s">
        <v>3722</v>
      </c>
      <c r="R954" s="49" t="str">
        <f>IFERROR(INDEX(tbl_Lookup_Exercises[Category],MATCH(tbl_Exercises[[#This Row],[ExerciseName]],tbl_Lookup_Exercises[ExerciseName],0)),"Unknown")</f>
        <v>Pull</v>
      </c>
    </row>
    <row r="955" spans="1:18" hidden="1" x14ac:dyDescent="0.25">
      <c r="A955" s="49" t="s">
        <v>3723</v>
      </c>
      <c r="B955" s="49" t="s">
        <v>1018</v>
      </c>
      <c r="C955" s="49" t="s">
        <v>45</v>
      </c>
      <c r="D955" s="49">
        <v>4</v>
      </c>
      <c r="E955">
        <v>170</v>
      </c>
      <c r="F955">
        <v>8</v>
      </c>
      <c r="I955" s="49"/>
      <c r="J955">
        <v>2</v>
      </c>
      <c r="K955">
        <v>2</v>
      </c>
      <c r="L955">
        <v>1</v>
      </c>
      <c r="M955" s="49" t="s">
        <v>1888</v>
      </c>
      <c r="N955" s="49"/>
      <c r="O955" s="49" t="s">
        <v>3724</v>
      </c>
      <c r="P955" s="49">
        <v>4</v>
      </c>
      <c r="Q955" s="49" t="s">
        <v>3725</v>
      </c>
      <c r="R955" s="49" t="str">
        <f>IFERROR(INDEX(tbl_Lookup_Exercises[Category],MATCH(tbl_Exercises[[#This Row],[ExerciseName]],tbl_Lookup_Exercises[ExerciseName],0)),"Unknown")</f>
        <v>Pull</v>
      </c>
    </row>
    <row r="956" spans="1:18" hidden="1" x14ac:dyDescent="0.25">
      <c r="A956" s="49" t="s">
        <v>3726</v>
      </c>
      <c r="B956" s="49" t="s">
        <v>1018</v>
      </c>
      <c r="C956" s="49" t="s">
        <v>66</v>
      </c>
      <c r="D956" s="49">
        <v>1</v>
      </c>
      <c r="E956">
        <v>140</v>
      </c>
      <c r="F956">
        <v>12</v>
      </c>
      <c r="I956" s="49"/>
      <c r="J956">
        <v>2</v>
      </c>
      <c r="K956">
        <v>2</v>
      </c>
      <c r="L956">
        <v>2</v>
      </c>
      <c r="M956" s="49" t="s">
        <v>618</v>
      </c>
      <c r="N956" s="49"/>
      <c r="O956" s="49" t="s">
        <v>3727</v>
      </c>
      <c r="P956" s="49">
        <v>4</v>
      </c>
      <c r="Q956" s="49" t="s">
        <v>3728</v>
      </c>
      <c r="R956" s="49" t="str">
        <f>IFERROR(INDEX(tbl_Lookup_Exercises[Category],MATCH(tbl_Exercises[[#This Row],[ExerciseName]],tbl_Lookup_Exercises[ExerciseName],0)),"Unknown")</f>
        <v>Pull</v>
      </c>
    </row>
    <row r="957" spans="1:18" hidden="1" x14ac:dyDescent="0.25">
      <c r="A957" s="49" t="s">
        <v>3729</v>
      </c>
      <c r="B957" s="49" t="s">
        <v>1018</v>
      </c>
      <c r="C957" s="49" t="s">
        <v>66</v>
      </c>
      <c r="D957" s="49">
        <v>2</v>
      </c>
      <c r="E957">
        <v>170</v>
      </c>
      <c r="F957">
        <v>12</v>
      </c>
      <c r="I957" s="49"/>
      <c r="J957">
        <v>2</v>
      </c>
      <c r="K957">
        <v>2</v>
      </c>
      <c r="L957">
        <v>2</v>
      </c>
      <c r="M957" s="49" t="s">
        <v>618</v>
      </c>
      <c r="N957" s="49"/>
      <c r="O957" s="49" t="s">
        <v>3727</v>
      </c>
      <c r="P957" s="49">
        <v>4</v>
      </c>
      <c r="Q957" s="49" t="s">
        <v>3730</v>
      </c>
      <c r="R957" s="49" t="str">
        <f>IFERROR(INDEX(tbl_Lookup_Exercises[Category],MATCH(tbl_Exercises[[#This Row],[ExerciseName]],tbl_Lookup_Exercises[ExerciseName],0)),"Unknown")</f>
        <v>Pull</v>
      </c>
    </row>
    <row r="958" spans="1:18" hidden="1" x14ac:dyDescent="0.25">
      <c r="A958" s="49" t="s">
        <v>3731</v>
      </c>
      <c r="B958" s="49" t="s">
        <v>1018</v>
      </c>
      <c r="C958" s="49" t="s">
        <v>66</v>
      </c>
      <c r="D958" s="49">
        <v>3</v>
      </c>
      <c r="E958">
        <v>200</v>
      </c>
      <c r="F958">
        <v>12</v>
      </c>
      <c r="I958" s="49"/>
      <c r="J958">
        <v>2</v>
      </c>
      <c r="K958">
        <v>2</v>
      </c>
      <c r="L958">
        <v>2</v>
      </c>
      <c r="M958" s="49" t="s">
        <v>618</v>
      </c>
      <c r="N958" s="49"/>
      <c r="O958" s="49" t="s">
        <v>3732</v>
      </c>
      <c r="P958" s="49">
        <v>4</v>
      </c>
      <c r="Q958" s="49" t="s">
        <v>3733</v>
      </c>
      <c r="R958" s="49" t="str">
        <f>IFERROR(INDEX(tbl_Lookup_Exercises[Category],MATCH(tbl_Exercises[[#This Row],[ExerciseName]],tbl_Lookup_Exercises[ExerciseName],0)),"Unknown")</f>
        <v>Pull</v>
      </c>
    </row>
    <row r="959" spans="1:18" hidden="1" x14ac:dyDescent="0.25">
      <c r="A959" s="49" t="s">
        <v>3734</v>
      </c>
      <c r="B959" s="49" t="s">
        <v>1018</v>
      </c>
      <c r="C959" s="49" t="s">
        <v>84</v>
      </c>
      <c r="D959" s="49">
        <v>1</v>
      </c>
      <c r="E959">
        <v>10</v>
      </c>
      <c r="F959">
        <v>14</v>
      </c>
      <c r="I959" s="49"/>
      <c r="J959">
        <v>2</v>
      </c>
      <c r="K959">
        <v>2</v>
      </c>
      <c r="L959">
        <v>2</v>
      </c>
      <c r="M959" s="49" t="s">
        <v>1745</v>
      </c>
      <c r="N959" s="49"/>
      <c r="O959" s="49" t="s">
        <v>3735</v>
      </c>
      <c r="P959" s="49">
        <v>4</v>
      </c>
      <c r="Q959" s="49" t="s">
        <v>3736</v>
      </c>
      <c r="R959" s="49" t="str">
        <f>IFERROR(INDEX(tbl_Lookup_Exercises[Category],MATCH(tbl_Exercises[[#This Row],[ExerciseName]],tbl_Lookup_Exercises[ExerciseName],0)),"Unknown")</f>
        <v>Pull</v>
      </c>
    </row>
    <row r="960" spans="1:18" hidden="1" x14ac:dyDescent="0.25">
      <c r="A960" s="49" t="s">
        <v>3737</v>
      </c>
      <c r="B960" s="49" t="s">
        <v>1018</v>
      </c>
      <c r="C960" s="49" t="s">
        <v>84</v>
      </c>
      <c r="D960" s="49">
        <v>2</v>
      </c>
      <c r="E960">
        <v>7.5</v>
      </c>
      <c r="F960">
        <v>15</v>
      </c>
      <c r="I960" s="49"/>
      <c r="J960">
        <v>2</v>
      </c>
      <c r="K960">
        <v>2</v>
      </c>
      <c r="L960">
        <v>2</v>
      </c>
      <c r="M960" s="49" t="s">
        <v>618</v>
      </c>
      <c r="N960" s="49"/>
      <c r="O960" s="49" t="s">
        <v>3218</v>
      </c>
      <c r="P960" s="49">
        <v>4</v>
      </c>
      <c r="Q960" s="49" t="s">
        <v>3738</v>
      </c>
      <c r="R960" s="49" t="str">
        <f>IFERROR(INDEX(tbl_Lookup_Exercises[Category],MATCH(tbl_Exercises[[#This Row],[ExerciseName]],tbl_Lookup_Exercises[ExerciseName],0)),"Unknown")</f>
        <v>Pull</v>
      </c>
    </row>
    <row r="961" spans="1:18" hidden="1" x14ac:dyDescent="0.25">
      <c r="A961" s="49" t="s">
        <v>3739</v>
      </c>
      <c r="B961" s="49" t="s">
        <v>1018</v>
      </c>
      <c r="C961" s="49" t="s">
        <v>84</v>
      </c>
      <c r="D961" s="49">
        <v>3</v>
      </c>
      <c r="E961">
        <v>7.5</v>
      </c>
      <c r="F961">
        <v>15</v>
      </c>
      <c r="I961" s="49"/>
      <c r="J961">
        <v>2</v>
      </c>
      <c r="K961">
        <v>2</v>
      </c>
      <c r="L961">
        <v>2</v>
      </c>
      <c r="M961" s="49" t="s">
        <v>618</v>
      </c>
      <c r="N961" s="49"/>
      <c r="O961" s="49" t="s">
        <v>3218</v>
      </c>
      <c r="P961" s="49">
        <v>4</v>
      </c>
      <c r="Q961" s="49" t="s">
        <v>3740</v>
      </c>
      <c r="R961" s="49" t="str">
        <f>IFERROR(INDEX(tbl_Lookup_Exercises[Category],MATCH(tbl_Exercises[[#This Row],[ExerciseName]],tbl_Lookup_Exercises[ExerciseName],0)),"Unknown")</f>
        <v>Pull</v>
      </c>
    </row>
    <row r="962" spans="1:18" hidden="1" x14ac:dyDescent="0.25">
      <c r="A962" s="49" t="s">
        <v>3741</v>
      </c>
      <c r="B962" s="49" t="s">
        <v>1018</v>
      </c>
      <c r="C962" s="49" t="s">
        <v>15</v>
      </c>
      <c r="D962" s="49">
        <v>1</v>
      </c>
      <c r="E962">
        <v>75</v>
      </c>
      <c r="G962">
        <v>60</v>
      </c>
      <c r="I962" s="49"/>
      <c r="M962" s="49"/>
      <c r="N962" s="49"/>
      <c r="O962" s="49" t="s">
        <v>3062</v>
      </c>
      <c r="P962" s="49">
        <v>4</v>
      </c>
      <c r="Q962" s="49" t="s">
        <v>3742</v>
      </c>
      <c r="R962" s="49" t="str">
        <f>IFERROR(INDEX(tbl_Lookup_Exercises[Category],MATCH(tbl_Exercises[[#This Row],[ExerciseName]],tbl_Lookup_Exercises[ExerciseName],0)),"Unknown")</f>
        <v>Carry</v>
      </c>
    </row>
    <row r="963" spans="1:18" hidden="1" x14ac:dyDescent="0.25">
      <c r="A963" s="49" t="s">
        <v>3743</v>
      </c>
      <c r="B963" s="49" t="s">
        <v>1018</v>
      </c>
      <c r="C963" s="49" t="s">
        <v>15</v>
      </c>
      <c r="D963" s="49">
        <v>2</v>
      </c>
      <c r="E963">
        <v>75</v>
      </c>
      <c r="G963">
        <v>57</v>
      </c>
      <c r="I963" s="49"/>
      <c r="M963" s="49"/>
      <c r="N963" s="49"/>
      <c r="O963" s="49" t="s">
        <v>3062</v>
      </c>
      <c r="P963" s="49">
        <v>4</v>
      </c>
      <c r="Q963" s="49" t="s">
        <v>3744</v>
      </c>
      <c r="R963" s="49" t="str">
        <f>IFERROR(INDEX(tbl_Lookup_Exercises[Category],MATCH(tbl_Exercises[[#This Row],[ExerciseName]],tbl_Lookup_Exercises[ExerciseName],0)),"Unknown")</f>
        <v>Carry</v>
      </c>
    </row>
    <row r="964" spans="1:18" hidden="1" x14ac:dyDescent="0.25">
      <c r="A964" s="49" t="s">
        <v>3745</v>
      </c>
      <c r="B964" s="49" t="s">
        <v>1018</v>
      </c>
      <c r="C964" s="49" t="s">
        <v>15</v>
      </c>
      <c r="D964" s="49">
        <v>3</v>
      </c>
      <c r="E964">
        <v>75</v>
      </c>
      <c r="G964">
        <v>45</v>
      </c>
      <c r="I964" s="49"/>
      <c r="M964" s="49"/>
      <c r="N964" s="49"/>
      <c r="O964" s="49" t="s">
        <v>3062</v>
      </c>
      <c r="P964" s="49">
        <v>4</v>
      </c>
      <c r="Q964" s="49" t="s">
        <v>3746</v>
      </c>
      <c r="R964" s="49" t="str">
        <f>IFERROR(INDEX(tbl_Lookup_Exercises[Category],MATCH(tbl_Exercises[[#This Row],[ExerciseName]],tbl_Lookup_Exercises[ExerciseName],0)),"Unknown")</f>
        <v>Carry</v>
      </c>
    </row>
    <row r="965" spans="1:18" hidden="1" x14ac:dyDescent="0.25">
      <c r="A965" s="49" t="s">
        <v>3747</v>
      </c>
      <c r="B965" s="49" t="s">
        <v>1018</v>
      </c>
      <c r="C965" s="49" t="s">
        <v>8734</v>
      </c>
      <c r="D965" s="49">
        <v>1</v>
      </c>
      <c r="E965">
        <v>30</v>
      </c>
      <c r="F965">
        <v>10</v>
      </c>
      <c r="I965" s="49"/>
      <c r="J965">
        <v>2</v>
      </c>
      <c r="K965">
        <v>1</v>
      </c>
      <c r="L965">
        <v>2</v>
      </c>
      <c r="M965" s="49" t="s">
        <v>618</v>
      </c>
      <c r="N965" s="49"/>
      <c r="O965" s="49" t="s">
        <v>2154</v>
      </c>
      <c r="P965" s="49">
        <v>4</v>
      </c>
      <c r="Q965" s="49" t="s">
        <v>3748</v>
      </c>
      <c r="R965" s="49" t="str">
        <f>IFERROR(INDEX(tbl_Lookup_Exercises[Category],MATCH(tbl_Exercises[[#This Row],[ExerciseName]],tbl_Lookup_Exercises[ExerciseName],0)),"Unknown")</f>
        <v>Arms_Biceps</v>
      </c>
    </row>
    <row r="966" spans="1:18" hidden="1" x14ac:dyDescent="0.25">
      <c r="A966" s="49" t="s">
        <v>3749</v>
      </c>
      <c r="B966" s="49" t="s">
        <v>1018</v>
      </c>
      <c r="C966" s="49" t="s">
        <v>8734</v>
      </c>
      <c r="D966" s="49">
        <v>2</v>
      </c>
      <c r="E966">
        <v>30</v>
      </c>
      <c r="F966">
        <v>7</v>
      </c>
      <c r="I966" s="49"/>
      <c r="J966">
        <v>2</v>
      </c>
      <c r="K966">
        <v>1</v>
      </c>
      <c r="L966">
        <v>2</v>
      </c>
      <c r="M966" s="49" t="s">
        <v>618</v>
      </c>
      <c r="N966" s="49"/>
      <c r="O966" s="49" t="s">
        <v>2154</v>
      </c>
      <c r="P966" s="49">
        <v>4</v>
      </c>
      <c r="Q966" s="49" t="s">
        <v>1021</v>
      </c>
      <c r="R966" s="49" t="str">
        <f>IFERROR(INDEX(tbl_Lookup_Exercises[Category],MATCH(tbl_Exercises[[#This Row],[ExerciseName]],tbl_Lookup_Exercises[ExerciseName],0)),"Unknown")</f>
        <v>Arms_Biceps</v>
      </c>
    </row>
    <row r="967" spans="1:18" hidden="1" x14ac:dyDescent="0.25">
      <c r="A967" s="49" t="s">
        <v>3750</v>
      </c>
      <c r="B967" s="49" t="s">
        <v>1022</v>
      </c>
      <c r="C967" s="49" t="s">
        <v>356</v>
      </c>
      <c r="D967" s="49">
        <v>1</v>
      </c>
      <c r="G967">
        <v>300</v>
      </c>
      <c r="H967">
        <v>0.83</v>
      </c>
      <c r="I967" s="49" t="s">
        <v>2238</v>
      </c>
      <c r="M967" s="49"/>
      <c r="N967" s="49"/>
      <c r="O967" s="49" t="s">
        <v>272</v>
      </c>
      <c r="P967" s="49">
        <v>4</v>
      </c>
      <c r="Q967" s="49" t="s">
        <v>1023</v>
      </c>
      <c r="R967" s="49" t="str">
        <f>IFERROR(INDEX(tbl_Lookup_Exercises[Category],MATCH(tbl_Exercises[[#This Row],[ExerciseName]],tbl_Lookup_Exercises[ExerciseName],0)),"Unknown")</f>
        <v>Pull</v>
      </c>
    </row>
    <row r="968" spans="1:18" hidden="1" x14ac:dyDescent="0.25">
      <c r="A968" s="49" t="s">
        <v>3751</v>
      </c>
      <c r="B968" s="49" t="s">
        <v>1022</v>
      </c>
      <c r="C968" s="49" t="s">
        <v>8734</v>
      </c>
      <c r="D968" s="49">
        <v>1</v>
      </c>
      <c r="E968">
        <v>30</v>
      </c>
      <c r="F968">
        <v>11</v>
      </c>
      <c r="I968" s="49"/>
      <c r="J968">
        <v>3</v>
      </c>
      <c r="K968">
        <v>1</v>
      </c>
      <c r="L968">
        <v>2</v>
      </c>
      <c r="M968" s="49" t="s">
        <v>1745</v>
      </c>
      <c r="N968" s="49"/>
      <c r="O968" s="49" t="s">
        <v>2982</v>
      </c>
      <c r="P968" s="49">
        <v>4</v>
      </c>
      <c r="Q968" s="49" t="s">
        <v>3752</v>
      </c>
      <c r="R968" s="49" t="str">
        <f>IFERROR(INDEX(tbl_Lookup_Exercises[Category],MATCH(tbl_Exercises[[#This Row],[ExerciseName]],tbl_Lookup_Exercises[ExerciseName],0)),"Unknown")</f>
        <v>Arms_Biceps</v>
      </c>
    </row>
    <row r="969" spans="1:18" hidden="1" x14ac:dyDescent="0.25">
      <c r="A969" s="49" t="s">
        <v>3753</v>
      </c>
      <c r="B969" s="49" t="s">
        <v>1022</v>
      </c>
      <c r="C969" s="49" t="s">
        <v>8734</v>
      </c>
      <c r="D969" s="49">
        <v>2</v>
      </c>
      <c r="E969">
        <v>30</v>
      </c>
      <c r="F969">
        <v>10</v>
      </c>
      <c r="I969" s="49"/>
      <c r="J969">
        <v>3</v>
      </c>
      <c r="K969">
        <v>1</v>
      </c>
      <c r="L969">
        <v>2</v>
      </c>
      <c r="M969" s="49" t="s">
        <v>1745</v>
      </c>
      <c r="N969" s="49"/>
      <c r="O969" s="49" t="s">
        <v>2982</v>
      </c>
      <c r="P969" s="49">
        <v>4</v>
      </c>
      <c r="Q969" s="49" t="s">
        <v>3754</v>
      </c>
      <c r="R969" s="49" t="str">
        <f>IFERROR(INDEX(tbl_Lookup_Exercises[Category],MATCH(tbl_Exercises[[#This Row],[ExerciseName]],tbl_Lookup_Exercises[ExerciseName],0)),"Unknown")</f>
        <v>Arms_Biceps</v>
      </c>
    </row>
    <row r="970" spans="1:18" hidden="1" x14ac:dyDescent="0.25">
      <c r="A970" s="49" t="s">
        <v>3755</v>
      </c>
      <c r="B970" s="49" t="s">
        <v>1022</v>
      </c>
      <c r="C970" s="49" t="s">
        <v>8734</v>
      </c>
      <c r="D970" s="49">
        <v>3</v>
      </c>
      <c r="E970">
        <v>30</v>
      </c>
      <c r="F970">
        <v>8</v>
      </c>
      <c r="I970" s="49"/>
      <c r="J970">
        <v>3</v>
      </c>
      <c r="K970">
        <v>1</v>
      </c>
      <c r="L970">
        <v>2</v>
      </c>
      <c r="M970" s="49" t="s">
        <v>1745</v>
      </c>
      <c r="N970" s="49"/>
      <c r="O970" s="49" t="s">
        <v>2982</v>
      </c>
      <c r="P970" s="49">
        <v>4</v>
      </c>
      <c r="Q970" s="49" t="s">
        <v>3756</v>
      </c>
      <c r="R970" s="49" t="str">
        <f>IFERROR(INDEX(tbl_Lookup_Exercises[Category],MATCH(tbl_Exercises[[#This Row],[ExerciseName]],tbl_Lookup_Exercises[ExerciseName],0)),"Unknown")</f>
        <v>Arms_Biceps</v>
      </c>
    </row>
    <row r="971" spans="1:18" hidden="1" x14ac:dyDescent="0.25">
      <c r="A971" s="49" t="s">
        <v>3757</v>
      </c>
      <c r="B971" s="49" t="s">
        <v>1022</v>
      </c>
      <c r="C971" s="49" t="s">
        <v>8734</v>
      </c>
      <c r="D971" s="49">
        <v>4</v>
      </c>
      <c r="E971">
        <v>30</v>
      </c>
      <c r="F971">
        <v>7</v>
      </c>
      <c r="I971" s="49"/>
      <c r="J971">
        <v>3</v>
      </c>
      <c r="K971">
        <v>1</v>
      </c>
      <c r="L971">
        <v>2</v>
      </c>
      <c r="M971" s="49" t="s">
        <v>1745</v>
      </c>
      <c r="N971" s="49"/>
      <c r="O971" s="49" t="s">
        <v>2982</v>
      </c>
      <c r="P971" s="49">
        <v>4</v>
      </c>
      <c r="Q971" s="49" t="s">
        <v>3758</v>
      </c>
      <c r="R971" s="49" t="str">
        <f>IFERROR(INDEX(tbl_Lookup_Exercises[Category],MATCH(tbl_Exercises[[#This Row],[ExerciseName]],tbl_Lookup_Exercises[ExerciseName],0)),"Unknown")</f>
        <v>Arms_Biceps</v>
      </c>
    </row>
    <row r="972" spans="1:18" hidden="1" x14ac:dyDescent="0.25">
      <c r="A972" s="49" t="s">
        <v>3759</v>
      </c>
      <c r="B972" s="49" t="s">
        <v>1022</v>
      </c>
      <c r="C972" s="49" t="s">
        <v>112</v>
      </c>
      <c r="D972" s="49">
        <v>1</v>
      </c>
      <c r="E972">
        <v>35</v>
      </c>
      <c r="F972">
        <v>15</v>
      </c>
      <c r="I972" s="49"/>
      <c r="J972">
        <v>2</v>
      </c>
      <c r="K972">
        <v>1</v>
      </c>
      <c r="L972">
        <v>2</v>
      </c>
      <c r="M972" s="49" t="s">
        <v>1745</v>
      </c>
      <c r="N972" s="49"/>
      <c r="O972" s="49" t="s">
        <v>3760</v>
      </c>
      <c r="P972" s="49">
        <v>4</v>
      </c>
      <c r="Q972" s="49" t="s">
        <v>3761</v>
      </c>
      <c r="R972" s="49" t="str">
        <f>IFERROR(INDEX(tbl_Lookup_Exercises[Category],MATCH(tbl_Exercises[[#This Row],[ExerciseName]],tbl_Lookup_Exercises[ExerciseName],0)),"Unknown")</f>
        <v>Arms_Biceps</v>
      </c>
    </row>
    <row r="973" spans="1:18" hidden="1" x14ac:dyDescent="0.25">
      <c r="A973" s="49" t="s">
        <v>3762</v>
      </c>
      <c r="B973" s="49" t="s">
        <v>1022</v>
      </c>
      <c r="C973" s="49" t="s">
        <v>112</v>
      </c>
      <c r="D973" s="49">
        <v>2</v>
      </c>
      <c r="E973">
        <v>40</v>
      </c>
      <c r="F973">
        <v>15</v>
      </c>
      <c r="I973" s="49"/>
      <c r="J973">
        <v>2</v>
      </c>
      <c r="K973">
        <v>1</v>
      </c>
      <c r="L973">
        <v>1</v>
      </c>
      <c r="M973" s="49" t="s">
        <v>1745</v>
      </c>
      <c r="N973" s="49"/>
      <c r="O973" s="49" t="s">
        <v>3763</v>
      </c>
      <c r="P973" s="49">
        <v>4</v>
      </c>
      <c r="Q973" s="49" t="s">
        <v>3764</v>
      </c>
      <c r="R973" s="49" t="str">
        <f>IFERROR(INDEX(tbl_Lookup_Exercises[Category],MATCH(tbl_Exercises[[#This Row],[ExerciseName]],tbl_Lookup_Exercises[ExerciseName],0)),"Unknown")</f>
        <v>Arms_Biceps</v>
      </c>
    </row>
    <row r="974" spans="1:18" hidden="1" x14ac:dyDescent="0.25">
      <c r="A974" s="49" t="s">
        <v>3765</v>
      </c>
      <c r="B974" s="49" t="s">
        <v>1022</v>
      </c>
      <c r="C974" s="49" t="s">
        <v>112</v>
      </c>
      <c r="D974" s="49">
        <v>3</v>
      </c>
      <c r="E974">
        <v>40</v>
      </c>
      <c r="F974">
        <v>14</v>
      </c>
      <c r="I974" s="49"/>
      <c r="J974">
        <v>2</v>
      </c>
      <c r="K974">
        <v>1</v>
      </c>
      <c r="L974">
        <v>1</v>
      </c>
      <c r="M974" s="49" t="s">
        <v>1745</v>
      </c>
      <c r="N974" s="49"/>
      <c r="O974" s="49" t="s">
        <v>3763</v>
      </c>
      <c r="P974" s="49">
        <v>4</v>
      </c>
      <c r="Q974" s="49" t="s">
        <v>3766</v>
      </c>
      <c r="R974" s="49" t="str">
        <f>IFERROR(INDEX(tbl_Lookup_Exercises[Category],MATCH(tbl_Exercises[[#This Row],[ExerciseName]],tbl_Lookup_Exercises[ExerciseName],0)),"Unknown")</f>
        <v>Arms_Biceps</v>
      </c>
    </row>
    <row r="975" spans="1:18" hidden="1" x14ac:dyDescent="0.25">
      <c r="A975" s="49" t="s">
        <v>3767</v>
      </c>
      <c r="B975" s="49" t="s">
        <v>1022</v>
      </c>
      <c r="C975" s="49" t="s">
        <v>214</v>
      </c>
      <c r="D975" s="49">
        <v>1</v>
      </c>
      <c r="E975">
        <v>50</v>
      </c>
      <c r="F975">
        <v>12</v>
      </c>
      <c r="I975" s="49"/>
      <c r="J975">
        <v>2</v>
      </c>
      <c r="K975">
        <v>1</v>
      </c>
      <c r="L975">
        <v>2</v>
      </c>
      <c r="M975" s="49" t="s">
        <v>1745</v>
      </c>
      <c r="N975" s="49"/>
      <c r="O975" s="49" t="s">
        <v>1932</v>
      </c>
      <c r="P975" s="49">
        <v>4</v>
      </c>
      <c r="Q975" s="49" t="s">
        <v>3768</v>
      </c>
      <c r="R975" s="49" t="str">
        <f>IFERROR(INDEX(tbl_Lookup_Exercises[Category],MATCH(tbl_Exercises[[#This Row],[ExerciseName]],tbl_Lookup_Exercises[ExerciseName],0)),"Unknown")</f>
        <v>Arms_Triceps</v>
      </c>
    </row>
    <row r="976" spans="1:18" hidden="1" x14ac:dyDescent="0.25">
      <c r="A976" s="49" t="s">
        <v>3769</v>
      </c>
      <c r="B976" s="49" t="s">
        <v>1022</v>
      </c>
      <c r="C976" s="49" t="s">
        <v>214</v>
      </c>
      <c r="D976" s="49">
        <v>2</v>
      </c>
      <c r="E976">
        <v>50</v>
      </c>
      <c r="F976">
        <v>12</v>
      </c>
      <c r="I976" s="49"/>
      <c r="J976">
        <v>2</v>
      </c>
      <c r="K976">
        <v>1</v>
      </c>
      <c r="L976">
        <v>2</v>
      </c>
      <c r="M976" s="49" t="s">
        <v>1745</v>
      </c>
      <c r="N976" s="49"/>
      <c r="O976" s="49" t="s">
        <v>1932</v>
      </c>
      <c r="P976" s="49">
        <v>4</v>
      </c>
      <c r="Q976" s="49" t="s">
        <v>3770</v>
      </c>
      <c r="R976" s="49" t="str">
        <f>IFERROR(INDEX(tbl_Lookup_Exercises[Category],MATCH(tbl_Exercises[[#This Row],[ExerciseName]],tbl_Lookup_Exercises[ExerciseName],0)),"Unknown")</f>
        <v>Arms_Triceps</v>
      </c>
    </row>
    <row r="977" spans="1:18" hidden="1" x14ac:dyDescent="0.25">
      <c r="A977" s="49" t="s">
        <v>3771</v>
      </c>
      <c r="B977" s="49" t="s">
        <v>1022</v>
      </c>
      <c r="C977" s="49" t="s">
        <v>214</v>
      </c>
      <c r="D977" s="49">
        <v>3</v>
      </c>
      <c r="E977">
        <v>50</v>
      </c>
      <c r="F977">
        <v>9</v>
      </c>
      <c r="I977" s="49"/>
      <c r="J977">
        <v>2</v>
      </c>
      <c r="K977">
        <v>1</v>
      </c>
      <c r="L977">
        <v>2</v>
      </c>
      <c r="M977" s="49" t="s">
        <v>610</v>
      </c>
      <c r="N977" s="49"/>
      <c r="O977" s="49" t="s">
        <v>1937</v>
      </c>
      <c r="P977" s="49">
        <v>4</v>
      </c>
      <c r="Q977" s="49" t="s">
        <v>3772</v>
      </c>
      <c r="R977" s="49" t="str">
        <f>IFERROR(INDEX(tbl_Lookup_Exercises[Category],MATCH(tbl_Exercises[[#This Row],[ExerciseName]],tbl_Lookup_Exercises[ExerciseName],0)),"Unknown")</f>
        <v>Arms_Triceps</v>
      </c>
    </row>
    <row r="978" spans="1:18" hidden="1" x14ac:dyDescent="0.25">
      <c r="A978" s="49" t="s">
        <v>3773</v>
      </c>
      <c r="B978" s="49" t="s">
        <v>1022</v>
      </c>
      <c r="C978" s="49" t="s">
        <v>214</v>
      </c>
      <c r="D978" s="49">
        <v>4</v>
      </c>
      <c r="E978">
        <v>50</v>
      </c>
      <c r="F978">
        <v>9</v>
      </c>
      <c r="I978" s="49"/>
      <c r="J978">
        <v>2</v>
      </c>
      <c r="K978">
        <v>1</v>
      </c>
      <c r="L978">
        <v>2</v>
      </c>
      <c r="M978" s="49" t="s">
        <v>610</v>
      </c>
      <c r="N978" s="49"/>
      <c r="O978" s="49" t="s">
        <v>1937</v>
      </c>
      <c r="P978" s="49">
        <v>4</v>
      </c>
      <c r="Q978" s="49" t="s">
        <v>3774</v>
      </c>
      <c r="R978" s="49" t="str">
        <f>IFERROR(INDEX(tbl_Lookup_Exercises[Category],MATCH(tbl_Exercises[[#This Row],[ExerciseName]],tbl_Lookup_Exercises[ExerciseName],0)),"Unknown")</f>
        <v>Arms_Triceps</v>
      </c>
    </row>
    <row r="979" spans="1:18" hidden="1" x14ac:dyDescent="0.25">
      <c r="A979" s="49" t="s">
        <v>3775</v>
      </c>
      <c r="B979" s="49" t="s">
        <v>1022</v>
      </c>
      <c r="C979" s="49" t="s">
        <v>303</v>
      </c>
      <c r="D979" s="49">
        <v>1</v>
      </c>
      <c r="E979">
        <v>10</v>
      </c>
      <c r="F979">
        <v>15</v>
      </c>
      <c r="I979" s="49"/>
      <c r="J979">
        <v>2</v>
      </c>
      <c r="K979">
        <v>2</v>
      </c>
      <c r="L979">
        <v>2</v>
      </c>
      <c r="M979" s="49" t="s">
        <v>1745</v>
      </c>
      <c r="N979" s="49"/>
      <c r="O979" s="49" t="s">
        <v>2664</v>
      </c>
      <c r="P979" s="49">
        <v>4</v>
      </c>
      <c r="Q979" s="49" t="s">
        <v>3776</v>
      </c>
      <c r="R979" s="49" t="str">
        <f>IFERROR(INDEX(tbl_Lookup_Exercises[Category],MATCH(tbl_Exercises[[#This Row],[ExerciseName]],tbl_Lookup_Exercises[ExerciseName],0)),"Unknown")</f>
        <v>Push</v>
      </c>
    </row>
    <row r="980" spans="1:18" hidden="1" x14ac:dyDescent="0.25">
      <c r="A980" s="49" t="s">
        <v>3777</v>
      </c>
      <c r="B980" s="49" t="s">
        <v>1022</v>
      </c>
      <c r="C980" s="49" t="s">
        <v>303</v>
      </c>
      <c r="D980" s="49">
        <v>2</v>
      </c>
      <c r="E980">
        <v>10</v>
      </c>
      <c r="F980">
        <v>15</v>
      </c>
      <c r="I980" s="49"/>
      <c r="J980">
        <v>2</v>
      </c>
      <c r="K980">
        <v>2</v>
      </c>
      <c r="L980">
        <v>2</v>
      </c>
      <c r="M980" s="49" t="s">
        <v>1745</v>
      </c>
      <c r="N980" s="49"/>
      <c r="O980" s="49" t="s">
        <v>2664</v>
      </c>
      <c r="P980" s="49">
        <v>4</v>
      </c>
      <c r="Q980" s="49" t="s">
        <v>3778</v>
      </c>
      <c r="R980" s="49" t="str">
        <f>IFERROR(INDEX(tbl_Lookup_Exercises[Category],MATCH(tbl_Exercises[[#This Row],[ExerciseName]],tbl_Lookup_Exercises[ExerciseName],0)),"Unknown")</f>
        <v>Push</v>
      </c>
    </row>
    <row r="981" spans="1:18" hidden="1" x14ac:dyDescent="0.25">
      <c r="A981" s="49" t="s">
        <v>3779</v>
      </c>
      <c r="B981" s="49" t="s">
        <v>1022</v>
      </c>
      <c r="C981" s="49" t="s">
        <v>222</v>
      </c>
      <c r="D981" s="49">
        <v>1</v>
      </c>
      <c r="E981">
        <v>12.5</v>
      </c>
      <c r="F981">
        <v>14</v>
      </c>
      <c r="I981" s="49"/>
      <c r="J981">
        <v>3</v>
      </c>
      <c r="K981">
        <v>1</v>
      </c>
      <c r="L981">
        <v>2</v>
      </c>
      <c r="M981" s="49" t="s">
        <v>1745</v>
      </c>
      <c r="N981" s="49"/>
      <c r="O981" s="49" t="s">
        <v>3780</v>
      </c>
      <c r="P981" s="49">
        <v>4</v>
      </c>
      <c r="Q981" s="49" t="s">
        <v>3781</v>
      </c>
      <c r="R981" s="49" t="str">
        <f>IFERROR(INDEX(tbl_Lookup_Exercises[Category],MATCH(tbl_Exercises[[#This Row],[ExerciseName]],tbl_Lookup_Exercises[ExerciseName],0)),"Unknown")</f>
        <v>Arms_Triceps</v>
      </c>
    </row>
    <row r="982" spans="1:18" hidden="1" x14ac:dyDescent="0.25">
      <c r="A982" s="49" t="s">
        <v>3782</v>
      </c>
      <c r="B982" s="49" t="s">
        <v>1022</v>
      </c>
      <c r="C982" s="49" t="s">
        <v>222</v>
      </c>
      <c r="D982" s="49">
        <v>2</v>
      </c>
      <c r="E982">
        <v>12.5</v>
      </c>
      <c r="F982">
        <v>12</v>
      </c>
      <c r="I982" s="49"/>
      <c r="J982">
        <v>3</v>
      </c>
      <c r="K982">
        <v>1</v>
      </c>
      <c r="L982">
        <v>2</v>
      </c>
      <c r="M982" s="49" t="s">
        <v>1745</v>
      </c>
      <c r="N982" s="49"/>
      <c r="O982" s="49" t="s">
        <v>3780</v>
      </c>
      <c r="P982" s="49">
        <v>4</v>
      </c>
      <c r="Q982" s="49" t="s">
        <v>3783</v>
      </c>
      <c r="R982" s="49" t="str">
        <f>IFERROR(INDEX(tbl_Lookup_Exercises[Category],MATCH(tbl_Exercises[[#This Row],[ExerciseName]],tbl_Lookup_Exercises[ExerciseName],0)),"Unknown")</f>
        <v>Arms_Triceps</v>
      </c>
    </row>
    <row r="983" spans="1:18" hidden="1" x14ac:dyDescent="0.25">
      <c r="A983" s="49" t="s">
        <v>3784</v>
      </c>
      <c r="B983" s="49" t="s">
        <v>1022</v>
      </c>
      <c r="C983" s="49" t="s">
        <v>222</v>
      </c>
      <c r="D983" s="49">
        <v>3</v>
      </c>
      <c r="E983">
        <v>15</v>
      </c>
      <c r="F983">
        <v>11</v>
      </c>
      <c r="I983" s="49"/>
      <c r="J983">
        <v>3</v>
      </c>
      <c r="K983">
        <v>1</v>
      </c>
      <c r="L983">
        <v>2</v>
      </c>
      <c r="M983" s="49" t="s">
        <v>1745</v>
      </c>
      <c r="N983" s="49"/>
      <c r="O983" s="49" t="s">
        <v>3780</v>
      </c>
      <c r="P983" s="49">
        <v>4</v>
      </c>
      <c r="Q983" s="49" t="s">
        <v>3785</v>
      </c>
      <c r="R983" s="49" t="str">
        <f>IFERROR(INDEX(tbl_Lookup_Exercises[Category],MATCH(tbl_Exercises[[#This Row],[ExerciseName]],tbl_Lookup_Exercises[ExerciseName],0)),"Unknown")</f>
        <v>Arms_Triceps</v>
      </c>
    </row>
    <row r="984" spans="1:18" hidden="1" x14ac:dyDescent="0.25">
      <c r="A984" s="49" t="s">
        <v>3786</v>
      </c>
      <c r="B984" s="49" t="s">
        <v>1022</v>
      </c>
      <c r="C984" s="49" t="s">
        <v>303</v>
      </c>
      <c r="D984" s="49">
        <v>3</v>
      </c>
      <c r="E984">
        <v>10</v>
      </c>
      <c r="F984">
        <v>14</v>
      </c>
      <c r="I984" s="49"/>
      <c r="J984">
        <v>2</v>
      </c>
      <c r="K984">
        <v>2</v>
      </c>
      <c r="L984">
        <v>2</v>
      </c>
      <c r="M984" s="49" t="s">
        <v>1888</v>
      </c>
      <c r="N984" s="49"/>
      <c r="O984" s="49" t="s">
        <v>3787</v>
      </c>
      <c r="P984" s="49">
        <v>4</v>
      </c>
      <c r="Q984" s="49" t="s">
        <v>3788</v>
      </c>
      <c r="R984" s="49" t="str">
        <f>IFERROR(INDEX(tbl_Lookup_Exercises[Category],MATCH(tbl_Exercises[[#This Row],[ExerciseName]],tbl_Lookup_Exercises[ExerciseName],0)),"Unknown")</f>
        <v>Push</v>
      </c>
    </row>
    <row r="985" spans="1:18" hidden="1" x14ac:dyDescent="0.25">
      <c r="A985" s="49" t="s">
        <v>3789</v>
      </c>
      <c r="B985" s="49" t="s">
        <v>1022</v>
      </c>
      <c r="C985" s="49" t="s">
        <v>1</v>
      </c>
      <c r="D985" s="49">
        <v>1</v>
      </c>
      <c r="E985">
        <v>150</v>
      </c>
      <c r="G985">
        <v>60</v>
      </c>
      <c r="I985" s="49"/>
      <c r="M985" s="49"/>
      <c r="N985" s="49"/>
      <c r="O985" s="49" t="s">
        <v>3790</v>
      </c>
      <c r="P985" s="49">
        <v>4</v>
      </c>
      <c r="Q985" s="49" t="s">
        <v>3791</v>
      </c>
      <c r="R985" s="49" t="str">
        <f>IFERROR(INDEX(tbl_Lookup_Exercises[Category],MATCH(tbl_Exercises[[#This Row],[ExerciseName]],tbl_Lookup_Exercises[ExerciseName],0)),"Unknown")</f>
        <v>Carry</v>
      </c>
    </row>
    <row r="986" spans="1:18" hidden="1" x14ac:dyDescent="0.25">
      <c r="A986" s="49" t="s">
        <v>3792</v>
      </c>
      <c r="B986" s="49" t="s">
        <v>1022</v>
      </c>
      <c r="C986" s="49" t="s">
        <v>1</v>
      </c>
      <c r="D986" s="49">
        <v>2</v>
      </c>
      <c r="E986">
        <v>150</v>
      </c>
      <c r="G986">
        <v>60</v>
      </c>
      <c r="I986" s="49"/>
      <c r="M986" s="49"/>
      <c r="N986" s="49"/>
      <c r="O986" s="49" t="s">
        <v>3793</v>
      </c>
      <c r="P986" s="49">
        <v>4</v>
      </c>
      <c r="Q986" s="49" t="s">
        <v>3794</v>
      </c>
      <c r="R986" s="49" t="str">
        <f>IFERROR(INDEX(tbl_Lookup_Exercises[Category],MATCH(tbl_Exercises[[#This Row],[ExerciseName]],tbl_Lookup_Exercises[ExerciseName],0)),"Unknown")</f>
        <v>Carry</v>
      </c>
    </row>
    <row r="987" spans="1:18" hidden="1" x14ac:dyDescent="0.25">
      <c r="A987" s="49" t="s">
        <v>3795</v>
      </c>
      <c r="B987" s="49" t="s">
        <v>1022</v>
      </c>
      <c r="C987" s="49" t="s">
        <v>1</v>
      </c>
      <c r="D987" s="49">
        <v>3</v>
      </c>
      <c r="E987">
        <v>150</v>
      </c>
      <c r="G987">
        <v>49.199999999999996</v>
      </c>
      <c r="I987" s="49"/>
      <c r="M987" s="49"/>
      <c r="N987" s="49"/>
      <c r="O987" s="49" t="s">
        <v>3793</v>
      </c>
      <c r="P987" s="49">
        <v>4</v>
      </c>
      <c r="Q987" s="49" t="s">
        <v>3796</v>
      </c>
      <c r="R987" s="49" t="str">
        <f>IFERROR(INDEX(tbl_Lookup_Exercises[Category],MATCH(tbl_Exercises[[#This Row],[ExerciseName]],tbl_Lookup_Exercises[ExerciseName],0)),"Unknown")</f>
        <v>Carry</v>
      </c>
    </row>
    <row r="988" spans="1:18" hidden="1" x14ac:dyDescent="0.25">
      <c r="A988" s="49" t="s">
        <v>3797</v>
      </c>
      <c r="B988" s="49" t="s">
        <v>1022</v>
      </c>
      <c r="C988" s="49" t="s">
        <v>129</v>
      </c>
      <c r="D988" s="49">
        <v>1</v>
      </c>
      <c r="E988">
        <v>15</v>
      </c>
      <c r="F988">
        <v>18</v>
      </c>
      <c r="I988" s="49"/>
      <c r="J988">
        <v>2</v>
      </c>
      <c r="K988">
        <v>1</v>
      </c>
      <c r="L988">
        <v>2</v>
      </c>
      <c r="M988" s="49" t="s">
        <v>1888</v>
      </c>
      <c r="N988" s="49"/>
      <c r="O988" s="49" t="s">
        <v>3798</v>
      </c>
      <c r="P988" s="49">
        <v>4</v>
      </c>
      <c r="Q988" s="49" t="s">
        <v>1024</v>
      </c>
      <c r="R988" s="49" t="str">
        <f>IFERROR(INDEX(tbl_Lookup_Exercises[Category],MATCH(tbl_Exercises[[#This Row],[ExerciseName]],tbl_Lookup_Exercises[ExerciseName],0)),"Unknown")</f>
        <v>Arms_Biceps</v>
      </c>
    </row>
    <row r="989" spans="1:18" hidden="1" x14ac:dyDescent="0.25">
      <c r="A989" s="49" t="s">
        <v>3799</v>
      </c>
      <c r="B989" s="49" t="s">
        <v>1025</v>
      </c>
      <c r="C989" s="49" t="s">
        <v>249</v>
      </c>
      <c r="D989" s="49">
        <v>1</v>
      </c>
      <c r="E989">
        <v>130</v>
      </c>
      <c r="F989">
        <v>8</v>
      </c>
      <c r="I989" s="49"/>
      <c r="J989">
        <v>3</v>
      </c>
      <c r="K989">
        <v>1</v>
      </c>
      <c r="L989">
        <v>1</v>
      </c>
      <c r="M989" s="49" t="s">
        <v>618</v>
      </c>
      <c r="N989" s="49"/>
      <c r="O989" s="49" t="s">
        <v>2598</v>
      </c>
      <c r="P989" s="49">
        <v>5</v>
      </c>
      <c r="Q989" s="49" t="s">
        <v>1027</v>
      </c>
      <c r="R989" s="49" t="str">
        <f>IFERROR(INDEX(tbl_Lookup_Exercises[Category],MATCH(tbl_Exercises[[#This Row],[ExerciseName]],tbl_Lookup_Exercises[ExerciseName],0)),"Unknown")</f>
        <v>Legs</v>
      </c>
    </row>
    <row r="990" spans="1:18" hidden="1" x14ac:dyDescent="0.25">
      <c r="A990" s="49" t="s">
        <v>3800</v>
      </c>
      <c r="B990" s="49" t="s">
        <v>1025</v>
      </c>
      <c r="C990" s="49" t="s">
        <v>249</v>
      </c>
      <c r="D990" s="49">
        <v>2</v>
      </c>
      <c r="E990">
        <v>140</v>
      </c>
      <c r="F990">
        <v>8</v>
      </c>
      <c r="I990" s="49"/>
      <c r="J990">
        <v>3</v>
      </c>
      <c r="K990">
        <v>1</v>
      </c>
      <c r="L990">
        <v>1</v>
      </c>
      <c r="M990" s="49" t="s">
        <v>618</v>
      </c>
      <c r="N990" s="49"/>
      <c r="O990" s="49" t="s">
        <v>2598</v>
      </c>
      <c r="P990" s="49">
        <v>5</v>
      </c>
      <c r="Q990" s="49" t="s">
        <v>3801</v>
      </c>
      <c r="R990" s="49" t="str">
        <f>IFERROR(INDEX(tbl_Lookup_Exercises[Category],MATCH(tbl_Exercises[[#This Row],[ExerciseName]],tbl_Lookup_Exercises[ExerciseName],0)),"Unknown")</f>
        <v>Legs</v>
      </c>
    </row>
    <row r="991" spans="1:18" hidden="1" x14ac:dyDescent="0.25">
      <c r="A991" s="49" t="s">
        <v>3802</v>
      </c>
      <c r="B991" s="49" t="s">
        <v>1025</v>
      </c>
      <c r="C991" s="49" t="s">
        <v>249</v>
      </c>
      <c r="D991" s="49">
        <v>3</v>
      </c>
      <c r="E991">
        <v>140</v>
      </c>
      <c r="F991">
        <v>8</v>
      </c>
      <c r="I991" s="49"/>
      <c r="J991">
        <v>3</v>
      </c>
      <c r="K991">
        <v>1</v>
      </c>
      <c r="L991">
        <v>1</v>
      </c>
      <c r="M991" s="49" t="s">
        <v>618</v>
      </c>
      <c r="N991" s="49"/>
      <c r="O991" s="49" t="s">
        <v>2598</v>
      </c>
      <c r="P991" s="49">
        <v>5</v>
      </c>
      <c r="Q991" s="49" t="s">
        <v>3803</v>
      </c>
      <c r="R991" s="49" t="str">
        <f>IFERROR(INDEX(tbl_Lookup_Exercises[Category],MATCH(tbl_Exercises[[#This Row],[ExerciseName]],tbl_Lookup_Exercises[ExerciseName],0)),"Unknown")</f>
        <v>Legs</v>
      </c>
    </row>
    <row r="992" spans="1:18" hidden="1" x14ac:dyDescent="0.25">
      <c r="A992" s="49" t="s">
        <v>3804</v>
      </c>
      <c r="B992" s="49" t="s">
        <v>1025</v>
      </c>
      <c r="C992" s="49" t="s">
        <v>249</v>
      </c>
      <c r="D992" s="49">
        <v>4</v>
      </c>
      <c r="E992">
        <v>140</v>
      </c>
      <c r="F992">
        <v>8</v>
      </c>
      <c r="I992" s="49"/>
      <c r="J992">
        <v>3</v>
      </c>
      <c r="K992">
        <v>1</v>
      </c>
      <c r="L992">
        <v>1</v>
      </c>
      <c r="M992" s="49" t="s">
        <v>618</v>
      </c>
      <c r="N992" s="49"/>
      <c r="O992" s="49" t="s">
        <v>2598</v>
      </c>
      <c r="P992" s="49">
        <v>5</v>
      </c>
      <c r="Q992" s="49" t="s">
        <v>3805</v>
      </c>
      <c r="R992" s="49" t="str">
        <f>IFERROR(INDEX(tbl_Lookup_Exercises[Category],MATCH(tbl_Exercises[[#This Row],[ExerciseName]],tbl_Lookup_Exercises[ExerciseName],0)),"Unknown")</f>
        <v>Legs</v>
      </c>
    </row>
    <row r="993" spans="1:18" hidden="1" x14ac:dyDescent="0.25">
      <c r="A993" s="49" t="s">
        <v>3806</v>
      </c>
      <c r="B993" s="49" t="s">
        <v>1025</v>
      </c>
      <c r="C993" s="49" t="s">
        <v>256</v>
      </c>
      <c r="D993" s="49">
        <v>1</v>
      </c>
      <c r="E993">
        <v>30</v>
      </c>
      <c r="F993">
        <v>8</v>
      </c>
      <c r="I993" s="49"/>
      <c r="J993">
        <v>2</v>
      </c>
      <c r="K993">
        <v>1</v>
      </c>
      <c r="L993">
        <v>2</v>
      </c>
      <c r="M993" s="49" t="s">
        <v>1745</v>
      </c>
      <c r="N993" s="49"/>
      <c r="O993" s="49" t="s">
        <v>1932</v>
      </c>
      <c r="P993" s="49">
        <v>5</v>
      </c>
      <c r="Q993" s="49" t="s">
        <v>3807</v>
      </c>
      <c r="R993" s="49" t="str">
        <f>IFERROR(INDEX(tbl_Lookup_Exercises[Category],MATCH(tbl_Exercises[[#This Row],[ExerciseName]],tbl_Lookup_Exercises[ExerciseName],0)),"Unknown")</f>
        <v>Legs</v>
      </c>
    </row>
    <row r="994" spans="1:18" hidden="1" x14ac:dyDescent="0.25">
      <c r="A994" s="49" t="s">
        <v>3808</v>
      </c>
      <c r="B994" s="49" t="s">
        <v>1025</v>
      </c>
      <c r="C994" s="49" t="s">
        <v>256</v>
      </c>
      <c r="D994" s="49">
        <v>2</v>
      </c>
      <c r="E994">
        <v>40</v>
      </c>
      <c r="F994">
        <v>8</v>
      </c>
      <c r="I994" s="49"/>
      <c r="J994">
        <v>2</v>
      </c>
      <c r="K994">
        <v>1</v>
      </c>
      <c r="L994">
        <v>2</v>
      </c>
      <c r="M994" s="49" t="s">
        <v>1745</v>
      </c>
      <c r="N994" s="49"/>
      <c r="O994" s="49" t="s">
        <v>1932</v>
      </c>
      <c r="P994" s="49">
        <v>5</v>
      </c>
      <c r="Q994" s="49" t="s">
        <v>3809</v>
      </c>
      <c r="R994" s="49" t="str">
        <f>IFERROR(INDEX(tbl_Lookup_Exercises[Category],MATCH(tbl_Exercises[[#This Row],[ExerciseName]],tbl_Lookup_Exercises[ExerciseName],0)),"Unknown")</f>
        <v>Legs</v>
      </c>
    </row>
    <row r="995" spans="1:18" hidden="1" x14ac:dyDescent="0.25">
      <c r="A995" s="49" t="s">
        <v>3810</v>
      </c>
      <c r="B995" s="49" t="s">
        <v>1025</v>
      </c>
      <c r="C995" s="49" t="s">
        <v>256</v>
      </c>
      <c r="D995" s="49">
        <v>3</v>
      </c>
      <c r="E995">
        <v>40</v>
      </c>
      <c r="F995">
        <v>8</v>
      </c>
      <c r="I995" s="49"/>
      <c r="J995">
        <v>2</v>
      </c>
      <c r="K995">
        <v>1</v>
      </c>
      <c r="L995">
        <v>2</v>
      </c>
      <c r="M995" s="49" t="s">
        <v>1745</v>
      </c>
      <c r="N995" s="49"/>
      <c r="O995" s="49" t="s">
        <v>1932</v>
      </c>
      <c r="P995" s="49">
        <v>5</v>
      </c>
      <c r="Q995" s="49" t="s">
        <v>3811</v>
      </c>
      <c r="R995" s="49" t="str">
        <f>IFERROR(INDEX(tbl_Lookup_Exercises[Category],MATCH(tbl_Exercises[[#This Row],[ExerciseName]],tbl_Lookup_Exercises[ExerciseName],0)),"Unknown")</f>
        <v>Legs</v>
      </c>
    </row>
    <row r="996" spans="1:18" hidden="1" x14ac:dyDescent="0.25">
      <c r="A996" s="49" t="s">
        <v>3812</v>
      </c>
      <c r="B996" s="49" t="s">
        <v>1025</v>
      </c>
      <c r="C996" s="49" t="s">
        <v>41</v>
      </c>
      <c r="D996" s="49">
        <v>1</v>
      </c>
      <c r="E996">
        <v>70</v>
      </c>
      <c r="F996">
        <v>8</v>
      </c>
      <c r="I996" s="49"/>
      <c r="J996">
        <v>2</v>
      </c>
      <c r="K996">
        <v>1</v>
      </c>
      <c r="L996">
        <v>2</v>
      </c>
      <c r="M996" s="49" t="s">
        <v>1745</v>
      </c>
      <c r="N996" s="49"/>
      <c r="O996" s="49" t="s">
        <v>3813</v>
      </c>
      <c r="P996" s="49">
        <v>5</v>
      </c>
      <c r="Q996" s="49" t="s">
        <v>3814</v>
      </c>
      <c r="R996" s="49" t="str">
        <f>IFERROR(INDEX(tbl_Lookup_Exercises[Category],MATCH(tbl_Exercises[[#This Row],[ExerciseName]],tbl_Lookup_Exercises[ExerciseName],0)),"Unknown")</f>
        <v>Pull</v>
      </c>
    </row>
    <row r="997" spans="1:18" hidden="1" x14ac:dyDescent="0.25">
      <c r="A997" s="49" t="s">
        <v>3815</v>
      </c>
      <c r="B997" s="49" t="s">
        <v>1025</v>
      </c>
      <c r="C997" s="49" t="s">
        <v>41</v>
      </c>
      <c r="D997" s="49">
        <v>2</v>
      </c>
      <c r="E997">
        <v>70</v>
      </c>
      <c r="F997">
        <v>8</v>
      </c>
      <c r="I997" s="49"/>
      <c r="J997">
        <v>2</v>
      </c>
      <c r="K997">
        <v>1</v>
      </c>
      <c r="L997">
        <v>2</v>
      </c>
      <c r="M997" s="49" t="s">
        <v>1745</v>
      </c>
      <c r="N997" s="49"/>
      <c r="O997" s="49" t="s">
        <v>1932</v>
      </c>
      <c r="P997" s="49">
        <v>5</v>
      </c>
      <c r="Q997" s="49" t="s">
        <v>3816</v>
      </c>
      <c r="R997" s="49" t="str">
        <f>IFERROR(INDEX(tbl_Lookup_Exercises[Category],MATCH(tbl_Exercises[[#This Row],[ExerciseName]],tbl_Lookup_Exercises[ExerciseName],0)),"Unknown")</f>
        <v>Pull</v>
      </c>
    </row>
    <row r="998" spans="1:18" hidden="1" x14ac:dyDescent="0.25">
      <c r="A998" s="49" t="s">
        <v>3817</v>
      </c>
      <c r="B998" s="49" t="s">
        <v>1025</v>
      </c>
      <c r="C998" s="49" t="s">
        <v>41</v>
      </c>
      <c r="D998" s="49">
        <v>3</v>
      </c>
      <c r="E998">
        <v>70</v>
      </c>
      <c r="F998">
        <v>8</v>
      </c>
      <c r="I998" s="49"/>
      <c r="J998">
        <v>2</v>
      </c>
      <c r="K998">
        <v>1</v>
      </c>
      <c r="L998">
        <v>2</v>
      </c>
      <c r="M998" s="49" t="s">
        <v>1745</v>
      </c>
      <c r="N998" s="49"/>
      <c r="O998" s="49" t="s">
        <v>3813</v>
      </c>
      <c r="P998" s="49">
        <v>5</v>
      </c>
      <c r="Q998" s="49" t="s">
        <v>3818</v>
      </c>
      <c r="R998" s="49" t="str">
        <f>IFERROR(INDEX(tbl_Lookup_Exercises[Category],MATCH(tbl_Exercises[[#This Row],[ExerciseName]],tbl_Lookup_Exercises[ExerciseName],0)),"Unknown")</f>
        <v>Pull</v>
      </c>
    </row>
    <row r="999" spans="1:18" hidden="1" x14ac:dyDescent="0.25">
      <c r="A999" s="49" t="s">
        <v>3819</v>
      </c>
      <c r="B999" s="49" t="s">
        <v>1025</v>
      </c>
      <c r="C999" s="49" t="s">
        <v>41</v>
      </c>
      <c r="D999" s="49">
        <v>4</v>
      </c>
      <c r="E999">
        <v>70</v>
      </c>
      <c r="F999">
        <v>8</v>
      </c>
      <c r="I999" s="49"/>
      <c r="J999">
        <v>2</v>
      </c>
      <c r="K999">
        <v>1</v>
      </c>
      <c r="L999">
        <v>2</v>
      </c>
      <c r="M999" s="49" t="s">
        <v>1745</v>
      </c>
      <c r="N999" s="49"/>
      <c r="O999" s="49" t="s">
        <v>3813</v>
      </c>
      <c r="P999" s="49">
        <v>5</v>
      </c>
      <c r="Q999" s="49" t="s">
        <v>3820</v>
      </c>
      <c r="R999" s="49" t="str">
        <f>IFERROR(INDEX(tbl_Lookup_Exercises[Category],MATCH(tbl_Exercises[[#This Row],[ExerciseName]],tbl_Lookup_Exercises[ExerciseName],0)),"Unknown")</f>
        <v>Pull</v>
      </c>
    </row>
    <row r="1000" spans="1:18" hidden="1" x14ac:dyDescent="0.25">
      <c r="A1000" s="49" t="s">
        <v>3821</v>
      </c>
      <c r="B1000" s="49" t="s">
        <v>1025</v>
      </c>
      <c r="C1000" s="49" t="s">
        <v>45</v>
      </c>
      <c r="D1000" s="49">
        <v>1</v>
      </c>
      <c r="E1000">
        <v>130</v>
      </c>
      <c r="F1000">
        <v>10</v>
      </c>
      <c r="I1000" s="49"/>
      <c r="J1000">
        <v>2</v>
      </c>
      <c r="K1000">
        <v>2</v>
      </c>
      <c r="L1000">
        <v>2</v>
      </c>
      <c r="M1000" s="49" t="s">
        <v>1745</v>
      </c>
      <c r="N1000" s="49"/>
      <c r="O1000" s="49" t="s">
        <v>2664</v>
      </c>
      <c r="P1000" s="49">
        <v>5</v>
      </c>
      <c r="Q1000" s="49" t="s">
        <v>3822</v>
      </c>
      <c r="R1000" s="49" t="str">
        <f>IFERROR(INDEX(tbl_Lookup_Exercises[Category],MATCH(tbl_Exercises[[#This Row],[ExerciseName]],tbl_Lookup_Exercises[ExerciseName],0)),"Unknown")</f>
        <v>Pull</v>
      </c>
    </row>
    <row r="1001" spans="1:18" hidden="1" x14ac:dyDescent="0.25">
      <c r="A1001" s="49" t="s">
        <v>3823</v>
      </c>
      <c r="B1001" s="49" t="s">
        <v>1025</v>
      </c>
      <c r="C1001" s="49" t="s">
        <v>45</v>
      </c>
      <c r="D1001" s="49">
        <v>2</v>
      </c>
      <c r="E1001">
        <v>140</v>
      </c>
      <c r="F1001">
        <v>10</v>
      </c>
      <c r="I1001" s="49"/>
      <c r="J1001">
        <v>2</v>
      </c>
      <c r="K1001">
        <v>2</v>
      </c>
      <c r="L1001">
        <v>2</v>
      </c>
      <c r="M1001" s="49" t="s">
        <v>1745</v>
      </c>
      <c r="N1001" s="49"/>
      <c r="O1001" s="49" t="s">
        <v>2664</v>
      </c>
      <c r="P1001" s="49">
        <v>5</v>
      </c>
      <c r="Q1001" s="49" t="s">
        <v>3824</v>
      </c>
      <c r="R1001" s="49" t="str">
        <f>IFERROR(INDEX(tbl_Lookup_Exercises[Category],MATCH(tbl_Exercises[[#This Row],[ExerciseName]],tbl_Lookup_Exercises[ExerciseName],0)),"Unknown")</f>
        <v>Pull</v>
      </c>
    </row>
    <row r="1002" spans="1:18" hidden="1" x14ac:dyDescent="0.25">
      <c r="A1002" s="49" t="s">
        <v>3825</v>
      </c>
      <c r="B1002" s="49" t="s">
        <v>1025</v>
      </c>
      <c r="C1002" s="49" t="s">
        <v>45</v>
      </c>
      <c r="D1002" s="49">
        <v>3</v>
      </c>
      <c r="E1002">
        <v>150</v>
      </c>
      <c r="F1002">
        <v>10</v>
      </c>
      <c r="I1002" s="49"/>
      <c r="J1002">
        <v>2</v>
      </c>
      <c r="K1002">
        <v>2</v>
      </c>
      <c r="L1002">
        <v>2</v>
      </c>
      <c r="M1002" s="49" t="s">
        <v>1745</v>
      </c>
      <c r="N1002" s="49"/>
      <c r="O1002" s="49" t="s">
        <v>2664</v>
      </c>
      <c r="P1002" s="49">
        <v>5</v>
      </c>
      <c r="Q1002" s="49" t="s">
        <v>3826</v>
      </c>
      <c r="R1002" s="49" t="str">
        <f>IFERROR(INDEX(tbl_Lookup_Exercises[Category],MATCH(tbl_Exercises[[#This Row],[ExerciseName]],tbl_Lookup_Exercises[ExerciseName],0)),"Unknown")</f>
        <v>Pull</v>
      </c>
    </row>
    <row r="1003" spans="1:18" hidden="1" x14ac:dyDescent="0.25">
      <c r="A1003" s="49" t="s">
        <v>3827</v>
      </c>
      <c r="B1003" s="49" t="s">
        <v>1025</v>
      </c>
      <c r="C1003" s="49" t="s">
        <v>15</v>
      </c>
      <c r="D1003" s="49">
        <v>1</v>
      </c>
      <c r="E1003">
        <v>70</v>
      </c>
      <c r="G1003">
        <v>39.6</v>
      </c>
      <c r="I1003" s="49"/>
      <c r="M1003" s="49"/>
      <c r="N1003" s="49"/>
      <c r="O1003" s="49" t="s">
        <v>3828</v>
      </c>
      <c r="P1003" s="49">
        <v>5</v>
      </c>
      <c r="Q1003" s="49" t="s">
        <v>3829</v>
      </c>
      <c r="R1003" s="49" t="str">
        <f>IFERROR(INDEX(tbl_Lookup_Exercises[Category],MATCH(tbl_Exercises[[#This Row],[ExerciseName]],tbl_Lookup_Exercises[ExerciseName],0)),"Unknown")</f>
        <v>Carry</v>
      </c>
    </row>
    <row r="1004" spans="1:18" hidden="1" x14ac:dyDescent="0.25">
      <c r="A1004" s="49" t="s">
        <v>3830</v>
      </c>
      <c r="B1004" s="49" t="s">
        <v>1025</v>
      </c>
      <c r="C1004" s="49" t="s">
        <v>15</v>
      </c>
      <c r="D1004" s="49">
        <v>2</v>
      </c>
      <c r="E1004">
        <v>70</v>
      </c>
      <c r="G1004">
        <v>39.6</v>
      </c>
      <c r="I1004" s="49"/>
      <c r="M1004" s="49"/>
      <c r="N1004" s="49"/>
      <c r="O1004" s="49" t="s">
        <v>3828</v>
      </c>
      <c r="P1004" s="49">
        <v>5</v>
      </c>
      <c r="Q1004" s="49" t="s">
        <v>3831</v>
      </c>
      <c r="R1004" s="49" t="str">
        <f>IFERROR(INDEX(tbl_Lookup_Exercises[Category],MATCH(tbl_Exercises[[#This Row],[ExerciseName]],tbl_Lookup_Exercises[ExerciseName],0)),"Unknown")</f>
        <v>Carry</v>
      </c>
    </row>
    <row r="1005" spans="1:18" hidden="1" x14ac:dyDescent="0.25">
      <c r="A1005" s="49" t="s">
        <v>3832</v>
      </c>
      <c r="B1005" s="49" t="s">
        <v>1025</v>
      </c>
      <c r="C1005" s="49" t="s">
        <v>15</v>
      </c>
      <c r="D1005" s="49">
        <v>3</v>
      </c>
      <c r="E1005">
        <v>70</v>
      </c>
      <c r="G1005">
        <v>39.6</v>
      </c>
      <c r="I1005" s="49"/>
      <c r="M1005" s="49"/>
      <c r="N1005" s="49"/>
      <c r="O1005" s="49" t="s">
        <v>3828</v>
      </c>
      <c r="P1005" s="49">
        <v>5</v>
      </c>
      <c r="Q1005" s="49" t="s">
        <v>3833</v>
      </c>
      <c r="R1005" s="49" t="str">
        <f>IFERROR(INDEX(tbl_Lookup_Exercises[Category],MATCH(tbl_Exercises[[#This Row],[ExerciseName]],tbl_Lookup_Exercises[ExerciseName],0)),"Unknown")</f>
        <v>Carry</v>
      </c>
    </row>
    <row r="1006" spans="1:18" hidden="1" x14ac:dyDescent="0.25">
      <c r="A1006" s="49" t="s">
        <v>3834</v>
      </c>
      <c r="B1006" s="49" t="s">
        <v>1025</v>
      </c>
      <c r="C1006" s="49" t="s">
        <v>329</v>
      </c>
      <c r="D1006" s="49">
        <v>1</v>
      </c>
      <c r="E1006">
        <v>0</v>
      </c>
      <c r="G1006">
        <v>30</v>
      </c>
      <c r="I1006" s="49"/>
      <c r="M1006" s="49"/>
      <c r="N1006" s="49"/>
      <c r="O1006" s="49"/>
      <c r="P1006" s="49">
        <v>5</v>
      </c>
      <c r="Q1006" s="49" t="s">
        <v>3835</v>
      </c>
      <c r="R1006" s="49" t="str">
        <f>IFERROR(INDEX(tbl_Lookup_Exercises[Category],MATCH(tbl_Exercises[[#This Row],[ExerciseName]],tbl_Lookup_Exercises[ExerciseName],0)),"Unknown")</f>
        <v>Core</v>
      </c>
    </row>
    <row r="1007" spans="1:18" hidden="1" x14ac:dyDescent="0.25">
      <c r="A1007" s="49" t="s">
        <v>3836</v>
      </c>
      <c r="B1007" s="49" t="s">
        <v>1025</v>
      </c>
      <c r="C1007" s="49" t="s">
        <v>329</v>
      </c>
      <c r="D1007" s="49">
        <v>2</v>
      </c>
      <c r="E1007">
        <v>0</v>
      </c>
      <c r="G1007">
        <v>45</v>
      </c>
      <c r="I1007" s="49"/>
      <c r="M1007" s="49"/>
      <c r="N1007" s="49"/>
      <c r="O1007" s="49"/>
      <c r="P1007" s="49">
        <v>5</v>
      </c>
      <c r="Q1007" s="49" t="s">
        <v>3837</v>
      </c>
      <c r="R1007" s="49" t="str">
        <f>IFERROR(INDEX(tbl_Lookup_Exercises[Category],MATCH(tbl_Exercises[[#This Row],[ExerciseName]],tbl_Lookup_Exercises[ExerciseName],0)),"Unknown")</f>
        <v>Core</v>
      </c>
    </row>
    <row r="1008" spans="1:18" hidden="1" x14ac:dyDescent="0.25">
      <c r="A1008" s="49" t="s">
        <v>3838</v>
      </c>
      <c r="B1008" s="49" t="s">
        <v>1025</v>
      </c>
      <c r="C1008" s="49" t="s">
        <v>329</v>
      </c>
      <c r="D1008" s="49">
        <v>3</v>
      </c>
      <c r="E1008">
        <v>0</v>
      </c>
      <c r="G1008">
        <v>45</v>
      </c>
      <c r="I1008" s="49"/>
      <c r="M1008" s="49"/>
      <c r="N1008" s="49"/>
      <c r="O1008" s="49" t="s">
        <v>3839</v>
      </c>
      <c r="P1008" s="49">
        <v>5</v>
      </c>
      <c r="Q1008" s="49" t="s">
        <v>3840</v>
      </c>
      <c r="R1008" s="49" t="str">
        <f>IFERROR(INDEX(tbl_Lookup_Exercises[Category],MATCH(tbl_Exercises[[#This Row],[ExerciseName]],tbl_Lookup_Exercises[ExerciseName],0)),"Unknown")</f>
        <v>Core</v>
      </c>
    </row>
    <row r="1009" spans="1:18" hidden="1" x14ac:dyDescent="0.25">
      <c r="A1009" s="49" t="s">
        <v>3841</v>
      </c>
      <c r="B1009" s="49" t="s">
        <v>1025</v>
      </c>
      <c r="C1009" s="49" t="s">
        <v>368</v>
      </c>
      <c r="D1009" s="49">
        <v>1</v>
      </c>
      <c r="G1009">
        <v>240</v>
      </c>
      <c r="H1009">
        <v>1</v>
      </c>
      <c r="I1009" s="49" t="s">
        <v>2238</v>
      </c>
      <c r="M1009" s="49"/>
      <c r="N1009" s="49"/>
      <c r="O1009" s="49" t="s">
        <v>3842</v>
      </c>
      <c r="P1009" s="49">
        <v>5</v>
      </c>
      <c r="Q1009" s="49" t="s">
        <v>1028</v>
      </c>
      <c r="R1009" s="49" t="str">
        <f>IFERROR(INDEX(tbl_Lookup_Exercises[Category],MATCH(tbl_Exercises[[#This Row],[ExerciseName]],tbl_Lookup_Exercises[ExerciseName],0)),"Unknown")</f>
        <v>Cardio</v>
      </c>
    </row>
    <row r="1010" spans="1:18" hidden="1" x14ac:dyDescent="0.25">
      <c r="A1010" s="49" t="s">
        <v>3843</v>
      </c>
      <c r="B1010" s="49" t="s">
        <v>1029</v>
      </c>
      <c r="C1010" s="49" t="s">
        <v>389</v>
      </c>
      <c r="D1010" s="49">
        <v>1</v>
      </c>
      <c r="E1010">
        <v>0</v>
      </c>
      <c r="F1010">
        <v>12</v>
      </c>
      <c r="I1010" s="49"/>
      <c r="M1010" s="49"/>
      <c r="N1010" s="49"/>
      <c r="O1010" s="49"/>
      <c r="P1010" s="49">
        <v>5</v>
      </c>
      <c r="Q1010" s="49" t="s">
        <v>1032</v>
      </c>
      <c r="R1010" s="49" t="str">
        <f>IFERROR(INDEX(tbl_Lookup_Exercises[Category],MATCH(tbl_Exercises[[#This Row],[ExerciseName]],tbl_Lookup_Exercises[ExerciseName],0)),"Unknown")</f>
        <v>Push</v>
      </c>
    </row>
    <row r="1011" spans="1:18" hidden="1" x14ac:dyDescent="0.25">
      <c r="A1011" s="49" t="s">
        <v>3844</v>
      </c>
      <c r="B1011" s="49" t="s">
        <v>1029</v>
      </c>
      <c r="C1011" s="49" t="s">
        <v>389</v>
      </c>
      <c r="D1011" s="49">
        <v>2</v>
      </c>
      <c r="E1011">
        <v>0</v>
      </c>
      <c r="F1011">
        <v>12</v>
      </c>
      <c r="I1011" s="49"/>
      <c r="M1011" s="49"/>
      <c r="N1011" s="49"/>
      <c r="O1011" s="49"/>
      <c r="P1011" s="49">
        <v>5</v>
      </c>
      <c r="Q1011" s="49" t="s">
        <v>3845</v>
      </c>
      <c r="R1011" s="49" t="str">
        <f>IFERROR(INDEX(tbl_Lookup_Exercises[Category],MATCH(tbl_Exercises[[#This Row],[ExerciseName]],tbl_Lookup_Exercises[ExerciseName],0)),"Unknown")</f>
        <v>Push</v>
      </c>
    </row>
    <row r="1012" spans="1:18" hidden="1" x14ac:dyDescent="0.25">
      <c r="A1012" s="49" t="s">
        <v>3846</v>
      </c>
      <c r="B1012" s="49" t="s">
        <v>1029</v>
      </c>
      <c r="C1012" s="49" t="s">
        <v>411</v>
      </c>
      <c r="D1012" s="49">
        <v>1</v>
      </c>
      <c r="E1012">
        <v>5</v>
      </c>
      <c r="F1012">
        <v>10</v>
      </c>
      <c r="I1012" s="49"/>
      <c r="M1012" s="49"/>
      <c r="N1012" s="49"/>
      <c r="O1012" s="49"/>
      <c r="P1012" s="49">
        <v>5</v>
      </c>
      <c r="Q1012" s="49" t="s">
        <v>3847</v>
      </c>
      <c r="R1012" s="49" t="str">
        <f>IFERROR(INDEX(tbl_Lookup_Exercises[Category],MATCH(tbl_Exercises[[#This Row],[ExerciseName]],tbl_Lookup_Exercises[ExerciseName],0)),"Unknown")</f>
        <v>Warmup</v>
      </c>
    </row>
    <row r="1013" spans="1:18" hidden="1" x14ac:dyDescent="0.25">
      <c r="A1013" s="49" t="s">
        <v>3848</v>
      </c>
      <c r="B1013" s="49" t="s">
        <v>1029</v>
      </c>
      <c r="C1013" s="49" t="s">
        <v>411</v>
      </c>
      <c r="D1013" s="49">
        <v>2</v>
      </c>
      <c r="E1013">
        <v>5</v>
      </c>
      <c r="F1013">
        <v>10</v>
      </c>
      <c r="I1013" s="49"/>
      <c r="M1013" s="49"/>
      <c r="N1013" s="49"/>
      <c r="O1013" s="49"/>
      <c r="P1013" s="49">
        <v>5</v>
      </c>
      <c r="Q1013" s="49" t="s">
        <v>3849</v>
      </c>
      <c r="R1013" s="49" t="str">
        <f>IFERROR(INDEX(tbl_Lookup_Exercises[Category],MATCH(tbl_Exercises[[#This Row],[ExerciseName]],tbl_Lookup_Exercises[ExerciseName],0)),"Unknown")</f>
        <v>Warmup</v>
      </c>
    </row>
    <row r="1014" spans="1:18" hidden="1" x14ac:dyDescent="0.25">
      <c r="A1014" s="49" t="s">
        <v>3850</v>
      </c>
      <c r="B1014" s="49" t="s">
        <v>1029</v>
      </c>
      <c r="C1014" s="49" t="s">
        <v>403</v>
      </c>
      <c r="D1014" s="49">
        <v>1</v>
      </c>
      <c r="E1014">
        <v>0</v>
      </c>
      <c r="F1014">
        <v>8</v>
      </c>
      <c r="I1014" s="49"/>
      <c r="M1014" s="49"/>
      <c r="N1014" s="49"/>
      <c r="O1014" s="49" t="s">
        <v>3851</v>
      </c>
      <c r="P1014" s="49">
        <v>5</v>
      </c>
      <c r="Q1014" s="49" t="s">
        <v>3852</v>
      </c>
      <c r="R1014" s="49" t="str">
        <f>IFERROR(INDEX(tbl_Lookup_Exercises[Category],MATCH(tbl_Exercises[[#This Row],[ExerciseName]],tbl_Lookup_Exercises[ExerciseName],0)),"Unknown")</f>
        <v>Warmup</v>
      </c>
    </row>
    <row r="1015" spans="1:18" hidden="1" x14ac:dyDescent="0.25">
      <c r="A1015" s="49" t="s">
        <v>3853</v>
      </c>
      <c r="B1015" s="49" t="s">
        <v>1029</v>
      </c>
      <c r="C1015" s="49" t="s">
        <v>403</v>
      </c>
      <c r="D1015" s="49">
        <v>2</v>
      </c>
      <c r="E1015">
        <v>0</v>
      </c>
      <c r="F1015">
        <v>8</v>
      </c>
      <c r="I1015" s="49"/>
      <c r="M1015" s="49"/>
      <c r="N1015" s="49"/>
      <c r="O1015" s="49" t="s">
        <v>3851</v>
      </c>
      <c r="P1015" s="49">
        <v>5</v>
      </c>
      <c r="Q1015" s="49" t="s">
        <v>3854</v>
      </c>
      <c r="R1015" s="49" t="str">
        <f>IFERROR(INDEX(tbl_Lookup_Exercises[Category],MATCH(tbl_Exercises[[#This Row],[ExerciseName]],tbl_Lookup_Exercises[ExerciseName],0)),"Unknown")</f>
        <v>Warmup</v>
      </c>
    </row>
    <row r="1016" spans="1:18" hidden="1" x14ac:dyDescent="0.25">
      <c r="A1016" s="49" t="s">
        <v>3855</v>
      </c>
      <c r="B1016" s="49" t="s">
        <v>1029</v>
      </c>
      <c r="C1016" s="49" t="s">
        <v>1404</v>
      </c>
      <c r="D1016" s="49">
        <v>1</v>
      </c>
      <c r="E1016">
        <v>55</v>
      </c>
      <c r="F1016">
        <v>8</v>
      </c>
      <c r="I1016" s="49"/>
      <c r="J1016">
        <v>3</v>
      </c>
      <c r="K1016">
        <v>1</v>
      </c>
      <c r="L1016">
        <v>1</v>
      </c>
      <c r="M1016" s="49" t="s">
        <v>3856</v>
      </c>
      <c r="N1016" s="49"/>
      <c r="O1016" s="49" t="s">
        <v>3857</v>
      </c>
      <c r="P1016" s="49">
        <v>5</v>
      </c>
      <c r="Q1016" s="49" t="s">
        <v>3858</v>
      </c>
      <c r="R1016" s="49" t="str">
        <f>IFERROR(INDEX(tbl_Lookup_Exercises[Category],MATCH(tbl_Exercises[[#This Row],[ExerciseName]],tbl_Lookup_Exercises[ExerciseName],0)),"Unknown")</f>
        <v>Push</v>
      </c>
    </row>
    <row r="1017" spans="1:18" hidden="1" x14ac:dyDescent="0.25">
      <c r="A1017" s="49" t="s">
        <v>3859</v>
      </c>
      <c r="B1017" s="49" t="s">
        <v>1029</v>
      </c>
      <c r="C1017" s="49" t="s">
        <v>1404</v>
      </c>
      <c r="D1017" s="49">
        <v>2</v>
      </c>
      <c r="E1017">
        <v>55</v>
      </c>
      <c r="F1017">
        <v>8</v>
      </c>
      <c r="I1017" s="49"/>
      <c r="J1017">
        <v>3</v>
      </c>
      <c r="K1017">
        <v>1</v>
      </c>
      <c r="L1017">
        <v>1</v>
      </c>
      <c r="M1017" s="49" t="s">
        <v>3856</v>
      </c>
      <c r="N1017" s="49"/>
      <c r="O1017" s="49" t="s">
        <v>3857</v>
      </c>
      <c r="P1017" s="49">
        <v>5</v>
      </c>
      <c r="Q1017" s="49" t="s">
        <v>3860</v>
      </c>
      <c r="R1017" s="49" t="str">
        <f>IFERROR(INDEX(tbl_Lookup_Exercises[Category],MATCH(tbl_Exercises[[#This Row],[ExerciseName]],tbl_Lookup_Exercises[ExerciseName],0)),"Unknown")</f>
        <v>Push</v>
      </c>
    </row>
    <row r="1018" spans="1:18" hidden="1" x14ac:dyDescent="0.25">
      <c r="A1018" s="49" t="s">
        <v>3861</v>
      </c>
      <c r="B1018" s="49" t="s">
        <v>1029</v>
      </c>
      <c r="C1018" s="49" t="s">
        <v>1404</v>
      </c>
      <c r="D1018" s="49">
        <v>3</v>
      </c>
      <c r="E1018">
        <v>55</v>
      </c>
      <c r="F1018">
        <v>8</v>
      </c>
      <c r="I1018" s="49"/>
      <c r="J1018">
        <v>3</v>
      </c>
      <c r="K1018">
        <v>1</v>
      </c>
      <c r="L1018">
        <v>2</v>
      </c>
      <c r="M1018" s="49" t="s">
        <v>610</v>
      </c>
      <c r="N1018" s="49"/>
      <c r="O1018" s="49" t="s">
        <v>3862</v>
      </c>
      <c r="P1018" s="49">
        <v>5</v>
      </c>
      <c r="Q1018" s="49" t="s">
        <v>3863</v>
      </c>
      <c r="R1018" s="49" t="str">
        <f>IFERROR(INDEX(tbl_Lookup_Exercises[Category],MATCH(tbl_Exercises[[#This Row],[ExerciseName]],tbl_Lookup_Exercises[ExerciseName],0)),"Unknown")</f>
        <v>Push</v>
      </c>
    </row>
    <row r="1019" spans="1:18" hidden="1" x14ac:dyDescent="0.25">
      <c r="A1019" s="49" t="s">
        <v>3864</v>
      </c>
      <c r="B1019" s="49" t="s">
        <v>1029</v>
      </c>
      <c r="C1019" s="49" t="s">
        <v>1404</v>
      </c>
      <c r="D1019" s="49">
        <v>4</v>
      </c>
      <c r="E1019">
        <v>55</v>
      </c>
      <c r="F1019">
        <v>7</v>
      </c>
      <c r="I1019" s="49"/>
      <c r="J1019">
        <v>3</v>
      </c>
      <c r="K1019">
        <v>1</v>
      </c>
      <c r="L1019">
        <v>1</v>
      </c>
      <c r="M1019" s="49" t="s">
        <v>610</v>
      </c>
      <c r="N1019" s="49"/>
      <c r="O1019" s="49" t="s">
        <v>3865</v>
      </c>
      <c r="P1019" s="49">
        <v>5</v>
      </c>
      <c r="Q1019" s="49" t="s">
        <v>3866</v>
      </c>
      <c r="R1019" s="49" t="str">
        <f>IFERROR(INDEX(tbl_Lookup_Exercises[Category],MATCH(tbl_Exercises[[#This Row],[ExerciseName]],tbl_Lookup_Exercises[ExerciseName],0)),"Unknown")</f>
        <v>Push</v>
      </c>
    </row>
    <row r="1020" spans="1:18" hidden="1" x14ac:dyDescent="0.25">
      <c r="A1020" s="49" t="s">
        <v>3867</v>
      </c>
      <c r="B1020" s="49" t="s">
        <v>1029</v>
      </c>
      <c r="C1020" s="49" t="s">
        <v>2295</v>
      </c>
      <c r="D1020" s="49">
        <v>1</v>
      </c>
      <c r="E1020">
        <v>40</v>
      </c>
      <c r="F1020">
        <v>10</v>
      </c>
      <c r="I1020" s="49"/>
      <c r="J1020">
        <v>3</v>
      </c>
      <c r="K1020">
        <v>1</v>
      </c>
      <c r="L1020">
        <v>2</v>
      </c>
      <c r="M1020" s="49" t="s">
        <v>618</v>
      </c>
      <c r="N1020" s="49"/>
      <c r="O1020" s="49" t="s">
        <v>3868</v>
      </c>
      <c r="P1020" s="49">
        <v>5</v>
      </c>
      <c r="Q1020" s="49" t="s">
        <v>3869</v>
      </c>
      <c r="R1020" s="49" t="str">
        <f>IFERROR(INDEX(tbl_Lookup_Exercises[Category],MATCH(tbl_Exercises[[#This Row],[ExerciseName]],tbl_Lookup_Exercises[ExerciseName],0)),"Unknown")</f>
        <v>Push</v>
      </c>
    </row>
    <row r="1021" spans="1:18" hidden="1" x14ac:dyDescent="0.25">
      <c r="A1021" s="49" t="s">
        <v>3870</v>
      </c>
      <c r="B1021" s="49" t="s">
        <v>1029</v>
      </c>
      <c r="C1021" s="49" t="s">
        <v>2295</v>
      </c>
      <c r="D1021" s="49">
        <v>2</v>
      </c>
      <c r="E1021">
        <v>50</v>
      </c>
      <c r="F1021">
        <v>10</v>
      </c>
      <c r="I1021" s="49"/>
      <c r="J1021">
        <v>3</v>
      </c>
      <c r="K1021">
        <v>1</v>
      </c>
      <c r="L1021">
        <v>2</v>
      </c>
      <c r="M1021" s="49" t="s">
        <v>618</v>
      </c>
      <c r="N1021" s="49"/>
      <c r="O1021" s="49" t="s">
        <v>3868</v>
      </c>
      <c r="P1021" s="49">
        <v>5</v>
      </c>
      <c r="Q1021" s="49" t="s">
        <v>3871</v>
      </c>
      <c r="R1021" s="49" t="str">
        <f>IFERROR(INDEX(tbl_Lookup_Exercises[Category],MATCH(tbl_Exercises[[#This Row],[ExerciseName]],tbl_Lookup_Exercises[ExerciseName],0)),"Unknown")</f>
        <v>Push</v>
      </c>
    </row>
    <row r="1022" spans="1:18" hidden="1" x14ac:dyDescent="0.25">
      <c r="A1022" s="49" t="s">
        <v>3872</v>
      </c>
      <c r="B1022" s="49" t="s">
        <v>1029</v>
      </c>
      <c r="C1022" s="49" t="s">
        <v>2295</v>
      </c>
      <c r="D1022" s="49">
        <v>3</v>
      </c>
      <c r="E1022">
        <v>60</v>
      </c>
      <c r="F1022">
        <v>9</v>
      </c>
      <c r="I1022" s="49"/>
      <c r="J1022">
        <v>3</v>
      </c>
      <c r="K1022">
        <v>1</v>
      </c>
      <c r="L1022">
        <v>2</v>
      </c>
      <c r="M1022" s="49" t="s">
        <v>618</v>
      </c>
      <c r="N1022" s="49"/>
      <c r="O1022" s="49" t="s">
        <v>3868</v>
      </c>
      <c r="P1022" s="49">
        <v>5</v>
      </c>
      <c r="Q1022" s="49" t="s">
        <v>3873</v>
      </c>
      <c r="R1022" s="49" t="str">
        <f>IFERROR(INDEX(tbl_Lookup_Exercises[Category],MATCH(tbl_Exercises[[#This Row],[ExerciseName]],tbl_Lookup_Exercises[ExerciseName],0)),"Unknown")</f>
        <v>Push</v>
      </c>
    </row>
    <row r="1023" spans="1:18" hidden="1" x14ac:dyDescent="0.25">
      <c r="A1023" s="49" t="s">
        <v>3874</v>
      </c>
      <c r="B1023" s="49" t="s">
        <v>1029</v>
      </c>
      <c r="C1023" s="49" t="s">
        <v>192</v>
      </c>
      <c r="D1023" s="49">
        <v>1</v>
      </c>
      <c r="E1023">
        <v>20</v>
      </c>
      <c r="F1023">
        <v>10</v>
      </c>
      <c r="I1023" s="49"/>
      <c r="J1023">
        <v>3</v>
      </c>
      <c r="K1023">
        <v>1</v>
      </c>
      <c r="L1023">
        <v>2</v>
      </c>
      <c r="M1023" s="49" t="s">
        <v>3856</v>
      </c>
      <c r="N1023" s="49"/>
      <c r="O1023" s="49" t="s">
        <v>3875</v>
      </c>
      <c r="P1023" s="49">
        <v>5</v>
      </c>
      <c r="Q1023" s="49" t="s">
        <v>3876</v>
      </c>
      <c r="R1023" s="49" t="str">
        <f>IFERROR(INDEX(tbl_Lookup_Exercises[Category],MATCH(tbl_Exercises[[#This Row],[ExerciseName]],tbl_Lookup_Exercises[ExerciseName],0)),"Unknown")</f>
        <v>Push</v>
      </c>
    </row>
    <row r="1024" spans="1:18" hidden="1" x14ac:dyDescent="0.25">
      <c r="A1024" s="49" t="s">
        <v>3877</v>
      </c>
      <c r="B1024" s="49" t="s">
        <v>1029</v>
      </c>
      <c r="C1024" s="49" t="s">
        <v>192</v>
      </c>
      <c r="D1024" s="49">
        <v>2</v>
      </c>
      <c r="E1024">
        <v>30</v>
      </c>
      <c r="F1024">
        <v>10</v>
      </c>
      <c r="I1024" s="49"/>
      <c r="J1024">
        <v>3</v>
      </c>
      <c r="K1024">
        <v>1</v>
      </c>
      <c r="L1024">
        <v>2</v>
      </c>
      <c r="M1024" s="49" t="s">
        <v>3856</v>
      </c>
      <c r="N1024" s="49"/>
      <c r="O1024" s="49" t="s">
        <v>3875</v>
      </c>
      <c r="P1024" s="49">
        <v>5</v>
      </c>
      <c r="Q1024" s="49" t="s">
        <v>3878</v>
      </c>
      <c r="R1024" s="49" t="str">
        <f>IFERROR(INDEX(tbl_Lookup_Exercises[Category],MATCH(tbl_Exercises[[#This Row],[ExerciseName]],tbl_Lookup_Exercises[ExerciseName],0)),"Unknown")</f>
        <v>Push</v>
      </c>
    </row>
    <row r="1025" spans="1:18" hidden="1" x14ac:dyDescent="0.25">
      <c r="A1025" s="49" t="s">
        <v>3879</v>
      </c>
      <c r="B1025" s="49" t="s">
        <v>1029</v>
      </c>
      <c r="C1025" s="49" t="s">
        <v>192</v>
      </c>
      <c r="D1025" s="49">
        <v>3</v>
      </c>
      <c r="E1025">
        <v>40</v>
      </c>
      <c r="F1025">
        <v>5</v>
      </c>
      <c r="I1025" s="49"/>
      <c r="J1025">
        <v>3</v>
      </c>
      <c r="K1025">
        <v>1</v>
      </c>
      <c r="L1025">
        <v>2</v>
      </c>
      <c r="M1025" s="49" t="s">
        <v>3856</v>
      </c>
      <c r="N1025" s="49"/>
      <c r="O1025" s="49" t="s">
        <v>3875</v>
      </c>
      <c r="P1025" s="49">
        <v>5</v>
      </c>
      <c r="Q1025" s="49" t="s">
        <v>3880</v>
      </c>
      <c r="R1025" s="49" t="str">
        <f>IFERROR(INDEX(tbl_Lookup_Exercises[Category],MATCH(tbl_Exercises[[#This Row],[ExerciseName]],tbl_Lookup_Exercises[ExerciseName],0)),"Unknown")</f>
        <v>Push</v>
      </c>
    </row>
    <row r="1026" spans="1:18" hidden="1" x14ac:dyDescent="0.25">
      <c r="A1026" s="49" t="s">
        <v>3881</v>
      </c>
      <c r="B1026" s="49" t="s">
        <v>1029</v>
      </c>
      <c r="C1026" s="49" t="s">
        <v>214</v>
      </c>
      <c r="D1026" s="49">
        <v>1</v>
      </c>
      <c r="E1026">
        <v>45</v>
      </c>
      <c r="F1026">
        <v>10</v>
      </c>
      <c r="I1026" s="49"/>
      <c r="J1026">
        <v>2</v>
      </c>
      <c r="K1026">
        <v>1</v>
      </c>
      <c r="L1026">
        <v>2</v>
      </c>
      <c r="M1026" s="49" t="s">
        <v>3856</v>
      </c>
      <c r="N1026" s="49"/>
      <c r="O1026" s="49" t="s">
        <v>3882</v>
      </c>
      <c r="P1026" s="49">
        <v>5</v>
      </c>
      <c r="Q1026" s="49" t="s">
        <v>3883</v>
      </c>
      <c r="R1026" s="49" t="str">
        <f>IFERROR(INDEX(tbl_Lookup_Exercises[Category],MATCH(tbl_Exercises[[#This Row],[ExerciseName]],tbl_Lookup_Exercises[ExerciseName],0)),"Unknown")</f>
        <v>Arms_Triceps</v>
      </c>
    </row>
    <row r="1027" spans="1:18" hidden="1" x14ac:dyDescent="0.25">
      <c r="A1027" s="49" t="s">
        <v>3884</v>
      </c>
      <c r="B1027" s="49" t="s">
        <v>1029</v>
      </c>
      <c r="C1027" s="49" t="s">
        <v>214</v>
      </c>
      <c r="D1027" s="49">
        <v>2</v>
      </c>
      <c r="E1027">
        <v>45</v>
      </c>
      <c r="F1027">
        <v>9</v>
      </c>
      <c r="I1027" s="49"/>
      <c r="J1027">
        <v>2</v>
      </c>
      <c r="K1027">
        <v>1</v>
      </c>
      <c r="L1027">
        <v>2</v>
      </c>
      <c r="M1027" s="49" t="s">
        <v>3856</v>
      </c>
      <c r="N1027" s="49"/>
      <c r="O1027" s="49" t="s">
        <v>3885</v>
      </c>
      <c r="P1027" s="49">
        <v>5</v>
      </c>
      <c r="Q1027" s="49" t="s">
        <v>3886</v>
      </c>
      <c r="R1027" s="49" t="str">
        <f>IFERROR(INDEX(tbl_Lookup_Exercises[Category],MATCH(tbl_Exercises[[#This Row],[ExerciseName]],tbl_Lookup_Exercises[ExerciseName],0)),"Unknown")</f>
        <v>Arms_Triceps</v>
      </c>
    </row>
    <row r="1028" spans="1:18" hidden="1" x14ac:dyDescent="0.25">
      <c r="A1028" s="49" t="s">
        <v>3887</v>
      </c>
      <c r="B1028" s="49" t="s">
        <v>1029</v>
      </c>
      <c r="C1028" s="49" t="s">
        <v>214</v>
      </c>
      <c r="D1028" s="49">
        <v>3</v>
      </c>
      <c r="E1028">
        <v>50</v>
      </c>
      <c r="F1028">
        <v>7</v>
      </c>
      <c r="I1028" s="49"/>
      <c r="J1028">
        <v>2</v>
      </c>
      <c r="K1028">
        <v>1</v>
      </c>
      <c r="L1028">
        <v>2</v>
      </c>
      <c r="M1028" s="49" t="s">
        <v>610</v>
      </c>
      <c r="N1028" s="49"/>
      <c r="O1028" s="49" t="s">
        <v>3888</v>
      </c>
      <c r="P1028" s="49">
        <v>5</v>
      </c>
      <c r="Q1028" s="49" t="s">
        <v>3889</v>
      </c>
      <c r="R1028" s="49" t="str">
        <f>IFERROR(INDEX(tbl_Lookup_Exercises[Category],MATCH(tbl_Exercises[[#This Row],[ExerciseName]],tbl_Lookup_Exercises[ExerciseName],0)),"Unknown")</f>
        <v>Arms_Triceps</v>
      </c>
    </row>
    <row r="1029" spans="1:18" hidden="1" x14ac:dyDescent="0.25">
      <c r="A1029" s="49" t="s">
        <v>3890</v>
      </c>
      <c r="B1029" s="49" t="s">
        <v>1029</v>
      </c>
      <c r="C1029" s="49" t="s">
        <v>214</v>
      </c>
      <c r="D1029" s="49">
        <v>4</v>
      </c>
      <c r="E1029">
        <v>50</v>
      </c>
      <c r="F1029">
        <v>5</v>
      </c>
      <c r="I1029" s="49"/>
      <c r="J1029">
        <v>2</v>
      </c>
      <c r="K1029">
        <v>1</v>
      </c>
      <c r="L1029">
        <v>2</v>
      </c>
      <c r="M1029" s="49" t="s">
        <v>1646</v>
      </c>
      <c r="N1029" s="49"/>
      <c r="O1029" s="49" t="s">
        <v>3891</v>
      </c>
      <c r="P1029" s="49">
        <v>5</v>
      </c>
      <c r="Q1029" s="49" t="s">
        <v>3892</v>
      </c>
      <c r="R1029" s="49" t="str">
        <f>IFERROR(INDEX(tbl_Lookup_Exercises[Category],MATCH(tbl_Exercises[[#This Row],[ExerciseName]],tbl_Lookup_Exercises[ExerciseName],0)),"Unknown")</f>
        <v>Arms_Triceps</v>
      </c>
    </row>
    <row r="1030" spans="1:18" hidden="1" x14ac:dyDescent="0.25">
      <c r="A1030" s="49" t="s">
        <v>3893</v>
      </c>
      <c r="B1030" s="49" t="s">
        <v>1029</v>
      </c>
      <c r="C1030" s="49" t="s">
        <v>235</v>
      </c>
      <c r="D1030" s="49">
        <v>1</v>
      </c>
      <c r="E1030">
        <v>7.5</v>
      </c>
      <c r="F1030">
        <v>12</v>
      </c>
      <c r="I1030" s="49"/>
      <c r="J1030">
        <v>2</v>
      </c>
      <c r="K1030">
        <v>1</v>
      </c>
      <c r="L1030">
        <v>2</v>
      </c>
      <c r="M1030" s="49" t="s">
        <v>618</v>
      </c>
      <c r="N1030" s="49"/>
      <c r="O1030" s="49" t="s">
        <v>3894</v>
      </c>
      <c r="P1030" s="49">
        <v>5</v>
      </c>
      <c r="Q1030" s="49" t="s">
        <v>3895</v>
      </c>
      <c r="R1030" s="49" t="str">
        <f>IFERROR(INDEX(tbl_Lookup_Exercises[Category],MATCH(tbl_Exercises[[#This Row],[ExerciseName]],tbl_Lookup_Exercises[ExerciseName],0)),"Unknown")</f>
        <v>Arms_Triceps</v>
      </c>
    </row>
    <row r="1031" spans="1:18" hidden="1" x14ac:dyDescent="0.25">
      <c r="A1031" s="49" t="s">
        <v>3896</v>
      </c>
      <c r="B1031" s="49" t="s">
        <v>1029</v>
      </c>
      <c r="C1031" s="49" t="s">
        <v>235</v>
      </c>
      <c r="D1031" s="49">
        <v>2</v>
      </c>
      <c r="E1031">
        <v>12.5</v>
      </c>
      <c r="F1031">
        <v>12</v>
      </c>
      <c r="I1031" s="49"/>
      <c r="J1031">
        <v>2</v>
      </c>
      <c r="K1031">
        <v>1</v>
      </c>
      <c r="L1031">
        <v>2</v>
      </c>
      <c r="M1031" s="49" t="s">
        <v>618</v>
      </c>
      <c r="N1031" s="49"/>
      <c r="O1031" s="49" t="s">
        <v>2154</v>
      </c>
      <c r="P1031" s="49">
        <v>5</v>
      </c>
      <c r="Q1031" s="49" t="s">
        <v>3897</v>
      </c>
      <c r="R1031" s="49" t="str">
        <f>IFERROR(INDEX(tbl_Lookup_Exercises[Category],MATCH(tbl_Exercises[[#This Row],[ExerciseName]],tbl_Lookup_Exercises[ExerciseName],0)),"Unknown")</f>
        <v>Arms_Triceps</v>
      </c>
    </row>
    <row r="1032" spans="1:18" hidden="1" x14ac:dyDescent="0.25">
      <c r="A1032" s="49" t="s">
        <v>3898</v>
      </c>
      <c r="B1032" s="49" t="s">
        <v>1029</v>
      </c>
      <c r="C1032" s="49" t="s">
        <v>235</v>
      </c>
      <c r="D1032" s="49">
        <v>3</v>
      </c>
      <c r="E1032">
        <v>15</v>
      </c>
      <c r="F1032">
        <v>12</v>
      </c>
      <c r="I1032" s="49"/>
      <c r="J1032">
        <v>3</v>
      </c>
      <c r="K1032">
        <v>1</v>
      </c>
      <c r="L1032">
        <v>1</v>
      </c>
      <c r="M1032" s="49" t="s">
        <v>618</v>
      </c>
      <c r="N1032" s="49"/>
      <c r="O1032" s="49" t="s">
        <v>3899</v>
      </c>
      <c r="P1032" s="49">
        <v>5</v>
      </c>
      <c r="Q1032" s="49" t="s">
        <v>3900</v>
      </c>
      <c r="R1032" s="49" t="str">
        <f>IFERROR(INDEX(tbl_Lookup_Exercises[Category],MATCH(tbl_Exercises[[#This Row],[ExerciseName]],tbl_Lookup_Exercises[ExerciseName],0)),"Unknown")</f>
        <v>Arms_Triceps</v>
      </c>
    </row>
    <row r="1033" spans="1:18" hidden="1" x14ac:dyDescent="0.25">
      <c r="A1033" s="49" t="s">
        <v>3901</v>
      </c>
      <c r="B1033" s="49" t="s">
        <v>1029</v>
      </c>
      <c r="C1033" s="49" t="s">
        <v>235</v>
      </c>
      <c r="D1033" s="49">
        <v>4</v>
      </c>
      <c r="E1033">
        <v>15</v>
      </c>
      <c r="F1033">
        <v>12</v>
      </c>
      <c r="I1033" s="49"/>
      <c r="J1033">
        <v>3</v>
      </c>
      <c r="K1033">
        <v>1</v>
      </c>
      <c r="L1033">
        <v>1</v>
      </c>
      <c r="M1033" s="49" t="s">
        <v>618</v>
      </c>
      <c r="N1033" s="49"/>
      <c r="O1033" s="49" t="s">
        <v>3899</v>
      </c>
      <c r="P1033" s="49">
        <v>5</v>
      </c>
      <c r="Q1033" s="49" t="s">
        <v>3902</v>
      </c>
      <c r="R1033" s="49" t="str">
        <f>IFERROR(INDEX(tbl_Lookup_Exercises[Category],MATCH(tbl_Exercises[[#This Row],[ExerciseName]],tbl_Lookup_Exercises[ExerciseName],0)),"Unknown")</f>
        <v>Arms_Triceps</v>
      </c>
    </row>
    <row r="1034" spans="1:18" hidden="1" x14ac:dyDescent="0.25">
      <c r="A1034" s="49" t="s">
        <v>3903</v>
      </c>
      <c r="B1034" s="49" t="s">
        <v>1029</v>
      </c>
      <c r="C1034" s="49" t="s">
        <v>303</v>
      </c>
      <c r="D1034" s="49">
        <v>1</v>
      </c>
      <c r="E1034">
        <v>10</v>
      </c>
      <c r="F1034">
        <v>12</v>
      </c>
      <c r="I1034" s="49"/>
      <c r="J1034">
        <v>2</v>
      </c>
      <c r="K1034">
        <v>1</v>
      </c>
      <c r="L1034">
        <v>2</v>
      </c>
      <c r="M1034" s="49" t="s">
        <v>3856</v>
      </c>
      <c r="N1034" s="49"/>
      <c r="O1034" s="49" t="s">
        <v>3882</v>
      </c>
      <c r="P1034" s="49">
        <v>5</v>
      </c>
      <c r="Q1034" s="49" t="s">
        <v>3904</v>
      </c>
      <c r="R1034" s="49" t="str">
        <f>IFERROR(INDEX(tbl_Lookup_Exercises[Category],MATCH(tbl_Exercises[[#This Row],[ExerciseName]],tbl_Lookup_Exercises[ExerciseName],0)),"Unknown")</f>
        <v>Push</v>
      </c>
    </row>
    <row r="1035" spans="1:18" hidden="1" x14ac:dyDescent="0.25">
      <c r="A1035" s="49" t="s">
        <v>3905</v>
      </c>
      <c r="B1035" s="49" t="s">
        <v>1029</v>
      </c>
      <c r="C1035" s="49" t="s">
        <v>303</v>
      </c>
      <c r="D1035" s="49">
        <v>2</v>
      </c>
      <c r="E1035">
        <v>10</v>
      </c>
      <c r="F1035">
        <v>12</v>
      </c>
      <c r="I1035" s="49"/>
      <c r="J1035">
        <v>2</v>
      </c>
      <c r="K1035">
        <v>1</v>
      </c>
      <c r="L1035">
        <v>2</v>
      </c>
      <c r="M1035" s="49" t="s">
        <v>3856</v>
      </c>
      <c r="N1035" s="49"/>
      <c r="O1035" s="49" t="s">
        <v>3906</v>
      </c>
      <c r="P1035" s="49">
        <v>5</v>
      </c>
      <c r="Q1035" s="49" t="s">
        <v>3907</v>
      </c>
      <c r="R1035" s="49" t="str">
        <f>IFERROR(INDEX(tbl_Lookup_Exercises[Category],MATCH(tbl_Exercises[[#This Row],[ExerciseName]],tbl_Lookup_Exercises[ExerciseName],0)),"Unknown")</f>
        <v>Push</v>
      </c>
    </row>
    <row r="1036" spans="1:18" hidden="1" x14ac:dyDescent="0.25">
      <c r="A1036" s="49" t="s">
        <v>3908</v>
      </c>
      <c r="B1036" s="49" t="s">
        <v>1029</v>
      </c>
      <c r="C1036" s="49" t="s">
        <v>303</v>
      </c>
      <c r="D1036" s="49">
        <v>3</v>
      </c>
      <c r="E1036">
        <v>10</v>
      </c>
      <c r="F1036">
        <v>10</v>
      </c>
      <c r="I1036" s="49"/>
      <c r="J1036">
        <v>2</v>
      </c>
      <c r="K1036">
        <v>1</v>
      </c>
      <c r="L1036">
        <v>2</v>
      </c>
      <c r="M1036" s="49" t="s">
        <v>3856</v>
      </c>
      <c r="N1036" s="49"/>
      <c r="O1036" s="49" t="s">
        <v>3906</v>
      </c>
      <c r="P1036" s="49">
        <v>5</v>
      </c>
      <c r="Q1036" s="49" t="s">
        <v>1033</v>
      </c>
      <c r="R1036" s="49" t="str">
        <f>IFERROR(INDEX(tbl_Lookup_Exercises[Category],MATCH(tbl_Exercises[[#This Row],[ExerciseName]],tbl_Lookup_Exercises[ExerciseName],0)),"Unknown")</f>
        <v>Push</v>
      </c>
    </row>
    <row r="1037" spans="1:18" hidden="1" x14ac:dyDescent="0.25">
      <c r="A1037" s="49" t="s">
        <v>3909</v>
      </c>
      <c r="B1037" s="49" t="s">
        <v>1034</v>
      </c>
      <c r="C1037" s="49" t="s">
        <v>15</v>
      </c>
      <c r="D1037" s="49">
        <v>1</v>
      </c>
      <c r="E1037">
        <v>75</v>
      </c>
      <c r="G1037">
        <v>60</v>
      </c>
      <c r="I1037" s="49"/>
      <c r="M1037" s="49"/>
      <c r="N1037" s="49"/>
      <c r="O1037" s="49" t="s">
        <v>3790</v>
      </c>
      <c r="P1037" s="49">
        <v>5</v>
      </c>
      <c r="Q1037" s="49" t="s">
        <v>1037</v>
      </c>
      <c r="R1037" s="49" t="str">
        <f>IFERROR(INDEX(tbl_Lookup_Exercises[Category],MATCH(tbl_Exercises[[#This Row],[ExerciseName]],tbl_Lookup_Exercises[ExerciseName],0)),"Unknown")</f>
        <v>Carry</v>
      </c>
    </row>
    <row r="1038" spans="1:18" hidden="1" x14ac:dyDescent="0.25">
      <c r="A1038" s="49" t="s">
        <v>3910</v>
      </c>
      <c r="B1038" s="49" t="s">
        <v>1034</v>
      </c>
      <c r="C1038" s="49" t="s">
        <v>15</v>
      </c>
      <c r="D1038" s="49">
        <v>2</v>
      </c>
      <c r="E1038">
        <v>75</v>
      </c>
      <c r="G1038">
        <v>60</v>
      </c>
      <c r="I1038" s="49"/>
      <c r="M1038" s="49"/>
      <c r="N1038" s="49"/>
      <c r="O1038" s="49" t="s">
        <v>3790</v>
      </c>
      <c r="P1038" s="49">
        <v>5</v>
      </c>
      <c r="Q1038" s="49" t="s">
        <v>3911</v>
      </c>
      <c r="R1038" s="49" t="str">
        <f>IFERROR(INDEX(tbl_Lookup_Exercises[Category],MATCH(tbl_Exercises[[#This Row],[ExerciseName]],tbl_Lookup_Exercises[ExerciseName],0)),"Unknown")</f>
        <v>Carry</v>
      </c>
    </row>
    <row r="1039" spans="1:18" hidden="1" x14ac:dyDescent="0.25">
      <c r="A1039" s="49" t="s">
        <v>3912</v>
      </c>
      <c r="B1039" s="49" t="s">
        <v>1034</v>
      </c>
      <c r="C1039" s="49" t="s">
        <v>15</v>
      </c>
      <c r="D1039" s="49">
        <v>3</v>
      </c>
      <c r="E1039">
        <v>75</v>
      </c>
      <c r="G1039">
        <v>60</v>
      </c>
      <c r="I1039" s="49"/>
      <c r="M1039" s="49"/>
      <c r="N1039" s="49"/>
      <c r="O1039" s="49" t="s">
        <v>3790</v>
      </c>
      <c r="P1039" s="49">
        <v>5</v>
      </c>
      <c r="Q1039" s="49" t="s">
        <v>3913</v>
      </c>
      <c r="R1039" s="49" t="str">
        <f>IFERROR(INDEX(tbl_Lookup_Exercises[Category],MATCH(tbl_Exercises[[#This Row],[ExerciseName]],tbl_Lookup_Exercises[ExerciseName],0)),"Unknown")</f>
        <v>Carry</v>
      </c>
    </row>
    <row r="1040" spans="1:18" hidden="1" x14ac:dyDescent="0.25">
      <c r="A1040" s="49" t="s">
        <v>3914</v>
      </c>
      <c r="B1040" s="49" t="s">
        <v>1034</v>
      </c>
      <c r="C1040" s="49" t="s">
        <v>41</v>
      </c>
      <c r="D1040" s="49">
        <v>1</v>
      </c>
      <c r="E1040">
        <v>70</v>
      </c>
      <c r="F1040">
        <v>10</v>
      </c>
      <c r="I1040" s="49"/>
      <c r="J1040">
        <v>2</v>
      </c>
      <c r="K1040">
        <v>1</v>
      </c>
      <c r="L1040">
        <v>2</v>
      </c>
      <c r="M1040" s="49" t="s">
        <v>618</v>
      </c>
      <c r="N1040" s="49"/>
      <c r="O1040" s="49" t="s">
        <v>2154</v>
      </c>
      <c r="P1040" s="49">
        <v>5</v>
      </c>
      <c r="Q1040" s="49" t="s">
        <v>3915</v>
      </c>
      <c r="R1040" s="49" t="str">
        <f>IFERROR(INDEX(tbl_Lookup_Exercises[Category],MATCH(tbl_Exercises[[#This Row],[ExerciseName]],tbl_Lookup_Exercises[ExerciseName],0)),"Unknown")</f>
        <v>Pull</v>
      </c>
    </row>
    <row r="1041" spans="1:18" hidden="1" x14ac:dyDescent="0.25">
      <c r="A1041" s="49" t="s">
        <v>3916</v>
      </c>
      <c r="B1041" s="49" t="s">
        <v>1034</v>
      </c>
      <c r="C1041" s="49" t="s">
        <v>41</v>
      </c>
      <c r="D1041" s="49">
        <v>2</v>
      </c>
      <c r="E1041">
        <v>70</v>
      </c>
      <c r="F1041">
        <v>10</v>
      </c>
      <c r="I1041" s="49"/>
      <c r="J1041">
        <v>2</v>
      </c>
      <c r="K1041">
        <v>1</v>
      </c>
      <c r="L1041">
        <v>2</v>
      </c>
      <c r="M1041" s="49" t="s">
        <v>610</v>
      </c>
      <c r="N1041" s="49"/>
      <c r="O1041" s="49" t="s">
        <v>1937</v>
      </c>
      <c r="P1041" s="49">
        <v>5</v>
      </c>
      <c r="Q1041" s="49" t="s">
        <v>3917</v>
      </c>
      <c r="R1041" s="49" t="str">
        <f>IFERROR(INDEX(tbl_Lookup_Exercises[Category],MATCH(tbl_Exercises[[#This Row],[ExerciseName]],tbl_Lookup_Exercises[ExerciseName],0)),"Unknown")</f>
        <v>Pull</v>
      </c>
    </row>
    <row r="1042" spans="1:18" hidden="1" x14ac:dyDescent="0.25">
      <c r="A1042" s="49" t="s">
        <v>3918</v>
      </c>
      <c r="B1042" s="49" t="s">
        <v>1034</v>
      </c>
      <c r="C1042" s="49" t="s">
        <v>41</v>
      </c>
      <c r="D1042" s="49">
        <v>3</v>
      </c>
      <c r="E1042">
        <v>70</v>
      </c>
      <c r="F1042">
        <v>8.5</v>
      </c>
      <c r="I1042" s="49"/>
      <c r="J1042">
        <v>2</v>
      </c>
      <c r="K1042">
        <v>1</v>
      </c>
      <c r="L1042">
        <v>2</v>
      </c>
      <c r="M1042" s="49" t="s">
        <v>610</v>
      </c>
      <c r="N1042" s="49"/>
      <c r="O1042" s="49" t="s">
        <v>3919</v>
      </c>
      <c r="P1042" s="49">
        <v>5</v>
      </c>
      <c r="Q1042" s="49" t="s">
        <v>3920</v>
      </c>
      <c r="R1042" s="49" t="str">
        <f>IFERROR(INDEX(tbl_Lookup_Exercises[Category],MATCH(tbl_Exercises[[#This Row],[ExerciseName]],tbl_Lookup_Exercises[ExerciseName],0)),"Unknown")</f>
        <v>Pull</v>
      </c>
    </row>
    <row r="1043" spans="1:18" hidden="1" x14ac:dyDescent="0.25">
      <c r="A1043" s="49" t="s">
        <v>3921</v>
      </c>
      <c r="B1043" s="49" t="s">
        <v>1034</v>
      </c>
      <c r="C1043" s="49" t="s">
        <v>41</v>
      </c>
      <c r="D1043" s="49">
        <v>4</v>
      </c>
      <c r="E1043">
        <v>70</v>
      </c>
      <c r="F1043">
        <v>7.5</v>
      </c>
      <c r="I1043" s="49"/>
      <c r="J1043">
        <v>2</v>
      </c>
      <c r="K1043">
        <v>1</v>
      </c>
      <c r="L1043">
        <v>2</v>
      </c>
      <c r="M1043" s="49" t="s">
        <v>610</v>
      </c>
      <c r="N1043" s="49"/>
      <c r="O1043" s="49" t="s">
        <v>3922</v>
      </c>
      <c r="P1043" s="49">
        <v>5</v>
      </c>
      <c r="Q1043" s="49" t="s">
        <v>3923</v>
      </c>
      <c r="R1043" s="49" t="str">
        <f>IFERROR(INDEX(tbl_Lookup_Exercises[Category],MATCH(tbl_Exercises[[#This Row],[ExerciseName]],tbl_Lookup_Exercises[ExerciseName],0)),"Unknown")</f>
        <v>Pull</v>
      </c>
    </row>
    <row r="1044" spans="1:18" hidden="1" x14ac:dyDescent="0.25">
      <c r="A1044" s="49" t="s">
        <v>3924</v>
      </c>
      <c r="B1044" s="49" t="s">
        <v>1034</v>
      </c>
      <c r="C1044" s="49" t="s">
        <v>45</v>
      </c>
      <c r="D1044" s="49">
        <v>1</v>
      </c>
      <c r="E1044">
        <v>140</v>
      </c>
      <c r="F1044">
        <v>12</v>
      </c>
      <c r="I1044" s="49"/>
      <c r="J1044">
        <v>2</v>
      </c>
      <c r="K1044">
        <v>1</v>
      </c>
      <c r="L1044">
        <v>2</v>
      </c>
      <c r="M1044" s="49" t="s">
        <v>610</v>
      </c>
      <c r="N1044" s="49"/>
      <c r="O1044" s="49" t="s">
        <v>3925</v>
      </c>
      <c r="P1044" s="49">
        <v>5</v>
      </c>
      <c r="Q1044" s="49" t="s">
        <v>3926</v>
      </c>
      <c r="R1044" s="49" t="str">
        <f>IFERROR(INDEX(tbl_Lookup_Exercises[Category],MATCH(tbl_Exercises[[#This Row],[ExerciseName]],tbl_Lookup_Exercises[ExerciseName],0)),"Unknown")</f>
        <v>Pull</v>
      </c>
    </row>
    <row r="1045" spans="1:18" hidden="1" x14ac:dyDescent="0.25">
      <c r="A1045" s="49" t="s">
        <v>3927</v>
      </c>
      <c r="B1045" s="49" t="s">
        <v>1034</v>
      </c>
      <c r="C1045" s="49" t="s">
        <v>45</v>
      </c>
      <c r="D1045" s="49">
        <v>2</v>
      </c>
      <c r="E1045">
        <v>140</v>
      </c>
      <c r="F1045">
        <v>12</v>
      </c>
      <c r="I1045" s="49"/>
      <c r="J1045">
        <v>2</v>
      </c>
      <c r="K1045">
        <v>1</v>
      </c>
      <c r="L1045">
        <v>2</v>
      </c>
      <c r="M1045" s="49" t="s">
        <v>610</v>
      </c>
      <c r="N1045" s="49"/>
      <c r="O1045" s="49" t="s">
        <v>3925</v>
      </c>
      <c r="P1045" s="49">
        <v>5</v>
      </c>
      <c r="Q1045" s="49" t="s">
        <v>3928</v>
      </c>
      <c r="R1045" s="49" t="str">
        <f>IFERROR(INDEX(tbl_Lookup_Exercises[Category],MATCH(tbl_Exercises[[#This Row],[ExerciseName]],tbl_Lookup_Exercises[ExerciseName],0)),"Unknown")</f>
        <v>Pull</v>
      </c>
    </row>
    <row r="1046" spans="1:18" hidden="1" x14ac:dyDescent="0.25">
      <c r="A1046" s="49" t="s">
        <v>3929</v>
      </c>
      <c r="B1046" s="49" t="s">
        <v>1034</v>
      </c>
      <c r="C1046" s="49" t="s">
        <v>45</v>
      </c>
      <c r="D1046" s="49">
        <v>3</v>
      </c>
      <c r="E1046">
        <v>150</v>
      </c>
      <c r="F1046">
        <v>9</v>
      </c>
      <c r="I1046" s="49"/>
      <c r="J1046">
        <v>2</v>
      </c>
      <c r="K1046">
        <v>1</v>
      </c>
      <c r="L1046">
        <v>2</v>
      </c>
      <c r="M1046" s="49" t="s">
        <v>3930</v>
      </c>
      <c r="N1046" s="49"/>
      <c r="O1046" s="49" t="s">
        <v>3931</v>
      </c>
      <c r="P1046" s="49">
        <v>5</v>
      </c>
      <c r="Q1046" s="49" t="s">
        <v>3932</v>
      </c>
      <c r="R1046" s="49" t="str">
        <f>IFERROR(INDEX(tbl_Lookup_Exercises[Category],MATCH(tbl_Exercises[[#This Row],[ExerciseName]],tbl_Lookup_Exercises[ExerciseName],0)),"Unknown")</f>
        <v>Pull</v>
      </c>
    </row>
    <row r="1047" spans="1:18" hidden="1" x14ac:dyDescent="0.25">
      <c r="A1047" s="49" t="s">
        <v>3933</v>
      </c>
      <c r="B1047" s="49" t="s">
        <v>1034</v>
      </c>
      <c r="C1047" s="49" t="s">
        <v>73</v>
      </c>
      <c r="D1047" s="49">
        <v>1</v>
      </c>
      <c r="E1047">
        <v>30</v>
      </c>
      <c r="F1047">
        <v>15</v>
      </c>
      <c r="I1047" s="49"/>
      <c r="J1047">
        <v>1</v>
      </c>
      <c r="K1047">
        <v>2</v>
      </c>
      <c r="L1047">
        <v>1</v>
      </c>
      <c r="M1047" s="49" t="s">
        <v>2289</v>
      </c>
      <c r="N1047" s="49"/>
      <c r="O1047" s="49" t="s">
        <v>3934</v>
      </c>
      <c r="P1047" s="49">
        <v>5</v>
      </c>
      <c r="Q1047" s="49" t="s">
        <v>3935</v>
      </c>
      <c r="R1047" s="49" t="str">
        <f>IFERROR(INDEX(tbl_Lookup_Exercises[Category],MATCH(tbl_Exercises[[#This Row],[ExerciseName]],tbl_Lookup_Exercises[ExerciseName],0)),"Unknown")</f>
        <v>Pull</v>
      </c>
    </row>
    <row r="1048" spans="1:18" hidden="1" x14ac:dyDescent="0.25">
      <c r="A1048" s="49" t="s">
        <v>3936</v>
      </c>
      <c r="B1048" s="49" t="s">
        <v>1034</v>
      </c>
      <c r="C1048" s="49" t="s">
        <v>73</v>
      </c>
      <c r="D1048" s="49">
        <v>2</v>
      </c>
      <c r="E1048">
        <v>35</v>
      </c>
      <c r="F1048">
        <v>17</v>
      </c>
      <c r="I1048" s="49"/>
      <c r="J1048">
        <v>1</v>
      </c>
      <c r="K1048">
        <v>2</v>
      </c>
      <c r="L1048">
        <v>1</v>
      </c>
      <c r="M1048" s="49" t="s">
        <v>618</v>
      </c>
      <c r="N1048" s="49"/>
      <c r="O1048" s="49" t="s">
        <v>3937</v>
      </c>
      <c r="P1048" s="49">
        <v>5</v>
      </c>
      <c r="Q1048" s="49" t="s">
        <v>3938</v>
      </c>
      <c r="R1048" s="49" t="str">
        <f>IFERROR(INDEX(tbl_Lookup_Exercises[Category],MATCH(tbl_Exercises[[#This Row],[ExerciseName]],tbl_Lookup_Exercises[ExerciseName],0)),"Unknown")</f>
        <v>Pull</v>
      </c>
    </row>
    <row r="1049" spans="1:18" hidden="1" x14ac:dyDescent="0.25">
      <c r="A1049" s="49" t="s">
        <v>3939</v>
      </c>
      <c r="B1049" s="49" t="s">
        <v>1034</v>
      </c>
      <c r="C1049" s="49" t="s">
        <v>73</v>
      </c>
      <c r="D1049" s="49">
        <v>3</v>
      </c>
      <c r="E1049">
        <v>35</v>
      </c>
      <c r="F1049">
        <v>20</v>
      </c>
      <c r="I1049" s="49"/>
      <c r="J1049">
        <v>1</v>
      </c>
      <c r="K1049">
        <v>2</v>
      </c>
      <c r="L1049">
        <v>1</v>
      </c>
      <c r="M1049" s="49" t="s">
        <v>3856</v>
      </c>
      <c r="N1049" s="49"/>
      <c r="O1049" s="49" t="s">
        <v>3940</v>
      </c>
      <c r="P1049" s="49">
        <v>5</v>
      </c>
      <c r="Q1049" s="49" t="s">
        <v>3941</v>
      </c>
      <c r="R1049" s="49" t="str">
        <f>IFERROR(INDEX(tbl_Lookup_Exercises[Category],MATCH(tbl_Exercises[[#This Row],[ExerciseName]],tbl_Lookup_Exercises[ExerciseName],0)),"Unknown")</f>
        <v>Pull</v>
      </c>
    </row>
    <row r="1050" spans="1:18" hidden="1" x14ac:dyDescent="0.25">
      <c r="A1050" s="49" t="s">
        <v>3942</v>
      </c>
      <c r="B1050" s="49" t="s">
        <v>1034</v>
      </c>
      <c r="C1050" s="49" t="s">
        <v>8734</v>
      </c>
      <c r="D1050" s="49">
        <v>1</v>
      </c>
      <c r="E1050">
        <v>30</v>
      </c>
      <c r="F1050">
        <v>10</v>
      </c>
      <c r="I1050" s="49"/>
      <c r="J1050">
        <v>2</v>
      </c>
      <c r="K1050">
        <v>1</v>
      </c>
      <c r="L1050">
        <v>2</v>
      </c>
      <c r="M1050" s="49" t="s">
        <v>610</v>
      </c>
      <c r="N1050" s="49"/>
      <c r="O1050" s="49" t="s">
        <v>3943</v>
      </c>
      <c r="P1050" s="49">
        <v>5</v>
      </c>
      <c r="Q1050" s="49" t="s">
        <v>3944</v>
      </c>
      <c r="R1050" s="49" t="str">
        <f>IFERROR(INDEX(tbl_Lookup_Exercises[Category],MATCH(tbl_Exercises[[#This Row],[ExerciseName]],tbl_Lookup_Exercises[ExerciseName],0)),"Unknown")</f>
        <v>Arms_Biceps</v>
      </c>
    </row>
    <row r="1051" spans="1:18" hidden="1" x14ac:dyDescent="0.25">
      <c r="A1051" s="49" t="s">
        <v>3945</v>
      </c>
      <c r="B1051" s="49" t="s">
        <v>1034</v>
      </c>
      <c r="C1051" s="49" t="s">
        <v>8734</v>
      </c>
      <c r="D1051" s="49">
        <v>2</v>
      </c>
      <c r="E1051">
        <v>30</v>
      </c>
      <c r="F1051">
        <v>8</v>
      </c>
      <c r="I1051" s="49"/>
      <c r="J1051">
        <v>2</v>
      </c>
      <c r="K1051">
        <v>1</v>
      </c>
      <c r="L1051">
        <v>2</v>
      </c>
      <c r="M1051" s="49" t="s">
        <v>1646</v>
      </c>
      <c r="N1051" s="49"/>
      <c r="O1051" s="49" t="s">
        <v>2577</v>
      </c>
      <c r="P1051" s="49">
        <v>5</v>
      </c>
      <c r="Q1051" s="49" t="s">
        <v>3946</v>
      </c>
      <c r="R1051" s="49" t="str">
        <f>IFERROR(INDEX(tbl_Lookup_Exercises[Category],MATCH(tbl_Exercises[[#This Row],[ExerciseName]],tbl_Lookup_Exercises[ExerciseName],0)),"Unknown")</f>
        <v>Arms_Biceps</v>
      </c>
    </row>
    <row r="1052" spans="1:18" hidden="1" x14ac:dyDescent="0.25">
      <c r="A1052" s="49" t="s">
        <v>3947</v>
      </c>
      <c r="B1052" s="49" t="s">
        <v>1034</v>
      </c>
      <c r="C1052" s="49" t="s">
        <v>20</v>
      </c>
      <c r="D1052" s="49">
        <v>1</v>
      </c>
      <c r="E1052">
        <v>60</v>
      </c>
      <c r="G1052">
        <v>60</v>
      </c>
      <c r="I1052" s="49"/>
      <c r="M1052" s="49"/>
      <c r="N1052" s="49"/>
      <c r="O1052" s="49" t="s">
        <v>3948</v>
      </c>
      <c r="P1052" s="49">
        <v>5</v>
      </c>
      <c r="Q1052" s="49" t="s">
        <v>3949</v>
      </c>
      <c r="R1052" s="49" t="str">
        <f>IFERROR(INDEX(tbl_Lookup_Exercises[Category],MATCH(tbl_Exercises[[#This Row],[ExerciseName]],tbl_Lookup_Exercises[ExerciseName],0)),"Unknown")</f>
        <v>Carry</v>
      </c>
    </row>
    <row r="1053" spans="1:18" hidden="1" x14ac:dyDescent="0.25">
      <c r="A1053" s="49" t="s">
        <v>3950</v>
      </c>
      <c r="B1053" s="49" t="s">
        <v>1034</v>
      </c>
      <c r="C1053" s="49" t="s">
        <v>20</v>
      </c>
      <c r="D1053" s="49">
        <v>2</v>
      </c>
      <c r="E1053">
        <v>60</v>
      </c>
      <c r="G1053">
        <v>60</v>
      </c>
      <c r="I1053" s="49"/>
      <c r="M1053" s="49"/>
      <c r="N1053" s="49"/>
      <c r="O1053" s="49" t="s">
        <v>3948</v>
      </c>
      <c r="P1053" s="49">
        <v>5</v>
      </c>
      <c r="Q1053" s="49" t="s">
        <v>3951</v>
      </c>
      <c r="R1053" s="49" t="str">
        <f>IFERROR(INDEX(tbl_Lookup_Exercises[Category],MATCH(tbl_Exercises[[#This Row],[ExerciseName]],tbl_Lookup_Exercises[ExerciseName],0)),"Unknown")</f>
        <v>Carry</v>
      </c>
    </row>
    <row r="1054" spans="1:18" hidden="1" x14ac:dyDescent="0.25">
      <c r="A1054" s="49" t="s">
        <v>3952</v>
      </c>
      <c r="B1054" s="49" t="s">
        <v>1034</v>
      </c>
      <c r="C1054" s="49" t="s">
        <v>20</v>
      </c>
      <c r="D1054" s="49">
        <v>3</v>
      </c>
      <c r="E1054">
        <v>60</v>
      </c>
      <c r="G1054">
        <v>60</v>
      </c>
      <c r="I1054" s="49"/>
      <c r="M1054" s="49"/>
      <c r="N1054" s="49"/>
      <c r="O1054" s="49" t="s">
        <v>3948</v>
      </c>
      <c r="P1054" s="49">
        <v>5</v>
      </c>
      <c r="Q1054" s="49" t="s">
        <v>3953</v>
      </c>
      <c r="R1054" s="49" t="str">
        <f>IFERROR(INDEX(tbl_Lookup_Exercises[Category],MATCH(tbl_Exercises[[#This Row],[ExerciseName]],tbl_Lookup_Exercises[ExerciseName],0)),"Unknown")</f>
        <v>Carry</v>
      </c>
    </row>
    <row r="1055" spans="1:18" hidden="1" x14ac:dyDescent="0.25">
      <c r="A1055" s="49" t="s">
        <v>3954</v>
      </c>
      <c r="B1055" s="49" t="s">
        <v>1034</v>
      </c>
      <c r="C1055" s="49" t="s">
        <v>356</v>
      </c>
      <c r="D1055" s="49">
        <v>1</v>
      </c>
      <c r="G1055">
        <v>480</v>
      </c>
      <c r="H1055">
        <v>1.24</v>
      </c>
      <c r="I1055" s="49" t="s">
        <v>2238</v>
      </c>
      <c r="M1055" s="49"/>
      <c r="N1055" s="49"/>
      <c r="O1055" s="49" t="s">
        <v>3955</v>
      </c>
      <c r="P1055" s="49">
        <v>5</v>
      </c>
      <c r="Q1055" s="49" t="s">
        <v>1038</v>
      </c>
      <c r="R1055" s="49" t="str">
        <f>IFERROR(INDEX(tbl_Lookup_Exercises[Category],MATCH(tbl_Exercises[[#This Row],[ExerciseName]],tbl_Lookup_Exercises[ExerciseName],0)),"Unknown")</f>
        <v>Pull</v>
      </c>
    </row>
    <row r="1056" spans="1:18" hidden="1" x14ac:dyDescent="0.25">
      <c r="A1056" s="49" t="s">
        <v>3956</v>
      </c>
      <c r="B1056" s="49" t="s">
        <v>1039</v>
      </c>
      <c r="C1056" s="49" t="s">
        <v>356</v>
      </c>
      <c r="D1056" s="49">
        <v>1</v>
      </c>
      <c r="G1056">
        <v>300</v>
      </c>
      <c r="H1056">
        <v>1.27</v>
      </c>
      <c r="I1056" s="49" t="s">
        <v>3957</v>
      </c>
      <c r="M1056" s="49"/>
      <c r="N1056" s="49"/>
      <c r="O1056" s="49" t="s">
        <v>3241</v>
      </c>
      <c r="P1056" s="49">
        <v>5</v>
      </c>
      <c r="Q1056" s="49" t="s">
        <v>1042</v>
      </c>
      <c r="R1056" s="49" t="str">
        <f>IFERROR(INDEX(tbl_Lookup_Exercises[Category],MATCH(tbl_Exercises[[#This Row],[ExerciseName]],tbl_Lookup_Exercises[ExerciseName],0)),"Unknown")</f>
        <v>Pull</v>
      </c>
    </row>
    <row r="1057" spans="1:18" hidden="1" x14ac:dyDescent="0.25">
      <c r="A1057" s="49" t="s">
        <v>3958</v>
      </c>
      <c r="B1057" s="49" t="s">
        <v>1039</v>
      </c>
      <c r="C1057" s="49" t="s">
        <v>112</v>
      </c>
      <c r="D1057" s="49">
        <v>1</v>
      </c>
      <c r="E1057">
        <v>40</v>
      </c>
      <c r="F1057">
        <v>15</v>
      </c>
      <c r="I1057" s="49"/>
      <c r="K1057">
        <v>2</v>
      </c>
      <c r="L1057">
        <v>2</v>
      </c>
      <c r="M1057" s="49" t="s">
        <v>3856</v>
      </c>
      <c r="N1057" s="49"/>
      <c r="O1057" s="49" t="s">
        <v>3959</v>
      </c>
      <c r="P1057" s="49">
        <v>5</v>
      </c>
      <c r="Q1057" s="49" t="s">
        <v>3960</v>
      </c>
      <c r="R1057" s="49" t="str">
        <f>IFERROR(INDEX(tbl_Lookup_Exercises[Category],MATCH(tbl_Exercises[[#This Row],[ExerciseName]],tbl_Lookup_Exercises[ExerciseName],0)),"Unknown")</f>
        <v>Arms_Biceps</v>
      </c>
    </row>
    <row r="1058" spans="1:18" hidden="1" x14ac:dyDescent="0.25">
      <c r="A1058" s="49" t="s">
        <v>3961</v>
      </c>
      <c r="B1058" s="49" t="s">
        <v>1039</v>
      </c>
      <c r="C1058" s="49" t="s">
        <v>112</v>
      </c>
      <c r="D1058" s="49">
        <v>2</v>
      </c>
      <c r="E1058">
        <v>45</v>
      </c>
      <c r="F1058">
        <v>13</v>
      </c>
      <c r="I1058" s="49"/>
      <c r="K1058">
        <v>2</v>
      </c>
      <c r="L1058">
        <v>1</v>
      </c>
      <c r="M1058" s="49" t="s">
        <v>3856</v>
      </c>
      <c r="N1058" s="49"/>
      <c r="O1058" s="49" t="s">
        <v>3962</v>
      </c>
      <c r="P1058" s="49">
        <v>5</v>
      </c>
      <c r="Q1058" s="49" t="s">
        <v>3963</v>
      </c>
      <c r="R1058" s="49" t="str">
        <f>IFERROR(INDEX(tbl_Lookup_Exercises[Category],MATCH(tbl_Exercises[[#This Row],[ExerciseName]],tbl_Lookup_Exercises[ExerciseName],0)),"Unknown")</f>
        <v>Arms_Biceps</v>
      </c>
    </row>
    <row r="1059" spans="1:18" hidden="1" x14ac:dyDescent="0.25">
      <c r="A1059" s="49" t="s">
        <v>3964</v>
      </c>
      <c r="B1059" s="49" t="s">
        <v>1039</v>
      </c>
      <c r="C1059" s="49" t="s">
        <v>112</v>
      </c>
      <c r="D1059" s="49">
        <v>3</v>
      </c>
      <c r="E1059">
        <v>45</v>
      </c>
      <c r="F1059">
        <v>12</v>
      </c>
      <c r="I1059" s="49"/>
      <c r="K1059">
        <v>2</v>
      </c>
      <c r="L1059">
        <v>1</v>
      </c>
      <c r="M1059" s="49" t="s">
        <v>3856</v>
      </c>
      <c r="N1059" s="49"/>
      <c r="O1059" s="49" t="s">
        <v>3962</v>
      </c>
      <c r="P1059" s="49">
        <v>5</v>
      </c>
      <c r="Q1059" s="49" t="s">
        <v>3965</v>
      </c>
      <c r="R1059" s="49" t="str">
        <f>IFERROR(INDEX(tbl_Lookup_Exercises[Category],MATCH(tbl_Exercises[[#This Row],[ExerciseName]],tbl_Lookup_Exercises[ExerciseName],0)),"Unknown")</f>
        <v>Arms_Biceps</v>
      </c>
    </row>
    <row r="1060" spans="1:18" hidden="1" x14ac:dyDescent="0.25">
      <c r="A1060" s="49" t="s">
        <v>3966</v>
      </c>
      <c r="B1060" s="49" t="s">
        <v>1039</v>
      </c>
      <c r="C1060" s="49" t="s">
        <v>214</v>
      </c>
      <c r="D1060" s="49">
        <v>1</v>
      </c>
      <c r="E1060">
        <v>42.5</v>
      </c>
      <c r="F1060">
        <v>12</v>
      </c>
      <c r="I1060" s="49"/>
      <c r="J1060">
        <v>2</v>
      </c>
      <c r="K1060">
        <v>1</v>
      </c>
      <c r="L1060">
        <v>2</v>
      </c>
      <c r="M1060" s="49" t="s">
        <v>2289</v>
      </c>
      <c r="N1060" s="49"/>
      <c r="O1060" s="49" t="s">
        <v>3967</v>
      </c>
      <c r="P1060" s="49">
        <v>5</v>
      </c>
      <c r="Q1060" s="49" t="s">
        <v>3968</v>
      </c>
      <c r="R1060" s="49" t="str">
        <f>IFERROR(INDEX(tbl_Lookup_Exercises[Category],MATCH(tbl_Exercises[[#This Row],[ExerciseName]],tbl_Lookup_Exercises[ExerciseName],0)),"Unknown")</f>
        <v>Arms_Triceps</v>
      </c>
    </row>
    <row r="1061" spans="1:18" hidden="1" x14ac:dyDescent="0.25">
      <c r="A1061" s="49" t="s">
        <v>3969</v>
      </c>
      <c r="B1061" s="49" t="s">
        <v>1039</v>
      </c>
      <c r="C1061" s="49" t="s">
        <v>214</v>
      </c>
      <c r="D1061" s="49">
        <v>2</v>
      </c>
      <c r="E1061">
        <v>45</v>
      </c>
      <c r="F1061">
        <v>12</v>
      </c>
      <c r="I1061" s="49"/>
      <c r="J1061">
        <v>2</v>
      </c>
      <c r="K1061">
        <v>1</v>
      </c>
      <c r="L1061">
        <v>2</v>
      </c>
      <c r="M1061" s="49" t="s">
        <v>3856</v>
      </c>
      <c r="N1061" s="49"/>
      <c r="O1061" s="49" t="s">
        <v>3970</v>
      </c>
      <c r="P1061" s="49">
        <v>5</v>
      </c>
      <c r="Q1061" s="49" t="s">
        <v>3971</v>
      </c>
      <c r="R1061" s="49" t="str">
        <f>IFERROR(INDEX(tbl_Lookup_Exercises[Category],MATCH(tbl_Exercises[[#This Row],[ExerciseName]],tbl_Lookup_Exercises[ExerciseName],0)),"Unknown")</f>
        <v>Arms_Triceps</v>
      </c>
    </row>
    <row r="1062" spans="1:18" hidden="1" x14ac:dyDescent="0.25">
      <c r="A1062" s="49" t="s">
        <v>3972</v>
      </c>
      <c r="B1062" s="49" t="s">
        <v>1039</v>
      </c>
      <c r="C1062" s="49" t="s">
        <v>214</v>
      </c>
      <c r="D1062" s="49">
        <v>3</v>
      </c>
      <c r="E1062">
        <v>45</v>
      </c>
      <c r="F1062">
        <v>9</v>
      </c>
      <c r="I1062" s="49"/>
      <c r="J1062">
        <v>2</v>
      </c>
      <c r="K1062">
        <v>1</v>
      </c>
      <c r="L1062">
        <v>2</v>
      </c>
      <c r="M1062" s="49" t="s">
        <v>610</v>
      </c>
      <c r="N1062" s="49"/>
      <c r="O1062" s="49" t="s">
        <v>3973</v>
      </c>
      <c r="P1062" s="49">
        <v>5</v>
      </c>
      <c r="Q1062" s="49" t="s">
        <v>3974</v>
      </c>
      <c r="R1062" s="49" t="str">
        <f>IFERROR(INDEX(tbl_Lookup_Exercises[Category],MATCH(tbl_Exercises[[#This Row],[ExerciseName]],tbl_Lookup_Exercises[ExerciseName],0)),"Unknown")</f>
        <v>Arms_Triceps</v>
      </c>
    </row>
    <row r="1063" spans="1:18" hidden="1" x14ac:dyDescent="0.25">
      <c r="A1063" s="49" t="s">
        <v>3975</v>
      </c>
      <c r="B1063" s="49" t="s">
        <v>1039</v>
      </c>
      <c r="C1063" s="49" t="s">
        <v>214</v>
      </c>
      <c r="D1063" s="49">
        <v>4</v>
      </c>
      <c r="E1063">
        <v>50</v>
      </c>
      <c r="F1063">
        <v>9</v>
      </c>
      <c r="I1063" s="49"/>
      <c r="J1063">
        <v>2</v>
      </c>
      <c r="K1063">
        <v>1</v>
      </c>
      <c r="L1063">
        <v>2</v>
      </c>
      <c r="M1063" s="49" t="s">
        <v>3856</v>
      </c>
      <c r="N1063" s="49"/>
      <c r="O1063" s="49" t="s">
        <v>3976</v>
      </c>
      <c r="P1063" s="49">
        <v>5</v>
      </c>
      <c r="Q1063" s="49" t="s">
        <v>3977</v>
      </c>
      <c r="R1063" s="49" t="str">
        <f>IFERROR(INDEX(tbl_Lookup_Exercises[Category],MATCH(tbl_Exercises[[#This Row],[ExerciseName]],tbl_Lookup_Exercises[ExerciseName],0)),"Unknown")</f>
        <v>Arms_Triceps</v>
      </c>
    </row>
    <row r="1064" spans="1:18" hidden="1" x14ac:dyDescent="0.25">
      <c r="A1064" s="49" t="s">
        <v>3978</v>
      </c>
      <c r="B1064" s="49" t="s">
        <v>1039</v>
      </c>
      <c r="C1064" s="49" t="s">
        <v>222</v>
      </c>
      <c r="D1064" s="49">
        <v>1</v>
      </c>
      <c r="E1064">
        <v>15</v>
      </c>
      <c r="F1064">
        <v>10</v>
      </c>
      <c r="I1064" s="49"/>
      <c r="J1064">
        <v>3</v>
      </c>
      <c r="K1064">
        <v>1</v>
      </c>
      <c r="L1064">
        <v>3</v>
      </c>
      <c r="M1064" s="49" t="s">
        <v>3930</v>
      </c>
      <c r="N1064" s="49"/>
      <c r="O1064" s="49" t="s">
        <v>3979</v>
      </c>
      <c r="P1064" s="49">
        <v>5</v>
      </c>
      <c r="Q1064" s="49" t="s">
        <v>3980</v>
      </c>
      <c r="R1064" s="49" t="str">
        <f>IFERROR(INDEX(tbl_Lookup_Exercises[Category],MATCH(tbl_Exercises[[#This Row],[ExerciseName]],tbl_Lookup_Exercises[ExerciseName],0)),"Unknown")</f>
        <v>Arms_Triceps</v>
      </c>
    </row>
    <row r="1065" spans="1:18" hidden="1" x14ac:dyDescent="0.25">
      <c r="A1065" s="49" t="s">
        <v>3981</v>
      </c>
      <c r="B1065" s="49" t="s">
        <v>1039</v>
      </c>
      <c r="C1065" s="49" t="s">
        <v>222</v>
      </c>
      <c r="D1065" s="49">
        <v>2</v>
      </c>
      <c r="E1065">
        <v>12.5</v>
      </c>
      <c r="F1065">
        <v>12</v>
      </c>
      <c r="I1065" s="49"/>
      <c r="J1065">
        <v>3</v>
      </c>
      <c r="K1065">
        <v>1</v>
      </c>
      <c r="L1065">
        <v>3</v>
      </c>
      <c r="M1065" s="49" t="s">
        <v>3856</v>
      </c>
      <c r="N1065" s="49"/>
      <c r="O1065" s="49" t="s">
        <v>3982</v>
      </c>
      <c r="P1065" s="49">
        <v>5</v>
      </c>
      <c r="Q1065" s="49" t="s">
        <v>3983</v>
      </c>
      <c r="R1065" s="49" t="str">
        <f>IFERROR(INDEX(tbl_Lookup_Exercises[Category],MATCH(tbl_Exercises[[#This Row],[ExerciseName]],tbl_Lookup_Exercises[ExerciseName],0)),"Unknown")</f>
        <v>Arms_Triceps</v>
      </c>
    </row>
    <row r="1066" spans="1:18" hidden="1" x14ac:dyDescent="0.25">
      <c r="A1066" s="49" t="s">
        <v>3984</v>
      </c>
      <c r="B1066" s="49" t="s">
        <v>1039</v>
      </c>
      <c r="C1066" s="49" t="s">
        <v>222</v>
      </c>
      <c r="D1066" s="49">
        <v>3</v>
      </c>
      <c r="E1066">
        <v>12.5</v>
      </c>
      <c r="F1066">
        <v>11</v>
      </c>
      <c r="I1066" s="49"/>
      <c r="J1066">
        <v>3</v>
      </c>
      <c r="K1066">
        <v>1</v>
      </c>
      <c r="L1066">
        <v>3</v>
      </c>
      <c r="M1066" s="49" t="s">
        <v>3856</v>
      </c>
      <c r="N1066" s="49"/>
      <c r="O1066" s="49" t="s">
        <v>3982</v>
      </c>
      <c r="P1066" s="49">
        <v>5</v>
      </c>
      <c r="Q1066" s="49" t="s">
        <v>3985</v>
      </c>
      <c r="R1066" s="49" t="str">
        <f>IFERROR(INDEX(tbl_Lookup_Exercises[Category],MATCH(tbl_Exercises[[#This Row],[ExerciseName]],tbl_Lookup_Exercises[ExerciseName],0)),"Unknown")</f>
        <v>Arms_Triceps</v>
      </c>
    </row>
    <row r="1067" spans="1:18" hidden="1" x14ac:dyDescent="0.25">
      <c r="A1067" s="49" t="s">
        <v>3986</v>
      </c>
      <c r="B1067" s="49" t="s">
        <v>1039</v>
      </c>
      <c r="C1067" s="49" t="s">
        <v>8734</v>
      </c>
      <c r="D1067" s="49">
        <v>1</v>
      </c>
      <c r="E1067">
        <v>40</v>
      </c>
      <c r="F1067">
        <v>6</v>
      </c>
      <c r="I1067" s="49"/>
      <c r="J1067">
        <v>2</v>
      </c>
      <c r="K1067">
        <v>1</v>
      </c>
      <c r="L1067">
        <v>2</v>
      </c>
      <c r="M1067" s="49" t="s">
        <v>610</v>
      </c>
      <c r="N1067" s="49"/>
      <c r="O1067" s="49" t="s">
        <v>3987</v>
      </c>
      <c r="P1067" s="49">
        <v>5</v>
      </c>
      <c r="Q1067" s="49" t="s">
        <v>3988</v>
      </c>
      <c r="R1067" s="49" t="str">
        <f>IFERROR(INDEX(tbl_Lookup_Exercises[Category],MATCH(tbl_Exercises[[#This Row],[ExerciseName]],tbl_Lookup_Exercises[ExerciseName],0)),"Unknown")</f>
        <v>Arms_Biceps</v>
      </c>
    </row>
    <row r="1068" spans="1:18" hidden="1" x14ac:dyDescent="0.25">
      <c r="A1068" s="49" t="s">
        <v>3989</v>
      </c>
      <c r="B1068" s="49" t="s">
        <v>1039</v>
      </c>
      <c r="C1068" s="49" t="s">
        <v>8734</v>
      </c>
      <c r="D1068" s="49">
        <v>2</v>
      </c>
      <c r="E1068">
        <v>35</v>
      </c>
      <c r="F1068">
        <v>8</v>
      </c>
      <c r="I1068" s="49"/>
      <c r="J1068">
        <v>2</v>
      </c>
      <c r="K1068">
        <v>1</v>
      </c>
      <c r="L1068">
        <v>2</v>
      </c>
      <c r="M1068" s="49" t="s">
        <v>3856</v>
      </c>
      <c r="N1068" s="49"/>
      <c r="O1068" s="49" t="s">
        <v>3990</v>
      </c>
      <c r="P1068" s="49">
        <v>5</v>
      </c>
      <c r="Q1068" s="49" t="s">
        <v>3991</v>
      </c>
      <c r="R1068" s="49" t="str">
        <f>IFERROR(INDEX(tbl_Lookup_Exercises[Category],MATCH(tbl_Exercises[[#This Row],[ExerciseName]],tbl_Lookup_Exercises[ExerciseName],0)),"Unknown")</f>
        <v>Arms_Biceps</v>
      </c>
    </row>
    <row r="1069" spans="1:18" hidden="1" x14ac:dyDescent="0.25">
      <c r="A1069" s="49" t="s">
        <v>3992</v>
      </c>
      <c r="B1069" s="49" t="s">
        <v>1039</v>
      </c>
      <c r="C1069" s="49" t="s">
        <v>8734</v>
      </c>
      <c r="D1069" s="49">
        <v>3</v>
      </c>
      <c r="E1069">
        <v>35</v>
      </c>
      <c r="F1069">
        <v>6</v>
      </c>
      <c r="I1069" s="49"/>
      <c r="J1069">
        <v>2</v>
      </c>
      <c r="K1069">
        <v>1</v>
      </c>
      <c r="L1069">
        <v>2</v>
      </c>
      <c r="M1069" s="49" t="s">
        <v>610</v>
      </c>
      <c r="N1069" s="49"/>
      <c r="O1069" s="49" t="s">
        <v>3993</v>
      </c>
      <c r="P1069" s="49">
        <v>5</v>
      </c>
      <c r="Q1069" s="49" t="s">
        <v>3994</v>
      </c>
      <c r="R1069" s="49" t="str">
        <f>IFERROR(INDEX(tbl_Lookup_Exercises[Category],MATCH(tbl_Exercises[[#This Row],[ExerciseName]],tbl_Lookup_Exercises[ExerciseName],0)),"Unknown")</f>
        <v>Arms_Biceps</v>
      </c>
    </row>
    <row r="1070" spans="1:18" hidden="1" x14ac:dyDescent="0.25">
      <c r="A1070" s="49" t="s">
        <v>3995</v>
      </c>
      <c r="B1070" s="49" t="s">
        <v>1039</v>
      </c>
      <c r="C1070" s="49" t="s">
        <v>303</v>
      </c>
      <c r="D1070" s="49">
        <v>1</v>
      </c>
      <c r="E1070">
        <v>10</v>
      </c>
      <c r="F1070">
        <v>15</v>
      </c>
      <c r="I1070" s="49"/>
      <c r="J1070">
        <v>2</v>
      </c>
      <c r="K1070">
        <v>2</v>
      </c>
      <c r="L1070">
        <v>2</v>
      </c>
      <c r="M1070" s="49" t="s">
        <v>3856</v>
      </c>
      <c r="N1070" s="49"/>
      <c r="O1070" s="49" t="s">
        <v>3996</v>
      </c>
      <c r="P1070" s="49">
        <v>5</v>
      </c>
      <c r="Q1070" s="49" t="s">
        <v>3997</v>
      </c>
      <c r="R1070" s="49" t="str">
        <f>IFERROR(INDEX(tbl_Lookup_Exercises[Category],MATCH(tbl_Exercises[[#This Row],[ExerciseName]],tbl_Lookup_Exercises[ExerciseName],0)),"Unknown")</f>
        <v>Push</v>
      </c>
    </row>
    <row r="1071" spans="1:18" hidden="1" x14ac:dyDescent="0.25">
      <c r="A1071" s="49" t="s">
        <v>3998</v>
      </c>
      <c r="B1071" s="49" t="s">
        <v>1039</v>
      </c>
      <c r="C1071" s="49" t="s">
        <v>303</v>
      </c>
      <c r="D1071" s="49">
        <v>2</v>
      </c>
      <c r="E1071">
        <v>10</v>
      </c>
      <c r="F1071">
        <v>14</v>
      </c>
      <c r="I1071" s="49"/>
      <c r="J1071">
        <v>2</v>
      </c>
      <c r="K1071">
        <v>2</v>
      </c>
      <c r="L1071">
        <v>2</v>
      </c>
      <c r="M1071" s="49" t="s">
        <v>3856</v>
      </c>
      <c r="N1071" s="49"/>
      <c r="O1071" s="49" t="s">
        <v>3996</v>
      </c>
      <c r="P1071" s="49">
        <v>5</v>
      </c>
      <c r="Q1071" s="49" t="s">
        <v>3999</v>
      </c>
      <c r="R1071" s="49" t="str">
        <f>IFERROR(INDEX(tbl_Lookup_Exercises[Category],MATCH(tbl_Exercises[[#This Row],[ExerciseName]],tbl_Lookup_Exercises[ExerciseName],0)),"Unknown")</f>
        <v>Push</v>
      </c>
    </row>
    <row r="1072" spans="1:18" hidden="1" x14ac:dyDescent="0.25">
      <c r="A1072" s="49" t="s">
        <v>4000</v>
      </c>
      <c r="B1072" s="49" t="s">
        <v>1039</v>
      </c>
      <c r="C1072" s="49" t="s">
        <v>303</v>
      </c>
      <c r="D1072" s="49">
        <v>3</v>
      </c>
      <c r="E1072">
        <v>10</v>
      </c>
      <c r="F1072">
        <v>15</v>
      </c>
      <c r="I1072" s="49"/>
      <c r="J1072">
        <v>2</v>
      </c>
      <c r="K1072">
        <v>2</v>
      </c>
      <c r="L1072">
        <v>2</v>
      </c>
      <c r="M1072" s="49" t="s">
        <v>3856</v>
      </c>
      <c r="N1072" s="49"/>
      <c r="O1072" s="49" t="s">
        <v>3996</v>
      </c>
      <c r="P1072" s="49">
        <v>5</v>
      </c>
      <c r="Q1072" s="49" t="s">
        <v>4001</v>
      </c>
      <c r="R1072" s="49" t="str">
        <f>IFERROR(INDEX(tbl_Lookup_Exercises[Category],MATCH(tbl_Exercises[[#This Row],[ExerciseName]],tbl_Lookup_Exercises[ExerciseName],0)),"Unknown")</f>
        <v>Push</v>
      </c>
    </row>
    <row r="1073" spans="1:18" hidden="1" x14ac:dyDescent="0.25">
      <c r="A1073" s="49" t="s">
        <v>4002</v>
      </c>
      <c r="B1073" s="49" t="s">
        <v>1039</v>
      </c>
      <c r="C1073" s="49" t="s">
        <v>1534</v>
      </c>
      <c r="D1073" s="49">
        <v>1</v>
      </c>
      <c r="E1073">
        <v>150</v>
      </c>
      <c r="G1073">
        <v>60</v>
      </c>
      <c r="I1073" s="49"/>
      <c r="M1073" s="49"/>
      <c r="N1073" s="49"/>
      <c r="O1073" s="49"/>
      <c r="P1073" s="49">
        <v>5</v>
      </c>
      <c r="Q1073" s="49" t="s">
        <v>4003</v>
      </c>
      <c r="R1073" s="49" t="str">
        <f>IFERROR(INDEX(tbl_Lookup_Exercises[Category],MATCH(tbl_Exercises[[#This Row],[ExerciseName]],tbl_Lookup_Exercises[ExerciseName],0)),"Unknown")</f>
        <v>Carry</v>
      </c>
    </row>
    <row r="1074" spans="1:18" hidden="1" x14ac:dyDescent="0.25">
      <c r="A1074" s="49" t="s">
        <v>4004</v>
      </c>
      <c r="B1074" s="49" t="s">
        <v>1039</v>
      </c>
      <c r="C1074" s="49" t="s">
        <v>1534</v>
      </c>
      <c r="D1074" s="49">
        <v>2</v>
      </c>
      <c r="E1074">
        <v>150</v>
      </c>
      <c r="G1074">
        <v>60</v>
      </c>
      <c r="I1074" s="49"/>
      <c r="M1074" s="49"/>
      <c r="N1074" s="49"/>
      <c r="O1074" s="49"/>
      <c r="P1074" s="49">
        <v>5</v>
      </c>
      <c r="Q1074" s="49" t="s">
        <v>4005</v>
      </c>
      <c r="R1074" s="49" t="str">
        <f>IFERROR(INDEX(tbl_Lookup_Exercises[Category],MATCH(tbl_Exercises[[#This Row],[ExerciseName]],tbl_Lookup_Exercises[ExerciseName],0)),"Unknown")</f>
        <v>Carry</v>
      </c>
    </row>
    <row r="1075" spans="1:18" hidden="1" x14ac:dyDescent="0.25">
      <c r="A1075" s="49" t="s">
        <v>4006</v>
      </c>
      <c r="B1075" s="49" t="s">
        <v>1039</v>
      </c>
      <c r="C1075" s="49" t="s">
        <v>1534</v>
      </c>
      <c r="D1075" s="49">
        <v>3</v>
      </c>
      <c r="E1075">
        <v>150</v>
      </c>
      <c r="G1075">
        <v>60</v>
      </c>
      <c r="I1075" s="49"/>
      <c r="M1075" s="49"/>
      <c r="N1075" s="49"/>
      <c r="O1075" s="49"/>
      <c r="P1075" s="49">
        <v>5</v>
      </c>
      <c r="Q1075" s="49" t="s">
        <v>4007</v>
      </c>
      <c r="R1075" s="49" t="str">
        <f>IFERROR(INDEX(tbl_Lookup_Exercises[Category],MATCH(tbl_Exercises[[#This Row],[ExerciseName]],tbl_Lookup_Exercises[ExerciseName],0)),"Unknown")</f>
        <v>Carry</v>
      </c>
    </row>
    <row r="1076" spans="1:18" hidden="1" x14ac:dyDescent="0.25">
      <c r="A1076" s="49" t="s">
        <v>4008</v>
      </c>
      <c r="B1076" s="49" t="s">
        <v>1039</v>
      </c>
      <c r="C1076" s="49" t="s">
        <v>356</v>
      </c>
      <c r="D1076" s="49">
        <v>2</v>
      </c>
      <c r="G1076">
        <v>710</v>
      </c>
      <c r="H1076">
        <v>3</v>
      </c>
      <c r="I1076" s="49" t="s">
        <v>3957</v>
      </c>
      <c r="M1076" s="49"/>
      <c r="N1076" s="49"/>
      <c r="O1076" s="49" t="s">
        <v>4009</v>
      </c>
      <c r="P1076" s="49">
        <v>5</v>
      </c>
      <c r="Q1076" s="49" t="s">
        <v>1043</v>
      </c>
      <c r="R1076" s="49" t="str">
        <f>IFERROR(INDEX(tbl_Lookup_Exercises[Category],MATCH(tbl_Exercises[[#This Row],[ExerciseName]],tbl_Lookup_Exercises[ExerciseName],0)),"Unknown")</f>
        <v>Pull</v>
      </c>
    </row>
    <row r="1077" spans="1:18" hidden="1" x14ac:dyDescent="0.25">
      <c r="A1077" s="49" t="s">
        <v>4010</v>
      </c>
      <c r="B1077" s="49" t="s">
        <v>1044</v>
      </c>
      <c r="C1077" s="49" t="s">
        <v>356</v>
      </c>
      <c r="D1077" s="49">
        <v>1</v>
      </c>
      <c r="G1077">
        <v>300</v>
      </c>
      <c r="H1077">
        <v>1.34</v>
      </c>
      <c r="I1077" s="49" t="s">
        <v>3957</v>
      </c>
      <c r="M1077" s="49"/>
      <c r="N1077" s="49"/>
      <c r="O1077" s="49" t="s">
        <v>272</v>
      </c>
      <c r="P1077" s="49">
        <v>5</v>
      </c>
      <c r="Q1077" s="49" t="s">
        <v>1046</v>
      </c>
      <c r="R1077" s="49" t="str">
        <f>IFERROR(INDEX(tbl_Lookup_Exercises[Category],MATCH(tbl_Exercises[[#This Row],[ExerciseName]],tbl_Lookup_Exercises[ExerciseName],0)),"Unknown")</f>
        <v>Pull</v>
      </c>
    </row>
    <row r="1078" spans="1:18" hidden="1" x14ac:dyDescent="0.25">
      <c r="A1078" s="49" t="s">
        <v>4011</v>
      </c>
      <c r="B1078" s="49" t="s">
        <v>1044</v>
      </c>
      <c r="C1078" s="49" t="s">
        <v>249</v>
      </c>
      <c r="D1078" s="49">
        <v>1</v>
      </c>
      <c r="E1078">
        <v>150</v>
      </c>
      <c r="F1078">
        <v>8</v>
      </c>
      <c r="I1078" s="49"/>
      <c r="J1078">
        <v>3</v>
      </c>
      <c r="K1078">
        <v>1</v>
      </c>
      <c r="L1078">
        <v>1</v>
      </c>
      <c r="M1078" s="49" t="s">
        <v>3856</v>
      </c>
      <c r="N1078" s="49"/>
      <c r="O1078" s="49" t="s">
        <v>4012</v>
      </c>
      <c r="P1078" s="49">
        <v>5</v>
      </c>
      <c r="Q1078" s="49" t="s">
        <v>4013</v>
      </c>
      <c r="R1078" s="49" t="str">
        <f>IFERROR(INDEX(tbl_Lookup_Exercises[Category],MATCH(tbl_Exercises[[#This Row],[ExerciseName]],tbl_Lookup_Exercises[ExerciseName],0)),"Unknown")</f>
        <v>Legs</v>
      </c>
    </row>
    <row r="1079" spans="1:18" hidden="1" x14ac:dyDescent="0.25">
      <c r="A1079" s="49" t="s">
        <v>4014</v>
      </c>
      <c r="B1079" s="49" t="s">
        <v>1044</v>
      </c>
      <c r="C1079" s="49" t="s">
        <v>249</v>
      </c>
      <c r="D1079" s="49">
        <v>2</v>
      </c>
      <c r="E1079">
        <v>150</v>
      </c>
      <c r="F1079">
        <v>8</v>
      </c>
      <c r="I1079" s="49"/>
      <c r="J1079">
        <v>3</v>
      </c>
      <c r="K1079">
        <v>1</v>
      </c>
      <c r="L1079">
        <v>1</v>
      </c>
      <c r="M1079" s="49" t="s">
        <v>3856</v>
      </c>
      <c r="N1079" s="49"/>
      <c r="O1079" s="49" t="s">
        <v>4012</v>
      </c>
      <c r="P1079" s="49">
        <v>5</v>
      </c>
      <c r="Q1079" s="49" t="s">
        <v>4015</v>
      </c>
      <c r="R1079" s="49" t="str">
        <f>IFERROR(INDEX(tbl_Lookup_Exercises[Category],MATCH(tbl_Exercises[[#This Row],[ExerciseName]],tbl_Lookup_Exercises[ExerciseName],0)),"Unknown")</f>
        <v>Legs</v>
      </c>
    </row>
    <row r="1080" spans="1:18" hidden="1" x14ac:dyDescent="0.25">
      <c r="A1080" s="49" t="s">
        <v>4016</v>
      </c>
      <c r="B1080" s="49" t="s">
        <v>1044</v>
      </c>
      <c r="C1080" s="49" t="s">
        <v>249</v>
      </c>
      <c r="D1080" s="49">
        <v>3</v>
      </c>
      <c r="E1080">
        <v>150</v>
      </c>
      <c r="F1080">
        <v>8</v>
      </c>
      <c r="I1080" s="49"/>
      <c r="J1080">
        <v>3</v>
      </c>
      <c r="K1080">
        <v>1</v>
      </c>
      <c r="L1080">
        <v>1</v>
      </c>
      <c r="M1080" s="49" t="s">
        <v>3856</v>
      </c>
      <c r="N1080" s="49"/>
      <c r="O1080" s="49" t="s">
        <v>4012</v>
      </c>
      <c r="P1080" s="49">
        <v>5</v>
      </c>
      <c r="Q1080" s="49" t="s">
        <v>4017</v>
      </c>
      <c r="R1080" s="49" t="str">
        <f>IFERROR(INDEX(tbl_Lookup_Exercises[Category],MATCH(tbl_Exercises[[#This Row],[ExerciseName]],tbl_Lookup_Exercises[ExerciseName],0)),"Unknown")</f>
        <v>Legs</v>
      </c>
    </row>
    <row r="1081" spans="1:18" hidden="1" x14ac:dyDescent="0.25">
      <c r="A1081" s="49" t="s">
        <v>4018</v>
      </c>
      <c r="B1081" s="49" t="s">
        <v>1044</v>
      </c>
      <c r="C1081" s="49" t="s">
        <v>249</v>
      </c>
      <c r="D1081" s="49">
        <v>4</v>
      </c>
      <c r="E1081">
        <v>150</v>
      </c>
      <c r="F1081">
        <v>7</v>
      </c>
      <c r="I1081" s="49"/>
      <c r="J1081">
        <v>3</v>
      </c>
      <c r="K1081">
        <v>1</v>
      </c>
      <c r="L1081">
        <v>1</v>
      </c>
      <c r="M1081" s="49" t="s">
        <v>610</v>
      </c>
      <c r="N1081" s="49"/>
      <c r="O1081" s="49" t="s">
        <v>3090</v>
      </c>
      <c r="P1081" s="49">
        <v>5</v>
      </c>
      <c r="Q1081" s="49" t="s">
        <v>4019</v>
      </c>
      <c r="R1081" s="49" t="str">
        <f>IFERROR(INDEX(tbl_Lookup_Exercises[Category],MATCH(tbl_Exercises[[#This Row],[ExerciseName]],tbl_Lookup_Exercises[ExerciseName],0)),"Unknown")</f>
        <v>Legs</v>
      </c>
    </row>
    <row r="1082" spans="1:18" hidden="1" x14ac:dyDescent="0.25">
      <c r="A1082" s="49" t="s">
        <v>4020</v>
      </c>
      <c r="B1082" s="49" t="s">
        <v>1044</v>
      </c>
      <c r="C1082" s="49" t="s">
        <v>256</v>
      </c>
      <c r="D1082" s="49">
        <v>1</v>
      </c>
      <c r="E1082">
        <v>35</v>
      </c>
      <c r="F1082">
        <v>8</v>
      </c>
      <c r="I1082" s="49"/>
      <c r="J1082">
        <v>2</v>
      </c>
      <c r="K1082">
        <v>1</v>
      </c>
      <c r="L1082">
        <v>2</v>
      </c>
      <c r="M1082" s="49" t="s">
        <v>610</v>
      </c>
      <c r="N1082" s="49"/>
      <c r="O1082" s="49" t="s">
        <v>1937</v>
      </c>
      <c r="P1082" s="49">
        <v>5</v>
      </c>
      <c r="Q1082" s="49" t="s">
        <v>4021</v>
      </c>
      <c r="R1082" s="49" t="str">
        <f>IFERROR(INDEX(tbl_Lookup_Exercises[Category],MATCH(tbl_Exercises[[#This Row],[ExerciseName]],tbl_Lookup_Exercises[ExerciseName],0)),"Unknown")</f>
        <v>Legs</v>
      </c>
    </row>
    <row r="1083" spans="1:18" hidden="1" x14ac:dyDescent="0.25">
      <c r="A1083" s="49" t="s">
        <v>4022</v>
      </c>
      <c r="B1083" s="49" t="s">
        <v>1044</v>
      </c>
      <c r="C1083" s="49" t="s">
        <v>256</v>
      </c>
      <c r="D1083" s="49">
        <v>2</v>
      </c>
      <c r="E1083">
        <v>40</v>
      </c>
      <c r="F1083">
        <v>8</v>
      </c>
      <c r="I1083" s="49"/>
      <c r="J1083">
        <v>2</v>
      </c>
      <c r="K1083">
        <v>1</v>
      </c>
      <c r="L1083">
        <v>2</v>
      </c>
      <c r="M1083" s="49" t="s">
        <v>610</v>
      </c>
      <c r="N1083" s="49"/>
      <c r="O1083" s="49" t="s">
        <v>1937</v>
      </c>
      <c r="P1083" s="49">
        <v>5</v>
      </c>
      <c r="Q1083" s="49" t="s">
        <v>4023</v>
      </c>
      <c r="R1083" s="49" t="str">
        <f>IFERROR(INDEX(tbl_Lookup_Exercises[Category],MATCH(tbl_Exercises[[#This Row],[ExerciseName]],tbl_Lookup_Exercises[ExerciseName],0)),"Unknown")</f>
        <v>Legs</v>
      </c>
    </row>
    <row r="1084" spans="1:18" hidden="1" x14ac:dyDescent="0.25">
      <c r="A1084" s="49" t="s">
        <v>4024</v>
      </c>
      <c r="B1084" s="49" t="s">
        <v>1044</v>
      </c>
      <c r="C1084" s="49" t="s">
        <v>256</v>
      </c>
      <c r="D1084" s="49">
        <v>3</v>
      </c>
      <c r="E1084">
        <v>40</v>
      </c>
      <c r="F1084">
        <v>8</v>
      </c>
      <c r="I1084" s="49"/>
      <c r="J1084">
        <v>2</v>
      </c>
      <c r="K1084">
        <v>1</v>
      </c>
      <c r="L1084">
        <v>2</v>
      </c>
      <c r="M1084" s="49" t="s">
        <v>610</v>
      </c>
      <c r="N1084" s="49"/>
      <c r="O1084" s="49" t="s">
        <v>1937</v>
      </c>
      <c r="P1084" s="49">
        <v>5</v>
      </c>
      <c r="Q1084" s="49" t="s">
        <v>4025</v>
      </c>
      <c r="R1084" s="49" t="str">
        <f>IFERROR(INDEX(tbl_Lookup_Exercises[Category],MATCH(tbl_Exercises[[#This Row],[ExerciseName]],tbl_Lookup_Exercises[ExerciseName],0)),"Unknown")</f>
        <v>Legs</v>
      </c>
    </row>
    <row r="1085" spans="1:18" hidden="1" x14ac:dyDescent="0.25">
      <c r="A1085" s="49" t="s">
        <v>4026</v>
      </c>
      <c r="B1085" s="49" t="s">
        <v>1044</v>
      </c>
      <c r="C1085" s="49" t="s">
        <v>41</v>
      </c>
      <c r="D1085" s="49">
        <v>1</v>
      </c>
      <c r="E1085">
        <v>75</v>
      </c>
      <c r="F1085">
        <v>9</v>
      </c>
      <c r="I1085" s="49"/>
      <c r="J1085">
        <v>2</v>
      </c>
      <c r="K1085">
        <v>1</v>
      </c>
      <c r="L1085">
        <v>2</v>
      </c>
      <c r="M1085" s="49" t="s">
        <v>3856</v>
      </c>
      <c r="N1085" s="49"/>
      <c r="O1085" s="49" t="s">
        <v>4027</v>
      </c>
      <c r="P1085" s="49">
        <v>5</v>
      </c>
      <c r="Q1085" s="49" t="s">
        <v>4028</v>
      </c>
      <c r="R1085" s="49" t="str">
        <f>IFERROR(INDEX(tbl_Lookup_Exercises[Category],MATCH(tbl_Exercises[[#This Row],[ExerciseName]],tbl_Lookup_Exercises[ExerciseName],0)),"Unknown")</f>
        <v>Pull</v>
      </c>
    </row>
    <row r="1086" spans="1:18" hidden="1" x14ac:dyDescent="0.25">
      <c r="A1086" s="49" t="s">
        <v>4029</v>
      </c>
      <c r="B1086" s="49" t="s">
        <v>1044</v>
      </c>
      <c r="C1086" s="49" t="s">
        <v>41</v>
      </c>
      <c r="D1086" s="49">
        <v>2</v>
      </c>
      <c r="E1086">
        <v>75</v>
      </c>
      <c r="F1086">
        <v>8</v>
      </c>
      <c r="I1086" s="49"/>
      <c r="J1086">
        <v>2</v>
      </c>
      <c r="K1086">
        <v>1</v>
      </c>
      <c r="L1086">
        <v>2</v>
      </c>
      <c r="M1086" s="49" t="s">
        <v>3856</v>
      </c>
      <c r="N1086" s="49"/>
      <c r="O1086" s="49" t="s">
        <v>4027</v>
      </c>
      <c r="P1086" s="49">
        <v>5</v>
      </c>
      <c r="Q1086" s="49" t="s">
        <v>4030</v>
      </c>
      <c r="R1086" s="49" t="str">
        <f>IFERROR(INDEX(tbl_Lookup_Exercises[Category],MATCH(tbl_Exercises[[#This Row],[ExerciseName]],tbl_Lookup_Exercises[ExerciseName],0)),"Unknown")</f>
        <v>Pull</v>
      </c>
    </row>
    <row r="1087" spans="1:18" hidden="1" x14ac:dyDescent="0.25">
      <c r="A1087" s="49" t="s">
        <v>4031</v>
      </c>
      <c r="B1087" s="49" t="s">
        <v>1044</v>
      </c>
      <c r="C1087" s="49" t="s">
        <v>41</v>
      </c>
      <c r="D1087" s="49">
        <v>3</v>
      </c>
      <c r="E1087">
        <v>75</v>
      </c>
      <c r="F1087">
        <v>7</v>
      </c>
      <c r="I1087" s="49"/>
      <c r="J1087">
        <v>2</v>
      </c>
      <c r="K1087">
        <v>1</v>
      </c>
      <c r="L1087">
        <v>2</v>
      </c>
      <c r="M1087" s="49" t="s">
        <v>3930</v>
      </c>
      <c r="N1087" s="49"/>
      <c r="O1087" s="49" t="s">
        <v>4032</v>
      </c>
      <c r="P1087" s="49">
        <v>5</v>
      </c>
      <c r="Q1087" s="49" t="s">
        <v>4033</v>
      </c>
      <c r="R1087" s="49" t="str">
        <f>IFERROR(INDEX(tbl_Lookup_Exercises[Category],MATCH(tbl_Exercises[[#This Row],[ExerciseName]],tbl_Lookup_Exercises[ExerciseName],0)),"Unknown")</f>
        <v>Pull</v>
      </c>
    </row>
    <row r="1088" spans="1:18" hidden="1" x14ac:dyDescent="0.25">
      <c r="A1088" s="49" t="s">
        <v>4034</v>
      </c>
      <c r="B1088" s="49" t="s">
        <v>1044</v>
      </c>
      <c r="C1088" s="49" t="s">
        <v>41</v>
      </c>
      <c r="D1088" s="49">
        <v>4</v>
      </c>
      <c r="E1088">
        <v>75</v>
      </c>
      <c r="F1088">
        <v>6</v>
      </c>
      <c r="I1088" s="49"/>
      <c r="J1088">
        <v>2</v>
      </c>
      <c r="K1088">
        <v>1</v>
      </c>
      <c r="L1088">
        <v>2</v>
      </c>
      <c r="M1088" s="49" t="s">
        <v>3930</v>
      </c>
      <c r="N1088" s="49"/>
      <c r="O1088" s="49" t="s">
        <v>4035</v>
      </c>
      <c r="P1088" s="49">
        <v>5</v>
      </c>
      <c r="Q1088" s="49" t="s">
        <v>4036</v>
      </c>
      <c r="R1088" s="49" t="str">
        <f>IFERROR(INDEX(tbl_Lookup_Exercises[Category],MATCH(tbl_Exercises[[#This Row],[ExerciseName]],tbl_Lookup_Exercises[ExerciseName],0)),"Unknown")</f>
        <v>Pull</v>
      </c>
    </row>
    <row r="1089" spans="1:18" hidden="1" x14ac:dyDescent="0.25">
      <c r="A1089" s="49" t="s">
        <v>4037</v>
      </c>
      <c r="B1089" s="49" t="s">
        <v>1044</v>
      </c>
      <c r="C1089" s="49" t="s">
        <v>45</v>
      </c>
      <c r="D1089" s="49">
        <v>1</v>
      </c>
      <c r="E1089">
        <v>150</v>
      </c>
      <c r="F1089">
        <v>10</v>
      </c>
      <c r="I1089" s="49"/>
      <c r="J1089">
        <v>2</v>
      </c>
      <c r="K1089">
        <v>1</v>
      </c>
      <c r="L1089">
        <v>2</v>
      </c>
      <c r="M1089" s="49"/>
      <c r="N1089" s="49"/>
      <c r="O1089" s="49" t="s">
        <v>4038</v>
      </c>
      <c r="P1089" s="49">
        <v>5</v>
      </c>
      <c r="Q1089" s="49" t="s">
        <v>4039</v>
      </c>
      <c r="R1089" s="49" t="str">
        <f>IFERROR(INDEX(tbl_Lookup_Exercises[Category],MATCH(tbl_Exercises[[#This Row],[ExerciseName]],tbl_Lookup_Exercises[ExerciseName],0)),"Unknown")</f>
        <v>Pull</v>
      </c>
    </row>
    <row r="1090" spans="1:18" hidden="1" x14ac:dyDescent="0.25">
      <c r="A1090" s="49" t="s">
        <v>4040</v>
      </c>
      <c r="B1090" s="49" t="s">
        <v>1044</v>
      </c>
      <c r="C1090" s="49" t="s">
        <v>45</v>
      </c>
      <c r="D1090" s="49">
        <v>2</v>
      </c>
      <c r="E1090">
        <v>150</v>
      </c>
      <c r="F1090">
        <v>9</v>
      </c>
      <c r="I1090" s="49"/>
      <c r="J1090">
        <v>2</v>
      </c>
      <c r="K1090">
        <v>1</v>
      </c>
      <c r="L1090">
        <v>2</v>
      </c>
      <c r="M1090" s="49" t="s">
        <v>610</v>
      </c>
      <c r="N1090" s="49"/>
      <c r="O1090" s="49" t="s">
        <v>4041</v>
      </c>
      <c r="P1090" s="49">
        <v>5</v>
      </c>
      <c r="Q1090" s="49" t="s">
        <v>4042</v>
      </c>
      <c r="R1090" s="49" t="str">
        <f>IFERROR(INDEX(tbl_Lookup_Exercises[Category],MATCH(tbl_Exercises[[#This Row],[ExerciseName]],tbl_Lookup_Exercises[ExerciseName],0)),"Unknown")</f>
        <v>Pull</v>
      </c>
    </row>
    <row r="1091" spans="1:18" hidden="1" x14ac:dyDescent="0.25">
      <c r="A1091" s="49" t="s">
        <v>4043</v>
      </c>
      <c r="B1091" s="49" t="s">
        <v>1044</v>
      </c>
      <c r="C1091" s="49" t="s">
        <v>45</v>
      </c>
      <c r="D1091" s="49">
        <v>3</v>
      </c>
      <c r="E1091">
        <v>150</v>
      </c>
      <c r="F1091">
        <v>9</v>
      </c>
      <c r="I1091" s="49"/>
      <c r="J1091">
        <v>2</v>
      </c>
      <c r="K1091">
        <v>1</v>
      </c>
      <c r="L1091">
        <v>2</v>
      </c>
      <c r="M1091" s="49" t="s">
        <v>610</v>
      </c>
      <c r="N1091" s="49"/>
      <c r="O1091" s="49" t="s">
        <v>4044</v>
      </c>
      <c r="P1091" s="49">
        <v>5</v>
      </c>
      <c r="Q1091" s="49" t="s">
        <v>4045</v>
      </c>
      <c r="R1091" s="49" t="str">
        <f>IFERROR(INDEX(tbl_Lookup_Exercises[Category],MATCH(tbl_Exercises[[#This Row],[ExerciseName]],tbl_Lookup_Exercises[ExerciseName],0)),"Unknown")</f>
        <v>Pull</v>
      </c>
    </row>
    <row r="1092" spans="1:18" hidden="1" x14ac:dyDescent="0.25">
      <c r="A1092" s="49" t="s">
        <v>4046</v>
      </c>
      <c r="B1092" s="49" t="s">
        <v>1044</v>
      </c>
      <c r="C1092" s="49" t="s">
        <v>15</v>
      </c>
      <c r="D1092" s="49">
        <v>1</v>
      </c>
      <c r="E1092">
        <v>75</v>
      </c>
      <c r="G1092">
        <v>49.8</v>
      </c>
      <c r="I1092" s="49"/>
      <c r="M1092" s="49"/>
      <c r="N1092" s="49"/>
      <c r="O1092" s="49" t="s">
        <v>4047</v>
      </c>
      <c r="P1092" s="49">
        <v>5</v>
      </c>
      <c r="Q1092" s="49" t="s">
        <v>4048</v>
      </c>
      <c r="R1092" s="49" t="str">
        <f>IFERROR(INDEX(tbl_Lookup_Exercises[Category],MATCH(tbl_Exercises[[#This Row],[ExerciseName]],tbl_Lookup_Exercises[ExerciseName],0)),"Unknown")</f>
        <v>Carry</v>
      </c>
    </row>
    <row r="1093" spans="1:18" hidden="1" x14ac:dyDescent="0.25">
      <c r="A1093" s="49" t="s">
        <v>4049</v>
      </c>
      <c r="B1093" s="49" t="s">
        <v>1044</v>
      </c>
      <c r="C1093" s="49" t="s">
        <v>15</v>
      </c>
      <c r="D1093" s="49">
        <v>2</v>
      </c>
      <c r="E1093">
        <v>75</v>
      </c>
      <c r="G1093">
        <v>46.800000000000004</v>
      </c>
      <c r="I1093" s="49"/>
      <c r="M1093" s="49"/>
      <c r="N1093" s="49"/>
      <c r="O1093" s="49" t="s">
        <v>4047</v>
      </c>
      <c r="P1093" s="49">
        <v>5</v>
      </c>
      <c r="Q1093" s="49" t="s">
        <v>4050</v>
      </c>
      <c r="R1093" s="49" t="str">
        <f>IFERROR(INDEX(tbl_Lookup_Exercises[Category],MATCH(tbl_Exercises[[#This Row],[ExerciseName]],tbl_Lookup_Exercises[ExerciseName],0)),"Unknown")</f>
        <v>Carry</v>
      </c>
    </row>
    <row r="1094" spans="1:18" hidden="1" x14ac:dyDescent="0.25">
      <c r="A1094" s="49" t="s">
        <v>4051</v>
      </c>
      <c r="B1094" s="49" t="s">
        <v>1044</v>
      </c>
      <c r="C1094" s="49" t="s">
        <v>15</v>
      </c>
      <c r="D1094" s="49">
        <v>3</v>
      </c>
      <c r="E1094">
        <v>75</v>
      </c>
      <c r="G1094">
        <v>39.6</v>
      </c>
      <c r="I1094" s="49"/>
      <c r="M1094" s="49"/>
      <c r="N1094" s="49"/>
      <c r="O1094" s="49" t="s">
        <v>4047</v>
      </c>
      <c r="P1094" s="49">
        <v>5</v>
      </c>
      <c r="Q1094" s="49" t="s">
        <v>4052</v>
      </c>
      <c r="R1094" s="49" t="str">
        <f>IFERROR(INDEX(tbl_Lookup_Exercises[Category],MATCH(tbl_Exercises[[#This Row],[ExerciseName]],tbl_Lookup_Exercises[ExerciseName],0)),"Unknown")</f>
        <v>Carry</v>
      </c>
    </row>
    <row r="1095" spans="1:18" hidden="1" x14ac:dyDescent="0.25">
      <c r="A1095" s="49" t="s">
        <v>4053</v>
      </c>
      <c r="B1095" s="49" t="s">
        <v>1044</v>
      </c>
      <c r="C1095" s="49" t="s">
        <v>329</v>
      </c>
      <c r="D1095" s="49">
        <v>1</v>
      </c>
      <c r="E1095">
        <v>0</v>
      </c>
      <c r="G1095">
        <v>30</v>
      </c>
      <c r="I1095" s="49"/>
      <c r="M1095" s="49"/>
      <c r="N1095" s="49"/>
      <c r="O1095" s="49" t="s">
        <v>4054</v>
      </c>
      <c r="P1095" s="49">
        <v>5</v>
      </c>
      <c r="Q1095" s="49" t="s">
        <v>4055</v>
      </c>
      <c r="R1095" s="49" t="str">
        <f>IFERROR(INDEX(tbl_Lookup_Exercises[Category],MATCH(tbl_Exercises[[#This Row],[ExerciseName]],tbl_Lookup_Exercises[ExerciseName],0)),"Unknown")</f>
        <v>Core</v>
      </c>
    </row>
    <row r="1096" spans="1:18" hidden="1" x14ac:dyDescent="0.25">
      <c r="A1096" s="49" t="s">
        <v>4056</v>
      </c>
      <c r="B1096" s="49" t="s">
        <v>1044</v>
      </c>
      <c r="C1096" s="49" t="s">
        <v>329</v>
      </c>
      <c r="D1096" s="49">
        <v>2</v>
      </c>
      <c r="E1096">
        <v>0</v>
      </c>
      <c r="G1096">
        <v>45</v>
      </c>
      <c r="I1096" s="49"/>
      <c r="M1096" s="49"/>
      <c r="N1096" s="49"/>
      <c r="O1096" s="49" t="s">
        <v>4054</v>
      </c>
      <c r="P1096" s="49">
        <v>5</v>
      </c>
      <c r="Q1096" s="49" t="s">
        <v>4057</v>
      </c>
      <c r="R1096" s="49" t="str">
        <f>IFERROR(INDEX(tbl_Lookup_Exercises[Category],MATCH(tbl_Exercises[[#This Row],[ExerciseName]],tbl_Lookup_Exercises[ExerciseName],0)),"Unknown")</f>
        <v>Core</v>
      </c>
    </row>
    <row r="1097" spans="1:18" hidden="1" x14ac:dyDescent="0.25">
      <c r="A1097" s="49" t="s">
        <v>4058</v>
      </c>
      <c r="B1097" s="49" t="s">
        <v>1044</v>
      </c>
      <c r="C1097" s="49" t="s">
        <v>329</v>
      </c>
      <c r="D1097" s="49">
        <v>3</v>
      </c>
      <c r="E1097">
        <v>0</v>
      </c>
      <c r="G1097">
        <v>45</v>
      </c>
      <c r="I1097" s="49"/>
      <c r="M1097" s="49"/>
      <c r="N1097" s="49"/>
      <c r="O1097" s="49" t="s">
        <v>4059</v>
      </c>
      <c r="P1097" s="49">
        <v>5</v>
      </c>
      <c r="Q1097" s="49" t="s">
        <v>4060</v>
      </c>
      <c r="R1097" s="49" t="str">
        <f>IFERROR(INDEX(tbl_Lookup_Exercises[Category],MATCH(tbl_Exercises[[#This Row],[ExerciseName]],tbl_Lookup_Exercises[ExerciseName],0)),"Unknown")</f>
        <v>Core</v>
      </c>
    </row>
    <row r="1098" spans="1:18" hidden="1" x14ac:dyDescent="0.25">
      <c r="A1098" s="49" t="s">
        <v>4061</v>
      </c>
      <c r="B1098" s="49" t="s">
        <v>1044</v>
      </c>
      <c r="C1098" s="49" t="s">
        <v>356</v>
      </c>
      <c r="D1098" s="49">
        <v>2</v>
      </c>
      <c r="G1098">
        <v>480</v>
      </c>
      <c r="H1098">
        <v>2</v>
      </c>
      <c r="I1098" s="49" t="s">
        <v>3957</v>
      </c>
      <c r="M1098" s="49"/>
      <c r="N1098" s="49"/>
      <c r="O1098" s="49" t="s">
        <v>4062</v>
      </c>
      <c r="P1098" s="49">
        <v>5</v>
      </c>
      <c r="Q1098" s="49" t="s">
        <v>1047</v>
      </c>
      <c r="R1098" s="49" t="str">
        <f>IFERROR(INDEX(tbl_Lookup_Exercises[Category],MATCH(tbl_Exercises[[#This Row],[ExerciseName]],tbl_Lookup_Exercises[ExerciseName],0)),"Unknown")</f>
        <v>Pull</v>
      </c>
    </row>
    <row r="1099" spans="1:18" hidden="1" x14ac:dyDescent="0.25">
      <c r="A1099" s="49" t="s">
        <v>4063</v>
      </c>
      <c r="B1099" s="49" t="s">
        <v>1048</v>
      </c>
      <c r="C1099" s="49" t="s">
        <v>398</v>
      </c>
      <c r="D1099" s="49">
        <v>1</v>
      </c>
      <c r="E1099">
        <v>0</v>
      </c>
      <c r="F1099">
        <v>10</v>
      </c>
      <c r="I1099" s="49"/>
      <c r="M1099" s="49"/>
      <c r="N1099" s="49"/>
      <c r="O1099" s="49" t="s">
        <v>3073</v>
      </c>
      <c r="P1099" s="49">
        <v>5</v>
      </c>
      <c r="Q1099" s="49" t="s">
        <v>1050</v>
      </c>
      <c r="R1099" s="49" t="str">
        <f>IFERROR(INDEX(tbl_Lookup_Exercises[Category],MATCH(tbl_Exercises[[#This Row],[ExerciseName]],tbl_Lookup_Exercises[ExerciseName],0)),"Unknown")</f>
        <v>Warmup</v>
      </c>
    </row>
    <row r="1100" spans="1:18" hidden="1" x14ac:dyDescent="0.25">
      <c r="A1100" s="49" t="s">
        <v>4064</v>
      </c>
      <c r="B1100" s="49" t="s">
        <v>1048</v>
      </c>
      <c r="C1100" s="49" t="s">
        <v>389</v>
      </c>
      <c r="D1100" s="49">
        <v>1</v>
      </c>
      <c r="E1100">
        <v>0</v>
      </c>
      <c r="F1100">
        <v>12</v>
      </c>
      <c r="I1100" s="49"/>
      <c r="M1100" s="49"/>
      <c r="N1100" s="49"/>
      <c r="O1100" s="49"/>
      <c r="P1100" s="49">
        <v>5</v>
      </c>
      <c r="Q1100" s="49" t="s">
        <v>4065</v>
      </c>
      <c r="R1100" s="49" t="str">
        <f>IFERROR(INDEX(tbl_Lookup_Exercises[Category],MATCH(tbl_Exercises[[#This Row],[ExerciseName]],tbl_Lookup_Exercises[ExerciseName],0)),"Unknown")</f>
        <v>Push</v>
      </c>
    </row>
    <row r="1101" spans="1:18" hidden="1" x14ac:dyDescent="0.25">
      <c r="A1101" s="49" t="s">
        <v>4066</v>
      </c>
      <c r="B1101" s="49" t="s">
        <v>1048</v>
      </c>
      <c r="C1101" s="49" t="s">
        <v>389</v>
      </c>
      <c r="D1101" s="49">
        <v>2</v>
      </c>
      <c r="E1101">
        <v>0</v>
      </c>
      <c r="F1101">
        <v>12</v>
      </c>
      <c r="I1101" s="49"/>
      <c r="M1101" s="49"/>
      <c r="N1101" s="49"/>
      <c r="O1101" s="49"/>
      <c r="P1101" s="49">
        <v>5</v>
      </c>
      <c r="Q1101" s="49" t="s">
        <v>4067</v>
      </c>
      <c r="R1101" s="49" t="str">
        <f>IFERROR(INDEX(tbl_Lookup_Exercises[Category],MATCH(tbl_Exercises[[#This Row],[ExerciseName]],tbl_Lookup_Exercises[ExerciseName],0)),"Unknown")</f>
        <v>Push</v>
      </c>
    </row>
    <row r="1102" spans="1:18" hidden="1" x14ac:dyDescent="0.25">
      <c r="A1102" s="49" t="s">
        <v>4068</v>
      </c>
      <c r="B1102" s="49" t="s">
        <v>1048</v>
      </c>
      <c r="C1102" s="49" t="s">
        <v>1404</v>
      </c>
      <c r="D1102" s="49">
        <v>1</v>
      </c>
      <c r="E1102">
        <v>60</v>
      </c>
      <c r="F1102">
        <v>8</v>
      </c>
      <c r="I1102" s="49"/>
      <c r="J1102">
        <v>2</v>
      </c>
      <c r="K1102">
        <v>1</v>
      </c>
      <c r="L1102">
        <v>2</v>
      </c>
      <c r="M1102" s="49" t="s">
        <v>618</v>
      </c>
      <c r="N1102" s="49"/>
      <c r="O1102" s="49" t="s">
        <v>2154</v>
      </c>
      <c r="P1102" s="49">
        <v>5</v>
      </c>
      <c r="Q1102" s="49" t="s">
        <v>4069</v>
      </c>
      <c r="R1102" s="49" t="str">
        <f>IFERROR(INDEX(tbl_Lookup_Exercises[Category],MATCH(tbl_Exercises[[#This Row],[ExerciseName]],tbl_Lookup_Exercises[ExerciseName],0)),"Unknown")</f>
        <v>Push</v>
      </c>
    </row>
    <row r="1103" spans="1:18" hidden="1" x14ac:dyDescent="0.25">
      <c r="A1103" s="49" t="s">
        <v>4070</v>
      </c>
      <c r="B1103" s="49" t="s">
        <v>1048</v>
      </c>
      <c r="C1103" s="49" t="s">
        <v>1404</v>
      </c>
      <c r="D1103" s="49">
        <v>2</v>
      </c>
      <c r="E1103">
        <v>60</v>
      </c>
      <c r="F1103">
        <v>8</v>
      </c>
      <c r="I1103" s="49"/>
      <c r="J1103">
        <v>2</v>
      </c>
      <c r="K1103">
        <v>1</v>
      </c>
      <c r="L1103">
        <v>2</v>
      </c>
      <c r="M1103" s="49" t="s">
        <v>618</v>
      </c>
      <c r="N1103" s="49"/>
      <c r="O1103" s="49" t="s">
        <v>2154</v>
      </c>
      <c r="P1103" s="49">
        <v>5</v>
      </c>
      <c r="Q1103" s="49" t="s">
        <v>4071</v>
      </c>
      <c r="R1103" s="49" t="str">
        <f>IFERROR(INDEX(tbl_Lookup_Exercises[Category],MATCH(tbl_Exercises[[#This Row],[ExerciseName]],tbl_Lookup_Exercises[ExerciseName],0)),"Unknown")</f>
        <v>Push</v>
      </c>
    </row>
    <row r="1104" spans="1:18" hidden="1" x14ac:dyDescent="0.25">
      <c r="A1104" s="49" t="s">
        <v>4072</v>
      </c>
      <c r="B1104" s="49" t="s">
        <v>1048</v>
      </c>
      <c r="C1104" s="49" t="s">
        <v>1404</v>
      </c>
      <c r="D1104" s="49">
        <v>3</v>
      </c>
      <c r="E1104">
        <v>60</v>
      </c>
      <c r="F1104">
        <v>8</v>
      </c>
      <c r="I1104" s="49"/>
      <c r="J1104">
        <v>2</v>
      </c>
      <c r="K1104">
        <v>1</v>
      </c>
      <c r="L1104">
        <v>2</v>
      </c>
      <c r="M1104" s="49" t="s">
        <v>3856</v>
      </c>
      <c r="N1104" s="49"/>
      <c r="O1104" s="49" t="s">
        <v>3882</v>
      </c>
      <c r="P1104" s="49">
        <v>5</v>
      </c>
      <c r="Q1104" s="49" t="s">
        <v>4073</v>
      </c>
      <c r="R1104" s="49" t="str">
        <f>IFERROR(INDEX(tbl_Lookup_Exercises[Category],MATCH(tbl_Exercises[[#This Row],[ExerciseName]],tbl_Lookup_Exercises[ExerciseName],0)),"Unknown")</f>
        <v>Push</v>
      </c>
    </row>
    <row r="1105" spans="1:18" hidden="1" x14ac:dyDescent="0.25">
      <c r="A1105" s="49" t="s">
        <v>4074</v>
      </c>
      <c r="B1105" s="49" t="s">
        <v>1048</v>
      </c>
      <c r="C1105" s="49" t="s">
        <v>1404</v>
      </c>
      <c r="D1105" s="49">
        <v>4</v>
      </c>
      <c r="E1105">
        <v>60</v>
      </c>
      <c r="F1105">
        <v>6</v>
      </c>
      <c r="I1105" s="49"/>
      <c r="J1105">
        <v>2</v>
      </c>
      <c r="K1105">
        <v>1</v>
      </c>
      <c r="L1105">
        <v>2</v>
      </c>
      <c r="M1105" s="49" t="s">
        <v>3856</v>
      </c>
      <c r="N1105" s="49"/>
      <c r="O1105" s="49" t="s">
        <v>3882</v>
      </c>
      <c r="P1105" s="49">
        <v>5</v>
      </c>
      <c r="Q1105" s="49" t="s">
        <v>4075</v>
      </c>
      <c r="R1105" s="49" t="str">
        <f>IFERROR(INDEX(tbl_Lookup_Exercises[Category],MATCH(tbl_Exercises[[#This Row],[ExerciseName]],tbl_Lookup_Exercises[ExerciseName],0)),"Unknown")</f>
        <v>Push</v>
      </c>
    </row>
    <row r="1106" spans="1:18" hidden="1" x14ac:dyDescent="0.25">
      <c r="A1106" s="49" t="s">
        <v>4076</v>
      </c>
      <c r="B1106" s="49" t="s">
        <v>1048</v>
      </c>
      <c r="C1106" s="49" t="s">
        <v>2295</v>
      </c>
      <c r="D1106" s="49">
        <v>1</v>
      </c>
      <c r="E1106">
        <v>60</v>
      </c>
      <c r="F1106">
        <v>10</v>
      </c>
      <c r="I1106" s="49"/>
      <c r="J1106">
        <v>2</v>
      </c>
      <c r="K1106">
        <v>1</v>
      </c>
      <c r="L1106">
        <v>2</v>
      </c>
      <c r="M1106" s="49" t="s">
        <v>3856</v>
      </c>
      <c r="N1106" s="49"/>
      <c r="O1106" s="49" t="s">
        <v>4077</v>
      </c>
      <c r="P1106" s="49">
        <v>5</v>
      </c>
      <c r="Q1106" s="49" t="s">
        <v>4078</v>
      </c>
      <c r="R1106" s="49" t="str">
        <f>IFERROR(INDEX(tbl_Lookup_Exercises[Category],MATCH(tbl_Exercises[[#This Row],[ExerciseName]],tbl_Lookup_Exercises[ExerciseName],0)),"Unknown")</f>
        <v>Push</v>
      </c>
    </row>
    <row r="1107" spans="1:18" hidden="1" x14ac:dyDescent="0.25">
      <c r="A1107" s="49" t="s">
        <v>4079</v>
      </c>
      <c r="B1107" s="49" t="s">
        <v>1048</v>
      </c>
      <c r="C1107" s="49" t="s">
        <v>2295</v>
      </c>
      <c r="D1107" s="49">
        <v>2</v>
      </c>
      <c r="E1107">
        <v>60</v>
      </c>
      <c r="F1107">
        <v>8.5</v>
      </c>
      <c r="I1107" s="49"/>
      <c r="J1107">
        <v>2</v>
      </c>
      <c r="K1107">
        <v>1</v>
      </c>
      <c r="L1107">
        <v>2</v>
      </c>
      <c r="M1107" s="49" t="s">
        <v>610</v>
      </c>
      <c r="N1107" s="49"/>
      <c r="O1107" s="49" t="s">
        <v>4080</v>
      </c>
      <c r="P1107" s="49">
        <v>5</v>
      </c>
      <c r="Q1107" s="49" t="s">
        <v>4081</v>
      </c>
      <c r="R1107" s="49" t="str">
        <f>IFERROR(INDEX(tbl_Lookup_Exercises[Category],MATCH(tbl_Exercises[[#This Row],[ExerciseName]],tbl_Lookup_Exercises[ExerciseName],0)),"Unknown")</f>
        <v>Push</v>
      </c>
    </row>
    <row r="1108" spans="1:18" hidden="1" x14ac:dyDescent="0.25">
      <c r="A1108" s="49" t="s">
        <v>4082</v>
      </c>
      <c r="B1108" s="49" t="s">
        <v>1048</v>
      </c>
      <c r="C1108" s="49" t="s">
        <v>2295</v>
      </c>
      <c r="D1108" s="49">
        <v>3</v>
      </c>
      <c r="E1108">
        <v>60</v>
      </c>
      <c r="F1108">
        <v>10</v>
      </c>
      <c r="I1108" s="49"/>
      <c r="J1108">
        <v>2</v>
      </c>
      <c r="K1108">
        <v>1</v>
      </c>
      <c r="L1108">
        <v>2</v>
      </c>
      <c r="M1108" s="49" t="s">
        <v>610</v>
      </c>
      <c r="N1108" s="49"/>
      <c r="O1108" s="49" t="s">
        <v>4083</v>
      </c>
      <c r="P1108" s="49">
        <v>5</v>
      </c>
      <c r="Q1108" s="49" t="s">
        <v>4084</v>
      </c>
      <c r="R1108" s="49" t="str">
        <f>IFERROR(INDEX(tbl_Lookup_Exercises[Category],MATCH(tbl_Exercises[[#This Row],[ExerciseName]],tbl_Lookup_Exercises[ExerciseName],0)),"Unknown")</f>
        <v>Push</v>
      </c>
    </row>
    <row r="1109" spans="1:18" hidden="1" x14ac:dyDescent="0.25">
      <c r="A1109" s="49" t="s">
        <v>4085</v>
      </c>
      <c r="B1109" s="49" t="s">
        <v>1048</v>
      </c>
      <c r="C1109" s="49" t="s">
        <v>192</v>
      </c>
      <c r="D1109" s="49">
        <v>1</v>
      </c>
      <c r="E1109">
        <v>40</v>
      </c>
      <c r="F1109">
        <v>9</v>
      </c>
      <c r="I1109" s="49"/>
      <c r="J1109">
        <v>2</v>
      </c>
      <c r="K1109">
        <v>1</v>
      </c>
      <c r="L1109">
        <v>2</v>
      </c>
      <c r="M1109" s="49" t="s">
        <v>3856</v>
      </c>
      <c r="N1109" s="49"/>
      <c r="O1109" s="49" t="s">
        <v>3882</v>
      </c>
      <c r="P1109" s="49">
        <v>5</v>
      </c>
      <c r="Q1109" s="49" t="s">
        <v>4086</v>
      </c>
      <c r="R1109" s="49" t="str">
        <f>IFERROR(INDEX(tbl_Lookup_Exercises[Category],MATCH(tbl_Exercises[[#This Row],[ExerciseName]],tbl_Lookup_Exercises[ExerciseName],0)),"Unknown")</f>
        <v>Push</v>
      </c>
    </row>
    <row r="1110" spans="1:18" hidden="1" x14ac:dyDescent="0.25">
      <c r="A1110" s="49" t="s">
        <v>4087</v>
      </c>
      <c r="B1110" s="49" t="s">
        <v>1048</v>
      </c>
      <c r="C1110" s="49" t="s">
        <v>192</v>
      </c>
      <c r="D1110" s="49">
        <v>2</v>
      </c>
      <c r="E1110">
        <v>40</v>
      </c>
      <c r="F1110">
        <v>8</v>
      </c>
      <c r="I1110" s="49"/>
      <c r="J1110">
        <v>3</v>
      </c>
      <c r="K1110">
        <v>1</v>
      </c>
      <c r="L1110">
        <v>2</v>
      </c>
      <c r="M1110" s="49" t="s">
        <v>3856</v>
      </c>
      <c r="N1110" s="49"/>
      <c r="O1110" s="49" t="s">
        <v>4088</v>
      </c>
      <c r="P1110" s="49">
        <v>5</v>
      </c>
      <c r="Q1110" s="49" t="s">
        <v>4089</v>
      </c>
      <c r="R1110" s="49" t="str">
        <f>IFERROR(INDEX(tbl_Lookup_Exercises[Category],MATCH(tbl_Exercises[[#This Row],[ExerciseName]],tbl_Lookup_Exercises[ExerciseName],0)),"Unknown")</f>
        <v>Push</v>
      </c>
    </row>
    <row r="1111" spans="1:18" hidden="1" x14ac:dyDescent="0.25">
      <c r="A1111" s="49" t="s">
        <v>4090</v>
      </c>
      <c r="B1111" s="49" t="s">
        <v>1048</v>
      </c>
      <c r="C1111" s="49" t="s">
        <v>192</v>
      </c>
      <c r="D1111" s="49">
        <v>3</v>
      </c>
      <c r="E1111">
        <v>40</v>
      </c>
      <c r="F1111">
        <v>8</v>
      </c>
      <c r="I1111" s="49"/>
      <c r="J1111">
        <v>3</v>
      </c>
      <c r="K1111">
        <v>1</v>
      </c>
      <c r="L1111">
        <v>2</v>
      </c>
      <c r="M1111" s="49" t="s">
        <v>3856</v>
      </c>
      <c r="N1111" s="49"/>
      <c r="O1111" s="49" t="s">
        <v>4088</v>
      </c>
      <c r="P1111" s="49">
        <v>5</v>
      </c>
      <c r="Q1111" s="49" t="s">
        <v>4091</v>
      </c>
      <c r="R1111" s="49" t="str">
        <f>IFERROR(INDEX(tbl_Lookup_Exercises[Category],MATCH(tbl_Exercises[[#This Row],[ExerciseName]],tbl_Lookup_Exercises[ExerciseName],0)),"Unknown")</f>
        <v>Push</v>
      </c>
    </row>
    <row r="1112" spans="1:18" hidden="1" x14ac:dyDescent="0.25">
      <c r="A1112" s="49" t="s">
        <v>4092</v>
      </c>
      <c r="B1112" s="49" t="s">
        <v>1048</v>
      </c>
      <c r="C1112" s="49" t="s">
        <v>214</v>
      </c>
      <c r="D1112" s="49">
        <v>1</v>
      </c>
      <c r="E1112">
        <v>50</v>
      </c>
      <c r="F1112">
        <v>10</v>
      </c>
      <c r="I1112" s="49"/>
      <c r="J1112">
        <v>2</v>
      </c>
      <c r="K1112">
        <v>1</v>
      </c>
      <c r="L1112">
        <v>2</v>
      </c>
      <c r="M1112" s="49" t="s">
        <v>3930</v>
      </c>
      <c r="N1112" s="49"/>
      <c r="O1112" s="49" t="s">
        <v>4093</v>
      </c>
      <c r="P1112" s="49">
        <v>5</v>
      </c>
      <c r="Q1112" s="49" t="s">
        <v>4094</v>
      </c>
      <c r="R1112" s="49" t="str">
        <f>IFERROR(INDEX(tbl_Lookup_Exercises[Category],MATCH(tbl_Exercises[[#This Row],[ExerciseName]],tbl_Lookup_Exercises[ExerciseName],0)),"Unknown")</f>
        <v>Arms_Triceps</v>
      </c>
    </row>
    <row r="1113" spans="1:18" hidden="1" x14ac:dyDescent="0.25">
      <c r="A1113" s="49" t="s">
        <v>4095</v>
      </c>
      <c r="B1113" s="49" t="s">
        <v>1048</v>
      </c>
      <c r="C1113" s="49" t="s">
        <v>214</v>
      </c>
      <c r="D1113" s="49">
        <v>2</v>
      </c>
      <c r="E1113">
        <v>50</v>
      </c>
      <c r="F1113">
        <v>9</v>
      </c>
      <c r="I1113" s="49"/>
      <c r="J1113">
        <v>2</v>
      </c>
      <c r="K1113">
        <v>1</v>
      </c>
      <c r="L1113">
        <v>2</v>
      </c>
      <c r="M1113" s="49" t="s">
        <v>3930</v>
      </c>
      <c r="N1113" s="49"/>
      <c r="O1113" s="49" t="s">
        <v>4093</v>
      </c>
      <c r="P1113" s="49">
        <v>5</v>
      </c>
      <c r="Q1113" s="49" t="s">
        <v>4096</v>
      </c>
      <c r="R1113" s="49" t="str">
        <f>IFERROR(INDEX(tbl_Lookup_Exercises[Category],MATCH(tbl_Exercises[[#This Row],[ExerciseName]],tbl_Lookup_Exercises[ExerciseName],0)),"Unknown")</f>
        <v>Arms_Triceps</v>
      </c>
    </row>
    <row r="1114" spans="1:18" hidden="1" x14ac:dyDescent="0.25">
      <c r="A1114" s="49" t="s">
        <v>4097</v>
      </c>
      <c r="B1114" s="49" t="s">
        <v>1048</v>
      </c>
      <c r="C1114" s="49" t="s">
        <v>214</v>
      </c>
      <c r="D1114" s="49">
        <v>3</v>
      </c>
      <c r="E1114">
        <v>50</v>
      </c>
      <c r="F1114">
        <v>7</v>
      </c>
      <c r="I1114" s="49"/>
      <c r="J1114">
        <v>2</v>
      </c>
      <c r="K1114">
        <v>1</v>
      </c>
      <c r="L1114">
        <v>2</v>
      </c>
      <c r="M1114" s="49" t="s">
        <v>610</v>
      </c>
      <c r="N1114" s="49"/>
      <c r="O1114" s="49" t="s">
        <v>4098</v>
      </c>
      <c r="P1114" s="49">
        <v>5</v>
      </c>
      <c r="Q1114" s="49" t="s">
        <v>4099</v>
      </c>
      <c r="R1114" s="49" t="str">
        <f>IFERROR(INDEX(tbl_Lookup_Exercises[Category],MATCH(tbl_Exercises[[#This Row],[ExerciseName]],tbl_Lookup_Exercises[ExerciseName],0)),"Unknown")</f>
        <v>Arms_Triceps</v>
      </c>
    </row>
    <row r="1115" spans="1:18" hidden="1" x14ac:dyDescent="0.25">
      <c r="A1115" s="49" t="s">
        <v>4100</v>
      </c>
      <c r="B1115" s="49" t="s">
        <v>1048</v>
      </c>
      <c r="C1115" s="49" t="s">
        <v>214</v>
      </c>
      <c r="D1115" s="49">
        <v>4</v>
      </c>
      <c r="E1115">
        <v>50</v>
      </c>
      <c r="F1115">
        <v>7</v>
      </c>
      <c r="I1115" s="49"/>
      <c r="J1115">
        <v>2</v>
      </c>
      <c r="K1115">
        <v>1</v>
      </c>
      <c r="L1115">
        <v>2</v>
      </c>
      <c r="M1115" s="49" t="s">
        <v>610</v>
      </c>
      <c r="N1115" s="49"/>
      <c r="O1115" s="49" t="s">
        <v>4098</v>
      </c>
      <c r="P1115" s="49">
        <v>5</v>
      </c>
      <c r="Q1115" s="49" t="s">
        <v>4101</v>
      </c>
      <c r="R1115" s="49" t="str">
        <f>IFERROR(INDEX(tbl_Lookup_Exercises[Category],MATCH(tbl_Exercises[[#This Row],[ExerciseName]],tbl_Lookup_Exercises[ExerciseName],0)),"Unknown")</f>
        <v>Arms_Triceps</v>
      </c>
    </row>
    <row r="1116" spans="1:18" hidden="1" x14ac:dyDescent="0.25">
      <c r="A1116" s="49" t="s">
        <v>4102</v>
      </c>
      <c r="B1116" s="49" t="s">
        <v>1048</v>
      </c>
      <c r="C1116" s="49" t="s">
        <v>217</v>
      </c>
      <c r="D1116" s="49">
        <v>1</v>
      </c>
      <c r="E1116">
        <v>12.5</v>
      </c>
      <c r="F1116">
        <v>9</v>
      </c>
      <c r="I1116" s="49"/>
      <c r="J1116">
        <v>3</v>
      </c>
      <c r="K1116">
        <v>1</v>
      </c>
      <c r="L1116">
        <v>3</v>
      </c>
      <c r="M1116" s="49" t="s">
        <v>3856</v>
      </c>
      <c r="N1116" s="49"/>
      <c r="O1116" s="49" t="s">
        <v>4103</v>
      </c>
      <c r="P1116" s="49">
        <v>5</v>
      </c>
      <c r="Q1116" s="49" t="s">
        <v>4104</v>
      </c>
      <c r="R1116" s="49" t="str">
        <f>IFERROR(INDEX(tbl_Lookup_Exercises[Category],MATCH(tbl_Exercises[[#This Row],[ExerciseName]],tbl_Lookup_Exercises[ExerciseName],0)),"Unknown")</f>
        <v>Arms_Triceps</v>
      </c>
    </row>
    <row r="1117" spans="1:18" hidden="1" x14ac:dyDescent="0.25">
      <c r="A1117" s="49" t="s">
        <v>4105</v>
      </c>
      <c r="B1117" s="49" t="s">
        <v>1048</v>
      </c>
      <c r="C1117" s="49" t="s">
        <v>217</v>
      </c>
      <c r="D1117" s="49">
        <v>2</v>
      </c>
      <c r="E1117">
        <v>12.5</v>
      </c>
      <c r="F1117">
        <v>10</v>
      </c>
      <c r="I1117" s="49"/>
      <c r="J1117">
        <v>3</v>
      </c>
      <c r="K1117">
        <v>1</v>
      </c>
      <c r="L1117">
        <v>3</v>
      </c>
      <c r="M1117" s="49" t="s">
        <v>3856</v>
      </c>
      <c r="N1117" s="49"/>
      <c r="O1117" s="49" t="s">
        <v>4103</v>
      </c>
      <c r="P1117" s="49">
        <v>5</v>
      </c>
      <c r="Q1117" s="49" t="s">
        <v>4106</v>
      </c>
      <c r="R1117" s="49" t="str">
        <f>IFERROR(INDEX(tbl_Lookup_Exercises[Category],MATCH(tbl_Exercises[[#This Row],[ExerciseName]],tbl_Lookup_Exercises[ExerciseName],0)),"Unknown")</f>
        <v>Arms_Triceps</v>
      </c>
    </row>
    <row r="1118" spans="1:18" hidden="1" x14ac:dyDescent="0.25">
      <c r="A1118" s="49" t="s">
        <v>4107</v>
      </c>
      <c r="B1118" s="49" t="s">
        <v>1048</v>
      </c>
      <c r="C1118" s="49" t="s">
        <v>217</v>
      </c>
      <c r="D1118" s="49">
        <v>3</v>
      </c>
      <c r="E1118">
        <v>12.5</v>
      </c>
      <c r="F1118">
        <v>10</v>
      </c>
      <c r="I1118" s="49"/>
      <c r="J1118">
        <v>3</v>
      </c>
      <c r="K1118">
        <v>1</v>
      </c>
      <c r="L1118">
        <v>3</v>
      </c>
      <c r="M1118" s="49" t="s">
        <v>3930</v>
      </c>
      <c r="N1118" s="49"/>
      <c r="O1118" s="49" t="s">
        <v>4108</v>
      </c>
      <c r="P1118" s="49">
        <v>5</v>
      </c>
      <c r="Q1118" s="49" t="s">
        <v>4109</v>
      </c>
      <c r="R1118" s="49" t="str">
        <f>IFERROR(INDEX(tbl_Lookup_Exercises[Category],MATCH(tbl_Exercises[[#This Row],[ExerciseName]],tbl_Lookup_Exercises[ExerciseName],0)),"Unknown")</f>
        <v>Arms_Triceps</v>
      </c>
    </row>
    <row r="1119" spans="1:18" hidden="1" x14ac:dyDescent="0.25">
      <c r="A1119" s="49" t="s">
        <v>4110</v>
      </c>
      <c r="B1119" s="49" t="s">
        <v>1048</v>
      </c>
      <c r="C1119" s="49" t="s">
        <v>303</v>
      </c>
      <c r="D1119" s="49">
        <v>1</v>
      </c>
      <c r="E1119">
        <v>10</v>
      </c>
      <c r="F1119">
        <v>15</v>
      </c>
      <c r="I1119" s="49"/>
      <c r="J1119">
        <v>2</v>
      </c>
      <c r="K1119">
        <v>2</v>
      </c>
      <c r="L1119">
        <v>2</v>
      </c>
      <c r="M1119" s="49" t="s">
        <v>3856</v>
      </c>
      <c r="N1119" s="49"/>
      <c r="O1119" s="49" t="s">
        <v>3996</v>
      </c>
      <c r="P1119" s="49">
        <v>5</v>
      </c>
      <c r="Q1119" s="49" t="s">
        <v>4111</v>
      </c>
      <c r="R1119" s="49" t="str">
        <f>IFERROR(INDEX(tbl_Lookup_Exercises[Category],MATCH(tbl_Exercises[[#This Row],[ExerciseName]],tbl_Lookup_Exercises[ExerciseName],0)),"Unknown")</f>
        <v>Push</v>
      </c>
    </row>
    <row r="1120" spans="1:18" hidden="1" x14ac:dyDescent="0.25">
      <c r="A1120" s="49" t="s">
        <v>4112</v>
      </c>
      <c r="B1120" s="49" t="s">
        <v>1048</v>
      </c>
      <c r="C1120" s="49" t="s">
        <v>303</v>
      </c>
      <c r="D1120" s="49">
        <v>2</v>
      </c>
      <c r="E1120">
        <v>10</v>
      </c>
      <c r="F1120">
        <v>15</v>
      </c>
      <c r="I1120" s="49"/>
      <c r="J1120">
        <v>2</v>
      </c>
      <c r="K1120">
        <v>2</v>
      </c>
      <c r="L1120">
        <v>2</v>
      </c>
      <c r="M1120" s="49" t="s">
        <v>3856</v>
      </c>
      <c r="N1120" s="49"/>
      <c r="O1120" s="49" t="s">
        <v>3996</v>
      </c>
      <c r="P1120" s="49">
        <v>5</v>
      </c>
      <c r="Q1120" s="49" t="s">
        <v>4113</v>
      </c>
      <c r="R1120" s="49" t="str">
        <f>IFERROR(INDEX(tbl_Lookup_Exercises[Category],MATCH(tbl_Exercises[[#This Row],[ExerciseName]],tbl_Lookup_Exercises[ExerciseName],0)),"Unknown")</f>
        <v>Push</v>
      </c>
    </row>
    <row r="1121" spans="1:18" hidden="1" x14ac:dyDescent="0.25">
      <c r="A1121" s="49" t="s">
        <v>4114</v>
      </c>
      <c r="B1121" s="49" t="s">
        <v>1048</v>
      </c>
      <c r="C1121" s="49" t="s">
        <v>303</v>
      </c>
      <c r="D1121" s="49">
        <v>3</v>
      </c>
      <c r="E1121">
        <v>10</v>
      </c>
      <c r="F1121">
        <v>15</v>
      </c>
      <c r="I1121" s="49"/>
      <c r="J1121">
        <v>2</v>
      </c>
      <c r="K1121">
        <v>2</v>
      </c>
      <c r="L1121">
        <v>2</v>
      </c>
      <c r="M1121" s="49" t="s">
        <v>3856</v>
      </c>
      <c r="N1121" s="49"/>
      <c r="O1121" s="49" t="s">
        <v>4115</v>
      </c>
      <c r="P1121" s="49">
        <v>5</v>
      </c>
      <c r="Q1121" s="49" t="s">
        <v>4116</v>
      </c>
      <c r="R1121" s="49" t="str">
        <f>IFERROR(INDEX(tbl_Lookup_Exercises[Category],MATCH(tbl_Exercises[[#This Row],[ExerciseName]],tbl_Lookup_Exercises[ExerciseName],0)),"Unknown")</f>
        <v>Push</v>
      </c>
    </row>
    <row r="1122" spans="1:18" hidden="1" x14ac:dyDescent="0.25">
      <c r="A1122" s="49" t="s">
        <v>4117</v>
      </c>
      <c r="B1122" s="49" t="s">
        <v>1048</v>
      </c>
      <c r="C1122" s="49" t="s">
        <v>356</v>
      </c>
      <c r="D1122" s="49">
        <v>1</v>
      </c>
      <c r="G1122">
        <v>300</v>
      </c>
      <c r="H1122">
        <v>1.32</v>
      </c>
      <c r="I1122" s="49" t="s">
        <v>3957</v>
      </c>
      <c r="M1122" s="49"/>
      <c r="N1122" s="49"/>
      <c r="O1122" s="49" t="s">
        <v>4009</v>
      </c>
      <c r="P1122" s="49">
        <v>5</v>
      </c>
      <c r="Q1122" s="49" t="s">
        <v>1051</v>
      </c>
      <c r="R1122" s="49" t="str">
        <f>IFERROR(INDEX(tbl_Lookup_Exercises[Category],MATCH(tbl_Exercises[[#This Row],[ExerciseName]],tbl_Lookup_Exercises[ExerciseName],0)),"Unknown")</f>
        <v>Pull</v>
      </c>
    </row>
    <row r="1123" spans="1:18" hidden="1" x14ac:dyDescent="0.25">
      <c r="A1123" s="49" t="s">
        <v>4118</v>
      </c>
      <c r="B1123" s="49" t="s">
        <v>1052</v>
      </c>
      <c r="C1123" s="49" t="s">
        <v>15</v>
      </c>
      <c r="D1123" s="49">
        <v>1</v>
      </c>
      <c r="E1123">
        <v>75</v>
      </c>
      <c r="G1123">
        <v>60</v>
      </c>
      <c r="I1123" s="49"/>
      <c r="M1123" s="49"/>
      <c r="N1123" s="49"/>
      <c r="O1123" s="49" t="s">
        <v>4119</v>
      </c>
      <c r="P1123" s="49">
        <v>5</v>
      </c>
      <c r="Q1123" s="49" t="s">
        <v>1054</v>
      </c>
      <c r="R1123" s="49" t="str">
        <f>IFERROR(INDEX(tbl_Lookup_Exercises[Category],MATCH(tbl_Exercises[[#This Row],[ExerciseName]],tbl_Lookup_Exercises[ExerciseName],0)),"Unknown")</f>
        <v>Carry</v>
      </c>
    </row>
    <row r="1124" spans="1:18" hidden="1" x14ac:dyDescent="0.25">
      <c r="A1124" s="49" t="s">
        <v>4120</v>
      </c>
      <c r="B1124" s="49" t="s">
        <v>1052</v>
      </c>
      <c r="C1124" s="49" t="s">
        <v>15</v>
      </c>
      <c r="D1124" s="49">
        <v>2</v>
      </c>
      <c r="E1124">
        <v>75</v>
      </c>
      <c r="G1124">
        <v>60</v>
      </c>
      <c r="I1124" s="49"/>
      <c r="M1124" s="49"/>
      <c r="N1124" s="49"/>
      <c r="O1124" s="49" t="s">
        <v>4119</v>
      </c>
      <c r="P1124" s="49">
        <v>5</v>
      </c>
      <c r="Q1124" s="49" t="s">
        <v>4121</v>
      </c>
      <c r="R1124" s="49" t="str">
        <f>IFERROR(INDEX(tbl_Lookup_Exercises[Category],MATCH(tbl_Exercises[[#This Row],[ExerciseName]],tbl_Lookup_Exercises[ExerciseName],0)),"Unknown")</f>
        <v>Carry</v>
      </c>
    </row>
    <row r="1125" spans="1:18" hidden="1" x14ac:dyDescent="0.25">
      <c r="A1125" s="49" t="s">
        <v>4122</v>
      </c>
      <c r="B1125" s="49" t="s">
        <v>1052</v>
      </c>
      <c r="C1125" s="49" t="s">
        <v>15</v>
      </c>
      <c r="D1125" s="49">
        <v>3</v>
      </c>
      <c r="E1125">
        <v>75</v>
      </c>
      <c r="G1125">
        <v>60</v>
      </c>
      <c r="I1125" s="49"/>
      <c r="M1125" s="49"/>
      <c r="N1125" s="49"/>
      <c r="O1125" s="49" t="s">
        <v>4119</v>
      </c>
      <c r="P1125" s="49">
        <v>5</v>
      </c>
      <c r="Q1125" s="49" t="s">
        <v>4123</v>
      </c>
      <c r="R1125" s="49" t="str">
        <f>IFERROR(INDEX(tbl_Lookup_Exercises[Category],MATCH(tbl_Exercises[[#This Row],[ExerciseName]],tbl_Lookup_Exercises[ExerciseName],0)),"Unknown")</f>
        <v>Carry</v>
      </c>
    </row>
    <row r="1126" spans="1:18" hidden="1" x14ac:dyDescent="0.25">
      <c r="A1126" s="49" t="s">
        <v>4124</v>
      </c>
      <c r="B1126" s="49" t="s">
        <v>1052</v>
      </c>
      <c r="C1126" s="49" t="s">
        <v>41</v>
      </c>
      <c r="D1126" s="49">
        <v>1</v>
      </c>
      <c r="E1126">
        <v>75</v>
      </c>
      <c r="F1126">
        <v>8</v>
      </c>
      <c r="I1126" s="49"/>
      <c r="J1126">
        <v>2</v>
      </c>
      <c r="K1126">
        <v>1</v>
      </c>
      <c r="L1126">
        <v>2</v>
      </c>
      <c r="M1126" s="49" t="s">
        <v>3856</v>
      </c>
      <c r="N1126" s="49"/>
      <c r="O1126" s="49" t="s">
        <v>4125</v>
      </c>
      <c r="P1126" s="49">
        <v>5</v>
      </c>
      <c r="Q1126" s="49" t="s">
        <v>4126</v>
      </c>
      <c r="R1126" s="49" t="str">
        <f>IFERROR(INDEX(tbl_Lookup_Exercises[Category],MATCH(tbl_Exercises[[#This Row],[ExerciseName]],tbl_Lookup_Exercises[ExerciseName],0)),"Unknown")</f>
        <v>Pull</v>
      </c>
    </row>
    <row r="1127" spans="1:18" hidden="1" x14ac:dyDescent="0.25">
      <c r="A1127" s="49" t="s">
        <v>4127</v>
      </c>
      <c r="B1127" s="49" t="s">
        <v>1052</v>
      </c>
      <c r="C1127" s="49" t="s">
        <v>41</v>
      </c>
      <c r="D1127" s="49">
        <v>2</v>
      </c>
      <c r="E1127">
        <v>75</v>
      </c>
      <c r="F1127">
        <v>8</v>
      </c>
      <c r="I1127" s="49"/>
      <c r="J1127">
        <v>2</v>
      </c>
      <c r="K1127">
        <v>1</v>
      </c>
      <c r="L1127">
        <v>2</v>
      </c>
      <c r="M1127" s="49" t="s">
        <v>610</v>
      </c>
      <c r="N1127" s="49"/>
      <c r="O1127" s="49" t="s">
        <v>4128</v>
      </c>
      <c r="P1127" s="49">
        <v>5</v>
      </c>
      <c r="Q1127" s="49" t="s">
        <v>4129</v>
      </c>
      <c r="R1127" s="49" t="str">
        <f>IFERROR(INDEX(tbl_Lookup_Exercises[Category],MATCH(tbl_Exercises[[#This Row],[ExerciseName]],tbl_Lookup_Exercises[ExerciseName],0)),"Unknown")</f>
        <v>Pull</v>
      </c>
    </row>
    <row r="1128" spans="1:18" hidden="1" x14ac:dyDescent="0.25">
      <c r="A1128" s="49" t="s">
        <v>4130</v>
      </c>
      <c r="B1128" s="49" t="s">
        <v>1052</v>
      </c>
      <c r="C1128" s="49" t="s">
        <v>41</v>
      </c>
      <c r="D1128" s="49">
        <v>3</v>
      </c>
      <c r="E1128">
        <v>75</v>
      </c>
      <c r="F1128">
        <v>7</v>
      </c>
      <c r="I1128" s="49"/>
      <c r="J1128">
        <v>2</v>
      </c>
      <c r="K1128">
        <v>1</v>
      </c>
      <c r="L1128">
        <v>2</v>
      </c>
      <c r="M1128" s="49" t="s">
        <v>610</v>
      </c>
      <c r="N1128" s="49"/>
      <c r="O1128" s="49" t="s">
        <v>4128</v>
      </c>
      <c r="P1128" s="49">
        <v>5</v>
      </c>
      <c r="Q1128" s="49" t="s">
        <v>4131</v>
      </c>
      <c r="R1128" s="49" t="str">
        <f>IFERROR(INDEX(tbl_Lookup_Exercises[Category],MATCH(tbl_Exercises[[#This Row],[ExerciseName]],tbl_Lookup_Exercises[ExerciseName],0)),"Unknown")</f>
        <v>Pull</v>
      </c>
    </row>
    <row r="1129" spans="1:18" hidden="1" x14ac:dyDescent="0.25">
      <c r="A1129" s="49" t="s">
        <v>4132</v>
      </c>
      <c r="B1129" s="49" t="s">
        <v>1052</v>
      </c>
      <c r="C1129" s="49" t="s">
        <v>41</v>
      </c>
      <c r="D1129" s="49">
        <v>4</v>
      </c>
      <c r="E1129">
        <v>75</v>
      </c>
      <c r="F1129">
        <v>7</v>
      </c>
      <c r="I1129" s="49"/>
      <c r="J1129">
        <v>2</v>
      </c>
      <c r="K1129">
        <v>1</v>
      </c>
      <c r="L1129">
        <v>2</v>
      </c>
      <c r="M1129" s="49" t="s">
        <v>1646</v>
      </c>
      <c r="N1129" s="49"/>
      <c r="O1129" s="49" t="s">
        <v>4133</v>
      </c>
      <c r="P1129" s="49">
        <v>5</v>
      </c>
      <c r="Q1129" s="49" t="s">
        <v>4134</v>
      </c>
      <c r="R1129" s="49" t="str">
        <f>IFERROR(INDEX(tbl_Lookup_Exercises[Category],MATCH(tbl_Exercises[[#This Row],[ExerciseName]],tbl_Lookup_Exercises[ExerciseName],0)),"Unknown")</f>
        <v>Pull</v>
      </c>
    </row>
    <row r="1130" spans="1:18" hidden="1" x14ac:dyDescent="0.25">
      <c r="A1130" s="49" t="s">
        <v>4135</v>
      </c>
      <c r="B1130" s="49" t="s">
        <v>1052</v>
      </c>
      <c r="C1130" s="49" t="s">
        <v>45</v>
      </c>
      <c r="D1130" s="49">
        <v>1</v>
      </c>
      <c r="E1130">
        <v>140</v>
      </c>
      <c r="F1130">
        <v>12</v>
      </c>
      <c r="I1130" s="49"/>
      <c r="J1130">
        <v>2</v>
      </c>
      <c r="K1130">
        <v>1</v>
      </c>
      <c r="L1130">
        <v>2</v>
      </c>
      <c r="M1130" s="49" t="s">
        <v>2289</v>
      </c>
      <c r="N1130" s="49"/>
      <c r="O1130" s="49" t="s">
        <v>2527</v>
      </c>
      <c r="P1130" s="49">
        <v>5</v>
      </c>
      <c r="Q1130" s="49" t="s">
        <v>4136</v>
      </c>
      <c r="R1130" s="49" t="str">
        <f>IFERROR(INDEX(tbl_Lookup_Exercises[Category],MATCH(tbl_Exercises[[#This Row],[ExerciseName]],tbl_Lookup_Exercises[ExerciseName],0)),"Unknown")</f>
        <v>Pull</v>
      </c>
    </row>
    <row r="1131" spans="1:18" hidden="1" x14ac:dyDescent="0.25">
      <c r="A1131" s="49" t="s">
        <v>4137</v>
      </c>
      <c r="B1131" s="49" t="s">
        <v>1052</v>
      </c>
      <c r="C1131" s="49" t="s">
        <v>45</v>
      </c>
      <c r="D1131" s="49">
        <v>2</v>
      </c>
      <c r="E1131">
        <v>150</v>
      </c>
      <c r="F1131">
        <v>12</v>
      </c>
      <c r="I1131" s="49"/>
      <c r="J1131">
        <v>2</v>
      </c>
      <c r="K1131">
        <v>1</v>
      </c>
      <c r="L1131">
        <v>2</v>
      </c>
      <c r="M1131" s="49" t="s">
        <v>618</v>
      </c>
      <c r="N1131" s="49"/>
      <c r="O1131" s="49" t="s">
        <v>2154</v>
      </c>
      <c r="P1131" s="49">
        <v>5</v>
      </c>
      <c r="Q1131" s="49" t="s">
        <v>4138</v>
      </c>
      <c r="R1131" s="49" t="str">
        <f>IFERROR(INDEX(tbl_Lookup_Exercises[Category],MATCH(tbl_Exercises[[#This Row],[ExerciseName]],tbl_Lookup_Exercises[ExerciseName],0)),"Unknown")</f>
        <v>Pull</v>
      </c>
    </row>
    <row r="1132" spans="1:18" hidden="1" x14ac:dyDescent="0.25">
      <c r="A1132" s="49" t="s">
        <v>4139</v>
      </c>
      <c r="B1132" s="49" t="s">
        <v>1052</v>
      </c>
      <c r="C1132" s="49" t="s">
        <v>45</v>
      </c>
      <c r="D1132" s="49">
        <v>3</v>
      </c>
      <c r="E1132">
        <v>150</v>
      </c>
      <c r="F1132">
        <v>12</v>
      </c>
      <c r="I1132" s="49"/>
      <c r="J1132">
        <v>2</v>
      </c>
      <c r="K1132">
        <v>1</v>
      </c>
      <c r="L1132">
        <v>2</v>
      </c>
      <c r="M1132" s="49" t="s">
        <v>610</v>
      </c>
      <c r="N1132" s="49"/>
      <c r="O1132" s="49" t="s">
        <v>1937</v>
      </c>
      <c r="P1132" s="49">
        <v>5</v>
      </c>
      <c r="Q1132" s="49" t="s">
        <v>4140</v>
      </c>
      <c r="R1132" s="49" t="str">
        <f>IFERROR(INDEX(tbl_Lookup_Exercises[Category],MATCH(tbl_Exercises[[#This Row],[ExerciseName]],tbl_Lookup_Exercises[ExerciseName],0)),"Unknown")</f>
        <v>Pull</v>
      </c>
    </row>
    <row r="1133" spans="1:18" hidden="1" x14ac:dyDescent="0.25">
      <c r="A1133" s="49" t="s">
        <v>4141</v>
      </c>
      <c r="B1133" s="49" t="s">
        <v>1052</v>
      </c>
      <c r="C1133" s="49" t="s">
        <v>73</v>
      </c>
      <c r="D1133" s="49">
        <v>1</v>
      </c>
      <c r="E1133">
        <v>30</v>
      </c>
      <c r="F1133">
        <v>20</v>
      </c>
      <c r="I1133" s="49"/>
      <c r="J1133">
        <v>1</v>
      </c>
      <c r="K1133">
        <v>2</v>
      </c>
      <c r="L1133">
        <v>1</v>
      </c>
      <c r="M1133" s="49" t="s">
        <v>618</v>
      </c>
      <c r="N1133" s="49"/>
      <c r="O1133" s="49" t="s">
        <v>3937</v>
      </c>
      <c r="P1133" s="49">
        <v>5</v>
      </c>
      <c r="Q1133" s="49" t="s">
        <v>4142</v>
      </c>
      <c r="R1133" s="49" t="str">
        <f>IFERROR(INDEX(tbl_Lookup_Exercises[Category],MATCH(tbl_Exercises[[#This Row],[ExerciseName]],tbl_Lookup_Exercises[ExerciseName],0)),"Unknown")</f>
        <v>Pull</v>
      </c>
    </row>
    <row r="1134" spans="1:18" hidden="1" x14ac:dyDescent="0.25">
      <c r="A1134" s="49" t="s">
        <v>4143</v>
      </c>
      <c r="B1134" s="49" t="s">
        <v>1052</v>
      </c>
      <c r="C1134" s="49" t="s">
        <v>73</v>
      </c>
      <c r="D1134" s="49">
        <v>2</v>
      </c>
      <c r="E1134">
        <v>35</v>
      </c>
      <c r="F1134">
        <v>20</v>
      </c>
      <c r="I1134" s="49"/>
      <c r="J1134">
        <v>1</v>
      </c>
      <c r="K1134">
        <v>2</v>
      </c>
      <c r="L1134">
        <v>1</v>
      </c>
      <c r="M1134" s="49" t="s">
        <v>618</v>
      </c>
      <c r="N1134" s="49"/>
      <c r="O1134" s="49" t="s">
        <v>3937</v>
      </c>
      <c r="P1134" s="49">
        <v>5</v>
      </c>
      <c r="Q1134" s="49" t="s">
        <v>4144</v>
      </c>
      <c r="R1134" s="49" t="str">
        <f>IFERROR(INDEX(tbl_Lookup_Exercises[Category],MATCH(tbl_Exercises[[#This Row],[ExerciseName]],tbl_Lookup_Exercises[ExerciseName],0)),"Unknown")</f>
        <v>Pull</v>
      </c>
    </row>
    <row r="1135" spans="1:18" hidden="1" x14ac:dyDescent="0.25">
      <c r="A1135" s="49" t="s">
        <v>4145</v>
      </c>
      <c r="B1135" s="49" t="s">
        <v>1052</v>
      </c>
      <c r="C1135" s="49" t="s">
        <v>73</v>
      </c>
      <c r="D1135" s="49">
        <v>3</v>
      </c>
      <c r="E1135">
        <v>50</v>
      </c>
      <c r="F1135">
        <v>20</v>
      </c>
      <c r="I1135" s="49"/>
      <c r="J1135">
        <v>1</v>
      </c>
      <c r="K1135">
        <v>2</v>
      </c>
      <c r="L1135">
        <v>1</v>
      </c>
      <c r="M1135" s="49" t="s">
        <v>3856</v>
      </c>
      <c r="N1135" s="49"/>
      <c r="O1135" s="49" t="s">
        <v>3940</v>
      </c>
      <c r="P1135" s="49">
        <v>5</v>
      </c>
      <c r="Q1135" s="49" t="s">
        <v>4146</v>
      </c>
      <c r="R1135" s="49" t="str">
        <f>IFERROR(INDEX(tbl_Lookup_Exercises[Category],MATCH(tbl_Exercises[[#This Row],[ExerciseName]],tbl_Lookup_Exercises[ExerciseName],0)),"Unknown")</f>
        <v>Pull</v>
      </c>
    </row>
    <row r="1136" spans="1:18" hidden="1" x14ac:dyDescent="0.25">
      <c r="A1136" s="49" t="s">
        <v>4147</v>
      </c>
      <c r="B1136" s="49" t="s">
        <v>1052</v>
      </c>
      <c r="C1136" s="49" t="s">
        <v>8734</v>
      </c>
      <c r="D1136" s="49">
        <v>1</v>
      </c>
      <c r="E1136">
        <v>30</v>
      </c>
      <c r="F1136">
        <v>10</v>
      </c>
      <c r="I1136" s="49"/>
      <c r="J1136">
        <v>2</v>
      </c>
      <c r="K1136">
        <v>1</v>
      </c>
      <c r="L1136">
        <v>2</v>
      </c>
      <c r="M1136" s="49" t="s">
        <v>3856</v>
      </c>
      <c r="N1136" s="49"/>
      <c r="O1136" s="49" t="s">
        <v>4148</v>
      </c>
      <c r="P1136" s="49">
        <v>5</v>
      </c>
      <c r="Q1136" s="49" t="s">
        <v>4149</v>
      </c>
      <c r="R1136" s="49" t="str">
        <f>IFERROR(INDEX(tbl_Lookup_Exercises[Category],MATCH(tbl_Exercises[[#This Row],[ExerciseName]],tbl_Lookup_Exercises[ExerciseName],0)),"Unknown")</f>
        <v>Arms_Biceps</v>
      </c>
    </row>
    <row r="1137" spans="1:18" hidden="1" x14ac:dyDescent="0.25">
      <c r="A1137" s="49" t="s">
        <v>4150</v>
      </c>
      <c r="B1137" s="49" t="s">
        <v>1052</v>
      </c>
      <c r="C1137" s="49" t="s">
        <v>8734</v>
      </c>
      <c r="D1137" s="49">
        <v>2</v>
      </c>
      <c r="E1137">
        <v>30</v>
      </c>
      <c r="F1137">
        <v>9</v>
      </c>
      <c r="I1137" s="49"/>
      <c r="J1137">
        <v>2</v>
      </c>
      <c r="K1137">
        <v>1</v>
      </c>
      <c r="L1137">
        <v>2</v>
      </c>
      <c r="M1137" s="49" t="s">
        <v>610</v>
      </c>
      <c r="N1137" s="49"/>
      <c r="O1137" s="49" t="s">
        <v>4151</v>
      </c>
      <c r="P1137" s="49">
        <v>5</v>
      </c>
      <c r="Q1137" s="49" t="s">
        <v>4152</v>
      </c>
      <c r="R1137" s="49" t="str">
        <f>IFERROR(INDEX(tbl_Lookup_Exercises[Category],MATCH(tbl_Exercises[[#This Row],[ExerciseName]],tbl_Lookup_Exercises[ExerciseName],0)),"Unknown")</f>
        <v>Arms_Biceps</v>
      </c>
    </row>
    <row r="1138" spans="1:18" hidden="1" x14ac:dyDescent="0.25">
      <c r="A1138" s="49" t="s">
        <v>4153</v>
      </c>
      <c r="B1138" s="49" t="s">
        <v>1052</v>
      </c>
      <c r="C1138" s="49" t="s">
        <v>8734</v>
      </c>
      <c r="D1138" s="49">
        <v>3</v>
      </c>
      <c r="E1138">
        <v>30</v>
      </c>
      <c r="F1138">
        <v>6</v>
      </c>
      <c r="I1138" s="49"/>
      <c r="J1138">
        <v>2</v>
      </c>
      <c r="K1138">
        <v>1</v>
      </c>
      <c r="L1138">
        <v>2</v>
      </c>
      <c r="M1138" s="49" t="s">
        <v>610</v>
      </c>
      <c r="N1138" s="49"/>
      <c r="O1138" s="49" t="s">
        <v>4151</v>
      </c>
      <c r="P1138" s="49">
        <v>5</v>
      </c>
      <c r="Q1138" s="49" t="s">
        <v>4154</v>
      </c>
      <c r="R1138" s="49" t="str">
        <f>IFERROR(INDEX(tbl_Lookup_Exercises[Category],MATCH(tbl_Exercises[[#This Row],[ExerciseName]],tbl_Lookup_Exercises[ExerciseName],0)),"Unknown")</f>
        <v>Arms_Biceps</v>
      </c>
    </row>
    <row r="1139" spans="1:18" hidden="1" x14ac:dyDescent="0.25">
      <c r="A1139" s="49" t="s">
        <v>4155</v>
      </c>
      <c r="B1139" s="49" t="s">
        <v>1052</v>
      </c>
      <c r="C1139" s="49" t="s">
        <v>20</v>
      </c>
      <c r="D1139" s="49">
        <v>1</v>
      </c>
      <c r="E1139">
        <v>70</v>
      </c>
      <c r="G1139">
        <v>60</v>
      </c>
      <c r="I1139" s="49"/>
      <c r="M1139" s="49"/>
      <c r="N1139" s="49"/>
      <c r="O1139" s="49"/>
      <c r="P1139" s="49">
        <v>5</v>
      </c>
      <c r="Q1139" s="49" t="s">
        <v>4156</v>
      </c>
      <c r="R1139" s="49" t="str">
        <f>IFERROR(INDEX(tbl_Lookup_Exercises[Category],MATCH(tbl_Exercises[[#This Row],[ExerciseName]],tbl_Lookup_Exercises[ExerciseName],0)),"Unknown")</f>
        <v>Carry</v>
      </c>
    </row>
    <row r="1140" spans="1:18" hidden="1" x14ac:dyDescent="0.25">
      <c r="A1140" s="49" t="s">
        <v>4157</v>
      </c>
      <c r="B1140" s="49" t="s">
        <v>1052</v>
      </c>
      <c r="C1140" s="49" t="s">
        <v>20</v>
      </c>
      <c r="D1140" s="49">
        <v>2</v>
      </c>
      <c r="E1140">
        <v>70</v>
      </c>
      <c r="G1140">
        <v>45</v>
      </c>
      <c r="I1140" s="49"/>
      <c r="M1140" s="49"/>
      <c r="N1140" s="49"/>
      <c r="O1140" s="49"/>
      <c r="P1140" s="49">
        <v>5</v>
      </c>
      <c r="Q1140" s="49" t="s">
        <v>4158</v>
      </c>
      <c r="R1140" s="49" t="str">
        <f>IFERROR(INDEX(tbl_Lookup_Exercises[Category],MATCH(tbl_Exercises[[#This Row],[ExerciseName]],tbl_Lookup_Exercises[ExerciseName],0)),"Unknown")</f>
        <v>Carry</v>
      </c>
    </row>
    <row r="1141" spans="1:18" hidden="1" x14ac:dyDescent="0.25">
      <c r="A1141" s="49" t="s">
        <v>4159</v>
      </c>
      <c r="B1141" s="49" t="s">
        <v>1052</v>
      </c>
      <c r="C1141" s="49" t="s">
        <v>20</v>
      </c>
      <c r="D1141" s="49">
        <v>3</v>
      </c>
      <c r="E1141">
        <v>70</v>
      </c>
      <c r="G1141">
        <v>45</v>
      </c>
      <c r="I1141" s="49"/>
      <c r="M1141" s="49"/>
      <c r="N1141" s="49"/>
      <c r="O1141" s="49"/>
      <c r="P1141" s="49">
        <v>5</v>
      </c>
      <c r="Q1141" s="49" t="s">
        <v>1055</v>
      </c>
      <c r="R1141" s="49" t="str">
        <f>IFERROR(INDEX(tbl_Lookup_Exercises[Category],MATCH(tbl_Exercises[[#This Row],[ExerciseName]],tbl_Lookup_Exercises[ExerciseName],0)),"Unknown")</f>
        <v>Carry</v>
      </c>
    </row>
    <row r="1142" spans="1:18" hidden="1" x14ac:dyDescent="0.25">
      <c r="A1142" s="49" t="s">
        <v>4160</v>
      </c>
      <c r="B1142" s="49" t="s">
        <v>1056</v>
      </c>
      <c r="C1142" s="49" t="s">
        <v>112</v>
      </c>
      <c r="D1142" s="49">
        <v>1</v>
      </c>
      <c r="E1142">
        <v>45</v>
      </c>
      <c r="F1142">
        <v>12</v>
      </c>
      <c r="I1142" s="49"/>
      <c r="J1142">
        <v>2</v>
      </c>
      <c r="K1142">
        <v>2</v>
      </c>
      <c r="L1142">
        <v>2</v>
      </c>
      <c r="M1142" s="49" t="s">
        <v>3856</v>
      </c>
      <c r="N1142" s="49"/>
      <c r="O1142" s="49" t="s">
        <v>4161</v>
      </c>
      <c r="P1142" s="49">
        <v>5</v>
      </c>
      <c r="Q1142" s="49" t="s">
        <v>1058</v>
      </c>
      <c r="R1142" s="49" t="str">
        <f>IFERROR(INDEX(tbl_Lookup_Exercises[Category],MATCH(tbl_Exercises[[#This Row],[ExerciseName]],tbl_Lookup_Exercises[ExerciseName],0)),"Unknown")</f>
        <v>Arms_Biceps</v>
      </c>
    </row>
    <row r="1143" spans="1:18" hidden="1" x14ac:dyDescent="0.25">
      <c r="A1143" s="49" t="s">
        <v>4162</v>
      </c>
      <c r="B1143" s="49" t="s">
        <v>1056</v>
      </c>
      <c r="C1143" s="49" t="s">
        <v>112</v>
      </c>
      <c r="D1143" s="49">
        <v>2</v>
      </c>
      <c r="E1143">
        <v>45</v>
      </c>
      <c r="F1143">
        <v>12</v>
      </c>
      <c r="I1143" s="49"/>
      <c r="J1143">
        <v>2</v>
      </c>
      <c r="K1143">
        <v>2</v>
      </c>
      <c r="L1143">
        <v>2</v>
      </c>
      <c r="M1143" s="49" t="s">
        <v>3856</v>
      </c>
      <c r="N1143" s="49"/>
      <c r="O1143" s="49" t="s">
        <v>4163</v>
      </c>
      <c r="P1143" s="49">
        <v>5</v>
      </c>
      <c r="Q1143" s="49" t="s">
        <v>4164</v>
      </c>
      <c r="R1143" s="49" t="str">
        <f>IFERROR(INDEX(tbl_Lookup_Exercises[Category],MATCH(tbl_Exercises[[#This Row],[ExerciseName]],tbl_Lookup_Exercises[ExerciseName],0)),"Unknown")</f>
        <v>Arms_Biceps</v>
      </c>
    </row>
    <row r="1144" spans="1:18" hidden="1" x14ac:dyDescent="0.25">
      <c r="A1144" s="49" t="s">
        <v>4165</v>
      </c>
      <c r="B1144" s="49" t="s">
        <v>1056</v>
      </c>
      <c r="C1144" s="49" t="s">
        <v>112</v>
      </c>
      <c r="D1144" s="49">
        <v>3</v>
      </c>
      <c r="E1144">
        <v>45</v>
      </c>
      <c r="F1144">
        <v>15</v>
      </c>
      <c r="I1144" s="49"/>
      <c r="J1144">
        <v>1</v>
      </c>
      <c r="K1144">
        <v>1</v>
      </c>
      <c r="L1144">
        <v>1</v>
      </c>
      <c r="M1144" s="49" t="s">
        <v>3856</v>
      </c>
      <c r="N1144" s="49"/>
      <c r="O1144" s="49" t="s">
        <v>4166</v>
      </c>
      <c r="P1144" s="49">
        <v>5</v>
      </c>
      <c r="Q1144" s="49" t="s">
        <v>4167</v>
      </c>
      <c r="R1144" s="49" t="str">
        <f>IFERROR(INDEX(tbl_Lookup_Exercises[Category],MATCH(tbl_Exercises[[#This Row],[ExerciseName]],tbl_Lookup_Exercises[ExerciseName],0)),"Unknown")</f>
        <v>Arms_Biceps</v>
      </c>
    </row>
    <row r="1145" spans="1:18" hidden="1" x14ac:dyDescent="0.25">
      <c r="A1145" s="49" t="s">
        <v>4168</v>
      </c>
      <c r="B1145" s="49" t="s">
        <v>1056</v>
      </c>
      <c r="C1145" s="49" t="s">
        <v>214</v>
      </c>
      <c r="D1145" s="49">
        <v>1</v>
      </c>
      <c r="E1145">
        <v>50</v>
      </c>
      <c r="F1145">
        <v>13</v>
      </c>
      <c r="I1145" s="49"/>
      <c r="J1145">
        <v>2</v>
      </c>
      <c r="K1145">
        <v>1</v>
      </c>
      <c r="L1145">
        <v>2</v>
      </c>
      <c r="M1145" s="49" t="s">
        <v>618</v>
      </c>
      <c r="N1145" s="49"/>
      <c r="O1145" s="49" t="s">
        <v>2154</v>
      </c>
      <c r="P1145" s="49">
        <v>5</v>
      </c>
      <c r="Q1145" s="49" t="s">
        <v>4169</v>
      </c>
      <c r="R1145" s="49" t="str">
        <f>IFERROR(INDEX(tbl_Lookup_Exercises[Category],MATCH(tbl_Exercises[[#This Row],[ExerciseName]],tbl_Lookup_Exercises[ExerciseName],0)),"Unknown")</f>
        <v>Arms_Triceps</v>
      </c>
    </row>
    <row r="1146" spans="1:18" hidden="1" x14ac:dyDescent="0.25">
      <c r="A1146" s="49" t="s">
        <v>4170</v>
      </c>
      <c r="B1146" s="49" t="s">
        <v>1056</v>
      </c>
      <c r="C1146" s="49" t="s">
        <v>214</v>
      </c>
      <c r="D1146" s="49">
        <v>2</v>
      </c>
      <c r="E1146">
        <v>50</v>
      </c>
      <c r="F1146">
        <v>10</v>
      </c>
      <c r="I1146" s="49"/>
      <c r="J1146">
        <v>2</v>
      </c>
      <c r="K1146">
        <v>1</v>
      </c>
      <c r="L1146">
        <v>2</v>
      </c>
      <c r="M1146" s="49" t="s">
        <v>3856</v>
      </c>
      <c r="N1146" s="49"/>
      <c r="O1146" s="49" t="s">
        <v>3882</v>
      </c>
      <c r="P1146" s="49">
        <v>5</v>
      </c>
      <c r="Q1146" s="49" t="s">
        <v>4171</v>
      </c>
      <c r="R1146" s="49" t="str">
        <f>IFERROR(INDEX(tbl_Lookup_Exercises[Category],MATCH(tbl_Exercises[[#This Row],[ExerciseName]],tbl_Lookup_Exercises[ExerciseName],0)),"Unknown")</f>
        <v>Arms_Triceps</v>
      </c>
    </row>
    <row r="1147" spans="1:18" hidden="1" x14ac:dyDescent="0.25">
      <c r="A1147" s="49" t="s">
        <v>4172</v>
      </c>
      <c r="B1147" s="49" t="s">
        <v>1056</v>
      </c>
      <c r="C1147" s="49" t="s">
        <v>214</v>
      </c>
      <c r="D1147" s="49">
        <v>3</v>
      </c>
      <c r="E1147">
        <v>50</v>
      </c>
      <c r="F1147">
        <v>9</v>
      </c>
      <c r="I1147" s="49"/>
      <c r="J1147">
        <v>2</v>
      </c>
      <c r="K1147">
        <v>1</v>
      </c>
      <c r="L1147">
        <v>2</v>
      </c>
      <c r="M1147" s="49" t="s">
        <v>3856</v>
      </c>
      <c r="N1147" s="49"/>
      <c r="O1147" s="49" t="s">
        <v>4173</v>
      </c>
      <c r="P1147" s="49">
        <v>5</v>
      </c>
      <c r="Q1147" s="49" t="s">
        <v>4174</v>
      </c>
      <c r="R1147" s="49" t="str">
        <f>IFERROR(INDEX(tbl_Lookup_Exercises[Category],MATCH(tbl_Exercises[[#This Row],[ExerciseName]],tbl_Lookup_Exercises[ExerciseName],0)),"Unknown")</f>
        <v>Arms_Triceps</v>
      </c>
    </row>
    <row r="1148" spans="1:18" hidden="1" x14ac:dyDescent="0.25">
      <c r="A1148" s="49" t="s">
        <v>4175</v>
      </c>
      <c r="B1148" s="49" t="s">
        <v>1056</v>
      </c>
      <c r="C1148" s="49" t="s">
        <v>214</v>
      </c>
      <c r="D1148" s="49">
        <v>4</v>
      </c>
      <c r="E1148">
        <v>50</v>
      </c>
      <c r="F1148">
        <v>7</v>
      </c>
      <c r="I1148" s="49"/>
      <c r="J1148">
        <v>2</v>
      </c>
      <c r="K1148">
        <v>1</v>
      </c>
      <c r="L1148">
        <v>2</v>
      </c>
      <c r="M1148" s="49" t="s">
        <v>3856</v>
      </c>
      <c r="N1148" s="49"/>
      <c r="O1148" s="49" t="s">
        <v>4176</v>
      </c>
      <c r="P1148" s="49">
        <v>5</v>
      </c>
      <c r="Q1148" s="49" t="s">
        <v>4177</v>
      </c>
      <c r="R1148" s="49" t="str">
        <f>IFERROR(INDEX(tbl_Lookup_Exercises[Category],MATCH(tbl_Exercises[[#This Row],[ExerciseName]],tbl_Lookup_Exercises[ExerciseName],0)),"Unknown")</f>
        <v>Arms_Triceps</v>
      </c>
    </row>
    <row r="1149" spans="1:18" hidden="1" x14ac:dyDescent="0.25">
      <c r="A1149" s="49" t="s">
        <v>4178</v>
      </c>
      <c r="B1149" s="49" t="s">
        <v>1056</v>
      </c>
      <c r="C1149" s="49" t="s">
        <v>222</v>
      </c>
      <c r="D1149" s="49">
        <v>1</v>
      </c>
      <c r="E1149">
        <v>12.5</v>
      </c>
      <c r="F1149">
        <v>12</v>
      </c>
      <c r="I1149" s="49"/>
      <c r="J1149">
        <v>3</v>
      </c>
      <c r="K1149">
        <v>1</v>
      </c>
      <c r="L1149">
        <v>3</v>
      </c>
      <c r="M1149" s="49" t="s">
        <v>618</v>
      </c>
      <c r="N1149" s="49"/>
      <c r="O1149" s="49" t="s">
        <v>2196</v>
      </c>
      <c r="P1149" s="49">
        <v>5</v>
      </c>
      <c r="Q1149" s="49" t="s">
        <v>4179</v>
      </c>
      <c r="R1149" s="49" t="str">
        <f>IFERROR(INDEX(tbl_Lookup_Exercises[Category],MATCH(tbl_Exercises[[#This Row],[ExerciseName]],tbl_Lookup_Exercises[ExerciseName],0)),"Unknown")</f>
        <v>Arms_Triceps</v>
      </c>
    </row>
    <row r="1150" spans="1:18" hidden="1" x14ac:dyDescent="0.25">
      <c r="A1150" s="49" t="s">
        <v>4180</v>
      </c>
      <c r="B1150" s="49" t="s">
        <v>1056</v>
      </c>
      <c r="C1150" s="49" t="s">
        <v>222</v>
      </c>
      <c r="D1150" s="49">
        <v>2</v>
      </c>
      <c r="E1150">
        <v>15</v>
      </c>
      <c r="F1150">
        <v>10</v>
      </c>
      <c r="I1150" s="49"/>
      <c r="J1150">
        <v>3</v>
      </c>
      <c r="K1150">
        <v>1</v>
      </c>
      <c r="L1150">
        <v>3</v>
      </c>
      <c r="M1150" s="49" t="s">
        <v>618</v>
      </c>
      <c r="N1150" s="49"/>
      <c r="O1150" s="49" t="s">
        <v>4181</v>
      </c>
      <c r="P1150" s="49">
        <v>5</v>
      </c>
      <c r="Q1150" s="49" t="s">
        <v>4182</v>
      </c>
      <c r="R1150" s="49" t="str">
        <f>IFERROR(INDEX(tbl_Lookup_Exercises[Category],MATCH(tbl_Exercises[[#This Row],[ExerciseName]],tbl_Lookup_Exercises[ExerciseName],0)),"Unknown")</f>
        <v>Arms_Triceps</v>
      </c>
    </row>
    <row r="1151" spans="1:18" hidden="1" x14ac:dyDescent="0.25">
      <c r="A1151" s="49" t="s">
        <v>4183</v>
      </c>
      <c r="B1151" s="49" t="s">
        <v>1056</v>
      </c>
      <c r="C1151" s="49" t="s">
        <v>222</v>
      </c>
      <c r="D1151" s="49">
        <v>3</v>
      </c>
      <c r="E1151">
        <v>15</v>
      </c>
      <c r="F1151">
        <v>10</v>
      </c>
      <c r="I1151" s="49"/>
      <c r="J1151">
        <v>3</v>
      </c>
      <c r="K1151">
        <v>1</v>
      </c>
      <c r="L1151">
        <v>3</v>
      </c>
      <c r="M1151" s="49" t="s">
        <v>618</v>
      </c>
      <c r="N1151" s="49"/>
      <c r="O1151" s="49" t="s">
        <v>4181</v>
      </c>
      <c r="P1151" s="49">
        <v>5</v>
      </c>
      <c r="Q1151" s="49" t="s">
        <v>4184</v>
      </c>
      <c r="R1151" s="49" t="str">
        <f>IFERROR(INDEX(tbl_Lookup_Exercises[Category],MATCH(tbl_Exercises[[#This Row],[ExerciseName]],tbl_Lookup_Exercises[ExerciseName],0)),"Unknown")</f>
        <v>Arms_Triceps</v>
      </c>
    </row>
    <row r="1152" spans="1:18" hidden="1" x14ac:dyDescent="0.25">
      <c r="A1152" s="49" t="s">
        <v>4185</v>
      </c>
      <c r="B1152" s="49" t="s">
        <v>1056</v>
      </c>
      <c r="C1152" s="49" t="s">
        <v>8734</v>
      </c>
      <c r="D1152" s="49">
        <v>1</v>
      </c>
      <c r="E1152">
        <v>30</v>
      </c>
      <c r="F1152">
        <v>10</v>
      </c>
      <c r="I1152" s="49"/>
      <c r="J1152">
        <v>2</v>
      </c>
      <c r="K1152">
        <v>1</v>
      </c>
      <c r="L1152">
        <v>2</v>
      </c>
      <c r="M1152" s="49" t="s">
        <v>618</v>
      </c>
      <c r="N1152" s="49"/>
      <c r="O1152" s="49" t="s">
        <v>4186</v>
      </c>
      <c r="P1152" s="49">
        <v>5</v>
      </c>
      <c r="Q1152" s="49" t="s">
        <v>4187</v>
      </c>
      <c r="R1152" s="49" t="str">
        <f>IFERROR(INDEX(tbl_Lookup_Exercises[Category],MATCH(tbl_Exercises[[#This Row],[ExerciseName]],tbl_Lookup_Exercises[ExerciseName],0)),"Unknown")</f>
        <v>Arms_Biceps</v>
      </c>
    </row>
    <row r="1153" spans="1:18" hidden="1" x14ac:dyDescent="0.25">
      <c r="A1153" s="49" t="s">
        <v>4188</v>
      </c>
      <c r="B1153" s="49" t="s">
        <v>1056</v>
      </c>
      <c r="C1153" s="49" t="s">
        <v>8734</v>
      </c>
      <c r="D1153" s="49">
        <v>2</v>
      </c>
      <c r="E1153">
        <v>30</v>
      </c>
      <c r="F1153">
        <v>9</v>
      </c>
      <c r="I1153" s="49"/>
      <c r="J1153">
        <v>2</v>
      </c>
      <c r="K1153">
        <v>1</v>
      </c>
      <c r="L1153">
        <v>2</v>
      </c>
      <c r="M1153" s="49" t="s">
        <v>610</v>
      </c>
      <c r="N1153" s="49"/>
      <c r="O1153" s="49" t="s">
        <v>4189</v>
      </c>
      <c r="P1153" s="49">
        <v>5</v>
      </c>
      <c r="Q1153" s="49" t="s">
        <v>4190</v>
      </c>
      <c r="R1153" s="49" t="str">
        <f>IFERROR(INDEX(tbl_Lookup_Exercises[Category],MATCH(tbl_Exercises[[#This Row],[ExerciseName]],tbl_Lookup_Exercises[ExerciseName],0)),"Unknown")</f>
        <v>Arms_Biceps</v>
      </c>
    </row>
    <row r="1154" spans="1:18" hidden="1" x14ac:dyDescent="0.25">
      <c r="A1154" s="49" t="s">
        <v>4191</v>
      </c>
      <c r="B1154" s="49" t="s">
        <v>1056</v>
      </c>
      <c r="C1154" s="49" t="s">
        <v>8734</v>
      </c>
      <c r="D1154" s="49">
        <v>3</v>
      </c>
      <c r="E1154">
        <v>30</v>
      </c>
      <c r="F1154">
        <v>10</v>
      </c>
      <c r="I1154" s="49"/>
      <c r="J1154">
        <v>2</v>
      </c>
      <c r="K1154">
        <v>1</v>
      </c>
      <c r="L1154">
        <v>2</v>
      </c>
      <c r="M1154" s="49" t="s">
        <v>618</v>
      </c>
      <c r="N1154" s="49"/>
      <c r="O1154" s="49" t="s">
        <v>4186</v>
      </c>
      <c r="P1154" s="49">
        <v>5</v>
      </c>
      <c r="Q1154" s="49" t="s">
        <v>4192</v>
      </c>
      <c r="R1154" s="49" t="str">
        <f>IFERROR(INDEX(tbl_Lookup_Exercises[Category],MATCH(tbl_Exercises[[#This Row],[ExerciseName]],tbl_Lookup_Exercises[ExerciseName],0)),"Unknown")</f>
        <v>Arms_Biceps</v>
      </c>
    </row>
    <row r="1155" spans="1:18" hidden="1" x14ac:dyDescent="0.25">
      <c r="A1155" s="49" t="s">
        <v>4193</v>
      </c>
      <c r="B1155" s="49" t="s">
        <v>1056</v>
      </c>
      <c r="C1155" s="49" t="s">
        <v>8734</v>
      </c>
      <c r="D1155" s="49">
        <v>4</v>
      </c>
      <c r="E1155">
        <v>30</v>
      </c>
      <c r="F1155">
        <v>9</v>
      </c>
      <c r="I1155" s="49"/>
      <c r="J1155">
        <v>2</v>
      </c>
      <c r="K1155">
        <v>1</v>
      </c>
      <c r="L1155">
        <v>2</v>
      </c>
      <c r="M1155" s="49" t="s">
        <v>610</v>
      </c>
      <c r="N1155" s="49"/>
      <c r="O1155" s="49" t="s">
        <v>4189</v>
      </c>
      <c r="P1155" s="49">
        <v>5</v>
      </c>
      <c r="Q1155" s="49" t="s">
        <v>4194</v>
      </c>
      <c r="R1155" s="49" t="str">
        <f>IFERROR(INDEX(tbl_Lookup_Exercises[Category],MATCH(tbl_Exercises[[#This Row],[ExerciseName]],tbl_Lookup_Exercises[ExerciseName],0)),"Unknown")</f>
        <v>Arms_Biceps</v>
      </c>
    </row>
    <row r="1156" spans="1:18" hidden="1" x14ac:dyDescent="0.25">
      <c r="A1156" s="49" t="s">
        <v>4195</v>
      </c>
      <c r="B1156" s="49" t="s">
        <v>1056</v>
      </c>
      <c r="C1156" s="49" t="s">
        <v>8734</v>
      </c>
      <c r="D1156" s="49">
        <v>5</v>
      </c>
      <c r="E1156">
        <v>30</v>
      </c>
      <c r="F1156">
        <v>7</v>
      </c>
      <c r="I1156" s="49"/>
      <c r="J1156">
        <v>2</v>
      </c>
      <c r="K1156">
        <v>1</v>
      </c>
      <c r="L1156">
        <v>2</v>
      </c>
      <c r="M1156" s="49" t="s">
        <v>1646</v>
      </c>
      <c r="N1156" s="49"/>
      <c r="O1156" s="49" t="s">
        <v>4196</v>
      </c>
      <c r="P1156" s="49">
        <v>5</v>
      </c>
      <c r="Q1156" s="49" t="s">
        <v>4197</v>
      </c>
      <c r="R1156" s="49" t="str">
        <f>IFERROR(INDEX(tbl_Lookup_Exercises[Category],MATCH(tbl_Exercises[[#This Row],[ExerciseName]],tbl_Lookup_Exercises[ExerciseName],0)),"Unknown")</f>
        <v>Arms_Biceps</v>
      </c>
    </row>
    <row r="1157" spans="1:18" hidden="1" x14ac:dyDescent="0.25">
      <c r="A1157" s="49" t="s">
        <v>4198</v>
      </c>
      <c r="B1157" s="49" t="s">
        <v>1056</v>
      </c>
      <c r="C1157" s="49" t="s">
        <v>303</v>
      </c>
      <c r="D1157" s="49">
        <v>1</v>
      </c>
      <c r="E1157">
        <v>10</v>
      </c>
      <c r="F1157">
        <v>15</v>
      </c>
      <c r="I1157" s="49"/>
      <c r="J1157">
        <v>2</v>
      </c>
      <c r="K1157">
        <v>2</v>
      </c>
      <c r="L1157">
        <v>2</v>
      </c>
      <c r="M1157" s="49" t="s">
        <v>618</v>
      </c>
      <c r="N1157" s="49"/>
      <c r="O1157" s="49" t="s">
        <v>3218</v>
      </c>
      <c r="P1157" s="49">
        <v>5</v>
      </c>
      <c r="Q1157" s="49" t="s">
        <v>4199</v>
      </c>
      <c r="R1157" s="49" t="str">
        <f>IFERROR(INDEX(tbl_Lookup_Exercises[Category],MATCH(tbl_Exercises[[#This Row],[ExerciseName]],tbl_Lookup_Exercises[ExerciseName],0)),"Unknown")</f>
        <v>Push</v>
      </c>
    </row>
    <row r="1158" spans="1:18" hidden="1" x14ac:dyDescent="0.25">
      <c r="A1158" s="49" t="s">
        <v>4200</v>
      </c>
      <c r="B1158" s="49" t="s">
        <v>1056</v>
      </c>
      <c r="C1158" s="49" t="s">
        <v>303</v>
      </c>
      <c r="D1158" s="49">
        <v>2</v>
      </c>
      <c r="E1158">
        <v>10</v>
      </c>
      <c r="F1158">
        <v>15</v>
      </c>
      <c r="I1158" s="49"/>
      <c r="J1158">
        <v>2</v>
      </c>
      <c r="K1158">
        <v>2</v>
      </c>
      <c r="L1158">
        <v>2</v>
      </c>
      <c r="M1158" s="49" t="s">
        <v>618</v>
      </c>
      <c r="N1158" s="49"/>
      <c r="O1158" s="49" t="s">
        <v>3218</v>
      </c>
      <c r="P1158" s="49">
        <v>5</v>
      </c>
      <c r="Q1158" s="49" t="s">
        <v>4201</v>
      </c>
      <c r="R1158" s="49" t="str">
        <f>IFERROR(INDEX(tbl_Lookup_Exercises[Category],MATCH(tbl_Exercises[[#This Row],[ExerciseName]],tbl_Lookup_Exercises[ExerciseName],0)),"Unknown")</f>
        <v>Push</v>
      </c>
    </row>
    <row r="1159" spans="1:18" hidden="1" x14ac:dyDescent="0.25">
      <c r="A1159" s="49" t="s">
        <v>4202</v>
      </c>
      <c r="B1159" s="49" t="s">
        <v>1056</v>
      </c>
      <c r="C1159" s="49" t="s">
        <v>303</v>
      </c>
      <c r="D1159" s="49">
        <v>3</v>
      </c>
      <c r="E1159">
        <v>10</v>
      </c>
      <c r="F1159">
        <v>15</v>
      </c>
      <c r="I1159" s="49"/>
      <c r="J1159">
        <v>2</v>
      </c>
      <c r="K1159">
        <v>2</v>
      </c>
      <c r="L1159">
        <v>2</v>
      </c>
      <c r="M1159" s="49" t="s">
        <v>618</v>
      </c>
      <c r="N1159" s="49"/>
      <c r="O1159" s="49" t="s">
        <v>3218</v>
      </c>
      <c r="P1159" s="49">
        <v>5</v>
      </c>
      <c r="Q1159" s="49" t="s">
        <v>4203</v>
      </c>
      <c r="R1159" s="49" t="str">
        <f>IFERROR(INDEX(tbl_Lookup_Exercises[Category],MATCH(tbl_Exercises[[#This Row],[ExerciseName]],tbl_Lookup_Exercises[ExerciseName],0)),"Unknown")</f>
        <v>Push</v>
      </c>
    </row>
    <row r="1160" spans="1:18" hidden="1" x14ac:dyDescent="0.25">
      <c r="A1160" s="49" t="s">
        <v>4204</v>
      </c>
      <c r="B1160" s="49" t="s">
        <v>1056</v>
      </c>
      <c r="C1160" s="49" t="s">
        <v>1534</v>
      </c>
      <c r="D1160" s="49">
        <v>1</v>
      </c>
      <c r="E1160">
        <v>150</v>
      </c>
      <c r="G1160">
        <v>60</v>
      </c>
      <c r="I1160" s="49"/>
      <c r="M1160" s="49"/>
      <c r="N1160" s="49"/>
      <c r="O1160" s="49" t="s">
        <v>4205</v>
      </c>
      <c r="P1160" s="49">
        <v>5</v>
      </c>
      <c r="Q1160" s="49" t="s">
        <v>4206</v>
      </c>
      <c r="R1160" s="49" t="str">
        <f>IFERROR(INDEX(tbl_Lookup_Exercises[Category],MATCH(tbl_Exercises[[#This Row],[ExerciseName]],tbl_Lookup_Exercises[ExerciseName],0)),"Unknown")</f>
        <v>Carry</v>
      </c>
    </row>
    <row r="1161" spans="1:18" hidden="1" x14ac:dyDescent="0.25">
      <c r="A1161" s="49" t="s">
        <v>4207</v>
      </c>
      <c r="B1161" s="49" t="s">
        <v>1056</v>
      </c>
      <c r="C1161" s="49" t="s">
        <v>1534</v>
      </c>
      <c r="D1161" s="49">
        <v>2</v>
      </c>
      <c r="E1161">
        <v>150</v>
      </c>
      <c r="G1161">
        <v>60</v>
      </c>
      <c r="I1161" s="49"/>
      <c r="M1161" s="49"/>
      <c r="N1161" s="49"/>
      <c r="O1161" s="49" t="s">
        <v>4208</v>
      </c>
      <c r="P1161" s="49">
        <v>5</v>
      </c>
      <c r="Q1161" s="49" t="s">
        <v>4209</v>
      </c>
      <c r="R1161" s="49" t="str">
        <f>IFERROR(INDEX(tbl_Lookup_Exercises[Category],MATCH(tbl_Exercises[[#This Row],[ExerciseName]],tbl_Lookup_Exercises[ExerciseName],0)),"Unknown")</f>
        <v>Carry</v>
      </c>
    </row>
    <row r="1162" spans="1:18" hidden="1" x14ac:dyDescent="0.25">
      <c r="A1162" s="49" t="s">
        <v>4210</v>
      </c>
      <c r="B1162" s="49" t="s">
        <v>1056</v>
      </c>
      <c r="C1162" s="49" t="s">
        <v>1534</v>
      </c>
      <c r="D1162" s="49">
        <v>3</v>
      </c>
      <c r="E1162">
        <v>150</v>
      </c>
      <c r="G1162">
        <v>51.6</v>
      </c>
      <c r="I1162" s="49"/>
      <c r="M1162" s="49"/>
      <c r="N1162" s="49"/>
      <c r="O1162" s="49" t="s">
        <v>4208</v>
      </c>
      <c r="P1162" s="49">
        <v>5</v>
      </c>
      <c r="Q1162" s="49" t="s">
        <v>1059</v>
      </c>
      <c r="R1162" s="49" t="str">
        <f>IFERROR(INDEX(tbl_Lookup_Exercises[Category],MATCH(tbl_Exercises[[#This Row],[ExerciseName]],tbl_Lookup_Exercises[ExerciseName],0)),"Unknown")</f>
        <v>Carry</v>
      </c>
    </row>
    <row r="1163" spans="1:18" hidden="1" x14ac:dyDescent="0.25">
      <c r="A1163" s="49" t="s">
        <v>4211</v>
      </c>
      <c r="B1163" s="49" t="s">
        <v>1060</v>
      </c>
      <c r="C1163" s="49" t="s">
        <v>356</v>
      </c>
      <c r="D1163" s="49">
        <v>1</v>
      </c>
      <c r="G1163">
        <v>300</v>
      </c>
      <c r="H1163">
        <v>1.33</v>
      </c>
      <c r="I1163" s="49" t="s">
        <v>3957</v>
      </c>
      <c r="M1163" s="49"/>
      <c r="N1163" s="49"/>
      <c r="O1163" s="49" t="s">
        <v>272</v>
      </c>
      <c r="P1163" s="49">
        <v>5</v>
      </c>
      <c r="Q1163" s="49" t="s">
        <v>1062</v>
      </c>
      <c r="R1163" s="49" t="str">
        <f>IFERROR(INDEX(tbl_Lookup_Exercises[Category],MATCH(tbl_Exercises[[#This Row],[ExerciseName]],tbl_Lookup_Exercises[ExerciseName],0)),"Unknown")</f>
        <v>Pull</v>
      </c>
    </row>
    <row r="1164" spans="1:18" hidden="1" x14ac:dyDescent="0.25">
      <c r="A1164" s="49" t="s">
        <v>4212</v>
      </c>
      <c r="B1164" s="49" t="s">
        <v>1060</v>
      </c>
      <c r="C1164" s="49" t="s">
        <v>249</v>
      </c>
      <c r="D1164" s="49">
        <v>1</v>
      </c>
      <c r="E1164">
        <v>150</v>
      </c>
      <c r="F1164">
        <v>8</v>
      </c>
      <c r="I1164" s="49"/>
      <c r="J1164">
        <v>3</v>
      </c>
      <c r="K1164">
        <v>1</v>
      </c>
      <c r="L1164">
        <v>1</v>
      </c>
      <c r="M1164" s="49" t="s">
        <v>618</v>
      </c>
      <c r="N1164" s="49"/>
      <c r="O1164" s="49" t="s">
        <v>2598</v>
      </c>
      <c r="P1164" s="49">
        <v>5</v>
      </c>
      <c r="Q1164" s="49" t="s">
        <v>4213</v>
      </c>
      <c r="R1164" s="49" t="str">
        <f>IFERROR(INDEX(tbl_Lookup_Exercises[Category],MATCH(tbl_Exercises[[#This Row],[ExerciseName]],tbl_Lookup_Exercises[ExerciseName],0)),"Unknown")</f>
        <v>Legs</v>
      </c>
    </row>
    <row r="1165" spans="1:18" hidden="1" x14ac:dyDescent="0.25">
      <c r="A1165" s="49" t="s">
        <v>4214</v>
      </c>
      <c r="B1165" s="49" t="s">
        <v>1060</v>
      </c>
      <c r="C1165" s="49" t="s">
        <v>249</v>
      </c>
      <c r="D1165" s="49">
        <v>2</v>
      </c>
      <c r="E1165">
        <v>150</v>
      </c>
      <c r="F1165">
        <v>8</v>
      </c>
      <c r="I1165" s="49"/>
      <c r="J1165">
        <v>3</v>
      </c>
      <c r="K1165">
        <v>1</v>
      </c>
      <c r="L1165">
        <v>1</v>
      </c>
      <c r="M1165" s="49" t="s">
        <v>618</v>
      </c>
      <c r="N1165" s="49"/>
      <c r="O1165" s="49" t="s">
        <v>2598</v>
      </c>
      <c r="P1165" s="49">
        <v>5</v>
      </c>
      <c r="Q1165" s="49" t="s">
        <v>4215</v>
      </c>
      <c r="R1165" s="49" t="str">
        <f>IFERROR(INDEX(tbl_Lookup_Exercises[Category],MATCH(tbl_Exercises[[#This Row],[ExerciseName]],tbl_Lookup_Exercises[ExerciseName],0)),"Unknown")</f>
        <v>Legs</v>
      </c>
    </row>
    <row r="1166" spans="1:18" hidden="1" x14ac:dyDescent="0.25">
      <c r="A1166" s="49" t="s">
        <v>4216</v>
      </c>
      <c r="B1166" s="49" t="s">
        <v>1060</v>
      </c>
      <c r="C1166" s="49" t="s">
        <v>249</v>
      </c>
      <c r="D1166" s="49">
        <v>3</v>
      </c>
      <c r="E1166">
        <v>150</v>
      </c>
      <c r="F1166">
        <v>8</v>
      </c>
      <c r="I1166" s="49"/>
      <c r="J1166">
        <v>3</v>
      </c>
      <c r="K1166">
        <v>1</v>
      </c>
      <c r="L1166">
        <v>1</v>
      </c>
      <c r="M1166" s="49" t="s">
        <v>618</v>
      </c>
      <c r="N1166" s="49"/>
      <c r="O1166" s="49" t="s">
        <v>2598</v>
      </c>
      <c r="P1166" s="49">
        <v>5</v>
      </c>
      <c r="Q1166" s="49" t="s">
        <v>4217</v>
      </c>
      <c r="R1166" s="49" t="str">
        <f>IFERROR(INDEX(tbl_Lookup_Exercises[Category],MATCH(tbl_Exercises[[#This Row],[ExerciseName]],tbl_Lookup_Exercises[ExerciseName],0)),"Unknown")</f>
        <v>Legs</v>
      </c>
    </row>
    <row r="1167" spans="1:18" hidden="1" x14ac:dyDescent="0.25">
      <c r="A1167" s="49" t="s">
        <v>4218</v>
      </c>
      <c r="B1167" s="49" t="s">
        <v>1060</v>
      </c>
      <c r="C1167" s="49" t="s">
        <v>249</v>
      </c>
      <c r="D1167" s="49">
        <v>4</v>
      </c>
      <c r="E1167">
        <v>150</v>
      </c>
      <c r="F1167">
        <v>8</v>
      </c>
      <c r="I1167" s="49"/>
      <c r="J1167">
        <v>3</v>
      </c>
      <c r="K1167">
        <v>1</v>
      </c>
      <c r="L1167">
        <v>1</v>
      </c>
      <c r="M1167" s="49" t="s">
        <v>618</v>
      </c>
      <c r="N1167" s="49"/>
      <c r="O1167" s="49" t="s">
        <v>2598</v>
      </c>
      <c r="P1167" s="49">
        <v>5</v>
      </c>
      <c r="Q1167" s="49" t="s">
        <v>4219</v>
      </c>
      <c r="R1167" s="49" t="str">
        <f>IFERROR(INDEX(tbl_Lookup_Exercises[Category],MATCH(tbl_Exercises[[#This Row],[ExerciseName]],tbl_Lookup_Exercises[ExerciseName],0)),"Unknown")</f>
        <v>Legs</v>
      </c>
    </row>
    <row r="1168" spans="1:18" hidden="1" x14ac:dyDescent="0.25">
      <c r="A1168" s="49" t="s">
        <v>4220</v>
      </c>
      <c r="B1168" s="49" t="s">
        <v>1060</v>
      </c>
      <c r="C1168" s="49" t="s">
        <v>256</v>
      </c>
      <c r="D1168" s="49">
        <v>1</v>
      </c>
      <c r="E1168">
        <v>40</v>
      </c>
      <c r="F1168">
        <v>8</v>
      </c>
      <c r="I1168" s="49"/>
      <c r="J1168">
        <v>2</v>
      </c>
      <c r="K1168">
        <v>1</v>
      </c>
      <c r="L1168">
        <v>2</v>
      </c>
      <c r="M1168" s="49" t="s">
        <v>3856</v>
      </c>
      <c r="N1168" s="49"/>
      <c r="O1168" s="49" t="s">
        <v>3882</v>
      </c>
      <c r="P1168" s="49">
        <v>5</v>
      </c>
      <c r="Q1168" s="49" t="s">
        <v>4221</v>
      </c>
      <c r="R1168" s="49" t="str">
        <f>IFERROR(INDEX(tbl_Lookup_Exercises[Category],MATCH(tbl_Exercises[[#This Row],[ExerciseName]],tbl_Lookup_Exercises[ExerciseName],0)),"Unknown")</f>
        <v>Legs</v>
      </c>
    </row>
    <row r="1169" spans="1:18" hidden="1" x14ac:dyDescent="0.25">
      <c r="A1169" s="49" t="s">
        <v>4222</v>
      </c>
      <c r="B1169" s="49" t="s">
        <v>1060</v>
      </c>
      <c r="C1169" s="49" t="s">
        <v>256</v>
      </c>
      <c r="D1169" s="49">
        <v>2</v>
      </c>
      <c r="E1169">
        <v>40</v>
      </c>
      <c r="F1169">
        <v>8</v>
      </c>
      <c r="I1169" s="49"/>
      <c r="J1169">
        <v>2</v>
      </c>
      <c r="K1169">
        <v>1</v>
      </c>
      <c r="L1169">
        <v>2</v>
      </c>
      <c r="M1169" s="49" t="s">
        <v>3856</v>
      </c>
      <c r="N1169" s="49"/>
      <c r="O1169" s="49" t="s">
        <v>3882</v>
      </c>
      <c r="P1169" s="49">
        <v>5</v>
      </c>
      <c r="Q1169" s="49" t="s">
        <v>4223</v>
      </c>
      <c r="R1169" s="49" t="str">
        <f>IFERROR(INDEX(tbl_Lookup_Exercises[Category],MATCH(tbl_Exercises[[#This Row],[ExerciseName]],tbl_Lookup_Exercises[ExerciseName],0)),"Unknown")</f>
        <v>Legs</v>
      </c>
    </row>
    <row r="1170" spans="1:18" hidden="1" x14ac:dyDescent="0.25">
      <c r="A1170" s="49" t="s">
        <v>4224</v>
      </c>
      <c r="B1170" s="49" t="s">
        <v>1060</v>
      </c>
      <c r="C1170" s="49" t="s">
        <v>256</v>
      </c>
      <c r="D1170" s="49">
        <v>3</v>
      </c>
      <c r="E1170">
        <v>50</v>
      </c>
      <c r="F1170">
        <v>8</v>
      </c>
      <c r="I1170" s="49"/>
      <c r="J1170">
        <v>2</v>
      </c>
      <c r="K1170">
        <v>1</v>
      </c>
      <c r="L1170">
        <v>2</v>
      </c>
      <c r="M1170" s="49" t="s">
        <v>3930</v>
      </c>
      <c r="N1170" s="49"/>
      <c r="O1170" s="49" t="s">
        <v>4225</v>
      </c>
      <c r="P1170" s="49">
        <v>5</v>
      </c>
      <c r="Q1170" s="49" t="s">
        <v>4226</v>
      </c>
      <c r="R1170" s="49" t="str">
        <f>IFERROR(INDEX(tbl_Lookup_Exercises[Category],MATCH(tbl_Exercises[[#This Row],[ExerciseName]],tbl_Lookup_Exercises[ExerciseName],0)),"Unknown")</f>
        <v>Legs</v>
      </c>
    </row>
    <row r="1171" spans="1:18" hidden="1" x14ac:dyDescent="0.25">
      <c r="A1171" s="49" t="s">
        <v>4227</v>
      </c>
      <c r="B1171" s="49" t="s">
        <v>1060</v>
      </c>
      <c r="C1171" s="49" t="s">
        <v>41</v>
      </c>
      <c r="D1171" s="49">
        <v>1</v>
      </c>
      <c r="E1171">
        <v>75</v>
      </c>
      <c r="F1171">
        <v>8</v>
      </c>
      <c r="I1171" s="49"/>
      <c r="J1171">
        <v>2</v>
      </c>
      <c r="K1171">
        <v>1</v>
      </c>
      <c r="L1171">
        <v>2</v>
      </c>
      <c r="M1171" s="49" t="s">
        <v>618</v>
      </c>
      <c r="N1171" s="49"/>
      <c r="O1171" s="49" t="s">
        <v>4228</v>
      </c>
      <c r="P1171" s="49">
        <v>5</v>
      </c>
      <c r="Q1171" s="49" t="s">
        <v>4229</v>
      </c>
      <c r="R1171" s="49" t="str">
        <f>IFERROR(INDEX(tbl_Lookup_Exercises[Category],MATCH(tbl_Exercises[[#This Row],[ExerciseName]],tbl_Lookup_Exercises[ExerciseName],0)),"Unknown")</f>
        <v>Pull</v>
      </c>
    </row>
    <row r="1172" spans="1:18" hidden="1" x14ac:dyDescent="0.25">
      <c r="A1172" s="49" t="s">
        <v>4230</v>
      </c>
      <c r="B1172" s="49" t="s">
        <v>1060</v>
      </c>
      <c r="C1172" s="49" t="s">
        <v>41</v>
      </c>
      <c r="D1172" s="49">
        <v>2</v>
      </c>
      <c r="E1172">
        <v>75</v>
      </c>
      <c r="F1172">
        <v>8</v>
      </c>
      <c r="I1172" s="49"/>
      <c r="J1172">
        <v>2</v>
      </c>
      <c r="K1172">
        <v>1</v>
      </c>
      <c r="L1172">
        <v>2</v>
      </c>
      <c r="M1172" s="49" t="s">
        <v>618</v>
      </c>
      <c r="N1172" s="49"/>
      <c r="O1172" s="49" t="s">
        <v>4228</v>
      </c>
      <c r="P1172" s="49">
        <v>5</v>
      </c>
      <c r="Q1172" s="49" t="s">
        <v>4231</v>
      </c>
      <c r="R1172" s="49" t="str">
        <f>IFERROR(INDEX(tbl_Lookup_Exercises[Category],MATCH(tbl_Exercises[[#This Row],[ExerciseName]],tbl_Lookup_Exercises[ExerciseName],0)),"Unknown")</f>
        <v>Pull</v>
      </c>
    </row>
    <row r="1173" spans="1:18" hidden="1" x14ac:dyDescent="0.25">
      <c r="A1173" s="49" t="s">
        <v>4232</v>
      </c>
      <c r="B1173" s="49" t="s">
        <v>1060</v>
      </c>
      <c r="C1173" s="49" t="s">
        <v>41</v>
      </c>
      <c r="D1173" s="49">
        <v>3</v>
      </c>
      <c r="E1173">
        <v>75</v>
      </c>
      <c r="F1173">
        <v>8</v>
      </c>
      <c r="I1173" s="49"/>
      <c r="J1173">
        <v>2</v>
      </c>
      <c r="K1173">
        <v>1</v>
      </c>
      <c r="L1173">
        <v>2</v>
      </c>
      <c r="M1173" s="49" t="s">
        <v>610</v>
      </c>
      <c r="N1173" s="49"/>
      <c r="O1173" s="49" t="s">
        <v>4233</v>
      </c>
      <c r="P1173" s="49">
        <v>5</v>
      </c>
      <c r="Q1173" s="49" t="s">
        <v>4234</v>
      </c>
      <c r="R1173" s="49" t="str">
        <f>IFERROR(INDEX(tbl_Lookup_Exercises[Category],MATCH(tbl_Exercises[[#This Row],[ExerciseName]],tbl_Lookup_Exercises[ExerciseName],0)),"Unknown")</f>
        <v>Pull</v>
      </c>
    </row>
    <row r="1174" spans="1:18" hidden="1" x14ac:dyDescent="0.25">
      <c r="A1174" s="49" t="s">
        <v>4235</v>
      </c>
      <c r="B1174" s="49" t="s">
        <v>1060</v>
      </c>
      <c r="C1174" s="49" t="s">
        <v>41</v>
      </c>
      <c r="D1174" s="49">
        <v>4</v>
      </c>
      <c r="E1174">
        <v>75</v>
      </c>
      <c r="F1174">
        <v>7</v>
      </c>
      <c r="I1174" s="49"/>
      <c r="J1174">
        <v>2</v>
      </c>
      <c r="K1174">
        <v>1</v>
      </c>
      <c r="L1174">
        <v>2</v>
      </c>
      <c r="M1174" s="49" t="s">
        <v>3930</v>
      </c>
      <c r="N1174" s="49"/>
      <c r="O1174" s="49" t="s">
        <v>4236</v>
      </c>
      <c r="P1174" s="49">
        <v>5</v>
      </c>
      <c r="Q1174" s="49" t="s">
        <v>4237</v>
      </c>
      <c r="R1174" s="49" t="str">
        <f>IFERROR(INDEX(tbl_Lookup_Exercises[Category],MATCH(tbl_Exercises[[#This Row],[ExerciseName]],tbl_Lookup_Exercises[ExerciseName],0)),"Unknown")</f>
        <v>Pull</v>
      </c>
    </row>
    <row r="1175" spans="1:18" hidden="1" x14ac:dyDescent="0.25">
      <c r="A1175" s="49" t="s">
        <v>4238</v>
      </c>
      <c r="B1175" s="49" t="s">
        <v>1060</v>
      </c>
      <c r="C1175" s="49" t="s">
        <v>45</v>
      </c>
      <c r="D1175" s="49">
        <v>1</v>
      </c>
      <c r="E1175">
        <v>150</v>
      </c>
      <c r="F1175">
        <v>10</v>
      </c>
      <c r="I1175" s="49"/>
      <c r="J1175">
        <v>2</v>
      </c>
      <c r="K1175">
        <v>1</v>
      </c>
      <c r="L1175">
        <v>2</v>
      </c>
      <c r="M1175" s="49" t="s">
        <v>610</v>
      </c>
      <c r="N1175" s="49"/>
      <c r="O1175" s="49" t="s">
        <v>4239</v>
      </c>
      <c r="P1175" s="49">
        <v>5</v>
      </c>
      <c r="Q1175" s="49" t="s">
        <v>4240</v>
      </c>
      <c r="R1175" s="49" t="str">
        <f>IFERROR(INDEX(tbl_Lookup_Exercises[Category],MATCH(tbl_Exercises[[#This Row],[ExerciseName]],tbl_Lookup_Exercises[ExerciseName],0)),"Unknown")</f>
        <v>Pull</v>
      </c>
    </row>
    <row r="1176" spans="1:18" hidden="1" x14ac:dyDescent="0.25">
      <c r="A1176" s="49" t="s">
        <v>4241</v>
      </c>
      <c r="B1176" s="49" t="s">
        <v>1060</v>
      </c>
      <c r="C1176" s="49" t="s">
        <v>45</v>
      </c>
      <c r="D1176" s="49">
        <v>2</v>
      </c>
      <c r="E1176">
        <v>150</v>
      </c>
      <c r="F1176">
        <v>7</v>
      </c>
      <c r="I1176" s="49"/>
      <c r="J1176">
        <v>2</v>
      </c>
      <c r="K1176">
        <v>1</v>
      </c>
      <c r="L1176">
        <v>2</v>
      </c>
      <c r="M1176" s="49" t="s">
        <v>610</v>
      </c>
      <c r="N1176" s="49"/>
      <c r="O1176" s="49" t="s">
        <v>4239</v>
      </c>
      <c r="P1176" s="49">
        <v>5</v>
      </c>
      <c r="Q1176" s="49" t="s">
        <v>4242</v>
      </c>
      <c r="R1176" s="49" t="str">
        <f>IFERROR(INDEX(tbl_Lookup_Exercises[Category],MATCH(tbl_Exercises[[#This Row],[ExerciseName]],tbl_Lookup_Exercises[ExerciseName],0)),"Unknown")</f>
        <v>Pull</v>
      </c>
    </row>
    <row r="1177" spans="1:18" hidden="1" x14ac:dyDescent="0.25">
      <c r="A1177" s="49" t="s">
        <v>4243</v>
      </c>
      <c r="B1177" s="49" t="s">
        <v>1060</v>
      </c>
      <c r="C1177" s="49" t="s">
        <v>45</v>
      </c>
      <c r="D1177" s="49">
        <v>3</v>
      </c>
      <c r="E1177">
        <v>150</v>
      </c>
      <c r="F1177">
        <v>7</v>
      </c>
      <c r="I1177" s="49"/>
      <c r="J1177">
        <v>2</v>
      </c>
      <c r="K1177">
        <v>1</v>
      </c>
      <c r="L1177">
        <v>2</v>
      </c>
      <c r="M1177" s="49" t="s">
        <v>610</v>
      </c>
      <c r="N1177" s="49"/>
      <c r="O1177" s="49" t="s">
        <v>4239</v>
      </c>
      <c r="P1177" s="49">
        <v>5</v>
      </c>
      <c r="Q1177" s="49" t="s">
        <v>4244</v>
      </c>
      <c r="R1177" s="49" t="str">
        <f>IFERROR(INDEX(tbl_Lookup_Exercises[Category],MATCH(tbl_Exercises[[#This Row],[ExerciseName]],tbl_Lookup_Exercises[ExerciseName],0)),"Unknown")</f>
        <v>Pull</v>
      </c>
    </row>
    <row r="1178" spans="1:18" hidden="1" x14ac:dyDescent="0.25">
      <c r="A1178" s="49" t="s">
        <v>4245</v>
      </c>
      <c r="B1178" s="49" t="s">
        <v>1060</v>
      </c>
      <c r="C1178" s="49" t="s">
        <v>15</v>
      </c>
      <c r="D1178" s="49">
        <v>1</v>
      </c>
      <c r="E1178">
        <v>75</v>
      </c>
      <c r="G1178">
        <v>49.8</v>
      </c>
      <c r="I1178" s="49"/>
      <c r="M1178" s="49"/>
      <c r="N1178" s="49"/>
      <c r="O1178" s="49" t="s">
        <v>4246</v>
      </c>
      <c r="P1178" s="49">
        <v>5</v>
      </c>
      <c r="Q1178" s="49" t="s">
        <v>4247</v>
      </c>
      <c r="R1178" s="49" t="str">
        <f>IFERROR(INDEX(tbl_Lookup_Exercises[Category],MATCH(tbl_Exercises[[#This Row],[ExerciseName]],tbl_Lookup_Exercises[ExerciseName],0)),"Unknown")</f>
        <v>Carry</v>
      </c>
    </row>
    <row r="1179" spans="1:18" hidden="1" x14ac:dyDescent="0.25">
      <c r="A1179" s="49" t="s">
        <v>4248</v>
      </c>
      <c r="B1179" s="49" t="s">
        <v>1060</v>
      </c>
      <c r="C1179" s="49" t="s">
        <v>15</v>
      </c>
      <c r="D1179" s="49">
        <v>2</v>
      </c>
      <c r="E1179">
        <v>75</v>
      </c>
      <c r="G1179">
        <v>45</v>
      </c>
      <c r="I1179" s="49"/>
      <c r="M1179" s="49"/>
      <c r="N1179" s="49"/>
      <c r="O1179" s="49" t="s">
        <v>4246</v>
      </c>
      <c r="P1179" s="49">
        <v>5</v>
      </c>
      <c r="Q1179" s="49" t="s">
        <v>4249</v>
      </c>
      <c r="R1179" s="49" t="str">
        <f>IFERROR(INDEX(tbl_Lookup_Exercises[Category],MATCH(tbl_Exercises[[#This Row],[ExerciseName]],tbl_Lookup_Exercises[ExerciseName],0)),"Unknown")</f>
        <v>Carry</v>
      </c>
    </row>
    <row r="1180" spans="1:18" hidden="1" x14ac:dyDescent="0.25">
      <c r="A1180" s="49" t="s">
        <v>4250</v>
      </c>
      <c r="B1180" s="49" t="s">
        <v>1060</v>
      </c>
      <c r="C1180" s="49" t="s">
        <v>15</v>
      </c>
      <c r="D1180" s="49">
        <v>3</v>
      </c>
      <c r="E1180">
        <v>75</v>
      </c>
      <c r="G1180">
        <v>39.6</v>
      </c>
      <c r="I1180" s="49"/>
      <c r="M1180" s="49"/>
      <c r="N1180" s="49"/>
      <c r="O1180" s="49" t="s">
        <v>4246</v>
      </c>
      <c r="P1180" s="49">
        <v>5</v>
      </c>
      <c r="Q1180" s="49" t="s">
        <v>4251</v>
      </c>
      <c r="R1180" s="49" t="str">
        <f>IFERROR(INDEX(tbl_Lookup_Exercises[Category],MATCH(tbl_Exercises[[#This Row],[ExerciseName]],tbl_Lookup_Exercises[ExerciseName],0)),"Unknown")</f>
        <v>Carry</v>
      </c>
    </row>
    <row r="1181" spans="1:18" hidden="1" x14ac:dyDescent="0.25">
      <c r="A1181" s="49" t="s">
        <v>4252</v>
      </c>
      <c r="B1181" s="49" t="s">
        <v>1060</v>
      </c>
      <c r="C1181" s="49" t="s">
        <v>329</v>
      </c>
      <c r="D1181" s="49">
        <v>1</v>
      </c>
      <c r="E1181">
        <v>0</v>
      </c>
      <c r="G1181">
        <v>45</v>
      </c>
      <c r="I1181" s="49"/>
      <c r="M1181" s="49"/>
      <c r="N1181" s="49"/>
      <c r="O1181" s="49"/>
      <c r="P1181" s="49">
        <v>5</v>
      </c>
      <c r="Q1181" s="49" t="s">
        <v>4253</v>
      </c>
      <c r="R1181" s="49" t="str">
        <f>IFERROR(INDEX(tbl_Lookup_Exercises[Category],MATCH(tbl_Exercises[[#This Row],[ExerciseName]],tbl_Lookup_Exercises[ExerciseName],0)),"Unknown")</f>
        <v>Core</v>
      </c>
    </row>
    <row r="1182" spans="1:18" hidden="1" x14ac:dyDescent="0.25">
      <c r="A1182" s="49" t="s">
        <v>4254</v>
      </c>
      <c r="B1182" s="49" t="s">
        <v>1060</v>
      </c>
      <c r="C1182" s="49" t="s">
        <v>329</v>
      </c>
      <c r="D1182" s="49">
        <v>2</v>
      </c>
      <c r="E1182">
        <v>0</v>
      </c>
      <c r="G1182">
        <v>45</v>
      </c>
      <c r="I1182" s="49"/>
      <c r="M1182" s="49"/>
      <c r="N1182" s="49"/>
      <c r="O1182" s="49"/>
      <c r="P1182" s="49">
        <v>5</v>
      </c>
      <c r="Q1182" s="49" t="s">
        <v>4255</v>
      </c>
      <c r="R1182" s="49" t="str">
        <f>IFERROR(INDEX(tbl_Lookup_Exercises[Category],MATCH(tbl_Exercises[[#This Row],[ExerciseName]],tbl_Lookup_Exercises[ExerciseName],0)),"Unknown")</f>
        <v>Core</v>
      </c>
    </row>
    <row r="1183" spans="1:18" hidden="1" x14ac:dyDescent="0.25">
      <c r="A1183" s="49" t="s">
        <v>4256</v>
      </c>
      <c r="B1183" s="49" t="s">
        <v>1060</v>
      </c>
      <c r="C1183" s="49" t="s">
        <v>329</v>
      </c>
      <c r="D1183" s="49">
        <v>3</v>
      </c>
      <c r="E1183">
        <v>0</v>
      </c>
      <c r="G1183">
        <v>45</v>
      </c>
      <c r="I1183" s="49"/>
      <c r="M1183" s="49"/>
      <c r="N1183" s="49"/>
      <c r="O1183" s="49"/>
      <c r="P1183" s="49">
        <v>5</v>
      </c>
      <c r="Q1183" s="49" t="s">
        <v>4257</v>
      </c>
      <c r="R1183" s="49" t="str">
        <f>IFERROR(INDEX(tbl_Lookup_Exercises[Category],MATCH(tbl_Exercises[[#This Row],[ExerciseName]],tbl_Lookup_Exercises[ExerciseName],0)),"Unknown")</f>
        <v>Core</v>
      </c>
    </row>
    <row r="1184" spans="1:18" hidden="1" x14ac:dyDescent="0.25">
      <c r="A1184" s="49" t="s">
        <v>4258</v>
      </c>
      <c r="B1184" s="49" t="s">
        <v>1060</v>
      </c>
      <c r="C1184" s="49" t="s">
        <v>356</v>
      </c>
      <c r="D1184" s="49">
        <v>2</v>
      </c>
      <c r="G1184">
        <v>240</v>
      </c>
      <c r="H1184">
        <v>1</v>
      </c>
      <c r="I1184" s="49" t="s">
        <v>3957</v>
      </c>
      <c r="M1184" s="49"/>
      <c r="N1184" s="49"/>
      <c r="O1184" s="49" t="s">
        <v>4009</v>
      </c>
      <c r="P1184" s="49">
        <v>5</v>
      </c>
      <c r="Q1184" s="49" t="s">
        <v>1063</v>
      </c>
      <c r="R1184" s="49" t="str">
        <f>IFERROR(INDEX(tbl_Lookup_Exercises[Category],MATCH(tbl_Exercises[[#This Row],[ExerciseName]],tbl_Lookup_Exercises[ExerciseName],0)),"Unknown")</f>
        <v>Pull</v>
      </c>
    </row>
    <row r="1185" spans="1:18" hidden="1" x14ac:dyDescent="0.25">
      <c r="A1185" s="49" t="s">
        <v>4259</v>
      </c>
      <c r="B1185" s="49" t="s">
        <v>1064</v>
      </c>
      <c r="C1185" s="49" t="s">
        <v>356</v>
      </c>
      <c r="D1185" s="49">
        <v>1</v>
      </c>
      <c r="G1185">
        <v>300</v>
      </c>
      <c r="H1185">
        <v>1.35</v>
      </c>
      <c r="I1185" s="49" t="s">
        <v>3957</v>
      </c>
      <c r="M1185" s="49"/>
      <c r="N1185" s="49"/>
      <c r="O1185" s="49" t="s">
        <v>272</v>
      </c>
      <c r="P1185" s="49">
        <v>5</v>
      </c>
      <c r="Q1185" s="49" t="s">
        <v>1066</v>
      </c>
      <c r="R1185" s="49" t="str">
        <f>IFERROR(INDEX(tbl_Lookup_Exercises[Category],MATCH(tbl_Exercises[[#This Row],[ExerciseName]],tbl_Lookup_Exercises[ExerciseName],0)),"Unknown")</f>
        <v>Pull</v>
      </c>
    </row>
    <row r="1186" spans="1:18" hidden="1" x14ac:dyDescent="0.25">
      <c r="A1186" s="49" t="s">
        <v>4260</v>
      </c>
      <c r="B1186" s="49" t="s">
        <v>1064</v>
      </c>
      <c r="C1186" s="49" t="s">
        <v>389</v>
      </c>
      <c r="D1186" s="49">
        <v>1</v>
      </c>
      <c r="E1186">
        <v>0</v>
      </c>
      <c r="F1186">
        <v>12</v>
      </c>
      <c r="I1186" s="49"/>
      <c r="M1186" s="49"/>
      <c r="N1186" s="49"/>
      <c r="O1186" s="49"/>
      <c r="P1186" s="49">
        <v>5</v>
      </c>
      <c r="Q1186" s="49" t="s">
        <v>4261</v>
      </c>
      <c r="R1186" s="49" t="str">
        <f>IFERROR(INDEX(tbl_Lookup_Exercises[Category],MATCH(tbl_Exercises[[#This Row],[ExerciseName]],tbl_Lookup_Exercises[ExerciseName],0)),"Unknown")</f>
        <v>Push</v>
      </c>
    </row>
    <row r="1187" spans="1:18" hidden="1" x14ac:dyDescent="0.25">
      <c r="A1187" s="49" t="s">
        <v>4262</v>
      </c>
      <c r="B1187" s="49" t="s">
        <v>1064</v>
      </c>
      <c r="C1187" s="49" t="s">
        <v>389</v>
      </c>
      <c r="D1187" s="49">
        <v>2</v>
      </c>
      <c r="E1187">
        <v>0</v>
      </c>
      <c r="F1187">
        <v>12</v>
      </c>
      <c r="I1187" s="49"/>
      <c r="M1187" s="49"/>
      <c r="N1187" s="49"/>
      <c r="O1187" s="49"/>
      <c r="P1187" s="49">
        <v>5</v>
      </c>
      <c r="Q1187" s="49" t="s">
        <v>4263</v>
      </c>
      <c r="R1187" s="49" t="str">
        <f>IFERROR(INDEX(tbl_Lookup_Exercises[Category],MATCH(tbl_Exercises[[#This Row],[ExerciseName]],tbl_Lookup_Exercises[ExerciseName],0)),"Unknown")</f>
        <v>Push</v>
      </c>
    </row>
    <row r="1188" spans="1:18" hidden="1" x14ac:dyDescent="0.25">
      <c r="A1188" s="49" t="s">
        <v>4264</v>
      </c>
      <c r="B1188" s="49" t="s">
        <v>1064</v>
      </c>
      <c r="C1188" s="49" t="s">
        <v>398</v>
      </c>
      <c r="D1188" s="49">
        <v>1</v>
      </c>
      <c r="E1188">
        <v>0</v>
      </c>
      <c r="F1188">
        <v>12</v>
      </c>
      <c r="I1188" s="49"/>
      <c r="M1188" s="49"/>
      <c r="N1188" s="49"/>
      <c r="O1188" s="49"/>
      <c r="P1188" s="49">
        <v>5</v>
      </c>
      <c r="Q1188" s="49" t="s">
        <v>4265</v>
      </c>
      <c r="R1188" s="49" t="str">
        <f>IFERROR(INDEX(tbl_Lookup_Exercises[Category],MATCH(tbl_Exercises[[#This Row],[ExerciseName]],tbl_Lookup_Exercises[ExerciseName],0)),"Unknown")</f>
        <v>Warmup</v>
      </c>
    </row>
    <row r="1189" spans="1:18" hidden="1" x14ac:dyDescent="0.25">
      <c r="A1189" s="49" t="s">
        <v>4266</v>
      </c>
      <c r="B1189" s="49" t="s">
        <v>1064</v>
      </c>
      <c r="C1189" s="49" t="s">
        <v>398</v>
      </c>
      <c r="D1189" s="49">
        <v>2</v>
      </c>
      <c r="E1189">
        <v>0</v>
      </c>
      <c r="F1189">
        <v>12</v>
      </c>
      <c r="I1189" s="49"/>
      <c r="M1189" s="49"/>
      <c r="N1189" s="49"/>
      <c r="O1189" s="49"/>
      <c r="P1189" s="49">
        <v>5</v>
      </c>
      <c r="Q1189" s="49" t="s">
        <v>4267</v>
      </c>
      <c r="R1189" s="49" t="str">
        <f>IFERROR(INDEX(tbl_Lookup_Exercises[Category],MATCH(tbl_Exercises[[#This Row],[ExerciseName]],tbl_Lookup_Exercises[ExerciseName],0)),"Unknown")</f>
        <v>Warmup</v>
      </c>
    </row>
    <row r="1190" spans="1:18" hidden="1" x14ac:dyDescent="0.25">
      <c r="A1190" s="49" t="s">
        <v>4268</v>
      </c>
      <c r="B1190" s="49" t="s">
        <v>1064</v>
      </c>
      <c r="C1190" s="49" t="s">
        <v>403</v>
      </c>
      <c r="D1190" s="49">
        <v>1</v>
      </c>
      <c r="E1190">
        <v>0</v>
      </c>
      <c r="F1190">
        <v>12</v>
      </c>
      <c r="I1190" s="49"/>
      <c r="M1190" s="49"/>
      <c r="N1190" s="49"/>
      <c r="O1190" s="49"/>
      <c r="P1190" s="49">
        <v>5</v>
      </c>
      <c r="Q1190" s="49" t="s">
        <v>4269</v>
      </c>
      <c r="R1190" s="49" t="str">
        <f>IFERROR(INDEX(tbl_Lookup_Exercises[Category],MATCH(tbl_Exercises[[#This Row],[ExerciseName]],tbl_Lookup_Exercises[ExerciseName],0)),"Unknown")</f>
        <v>Warmup</v>
      </c>
    </row>
    <row r="1191" spans="1:18" hidden="1" x14ac:dyDescent="0.25">
      <c r="A1191" s="49" t="s">
        <v>4270</v>
      </c>
      <c r="B1191" s="49" t="s">
        <v>1064</v>
      </c>
      <c r="C1191" s="49" t="s">
        <v>403</v>
      </c>
      <c r="D1191" s="49">
        <v>2</v>
      </c>
      <c r="E1191">
        <v>0</v>
      </c>
      <c r="F1191">
        <v>12</v>
      </c>
      <c r="I1191" s="49"/>
      <c r="M1191" s="49"/>
      <c r="N1191" s="49"/>
      <c r="O1191" s="49"/>
      <c r="P1191" s="49">
        <v>5</v>
      </c>
      <c r="Q1191" s="49" t="s">
        <v>4271</v>
      </c>
      <c r="R1191" s="49" t="str">
        <f>IFERROR(INDEX(tbl_Lookup_Exercises[Category],MATCH(tbl_Exercises[[#This Row],[ExerciseName]],tbl_Lookup_Exercises[ExerciseName],0)),"Unknown")</f>
        <v>Warmup</v>
      </c>
    </row>
    <row r="1192" spans="1:18" hidden="1" x14ac:dyDescent="0.25">
      <c r="A1192" s="49" t="s">
        <v>4272</v>
      </c>
      <c r="B1192" s="49" t="s">
        <v>1064</v>
      </c>
      <c r="C1192" s="49" t="s">
        <v>1404</v>
      </c>
      <c r="D1192" s="49">
        <v>1</v>
      </c>
      <c r="E1192">
        <v>60</v>
      </c>
      <c r="F1192">
        <v>8</v>
      </c>
      <c r="I1192" s="49"/>
      <c r="J1192">
        <v>3</v>
      </c>
      <c r="K1192">
        <v>1</v>
      </c>
      <c r="L1192">
        <v>1</v>
      </c>
      <c r="M1192" s="49" t="s">
        <v>618</v>
      </c>
      <c r="N1192" s="49"/>
      <c r="O1192" s="49" t="s">
        <v>2598</v>
      </c>
      <c r="P1192" s="49">
        <v>5</v>
      </c>
      <c r="Q1192" s="49" t="s">
        <v>4273</v>
      </c>
      <c r="R1192" s="49" t="str">
        <f>IFERROR(INDEX(tbl_Lookup_Exercises[Category],MATCH(tbl_Exercises[[#This Row],[ExerciseName]],tbl_Lookup_Exercises[ExerciseName],0)),"Unknown")</f>
        <v>Push</v>
      </c>
    </row>
    <row r="1193" spans="1:18" hidden="1" x14ac:dyDescent="0.25">
      <c r="A1193" s="49" t="s">
        <v>4274</v>
      </c>
      <c r="B1193" s="49" t="s">
        <v>1064</v>
      </c>
      <c r="C1193" s="49" t="s">
        <v>1404</v>
      </c>
      <c r="D1193" s="49">
        <v>2</v>
      </c>
      <c r="E1193">
        <v>60</v>
      </c>
      <c r="F1193">
        <v>8</v>
      </c>
      <c r="I1193" s="49"/>
      <c r="J1193">
        <v>3</v>
      </c>
      <c r="K1193">
        <v>1</v>
      </c>
      <c r="L1193">
        <v>1</v>
      </c>
      <c r="M1193" s="49" t="s">
        <v>618</v>
      </c>
      <c r="N1193" s="49"/>
      <c r="O1193" s="49" t="s">
        <v>4275</v>
      </c>
      <c r="P1193" s="49">
        <v>5</v>
      </c>
      <c r="Q1193" s="49" t="s">
        <v>4276</v>
      </c>
      <c r="R1193" s="49" t="str">
        <f>IFERROR(INDEX(tbl_Lookup_Exercises[Category],MATCH(tbl_Exercises[[#This Row],[ExerciseName]],tbl_Lookup_Exercises[ExerciseName],0)),"Unknown")</f>
        <v>Push</v>
      </c>
    </row>
    <row r="1194" spans="1:18" hidden="1" x14ac:dyDescent="0.25">
      <c r="A1194" s="49" t="s">
        <v>4277</v>
      </c>
      <c r="B1194" s="49" t="s">
        <v>1064</v>
      </c>
      <c r="C1194" s="49" t="s">
        <v>1404</v>
      </c>
      <c r="D1194" s="49">
        <v>3</v>
      </c>
      <c r="E1194">
        <v>60</v>
      </c>
      <c r="F1194">
        <v>7</v>
      </c>
      <c r="I1194" s="49"/>
      <c r="J1194">
        <v>3</v>
      </c>
      <c r="K1194">
        <v>1</v>
      </c>
      <c r="L1194">
        <v>1</v>
      </c>
      <c r="M1194" s="49" t="s">
        <v>610</v>
      </c>
      <c r="N1194" s="49"/>
      <c r="O1194" s="49" t="s">
        <v>4278</v>
      </c>
      <c r="P1194" s="49">
        <v>5</v>
      </c>
      <c r="Q1194" s="49" t="s">
        <v>4279</v>
      </c>
      <c r="R1194" s="49" t="str">
        <f>IFERROR(INDEX(tbl_Lookup_Exercises[Category],MATCH(tbl_Exercises[[#This Row],[ExerciseName]],tbl_Lookup_Exercises[ExerciseName],0)),"Unknown")</f>
        <v>Push</v>
      </c>
    </row>
    <row r="1195" spans="1:18" hidden="1" x14ac:dyDescent="0.25">
      <c r="A1195" s="49" t="s">
        <v>4280</v>
      </c>
      <c r="B1195" s="49" t="s">
        <v>1064</v>
      </c>
      <c r="C1195" s="49" t="s">
        <v>1404</v>
      </c>
      <c r="D1195" s="49">
        <v>4</v>
      </c>
      <c r="E1195">
        <v>60</v>
      </c>
      <c r="F1195">
        <v>5</v>
      </c>
      <c r="I1195" s="49"/>
      <c r="J1195">
        <v>3</v>
      </c>
      <c r="K1195">
        <v>1</v>
      </c>
      <c r="L1195">
        <v>1</v>
      </c>
      <c r="M1195" s="49" t="s">
        <v>610</v>
      </c>
      <c r="N1195" s="49"/>
      <c r="O1195" s="49" t="s">
        <v>4281</v>
      </c>
      <c r="P1195" s="49">
        <v>5</v>
      </c>
      <c r="Q1195" s="49" t="s">
        <v>4282</v>
      </c>
      <c r="R1195" s="49" t="str">
        <f>IFERROR(INDEX(tbl_Lookup_Exercises[Category],MATCH(tbl_Exercises[[#This Row],[ExerciseName]],tbl_Lookup_Exercises[ExerciseName],0)),"Unknown")</f>
        <v>Push</v>
      </c>
    </row>
    <row r="1196" spans="1:18" hidden="1" x14ac:dyDescent="0.25">
      <c r="A1196" s="49" t="s">
        <v>4283</v>
      </c>
      <c r="B1196" s="49" t="s">
        <v>1064</v>
      </c>
      <c r="C1196" s="49" t="s">
        <v>2295</v>
      </c>
      <c r="D1196" s="49">
        <v>1</v>
      </c>
      <c r="E1196">
        <v>60</v>
      </c>
      <c r="F1196">
        <v>10</v>
      </c>
      <c r="I1196" s="49"/>
      <c r="J1196">
        <v>2</v>
      </c>
      <c r="K1196">
        <v>1</v>
      </c>
      <c r="L1196">
        <v>2</v>
      </c>
      <c r="M1196" s="49" t="s">
        <v>618</v>
      </c>
      <c r="N1196" s="49"/>
      <c r="O1196" s="49" t="s">
        <v>4284</v>
      </c>
      <c r="P1196" s="49">
        <v>5</v>
      </c>
      <c r="Q1196" s="49" t="s">
        <v>4285</v>
      </c>
      <c r="R1196" s="49" t="str">
        <f>IFERROR(INDEX(tbl_Lookup_Exercises[Category],MATCH(tbl_Exercises[[#This Row],[ExerciseName]],tbl_Lookup_Exercises[ExerciseName],0)),"Unknown")</f>
        <v>Push</v>
      </c>
    </row>
    <row r="1197" spans="1:18" hidden="1" x14ac:dyDescent="0.25">
      <c r="A1197" s="49" t="s">
        <v>4286</v>
      </c>
      <c r="B1197" s="49" t="s">
        <v>1064</v>
      </c>
      <c r="C1197" s="49" t="s">
        <v>2295</v>
      </c>
      <c r="D1197" s="49">
        <v>2</v>
      </c>
      <c r="E1197">
        <v>60</v>
      </c>
      <c r="F1197">
        <v>10</v>
      </c>
      <c r="I1197" s="49"/>
      <c r="J1197">
        <v>2</v>
      </c>
      <c r="K1197">
        <v>1</v>
      </c>
      <c r="L1197">
        <v>2</v>
      </c>
      <c r="M1197" s="49" t="s">
        <v>3856</v>
      </c>
      <c r="N1197" s="49"/>
      <c r="O1197" s="49" t="s">
        <v>4287</v>
      </c>
      <c r="P1197" s="49">
        <v>5</v>
      </c>
      <c r="Q1197" s="49" t="s">
        <v>4288</v>
      </c>
      <c r="R1197" s="49" t="str">
        <f>IFERROR(INDEX(tbl_Lookup_Exercises[Category],MATCH(tbl_Exercises[[#This Row],[ExerciseName]],tbl_Lookup_Exercises[ExerciseName],0)),"Unknown")</f>
        <v>Push</v>
      </c>
    </row>
    <row r="1198" spans="1:18" hidden="1" x14ac:dyDescent="0.25">
      <c r="A1198" s="49" t="s">
        <v>4289</v>
      </c>
      <c r="B1198" s="49" t="s">
        <v>1064</v>
      </c>
      <c r="C1198" s="49" t="s">
        <v>2295</v>
      </c>
      <c r="D1198" s="49">
        <v>3</v>
      </c>
      <c r="E1198">
        <v>70</v>
      </c>
      <c r="F1198">
        <v>9</v>
      </c>
      <c r="I1198" s="49"/>
      <c r="J1198">
        <v>2</v>
      </c>
      <c r="K1198">
        <v>1</v>
      </c>
      <c r="L1198">
        <v>2</v>
      </c>
      <c r="M1198" s="49" t="s">
        <v>610</v>
      </c>
      <c r="N1198" s="49"/>
      <c r="O1198" s="49" t="s">
        <v>4290</v>
      </c>
      <c r="P1198" s="49">
        <v>5</v>
      </c>
      <c r="Q1198" s="49" t="s">
        <v>4291</v>
      </c>
      <c r="R1198" s="49" t="str">
        <f>IFERROR(INDEX(tbl_Lookup_Exercises[Category],MATCH(tbl_Exercises[[#This Row],[ExerciseName]],tbl_Lookup_Exercises[ExerciseName],0)),"Unknown")</f>
        <v>Push</v>
      </c>
    </row>
    <row r="1199" spans="1:18" hidden="1" x14ac:dyDescent="0.25">
      <c r="A1199" s="49" t="s">
        <v>4292</v>
      </c>
      <c r="B1199" s="49" t="s">
        <v>1064</v>
      </c>
      <c r="C1199" s="49" t="s">
        <v>192</v>
      </c>
      <c r="D1199" s="49">
        <v>1</v>
      </c>
      <c r="E1199">
        <v>45</v>
      </c>
      <c r="F1199">
        <v>7</v>
      </c>
      <c r="I1199" s="49"/>
      <c r="J1199">
        <v>3</v>
      </c>
      <c r="K1199">
        <v>1</v>
      </c>
      <c r="L1199">
        <v>2</v>
      </c>
      <c r="M1199" s="49" t="s">
        <v>610</v>
      </c>
      <c r="N1199" s="49"/>
      <c r="O1199" s="49" t="s">
        <v>2986</v>
      </c>
      <c r="P1199" s="49">
        <v>5</v>
      </c>
      <c r="Q1199" s="49" t="s">
        <v>4293</v>
      </c>
      <c r="R1199" s="49" t="str">
        <f>IFERROR(INDEX(tbl_Lookup_Exercises[Category],MATCH(tbl_Exercises[[#This Row],[ExerciseName]],tbl_Lookup_Exercises[ExerciseName],0)),"Unknown")</f>
        <v>Push</v>
      </c>
    </row>
    <row r="1200" spans="1:18" hidden="1" x14ac:dyDescent="0.25">
      <c r="A1200" s="49" t="s">
        <v>4294</v>
      </c>
      <c r="B1200" s="49" t="s">
        <v>1064</v>
      </c>
      <c r="C1200" s="49" t="s">
        <v>192</v>
      </c>
      <c r="D1200" s="49">
        <v>2</v>
      </c>
      <c r="E1200">
        <v>45</v>
      </c>
      <c r="F1200">
        <v>6</v>
      </c>
      <c r="I1200" s="49"/>
      <c r="J1200">
        <v>3</v>
      </c>
      <c r="K1200">
        <v>1</v>
      </c>
      <c r="L1200">
        <v>2</v>
      </c>
      <c r="M1200" s="49" t="s">
        <v>610</v>
      </c>
      <c r="N1200" s="49"/>
      <c r="O1200" s="49" t="s">
        <v>4295</v>
      </c>
      <c r="P1200" s="49">
        <v>5</v>
      </c>
      <c r="Q1200" s="49" t="s">
        <v>4296</v>
      </c>
      <c r="R1200" s="49" t="str">
        <f>IFERROR(INDEX(tbl_Lookup_Exercises[Category],MATCH(tbl_Exercises[[#This Row],[ExerciseName]],tbl_Lookup_Exercises[ExerciseName],0)),"Unknown")</f>
        <v>Push</v>
      </c>
    </row>
    <row r="1201" spans="1:18" hidden="1" x14ac:dyDescent="0.25">
      <c r="A1201" s="49" t="s">
        <v>4297</v>
      </c>
      <c r="B1201" s="49" t="s">
        <v>1064</v>
      </c>
      <c r="C1201" s="49" t="s">
        <v>192</v>
      </c>
      <c r="D1201" s="49">
        <v>3</v>
      </c>
      <c r="E1201">
        <v>45</v>
      </c>
      <c r="F1201">
        <v>7</v>
      </c>
      <c r="I1201" s="49"/>
      <c r="J1201">
        <v>3</v>
      </c>
      <c r="K1201">
        <v>1</v>
      </c>
      <c r="L1201">
        <v>2</v>
      </c>
      <c r="M1201" s="49" t="s">
        <v>610</v>
      </c>
      <c r="N1201" s="49"/>
      <c r="O1201" s="49" t="s">
        <v>4298</v>
      </c>
      <c r="P1201" s="49">
        <v>5</v>
      </c>
      <c r="Q1201" s="49" t="s">
        <v>4299</v>
      </c>
      <c r="R1201" s="49" t="str">
        <f>IFERROR(INDEX(tbl_Lookup_Exercises[Category],MATCH(tbl_Exercises[[#This Row],[ExerciseName]],tbl_Lookup_Exercises[ExerciseName],0)),"Unknown")</f>
        <v>Push</v>
      </c>
    </row>
    <row r="1202" spans="1:18" hidden="1" x14ac:dyDescent="0.25">
      <c r="A1202" s="49" t="s">
        <v>4300</v>
      </c>
      <c r="B1202" s="49" t="s">
        <v>1064</v>
      </c>
      <c r="C1202" s="49" t="s">
        <v>214</v>
      </c>
      <c r="D1202" s="49">
        <v>1</v>
      </c>
      <c r="E1202">
        <v>50</v>
      </c>
      <c r="F1202">
        <v>9</v>
      </c>
      <c r="I1202" s="49"/>
      <c r="J1202">
        <v>2</v>
      </c>
      <c r="K1202">
        <v>1</v>
      </c>
      <c r="L1202">
        <v>2</v>
      </c>
      <c r="M1202" s="49" t="s">
        <v>3856</v>
      </c>
      <c r="N1202" s="49"/>
      <c r="O1202" s="49" t="s">
        <v>3882</v>
      </c>
      <c r="P1202" s="49">
        <v>5</v>
      </c>
      <c r="Q1202" s="49" t="s">
        <v>4301</v>
      </c>
      <c r="R1202" s="49" t="str">
        <f>IFERROR(INDEX(tbl_Lookup_Exercises[Category],MATCH(tbl_Exercises[[#This Row],[ExerciseName]],tbl_Lookup_Exercises[ExerciseName],0)),"Unknown")</f>
        <v>Arms_Triceps</v>
      </c>
    </row>
    <row r="1203" spans="1:18" hidden="1" x14ac:dyDescent="0.25">
      <c r="A1203" s="49" t="s">
        <v>4302</v>
      </c>
      <c r="B1203" s="49" t="s">
        <v>1064</v>
      </c>
      <c r="C1203" s="49" t="s">
        <v>214</v>
      </c>
      <c r="D1203" s="49">
        <v>2</v>
      </c>
      <c r="E1203">
        <v>50</v>
      </c>
      <c r="F1203">
        <v>8</v>
      </c>
      <c r="I1203" s="49"/>
      <c r="J1203">
        <v>2</v>
      </c>
      <c r="K1203">
        <v>1</v>
      </c>
      <c r="L1203">
        <v>2</v>
      </c>
      <c r="M1203" s="49" t="s">
        <v>610</v>
      </c>
      <c r="N1203" s="49"/>
      <c r="O1203" s="49" t="s">
        <v>1937</v>
      </c>
      <c r="P1203" s="49">
        <v>5</v>
      </c>
      <c r="Q1203" s="49" t="s">
        <v>4303</v>
      </c>
      <c r="R1203" s="49" t="str">
        <f>IFERROR(INDEX(tbl_Lookup_Exercises[Category],MATCH(tbl_Exercises[[#This Row],[ExerciseName]],tbl_Lookup_Exercises[ExerciseName],0)),"Unknown")</f>
        <v>Arms_Triceps</v>
      </c>
    </row>
    <row r="1204" spans="1:18" hidden="1" x14ac:dyDescent="0.25">
      <c r="A1204" s="49" t="s">
        <v>4304</v>
      </c>
      <c r="B1204" s="49" t="s">
        <v>1064</v>
      </c>
      <c r="C1204" s="49" t="s">
        <v>214</v>
      </c>
      <c r="D1204" s="49">
        <v>3</v>
      </c>
      <c r="E1204">
        <v>50</v>
      </c>
      <c r="F1204">
        <v>6</v>
      </c>
      <c r="I1204" s="49"/>
      <c r="J1204">
        <v>2</v>
      </c>
      <c r="K1204">
        <v>1</v>
      </c>
      <c r="L1204">
        <v>2</v>
      </c>
      <c r="M1204" s="49" t="s">
        <v>610</v>
      </c>
      <c r="N1204" s="49"/>
      <c r="O1204" s="49" t="s">
        <v>1937</v>
      </c>
      <c r="P1204" s="49">
        <v>5</v>
      </c>
      <c r="Q1204" s="49" t="s">
        <v>4305</v>
      </c>
      <c r="R1204" s="49" t="str">
        <f>IFERROR(INDEX(tbl_Lookup_Exercises[Category],MATCH(tbl_Exercises[[#This Row],[ExerciseName]],tbl_Lookup_Exercises[ExerciseName],0)),"Unknown")</f>
        <v>Arms_Triceps</v>
      </c>
    </row>
    <row r="1205" spans="1:18" hidden="1" x14ac:dyDescent="0.25">
      <c r="A1205" s="49" t="s">
        <v>4306</v>
      </c>
      <c r="B1205" s="49" t="s">
        <v>1064</v>
      </c>
      <c r="C1205" s="49" t="s">
        <v>214</v>
      </c>
      <c r="D1205" s="49">
        <v>4</v>
      </c>
      <c r="E1205">
        <v>45</v>
      </c>
      <c r="F1205">
        <v>7</v>
      </c>
      <c r="I1205" s="49"/>
      <c r="J1205">
        <v>2</v>
      </c>
      <c r="K1205">
        <v>1</v>
      </c>
      <c r="L1205">
        <v>2</v>
      </c>
      <c r="M1205" s="49" t="s">
        <v>3930</v>
      </c>
      <c r="N1205" s="49"/>
      <c r="O1205" s="49" t="s">
        <v>4225</v>
      </c>
      <c r="P1205" s="49">
        <v>5</v>
      </c>
      <c r="Q1205" s="49" t="s">
        <v>4307</v>
      </c>
      <c r="R1205" s="49" t="str">
        <f>IFERROR(INDEX(tbl_Lookup_Exercises[Category],MATCH(tbl_Exercises[[#This Row],[ExerciseName]],tbl_Lookup_Exercises[ExerciseName],0)),"Unknown")</f>
        <v>Arms_Triceps</v>
      </c>
    </row>
    <row r="1206" spans="1:18" hidden="1" x14ac:dyDescent="0.25">
      <c r="A1206" s="49" t="s">
        <v>4308</v>
      </c>
      <c r="B1206" s="49" t="s">
        <v>1064</v>
      </c>
      <c r="C1206" s="49" t="s">
        <v>217</v>
      </c>
      <c r="D1206" s="49">
        <v>1</v>
      </c>
      <c r="E1206">
        <v>12.5</v>
      </c>
      <c r="F1206">
        <v>8</v>
      </c>
      <c r="I1206" s="49"/>
      <c r="J1206">
        <v>3</v>
      </c>
      <c r="K1206">
        <v>1</v>
      </c>
      <c r="L1206">
        <v>3</v>
      </c>
      <c r="M1206" s="49" t="s">
        <v>610</v>
      </c>
      <c r="N1206" s="49"/>
      <c r="O1206" s="49" t="s">
        <v>4309</v>
      </c>
      <c r="P1206" s="49">
        <v>5</v>
      </c>
      <c r="Q1206" s="49" t="s">
        <v>4310</v>
      </c>
      <c r="R1206" s="49" t="str">
        <f>IFERROR(INDEX(tbl_Lookup_Exercises[Category],MATCH(tbl_Exercises[[#This Row],[ExerciseName]],tbl_Lookup_Exercises[ExerciseName],0)),"Unknown")</f>
        <v>Arms_Triceps</v>
      </c>
    </row>
    <row r="1207" spans="1:18" hidden="1" x14ac:dyDescent="0.25">
      <c r="A1207" s="49" t="s">
        <v>4311</v>
      </c>
      <c r="B1207" s="49" t="s">
        <v>1064</v>
      </c>
      <c r="C1207" s="49" t="s">
        <v>217</v>
      </c>
      <c r="D1207" s="49">
        <v>2</v>
      </c>
      <c r="E1207">
        <v>12.5</v>
      </c>
      <c r="F1207">
        <v>9</v>
      </c>
      <c r="I1207" s="49"/>
      <c r="J1207">
        <v>3</v>
      </c>
      <c r="K1207">
        <v>1</v>
      </c>
      <c r="L1207">
        <v>3</v>
      </c>
      <c r="M1207" s="49" t="s">
        <v>610</v>
      </c>
      <c r="N1207" s="49"/>
      <c r="O1207" s="49" t="s">
        <v>4312</v>
      </c>
      <c r="P1207" s="49">
        <v>5</v>
      </c>
      <c r="Q1207" s="49" t="s">
        <v>4313</v>
      </c>
      <c r="R1207" s="49" t="str">
        <f>IFERROR(INDEX(tbl_Lookup_Exercises[Category],MATCH(tbl_Exercises[[#This Row],[ExerciseName]],tbl_Lookup_Exercises[ExerciseName],0)),"Unknown")</f>
        <v>Arms_Triceps</v>
      </c>
    </row>
    <row r="1208" spans="1:18" hidden="1" x14ac:dyDescent="0.25">
      <c r="A1208" s="49" t="s">
        <v>4314</v>
      </c>
      <c r="B1208" s="49" t="s">
        <v>1064</v>
      </c>
      <c r="C1208" s="49" t="s">
        <v>217</v>
      </c>
      <c r="D1208" s="49">
        <v>3</v>
      </c>
      <c r="E1208">
        <v>12.5</v>
      </c>
      <c r="F1208">
        <v>10</v>
      </c>
      <c r="I1208" s="49"/>
      <c r="J1208">
        <v>3</v>
      </c>
      <c r="K1208">
        <v>1</v>
      </c>
      <c r="L1208">
        <v>3</v>
      </c>
      <c r="M1208" s="49" t="s">
        <v>610</v>
      </c>
      <c r="N1208" s="49"/>
      <c r="O1208" s="49" t="s">
        <v>4315</v>
      </c>
      <c r="P1208" s="49">
        <v>5</v>
      </c>
      <c r="Q1208" s="49" t="s">
        <v>4316</v>
      </c>
      <c r="R1208" s="49" t="str">
        <f>IFERROR(INDEX(tbl_Lookup_Exercises[Category],MATCH(tbl_Exercises[[#This Row],[ExerciseName]],tbl_Lookup_Exercises[ExerciseName],0)),"Unknown")</f>
        <v>Arms_Triceps</v>
      </c>
    </row>
    <row r="1209" spans="1:18" hidden="1" x14ac:dyDescent="0.25">
      <c r="A1209" s="49" t="s">
        <v>4317</v>
      </c>
      <c r="B1209" s="49" t="s">
        <v>1064</v>
      </c>
      <c r="C1209" s="49" t="s">
        <v>303</v>
      </c>
      <c r="D1209" s="49">
        <v>1</v>
      </c>
      <c r="E1209">
        <v>10</v>
      </c>
      <c r="F1209">
        <v>15</v>
      </c>
      <c r="I1209" s="49"/>
      <c r="J1209">
        <v>2</v>
      </c>
      <c r="K1209">
        <v>2</v>
      </c>
      <c r="L1209">
        <v>2</v>
      </c>
      <c r="M1209" s="49" t="s">
        <v>618</v>
      </c>
      <c r="N1209" s="49"/>
      <c r="O1209" s="49" t="s">
        <v>3218</v>
      </c>
      <c r="P1209" s="49">
        <v>5</v>
      </c>
      <c r="Q1209" s="49" t="s">
        <v>4318</v>
      </c>
      <c r="R1209" s="49" t="str">
        <f>IFERROR(INDEX(tbl_Lookup_Exercises[Category],MATCH(tbl_Exercises[[#This Row],[ExerciseName]],tbl_Lookup_Exercises[ExerciseName],0)),"Unknown")</f>
        <v>Push</v>
      </c>
    </row>
    <row r="1210" spans="1:18" hidden="1" x14ac:dyDescent="0.25">
      <c r="A1210" s="49" t="s">
        <v>4319</v>
      </c>
      <c r="B1210" s="49" t="s">
        <v>1064</v>
      </c>
      <c r="C1210" s="49" t="s">
        <v>303</v>
      </c>
      <c r="D1210" s="49">
        <v>2</v>
      </c>
      <c r="E1210">
        <v>10</v>
      </c>
      <c r="F1210">
        <v>15</v>
      </c>
      <c r="I1210" s="49"/>
      <c r="J1210">
        <v>2</v>
      </c>
      <c r="K1210">
        <v>2</v>
      </c>
      <c r="L1210">
        <v>2</v>
      </c>
      <c r="M1210" s="49" t="s">
        <v>3856</v>
      </c>
      <c r="N1210" s="49"/>
      <c r="O1210" s="49" t="s">
        <v>3996</v>
      </c>
      <c r="P1210" s="49">
        <v>5</v>
      </c>
      <c r="Q1210" s="49" t="s">
        <v>4320</v>
      </c>
      <c r="R1210" s="49" t="str">
        <f>IFERROR(INDEX(tbl_Lookup_Exercises[Category],MATCH(tbl_Exercises[[#This Row],[ExerciseName]],tbl_Lookup_Exercises[ExerciseName],0)),"Unknown")</f>
        <v>Push</v>
      </c>
    </row>
    <row r="1211" spans="1:18" hidden="1" x14ac:dyDescent="0.25">
      <c r="A1211" s="49" t="s">
        <v>4321</v>
      </c>
      <c r="B1211" s="49" t="s">
        <v>1064</v>
      </c>
      <c r="C1211" s="49" t="s">
        <v>303</v>
      </c>
      <c r="D1211" s="49">
        <v>3</v>
      </c>
      <c r="E1211">
        <v>10</v>
      </c>
      <c r="F1211">
        <v>15</v>
      </c>
      <c r="I1211" s="49"/>
      <c r="J1211">
        <v>2</v>
      </c>
      <c r="K1211">
        <v>2</v>
      </c>
      <c r="L1211">
        <v>2</v>
      </c>
      <c r="M1211" s="49" t="s">
        <v>3856</v>
      </c>
      <c r="N1211" s="49"/>
      <c r="O1211" s="49" t="s">
        <v>3996</v>
      </c>
      <c r="P1211" s="49">
        <v>5</v>
      </c>
      <c r="Q1211" s="49" t="s">
        <v>4322</v>
      </c>
      <c r="R1211" s="49" t="str">
        <f>IFERROR(INDEX(tbl_Lookup_Exercises[Category],MATCH(tbl_Exercises[[#This Row],[ExerciseName]],tbl_Lookup_Exercises[ExerciseName],0)),"Unknown")</f>
        <v>Push</v>
      </c>
    </row>
    <row r="1212" spans="1:18" hidden="1" x14ac:dyDescent="0.25">
      <c r="A1212" s="49" t="s">
        <v>4323</v>
      </c>
      <c r="B1212" s="49" t="s">
        <v>1064</v>
      </c>
      <c r="C1212" s="49" t="s">
        <v>379</v>
      </c>
      <c r="D1212" s="49">
        <v>1</v>
      </c>
      <c r="E1212">
        <v>0</v>
      </c>
      <c r="F1212">
        <v>6</v>
      </c>
      <c r="I1212" s="49"/>
      <c r="M1212" s="49"/>
      <c r="N1212" s="49" t="s">
        <v>4324</v>
      </c>
      <c r="O1212" s="49"/>
      <c r="P1212" s="49">
        <v>5</v>
      </c>
      <c r="Q1212" s="49" t="s">
        <v>4325</v>
      </c>
      <c r="R1212" s="49" t="str">
        <f>IFERROR(INDEX(tbl_Lookup_Exercises[Category],MATCH(tbl_Exercises[[#This Row],[ExerciseName]],tbl_Lookup_Exercises[ExerciseName],0)),"Unknown")</f>
        <v>Push</v>
      </c>
    </row>
    <row r="1213" spans="1:18" hidden="1" x14ac:dyDescent="0.25">
      <c r="A1213" s="49" t="s">
        <v>4326</v>
      </c>
      <c r="B1213" s="49" t="s">
        <v>1064</v>
      </c>
      <c r="C1213" s="49" t="s">
        <v>383</v>
      </c>
      <c r="D1213" s="49">
        <v>1</v>
      </c>
      <c r="E1213">
        <v>0</v>
      </c>
      <c r="F1213">
        <v>4</v>
      </c>
      <c r="I1213" s="49"/>
      <c r="M1213" s="49"/>
      <c r="N1213" s="49" t="s">
        <v>4324</v>
      </c>
      <c r="O1213" s="49"/>
      <c r="P1213" s="49">
        <v>5</v>
      </c>
      <c r="Q1213" s="49" t="s">
        <v>4327</v>
      </c>
      <c r="R1213" s="49" t="str">
        <f>IFERROR(INDEX(tbl_Lookup_Exercises[Category],MATCH(tbl_Exercises[[#This Row],[ExerciseName]],tbl_Lookup_Exercises[ExerciseName],0)),"Unknown")</f>
        <v>Push</v>
      </c>
    </row>
    <row r="1214" spans="1:18" hidden="1" x14ac:dyDescent="0.25">
      <c r="A1214" s="49" t="s">
        <v>4328</v>
      </c>
      <c r="B1214" s="49" t="s">
        <v>1064</v>
      </c>
      <c r="C1214" s="49" t="s">
        <v>356</v>
      </c>
      <c r="D1214" s="49">
        <v>2</v>
      </c>
      <c r="G1214">
        <v>468</v>
      </c>
      <c r="H1214">
        <v>2.0099999999999998</v>
      </c>
      <c r="I1214" s="49" t="s">
        <v>3957</v>
      </c>
      <c r="M1214" s="49"/>
      <c r="N1214" s="49"/>
      <c r="O1214" s="49" t="s">
        <v>4009</v>
      </c>
      <c r="P1214" s="49">
        <v>5</v>
      </c>
      <c r="Q1214" s="49" t="s">
        <v>1067</v>
      </c>
      <c r="R1214" s="49" t="str">
        <f>IFERROR(INDEX(tbl_Lookup_Exercises[Category],MATCH(tbl_Exercises[[#This Row],[ExerciseName]],tbl_Lookup_Exercises[ExerciseName],0)),"Unknown")</f>
        <v>Pull</v>
      </c>
    </row>
    <row r="1215" spans="1:18" hidden="1" x14ac:dyDescent="0.25">
      <c r="A1215" s="49" t="s">
        <v>4329</v>
      </c>
      <c r="B1215" s="49" t="s">
        <v>1068</v>
      </c>
      <c r="C1215" s="49" t="s">
        <v>356</v>
      </c>
      <c r="D1215" s="49">
        <v>1</v>
      </c>
      <c r="G1215">
        <v>300</v>
      </c>
      <c r="H1215">
        <v>1.35</v>
      </c>
      <c r="I1215" s="49" t="s">
        <v>3957</v>
      </c>
      <c r="M1215" s="49"/>
      <c r="N1215" s="49"/>
      <c r="O1215" s="49" t="s">
        <v>272</v>
      </c>
      <c r="P1215" s="49">
        <v>5</v>
      </c>
      <c r="Q1215" s="49" t="s">
        <v>1070</v>
      </c>
      <c r="R1215" s="49" t="str">
        <f>IFERROR(INDEX(tbl_Lookup_Exercises[Category],MATCH(tbl_Exercises[[#This Row],[ExerciseName]],tbl_Lookup_Exercises[ExerciseName],0)),"Unknown")</f>
        <v>Pull</v>
      </c>
    </row>
    <row r="1216" spans="1:18" hidden="1" x14ac:dyDescent="0.25">
      <c r="A1216" s="49" t="s">
        <v>4330</v>
      </c>
      <c r="B1216" s="49" t="s">
        <v>1068</v>
      </c>
      <c r="C1216" s="49" t="s">
        <v>15</v>
      </c>
      <c r="D1216" s="49">
        <v>1</v>
      </c>
      <c r="E1216">
        <v>75</v>
      </c>
      <c r="G1216">
        <v>60</v>
      </c>
      <c r="I1216" s="49"/>
      <c r="M1216" s="49"/>
      <c r="N1216" s="49"/>
      <c r="O1216" s="49" t="s">
        <v>4331</v>
      </c>
      <c r="P1216" s="49">
        <v>5</v>
      </c>
      <c r="Q1216" s="49" t="s">
        <v>4332</v>
      </c>
      <c r="R1216" s="49" t="str">
        <f>IFERROR(INDEX(tbl_Lookup_Exercises[Category],MATCH(tbl_Exercises[[#This Row],[ExerciseName]],tbl_Lookup_Exercises[ExerciseName],0)),"Unknown")</f>
        <v>Carry</v>
      </c>
    </row>
    <row r="1217" spans="1:18" hidden="1" x14ac:dyDescent="0.25">
      <c r="A1217" s="49" t="s">
        <v>4333</v>
      </c>
      <c r="B1217" s="49" t="s">
        <v>1068</v>
      </c>
      <c r="C1217" s="49" t="s">
        <v>15</v>
      </c>
      <c r="D1217" s="49">
        <v>2</v>
      </c>
      <c r="E1217">
        <v>75</v>
      </c>
      <c r="G1217">
        <v>60</v>
      </c>
      <c r="I1217" s="49"/>
      <c r="M1217" s="49"/>
      <c r="N1217" s="49"/>
      <c r="O1217" s="49" t="s">
        <v>4331</v>
      </c>
      <c r="P1217" s="49">
        <v>5</v>
      </c>
      <c r="Q1217" s="49" t="s">
        <v>4334</v>
      </c>
      <c r="R1217" s="49" t="str">
        <f>IFERROR(INDEX(tbl_Lookup_Exercises[Category],MATCH(tbl_Exercises[[#This Row],[ExerciseName]],tbl_Lookup_Exercises[ExerciseName],0)),"Unknown")</f>
        <v>Carry</v>
      </c>
    </row>
    <row r="1218" spans="1:18" hidden="1" x14ac:dyDescent="0.25">
      <c r="A1218" s="49" t="s">
        <v>4335</v>
      </c>
      <c r="B1218" s="49" t="s">
        <v>1068</v>
      </c>
      <c r="C1218" s="49" t="s">
        <v>15</v>
      </c>
      <c r="D1218" s="49">
        <v>3</v>
      </c>
      <c r="E1218">
        <v>75</v>
      </c>
      <c r="G1218">
        <v>57</v>
      </c>
      <c r="I1218" s="49"/>
      <c r="M1218" s="49"/>
      <c r="N1218" s="49"/>
      <c r="O1218" s="49" t="s">
        <v>4336</v>
      </c>
      <c r="P1218" s="49">
        <v>5</v>
      </c>
      <c r="Q1218" s="49" t="s">
        <v>4337</v>
      </c>
      <c r="R1218" s="49" t="str">
        <f>IFERROR(INDEX(tbl_Lookup_Exercises[Category],MATCH(tbl_Exercises[[#This Row],[ExerciseName]],tbl_Lookup_Exercises[ExerciseName],0)),"Unknown")</f>
        <v>Carry</v>
      </c>
    </row>
    <row r="1219" spans="1:18" hidden="1" x14ac:dyDescent="0.25">
      <c r="A1219" s="49" t="s">
        <v>4338</v>
      </c>
      <c r="B1219" s="49" t="s">
        <v>1068</v>
      </c>
      <c r="C1219" s="49" t="s">
        <v>41</v>
      </c>
      <c r="D1219" s="49">
        <v>1</v>
      </c>
      <c r="E1219">
        <v>75</v>
      </c>
      <c r="F1219">
        <v>8</v>
      </c>
      <c r="I1219" s="49"/>
      <c r="J1219">
        <v>2</v>
      </c>
      <c r="K1219">
        <v>1</v>
      </c>
      <c r="L1219">
        <v>2</v>
      </c>
      <c r="M1219" s="49" t="s">
        <v>618</v>
      </c>
      <c r="N1219" s="49"/>
      <c r="O1219" s="49" t="s">
        <v>4339</v>
      </c>
      <c r="P1219" s="49">
        <v>5</v>
      </c>
      <c r="Q1219" s="49" t="s">
        <v>4340</v>
      </c>
      <c r="R1219" s="49" t="str">
        <f>IFERROR(INDEX(tbl_Lookup_Exercises[Category],MATCH(tbl_Exercises[[#This Row],[ExerciseName]],tbl_Lookup_Exercises[ExerciseName],0)),"Unknown")</f>
        <v>Pull</v>
      </c>
    </row>
    <row r="1220" spans="1:18" hidden="1" x14ac:dyDescent="0.25">
      <c r="A1220" s="49" t="s">
        <v>4341</v>
      </c>
      <c r="B1220" s="49" t="s">
        <v>1068</v>
      </c>
      <c r="C1220" s="49" t="s">
        <v>41</v>
      </c>
      <c r="D1220" s="49">
        <v>2</v>
      </c>
      <c r="E1220">
        <v>75</v>
      </c>
      <c r="F1220">
        <v>8</v>
      </c>
      <c r="I1220" s="49"/>
      <c r="J1220">
        <v>2</v>
      </c>
      <c r="K1220">
        <v>1</v>
      </c>
      <c r="L1220">
        <v>2</v>
      </c>
      <c r="M1220" s="49" t="s">
        <v>618</v>
      </c>
      <c r="N1220" s="49"/>
      <c r="O1220" s="49" t="s">
        <v>4339</v>
      </c>
      <c r="P1220" s="49">
        <v>5</v>
      </c>
      <c r="Q1220" s="49" t="s">
        <v>4342</v>
      </c>
      <c r="R1220" s="49" t="str">
        <f>IFERROR(INDEX(tbl_Lookup_Exercises[Category],MATCH(tbl_Exercises[[#This Row],[ExerciseName]],tbl_Lookup_Exercises[ExerciseName],0)),"Unknown")</f>
        <v>Pull</v>
      </c>
    </row>
    <row r="1221" spans="1:18" hidden="1" x14ac:dyDescent="0.25">
      <c r="A1221" s="49" t="s">
        <v>4343</v>
      </c>
      <c r="B1221" s="49" t="s">
        <v>1068</v>
      </c>
      <c r="C1221" s="49" t="s">
        <v>41</v>
      </c>
      <c r="D1221" s="49">
        <v>3</v>
      </c>
      <c r="E1221">
        <v>75</v>
      </c>
      <c r="F1221">
        <v>8</v>
      </c>
      <c r="I1221" s="49"/>
      <c r="J1221">
        <v>2</v>
      </c>
      <c r="K1221">
        <v>1</v>
      </c>
      <c r="L1221">
        <v>2</v>
      </c>
      <c r="M1221" s="49" t="s">
        <v>610</v>
      </c>
      <c r="N1221" s="49"/>
      <c r="O1221" s="49" t="s">
        <v>4344</v>
      </c>
      <c r="P1221" s="49">
        <v>5</v>
      </c>
      <c r="Q1221" s="49" t="s">
        <v>4345</v>
      </c>
      <c r="R1221" s="49" t="str">
        <f>IFERROR(INDEX(tbl_Lookup_Exercises[Category],MATCH(tbl_Exercises[[#This Row],[ExerciseName]],tbl_Lookup_Exercises[ExerciseName],0)),"Unknown")</f>
        <v>Pull</v>
      </c>
    </row>
    <row r="1222" spans="1:18" hidden="1" x14ac:dyDescent="0.25">
      <c r="A1222" s="49" t="s">
        <v>4346</v>
      </c>
      <c r="B1222" s="49" t="s">
        <v>1068</v>
      </c>
      <c r="C1222" s="49" t="s">
        <v>41</v>
      </c>
      <c r="D1222" s="49">
        <v>4</v>
      </c>
      <c r="E1222">
        <v>75</v>
      </c>
      <c r="F1222">
        <v>7</v>
      </c>
      <c r="I1222" s="49"/>
      <c r="J1222">
        <v>2</v>
      </c>
      <c r="K1222">
        <v>1</v>
      </c>
      <c r="L1222">
        <v>2</v>
      </c>
      <c r="M1222" s="49" t="s">
        <v>610</v>
      </c>
      <c r="N1222" s="49"/>
      <c r="O1222" s="49" t="s">
        <v>4344</v>
      </c>
      <c r="P1222" s="49">
        <v>5</v>
      </c>
      <c r="Q1222" s="49" t="s">
        <v>4347</v>
      </c>
      <c r="R1222" s="49" t="str">
        <f>IFERROR(INDEX(tbl_Lookup_Exercises[Category],MATCH(tbl_Exercises[[#This Row],[ExerciseName]],tbl_Lookup_Exercises[ExerciseName],0)),"Unknown")</f>
        <v>Pull</v>
      </c>
    </row>
    <row r="1223" spans="1:18" hidden="1" x14ac:dyDescent="0.25">
      <c r="A1223" s="49" t="s">
        <v>4348</v>
      </c>
      <c r="B1223" s="49" t="s">
        <v>1068</v>
      </c>
      <c r="C1223" s="49" t="s">
        <v>45</v>
      </c>
      <c r="D1223" s="49">
        <v>1</v>
      </c>
      <c r="E1223">
        <v>140</v>
      </c>
      <c r="F1223">
        <v>11</v>
      </c>
      <c r="I1223" s="49"/>
      <c r="J1223">
        <v>2</v>
      </c>
      <c r="K1223">
        <v>1</v>
      </c>
      <c r="L1223">
        <v>2</v>
      </c>
      <c r="M1223" s="49" t="s">
        <v>3856</v>
      </c>
      <c r="N1223" s="49"/>
      <c r="O1223" s="49" t="s">
        <v>4349</v>
      </c>
      <c r="P1223" s="49">
        <v>5</v>
      </c>
      <c r="Q1223" s="49" t="s">
        <v>4350</v>
      </c>
      <c r="R1223" s="49" t="str">
        <f>IFERROR(INDEX(tbl_Lookup_Exercises[Category],MATCH(tbl_Exercises[[#This Row],[ExerciseName]],tbl_Lookup_Exercises[ExerciseName],0)),"Unknown")</f>
        <v>Pull</v>
      </c>
    </row>
    <row r="1224" spans="1:18" hidden="1" x14ac:dyDescent="0.25">
      <c r="A1224" s="49" t="s">
        <v>4351</v>
      </c>
      <c r="B1224" s="49" t="s">
        <v>1068</v>
      </c>
      <c r="C1224" s="49" t="s">
        <v>45</v>
      </c>
      <c r="D1224" s="49">
        <v>2</v>
      </c>
      <c r="E1224">
        <v>145</v>
      </c>
      <c r="F1224">
        <v>11</v>
      </c>
      <c r="I1224" s="49"/>
      <c r="J1224">
        <v>2</v>
      </c>
      <c r="K1224">
        <v>1</v>
      </c>
      <c r="L1224">
        <v>2</v>
      </c>
      <c r="M1224" s="49" t="s">
        <v>3856</v>
      </c>
      <c r="N1224" s="49"/>
      <c r="O1224" s="49" t="s">
        <v>4349</v>
      </c>
      <c r="P1224" s="49">
        <v>5</v>
      </c>
      <c r="Q1224" s="49" t="s">
        <v>4352</v>
      </c>
      <c r="R1224" s="49" t="str">
        <f>IFERROR(INDEX(tbl_Lookup_Exercises[Category],MATCH(tbl_Exercises[[#This Row],[ExerciseName]],tbl_Lookup_Exercises[ExerciseName],0)),"Unknown")</f>
        <v>Pull</v>
      </c>
    </row>
    <row r="1225" spans="1:18" hidden="1" x14ac:dyDescent="0.25">
      <c r="A1225" s="49" t="s">
        <v>4353</v>
      </c>
      <c r="B1225" s="49" t="s">
        <v>1068</v>
      </c>
      <c r="C1225" s="49" t="s">
        <v>45</v>
      </c>
      <c r="D1225" s="49">
        <v>3</v>
      </c>
      <c r="E1225">
        <v>150</v>
      </c>
      <c r="F1225">
        <v>8</v>
      </c>
      <c r="I1225" s="49"/>
      <c r="J1225">
        <v>2</v>
      </c>
      <c r="K1225">
        <v>1</v>
      </c>
      <c r="L1225">
        <v>2</v>
      </c>
      <c r="M1225" s="49" t="s">
        <v>3856</v>
      </c>
      <c r="N1225" s="49"/>
      <c r="O1225" s="49" t="s">
        <v>4354</v>
      </c>
      <c r="P1225" s="49">
        <v>5</v>
      </c>
      <c r="Q1225" s="49" t="s">
        <v>4355</v>
      </c>
      <c r="R1225" s="49" t="str">
        <f>IFERROR(INDEX(tbl_Lookup_Exercises[Category],MATCH(tbl_Exercises[[#This Row],[ExerciseName]],tbl_Lookup_Exercises[ExerciseName],0)),"Unknown")</f>
        <v>Pull</v>
      </c>
    </row>
    <row r="1226" spans="1:18" hidden="1" x14ac:dyDescent="0.25">
      <c r="A1226" s="49" t="s">
        <v>4356</v>
      </c>
      <c r="B1226" s="49" t="s">
        <v>1068</v>
      </c>
      <c r="C1226" s="49" t="s">
        <v>73</v>
      </c>
      <c r="D1226" s="49">
        <v>1</v>
      </c>
      <c r="E1226">
        <v>35</v>
      </c>
      <c r="F1226">
        <v>20</v>
      </c>
      <c r="I1226" s="49"/>
      <c r="J1226">
        <v>1</v>
      </c>
      <c r="L1226">
        <v>1</v>
      </c>
      <c r="M1226" s="49" t="s">
        <v>3856</v>
      </c>
      <c r="N1226" s="49"/>
      <c r="O1226" s="49" t="s">
        <v>4357</v>
      </c>
      <c r="P1226" s="49">
        <v>5</v>
      </c>
      <c r="Q1226" s="49" t="s">
        <v>4358</v>
      </c>
      <c r="R1226" s="49" t="str">
        <f>IFERROR(INDEX(tbl_Lookup_Exercises[Category],MATCH(tbl_Exercises[[#This Row],[ExerciseName]],tbl_Lookup_Exercises[ExerciseName],0)),"Unknown")</f>
        <v>Pull</v>
      </c>
    </row>
    <row r="1227" spans="1:18" hidden="1" x14ac:dyDescent="0.25">
      <c r="A1227" s="49" t="s">
        <v>4359</v>
      </c>
      <c r="B1227" s="49" t="s">
        <v>1068</v>
      </c>
      <c r="C1227" s="49" t="s">
        <v>73</v>
      </c>
      <c r="D1227" s="49">
        <v>2</v>
      </c>
      <c r="E1227">
        <v>42.5</v>
      </c>
      <c r="F1227">
        <v>19</v>
      </c>
      <c r="I1227" s="49"/>
      <c r="J1227">
        <v>1</v>
      </c>
      <c r="M1227" s="49" t="s">
        <v>610</v>
      </c>
      <c r="N1227" s="49"/>
      <c r="O1227" s="49" t="s">
        <v>4360</v>
      </c>
      <c r="P1227" s="49">
        <v>5</v>
      </c>
      <c r="Q1227" s="49" t="s">
        <v>4361</v>
      </c>
      <c r="R1227" s="49" t="str">
        <f>IFERROR(INDEX(tbl_Lookup_Exercises[Category],MATCH(tbl_Exercises[[#This Row],[ExerciseName]],tbl_Lookup_Exercises[ExerciseName],0)),"Unknown")</f>
        <v>Pull</v>
      </c>
    </row>
    <row r="1228" spans="1:18" hidden="1" x14ac:dyDescent="0.25">
      <c r="A1228" s="49" t="s">
        <v>4362</v>
      </c>
      <c r="B1228" s="49" t="s">
        <v>1068</v>
      </c>
      <c r="C1228" s="49" t="s">
        <v>73</v>
      </c>
      <c r="D1228" s="49">
        <v>3</v>
      </c>
      <c r="E1228">
        <v>42.5</v>
      </c>
      <c r="F1228">
        <v>18</v>
      </c>
      <c r="I1228" s="49"/>
      <c r="J1228">
        <v>1</v>
      </c>
      <c r="M1228" s="49" t="s">
        <v>610</v>
      </c>
      <c r="N1228" s="49"/>
      <c r="O1228" s="49" t="s">
        <v>4363</v>
      </c>
      <c r="P1228" s="49">
        <v>5</v>
      </c>
      <c r="Q1228" s="49" t="s">
        <v>4364</v>
      </c>
      <c r="R1228" s="49" t="str">
        <f>IFERROR(INDEX(tbl_Lookup_Exercises[Category],MATCH(tbl_Exercises[[#This Row],[ExerciseName]],tbl_Lookup_Exercises[ExerciseName],0)),"Unknown")</f>
        <v>Pull</v>
      </c>
    </row>
    <row r="1229" spans="1:18" hidden="1" x14ac:dyDescent="0.25">
      <c r="A1229" s="49" t="s">
        <v>4365</v>
      </c>
      <c r="B1229" s="49" t="s">
        <v>1068</v>
      </c>
      <c r="C1229" s="49" t="s">
        <v>8734</v>
      </c>
      <c r="D1229" s="49">
        <v>1</v>
      </c>
      <c r="E1229">
        <v>30</v>
      </c>
      <c r="F1229">
        <v>9</v>
      </c>
      <c r="I1229" s="49"/>
      <c r="J1229">
        <v>2</v>
      </c>
      <c r="K1229">
        <v>1</v>
      </c>
      <c r="L1229">
        <v>2</v>
      </c>
      <c r="M1229" s="49" t="s">
        <v>3856</v>
      </c>
      <c r="N1229" s="49"/>
      <c r="O1229" s="49" t="s">
        <v>3882</v>
      </c>
      <c r="P1229" s="49">
        <v>5</v>
      </c>
      <c r="Q1229" s="49" t="s">
        <v>4366</v>
      </c>
      <c r="R1229" s="49" t="str">
        <f>IFERROR(INDEX(tbl_Lookup_Exercises[Category],MATCH(tbl_Exercises[[#This Row],[ExerciseName]],tbl_Lookup_Exercises[ExerciseName],0)),"Unknown")</f>
        <v>Arms_Biceps</v>
      </c>
    </row>
    <row r="1230" spans="1:18" hidden="1" x14ac:dyDescent="0.25">
      <c r="A1230" s="49" t="s">
        <v>4367</v>
      </c>
      <c r="B1230" s="49" t="s">
        <v>1068</v>
      </c>
      <c r="C1230" s="49" t="s">
        <v>8734</v>
      </c>
      <c r="D1230" s="49">
        <v>2</v>
      </c>
      <c r="E1230">
        <v>30</v>
      </c>
      <c r="F1230">
        <v>7</v>
      </c>
      <c r="I1230" s="49"/>
      <c r="J1230">
        <v>2</v>
      </c>
      <c r="K1230">
        <v>1</v>
      </c>
      <c r="L1230">
        <v>2</v>
      </c>
      <c r="M1230" s="49" t="s">
        <v>3856</v>
      </c>
      <c r="N1230" s="49"/>
      <c r="O1230" s="49" t="s">
        <v>3882</v>
      </c>
      <c r="P1230" s="49">
        <v>5</v>
      </c>
      <c r="Q1230" s="49" t="s">
        <v>4368</v>
      </c>
      <c r="R1230" s="49" t="str">
        <f>IFERROR(INDEX(tbl_Lookup_Exercises[Category],MATCH(tbl_Exercises[[#This Row],[ExerciseName]],tbl_Lookup_Exercises[ExerciseName],0)),"Unknown")</f>
        <v>Arms_Biceps</v>
      </c>
    </row>
    <row r="1231" spans="1:18" hidden="1" x14ac:dyDescent="0.25">
      <c r="A1231" s="49" t="s">
        <v>4369</v>
      </c>
      <c r="B1231" s="49" t="s">
        <v>1068</v>
      </c>
      <c r="C1231" s="49" t="s">
        <v>8734</v>
      </c>
      <c r="D1231" s="49">
        <v>3</v>
      </c>
      <c r="E1231">
        <v>30</v>
      </c>
      <c r="F1231">
        <v>8</v>
      </c>
      <c r="I1231" s="49"/>
      <c r="J1231">
        <v>2</v>
      </c>
      <c r="K1231">
        <v>1</v>
      </c>
      <c r="L1231">
        <v>2</v>
      </c>
      <c r="M1231" s="49" t="s">
        <v>3856</v>
      </c>
      <c r="N1231" s="49"/>
      <c r="O1231" s="49" t="s">
        <v>4370</v>
      </c>
      <c r="P1231" s="49">
        <v>5</v>
      </c>
      <c r="Q1231" s="49" t="s">
        <v>4371</v>
      </c>
      <c r="R1231" s="49" t="str">
        <f>IFERROR(INDEX(tbl_Lookup_Exercises[Category],MATCH(tbl_Exercises[[#This Row],[ExerciseName]],tbl_Lookup_Exercises[ExerciseName],0)),"Unknown")</f>
        <v>Arms_Biceps</v>
      </c>
    </row>
    <row r="1232" spans="1:18" hidden="1" x14ac:dyDescent="0.25">
      <c r="A1232" s="49" t="s">
        <v>4372</v>
      </c>
      <c r="B1232" s="49" t="s">
        <v>1068</v>
      </c>
      <c r="C1232" s="49" t="s">
        <v>20</v>
      </c>
      <c r="D1232" s="49">
        <v>1</v>
      </c>
      <c r="E1232">
        <v>75</v>
      </c>
      <c r="G1232">
        <v>60</v>
      </c>
      <c r="I1232" s="49"/>
      <c r="M1232" s="49"/>
      <c r="N1232" s="49"/>
      <c r="O1232" s="49"/>
      <c r="P1232" s="49">
        <v>5</v>
      </c>
      <c r="Q1232" s="49" t="s">
        <v>4373</v>
      </c>
      <c r="R1232" s="49" t="str">
        <f>IFERROR(INDEX(tbl_Lookup_Exercises[Category],MATCH(tbl_Exercises[[#This Row],[ExerciseName]],tbl_Lookup_Exercises[ExerciseName],0)),"Unknown")</f>
        <v>Carry</v>
      </c>
    </row>
    <row r="1233" spans="1:18" hidden="1" x14ac:dyDescent="0.25">
      <c r="A1233" s="49" t="s">
        <v>4374</v>
      </c>
      <c r="B1233" s="49" t="s">
        <v>1068</v>
      </c>
      <c r="C1233" s="49" t="s">
        <v>20</v>
      </c>
      <c r="D1233" s="49">
        <v>2</v>
      </c>
      <c r="E1233">
        <v>75</v>
      </c>
      <c r="G1233">
        <v>60</v>
      </c>
      <c r="I1233" s="49"/>
      <c r="M1233" s="49"/>
      <c r="N1233" s="49"/>
      <c r="O1233" s="49"/>
      <c r="P1233" s="49">
        <v>5</v>
      </c>
      <c r="Q1233" s="49" t="s">
        <v>4375</v>
      </c>
      <c r="R1233" s="49" t="str">
        <f>IFERROR(INDEX(tbl_Lookup_Exercises[Category],MATCH(tbl_Exercises[[#This Row],[ExerciseName]],tbl_Lookup_Exercises[ExerciseName],0)),"Unknown")</f>
        <v>Carry</v>
      </c>
    </row>
    <row r="1234" spans="1:18" hidden="1" x14ac:dyDescent="0.25">
      <c r="A1234" s="49" t="s">
        <v>4376</v>
      </c>
      <c r="B1234" s="49" t="s">
        <v>1068</v>
      </c>
      <c r="C1234" s="49" t="s">
        <v>20</v>
      </c>
      <c r="D1234" s="49">
        <v>3</v>
      </c>
      <c r="E1234">
        <v>75</v>
      </c>
      <c r="G1234">
        <v>52.2</v>
      </c>
      <c r="I1234" s="49"/>
      <c r="M1234" s="49"/>
      <c r="N1234" s="49"/>
      <c r="O1234" s="49"/>
      <c r="P1234" s="49">
        <v>5</v>
      </c>
      <c r="Q1234" s="49" t="s">
        <v>4377</v>
      </c>
      <c r="R1234" s="49" t="str">
        <f>IFERROR(INDEX(tbl_Lookup_Exercises[Category],MATCH(tbl_Exercises[[#This Row],[ExerciseName]],tbl_Lookup_Exercises[ExerciseName],0)),"Unknown")</f>
        <v>Carry</v>
      </c>
    </row>
    <row r="1235" spans="1:18" hidden="1" x14ac:dyDescent="0.25">
      <c r="A1235" s="49" t="s">
        <v>4378</v>
      </c>
      <c r="B1235" s="49" t="s">
        <v>1068</v>
      </c>
      <c r="C1235" s="49" t="s">
        <v>356</v>
      </c>
      <c r="D1235" s="49">
        <v>2</v>
      </c>
      <c r="G1235">
        <v>300</v>
      </c>
      <c r="H1235">
        <v>1.26</v>
      </c>
      <c r="I1235" s="49" t="s">
        <v>3957</v>
      </c>
      <c r="M1235" s="49"/>
      <c r="N1235" s="49"/>
      <c r="O1235" s="49" t="s">
        <v>4009</v>
      </c>
      <c r="P1235" s="49">
        <v>5</v>
      </c>
      <c r="Q1235" s="49" t="s">
        <v>1071</v>
      </c>
      <c r="R1235" s="49" t="str">
        <f>IFERROR(INDEX(tbl_Lookup_Exercises[Category],MATCH(tbl_Exercises[[#This Row],[ExerciseName]],tbl_Lookup_Exercises[ExerciseName],0)),"Unknown")</f>
        <v>Pull</v>
      </c>
    </row>
    <row r="1236" spans="1:18" hidden="1" x14ac:dyDescent="0.25">
      <c r="A1236" s="49" t="s">
        <v>4379</v>
      </c>
      <c r="B1236" s="49" t="s">
        <v>1072</v>
      </c>
      <c r="C1236" s="49" t="s">
        <v>356</v>
      </c>
      <c r="D1236" s="49">
        <v>1</v>
      </c>
      <c r="G1236">
        <v>240</v>
      </c>
      <c r="H1236">
        <v>1.1100000000000001</v>
      </c>
      <c r="I1236" s="49" t="s">
        <v>3957</v>
      </c>
      <c r="M1236" s="49"/>
      <c r="N1236" s="49"/>
      <c r="O1236" s="49" t="s">
        <v>3241</v>
      </c>
      <c r="P1236" s="49">
        <v>5</v>
      </c>
      <c r="Q1236" s="49" t="s">
        <v>1074</v>
      </c>
      <c r="R1236" s="49" t="str">
        <f>IFERROR(INDEX(tbl_Lookup_Exercises[Category],MATCH(tbl_Exercises[[#This Row],[ExerciseName]],tbl_Lookup_Exercises[ExerciseName],0)),"Unknown")</f>
        <v>Pull</v>
      </c>
    </row>
    <row r="1237" spans="1:18" hidden="1" x14ac:dyDescent="0.25">
      <c r="A1237" s="49" t="s">
        <v>4380</v>
      </c>
      <c r="B1237" s="49" t="s">
        <v>1072</v>
      </c>
      <c r="C1237" s="49" t="s">
        <v>112</v>
      </c>
      <c r="D1237" s="49">
        <v>1</v>
      </c>
      <c r="E1237">
        <v>45</v>
      </c>
      <c r="F1237">
        <v>15</v>
      </c>
      <c r="I1237" s="49"/>
      <c r="J1237">
        <v>2</v>
      </c>
      <c r="K1237">
        <v>1</v>
      </c>
      <c r="L1237">
        <v>2</v>
      </c>
      <c r="M1237" s="49" t="s">
        <v>3856</v>
      </c>
      <c r="N1237" s="49"/>
      <c r="O1237" s="49" t="s">
        <v>4381</v>
      </c>
      <c r="P1237" s="49">
        <v>5</v>
      </c>
      <c r="Q1237" s="49" t="s">
        <v>4382</v>
      </c>
      <c r="R1237" s="49" t="str">
        <f>IFERROR(INDEX(tbl_Lookup_Exercises[Category],MATCH(tbl_Exercises[[#This Row],[ExerciseName]],tbl_Lookup_Exercises[ExerciseName],0)),"Unknown")</f>
        <v>Arms_Biceps</v>
      </c>
    </row>
    <row r="1238" spans="1:18" hidden="1" x14ac:dyDescent="0.25">
      <c r="A1238" s="49" t="s">
        <v>4383</v>
      </c>
      <c r="B1238" s="49" t="s">
        <v>1072</v>
      </c>
      <c r="C1238" s="49" t="s">
        <v>112</v>
      </c>
      <c r="D1238" s="49">
        <v>2</v>
      </c>
      <c r="E1238">
        <v>45</v>
      </c>
      <c r="F1238">
        <v>15</v>
      </c>
      <c r="I1238" s="49"/>
      <c r="J1238">
        <v>2</v>
      </c>
      <c r="K1238">
        <v>1</v>
      </c>
      <c r="L1238">
        <v>2</v>
      </c>
      <c r="M1238" s="49" t="s">
        <v>3856</v>
      </c>
      <c r="N1238" s="49"/>
      <c r="O1238" s="49" t="s">
        <v>4384</v>
      </c>
      <c r="P1238" s="49">
        <v>5</v>
      </c>
      <c r="Q1238" s="49" t="s">
        <v>4385</v>
      </c>
      <c r="R1238" s="49" t="str">
        <f>IFERROR(INDEX(tbl_Lookup_Exercises[Category],MATCH(tbl_Exercises[[#This Row],[ExerciseName]],tbl_Lookup_Exercises[ExerciseName],0)),"Unknown")</f>
        <v>Arms_Biceps</v>
      </c>
    </row>
    <row r="1239" spans="1:18" hidden="1" x14ac:dyDescent="0.25">
      <c r="A1239" s="49" t="s">
        <v>4386</v>
      </c>
      <c r="B1239" s="49" t="s">
        <v>1072</v>
      </c>
      <c r="C1239" s="49" t="s">
        <v>112</v>
      </c>
      <c r="D1239" s="49">
        <v>3</v>
      </c>
      <c r="E1239">
        <v>45</v>
      </c>
      <c r="F1239">
        <v>12</v>
      </c>
      <c r="I1239" s="49"/>
      <c r="J1239">
        <v>2</v>
      </c>
      <c r="K1239">
        <v>1</v>
      </c>
      <c r="L1239">
        <v>2</v>
      </c>
      <c r="M1239" s="49" t="s">
        <v>3856</v>
      </c>
      <c r="N1239" s="49"/>
      <c r="O1239" s="49" t="s">
        <v>4387</v>
      </c>
      <c r="P1239" s="49">
        <v>5</v>
      </c>
      <c r="Q1239" s="49" t="s">
        <v>4388</v>
      </c>
      <c r="R1239" s="49" t="str">
        <f>IFERROR(INDEX(tbl_Lookup_Exercises[Category],MATCH(tbl_Exercises[[#This Row],[ExerciseName]],tbl_Lookup_Exercises[ExerciseName],0)),"Unknown")</f>
        <v>Arms_Biceps</v>
      </c>
    </row>
    <row r="1240" spans="1:18" hidden="1" x14ac:dyDescent="0.25">
      <c r="A1240" s="49" t="s">
        <v>4389</v>
      </c>
      <c r="B1240" s="49" t="s">
        <v>1072</v>
      </c>
      <c r="C1240" s="49" t="s">
        <v>214</v>
      </c>
      <c r="D1240" s="49">
        <v>1</v>
      </c>
      <c r="E1240">
        <v>50</v>
      </c>
      <c r="F1240">
        <v>13</v>
      </c>
      <c r="I1240" s="49"/>
      <c r="J1240">
        <v>2</v>
      </c>
      <c r="K1240">
        <v>1</v>
      </c>
      <c r="L1240">
        <v>2</v>
      </c>
      <c r="M1240" s="49" t="s">
        <v>618</v>
      </c>
      <c r="N1240" s="49"/>
      <c r="O1240" s="49" t="s">
        <v>2154</v>
      </c>
      <c r="P1240" s="49">
        <v>5</v>
      </c>
      <c r="Q1240" s="49" t="s">
        <v>4390</v>
      </c>
      <c r="R1240" s="49" t="str">
        <f>IFERROR(INDEX(tbl_Lookup_Exercises[Category],MATCH(tbl_Exercises[[#This Row],[ExerciseName]],tbl_Lookup_Exercises[ExerciseName],0)),"Unknown")</f>
        <v>Arms_Triceps</v>
      </c>
    </row>
    <row r="1241" spans="1:18" hidden="1" x14ac:dyDescent="0.25">
      <c r="A1241" s="49" t="s">
        <v>4391</v>
      </c>
      <c r="B1241" s="49" t="s">
        <v>1072</v>
      </c>
      <c r="C1241" s="49" t="s">
        <v>214</v>
      </c>
      <c r="D1241" s="49">
        <v>2</v>
      </c>
      <c r="E1241">
        <v>50</v>
      </c>
      <c r="F1241">
        <v>11</v>
      </c>
      <c r="I1241" s="49"/>
      <c r="J1241">
        <v>2</v>
      </c>
      <c r="K1241">
        <v>1</v>
      </c>
      <c r="L1241">
        <v>2</v>
      </c>
      <c r="M1241" s="49" t="s">
        <v>3856</v>
      </c>
      <c r="N1241" s="49"/>
      <c r="O1241" s="49" t="s">
        <v>3882</v>
      </c>
      <c r="P1241" s="49">
        <v>5</v>
      </c>
      <c r="Q1241" s="49" t="s">
        <v>4392</v>
      </c>
      <c r="R1241" s="49" t="str">
        <f>IFERROR(INDEX(tbl_Lookup_Exercises[Category],MATCH(tbl_Exercises[[#This Row],[ExerciseName]],tbl_Lookup_Exercises[ExerciseName],0)),"Unknown")</f>
        <v>Arms_Triceps</v>
      </c>
    </row>
    <row r="1242" spans="1:18" hidden="1" x14ac:dyDescent="0.25">
      <c r="A1242" s="49" t="s">
        <v>4393</v>
      </c>
      <c r="B1242" s="49" t="s">
        <v>1072</v>
      </c>
      <c r="C1242" s="49" t="s">
        <v>214</v>
      </c>
      <c r="D1242" s="49">
        <v>3</v>
      </c>
      <c r="E1242">
        <v>50</v>
      </c>
      <c r="F1242">
        <v>9</v>
      </c>
      <c r="I1242" s="49"/>
      <c r="J1242">
        <v>2</v>
      </c>
      <c r="K1242">
        <v>1</v>
      </c>
      <c r="L1242">
        <v>2</v>
      </c>
      <c r="M1242" s="49" t="s">
        <v>610</v>
      </c>
      <c r="N1242" s="49"/>
      <c r="O1242" s="49" t="s">
        <v>1937</v>
      </c>
      <c r="P1242" s="49">
        <v>5</v>
      </c>
      <c r="Q1242" s="49" t="s">
        <v>4394</v>
      </c>
      <c r="R1242" s="49" t="str">
        <f>IFERROR(INDEX(tbl_Lookup_Exercises[Category],MATCH(tbl_Exercises[[#This Row],[ExerciseName]],tbl_Lookup_Exercises[ExerciseName],0)),"Unknown")</f>
        <v>Arms_Triceps</v>
      </c>
    </row>
    <row r="1243" spans="1:18" hidden="1" x14ac:dyDescent="0.25">
      <c r="A1243" s="49" t="s">
        <v>4395</v>
      </c>
      <c r="B1243" s="49" t="s">
        <v>1072</v>
      </c>
      <c r="C1243" s="49" t="s">
        <v>214</v>
      </c>
      <c r="D1243" s="49">
        <v>4</v>
      </c>
      <c r="E1243">
        <v>50</v>
      </c>
      <c r="F1243">
        <v>8</v>
      </c>
      <c r="I1243" s="49"/>
      <c r="J1243">
        <v>2</v>
      </c>
      <c r="K1243">
        <v>1</v>
      </c>
      <c r="L1243">
        <v>2</v>
      </c>
      <c r="M1243" s="49" t="s">
        <v>3930</v>
      </c>
      <c r="N1243" s="49"/>
      <c r="O1243" s="49" t="s">
        <v>4225</v>
      </c>
      <c r="P1243" s="49">
        <v>5</v>
      </c>
      <c r="Q1243" s="49" t="s">
        <v>4396</v>
      </c>
      <c r="R1243" s="49" t="str">
        <f>IFERROR(INDEX(tbl_Lookup_Exercises[Category],MATCH(tbl_Exercises[[#This Row],[ExerciseName]],tbl_Lookup_Exercises[ExerciseName],0)),"Unknown")</f>
        <v>Arms_Triceps</v>
      </c>
    </row>
    <row r="1244" spans="1:18" hidden="1" x14ac:dyDescent="0.25">
      <c r="A1244" s="49" t="s">
        <v>4397</v>
      </c>
      <c r="B1244" s="49" t="s">
        <v>1072</v>
      </c>
      <c r="C1244" s="49" t="s">
        <v>222</v>
      </c>
      <c r="D1244" s="49">
        <v>1</v>
      </c>
      <c r="E1244">
        <v>12.5</v>
      </c>
      <c r="F1244">
        <v>10</v>
      </c>
      <c r="I1244" s="49"/>
      <c r="J1244">
        <v>3</v>
      </c>
      <c r="K1244">
        <v>1</v>
      </c>
      <c r="L1244">
        <v>3</v>
      </c>
      <c r="M1244" s="49" t="s">
        <v>610</v>
      </c>
      <c r="N1244" s="49"/>
      <c r="O1244" s="49" t="s">
        <v>2199</v>
      </c>
      <c r="P1244" s="49">
        <v>5</v>
      </c>
      <c r="Q1244" s="49" t="s">
        <v>4398</v>
      </c>
      <c r="R1244" s="49" t="str">
        <f>IFERROR(INDEX(tbl_Lookup_Exercises[Category],MATCH(tbl_Exercises[[#This Row],[ExerciseName]],tbl_Lookup_Exercises[ExerciseName],0)),"Unknown")</f>
        <v>Arms_Triceps</v>
      </c>
    </row>
    <row r="1245" spans="1:18" hidden="1" x14ac:dyDescent="0.25">
      <c r="A1245" s="49" t="s">
        <v>4399</v>
      </c>
      <c r="B1245" s="49" t="s">
        <v>1072</v>
      </c>
      <c r="C1245" s="49" t="s">
        <v>222</v>
      </c>
      <c r="D1245" s="49">
        <v>2</v>
      </c>
      <c r="E1245">
        <v>12.5</v>
      </c>
      <c r="F1245">
        <v>11</v>
      </c>
      <c r="I1245" s="49"/>
      <c r="J1245">
        <v>3</v>
      </c>
      <c r="K1245">
        <v>1</v>
      </c>
      <c r="L1245">
        <v>3</v>
      </c>
      <c r="M1245" s="49" t="s">
        <v>610</v>
      </c>
      <c r="N1245" s="49"/>
      <c r="O1245" s="49" t="s">
        <v>2199</v>
      </c>
      <c r="P1245" s="49">
        <v>5</v>
      </c>
      <c r="Q1245" s="49" t="s">
        <v>4400</v>
      </c>
      <c r="R1245" s="49" t="str">
        <f>IFERROR(INDEX(tbl_Lookup_Exercises[Category],MATCH(tbl_Exercises[[#This Row],[ExerciseName]],tbl_Lookup_Exercises[ExerciseName],0)),"Unknown")</f>
        <v>Arms_Triceps</v>
      </c>
    </row>
    <row r="1246" spans="1:18" hidden="1" x14ac:dyDescent="0.25">
      <c r="A1246" s="49" t="s">
        <v>4401</v>
      </c>
      <c r="B1246" s="49" t="s">
        <v>1072</v>
      </c>
      <c r="C1246" s="49" t="s">
        <v>222</v>
      </c>
      <c r="D1246" s="49">
        <v>3</v>
      </c>
      <c r="E1246">
        <v>12.5</v>
      </c>
      <c r="F1246">
        <v>11</v>
      </c>
      <c r="I1246" s="49"/>
      <c r="J1246">
        <v>3</v>
      </c>
      <c r="K1246">
        <v>1</v>
      </c>
      <c r="L1246">
        <v>3</v>
      </c>
      <c r="M1246" s="49" t="s">
        <v>610</v>
      </c>
      <c r="N1246" s="49"/>
      <c r="O1246" s="49" t="s">
        <v>2199</v>
      </c>
      <c r="P1246" s="49">
        <v>5</v>
      </c>
      <c r="Q1246" s="49" t="s">
        <v>4402</v>
      </c>
      <c r="R1246" s="49" t="str">
        <f>IFERROR(INDEX(tbl_Lookup_Exercises[Category],MATCH(tbl_Exercises[[#This Row],[ExerciseName]],tbl_Lookup_Exercises[ExerciseName],0)),"Unknown")</f>
        <v>Arms_Triceps</v>
      </c>
    </row>
    <row r="1247" spans="1:18" hidden="1" x14ac:dyDescent="0.25">
      <c r="A1247" s="49" t="s">
        <v>4403</v>
      </c>
      <c r="B1247" s="49" t="s">
        <v>1072</v>
      </c>
      <c r="C1247" s="49" t="s">
        <v>8734</v>
      </c>
      <c r="D1247" s="49">
        <v>1</v>
      </c>
      <c r="E1247">
        <v>30</v>
      </c>
      <c r="F1247">
        <v>10</v>
      </c>
      <c r="I1247" s="49"/>
      <c r="J1247">
        <v>2</v>
      </c>
      <c r="K1247">
        <v>1</v>
      </c>
      <c r="L1247">
        <v>2</v>
      </c>
      <c r="M1247" s="49" t="s">
        <v>2289</v>
      </c>
      <c r="N1247" s="49"/>
      <c r="O1247" s="49" t="s">
        <v>2527</v>
      </c>
      <c r="P1247" s="49">
        <v>5</v>
      </c>
      <c r="Q1247" s="49" t="s">
        <v>4404</v>
      </c>
      <c r="R1247" s="49" t="str">
        <f>IFERROR(INDEX(tbl_Lookup_Exercises[Category],MATCH(tbl_Exercises[[#This Row],[ExerciseName]],tbl_Lookup_Exercises[ExerciseName],0)),"Unknown")</f>
        <v>Arms_Biceps</v>
      </c>
    </row>
    <row r="1248" spans="1:18" hidden="1" x14ac:dyDescent="0.25">
      <c r="A1248" s="49" t="s">
        <v>4405</v>
      </c>
      <c r="B1248" s="49" t="s">
        <v>1072</v>
      </c>
      <c r="C1248" s="49" t="s">
        <v>8734</v>
      </c>
      <c r="D1248" s="49">
        <v>2</v>
      </c>
      <c r="E1248">
        <v>30</v>
      </c>
      <c r="F1248">
        <v>10</v>
      </c>
      <c r="I1248" s="49"/>
      <c r="J1248">
        <v>2</v>
      </c>
      <c r="K1248">
        <v>1</v>
      </c>
      <c r="L1248">
        <v>2</v>
      </c>
      <c r="M1248" s="49" t="s">
        <v>3856</v>
      </c>
      <c r="N1248" s="49"/>
      <c r="O1248" s="49" t="s">
        <v>3882</v>
      </c>
      <c r="P1248" s="49">
        <v>5</v>
      </c>
      <c r="Q1248" s="49" t="s">
        <v>4406</v>
      </c>
      <c r="R1248" s="49" t="str">
        <f>IFERROR(INDEX(tbl_Lookup_Exercises[Category],MATCH(tbl_Exercises[[#This Row],[ExerciseName]],tbl_Lookup_Exercises[ExerciseName],0)),"Unknown")</f>
        <v>Arms_Biceps</v>
      </c>
    </row>
    <row r="1249" spans="1:18" hidden="1" x14ac:dyDescent="0.25">
      <c r="A1249" s="49" t="s">
        <v>4407</v>
      </c>
      <c r="B1249" s="49" t="s">
        <v>1072</v>
      </c>
      <c r="C1249" s="49" t="s">
        <v>8734</v>
      </c>
      <c r="D1249" s="49">
        <v>3</v>
      </c>
      <c r="E1249">
        <v>30</v>
      </c>
      <c r="F1249">
        <v>9</v>
      </c>
      <c r="I1249" s="49"/>
      <c r="J1249">
        <v>2</v>
      </c>
      <c r="K1249">
        <v>1</v>
      </c>
      <c r="L1249">
        <v>2</v>
      </c>
      <c r="M1249" s="49" t="s">
        <v>610</v>
      </c>
      <c r="N1249" s="49"/>
      <c r="O1249" s="49" t="s">
        <v>4408</v>
      </c>
      <c r="P1249" s="49">
        <v>5</v>
      </c>
      <c r="Q1249" s="49" t="s">
        <v>4409</v>
      </c>
      <c r="R1249" s="49" t="str">
        <f>IFERROR(INDEX(tbl_Lookup_Exercises[Category],MATCH(tbl_Exercises[[#This Row],[ExerciseName]],tbl_Lookup_Exercises[ExerciseName],0)),"Unknown")</f>
        <v>Arms_Biceps</v>
      </c>
    </row>
    <row r="1250" spans="1:18" hidden="1" x14ac:dyDescent="0.25">
      <c r="A1250" s="49" t="s">
        <v>4410</v>
      </c>
      <c r="B1250" s="49" t="s">
        <v>1072</v>
      </c>
      <c r="C1250" s="49" t="s">
        <v>303</v>
      </c>
      <c r="D1250" s="49">
        <v>1</v>
      </c>
      <c r="E1250">
        <v>10</v>
      </c>
      <c r="F1250">
        <v>15</v>
      </c>
      <c r="I1250" s="49"/>
      <c r="J1250">
        <v>2</v>
      </c>
      <c r="K1250">
        <v>1</v>
      </c>
      <c r="L1250">
        <v>2</v>
      </c>
      <c r="M1250" s="49" t="s">
        <v>618</v>
      </c>
      <c r="N1250" s="49"/>
      <c r="O1250" s="49" t="s">
        <v>4411</v>
      </c>
      <c r="P1250" s="49">
        <v>5</v>
      </c>
      <c r="Q1250" s="49" t="s">
        <v>4412</v>
      </c>
      <c r="R1250" s="49" t="str">
        <f>IFERROR(INDEX(tbl_Lookup_Exercises[Category],MATCH(tbl_Exercises[[#This Row],[ExerciseName]],tbl_Lookup_Exercises[ExerciseName],0)),"Unknown")</f>
        <v>Push</v>
      </c>
    </row>
    <row r="1251" spans="1:18" hidden="1" x14ac:dyDescent="0.25">
      <c r="A1251" s="49" t="s">
        <v>4413</v>
      </c>
      <c r="B1251" s="49" t="s">
        <v>1072</v>
      </c>
      <c r="C1251" s="49" t="s">
        <v>303</v>
      </c>
      <c r="D1251" s="49">
        <v>2</v>
      </c>
      <c r="E1251">
        <v>10</v>
      </c>
      <c r="F1251">
        <v>15</v>
      </c>
      <c r="I1251" s="49"/>
      <c r="J1251">
        <v>2</v>
      </c>
      <c r="K1251">
        <v>1</v>
      </c>
      <c r="L1251">
        <v>2</v>
      </c>
      <c r="M1251" s="49" t="s">
        <v>618</v>
      </c>
      <c r="N1251" s="49"/>
      <c r="O1251" s="49" t="s">
        <v>4414</v>
      </c>
      <c r="P1251" s="49">
        <v>5</v>
      </c>
      <c r="Q1251" s="49" t="s">
        <v>4415</v>
      </c>
      <c r="R1251" s="49" t="str">
        <f>IFERROR(INDEX(tbl_Lookup_Exercises[Category],MATCH(tbl_Exercises[[#This Row],[ExerciseName]],tbl_Lookup_Exercises[ExerciseName],0)),"Unknown")</f>
        <v>Push</v>
      </c>
    </row>
    <row r="1252" spans="1:18" hidden="1" x14ac:dyDescent="0.25">
      <c r="A1252" s="49" t="s">
        <v>4416</v>
      </c>
      <c r="B1252" s="49" t="s">
        <v>1072</v>
      </c>
      <c r="C1252" s="49" t="s">
        <v>303</v>
      </c>
      <c r="D1252" s="49">
        <v>3</v>
      </c>
      <c r="E1252">
        <v>10</v>
      </c>
      <c r="F1252">
        <v>15</v>
      </c>
      <c r="I1252" s="49"/>
      <c r="J1252">
        <v>2</v>
      </c>
      <c r="K1252">
        <v>1</v>
      </c>
      <c r="L1252">
        <v>2</v>
      </c>
      <c r="M1252" s="49" t="s">
        <v>610</v>
      </c>
      <c r="N1252" s="49"/>
      <c r="O1252" s="49" t="s">
        <v>4417</v>
      </c>
      <c r="P1252" s="49">
        <v>5</v>
      </c>
      <c r="Q1252" s="49" t="s">
        <v>4418</v>
      </c>
      <c r="R1252" s="49" t="str">
        <f>IFERROR(INDEX(tbl_Lookup_Exercises[Category],MATCH(tbl_Exercises[[#This Row],[ExerciseName]],tbl_Lookup_Exercises[ExerciseName],0)),"Unknown")</f>
        <v>Push</v>
      </c>
    </row>
    <row r="1253" spans="1:18" hidden="1" x14ac:dyDescent="0.25">
      <c r="A1253" s="49" t="s">
        <v>4419</v>
      </c>
      <c r="B1253" s="49" t="s">
        <v>1072</v>
      </c>
      <c r="C1253" s="49" t="s">
        <v>1534</v>
      </c>
      <c r="D1253" s="49">
        <v>1</v>
      </c>
      <c r="E1253">
        <v>150</v>
      </c>
      <c r="G1253">
        <v>60</v>
      </c>
      <c r="I1253" s="49"/>
      <c r="M1253" s="49"/>
      <c r="N1253" s="49"/>
      <c r="O1253" s="49"/>
      <c r="P1253" s="49">
        <v>5</v>
      </c>
      <c r="Q1253" s="49" t="s">
        <v>4420</v>
      </c>
      <c r="R1253" s="49" t="str">
        <f>IFERROR(INDEX(tbl_Lookup_Exercises[Category],MATCH(tbl_Exercises[[#This Row],[ExerciseName]],tbl_Lookup_Exercises[ExerciseName],0)),"Unknown")</f>
        <v>Carry</v>
      </c>
    </row>
    <row r="1254" spans="1:18" hidden="1" x14ac:dyDescent="0.25">
      <c r="A1254" s="49" t="s">
        <v>4421</v>
      </c>
      <c r="B1254" s="49" t="s">
        <v>1072</v>
      </c>
      <c r="C1254" s="49" t="s">
        <v>1534</v>
      </c>
      <c r="D1254" s="49">
        <v>2</v>
      </c>
      <c r="E1254">
        <v>150</v>
      </c>
      <c r="G1254">
        <v>60</v>
      </c>
      <c r="I1254" s="49"/>
      <c r="M1254" s="49"/>
      <c r="N1254" s="49"/>
      <c r="O1254" s="49"/>
      <c r="P1254" s="49">
        <v>5</v>
      </c>
      <c r="Q1254" s="49" t="s">
        <v>4422</v>
      </c>
      <c r="R1254" s="49" t="str">
        <f>IFERROR(INDEX(tbl_Lookup_Exercises[Category],MATCH(tbl_Exercises[[#This Row],[ExerciseName]],tbl_Lookup_Exercises[ExerciseName],0)),"Unknown")</f>
        <v>Carry</v>
      </c>
    </row>
    <row r="1255" spans="1:18" hidden="1" x14ac:dyDescent="0.25">
      <c r="A1255" s="49" t="s">
        <v>4423</v>
      </c>
      <c r="B1255" s="49" t="s">
        <v>1072</v>
      </c>
      <c r="C1255" s="49" t="s">
        <v>1534</v>
      </c>
      <c r="D1255" s="49">
        <v>3</v>
      </c>
      <c r="E1255">
        <v>150</v>
      </c>
      <c r="G1255">
        <v>55.2</v>
      </c>
      <c r="I1255" s="49"/>
      <c r="M1255" s="49"/>
      <c r="N1255" s="49"/>
      <c r="O1255" s="49"/>
      <c r="P1255" s="49">
        <v>5</v>
      </c>
      <c r="Q1255" s="49" t="s">
        <v>4424</v>
      </c>
      <c r="R1255" s="49" t="str">
        <f>IFERROR(INDEX(tbl_Lookup_Exercises[Category],MATCH(tbl_Exercises[[#This Row],[ExerciseName]],tbl_Lookup_Exercises[ExerciseName],0)),"Unknown")</f>
        <v>Carry</v>
      </c>
    </row>
    <row r="1256" spans="1:18" hidden="1" x14ac:dyDescent="0.25">
      <c r="A1256" s="49" t="s">
        <v>4425</v>
      </c>
      <c r="B1256" s="49" t="s">
        <v>1072</v>
      </c>
      <c r="C1256" s="49" t="s">
        <v>356</v>
      </c>
      <c r="D1256" s="49">
        <v>2</v>
      </c>
      <c r="G1256">
        <v>460</v>
      </c>
      <c r="H1256">
        <v>2</v>
      </c>
      <c r="I1256" s="49" t="s">
        <v>3957</v>
      </c>
      <c r="M1256" s="49"/>
      <c r="N1256" s="49"/>
      <c r="O1256" s="49" t="s">
        <v>4009</v>
      </c>
      <c r="P1256" s="49">
        <v>5</v>
      </c>
      <c r="Q1256" s="49" t="s">
        <v>1075</v>
      </c>
      <c r="R1256" s="49" t="str">
        <f>IFERROR(INDEX(tbl_Lookup_Exercises[Category],MATCH(tbl_Exercises[[#This Row],[ExerciseName]],tbl_Lookup_Exercises[ExerciseName],0)),"Unknown")</f>
        <v>Pull</v>
      </c>
    </row>
    <row r="1257" spans="1:18" hidden="1" x14ac:dyDescent="0.25">
      <c r="A1257" s="49" t="s">
        <v>4426</v>
      </c>
      <c r="B1257" s="49" t="s">
        <v>1076</v>
      </c>
      <c r="C1257" s="49" t="s">
        <v>356</v>
      </c>
      <c r="D1257" s="49">
        <v>1</v>
      </c>
      <c r="G1257">
        <v>300</v>
      </c>
      <c r="H1257">
        <v>1.34</v>
      </c>
      <c r="I1257" s="49" t="s">
        <v>3957</v>
      </c>
      <c r="M1257" s="49"/>
      <c r="N1257" s="49"/>
      <c r="O1257" s="49" t="s">
        <v>4427</v>
      </c>
      <c r="P1257" s="49">
        <v>5</v>
      </c>
      <c r="Q1257" s="49" t="s">
        <v>1078</v>
      </c>
      <c r="R1257" s="49" t="str">
        <f>IFERROR(INDEX(tbl_Lookup_Exercises[Category],MATCH(tbl_Exercises[[#This Row],[ExerciseName]],tbl_Lookup_Exercises[ExerciseName],0)),"Unknown")</f>
        <v>Pull</v>
      </c>
    </row>
    <row r="1258" spans="1:18" hidden="1" x14ac:dyDescent="0.25">
      <c r="A1258" s="49" t="s">
        <v>4428</v>
      </c>
      <c r="B1258" s="49" t="s">
        <v>1076</v>
      </c>
      <c r="C1258" s="49" t="s">
        <v>249</v>
      </c>
      <c r="D1258" s="49">
        <v>1</v>
      </c>
      <c r="E1258">
        <v>150</v>
      </c>
      <c r="F1258">
        <v>8</v>
      </c>
      <c r="I1258" s="49"/>
      <c r="J1258">
        <v>3</v>
      </c>
      <c r="K1258">
        <v>1</v>
      </c>
      <c r="L1258">
        <v>1</v>
      </c>
      <c r="M1258" s="49" t="s">
        <v>618</v>
      </c>
      <c r="N1258" s="49"/>
      <c r="O1258" s="49" t="s">
        <v>2598</v>
      </c>
      <c r="P1258" s="49">
        <v>5</v>
      </c>
      <c r="Q1258" s="49" t="s">
        <v>4429</v>
      </c>
      <c r="R1258" s="49" t="str">
        <f>IFERROR(INDEX(tbl_Lookup_Exercises[Category],MATCH(tbl_Exercises[[#This Row],[ExerciseName]],tbl_Lookup_Exercises[ExerciseName],0)),"Unknown")</f>
        <v>Legs</v>
      </c>
    </row>
    <row r="1259" spans="1:18" hidden="1" x14ac:dyDescent="0.25">
      <c r="A1259" s="49" t="s">
        <v>4430</v>
      </c>
      <c r="B1259" s="49" t="s">
        <v>1076</v>
      </c>
      <c r="C1259" s="49" t="s">
        <v>249</v>
      </c>
      <c r="D1259" s="49">
        <v>2</v>
      </c>
      <c r="E1259">
        <v>150</v>
      </c>
      <c r="F1259">
        <v>8</v>
      </c>
      <c r="I1259" s="49"/>
      <c r="J1259">
        <v>3</v>
      </c>
      <c r="K1259">
        <v>1</v>
      </c>
      <c r="L1259">
        <v>1</v>
      </c>
      <c r="M1259" s="49" t="s">
        <v>618</v>
      </c>
      <c r="N1259" s="49"/>
      <c r="O1259" s="49" t="s">
        <v>2598</v>
      </c>
      <c r="P1259" s="49">
        <v>5</v>
      </c>
      <c r="Q1259" s="49" t="s">
        <v>4431</v>
      </c>
      <c r="R1259" s="49" t="str">
        <f>IFERROR(INDEX(tbl_Lookup_Exercises[Category],MATCH(tbl_Exercises[[#This Row],[ExerciseName]],tbl_Lookup_Exercises[ExerciseName],0)),"Unknown")</f>
        <v>Legs</v>
      </c>
    </row>
    <row r="1260" spans="1:18" hidden="1" x14ac:dyDescent="0.25">
      <c r="A1260" s="49" t="s">
        <v>4432</v>
      </c>
      <c r="B1260" s="49" t="s">
        <v>1076</v>
      </c>
      <c r="C1260" s="49" t="s">
        <v>249</v>
      </c>
      <c r="D1260" s="49">
        <v>3</v>
      </c>
      <c r="E1260">
        <v>150</v>
      </c>
      <c r="F1260">
        <v>8</v>
      </c>
      <c r="I1260" s="49"/>
      <c r="J1260">
        <v>3</v>
      </c>
      <c r="K1260">
        <v>1</v>
      </c>
      <c r="L1260">
        <v>1</v>
      </c>
      <c r="M1260" s="49" t="s">
        <v>618</v>
      </c>
      <c r="N1260" s="49"/>
      <c r="O1260" s="49" t="s">
        <v>2598</v>
      </c>
      <c r="P1260" s="49">
        <v>5</v>
      </c>
      <c r="Q1260" s="49" t="s">
        <v>4433</v>
      </c>
      <c r="R1260" s="49" t="str">
        <f>IFERROR(INDEX(tbl_Lookup_Exercises[Category],MATCH(tbl_Exercises[[#This Row],[ExerciseName]],tbl_Lookup_Exercises[ExerciseName],0)),"Unknown")</f>
        <v>Legs</v>
      </c>
    </row>
    <row r="1261" spans="1:18" hidden="1" x14ac:dyDescent="0.25">
      <c r="A1261" s="49" t="s">
        <v>4434</v>
      </c>
      <c r="B1261" s="49" t="s">
        <v>1076</v>
      </c>
      <c r="C1261" s="49" t="s">
        <v>249</v>
      </c>
      <c r="D1261" s="49">
        <v>4</v>
      </c>
      <c r="E1261">
        <v>150</v>
      </c>
      <c r="F1261">
        <v>9</v>
      </c>
      <c r="I1261" s="49"/>
      <c r="J1261">
        <v>3</v>
      </c>
      <c r="K1261">
        <v>1</v>
      </c>
      <c r="L1261">
        <v>1</v>
      </c>
      <c r="M1261" s="49" t="s">
        <v>610</v>
      </c>
      <c r="N1261" s="49"/>
      <c r="O1261" s="49" t="s">
        <v>4435</v>
      </c>
      <c r="P1261" s="49">
        <v>5</v>
      </c>
      <c r="Q1261" s="49" t="s">
        <v>4436</v>
      </c>
      <c r="R1261" s="49" t="str">
        <f>IFERROR(INDEX(tbl_Lookup_Exercises[Category],MATCH(tbl_Exercises[[#This Row],[ExerciseName]],tbl_Lookup_Exercises[ExerciseName],0)),"Unknown")</f>
        <v>Legs</v>
      </c>
    </row>
    <row r="1262" spans="1:18" hidden="1" x14ac:dyDescent="0.25">
      <c r="A1262" s="49" t="s">
        <v>4437</v>
      </c>
      <c r="B1262" s="49" t="s">
        <v>1076</v>
      </c>
      <c r="C1262" s="49" t="s">
        <v>256</v>
      </c>
      <c r="D1262" s="49">
        <v>1</v>
      </c>
      <c r="E1262">
        <v>50</v>
      </c>
      <c r="F1262">
        <v>8</v>
      </c>
      <c r="I1262" s="49"/>
      <c r="M1262" s="49" t="s">
        <v>3856</v>
      </c>
      <c r="N1262" s="49"/>
      <c r="O1262" s="49" t="s">
        <v>4438</v>
      </c>
      <c r="P1262" s="49">
        <v>5</v>
      </c>
      <c r="Q1262" s="49" t="s">
        <v>4439</v>
      </c>
      <c r="R1262" s="49" t="str">
        <f>IFERROR(INDEX(tbl_Lookup_Exercises[Category],MATCH(tbl_Exercises[[#This Row],[ExerciseName]],tbl_Lookup_Exercises[ExerciseName],0)),"Unknown")</f>
        <v>Legs</v>
      </c>
    </row>
    <row r="1263" spans="1:18" hidden="1" x14ac:dyDescent="0.25">
      <c r="A1263" s="49" t="s">
        <v>4440</v>
      </c>
      <c r="B1263" s="49" t="s">
        <v>1076</v>
      </c>
      <c r="C1263" s="49" t="s">
        <v>256</v>
      </c>
      <c r="D1263" s="49">
        <v>2</v>
      </c>
      <c r="E1263">
        <v>50</v>
      </c>
      <c r="F1263">
        <v>8</v>
      </c>
      <c r="I1263" s="49"/>
      <c r="M1263" s="49" t="s">
        <v>3856</v>
      </c>
      <c r="N1263" s="49"/>
      <c r="O1263" s="49" t="s">
        <v>4441</v>
      </c>
      <c r="P1263" s="49">
        <v>5</v>
      </c>
      <c r="Q1263" s="49" t="s">
        <v>4442</v>
      </c>
      <c r="R1263" s="49" t="str">
        <f>IFERROR(INDEX(tbl_Lookup_Exercises[Category],MATCH(tbl_Exercises[[#This Row],[ExerciseName]],tbl_Lookup_Exercises[ExerciseName],0)),"Unknown")</f>
        <v>Legs</v>
      </c>
    </row>
    <row r="1264" spans="1:18" hidden="1" x14ac:dyDescent="0.25">
      <c r="A1264" s="49" t="s">
        <v>4443</v>
      </c>
      <c r="B1264" s="49" t="s">
        <v>1076</v>
      </c>
      <c r="C1264" s="49" t="s">
        <v>256</v>
      </c>
      <c r="D1264" s="49">
        <v>3</v>
      </c>
      <c r="E1264">
        <v>50</v>
      </c>
      <c r="F1264">
        <v>8</v>
      </c>
      <c r="I1264" s="49"/>
      <c r="J1264">
        <v>2</v>
      </c>
      <c r="K1264">
        <v>1</v>
      </c>
      <c r="L1264">
        <v>2</v>
      </c>
      <c r="M1264" s="49" t="s">
        <v>3856</v>
      </c>
      <c r="N1264" s="49"/>
      <c r="O1264" s="49" t="s">
        <v>4444</v>
      </c>
      <c r="P1264" s="49">
        <v>5</v>
      </c>
      <c r="Q1264" s="49" t="s">
        <v>4445</v>
      </c>
      <c r="R1264" s="49" t="str">
        <f>IFERROR(INDEX(tbl_Lookup_Exercises[Category],MATCH(tbl_Exercises[[#This Row],[ExerciseName]],tbl_Lookup_Exercises[ExerciseName],0)),"Unknown")</f>
        <v>Legs</v>
      </c>
    </row>
    <row r="1265" spans="1:18" hidden="1" x14ac:dyDescent="0.25">
      <c r="A1265" s="49" t="s">
        <v>4446</v>
      </c>
      <c r="B1265" s="49" t="s">
        <v>1076</v>
      </c>
      <c r="C1265" s="49" t="s">
        <v>41</v>
      </c>
      <c r="D1265" s="49">
        <v>1</v>
      </c>
      <c r="E1265">
        <v>75</v>
      </c>
      <c r="F1265">
        <v>8</v>
      </c>
      <c r="I1265" s="49"/>
      <c r="J1265">
        <v>2</v>
      </c>
      <c r="K1265">
        <v>1</v>
      </c>
      <c r="L1265">
        <v>2</v>
      </c>
      <c r="M1265" s="49" t="s">
        <v>618</v>
      </c>
      <c r="N1265" s="49"/>
      <c r="O1265" s="49" t="s">
        <v>2154</v>
      </c>
      <c r="P1265" s="49">
        <v>5</v>
      </c>
      <c r="Q1265" s="49" t="s">
        <v>4447</v>
      </c>
      <c r="R1265" s="49" t="str">
        <f>IFERROR(INDEX(tbl_Lookup_Exercises[Category],MATCH(tbl_Exercises[[#This Row],[ExerciseName]],tbl_Lookup_Exercises[ExerciseName],0)),"Unknown")</f>
        <v>Pull</v>
      </c>
    </row>
    <row r="1266" spans="1:18" hidden="1" x14ac:dyDescent="0.25">
      <c r="A1266" s="49" t="s">
        <v>4448</v>
      </c>
      <c r="B1266" s="49" t="s">
        <v>1076</v>
      </c>
      <c r="C1266" s="49" t="s">
        <v>41</v>
      </c>
      <c r="D1266" s="49">
        <v>2</v>
      </c>
      <c r="E1266">
        <v>75</v>
      </c>
      <c r="F1266">
        <v>8</v>
      </c>
      <c r="I1266" s="49"/>
      <c r="J1266">
        <v>2</v>
      </c>
      <c r="K1266">
        <v>1</v>
      </c>
      <c r="L1266">
        <v>2</v>
      </c>
      <c r="M1266" s="49" t="s">
        <v>3856</v>
      </c>
      <c r="N1266" s="49"/>
      <c r="O1266" s="49" t="s">
        <v>3882</v>
      </c>
      <c r="P1266" s="49">
        <v>5</v>
      </c>
      <c r="Q1266" s="49" t="s">
        <v>4449</v>
      </c>
      <c r="R1266" s="49" t="str">
        <f>IFERROR(INDEX(tbl_Lookup_Exercises[Category],MATCH(tbl_Exercises[[#This Row],[ExerciseName]],tbl_Lookup_Exercises[ExerciseName],0)),"Unknown")</f>
        <v>Pull</v>
      </c>
    </row>
    <row r="1267" spans="1:18" hidden="1" x14ac:dyDescent="0.25">
      <c r="A1267" s="49" t="s">
        <v>4450</v>
      </c>
      <c r="B1267" s="49" t="s">
        <v>1076</v>
      </c>
      <c r="C1267" s="49" t="s">
        <v>41</v>
      </c>
      <c r="D1267" s="49">
        <v>3</v>
      </c>
      <c r="E1267">
        <v>75</v>
      </c>
      <c r="F1267">
        <v>8</v>
      </c>
      <c r="I1267" s="49"/>
      <c r="J1267">
        <v>2</v>
      </c>
      <c r="K1267">
        <v>1</v>
      </c>
      <c r="L1267">
        <v>2</v>
      </c>
      <c r="M1267" s="49" t="s">
        <v>3856</v>
      </c>
      <c r="N1267" s="49"/>
      <c r="O1267" s="49" t="s">
        <v>3882</v>
      </c>
      <c r="P1267" s="49">
        <v>5</v>
      </c>
      <c r="Q1267" s="49" t="s">
        <v>4451</v>
      </c>
      <c r="R1267" s="49" t="str">
        <f>IFERROR(INDEX(tbl_Lookup_Exercises[Category],MATCH(tbl_Exercises[[#This Row],[ExerciseName]],tbl_Lookup_Exercises[ExerciseName],0)),"Unknown")</f>
        <v>Pull</v>
      </c>
    </row>
    <row r="1268" spans="1:18" hidden="1" x14ac:dyDescent="0.25">
      <c r="A1268" s="49" t="s">
        <v>4452</v>
      </c>
      <c r="B1268" s="49" t="s">
        <v>1076</v>
      </c>
      <c r="C1268" s="49" t="s">
        <v>41</v>
      </c>
      <c r="D1268" s="49">
        <v>4</v>
      </c>
      <c r="E1268">
        <v>75</v>
      </c>
      <c r="F1268">
        <v>8</v>
      </c>
      <c r="I1268" s="49"/>
      <c r="J1268">
        <v>2</v>
      </c>
      <c r="K1268">
        <v>1</v>
      </c>
      <c r="L1268">
        <v>2</v>
      </c>
      <c r="M1268" s="49" t="s">
        <v>3856</v>
      </c>
      <c r="N1268" s="49"/>
      <c r="O1268" s="49" t="s">
        <v>3882</v>
      </c>
      <c r="P1268" s="49">
        <v>5</v>
      </c>
      <c r="Q1268" s="49" t="s">
        <v>4453</v>
      </c>
      <c r="R1268" s="49" t="str">
        <f>IFERROR(INDEX(tbl_Lookup_Exercises[Category],MATCH(tbl_Exercises[[#This Row],[ExerciseName]],tbl_Lookup_Exercises[ExerciseName],0)),"Unknown")</f>
        <v>Pull</v>
      </c>
    </row>
    <row r="1269" spans="1:18" hidden="1" x14ac:dyDescent="0.25">
      <c r="A1269" s="49" t="s">
        <v>4454</v>
      </c>
      <c r="B1269" s="49" t="s">
        <v>1076</v>
      </c>
      <c r="C1269" s="49" t="s">
        <v>45</v>
      </c>
      <c r="D1269" s="49">
        <v>1</v>
      </c>
      <c r="E1269">
        <v>140</v>
      </c>
      <c r="F1269">
        <v>12</v>
      </c>
      <c r="I1269" s="49"/>
      <c r="J1269">
        <v>2</v>
      </c>
      <c r="K1269">
        <v>1</v>
      </c>
      <c r="L1269">
        <v>2</v>
      </c>
      <c r="M1269" s="49" t="s">
        <v>3856</v>
      </c>
      <c r="N1269" s="49"/>
      <c r="O1269" s="49" t="s">
        <v>4455</v>
      </c>
      <c r="P1269" s="49">
        <v>5</v>
      </c>
      <c r="Q1269" s="49" t="s">
        <v>4456</v>
      </c>
      <c r="R1269" s="49" t="str">
        <f>IFERROR(INDEX(tbl_Lookup_Exercises[Category],MATCH(tbl_Exercises[[#This Row],[ExerciseName]],tbl_Lookup_Exercises[ExerciseName],0)),"Unknown")</f>
        <v>Pull</v>
      </c>
    </row>
    <row r="1270" spans="1:18" hidden="1" x14ac:dyDescent="0.25">
      <c r="A1270" s="49" t="s">
        <v>4457</v>
      </c>
      <c r="B1270" s="49" t="s">
        <v>1076</v>
      </c>
      <c r="C1270" s="49" t="s">
        <v>45</v>
      </c>
      <c r="D1270" s="49">
        <v>2</v>
      </c>
      <c r="E1270">
        <v>145</v>
      </c>
      <c r="F1270">
        <v>10</v>
      </c>
      <c r="I1270" s="49"/>
      <c r="J1270">
        <v>2</v>
      </c>
      <c r="K1270">
        <v>1</v>
      </c>
      <c r="L1270">
        <v>2</v>
      </c>
      <c r="M1270" s="49" t="s">
        <v>3856</v>
      </c>
      <c r="N1270" s="49"/>
      <c r="O1270" s="49" t="s">
        <v>4458</v>
      </c>
      <c r="P1270" s="49">
        <v>5</v>
      </c>
      <c r="Q1270" s="49" t="s">
        <v>4459</v>
      </c>
      <c r="R1270" s="49" t="str">
        <f>IFERROR(INDEX(tbl_Lookup_Exercises[Category],MATCH(tbl_Exercises[[#This Row],[ExerciseName]],tbl_Lookup_Exercises[ExerciseName],0)),"Unknown")</f>
        <v>Pull</v>
      </c>
    </row>
    <row r="1271" spans="1:18" hidden="1" x14ac:dyDescent="0.25">
      <c r="A1271" s="49" t="s">
        <v>4460</v>
      </c>
      <c r="B1271" s="49" t="s">
        <v>1076</v>
      </c>
      <c r="C1271" s="49" t="s">
        <v>45</v>
      </c>
      <c r="D1271" s="49">
        <v>3</v>
      </c>
      <c r="E1271">
        <v>145</v>
      </c>
      <c r="F1271">
        <v>11</v>
      </c>
      <c r="I1271" s="49"/>
      <c r="J1271">
        <v>2</v>
      </c>
      <c r="K1271">
        <v>1</v>
      </c>
      <c r="L1271">
        <v>2</v>
      </c>
      <c r="M1271" s="49" t="s">
        <v>3856</v>
      </c>
      <c r="N1271" s="49"/>
      <c r="O1271" s="49" t="s">
        <v>4461</v>
      </c>
      <c r="P1271" s="49">
        <v>5</v>
      </c>
      <c r="Q1271" s="49" t="s">
        <v>4462</v>
      </c>
      <c r="R1271" s="49" t="str">
        <f>IFERROR(INDEX(tbl_Lookup_Exercises[Category],MATCH(tbl_Exercises[[#This Row],[ExerciseName]],tbl_Lookup_Exercises[ExerciseName],0)),"Unknown")</f>
        <v>Pull</v>
      </c>
    </row>
    <row r="1272" spans="1:18" hidden="1" x14ac:dyDescent="0.25">
      <c r="A1272" s="49" t="s">
        <v>4463</v>
      </c>
      <c r="B1272" s="49" t="s">
        <v>1076</v>
      </c>
      <c r="C1272" s="49" t="s">
        <v>15</v>
      </c>
      <c r="D1272" s="49">
        <v>1</v>
      </c>
      <c r="E1272">
        <v>75</v>
      </c>
      <c r="G1272">
        <v>60</v>
      </c>
      <c r="I1272" s="49"/>
      <c r="M1272" s="49"/>
      <c r="N1272" s="49"/>
      <c r="O1272" s="49" t="s">
        <v>4464</v>
      </c>
      <c r="P1272" s="49">
        <v>5</v>
      </c>
      <c r="Q1272" s="49" t="s">
        <v>4465</v>
      </c>
      <c r="R1272" s="49" t="str">
        <f>IFERROR(INDEX(tbl_Lookup_Exercises[Category],MATCH(tbl_Exercises[[#This Row],[ExerciseName]],tbl_Lookup_Exercises[ExerciseName],0)),"Unknown")</f>
        <v>Carry</v>
      </c>
    </row>
    <row r="1273" spans="1:18" hidden="1" x14ac:dyDescent="0.25">
      <c r="A1273" s="49" t="s">
        <v>4466</v>
      </c>
      <c r="B1273" s="49" t="s">
        <v>1076</v>
      </c>
      <c r="C1273" s="49" t="s">
        <v>15</v>
      </c>
      <c r="D1273" s="49">
        <v>2</v>
      </c>
      <c r="E1273">
        <v>75</v>
      </c>
      <c r="G1273">
        <v>49.8</v>
      </c>
      <c r="I1273" s="49"/>
      <c r="M1273" s="49"/>
      <c r="N1273" s="49"/>
      <c r="O1273" s="49" t="s">
        <v>4464</v>
      </c>
      <c r="P1273" s="49">
        <v>5</v>
      </c>
      <c r="Q1273" s="49" t="s">
        <v>4467</v>
      </c>
      <c r="R1273" s="49" t="str">
        <f>IFERROR(INDEX(tbl_Lookup_Exercises[Category],MATCH(tbl_Exercises[[#This Row],[ExerciseName]],tbl_Lookup_Exercises[ExerciseName],0)),"Unknown")</f>
        <v>Carry</v>
      </c>
    </row>
    <row r="1274" spans="1:18" hidden="1" x14ac:dyDescent="0.25">
      <c r="A1274" s="49" t="s">
        <v>4468</v>
      </c>
      <c r="B1274" s="49" t="s">
        <v>1076</v>
      </c>
      <c r="C1274" s="49" t="s">
        <v>15</v>
      </c>
      <c r="D1274" s="49">
        <v>3</v>
      </c>
      <c r="E1274">
        <v>75</v>
      </c>
      <c r="G1274">
        <v>45</v>
      </c>
      <c r="I1274" s="49"/>
      <c r="M1274" s="49"/>
      <c r="N1274" s="49"/>
      <c r="O1274" s="49" t="s">
        <v>4469</v>
      </c>
      <c r="P1274" s="49">
        <v>5</v>
      </c>
      <c r="Q1274" s="49" t="s">
        <v>4470</v>
      </c>
      <c r="R1274" s="49" t="str">
        <f>IFERROR(INDEX(tbl_Lookup_Exercises[Category],MATCH(tbl_Exercises[[#This Row],[ExerciseName]],tbl_Lookup_Exercises[ExerciseName],0)),"Unknown")</f>
        <v>Carry</v>
      </c>
    </row>
    <row r="1275" spans="1:18" hidden="1" x14ac:dyDescent="0.25">
      <c r="A1275" s="49" t="s">
        <v>4471</v>
      </c>
      <c r="B1275" s="49" t="s">
        <v>1076</v>
      </c>
      <c r="C1275" s="49" t="s">
        <v>329</v>
      </c>
      <c r="D1275" s="49">
        <v>1</v>
      </c>
      <c r="E1275">
        <v>0</v>
      </c>
      <c r="G1275">
        <v>45</v>
      </c>
      <c r="I1275" s="49"/>
      <c r="M1275" s="49"/>
      <c r="N1275" s="49"/>
      <c r="O1275" s="49" t="s">
        <v>4472</v>
      </c>
      <c r="P1275" s="49">
        <v>5</v>
      </c>
      <c r="Q1275" s="49" t="s">
        <v>4473</v>
      </c>
      <c r="R1275" s="49" t="str">
        <f>IFERROR(INDEX(tbl_Lookup_Exercises[Category],MATCH(tbl_Exercises[[#This Row],[ExerciseName]],tbl_Lookup_Exercises[ExerciseName],0)),"Unknown")</f>
        <v>Core</v>
      </c>
    </row>
    <row r="1276" spans="1:18" hidden="1" x14ac:dyDescent="0.25">
      <c r="A1276" s="49" t="s">
        <v>4474</v>
      </c>
      <c r="B1276" s="49" t="s">
        <v>1076</v>
      </c>
      <c r="C1276" s="49" t="s">
        <v>329</v>
      </c>
      <c r="D1276" s="49">
        <v>2</v>
      </c>
      <c r="E1276">
        <v>0</v>
      </c>
      <c r="G1276">
        <v>49.8</v>
      </c>
      <c r="I1276" s="49"/>
      <c r="M1276" s="49"/>
      <c r="N1276" s="49"/>
      <c r="O1276" s="49" t="s">
        <v>4475</v>
      </c>
      <c r="P1276" s="49">
        <v>5</v>
      </c>
      <c r="Q1276" s="49" t="s">
        <v>4476</v>
      </c>
      <c r="R1276" s="49" t="str">
        <f>IFERROR(INDEX(tbl_Lookup_Exercises[Category],MATCH(tbl_Exercises[[#This Row],[ExerciseName]],tbl_Lookup_Exercises[ExerciseName],0)),"Unknown")</f>
        <v>Core</v>
      </c>
    </row>
    <row r="1277" spans="1:18" hidden="1" x14ac:dyDescent="0.25">
      <c r="A1277" s="49" t="s">
        <v>4477</v>
      </c>
      <c r="B1277" s="49" t="s">
        <v>1076</v>
      </c>
      <c r="C1277" s="49" t="s">
        <v>329</v>
      </c>
      <c r="D1277" s="49">
        <v>3</v>
      </c>
      <c r="E1277">
        <v>0</v>
      </c>
      <c r="G1277">
        <v>49.8</v>
      </c>
      <c r="I1277" s="49"/>
      <c r="M1277" s="49"/>
      <c r="N1277" s="49"/>
      <c r="O1277" s="49" t="s">
        <v>4478</v>
      </c>
      <c r="P1277" s="49">
        <v>5</v>
      </c>
      <c r="Q1277" s="49" t="s">
        <v>4479</v>
      </c>
      <c r="R1277" s="49" t="str">
        <f>IFERROR(INDEX(tbl_Lookup_Exercises[Category],MATCH(tbl_Exercises[[#This Row],[ExerciseName]],tbl_Lookup_Exercises[ExerciseName],0)),"Unknown")</f>
        <v>Core</v>
      </c>
    </row>
    <row r="1278" spans="1:18" hidden="1" x14ac:dyDescent="0.25">
      <c r="A1278" s="49" t="s">
        <v>4480</v>
      </c>
      <c r="B1278" s="49" t="s">
        <v>1076</v>
      </c>
      <c r="C1278" s="49" t="s">
        <v>356</v>
      </c>
      <c r="D1278" s="49">
        <v>2</v>
      </c>
      <c r="G1278">
        <v>240</v>
      </c>
      <c r="H1278">
        <v>1.0900000000000001</v>
      </c>
      <c r="I1278" s="49" t="s">
        <v>3957</v>
      </c>
      <c r="M1278" s="49"/>
      <c r="N1278" s="49"/>
      <c r="O1278" s="49" t="s">
        <v>4481</v>
      </c>
      <c r="P1278" s="49">
        <v>5</v>
      </c>
      <c r="Q1278" s="49" t="s">
        <v>1079</v>
      </c>
      <c r="R1278" s="49" t="str">
        <f>IFERROR(INDEX(tbl_Lookup_Exercises[Category],MATCH(tbl_Exercises[[#This Row],[ExerciseName]],tbl_Lookup_Exercises[ExerciseName],0)),"Unknown")</f>
        <v>Pull</v>
      </c>
    </row>
    <row r="1279" spans="1:18" hidden="1" x14ac:dyDescent="0.25">
      <c r="A1279" s="49" t="s">
        <v>4482</v>
      </c>
      <c r="B1279" s="49" t="s">
        <v>1080</v>
      </c>
      <c r="C1279" s="49" t="s">
        <v>356</v>
      </c>
      <c r="D1279" s="49">
        <v>1</v>
      </c>
      <c r="G1279">
        <v>300</v>
      </c>
      <c r="H1279">
        <v>1.35</v>
      </c>
      <c r="I1279" s="49" t="s">
        <v>3957</v>
      </c>
      <c r="M1279" s="49"/>
      <c r="N1279" s="49"/>
      <c r="O1279" s="49" t="s">
        <v>272</v>
      </c>
      <c r="P1279" s="49">
        <v>5</v>
      </c>
      <c r="Q1279" s="49" t="s">
        <v>1082</v>
      </c>
      <c r="R1279" s="49" t="str">
        <f>IFERROR(INDEX(tbl_Lookup_Exercises[Category],MATCH(tbl_Exercises[[#This Row],[ExerciseName]],tbl_Lookup_Exercises[ExerciseName],0)),"Unknown")</f>
        <v>Pull</v>
      </c>
    </row>
    <row r="1280" spans="1:18" hidden="1" x14ac:dyDescent="0.25">
      <c r="A1280" s="49" t="s">
        <v>4483</v>
      </c>
      <c r="B1280" s="49" t="s">
        <v>1080</v>
      </c>
      <c r="C1280" s="49" t="s">
        <v>398</v>
      </c>
      <c r="D1280" s="49">
        <v>1</v>
      </c>
      <c r="E1280">
        <v>0</v>
      </c>
      <c r="F1280">
        <v>15</v>
      </c>
      <c r="I1280" s="49"/>
      <c r="M1280" s="49"/>
      <c r="N1280" s="49"/>
      <c r="O1280" s="49" t="s">
        <v>4484</v>
      </c>
      <c r="P1280" s="49">
        <v>5</v>
      </c>
      <c r="Q1280" s="49" t="s">
        <v>4485</v>
      </c>
      <c r="R1280" s="49" t="str">
        <f>IFERROR(INDEX(tbl_Lookup_Exercises[Category],MATCH(tbl_Exercises[[#This Row],[ExerciseName]],tbl_Lookup_Exercises[ExerciseName],0)),"Unknown")</f>
        <v>Warmup</v>
      </c>
    </row>
    <row r="1281" spans="1:18" hidden="1" x14ac:dyDescent="0.25">
      <c r="A1281" s="49" t="s">
        <v>4486</v>
      </c>
      <c r="B1281" s="49" t="s">
        <v>1080</v>
      </c>
      <c r="C1281" s="49" t="s">
        <v>389</v>
      </c>
      <c r="D1281" s="49">
        <v>1</v>
      </c>
      <c r="E1281">
        <v>0</v>
      </c>
      <c r="F1281">
        <v>12</v>
      </c>
      <c r="I1281" s="49"/>
      <c r="M1281" s="49"/>
      <c r="N1281" s="49"/>
      <c r="O1281" s="49"/>
      <c r="P1281" s="49">
        <v>5</v>
      </c>
      <c r="Q1281" s="49" t="s">
        <v>4487</v>
      </c>
      <c r="R1281" s="49" t="str">
        <f>IFERROR(INDEX(tbl_Lookup_Exercises[Category],MATCH(tbl_Exercises[[#This Row],[ExerciseName]],tbl_Lookup_Exercises[ExerciseName],0)),"Unknown")</f>
        <v>Push</v>
      </c>
    </row>
    <row r="1282" spans="1:18" hidden="1" x14ac:dyDescent="0.25">
      <c r="A1282" s="49" t="s">
        <v>4488</v>
      </c>
      <c r="B1282" s="49" t="s">
        <v>1080</v>
      </c>
      <c r="C1282" s="49" t="s">
        <v>1404</v>
      </c>
      <c r="D1282" s="49">
        <v>1</v>
      </c>
      <c r="E1282">
        <v>60</v>
      </c>
      <c r="F1282">
        <v>8</v>
      </c>
      <c r="I1282" s="49"/>
      <c r="J1282">
        <v>3</v>
      </c>
      <c r="K1282">
        <v>1</v>
      </c>
      <c r="L1282">
        <v>1</v>
      </c>
      <c r="M1282" s="49" t="s">
        <v>618</v>
      </c>
      <c r="N1282" s="49"/>
      <c r="O1282" s="49" t="s">
        <v>2598</v>
      </c>
      <c r="P1282" s="49">
        <v>5</v>
      </c>
      <c r="Q1282" s="49" t="s">
        <v>4489</v>
      </c>
      <c r="R1282" s="49" t="str">
        <f>IFERROR(INDEX(tbl_Lookup_Exercises[Category],MATCH(tbl_Exercises[[#This Row],[ExerciseName]],tbl_Lookup_Exercises[ExerciseName],0)),"Unknown")</f>
        <v>Push</v>
      </c>
    </row>
    <row r="1283" spans="1:18" hidden="1" x14ac:dyDescent="0.25">
      <c r="A1283" s="49" t="s">
        <v>4490</v>
      </c>
      <c r="B1283" s="49" t="s">
        <v>1080</v>
      </c>
      <c r="C1283" s="49" t="s">
        <v>1404</v>
      </c>
      <c r="D1283" s="49">
        <v>2</v>
      </c>
      <c r="E1283">
        <v>60</v>
      </c>
      <c r="F1283">
        <v>8</v>
      </c>
      <c r="I1283" s="49"/>
      <c r="J1283">
        <v>3</v>
      </c>
      <c r="K1283">
        <v>1</v>
      </c>
      <c r="L1283">
        <v>1</v>
      </c>
      <c r="M1283" s="49" t="s">
        <v>618</v>
      </c>
      <c r="N1283" s="49"/>
      <c r="O1283" s="49" t="s">
        <v>2598</v>
      </c>
      <c r="P1283" s="49">
        <v>5</v>
      </c>
      <c r="Q1283" s="49" t="s">
        <v>4491</v>
      </c>
      <c r="R1283" s="49" t="str">
        <f>IFERROR(INDEX(tbl_Lookup_Exercises[Category],MATCH(tbl_Exercises[[#This Row],[ExerciseName]],tbl_Lookup_Exercises[ExerciseName],0)),"Unknown")</f>
        <v>Push</v>
      </c>
    </row>
    <row r="1284" spans="1:18" hidden="1" x14ac:dyDescent="0.25">
      <c r="A1284" s="49" t="s">
        <v>4492</v>
      </c>
      <c r="B1284" s="49" t="s">
        <v>1080</v>
      </c>
      <c r="C1284" s="49" t="s">
        <v>1404</v>
      </c>
      <c r="D1284" s="49">
        <v>3</v>
      </c>
      <c r="E1284">
        <v>60</v>
      </c>
      <c r="F1284">
        <v>8</v>
      </c>
      <c r="I1284" s="49"/>
      <c r="J1284">
        <v>3</v>
      </c>
      <c r="K1284">
        <v>1</v>
      </c>
      <c r="L1284">
        <v>1</v>
      </c>
      <c r="M1284" s="49" t="s">
        <v>610</v>
      </c>
      <c r="N1284" s="49"/>
      <c r="O1284" s="49" t="s">
        <v>4493</v>
      </c>
      <c r="P1284" s="49">
        <v>5</v>
      </c>
      <c r="Q1284" s="49" t="s">
        <v>4494</v>
      </c>
      <c r="R1284" s="49" t="str">
        <f>IFERROR(INDEX(tbl_Lookup_Exercises[Category],MATCH(tbl_Exercises[[#This Row],[ExerciseName]],tbl_Lookup_Exercises[ExerciseName],0)),"Unknown")</f>
        <v>Push</v>
      </c>
    </row>
    <row r="1285" spans="1:18" hidden="1" x14ac:dyDescent="0.25">
      <c r="A1285" s="49" t="s">
        <v>4495</v>
      </c>
      <c r="B1285" s="49" t="s">
        <v>1080</v>
      </c>
      <c r="C1285" s="49" t="s">
        <v>1404</v>
      </c>
      <c r="D1285" s="49">
        <v>4</v>
      </c>
      <c r="E1285">
        <v>60</v>
      </c>
      <c r="F1285">
        <v>5.5</v>
      </c>
      <c r="I1285" s="49"/>
      <c r="J1285">
        <v>3</v>
      </c>
      <c r="K1285">
        <v>1</v>
      </c>
      <c r="L1285">
        <v>1</v>
      </c>
      <c r="M1285" s="49" t="s">
        <v>610</v>
      </c>
      <c r="N1285" s="49"/>
      <c r="O1285" s="49" t="s">
        <v>4493</v>
      </c>
      <c r="P1285" s="49">
        <v>5</v>
      </c>
      <c r="Q1285" s="49" t="s">
        <v>4496</v>
      </c>
      <c r="R1285" s="49" t="str">
        <f>IFERROR(INDEX(tbl_Lookup_Exercises[Category],MATCH(tbl_Exercises[[#This Row],[ExerciseName]],tbl_Lookup_Exercises[ExerciseName],0)),"Unknown")</f>
        <v>Push</v>
      </c>
    </row>
    <row r="1286" spans="1:18" hidden="1" x14ac:dyDescent="0.25">
      <c r="A1286" s="49" t="s">
        <v>4497</v>
      </c>
      <c r="B1286" s="49" t="s">
        <v>1080</v>
      </c>
      <c r="C1286" s="49" t="s">
        <v>2295</v>
      </c>
      <c r="D1286" s="49">
        <v>1</v>
      </c>
      <c r="E1286">
        <v>60</v>
      </c>
      <c r="F1286">
        <v>10</v>
      </c>
      <c r="I1286" s="49"/>
      <c r="J1286">
        <v>2</v>
      </c>
      <c r="K1286">
        <v>1</v>
      </c>
      <c r="L1286">
        <v>2</v>
      </c>
      <c r="M1286" s="49" t="s">
        <v>618</v>
      </c>
      <c r="N1286" s="49"/>
      <c r="O1286" s="49" t="s">
        <v>4498</v>
      </c>
      <c r="P1286" s="49">
        <v>5</v>
      </c>
      <c r="Q1286" s="49" t="s">
        <v>4499</v>
      </c>
      <c r="R1286" s="49" t="str">
        <f>IFERROR(INDEX(tbl_Lookup_Exercises[Category],MATCH(tbl_Exercises[[#This Row],[ExerciseName]],tbl_Lookup_Exercises[ExerciseName],0)),"Unknown")</f>
        <v>Push</v>
      </c>
    </row>
    <row r="1287" spans="1:18" hidden="1" x14ac:dyDescent="0.25">
      <c r="A1287" s="49" t="s">
        <v>4500</v>
      </c>
      <c r="B1287" s="49" t="s">
        <v>1080</v>
      </c>
      <c r="C1287" s="49" t="s">
        <v>2295</v>
      </c>
      <c r="D1287" s="49">
        <v>2</v>
      </c>
      <c r="E1287">
        <v>60</v>
      </c>
      <c r="F1287">
        <v>10</v>
      </c>
      <c r="I1287" s="49"/>
      <c r="J1287">
        <v>2</v>
      </c>
      <c r="K1287">
        <v>1</v>
      </c>
      <c r="L1287">
        <v>2</v>
      </c>
      <c r="M1287" s="49" t="s">
        <v>618</v>
      </c>
      <c r="N1287" s="49"/>
      <c r="O1287" s="49" t="s">
        <v>4498</v>
      </c>
      <c r="P1287" s="49">
        <v>5</v>
      </c>
      <c r="Q1287" s="49" t="s">
        <v>4501</v>
      </c>
      <c r="R1287" s="49" t="str">
        <f>IFERROR(INDEX(tbl_Lookup_Exercises[Category],MATCH(tbl_Exercises[[#This Row],[ExerciseName]],tbl_Lookup_Exercises[ExerciseName],0)),"Unknown")</f>
        <v>Push</v>
      </c>
    </row>
    <row r="1288" spans="1:18" hidden="1" x14ac:dyDescent="0.25">
      <c r="A1288" s="49" t="s">
        <v>4502</v>
      </c>
      <c r="B1288" s="49" t="s">
        <v>1080</v>
      </c>
      <c r="C1288" s="49" t="s">
        <v>2295</v>
      </c>
      <c r="D1288" s="49">
        <v>3</v>
      </c>
      <c r="E1288">
        <v>70</v>
      </c>
      <c r="F1288">
        <v>10</v>
      </c>
      <c r="I1288" s="49"/>
      <c r="J1288">
        <v>2</v>
      </c>
      <c r="K1288">
        <v>1</v>
      </c>
      <c r="L1288">
        <v>2</v>
      </c>
      <c r="M1288" s="49" t="s">
        <v>618</v>
      </c>
      <c r="N1288" s="49"/>
      <c r="O1288" s="49" t="s">
        <v>4503</v>
      </c>
      <c r="P1288" s="49">
        <v>5</v>
      </c>
      <c r="Q1288" s="49" t="s">
        <v>4504</v>
      </c>
      <c r="R1288" s="49" t="str">
        <f>IFERROR(INDEX(tbl_Lookup_Exercises[Category],MATCH(tbl_Exercises[[#This Row],[ExerciseName]],tbl_Lookup_Exercises[ExerciseName],0)),"Unknown")</f>
        <v>Push</v>
      </c>
    </row>
    <row r="1289" spans="1:18" hidden="1" x14ac:dyDescent="0.25">
      <c r="A1289" s="49" t="s">
        <v>4505</v>
      </c>
      <c r="B1289" s="49" t="s">
        <v>1080</v>
      </c>
      <c r="C1289" s="49" t="s">
        <v>192</v>
      </c>
      <c r="D1289" s="49">
        <v>1</v>
      </c>
      <c r="E1289">
        <v>40</v>
      </c>
      <c r="F1289">
        <v>8</v>
      </c>
      <c r="I1289" s="49"/>
      <c r="J1289">
        <v>3</v>
      </c>
      <c r="K1289">
        <v>1</v>
      </c>
      <c r="L1289">
        <v>2</v>
      </c>
      <c r="M1289" s="49" t="s">
        <v>618</v>
      </c>
      <c r="N1289" s="49"/>
      <c r="O1289" s="49" t="s">
        <v>4506</v>
      </c>
      <c r="P1289" s="49">
        <v>5</v>
      </c>
      <c r="Q1289" s="49" t="s">
        <v>4507</v>
      </c>
      <c r="R1289" s="49" t="str">
        <f>IFERROR(INDEX(tbl_Lookup_Exercises[Category],MATCH(tbl_Exercises[[#This Row],[ExerciseName]],tbl_Lookup_Exercises[ExerciseName],0)),"Unknown")</f>
        <v>Push</v>
      </c>
    </row>
    <row r="1290" spans="1:18" hidden="1" x14ac:dyDescent="0.25">
      <c r="A1290" s="49" t="s">
        <v>4508</v>
      </c>
      <c r="B1290" s="49" t="s">
        <v>1080</v>
      </c>
      <c r="C1290" s="49" t="s">
        <v>192</v>
      </c>
      <c r="D1290" s="49">
        <v>2</v>
      </c>
      <c r="E1290">
        <v>40</v>
      </c>
      <c r="F1290">
        <v>8</v>
      </c>
      <c r="I1290" s="49"/>
      <c r="J1290">
        <v>3</v>
      </c>
      <c r="K1290">
        <v>1</v>
      </c>
      <c r="L1290">
        <v>2</v>
      </c>
      <c r="M1290" s="49" t="s">
        <v>618</v>
      </c>
      <c r="N1290" s="49"/>
      <c r="O1290" s="49" t="s">
        <v>4509</v>
      </c>
      <c r="P1290" s="49">
        <v>5</v>
      </c>
      <c r="Q1290" s="49" t="s">
        <v>4510</v>
      </c>
      <c r="R1290" s="49" t="str">
        <f>IFERROR(INDEX(tbl_Lookup_Exercises[Category],MATCH(tbl_Exercises[[#This Row],[ExerciseName]],tbl_Lookup_Exercises[ExerciseName],0)),"Unknown")</f>
        <v>Push</v>
      </c>
    </row>
    <row r="1291" spans="1:18" hidden="1" x14ac:dyDescent="0.25">
      <c r="A1291" s="49" t="s">
        <v>4511</v>
      </c>
      <c r="B1291" s="49" t="s">
        <v>1080</v>
      </c>
      <c r="C1291" s="49" t="s">
        <v>192</v>
      </c>
      <c r="D1291" s="49">
        <v>3</v>
      </c>
      <c r="E1291">
        <v>40</v>
      </c>
      <c r="F1291">
        <v>8</v>
      </c>
      <c r="I1291" s="49"/>
      <c r="J1291">
        <v>3</v>
      </c>
      <c r="K1291">
        <v>1</v>
      </c>
      <c r="L1291">
        <v>2</v>
      </c>
      <c r="M1291" s="49" t="s">
        <v>618</v>
      </c>
      <c r="N1291" s="49"/>
      <c r="O1291" s="49" t="s">
        <v>4509</v>
      </c>
      <c r="P1291" s="49">
        <v>5</v>
      </c>
      <c r="Q1291" s="49" t="s">
        <v>4512</v>
      </c>
      <c r="R1291" s="49" t="str">
        <f>IFERROR(INDEX(tbl_Lookup_Exercises[Category],MATCH(tbl_Exercises[[#This Row],[ExerciseName]],tbl_Lookup_Exercises[ExerciseName],0)),"Unknown")</f>
        <v>Push</v>
      </c>
    </row>
    <row r="1292" spans="1:18" hidden="1" x14ac:dyDescent="0.25">
      <c r="A1292" s="49" t="s">
        <v>4513</v>
      </c>
      <c r="B1292" s="49" t="s">
        <v>1080</v>
      </c>
      <c r="C1292" s="49" t="s">
        <v>214</v>
      </c>
      <c r="D1292" s="49">
        <v>1</v>
      </c>
      <c r="E1292">
        <v>50</v>
      </c>
      <c r="F1292">
        <v>10</v>
      </c>
      <c r="I1292" s="49"/>
      <c r="J1292">
        <v>2</v>
      </c>
      <c r="K1292">
        <v>1</v>
      </c>
      <c r="L1292">
        <v>2</v>
      </c>
      <c r="M1292" s="49" t="s">
        <v>3856</v>
      </c>
      <c r="N1292" s="49"/>
      <c r="O1292" s="49" t="s">
        <v>3882</v>
      </c>
      <c r="P1292" s="49">
        <v>5</v>
      </c>
      <c r="Q1292" s="49" t="s">
        <v>4514</v>
      </c>
      <c r="R1292" s="49" t="str">
        <f>IFERROR(INDEX(tbl_Lookup_Exercises[Category],MATCH(tbl_Exercises[[#This Row],[ExerciseName]],tbl_Lookup_Exercises[ExerciseName],0)),"Unknown")</f>
        <v>Arms_Triceps</v>
      </c>
    </row>
    <row r="1293" spans="1:18" hidden="1" x14ac:dyDescent="0.25">
      <c r="A1293" s="49" t="s">
        <v>4515</v>
      </c>
      <c r="B1293" s="49" t="s">
        <v>1080</v>
      </c>
      <c r="C1293" s="49" t="s">
        <v>214</v>
      </c>
      <c r="D1293" s="49">
        <v>2</v>
      </c>
      <c r="E1293">
        <v>50</v>
      </c>
      <c r="F1293">
        <v>9</v>
      </c>
      <c r="I1293" s="49"/>
      <c r="J1293">
        <v>2</v>
      </c>
      <c r="K1293">
        <v>1</v>
      </c>
      <c r="L1293">
        <v>2</v>
      </c>
      <c r="M1293" s="49" t="s">
        <v>3856</v>
      </c>
      <c r="N1293" s="49"/>
      <c r="O1293" s="49" t="s">
        <v>3882</v>
      </c>
      <c r="P1293" s="49">
        <v>5</v>
      </c>
      <c r="Q1293" s="49" t="s">
        <v>4516</v>
      </c>
      <c r="R1293" s="49" t="str">
        <f>IFERROR(INDEX(tbl_Lookup_Exercises[Category],MATCH(tbl_Exercises[[#This Row],[ExerciseName]],tbl_Lookup_Exercises[ExerciseName],0)),"Unknown")</f>
        <v>Arms_Triceps</v>
      </c>
    </row>
    <row r="1294" spans="1:18" hidden="1" x14ac:dyDescent="0.25">
      <c r="A1294" s="49" t="s">
        <v>4517</v>
      </c>
      <c r="B1294" s="49" t="s">
        <v>1080</v>
      </c>
      <c r="C1294" s="49" t="s">
        <v>214</v>
      </c>
      <c r="D1294" s="49">
        <v>3</v>
      </c>
      <c r="E1294">
        <v>50</v>
      </c>
      <c r="F1294">
        <v>7</v>
      </c>
      <c r="I1294" s="49"/>
      <c r="J1294">
        <v>2</v>
      </c>
      <c r="K1294">
        <v>1</v>
      </c>
      <c r="L1294">
        <v>2</v>
      </c>
      <c r="M1294" s="49" t="s">
        <v>3930</v>
      </c>
      <c r="N1294" s="49"/>
      <c r="O1294" s="49" t="s">
        <v>4518</v>
      </c>
      <c r="P1294" s="49">
        <v>5</v>
      </c>
      <c r="Q1294" s="49" t="s">
        <v>4519</v>
      </c>
      <c r="R1294" s="49" t="str">
        <f>IFERROR(INDEX(tbl_Lookup_Exercises[Category],MATCH(tbl_Exercises[[#This Row],[ExerciseName]],tbl_Lookup_Exercises[ExerciseName],0)),"Unknown")</f>
        <v>Arms_Triceps</v>
      </c>
    </row>
    <row r="1295" spans="1:18" hidden="1" x14ac:dyDescent="0.25">
      <c r="A1295" s="49" t="s">
        <v>4520</v>
      </c>
      <c r="B1295" s="49" t="s">
        <v>1080</v>
      </c>
      <c r="C1295" s="49" t="s">
        <v>214</v>
      </c>
      <c r="D1295" s="49">
        <v>4</v>
      </c>
      <c r="E1295">
        <v>50</v>
      </c>
      <c r="F1295">
        <v>7</v>
      </c>
      <c r="I1295" s="49"/>
      <c r="J1295">
        <v>2</v>
      </c>
      <c r="K1295">
        <v>1</v>
      </c>
      <c r="L1295">
        <v>2</v>
      </c>
      <c r="M1295" s="49" t="s">
        <v>3930</v>
      </c>
      <c r="N1295" s="49"/>
      <c r="O1295" s="49" t="s">
        <v>4521</v>
      </c>
      <c r="P1295" s="49">
        <v>5</v>
      </c>
      <c r="Q1295" s="49" t="s">
        <v>4522</v>
      </c>
      <c r="R1295" s="49" t="str">
        <f>IFERROR(INDEX(tbl_Lookup_Exercises[Category],MATCH(tbl_Exercises[[#This Row],[ExerciseName]],tbl_Lookup_Exercises[ExerciseName],0)),"Unknown")</f>
        <v>Arms_Triceps</v>
      </c>
    </row>
    <row r="1296" spans="1:18" hidden="1" x14ac:dyDescent="0.25">
      <c r="A1296" s="49" t="s">
        <v>4523</v>
      </c>
      <c r="B1296" s="49" t="s">
        <v>1080</v>
      </c>
      <c r="C1296" s="49" t="s">
        <v>217</v>
      </c>
      <c r="D1296" s="49">
        <v>1</v>
      </c>
      <c r="E1296">
        <v>12.5</v>
      </c>
      <c r="F1296">
        <v>10</v>
      </c>
      <c r="I1296" s="49"/>
      <c r="J1296">
        <v>3</v>
      </c>
      <c r="K1296">
        <v>1</v>
      </c>
      <c r="L1296">
        <v>3</v>
      </c>
      <c r="M1296" s="49"/>
      <c r="N1296" s="49"/>
      <c r="O1296" s="49" t="s">
        <v>4524</v>
      </c>
      <c r="P1296" s="49">
        <v>5</v>
      </c>
      <c r="Q1296" s="49" t="s">
        <v>4525</v>
      </c>
      <c r="R1296" s="49" t="str">
        <f>IFERROR(INDEX(tbl_Lookup_Exercises[Category],MATCH(tbl_Exercises[[#This Row],[ExerciseName]],tbl_Lookup_Exercises[ExerciseName],0)),"Unknown")</f>
        <v>Arms_Triceps</v>
      </c>
    </row>
    <row r="1297" spans="1:18" hidden="1" x14ac:dyDescent="0.25">
      <c r="A1297" s="49" t="s">
        <v>4526</v>
      </c>
      <c r="B1297" s="49" t="s">
        <v>1080</v>
      </c>
      <c r="C1297" s="49" t="s">
        <v>217</v>
      </c>
      <c r="D1297" s="49">
        <v>2</v>
      </c>
      <c r="E1297">
        <v>12.5</v>
      </c>
      <c r="F1297">
        <v>9</v>
      </c>
      <c r="I1297" s="49"/>
      <c r="J1297">
        <v>3</v>
      </c>
      <c r="K1297">
        <v>1</v>
      </c>
      <c r="L1297">
        <v>3</v>
      </c>
      <c r="M1297" s="49"/>
      <c r="N1297" s="49"/>
      <c r="O1297" s="49" t="s">
        <v>4524</v>
      </c>
      <c r="P1297" s="49">
        <v>5</v>
      </c>
      <c r="Q1297" s="49" t="s">
        <v>4527</v>
      </c>
      <c r="R1297" s="49" t="str">
        <f>IFERROR(INDEX(tbl_Lookup_Exercises[Category],MATCH(tbl_Exercises[[#This Row],[ExerciseName]],tbl_Lookup_Exercises[ExerciseName],0)),"Unknown")</f>
        <v>Arms_Triceps</v>
      </c>
    </row>
    <row r="1298" spans="1:18" hidden="1" x14ac:dyDescent="0.25">
      <c r="A1298" s="49" t="s">
        <v>4528</v>
      </c>
      <c r="B1298" s="49" t="s">
        <v>1080</v>
      </c>
      <c r="C1298" s="49" t="s">
        <v>217</v>
      </c>
      <c r="D1298" s="49">
        <v>3</v>
      </c>
      <c r="E1298">
        <v>12.5</v>
      </c>
      <c r="F1298">
        <v>8</v>
      </c>
      <c r="I1298" s="49"/>
      <c r="J1298">
        <v>3</v>
      </c>
      <c r="K1298">
        <v>1</v>
      </c>
      <c r="L1298">
        <v>3</v>
      </c>
      <c r="M1298" s="49"/>
      <c r="N1298" s="49"/>
      <c r="O1298" s="49" t="s">
        <v>4529</v>
      </c>
      <c r="P1298" s="49">
        <v>5</v>
      </c>
      <c r="Q1298" s="49" t="s">
        <v>4530</v>
      </c>
      <c r="R1298" s="49" t="str">
        <f>IFERROR(INDEX(tbl_Lookup_Exercises[Category],MATCH(tbl_Exercises[[#This Row],[ExerciseName]],tbl_Lookup_Exercises[ExerciseName],0)),"Unknown")</f>
        <v>Arms_Triceps</v>
      </c>
    </row>
    <row r="1299" spans="1:18" hidden="1" x14ac:dyDescent="0.25">
      <c r="A1299" s="49" t="s">
        <v>4531</v>
      </c>
      <c r="B1299" s="49" t="s">
        <v>1080</v>
      </c>
      <c r="C1299" s="49" t="s">
        <v>303</v>
      </c>
      <c r="D1299" s="49">
        <v>1</v>
      </c>
      <c r="E1299">
        <v>10</v>
      </c>
      <c r="F1299">
        <v>15</v>
      </c>
      <c r="I1299" s="49"/>
      <c r="M1299" s="49" t="s">
        <v>618</v>
      </c>
      <c r="N1299" s="49"/>
      <c r="O1299" s="49" t="s">
        <v>4532</v>
      </c>
      <c r="P1299" s="49">
        <v>5</v>
      </c>
      <c r="Q1299" s="49" t="s">
        <v>4533</v>
      </c>
      <c r="R1299" s="49" t="str">
        <f>IFERROR(INDEX(tbl_Lookup_Exercises[Category],MATCH(tbl_Exercises[[#This Row],[ExerciseName]],tbl_Lookup_Exercises[ExerciseName],0)),"Unknown")</f>
        <v>Push</v>
      </c>
    </row>
    <row r="1300" spans="1:18" hidden="1" x14ac:dyDescent="0.25">
      <c r="A1300" s="49" t="s">
        <v>4534</v>
      </c>
      <c r="B1300" s="49" t="s">
        <v>1080</v>
      </c>
      <c r="C1300" s="49" t="s">
        <v>303</v>
      </c>
      <c r="D1300" s="49">
        <v>2</v>
      </c>
      <c r="E1300">
        <v>10</v>
      </c>
      <c r="F1300">
        <v>15</v>
      </c>
      <c r="I1300" s="49"/>
      <c r="M1300" s="49" t="s">
        <v>618</v>
      </c>
      <c r="N1300" s="49"/>
      <c r="O1300" s="49" t="s">
        <v>4532</v>
      </c>
      <c r="P1300" s="49">
        <v>5</v>
      </c>
      <c r="Q1300" s="49" t="s">
        <v>4535</v>
      </c>
      <c r="R1300" s="49" t="str">
        <f>IFERROR(INDEX(tbl_Lookup_Exercises[Category],MATCH(tbl_Exercises[[#This Row],[ExerciseName]],tbl_Lookup_Exercises[ExerciseName],0)),"Unknown")</f>
        <v>Push</v>
      </c>
    </row>
    <row r="1301" spans="1:18" hidden="1" x14ac:dyDescent="0.25">
      <c r="A1301" s="49" t="s">
        <v>4536</v>
      </c>
      <c r="B1301" s="49" t="s">
        <v>1080</v>
      </c>
      <c r="C1301" s="49" t="s">
        <v>303</v>
      </c>
      <c r="D1301" s="49">
        <v>3</v>
      </c>
      <c r="E1301">
        <v>10</v>
      </c>
      <c r="F1301">
        <v>15</v>
      </c>
      <c r="I1301" s="49"/>
      <c r="M1301" s="49" t="s">
        <v>618</v>
      </c>
      <c r="N1301" s="49"/>
      <c r="O1301" s="49" t="s">
        <v>4537</v>
      </c>
      <c r="P1301" s="49">
        <v>5</v>
      </c>
      <c r="Q1301" s="49" t="s">
        <v>4538</v>
      </c>
      <c r="R1301" s="49" t="str">
        <f>IFERROR(INDEX(tbl_Lookup_Exercises[Category],MATCH(tbl_Exercises[[#This Row],[ExerciseName]],tbl_Lookup_Exercises[ExerciseName],0)),"Unknown")</f>
        <v>Push</v>
      </c>
    </row>
    <row r="1302" spans="1:18" hidden="1" x14ac:dyDescent="0.25">
      <c r="A1302" s="49" t="s">
        <v>4539</v>
      </c>
      <c r="B1302" s="49" t="s">
        <v>1080</v>
      </c>
      <c r="C1302" s="49" t="s">
        <v>379</v>
      </c>
      <c r="D1302" s="49">
        <v>1</v>
      </c>
      <c r="E1302">
        <v>0</v>
      </c>
      <c r="F1302">
        <v>8</v>
      </c>
      <c r="I1302" s="49"/>
      <c r="M1302" s="49"/>
      <c r="N1302" s="49" t="s">
        <v>4540</v>
      </c>
      <c r="O1302" s="49"/>
      <c r="P1302" s="49">
        <v>5</v>
      </c>
      <c r="Q1302" s="49" t="s">
        <v>4541</v>
      </c>
      <c r="R1302" s="49" t="str">
        <f>IFERROR(INDEX(tbl_Lookup_Exercises[Category],MATCH(tbl_Exercises[[#This Row],[ExerciseName]],tbl_Lookup_Exercises[ExerciseName],0)),"Unknown")</f>
        <v>Push</v>
      </c>
    </row>
    <row r="1303" spans="1:18" hidden="1" x14ac:dyDescent="0.25">
      <c r="A1303" s="49" t="s">
        <v>4542</v>
      </c>
      <c r="B1303" s="49" t="s">
        <v>1080</v>
      </c>
      <c r="C1303" s="49" t="s">
        <v>383</v>
      </c>
      <c r="D1303" s="49">
        <v>1</v>
      </c>
      <c r="E1303">
        <v>0</v>
      </c>
      <c r="F1303">
        <v>5</v>
      </c>
      <c r="I1303" s="49"/>
      <c r="M1303" s="49"/>
      <c r="N1303" s="49" t="s">
        <v>4540</v>
      </c>
      <c r="O1303" s="49"/>
      <c r="P1303" s="49">
        <v>5</v>
      </c>
      <c r="Q1303" s="49" t="s">
        <v>4543</v>
      </c>
      <c r="R1303" s="49" t="str">
        <f>IFERROR(INDEX(tbl_Lookup_Exercises[Category],MATCH(tbl_Exercises[[#This Row],[ExerciseName]],tbl_Lookup_Exercises[ExerciseName],0)),"Unknown")</f>
        <v>Push</v>
      </c>
    </row>
    <row r="1304" spans="1:18" hidden="1" x14ac:dyDescent="0.25">
      <c r="A1304" s="49" t="s">
        <v>4544</v>
      </c>
      <c r="B1304" s="49" t="s">
        <v>1080</v>
      </c>
      <c r="C1304" s="49" t="s">
        <v>356</v>
      </c>
      <c r="D1304" s="49">
        <v>2</v>
      </c>
      <c r="G1304">
        <v>300</v>
      </c>
      <c r="H1304">
        <v>1.31</v>
      </c>
      <c r="I1304" s="49" t="s">
        <v>3957</v>
      </c>
      <c r="M1304" s="49"/>
      <c r="N1304" s="49"/>
      <c r="O1304" s="49" t="s">
        <v>4062</v>
      </c>
      <c r="P1304" s="49">
        <v>5</v>
      </c>
      <c r="Q1304" s="49" t="s">
        <v>1083</v>
      </c>
      <c r="R1304" s="49" t="str">
        <f>IFERROR(INDEX(tbl_Lookup_Exercises[Category],MATCH(tbl_Exercises[[#This Row],[ExerciseName]],tbl_Lookup_Exercises[ExerciseName],0)),"Unknown")</f>
        <v>Pull</v>
      </c>
    </row>
    <row r="1305" spans="1:18" hidden="1" x14ac:dyDescent="0.25">
      <c r="A1305" s="49" t="s">
        <v>4545</v>
      </c>
      <c r="B1305" s="49" t="s">
        <v>1084</v>
      </c>
      <c r="C1305" s="49" t="s">
        <v>356</v>
      </c>
      <c r="D1305" s="49">
        <v>1</v>
      </c>
      <c r="G1305">
        <v>300</v>
      </c>
      <c r="H1305">
        <v>1.35</v>
      </c>
      <c r="I1305" s="49" t="s">
        <v>3957</v>
      </c>
      <c r="M1305" s="49"/>
      <c r="N1305" s="49"/>
      <c r="O1305" s="49" t="s">
        <v>272</v>
      </c>
      <c r="P1305" s="49">
        <v>5</v>
      </c>
      <c r="Q1305" s="49" t="s">
        <v>1086</v>
      </c>
      <c r="R1305" s="49" t="str">
        <f>IFERROR(INDEX(tbl_Lookup_Exercises[Category],MATCH(tbl_Exercises[[#This Row],[ExerciseName]],tbl_Lookup_Exercises[ExerciseName],0)),"Unknown")</f>
        <v>Pull</v>
      </c>
    </row>
    <row r="1306" spans="1:18" hidden="1" x14ac:dyDescent="0.25">
      <c r="A1306" s="49" t="s">
        <v>4546</v>
      </c>
      <c r="B1306" s="49" t="s">
        <v>1084</v>
      </c>
      <c r="C1306" s="49" t="s">
        <v>15</v>
      </c>
      <c r="D1306" s="49">
        <v>1</v>
      </c>
      <c r="E1306">
        <v>75</v>
      </c>
      <c r="G1306">
        <v>75</v>
      </c>
      <c r="I1306" s="49"/>
      <c r="M1306" s="49"/>
      <c r="N1306" s="49"/>
      <c r="O1306" s="49" t="s">
        <v>4547</v>
      </c>
      <c r="P1306" s="49">
        <v>5</v>
      </c>
      <c r="Q1306" s="49" t="s">
        <v>4548</v>
      </c>
      <c r="R1306" s="49" t="str">
        <f>IFERROR(INDEX(tbl_Lookup_Exercises[Category],MATCH(tbl_Exercises[[#This Row],[ExerciseName]],tbl_Lookup_Exercises[ExerciseName],0)),"Unknown")</f>
        <v>Carry</v>
      </c>
    </row>
    <row r="1307" spans="1:18" hidden="1" x14ac:dyDescent="0.25">
      <c r="A1307" s="49" t="s">
        <v>4549</v>
      </c>
      <c r="B1307" s="49" t="s">
        <v>1084</v>
      </c>
      <c r="C1307" s="49" t="s">
        <v>15</v>
      </c>
      <c r="D1307" s="49">
        <v>2</v>
      </c>
      <c r="E1307">
        <v>75</v>
      </c>
      <c r="G1307">
        <v>75</v>
      </c>
      <c r="I1307" s="49"/>
      <c r="M1307" s="49"/>
      <c r="N1307" s="49"/>
      <c r="O1307" s="49" t="s">
        <v>4550</v>
      </c>
      <c r="P1307" s="49">
        <v>5</v>
      </c>
      <c r="Q1307" s="49" t="s">
        <v>4551</v>
      </c>
      <c r="R1307" s="49" t="str">
        <f>IFERROR(INDEX(tbl_Lookup_Exercises[Category],MATCH(tbl_Exercises[[#This Row],[ExerciseName]],tbl_Lookup_Exercises[ExerciseName],0)),"Unknown")</f>
        <v>Carry</v>
      </c>
    </row>
    <row r="1308" spans="1:18" hidden="1" x14ac:dyDescent="0.25">
      <c r="A1308" s="49" t="s">
        <v>4552</v>
      </c>
      <c r="B1308" s="49" t="s">
        <v>1084</v>
      </c>
      <c r="C1308" s="49" t="s">
        <v>15</v>
      </c>
      <c r="D1308" s="49">
        <v>3</v>
      </c>
      <c r="E1308">
        <v>75</v>
      </c>
      <c r="G1308">
        <v>51.6</v>
      </c>
      <c r="I1308" s="49"/>
      <c r="M1308" s="49"/>
      <c r="N1308" s="49"/>
      <c r="O1308" s="49" t="s">
        <v>4550</v>
      </c>
      <c r="P1308" s="49">
        <v>5</v>
      </c>
      <c r="Q1308" s="49" t="s">
        <v>4553</v>
      </c>
      <c r="R1308" s="49" t="str">
        <f>IFERROR(INDEX(tbl_Lookup_Exercises[Category],MATCH(tbl_Exercises[[#This Row],[ExerciseName]],tbl_Lookup_Exercises[ExerciseName],0)),"Unknown")</f>
        <v>Carry</v>
      </c>
    </row>
    <row r="1309" spans="1:18" hidden="1" x14ac:dyDescent="0.25">
      <c r="A1309" s="49" t="s">
        <v>4554</v>
      </c>
      <c r="B1309" s="49" t="s">
        <v>1084</v>
      </c>
      <c r="C1309" s="49" t="s">
        <v>41</v>
      </c>
      <c r="D1309" s="49">
        <v>1</v>
      </c>
      <c r="E1309">
        <v>75</v>
      </c>
      <c r="F1309">
        <v>8</v>
      </c>
      <c r="I1309" s="49"/>
      <c r="J1309">
        <v>2</v>
      </c>
      <c r="K1309">
        <v>1</v>
      </c>
      <c r="L1309">
        <v>2</v>
      </c>
      <c r="M1309" s="49" t="s">
        <v>618</v>
      </c>
      <c r="N1309" s="49"/>
      <c r="O1309" s="49" t="s">
        <v>2154</v>
      </c>
      <c r="P1309" s="49">
        <v>5</v>
      </c>
      <c r="Q1309" s="49" t="s">
        <v>4555</v>
      </c>
      <c r="R1309" s="49" t="str">
        <f>IFERROR(INDEX(tbl_Lookup_Exercises[Category],MATCH(tbl_Exercises[[#This Row],[ExerciseName]],tbl_Lookup_Exercises[ExerciseName],0)),"Unknown")</f>
        <v>Pull</v>
      </c>
    </row>
    <row r="1310" spans="1:18" hidden="1" x14ac:dyDescent="0.25">
      <c r="A1310" s="49" t="s">
        <v>4556</v>
      </c>
      <c r="B1310" s="49" t="s">
        <v>1084</v>
      </c>
      <c r="C1310" s="49" t="s">
        <v>41</v>
      </c>
      <c r="D1310" s="49">
        <v>2</v>
      </c>
      <c r="E1310">
        <v>75</v>
      </c>
      <c r="F1310">
        <v>8</v>
      </c>
      <c r="I1310" s="49"/>
      <c r="J1310">
        <v>2</v>
      </c>
      <c r="K1310">
        <v>1</v>
      </c>
      <c r="L1310">
        <v>2</v>
      </c>
      <c r="M1310" s="49" t="s">
        <v>3856</v>
      </c>
      <c r="N1310" s="49"/>
      <c r="O1310" s="49" t="s">
        <v>3882</v>
      </c>
      <c r="P1310" s="49">
        <v>5</v>
      </c>
      <c r="Q1310" s="49" t="s">
        <v>4557</v>
      </c>
      <c r="R1310" s="49" t="str">
        <f>IFERROR(INDEX(tbl_Lookup_Exercises[Category],MATCH(tbl_Exercises[[#This Row],[ExerciseName]],tbl_Lookup_Exercises[ExerciseName],0)),"Unknown")</f>
        <v>Pull</v>
      </c>
    </row>
    <row r="1311" spans="1:18" hidden="1" x14ac:dyDescent="0.25">
      <c r="A1311" s="49" t="s">
        <v>4558</v>
      </c>
      <c r="B1311" s="49" t="s">
        <v>1084</v>
      </c>
      <c r="C1311" s="49" t="s">
        <v>41</v>
      </c>
      <c r="D1311" s="49">
        <v>3</v>
      </c>
      <c r="E1311">
        <v>75</v>
      </c>
      <c r="F1311">
        <v>7</v>
      </c>
      <c r="I1311" s="49"/>
      <c r="J1311">
        <v>2</v>
      </c>
      <c r="K1311">
        <v>1</v>
      </c>
      <c r="L1311">
        <v>2</v>
      </c>
      <c r="M1311" s="49" t="s">
        <v>610</v>
      </c>
      <c r="N1311" s="49"/>
      <c r="O1311" s="49" t="s">
        <v>1937</v>
      </c>
      <c r="P1311" s="49">
        <v>5</v>
      </c>
      <c r="Q1311" s="49" t="s">
        <v>4559</v>
      </c>
      <c r="R1311" s="49" t="str">
        <f>IFERROR(INDEX(tbl_Lookup_Exercises[Category],MATCH(tbl_Exercises[[#This Row],[ExerciseName]],tbl_Lookup_Exercises[ExerciseName],0)),"Unknown")</f>
        <v>Pull</v>
      </c>
    </row>
    <row r="1312" spans="1:18" hidden="1" x14ac:dyDescent="0.25">
      <c r="A1312" s="49" t="s">
        <v>4560</v>
      </c>
      <c r="B1312" s="49" t="s">
        <v>1084</v>
      </c>
      <c r="C1312" s="49" t="s">
        <v>41</v>
      </c>
      <c r="D1312" s="49">
        <v>4</v>
      </c>
      <c r="E1312">
        <v>75</v>
      </c>
      <c r="F1312">
        <v>7</v>
      </c>
      <c r="I1312" s="49"/>
      <c r="J1312">
        <v>2</v>
      </c>
      <c r="K1312">
        <v>1</v>
      </c>
      <c r="L1312">
        <v>2</v>
      </c>
      <c r="M1312" s="49" t="s">
        <v>610</v>
      </c>
      <c r="N1312" s="49"/>
      <c r="O1312" s="49" t="s">
        <v>1937</v>
      </c>
      <c r="P1312" s="49">
        <v>5</v>
      </c>
      <c r="Q1312" s="49" t="s">
        <v>4561</v>
      </c>
      <c r="R1312" s="49" t="str">
        <f>IFERROR(INDEX(tbl_Lookup_Exercises[Category],MATCH(tbl_Exercises[[#This Row],[ExerciseName]],tbl_Lookup_Exercises[ExerciseName],0)),"Unknown")</f>
        <v>Pull</v>
      </c>
    </row>
    <row r="1313" spans="1:18" hidden="1" x14ac:dyDescent="0.25">
      <c r="A1313" s="49" t="s">
        <v>4562</v>
      </c>
      <c r="B1313" s="49" t="s">
        <v>1084</v>
      </c>
      <c r="C1313" s="49" t="s">
        <v>45</v>
      </c>
      <c r="D1313" s="49">
        <v>1</v>
      </c>
      <c r="E1313">
        <v>145</v>
      </c>
      <c r="F1313">
        <v>11</v>
      </c>
      <c r="I1313" s="49"/>
      <c r="J1313">
        <v>2</v>
      </c>
      <c r="K1313">
        <v>1</v>
      </c>
      <c r="L1313">
        <v>2</v>
      </c>
      <c r="M1313" s="49" t="s">
        <v>618</v>
      </c>
      <c r="N1313" s="49"/>
      <c r="O1313" s="49" t="s">
        <v>4563</v>
      </c>
      <c r="P1313" s="49">
        <v>5</v>
      </c>
      <c r="Q1313" s="49" t="s">
        <v>4564</v>
      </c>
      <c r="R1313" s="49" t="str">
        <f>IFERROR(INDEX(tbl_Lookup_Exercises[Category],MATCH(tbl_Exercises[[#This Row],[ExerciseName]],tbl_Lookup_Exercises[ExerciseName],0)),"Unknown")</f>
        <v>Pull</v>
      </c>
    </row>
    <row r="1314" spans="1:18" hidden="1" x14ac:dyDescent="0.25">
      <c r="A1314" s="49" t="s">
        <v>4565</v>
      </c>
      <c r="B1314" s="49" t="s">
        <v>1084</v>
      </c>
      <c r="C1314" s="49" t="s">
        <v>45</v>
      </c>
      <c r="D1314" s="49">
        <v>2</v>
      </c>
      <c r="E1314">
        <v>150</v>
      </c>
      <c r="F1314">
        <v>11</v>
      </c>
      <c r="I1314" s="49"/>
      <c r="J1314">
        <v>2</v>
      </c>
      <c r="K1314">
        <v>1</v>
      </c>
      <c r="L1314">
        <v>2</v>
      </c>
      <c r="M1314" s="49" t="s">
        <v>3856</v>
      </c>
      <c r="N1314" s="49"/>
      <c r="O1314" s="49" t="s">
        <v>4566</v>
      </c>
      <c r="P1314" s="49">
        <v>5</v>
      </c>
      <c r="Q1314" s="49" t="s">
        <v>4567</v>
      </c>
      <c r="R1314" s="49" t="str">
        <f>IFERROR(INDEX(tbl_Lookup_Exercises[Category],MATCH(tbl_Exercises[[#This Row],[ExerciseName]],tbl_Lookup_Exercises[ExerciseName],0)),"Unknown")</f>
        <v>Pull</v>
      </c>
    </row>
    <row r="1315" spans="1:18" hidden="1" x14ac:dyDescent="0.25">
      <c r="A1315" s="49" t="s">
        <v>4568</v>
      </c>
      <c r="B1315" s="49" t="s">
        <v>1084</v>
      </c>
      <c r="C1315" s="49" t="s">
        <v>45</v>
      </c>
      <c r="D1315" s="49">
        <v>3</v>
      </c>
      <c r="E1315">
        <v>170</v>
      </c>
      <c r="F1315">
        <v>10</v>
      </c>
      <c r="I1315" s="49"/>
      <c r="J1315">
        <v>2</v>
      </c>
      <c r="K1315">
        <v>1</v>
      </c>
      <c r="L1315">
        <v>2</v>
      </c>
      <c r="M1315" s="49" t="s">
        <v>610</v>
      </c>
      <c r="N1315" s="49"/>
      <c r="O1315" s="49" t="s">
        <v>4569</v>
      </c>
      <c r="P1315" s="49">
        <v>5</v>
      </c>
      <c r="Q1315" s="49" t="s">
        <v>4570</v>
      </c>
      <c r="R1315" s="49" t="str">
        <f>IFERROR(INDEX(tbl_Lookup_Exercises[Category],MATCH(tbl_Exercises[[#This Row],[ExerciseName]],tbl_Lookup_Exercises[ExerciseName],0)),"Unknown")</f>
        <v>Pull</v>
      </c>
    </row>
    <row r="1316" spans="1:18" hidden="1" x14ac:dyDescent="0.25">
      <c r="A1316" s="49" t="s">
        <v>4571</v>
      </c>
      <c r="B1316" s="49" t="s">
        <v>1084</v>
      </c>
      <c r="C1316" s="49" t="s">
        <v>73</v>
      </c>
      <c r="D1316" s="49">
        <v>1</v>
      </c>
      <c r="E1316">
        <v>30</v>
      </c>
      <c r="F1316">
        <v>20</v>
      </c>
      <c r="I1316" s="49"/>
      <c r="J1316">
        <v>1</v>
      </c>
      <c r="K1316">
        <v>2</v>
      </c>
      <c r="L1316">
        <v>1</v>
      </c>
      <c r="M1316" s="49" t="s">
        <v>2289</v>
      </c>
      <c r="N1316" s="49"/>
      <c r="O1316" s="49" t="s">
        <v>4572</v>
      </c>
      <c r="P1316" s="49">
        <v>5</v>
      </c>
      <c r="Q1316" s="49" t="s">
        <v>4573</v>
      </c>
      <c r="R1316" s="49" t="str">
        <f>IFERROR(INDEX(tbl_Lookup_Exercises[Category],MATCH(tbl_Exercises[[#This Row],[ExerciseName]],tbl_Lookup_Exercises[ExerciseName],0)),"Unknown")</f>
        <v>Pull</v>
      </c>
    </row>
    <row r="1317" spans="1:18" hidden="1" x14ac:dyDescent="0.25">
      <c r="A1317" s="49" t="s">
        <v>4574</v>
      </c>
      <c r="B1317" s="49" t="s">
        <v>1084</v>
      </c>
      <c r="C1317" s="49" t="s">
        <v>73</v>
      </c>
      <c r="D1317" s="49">
        <v>2</v>
      </c>
      <c r="E1317">
        <v>35</v>
      </c>
      <c r="F1317">
        <v>20</v>
      </c>
      <c r="I1317" s="49"/>
      <c r="J1317">
        <v>1</v>
      </c>
      <c r="K1317">
        <v>2</v>
      </c>
      <c r="L1317">
        <v>1</v>
      </c>
      <c r="M1317" s="49" t="s">
        <v>2289</v>
      </c>
      <c r="N1317" s="49"/>
      <c r="O1317" s="49" t="s">
        <v>4572</v>
      </c>
      <c r="P1317" s="49">
        <v>5</v>
      </c>
      <c r="Q1317" s="49" t="s">
        <v>4575</v>
      </c>
      <c r="R1317" s="49" t="str">
        <f>IFERROR(INDEX(tbl_Lookup_Exercises[Category],MATCH(tbl_Exercises[[#This Row],[ExerciseName]],tbl_Lookup_Exercises[ExerciseName],0)),"Unknown")</f>
        <v>Pull</v>
      </c>
    </row>
    <row r="1318" spans="1:18" hidden="1" x14ac:dyDescent="0.25">
      <c r="A1318" s="49" t="s">
        <v>4576</v>
      </c>
      <c r="B1318" s="49" t="s">
        <v>1084</v>
      </c>
      <c r="C1318" s="49" t="s">
        <v>73</v>
      </c>
      <c r="D1318" s="49">
        <v>3</v>
      </c>
      <c r="E1318">
        <v>35</v>
      </c>
      <c r="F1318">
        <v>20</v>
      </c>
      <c r="I1318" s="49"/>
      <c r="J1318">
        <v>1</v>
      </c>
      <c r="K1318">
        <v>2</v>
      </c>
      <c r="L1318">
        <v>1</v>
      </c>
      <c r="M1318" s="49" t="s">
        <v>2289</v>
      </c>
      <c r="N1318" s="49"/>
      <c r="O1318" s="49" t="s">
        <v>4572</v>
      </c>
      <c r="P1318" s="49">
        <v>5</v>
      </c>
      <c r="Q1318" s="49" t="s">
        <v>4577</v>
      </c>
      <c r="R1318" s="49" t="str">
        <f>IFERROR(INDEX(tbl_Lookup_Exercises[Category],MATCH(tbl_Exercises[[#This Row],[ExerciseName]],tbl_Lookup_Exercises[ExerciseName],0)),"Unknown")</f>
        <v>Pull</v>
      </c>
    </row>
    <row r="1319" spans="1:18" hidden="1" x14ac:dyDescent="0.25">
      <c r="A1319" s="49" t="s">
        <v>4578</v>
      </c>
      <c r="B1319" s="49" t="s">
        <v>1084</v>
      </c>
      <c r="C1319" s="49" t="s">
        <v>8734</v>
      </c>
      <c r="D1319" s="49">
        <v>1</v>
      </c>
      <c r="E1319">
        <v>30</v>
      </c>
      <c r="F1319">
        <v>10</v>
      </c>
      <c r="I1319" s="49"/>
      <c r="J1319">
        <v>2</v>
      </c>
      <c r="K1319">
        <v>1</v>
      </c>
      <c r="L1319">
        <v>2</v>
      </c>
      <c r="M1319" s="49" t="s">
        <v>3856</v>
      </c>
      <c r="N1319" s="49"/>
      <c r="O1319" s="49" t="s">
        <v>3882</v>
      </c>
      <c r="P1319" s="49">
        <v>5</v>
      </c>
      <c r="Q1319" s="49" t="s">
        <v>4579</v>
      </c>
      <c r="R1319" s="49" t="str">
        <f>IFERROR(INDEX(tbl_Lookup_Exercises[Category],MATCH(tbl_Exercises[[#This Row],[ExerciseName]],tbl_Lookup_Exercises[ExerciseName],0)),"Unknown")</f>
        <v>Arms_Biceps</v>
      </c>
    </row>
    <row r="1320" spans="1:18" hidden="1" x14ac:dyDescent="0.25">
      <c r="A1320" s="49" t="s">
        <v>4580</v>
      </c>
      <c r="B1320" s="49" t="s">
        <v>1084</v>
      </c>
      <c r="C1320" s="49" t="s">
        <v>8734</v>
      </c>
      <c r="D1320" s="49">
        <v>2</v>
      </c>
      <c r="E1320">
        <v>30</v>
      </c>
      <c r="F1320">
        <v>8</v>
      </c>
      <c r="I1320" s="49"/>
      <c r="J1320">
        <v>2</v>
      </c>
      <c r="K1320">
        <v>1</v>
      </c>
      <c r="L1320">
        <v>2</v>
      </c>
      <c r="M1320" s="49" t="s">
        <v>610</v>
      </c>
      <c r="N1320" s="49"/>
      <c r="O1320" s="49" t="s">
        <v>1937</v>
      </c>
      <c r="P1320" s="49">
        <v>5</v>
      </c>
      <c r="Q1320" s="49" t="s">
        <v>4581</v>
      </c>
      <c r="R1320" s="49" t="str">
        <f>IFERROR(INDEX(tbl_Lookup_Exercises[Category],MATCH(tbl_Exercises[[#This Row],[ExerciseName]],tbl_Lookup_Exercises[ExerciseName],0)),"Unknown")</f>
        <v>Arms_Biceps</v>
      </c>
    </row>
    <row r="1321" spans="1:18" hidden="1" x14ac:dyDescent="0.25">
      <c r="A1321" s="49" t="s">
        <v>4582</v>
      </c>
      <c r="B1321" s="49" t="s">
        <v>1084</v>
      </c>
      <c r="C1321" s="49" t="s">
        <v>8734</v>
      </c>
      <c r="D1321" s="49">
        <v>3</v>
      </c>
      <c r="E1321">
        <v>30</v>
      </c>
      <c r="F1321">
        <v>7</v>
      </c>
      <c r="I1321" s="49"/>
      <c r="J1321">
        <v>2</v>
      </c>
      <c r="K1321">
        <v>1</v>
      </c>
      <c r="L1321">
        <v>2</v>
      </c>
      <c r="M1321" s="49" t="s">
        <v>3930</v>
      </c>
      <c r="N1321" s="49"/>
      <c r="O1321" s="49" t="s">
        <v>4583</v>
      </c>
      <c r="P1321" s="49">
        <v>5</v>
      </c>
      <c r="Q1321" s="49" t="s">
        <v>4584</v>
      </c>
      <c r="R1321" s="49" t="str">
        <f>IFERROR(INDEX(tbl_Lookup_Exercises[Category],MATCH(tbl_Exercises[[#This Row],[ExerciseName]],tbl_Lookup_Exercises[ExerciseName],0)),"Unknown")</f>
        <v>Arms_Biceps</v>
      </c>
    </row>
    <row r="1322" spans="1:18" hidden="1" x14ac:dyDescent="0.25">
      <c r="A1322" s="49" t="s">
        <v>4585</v>
      </c>
      <c r="B1322" s="49" t="s">
        <v>1084</v>
      </c>
      <c r="C1322" s="49" t="s">
        <v>20</v>
      </c>
      <c r="D1322" s="49">
        <v>1</v>
      </c>
      <c r="E1322">
        <v>75</v>
      </c>
      <c r="G1322">
        <v>60</v>
      </c>
      <c r="I1322" s="49"/>
      <c r="M1322" s="49"/>
      <c r="N1322" s="49"/>
      <c r="O1322" s="49"/>
      <c r="P1322" s="49">
        <v>5</v>
      </c>
      <c r="Q1322" s="49" t="s">
        <v>4586</v>
      </c>
      <c r="R1322" s="49" t="str">
        <f>IFERROR(INDEX(tbl_Lookup_Exercises[Category],MATCH(tbl_Exercises[[#This Row],[ExerciseName]],tbl_Lookup_Exercises[ExerciseName],0)),"Unknown")</f>
        <v>Carry</v>
      </c>
    </row>
    <row r="1323" spans="1:18" hidden="1" x14ac:dyDescent="0.25">
      <c r="A1323" s="49" t="s">
        <v>4587</v>
      </c>
      <c r="B1323" s="49" t="s">
        <v>1084</v>
      </c>
      <c r="C1323" s="49" t="s">
        <v>20</v>
      </c>
      <c r="D1323" s="49">
        <v>2</v>
      </c>
      <c r="E1323">
        <v>75</v>
      </c>
      <c r="G1323">
        <v>49.8</v>
      </c>
      <c r="I1323" s="49"/>
      <c r="M1323" s="49"/>
      <c r="N1323" s="49"/>
      <c r="O1323" s="49" t="s">
        <v>4588</v>
      </c>
      <c r="P1323" s="49">
        <v>5</v>
      </c>
      <c r="Q1323" s="49" t="s">
        <v>4589</v>
      </c>
      <c r="R1323" s="49" t="str">
        <f>IFERROR(INDEX(tbl_Lookup_Exercises[Category],MATCH(tbl_Exercises[[#This Row],[ExerciseName]],tbl_Lookup_Exercises[ExerciseName],0)),"Unknown")</f>
        <v>Carry</v>
      </c>
    </row>
    <row r="1324" spans="1:18" hidden="1" x14ac:dyDescent="0.25">
      <c r="A1324" s="49" t="s">
        <v>4590</v>
      </c>
      <c r="B1324" s="49" t="s">
        <v>1084</v>
      </c>
      <c r="C1324" s="49" t="s">
        <v>20</v>
      </c>
      <c r="D1324" s="49">
        <v>3</v>
      </c>
      <c r="E1324">
        <v>75</v>
      </c>
      <c r="G1324">
        <v>55.2</v>
      </c>
      <c r="I1324" s="49"/>
      <c r="M1324" s="49"/>
      <c r="N1324" s="49"/>
      <c r="O1324" s="49" t="s">
        <v>4591</v>
      </c>
      <c r="P1324" s="49">
        <v>5</v>
      </c>
      <c r="Q1324" s="49" t="s">
        <v>4592</v>
      </c>
      <c r="R1324" s="49" t="str">
        <f>IFERROR(INDEX(tbl_Lookup_Exercises[Category],MATCH(tbl_Exercises[[#This Row],[ExerciseName]],tbl_Lookup_Exercises[ExerciseName],0)),"Unknown")</f>
        <v>Carry</v>
      </c>
    </row>
    <row r="1325" spans="1:18" hidden="1" x14ac:dyDescent="0.25">
      <c r="A1325" s="49" t="s">
        <v>4593</v>
      </c>
      <c r="B1325" s="49" t="s">
        <v>1084</v>
      </c>
      <c r="C1325" s="49" t="s">
        <v>356</v>
      </c>
      <c r="D1325" s="49">
        <v>2</v>
      </c>
      <c r="G1325">
        <v>240</v>
      </c>
      <c r="H1325">
        <v>1.04</v>
      </c>
      <c r="I1325" s="49" t="s">
        <v>3957</v>
      </c>
      <c r="M1325" s="49"/>
      <c r="N1325" s="49"/>
      <c r="O1325" s="49"/>
      <c r="P1325" s="49">
        <v>5</v>
      </c>
      <c r="Q1325" s="49" t="s">
        <v>1087</v>
      </c>
      <c r="R1325" s="49" t="str">
        <f>IFERROR(INDEX(tbl_Lookup_Exercises[Category],MATCH(tbl_Exercises[[#This Row],[ExerciseName]],tbl_Lookup_Exercises[ExerciseName],0)),"Unknown")</f>
        <v>Pull</v>
      </c>
    </row>
    <row r="1326" spans="1:18" hidden="1" x14ac:dyDescent="0.25">
      <c r="A1326" s="49" t="s">
        <v>4594</v>
      </c>
      <c r="B1326" s="49" t="s">
        <v>1088</v>
      </c>
      <c r="C1326" s="49" t="s">
        <v>356</v>
      </c>
      <c r="D1326" s="49">
        <v>1</v>
      </c>
      <c r="G1326">
        <v>300</v>
      </c>
      <c r="H1326">
        <v>1.34</v>
      </c>
      <c r="I1326" s="49" t="s">
        <v>3957</v>
      </c>
      <c r="M1326" s="49"/>
      <c r="N1326" s="49"/>
      <c r="O1326" s="49" t="s">
        <v>3241</v>
      </c>
      <c r="P1326" s="49">
        <v>5</v>
      </c>
      <c r="Q1326" s="49" t="s">
        <v>1090</v>
      </c>
      <c r="R1326" s="49" t="str">
        <f>IFERROR(INDEX(tbl_Lookup_Exercises[Category],MATCH(tbl_Exercises[[#This Row],[ExerciseName]],tbl_Lookup_Exercises[ExerciseName],0)),"Unknown")</f>
        <v>Pull</v>
      </c>
    </row>
    <row r="1327" spans="1:18" hidden="1" x14ac:dyDescent="0.25">
      <c r="A1327" s="49" t="s">
        <v>4595</v>
      </c>
      <c r="B1327" s="49" t="s">
        <v>1088</v>
      </c>
      <c r="C1327" s="49" t="s">
        <v>112</v>
      </c>
      <c r="D1327" s="49">
        <v>1</v>
      </c>
      <c r="E1327">
        <v>45</v>
      </c>
      <c r="F1327">
        <v>15</v>
      </c>
      <c r="I1327" s="49"/>
      <c r="J1327">
        <v>2</v>
      </c>
      <c r="K1327">
        <v>1</v>
      </c>
      <c r="L1327">
        <v>2</v>
      </c>
      <c r="M1327" s="49" t="s">
        <v>610</v>
      </c>
      <c r="N1327" s="49"/>
      <c r="O1327" s="49" t="s">
        <v>4596</v>
      </c>
      <c r="P1327" s="49">
        <v>5</v>
      </c>
      <c r="Q1327" s="49" t="s">
        <v>4597</v>
      </c>
      <c r="R1327" s="49" t="str">
        <f>IFERROR(INDEX(tbl_Lookup_Exercises[Category],MATCH(tbl_Exercises[[#This Row],[ExerciseName]],tbl_Lookup_Exercises[ExerciseName],0)),"Unknown")</f>
        <v>Arms_Biceps</v>
      </c>
    </row>
    <row r="1328" spans="1:18" hidden="1" x14ac:dyDescent="0.25">
      <c r="A1328" s="49" t="s">
        <v>4598</v>
      </c>
      <c r="B1328" s="49" t="s">
        <v>1088</v>
      </c>
      <c r="C1328" s="49" t="s">
        <v>112</v>
      </c>
      <c r="D1328" s="49">
        <v>2</v>
      </c>
      <c r="E1328">
        <v>45</v>
      </c>
      <c r="F1328">
        <v>12</v>
      </c>
      <c r="I1328" s="49"/>
      <c r="J1328">
        <v>2</v>
      </c>
      <c r="K1328">
        <v>1</v>
      </c>
      <c r="L1328">
        <v>2</v>
      </c>
      <c r="M1328" s="49" t="s">
        <v>610</v>
      </c>
      <c r="N1328" s="49"/>
      <c r="O1328" s="49" t="s">
        <v>4599</v>
      </c>
      <c r="P1328" s="49">
        <v>5</v>
      </c>
      <c r="Q1328" s="49" t="s">
        <v>4600</v>
      </c>
      <c r="R1328" s="49" t="str">
        <f>IFERROR(INDEX(tbl_Lookup_Exercises[Category],MATCH(tbl_Exercises[[#This Row],[ExerciseName]],tbl_Lookup_Exercises[ExerciseName],0)),"Unknown")</f>
        <v>Arms_Biceps</v>
      </c>
    </row>
    <row r="1329" spans="1:18" hidden="1" x14ac:dyDescent="0.25">
      <c r="A1329" s="49" t="s">
        <v>4601</v>
      </c>
      <c r="B1329" s="49" t="s">
        <v>1088</v>
      </c>
      <c r="C1329" s="49" t="s">
        <v>112</v>
      </c>
      <c r="D1329" s="49">
        <v>3</v>
      </c>
      <c r="E1329">
        <v>45</v>
      </c>
      <c r="F1329">
        <v>15</v>
      </c>
      <c r="I1329" s="49"/>
      <c r="J1329">
        <v>2</v>
      </c>
      <c r="K1329">
        <v>1</v>
      </c>
      <c r="L1329">
        <v>2</v>
      </c>
      <c r="M1329" s="49" t="s">
        <v>610</v>
      </c>
      <c r="N1329" s="49"/>
      <c r="O1329" s="49" t="s">
        <v>4599</v>
      </c>
      <c r="P1329" s="49">
        <v>5</v>
      </c>
      <c r="Q1329" s="49" t="s">
        <v>4602</v>
      </c>
      <c r="R1329" s="49" t="str">
        <f>IFERROR(INDEX(tbl_Lookup_Exercises[Category],MATCH(tbl_Exercises[[#This Row],[ExerciseName]],tbl_Lookup_Exercises[ExerciseName],0)),"Unknown")</f>
        <v>Arms_Biceps</v>
      </c>
    </row>
    <row r="1330" spans="1:18" hidden="1" x14ac:dyDescent="0.25">
      <c r="A1330" s="49" t="s">
        <v>4603</v>
      </c>
      <c r="B1330" s="49" t="s">
        <v>1088</v>
      </c>
      <c r="C1330" s="49" t="s">
        <v>214</v>
      </c>
      <c r="D1330" s="49">
        <v>1</v>
      </c>
      <c r="E1330">
        <v>50</v>
      </c>
      <c r="F1330">
        <v>12</v>
      </c>
      <c r="I1330" s="49"/>
      <c r="J1330">
        <v>2</v>
      </c>
      <c r="K1330">
        <v>1</v>
      </c>
      <c r="L1330">
        <v>2</v>
      </c>
      <c r="M1330" s="49" t="s">
        <v>618</v>
      </c>
      <c r="N1330" s="49"/>
      <c r="O1330" s="49" t="s">
        <v>2154</v>
      </c>
      <c r="P1330" s="49">
        <v>5</v>
      </c>
      <c r="Q1330" s="49" t="s">
        <v>4604</v>
      </c>
      <c r="R1330" s="49" t="str">
        <f>IFERROR(INDEX(tbl_Lookup_Exercises[Category],MATCH(tbl_Exercises[[#This Row],[ExerciseName]],tbl_Lookup_Exercises[ExerciseName],0)),"Unknown")</f>
        <v>Arms_Triceps</v>
      </c>
    </row>
    <row r="1331" spans="1:18" hidden="1" x14ac:dyDescent="0.25">
      <c r="A1331" s="49" t="s">
        <v>4605</v>
      </c>
      <c r="B1331" s="49" t="s">
        <v>1088</v>
      </c>
      <c r="C1331" s="49" t="s">
        <v>214</v>
      </c>
      <c r="D1331" s="49">
        <v>2</v>
      </c>
      <c r="E1331">
        <v>50</v>
      </c>
      <c r="F1331">
        <v>12</v>
      </c>
      <c r="I1331" s="49"/>
      <c r="J1331">
        <v>2</v>
      </c>
      <c r="K1331">
        <v>1</v>
      </c>
      <c r="L1331">
        <v>2</v>
      </c>
      <c r="M1331" s="49" t="s">
        <v>618</v>
      </c>
      <c r="N1331" s="49"/>
      <c r="O1331" s="49" t="s">
        <v>4606</v>
      </c>
      <c r="P1331" s="49">
        <v>5</v>
      </c>
      <c r="Q1331" s="49" t="s">
        <v>4607</v>
      </c>
      <c r="R1331" s="49" t="str">
        <f>IFERROR(INDEX(tbl_Lookup_Exercises[Category],MATCH(tbl_Exercises[[#This Row],[ExerciseName]],tbl_Lookup_Exercises[ExerciseName],0)),"Unknown")</f>
        <v>Arms_Triceps</v>
      </c>
    </row>
    <row r="1332" spans="1:18" hidden="1" x14ac:dyDescent="0.25">
      <c r="A1332" s="49" t="s">
        <v>4608</v>
      </c>
      <c r="B1332" s="49" t="s">
        <v>1088</v>
      </c>
      <c r="C1332" s="49" t="s">
        <v>214</v>
      </c>
      <c r="D1332" s="49">
        <v>3</v>
      </c>
      <c r="E1332">
        <v>50</v>
      </c>
      <c r="F1332">
        <v>10</v>
      </c>
      <c r="I1332" s="49"/>
      <c r="J1332">
        <v>2</v>
      </c>
      <c r="K1332">
        <v>1</v>
      </c>
      <c r="L1332">
        <v>3</v>
      </c>
      <c r="M1332" s="49" t="s">
        <v>610</v>
      </c>
      <c r="N1332" s="49"/>
      <c r="O1332" s="49" t="s">
        <v>4609</v>
      </c>
      <c r="P1332" s="49">
        <v>5</v>
      </c>
      <c r="Q1332" s="49" t="s">
        <v>4610</v>
      </c>
      <c r="R1332" s="49" t="str">
        <f>IFERROR(INDEX(tbl_Lookup_Exercises[Category],MATCH(tbl_Exercises[[#This Row],[ExerciseName]],tbl_Lookup_Exercises[ExerciseName],0)),"Unknown")</f>
        <v>Arms_Triceps</v>
      </c>
    </row>
    <row r="1333" spans="1:18" hidden="1" x14ac:dyDescent="0.25">
      <c r="A1333" s="49" t="s">
        <v>4611</v>
      </c>
      <c r="B1333" s="49" t="s">
        <v>1088</v>
      </c>
      <c r="C1333" s="49" t="s">
        <v>214</v>
      </c>
      <c r="D1333" s="49">
        <v>4</v>
      </c>
      <c r="E1333">
        <v>50</v>
      </c>
      <c r="F1333">
        <v>8</v>
      </c>
      <c r="I1333" s="49"/>
      <c r="J1333">
        <v>2</v>
      </c>
      <c r="K1333">
        <v>1</v>
      </c>
      <c r="L1333">
        <v>3</v>
      </c>
      <c r="M1333" s="49" t="s">
        <v>610</v>
      </c>
      <c r="N1333" s="49"/>
      <c r="O1333" s="49" t="s">
        <v>4609</v>
      </c>
      <c r="P1333" s="49">
        <v>5</v>
      </c>
      <c r="Q1333" s="49" t="s">
        <v>4612</v>
      </c>
      <c r="R1333" s="49" t="str">
        <f>IFERROR(INDEX(tbl_Lookup_Exercises[Category],MATCH(tbl_Exercises[[#This Row],[ExerciseName]],tbl_Lookup_Exercises[ExerciseName],0)),"Unknown")</f>
        <v>Arms_Triceps</v>
      </c>
    </row>
    <row r="1334" spans="1:18" hidden="1" x14ac:dyDescent="0.25">
      <c r="A1334" s="49" t="s">
        <v>4613</v>
      </c>
      <c r="B1334" s="49" t="s">
        <v>1088</v>
      </c>
      <c r="C1334" s="49" t="s">
        <v>235</v>
      </c>
      <c r="D1334" s="49">
        <v>1</v>
      </c>
      <c r="E1334">
        <v>12.5</v>
      </c>
      <c r="F1334">
        <v>9</v>
      </c>
      <c r="I1334" s="49"/>
      <c r="J1334">
        <v>3</v>
      </c>
      <c r="K1334">
        <v>1</v>
      </c>
      <c r="L1334">
        <v>3</v>
      </c>
      <c r="M1334" s="49" t="s">
        <v>618</v>
      </c>
      <c r="N1334" s="49"/>
      <c r="O1334" s="49" t="s">
        <v>4614</v>
      </c>
      <c r="P1334" s="49">
        <v>5</v>
      </c>
      <c r="Q1334" s="49" t="s">
        <v>4615</v>
      </c>
      <c r="R1334" s="49" t="str">
        <f>IFERROR(INDEX(tbl_Lookup_Exercises[Category],MATCH(tbl_Exercises[[#This Row],[ExerciseName]],tbl_Lookup_Exercises[ExerciseName],0)),"Unknown")</f>
        <v>Arms_Triceps</v>
      </c>
    </row>
    <row r="1335" spans="1:18" hidden="1" x14ac:dyDescent="0.25">
      <c r="A1335" s="49" t="s">
        <v>4616</v>
      </c>
      <c r="B1335" s="49" t="s">
        <v>1088</v>
      </c>
      <c r="C1335" s="49" t="s">
        <v>235</v>
      </c>
      <c r="D1335" s="49">
        <v>2</v>
      </c>
      <c r="E1335">
        <v>12.5</v>
      </c>
      <c r="F1335">
        <v>10</v>
      </c>
      <c r="I1335" s="49"/>
      <c r="J1335">
        <v>3</v>
      </c>
      <c r="K1335">
        <v>1</v>
      </c>
      <c r="L1335">
        <v>3</v>
      </c>
      <c r="M1335" s="49" t="s">
        <v>618</v>
      </c>
      <c r="N1335" s="49"/>
      <c r="O1335" s="49" t="s">
        <v>4614</v>
      </c>
      <c r="P1335" s="49">
        <v>5</v>
      </c>
      <c r="Q1335" s="49" t="s">
        <v>4617</v>
      </c>
      <c r="R1335" s="49" t="str">
        <f>IFERROR(INDEX(tbl_Lookup_Exercises[Category],MATCH(tbl_Exercises[[#This Row],[ExerciseName]],tbl_Lookup_Exercises[ExerciseName],0)),"Unknown")</f>
        <v>Arms_Triceps</v>
      </c>
    </row>
    <row r="1336" spans="1:18" hidden="1" x14ac:dyDescent="0.25">
      <c r="A1336" s="49" t="s">
        <v>4618</v>
      </c>
      <c r="B1336" s="49" t="s">
        <v>1088</v>
      </c>
      <c r="C1336" s="49" t="s">
        <v>235</v>
      </c>
      <c r="D1336" s="49">
        <v>3</v>
      </c>
      <c r="E1336">
        <v>12.5</v>
      </c>
      <c r="F1336">
        <v>10</v>
      </c>
      <c r="I1336" s="49"/>
      <c r="J1336">
        <v>3</v>
      </c>
      <c r="K1336">
        <v>1</v>
      </c>
      <c r="L1336">
        <v>3</v>
      </c>
      <c r="M1336" s="49" t="s">
        <v>618</v>
      </c>
      <c r="N1336" s="49"/>
      <c r="O1336" s="49" t="s">
        <v>4614</v>
      </c>
      <c r="P1336" s="49">
        <v>5</v>
      </c>
      <c r="Q1336" s="49" t="s">
        <v>4619</v>
      </c>
      <c r="R1336" s="49" t="str">
        <f>IFERROR(INDEX(tbl_Lookup_Exercises[Category],MATCH(tbl_Exercises[[#This Row],[ExerciseName]],tbl_Lookup_Exercises[ExerciseName],0)),"Unknown")</f>
        <v>Arms_Triceps</v>
      </c>
    </row>
    <row r="1337" spans="1:18" hidden="1" x14ac:dyDescent="0.25">
      <c r="A1337" s="49" t="s">
        <v>4620</v>
      </c>
      <c r="B1337" s="49" t="s">
        <v>1088</v>
      </c>
      <c r="C1337" s="49" t="s">
        <v>8734</v>
      </c>
      <c r="D1337" s="49">
        <v>1</v>
      </c>
      <c r="E1337">
        <v>30</v>
      </c>
      <c r="F1337">
        <v>10</v>
      </c>
      <c r="I1337" s="49"/>
      <c r="J1337">
        <v>2</v>
      </c>
      <c r="K1337">
        <v>1</v>
      </c>
      <c r="L1337">
        <v>2</v>
      </c>
      <c r="M1337" s="49" t="s">
        <v>618</v>
      </c>
      <c r="N1337" s="49"/>
      <c r="O1337" s="49" t="s">
        <v>2154</v>
      </c>
      <c r="P1337" s="49">
        <v>5</v>
      </c>
      <c r="Q1337" s="49" t="s">
        <v>4621</v>
      </c>
      <c r="R1337" s="49" t="str">
        <f>IFERROR(INDEX(tbl_Lookup_Exercises[Category],MATCH(tbl_Exercises[[#This Row],[ExerciseName]],tbl_Lookup_Exercises[ExerciseName],0)),"Unknown")</f>
        <v>Arms_Biceps</v>
      </c>
    </row>
    <row r="1338" spans="1:18" hidden="1" x14ac:dyDescent="0.25">
      <c r="A1338" s="49" t="s">
        <v>4622</v>
      </c>
      <c r="B1338" s="49" t="s">
        <v>1088</v>
      </c>
      <c r="C1338" s="49" t="s">
        <v>8734</v>
      </c>
      <c r="D1338" s="49">
        <v>2</v>
      </c>
      <c r="E1338">
        <v>30</v>
      </c>
      <c r="F1338">
        <v>9</v>
      </c>
      <c r="I1338" s="49"/>
      <c r="J1338">
        <v>2</v>
      </c>
      <c r="K1338">
        <v>1</v>
      </c>
      <c r="L1338">
        <v>2</v>
      </c>
      <c r="M1338" s="49" t="s">
        <v>3856</v>
      </c>
      <c r="N1338" s="49"/>
      <c r="O1338" s="49" t="s">
        <v>3882</v>
      </c>
      <c r="P1338" s="49">
        <v>5</v>
      </c>
      <c r="Q1338" s="49" t="s">
        <v>4623</v>
      </c>
      <c r="R1338" s="49" t="str">
        <f>IFERROR(INDEX(tbl_Lookup_Exercises[Category],MATCH(tbl_Exercises[[#This Row],[ExerciseName]],tbl_Lookup_Exercises[ExerciseName],0)),"Unknown")</f>
        <v>Arms_Biceps</v>
      </c>
    </row>
    <row r="1339" spans="1:18" hidden="1" x14ac:dyDescent="0.25">
      <c r="A1339" s="49" t="s">
        <v>4624</v>
      </c>
      <c r="B1339" s="49" t="s">
        <v>1088</v>
      </c>
      <c r="C1339" s="49" t="s">
        <v>8734</v>
      </c>
      <c r="D1339" s="49">
        <v>3</v>
      </c>
      <c r="E1339">
        <v>30</v>
      </c>
      <c r="F1339">
        <v>7</v>
      </c>
      <c r="I1339" s="49"/>
      <c r="M1339" s="49"/>
      <c r="N1339" s="49"/>
      <c r="O1339" s="49" t="s">
        <v>4625</v>
      </c>
      <c r="P1339" s="49">
        <v>5</v>
      </c>
      <c r="Q1339" s="49" t="s">
        <v>4626</v>
      </c>
      <c r="R1339" s="49" t="str">
        <f>IFERROR(INDEX(tbl_Lookup_Exercises[Category],MATCH(tbl_Exercises[[#This Row],[ExerciseName]],tbl_Lookup_Exercises[ExerciseName],0)),"Unknown")</f>
        <v>Arms_Biceps</v>
      </c>
    </row>
    <row r="1340" spans="1:18" hidden="1" x14ac:dyDescent="0.25">
      <c r="A1340" s="49" t="s">
        <v>4627</v>
      </c>
      <c r="B1340" s="49" t="s">
        <v>1088</v>
      </c>
      <c r="C1340" s="49" t="s">
        <v>303</v>
      </c>
      <c r="D1340" s="49">
        <v>1</v>
      </c>
      <c r="E1340">
        <v>10</v>
      </c>
      <c r="F1340">
        <v>15</v>
      </c>
      <c r="I1340" s="49"/>
      <c r="M1340" s="49"/>
      <c r="N1340" s="49"/>
      <c r="O1340" s="49" t="s">
        <v>4628</v>
      </c>
      <c r="P1340" s="49">
        <v>5</v>
      </c>
      <c r="Q1340" s="49" t="s">
        <v>4629</v>
      </c>
      <c r="R1340" s="49" t="str">
        <f>IFERROR(INDEX(tbl_Lookup_Exercises[Category],MATCH(tbl_Exercises[[#This Row],[ExerciseName]],tbl_Lookup_Exercises[ExerciseName],0)),"Unknown")</f>
        <v>Push</v>
      </c>
    </row>
    <row r="1341" spans="1:18" hidden="1" x14ac:dyDescent="0.25">
      <c r="A1341" s="49" t="s">
        <v>4630</v>
      </c>
      <c r="B1341" s="49" t="s">
        <v>1088</v>
      </c>
      <c r="C1341" s="49" t="s">
        <v>303</v>
      </c>
      <c r="D1341" s="49">
        <v>2</v>
      </c>
      <c r="E1341">
        <v>10</v>
      </c>
      <c r="F1341">
        <v>15</v>
      </c>
      <c r="I1341" s="49"/>
      <c r="M1341" s="49"/>
      <c r="N1341" s="49"/>
      <c r="O1341" s="49" t="s">
        <v>4631</v>
      </c>
      <c r="P1341" s="49">
        <v>5</v>
      </c>
      <c r="Q1341" s="49" t="s">
        <v>4632</v>
      </c>
      <c r="R1341" s="49" t="str">
        <f>IFERROR(INDEX(tbl_Lookup_Exercises[Category],MATCH(tbl_Exercises[[#This Row],[ExerciseName]],tbl_Lookup_Exercises[ExerciseName],0)),"Unknown")</f>
        <v>Push</v>
      </c>
    </row>
    <row r="1342" spans="1:18" hidden="1" x14ac:dyDescent="0.25">
      <c r="A1342" s="49" t="s">
        <v>4633</v>
      </c>
      <c r="B1342" s="49" t="s">
        <v>1088</v>
      </c>
      <c r="C1342" s="49" t="s">
        <v>303</v>
      </c>
      <c r="D1342" s="49">
        <v>3</v>
      </c>
      <c r="E1342">
        <v>10</v>
      </c>
      <c r="F1342">
        <v>15</v>
      </c>
      <c r="I1342" s="49"/>
      <c r="M1342" s="49"/>
      <c r="N1342" s="49"/>
      <c r="O1342" s="49" t="s">
        <v>4631</v>
      </c>
      <c r="P1342" s="49">
        <v>5</v>
      </c>
      <c r="Q1342" s="49" t="s">
        <v>4634</v>
      </c>
      <c r="R1342" s="49" t="str">
        <f>IFERROR(INDEX(tbl_Lookup_Exercises[Category],MATCH(tbl_Exercises[[#This Row],[ExerciseName]],tbl_Lookup_Exercises[ExerciseName],0)),"Unknown")</f>
        <v>Push</v>
      </c>
    </row>
    <row r="1343" spans="1:18" hidden="1" x14ac:dyDescent="0.25">
      <c r="A1343" s="49" t="s">
        <v>4635</v>
      </c>
      <c r="B1343" s="49" t="s">
        <v>1088</v>
      </c>
      <c r="C1343" s="49" t="s">
        <v>1534</v>
      </c>
      <c r="D1343" s="49">
        <v>1</v>
      </c>
      <c r="E1343">
        <v>150</v>
      </c>
      <c r="G1343">
        <v>60</v>
      </c>
      <c r="I1343" s="49"/>
      <c r="M1343" s="49"/>
      <c r="N1343" s="49"/>
      <c r="O1343" s="49"/>
      <c r="P1343" s="49">
        <v>5</v>
      </c>
      <c r="Q1343" s="49" t="s">
        <v>4636</v>
      </c>
      <c r="R1343" s="49" t="str">
        <f>IFERROR(INDEX(tbl_Lookup_Exercises[Category],MATCH(tbl_Exercises[[#This Row],[ExerciseName]],tbl_Lookup_Exercises[ExerciseName],0)),"Unknown")</f>
        <v>Carry</v>
      </c>
    </row>
    <row r="1344" spans="1:18" hidden="1" x14ac:dyDescent="0.25">
      <c r="A1344" s="49" t="s">
        <v>4637</v>
      </c>
      <c r="B1344" s="49" t="s">
        <v>1088</v>
      </c>
      <c r="C1344" s="49" t="s">
        <v>1534</v>
      </c>
      <c r="D1344" s="49">
        <v>2</v>
      </c>
      <c r="E1344">
        <v>150</v>
      </c>
      <c r="G1344">
        <v>52.2</v>
      </c>
      <c r="I1344" s="49"/>
      <c r="M1344" s="49"/>
      <c r="N1344" s="49"/>
      <c r="O1344" s="49"/>
      <c r="P1344" s="49">
        <v>5</v>
      </c>
      <c r="Q1344" s="49" t="s">
        <v>4638</v>
      </c>
      <c r="R1344" s="49" t="str">
        <f>IFERROR(INDEX(tbl_Lookup_Exercises[Category],MATCH(tbl_Exercises[[#This Row],[ExerciseName]],tbl_Lookup_Exercises[ExerciseName],0)),"Unknown")</f>
        <v>Carry</v>
      </c>
    </row>
    <row r="1345" spans="1:18" hidden="1" x14ac:dyDescent="0.25">
      <c r="A1345" s="49" t="s">
        <v>4639</v>
      </c>
      <c r="B1345" s="49" t="s">
        <v>1088</v>
      </c>
      <c r="C1345" s="49" t="s">
        <v>1534</v>
      </c>
      <c r="D1345" s="49">
        <v>3</v>
      </c>
      <c r="E1345">
        <v>150</v>
      </c>
      <c r="G1345">
        <v>54</v>
      </c>
      <c r="I1345" s="49"/>
      <c r="M1345" s="49"/>
      <c r="N1345" s="49"/>
      <c r="O1345" s="49"/>
      <c r="P1345" s="49">
        <v>5</v>
      </c>
      <c r="Q1345" s="49" t="s">
        <v>4640</v>
      </c>
      <c r="R1345" s="49" t="str">
        <f>IFERROR(INDEX(tbl_Lookup_Exercises[Category],MATCH(tbl_Exercises[[#This Row],[ExerciseName]],tbl_Lookup_Exercises[ExerciseName],0)),"Unknown")</f>
        <v>Carry</v>
      </c>
    </row>
    <row r="1346" spans="1:18" hidden="1" x14ac:dyDescent="0.25">
      <c r="A1346" s="49" t="s">
        <v>4641</v>
      </c>
      <c r="B1346" s="49" t="s">
        <v>1088</v>
      </c>
      <c r="C1346" s="49" t="s">
        <v>356</v>
      </c>
      <c r="D1346" s="49">
        <v>2</v>
      </c>
      <c r="G1346">
        <v>300</v>
      </c>
      <c r="H1346">
        <v>1.32</v>
      </c>
      <c r="I1346" s="49" t="s">
        <v>3957</v>
      </c>
      <c r="M1346" s="49"/>
      <c r="N1346" s="49"/>
      <c r="O1346" s="49" t="s">
        <v>4062</v>
      </c>
      <c r="P1346" s="49">
        <v>5</v>
      </c>
      <c r="Q1346" s="49" t="s">
        <v>1091</v>
      </c>
      <c r="R1346" s="49" t="str">
        <f>IFERROR(INDEX(tbl_Lookup_Exercises[Category],MATCH(tbl_Exercises[[#This Row],[ExerciseName]],tbl_Lookup_Exercises[ExerciseName],0)),"Unknown")</f>
        <v>Pull</v>
      </c>
    </row>
    <row r="1347" spans="1:18" hidden="1" x14ac:dyDescent="0.25">
      <c r="A1347" s="49" t="s">
        <v>4642</v>
      </c>
      <c r="B1347" s="49" t="s">
        <v>1092</v>
      </c>
      <c r="C1347" s="49" t="s">
        <v>356</v>
      </c>
      <c r="D1347" s="49">
        <v>1</v>
      </c>
      <c r="G1347">
        <v>300</v>
      </c>
      <c r="H1347">
        <v>1.34</v>
      </c>
      <c r="I1347" s="49" t="s">
        <v>3957</v>
      </c>
      <c r="M1347" s="49"/>
      <c r="N1347" s="49"/>
      <c r="O1347" s="49" t="s">
        <v>272</v>
      </c>
      <c r="P1347" s="49">
        <v>5</v>
      </c>
      <c r="Q1347" s="49" t="s">
        <v>1094</v>
      </c>
      <c r="R1347" s="49" t="str">
        <f>IFERROR(INDEX(tbl_Lookup_Exercises[Category],MATCH(tbl_Exercises[[#This Row],[ExerciseName]],tbl_Lookup_Exercises[ExerciseName],0)),"Unknown")</f>
        <v>Pull</v>
      </c>
    </row>
    <row r="1348" spans="1:18" hidden="1" x14ac:dyDescent="0.25">
      <c r="A1348" s="49" t="s">
        <v>4643</v>
      </c>
      <c r="B1348" s="49" t="s">
        <v>1092</v>
      </c>
      <c r="C1348" s="49" t="s">
        <v>249</v>
      </c>
      <c r="D1348" s="49">
        <v>1</v>
      </c>
      <c r="E1348">
        <v>150</v>
      </c>
      <c r="F1348">
        <v>8</v>
      </c>
      <c r="I1348" s="49"/>
      <c r="J1348">
        <v>3</v>
      </c>
      <c r="K1348">
        <v>1</v>
      </c>
      <c r="L1348">
        <v>1</v>
      </c>
      <c r="M1348" s="49" t="s">
        <v>618</v>
      </c>
      <c r="N1348" s="49"/>
      <c r="O1348" s="49" t="s">
        <v>2598</v>
      </c>
      <c r="P1348" s="49">
        <v>5</v>
      </c>
      <c r="Q1348" s="49" t="s">
        <v>4644</v>
      </c>
      <c r="R1348" s="49" t="str">
        <f>IFERROR(INDEX(tbl_Lookup_Exercises[Category],MATCH(tbl_Exercises[[#This Row],[ExerciseName]],tbl_Lookup_Exercises[ExerciseName],0)),"Unknown")</f>
        <v>Legs</v>
      </c>
    </row>
    <row r="1349" spans="1:18" hidden="1" x14ac:dyDescent="0.25">
      <c r="A1349" s="49" t="s">
        <v>4645</v>
      </c>
      <c r="B1349" s="49" t="s">
        <v>1092</v>
      </c>
      <c r="C1349" s="49" t="s">
        <v>249</v>
      </c>
      <c r="D1349" s="49">
        <v>2</v>
      </c>
      <c r="E1349">
        <v>150</v>
      </c>
      <c r="F1349">
        <v>8</v>
      </c>
      <c r="I1349" s="49"/>
      <c r="J1349">
        <v>3</v>
      </c>
      <c r="K1349">
        <v>1</v>
      </c>
      <c r="L1349">
        <v>1</v>
      </c>
      <c r="M1349" s="49" t="s">
        <v>618</v>
      </c>
      <c r="N1349" s="49"/>
      <c r="O1349" s="49" t="s">
        <v>2598</v>
      </c>
      <c r="P1349" s="49">
        <v>5</v>
      </c>
      <c r="Q1349" s="49" t="s">
        <v>4646</v>
      </c>
      <c r="R1349" s="49" t="str">
        <f>IFERROR(INDEX(tbl_Lookup_Exercises[Category],MATCH(tbl_Exercises[[#This Row],[ExerciseName]],tbl_Lookup_Exercises[ExerciseName],0)),"Unknown")</f>
        <v>Legs</v>
      </c>
    </row>
    <row r="1350" spans="1:18" hidden="1" x14ac:dyDescent="0.25">
      <c r="A1350" s="49" t="s">
        <v>4647</v>
      </c>
      <c r="B1350" s="49" t="s">
        <v>1092</v>
      </c>
      <c r="C1350" s="49" t="s">
        <v>249</v>
      </c>
      <c r="D1350" s="49">
        <v>3</v>
      </c>
      <c r="E1350">
        <v>150</v>
      </c>
      <c r="F1350">
        <v>8</v>
      </c>
      <c r="I1350" s="49"/>
      <c r="J1350">
        <v>3</v>
      </c>
      <c r="K1350">
        <v>1</v>
      </c>
      <c r="L1350">
        <v>1</v>
      </c>
      <c r="M1350" s="49" t="s">
        <v>618</v>
      </c>
      <c r="N1350" s="49"/>
      <c r="O1350" s="49" t="s">
        <v>2598</v>
      </c>
      <c r="P1350" s="49">
        <v>5</v>
      </c>
      <c r="Q1350" s="49" t="s">
        <v>4648</v>
      </c>
      <c r="R1350" s="49" t="str">
        <f>IFERROR(INDEX(tbl_Lookup_Exercises[Category],MATCH(tbl_Exercises[[#This Row],[ExerciseName]],tbl_Lookup_Exercises[ExerciseName],0)),"Unknown")</f>
        <v>Legs</v>
      </c>
    </row>
    <row r="1351" spans="1:18" hidden="1" x14ac:dyDescent="0.25">
      <c r="A1351" s="49" t="s">
        <v>4649</v>
      </c>
      <c r="B1351" s="49" t="s">
        <v>1092</v>
      </c>
      <c r="C1351" s="49" t="s">
        <v>249</v>
      </c>
      <c r="D1351" s="49">
        <v>4</v>
      </c>
      <c r="E1351">
        <v>150</v>
      </c>
      <c r="F1351">
        <v>9</v>
      </c>
      <c r="I1351" s="49"/>
      <c r="J1351">
        <v>3</v>
      </c>
      <c r="K1351">
        <v>1</v>
      </c>
      <c r="L1351">
        <v>1</v>
      </c>
      <c r="M1351" s="49" t="s">
        <v>3856</v>
      </c>
      <c r="N1351" s="49"/>
      <c r="O1351" s="49" t="s">
        <v>4650</v>
      </c>
      <c r="P1351" s="49">
        <v>5</v>
      </c>
      <c r="Q1351" s="49" t="s">
        <v>4651</v>
      </c>
      <c r="R1351" s="49" t="str">
        <f>IFERROR(INDEX(tbl_Lookup_Exercises[Category],MATCH(tbl_Exercises[[#This Row],[ExerciseName]],tbl_Lookup_Exercises[ExerciseName],0)),"Unknown")</f>
        <v>Legs</v>
      </c>
    </row>
    <row r="1352" spans="1:18" hidden="1" x14ac:dyDescent="0.25">
      <c r="A1352" s="49" t="s">
        <v>4652</v>
      </c>
      <c r="B1352" s="49" t="s">
        <v>1092</v>
      </c>
      <c r="C1352" s="49" t="s">
        <v>256</v>
      </c>
      <c r="D1352" s="49">
        <v>1</v>
      </c>
      <c r="E1352">
        <v>50</v>
      </c>
      <c r="F1352">
        <v>8</v>
      </c>
      <c r="I1352" s="49"/>
      <c r="J1352">
        <v>2</v>
      </c>
      <c r="K1352">
        <v>1</v>
      </c>
      <c r="L1352">
        <v>2</v>
      </c>
      <c r="M1352" s="49" t="s">
        <v>618</v>
      </c>
      <c r="N1352" s="49"/>
      <c r="O1352" s="49" t="s">
        <v>4653</v>
      </c>
      <c r="P1352" s="49">
        <v>5</v>
      </c>
      <c r="Q1352" s="49" t="s">
        <v>4654</v>
      </c>
      <c r="R1352" s="49" t="str">
        <f>IFERROR(INDEX(tbl_Lookup_Exercises[Category],MATCH(tbl_Exercises[[#This Row],[ExerciseName]],tbl_Lookup_Exercises[ExerciseName],0)),"Unknown")</f>
        <v>Legs</v>
      </c>
    </row>
    <row r="1353" spans="1:18" hidden="1" x14ac:dyDescent="0.25">
      <c r="A1353" s="49" t="s">
        <v>4655</v>
      </c>
      <c r="B1353" s="49" t="s">
        <v>1092</v>
      </c>
      <c r="C1353" s="49" t="s">
        <v>256</v>
      </c>
      <c r="D1353" s="49">
        <v>2</v>
      </c>
      <c r="E1353">
        <v>50</v>
      </c>
      <c r="F1353">
        <v>8</v>
      </c>
      <c r="I1353" s="49"/>
      <c r="J1353">
        <v>2</v>
      </c>
      <c r="K1353">
        <v>1</v>
      </c>
      <c r="L1353">
        <v>2</v>
      </c>
      <c r="M1353" s="49" t="s">
        <v>618</v>
      </c>
      <c r="N1353" s="49"/>
      <c r="O1353" s="49" t="s">
        <v>4653</v>
      </c>
      <c r="P1353" s="49">
        <v>5</v>
      </c>
      <c r="Q1353" s="49" t="s">
        <v>4656</v>
      </c>
      <c r="R1353" s="49" t="str">
        <f>IFERROR(INDEX(tbl_Lookup_Exercises[Category],MATCH(tbl_Exercises[[#This Row],[ExerciseName]],tbl_Lookup_Exercises[ExerciseName],0)),"Unknown")</f>
        <v>Legs</v>
      </c>
    </row>
    <row r="1354" spans="1:18" hidden="1" x14ac:dyDescent="0.25">
      <c r="A1354" s="49" t="s">
        <v>4657</v>
      </c>
      <c r="B1354" s="49" t="s">
        <v>1092</v>
      </c>
      <c r="C1354" s="49" t="s">
        <v>256</v>
      </c>
      <c r="D1354" s="49">
        <v>3</v>
      </c>
      <c r="E1354">
        <v>50</v>
      </c>
      <c r="F1354">
        <v>8</v>
      </c>
      <c r="I1354" s="49"/>
      <c r="J1354">
        <v>2</v>
      </c>
      <c r="K1354">
        <v>1</v>
      </c>
      <c r="L1354">
        <v>2</v>
      </c>
      <c r="M1354" s="49" t="s">
        <v>618</v>
      </c>
      <c r="N1354" s="49"/>
      <c r="O1354" s="49" t="s">
        <v>4653</v>
      </c>
      <c r="P1354" s="49">
        <v>5</v>
      </c>
      <c r="Q1354" s="49" t="s">
        <v>4658</v>
      </c>
      <c r="R1354" s="49" t="str">
        <f>IFERROR(INDEX(tbl_Lookup_Exercises[Category],MATCH(tbl_Exercises[[#This Row],[ExerciseName]],tbl_Lookup_Exercises[ExerciseName],0)),"Unknown")</f>
        <v>Legs</v>
      </c>
    </row>
    <row r="1355" spans="1:18" hidden="1" x14ac:dyDescent="0.25">
      <c r="A1355" s="49" t="s">
        <v>4659</v>
      </c>
      <c r="B1355" s="49" t="s">
        <v>1092</v>
      </c>
      <c r="C1355" s="49" t="s">
        <v>41</v>
      </c>
      <c r="D1355" s="49">
        <v>1</v>
      </c>
      <c r="E1355">
        <v>75</v>
      </c>
      <c r="F1355">
        <v>8</v>
      </c>
      <c r="I1355" s="49"/>
      <c r="J1355">
        <v>2</v>
      </c>
      <c r="K1355">
        <v>1</v>
      </c>
      <c r="L1355">
        <v>2</v>
      </c>
      <c r="M1355" s="49" t="s">
        <v>618</v>
      </c>
      <c r="N1355" s="49"/>
      <c r="O1355" s="49" t="s">
        <v>2154</v>
      </c>
      <c r="P1355" s="49">
        <v>5</v>
      </c>
      <c r="Q1355" s="49" t="s">
        <v>4660</v>
      </c>
      <c r="R1355" s="49" t="str">
        <f>IFERROR(INDEX(tbl_Lookup_Exercises[Category],MATCH(tbl_Exercises[[#This Row],[ExerciseName]],tbl_Lookup_Exercises[ExerciseName],0)),"Unknown")</f>
        <v>Pull</v>
      </c>
    </row>
    <row r="1356" spans="1:18" hidden="1" x14ac:dyDescent="0.25">
      <c r="A1356" s="49" t="s">
        <v>4661</v>
      </c>
      <c r="B1356" s="49" t="s">
        <v>1092</v>
      </c>
      <c r="C1356" s="49" t="s">
        <v>41</v>
      </c>
      <c r="D1356" s="49">
        <v>2</v>
      </c>
      <c r="E1356">
        <v>75</v>
      </c>
      <c r="F1356">
        <v>8</v>
      </c>
      <c r="I1356" s="49"/>
      <c r="J1356">
        <v>2</v>
      </c>
      <c r="K1356">
        <v>1</v>
      </c>
      <c r="L1356">
        <v>2</v>
      </c>
      <c r="M1356" s="49" t="s">
        <v>618</v>
      </c>
      <c r="N1356" s="49"/>
      <c r="O1356" s="49" t="s">
        <v>2154</v>
      </c>
      <c r="P1356" s="49">
        <v>5</v>
      </c>
      <c r="Q1356" s="49" t="s">
        <v>4662</v>
      </c>
      <c r="R1356" s="49" t="str">
        <f>IFERROR(INDEX(tbl_Lookup_Exercises[Category],MATCH(tbl_Exercises[[#This Row],[ExerciseName]],tbl_Lookup_Exercises[ExerciseName],0)),"Unknown")</f>
        <v>Pull</v>
      </c>
    </row>
    <row r="1357" spans="1:18" hidden="1" x14ac:dyDescent="0.25">
      <c r="A1357" s="49" t="s">
        <v>4663</v>
      </c>
      <c r="B1357" s="49" t="s">
        <v>1092</v>
      </c>
      <c r="C1357" s="49" t="s">
        <v>41</v>
      </c>
      <c r="D1357" s="49">
        <v>3</v>
      </c>
      <c r="E1357">
        <v>75</v>
      </c>
      <c r="F1357">
        <v>8</v>
      </c>
      <c r="I1357" s="49"/>
      <c r="J1357">
        <v>2</v>
      </c>
      <c r="K1357">
        <v>1</v>
      </c>
      <c r="L1357">
        <v>2</v>
      </c>
      <c r="M1357" s="49" t="s">
        <v>3856</v>
      </c>
      <c r="N1357" s="49"/>
      <c r="O1357" s="49" t="s">
        <v>3882</v>
      </c>
      <c r="P1357" s="49">
        <v>5</v>
      </c>
      <c r="Q1357" s="49" t="s">
        <v>4664</v>
      </c>
      <c r="R1357" s="49" t="str">
        <f>IFERROR(INDEX(tbl_Lookup_Exercises[Category],MATCH(tbl_Exercises[[#This Row],[ExerciseName]],tbl_Lookup_Exercises[ExerciseName],0)),"Unknown")</f>
        <v>Pull</v>
      </c>
    </row>
    <row r="1358" spans="1:18" hidden="1" x14ac:dyDescent="0.25">
      <c r="A1358" s="49" t="s">
        <v>4665</v>
      </c>
      <c r="B1358" s="49" t="s">
        <v>1092</v>
      </c>
      <c r="C1358" s="49" t="s">
        <v>41</v>
      </c>
      <c r="D1358" s="49">
        <v>4</v>
      </c>
      <c r="E1358">
        <v>75</v>
      </c>
      <c r="F1358">
        <v>8</v>
      </c>
      <c r="I1358" s="49"/>
      <c r="J1358">
        <v>2</v>
      </c>
      <c r="K1358">
        <v>1</v>
      </c>
      <c r="L1358">
        <v>2</v>
      </c>
      <c r="M1358" s="49" t="s">
        <v>3856</v>
      </c>
      <c r="N1358" s="49"/>
      <c r="O1358" s="49" t="s">
        <v>4666</v>
      </c>
      <c r="P1358" s="49">
        <v>5</v>
      </c>
      <c r="Q1358" s="49" t="s">
        <v>4667</v>
      </c>
      <c r="R1358" s="49" t="str">
        <f>IFERROR(INDEX(tbl_Lookup_Exercises[Category],MATCH(tbl_Exercises[[#This Row],[ExerciseName]],tbl_Lookup_Exercises[ExerciseName],0)),"Unknown")</f>
        <v>Pull</v>
      </c>
    </row>
    <row r="1359" spans="1:18" hidden="1" x14ac:dyDescent="0.25">
      <c r="A1359" s="49" t="s">
        <v>4668</v>
      </c>
      <c r="B1359" s="49" t="s">
        <v>1092</v>
      </c>
      <c r="C1359" s="49" t="s">
        <v>45</v>
      </c>
      <c r="D1359" s="49">
        <v>1</v>
      </c>
      <c r="E1359">
        <v>150</v>
      </c>
      <c r="F1359">
        <v>12</v>
      </c>
      <c r="I1359" s="49"/>
      <c r="J1359">
        <v>2</v>
      </c>
      <c r="K1359">
        <v>1</v>
      </c>
      <c r="L1359">
        <v>2</v>
      </c>
      <c r="M1359" s="49" t="s">
        <v>618</v>
      </c>
      <c r="N1359" s="49"/>
      <c r="O1359" s="49" t="s">
        <v>4669</v>
      </c>
      <c r="P1359" s="49">
        <v>5</v>
      </c>
      <c r="Q1359" s="49" t="s">
        <v>4670</v>
      </c>
      <c r="R1359" s="49" t="str">
        <f>IFERROR(INDEX(tbl_Lookup_Exercises[Category],MATCH(tbl_Exercises[[#This Row],[ExerciseName]],tbl_Lookup_Exercises[ExerciseName],0)),"Unknown")</f>
        <v>Pull</v>
      </c>
    </row>
    <row r="1360" spans="1:18" hidden="1" x14ac:dyDescent="0.25">
      <c r="A1360" s="49" t="s">
        <v>4671</v>
      </c>
      <c r="B1360" s="49" t="s">
        <v>1092</v>
      </c>
      <c r="C1360" s="49" t="s">
        <v>45</v>
      </c>
      <c r="D1360" s="49">
        <v>2</v>
      </c>
      <c r="E1360">
        <v>150</v>
      </c>
      <c r="F1360">
        <v>11</v>
      </c>
      <c r="I1360" s="49"/>
      <c r="J1360">
        <v>2</v>
      </c>
      <c r="K1360">
        <v>1</v>
      </c>
      <c r="L1360">
        <v>2</v>
      </c>
      <c r="M1360" s="49" t="s">
        <v>610</v>
      </c>
      <c r="N1360" s="49"/>
      <c r="O1360" s="49" t="s">
        <v>4672</v>
      </c>
      <c r="P1360" s="49">
        <v>5</v>
      </c>
      <c r="Q1360" s="49" t="s">
        <v>4673</v>
      </c>
      <c r="R1360" s="49" t="str">
        <f>IFERROR(INDEX(tbl_Lookup_Exercises[Category],MATCH(tbl_Exercises[[#This Row],[ExerciseName]],tbl_Lookup_Exercises[ExerciseName],0)),"Unknown")</f>
        <v>Pull</v>
      </c>
    </row>
    <row r="1361" spans="1:18" hidden="1" x14ac:dyDescent="0.25">
      <c r="A1361" s="49" t="s">
        <v>4674</v>
      </c>
      <c r="B1361" s="49" t="s">
        <v>1092</v>
      </c>
      <c r="C1361" s="49" t="s">
        <v>45</v>
      </c>
      <c r="D1361" s="49">
        <v>3</v>
      </c>
      <c r="E1361">
        <v>150</v>
      </c>
      <c r="F1361">
        <v>10</v>
      </c>
      <c r="I1361" s="49"/>
      <c r="J1361">
        <v>2</v>
      </c>
      <c r="K1361">
        <v>1</v>
      </c>
      <c r="L1361">
        <v>2</v>
      </c>
      <c r="M1361" s="49" t="s">
        <v>610</v>
      </c>
      <c r="N1361" s="49"/>
      <c r="O1361" s="49" t="s">
        <v>4672</v>
      </c>
      <c r="P1361" s="49">
        <v>5</v>
      </c>
      <c r="Q1361" s="49" t="s">
        <v>4675</v>
      </c>
      <c r="R1361" s="49" t="str">
        <f>IFERROR(INDEX(tbl_Lookup_Exercises[Category],MATCH(tbl_Exercises[[#This Row],[ExerciseName]],tbl_Lookup_Exercises[ExerciseName],0)),"Unknown")</f>
        <v>Pull</v>
      </c>
    </row>
    <row r="1362" spans="1:18" hidden="1" x14ac:dyDescent="0.25">
      <c r="A1362" s="49" t="s">
        <v>4676</v>
      </c>
      <c r="B1362" s="49" t="s">
        <v>1092</v>
      </c>
      <c r="C1362" s="49" t="s">
        <v>15</v>
      </c>
      <c r="D1362" s="49">
        <v>1</v>
      </c>
      <c r="E1362">
        <v>75</v>
      </c>
      <c r="G1362">
        <v>49.8</v>
      </c>
      <c r="I1362" s="49"/>
      <c r="M1362" s="49"/>
      <c r="N1362" s="49"/>
      <c r="O1362" s="49" t="s">
        <v>4677</v>
      </c>
      <c r="P1362" s="49">
        <v>5</v>
      </c>
      <c r="Q1362" s="49" t="s">
        <v>4678</v>
      </c>
      <c r="R1362" s="49" t="str">
        <f>IFERROR(INDEX(tbl_Lookup_Exercises[Category],MATCH(tbl_Exercises[[#This Row],[ExerciseName]],tbl_Lookup_Exercises[ExerciseName],0)),"Unknown")</f>
        <v>Carry</v>
      </c>
    </row>
    <row r="1363" spans="1:18" hidden="1" x14ac:dyDescent="0.25">
      <c r="A1363" s="49" t="s">
        <v>4679</v>
      </c>
      <c r="B1363" s="49" t="s">
        <v>1092</v>
      </c>
      <c r="C1363" s="49" t="s">
        <v>15</v>
      </c>
      <c r="D1363" s="49">
        <v>2</v>
      </c>
      <c r="E1363">
        <v>75</v>
      </c>
      <c r="G1363">
        <v>49.8</v>
      </c>
      <c r="I1363" s="49"/>
      <c r="M1363" s="49"/>
      <c r="N1363" s="49"/>
      <c r="O1363" s="49" t="s">
        <v>4677</v>
      </c>
      <c r="P1363" s="49">
        <v>5</v>
      </c>
      <c r="Q1363" s="49" t="s">
        <v>4680</v>
      </c>
      <c r="R1363" s="49" t="str">
        <f>IFERROR(INDEX(tbl_Lookup_Exercises[Category],MATCH(tbl_Exercises[[#This Row],[ExerciseName]],tbl_Lookup_Exercises[ExerciseName],0)),"Unknown")</f>
        <v>Carry</v>
      </c>
    </row>
    <row r="1364" spans="1:18" hidden="1" x14ac:dyDescent="0.25">
      <c r="A1364" s="49" t="s">
        <v>4681</v>
      </c>
      <c r="B1364" s="49" t="s">
        <v>1092</v>
      </c>
      <c r="C1364" s="49" t="s">
        <v>15</v>
      </c>
      <c r="D1364" s="49">
        <v>3</v>
      </c>
      <c r="E1364">
        <v>75</v>
      </c>
      <c r="G1364">
        <v>49.8</v>
      </c>
      <c r="I1364" s="49"/>
      <c r="M1364" s="49"/>
      <c r="N1364" s="49"/>
      <c r="O1364" s="49" t="s">
        <v>4677</v>
      </c>
      <c r="P1364" s="49">
        <v>5</v>
      </c>
      <c r="Q1364" s="49" t="s">
        <v>4682</v>
      </c>
      <c r="R1364" s="49" t="str">
        <f>IFERROR(INDEX(tbl_Lookup_Exercises[Category],MATCH(tbl_Exercises[[#This Row],[ExerciseName]],tbl_Lookup_Exercises[ExerciseName],0)),"Unknown")</f>
        <v>Carry</v>
      </c>
    </row>
    <row r="1365" spans="1:18" hidden="1" x14ac:dyDescent="0.25">
      <c r="A1365" s="49" t="s">
        <v>4683</v>
      </c>
      <c r="B1365" s="49" t="s">
        <v>1092</v>
      </c>
      <c r="C1365" s="49" t="s">
        <v>356</v>
      </c>
      <c r="D1365" s="49">
        <v>2</v>
      </c>
      <c r="G1365">
        <v>225</v>
      </c>
      <c r="H1365">
        <v>1</v>
      </c>
      <c r="I1365" s="49" t="s">
        <v>3957</v>
      </c>
      <c r="M1365" s="49"/>
      <c r="N1365" s="49"/>
      <c r="O1365" s="49" t="s">
        <v>4062</v>
      </c>
      <c r="P1365" s="49">
        <v>5</v>
      </c>
      <c r="Q1365" s="49" t="s">
        <v>1095</v>
      </c>
      <c r="R1365" s="49" t="str">
        <f>IFERROR(INDEX(tbl_Lookup_Exercises[Category],MATCH(tbl_Exercises[[#This Row],[ExerciseName]],tbl_Lookup_Exercises[ExerciseName],0)),"Unknown")</f>
        <v>Pull</v>
      </c>
    </row>
    <row r="1366" spans="1:18" hidden="1" x14ac:dyDescent="0.25">
      <c r="A1366" s="49" t="s">
        <v>4684</v>
      </c>
      <c r="B1366" s="49" t="s">
        <v>1096</v>
      </c>
      <c r="C1366" s="49" t="s">
        <v>389</v>
      </c>
      <c r="D1366" s="49">
        <v>1</v>
      </c>
      <c r="E1366">
        <v>0</v>
      </c>
      <c r="F1366">
        <v>12</v>
      </c>
      <c r="I1366" s="49"/>
      <c r="M1366" s="49"/>
      <c r="N1366" s="49"/>
      <c r="O1366" s="49"/>
      <c r="P1366" s="49">
        <v>5</v>
      </c>
      <c r="Q1366" s="49" t="s">
        <v>1098</v>
      </c>
      <c r="R1366" s="49" t="str">
        <f>IFERROR(INDEX(tbl_Lookup_Exercises[Category],MATCH(tbl_Exercises[[#This Row],[ExerciseName]],tbl_Lookup_Exercises[ExerciseName],0)),"Unknown")</f>
        <v>Push</v>
      </c>
    </row>
    <row r="1367" spans="1:18" hidden="1" x14ac:dyDescent="0.25">
      <c r="A1367" s="49" t="s">
        <v>4685</v>
      </c>
      <c r="B1367" s="49" t="s">
        <v>1096</v>
      </c>
      <c r="C1367" s="49" t="s">
        <v>411</v>
      </c>
      <c r="D1367" s="49">
        <v>1</v>
      </c>
      <c r="E1367">
        <v>20</v>
      </c>
      <c r="F1367">
        <v>10</v>
      </c>
      <c r="I1367" s="49"/>
      <c r="M1367" s="49"/>
      <c r="N1367" s="49"/>
      <c r="O1367" s="49"/>
      <c r="P1367" s="49">
        <v>5</v>
      </c>
      <c r="Q1367" s="49" t="s">
        <v>4686</v>
      </c>
      <c r="R1367" s="49" t="str">
        <f>IFERROR(INDEX(tbl_Lookup_Exercises[Category],MATCH(tbl_Exercises[[#This Row],[ExerciseName]],tbl_Lookup_Exercises[ExerciseName],0)),"Unknown")</f>
        <v>Warmup</v>
      </c>
    </row>
    <row r="1368" spans="1:18" hidden="1" x14ac:dyDescent="0.25">
      <c r="A1368" s="49" t="s">
        <v>4687</v>
      </c>
      <c r="B1368" s="49" t="s">
        <v>1096</v>
      </c>
      <c r="C1368" s="49" t="s">
        <v>403</v>
      </c>
      <c r="D1368" s="49">
        <v>1</v>
      </c>
      <c r="E1368">
        <v>0</v>
      </c>
      <c r="F1368">
        <v>12</v>
      </c>
      <c r="I1368" s="49"/>
      <c r="M1368" s="49"/>
      <c r="N1368" s="49"/>
      <c r="O1368" s="49"/>
      <c r="P1368" s="49">
        <v>5</v>
      </c>
      <c r="Q1368" s="49" t="s">
        <v>4688</v>
      </c>
      <c r="R1368" s="49" t="str">
        <f>IFERROR(INDEX(tbl_Lookup_Exercises[Category],MATCH(tbl_Exercises[[#This Row],[ExerciseName]],tbl_Lookup_Exercises[ExerciseName],0)),"Unknown")</f>
        <v>Warmup</v>
      </c>
    </row>
    <row r="1369" spans="1:18" hidden="1" x14ac:dyDescent="0.25">
      <c r="A1369" s="49" t="s">
        <v>4689</v>
      </c>
      <c r="B1369" s="49" t="s">
        <v>1096</v>
      </c>
      <c r="C1369" s="49" t="s">
        <v>1404</v>
      </c>
      <c r="D1369" s="49">
        <v>1</v>
      </c>
      <c r="E1369">
        <v>60</v>
      </c>
      <c r="F1369">
        <v>8</v>
      </c>
      <c r="I1369" s="49"/>
      <c r="J1369">
        <v>3</v>
      </c>
      <c r="K1369">
        <v>1</v>
      </c>
      <c r="L1369">
        <v>1</v>
      </c>
      <c r="M1369" s="49" t="s">
        <v>3856</v>
      </c>
      <c r="N1369" s="49"/>
      <c r="O1369" s="49" t="s">
        <v>4690</v>
      </c>
      <c r="P1369" s="49">
        <v>5</v>
      </c>
      <c r="Q1369" s="49" t="s">
        <v>4691</v>
      </c>
      <c r="R1369" s="49" t="str">
        <f>IFERROR(INDEX(tbl_Lookup_Exercises[Category],MATCH(tbl_Exercises[[#This Row],[ExerciseName]],tbl_Lookup_Exercises[ExerciseName],0)),"Unknown")</f>
        <v>Push</v>
      </c>
    </row>
    <row r="1370" spans="1:18" hidden="1" x14ac:dyDescent="0.25">
      <c r="A1370" s="49" t="s">
        <v>4692</v>
      </c>
      <c r="B1370" s="49" t="s">
        <v>1096</v>
      </c>
      <c r="C1370" s="49" t="s">
        <v>1404</v>
      </c>
      <c r="D1370" s="49">
        <v>2</v>
      </c>
      <c r="E1370">
        <v>60</v>
      </c>
      <c r="F1370">
        <v>7</v>
      </c>
      <c r="I1370" s="49"/>
      <c r="J1370">
        <v>3</v>
      </c>
      <c r="K1370">
        <v>1</v>
      </c>
      <c r="L1370">
        <v>1</v>
      </c>
      <c r="M1370" s="49" t="s">
        <v>3856</v>
      </c>
      <c r="N1370" s="49"/>
      <c r="O1370" s="49" t="s">
        <v>4690</v>
      </c>
      <c r="P1370" s="49">
        <v>5</v>
      </c>
      <c r="Q1370" s="49" t="s">
        <v>4693</v>
      </c>
      <c r="R1370" s="49" t="str">
        <f>IFERROR(INDEX(tbl_Lookup_Exercises[Category],MATCH(tbl_Exercises[[#This Row],[ExerciseName]],tbl_Lookup_Exercises[ExerciseName],0)),"Unknown")</f>
        <v>Push</v>
      </c>
    </row>
    <row r="1371" spans="1:18" hidden="1" x14ac:dyDescent="0.25">
      <c r="A1371" s="49" t="s">
        <v>4694</v>
      </c>
      <c r="B1371" s="49" t="s">
        <v>1096</v>
      </c>
      <c r="C1371" s="49" t="s">
        <v>1404</v>
      </c>
      <c r="D1371" s="49">
        <v>3</v>
      </c>
      <c r="E1371">
        <v>60</v>
      </c>
      <c r="F1371">
        <v>6</v>
      </c>
      <c r="I1371" s="49"/>
      <c r="J1371">
        <v>3</v>
      </c>
      <c r="K1371">
        <v>1</v>
      </c>
      <c r="L1371">
        <v>1</v>
      </c>
      <c r="M1371" s="49" t="s">
        <v>610</v>
      </c>
      <c r="N1371" s="49"/>
      <c r="O1371" s="49" t="s">
        <v>4695</v>
      </c>
      <c r="P1371" s="49">
        <v>5</v>
      </c>
      <c r="Q1371" s="49" t="s">
        <v>4696</v>
      </c>
      <c r="R1371" s="49" t="str">
        <f>IFERROR(INDEX(tbl_Lookup_Exercises[Category],MATCH(tbl_Exercises[[#This Row],[ExerciseName]],tbl_Lookup_Exercises[ExerciseName],0)),"Unknown")</f>
        <v>Push</v>
      </c>
    </row>
    <row r="1372" spans="1:18" hidden="1" x14ac:dyDescent="0.25">
      <c r="A1372" s="49" t="s">
        <v>4697</v>
      </c>
      <c r="B1372" s="49" t="s">
        <v>1096</v>
      </c>
      <c r="C1372" s="49" t="s">
        <v>1404</v>
      </c>
      <c r="D1372" s="49">
        <v>4</v>
      </c>
      <c r="E1372">
        <v>60</v>
      </c>
      <c r="F1372">
        <v>7</v>
      </c>
      <c r="I1372" s="49"/>
      <c r="J1372">
        <v>3</v>
      </c>
      <c r="K1372">
        <v>1</v>
      </c>
      <c r="L1372">
        <v>1</v>
      </c>
      <c r="M1372" s="49" t="s">
        <v>610</v>
      </c>
      <c r="N1372" s="49"/>
      <c r="O1372" s="49" t="s">
        <v>4695</v>
      </c>
      <c r="P1372" s="49">
        <v>5</v>
      </c>
      <c r="Q1372" s="49" t="s">
        <v>4698</v>
      </c>
      <c r="R1372" s="49" t="str">
        <f>IFERROR(INDEX(tbl_Lookup_Exercises[Category],MATCH(tbl_Exercises[[#This Row],[ExerciseName]],tbl_Lookup_Exercises[ExerciseName],0)),"Unknown")</f>
        <v>Push</v>
      </c>
    </row>
    <row r="1373" spans="1:18" hidden="1" x14ac:dyDescent="0.25">
      <c r="A1373" s="49" t="s">
        <v>4699</v>
      </c>
      <c r="B1373" s="49" t="s">
        <v>1096</v>
      </c>
      <c r="C1373" s="49" t="s">
        <v>2295</v>
      </c>
      <c r="D1373" s="49">
        <v>1</v>
      </c>
      <c r="E1373">
        <v>60</v>
      </c>
      <c r="F1373">
        <v>12</v>
      </c>
      <c r="I1373" s="49"/>
      <c r="J1373">
        <v>2</v>
      </c>
      <c r="K1373">
        <v>1</v>
      </c>
      <c r="L1373">
        <v>2</v>
      </c>
      <c r="M1373" s="49" t="s">
        <v>618</v>
      </c>
      <c r="N1373" s="49"/>
      <c r="O1373" s="49" t="s">
        <v>4700</v>
      </c>
      <c r="P1373" s="49">
        <v>5</v>
      </c>
      <c r="Q1373" s="49" t="s">
        <v>4701</v>
      </c>
      <c r="R1373" s="49" t="str">
        <f>IFERROR(INDEX(tbl_Lookup_Exercises[Category],MATCH(tbl_Exercises[[#This Row],[ExerciseName]],tbl_Lookup_Exercises[ExerciseName],0)),"Unknown")</f>
        <v>Push</v>
      </c>
    </row>
    <row r="1374" spans="1:18" hidden="1" x14ac:dyDescent="0.25">
      <c r="A1374" s="49" t="s">
        <v>4702</v>
      </c>
      <c r="B1374" s="49" t="s">
        <v>1096</v>
      </c>
      <c r="C1374" s="49" t="s">
        <v>2295</v>
      </c>
      <c r="D1374" s="49">
        <v>2</v>
      </c>
      <c r="E1374">
        <v>60</v>
      </c>
      <c r="F1374">
        <v>10</v>
      </c>
      <c r="I1374" s="49"/>
      <c r="J1374">
        <v>2</v>
      </c>
      <c r="K1374">
        <v>1</v>
      </c>
      <c r="L1374">
        <v>2</v>
      </c>
      <c r="M1374" s="49" t="s">
        <v>618</v>
      </c>
      <c r="N1374" s="49"/>
      <c r="O1374" s="49" t="s">
        <v>4700</v>
      </c>
      <c r="P1374" s="49">
        <v>5</v>
      </c>
      <c r="Q1374" s="49" t="s">
        <v>4703</v>
      </c>
      <c r="R1374" s="49" t="str">
        <f>IFERROR(INDEX(tbl_Lookup_Exercises[Category],MATCH(tbl_Exercises[[#This Row],[ExerciseName]],tbl_Lookup_Exercises[ExerciseName],0)),"Unknown")</f>
        <v>Push</v>
      </c>
    </row>
    <row r="1375" spans="1:18" hidden="1" x14ac:dyDescent="0.25">
      <c r="A1375" s="49" t="s">
        <v>4704</v>
      </c>
      <c r="B1375" s="49" t="s">
        <v>1096</v>
      </c>
      <c r="C1375" s="49" t="s">
        <v>2295</v>
      </c>
      <c r="D1375" s="49">
        <v>3</v>
      </c>
      <c r="E1375">
        <v>60</v>
      </c>
      <c r="F1375">
        <v>12</v>
      </c>
      <c r="I1375" s="49"/>
      <c r="J1375">
        <v>2</v>
      </c>
      <c r="K1375">
        <v>1</v>
      </c>
      <c r="L1375">
        <v>2</v>
      </c>
      <c r="M1375" s="49" t="s">
        <v>618</v>
      </c>
      <c r="N1375" s="49"/>
      <c r="O1375" s="49" t="s">
        <v>4705</v>
      </c>
      <c r="P1375" s="49">
        <v>5</v>
      </c>
      <c r="Q1375" s="49" t="s">
        <v>4706</v>
      </c>
      <c r="R1375" s="49" t="str">
        <f>IFERROR(INDEX(tbl_Lookup_Exercises[Category],MATCH(tbl_Exercises[[#This Row],[ExerciseName]],tbl_Lookup_Exercises[ExerciseName],0)),"Unknown")</f>
        <v>Push</v>
      </c>
    </row>
    <row r="1376" spans="1:18" hidden="1" x14ac:dyDescent="0.25">
      <c r="A1376" s="49" t="s">
        <v>4707</v>
      </c>
      <c r="B1376" s="49" t="s">
        <v>1096</v>
      </c>
      <c r="C1376" s="49" t="s">
        <v>192</v>
      </c>
      <c r="D1376" s="49">
        <v>1</v>
      </c>
      <c r="E1376">
        <v>30</v>
      </c>
      <c r="F1376">
        <v>8</v>
      </c>
      <c r="I1376" s="49"/>
      <c r="J1376">
        <v>3</v>
      </c>
      <c r="K1376">
        <v>1</v>
      </c>
      <c r="L1376">
        <v>2</v>
      </c>
      <c r="M1376" s="49" t="s">
        <v>2289</v>
      </c>
      <c r="N1376" s="49"/>
      <c r="O1376" s="49" t="s">
        <v>4708</v>
      </c>
      <c r="P1376" s="49">
        <v>5</v>
      </c>
      <c r="Q1376" s="49" t="s">
        <v>4709</v>
      </c>
      <c r="R1376" s="49" t="str">
        <f>IFERROR(INDEX(tbl_Lookup_Exercises[Category],MATCH(tbl_Exercises[[#This Row],[ExerciseName]],tbl_Lookup_Exercises[ExerciseName],0)),"Unknown")</f>
        <v>Push</v>
      </c>
    </row>
    <row r="1377" spans="1:18" hidden="1" x14ac:dyDescent="0.25">
      <c r="A1377" s="49" t="s">
        <v>4710</v>
      </c>
      <c r="B1377" s="49" t="s">
        <v>1096</v>
      </c>
      <c r="C1377" s="49" t="s">
        <v>192</v>
      </c>
      <c r="D1377" s="49">
        <v>2</v>
      </c>
      <c r="E1377">
        <v>40</v>
      </c>
      <c r="F1377">
        <v>8</v>
      </c>
      <c r="I1377" s="49"/>
      <c r="J1377">
        <v>3</v>
      </c>
      <c r="K1377">
        <v>1</v>
      </c>
      <c r="L1377">
        <v>2</v>
      </c>
      <c r="M1377" s="49" t="s">
        <v>618</v>
      </c>
      <c r="N1377" s="49"/>
      <c r="O1377" s="49" t="s">
        <v>3213</v>
      </c>
      <c r="P1377" s="49">
        <v>5</v>
      </c>
      <c r="Q1377" s="49" t="s">
        <v>4711</v>
      </c>
      <c r="R1377" s="49" t="str">
        <f>IFERROR(INDEX(tbl_Lookup_Exercises[Category],MATCH(tbl_Exercises[[#This Row],[ExerciseName]],tbl_Lookup_Exercises[ExerciseName],0)),"Unknown")</f>
        <v>Push</v>
      </c>
    </row>
    <row r="1378" spans="1:18" hidden="1" x14ac:dyDescent="0.25">
      <c r="A1378" s="49" t="s">
        <v>4712</v>
      </c>
      <c r="B1378" s="49" t="s">
        <v>1096</v>
      </c>
      <c r="C1378" s="49" t="s">
        <v>192</v>
      </c>
      <c r="D1378" s="49">
        <v>3</v>
      </c>
      <c r="E1378">
        <v>45</v>
      </c>
      <c r="F1378">
        <v>5</v>
      </c>
      <c r="I1378" s="49"/>
      <c r="J1378">
        <v>3</v>
      </c>
      <c r="K1378">
        <v>1</v>
      </c>
      <c r="L1378">
        <v>2</v>
      </c>
      <c r="M1378" s="49" t="s">
        <v>3856</v>
      </c>
      <c r="N1378" s="49"/>
      <c r="O1378" s="49" t="s">
        <v>4713</v>
      </c>
      <c r="P1378" s="49">
        <v>5</v>
      </c>
      <c r="Q1378" s="49" t="s">
        <v>4714</v>
      </c>
      <c r="R1378" s="49" t="str">
        <f>IFERROR(INDEX(tbl_Lookup_Exercises[Category],MATCH(tbl_Exercises[[#This Row],[ExerciseName]],tbl_Lookup_Exercises[ExerciseName],0)),"Unknown")</f>
        <v>Push</v>
      </c>
    </row>
    <row r="1379" spans="1:18" hidden="1" x14ac:dyDescent="0.25">
      <c r="A1379" s="49" t="s">
        <v>4715</v>
      </c>
      <c r="B1379" s="49" t="s">
        <v>1096</v>
      </c>
      <c r="C1379" s="49" t="s">
        <v>214</v>
      </c>
      <c r="D1379" s="49">
        <v>1</v>
      </c>
      <c r="E1379">
        <v>50</v>
      </c>
      <c r="F1379">
        <v>12</v>
      </c>
      <c r="I1379" s="49"/>
      <c r="J1379">
        <v>2</v>
      </c>
      <c r="K1379">
        <v>1</v>
      </c>
      <c r="L1379">
        <v>2</v>
      </c>
      <c r="M1379" s="49" t="s">
        <v>618</v>
      </c>
      <c r="N1379" s="49"/>
      <c r="O1379" s="49" t="s">
        <v>2154</v>
      </c>
      <c r="P1379" s="49">
        <v>5</v>
      </c>
      <c r="Q1379" s="49" t="s">
        <v>4716</v>
      </c>
      <c r="R1379" s="49" t="str">
        <f>IFERROR(INDEX(tbl_Lookup_Exercises[Category],MATCH(tbl_Exercises[[#This Row],[ExerciseName]],tbl_Lookup_Exercises[ExerciseName],0)),"Unknown")</f>
        <v>Arms_Triceps</v>
      </c>
    </row>
    <row r="1380" spans="1:18" hidden="1" x14ac:dyDescent="0.25">
      <c r="A1380" s="49" t="s">
        <v>4717</v>
      </c>
      <c r="B1380" s="49" t="s">
        <v>1096</v>
      </c>
      <c r="C1380" s="49" t="s">
        <v>214</v>
      </c>
      <c r="D1380" s="49">
        <v>2</v>
      </c>
      <c r="E1380">
        <v>50</v>
      </c>
      <c r="F1380">
        <v>10</v>
      </c>
      <c r="I1380" s="49"/>
      <c r="J1380">
        <v>2</v>
      </c>
      <c r="K1380">
        <v>1</v>
      </c>
      <c r="L1380">
        <v>2</v>
      </c>
      <c r="M1380" s="49" t="s">
        <v>618</v>
      </c>
      <c r="N1380" s="49"/>
      <c r="O1380" s="49" t="s">
        <v>2154</v>
      </c>
      <c r="P1380" s="49">
        <v>5</v>
      </c>
      <c r="Q1380" s="49" t="s">
        <v>4718</v>
      </c>
      <c r="R1380" s="49" t="str">
        <f>IFERROR(INDEX(tbl_Lookup_Exercises[Category],MATCH(tbl_Exercises[[#This Row],[ExerciseName]],tbl_Lookup_Exercises[ExerciseName],0)),"Unknown")</f>
        <v>Arms_Triceps</v>
      </c>
    </row>
    <row r="1381" spans="1:18" hidden="1" x14ac:dyDescent="0.25">
      <c r="A1381" s="49" t="s">
        <v>4719</v>
      </c>
      <c r="B1381" s="49" t="s">
        <v>1096</v>
      </c>
      <c r="C1381" s="49" t="s">
        <v>214</v>
      </c>
      <c r="D1381" s="49">
        <v>3</v>
      </c>
      <c r="E1381">
        <v>50</v>
      </c>
      <c r="F1381">
        <v>9</v>
      </c>
      <c r="I1381" s="49"/>
      <c r="J1381">
        <v>2</v>
      </c>
      <c r="K1381">
        <v>1</v>
      </c>
      <c r="L1381">
        <v>2</v>
      </c>
      <c r="M1381" s="49" t="s">
        <v>3856</v>
      </c>
      <c r="N1381" s="49"/>
      <c r="O1381" s="49" t="s">
        <v>3882</v>
      </c>
      <c r="P1381" s="49">
        <v>5</v>
      </c>
      <c r="Q1381" s="49" t="s">
        <v>4720</v>
      </c>
      <c r="R1381" s="49" t="str">
        <f>IFERROR(INDEX(tbl_Lookup_Exercises[Category],MATCH(tbl_Exercises[[#This Row],[ExerciseName]],tbl_Lookup_Exercises[ExerciseName],0)),"Unknown")</f>
        <v>Arms_Triceps</v>
      </c>
    </row>
    <row r="1382" spans="1:18" hidden="1" x14ac:dyDescent="0.25">
      <c r="A1382" s="49" t="s">
        <v>4721</v>
      </c>
      <c r="B1382" s="49" t="s">
        <v>1096</v>
      </c>
      <c r="C1382" s="49" t="s">
        <v>214</v>
      </c>
      <c r="D1382" s="49">
        <v>4</v>
      </c>
      <c r="E1382">
        <v>50</v>
      </c>
      <c r="F1382">
        <v>8</v>
      </c>
      <c r="I1382" s="49"/>
      <c r="J1382">
        <v>2</v>
      </c>
      <c r="K1382">
        <v>1</v>
      </c>
      <c r="L1382">
        <v>2</v>
      </c>
      <c r="M1382" s="49" t="s">
        <v>3856</v>
      </c>
      <c r="N1382" s="49"/>
      <c r="O1382" s="49" t="s">
        <v>3882</v>
      </c>
      <c r="P1382" s="49">
        <v>5</v>
      </c>
      <c r="Q1382" s="49" t="s">
        <v>4722</v>
      </c>
      <c r="R1382" s="49" t="str">
        <f>IFERROR(INDEX(tbl_Lookup_Exercises[Category],MATCH(tbl_Exercises[[#This Row],[ExerciseName]],tbl_Lookup_Exercises[ExerciseName],0)),"Unknown")</f>
        <v>Arms_Triceps</v>
      </c>
    </row>
    <row r="1383" spans="1:18" hidden="1" x14ac:dyDescent="0.25">
      <c r="A1383" s="49" t="s">
        <v>4723</v>
      </c>
      <c r="B1383" s="49" t="s">
        <v>1096</v>
      </c>
      <c r="C1383" s="49" t="s">
        <v>217</v>
      </c>
      <c r="D1383" s="49">
        <v>1</v>
      </c>
      <c r="E1383">
        <v>12.5</v>
      </c>
      <c r="F1383">
        <v>10</v>
      </c>
      <c r="I1383" s="49"/>
      <c r="J1383">
        <v>3</v>
      </c>
      <c r="K1383">
        <v>1</v>
      </c>
      <c r="L1383">
        <v>3</v>
      </c>
      <c r="M1383" s="49" t="s">
        <v>618</v>
      </c>
      <c r="N1383" s="49"/>
      <c r="O1383" s="49" t="s">
        <v>4724</v>
      </c>
      <c r="P1383" s="49">
        <v>5</v>
      </c>
      <c r="Q1383" s="49" t="s">
        <v>4725</v>
      </c>
      <c r="R1383" s="49" t="str">
        <f>IFERROR(INDEX(tbl_Lookup_Exercises[Category],MATCH(tbl_Exercises[[#This Row],[ExerciseName]],tbl_Lookup_Exercises[ExerciseName],0)),"Unknown")</f>
        <v>Arms_Triceps</v>
      </c>
    </row>
    <row r="1384" spans="1:18" hidden="1" x14ac:dyDescent="0.25">
      <c r="A1384" s="49" t="s">
        <v>4726</v>
      </c>
      <c r="B1384" s="49" t="s">
        <v>1096</v>
      </c>
      <c r="C1384" s="49" t="s">
        <v>217</v>
      </c>
      <c r="D1384" s="49">
        <v>2</v>
      </c>
      <c r="E1384">
        <v>15</v>
      </c>
      <c r="F1384">
        <v>10</v>
      </c>
      <c r="I1384" s="49"/>
      <c r="J1384">
        <v>3</v>
      </c>
      <c r="K1384">
        <v>1</v>
      </c>
      <c r="L1384">
        <v>3</v>
      </c>
      <c r="M1384" s="49" t="s">
        <v>618</v>
      </c>
      <c r="N1384" s="49"/>
      <c r="O1384" s="49" t="s">
        <v>4727</v>
      </c>
      <c r="P1384" s="49">
        <v>5</v>
      </c>
      <c r="Q1384" s="49" t="s">
        <v>4728</v>
      </c>
      <c r="R1384" s="49" t="str">
        <f>IFERROR(INDEX(tbl_Lookup_Exercises[Category],MATCH(tbl_Exercises[[#This Row],[ExerciseName]],tbl_Lookup_Exercises[ExerciseName],0)),"Unknown")</f>
        <v>Arms_Triceps</v>
      </c>
    </row>
    <row r="1385" spans="1:18" hidden="1" x14ac:dyDescent="0.25">
      <c r="A1385" s="49" t="s">
        <v>4729</v>
      </c>
      <c r="B1385" s="49" t="s">
        <v>1096</v>
      </c>
      <c r="C1385" s="49" t="s">
        <v>217</v>
      </c>
      <c r="D1385" s="49">
        <v>3</v>
      </c>
      <c r="E1385">
        <v>15</v>
      </c>
      <c r="F1385">
        <v>10</v>
      </c>
      <c r="I1385" s="49"/>
      <c r="J1385">
        <v>3</v>
      </c>
      <c r="K1385">
        <v>1</v>
      </c>
      <c r="L1385">
        <v>3</v>
      </c>
      <c r="M1385" s="49" t="s">
        <v>618</v>
      </c>
      <c r="N1385" s="49"/>
      <c r="O1385" s="49" t="s">
        <v>4727</v>
      </c>
      <c r="P1385" s="49">
        <v>5</v>
      </c>
      <c r="Q1385" s="49" t="s">
        <v>4730</v>
      </c>
      <c r="R1385" s="49" t="str">
        <f>IFERROR(INDEX(tbl_Lookup_Exercises[Category],MATCH(tbl_Exercises[[#This Row],[ExerciseName]],tbl_Lookup_Exercises[ExerciseName],0)),"Unknown")</f>
        <v>Arms_Triceps</v>
      </c>
    </row>
    <row r="1386" spans="1:18" hidden="1" x14ac:dyDescent="0.25">
      <c r="A1386" s="49" t="s">
        <v>4731</v>
      </c>
      <c r="B1386" s="49" t="s">
        <v>1096</v>
      </c>
      <c r="C1386" s="49" t="s">
        <v>303</v>
      </c>
      <c r="D1386" s="49">
        <v>1</v>
      </c>
      <c r="E1386">
        <v>10</v>
      </c>
      <c r="F1386">
        <v>15</v>
      </c>
      <c r="I1386" s="49"/>
      <c r="J1386">
        <v>2</v>
      </c>
      <c r="K1386">
        <v>2</v>
      </c>
      <c r="L1386">
        <v>2</v>
      </c>
      <c r="M1386" s="49" t="s">
        <v>618</v>
      </c>
      <c r="N1386" s="49"/>
      <c r="O1386" s="49" t="s">
        <v>3218</v>
      </c>
      <c r="P1386" s="49">
        <v>5</v>
      </c>
      <c r="Q1386" s="49" t="s">
        <v>4732</v>
      </c>
      <c r="R1386" s="49" t="str">
        <f>IFERROR(INDEX(tbl_Lookup_Exercises[Category],MATCH(tbl_Exercises[[#This Row],[ExerciseName]],tbl_Lookup_Exercises[ExerciseName],0)),"Unknown")</f>
        <v>Push</v>
      </c>
    </row>
    <row r="1387" spans="1:18" hidden="1" x14ac:dyDescent="0.25">
      <c r="A1387" s="49" t="s">
        <v>4733</v>
      </c>
      <c r="B1387" s="49" t="s">
        <v>1096</v>
      </c>
      <c r="C1387" s="49" t="s">
        <v>303</v>
      </c>
      <c r="D1387" s="49">
        <v>2</v>
      </c>
      <c r="E1387">
        <v>10</v>
      </c>
      <c r="F1387">
        <v>15</v>
      </c>
      <c r="I1387" s="49"/>
      <c r="J1387">
        <v>2</v>
      </c>
      <c r="K1387">
        <v>2</v>
      </c>
      <c r="L1387">
        <v>2</v>
      </c>
      <c r="M1387" s="49" t="s">
        <v>618</v>
      </c>
      <c r="N1387" s="49"/>
      <c r="O1387" s="49" t="s">
        <v>3218</v>
      </c>
      <c r="P1387" s="49">
        <v>5</v>
      </c>
      <c r="Q1387" s="49" t="s">
        <v>4734</v>
      </c>
      <c r="R1387" s="49" t="str">
        <f>IFERROR(INDEX(tbl_Lookup_Exercises[Category],MATCH(tbl_Exercises[[#This Row],[ExerciseName]],tbl_Lookup_Exercises[ExerciseName],0)),"Unknown")</f>
        <v>Push</v>
      </c>
    </row>
    <row r="1388" spans="1:18" hidden="1" x14ac:dyDescent="0.25">
      <c r="A1388" s="49" t="s">
        <v>4735</v>
      </c>
      <c r="B1388" s="49" t="s">
        <v>1096</v>
      </c>
      <c r="C1388" s="49" t="s">
        <v>303</v>
      </c>
      <c r="D1388" s="49">
        <v>3</v>
      </c>
      <c r="E1388">
        <v>20</v>
      </c>
      <c r="F1388">
        <v>7</v>
      </c>
      <c r="I1388" s="49"/>
      <c r="J1388">
        <v>2</v>
      </c>
      <c r="K1388">
        <v>2</v>
      </c>
      <c r="L1388">
        <v>2</v>
      </c>
      <c r="M1388" s="49" t="s">
        <v>618</v>
      </c>
      <c r="N1388" s="49" t="s">
        <v>4736</v>
      </c>
      <c r="O1388" s="49" t="s">
        <v>4737</v>
      </c>
      <c r="P1388" s="49">
        <v>5</v>
      </c>
      <c r="Q1388" s="49" t="s">
        <v>4738</v>
      </c>
      <c r="R1388" s="49" t="str">
        <f>IFERROR(INDEX(tbl_Lookup_Exercises[Category],MATCH(tbl_Exercises[[#This Row],[ExerciseName]],tbl_Lookup_Exercises[ExerciseName],0)),"Unknown")</f>
        <v>Push</v>
      </c>
    </row>
    <row r="1389" spans="1:18" hidden="1" x14ac:dyDescent="0.25">
      <c r="A1389" s="49" t="s">
        <v>4739</v>
      </c>
      <c r="B1389" s="49" t="s">
        <v>1096</v>
      </c>
      <c r="C1389" s="49" t="s">
        <v>303</v>
      </c>
      <c r="D1389" s="49">
        <v>4</v>
      </c>
      <c r="E1389">
        <v>10</v>
      </c>
      <c r="F1389">
        <v>8</v>
      </c>
      <c r="I1389" s="49"/>
      <c r="J1389">
        <v>2</v>
      </c>
      <c r="K1389">
        <v>2</v>
      </c>
      <c r="L1389">
        <v>2</v>
      </c>
      <c r="M1389" s="49" t="s">
        <v>618</v>
      </c>
      <c r="N1389" s="49" t="s">
        <v>4736</v>
      </c>
      <c r="O1389" s="49" t="s">
        <v>4737</v>
      </c>
      <c r="P1389" s="49">
        <v>5</v>
      </c>
      <c r="Q1389" s="49" t="s">
        <v>4740</v>
      </c>
      <c r="R1389" s="49" t="str">
        <f>IFERROR(INDEX(tbl_Lookup_Exercises[Category],MATCH(tbl_Exercises[[#This Row],[ExerciseName]],tbl_Lookup_Exercises[ExerciseName],0)),"Unknown")</f>
        <v>Push</v>
      </c>
    </row>
    <row r="1390" spans="1:18" hidden="1" x14ac:dyDescent="0.25">
      <c r="A1390" s="49" t="s">
        <v>4741</v>
      </c>
      <c r="B1390" s="49" t="s">
        <v>1096</v>
      </c>
      <c r="C1390" s="49" t="s">
        <v>379</v>
      </c>
      <c r="D1390" s="49">
        <v>1</v>
      </c>
      <c r="E1390">
        <v>0</v>
      </c>
      <c r="F1390">
        <v>8</v>
      </c>
      <c r="I1390" s="49"/>
      <c r="M1390" s="49"/>
      <c r="N1390" s="49" t="s">
        <v>4742</v>
      </c>
      <c r="O1390" s="49"/>
      <c r="P1390" s="49">
        <v>5</v>
      </c>
      <c r="Q1390" s="49" t="s">
        <v>4743</v>
      </c>
      <c r="R1390" s="49" t="str">
        <f>IFERROR(INDEX(tbl_Lookup_Exercises[Category],MATCH(tbl_Exercises[[#This Row],[ExerciseName]],tbl_Lookup_Exercises[ExerciseName],0)),"Unknown")</f>
        <v>Push</v>
      </c>
    </row>
    <row r="1391" spans="1:18" hidden="1" x14ac:dyDescent="0.25">
      <c r="A1391" s="49" t="s">
        <v>4744</v>
      </c>
      <c r="B1391" s="49" t="s">
        <v>1096</v>
      </c>
      <c r="C1391" s="49" t="s">
        <v>383</v>
      </c>
      <c r="D1391" s="49">
        <v>1</v>
      </c>
      <c r="E1391">
        <v>0</v>
      </c>
      <c r="F1391">
        <v>8</v>
      </c>
      <c r="I1391" s="49"/>
      <c r="M1391" s="49"/>
      <c r="N1391" s="49" t="s">
        <v>4742</v>
      </c>
      <c r="O1391" s="49"/>
      <c r="P1391" s="49">
        <v>5</v>
      </c>
      <c r="Q1391" s="49" t="s">
        <v>4745</v>
      </c>
      <c r="R1391" s="49" t="str">
        <f>IFERROR(INDEX(tbl_Lookup_Exercises[Category],MATCH(tbl_Exercises[[#This Row],[ExerciseName]],tbl_Lookup_Exercises[ExerciseName],0)),"Unknown")</f>
        <v>Push</v>
      </c>
    </row>
    <row r="1392" spans="1:18" hidden="1" x14ac:dyDescent="0.25">
      <c r="A1392" s="49" t="s">
        <v>4746</v>
      </c>
      <c r="B1392" s="49" t="s">
        <v>1096</v>
      </c>
      <c r="C1392" s="49" t="s">
        <v>368</v>
      </c>
      <c r="D1392" s="49">
        <v>1</v>
      </c>
      <c r="G1392">
        <v>300</v>
      </c>
      <c r="H1392">
        <v>2.25</v>
      </c>
      <c r="I1392" s="49" t="s">
        <v>3957</v>
      </c>
      <c r="M1392" s="49"/>
      <c r="N1392" s="49"/>
      <c r="O1392" s="49" t="s">
        <v>4747</v>
      </c>
      <c r="P1392" s="49">
        <v>5</v>
      </c>
      <c r="Q1392" s="49" t="s">
        <v>4748</v>
      </c>
      <c r="R1392" s="49" t="str">
        <f>IFERROR(INDEX(tbl_Lookup_Exercises[Category],MATCH(tbl_Exercises[[#This Row],[ExerciseName]],tbl_Lookup_Exercises[ExerciseName],0)),"Unknown")</f>
        <v>Cardio</v>
      </c>
    </row>
    <row r="1393" spans="1:18" hidden="1" x14ac:dyDescent="0.25">
      <c r="A1393" s="49" t="s">
        <v>4749</v>
      </c>
      <c r="B1393" s="49" t="s">
        <v>1096</v>
      </c>
      <c r="C1393" s="49" t="s">
        <v>368</v>
      </c>
      <c r="D1393" s="49">
        <v>2</v>
      </c>
      <c r="G1393">
        <v>300</v>
      </c>
      <c r="H1393">
        <v>2.25</v>
      </c>
      <c r="I1393" s="49" t="s">
        <v>3957</v>
      </c>
      <c r="M1393" s="49"/>
      <c r="N1393" s="49"/>
      <c r="O1393" s="49" t="s">
        <v>4747</v>
      </c>
      <c r="P1393" s="49">
        <v>5</v>
      </c>
      <c r="Q1393" s="49" t="s">
        <v>1099</v>
      </c>
      <c r="R1393" s="49" t="str">
        <f>IFERROR(INDEX(tbl_Lookup_Exercises[Category],MATCH(tbl_Exercises[[#This Row],[ExerciseName]],tbl_Lookup_Exercises[ExerciseName],0)),"Unknown")</f>
        <v>Cardio</v>
      </c>
    </row>
    <row r="1394" spans="1:18" hidden="1" x14ac:dyDescent="0.25">
      <c r="A1394" s="49" t="s">
        <v>4750</v>
      </c>
      <c r="B1394" s="49" t="s">
        <v>1100</v>
      </c>
      <c r="C1394" s="49" t="s">
        <v>363</v>
      </c>
      <c r="D1394" s="49">
        <v>1</v>
      </c>
      <c r="G1394">
        <v>300</v>
      </c>
      <c r="H1394">
        <v>0.53</v>
      </c>
      <c r="I1394" s="49" t="s">
        <v>3957</v>
      </c>
      <c r="M1394" s="49"/>
      <c r="N1394" s="49"/>
      <c r="O1394" s="49" t="s">
        <v>4751</v>
      </c>
      <c r="P1394" s="49">
        <v>5</v>
      </c>
      <c r="Q1394" s="49" t="s">
        <v>1102</v>
      </c>
      <c r="R1394" s="49" t="str">
        <f>IFERROR(INDEX(tbl_Lookup_Exercises[Category],MATCH(tbl_Exercises[[#This Row],[ExerciseName]],tbl_Lookup_Exercises[ExerciseName],0)),"Unknown")</f>
        <v>Cardio</v>
      </c>
    </row>
    <row r="1395" spans="1:18" hidden="1" x14ac:dyDescent="0.25">
      <c r="A1395" s="49" t="s">
        <v>4752</v>
      </c>
      <c r="B1395" s="49" t="s">
        <v>1100</v>
      </c>
      <c r="C1395" s="49" t="s">
        <v>15</v>
      </c>
      <c r="D1395" s="49">
        <v>1</v>
      </c>
      <c r="E1395">
        <v>75</v>
      </c>
      <c r="G1395">
        <v>60</v>
      </c>
      <c r="I1395" s="49"/>
      <c r="M1395" s="49"/>
      <c r="N1395" s="49"/>
      <c r="O1395" s="49" t="s">
        <v>4753</v>
      </c>
      <c r="P1395" s="49">
        <v>5</v>
      </c>
      <c r="Q1395" s="49" t="s">
        <v>4754</v>
      </c>
      <c r="R1395" s="49" t="str">
        <f>IFERROR(INDEX(tbl_Lookup_Exercises[Category],MATCH(tbl_Exercises[[#This Row],[ExerciseName]],tbl_Lookup_Exercises[ExerciseName],0)),"Unknown")</f>
        <v>Carry</v>
      </c>
    </row>
    <row r="1396" spans="1:18" hidden="1" x14ac:dyDescent="0.25">
      <c r="A1396" s="49" t="s">
        <v>4755</v>
      </c>
      <c r="B1396" s="49" t="s">
        <v>1100</v>
      </c>
      <c r="C1396" s="49" t="s">
        <v>15</v>
      </c>
      <c r="D1396" s="49">
        <v>2</v>
      </c>
      <c r="E1396">
        <v>75</v>
      </c>
      <c r="G1396">
        <v>60</v>
      </c>
      <c r="I1396" s="49"/>
      <c r="M1396" s="49"/>
      <c r="N1396" s="49"/>
      <c r="O1396" s="49" t="s">
        <v>4753</v>
      </c>
      <c r="P1396" s="49">
        <v>5</v>
      </c>
      <c r="Q1396" s="49" t="s">
        <v>4756</v>
      </c>
      <c r="R1396" s="49" t="str">
        <f>IFERROR(INDEX(tbl_Lookup_Exercises[Category],MATCH(tbl_Exercises[[#This Row],[ExerciseName]],tbl_Lookup_Exercises[ExerciseName],0)),"Unknown")</f>
        <v>Carry</v>
      </c>
    </row>
    <row r="1397" spans="1:18" hidden="1" x14ac:dyDescent="0.25">
      <c r="A1397" s="49" t="s">
        <v>4757</v>
      </c>
      <c r="B1397" s="49" t="s">
        <v>1100</v>
      </c>
      <c r="C1397" s="49" t="s">
        <v>15</v>
      </c>
      <c r="D1397" s="49">
        <v>3</v>
      </c>
      <c r="E1397">
        <v>75</v>
      </c>
      <c r="G1397">
        <v>64.800000000000011</v>
      </c>
      <c r="I1397" s="49"/>
      <c r="M1397" s="49"/>
      <c r="N1397" s="49"/>
      <c r="O1397" s="49" t="s">
        <v>4758</v>
      </c>
      <c r="P1397" s="49">
        <v>5</v>
      </c>
      <c r="Q1397" s="49" t="s">
        <v>4759</v>
      </c>
      <c r="R1397" s="49" t="str">
        <f>IFERROR(INDEX(tbl_Lookup_Exercises[Category],MATCH(tbl_Exercises[[#This Row],[ExerciseName]],tbl_Lookup_Exercises[ExerciseName],0)),"Unknown")</f>
        <v>Carry</v>
      </c>
    </row>
    <row r="1398" spans="1:18" hidden="1" x14ac:dyDescent="0.25">
      <c r="A1398" s="49" t="s">
        <v>4760</v>
      </c>
      <c r="B1398" s="49" t="s">
        <v>1100</v>
      </c>
      <c r="C1398" s="49" t="s">
        <v>41</v>
      </c>
      <c r="D1398" s="49">
        <v>1</v>
      </c>
      <c r="E1398">
        <v>75</v>
      </c>
      <c r="F1398">
        <v>8</v>
      </c>
      <c r="I1398" s="49"/>
      <c r="J1398">
        <v>2</v>
      </c>
      <c r="K1398">
        <v>1</v>
      </c>
      <c r="L1398">
        <v>2</v>
      </c>
      <c r="M1398" s="49" t="s">
        <v>618</v>
      </c>
      <c r="N1398" s="49"/>
      <c r="O1398" s="49" t="s">
        <v>4761</v>
      </c>
      <c r="P1398" s="49">
        <v>5</v>
      </c>
      <c r="Q1398" s="49" t="s">
        <v>4762</v>
      </c>
      <c r="R1398" s="49" t="str">
        <f>IFERROR(INDEX(tbl_Lookup_Exercises[Category],MATCH(tbl_Exercises[[#This Row],[ExerciseName]],tbl_Lookup_Exercises[ExerciseName],0)),"Unknown")</f>
        <v>Pull</v>
      </c>
    </row>
    <row r="1399" spans="1:18" hidden="1" x14ac:dyDescent="0.25">
      <c r="A1399" s="49" t="s">
        <v>4763</v>
      </c>
      <c r="B1399" s="49" t="s">
        <v>1100</v>
      </c>
      <c r="C1399" s="49" t="s">
        <v>41</v>
      </c>
      <c r="D1399" s="49">
        <v>2</v>
      </c>
      <c r="E1399">
        <v>75</v>
      </c>
      <c r="F1399">
        <v>8</v>
      </c>
      <c r="I1399" s="49"/>
      <c r="J1399">
        <v>2</v>
      </c>
      <c r="K1399">
        <v>1</v>
      </c>
      <c r="L1399">
        <v>2</v>
      </c>
      <c r="M1399" s="49" t="s">
        <v>3856</v>
      </c>
      <c r="N1399" s="49"/>
      <c r="O1399" s="49" t="s">
        <v>4764</v>
      </c>
      <c r="P1399" s="49">
        <v>5</v>
      </c>
      <c r="Q1399" s="49" t="s">
        <v>4765</v>
      </c>
      <c r="R1399" s="49" t="str">
        <f>IFERROR(INDEX(tbl_Lookup_Exercises[Category],MATCH(tbl_Exercises[[#This Row],[ExerciseName]],tbl_Lookup_Exercises[ExerciseName],0)),"Unknown")</f>
        <v>Pull</v>
      </c>
    </row>
    <row r="1400" spans="1:18" hidden="1" x14ac:dyDescent="0.25">
      <c r="A1400" s="49" t="s">
        <v>4766</v>
      </c>
      <c r="B1400" s="49" t="s">
        <v>1100</v>
      </c>
      <c r="C1400" s="49" t="s">
        <v>41</v>
      </c>
      <c r="D1400" s="49">
        <v>3</v>
      </c>
      <c r="E1400">
        <v>75</v>
      </c>
      <c r="F1400">
        <v>6.5</v>
      </c>
      <c r="I1400" s="49"/>
      <c r="J1400">
        <v>2</v>
      </c>
      <c r="K1400">
        <v>1</v>
      </c>
      <c r="L1400">
        <v>2</v>
      </c>
      <c r="M1400" s="49" t="s">
        <v>3856</v>
      </c>
      <c r="N1400" s="49"/>
      <c r="O1400" s="49" t="s">
        <v>4764</v>
      </c>
      <c r="P1400" s="49">
        <v>5</v>
      </c>
      <c r="Q1400" s="49" t="s">
        <v>4767</v>
      </c>
      <c r="R1400" s="49" t="str">
        <f>IFERROR(INDEX(tbl_Lookup_Exercises[Category],MATCH(tbl_Exercises[[#This Row],[ExerciseName]],tbl_Lookup_Exercises[ExerciseName],0)),"Unknown")</f>
        <v>Pull</v>
      </c>
    </row>
    <row r="1401" spans="1:18" hidden="1" x14ac:dyDescent="0.25">
      <c r="A1401" s="49" t="s">
        <v>4768</v>
      </c>
      <c r="B1401" s="49" t="s">
        <v>1100</v>
      </c>
      <c r="C1401" s="49" t="s">
        <v>41</v>
      </c>
      <c r="D1401" s="49">
        <v>4</v>
      </c>
      <c r="E1401">
        <v>75</v>
      </c>
      <c r="F1401">
        <v>6.5</v>
      </c>
      <c r="I1401" s="49"/>
      <c r="J1401">
        <v>2</v>
      </c>
      <c r="K1401">
        <v>1</v>
      </c>
      <c r="L1401">
        <v>2</v>
      </c>
      <c r="M1401" s="49" t="s">
        <v>3856</v>
      </c>
      <c r="N1401" s="49"/>
      <c r="O1401" s="49" t="s">
        <v>4764</v>
      </c>
      <c r="P1401" s="49">
        <v>5</v>
      </c>
      <c r="Q1401" s="49" t="s">
        <v>4769</v>
      </c>
      <c r="R1401" s="49" t="str">
        <f>IFERROR(INDEX(tbl_Lookup_Exercises[Category],MATCH(tbl_Exercises[[#This Row],[ExerciseName]],tbl_Lookup_Exercises[ExerciseName],0)),"Unknown")</f>
        <v>Pull</v>
      </c>
    </row>
    <row r="1402" spans="1:18" hidden="1" x14ac:dyDescent="0.25">
      <c r="A1402" s="49" t="s">
        <v>4770</v>
      </c>
      <c r="B1402" s="49" t="s">
        <v>1100</v>
      </c>
      <c r="C1402" s="49" t="s">
        <v>45</v>
      </c>
      <c r="D1402" s="49">
        <v>1</v>
      </c>
      <c r="E1402">
        <v>140</v>
      </c>
      <c r="F1402">
        <v>12</v>
      </c>
      <c r="I1402" s="49"/>
      <c r="J1402">
        <v>2</v>
      </c>
      <c r="K1402">
        <v>1</v>
      </c>
      <c r="L1402">
        <v>2</v>
      </c>
      <c r="M1402" s="49" t="s">
        <v>618</v>
      </c>
      <c r="N1402" s="49"/>
      <c r="O1402" s="49" t="s">
        <v>4771</v>
      </c>
      <c r="P1402" s="49">
        <v>5</v>
      </c>
      <c r="Q1402" s="49" t="s">
        <v>4772</v>
      </c>
      <c r="R1402" s="49" t="str">
        <f>IFERROR(INDEX(tbl_Lookup_Exercises[Category],MATCH(tbl_Exercises[[#This Row],[ExerciseName]],tbl_Lookup_Exercises[ExerciseName],0)),"Unknown")</f>
        <v>Pull</v>
      </c>
    </row>
    <row r="1403" spans="1:18" hidden="1" x14ac:dyDescent="0.25">
      <c r="A1403" s="49" t="s">
        <v>4773</v>
      </c>
      <c r="B1403" s="49" t="s">
        <v>1100</v>
      </c>
      <c r="C1403" s="49" t="s">
        <v>45</v>
      </c>
      <c r="D1403" s="49">
        <v>2</v>
      </c>
      <c r="E1403">
        <v>150</v>
      </c>
      <c r="F1403">
        <v>12</v>
      </c>
      <c r="I1403" s="49"/>
      <c r="J1403">
        <v>2</v>
      </c>
      <c r="K1403">
        <v>1</v>
      </c>
      <c r="L1403">
        <v>2</v>
      </c>
      <c r="M1403" s="49" t="s">
        <v>618</v>
      </c>
      <c r="N1403" s="49"/>
      <c r="O1403" s="49" t="s">
        <v>4774</v>
      </c>
      <c r="P1403" s="49">
        <v>5</v>
      </c>
      <c r="Q1403" s="49" t="s">
        <v>4775</v>
      </c>
      <c r="R1403" s="49" t="str">
        <f>IFERROR(INDEX(tbl_Lookup_Exercises[Category],MATCH(tbl_Exercises[[#This Row],[ExerciseName]],tbl_Lookup_Exercises[ExerciseName],0)),"Unknown")</f>
        <v>Pull</v>
      </c>
    </row>
    <row r="1404" spans="1:18" hidden="1" x14ac:dyDescent="0.25">
      <c r="A1404" s="49" t="s">
        <v>4776</v>
      </c>
      <c r="B1404" s="49" t="s">
        <v>1100</v>
      </c>
      <c r="C1404" s="49" t="s">
        <v>45</v>
      </c>
      <c r="D1404" s="49">
        <v>3</v>
      </c>
      <c r="E1404">
        <v>160</v>
      </c>
      <c r="F1404">
        <v>12</v>
      </c>
      <c r="I1404" s="49"/>
      <c r="J1404">
        <v>2</v>
      </c>
      <c r="K1404">
        <v>1</v>
      </c>
      <c r="L1404">
        <v>2</v>
      </c>
      <c r="M1404" s="49" t="s">
        <v>618</v>
      </c>
      <c r="N1404" s="49"/>
      <c r="O1404" s="49" t="s">
        <v>4777</v>
      </c>
      <c r="P1404" s="49">
        <v>5</v>
      </c>
      <c r="Q1404" s="49" t="s">
        <v>4778</v>
      </c>
      <c r="R1404" s="49" t="str">
        <f>IFERROR(INDEX(tbl_Lookup_Exercises[Category],MATCH(tbl_Exercises[[#This Row],[ExerciseName]],tbl_Lookup_Exercises[ExerciseName],0)),"Unknown")</f>
        <v>Pull</v>
      </c>
    </row>
    <row r="1405" spans="1:18" hidden="1" x14ac:dyDescent="0.25">
      <c r="A1405" s="49" t="s">
        <v>4779</v>
      </c>
      <c r="B1405" s="49" t="s">
        <v>1100</v>
      </c>
      <c r="C1405" s="49" t="s">
        <v>73</v>
      </c>
      <c r="D1405" s="49">
        <v>1</v>
      </c>
      <c r="E1405">
        <v>30</v>
      </c>
      <c r="F1405">
        <v>20</v>
      </c>
      <c r="I1405" s="49"/>
      <c r="J1405">
        <v>1</v>
      </c>
      <c r="K1405">
        <v>2</v>
      </c>
      <c r="L1405">
        <v>1</v>
      </c>
      <c r="M1405" s="49" t="s">
        <v>618</v>
      </c>
      <c r="N1405" s="49"/>
      <c r="O1405" s="49" t="s">
        <v>4780</v>
      </c>
      <c r="P1405" s="49">
        <v>5</v>
      </c>
      <c r="Q1405" s="49" t="s">
        <v>4781</v>
      </c>
      <c r="R1405" s="49" t="str">
        <f>IFERROR(INDEX(tbl_Lookup_Exercises[Category],MATCH(tbl_Exercises[[#This Row],[ExerciseName]],tbl_Lookup_Exercises[ExerciseName],0)),"Unknown")</f>
        <v>Pull</v>
      </c>
    </row>
    <row r="1406" spans="1:18" hidden="1" x14ac:dyDescent="0.25">
      <c r="A1406" s="49" t="s">
        <v>4782</v>
      </c>
      <c r="B1406" s="49" t="s">
        <v>1100</v>
      </c>
      <c r="C1406" s="49" t="s">
        <v>73</v>
      </c>
      <c r="D1406" s="49">
        <v>2</v>
      </c>
      <c r="E1406">
        <v>35</v>
      </c>
      <c r="F1406">
        <v>20</v>
      </c>
      <c r="I1406" s="49"/>
      <c r="J1406">
        <v>1</v>
      </c>
      <c r="K1406">
        <v>2</v>
      </c>
      <c r="L1406">
        <v>1</v>
      </c>
      <c r="M1406" s="49" t="s">
        <v>618</v>
      </c>
      <c r="N1406" s="49"/>
      <c r="O1406" s="49" t="s">
        <v>4783</v>
      </c>
      <c r="P1406" s="49">
        <v>5</v>
      </c>
      <c r="Q1406" s="49" t="s">
        <v>4784</v>
      </c>
      <c r="R1406" s="49" t="str">
        <f>IFERROR(INDEX(tbl_Lookup_Exercises[Category],MATCH(tbl_Exercises[[#This Row],[ExerciseName]],tbl_Lookup_Exercises[ExerciseName],0)),"Unknown")</f>
        <v>Pull</v>
      </c>
    </row>
    <row r="1407" spans="1:18" hidden="1" x14ac:dyDescent="0.25">
      <c r="A1407" s="49" t="s">
        <v>4785</v>
      </c>
      <c r="B1407" s="49" t="s">
        <v>1100</v>
      </c>
      <c r="C1407" s="49" t="s">
        <v>73</v>
      </c>
      <c r="D1407" s="49">
        <v>3</v>
      </c>
      <c r="E1407">
        <v>40</v>
      </c>
      <c r="F1407">
        <v>20</v>
      </c>
      <c r="I1407" s="49"/>
      <c r="J1407">
        <v>1</v>
      </c>
      <c r="K1407">
        <v>2</v>
      </c>
      <c r="L1407">
        <v>1</v>
      </c>
      <c r="M1407" s="49" t="s">
        <v>618</v>
      </c>
      <c r="N1407" s="49"/>
      <c r="O1407" s="49" t="s">
        <v>4786</v>
      </c>
      <c r="P1407" s="49">
        <v>5</v>
      </c>
      <c r="Q1407" s="49" t="s">
        <v>4787</v>
      </c>
      <c r="R1407" s="49" t="str">
        <f>IFERROR(INDEX(tbl_Lookup_Exercises[Category],MATCH(tbl_Exercises[[#This Row],[ExerciseName]],tbl_Lookup_Exercises[ExerciseName],0)),"Unknown")</f>
        <v>Pull</v>
      </c>
    </row>
    <row r="1408" spans="1:18" hidden="1" x14ac:dyDescent="0.25">
      <c r="A1408" s="49" t="s">
        <v>4788</v>
      </c>
      <c r="B1408" s="49" t="s">
        <v>1100</v>
      </c>
      <c r="C1408" s="49" t="s">
        <v>8734</v>
      </c>
      <c r="D1408" s="49">
        <v>1</v>
      </c>
      <c r="E1408">
        <v>30</v>
      </c>
      <c r="F1408">
        <v>10</v>
      </c>
      <c r="I1408" s="49"/>
      <c r="J1408">
        <v>2</v>
      </c>
      <c r="K1408">
        <v>1</v>
      </c>
      <c r="L1408">
        <v>2</v>
      </c>
      <c r="M1408" s="49" t="s">
        <v>618</v>
      </c>
      <c r="N1408" s="49"/>
      <c r="O1408" s="49" t="s">
        <v>4789</v>
      </c>
      <c r="P1408" s="49">
        <v>5</v>
      </c>
      <c r="Q1408" s="49" t="s">
        <v>4790</v>
      </c>
      <c r="R1408" s="49" t="str">
        <f>IFERROR(INDEX(tbl_Lookup_Exercises[Category],MATCH(tbl_Exercises[[#This Row],[ExerciseName]],tbl_Lookup_Exercises[ExerciseName],0)),"Unknown")</f>
        <v>Arms_Biceps</v>
      </c>
    </row>
    <row r="1409" spans="1:18" hidden="1" x14ac:dyDescent="0.25">
      <c r="A1409" s="49" t="s">
        <v>4791</v>
      </c>
      <c r="B1409" s="49" t="s">
        <v>1100</v>
      </c>
      <c r="C1409" s="49" t="s">
        <v>8734</v>
      </c>
      <c r="D1409" s="49">
        <v>2</v>
      </c>
      <c r="E1409">
        <v>30</v>
      </c>
      <c r="F1409">
        <v>9.5</v>
      </c>
      <c r="I1409" s="49"/>
      <c r="J1409">
        <v>2</v>
      </c>
      <c r="K1409">
        <v>1</v>
      </c>
      <c r="L1409">
        <v>2</v>
      </c>
      <c r="M1409" s="49" t="s">
        <v>610</v>
      </c>
      <c r="N1409" s="49"/>
      <c r="O1409" s="49" t="s">
        <v>4792</v>
      </c>
      <c r="P1409" s="49">
        <v>5</v>
      </c>
      <c r="Q1409" s="49" t="s">
        <v>4793</v>
      </c>
      <c r="R1409" s="49" t="str">
        <f>IFERROR(INDEX(tbl_Lookup_Exercises[Category],MATCH(tbl_Exercises[[#This Row],[ExerciseName]],tbl_Lookup_Exercises[ExerciseName],0)),"Unknown")</f>
        <v>Arms_Biceps</v>
      </c>
    </row>
    <row r="1410" spans="1:18" hidden="1" x14ac:dyDescent="0.25">
      <c r="A1410" s="49" t="s">
        <v>4794</v>
      </c>
      <c r="B1410" s="49" t="s">
        <v>1100</v>
      </c>
      <c r="C1410" s="49" t="s">
        <v>8734</v>
      </c>
      <c r="D1410" s="49">
        <v>3</v>
      </c>
      <c r="E1410">
        <v>30</v>
      </c>
      <c r="F1410">
        <v>7</v>
      </c>
      <c r="I1410" s="49"/>
      <c r="J1410">
        <v>2</v>
      </c>
      <c r="K1410">
        <v>1</v>
      </c>
      <c r="L1410">
        <v>2</v>
      </c>
      <c r="M1410" s="49" t="s">
        <v>610</v>
      </c>
      <c r="N1410" s="49"/>
      <c r="O1410" s="49" t="s">
        <v>4792</v>
      </c>
      <c r="P1410" s="49">
        <v>5</v>
      </c>
      <c r="Q1410" s="49" t="s">
        <v>4795</v>
      </c>
      <c r="R1410" s="49" t="str">
        <f>IFERROR(INDEX(tbl_Lookup_Exercises[Category],MATCH(tbl_Exercises[[#This Row],[ExerciseName]],tbl_Lookup_Exercises[ExerciseName],0)),"Unknown")</f>
        <v>Arms_Biceps</v>
      </c>
    </row>
    <row r="1411" spans="1:18" hidden="1" x14ac:dyDescent="0.25">
      <c r="A1411" s="49" t="s">
        <v>4796</v>
      </c>
      <c r="B1411" s="49" t="s">
        <v>1100</v>
      </c>
      <c r="C1411" s="49" t="s">
        <v>20</v>
      </c>
      <c r="D1411" s="49">
        <v>1</v>
      </c>
      <c r="E1411">
        <v>75</v>
      </c>
      <c r="G1411">
        <v>45</v>
      </c>
      <c r="I1411" s="49"/>
      <c r="M1411" s="49"/>
      <c r="N1411" s="49"/>
      <c r="O1411" s="49" t="s">
        <v>4797</v>
      </c>
      <c r="P1411" s="49">
        <v>5</v>
      </c>
      <c r="Q1411" s="49" t="s">
        <v>4798</v>
      </c>
      <c r="R1411" s="49" t="str">
        <f>IFERROR(INDEX(tbl_Lookup_Exercises[Category],MATCH(tbl_Exercises[[#This Row],[ExerciseName]],tbl_Lookup_Exercises[ExerciseName],0)),"Unknown")</f>
        <v>Carry</v>
      </c>
    </row>
    <row r="1412" spans="1:18" hidden="1" x14ac:dyDescent="0.25">
      <c r="A1412" s="49" t="s">
        <v>4799</v>
      </c>
      <c r="B1412" s="49" t="s">
        <v>1100</v>
      </c>
      <c r="C1412" s="49" t="s">
        <v>20</v>
      </c>
      <c r="D1412" s="49">
        <v>2</v>
      </c>
      <c r="E1412">
        <v>75</v>
      </c>
      <c r="G1412">
        <v>45</v>
      </c>
      <c r="I1412" s="49"/>
      <c r="M1412" s="49"/>
      <c r="N1412" s="49"/>
      <c r="O1412" s="49" t="s">
        <v>4797</v>
      </c>
      <c r="P1412" s="49">
        <v>5</v>
      </c>
      <c r="Q1412" s="49" t="s">
        <v>4800</v>
      </c>
      <c r="R1412" s="49" t="str">
        <f>IFERROR(INDEX(tbl_Lookup_Exercises[Category],MATCH(tbl_Exercises[[#This Row],[ExerciseName]],tbl_Lookup_Exercises[ExerciseName],0)),"Unknown")</f>
        <v>Carry</v>
      </c>
    </row>
    <row r="1413" spans="1:18" hidden="1" x14ac:dyDescent="0.25">
      <c r="A1413" s="49" t="s">
        <v>4801</v>
      </c>
      <c r="B1413" s="49" t="s">
        <v>1100</v>
      </c>
      <c r="C1413" s="49" t="s">
        <v>20</v>
      </c>
      <c r="D1413" s="49">
        <v>3</v>
      </c>
      <c r="E1413">
        <v>75</v>
      </c>
      <c r="G1413">
        <v>45</v>
      </c>
      <c r="I1413" s="49"/>
      <c r="M1413" s="49"/>
      <c r="N1413" s="49"/>
      <c r="O1413" s="49" t="s">
        <v>4797</v>
      </c>
      <c r="P1413" s="49">
        <v>5</v>
      </c>
      <c r="Q1413" s="49" t="s">
        <v>1103</v>
      </c>
      <c r="R1413" s="49" t="str">
        <f>IFERROR(INDEX(tbl_Lookup_Exercises[Category],MATCH(tbl_Exercises[[#This Row],[ExerciseName]],tbl_Lookup_Exercises[ExerciseName],0)),"Unknown")</f>
        <v>Carry</v>
      </c>
    </row>
    <row r="1414" spans="1:18" hidden="1" x14ac:dyDescent="0.25">
      <c r="A1414" s="49" t="s">
        <v>4802</v>
      </c>
      <c r="B1414" s="49" t="s">
        <v>1104</v>
      </c>
      <c r="C1414" s="49" t="s">
        <v>356</v>
      </c>
      <c r="D1414" s="49">
        <v>1</v>
      </c>
      <c r="G1414">
        <v>300</v>
      </c>
      <c r="H1414">
        <v>1.3</v>
      </c>
      <c r="I1414" s="49" t="s">
        <v>3957</v>
      </c>
      <c r="M1414" s="49"/>
      <c r="N1414" s="49"/>
      <c r="O1414" s="49"/>
      <c r="P1414" s="49">
        <v>5</v>
      </c>
      <c r="Q1414" s="49" t="s">
        <v>1106</v>
      </c>
      <c r="R1414" s="49" t="str">
        <f>IFERROR(INDEX(tbl_Lookup_Exercises[Category],MATCH(tbl_Exercises[[#This Row],[ExerciseName]],tbl_Lookup_Exercises[ExerciseName],0)),"Unknown")</f>
        <v>Pull</v>
      </c>
    </row>
    <row r="1415" spans="1:18" hidden="1" x14ac:dyDescent="0.25">
      <c r="A1415" s="49" t="s">
        <v>4803</v>
      </c>
      <c r="B1415" s="49" t="s">
        <v>1104</v>
      </c>
      <c r="C1415" s="49" t="s">
        <v>112</v>
      </c>
      <c r="D1415" s="49">
        <v>1</v>
      </c>
      <c r="E1415">
        <v>45</v>
      </c>
      <c r="F1415">
        <v>15</v>
      </c>
      <c r="I1415" s="49"/>
      <c r="J1415">
        <v>2</v>
      </c>
      <c r="K1415">
        <v>1</v>
      </c>
      <c r="L1415">
        <v>2</v>
      </c>
      <c r="M1415" s="49" t="s">
        <v>3856</v>
      </c>
      <c r="N1415" s="49"/>
      <c r="O1415" s="49" t="s">
        <v>4804</v>
      </c>
      <c r="P1415" s="49">
        <v>5</v>
      </c>
      <c r="Q1415" s="49" t="s">
        <v>4805</v>
      </c>
      <c r="R1415" s="49" t="str">
        <f>IFERROR(INDEX(tbl_Lookup_Exercises[Category],MATCH(tbl_Exercises[[#This Row],[ExerciseName]],tbl_Lookup_Exercises[ExerciseName],0)),"Unknown")</f>
        <v>Arms_Biceps</v>
      </c>
    </row>
    <row r="1416" spans="1:18" hidden="1" x14ac:dyDescent="0.25">
      <c r="A1416" s="49" t="s">
        <v>4806</v>
      </c>
      <c r="B1416" s="49" t="s">
        <v>1104</v>
      </c>
      <c r="C1416" s="49" t="s">
        <v>112</v>
      </c>
      <c r="D1416" s="49">
        <v>2</v>
      </c>
      <c r="E1416">
        <v>45</v>
      </c>
      <c r="F1416">
        <v>15</v>
      </c>
      <c r="I1416" s="49"/>
      <c r="J1416">
        <v>2</v>
      </c>
      <c r="K1416">
        <v>1</v>
      </c>
      <c r="L1416">
        <v>2</v>
      </c>
      <c r="M1416" s="49" t="s">
        <v>3856</v>
      </c>
      <c r="N1416" s="49"/>
      <c r="O1416" s="49" t="s">
        <v>4804</v>
      </c>
      <c r="P1416" s="49">
        <v>5</v>
      </c>
      <c r="Q1416" s="49" t="s">
        <v>4807</v>
      </c>
      <c r="R1416" s="49" t="str">
        <f>IFERROR(INDEX(tbl_Lookup_Exercises[Category],MATCH(tbl_Exercises[[#This Row],[ExerciseName]],tbl_Lookup_Exercises[ExerciseName],0)),"Unknown")</f>
        <v>Arms_Biceps</v>
      </c>
    </row>
    <row r="1417" spans="1:18" hidden="1" x14ac:dyDescent="0.25">
      <c r="A1417" s="49" t="s">
        <v>4808</v>
      </c>
      <c r="B1417" s="49" t="s">
        <v>1104</v>
      </c>
      <c r="C1417" s="49" t="s">
        <v>112</v>
      </c>
      <c r="D1417" s="49">
        <v>3</v>
      </c>
      <c r="E1417">
        <v>45</v>
      </c>
      <c r="F1417">
        <v>15</v>
      </c>
      <c r="I1417" s="49"/>
      <c r="J1417">
        <v>2</v>
      </c>
      <c r="K1417">
        <v>1</v>
      </c>
      <c r="L1417">
        <v>2</v>
      </c>
      <c r="M1417" s="49" t="s">
        <v>3856</v>
      </c>
      <c r="N1417" s="49"/>
      <c r="O1417" s="49" t="s">
        <v>4804</v>
      </c>
      <c r="P1417" s="49">
        <v>5</v>
      </c>
      <c r="Q1417" s="49" t="s">
        <v>4809</v>
      </c>
      <c r="R1417" s="49" t="str">
        <f>IFERROR(INDEX(tbl_Lookup_Exercises[Category],MATCH(tbl_Exercises[[#This Row],[ExerciseName]],tbl_Lookup_Exercises[ExerciseName],0)),"Unknown")</f>
        <v>Arms_Biceps</v>
      </c>
    </row>
    <row r="1418" spans="1:18" hidden="1" x14ac:dyDescent="0.25">
      <c r="A1418" s="49" t="s">
        <v>4810</v>
      </c>
      <c r="B1418" s="49" t="s">
        <v>1104</v>
      </c>
      <c r="C1418" s="49" t="s">
        <v>214</v>
      </c>
      <c r="D1418" s="49">
        <v>1</v>
      </c>
      <c r="E1418">
        <v>50</v>
      </c>
      <c r="F1418">
        <v>12</v>
      </c>
      <c r="I1418" s="49"/>
      <c r="J1418">
        <v>2</v>
      </c>
      <c r="K1418">
        <v>1</v>
      </c>
      <c r="L1418">
        <v>2</v>
      </c>
      <c r="M1418" s="49" t="s">
        <v>618</v>
      </c>
      <c r="N1418" s="49"/>
      <c r="O1418" s="49" t="s">
        <v>4811</v>
      </c>
      <c r="P1418" s="49">
        <v>5</v>
      </c>
      <c r="Q1418" s="49" t="s">
        <v>4812</v>
      </c>
      <c r="R1418" s="49" t="str">
        <f>IFERROR(INDEX(tbl_Lookup_Exercises[Category],MATCH(tbl_Exercises[[#This Row],[ExerciseName]],tbl_Lookup_Exercises[ExerciseName],0)),"Unknown")</f>
        <v>Arms_Triceps</v>
      </c>
    </row>
    <row r="1419" spans="1:18" hidden="1" x14ac:dyDescent="0.25">
      <c r="A1419" s="49" t="s">
        <v>4813</v>
      </c>
      <c r="B1419" s="49" t="s">
        <v>1104</v>
      </c>
      <c r="C1419" s="49" t="s">
        <v>214</v>
      </c>
      <c r="D1419" s="49">
        <v>2</v>
      </c>
      <c r="E1419">
        <v>50</v>
      </c>
      <c r="F1419">
        <v>11</v>
      </c>
      <c r="I1419" s="49"/>
      <c r="J1419">
        <v>2</v>
      </c>
      <c r="K1419">
        <v>1</v>
      </c>
      <c r="L1419">
        <v>3</v>
      </c>
      <c r="M1419" s="49" t="s">
        <v>618</v>
      </c>
      <c r="N1419" s="49"/>
      <c r="O1419" s="49" t="s">
        <v>4814</v>
      </c>
      <c r="P1419" s="49">
        <v>5</v>
      </c>
      <c r="Q1419" s="49" t="s">
        <v>4815</v>
      </c>
      <c r="R1419" s="49" t="str">
        <f>IFERROR(INDEX(tbl_Lookup_Exercises[Category],MATCH(tbl_Exercises[[#This Row],[ExerciseName]],tbl_Lookup_Exercises[ExerciseName],0)),"Unknown")</f>
        <v>Arms_Triceps</v>
      </c>
    </row>
    <row r="1420" spans="1:18" hidden="1" x14ac:dyDescent="0.25">
      <c r="A1420" s="49" t="s">
        <v>4816</v>
      </c>
      <c r="B1420" s="49" t="s">
        <v>1104</v>
      </c>
      <c r="C1420" s="49" t="s">
        <v>214</v>
      </c>
      <c r="D1420" s="49">
        <v>3</v>
      </c>
      <c r="E1420">
        <v>50</v>
      </c>
      <c r="F1420">
        <v>9</v>
      </c>
      <c r="I1420" s="49"/>
      <c r="J1420">
        <v>2</v>
      </c>
      <c r="K1420">
        <v>1</v>
      </c>
      <c r="L1420">
        <v>3</v>
      </c>
      <c r="M1420" s="49" t="s">
        <v>610</v>
      </c>
      <c r="N1420" s="49"/>
      <c r="O1420" s="49" t="s">
        <v>2350</v>
      </c>
      <c r="P1420" s="49">
        <v>5</v>
      </c>
      <c r="Q1420" s="49" t="s">
        <v>4817</v>
      </c>
      <c r="R1420" s="49" t="str">
        <f>IFERROR(INDEX(tbl_Lookup_Exercises[Category],MATCH(tbl_Exercises[[#This Row],[ExerciseName]],tbl_Lookup_Exercises[ExerciseName],0)),"Unknown")</f>
        <v>Arms_Triceps</v>
      </c>
    </row>
    <row r="1421" spans="1:18" hidden="1" x14ac:dyDescent="0.25">
      <c r="A1421" s="49" t="s">
        <v>4818</v>
      </c>
      <c r="B1421" s="49" t="s">
        <v>1104</v>
      </c>
      <c r="C1421" s="49" t="s">
        <v>214</v>
      </c>
      <c r="D1421" s="49">
        <v>4</v>
      </c>
      <c r="E1421">
        <v>50</v>
      </c>
      <c r="F1421">
        <v>8</v>
      </c>
      <c r="I1421" s="49"/>
      <c r="J1421">
        <v>2</v>
      </c>
      <c r="K1421">
        <v>1</v>
      </c>
      <c r="L1421">
        <v>3</v>
      </c>
      <c r="M1421" s="49" t="s">
        <v>610</v>
      </c>
      <c r="N1421" s="49"/>
      <c r="O1421" s="49" t="s">
        <v>2350</v>
      </c>
      <c r="P1421" s="49">
        <v>5</v>
      </c>
      <c r="Q1421" s="49" t="s">
        <v>4819</v>
      </c>
      <c r="R1421" s="49" t="str">
        <f>IFERROR(INDEX(tbl_Lookup_Exercises[Category],MATCH(tbl_Exercises[[#This Row],[ExerciseName]],tbl_Lookup_Exercises[ExerciseName],0)),"Unknown")</f>
        <v>Arms_Triceps</v>
      </c>
    </row>
    <row r="1422" spans="1:18" hidden="1" x14ac:dyDescent="0.25">
      <c r="A1422" s="49" t="s">
        <v>4820</v>
      </c>
      <c r="B1422" s="49" t="s">
        <v>1104</v>
      </c>
      <c r="C1422" s="49" t="s">
        <v>222</v>
      </c>
      <c r="D1422" s="49">
        <v>1</v>
      </c>
      <c r="E1422">
        <v>15</v>
      </c>
      <c r="F1422">
        <v>10</v>
      </c>
      <c r="I1422" s="49"/>
      <c r="M1422" s="49" t="s">
        <v>3856</v>
      </c>
      <c r="N1422" s="49"/>
      <c r="O1422" s="49" t="s">
        <v>4821</v>
      </c>
      <c r="P1422" s="49">
        <v>5</v>
      </c>
      <c r="Q1422" s="49" t="s">
        <v>4822</v>
      </c>
      <c r="R1422" s="49" t="str">
        <f>IFERROR(INDEX(tbl_Lookup_Exercises[Category],MATCH(tbl_Exercises[[#This Row],[ExerciseName]],tbl_Lookup_Exercises[ExerciseName],0)),"Unknown")</f>
        <v>Arms_Triceps</v>
      </c>
    </row>
    <row r="1423" spans="1:18" hidden="1" x14ac:dyDescent="0.25">
      <c r="A1423" s="49" t="s">
        <v>4823</v>
      </c>
      <c r="B1423" s="49" t="s">
        <v>1104</v>
      </c>
      <c r="C1423" s="49" t="s">
        <v>222</v>
      </c>
      <c r="D1423" s="49">
        <v>2</v>
      </c>
      <c r="E1423">
        <v>15</v>
      </c>
      <c r="F1423">
        <v>12</v>
      </c>
      <c r="I1423" s="49"/>
      <c r="M1423" s="49" t="s">
        <v>3856</v>
      </c>
      <c r="N1423" s="49"/>
      <c r="O1423" s="49" t="s">
        <v>4821</v>
      </c>
      <c r="P1423" s="49">
        <v>5</v>
      </c>
      <c r="Q1423" s="49" t="s">
        <v>4824</v>
      </c>
      <c r="R1423" s="49" t="str">
        <f>IFERROR(INDEX(tbl_Lookup_Exercises[Category],MATCH(tbl_Exercises[[#This Row],[ExerciseName]],tbl_Lookup_Exercises[ExerciseName],0)),"Unknown")</f>
        <v>Arms_Triceps</v>
      </c>
    </row>
    <row r="1424" spans="1:18" hidden="1" x14ac:dyDescent="0.25">
      <c r="A1424" s="49" t="s">
        <v>4825</v>
      </c>
      <c r="B1424" s="49" t="s">
        <v>1104</v>
      </c>
      <c r="C1424" s="49" t="s">
        <v>222</v>
      </c>
      <c r="D1424" s="49">
        <v>3</v>
      </c>
      <c r="E1424">
        <v>15</v>
      </c>
      <c r="F1424">
        <v>11</v>
      </c>
      <c r="I1424" s="49"/>
      <c r="M1424" s="49" t="s">
        <v>610</v>
      </c>
      <c r="N1424" s="49"/>
      <c r="O1424" s="49" t="s">
        <v>4826</v>
      </c>
      <c r="P1424" s="49">
        <v>5</v>
      </c>
      <c r="Q1424" s="49" t="s">
        <v>4827</v>
      </c>
      <c r="R1424" s="49" t="str">
        <f>IFERROR(INDEX(tbl_Lookup_Exercises[Category],MATCH(tbl_Exercises[[#This Row],[ExerciseName]],tbl_Lookup_Exercises[ExerciseName],0)),"Unknown")</f>
        <v>Arms_Triceps</v>
      </c>
    </row>
    <row r="1425" spans="1:18" hidden="1" x14ac:dyDescent="0.25">
      <c r="A1425" s="49" t="s">
        <v>4828</v>
      </c>
      <c r="B1425" s="49" t="s">
        <v>1104</v>
      </c>
      <c r="C1425" s="49" t="s">
        <v>8734</v>
      </c>
      <c r="D1425" s="49">
        <v>1</v>
      </c>
      <c r="E1425">
        <v>30</v>
      </c>
      <c r="F1425">
        <v>10</v>
      </c>
      <c r="I1425" s="49"/>
      <c r="J1425">
        <v>2</v>
      </c>
      <c r="K1425">
        <v>1</v>
      </c>
      <c r="L1425">
        <v>2</v>
      </c>
      <c r="M1425" s="49" t="s">
        <v>2289</v>
      </c>
      <c r="N1425" s="49"/>
      <c r="O1425" s="49" t="s">
        <v>2527</v>
      </c>
      <c r="P1425" s="49">
        <v>5</v>
      </c>
      <c r="Q1425" s="49" t="s">
        <v>4829</v>
      </c>
      <c r="R1425" s="49" t="str">
        <f>IFERROR(INDEX(tbl_Lookup_Exercises[Category],MATCH(tbl_Exercises[[#This Row],[ExerciseName]],tbl_Lookup_Exercises[ExerciseName],0)),"Unknown")</f>
        <v>Arms_Biceps</v>
      </c>
    </row>
    <row r="1426" spans="1:18" hidden="1" x14ac:dyDescent="0.25">
      <c r="A1426" s="49" t="s">
        <v>4830</v>
      </c>
      <c r="B1426" s="49" t="s">
        <v>1104</v>
      </c>
      <c r="C1426" s="49" t="s">
        <v>8734</v>
      </c>
      <c r="D1426" s="49">
        <v>2</v>
      </c>
      <c r="E1426">
        <v>30</v>
      </c>
      <c r="F1426">
        <v>10</v>
      </c>
      <c r="I1426" s="49"/>
      <c r="J1426">
        <v>2</v>
      </c>
      <c r="K1426">
        <v>1</v>
      </c>
      <c r="L1426">
        <v>2</v>
      </c>
      <c r="M1426" s="49" t="s">
        <v>618</v>
      </c>
      <c r="N1426" s="49"/>
      <c r="O1426" s="49" t="s">
        <v>2154</v>
      </c>
      <c r="P1426" s="49">
        <v>5</v>
      </c>
      <c r="Q1426" s="49" t="s">
        <v>4831</v>
      </c>
      <c r="R1426" s="49" t="str">
        <f>IFERROR(INDEX(tbl_Lookup_Exercises[Category],MATCH(tbl_Exercises[[#This Row],[ExerciseName]],tbl_Lookup_Exercises[ExerciseName],0)),"Unknown")</f>
        <v>Arms_Biceps</v>
      </c>
    </row>
    <row r="1427" spans="1:18" hidden="1" x14ac:dyDescent="0.25">
      <c r="A1427" s="49" t="s">
        <v>4832</v>
      </c>
      <c r="B1427" s="49" t="s">
        <v>1104</v>
      </c>
      <c r="C1427" s="49" t="s">
        <v>8734</v>
      </c>
      <c r="D1427" s="49">
        <v>3</v>
      </c>
      <c r="E1427">
        <v>30</v>
      </c>
      <c r="F1427">
        <v>7</v>
      </c>
      <c r="I1427" s="49"/>
      <c r="J1427">
        <v>2</v>
      </c>
      <c r="K1427">
        <v>1</v>
      </c>
      <c r="L1427">
        <v>2</v>
      </c>
      <c r="M1427" s="49" t="s">
        <v>3930</v>
      </c>
      <c r="N1427" s="49"/>
      <c r="O1427" s="49" t="s">
        <v>4225</v>
      </c>
      <c r="P1427" s="49">
        <v>5</v>
      </c>
      <c r="Q1427" s="49" t="s">
        <v>4833</v>
      </c>
      <c r="R1427" s="49" t="str">
        <f>IFERROR(INDEX(tbl_Lookup_Exercises[Category],MATCH(tbl_Exercises[[#This Row],[ExerciseName]],tbl_Lookup_Exercises[ExerciseName],0)),"Unknown")</f>
        <v>Arms_Biceps</v>
      </c>
    </row>
    <row r="1428" spans="1:18" hidden="1" x14ac:dyDescent="0.25">
      <c r="A1428" s="49" t="s">
        <v>4834</v>
      </c>
      <c r="B1428" s="49" t="s">
        <v>1104</v>
      </c>
      <c r="C1428" s="49" t="s">
        <v>303</v>
      </c>
      <c r="D1428" s="49">
        <v>1</v>
      </c>
      <c r="E1428">
        <v>10</v>
      </c>
      <c r="F1428">
        <v>15</v>
      </c>
      <c r="I1428" s="49"/>
      <c r="J1428">
        <v>2</v>
      </c>
      <c r="K1428">
        <v>2</v>
      </c>
      <c r="L1428">
        <v>2</v>
      </c>
      <c r="M1428" s="49" t="s">
        <v>2289</v>
      </c>
      <c r="N1428" s="49"/>
      <c r="O1428" s="49" t="s">
        <v>3545</v>
      </c>
      <c r="P1428" s="49">
        <v>5</v>
      </c>
      <c r="Q1428" s="49" t="s">
        <v>4835</v>
      </c>
      <c r="R1428" s="49" t="str">
        <f>IFERROR(INDEX(tbl_Lookup_Exercises[Category],MATCH(tbl_Exercises[[#This Row],[ExerciseName]],tbl_Lookup_Exercises[ExerciseName],0)),"Unknown")</f>
        <v>Push</v>
      </c>
    </row>
    <row r="1429" spans="1:18" hidden="1" x14ac:dyDescent="0.25">
      <c r="A1429" s="49" t="s">
        <v>4836</v>
      </c>
      <c r="B1429" s="49" t="s">
        <v>1104</v>
      </c>
      <c r="C1429" s="49" t="s">
        <v>303</v>
      </c>
      <c r="D1429" s="49">
        <v>2</v>
      </c>
      <c r="E1429">
        <v>20</v>
      </c>
      <c r="F1429">
        <v>15</v>
      </c>
      <c r="I1429" s="49"/>
      <c r="J1429">
        <v>2</v>
      </c>
      <c r="K1429">
        <v>1</v>
      </c>
      <c r="L1429">
        <v>2</v>
      </c>
      <c r="M1429" s="49" t="s">
        <v>610</v>
      </c>
      <c r="N1429" s="49"/>
      <c r="O1429" s="49" t="s">
        <v>4837</v>
      </c>
      <c r="P1429" s="49">
        <v>5</v>
      </c>
      <c r="Q1429" s="49" t="s">
        <v>4838</v>
      </c>
      <c r="R1429" s="49" t="str">
        <f>IFERROR(INDEX(tbl_Lookup_Exercises[Category],MATCH(tbl_Exercises[[#This Row],[ExerciseName]],tbl_Lookup_Exercises[ExerciseName],0)),"Unknown")</f>
        <v>Push</v>
      </c>
    </row>
    <row r="1430" spans="1:18" hidden="1" x14ac:dyDescent="0.25">
      <c r="A1430" s="49" t="s">
        <v>4839</v>
      </c>
      <c r="B1430" s="49" t="s">
        <v>1104</v>
      </c>
      <c r="C1430" s="49" t="s">
        <v>303</v>
      </c>
      <c r="D1430" s="49">
        <v>3</v>
      </c>
      <c r="E1430">
        <v>20</v>
      </c>
      <c r="F1430">
        <v>12</v>
      </c>
      <c r="I1430" s="49"/>
      <c r="J1430">
        <v>2</v>
      </c>
      <c r="K1430">
        <v>1</v>
      </c>
      <c r="L1430">
        <v>2</v>
      </c>
      <c r="M1430" s="49" t="s">
        <v>610</v>
      </c>
      <c r="N1430" s="49"/>
      <c r="O1430" s="49" t="s">
        <v>4837</v>
      </c>
      <c r="P1430" s="49">
        <v>5</v>
      </c>
      <c r="Q1430" s="49" t="s">
        <v>4840</v>
      </c>
      <c r="R1430" s="49" t="str">
        <f>IFERROR(INDEX(tbl_Lookup_Exercises[Category],MATCH(tbl_Exercises[[#This Row],[ExerciseName]],tbl_Lookup_Exercises[ExerciseName],0)),"Unknown")</f>
        <v>Push</v>
      </c>
    </row>
    <row r="1431" spans="1:18" hidden="1" x14ac:dyDescent="0.25">
      <c r="A1431" s="49" t="s">
        <v>4841</v>
      </c>
      <c r="B1431" s="49" t="s">
        <v>1104</v>
      </c>
      <c r="C1431" s="49" t="s">
        <v>1534</v>
      </c>
      <c r="D1431" s="49">
        <v>1</v>
      </c>
      <c r="E1431">
        <v>150</v>
      </c>
      <c r="G1431">
        <v>60</v>
      </c>
      <c r="I1431" s="49"/>
      <c r="M1431" s="49"/>
      <c r="N1431" s="49"/>
      <c r="O1431" s="49" t="s">
        <v>4842</v>
      </c>
      <c r="P1431" s="49">
        <v>5</v>
      </c>
      <c r="Q1431" s="49" t="s">
        <v>4843</v>
      </c>
      <c r="R1431" s="49" t="str">
        <f>IFERROR(INDEX(tbl_Lookup_Exercises[Category],MATCH(tbl_Exercises[[#This Row],[ExerciseName]],tbl_Lookup_Exercises[ExerciseName],0)),"Unknown")</f>
        <v>Carry</v>
      </c>
    </row>
    <row r="1432" spans="1:18" hidden="1" x14ac:dyDescent="0.25">
      <c r="A1432" s="49" t="s">
        <v>4844</v>
      </c>
      <c r="B1432" s="49" t="s">
        <v>1104</v>
      </c>
      <c r="C1432" s="49" t="s">
        <v>1534</v>
      </c>
      <c r="D1432" s="49">
        <v>2</v>
      </c>
      <c r="E1432">
        <v>150</v>
      </c>
      <c r="G1432">
        <v>60</v>
      </c>
      <c r="I1432" s="49"/>
      <c r="M1432" s="49"/>
      <c r="N1432" s="49"/>
      <c r="O1432" s="49" t="s">
        <v>4845</v>
      </c>
      <c r="P1432" s="49">
        <v>5</v>
      </c>
      <c r="Q1432" s="49" t="s">
        <v>4846</v>
      </c>
      <c r="R1432" s="49" t="str">
        <f>IFERROR(INDEX(tbl_Lookup_Exercises[Category],MATCH(tbl_Exercises[[#This Row],[ExerciseName]],tbl_Lookup_Exercises[ExerciseName],0)),"Unknown")</f>
        <v>Carry</v>
      </c>
    </row>
    <row r="1433" spans="1:18" hidden="1" x14ac:dyDescent="0.25">
      <c r="A1433" s="49" t="s">
        <v>4847</v>
      </c>
      <c r="B1433" s="49" t="s">
        <v>1104</v>
      </c>
      <c r="C1433" s="49" t="s">
        <v>1534</v>
      </c>
      <c r="D1433" s="49">
        <v>3</v>
      </c>
      <c r="E1433">
        <v>150</v>
      </c>
      <c r="G1433">
        <v>52.2</v>
      </c>
      <c r="I1433" s="49"/>
      <c r="M1433" s="49"/>
      <c r="N1433" s="49"/>
      <c r="O1433" s="49" t="s">
        <v>4848</v>
      </c>
      <c r="P1433" s="49">
        <v>5</v>
      </c>
      <c r="Q1433" s="49" t="s">
        <v>4849</v>
      </c>
      <c r="R1433" s="49" t="str">
        <f>IFERROR(INDEX(tbl_Lookup_Exercises[Category],MATCH(tbl_Exercises[[#This Row],[ExerciseName]],tbl_Lookup_Exercises[ExerciseName],0)),"Unknown")</f>
        <v>Carry</v>
      </c>
    </row>
    <row r="1434" spans="1:18" hidden="1" x14ac:dyDescent="0.25">
      <c r="A1434" s="49" t="s">
        <v>4850</v>
      </c>
      <c r="B1434" s="49" t="s">
        <v>1104</v>
      </c>
      <c r="C1434" s="49" t="s">
        <v>356</v>
      </c>
      <c r="D1434" s="49">
        <v>2</v>
      </c>
      <c r="G1434">
        <v>300</v>
      </c>
      <c r="H1434">
        <v>1.27</v>
      </c>
      <c r="I1434" s="49" t="s">
        <v>3957</v>
      </c>
      <c r="M1434" s="49"/>
      <c r="N1434" s="49"/>
      <c r="O1434" s="49" t="s">
        <v>4062</v>
      </c>
      <c r="P1434" s="49">
        <v>5</v>
      </c>
      <c r="Q1434" s="49" t="s">
        <v>1107</v>
      </c>
      <c r="R1434" s="49" t="str">
        <f>IFERROR(INDEX(tbl_Lookup_Exercises[Category],MATCH(tbl_Exercises[[#This Row],[ExerciseName]],tbl_Lookup_Exercises[ExerciseName],0)),"Unknown")</f>
        <v>Pull</v>
      </c>
    </row>
    <row r="1435" spans="1:18" hidden="1" x14ac:dyDescent="0.25">
      <c r="A1435" s="49" t="s">
        <v>4851</v>
      </c>
      <c r="B1435" s="49" t="s">
        <v>1108</v>
      </c>
      <c r="C1435" s="49" t="s">
        <v>356</v>
      </c>
      <c r="D1435" s="49">
        <v>1</v>
      </c>
      <c r="G1435">
        <v>300</v>
      </c>
      <c r="H1435">
        <v>1.35</v>
      </c>
      <c r="I1435" s="49" t="s">
        <v>3957</v>
      </c>
      <c r="M1435" s="49"/>
      <c r="N1435" s="49"/>
      <c r="O1435" s="49" t="s">
        <v>272</v>
      </c>
      <c r="P1435" s="49">
        <v>5</v>
      </c>
      <c r="Q1435" s="49" t="s">
        <v>1110</v>
      </c>
      <c r="R1435" s="49" t="str">
        <f>IFERROR(INDEX(tbl_Lookup_Exercises[Category],MATCH(tbl_Exercises[[#This Row],[ExerciseName]],tbl_Lookup_Exercises[ExerciseName],0)),"Unknown")</f>
        <v>Pull</v>
      </c>
    </row>
    <row r="1436" spans="1:18" hidden="1" x14ac:dyDescent="0.25">
      <c r="A1436" s="49" t="s">
        <v>4852</v>
      </c>
      <c r="B1436" s="49" t="s">
        <v>1108</v>
      </c>
      <c r="C1436" s="49" t="s">
        <v>249</v>
      </c>
      <c r="D1436" s="49">
        <v>1</v>
      </c>
      <c r="E1436">
        <v>160</v>
      </c>
      <c r="F1436">
        <v>8</v>
      </c>
      <c r="I1436" s="49"/>
      <c r="J1436">
        <v>3</v>
      </c>
      <c r="K1436">
        <v>1</v>
      </c>
      <c r="L1436">
        <v>1</v>
      </c>
      <c r="M1436" s="49" t="s">
        <v>618</v>
      </c>
      <c r="N1436" s="49"/>
      <c r="O1436" s="49" t="s">
        <v>4853</v>
      </c>
      <c r="P1436" s="49">
        <v>5</v>
      </c>
      <c r="Q1436" s="49" t="s">
        <v>4854</v>
      </c>
      <c r="R1436" s="49" t="str">
        <f>IFERROR(INDEX(tbl_Lookup_Exercises[Category],MATCH(tbl_Exercises[[#This Row],[ExerciseName]],tbl_Lookup_Exercises[ExerciseName],0)),"Unknown")</f>
        <v>Legs</v>
      </c>
    </row>
    <row r="1437" spans="1:18" hidden="1" x14ac:dyDescent="0.25">
      <c r="A1437" s="49" t="s">
        <v>4855</v>
      </c>
      <c r="B1437" s="49" t="s">
        <v>1108</v>
      </c>
      <c r="C1437" s="49" t="s">
        <v>249</v>
      </c>
      <c r="D1437" s="49">
        <v>2</v>
      </c>
      <c r="E1437">
        <v>160</v>
      </c>
      <c r="F1437">
        <v>8</v>
      </c>
      <c r="I1437" s="49"/>
      <c r="J1437">
        <v>3</v>
      </c>
      <c r="K1437">
        <v>1</v>
      </c>
      <c r="L1437">
        <v>1</v>
      </c>
      <c r="M1437" s="49" t="s">
        <v>618</v>
      </c>
      <c r="N1437" s="49"/>
      <c r="O1437" s="49" t="s">
        <v>4853</v>
      </c>
      <c r="P1437" s="49">
        <v>5</v>
      </c>
      <c r="Q1437" s="49" t="s">
        <v>4856</v>
      </c>
      <c r="R1437" s="49" t="str">
        <f>IFERROR(INDEX(tbl_Lookup_Exercises[Category],MATCH(tbl_Exercises[[#This Row],[ExerciseName]],tbl_Lookup_Exercises[ExerciseName],0)),"Unknown")</f>
        <v>Legs</v>
      </c>
    </row>
    <row r="1438" spans="1:18" hidden="1" x14ac:dyDescent="0.25">
      <c r="A1438" s="49" t="s">
        <v>4857</v>
      </c>
      <c r="B1438" s="49" t="s">
        <v>1108</v>
      </c>
      <c r="C1438" s="49" t="s">
        <v>249</v>
      </c>
      <c r="D1438" s="49">
        <v>3</v>
      </c>
      <c r="E1438">
        <v>160</v>
      </c>
      <c r="F1438">
        <v>8</v>
      </c>
      <c r="I1438" s="49"/>
      <c r="J1438">
        <v>3</v>
      </c>
      <c r="K1438">
        <v>1</v>
      </c>
      <c r="L1438">
        <v>1</v>
      </c>
      <c r="M1438" s="49" t="s">
        <v>618</v>
      </c>
      <c r="N1438" s="49"/>
      <c r="O1438" s="49" t="s">
        <v>4853</v>
      </c>
      <c r="P1438" s="49">
        <v>5</v>
      </c>
      <c r="Q1438" s="49" t="s">
        <v>4858</v>
      </c>
      <c r="R1438" s="49" t="str">
        <f>IFERROR(INDEX(tbl_Lookup_Exercises[Category],MATCH(tbl_Exercises[[#This Row],[ExerciseName]],tbl_Lookup_Exercises[ExerciseName],0)),"Unknown")</f>
        <v>Legs</v>
      </c>
    </row>
    <row r="1439" spans="1:18" hidden="1" x14ac:dyDescent="0.25">
      <c r="A1439" s="49" t="s">
        <v>4859</v>
      </c>
      <c r="B1439" s="49" t="s">
        <v>1108</v>
      </c>
      <c r="C1439" s="49" t="s">
        <v>249</v>
      </c>
      <c r="D1439" s="49">
        <v>4</v>
      </c>
      <c r="E1439">
        <v>160</v>
      </c>
      <c r="F1439">
        <v>8</v>
      </c>
      <c r="I1439" s="49"/>
      <c r="J1439">
        <v>3</v>
      </c>
      <c r="K1439">
        <v>1</v>
      </c>
      <c r="L1439">
        <v>1</v>
      </c>
      <c r="M1439" s="49" t="s">
        <v>610</v>
      </c>
      <c r="N1439" s="49"/>
      <c r="O1439" s="49" t="s">
        <v>4860</v>
      </c>
      <c r="P1439" s="49">
        <v>5</v>
      </c>
      <c r="Q1439" s="49" t="s">
        <v>4861</v>
      </c>
      <c r="R1439" s="49" t="str">
        <f>IFERROR(INDEX(tbl_Lookup_Exercises[Category],MATCH(tbl_Exercises[[#This Row],[ExerciseName]],tbl_Lookup_Exercises[ExerciseName],0)),"Unknown")</f>
        <v>Legs</v>
      </c>
    </row>
    <row r="1440" spans="1:18" hidden="1" x14ac:dyDescent="0.25">
      <c r="A1440" s="49" t="s">
        <v>4862</v>
      </c>
      <c r="B1440" s="49" t="s">
        <v>1108</v>
      </c>
      <c r="C1440" s="49" t="s">
        <v>256</v>
      </c>
      <c r="D1440" s="49">
        <v>1</v>
      </c>
      <c r="E1440">
        <v>50</v>
      </c>
      <c r="F1440">
        <v>8</v>
      </c>
      <c r="I1440" s="49"/>
      <c r="J1440">
        <v>2</v>
      </c>
      <c r="K1440">
        <v>1</v>
      </c>
      <c r="L1440">
        <v>2</v>
      </c>
      <c r="M1440" s="49" t="s">
        <v>618</v>
      </c>
      <c r="N1440" s="49"/>
      <c r="O1440" s="49" t="s">
        <v>2154</v>
      </c>
      <c r="P1440" s="49">
        <v>5</v>
      </c>
      <c r="Q1440" s="49" t="s">
        <v>4863</v>
      </c>
      <c r="R1440" s="49" t="str">
        <f>IFERROR(INDEX(tbl_Lookup_Exercises[Category],MATCH(tbl_Exercises[[#This Row],[ExerciseName]],tbl_Lookup_Exercises[ExerciseName],0)),"Unknown")</f>
        <v>Legs</v>
      </c>
    </row>
    <row r="1441" spans="1:18" hidden="1" x14ac:dyDescent="0.25">
      <c r="A1441" s="49" t="s">
        <v>4864</v>
      </c>
      <c r="B1441" s="49" t="s">
        <v>1108</v>
      </c>
      <c r="C1441" s="49" t="s">
        <v>256</v>
      </c>
      <c r="D1441" s="49">
        <v>2</v>
      </c>
      <c r="E1441">
        <v>50</v>
      </c>
      <c r="F1441">
        <v>8</v>
      </c>
      <c r="I1441" s="49"/>
      <c r="J1441">
        <v>2</v>
      </c>
      <c r="K1441">
        <v>1</v>
      </c>
      <c r="L1441">
        <v>2</v>
      </c>
      <c r="M1441" s="49" t="s">
        <v>618</v>
      </c>
      <c r="N1441" s="49"/>
      <c r="O1441" s="49" t="s">
        <v>2154</v>
      </c>
      <c r="P1441" s="49">
        <v>5</v>
      </c>
      <c r="Q1441" s="49" t="s">
        <v>4865</v>
      </c>
      <c r="R1441" s="49" t="str">
        <f>IFERROR(INDEX(tbl_Lookup_Exercises[Category],MATCH(tbl_Exercises[[#This Row],[ExerciseName]],tbl_Lookup_Exercises[ExerciseName],0)),"Unknown")</f>
        <v>Legs</v>
      </c>
    </row>
    <row r="1442" spans="1:18" hidden="1" x14ac:dyDescent="0.25">
      <c r="A1442" s="49" t="s">
        <v>4866</v>
      </c>
      <c r="B1442" s="49" t="s">
        <v>1108</v>
      </c>
      <c r="C1442" s="49" t="s">
        <v>256</v>
      </c>
      <c r="D1442" s="49">
        <v>3</v>
      </c>
      <c r="E1442">
        <v>50</v>
      </c>
      <c r="F1442">
        <v>8</v>
      </c>
      <c r="I1442" s="49"/>
      <c r="J1442">
        <v>2</v>
      </c>
      <c r="K1442">
        <v>1</v>
      </c>
      <c r="L1442">
        <v>2</v>
      </c>
      <c r="M1442" s="49" t="s">
        <v>618</v>
      </c>
      <c r="N1442" s="49"/>
      <c r="O1442" s="49" t="s">
        <v>2154</v>
      </c>
      <c r="P1442" s="49">
        <v>5</v>
      </c>
      <c r="Q1442" s="49" t="s">
        <v>4867</v>
      </c>
      <c r="R1442" s="49" t="str">
        <f>IFERROR(INDEX(tbl_Lookup_Exercises[Category],MATCH(tbl_Exercises[[#This Row],[ExerciseName]],tbl_Lookup_Exercises[ExerciseName],0)),"Unknown")</f>
        <v>Legs</v>
      </c>
    </row>
    <row r="1443" spans="1:18" hidden="1" x14ac:dyDescent="0.25">
      <c r="A1443" s="49" t="s">
        <v>4868</v>
      </c>
      <c r="B1443" s="49" t="s">
        <v>1108</v>
      </c>
      <c r="C1443" s="49" t="s">
        <v>41</v>
      </c>
      <c r="D1443" s="49">
        <v>1</v>
      </c>
      <c r="E1443">
        <v>75</v>
      </c>
      <c r="F1443">
        <v>8</v>
      </c>
      <c r="I1443" s="49"/>
      <c r="J1443">
        <v>2</v>
      </c>
      <c r="K1443">
        <v>1</v>
      </c>
      <c r="L1443">
        <v>2</v>
      </c>
      <c r="M1443" s="49" t="s">
        <v>618</v>
      </c>
      <c r="N1443" s="49"/>
      <c r="O1443" s="49" t="s">
        <v>4869</v>
      </c>
      <c r="P1443" s="49">
        <v>5</v>
      </c>
      <c r="Q1443" s="49" t="s">
        <v>4870</v>
      </c>
      <c r="R1443" s="49" t="str">
        <f>IFERROR(INDEX(tbl_Lookup_Exercises[Category],MATCH(tbl_Exercises[[#This Row],[ExerciseName]],tbl_Lookup_Exercises[ExerciseName],0)),"Unknown")</f>
        <v>Pull</v>
      </c>
    </row>
    <row r="1444" spans="1:18" hidden="1" x14ac:dyDescent="0.25">
      <c r="A1444" s="49" t="s">
        <v>4871</v>
      </c>
      <c r="B1444" s="49" t="s">
        <v>1108</v>
      </c>
      <c r="C1444" s="49" t="s">
        <v>41</v>
      </c>
      <c r="D1444" s="49">
        <v>2</v>
      </c>
      <c r="E1444">
        <v>75</v>
      </c>
      <c r="F1444">
        <v>8</v>
      </c>
      <c r="I1444" s="49"/>
      <c r="J1444">
        <v>2</v>
      </c>
      <c r="K1444">
        <v>1</v>
      </c>
      <c r="L1444">
        <v>2</v>
      </c>
      <c r="M1444" s="49" t="s">
        <v>618</v>
      </c>
      <c r="N1444" s="49"/>
      <c r="O1444" s="49" t="s">
        <v>4869</v>
      </c>
      <c r="P1444" s="49">
        <v>5</v>
      </c>
      <c r="Q1444" s="49" t="s">
        <v>4872</v>
      </c>
      <c r="R1444" s="49" t="str">
        <f>IFERROR(INDEX(tbl_Lookup_Exercises[Category],MATCH(tbl_Exercises[[#This Row],[ExerciseName]],tbl_Lookup_Exercises[ExerciseName],0)),"Unknown")</f>
        <v>Pull</v>
      </c>
    </row>
    <row r="1445" spans="1:18" hidden="1" x14ac:dyDescent="0.25">
      <c r="A1445" s="49" t="s">
        <v>4873</v>
      </c>
      <c r="B1445" s="49" t="s">
        <v>1108</v>
      </c>
      <c r="C1445" s="49" t="s">
        <v>41</v>
      </c>
      <c r="D1445" s="49">
        <v>3</v>
      </c>
      <c r="E1445">
        <v>75</v>
      </c>
      <c r="F1445">
        <v>8</v>
      </c>
      <c r="I1445" s="49"/>
      <c r="J1445">
        <v>2</v>
      </c>
      <c r="K1445">
        <v>1</v>
      </c>
      <c r="L1445">
        <v>2</v>
      </c>
      <c r="M1445" s="49" t="s">
        <v>610</v>
      </c>
      <c r="N1445" s="49"/>
      <c r="O1445" s="49" t="s">
        <v>4874</v>
      </c>
      <c r="P1445" s="49">
        <v>5</v>
      </c>
      <c r="Q1445" s="49" t="s">
        <v>4875</v>
      </c>
      <c r="R1445" s="49" t="str">
        <f>IFERROR(INDEX(tbl_Lookup_Exercises[Category],MATCH(tbl_Exercises[[#This Row],[ExerciseName]],tbl_Lookup_Exercises[ExerciseName],0)),"Unknown")</f>
        <v>Pull</v>
      </c>
    </row>
    <row r="1446" spans="1:18" hidden="1" x14ac:dyDescent="0.25">
      <c r="A1446" s="49" t="s">
        <v>4876</v>
      </c>
      <c r="B1446" s="49" t="s">
        <v>1108</v>
      </c>
      <c r="C1446" s="49" t="s">
        <v>41</v>
      </c>
      <c r="D1446" s="49">
        <v>4</v>
      </c>
      <c r="E1446">
        <v>75</v>
      </c>
      <c r="F1446">
        <v>7</v>
      </c>
      <c r="I1446" s="49"/>
      <c r="J1446">
        <v>2</v>
      </c>
      <c r="K1446">
        <v>1</v>
      </c>
      <c r="L1446">
        <v>2</v>
      </c>
      <c r="M1446" s="49" t="s">
        <v>610</v>
      </c>
      <c r="N1446" s="49"/>
      <c r="O1446" s="49" t="s">
        <v>4877</v>
      </c>
      <c r="P1446" s="49">
        <v>5</v>
      </c>
      <c r="Q1446" s="49" t="s">
        <v>4878</v>
      </c>
      <c r="R1446" s="49" t="str">
        <f>IFERROR(INDEX(tbl_Lookup_Exercises[Category],MATCH(tbl_Exercises[[#This Row],[ExerciseName]],tbl_Lookup_Exercises[ExerciseName],0)),"Unknown")</f>
        <v>Pull</v>
      </c>
    </row>
    <row r="1447" spans="1:18" hidden="1" x14ac:dyDescent="0.25">
      <c r="A1447" s="49" t="s">
        <v>4879</v>
      </c>
      <c r="B1447" s="49" t="s">
        <v>1108</v>
      </c>
      <c r="C1447" s="49" t="s">
        <v>45</v>
      </c>
      <c r="D1447" s="49">
        <v>1</v>
      </c>
      <c r="E1447">
        <v>140</v>
      </c>
      <c r="F1447">
        <v>12</v>
      </c>
      <c r="I1447" s="49"/>
      <c r="J1447">
        <v>2</v>
      </c>
      <c r="K1447">
        <v>1</v>
      </c>
      <c r="L1447">
        <v>2</v>
      </c>
      <c r="M1447" s="49" t="s">
        <v>618</v>
      </c>
      <c r="N1447" s="49"/>
      <c r="O1447" s="49" t="s">
        <v>4880</v>
      </c>
      <c r="P1447" s="49">
        <v>5</v>
      </c>
      <c r="Q1447" s="49" t="s">
        <v>4881</v>
      </c>
      <c r="R1447" s="49" t="str">
        <f>IFERROR(INDEX(tbl_Lookup_Exercises[Category],MATCH(tbl_Exercises[[#This Row],[ExerciseName]],tbl_Lookup_Exercises[ExerciseName],0)),"Unknown")</f>
        <v>Pull</v>
      </c>
    </row>
    <row r="1448" spans="1:18" hidden="1" x14ac:dyDescent="0.25">
      <c r="A1448" s="49" t="s">
        <v>4882</v>
      </c>
      <c r="B1448" s="49" t="s">
        <v>1108</v>
      </c>
      <c r="C1448" s="49" t="s">
        <v>45</v>
      </c>
      <c r="D1448" s="49">
        <v>2</v>
      </c>
      <c r="E1448">
        <v>150</v>
      </c>
      <c r="F1448">
        <v>12</v>
      </c>
      <c r="I1448" s="49"/>
      <c r="J1448">
        <v>2</v>
      </c>
      <c r="K1448">
        <v>1</v>
      </c>
      <c r="L1448">
        <v>2</v>
      </c>
      <c r="M1448" s="49" t="s">
        <v>618</v>
      </c>
      <c r="N1448" s="49"/>
      <c r="O1448" s="49" t="s">
        <v>4883</v>
      </c>
      <c r="P1448" s="49">
        <v>5</v>
      </c>
      <c r="Q1448" s="49" t="s">
        <v>4884</v>
      </c>
      <c r="R1448" s="49" t="str">
        <f>IFERROR(INDEX(tbl_Lookup_Exercises[Category],MATCH(tbl_Exercises[[#This Row],[ExerciseName]],tbl_Lookup_Exercises[ExerciseName],0)),"Unknown")</f>
        <v>Pull</v>
      </c>
    </row>
    <row r="1449" spans="1:18" hidden="1" x14ac:dyDescent="0.25">
      <c r="A1449" s="49" t="s">
        <v>4885</v>
      </c>
      <c r="B1449" s="49" t="s">
        <v>1108</v>
      </c>
      <c r="C1449" s="49" t="s">
        <v>45</v>
      </c>
      <c r="D1449" s="49">
        <v>3</v>
      </c>
      <c r="E1449">
        <v>160</v>
      </c>
      <c r="F1449">
        <v>12</v>
      </c>
      <c r="I1449" s="49"/>
      <c r="J1449">
        <v>2</v>
      </c>
      <c r="K1449">
        <v>1</v>
      </c>
      <c r="L1449">
        <v>2</v>
      </c>
      <c r="M1449" s="49" t="s">
        <v>618</v>
      </c>
      <c r="N1449" s="49"/>
      <c r="O1449" s="49" t="s">
        <v>4886</v>
      </c>
      <c r="P1449" s="49">
        <v>5</v>
      </c>
      <c r="Q1449" s="49" t="s">
        <v>4887</v>
      </c>
      <c r="R1449" s="49" t="str">
        <f>IFERROR(INDEX(tbl_Lookup_Exercises[Category],MATCH(tbl_Exercises[[#This Row],[ExerciseName]],tbl_Lookup_Exercises[ExerciseName],0)),"Unknown")</f>
        <v>Pull</v>
      </c>
    </row>
    <row r="1450" spans="1:18" hidden="1" x14ac:dyDescent="0.25">
      <c r="A1450" s="49" t="s">
        <v>4888</v>
      </c>
      <c r="B1450" s="49" t="s">
        <v>1108</v>
      </c>
      <c r="C1450" s="49" t="s">
        <v>15</v>
      </c>
      <c r="D1450" s="49">
        <v>1</v>
      </c>
      <c r="E1450">
        <v>75</v>
      </c>
      <c r="G1450">
        <v>52.2</v>
      </c>
      <c r="I1450" s="49"/>
      <c r="M1450" s="49"/>
      <c r="N1450" s="49"/>
      <c r="O1450" s="49" t="s">
        <v>4848</v>
      </c>
      <c r="P1450" s="49">
        <v>5</v>
      </c>
      <c r="Q1450" s="49" t="s">
        <v>4889</v>
      </c>
      <c r="R1450" s="49" t="str">
        <f>IFERROR(INDEX(tbl_Lookup_Exercises[Category],MATCH(tbl_Exercises[[#This Row],[ExerciseName]],tbl_Lookup_Exercises[ExerciseName],0)),"Unknown")</f>
        <v>Carry</v>
      </c>
    </row>
    <row r="1451" spans="1:18" hidden="1" x14ac:dyDescent="0.25">
      <c r="A1451" s="49" t="s">
        <v>4890</v>
      </c>
      <c r="B1451" s="49" t="s">
        <v>1108</v>
      </c>
      <c r="C1451" s="49" t="s">
        <v>15</v>
      </c>
      <c r="D1451" s="49">
        <v>2</v>
      </c>
      <c r="E1451">
        <v>75</v>
      </c>
      <c r="G1451">
        <v>48</v>
      </c>
      <c r="I1451" s="49"/>
      <c r="M1451" s="49"/>
      <c r="N1451" s="49"/>
      <c r="O1451" s="49" t="s">
        <v>4891</v>
      </c>
      <c r="P1451" s="49">
        <v>5</v>
      </c>
      <c r="Q1451" s="49" t="s">
        <v>4892</v>
      </c>
      <c r="R1451" s="49" t="str">
        <f>IFERROR(INDEX(tbl_Lookup_Exercises[Category],MATCH(tbl_Exercises[[#This Row],[ExerciseName]],tbl_Lookup_Exercises[ExerciseName],0)),"Unknown")</f>
        <v>Carry</v>
      </c>
    </row>
    <row r="1452" spans="1:18" hidden="1" x14ac:dyDescent="0.25">
      <c r="A1452" s="49" t="s">
        <v>4893</v>
      </c>
      <c r="B1452" s="49" t="s">
        <v>1108</v>
      </c>
      <c r="C1452" s="49" t="s">
        <v>15</v>
      </c>
      <c r="D1452" s="49">
        <v>3</v>
      </c>
      <c r="E1452">
        <v>75</v>
      </c>
      <c r="G1452">
        <v>45</v>
      </c>
      <c r="I1452" s="49"/>
      <c r="M1452" s="49"/>
      <c r="N1452" s="49"/>
      <c r="O1452" s="49"/>
      <c r="P1452" s="49">
        <v>5</v>
      </c>
      <c r="Q1452" s="49" t="s">
        <v>4894</v>
      </c>
      <c r="R1452" s="49" t="str">
        <f>IFERROR(INDEX(tbl_Lookup_Exercises[Category],MATCH(tbl_Exercises[[#This Row],[ExerciseName]],tbl_Lookup_Exercises[ExerciseName],0)),"Unknown")</f>
        <v>Carry</v>
      </c>
    </row>
    <row r="1453" spans="1:18" hidden="1" x14ac:dyDescent="0.25">
      <c r="A1453" s="49" t="s">
        <v>4895</v>
      </c>
      <c r="B1453" s="49" t="s">
        <v>1108</v>
      </c>
      <c r="C1453" s="49" t="s">
        <v>329</v>
      </c>
      <c r="D1453" s="49">
        <v>1</v>
      </c>
      <c r="E1453">
        <v>0</v>
      </c>
      <c r="G1453">
        <v>45</v>
      </c>
      <c r="I1453" s="49"/>
      <c r="M1453" s="49"/>
      <c r="N1453" s="49"/>
      <c r="O1453" s="49"/>
      <c r="P1453" s="49">
        <v>5</v>
      </c>
      <c r="Q1453" s="49" t="s">
        <v>4896</v>
      </c>
      <c r="R1453" s="49" t="str">
        <f>IFERROR(INDEX(tbl_Lookup_Exercises[Category],MATCH(tbl_Exercises[[#This Row],[ExerciseName]],tbl_Lookup_Exercises[ExerciseName],0)),"Unknown")</f>
        <v>Core</v>
      </c>
    </row>
    <row r="1454" spans="1:18" hidden="1" x14ac:dyDescent="0.25">
      <c r="A1454" s="49" t="s">
        <v>4897</v>
      </c>
      <c r="B1454" s="49" t="s">
        <v>1108</v>
      </c>
      <c r="C1454" s="49" t="s">
        <v>329</v>
      </c>
      <c r="D1454" s="49">
        <v>2</v>
      </c>
      <c r="E1454">
        <v>0</v>
      </c>
      <c r="G1454">
        <v>45</v>
      </c>
      <c r="I1454" s="49"/>
      <c r="M1454" s="49"/>
      <c r="N1454" s="49"/>
      <c r="O1454" s="49"/>
      <c r="P1454" s="49">
        <v>5</v>
      </c>
      <c r="Q1454" s="49" t="s">
        <v>4898</v>
      </c>
      <c r="R1454" s="49" t="str">
        <f>IFERROR(INDEX(tbl_Lookup_Exercises[Category],MATCH(tbl_Exercises[[#This Row],[ExerciseName]],tbl_Lookup_Exercises[ExerciseName],0)),"Unknown")</f>
        <v>Core</v>
      </c>
    </row>
    <row r="1455" spans="1:18" hidden="1" x14ac:dyDescent="0.25">
      <c r="A1455" s="49" t="s">
        <v>4899</v>
      </c>
      <c r="B1455" s="49" t="s">
        <v>1108</v>
      </c>
      <c r="C1455" s="49" t="s">
        <v>329</v>
      </c>
      <c r="D1455" s="49">
        <v>3</v>
      </c>
      <c r="E1455">
        <v>0</v>
      </c>
      <c r="G1455">
        <v>45</v>
      </c>
      <c r="I1455" s="49"/>
      <c r="M1455" s="49"/>
      <c r="N1455" s="49"/>
      <c r="O1455" s="49"/>
      <c r="P1455" s="49">
        <v>5</v>
      </c>
      <c r="Q1455" s="49" t="s">
        <v>4900</v>
      </c>
      <c r="R1455" s="49" t="str">
        <f>IFERROR(INDEX(tbl_Lookup_Exercises[Category],MATCH(tbl_Exercises[[#This Row],[ExerciseName]],tbl_Lookup_Exercises[ExerciseName],0)),"Unknown")</f>
        <v>Core</v>
      </c>
    </row>
    <row r="1456" spans="1:18" hidden="1" x14ac:dyDescent="0.25">
      <c r="A1456" s="49" t="s">
        <v>4901</v>
      </c>
      <c r="B1456" s="49" t="s">
        <v>1108</v>
      </c>
      <c r="C1456" s="49" t="s">
        <v>356</v>
      </c>
      <c r="D1456" s="49">
        <v>2</v>
      </c>
      <c r="G1456">
        <v>300</v>
      </c>
      <c r="H1456">
        <v>1.35</v>
      </c>
      <c r="I1456" s="49" t="s">
        <v>3957</v>
      </c>
      <c r="M1456" s="49"/>
      <c r="N1456" s="49"/>
      <c r="O1456" s="49" t="s">
        <v>4062</v>
      </c>
      <c r="P1456" s="49">
        <v>5</v>
      </c>
      <c r="Q1456" s="49" t="s">
        <v>1111</v>
      </c>
      <c r="R1456" s="49" t="str">
        <f>IFERROR(INDEX(tbl_Lookup_Exercises[Category],MATCH(tbl_Exercises[[#This Row],[ExerciseName]],tbl_Lookup_Exercises[ExerciseName],0)),"Unknown")</f>
        <v>Pull</v>
      </c>
    </row>
    <row r="1457" spans="1:18" hidden="1" x14ac:dyDescent="0.25">
      <c r="A1457" s="49" t="s">
        <v>4902</v>
      </c>
      <c r="B1457" s="49" t="s">
        <v>1112</v>
      </c>
      <c r="C1457" s="49" t="s">
        <v>356</v>
      </c>
      <c r="D1457" s="49">
        <v>1</v>
      </c>
      <c r="G1457">
        <v>300</v>
      </c>
      <c r="H1457">
        <v>1.3</v>
      </c>
      <c r="I1457" s="49" t="s">
        <v>3957</v>
      </c>
      <c r="M1457" s="49"/>
      <c r="N1457" s="49"/>
      <c r="O1457" s="49" t="s">
        <v>4903</v>
      </c>
      <c r="P1457" s="49">
        <v>5</v>
      </c>
      <c r="Q1457" s="49" t="s">
        <v>1114</v>
      </c>
      <c r="R1457" s="49" t="str">
        <f>IFERROR(INDEX(tbl_Lookup_Exercises[Category],MATCH(tbl_Exercises[[#This Row],[ExerciseName]],tbl_Lookup_Exercises[ExerciseName],0)),"Unknown")</f>
        <v>Pull</v>
      </c>
    </row>
    <row r="1458" spans="1:18" hidden="1" x14ac:dyDescent="0.25">
      <c r="A1458" s="49" t="s">
        <v>4904</v>
      </c>
      <c r="B1458" s="49" t="s">
        <v>1112</v>
      </c>
      <c r="C1458" s="49" t="s">
        <v>1404</v>
      </c>
      <c r="D1458" s="49">
        <v>1</v>
      </c>
      <c r="E1458">
        <v>120</v>
      </c>
      <c r="F1458">
        <v>8</v>
      </c>
      <c r="I1458" s="49"/>
      <c r="J1458">
        <v>3</v>
      </c>
      <c r="K1458">
        <v>1</v>
      </c>
      <c r="L1458">
        <v>1</v>
      </c>
      <c r="M1458" s="49" t="s">
        <v>618</v>
      </c>
      <c r="N1458" s="49"/>
      <c r="O1458" s="49" t="s">
        <v>2598</v>
      </c>
      <c r="P1458" s="49">
        <v>5</v>
      </c>
      <c r="Q1458" s="49" t="s">
        <v>4905</v>
      </c>
      <c r="R1458" s="49" t="str">
        <f>IFERROR(INDEX(tbl_Lookup_Exercises[Category],MATCH(tbl_Exercises[[#This Row],[ExerciseName]],tbl_Lookup_Exercises[ExerciseName],0)),"Unknown")</f>
        <v>Push</v>
      </c>
    </row>
    <row r="1459" spans="1:18" hidden="1" x14ac:dyDescent="0.25">
      <c r="A1459" s="49" t="s">
        <v>4906</v>
      </c>
      <c r="B1459" s="49" t="s">
        <v>1112</v>
      </c>
      <c r="C1459" s="49" t="s">
        <v>1404</v>
      </c>
      <c r="D1459" s="49">
        <v>2</v>
      </c>
      <c r="E1459">
        <v>120</v>
      </c>
      <c r="F1459">
        <v>8</v>
      </c>
      <c r="I1459" s="49"/>
      <c r="J1459">
        <v>3</v>
      </c>
      <c r="K1459">
        <v>1</v>
      </c>
      <c r="L1459">
        <v>1</v>
      </c>
      <c r="M1459" s="49" t="s">
        <v>618</v>
      </c>
      <c r="N1459" s="49"/>
      <c r="O1459" s="49" t="s">
        <v>2598</v>
      </c>
      <c r="P1459" s="49">
        <v>5</v>
      </c>
      <c r="Q1459" s="49" t="s">
        <v>4907</v>
      </c>
      <c r="R1459" s="49" t="str">
        <f>IFERROR(INDEX(tbl_Lookup_Exercises[Category],MATCH(tbl_Exercises[[#This Row],[ExerciseName]],tbl_Lookup_Exercises[ExerciseName],0)),"Unknown")</f>
        <v>Push</v>
      </c>
    </row>
    <row r="1460" spans="1:18" hidden="1" x14ac:dyDescent="0.25">
      <c r="A1460" s="49" t="s">
        <v>4908</v>
      </c>
      <c r="B1460" s="49" t="s">
        <v>1112</v>
      </c>
      <c r="C1460" s="49" t="s">
        <v>1404</v>
      </c>
      <c r="D1460" s="49">
        <v>3</v>
      </c>
      <c r="E1460">
        <v>120</v>
      </c>
      <c r="F1460">
        <v>7</v>
      </c>
      <c r="I1460" s="49"/>
      <c r="J1460">
        <v>3</v>
      </c>
      <c r="K1460">
        <v>1</v>
      </c>
      <c r="L1460">
        <v>1</v>
      </c>
      <c r="M1460" s="49" t="s">
        <v>610</v>
      </c>
      <c r="N1460" s="49"/>
      <c r="O1460" s="49" t="s">
        <v>4909</v>
      </c>
      <c r="P1460" s="49">
        <v>5</v>
      </c>
      <c r="Q1460" s="49" t="s">
        <v>4910</v>
      </c>
      <c r="R1460" s="49" t="str">
        <f>IFERROR(INDEX(tbl_Lookup_Exercises[Category],MATCH(tbl_Exercises[[#This Row],[ExerciseName]],tbl_Lookup_Exercises[ExerciseName],0)),"Unknown")</f>
        <v>Push</v>
      </c>
    </row>
    <row r="1461" spans="1:18" hidden="1" x14ac:dyDescent="0.25">
      <c r="A1461" s="49" t="s">
        <v>4911</v>
      </c>
      <c r="B1461" s="49" t="s">
        <v>1112</v>
      </c>
      <c r="C1461" s="49" t="s">
        <v>1404</v>
      </c>
      <c r="D1461" s="49">
        <v>4</v>
      </c>
      <c r="E1461">
        <v>120</v>
      </c>
      <c r="F1461">
        <v>7</v>
      </c>
      <c r="I1461" s="49"/>
      <c r="J1461">
        <v>3</v>
      </c>
      <c r="K1461">
        <v>1</v>
      </c>
      <c r="L1461">
        <v>1</v>
      </c>
      <c r="M1461" s="49" t="s">
        <v>610</v>
      </c>
      <c r="N1461" s="49"/>
      <c r="O1461" s="49" t="s">
        <v>4909</v>
      </c>
      <c r="P1461" s="49">
        <v>5</v>
      </c>
      <c r="Q1461" s="49" t="s">
        <v>4912</v>
      </c>
      <c r="R1461" s="49" t="str">
        <f>IFERROR(INDEX(tbl_Lookup_Exercises[Category],MATCH(tbl_Exercises[[#This Row],[ExerciseName]],tbl_Lookup_Exercises[ExerciseName],0)),"Unknown")</f>
        <v>Push</v>
      </c>
    </row>
    <row r="1462" spans="1:18" hidden="1" x14ac:dyDescent="0.25">
      <c r="A1462" s="49" t="s">
        <v>4913</v>
      </c>
      <c r="B1462" s="49" t="s">
        <v>1112</v>
      </c>
      <c r="C1462" s="49" t="s">
        <v>2295</v>
      </c>
      <c r="D1462" s="49">
        <v>1</v>
      </c>
      <c r="E1462">
        <v>60</v>
      </c>
      <c r="F1462">
        <v>12</v>
      </c>
      <c r="I1462" s="49"/>
      <c r="J1462">
        <v>2</v>
      </c>
      <c r="K1462">
        <v>1</v>
      </c>
      <c r="L1462">
        <v>2</v>
      </c>
      <c r="M1462" s="49" t="s">
        <v>618</v>
      </c>
      <c r="N1462" s="49"/>
      <c r="O1462" s="49" t="s">
        <v>4914</v>
      </c>
      <c r="P1462" s="49">
        <v>5</v>
      </c>
      <c r="Q1462" s="49" t="s">
        <v>4915</v>
      </c>
      <c r="R1462" s="49" t="str">
        <f>IFERROR(INDEX(tbl_Lookup_Exercises[Category],MATCH(tbl_Exercises[[#This Row],[ExerciseName]],tbl_Lookup_Exercises[ExerciseName],0)),"Unknown")</f>
        <v>Push</v>
      </c>
    </row>
    <row r="1463" spans="1:18" hidden="1" x14ac:dyDescent="0.25">
      <c r="A1463" s="49" t="s">
        <v>4916</v>
      </c>
      <c r="B1463" s="49" t="s">
        <v>1112</v>
      </c>
      <c r="C1463" s="49" t="s">
        <v>2295</v>
      </c>
      <c r="D1463" s="49">
        <v>2</v>
      </c>
      <c r="E1463">
        <v>70</v>
      </c>
      <c r="F1463">
        <v>12</v>
      </c>
      <c r="I1463" s="49"/>
      <c r="J1463">
        <v>2</v>
      </c>
      <c r="K1463">
        <v>1</v>
      </c>
      <c r="L1463">
        <v>2</v>
      </c>
      <c r="M1463" s="49" t="s">
        <v>618</v>
      </c>
      <c r="N1463" s="49"/>
      <c r="O1463" s="49" t="s">
        <v>4914</v>
      </c>
      <c r="P1463" s="49">
        <v>5</v>
      </c>
      <c r="Q1463" s="49" t="s">
        <v>4917</v>
      </c>
      <c r="R1463" s="49" t="str">
        <f>IFERROR(INDEX(tbl_Lookup_Exercises[Category],MATCH(tbl_Exercises[[#This Row],[ExerciseName]],tbl_Lookup_Exercises[ExerciseName],0)),"Unknown")</f>
        <v>Push</v>
      </c>
    </row>
    <row r="1464" spans="1:18" hidden="1" x14ac:dyDescent="0.25">
      <c r="A1464" s="49" t="s">
        <v>4918</v>
      </c>
      <c r="B1464" s="49" t="s">
        <v>1112</v>
      </c>
      <c r="C1464" s="49" t="s">
        <v>2295</v>
      </c>
      <c r="D1464" s="49">
        <v>3</v>
      </c>
      <c r="E1464">
        <v>80</v>
      </c>
      <c r="F1464">
        <v>10</v>
      </c>
      <c r="I1464" s="49"/>
      <c r="J1464">
        <v>2</v>
      </c>
      <c r="K1464">
        <v>1</v>
      </c>
      <c r="L1464">
        <v>2</v>
      </c>
      <c r="M1464" s="49" t="s">
        <v>610</v>
      </c>
      <c r="N1464" s="49"/>
      <c r="O1464" s="49" t="s">
        <v>4919</v>
      </c>
      <c r="P1464" s="49">
        <v>5</v>
      </c>
      <c r="Q1464" s="49" t="s">
        <v>4920</v>
      </c>
      <c r="R1464" s="49" t="str">
        <f>IFERROR(INDEX(tbl_Lookup_Exercises[Category],MATCH(tbl_Exercises[[#This Row],[ExerciseName]],tbl_Lookup_Exercises[ExerciseName],0)),"Unknown")</f>
        <v>Push</v>
      </c>
    </row>
    <row r="1465" spans="1:18" hidden="1" x14ac:dyDescent="0.25">
      <c r="A1465" s="49" t="s">
        <v>4921</v>
      </c>
      <c r="B1465" s="49" t="s">
        <v>1112</v>
      </c>
      <c r="C1465" s="49" t="s">
        <v>192</v>
      </c>
      <c r="D1465" s="49">
        <v>1</v>
      </c>
      <c r="E1465">
        <v>40</v>
      </c>
      <c r="F1465">
        <v>8</v>
      </c>
      <c r="I1465" s="49"/>
      <c r="J1465">
        <v>3</v>
      </c>
      <c r="K1465">
        <v>1</v>
      </c>
      <c r="L1465">
        <v>2</v>
      </c>
      <c r="M1465" s="49" t="s">
        <v>618</v>
      </c>
      <c r="N1465" s="49"/>
      <c r="O1465" s="49" t="s">
        <v>3213</v>
      </c>
      <c r="P1465" s="49">
        <v>5</v>
      </c>
      <c r="Q1465" s="49" t="s">
        <v>4922</v>
      </c>
      <c r="R1465" s="49" t="str">
        <f>IFERROR(INDEX(tbl_Lookup_Exercises[Category],MATCH(tbl_Exercises[[#This Row],[ExerciseName]],tbl_Lookup_Exercises[ExerciseName],0)),"Unknown")</f>
        <v>Push</v>
      </c>
    </row>
    <row r="1466" spans="1:18" hidden="1" x14ac:dyDescent="0.25">
      <c r="A1466" s="49" t="s">
        <v>4923</v>
      </c>
      <c r="B1466" s="49" t="s">
        <v>1112</v>
      </c>
      <c r="C1466" s="49" t="s">
        <v>192</v>
      </c>
      <c r="D1466" s="49">
        <v>2</v>
      </c>
      <c r="E1466">
        <v>40</v>
      </c>
      <c r="F1466">
        <v>8</v>
      </c>
      <c r="I1466" s="49"/>
      <c r="J1466">
        <v>3</v>
      </c>
      <c r="K1466">
        <v>1</v>
      </c>
      <c r="L1466">
        <v>2</v>
      </c>
      <c r="M1466" s="49" t="s">
        <v>618</v>
      </c>
      <c r="N1466" s="49"/>
      <c r="O1466" s="49" t="s">
        <v>3213</v>
      </c>
      <c r="P1466" s="49">
        <v>5</v>
      </c>
      <c r="Q1466" s="49" t="s">
        <v>4924</v>
      </c>
      <c r="R1466" s="49" t="str">
        <f>IFERROR(INDEX(tbl_Lookup_Exercises[Category],MATCH(tbl_Exercises[[#This Row],[ExerciseName]],tbl_Lookup_Exercises[ExerciseName],0)),"Unknown")</f>
        <v>Push</v>
      </c>
    </row>
    <row r="1467" spans="1:18" hidden="1" x14ac:dyDescent="0.25">
      <c r="A1467" s="49" t="s">
        <v>4925</v>
      </c>
      <c r="B1467" s="49" t="s">
        <v>1112</v>
      </c>
      <c r="C1467" s="49" t="s">
        <v>192</v>
      </c>
      <c r="D1467" s="49">
        <v>3</v>
      </c>
      <c r="E1467">
        <v>40</v>
      </c>
      <c r="F1467">
        <v>8</v>
      </c>
      <c r="I1467" s="49"/>
      <c r="J1467">
        <v>3</v>
      </c>
      <c r="K1467">
        <v>1</v>
      </c>
      <c r="L1467">
        <v>2</v>
      </c>
      <c r="M1467" s="49" t="s">
        <v>3856</v>
      </c>
      <c r="N1467" s="49"/>
      <c r="O1467" s="49" t="s">
        <v>4088</v>
      </c>
      <c r="P1467" s="49">
        <v>5</v>
      </c>
      <c r="Q1467" s="49" t="s">
        <v>4926</v>
      </c>
      <c r="R1467" s="49" t="str">
        <f>IFERROR(INDEX(tbl_Lookup_Exercises[Category],MATCH(tbl_Exercises[[#This Row],[ExerciseName]],tbl_Lookup_Exercises[ExerciseName],0)),"Unknown")</f>
        <v>Push</v>
      </c>
    </row>
    <row r="1468" spans="1:18" hidden="1" x14ac:dyDescent="0.25">
      <c r="A1468" s="49" t="s">
        <v>4927</v>
      </c>
      <c r="B1468" s="49" t="s">
        <v>1112</v>
      </c>
      <c r="C1468" s="49" t="s">
        <v>214</v>
      </c>
      <c r="D1468" s="49">
        <v>1</v>
      </c>
      <c r="E1468">
        <v>50</v>
      </c>
      <c r="F1468">
        <v>12</v>
      </c>
      <c r="I1468" s="49"/>
      <c r="J1468">
        <v>2</v>
      </c>
      <c r="K1468">
        <v>1</v>
      </c>
      <c r="L1468">
        <v>2</v>
      </c>
      <c r="M1468" s="49" t="s">
        <v>610</v>
      </c>
      <c r="N1468" s="49"/>
      <c r="O1468" s="49" t="s">
        <v>1937</v>
      </c>
      <c r="P1468" s="49">
        <v>5</v>
      </c>
      <c r="Q1468" s="49" t="s">
        <v>4928</v>
      </c>
      <c r="R1468" s="49" t="str">
        <f>IFERROR(INDEX(tbl_Lookup_Exercises[Category],MATCH(tbl_Exercises[[#This Row],[ExerciseName]],tbl_Lookup_Exercises[ExerciseName],0)),"Unknown")</f>
        <v>Arms_Triceps</v>
      </c>
    </row>
    <row r="1469" spans="1:18" hidden="1" x14ac:dyDescent="0.25">
      <c r="A1469" s="49" t="s">
        <v>4929</v>
      </c>
      <c r="B1469" s="49" t="s">
        <v>1112</v>
      </c>
      <c r="C1469" s="49" t="s">
        <v>214</v>
      </c>
      <c r="D1469" s="49">
        <v>2</v>
      </c>
      <c r="E1469">
        <v>50</v>
      </c>
      <c r="F1469">
        <v>10</v>
      </c>
      <c r="I1469" s="49"/>
      <c r="J1469">
        <v>2</v>
      </c>
      <c r="K1469">
        <v>1</v>
      </c>
      <c r="L1469">
        <v>2</v>
      </c>
      <c r="M1469" s="49" t="s">
        <v>610</v>
      </c>
      <c r="N1469" s="49"/>
      <c r="O1469" s="49" t="s">
        <v>1937</v>
      </c>
      <c r="P1469" s="49">
        <v>5</v>
      </c>
      <c r="Q1469" s="49" t="s">
        <v>4930</v>
      </c>
      <c r="R1469" s="49" t="str">
        <f>IFERROR(INDEX(tbl_Lookup_Exercises[Category],MATCH(tbl_Exercises[[#This Row],[ExerciseName]],tbl_Lookup_Exercises[ExerciseName],0)),"Unknown")</f>
        <v>Arms_Triceps</v>
      </c>
    </row>
    <row r="1470" spans="1:18" hidden="1" x14ac:dyDescent="0.25">
      <c r="A1470" s="49" t="s">
        <v>4931</v>
      </c>
      <c r="B1470" s="49" t="s">
        <v>1112</v>
      </c>
      <c r="C1470" s="49" t="s">
        <v>214</v>
      </c>
      <c r="D1470" s="49">
        <v>3</v>
      </c>
      <c r="E1470">
        <v>50</v>
      </c>
      <c r="F1470">
        <v>9</v>
      </c>
      <c r="I1470" s="49"/>
      <c r="J1470">
        <v>2</v>
      </c>
      <c r="K1470">
        <v>1</v>
      </c>
      <c r="L1470">
        <v>2</v>
      </c>
      <c r="M1470" s="49" t="s">
        <v>610</v>
      </c>
      <c r="N1470" s="49"/>
      <c r="O1470" s="49" t="s">
        <v>4932</v>
      </c>
      <c r="P1470" s="49">
        <v>5</v>
      </c>
      <c r="Q1470" s="49" t="s">
        <v>4933</v>
      </c>
      <c r="R1470" s="49" t="str">
        <f>IFERROR(INDEX(tbl_Lookup_Exercises[Category],MATCH(tbl_Exercises[[#This Row],[ExerciseName]],tbl_Lookup_Exercises[ExerciseName],0)),"Unknown")</f>
        <v>Arms_Triceps</v>
      </c>
    </row>
    <row r="1471" spans="1:18" hidden="1" x14ac:dyDescent="0.25">
      <c r="A1471" s="49" t="s">
        <v>4934</v>
      </c>
      <c r="B1471" s="49" t="s">
        <v>1112</v>
      </c>
      <c r="C1471" s="49" t="s">
        <v>214</v>
      </c>
      <c r="D1471" s="49">
        <v>4</v>
      </c>
      <c r="E1471">
        <v>50</v>
      </c>
      <c r="F1471">
        <v>8</v>
      </c>
      <c r="I1471" s="49"/>
      <c r="J1471">
        <v>2</v>
      </c>
      <c r="K1471">
        <v>1</v>
      </c>
      <c r="L1471">
        <v>2</v>
      </c>
      <c r="M1471" s="49" t="s">
        <v>610</v>
      </c>
      <c r="N1471" s="49"/>
      <c r="O1471" s="49" t="s">
        <v>4932</v>
      </c>
      <c r="P1471" s="49">
        <v>5</v>
      </c>
      <c r="Q1471" s="49" t="s">
        <v>4935</v>
      </c>
      <c r="R1471" s="49" t="str">
        <f>IFERROR(INDEX(tbl_Lookup_Exercises[Category],MATCH(tbl_Exercises[[#This Row],[ExerciseName]],tbl_Lookup_Exercises[ExerciseName],0)),"Unknown")</f>
        <v>Arms_Triceps</v>
      </c>
    </row>
    <row r="1472" spans="1:18" hidden="1" x14ac:dyDescent="0.25">
      <c r="A1472" s="49" t="s">
        <v>4936</v>
      </c>
      <c r="B1472" s="49" t="s">
        <v>1112</v>
      </c>
      <c r="C1472" s="49" t="s">
        <v>217</v>
      </c>
      <c r="D1472" s="49">
        <v>1</v>
      </c>
      <c r="E1472">
        <v>12.5</v>
      </c>
      <c r="F1472">
        <v>11</v>
      </c>
      <c r="I1472" s="49"/>
      <c r="J1472">
        <v>3</v>
      </c>
      <c r="K1472">
        <v>1</v>
      </c>
      <c r="L1472">
        <v>3</v>
      </c>
      <c r="M1472" s="49" t="s">
        <v>3856</v>
      </c>
      <c r="N1472" s="49"/>
      <c r="O1472" s="49" t="s">
        <v>4937</v>
      </c>
      <c r="P1472" s="49">
        <v>5</v>
      </c>
      <c r="Q1472" s="49" t="s">
        <v>4938</v>
      </c>
      <c r="R1472" s="49" t="str">
        <f>IFERROR(INDEX(tbl_Lookup_Exercises[Category],MATCH(tbl_Exercises[[#This Row],[ExerciseName]],tbl_Lookup_Exercises[ExerciseName],0)),"Unknown")</f>
        <v>Arms_Triceps</v>
      </c>
    </row>
    <row r="1473" spans="1:18" hidden="1" x14ac:dyDescent="0.25">
      <c r="A1473" s="49" t="s">
        <v>4939</v>
      </c>
      <c r="B1473" s="49" t="s">
        <v>1112</v>
      </c>
      <c r="C1473" s="49" t="s">
        <v>217</v>
      </c>
      <c r="D1473" s="49">
        <v>2</v>
      </c>
      <c r="E1473">
        <v>15</v>
      </c>
      <c r="F1473">
        <v>10</v>
      </c>
      <c r="I1473" s="49"/>
      <c r="J1473">
        <v>3</v>
      </c>
      <c r="K1473">
        <v>1</v>
      </c>
      <c r="L1473">
        <v>3</v>
      </c>
      <c r="M1473" s="49" t="s">
        <v>3856</v>
      </c>
      <c r="N1473" s="49"/>
      <c r="O1473" s="49" t="s">
        <v>4937</v>
      </c>
      <c r="P1473" s="49">
        <v>5</v>
      </c>
      <c r="Q1473" s="49" t="s">
        <v>4940</v>
      </c>
      <c r="R1473" s="49" t="str">
        <f>IFERROR(INDEX(tbl_Lookup_Exercises[Category],MATCH(tbl_Exercises[[#This Row],[ExerciseName]],tbl_Lookup_Exercises[ExerciseName],0)),"Unknown")</f>
        <v>Arms_Triceps</v>
      </c>
    </row>
    <row r="1474" spans="1:18" hidden="1" x14ac:dyDescent="0.25">
      <c r="A1474" s="49" t="s">
        <v>4941</v>
      </c>
      <c r="B1474" s="49" t="s">
        <v>1112</v>
      </c>
      <c r="C1474" s="49" t="s">
        <v>217</v>
      </c>
      <c r="D1474" s="49">
        <v>3</v>
      </c>
      <c r="E1474">
        <v>15</v>
      </c>
      <c r="F1474">
        <v>11</v>
      </c>
      <c r="I1474" s="49"/>
      <c r="J1474">
        <v>3</v>
      </c>
      <c r="K1474">
        <v>1</v>
      </c>
      <c r="L1474">
        <v>3</v>
      </c>
      <c r="M1474" s="49" t="s">
        <v>3856</v>
      </c>
      <c r="N1474" s="49"/>
      <c r="O1474" s="49" t="s">
        <v>4942</v>
      </c>
      <c r="P1474" s="49">
        <v>5</v>
      </c>
      <c r="Q1474" s="49" t="s">
        <v>4943</v>
      </c>
      <c r="R1474" s="49" t="str">
        <f>IFERROR(INDEX(tbl_Lookup_Exercises[Category],MATCH(tbl_Exercises[[#This Row],[ExerciseName]],tbl_Lookup_Exercises[ExerciseName],0)),"Unknown")</f>
        <v>Arms_Triceps</v>
      </c>
    </row>
    <row r="1475" spans="1:18" hidden="1" x14ac:dyDescent="0.25">
      <c r="A1475" s="49" t="s">
        <v>4944</v>
      </c>
      <c r="B1475" s="49" t="s">
        <v>1112</v>
      </c>
      <c r="C1475" s="49" t="s">
        <v>303</v>
      </c>
      <c r="D1475" s="49">
        <v>1</v>
      </c>
      <c r="E1475">
        <v>20</v>
      </c>
      <c r="F1475">
        <v>10</v>
      </c>
      <c r="I1475" s="49"/>
      <c r="J1475">
        <v>2</v>
      </c>
      <c r="K1475">
        <v>2</v>
      </c>
      <c r="L1475">
        <v>2</v>
      </c>
      <c r="M1475" s="49" t="s">
        <v>3856</v>
      </c>
      <c r="N1475" s="49"/>
      <c r="O1475" s="49" t="s">
        <v>3996</v>
      </c>
      <c r="P1475" s="49">
        <v>5</v>
      </c>
      <c r="Q1475" s="49" t="s">
        <v>4945</v>
      </c>
      <c r="R1475" s="49" t="str">
        <f>IFERROR(INDEX(tbl_Lookup_Exercises[Category],MATCH(tbl_Exercises[[#This Row],[ExerciseName]],tbl_Lookup_Exercises[ExerciseName],0)),"Unknown")</f>
        <v>Push</v>
      </c>
    </row>
    <row r="1476" spans="1:18" hidden="1" x14ac:dyDescent="0.25">
      <c r="A1476" s="49" t="s">
        <v>4946</v>
      </c>
      <c r="B1476" s="49" t="s">
        <v>1112</v>
      </c>
      <c r="C1476" s="49" t="s">
        <v>303</v>
      </c>
      <c r="D1476" s="49">
        <v>2</v>
      </c>
      <c r="E1476">
        <v>20</v>
      </c>
      <c r="F1476">
        <v>11</v>
      </c>
      <c r="I1476" s="49"/>
      <c r="J1476">
        <v>2</v>
      </c>
      <c r="K1476">
        <v>2</v>
      </c>
      <c r="L1476">
        <v>2</v>
      </c>
      <c r="M1476" s="49" t="s">
        <v>3856</v>
      </c>
      <c r="N1476" s="49"/>
      <c r="O1476" s="49" t="s">
        <v>3996</v>
      </c>
      <c r="P1476" s="49">
        <v>5</v>
      </c>
      <c r="Q1476" s="49" t="s">
        <v>4947</v>
      </c>
      <c r="R1476" s="49" t="str">
        <f>IFERROR(INDEX(tbl_Lookup_Exercises[Category],MATCH(tbl_Exercises[[#This Row],[ExerciseName]],tbl_Lookup_Exercises[ExerciseName],0)),"Unknown")</f>
        <v>Push</v>
      </c>
    </row>
    <row r="1477" spans="1:18" hidden="1" x14ac:dyDescent="0.25">
      <c r="A1477" s="49" t="s">
        <v>4948</v>
      </c>
      <c r="B1477" s="49" t="s">
        <v>1112</v>
      </c>
      <c r="C1477" s="49" t="s">
        <v>303</v>
      </c>
      <c r="D1477" s="49">
        <v>3</v>
      </c>
      <c r="E1477">
        <v>20</v>
      </c>
      <c r="F1477">
        <v>12</v>
      </c>
      <c r="I1477" s="49"/>
      <c r="J1477">
        <v>2</v>
      </c>
      <c r="K1477">
        <v>2</v>
      </c>
      <c r="L1477">
        <v>2</v>
      </c>
      <c r="M1477" s="49" t="s">
        <v>3856</v>
      </c>
      <c r="N1477" s="49"/>
      <c r="O1477" s="49" t="s">
        <v>3996</v>
      </c>
      <c r="P1477" s="49">
        <v>5</v>
      </c>
      <c r="Q1477" s="49" t="s">
        <v>4949</v>
      </c>
      <c r="R1477" s="49" t="str">
        <f>IFERROR(INDEX(tbl_Lookup_Exercises[Category],MATCH(tbl_Exercises[[#This Row],[ExerciseName]],tbl_Lookup_Exercises[ExerciseName],0)),"Unknown")</f>
        <v>Push</v>
      </c>
    </row>
    <row r="1478" spans="1:18" hidden="1" x14ac:dyDescent="0.25">
      <c r="A1478" s="49" t="s">
        <v>4950</v>
      </c>
      <c r="B1478" s="49" t="s">
        <v>1112</v>
      </c>
      <c r="C1478" s="49" t="s">
        <v>379</v>
      </c>
      <c r="D1478" s="49">
        <v>1</v>
      </c>
      <c r="E1478">
        <v>0</v>
      </c>
      <c r="F1478">
        <v>9</v>
      </c>
      <c r="I1478" s="49"/>
      <c r="M1478" s="49"/>
      <c r="N1478" s="49" t="s">
        <v>4951</v>
      </c>
      <c r="O1478" s="49"/>
      <c r="P1478" s="49">
        <v>5</v>
      </c>
      <c r="Q1478" s="49" t="s">
        <v>4952</v>
      </c>
      <c r="R1478" s="49" t="str">
        <f>IFERROR(INDEX(tbl_Lookup_Exercises[Category],MATCH(tbl_Exercises[[#This Row],[ExerciseName]],tbl_Lookup_Exercises[ExerciseName],0)),"Unknown")</f>
        <v>Push</v>
      </c>
    </row>
    <row r="1479" spans="1:18" hidden="1" x14ac:dyDescent="0.25">
      <c r="A1479" s="49" t="s">
        <v>4953</v>
      </c>
      <c r="B1479" s="49" t="s">
        <v>1112</v>
      </c>
      <c r="C1479" s="49" t="s">
        <v>383</v>
      </c>
      <c r="D1479" s="49">
        <v>1</v>
      </c>
      <c r="E1479">
        <v>0</v>
      </c>
      <c r="F1479">
        <v>7</v>
      </c>
      <c r="I1479" s="49"/>
      <c r="M1479" s="49"/>
      <c r="N1479" s="49" t="s">
        <v>4951</v>
      </c>
      <c r="O1479" s="49"/>
      <c r="P1479" s="49">
        <v>5</v>
      </c>
      <c r="Q1479" s="49" t="s">
        <v>4954</v>
      </c>
      <c r="R1479" s="49" t="str">
        <f>IFERROR(INDEX(tbl_Lookup_Exercises[Category],MATCH(tbl_Exercises[[#This Row],[ExerciseName]],tbl_Lookup_Exercises[ExerciseName],0)),"Unknown")</f>
        <v>Push</v>
      </c>
    </row>
    <row r="1480" spans="1:18" hidden="1" x14ac:dyDescent="0.25">
      <c r="A1480" s="49" t="s">
        <v>4955</v>
      </c>
      <c r="B1480" s="49" t="s">
        <v>1112</v>
      </c>
      <c r="C1480" s="49" t="s">
        <v>356</v>
      </c>
      <c r="D1480" s="49">
        <v>2</v>
      </c>
      <c r="G1480">
        <v>300</v>
      </c>
      <c r="H1480">
        <v>1.25</v>
      </c>
      <c r="I1480" s="49" t="s">
        <v>3957</v>
      </c>
      <c r="M1480" s="49"/>
      <c r="N1480" s="49"/>
      <c r="O1480" s="49" t="s">
        <v>4956</v>
      </c>
      <c r="P1480" s="49">
        <v>5</v>
      </c>
      <c r="Q1480" s="49" t="s">
        <v>1115</v>
      </c>
      <c r="R1480" s="49" t="str">
        <f>IFERROR(INDEX(tbl_Lookup_Exercises[Category],MATCH(tbl_Exercises[[#This Row],[ExerciseName]],tbl_Lookup_Exercises[ExerciseName],0)),"Unknown")</f>
        <v>Pull</v>
      </c>
    </row>
    <row r="1481" spans="1:18" hidden="1" x14ac:dyDescent="0.25">
      <c r="A1481" s="49" t="s">
        <v>4957</v>
      </c>
      <c r="B1481" s="49" t="s">
        <v>1116</v>
      </c>
      <c r="C1481" s="49" t="s">
        <v>356</v>
      </c>
      <c r="D1481" s="49">
        <v>1</v>
      </c>
      <c r="G1481">
        <v>300</v>
      </c>
      <c r="H1481">
        <v>1.34</v>
      </c>
      <c r="I1481" s="49" t="s">
        <v>3957</v>
      </c>
      <c r="M1481" s="49"/>
      <c r="N1481" s="49"/>
      <c r="O1481" s="49" t="s">
        <v>4958</v>
      </c>
      <c r="P1481" s="49">
        <v>5</v>
      </c>
      <c r="Q1481" s="49" t="s">
        <v>1118</v>
      </c>
      <c r="R1481" s="49" t="str">
        <f>IFERROR(INDEX(tbl_Lookup_Exercises[Category],MATCH(tbl_Exercises[[#This Row],[ExerciseName]],tbl_Lookup_Exercises[ExerciseName],0)),"Unknown")</f>
        <v>Pull</v>
      </c>
    </row>
    <row r="1482" spans="1:18" hidden="1" x14ac:dyDescent="0.25">
      <c r="A1482" s="49" t="s">
        <v>4959</v>
      </c>
      <c r="B1482" s="49" t="s">
        <v>1116</v>
      </c>
      <c r="C1482" s="49" t="s">
        <v>15</v>
      </c>
      <c r="D1482" s="49">
        <v>1</v>
      </c>
      <c r="E1482">
        <v>75</v>
      </c>
      <c r="G1482">
        <v>60</v>
      </c>
      <c r="I1482" s="49"/>
      <c r="M1482" s="49"/>
      <c r="N1482" s="49"/>
      <c r="O1482" s="49" t="s">
        <v>4960</v>
      </c>
      <c r="P1482" s="49">
        <v>5</v>
      </c>
      <c r="Q1482" s="49" t="s">
        <v>4961</v>
      </c>
      <c r="R1482" s="49" t="str">
        <f>IFERROR(INDEX(tbl_Lookup_Exercises[Category],MATCH(tbl_Exercises[[#This Row],[ExerciseName]],tbl_Lookup_Exercises[ExerciseName],0)),"Unknown")</f>
        <v>Carry</v>
      </c>
    </row>
    <row r="1483" spans="1:18" hidden="1" x14ac:dyDescent="0.25">
      <c r="A1483" s="49" t="s">
        <v>4962</v>
      </c>
      <c r="B1483" s="49" t="s">
        <v>1116</v>
      </c>
      <c r="C1483" s="49" t="s">
        <v>15</v>
      </c>
      <c r="D1483" s="49">
        <v>2</v>
      </c>
      <c r="E1483">
        <v>75</v>
      </c>
      <c r="G1483">
        <v>60</v>
      </c>
      <c r="I1483" s="49"/>
      <c r="M1483" s="49"/>
      <c r="N1483" s="49"/>
      <c r="O1483" s="49" t="s">
        <v>4960</v>
      </c>
      <c r="P1483" s="49">
        <v>5</v>
      </c>
      <c r="Q1483" s="49" t="s">
        <v>4963</v>
      </c>
      <c r="R1483" s="49" t="str">
        <f>IFERROR(INDEX(tbl_Lookup_Exercises[Category],MATCH(tbl_Exercises[[#This Row],[ExerciseName]],tbl_Lookup_Exercises[ExerciseName],0)),"Unknown")</f>
        <v>Carry</v>
      </c>
    </row>
    <row r="1484" spans="1:18" hidden="1" x14ac:dyDescent="0.25">
      <c r="A1484" s="49" t="s">
        <v>4964</v>
      </c>
      <c r="B1484" s="49" t="s">
        <v>1116</v>
      </c>
      <c r="C1484" s="49" t="s">
        <v>15</v>
      </c>
      <c r="D1484" s="49">
        <v>3</v>
      </c>
      <c r="E1484">
        <v>75</v>
      </c>
      <c r="G1484">
        <v>60</v>
      </c>
      <c r="I1484" s="49"/>
      <c r="M1484" s="49"/>
      <c r="N1484" s="49"/>
      <c r="O1484" s="49" t="s">
        <v>4960</v>
      </c>
      <c r="P1484" s="49">
        <v>5</v>
      </c>
      <c r="Q1484" s="49" t="s">
        <v>4965</v>
      </c>
      <c r="R1484" s="49" t="str">
        <f>IFERROR(INDEX(tbl_Lookup_Exercises[Category],MATCH(tbl_Exercises[[#This Row],[ExerciseName]],tbl_Lookup_Exercises[ExerciseName],0)),"Unknown")</f>
        <v>Carry</v>
      </c>
    </row>
    <row r="1485" spans="1:18" hidden="1" x14ac:dyDescent="0.25">
      <c r="A1485" s="49" t="s">
        <v>4966</v>
      </c>
      <c r="B1485" s="49" t="s">
        <v>1116</v>
      </c>
      <c r="C1485" s="49" t="s">
        <v>41</v>
      </c>
      <c r="D1485" s="49">
        <v>1</v>
      </c>
      <c r="E1485">
        <v>75</v>
      </c>
      <c r="F1485">
        <v>8</v>
      </c>
      <c r="I1485" s="49"/>
      <c r="J1485">
        <v>2</v>
      </c>
      <c r="K1485">
        <v>1</v>
      </c>
      <c r="L1485">
        <v>2</v>
      </c>
      <c r="M1485" s="49" t="s">
        <v>2289</v>
      </c>
      <c r="N1485" s="49"/>
      <c r="O1485" s="49" t="s">
        <v>2527</v>
      </c>
      <c r="P1485" s="49">
        <v>5</v>
      </c>
      <c r="Q1485" s="49" t="s">
        <v>4967</v>
      </c>
      <c r="R1485" s="49" t="str">
        <f>IFERROR(INDEX(tbl_Lookup_Exercises[Category],MATCH(tbl_Exercises[[#This Row],[ExerciseName]],tbl_Lookup_Exercises[ExerciseName],0)),"Unknown")</f>
        <v>Pull</v>
      </c>
    </row>
    <row r="1486" spans="1:18" hidden="1" x14ac:dyDescent="0.25">
      <c r="A1486" s="49" t="s">
        <v>4968</v>
      </c>
      <c r="B1486" s="49" t="s">
        <v>1116</v>
      </c>
      <c r="C1486" s="49" t="s">
        <v>41</v>
      </c>
      <c r="D1486" s="49">
        <v>2</v>
      </c>
      <c r="E1486">
        <v>75</v>
      </c>
      <c r="F1486">
        <v>8</v>
      </c>
      <c r="I1486" s="49"/>
      <c r="J1486">
        <v>2</v>
      </c>
      <c r="K1486">
        <v>1</v>
      </c>
      <c r="L1486">
        <v>2</v>
      </c>
      <c r="M1486" s="49" t="s">
        <v>2289</v>
      </c>
      <c r="N1486" s="49"/>
      <c r="O1486" s="49" t="s">
        <v>2527</v>
      </c>
      <c r="P1486" s="49">
        <v>5</v>
      </c>
      <c r="Q1486" s="49" t="s">
        <v>4969</v>
      </c>
      <c r="R1486" s="49" t="str">
        <f>IFERROR(INDEX(tbl_Lookup_Exercises[Category],MATCH(tbl_Exercises[[#This Row],[ExerciseName]],tbl_Lookup_Exercises[ExerciseName],0)),"Unknown")</f>
        <v>Pull</v>
      </c>
    </row>
    <row r="1487" spans="1:18" hidden="1" x14ac:dyDescent="0.25">
      <c r="A1487" s="49" t="s">
        <v>4970</v>
      </c>
      <c r="B1487" s="49" t="s">
        <v>1116</v>
      </c>
      <c r="C1487" s="49" t="s">
        <v>41</v>
      </c>
      <c r="D1487" s="49">
        <v>3</v>
      </c>
      <c r="E1487">
        <v>75</v>
      </c>
      <c r="F1487">
        <v>8</v>
      </c>
      <c r="I1487" s="49"/>
      <c r="J1487">
        <v>2</v>
      </c>
      <c r="K1487">
        <v>1</v>
      </c>
      <c r="L1487">
        <v>2</v>
      </c>
      <c r="M1487" s="49" t="s">
        <v>618</v>
      </c>
      <c r="N1487" s="49"/>
      <c r="O1487" s="49" t="s">
        <v>2154</v>
      </c>
      <c r="P1487" s="49">
        <v>5</v>
      </c>
      <c r="Q1487" s="49" t="s">
        <v>4971</v>
      </c>
      <c r="R1487" s="49" t="str">
        <f>IFERROR(INDEX(tbl_Lookup_Exercises[Category],MATCH(tbl_Exercises[[#This Row],[ExerciseName]],tbl_Lookup_Exercises[ExerciseName],0)),"Unknown")</f>
        <v>Pull</v>
      </c>
    </row>
    <row r="1488" spans="1:18" hidden="1" x14ac:dyDescent="0.25">
      <c r="A1488" s="49" t="s">
        <v>4972</v>
      </c>
      <c r="B1488" s="49" t="s">
        <v>1116</v>
      </c>
      <c r="C1488" s="49" t="s">
        <v>41</v>
      </c>
      <c r="D1488" s="49">
        <v>4</v>
      </c>
      <c r="E1488">
        <v>75</v>
      </c>
      <c r="F1488">
        <v>7</v>
      </c>
      <c r="I1488" s="49"/>
      <c r="J1488">
        <v>2</v>
      </c>
      <c r="K1488">
        <v>1</v>
      </c>
      <c r="L1488">
        <v>2</v>
      </c>
      <c r="M1488" s="49" t="s">
        <v>610</v>
      </c>
      <c r="N1488" s="49"/>
      <c r="O1488" s="49" t="s">
        <v>4973</v>
      </c>
      <c r="P1488" s="49">
        <v>5</v>
      </c>
      <c r="Q1488" s="49" t="s">
        <v>4974</v>
      </c>
      <c r="R1488" s="49" t="str">
        <f>IFERROR(INDEX(tbl_Lookup_Exercises[Category],MATCH(tbl_Exercises[[#This Row],[ExerciseName]],tbl_Lookup_Exercises[ExerciseName],0)),"Unknown")</f>
        <v>Pull</v>
      </c>
    </row>
    <row r="1489" spans="1:18" hidden="1" x14ac:dyDescent="0.25">
      <c r="A1489" s="49" t="s">
        <v>4975</v>
      </c>
      <c r="B1489" s="49" t="s">
        <v>1116</v>
      </c>
      <c r="C1489" s="49" t="s">
        <v>45</v>
      </c>
      <c r="D1489" s="49">
        <v>1</v>
      </c>
      <c r="E1489">
        <v>140</v>
      </c>
      <c r="F1489">
        <v>12</v>
      </c>
      <c r="I1489" s="49"/>
      <c r="J1489">
        <v>2</v>
      </c>
      <c r="K1489">
        <v>1</v>
      </c>
      <c r="L1489">
        <v>2</v>
      </c>
      <c r="M1489" s="49" t="s">
        <v>618</v>
      </c>
      <c r="N1489" s="49"/>
      <c r="O1489" s="49" t="s">
        <v>2154</v>
      </c>
      <c r="P1489" s="49">
        <v>5</v>
      </c>
      <c r="Q1489" s="49" t="s">
        <v>4976</v>
      </c>
      <c r="R1489" s="49" t="str">
        <f>IFERROR(INDEX(tbl_Lookup_Exercises[Category],MATCH(tbl_Exercises[[#This Row],[ExerciseName]],tbl_Lookup_Exercises[ExerciseName],0)),"Unknown")</f>
        <v>Pull</v>
      </c>
    </row>
    <row r="1490" spans="1:18" hidden="1" x14ac:dyDescent="0.25">
      <c r="A1490" s="49" t="s">
        <v>4977</v>
      </c>
      <c r="B1490" s="49" t="s">
        <v>1116</v>
      </c>
      <c r="C1490" s="49" t="s">
        <v>45</v>
      </c>
      <c r="D1490" s="49">
        <v>2</v>
      </c>
      <c r="E1490">
        <v>160</v>
      </c>
      <c r="F1490">
        <v>12</v>
      </c>
      <c r="I1490" s="49"/>
      <c r="J1490">
        <v>2</v>
      </c>
      <c r="K1490">
        <v>1</v>
      </c>
      <c r="L1490">
        <v>2</v>
      </c>
      <c r="M1490" s="49" t="s">
        <v>618</v>
      </c>
      <c r="N1490" s="49"/>
      <c r="O1490" s="49" t="s">
        <v>4978</v>
      </c>
      <c r="P1490" s="49">
        <v>5</v>
      </c>
      <c r="Q1490" s="49" t="s">
        <v>4979</v>
      </c>
      <c r="R1490" s="49" t="str">
        <f>IFERROR(INDEX(tbl_Lookup_Exercises[Category],MATCH(tbl_Exercises[[#This Row],[ExerciseName]],tbl_Lookup_Exercises[ExerciseName],0)),"Unknown")</f>
        <v>Pull</v>
      </c>
    </row>
    <row r="1491" spans="1:18" hidden="1" x14ac:dyDescent="0.25">
      <c r="A1491" s="49" t="s">
        <v>4980</v>
      </c>
      <c r="B1491" s="49" t="s">
        <v>1116</v>
      </c>
      <c r="C1491" s="49" t="s">
        <v>45</v>
      </c>
      <c r="D1491" s="49">
        <v>3</v>
      </c>
      <c r="E1491">
        <v>160</v>
      </c>
      <c r="F1491">
        <v>12</v>
      </c>
      <c r="I1491" s="49"/>
      <c r="J1491">
        <v>2</v>
      </c>
      <c r="K1491">
        <v>1</v>
      </c>
      <c r="L1491">
        <v>2</v>
      </c>
      <c r="M1491" s="49" t="s">
        <v>610</v>
      </c>
      <c r="N1491" s="49"/>
      <c r="O1491" s="49" t="s">
        <v>4981</v>
      </c>
      <c r="P1491" s="49">
        <v>5</v>
      </c>
      <c r="Q1491" s="49" t="s">
        <v>4982</v>
      </c>
      <c r="R1491" s="49" t="str">
        <f>IFERROR(INDEX(tbl_Lookup_Exercises[Category],MATCH(tbl_Exercises[[#This Row],[ExerciseName]],tbl_Lookup_Exercises[ExerciseName],0)),"Unknown")</f>
        <v>Pull</v>
      </c>
    </row>
    <row r="1492" spans="1:18" hidden="1" x14ac:dyDescent="0.25">
      <c r="A1492" s="49" t="s">
        <v>4983</v>
      </c>
      <c r="B1492" s="49" t="s">
        <v>1116</v>
      </c>
      <c r="C1492" s="49" t="s">
        <v>73</v>
      </c>
      <c r="D1492" s="49">
        <v>1</v>
      </c>
      <c r="E1492">
        <v>35</v>
      </c>
      <c r="F1492">
        <v>20</v>
      </c>
      <c r="I1492" s="49"/>
      <c r="J1492">
        <v>1</v>
      </c>
      <c r="K1492">
        <v>2</v>
      </c>
      <c r="L1492">
        <v>1</v>
      </c>
      <c r="M1492" s="49" t="s">
        <v>2289</v>
      </c>
      <c r="N1492" s="49"/>
      <c r="O1492" s="49" t="s">
        <v>3934</v>
      </c>
      <c r="P1492" s="49">
        <v>5</v>
      </c>
      <c r="Q1492" s="49" t="s">
        <v>4984</v>
      </c>
      <c r="R1492" s="49" t="str">
        <f>IFERROR(INDEX(tbl_Lookup_Exercises[Category],MATCH(tbl_Exercises[[#This Row],[ExerciseName]],tbl_Lookup_Exercises[ExerciseName],0)),"Unknown")</f>
        <v>Pull</v>
      </c>
    </row>
    <row r="1493" spans="1:18" hidden="1" x14ac:dyDescent="0.25">
      <c r="A1493" s="49" t="s">
        <v>4985</v>
      </c>
      <c r="B1493" s="49" t="s">
        <v>1116</v>
      </c>
      <c r="C1493" s="49" t="s">
        <v>73</v>
      </c>
      <c r="D1493" s="49">
        <v>2</v>
      </c>
      <c r="E1493">
        <v>35</v>
      </c>
      <c r="F1493">
        <v>20</v>
      </c>
      <c r="I1493" s="49"/>
      <c r="J1493">
        <v>1</v>
      </c>
      <c r="K1493">
        <v>2</v>
      </c>
      <c r="L1493">
        <v>1</v>
      </c>
      <c r="M1493" s="49" t="s">
        <v>2289</v>
      </c>
      <c r="N1493" s="49"/>
      <c r="O1493" s="49" t="s">
        <v>3934</v>
      </c>
      <c r="P1493" s="49">
        <v>5</v>
      </c>
      <c r="Q1493" s="49" t="s">
        <v>4986</v>
      </c>
      <c r="R1493" s="49" t="str">
        <f>IFERROR(INDEX(tbl_Lookup_Exercises[Category],MATCH(tbl_Exercises[[#This Row],[ExerciseName]],tbl_Lookup_Exercises[ExerciseName],0)),"Unknown")</f>
        <v>Pull</v>
      </c>
    </row>
    <row r="1494" spans="1:18" hidden="1" x14ac:dyDescent="0.25">
      <c r="A1494" s="49" t="s">
        <v>4987</v>
      </c>
      <c r="B1494" s="49" t="s">
        <v>1116</v>
      </c>
      <c r="C1494" s="49" t="s">
        <v>73</v>
      </c>
      <c r="D1494" s="49">
        <v>3</v>
      </c>
      <c r="E1494">
        <v>40</v>
      </c>
      <c r="F1494">
        <v>20</v>
      </c>
      <c r="I1494" s="49"/>
      <c r="J1494">
        <v>1</v>
      </c>
      <c r="K1494">
        <v>2</v>
      </c>
      <c r="L1494">
        <v>1</v>
      </c>
      <c r="M1494" s="49" t="s">
        <v>618</v>
      </c>
      <c r="N1494" s="49"/>
      <c r="O1494" s="49" t="s">
        <v>4786</v>
      </c>
      <c r="P1494" s="49">
        <v>5</v>
      </c>
      <c r="Q1494" s="49" t="s">
        <v>4988</v>
      </c>
      <c r="R1494" s="49" t="str">
        <f>IFERROR(INDEX(tbl_Lookup_Exercises[Category],MATCH(tbl_Exercises[[#This Row],[ExerciseName]],tbl_Lookup_Exercises[ExerciseName],0)),"Unknown")</f>
        <v>Pull</v>
      </c>
    </row>
    <row r="1495" spans="1:18" hidden="1" x14ac:dyDescent="0.25">
      <c r="A1495" s="49" t="s">
        <v>4989</v>
      </c>
      <c r="B1495" s="49" t="s">
        <v>1116</v>
      </c>
      <c r="C1495" s="49" t="s">
        <v>8734</v>
      </c>
      <c r="D1495" s="49">
        <v>1</v>
      </c>
      <c r="E1495">
        <v>30</v>
      </c>
      <c r="F1495">
        <v>11</v>
      </c>
      <c r="I1495" s="49"/>
      <c r="J1495">
        <v>2</v>
      </c>
      <c r="K1495">
        <v>1</v>
      </c>
      <c r="L1495">
        <v>2</v>
      </c>
      <c r="M1495" s="49" t="s">
        <v>3856</v>
      </c>
      <c r="N1495" s="49"/>
      <c r="O1495" s="49" t="s">
        <v>3882</v>
      </c>
      <c r="P1495" s="49">
        <v>5</v>
      </c>
      <c r="Q1495" s="49" t="s">
        <v>4990</v>
      </c>
      <c r="R1495" s="49" t="str">
        <f>IFERROR(INDEX(tbl_Lookup_Exercises[Category],MATCH(tbl_Exercises[[#This Row],[ExerciseName]],tbl_Lookup_Exercises[ExerciseName],0)),"Unknown")</f>
        <v>Arms_Biceps</v>
      </c>
    </row>
    <row r="1496" spans="1:18" hidden="1" x14ac:dyDescent="0.25">
      <c r="A1496" s="49" t="s">
        <v>4991</v>
      </c>
      <c r="B1496" s="49" t="s">
        <v>1116</v>
      </c>
      <c r="C1496" s="49" t="s">
        <v>8734</v>
      </c>
      <c r="D1496" s="49">
        <v>2</v>
      </c>
      <c r="E1496">
        <v>30</v>
      </c>
      <c r="F1496">
        <v>7</v>
      </c>
      <c r="I1496" s="49"/>
      <c r="J1496">
        <v>2</v>
      </c>
      <c r="K1496">
        <v>1</v>
      </c>
      <c r="L1496">
        <v>2</v>
      </c>
      <c r="M1496" s="49" t="s">
        <v>3856</v>
      </c>
      <c r="N1496" s="49"/>
      <c r="O1496" s="49" t="s">
        <v>3882</v>
      </c>
      <c r="P1496" s="49">
        <v>5</v>
      </c>
      <c r="Q1496" s="49" t="s">
        <v>4992</v>
      </c>
      <c r="R1496" s="49" t="str">
        <f>IFERROR(INDEX(tbl_Lookup_Exercises[Category],MATCH(tbl_Exercises[[#This Row],[ExerciseName]],tbl_Lookup_Exercises[ExerciseName],0)),"Unknown")</f>
        <v>Arms_Biceps</v>
      </c>
    </row>
    <row r="1497" spans="1:18" hidden="1" x14ac:dyDescent="0.25">
      <c r="A1497" s="49" t="s">
        <v>4993</v>
      </c>
      <c r="B1497" s="49" t="s">
        <v>1116</v>
      </c>
      <c r="C1497" s="49" t="s">
        <v>8734</v>
      </c>
      <c r="D1497" s="49">
        <v>3</v>
      </c>
      <c r="E1497">
        <v>30</v>
      </c>
      <c r="F1497">
        <v>7</v>
      </c>
      <c r="I1497" s="49"/>
      <c r="J1497">
        <v>2</v>
      </c>
      <c r="K1497">
        <v>1</v>
      </c>
      <c r="L1497">
        <v>2</v>
      </c>
      <c r="M1497" s="49" t="s">
        <v>3856</v>
      </c>
      <c r="N1497" s="49"/>
      <c r="O1497" s="49" t="s">
        <v>4994</v>
      </c>
      <c r="P1497" s="49">
        <v>5</v>
      </c>
      <c r="Q1497" s="49" t="s">
        <v>4995</v>
      </c>
      <c r="R1497" s="49" t="str">
        <f>IFERROR(INDEX(tbl_Lookup_Exercises[Category],MATCH(tbl_Exercises[[#This Row],[ExerciseName]],tbl_Lookup_Exercises[ExerciseName],0)),"Unknown")</f>
        <v>Arms_Biceps</v>
      </c>
    </row>
    <row r="1498" spans="1:18" hidden="1" x14ac:dyDescent="0.25">
      <c r="A1498" s="49" t="s">
        <v>4996</v>
      </c>
      <c r="B1498" s="49" t="s">
        <v>1116</v>
      </c>
      <c r="C1498" s="49" t="s">
        <v>20</v>
      </c>
      <c r="D1498" s="49">
        <v>1</v>
      </c>
      <c r="E1498">
        <v>75</v>
      </c>
      <c r="G1498">
        <v>60</v>
      </c>
      <c r="I1498" s="49"/>
      <c r="M1498" s="49"/>
      <c r="N1498" s="49"/>
      <c r="O1498" s="49"/>
      <c r="P1498" s="49">
        <v>5</v>
      </c>
      <c r="Q1498" s="49" t="s">
        <v>4997</v>
      </c>
      <c r="R1498" s="49" t="str">
        <f>IFERROR(INDEX(tbl_Lookup_Exercises[Category],MATCH(tbl_Exercises[[#This Row],[ExerciseName]],tbl_Lookup_Exercises[ExerciseName],0)),"Unknown")</f>
        <v>Carry</v>
      </c>
    </row>
    <row r="1499" spans="1:18" hidden="1" x14ac:dyDescent="0.25">
      <c r="A1499" s="49" t="s">
        <v>4998</v>
      </c>
      <c r="B1499" s="49" t="s">
        <v>1116</v>
      </c>
      <c r="C1499" s="49" t="s">
        <v>20</v>
      </c>
      <c r="D1499" s="49">
        <v>2</v>
      </c>
      <c r="E1499">
        <v>75</v>
      </c>
      <c r="G1499">
        <v>52.8</v>
      </c>
      <c r="I1499" s="49"/>
      <c r="M1499" s="49"/>
      <c r="N1499" s="49"/>
      <c r="O1499" s="49" t="s">
        <v>4999</v>
      </c>
      <c r="P1499" s="49">
        <v>5</v>
      </c>
      <c r="Q1499" s="49" t="s">
        <v>5000</v>
      </c>
      <c r="R1499" s="49" t="str">
        <f>IFERROR(INDEX(tbl_Lookup_Exercises[Category],MATCH(tbl_Exercises[[#This Row],[ExerciseName]],tbl_Lookup_Exercises[ExerciseName],0)),"Unknown")</f>
        <v>Carry</v>
      </c>
    </row>
    <row r="1500" spans="1:18" hidden="1" x14ac:dyDescent="0.25">
      <c r="A1500" s="49" t="s">
        <v>5001</v>
      </c>
      <c r="B1500" s="49" t="s">
        <v>1116</v>
      </c>
      <c r="C1500" s="49" t="s">
        <v>20</v>
      </c>
      <c r="D1500" s="49">
        <v>3</v>
      </c>
      <c r="E1500">
        <v>75</v>
      </c>
      <c r="G1500">
        <v>51</v>
      </c>
      <c r="I1500" s="49"/>
      <c r="M1500" s="49"/>
      <c r="N1500" s="49"/>
      <c r="O1500" s="49"/>
      <c r="P1500" s="49">
        <v>5</v>
      </c>
      <c r="Q1500" s="49" t="s">
        <v>5002</v>
      </c>
      <c r="R1500" s="49" t="str">
        <f>IFERROR(INDEX(tbl_Lookup_Exercises[Category],MATCH(tbl_Exercises[[#This Row],[ExerciseName]],tbl_Lookup_Exercises[ExerciseName],0)),"Unknown")</f>
        <v>Carry</v>
      </c>
    </row>
    <row r="1501" spans="1:18" hidden="1" x14ac:dyDescent="0.25">
      <c r="A1501" s="49" t="s">
        <v>5003</v>
      </c>
      <c r="B1501" s="49" t="s">
        <v>1116</v>
      </c>
      <c r="C1501" s="49" t="s">
        <v>356</v>
      </c>
      <c r="D1501" s="49">
        <v>2</v>
      </c>
      <c r="G1501">
        <v>300</v>
      </c>
      <c r="H1501">
        <v>1.29</v>
      </c>
      <c r="I1501" s="49" t="s">
        <v>3957</v>
      </c>
      <c r="M1501" s="49"/>
      <c r="N1501" s="49"/>
      <c r="O1501" s="49" t="s">
        <v>5004</v>
      </c>
      <c r="P1501" s="49">
        <v>5</v>
      </c>
      <c r="Q1501" s="49" t="s">
        <v>1119</v>
      </c>
      <c r="R1501" s="49" t="str">
        <f>IFERROR(INDEX(tbl_Lookup_Exercises[Category],MATCH(tbl_Exercises[[#This Row],[ExerciseName]],tbl_Lookup_Exercises[ExerciseName],0)),"Unknown")</f>
        <v>Pull</v>
      </c>
    </row>
    <row r="1502" spans="1:18" hidden="1" x14ac:dyDescent="0.25">
      <c r="A1502" s="49" t="s">
        <v>5005</v>
      </c>
      <c r="B1502" s="49" t="s">
        <v>1120</v>
      </c>
      <c r="C1502" s="49" t="s">
        <v>356</v>
      </c>
      <c r="D1502" s="49">
        <v>1</v>
      </c>
      <c r="G1502">
        <v>300</v>
      </c>
      <c r="H1502">
        <v>1.34</v>
      </c>
      <c r="I1502" s="49" t="s">
        <v>3957</v>
      </c>
      <c r="M1502" s="49"/>
      <c r="N1502" s="49"/>
      <c r="O1502" s="49" t="s">
        <v>2816</v>
      </c>
      <c r="P1502" s="49">
        <v>5</v>
      </c>
      <c r="Q1502" s="49" t="s">
        <v>1121</v>
      </c>
      <c r="R1502" s="49" t="str">
        <f>IFERROR(INDEX(tbl_Lookup_Exercises[Category],MATCH(tbl_Exercises[[#This Row],[ExerciseName]],tbl_Lookup_Exercises[ExerciseName],0)),"Unknown")</f>
        <v>Pull</v>
      </c>
    </row>
    <row r="1503" spans="1:18" hidden="1" x14ac:dyDescent="0.25">
      <c r="A1503" s="49" t="s">
        <v>5006</v>
      </c>
      <c r="B1503" s="49" t="s">
        <v>1120</v>
      </c>
      <c r="C1503" s="49" t="s">
        <v>112</v>
      </c>
      <c r="D1503" s="49">
        <v>1</v>
      </c>
      <c r="E1503">
        <v>45</v>
      </c>
      <c r="F1503">
        <v>15</v>
      </c>
      <c r="I1503" s="49"/>
      <c r="J1503">
        <v>2</v>
      </c>
      <c r="K1503">
        <v>1</v>
      </c>
      <c r="L1503">
        <v>2</v>
      </c>
      <c r="M1503" s="49" t="s">
        <v>3856</v>
      </c>
      <c r="N1503" s="49"/>
      <c r="O1503" s="49" t="s">
        <v>4804</v>
      </c>
      <c r="P1503" s="49">
        <v>5</v>
      </c>
      <c r="Q1503" s="49" t="s">
        <v>5007</v>
      </c>
      <c r="R1503" s="49" t="str">
        <f>IFERROR(INDEX(tbl_Lookup_Exercises[Category],MATCH(tbl_Exercises[[#This Row],[ExerciseName]],tbl_Lookup_Exercises[ExerciseName],0)),"Unknown")</f>
        <v>Arms_Biceps</v>
      </c>
    </row>
    <row r="1504" spans="1:18" hidden="1" x14ac:dyDescent="0.25">
      <c r="A1504" s="49" t="s">
        <v>5008</v>
      </c>
      <c r="B1504" s="49" t="s">
        <v>1120</v>
      </c>
      <c r="C1504" s="49" t="s">
        <v>112</v>
      </c>
      <c r="D1504" s="49">
        <v>2</v>
      </c>
      <c r="E1504">
        <v>45</v>
      </c>
      <c r="F1504">
        <v>15</v>
      </c>
      <c r="I1504" s="49"/>
      <c r="J1504">
        <v>2</v>
      </c>
      <c r="K1504">
        <v>1</v>
      </c>
      <c r="L1504">
        <v>2</v>
      </c>
      <c r="M1504" s="49" t="s">
        <v>3856</v>
      </c>
      <c r="N1504" s="49"/>
      <c r="O1504" s="49" t="s">
        <v>4804</v>
      </c>
      <c r="P1504" s="49">
        <v>5</v>
      </c>
      <c r="Q1504" s="49" t="s">
        <v>5009</v>
      </c>
      <c r="R1504" s="49" t="str">
        <f>IFERROR(INDEX(tbl_Lookup_Exercises[Category],MATCH(tbl_Exercises[[#This Row],[ExerciseName]],tbl_Lookup_Exercises[ExerciseName],0)),"Unknown")</f>
        <v>Arms_Biceps</v>
      </c>
    </row>
    <row r="1505" spans="1:18" hidden="1" x14ac:dyDescent="0.25">
      <c r="A1505" s="49" t="s">
        <v>5010</v>
      </c>
      <c r="B1505" s="49" t="s">
        <v>1120</v>
      </c>
      <c r="C1505" s="49" t="s">
        <v>112</v>
      </c>
      <c r="D1505" s="49">
        <v>3</v>
      </c>
      <c r="E1505">
        <v>45</v>
      </c>
      <c r="F1505">
        <v>15</v>
      </c>
      <c r="I1505" s="49"/>
      <c r="J1505">
        <v>2</v>
      </c>
      <c r="K1505">
        <v>1</v>
      </c>
      <c r="L1505">
        <v>2</v>
      </c>
      <c r="M1505" s="49" t="s">
        <v>3856</v>
      </c>
      <c r="N1505" s="49"/>
      <c r="O1505" s="49" t="s">
        <v>4804</v>
      </c>
      <c r="P1505" s="49">
        <v>5</v>
      </c>
      <c r="Q1505" s="49" t="s">
        <v>5011</v>
      </c>
      <c r="R1505" s="49" t="str">
        <f>IFERROR(INDEX(tbl_Lookup_Exercises[Category],MATCH(tbl_Exercises[[#This Row],[ExerciseName]],tbl_Lookup_Exercises[ExerciseName],0)),"Unknown")</f>
        <v>Arms_Biceps</v>
      </c>
    </row>
    <row r="1506" spans="1:18" hidden="1" x14ac:dyDescent="0.25">
      <c r="A1506" s="49" t="s">
        <v>5012</v>
      </c>
      <c r="B1506" s="49" t="s">
        <v>1120</v>
      </c>
      <c r="C1506" s="49" t="s">
        <v>214</v>
      </c>
      <c r="D1506" s="49">
        <v>1</v>
      </c>
      <c r="E1506">
        <v>50</v>
      </c>
      <c r="F1506">
        <v>12</v>
      </c>
      <c r="I1506" s="49"/>
      <c r="J1506">
        <v>2</v>
      </c>
      <c r="K1506">
        <v>1</v>
      </c>
      <c r="L1506">
        <v>2</v>
      </c>
      <c r="M1506" s="49" t="s">
        <v>2289</v>
      </c>
      <c r="N1506" s="49"/>
      <c r="O1506" s="49" t="s">
        <v>2527</v>
      </c>
      <c r="P1506" s="49">
        <v>5</v>
      </c>
      <c r="Q1506" s="49" t="s">
        <v>5013</v>
      </c>
      <c r="R1506" s="49" t="str">
        <f>IFERROR(INDEX(tbl_Lookup_Exercises[Category],MATCH(tbl_Exercises[[#This Row],[ExerciseName]],tbl_Lookup_Exercises[ExerciseName],0)),"Unknown")</f>
        <v>Arms_Triceps</v>
      </c>
    </row>
    <row r="1507" spans="1:18" hidden="1" x14ac:dyDescent="0.25">
      <c r="A1507" s="49" t="s">
        <v>5014</v>
      </c>
      <c r="B1507" s="49" t="s">
        <v>1120</v>
      </c>
      <c r="C1507" s="49" t="s">
        <v>214</v>
      </c>
      <c r="D1507" s="49">
        <v>2</v>
      </c>
      <c r="E1507">
        <v>50</v>
      </c>
      <c r="F1507">
        <v>12</v>
      </c>
      <c r="I1507" s="49"/>
      <c r="J1507">
        <v>2</v>
      </c>
      <c r="K1507">
        <v>1</v>
      </c>
      <c r="L1507">
        <v>2</v>
      </c>
      <c r="M1507" s="49" t="s">
        <v>3856</v>
      </c>
      <c r="N1507" s="49"/>
      <c r="O1507" s="49" t="s">
        <v>3882</v>
      </c>
      <c r="P1507" s="49">
        <v>5</v>
      </c>
      <c r="Q1507" s="49" t="s">
        <v>5015</v>
      </c>
      <c r="R1507" s="49" t="str">
        <f>IFERROR(INDEX(tbl_Lookup_Exercises[Category],MATCH(tbl_Exercises[[#This Row],[ExerciseName]],tbl_Lookup_Exercises[ExerciseName],0)),"Unknown")</f>
        <v>Arms_Triceps</v>
      </c>
    </row>
    <row r="1508" spans="1:18" hidden="1" x14ac:dyDescent="0.25">
      <c r="A1508" s="49" t="s">
        <v>5016</v>
      </c>
      <c r="B1508" s="49" t="s">
        <v>1120</v>
      </c>
      <c r="C1508" s="49" t="s">
        <v>214</v>
      </c>
      <c r="D1508" s="49">
        <v>3</v>
      </c>
      <c r="E1508">
        <v>50</v>
      </c>
      <c r="F1508">
        <v>9</v>
      </c>
      <c r="I1508" s="49"/>
      <c r="J1508">
        <v>2</v>
      </c>
      <c r="K1508">
        <v>1</v>
      </c>
      <c r="L1508">
        <v>2</v>
      </c>
      <c r="M1508" s="49" t="s">
        <v>610</v>
      </c>
      <c r="N1508" s="49"/>
      <c r="O1508" s="49" t="s">
        <v>1937</v>
      </c>
      <c r="P1508" s="49">
        <v>5</v>
      </c>
      <c r="Q1508" s="49" t="s">
        <v>5017</v>
      </c>
      <c r="R1508" s="49" t="str">
        <f>IFERROR(INDEX(tbl_Lookup_Exercises[Category],MATCH(tbl_Exercises[[#This Row],[ExerciseName]],tbl_Lookup_Exercises[ExerciseName],0)),"Unknown")</f>
        <v>Arms_Triceps</v>
      </c>
    </row>
    <row r="1509" spans="1:18" hidden="1" x14ac:dyDescent="0.25">
      <c r="A1509" s="49" t="s">
        <v>5018</v>
      </c>
      <c r="B1509" s="49" t="s">
        <v>1120</v>
      </c>
      <c r="C1509" s="49" t="s">
        <v>214</v>
      </c>
      <c r="D1509" s="49">
        <v>4</v>
      </c>
      <c r="E1509">
        <v>50</v>
      </c>
      <c r="F1509">
        <v>9</v>
      </c>
      <c r="I1509" s="49"/>
      <c r="J1509">
        <v>2</v>
      </c>
      <c r="K1509">
        <v>1</v>
      </c>
      <c r="L1509">
        <v>2</v>
      </c>
      <c r="M1509" s="49" t="s">
        <v>610</v>
      </c>
      <c r="N1509" s="49"/>
      <c r="O1509" s="49" t="s">
        <v>1937</v>
      </c>
      <c r="P1509" s="49">
        <v>5</v>
      </c>
      <c r="Q1509" s="49" t="s">
        <v>5019</v>
      </c>
      <c r="R1509" s="49" t="str">
        <f>IFERROR(INDEX(tbl_Lookup_Exercises[Category],MATCH(tbl_Exercises[[#This Row],[ExerciseName]],tbl_Lookup_Exercises[ExerciseName],0)),"Unknown")</f>
        <v>Arms_Triceps</v>
      </c>
    </row>
    <row r="1510" spans="1:18" hidden="1" x14ac:dyDescent="0.25">
      <c r="A1510" s="49" t="s">
        <v>5020</v>
      </c>
      <c r="B1510" s="49" t="s">
        <v>1120</v>
      </c>
      <c r="C1510" s="49" t="s">
        <v>222</v>
      </c>
      <c r="D1510" s="49">
        <v>1</v>
      </c>
      <c r="E1510">
        <v>12.5</v>
      </c>
      <c r="F1510">
        <v>12</v>
      </c>
      <c r="I1510" s="49"/>
      <c r="J1510">
        <v>3</v>
      </c>
      <c r="K1510">
        <v>1</v>
      </c>
      <c r="L1510">
        <v>3</v>
      </c>
      <c r="M1510" s="49" t="s">
        <v>3856</v>
      </c>
      <c r="N1510" s="49"/>
      <c r="O1510" s="49" t="s">
        <v>4103</v>
      </c>
      <c r="P1510" s="49">
        <v>5</v>
      </c>
      <c r="Q1510" s="49" t="s">
        <v>5021</v>
      </c>
      <c r="R1510" s="49" t="str">
        <f>IFERROR(INDEX(tbl_Lookup_Exercises[Category],MATCH(tbl_Exercises[[#This Row],[ExerciseName]],tbl_Lookup_Exercises[ExerciseName],0)),"Unknown")</f>
        <v>Arms_Triceps</v>
      </c>
    </row>
    <row r="1511" spans="1:18" hidden="1" x14ac:dyDescent="0.25">
      <c r="A1511" s="49" t="s">
        <v>5022</v>
      </c>
      <c r="B1511" s="49" t="s">
        <v>1120</v>
      </c>
      <c r="C1511" s="49" t="s">
        <v>222</v>
      </c>
      <c r="D1511" s="49">
        <v>2</v>
      </c>
      <c r="E1511">
        <v>12.5</v>
      </c>
      <c r="F1511">
        <v>12</v>
      </c>
      <c r="I1511" s="49"/>
      <c r="J1511">
        <v>3</v>
      </c>
      <c r="K1511">
        <v>1</v>
      </c>
      <c r="L1511">
        <v>3</v>
      </c>
      <c r="M1511" s="49" t="s">
        <v>610</v>
      </c>
      <c r="N1511" s="49"/>
      <c r="O1511" s="49" t="s">
        <v>2199</v>
      </c>
      <c r="P1511" s="49">
        <v>5</v>
      </c>
      <c r="Q1511" s="49" t="s">
        <v>5023</v>
      </c>
      <c r="R1511" s="49" t="str">
        <f>IFERROR(INDEX(tbl_Lookup_Exercises[Category],MATCH(tbl_Exercises[[#This Row],[ExerciseName]],tbl_Lookup_Exercises[ExerciseName],0)),"Unknown")</f>
        <v>Arms_Triceps</v>
      </c>
    </row>
    <row r="1512" spans="1:18" hidden="1" x14ac:dyDescent="0.25">
      <c r="A1512" s="49" t="s">
        <v>5024</v>
      </c>
      <c r="B1512" s="49" t="s">
        <v>1120</v>
      </c>
      <c r="C1512" s="49" t="s">
        <v>222</v>
      </c>
      <c r="D1512" s="49">
        <v>3</v>
      </c>
      <c r="E1512">
        <v>12.5</v>
      </c>
      <c r="F1512">
        <v>12</v>
      </c>
      <c r="I1512" s="49"/>
      <c r="J1512">
        <v>3</v>
      </c>
      <c r="K1512">
        <v>1</v>
      </c>
      <c r="L1512">
        <v>3</v>
      </c>
      <c r="M1512" s="49" t="s">
        <v>610</v>
      </c>
      <c r="N1512" s="49"/>
      <c r="O1512" s="49" t="s">
        <v>2199</v>
      </c>
      <c r="P1512" s="49">
        <v>5</v>
      </c>
      <c r="Q1512" s="49" t="s">
        <v>5025</v>
      </c>
      <c r="R1512" s="49" t="str">
        <f>IFERROR(INDEX(tbl_Lookup_Exercises[Category],MATCH(tbl_Exercises[[#This Row],[ExerciseName]],tbl_Lookup_Exercises[ExerciseName],0)),"Unknown")</f>
        <v>Arms_Triceps</v>
      </c>
    </row>
    <row r="1513" spans="1:18" hidden="1" x14ac:dyDescent="0.25">
      <c r="A1513" s="49" t="s">
        <v>5026</v>
      </c>
      <c r="B1513" s="49" t="s">
        <v>1120</v>
      </c>
      <c r="C1513" s="49" t="s">
        <v>8734</v>
      </c>
      <c r="D1513" s="49">
        <v>1</v>
      </c>
      <c r="E1513">
        <v>30</v>
      </c>
      <c r="F1513">
        <v>12</v>
      </c>
      <c r="I1513" s="49"/>
      <c r="J1513">
        <v>2</v>
      </c>
      <c r="K1513">
        <v>1</v>
      </c>
      <c r="L1513">
        <v>2</v>
      </c>
      <c r="M1513" s="49" t="s">
        <v>618</v>
      </c>
      <c r="N1513" s="49"/>
      <c r="O1513" s="49" t="s">
        <v>5027</v>
      </c>
      <c r="P1513" s="49">
        <v>5</v>
      </c>
      <c r="Q1513" s="49" t="s">
        <v>5028</v>
      </c>
      <c r="R1513" s="49" t="str">
        <f>IFERROR(INDEX(tbl_Lookup_Exercises[Category],MATCH(tbl_Exercises[[#This Row],[ExerciseName]],tbl_Lookup_Exercises[ExerciseName],0)),"Unknown")</f>
        <v>Arms_Biceps</v>
      </c>
    </row>
    <row r="1514" spans="1:18" hidden="1" x14ac:dyDescent="0.25">
      <c r="A1514" s="49" t="s">
        <v>5029</v>
      </c>
      <c r="B1514" s="49" t="s">
        <v>1120</v>
      </c>
      <c r="C1514" s="49" t="s">
        <v>8734</v>
      </c>
      <c r="D1514" s="49">
        <v>2</v>
      </c>
      <c r="E1514">
        <v>30</v>
      </c>
      <c r="F1514">
        <v>10</v>
      </c>
      <c r="I1514" s="49"/>
      <c r="J1514">
        <v>2</v>
      </c>
      <c r="K1514">
        <v>1</v>
      </c>
      <c r="L1514">
        <v>2</v>
      </c>
      <c r="M1514" s="49" t="s">
        <v>3856</v>
      </c>
      <c r="N1514" s="49"/>
      <c r="O1514" s="49" t="s">
        <v>3882</v>
      </c>
      <c r="P1514" s="49">
        <v>5</v>
      </c>
      <c r="Q1514" s="49" t="s">
        <v>5030</v>
      </c>
      <c r="R1514" s="49" t="str">
        <f>IFERROR(INDEX(tbl_Lookup_Exercises[Category],MATCH(tbl_Exercises[[#This Row],[ExerciseName]],tbl_Lookup_Exercises[ExerciseName],0)),"Unknown")</f>
        <v>Arms_Biceps</v>
      </c>
    </row>
    <row r="1515" spans="1:18" hidden="1" x14ac:dyDescent="0.25">
      <c r="A1515" s="49" t="s">
        <v>5031</v>
      </c>
      <c r="B1515" s="49" t="s">
        <v>1120</v>
      </c>
      <c r="C1515" s="49" t="s">
        <v>8734</v>
      </c>
      <c r="D1515" s="49">
        <v>3</v>
      </c>
      <c r="E1515">
        <v>30</v>
      </c>
      <c r="F1515">
        <v>9</v>
      </c>
      <c r="I1515" s="49"/>
      <c r="J1515">
        <v>2</v>
      </c>
      <c r="K1515">
        <v>1</v>
      </c>
      <c r="L1515">
        <v>2</v>
      </c>
      <c r="M1515" s="49" t="s">
        <v>610</v>
      </c>
      <c r="N1515" s="49"/>
      <c r="O1515" s="49" t="s">
        <v>1937</v>
      </c>
      <c r="P1515" s="49">
        <v>5</v>
      </c>
      <c r="Q1515" s="49" t="s">
        <v>5032</v>
      </c>
      <c r="R1515" s="49" t="str">
        <f>IFERROR(INDEX(tbl_Lookup_Exercises[Category],MATCH(tbl_Exercises[[#This Row],[ExerciseName]],tbl_Lookup_Exercises[ExerciseName],0)),"Unknown")</f>
        <v>Arms_Biceps</v>
      </c>
    </row>
    <row r="1516" spans="1:18" hidden="1" x14ac:dyDescent="0.25">
      <c r="A1516" s="49" t="s">
        <v>5033</v>
      </c>
      <c r="B1516" s="49" t="s">
        <v>1120</v>
      </c>
      <c r="C1516" s="49" t="s">
        <v>303</v>
      </c>
      <c r="D1516" s="49">
        <v>1</v>
      </c>
      <c r="E1516">
        <v>20</v>
      </c>
      <c r="F1516">
        <v>12</v>
      </c>
      <c r="I1516" s="49"/>
      <c r="J1516">
        <v>2</v>
      </c>
      <c r="K1516">
        <v>2</v>
      </c>
      <c r="L1516">
        <v>2</v>
      </c>
      <c r="M1516" s="49" t="s">
        <v>618</v>
      </c>
      <c r="N1516" s="49"/>
      <c r="O1516" s="49" t="s">
        <v>5034</v>
      </c>
      <c r="P1516" s="49">
        <v>5</v>
      </c>
      <c r="Q1516" s="49" t="s">
        <v>5035</v>
      </c>
      <c r="R1516" s="49" t="str">
        <f>IFERROR(INDEX(tbl_Lookup_Exercises[Category],MATCH(tbl_Exercises[[#This Row],[ExerciseName]],tbl_Lookup_Exercises[ExerciseName],0)),"Unknown")</f>
        <v>Push</v>
      </c>
    </row>
    <row r="1517" spans="1:18" hidden="1" x14ac:dyDescent="0.25">
      <c r="A1517" s="49" t="s">
        <v>5036</v>
      </c>
      <c r="B1517" s="49" t="s">
        <v>1120</v>
      </c>
      <c r="C1517" s="49" t="s">
        <v>303</v>
      </c>
      <c r="D1517" s="49">
        <v>2</v>
      </c>
      <c r="E1517">
        <v>20</v>
      </c>
      <c r="F1517">
        <v>13</v>
      </c>
      <c r="I1517" s="49"/>
      <c r="J1517">
        <v>2</v>
      </c>
      <c r="K1517">
        <v>2</v>
      </c>
      <c r="L1517">
        <v>2</v>
      </c>
      <c r="M1517" s="49" t="s">
        <v>618</v>
      </c>
      <c r="N1517" s="49"/>
      <c r="O1517" s="49" t="s">
        <v>5037</v>
      </c>
      <c r="P1517" s="49">
        <v>5</v>
      </c>
      <c r="Q1517" s="49" t="s">
        <v>5038</v>
      </c>
      <c r="R1517" s="49" t="str">
        <f>IFERROR(INDEX(tbl_Lookup_Exercises[Category],MATCH(tbl_Exercises[[#This Row],[ExerciseName]],tbl_Lookup_Exercises[ExerciseName],0)),"Unknown")</f>
        <v>Push</v>
      </c>
    </row>
    <row r="1518" spans="1:18" hidden="1" x14ac:dyDescent="0.25">
      <c r="A1518" s="49" t="s">
        <v>5039</v>
      </c>
      <c r="B1518" s="49" t="s">
        <v>1120</v>
      </c>
      <c r="C1518" s="49" t="s">
        <v>303</v>
      </c>
      <c r="D1518" s="49">
        <v>3</v>
      </c>
      <c r="E1518">
        <v>20</v>
      </c>
      <c r="F1518">
        <v>13</v>
      </c>
      <c r="I1518" s="49"/>
      <c r="M1518" s="49"/>
      <c r="N1518" s="49"/>
      <c r="O1518" s="49" t="s">
        <v>5040</v>
      </c>
      <c r="P1518" s="49">
        <v>5</v>
      </c>
      <c r="Q1518" s="49" t="s">
        <v>5041</v>
      </c>
      <c r="R1518" s="49" t="str">
        <f>IFERROR(INDEX(tbl_Lookup_Exercises[Category],MATCH(tbl_Exercises[[#This Row],[ExerciseName]],tbl_Lookup_Exercises[ExerciseName],0)),"Unknown")</f>
        <v>Push</v>
      </c>
    </row>
    <row r="1519" spans="1:18" hidden="1" x14ac:dyDescent="0.25">
      <c r="A1519" s="49" t="s">
        <v>5042</v>
      </c>
      <c r="B1519" s="49" t="s">
        <v>1120</v>
      </c>
      <c r="C1519" s="49" t="s">
        <v>1534</v>
      </c>
      <c r="D1519" s="49">
        <v>1</v>
      </c>
      <c r="E1519">
        <v>150</v>
      </c>
      <c r="G1519">
        <v>75</v>
      </c>
      <c r="I1519" s="49"/>
      <c r="M1519" s="49"/>
      <c r="N1519" s="49"/>
      <c r="O1519" s="49" t="s">
        <v>5043</v>
      </c>
      <c r="P1519" s="49">
        <v>5</v>
      </c>
      <c r="Q1519" s="49" t="s">
        <v>5044</v>
      </c>
      <c r="R1519" s="49" t="str">
        <f>IFERROR(INDEX(tbl_Lookup_Exercises[Category],MATCH(tbl_Exercises[[#This Row],[ExerciseName]],tbl_Lookup_Exercises[ExerciseName],0)),"Unknown")</f>
        <v>Carry</v>
      </c>
    </row>
    <row r="1520" spans="1:18" hidden="1" x14ac:dyDescent="0.25">
      <c r="A1520" s="49" t="s">
        <v>5045</v>
      </c>
      <c r="B1520" s="49" t="s">
        <v>1120</v>
      </c>
      <c r="C1520" s="49" t="s">
        <v>1534</v>
      </c>
      <c r="D1520" s="49">
        <v>2</v>
      </c>
      <c r="E1520">
        <v>150</v>
      </c>
      <c r="G1520">
        <v>64.2</v>
      </c>
      <c r="I1520" s="49"/>
      <c r="M1520" s="49"/>
      <c r="N1520" s="49"/>
      <c r="O1520" s="49" t="s">
        <v>5046</v>
      </c>
      <c r="P1520" s="49">
        <v>5</v>
      </c>
      <c r="Q1520" s="49" t="s">
        <v>5047</v>
      </c>
      <c r="R1520" s="49" t="str">
        <f>IFERROR(INDEX(tbl_Lookup_Exercises[Category],MATCH(tbl_Exercises[[#This Row],[ExerciseName]],tbl_Lookup_Exercises[ExerciseName],0)),"Unknown")</f>
        <v>Carry</v>
      </c>
    </row>
    <row r="1521" spans="1:18" hidden="1" x14ac:dyDescent="0.25">
      <c r="A1521" s="49" t="s">
        <v>5048</v>
      </c>
      <c r="B1521" s="49" t="s">
        <v>1120</v>
      </c>
      <c r="C1521" s="49" t="s">
        <v>1534</v>
      </c>
      <c r="D1521" s="49">
        <v>3</v>
      </c>
      <c r="E1521">
        <v>150</v>
      </c>
      <c r="G1521">
        <v>60</v>
      </c>
      <c r="I1521" s="49"/>
      <c r="M1521" s="49"/>
      <c r="N1521" s="49"/>
      <c r="O1521" s="49"/>
      <c r="P1521" s="49">
        <v>5</v>
      </c>
      <c r="Q1521" s="49" t="s">
        <v>5049</v>
      </c>
      <c r="R1521" s="49" t="str">
        <f>IFERROR(INDEX(tbl_Lookup_Exercises[Category],MATCH(tbl_Exercises[[#This Row],[ExerciseName]],tbl_Lookup_Exercises[ExerciseName],0)),"Unknown")</f>
        <v>Carry</v>
      </c>
    </row>
    <row r="1522" spans="1:18" hidden="1" x14ac:dyDescent="0.25">
      <c r="A1522" s="49" t="s">
        <v>5050</v>
      </c>
      <c r="B1522" s="49" t="s">
        <v>1120</v>
      </c>
      <c r="C1522" s="49" t="s">
        <v>356</v>
      </c>
      <c r="D1522" s="49">
        <v>2</v>
      </c>
      <c r="G1522">
        <v>300</v>
      </c>
      <c r="H1522">
        <v>1.31</v>
      </c>
      <c r="I1522" s="49" t="s">
        <v>3957</v>
      </c>
      <c r="M1522" s="49"/>
      <c r="N1522" s="49"/>
      <c r="O1522" s="49" t="s">
        <v>4062</v>
      </c>
      <c r="P1522" s="49">
        <v>5</v>
      </c>
      <c r="Q1522" s="49" t="s">
        <v>1122</v>
      </c>
      <c r="R1522" s="49" t="str">
        <f>IFERROR(INDEX(tbl_Lookup_Exercises[Category],MATCH(tbl_Exercises[[#This Row],[ExerciseName]],tbl_Lookup_Exercises[ExerciseName],0)),"Unknown")</f>
        <v>Pull</v>
      </c>
    </row>
    <row r="1523" spans="1:18" hidden="1" x14ac:dyDescent="0.25">
      <c r="A1523" s="49" t="s">
        <v>5051</v>
      </c>
      <c r="B1523" s="49" t="s">
        <v>1123</v>
      </c>
      <c r="C1523" s="49" t="s">
        <v>363</v>
      </c>
      <c r="D1523" s="49">
        <v>1</v>
      </c>
      <c r="G1523">
        <v>360</v>
      </c>
      <c r="H1523">
        <v>0.47</v>
      </c>
      <c r="I1523" s="49" t="s">
        <v>3957</v>
      </c>
      <c r="M1523" s="49"/>
      <c r="N1523" s="49"/>
      <c r="O1523" s="49" t="s">
        <v>5052</v>
      </c>
      <c r="P1523" s="49">
        <v>6</v>
      </c>
      <c r="Q1523" s="49" t="s">
        <v>1125</v>
      </c>
      <c r="R1523" s="49" t="str">
        <f>IFERROR(INDEX(tbl_Lookup_Exercises[Category],MATCH(tbl_Exercises[[#This Row],[ExerciseName]],tbl_Lookup_Exercises[ExerciseName],0)),"Unknown")</f>
        <v>Cardio</v>
      </c>
    </row>
    <row r="1524" spans="1:18" hidden="1" x14ac:dyDescent="0.25">
      <c r="A1524" s="49" t="s">
        <v>5053</v>
      </c>
      <c r="B1524" s="49" t="s">
        <v>1123</v>
      </c>
      <c r="C1524" s="49" t="s">
        <v>403</v>
      </c>
      <c r="D1524" s="49">
        <v>1</v>
      </c>
      <c r="E1524">
        <v>0</v>
      </c>
      <c r="F1524">
        <v>8</v>
      </c>
      <c r="I1524" s="49"/>
      <c r="M1524" s="49"/>
      <c r="N1524" s="49"/>
      <c r="O1524" s="49"/>
      <c r="P1524" s="49">
        <v>6</v>
      </c>
      <c r="Q1524" s="49" t="s">
        <v>5054</v>
      </c>
      <c r="R1524" s="49" t="str">
        <f>IFERROR(INDEX(tbl_Lookup_Exercises[Category],MATCH(tbl_Exercises[[#This Row],[ExerciseName]],tbl_Lookup_Exercises[ExerciseName],0)),"Unknown")</f>
        <v>Warmup</v>
      </c>
    </row>
    <row r="1525" spans="1:18" hidden="1" x14ac:dyDescent="0.25">
      <c r="A1525" s="49" t="s">
        <v>5055</v>
      </c>
      <c r="B1525" s="49" t="s">
        <v>1123</v>
      </c>
      <c r="C1525" s="49" t="s">
        <v>394</v>
      </c>
      <c r="D1525" s="49">
        <v>1</v>
      </c>
      <c r="E1525">
        <v>0</v>
      </c>
      <c r="F1525">
        <v>20</v>
      </c>
      <c r="I1525" s="49"/>
      <c r="M1525" s="49"/>
      <c r="N1525" s="49"/>
      <c r="O1525" s="49"/>
      <c r="P1525" s="49">
        <v>6</v>
      </c>
      <c r="Q1525" s="49" t="s">
        <v>5056</v>
      </c>
      <c r="R1525" s="49" t="str">
        <f>IFERROR(INDEX(tbl_Lookup_Exercises[Category],MATCH(tbl_Exercises[[#This Row],[ExerciseName]],tbl_Lookup_Exercises[ExerciseName],0)),"Unknown")</f>
        <v>Warmup</v>
      </c>
    </row>
    <row r="1526" spans="1:18" hidden="1" x14ac:dyDescent="0.25">
      <c r="A1526" s="49" t="s">
        <v>5057</v>
      </c>
      <c r="B1526" s="49" t="s">
        <v>1123</v>
      </c>
      <c r="C1526" s="49" t="s">
        <v>334</v>
      </c>
      <c r="D1526" s="49">
        <v>1</v>
      </c>
      <c r="E1526">
        <v>0</v>
      </c>
      <c r="G1526">
        <v>60</v>
      </c>
      <c r="I1526" s="49"/>
      <c r="M1526" s="49"/>
      <c r="N1526" s="49"/>
      <c r="O1526" s="49" t="s">
        <v>5058</v>
      </c>
      <c r="P1526" s="49">
        <v>6</v>
      </c>
      <c r="Q1526" s="49" t="s">
        <v>5059</v>
      </c>
      <c r="R1526" s="49" t="str">
        <f>IFERROR(INDEX(tbl_Lookup_Exercises[Category],MATCH(tbl_Exercises[[#This Row],[ExerciseName]],tbl_Lookup_Exercises[ExerciseName],0)),"Unknown")</f>
        <v>Carry</v>
      </c>
    </row>
    <row r="1527" spans="1:18" hidden="1" x14ac:dyDescent="0.25">
      <c r="A1527" s="49" t="s">
        <v>5060</v>
      </c>
      <c r="B1527" s="49" t="s">
        <v>1123</v>
      </c>
      <c r="C1527" s="49" t="s">
        <v>403</v>
      </c>
      <c r="D1527" s="49">
        <v>2</v>
      </c>
      <c r="E1527">
        <v>0</v>
      </c>
      <c r="F1527">
        <v>8</v>
      </c>
      <c r="I1527" s="49"/>
      <c r="M1527" s="49"/>
      <c r="N1527" s="49"/>
      <c r="O1527" s="49"/>
      <c r="P1527" s="49">
        <v>6</v>
      </c>
      <c r="Q1527" s="49" t="s">
        <v>5061</v>
      </c>
      <c r="R1527" s="49" t="str">
        <f>IFERROR(INDEX(tbl_Lookup_Exercises[Category],MATCH(tbl_Exercises[[#This Row],[ExerciseName]],tbl_Lookup_Exercises[ExerciseName],0)),"Unknown")</f>
        <v>Warmup</v>
      </c>
    </row>
    <row r="1528" spans="1:18" hidden="1" x14ac:dyDescent="0.25">
      <c r="A1528" s="49" t="s">
        <v>5062</v>
      </c>
      <c r="B1528" s="49" t="s">
        <v>1123</v>
      </c>
      <c r="C1528" s="49" t="s">
        <v>394</v>
      </c>
      <c r="D1528" s="49">
        <v>2</v>
      </c>
      <c r="E1528">
        <v>0</v>
      </c>
      <c r="F1528">
        <v>15</v>
      </c>
      <c r="I1528" s="49"/>
      <c r="M1528" s="49"/>
      <c r="N1528" s="49"/>
      <c r="O1528" s="49"/>
      <c r="P1528" s="49">
        <v>6</v>
      </c>
      <c r="Q1528" s="49" t="s">
        <v>5063</v>
      </c>
      <c r="R1528" s="49" t="str">
        <f>IFERROR(INDEX(tbl_Lookup_Exercises[Category],MATCH(tbl_Exercises[[#This Row],[ExerciseName]],tbl_Lookup_Exercises[ExerciseName],0)),"Unknown")</f>
        <v>Warmup</v>
      </c>
    </row>
    <row r="1529" spans="1:18" hidden="1" x14ac:dyDescent="0.25">
      <c r="A1529" s="49" t="s">
        <v>5064</v>
      </c>
      <c r="B1529" s="49" t="s">
        <v>1123</v>
      </c>
      <c r="C1529" s="49" t="s">
        <v>334</v>
      </c>
      <c r="D1529" s="49">
        <v>2</v>
      </c>
      <c r="E1529">
        <v>0</v>
      </c>
      <c r="G1529">
        <v>60</v>
      </c>
      <c r="I1529" s="49"/>
      <c r="M1529" s="49"/>
      <c r="N1529" s="49"/>
      <c r="O1529" s="49" t="s">
        <v>5058</v>
      </c>
      <c r="P1529" s="49">
        <v>6</v>
      </c>
      <c r="Q1529" s="49" t="s">
        <v>5065</v>
      </c>
      <c r="R1529" s="49" t="str">
        <f>IFERROR(INDEX(tbl_Lookup_Exercises[Category],MATCH(tbl_Exercises[[#This Row],[ExerciseName]],tbl_Lookup_Exercises[ExerciseName],0)),"Unknown")</f>
        <v>Carry</v>
      </c>
    </row>
    <row r="1530" spans="1:18" hidden="1" x14ac:dyDescent="0.25">
      <c r="A1530" s="49" t="s">
        <v>5066</v>
      </c>
      <c r="B1530" s="49" t="s">
        <v>1123</v>
      </c>
      <c r="C1530" s="49" t="s">
        <v>1</v>
      </c>
      <c r="D1530" s="49">
        <v>1</v>
      </c>
      <c r="E1530">
        <v>150</v>
      </c>
      <c r="G1530">
        <v>60</v>
      </c>
      <c r="I1530" s="49"/>
      <c r="M1530" s="49"/>
      <c r="N1530" s="49"/>
      <c r="O1530" s="49" t="s">
        <v>5067</v>
      </c>
      <c r="P1530" s="49">
        <v>6</v>
      </c>
      <c r="Q1530" s="49" t="s">
        <v>5068</v>
      </c>
      <c r="R1530" s="49" t="str">
        <f>IFERROR(INDEX(tbl_Lookup_Exercises[Category],MATCH(tbl_Exercises[[#This Row],[ExerciseName]],tbl_Lookup_Exercises[ExerciseName],0)),"Unknown")</f>
        <v>Carry</v>
      </c>
    </row>
    <row r="1531" spans="1:18" hidden="1" x14ac:dyDescent="0.25">
      <c r="A1531" s="49" t="s">
        <v>5069</v>
      </c>
      <c r="B1531" s="49" t="s">
        <v>1123</v>
      </c>
      <c r="C1531" s="49" t="s">
        <v>1</v>
      </c>
      <c r="D1531" s="49">
        <v>2</v>
      </c>
      <c r="E1531">
        <v>150</v>
      </c>
      <c r="G1531">
        <v>60</v>
      </c>
      <c r="I1531" s="49"/>
      <c r="M1531" s="49"/>
      <c r="N1531" s="49"/>
      <c r="O1531" s="49" t="s">
        <v>5067</v>
      </c>
      <c r="P1531" s="49">
        <v>6</v>
      </c>
      <c r="Q1531" s="49" t="s">
        <v>5070</v>
      </c>
      <c r="R1531" s="49" t="str">
        <f>IFERROR(INDEX(tbl_Lookup_Exercises[Category],MATCH(tbl_Exercises[[#This Row],[ExerciseName]],tbl_Lookup_Exercises[ExerciseName],0)),"Unknown")</f>
        <v>Carry</v>
      </c>
    </row>
    <row r="1532" spans="1:18" hidden="1" x14ac:dyDescent="0.25">
      <c r="A1532" s="49" t="s">
        <v>5071</v>
      </c>
      <c r="B1532" s="49" t="s">
        <v>1123</v>
      </c>
      <c r="C1532" s="49" t="s">
        <v>1</v>
      </c>
      <c r="D1532" s="49">
        <v>3</v>
      </c>
      <c r="E1532">
        <v>150</v>
      </c>
      <c r="G1532">
        <v>49.8</v>
      </c>
      <c r="I1532" s="49"/>
      <c r="M1532" s="49"/>
      <c r="N1532" s="49"/>
      <c r="O1532" s="49" t="s">
        <v>5072</v>
      </c>
      <c r="P1532" s="49">
        <v>6</v>
      </c>
      <c r="Q1532" s="49" t="s">
        <v>5073</v>
      </c>
      <c r="R1532" s="49" t="str">
        <f>IFERROR(INDEX(tbl_Lookup_Exercises[Category],MATCH(tbl_Exercises[[#This Row],[ExerciseName]],tbl_Lookup_Exercises[ExerciseName],0)),"Unknown")</f>
        <v>Carry</v>
      </c>
    </row>
    <row r="1533" spans="1:18" hidden="1" x14ac:dyDescent="0.25">
      <c r="A1533" s="49" t="s">
        <v>5074</v>
      </c>
      <c r="B1533" s="49" t="s">
        <v>1123</v>
      </c>
      <c r="C1533" s="49" t="s">
        <v>1</v>
      </c>
      <c r="D1533" s="49">
        <v>4</v>
      </c>
      <c r="E1533">
        <v>150</v>
      </c>
      <c r="G1533">
        <v>46.2</v>
      </c>
      <c r="I1533" s="49"/>
      <c r="M1533" s="49"/>
      <c r="N1533" s="49"/>
      <c r="O1533" s="49" t="s">
        <v>5075</v>
      </c>
      <c r="P1533" s="49">
        <v>6</v>
      </c>
      <c r="Q1533" s="49" t="s">
        <v>5076</v>
      </c>
      <c r="R1533" s="49" t="str">
        <f>IFERROR(INDEX(tbl_Lookup_Exercises[Category],MATCH(tbl_Exercises[[#This Row],[ExerciseName]],tbl_Lookup_Exercises[ExerciseName],0)),"Unknown")</f>
        <v>Carry</v>
      </c>
    </row>
    <row r="1534" spans="1:18" hidden="1" x14ac:dyDescent="0.25">
      <c r="A1534" s="49" t="s">
        <v>5077</v>
      </c>
      <c r="B1534" s="49" t="s">
        <v>1123</v>
      </c>
      <c r="C1534" s="49" t="s">
        <v>1</v>
      </c>
      <c r="D1534" s="49">
        <v>5</v>
      </c>
      <c r="E1534">
        <v>150</v>
      </c>
      <c r="G1534">
        <v>45</v>
      </c>
      <c r="I1534" s="49"/>
      <c r="M1534" s="49"/>
      <c r="N1534" s="49"/>
      <c r="O1534" s="49" t="s">
        <v>5078</v>
      </c>
      <c r="P1534" s="49">
        <v>6</v>
      </c>
      <c r="Q1534" s="49" t="s">
        <v>5079</v>
      </c>
      <c r="R1534" s="49" t="str">
        <f>IFERROR(INDEX(tbl_Lookup_Exercises[Category],MATCH(tbl_Exercises[[#This Row],[ExerciseName]],tbl_Lookup_Exercises[ExerciseName],0)),"Unknown")</f>
        <v>Carry</v>
      </c>
    </row>
    <row r="1535" spans="1:18" hidden="1" x14ac:dyDescent="0.25">
      <c r="A1535" s="49" t="s">
        <v>5080</v>
      </c>
      <c r="B1535" s="49" t="s">
        <v>1123</v>
      </c>
      <c r="C1535" s="49" t="s">
        <v>32</v>
      </c>
      <c r="D1535" s="49">
        <v>1</v>
      </c>
      <c r="E1535">
        <v>90</v>
      </c>
      <c r="F1535">
        <v>12</v>
      </c>
      <c r="I1535" s="49"/>
      <c r="M1535" s="49"/>
      <c r="N1535" s="49"/>
      <c r="O1535" s="49" t="s">
        <v>5081</v>
      </c>
      <c r="P1535" s="49">
        <v>6</v>
      </c>
      <c r="Q1535" s="49" t="s">
        <v>5082</v>
      </c>
      <c r="R1535" s="49" t="str">
        <f>IFERROR(INDEX(tbl_Lookup_Exercises[Category],MATCH(tbl_Exercises[[#This Row],[ExerciseName]],tbl_Lookup_Exercises[ExerciseName],0)),"Unknown")</f>
        <v>Pull</v>
      </c>
    </row>
    <row r="1536" spans="1:18" hidden="1" x14ac:dyDescent="0.25">
      <c r="A1536" s="49" t="s">
        <v>5083</v>
      </c>
      <c r="B1536" s="49" t="s">
        <v>1123</v>
      </c>
      <c r="C1536" s="49" t="s">
        <v>32</v>
      </c>
      <c r="D1536" s="49">
        <v>2</v>
      </c>
      <c r="E1536">
        <v>150</v>
      </c>
      <c r="F1536">
        <v>8</v>
      </c>
      <c r="I1536" s="49"/>
      <c r="M1536" s="49"/>
      <c r="N1536" s="49"/>
      <c r="O1536" s="49" t="s">
        <v>5084</v>
      </c>
      <c r="P1536" s="49">
        <v>6</v>
      </c>
      <c r="Q1536" s="49" t="s">
        <v>5085</v>
      </c>
      <c r="R1536" s="49" t="str">
        <f>IFERROR(INDEX(tbl_Lookup_Exercises[Category],MATCH(tbl_Exercises[[#This Row],[ExerciseName]],tbl_Lookup_Exercises[ExerciseName],0)),"Unknown")</f>
        <v>Pull</v>
      </c>
    </row>
    <row r="1537" spans="1:18" hidden="1" x14ac:dyDescent="0.25">
      <c r="A1537" s="49" t="s">
        <v>5086</v>
      </c>
      <c r="B1537" s="49" t="s">
        <v>1123</v>
      </c>
      <c r="C1537" s="49" t="s">
        <v>32</v>
      </c>
      <c r="D1537" s="49">
        <v>3</v>
      </c>
      <c r="E1537">
        <v>180</v>
      </c>
      <c r="F1537">
        <v>8</v>
      </c>
      <c r="I1537" s="49"/>
      <c r="J1537">
        <v>2</v>
      </c>
      <c r="K1537">
        <v>1</v>
      </c>
      <c r="L1537">
        <v>2</v>
      </c>
      <c r="M1537" s="49" t="s">
        <v>618</v>
      </c>
      <c r="N1537" s="49"/>
      <c r="O1537" s="49" t="s">
        <v>5087</v>
      </c>
      <c r="P1537" s="49">
        <v>6</v>
      </c>
      <c r="Q1537" s="49" t="s">
        <v>5088</v>
      </c>
      <c r="R1537" s="49" t="str">
        <f>IFERROR(INDEX(tbl_Lookup_Exercises[Category],MATCH(tbl_Exercises[[#This Row],[ExerciseName]],tbl_Lookup_Exercises[ExerciseName],0)),"Unknown")</f>
        <v>Pull</v>
      </c>
    </row>
    <row r="1538" spans="1:18" hidden="1" x14ac:dyDescent="0.25">
      <c r="A1538" s="49" t="s">
        <v>5089</v>
      </c>
      <c r="B1538" s="49" t="s">
        <v>1123</v>
      </c>
      <c r="C1538" s="49" t="s">
        <v>32</v>
      </c>
      <c r="D1538" s="49">
        <v>4</v>
      </c>
      <c r="E1538">
        <v>185</v>
      </c>
      <c r="F1538">
        <v>8</v>
      </c>
      <c r="I1538" s="49"/>
      <c r="J1538">
        <v>2</v>
      </c>
      <c r="K1538">
        <v>1</v>
      </c>
      <c r="L1538">
        <v>2</v>
      </c>
      <c r="M1538" s="49" t="s">
        <v>618</v>
      </c>
      <c r="N1538" s="49"/>
      <c r="O1538" s="49" t="s">
        <v>5087</v>
      </c>
      <c r="P1538" s="49">
        <v>6</v>
      </c>
      <c r="Q1538" s="49" t="s">
        <v>5090</v>
      </c>
      <c r="R1538" s="49" t="str">
        <f>IFERROR(INDEX(tbl_Lookup_Exercises[Category],MATCH(tbl_Exercises[[#This Row],[ExerciseName]],tbl_Lookup_Exercises[ExerciseName],0)),"Unknown")</f>
        <v>Pull</v>
      </c>
    </row>
    <row r="1539" spans="1:18" hidden="1" x14ac:dyDescent="0.25">
      <c r="A1539" s="49" t="s">
        <v>5091</v>
      </c>
      <c r="B1539" s="49" t="s">
        <v>1123</v>
      </c>
      <c r="C1539" s="49" t="s">
        <v>32</v>
      </c>
      <c r="D1539" s="49">
        <v>5</v>
      </c>
      <c r="E1539">
        <v>190</v>
      </c>
      <c r="F1539">
        <v>6</v>
      </c>
      <c r="I1539" s="49"/>
      <c r="J1539">
        <v>2</v>
      </c>
      <c r="K1539">
        <v>1</v>
      </c>
      <c r="L1539">
        <v>2</v>
      </c>
      <c r="M1539" s="49" t="s">
        <v>610</v>
      </c>
      <c r="N1539" s="49"/>
      <c r="O1539" s="49" t="s">
        <v>5092</v>
      </c>
      <c r="P1539" s="49">
        <v>6</v>
      </c>
      <c r="Q1539" s="49" t="s">
        <v>5093</v>
      </c>
      <c r="R1539" s="49" t="str">
        <f>IFERROR(INDEX(tbl_Lookup_Exercises[Category],MATCH(tbl_Exercises[[#This Row],[ExerciseName]],tbl_Lookup_Exercises[ExerciseName],0)),"Unknown")</f>
        <v>Pull</v>
      </c>
    </row>
    <row r="1540" spans="1:18" hidden="1" x14ac:dyDescent="0.25">
      <c r="A1540" s="49" t="s">
        <v>5094</v>
      </c>
      <c r="B1540" s="49" t="s">
        <v>1123</v>
      </c>
      <c r="C1540" s="49" t="s">
        <v>32</v>
      </c>
      <c r="D1540" s="49">
        <v>6</v>
      </c>
      <c r="E1540">
        <v>190</v>
      </c>
      <c r="F1540">
        <v>6</v>
      </c>
      <c r="I1540" s="49"/>
      <c r="J1540">
        <v>2</v>
      </c>
      <c r="K1540">
        <v>1</v>
      </c>
      <c r="L1540">
        <v>2</v>
      </c>
      <c r="M1540" s="49" t="s">
        <v>610</v>
      </c>
      <c r="N1540" s="49"/>
      <c r="O1540" s="49" t="s">
        <v>5092</v>
      </c>
      <c r="P1540" s="49">
        <v>6</v>
      </c>
      <c r="Q1540" s="49" t="s">
        <v>5095</v>
      </c>
      <c r="R1540" s="49" t="str">
        <f>IFERROR(INDEX(tbl_Lookup_Exercises[Category],MATCH(tbl_Exercises[[#This Row],[ExerciseName]],tbl_Lookup_Exercises[ExerciseName],0)),"Unknown")</f>
        <v>Pull</v>
      </c>
    </row>
    <row r="1541" spans="1:18" hidden="1" x14ac:dyDescent="0.25">
      <c r="A1541" s="49" t="s">
        <v>5096</v>
      </c>
      <c r="B1541" s="49" t="s">
        <v>1123</v>
      </c>
      <c r="C1541" s="49" t="s">
        <v>24</v>
      </c>
      <c r="D1541" s="49">
        <v>1</v>
      </c>
      <c r="E1541">
        <v>0</v>
      </c>
      <c r="F1541">
        <v>10</v>
      </c>
      <c r="I1541" s="49"/>
      <c r="J1541">
        <v>1</v>
      </c>
      <c r="K1541">
        <v>2</v>
      </c>
      <c r="L1541">
        <v>1</v>
      </c>
      <c r="M1541" s="49" t="s">
        <v>3856</v>
      </c>
      <c r="N1541" s="49"/>
      <c r="O1541" s="49" t="s">
        <v>5097</v>
      </c>
      <c r="P1541" s="49">
        <v>6</v>
      </c>
      <c r="Q1541" s="49" t="s">
        <v>5098</v>
      </c>
      <c r="R1541" s="49" t="str">
        <f>IFERROR(INDEX(tbl_Lookup_Exercises[Category],MATCH(tbl_Exercises[[#This Row],[ExerciseName]],tbl_Lookup_Exercises[ExerciseName],0)),"Unknown")</f>
        <v>Pull</v>
      </c>
    </row>
    <row r="1542" spans="1:18" hidden="1" x14ac:dyDescent="0.25">
      <c r="A1542" s="49" t="s">
        <v>5099</v>
      </c>
      <c r="B1542" s="49" t="s">
        <v>1123</v>
      </c>
      <c r="C1542" s="49" t="s">
        <v>24</v>
      </c>
      <c r="D1542" s="49">
        <v>2</v>
      </c>
      <c r="E1542">
        <v>0</v>
      </c>
      <c r="F1542">
        <v>7</v>
      </c>
      <c r="I1542" s="49"/>
      <c r="J1542">
        <v>1</v>
      </c>
      <c r="K1542">
        <v>2</v>
      </c>
      <c r="L1542">
        <v>1</v>
      </c>
      <c r="M1542" s="49" t="s">
        <v>3856</v>
      </c>
      <c r="N1542" s="49"/>
      <c r="O1542" s="49" t="s">
        <v>5100</v>
      </c>
      <c r="P1542" s="49">
        <v>6</v>
      </c>
      <c r="Q1542" s="49" t="s">
        <v>5101</v>
      </c>
      <c r="R1542" s="49" t="str">
        <f>IFERROR(INDEX(tbl_Lookup_Exercises[Category],MATCH(tbl_Exercises[[#This Row],[ExerciseName]],tbl_Lookup_Exercises[ExerciseName],0)),"Unknown")</f>
        <v>Pull</v>
      </c>
    </row>
    <row r="1543" spans="1:18" hidden="1" x14ac:dyDescent="0.25">
      <c r="A1543" s="49" t="s">
        <v>5102</v>
      </c>
      <c r="B1543" s="49" t="s">
        <v>1123</v>
      </c>
      <c r="C1543" s="49" t="s">
        <v>24</v>
      </c>
      <c r="D1543" s="49">
        <v>3</v>
      </c>
      <c r="E1543">
        <v>0</v>
      </c>
      <c r="F1543">
        <v>8</v>
      </c>
      <c r="I1543" s="49"/>
      <c r="J1543">
        <v>1</v>
      </c>
      <c r="K1543">
        <v>2</v>
      </c>
      <c r="L1543">
        <v>1</v>
      </c>
      <c r="M1543" s="49" t="s">
        <v>3856</v>
      </c>
      <c r="N1543" s="49"/>
      <c r="O1543" s="49" t="s">
        <v>5103</v>
      </c>
      <c r="P1543" s="49">
        <v>6</v>
      </c>
      <c r="Q1543" s="49" t="s">
        <v>5104</v>
      </c>
      <c r="R1543" s="49" t="str">
        <f>IFERROR(INDEX(tbl_Lookup_Exercises[Category],MATCH(tbl_Exercises[[#This Row],[ExerciseName]],tbl_Lookup_Exercises[ExerciseName],0)),"Unknown")</f>
        <v>Pull</v>
      </c>
    </row>
    <row r="1544" spans="1:18" hidden="1" x14ac:dyDescent="0.25">
      <c r="A1544" s="49" t="s">
        <v>5105</v>
      </c>
      <c r="B1544" s="49" t="s">
        <v>1123</v>
      </c>
      <c r="C1544" s="49" t="s">
        <v>96</v>
      </c>
      <c r="D1544" s="49">
        <v>1</v>
      </c>
      <c r="E1544">
        <v>40</v>
      </c>
      <c r="F1544">
        <v>4</v>
      </c>
      <c r="I1544" s="49"/>
      <c r="J1544">
        <v>2</v>
      </c>
      <c r="K1544">
        <v>1</v>
      </c>
      <c r="L1544">
        <v>2</v>
      </c>
      <c r="M1544" s="49" t="s">
        <v>610</v>
      </c>
      <c r="N1544" s="49"/>
      <c r="O1544" s="49" t="s">
        <v>5106</v>
      </c>
      <c r="P1544" s="49">
        <v>6</v>
      </c>
      <c r="Q1544" s="49" t="s">
        <v>5107</v>
      </c>
      <c r="R1544" s="49" t="str">
        <f>IFERROR(INDEX(tbl_Lookup_Exercises[Category],MATCH(tbl_Exercises[[#This Row],[ExerciseName]],tbl_Lookup_Exercises[ExerciseName],0)),"Unknown")</f>
        <v>Arms_Biceps</v>
      </c>
    </row>
    <row r="1545" spans="1:18" hidden="1" x14ac:dyDescent="0.25">
      <c r="A1545" s="49" t="s">
        <v>5108</v>
      </c>
      <c r="B1545" s="49" t="s">
        <v>1123</v>
      </c>
      <c r="C1545" s="49" t="s">
        <v>96</v>
      </c>
      <c r="D1545" s="49">
        <v>2</v>
      </c>
      <c r="E1545">
        <v>35</v>
      </c>
      <c r="F1545">
        <v>8</v>
      </c>
      <c r="I1545" s="49"/>
      <c r="J1545">
        <v>2</v>
      </c>
      <c r="K1545">
        <v>1</v>
      </c>
      <c r="L1545">
        <v>2</v>
      </c>
      <c r="M1545" s="49" t="s">
        <v>610</v>
      </c>
      <c r="N1545" s="49"/>
      <c r="O1545" s="49" t="s">
        <v>5109</v>
      </c>
      <c r="P1545" s="49">
        <v>6</v>
      </c>
      <c r="Q1545" s="49" t="s">
        <v>5110</v>
      </c>
      <c r="R1545" s="49" t="str">
        <f>IFERROR(INDEX(tbl_Lookup_Exercises[Category],MATCH(tbl_Exercises[[#This Row],[ExerciseName]],tbl_Lookup_Exercises[ExerciseName],0)),"Unknown")</f>
        <v>Arms_Biceps</v>
      </c>
    </row>
    <row r="1546" spans="1:18" hidden="1" x14ac:dyDescent="0.25">
      <c r="A1546" s="49" t="s">
        <v>5111</v>
      </c>
      <c r="B1546" s="49" t="s">
        <v>1123</v>
      </c>
      <c r="C1546" s="49" t="s">
        <v>96</v>
      </c>
      <c r="D1546" s="49">
        <v>3</v>
      </c>
      <c r="E1546">
        <v>35</v>
      </c>
      <c r="F1546">
        <v>9</v>
      </c>
      <c r="I1546" s="49"/>
      <c r="J1546">
        <v>2</v>
      </c>
      <c r="K1546">
        <v>1</v>
      </c>
      <c r="L1546">
        <v>2</v>
      </c>
      <c r="M1546" s="49" t="s">
        <v>610</v>
      </c>
      <c r="N1546" s="49"/>
      <c r="O1546" s="49" t="s">
        <v>5112</v>
      </c>
      <c r="P1546" s="49">
        <v>6</v>
      </c>
      <c r="Q1546" s="49" t="s">
        <v>5113</v>
      </c>
      <c r="R1546" s="49" t="str">
        <f>IFERROR(INDEX(tbl_Lookup_Exercises[Category],MATCH(tbl_Exercises[[#This Row],[ExerciseName]],tbl_Lookup_Exercises[ExerciseName],0)),"Unknown")</f>
        <v>Arms_Biceps</v>
      </c>
    </row>
    <row r="1547" spans="1:18" hidden="1" x14ac:dyDescent="0.25">
      <c r="A1547" s="49" t="s">
        <v>5114</v>
      </c>
      <c r="B1547" s="49" t="s">
        <v>1123</v>
      </c>
      <c r="C1547" s="49" t="s">
        <v>96</v>
      </c>
      <c r="D1547" s="49">
        <v>4</v>
      </c>
      <c r="E1547">
        <v>35</v>
      </c>
      <c r="F1547">
        <v>7</v>
      </c>
      <c r="I1547" s="49"/>
      <c r="J1547">
        <v>2</v>
      </c>
      <c r="K1547">
        <v>1</v>
      </c>
      <c r="L1547">
        <v>2</v>
      </c>
      <c r="M1547" s="49" t="s">
        <v>610</v>
      </c>
      <c r="N1547" s="49"/>
      <c r="O1547" s="49" t="s">
        <v>5112</v>
      </c>
      <c r="P1547" s="49">
        <v>6</v>
      </c>
      <c r="Q1547" s="49" t="s">
        <v>5115</v>
      </c>
      <c r="R1547" s="49" t="str">
        <f>IFERROR(INDEX(tbl_Lookup_Exercises[Category],MATCH(tbl_Exercises[[#This Row],[ExerciseName]],tbl_Lookup_Exercises[ExerciseName],0)),"Unknown")</f>
        <v>Arms_Biceps</v>
      </c>
    </row>
    <row r="1548" spans="1:18" hidden="1" x14ac:dyDescent="0.25">
      <c r="A1548" s="49" t="s">
        <v>5116</v>
      </c>
      <c r="B1548" s="49" t="s">
        <v>1123</v>
      </c>
      <c r="C1548" s="49" t="s">
        <v>356</v>
      </c>
      <c r="D1548" s="49">
        <v>1</v>
      </c>
      <c r="G1548">
        <v>450</v>
      </c>
      <c r="H1548">
        <v>2</v>
      </c>
      <c r="I1548" s="49" t="s">
        <v>3957</v>
      </c>
      <c r="M1548" s="49"/>
      <c r="N1548" s="49"/>
      <c r="O1548" s="49" t="s">
        <v>4062</v>
      </c>
      <c r="P1548" s="49">
        <v>6</v>
      </c>
      <c r="Q1548" s="49" t="s">
        <v>1126</v>
      </c>
      <c r="R1548" s="49" t="str">
        <f>IFERROR(INDEX(tbl_Lookup_Exercises[Category],MATCH(tbl_Exercises[[#This Row],[ExerciseName]],tbl_Lookup_Exercises[ExerciseName],0)),"Unknown")</f>
        <v>Pull</v>
      </c>
    </row>
    <row r="1549" spans="1:18" hidden="1" x14ac:dyDescent="0.25">
      <c r="A1549" s="49" t="s">
        <v>5117</v>
      </c>
      <c r="B1549" s="49" t="s">
        <v>1127</v>
      </c>
      <c r="C1549" s="49" t="s">
        <v>363</v>
      </c>
      <c r="D1549" s="49">
        <v>1</v>
      </c>
      <c r="G1549">
        <v>300</v>
      </c>
      <c r="H1549">
        <v>0.39</v>
      </c>
      <c r="I1549" s="49" t="s">
        <v>3957</v>
      </c>
      <c r="M1549" s="49"/>
      <c r="N1549" s="49"/>
      <c r="O1549" s="49" t="s">
        <v>5118</v>
      </c>
      <c r="P1549" s="49">
        <v>6</v>
      </c>
      <c r="Q1549" s="49" t="s">
        <v>1130</v>
      </c>
      <c r="R1549" s="49" t="str">
        <f>IFERROR(INDEX(tbl_Lookup_Exercises[Category],MATCH(tbl_Exercises[[#This Row],[ExerciseName]],tbl_Lookup_Exercises[ExerciseName],0)),"Unknown")</f>
        <v>Cardio</v>
      </c>
    </row>
    <row r="1550" spans="1:18" hidden="1" x14ac:dyDescent="0.25">
      <c r="A1550" s="49" t="s">
        <v>5119</v>
      </c>
      <c r="B1550" s="49" t="s">
        <v>1127</v>
      </c>
      <c r="C1550" s="49" t="s">
        <v>403</v>
      </c>
      <c r="D1550" s="49">
        <v>1</v>
      </c>
      <c r="E1550">
        <v>0</v>
      </c>
      <c r="F1550">
        <v>8</v>
      </c>
      <c r="I1550" s="49"/>
      <c r="M1550" s="49"/>
      <c r="N1550" s="49"/>
      <c r="O1550" s="49" t="s">
        <v>3073</v>
      </c>
      <c r="P1550" s="49">
        <v>6</v>
      </c>
      <c r="Q1550" s="49" t="s">
        <v>5120</v>
      </c>
      <c r="R1550" s="49" t="str">
        <f>IFERROR(INDEX(tbl_Lookup_Exercises[Category],MATCH(tbl_Exercises[[#This Row],[ExerciseName]],tbl_Lookup_Exercises[ExerciseName],0)),"Unknown")</f>
        <v>Warmup</v>
      </c>
    </row>
    <row r="1551" spans="1:18" hidden="1" x14ac:dyDescent="0.25">
      <c r="A1551" s="49" t="s">
        <v>5121</v>
      </c>
      <c r="B1551" s="49" t="s">
        <v>1127</v>
      </c>
      <c r="C1551" s="49" t="s">
        <v>394</v>
      </c>
      <c r="D1551" s="49">
        <v>1</v>
      </c>
      <c r="E1551">
        <v>0</v>
      </c>
      <c r="F1551">
        <v>15</v>
      </c>
      <c r="I1551" s="49"/>
      <c r="M1551" s="49"/>
      <c r="N1551" s="49"/>
      <c r="O1551" s="49" t="s">
        <v>5122</v>
      </c>
      <c r="P1551" s="49">
        <v>6</v>
      </c>
      <c r="Q1551" s="49" t="s">
        <v>5123</v>
      </c>
      <c r="R1551" s="49" t="str">
        <f>IFERROR(INDEX(tbl_Lookup_Exercises[Category],MATCH(tbl_Exercises[[#This Row],[ExerciseName]],tbl_Lookup_Exercises[ExerciseName],0)),"Unknown")</f>
        <v>Warmup</v>
      </c>
    </row>
    <row r="1552" spans="1:18" hidden="1" x14ac:dyDescent="0.25">
      <c r="A1552" s="49" t="s">
        <v>5124</v>
      </c>
      <c r="B1552" s="49" t="s">
        <v>1127</v>
      </c>
      <c r="C1552" s="49" t="s">
        <v>398</v>
      </c>
      <c r="D1552" s="49">
        <v>1</v>
      </c>
      <c r="E1552">
        <v>0</v>
      </c>
      <c r="F1552">
        <v>8</v>
      </c>
      <c r="I1552" s="49"/>
      <c r="M1552" s="49"/>
      <c r="N1552" s="49"/>
      <c r="O1552" s="49" t="s">
        <v>4484</v>
      </c>
      <c r="P1552" s="49">
        <v>6</v>
      </c>
      <c r="Q1552" s="49" t="s">
        <v>5125</v>
      </c>
      <c r="R1552" s="49" t="str">
        <f>IFERROR(INDEX(tbl_Lookup_Exercises[Category],MATCH(tbl_Exercises[[#This Row],[ExerciseName]],tbl_Lookup_Exercises[ExerciseName],0)),"Unknown")</f>
        <v>Warmup</v>
      </c>
    </row>
    <row r="1553" spans="1:18" hidden="1" x14ac:dyDescent="0.25">
      <c r="A1553" s="49" t="s">
        <v>5126</v>
      </c>
      <c r="B1553" s="49" t="s">
        <v>1127</v>
      </c>
      <c r="C1553" s="49" t="s">
        <v>403</v>
      </c>
      <c r="D1553" s="49">
        <v>2</v>
      </c>
      <c r="E1553">
        <v>0</v>
      </c>
      <c r="F1553">
        <v>8</v>
      </c>
      <c r="I1553" s="49"/>
      <c r="M1553" s="49"/>
      <c r="N1553" s="49"/>
      <c r="O1553" s="49" t="s">
        <v>3073</v>
      </c>
      <c r="P1553" s="49">
        <v>6</v>
      </c>
      <c r="Q1553" s="49" t="s">
        <v>5127</v>
      </c>
      <c r="R1553" s="49" t="str">
        <f>IFERROR(INDEX(tbl_Lookup_Exercises[Category],MATCH(tbl_Exercises[[#This Row],[ExerciseName]],tbl_Lookup_Exercises[ExerciseName],0)),"Unknown")</f>
        <v>Warmup</v>
      </c>
    </row>
    <row r="1554" spans="1:18" hidden="1" x14ac:dyDescent="0.25">
      <c r="A1554" s="49" t="s">
        <v>5128</v>
      </c>
      <c r="B1554" s="49" t="s">
        <v>1127</v>
      </c>
      <c r="C1554" s="49" t="s">
        <v>394</v>
      </c>
      <c r="D1554" s="49">
        <v>2</v>
      </c>
      <c r="E1554">
        <v>0</v>
      </c>
      <c r="F1554">
        <v>15</v>
      </c>
      <c r="I1554" s="49"/>
      <c r="M1554" s="49"/>
      <c r="N1554" s="49"/>
      <c r="O1554" s="49" t="s">
        <v>5122</v>
      </c>
      <c r="P1554" s="49">
        <v>6</v>
      </c>
      <c r="Q1554" s="49" t="s">
        <v>5129</v>
      </c>
      <c r="R1554" s="49" t="str">
        <f>IFERROR(INDEX(tbl_Lookup_Exercises[Category],MATCH(tbl_Exercises[[#This Row],[ExerciseName]],tbl_Lookup_Exercises[ExerciseName],0)),"Unknown")</f>
        <v>Warmup</v>
      </c>
    </row>
    <row r="1555" spans="1:18" hidden="1" x14ac:dyDescent="0.25">
      <c r="A1555" s="49" t="s">
        <v>5130</v>
      </c>
      <c r="B1555" s="49" t="s">
        <v>1127</v>
      </c>
      <c r="C1555" s="49" t="s">
        <v>398</v>
      </c>
      <c r="D1555" s="49">
        <v>2</v>
      </c>
      <c r="E1555">
        <v>0</v>
      </c>
      <c r="F1555">
        <v>8</v>
      </c>
      <c r="I1555" s="49"/>
      <c r="M1555" s="49"/>
      <c r="N1555" s="49"/>
      <c r="O1555" s="49" t="s">
        <v>4484</v>
      </c>
      <c r="P1555" s="49">
        <v>6</v>
      </c>
      <c r="Q1555" s="49" t="s">
        <v>5131</v>
      </c>
      <c r="R1555" s="49" t="str">
        <f>IFERROR(INDEX(tbl_Lookup_Exercises[Category],MATCH(tbl_Exercises[[#This Row],[ExerciseName]],tbl_Lookup_Exercises[ExerciseName],0)),"Unknown")</f>
        <v>Warmup</v>
      </c>
    </row>
    <row r="1556" spans="1:18" hidden="1" x14ac:dyDescent="0.25">
      <c r="A1556" s="49" t="s">
        <v>5132</v>
      </c>
      <c r="B1556" s="49" t="s">
        <v>1127</v>
      </c>
      <c r="C1556" s="49" t="s">
        <v>147</v>
      </c>
      <c r="D1556" s="49">
        <v>1</v>
      </c>
      <c r="E1556">
        <v>80</v>
      </c>
      <c r="F1556">
        <v>12</v>
      </c>
      <c r="I1556" s="49"/>
      <c r="M1556" s="49"/>
      <c r="N1556" s="49"/>
      <c r="O1556" s="49" t="s">
        <v>5133</v>
      </c>
      <c r="P1556" s="49">
        <v>6</v>
      </c>
      <c r="Q1556" s="49" t="s">
        <v>5134</v>
      </c>
      <c r="R1556" s="49" t="str">
        <f>IFERROR(INDEX(tbl_Lookup_Exercises[Category],MATCH(tbl_Exercises[[#This Row],[ExerciseName]],tbl_Lookup_Exercises[ExerciseName],0)),"Unknown")</f>
        <v>Push</v>
      </c>
    </row>
    <row r="1557" spans="1:18" hidden="1" x14ac:dyDescent="0.25">
      <c r="A1557" s="49" t="s">
        <v>5135</v>
      </c>
      <c r="B1557" s="49" t="s">
        <v>1127</v>
      </c>
      <c r="C1557" s="49" t="s">
        <v>147</v>
      </c>
      <c r="D1557" s="49">
        <v>2</v>
      </c>
      <c r="E1557">
        <v>100</v>
      </c>
      <c r="F1557">
        <v>8</v>
      </c>
      <c r="I1557" s="49"/>
      <c r="M1557" s="49"/>
      <c r="N1557" s="49"/>
      <c r="O1557" s="49" t="s">
        <v>5136</v>
      </c>
      <c r="P1557" s="49">
        <v>6</v>
      </c>
      <c r="Q1557" s="49" t="s">
        <v>5137</v>
      </c>
      <c r="R1557" s="49" t="str">
        <f>IFERROR(INDEX(tbl_Lookup_Exercises[Category],MATCH(tbl_Exercises[[#This Row],[ExerciseName]],tbl_Lookup_Exercises[ExerciseName],0)),"Unknown")</f>
        <v>Push</v>
      </c>
    </row>
    <row r="1558" spans="1:18" hidden="1" x14ac:dyDescent="0.25">
      <c r="A1558" s="49" t="s">
        <v>5138</v>
      </c>
      <c r="B1558" s="49" t="s">
        <v>1127</v>
      </c>
      <c r="C1558" s="49" t="s">
        <v>147</v>
      </c>
      <c r="D1558" s="49">
        <v>3</v>
      </c>
      <c r="E1558">
        <v>120</v>
      </c>
      <c r="F1558">
        <v>8</v>
      </c>
      <c r="I1558" s="49"/>
      <c r="J1558">
        <v>2</v>
      </c>
      <c r="K1558">
        <v>1</v>
      </c>
      <c r="M1558" s="49" t="s">
        <v>618</v>
      </c>
      <c r="N1558" s="49"/>
      <c r="O1558" s="49" t="s">
        <v>5139</v>
      </c>
      <c r="P1558" s="49">
        <v>6</v>
      </c>
      <c r="Q1558" s="49" t="s">
        <v>5140</v>
      </c>
      <c r="R1558" s="49" t="str">
        <f>IFERROR(INDEX(tbl_Lookup_Exercises[Category],MATCH(tbl_Exercises[[#This Row],[ExerciseName]],tbl_Lookup_Exercises[ExerciseName],0)),"Unknown")</f>
        <v>Push</v>
      </c>
    </row>
    <row r="1559" spans="1:18" hidden="1" x14ac:dyDescent="0.25">
      <c r="A1559" s="49" t="s">
        <v>5141</v>
      </c>
      <c r="B1559" s="49" t="s">
        <v>1127</v>
      </c>
      <c r="C1559" s="49" t="s">
        <v>147</v>
      </c>
      <c r="D1559" s="49">
        <v>4</v>
      </c>
      <c r="E1559">
        <v>120</v>
      </c>
      <c r="F1559">
        <v>8</v>
      </c>
      <c r="I1559" s="49"/>
      <c r="J1559">
        <v>2</v>
      </c>
      <c r="K1559">
        <v>1</v>
      </c>
      <c r="M1559" s="49" t="s">
        <v>3856</v>
      </c>
      <c r="N1559" s="49"/>
      <c r="O1559" s="49" t="s">
        <v>5142</v>
      </c>
      <c r="P1559" s="49">
        <v>6</v>
      </c>
      <c r="Q1559" s="49" t="s">
        <v>5143</v>
      </c>
      <c r="R1559" s="49" t="str">
        <f>IFERROR(INDEX(tbl_Lookup_Exercises[Category],MATCH(tbl_Exercises[[#This Row],[ExerciseName]],tbl_Lookup_Exercises[ExerciseName],0)),"Unknown")</f>
        <v>Push</v>
      </c>
    </row>
    <row r="1560" spans="1:18" hidden="1" x14ac:dyDescent="0.25">
      <c r="A1560" s="49" t="s">
        <v>5144</v>
      </c>
      <c r="B1560" s="49" t="s">
        <v>1127</v>
      </c>
      <c r="C1560" s="49" t="s">
        <v>147</v>
      </c>
      <c r="D1560" s="49">
        <v>5</v>
      </c>
      <c r="E1560">
        <v>120</v>
      </c>
      <c r="F1560">
        <v>8</v>
      </c>
      <c r="I1560" s="49"/>
      <c r="J1560">
        <v>2</v>
      </c>
      <c r="K1560">
        <v>1</v>
      </c>
      <c r="M1560" s="49" t="s">
        <v>3856</v>
      </c>
      <c r="N1560" s="49"/>
      <c r="O1560" s="49" t="s">
        <v>5142</v>
      </c>
      <c r="P1560" s="49">
        <v>6</v>
      </c>
      <c r="Q1560" s="49" t="s">
        <v>5145</v>
      </c>
      <c r="R1560" s="49" t="str">
        <f>IFERROR(INDEX(tbl_Lookup_Exercises[Category],MATCH(tbl_Exercises[[#This Row],[ExerciseName]],tbl_Lookup_Exercises[ExerciseName],0)),"Unknown")</f>
        <v>Push</v>
      </c>
    </row>
    <row r="1561" spans="1:18" hidden="1" x14ac:dyDescent="0.25">
      <c r="A1561" s="49" t="s">
        <v>5146</v>
      </c>
      <c r="B1561" s="49" t="s">
        <v>1127</v>
      </c>
      <c r="C1561" s="49" t="s">
        <v>147</v>
      </c>
      <c r="D1561" s="49">
        <v>6</v>
      </c>
      <c r="E1561">
        <v>120</v>
      </c>
      <c r="F1561">
        <v>7</v>
      </c>
      <c r="I1561" s="49"/>
      <c r="J1561">
        <v>2</v>
      </c>
      <c r="K1561">
        <v>1</v>
      </c>
      <c r="M1561" s="49" t="s">
        <v>3856</v>
      </c>
      <c r="N1561" s="49"/>
      <c r="O1561" s="49" t="s">
        <v>5142</v>
      </c>
      <c r="P1561" s="49">
        <v>6</v>
      </c>
      <c r="Q1561" s="49" t="s">
        <v>5147</v>
      </c>
      <c r="R1561" s="49" t="str">
        <f>IFERROR(INDEX(tbl_Lookup_Exercises[Category],MATCH(tbl_Exercises[[#This Row],[ExerciseName]],tbl_Lookup_Exercises[ExerciseName],0)),"Unknown")</f>
        <v>Push</v>
      </c>
    </row>
    <row r="1562" spans="1:18" hidden="1" x14ac:dyDescent="0.25">
      <c r="A1562" s="49" t="s">
        <v>5148</v>
      </c>
      <c r="B1562" s="49" t="s">
        <v>1127</v>
      </c>
      <c r="C1562" s="49" t="s">
        <v>177</v>
      </c>
      <c r="D1562" s="49">
        <v>1</v>
      </c>
      <c r="E1562">
        <v>25</v>
      </c>
      <c r="F1562">
        <v>8</v>
      </c>
      <c r="I1562" s="49"/>
      <c r="J1562">
        <v>2</v>
      </c>
      <c r="K1562">
        <v>1</v>
      </c>
      <c r="L1562">
        <v>2</v>
      </c>
      <c r="M1562" s="49" t="s">
        <v>2289</v>
      </c>
      <c r="N1562" s="49"/>
      <c r="O1562" s="49" t="s">
        <v>5149</v>
      </c>
      <c r="P1562" s="49">
        <v>6</v>
      </c>
      <c r="Q1562" s="49" t="s">
        <v>5150</v>
      </c>
      <c r="R1562" s="49" t="str">
        <f>IFERROR(INDEX(tbl_Lookup_Exercises[Category],MATCH(tbl_Exercises[[#This Row],[ExerciseName]],tbl_Lookup_Exercises[ExerciseName],0)),"Unknown")</f>
        <v>Push</v>
      </c>
    </row>
    <row r="1563" spans="1:18" hidden="1" x14ac:dyDescent="0.25">
      <c r="A1563" s="49" t="s">
        <v>5151</v>
      </c>
      <c r="B1563" s="49" t="s">
        <v>1127</v>
      </c>
      <c r="C1563" s="49" t="s">
        <v>177</v>
      </c>
      <c r="D1563" s="49">
        <v>2</v>
      </c>
      <c r="E1563">
        <v>30</v>
      </c>
      <c r="F1563">
        <v>8</v>
      </c>
      <c r="I1563" s="49"/>
      <c r="J1563">
        <v>2</v>
      </c>
      <c r="K1563">
        <v>1</v>
      </c>
      <c r="L1563">
        <v>2</v>
      </c>
      <c r="M1563" s="49" t="s">
        <v>618</v>
      </c>
      <c r="N1563" s="49"/>
      <c r="O1563" s="49" t="s">
        <v>2154</v>
      </c>
      <c r="P1563" s="49">
        <v>6</v>
      </c>
      <c r="Q1563" s="49" t="s">
        <v>5152</v>
      </c>
      <c r="R1563" s="49" t="str">
        <f>IFERROR(INDEX(tbl_Lookup_Exercises[Category],MATCH(tbl_Exercises[[#This Row],[ExerciseName]],tbl_Lookup_Exercises[ExerciseName],0)),"Unknown")</f>
        <v>Push</v>
      </c>
    </row>
    <row r="1564" spans="1:18" hidden="1" x14ac:dyDescent="0.25">
      <c r="A1564" s="49" t="s">
        <v>5153</v>
      </c>
      <c r="B1564" s="49" t="s">
        <v>1127</v>
      </c>
      <c r="C1564" s="49" t="s">
        <v>177</v>
      </c>
      <c r="D1564" s="49">
        <v>3</v>
      </c>
      <c r="E1564">
        <v>35</v>
      </c>
      <c r="F1564">
        <v>8</v>
      </c>
      <c r="I1564" s="49"/>
      <c r="J1564">
        <v>2</v>
      </c>
      <c r="K1564">
        <v>1</v>
      </c>
      <c r="L1564">
        <v>2</v>
      </c>
      <c r="M1564" s="49" t="s">
        <v>3856</v>
      </c>
      <c r="N1564" s="49"/>
      <c r="O1564" s="49" t="s">
        <v>3882</v>
      </c>
      <c r="P1564" s="49">
        <v>6</v>
      </c>
      <c r="Q1564" s="49" t="s">
        <v>5154</v>
      </c>
      <c r="R1564" s="49" t="str">
        <f>IFERROR(INDEX(tbl_Lookup_Exercises[Category],MATCH(tbl_Exercises[[#This Row],[ExerciseName]],tbl_Lookup_Exercises[ExerciseName],0)),"Unknown")</f>
        <v>Push</v>
      </c>
    </row>
    <row r="1565" spans="1:18" hidden="1" x14ac:dyDescent="0.25">
      <c r="A1565" s="49" t="s">
        <v>5155</v>
      </c>
      <c r="B1565" s="49" t="s">
        <v>1127</v>
      </c>
      <c r="C1565" s="49" t="s">
        <v>177</v>
      </c>
      <c r="D1565" s="49">
        <v>4</v>
      </c>
      <c r="E1565">
        <v>35</v>
      </c>
      <c r="F1565">
        <v>8</v>
      </c>
      <c r="I1565" s="49"/>
      <c r="J1565">
        <v>2</v>
      </c>
      <c r="K1565">
        <v>1</v>
      </c>
      <c r="L1565">
        <v>2</v>
      </c>
      <c r="M1565" s="49" t="s">
        <v>3856</v>
      </c>
      <c r="N1565" s="49"/>
      <c r="O1565" s="49" t="s">
        <v>3882</v>
      </c>
      <c r="P1565" s="49">
        <v>6</v>
      </c>
      <c r="Q1565" s="49" t="s">
        <v>5156</v>
      </c>
      <c r="R1565" s="49" t="str">
        <f>IFERROR(INDEX(tbl_Lookup_Exercises[Category],MATCH(tbl_Exercises[[#This Row],[ExerciseName]],tbl_Lookup_Exercises[ExerciseName],0)),"Unknown")</f>
        <v>Push</v>
      </c>
    </row>
    <row r="1566" spans="1:18" hidden="1" x14ac:dyDescent="0.25">
      <c r="A1566" s="49" t="s">
        <v>5157</v>
      </c>
      <c r="B1566" s="49" t="s">
        <v>1127</v>
      </c>
      <c r="C1566" s="49" t="s">
        <v>309</v>
      </c>
      <c r="D1566" s="49">
        <v>1</v>
      </c>
      <c r="E1566">
        <v>10</v>
      </c>
      <c r="F1566">
        <v>12</v>
      </c>
      <c r="I1566" s="49"/>
      <c r="J1566">
        <v>2</v>
      </c>
      <c r="K1566">
        <v>2</v>
      </c>
      <c r="L1566">
        <v>2</v>
      </c>
      <c r="M1566" s="49" t="s">
        <v>3856</v>
      </c>
      <c r="N1566" s="49"/>
      <c r="O1566" s="49" t="s">
        <v>3996</v>
      </c>
      <c r="P1566" s="49">
        <v>6</v>
      </c>
      <c r="Q1566" s="49" t="s">
        <v>5158</v>
      </c>
      <c r="R1566" s="49" t="str">
        <f>IFERROR(INDEX(tbl_Lookup_Exercises[Category],MATCH(tbl_Exercises[[#This Row],[ExerciseName]],tbl_Lookup_Exercises[ExerciseName],0)),"Unknown")</f>
        <v>Push</v>
      </c>
    </row>
    <row r="1567" spans="1:18" hidden="1" x14ac:dyDescent="0.25">
      <c r="A1567" s="49" t="s">
        <v>5159</v>
      </c>
      <c r="B1567" s="49" t="s">
        <v>1127</v>
      </c>
      <c r="C1567" s="49" t="s">
        <v>309</v>
      </c>
      <c r="D1567" s="49">
        <v>2</v>
      </c>
      <c r="E1567">
        <v>10</v>
      </c>
      <c r="F1567">
        <v>15</v>
      </c>
      <c r="I1567" s="49"/>
      <c r="J1567">
        <v>2</v>
      </c>
      <c r="K1567">
        <v>2</v>
      </c>
      <c r="L1567">
        <v>2</v>
      </c>
      <c r="M1567" s="49" t="s">
        <v>3856</v>
      </c>
      <c r="N1567" s="49"/>
      <c r="O1567" s="49" t="s">
        <v>3996</v>
      </c>
      <c r="P1567" s="49">
        <v>6</v>
      </c>
      <c r="Q1567" s="49" t="s">
        <v>5160</v>
      </c>
      <c r="R1567" s="49" t="str">
        <f>IFERROR(INDEX(tbl_Lookup_Exercises[Category],MATCH(tbl_Exercises[[#This Row],[ExerciseName]],tbl_Lookup_Exercises[ExerciseName],0)),"Unknown")</f>
        <v>Push</v>
      </c>
    </row>
    <row r="1568" spans="1:18" hidden="1" x14ac:dyDescent="0.25">
      <c r="A1568" s="49" t="s">
        <v>5161</v>
      </c>
      <c r="B1568" s="49" t="s">
        <v>1127</v>
      </c>
      <c r="C1568" s="49" t="s">
        <v>309</v>
      </c>
      <c r="D1568" s="49">
        <v>3</v>
      </c>
      <c r="E1568">
        <v>12.5</v>
      </c>
      <c r="F1568">
        <v>15</v>
      </c>
      <c r="I1568" s="49"/>
      <c r="J1568">
        <v>2</v>
      </c>
      <c r="K1568">
        <v>2</v>
      </c>
      <c r="L1568">
        <v>2</v>
      </c>
      <c r="M1568" s="49" t="s">
        <v>3856</v>
      </c>
      <c r="N1568" s="49"/>
      <c r="O1568" s="49" t="s">
        <v>3996</v>
      </c>
      <c r="P1568" s="49">
        <v>6</v>
      </c>
      <c r="Q1568" s="49" t="s">
        <v>5162</v>
      </c>
      <c r="R1568" s="49" t="str">
        <f>IFERROR(INDEX(tbl_Lookup_Exercises[Category],MATCH(tbl_Exercises[[#This Row],[ExerciseName]],tbl_Lookup_Exercises[ExerciseName],0)),"Unknown")</f>
        <v>Push</v>
      </c>
    </row>
    <row r="1569" spans="1:18" hidden="1" x14ac:dyDescent="0.25">
      <c r="A1569" s="49" t="s">
        <v>5163</v>
      </c>
      <c r="B1569" s="49" t="s">
        <v>1127</v>
      </c>
      <c r="C1569" s="49" t="s">
        <v>222</v>
      </c>
      <c r="D1569" s="49">
        <v>1</v>
      </c>
      <c r="E1569">
        <v>20</v>
      </c>
      <c r="F1569">
        <v>15</v>
      </c>
      <c r="I1569" s="49"/>
      <c r="J1569">
        <v>3</v>
      </c>
      <c r="K1569">
        <v>1</v>
      </c>
      <c r="L1569">
        <v>3</v>
      </c>
      <c r="M1569" s="49" t="s">
        <v>2289</v>
      </c>
      <c r="N1569" s="49"/>
      <c r="O1569" s="49" t="s">
        <v>5164</v>
      </c>
      <c r="P1569" s="49">
        <v>6</v>
      </c>
      <c r="Q1569" s="49" t="s">
        <v>5165</v>
      </c>
      <c r="R1569" s="49" t="str">
        <f>IFERROR(INDEX(tbl_Lookup_Exercises[Category],MATCH(tbl_Exercises[[#This Row],[ExerciseName]],tbl_Lookup_Exercises[ExerciseName],0)),"Unknown")</f>
        <v>Arms_Triceps</v>
      </c>
    </row>
    <row r="1570" spans="1:18" hidden="1" x14ac:dyDescent="0.25">
      <c r="A1570" s="49" t="s">
        <v>5166</v>
      </c>
      <c r="B1570" s="49" t="s">
        <v>1127</v>
      </c>
      <c r="C1570" s="49" t="s">
        <v>222</v>
      </c>
      <c r="D1570" s="49">
        <v>2</v>
      </c>
      <c r="E1570">
        <v>25</v>
      </c>
      <c r="F1570">
        <v>12</v>
      </c>
      <c r="I1570" s="49"/>
      <c r="J1570">
        <v>3</v>
      </c>
      <c r="K1570">
        <v>1</v>
      </c>
      <c r="L1570">
        <v>3</v>
      </c>
      <c r="M1570" s="49" t="s">
        <v>3856</v>
      </c>
      <c r="N1570" s="49"/>
      <c r="O1570" s="49" t="s">
        <v>4103</v>
      </c>
      <c r="P1570" s="49">
        <v>6</v>
      </c>
      <c r="Q1570" s="49" t="s">
        <v>5167</v>
      </c>
      <c r="R1570" s="49" t="str">
        <f>IFERROR(INDEX(tbl_Lookup_Exercises[Category],MATCH(tbl_Exercises[[#This Row],[ExerciseName]],tbl_Lookup_Exercises[ExerciseName],0)),"Unknown")</f>
        <v>Arms_Triceps</v>
      </c>
    </row>
    <row r="1571" spans="1:18" hidden="1" x14ac:dyDescent="0.25">
      <c r="A1571" s="49" t="s">
        <v>5168</v>
      </c>
      <c r="B1571" s="49" t="s">
        <v>1127</v>
      </c>
      <c r="C1571" s="49" t="s">
        <v>222</v>
      </c>
      <c r="D1571" s="49">
        <v>3</v>
      </c>
      <c r="E1571">
        <v>25</v>
      </c>
      <c r="F1571">
        <v>9</v>
      </c>
      <c r="I1571" s="49"/>
      <c r="J1571">
        <v>3</v>
      </c>
      <c r="K1571">
        <v>1</v>
      </c>
      <c r="L1571">
        <v>3</v>
      </c>
      <c r="M1571" s="49" t="s">
        <v>3930</v>
      </c>
      <c r="N1571" s="49"/>
      <c r="O1571" s="49" t="s">
        <v>4108</v>
      </c>
      <c r="P1571" s="49">
        <v>6</v>
      </c>
      <c r="Q1571" s="49" t="s">
        <v>5169</v>
      </c>
      <c r="R1571" s="49" t="str">
        <f>IFERROR(INDEX(tbl_Lookup_Exercises[Category],MATCH(tbl_Exercises[[#This Row],[ExerciseName]],tbl_Lookup_Exercises[ExerciseName],0)),"Unknown")</f>
        <v>Arms_Triceps</v>
      </c>
    </row>
    <row r="1572" spans="1:18" hidden="1" x14ac:dyDescent="0.25">
      <c r="A1572" s="49" t="s">
        <v>5170</v>
      </c>
      <c r="B1572" s="49" t="s">
        <v>1127</v>
      </c>
      <c r="C1572" s="49" t="s">
        <v>415</v>
      </c>
      <c r="D1572" s="49">
        <v>1</v>
      </c>
      <c r="E1572">
        <v>30</v>
      </c>
      <c r="G1572">
        <v>20</v>
      </c>
      <c r="I1572" s="49"/>
      <c r="M1572" s="49"/>
      <c r="N1572" s="49"/>
      <c r="O1572" s="49" t="s">
        <v>5171</v>
      </c>
      <c r="P1572" s="49">
        <v>6</v>
      </c>
      <c r="Q1572" s="49" t="s">
        <v>5172</v>
      </c>
      <c r="R1572" s="49" t="str">
        <f>IFERROR(INDEX(tbl_Lookup_Exercises[Category],MATCH(tbl_Exercises[[#This Row],[ExerciseName]],tbl_Lookup_Exercises[ExerciseName],0)),"Unknown")</f>
        <v>Warmup</v>
      </c>
    </row>
    <row r="1573" spans="1:18" hidden="1" x14ac:dyDescent="0.25">
      <c r="A1573" s="49" t="s">
        <v>5173</v>
      </c>
      <c r="B1573" s="49" t="s">
        <v>1127</v>
      </c>
      <c r="C1573" s="49" t="s">
        <v>420</v>
      </c>
      <c r="D1573" s="49">
        <v>1</v>
      </c>
      <c r="E1573">
        <v>50</v>
      </c>
      <c r="F1573">
        <v>20</v>
      </c>
      <c r="I1573" s="49"/>
      <c r="M1573" s="49"/>
      <c r="N1573" s="49"/>
      <c r="O1573" s="49" t="s">
        <v>5174</v>
      </c>
      <c r="P1573" s="49">
        <v>6</v>
      </c>
      <c r="Q1573" s="49" t="s">
        <v>1131</v>
      </c>
      <c r="R1573" s="49" t="str">
        <f>IFERROR(INDEX(tbl_Lookup_Exercises[Category],MATCH(tbl_Exercises[[#This Row],[ExerciseName]],tbl_Lookup_Exercises[ExerciseName],0)),"Unknown")</f>
        <v>Arms_Triceps</v>
      </c>
    </row>
    <row r="1574" spans="1:18" hidden="1" x14ac:dyDescent="0.25">
      <c r="A1574" s="49" t="s">
        <v>5175</v>
      </c>
      <c r="B1574" s="49" t="s">
        <v>1132</v>
      </c>
      <c r="C1574" s="49" t="s">
        <v>15</v>
      </c>
      <c r="D1574" s="49">
        <v>1</v>
      </c>
      <c r="E1574">
        <v>75</v>
      </c>
      <c r="G1574">
        <v>60</v>
      </c>
      <c r="I1574" s="49"/>
      <c r="M1574" s="49"/>
      <c r="N1574" s="49"/>
      <c r="O1574" s="49" t="s">
        <v>5176</v>
      </c>
      <c r="P1574" s="49">
        <v>6</v>
      </c>
      <c r="Q1574" s="49" t="s">
        <v>1135</v>
      </c>
      <c r="R1574" s="49" t="str">
        <f>IFERROR(INDEX(tbl_Lookup_Exercises[Category],MATCH(tbl_Exercises[[#This Row],[ExerciseName]],tbl_Lookup_Exercises[ExerciseName],0)),"Unknown")</f>
        <v>Carry</v>
      </c>
    </row>
    <row r="1575" spans="1:18" hidden="1" x14ac:dyDescent="0.25">
      <c r="A1575" s="49" t="s">
        <v>5177</v>
      </c>
      <c r="B1575" s="49" t="s">
        <v>1132</v>
      </c>
      <c r="C1575" s="49" t="s">
        <v>15</v>
      </c>
      <c r="D1575" s="49">
        <v>2</v>
      </c>
      <c r="E1575">
        <v>75</v>
      </c>
      <c r="G1575">
        <v>60</v>
      </c>
      <c r="I1575" s="49"/>
      <c r="M1575" s="49"/>
      <c r="N1575" s="49"/>
      <c r="O1575" s="49" t="s">
        <v>5176</v>
      </c>
      <c r="P1575" s="49">
        <v>6</v>
      </c>
      <c r="Q1575" s="49" t="s">
        <v>5178</v>
      </c>
      <c r="R1575" s="49" t="str">
        <f>IFERROR(INDEX(tbl_Lookup_Exercises[Category],MATCH(tbl_Exercises[[#This Row],[ExerciseName]],tbl_Lookup_Exercises[ExerciseName],0)),"Unknown")</f>
        <v>Carry</v>
      </c>
    </row>
    <row r="1576" spans="1:18" hidden="1" x14ac:dyDescent="0.25">
      <c r="A1576" s="49" t="s">
        <v>5179</v>
      </c>
      <c r="B1576" s="49" t="s">
        <v>1132</v>
      </c>
      <c r="C1576" s="49" t="s">
        <v>15</v>
      </c>
      <c r="D1576" s="49">
        <v>3</v>
      </c>
      <c r="E1576">
        <v>75</v>
      </c>
      <c r="G1576">
        <v>60</v>
      </c>
      <c r="I1576" s="49"/>
      <c r="M1576" s="49"/>
      <c r="N1576" s="49"/>
      <c r="O1576" s="49" t="s">
        <v>5176</v>
      </c>
      <c r="P1576" s="49">
        <v>6</v>
      </c>
      <c r="Q1576" s="49" t="s">
        <v>5180</v>
      </c>
      <c r="R1576" s="49" t="str">
        <f>IFERROR(INDEX(tbl_Lookup_Exercises[Category],MATCH(tbl_Exercises[[#This Row],[ExerciseName]],tbl_Lookup_Exercises[ExerciseName],0)),"Unknown")</f>
        <v>Carry</v>
      </c>
    </row>
    <row r="1577" spans="1:18" hidden="1" x14ac:dyDescent="0.25">
      <c r="A1577" s="49" t="s">
        <v>5181</v>
      </c>
      <c r="B1577" s="49" t="s">
        <v>1132</v>
      </c>
      <c r="C1577" s="49" t="s">
        <v>15</v>
      </c>
      <c r="D1577" s="49">
        <v>4</v>
      </c>
      <c r="E1577">
        <v>75</v>
      </c>
      <c r="G1577">
        <v>60</v>
      </c>
      <c r="I1577" s="49"/>
      <c r="M1577" s="49"/>
      <c r="N1577" s="49"/>
      <c r="O1577" s="49" t="s">
        <v>5176</v>
      </c>
      <c r="P1577" s="49">
        <v>6</v>
      </c>
      <c r="Q1577" s="49" t="s">
        <v>5182</v>
      </c>
      <c r="R1577" s="49" t="str">
        <f>IFERROR(INDEX(tbl_Lookup_Exercises[Category],MATCH(tbl_Exercises[[#This Row],[ExerciseName]],tbl_Lookup_Exercises[ExerciseName],0)),"Unknown")</f>
        <v>Carry</v>
      </c>
    </row>
    <row r="1578" spans="1:18" hidden="1" x14ac:dyDescent="0.25">
      <c r="A1578" s="49" t="s">
        <v>5183</v>
      </c>
      <c r="B1578" s="49" t="s">
        <v>1132</v>
      </c>
      <c r="C1578" s="49" t="s">
        <v>55</v>
      </c>
      <c r="D1578" s="49">
        <v>1</v>
      </c>
      <c r="E1578">
        <v>40</v>
      </c>
      <c r="F1578">
        <v>12</v>
      </c>
      <c r="I1578" s="49"/>
      <c r="J1578">
        <v>2</v>
      </c>
      <c r="K1578">
        <v>2</v>
      </c>
      <c r="L1578">
        <v>2</v>
      </c>
      <c r="M1578" s="49" t="s">
        <v>2289</v>
      </c>
      <c r="N1578" s="49"/>
      <c r="O1578" s="49" t="s">
        <v>3545</v>
      </c>
      <c r="P1578" s="49">
        <v>6</v>
      </c>
      <c r="Q1578" s="49" t="s">
        <v>5184</v>
      </c>
      <c r="R1578" s="49" t="str">
        <f>IFERROR(INDEX(tbl_Lookup_Exercises[Category],MATCH(tbl_Exercises[[#This Row],[ExerciseName]],tbl_Lookup_Exercises[ExerciseName],0)),"Unknown")</f>
        <v>Pull</v>
      </c>
    </row>
    <row r="1579" spans="1:18" hidden="1" x14ac:dyDescent="0.25">
      <c r="A1579" s="49" t="s">
        <v>5185</v>
      </c>
      <c r="B1579" s="49" t="s">
        <v>1132</v>
      </c>
      <c r="C1579" s="49" t="s">
        <v>55</v>
      </c>
      <c r="D1579" s="49">
        <v>2</v>
      </c>
      <c r="E1579">
        <v>50</v>
      </c>
      <c r="F1579">
        <v>10</v>
      </c>
      <c r="I1579" s="49"/>
      <c r="J1579">
        <v>2</v>
      </c>
      <c r="L1579">
        <v>2</v>
      </c>
      <c r="M1579" s="49" t="s">
        <v>2289</v>
      </c>
      <c r="N1579" s="49"/>
      <c r="O1579" s="49" t="s">
        <v>5186</v>
      </c>
      <c r="P1579" s="49">
        <v>6</v>
      </c>
      <c r="Q1579" s="49" t="s">
        <v>5187</v>
      </c>
      <c r="R1579" s="49" t="str">
        <f>IFERROR(INDEX(tbl_Lookup_Exercises[Category],MATCH(tbl_Exercises[[#This Row],[ExerciseName]],tbl_Lookup_Exercises[ExerciseName],0)),"Unknown")</f>
        <v>Pull</v>
      </c>
    </row>
    <row r="1580" spans="1:18" hidden="1" x14ac:dyDescent="0.25">
      <c r="A1580" s="49" t="s">
        <v>5188</v>
      </c>
      <c r="B1580" s="49" t="s">
        <v>1132</v>
      </c>
      <c r="C1580" s="49" t="s">
        <v>55</v>
      </c>
      <c r="D1580" s="49">
        <v>3</v>
      </c>
      <c r="E1580">
        <v>55</v>
      </c>
      <c r="F1580">
        <v>10</v>
      </c>
      <c r="I1580" s="49"/>
      <c r="J1580">
        <v>2</v>
      </c>
      <c r="L1580">
        <v>2</v>
      </c>
      <c r="M1580" s="49" t="s">
        <v>2289</v>
      </c>
      <c r="N1580" s="49"/>
      <c r="O1580" s="49" t="s">
        <v>5186</v>
      </c>
      <c r="P1580" s="49">
        <v>6</v>
      </c>
      <c r="Q1580" s="49" t="s">
        <v>5189</v>
      </c>
      <c r="R1580" s="49" t="str">
        <f>IFERROR(INDEX(tbl_Lookup_Exercises[Category],MATCH(tbl_Exercises[[#This Row],[ExerciseName]],tbl_Lookup_Exercises[ExerciseName],0)),"Unknown")</f>
        <v>Pull</v>
      </c>
    </row>
    <row r="1581" spans="1:18" hidden="1" x14ac:dyDescent="0.25">
      <c r="A1581" s="49" t="s">
        <v>5190</v>
      </c>
      <c r="B1581" s="49" t="s">
        <v>1132</v>
      </c>
      <c r="C1581" s="49" t="s">
        <v>55</v>
      </c>
      <c r="D1581" s="49">
        <v>4</v>
      </c>
      <c r="E1581">
        <v>60</v>
      </c>
      <c r="F1581">
        <v>10</v>
      </c>
      <c r="I1581" s="49"/>
      <c r="J1581">
        <v>2</v>
      </c>
      <c r="L1581">
        <v>2</v>
      </c>
      <c r="M1581" s="49" t="s">
        <v>610</v>
      </c>
      <c r="N1581" s="49"/>
      <c r="O1581" s="49" t="s">
        <v>5191</v>
      </c>
      <c r="P1581" s="49">
        <v>6</v>
      </c>
      <c r="Q1581" s="49" t="s">
        <v>5192</v>
      </c>
      <c r="R1581" s="49" t="str">
        <f>IFERROR(INDEX(tbl_Lookup_Exercises[Category],MATCH(tbl_Exercises[[#This Row],[ExerciseName]],tbl_Lookup_Exercises[ExerciseName],0)),"Unknown")</f>
        <v>Pull</v>
      </c>
    </row>
    <row r="1582" spans="1:18" hidden="1" x14ac:dyDescent="0.25">
      <c r="A1582" s="49" t="s">
        <v>5193</v>
      </c>
      <c r="B1582" s="49" t="s">
        <v>1132</v>
      </c>
      <c r="C1582" s="49" t="s">
        <v>79</v>
      </c>
      <c r="D1582" s="49">
        <v>1</v>
      </c>
      <c r="E1582">
        <v>10</v>
      </c>
      <c r="F1582">
        <v>15</v>
      </c>
      <c r="I1582" s="49"/>
      <c r="J1582">
        <v>2</v>
      </c>
      <c r="K1582">
        <v>2</v>
      </c>
      <c r="L1582">
        <v>2</v>
      </c>
      <c r="M1582" s="49" t="s">
        <v>2289</v>
      </c>
      <c r="N1582" s="49"/>
      <c r="O1582" s="49" t="s">
        <v>3545</v>
      </c>
      <c r="P1582" s="49">
        <v>6</v>
      </c>
      <c r="Q1582" s="49" t="s">
        <v>5194</v>
      </c>
      <c r="R1582" s="49" t="str">
        <f>IFERROR(INDEX(tbl_Lookup_Exercises[Category],MATCH(tbl_Exercises[[#This Row],[ExerciseName]],tbl_Lookup_Exercises[ExerciseName],0)),"Unknown")</f>
        <v>Pull</v>
      </c>
    </row>
    <row r="1583" spans="1:18" hidden="1" x14ac:dyDescent="0.25">
      <c r="A1583" s="49" t="s">
        <v>5195</v>
      </c>
      <c r="B1583" s="49" t="s">
        <v>1132</v>
      </c>
      <c r="C1583" s="49" t="s">
        <v>79</v>
      </c>
      <c r="D1583" s="49">
        <v>2</v>
      </c>
      <c r="E1583">
        <v>15</v>
      </c>
      <c r="F1583">
        <v>12</v>
      </c>
      <c r="I1583" s="49"/>
      <c r="J1583">
        <v>2</v>
      </c>
      <c r="K1583">
        <v>2</v>
      </c>
      <c r="L1583">
        <v>2</v>
      </c>
      <c r="M1583" s="49" t="s">
        <v>618</v>
      </c>
      <c r="N1583" s="49"/>
      <c r="O1583" s="49" t="s">
        <v>3218</v>
      </c>
      <c r="P1583" s="49">
        <v>6</v>
      </c>
      <c r="Q1583" s="49" t="s">
        <v>5196</v>
      </c>
      <c r="R1583" s="49" t="str">
        <f>IFERROR(INDEX(tbl_Lookup_Exercises[Category],MATCH(tbl_Exercises[[#This Row],[ExerciseName]],tbl_Lookup_Exercises[ExerciseName],0)),"Unknown")</f>
        <v>Pull</v>
      </c>
    </row>
    <row r="1584" spans="1:18" hidden="1" x14ac:dyDescent="0.25">
      <c r="A1584" s="49" t="s">
        <v>5197</v>
      </c>
      <c r="B1584" s="49" t="s">
        <v>1132</v>
      </c>
      <c r="C1584" s="49" t="s">
        <v>79</v>
      </c>
      <c r="D1584" s="49">
        <v>3</v>
      </c>
      <c r="E1584">
        <v>15</v>
      </c>
      <c r="F1584">
        <v>15</v>
      </c>
      <c r="I1584" s="49"/>
      <c r="J1584">
        <v>2</v>
      </c>
      <c r="K1584">
        <v>2</v>
      </c>
      <c r="L1584">
        <v>2</v>
      </c>
      <c r="M1584" s="49" t="s">
        <v>618</v>
      </c>
      <c r="N1584" s="49"/>
      <c r="O1584" s="49" t="s">
        <v>5198</v>
      </c>
      <c r="P1584" s="49">
        <v>6</v>
      </c>
      <c r="Q1584" s="49" t="s">
        <v>5199</v>
      </c>
      <c r="R1584" s="49" t="str">
        <f>IFERROR(INDEX(tbl_Lookup_Exercises[Category],MATCH(tbl_Exercises[[#This Row],[ExerciseName]],tbl_Lookup_Exercises[ExerciseName],0)),"Unknown")</f>
        <v>Pull</v>
      </c>
    </row>
    <row r="1585" spans="1:18" hidden="1" x14ac:dyDescent="0.25">
      <c r="A1585" s="49" t="s">
        <v>5200</v>
      </c>
      <c r="B1585" s="49" t="s">
        <v>1132</v>
      </c>
      <c r="C1585" s="49" t="s">
        <v>99</v>
      </c>
      <c r="D1585" s="49">
        <v>1</v>
      </c>
      <c r="E1585">
        <v>20</v>
      </c>
      <c r="F1585">
        <v>12</v>
      </c>
      <c r="I1585" s="49"/>
      <c r="J1585">
        <v>2</v>
      </c>
      <c r="K1585">
        <v>1</v>
      </c>
      <c r="L1585">
        <v>3</v>
      </c>
      <c r="M1585" s="49" t="s">
        <v>618</v>
      </c>
      <c r="N1585" s="49"/>
      <c r="O1585" s="49" t="s">
        <v>3189</v>
      </c>
      <c r="P1585" s="49">
        <v>6</v>
      </c>
      <c r="Q1585" s="49" t="s">
        <v>5201</v>
      </c>
      <c r="R1585" s="49" t="str">
        <f>IFERROR(INDEX(tbl_Lookup_Exercises[Category],MATCH(tbl_Exercises[[#This Row],[ExerciseName]],tbl_Lookup_Exercises[ExerciseName],0)),"Unknown")</f>
        <v>Arms_Biceps</v>
      </c>
    </row>
    <row r="1586" spans="1:18" hidden="1" x14ac:dyDescent="0.25">
      <c r="A1586" s="49" t="s">
        <v>5202</v>
      </c>
      <c r="B1586" s="49" t="s">
        <v>1132</v>
      </c>
      <c r="C1586" s="49" t="s">
        <v>99</v>
      </c>
      <c r="D1586" s="49">
        <v>2</v>
      </c>
      <c r="E1586">
        <v>20</v>
      </c>
      <c r="F1586">
        <v>12</v>
      </c>
      <c r="I1586" s="49"/>
      <c r="J1586">
        <v>2</v>
      </c>
      <c r="K1586">
        <v>1</v>
      </c>
      <c r="L1586">
        <v>3</v>
      </c>
      <c r="M1586" s="49" t="s">
        <v>3856</v>
      </c>
      <c r="N1586" s="49"/>
      <c r="O1586" s="49" t="s">
        <v>5203</v>
      </c>
      <c r="P1586" s="49">
        <v>6</v>
      </c>
      <c r="Q1586" s="49" t="s">
        <v>5204</v>
      </c>
      <c r="R1586" s="49" t="str">
        <f>IFERROR(INDEX(tbl_Lookup_Exercises[Category],MATCH(tbl_Exercises[[#This Row],[ExerciseName]],tbl_Lookup_Exercises[ExerciseName],0)),"Unknown")</f>
        <v>Arms_Biceps</v>
      </c>
    </row>
    <row r="1587" spans="1:18" hidden="1" x14ac:dyDescent="0.25">
      <c r="A1587" s="49" t="s">
        <v>5205</v>
      </c>
      <c r="B1587" s="49" t="s">
        <v>1132</v>
      </c>
      <c r="C1587" s="49" t="s">
        <v>99</v>
      </c>
      <c r="D1587" s="49">
        <v>3</v>
      </c>
      <c r="E1587">
        <v>22.5</v>
      </c>
      <c r="F1587">
        <v>11</v>
      </c>
      <c r="I1587" s="49"/>
      <c r="J1587">
        <v>2</v>
      </c>
      <c r="K1587">
        <v>1</v>
      </c>
      <c r="L1587">
        <v>3</v>
      </c>
      <c r="M1587" s="49" t="s">
        <v>610</v>
      </c>
      <c r="N1587" s="49"/>
      <c r="O1587" s="49" t="s">
        <v>2350</v>
      </c>
      <c r="P1587" s="49">
        <v>6</v>
      </c>
      <c r="Q1587" s="49" t="s">
        <v>5206</v>
      </c>
      <c r="R1587" s="49" t="str">
        <f>IFERROR(INDEX(tbl_Lookup_Exercises[Category],MATCH(tbl_Exercises[[#This Row],[ExerciseName]],tbl_Lookup_Exercises[ExerciseName],0)),"Unknown")</f>
        <v>Arms_Biceps</v>
      </c>
    </row>
    <row r="1588" spans="1:18" hidden="1" x14ac:dyDescent="0.25">
      <c r="A1588" s="49" t="s">
        <v>5207</v>
      </c>
      <c r="B1588" s="49" t="s">
        <v>1132</v>
      </c>
      <c r="C1588" s="49" t="s">
        <v>356</v>
      </c>
      <c r="D1588" s="49">
        <v>1</v>
      </c>
      <c r="G1588">
        <v>600</v>
      </c>
      <c r="H1588">
        <v>2.62</v>
      </c>
      <c r="I1588" s="49" t="s">
        <v>3957</v>
      </c>
      <c r="M1588" s="49"/>
      <c r="N1588" s="49"/>
      <c r="O1588" s="49" t="s">
        <v>4062</v>
      </c>
      <c r="P1588" s="49">
        <v>6</v>
      </c>
      <c r="Q1588" s="49" t="s">
        <v>1136</v>
      </c>
      <c r="R1588" s="49" t="str">
        <f>IFERROR(INDEX(tbl_Lookup_Exercises[Category],MATCH(tbl_Exercises[[#This Row],[ExerciseName]],tbl_Lookup_Exercises[ExerciseName],0)),"Unknown")</f>
        <v>Pull</v>
      </c>
    </row>
    <row r="1589" spans="1:18" hidden="1" x14ac:dyDescent="0.25">
      <c r="A1589" s="49" t="s">
        <v>5208</v>
      </c>
      <c r="B1589" s="49" t="s">
        <v>1137</v>
      </c>
      <c r="C1589" s="49" t="s">
        <v>112</v>
      </c>
      <c r="D1589" s="49">
        <v>1</v>
      </c>
      <c r="E1589">
        <v>60</v>
      </c>
      <c r="F1589">
        <v>15</v>
      </c>
      <c r="I1589" s="49"/>
      <c r="K1589">
        <v>1</v>
      </c>
      <c r="L1589">
        <v>3</v>
      </c>
      <c r="M1589" s="49" t="s">
        <v>2289</v>
      </c>
      <c r="N1589" s="49"/>
      <c r="O1589" s="49" t="s">
        <v>5209</v>
      </c>
      <c r="P1589" s="49">
        <v>6</v>
      </c>
      <c r="Q1589" s="49" t="s">
        <v>1140</v>
      </c>
      <c r="R1589" s="49" t="str">
        <f>IFERROR(INDEX(tbl_Lookup_Exercises[Category],MATCH(tbl_Exercises[[#This Row],[ExerciseName]],tbl_Lookup_Exercises[ExerciseName],0)),"Unknown")</f>
        <v>Arms_Biceps</v>
      </c>
    </row>
    <row r="1590" spans="1:18" hidden="1" x14ac:dyDescent="0.25">
      <c r="A1590" s="49" t="s">
        <v>5210</v>
      </c>
      <c r="B1590" s="49" t="s">
        <v>1137</v>
      </c>
      <c r="C1590" s="49" t="s">
        <v>112</v>
      </c>
      <c r="D1590" s="49">
        <v>2</v>
      </c>
      <c r="E1590">
        <v>60</v>
      </c>
      <c r="F1590">
        <v>15</v>
      </c>
      <c r="I1590" s="49"/>
      <c r="K1590">
        <v>1</v>
      </c>
      <c r="L1590">
        <v>3</v>
      </c>
      <c r="M1590" s="49" t="s">
        <v>618</v>
      </c>
      <c r="N1590" s="49"/>
      <c r="O1590" s="49" t="s">
        <v>5211</v>
      </c>
      <c r="P1590" s="49">
        <v>6</v>
      </c>
      <c r="Q1590" s="49" t="s">
        <v>5212</v>
      </c>
      <c r="R1590" s="49" t="str">
        <f>IFERROR(INDEX(tbl_Lookup_Exercises[Category],MATCH(tbl_Exercises[[#This Row],[ExerciseName]],tbl_Lookup_Exercises[ExerciseName],0)),"Unknown")</f>
        <v>Arms_Biceps</v>
      </c>
    </row>
    <row r="1591" spans="1:18" hidden="1" x14ac:dyDescent="0.25">
      <c r="A1591" s="49" t="s">
        <v>5213</v>
      </c>
      <c r="B1591" s="49" t="s">
        <v>1137</v>
      </c>
      <c r="C1591" s="49" t="s">
        <v>112</v>
      </c>
      <c r="D1591" s="49">
        <v>3</v>
      </c>
      <c r="E1591">
        <v>60</v>
      </c>
      <c r="F1591">
        <v>15</v>
      </c>
      <c r="I1591" s="49"/>
      <c r="M1591" s="49" t="s">
        <v>610</v>
      </c>
      <c r="N1591" s="49"/>
      <c r="O1591" s="49" t="s">
        <v>5214</v>
      </c>
      <c r="P1591" s="49">
        <v>6</v>
      </c>
      <c r="Q1591" s="49" t="s">
        <v>5215</v>
      </c>
      <c r="R1591" s="49" t="str">
        <f>IFERROR(INDEX(tbl_Lookup_Exercises[Category],MATCH(tbl_Exercises[[#This Row],[ExerciseName]],tbl_Lookup_Exercises[ExerciseName],0)),"Unknown")</f>
        <v>Arms_Biceps</v>
      </c>
    </row>
    <row r="1592" spans="1:18" hidden="1" x14ac:dyDescent="0.25">
      <c r="A1592" s="49" t="s">
        <v>5216</v>
      </c>
      <c r="B1592" s="49" t="s">
        <v>1137</v>
      </c>
      <c r="C1592" s="49" t="s">
        <v>229</v>
      </c>
      <c r="D1592" s="49">
        <v>1</v>
      </c>
      <c r="E1592">
        <v>20</v>
      </c>
      <c r="F1592">
        <v>15</v>
      </c>
      <c r="I1592" s="49"/>
      <c r="J1592">
        <v>3</v>
      </c>
      <c r="K1592">
        <v>1</v>
      </c>
      <c r="L1592">
        <v>3</v>
      </c>
      <c r="M1592" s="49" t="s">
        <v>2289</v>
      </c>
      <c r="N1592" s="49"/>
      <c r="O1592" s="49" t="s">
        <v>5217</v>
      </c>
      <c r="P1592" s="49">
        <v>6</v>
      </c>
      <c r="Q1592" s="49" t="s">
        <v>5218</v>
      </c>
      <c r="R1592" s="49" t="str">
        <f>IFERROR(INDEX(tbl_Lookup_Exercises[Category],MATCH(tbl_Exercises[[#This Row],[ExerciseName]],tbl_Lookup_Exercises[ExerciseName],0)),"Unknown")</f>
        <v>Arms_Triceps</v>
      </c>
    </row>
    <row r="1593" spans="1:18" hidden="1" x14ac:dyDescent="0.25">
      <c r="A1593" s="49" t="s">
        <v>5219</v>
      </c>
      <c r="B1593" s="49" t="s">
        <v>1137</v>
      </c>
      <c r="C1593" s="49" t="s">
        <v>229</v>
      </c>
      <c r="D1593" s="49">
        <v>2</v>
      </c>
      <c r="E1593">
        <v>22.5</v>
      </c>
      <c r="F1593">
        <v>14</v>
      </c>
      <c r="I1593" s="49"/>
      <c r="J1593">
        <v>3</v>
      </c>
      <c r="K1593">
        <v>1</v>
      </c>
      <c r="L1593">
        <v>3</v>
      </c>
      <c r="M1593" s="49" t="s">
        <v>3856</v>
      </c>
      <c r="N1593" s="49"/>
      <c r="O1593" s="49" t="s">
        <v>5220</v>
      </c>
      <c r="P1593" s="49">
        <v>6</v>
      </c>
      <c r="Q1593" s="49" t="s">
        <v>5221</v>
      </c>
      <c r="R1593" s="49" t="str">
        <f>IFERROR(INDEX(tbl_Lookup_Exercises[Category],MATCH(tbl_Exercises[[#This Row],[ExerciseName]],tbl_Lookup_Exercises[ExerciseName],0)),"Unknown")</f>
        <v>Arms_Triceps</v>
      </c>
    </row>
    <row r="1594" spans="1:18" hidden="1" x14ac:dyDescent="0.25">
      <c r="A1594" s="49" t="s">
        <v>5222</v>
      </c>
      <c r="B1594" s="49" t="s">
        <v>1137</v>
      </c>
      <c r="C1594" s="49" t="s">
        <v>229</v>
      </c>
      <c r="D1594" s="49">
        <v>3</v>
      </c>
      <c r="E1594">
        <v>22.5</v>
      </c>
      <c r="F1594">
        <v>13</v>
      </c>
      <c r="I1594" s="49"/>
      <c r="J1594">
        <v>3</v>
      </c>
      <c r="K1594">
        <v>1</v>
      </c>
      <c r="L1594">
        <v>3</v>
      </c>
      <c r="M1594" s="49" t="s">
        <v>610</v>
      </c>
      <c r="N1594" s="49"/>
      <c r="O1594" s="49" t="s">
        <v>5223</v>
      </c>
      <c r="P1594" s="49">
        <v>6</v>
      </c>
      <c r="Q1594" s="49" t="s">
        <v>5224</v>
      </c>
      <c r="R1594" s="49" t="str">
        <f>IFERROR(INDEX(tbl_Lookup_Exercises[Category],MATCH(tbl_Exercises[[#This Row],[ExerciseName]],tbl_Lookup_Exercises[ExerciseName],0)),"Unknown")</f>
        <v>Arms_Triceps</v>
      </c>
    </row>
    <row r="1595" spans="1:18" hidden="1" x14ac:dyDescent="0.25">
      <c r="A1595" s="49" t="s">
        <v>5225</v>
      </c>
      <c r="B1595" s="49" t="s">
        <v>1137</v>
      </c>
      <c r="C1595" s="49" t="s">
        <v>129</v>
      </c>
      <c r="D1595" s="49">
        <v>1</v>
      </c>
      <c r="E1595">
        <v>22.5</v>
      </c>
      <c r="F1595">
        <v>10</v>
      </c>
      <c r="I1595" s="49"/>
      <c r="J1595">
        <v>2</v>
      </c>
      <c r="K1595">
        <v>1</v>
      </c>
      <c r="L1595">
        <v>2</v>
      </c>
      <c r="M1595" s="49" t="s">
        <v>618</v>
      </c>
      <c r="N1595" s="49" t="s">
        <v>5226</v>
      </c>
      <c r="O1595" s="49" t="s">
        <v>5227</v>
      </c>
      <c r="P1595" s="49">
        <v>6</v>
      </c>
      <c r="Q1595" s="49" t="s">
        <v>5228</v>
      </c>
      <c r="R1595" s="49" t="str">
        <f>IFERROR(INDEX(tbl_Lookup_Exercises[Category],MATCH(tbl_Exercises[[#This Row],[ExerciseName]],tbl_Lookup_Exercises[ExerciseName],0)),"Unknown")</f>
        <v>Arms_Biceps</v>
      </c>
    </row>
    <row r="1596" spans="1:18" hidden="1" x14ac:dyDescent="0.25">
      <c r="A1596" s="49" t="s">
        <v>5229</v>
      </c>
      <c r="B1596" s="49" t="s">
        <v>1137</v>
      </c>
      <c r="C1596" s="49" t="s">
        <v>222</v>
      </c>
      <c r="D1596" s="49">
        <v>1</v>
      </c>
      <c r="E1596">
        <v>20</v>
      </c>
      <c r="F1596">
        <v>10</v>
      </c>
      <c r="I1596" s="49"/>
      <c r="J1596">
        <v>2</v>
      </c>
      <c r="K1596">
        <v>1</v>
      </c>
      <c r="L1596">
        <v>2</v>
      </c>
      <c r="M1596" s="49" t="s">
        <v>618</v>
      </c>
      <c r="N1596" s="49" t="s">
        <v>5226</v>
      </c>
      <c r="O1596" s="49" t="s">
        <v>5230</v>
      </c>
      <c r="P1596" s="49">
        <v>6</v>
      </c>
      <c r="Q1596" s="49" t="s">
        <v>5231</v>
      </c>
      <c r="R1596" s="49" t="str">
        <f>IFERROR(INDEX(tbl_Lookup_Exercises[Category],MATCH(tbl_Exercises[[#This Row],[ExerciseName]],tbl_Lookup_Exercises[ExerciseName],0)),"Unknown")</f>
        <v>Arms_Triceps</v>
      </c>
    </row>
    <row r="1597" spans="1:18" hidden="1" x14ac:dyDescent="0.25">
      <c r="A1597" s="49" t="s">
        <v>5232</v>
      </c>
      <c r="B1597" s="49" t="s">
        <v>1137</v>
      </c>
      <c r="C1597" s="49" t="s">
        <v>129</v>
      </c>
      <c r="D1597" s="49">
        <v>2</v>
      </c>
      <c r="E1597">
        <v>25</v>
      </c>
      <c r="F1597">
        <v>10</v>
      </c>
      <c r="I1597" s="49"/>
      <c r="J1597">
        <v>2</v>
      </c>
      <c r="K1597">
        <v>1</v>
      </c>
      <c r="L1597">
        <v>2</v>
      </c>
      <c r="M1597" s="49" t="s">
        <v>3856</v>
      </c>
      <c r="N1597" s="49" t="s">
        <v>5233</v>
      </c>
      <c r="O1597" s="49" t="s">
        <v>5234</v>
      </c>
      <c r="P1597" s="49">
        <v>6</v>
      </c>
      <c r="Q1597" s="49" t="s">
        <v>5235</v>
      </c>
      <c r="R1597" s="49" t="str">
        <f>IFERROR(INDEX(tbl_Lookup_Exercises[Category],MATCH(tbl_Exercises[[#This Row],[ExerciseName]],tbl_Lookup_Exercises[ExerciseName],0)),"Unknown")</f>
        <v>Arms_Biceps</v>
      </c>
    </row>
    <row r="1598" spans="1:18" hidden="1" x14ac:dyDescent="0.25">
      <c r="A1598" s="49" t="s">
        <v>5236</v>
      </c>
      <c r="B1598" s="49" t="s">
        <v>1137</v>
      </c>
      <c r="C1598" s="49" t="s">
        <v>222</v>
      </c>
      <c r="D1598" s="49">
        <v>2</v>
      </c>
      <c r="E1598">
        <v>25</v>
      </c>
      <c r="F1598">
        <v>10</v>
      </c>
      <c r="I1598" s="49"/>
      <c r="J1598">
        <v>2</v>
      </c>
      <c r="K1598">
        <v>1</v>
      </c>
      <c r="L1598">
        <v>2</v>
      </c>
      <c r="M1598" s="49" t="s">
        <v>618</v>
      </c>
      <c r="N1598" s="49" t="s">
        <v>5233</v>
      </c>
      <c r="O1598" s="49" t="s">
        <v>5230</v>
      </c>
      <c r="P1598" s="49">
        <v>6</v>
      </c>
      <c r="Q1598" s="49" t="s">
        <v>5237</v>
      </c>
      <c r="R1598" s="49" t="str">
        <f>IFERROR(INDEX(tbl_Lookup_Exercises[Category],MATCH(tbl_Exercises[[#This Row],[ExerciseName]],tbl_Lookup_Exercises[ExerciseName],0)),"Unknown")</f>
        <v>Arms_Triceps</v>
      </c>
    </row>
    <row r="1599" spans="1:18" hidden="1" x14ac:dyDescent="0.25">
      <c r="A1599" s="49" t="s">
        <v>5238</v>
      </c>
      <c r="B1599" s="49" t="s">
        <v>1137</v>
      </c>
      <c r="C1599" s="49" t="s">
        <v>129</v>
      </c>
      <c r="D1599" s="49">
        <v>3</v>
      </c>
      <c r="E1599">
        <v>27.5</v>
      </c>
      <c r="F1599">
        <v>10</v>
      </c>
      <c r="I1599" s="49"/>
      <c r="J1599">
        <v>2</v>
      </c>
      <c r="K1599">
        <v>1</v>
      </c>
      <c r="L1599">
        <v>2</v>
      </c>
      <c r="M1599" s="49" t="s">
        <v>610</v>
      </c>
      <c r="N1599" s="49" t="s">
        <v>5239</v>
      </c>
      <c r="O1599" s="49" t="s">
        <v>5240</v>
      </c>
      <c r="P1599" s="49">
        <v>6</v>
      </c>
      <c r="Q1599" s="49" t="s">
        <v>5241</v>
      </c>
      <c r="R1599" s="49" t="str">
        <f>IFERROR(INDEX(tbl_Lookup_Exercises[Category],MATCH(tbl_Exercises[[#This Row],[ExerciseName]],tbl_Lookup_Exercises[ExerciseName],0)),"Unknown")</f>
        <v>Arms_Biceps</v>
      </c>
    </row>
    <row r="1600" spans="1:18" hidden="1" x14ac:dyDescent="0.25">
      <c r="A1600" s="49" t="s">
        <v>5242</v>
      </c>
      <c r="B1600" s="49" t="s">
        <v>1137</v>
      </c>
      <c r="C1600" s="49" t="s">
        <v>222</v>
      </c>
      <c r="D1600" s="49">
        <v>3</v>
      </c>
      <c r="E1600">
        <v>27.5</v>
      </c>
      <c r="F1600">
        <v>11</v>
      </c>
      <c r="I1600" s="49"/>
      <c r="J1600">
        <v>2</v>
      </c>
      <c r="K1600">
        <v>1</v>
      </c>
      <c r="L1600">
        <v>2</v>
      </c>
      <c r="M1600" s="49" t="s">
        <v>3856</v>
      </c>
      <c r="N1600" s="49" t="s">
        <v>5239</v>
      </c>
      <c r="O1600" s="49" t="s">
        <v>5243</v>
      </c>
      <c r="P1600" s="49">
        <v>6</v>
      </c>
      <c r="Q1600" s="49" t="s">
        <v>5244</v>
      </c>
      <c r="R1600" s="49" t="str">
        <f>IFERROR(INDEX(tbl_Lookup_Exercises[Category],MATCH(tbl_Exercises[[#This Row],[ExerciseName]],tbl_Lookup_Exercises[ExerciseName],0)),"Unknown")</f>
        <v>Arms_Triceps</v>
      </c>
    </row>
    <row r="1601" spans="1:18" hidden="1" x14ac:dyDescent="0.25">
      <c r="A1601" s="49" t="s">
        <v>5245</v>
      </c>
      <c r="B1601" s="49" t="s">
        <v>1137</v>
      </c>
      <c r="C1601" s="49" t="s">
        <v>1534</v>
      </c>
      <c r="D1601" s="49">
        <v>1</v>
      </c>
      <c r="E1601">
        <v>150</v>
      </c>
      <c r="G1601">
        <v>75</v>
      </c>
      <c r="I1601" s="49"/>
      <c r="M1601" s="49"/>
      <c r="N1601" s="49"/>
      <c r="O1601" s="49"/>
      <c r="P1601" s="49">
        <v>6</v>
      </c>
      <c r="Q1601" s="49" t="s">
        <v>5246</v>
      </c>
      <c r="R1601" s="49" t="str">
        <f>IFERROR(INDEX(tbl_Lookup_Exercises[Category],MATCH(tbl_Exercises[[#This Row],[ExerciseName]],tbl_Lookup_Exercises[ExerciseName],0)),"Unknown")</f>
        <v>Carry</v>
      </c>
    </row>
    <row r="1602" spans="1:18" hidden="1" x14ac:dyDescent="0.25">
      <c r="A1602" s="49" t="s">
        <v>5247</v>
      </c>
      <c r="B1602" s="49" t="s">
        <v>1137</v>
      </c>
      <c r="C1602" s="49" t="s">
        <v>1534</v>
      </c>
      <c r="D1602" s="49">
        <v>2</v>
      </c>
      <c r="E1602">
        <v>150</v>
      </c>
      <c r="G1602">
        <v>60</v>
      </c>
      <c r="I1602" s="49"/>
      <c r="M1602" s="49"/>
      <c r="N1602" s="49"/>
      <c r="O1602" s="49"/>
      <c r="P1602" s="49">
        <v>6</v>
      </c>
      <c r="Q1602" s="49" t="s">
        <v>5248</v>
      </c>
      <c r="R1602" s="49" t="str">
        <f>IFERROR(INDEX(tbl_Lookup_Exercises[Category],MATCH(tbl_Exercises[[#This Row],[ExerciseName]],tbl_Lookup_Exercises[ExerciseName],0)),"Unknown")</f>
        <v>Carry</v>
      </c>
    </row>
    <row r="1603" spans="1:18" hidden="1" x14ac:dyDescent="0.25">
      <c r="A1603" s="49" t="s">
        <v>5249</v>
      </c>
      <c r="B1603" s="49" t="s">
        <v>1137</v>
      </c>
      <c r="C1603" s="49" t="s">
        <v>1534</v>
      </c>
      <c r="D1603" s="49">
        <v>3</v>
      </c>
      <c r="E1603">
        <v>150</v>
      </c>
      <c r="G1603">
        <v>46.800000000000004</v>
      </c>
      <c r="I1603" s="49"/>
      <c r="M1603" s="49"/>
      <c r="N1603" s="49"/>
      <c r="O1603" s="49" t="s">
        <v>5250</v>
      </c>
      <c r="P1603" s="49">
        <v>6</v>
      </c>
      <c r="Q1603" s="49" t="s">
        <v>5251</v>
      </c>
      <c r="R1603" s="49" t="str">
        <f>IFERROR(INDEX(tbl_Lookup_Exercises[Category],MATCH(tbl_Exercises[[#This Row],[ExerciseName]],tbl_Lookup_Exercises[ExerciseName],0)),"Unknown")</f>
        <v>Carry</v>
      </c>
    </row>
    <row r="1604" spans="1:18" hidden="1" x14ac:dyDescent="0.25">
      <c r="A1604" s="49" t="s">
        <v>5252</v>
      </c>
      <c r="B1604" s="49" t="s">
        <v>1137</v>
      </c>
      <c r="C1604" s="49" t="s">
        <v>363</v>
      </c>
      <c r="D1604" s="49">
        <v>1</v>
      </c>
      <c r="G1604">
        <v>45</v>
      </c>
      <c r="H1604">
        <v>0.16</v>
      </c>
      <c r="I1604" s="49" t="s">
        <v>3957</v>
      </c>
      <c r="M1604" s="49"/>
      <c r="N1604" s="49"/>
      <c r="O1604" s="49" t="s">
        <v>5253</v>
      </c>
      <c r="P1604" s="49">
        <v>6</v>
      </c>
      <c r="Q1604" s="49" t="s">
        <v>5254</v>
      </c>
      <c r="R1604" s="49" t="str">
        <f>IFERROR(INDEX(tbl_Lookup_Exercises[Category],MATCH(tbl_Exercises[[#This Row],[ExerciseName]],tbl_Lookup_Exercises[ExerciseName],0)),"Unknown")</f>
        <v>Cardio</v>
      </c>
    </row>
    <row r="1605" spans="1:18" hidden="1" x14ac:dyDescent="0.25">
      <c r="A1605" s="49" t="s">
        <v>5255</v>
      </c>
      <c r="B1605" s="49" t="s">
        <v>1137</v>
      </c>
      <c r="C1605" s="49" t="s">
        <v>363</v>
      </c>
      <c r="D1605" s="49">
        <v>2</v>
      </c>
      <c r="G1605">
        <v>45</v>
      </c>
      <c r="H1605">
        <v>0.16</v>
      </c>
      <c r="I1605" s="49" t="s">
        <v>3957</v>
      </c>
      <c r="M1605" s="49"/>
      <c r="N1605" s="49"/>
      <c r="O1605" s="49" t="s">
        <v>5253</v>
      </c>
      <c r="P1605" s="49">
        <v>6</v>
      </c>
      <c r="Q1605" s="49" t="s">
        <v>5256</v>
      </c>
      <c r="R1605" s="49" t="str">
        <f>IFERROR(INDEX(tbl_Lookup_Exercises[Category],MATCH(tbl_Exercises[[#This Row],[ExerciseName]],tbl_Lookup_Exercises[ExerciseName],0)),"Unknown")</f>
        <v>Cardio</v>
      </c>
    </row>
    <row r="1606" spans="1:18" hidden="1" x14ac:dyDescent="0.25">
      <c r="A1606" s="49" t="s">
        <v>5257</v>
      </c>
      <c r="B1606" s="49" t="s">
        <v>1137</v>
      </c>
      <c r="C1606" s="49" t="s">
        <v>363</v>
      </c>
      <c r="D1606" s="49">
        <v>3</v>
      </c>
      <c r="G1606">
        <v>45</v>
      </c>
      <c r="H1606">
        <v>0.16</v>
      </c>
      <c r="I1606" s="49" t="s">
        <v>3957</v>
      </c>
      <c r="M1606" s="49"/>
      <c r="N1606" s="49"/>
      <c r="O1606" s="49" t="s">
        <v>5253</v>
      </c>
      <c r="P1606" s="49">
        <v>6</v>
      </c>
      <c r="Q1606" s="49" t="s">
        <v>5258</v>
      </c>
      <c r="R1606" s="49" t="str">
        <f>IFERROR(INDEX(tbl_Lookup_Exercises[Category],MATCH(tbl_Exercises[[#This Row],[ExerciseName]],tbl_Lookup_Exercises[ExerciseName],0)),"Unknown")</f>
        <v>Cardio</v>
      </c>
    </row>
    <row r="1607" spans="1:18" hidden="1" x14ac:dyDescent="0.25">
      <c r="A1607" s="49" t="s">
        <v>5259</v>
      </c>
      <c r="B1607" s="49" t="s">
        <v>1137</v>
      </c>
      <c r="C1607" s="49" t="s">
        <v>363</v>
      </c>
      <c r="D1607" s="49">
        <v>4</v>
      </c>
      <c r="G1607">
        <v>45</v>
      </c>
      <c r="H1607">
        <v>0.16</v>
      </c>
      <c r="I1607" s="49" t="s">
        <v>3957</v>
      </c>
      <c r="M1607" s="49"/>
      <c r="N1607" s="49"/>
      <c r="O1607" s="49" t="s">
        <v>5253</v>
      </c>
      <c r="P1607" s="49">
        <v>6</v>
      </c>
      <c r="Q1607" s="49" t="s">
        <v>5260</v>
      </c>
      <c r="R1607" s="49" t="str">
        <f>IFERROR(INDEX(tbl_Lookup_Exercises[Category],MATCH(tbl_Exercises[[#This Row],[ExerciseName]],tbl_Lookup_Exercises[ExerciseName],0)),"Unknown")</f>
        <v>Cardio</v>
      </c>
    </row>
    <row r="1608" spans="1:18" hidden="1" x14ac:dyDescent="0.25">
      <c r="A1608" s="49" t="s">
        <v>5261</v>
      </c>
      <c r="B1608" s="49" t="s">
        <v>1137</v>
      </c>
      <c r="C1608" s="49" t="s">
        <v>363</v>
      </c>
      <c r="D1608" s="49">
        <v>5</v>
      </c>
      <c r="G1608">
        <v>45</v>
      </c>
      <c r="H1608">
        <v>0.16</v>
      </c>
      <c r="I1608" s="49" t="s">
        <v>3957</v>
      </c>
      <c r="M1608" s="49"/>
      <c r="N1608" s="49"/>
      <c r="O1608" s="49" t="s">
        <v>5253</v>
      </c>
      <c r="P1608" s="49">
        <v>6</v>
      </c>
      <c r="Q1608" s="49" t="s">
        <v>5262</v>
      </c>
      <c r="R1608" s="49" t="str">
        <f>IFERROR(INDEX(tbl_Lookup_Exercises[Category],MATCH(tbl_Exercises[[#This Row],[ExerciseName]],tbl_Lookup_Exercises[ExerciseName],0)),"Unknown")</f>
        <v>Cardio</v>
      </c>
    </row>
    <row r="1609" spans="1:18" hidden="1" x14ac:dyDescent="0.25">
      <c r="A1609" s="49" t="s">
        <v>5263</v>
      </c>
      <c r="B1609" s="49" t="s">
        <v>1137</v>
      </c>
      <c r="C1609" s="49" t="s">
        <v>363</v>
      </c>
      <c r="D1609" s="49">
        <v>6</v>
      </c>
      <c r="G1609">
        <v>45</v>
      </c>
      <c r="H1609">
        <v>0.16</v>
      </c>
      <c r="I1609" s="49" t="s">
        <v>3957</v>
      </c>
      <c r="M1609" s="49"/>
      <c r="N1609" s="49"/>
      <c r="O1609" s="49" t="s">
        <v>5253</v>
      </c>
      <c r="P1609" s="49">
        <v>6</v>
      </c>
      <c r="Q1609" s="49" t="s">
        <v>1141</v>
      </c>
      <c r="R1609" s="49" t="str">
        <f>IFERROR(INDEX(tbl_Lookup_Exercises[Category],MATCH(tbl_Exercises[[#This Row],[ExerciseName]],tbl_Lookup_Exercises[ExerciseName],0)),"Unknown")</f>
        <v>Cardio</v>
      </c>
    </row>
    <row r="1610" spans="1:18" hidden="1" x14ac:dyDescent="0.25">
      <c r="A1610" s="49" t="s">
        <v>5264</v>
      </c>
      <c r="B1610" s="49" t="s">
        <v>1142</v>
      </c>
      <c r="C1610" s="49" t="s">
        <v>363</v>
      </c>
      <c r="D1610" s="49">
        <v>1</v>
      </c>
      <c r="G1610">
        <v>360</v>
      </c>
      <c r="H1610">
        <v>0.47</v>
      </c>
      <c r="I1610" s="49" t="s">
        <v>3957</v>
      </c>
      <c r="M1610" s="49"/>
      <c r="N1610" s="49"/>
      <c r="O1610" s="49" t="s">
        <v>5265</v>
      </c>
      <c r="P1610" s="49">
        <v>6</v>
      </c>
      <c r="Q1610" s="49" t="s">
        <v>1144</v>
      </c>
      <c r="R1610" s="49" t="str">
        <f>IFERROR(INDEX(tbl_Lookup_Exercises[Category],MATCH(tbl_Exercises[[#This Row],[ExerciseName]],tbl_Lookup_Exercises[ExerciseName],0)),"Unknown")</f>
        <v>Cardio</v>
      </c>
    </row>
    <row r="1611" spans="1:18" hidden="1" x14ac:dyDescent="0.25">
      <c r="A1611" s="49" t="s">
        <v>5266</v>
      </c>
      <c r="B1611" s="49" t="s">
        <v>1142</v>
      </c>
      <c r="C1611" s="49" t="s">
        <v>403</v>
      </c>
      <c r="D1611" s="49">
        <v>1</v>
      </c>
      <c r="E1611">
        <v>0</v>
      </c>
      <c r="F1611">
        <v>8</v>
      </c>
      <c r="I1611" s="49"/>
      <c r="M1611" s="49"/>
      <c r="N1611" s="49"/>
      <c r="O1611" s="49" t="s">
        <v>2818</v>
      </c>
      <c r="P1611" s="49">
        <v>6</v>
      </c>
      <c r="Q1611" s="49" t="s">
        <v>5267</v>
      </c>
      <c r="R1611" s="49" t="str">
        <f>IFERROR(INDEX(tbl_Lookup_Exercises[Category],MATCH(tbl_Exercises[[#This Row],[ExerciseName]],tbl_Lookup_Exercises[ExerciseName],0)),"Unknown")</f>
        <v>Warmup</v>
      </c>
    </row>
    <row r="1612" spans="1:18" hidden="1" x14ac:dyDescent="0.25">
      <c r="A1612" s="49" t="s">
        <v>5268</v>
      </c>
      <c r="B1612" s="49" t="s">
        <v>1142</v>
      </c>
      <c r="C1612" s="49" t="s">
        <v>403</v>
      </c>
      <c r="D1612" s="49">
        <v>2</v>
      </c>
      <c r="E1612">
        <v>0</v>
      </c>
      <c r="F1612">
        <v>8</v>
      </c>
      <c r="I1612" s="49"/>
      <c r="M1612" s="49"/>
      <c r="N1612" s="49"/>
      <c r="O1612" s="49" t="s">
        <v>2818</v>
      </c>
      <c r="P1612" s="49">
        <v>6</v>
      </c>
      <c r="Q1612" s="49" t="s">
        <v>5269</v>
      </c>
      <c r="R1612" s="49" t="str">
        <f>IFERROR(INDEX(tbl_Lookup_Exercises[Category],MATCH(tbl_Exercises[[#This Row],[ExerciseName]],tbl_Lookup_Exercises[ExerciseName],0)),"Unknown")</f>
        <v>Warmup</v>
      </c>
    </row>
    <row r="1613" spans="1:18" hidden="1" x14ac:dyDescent="0.25">
      <c r="A1613" s="49" t="s">
        <v>5270</v>
      </c>
      <c r="B1613" s="49" t="s">
        <v>1142</v>
      </c>
      <c r="C1613" s="49" t="s">
        <v>394</v>
      </c>
      <c r="D1613" s="49">
        <v>1</v>
      </c>
      <c r="E1613">
        <v>0</v>
      </c>
      <c r="F1613">
        <v>15</v>
      </c>
      <c r="I1613" s="49"/>
      <c r="M1613" s="49"/>
      <c r="N1613" s="49"/>
      <c r="O1613" s="49" t="s">
        <v>2818</v>
      </c>
      <c r="P1613" s="49">
        <v>6</v>
      </c>
      <c r="Q1613" s="49" t="s">
        <v>5271</v>
      </c>
      <c r="R1613" s="49" t="str">
        <f>IFERROR(INDEX(tbl_Lookup_Exercises[Category],MATCH(tbl_Exercises[[#This Row],[ExerciseName]],tbl_Lookup_Exercises[ExerciseName],0)),"Unknown")</f>
        <v>Warmup</v>
      </c>
    </row>
    <row r="1614" spans="1:18" hidden="1" x14ac:dyDescent="0.25">
      <c r="A1614" s="49" t="s">
        <v>5272</v>
      </c>
      <c r="B1614" s="49" t="s">
        <v>1142</v>
      </c>
      <c r="C1614" s="49" t="s">
        <v>394</v>
      </c>
      <c r="D1614" s="49">
        <v>2</v>
      </c>
      <c r="E1614">
        <v>0</v>
      </c>
      <c r="F1614">
        <v>15</v>
      </c>
      <c r="I1614" s="49"/>
      <c r="M1614" s="49"/>
      <c r="N1614" s="49"/>
      <c r="O1614" s="49" t="s">
        <v>2818</v>
      </c>
      <c r="P1614" s="49">
        <v>6</v>
      </c>
      <c r="Q1614" s="49" t="s">
        <v>5273</v>
      </c>
      <c r="R1614" s="49" t="str">
        <f>IFERROR(INDEX(tbl_Lookup_Exercises[Category],MATCH(tbl_Exercises[[#This Row],[ExerciseName]],tbl_Lookup_Exercises[ExerciseName],0)),"Unknown")</f>
        <v>Warmup</v>
      </c>
    </row>
    <row r="1615" spans="1:18" hidden="1" x14ac:dyDescent="0.25">
      <c r="A1615" s="49" t="s">
        <v>5274</v>
      </c>
      <c r="B1615" s="49" t="s">
        <v>1142</v>
      </c>
      <c r="C1615" s="49" t="s">
        <v>334</v>
      </c>
      <c r="D1615" s="49">
        <v>1</v>
      </c>
      <c r="E1615">
        <v>0</v>
      </c>
      <c r="G1615">
        <v>60</v>
      </c>
      <c r="I1615" s="49"/>
      <c r="M1615" s="49"/>
      <c r="N1615" s="49"/>
      <c r="O1615" s="49" t="s">
        <v>5058</v>
      </c>
      <c r="P1615" s="49">
        <v>6</v>
      </c>
      <c r="Q1615" s="49" t="s">
        <v>5275</v>
      </c>
      <c r="R1615" s="49" t="str">
        <f>IFERROR(INDEX(tbl_Lookup_Exercises[Category],MATCH(tbl_Exercises[[#This Row],[ExerciseName]],tbl_Lookup_Exercises[ExerciseName],0)),"Unknown")</f>
        <v>Carry</v>
      </c>
    </row>
    <row r="1616" spans="1:18" hidden="1" x14ac:dyDescent="0.25">
      <c r="A1616" s="49" t="s">
        <v>5276</v>
      </c>
      <c r="B1616" s="49" t="s">
        <v>1142</v>
      </c>
      <c r="C1616" s="49" t="s">
        <v>334</v>
      </c>
      <c r="D1616" s="49">
        <v>2</v>
      </c>
      <c r="E1616">
        <v>0</v>
      </c>
      <c r="G1616">
        <v>60</v>
      </c>
      <c r="I1616" s="49"/>
      <c r="M1616" s="49"/>
      <c r="N1616" s="49"/>
      <c r="O1616" s="49" t="s">
        <v>5058</v>
      </c>
      <c r="P1616" s="49">
        <v>6</v>
      </c>
      <c r="Q1616" s="49" t="s">
        <v>5277</v>
      </c>
      <c r="R1616" s="49" t="str">
        <f>IFERROR(INDEX(tbl_Lookup_Exercises[Category],MATCH(tbl_Exercises[[#This Row],[ExerciseName]],tbl_Lookup_Exercises[ExerciseName],0)),"Unknown")</f>
        <v>Carry</v>
      </c>
    </row>
    <row r="1617" spans="1:18" hidden="1" x14ac:dyDescent="0.25">
      <c r="A1617" s="49" t="s">
        <v>5278</v>
      </c>
      <c r="B1617" s="49" t="s">
        <v>1142</v>
      </c>
      <c r="C1617" s="49" t="s">
        <v>1</v>
      </c>
      <c r="D1617" s="49">
        <v>1</v>
      </c>
      <c r="E1617">
        <v>150</v>
      </c>
      <c r="G1617">
        <v>60</v>
      </c>
      <c r="I1617" s="49"/>
      <c r="M1617" s="49"/>
      <c r="N1617" s="49"/>
      <c r="O1617" s="49" t="s">
        <v>5279</v>
      </c>
      <c r="P1617" s="49">
        <v>6</v>
      </c>
      <c r="Q1617" s="49" t="s">
        <v>5280</v>
      </c>
      <c r="R1617" s="49" t="str">
        <f>IFERROR(INDEX(tbl_Lookup_Exercises[Category],MATCH(tbl_Exercises[[#This Row],[ExerciseName]],tbl_Lookup_Exercises[ExerciseName],0)),"Unknown")</f>
        <v>Carry</v>
      </c>
    </row>
    <row r="1618" spans="1:18" hidden="1" x14ac:dyDescent="0.25">
      <c r="A1618" s="49" t="s">
        <v>5281</v>
      </c>
      <c r="B1618" s="49" t="s">
        <v>1142</v>
      </c>
      <c r="C1618" s="49" t="s">
        <v>1</v>
      </c>
      <c r="D1618" s="49">
        <v>2</v>
      </c>
      <c r="E1618">
        <v>150</v>
      </c>
      <c r="G1618">
        <v>60</v>
      </c>
      <c r="I1618" s="49"/>
      <c r="M1618" s="49"/>
      <c r="N1618" s="49"/>
      <c r="O1618" s="49" t="s">
        <v>5279</v>
      </c>
      <c r="P1618" s="49">
        <v>6</v>
      </c>
      <c r="Q1618" s="49" t="s">
        <v>5282</v>
      </c>
      <c r="R1618" s="49" t="str">
        <f>IFERROR(INDEX(tbl_Lookup_Exercises[Category],MATCH(tbl_Exercises[[#This Row],[ExerciseName]],tbl_Lookup_Exercises[ExerciseName],0)),"Unknown")</f>
        <v>Carry</v>
      </c>
    </row>
    <row r="1619" spans="1:18" hidden="1" x14ac:dyDescent="0.25">
      <c r="A1619" s="49" t="s">
        <v>5283</v>
      </c>
      <c r="B1619" s="49" t="s">
        <v>1142</v>
      </c>
      <c r="C1619" s="49" t="s">
        <v>1</v>
      </c>
      <c r="D1619" s="49">
        <v>3</v>
      </c>
      <c r="E1619">
        <v>150</v>
      </c>
      <c r="G1619">
        <v>51</v>
      </c>
      <c r="I1619" s="49"/>
      <c r="M1619" s="49"/>
      <c r="N1619" s="49"/>
      <c r="O1619" s="49" t="s">
        <v>5284</v>
      </c>
      <c r="P1619" s="49">
        <v>6</v>
      </c>
      <c r="Q1619" s="49" t="s">
        <v>5285</v>
      </c>
      <c r="R1619" s="49" t="str">
        <f>IFERROR(INDEX(tbl_Lookup_Exercises[Category],MATCH(tbl_Exercises[[#This Row],[ExerciseName]],tbl_Lookup_Exercises[ExerciseName],0)),"Unknown")</f>
        <v>Carry</v>
      </c>
    </row>
    <row r="1620" spans="1:18" hidden="1" x14ac:dyDescent="0.25">
      <c r="A1620" s="49" t="s">
        <v>5286</v>
      </c>
      <c r="B1620" s="49" t="s">
        <v>1142</v>
      </c>
      <c r="C1620" s="49" t="s">
        <v>1</v>
      </c>
      <c r="D1620" s="49">
        <v>4</v>
      </c>
      <c r="E1620">
        <v>150</v>
      </c>
      <c r="G1620">
        <v>46.800000000000004</v>
      </c>
      <c r="I1620" s="49"/>
      <c r="M1620" s="49"/>
      <c r="N1620" s="49"/>
      <c r="O1620" s="49" t="s">
        <v>5287</v>
      </c>
      <c r="P1620" s="49">
        <v>6</v>
      </c>
      <c r="Q1620" s="49" t="s">
        <v>5288</v>
      </c>
      <c r="R1620" s="49" t="str">
        <f>IFERROR(INDEX(tbl_Lookup_Exercises[Category],MATCH(tbl_Exercises[[#This Row],[ExerciseName]],tbl_Lookup_Exercises[ExerciseName],0)),"Unknown")</f>
        <v>Carry</v>
      </c>
    </row>
    <row r="1621" spans="1:18" hidden="1" x14ac:dyDescent="0.25">
      <c r="A1621" s="49" t="s">
        <v>5289</v>
      </c>
      <c r="B1621" s="49" t="s">
        <v>1142</v>
      </c>
      <c r="C1621" s="49" t="s">
        <v>1</v>
      </c>
      <c r="D1621" s="49">
        <v>5</v>
      </c>
      <c r="E1621">
        <v>150</v>
      </c>
      <c r="G1621">
        <v>46.800000000000004</v>
      </c>
      <c r="I1621" s="49"/>
      <c r="M1621" s="49"/>
      <c r="N1621" s="49"/>
      <c r="O1621" s="49" t="s">
        <v>5287</v>
      </c>
      <c r="P1621" s="49">
        <v>6</v>
      </c>
      <c r="Q1621" s="49" t="s">
        <v>5290</v>
      </c>
      <c r="R1621" s="49" t="str">
        <f>IFERROR(INDEX(tbl_Lookup_Exercises[Category],MATCH(tbl_Exercises[[#This Row],[ExerciseName]],tbl_Lookup_Exercises[ExerciseName],0)),"Unknown")</f>
        <v>Carry</v>
      </c>
    </row>
    <row r="1622" spans="1:18" hidden="1" x14ac:dyDescent="0.25">
      <c r="A1622" s="49" t="s">
        <v>5291</v>
      </c>
      <c r="B1622" s="49" t="s">
        <v>1142</v>
      </c>
      <c r="C1622" s="49" t="s">
        <v>32</v>
      </c>
      <c r="D1622" s="49">
        <v>1</v>
      </c>
      <c r="E1622">
        <v>185</v>
      </c>
      <c r="F1622">
        <v>8</v>
      </c>
      <c r="I1622" s="49"/>
      <c r="J1622">
        <v>2</v>
      </c>
      <c r="K1622">
        <v>1</v>
      </c>
      <c r="L1622">
        <v>2</v>
      </c>
      <c r="M1622" s="49" t="s">
        <v>3856</v>
      </c>
      <c r="N1622" s="49"/>
      <c r="O1622" s="49" t="s">
        <v>5292</v>
      </c>
      <c r="P1622" s="49">
        <v>6</v>
      </c>
      <c r="Q1622" s="49" t="s">
        <v>5293</v>
      </c>
      <c r="R1622" s="49" t="str">
        <f>IFERROR(INDEX(tbl_Lookup_Exercises[Category],MATCH(tbl_Exercises[[#This Row],[ExerciseName]],tbl_Lookup_Exercises[ExerciseName],0)),"Unknown")</f>
        <v>Pull</v>
      </c>
    </row>
    <row r="1623" spans="1:18" hidden="1" x14ac:dyDescent="0.25">
      <c r="A1623" s="49" t="s">
        <v>5294</v>
      </c>
      <c r="B1623" s="49" t="s">
        <v>1142</v>
      </c>
      <c r="C1623" s="49" t="s">
        <v>32</v>
      </c>
      <c r="D1623" s="49">
        <v>2</v>
      </c>
      <c r="E1623">
        <v>190</v>
      </c>
      <c r="F1623">
        <v>8</v>
      </c>
      <c r="I1623" s="49"/>
      <c r="J1623">
        <v>2</v>
      </c>
      <c r="K1623">
        <v>1</v>
      </c>
      <c r="L1623">
        <v>2</v>
      </c>
      <c r="M1623" s="49" t="s">
        <v>3856</v>
      </c>
      <c r="N1623" s="49"/>
      <c r="O1623" s="49" t="s">
        <v>5295</v>
      </c>
      <c r="P1623" s="49">
        <v>6</v>
      </c>
      <c r="Q1623" s="49" t="s">
        <v>5296</v>
      </c>
      <c r="R1623" s="49" t="str">
        <f>IFERROR(INDEX(tbl_Lookup_Exercises[Category],MATCH(tbl_Exercises[[#This Row],[ExerciseName]],tbl_Lookup_Exercises[ExerciseName],0)),"Unknown")</f>
        <v>Pull</v>
      </c>
    </row>
    <row r="1624" spans="1:18" hidden="1" x14ac:dyDescent="0.25">
      <c r="A1624" s="49" t="s">
        <v>5297</v>
      </c>
      <c r="B1624" s="49" t="s">
        <v>1142</v>
      </c>
      <c r="C1624" s="49" t="s">
        <v>32</v>
      </c>
      <c r="D1624" s="49">
        <v>3</v>
      </c>
      <c r="E1624">
        <v>195</v>
      </c>
      <c r="F1624">
        <v>6</v>
      </c>
      <c r="I1624" s="49"/>
      <c r="J1624">
        <v>2</v>
      </c>
      <c r="K1624">
        <v>1</v>
      </c>
      <c r="L1624">
        <v>2</v>
      </c>
      <c r="M1624" s="49" t="s">
        <v>610</v>
      </c>
      <c r="N1624" s="49"/>
      <c r="O1624" s="49" t="s">
        <v>5298</v>
      </c>
      <c r="P1624" s="49">
        <v>6</v>
      </c>
      <c r="Q1624" s="49" t="s">
        <v>5299</v>
      </c>
      <c r="R1624" s="49" t="str">
        <f>IFERROR(INDEX(tbl_Lookup_Exercises[Category],MATCH(tbl_Exercises[[#This Row],[ExerciseName]],tbl_Lookup_Exercises[ExerciseName],0)),"Unknown")</f>
        <v>Pull</v>
      </c>
    </row>
    <row r="1625" spans="1:18" hidden="1" x14ac:dyDescent="0.25">
      <c r="A1625" s="49" t="s">
        <v>5300</v>
      </c>
      <c r="B1625" s="49" t="s">
        <v>1142</v>
      </c>
      <c r="C1625" s="49" t="s">
        <v>32</v>
      </c>
      <c r="D1625" s="49">
        <v>4</v>
      </c>
      <c r="E1625">
        <v>195</v>
      </c>
      <c r="F1625">
        <v>6</v>
      </c>
      <c r="I1625" s="49"/>
      <c r="J1625">
        <v>2</v>
      </c>
      <c r="K1625">
        <v>1</v>
      </c>
      <c r="L1625">
        <v>2</v>
      </c>
      <c r="M1625" s="49" t="s">
        <v>610</v>
      </c>
      <c r="N1625" s="49"/>
      <c r="O1625" s="49" t="s">
        <v>5298</v>
      </c>
      <c r="P1625" s="49">
        <v>6</v>
      </c>
      <c r="Q1625" s="49" t="s">
        <v>5301</v>
      </c>
      <c r="R1625" s="49" t="str">
        <f>IFERROR(INDEX(tbl_Lookup_Exercises[Category],MATCH(tbl_Exercises[[#This Row],[ExerciseName]],tbl_Lookup_Exercises[ExerciseName],0)),"Unknown")</f>
        <v>Pull</v>
      </c>
    </row>
    <row r="1626" spans="1:18" hidden="1" x14ac:dyDescent="0.25">
      <c r="A1626" s="49" t="s">
        <v>5302</v>
      </c>
      <c r="B1626" s="49" t="s">
        <v>1142</v>
      </c>
      <c r="C1626" s="49" t="s">
        <v>24</v>
      </c>
      <c r="D1626" s="49">
        <v>1</v>
      </c>
      <c r="E1626">
        <v>0</v>
      </c>
      <c r="F1626">
        <v>8</v>
      </c>
      <c r="I1626" s="49"/>
      <c r="J1626">
        <v>1</v>
      </c>
      <c r="K1626">
        <v>2</v>
      </c>
      <c r="L1626">
        <v>1</v>
      </c>
      <c r="M1626" s="49" t="s">
        <v>610</v>
      </c>
      <c r="N1626" s="49"/>
      <c r="O1626" s="49" t="s">
        <v>5303</v>
      </c>
      <c r="P1626" s="49">
        <v>6</v>
      </c>
      <c r="Q1626" s="49" t="s">
        <v>5304</v>
      </c>
      <c r="R1626" s="49" t="str">
        <f>IFERROR(INDEX(tbl_Lookup_Exercises[Category],MATCH(tbl_Exercises[[#This Row],[ExerciseName]],tbl_Lookup_Exercises[ExerciseName],0)),"Unknown")</f>
        <v>Pull</v>
      </c>
    </row>
    <row r="1627" spans="1:18" hidden="1" x14ac:dyDescent="0.25">
      <c r="A1627" s="49" t="s">
        <v>5305</v>
      </c>
      <c r="B1627" s="49" t="s">
        <v>1142</v>
      </c>
      <c r="C1627" s="49" t="s">
        <v>24</v>
      </c>
      <c r="D1627" s="49">
        <v>2</v>
      </c>
      <c r="E1627">
        <v>0</v>
      </c>
      <c r="F1627">
        <v>8</v>
      </c>
      <c r="I1627" s="49"/>
      <c r="J1627">
        <v>1</v>
      </c>
      <c r="K1627">
        <v>2</v>
      </c>
      <c r="L1627">
        <v>1</v>
      </c>
      <c r="M1627" s="49" t="s">
        <v>610</v>
      </c>
      <c r="N1627" s="49"/>
      <c r="O1627" s="49" t="s">
        <v>5303</v>
      </c>
      <c r="P1627" s="49">
        <v>6</v>
      </c>
      <c r="Q1627" s="49" t="s">
        <v>5306</v>
      </c>
      <c r="R1627" s="49" t="str">
        <f>IFERROR(INDEX(tbl_Lookup_Exercises[Category],MATCH(tbl_Exercises[[#This Row],[ExerciseName]],tbl_Lookup_Exercises[ExerciseName],0)),"Unknown")</f>
        <v>Pull</v>
      </c>
    </row>
    <row r="1628" spans="1:18" hidden="1" x14ac:dyDescent="0.25">
      <c r="A1628" s="49" t="s">
        <v>5307</v>
      </c>
      <c r="B1628" s="49" t="s">
        <v>1142</v>
      </c>
      <c r="C1628" s="49" t="s">
        <v>24</v>
      </c>
      <c r="D1628" s="49">
        <v>3</v>
      </c>
      <c r="E1628">
        <v>0</v>
      </c>
      <c r="F1628">
        <v>8</v>
      </c>
      <c r="I1628" s="49"/>
      <c r="J1628">
        <v>1</v>
      </c>
      <c r="K1628">
        <v>2</v>
      </c>
      <c r="L1628">
        <v>1</v>
      </c>
      <c r="M1628" s="49" t="s">
        <v>610</v>
      </c>
      <c r="N1628" s="49"/>
      <c r="O1628" s="49" t="s">
        <v>5303</v>
      </c>
      <c r="P1628" s="49">
        <v>6</v>
      </c>
      <c r="Q1628" s="49" t="s">
        <v>5308</v>
      </c>
      <c r="R1628" s="49" t="str">
        <f>IFERROR(INDEX(tbl_Lookup_Exercises[Category],MATCH(tbl_Exercises[[#This Row],[ExerciseName]],tbl_Lookup_Exercises[ExerciseName],0)),"Unknown")</f>
        <v>Pull</v>
      </c>
    </row>
    <row r="1629" spans="1:18" hidden="1" x14ac:dyDescent="0.25">
      <c r="A1629" s="49" t="s">
        <v>5309</v>
      </c>
      <c r="B1629" s="49" t="s">
        <v>1142</v>
      </c>
      <c r="C1629" s="49" t="s">
        <v>96</v>
      </c>
      <c r="D1629" s="49">
        <v>1</v>
      </c>
      <c r="E1629">
        <v>35</v>
      </c>
      <c r="F1629">
        <v>8</v>
      </c>
      <c r="I1629" s="49"/>
      <c r="J1629">
        <v>2</v>
      </c>
      <c r="K1629">
        <v>1</v>
      </c>
      <c r="L1629">
        <v>2</v>
      </c>
      <c r="M1629" s="49" t="s">
        <v>1745</v>
      </c>
      <c r="N1629" s="49"/>
      <c r="O1629" s="49" t="s">
        <v>5310</v>
      </c>
      <c r="P1629" s="49">
        <v>6</v>
      </c>
      <c r="Q1629" s="49" t="s">
        <v>5311</v>
      </c>
      <c r="R1629" s="49" t="str">
        <f>IFERROR(INDEX(tbl_Lookup_Exercises[Category],MATCH(tbl_Exercises[[#This Row],[ExerciseName]],tbl_Lookup_Exercises[ExerciseName],0)),"Unknown")</f>
        <v>Arms_Biceps</v>
      </c>
    </row>
    <row r="1630" spans="1:18" hidden="1" x14ac:dyDescent="0.25">
      <c r="A1630" s="49" t="s">
        <v>5312</v>
      </c>
      <c r="B1630" s="49" t="s">
        <v>1142</v>
      </c>
      <c r="C1630" s="49" t="s">
        <v>96</v>
      </c>
      <c r="D1630" s="49">
        <v>2</v>
      </c>
      <c r="E1630">
        <v>35</v>
      </c>
      <c r="F1630">
        <v>8</v>
      </c>
      <c r="I1630" s="49"/>
      <c r="J1630">
        <v>2</v>
      </c>
      <c r="K1630">
        <v>1</v>
      </c>
      <c r="L1630">
        <v>2</v>
      </c>
      <c r="M1630" s="49" t="s">
        <v>1745</v>
      </c>
      <c r="N1630" s="49"/>
      <c r="O1630" s="49" t="s">
        <v>5310</v>
      </c>
      <c r="P1630" s="49">
        <v>6</v>
      </c>
      <c r="Q1630" s="49" t="s">
        <v>5313</v>
      </c>
      <c r="R1630" s="49" t="str">
        <f>IFERROR(INDEX(tbl_Lookup_Exercises[Category],MATCH(tbl_Exercises[[#This Row],[ExerciseName]],tbl_Lookup_Exercises[ExerciseName],0)),"Unknown")</f>
        <v>Arms_Biceps</v>
      </c>
    </row>
    <row r="1631" spans="1:18" hidden="1" x14ac:dyDescent="0.25">
      <c r="A1631" s="49" t="s">
        <v>5314</v>
      </c>
      <c r="B1631" s="49" t="s">
        <v>1142</v>
      </c>
      <c r="C1631" s="49" t="s">
        <v>356</v>
      </c>
      <c r="D1631" s="49">
        <v>1</v>
      </c>
      <c r="G1631">
        <v>480</v>
      </c>
      <c r="H1631">
        <v>2</v>
      </c>
      <c r="I1631" s="49" t="s">
        <v>3957</v>
      </c>
      <c r="M1631" s="49"/>
      <c r="N1631" s="49"/>
      <c r="O1631" s="49" t="s">
        <v>5315</v>
      </c>
      <c r="P1631" s="49">
        <v>6</v>
      </c>
      <c r="Q1631" s="49" t="s">
        <v>5316</v>
      </c>
      <c r="R1631" s="49" t="str">
        <f>IFERROR(INDEX(tbl_Lookup_Exercises[Category],MATCH(tbl_Exercises[[#This Row],[ExerciseName]],tbl_Lookup_Exercises[ExerciseName],0)),"Unknown")</f>
        <v>Pull</v>
      </c>
    </row>
    <row r="1632" spans="1:18" hidden="1" x14ac:dyDescent="0.25">
      <c r="A1632" s="49" t="s">
        <v>5317</v>
      </c>
      <c r="B1632" s="49" t="s">
        <v>1142</v>
      </c>
      <c r="C1632" s="49" t="s">
        <v>96</v>
      </c>
      <c r="D1632" s="49">
        <v>3</v>
      </c>
      <c r="E1632">
        <v>35</v>
      </c>
      <c r="F1632">
        <v>7</v>
      </c>
      <c r="I1632" s="49"/>
      <c r="J1632">
        <v>2</v>
      </c>
      <c r="K1632">
        <v>1</v>
      </c>
      <c r="L1632">
        <v>2</v>
      </c>
      <c r="M1632" s="49" t="s">
        <v>610</v>
      </c>
      <c r="N1632" s="49"/>
      <c r="O1632" s="49" t="s">
        <v>1937</v>
      </c>
      <c r="P1632" s="49">
        <v>6</v>
      </c>
      <c r="Q1632" s="49" t="s">
        <v>1145</v>
      </c>
      <c r="R1632" s="49" t="str">
        <f>IFERROR(INDEX(tbl_Lookup_Exercises[Category],MATCH(tbl_Exercises[[#This Row],[ExerciseName]],tbl_Lookup_Exercises[ExerciseName],0)),"Unknown")</f>
        <v>Arms_Biceps</v>
      </c>
    </row>
    <row r="1633" spans="1:18" hidden="1" x14ac:dyDescent="0.25">
      <c r="A1633" s="49" t="s">
        <v>5318</v>
      </c>
      <c r="B1633" s="49" t="s">
        <v>1146</v>
      </c>
      <c r="C1633" s="49" t="s">
        <v>363</v>
      </c>
      <c r="D1633" s="49">
        <v>1</v>
      </c>
      <c r="G1633">
        <v>360</v>
      </c>
      <c r="H1633">
        <v>0.48</v>
      </c>
      <c r="I1633" s="49" t="s">
        <v>3957</v>
      </c>
      <c r="M1633" s="49"/>
      <c r="N1633" s="49"/>
      <c r="O1633" s="49" t="s">
        <v>5319</v>
      </c>
      <c r="P1633" s="49">
        <v>6</v>
      </c>
      <c r="Q1633" s="49" t="s">
        <v>1148</v>
      </c>
      <c r="R1633" s="49" t="str">
        <f>IFERROR(INDEX(tbl_Lookup_Exercises[Category],MATCH(tbl_Exercises[[#This Row],[ExerciseName]],tbl_Lookup_Exercises[ExerciseName],0)),"Unknown")</f>
        <v>Cardio</v>
      </c>
    </row>
    <row r="1634" spans="1:18" hidden="1" x14ac:dyDescent="0.25">
      <c r="A1634" s="49" t="s">
        <v>5320</v>
      </c>
      <c r="B1634" s="49" t="s">
        <v>1146</v>
      </c>
      <c r="C1634" s="49" t="s">
        <v>403</v>
      </c>
      <c r="D1634" s="49">
        <v>1</v>
      </c>
      <c r="E1634">
        <v>0</v>
      </c>
      <c r="F1634">
        <v>8</v>
      </c>
      <c r="I1634" s="49"/>
      <c r="M1634" s="49"/>
      <c r="N1634" s="49"/>
      <c r="O1634" s="49" t="s">
        <v>2818</v>
      </c>
      <c r="P1634" s="49">
        <v>6</v>
      </c>
      <c r="Q1634" s="49" t="s">
        <v>5321</v>
      </c>
      <c r="R1634" s="49" t="str">
        <f>IFERROR(INDEX(tbl_Lookup_Exercises[Category],MATCH(tbl_Exercises[[#This Row],[ExerciseName]],tbl_Lookup_Exercises[ExerciseName],0)),"Unknown")</f>
        <v>Warmup</v>
      </c>
    </row>
    <row r="1635" spans="1:18" hidden="1" x14ac:dyDescent="0.25">
      <c r="A1635" s="49" t="s">
        <v>5322</v>
      </c>
      <c r="B1635" s="49" t="s">
        <v>1146</v>
      </c>
      <c r="C1635" s="49" t="s">
        <v>403</v>
      </c>
      <c r="D1635" s="49">
        <v>2</v>
      </c>
      <c r="E1635">
        <v>0</v>
      </c>
      <c r="F1635">
        <v>8</v>
      </c>
      <c r="I1635" s="49"/>
      <c r="M1635" s="49"/>
      <c r="N1635" s="49"/>
      <c r="O1635" s="49" t="s">
        <v>2818</v>
      </c>
      <c r="P1635" s="49">
        <v>6</v>
      </c>
      <c r="Q1635" s="49" t="s">
        <v>5323</v>
      </c>
      <c r="R1635" s="49" t="str">
        <f>IFERROR(INDEX(tbl_Lookup_Exercises[Category],MATCH(tbl_Exercises[[#This Row],[ExerciseName]],tbl_Lookup_Exercises[ExerciseName],0)),"Unknown")</f>
        <v>Warmup</v>
      </c>
    </row>
    <row r="1636" spans="1:18" hidden="1" x14ac:dyDescent="0.25">
      <c r="A1636" s="49" t="s">
        <v>5324</v>
      </c>
      <c r="B1636" s="49" t="s">
        <v>1146</v>
      </c>
      <c r="C1636" s="49" t="s">
        <v>394</v>
      </c>
      <c r="D1636" s="49">
        <v>1</v>
      </c>
      <c r="E1636">
        <v>0</v>
      </c>
      <c r="F1636">
        <v>15</v>
      </c>
      <c r="I1636" s="49"/>
      <c r="M1636" s="49"/>
      <c r="N1636" s="49"/>
      <c r="O1636" s="49"/>
      <c r="P1636" s="49">
        <v>6</v>
      </c>
      <c r="Q1636" s="49" t="s">
        <v>5325</v>
      </c>
      <c r="R1636" s="49" t="str">
        <f>IFERROR(INDEX(tbl_Lookup_Exercises[Category],MATCH(tbl_Exercises[[#This Row],[ExerciseName]],tbl_Lookup_Exercises[ExerciseName],0)),"Unknown")</f>
        <v>Warmup</v>
      </c>
    </row>
    <row r="1637" spans="1:18" hidden="1" x14ac:dyDescent="0.25">
      <c r="A1637" s="49" t="s">
        <v>5326</v>
      </c>
      <c r="B1637" s="49" t="s">
        <v>1146</v>
      </c>
      <c r="C1637" s="49" t="s">
        <v>394</v>
      </c>
      <c r="D1637" s="49">
        <v>2</v>
      </c>
      <c r="E1637">
        <v>0</v>
      </c>
      <c r="F1637">
        <v>15</v>
      </c>
      <c r="I1637" s="49"/>
      <c r="M1637" s="49"/>
      <c r="N1637" s="49"/>
      <c r="O1637" s="49" t="s">
        <v>4484</v>
      </c>
      <c r="P1637" s="49">
        <v>6</v>
      </c>
      <c r="Q1637" s="49" t="s">
        <v>5327</v>
      </c>
      <c r="R1637" s="49" t="str">
        <f>IFERROR(INDEX(tbl_Lookup_Exercises[Category],MATCH(tbl_Exercises[[#This Row],[ExerciseName]],tbl_Lookup_Exercises[ExerciseName],0)),"Unknown")</f>
        <v>Warmup</v>
      </c>
    </row>
    <row r="1638" spans="1:18" hidden="1" x14ac:dyDescent="0.25">
      <c r="A1638" s="49" t="s">
        <v>5328</v>
      </c>
      <c r="B1638" s="49" t="s">
        <v>1146</v>
      </c>
      <c r="C1638" s="49" t="s">
        <v>398</v>
      </c>
      <c r="D1638" s="49">
        <v>1</v>
      </c>
      <c r="E1638">
        <v>0</v>
      </c>
      <c r="F1638">
        <v>8</v>
      </c>
      <c r="I1638" s="49"/>
      <c r="M1638" s="49"/>
      <c r="N1638" s="49"/>
      <c r="O1638" s="49" t="s">
        <v>4484</v>
      </c>
      <c r="P1638" s="49">
        <v>6</v>
      </c>
      <c r="Q1638" s="49" t="s">
        <v>5329</v>
      </c>
      <c r="R1638" s="49" t="str">
        <f>IFERROR(INDEX(tbl_Lookup_Exercises[Category],MATCH(tbl_Exercises[[#This Row],[ExerciseName]],tbl_Lookup_Exercises[ExerciseName],0)),"Unknown")</f>
        <v>Warmup</v>
      </c>
    </row>
    <row r="1639" spans="1:18" hidden="1" x14ac:dyDescent="0.25">
      <c r="A1639" s="49" t="s">
        <v>5330</v>
      </c>
      <c r="B1639" s="49" t="s">
        <v>1146</v>
      </c>
      <c r="C1639" s="49" t="s">
        <v>398</v>
      </c>
      <c r="D1639" s="49">
        <v>2</v>
      </c>
      <c r="E1639">
        <v>0</v>
      </c>
      <c r="F1639">
        <v>8</v>
      </c>
      <c r="I1639" s="49"/>
      <c r="M1639" s="49"/>
      <c r="N1639" s="49"/>
      <c r="O1639" s="49" t="s">
        <v>4484</v>
      </c>
      <c r="P1639" s="49">
        <v>6</v>
      </c>
      <c r="Q1639" s="49" t="s">
        <v>5331</v>
      </c>
      <c r="R1639" s="49" t="str">
        <f>IFERROR(INDEX(tbl_Lookup_Exercises[Category],MATCH(tbl_Exercises[[#This Row],[ExerciseName]],tbl_Lookup_Exercises[ExerciseName],0)),"Unknown")</f>
        <v>Warmup</v>
      </c>
    </row>
    <row r="1640" spans="1:18" hidden="1" x14ac:dyDescent="0.25">
      <c r="A1640" s="49" t="s">
        <v>5332</v>
      </c>
      <c r="B1640" s="49" t="s">
        <v>1146</v>
      </c>
      <c r="C1640" s="49" t="s">
        <v>147</v>
      </c>
      <c r="D1640" s="49">
        <v>1</v>
      </c>
      <c r="E1640">
        <v>120</v>
      </c>
      <c r="F1640">
        <v>8</v>
      </c>
      <c r="I1640" s="49"/>
      <c r="J1640">
        <v>2</v>
      </c>
      <c r="K1640">
        <v>1</v>
      </c>
      <c r="M1640" s="49" t="s">
        <v>618</v>
      </c>
      <c r="N1640" s="49"/>
      <c r="O1640" s="49" t="s">
        <v>5333</v>
      </c>
      <c r="P1640" s="49">
        <v>6</v>
      </c>
      <c r="Q1640" s="49" t="s">
        <v>5334</v>
      </c>
      <c r="R1640" s="49" t="str">
        <f>IFERROR(INDEX(tbl_Lookup_Exercises[Category],MATCH(tbl_Exercises[[#This Row],[ExerciseName]],tbl_Lookup_Exercises[ExerciseName],0)),"Unknown")</f>
        <v>Push</v>
      </c>
    </row>
    <row r="1641" spans="1:18" hidden="1" x14ac:dyDescent="0.25">
      <c r="A1641" s="49" t="s">
        <v>5335</v>
      </c>
      <c r="B1641" s="49" t="s">
        <v>1146</v>
      </c>
      <c r="C1641" s="49" t="s">
        <v>147</v>
      </c>
      <c r="D1641" s="49">
        <v>2</v>
      </c>
      <c r="E1641">
        <v>130</v>
      </c>
      <c r="F1641">
        <v>8</v>
      </c>
      <c r="I1641" s="49"/>
      <c r="J1641">
        <v>2</v>
      </c>
      <c r="K1641">
        <v>1</v>
      </c>
      <c r="M1641" s="49" t="s">
        <v>618</v>
      </c>
      <c r="N1641" s="49"/>
      <c r="O1641" s="49" t="s">
        <v>5333</v>
      </c>
      <c r="P1641" s="49">
        <v>6</v>
      </c>
      <c r="Q1641" s="49" t="s">
        <v>5336</v>
      </c>
      <c r="R1641" s="49" t="str">
        <f>IFERROR(INDEX(tbl_Lookup_Exercises[Category],MATCH(tbl_Exercises[[#This Row],[ExerciseName]],tbl_Lookup_Exercises[ExerciseName],0)),"Unknown")</f>
        <v>Push</v>
      </c>
    </row>
    <row r="1642" spans="1:18" hidden="1" x14ac:dyDescent="0.25">
      <c r="A1642" s="49" t="s">
        <v>5337</v>
      </c>
      <c r="B1642" s="49" t="s">
        <v>1146</v>
      </c>
      <c r="C1642" s="49" t="s">
        <v>147</v>
      </c>
      <c r="D1642" s="49">
        <v>3</v>
      </c>
      <c r="E1642">
        <v>140</v>
      </c>
      <c r="F1642">
        <v>7</v>
      </c>
      <c r="I1642" s="49"/>
      <c r="J1642">
        <v>2</v>
      </c>
      <c r="K1642">
        <v>1</v>
      </c>
      <c r="M1642" s="49" t="s">
        <v>610</v>
      </c>
      <c r="N1642" s="49"/>
      <c r="O1642" s="49" t="s">
        <v>5338</v>
      </c>
      <c r="P1642" s="49">
        <v>6</v>
      </c>
      <c r="Q1642" s="49" t="s">
        <v>5339</v>
      </c>
      <c r="R1642" s="49" t="str">
        <f>IFERROR(INDEX(tbl_Lookup_Exercises[Category],MATCH(tbl_Exercises[[#This Row],[ExerciseName]],tbl_Lookup_Exercises[ExerciseName],0)),"Unknown")</f>
        <v>Push</v>
      </c>
    </row>
    <row r="1643" spans="1:18" hidden="1" x14ac:dyDescent="0.25">
      <c r="A1643" s="49" t="s">
        <v>5340</v>
      </c>
      <c r="B1643" s="49" t="s">
        <v>1146</v>
      </c>
      <c r="C1643" s="49" t="s">
        <v>147</v>
      </c>
      <c r="D1643" s="49">
        <v>4</v>
      </c>
      <c r="E1643">
        <v>140</v>
      </c>
      <c r="F1643">
        <v>6</v>
      </c>
      <c r="I1643" s="49"/>
      <c r="J1643">
        <v>2</v>
      </c>
      <c r="K1643">
        <v>1</v>
      </c>
      <c r="M1643" s="49" t="s">
        <v>610</v>
      </c>
      <c r="N1643" s="49"/>
      <c r="O1643" s="49" t="s">
        <v>5338</v>
      </c>
      <c r="P1643" s="49">
        <v>6</v>
      </c>
      <c r="Q1643" s="49" t="s">
        <v>5341</v>
      </c>
      <c r="R1643" s="49" t="str">
        <f>IFERROR(INDEX(tbl_Lookup_Exercises[Category],MATCH(tbl_Exercises[[#This Row],[ExerciseName]],tbl_Lookup_Exercises[ExerciseName],0)),"Unknown")</f>
        <v>Push</v>
      </c>
    </row>
    <row r="1644" spans="1:18" hidden="1" x14ac:dyDescent="0.25">
      <c r="A1644" s="49" t="s">
        <v>5342</v>
      </c>
      <c r="B1644" s="49" t="s">
        <v>1146</v>
      </c>
      <c r="C1644" s="49" t="s">
        <v>177</v>
      </c>
      <c r="D1644" s="49">
        <v>1</v>
      </c>
      <c r="E1644">
        <v>25</v>
      </c>
      <c r="F1644">
        <v>12</v>
      </c>
      <c r="I1644" s="49"/>
      <c r="J1644">
        <v>2</v>
      </c>
      <c r="K1644">
        <v>1</v>
      </c>
      <c r="M1644" s="49" t="s">
        <v>2289</v>
      </c>
      <c r="N1644" s="49"/>
      <c r="O1644" s="49" t="s">
        <v>5343</v>
      </c>
      <c r="P1644" s="49">
        <v>6</v>
      </c>
      <c r="Q1644" s="49" t="s">
        <v>5344</v>
      </c>
      <c r="R1644" s="49" t="str">
        <f>IFERROR(INDEX(tbl_Lookup_Exercises[Category],MATCH(tbl_Exercises[[#This Row],[ExerciseName]],tbl_Lookup_Exercises[ExerciseName],0)),"Unknown")</f>
        <v>Push</v>
      </c>
    </row>
    <row r="1645" spans="1:18" hidden="1" x14ac:dyDescent="0.25">
      <c r="A1645" s="49" t="s">
        <v>5345</v>
      </c>
      <c r="B1645" s="49" t="s">
        <v>1146</v>
      </c>
      <c r="C1645" s="49" t="s">
        <v>177</v>
      </c>
      <c r="D1645" s="49">
        <v>2</v>
      </c>
      <c r="E1645">
        <v>30</v>
      </c>
      <c r="F1645">
        <v>12</v>
      </c>
      <c r="I1645" s="49"/>
      <c r="J1645">
        <v>2</v>
      </c>
      <c r="K1645">
        <v>1</v>
      </c>
      <c r="M1645" s="49" t="s">
        <v>618</v>
      </c>
      <c r="N1645" s="49"/>
      <c r="O1645" s="49" t="s">
        <v>5346</v>
      </c>
      <c r="P1645" s="49">
        <v>6</v>
      </c>
      <c r="Q1645" s="49" t="s">
        <v>5347</v>
      </c>
      <c r="R1645" s="49" t="str">
        <f>IFERROR(INDEX(tbl_Lookup_Exercises[Category],MATCH(tbl_Exercises[[#This Row],[ExerciseName]],tbl_Lookup_Exercises[ExerciseName],0)),"Unknown")</f>
        <v>Push</v>
      </c>
    </row>
    <row r="1646" spans="1:18" hidden="1" x14ac:dyDescent="0.25">
      <c r="A1646" s="49" t="s">
        <v>5348</v>
      </c>
      <c r="B1646" s="49" t="s">
        <v>1146</v>
      </c>
      <c r="C1646" s="49" t="s">
        <v>177</v>
      </c>
      <c r="D1646" s="49">
        <v>3</v>
      </c>
      <c r="E1646">
        <v>35</v>
      </c>
      <c r="F1646">
        <v>12</v>
      </c>
      <c r="I1646" s="49"/>
      <c r="J1646">
        <v>2</v>
      </c>
      <c r="K1646">
        <v>1</v>
      </c>
      <c r="M1646" s="49" t="s">
        <v>3856</v>
      </c>
      <c r="N1646" s="49"/>
      <c r="O1646" s="49" t="s">
        <v>5349</v>
      </c>
      <c r="P1646" s="49">
        <v>6</v>
      </c>
      <c r="Q1646" s="49" t="s">
        <v>5350</v>
      </c>
      <c r="R1646" s="49" t="str">
        <f>IFERROR(INDEX(tbl_Lookup_Exercises[Category],MATCH(tbl_Exercises[[#This Row],[ExerciseName]],tbl_Lookup_Exercises[ExerciseName],0)),"Unknown")</f>
        <v>Push</v>
      </c>
    </row>
    <row r="1647" spans="1:18" hidden="1" x14ac:dyDescent="0.25">
      <c r="A1647" s="49" t="s">
        <v>5351</v>
      </c>
      <c r="B1647" s="49" t="s">
        <v>1146</v>
      </c>
      <c r="C1647" s="49" t="s">
        <v>309</v>
      </c>
      <c r="D1647" s="49">
        <v>1</v>
      </c>
      <c r="E1647">
        <v>15</v>
      </c>
      <c r="F1647">
        <v>12</v>
      </c>
      <c r="I1647" s="49"/>
      <c r="J1647">
        <v>1</v>
      </c>
      <c r="K1647">
        <v>1</v>
      </c>
      <c r="L1647">
        <v>1</v>
      </c>
      <c r="M1647" s="49" t="s">
        <v>610</v>
      </c>
      <c r="N1647" s="49"/>
      <c r="O1647" s="49" t="s">
        <v>5352</v>
      </c>
      <c r="P1647" s="49">
        <v>6</v>
      </c>
      <c r="Q1647" s="49" t="s">
        <v>5353</v>
      </c>
      <c r="R1647" s="49" t="str">
        <f>IFERROR(INDEX(tbl_Lookup_Exercises[Category],MATCH(tbl_Exercises[[#This Row],[ExerciseName]],tbl_Lookup_Exercises[ExerciseName],0)),"Unknown")</f>
        <v>Push</v>
      </c>
    </row>
    <row r="1648" spans="1:18" hidden="1" x14ac:dyDescent="0.25">
      <c r="A1648" s="49" t="s">
        <v>5354</v>
      </c>
      <c r="B1648" s="49" t="s">
        <v>1146</v>
      </c>
      <c r="C1648" s="49" t="s">
        <v>309</v>
      </c>
      <c r="D1648" s="49">
        <v>2</v>
      </c>
      <c r="E1648">
        <v>10</v>
      </c>
      <c r="F1648">
        <v>15</v>
      </c>
      <c r="I1648" s="49"/>
      <c r="J1648">
        <v>1</v>
      </c>
      <c r="K1648">
        <v>2</v>
      </c>
      <c r="L1648">
        <v>2</v>
      </c>
      <c r="M1648" s="49" t="s">
        <v>3856</v>
      </c>
      <c r="N1648" s="49"/>
      <c r="O1648" s="49" t="s">
        <v>5355</v>
      </c>
      <c r="P1648" s="49">
        <v>6</v>
      </c>
      <c r="Q1648" s="49" t="s">
        <v>5356</v>
      </c>
      <c r="R1648" s="49" t="str">
        <f>IFERROR(INDEX(tbl_Lookup_Exercises[Category],MATCH(tbl_Exercises[[#This Row],[ExerciseName]],tbl_Lookup_Exercises[ExerciseName],0)),"Unknown")</f>
        <v>Push</v>
      </c>
    </row>
    <row r="1649" spans="1:18" hidden="1" x14ac:dyDescent="0.25">
      <c r="A1649" s="49" t="s">
        <v>5357</v>
      </c>
      <c r="B1649" s="49" t="s">
        <v>1146</v>
      </c>
      <c r="C1649" s="49" t="s">
        <v>309</v>
      </c>
      <c r="D1649" s="49">
        <v>3</v>
      </c>
      <c r="E1649">
        <v>10</v>
      </c>
      <c r="F1649">
        <v>15</v>
      </c>
      <c r="I1649" s="49"/>
      <c r="J1649">
        <v>1</v>
      </c>
      <c r="K1649">
        <v>2</v>
      </c>
      <c r="L1649">
        <v>2</v>
      </c>
      <c r="M1649" s="49" t="s">
        <v>3856</v>
      </c>
      <c r="N1649" s="49"/>
      <c r="O1649" s="49" t="s">
        <v>5355</v>
      </c>
      <c r="P1649" s="49">
        <v>6</v>
      </c>
      <c r="Q1649" s="49" t="s">
        <v>5358</v>
      </c>
      <c r="R1649" s="49" t="str">
        <f>IFERROR(INDEX(tbl_Lookup_Exercises[Category],MATCH(tbl_Exercises[[#This Row],[ExerciseName]],tbl_Lookup_Exercises[ExerciseName],0)),"Unknown")</f>
        <v>Push</v>
      </c>
    </row>
    <row r="1650" spans="1:18" hidden="1" x14ac:dyDescent="0.25">
      <c r="A1650" s="49" t="s">
        <v>5359</v>
      </c>
      <c r="B1650" s="49" t="s">
        <v>1146</v>
      </c>
      <c r="C1650" s="49" t="s">
        <v>222</v>
      </c>
      <c r="D1650" s="49">
        <v>1</v>
      </c>
      <c r="E1650">
        <v>22.5</v>
      </c>
      <c r="F1650">
        <v>12</v>
      </c>
      <c r="I1650" s="49"/>
      <c r="J1650">
        <v>3</v>
      </c>
      <c r="K1650">
        <v>1</v>
      </c>
      <c r="L1650">
        <v>3</v>
      </c>
      <c r="M1650" s="49" t="s">
        <v>3856</v>
      </c>
      <c r="N1650" s="49"/>
      <c r="O1650" s="49" t="s">
        <v>4103</v>
      </c>
      <c r="P1650" s="49">
        <v>6</v>
      </c>
      <c r="Q1650" s="49" t="s">
        <v>5360</v>
      </c>
      <c r="R1650" s="49" t="str">
        <f>IFERROR(INDEX(tbl_Lookup_Exercises[Category],MATCH(tbl_Exercises[[#This Row],[ExerciseName]],tbl_Lookup_Exercises[ExerciseName],0)),"Unknown")</f>
        <v>Arms_Triceps</v>
      </c>
    </row>
    <row r="1651" spans="1:18" hidden="1" x14ac:dyDescent="0.25">
      <c r="A1651" s="49" t="s">
        <v>5361</v>
      </c>
      <c r="B1651" s="49" t="s">
        <v>1146</v>
      </c>
      <c r="C1651" s="49" t="s">
        <v>222</v>
      </c>
      <c r="D1651" s="49">
        <v>2</v>
      </c>
      <c r="E1651">
        <v>22.5</v>
      </c>
      <c r="F1651">
        <v>12</v>
      </c>
      <c r="I1651" s="49"/>
      <c r="J1651">
        <v>3</v>
      </c>
      <c r="K1651">
        <v>1</v>
      </c>
      <c r="L1651">
        <v>3</v>
      </c>
      <c r="M1651" s="49" t="s">
        <v>3856</v>
      </c>
      <c r="N1651" s="49"/>
      <c r="O1651" s="49" t="s">
        <v>4103</v>
      </c>
      <c r="P1651" s="49">
        <v>6</v>
      </c>
      <c r="Q1651" s="49" t="s">
        <v>5362</v>
      </c>
      <c r="R1651" s="49" t="str">
        <f>IFERROR(INDEX(tbl_Lookup_Exercises[Category],MATCH(tbl_Exercises[[#This Row],[ExerciseName]],tbl_Lookup_Exercises[ExerciseName],0)),"Unknown")</f>
        <v>Arms_Triceps</v>
      </c>
    </row>
    <row r="1652" spans="1:18" hidden="1" x14ac:dyDescent="0.25">
      <c r="A1652" s="49" t="s">
        <v>5363</v>
      </c>
      <c r="B1652" s="49" t="s">
        <v>1146</v>
      </c>
      <c r="C1652" s="49" t="s">
        <v>222</v>
      </c>
      <c r="D1652" s="49">
        <v>3</v>
      </c>
      <c r="E1652">
        <v>22.5</v>
      </c>
      <c r="F1652">
        <v>12</v>
      </c>
      <c r="I1652" s="49"/>
      <c r="J1652">
        <v>3</v>
      </c>
      <c r="K1652">
        <v>1</v>
      </c>
      <c r="L1652">
        <v>3</v>
      </c>
      <c r="M1652" s="49" t="s">
        <v>3856</v>
      </c>
      <c r="N1652" s="49"/>
      <c r="O1652" s="49" t="s">
        <v>4103</v>
      </c>
      <c r="P1652" s="49">
        <v>6</v>
      </c>
      <c r="Q1652" s="49" t="s">
        <v>5364</v>
      </c>
      <c r="R1652" s="49" t="str">
        <f>IFERROR(INDEX(tbl_Lookup_Exercises[Category],MATCH(tbl_Exercises[[#This Row],[ExerciseName]],tbl_Lookup_Exercises[ExerciseName],0)),"Unknown")</f>
        <v>Arms_Triceps</v>
      </c>
    </row>
    <row r="1653" spans="1:18" hidden="1" x14ac:dyDescent="0.25">
      <c r="A1653" s="49" t="s">
        <v>5365</v>
      </c>
      <c r="B1653" s="49" t="s">
        <v>1146</v>
      </c>
      <c r="C1653" s="49" t="s">
        <v>415</v>
      </c>
      <c r="D1653" s="49">
        <v>1</v>
      </c>
      <c r="E1653">
        <v>20</v>
      </c>
      <c r="G1653">
        <v>20</v>
      </c>
      <c r="I1653" s="49"/>
      <c r="M1653" s="49"/>
      <c r="N1653" s="49"/>
      <c r="O1653" s="49"/>
      <c r="P1653" s="49">
        <v>6</v>
      </c>
      <c r="Q1653" s="49" t="s">
        <v>5366</v>
      </c>
      <c r="R1653" s="49" t="str">
        <f>IFERROR(INDEX(tbl_Lookup_Exercises[Category],MATCH(tbl_Exercises[[#This Row],[ExerciseName]],tbl_Lookup_Exercises[ExerciseName],0)),"Unknown")</f>
        <v>Warmup</v>
      </c>
    </row>
    <row r="1654" spans="1:18" hidden="1" x14ac:dyDescent="0.25">
      <c r="A1654" s="49" t="s">
        <v>5367</v>
      </c>
      <c r="B1654" s="49" t="s">
        <v>1146</v>
      </c>
      <c r="C1654" s="49" t="s">
        <v>420</v>
      </c>
      <c r="D1654" s="49">
        <v>1</v>
      </c>
      <c r="E1654">
        <v>45</v>
      </c>
      <c r="F1654">
        <v>10</v>
      </c>
      <c r="I1654" s="49"/>
      <c r="M1654" s="49"/>
      <c r="N1654" s="49"/>
      <c r="O1654" s="49" t="s">
        <v>5368</v>
      </c>
      <c r="P1654" s="49">
        <v>6</v>
      </c>
      <c r="Q1654" s="49" t="s">
        <v>5369</v>
      </c>
      <c r="R1654" s="49" t="str">
        <f>IFERROR(INDEX(tbl_Lookup_Exercises[Category],MATCH(tbl_Exercises[[#This Row],[ExerciseName]],tbl_Lookup_Exercises[ExerciseName],0)),"Unknown")</f>
        <v>Arms_Triceps</v>
      </c>
    </row>
    <row r="1655" spans="1:18" hidden="1" x14ac:dyDescent="0.25">
      <c r="A1655" s="49" t="s">
        <v>5370</v>
      </c>
      <c r="B1655" s="49" t="s">
        <v>1146</v>
      </c>
      <c r="C1655" s="49" t="s">
        <v>420</v>
      </c>
      <c r="D1655" s="49">
        <v>2</v>
      </c>
      <c r="E1655">
        <v>50</v>
      </c>
      <c r="F1655">
        <v>13</v>
      </c>
      <c r="I1655" s="49"/>
      <c r="M1655" s="49"/>
      <c r="N1655" s="49"/>
      <c r="O1655" s="49" t="s">
        <v>5371</v>
      </c>
      <c r="P1655" s="49">
        <v>6</v>
      </c>
      <c r="Q1655" s="49" t="s">
        <v>5372</v>
      </c>
      <c r="R1655" s="49" t="str">
        <f>IFERROR(INDEX(tbl_Lookup_Exercises[Category],MATCH(tbl_Exercises[[#This Row],[ExerciseName]],tbl_Lookup_Exercises[ExerciseName],0)),"Unknown")</f>
        <v>Arms_Triceps</v>
      </c>
    </row>
    <row r="1656" spans="1:18" hidden="1" x14ac:dyDescent="0.25">
      <c r="A1656" s="49" t="s">
        <v>5373</v>
      </c>
      <c r="B1656" s="49" t="s">
        <v>1146</v>
      </c>
      <c r="C1656" s="49" t="s">
        <v>420</v>
      </c>
      <c r="D1656" s="49">
        <v>3</v>
      </c>
      <c r="E1656">
        <v>25</v>
      </c>
      <c r="F1656">
        <v>10</v>
      </c>
      <c r="I1656" s="49"/>
      <c r="M1656" s="49"/>
      <c r="N1656" s="49"/>
      <c r="O1656" s="49" t="s">
        <v>5374</v>
      </c>
      <c r="P1656" s="49">
        <v>6</v>
      </c>
      <c r="Q1656" s="49" t="s">
        <v>1149</v>
      </c>
      <c r="R1656" s="49" t="str">
        <f>IFERROR(INDEX(tbl_Lookup_Exercises[Category],MATCH(tbl_Exercises[[#This Row],[ExerciseName]],tbl_Lookup_Exercises[ExerciseName],0)),"Unknown")</f>
        <v>Arms_Triceps</v>
      </c>
    </row>
    <row r="1657" spans="1:18" hidden="1" x14ac:dyDescent="0.25">
      <c r="A1657" s="49" t="s">
        <v>5375</v>
      </c>
      <c r="B1657" s="49" t="s">
        <v>1150</v>
      </c>
      <c r="C1657" s="49" t="s">
        <v>363</v>
      </c>
      <c r="D1657" s="49">
        <v>1</v>
      </c>
      <c r="G1657">
        <v>300</v>
      </c>
      <c r="H1657">
        <v>0.55000000000000004</v>
      </c>
      <c r="I1657" s="49" t="s">
        <v>3957</v>
      </c>
      <c r="M1657" s="49"/>
      <c r="N1657" s="49"/>
      <c r="O1657" s="49" t="s">
        <v>5376</v>
      </c>
      <c r="P1657" s="49">
        <v>6</v>
      </c>
      <c r="Q1657" s="49" t="s">
        <v>1152</v>
      </c>
      <c r="R1657" s="49" t="str">
        <f>IFERROR(INDEX(tbl_Lookup_Exercises[Category],MATCH(tbl_Exercises[[#This Row],[ExerciseName]],tbl_Lookup_Exercises[ExerciseName],0)),"Unknown")</f>
        <v>Cardio</v>
      </c>
    </row>
    <row r="1658" spans="1:18" hidden="1" x14ac:dyDescent="0.25">
      <c r="A1658" s="49" t="s">
        <v>5377</v>
      </c>
      <c r="B1658" s="49" t="s">
        <v>1150</v>
      </c>
      <c r="C1658" s="49" t="s">
        <v>15</v>
      </c>
      <c r="D1658" s="49">
        <v>1</v>
      </c>
      <c r="E1658">
        <v>75</v>
      </c>
      <c r="G1658">
        <v>60</v>
      </c>
      <c r="I1658" s="49"/>
      <c r="M1658" s="49"/>
      <c r="N1658" s="49"/>
      <c r="O1658" s="49" t="s">
        <v>5279</v>
      </c>
      <c r="P1658" s="49">
        <v>6</v>
      </c>
      <c r="Q1658" s="49" t="s">
        <v>5378</v>
      </c>
      <c r="R1658" s="49" t="str">
        <f>IFERROR(INDEX(tbl_Lookup_Exercises[Category],MATCH(tbl_Exercises[[#This Row],[ExerciseName]],tbl_Lookup_Exercises[ExerciseName],0)),"Unknown")</f>
        <v>Carry</v>
      </c>
    </row>
    <row r="1659" spans="1:18" hidden="1" x14ac:dyDescent="0.25">
      <c r="A1659" s="49" t="s">
        <v>5379</v>
      </c>
      <c r="B1659" s="49" t="s">
        <v>1150</v>
      </c>
      <c r="C1659" s="49" t="s">
        <v>15</v>
      </c>
      <c r="D1659" s="49">
        <v>2</v>
      </c>
      <c r="E1659">
        <v>75</v>
      </c>
      <c r="G1659">
        <v>60</v>
      </c>
      <c r="I1659" s="49"/>
      <c r="M1659" s="49"/>
      <c r="N1659" s="49"/>
      <c r="O1659" s="49" t="s">
        <v>5279</v>
      </c>
      <c r="P1659" s="49">
        <v>6</v>
      </c>
      <c r="Q1659" s="49" t="s">
        <v>5380</v>
      </c>
      <c r="R1659" s="49" t="str">
        <f>IFERROR(INDEX(tbl_Lookup_Exercises[Category],MATCH(tbl_Exercises[[#This Row],[ExerciseName]],tbl_Lookup_Exercises[ExerciseName],0)),"Unknown")</f>
        <v>Carry</v>
      </c>
    </row>
    <row r="1660" spans="1:18" hidden="1" x14ac:dyDescent="0.25">
      <c r="A1660" s="49" t="s">
        <v>5381</v>
      </c>
      <c r="B1660" s="49" t="s">
        <v>1150</v>
      </c>
      <c r="C1660" s="49" t="s">
        <v>15</v>
      </c>
      <c r="D1660" s="49">
        <v>3</v>
      </c>
      <c r="E1660">
        <v>75</v>
      </c>
      <c r="G1660">
        <v>58.8</v>
      </c>
      <c r="I1660" s="49"/>
      <c r="M1660" s="49"/>
      <c r="N1660" s="49"/>
      <c r="O1660" s="49" t="s">
        <v>5279</v>
      </c>
      <c r="P1660" s="49">
        <v>6</v>
      </c>
      <c r="Q1660" s="49" t="s">
        <v>5382</v>
      </c>
      <c r="R1660" s="49" t="str">
        <f>IFERROR(INDEX(tbl_Lookup_Exercises[Category],MATCH(tbl_Exercises[[#This Row],[ExerciseName]],tbl_Lookup_Exercises[ExerciseName],0)),"Unknown")</f>
        <v>Carry</v>
      </c>
    </row>
    <row r="1661" spans="1:18" hidden="1" x14ac:dyDescent="0.25">
      <c r="A1661" s="49" t="s">
        <v>5383</v>
      </c>
      <c r="B1661" s="49" t="s">
        <v>1150</v>
      </c>
      <c r="C1661" s="49" t="s">
        <v>15</v>
      </c>
      <c r="D1661" s="49">
        <v>4</v>
      </c>
      <c r="E1661">
        <v>75</v>
      </c>
      <c r="G1661">
        <v>57</v>
      </c>
      <c r="I1661" s="49"/>
      <c r="M1661" s="49"/>
      <c r="N1661" s="49"/>
      <c r="O1661" s="49" t="s">
        <v>5279</v>
      </c>
      <c r="P1661" s="49">
        <v>6</v>
      </c>
      <c r="Q1661" s="49" t="s">
        <v>5384</v>
      </c>
      <c r="R1661" s="49" t="str">
        <f>IFERROR(INDEX(tbl_Lookup_Exercises[Category],MATCH(tbl_Exercises[[#This Row],[ExerciseName]],tbl_Lookup_Exercises[ExerciseName],0)),"Unknown")</f>
        <v>Carry</v>
      </c>
    </row>
    <row r="1662" spans="1:18" hidden="1" x14ac:dyDescent="0.25">
      <c r="A1662" s="49" t="s">
        <v>5385</v>
      </c>
      <c r="B1662" s="49" t="s">
        <v>1150</v>
      </c>
      <c r="C1662" s="49" t="s">
        <v>55</v>
      </c>
      <c r="D1662" s="49">
        <v>1</v>
      </c>
      <c r="E1662">
        <v>50</v>
      </c>
      <c r="F1662">
        <v>12</v>
      </c>
      <c r="I1662" s="49"/>
      <c r="J1662">
        <v>2</v>
      </c>
      <c r="L1662">
        <v>2</v>
      </c>
      <c r="M1662" s="49" t="s">
        <v>618</v>
      </c>
      <c r="N1662" s="49"/>
      <c r="O1662" s="49" t="s">
        <v>5386</v>
      </c>
      <c r="P1662" s="49">
        <v>6</v>
      </c>
      <c r="Q1662" s="49" t="s">
        <v>5387</v>
      </c>
      <c r="R1662" s="49" t="str">
        <f>IFERROR(INDEX(tbl_Lookup_Exercises[Category],MATCH(tbl_Exercises[[#This Row],[ExerciseName]],tbl_Lookup_Exercises[ExerciseName],0)),"Unknown")</f>
        <v>Pull</v>
      </c>
    </row>
    <row r="1663" spans="1:18" hidden="1" x14ac:dyDescent="0.25">
      <c r="A1663" s="49" t="s">
        <v>5388</v>
      </c>
      <c r="B1663" s="49" t="s">
        <v>1150</v>
      </c>
      <c r="C1663" s="49" t="s">
        <v>55</v>
      </c>
      <c r="D1663" s="49">
        <v>2</v>
      </c>
      <c r="E1663">
        <v>57.5</v>
      </c>
      <c r="F1663">
        <v>12</v>
      </c>
      <c r="I1663" s="49"/>
      <c r="J1663">
        <v>2</v>
      </c>
      <c r="L1663">
        <v>2</v>
      </c>
      <c r="M1663" s="49" t="s">
        <v>3856</v>
      </c>
      <c r="N1663" s="49"/>
      <c r="O1663" s="49" t="s">
        <v>5389</v>
      </c>
      <c r="P1663" s="49">
        <v>6</v>
      </c>
      <c r="Q1663" s="49" t="s">
        <v>5390</v>
      </c>
      <c r="R1663" s="49" t="str">
        <f>IFERROR(INDEX(tbl_Lookup_Exercises[Category],MATCH(tbl_Exercises[[#This Row],[ExerciseName]],tbl_Lookup_Exercises[ExerciseName],0)),"Unknown")</f>
        <v>Pull</v>
      </c>
    </row>
    <row r="1664" spans="1:18" hidden="1" x14ac:dyDescent="0.25">
      <c r="A1664" s="49" t="s">
        <v>5391</v>
      </c>
      <c r="B1664" s="49" t="s">
        <v>1150</v>
      </c>
      <c r="C1664" s="49" t="s">
        <v>55</v>
      </c>
      <c r="D1664" s="49">
        <v>3</v>
      </c>
      <c r="E1664">
        <v>65</v>
      </c>
      <c r="F1664">
        <v>10</v>
      </c>
      <c r="I1664" s="49"/>
      <c r="J1664">
        <v>2</v>
      </c>
      <c r="L1664">
        <v>2</v>
      </c>
      <c r="M1664" s="49" t="s">
        <v>3856</v>
      </c>
      <c r="N1664" s="49"/>
      <c r="O1664" s="49" t="s">
        <v>5389</v>
      </c>
      <c r="P1664" s="49">
        <v>6</v>
      </c>
      <c r="Q1664" s="49" t="s">
        <v>5392</v>
      </c>
      <c r="R1664" s="49" t="str">
        <f>IFERROR(INDEX(tbl_Lookup_Exercises[Category],MATCH(tbl_Exercises[[#This Row],[ExerciseName]],tbl_Lookup_Exercises[ExerciseName],0)),"Unknown")</f>
        <v>Pull</v>
      </c>
    </row>
    <row r="1665" spans="1:18" hidden="1" x14ac:dyDescent="0.25">
      <c r="A1665" s="49" t="s">
        <v>5393</v>
      </c>
      <c r="B1665" s="49" t="s">
        <v>1150</v>
      </c>
      <c r="C1665" s="49" t="s">
        <v>55</v>
      </c>
      <c r="D1665" s="49">
        <v>4</v>
      </c>
      <c r="E1665">
        <v>65</v>
      </c>
      <c r="F1665">
        <v>9</v>
      </c>
      <c r="I1665" s="49"/>
      <c r="J1665">
        <v>2</v>
      </c>
      <c r="L1665">
        <v>2</v>
      </c>
      <c r="M1665" s="49" t="s">
        <v>610</v>
      </c>
      <c r="N1665" s="49"/>
      <c r="O1665" s="49" t="s">
        <v>5394</v>
      </c>
      <c r="P1665" s="49">
        <v>6</v>
      </c>
      <c r="Q1665" s="49" t="s">
        <v>5395</v>
      </c>
      <c r="R1665" s="49" t="str">
        <f>IFERROR(INDEX(tbl_Lookup_Exercises[Category],MATCH(tbl_Exercises[[#This Row],[ExerciseName]],tbl_Lookup_Exercises[ExerciseName],0)),"Unknown")</f>
        <v>Pull</v>
      </c>
    </row>
    <row r="1666" spans="1:18" hidden="1" x14ac:dyDescent="0.25">
      <c r="A1666" s="49" t="s">
        <v>5396</v>
      </c>
      <c r="B1666" s="49" t="s">
        <v>1150</v>
      </c>
      <c r="C1666" s="49" t="s">
        <v>79</v>
      </c>
      <c r="D1666" s="49">
        <v>1</v>
      </c>
      <c r="E1666">
        <v>10</v>
      </c>
      <c r="F1666">
        <v>15</v>
      </c>
      <c r="I1666" s="49"/>
      <c r="J1666">
        <v>1</v>
      </c>
      <c r="K1666">
        <v>1</v>
      </c>
      <c r="L1666">
        <v>1</v>
      </c>
      <c r="M1666" s="49"/>
      <c r="N1666" s="49"/>
      <c r="O1666" s="49" t="s">
        <v>5397</v>
      </c>
      <c r="P1666" s="49">
        <v>6</v>
      </c>
      <c r="Q1666" s="49" t="s">
        <v>5398</v>
      </c>
      <c r="R1666" s="49" t="str">
        <f>IFERROR(INDEX(tbl_Lookup_Exercises[Category],MATCH(tbl_Exercises[[#This Row],[ExerciseName]],tbl_Lookup_Exercises[ExerciseName],0)),"Unknown")</f>
        <v>Pull</v>
      </c>
    </row>
    <row r="1667" spans="1:18" hidden="1" x14ac:dyDescent="0.25">
      <c r="A1667" s="49" t="s">
        <v>5399</v>
      </c>
      <c r="B1667" s="49" t="s">
        <v>1150</v>
      </c>
      <c r="C1667" s="49" t="s">
        <v>79</v>
      </c>
      <c r="D1667" s="49">
        <v>2</v>
      </c>
      <c r="E1667">
        <v>20</v>
      </c>
      <c r="F1667">
        <v>15</v>
      </c>
      <c r="I1667" s="49"/>
      <c r="J1667">
        <v>2</v>
      </c>
      <c r="K1667">
        <v>2</v>
      </c>
      <c r="L1667">
        <v>2</v>
      </c>
      <c r="M1667" s="49" t="s">
        <v>618</v>
      </c>
      <c r="N1667" s="49"/>
      <c r="O1667" s="49" t="s">
        <v>5400</v>
      </c>
      <c r="P1667" s="49">
        <v>6</v>
      </c>
      <c r="Q1667" s="49" t="s">
        <v>5401</v>
      </c>
      <c r="R1667" s="49" t="str">
        <f>IFERROR(INDEX(tbl_Lookup_Exercises[Category],MATCH(tbl_Exercises[[#This Row],[ExerciseName]],tbl_Lookup_Exercises[ExerciseName],0)),"Unknown")</f>
        <v>Pull</v>
      </c>
    </row>
    <row r="1668" spans="1:18" hidden="1" x14ac:dyDescent="0.25">
      <c r="A1668" s="49" t="s">
        <v>5402</v>
      </c>
      <c r="B1668" s="49" t="s">
        <v>1150</v>
      </c>
      <c r="C1668" s="49" t="s">
        <v>79</v>
      </c>
      <c r="D1668" s="49">
        <v>3</v>
      </c>
      <c r="E1668">
        <v>25</v>
      </c>
      <c r="F1668">
        <v>15</v>
      </c>
      <c r="I1668" s="49"/>
      <c r="J1668">
        <v>2</v>
      </c>
      <c r="K1668">
        <v>2</v>
      </c>
      <c r="L1668">
        <v>2</v>
      </c>
      <c r="M1668" s="49" t="s">
        <v>618</v>
      </c>
      <c r="N1668" s="49"/>
      <c r="O1668" s="49" t="s">
        <v>5400</v>
      </c>
      <c r="P1668" s="49">
        <v>6</v>
      </c>
      <c r="Q1668" s="49" t="s">
        <v>5403</v>
      </c>
      <c r="R1668" s="49" t="str">
        <f>IFERROR(INDEX(tbl_Lookup_Exercises[Category],MATCH(tbl_Exercises[[#This Row],[ExerciseName]],tbl_Lookup_Exercises[ExerciseName],0)),"Unknown")</f>
        <v>Pull</v>
      </c>
    </row>
    <row r="1669" spans="1:18" hidden="1" x14ac:dyDescent="0.25">
      <c r="A1669" s="49" t="s">
        <v>5404</v>
      </c>
      <c r="B1669" s="49" t="s">
        <v>1150</v>
      </c>
      <c r="C1669" s="49" t="s">
        <v>79</v>
      </c>
      <c r="D1669" s="49">
        <v>4</v>
      </c>
      <c r="E1669">
        <v>30</v>
      </c>
      <c r="F1669">
        <v>15</v>
      </c>
      <c r="I1669" s="49"/>
      <c r="J1669">
        <v>2</v>
      </c>
      <c r="K1669">
        <v>2</v>
      </c>
      <c r="L1669">
        <v>2</v>
      </c>
      <c r="M1669" s="49" t="s">
        <v>610</v>
      </c>
      <c r="N1669" s="49"/>
      <c r="O1669" s="49" t="s">
        <v>5405</v>
      </c>
      <c r="P1669" s="49">
        <v>6</v>
      </c>
      <c r="Q1669" s="49" t="s">
        <v>5406</v>
      </c>
      <c r="R1669" s="49" t="str">
        <f>IFERROR(INDEX(tbl_Lookup_Exercises[Category],MATCH(tbl_Exercises[[#This Row],[ExerciseName]],tbl_Lookup_Exercises[ExerciseName],0)),"Unknown")</f>
        <v>Pull</v>
      </c>
    </row>
    <row r="1670" spans="1:18" hidden="1" x14ac:dyDescent="0.25">
      <c r="A1670" s="49" t="s">
        <v>5407</v>
      </c>
      <c r="B1670" s="49" t="s">
        <v>1150</v>
      </c>
      <c r="C1670" s="49" t="s">
        <v>99</v>
      </c>
      <c r="D1670" s="49">
        <v>1</v>
      </c>
      <c r="E1670">
        <v>22.5</v>
      </c>
      <c r="F1670">
        <v>12</v>
      </c>
      <c r="I1670" s="49"/>
      <c r="J1670">
        <v>2</v>
      </c>
      <c r="K1670">
        <v>1</v>
      </c>
      <c r="L1670">
        <v>3</v>
      </c>
      <c r="M1670" s="49" t="s">
        <v>3856</v>
      </c>
      <c r="N1670" s="49"/>
      <c r="O1670" s="49" t="s">
        <v>5203</v>
      </c>
      <c r="P1670" s="49">
        <v>6</v>
      </c>
      <c r="Q1670" s="49" t="s">
        <v>5408</v>
      </c>
      <c r="R1670" s="49" t="str">
        <f>IFERROR(INDEX(tbl_Lookup_Exercises[Category],MATCH(tbl_Exercises[[#This Row],[ExerciseName]],tbl_Lookup_Exercises[ExerciseName],0)),"Unknown")</f>
        <v>Arms_Biceps</v>
      </c>
    </row>
    <row r="1671" spans="1:18" hidden="1" x14ac:dyDescent="0.25">
      <c r="A1671" s="49" t="s">
        <v>5409</v>
      </c>
      <c r="B1671" s="49" t="s">
        <v>1150</v>
      </c>
      <c r="C1671" s="49" t="s">
        <v>99</v>
      </c>
      <c r="D1671" s="49">
        <v>2</v>
      </c>
      <c r="E1671">
        <v>25</v>
      </c>
      <c r="F1671">
        <v>12</v>
      </c>
      <c r="I1671" s="49"/>
      <c r="J1671">
        <v>2</v>
      </c>
      <c r="K1671">
        <v>1</v>
      </c>
      <c r="L1671">
        <v>3</v>
      </c>
      <c r="M1671" s="49" t="s">
        <v>610</v>
      </c>
      <c r="N1671" s="49"/>
      <c r="O1671" s="49" t="s">
        <v>2350</v>
      </c>
      <c r="P1671" s="49">
        <v>6</v>
      </c>
      <c r="Q1671" s="49" t="s">
        <v>5410</v>
      </c>
      <c r="R1671" s="49" t="str">
        <f>IFERROR(INDEX(tbl_Lookup_Exercises[Category],MATCH(tbl_Exercises[[#This Row],[ExerciseName]],tbl_Lookup_Exercises[ExerciseName],0)),"Unknown")</f>
        <v>Arms_Biceps</v>
      </c>
    </row>
    <row r="1672" spans="1:18" hidden="1" x14ac:dyDescent="0.25">
      <c r="A1672" s="49" t="s">
        <v>5411</v>
      </c>
      <c r="B1672" s="49" t="s">
        <v>1150</v>
      </c>
      <c r="C1672" s="49" t="s">
        <v>99</v>
      </c>
      <c r="D1672" s="49">
        <v>3</v>
      </c>
      <c r="E1672">
        <v>25</v>
      </c>
      <c r="F1672">
        <v>10</v>
      </c>
      <c r="I1672" s="49"/>
      <c r="J1672">
        <v>2</v>
      </c>
      <c r="K1672">
        <v>1</v>
      </c>
      <c r="L1672">
        <v>3</v>
      </c>
      <c r="M1672" s="49" t="s">
        <v>610</v>
      </c>
      <c r="N1672" s="49"/>
      <c r="O1672" s="49" t="s">
        <v>2350</v>
      </c>
      <c r="P1672" s="49">
        <v>6</v>
      </c>
      <c r="Q1672" s="49" t="s">
        <v>1153</v>
      </c>
      <c r="R1672" s="49" t="str">
        <f>IFERROR(INDEX(tbl_Lookup_Exercises[Category],MATCH(tbl_Exercises[[#This Row],[ExerciseName]],tbl_Lookup_Exercises[ExerciseName],0)),"Unknown")</f>
        <v>Arms_Biceps</v>
      </c>
    </row>
    <row r="1673" spans="1:18" hidden="1" x14ac:dyDescent="0.25">
      <c r="A1673" s="49" t="s">
        <v>5412</v>
      </c>
      <c r="B1673" s="49" t="s">
        <v>1154</v>
      </c>
      <c r="C1673" s="49" t="s">
        <v>112</v>
      </c>
      <c r="D1673" s="49">
        <v>1</v>
      </c>
      <c r="E1673">
        <v>60</v>
      </c>
      <c r="F1673">
        <v>15</v>
      </c>
      <c r="I1673" s="49"/>
      <c r="J1673">
        <v>2</v>
      </c>
      <c r="K1673">
        <v>1</v>
      </c>
      <c r="L1673">
        <v>3</v>
      </c>
      <c r="M1673" s="49" t="s">
        <v>2289</v>
      </c>
      <c r="N1673" s="49"/>
      <c r="O1673" s="49" t="s">
        <v>5413</v>
      </c>
      <c r="P1673" s="49">
        <v>6</v>
      </c>
      <c r="Q1673" s="49" t="s">
        <v>1156</v>
      </c>
      <c r="R1673" s="49" t="str">
        <f>IFERROR(INDEX(tbl_Lookup_Exercises[Category],MATCH(tbl_Exercises[[#This Row],[ExerciseName]],tbl_Lookup_Exercises[ExerciseName],0)),"Unknown")</f>
        <v>Arms_Biceps</v>
      </c>
    </row>
    <row r="1674" spans="1:18" hidden="1" x14ac:dyDescent="0.25">
      <c r="A1674" s="49" t="s">
        <v>5414</v>
      </c>
      <c r="B1674" s="49" t="s">
        <v>1154</v>
      </c>
      <c r="C1674" s="49" t="s">
        <v>112</v>
      </c>
      <c r="D1674" s="49">
        <v>2</v>
      </c>
      <c r="E1674">
        <v>70</v>
      </c>
      <c r="F1674">
        <v>15</v>
      </c>
      <c r="I1674" s="49"/>
      <c r="J1674">
        <v>2</v>
      </c>
      <c r="K1674">
        <v>1</v>
      </c>
      <c r="L1674">
        <v>3</v>
      </c>
      <c r="M1674" s="49" t="s">
        <v>618</v>
      </c>
      <c r="N1674" s="49"/>
      <c r="O1674" s="49" t="s">
        <v>3189</v>
      </c>
      <c r="P1674" s="49">
        <v>6</v>
      </c>
      <c r="Q1674" s="49" t="s">
        <v>5415</v>
      </c>
      <c r="R1674" s="49" t="str">
        <f>IFERROR(INDEX(tbl_Lookup_Exercises[Category],MATCH(tbl_Exercises[[#This Row],[ExerciseName]],tbl_Lookup_Exercises[ExerciseName],0)),"Unknown")</f>
        <v>Arms_Biceps</v>
      </c>
    </row>
    <row r="1675" spans="1:18" hidden="1" x14ac:dyDescent="0.25">
      <c r="A1675" s="49" t="s">
        <v>5416</v>
      </c>
      <c r="B1675" s="49" t="s">
        <v>1154</v>
      </c>
      <c r="C1675" s="49" t="s">
        <v>112</v>
      </c>
      <c r="D1675" s="49">
        <v>3</v>
      </c>
      <c r="E1675">
        <v>70</v>
      </c>
      <c r="F1675">
        <v>15</v>
      </c>
      <c r="I1675" s="49"/>
      <c r="J1675">
        <v>2</v>
      </c>
      <c r="K1675">
        <v>1</v>
      </c>
      <c r="L1675">
        <v>3</v>
      </c>
      <c r="M1675" s="49" t="s">
        <v>618</v>
      </c>
      <c r="N1675" s="49"/>
      <c r="O1675" s="49" t="s">
        <v>3189</v>
      </c>
      <c r="P1675" s="49">
        <v>6</v>
      </c>
      <c r="Q1675" s="49" t="s">
        <v>5417</v>
      </c>
      <c r="R1675" s="49" t="str">
        <f>IFERROR(INDEX(tbl_Lookup_Exercises[Category],MATCH(tbl_Exercises[[#This Row],[ExerciseName]],tbl_Lookup_Exercises[ExerciseName],0)),"Unknown")</f>
        <v>Arms_Biceps</v>
      </c>
    </row>
    <row r="1676" spans="1:18" hidden="1" x14ac:dyDescent="0.25">
      <c r="A1676" s="49" t="s">
        <v>5418</v>
      </c>
      <c r="B1676" s="49" t="s">
        <v>1154</v>
      </c>
      <c r="C1676" s="49" t="s">
        <v>229</v>
      </c>
      <c r="D1676" s="49">
        <v>1</v>
      </c>
      <c r="E1676">
        <v>22.5</v>
      </c>
      <c r="F1676">
        <v>15</v>
      </c>
      <c r="I1676" s="49"/>
      <c r="J1676">
        <v>3</v>
      </c>
      <c r="K1676">
        <v>1</v>
      </c>
      <c r="L1676">
        <v>3</v>
      </c>
      <c r="M1676" s="49" t="s">
        <v>3856</v>
      </c>
      <c r="N1676" s="49"/>
      <c r="O1676" s="49" t="s">
        <v>5419</v>
      </c>
      <c r="P1676" s="49">
        <v>6</v>
      </c>
      <c r="Q1676" s="49" t="s">
        <v>5420</v>
      </c>
      <c r="R1676" s="49" t="str">
        <f>IFERROR(INDEX(tbl_Lookup_Exercises[Category],MATCH(tbl_Exercises[[#This Row],[ExerciseName]],tbl_Lookup_Exercises[ExerciseName],0)),"Unknown")</f>
        <v>Arms_Triceps</v>
      </c>
    </row>
    <row r="1677" spans="1:18" hidden="1" x14ac:dyDescent="0.25">
      <c r="A1677" s="49" t="s">
        <v>5421</v>
      </c>
      <c r="B1677" s="49" t="s">
        <v>1154</v>
      </c>
      <c r="C1677" s="49" t="s">
        <v>229</v>
      </c>
      <c r="D1677" s="49">
        <v>2</v>
      </c>
      <c r="E1677">
        <v>25</v>
      </c>
      <c r="F1677">
        <v>12</v>
      </c>
      <c r="I1677" s="49"/>
      <c r="J1677">
        <v>3</v>
      </c>
      <c r="K1677">
        <v>1</v>
      </c>
      <c r="L1677">
        <v>3</v>
      </c>
      <c r="M1677" s="49" t="s">
        <v>610</v>
      </c>
      <c r="N1677" s="49"/>
      <c r="O1677" s="49" t="s">
        <v>5422</v>
      </c>
      <c r="P1677" s="49">
        <v>6</v>
      </c>
      <c r="Q1677" s="49" t="s">
        <v>5423</v>
      </c>
      <c r="R1677" s="49" t="str">
        <f>IFERROR(INDEX(tbl_Lookup_Exercises[Category],MATCH(tbl_Exercises[[#This Row],[ExerciseName]],tbl_Lookup_Exercises[ExerciseName],0)),"Unknown")</f>
        <v>Arms_Triceps</v>
      </c>
    </row>
    <row r="1678" spans="1:18" hidden="1" x14ac:dyDescent="0.25">
      <c r="A1678" s="49" t="s">
        <v>5424</v>
      </c>
      <c r="B1678" s="49" t="s">
        <v>1154</v>
      </c>
      <c r="C1678" s="49" t="s">
        <v>229</v>
      </c>
      <c r="D1678" s="49">
        <v>3</v>
      </c>
      <c r="E1678">
        <v>25</v>
      </c>
      <c r="F1678">
        <v>10</v>
      </c>
      <c r="I1678" s="49"/>
      <c r="J1678">
        <v>3</v>
      </c>
      <c r="K1678">
        <v>1</v>
      </c>
      <c r="L1678">
        <v>3</v>
      </c>
      <c r="M1678" s="49" t="s">
        <v>610</v>
      </c>
      <c r="N1678" s="49"/>
      <c r="O1678" s="49" t="s">
        <v>5422</v>
      </c>
      <c r="P1678" s="49">
        <v>6</v>
      </c>
      <c r="Q1678" s="49" t="s">
        <v>5425</v>
      </c>
      <c r="R1678" s="49" t="str">
        <f>IFERROR(INDEX(tbl_Lookup_Exercises[Category],MATCH(tbl_Exercises[[#This Row],[ExerciseName]],tbl_Lookup_Exercises[ExerciseName],0)),"Unknown")</f>
        <v>Arms_Triceps</v>
      </c>
    </row>
    <row r="1679" spans="1:18" hidden="1" x14ac:dyDescent="0.25">
      <c r="A1679" s="49" t="s">
        <v>5426</v>
      </c>
      <c r="B1679" s="49" t="s">
        <v>1154</v>
      </c>
      <c r="C1679" s="49" t="s">
        <v>129</v>
      </c>
      <c r="D1679" s="49">
        <v>1</v>
      </c>
      <c r="E1679">
        <v>25</v>
      </c>
      <c r="F1679">
        <v>10</v>
      </c>
      <c r="I1679" s="49"/>
      <c r="J1679">
        <v>2</v>
      </c>
      <c r="K1679">
        <v>1</v>
      </c>
      <c r="L1679">
        <v>2</v>
      </c>
      <c r="M1679" s="49" t="s">
        <v>618</v>
      </c>
      <c r="N1679" s="49" t="s">
        <v>5427</v>
      </c>
      <c r="O1679" s="49" t="s">
        <v>2154</v>
      </c>
      <c r="P1679" s="49">
        <v>6</v>
      </c>
      <c r="Q1679" s="49" t="s">
        <v>5428</v>
      </c>
      <c r="R1679" s="49" t="str">
        <f>IFERROR(INDEX(tbl_Lookup_Exercises[Category],MATCH(tbl_Exercises[[#This Row],[ExerciseName]],tbl_Lookup_Exercises[ExerciseName],0)),"Unknown")</f>
        <v>Arms_Biceps</v>
      </c>
    </row>
    <row r="1680" spans="1:18" hidden="1" x14ac:dyDescent="0.25">
      <c r="A1680" s="49" t="s">
        <v>5429</v>
      </c>
      <c r="B1680" s="49" t="s">
        <v>1154</v>
      </c>
      <c r="C1680" s="49" t="s">
        <v>222</v>
      </c>
      <c r="D1680" s="49">
        <v>1</v>
      </c>
      <c r="E1680">
        <v>25</v>
      </c>
      <c r="F1680">
        <v>10</v>
      </c>
      <c r="I1680" s="49"/>
      <c r="J1680">
        <v>2</v>
      </c>
      <c r="K1680">
        <v>1</v>
      </c>
      <c r="L1680">
        <v>2</v>
      </c>
      <c r="M1680" s="49" t="s">
        <v>618</v>
      </c>
      <c r="N1680" s="49" t="s">
        <v>5427</v>
      </c>
      <c r="O1680" s="49" t="s">
        <v>5430</v>
      </c>
      <c r="P1680" s="49">
        <v>6</v>
      </c>
      <c r="Q1680" s="49" t="s">
        <v>5431</v>
      </c>
      <c r="R1680" s="49" t="str">
        <f>IFERROR(INDEX(tbl_Lookup_Exercises[Category],MATCH(tbl_Exercises[[#This Row],[ExerciseName]],tbl_Lookup_Exercises[ExerciseName],0)),"Unknown")</f>
        <v>Arms_Triceps</v>
      </c>
    </row>
    <row r="1681" spans="1:18" hidden="1" x14ac:dyDescent="0.25">
      <c r="A1681" s="49" t="s">
        <v>5432</v>
      </c>
      <c r="B1681" s="49" t="s">
        <v>1154</v>
      </c>
      <c r="C1681" s="49" t="s">
        <v>129</v>
      </c>
      <c r="D1681" s="49">
        <v>2</v>
      </c>
      <c r="E1681">
        <v>27.5</v>
      </c>
      <c r="F1681">
        <v>10</v>
      </c>
      <c r="I1681" s="49"/>
      <c r="J1681">
        <v>2</v>
      </c>
      <c r="K1681">
        <v>1</v>
      </c>
      <c r="L1681">
        <v>2</v>
      </c>
      <c r="M1681" s="49" t="s">
        <v>3856</v>
      </c>
      <c r="N1681" s="49" t="s">
        <v>5433</v>
      </c>
      <c r="O1681" s="49" t="s">
        <v>3882</v>
      </c>
      <c r="P1681" s="49">
        <v>6</v>
      </c>
      <c r="Q1681" s="49" t="s">
        <v>5434</v>
      </c>
      <c r="R1681" s="49" t="str">
        <f>IFERROR(INDEX(tbl_Lookup_Exercises[Category],MATCH(tbl_Exercises[[#This Row],[ExerciseName]],tbl_Lookup_Exercises[ExerciseName],0)),"Unknown")</f>
        <v>Arms_Biceps</v>
      </c>
    </row>
    <row r="1682" spans="1:18" hidden="1" x14ac:dyDescent="0.25">
      <c r="A1682" s="49" t="s">
        <v>5435</v>
      </c>
      <c r="B1682" s="49" t="s">
        <v>1154</v>
      </c>
      <c r="C1682" s="49" t="s">
        <v>222</v>
      </c>
      <c r="D1682" s="49">
        <v>2</v>
      </c>
      <c r="E1682">
        <v>27.5</v>
      </c>
      <c r="F1682">
        <v>9</v>
      </c>
      <c r="I1682" s="49"/>
      <c r="J1682">
        <v>2</v>
      </c>
      <c r="K1682">
        <v>1</v>
      </c>
      <c r="L1682">
        <v>2</v>
      </c>
      <c r="M1682" s="49" t="s">
        <v>610</v>
      </c>
      <c r="N1682" s="49" t="s">
        <v>5433</v>
      </c>
      <c r="O1682" s="49" t="s">
        <v>5436</v>
      </c>
      <c r="P1682" s="49">
        <v>6</v>
      </c>
      <c r="Q1682" s="49" t="s">
        <v>5437</v>
      </c>
      <c r="R1682" s="49" t="str">
        <f>IFERROR(INDEX(tbl_Lookup_Exercises[Category],MATCH(tbl_Exercises[[#This Row],[ExerciseName]],tbl_Lookup_Exercises[ExerciseName],0)),"Unknown")</f>
        <v>Arms_Triceps</v>
      </c>
    </row>
    <row r="1683" spans="1:18" hidden="1" x14ac:dyDescent="0.25">
      <c r="A1683" s="49" t="s">
        <v>5438</v>
      </c>
      <c r="B1683" s="49" t="s">
        <v>1154</v>
      </c>
      <c r="C1683" s="49" t="s">
        <v>129</v>
      </c>
      <c r="D1683" s="49">
        <v>3</v>
      </c>
      <c r="E1683">
        <v>30</v>
      </c>
      <c r="F1683">
        <v>9</v>
      </c>
      <c r="I1683" s="49"/>
      <c r="J1683">
        <v>2</v>
      </c>
      <c r="K1683">
        <v>1</v>
      </c>
      <c r="L1683">
        <v>2</v>
      </c>
      <c r="M1683" s="49" t="s">
        <v>610</v>
      </c>
      <c r="N1683" s="49" t="s">
        <v>5439</v>
      </c>
      <c r="O1683" s="49" t="s">
        <v>1937</v>
      </c>
      <c r="P1683" s="49">
        <v>6</v>
      </c>
      <c r="Q1683" s="49" t="s">
        <v>5440</v>
      </c>
      <c r="R1683" s="49" t="str">
        <f>IFERROR(INDEX(tbl_Lookup_Exercises[Category],MATCH(tbl_Exercises[[#This Row],[ExerciseName]],tbl_Lookup_Exercises[ExerciseName],0)),"Unknown")</f>
        <v>Arms_Biceps</v>
      </c>
    </row>
    <row r="1684" spans="1:18" hidden="1" x14ac:dyDescent="0.25">
      <c r="A1684" s="49" t="s">
        <v>5441</v>
      </c>
      <c r="B1684" s="49" t="s">
        <v>1154</v>
      </c>
      <c r="C1684" s="49" t="s">
        <v>222</v>
      </c>
      <c r="D1684" s="49">
        <v>3</v>
      </c>
      <c r="E1684">
        <v>30</v>
      </c>
      <c r="F1684">
        <v>8</v>
      </c>
      <c r="I1684" s="49"/>
      <c r="J1684">
        <v>2</v>
      </c>
      <c r="K1684">
        <v>1</v>
      </c>
      <c r="L1684">
        <v>2</v>
      </c>
      <c r="M1684" s="49" t="s">
        <v>610</v>
      </c>
      <c r="N1684" s="49" t="s">
        <v>5439</v>
      </c>
      <c r="O1684" s="49" t="s">
        <v>5436</v>
      </c>
      <c r="P1684" s="49">
        <v>6</v>
      </c>
      <c r="Q1684" s="49" t="s">
        <v>5442</v>
      </c>
      <c r="R1684" s="49" t="str">
        <f>IFERROR(INDEX(tbl_Lookup_Exercises[Category],MATCH(tbl_Exercises[[#This Row],[ExerciseName]],tbl_Lookup_Exercises[ExerciseName],0)),"Unknown")</f>
        <v>Arms_Triceps</v>
      </c>
    </row>
    <row r="1685" spans="1:18" hidden="1" x14ac:dyDescent="0.25">
      <c r="A1685" s="49" t="s">
        <v>5443</v>
      </c>
      <c r="B1685" s="49" t="s">
        <v>1154</v>
      </c>
      <c r="C1685" s="49" t="s">
        <v>1534</v>
      </c>
      <c r="D1685" s="49">
        <v>1</v>
      </c>
      <c r="E1685">
        <v>150</v>
      </c>
      <c r="G1685">
        <v>75</v>
      </c>
      <c r="I1685" s="49"/>
      <c r="M1685" s="49"/>
      <c r="N1685" s="49"/>
      <c r="O1685" s="49"/>
      <c r="P1685" s="49">
        <v>6</v>
      </c>
      <c r="Q1685" s="49" t="s">
        <v>5444</v>
      </c>
      <c r="R1685" s="49" t="str">
        <f>IFERROR(INDEX(tbl_Lookup_Exercises[Category],MATCH(tbl_Exercises[[#This Row],[ExerciseName]],tbl_Lookup_Exercises[ExerciseName],0)),"Unknown")</f>
        <v>Carry</v>
      </c>
    </row>
    <row r="1686" spans="1:18" hidden="1" x14ac:dyDescent="0.25">
      <c r="A1686" s="49" t="s">
        <v>5445</v>
      </c>
      <c r="B1686" s="49" t="s">
        <v>1154</v>
      </c>
      <c r="C1686" s="49" t="s">
        <v>1534</v>
      </c>
      <c r="D1686" s="49">
        <v>2</v>
      </c>
      <c r="E1686">
        <v>150</v>
      </c>
      <c r="G1686">
        <v>60</v>
      </c>
      <c r="I1686" s="49"/>
      <c r="M1686" s="49"/>
      <c r="N1686" s="49"/>
      <c r="O1686" s="49"/>
      <c r="P1686" s="49">
        <v>6</v>
      </c>
      <c r="Q1686" s="49" t="s">
        <v>5446</v>
      </c>
      <c r="R1686" s="49" t="str">
        <f>IFERROR(INDEX(tbl_Lookup_Exercises[Category],MATCH(tbl_Exercises[[#This Row],[ExerciseName]],tbl_Lookup_Exercises[ExerciseName],0)),"Unknown")</f>
        <v>Carry</v>
      </c>
    </row>
    <row r="1687" spans="1:18" hidden="1" x14ac:dyDescent="0.25">
      <c r="A1687" s="49" t="s">
        <v>5447</v>
      </c>
      <c r="B1687" s="49" t="s">
        <v>1154</v>
      </c>
      <c r="C1687" s="49" t="s">
        <v>1534</v>
      </c>
      <c r="D1687" s="49">
        <v>3</v>
      </c>
      <c r="E1687">
        <v>150</v>
      </c>
      <c r="G1687">
        <v>55.2</v>
      </c>
      <c r="I1687" s="49"/>
      <c r="M1687" s="49"/>
      <c r="N1687" s="49"/>
      <c r="O1687" s="49" t="s">
        <v>5448</v>
      </c>
      <c r="P1687" s="49">
        <v>6</v>
      </c>
      <c r="Q1687" s="49" t="s">
        <v>5449</v>
      </c>
      <c r="R1687" s="49" t="str">
        <f>IFERROR(INDEX(tbl_Lookup_Exercises[Category],MATCH(tbl_Exercises[[#This Row],[ExerciseName]],tbl_Lookup_Exercises[ExerciseName],0)),"Unknown")</f>
        <v>Carry</v>
      </c>
    </row>
    <row r="1688" spans="1:18" hidden="1" x14ac:dyDescent="0.25">
      <c r="A1688" s="49" t="s">
        <v>5450</v>
      </c>
      <c r="B1688" s="49" t="s">
        <v>1154</v>
      </c>
      <c r="C1688" s="49" t="s">
        <v>363</v>
      </c>
      <c r="D1688" s="49">
        <v>1</v>
      </c>
      <c r="G1688">
        <v>45</v>
      </c>
      <c r="H1688">
        <v>0.15</v>
      </c>
      <c r="I1688" s="49" t="s">
        <v>3957</v>
      </c>
      <c r="M1688" s="49"/>
      <c r="N1688" s="49"/>
      <c r="O1688" s="49" t="s">
        <v>5451</v>
      </c>
      <c r="P1688" s="49">
        <v>6</v>
      </c>
      <c r="Q1688" s="49" t="s">
        <v>5452</v>
      </c>
      <c r="R1688" s="49" t="str">
        <f>IFERROR(INDEX(tbl_Lookup_Exercises[Category],MATCH(tbl_Exercises[[#This Row],[ExerciseName]],tbl_Lookup_Exercises[ExerciseName],0)),"Unknown")</f>
        <v>Cardio</v>
      </c>
    </row>
    <row r="1689" spans="1:18" hidden="1" x14ac:dyDescent="0.25">
      <c r="A1689" s="49" t="s">
        <v>5453</v>
      </c>
      <c r="B1689" s="49" t="s">
        <v>1154</v>
      </c>
      <c r="C1689" s="49" t="s">
        <v>363</v>
      </c>
      <c r="D1689" s="49">
        <v>2</v>
      </c>
      <c r="G1689">
        <v>45</v>
      </c>
      <c r="H1689">
        <v>0.15</v>
      </c>
      <c r="I1689" s="49" t="s">
        <v>3957</v>
      </c>
      <c r="M1689" s="49"/>
      <c r="N1689" s="49"/>
      <c r="O1689" s="49" t="s">
        <v>5451</v>
      </c>
      <c r="P1689" s="49">
        <v>6</v>
      </c>
      <c r="Q1689" s="49" t="s">
        <v>5454</v>
      </c>
      <c r="R1689" s="49" t="str">
        <f>IFERROR(INDEX(tbl_Lookup_Exercises[Category],MATCH(tbl_Exercises[[#This Row],[ExerciseName]],tbl_Lookup_Exercises[ExerciseName],0)),"Unknown")</f>
        <v>Cardio</v>
      </c>
    </row>
    <row r="1690" spans="1:18" hidden="1" x14ac:dyDescent="0.25">
      <c r="A1690" s="49" t="s">
        <v>5455</v>
      </c>
      <c r="B1690" s="49" t="s">
        <v>1154</v>
      </c>
      <c r="C1690" s="49" t="s">
        <v>363</v>
      </c>
      <c r="D1690" s="49">
        <v>3</v>
      </c>
      <c r="G1690">
        <v>45</v>
      </c>
      <c r="H1690">
        <v>0.15</v>
      </c>
      <c r="I1690" s="49" t="s">
        <v>3957</v>
      </c>
      <c r="M1690" s="49"/>
      <c r="N1690" s="49"/>
      <c r="O1690" s="49" t="s">
        <v>5451</v>
      </c>
      <c r="P1690" s="49">
        <v>6</v>
      </c>
      <c r="Q1690" s="49" t="s">
        <v>5456</v>
      </c>
      <c r="R1690" s="49" t="str">
        <f>IFERROR(INDEX(tbl_Lookup_Exercises[Category],MATCH(tbl_Exercises[[#This Row],[ExerciseName]],tbl_Lookup_Exercises[ExerciseName],0)),"Unknown")</f>
        <v>Cardio</v>
      </c>
    </row>
    <row r="1691" spans="1:18" hidden="1" x14ac:dyDescent="0.25">
      <c r="A1691" s="49" t="s">
        <v>5457</v>
      </c>
      <c r="B1691" s="49" t="s">
        <v>1154</v>
      </c>
      <c r="C1691" s="49" t="s">
        <v>363</v>
      </c>
      <c r="D1691" s="49">
        <v>4</v>
      </c>
      <c r="G1691">
        <v>45</v>
      </c>
      <c r="H1691">
        <v>0.15</v>
      </c>
      <c r="I1691" s="49" t="s">
        <v>3957</v>
      </c>
      <c r="M1691" s="49"/>
      <c r="N1691" s="49"/>
      <c r="O1691" s="49" t="s">
        <v>5451</v>
      </c>
      <c r="P1691" s="49">
        <v>6</v>
      </c>
      <c r="Q1691" s="49" t="s">
        <v>5458</v>
      </c>
      <c r="R1691" s="49" t="str">
        <f>IFERROR(INDEX(tbl_Lookup_Exercises[Category],MATCH(tbl_Exercises[[#This Row],[ExerciseName]],tbl_Lookup_Exercises[ExerciseName],0)),"Unknown")</f>
        <v>Cardio</v>
      </c>
    </row>
    <row r="1692" spans="1:18" hidden="1" x14ac:dyDescent="0.25">
      <c r="A1692" s="49" t="s">
        <v>5459</v>
      </c>
      <c r="B1692" s="49" t="s">
        <v>1154</v>
      </c>
      <c r="C1692" s="49" t="s">
        <v>363</v>
      </c>
      <c r="D1692" s="49">
        <v>5</v>
      </c>
      <c r="G1692">
        <v>45</v>
      </c>
      <c r="H1692">
        <v>0.15</v>
      </c>
      <c r="I1692" s="49" t="s">
        <v>3957</v>
      </c>
      <c r="M1692" s="49"/>
      <c r="N1692" s="49"/>
      <c r="O1692" s="49" t="s">
        <v>5451</v>
      </c>
      <c r="P1692" s="49">
        <v>6</v>
      </c>
      <c r="Q1692" s="49" t="s">
        <v>5460</v>
      </c>
      <c r="R1692" s="49" t="str">
        <f>IFERROR(INDEX(tbl_Lookup_Exercises[Category],MATCH(tbl_Exercises[[#This Row],[ExerciseName]],tbl_Lookup_Exercises[ExerciseName],0)),"Unknown")</f>
        <v>Cardio</v>
      </c>
    </row>
    <row r="1693" spans="1:18" hidden="1" x14ac:dyDescent="0.25">
      <c r="A1693" s="49" t="s">
        <v>5461</v>
      </c>
      <c r="B1693" s="49" t="s">
        <v>1154</v>
      </c>
      <c r="C1693" s="49" t="s">
        <v>363</v>
      </c>
      <c r="D1693" s="49">
        <v>6</v>
      </c>
      <c r="G1693">
        <v>45</v>
      </c>
      <c r="H1693">
        <v>0.15</v>
      </c>
      <c r="I1693" s="49" t="s">
        <v>3957</v>
      </c>
      <c r="M1693" s="49"/>
      <c r="N1693" s="49"/>
      <c r="O1693" s="49" t="s">
        <v>5451</v>
      </c>
      <c r="P1693" s="49">
        <v>6</v>
      </c>
      <c r="Q1693" s="49" t="s">
        <v>1157</v>
      </c>
      <c r="R1693" s="49" t="str">
        <f>IFERROR(INDEX(tbl_Lookup_Exercises[Category],MATCH(tbl_Exercises[[#This Row],[ExerciseName]],tbl_Lookup_Exercises[ExerciseName],0)),"Unknown")</f>
        <v>Cardio</v>
      </c>
    </row>
    <row r="1694" spans="1:18" hidden="1" x14ac:dyDescent="0.25">
      <c r="A1694" s="49" t="s">
        <v>5462</v>
      </c>
      <c r="B1694" s="49" t="s">
        <v>1158</v>
      </c>
      <c r="C1694" s="49" t="s">
        <v>363</v>
      </c>
      <c r="D1694" s="49">
        <v>1</v>
      </c>
      <c r="G1694">
        <v>360</v>
      </c>
      <c r="H1694">
        <v>0.5</v>
      </c>
      <c r="I1694" s="49" t="s">
        <v>3957</v>
      </c>
      <c r="M1694" s="49"/>
      <c r="N1694" s="49"/>
      <c r="O1694" s="49" t="s">
        <v>5463</v>
      </c>
      <c r="P1694" s="49">
        <v>6</v>
      </c>
      <c r="Q1694" s="49" t="s">
        <v>1160</v>
      </c>
      <c r="R1694" s="49" t="str">
        <f>IFERROR(INDEX(tbl_Lookup_Exercises[Category],MATCH(tbl_Exercises[[#This Row],[ExerciseName]],tbl_Lookup_Exercises[ExerciseName],0)),"Unknown")</f>
        <v>Cardio</v>
      </c>
    </row>
    <row r="1695" spans="1:18" hidden="1" x14ac:dyDescent="0.25">
      <c r="A1695" s="49" t="s">
        <v>5464</v>
      </c>
      <c r="B1695" s="49" t="s">
        <v>1158</v>
      </c>
      <c r="C1695" s="49" t="s">
        <v>403</v>
      </c>
      <c r="D1695" s="49">
        <v>1</v>
      </c>
      <c r="E1695">
        <v>0</v>
      </c>
      <c r="F1695">
        <v>8</v>
      </c>
      <c r="I1695" s="49"/>
      <c r="M1695" s="49"/>
      <c r="N1695" s="49"/>
      <c r="O1695" s="49" t="s">
        <v>4484</v>
      </c>
      <c r="P1695" s="49">
        <v>6</v>
      </c>
      <c r="Q1695" s="49" t="s">
        <v>5465</v>
      </c>
      <c r="R1695" s="49" t="str">
        <f>IFERROR(INDEX(tbl_Lookup_Exercises[Category],MATCH(tbl_Exercises[[#This Row],[ExerciseName]],tbl_Lookup_Exercises[ExerciseName],0)),"Unknown")</f>
        <v>Warmup</v>
      </c>
    </row>
    <row r="1696" spans="1:18" hidden="1" x14ac:dyDescent="0.25">
      <c r="A1696" s="49" t="s">
        <v>5466</v>
      </c>
      <c r="B1696" s="49" t="s">
        <v>1158</v>
      </c>
      <c r="C1696" s="49" t="s">
        <v>394</v>
      </c>
      <c r="D1696" s="49">
        <v>1</v>
      </c>
      <c r="E1696">
        <v>0</v>
      </c>
      <c r="F1696">
        <v>15</v>
      </c>
      <c r="I1696" s="49"/>
      <c r="M1696" s="49"/>
      <c r="N1696" s="49"/>
      <c r="O1696" s="49" t="s">
        <v>4484</v>
      </c>
      <c r="P1696" s="49">
        <v>6</v>
      </c>
      <c r="Q1696" s="49" t="s">
        <v>5467</v>
      </c>
      <c r="R1696" s="49" t="str">
        <f>IFERROR(INDEX(tbl_Lookup_Exercises[Category],MATCH(tbl_Exercises[[#This Row],[ExerciseName]],tbl_Lookup_Exercises[ExerciseName],0)),"Unknown")</f>
        <v>Warmup</v>
      </c>
    </row>
    <row r="1697" spans="1:18" hidden="1" x14ac:dyDescent="0.25">
      <c r="A1697" s="49" t="s">
        <v>5468</v>
      </c>
      <c r="B1697" s="49" t="s">
        <v>1158</v>
      </c>
      <c r="C1697" s="49" t="s">
        <v>334</v>
      </c>
      <c r="D1697" s="49">
        <v>1</v>
      </c>
      <c r="E1697">
        <v>0</v>
      </c>
      <c r="G1697">
        <v>60</v>
      </c>
      <c r="I1697" s="49"/>
      <c r="M1697" s="49"/>
      <c r="N1697" s="49"/>
      <c r="O1697" s="49" t="s">
        <v>5058</v>
      </c>
      <c r="P1697" s="49">
        <v>6</v>
      </c>
      <c r="Q1697" s="49" t="s">
        <v>5469</v>
      </c>
      <c r="R1697" s="49" t="str">
        <f>IFERROR(INDEX(tbl_Lookup_Exercises[Category],MATCH(tbl_Exercises[[#This Row],[ExerciseName]],tbl_Lookup_Exercises[ExerciseName],0)),"Unknown")</f>
        <v>Carry</v>
      </c>
    </row>
    <row r="1698" spans="1:18" hidden="1" x14ac:dyDescent="0.25">
      <c r="A1698" s="49" t="s">
        <v>5470</v>
      </c>
      <c r="B1698" s="49" t="s">
        <v>1158</v>
      </c>
      <c r="C1698" s="49" t="s">
        <v>403</v>
      </c>
      <c r="D1698" s="49">
        <v>2</v>
      </c>
      <c r="E1698">
        <v>0</v>
      </c>
      <c r="F1698">
        <v>8</v>
      </c>
      <c r="I1698" s="49"/>
      <c r="M1698" s="49"/>
      <c r="N1698" s="49"/>
      <c r="O1698" s="49" t="s">
        <v>4484</v>
      </c>
      <c r="P1698" s="49">
        <v>6</v>
      </c>
      <c r="Q1698" s="49" t="s">
        <v>5471</v>
      </c>
      <c r="R1698" s="49" t="str">
        <f>IFERROR(INDEX(tbl_Lookup_Exercises[Category],MATCH(tbl_Exercises[[#This Row],[ExerciseName]],tbl_Lookup_Exercises[ExerciseName],0)),"Unknown")</f>
        <v>Warmup</v>
      </c>
    </row>
    <row r="1699" spans="1:18" hidden="1" x14ac:dyDescent="0.25">
      <c r="A1699" s="49" t="s">
        <v>5472</v>
      </c>
      <c r="B1699" s="49" t="s">
        <v>1158</v>
      </c>
      <c r="C1699" s="49" t="s">
        <v>394</v>
      </c>
      <c r="D1699" s="49">
        <v>2</v>
      </c>
      <c r="E1699">
        <v>0</v>
      </c>
      <c r="F1699">
        <v>15</v>
      </c>
      <c r="I1699" s="49"/>
      <c r="M1699" s="49"/>
      <c r="N1699" s="49"/>
      <c r="O1699" s="49" t="s">
        <v>4484</v>
      </c>
      <c r="P1699" s="49">
        <v>6</v>
      </c>
      <c r="Q1699" s="49" t="s">
        <v>5473</v>
      </c>
      <c r="R1699" s="49" t="str">
        <f>IFERROR(INDEX(tbl_Lookup_Exercises[Category],MATCH(tbl_Exercises[[#This Row],[ExerciseName]],tbl_Lookup_Exercises[ExerciseName],0)),"Unknown")</f>
        <v>Warmup</v>
      </c>
    </row>
    <row r="1700" spans="1:18" hidden="1" x14ac:dyDescent="0.25">
      <c r="A1700" s="49" t="s">
        <v>5474</v>
      </c>
      <c r="B1700" s="49" t="s">
        <v>1158</v>
      </c>
      <c r="C1700" s="49" t="s">
        <v>334</v>
      </c>
      <c r="D1700" s="49">
        <v>2</v>
      </c>
      <c r="E1700">
        <v>0</v>
      </c>
      <c r="G1700">
        <v>60</v>
      </c>
      <c r="I1700" s="49"/>
      <c r="M1700" s="49"/>
      <c r="N1700" s="49"/>
      <c r="O1700" s="49" t="s">
        <v>5058</v>
      </c>
      <c r="P1700" s="49">
        <v>6</v>
      </c>
      <c r="Q1700" s="49" t="s">
        <v>5475</v>
      </c>
      <c r="R1700" s="49" t="str">
        <f>IFERROR(INDEX(tbl_Lookup_Exercises[Category],MATCH(tbl_Exercises[[#This Row],[ExerciseName]],tbl_Lookup_Exercises[ExerciseName],0)),"Unknown")</f>
        <v>Carry</v>
      </c>
    </row>
    <row r="1701" spans="1:18" hidden="1" x14ac:dyDescent="0.25">
      <c r="A1701" s="49" t="s">
        <v>5476</v>
      </c>
      <c r="B1701" s="49" t="s">
        <v>1158</v>
      </c>
      <c r="C1701" s="49" t="s">
        <v>1</v>
      </c>
      <c r="D1701" s="49">
        <v>1</v>
      </c>
      <c r="E1701">
        <v>150</v>
      </c>
      <c r="G1701">
        <v>60</v>
      </c>
      <c r="I1701" s="49"/>
      <c r="M1701" s="49"/>
      <c r="N1701" s="49"/>
      <c r="O1701" s="49" t="s">
        <v>5279</v>
      </c>
      <c r="P1701" s="49">
        <v>6</v>
      </c>
      <c r="Q1701" s="49" t="s">
        <v>5477</v>
      </c>
      <c r="R1701" s="49" t="str">
        <f>IFERROR(INDEX(tbl_Lookup_Exercises[Category],MATCH(tbl_Exercises[[#This Row],[ExerciseName]],tbl_Lookup_Exercises[ExerciseName],0)),"Unknown")</f>
        <v>Carry</v>
      </c>
    </row>
    <row r="1702" spans="1:18" hidden="1" x14ac:dyDescent="0.25">
      <c r="A1702" s="49" t="s">
        <v>5478</v>
      </c>
      <c r="B1702" s="49" t="s">
        <v>1158</v>
      </c>
      <c r="C1702" s="49" t="s">
        <v>1</v>
      </c>
      <c r="D1702" s="49">
        <v>2</v>
      </c>
      <c r="E1702">
        <v>150</v>
      </c>
      <c r="G1702">
        <v>55.2</v>
      </c>
      <c r="I1702" s="49"/>
      <c r="M1702" s="49"/>
      <c r="N1702" s="49"/>
      <c r="O1702" s="49" t="s">
        <v>5479</v>
      </c>
      <c r="P1702" s="49">
        <v>6</v>
      </c>
      <c r="Q1702" s="49" t="s">
        <v>5480</v>
      </c>
      <c r="R1702" s="49" t="str">
        <f>IFERROR(INDEX(tbl_Lookup_Exercises[Category],MATCH(tbl_Exercises[[#This Row],[ExerciseName]],tbl_Lookup_Exercises[ExerciseName],0)),"Unknown")</f>
        <v>Carry</v>
      </c>
    </row>
    <row r="1703" spans="1:18" hidden="1" x14ac:dyDescent="0.25">
      <c r="A1703" s="49" t="s">
        <v>5481</v>
      </c>
      <c r="B1703" s="49" t="s">
        <v>1158</v>
      </c>
      <c r="C1703" s="49" t="s">
        <v>1</v>
      </c>
      <c r="D1703" s="49">
        <v>3</v>
      </c>
      <c r="E1703">
        <v>150</v>
      </c>
      <c r="G1703">
        <v>46.800000000000004</v>
      </c>
      <c r="I1703" s="49"/>
      <c r="M1703" s="49"/>
      <c r="N1703" s="49"/>
      <c r="O1703" s="49" t="s">
        <v>5479</v>
      </c>
      <c r="P1703" s="49">
        <v>6</v>
      </c>
      <c r="Q1703" s="49" t="s">
        <v>5482</v>
      </c>
      <c r="R1703" s="49" t="str">
        <f>IFERROR(INDEX(tbl_Lookup_Exercises[Category],MATCH(tbl_Exercises[[#This Row],[ExerciseName]],tbl_Lookup_Exercises[ExerciseName],0)),"Unknown")</f>
        <v>Carry</v>
      </c>
    </row>
    <row r="1704" spans="1:18" hidden="1" x14ac:dyDescent="0.25">
      <c r="A1704" s="49" t="s">
        <v>5483</v>
      </c>
      <c r="B1704" s="49" t="s">
        <v>1158</v>
      </c>
      <c r="C1704" s="49" t="s">
        <v>1</v>
      </c>
      <c r="D1704" s="49">
        <v>4</v>
      </c>
      <c r="E1704">
        <v>150</v>
      </c>
      <c r="G1704">
        <v>46.800000000000004</v>
      </c>
      <c r="I1704" s="49"/>
      <c r="M1704" s="49"/>
      <c r="N1704" s="49"/>
      <c r="O1704" s="49" t="s">
        <v>5479</v>
      </c>
      <c r="P1704" s="49">
        <v>6</v>
      </c>
      <c r="Q1704" s="49" t="s">
        <v>5484</v>
      </c>
      <c r="R1704" s="49" t="str">
        <f>IFERROR(INDEX(tbl_Lookup_Exercises[Category],MATCH(tbl_Exercises[[#This Row],[ExerciseName]],tbl_Lookup_Exercises[ExerciseName],0)),"Unknown")</f>
        <v>Carry</v>
      </c>
    </row>
    <row r="1705" spans="1:18" hidden="1" x14ac:dyDescent="0.25">
      <c r="A1705" s="49" t="s">
        <v>5485</v>
      </c>
      <c r="B1705" s="49" t="s">
        <v>1158</v>
      </c>
      <c r="C1705" s="49" t="s">
        <v>1</v>
      </c>
      <c r="D1705" s="49">
        <v>5</v>
      </c>
      <c r="E1705">
        <v>150</v>
      </c>
      <c r="G1705">
        <v>34.799999999999997</v>
      </c>
      <c r="I1705" s="49"/>
      <c r="M1705" s="49"/>
      <c r="N1705" s="49"/>
      <c r="O1705" s="49" t="s">
        <v>5479</v>
      </c>
      <c r="P1705" s="49">
        <v>6</v>
      </c>
      <c r="Q1705" s="49" t="s">
        <v>5486</v>
      </c>
      <c r="R1705" s="49" t="str">
        <f>IFERROR(INDEX(tbl_Lookup_Exercises[Category],MATCH(tbl_Exercises[[#This Row],[ExerciseName]],tbl_Lookup_Exercises[ExerciseName],0)),"Unknown")</f>
        <v>Carry</v>
      </c>
    </row>
    <row r="1706" spans="1:18" hidden="1" x14ac:dyDescent="0.25">
      <c r="A1706" s="49" t="s">
        <v>5487</v>
      </c>
      <c r="B1706" s="49" t="s">
        <v>1158</v>
      </c>
      <c r="C1706" s="49" t="s">
        <v>32</v>
      </c>
      <c r="D1706" s="49">
        <v>1</v>
      </c>
      <c r="E1706">
        <v>190</v>
      </c>
      <c r="F1706">
        <v>8</v>
      </c>
      <c r="I1706" s="49"/>
      <c r="J1706">
        <v>2</v>
      </c>
      <c r="K1706">
        <v>1</v>
      </c>
      <c r="L1706">
        <v>2</v>
      </c>
      <c r="M1706" s="49" t="s">
        <v>3856</v>
      </c>
      <c r="N1706" s="49"/>
      <c r="O1706" s="49" t="s">
        <v>3882</v>
      </c>
      <c r="P1706" s="49">
        <v>6</v>
      </c>
      <c r="Q1706" s="49" t="s">
        <v>5488</v>
      </c>
      <c r="R1706" s="49" t="str">
        <f>IFERROR(INDEX(tbl_Lookup_Exercises[Category],MATCH(tbl_Exercises[[#This Row],[ExerciseName]],tbl_Lookup_Exercises[ExerciseName],0)),"Unknown")</f>
        <v>Pull</v>
      </c>
    </row>
    <row r="1707" spans="1:18" hidden="1" x14ac:dyDescent="0.25">
      <c r="A1707" s="49" t="s">
        <v>5489</v>
      </c>
      <c r="B1707" s="49" t="s">
        <v>1158</v>
      </c>
      <c r="C1707" s="49" t="s">
        <v>32</v>
      </c>
      <c r="D1707" s="49">
        <v>2</v>
      </c>
      <c r="E1707">
        <v>195</v>
      </c>
      <c r="F1707">
        <v>8</v>
      </c>
      <c r="I1707" s="49"/>
      <c r="J1707">
        <v>2</v>
      </c>
      <c r="K1707">
        <v>1</v>
      </c>
      <c r="L1707">
        <v>2</v>
      </c>
      <c r="M1707" s="49" t="s">
        <v>3856</v>
      </c>
      <c r="N1707" s="49"/>
      <c r="O1707" s="49" t="s">
        <v>3882</v>
      </c>
      <c r="P1707" s="49">
        <v>6</v>
      </c>
      <c r="Q1707" s="49" t="s">
        <v>5490</v>
      </c>
      <c r="R1707" s="49" t="str">
        <f>IFERROR(INDEX(tbl_Lookup_Exercises[Category],MATCH(tbl_Exercises[[#This Row],[ExerciseName]],tbl_Lookup_Exercises[ExerciseName],0)),"Unknown")</f>
        <v>Pull</v>
      </c>
    </row>
    <row r="1708" spans="1:18" hidden="1" x14ac:dyDescent="0.25">
      <c r="A1708" s="49" t="s">
        <v>5491</v>
      </c>
      <c r="B1708" s="49" t="s">
        <v>1158</v>
      </c>
      <c r="C1708" s="49" t="s">
        <v>32</v>
      </c>
      <c r="D1708" s="49">
        <v>3</v>
      </c>
      <c r="E1708">
        <v>200</v>
      </c>
      <c r="F1708">
        <v>7</v>
      </c>
      <c r="I1708" s="49"/>
      <c r="J1708">
        <v>2</v>
      </c>
      <c r="K1708">
        <v>1</v>
      </c>
      <c r="L1708">
        <v>2</v>
      </c>
      <c r="M1708" s="49" t="s">
        <v>3856</v>
      </c>
      <c r="N1708" s="49"/>
      <c r="O1708" s="49" t="s">
        <v>5492</v>
      </c>
      <c r="P1708" s="49">
        <v>6</v>
      </c>
      <c r="Q1708" s="49" t="s">
        <v>5493</v>
      </c>
      <c r="R1708" s="49" t="str">
        <f>IFERROR(INDEX(tbl_Lookup_Exercises[Category],MATCH(tbl_Exercises[[#This Row],[ExerciseName]],tbl_Lookup_Exercises[ExerciseName],0)),"Unknown")</f>
        <v>Pull</v>
      </c>
    </row>
    <row r="1709" spans="1:18" hidden="1" x14ac:dyDescent="0.25">
      <c r="A1709" s="49" t="s">
        <v>5494</v>
      </c>
      <c r="B1709" s="49" t="s">
        <v>1158</v>
      </c>
      <c r="C1709" s="49" t="s">
        <v>32</v>
      </c>
      <c r="D1709" s="49">
        <v>4</v>
      </c>
      <c r="E1709">
        <v>205</v>
      </c>
      <c r="F1709">
        <v>6</v>
      </c>
      <c r="I1709" s="49"/>
      <c r="J1709">
        <v>2</v>
      </c>
      <c r="K1709">
        <v>1</v>
      </c>
      <c r="L1709">
        <v>2</v>
      </c>
      <c r="M1709" s="49" t="s">
        <v>610</v>
      </c>
      <c r="N1709" s="49"/>
      <c r="O1709" s="49" t="s">
        <v>1937</v>
      </c>
      <c r="P1709" s="49">
        <v>6</v>
      </c>
      <c r="Q1709" s="49" t="s">
        <v>5495</v>
      </c>
      <c r="R1709" s="49" t="str">
        <f>IFERROR(INDEX(tbl_Lookup_Exercises[Category],MATCH(tbl_Exercises[[#This Row],[ExerciseName]],tbl_Lookup_Exercises[ExerciseName],0)),"Unknown")</f>
        <v>Pull</v>
      </c>
    </row>
    <row r="1710" spans="1:18" hidden="1" x14ac:dyDescent="0.25">
      <c r="A1710" s="49" t="s">
        <v>5496</v>
      </c>
      <c r="B1710" s="49" t="s">
        <v>1158</v>
      </c>
      <c r="C1710" s="49" t="s">
        <v>24</v>
      </c>
      <c r="D1710" s="49">
        <v>1</v>
      </c>
      <c r="E1710">
        <v>0</v>
      </c>
      <c r="F1710">
        <v>8</v>
      </c>
      <c r="I1710" s="49"/>
      <c r="J1710">
        <v>1</v>
      </c>
      <c r="K1710">
        <v>2</v>
      </c>
      <c r="L1710">
        <v>1</v>
      </c>
      <c r="M1710" s="49" t="s">
        <v>3856</v>
      </c>
      <c r="N1710" s="49"/>
      <c r="O1710" s="49" t="s">
        <v>5497</v>
      </c>
      <c r="P1710" s="49">
        <v>6</v>
      </c>
      <c r="Q1710" s="49" t="s">
        <v>5498</v>
      </c>
      <c r="R1710" s="49" t="str">
        <f>IFERROR(INDEX(tbl_Lookup_Exercises[Category],MATCH(tbl_Exercises[[#This Row],[ExerciseName]],tbl_Lookup_Exercises[ExerciseName],0)),"Unknown")</f>
        <v>Pull</v>
      </c>
    </row>
    <row r="1711" spans="1:18" hidden="1" x14ac:dyDescent="0.25">
      <c r="A1711" s="49" t="s">
        <v>5499</v>
      </c>
      <c r="B1711" s="49" t="s">
        <v>1158</v>
      </c>
      <c r="C1711" s="49" t="s">
        <v>24</v>
      </c>
      <c r="D1711" s="49">
        <v>2</v>
      </c>
      <c r="E1711">
        <v>0</v>
      </c>
      <c r="F1711">
        <v>8</v>
      </c>
      <c r="I1711" s="49"/>
      <c r="J1711">
        <v>1</v>
      </c>
      <c r="K1711">
        <v>2</v>
      </c>
      <c r="L1711">
        <v>1</v>
      </c>
      <c r="M1711" s="49" t="s">
        <v>3856</v>
      </c>
      <c r="N1711" s="49"/>
      <c r="O1711" s="49" t="s">
        <v>5497</v>
      </c>
      <c r="P1711" s="49">
        <v>6</v>
      </c>
      <c r="Q1711" s="49" t="s">
        <v>5500</v>
      </c>
      <c r="R1711" s="49" t="str">
        <f>IFERROR(INDEX(tbl_Lookup_Exercises[Category],MATCH(tbl_Exercises[[#This Row],[ExerciseName]],tbl_Lookup_Exercises[ExerciseName],0)),"Unknown")</f>
        <v>Pull</v>
      </c>
    </row>
    <row r="1712" spans="1:18" hidden="1" x14ac:dyDescent="0.25">
      <c r="A1712" s="49" t="s">
        <v>5501</v>
      </c>
      <c r="B1712" s="49" t="s">
        <v>1158</v>
      </c>
      <c r="C1712" s="49" t="s">
        <v>24</v>
      </c>
      <c r="D1712" s="49">
        <v>3</v>
      </c>
      <c r="E1712">
        <v>0</v>
      </c>
      <c r="F1712">
        <v>7</v>
      </c>
      <c r="I1712" s="49"/>
      <c r="J1712">
        <v>1</v>
      </c>
      <c r="K1712">
        <v>2</v>
      </c>
      <c r="L1712">
        <v>1</v>
      </c>
      <c r="M1712" s="49" t="s">
        <v>3856</v>
      </c>
      <c r="N1712" s="49"/>
      <c r="O1712" s="49" t="s">
        <v>5497</v>
      </c>
      <c r="P1712" s="49">
        <v>6</v>
      </c>
      <c r="Q1712" s="49" t="s">
        <v>5502</v>
      </c>
      <c r="R1712" s="49" t="str">
        <f>IFERROR(INDEX(tbl_Lookup_Exercises[Category],MATCH(tbl_Exercises[[#This Row],[ExerciseName]],tbl_Lookup_Exercises[ExerciseName],0)),"Unknown")</f>
        <v>Pull</v>
      </c>
    </row>
    <row r="1713" spans="1:18" hidden="1" x14ac:dyDescent="0.25">
      <c r="A1713" s="49" t="s">
        <v>5503</v>
      </c>
      <c r="B1713" s="49" t="s">
        <v>1158</v>
      </c>
      <c r="C1713" s="49" t="s">
        <v>96</v>
      </c>
      <c r="D1713" s="49">
        <v>1</v>
      </c>
      <c r="E1713">
        <v>30</v>
      </c>
      <c r="F1713">
        <v>8</v>
      </c>
      <c r="I1713" s="49"/>
      <c r="J1713">
        <v>2</v>
      </c>
      <c r="K1713">
        <v>1</v>
      </c>
      <c r="L1713">
        <v>2</v>
      </c>
      <c r="M1713" s="49" t="s">
        <v>3856</v>
      </c>
      <c r="N1713" s="49"/>
      <c r="O1713" s="49" t="s">
        <v>5504</v>
      </c>
      <c r="P1713" s="49">
        <v>6</v>
      </c>
      <c r="Q1713" s="49" t="s">
        <v>5505</v>
      </c>
      <c r="R1713" s="49" t="str">
        <f>IFERROR(INDEX(tbl_Lookup_Exercises[Category],MATCH(tbl_Exercises[[#This Row],[ExerciseName]],tbl_Lookup_Exercises[ExerciseName],0)),"Unknown")</f>
        <v>Arms_Biceps</v>
      </c>
    </row>
    <row r="1714" spans="1:18" hidden="1" x14ac:dyDescent="0.25">
      <c r="A1714" s="49" t="s">
        <v>5506</v>
      </c>
      <c r="B1714" s="49" t="s">
        <v>1158</v>
      </c>
      <c r="C1714" s="49" t="s">
        <v>96</v>
      </c>
      <c r="D1714" s="49">
        <v>2</v>
      </c>
      <c r="E1714">
        <v>35</v>
      </c>
      <c r="F1714">
        <v>6</v>
      </c>
      <c r="I1714" s="49"/>
      <c r="J1714">
        <v>2</v>
      </c>
      <c r="K1714">
        <v>1</v>
      </c>
      <c r="L1714">
        <v>2</v>
      </c>
      <c r="M1714" s="49" t="s">
        <v>3856</v>
      </c>
      <c r="N1714" s="49"/>
      <c r="O1714" s="49" t="s">
        <v>5507</v>
      </c>
      <c r="P1714" s="49">
        <v>6</v>
      </c>
      <c r="Q1714" s="49" t="s">
        <v>5508</v>
      </c>
      <c r="R1714" s="49" t="str">
        <f>IFERROR(INDEX(tbl_Lookup_Exercises[Category],MATCH(tbl_Exercises[[#This Row],[ExerciseName]],tbl_Lookup_Exercises[ExerciseName],0)),"Unknown")</f>
        <v>Arms_Biceps</v>
      </c>
    </row>
    <row r="1715" spans="1:18" hidden="1" x14ac:dyDescent="0.25">
      <c r="A1715" s="49" t="s">
        <v>5509</v>
      </c>
      <c r="B1715" s="49" t="s">
        <v>1158</v>
      </c>
      <c r="C1715" s="49" t="s">
        <v>96</v>
      </c>
      <c r="D1715" s="49">
        <v>3</v>
      </c>
      <c r="E1715">
        <v>35</v>
      </c>
      <c r="F1715">
        <v>6</v>
      </c>
      <c r="I1715" s="49"/>
      <c r="J1715">
        <v>2</v>
      </c>
      <c r="K1715">
        <v>1</v>
      </c>
      <c r="L1715">
        <v>2</v>
      </c>
      <c r="M1715" s="49" t="s">
        <v>3856</v>
      </c>
      <c r="N1715" s="49"/>
      <c r="O1715" s="49" t="s">
        <v>5243</v>
      </c>
      <c r="P1715" s="49">
        <v>6</v>
      </c>
      <c r="Q1715" s="49" t="s">
        <v>5510</v>
      </c>
      <c r="R1715" s="49" t="str">
        <f>IFERROR(INDEX(tbl_Lookup_Exercises[Category],MATCH(tbl_Exercises[[#This Row],[ExerciseName]],tbl_Lookup_Exercises[ExerciseName],0)),"Unknown")</f>
        <v>Arms_Biceps</v>
      </c>
    </row>
    <row r="1716" spans="1:18" hidden="1" x14ac:dyDescent="0.25">
      <c r="A1716" s="49" t="s">
        <v>5511</v>
      </c>
      <c r="B1716" s="49" t="s">
        <v>1158</v>
      </c>
      <c r="C1716" s="49" t="s">
        <v>96</v>
      </c>
      <c r="D1716" s="49">
        <v>4</v>
      </c>
      <c r="E1716">
        <v>35</v>
      </c>
      <c r="F1716">
        <v>6</v>
      </c>
      <c r="I1716" s="49"/>
      <c r="J1716">
        <v>2</v>
      </c>
      <c r="K1716">
        <v>1</v>
      </c>
      <c r="L1716">
        <v>2</v>
      </c>
      <c r="M1716" s="49" t="s">
        <v>610</v>
      </c>
      <c r="N1716" s="49"/>
      <c r="O1716" s="49" t="s">
        <v>5512</v>
      </c>
      <c r="P1716" s="49">
        <v>6</v>
      </c>
      <c r="Q1716" s="49" t="s">
        <v>5513</v>
      </c>
      <c r="R1716" s="49" t="str">
        <f>IFERROR(INDEX(tbl_Lookup_Exercises[Category],MATCH(tbl_Exercises[[#This Row],[ExerciseName]],tbl_Lookup_Exercises[ExerciseName],0)),"Unknown")</f>
        <v>Arms_Biceps</v>
      </c>
    </row>
    <row r="1717" spans="1:18" hidden="1" x14ac:dyDescent="0.25">
      <c r="A1717" s="49" t="s">
        <v>5514</v>
      </c>
      <c r="B1717" s="49" t="s">
        <v>1158</v>
      </c>
      <c r="C1717" s="49" t="s">
        <v>356</v>
      </c>
      <c r="D1717" s="49">
        <v>1</v>
      </c>
      <c r="G1717">
        <v>465</v>
      </c>
      <c r="H1717">
        <v>2</v>
      </c>
      <c r="I1717" s="49" t="s">
        <v>3957</v>
      </c>
      <c r="M1717" s="49"/>
      <c r="N1717" s="49"/>
      <c r="O1717" s="49" t="s">
        <v>5515</v>
      </c>
      <c r="P1717" s="49">
        <v>6</v>
      </c>
      <c r="Q1717" s="49" t="s">
        <v>1161</v>
      </c>
      <c r="R1717" s="49" t="str">
        <f>IFERROR(INDEX(tbl_Lookup_Exercises[Category],MATCH(tbl_Exercises[[#This Row],[ExerciseName]],tbl_Lookup_Exercises[ExerciseName],0)),"Unknown")</f>
        <v>Pull</v>
      </c>
    </row>
    <row r="1718" spans="1:18" hidden="1" x14ac:dyDescent="0.25">
      <c r="A1718" s="49" t="s">
        <v>5516</v>
      </c>
      <c r="B1718" s="49" t="s">
        <v>1158</v>
      </c>
      <c r="C1718" s="49" t="s">
        <v>138</v>
      </c>
      <c r="D1718" s="49">
        <v>1</v>
      </c>
      <c r="E1718">
        <v>15</v>
      </c>
      <c r="F1718">
        <v>10</v>
      </c>
      <c r="I1718" s="49"/>
      <c r="M1718" s="49"/>
      <c r="N1718" s="49" t="s">
        <v>5517</v>
      </c>
      <c r="O1718" s="49" t="s">
        <v>5518</v>
      </c>
      <c r="P1718" s="49">
        <v>6</v>
      </c>
      <c r="Q1718" s="49" t="s">
        <v>5519</v>
      </c>
      <c r="R1718" s="49" t="str">
        <f>IFERROR(INDEX(tbl_Lookup_Exercises[Category],MATCH(tbl_Exercises[[#This Row],[ExerciseName]],tbl_Lookup_Exercises[ExerciseName],0)),"Unknown")</f>
        <v>Arms_Biceps</v>
      </c>
    </row>
    <row r="1719" spans="1:18" hidden="1" x14ac:dyDescent="0.25">
      <c r="A1719" s="49" t="s">
        <v>5520</v>
      </c>
      <c r="B1719" s="49" t="s">
        <v>1158</v>
      </c>
      <c r="C1719" s="49" t="s">
        <v>138</v>
      </c>
      <c r="D1719" s="49">
        <v>2</v>
      </c>
      <c r="E1719">
        <v>15</v>
      </c>
      <c r="F1719">
        <v>10</v>
      </c>
      <c r="I1719" s="49"/>
      <c r="M1719" s="49"/>
      <c r="N1719" s="49" t="s">
        <v>5517</v>
      </c>
      <c r="O1719" s="49" t="s">
        <v>5521</v>
      </c>
      <c r="P1719" s="49">
        <v>6</v>
      </c>
      <c r="Q1719" s="49" t="s">
        <v>5522</v>
      </c>
      <c r="R1719" s="49" t="str">
        <f>IFERROR(INDEX(tbl_Lookup_Exercises[Category],MATCH(tbl_Exercises[[#This Row],[ExerciseName]],tbl_Lookup_Exercises[ExerciseName],0)),"Unknown")</f>
        <v>Arms_Biceps</v>
      </c>
    </row>
    <row r="1720" spans="1:18" hidden="1" x14ac:dyDescent="0.25">
      <c r="A1720" s="49" t="s">
        <v>5523</v>
      </c>
      <c r="B1720" s="49" t="s">
        <v>1158</v>
      </c>
      <c r="C1720" s="49" t="s">
        <v>138</v>
      </c>
      <c r="D1720" s="49">
        <v>3</v>
      </c>
      <c r="E1720">
        <v>15</v>
      </c>
      <c r="F1720">
        <v>10</v>
      </c>
      <c r="I1720" s="49"/>
      <c r="M1720" s="49"/>
      <c r="N1720" s="49" t="s">
        <v>5517</v>
      </c>
      <c r="O1720" s="49" t="s">
        <v>5524</v>
      </c>
      <c r="P1720" s="49">
        <v>6</v>
      </c>
      <c r="Q1720" s="49" t="s">
        <v>5525</v>
      </c>
      <c r="R1720" s="49" t="str">
        <f>IFERROR(INDEX(tbl_Lookup_Exercises[Category],MATCH(tbl_Exercises[[#This Row],[ExerciseName]],tbl_Lookup_Exercises[ExerciseName],0)),"Unknown")</f>
        <v>Arms_Biceps</v>
      </c>
    </row>
    <row r="1721" spans="1:18" hidden="1" x14ac:dyDescent="0.25">
      <c r="A1721" s="49" t="s">
        <v>5526</v>
      </c>
      <c r="B1721" s="49" t="s">
        <v>1162</v>
      </c>
      <c r="C1721" s="49" t="s">
        <v>363</v>
      </c>
      <c r="D1721" s="49">
        <v>1</v>
      </c>
      <c r="G1721">
        <v>360</v>
      </c>
      <c r="H1721">
        <v>0.55000000000000004</v>
      </c>
      <c r="I1721" s="49" t="s">
        <v>3957</v>
      </c>
      <c r="M1721" s="49"/>
      <c r="N1721" s="49"/>
      <c r="O1721" s="49" t="s">
        <v>5527</v>
      </c>
      <c r="P1721" s="49">
        <v>6</v>
      </c>
      <c r="Q1721" s="49" t="s">
        <v>1164</v>
      </c>
      <c r="R1721" s="49" t="str">
        <f>IFERROR(INDEX(tbl_Lookup_Exercises[Category],MATCH(tbl_Exercises[[#This Row],[ExerciseName]],tbl_Lookup_Exercises[ExerciseName],0)),"Unknown")</f>
        <v>Cardio</v>
      </c>
    </row>
    <row r="1722" spans="1:18" hidden="1" x14ac:dyDescent="0.25">
      <c r="A1722" s="49" t="s">
        <v>5528</v>
      </c>
      <c r="B1722" s="49" t="s">
        <v>1162</v>
      </c>
      <c r="C1722" s="49" t="s">
        <v>403</v>
      </c>
      <c r="D1722" s="49">
        <v>1</v>
      </c>
      <c r="E1722">
        <v>0</v>
      </c>
      <c r="F1722">
        <v>8</v>
      </c>
      <c r="I1722" s="49"/>
      <c r="M1722" s="49"/>
      <c r="N1722" s="49"/>
      <c r="O1722" s="49" t="s">
        <v>5529</v>
      </c>
      <c r="P1722" s="49">
        <v>6</v>
      </c>
      <c r="Q1722" s="49" t="s">
        <v>5530</v>
      </c>
      <c r="R1722" s="49" t="str">
        <f>IFERROR(INDEX(tbl_Lookup_Exercises[Category],MATCH(tbl_Exercises[[#This Row],[ExerciseName]],tbl_Lookup_Exercises[ExerciseName],0)),"Unknown")</f>
        <v>Warmup</v>
      </c>
    </row>
    <row r="1723" spans="1:18" hidden="1" x14ac:dyDescent="0.25">
      <c r="A1723" s="49" t="s">
        <v>5531</v>
      </c>
      <c r="B1723" s="49" t="s">
        <v>1162</v>
      </c>
      <c r="C1723" s="49" t="s">
        <v>394</v>
      </c>
      <c r="D1723" s="49">
        <v>1</v>
      </c>
      <c r="E1723">
        <v>0</v>
      </c>
      <c r="F1723">
        <v>15</v>
      </c>
      <c r="I1723" s="49"/>
      <c r="M1723" s="49"/>
      <c r="N1723" s="49"/>
      <c r="O1723" s="49" t="s">
        <v>3073</v>
      </c>
      <c r="P1723" s="49">
        <v>6</v>
      </c>
      <c r="Q1723" s="49" t="s">
        <v>5532</v>
      </c>
      <c r="R1723" s="49" t="str">
        <f>IFERROR(INDEX(tbl_Lookup_Exercises[Category],MATCH(tbl_Exercises[[#This Row],[ExerciseName]],tbl_Lookup_Exercises[ExerciseName],0)),"Unknown")</f>
        <v>Warmup</v>
      </c>
    </row>
    <row r="1724" spans="1:18" hidden="1" x14ac:dyDescent="0.25">
      <c r="A1724" s="49" t="s">
        <v>5533</v>
      </c>
      <c r="B1724" s="49" t="s">
        <v>1162</v>
      </c>
      <c r="C1724" s="49" t="s">
        <v>398</v>
      </c>
      <c r="D1724" s="49">
        <v>1</v>
      </c>
      <c r="E1724">
        <v>0</v>
      </c>
      <c r="F1724">
        <v>10</v>
      </c>
      <c r="I1724" s="49"/>
      <c r="M1724" s="49"/>
      <c r="N1724" s="49"/>
      <c r="O1724" s="49" t="s">
        <v>3073</v>
      </c>
      <c r="P1724" s="49">
        <v>6</v>
      </c>
      <c r="Q1724" s="49" t="s">
        <v>5534</v>
      </c>
      <c r="R1724" s="49" t="str">
        <f>IFERROR(INDEX(tbl_Lookup_Exercises[Category],MATCH(tbl_Exercises[[#This Row],[ExerciseName]],tbl_Lookup_Exercises[ExerciseName],0)),"Unknown")</f>
        <v>Warmup</v>
      </c>
    </row>
    <row r="1725" spans="1:18" hidden="1" x14ac:dyDescent="0.25">
      <c r="A1725" s="49" t="s">
        <v>5535</v>
      </c>
      <c r="B1725" s="49" t="s">
        <v>1162</v>
      </c>
      <c r="C1725" s="49" t="s">
        <v>403</v>
      </c>
      <c r="D1725" s="49">
        <v>2</v>
      </c>
      <c r="E1725">
        <v>0</v>
      </c>
      <c r="F1725">
        <v>8</v>
      </c>
      <c r="I1725" s="49"/>
      <c r="M1725" s="49"/>
      <c r="N1725" s="49"/>
      <c r="O1725" s="49" t="s">
        <v>5529</v>
      </c>
      <c r="P1725" s="49">
        <v>6</v>
      </c>
      <c r="Q1725" s="49" t="s">
        <v>5536</v>
      </c>
      <c r="R1725" s="49" t="str">
        <f>IFERROR(INDEX(tbl_Lookup_Exercises[Category],MATCH(tbl_Exercises[[#This Row],[ExerciseName]],tbl_Lookup_Exercises[ExerciseName],0)),"Unknown")</f>
        <v>Warmup</v>
      </c>
    </row>
    <row r="1726" spans="1:18" hidden="1" x14ac:dyDescent="0.25">
      <c r="A1726" s="49" t="s">
        <v>5537</v>
      </c>
      <c r="B1726" s="49" t="s">
        <v>1162</v>
      </c>
      <c r="C1726" s="49" t="s">
        <v>394</v>
      </c>
      <c r="D1726" s="49">
        <v>2</v>
      </c>
      <c r="E1726">
        <v>0</v>
      </c>
      <c r="F1726">
        <v>15</v>
      </c>
      <c r="I1726" s="49"/>
      <c r="M1726" s="49"/>
      <c r="N1726" s="49"/>
      <c r="O1726" s="49" t="s">
        <v>3073</v>
      </c>
      <c r="P1726" s="49">
        <v>6</v>
      </c>
      <c r="Q1726" s="49" t="s">
        <v>5538</v>
      </c>
      <c r="R1726" s="49" t="str">
        <f>IFERROR(INDEX(tbl_Lookup_Exercises[Category],MATCH(tbl_Exercises[[#This Row],[ExerciseName]],tbl_Lookup_Exercises[ExerciseName],0)),"Unknown")</f>
        <v>Warmup</v>
      </c>
    </row>
    <row r="1727" spans="1:18" hidden="1" x14ac:dyDescent="0.25">
      <c r="A1727" s="49" t="s">
        <v>5539</v>
      </c>
      <c r="B1727" s="49" t="s">
        <v>1162</v>
      </c>
      <c r="C1727" s="49" t="s">
        <v>398</v>
      </c>
      <c r="D1727" s="49">
        <v>2</v>
      </c>
      <c r="E1727">
        <v>0</v>
      </c>
      <c r="F1727">
        <v>10</v>
      </c>
      <c r="I1727" s="49"/>
      <c r="M1727" s="49"/>
      <c r="N1727" s="49"/>
      <c r="O1727" s="49" t="s">
        <v>3073</v>
      </c>
      <c r="P1727" s="49">
        <v>6</v>
      </c>
      <c r="Q1727" s="49" t="s">
        <v>5540</v>
      </c>
      <c r="R1727" s="49" t="str">
        <f>IFERROR(INDEX(tbl_Lookup_Exercises[Category],MATCH(tbl_Exercises[[#This Row],[ExerciseName]],tbl_Lookup_Exercises[ExerciseName],0)),"Unknown")</f>
        <v>Warmup</v>
      </c>
    </row>
    <row r="1728" spans="1:18" hidden="1" x14ac:dyDescent="0.25">
      <c r="A1728" s="49" t="s">
        <v>5541</v>
      </c>
      <c r="B1728" s="49" t="s">
        <v>1162</v>
      </c>
      <c r="C1728" s="49" t="s">
        <v>147</v>
      </c>
      <c r="D1728" s="49">
        <v>1</v>
      </c>
      <c r="E1728">
        <v>130</v>
      </c>
      <c r="F1728">
        <v>9</v>
      </c>
      <c r="I1728" s="49"/>
      <c r="J1728">
        <v>2</v>
      </c>
      <c r="L1728">
        <v>2</v>
      </c>
      <c r="M1728" s="49" t="s">
        <v>3856</v>
      </c>
      <c r="N1728" s="49"/>
      <c r="O1728" s="49" t="s">
        <v>5542</v>
      </c>
      <c r="P1728" s="49">
        <v>6</v>
      </c>
      <c r="Q1728" s="49" t="s">
        <v>5543</v>
      </c>
      <c r="R1728" s="49" t="str">
        <f>IFERROR(INDEX(tbl_Lookup_Exercises[Category],MATCH(tbl_Exercises[[#This Row],[ExerciseName]],tbl_Lookup_Exercises[ExerciseName],0)),"Unknown")</f>
        <v>Push</v>
      </c>
    </row>
    <row r="1729" spans="1:18" hidden="1" x14ac:dyDescent="0.25">
      <c r="A1729" s="49" t="s">
        <v>5544</v>
      </c>
      <c r="B1729" s="49" t="s">
        <v>1162</v>
      </c>
      <c r="C1729" s="49" t="s">
        <v>147</v>
      </c>
      <c r="D1729" s="49">
        <v>2</v>
      </c>
      <c r="E1729">
        <v>140</v>
      </c>
      <c r="F1729">
        <v>7</v>
      </c>
      <c r="I1729" s="49"/>
      <c r="J1729">
        <v>2</v>
      </c>
      <c r="L1729">
        <v>2</v>
      </c>
      <c r="M1729" s="49" t="s">
        <v>3856</v>
      </c>
      <c r="N1729" s="49"/>
      <c r="O1729" s="49" t="s">
        <v>5545</v>
      </c>
      <c r="P1729" s="49">
        <v>6</v>
      </c>
      <c r="Q1729" s="49" t="s">
        <v>5546</v>
      </c>
      <c r="R1729" s="49" t="str">
        <f>IFERROR(INDEX(tbl_Lookup_Exercises[Category],MATCH(tbl_Exercises[[#This Row],[ExerciseName]],tbl_Lookup_Exercises[ExerciseName],0)),"Unknown")</f>
        <v>Push</v>
      </c>
    </row>
    <row r="1730" spans="1:18" hidden="1" x14ac:dyDescent="0.25">
      <c r="A1730" s="49" t="s">
        <v>5547</v>
      </c>
      <c r="B1730" s="49" t="s">
        <v>1162</v>
      </c>
      <c r="C1730" s="49" t="s">
        <v>147</v>
      </c>
      <c r="D1730" s="49">
        <v>3</v>
      </c>
      <c r="E1730">
        <v>140</v>
      </c>
      <c r="F1730">
        <v>6</v>
      </c>
      <c r="I1730" s="49"/>
      <c r="J1730">
        <v>2</v>
      </c>
      <c r="L1730">
        <v>2</v>
      </c>
      <c r="M1730" s="49"/>
      <c r="N1730" s="49"/>
      <c r="O1730" s="49" t="s">
        <v>5548</v>
      </c>
      <c r="P1730" s="49">
        <v>6</v>
      </c>
      <c r="Q1730" s="49" t="s">
        <v>5549</v>
      </c>
      <c r="R1730" s="49" t="str">
        <f>IFERROR(INDEX(tbl_Lookup_Exercises[Category],MATCH(tbl_Exercises[[#This Row],[ExerciseName]],tbl_Lookup_Exercises[ExerciseName],0)),"Unknown")</f>
        <v>Push</v>
      </c>
    </row>
    <row r="1731" spans="1:18" hidden="1" x14ac:dyDescent="0.25">
      <c r="A1731" s="49" t="s">
        <v>5550</v>
      </c>
      <c r="B1731" s="49" t="s">
        <v>1162</v>
      </c>
      <c r="C1731" s="49" t="s">
        <v>147</v>
      </c>
      <c r="D1731" s="49">
        <v>4</v>
      </c>
      <c r="E1731">
        <v>140</v>
      </c>
      <c r="F1731">
        <v>6.5</v>
      </c>
      <c r="I1731" s="49"/>
      <c r="J1731">
        <v>2</v>
      </c>
      <c r="L1731">
        <v>2</v>
      </c>
      <c r="M1731" s="49" t="s">
        <v>610</v>
      </c>
      <c r="N1731" s="49"/>
      <c r="O1731" s="49" t="s">
        <v>5551</v>
      </c>
      <c r="P1731" s="49">
        <v>6</v>
      </c>
      <c r="Q1731" s="49" t="s">
        <v>5552</v>
      </c>
      <c r="R1731" s="49" t="str">
        <f>IFERROR(INDEX(tbl_Lookup_Exercises[Category],MATCH(tbl_Exercises[[#This Row],[ExerciseName]],tbl_Lookup_Exercises[ExerciseName],0)),"Unknown")</f>
        <v>Push</v>
      </c>
    </row>
    <row r="1732" spans="1:18" hidden="1" x14ac:dyDescent="0.25">
      <c r="A1732" s="49" t="s">
        <v>5553</v>
      </c>
      <c r="B1732" s="49" t="s">
        <v>1162</v>
      </c>
      <c r="C1732" s="49" t="s">
        <v>177</v>
      </c>
      <c r="D1732" s="49">
        <v>1</v>
      </c>
      <c r="E1732">
        <v>30</v>
      </c>
      <c r="F1732">
        <v>12</v>
      </c>
      <c r="I1732" s="49"/>
      <c r="J1732">
        <v>2</v>
      </c>
      <c r="K1732">
        <v>1</v>
      </c>
      <c r="M1732" s="49" t="s">
        <v>3856</v>
      </c>
      <c r="N1732" s="49"/>
      <c r="O1732" s="49" t="s">
        <v>5554</v>
      </c>
      <c r="P1732" s="49">
        <v>6</v>
      </c>
      <c r="Q1732" s="49" t="s">
        <v>5555</v>
      </c>
      <c r="R1732" s="49" t="str">
        <f>IFERROR(INDEX(tbl_Lookup_Exercises[Category],MATCH(tbl_Exercises[[#This Row],[ExerciseName]],tbl_Lookup_Exercises[ExerciseName],0)),"Unknown")</f>
        <v>Push</v>
      </c>
    </row>
    <row r="1733" spans="1:18" hidden="1" x14ac:dyDescent="0.25">
      <c r="A1733" s="49" t="s">
        <v>5556</v>
      </c>
      <c r="B1733" s="49" t="s">
        <v>1162</v>
      </c>
      <c r="C1733" s="49" t="s">
        <v>177</v>
      </c>
      <c r="D1733" s="49">
        <v>2</v>
      </c>
      <c r="E1733">
        <v>35</v>
      </c>
      <c r="F1733">
        <v>12</v>
      </c>
      <c r="I1733" s="49"/>
      <c r="J1733">
        <v>2</v>
      </c>
      <c r="K1733">
        <v>1</v>
      </c>
      <c r="M1733" s="49" t="s">
        <v>3856</v>
      </c>
      <c r="N1733" s="49"/>
      <c r="O1733" s="49" t="s">
        <v>5554</v>
      </c>
      <c r="P1733" s="49">
        <v>6</v>
      </c>
      <c r="Q1733" s="49" t="s">
        <v>5557</v>
      </c>
      <c r="R1733" s="49" t="str">
        <f>IFERROR(INDEX(tbl_Lookup_Exercises[Category],MATCH(tbl_Exercises[[#This Row],[ExerciseName]],tbl_Lookup_Exercises[ExerciseName],0)),"Unknown")</f>
        <v>Push</v>
      </c>
    </row>
    <row r="1734" spans="1:18" hidden="1" x14ac:dyDescent="0.25">
      <c r="A1734" s="49" t="s">
        <v>5558</v>
      </c>
      <c r="B1734" s="49" t="s">
        <v>1162</v>
      </c>
      <c r="C1734" s="49" t="s">
        <v>177</v>
      </c>
      <c r="D1734" s="49">
        <v>3</v>
      </c>
      <c r="E1734">
        <v>40</v>
      </c>
      <c r="F1734">
        <v>11</v>
      </c>
      <c r="I1734" s="49"/>
      <c r="J1734">
        <v>2</v>
      </c>
      <c r="K1734">
        <v>1</v>
      </c>
      <c r="M1734" s="49" t="s">
        <v>610</v>
      </c>
      <c r="N1734" s="49"/>
      <c r="O1734" s="49" t="s">
        <v>5559</v>
      </c>
      <c r="P1734" s="49">
        <v>6</v>
      </c>
      <c r="Q1734" s="49" t="s">
        <v>5560</v>
      </c>
      <c r="R1734" s="49" t="str">
        <f>IFERROR(INDEX(tbl_Lookup_Exercises[Category],MATCH(tbl_Exercises[[#This Row],[ExerciseName]],tbl_Lookup_Exercises[ExerciseName],0)),"Unknown")</f>
        <v>Push</v>
      </c>
    </row>
    <row r="1735" spans="1:18" hidden="1" x14ac:dyDescent="0.25">
      <c r="A1735" s="49" t="s">
        <v>5561</v>
      </c>
      <c r="B1735" s="49" t="s">
        <v>1162</v>
      </c>
      <c r="C1735" s="49" t="s">
        <v>309</v>
      </c>
      <c r="D1735" s="49">
        <v>1</v>
      </c>
      <c r="E1735">
        <v>10</v>
      </c>
      <c r="F1735">
        <v>12</v>
      </c>
      <c r="I1735" s="49"/>
      <c r="J1735">
        <v>2</v>
      </c>
      <c r="K1735">
        <v>2</v>
      </c>
      <c r="L1735">
        <v>2</v>
      </c>
      <c r="M1735" s="49" t="s">
        <v>3856</v>
      </c>
      <c r="N1735" s="49"/>
      <c r="O1735" s="49" t="s">
        <v>3996</v>
      </c>
      <c r="P1735" s="49">
        <v>6</v>
      </c>
      <c r="Q1735" s="49" t="s">
        <v>5562</v>
      </c>
      <c r="R1735" s="49" t="str">
        <f>IFERROR(INDEX(tbl_Lookup_Exercises[Category],MATCH(tbl_Exercises[[#This Row],[ExerciseName]],tbl_Lookup_Exercises[ExerciseName],0)),"Unknown")</f>
        <v>Push</v>
      </c>
    </row>
    <row r="1736" spans="1:18" hidden="1" x14ac:dyDescent="0.25">
      <c r="A1736" s="49" t="s">
        <v>5563</v>
      </c>
      <c r="B1736" s="49" t="s">
        <v>1162</v>
      </c>
      <c r="C1736" s="49" t="s">
        <v>309</v>
      </c>
      <c r="D1736" s="49">
        <v>2</v>
      </c>
      <c r="E1736">
        <v>10</v>
      </c>
      <c r="F1736">
        <v>12</v>
      </c>
      <c r="I1736" s="49"/>
      <c r="J1736">
        <v>2</v>
      </c>
      <c r="K1736">
        <v>2</v>
      </c>
      <c r="L1736">
        <v>2</v>
      </c>
      <c r="M1736" s="49" t="s">
        <v>3856</v>
      </c>
      <c r="N1736" s="49"/>
      <c r="O1736" s="49" t="s">
        <v>3996</v>
      </c>
      <c r="P1736" s="49">
        <v>6</v>
      </c>
      <c r="Q1736" s="49" t="s">
        <v>5564</v>
      </c>
      <c r="R1736" s="49" t="str">
        <f>IFERROR(INDEX(tbl_Lookup_Exercises[Category],MATCH(tbl_Exercises[[#This Row],[ExerciseName]],tbl_Lookup_Exercises[ExerciseName],0)),"Unknown")</f>
        <v>Push</v>
      </c>
    </row>
    <row r="1737" spans="1:18" hidden="1" x14ac:dyDescent="0.25">
      <c r="A1737" s="49" t="s">
        <v>5565</v>
      </c>
      <c r="B1737" s="49" t="s">
        <v>1162</v>
      </c>
      <c r="C1737" s="49" t="s">
        <v>309</v>
      </c>
      <c r="D1737" s="49">
        <v>3</v>
      </c>
      <c r="E1737">
        <v>10</v>
      </c>
      <c r="F1737">
        <v>13</v>
      </c>
      <c r="I1737" s="49"/>
      <c r="J1737">
        <v>2</v>
      </c>
      <c r="K1737">
        <v>2</v>
      </c>
      <c r="L1737">
        <v>2</v>
      </c>
      <c r="M1737" s="49" t="s">
        <v>3856</v>
      </c>
      <c r="N1737" s="49"/>
      <c r="O1737" s="49" t="s">
        <v>3996</v>
      </c>
      <c r="P1737" s="49">
        <v>6</v>
      </c>
      <c r="Q1737" s="49" t="s">
        <v>5566</v>
      </c>
      <c r="R1737" s="49" t="str">
        <f>IFERROR(INDEX(tbl_Lookup_Exercises[Category],MATCH(tbl_Exercises[[#This Row],[ExerciseName]],tbl_Lookup_Exercises[ExerciseName],0)),"Unknown")</f>
        <v>Push</v>
      </c>
    </row>
    <row r="1738" spans="1:18" hidden="1" x14ac:dyDescent="0.25">
      <c r="A1738" s="49" t="s">
        <v>5567</v>
      </c>
      <c r="B1738" s="49" t="s">
        <v>1162</v>
      </c>
      <c r="C1738" s="49" t="s">
        <v>222</v>
      </c>
      <c r="D1738" s="49">
        <v>1</v>
      </c>
      <c r="E1738">
        <v>22.5</v>
      </c>
      <c r="F1738">
        <v>12</v>
      </c>
      <c r="I1738" s="49"/>
      <c r="J1738">
        <v>3</v>
      </c>
      <c r="K1738">
        <v>1</v>
      </c>
      <c r="L1738">
        <v>3</v>
      </c>
      <c r="M1738" s="49" t="s">
        <v>3856</v>
      </c>
      <c r="N1738" s="49"/>
      <c r="O1738" s="49" t="s">
        <v>5568</v>
      </c>
      <c r="P1738" s="49">
        <v>6</v>
      </c>
      <c r="Q1738" s="49" t="s">
        <v>5569</v>
      </c>
      <c r="R1738" s="49" t="str">
        <f>IFERROR(INDEX(tbl_Lookup_Exercises[Category],MATCH(tbl_Exercises[[#This Row],[ExerciseName]],tbl_Lookup_Exercises[ExerciseName],0)),"Unknown")</f>
        <v>Arms_Triceps</v>
      </c>
    </row>
    <row r="1739" spans="1:18" hidden="1" x14ac:dyDescent="0.25">
      <c r="A1739" s="49" t="s">
        <v>5570</v>
      </c>
      <c r="B1739" s="49" t="s">
        <v>1162</v>
      </c>
      <c r="C1739" s="49" t="s">
        <v>222</v>
      </c>
      <c r="D1739" s="49">
        <v>2</v>
      </c>
      <c r="E1739">
        <v>25</v>
      </c>
      <c r="F1739">
        <v>12</v>
      </c>
      <c r="I1739" s="49"/>
      <c r="J1739">
        <v>3</v>
      </c>
      <c r="K1739">
        <v>1</v>
      </c>
      <c r="L1739">
        <v>3</v>
      </c>
      <c r="M1739" s="49" t="s">
        <v>3856</v>
      </c>
      <c r="N1739" s="49"/>
      <c r="O1739" s="49" t="s">
        <v>5568</v>
      </c>
      <c r="P1739" s="49">
        <v>6</v>
      </c>
      <c r="Q1739" s="49" t="s">
        <v>5571</v>
      </c>
      <c r="R1739" s="49" t="str">
        <f>IFERROR(INDEX(tbl_Lookup_Exercises[Category],MATCH(tbl_Exercises[[#This Row],[ExerciseName]],tbl_Lookup_Exercises[ExerciseName],0)),"Unknown")</f>
        <v>Arms_Triceps</v>
      </c>
    </row>
    <row r="1740" spans="1:18" hidden="1" x14ac:dyDescent="0.25">
      <c r="A1740" s="49" t="s">
        <v>5572</v>
      </c>
      <c r="B1740" s="49" t="s">
        <v>1162</v>
      </c>
      <c r="C1740" s="49" t="s">
        <v>222</v>
      </c>
      <c r="D1740" s="49">
        <v>3</v>
      </c>
      <c r="E1740">
        <v>25</v>
      </c>
      <c r="F1740">
        <v>11</v>
      </c>
      <c r="I1740" s="49"/>
      <c r="J1740">
        <v>3</v>
      </c>
      <c r="K1740">
        <v>1</v>
      </c>
      <c r="L1740">
        <v>3</v>
      </c>
      <c r="M1740" s="49" t="s">
        <v>3856</v>
      </c>
      <c r="N1740" s="49"/>
      <c r="O1740" s="49" t="s">
        <v>5568</v>
      </c>
      <c r="P1740" s="49">
        <v>6</v>
      </c>
      <c r="Q1740" s="49" t="s">
        <v>5573</v>
      </c>
      <c r="R1740" s="49" t="str">
        <f>IFERROR(INDEX(tbl_Lookup_Exercises[Category],MATCH(tbl_Exercises[[#This Row],[ExerciseName]],tbl_Lookup_Exercises[ExerciseName],0)),"Unknown")</f>
        <v>Arms_Triceps</v>
      </c>
    </row>
    <row r="1741" spans="1:18" hidden="1" x14ac:dyDescent="0.25">
      <c r="A1741" s="49" t="s">
        <v>5574</v>
      </c>
      <c r="B1741" s="49" t="s">
        <v>1162</v>
      </c>
      <c r="C1741" s="49" t="s">
        <v>415</v>
      </c>
      <c r="D1741" s="49">
        <v>1</v>
      </c>
      <c r="E1741">
        <v>30</v>
      </c>
      <c r="G1741">
        <v>20</v>
      </c>
      <c r="I1741" s="49"/>
      <c r="M1741" s="49"/>
      <c r="N1741" s="49"/>
      <c r="O1741" s="49"/>
      <c r="P1741" s="49">
        <v>6</v>
      </c>
      <c r="Q1741" s="49" t="s">
        <v>5575</v>
      </c>
      <c r="R1741" s="49" t="str">
        <f>IFERROR(INDEX(tbl_Lookup_Exercises[Category],MATCH(tbl_Exercises[[#This Row],[ExerciseName]],tbl_Lookup_Exercises[ExerciseName],0)),"Unknown")</f>
        <v>Warmup</v>
      </c>
    </row>
    <row r="1742" spans="1:18" hidden="1" x14ac:dyDescent="0.25">
      <c r="A1742" s="49" t="s">
        <v>5576</v>
      </c>
      <c r="B1742" s="49" t="s">
        <v>1162</v>
      </c>
      <c r="C1742" s="49" t="s">
        <v>415</v>
      </c>
      <c r="D1742" s="49">
        <v>2</v>
      </c>
      <c r="E1742">
        <v>30</v>
      </c>
      <c r="G1742">
        <v>20</v>
      </c>
      <c r="I1742" s="49"/>
      <c r="M1742" s="49"/>
      <c r="N1742" s="49"/>
      <c r="O1742" s="49"/>
      <c r="P1742" s="49">
        <v>6</v>
      </c>
      <c r="Q1742" s="49" t="s">
        <v>5577</v>
      </c>
      <c r="R1742" s="49" t="str">
        <f>IFERROR(INDEX(tbl_Lookup_Exercises[Category],MATCH(tbl_Exercises[[#This Row],[ExerciseName]],tbl_Lookup_Exercises[ExerciseName],0)),"Unknown")</f>
        <v>Warmup</v>
      </c>
    </row>
    <row r="1743" spans="1:18" hidden="1" x14ac:dyDescent="0.25">
      <c r="A1743" s="49" t="s">
        <v>5578</v>
      </c>
      <c r="B1743" s="49" t="s">
        <v>1162</v>
      </c>
      <c r="C1743" s="49" t="s">
        <v>420</v>
      </c>
      <c r="D1743" s="49">
        <v>1</v>
      </c>
      <c r="E1743">
        <v>45</v>
      </c>
      <c r="F1743">
        <v>15</v>
      </c>
      <c r="I1743" s="49"/>
      <c r="M1743" s="49"/>
      <c r="N1743" s="49"/>
      <c r="O1743" s="49" t="s">
        <v>5579</v>
      </c>
      <c r="P1743" s="49">
        <v>6</v>
      </c>
      <c r="Q1743" s="49" t="s">
        <v>5580</v>
      </c>
      <c r="R1743" s="49" t="str">
        <f>IFERROR(INDEX(tbl_Lookup_Exercises[Category],MATCH(tbl_Exercises[[#This Row],[ExerciseName]],tbl_Lookup_Exercises[ExerciseName],0)),"Unknown")</f>
        <v>Arms_Triceps</v>
      </c>
    </row>
    <row r="1744" spans="1:18" hidden="1" x14ac:dyDescent="0.25">
      <c r="A1744" s="49" t="s">
        <v>5581</v>
      </c>
      <c r="B1744" s="49" t="s">
        <v>1162</v>
      </c>
      <c r="C1744" s="49" t="s">
        <v>420</v>
      </c>
      <c r="D1744" s="49">
        <v>2</v>
      </c>
      <c r="E1744">
        <v>45</v>
      </c>
      <c r="F1744">
        <v>15</v>
      </c>
      <c r="I1744" s="49"/>
      <c r="M1744" s="49"/>
      <c r="N1744" s="49"/>
      <c r="O1744" s="49" t="s">
        <v>5579</v>
      </c>
      <c r="P1744" s="49">
        <v>6</v>
      </c>
      <c r="Q1744" s="49" t="s">
        <v>1165</v>
      </c>
      <c r="R1744" s="49" t="str">
        <f>IFERROR(INDEX(tbl_Lookup_Exercises[Category],MATCH(tbl_Exercises[[#This Row],[ExerciseName]],tbl_Lookup_Exercises[ExerciseName],0)),"Unknown")</f>
        <v>Arms_Triceps</v>
      </c>
    </row>
    <row r="1745" spans="1:18" hidden="1" x14ac:dyDescent="0.25">
      <c r="A1745" s="49" t="s">
        <v>5582</v>
      </c>
      <c r="B1745" s="49" t="s">
        <v>1166</v>
      </c>
      <c r="C1745" s="49" t="s">
        <v>15</v>
      </c>
      <c r="D1745" s="49">
        <v>1</v>
      </c>
      <c r="E1745">
        <v>75</v>
      </c>
      <c r="G1745">
        <v>60</v>
      </c>
      <c r="I1745" s="49"/>
      <c r="M1745" s="49"/>
      <c r="N1745" s="49"/>
      <c r="O1745" s="49" t="s">
        <v>5583</v>
      </c>
      <c r="P1745" s="49">
        <v>6</v>
      </c>
      <c r="Q1745" s="49" t="s">
        <v>1168</v>
      </c>
      <c r="R1745" s="49" t="str">
        <f>IFERROR(INDEX(tbl_Lookup_Exercises[Category],MATCH(tbl_Exercises[[#This Row],[ExerciseName]],tbl_Lookup_Exercises[ExerciseName],0)),"Unknown")</f>
        <v>Carry</v>
      </c>
    </row>
    <row r="1746" spans="1:18" hidden="1" x14ac:dyDescent="0.25">
      <c r="A1746" s="49" t="s">
        <v>5584</v>
      </c>
      <c r="B1746" s="49" t="s">
        <v>1166</v>
      </c>
      <c r="C1746" s="49" t="s">
        <v>15</v>
      </c>
      <c r="D1746" s="49">
        <v>2</v>
      </c>
      <c r="E1746">
        <v>75</v>
      </c>
      <c r="G1746">
        <v>60</v>
      </c>
      <c r="I1746" s="49"/>
      <c r="M1746" s="49"/>
      <c r="N1746" s="49"/>
      <c r="O1746" s="49" t="s">
        <v>5583</v>
      </c>
      <c r="P1746" s="49">
        <v>6</v>
      </c>
      <c r="Q1746" s="49" t="s">
        <v>5585</v>
      </c>
      <c r="R1746" s="49" t="str">
        <f>IFERROR(INDEX(tbl_Lookup_Exercises[Category],MATCH(tbl_Exercises[[#This Row],[ExerciseName]],tbl_Lookup_Exercises[ExerciseName],0)),"Unknown")</f>
        <v>Carry</v>
      </c>
    </row>
    <row r="1747" spans="1:18" hidden="1" x14ac:dyDescent="0.25">
      <c r="A1747" s="49" t="s">
        <v>5586</v>
      </c>
      <c r="B1747" s="49" t="s">
        <v>1166</v>
      </c>
      <c r="C1747" s="49" t="s">
        <v>15</v>
      </c>
      <c r="D1747" s="49">
        <v>3</v>
      </c>
      <c r="E1747">
        <v>75</v>
      </c>
      <c r="G1747">
        <v>60</v>
      </c>
      <c r="I1747" s="49"/>
      <c r="M1747" s="49"/>
      <c r="N1747" s="49"/>
      <c r="O1747" s="49" t="s">
        <v>5587</v>
      </c>
      <c r="P1747" s="49">
        <v>6</v>
      </c>
      <c r="Q1747" s="49" t="s">
        <v>5588</v>
      </c>
      <c r="R1747" s="49" t="str">
        <f>IFERROR(INDEX(tbl_Lookup_Exercises[Category],MATCH(tbl_Exercises[[#This Row],[ExerciseName]],tbl_Lookup_Exercises[ExerciseName],0)),"Unknown")</f>
        <v>Carry</v>
      </c>
    </row>
    <row r="1748" spans="1:18" hidden="1" x14ac:dyDescent="0.25">
      <c r="A1748" s="49" t="s">
        <v>5589</v>
      </c>
      <c r="B1748" s="49" t="s">
        <v>1166</v>
      </c>
      <c r="C1748" s="49" t="s">
        <v>15</v>
      </c>
      <c r="D1748" s="49">
        <v>4</v>
      </c>
      <c r="E1748">
        <v>75</v>
      </c>
      <c r="G1748">
        <v>60</v>
      </c>
      <c r="I1748" s="49"/>
      <c r="M1748" s="49"/>
      <c r="N1748" s="49"/>
      <c r="O1748" s="49" t="s">
        <v>5590</v>
      </c>
      <c r="P1748" s="49">
        <v>6</v>
      </c>
      <c r="Q1748" s="49" t="s">
        <v>5591</v>
      </c>
      <c r="R1748" s="49" t="str">
        <f>IFERROR(INDEX(tbl_Lookup_Exercises[Category],MATCH(tbl_Exercises[[#This Row],[ExerciseName]],tbl_Lookup_Exercises[ExerciseName],0)),"Unknown")</f>
        <v>Carry</v>
      </c>
    </row>
    <row r="1749" spans="1:18" hidden="1" x14ac:dyDescent="0.25">
      <c r="A1749" s="49" t="s">
        <v>5592</v>
      </c>
      <c r="B1749" s="49" t="s">
        <v>1166</v>
      </c>
      <c r="C1749" s="49" t="s">
        <v>55</v>
      </c>
      <c r="D1749" s="49">
        <v>1</v>
      </c>
      <c r="E1749">
        <v>57.5</v>
      </c>
      <c r="F1749">
        <v>12</v>
      </c>
      <c r="I1749" s="49"/>
      <c r="J1749">
        <v>2</v>
      </c>
      <c r="K1749">
        <v>2</v>
      </c>
      <c r="L1749">
        <v>2</v>
      </c>
      <c r="M1749" s="49" t="s">
        <v>2289</v>
      </c>
      <c r="N1749" s="49"/>
      <c r="O1749" s="49" t="s">
        <v>3545</v>
      </c>
      <c r="P1749" s="49">
        <v>6</v>
      </c>
      <c r="Q1749" s="49" t="s">
        <v>5593</v>
      </c>
      <c r="R1749" s="49" t="str">
        <f>IFERROR(INDEX(tbl_Lookup_Exercises[Category],MATCH(tbl_Exercises[[#This Row],[ExerciseName]],tbl_Lookup_Exercises[ExerciseName],0)),"Unknown")</f>
        <v>Pull</v>
      </c>
    </row>
    <row r="1750" spans="1:18" hidden="1" x14ac:dyDescent="0.25">
      <c r="A1750" s="49" t="s">
        <v>5594</v>
      </c>
      <c r="B1750" s="49" t="s">
        <v>1166</v>
      </c>
      <c r="C1750" s="49" t="s">
        <v>55</v>
      </c>
      <c r="D1750" s="49">
        <v>2</v>
      </c>
      <c r="E1750">
        <v>60</v>
      </c>
      <c r="F1750">
        <v>12</v>
      </c>
      <c r="I1750" s="49"/>
      <c r="J1750">
        <v>2</v>
      </c>
      <c r="K1750">
        <v>2</v>
      </c>
      <c r="L1750">
        <v>2</v>
      </c>
      <c r="M1750" s="49" t="s">
        <v>618</v>
      </c>
      <c r="N1750" s="49"/>
      <c r="O1750" s="49" t="s">
        <v>3218</v>
      </c>
      <c r="P1750" s="49">
        <v>6</v>
      </c>
      <c r="Q1750" s="49" t="s">
        <v>5595</v>
      </c>
      <c r="R1750" s="49" t="str">
        <f>IFERROR(INDEX(tbl_Lookup_Exercises[Category],MATCH(tbl_Exercises[[#This Row],[ExerciseName]],tbl_Lookup_Exercises[ExerciseName],0)),"Unknown")</f>
        <v>Pull</v>
      </c>
    </row>
    <row r="1751" spans="1:18" hidden="1" x14ac:dyDescent="0.25">
      <c r="A1751" s="49" t="s">
        <v>5596</v>
      </c>
      <c r="B1751" s="49" t="s">
        <v>1166</v>
      </c>
      <c r="C1751" s="49" t="s">
        <v>55</v>
      </c>
      <c r="D1751" s="49">
        <v>3</v>
      </c>
      <c r="E1751">
        <v>65</v>
      </c>
      <c r="F1751">
        <v>11</v>
      </c>
      <c r="I1751" s="49"/>
      <c r="J1751">
        <v>2</v>
      </c>
      <c r="K1751">
        <v>2</v>
      </c>
      <c r="L1751">
        <v>2</v>
      </c>
      <c r="M1751" s="49" t="s">
        <v>3856</v>
      </c>
      <c r="N1751" s="49"/>
      <c r="O1751" s="49" t="s">
        <v>3996</v>
      </c>
      <c r="P1751" s="49">
        <v>6</v>
      </c>
      <c r="Q1751" s="49" t="s">
        <v>5597</v>
      </c>
      <c r="R1751" s="49" t="str">
        <f>IFERROR(INDEX(tbl_Lookup_Exercises[Category],MATCH(tbl_Exercises[[#This Row],[ExerciseName]],tbl_Lookup_Exercises[ExerciseName],0)),"Unknown")</f>
        <v>Pull</v>
      </c>
    </row>
    <row r="1752" spans="1:18" hidden="1" x14ac:dyDescent="0.25">
      <c r="A1752" s="49" t="s">
        <v>5598</v>
      </c>
      <c r="B1752" s="49" t="s">
        <v>1166</v>
      </c>
      <c r="C1752" s="49" t="s">
        <v>55</v>
      </c>
      <c r="D1752" s="49">
        <v>4</v>
      </c>
      <c r="E1752">
        <v>65</v>
      </c>
      <c r="F1752">
        <v>11</v>
      </c>
      <c r="I1752" s="49"/>
      <c r="J1752">
        <v>2</v>
      </c>
      <c r="K1752">
        <v>2</v>
      </c>
      <c r="L1752">
        <v>2</v>
      </c>
      <c r="M1752" s="49" t="s">
        <v>610</v>
      </c>
      <c r="N1752" s="49"/>
      <c r="O1752" s="49" t="s">
        <v>3600</v>
      </c>
      <c r="P1752" s="49">
        <v>6</v>
      </c>
      <c r="Q1752" s="49" t="s">
        <v>5599</v>
      </c>
      <c r="R1752" s="49" t="str">
        <f>IFERROR(INDEX(tbl_Lookup_Exercises[Category],MATCH(tbl_Exercises[[#This Row],[ExerciseName]],tbl_Lookup_Exercises[ExerciseName],0)),"Unknown")</f>
        <v>Pull</v>
      </c>
    </row>
    <row r="1753" spans="1:18" hidden="1" x14ac:dyDescent="0.25">
      <c r="A1753" s="49" t="s">
        <v>5600</v>
      </c>
      <c r="B1753" s="49" t="s">
        <v>1166</v>
      </c>
      <c r="C1753" s="49" t="s">
        <v>79</v>
      </c>
      <c r="D1753" s="49">
        <v>1</v>
      </c>
      <c r="E1753">
        <v>15</v>
      </c>
      <c r="F1753">
        <v>15</v>
      </c>
      <c r="I1753" s="49"/>
      <c r="J1753">
        <v>1</v>
      </c>
      <c r="K1753">
        <v>2</v>
      </c>
      <c r="L1753">
        <v>1</v>
      </c>
      <c r="M1753" s="49" t="s">
        <v>2289</v>
      </c>
      <c r="N1753" s="49"/>
      <c r="O1753" s="49" t="s">
        <v>5601</v>
      </c>
      <c r="P1753" s="49">
        <v>6</v>
      </c>
      <c r="Q1753" s="49" t="s">
        <v>5602</v>
      </c>
      <c r="R1753" s="49" t="str">
        <f>IFERROR(INDEX(tbl_Lookup_Exercises[Category],MATCH(tbl_Exercises[[#This Row],[ExerciseName]],tbl_Lookup_Exercises[ExerciseName],0)),"Unknown")</f>
        <v>Pull</v>
      </c>
    </row>
    <row r="1754" spans="1:18" hidden="1" x14ac:dyDescent="0.25">
      <c r="A1754" s="49" t="s">
        <v>5603</v>
      </c>
      <c r="B1754" s="49" t="s">
        <v>1166</v>
      </c>
      <c r="C1754" s="49" t="s">
        <v>79</v>
      </c>
      <c r="D1754" s="49">
        <v>2</v>
      </c>
      <c r="E1754">
        <v>20</v>
      </c>
      <c r="F1754">
        <v>15</v>
      </c>
      <c r="I1754" s="49"/>
      <c r="J1754">
        <v>2</v>
      </c>
      <c r="K1754">
        <v>2</v>
      </c>
      <c r="L1754">
        <v>2</v>
      </c>
      <c r="M1754" s="49" t="s">
        <v>2289</v>
      </c>
      <c r="N1754" s="49"/>
      <c r="O1754" s="49" t="s">
        <v>5604</v>
      </c>
      <c r="P1754" s="49">
        <v>6</v>
      </c>
      <c r="Q1754" s="49" t="s">
        <v>5605</v>
      </c>
      <c r="R1754" s="49" t="str">
        <f>IFERROR(INDEX(tbl_Lookup_Exercises[Category],MATCH(tbl_Exercises[[#This Row],[ExerciseName]],tbl_Lookup_Exercises[ExerciseName],0)),"Unknown")</f>
        <v>Pull</v>
      </c>
    </row>
    <row r="1755" spans="1:18" hidden="1" x14ac:dyDescent="0.25">
      <c r="A1755" s="49" t="s">
        <v>5606</v>
      </c>
      <c r="B1755" s="49" t="s">
        <v>1166</v>
      </c>
      <c r="C1755" s="49" t="s">
        <v>79</v>
      </c>
      <c r="D1755" s="49">
        <v>3</v>
      </c>
      <c r="E1755">
        <v>25</v>
      </c>
      <c r="F1755">
        <v>15</v>
      </c>
      <c r="I1755" s="49"/>
      <c r="J1755">
        <v>2</v>
      </c>
      <c r="K1755">
        <v>2</v>
      </c>
      <c r="L1755">
        <v>2</v>
      </c>
      <c r="M1755" s="49" t="s">
        <v>2289</v>
      </c>
      <c r="N1755" s="49"/>
      <c r="O1755" s="49" t="s">
        <v>5604</v>
      </c>
      <c r="P1755" s="49">
        <v>6</v>
      </c>
      <c r="Q1755" s="49" t="s">
        <v>5607</v>
      </c>
      <c r="R1755" s="49" t="str">
        <f>IFERROR(INDEX(tbl_Lookup_Exercises[Category],MATCH(tbl_Exercises[[#This Row],[ExerciseName]],tbl_Lookup_Exercises[ExerciseName],0)),"Unknown")</f>
        <v>Pull</v>
      </c>
    </row>
    <row r="1756" spans="1:18" hidden="1" x14ac:dyDescent="0.25">
      <c r="A1756" s="49" t="s">
        <v>5608</v>
      </c>
      <c r="B1756" s="49" t="s">
        <v>1166</v>
      </c>
      <c r="C1756" s="49" t="s">
        <v>79</v>
      </c>
      <c r="D1756" s="49">
        <v>4</v>
      </c>
      <c r="E1756">
        <v>30</v>
      </c>
      <c r="F1756">
        <v>15</v>
      </c>
      <c r="I1756" s="49"/>
      <c r="J1756">
        <v>2</v>
      </c>
      <c r="K1756">
        <v>2</v>
      </c>
      <c r="L1756">
        <v>2</v>
      </c>
      <c r="M1756" s="49" t="s">
        <v>2289</v>
      </c>
      <c r="N1756" s="49"/>
      <c r="O1756" s="49" t="s">
        <v>5604</v>
      </c>
      <c r="P1756" s="49">
        <v>6</v>
      </c>
      <c r="Q1756" s="49" t="s">
        <v>5609</v>
      </c>
      <c r="R1756" s="49" t="str">
        <f>IFERROR(INDEX(tbl_Lookup_Exercises[Category],MATCH(tbl_Exercises[[#This Row],[ExerciseName]],tbl_Lookup_Exercises[ExerciseName],0)),"Unknown")</f>
        <v>Pull</v>
      </c>
    </row>
    <row r="1757" spans="1:18" hidden="1" x14ac:dyDescent="0.25">
      <c r="A1757" s="49" t="s">
        <v>5610</v>
      </c>
      <c r="B1757" s="49" t="s">
        <v>1166</v>
      </c>
      <c r="C1757" s="49" t="s">
        <v>99</v>
      </c>
      <c r="D1757" s="49">
        <v>1</v>
      </c>
      <c r="E1757">
        <v>25</v>
      </c>
      <c r="F1757">
        <v>12</v>
      </c>
      <c r="I1757" s="49"/>
      <c r="J1757">
        <v>2</v>
      </c>
      <c r="K1757">
        <v>1</v>
      </c>
      <c r="L1757">
        <v>3</v>
      </c>
      <c r="M1757" s="49" t="s">
        <v>3856</v>
      </c>
      <c r="N1757" s="49"/>
      <c r="O1757" s="49" t="s">
        <v>5611</v>
      </c>
      <c r="P1757" s="49">
        <v>6</v>
      </c>
      <c r="Q1757" s="49" t="s">
        <v>5612</v>
      </c>
      <c r="R1757" s="49" t="str">
        <f>IFERROR(INDEX(tbl_Lookup_Exercises[Category],MATCH(tbl_Exercises[[#This Row],[ExerciseName]],tbl_Lookup_Exercises[ExerciseName],0)),"Unknown")</f>
        <v>Arms_Biceps</v>
      </c>
    </row>
    <row r="1758" spans="1:18" hidden="1" x14ac:dyDescent="0.25">
      <c r="A1758" s="49" t="s">
        <v>5613</v>
      </c>
      <c r="B1758" s="49" t="s">
        <v>1166</v>
      </c>
      <c r="C1758" s="49" t="s">
        <v>99</v>
      </c>
      <c r="D1758" s="49">
        <v>2</v>
      </c>
      <c r="E1758">
        <v>25</v>
      </c>
      <c r="F1758">
        <v>12</v>
      </c>
      <c r="I1758" s="49"/>
      <c r="J1758">
        <v>2</v>
      </c>
      <c r="K1758">
        <v>1</v>
      </c>
      <c r="L1758">
        <v>3</v>
      </c>
      <c r="M1758" s="49" t="s">
        <v>3856</v>
      </c>
      <c r="N1758" s="49"/>
      <c r="O1758" s="49" t="s">
        <v>5614</v>
      </c>
      <c r="P1758" s="49">
        <v>6</v>
      </c>
      <c r="Q1758" s="49" t="s">
        <v>5615</v>
      </c>
      <c r="R1758" s="49" t="str">
        <f>IFERROR(INDEX(tbl_Lookup_Exercises[Category],MATCH(tbl_Exercises[[#This Row],[ExerciseName]],tbl_Lookup_Exercises[ExerciseName],0)),"Unknown")</f>
        <v>Arms_Biceps</v>
      </c>
    </row>
    <row r="1759" spans="1:18" hidden="1" x14ac:dyDescent="0.25">
      <c r="A1759" s="49" t="s">
        <v>5616</v>
      </c>
      <c r="B1759" s="49" t="s">
        <v>1166</v>
      </c>
      <c r="C1759" s="49" t="s">
        <v>99</v>
      </c>
      <c r="D1759" s="49">
        <v>3</v>
      </c>
      <c r="E1759">
        <v>27.5</v>
      </c>
      <c r="F1759">
        <v>10</v>
      </c>
      <c r="I1759" s="49"/>
      <c r="J1759">
        <v>2</v>
      </c>
      <c r="K1759">
        <v>1</v>
      </c>
      <c r="L1759">
        <v>3</v>
      </c>
      <c r="M1759" s="49" t="s">
        <v>610</v>
      </c>
      <c r="N1759" s="49"/>
      <c r="O1759" s="49" t="s">
        <v>2350</v>
      </c>
      <c r="P1759" s="49">
        <v>6</v>
      </c>
      <c r="Q1759" s="49" t="s">
        <v>5617</v>
      </c>
      <c r="R1759" s="49" t="str">
        <f>IFERROR(INDEX(tbl_Lookup_Exercises[Category],MATCH(tbl_Exercises[[#This Row],[ExerciseName]],tbl_Lookup_Exercises[ExerciseName],0)),"Unknown")</f>
        <v>Arms_Biceps</v>
      </c>
    </row>
    <row r="1760" spans="1:18" hidden="1" x14ac:dyDescent="0.25">
      <c r="A1760" s="49" t="s">
        <v>5618</v>
      </c>
      <c r="B1760" s="49" t="s">
        <v>1166</v>
      </c>
      <c r="C1760" s="49" t="s">
        <v>356</v>
      </c>
      <c r="D1760" s="49">
        <v>1</v>
      </c>
      <c r="G1760">
        <v>465</v>
      </c>
      <c r="H1760">
        <v>2</v>
      </c>
      <c r="I1760" s="49" t="s">
        <v>3957</v>
      </c>
      <c r="M1760" s="49"/>
      <c r="N1760" s="49"/>
      <c r="O1760" s="49" t="s">
        <v>5619</v>
      </c>
      <c r="P1760" s="49">
        <v>6</v>
      </c>
      <c r="Q1760" s="49" t="s">
        <v>1169</v>
      </c>
      <c r="R1760" s="49" t="str">
        <f>IFERROR(INDEX(tbl_Lookup_Exercises[Category],MATCH(tbl_Exercises[[#This Row],[ExerciseName]],tbl_Lookup_Exercises[ExerciseName],0)),"Unknown")</f>
        <v>Pull</v>
      </c>
    </row>
    <row r="1761" spans="1:18" hidden="1" x14ac:dyDescent="0.25">
      <c r="A1761" s="49" t="s">
        <v>5620</v>
      </c>
      <c r="B1761" s="49" t="s">
        <v>1170</v>
      </c>
      <c r="C1761" s="49" t="s">
        <v>112</v>
      </c>
      <c r="D1761" s="49">
        <v>1</v>
      </c>
      <c r="E1761">
        <v>70</v>
      </c>
      <c r="F1761">
        <v>15</v>
      </c>
      <c r="I1761" s="49"/>
      <c r="J1761">
        <v>2</v>
      </c>
      <c r="K1761">
        <v>1</v>
      </c>
      <c r="L1761">
        <v>3</v>
      </c>
      <c r="M1761" s="49" t="s">
        <v>618</v>
      </c>
      <c r="N1761" s="49"/>
      <c r="O1761" s="49" t="s">
        <v>3189</v>
      </c>
      <c r="P1761" s="49">
        <v>6</v>
      </c>
      <c r="Q1761" s="49" t="s">
        <v>1172</v>
      </c>
      <c r="R1761" s="49" t="str">
        <f>IFERROR(INDEX(tbl_Lookup_Exercises[Category],MATCH(tbl_Exercises[[#This Row],[ExerciseName]],tbl_Lookup_Exercises[ExerciseName],0)),"Unknown")</f>
        <v>Arms_Biceps</v>
      </c>
    </row>
    <row r="1762" spans="1:18" hidden="1" x14ac:dyDescent="0.25">
      <c r="A1762" s="49" t="s">
        <v>5621</v>
      </c>
      <c r="B1762" s="49" t="s">
        <v>1170</v>
      </c>
      <c r="C1762" s="49" t="s">
        <v>112</v>
      </c>
      <c r="D1762" s="49">
        <v>2</v>
      </c>
      <c r="E1762">
        <v>80</v>
      </c>
      <c r="F1762">
        <v>15</v>
      </c>
      <c r="I1762" s="49"/>
      <c r="J1762">
        <v>2</v>
      </c>
      <c r="K1762">
        <v>1</v>
      </c>
      <c r="L1762">
        <v>3</v>
      </c>
      <c r="M1762" s="49" t="s">
        <v>3856</v>
      </c>
      <c r="N1762" s="49"/>
      <c r="O1762" s="49" t="s">
        <v>5203</v>
      </c>
      <c r="P1762" s="49">
        <v>6</v>
      </c>
      <c r="Q1762" s="49" t="s">
        <v>5622</v>
      </c>
      <c r="R1762" s="49" t="str">
        <f>IFERROR(INDEX(tbl_Lookup_Exercises[Category],MATCH(tbl_Exercises[[#This Row],[ExerciseName]],tbl_Lookup_Exercises[ExerciseName],0)),"Unknown")</f>
        <v>Arms_Biceps</v>
      </c>
    </row>
    <row r="1763" spans="1:18" hidden="1" x14ac:dyDescent="0.25">
      <c r="A1763" s="49" t="s">
        <v>5623</v>
      </c>
      <c r="B1763" s="49" t="s">
        <v>1170</v>
      </c>
      <c r="C1763" s="49" t="s">
        <v>112</v>
      </c>
      <c r="D1763" s="49">
        <v>3</v>
      </c>
      <c r="E1763">
        <v>80</v>
      </c>
      <c r="F1763">
        <v>13</v>
      </c>
      <c r="I1763" s="49"/>
      <c r="J1763">
        <v>2</v>
      </c>
      <c r="K1763">
        <v>1</v>
      </c>
      <c r="L1763">
        <v>3</v>
      </c>
      <c r="M1763" s="49" t="s">
        <v>610</v>
      </c>
      <c r="N1763" s="49"/>
      <c r="O1763" s="49" t="s">
        <v>2350</v>
      </c>
      <c r="P1763" s="49">
        <v>6</v>
      </c>
      <c r="Q1763" s="49" t="s">
        <v>5624</v>
      </c>
      <c r="R1763" s="49" t="str">
        <f>IFERROR(INDEX(tbl_Lookup_Exercises[Category],MATCH(tbl_Exercises[[#This Row],[ExerciseName]],tbl_Lookup_Exercises[ExerciseName],0)),"Unknown")</f>
        <v>Arms_Biceps</v>
      </c>
    </row>
    <row r="1764" spans="1:18" hidden="1" x14ac:dyDescent="0.25">
      <c r="A1764" s="49" t="s">
        <v>5625</v>
      </c>
      <c r="B1764" s="49" t="s">
        <v>1170</v>
      </c>
      <c r="C1764" s="49" t="s">
        <v>229</v>
      </c>
      <c r="D1764" s="49">
        <v>1</v>
      </c>
      <c r="E1764">
        <v>30</v>
      </c>
      <c r="F1764">
        <v>8</v>
      </c>
      <c r="I1764" s="49"/>
      <c r="J1764">
        <v>2</v>
      </c>
      <c r="K1764">
        <v>1</v>
      </c>
      <c r="L1764">
        <v>2</v>
      </c>
      <c r="M1764" s="49" t="s">
        <v>610</v>
      </c>
      <c r="N1764" s="49" t="s">
        <v>5626</v>
      </c>
      <c r="O1764" s="49" t="s">
        <v>5627</v>
      </c>
      <c r="P1764" s="49">
        <v>6</v>
      </c>
      <c r="Q1764" s="49" t="s">
        <v>5628</v>
      </c>
      <c r="R1764" s="49" t="str">
        <f>IFERROR(INDEX(tbl_Lookup_Exercises[Category],MATCH(tbl_Exercises[[#This Row],[ExerciseName]],tbl_Lookup_Exercises[ExerciseName],0)),"Unknown")</f>
        <v>Arms_Triceps</v>
      </c>
    </row>
    <row r="1765" spans="1:18" hidden="1" x14ac:dyDescent="0.25">
      <c r="A1765" s="49" t="s">
        <v>5629</v>
      </c>
      <c r="B1765" s="49" t="s">
        <v>1170</v>
      </c>
      <c r="C1765" s="49" t="s">
        <v>229</v>
      </c>
      <c r="D1765" s="49">
        <v>2</v>
      </c>
      <c r="E1765">
        <v>30</v>
      </c>
      <c r="F1765">
        <v>8</v>
      </c>
      <c r="I1765" s="49"/>
      <c r="J1765">
        <v>2</v>
      </c>
      <c r="K1765">
        <v>1</v>
      </c>
      <c r="L1765">
        <v>2</v>
      </c>
      <c r="M1765" s="49" t="s">
        <v>610</v>
      </c>
      <c r="N1765" s="49" t="s">
        <v>5626</v>
      </c>
      <c r="O1765" s="49" t="s">
        <v>5630</v>
      </c>
      <c r="P1765" s="49">
        <v>6</v>
      </c>
      <c r="Q1765" s="49" t="s">
        <v>5631</v>
      </c>
      <c r="R1765" s="49" t="str">
        <f>IFERROR(INDEX(tbl_Lookup_Exercises[Category],MATCH(tbl_Exercises[[#This Row],[ExerciseName]],tbl_Lookup_Exercises[ExerciseName],0)),"Unknown")</f>
        <v>Arms_Triceps</v>
      </c>
    </row>
    <row r="1766" spans="1:18" hidden="1" x14ac:dyDescent="0.25">
      <c r="A1766" s="49" t="s">
        <v>5632</v>
      </c>
      <c r="B1766" s="49" t="s">
        <v>1170</v>
      </c>
      <c r="C1766" s="49" t="s">
        <v>229</v>
      </c>
      <c r="D1766" s="49">
        <v>3</v>
      </c>
      <c r="E1766">
        <v>25</v>
      </c>
      <c r="F1766">
        <v>8</v>
      </c>
      <c r="I1766" s="49"/>
      <c r="J1766">
        <v>2</v>
      </c>
      <c r="K1766">
        <v>1</v>
      </c>
      <c r="L1766">
        <v>2</v>
      </c>
      <c r="M1766" s="49" t="s">
        <v>610</v>
      </c>
      <c r="N1766" s="49"/>
      <c r="O1766" s="49" t="s">
        <v>5633</v>
      </c>
      <c r="P1766" s="49">
        <v>6</v>
      </c>
      <c r="Q1766" s="49" t="s">
        <v>5634</v>
      </c>
      <c r="R1766" s="49" t="str">
        <f>IFERROR(INDEX(tbl_Lookup_Exercises[Category],MATCH(tbl_Exercises[[#This Row],[ExerciseName]],tbl_Lookup_Exercises[ExerciseName],0)),"Unknown")</f>
        <v>Arms_Triceps</v>
      </c>
    </row>
    <row r="1767" spans="1:18" hidden="1" x14ac:dyDescent="0.25">
      <c r="A1767" s="49" t="s">
        <v>5635</v>
      </c>
      <c r="B1767" s="49" t="s">
        <v>1170</v>
      </c>
      <c r="C1767" s="49" t="s">
        <v>229</v>
      </c>
      <c r="D1767" s="49">
        <v>4</v>
      </c>
      <c r="E1767">
        <v>25</v>
      </c>
      <c r="F1767">
        <v>9</v>
      </c>
      <c r="I1767" s="49"/>
      <c r="J1767">
        <v>2</v>
      </c>
      <c r="K1767">
        <v>1</v>
      </c>
      <c r="L1767">
        <v>2</v>
      </c>
      <c r="M1767" s="49" t="s">
        <v>610</v>
      </c>
      <c r="N1767" s="49"/>
      <c r="O1767" s="49" t="s">
        <v>5633</v>
      </c>
      <c r="P1767" s="49">
        <v>6</v>
      </c>
      <c r="Q1767" s="49" t="s">
        <v>5636</v>
      </c>
      <c r="R1767" s="49" t="str">
        <f>IFERROR(INDEX(tbl_Lookup_Exercises[Category],MATCH(tbl_Exercises[[#This Row],[ExerciseName]],tbl_Lookup_Exercises[ExerciseName],0)),"Unknown")</f>
        <v>Arms_Triceps</v>
      </c>
    </row>
    <row r="1768" spans="1:18" hidden="1" x14ac:dyDescent="0.25">
      <c r="A1768" s="49" t="s">
        <v>5637</v>
      </c>
      <c r="B1768" s="49" t="s">
        <v>1170</v>
      </c>
      <c r="C1768" s="49" t="s">
        <v>229</v>
      </c>
      <c r="D1768" s="49">
        <v>5</v>
      </c>
      <c r="E1768">
        <v>25</v>
      </c>
      <c r="F1768">
        <v>8</v>
      </c>
      <c r="I1768" s="49"/>
      <c r="J1768">
        <v>2</v>
      </c>
      <c r="K1768">
        <v>1</v>
      </c>
      <c r="L1768">
        <v>2</v>
      </c>
      <c r="M1768" s="49" t="s">
        <v>3930</v>
      </c>
      <c r="N1768" s="49"/>
      <c r="O1768" s="49" t="s">
        <v>5638</v>
      </c>
      <c r="P1768" s="49">
        <v>6</v>
      </c>
      <c r="Q1768" s="49" t="s">
        <v>5639</v>
      </c>
      <c r="R1768" s="49" t="str">
        <f>IFERROR(INDEX(tbl_Lookup_Exercises[Category],MATCH(tbl_Exercises[[#This Row],[ExerciseName]],tbl_Lookup_Exercises[ExerciseName],0)),"Unknown")</f>
        <v>Arms_Triceps</v>
      </c>
    </row>
    <row r="1769" spans="1:18" hidden="1" x14ac:dyDescent="0.25">
      <c r="A1769" s="49" t="s">
        <v>5640</v>
      </c>
      <c r="B1769" s="49" t="s">
        <v>1170</v>
      </c>
      <c r="C1769" s="49" t="s">
        <v>129</v>
      </c>
      <c r="D1769" s="49">
        <v>1</v>
      </c>
      <c r="E1769">
        <v>30</v>
      </c>
      <c r="F1769">
        <v>10</v>
      </c>
      <c r="I1769" s="49"/>
      <c r="J1769">
        <v>2</v>
      </c>
      <c r="K1769">
        <v>1</v>
      </c>
      <c r="L1769">
        <v>2</v>
      </c>
      <c r="M1769" s="49" t="s">
        <v>3856</v>
      </c>
      <c r="N1769" s="49" t="s">
        <v>5641</v>
      </c>
      <c r="O1769" s="49" t="s">
        <v>3882</v>
      </c>
      <c r="P1769" s="49">
        <v>6</v>
      </c>
      <c r="Q1769" s="49" t="s">
        <v>5642</v>
      </c>
      <c r="R1769" s="49" t="str">
        <f>IFERROR(INDEX(tbl_Lookup_Exercises[Category],MATCH(tbl_Exercises[[#This Row],[ExerciseName]],tbl_Lookup_Exercises[ExerciseName],0)),"Unknown")</f>
        <v>Arms_Biceps</v>
      </c>
    </row>
    <row r="1770" spans="1:18" hidden="1" x14ac:dyDescent="0.25">
      <c r="A1770" s="49" t="s">
        <v>5643</v>
      </c>
      <c r="B1770" s="49" t="s">
        <v>1170</v>
      </c>
      <c r="C1770" s="49" t="s">
        <v>222</v>
      </c>
      <c r="D1770" s="49">
        <v>1</v>
      </c>
      <c r="E1770">
        <v>30</v>
      </c>
      <c r="F1770">
        <v>6</v>
      </c>
      <c r="I1770" s="49"/>
      <c r="J1770">
        <v>2</v>
      </c>
      <c r="K1770">
        <v>1</v>
      </c>
      <c r="L1770">
        <v>2</v>
      </c>
      <c r="M1770" s="49" t="s">
        <v>610</v>
      </c>
      <c r="N1770" s="49" t="s">
        <v>5641</v>
      </c>
      <c r="O1770" s="49" t="s">
        <v>1937</v>
      </c>
      <c r="P1770" s="49">
        <v>6</v>
      </c>
      <c r="Q1770" s="49" t="s">
        <v>5644</v>
      </c>
      <c r="R1770" s="49" t="str">
        <f>IFERROR(INDEX(tbl_Lookup_Exercises[Category],MATCH(tbl_Exercises[[#This Row],[ExerciseName]],tbl_Lookup_Exercises[ExerciseName],0)),"Unknown")</f>
        <v>Arms_Triceps</v>
      </c>
    </row>
    <row r="1771" spans="1:18" hidden="1" x14ac:dyDescent="0.25">
      <c r="A1771" s="49" t="s">
        <v>5645</v>
      </c>
      <c r="B1771" s="49" t="s">
        <v>1170</v>
      </c>
      <c r="C1771" s="49" t="s">
        <v>222</v>
      </c>
      <c r="D1771" s="49">
        <v>2</v>
      </c>
      <c r="E1771">
        <v>25</v>
      </c>
      <c r="F1771">
        <v>6</v>
      </c>
      <c r="I1771" s="49"/>
      <c r="J1771">
        <v>2</v>
      </c>
      <c r="K1771">
        <v>1</v>
      </c>
      <c r="L1771">
        <v>2</v>
      </c>
      <c r="M1771" s="49" t="s">
        <v>3856</v>
      </c>
      <c r="N1771" s="49" t="s">
        <v>5641</v>
      </c>
      <c r="O1771" s="49" t="s">
        <v>3882</v>
      </c>
      <c r="P1771" s="49">
        <v>6</v>
      </c>
      <c r="Q1771" s="49" t="s">
        <v>5646</v>
      </c>
      <c r="R1771" s="49" t="str">
        <f>IFERROR(INDEX(tbl_Lookup_Exercises[Category],MATCH(tbl_Exercises[[#This Row],[ExerciseName]],tbl_Lookup_Exercises[ExerciseName],0)),"Unknown")</f>
        <v>Arms_Triceps</v>
      </c>
    </row>
    <row r="1772" spans="1:18" hidden="1" x14ac:dyDescent="0.25">
      <c r="A1772" s="49" t="s">
        <v>5647</v>
      </c>
      <c r="B1772" s="49" t="s">
        <v>1170</v>
      </c>
      <c r="C1772" s="49" t="s">
        <v>129</v>
      </c>
      <c r="D1772" s="49">
        <v>2</v>
      </c>
      <c r="E1772">
        <v>30</v>
      </c>
      <c r="F1772">
        <v>10</v>
      </c>
      <c r="I1772" s="49"/>
      <c r="J1772">
        <v>2</v>
      </c>
      <c r="K1772">
        <v>1</v>
      </c>
      <c r="L1772">
        <v>2</v>
      </c>
      <c r="M1772" s="49" t="s">
        <v>3856</v>
      </c>
      <c r="N1772" s="49" t="s">
        <v>5648</v>
      </c>
      <c r="O1772" s="49" t="s">
        <v>3882</v>
      </c>
      <c r="P1772" s="49">
        <v>6</v>
      </c>
      <c r="Q1772" s="49" t="s">
        <v>5649</v>
      </c>
      <c r="R1772" s="49" t="str">
        <f>IFERROR(INDEX(tbl_Lookup_Exercises[Category],MATCH(tbl_Exercises[[#This Row],[ExerciseName]],tbl_Lookup_Exercises[ExerciseName],0)),"Unknown")</f>
        <v>Arms_Biceps</v>
      </c>
    </row>
    <row r="1773" spans="1:18" hidden="1" x14ac:dyDescent="0.25">
      <c r="A1773" s="49" t="s">
        <v>5650</v>
      </c>
      <c r="B1773" s="49" t="s">
        <v>1170</v>
      </c>
      <c r="C1773" s="49" t="s">
        <v>222</v>
      </c>
      <c r="D1773" s="49">
        <v>3</v>
      </c>
      <c r="E1773">
        <v>27.5</v>
      </c>
      <c r="F1773">
        <v>10</v>
      </c>
      <c r="I1773" s="49"/>
      <c r="J1773">
        <v>2</v>
      </c>
      <c r="K1773">
        <v>1</v>
      </c>
      <c r="L1773">
        <v>2</v>
      </c>
      <c r="M1773" s="49" t="s">
        <v>3856</v>
      </c>
      <c r="N1773" s="49" t="s">
        <v>5648</v>
      </c>
      <c r="O1773" s="49" t="s">
        <v>3882</v>
      </c>
      <c r="P1773" s="49">
        <v>6</v>
      </c>
      <c r="Q1773" s="49" t="s">
        <v>5651</v>
      </c>
      <c r="R1773" s="49" t="str">
        <f>IFERROR(INDEX(tbl_Lookup_Exercises[Category],MATCH(tbl_Exercises[[#This Row],[ExerciseName]],tbl_Lookup_Exercises[ExerciseName],0)),"Unknown")</f>
        <v>Arms_Triceps</v>
      </c>
    </row>
    <row r="1774" spans="1:18" hidden="1" x14ac:dyDescent="0.25">
      <c r="A1774" s="49" t="s">
        <v>5652</v>
      </c>
      <c r="B1774" s="49" t="s">
        <v>1170</v>
      </c>
      <c r="C1774" s="49" t="s">
        <v>222</v>
      </c>
      <c r="D1774" s="49">
        <v>4</v>
      </c>
      <c r="E1774">
        <v>30</v>
      </c>
      <c r="F1774">
        <v>8</v>
      </c>
      <c r="I1774" s="49"/>
      <c r="J1774">
        <v>2</v>
      </c>
      <c r="K1774">
        <v>1</v>
      </c>
      <c r="L1774">
        <v>2</v>
      </c>
      <c r="M1774" s="49" t="s">
        <v>610</v>
      </c>
      <c r="N1774" s="49"/>
      <c r="O1774" s="49" t="s">
        <v>1937</v>
      </c>
      <c r="P1774" s="49">
        <v>6</v>
      </c>
      <c r="Q1774" s="49" t="s">
        <v>5653</v>
      </c>
      <c r="R1774" s="49" t="str">
        <f>IFERROR(INDEX(tbl_Lookup_Exercises[Category],MATCH(tbl_Exercises[[#This Row],[ExerciseName]],tbl_Lookup_Exercises[ExerciseName],0)),"Unknown")</f>
        <v>Arms_Triceps</v>
      </c>
    </row>
    <row r="1775" spans="1:18" hidden="1" x14ac:dyDescent="0.25">
      <c r="A1775" s="49" t="s">
        <v>5654</v>
      </c>
      <c r="B1775" s="49" t="s">
        <v>1170</v>
      </c>
      <c r="C1775" s="49" t="s">
        <v>1534</v>
      </c>
      <c r="D1775" s="49">
        <v>1</v>
      </c>
      <c r="E1775">
        <v>150</v>
      </c>
      <c r="G1775">
        <v>75</v>
      </c>
      <c r="I1775" s="49"/>
      <c r="M1775" s="49"/>
      <c r="N1775" s="49"/>
      <c r="O1775" s="49"/>
      <c r="P1775" s="49">
        <v>6</v>
      </c>
      <c r="Q1775" s="49" t="s">
        <v>5655</v>
      </c>
      <c r="R1775" s="49" t="str">
        <f>IFERROR(INDEX(tbl_Lookup_Exercises[Category],MATCH(tbl_Exercises[[#This Row],[ExerciseName]],tbl_Lookup_Exercises[ExerciseName],0)),"Unknown")</f>
        <v>Carry</v>
      </c>
    </row>
    <row r="1776" spans="1:18" hidden="1" x14ac:dyDescent="0.25">
      <c r="A1776" s="49" t="s">
        <v>5656</v>
      </c>
      <c r="B1776" s="49" t="s">
        <v>1170</v>
      </c>
      <c r="C1776" s="49" t="s">
        <v>1534</v>
      </c>
      <c r="D1776" s="49">
        <v>2</v>
      </c>
      <c r="E1776">
        <v>150</v>
      </c>
      <c r="G1776">
        <v>64.800000000000011</v>
      </c>
      <c r="I1776" s="49"/>
      <c r="M1776" s="49"/>
      <c r="N1776" s="49"/>
      <c r="O1776" s="49" t="s">
        <v>5657</v>
      </c>
      <c r="P1776" s="49">
        <v>6</v>
      </c>
      <c r="Q1776" s="49" t="s">
        <v>5658</v>
      </c>
      <c r="R1776" s="49" t="str">
        <f>IFERROR(INDEX(tbl_Lookup_Exercises[Category],MATCH(tbl_Exercises[[#This Row],[ExerciseName]],tbl_Lookup_Exercises[ExerciseName],0)),"Unknown")</f>
        <v>Carry</v>
      </c>
    </row>
    <row r="1777" spans="1:18" hidden="1" x14ac:dyDescent="0.25">
      <c r="A1777" s="49" t="s">
        <v>5659</v>
      </c>
      <c r="B1777" s="49" t="s">
        <v>1170</v>
      </c>
      <c r="C1777" s="49" t="s">
        <v>1534</v>
      </c>
      <c r="D1777" s="49">
        <v>3</v>
      </c>
      <c r="E1777">
        <v>150</v>
      </c>
      <c r="G1777">
        <v>60</v>
      </c>
      <c r="I1777" s="49"/>
      <c r="M1777" s="49"/>
      <c r="N1777" s="49"/>
      <c r="O1777" s="49" t="s">
        <v>5660</v>
      </c>
      <c r="P1777" s="49">
        <v>6</v>
      </c>
      <c r="Q1777" s="49" t="s">
        <v>5661</v>
      </c>
      <c r="R1777" s="49" t="str">
        <f>IFERROR(INDEX(tbl_Lookup_Exercises[Category],MATCH(tbl_Exercises[[#This Row],[ExerciseName]],tbl_Lookup_Exercises[ExerciseName],0)),"Unknown")</f>
        <v>Carry</v>
      </c>
    </row>
    <row r="1778" spans="1:18" hidden="1" x14ac:dyDescent="0.25">
      <c r="A1778" s="49" t="s">
        <v>5662</v>
      </c>
      <c r="B1778" s="49" t="s">
        <v>1170</v>
      </c>
      <c r="C1778" s="49" t="s">
        <v>363</v>
      </c>
      <c r="D1778" s="49">
        <v>1</v>
      </c>
      <c r="G1778">
        <v>45</v>
      </c>
      <c r="H1778">
        <v>0.15</v>
      </c>
      <c r="I1778" s="49" t="s">
        <v>3957</v>
      </c>
      <c r="M1778" s="49"/>
      <c r="N1778" s="49"/>
      <c r="O1778" s="49" t="s">
        <v>5663</v>
      </c>
      <c r="P1778" s="49">
        <v>6</v>
      </c>
      <c r="Q1778" s="49" t="s">
        <v>5664</v>
      </c>
      <c r="R1778" s="49" t="str">
        <f>IFERROR(INDEX(tbl_Lookup_Exercises[Category],MATCH(tbl_Exercises[[#This Row],[ExerciseName]],tbl_Lookup_Exercises[ExerciseName],0)),"Unknown")</f>
        <v>Cardio</v>
      </c>
    </row>
    <row r="1779" spans="1:18" hidden="1" x14ac:dyDescent="0.25">
      <c r="A1779" s="49" t="s">
        <v>5665</v>
      </c>
      <c r="B1779" s="49" t="s">
        <v>1170</v>
      </c>
      <c r="C1779" s="49" t="s">
        <v>363</v>
      </c>
      <c r="D1779" s="49">
        <v>2</v>
      </c>
      <c r="G1779">
        <v>45</v>
      </c>
      <c r="H1779">
        <v>0.15</v>
      </c>
      <c r="I1779" s="49" t="s">
        <v>3957</v>
      </c>
      <c r="M1779" s="49"/>
      <c r="N1779" s="49"/>
      <c r="O1779" s="49" t="s">
        <v>5663</v>
      </c>
      <c r="P1779" s="49">
        <v>6</v>
      </c>
      <c r="Q1779" s="49" t="s">
        <v>5666</v>
      </c>
      <c r="R1779" s="49" t="str">
        <f>IFERROR(INDEX(tbl_Lookup_Exercises[Category],MATCH(tbl_Exercises[[#This Row],[ExerciseName]],tbl_Lookup_Exercises[ExerciseName],0)),"Unknown")</f>
        <v>Cardio</v>
      </c>
    </row>
    <row r="1780" spans="1:18" hidden="1" x14ac:dyDescent="0.25">
      <c r="A1780" s="49" t="s">
        <v>5667</v>
      </c>
      <c r="B1780" s="49" t="s">
        <v>1170</v>
      </c>
      <c r="C1780" s="49" t="s">
        <v>363</v>
      </c>
      <c r="D1780" s="49">
        <v>3</v>
      </c>
      <c r="G1780">
        <v>45</v>
      </c>
      <c r="H1780">
        <v>0.16</v>
      </c>
      <c r="I1780" s="49" t="s">
        <v>3957</v>
      </c>
      <c r="M1780" s="49"/>
      <c r="N1780" s="49"/>
      <c r="O1780" s="49" t="s">
        <v>5663</v>
      </c>
      <c r="P1780" s="49">
        <v>6</v>
      </c>
      <c r="Q1780" s="49" t="s">
        <v>5668</v>
      </c>
      <c r="R1780" s="49" t="str">
        <f>IFERROR(INDEX(tbl_Lookup_Exercises[Category],MATCH(tbl_Exercises[[#This Row],[ExerciseName]],tbl_Lookup_Exercises[ExerciseName],0)),"Unknown")</f>
        <v>Cardio</v>
      </c>
    </row>
    <row r="1781" spans="1:18" hidden="1" x14ac:dyDescent="0.25">
      <c r="A1781" s="49" t="s">
        <v>5669</v>
      </c>
      <c r="B1781" s="49" t="s">
        <v>1170</v>
      </c>
      <c r="C1781" s="49" t="s">
        <v>363</v>
      </c>
      <c r="D1781" s="49">
        <v>4</v>
      </c>
      <c r="G1781">
        <v>45</v>
      </c>
      <c r="H1781">
        <v>0.16</v>
      </c>
      <c r="I1781" s="49" t="s">
        <v>3957</v>
      </c>
      <c r="M1781" s="49"/>
      <c r="N1781" s="49"/>
      <c r="O1781" s="49" t="s">
        <v>5663</v>
      </c>
      <c r="P1781" s="49">
        <v>6</v>
      </c>
      <c r="Q1781" s="49" t="s">
        <v>5670</v>
      </c>
      <c r="R1781" s="49" t="str">
        <f>IFERROR(INDEX(tbl_Lookup_Exercises[Category],MATCH(tbl_Exercises[[#This Row],[ExerciseName]],tbl_Lookup_Exercises[ExerciseName],0)),"Unknown")</f>
        <v>Cardio</v>
      </c>
    </row>
    <row r="1782" spans="1:18" hidden="1" x14ac:dyDescent="0.25">
      <c r="A1782" s="49" t="s">
        <v>5671</v>
      </c>
      <c r="B1782" s="49" t="s">
        <v>1170</v>
      </c>
      <c r="C1782" s="49" t="s">
        <v>363</v>
      </c>
      <c r="D1782" s="49">
        <v>5</v>
      </c>
      <c r="G1782">
        <v>45</v>
      </c>
      <c r="H1782">
        <v>0.16</v>
      </c>
      <c r="I1782" s="49" t="s">
        <v>3957</v>
      </c>
      <c r="M1782" s="49"/>
      <c r="N1782" s="49"/>
      <c r="O1782" s="49" t="s">
        <v>5663</v>
      </c>
      <c r="P1782" s="49">
        <v>6</v>
      </c>
      <c r="Q1782" s="49" t="s">
        <v>5672</v>
      </c>
      <c r="R1782" s="49" t="str">
        <f>IFERROR(INDEX(tbl_Lookup_Exercises[Category],MATCH(tbl_Exercises[[#This Row],[ExerciseName]],tbl_Lookup_Exercises[ExerciseName],0)),"Unknown")</f>
        <v>Cardio</v>
      </c>
    </row>
    <row r="1783" spans="1:18" hidden="1" x14ac:dyDescent="0.25">
      <c r="A1783" s="49" t="s">
        <v>5673</v>
      </c>
      <c r="B1783" s="49" t="s">
        <v>1170</v>
      </c>
      <c r="C1783" s="49" t="s">
        <v>363</v>
      </c>
      <c r="D1783" s="49">
        <v>6</v>
      </c>
      <c r="G1783">
        <v>45</v>
      </c>
      <c r="H1783">
        <v>0.16</v>
      </c>
      <c r="I1783" s="49" t="s">
        <v>3957</v>
      </c>
      <c r="M1783" s="49"/>
      <c r="N1783" s="49"/>
      <c r="O1783" s="49" t="s">
        <v>5663</v>
      </c>
      <c r="P1783" s="49">
        <v>6</v>
      </c>
      <c r="Q1783" s="49" t="s">
        <v>1173</v>
      </c>
      <c r="R1783" s="49" t="str">
        <f>IFERROR(INDEX(tbl_Lookup_Exercises[Category],MATCH(tbl_Exercises[[#This Row],[ExerciseName]],tbl_Lookup_Exercises[ExerciseName],0)),"Unknown")</f>
        <v>Cardio</v>
      </c>
    </row>
    <row r="1784" spans="1:18" hidden="1" x14ac:dyDescent="0.25">
      <c r="A1784" s="49" t="s">
        <v>5674</v>
      </c>
      <c r="B1784" s="49" t="s">
        <v>1174</v>
      </c>
      <c r="C1784" s="49" t="s">
        <v>363</v>
      </c>
      <c r="D1784" s="49">
        <v>1</v>
      </c>
      <c r="G1784">
        <v>360</v>
      </c>
      <c r="H1784">
        <v>0.53</v>
      </c>
      <c r="I1784" s="49" t="s">
        <v>3957</v>
      </c>
      <c r="M1784" s="49"/>
      <c r="N1784" s="49"/>
      <c r="O1784" s="49" t="s">
        <v>5675</v>
      </c>
      <c r="P1784" s="49">
        <v>6</v>
      </c>
      <c r="Q1784" s="49" t="s">
        <v>1176</v>
      </c>
      <c r="R1784" s="49" t="str">
        <f>IFERROR(INDEX(tbl_Lookup_Exercises[Category],MATCH(tbl_Exercises[[#This Row],[ExerciseName]],tbl_Lookup_Exercises[ExerciseName],0)),"Unknown")</f>
        <v>Cardio</v>
      </c>
    </row>
    <row r="1785" spans="1:18" hidden="1" x14ac:dyDescent="0.25">
      <c r="A1785" s="49" t="s">
        <v>5676</v>
      </c>
      <c r="B1785" s="49" t="s">
        <v>1174</v>
      </c>
      <c r="C1785" s="49" t="s">
        <v>403</v>
      </c>
      <c r="D1785" s="49">
        <v>1</v>
      </c>
      <c r="E1785">
        <v>0</v>
      </c>
      <c r="F1785">
        <v>8</v>
      </c>
      <c r="I1785" s="49"/>
      <c r="M1785" s="49"/>
      <c r="N1785" s="49"/>
      <c r="O1785" s="49" t="s">
        <v>5677</v>
      </c>
      <c r="P1785" s="49">
        <v>6</v>
      </c>
      <c r="Q1785" s="49" t="s">
        <v>5678</v>
      </c>
      <c r="R1785" s="49" t="str">
        <f>IFERROR(INDEX(tbl_Lookup_Exercises[Category],MATCH(tbl_Exercises[[#This Row],[ExerciseName]],tbl_Lookup_Exercises[ExerciseName],0)),"Unknown")</f>
        <v>Warmup</v>
      </c>
    </row>
    <row r="1786" spans="1:18" hidden="1" x14ac:dyDescent="0.25">
      <c r="A1786" s="49" t="s">
        <v>5679</v>
      </c>
      <c r="B1786" s="49" t="s">
        <v>1174</v>
      </c>
      <c r="C1786" s="49" t="s">
        <v>403</v>
      </c>
      <c r="D1786" s="49">
        <v>2</v>
      </c>
      <c r="E1786">
        <v>0</v>
      </c>
      <c r="F1786">
        <v>8</v>
      </c>
      <c r="I1786" s="49"/>
      <c r="M1786" s="49"/>
      <c r="N1786" s="49"/>
      <c r="O1786" s="49" t="s">
        <v>5677</v>
      </c>
      <c r="P1786" s="49">
        <v>6</v>
      </c>
      <c r="Q1786" s="49" t="s">
        <v>5680</v>
      </c>
      <c r="R1786" s="49" t="str">
        <f>IFERROR(INDEX(tbl_Lookup_Exercises[Category],MATCH(tbl_Exercises[[#This Row],[ExerciseName]],tbl_Lookup_Exercises[ExerciseName],0)),"Unknown")</f>
        <v>Warmup</v>
      </c>
    </row>
    <row r="1787" spans="1:18" hidden="1" x14ac:dyDescent="0.25">
      <c r="A1787" s="49" t="s">
        <v>5681</v>
      </c>
      <c r="B1787" s="49" t="s">
        <v>1174</v>
      </c>
      <c r="C1787" s="49" t="s">
        <v>394</v>
      </c>
      <c r="D1787" s="49">
        <v>1</v>
      </c>
      <c r="E1787">
        <v>0</v>
      </c>
      <c r="F1787">
        <v>15</v>
      </c>
      <c r="I1787" s="49"/>
      <c r="M1787" s="49"/>
      <c r="N1787" s="49"/>
      <c r="O1787" s="49" t="s">
        <v>5677</v>
      </c>
      <c r="P1787" s="49">
        <v>6</v>
      </c>
      <c r="Q1787" s="49" t="s">
        <v>5682</v>
      </c>
      <c r="R1787" s="49" t="str">
        <f>IFERROR(INDEX(tbl_Lookup_Exercises[Category],MATCH(tbl_Exercises[[#This Row],[ExerciseName]],tbl_Lookup_Exercises[ExerciseName],0)),"Unknown")</f>
        <v>Warmup</v>
      </c>
    </row>
    <row r="1788" spans="1:18" hidden="1" x14ac:dyDescent="0.25">
      <c r="A1788" s="49" t="s">
        <v>5683</v>
      </c>
      <c r="B1788" s="49" t="s">
        <v>1174</v>
      </c>
      <c r="C1788" s="49" t="s">
        <v>394</v>
      </c>
      <c r="D1788" s="49">
        <v>2</v>
      </c>
      <c r="E1788">
        <v>0</v>
      </c>
      <c r="F1788">
        <v>15</v>
      </c>
      <c r="I1788" s="49"/>
      <c r="M1788" s="49"/>
      <c r="N1788" s="49"/>
      <c r="O1788" s="49" t="s">
        <v>5677</v>
      </c>
      <c r="P1788" s="49">
        <v>6</v>
      </c>
      <c r="Q1788" s="49" t="s">
        <v>5684</v>
      </c>
      <c r="R1788" s="49" t="str">
        <f>IFERROR(INDEX(tbl_Lookup_Exercises[Category],MATCH(tbl_Exercises[[#This Row],[ExerciseName]],tbl_Lookup_Exercises[ExerciseName],0)),"Unknown")</f>
        <v>Warmup</v>
      </c>
    </row>
    <row r="1789" spans="1:18" hidden="1" x14ac:dyDescent="0.25">
      <c r="A1789" s="49" t="s">
        <v>5685</v>
      </c>
      <c r="B1789" s="49" t="s">
        <v>1174</v>
      </c>
      <c r="C1789" s="49" t="s">
        <v>334</v>
      </c>
      <c r="D1789" s="49">
        <v>1</v>
      </c>
      <c r="E1789">
        <v>0</v>
      </c>
      <c r="G1789">
        <v>60</v>
      </c>
      <c r="I1789" s="49"/>
      <c r="M1789" s="49"/>
      <c r="N1789" s="49"/>
      <c r="O1789" s="49"/>
      <c r="P1789" s="49">
        <v>6</v>
      </c>
      <c r="Q1789" s="49" t="s">
        <v>5686</v>
      </c>
      <c r="R1789" s="49" t="str">
        <f>IFERROR(INDEX(tbl_Lookup_Exercises[Category],MATCH(tbl_Exercises[[#This Row],[ExerciseName]],tbl_Lookup_Exercises[ExerciseName],0)),"Unknown")</f>
        <v>Carry</v>
      </c>
    </row>
    <row r="1790" spans="1:18" hidden="1" x14ac:dyDescent="0.25">
      <c r="A1790" s="49" t="s">
        <v>5687</v>
      </c>
      <c r="B1790" s="49" t="s">
        <v>1174</v>
      </c>
      <c r="C1790" s="49" t="s">
        <v>334</v>
      </c>
      <c r="D1790" s="49">
        <v>2</v>
      </c>
      <c r="E1790">
        <v>0</v>
      </c>
      <c r="G1790">
        <v>60</v>
      </c>
      <c r="I1790" s="49"/>
      <c r="M1790" s="49"/>
      <c r="N1790" s="49"/>
      <c r="O1790" s="49"/>
      <c r="P1790" s="49">
        <v>6</v>
      </c>
      <c r="Q1790" s="49" t="s">
        <v>5688</v>
      </c>
      <c r="R1790" s="49" t="str">
        <f>IFERROR(INDEX(tbl_Lookup_Exercises[Category],MATCH(tbl_Exercises[[#This Row],[ExerciseName]],tbl_Lookup_Exercises[ExerciseName],0)),"Unknown")</f>
        <v>Carry</v>
      </c>
    </row>
    <row r="1791" spans="1:18" hidden="1" x14ac:dyDescent="0.25">
      <c r="A1791" s="49" t="s">
        <v>5689</v>
      </c>
      <c r="B1791" s="49" t="s">
        <v>1174</v>
      </c>
      <c r="C1791" s="49" t="s">
        <v>1</v>
      </c>
      <c r="D1791" s="49">
        <v>1</v>
      </c>
      <c r="E1791">
        <v>150</v>
      </c>
      <c r="G1791">
        <v>60</v>
      </c>
      <c r="I1791" s="49"/>
      <c r="M1791" s="49"/>
      <c r="N1791" s="49"/>
      <c r="O1791" s="49" t="s">
        <v>5690</v>
      </c>
      <c r="P1791" s="49">
        <v>6</v>
      </c>
      <c r="Q1791" s="49" t="s">
        <v>5691</v>
      </c>
      <c r="R1791" s="49" t="str">
        <f>IFERROR(INDEX(tbl_Lookup_Exercises[Category],MATCH(tbl_Exercises[[#This Row],[ExerciseName]],tbl_Lookup_Exercises[ExerciseName],0)),"Unknown")</f>
        <v>Carry</v>
      </c>
    </row>
    <row r="1792" spans="1:18" hidden="1" x14ac:dyDescent="0.25">
      <c r="A1792" s="49" t="s">
        <v>5692</v>
      </c>
      <c r="B1792" s="49" t="s">
        <v>1174</v>
      </c>
      <c r="C1792" s="49" t="s">
        <v>1</v>
      </c>
      <c r="D1792" s="49">
        <v>2</v>
      </c>
      <c r="E1792">
        <v>150</v>
      </c>
      <c r="G1792">
        <v>60</v>
      </c>
      <c r="I1792" s="49"/>
      <c r="M1792" s="49"/>
      <c r="N1792" s="49"/>
      <c r="O1792" s="49" t="s">
        <v>5690</v>
      </c>
      <c r="P1792" s="49">
        <v>6</v>
      </c>
      <c r="Q1792" s="49" t="s">
        <v>5693</v>
      </c>
      <c r="R1792" s="49" t="str">
        <f>IFERROR(INDEX(tbl_Lookup_Exercises[Category],MATCH(tbl_Exercises[[#This Row],[ExerciseName]],tbl_Lookup_Exercises[ExerciseName],0)),"Unknown")</f>
        <v>Carry</v>
      </c>
    </row>
    <row r="1793" spans="1:18" hidden="1" x14ac:dyDescent="0.25">
      <c r="A1793" s="49" t="s">
        <v>5694</v>
      </c>
      <c r="B1793" s="49" t="s">
        <v>1174</v>
      </c>
      <c r="C1793" s="49" t="s">
        <v>1</v>
      </c>
      <c r="D1793" s="49">
        <v>3</v>
      </c>
      <c r="E1793">
        <v>150</v>
      </c>
      <c r="G1793">
        <v>49.8</v>
      </c>
      <c r="I1793" s="49"/>
      <c r="M1793" s="49"/>
      <c r="N1793" s="49"/>
      <c r="O1793" s="49" t="s">
        <v>5690</v>
      </c>
      <c r="P1793" s="49">
        <v>6</v>
      </c>
      <c r="Q1793" s="49" t="s">
        <v>5695</v>
      </c>
      <c r="R1793" s="49" t="str">
        <f>IFERROR(INDEX(tbl_Lookup_Exercises[Category],MATCH(tbl_Exercises[[#This Row],[ExerciseName]],tbl_Lookup_Exercises[ExerciseName],0)),"Unknown")</f>
        <v>Carry</v>
      </c>
    </row>
    <row r="1794" spans="1:18" hidden="1" x14ac:dyDescent="0.25">
      <c r="A1794" s="49" t="s">
        <v>5696</v>
      </c>
      <c r="B1794" s="49" t="s">
        <v>1174</v>
      </c>
      <c r="C1794" s="49" t="s">
        <v>1</v>
      </c>
      <c r="D1794" s="49">
        <v>4</v>
      </c>
      <c r="E1794">
        <v>150</v>
      </c>
      <c r="G1794">
        <v>45</v>
      </c>
      <c r="I1794" s="49"/>
      <c r="M1794" s="49"/>
      <c r="N1794" s="49"/>
      <c r="O1794" s="49" t="s">
        <v>5690</v>
      </c>
      <c r="P1794" s="49">
        <v>6</v>
      </c>
      <c r="Q1794" s="49" t="s">
        <v>5697</v>
      </c>
      <c r="R1794" s="49" t="str">
        <f>IFERROR(INDEX(tbl_Lookup_Exercises[Category],MATCH(tbl_Exercises[[#This Row],[ExerciseName]],tbl_Lookup_Exercises[ExerciseName],0)),"Unknown")</f>
        <v>Carry</v>
      </c>
    </row>
    <row r="1795" spans="1:18" hidden="1" x14ac:dyDescent="0.25">
      <c r="A1795" s="49" t="s">
        <v>5698</v>
      </c>
      <c r="B1795" s="49" t="s">
        <v>1174</v>
      </c>
      <c r="C1795" s="49" t="s">
        <v>1</v>
      </c>
      <c r="D1795" s="49">
        <v>5</v>
      </c>
      <c r="E1795">
        <v>150</v>
      </c>
      <c r="G1795">
        <v>45</v>
      </c>
      <c r="I1795" s="49"/>
      <c r="M1795" s="49"/>
      <c r="N1795" s="49"/>
      <c r="O1795" s="49" t="s">
        <v>5690</v>
      </c>
      <c r="P1795" s="49">
        <v>6</v>
      </c>
      <c r="Q1795" s="49" t="s">
        <v>5699</v>
      </c>
      <c r="R1795" s="49" t="str">
        <f>IFERROR(INDEX(tbl_Lookup_Exercises[Category],MATCH(tbl_Exercises[[#This Row],[ExerciseName]],tbl_Lookup_Exercises[ExerciseName],0)),"Unknown")</f>
        <v>Carry</v>
      </c>
    </row>
    <row r="1796" spans="1:18" hidden="1" x14ac:dyDescent="0.25">
      <c r="A1796" s="49" t="s">
        <v>5700</v>
      </c>
      <c r="B1796" s="49" t="s">
        <v>1174</v>
      </c>
      <c r="C1796" s="49" t="s">
        <v>32</v>
      </c>
      <c r="D1796" s="49">
        <v>1</v>
      </c>
      <c r="E1796">
        <v>190</v>
      </c>
      <c r="F1796">
        <v>8</v>
      </c>
      <c r="I1796" s="49"/>
      <c r="J1796">
        <v>2</v>
      </c>
      <c r="K1796">
        <v>1</v>
      </c>
      <c r="L1796">
        <v>2</v>
      </c>
      <c r="M1796" s="49" t="s">
        <v>2289</v>
      </c>
      <c r="N1796" s="49"/>
      <c r="O1796" s="49" t="s">
        <v>5701</v>
      </c>
      <c r="P1796" s="49">
        <v>6</v>
      </c>
      <c r="Q1796" s="49" t="s">
        <v>5702</v>
      </c>
      <c r="R1796" s="49" t="str">
        <f>IFERROR(INDEX(tbl_Lookup_Exercises[Category],MATCH(tbl_Exercises[[#This Row],[ExerciseName]],tbl_Lookup_Exercises[ExerciseName],0)),"Unknown")</f>
        <v>Pull</v>
      </c>
    </row>
    <row r="1797" spans="1:18" hidden="1" x14ac:dyDescent="0.25">
      <c r="A1797" s="49" t="s">
        <v>5703</v>
      </c>
      <c r="B1797" s="49" t="s">
        <v>1174</v>
      </c>
      <c r="C1797" s="49" t="s">
        <v>32</v>
      </c>
      <c r="D1797" s="49">
        <v>2</v>
      </c>
      <c r="E1797">
        <v>200</v>
      </c>
      <c r="F1797">
        <v>8</v>
      </c>
      <c r="I1797" s="49"/>
      <c r="J1797">
        <v>2</v>
      </c>
      <c r="K1797">
        <v>1</v>
      </c>
      <c r="L1797">
        <v>2</v>
      </c>
      <c r="M1797" s="49" t="s">
        <v>3856</v>
      </c>
      <c r="N1797" s="49"/>
      <c r="O1797" s="49" t="s">
        <v>5704</v>
      </c>
      <c r="P1797" s="49">
        <v>6</v>
      </c>
      <c r="Q1797" s="49" t="s">
        <v>5705</v>
      </c>
      <c r="R1797" s="49" t="str">
        <f>IFERROR(INDEX(tbl_Lookup_Exercises[Category],MATCH(tbl_Exercises[[#This Row],[ExerciseName]],tbl_Lookup_Exercises[ExerciseName],0)),"Unknown")</f>
        <v>Pull</v>
      </c>
    </row>
    <row r="1798" spans="1:18" hidden="1" x14ac:dyDescent="0.25">
      <c r="A1798" s="49" t="s">
        <v>5706</v>
      </c>
      <c r="B1798" s="49" t="s">
        <v>1174</v>
      </c>
      <c r="C1798" s="49" t="s">
        <v>32</v>
      </c>
      <c r="D1798" s="49">
        <v>3</v>
      </c>
      <c r="E1798">
        <v>202.5</v>
      </c>
      <c r="F1798">
        <v>7</v>
      </c>
      <c r="I1798" s="49"/>
      <c r="J1798">
        <v>2</v>
      </c>
      <c r="K1798">
        <v>1</v>
      </c>
      <c r="L1798">
        <v>2</v>
      </c>
      <c r="M1798" s="49" t="s">
        <v>610</v>
      </c>
      <c r="N1798" s="49"/>
      <c r="O1798" s="49" t="s">
        <v>5707</v>
      </c>
      <c r="P1798" s="49">
        <v>6</v>
      </c>
      <c r="Q1798" s="49" t="s">
        <v>5708</v>
      </c>
      <c r="R1798" s="49" t="str">
        <f>IFERROR(INDEX(tbl_Lookup_Exercises[Category],MATCH(tbl_Exercises[[#This Row],[ExerciseName]],tbl_Lookup_Exercises[ExerciseName],0)),"Unknown")</f>
        <v>Pull</v>
      </c>
    </row>
    <row r="1799" spans="1:18" hidden="1" x14ac:dyDescent="0.25">
      <c r="A1799" s="49" t="s">
        <v>5709</v>
      </c>
      <c r="B1799" s="49" t="s">
        <v>1174</v>
      </c>
      <c r="C1799" s="49" t="s">
        <v>32</v>
      </c>
      <c r="D1799" s="49">
        <v>4</v>
      </c>
      <c r="E1799">
        <v>205</v>
      </c>
      <c r="F1799">
        <v>6</v>
      </c>
      <c r="I1799" s="49"/>
      <c r="J1799">
        <v>2</v>
      </c>
      <c r="K1799">
        <v>1</v>
      </c>
      <c r="L1799">
        <v>2</v>
      </c>
      <c r="M1799" s="49" t="s">
        <v>610</v>
      </c>
      <c r="N1799" s="49"/>
      <c r="O1799" s="49" t="s">
        <v>5707</v>
      </c>
      <c r="P1799" s="49">
        <v>6</v>
      </c>
      <c r="Q1799" s="49" t="s">
        <v>5710</v>
      </c>
      <c r="R1799" s="49" t="str">
        <f>IFERROR(INDEX(tbl_Lookup_Exercises[Category],MATCH(tbl_Exercises[[#This Row],[ExerciseName]],tbl_Lookup_Exercises[ExerciseName],0)),"Unknown")</f>
        <v>Pull</v>
      </c>
    </row>
    <row r="1800" spans="1:18" hidden="1" x14ac:dyDescent="0.25">
      <c r="A1800" s="49" t="s">
        <v>5711</v>
      </c>
      <c r="B1800" s="49" t="s">
        <v>1174</v>
      </c>
      <c r="C1800" s="49" t="s">
        <v>24</v>
      </c>
      <c r="D1800" s="49">
        <v>1</v>
      </c>
      <c r="E1800">
        <v>0</v>
      </c>
      <c r="F1800">
        <v>8</v>
      </c>
      <c r="I1800" s="49"/>
      <c r="J1800">
        <v>1</v>
      </c>
      <c r="K1800">
        <v>2</v>
      </c>
      <c r="L1800">
        <v>1</v>
      </c>
      <c r="M1800" s="49" t="s">
        <v>618</v>
      </c>
      <c r="N1800" s="49"/>
      <c r="O1800" s="49" t="s">
        <v>3937</v>
      </c>
      <c r="P1800" s="49">
        <v>6</v>
      </c>
      <c r="Q1800" s="49" t="s">
        <v>5712</v>
      </c>
      <c r="R1800" s="49" t="str">
        <f>IFERROR(INDEX(tbl_Lookup_Exercises[Category],MATCH(tbl_Exercises[[#This Row],[ExerciseName]],tbl_Lookup_Exercises[ExerciseName],0)),"Unknown")</f>
        <v>Pull</v>
      </c>
    </row>
    <row r="1801" spans="1:18" hidden="1" x14ac:dyDescent="0.25">
      <c r="A1801" s="49" t="s">
        <v>5713</v>
      </c>
      <c r="B1801" s="49" t="s">
        <v>1174</v>
      </c>
      <c r="C1801" s="49" t="s">
        <v>24</v>
      </c>
      <c r="D1801" s="49">
        <v>2</v>
      </c>
      <c r="E1801">
        <v>0</v>
      </c>
      <c r="F1801">
        <v>8</v>
      </c>
      <c r="I1801" s="49"/>
      <c r="J1801">
        <v>1</v>
      </c>
      <c r="K1801">
        <v>2</v>
      </c>
      <c r="L1801">
        <v>1</v>
      </c>
      <c r="M1801" s="49" t="s">
        <v>618</v>
      </c>
      <c r="N1801" s="49"/>
      <c r="O1801" s="49" t="s">
        <v>3937</v>
      </c>
      <c r="P1801" s="49">
        <v>6</v>
      </c>
      <c r="Q1801" s="49" t="s">
        <v>5714</v>
      </c>
      <c r="R1801" s="49" t="str">
        <f>IFERROR(INDEX(tbl_Lookup_Exercises[Category],MATCH(tbl_Exercises[[#This Row],[ExerciseName]],tbl_Lookup_Exercises[ExerciseName],0)),"Unknown")</f>
        <v>Pull</v>
      </c>
    </row>
    <row r="1802" spans="1:18" hidden="1" x14ac:dyDescent="0.25">
      <c r="A1802" s="49" t="s">
        <v>5715</v>
      </c>
      <c r="B1802" s="49" t="s">
        <v>1174</v>
      </c>
      <c r="C1802" s="49" t="s">
        <v>24</v>
      </c>
      <c r="D1802" s="49">
        <v>3</v>
      </c>
      <c r="E1802">
        <v>0</v>
      </c>
      <c r="F1802">
        <v>8</v>
      </c>
      <c r="I1802" s="49"/>
      <c r="J1802">
        <v>1</v>
      </c>
      <c r="K1802">
        <v>2</v>
      </c>
      <c r="L1802">
        <v>1</v>
      </c>
      <c r="M1802" s="49" t="s">
        <v>610</v>
      </c>
      <c r="N1802" s="49"/>
      <c r="O1802" s="49" t="s">
        <v>5716</v>
      </c>
      <c r="P1802" s="49">
        <v>6</v>
      </c>
      <c r="Q1802" s="49" t="s">
        <v>5717</v>
      </c>
      <c r="R1802" s="49" t="str">
        <f>IFERROR(INDEX(tbl_Lookup_Exercises[Category],MATCH(tbl_Exercises[[#This Row],[ExerciseName]],tbl_Lookup_Exercises[ExerciseName],0)),"Unknown")</f>
        <v>Pull</v>
      </c>
    </row>
    <row r="1803" spans="1:18" hidden="1" x14ac:dyDescent="0.25">
      <c r="A1803" s="49" t="s">
        <v>5718</v>
      </c>
      <c r="B1803" s="49" t="s">
        <v>1174</v>
      </c>
      <c r="C1803" s="49" t="s">
        <v>96</v>
      </c>
      <c r="D1803" s="49">
        <v>1</v>
      </c>
      <c r="E1803">
        <v>35</v>
      </c>
      <c r="F1803">
        <v>7</v>
      </c>
      <c r="I1803" s="49"/>
      <c r="M1803" s="49"/>
      <c r="N1803" s="49"/>
      <c r="O1803" s="49" t="s">
        <v>5719</v>
      </c>
      <c r="P1803" s="49">
        <v>6</v>
      </c>
      <c r="Q1803" s="49" t="s">
        <v>5720</v>
      </c>
      <c r="R1803" s="49" t="str">
        <f>IFERROR(INDEX(tbl_Lookup_Exercises[Category],MATCH(tbl_Exercises[[#This Row],[ExerciseName]],tbl_Lookup_Exercises[ExerciseName],0)),"Unknown")</f>
        <v>Arms_Biceps</v>
      </c>
    </row>
    <row r="1804" spans="1:18" hidden="1" x14ac:dyDescent="0.25">
      <c r="A1804" s="49" t="s">
        <v>5721</v>
      </c>
      <c r="B1804" s="49" t="s">
        <v>1174</v>
      </c>
      <c r="C1804" s="49" t="s">
        <v>96</v>
      </c>
      <c r="D1804" s="49">
        <v>2</v>
      </c>
      <c r="E1804">
        <v>35</v>
      </c>
      <c r="F1804">
        <v>7</v>
      </c>
      <c r="I1804" s="49"/>
      <c r="M1804" s="49"/>
      <c r="N1804" s="49"/>
      <c r="O1804" s="49" t="s">
        <v>5722</v>
      </c>
      <c r="P1804" s="49">
        <v>6</v>
      </c>
      <c r="Q1804" s="49" t="s">
        <v>5723</v>
      </c>
      <c r="R1804" s="49" t="str">
        <f>IFERROR(INDEX(tbl_Lookup_Exercises[Category],MATCH(tbl_Exercises[[#This Row],[ExerciseName]],tbl_Lookup_Exercises[ExerciseName],0)),"Unknown")</f>
        <v>Arms_Biceps</v>
      </c>
    </row>
    <row r="1805" spans="1:18" hidden="1" x14ac:dyDescent="0.25">
      <c r="A1805" s="49" t="s">
        <v>5724</v>
      </c>
      <c r="B1805" s="49" t="s">
        <v>1174</v>
      </c>
      <c r="C1805" s="49" t="s">
        <v>96</v>
      </c>
      <c r="D1805" s="49">
        <v>3</v>
      </c>
      <c r="E1805">
        <v>35</v>
      </c>
      <c r="F1805">
        <v>6</v>
      </c>
      <c r="I1805" s="49"/>
      <c r="J1805">
        <v>2</v>
      </c>
      <c r="K1805">
        <v>1</v>
      </c>
      <c r="L1805">
        <v>2</v>
      </c>
      <c r="M1805" s="49" t="s">
        <v>610</v>
      </c>
      <c r="N1805" s="49"/>
      <c r="O1805" s="49" t="s">
        <v>5725</v>
      </c>
      <c r="P1805" s="49">
        <v>6</v>
      </c>
      <c r="Q1805" s="49" t="s">
        <v>5726</v>
      </c>
      <c r="R1805" s="49" t="str">
        <f>IFERROR(INDEX(tbl_Lookup_Exercises[Category],MATCH(tbl_Exercises[[#This Row],[ExerciseName]],tbl_Lookup_Exercises[ExerciseName],0)),"Unknown")</f>
        <v>Arms_Biceps</v>
      </c>
    </row>
    <row r="1806" spans="1:18" hidden="1" x14ac:dyDescent="0.25">
      <c r="A1806" s="49" t="s">
        <v>5727</v>
      </c>
      <c r="B1806" s="49" t="s">
        <v>1174</v>
      </c>
      <c r="C1806" s="49" t="s">
        <v>96</v>
      </c>
      <c r="D1806" s="49">
        <v>4</v>
      </c>
      <c r="E1806">
        <v>35</v>
      </c>
      <c r="F1806">
        <v>6</v>
      </c>
      <c r="I1806" s="49"/>
      <c r="M1806" s="49"/>
      <c r="N1806" s="49"/>
      <c r="O1806" s="49" t="s">
        <v>5728</v>
      </c>
      <c r="P1806" s="49">
        <v>6</v>
      </c>
      <c r="Q1806" s="49" t="s">
        <v>5729</v>
      </c>
      <c r="R1806" s="49" t="str">
        <f>IFERROR(INDEX(tbl_Lookup_Exercises[Category],MATCH(tbl_Exercises[[#This Row],[ExerciseName]],tbl_Lookup_Exercises[ExerciseName],0)),"Unknown")</f>
        <v>Arms_Biceps</v>
      </c>
    </row>
    <row r="1807" spans="1:18" hidden="1" x14ac:dyDescent="0.25">
      <c r="A1807" s="49" t="s">
        <v>5730</v>
      </c>
      <c r="B1807" s="49" t="s">
        <v>1174</v>
      </c>
      <c r="C1807" s="49" t="s">
        <v>356</v>
      </c>
      <c r="D1807" s="49">
        <v>1</v>
      </c>
      <c r="G1807">
        <v>460</v>
      </c>
      <c r="H1807">
        <v>2</v>
      </c>
      <c r="I1807" s="49" t="s">
        <v>3957</v>
      </c>
      <c r="M1807" s="49"/>
      <c r="N1807" s="49"/>
      <c r="O1807" s="49" t="s">
        <v>2239</v>
      </c>
      <c r="P1807" s="49">
        <v>6</v>
      </c>
      <c r="Q1807" s="49" t="s">
        <v>1177</v>
      </c>
      <c r="R1807" s="49" t="str">
        <f>IFERROR(INDEX(tbl_Lookup_Exercises[Category],MATCH(tbl_Exercises[[#This Row],[ExerciseName]],tbl_Lookup_Exercises[ExerciseName],0)),"Unknown")</f>
        <v>Pull</v>
      </c>
    </row>
    <row r="1808" spans="1:18" hidden="1" x14ac:dyDescent="0.25">
      <c r="A1808" s="49" t="s">
        <v>5731</v>
      </c>
      <c r="B1808" s="49" t="s">
        <v>1178</v>
      </c>
      <c r="C1808" s="49" t="s">
        <v>403</v>
      </c>
      <c r="D1808" s="49">
        <v>1</v>
      </c>
      <c r="E1808">
        <v>0</v>
      </c>
      <c r="F1808">
        <v>8</v>
      </c>
      <c r="I1808" s="49"/>
      <c r="M1808" s="49"/>
      <c r="N1808" s="49"/>
      <c r="O1808" s="49" t="s">
        <v>5732</v>
      </c>
      <c r="P1808" s="49">
        <v>6</v>
      </c>
      <c r="Q1808" s="49" t="s">
        <v>1180</v>
      </c>
      <c r="R1808" s="49" t="str">
        <f>IFERROR(INDEX(tbl_Lookup_Exercises[Category],MATCH(tbl_Exercises[[#This Row],[ExerciseName]],tbl_Lookup_Exercises[ExerciseName],0)),"Unknown")</f>
        <v>Warmup</v>
      </c>
    </row>
    <row r="1809" spans="1:18" hidden="1" x14ac:dyDescent="0.25">
      <c r="A1809" s="49" t="s">
        <v>5733</v>
      </c>
      <c r="B1809" s="49" t="s">
        <v>1178</v>
      </c>
      <c r="C1809" s="49" t="s">
        <v>403</v>
      </c>
      <c r="D1809" s="49">
        <v>2</v>
      </c>
      <c r="E1809">
        <v>0</v>
      </c>
      <c r="F1809">
        <v>8</v>
      </c>
      <c r="I1809" s="49"/>
      <c r="M1809" s="49"/>
      <c r="N1809" s="49"/>
      <c r="O1809" s="49" t="s">
        <v>5732</v>
      </c>
      <c r="P1809" s="49">
        <v>6</v>
      </c>
      <c r="Q1809" s="49" t="s">
        <v>5734</v>
      </c>
      <c r="R1809" s="49" t="str">
        <f>IFERROR(INDEX(tbl_Lookup_Exercises[Category],MATCH(tbl_Exercises[[#This Row],[ExerciseName]],tbl_Lookup_Exercises[ExerciseName],0)),"Unknown")</f>
        <v>Warmup</v>
      </c>
    </row>
    <row r="1810" spans="1:18" hidden="1" x14ac:dyDescent="0.25">
      <c r="A1810" s="49" t="s">
        <v>5735</v>
      </c>
      <c r="B1810" s="49" t="s">
        <v>1178</v>
      </c>
      <c r="C1810" s="49" t="s">
        <v>394</v>
      </c>
      <c r="D1810" s="49">
        <v>1</v>
      </c>
      <c r="E1810">
        <v>0</v>
      </c>
      <c r="F1810">
        <v>15</v>
      </c>
      <c r="I1810" s="49"/>
      <c r="M1810" s="49"/>
      <c r="N1810" s="49"/>
      <c r="O1810" s="49" t="s">
        <v>5736</v>
      </c>
      <c r="P1810" s="49">
        <v>6</v>
      </c>
      <c r="Q1810" s="49" t="s">
        <v>5737</v>
      </c>
      <c r="R1810" s="49" t="str">
        <f>IFERROR(INDEX(tbl_Lookup_Exercises[Category],MATCH(tbl_Exercises[[#This Row],[ExerciseName]],tbl_Lookup_Exercises[ExerciseName],0)),"Unknown")</f>
        <v>Warmup</v>
      </c>
    </row>
    <row r="1811" spans="1:18" hidden="1" x14ac:dyDescent="0.25">
      <c r="A1811" s="49" t="s">
        <v>5738</v>
      </c>
      <c r="B1811" s="49" t="s">
        <v>1178</v>
      </c>
      <c r="C1811" s="49" t="s">
        <v>394</v>
      </c>
      <c r="D1811" s="49">
        <v>2</v>
      </c>
      <c r="E1811">
        <v>0</v>
      </c>
      <c r="F1811">
        <v>15</v>
      </c>
      <c r="I1811" s="49"/>
      <c r="M1811" s="49"/>
      <c r="N1811" s="49"/>
      <c r="O1811" s="49" t="s">
        <v>5736</v>
      </c>
      <c r="P1811" s="49">
        <v>6</v>
      </c>
      <c r="Q1811" s="49" t="s">
        <v>5739</v>
      </c>
      <c r="R1811" s="49" t="str">
        <f>IFERROR(INDEX(tbl_Lookup_Exercises[Category],MATCH(tbl_Exercises[[#This Row],[ExerciseName]],tbl_Lookup_Exercises[ExerciseName],0)),"Unknown")</f>
        <v>Warmup</v>
      </c>
    </row>
    <row r="1812" spans="1:18" hidden="1" x14ac:dyDescent="0.25">
      <c r="A1812" s="49" t="s">
        <v>5740</v>
      </c>
      <c r="B1812" s="49" t="s">
        <v>1178</v>
      </c>
      <c r="C1812" s="49" t="s">
        <v>398</v>
      </c>
      <c r="D1812" s="49">
        <v>1</v>
      </c>
      <c r="E1812">
        <v>0</v>
      </c>
      <c r="F1812">
        <v>10</v>
      </c>
      <c r="I1812" s="49"/>
      <c r="M1812" s="49"/>
      <c r="N1812" s="49"/>
      <c r="O1812" s="49" t="s">
        <v>5736</v>
      </c>
      <c r="P1812" s="49">
        <v>6</v>
      </c>
      <c r="Q1812" s="49" t="s">
        <v>5741</v>
      </c>
      <c r="R1812" s="49" t="str">
        <f>IFERROR(INDEX(tbl_Lookup_Exercises[Category],MATCH(tbl_Exercises[[#This Row],[ExerciseName]],tbl_Lookup_Exercises[ExerciseName],0)),"Unknown")</f>
        <v>Warmup</v>
      </c>
    </row>
    <row r="1813" spans="1:18" hidden="1" x14ac:dyDescent="0.25">
      <c r="A1813" s="49" t="s">
        <v>5742</v>
      </c>
      <c r="B1813" s="49" t="s">
        <v>1178</v>
      </c>
      <c r="C1813" s="49" t="s">
        <v>398</v>
      </c>
      <c r="D1813" s="49">
        <v>2</v>
      </c>
      <c r="E1813">
        <v>0</v>
      </c>
      <c r="F1813">
        <v>10</v>
      </c>
      <c r="I1813" s="49"/>
      <c r="M1813" s="49"/>
      <c r="N1813" s="49"/>
      <c r="O1813" s="49" t="s">
        <v>5736</v>
      </c>
      <c r="P1813" s="49">
        <v>6</v>
      </c>
      <c r="Q1813" s="49" t="s">
        <v>5743</v>
      </c>
      <c r="R1813" s="49" t="str">
        <f>IFERROR(INDEX(tbl_Lookup_Exercises[Category],MATCH(tbl_Exercises[[#This Row],[ExerciseName]],tbl_Lookup_Exercises[ExerciseName],0)),"Unknown")</f>
        <v>Warmup</v>
      </c>
    </row>
    <row r="1814" spans="1:18" hidden="1" x14ac:dyDescent="0.25">
      <c r="A1814" s="49" t="s">
        <v>5744</v>
      </c>
      <c r="B1814" s="49" t="s">
        <v>1178</v>
      </c>
      <c r="C1814" s="49" t="s">
        <v>363</v>
      </c>
      <c r="D1814" s="49">
        <v>1</v>
      </c>
      <c r="G1814">
        <v>360</v>
      </c>
      <c r="H1814">
        <v>0.55000000000000004</v>
      </c>
      <c r="I1814" s="49" t="s">
        <v>3957</v>
      </c>
      <c r="M1814" s="49"/>
      <c r="N1814" s="49"/>
      <c r="O1814" s="49" t="s">
        <v>272</v>
      </c>
      <c r="P1814" s="49">
        <v>6</v>
      </c>
      <c r="Q1814" s="49" t="s">
        <v>5745</v>
      </c>
      <c r="R1814" s="49" t="str">
        <f>IFERROR(INDEX(tbl_Lookup_Exercises[Category],MATCH(tbl_Exercises[[#This Row],[ExerciseName]],tbl_Lookup_Exercises[ExerciseName],0)),"Unknown")</f>
        <v>Cardio</v>
      </c>
    </row>
    <row r="1815" spans="1:18" hidden="1" x14ac:dyDescent="0.25">
      <c r="A1815" s="49" t="s">
        <v>5746</v>
      </c>
      <c r="B1815" s="49" t="s">
        <v>1178</v>
      </c>
      <c r="C1815" s="49" t="s">
        <v>147</v>
      </c>
      <c r="D1815" s="49">
        <v>1</v>
      </c>
      <c r="E1815">
        <v>150</v>
      </c>
      <c r="F1815">
        <v>6</v>
      </c>
      <c r="I1815" s="49"/>
      <c r="J1815">
        <v>2</v>
      </c>
      <c r="K1815">
        <v>1</v>
      </c>
      <c r="L1815">
        <v>2</v>
      </c>
      <c r="M1815" s="49" t="s">
        <v>3856</v>
      </c>
      <c r="N1815" s="49"/>
      <c r="O1815" s="49" t="s">
        <v>3882</v>
      </c>
      <c r="P1815" s="49">
        <v>6</v>
      </c>
      <c r="Q1815" s="49" t="s">
        <v>5747</v>
      </c>
      <c r="R1815" s="49" t="str">
        <f>IFERROR(INDEX(tbl_Lookup_Exercises[Category],MATCH(tbl_Exercises[[#This Row],[ExerciseName]],tbl_Lookup_Exercises[ExerciseName],0)),"Unknown")</f>
        <v>Push</v>
      </c>
    </row>
    <row r="1816" spans="1:18" hidden="1" x14ac:dyDescent="0.25">
      <c r="A1816" s="49" t="s">
        <v>5748</v>
      </c>
      <c r="B1816" s="49" t="s">
        <v>1178</v>
      </c>
      <c r="C1816" s="49" t="s">
        <v>147</v>
      </c>
      <c r="D1816" s="49">
        <v>2</v>
      </c>
      <c r="E1816">
        <v>150</v>
      </c>
      <c r="F1816">
        <v>7</v>
      </c>
      <c r="I1816" s="49"/>
      <c r="J1816">
        <v>2</v>
      </c>
      <c r="K1816">
        <v>1</v>
      </c>
      <c r="L1816">
        <v>2</v>
      </c>
      <c r="M1816" s="49" t="s">
        <v>3856</v>
      </c>
      <c r="N1816" s="49"/>
      <c r="O1816" s="49" t="s">
        <v>3882</v>
      </c>
      <c r="P1816" s="49">
        <v>6</v>
      </c>
      <c r="Q1816" s="49" t="s">
        <v>5749</v>
      </c>
      <c r="R1816" s="49" t="str">
        <f>IFERROR(INDEX(tbl_Lookup_Exercises[Category],MATCH(tbl_Exercises[[#This Row],[ExerciseName]],tbl_Lookup_Exercises[ExerciseName],0)),"Unknown")</f>
        <v>Push</v>
      </c>
    </row>
    <row r="1817" spans="1:18" hidden="1" x14ac:dyDescent="0.25">
      <c r="A1817" s="49" t="s">
        <v>5750</v>
      </c>
      <c r="B1817" s="49" t="s">
        <v>1178</v>
      </c>
      <c r="C1817" s="49" t="s">
        <v>147</v>
      </c>
      <c r="D1817" s="49">
        <v>3</v>
      </c>
      <c r="E1817">
        <v>150</v>
      </c>
      <c r="F1817">
        <v>6</v>
      </c>
      <c r="I1817" s="49"/>
      <c r="J1817">
        <v>2</v>
      </c>
      <c r="K1817">
        <v>1</v>
      </c>
      <c r="L1817">
        <v>2</v>
      </c>
      <c r="M1817" s="49" t="s">
        <v>3856</v>
      </c>
      <c r="N1817" s="49"/>
      <c r="O1817" s="49" t="s">
        <v>3882</v>
      </c>
      <c r="P1817" s="49">
        <v>6</v>
      </c>
      <c r="Q1817" s="49" t="s">
        <v>5751</v>
      </c>
      <c r="R1817" s="49" t="str">
        <f>IFERROR(INDEX(tbl_Lookup_Exercises[Category],MATCH(tbl_Exercises[[#This Row],[ExerciseName]],tbl_Lookup_Exercises[ExerciseName],0)),"Unknown")</f>
        <v>Push</v>
      </c>
    </row>
    <row r="1818" spans="1:18" hidden="1" x14ac:dyDescent="0.25">
      <c r="A1818" s="49" t="s">
        <v>5752</v>
      </c>
      <c r="B1818" s="49" t="s">
        <v>1178</v>
      </c>
      <c r="C1818" s="49" t="s">
        <v>147</v>
      </c>
      <c r="D1818" s="49">
        <v>4</v>
      </c>
      <c r="E1818">
        <v>150</v>
      </c>
      <c r="F1818">
        <v>5</v>
      </c>
      <c r="I1818" s="49"/>
      <c r="J1818">
        <v>2</v>
      </c>
      <c r="K1818">
        <v>1</v>
      </c>
      <c r="L1818">
        <v>2</v>
      </c>
      <c r="M1818" s="49" t="s">
        <v>610</v>
      </c>
      <c r="N1818" s="49"/>
      <c r="O1818" s="49" t="s">
        <v>1937</v>
      </c>
      <c r="P1818" s="49">
        <v>6</v>
      </c>
      <c r="Q1818" s="49" t="s">
        <v>5753</v>
      </c>
      <c r="R1818" s="49" t="str">
        <f>IFERROR(INDEX(tbl_Lookup_Exercises[Category],MATCH(tbl_Exercises[[#This Row],[ExerciseName]],tbl_Lookup_Exercises[ExerciseName],0)),"Unknown")</f>
        <v>Push</v>
      </c>
    </row>
    <row r="1819" spans="1:18" hidden="1" x14ac:dyDescent="0.25">
      <c r="A1819" s="49" t="s">
        <v>5754</v>
      </c>
      <c r="B1819" s="49" t="s">
        <v>1178</v>
      </c>
      <c r="C1819" s="49" t="s">
        <v>177</v>
      </c>
      <c r="D1819" s="49">
        <v>1</v>
      </c>
      <c r="E1819">
        <v>30</v>
      </c>
      <c r="F1819">
        <v>12</v>
      </c>
      <c r="I1819" s="49"/>
      <c r="J1819">
        <v>2</v>
      </c>
      <c r="K1819">
        <v>1</v>
      </c>
      <c r="L1819">
        <v>2</v>
      </c>
      <c r="M1819" s="49" t="s">
        <v>618</v>
      </c>
      <c r="N1819" s="49"/>
      <c r="O1819" s="49" t="s">
        <v>2154</v>
      </c>
      <c r="P1819" s="49">
        <v>6</v>
      </c>
      <c r="Q1819" s="49" t="s">
        <v>5755</v>
      </c>
      <c r="R1819" s="49" t="str">
        <f>IFERROR(INDEX(tbl_Lookup_Exercises[Category],MATCH(tbl_Exercises[[#This Row],[ExerciseName]],tbl_Lookup_Exercises[ExerciseName],0)),"Unknown")</f>
        <v>Push</v>
      </c>
    </row>
    <row r="1820" spans="1:18" hidden="1" x14ac:dyDescent="0.25">
      <c r="A1820" s="49" t="s">
        <v>5756</v>
      </c>
      <c r="B1820" s="49" t="s">
        <v>1178</v>
      </c>
      <c r="C1820" s="49" t="s">
        <v>177</v>
      </c>
      <c r="D1820" s="49">
        <v>2</v>
      </c>
      <c r="E1820">
        <v>40</v>
      </c>
      <c r="F1820">
        <v>12</v>
      </c>
      <c r="I1820" s="49"/>
      <c r="J1820">
        <v>2</v>
      </c>
      <c r="K1820">
        <v>1</v>
      </c>
      <c r="L1820">
        <v>2</v>
      </c>
      <c r="M1820" s="49" t="s">
        <v>3856</v>
      </c>
      <c r="N1820" s="49"/>
      <c r="O1820" s="49" t="s">
        <v>3882</v>
      </c>
      <c r="P1820" s="49">
        <v>6</v>
      </c>
      <c r="Q1820" s="49" t="s">
        <v>5757</v>
      </c>
      <c r="R1820" s="49" t="str">
        <f>IFERROR(INDEX(tbl_Lookup_Exercises[Category],MATCH(tbl_Exercises[[#This Row],[ExerciseName]],tbl_Lookup_Exercises[ExerciseName],0)),"Unknown")</f>
        <v>Push</v>
      </c>
    </row>
    <row r="1821" spans="1:18" hidden="1" x14ac:dyDescent="0.25">
      <c r="A1821" s="49" t="s">
        <v>5758</v>
      </c>
      <c r="B1821" s="49" t="s">
        <v>1178</v>
      </c>
      <c r="C1821" s="49" t="s">
        <v>177</v>
      </c>
      <c r="D1821" s="49">
        <v>3</v>
      </c>
      <c r="E1821">
        <v>42.5</v>
      </c>
      <c r="F1821">
        <v>12</v>
      </c>
      <c r="I1821" s="49"/>
      <c r="J1821">
        <v>2</v>
      </c>
      <c r="K1821">
        <v>1</v>
      </c>
      <c r="L1821">
        <v>2</v>
      </c>
      <c r="M1821" s="49" t="s">
        <v>3856</v>
      </c>
      <c r="N1821" s="49"/>
      <c r="O1821" s="49" t="s">
        <v>3882</v>
      </c>
      <c r="P1821" s="49">
        <v>6</v>
      </c>
      <c r="Q1821" s="49" t="s">
        <v>5759</v>
      </c>
      <c r="R1821" s="49" t="str">
        <f>IFERROR(INDEX(tbl_Lookup_Exercises[Category],MATCH(tbl_Exercises[[#This Row],[ExerciseName]],tbl_Lookup_Exercises[ExerciseName],0)),"Unknown")</f>
        <v>Push</v>
      </c>
    </row>
    <row r="1822" spans="1:18" hidden="1" x14ac:dyDescent="0.25">
      <c r="A1822" s="49" t="s">
        <v>5760</v>
      </c>
      <c r="B1822" s="49" t="s">
        <v>1178</v>
      </c>
      <c r="C1822" s="49" t="s">
        <v>309</v>
      </c>
      <c r="D1822" s="49">
        <v>1</v>
      </c>
      <c r="E1822">
        <v>10</v>
      </c>
      <c r="F1822">
        <v>15</v>
      </c>
      <c r="I1822" s="49"/>
      <c r="J1822">
        <v>2</v>
      </c>
      <c r="K1822">
        <v>1</v>
      </c>
      <c r="L1822">
        <v>2</v>
      </c>
      <c r="M1822" s="49" t="s">
        <v>3856</v>
      </c>
      <c r="N1822" s="49"/>
      <c r="O1822" s="49" t="s">
        <v>3882</v>
      </c>
      <c r="P1822" s="49">
        <v>6</v>
      </c>
      <c r="Q1822" s="49" t="s">
        <v>5761</v>
      </c>
      <c r="R1822" s="49" t="str">
        <f>IFERROR(INDEX(tbl_Lookup_Exercises[Category],MATCH(tbl_Exercises[[#This Row],[ExerciseName]],tbl_Lookup_Exercises[ExerciseName],0)),"Unknown")</f>
        <v>Push</v>
      </c>
    </row>
    <row r="1823" spans="1:18" hidden="1" x14ac:dyDescent="0.25">
      <c r="A1823" s="49" t="s">
        <v>5762</v>
      </c>
      <c r="B1823" s="49" t="s">
        <v>1178</v>
      </c>
      <c r="C1823" s="49" t="s">
        <v>309</v>
      </c>
      <c r="D1823" s="49">
        <v>2</v>
      </c>
      <c r="E1823">
        <v>10</v>
      </c>
      <c r="F1823">
        <v>15</v>
      </c>
      <c r="I1823" s="49"/>
      <c r="J1823">
        <v>2</v>
      </c>
      <c r="K1823">
        <v>1</v>
      </c>
      <c r="L1823">
        <v>2</v>
      </c>
      <c r="M1823" s="49" t="s">
        <v>3856</v>
      </c>
      <c r="N1823" s="49"/>
      <c r="O1823" s="49" t="s">
        <v>3882</v>
      </c>
      <c r="P1823" s="49">
        <v>6</v>
      </c>
      <c r="Q1823" s="49" t="s">
        <v>5763</v>
      </c>
      <c r="R1823" s="49" t="str">
        <f>IFERROR(INDEX(tbl_Lookup_Exercises[Category],MATCH(tbl_Exercises[[#This Row],[ExerciseName]],tbl_Lookup_Exercises[ExerciseName],0)),"Unknown")</f>
        <v>Push</v>
      </c>
    </row>
    <row r="1824" spans="1:18" hidden="1" x14ac:dyDescent="0.25">
      <c r="A1824" s="49" t="s">
        <v>5764</v>
      </c>
      <c r="B1824" s="49" t="s">
        <v>1178</v>
      </c>
      <c r="C1824" s="49" t="s">
        <v>309</v>
      </c>
      <c r="D1824" s="49">
        <v>3</v>
      </c>
      <c r="E1824">
        <v>12.5</v>
      </c>
      <c r="F1824">
        <v>15</v>
      </c>
      <c r="I1824" s="49"/>
      <c r="J1824">
        <v>2</v>
      </c>
      <c r="K1824">
        <v>1</v>
      </c>
      <c r="L1824">
        <v>2</v>
      </c>
      <c r="M1824" s="49" t="s">
        <v>3856</v>
      </c>
      <c r="N1824" s="49"/>
      <c r="O1824" s="49" t="s">
        <v>3882</v>
      </c>
      <c r="P1824" s="49">
        <v>6</v>
      </c>
      <c r="Q1824" s="49" t="s">
        <v>5765</v>
      </c>
      <c r="R1824" s="49" t="str">
        <f>IFERROR(INDEX(tbl_Lookup_Exercises[Category],MATCH(tbl_Exercises[[#This Row],[ExerciseName]],tbl_Lookup_Exercises[ExerciseName],0)),"Unknown")</f>
        <v>Push</v>
      </c>
    </row>
    <row r="1825" spans="1:18" hidden="1" x14ac:dyDescent="0.25">
      <c r="A1825" s="49" t="s">
        <v>5766</v>
      </c>
      <c r="B1825" s="49" t="s">
        <v>1178</v>
      </c>
      <c r="C1825" s="49" t="s">
        <v>222</v>
      </c>
      <c r="D1825" s="49">
        <v>1</v>
      </c>
      <c r="E1825">
        <v>25</v>
      </c>
      <c r="F1825">
        <v>10</v>
      </c>
      <c r="I1825" s="49"/>
      <c r="J1825">
        <v>3</v>
      </c>
      <c r="K1825">
        <v>1</v>
      </c>
      <c r="L1825">
        <v>3</v>
      </c>
      <c r="M1825" s="49" t="s">
        <v>610</v>
      </c>
      <c r="N1825" s="49"/>
      <c r="O1825" s="49" t="s">
        <v>5767</v>
      </c>
      <c r="P1825" s="49">
        <v>6</v>
      </c>
      <c r="Q1825" s="49" t="s">
        <v>5768</v>
      </c>
      <c r="R1825" s="49" t="str">
        <f>IFERROR(INDEX(tbl_Lookup_Exercises[Category],MATCH(tbl_Exercises[[#This Row],[ExerciseName]],tbl_Lookup_Exercises[ExerciseName],0)),"Unknown")</f>
        <v>Arms_Triceps</v>
      </c>
    </row>
    <row r="1826" spans="1:18" hidden="1" x14ac:dyDescent="0.25">
      <c r="A1826" s="49" t="s">
        <v>5769</v>
      </c>
      <c r="B1826" s="49" t="s">
        <v>1178</v>
      </c>
      <c r="C1826" s="49" t="s">
        <v>222</v>
      </c>
      <c r="D1826" s="49">
        <v>2</v>
      </c>
      <c r="E1826">
        <v>25</v>
      </c>
      <c r="F1826">
        <v>9</v>
      </c>
      <c r="I1826" s="49"/>
      <c r="J1826">
        <v>3</v>
      </c>
      <c r="K1826">
        <v>1</v>
      </c>
      <c r="L1826">
        <v>3</v>
      </c>
      <c r="M1826" s="49" t="s">
        <v>610</v>
      </c>
      <c r="N1826" s="49"/>
      <c r="O1826" s="49" t="s">
        <v>5770</v>
      </c>
      <c r="P1826" s="49">
        <v>6</v>
      </c>
      <c r="Q1826" s="49" t="s">
        <v>5771</v>
      </c>
      <c r="R1826" s="49" t="str">
        <f>IFERROR(INDEX(tbl_Lookup_Exercises[Category],MATCH(tbl_Exercises[[#This Row],[ExerciseName]],tbl_Lookup_Exercises[ExerciseName],0)),"Unknown")</f>
        <v>Arms_Triceps</v>
      </c>
    </row>
    <row r="1827" spans="1:18" hidden="1" x14ac:dyDescent="0.25">
      <c r="A1827" s="49" t="s">
        <v>5772</v>
      </c>
      <c r="B1827" s="49" t="s">
        <v>1178</v>
      </c>
      <c r="C1827" s="49" t="s">
        <v>222</v>
      </c>
      <c r="D1827" s="49">
        <v>3</v>
      </c>
      <c r="E1827">
        <v>25</v>
      </c>
      <c r="F1827">
        <v>9</v>
      </c>
      <c r="I1827" s="49"/>
      <c r="M1827" s="49" t="s">
        <v>3930</v>
      </c>
      <c r="N1827" s="49"/>
      <c r="O1827" s="49" t="s">
        <v>5773</v>
      </c>
      <c r="P1827" s="49">
        <v>6</v>
      </c>
      <c r="Q1827" s="49" t="s">
        <v>5774</v>
      </c>
      <c r="R1827" s="49" t="str">
        <f>IFERROR(INDEX(tbl_Lookup_Exercises[Category],MATCH(tbl_Exercises[[#This Row],[ExerciseName]],tbl_Lookup_Exercises[ExerciseName],0)),"Unknown")</f>
        <v>Arms_Triceps</v>
      </c>
    </row>
    <row r="1828" spans="1:18" hidden="1" x14ac:dyDescent="0.25">
      <c r="A1828" s="49" t="s">
        <v>5775</v>
      </c>
      <c r="B1828" s="49" t="s">
        <v>1178</v>
      </c>
      <c r="C1828" s="49" t="s">
        <v>415</v>
      </c>
      <c r="D1828" s="49">
        <v>1</v>
      </c>
      <c r="E1828">
        <v>30</v>
      </c>
      <c r="G1828">
        <v>20</v>
      </c>
      <c r="I1828" s="49"/>
      <c r="M1828" s="49"/>
      <c r="N1828" s="49"/>
      <c r="O1828" s="49" t="s">
        <v>5776</v>
      </c>
      <c r="P1828" s="49">
        <v>6</v>
      </c>
      <c r="Q1828" s="49" t="s">
        <v>5777</v>
      </c>
      <c r="R1828" s="49" t="str">
        <f>IFERROR(INDEX(tbl_Lookup_Exercises[Category],MATCH(tbl_Exercises[[#This Row],[ExerciseName]],tbl_Lookup_Exercises[ExerciseName],0)),"Unknown")</f>
        <v>Warmup</v>
      </c>
    </row>
    <row r="1829" spans="1:18" hidden="1" x14ac:dyDescent="0.25">
      <c r="A1829" s="49" t="s">
        <v>5778</v>
      </c>
      <c r="B1829" s="49" t="s">
        <v>1178</v>
      </c>
      <c r="C1829" s="49" t="s">
        <v>415</v>
      </c>
      <c r="D1829" s="49">
        <v>2</v>
      </c>
      <c r="E1829">
        <v>30</v>
      </c>
      <c r="G1829">
        <v>20</v>
      </c>
      <c r="I1829" s="49"/>
      <c r="M1829" s="49"/>
      <c r="N1829" s="49"/>
      <c r="O1829" s="49" t="s">
        <v>5776</v>
      </c>
      <c r="P1829" s="49">
        <v>6</v>
      </c>
      <c r="Q1829" s="49" t="s">
        <v>5779</v>
      </c>
      <c r="R1829" s="49" t="str">
        <f>IFERROR(INDEX(tbl_Lookup_Exercises[Category],MATCH(tbl_Exercises[[#This Row],[ExerciseName]],tbl_Lookup_Exercises[ExerciseName],0)),"Unknown")</f>
        <v>Warmup</v>
      </c>
    </row>
    <row r="1830" spans="1:18" hidden="1" x14ac:dyDescent="0.25">
      <c r="A1830" s="49" t="s">
        <v>5780</v>
      </c>
      <c r="B1830" s="49" t="s">
        <v>1178</v>
      </c>
      <c r="C1830" s="49" t="s">
        <v>420</v>
      </c>
      <c r="D1830" s="49">
        <v>1</v>
      </c>
      <c r="E1830">
        <v>45</v>
      </c>
      <c r="F1830">
        <v>15</v>
      </c>
      <c r="I1830" s="49"/>
      <c r="M1830" s="49"/>
      <c r="N1830" s="49"/>
      <c r="O1830" s="49" t="s">
        <v>5781</v>
      </c>
      <c r="P1830" s="49">
        <v>6</v>
      </c>
      <c r="Q1830" s="49" t="s">
        <v>5782</v>
      </c>
      <c r="R1830" s="49" t="str">
        <f>IFERROR(INDEX(tbl_Lookup_Exercises[Category],MATCH(tbl_Exercises[[#This Row],[ExerciseName]],tbl_Lookup_Exercises[ExerciseName],0)),"Unknown")</f>
        <v>Arms_Triceps</v>
      </c>
    </row>
    <row r="1831" spans="1:18" hidden="1" x14ac:dyDescent="0.25">
      <c r="A1831" s="49" t="s">
        <v>5783</v>
      </c>
      <c r="B1831" s="49" t="s">
        <v>1178</v>
      </c>
      <c r="C1831" s="49" t="s">
        <v>420</v>
      </c>
      <c r="D1831" s="49">
        <v>2</v>
      </c>
      <c r="E1831">
        <v>45</v>
      </c>
      <c r="F1831">
        <v>15</v>
      </c>
      <c r="I1831" s="49"/>
      <c r="M1831" s="49"/>
      <c r="N1831" s="49"/>
      <c r="O1831" s="49" t="s">
        <v>5781</v>
      </c>
      <c r="P1831" s="49">
        <v>6</v>
      </c>
      <c r="Q1831" s="49" t="s">
        <v>5784</v>
      </c>
      <c r="R1831" s="49" t="str">
        <f>IFERROR(INDEX(tbl_Lookup_Exercises[Category],MATCH(tbl_Exercises[[#This Row],[ExerciseName]],tbl_Lookup_Exercises[ExerciseName],0)),"Unknown")</f>
        <v>Arms_Triceps</v>
      </c>
    </row>
    <row r="1832" spans="1:18" hidden="1" x14ac:dyDescent="0.25">
      <c r="A1832" s="49" t="s">
        <v>5785</v>
      </c>
      <c r="B1832" s="49" t="s">
        <v>1178</v>
      </c>
      <c r="C1832" s="49" t="s">
        <v>363</v>
      </c>
      <c r="D1832" s="49">
        <v>2</v>
      </c>
      <c r="G1832">
        <v>45</v>
      </c>
      <c r="H1832">
        <v>0.17</v>
      </c>
      <c r="I1832" s="49" t="s">
        <v>3957</v>
      </c>
      <c r="M1832" s="49"/>
      <c r="N1832" s="49"/>
      <c r="O1832" s="49"/>
      <c r="P1832" s="49">
        <v>6</v>
      </c>
      <c r="Q1832" s="49" t="s">
        <v>5786</v>
      </c>
      <c r="R1832" s="49" t="str">
        <f>IFERROR(INDEX(tbl_Lookup_Exercises[Category],MATCH(tbl_Exercises[[#This Row],[ExerciseName]],tbl_Lookup_Exercises[ExerciseName],0)),"Unknown")</f>
        <v>Cardio</v>
      </c>
    </row>
    <row r="1833" spans="1:18" hidden="1" x14ac:dyDescent="0.25">
      <c r="A1833" s="49" t="s">
        <v>5787</v>
      </c>
      <c r="B1833" s="49" t="s">
        <v>1178</v>
      </c>
      <c r="C1833" s="49" t="s">
        <v>363</v>
      </c>
      <c r="D1833" s="49">
        <v>3</v>
      </c>
      <c r="G1833">
        <v>45</v>
      </c>
      <c r="H1833">
        <v>0.17</v>
      </c>
      <c r="I1833" s="49" t="s">
        <v>3957</v>
      </c>
      <c r="M1833" s="49"/>
      <c r="N1833" s="49"/>
      <c r="O1833" s="49"/>
      <c r="P1833" s="49">
        <v>6</v>
      </c>
      <c r="Q1833" s="49" t="s">
        <v>5788</v>
      </c>
      <c r="R1833" s="49" t="str">
        <f>IFERROR(INDEX(tbl_Lookup_Exercises[Category],MATCH(tbl_Exercises[[#This Row],[ExerciseName]],tbl_Lookup_Exercises[ExerciseName],0)),"Unknown")</f>
        <v>Cardio</v>
      </c>
    </row>
    <row r="1834" spans="1:18" hidden="1" x14ac:dyDescent="0.25">
      <c r="A1834" s="49" t="s">
        <v>5789</v>
      </c>
      <c r="B1834" s="49" t="s">
        <v>1178</v>
      </c>
      <c r="C1834" s="49" t="s">
        <v>363</v>
      </c>
      <c r="D1834" s="49">
        <v>4</v>
      </c>
      <c r="G1834">
        <v>45</v>
      </c>
      <c r="H1834">
        <v>0.17</v>
      </c>
      <c r="I1834" s="49" t="s">
        <v>3957</v>
      </c>
      <c r="M1834" s="49"/>
      <c r="N1834" s="49"/>
      <c r="O1834" s="49"/>
      <c r="P1834" s="49">
        <v>6</v>
      </c>
      <c r="Q1834" s="49" t="s">
        <v>5790</v>
      </c>
      <c r="R1834" s="49" t="str">
        <f>IFERROR(INDEX(tbl_Lookup_Exercises[Category],MATCH(tbl_Exercises[[#This Row],[ExerciseName]],tbl_Lookup_Exercises[ExerciseName],0)),"Unknown")</f>
        <v>Cardio</v>
      </c>
    </row>
    <row r="1835" spans="1:18" hidden="1" x14ac:dyDescent="0.25">
      <c r="A1835" s="49" t="s">
        <v>5791</v>
      </c>
      <c r="B1835" s="49" t="s">
        <v>1178</v>
      </c>
      <c r="C1835" s="49" t="s">
        <v>363</v>
      </c>
      <c r="D1835" s="49">
        <v>5</v>
      </c>
      <c r="G1835">
        <v>45</v>
      </c>
      <c r="H1835">
        <v>0.17</v>
      </c>
      <c r="I1835" s="49" t="s">
        <v>3957</v>
      </c>
      <c r="M1835" s="49"/>
      <c r="N1835" s="49"/>
      <c r="O1835" s="49"/>
      <c r="P1835" s="49">
        <v>6</v>
      </c>
      <c r="Q1835" s="49" t="s">
        <v>5792</v>
      </c>
      <c r="R1835" s="49" t="str">
        <f>IFERROR(INDEX(tbl_Lookup_Exercises[Category],MATCH(tbl_Exercises[[#This Row],[ExerciseName]],tbl_Lookup_Exercises[ExerciseName],0)),"Unknown")</f>
        <v>Cardio</v>
      </c>
    </row>
    <row r="1836" spans="1:18" hidden="1" x14ac:dyDescent="0.25">
      <c r="A1836" s="49" t="s">
        <v>5793</v>
      </c>
      <c r="B1836" s="49" t="s">
        <v>1178</v>
      </c>
      <c r="C1836" s="49" t="s">
        <v>363</v>
      </c>
      <c r="D1836" s="49">
        <v>6</v>
      </c>
      <c r="G1836">
        <v>45</v>
      </c>
      <c r="H1836">
        <v>0.17</v>
      </c>
      <c r="I1836" s="49" t="s">
        <v>3957</v>
      </c>
      <c r="M1836" s="49"/>
      <c r="N1836" s="49"/>
      <c r="O1836" s="49"/>
      <c r="P1836" s="49">
        <v>6</v>
      </c>
      <c r="Q1836" s="49" t="s">
        <v>1181</v>
      </c>
      <c r="R1836" s="49" t="str">
        <f>IFERROR(INDEX(tbl_Lookup_Exercises[Category],MATCH(tbl_Exercises[[#This Row],[ExerciseName]],tbl_Lookup_Exercises[ExerciseName],0)),"Unknown")</f>
        <v>Cardio</v>
      </c>
    </row>
    <row r="1837" spans="1:18" hidden="1" x14ac:dyDescent="0.25">
      <c r="A1837" s="49" t="s">
        <v>5794</v>
      </c>
      <c r="B1837" s="49" t="s">
        <v>1182</v>
      </c>
      <c r="C1837" s="49" t="s">
        <v>363</v>
      </c>
      <c r="D1837" s="49">
        <v>1</v>
      </c>
      <c r="G1837">
        <v>360</v>
      </c>
      <c r="H1837">
        <v>0.55000000000000004</v>
      </c>
      <c r="I1837" s="49" t="s">
        <v>3957</v>
      </c>
      <c r="M1837" s="49"/>
      <c r="N1837" s="49"/>
      <c r="O1837" s="49" t="s">
        <v>5795</v>
      </c>
      <c r="P1837" s="49">
        <v>6</v>
      </c>
      <c r="Q1837" s="49" t="s">
        <v>1184</v>
      </c>
      <c r="R1837" s="49" t="str">
        <f>IFERROR(INDEX(tbl_Lookup_Exercises[Category],MATCH(tbl_Exercises[[#This Row],[ExerciseName]],tbl_Lookup_Exercises[ExerciseName],0)),"Unknown")</f>
        <v>Cardio</v>
      </c>
    </row>
    <row r="1838" spans="1:18" hidden="1" x14ac:dyDescent="0.25">
      <c r="A1838" s="49" t="s">
        <v>5796</v>
      </c>
      <c r="B1838" s="49" t="s">
        <v>1182</v>
      </c>
      <c r="C1838" s="49" t="s">
        <v>15</v>
      </c>
      <c r="D1838" s="49">
        <v>1</v>
      </c>
      <c r="E1838">
        <v>75</v>
      </c>
      <c r="G1838">
        <v>60</v>
      </c>
      <c r="I1838" s="49"/>
      <c r="M1838" s="49"/>
      <c r="N1838" s="49"/>
      <c r="O1838" s="49" t="s">
        <v>5587</v>
      </c>
      <c r="P1838" s="49">
        <v>6</v>
      </c>
      <c r="Q1838" s="49" t="s">
        <v>5797</v>
      </c>
      <c r="R1838" s="49" t="str">
        <f>IFERROR(INDEX(tbl_Lookup_Exercises[Category],MATCH(tbl_Exercises[[#This Row],[ExerciseName]],tbl_Lookup_Exercises[ExerciseName],0)),"Unknown")</f>
        <v>Carry</v>
      </c>
    </row>
    <row r="1839" spans="1:18" hidden="1" x14ac:dyDescent="0.25">
      <c r="A1839" s="49" t="s">
        <v>5798</v>
      </c>
      <c r="B1839" s="49" t="s">
        <v>1182</v>
      </c>
      <c r="C1839" s="49" t="s">
        <v>15</v>
      </c>
      <c r="D1839" s="49">
        <v>2</v>
      </c>
      <c r="E1839">
        <v>75</v>
      </c>
      <c r="G1839">
        <v>60</v>
      </c>
      <c r="I1839" s="49"/>
      <c r="M1839" s="49"/>
      <c r="N1839" s="49"/>
      <c r="O1839" s="49" t="s">
        <v>5799</v>
      </c>
      <c r="P1839" s="49">
        <v>6</v>
      </c>
      <c r="Q1839" s="49" t="s">
        <v>5800</v>
      </c>
      <c r="R1839" s="49" t="str">
        <f>IFERROR(INDEX(tbl_Lookup_Exercises[Category],MATCH(tbl_Exercises[[#This Row],[ExerciseName]],tbl_Lookup_Exercises[ExerciseName],0)),"Unknown")</f>
        <v>Carry</v>
      </c>
    </row>
    <row r="1840" spans="1:18" hidden="1" x14ac:dyDescent="0.25">
      <c r="A1840" s="49" t="s">
        <v>5801</v>
      </c>
      <c r="B1840" s="49" t="s">
        <v>1182</v>
      </c>
      <c r="C1840" s="49" t="s">
        <v>15</v>
      </c>
      <c r="D1840" s="49">
        <v>3</v>
      </c>
      <c r="E1840">
        <v>75</v>
      </c>
      <c r="G1840">
        <v>60</v>
      </c>
      <c r="I1840" s="49"/>
      <c r="M1840" s="49"/>
      <c r="N1840" s="49"/>
      <c r="O1840" s="49" t="s">
        <v>5799</v>
      </c>
      <c r="P1840" s="49">
        <v>6</v>
      </c>
      <c r="Q1840" s="49" t="s">
        <v>5802</v>
      </c>
      <c r="R1840" s="49" t="str">
        <f>IFERROR(INDEX(tbl_Lookup_Exercises[Category],MATCH(tbl_Exercises[[#This Row],[ExerciseName]],tbl_Lookup_Exercises[ExerciseName],0)),"Unknown")</f>
        <v>Carry</v>
      </c>
    </row>
    <row r="1841" spans="1:18" hidden="1" x14ac:dyDescent="0.25">
      <c r="A1841" s="49" t="s">
        <v>5803</v>
      </c>
      <c r="B1841" s="49" t="s">
        <v>1182</v>
      </c>
      <c r="C1841" s="49" t="s">
        <v>15</v>
      </c>
      <c r="D1841" s="49">
        <v>4</v>
      </c>
      <c r="E1841">
        <v>75</v>
      </c>
      <c r="G1841">
        <v>60</v>
      </c>
      <c r="I1841" s="49"/>
      <c r="M1841" s="49"/>
      <c r="N1841" s="49"/>
      <c r="O1841" s="49" t="s">
        <v>5799</v>
      </c>
      <c r="P1841" s="49">
        <v>6</v>
      </c>
      <c r="Q1841" s="49" t="s">
        <v>5804</v>
      </c>
      <c r="R1841" s="49" t="str">
        <f>IFERROR(INDEX(tbl_Lookup_Exercises[Category],MATCH(tbl_Exercises[[#This Row],[ExerciseName]],tbl_Lookup_Exercises[ExerciseName],0)),"Unknown")</f>
        <v>Carry</v>
      </c>
    </row>
    <row r="1842" spans="1:18" hidden="1" x14ac:dyDescent="0.25">
      <c r="A1842" s="49" t="s">
        <v>5805</v>
      </c>
      <c r="B1842" s="49" t="s">
        <v>1182</v>
      </c>
      <c r="C1842" s="49" t="s">
        <v>55</v>
      </c>
      <c r="D1842" s="49">
        <v>1</v>
      </c>
      <c r="E1842">
        <v>60</v>
      </c>
      <c r="F1842">
        <v>12</v>
      </c>
      <c r="I1842" s="49"/>
      <c r="J1842">
        <v>2</v>
      </c>
      <c r="K1842">
        <v>2</v>
      </c>
      <c r="L1842">
        <v>2</v>
      </c>
      <c r="M1842" s="49" t="s">
        <v>618</v>
      </c>
      <c r="N1842" s="49"/>
      <c r="O1842" s="49" t="s">
        <v>5806</v>
      </c>
      <c r="P1842" s="49">
        <v>6</v>
      </c>
      <c r="Q1842" s="49" t="s">
        <v>5807</v>
      </c>
      <c r="R1842" s="49" t="str">
        <f>IFERROR(INDEX(tbl_Lookup_Exercises[Category],MATCH(tbl_Exercises[[#This Row],[ExerciseName]],tbl_Lookup_Exercises[ExerciseName],0)),"Unknown")</f>
        <v>Pull</v>
      </c>
    </row>
    <row r="1843" spans="1:18" hidden="1" x14ac:dyDescent="0.25">
      <c r="A1843" s="49" t="s">
        <v>5808</v>
      </c>
      <c r="B1843" s="49" t="s">
        <v>1182</v>
      </c>
      <c r="C1843" s="49" t="s">
        <v>55</v>
      </c>
      <c r="D1843" s="49">
        <v>2</v>
      </c>
      <c r="E1843">
        <v>65</v>
      </c>
      <c r="F1843">
        <v>11</v>
      </c>
      <c r="I1843" s="49"/>
      <c r="J1843">
        <v>2</v>
      </c>
      <c r="K1843">
        <v>2</v>
      </c>
      <c r="L1843">
        <v>2</v>
      </c>
      <c r="M1843" s="49" t="s">
        <v>3856</v>
      </c>
      <c r="N1843" s="49"/>
      <c r="O1843" s="49" t="s">
        <v>3996</v>
      </c>
      <c r="P1843" s="49">
        <v>6</v>
      </c>
      <c r="Q1843" s="49" t="s">
        <v>5809</v>
      </c>
      <c r="R1843" s="49" t="str">
        <f>IFERROR(INDEX(tbl_Lookup_Exercises[Category],MATCH(tbl_Exercises[[#This Row],[ExerciseName]],tbl_Lookup_Exercises[ExerciseName],0)),"Unknown")</f>
        <v>Pull</v>
      </c>
    </row>
    <row r="1844" spans="1:18" hidden="1" x14ac:dyDescent="0.25">
      <c r="A1844" s="49" t="s">
        <v>5810</v>
      </c>
      <c r="B1844" s="49" t="s">
        <v>1182</v>
      </c>
      <c r="C1844" s="49" t="s">
        <v>55</v>
      </c>
      <c r="D1844" s="49">
        <v>3</v>
      </c>
      <c r="E1844">
        <v>65</v>
      </c>
      <c r="F1844">
        <v>10</v>
      </c>
      <c r="I1844" s="49"/>
      <c r="J1844">
        <v>2</v>
      </c>
      <c r="K1844">
        <v>2</v>
      </c>
      <c r="L1844">
        <v>2</v>
      </c>
      <c r="M1844" s="49" t="s">
        <v>3856</v>
      </c>
      <c r="N1844" s="49"/>
      <c r="O1844" s="49" t="s">
        <v>3996</v>
      </c>
      <c r="P1844" s="49">
        <v>6</v>
      </c>
      <c r="Q1844" s="49" t="s">
        <v>5811</v>
      </c>
      <c r="R1844" s="49" t="str">
        <f>IFERROR(INDEX(tbl_Lookup_Exercises[Category],MATCH(tbl_Exercises[[#This Row],[ExerciseName]],tbl_Lookup_Exercises[ExerciseName],0)),"Unknown")</f>
        <v>Pull</v>
      </c>
    </row>
    <row r="1845" spans="1:18" hidden="1" x14ac:dyDescent="0.25">
      <c r="A1845" s="49" t="s">
        <v>5812</v>
      </c>
      <c r="B1845" s="49" t="s">
        <v>1182</v>
      </c>
      <c r="C1845" s="49" t="s">
        <v>55</v>
      </c>
      <c r="D1845" s="49">
        <v>4</v>
      </c>
      <c r="E1845">
        <v>65</v>
      </c>
      <c r="F1845">
        <v>10</v>
      </c>
      <c r="I1845" s="49"/>
      <c r="J1845">
        <v>2</v>
      </c>
      <c r="K1845">
        <v>2</v>
      </c>
      <c r="L1845">
        <v>2</v>
      </c>
      <c r="M1845" s="49" t="s">
        <v>610</v>
      </c>
      <c r="N1845" s="49"/>
      <c r="O1845" s="49" t="s">
        <v>3600</v>
      </c>
      <c r="P1845" s="49">
        <v>6</v>
      </c>
      <c r="Q1845" s="49" t="s">
        <v>5813</v>
      </c>
      <c r="R1845" s="49" t="str">
        <f>IFERROR(INDEX(tbl_Lookup_Exercises[Category],MATCH(tbl_Exercises[[#This Row],[ExerciseName]],tbl_Lookup_Exercises[ExerciseName],0)),"Unknown")</f>
        <v>Pull</v>
      </c>
    </row>
    <row r="1846" spans="1:18" hidden="1" x14ac:dyDescent="0.25">
      <c r="A1846" s="49" t="s">
        <v>5814</v>
      </c>
      <c r="B1846" s="49" t="s">
        <v>1182</v>
      </c>
      <c r="C1846" s="49" t="s">
        <v>79</v>
      </c>
      <c r="D1846" s="49">
        <v>1</v>
      </c>
      <c r="E1846">
        <v>25</v>
      </c>
      <c r="F1846">
        <v>15</v>
      </c>
      <c r="I1846" s="49"/>
      <c r="J1846">
        <v>2</v>
      </c>
      <c r="K1846">
        <v>2</v>
      </c>
      <c r="L1846">
        <v>2</v>
      </c>
      <c r="M1846" s="49" t="s">
        <v>618</v>
      </c>
      <c r="N1846" s="49"/>
      <c r="O1846" s="49" t="s">
        <v>3218</v>
      </c>
      <c r="P1846" s="49">
        <v>6</v>
      </c>
      <c r="Q1846" s="49" t="s">
        <v>5815</v>
      </c>
      <c r="R1846" s="49" t="str">
        <f>IFERROR(INDEX(tbl_Lookup_Exercises[Category],MATCH(tbl_Exercises[[#This Row],[ExerciseName]],tbl_Lookup_Exercises[ExerciseName],0)),"Unknown")</f>
        <v>Pull</v>
      </c>
    </row>
    <row r="1847" spans="1:18" hidden="1" x14ac:dyDescent="0.25">
      <c r="A1847" s="49" t="s">
        <v>5816</v>
      </c>
      <c r="B1847" s="49" t="s">
        <v>1182</v>
      </c>
      <c r="C1847" s="49" t="s">
        <v>79</v>
      </c>
      <c r="D1847" s="49">
        <v>2</v>
      </c>
      <c r="E1847">
        <v>30</v>
      </c>
      <c r="F1847">
        <v>15</v>
      </c>
      <c r="I1847" s="49"/>
      <c r="J1847">
        <v>2</v>
      </c>
      <c r="K1847">
        <v>2</v>
      </c>
      <c r="L1847">
        <v>2</v>
      </c>
      <c r="M1847" s="49" t="s">
        <v>618</v>
      </c>
      <c r="N1847" s="49"/>
      <c r="O1847" s="49" t="s">
        <v>3218</v>
      </c>
      <c r="P1847" s="49">
        <v>6</v>
      </c>
      <c r="Q1847" s="49" t="s">
        <v>5817</v>
      </c>
      <c r="R1847" s="49" t="str">
        <f>IFERROR(INDEX(tbl_Lookup_Exercises[Category],MATCH(tbl_Exercises[[#This Row],[ExerciseName]],tbl_Lookup_Exercises[ExerciseName],0)),"Unknown")</f>
        <v>Pull</v>
      </c>
    </row>
    <row r="1848" spans="1:18" hidden="1" x14ac:dyDescent="0.25">
      <c r="A1848" s="49" t="s">
        <v>5818</v>
      </c>
      <c r="B1848" s="49" t="s">
        <v>1182</v>
      </c>
      <c r="C1848" s="49" t="s">
        <v>79</v>
      </c>
      <c r="D1848" s="49">
        <v>3</v>
      </c>
      <c r="E1848">
        <v>35</v>
      </c>
      <c r="F1848">
        <v>15</v>
      </c>
      <c r="I1848" s="49"/>
      <c r="J1848">
        <v>2</v>
      </c>
      <c r="K1848">
        <v>2</v>
      </c>
      <c r="L1848">
        <v>2</v>
      </c>
      <c r="M1848" s="49" t="s">
        <v>618</v>
      </c>
      <c r="N1848" s="49"/>
      <c r="O1848" s="49" t="s">
        <v>3218</v>
      </c>
      <c r="P1848" s="49">
        <v>6</v>
      </c>
      <c r="Q1848" s="49" t="s">
        <v>5819</v>
      </c>
      <c r="R1848" s="49" t="str">
        <f>IFERROR(INDEX(tbl_Lookup_Exercises[Category],MATCH(tbl_Exercises[[#This Row],[ExerciseName]],tbl_Lookup_Exercises[ExerciseName],0)),"Unknown")</f>
        <v>Pull</v>
      </c>
    </row>
    <row r="1849" spans="1:18" hidden="1" x14ac:dyDescent="0.25">
      <c r="A1849" s="49" t="s">
        <v>5820</v>
      </c>
      <c r="B1849" s="49" t="s">
        <v>1182</v>
      </c>
      <c r="C1849" s="49" t="s">
        <v>99</v>
      </c>
      <c r="D1849" s="49">
        <v>1</v>
      </c>
      <c r="E1849">
        <v>25</v>
      </c>
      <c r="F1849">
        <v>12</v>
      </c>
      <c r="I1849" s="49"/>
      <c r="J1849">
        <v>2</v>
      </c>
      <c r="K1849">
        <v>1</v>
      </c>
      <c r="L1849">
        <v>3</v>
      </c>
      <c r="M1849" s="49" t="s">
        <v>618</v>
      </c>
      <c r="N1849" s="49"/>
      <c r="O1849" s="49" t="s">
        <v>3189</v>
      </c>
      <c r="P1849" s="49">
        <v>6</v>
      </c>
      <c r="Q1849" s="49" t="s">
        <v>5821</v>
      </c>
      <c r="R1849" s="49" t="str">
        <f>IFERROR(INDEX(tbl_Lookup_Exercises[Category],MATCH(tbl_Exercises[[#This Row],[ExerciseName]],tbl_Lookup_Exercises[ExerciseName],0)),"Unknown")</f>
        <v>Arms_Biceps</v>
      </c>
    </row>
    <row r="1850" spans="1:18" hidden="1" x14ac:dyDescent="0.25">
      <c r="A1850" s="49" t="s">
        <v>5822</v>
      </c>
      <c r="B1850" s="49" t="s">
        <v>1182</v>
      </c>
      <c r="C1850" s="49" t="s">
        <v>99</v>
      </c>
      <c r="D1850" s="49">
        <v>2</v>
      </c>
      <c r="E1850">
        <v>25</v>
      </c>
      <c r="F1850">
        <v>12</v>
      </c>
      <c r="I1850" s="49"/>
      <c r="J1850">
        <v>2</v>
      </c>
      <c r="K1850">
        <v>1</v>
      </c>
      <c r="L1850">
        <v>3</v>
      </c>
      <c r="M1850" s="49" t="s">
        <v>618</v>
      </c>
      <c r="N1850" s="49"/>
      <c r="O1850" s="49" t="s">
        <v>3189</v>
      </c>
      <c r="P1850" s="49">
        <v>6</v>
      </c>
      <c r="Q1850" s="49" t="s">
        <v>5823</v>
      </c>
      <c r="R1850" s="49" t="str">
        <f>IFERROR(INDEX(tbl_Lookup_Exercises[Category],MATCH(tbl_Exercises[[#This Row],[ExerciseName]],tbl_Lookup_Exercises[ExerciseName],0)),"Unknown")</f>
        <v>Arms_Biceps</v>
      </c>
    </row>
    <row r="1851" spans="1:18" hidden="1" x14ac:dyDescent="0.25">
      <c r="A1851" s="49" t="s">
        <v>5824</v>
      </c>
      <c r="B1851" s="49" t="s">
        <v>1182</v>
      </c>
      <c r="C1851" s="49" t="s">
        <v>99</v>
      </c>
      <c r="D1851" s="49">
        <v>3</v>
      </c>
      <c r="E1851">
        <v>27.5</v>
      </c>
      <c r="F1851">
        <v>11</v>
      </c>
      <c r="I1851" s="49"/>
      <c r="J1851">
        <v>2</v>
      </c>
      <c r="K1851">
        <v>1</v>
      </c>
      <c r="L1851">
        <v>3</v>
      </c>
      <c r="M1851" s="49" t="s">
        <v>610</v>
      </c>
      <c r="N1851" s="49"/>
      <c r="O1851" s="49" t="s">
        <v>2350</v>
      </c>
      <c r="P1851" s="49">
        <v>6</v>
      </c>
      <c r="Q1851" s="49" t="s">
        <v>5825</v>
      </c>
      <c r="R1851" s="49" t="str">
        <f>IFERROR(INDEX(tbl_Lookup_Exercises[Category],MATCH(tbl_Exercises[[#This Row],[ExerciseName]],tbl_Lookup_Exercises[ExerciseName],0)),"Unknown")</f>
        <v>Arms_Biceps</v>
      </c>
    </row>
    <row r="1852" spans="1:18" hidden="1" x14ac:dyDescent="0.25">
      <c r="A1852" s="49" t="s">
        <v>5826</v>
      </c>
      <c r="B1852" s="49" t="s">
        <v>1182</v>
      </c>
      <c r="C1852" s="49" t="s">
        <v>356</v>
      </c>
      <c r="D1852" s="49">
        <v>1</v>
      </c>
      <c r="G1852">
        <v>462</v>
      </c>
      <c r="H1852">
        <v>2</v>
      </c>
      <c r="I1852" s="49" t="s">
        <v>3957</v>
      </c>
      <c r="M1852" s="49"/>
      <c r="N1852" s="49"/>
      <c r="O1852" s="49" t="s">
        <v>5827</v>
      </c>
      <c r="P1852" s="49">
        <v>6</v>
      </c>
      <c r="Q1852" s="49" t="s">
        <v>1185</v>
      </c>
      <c r="R1852" s="49" t="str">
        <f>IFERROR(INDEX(tbl_Lookup_Exercises[Category],MATCH(tbl_Exercises[[#This Row],[ExerciseName]],tbl_Lookup_Exercises[ExerciseName],0)),"Unknown")</f>
        <v>Pull</v>
      </c>
    </row>
    <row r="1853" spans="1:18" hidden="1" x14ac:dyDescent="0.25">
      <c r="A1853" s="49" t="s">
        <v>5828</v>
      </c>
      <c r="B1853" s="49" t="s">
        <v>1186</v>
      </c>
      <c r="C1853" s="49" t="s">
        <v>363</v>
      </c>
      <c r="D1853" s="49">
        <v>1</v>
      </c>
      <c r="G1853">
        <v>360</v>
      </c>
      <c r="H1853">
        <v>0.56999999999999995</v>
      </c>
      <c r="I1853" s="49" t="s">
        <v>3957</v>
      </c>
      <c r="M1853" s="49"/>
      <c r="N1853" s="49"/>
      <c r="O1853" s="49" t="s">
        <v>5829</v>
      </c>
      <c r="P1853" s="49">
        <v>6</v>
      </c>
      <c r="Q1853" s="49" t="s">
        <v>1188</v>
      </c>
      <c r="R1853" s="49" t="str">
        <f>IFERROR(INDEX(tbl_Lookup_Exercises[Category],MATCH(tbl_Exercises[[#This Row],[ExerciseName]],tbl_Lookup_Exercises[ExerciseName],0)),"Unknown")</f>
        <v>Cardio</v>
      </c>
    </row>
    <row r="1854" spans="1:18" hidden="1" x14ac:dyDescent="0.25">
      <c r="A1854" s="49" t="s">
        <v>5830</v>
      </c>
      <c r="B1854" s="49" t="s">
        <v>1186</v>
      </c>
      <c r="C1854" s="49" t="s">
        <v>112</v>
      </c>
      <c r="D1854" s="49">
        <v>1</v>
      </c>
      <c r="E1854">
        <v>80</v>
      </c>
      <c r="F1854">
        <v>15</v>
      </c>
      <c r="I1854" s="49"/>
      <c r="M1854" s="49" t="s">
        <v>618</v>
      </c>
      <c r="N1854" s="49"/>
      <c r="O1854" s="49" t="s">
        <v>5831</v>
      </c>
      <c r="P1854" s="49">
        <v>6</v>
      </c>
      <c r="Q1854" s="49" t="s">
        <v>5832</v>
      </c>
      <c r="R1854" s="49" t="str">
        <f>IFERROR(INDEX(tbl_Lookup_Exercises[Category],MATCH(tbl_Exercises[[#This Row],[ExerciseName]],tbl_Lookup_Exercises[ExerciseName],0)),"Unknown")</f>
        <v>Arms_Biceps</v>
      </c>
    </row>
    <row r="1855" spans="1:18" hidden="1" x14ac:dyDescent="0.25">
      <c r="A1855" s="49" t="s">
        <v>5833</v>
      </c>
      <c r="B1855" s="49" t="s">
        <v>1186</v>
      </c>
      <c r="C1855" s="49" t="s">
        <v>112</v>
      </c>
      <c r="D1855" s="49">
        <v>2</v>
      </c>
      <c r="E1855">
        <v>80</v>
      </c>
      <c r="F1855">
        <v>14</v>
      </c>
      <c r="I1855" s="49"/>
      <c r="M1855" s="49" t="s">
        <v>610</v>
      </c>
      <c r="N1855" s="49"/>
      <c r="O1855" s="49" t="s">
        <v>5834</v>
      </c>
      <c r="P1855" s="49">
        <v>6</v>
      </c>
      <c r="Q1855" s="49" t="s">
        <v>5835</v>
      </c>
      <c r="R1855" s="49" t="str">
        <f>IFERROR(INDEX(tbl_Lookup_Exercises[Category],MATCH(tbl_Exercises[[#This Row],[ExerciseName]],tbl_Lookup_Exercises[ExerciseName],0)),"Unknown")</f>
        <v>Arms_Biceps</v>
      </c>
    </row>
    <row r="1856" spans="1:18" hidden="1" x14ac:dyDescent="0.25">
      <c r="A1856" s="49" t="s">
        <v>5836</v>
      </c>
      <c r="B1856" s="49" t="s">
        <v>1186</v>
      </c>
      <c r="C1856" s="49" t="s">
        <v>112</v>
      </c>
      <c r="D1856" s="49">
        <v>3</v>
      </c>
      <c r="E1856">
        <v>80</v>
      </c>
      <c r="F1856">
        <v>13</v>
      </c>
      <c r="I1856" s="49"/>
      <c r="M1856" s="49" t="s">
        <v>610</v>
      </c>
      <c r="N1856" s="49"/>
      <c r="O1856" s="49" t="s">
        <v>5834</v>
      </c>
      <c r="P1856" s="49">
        <v>6</v>
      </c>
      <c r="Q1856" s="49" t="s">
        <v>5837</v>
      </c>
      <c r="R1856" s="49" t="str">
        <f>IFERROR(INDEX(tbl_Lookup_Exercises[Category],MATCH(tbl_Exercises[[#This Row],[ExerciseName]],tbl_Lookup_Exercises[ExerciseName],0)),"Unknown")</f>
        <v>Arms_Biceps</v>
      </c>
    </row>
    <row r="1857" spans="1:18" hidden="1" x14ac:dyDescent="0.25">
      <c r="A1857" s="49" t="s">
        <v>5838</v>
      </c>
      <c r="B1857" s="49" t="s">
        <v>1186</v>
      </c>
      <c r="C1857" s="49" t="s">
        <v>229</v>
      </c>
      <c r="D1857" s="49">
        <v>1</v>
      </c>
      <c r="E1857">
        <v>25</v>
      </c>
      <c r="F1857">
        <v>10</v>
      </c>
      <c r="I1857" s="49"/>
      <c r="J1857">
        <v>3</v>
      </c>
      <c r="K1857">
        <v>1</v>
      </c>
      <c r="L1857">
        <v>3</v>
      </c>
      <c r="M1857" s="49" t="s">
        <v>618</v>
      </c>
      <c r="N1857" s="49"/>
      <c r="O1857" s="49" t="s">
        <v>5839</v>
      </c>
      <c r="P1857" s="49">
        <v>6</v>
      </c>
      <c r="Q1857" s="49" t="s">
        <v>5840</v>
      </c>
      <c r="R1857" s="49" t="str">
        <f>IFERROR(INDEX(tbl_Lookup_Exercises[Category],MATCH(tbl_Exercises[[#This Row],[ExerciseName]],tbl_Lookup_Exercises[ExerciseName],0)),"Unknown")</f>
        <v>Arms_Triceps</v>
      </c>
    </row>
    <row r="1858" spans="1:18" hidden="1" x14ac:dyDescent="0.25">
      <c r="A1858" s="49" t="s">
        <v>5841</v>
      </c>
      <c r="B1858" s="49" t="s">
        <v>1186</v>
      </c>
      <c r="C1858" s="49" t="s">
        <v>229</v>
      </c>
      <c r="D1858" s="49">
        <v>2</v>
      </c>
      <c r="E1858">
        <v>27.5</v>
      </c>
      <c r="F1858">
        <v>9</v>
      </c>
      <c r="I1858" s="49"/>
      <c r="J1858">
        <v>3</v>
      </c>
      <c r="K1858">
        <v>1</v>
      </c>
      <c r="L1858">
        <v>3</v>
      </c>
      <c r="M1858" s="49" t="s">
        <v>610</v>
      </c>
      <c r="N1858" s="49"/>
      <c r="O1858" s="49" t="s">
        <v>5842</v>
      </c>
      <c r="P1858" s="49">
        <v>6</v>
      </c>
      <c r="Q1858" s="49" t="s">
        <v>5843</v>
      </c>
      <c r="R1858" s="49" t="str">
        <f>IFERROR(INDEX(tbl_Lookup_Exercises[Category],MATCH(tbl_Exercises[[#This Row],[ExerciseName]],tbl_Lookup_Exercises[ExerciseName],0)),"Unknown")</f>
        <v>Arms_Triceps</v>
      </c>
    </row>
    <row r="1859" spans="1:18" hidden="1" x14ac:dyDescent="0.25">
      <c r="A1859" s="49" t="s">
        <v>5844</v>
      </c>
      <c r="B1859" s="49" t="s">
        <v>1186</v>
      </c>
      <c r="C1859" s="49" t="s">
        <v>229</v>
      </c>
      <c r="D1859" s="49">
        <v>3</v>
      </c>
      <c r="E1859">
        <v>30</v>
      </c>
      <c r="F1859">
        <v>8</v>
      </c>
      <c r="I1859" s="49"/>
      <c r="J1859">
        <v>3</v>
      </c>
      <c r="K1859">
        <v>1</v>
      </c>
      <c r="L1859">
        <v>3</v>
      </c>
      <c r="M1859" s="49" t="s">
        <v>610</v>
      </c>
      <c r="N1859" s="49"/>
      <c r="O1859" s="49" t="s">
        <v>5842</v>
      </c>
      <c r="P1859" s="49">
        <v>6</v>
      </c>
      <c r="Q1859" s="49" t="s">
        <v>5845</v>
      </c>
      <c r="R1859" s="49" t="str">
        <f>IFERROR(INDEX(tbl_Lookup_Exercises[Category],MATCH(tbl_Exercises[[#This Row],[ExerciseName]],tbl_Lookup_Exercises[ExerciseName],0)),"Unknown")</f>
        <v>Arms_Triceps</v>
      </c>
    </row>
    <row r="1860" spans="1:18" hidden="1" x14ac:dyDescent="0.25">
      <c r="A1860" s="49" t="s">
        <v>5846</v>
      </c>
      <c r="B1860" s="49" t="s">
        <v>1186</v>
      </c>
      <c r="C1860" s="49" t="s">
        <v>129</v>
      </c>
      <c r="D1860" s="49">
        <v>1</v>
      </c>
      <c r="E1860">
        <v>30</v>
      </c>
      <c r="F1860">
        <v>10</v>
      </c>
      <c r="I1860" s="49"/>
      <c r="J1860">
        <v>3</v>
      </c>
      <c r="K1860">
        <v>1</v>
      </c>
      <c r="L1860">
        <v>3</v>
      </c>
      <c r="M1860" s="49" t="s">
        <v>3856</v>
      </c>
      <c r="N1860" s="49" t="s">
        <v>5847</v>
      </c>
      <c r="O1860" s="49" t="s">
        <v>5848</v>
      </c>
      <c r="P1860" s="49">
        <v>6</v>
      </c>
      <c r="Q1860" s="49" t="s">
        <v>5849</v>
      </c>
      <c r="R1860" s="49" t="str">
        <f>IFERROR(INDEX(tbl_Lookup_Exercises[Category],MATCH(tbl_Exercises[[#This Row],[ExerciseName]],tbl_Lookup_Exercises[ExerciseName],0)),"Unknown")</f>
        <v>Arms_Biceps</v>
      </c>
    </row>
    <row r="1861" spans="1:18" hidden="1" x14ac:dyDescent="0.25">
      <c r="A1861" s="49" t="s">
        <v>5850</v>
      </c>
      <c r="B1861" s="49" t="s">
        <v>1186</v>
      </c>
      <c r="C1861" s="49" t="s">
        <v>222</v>
      </c>
      <c r="D1861" s="49">
        <v>1</v>
      </c>
      <c r="E1861">
        <v>27.5</v>
      </c>
      <c r="F1861">
        <v>9</v>
      </c>
      <c r="I1861" s="49"/>
      <c r="J1861">
        <v>2</v>
      </c>
      <c r="K1861">
        <v>1</v>
      </c>
      <c r="L1861">
        <v>2</v>
      </c>
      <c r="M1861" s="49" t="s">
        <v>3856</v>
      </c>
      <c r="N1861" s="49" t="s">
        <v>5847</v>
      </c>
      <c r="O1861" s="49" t="s">
        <v>3882</v>
      </c>
      <c r="P1861" s="49">
        <v>6</v>
      </c>
      <c r="Q1861" s="49" t="s">
        <v>5851</v>
      </c>
      <c r="R1861" s="49" t="str">
        <f>IFERROR(INDEX(tbl_Lookup_Exercises[Category],MATCH(tbl_Exercises[[#This Row],[ExerciseName]],tbl_Lookup_Exercises[ExerciseName],0)),"Unknown")</f>
        <v>Arms_Triceps</v>
      </c>
    </row>
    <row r="1862" spans="1:18" hidden="1" x14ac:dyDescent="0.25">
      <c r="A1862" s="49" t="s">
        <v>5852</v>
      </c>
      <c r="B1862" s="49" t="s">
        <v>1186</v>
      </c>
      <c r="C1862" s="49" t="s">
        <v>129</v>
      </c>
      <c r="D1862" s="49">
        <v>2</v>
      </c>
      <c r="E1862">
        <v>30</v>
      </c>
      <c r="F1862">
        <v>9</v>
      </c>
      <c r="I1862" s="49"/>
      <c r="J1862">
        <v>2</v>
      </c>
      <c r="K1862">
        <v>1</v>
      </c>
      <c r="L1862">
        <v>2</v>
      </c>
      <c r="M1862" s="49" t="s">
        <v>610</v>
      </c>
      <c r="N1862" s="49" t="s">
        <v>5853</v>
      </c>
      <c r="O1862" s="49" t="s">
        <v>5854</v>
      </c>
      <c r="P1862" s="49">
        <v>6</v>
      </c>
      <c r="Q1862" s="49" t="s">
        <v>5855</v>
      </c>
      <c r="R1862" s="49" t="str">
        <f>IFERROR(INDEX(tbl_Lookup_Exercises[Category],MATCH(tbl_Exercises[[#This Row],[ExerciseName]],tbl_Lookup_Exercises[ExerciseName],0)),"Unknown")</f>
        <v>Arms_Biceps</v>
      </c>
    </row>
    <row r="1863" spans="1:18" hidden="1" x14ac:dyDescent="0.25">
      <c r="A1863" s="49" t="s">
        <v>5856</v>
      </c>
      <c r="B1863" s="49" t="s">
        <v>1186</v>
      </c>
      <c r="C1863" s="49" t="s">
        <v>222</v>
      </c>
      <c r="D1863" s="49">
        <v>2</v>
      </c>
      <c r="E1863">
        <v>30</v>
      </c>
      <c r="F1863">
        <v>9</v>
      </c>
      <c r="I1863" s="49"/>
      <c r="J1863">
        <v>2</v>
      </c>
      <c r="K1863">
        <v>1</v>
      </c>
      <c r="L1863">
        <v>2</v>
      </c>
      <c r="M1863" s="49" t="s">
        <v>610</v>
      </c>
      <c r="N1863" s="49" t="s">
        <v>5853</v>
      </c>
      <c r="O1863" s="49" t="s">
        <v>1937</v>
      </c>
      <c r="P1863" s="49">
        <v>6</v>
      </c>
      <c r="Q1863" s="49" t="s">
        <v>5857</v>
      </c>
      <c r="R1863" s="49" t="str">
        <f>IFERROR(INDEX(tbl_Lookup_Exercises[Category],MATCH(tbl_Exercises[[#This Row],[ExerciseName]],tbl_Lookup_Exercises[ExerciseName],0)),"Unknown")</f>
        <v>Arms_Triceps</v>
      </c>
    </row>
    <row r="1864" spans="1:18" hidden="1" x14ac:dyDescent="0.25">
      <c r="A1864" s="49" t="s">
        <v>5858</v>
      </c>
      <c r="B1864" s="49" t="s">
        <v>1186</v>
      </c>
      <c r="C1864" s="49" t="s">
        <v>129</v>
      </c>
      <c r="D1864" s="49">
        <v>3</v>
      </c>
      <c r="E1864">
        <v>30</v>
      </c>
      <c r="F1864">
        <v>8</v>
      </c>
      <c r="I1864" s="49"/>
      <c r="J1864">
        <v>2</v>
      </c>
      <c r="K1864">
        <v>1</v>
      </c>
      <c r="L1864">
        <v>2</v>
      </c>
      <c r="M1864" s="49" t="s">
        <v>610</v>
      </c>
      <c r="N1864" s="49" t="s">
        <v>5859</v>
      </c>
      <c r="O1864" s="49" t="s">
        <v>5854</v>
      </c>
      <c r="P1864" s="49">
        <v>6</v>
      </c>
      <c r="Q1864" s="49" t="s">
        <v>5860</v>
      </c>
      <c r="R1864" s="49" t="str">
        <f>IFERROR(INDEX(tbl_Lookup_Exercises[Category],MATCH(tbl_Exercises[[#This Row],[ExerciseName]],tbl_Lookup_Exercises[ExerciseName],0)),"Unknown")</f>
        <v>Arms_Biceps</v>
      </c>
    </row>
    <row r="1865" spans="1:18" hidden="1" x14ac:dyDescent="0.25">
      <c r="A1865" s="49" t="s">
        <v>5861</v>
      </c>
      <c r="B1865" s="49" t="s">
        <v>1186</v>
      </c>
      <c r="C1865" s="49" t="s">
        <v>222</v>
      </c>
      <c r="D1865" s="49">
        <v>3</v>
      </c>
      <c r="E1865">
        <v>30</v>
      </c>
      <c r="F1865">
        <v>8</v>
      </c>
      <c r="I1865" s="49"/>
      <c r="J1865">
        <v>2</v>
      </c>
      <c r="K1865">
        <v>1</v>
      </c>
      <c r="L1865">
        <v>2</v>
      </c>
      <c r="M1865" s="49" t="s">
        <v>610</v>
      </c>
      <c r="N1865" s="49" t="s">
        <v>5859</v>
      </c>
      <c r="O1865" s="49" t="s">
        <v>1937</v>
      </c>
      <c r="P1865" s="49">
        <v>6</v>
      </c>
      <c r="Q1865" s="49" t="s">
        <v>5862</v>
      </c>
      <c r="R1865" s="49" t="str">
        <f>IFERROR(INDEX(tbl_Lookup_Exercises[Category],MATCH(tbl_Exercises[[#This Row],[ExerciseName]],tbl_Lookup_Exercises[ExerciseName],0)),"Unknown")</f>
        <v>Arms_Triceps</v>
      </c>
    </row>
    <row r="1866" spans="1:18" hidden="1" x14ac:dyDescent="0.25">
      <c r="A1866" s="49" t="s">
        <v>5863</v>
      </c>
      <c r="B1866" s="49" t="s">
        <v>1186</v>
      </c>
      <c r="C1866" s="49" t="s">
        <v>1534</v>
      </c>
      <c r="D1866" s="49">
        <v>1</v>
      </c>
      <c r="E1866">
        <v>150</v>
      </c>
      <c r="G1866">
        <v>70.199999999999989</v>
      </c>
      <c r="I1866" s="49"/>
      <c r="M1866" s="49"/>
      <c r="N1866" s="49"/>
      <c r="O1866" s="49" t="s">
        <v>5864</v>
      </c>
      <c r="P1866" s="49">
        <v>6</v>
      </c>
      <c r="Q1866" s="49" t="s">
        <v>5865</v>
      </c>
      <c r="R1866" s="49" t="str">
        <f>IFERROR(INDEX(tbl_Lookup_Exercises[Category],MATCH(tbl_Exercises[[#This Row],[ExerciseName]],tbl_Lookup_Exercises[ExerciseName],0)),"Unknown")</f>
        <v>Carry</v>
      </c>
    </row>
    <row r="1867" spans="1:18" hidden="1" x14ac:dyDescent="0.25">
      <c r="A1867" s="49" t="s">
        <v>5866</v>
      </c>
      <c r="B1867" s="49" t="s">
        <v>1186</v>
      </c>
      <c r="C1867" s="49" t="s">
        <v>1534</v>
      </c>
      <c r="D1867" s="49">
        <v>2</v>
      </c>
      <c r="E1867">
        <v>150</v>
      </c>
      <c r="G1867">
        <v>70.199999999999989</v>
      </c>
      <c r="I1867" s="49"/>
      <c r="M1867" s="49"/>
      <c r="N1867" s="49"/>
      <c r="O1867" s="49" t="s">
        <v>5864</v>
      </c>
      <c r="P1867" s="49">
        <v>6</v>
      </c>
      <c r="Q1867" s="49" t="s">
        <v>5867</v>
      </c>
      <c r="R1867" s="49" t="str">
        <f>IFERROR(INDEX(tbl_Lookup_Exercises[Category],MATCH(tbl_Exercises[[#This Row],[ExerciseName]],tbl_Lookup_Exercises[ExerciseName],0)),"Unknown")</f>
        <v>Carry</v>
      </c>
    </row>
    <row r="1868" spans="1:18" hidden="1" x14ac:dyDescent="0.25">
      <c r="A1868" s="49" t="s">
        <v>5868</v>
      </c>
      <c r="B1868" s="49" t="s">
        <v>1186</v>
      </c>
      <c r="C1868" s="49" t="s">
        <v>1534</v>
      </c>
      <c r="D1868" s="49">
        <v>3</v>
      </c>
      <c r="E1868">
        <v>150</v>
      </c>
      <c r="G1868">
        <v>60</v>
      </c>
      <c r="I1868" s="49"/>
      <c r="M1868" s="49"/>
      <c r="N1868" s="49"/>
      <c r="O1868" s="49" t="s">
        <v>5869</v>
      </c>
      <c r="P1868" s="49">
        <v>6</v>
      </c>
      <c r="Q1868" s="49" t="s">
        <v>5870</v>
      </c>
      <c r="R1868" s="49" t="str">
        <f>IFERROR(INDEX(tbl_Lookup_Exercises[Category],MATCH(tbl_Exercises[[#This Row],[ExerciseName]],tbl_Lookup_Exercises[ExerciseName],0)),"Unknown")</f>
        <v>Carry</v>
      </c>
    </row>
    <row r="1869" spans="1:18" hidden="1" x14ac:dyDescent="0.25">
      <c r="A1869" s="49" t="s">
        <v>5871</v>
      </c>
      <c r="B1869" s="49" t="s">
        <v>1186</v>
      </c>
      <c r="C1869" s="49" t="s">
        <v>363</v>
      </c>
      <c r="D1869" s="49">
        <v>2</v>
      </c>
      <c r="G1869">
        <v>45</v>
      </c>
      <c r="H1869">
        <v>0.16</v>
      </c>
      <c r="I1869" s="49" t="s">
        <v>3957</v>
      </c>
      <c r="M1869" s="49"/>
      <c r="N1869" s="49"/>
      <c r="O1869" s="49" t="s">
        <v>5872</v>
      </c>
      <c r="P1869" s="49">
        <v>6</v>
      </c>
      <c r="Q1869" s="49" t="s">
        <v>5873</v>
      </c>
      <c r="R1869" s="49" t="str">
        <f>IFERROR(INDEX(tbl_Lookup_Exercises[Category],MATCH(tbl_Exercises[[#This Row],[ExerciseName]],tbl_Lookup_Exercises[ExerciseName],0)),"Unknown")</f>
        <v>Cardio</v>
      </c>
    </row>
    <row r="1870" spans="1:18" hidden="1" x14ac:dyDescent="0.25">
      <c r="A1870" s="49" t="s">
        <v>5874</v>
      </c>
      <c r="B1870" s="49" t="s">
        <v>1186</v>
      </c>
      <c r="C1870" s="49" t="s">
        <v>363</v>
      </c>
      <c r="D1870" s="49">
        <v>3</v>
      </c>
      <c r="G1870">
        <v>45</v>
      </c>
      <c r="H1870">
        <v>0.16</v>
      </c>
      <c r="I1870" s="49" t="s">
        <v>3957</v>
      </c>
      <c r="M1870" s="49"/>
      <c r="N1870" s="49"/>
      <c r="O1870" s="49" t="s">
        <v>5872</v>
      </c>
      <c r="P1870" s="49">
        <v>6</v>
      </c>
      <c r="Q1870" s="49" t="s">
        <v>5875</v>
      </c>
      <c r="R1870" s="49" t="str">
        <f>IFERROR(INDEX(tbl_Lookup_Exercises[Category],MATCH(tbl_Exercises[[#This Row],[ExerciseName]],tbl_Lookup_Exercises[ExerciseName],0)),"Unknown")</f>
        <v>Cardio</v>
      </c>
    </row>
    <row r="1871" spans="1:18" hidden="1" x14ac:dyDescent="0.25">
      <c r="A1871" s="49" t="s">
        <v>5876</v>
      </c>
      <c r="B1871" s="49" t="s">
        <v>1186</v>
      </c>
      <c r="C1871" s="49" t="s">
        <v>363</v>
      </c>
      <c r="D1871" s="49">
        <v>4</v>
      </c>
      <c r="G1871">
        <v>45</v>
      </c>
      <c r="H1871">
        <v>0.16</v>
      </c>
      <c r="I1871" s="49" t="s">
        <v>3957</v>
      </c>
      <c r="M1871" s="49"/>
      <c r="N1871" s="49"/>
      <c r="O1871" s="49" t="s">
        <v>5872</v>
      </c>
      <c r="P1871" s="49">
        <v>6</v>
      </c>
      <c r="Q1871" s="49" t="s">
        <v>5877</v>
      </c>
      <c r="R1871" s="49" t="str">
        <f>IFERROR(INDEX(tbl_Lookup_Exercises[Category],MATCH(tbl_Exercises[[#This Row],[ExerciseName]],tbl_Lookup_Exercises[ExerciseName],0)),"Unknown")</f>
        <v>Cardio</v>
      </c>
    </row>
    <row r="1872" spans="1:18" hidden="1" x14ac:dyDescent="0.25">
      <c r="A1872" s="49" t="s">
        <v>5878</v>
      </c>
      <c r="B1872" s="49" t="s">
        <v>1186</v>
      </c>
      <c r="C1872" s="49" t="s">
        <v>363</v>
      </c>
      <c r="D1872" s="49">
        <v>5</v>
      </c>
      <c r="G1872">
        <v>45</v>
      </c>
      <c r="H1872">
        <v>0.16</v>
      </c>
      <c r="I1872" s="49" t="s">
        <v>3957</v>
      </c>
      <c r="M1872" s="49"/>
      <c r="N1872" s="49"/>
      <c r="O1872" s="49" t="s">
        <v>5872</v>
      </c>
      <c r="P1872" s="49">
        <v>6</v>
      </c>
      <c r="Q1872" s="49" t="s">
        <v>5879</v>
      </c>
      <c r="R1872" s="49" t="str">
        <f>IFERROR(INDEX(tbl_Lookup_Exercises[Category],MATCH(tbl_Exercises[[#This Row],[ExerciseName]],tbl_Lookup_Exercises[ExerciseName],0)),"Unknown")</f>
        <v>Cardio</v>
      </c>
    </row>
    <row r="1873" spans="1:18" hidden="1" x14ac:dyDescent="0.25">
      <c r="A1873" s="49" t="s">
        <v>5880</v>
      </c>
      <c r="B1873" s="49" t="s">
        <v>1186</v>
      </c>
      <c r="C1873" s="49" t="s">
        <v>363</v>
      </c>
      <c r="D1873" s="49">
        <v>6</v>
      </c>
      <c r="G1873">
        <v>45</v>
      </c>
      <c r="H1873">
        <v>0.16</v>
      </c>
      <c r="I1873" s="49" t="s">
        <v>3957</v>
      </c>
      <c r="M1873" s="49"/>
      <c r="N1873" s="49"/>
      <c r="O1873" s="49" t="s">
        <v>5872</v>
      </c>
      <c r="P1873" s="49">
        <v>6</v>
      </c>
      <c r="Q1873" s="49" t="s">
        <v>5881</v>
      </c>
      <c r="R1873" s="49" t="str">
        <f>IFERROR(INDEX(tbl_Lookup_Exercises[Category],MATCH(tbl_Exercises[[#This Row],[ExerciseName]],tbl_Lookup_Exercises[ExerciseName],0)),"Unknown")</f>
        <v>Cardio</v>
      </c>
    </row>
    <row r="1874" spans="1:18" hidden="1" x14ac:dyDescent="0.25">
      <c r="A1874" s="49" t="s">
        <v>5882</v>
      </c>
      <c r="B1874" s="49" t="s">
        <v>1186</v>
      </c>
      <c r="C1874" s="49" t="s">
        <v>363</v>
      </c>
      <c r="D1874" s="49">
        <v>7</v>
      </c>
      <c r="G1874">
        <v>45</v>
      </c>
      <c r="H1874">
        <v>0.16</v>
      </c>
      <c r="I1874" s="49" t="s">
        <v>3957</v>
      </c>
      <c r="M1874" s="49"/>
      <c r="N1874" s="49"/>
      <c r="O1874" s="49" t="s">
        <v>5872</v>
      </c>
      <c r="P1874" s="49">
        <v>6</v>
      </c>
      <c r="Q1874" s="49" t="s">
        <v>1189</v>
      </c>
      <c r="R1874" s="49" t="str">
        <f>IFERROR(INDEX(tbl_Lookup_Exercises[Category],MATCH(tbl_Exercises[[#This Row],[ExerciseName]],tbl_Lookup_Exercises[ExerciseName],0)),"Unknown")</f>
        <v>Cardio</v>
      </c>
    </row>
    <row r="1875" spans="1:18" hidden="1" x14ac:dyDescent="0.25">
      <c r="A1875" s="49" t="s">
        <v>5883</v>
      </c>
      <c r="B1875" s="49" t="s">
        <v>1190</v>
      </c>
      <c r="C1875" s="49" t="s">
        <v>363</v>
      </c>
      <c r="D1875" s="49">
        <v>1</v>
      </c>
      <c r="G1875">
        <v>360</v>
      </c>
      <c r="H1875">
        <v>0.56999999999999995</v>
      </c>
      <c r="I1875" s="49" t="s">
        <v>3957</v>
      </c>
      <c r="M1875" s="49"/>
      <c r="N1875" s="49"/>
      <c r="O1875" s="49" t="s">
        <v>5884</v>
      </c>
      <c r="P1875" s="49">
        <v>6</v>
      </c>
      <c r="Q1875" s="49" t="s">
        <v>1192</v>
      </c>
      <c r="R1875" s="49" t="str">
        <f>IFERROR(INDEX(tbl_Lookup_Exercises[Category],MATCH(tbl_Exercises[[#This Row],[ExerciseName]],tbl_Lookup_Exercises[ExerciseName],0)),"Unknown")</f>
        <v>Cardio</v>
      </c>
    </row>
    <row r="1876" spans="1:18" hidden="1" x14ac:dyDescent="0.25">
      <c r="A1876" s="49" t="s">
        <v>5885</v>
      </c>
      <c r="B1876" s="49" t="s">
        <v>1190</v>
      </c>
      <c r="C1876" s="49" t="s">
        <v>403</v>
      </c>
      <c r="D1876" s="49">
        <v>1</v>
      </c>
      <c r="E1876">
        <v>0</v>
      </c>
      <c r="F1876">
        <v>8</v>
      </c>
      <c r="I1876" s="49"/>
      <c r="M1876" s="49"/>
      <c r="N1876" s="49"/>
      <c r="O1876" s="49" t="s">
        <v>5886</v>
      </c>
      <c r="P1876" s="49">
        <v>6</v>
      </c>
      <c r="Q1876" s="49" t="s">
        <v>5887</v>
      </c>
      <c r="R1876" s="49" t="str">
        <f>IFERROR(INDEX(tbl_Lookup_Exercises[Category],MATCH(tbl_Exercises[[#This Row],[ExerciseName]],tbl_Lookup_Exercises[ExerciseName],0)),"Unknown")</f>
        <v>Warmup</v>
      </c>
    </row>
    <row r="1877" spans="1:18" hidden="1" x14ac:dyDescent="0.25">
      <c r="A1877" s="49" t="s">
        <v>5888</v>
      </c>
      <c r="B1877" s="49" t="s">
        <v>1190</v>
      </c>
      <c r="C1877" s="49" t="s">
        <v>403</v>
      </c>
      <c r="D1877" s="49">
        <v>2</v>
      </c>
      <c r="E1877">
        <v>0</v>
      </c>
      <c r="F1877">
        <v>8</v>
      </c>
      <c r="I1877" s="49"/>
      <c r="M1877" s="49"/>
      <c r="N1877" s="49"/>
      <c r="O1877" s="49" t="s">
        <v>5886</v>
      </c>
      <c r="P1877" s="49">
        <v>6</v>
      </c>
      <c r="Q1877" s="49" t="s">
        <v>5889</v>
      </c>
      <c r="R1877" s="49" t="str">
        <f>IFERROR(INDEX(tbl_Lookup_Exercises[Category],MATCH(tbl_Exercises[[#This Row],[ExerciseName]],tbl_Lookup_Exercises[ExerciseName],0)),"Unknown")</f>
        <v>Warmup</v>
      </c>
    </row>
    <row r="1878" spans="1:18" hidden="1" x14ac:dyDescent="0.25">
      <c r="A1878" s="49" t="s">
        <v>5890</v>
      </c>
      <c r="B1878" s="49" t="s">
        <v>1190</v>
      </c>
      <c r="C1878" s="49" t="s">
        <v>394</v>
      </c>
      <c r="D1878" s="49">
        <v>1</v>
      </c>
      <c r="E1878">
        <v>0</v>
      </c>
      <c r="F1878">
        <v>15</v>
      </c>
      <c r="I1878" s="49"/>
      <c r="M1878" s="49"/>
      <c r="N1878" s="49"/>
      <c r="O1878" s="49" t="s">
        <v>3073</v>
      </c>
      <c r="P1878" s="49">
        <v>6</v>
      </c>
      <c r="Q1878" s="49" t="s">
        <v>5891</v>
      </c>
      <c r="R1878" s="49" t="str">
        <f>IFERROR(INDEX(tbl_Lookup_Exercises[Category],MATCH(tbl_Exercises[[#This Row],[ExerciseName]],tbl_Lookup_Exercises[ExerciseName],0)),"Unknown")</f>
        <v>Warmup</v>
      </c>
    </row>
    <row r="1879" spans="1:18" hidden="1" x14ac:dyDescent="0.25">
      <c r="A1879" s="49" t="s">
        <v>5892</v>
      </c>
      <c r="B1879" s="49" t="s">
        <v>1190</v>
      </c>
      <c r="C1879" s="49" t="s">
        <v>394</v>
      </c>
      <c r="D1879" s="49">
        <v>2</v>
      </c>
      <c r="E1879">
        <v>0</v>
      </c>
      <c r="F1879">
        <v>15</v>
      </c>
      <c r="I1879" s="49"/>
      <c r="M1879" s="49"/>
      <c r="N1879" s="49"/>
      <c r="O1879" s="49" t="s">
        <v>3073</v>
      </c>
      <c r="P1879" s="49">
        <v>6</v>
      </c>
      <c r="Q1879" s="49" t="s">
        <v>5893</v>
      </c>
      <c r="R1879" s="49" t="str">
        <f>IFERROR(INDEX(tbl_Lookup_Exercises[Category],MATCH(tbl_Exercises[[#This Row],[ExerciseName]],tbl_Lookup_Exercises[ExerciseName],0)),"Unknown")</f>
        <v>Warmup</v>
      </c>
    </row>
    <row r="1880" spans="1:18" hidden="1" x14ac:dyDescent="0.25">
      <c r="A1880" s="49" t="s">
        <v>5894</v>
      </c>
      <c r="B1880" s="49" t="s">
        <v>1190</v>
      </c>
      <c r="C1880" s="49" t="s">
        <v>334</v>
      </c>
      <c r="D1880" s="49">
        <v>1</v>
      </c>
      <c r="E1880">
        <v>0</v>
      </c>
      <c r="G1880">
        <v>60</v>
      </c>
      <c r="I1880" s="49"/>
      <c r="M1880" s="49"/>
      <c r="N1880" s="49"/>
      <c r="O1880" s="49" t="s">
        <v>5058</v>
      </c>
      <c r="P1880" s="49">
        <v>6</v>
      </c>
      <c r="Q1880" s="49" t="s">
        <v>5895</v>
      </c>
      <c r="R1880" s="49" t="str">
        <f>IFERROR(INDEX(tbl_Lookup_Exercises[Category],MATCH(tbl_Exercises[[#This Row],[ExerciseName]],tbl_Lookup_Exercises[ExerciseName],0)),"Unknown")</f>
        <v>Carry</v>
      </c>
    </row>
    <row r="1881" spans="1:18" hidden="1" x14ac:dyDescent="0.25">
      <c r="A1881" s="49" t="s">
        <v>5896</v>
      </c>
      <c r="B1881" s="49" t="s">
        <v>1190</v>
      </c>
      <c r="C1881" s="49" t="s">
        <v>334</v>
      </c>
      <c r="D1881" s="49">
        <v>2</v>
      </c>
      <c r="E1881">
        <v>0</v>
      </c>
      <c r="G1881">
        <v>60</v>
      </c>
      <c r="I1881" s="49"/>
      <c r="M1881" s="49"/>
      <c r="N1881" s="49"/>
      <c r="O1881" s="49" t="s">
        <v>5058</v>
      </c>
      <c r="P1881" s="49">
        <v>6</v>
      </c>
      <c r="Q1881" s="49" t="s">
        <v>5897</v>
      </c>
      <c r="R1881" s="49" t="str">
        <f>IFERROR(INDEX(tbl_Lookup_Exercises[Category],MATCH(tbl_Exercises[[#This Row],[ExerciseName]],tbl_Lookup_Exercises[ExerciseName],0)),"Unknown")</f>
        <v>Carry</v>
      </c>
    </row>
    <row r="1882" spans="1:18" hidden="1" x14ac:dyDescent="0.25">
      <c r="A1882" s="49" t="s">
        <v>5898</v>
      </c>
      <c r="B1882" s="49" t="s">
        <v>1190</v>
      </c>
      <c r="C1882" s="49" t="s">
        <v>1</v>
      </c>
      <c r="D1882" s="49">
        <v>1</v>
      </c>
      <c r="E1882">
        <v>150</v>
      </c>
      <c r="G1882">
        <v>60</v>
      </c>
      <c r="I1882" s="49"/>
      <c r="M1882" s="49"/>
      <c r="N1882" s="49"/>
      <c r="O1882" s="49" t="s">
        <v>5899</v>
      </c>
      <c r="P1882" s="49">
        <v>6</v>
      </c>
      <c r="Q1882" s="49" t="s">
        <v>5900</v>
      </c>
      <c r="R1882" s="49" t="str">
        <f>IFERROR(INDEX(tbl_Lookup_Exercises[Category],MATCH(tbl_Exercises[[#This Row],[ExerciseName]],tbl_Lookup_Exercises[ExerciseName],0)),"Unknown")</f>
        <v>Carry</v>
      </c>
    </row>
    <row r="1883" spans="1:18" hidden="1" x14ac:dyDescent="0.25">
      <c r="A1883" s="49" t="s">
        <v>5901</v>
      </c>
      <c r="B1883" s="49" t="s">
        <v>1190</v>
      </c>
      <c r="C1883" s="49" t="s">
        <v>1</v>
      </c>
      <c r="D1883" s="49">
        <v>2</v>
      </c>
      <c r="E1883">
        <v>150</v>
      </c>
      <c r="G1883">
        <v>60</v>
      </c>
      <c r="I1883" s="49"/>
      <c r="M1883" s="49"/>
      <c r="N1883" s="49"/>
      <c r="O1883" s="49" t="s">
        <v>5899</v>
      </c>
      <c r="P1883" s="49">
        <v>6</v>
      </c>
      <c r="Q1883" s="49" t="s">
        <v>5902</v>
      </c>
      <c r="R1883" s="49" t="str">
        <f>IFERROR(INDEX(tbl_Lookup_Exercises[Category],MATCH(tbl_Exercises[[#This Row],[ExerciseName]],tbl_Lookup_Exercises[ExerciseName],0)),"Unknown")</f>
        <v>Carry</v>
      </c>
    </row>
    <row r="1884" spans="1:18" hidden="1" x14ac:dyDescent="0.25">
      <c r="A1884" s="49" t="s">
        <v>5903</v>
      </c>
      <c r="B1884" s="49" t="s">
        <v>1190</v>
      </c>
      <c r="C1884" s="49" t="s">
        <v>1</v>
      </c>
      <c r="D1884" s="49">
        <v>3</v>
      </c>
      <c r="E1884">
        <v>150</v>
      </c>
      <c r="G1884">
        <v>55.2</v>
      </c>
      <c r="I1884" s="49"/>
      <c r="M1884" s="49"/>
      <c r="N1884" s="49"/>
      <c r="O1884" s="49" t="s">
        <v>5904</v>
      </c>
      <c r="P1884" s="49">
        <v>6</v>
      </c>
      <c r="Q1884" s="49" t="s">
        <v>5905</v>
      </c>
      <c r="R1884" s="49" t="str">
        <f>IFERROR(INDEX(tbl_Lookup_Exercises[Category],MATCH(tbl_Exercises[[#This Row],[ExerciseName]],tbl_Lookup_Exercises[ExerciseName],0)),"Unknown")</f>
        <v>Carry</v>
      </c>
    </row>
    <row r="1885" spans="1:18" hidden="1" x14ac:dyDescent="0.25">
      <c r="A1885" s="49" t="s">
        <v>5906</v>
      </c>
      <c r="B1885" s="49" t="s">
        <v>1190</v>
      </c>
      <c r="C1885" s="49" t="s">
        <v>1</v>
      </c>
      <c r="D1885" s="49">
        <v>4</v>
      </c>
      <c r="E1885">
        <v>150</v>
      </c>
      <c r="G1885">
        <v>46.2</v>
      </c>
      <c r="I1885" s="49"/>
      <c r="M1885" s="49"/>
      <c r="N1885" s="49"/>
      <c r="O1885" s="49" t="s">
        <v>5907</v>
      </c>
      <c r="P1885" s="49">
        <v>6</v>
      </c>
      <c r="Q1885" s="49" t="s">
        <v>5908</v>
      </c>
      <c r="R1885" s="49" t="str">
        <f>IFERROR(INDEX(tbl_Lookup_Exercises[Category],MATCH(tbl_Exercises[[#This Row],[ExerciseName]],tbl_Lookup_Exercises[ExerciseName],0)),"Unknown")</f>
        <v>Carry</v>
      </c>
    </row>
    <row r="1886" spans="1:18" hidden="1" x14ac:dyDescent="0.25">
      <c r="A1886" s="49" t="s">
        <v>5909</v>
      </c>
      <c r="B1886" s="49" t="s">
        <v>1190</v>
      </c>
      <c r="C1886" s="49" t="s">
        <v>1</v>
      </c>
      <c r="D1886" s="49">
        <v>5</v>
      </c>
      <c r="E1886">
        <v>150</v>
      </c>
      <c r="G1886">
        <v>45</v>
      </c>
      <c r="I1886" s="49"/>
      <c r="M1886" s="49"/>
      <c r="N1886" s="49"/>
      <c r="O1886" s="49" t="s">
        <v>5907</v>
      </c>
      <c r="P1886" s="49">
        <v>6</v>
      </c>
      <c r="Q1886" s="49" t="s">
        <v>5910</v>
      </c>
      <c r="R1886" s="49" t="str">
        <f>IFERROR(INDEX(tbl_Lookup_Exercises[Category],MATCH(tbl_Exercises[[#This Row],[ExerciseName]],tbl_Lookup_Exercises[ExerciseName],0)),"Unknown")</f>
        <v>Carry</v>
      </c>
    </row>
    <row r="1887" spans="1:18" hidden="1" x14ac:dyDescent="0.25">
      <c r="A1887" s="49" t="s">
        <v>5911</v>
      </c>
      <c r="B1887" s="49" t="s">
        <v>1190</v>
      </c>
      <c r="C1887" s="49" t="s">
        <v>32</v>
      </c>
      <c r="D1887" s="49">
        <v>1</v>
      </c>
      <c r="E1887">
        <v>200</v>
      </c>
      <c r="F1887">
        <v>8</v>
      </c>
      <c r="I1887" s="49"/>
      <c r="J1887">
        <v>2</v>
      </c>
      <c r="K1887">
        <v>1</v>
      </c>
      <c r="L1887">
        <v>2</v>
      </c>
      <c r="M1887" s="49" t="s">
        <v>618</v>
      </c>
      <c r="N1887" s="49"/>
      <c r="O1887" s="49" t="s">
        <v>5912</v>
      </c>
      <c r="P1887" s="49">
        <v>6</v>
      </c>
      <c r="Q1887" s="49" t="s">
        <v>5913</v>
      </c>
      <c r="R1887" s="49" t="str">
        <f>IFERROR(INDEX(tbl_Lookup_Exercises[Category],MATCH(tbl_Exercises[[#This Row],[ExerciseName]],tbl_Lookup_Exercises[ExerciseName],0)),"Unknown")</f>
        <v>Pull</v>
      </c>
    </row>
    <row r="1888" spans="1:18" hidden="1" x14ac:dyDescent="0.25">
      <c r="A1888" s="49" t="s">
        <v>5914</v>
      </c>
      <c r="B1888" s="49" t="s">
        <v>1190</v>
      </c>
      <c r="C1888" s="49" t="s">
        <v>32</v>
      </c>
      <c r="D1888" s="49">
        <v>2</v>
      </c>
      <c r="E1888">
        <v>205</v>
      </c>
      <c r="F1888">
        <v>7</v>
      </c>
      <c r="I1888" s="49"/>
      <c r="J1888">
        <v>2</v>
      </c>
      <c r="K1888">
        <v>1</v>
      </c>
      <c r="L1888">
        <v>2</v>
      </c>
      <c r="M1888" s="49" t="s">
        <v>3856</v>
      </c>
      <c r="N1888" s="49"/>
      <c r="O1888" s="49" t="s">
        <v>5915</v>
      </c>
      <c r="P1888" s="49">
        <v>6</v>
      </c>
      <c r="Q1888" s="49" t="s">
        <v>5916</v>
      </c>
      <c r="R1888" s="49" t="str">
        <f>IFERROR(INDEX(tbl_Lookup_Exercises[Category],MATCH(tbl_Exercises[[#This Row],[ExerciseName]],tbl_Lookup_Exercises[ExerciseName],0)),"Unknown")</f>
        <v>Pull</v>
      </c>
    </row>
    <row r="1889" spans="1:18" hidden="1" x14ac:dyDescent="0.25">
      <c r="A1889" s="49" t="s">
        <v>5917</v>
      </c>
      <c r="B1889" s="49" t="s">
        <v>1190</v>
      </c>
      <c r="C1889" s="49" t="s">
        <v>32</v>
      </c>
      <c r="D1889" s="49">
        <v>3</v>
      </c>
      <c r="E1889">
        <v>207.5</v>
      </c>
      <c r="F1889">
        <v>7</v>
      </c>
      <c r="I1889" s="49"/>
      <c r="J1889">
        <v>2</v>
      </c>
      <c r="K1889">
        <v>1</v>
      </c>
      <c r="L1889">
        <v>2</v>
      </c>
      <c r="M1889" s="49" t="s">
        <v>610</v>
      </c>
      <c r="N1889" s="49"/>
      <c r="O1889" s="49" t="s">
        <v>5918</v>
      </c>
      <c r="P1889" s="49">
        <v>6</v>
      </c>
      <c r="Q1889" s="49" t="s">
        <v>5919</v>
      </c>
      <c r="R1889" s="49" t="str">
        <f>IFERROR(INDEX(tbl_Lookup_Exercises[Category],MATCH(tbl_Exercises[[#This Row],[ExerciseName]],tbl_Lookup_Exercises[ExerciseName],0)),"Unknown")</f>
        <v>Pull</v>
      </c>
    </row>
    <row r="1890" spans="1:18" hidden="1" x14ac:dyDescent="0.25">
      <c r="A1890" s="49" t="s">
        <v>5920</v>
      </c>
      <c r="B1890" s="49" t="s">
        <v>1190</v>
      </c>
      <c r="C1890" s="49" t="s">
        <v>32</v>
      </c>
      <c r="D1890" s="49">
        <v>4</v>
      </c>
      <c r="E1890">
        <v>207.5</v>
      </c>
      <c r="F1890">
        <v>5</v>
      </c>
      <c r="I1890" s="49"/>
      <c r="J1890">
        <v>2</v>
      </c>
      <c r="K1890">
        <v>1</v>
      </c>
      <c r="L1890">
        <v>2</v>
      </c>
      <c r="M1890" s="49" t="s">
        <v>610</v>
      </c>
      <c r="N1890" s="49"/>
      <c r="O1890" s="49" t="s">
        <v>5918</v>
      </c>
      <c r="P1890" s="49">
        <v>6</v>
      </c>
      <c r="Q1890" s="49" t="s">
        <v>5921</v>
      </c>
      <c r="R1890" s="49" t="str">
        <f>IFERROR(INDEX(tbl_Lookup_Exercises[Category],MATCH(tbl_Exercises[[#This Row],[ExerciseName]],tbl_Lookup_Exercises[ExerciseName],0)),"Unknown")</f>
        <v>Pull</v>
      </c>
    </row>
    <row r="1891" spans="1:18" hidden="1" x14ac:dyDescent="0.25">
      <c r="A1891" s="49" t="s">
        <v>5922</v>
      </c>
      <c r="B1891" s="49" t="s">
        <v>1190</v>
      </c>
      <c r="C1891" s="49" t="s">
        <v>24</v>
      </c>
      <c r="D1891" s="49">
        <v>1</v>
      </c>
      <c r="E1891">
        <v>0</v>
      </c>
      <c r="F1891">
        <v>8</v>
      </c>
      <c r="I1891" s="49"/>
      <c r="M1891" s="49"/>
      <c r="N1891" s="49"/>
      <c r="O1891" s="49"/>
      <c r="P1891" s="49">
        <v>6</v>
      </c>
      <c r="Q1891" s="49" t="s">
        <v>5923</v>
      </c>
      <c r="R1891" s="49" t="str">
        <f>IFERROR(INDEX(tbl_Lookup_Exercises[Category],MATCH(tbl_Exercises[[#This Row],[ExerciseName]],tbl_Lookup_Exercises[ExerciseName],0)),"Unknown")</f>
        <v>Pull</v>
      </c>
    </row>
    <row r="1892" spans="1:18" hidden="1" x14ac:dyDescent="0.25">
      <c r="A1892" s="49" t="s">
        <v>5924</v>
      </c>
      <c r="B1892" s="49" t="s">
        <v>1190</v>
      </c>
      <c r="C1892" s="49" t="s">
        <v>24</v>
      </c>
      <c r="D1892" s="49">
        <v>2</v>
      </c>
      <c r="E1892">
        <v>0</v>
      </c>
      <c r="F1892">
        <v>8</v>
      </c>
      <c r="I1892" s="49"/>
      <c r="M1892" s="49"/>
      <c r="N1892" s="49"/>
      <c r="O1892" s="49" t="s">
        <v>5925</v>
      </c>
      <c r="P1892" s="49">
        <v>6</v>
      </c>
      <c r="Q1892" s="49" t="s">
        <v>5926</v>
      </c>
      <c r="R1892" s="49" t="str">
        <f>IFERROR(INDEX(tbl_Lookup_Exercises[Category],MATCH(tbl_Exercises[[#This Row],[ExerciseName]],tbl_Lookup_Exercises[ExerciseName],0)),"Unknown")</f>
        <v>Pull</v>
      </c>
    </row>
    <row r="1893" spans="1:18" hidden="1" x14ac:dyDescent="0.25">
      <c r="A1893" s="49" t="s">
        <v>5927</v>
      </c>
      <c r="B1893" s="49" t="s">
        <v>1190</v>
      </c>
      <c r="C1893" s="49" t="s">
        <v>24</v>
      </c>
      <c r="D1893" s="49">
        <v>3</v>
      </c>
      <c r="E1893">
        <v>0</v>
      </c>
      <c r="F1893">
        <v>8</v>
      </c>
      <c r="I1893" s="49"/>
      <c r="M1893" s="49"/>
      <c r="N1893" s="49"/>
      <c r="O1893" s="49" t="s">
        <v>5928</v>
      </c>
      <c r="P1893" s="49">
        <v>6</v>
      </c>
      <c r="Q1893" s="49" t="s">
        <v>5929</v>
      </c>
      <c r="R1893" s="49" t="str">
        <f>IFERROR(INDEX(tbl_Lookup_Exercises[Category],MATCH(tbl_Exercises[[#This Row],[ExerciseName]],tbl_Lookup_Exercises[ExerciseName],0)),"Unknown")</f>
        <v>Pull</v>
      </c>
    </row>
    <row r="1894" spans="1:18" hidden="1" x14ac:dyDescent="0.25">
      <c r="A1894" s="49" t="s">
        <v>5930</v>
      </c>
      <c r="B1894" s="49" t="s">
        <v>1190</v>
      </c>
      <c r="C1894" s="49" t="s">
        <v>96</v>
      </c>
      <c r="D1894" s="49">
        <v>1</v>
      </c>
      <c r="E1894">
        <v>35</v>
      </c>
      <c r="F1894">
        <v>8</v>
      </c>
      <c r="I1894" s="49"/>
      <c r="J1894">
        <v>2</v>
      </c>
      <c r="K1894">
        <v>1</v>
      </c>
      <c r="L1894">
        <v>2</v>
      </c>
      <c r="M1894" s="49" t="s">
        <v>3856</v>
      </c>
      <c r="N1894" s="49"/>
      <c r="O1894" s="49" t="s">
        <v>5931</v>
      </c>
      <c r="P1894" s="49">
        <v>6</v>
      </c>
      <c r="Q1894" s="49" t="s">
        <v>5932</v>
      </c>
      <c r="R1894" s="49" t="str">
        <f>IFERROR(INDEX(tbl_Lookup_Exercises[Category],MATCH(tbl_Exercises[[#This Row],[ExerciseName]],tbl_Lookup_Exercises[ExerciseName],0)),"Unknown")</f>
        <v>Arms_Biceps</v>
      </c>
    </row>
    <row r="1895" spans="1:18" hidden="1" x14ac:dyDescent="0.25">
      <c r="A1895" s="49" t="s">
        <v>5933</v>
      </c>
      <c r="B1895" s="49" t="s">
        <v>1190</v>
      </c>
      <c r="C1895" s="49" t="s">
        <v>96</v>
      </c>
      <c r="D1895" s="49">
        <v>2</v>
      </c>
      <c r="E1895">
        <v>35</v>
      </c>
      <c r="F1895">
        <v>7</v>
      </c>
      <c r="I1895" s="49"/>
      <c r="J1895">
        <v>2</v>
      </c>
      <c r="K1895">
        <v>1</v>
      </c>
      <c r="L1895">
        <v>2</v>
      </c>
      <c r="M1895" s="49" t="s">
        <v>3856</v>
      </c>
      <c r="N1895" s="49"/>
      <c r="O1895" s="49" t="s">
        <v>5931</v>
      </c>
      <c r="P1895" s="49">
        <v>6</v>
      </c>
      <c r="Q1895" s="49" t="s">
        <v>5934</v>
      </c>
      <c r="R1895" s="49" t="str">
        <f>IFERROR(INDEX(tbl_Lookup_Exercises[Category],MATCH(tbl_Exercises[[#This Row],[ExerciseName]],tbl_Lookup_Exercises[ExerciseName],0)),"Unknown")</f>
        <v>Arms_Biceps</v>
      </c>
    </row>
    <row r="1896" spans="1:18" hidden="1" x14ac:dyDescent="0.25">
      <c r="A1896" s="49" t="s">
        <v>5935</v>
      </c>
      <c r="B1896" s="49" t="s">
        <v>1190</v>
      </c>
      <c r="C1896" s="49" t="s">
        <v>96</v>
      </c>
      <c r="D1896" s="49">
        <v>3</v>
      </c>
      <c r="E1896">
        <v>35</v>
      </c>
      <c r="F1896">
        <v>6</v>
      </c>
      <c r="I1896" s="49"/>
      <c r="J1896">
        <v>2</v>
      </c>
      <c r="K1896">
        <v>1</v>
      </c>
      <c r="L1896">
        <v>2</v>
      </c>
      <c r="M1896" s="49" t="s">
        <v>3856</v>
      </c>
      <c r="N1896" s="49"/>
      <c r="O1896" s="49" t="s">
        <v>5931</v>
      </c>
      <c r="P1896" s="49">
        <v>6</v>
      </c>
      <c r="Q1896" s="49" t="s">
        <v>5936</v>
      </c>
      <c r="R1896" s="49" t="str">
        <f>IFERROR(INDEX(tbl_Lookup_Exercises[Category],MATCH(tbl_Exercises[[#This Row],[ExerciseName]],tbl_Lookup_Exercises[ExerciseName],0)),"Unknown")</f>
        <v>Arms_Biceps</v>
      </c>
    </row>
    <row r="1897" spans="1:18" hidden="1" x14ac:dyDescent="0.25">
      <c r="A1897" s="49" t="s">
        <v>5937</v>
      </c>
      <c r="B1897" s="49" t="s">
        <v>1190</v>
      </c>
      <c r="C1897" s="49" t="s">
        <v>96</v>
      </c>
      <c r="D1897" s="49">
        <v>4</v>
      </c>
      <c r="E1897">
        <v>35</v>
      </c>
      <c r="F1897">
        <v>5</v>
      </c>
      <c r="I1897" s="49"/>
      <c r="J1897">
        <v>2</v>
      </c>
      <c r="K1897">
        <v>1</v>
      </c>
      <c r="L1897">
        <v>2</v>
      </c>
      <c r="M1897" s="49" t="s">
        <v>610</v>
      </c>
      <c r="N1897" s="49"/>
      <c r="O1897" s="49" t="s">
        <v>5938</v>
      </c>
      <c r="P1897" s="49">
        <v>6</v>
      </c>
      <c r="Q1897" s="49" t="s">
        <v>5939</v>
      </c>
      <c r="R1897" s="49" t="str">
        <f>IFERROR(INDEX(tbl_Lookup_Exercises[Category],MATCH(tbl_Exercises[[#This Row],[ExerciseName]],tbl_Lookup_Exercises[ExerciseName],0)),"Unknown")</f>
        <v>Arms_Biceps</v>
      </c>
    </row>
    <row r="1898" spans="1:18" hidden="1" x14ac:dyDescent="0.25">
      <c r="A1898" s="49" t="s">
        <v>5940</v>
      </c>
      <c r="B1898" s="49" t="s">
        <v>1190</v>
      </c>
      <c r="C1898" s="49" t="s">
        <v>356</v>
      </c>
      <c r="D1898" s="49">
        <v>1</v>
      </c>
      <c r="G1898">
        <v>470</v>
      </c>
      <c r="H1898">
        <v>2</v>
      </c>
      <c r="I1898" s="49" t="s">
        <v>3957</v>
      </c>
      <c r="M1898" s="49"/>
      <c r="N1898" s="49"/>
      <c r="O1898" s="49" t="s">
        <v>5941</v>
      </c>
      <c r="P1898" s="49">
        <v>6</v>
      </c>
      <c r="Q1898" s="49" t="s">
        <v>1193</v>
      </c>
      <c r="R1898" s="49" t="str">
        <f>IFERROR(INDEX(tbl_Lookup_Exercises[Category],MATCH(tbl_Exercises[[#This Row],[ExerciseName]],tbl_Lookup_Exercises[ExerciseName],0)),"Unknown")</f>
        <v>Pull</v>
      </c>
    </row>
    <row r="1899" spans="1:18" hidden="1" x14ac:dyDescent="0.25">
      <c r="A1899" s="49" t="s">
        <v>5942</v>
      </c>
      <c r="B1899" s="49" t="s">
        <v>1194</v>
      </c>
      <c r="C1899" s="49" t="s">
        <v>363</v>
      </c>
      <c r="D1899" s="49">
        <v>1</v>
      </c>
      <c r="G1899">
        <v>360</v>
      </c>
      <c r="H1899">
        <v>0.59</v>
      </c>
      <c r="I1899" s="49" t="s">
        <v>3957</v>
      </c>
      <c r="M1899" s="49"/>
      <c r="N1899" s="49"/>
      <c r="O1899" s="49" t="s">
        <v>5943</v>
      </c>
      <c r="P1899" s="49">
        <v>6</v>
      </c>
      <c r="Q1899" s="49" t="s">
        <v>1196</v>
      </c>
      <c r="R1899" s="49" t="str">
        <f>IFERROR(INDEX(tbl_Lookup_Exercises[Category],MATCH(tbl_Exercises[[#This Row],[ExerciseName]],tbl_Lookup_Exercises[ExerciseName],0)),"Unknown")</f>
        <v>Cardio</v>
      </c>
    </row>
    <row r="1900" spans="1:18" hidden="1" x14ac:dyDescent="0.25">
      <c r="A1900" s="49" t="s">
        <v>5944</v>
      </c>
      <c r="B1900" s="49" t="s">
        <v>1194</v>
      </c>
      <c r="C1900" s="49" t="s">
        <v>403</v>
      </c>
      <c r="D1900" s="49">
        <v>1</v>
      </c>
      <c r="E1900">
        <v>0</v>
      </c>
      <c r="F1900">
        <v>8</v>
      </c>
      <c r="I1900" s="49"/>
      <c r="M1900" s="49"/>
      <c r="N1900" s="49"/>
      <c r="O1900" s="49" t="s">
        <v>5736</v>
      </c>
      <c r="P1900" s="49">
        <v>6</v>
      </c>
      <c r="Q1900" s="49" t="s">
        <v>5945</v>
      </c>
      <c r="R1900" s="49" t="str">
        <f>IFERROR(INDEX(tbl_Lookup_Exercises[Category],MATCH(tbl_Exercises[[#This Row],[ExerciseName]],tbl_Lookup_Exercises[ExerciseName],0)),"Unknown")</f>
        <v>Warmup</v>
      </c>
    </row>
    <row r="1901" spans="1:18" hidden="1" x14ac:dyDescent="0.25">
      <c r="A1901" s="49" t="s">
        <v>5946</v>
      </c>
      <c r="B1901" s="49" t="s">
        <v>1194</v>
      </c>
      <c r="C1901" s="49" t="s">
        <v>403</v>
      </c>
      <c r="D1901" s="49">
        <v>2</v>
      </c>
      <c r="E1901">
        <v>0</v>
      </c>
      <c r="F1901">
        <v>8</v>
      </c>
      <c r="I1901" s="49"/>
      <c r="M1901" s="49"/>
      <c r="N1901" s="49"/>
      <c r="O1901" s="49" t="s">
        <v>5736</v>
      </c>
      <c r="P1901" s="49">
        <v>6</v>
      </c>
      <c r="Q1901" s="49" t="s">
        <v>5947</v>
      </c>
      <c r="R1901" s="49" t="str">
        <f>IFERROR(INDEX(tbl_Lookup_Exercises[Category],MATCH(tbl_Exercises[[#This Row],[ExerciseName]],tbl_Lookup_Exercises[ExerciseName],0)),"Unknown")</f>
        <v>Warmup</v>
      </c>
    </row>
    <row r="1902" spans="1:18" hidden="1" x14ac:dyDescent="0.25">
      <c r="A1902" s="49" t="s">
        <v>5948</v>
      </c>
      <c r="B1902" s="49" t="s">
        <v>1194</v>
      </c>
      <c r="C1902" s="49" t="s">
        <v>394</v>
      </c>
      <c r="D1902" s="49">
        <v>1</v>
      </c>
      <c r="E1902">
        <v>0</v>
      </c>
      <c r="F1902">
        <v>10</v>
      </c>
      <c r="I1902" s="49"/>
      <c r="M1902" s="49"/>
      <c r="N1902" s="49"/>
      <c r="O1902" s="49" t="s">
        <v>5736</v>
      </c>
      <c r="P1902" s="49">
        <v>6</v>
      </c>
      <c r="Q1902" s="49" t="s">
        <v>5949</v>
      </c>
      <c r="R1902" s="49" t="str">
        <f>IFERROR(INDEX(tbl_Lookup_Exercises[Category],MATCH(tbl_Exercises[[#This Row],[ExerciseName]],tbl_Lookup_Exercises[ExerciseName],0)),"Unknown")</f>
        <v>Warmup</v>
      </c>
    </row>
    <row r="1903" spans="1:18" hidden="1" x14ac:dyDescent="0.25">
      <c r="A1903" s="49" t="s">
        <v>5950</v>
      </c>
      <c r="B1903" s="49" t="s">
        <v>1194</v>
      </c>
      <c r="C1903" s="49" t="s">
        <v>394</v>
      </c>
      <c r="D1903" s="49">
        <v>2</v>
      </c>
      <c r="E1903">
        <v>0</v>
      </c>
      <c r="F1903">
        <v>10</v>
      </c>
      <c r="I1903" s="49"/>
      <c r="M1903" s="49"/>
      <c r="N1903" s="49"/>
      <c r="O1903" s="49" t="s">
        <v>5736</v>
      </c>
      <c r="P1903" s="49">
        <v>6</v>
      </c>
      <c r="Q1903" s="49" t="s">
        <v>5951</v>
      </c>
      <c r="R1903" s="49" t="str">
        <f>IFERROR(INDEX(tbl_Lookup_Exercises[Category],MATCH(tbl_Exercises[[#This Row],[ExerciseName]],tbl_Lookup_Exercises[ExerciseName],0)),"Unknown")</f>
        <v>Warmup</v>
      </c>
    </row>
    <row r="1904" spans="1:18" hidden="1" x14ac:dyDescent="0.25">
      <c r="A1904" s="49" t="s">
        <v>5952</v>
      </c>
      <c r="B1904" s="49" t="s">
        <v>1194</v>
      </c>
      <c r="C1904" s="49" t="s">
        <v>398</v>
      </c>
      <c r="D1904" s="49">
        <v>1</v>
      </c>
      <c r="E1904">
        <v>0</v>
      </c>
      <c r="F1904">
        <v>10</v>
      </c>
      <c r="I1904" s="49"/>
      <c r="M1904" s="49"/>
      <c r="N1904" s="49"/>
      <c r="O1904" s="49" t="s">
        <v>5736</v>
      </c>
      <c r="P1904" s="49">
        <v>6</v>
      </c>
      <c r="Q1904" s="49" t="s">
        <v>5953</v>
      </c>
      <c r="R1904" s="49" t="str">
        <f>IFERROR(INDEX(tbl_Lookup_Exercises[Category],MATCH(tbl_Exercises[[#This Row],[ExerciseName]],tbl_Lookup_Exercises[ExerciseName],0)),"Unknown")</f>
        <v>Warmup</v>
      </c>
    </row>
    <row r="1905" spans="1:18" hidden="1" x14ac:dyDescent="0.25">
      <c r="A1905" s="49" t="s">
        <v>5954</v>
      </c>
      <c r="B1905" s="49" t="s">
        <v>1194</v>
      </c>
      <c r="C1905" s="49" t="s">
        <v>398</v>
      </c>
      <c r="D1905" s="49">
        <v>2</v>
      </c>
      <c r="E1905">
        <v>0</v>
      </c>
      <c r="F1905">
        <v>10</v>
      </c>
      <c r="I1905" s="49"/>
      <c r="M1905" s="49"/>
      <c r="N1905" s="49"/>
      <c r="O1905" s="49" t="s">
        <v>5736</v>
      </c>
      <c r="P1905" s="49">
        <v>6</v>
      </c>
      <c r="Q1905" s="49" t="s">
        <v>5955</v>
      </c>
      <c r="R1905" s="49" t="str">
        <f>IFERROR(INDEX(tbl_Lookup_Exercises[Category],MATCH(tbl_Exercises[[#This Row],[ExerciseName]],tbl_Lookup_Exercises[ExerciseName],0)),"Unknown")</f>
        <v>Warmup</v>
      </c>
    </row>
    <row r="1906" spans="1:18" hidden="1" x14ac:dyDescent="0.25">
      <c r="A1906" s="49" t="s">
        <v>5956</v>
      </c>
      <c r="B1906" s="49" t="s">
        <v>1194</v>
      </c>
      <c r="C1906" s="49" t="s">
        <v>147</v>
      </c>
      <c r="D1906" s="49">
        <v>1</v>
      </c>
      <c r="E1906">
        <v>130</v>
      </c>
      <c r="F1906">
        <v>8</v>
      </c>
      <c r="I1906" s="49"/>
      <c r="J1906">
        <v>2</v>
      </c>
      <c r="K1906">
        <v>1</v>
      </c>
      <c r="M1906" s="49" t="s">
        <v>618</v>
      </c>
      <c r="N1906" s="49"/>
      <c r="O1906" s="49" t="s">
        <v>5957</v>
      </c>
      <c r="P1906" s="49">
        <v>6</v>
      </c>
      <c r="Q1906" s="49" t="s">
        <v>5958</v>
      </c>
      <c r="R1906" s="49" t="str">
        <f>IFERROR(INDEX(tbl_Lookup_Exercises[Category],MATCH(tbl_Exercises[[#This Row],[ExerciseName]],tbl_Lookup_Exercises[ExerciseName],0)),"Unknown")</f>
        <v>Push</v>
      </c>
    </row>
    <row r="1907" spans="1:18" hidden="1" x14ac:dyDescent="0.25">
      <c r="A1907" s="49" t="s">
        <v>5959</v>
      </c>
      <c r="B1907" s="49" t="s">
        <v>1194</v>
      </c>
      <c r="C1907" s="49" t="s">
        <v>147</v>
      </c>
      <c r="D1907" s="49">
        <v>2</v>
      </c>
      <c r="E1907">
        <v>140</v>
      </c>
      <c r="F1907">
        <v>7</v>
      </c>
      <c r="I1907" s="49"/>
      <c r="J1907">
        <v>2</v>
      </c>
      <c r="K1907">
        <v>1</v>
      </c>
      <c r="M1907" s="49" t="s">
        <v>3856</v>
      </c>
      <c r="N1907" s="49"/>
      <c r="O1907" s="49" t="s">
        <v>5960</v>
      </c>
      <c r="P1907" s="49">
        <v>6</v>
      </c>
      <c r="Q1907" s="49" t="s">
        <v>5961</v>
      </c>
      <c r="R1907" s="49" t="str">
        <f>IFERROR(INDEX(tbl_Lookup_Exercises[Category],MATCH(tbl_Exercises[[#This Row],[ExerciseName]],tbl_Lookup_Exercises[ExerciseName],0)),"Unknown")</f>
        <v>Push</v>
      </c>
    </row>
    <row r="1908" spans="1:18" hidden="1" x14ac:dyDescent="0.25">
      <c r="A1908" s="49" t="s">
        <v>5962</v>
      </c>
      <c r="B1908" s="49" t="s">
        <v>1194</v>
      </c>
      <c r="C1908" s="49" t="s">
        <v>147</v>
      </c>
      <c r="D1908" s="49">
        <v>3</v>
      </c>
      <c r="E1908">
        <v>140</v>
      </c>
      <c r="F1908">
        <v>6</v>
      </c>
      <c r="I1908" s="49"/>
      <c r="J1908">
        <v>2</v>
      </c>
      <c r="K1908">
        <v>1</v>
      </c>
      <c r="M1908" s="49" t="s">
        <v>610</v>
      </c>
      <c r="N1908" s="49"/>
      <c r="O1908" s="49" t="s">
        <v>5963</v>
      </c>
      <c r="P1908" s="49">
        <v>6</v>
      </c>
      <c r="Q1908" s="49" t="s">
        <v>5964</v>
      </c>
      <c r="R1908" s="49" t="str">
        <f>IFERROR(INDEX(tbl_Lookup_Exercises[Category],MATCH(tbl_Exercises[[#This Row],[ExerciseName]],tbl_Lookup_Exercises[ExerciseName],0)),"Unknown")</f>
        <v>Push</v>
      </c>
    </row>
    <row r="1909" spans="1:18" hidden="1" x14ac:dyDescent="0.25">
      <c r="A1909" s="49" t="s">
        <v>5965</v>
      </c>
      <c r="B1909" s="49" t="s">
        <v>1194</v>
      </c>
      <c r="C1909" s="49" t="s">
        <v>147</v>
      </c>
      <c r="D1909" s="49">
        <v>4</v>
      </c>
      <c r="E1909">
        <v>140</v>
      </c>
      <c r="F1909">
        <v>5.5</v>
      </c>
      <c r="I1909" s="49"/>
      <c r="J1909">
        <v>2</v>
      </c>
      <c r="K1909">
        <v>1</v>
      </c>
      <c r="M1909" s="49" t="s">
        <v>610</v>
      </c>
      <c r="N1909" s="49"/>
      <c r="O1909" s="49" t="s">
        <v>5966</v>
      </c>
      <c r="P1909" s="49">
        <v>6</v>
      </c>
      <c r="Q1909" s="49" t="s">
        <v>5967</v>
      </c>
      <c r="R1909" s="49" t="str">
        <f>IFERROR(INDEX(tbl_Lookup_Exercises[Category],MATCH(tbl_Exercises[[#This Row],[ExerciseName]],tbl_Lookup_Exercises[ExerciseName],0)),"Unknown")</f>
        <v>Push</v>
      </c>
    </row>
    <row r="1910" spans="1:18" hidden="1" x14ac:dyDescent="0.25">
      <c r="A1910" s="49" t="s">
        <v>5968</v>
      </c>
      <c r="B1910" s="49" t="s">
        <v>1194</v>
      </c>
      <c r="C1910" s="49" t="s">
        <v>177</v>
      </c>
      <c r="D1910" s="49">
        <v>1</v>
      </c>
      <c r="E1910">
        <v>40</v>
      </c>
      <c r="F1910">
        <v>12</v>
      </c>
      <c r="I1910" s="49"/>
      <c r="J1910">
        <v>2</v>
      </c>
      <c r="K1910">
        <v>1</v>
      </c>
      <c r="M1910" s="49" t="s">
        <v>3856</v>
      </c>
      <c r="N1910" s="49"/>
      <c r="O1910" s="49" t="s">
        <v>5969</v>
      </c>
      <c r="P1910" s="49">
        <v>6</v>
      </c>
      <c r="Q1910" s="49" t="s">
        <v>5970</v>
      </c>
      <c r="R1910" s="49" t="str">
        <f>IFERROR(INDEX(tbl_Lookup_Exercises[Category],MATCH(tbl_Exercises[[#This Row],[ExerciseName]],tbl_Lookup_Exercises[ExerciseName],0)),"Unknown")</f>
        <v>Push</v>
      </c>
    </row>
    <row r="1911" spans="1:18" hidden="1" x14ac:dyDescent="0.25">
      <c r="A1911" s="49" t="s">
        <v>5971</v>
      </c>
      <c r="B1911" s="49" t="s">
        <v>1194</v>
      </c>
      <c r="C1911" s="49" t="s">
        <v>177</v>
      </c>
      <c r="D1911" s="49">
        <v>2</v>
      </c>
      <c r="E1911">
        <v>42.5</v>
      </c>
      <c r="F1911">
        <v>12</v>
      </c>
      <c r="I1911" s="49"/>
      <c r="J1911">
        <v>2</v>
      </c>
      <c r="K1911">
        <v>1</v>
      </c>
      <c r="M1911" s="49" t="s">
        <v>3856</v>
      </c>
      <c r="N1911" s="49"/>
      <c r="O1911" s="49" t="s">
        <v>5972</v>
      </c>
      <c r="P1911" s="49">
        <v>6</v>
      </c>
      <c r="Q1911" s="49" t="s">
        <v>5973</v>
      </c>
      <c r="R1911" s="49" t="str">
        <f>IFERROR(INDEX(tbl_Lookup_Exercises[Category],MATCH(tbl_Exercises[[#This Row],[ExerciseName]],tbl_Lookup_Exercises[ExerciseName],0)),"Unknown")</f>
        <v>Push</v>
      </c>
    </row>
    <row r="1912" spans="1:18" hidden="1" x14ac:dyDescent="0.25">
      <c r="A1912" s="49" t="s">
        <v>5974</v>
      </c>
      <c r="B1912" s="49" t="s">
        <v>1194</v>
      </c>
      <c r="C1912" s="49" t="s">
        <v>177</v>
      </c>
      <c r="D1912" s="49">
        <v>3</v>
      </c>
      <c r="E1912">
        <v>45</v>
      </c>
      <c r="F1912">
        <v>10</v>
      </c>
      <c r="I1912" s="49"/>
      <c r="J1912">
        <v>2</v>
      </c>
      <c r="K1912">
        <v>1</v>
      </c>
      <c r="M1912" s="49" t="s">
        <v>610</v>
      </c>
      <c r="N1912" s="49"/>
      <c r="O1912" s="49" t="s">
        <v>5975</v>
      </c>
      <c r="P1912" s="49">
        <v>6</v>
      </c>
      <c r="Q1912" s="49" t="s">
        <v>5976</v>
      </c>
      <c r="R1912" s="49" t="str">
        <f>IFERROR(INDEX(tbl_Lookup_Exercises[Category],MATCH(tbl_Exercises[[#This Row],[ExerciseName]],tbl_Lookup_Exercises[ExerciseName],0)),"Unknown")</f>
        <v>Push</v>
      </c>
    </row>
    <row r="1913" spans="1:18" hidden="1" x14ac:dyDescent="0.25">
      <c r="A1913" s="49" t="s">
        <v>5977</v>
      </c>
      <c r="B1913" s="49" t="s">
        <v>1194</v>
      </c>
      <c r="C1913" s="49" t="s">
        <v>222</v>
      </c>
      <c r="D1913" s="49">
        <v>1</v>
      </c>
      <c r="E1913">
        <v>25</v>
      </c>
      <c r="F1913">
        <v>11</v>
      </c>
      <c r="I1913" s="49"/>
      <c r="J1913">
        <v>3</v>
      </c>
      <c r="K1913">
        <v>1</v>
      </c>
      <c r="L1913">
        <v>3</v>
      </c>
      <c r="M1913" s="49" t="s">
        <v>3856</v>
      </c>
      <c r="N1913" s="49"/>
      <c r="O1913" s="49" t="s">
        <v>5978</v>
      </c>
      <c r="P1913" s="49">
        <v>6</v>
      </c>
      <c r="Q1913" s="49" t="s">
        <v>5979</v>
      </c>
      <c r="R1913" s="49" t="str">
        <f>IFERROR(INDEX(tbl_Lookup_Exercises[Category],MATCH(tbl_Exercises[[#This Row],[ExerciseName]],tbl_Lookup_Exercises[ExerciseName],0)),"Unknown")</f>
        <v>Arms_Triceps</v>
      </c>
    </row>
    <row r="1914" spans="1:18" hidden="1" x14ac:dyDescent="0.25">
      <c r="A1914" s="49" t="s">
        <v>5980</v>
      </c>
      <c r="B1914" s="49" t="s">
        <v>1194</v>
      </c>
      <c r="C1914" s="49" t="s">
        <v>222</v>
      </c>
      <c r="D1914" s="49">
        <v>2</v>
      </c>
      <c r="E1914">
        <v>25</v>
      </c>
      <c r="F1914">
        <v>10</v>
      </c>
      <c r="I1914" s="49"/>
      <c r="J1914">
        <v>3</v>
      </c>
      <c r="K1914">
        <v>1</v>
      </c>
      <c r="L1914">
        <v>3</v>
      </c>
      <c r="M1914" s="49" t="s">
        <v>610</v>
      </c>
      <c r="N1914" s="49"/>
      <c r="O1914" s="49" t="s">
        <v>5981</v>
      </c>
      <c r="P1914" s="49">
        <v>6</v>
      </c>
      <c r="Q1914" s="49" t="s">
        <v>5982</v>
      </c>
      <c r="R1914" s="49" t="str">
        <f>IFERROR(INDEX(tbl_Lookup_Exercises[Category],MATCH(tbl_Exercises[[#This Row],[ExerciseName]],tbl_Lookup_Exercises[ExerciseName],0)),"Unknown")</f>
        <v>Arms_Triceps</v>
      </c>
    </row>
    <row r="1915" spans="1:18" hidden="1" x14ac:dyDescent="0.25">
      <c r="A1915" s="49" t="s">
        <v>5983</v>
      </c>
      <c r="B1915" s="49" t="s">
        <v>1194</v>
      </c>
      <c r="C1915" s="49" t="s">
        <v>222</v>
      </c>
      <c r="D1915" s="49">
        <v>3</v>
      </c>
      <c r="E1915">
        <v>25</v>
      </c>
      <c r="F1915">
        <v>9</v>
      </c>
      <c r="I1915" s="49"/>
      <c r="J1915">
        <v>3</v>
      </c>
      <c r="K1915">
        <v>1</v>
      </c>
      <c r="L1915">
        <v>3</v>
      </c>
      <c r="M1915" s="49" t="s">
        <v>610</v>
      </c>
      <c r="N1915" s="49"/>
      <c r="O1915" s="49" t="s">
        <v>5981</v>
      </c>
      <c r="P1915" s="49">
        <v>6</v>
      </c>
      <c r="Q1915" s="49" t="s">
        <v>5984</v>
      </c>
      <c r="R1915" s="49" t="str">
        <f>IFERROR(INDEX(tbl_Lookup_Exercises[Category],MATCH(tbl_Exercises[[#This Row],[ExerciseName]],tbl_Lookup_Exercises[ExerciseName],0)),"Unknown")</f>
        <v>Arms_Triceps</v>
      </c>
    </row>
    <row r="1916" spans="1:18" hidden="1" x14ac:dyDescent="0.25">
      <c r="A1916" s="49" t="s">
        <v>5985</v>
      </c>
      <c r="B1916" s="49" t="s">
        <v>1194</v>
      </c>
      <c r="C1916" s="49" t="s">
        <v>309</v>
      </c>
      <c r="D1916" s="49">
        <v>1</v>
      </c>
      <c r="E1916">
        <v>12.5</v>
      </c>
      <c r="F1916">
        <v>15</v>
      </c>
      <c r="I1916" s="49"/>
      <c r="J1916">
        <v>2</v>
      </c>
      <c r="K1916">
        <v>2</v>
      </c>
      <c r="L1916">
        <v>2</v>
      </c>
      <c r="M1916" s="49" t="s">
        <v>3856</v>
      </c>
      <c r="N1916" s="49"/>
      <c r="O1916" s="49" t="s">
        <v>5986</v>
      </c>
      <c r="P1916" s="49">
        <v>6</v>
      </c>
      <c r="Q1916" s="49" t="s">
        <v>5987</v>
      </c>
      <c r="R1916" s="49" t="str">
        <f>IFERROR(INDEX(tbl_Lookup_Exercises[Category],MATCH(tbl_Exercises[[#This Row],[ExerciseName]],tbl_Lookup_Exercises[ExerciseName],0)),"Unknown")</f>
        <v>Push</v>
      </c>
    </row>
    <row r="1917" spans="1:18" hidden="1" x14ac:dyDescent="0.25">
      <c r="A1917" s="49" t="s">
        <v>5988</v>
      </c>
      <c r="B1917" s="49" t="s">
        <v>1194</v>
      </c>
      <c r="C1917" s="49" t="s">
        <v>309</v>
      </c>
      <c r="D1917" s="49">
        <v>2</v>
      </c>
      <c r="E1917">
        <v>15</v>
      </c>
      <c r="F1917">
        <v>11</v>
      </c>
      <c r="I1917" s="49"/>
      <c r="J1917">
        <v>2</v>
      </c>
      <c r="K1917">
        <v>2</v>
      </c>
      <c r="L1917">
        <v>2</v>
      </c>
      <c r="M1917" s="49" t="s">
        <v>610</v>
      </c>
      <c r="N1917" s="49"/>
      <c r="O1917" s="49" t="s">
        <v>5989</v>
      </c>
      <c r="P1917" s="49">
        <v>6</v>
      </c>
      <c r="Q1917" s="49" t="s">
        <v>5990</v>
      </c>
      <c r="R1917" s="49" t="str">
        <f>IFERROR(INDEX(tbl_Lookup_Exercises[Category],MATCH(tbl_Exercises[[#This Row],[ExerciseName]],tbl_Lookup_Exercises[ExerciseName],0)),"Unknown")</f>
        <v>Push</v>
      </c>
    </row>
    <row r="1918" spans="1:18" hidden="1" x14ac:dyDescent="0.25">
      <c r="A1918" s="49" t="s">
        <v>5991</v>
      </c>
      <c r="B1918" s="49" t="s">
        <v>1194</v>
      </c>
      <c r="C1918" s="49" t="s">
        <v>309</v>
      </c>
      <c r="D1918" s="49">
        <v>3</v>
      </c>
      <c r="E1918">
        <v>15</v>
      </c>
      <c r="F1918">
        <v>15</v>
      </c>
      <c r="I1918" s="49"/>
      <c r="J1918">
        <v>2</v>
      </c>
      <c r="K1918">
        <v>2</v>
      </c>
      <c r="L1918">
        <v>2</v>
      </c>
      <c r="M1918" s="49" t="s">
        <v>610</v>
      </c>
      <c r="N1918" s="49"/>
      <c r="O1918" s="49" t="s">
        <v>5989</v>
      </c>
      <c r="P1918" s="49">
        <v>6</v>
      </c>
      <c r="Q1918" s="49" t="s">
        <v>5992</v>
      </c>
      <c r="R1918" s="49" t="str">
        <f>IFERROR(INDEX(tbl_Lookup_Exercises[Category],MATCH(tbl_Exercises[[#This Row],[ExerciseName]],tbl_Lookup_Exercises[ExerciseName],0)),"Unknown")</f>
        <v>Push</v>
      </c>
    </row>
    <row r="1919" spans="1:18" hidden="1" x14ac:dyDescent="0.25">
      <c r="A1919" s="49" t="s">
        <v>5993</v>
      </c>
      <c r="B1919" s="49" t="s">
        <v>1194</v>
      </c>
      <c r="C1919" s="49" t="s">
        <v>415</v>
      </c>
      <c r="D1919" s="49">
        <v>1</v>
      </c>
      <c r="E1919">
        <v>30</v>
      </c>
      <c r="G1919">
        <v>60</v>
      </c>
      <c r="I1919" s="49"/>
      <c r="M1919" s="49"/>
      <c r="N1919" s="49"/>
      <c r="O1919" s="49" t="s">
        <v>5994</v>
      </c>
      <c r="P1919" s="49">
        <v>6</v>
      </c>
      <c r="Q1919" s="49" t="s">
        <v>5995</v>
      </c>
      <c r="R1919" s="49" t="str">
        <f>IFERROR(INDEX(tbl_Lookup_Exercises[Category],MATCH(tbl_Exercises[[#This Row],[ExerciseName]],tbl_Lookup_Exercises[ExerciseName],0)),"Unknown")</f>
        <v>Warmup</v>
      </c>
    </row>
    <row r="1920" spans="1:18" hidden="1" x14ac:dyDescent="0.25">
      <c r="A1920" s="49" t="s">
        <v>5996</v>
      </c>
      <c r="B1920" s="49" t="s">
        <v>1194</v>
      </c>
      <c r="C1920" s="49" t="s">
        <v>415</v>
      </c>
      <c r="D1920" s="49">
        <v>2</v>
      </c>
      <c r="E1920">
        <v>30</v>
      </c>
      <c r="G1920">
        <v>60</v>
      </c>
      <c r="I1920" s="49"/>
      <c r="M1920" s="49"/>
      <c r="N1920" s="49"/>
      <c r="O1920" s="49" t="s">
        <v>5994</v>
      </c>
      <c r="P1920" s="49">
        <v>6</v>
      </c>
      <c r="Q1920" s="49" t="s">
        <v>5997</v>
      </c>
      <c r="R1920" s="49" t="str">
        <f>IFERROR(INDEX(tbl_Lookup_Exercises[Category],MATCH(tbl_Exercises[[#This Row],[ExerciseName]],tbl_Lookup_Exercises[ExerciseName],0)),"Unknown")</f>
        <v>Warmup</v>
      </c>
    </row>
    <row r="1921" spans="1:18" hidden="1" x14ac:dyDescent="0.25">
      <c r="A1921" s="49" t="s">
        <v>5998</v>
      </c>
      <c r="B1921" s="49" t="s">
        <v>1194</v>
      </c>
      <c r="C1921" s="49" t="s">
        <v>363</v>
      </c>
      <c r="D1921" s="49">
        <v>2</v>
      </c>
      <c r="G1921">
        <v>45</v>
      </c>
      <c r="H1921">
        <v>0.1</v>
      </c>
      <c r="I1921" s="49" t="s">
        <v>3957</v>
      </c>
      <c r="M1921" s="49"/>
      <c r="N1921" s="49"/>
      <c r="O1921" s="49" t="s">
        <v>5999</v>
      </c>
      <c r="P1921" s="49">
        <v>6</v>
      </c>
      <c r="Q1921" s="49" t="s">
        <v>6000</v>
      </c>
      <c r="R1921" s="49" t="str">
        <f>IFERROR(INDEX(tbl_Lookup_Exercises[Category],MATCH(tbl_Exercises[[#This Row],[ExerciseName]],tbl_Lookup_Exercises[ExerciseName],0)),"Unknown")</f>
        <v>Cardio</v>
      </c>
    </row>
    <row r="1922" spans="1:18" hidden="1" x14ac:dyDescent="0.25">
      <c r="A1922" s="49" t="s">
        <v>6001</v>
      </c>
      <c r="B1922" s="49" t="s">
        <v>1194</v>
      </c>
      <c r="C1922" s="49" t="s">
        <v>363</v>
      </c>
      <c r="D1922" s="49">
        <v>3</v>
      </c>
      <c r="G1922">
        <v>45</v>
      </c>
      <c r="H1922">
        <v>0.18</v>
      </c>
      <c r="I1922" s="49" t="s">
        <v>3957</v>
      </c>
      <c r="M1922" s="49"/>
      <c r="N1922" s="49"/>
      <c r="O1922" s="49" t="s">
        <v>5999</v>
      </c>
      <c r="P1922" s="49">
        <v>6</v>
      </c>
      <c r="Q1922" s="49" t="s">
        <v>6002</v>
      </c>
      <c r="R1922" s="49" t="str">
        <f>IFERROR(INDEX(tbl_Lookup_Exercises[Category],MATCH(tbl_Exercises[[#This Row],[ExerciseName]],tbl_Lookup_Exercises[ExerciseName],0)),"Unknown")</f>
        <v>Cardio</v>
      </c>
    </row>
    <row r="1923" spans="1:18" hidden="1" x14ac:dyDescent="0.25">
      <c r="A1923" s="49" t="s">
        <v>6003</v>
      </c>
      <c r="B1923" s="49" t="s">
        <v>1194</v>
      </c>
      <c r="C1923" s="49" t="s">
        <v>363</v>
      </c>
      <c r="D1923" s="49">
        <v>4</v>
      </c>
      <c r="G1923">
        <v>45</v>
      </c>
      <c r="H1923">
        <v>0.18</v>
      </c>
      <c r="I1923" s="49" t="s">
        <v>3957</v>
      </c>
      <c r="M1923" s="49"/>
      <c r="N1923" s="49"/>
      <c r="O1923" s="49" t="s">
        <v>5999</v>
      </c>
      <c r="P1923" s="49">
        <v>6</v>
      </c>
      <c r="Q1923" s="49" t="s">
        <v>6004</v>
      </c>
      <c r="R1923" s="49" t="str">
        <f>IFERROR(INDEX(tbl_Lookup_Exercises[Category],MATCH(tbl_Exercises[[#This Row],[ExerciseName]],tbl_Lookup_Exercises[ExerciseName],0)),"Unknown")</f>
        <v>Cardio</v>
      </c>
    </row>
    <row r="1924" spans="1:18" hidden="1" x14ac:dyDescent="0.25">
      <c r="A1924" s="49" t="s">
        <v>6005</v>
      </c>
      <c r="B1924" s="49" t="s">
        <v>1194</v>
      </c>
      <c r="C1924" s="49" t="s">
        <v>363</v>
      </c>
      <c r="D1924" s="49">
        <v>5</v>
      </c>
      <c r="G1924">
        <v>45</v>
      </c>
      <c r="H1924">
        <v>0.18</v>
      </c>
      <c r="I1924" s="49" t="s">
        <v>3957</v>
      </c>
      <c r="M1924" s="49"/>
      <c r="N1924" s="49"/>
      <c r="O1924" s="49" t="s">
        <v>5999</v>
      </c>
      <c r="P1924" s="49">
        <v>6</v>
      </c>
      <c r="Q1924" s="49" t="s">
        <v>6006</v>
      </c>
      <c r="R1924" s="49" t="str">
        <f>IFERROR(INDEX(tbl_Lookup_Exercises[Category],MATCH(tbl_Exercises[[#This Row],[ExerciseName]],tbl_Lookup_Exercises[ExerciseName],0)),"Unknown")</f>
        <v>Cardio</v>
      </c>
    </row>
    <row r="1925" spans="1:18" hidden="1" x14ac:dyDescent="0.25">
      <c r="A1925" s="49" t="s">
        <v>6007</v>
      </c>
      <c r="B1925" s="49" t="s">
        <v>1194</v>
      </c>
      <c r="C1925" s="49" t="s">
        <v>363</v>
      </c>
      <c r="D1925" s="49">
        <v>6</v>
      </c>
      <c r="G1925">
        <v>45</v>
      </c>
      <c r="H1925">
        <v>0.18</v>
      </c>
      <c r="I1925" s="49" t="s">
        <v>3957</v>
      </c>
      <c r="M1925" s="49"/>
      <c r="N1925" s="49"/>
      <c r="O1925" s="49" t="s">
        <v>5999</v>
      </c>
      <c r="P1925" s="49">
        <v>6</v>
      </c>
      <c r="Q1925" s="49" t="s">
        <v>1197</v>
      </c>
      <c r="R1925" s="49" t="str">
        <f>IFERROR(INDEX(tbl_Lookup_Exercises[Category],MATCH(tbl_Exercises[[#This Row],[ExerciseName]],tbl_Lookup_Exercises[ExerciseName],0)),"Unknown")</f>
        <v>Cardio</v>
      </c>
    </row>
    <row r="1926" spans="1:18" hidden="1" x14ac:dyDescent="0.25">
      <c r="A1926" s="49" t="s">
        <v>6008</v>
      </c>
      <c r="B1926" s="49" t="s">
        <v>1198</v>
      </c>
      <c r="C1926" s="49" t="s">
        <v>363</v>
      </c>
      <c r="D1926" s="49">
        <v>1</v>
      </c>
      <c r="G1926">
        <v>360</v>
      </c>
      <c r="H1926">
        <v>0.6</v>
      </c>
      <c r="I1926" s="49" t="s">
        <v>3957</v>
      </c>
      <c r="M1926" s="49"/>
      <c r="N1926" s="49"/>
      <c r="O1926" s="49" t="s">
        <v>6009</v>
      </c>
      <c r="P1926" s="49">
        <v>6</v>
      </c>
      <c r="Q1926" s="49" t="s">
        <v>1200</v>
      </c>
      <c r="R1926" s="49" t="str">
        <f>IFERROR(INDEX(tbl_Lookup_Exercises[Category],MATCH(tbl_Exercises[[#This Row],[ExerciseName]],tbl_Lookup_Exercises[ExerciseName],0)),"Unknown")</f>
        <v>Cardio</v>
      </c>
    </row>
    <row r="1927" spans="1:18" hidden="1" x14ac:dyDescent="0.25">
      <c r="A1927" s="49" t="s">
        <v>6010</v>
      </c>
      <c r="B1927" s="49" t="s">
        <v>1198</v>
      </c>
      <c r="C1927" s="49" t="s">
        <v>55</v>
      </c>
      <c r="D1927" s="49">
        <v>1</v>
      </c>
      <c r="E1927">
        <v>60</v>
      </c>
      <c r="F1927">
        <v>12</v>
      </c>
      <c r="I1927" s="49"/>
      <c r="J1927">
        <v>2</v>
      </c>
      <c r="K1927">
        <v>2</v>
      </c>
      <c r="L1927">
        <v>2</v>
      </c>
      <c r="M1927" s="49" t="s">
        <v>2289</v>
      </c>
      <c r="N1927" s="49"/>
      <c r="O1927" s="49" t="s">
        <v>6011</v>
      </c>
      <c r="P1927" s="49">
        <v>6</v>
      </c>
      <c r="Q1927" s="49" t="s">
        <v>6012</v>
      </c>
      <c r="R1927" s="49" t="str">
        <f>IFERROR(INDEX(tbl_Lookup_Exercises[Category],MATCH(tbl_Exercises[[#This Row],[ExerciseName]],tbl_Lookup_Exercises[ExerciseName],0)),"Unknown")</f>
        <v>Pull</v>
      </c>
    </row>
    <row r="1928" spans="1:18" hidden="1" x14ac:dyDescent="0.25">
      <c r="A1928" s="49" t="s">
        <v>6013</v>
      </c>
      <c r="B1928" s="49" t="s">
        <v>1198</v>
      </c>
      <c r="C1928" s="49" t="s">
        <v>55</v>
      </c>
      <c r="D1928" s="49">
        <v>2</v>
      </c>
      <c r="E1928">
        <v>65</v>
      </c>
      <c r="F1928">
        <v>12</v>
      </c>
      <c r="I1928" s="49"/>
      <c r="J1928">
        <v>2</v>
      </c>
      <c r="K1928">
        <v>2</v>
      </c>
      <c r="L1928">
        <v>2</v>
      </c>
      <c r="M1928" s="49" t="s">
        <v>618</v>
      </c>
      <c r="N1928" s="49"/>
      <c r="O1928" s="49" t="s">
        <v>3218</v>
      </c>
      <c r="P1928" s="49">
        <v>6</v>
      </c>
      <c r="Q1928" s="49" t="s">
        <v>6014</v>
      </c>
      <c r="R1928" s="49" t="str">
        <f>IFERROR(INDEX(tbl_Lookup_Exercises[Category],MATCH(tbl_Exercises[[#This Row],[ExerciseName]],tbl_Lookup_Exercises[ExerciseName],0)),"Unknown")</f>
        <v>Pull</v>
      </c>
    </row>
    <row r="1929" spans="1:18" hidden="1" x14ac:dyDescent="0.25">
      <c r="A1929" s="49" t="s">
        <v>6015</v>
      </c>
      <c r="B1929" s="49" t="s">
        <v>1198</v>
      </c>
      <c r="C1929" s="49" t="s">
        <v>55</v>
      </c>
      <c r="D1929" s="49">
        <v>3</v>
      </c>
      <c r="E1929">
        <v>67.5</v>
      </c>
      <c r="F1929">
        <v>11</v>
      </c>
      <c r="I1929" s="49"/>
      <c r="J1929">
        <v>2</v>
      </c>
      <c r="K1929">
        <v>2</v>
      </c>
      <c r="L1929">
        <v>2</v>
      </c>
      <c r="M1929" s="49" t="s">
        <v>610</v>
      </c>
      <c r="N1929" s="49"/>
      <c r="O1929" s="49" t="s">
        <v>6016</v>
      </c>
      <c r="P1929" s="49">
        <v>6</v>
      </c>
      <c r="Q1929" s="49" t="s">
        <v>6017</v>
      </c>
      <c r="R1929" s="49" t="str">
        <f>IFERROR(INDEX(tbl_Lookup_Exercises[Category],MATCH(tbl_Exercises[[#This Row],[ExerciseName]],tbl_Lookup_Exercises[ExerciseName],0)),"Unknown")</f>
        <v>Pull</v>
      </c>
    </row>
    <row r="1930" spans="1:18" hidden="1" x14ac:dyDescent="0.25">
      <c r="A1930" s="49" t="s">
        <v>6018</v>
      </c>
      <c r="B1930" s="49" t="s">
        <v>1198</v>
      </c>
      <c r="C1930" s="49" t="s">
        <v>88</v>
      </c>
      <c r="D1930" s="49">
        <v>1</v>
      </c>
      <c r="E1930">
        <v>10</v>
      </c>
      <c r="F1930">
        <v>15</v>
      </c>
      <c r="I1930" s="49"/>
      <c r="M1930" s="49"/>
      <c r="N1930" s="49"/>
      <c r="O1930" s="49" t="s">
        <v>6019</v>
      </c>
      <c r="P1930" s="49">
        <v>6</v>
      </c>
      <c r="Q1930" s="49" t="s">
        <v>6020</v>
      </c>
      <c r="R1930" s="49" t="str">
        <f>IFERROR(INDEX(tbl_Lookup_Exercises[Category],MATCH(tbl_Exercises[[#This Row],[ExerciseName]],tbl_Lookup_Exercises[ExerciseName],0)),"Unknown")</f>
        <v>Pull</v>
      </c>
    </row>
    <row r="1931" spans="1:18" hidden="1" x14ac:dyDescent="0.25">
      <c r="A1931" s="49" t="s">
        <v>6021</v>
      </c>
      <c r="B1931" s="49" t="s">
        <v>1198</v>
      </c>
      <c r="C1931" s="49" t="s">
        <v>88</v>
      </c>
      <c r="D1931" s="49">
        <v>2</v>
      </c>
      <c r="E1931">
        <v>20</v>
      </c>
      <c r="F1931">
        <v>14</v>
      </c>
      <c r="I1931" s="49"/>
      <c r="J1931">
        <v>2</v>
      </c>
      <c r="K1931">
        <v>2</v>
      </c>
      <c r="L1931">
        <v>2</v>
      </c>
      <c r="M1931" s="49" t="s">
        <v>610</v>
      </c>
      <c r="N1931" s="49"/>
      <c r="O1931" s="49" t="s">
        <v>6022</v>
      </c>
      <c r="P1931" s="49">
        <v>6</v>
      </c>
      <c r="Q1931" s="49" t="s">
        <v>6023</v>
      </c>
      <c r="R1931" s="49" t="str">
        <f>IFERROR(INDEX(tbl_Lookup_Exercises[Category],MATCH(tbl_Exercises[[#This Row],[ExerciseName]],tbl_Lookup_Exercises[ExerciseName],0)),"Unknown")</f>
        <v>Pull</v>
      </c>
    </row>
    <row r="1932" spans="1:18" hidden="1" x14ac:dyDescent="0.25">
      <c r="A1932" s="49" t="s">
        <v>6024</v>
      </c>
      <c r="B1932" s="49" t="s">
        <v>1198</v>
      </c>
      <c r="C1932" s="49" t="s">
        <v>88</v>
      </c>
      <c r="D1932" s="49">
        <v>3</v>
      </c>
      <c r="E1932">
        <v>20</v>
      </c>
      <c r="F1932">
        <v>13</v>
      </c>
      <c r="I1932" s="49"/>
      <c r="J1932">
        <v>2</v>
      </c>
      <c r="K1932">
        <v>2</v>
      </c>
      <c r="L1932">
        <v>2</v>
      </c>
      <c r="M1932" s="49" t="s">
        <v>610</v>
      </c>
      <c r="N1932" s="49"/>
      <c r="O1932" s="49" t="s">
        <v>6022</v>
      </c>
      <c r="P1932" s="49">
        <v>6</v>
      </c>
      <c r="Q1932" s="49" t="s">
        <v>6025</v>
      </c>
      <c r="R1932" s="49" t="str">
        <f>IFERROR(INDEX(tbl_Lookup_Exercises[Category],MATCH(tbl_Exercises[[#This Row],[ExerciseName]],tbl_Lookup_Exercises[ExerciseName],0)),"Unknown")</f>
        <v>Pull</v>
      </c>
    </row>
    <row r="1933" spans="1:18" hidden="1" x14ac:dyDescent="0.25">
      <c r="A1933" s="49" t="s">
        <v>6026</v>
      </c>
      <c r="B1933" s="49" t="s">
        <v>1198</v>
      </c>
      <c r="C1933" s="49" t="s">
        <v>79</v>
      </c>
      <c r="D1933" s="49">
        <v>1</v>
      </c>
      <c r="E1933">
        <v>30</v>
      </c>
      <c r="F1933">
        <v>20</v>
      </c>
      <c r="I1933" s="49"/>
      <c r="J1933">
        <v>2</v>
      </c>
      <c r="K1933">
        <v>2</v>
      </c>
      <c r="L1933">
        <v>2</v>
      </c>
      <c r="M1933" s="49" t="s">
        <v>618</v>
      </c>
      <c r="N1933" s="49"/>
      <c r="O1933" s="49" t="s">
        <v>3218</v>
      </c>
      <c r="P1933" s="49">
        <v>6</v>
      </c>
      <c r="Q1933" s="49" t="s">
        <v>6027</v>
      </c>
      <c r="R1933" s="49" t="str">
        <f>IFERROR(INDEX(tbl_Lookup_Exercises[Category],MATCH(tbl_Exercises[[#This Row],[ExerciseName]],tbl_Lookup_Exercises[ExerciseName],0)),"Unknown")</f>
        <v>Pull</v>
      </c>
    </row>
    <row r="1934" spans="1:18" hidden="1" x14ac:dyDescent="0.25">
      <c r="A1934" s="49" t="s">
        <v>6028</v>
      </c>
      <c r="B1934" s="49" t="s">
        <v>1198</v>
      </c>
      <c r="C1934" s="49" t="s">
        <v>79</v>
      </c>
      <c r="D1934" s="49">
        <v>2</v>
      </c>
      <c r="E1934">
        <v>35</v>
      </c>
      <c r="F1934">
        <v>20</v>
      </c>
      <c r="I1934" s="49"/>
      <c r="J1934">
        <v>2</v>
      </c>
      <c r="K1934">
        <v>2</v>
      </c>
      <c r="L1934">
        <v>2</v>
      </c>
      <c r="M1934" s="49" t="s">
        <v>3856</v>
      </c>
      <c r="N1934" s="49"/>
      <c r="O1934" s="49" t="s">
        <v>3996</v>
      </c>
      <c r="P1934" s="49">
        <v>6</v>
      </c>
      <c r="Q1934" s="49" t="s">
        <v>6029</v>
      </c>
      <c r="R1934" s="49" t="str">
        <f>IFERROR(INDEX(tbl_Lookup_Exercises[Category],MATCH(tbl_Exercises[[#This Row],[ExerciseName]],tbl_Lookup_Exercises[ExerciseName],0)),"Unknown")</f>
        <v>Pull</v>
      </c>
    </row>
    <row r="1935" spans="1:18" hidden="1" x14ac:dyDescent="0.25">
      <c r="A1935" s="49" t="s">
        <v>6030</v>
      </c>
      <c r="B1935" s="49" t="s">
        <v>1198</v>
      </c>
      <c r="C1935" s="49" t="s">
        <v>79</v>
      </c>
      <c r="D1935" s="49">
        <v>3</v>
      </c>
      <c r="E1935">
        <v>37.5</v>
      </c>
      <c r="F1935">
        <v>20</v>
      </c>
      <c r="I1935" s="49"/>
      <c r="J1935">
        <v>2</v>
      </c>
      <c r="K1935">
        <v>2</v>
      </c>
      <c r="L1935">
        <v>2</v>
      </c>
      <c r="M1935" s="49" t="s">
        <v>3856</v>
      </c>
      <c r="N1935" s="49"/>
      <c r="O1935" s="49" t="s">
        <v>6031</v>
      </c>
      <c r="P1935" s="49">
        <v>6</v>
      </c>
      <c r="Q1935" s="49" t="s">
        <v>6032</v>
      </c>
      <c r="R1935" s="49" t="str">
        <f>IFERROR(INDEX(tbl_Lookup_Exercises[Category],MATCH(tbl_Exercises[[#This Row],[ExerciseName]],tbl_Lookup_Exercises[ExerciseName],0)),"Unknown")</f>
        <v>Pull</v>
      </c>
    </row>
    <row r="1936" spans="1:18" hidden="1" x14ac:dyDescent="0.25">
      <c r="A1936" s="49" t="s">
        <v>6033</v>
      </c>
      <c r="B1936" s="49" t="s">
        <v>1198</v>
      </c>
      <c r="C1936" s="49" t="s">
        <v>99</v>
      </c>
      <c r="D1936" s="49">
        <v>1</v>
      </c>
      <c r="E1936">
        <v>25</v>
      </c>
      <c r="F1936">
        <v>12</v>
      </c>
      <c r="I1936" s="49"/>
      <c r="J1936">
        <v>2</v>
      </c>
      <c r="K1936">
        <v>2</v>
      </c>
      <c r="L1936">
        <v>2</v>
      </c>
      <c r="M1936" s="49" t="s">
        <v>618</v>
      </c>
      <c r="N1936" s="49"/>
      <c r="O1936" s="49" t="s">
        <v>6034</v>
      </c>
      <c r="P1936" s="49">
        <v>6</v>
      </c>
      <c r="Q1936" s="49" t="s">
        <v>6035</v>
      </c>
      <c r="R1936" s="49" t="str">
        <f>IFERROR(INDEX(tbl_Lookup_Exercises[Category],MATCH(tbl_Exercises[[#This Row],[ExerciseName]],tbl_Lookup_Exercises[ExerciseName],0)),"Unknown")</f>
        <v>Arms_Biceps</v>
      </c>
    </row>
    <row r="1937" spans="1:18" hidden="1" x14ac:dyDescent="0.25">
      <c r="A1937" s="49" t="s">
        <v>6036</v>
      </c>
      <c r="B1937" s="49" t="s">
        <v>1198</v>
      </c>
      <c r="C1937" s="49" t="s">
        <v>99</v>
      </c>
      <c r="D1937" s="49">
        <v>2</v>
      </c>
      <c r="E1937">
        <v>27.5</v>
      </c>
      <c r="F1937">
        <v>12</v>
      </c>
      <c r="I1937" s="49"/>
      <c r="J1937">
        <v>2</v>
      </c>
      <c r="K1937">
        <v>2</v>
      </c>
      <c r="L1937">
        <v>2</v>
      </c>
      <c r="M1937" s="49" t="s">
        <v>618</v>
      </c>
      <c r="N1937" s="49"/>
      <c r="O1937" s="49" t="s">
        <v>6037</v>
      </c>
      <c r="P1937" s="49">
        <v>6</v>
      </c>
      <c r="Q1937" s="49" t="s">
        <v>6038</v>
      </c>
      <c r="R1937" s="49" t="str">
        <f>IFERROR(INDEX(tbl_Lookup_Exercises[Category],MATCH(tbl_Exercises[[#This Row],[ExerciseName]],tbl_Lookup_Exercises[ExerciseName],0)),"Unknown")</f>
        <v>Arms_Biceps</v>
      </c>
    </row>
    <row r="1938" spans="1:18" hidden="1" x14ac:dyDescent="0.25">
      <c r="A1938" s="49" t="s">
        <v>6039</v>
      </c>
      <c r="B1938" s="49" t="s">
        <v>1198</v>
      </c>
      <c r="C1938" s="49" t="s">
        <v>99</v>
      </c>
      <c r="D1938" s="49">
        <v>3</v>
      </c>
      <c r="E1938">
        <v>27.5</v>
      </c>
      <c r="F1938">
        <v>10</v>
      </c>
      <c r="I1938" s="49"/>
      <c r="J1938">
        <v>2</v>
      </c>
      <c r="K1938">
        <v>2</v>
      </c>
      <c r="L1938">
        <v>2</v>
      </c>
      <c r="M1938" s="49" t="s">
        <v>3930</v>
      </c>
      <c r="N1938" s="49"/>
      <c r="O1938" s="49" t="s">
        <v>6040</v>
      </c>
      <c r="P1938" s="49">
        <v>6</v>
      </c>
      <c r="Q1938" s="49" t="s">
        <v>6041</v>
      </c>
      <c r="R1938" s="49" t="str">
        <f>IFERROR(INDEX(tbl_Lookup_Exercises[Category],MATCH(tbl_Exercises[[#This Row],[ExerciseName]],tbl_Lookup_Exercises[ExerciseName],0)),"Unknown")</f>
        <v>Arms_Biceps</v>
      </c>
    </row>
    <row r="1939" spans="1:18" hidden="1" x14ac:dyDescent="0.25">
      <c r="A1939" s="49" t="s">
        <v>6042</v>
      </c>
      <c r="B1939" s="49" t="s">
        <v>1198</v>
      </c>
      <c r="C1939" s="49" t="s">
        <v>15</v>
      </c>
      <c r="D1939" s="49">
        <v>1</v>
      </c>
      <c r="E1939">
        <v>75</v>
      </c>
      <c r="G1939">
        <v>60</v>
      </c>
      <c r="I1939" s="49"/>
      <c r="M1939" s="49"/>
      <c r="N1939" s="49"/>
      <c r="O1939" s="49" t="s">
        <v>6043</v>
      </c>
      <c r="P1939" s="49">
        <v>6</v>
      </c>
      <c r="Q1939" s="49" t="s">
        <v>6044</v>
      </c>
      <c r="R1939" s="49" t="str">
        <f>IFERROR(INDEX(tbl_Lookup_Exercises[Category],MATCH(tbl_Exercises[[#This Row],[ExerciseName]],tbl_Lookup_Exercises[ExerciseName],0)),"Unknown")</f>
        <v>Carry</v>
      </c>
    </row>
    <row r="1940" spans="1:18" hidden="1" x14ac:dyDescent="0.25">
      <c r="A1940" s="49" t="s">
        <v>6045</v>
      </c>
      <c r="B1940" s="49" t="s">
        <v>1198</v>
      </c>
      <c r="C1940" s="49" t="s">
        <v>15</v>
      </c>
      <c r="D1940" s="49">
        <v>2</v>
      </c>
      <c r="E1940">
        <v>75</v>
      </c>
      <c r="G1940">
        <v>60</v>
      </c>
      <c r="I1940" s="49"/>
      <c r="M1940" s="49"/>
      <c r="N1940" s="49"/>
      <c r="O1940" s="49" t="s">
        <v>6046</v>
      </c>
      <c r="P1940" s="49">
        <v>6</v>
      </c>
      <c r="Q1940" s="49" t="s">
        <v>6047</v>
      </c>
      <c r="R1940" s="49" t="str">
        <f>IFERROR(INDEX(tbl_Lookup_Exercises[Category],MATCH(tbl_Exercises[[#This Row],[ExerciseName]],tbl_Lookup_Exercises[ExerciseName],0)),"Unknown")</f>
        <v>Carry</v>
      </c>
    </row>
    <row r="1941" spans="1:18" hidden="1" x14ac:dyDescent="0.25">
      <c r="A1941" s="49" t="s">
        <v>6048</v>
      </c>
      <c r="B1941" s="49" t="s">
        <v>1198</v>
      </c>
      <c r="C1941" s="49" t="s">
        <v>15</v>
      </c>
      <c r="D1941" s="49">
        <v>3</v>
      </c>
      <c r="E1941">
        <v>75</v>
      </c>
      <c r="G1941">
        <v>39.6</v>
      </c>
      <c r="I1941" s="49"/>
      <c r="M1941" s="49"/>
      <c r="N1941" s="49"/>
      <c r="O1941" s="49" t="s">
        <v>6049</v>
      </c>
      <c r="P1941" s="49">
        <v>6</v>
      </c>
      <c r="Q1941" s="49" t="s">
        <v>6050</v>
      </c>
      <c r="R1941" s="49" t="str">
        <f>IFERROR(INDEX(tbl_Lookup_Exercises[Category],MATCH(tbl_Exercises[[#This Row],[ExerciseName]],tbl_Lookup_Exercises[ExerciseName],0)),"Unknown")</f>
        <v>Carry</v>
      </c>
    </row>
    <row r="1942" spans="1:18" hidden="1" x14ac:dyDescent="0.25">
      <c r="A1942" s="49" t="s">
        <v>6051</v>
      </c>
      <c r="B1942" s="49" t="s">
        <v>1198</v>
      </c>
      <c r="C1942" s="49" t="s">
        <v>15</v>
      </c>
      <c r="D1942" s="49">
        <v>4</v>
      </c>
      <c r="E1942">
        <v>75</v>
      </c>
      <c r="G1942">
        <v>39.6</v>
      </c>
      <c r="I1942" s="49"/>
      <c r="M1942" s="49"/>
      <c r="N1942" s="49"/>
      <c r="O1942" s="49" t="s">
        <v>6049</v>
      </c>
      <c r="P1942" s="49">
        <v>6</v>
      </c>
      <c r="Q1942" s="49" t="s">
        <v>6052</v>
      </c>
      <c r="R1942" s="49" t="str">
        <f>IFERROR(INDEX(tbl_Lookup_Exercises[Category],MATCH(tbl_Exercises[[#This Row],[ExerciseName]],tbl_Lookup_Exercises[ExerciseName],0)),"Unknown")</f>
        <v>Carry</v>
      </c>
    </row>
    <row r="1943" spans="1:18" hidden="1" x14ac:dyDescent="0.25">
      <c r="A1943" s="49" t="s">
        <v>6053</v>
      </c>
      <c r="B1943" s="49" t="s">
        <v>1198</v>
      </c>
      <c r="C1943" s="49" t="s">
        <v>356</v>
      </c>
      <c r="D1943" s="49">
        <v>1</v>
      </c>
      <c r="G1943">
        <v>480</v>
      </c>
      <c r="H1943">
        <v>2.04</v>
      </c>
      <c r="I1943" s="49" t="s">
        <v>3957</v>
      </c>
      <c r="M1943" s="49"/>
      <c r="N1943" s="49"/>
      <c r="O1943" s="49" t="s">
        <v>6054</v>
      </c>
      <c r="P1943" s="49">
        <v>6</v>
      </c>
      <c r="Q1943" s="49" t="s">
        <v>1201</v>
      </c>
      <c r="R1943" s="49" t="str">
        <f>IFERROR(INDEX(tbl_Lookup_Exercises[Category],MATCH(tbl_Exercises[[#This Row],[ExerciseName]],tbl_Lookup_Exercises[ExerciseName],0)),"Unknown")</f>
        <v>Pull</v>
      </c>
    </row>
    <row r="1944" spans="1:18" hidden="1" x14ac:dyDescent="0.25">
      <c r="A1944" s="49" t="s">
        <v>6055</v>
      </c>
      <c r="B1944" s="49" t="s">
        <v>1202</v>
      </c>
      <c r="C1944" s="49" t="s">
        <v>363</v>
      </c>
      <c r="D1944" s="49">
        <v>1</v>
      </c>
      <c r="G1944">
        <v>360</v>
      </c>
      <c r="H1944">
        <v>0.6</v>
      </c>
      <c r="I1944" s="49" t="s">
        <v>3957</v>
      </c>
      <c r="M1944" s="49"/>
      <c r="N1944" s="49"/>
      <c r="O1944" s="49" t="s">
        <v>6056</v>
      </c>
      <c r="P1944" s="49">
        <v>6</v>
      </c>
      <c r="Q1944" s="49" t="s">
        <v>1203</v>
      </c>
      <c r="R1944" s="49" t="str">
        <f>IFERROR(INDEX(tbl_Lookup_Exercises[Category],MATCH(tbl_Exercises[[#This Row],[ExerciseName]],tbl_Lookup_Exercises[ExerciseName],0)),"Unknown")</f>
        <v>Cardio</v>
      </c>
    </row>
    <row r="1945" spans="1:18" hidden="1" x14ac:dyDescent="0.25">
      <c r="A1945" s="49" t="s">
        <v>6057</v>
      </c>
      <c r="B1945" s="49" t="s">
        <v>1202</v>
      </c>
      <c r="C1945" s="49" t="s">
        <v>112</v>
      </c>
      <c r="D1945" s="49">
        <v>1</v>
      </c>
      <c r="E1945">
        <v>80</v>
      </c>
      <c r="F1945">
        <v>15</v>
      </c>
      <c r="I1945" s="49"/>
      <c r="J1945">
        <v>2</v>
      </c>
      <c r="K1945">
        <v>1</v>
      </c>
      <c r="L1945">
        <v>3</v>
      </c>
      <c r="M1945" s="49" t="s">
        <v>3856</v>
      </c>
      <c r="N1945" s="49"/>
      <c r="O1945" s="49" t="s">
        <v>5203</v>
      </c>
      <c r="P1945" s="49">
        <v>6</v>
      </c>
      <c r="Q1945" s="49" t="s">
        <v>6058</v>
      </c>
      <c r="R1945" s="49" t="str">
        <f>IFERROR(INDEX(tbl_Lookup_Exercises[Category],MATCH(tbl_Exercises[[#This Row],[ExerciseName]],tbl_Lookup_Exercises[ExerciseName],0)),"Unknown")</f>
        <v>Arms_Biceps</v>
      </c>
    </row>
    <row r="1946" spans="1:18" hidden="1" x14ac:dyDescent="0.25">
      <c r="A1946" s="49" t="s">
        <v>6059</v>
      </c>
      <c r="B1946" s="49" t="s">
        <v>1202</v>
      </c>
      <c r="C1946" s="49" t="s">
        <v>112</v>
      </c>
      <c r="D1946" s="49">
        <v>2</v>
      </c>
      <c r="E1946">
        <v>80</v>
      </c>
      <c r="F1946">
        <v>15</v>
      </c>
      <c r="I1946" s="49"/>
      <c r="J1946">
        <v>2</v>
      </c>
      <c r="K1946">
        <v>1</v>
      </c>
      <c r="L1946">
        <v>3</v>
      </c>
      <c r="M1946" s="49" t="s">
        <v>610</v>
      </c>
      <c r="N1946" s="49"/>
      <c r="O1946" s="49" t="s">
        <v>6060</v>
      </c>
      <c r="P1946" s="49">
        <v>6</v>
      </c>
      <c r="Q1946" s="49" t="s">
        <v>6061</v>
      </c>
      <c r="R1946" s="49" t="str">
        <f>IFERROR(INDEX(tbl_Lookup_Exercises[Category],MATCH(tbl_Exercises[[#This Row],[ExerciseName]],tbl_Lookup_Exercises[ExerciseName],0)),"Unknown")</f>
        <v>Arms_Biceps</v>
      </c>
    </row>
    <row r="1947" spans="1:18" hidden="1" x14ac:dyDescent="0.25">
      <c r="A1947" s="49" t="s">
        <v>6062</v>
      </c>
      <c r="B1947" s="49" t="s">
        <v>1202</v>
      </c>
      <c r="C1947" s="49" t="s">
        <v>112</v>
      </c>
      <c r="D1947" s="49">
        <v>3</v>
      </c>
      <c r="E1947">
        <v>80</v>
      </c>
      <c r="F1947">
        <v>12</v>
      </c>
      <c r="I1947" s="49"/>
      <c r="J1947">
        <v>2</v>
      </c>
      <c r="K1947">
        <v>1</v>
      </c>
      <c r="L1947">
        <v>3</v>
      </c>
      <c r="M1947" s="49" t="s">
        <v>610</v>
      </c>
      <c r="N1947" s="49"/>
      <c r="O1947" s="49" t="s">
        <v>6060</v>
      </c>
      <c r="P1947" s="49">
        <v>6</v>
      </c>
      <c r="Q1947" s="49" t="s">
        <v>6063</v>
      </c>
      <c r="R1947" s="49" t="str">
        <f>IFERROR(INDEX(tbl_Lookup_Exercises[Category],MATCH(tbl_Exercises[[#This Row],[ExerciseName]],tbl_Lookup_Exercises[ExerciseName],0)),"Unknown")</f>
        <v>Arms_Biceps</v>
      </c>
    </row>
    <row r="1948" spans="1:18" hidden="1" x14ac:dyDescent="0.25">
      <c r="A1948" s="49" t="s">
        <v>6064</v>
      </c>
      <c r="B1948" s="49" t="s">
        <v>1202</v>
      </c>
      <c r="C1948" s="49" t="s">
        <v>229</v>
      </c>
      <c r="D1948" s="49">
        <v>1</v>
      </c>
      <c r="E1948">
        <v>27.5</v>
      </c>
      <c r="F1948">
        <v>10</v>
      </c>
      <c r="I1948" s="49"/>
      <c r="J1948">
        <v>3</v>
      </c>
      <c r="K1948">
        <v>1</v>
      </c>
      <c r="L1948">
        <v>3</v>
      </c>
      <c r="M1948" s="49" t="s">
        <v>1745</v>
      </c>
      <c r="N1948" s="49"/>
      <c r="O1948" s="49" t="s">
        <v>6065</v>
      </c>
      <c r="P1948" s="49">
        <v>6</v>
      </c>
      <c r="Q1948" s="49" t="s">
        <v>6066</v>
      </c>
      <c r="R1948" s="49" t="str">
        <f>IFERROR(INDEX(tbl_Lookup_Exercises[Category],MATCH(tbl_Exercises[[#This Row],[ExerciseName]],tbl_Lookup_Exercises[ExerciseName],0)),"Unknown")</f>
        <v>Arms_Triceps</v>
      </c>
    </row>
    <row r="1949" spans="1:18" hidden="1" x14ac:dyDescent="0.25">
      <c r="A1949" s="49" t="s">
        <v>6067</v>
      </c>
      <c r="B1949" s="49" t="s">
        <v>1202</v>
      </c>
      <c r="C1949" s="49" t="s">
        <v>229</v>
      </c>
      <c r="D1949" s="49">
        <v>2</v>
      </c>
      <c r="E1949">
        <v>30</v>
      </c>
      <c r="F1949">
        <v>9</v>
      </c>
      <c r="I1949" s="49"/>
      <c r="J1949">
        <v>3</v>
      </c>
      <c r="K1949">
        <v>1</v>
      </c>
      <c r="L1949">
        <v>3</v>
      </c>
      <c r="M1949" s="49" t="s">
        <v>3930</v>
      </c>
      <c r="N1949" s="49"/>
      <c r="O1949" s="49" t="s">
        <v>6068</v>
      </c>
      <c r="P1949" s="49">
        <v>6</v>
      </c>
      <c r="Q1949" s="49" t="s">
        <v>6069</v>
      </c>
      <c r="R1949" s="49" t="str">
        <f>IFERROR(INDEX(tbl_Lookup_Exercises[Category],MATCH(tbl_Exercises[[#This Row],[ExerciseName]],tbl_Lookup_Exercises[ExerciseName],0)),"Unknown")</f>
        <v>Arms_Triceps</v>
      </c>
    </row>
    <row r="1950" spans="1:18" hidden="1" x14ac:dyDescent="0.25">
      <c r="A1950" s="49" t="s">
        <v>6070</v>
      </c>
      <c r="B1950" s="49" t="s">
        <v>1202</v>
      </c>
      <c r="C1950" s="49" t="s">
        <v>229</v>
      </c>
      <c r="D1950" s="49">
        <v>3</v>
      </c>
      <c r="E1950">
        <v>30</v>
      </c>
      <c r="F1950">
        <v>6</v>
      </c>
      <c r="I1950" s="49"/>
      <c r="J1950">
        <v>3</v>
      </c>
      <c r="K1950">
        <v>1</v>
      </c>
      <c r="L1950">
        <v>3</v>
      </c>
      <c r="M1950" s="49" t="s">
        <v>3930</v>
      </c>
      <c r="N1950" s="49"/>
      <c r="O1950" s="49" t="s">
        <v>6068</v>
      </c>
      <c r="P1950" s="49">
        <v>6</v>
      </c>
      <c r="Q1950" s="49" t="s">
        <v>6071</v>
      </c>
      <c r="R1950" s="49" t="str">
        <f>IFERROR(INDEX(tbl_Lookup_Exercises[Category],MATCH(tbl_Exercises[[#This Row],[ExerciseName]],tbl_Lookup_Exercises[ExerciseName],0)),"Unknown")</f>
        <v>Arms_Triceps</v>
      </c>
    </row>
    <row r="1951" spans="1:18" hidden="1" x14ac:dyDescent="0.25">
      <c r="A1951" s="49" t="s">
        <v>6072</v>
      </c>
      <c r="B1951" s="49" t="s">
        <v>1202</v>
      </c>
      <c r="C1951" s="49" t="s">
        <v>129</v>
      </c>
      <c r="D1951" s="49">
        <v>1</v>
      </c>
      <c r="E1951">
        <v>30</v>
      </c>
      <c r="F1951">
        <v>10</v>
      </c>
      <c r="I1951" s="49"/>
      <c r="J1951">
        <v>2</v>
      </c>
      <c r="K1951">
        <v>1</v>
      </c>
      <c r="L1951">
        <v>2</v>
      </c>
      <c r="M1951" s="49" t="s">
        <v>3856</v>
      </c>
      <c r="N1951" s="49" t="s">
        <v>6073</v>
      </c>
      <c r="O1951" s="49" t="s">
        <v>3882</v>
      </c>
      <c r="P1951" s="49">
        <v>6</v>
      </c>
      <c r="Q1951" s="49" t="s">
        <v>6074</v>
      </c>
      <c r="R1951" s="49" t="str">
        <f>IFERROR(INDEX(tbl_Lookup_Exercises[Category],MATCH(tbl_Exercises[[#This Row],[ExerciseName]],tbl_Lookup_Exercises[ExerciseName],0)),"Unknown")</f>
        <v>Arms_Biceps</v>
      </c>
    </row>
    <row r="1952" spans="1:18" hidden="1" x14ac:dyDescent="0.25">
      <c r="A1952" s="49" t="s">
        <v>6075</v>
      </c>
      <c r="B1952" s="49" t="s">
        <v>1202</v>
      </c>
      <c r="C1952" s="49" t="s">
        <v>222</v>
      </c>
      <c r="D1952" s="49">
        <v>1</v>
      </c>
      <c r="E1952">
        <v>30</v>
      </c>
      <c r="F1952">
        <v>8</v>
      </c>
      <c r="I1952" s="49"/>
      <c r="J1952">
        <v>2</v>
      </c>
      <c r="K1952">
        <v>1</v>
      </c>
      <c r="L1952">
        <v>2</v>
      </c>
      <c r="M1952" s="49" t="s">
        <v>3856</v>
      </c>
      <c r="N1952" s="49" t="s">
        <v>6073</v>
      </c>
      <c r="O1952" s="49" t="s">
        <v>3882</v>
      </c>
      <c r="P1952" s="49">
        <v>6</v>
      </c>
      <c r="Q1952" s="49" t="s">
        <v>6076</v>
      </c>
      <c r="R1952" s="49" t="str">
        <f>IFERROR(INDEX(tbl_Lookup_Exercises[Category],MATCH(tbl_Exercises[[#This Row],[ExerciseName]],tbl_Lookup_Exercises[ExerciseName],0)),"Unknown")</f>
        <v>Arms_Triceps</v>
      </c>
    </row>
    <row r="1953" spans="1:18" hidden="1" x14ac:dyDescent="0.25">
      <c r="A1953" s="49" t="s">
        <v>6077</v>
      </c>
      <c r="B1953" s="49" t="s">
        <v>1202</v>
      </c>
      <c r="C1953" s="49" t="s">
        <v>129</v>
      </c>
      <c r="D1953" s="49">
        <v>2</v>
      </c>
      <c r="E1953">
        <v>30</v>
      </c>
      <c r="F1953">
        <v>9</v>
      </c>
      <c r="I1953" s="49"/>
      <c r="J1953">
        <v>2</v>
      </c>
      <c r="K1953">
        <v>1</v>
      </c>
      <c r="L1953">
        <v>2</v>
      </c>
      <c r="M1953" s="49" t="s">
        <v>3856</v>
      </c>
      <c r="N1953" s="49" t="s">
        <v>6078</v>
      </c>
      <c r="O1953" s="49" t="s">
        <v>3882</v>
      </c>
      <c r="P1953" s="49">
        <v>6</v>
      </c>
      <c r="Q1953" s="49" t="s">
        <v>6079</v>
      </c>
      <c r="R1953" s="49" t="str">
        <f>IFERROR(INDEX(tbl_Lookup_Exercises[Category],MATCH(tbl_Exercises[[#This Row],[ExerciseName]],tbl_Lookup_Exercises[ExerciseName],0)),"Unknown")</f>
        <v>Arms_Biceps</v>
      </c>
    </row>
    <row r="1954" spans="1:18" hidden="1" x14ac:dyDescent="0.25">
      <c r="A1954" s="49" t="s">
        <v>6080</v>
      </c>
      <c r="B1954" s="49" t="s">
        <v>1202</v>
      </c>
      <c r="C1954" s="49" t="s">
        <v>222</v>
      </c>
      <c r="D1954" s="49">
        <v>2</v>
      </c>
      <c r="E1954">
        <v>30</v>
      </c>
      <c r="F1954">
        <v>7</v>
      </c>
      <c r="I1954" s="49"/>
      <c r="J1954">
        <v>2</v>
      </c>
      <c r="K1954">
        <v>1</v>
      </c>
      <c r="L1954">
        <v>2</v>
      </c>
      <c r="M1954" s="49" t="s">
        <v>3856</v>
      </c>
      <c r="N1954" s="49" t="s">
        <v>6078</v>
      </c>
      <c r="O1954" s="49" t="s">
        <v>3882</v>
      </c>
      <c r="P1954" s="49">
        <v>6</v>
      </c>
      <c r="Q1954" s="49" t="s">
        <v>6081</v>
      </c>
      <c r="R1954" s="49" t="str">
        <f>IFERROR(INDEX(tbl_Lookup_Exercises[Category],MATCH(tbl_Exercises[[#This Row],[ExerciseName]],tbl_Lookup_Exercises[ExerciseName],0)),"Unknown")</f>
        <v>Arms_Triceps</v>
      </c>
    </row>
    <row r="1955" spans="1:18" hidden="1" x14ac:dyDescent="0.25">
      <c r="A1955" s="49" t="s">
        <v>6082</v>
      </c>
      <c r="B1955" s="49" t="s">
        <v>1202</v>
      </c>
      <c r="C1955" s="49" t="s">
        <v>129</v>
      </c>
      <c r="D1955" s="49">
        <v>3</v>
      </c>
      <c r="E1955">
        <v>30</v>
      </c>
      <c r="F1955">
        <v>8</v>
      </c>
      <c r="I1955" s="49"/>
      <c r="J1955">
        <v>2</v>
      </c>
      <c r="K1955">
        <v>1</v>
      </c>
      <c r="L1955">
        <v>2</v>
      </c>
      <c r="M1955" s="49" t="s">
        <v>3856</v>
      </c>
      <c r="N1955" s="49" t="s">
        <v>6083</v>
      </c>
      <c r="O1955" s="49" t="s">
        <v>6084</v>
      </c>
      <c r="P1955" s="49">
        <v>6</v>
      </c>
      <c r="Q1955" s="49" t="s">
        <v>6085</v>
      </c>
      <c r="R1955" s="49" t="str">
        <f>IFERROR(INDEX(tbl_Lookup_Exercises[Category],MATCH(tbl_Exercises[[#This Row],[ExerciseName]],tbl_Lookup_Exercises[ExerciseName],0)),"Unknown")</f>
        <v>Arms_Biceps</v>
      </c>
    </row>
    <row r="1956" spans="1:18" hidden="1" x14ac:dyDescent="0.25">
      <c r="A1956" s="49" t="s">
        <v>6086</v>
      </c>
      <c r="B1956" s="49" t="s">
        <v>1202</v>
      </c>
      <c r="C1956" s="49" t="s">
        <v>222</v>
      </c>
      <c r="D1956" s="49">
        <v>3</v>
      </c>
      <c r="E1956">
        <v>30</v>
      </c>
      <c r="F1956">
        <v>8</v>
      </c>
      <c r="I1956" s="49"/>
      <c r="J1956">
        <v>2</v>
      </c>
      <c r="K1956">
        <v>1</v>
      </c>
      <c r="L1956">
        <v>2</v>
      </c>
      <c r="M1956" s="49" t="s">
        <v>3856</v>
      </c>
      <c r="N1956" s="49" t="s">
        <v>6083</v>
      </c>
      <c r="O1956" s="49" t="s">
        <v>3882</v>
      </c>
      <c r="P1956" s="49">
        <v>6</v>
      </c>
      <c r="Q1956" s="49" t="s">
        <v>6087</v>
      </c>
      <c r="R1956" s="49" t="str">
        <f>IFERROR(INDEX(tbl_Lookup_Exercises[Category],MATCH(tbl_Exercises[[#This Row],[ExerciseName]],tbl_Lookup_Exercises[ExerciseName],0)),"Unknown")</f>
        <v>Arms_Triceps</v>
      </c>
    </row>
    <row r="1957" spans="1:18" hidden="1" x14ac:dyDescent="0.25">
      <c r="A1957" s="49" t="s">
        <v>6088</v>
      </c>
      <c r="B1957" s="49" t="s">
        <v>1202</v>
      </c>
      <c r="C1957" s="49" t="s">
        <v>1534</v>
      </c>
      <c r="D1957" s="49">
        <v>1</v>
      </c>
      <c r="E1957">
        <v>150</v>
      </c>
      <c r="G1957">
        <v>79.800000000000011</v>
      </c>
      <c r="I1957" s="49"/>
      <c r="M1957" s="49"/>
      <c r="N1957" s="49"/>
      <c r="O1957" s="49" t="s">
        <v>6089</v>
      </c>
      <c r="P1957" s="49">
        <v>6</v>
      </c>
      <c r="Q1957" s="49" t="s">
        <v>6090</v>
      </c>
      <c r="R1957" s="49" t="str">
        <f>IFERROR(INDEX(tbl_Lookup_Exercises[Category],MATCH(tbl_Exercises[[#This Row],[ExerciseName]],tbl_Lookup_Exercises[ExerciseName],0)),"Unknown")</f>
        <v>Carry</v>
      </c>
    </row>
    <row r="1958" spans="1:18" hidden="1" x14ac:dyDescent="0.25">
      <c r="A1958" s="49" t="s">
        <v>6091</v>
      </c>
      <c r="B1958" s="49" t="s">
        <v>1202</v>
      </c>
      <c r="C1958" s="49" t="s">
        <v>1534</v>
      </c>
      <c r="D1958" s="49">
        <v>2</v>
      </c>
      <c r="E1958">
        <v>150</v>
      </c>
      <c r="G1958">
        <v>70.199999999999989</v>
      </c>
      <c r="I1958" s="49"/>
      <c r="M1958" s="49"/>
      <c r="N1958" s="49"/>
      <c r="O1958" s="49" t="s">
        <v>6092</v>
      </c>
      <c r="P1958" s="49">
        <v>6</v>
      </c>
      <c r="Q1958" s="49" t="s">
        <v>6093</v>
      </c>
      <c r="R1958" s="49" t="str">
        <f>IFERROR(INDEX(tbl_Lookup_Exercises[Category],MATCH(tbl_Exercises[[#This Row],[ExerciseName]],tbl_Lookup_Exercises[ExerciseName],0)),"Unknown")</f>
        <v>Carry</v>
      </c>
    </row>
    <row r="1959" spans="1:18" hidden="1" x14ac:dyDescent="0.25">
      <c r="A1959" s="49" t="s">
        <v>6094</v>
      </c>
      <c r="B1959" s="49" t="s">
        <v>1202</v>
      </c>
      <c r="C1959" s="49" t="s">
        <v>1534</v>
      </c>
      <c r="D1959" s="49">
        <v>3</v>
      </c>
      <c r="E1959">
        <v>150</v>
      </c>
      <c r="G1959">
        <v>49.8</v>
      </c>
      <c r="I1959" s="49"/>
      <c r="M1959" s="49"/>
      <c r="N1959" s="49"/>
      <c r="O1959" s="49" t="s">
        <v>6095</v>
      </c>
      <c r="P1959" s="49">
        <v>6</v>
      </c>
      <c r="Q1959" s="49" t="s">
        <v>6096</v>
      </c>
      <c r="R1959" s="49" t="str">
        <f>IFERROR(INDEX(tbl_Lookup_Exercises[Category],MATCH(tbl_Exercises[[#This Row],[ExerciseName]],tbl_Lookup_Exercises[ExerciseName],0)),"Unknown")</f>
        <v>Carry</v>
      </c>
    </row>
    <row r="1960" spans="1:18" hidden="1" x14ac:dyDescent="0.25">
      <c r="A1960" s="49" t="s">
        <v>6097</v>
      </c>
      <c r="B1960" s="49" t="s">
        <v>1202</v>
      </c>
      <c r="C1960" s="49" t="s">
        <v>363</v>
      </c>
      <c r="D1960" s="49">
        <v>2</v>
      </c>
      <c r="G1960">
        <v>45</v>
      </c>
      <c r="H1960">
        <v>0.1</v>
      </c>
      <c r="I1960" s="49" t="s">
        <v>3957</v>
      </c>
      <c r="M1960" s="49"/>
      <c r="N1960" s="49"/>
      <c r="O1960" s="49" t="s">
        <v>6098</v>
      </c>
      <c r="P1960" s="49">
        <v>6</v>
      </c>
      <c r="Q1960" s="49" t="s">
        <v>6099</v>
      </c>
      <c r="R1960" s="49" t="str">
        <f>IFERROR(INDEX(tbl_Lookup_Exercises[Category],MATCH(tbl_Exercises[[#This Row],[ExerciseName]],tbl_Lookup_Exercises[ExerciseName],0)),"Unknown")</f>
        <v>Cardio</v>
      </c>
    </row>
    <row r="1961" spans="1:18" hidden="1" x14ac:dyDescent="0.25">
      <c r="A1961" s="49" t="s">
        <v>6100</v>
      </c>
      <c r="B1961" s="49" t="s">
        <v>1202</v>
      </c>
      <c r="C1961" s="49" t="s">
        <v>363</v>
      </c>
      <c r="D1961" s="49">
        <v>3</v>
      </c>
      <c r="G1961">
        <v>45</v>
      </c>
      <c r="H1961">
        <v>0.1</v>
      </c>
      <c r="I1961" s="49" t="s">
        <v>3957</v>
      </c>
      <c r="M1961" s="49"/>
      <c r="N1961" s="49"/>
      <c r="O1961" s="49" t="s">
        <v>6098</v>
      </c>
      <c r="P1961" s="49">
        <v>6</v>
      </c>
      <c r="Q1961" s="49" t="s">
        <v>6101</v>
      </c>
      <c r="R1961" s="49" t="str">
        <f>IFERROR(INDEX(tbl_Lookup_Exercises[Category],MATCH(tbl_Exercises[[#This Row],[ExerciseName]],tbl_Lookup_Exercises[ExerciseName],0)),"Unknown")</f>
        <v>Cardio</v>
      </c>
    </row>
    <row r="1962" spans="1:18" hidden="1" x14ac:dyDescent="0.25">
      <c r="A1962" s="49" t="s">
        <v>6102</v>
      </c>
      <c r="B1962" s="49" t="s">
        <v>1202</v>
      </c>
      <c r="C1962" s="49" t="s">
        <v>363</v>
      </c>
      <c r="D1962" s="49">
        <v>4</v>
      </c>
      <c r="G1962">
        <v>45</v>
      </c>
      <c r="H1962">
        <v>0.1</v>
      </c>
      <c r="I1962" s="49" t="s">
        <v>3957</v>
      </c>
      <c r="M1962" s="49"/>
      <c r="N1962" s="49"/>
      <c r="O1962" s="49" t="s">
        <v>6098</v>
      </c>
      <c r="P1962" s="49">
        <v>6</v>
      </c>
      <c r="Q1962" s="49" t="s">
        <v>6103</v>
      </c>
      <c r="R1962" s="49" t="str">
        <f>IFERROR(INDEX(tbl_Lookup_Exercises[Category],MATCH(tbl_Exercises[[#This Row],[ExerciseName]],tbl_Lookup_Exercises[ExerciseName],0)),"Unknown")</f>
        <v>Cardio</v>
      </c>
    </row>
    <row r="1963" spans="1:18" hidden="1" x14ac:dyDescent="0.25">
      <c r="A1963" s="49" t="s">
        <v>6104</v>
      </c>
      <c r="B1963" s="49" t="s">
        <v>1202</v>
      </c>
      <c r="C1963" s="49" t="s">
        <v>363</v>
      </c>
      <c r="D1963" s="49">
        <v>5</v>
      </c>
      <c r="G1963">
        <v>45</v>
      </c>
      <c r="H1963">
        <v>0.1</v>
      </c>
      <c r="I1963" s="49" t="s">
        <v>3957</v>
      </c>
      <c r="M1963" s="49"/>
      <c r="N1963" s="49"/>
      <c r="O1963" s="49" t="s">
        <v>6098</v>
      </c>
      <c r="P1963" s="49">
        <v>6</v>
      </c>
      <c r="Q1963" s="49" t="s">
        <v>6105</v>
      </c>
      <c r="R1963" s="49" t="str">
        <f>IFERROR(INDEX(tbl_Lookup_Exercises[Category],MATCH(tbl_Exercises[[#This Row],[ExerciseName]],tbl_Lookup_Exercises[ExerciseName],0)),"Unknown")</f>
        <v>Cardio</v>
      </c>
    </row>
    <row r="1964" spans="1:18" hidden="1" x14ac:dyDescent="0.25">
      <c r="A1964" s="49" t="s">
        <v>6106</v>
      </c>
      <c r="B1964" s="49" t="s">
        <v>1202</v>
      </c>
      <c r="C1964" s="49" t="s">
        <v>363</v>
      </c>
      <c r="D1964" s="49">
        <v>6</v>
      </c>
      <c r="G1964">
        <v>45</v>
      </c>
      <c r="H1964">
        <v>0.1</v>
      </c>
      <c r="I1964" s="49" t="s">
        <v>3957</v>
      </c>
      <c r="M1964" s="49"/>
      <c r="N1964" s="49"/>
      <c r="O1964" s="49" t="s">
        <v>6098</v>
      </c>
      <c r="P1964" s="49">
        <v>6</v>
      </c>
      <c r="Q1964" s="49" t="s">
        <v>1204</v>
      </c>
      <c r="R1964" s="49" t="str">
        <f>IFERROR(INDEX(tbl_Lookup_Exercises[Category],MATCH(tbl_Exercises[[#This Row],[ExerciseName]],tbl_Lookup_Exercises[ExerciseName],0)),"Unknown")</f>
        <v>Cardio</v>
      </c>
    </row>
    <row r="1965" spans="1:18" hidden="1" x14ac:dyDescent="0.25">
      <c r="A1965" s="49" t="s">
        <v>6107</v>
      </c>
      <c r="B1965" s="49" t="s">
        <v>1205</v>
      </c>
      <c r="C1965" s="49" t="s">
        <v>363</v>
      </c>
      <c r="D1965" s="49">
        <v>1</v>
      </c>
      <c r="G1965">
        <v>360</v>
      </c>
      <c r="H1965">
        <v>0.6</v>
      </c>
      <c r="I1965" s="49" t="s">
        <v>3957</v>
      </c>
      <c r="M1965" s="49"/>
      <c r="N1965" s="49"/>
      <c r="O1965" s="49" t="s">
        <v>6108</v>
      </c>
      <c r="P1965" s="49">
        <v>7</v>
      </c>
      <c r="Q1965" s="49" t="s">
        <v>1207</v>
      </c>
      <c r="R1965" s="49" t="str">
        <f>IFERROR(INDEX(tbl_Lookup_Exercises[Category],MATCH(tbl_Exercises[[#This Row],[ExerciseName]],tbl_Lookup_Exercises[ExerciseName],0)),"Unknown")</f>
        <v>Cardio</v>
      </c>
    </row>
    <row r="1966" spans="1:18" hidden="1" x14ac:dyDescent="0.25">
      <c r="A1966" s="49" t="s">
        <v>6109</v>
      </c>
      <c r="B1966" s="49" t="s">
        <v>1205</v>
      </c>
      <c r="C1966" s="49" t="s">
        <v>394</v>
      </c>
      <c r="D1966" s="49">
        <v>1</v>
      </c>
      <c r="E1966">
        <v>0</v>
      </c>
      <c r="F1966">
        <v>12</v>
      </c>
      <c r="I1966" s="49"/>
      <c r="M1966" s="49"/>
      <c r="N1966" s="49"/>
      <c r="O1966" s="49" t="s">
        <v>3073</v>
      </c>
      <c r="P1966" s="49">
        <v>7</v>
      </c>
      <c r="Q1966" s="49" t="s">
        <v>6110</v>
      </c>
      <c r="R1966" s="49" t="str">
        <f>IFERROR(INDEX(tbl_Lookup_Exercises[Category],MATCH(tbl_Exercises[[#This Row],[ExerciseName]],tbl_Lookup_Exercises[ExerciseName],0)),"Unknown")</f>
        <v>Warmup</v>
      </c>
    </row>
    <row r="1967" spans="1:18" hidden="1" x14ac:dyDescent="0.25">
      <c r="A1967" s="49" t="s">
        <v>6111</v>
      </c>
      <c r="B1967" s="49" t="s">
        <v>1205</v>
      </c>
      <c r="C1967" s="49" t="s">
        <v>403</v>
      </c>
      <c r="D1967" s="49">
        <v>1</v>
      </c>
      <c r="E1967">
        <v>0</v>
      </c>
      <c r="F1967">
        <v>8</v>
      </c>
      <c r="I1967" s="49"/>
      <c r="M1967" s="49"/>
      <c r="N1967" s="49"/>
      <c r="O1967" s="49" t="s">
        <v>2818</v>
      </c>
      <c r="P1967" s="49">
        <v>7</v>
      </c>
      <c r="Q1967" s="49" t="s">
        <v>6112</v>
      </c>
      <c r="R1967" s="49" t="str">
        <f>IFERROR(INDEX(tbl_Lookup_Exercises[Category],MATCH(tbl_Exercises[[#This Row],[ExerciseName]],tbl_Lookup_Exercises[ExerciseName],0)),"Unknown")</f>
        <v>Warmup</v>
      </c>
    </row>
    <row r="1968" spans="1:18" hidden="1" x14ac:dyDescent="0.25">
      <c r="A1968" s="49" t="s">
        <v>6113</v>
      </c>
      <c r="B1968" s="49" t="s">
        <v>1205</v>
      </c>
      <c r="C1968" s="49" t="s">
        <v>403</v>
      </c>
      <c r="D1968" s="49">
        <v>2</v>
      </c>
      <c r="E1968">
        <v>0</v>
      </c>
      <c r="F1968">
        <v>8</v>
      </c>
      <c r="I1968" s="49"/>
      <c r="M1968" s="49"/>
      <c r="N1968" s="49"/>
      <c r="O1968" s="49" t="s">
        <v>2818</v>
      </c>
      <c r="P1968" s="49">
        <v>7</v>
      </c>
      <c r="Q1968" s="49" t="s">
        <v>6114</v>
      </c>
      <c r="R1968" s="49" t="str">
        <f>IFERROR(INDEX(tbl_Lookup_Exercises[Category],MATCH(tbl_Exercises[[#This Row],[ExerciseName]],tbl_Lookup_Exercises[ExerciseName],0)),"Unknown")</f>
        <v>Warmup</v>
      </c>
    </row>
    <row r="1969" spans="1:18" hidden="1" x14ac:dyDescent="0.25">
      <c r="A1969" s="49" t="s">
        <v>6115</v>
      </c>
      <c r="B1969" s="49" t="s">
        <v>1205</v>
      </c>
      <c r="C1969" s="49" t="s">
        <v>394</v>
      </c>
      <c r="D1969" s="49">
        <v>2</v>
      </c>
      <c r="E1969">
        <v>0</v>
      </c>
      <c r="F1969">
        <v>12</v>
      </c>
      <c r="I1969" s="49"/>
      <c r="M1969" s="49"/>
      <c r="N1969" s="49"/>
      <c r="O1969" s="49" t="s">
        <v>3073</v>
      </c>
      <c r="P1969" s="49">
        <v>7</v>
      </c>
      <c r="Q1969" s="49" t="s">
        <v>6116</v>
      </c>
      <c r="R1969" s="49" t="str">
        <f>IFERROR(INDEX(tbl_Lookup_Exercises[Category],MATCH(tbl_Exercises[[#This Row],[ExerciseName]],tbl_Lookup_Exercises[ExerciseName],0)),"Unknown")</f>
        <v>Warmup</v>
      </c>
    </row>
    <row r="1970" spans="1:18" hidden="1" x14ac:dyDescent="0.25">
      <c r="A1970" s="49" t="s">
        <v>6117</v>
      </c>
      <c r="B1970" s="49" t="s">
        <v>1205</v>
      </c>
      <c r="C1970" s="49" t="s">
        <v>403</v>
      </c>
      <c r="D1970" s="49">
        <v>3</v>
      </c>
      <c r="E1970">
        <v>0</v>
      </c>
      <c r="F1970">
        <v>8</v>
      </c>
      <c r="I1970" s="49"/>
      <c r="M1970" s="49"/>
      <c r="N1970" s="49"/>
      <c r="O1970" s="49" t="s">
        <v>2818</v>
      </c>
      <c r="P1970" s="49">
        <v>7</v>
      </c>
      <c r="Q1970" s="49" t="s">
        <v>6118</v>
      </c>
      <c r="R1970" s="49" t="str">
        <f>IFERROR(INDEX(tbl_Lookup_Exercises[Category],MATCH(tbl_Exercises[[#This Row],[ExerciseName]],tbl_Lookup_Exercises[ExerciseName],0)),"Unknown")</f>
        <v>Warmup</v>
      </c>
    </row>
    <row r="1971" spans="1:18" hidden="1" x14ac:dyDescent="0.25">
      <c r="A1971" s="49" t="s">
        <v>6119</v>
      </c>
      <c r="B1971" s="49" t="s">
        <v>1205</v>
      </c>
      <c r="C1971" s="49" t="s">
        <v>1</v>
      </c>
      <c r="D1971" s="49">
        <v>1</v>
      </c>
      <c r="E1971">
        <v>150</v>
      </c>
      <c r="G1971">
        <v>60</v>
      </c>
      <c r="I1971" s="49"/>
      <c r="M1971" s="49"/>
      <c r="N1971" s="49"/>
      <c r="O1971" s="49" t="s">
        <v>6120</v>
      </c>
      <c r="P1971" s="49">
        <v>7</v>
      </c>
      <c r="Q1971" s="49" t="s">
        <v>6121</v>
      </c>
      <c r="R1971" s="49" t="str">
        <f>IFERROR(INDEX(tbl_Lookup_Exercises[Category],MATCH(tbl_Exercises[[#This Row],[ExerciseName]],tbl_Lookup_Exercises[ExerciseName],0)),"Unknown")</f>
        <v>Carry</v>
      </c>
    </row>
    <row r="1972" spans="1:18" hidden="1" x14ac:dyDescent="0.25">
      <c r="A1972" s="49" t="s">
        <v>6122</v>
      </c>
      <c r="B1972" s="49" t="s">
        <v>1205</v>
      </c>
      <c r="C1972" s="49" t="s">
        <v>1</v>
      </c>
      <c r="D1972" s="49">
        <v>2</v>
      </c>
      <c r="E1972">
        <v>150</v>
      </c>
      <c r="G1972">
        <v>60</v>
      </c>
      <c r="I1972" s="49"/>
      <c r="M1972" s="49"/>
      <c r="N1972" s="49"/>
      <c r="O1972" s="49" t="s">
        <v>6123</v>
      </c>
      <c r="P1972" s="49">
        <v>7</v>
      </c>
      <c r="Q1972" s="49" t="s">
        <v>6124</v>
      </c>
      <c r="R1972" s="49" t="str">
        <f>IFERROR(INDEX(tbl_Lookup_Exercises[Category],MATCH(tbl_Exercises[[#This Row],[ExerciseName]],tbl_Lookup_Exercises[ExerciseName],0)),"Unknown")</f>
        <v>Carry</v>
      </c>
    </row>
    <row r="1973" spans="1:18" hidden="1" x14ac:dyDescent="0.25">
      <c r="A1973" s="49" t="s">
        <v>6125</v>
      </c>
      <c r="B1973" s="49" t="s">
        <v>1205</v>
      </c>
      <c r="C1973" s="49" t="s">
        <v>1</v>
      </c>
      <c r="D1973" s="49">
        <v>3</v>
      </c>
      <c r="E1973">
        <v>150</v>
      </c>
      <c r="G1973">
        <v>60</v>
      </c>
      <c r="I1973" s="49"/>
      <c r="M1973" s="49"/>
      <c r="N1973" s="49"/>
      <c r="O1973" s="49" t="s">
        <v>6123</v>
      </c>
      <c r="P1973" s="49">
        <v>7</v>
      </c>
      <c r="Q1973" s="49" t="s">
        <v>6126</v>
      </c>
      <c r="R1973" s="49" t="str">
        <f>IFERROR(INDEX(tbl_Lookup_Exercises[Category],MATCH(tbl_Exercises[[#This Row],[ExerciseName]],tbl_Lookup_Exercises[ExerciseName],0)),"Unknown")</f>
        <v>Carry</v>
      </c>
    </row>
    <row r="1974" spans="1:18" hidden="1" x14ac:dyDescent="0.25">
      <c r="A1974" s="49" t="s">
        <v>6127</v>
      </c>
      <c r="B1974" s="49" t="s">
        <v>1205</v>
      </c>
      <c r="C1974" s="49" t="s">
        <v>1</v>
      </c>
      <c r="D1974" s="49">
        <v>4</v>
      </c>
      <c r="E1974">
        <v>150</v>
      </c>
      <c r="G1974">
        <v>49.199999999999996</v>
      </c>
      <c r="I1974" s="49"/>
      <c r="M1974" s="49"/>
      <c r="N1974" s="49"/>
      <c r="O1974" s="49" t="s">
        <v>6123</v>
      </c>
      <c r="P1974" s="49">
        <v>7</v>
      </c>
      <c r="Q1974" s="49" t="s">
        <v>6128</v>
      </c>
      <c r="R1974" s="49" t="str">
        <f>IFERROR(INDEX(tbl_Lookup_Exercises[Category],MATCH(tbl_Exercises[[#This Row],[ExerciseName]],tbl_Lookup_Exercises[ExerciseName],0)),"Unknown")</f>
        <v>Carry</v>
      </c>
    </row>
    <row r="1975" spans="1:18" hidden="1" x14ac:dyDescent="0.25">
      <c r="A1975" s="49" t="s">
        <v>6129</v>
      </c>
      <c r="B1975" s="49" t="s">
        <v>1205</v>
      </c>
      <c r="C1975" s="49" t="s">
        <v>1</v>
      </c>
      <c r="D1975" s="49">
        <v>5</v>
      </c>
      <c r="E1975">
        <v>150</v>
      </c>
      <c r="G1975">
        <v>45</v>
      </c>
      <c r="I1975" s="49"/>
      <c r="M1975" s="49"/>
      <c r="N1975" s="49"/>
      <c r="O1975" s="49" t="s">
        <v>6123</v>
      </c>
      <c r="P1975" s="49">
        <v>7</v>
      </c>
      <c r="Q1975" s="49" t="s">
        <v>6130</v>
      </c>
      <c r="R1975" s="49" t="str">
        <f>IFERROR(INDEX(tbl_Lookup_Exercises[Category],MATCH(tbl_Exercises[[#This Row],[ExerciseName]],tbl_Lookup_Exercises[ExerciseName],0)),"Unknown")</f>
        <v>Carry</v>
      </c>
    </row>
    <row r="1976" spans="1:18" hidden="1" x14ac:dyDescent="0.25">
      <c r="A1976" s="49" t="s">
        <v>6131</v>
      </c>
      <c r="B1976" s="49" t="s">
        <v>1205</v>
      </c>
      <c r="C1976" s="49" t="s">
        <v>32</v>
      </c>
      <c r="D1976" s="49">
        <v>1</v>
      </c>
      <c r="E1976">
        <v>200</v>
      </c>
      <c r="F1976">
        <v>7</v>
      </c>
      <c r="I1976" s="49"/>
      <c r="J1976">
        <v>2</v>
      </c>
      <c r="K1976">
        <v>1</v>
      </c>
      <c r="L1976">
        <v>1</v>
      </c>
      <c r="M1976" s="49" t="s">
        <v>3856</v>
      </c>
      <c r="N1976" s="49"/>
      <c r="O1976" s="49" t="s">
        <v>6132</v>
      </c>
      <c r="P1976" s="49">
        <v>7</v>
      </c>
      <c r="Q1976" s="49" t="s">
        <v>6133</v>
      </c>
      <c r="R1976" s="49" t="str">
        <f>IFERROR(INDEX(tbl_Lookup_Exercises[Category],MATCH(tbl_Exercises[[#This Row],[ExerciseName]],tbl_Lookup_Exercises[ExerciseName],0)),"Unknown")</f>
        <v>Pull</v>
      </c>
    </row>
    <row r="1977" spans="1:18" hidden="1" x14ac:dyDescent="0.25">
      <c r="A1977" s="49" t="s">
        <v>6134</v>
      </c>
      <c r="B1977" s="49" t="s">
        <v>1205</v>
      </c>
      <c r="C1977" s="49" t="s">
        <v>32</v>
      </c>
      <c r="D1977" s="49">
        <v>2</v>
      </c>
      <c r="E1977">
        <v>205</v>
      </c>
      <c r="F1977">
        <v>6</v>
      </c>
      <c r="I1977" s="49"/>
      <c r="J1977">
        <v>2</v>
      </c>
      <c r="K1977">
        <v>1</v>
      </c>
      <c r="L1977">
        <v>1</v>
      </c>
      <c r="M1977" s="49" t="s">
        <v>610</v>
      </c>
      <c r="N1977" s="49"/>
      <c r="O1977" s="49" t="s">
        <v>6135</v>
      </c>
      <c r="P1977" s="49">
        <v>7</v>
      </c>
      <c r="Q1977" s="49" t="s">
        <v>6136</v>
      </c>
      <c r="R1977" s="49" t="str">
        <f>IFERROR(INDEX(tbl_Lookup_Exercises[Category],MATCH(tbl_Exercises[[#This Row],[ExerciseName]],tbl_Lookup_Exercises[ExerciseName],0)),"Unknown")</f>
        <v>Pull</v>
      </c>
    </row>
    <row r="1978" spans="1:18" hidden="1" x14ac:dyDescent="0.25">
      <c r="A1978" s="49" t="s">
        <v>6137</v>
      </c>
      <c r="B1978" s="49" t="s">
        <v>1205</v>
      </c>
      <c r="C1978" s="49" t="s">
        <v>32</v>
      </c>
      <c r="D1978" s="49">
        <v>3</v>
      </c>
      <c r="E1978">
        <v>210</v>
      </c>
      <c r="F1978">
        <v>5</v>
      </c>
      <c r="I1978" s="49"/>
      <c r="J1978">
        <v>2</v>
      </c>
      <c r="K1978">
        <v>1</v>
      </c>
      <c r="L1978">
        <v>1</v>
      </c>
      <c r="M1978" s="49" t="s">
        <v>610</v>
      </c>
      <c r="N1978" s="49"/>
      <c r="O1978" s="49" t="s">
        <v>6135</v>
      </c>
      <c r="P1978" s="49">
        <v>7</v>
      </c>
      <c r="Q1978" s="49" t="s">
        <v>6138</v>
      </c>
      <c r="R1978" s="49" t="str">
        <f>IFERROR(INDEX(tbl_Lookup_Exercises[Category],MATCH(tbl_Exercises[[#This Row],[ExerciseName]],tbl_Lookup_Exercises[ExerciseName],0)),"Unknown")</f>
        <v>Pull</v>
      </c>
    </row>
    <row r="1979" spans="1:18" hidden="1" x14ac:dyDescent="0.25">
      <c r="A1979" s="49" t="s">
        <v>6139</v>
      </c>
      <c r="B1979" s="49" t="s">
        <v>1205</v>
      </c>
      <c r="C1979" s="49" t="s">
        <v>32</v>
      </c>
      <c r="D1979" s="49">
        <v>4</v>
      </c>
      <c r="E1979">
        <v>210</v>
      </c>
      <c r="F1979">
        <v>5</v>
      </c>
      <c r="I1979" s="49"/>
      <c r="J1979">
        <v>2</v>
      </c>
      <c r="K1979">
        <v>1</v>
      </c>
      <c r="L1979">
        <v>1</v>
      </c>
      <c r="M1979" s="49" t="s">
        <v>610</v>
      </c>
      <c r="N1979" s="49"/>
      <c r="O1979" s="49" t="s">
        <v>6135</v>
      </c>
      <c r="P1979" s="49">
        <v>7</v>
      </c>
      <c r="Q1979" s="49" t="s">
        <v>6140</v>
      </c>
      <c r="R1979" s="49" t="str">
        <f>IFERROR(INDEX(tbl_Lookup_Exercises[Category],MATCH(tbl_Exercises[[#This Row],[ExerciseName]],tbl_Lookup_Exercises[ExerciseName],0)),"Unknown")</f>
        <v>Pull</v>
      </c>
    </row>
    <row r="1980" spans="1:18" hidden="1" x14ac:dyDescent="0.25">
      <c r="A1980" s="49" t="s">
        <v>6141</v>
      </c>
      <c r="B1980" s="49" t="s">
        <v>1205</v>
      </c>
      <c r="C1980" s="49" t="s">
        <v>24</v>
      </c>
      <c r="D1980" s="49">
        <v>1</v>
      </c>
      <c r="E1980">
        <v>0</v>
      </c>
      <c r="F1980">
        <v>8</v>
      </c>
      <c r="I1980" s="49"/>
      <c r="J1980">
        <v>2</v>
      </c>
      <c r="K1980">
        <v>2</v>
      </c>
      <c r="L1980">
        <v>1</v>
      </c>
      <c r="M1980" s="49" t="s">
        <v>3856</v>
      </c>
      <c r="N1980" s="49"/>
      <c r="O1980" s="49" t="s">
        <v>6142</v>
      </c>
      <c r="P1980" s="49">
        <v>7</v>
      </c>
      <c r="Q1980" s="49" t="s">
        <v>6143</v>
      </c>
      <c r="R1980" s="49" t="str">
        <f>IFERROR(INDEX(tbl_Lookup_Exercises[Category],MATCH(tbl_Exercises[[#This Row],[ExerciseName]],tbl_Lookup_Exercises[ExerciseName],0)),"Unknown")</f>
        <v>Pull</v>
      </c>
    </row>
    <row r="1981" spans="1:18" hidden="1" x14ac:dyDescent="0.25">
      <c r="A1981" s="49" t="s">
        <v>6144</v>
      </c>
      <c r="B1981" s="49" t="s">
        <v>1205</v>
      </c>
      <c r="C1981" s="49" t="s">
        <v>24</v>
      </c>
      <c r="D1981" s="49">
        <v>2</v>
      </c>
      <c r="E1981">
        <v>0</v>
      </c>
      <c r="F1981">
        <v>8</v>
      </c>
      <c r="I1981" s="49"/>
      <c r="J1981">
        <v>2</v>
      </c>
      <c r="K1981">
        <v>2</v>
      </c>
      <c r="L1981">
        <v>1</v>
      </c>
      <c r="M1981" s="49" t="s">
        <v>3856</v>
      </c>
      <c r="N1981" s="49"/>
      <c r="O1981" s="49" t="s">
        <v>6142</v>
      </c>
      <c r="P1981" s="49">
        <v>7</v>
      </c>
      <c r="Q1981" s="49" t="s">
        <v>6145</v>
      </c>
      <c r="R1981" s="49" t="str">
        <f>IFERROR(INDEX(tbl_Lookup_Exercises[Category],MATCH(tbl_Exercises[[#This Row],[ExerciseName]],tbl_Lookup_Exercises[ExerciseName],0)),"Unknown")</f>
        <v>Pull</v>
      </c>
    </row>
    <row r="1982" spans="1:18" hidden="1" x14ac:dyDescent="0.25">
      <c r="A1982" s="49" t="s">
        <v>6146</v>
      </c>
      <c r="B1982" s="49" t="s">
        <v>1205</v>
      </c>
      <c r="C1982" s="49" t="s">
        <v>24</v>
      </c>
      <c r="D1982" s="49">
        <v>3</v>
      </c>
      <c r="E1982">
        <v>0</v>
      </c>
      <c r="F1982">
        <v>6</v>
      </c>
      <c r="I1982" s="49"/>
      <c r="J1982">
        <v>2</v>
      </c>
      <c r="K1982">
        <v>2</v>
      </c>
      <c r="L1982">
        <v>1</v>
      </c>
      <c r="M1982" s="49" t="s">
        <v>3856</v>
      </c>
      <c r="N1982" s="49"/>
      <c r="O1982" s="49" t="s">
        <v>6147</v>
      </c>
      <c r="P1982" s="49">
        <v>7</v>
      </c>
      <c r="Q1982" s="49" t="s">
        <v>6148</v>
      </c>
      <c r="R1982" s="49" t="str">
        <f>IFERROR(INDEX(tbl_Lookup_Exercises[Category],MATCH(tbl_Exercises[[#This Row],[ExerciseName]],tbl_Lookup_Exercises[ExerciseName],0)),"Unknown")</f>
        <v>Pull</v>
      </c>
    </row>
    <row r="1983" spans="1:18" hidden="1" x14ac:dyDescent="0.25">
      <c r="A1983" s="49" t="s">
        <v>6149</v>
      </c>
      <c r="B1983" s="49" t="s">
        <v>1205</v>
      </c>
      <c r="C1983" s="49" t="s">
        <v>96</v>
      </c>
      <c r="D1983" s="49">
        <v>1</v>
      </c>
      <c r="E1983">
        <v>25</v>
      </c>
      <c r="F1983">
        <v>8</v>
      </c>
      <c r="I1983" s="49"/>
      <c r="J1983">
        <v>2</v>
      </c>
      <c r="K1983">
        <v>2</v>
      </c>
      <c r="L1983">
        <v>2</v>
      </c>
      <c r="M1983" s="49" t="s">
        <v>2289</v>
      </c>
      <c r="N1983" s="49"/>
      <c r="O1983" s="49" t="s">
        <v>6150</v>
      </c>
      <c r="P1983" s="49">
        <v>7</v>
      </c>
      <c r="Q1983" s="49" t="s">
        <v>6151</v>
      </c>
      <c r="R1983" s="49" t="str">
        <f>IFERROR(INDEX(tbl_Lookup_Exercises[Category],MATCH(tbl_Exercises[[#This Row],[ExerciseName]],tbl_Lookup_Exercises[ExerciseName],0)),"Unknown")</f>
        <v>Arms_Biceps</v>
      </c>
    </row>
    <row r="1984" spans="1:18" hidden="1" x14ac:dyDescent="0.25">
      <c r="A1984" s="49" t="s">
        <v>6152</v>
      </c>
      <c r="B1984" s="49" t="s">
        <v>1205</v>
      </c>
      <c r="C1984" s="49" t="s">
        <v>96</v>
      </c>
      <c r="D1984" s="49">
        <v>2</v>
      </c>
      <c r="E1984">
        <v>30</v>
      </c>
      <c r="F1984">
        <v>8</v>
      </c>
      <c r="I1984" s="49"/>
      <c r="J1984">
        <v>2</v>
      </c>
      <c r="K1984">
        <v>2</v>
      </c>
      <c r="L1984">
        <v>2</v>
      </c>
      <c r="M1984" s="49" t="s">
        <v>2289</v>
      </c>
      <c r="N1984" s="49"/>
      <c r="O1984" s="49" t="s">
        <v>6150</v>
      </c>
      <c r="P1984" s="49">
        <v>7</v>
      </c>
      <c r="Q1984" s="49" t="s">
        <v>6153</v>
      </c>
      <c r="R1984" s="49" t="str">
        <f>IFERROR(INDEX(tbl_Lookup_Exercises[Category],MATCH(tbl_Exercises[[#This Row],[ExerciseName]],tbl_Lookup_Exercises[ExerciseName],0)),"Unknown")</f>
        <v>Arms_Biceps</v>
      </c>
    </row>
    <row r="1985" spans="1:18" hidden="1" x14ac:dyDescent="0.25">
      <c r="A1985" s="49" t="s">
        <v>6154</v>
      </c>
      <c r="B1985" s="49" t="s">
        <v>1205</v>
      </c>
      <c r="C1985" s="49" t="s">
        <v>96</v>
      </c>
      <c r="D1985" s="49">
        <v>3</v>
      </c>
      <c r="E1985">
        <v>35</v>
      </c>
      <c r="F1985">
        <v>7</v>
      </c>
      <c r="I1985" s="49"/>
      <c r="J1985">
        <v>2</v>
      </c>
      <c r="K1985">
        <v>2</v>
      </c>
      <c r="L1985">
        <v>2</v>
      </c>
      <c r="M1985" s="49" t="s">
        <v>1745</v>
      </c>
      <c r="N1985" s="49"/>
      <c r="O1985" s="49" t="s">
        <v>6155</v>
      </c>
      <c r="P1985" s="49">
        <v>7</v>
      </c>
      <c r="Q1985" s="49" t="s">
        <v>6156</v>
      </c>
      <c r="R1985" s="49" t="str">
        <f>IFERROR(INDEX(tbl_Lookup_Exercises[Category],MATCH(tbl_Exercises[[#This Row],[ExerciseName]],tbl_Lookup_Exercises[ExerciseName],0)),"Unknown")</f>
        <v>Arms_Biceps</v>
      </c>
    </row>
    <row r="1986" spans="1:18" hidden="1" x14ac:dyDescent="0.25">
      <c r="A1986" s="49" t="s">
        <v>6157</v>
      </c>
      <c r="B1986" s="49" t="s">
        <v>1205</v>
      </c>
      <c r="C1986" s="49" t="s">
        <v>96</v>
      </c>
      <c r="D1986" s="49">
        <v>4</v>
      </c>
      <c r="E1986">
        <v>35</v>
      </c>
      <c r="F1986">
        <v>6</v>
      </c>
      <c r="I1986" s="49"/>
      <c r="J1986">
        <v>2</v>
      </c>
      <c r="K1986">
        <v>2</v>
      </c>
      <c r="L1986">
        <v>2</v>
      </c>
      <c r="M1986" s="49" t="s">
        <v>1745</v>
      </c>
      <c r="N1986" s="49"/>
      <c r="O1986" s="49" t="s">
        <v>6155</v>
      </c>
      <c r="P1986" s="49">
        <v>7</v>
      </c>
      <c r="Q1986" s="49" t="s">
        <v>6158</v>
      </c>
      <c r="R1986" s="49" t="str">
        <f>IFERROR(INDEX(tbl_Lookup_Exercises[Category],MATCH(tbl_Exercises[[#This Row],[ExerciseName]],tbl_Lookup_Exercises[ExerciseName],0)),"Unknown")</f>
        <v>Arms_Biceps</v>
      </c>
    </row>
    <row r="1987" spans="1:18" hidden="1" x14ac:dyDescent="0.25">
      <c r="A1987" s="49" t="s">
        <v>6159</v>
      </c>
      <c r="B1987" s="49" t="s">
        <v>1205</v>
      </c>
      <c r="C1987" s="49" t="s">
        <v>217</v>
      </c>
      <c r="D1987" s="49">
        <v>1</v>
      </c>
      <c r="E1987">
        <v>15</v>
      </c>
      <c r="F1987">
        <v>12</v>
      </c>
      <c r="I1987" s="49"/>
      <c r="J1987">
        <v>3</v>
      </c>
      <c r="K1987">
        <v>1</v>
      </c>
      <c r="L1987">
        <v>3</v>
      </c>
      <c r="M1987" s="49" t="s">
        <v>618</v>
      </c>
      <c r="N1987" s="49"/>
      <c r="O1987" s="49" t="s">
        <v>2196</v>
      </c>
      <c r="P1987" s="49">
        <v>7</v>
      </c>
      <c r="Q1987" s="49" t="s">
        <v>6160</v>
      </c>
      <c r="R1987" s="49" t="str">
        <f>IFERROR(INDEX(tbl_Lookup_Exercises[Category],MATCH(tbl_Exercises[[#This Row],[ExerciseName]],tbl_Lookup_Exercises[ExerciseName],0)),"Unknown")</f>
        <v>Arms_Triceps</v>
      </c>
    </row>
    <row r="1988" spans="1:18" hidden="1" x14ac:dyDescent="0.25">
      <c r="A1988" s="49" t="s">
        <v>6161</v>
      </c>
      <c r="B1988" s="49" t="s">
        <v>1205</v>
      </c>
      <c r="C1988" s="49" t="s">
        <v>217</v>
      </c>
      <c r="D1988" s="49">
        <v>2</v>
      </c>
      <c r="E1988">
        <v>17.5</v>
      </c>
      <c r="F1988">
        <v>11</v>
      </c>
      <c r="I1988" s="49"/>
      <c r="J1988">
        <v>3</v>
      </c>
      <c r="K1988">
        <v>1</v>
      </c>
      <c r="L1988">
        <v>3</v>
      </c>
      <c r="M1988" s="49" t="s">
        <v>1745</v>
      </c>
      <c r="N1988" s="49"/>
      <c r="O1988" s="49" t="s">
        <v>2355</v>
      </c>
      <c r="P1988" s="49">
        <v>7</v>
      </c>
      <c r="Q1988" s="49" t="s">
        <v>6162</v>
      </c>
      <c r="R1988" s="49" t="str">
        <f>IFERROR(INDEX(tbl_Lookup_Exercises[Category],MATCH(tbl_Exercises[[#This Row],[ExerciseName]],tbl_Lookup_Exercises[ExerciseName],0)),"Unknown")</f>
        <v>Arms_Triceps</v>
      </c>
    </row>
    <row r="1989" spans="1:18" hidden="1" x14ac:dyDescent="0.25">
      <c r="A1989" s="49" t="s">
        <v>6163</v>
      </c>
      <c r="B1989" s="49" t="s">
        <v>1205</v>
      </c>
      <c r="C1989" s="49" t="s">
        <v>217</v>
      </c>
      <c r="D1989" s="49">
        <v>3</v>
      </c>
      <c r="E1989">
        <v>17.5</v>
      </c>
      <c r="F1989">
        <v>10</v>
      </c>
      <c r="I1989" s="49"/>
      <c r="J1989">
        <v>3</v>
      </c>
      <c r="K1989">
        <v>1</v>
      </c>
      <c r="L1989">
        <v>3</v>
      </c>
      <c r="M1989" s="49" t="s">
        <v>610</v>
      </c>
      <c r="N1989" s="49"/>
      <c r="O1989" s="49" t="s">
        <v>2199</v>
      </c>
      <c r="P1989" s="49">
        <v>7</v>
      </c>
      <c r="Q1989" s="49" t="s">
        <v>6164</v>
      </c>
      <c r="R1989" s="49" t="str">
        <f>IFERROR(INDEX(tbl_Lookup_Exercises[Category],MATCH(tbl_Exercises[[#This Row],[ExerciseName]],tbl_Lookup_Exercises[ExerciseName],0)),"Unknown")</f>
        <v>Arms_Triceps</v>
      </c>
    </row>
    <row r="1990" spans="1:18" hidden="1" x14ac:dyDescent="0.25">
      <c r="A1990" s="49" t="s">
        <v>6165</v>
      </c>
      <c r="B1990" s="49" t="s">
        <v>1205</v>
      </c>
      <c r="C1990" s="49" t="s">
        <v>217</v>
      </c>
      <c r="D1990" s="49">
        <v>4</v>
      </c>
      <c r="E1990">
        <v>17.5</v>
      </c>
      <c r="F1990">
        <v>8</v>
      </c>
      <c r="I1990" s="49"/>
      <c r="J1990">
        <v>3</v>
      </c>
      <c r="K1990">
        <v>1</v>
      </c>
      <c r="L1990">
        <v>3</v>
      </c>
      <c r="M1990" s="49" t="s">
        <v>610</v>
      </c>
      <c r="N1990" s="49"/>
      <c r="O1990" s="49" t="s">
        <v>2199</v>
      </c>
      <c r="P1990" s="49">
        <v>7</v>
      </c>
      <c r="Q1990" s="49" t="s">
        <v>6166</v>
      </c>
      <c r="R1990" s="49" t="str">
        <f>IFERROR(INDEX(tbl_Lookup_Exercises[Category],MATCH(tbl_Exercises[[#This Row],[ExerciseName]],tbl_Lookup_Exercises[ExerciseName],0)),"Unknown")</f>
        <v>Arms_Triceps</v>
      </c>
    </row>
    <row r="1991" spans="1:18" hidden="1" x14ac:dyDescent="0.25">
      <c r="A1991" s="49" t="s">
        <v>6167</v>
      </c>
      <c r="B1991" s="49" t="s">
        <v>1205</v>
      </c>
      <c r="C1991" s="49" t="s">
        <v>339</v>
      </c>
      <c r="D1991" s="49">
        <v>1</v>
      </c>
      <c r="E1991">
        <v>50</v>
      </c>
      <c r="G1991">
        <v>60</v>
      </c>
      <c r="I1991" s="49"/>
      <c r="M1991" s="49"/>
      <c r="N1991" s="49"/>
      <c r="O1991" s="49" t="s">
        <v>6168</v>
      </c>
      <c r="P1991" s="49">
        <v>7</v>
      </c>
      <c r="Q1991" s="49" t="s">
        <v>6169</v>
      </c>
      <c r="R1991" s="49" t="str">
        <f>IFERROR(INDEX(tbl_Lookup_Exercises[Category],MATCH(tbl_Exercises[[#This Row],[ExerciseName]],tbl_Lookup_Exercises[ExerciseName],0)),"Unknown")</f>
        <v>Carry</v>
      </c>
    </row>
    <row r="1992" spans="1:18" hidden="1" x14ac:dyDescent="0.25">
      <c r="A1992" s="49" t="s">
        <v>6170</v>
      </c>
      <c r="B1992" s="49" t="s">
        <v>1205</v>
      </c>
      <c r="C1992" s="49" t="s">
        <v>339</v>
      </c>
      <c r="D1992" s="49">
        <v>2</v>
      </c>
      <c r="E1992">
        <v>50</v>
      </c>
      <c r="G1992">
        <v>60</v>
      </c>
      <c r="I1992" s="49"/>
      <c r="M1992" s="49"/>
      <c r="N1992" s="49"/>
      <c r="O1992" s="49" t="s">
        <v>6168</v>
      </c>
      <c r="P1992" s="49">
        <v>7</v>
      </c>
      <c r="Q1992" s="49" t="s">
        <v>6171</v>
      </c>
      <c r="R1992" s="49" t="str">
        <f>IFERROR(INDEX(tbl_Lookup_Exercises[Category],MATCH(tbl_Exercises[[#This Row],[ExerciseName]],tbl_Lookup_Exercises[ExerciseName],0)),"Unknown")</f>
        <v>Carry</v>
      </c>
    </row>
    <row r="1993" spans="1:18" hidden="1" x14ac:dyDescent="0.25">
      <c r="A1993" s="49" t="s">
        <v>6172</v>
      </c>
      <c r="B1993" s="49" t="s">
        <v>1205</v>
      </c>
      <c r="C1993" s="49" t="s">
        <v>339</v>
      </c>
      <c r="D1993" s="49">
        <v>3</v>
      </c>
      <c r="E1993">
        <v>50</v>
      </c>
      <c r="G1993">
        <v>60</v>
      </c>
      <c r="I1993" s="49"/>
      <c r="M1993" s="49"/>
      <c r="N1993" s="49"/>
      <c r="O1993" s="49" t="s">
        <v>6168</v>
      </c>
      <c r="P1993" s="49">
        <v>7</v>
      </c>
      <c r="Q1993" s="49" t="s">
        <v>6173</v>
      </c>
      <c r="R1993" s="49" t="str">
        <f>IFERROR(INDEX(tbl_Lookup_Exercises[Category],MATCH(tbl_Exercises[[#This Row],[ExerciseName]],tbl_Lookup_Exercises[ExerciseName],0)),"Unknown")</f>
        <v>Carry</v>
      </c>
    </row>
    <row r="1994" spans="1:18" hidden="1" x14ac:dyDescent="0.25">
      <c r="A1994" s="49" t="s">
        <v>6174</v>
      </c>
      <c r="B1994" s="49" t="s">
        <v>1205</v>
      </c>
      <c r="C1994" s="49" t="s">
        <v>334</v>
      </c>
      <c r="D1994" s="49">
        <v>1</v>
      </c>
      <c r="E1994">
        <v>0</v>
      </c>
      <c r="G1994">
        <v>60</v>
      </c>
      <c r="I1994" s="49"/>
      <c r="M1994" s="49"/>
      <c r="N1994" s="49"/>
      <c r="O1994" s="49" t="s">
        <v>6175</v>
      </c>
      <c r="P1994" s="49">
        <v>7</v>
      </c>
      <c r="Q1994" s="49" t="s">
        <v>6176</v>
      </c>
      <c r="R1994" s="49" t="str">
        <f>IFERROR(INDEX(tbl_Lookup_Exercises[Category],MATCH(tbl_Exercises[[#This Row],[ExerciseName]],tbl_Lookup_Exercises[ExerciseName],0)),"Unknown")</f>
        <v>Carry</v>
      </c>
    </row>
    <row r="1995" spans="1:18" hidden="1" x14ac:dyDescent="0.25">
      <c r="A1995" s="49" t="s">
        <v>6177</v>
      </c>
      <c r="B1995" s="49" t="s">
        <v>1205</v>
      </c>
      <c r="C1995" s="49" t="s">
        <v>334</v>
      </c>
      <c r="D1995" s="49">
        <v>2</v>
      </c>
      <c r="E1995">
        <v>0</v>
      </c>
      <c r="G1995">
        <v>60</v>
      </c>
      <c r="I1995" s="49"/>
      <c r="M1995" s="49"/>
      <c r="N1995" s="49"/>
      <c r="O1995" s="49" t="s">
        <v>6178</v>
      </c>
      <c r="P1995" s="49">
        <v>7</v>
      </c>
      <c r="Q1995" s="49" t="s">
        <v>1208</v>
      </c>
      <c r="R1995" s="49" t="str">
        <f>IFERROR(INDEX(tbl_Lookup_Exercises[Category],MATCH(tbl_Exercises[[#This Row],[ExerciseName]],tbl_Lookup_Exercises[ExerciseName],0)),"Unknown")</f>
        <v>Carry</v>
      </c>
    </row>
    <row r="1996" spans="1:18" hidden="1" x14ac:dyDescent="0.25">
      <c r="A1996" s="49" t="s">
        <v>6179</v>
      </c>
      <c r="B1996" s="49" t="s">
        <v>1209</v>
      </c>
      <c r="C1996" s="49" t="s">
        <v>363</v>
      </c>
      <c r="D1996" s="49">
        <v>1</v>
      </c>
      <c r="G1996">
        <v>360</v>
      </c>
      <c r="H1996">
        <v>0.6</v>
      </c>
      <c r="I1996" s="49" t="s">
        <v>3957</v>
      </c>
      <c r="M1996" s="49"/>
      <c r="N1996" s="49"/>
      <c r="O1996" s="49" t="s">
        <v>6180</v>
      </c>
      <c r="P1996" s="49">
        <v>7</v>
      </c>
      <c r="Q1996" s="49" t="s">
        <v>1212</v>
      </c>
      <c r="R1996" s="49" t="str">
        <f>IFERROR(INDEX(tbl_Lookup_Exercises[Category],MATCH(tbl_Exercises[[#This Row],[ExerciseName]],tbl_Lookup_Exercises[ExerciseName],0)),"Unknown")</f>
        <v>Cardio</v>
      </c>
    </row>
    <row r="1997" spans="1:18" hidden="1" x14ac:dyDescent="0.25">
      <c r="A1997" s="49" t="s">
        <v>6181</v>
      </c>
      <c r="B1997" s="49" t="s">
        <v>1209</v>
      </c>
      <c r="C1997" s="49" t="s">
        <v>394</v>
      </c>
      <c r="D1997" s="49">
        <v>1</v>
      </c>
      <c r="E1997">
        <v>0</v>
      </c>
      <c r="F1997">
        <v>12</v>
      </c>
      <c r="I1997" s="49"/>
      <c r="M1997" s="49"/>
      <c r="N1997" s="49"/>
      <c r="O1997" s="49" t="s">
        <v>5736</v>
      </c>
      <c r="P1997" s="49">
        <v>7</v>
      </c>
      <c r="Q1997" s="49" t="s">
        <v>6182</v>
      </c>
      <c r="R1997" s="49" t="str">
        <f>IFERROR(INDEX(tbl_Lookup_Exercises[Category],MATCH(tbl_Exercises[[#This Row],[ExerciseName]],tbl_Lookup_Exercises[ExerciseName],0)),"Unknown")</f>
        <v>Warmup</v>
      </c>
    </row>
    <row r="1998" spans="1:18" hidden="1" x14ac:dyDescent="0.25">
      <c r="A1998" s="49" t="s">
        <v>6183</v>
      </c>
      <c r="B1998" s="49" t="s">
        <v>1209</v>
      </c>
      <c r="C1998" s="49" t="s">
        <v>394</v>
      </c>
      <c r="D1998" s="49">
        <v>2</v>
      </c>
      <c r="E1998">
        <v>0</v>
      </c>
      <c r="F1998">
        <v>12</v>
      </c>
      <c r="I1998" s="49"/>
      <c r="M1998" s="49"/>
      <c r="N1998" s="49"/>
      <c r="O1998" s="49" t="s">
        <v>5736</v>
      </c>
      <c r="P1998" s="49">
        <v>7</v>
      </c>
      <c r="Q1998" s="49" t="s">
        <v>6184</v>
      </c>
      <c r="R1998" s="49" t="str">
        <f>IFERROR(INDEX(tbl_Lookup_Exercises[Category],MATCH(tbl_Exercises[[#This Row],[ExerciseName]],tbl_Lookup_Exercises[ExerciseName],0)),"Unknown")</f>
        <v>Warmup</v>
      </c>
    </row>
    <row r="1999" spans="1:18" hidden="1" x14ac:dyDescent="0.25">
      <c r="A1999" s="49" t="s">
        <v>6185</v>
      </c>
      <c r="B1999" s="49" t="s">
        <v>1209</v>
      </c>
      <c r="C1999" s="49" t="s">
        <v>403</v>
      </c>
      <c r="D1999" s="49">
        <v>1</v>
      </c>
      <c r="E1999">
        <v>0</v>
      </c>
      <c r="F1999">
        <v>8</v>
      </c>
      <c r="I1999" s="49"/>
      <c r="M1999" s="49"/>
      <c r="N1999" s="49"/>
      <c r="O1999" s="49"/>
      <c r="P1999" s="49">
        <v>7</v>
      </c>
      <c r="Q1999" s="49" t="s">
        <v>6186</v>
      </c>
      <c r="R1999" s="49" t="str">
        <f>IFERROR(INDEX(tbl_Lookup_Exercises[Category],MATCH(tbl_Exercises[[#This Row],[ExerciseName]],tbl_Lookup_Exercises[ExerciseName],0)),"Unknown")</f>
        <v>Warmup</v>
      </c>
    </row>
    <row r="2000" spans="1:18" hidden="1" x14ac:dyDescent="0.25">
      <c r="A2000" s="49" t="s">
        <v>6187</v>
      </c>
      <c r="B2000" s="49" t="s">
        <v>1209</v>
      </c>
      <c r="C2000" s="49" t="s">
        <v>403</v>
      </c>
      <c r="D2000" s="49">
        <v>2</v>
      </c>
      <c r="E2000">
        <v>0</v>
      </c>
      <c r="F2000">
        <v>8</v>
      </c>
      <c r="I2000" s="49"/>
      <c r="M2000" s="49"/>
      <c r="N2000" s="49"/>
      <c r="O2000" s="49"/>
      <c r="P2000" s="49">
        <v>7</v>
      </c>
      <c r="Q2000" s="49" t="s">
        <v>6188</v>
      </c>
      <c r="R2000" s="49" t="str">
        <f>IFERROR(INDEX(tbl_Lookup_Exercises[Category],MATCH(tbl_Exercises[[#This Row],[ExerciseName]],tbl_Lookup_Exercises[ExerciseName],0)),"Unknown")</f>
        <v>Warmup</v>
      </c>
    </row>
    <row r="2001" spans="1:18" hidden="1" x14ac:dyDescent="0.25">
      <c r="A2001" s="49" t="s">
        <v>6189</v>
      </c>
      <c r="B2001" s="49" t="s">
        <v>1209</v>
      </c>
      <c r="C2001" s="49" t="s">
        <v>147</v>
      </c>
      <c r="D2001" s="49">
        <v>1</v>
      </c>
      <c r="E2001">
        <v>120</v>
      </c>
      <c r="F2001">
        <v>9</v>
      </c>
      <c r="I2001" s="49"/>
      <c r="J2001">
        <v>3</v>
      </c>
      <c r="K2001">
        <v>1</v>
      </c>
      <c r="M2001" s="49" t="s">
        <v>618</v>
      </c>
      <c r="N2001" s="49"/>
      <c r="O2001" s="49" t="s">
        <v>6190</v>
      </c>
      <c r="P2001" s="49">
        <v>7</v>
      </c>
      <c r="Q2001" s="49" t="s">
        <v>6191</v>
      </c>
      <c r="R2001" s="49" t="str">
        <f>IFERROR(INDEX(tbl_Lookup_Exercises[Category],MATCH(tbl_Exercises[[#This Row],[ExerciseName]],tbl_Lookup_Exercises[ExerciseName],0)),"Unknown")</f>
        <v>Push</v>
      </c>
    </row>
    <row r="2002" spans="1:18" hidden="1" x14ac:dyDescent="0.25">
      <c r="A2002" s="49" t="s">
        <v>6192</v>
      </c>
      <c r="B2002" s="49" t="s">
        <v>1209</v>
      </c>
      <c r="C2002" s="49" t="s">
        <v>147</v>
      </c>
      <c r="D2002" s="49">
        <v>2</v>
      </c>
      <c r="E2002">
        <v>130</v>
      </c>
      <c r="F2002">
        <v>8</v>
      </c>
      <c r="I2002" s="49"/>
      <c r="J2002">
        <v>3</v>
      </c>
      <c r="K2002">
        <v>1</v>
      </c>
      <c r="M2002" s="49" t="s">
        <v>3856</v>
      </c>
      <c r="N2002" s="49"/>
      <c r="O2002" s="49" t="s">
        <v>6193</v>
      </c>
      <c r="P2002" s="49">
        <v>7</v>
      </c>
      <c r="Q2002" s="49" t="s">
        <v>6194</v>
      </c>
      <c r="R2002" s="49" t="str">
        <f>IFERROR(INDEX(tbl_Lookup_Exercises[Category],MATCH(tbl_Exercises[[#This Row],[ExerciseName]],tbl_Lookup_Exercises[ExerciseName],0)),"Unknown")</f>
        <v>Push</v>
      </c>
    </row>
    <row r="2003" spans="1:18" hidden="1" x14ac:dyDescent="0.25">
      <c r="A2003" s="49" t="s">
        <v>6195</v>
      </c>
      <c r="B2003" s="49" t="s">
        <v>1209</v>
      </c>
      <c r="C2003" s="49" t="s">
        <v>147</v>
      </c>
      <c r="D2003" s="49">
        <v>3</v>
      </c>
      <c r="E2003">
        <v>140</v>
      </c>
      <c r="F2003">
        <v>6</v>
      </c>
      <c r="I2003" s="49"/>
      <c r="J2003">
        <v>3</v>
      </c>
      <c r="K2003">
        <v>1</v>
      </c>
      <c r="M2003" s="49" t="s">
        <v>3856</v>
      </c>
      <c r="N2003" s="49"/>
      <c r="O2003" s="49" t="s">
        <v>6193</v>
      </c>
      <c r="P2003" s="49">
        <v>7</v>
      </c>
      <c r="Q2003" s="49" t="s">
        <v>6196</v>
      </c>
      <c r="R2003" s="49" t="str">
        <f>IFERROR(INDEX(tbl_Lookup_Exercises[Category],MATCH(tbl_Exercises[[#This Row],[ExerciseName]],tbl_Lookup_Exercises[ExerciseName],0)),"Unknown")</f>
        <v>Push</v>
      </c>
    </row>
    <row r="2004" spans="1:18" hidden="1" x14ac:dyDescent="0.25">
      <c r="A2004" s="49" t="s">
        <v>6197</v>
      </c>
      <c r="B2004" s="49" t="s">
        <v>1209</v>
      </c>
      <c r="C2004" s="49" t="s">
        <v>147</v>
      </c>
      <c r="D2004" s="49">
        <v>4</v>
      </c>
      <c r="E2004">
        <v>140</v>
      </c>
      <c r="F2004">
        <v>5</v>
      </c>
      <c r="I2004" s="49"/>
      <c r="J2004">
        <v>3</v>
      </c>
      <c r="K2004">
        <v>1</v>
      </c>
      <c r="M2004" s="49" t="s">
        <v>610</v>
      </c>
      <c r="N2004" s="49"/>
      <c r="O2004" s="49" t="s">
        <v>6198</v>
      </c>
      <c r="P2004" s="49">
        <v>7</v>
      </c>
      <c r="Q2004" s="49" t="s">
        <v>6199</v>
      </c>
      <c r="R2004" s="49" t="str">
        <f>IFERROR(INDEX(tbl_Lookup_Exercises[Category],MATCH(tbl_Exercises[[#This Row],[ExerciseName]],tbl_Lookup_Exercises[ExerciseName],0)),"Unknown")</f>
        <v>Push</v>
      </c>
    </row>
    <row r="2005" spans="1:18" hidden="1" x14ac:dyDescent="0.25">
      <c r="A2005" s="49" t="s">
        <v>6200</v>
      </c>
      <c r="B2005" s="49" t="s">
        <v>1209</v>
      </c>
      <c r="C2005" s="49" t="s">
        <v>181</v>
      </c>
      <c r="D2005" s="49">
        <v>1</v>
      </c>
      <c r="E2005">
        <v>50</v>
      </c>
      <c r="F2005">
        <v>12</v>
      </c>
      <c r="I2005" s="49"/>
      <c r="J2005">
        <v>3</v>
      </c>
      <c r="K2005">
        <v>2</v>
      </c>
      <c r="L2005">
        <v>2</v>
      </c>
      <c r="M2005" s="49" t="s">
        <v>2289</v>
      </c>
      <c r="N2005" s="49"/>
      <c r="O2005" s="49" t="s">
        <v>6201</v>
      </c>
      <c r="P2005" s="49">
        <v>7</v>
      </c>
      <c r="Q2005" s="49" t="s">
        <v>6202</v>
      </c>
      <c r="R2005" s="49" t="str">
        <f>IFERROR(INDEX(tbl_Lookup_Exercises[Category],MATCH(tbl_Exercises[[#This Row],[ExerciseName]],tbl_Lookup_Exercises[ExerciseName],0)),"Unknown")</f>
        <v>Push</v>
      </c>
    </row>
    <row r="2006" spans="1:18" hidden="1" x14ac:dyDescent="0.25">
      <c r="A2006" s="49" t="s">
        <v>6203</v>
      </c>
      <c r="B2006" s="49" t="s">
        <v>1209</v>
      </c>
      <c r="C2006" s="49" t="s">
        <v>181</v>
      </c>
      <c r="D2006" s="49">
        <v>2</v>
      </c>
      <c r="E2006">
        <v>75</v>
      </c>
      <c r="F2006">
        <v>10</v>
      </c>
      <c r="I2006" s="49"/>
      <c r="J2006">
        <v>2</v>
      </c>
      <c r="K2006">
        <v>1</v>
      </c>
      <c r="L2006">
        <v>2</v>
      </c>
      <c r="M2006" s="49" t="s">
        <v>2289</v>
      </c>
      <c r="N2006" s="49"/>
      <c r="O2006" s="49" t="s">
        <v>6204</v>
      </c>
      <c r="P2006" s="49">
        <v>7</v>
      </c>
      <c r="Q2006" s="49" t="s">
        <v>6205</v>
      </c>
      <c r="R2006" s="49" t="str">
        <f>IFERROR(INDEX(tbl_Lookup_Exercises[Category],MATCH(tbl_Exercises[[#This Row],[ExerciseName]],tbl_Lookup_Exercises[ExerciseName],0)),"Unknown")</f>
        <v>Push</v>
      </c>
    </row>
    <row r="2007" spans="1:18" hidden="1" x14ac:dyDescent="0.25">
      <c r="A2007" s="49" t="s">
        <v>6206</v>
      </c>
      <c r="B2007" s="49" t="s">
        <v>1209</v>
      </c>
      <c r="C2007" s="49" t="s">
        <v>181</v>
      </c>
      <c r="D2007" s="49">
        <v>3</v>
      </c>
      <c r="E2007">
        <v>90</v>
      </c>
      <c r="F2007">
        <v>10</v>
      </c>
      <c r="I2007" s="49"/>
      <c r="J2007">
        <v>2</v>
      </c>
      <c r="K2007">
        <v>1</v>
      </c>
      <c r="L2007">
        <v>2</v>
      </c>
      <c r="M2007" s="49" t="s">
        <v>2289</v>
      </c>
      <c r="N2007" s="49"/>
      <c r="O2007" s="49" t="s">
        <v>6204</v>
      </c>
      <c r="P2007" s="49">
        <v>7</v>
      </c>
      <c r="Q2007" s="49" t="s">
        <v>6207</v>
      </c>
      <c r="R2007" s="49" t="str">
        <f>IFERROR(INDEX(tbl_Lookup_Exercises[Category],MATCH(tbl_Exercises[[#This Row],[ExerciseName]],tbl_Lookup_Exercises[ExerciseName],0)),"Unknown")</f>
        <v>Push</v>
      </c>
    </row>
    <row r="2008" spans="1:18" hidden="1" x14ac:dyDescent="0.25">
      <c r="A2008" s="49" t="s">
        <v>6208</v>
      </c>
      <c r="B2008" s="49" t="s">
        <v>1209</v>
      </c>
      <c r="C2008" s="49" t="s">
        <v>181</v>
      </c>
      <c r="D2008" s="49">
        <v>4</v>
      </c>
      <c r="E2008">
        <v>100</v>
      </c>
      <c r="F2008">
        <v>9</v>
      </c>
      <c r="I2008" s="49"/>
      <c r="J2008">
        <v>2</v>
      </c>
      <c r="K2008">
        <v>1</v>
      </c>
      <c r="L2008">
        <v>2</v>
      </c>
      <c r="M2008" s="49" t="s">
        <v>3856</v>
      </c>
      <c r="N2008" s="49"/>
      <c r="O2008" s="49" t="s">
        <v>6209</v>
      </c>
      <c r="P2008" s="49">
        <v>7</v>
      </c>
      <c r="Q2008" s="49" t="s">
        <v>6210</v>
      </c>
      <c r="R2008" s="49" t="str">
        <f>IFERROR(INDEX(tbl_Lookup_Exercises[Category],MATCH(tbl_Exercises[[#This Row],[ExerciseName]],tbl_Lookup_Exercises[ExerciseName],0)),"Unknown")</f>
        <v>Push</v>
      </c>
    </row>
    <row r="2009" spans="1:18" hidden="1" x14ac:dyDescent="0.25">
      <c r="A2009" s="49" t="s">
        <v>6211</v>
      </c>
      <c r="B2009" s="49" t="s">
        <v>1209</v>
      </c>
      <c r="C2009" s="49" t="s">
        <v>195</v>
      </c>
      <c r="D2009" s="49">
        <v>1</v>
      </c>
      <c r="E2009">
        <v>15</v>
      </c>
      <c r="F2009">
        <v>12</v>
      </c>
      <c r="I2009" s="49"/>
      <c r="J2009">
        <v>2</v>
      </c>
      <c r="K2009">
        <v>2</v>
      </c>
      <c r="L2009">
        <v>2</v>
      </c>
      <c r="M2009" s="49" t="s">
        <v>2289</v>
      </c>
      <c r="N2009" s="49"/>
      <c r="O2009" s="49" t="s">
        <v>6212</v>
      </c>
      <c r="P2009" s="49">
        <v>7</v>
      </c>
      <c r="Q2009" s="49" t="s">
        <v>6213</v>
      </c>
      <c r="R2009" s="49" t="str">
        <f>IFERROR(INDEX(tbl_Lookup_Exercises[Category],MATCH(tbl_Exercises[[#This Row],[ExerciseName]],tbl_Lookup_Exercises[ExerciseName],0)),"Unknown")</f>
        <v>Push</v>
      </c>
    </row>
    <row r="2010" spans="1:18" hidden="1" x14ac:dyDescent="0.25">
      <c r="A2010" s="49" t="s">
        <v>6214</v>
      </c>
      <c r="B2010" s="49" t="s">
        <v>1209</v>
      </c>
      <c r="C2010" s="49" t="s">
        <v>195</v>
      </c>
      <c r="D2010" s="49">
        <v>2</v>
      </c>
      <c r="E2010">
        <v>20</v>
      </c>
      <c r="F2010">
        <v>15</v>
      </c>
      <c r="I2010" s="49"/>
      <c r="J2010">
        <v>2</v>
      </c>
      <c r="K2010">
        <v>2</v>
      </c>
      <c r="L2010">
        <v>2</v>
      </c>
      <c r="M2010" s="49" t="s">
        <v>2289</v>
      </c>
      <c r="N2010" s="49"/>
      <c r="O2010" s="49" t="s">
        <v>6212</v>
      </c>
      <c r="P2010" s="49">
        <v>7</v>
      </c>
      <c r="Q2010" s="49" t="s">
        <v>6215</v>
      </c>
      <c r="R2010" s="49" t="str">
        <f>IFERROR(INDEX(tbl_Lookup_Exercises[Category],MATCH(tbl_Exercises[[#This Row],[ExerciseName]],tbl_Lookup_Exercises[ExerciseName],0)),"Unknown")</f>
        <v>Push</v>
      </c>
    </row>
    <row r="2011" spans="1:18" hidden="1" x14ac:dyDescent="0.25">
      <c r="A2011" s="49" t="s">
        <v>6216</v>
      </c>
      <c r="B2011" s="49" t="s">
        <v>1209</v>
      </c>
      <c r="C2011" s="49" t="s">
        <v>195</v>
      </c>
      <c r="D2011" s="49">
        <v>3</v>
      </c>
      <c r="E2011">
        <v>25</v>
      </c>
      <c r="F2011">
        <v>13</v>
      </c>
      <c r="I2011" s="49"/>
      <c r="J2011">
        <v>2</v>
      </c>
      <c r="K2011">
        <v>2</v>
      </c>
      <c r="L2011">
        <v>2</v>
      </c>
      <c r="M2011" s="49" t="s">
        <v>3856</v>
      </c>
      <c r="N2011" s="49"/>
      <c r="O2011" s="49" t="s">
        <v>3996</v>
      </c>
      <c r="P2011" s="49">
        <v>7</v>
      </c>
      <c r="Q2011" s="49" t="s">
        <v>6217</v>
      </c>
      <c r="R2011" s="49" t="str">
        <f>IFERROR(INDEX(tbl_Lookup_Exercises[Category],MATCH(tbl_Exercises[[#This Row],[ExerciseName]],tbl_Lookup_Exercises[ExerciseName],0)),"Unknown")</f>
        <v>Push</v>
      </c>
    </row>
    <row r="2012" spans="1:18" hidden="1" x14ac:dyDescent="0.25">
      <c r="A2012" s="49" t="s">
        <v>6218</v>
      </c>
      <c r="B2012" s="49" t="s">
        <v>1209</v>
      </c>
      <c r="C2012" s="49" t="s">
        <v>217</v>
      </c>
      <c r="D2012" s="49">
        <v>1</v>
      </c>
      <c r="E2012">
        <v>17.5</v>
      </c>
      <c r="F2012">
        <v>12</v>
      </c>
      <c r="I2012" s="49"/>
      <c r="J2012">
        <v>3</v>
      </c>
      <c r="K2012">
        <v>1</v>
      </c>
      <c r="L2012">
        <v>3</v>
      </c>
      <c r="M2012" s="49" t="s">
        <v>2289</v>
      </c>
      <c r="N2012" s="49"/>
      <c r="O2012" s="49" t="s">
        <v>6219</v>
      </c>
      <c r="P2012" s="49">
        <v>7</v>
      </c>
      <c r="Q2012" s="49" t="s">
        <v>6220</v>
      </c>
      <c r="R2012" s="49" t="str">
        <f>IFERROR(INDEX(tbl_Lookup_Exercises[Category],MATCH(tbl_Exercises[[#This Row],[ExerciseName]],tbl_Lookup_Exercises[ExerciseName],0)),"Unknown")</f>
        <v>Arms_Triceps</v>
      </c>
    </row>
    <row r="2013" spans="1:18" hidden="1" x14ac:dyDescent="0.25">
      <c r="A2013" s="49" t="s">
        <v>6221</v>
      </c>
      <c r="B2013" s="49" t="s">
        <v>1209</v>
      </c>
      <c r="C2013" s="49" t="s">
        <v>217</v>
      </c>
      <c r="D2013" s="49">
        <v>2</v>
      </c>
      <c r="E2013">
        <v>20</v>
      </c>
      <c r="F2013">
        <v>10</v>
      </c>
      <c r="I2013" s="49"/>
      <c r="J2013">
        <v>3</v>
      </c>
      <c r="K2013">
        <v>1</v>
      </c>
      <c r="L2013">
        <v>3</v>
      </c>
      <c r="M2013" s="49" t="s">
        <v>1745</v>
      </c>
      <c r="N2013" s="49"/>
      <c r="O2013" s="49" t="s">
        <v>6222</v>
      </c>
      <c r="P2013" s="49">
        <v>7</v>
      </c>
      <c r="Q2013" s="49" t="s">
        <v>6223</v>
      </c>
      <c r="R2013" s="49" t="str">
        <f>IFERROR(INDEX(tbl_Lookup_Exercises[Category],MATCH(tbl_Exercises[[#This Row],[ExerciseName]],tbl_Lookup_Exercises[ExerciseName],0)),"Unknown")</f>
        <v>Arms_Triceps</v>
      </c>
    </row>
    <row r="2014" spans="1:18" hidden="1" x14ac:dyDescent="0.25">
      <c r="A2014" s="49" t="s">
        <v>6224</v>
      </c>
      <c r="B2014" s="49" t="s">
        <v>1209</v>
      </c>
      <c r="C2014" s="49" t="s">
        <v>217</v>
      </c>
      <c r="D2014" s="49">
        <v>3</v>
      </c>
      <c r="E2014">
        <v>20</v>
      </c>
      <c r="F2014">
        <v>8</v>
      </c>
      <c r="I2014" s="49"/>
      <c r="J2014">
        <v>3</v>
      </c>
      <c r="K2014">
        <v>1</v>
      </c>
      <c r="L2014">
        <v>3</v>
      </c>
      <c r="M2014" s="49" t="s">
        <v>1745</v>
      </c>
      <c r="N2014" s="49"/>
      <c r="O2014" s="49" t="s">
        <v>6222</v>
      </c>
      <c r="P2014" s="49">
        <v>7</v>
      </c>
      <c r="Q2014" s="49" t="s">
        <v>6225</v>
      </c>
      <c r="R2014" s="49" t="str">
        <f>IFERROR(INDEX(tbl_Lookup_Exercises[Category],MATCH(tbl_Exercises[[#This Row],[ExerciseName]],tbl_Lookup_Exercises[ExerciseName],0)),"Unknown")</f>
        <v>Arms_Triceps</v>
      </c>
    </row>
    <row r="2015" spans="1:18" hidden="1" x14ac:dyDescent="0.25">
      <c r="A2015" s="49" t="s">
        <v>6226</v>
      </c>
      <c r="B2015" s="49" t="s">
        <v>1209</v>
      </c>
      <c r="C2015" s="49" t="s">
        <v>217</v>
      </c>
      <c r="D2015" s="49">
        <v>4</v>
      </c>
      <c r="E2015">
        <v>20</v>
      </c>
      <c r="F2015">
        <v>8</v>
      </c>
      <c r="I2015" s="49"/>
      <c r="J2015">
        <v>3</v>
      </c>
      <c r="K2015">
        <v>1</v>
      </c>
      <c r="L2015">
        <v>3</v>
      </c>
      <c r="M2015" s="49" t="s">
        <v>610</v>
      </c>
      <c r="N2015" s="49"/>
      <c r="O2015" s="49" t="s">
        <v>6227</v>
      </c>
      <c r="P2015" s="49">
        <v>7</v>
      </c>
      <c r="Q2015" s="49" t="s">
        <v>6228</v>
      </c>
      <c r="R2015" s="49" t="str">
        <f>IFERROR(INDEX(tbl_Lookup_Exercises[Category],MATCH(tbl_Exercises[[#This Row],[ExerciseName]],tbl_Lookup_Exercises[ExerciseName],0)),"Unknown")</f>
        <v>Arms_Triceps</v>
      </c>
    </row>
    <row r="2016" spans="1:18" hidden="1" x14ac:dyDescent="0.25">
      <c r="A2016" s="49" t="s">
        <v>6229</v>
      </c>
      <c r="B2016" s="49" t="s">
        <v>1209</v>
      </c>
      <c r="C2016" s="49" t="s">
        <v>209</v>
      </c>
      <c r="D2016" s="49">
        <v>1</v>
      </c>
      <c r="E2016">
        <v>50</v>
      </c>
      <c r="F2016">
        <v>12</v>
      </c>
      <c r="I2016" s="49"/>
      <c r="J2016">
        <v>2</v>
      </c>
      <c r="K2016">
        <v>1</v>
      </c>
      <c r="L2016">
        <v>2</v>
      </c>
      <c r="M2016" s="49" t="s">
        <v>618</v>
      </c>
      <c r="N2016" s="49"/>
      <c r="O2016" s="49" t="s">
        <v>2154</v>
      </c>
      <c r="P2016" s="49">
        <v>7</v>
      </c>
      <c r="Q2016" s="49" t="s">
        <v>6230</v>
      </c>
      <c r="R2016" s="49" t="str">
        <f>IFERROR(INDEX(tbl_Lookup_Exercises[Category],MATCH(tbl_Exercises[[#This Row],[ExerciseName]],tbl_Lookup_Exercises[ExerciseName],0)),"Unknown")</f>
        <v>Arms_Triceps</v>
      </c>
    </row>
    <row r="2017" spans="1:18" hidden="1" x14ac:dyDescent="0.25">
      <c r="A2017" s="49" t="s">
        <v>6231</v>
      </c>
      <c r="B2017" s="49" t="s">
        <v>1209</v>
      </c>
      <c r="C2017" s="49" t="s">
        <v>209</v>
      </c>
      <c r="D2017" s="49">
        <v>2</v>
      </c>
      <c r="E2017">
        <v>50</v>
      </c>
      <c r="F2017">
        <v>10</v>
      </c>
      <c r="I2017" s="49"/>
      <c r="J2017">
        <v>2</v>
      </c>
      <c r="K2017">
        <v>1</v>
      </c>
      <c r="L2017">
        <v>2</v>
      </c>
      <c r="M2017" s="49" t="s">
        <v>3856</v>
      </c>
      <c r="N2017" s="49"/>
      <c r="O2017" s="49" t="s">
        <v>3882</v>
      </c>
      <c r="P2017" s="49">
        <v>7</v>
      </c>
      <c r="Q2017" s="49" t="s">
        <v>6232</v>
      </c>
      <c r="R2017" s="49" t="str">
        <f>IFERROR(INDEX(tbl_Lookup_Exercises[Category],MATCH(tbl_Exercises[[#This Row],[ExerciseName]],tbl_Lookup_Exercises[ExerciseName],0)),"Unknown")</f>
        <v>Arms_Triceps</v>
      </c>
    </row>
    <row r="2018" spans="1:18" hidden="1" x14ac:dyDescent="0.25">
      <c r="A2018" s="49" t="s">
        <v>6233</v>
      </c>
      <c r="B2018" s="49" t="s">
        <v>1209</v>
      </c>
      <c r="C2018" s="49" t="s">
        <v>209</v>
      </c>
      <c r="D2018" s="49">
        <v>3</v>
      </c>
      <c r="E2018">
        <v>50</v>
      </c>
      <c r="F2018">
        <v>10</v>
      </c>
      <c r="I2018" s="49"/>
      <c r="J2018">
        <v>2</v>
      </c>
      <c r="K2018">
        <v>1</v>
      </c>
      <c r="L2018">
        <v>2</v>
      </c>
      <c r="M2018" s="49" t="s">
        <v>3856</v>
      </c>
      <c r="N2018" s="49"/>
      <c r="O2018" s="49" t="s">
        <v>3882</v>
      </c>
      <c r="P2018" s="49">
        <v>7</v>
      </c>
      <c r="Q2018" s="49" t="s">
        <v>6234</v>
      </c>
      <c r="R2018" s="49" t="str">
        <f>IFERROR(INDEX(tbl_Lookup_Exercises[Category],MATCH(tbl_Exercises[[#This Row],[ExerciseName]],tbl_Lookup_Exercises[ExerciseName],0)),"Unknown")</f>
        <v>Arms_Triceps</v>
      </c>
    </row>
    <row r="2019" spans="1:18" hidden="1" x14ac:dyDescent="0.25">
      <c r="A2019" s="49" t="s">
        <v>6235</v>
      </c>
      <c r="B2019" s="49" t="s">
        <v>1209</v>
      </c>
      <c r="C2019" s="49" t="s">
        <v>339</v>
      </c>
      <c r="D2019" s="49">
        <v>1</v>
      </c>
      <c r="E2019">
        <v>50</v>
      </c>
      <c r="G2019">
        <v>60</v>
      </c>
      <c r="I2019" s="49"/>
      <c r="M2019" s="49"/>
      <c r="N2019" s="49"/>
      <c r="O2019" s="49" t="s">
        <v>6236</v>
      </c>
      <c r="P2019" s="49">
        <v>7</v>
      </c>
      <c r="Q2019" s="49" t="s">
        <v>6237</v>
      </c>
      <c r="R2019" s="49" t="str">
        <f>IFERROR(INDEX(tbl_Lookup_Exercises[Category],MATCH(tbl_Exercises[[#This Row],[ExerciseName]],tbl_Lookup_Exercises[ExerciseName],0)),"Unknown")</f>
        <v>Carry</v>
      </c>
    </row>
    <row r="2020" spans="1:18" hidden="1" x14ac:dyDescent="0.25">
      <c r="A2020" s="49" t="s">
        <v>6238</v>
      </c>
      <c r="B2020" s="49" t="s">
        <v>1209</v>
      </c>
      <c r="C2020" s="49" t="s">
        <v>339</v>
      </c>
      <c r="D2020" s="49">
        <v>2</v>
      </c>
      <c r="E2020">
        <v>50</v>
      </c>
      <c r="G2020">
        <v>60</v>
      </c>
      <c r="I2020" s="49"/>
      <c r="M2020" s="49"/>
      <c r="N2020" s="49"/>
      <c r="O2020" s="49" t="s">
        <v>6239</v>
      </c>
      <c r="P2020" s="49">
        <v>7</v>
      </c>
      <c r="Q2020" s="49" t="s">
        <v>6240</v>
      </c>
      <c r="R2020" s="49" t="str">
        <f>IFERROR(INDEX(tbl_Lookup_Exercises[Category],MATCH(tbl_Exercises[[#This Row],[ExerciseName]],tbl_Lookup_Exercises[ExerciseName],0)),"Unknown")</f>
        <v>Carry</v>
      </c>
    </row>
    <row r="2021" spans="1:18" hidden="1" x14ac:dyDescent="0.25">
      <c r="A2021" s="49" t="s">
        <v>6241</v>
      </c>
      <c r="B2021" s="49" t="s">
        <v>1209</v>
      </c>
      <c r="C2021" s="49" t="s">
        <v>339</v>
      </c>
      <c r="D2021" s="49">
        <v>3</v>
      </c>
      <c r="E2021">
        <v>50</v>
      </c>
      <c r="G2021">
        <v>60</v>
      </c>
      <c r="I2021" s="49"/>
      <c r="M2021" s="49"/>
      <c r="N2021" s="49"/>
      <c r="O2021" s="49" t="s">
        <v>6242</v>
      </c>
      <c r="P2021" s="49">
        <v>7</v>
      </c>
      <c r="Q2021" s="49" t="s">
        <v>6243</v>
      </c>
      <c r="R2021" s="49" t="str">
        <f>IFERROR(INDEX(tbl_Lookup_Exercises[Category],MATCH(tbl_Exercises[[#This Row],[ExerciseName]],tbl_Lookup_Exercises[ExerciseName],0)),"Unknown")</f>
        <v>Carry</v>
      </c>
    </row>
    <row r="2022" spans="1:18" hidden="1" x14ac:dyDescent="0.25">
      <c r="A2022" s="49" t="s">
        <v>6244</v>
      </c>
      <c r="B2022" s="49" t="s">
        <v>1209</v>
      </c>
      <c r="C2022" s="49" t="s">
        <v>334</v>
      </c>
      <c r="D2022" s="49">
        <v>1</v>
      </c>
      <c r="E2022">
        <v>0</v>
      </c>
      <c r="G2022">
        <v>60</v>
      </c>
      <c r="I2022" s="49"/>
      <c r="M2022" s="49"/>
      <c r="N2022" s="49"/>
      <c r="O2022" s="49" t="s">
        <v>6245</v>
      </c>
      <c r="P2022" s="49">
        <v>7</v>
      </c>
      <c r="Q2022" s="49" t="s">
        <v>6246</v>
      </c>
      <c r="R2022" s="49" t="str">
        <f>IFERROR(INDEX(tbl_Lookup_Exercises[Category],MATCH(tbl_Exercises[[#This Row],[ExerciseName]],tbl_Lookup_Exercises[ExerciseName],0)),"Unknown")</f>
        <v>Carry</v>
      </c>
    </row>
    <row r="2023" spans="1:18" hidden="1" x14ac:dyDescent="0.25">
      <c r="A2023" s="49" t="s">
        <v>6247</v>
      </c>
      <c r="B2023" s="49" t="s">
        <v>1209</v>
      </c>
      <c r="C2023" s="49" t="s">
        <v>334</v>
      </c>
      <c r="D2023" s="49">
        <v>2</v>
      </c>
      <c r="E2023">
        <v>0</v>
      </c>
      <c r="G2023">
        <v>60</v>
      </c>
      <c r="I2023" s="49"/>
      <c r="M2023" s="49"/>
      <c r="N2023" s="49"/>
      <c r="O2023" s="49" t="s">
        <v>6245</v>
      </c>
      <c r="P2023" s="49">
        <v>7</v>
      </c>
      <c r="Q2023" s="49" t="s">
        <v>1213</v>
      </c>
      <c r="R2023" s="49" t="str">
        <f>IFERROR(INDEX(tbl_Lookup_Exercises[Category],MATCH(tbl_Exercises[[#This Row],[ExerciseName]],tbl_Lookup_Exercises[ExerciseName],0)),"Unknown")</f>
        <v>Carry</v>
      </c>
    </row>
    <row r="2024" spans="1:18" hidden="1" x14ac:dyDescent="0.25">
      <c r="A2024" s="49" t="s">
        <v>6248</v>
      </c>
      <c r="B2024" s="49" t="s">
        <v>1214</v>
      </c>
      <c r="C2024" s="49" t="s">
        <v>363</v>
      </c>
      <c r="D2024" s="49">
        <v>1</v>
      </c>
      <c r="G2024">
        <v>360</v>
      </c>
      <c r="H2024">
        <v>0.6</v>
      </c>
      <c r="I2024" s="49" t="s">
        <v>3957</v>
      </c>
      <c r="M2024" s="49"/>
      <c r="N2024" s="49"/>
      <c r="O2024" s="49" t="s">
        <v>6249</v>
      </c>
      <c r="P2024" s="49">
        <v>7</v>
      </c>
      <c r="Q2024" s="49" t="s">
        <v>1217</v>
      </c>
      <c r="R2024" s="49" t="str">
        <f>IFERROR(INDEX(tbl_Lookup_Exercises[Category],MATCH(tbl_Exercises[[#This Row],[ExerciseName]],tbl_Lookup_Exercises[ExerciseName],0)),"Unknown")</f>
        <v>Cardio</v>
      </c>
    </row>
    <row r="2025" spans="1:18" hidden="1" x14ac:dyDescent="0.25">
      <c r="A2025" s="49" t="s">
        <v>6250</v>
      </c>
      <c r="B2025" s="49" t="s">
        <v>1214</v>
      </c>
      <c r="C2025" s="49" t="s">
        <v>265</v>
      </c>
      <c r="D2025" s="49">
        <v>1</v>
      </c>
      <c r="E2025">
        <v>30</v>
      </c>
      <c r="F2025">
        <v>10</v>
      </c>
      <c r="I2025" s="49"/>
      <c r="J2025">
        <v>3</v>
      </c>
      <c r="K2025">
        <v>1</v>
      </c>
      <c r="L2025">
        <v>1</v>
      </c>
      <c r="M2025" s="49" t="s">
        <v>2289</v>
      </c>
      <c r="N2025" s="49"/>
      <c r="O2025" s="49" t="s">
        <v>6251</v>
      </c>
      <c r="P2025" s="49">
        <v>7</v>
      </c>
      <c r="Q2025" s="49" t="s">
        <v>6252</v>
      </c>
      <c r="R2025" s="49" t="str">
        <f>IFERROR(INDEX(tbl_Lookup_Exercises[Category],MATCH(tbl_Exercises[[#This Row],[ExerciseName]],tbl_Lookup_Exercises[ExerciseName],0)),"Unknown")</f>
        <v>Legs</v>
      </c>
    </row>
    <row r="2026" spans="1:18" hidden="1" x14ac:dyDescent="0.25">
      <c r="A2026" s="49" t="s">
        <v>6253</v>
      </c>
      <c r="B2026" s="49" t="s">
        <v>1214</v>
      </c>
      <c r="C2026" s="49" t="s">
        <v>265</v>
      </c>
      <c r="D2026" s="49">
        <v>2</v>
      </c>
      <c r="E2026">
        <v>40</v>
      </c>
      <c r="F2026">
        <v>10</v>
      </c>
      <c r="I2026" s="49"/>
      <c r="J2026">
        <v>3</v>
      </c>
      <c r="K2026">
        <v>1</v>
      </c>
      <c r="L2026">
        <v>1</v>
      </c>
      <c r="M2026" s="49" t="s">
        <v>618</v>
      </c>
      <c r="N2026" s="49"/>
      <c r="O2026" s="49" t="s">
        <v>2598</v>
      </c>
      <c r="P2026" s="49">
        <v>7</v>
      </c>
      <c r="Q2026" s="49" t="s">
        <v>6254</v>
      </c>
      <c r="R2026" s="49" t="str">
        <f>IFERROR(INDEX(tbl_Lookup_Exercises[Category],MATCH(tbl_Exercises[[#This Row],[ExerciseName]],tbl_Lookup_Exercises[ExerciseName],0)),"Unknown")</f>
        <v>Legs</v>
      </c>
    </row>
    <row r="2027" spans="1:18" hidden="1" x14ac:dyDescent="0.25">
      <c r="A2027" s="49" t="s">
        <v>6255</v>
      </c>
      <c r="B2027" s="49" t="s">
        <v>1214</v>
      </c>
      <c r="C2027" s="49" t="s">
        <v>265</v>
      </c>
      <c r="D2027" s="49">
        <v>3</v>
      </c>
      <c r="E2027">
        <v>40</v>
      </c>
      <c r="F2027">
        <v>10</v>
      </c>
      <c r="I2027" s="49"/>
      <c r="J2027">
        <v>3</v>
      </c>
      <c r="K2027">
        <v>1</v>
      </c>
      <c r="L2027">
        <v>1</v>
      </c>
      <c r="M2027" s="49" t="s">
        <v>618</v>
      </c>
      <c r="N2027" s="49"/>
      <c r="O2027" s="49" t="s">
        <v>2598</v>
      </c>
      <c r="P2027" s="49">
        <v>7</v>
      </c>
      <c r="Q2027" s="49" t="s">
        <v>6256</v>
      </c>
      <c r="R2027" s="49" t="str">
        <f>IFERROR(INDEX(tbl_Lookup_Exercises[Category],MATCH(tbl_Exercises[[#This Row],[ExerciseName]],tbl_Lookup_Exercises[ExerciseName],0)),"Unknown")</f>
        <v>Legs</v>
      </c>
    </row>
    <row r="2028" spans="1:18" hidden="1" x14ac:dyDescent="0.25">
      <c r="A2028" s="49" t="s">
        <v>6257</v>
      </c>
      <c r="B2028" s="49" t="s">
        <v>1214</v>
      </c>
      <c r="C2028" s="49" t="s">
        <v>249</v>
      </c>
      <c r="D2028" s="49">
        <v>1</v>
      </c>
      <c r="E2028">
        <v>150</v>
      </c>
      <c r="F2028">
        <v>8</v>
      </c>
      <c r="I2028" s="49"/>
      <c r="J2028">
        <v>3</v>
      </c>
      <c r="K2028">
        <v>1</v>
      </c>
      <c r="L2028">
        <v>1</v>
      </c>
      <c r="M2028" s="49" t="s">
        <v>2289</v>
      </c>
      <c r="N2028" s="49"/>
      <c r="O2028" s="49" t="s">
        <v>6251</v>
      </c>
      <c r="P2028" s="49">
        <v>7</v>
      </c>
      <c r="Q2028" s="49" t="s">
        <v>6259</v>
      </c>
      <c r="R2028" s="49" t="str">
        <f>IFERROR(INDEX(tbl_Lookup_Exercises[Category],MATCH(tbl_Exercises[[#This Row],[ExerciseName]],tbl_Lookup_Exercises[ExerciseName],0)),"Unknown")</f>
        <v>Legs</v>
      </c>
    </row>
    <row r="2029" spans="1:18" hidden="1" x14ac:dyDescent="0.25">
      <c r="A2029" s="49" t="s">
        <v>6260</v>
      </c>
      <c r="B2029" s="49" t="s">
        <v>1214</v>
      </c>
      <c r="C2029" s="49" t="s">
        <v>249</v>
      </c>
      <c r="D2029" s="49">
        <v>2</v>
      </c>
      <c r="E2029">
        <v>150</v>
      </c>
      <c r="F2029">
        <v>8</v>
      </c>
      <c r="I2029" s="49"/>
      <c r="J2029">
        <v>3</v>
      </c>
      <c r="K2029">
        <v>1</v>
      </c>
      <c r="L2029">
        <v>1</v>
      </c>
      <c r="M2029" s="49" t="s">
        <v>618</v>
      </c>
      <c r="N2029" s="49"/>
      <c r="O2029" s="49" t="s">
        <v>2598</v>
      </c>
      <c r="P2029" s="49">
        <v>7</v>
      </c>
      <c r="Q2029" s="49" t="s">
        <v>6261</v>
      </c>
      <c r="R2029" s="49" t="str">
        <f>IFERROR(INDEX(tbl_Lookup_Exercises[Category],MATCH(tbl_Exercises[[#This Row],[ExerciseName]],tbl_Lookup_Exercises[ExerciseName],0)),"Unknown")</f>
        <v>Legs</v>
      </c>
    </row>
    <row r="2030" spans="1:18" hidden="1" x14ac:dyDescent="0.25">
      <c r="A2030" s="49" t="s">
        <v>6262</v>
      </c>
      <c r="B2030" s="49" t="s">
        <v>1214</v>
      </c>
      <c r="C2030" s="49" t="s">
        <v>249</v>
      </c>
      <c r="D2030" s="49">
        <v>3</v>
      </c>
      <c r="E2030">
        <v>150</v>
      </c>
      <c r="F2030">
        <v>8</v>
      </c>
      <c r="I2030" s="49"/>
      <c r="J2030">
        <v>3</v>
      </c>
      <c r="K2030">
        <v>1</v>
      </c>
      <c r="L2030">
        <v>1</v>
      </c>
      <c r="M2030" s="49" t="s">
        <v>618</v>
      </c>
      <c r="N2030" s="49"/>
      <c r="O2030" s="49" t="s">
        <v>2598</v>
      </c>
      <c r="P2030" s="49">
        <v>7</v>
      </c>
      <c r="Q2030" s="49" t="s">
        <v>6263</v>
      </c>
      <c r="R2030" s="49" t="str">
        <f>IFERROR(INDEX(tbl_Lookup_Exercises[Category],MATCH(tbl_Exercises[[#This Row],[ExerciseName]],tbl_Lookup_Exercises[ExerciseName],0)),"Unknown")</f>
        <v>Legs</v>
      </c>
    </row>
    <row r="2031" spans="1:18" hidden="1" x14ac:dyDescent="0.25">
      <c r="A2031" s="49" t="s">
        <v>6264</v>
      </c>
      <c r="B2031" s="49" t="s">
        <v>1214</v>
      </c>
      <c r="C2031" s="49" t="s">
        <v>275</v>
      </c>
      <c r="D2031" s="49">
        <v>1</v>
      </c>
      <c r="E2031">
        <v>20</v>
      </c>
      <c r="G2031">
        <v>10</v>
      </c>
      <c r="I2031" s="49"/>
      <c r="J2031">
        <v>2</v>
      </c>
      <c r="K2031">
        <v>1</v>
      </c>
      <c r="L2031">
        <v>1</v>
      </c>
      <c r="M2031" s="49" t="s">
        <v>618</v>
      </c>
      <c r="N2031" s="49"/>
      <c r="O2031" s="49" t="s">
        <v>6265</v>
      </c>
      <c r="P2031" s="49">
        <v>7</v>
      </c>
      <c r="Q2031" s="49" t="s">
        <v>6266</v>
      </c>
      <c r="R2031" s="49" t="str">
        <f>IFERROR(INDEX(tbl_Lookup_Exercises[Category],MATCH(tbl_Exercises[[#This Row],[ExerciseName]],tbl_Lookup_Exercises[ExerciseName],0)),"Unknown")</f>
        <v>Legs</v>
      </c>
    </row>
    <row r="2032" spans="1:18" hidden="1" x14ac:dyDescent="0.25">
      <c r="A2032" s="49" t="s">
        <v>6267</v>
      </c>
      <c r="B2032" s="49" t="s">
        <v>1214</v>
      </c>
      <c r="C2032" s="49" t="s">
        <v>275</v>
      </c>
      <c r="D2032" s="49">
        <v>2</v>
      </c>
      <c r="E2032">
        <v>20</v>
      </c>
      <c r="G2032">
        <v>10</v>
      </c>
      <c r="I2032" s="49"/>
      <c r="J2032">
        <v>2</v>
      </c>
      <c r="K2032">
        <v>1</v>
      </c>
      <c r="L2032">
        <v>1</v>
      </c>
      <c r="M2032" s="49" t="s">
        <v>618</v>
      </c>
      <c r="N2032" s="49"/>
      <c r="O2032" s="49" t="s">
        <v>6265</v>
      </c>
      <c r="P2032" s="49">
        <v>7</v>
      </c>
      <c r="Q2032" s="49" t="s">
        <v>6268</v>
      </c>
      <c r="R2032" s="49" t="str">
        <f>IFERROR(INDEX(tbl_Lookup_Exercises[Category],MATCH(tbl_Exercises[[#This Row],[ExerciseName]],tbl_Lookup_Exercises[ExerciseName],0)),"Unknown")</f>
        <v>Legs</v>
      </c>
    </row>
    <row r="2033" spans="1:18" hidden="1" x14ac:dyDescent="0.25">
      <c r="A2033" s="49" t="s">
        <v>6269</v>
      </c>
      <c r="B2033" s="49" t="s">
        <v>1214</v>
      </c>
      <c r="C2033" s="49" t="s">
        <v>1</v>
      </c>
      <c r="D2033" s="49">
        <v>1</v>
      </c>
      <c r="E2033">
        <v>150</v>
      </c>
      <c r="G2033">
        <v>60</v>
      </c>
      <c r="I2033" s="49"/>
      <c r="M2033" s="49"/>
      <c r="N2033" s="49"/>
      <c r="O2033" s="49" t="s">
        <v>6270</v>
      </c>
      <c r="P2033" s="49">
        <v>7</v>
      </c>
      <c r="Q2033" s="49" t="s">
        <v>6271</v>
      </c>
      <c r="R2033" s="49" t="str">
        <f>IFERROR(INDEX(tbl_Lookup_Exercises[Category],MATCH(tbl_Exercises[[#This Row],[ExerciseName]],tbl_Lookup_Exercises[ExerciseName],0)),"Unknown")</f>
        <v>Carry</v>
      </c>
    </row>
    <row r="2034" spans="1:18" hidden="1" x14ac:dyDescent="0.25">
      <c r="A2034" s="49" t="s">
        <v>6272</v>
      </c>
      <c r="B2034" s="49" t="s">
        <v>1214</v>
      </c>
      <c r="C2034" s="49" t="s">
        <v>1</v>
      </c>
      <c r="D2034" s="49">
        <v>2</v>
      </c>
      <c r="E2034">
        <v>150</v>
      </c>
      <c r="G2034">
        <v>49.8</v>
      </c>
      <c r="I2034" s="49"/>
      <c r="M2034" s="49"/>
      <c r="N2034" s="49"/>
      <c r="O2034" s="49" t="s">
        <v>6273</v>
      </c>
      <c r="P2034" s="49">
        <v>7</v>
      </c>
      <c r="Q2034" s="49" t="s">
        <v>6274</v>
      </c>
      <c r="R2034" s="49" t="str">
        <f>IFERROR(INDEX(tbl_Lookup_Exercises[Category],MATCH(tbl_Exercises[[#This Row],[ExerciseName]],tbl_Lookup_Exercises[ExerciseName],0)),"Unknown")</f>
        <v>Carry</v>
      </c>
    </row>
    <row r="2035" spans="1:18" hidden="1" x14ac:dyDescent="0.25">
      <c r="A2035" s="49" t="s">
        <v>6275</v>
      </c>
      <c r="B2035" s="49" t="s">
        <v>1214</v>
      </c>
      <c r="C2035" s="49" t="s">
        <v>1</v>
      </c>
      <c r="D2035" s="49">
        <v>3</v>
      </c>
      <c r="E2035">
        <v>150</v>
      </c>
      <c r="G2035">
        <v>45</v>
      </c>
      <c r="I2035" s="49"/>
      <c r="M2035" s="49"/>
      <c r="N2035" s="49"/>
      <c r="O2035" s="49" t="s">
        <v>6276</v>
      </c>
      <c r="P2035" s="49">
        <v>7</v>
      </c>
      <c r="Q2035" s="49" t="s">
        <v>6277</v>
      </c>
      <c r="R2035" s="49" t="str">
        <f>IFERROR(INDEX(tbl_Lookup_Exercises[Category],MATCH(tbl_Exercises[[#This Row],[ExerciseName]],tbl_Lookup_Exercises[ExerciseName],0)),"Unknown")</f>
        <v>Carry</v>
      </c>
    </row>
    <row r="2036" spans="1:18" hidden="1" x14ac:dyDescent="0.25">
      <c r="A2036" s="49" t="s">
        <v>6278</v>
      </c>
      <c r="B2036" s="49" t="s">
        <v>1214</v>
      </c>
      <c r="C2036" s="49" t="s">
        <v>1</v>
      </c>
      <c r="D2036" s="49">
        <v>4</v>
      </c>
      <c r="E2036">
        <v>150</v>
      </c>
      <c r="G2036">
        <v>45</v>
      </c>
      <c r="I2036" s="49"/>
      <c r="M2036" s="49"/>
      <c r="N2036" s="49"/>
      <c r="O2036" s="49" t="s">
        <v>6279</v>
      </c>
      <c r="P2036" s="49">
        <v>7</v>
      </c>
      <c r="Q2036" s="49" t="s">
        <v>6280</v>
      </c>
      <c r="R2036" s="49" t="str">
        <f>IFERROR(INDEX(tbl_Lookup_Exercises[Category],MATCH(tbl_Exercises[[#This Row],[ExerciseName]],tbl_Lookup_Exercises[ExerciseName],0)),"Unknown")</f>
        <v>Carry</v>
      </c>
    </row>
    <row r="2037" spans="1:18" hidden="1" x14ac:dyDescent="0.25">
      <c r="A2037" s="49" t="s">
        <v>6281</v>
      </c>
      <c r="B2037" s="49" t="s">
        <v>1214</v>
      </c>
      <c r="C2037" s="49" t="s">
        <v>1</v>
      </c>
      <c r="D2037" s="49">
        <v>5</v>
      </c>
      <c r="E2037">
        <v>150</v>
      </c>
      <c r="G2037">
        <v>45</v>
      </c>
      <c r="I2037" s="49"/>
      <c r="M2037" s="49"/>
      <c r="N2037" s="49"/>
      <c r="O2037" s="49" t="s">
        <v>6279</v>
      </c>
      <c r="P2037" s="49">
        <v>7</v>
      </c>
      <c r="Q2037" s="49" t="s">
        <v>6282</v>
      </c>
      <c r="R2037" s="49" t="str">
        <f>IFERROR(INDEX(tbl_Lookup_Exercises[Category],MATCH(tbl_Exercises[[#This Row],[ExerciseName]],tbl_Lookup_Exercises[ExerciseName],0)),"Unknown")</f>
        <v>Carry</v>
      </c>
    </row>
    <row r="2038" spans="1:18" hidden="1" x14ac:dyDescent="0.25">
      <c r="A2038" s="49" t="s">
        <v>6283</v>
      </c>
      <c r="B2038" s="49" t="s">
        <v>1214</v>
      </c>
      <c r="C2038" s="49" t="s">
        <v>209</v>
      </c>
      <c r="D2038" s="49">
        <v>1</v>
      </c>
      <c r="E2038">
        <v>50</v>
      </c>
      <c r="F2038">
        <v>12</v>
      </c>
      <c r="I2038" s="49"/>
      <c r="J2038">
        <v>2</v>
      </c>
      <c r="K2038">
        <v>2</v>
      </c>
      <c r="L2038">
        <v>2</v>
      </c>
      <c r="M2038" s="49" t="s">
        <v>618</v>
      </c>
      <c r="N2038" s="49"/>
      <c r="O2038" s="49" t="s">
        <v>3218</v>
      </c>
      <c r="P2038" s="49">
        <v>7</v>
      </c>
      <c r="Q2038" s="49" t="s">
        <v>6284</v>
      </c>
      <c r="R2038" s="49" t="str">
        <f>IFERROR(INDEX(tbl_Lookup_Exercises[Category],MATCH(tbl_Exercises[[#This Row],[ExerciseName]],tbl_Lookup_Exercises[ExerciseName],0)),"Unknown")</f>
        <v>Arms_Triceps</v>
      </c>
    </row>
    <row r="2039" spans="1:18" hidden="1" x14ac:dyDescent="0.25">
      <c r="A2039" s="49" t="s">
        <v>6285</v>
      </c>
      <c r="B2039" s="49" t="s">
        <v>1214</v>
      </c>
      <c r="C2039" s="49" t="s">
        <v>209</v>
      </c>
      <c r="D2039" s="49">
        <v>2</v>
      </c>
      <c r="E2039">
        <v>60</v>
      </c>
      <c r="F2039">
        <v>12</v>
      </c>
      <c r="I2039" s="49"/>
      <c r="J2039">
        <v>2</v>
      </c>
      <c r="K2039">
        <v>2</v>
      </c>
      <c r="L2039">
        <v>2</v>
      </c>
      <c r="M2039" s="49" t="s">
        <v>618</v>
      </c>
      <c r="N2039" s="49"/>
      <c r="O2039" s="49" t="s">
        <v>3218</v>
      </c>
      <c r="P2039" s="49">
        <v>7</v>
      </c>
      <c r="Q2039" s="49" t="s">
        <v>6286</v>
      </c>
      <c r="R2039" s="49" t="str">
        <f>IFERROR(INDEX(tbl_Lookup_Exercises[Category],MATCH(tbl_Exercises[[#This Row],[ExerciseName]],tbl_Lookup_Exercises[ExerciseName],0)),"Unknown")</f>
        <v>Arms_Triceps</v>
      </c>
    </row>
    <row r="2040" spans="1:18" hidden="1" x14ac:dyDescent="0.25">
      <c r="A2040" s="49" t="s">
        <v>6287</v>
      </c>
      <c r="B2040" s="49" t="s">
        <v>1214</v>
      </c>
      <c r="C2040" s="49" t="s">
        <v>96</v>
      </c>
      <c r="D2040" s="49">
        <v>1</v>
      </c>
      <c r="E2040">
        <v>30</v>
      </c>
      <c r="F2040">
        <v>8</v>
      </c>
      <c r="I2040" s="49"/>
      <c r="J2040">
        <v>2</v>
      </c>
      <c r="K2040">
        <v>2</v>
      </c>
      <c r="L2040">
        <v>2</v>
      </c>
      <c r="M2040" s="49" t="s">
        <v>618</v>
      </c>
      <c r="N2040" s="49"/>
      <c r="O2040" s="49" t="s">
        <v>6288</v>
      </c>
      <c r="P2040" s="49">
        <v>7</v>
      </c>
      <c r="Q2040" s="49" t="s">
        <v>6289</v>
      </c>
      <c r="R2040" s="49" t="str">
        <f>IFERROR(INDEX(tbl_Lookup_Exercises[Category],MATCH(tbl_Exercises[[#This Row],[ExerciseName]],tbl_Lookup_Exercises[ExerciseName],0)),"Unknown")</f>
        <v>Arms_Biceps</v>
      </c>
    </row>
    <row r="2041" spans="1:18" hidden="1" x14ac:dyDescent="0.25">
      <c r="A2041" s="49" t="s">
        <v>6290</v>
      </c>
      <c r="B2041" s="49" t="s">
        <v>1214</v>
      </c>
      <c r="C2041" s="49" t="s">
        <v>96</v>
      </c>
      <c r="D2041" s="49">
        <v>2</v>
      </c>
      <c r="E2041">
        <v>35</v>
      </c>
      <c r="F2041">
        <v>8</v>
      </c>
      <c r="I2041" s="49"/>
      <c r="J2041">
        <v>2</v>
      </c>
      <c r="K2041">
        <v>2</v>
      </c>
      <c r="L2041">
        <v>2</v>
      </c>
      <c r="M2041" s="49" t="s">
        <v>1745</v>
      </c>
      <c r="N2041" s="49"/>
      <c r="O2041" s="49" t="s">
        <v>6291</v>
      </c>
      <c r="P2041" s="49">
        <v>7</v>
      </c>
      <c r="Q2041" s="49" t="s">
        <v>6292</v>
      </c>
      <c r="R2041" s="49" t="str">
        <f>IFERROR(INDEX(tbl_Lookup_Exercises[Category],MATCH(tbl_Exercises[[#This Row],[ExerciseName]],tbl_Lookup_Exercises[ExerciseName],0)),"Unknown")</f>
        <v>Arms_Biceps</v>
      </c>
    </row>
    <row r="2042" spans="1:18" hidden="1" x14ac:dyDescent="0.25">
      <c r="A2042" s="49" t="s">
        <v>6293</v>
      </c>
      <c r="B2042" s="49" t="s">
        <v>1214</v>
      </c>
      <c r="C2042" s="49" t="s">
        <v>96</v>
      </c>
      <c r="D2042" s="49">
        <v>3</v>
      </c>
      <c r="E2042">
        <v>35</v>
      </c>
      <c r="F2042">
        <v>7</v>
      </c>
      <c r="I2042" s="49"/>
      <c r="J2042">
        <v>2</v>
      </c>
      <c r="K2042">
        <v>2</v>
      </c>
      <c r="L2042">
        <v>2</v>
      </c>
      <c r="M2042" s="49" t="s">
        <v>610</v>
      </c>
      <c r="N2042" s="49"/>
      <c r="O2042" s="49" t="s">
        <v>6294</v>
      </c>
      <c r="P2042" s="49">
        <v>7</v>
      </c>
      <c r="Q2042" s="49" t="s">
        <v>6295</v>
      </c>
      <c r="R2042" s="49" t="str">
        <f>IFERROR(INDEX(tbl_Lookup_Exercises[Category],MATCH(tbl_Exercises[[#This Row],[ExerciseName]],tbl_Lookup_Exercises[ExerciseName],0)),"Unknown")</f>
        <v>Arms_Biceps</v>
      </c>
    </row>
    <row r="2043" spans="1:18" hidden="1" x14ac:dyDescent="0.25">
      <c r="A2043" s="49" t="s">
        <v>6296</v>
      </c>
      <c r="B2043" s="49" t="s">
        <v>1214</v>
      </c>
      <c r="C2043" s="49" t="s">
        <v>209</v>
      </c>
      <c r="D2043" s="49">
        <v>3</v>
      </c>
      <c r="E2043">
        <v>70</v>
      </c>
      <c r="F2043">
        <v>10</v>
      </c>
      <c r="I2043" s="49"/>
      <c r="J2043">
        <v>2</v>
      </c>
      <c r="K2043">
        <v>2</v>
      </c>
      <c r="L2043">
        <v>2</v>
      </c>
      <c r="M2043" s="49" t="s">
        <v>1745</v>
      </c>
      <c r="N2043" s="49"/>
      <c r="O2043" s="49" t="s">
        <v>2664</v>
      </c>
      <c r="P2043" s="49">
        <v>7</v>
      </c>
      <c r="Q2043" s="49" t="s">
        <v>6297</v>
      </c>
      <c r="R2043" s="49" t="str">
        <f>IFERROR(INDEX(tbl_Lookup_Exercises[Category],MATCH(tbl_Exercises[[#This Row],[ExerciseName]],tbl_Lookup_Exercises[ExerciseName],0)),"Unknown")</f>
        <v>Arms_Triceps</v>
      </c>
    </row>
    <row r="2044" spans="1:18" hidden="1" x14ac:dyDescent="0.25">
      <c r="A2044" s="49" t="s">
        <v>6298</v>
      </c>
      <c r="B2044" s="49" t="s">
        <v>1214</v>
      </c>
      <c r="C2044" s="49" t="s">
        <v>339</v>
      </c>
      <c r="D2044" s="49">
        <v>1</v>
      </c>
      <c r="E2044">
        <v>50</v>
      </c>
      <c r="G2044">
        <v>60</v>
      </c>
      <c r="I2044" s="49"/>
      <c r="M2044" s="49"/>
      <c r="N2044" s="49"/>
      <c r="O2044" s="49" t="s">
        <v>6299</v>
      </c>
      <c r="P2044" s="49">
        <v>7</v>
      </c>
      <c r="Q2044" s="49" t="s">
        <v>6300</v>
      </c>
      <c r="R2044" s="49" t="str">
        <f>IFERROR(INDEX(tbl_Lookup_Exercises[Category],MATCH(tbl_Exercises[[#This Row],[ExerciseName]],tbl_Lookup_Exercises[ExerciseName],0)),"Unknown")</f>
        <v>Carry</v>
      </c>
    </row>
    <row r="2045" spans="1:18" hidden="1" x14ac:dyDescent="0.25">
      <c r="A2045" s="49" t="s">
        <v>6301</v>
      </c>
      <c r="B2045" s="49" t="s">
        <v>1214</v>
      </c>
      <c r="C2045" s="49" t="s">
        <v>339</v>
      </c>
      <c r="D2045" s="49">
        <v>2</v>
      </c>
      <c r="E2045">
        <v>50</v>
      </c>
      <c r="G2045">
        <v>60</v>
      </c>
      <c r="I2045" s="49"/>
      <c r="M2045" s="49"/>
      <c r="N2045" s="49"/>
      <c r="O2045" s="49" t="s">
        <v>6302</v>
      </c>
      <c r="P2045" s="49">
        <v>7</v>
      </c>
      <c r="Q2045" s="49" t="s">
        <v>6303</v>
      </c>
      <c r="R2045" s="49" t="str">
        <f>IFERROR(INDEX(tbl_Lookup_Exercises[Category],MATCH(tbl_Exercises[[#This Row],[ExerciseName]],tbl_Lookup_Exercises[ExerciseName],0)),"Unknown")</f>
        <v>Carry</v>
      </c>
    </row>
    <row r="2046" spans="1:18" hidden="1" x14ac:dyDescent="0.25">
      <c r="A2046" s="49" t="s">
        <v>6304</v>
      </c>
      <c r="B2046" s="49" t="s">
        <v>1214</v>
      </c>
      <c r="C2046" s="49" t="s">
        <v>339</v>
      </c>
      <c r="D2046" s="49">
        <v>3</v>
      </c>
      <c r="E2046">
        <v>50</v>
      </c>
      <c r="G2046">
        <v>60</v>
      </c>
      <c r="I2046" s="49"/>
      <c r="M2046" s="49"/>
      <c r="N2046" s="49"/>
      <c r="O2046" s="49" t="s">
        <v>6305</v>
      </c>
      <c r="P2046" s="49">
        <v>7</v>
      </c>
      <c r="Q2046" s="49" t="s">
        <v>6306</v>
      </c>
      <c r="R2046" s="49" t="str">
        <f>IFERROR(INDEX(tbl_Lookup_Exercises[Category],MATCH(tbl_Exercises[[#This Row],[ExerciseName]],tbl_Lookup_Exercises[ExerciseName],0)),"Unknown")</f>
        <v>Carry</v>
      </c>
    </row>
    <row r="2047" spans="1:18" hidden="1" x14ac:dyDescent="0.25">
      <c r="A2047" s="49" t="s">
        <v>6307</v>
      </c>
      <c r="B2047" s="49" t="s">
        <v>1214</v>
      </c>
      <c r="C2047" s="49" t="s">
        <v>334</v>
      </c>
      <c r="D2047" s="49">
        <v>1</v>
      </c>
      <c r="E2047">
        <v>0</v>
      </c>
      <c r="G2047">
        <v>60</v>
      </c>
      <c r="I2047" s="49"/>
      <c r="M2047" s="49"/>
      <c r="N2047" s="49"/>
      <c r="O2047" s="49" t="s">
        <v>6308</v>
      </c>
      <c r="P2047" s="49">
        <v>7</v>
      </c>
      <c r="Q2047" s="49" t="s">
        <v>6309</v>
      </c>
      <c r="R2047" s="49" t="str">
        <f>IFERROR(INDEX(tbl_Lookup_Exercises[Category],MATCH(tbl_Exercises[[#This Row],[ExerciseName]],tbl_Lookup_Exercises[ExerciseName],0)),"Unknown")</f>
        <v>Carry</v>
      </c>
    </row>
    <row r="2048" spans="1:18" hidden="1" x14ac:dyDescent="0.25">
      <c r="A2048" s="49" t="s">
        <v>6310</v>
      </c>
      <c r="B2048" s="49" t="s">
        <v>1214</v>
      </c>
      <c r="C2048" s="49" t="s">
        <v>334</v>
      </c>
      <c r="D2048" s="49">
        <v>2</v>
      </c>
      <c r="E2048">
        <v>0</v>
      </c>
      <c r="G2048">
        <v>60</v>
      </c>
      <c r="I2048" s="49"/>
      <c r="M2048" s="49"/>
      <c r="N2048" s="49"/>
      <c r="O2048" s="49" t="s">
        <v>6311</v>
      </c>
      <c r="P2048" s="49">
        <v>7</v>
      </c>
      <c r="Q2048" s="49" t="s">
        <v>1218</v>
      </c>
      <c r="R2048" s="49" t="str">
        <f>IFERROR(INDEX(tbl_Lookup_Exercises[Category],MATCH(tbl_Exercises[[#This Row],[ExerciseName]],tbl_Lookup_Exercises[ExerciseName],0)),"Unknown")</f>
        <v>Carry</v>
      </c>
    </row>
    <row r="2049" spans="1:18" hidden="1" x14ac:dyDescent="0.25">
      <c r="A2049" s="49" t="s">
        <v>6312</v>
      </c>
      <c r="B2049" s="49" t="s">
        <v>1219</v>
      </c>
      <c r="C2049" s="49" t="s">
        <v>363</v>
      </c>
      <c r="D2049" s="49">
        <v>1</v>
      </c>
      <c r="G2049">
        <v>366</v>
      </c>
      <c r="H2049">
        <v>0.64</v>
      </c>
      <c r="I2049" s="49" t="s">
        <v>3957</v>
      </c>
      <c r="M2049" s="49"/>
      <c r="N2049" s="49"/>
      <c r="O2049" s="49" t="s">
        <v>6313</v>
      </c>
      <c r="P2049" s="49">
        <v>7</v>
      </c>
      <c r="Q2049" s="49" t="s">
        <v>1222</v>
      </c>
      <c r="R2049" s="49" t="str">
        <f>IFERROR(INDEX(tbl_Lookup_Exercises[Category],MATCH(tbl_Exercises[[#This Row],[ExerciseName]],tbl_Lookup_Exercises[ExerciseName],0)),"Unknown")</f>
        <v>Cardio</v>
      </c>
    </row>
    <row r="2050" spans="1:18" hidden="1" x14ac:dyDescent="0.25">
      <c r="A2050" s="49" t="s">
        <v>6314</v>
      </c>
      <c r="B2050" s="49" t="s">
        <v>1219</v>
      </c>
      <c r="C2050" s="49" t="s">
        <v>1</v>
      </c>
      <c r="D2050" s="49">
        <v>1</v>
      </c>
      <c r="E2050">
        <v>150</v>
      </c>
      <c r="G2050">
        <v>64.800000000000011</v>
      </c>
      <c r="I2050" s="49"/>
      <c r="M2050" s="49"/>
      <c r="N2050" s="49"/>
      <c r="O2050" s="49" t="s">
        <v>6315</v>
      </c>
      <c r="P2050" s="49">
        <v>7</v>
      </c>
      <c r="Q2050" s="49" t="s">
        <v>6316</v>
      </c>
      <c r="R2050" s="49" t="str">
        <f>IFERROR(INDEX(tbl_Lookup_Exercises[Category],MATCH(tbl_Exercises[[#This Row],[ExerciseName]],tbl_Lookup_Exercises[ExerciseName],0)),"Unknown")</f>
        <v>Carry</v>
      </c>
    </row>
    <row r="2051" spans="1:18" hidden="1" x14ac:dyDescent="0.25">
      <c r="A2051" s="49" t="s">
        <v>6317</v>
      </c>
      <c r="B2051" s="49" t="s">
        <v>1219</v>
      </c>
      <c r="C2051" s="49" t="s">
        <v>1</v>
      </c>
      <c r="D2051" s="49">
        <v>2</v>
      </c>
      <c r="E2051">
        <v>150</v>
      </c>
      <c r="G2051">
        <v>60</v>
      </c>
      <c r="I2051" s="49"/>
      <c r="M2051" s="49"/>
      <c r="N2051" s="49"/>
      <c r="O2051" s="49" t="s">
        <v>6318</v>
      </c>
      <c r="P2051" s="49">
        <v>7</v>
      </c>
      <c r="Q2051" s="49" t="s">
        <v>6319</v>
      </c>
      <c r="R2051" s="49" t="str">
        <f>IFERROR(INDEX(tbl_Lookup_Exercises[Category],MATCH(tbl_Exercises[[#This Row],[ExerciseName]],tbl_Lookup_Exercises[ExerciseName],0)),"Unknown")</f>
        <v>Carry</v>
      </c>
    </row>
    <row r="2052" spans="1:18" hidden="1" x14ac:dyDescent="0.25">
      <c r="A2052" s="49" t="s">
        <v>6320</v>
      </c>
      <c r="B2052" s="49" t="s">
        <v>1219</v>
      </c>
      <c r="C2052" s="49" t="s">
        <v>1</v>
      </c>
      <c r="D2052" s="49">
        <v>3</v>
      </c>
      <c r="E2052">
        <v>150</v>
      </c>
      <c r="G2052">
        <v>55.2</v>
      </c>
      <c r="I2052" s="49"/>
      <c r="M2052" s="49"/>
      <c r="N2052" s="49"/>
      <c r="O2052" s="49" t="s">
        <v>6321</v>
      </c>
      <c r="P2052" s="49">
        <v>7</v>
      </c>
      <c r="Q2052" s="49" t="s">
        <v>6322</v>
      </c>
      <c r="R2052" s="49" t="str">
        <f>IFERROR(INDEX(tbl_Lookup_Exercises[Category],MATCH(tbl_Exercises[[#This Row],[ExerciseName]],tbl_Lookup_Exercises[ExerciseName],0)),"Unknown")</f>
        <v>Carry</v>
      </c>
    </row>
    <row r="2053" spans="1:18" hidden="1" x14ac:dyDescent="0.25">
      <c r="A2053" s="49" t="s">
        <v>6323</v>
      </c>
      <c r="B2053" s="49" t="s">
        <v>1219</v>
      </c>
      <c r="C2053" s="49" t="s">
        <v>1</v>
      </c>
      <c r="D2053" s="49">
        <v>4</v>
      </c>
      <c r="E2053">
        <v>150</v>
      </c>
      <c r="G2053">
        <v>49.8</v>
      </c>
      <c r="I2053" s="49"/>
      <c r="M2053" s="49"/>
      <c r="N2053" s="49"/>
      <c r="O2053" s="49" t="s">
        <v>6324</v>
      </c>
      <c r="P2053" s="49">
        <v>7</v>
      </c>
      <c r="Q2053" s="49" t="s">
        <v>6325</v>
      </c>
      <c r="R2053" s="49" t="str">
        <f>IFERROR(INDEX(tbl_Lookup_Exercises[Category],MATCH(tbl_Exercises[[#This Row],[ExerciseName]],tbl_Lookup_Exercises[ExerciseName],0)),"Unknown")</f>
        <v>Carry</v>
      </c>
    </row>
    <row r="2054" spans="1:18" hidden="1" x14ac:dyDescent="0.25">
      <c r="A2054" s="49" t="s">
        <v>6326</v>
      </c>
      <c r="B2054" s="49" t="s">
        <v>1219</v>
      </c>
      <c r="C2054" s="49" t="s">
        <v>1</v>
      </c>
      <c r="D2054" s="49">
        <v>5</v>
      </c>
      <c r="E2054">
        <v>150</v>
      </c>
      <c r="G2054">
        <v>49.199999999999996</v>
      </c>
      <c r="I2054" s="49"/>
      <c r="M2054" s="49"/>
      <c r="N2054" s="49"/>
      <c r="O2054" s="49" t="s">
        <v>6327</v>
      </c>
      <c r="P2054" s="49">
        <v>7</v>
      </c>
      <c r="Q2054" s="49" t="s">
        <v>6328</v>
      </c>
      <c r="R2054" s="49" t="str">
        <f>IFERROR(INDEX(tbl_Lookup_Exercises[Category],MATCH(tbl_Exercises[[#This Row],[ExerciseName]],tbl_Lookup_Exercises[ExerciseName],0)),"Unknown")</f>
        <v>Carry</v>
      </c>
    </row>
    <row r="2055" spans="1:18" hidden="1" x14ac:dyDescent="0.25">
      <c r="A2055" s="49" t="s">
        <v>6329</v>
      </c>
      <c r="B2055" s="49" t="s">
        <v>1219</v>
      </c>
      <c r="C2055" s="49" t="s">
        <v>96</v>
      </c>
      <c r="D2055" s="49">
        <v>1</v>
      </c>
      <c r="E2055">
        <v>35</v>
      </c>
      <c r="F2055">
        <v>8</v>
      </c>
      <c r="I2055" s="49"/>
      <c r="J2055">
        <v>2</v>
      </c>
      <c r="K2055">
        <v>2</v>
      </c>
      <c r="L2055">
        <v>2</v>
      </c>
      <c r="M2055" s="49" t="s">
        <v>618</v>
      </c>
      <c r="N2055" s="49"/>
      <c r="O2055" s="49" t="s">
        <v>3218</v>
      </c>
      <c r="P2055" s="49">
        <v>7</v>
      </c>
      <c r="Q2055" s="49" t="s">
        <v>6330</v>
      </c>
      <c r="R2055" s="49" t="str">
        <f>IFERROR(INDEX(tbl_Lookup_Exercises[Category],MATCH(tbl_Exercises[[#This Row],[ExerciseName]],tbl_Lookup_Exercises[ExerciseName],0)),"Unknown")</f>
        <v>Arms_Biceps</v>
      </c>
    </row>
    <row r="2056" spans="1:18" hidden="1" x14ac:dyDescent="0.25">
      <c r="A2056" s="49" t="s">
        <v>6331</v>
      </c>
      <c r="B2056" s="49" t="s">
        <v>1219</v>
      </c>
      <c r="C2056" s="49" t="s">
        <v>96</v>
      </c>
      <c r="D2056" s="49">
        <v>2</v>
      </c>
      <c r="E2056">
        <v>35</v>
      </c>
      <c r="F2056">
        <v>7</v>
      </c>
      <c r="I2056" s="49"/>
      <c r="J2056">
        <v>2</v>
      </c>
      <c r="K2056">
        <v>2</v>
      </c>
      <c r="L2056">
        <v>2</v>
      </c>
      <c r="M2056" s="49" t="s">
        <v>1745</v>
      </c>
      <c r="N2056" s="49"/>
      <c r="O2056" s="49" t="s">
        <v>6332</v>
      </c>
      <c r="P2056" s="49">
        <v>7</v>
      </c>
      <c r="Q2056" s="49" t="s">
        <v>6333</v>
      </c>
      <c r="R2056" s="49" t="str">
        <f>IFERROR(INDEX(tbl_Lookup_Exercises[Category],MATCH(tbl_Exercises[[#This Row],[ExerciseName]],tbl_Lookup_Exercises[ExerciseName],0)),"Unknown")</f>
        <v>Arms_Biceps</v>
      </c>
    </row>
    <row r="2057" spans="1:18" hidden="1" x14ac:dyDescent="0.25">
      <c r="A2057" s="49" t="s">
        <v>6334</v>
      </c>
      <c r="B2057" s="49" t="s">
        <v>1219</v>
      </c>
      <c r="C2057" s="49" t="s">
        <v>96</v>
      </c>
      <c r="D2057" s="49">
        <v>3</v>
      </c>
      <c r="E2057">
        <v>35</v>
      </c>
      <c r="F2057">
        <v>6</v>
      </c>
      <c r="I2057" s="49"/>
      <c r="J2057">
        <v>2</v>
      </c>
      <c r="K2057">
        <v>2</v>
      </c>
      <c r="L2057">
        <v>2</v>
      </c>
      <c r="M2057" s="49" t="s">
        <v>610</v>
      </c>
      <c r="N2057" s="49"/>
      <c r="O2057" s="49" t="s">
        <v>6335</v>
      </c>
      <c r="P2057" s="49">
        <v>7</v>
      </c>
      <c r="Q2057" s="49" t="s">
        <v>6336</v>
      </c>
      <c r="R2057" s="49" t="str">
        <f>IFERROR(INDEX(tbl_Lookup_Exercises[Category],MATCH(tbl_Exercises[[#This Row],[ExerciseName]],tbl_Lookup_Exercises[ExerciseName],0)),"Unknown")</f>
        <v>Arms_Biceps</v>
      </c>
    </row>
    <row r="2058" spans="1:18" hidden="1" x14ac:dyDescent="0.25">
      <c r="A2058" s="49" t="s">
        <v>6337</v>
      </c>
      <c r="B2058" s="49" t="s">
        <v>1219</v>
      </c>
      <c r="C2058" s="49" t="s">
        <v>96</v>
      </c>
      <c r="D2058" s="49">
        <v>4</v>
      </c>
      <c r="E2058">
        <v>35</v>
      </c>
      <c r="F2058">
        <v>6</v>
      </c>
      <c r="I2058" s="49"/>
      <c r="J2058">
        <v>2</v>
      </c>
      <c r="K2058">
        <v>2</v>
      </c>
      <c r="L2058">
        <v>2</v>
      </c>
      <c r="M2058" s="49" t="s">
        <v>610</v>
      </c>
      <c r="N2058" s="49"/>
      <c r="O2058" s="49" t="s">
        <v>6335</v>
      </c>
      <c r="P2058" s="49">
        <v>7</v>
      </c>
      <c r="Q2058" s="49" t="s">
        <v>6338</v>
      </c>
      <c r="R2058" s="49" t="str">
        <f>IFERROR(INDEX(tbl_Lookup_Exercises[Category],MATCH(tbl_Exercises[[#This Row],[ExerciseName]],tbl_Lookup_Exercises[ExerciseName],0)),"Unknown")</f>
        <v>Arms_Biceps</v>
      </c>
    </row>
    <row r="2059" spans="1:18" hidden="1" x14ac:dyDescent="0.25">
      <c r="A2059" s="49" t="s">
        <v>6339</v>
      </c>
      <c r="B2059" s="49" t="s">
        <v>1219</v>
      </c>
      <c r="C2059" s="49" t="s">
        <v>217</v>
      </c>
      <c r="D2059" s="49">
        <v>1</v>
      </c>
      <c r="E2059">
        <v>20</v>
      </c>
      <c r="F2059">
        <v>11</v>
      </c>
      <c r="I2059" s="49"/>
      <c r="J2059">
        <v>3</v>
      </c>
      <c r="K2059">
        <v>1</v>
      </c>
      <c r="L2059">
        <v>3</v>
      </c>
      <c r="M2059" s="49"/>
      <c r="N2059" s="49"/>
      <c r="O2059" s="49" t="s">
        <v>6340</v>
      </c>
      <c r="P2059" s="49">
        <v>7</v>
      </c>
      <c r="Q2059" s="49" t="s">
        <v>6341</v>
      </c>
      <c r="R2059" s="49" t="str">
        <f>IFERROR(INDEX(tbl_Lookup_Exercises[Category],MATCH(tbl_Exercises[[#This Row],[ExerciseName]],tbl_Lookup_Exercises[ExerciseName],0)),"Unknown")</f>
        <v>Arms_Triceps</v>
      </c>
    </row>
    <row r="2060" spans="1:18" hidden="1" x14ac:dyDescent="0.25">
      <c r="A2060" s="49" t="s">
        <v>6342</v>
      </c>
      <c r="B2060" s="49" t="s">
        <v>1219</v>
      </c>
      <c r="C2060" s="49" t="s">
        <v>217</v>
      </c>
      <c r="D2060" s="49">
        <v>2</v>
      </c>
      <c r="E2060">
        <v>20</v>
      </c>
      <c r="F2060">
        <v>11</v>
      </c>
      <c r="I2060" s="49"/>
      <c r="J2060">
        <v>3</v>
      </c>
      <c r="K2060">
        <v>1</v>
      </c>
      <c r="L2060">
        <v>3</v>
      </c>
      <c r="M2060" s="49" t="s">
        <v>1745</v>
      </c>
      <c r="N2060" s="49"/>
      <c r="O2060" s="49" t="s">
        <v>6343</v>
      </c>
      <c r="P2060" s="49">
        <v>7</v>
      </c>
      <c r="Q2060" s="49" t="s">
        <v>6344</v>
      </c>
      <c r="R2060" s="49" t="str">
        <f>IFERROR(INDEX(tbl_Lookup_Exercises[Category],MATCH(tbl_Exercises[[#This Row],[ExerciseName]],tbl_Lookup_Exercises[ExerciseName],0)),"Unknown")</f>
        <v>Arms_Triceps</v>
      </c>
    </row>
    <row r="2061" spans="1:18" hidden="1" x14ac:dyDescent="0.25">
      <c r="A2061" s="49" t="s">
        <v>6345</v>
      </c>
      <c r="B2061" s="49" t="s">
        <v>1219</v>
      </c>
      <c r="C2061" s="49" t="s">
        <v>217</v>
      </c>
      <c r="D2061" s="49">
        <v>3</v>
      </c>
      <c r="E2061">
        <v>20</v>
      </c>
      <c r="F2061">
        <v>9</v>
      </c>
      <c r="I2061" s="49"/>
      <c r="J2061">
        <v>3</v>
      </c>
      <c r="K2061">
        <v>1</v>
      </c>
      <c r="L2061">
        <v>3</v>
      </c>
      <c r="M2061" s="49" t="s">
        <v>610</v>
      </c>
      <c r="N2061" s="49"/>
      <c r="O2061" s="49" t="s">
        <v>6346</v>
      </c>
      <c r="P2061" s="49">
        <v>7</v>
      </c>
      <c r="Q2061" s="49" t="s">
        <v>6347</v>
      </c>
      <c r="R2061" s="49" t="str">
        <f>IFERROR(INDEX(tbl_Lookup_Exercises[Category],MATCH(tbl_Exercises[[#This Row],[ExerciseName]],tbl_Lookup_Exercises[ExerciseName],0)),"Unknown")</f>
        <v>Arms_Triceps</v>
      </c>
    </row>
    <row r="2062" spans="1:18" hidden="1" x14ac:dyDescent="0.25">
      <c r="A2062" s="49" t="s">
        <v>6348</v>
      </c>
      <c r="B2062" s="49" t="s">
        <v>1219</v>
      </c>
      <c r="C2062" s="49" t="s">
        <v>217</v>
      </c>
      <c r="D2062" s="49">
        <v>4</v>
      </c>
      <c r="E2062">
        <v>20</v>
      </c>
      <c r="F2062">
        <v>9</v>
      </c>
      <c r="I2062" s="49"/>
      <c r="J2062">
        <v>3</v>
      </c>
      <c r="K2062">
        <v>1</v>
      </c>
      <c r="L2062">
        <v>3</v>
      </c>
      <c r="M2062" s="49" t="s">
        <v>1745</v>
      </c>
      <c r="N2062" s="49"/>
      <c r="O2062" s="49" t="s">
        <v>6343</v>
      </c>
      <c r="P2062" s="49">
        <v>7</v>
      </c>
      <c r="Q2062" s="49" t="s">
        <v>6349</v>
      </c>
      <c r="R2062" s="49" t="str">
        <f>IFERROR(INDEX(tbl_Lookup_Exercises[Category],MATCH(tbl_Exercises[[#This Row],[ExerciseName]],tbl_Lookup_Exercises[ExerciseName],0)),"Unknown")</f>
        <v>Arms_Triceps</v>
      </c>
    </row>
    <row r="2063" spans="1:18" hidden="1" x14ac:dyDescent="0.25">
      <c r="A2063" s="49" t="s">
        <v>6350</v>
      </c>
      <c r="B2063" s="49" t="s">
        <v>1219</v>
      </c>
      <c r="C2063" s="49" t="s">
        <v>209</v>
      </c>
      <c r="D2063" s="49">
        <v>1</v>
      </c>
      <c r="E2063">
        <v>60</v>
      </c>
      <c r="F2063">
        <v>10</v>
      </c>
      <c r="I2063" s="49"/>
      <c r="J2063">
        <v>2</v>
      </c>
      <c r="K2063">
        <v>1</v>
      </c>
      <c r="L2063">
        <v>2</v>
      </c>
      <c r="M2063" s="49" t="s">
        <v>1745</v>
      </c>
      <c r="N2063" s="49"/>
      <c r="O2063" s="49" t="s">
        <v>1932</v>
      </c>
      <c r="P2063" s="49">
        <v>7</v>
      </c>
      <c r="Q2063" s="49" t="s">
        <v>6351</v>
      </c>
      <c r="R2063" s="49" t="str">
        <f>IFERROR(INDEX(tbl_Lookup_Exercises[Category],MATCH(tbl_Exercises[[#This Row],[ExerciseName]],tbl_Lookup_Exercises[ExerciseName],0)),"Unknown")</f>
        <v>Arms_Triceps</v>
      </c>
    </row>
    <row r="2064" spans="1:18" hidden="1" x14ac:dyDescent="0.25">
      <c r="A2064" s="49" t="s">
        <v>6352</v>
      </c>
      <c r="B2064" s="49" t="s">
        <v>1219</v>
      </c>
      <c r="C2064" s="49" t="s">
        <v>209</v>
      </c>
      <c r="D2064" s="49">
        <v>2</v>
      </c>
      <c r="E2064">
        <v>60</v>
      </c>
      <c r="F2064">
        <v>11</v>
      </c>
      <c r="I2064" s="49"/>
      <c r="J2064">
        <v>2</v>
      </c>
      <c r="K2064">
        <v>1</v>
      </c>
      <c r="L2064">
        <v>2</v>
      </c>
      <c r="M2064" s="49" t="s">
        <v>1745</v>
      </c>
      <c r="N2064" s="49"/>
      <c r="O2064" s="49" t="s">
        <v>1932</v>
      </c>
      <c r="P2064" s="49">
        <v>7</v>
      </c>
      <c r="Q2064" s="49" t="s">
        <v>6353</v>
      </c>
      <c r="R2064" s="49" t="str">
        <f>IFERROR(INDEX(tbl_Lookup_Exercises[Category],MATCH(tbl_Exercises[[#This Row],[ExerciseName]],tbl_Lookup_Exercises[ExerciseName],0)),"Unknown")</f>
        <v>Arms_Triceps</v>
      </c>
    </row>
    <row r="2065" spans="1:18" hidden="1" x14ac:dyDescent="0.25">
      <c r="A2065" s="49" t="s">
        <v>6354</v>
      </c>
      <c r="B2065" s="49" t="s">
        <v>1219</v>
      </c>
      <c r="C2065" s="49" t="s">
        <v>209</v>
      </c>
      <c r="D2065" s="49">
        <v>3</v>
      </c>
      <c r="E2065">
        <v>70</v>
      </c>
      <c r="F2065">
        <v>9</v>
      </c>
      <c r="I2065" s="49"/>
      <c r="J2065">
        <v>2</v>
      </c>
      <c r="K2065">
        <v>1</v>
      </c>
      <c r="L2065">
        <v>2</v>
      </c>
      <c r="M2065" s="49" t="s">
        <v>610</v>
      </c>
      <c r="N2065" s="49"/>
      <c r="O2065" s="49" t="s">
        <v>1937</v>
      </c>
      <c r="P2065" s="49">
        <v>7</v>
      </c>
      <c r="Q2065" s="49" t="s">
        <v>6355</v>
      </c>
      <c r="R2065" s="49" t="str">
        <f>IFERROR(INDEX(tbl_Lookup_Exercises[Category],MATCH(tbl_Exercises[[#This Row],[ExerciseName]],tbl_Lookup_Exercises[ExerciseName],0)),"Unknown")</f>
        <v>Arms_Triceps</v>
      </c>
    </row>
    <row r="2066" spans="1:18" hidden="1" x14ac:dyDescent="0.25">
      <c r="A2066" s="49" t="s">
        <v>6356</v>
      </c>
      <c r="B2066" s="49" t="s">
        <v>1219</v>
      </c>
      <c r="C2066" s="49" t="s">
        <v>123</v>
      </c>
      <c r="D2066" s="49">
        <v>1</v>
      </c>
      <c r="E2066">
        <v>20</v>
      </c>
      <c r="F2066">
        <v>12</v>
      </c>
      <c r="I2066" s="49"/>
      <c r="J2066">
        <v>2</v>
      </c>
      <c r="K2066">
        <v>1</v>
      </c>
      <c r="L2066">
        <v>2</v>
      </c>
      <c r="M2066" s="49" t="s">
        <v>618</v>
      </c>
      <c r="N2066" s="49"/>
      <c r="O2066" s="49" t="s">
        <v>6357</v>
      </c>
      <c r="P2066" s="49">
        <v>7</v>
      </c>
      <c r="Q2066" s="49" t="s">
        <v>6358</v>
      </c>
      <c r="R2066" s="49" t="str">
        <f>IFERROR(INDEX(tbl_Lookup_Exercises[Category],MATCH(tbl_Exercises[[#This Row],[ExerciseName]],tbl_Lookup_Exercises[ExerciseName],0)),"Unknown")</f>
        <v>Arms_Biceps</v>
      </c>
    </row>
    <row r="2067" spans="1:18" hidden="1" x14ac:dyDescent="0.25">
      <c r="A2067" s="49" t="s">
        <v>6359</v>
      </c>
      <c r="B2067" s="49" t="s">
        <v>1219</v>
      </c>
      <c r="C2067" s="49" t="s">
        <v>123</v>
      </c>
      <c r="D2067" s="49">
        <v>2</v>
      </c>
      <c r="E2067">
        <v>20</v>
      </c>
      <c r="F2067">
        <v>12</v>
      </c>
      <c r="I2067" s="49"/>
      <c r="J2067">
        <v>2</v>
      </c>
      <c r="K2067">
        <v>1</v>
      </c>
      <c r="L2067">
        <v>2</v>
      </c>
      <c r="M2067" s="49" t="s">
        <v>618</v>
      </c>
      <c r="N2067" s="49"/>
      <c r="O2067" s="49" t="s">
        <v>6360</v>
      </c>
      <c r="P2067" s="49">
        <v>7</v>
      </c>
      <c r="Q2067" s="49" t="s">
        <v>6361</v>
      </c>
      <c r="R2067" s="49" t="str">
        <f>IFERROR(INDEX(tbl_Lookup_Exercises[Category],MATCH(tbl_Exercises[[#This Row],[ExerciseName]],tbl_Lookup_Exercises[ExerciseName],0)),"Unknown")</f>
        <v>Arms_Biceps</v>
      </c>
    </row>
    <row r="2068" spans="1:18" hidden="1" x14ac:dyDescent="0.25">
      <c r="A2068" s="49" t="s">
        <v>6362</v>
      </c>
      <c r="B2068" s="49" t="s">
        <v>1219</v>
      </c>
      <c r="C2068" s="49" t="s">
        <v>123</v>
      </c>
      <c r="D2068" s="49">
        <v>3</v>
      </c>
      <c r="E2068">
        <v>25</v>
      </c>
      <c r="F2068">
        <v>10</v>
      </c>
      <c r="I2068" s="49"/>
      <c r="J2068">
        <v>2</v>
      </c>
      <c r="K2068">
        <v>1</v>
      </c>
      <c r="L2068">
        <v>2</v>
      </c>
      <c r="M2068" s="49" t="s">
        <v>610</v>
      </c>
      <c r="N2068" s="49"/>
      <c r="O2068" s="49" t="s">
        <v>6363</v>
      </c>
      <c r="P2068" s="49">
        <v>7</v>
      </c>
      <c r="Q2068" s="49" t="s">
        <v>6364</v>
      </c>
      <c r="R2068" s="49" t="str">
        <f>IFERROR(INDEX(tbl_Lookup_Exercises[Category],MATCH(tbl_Exercises[[#This Row],[ExerciseName]],tbl_Lookup_Exercises[ExerciseName],0)),"Unknown")</f>
        <v>Arms_Biceps</v>
      </c>
    </row>
    <row r="2069" spans="1:18" hidden="1" x14ac:dyDescent="0.25">
      <c r="A2069" s="49" t="s">
        <v>6365</v>
      </c>
      <c r="B2069" s="49" t="s">
        <v>1219</v>
      </c>
      <c r="C2069" s="49" t="s">
        <v>339</v>
      </c>
      <c r="D2069" s="49">
        <v>1</v>
      </c>
      <c r="E2069">
        <v>50</v>
      </c>
      <c r="G2069">
        <v>60</v>
      </c>
      <c r="I2069" s="49"/>
      <c r="M2069" s="49"/>
      <c r="N2069" s="49"/>
      <c r="O2069" s="49" t="s">
        <v>6366</v>
      </c>
      <c r="P2069" s="49">
        <v>7</v>
      </c>
      <c r="Q2069" s="49" t="s">
        <v>6367</v>
      </c>
      <c r="R2069" s="49" t="str">
        <f>IFERROR(INDEX(tbl_Lookup_Exercises[Category],MATCH(tbl_Exercises[[#This Row],[ExerciseName]],tbl_Lookup_Exercises[ExerciseName],0)),"Unknown")</f>
        <v>Carry</v>
      </c>
    </row>
    <row r="2070" spans="1:18" hidden="1" x14ac:dyDescent="0.25">
      <c r="A2070" s="49" t="s">
        <v>6368</v>
      </c>
      <c r="B2070" s="49" t="s">
        <v>1219</v>
      </c>
      <c r="C2070" s="49" t="s">
        <v>339</v>
      </c>
      <c r="D2070" s="49">
        <v>2</v>
      </c>
      <c r="E2070">
        <v>50</v>
      </c>
      <c r="G2070">
        <v>60</v>
      </c>
      <c r="I2070" s="49"/>
      <c r="M2070" s="49"/>
      <c r="N2070" s="49"/>
      <c r="O2070" s="49" t="s">
        <v>6366</v>
      </c>
      <c r="P2070" s="49">
        <v>7</v>
      </c>
      <c r="Q2070" s="49" t="s">
        <v>6369</v>
      </c>
      <c r="R2070" s="49" t="str">
        <f>IFERROR(INDEX(tbl_Lookup_Exercises[Category],MATCH(tbl_Exercises[[#This Row],[ExerciseName]],tbl_Lookup_Exercises[ExerciseName],0)),"Unknown")</f>
        <v>Carry</v>
      </c>
    </row>
    <row r="2071" spans="1:18" hidden="1" x14ac:dyDescent="0.25">
      <c r="A2071" s="49" t="s">
        <v>6370</v>
      </c>
      <c r="B2071" s="49" t="s">
        <v>1219</v>
      </c>
      <c r="C2071" s="49" t="s">
        <v>339</v>
      </c>
      <c r="D2071" s="49">
        <v>3</v>
      </c>
      <c r="E2071">
        <v>50</v>
      </c>
      <c r="G2071">
        <v>60</v>
      </c>
      <c r="I2071" s="49"/>
      <c r="M2071" s="49"/>
      <c r="N2071" s="49"/>
      <c r="O2071" s="49" t="s">
        <v>6366</v>
      </c>
      <c r="P2071" s="49">
        <v>7</v>
      </c>
      <c r="Q2071" s="49" t="s">
        <v>6371</v>
      </c>
      <c r="R2071" s="49" t="str">
        <f>IFERROR(INDEX(tbl_Lookup_Exercises[Category],MATCH(tbl_Exercises[[#This Row],[ExerciseName]],tbl_Lookup_Exercises[ExerciseName],0)),"Unknown")</f>
        <v>Carry</v>
      </c>
    </row>
    <row r="2072" spans="1:18" hidden="1" x14ac:dyDescent="0.25">
      <c r="A2072" s="49" t="s">
        <v>6372</v>
      </c>
      <c r="B2072" s="49" t="s">
        <v>1219</v>
      </c>
      <c r="C2072" s="49" t="s">
        <v>334</v>
      </c>
      <c r="D2072" s="49">
        <v>1</v>
      </c>
      <c r="E2072">
        <v>0</v>
      </c>
      <c r="G2072">
        <v>60</v>
      </c>
      <c r="I2072" s="49"/>
      <c r="M2072" s="49"/>
      <c r="N2072" s="49"/>
      <c r="O2072" s="49" t="s">
        <v>6373</v>
      </c>
      <c r="P2072" s="49">
        <v>7</v>
      </c>
      <c r="Q2072" s="49" t="s">
        <v>6374</v>
      </c>
      <c r="R2072" s="49" t="str">
        <f>IFERROR(INDEX(tbl_Lookup_Exercises[Category],MATCH(tbl_Exercises[[#This Row],[ExerciseName]],tbl_Lookup_Exercises[ExerciseName],0)),"Unknown")</f>
        <v>Carry</v>
      </c>
    </row>
    <row r="2073" spans="1:18" hidden="1" x14ac:dyDescent="0.25">
      <c r="A2073" s="49" t="s">
        <v>6375</v>
      </c>
      <c r="B2073" s="49" t="s">
        <v>1219</v>
      </c>
      <c r="C2073" s="49" t="s">
        <v>334</v>
      </c>
      <c r="D2073" s="49">
        <v>2</v>
      </c>
      <c r="E2073">
        <v>0</v>
      </c>
      <c r="G2073">
        <v>60</v>
      </c>
      <c r="I2073" s="49"/>
      <c r="M2073" s="49"/>
      <c r="N2073" s="49"/>
      <c r="O2073" s="49" t="s">
        <v>6373</v>
      </c>
      <c r="P2073" s="49">
        <v>7</v>
      </c>
      <c r="Q2073" s="49" t="s">
        <v>6376</v>
      </c>
      <c r="R2073" s="49" t="str">
        <f>IFERROR(INDEX(tbl_Lookup_Exercises[Category],MATCH(tbl_Exercises[[#This Row],[ExerciseName]],tbl_Lookup_Exercises[ExerciseName],0)),"Unknown")</f>
        <v>Carry</v>
      </c>
    </row>
    <row r="2074" spans="1:18" hidden="1" x14ac:dyDescent="0.25">
      <c r="A2074" s="49" t="s">
        <v>6377</v>
      </c>
      <c r="B2074" s="49" t="s">
        <v>1219</v>
      </c>
      <c r="C2074" s="49" t="s">
        <v>373</v>
      </c>
      <c r="D2074" s="49">
        <v>1</v>
      </c>
      <c r="G2074">
        <v>30</v>
      </c>
      <c r="H2074">
        <v>0</v>
      </c>
      <c r="I2074" s="49" t="s">
        <v>3957</v>
      </c>
      <c r="M2074" s="49"/>
      <c r="N2074" s="49"/>
      <c r="O2074" s="49" t="s">
        <v>6378</v>
      </c>
      <c r="P2074" s="49">
        <v>7</v>
      </c>
      <c r="Q2074" s="49" t="s">
        <v>6379</v>
      </c>
      <c r="R2074" s="49" t="str">
        <f>IFERROR(INDEX(tbl_Lookup_Exercises[Category],MATCH(tbl_Exercises[[#This Row],[ExerciseName]],tbl_Lookup_Exercises[ExerciseName],0)),"Unknown")</f>
        <v>Cardio</v>
      </c>
    </row>
    <row r="2075" spans="1:18" hidden="1" x14ac:dyDescent="0.25">
      <c r="A2075" s="49" t="s">
        <v>6380</v>
      </c>
      <c r="B2075" s="49" t="s">
        <v>1219</v>
      </c>
      <c r="C2075" s="49" t="s">
        <v>373</v>
      </c>
      <c r="D2075" s="49">
        <v>2</v>
      </c>
      <c r="G2075">
        <v>30</v>
      </c>
      <c r="H2075">
        <v>0</v>
      </c>
      <c r="I2075" s="49" t="s">
        <v>3957</v>
      </c>
      <c r="M2075" s="49"/>
      <c r="N2075" s="49"/>
      <c r="O2075" s="49" t="s">
        <v>6378</v>
      </c>
      <c r="P2075" s="49">
        <v>7</v>
      </c>
      <c r="Q2075" s="49" t="s">
        <v>1223</v>
      </c>
      <c r="R2075" s="49" t="str">
        <f>IFERROR(INDEX(tbl_Lookup_Exercises[Category],MATCH(tbl_Exercises[[#This Row],[ExerciseName]],tbl_Lookup_Exercises[ExerciseName],0)),"Unknown")</f>
        <v>Cardio</v>
      </c>
    </row>
    <row r="2076" spans="1:18" hidden="1" x14ac:dyDescent="0.25">
      <c r="A2076" s="49" t="s">
        <v>6381</v>
      </c>
      <c r="B2076" s="49" t="s">
        <v>1224</v>
      </c>
      <c r="C2076" s="49" t="s">
        <v>363</v>
      </c>
      <c r="D2076" s="49">
        <v>1</v>
      </c>
      <c r="G2076">
        <v>360</v>
      </c>
      <c r="H2076">
        <v>0.63</v>
      </c>
      <c r="I2076" s="49" t="s">
        <v>3957</v>
      </c>
      <c r="M2076" s="49"/>
      <c r="N2076" s="49"/>
      <c r="O2076" s="49" t="s">
        <v>6313</v>
      </c>
      <c r="P2076" s="49">
        <v>7</v>
      </c>
      <c r="Q2076" s="49" t="s">
        <v>1226</v>
      </c>
      <c r="R2076" s="49" t="str">
        <f>IFERROR(INDEX(tbl_Lookup_Exercises[Category],MATCH(tbl_Exercises[[#This Row],[ExerciseName]],tbl_Lookup_Exercises[ExerciseName],0)),"Unknown")</f>
        <v>Cardio</v>
      </c>
    </row>
    <row r="2077" spans="1:18" hidden="1" x14ac:dyDescent="0.25">
      <c r="A2077" s="49" t="s">
        <v>6382</v>
      </c>
      <c r="B2077" s="49" t="s">
        <v>1224</v>
      </c>
      <c r="C2077" s="49" t="s">
        <v>394</v>
      </c>
      <c r="D2077" s="49">
        <v>1</v>
      </c>
      <c r="E2077">
        <v>0</v>
      </c>
      <c r="F2077">
        <v>15</v>
      </c>
      <c r="I2077" s="49"/>
      <c r="M2077" s="49"/>
      <c r="N2077" s="49"/>
      <c r="O2077" s="49" t="s">
        <v>2818</v>
      </c>
      <c r="P2077" s="49">
        <v>7</v>
      </c>
      <c r="Q2077" s="49" t="s">
        <v>6383</v>
      </c>
      <c r="R2077" s="49" t="str">
        <f>IFERROR(INDEX(tbl_Lookup_Exercises[Category],MATCH(tbl_Exercises[[#This Row],[ExerciseName]],tbl_Lookup_Exercises[ExerciseName],0)),"Unknown")</f>
        <v>Warmup</v>
      </c>
    </row>
    <row r="2078" spans="1:18" hidden="1" x14ac:dyDescent="0.25">
      <c r="A2078" s="49" t="s">
        <v>6384</v>
      </c>
      <c r="B2078" s="49" t="s">
        <v>1224</v>
      </c>
      <c r="C2078" s="49" t="s">
        <v>403</v>
      </c>
      <c r="D2078" s="49">
        <v>1</v>
      </c>
      <c r="E2078">
        <v>0</v>
      </c>
      <c r="F2078">
        <v>8</v>
      </c>
      <c r="I2078" s="49"/>
      <c r="M2078" s="49"/>
      <c r="N2078" s="49"/>
      <c r="O2078" s="49" t="s">
        <v>2818</v>
      </c>
      <c r="P2078" s="49">
        <v>7</v>
      </c>
      <c r="Q2078" s="49" t="s">
        <v>6385</v>
      </c>
      <c r="R2078" s="49" t="str">
        <f>IFERROR(INDEX(tbl_Lookup_Exercises[Category],MATCH(tbl_Exercises[[#This Row],[ExerciseName]],tbl_Lookup_Exercises[ExerciseName],0)),"Unknown")</f>
        <v>Warmup</v>
      </c>
    </row>
    <row r="2079" spans="1:18" hidden="1" x14ac:dyDescent="0.25">
      <c r="A2079" s="49" t="s">
        <v>6386</v>
      </c>
      <c r="B2079" s="49" t="s">
        <v>1224</v>
      </c>
      <c r="C2079" s="49" t="s">
        <v>403</v>
      </c>
      <c r="D2079" s="49">
        <v>2</v>
      </c>
      <c r="E2079">
        <v>0</v>
      </c>
      <c r="F2079">
        <v>8</v>
      </c>
      <c r="I2079" s="49"/>
      <c r="M2079" s="49"/>
      <c r="N2079" s="49"/>
      <c r="O2079" s="49" t="s">
        <v>2818</v>
      </c>
      <c r="P2079" s="49">
        <v>7</v>
      </c>
      <c r="Q2079" s="49" t="s">
        <v>6387</v>
      </c>
      <c r="R2079" s="49" t="str">
        <f>IFERROR(INDEX(tbl_Lookup_Exercises[Category],MATCH(tbl_Exercises[[#This Row],[ExerciseName]],tbl_Lookup_Exercises[ExerciseName],0)),"Unknown")</f>
        <v>Warmup</v>
      </c>
    </row>
    <row r="2080" spans="1:18" hidden="1" x14ac:dyDescent="0.25">
      <c r="A2080" s="49" t="s">
        <v>6388</v>
      </c>
      <c r="B2080" s="49" t="s">
        <v>1224</v>
      </c>
      <c r="C2080" s="49" t="s">
        <v>394</v>
      </c>
      <c r="D2080" s="49">
        <v>2</v>
      </c>
      <c r="E2080">
        <v>0</v>
      </c>
      <c r="F2080">
        <v>15</v>
      </c>
      <c r="I2080" s="49"/>
      <c r="M2080" s="49"/>
      <c r="N2080" s="49"/>
      <c r="O2080" s="49" t="s">
        <v>2818</v>
      </c>
      <c r="P2080" s="49">
        <v>7</v>
      </c>
      <c r="Q2080" s="49" t="s">
        <v>6389</v>
      </c>
      <c r="R2080" s="49" t="str">
        <f>IFERROR(INDEX(tbl_Lookup_Exercises[Category],MATCH(tbl_Exercises[[#This Row],[ExerciseName]],tbl_Lookup_Exercises[ExerciseName],0)),"Unknown")</f>
        <v>Warmup</v>
      </c>
    </row>
    <row r="2081" spans="1:18" hidden="1" x14ac:dyDescent="0.25">
      <c r="A2081" s="49" t="s">
        <v>6390</v>
      </c>
      <c r="B2081" s="49" t="s">
        <v>1224</v>
      </c>
      <c r="C2081" s="49" t="s">
        <v>1</v>
      </c>
      <c r="D2081" s="49">
        <v>1</v>
      </c>
      <c r="E2081">
        <v>150</v>
      </c>
      <c r="G2081">
        <v>60</v>
      </c>
      <c r="I2081" s="49"/>
      <c r="M2081" s="49"/>
      <c r="N2081" s="49"/>
      <c r="O2081" s="49" t="s">
        <v>6391</v>
      </c>
      <c r="P2081" s="49">
        <v>7</v>
      </c>
      <c r="Q2081" s="49" t="s">
        <v>6392</v>
      </c>
      <c r="R2081" s="49" t="str">
        <f>IFERROR(INDEX(tbl_Lookup_Exercises[Category],MATCH(tbl_Exercises[[#This Row],[ExerciseName]],tbl_Lookup_Exercises[ExerciseName],0)),"Unknown")</f>
        <v>Carry</v>
      </c>
    </row>
    <row r="2082" spans="1:18" hidden="1" x14ac:dyDescent="0.25">
      <c r="A2082" s="49" t="s">
        <v>6393</v>
      </c>
      <c r="B2082" s="49" t="s">
        <v>1224</v>
      </c>
      <c r="C2082" s="49" t="s">
        <v>1</v>
      </c>
      <c r="D2082" s="49">
        <v>2</v>
      </c>
      <c r="E2082">
        <v>150</v>
      </c>
      <c r="G2082">
        <v>60</v>
      </c>
      <c r="I2082" s="49"/>
      <c r="M2082" s="49"/>
      <c r="N2082" s="49"/>
      <c r="O2082" s="49" t="s">
        <v>6391</v>
      </c>
      <c r="P2082" s="49">
        <v>7</v>
      </c>
      <c r="Q2082" s="49" t="s">
        <v>6394</v>
      </c>
      <c r="R2082" s="49" t="str">
        <f>IFERROR(INDEX(tbl_Lookup_Exercises[Category],MATCH(tbl_Exercises[[#This Row],[ExerciseName]],tbl_Lookup_Exercises[ExerciseName],0)),"Unknown")</f>
        <v>Carry</v>
      </c>
    </row>
    <row r="2083" spans="1:18" hidden="1" x14ac:dyDescent="0.25">
      <c r="A2083" s="49" t="s">
        <v>6395</v>
      </c>
      <c r="B2083" s="49" t="s">
        <v>1224</v>
      </c>
      <c r="C2083" s="49" t="s">
        <v>1</v>
      </c>
      <c r="D2083" s="49">
        <v>3</v>
      </c>
      <c r="E2083">
        <v>150</v>
      </c>
      <c r="G2083">
        <v>60</v>
      </c>
      <c r="I2083" s="49"/>
      <c r="M2083" s="49"/>
      <c r="N2083" s="49"/>
      <c r="O2083" s="49" t="s">
        <v>6391</v>
      </c>
      <c r="P2083" s="49">
        <v>7</v>
      </c>
      <c r="Q2083" s="49" t="s">
        <v>6396</v>
      </c>
      <c r="R2083" s="49" t="str">
        <f>IFERROR(INDEX(tbl_Lookup_Exercises[Category],MATCH(tbl_Exercises[[#This Row],[ExerciseName]],tbl_Lookup_Exercises[ExerciseName],0)),"Unknown")</f>
        <v>Carry</v>
      </c>
    </row>
    <row r="2084" spans="1:18" hidden="1" x14ac:dyDescent="0.25">
      <c r="A2084" s="49" t="s">
        <v>6397</v>
      </c>
      <c r="B2084" s="49" t="s">
        <v>1224</v>
      </c>
      <c r="C2084" s="49" t="s">
        <v>1</v>
      </c>
      <c r="D2084" s="49">
        <v>4</v>
      </c>
      <c r="E2084">
        <v>150</v>
      </c>
      <c r="G2084">
        <v>49.8</v>
      </c>
      <c r="I2084" s="49"/>
      <c r="M2084" s="49"/>
      <c r="N2084" s="49"/>
      <c r="O2084" s="49" t="s">
        <v>6324</v>
      </c>
      <c r="P2084" s="49">
        <v>7</v>
      </c>
      <c r="Q2084" s="49" t="s">
        <v>6398</v>
      </c>
      <c r="R2084" s="49" t="str">
        <f>IFERROR(INDEX(tbl_Lookup_Exercises[Category],MATCH(tbl_Exercises[[#This Row],[ExerciseName]],tbl_Lookup_Exercises[ExerciseName],0)),"Unknown")</f>
        <v>Carry</v>
      </c>
    </row>
    <row r="2085" spans="1:18" hidden="1" x14ac:dyDescent="0.25">
      <c r="A2085" s="49" t="s">
        <v>6399</v>
      </c>
      <c r="B2085" s="49" t="s">
        <v>1224</v>
      </c>
      <c r="C2085" s="49" t="s">
        <v>1</v>
      </c>
      <c r="D2085" s="49">
        <v>5</v>
      </c>
      <c r="E2085">
        <v>150</v>
      </c>
      <c r="G2085">
        <v>46.800000000000004</v>
      </c>
      <c r="I2085" s="49"/>
      <c r="M2085" s="49"/>
      <c r="N2085" s="49"/>
      <c r="O2085" s="49" t="s">
        <v>6400</v>
      </c>
      <c r="P2085" s="49">
        <v>7</v>
      </c>
      <c r="Q2085" s="49" t="s">
        <v>6401</v>
      </c>
      <c r="R2085" s="49" t="str">
        <f>IFERROR(INDEX(tbl_Lookup_Exercises[Category],MATCH(tbl_Exercises[[#This Row],[ExerciseName]],tbl_Lookup_Exercises[ExerciseName],0)),"Unknown")</f>
        <v>Carry</v>
      </c>
    </row>
    <row r="2086" spans="1:18" hidden="1" x14ac:dyDescent="0.25">
      <c r="A2086" s="49" t="s">
        <v>6402</v>
      </c>
      <c r="B2086" s="49" t="s">
        <v>1224</v>
      </c>
      <c r="C2086" s="49" t="s">
        <v>32</v>
      </c>
      <c r="D2086" s="49">
        <v>1</v>
      </c>
      <c r="E2086">
        <v>200</v>
      </c>
      <c r="F2086">
        <v>7</v>
      </c>
      <c r="I2086" s="49"/>
      <c r="J2086">
        <v>2</v>
      </c>
      <c r="K2086">
        <v>1</v>
      </c>
      <c r="L2086">
        <v>1</v>
      </c>
      <c r="M2086" s="49" t="s">
        <v>618</v>
      </c>
      <c r="N2086" s="49"/>
      <c r="O2086" s="49" t="s">
        <v>6403</v>
      </c>
      <c r="P2086" s="49">
        <v>7</v>
      </c>
      <c r="Q2086" s="49" t="s">
        <v>6404</v>
      </c>
      <c r="R2086" s="49" t="str">
        <f>IFERROR(INDEX(tbl_Lookup_Exercises[Category],MATCH(tbl_Exercises[[#This Row],[ExerciseName]],tbl_Lookup_Exercises[ExerciseName],0)),"Unknown")</f>
        <v>Pull</v>
      </c>
    </row>
    <row r="2087" spans="1:18" hidden="1" x14ac:dyDescent="0.25">
      <c r="A2087" s="49" t="s">
        <v>6405</v>
      </c>
      <c r="B2087" s="49" t="s">
        <v>1224</v>
      </c>
      <c r="C2087" s="49" t="s">
        <v>32</v>
      </c>
      <c r="D2087" s="49">
        <v>2</v>
      </c>
      <c r="E2087">
        <v>205</v>
      </c>
      <c r="F2087">
        <v>6</v>
      </c>
      <c r="I2087" s="49"/>
      <c r="J2087">
        <v>2</v>
      </c>
      <c r="K2087">
        <v>1</v>
      </c>
      <c r="L2087">
        <v>1</v>
      </c>
      <c r="M2087" s="49" t="s">
        <v>1745</v>
      </c>
      <c r="N2087" s="49"/>
      <c r="O2087" s="49" t="s">
        <v>6406</v>
      </c>
      <c r="P2087" s="49">
        <v>7</v>
      </c>
      <c r="Q2087" s="49" t="s">
        <v>6407</v>
      </c>
      <c r="R2087" s="49" t="str">
        <f>IFERROR(INDEX(tbl_Lookup_Exercises[Category],MATCH(tbl_Exercises[[#This Row],[ExerciseName]],tbl_Lookup_Exercises[ExerciseName],0)),"Unknown")</f>
        <v>Pull</v>
      </c>
    </row>
    <row r="2088" spans="1:18" hidden="1" x14ac:dyDescent="0.25">
      <c r="A2088" s="49" t="s">
        <v>6408</v>
      </c>
      <c r="B2088" s="49" t="s">
        <v>1224</v>
      </c>
      <c r="C2088" s="49" t="s">
        <v>32</v>
      </c>
      <c r="D2088" s="49">
        <v>3</v>
      </c>
      <c r="E2088">
        <v>210</v>
      </c>
      <c r="F2088">
        <v>5.5</v>
      </c>
      <c r="I2088" s="49"/>
      <c r="J2088">
        <v>2</v>
      </c>
      <c r="K2088">
        <v>1</v>
      </c>
      <c r="L2088">
        <v>1</v>
      </c>
      <c r="M2088" s="49" t="s">
        <v>610</v>
      </c>
      <c r="N2088" s="49"/>
      <c r="O2088" s="49" t="s">
        <v>6135</v>
      </c>
      <c r="P2088" s="49">
        <v>7</v>
      </c>
      <c r="Q2088" s="49" t="s">
        <v>6409</v>
      </c>
      <c r="R2088" s="49" t="str">
        <f>IFERROR(INDEX(tbl_Lookup_Exercises[Category],MATCH(tbl_Exercises[[#This Row],[ExerciseName]],tbl_Lookup_Exercises[ExerciseName],0)),"Unknown")</f>
        <v>Pull</v>
      </c>
    </row>
    <row r="2089" spans="1:18" hidden="1" x14ac:dyDescent="0.25">
      <c r="A2089" s="49" t="s">
        <v>6410</v>
      </c>
      <c r="B2089" s="49" t="s">
        <v>1224</v>
      </c>
      <c r="C2089" s="49" t="s">
        <v>32</v>
      </c>
      <c r="D2089" s="49">
        <v>4</v>
      </c>
      <c r="E2089">
        <v>210</v>
      </c>
      <c r="F2089">
        <v>5</v>
      </c>
      <c r="I2089" s="49"/>
      <c r="J2089">
        <v>2</v>
      </c>
      <c r="K2089">
        <v>1</v>
      </c>
      <c r="L2089">
        <v>1</v>
      </c>
      <c r="M2089" s="49" t="s">
        <v>3930</v>
      </c>
      <c r="N2089" s="49"/>
      <c r="O2089" s="49" t="s">
        <v>6411</v>
      </c>
      <c r="P2089" s="49">
        <v>7</v>
      </c>
      <c r="Q2089" s="49" t="s">
        <v>6412</v>
      </c>
      <c r="R2089" s="49" t="str">
        <f>IFERROR(INDEX(tbl_Lookup_Exercises[Category],MATCH(tbl_Exercises[[#This Row],[ExerciseName]],tbl_Lookup_Exercises[ExerciseName],0)),"Unknown")</f>
        <v>Pull</v>
      </c>
    </row>
    <row r="2090" spans="1:18" hidden="1" x14ac:dyDescent="0.25">
      <c r="A2090" s="49" t="s">
        <v>6413</v>
      </c>
      <c r="B2090" s="49" t="s">
        <v>1224</v>
      </c>
      <c r="C2090" s="49" t="s">
        <v>24</v>
      </c>
      <c r="D2090" s="49">
        <v>1</v>
      </c>
      <c r="E2090">
        <v>0</v>
      </c>
      <c r="F2090">
        <v>8</v>
      </c>
      <c r="I2090" s="49"/>
      <c r="J2090">
        <v>1</v>
      </c>
      <c r="K2090">
        <v>2</v>
      </c>
      <c r="L2090">
        <v>1</v>
      </c>
      <c r="M2090" s="49" t="s">
        <v>1745</v>
      </c>
      <c r="N2090" s="49"/>
      <c r="O2090" s="49" t="s">
        <v>6414</v>
      </c>
      <c r="P2090" s="49">
        <v>7</v>
      </c>
      <c r="Q2090" s="49" t="s">
        <v>6415</v>
      </c>
      <c r="R2090" s="49" t="str">
        <f>IFERROR(INDEX(tbl_Lookup_Exercises[Category],MATCH(tbl_Exercises[[#This Row],[ExerciseName]],tbl_Lookup_Exercises[ExerciseName],0)),"Unknown")</f>
        <v>Pull</v>
      </c>
    </row>
    <row r="2091" spans="1:18" hidden="1" x14ac:dyDescent="0.25">
      <c r="A2091" s="49" t="s">
        <v>6416</v>
      </c>
      <c r="B2091" s="49" t="s">
        <v>1224</v>
      </c>
      <c r="C2091" s="49" t="s">
        <v>24</v>
      </c>
      <c r="D2091" s="49">
        <v>2</v>
      </c>
      <c r="E2091">
        <v>0</v>
      </c>
      <c r="F2091">
        <v>7</v>
      </c>
      <c r="I2091" s="49"/>
      <c r="J2091">
        <v>2</v>
      </c>
      <c r="K2091">
        <v>2</v>
      </c>
      <c r="L2091">
        <v>1</v>
      </c>
      <c r="M2091" s="49" t="s">
        <v>1745</v>
      </c>
      <c r="N2091" s="49"/>
      <c r="O2091" s="49" t="s">
        <v>6417</v>
      </c>
      <c r="P2091" s="49">
        <v>7</v>
      </c>
      <c r="Q2091" s="49" t="s">
        <v>6418</v>
      </c>
      <c r="R2091" s="49" t="str">
        <f>IFERROR(INDEX(tbl_Lookup_Exercises[Category],MATCH(tbl_Exercises[[#This Row],[ExerciseName]],tbl_Lookup_Exercises[ExerciseName],0)),"Unknown")</f>
        <v>Pull</v>
      </c>
    </row>
    <row r="2092" spans="1:18" hidden="1" x14ac:dyDescent="0.25">
      <c r="A2092" s="49" t="s">
        <v>6419</v>
      </c>
      <c r="B2092" s="49" t="s">
        <v>1224</v>
      </c>
      <c r="C2092" s="49" t="s">
        <v>24</v>
      </c>
      <c r="D2092" s="49">
        <v>3</v>
      </c>
      <c r="E2092">
        <v>0</v>
      </c>
      <c r="F2092">
        <v>8</v>
      </c>
      <c r="I2092" s="49"/>
      <c r="J2092">
        <v>2</v>
      </c>
      <c r="K2092">
        <v>2</v>
      </c>
      <c r="L2092">
        <v>1</v>
      </c>
      <c r="M2092" s="49" t="s">
        <v>1745</v>
      </c>
      <c r="N2092" s="49"/>
      <c r="O2092" s="49" t="s">
        <v>6417</v>
      </c>
      <c r="P2092" s="49">
        <v>7</v>
      </c>
      <c r="Q2092" s="49" t="s">
        <v>6420</v>
      </c>
      <c r="R2092" s="49" t="str">
        <f>IFERROR(INDEX(tbl_Lookup_Exercises[Category],MATCH(tbl_Exercises[[#This Row],[ExerciseName]],tbl_Lookup_Exercises[ExerciseName],0)),"Unknown")</f>
        <v>Pull</v>
      </c>
    </row>
    <row r="2093" spans="1:18" hidden="1" x14ac:dyDescent="0.25">
      <c r="A2093" s="49" t="s">
        <v>6421</v>
      </c>
      <c r="B2093" s="49" t="s">
        <v>1224</v>
      </c>
      <c r="C2093" s="49" t="s">
        <v>96</v>
      </c>
      <c r="D2093" s="49">
        <v>1</v>
      </c>
      <c r="E2093">
        <v>35</v>
      </c>
      <c r="F2093">
        <v>6</v>
      </c>
      <c r="I2093" s="49"/>
      <c r="J2093">
        <v>2</v>
      </c>
      <c r="K2093">
        <v>2</v>
      </c>
      <c r="L2093">
        <v>2</v>
      </c>
      <c r="M2093" s="49" t="s">
        <v>1745</v>
      </c>
      <c r="N2093" s="49"/>
      <c r="O2093" s="49" t="s">
        <v>6422</v>
      </c>
      <c r="P2093" s="49">
        <v>7</v>
      </c>
      <c r="Q2093" s="49" t="s">
        <v>6423</v>
      </c>
      <c r="R2093" s="49" t="str">
        <f>IFERROR(INDEX(tbl_Lookup_Exercises[Category],MATCH(tbl_Exercises[[#This Row],[ExerciseName]],tbl_Lookup_Exercises[ExerciseName],0)),"Unknown")</f>
        <v>Arms_Biceps</v>
      </c>
    </row>
    <row r="2094" spans="1:18" hidden="1" x14ac:dyDescent="0.25">
      <c r="A2094" s="49" t="s">
        <v>6424</v>
      </c>
      <c r="B2094" s="49" t="s">
        <v>1224</v>
      </c>
      <c r="C2094" s="49" t="s">
        <v>96</v>
      </c>
      <c r="D2094" s="49">
        <v>2</v>
      </c>
      <c r="E2094">
        <v>35</v>
      </c>
      <c r="F2094">
        <v>6</v>
      </c>
      <c r="I2094" s="49"/>
      <c r="J2094">
        <v>2</v>
      </c>
      <c r="K2094">
        <v>2</v>
      </c>
      <c r="L2094">
        <v>2</v>
      </c>
      <c r="M2094" s="49" t="s">
        <v>1745</v>
      </c>
      <c r="N2094" s="49"/>
      <c r="O2094" s="49" t="s">
        <v>3735</v>
      </c>
      <c r="P2094" s="49">
        <v>7</v>
      </c>
      <c r="Q2094" s="49" t="s">
        <v>6425</v>
      </c>
      <c r="R2094" s="49" t="str">
        <f>IFERROR(INDEX(tbl_Lookup_Exercises[Category],MATCH(tbl_Exercises[[#This Row],[ExerciseName]],tbl_Lookup_Exercises[ExerciseName],0)),"Unknown")</f>
        <v>Arms_Biceps</v>
      </c>
    </row>
    <row r="2095" spans="1:18" hidden="1" x14ac:dyDescent="0.25">
      <c r="A2095" s="49" t="s">
        <v>6426</v>
      </c>
      <c r="B2095" s="49" t="s">
        <v>1224</v>
      </c>
      <c r="C2095" s="49" t="s">
        <v>96</v>
      </c>
      <c r="D2095" s="49">
        <v>3</v>
      </c>
      <c r="E2095">
        <v>35</v>
      </c>
      <c r="F2095">
        <v>6</v>
      </c>
      <c r="I2095" s="49"/>
      <c r="J2095">
        <v>2</v>
      </c>
      <c r="K2095">
        <v>2</v>
      </c>
      <c r="L2095">
        <v>2</v>
      </c>
      <c r="M2095" s="49" t="s">
        <v>610</v>
      </c>
      <c r="N2095" s="49"/>
      <c r="O2095" s="49" t="s">
        <v>3600</v>
      </c>
      <c r="P2095" s="49">
        <v>7</v>
      </c>
      <c r="Q2095" s="49" t="s">
        <v>6427</v>
      </c>
      <c r="R2095" s="49" t="str">
        <f>IFERROR(INDEX(tbl_Lookup_Exercises[Category],MATCH(tbl_Exercises[[#This Row],[ExerciseName]],tbl_Lookup_Exercises[ExerciseName],0)),"Unknown")</f>
        <v>Arms_Biceps</v>
      </c>
    </row>
    <row r="2096" spans="1:18" hidden="1" x14ac:dyDescent="0.25">
      <c r="A2096" s="49" t="s">
        <v>6428</v>
      </c>
      <c r="B2096" s="49" t="s">
        <v>1224</v>
      </c>
      <c r="C2096" s="49" t="s">
        <v>96</v>
      </c>
      <c r="D2096" s="49">
        <v>4</v>
      </c>
      <c r="E2096">
        <v>35</v>
      </c>
      <c r="F2096">
        <v>5.5</v>
      </c>
      <c r="I2096" s="49"/>
      <c r="J2096">
        <v>2</v>
      </c>
      <c r="K2096">
        <v>2</v>
      </c>
      <c r="L2096">
        <v>2</v>
      </c>
      <c r="M2096" s="49" t="s">
        <v>610</v>
      </c>
      <c r="N2096" s="49"/>
      <c r="O2096" s="49" t="s">
        <v>3600</v>
      </c>
      <c r="P2096" s="49">
        <v>7</v>
      </c>
      <c r="Q2096" s="49" t="s">
        <v>6429</v>
      </c>
      <c r="R2096" s="49" t="str">
        <f>IFERROR(INDEX(tbl_Lookup_Exercises[Category],MATCH(tbl_Exercises[[#This Row],[ExerciseName]],tbl_Lookup_Exercises[ExerciseName],0)),"Unknown")</f>
        <v>Arms_Biceps</v>
      </c>
    </row>
    <row r="2097" spans="1:18" hidden="1" x14ac:dyDescent="0.25">
      <c r="A2097" s="49" t="s">
        <v>6430</v>
      </c>
      <c r="B2097" s="49" t="s">
        <v>1224</v>
      </c>
      <c r="C2097" s="49" t="s">
        <v>217</v>
      </c>
      <c r="D2097" s="49">
        <v>1</v>
      </c>
      <c r="E2097">
        <v>20</v>
      </c>
      <c r="F2097">
        <v>12</v>
      </c>
      <c r="I2097" s="49"/>
      <c r="J2097">
        <v>3</v>
      </c>
      <c r="K2097">
        <v>1</v>
      </c>
      <c r="L2097">
        <v>3</v>
      </c>
      <c r="M2097" s="49" t="s">
        <v>618</v>
      </c>
      <c r="N2097" s="49"/>
      <c r="O2097" s="49" t="s">
        <v>6431</v>
      </c>
      <c r="P2097" s="49">
        <v>7</v>
      </c>
      <c r="Q2097" s="49" t="s">
        <v>6432</v>
      </c>
      <c r="R2097" s="49" t="str">
        <f>IFERROR(INDEX(tbl_Lookup_Exercises[Category],MATCH(tbl_Exercises[[#This Row],[ExerciseName]],tbl_Lookup_Exercises[ExerciseName],0)),"Unknown")</f>
        <v>Arms_Triceps</v>
      </c>
    </row>
    <row r="2098" spans="1:18" hidden="1" x14ac:dyDescent="0.25">
      <c r="A2098" s="49" t="s">
        <v>6433</v>
      </c>
      <c r="B2098" s="49" t="s">
        <v>1224</v>
      </c>
      <c r="C2098" s="49" t="s">
        <v>217</v>
      </c>
      <c r="D2098" s="49">
        <v>2</v>
      </c>
      <c r="E2098">
        <v>20</v>
      </c>
      <c r="F2098">
        <v>11</v>
      </c>
      <c r="I2098" s="49"/>
      <c r="J2098">
        <v>3</v>
      </c>
      <c r="K2098">
        <v>1</v>
      </c>
      <c r="L2098">
        <v>3</v>
      </c>
      <c r="M2098" s="49" t="s">
        <v>1745</v>
      </c>
      <c r="N2098" s="49"/>
      <c r="O2098" s="49" t="s">
        <v>6434</v>
      </c>
      <c r="P2098" s="49">
        <v>7</v>
      </c>
      <c r="Q2098" s="49" t="s">
        <v>6435</v>
      </c>
      <c r="R2098" s="49" t="str">
        <f>IFERROR(INDEX(tbl_Lookup_Exercises[Category],MATCH(tbl_Exercises[[#This Row],[ExerciseName]],tbl_Lookup_Exercises[ExerciseName],0)),"Unknown")</f>
        <v>Arms_Triceps</v>
      </c>
    </row>
    <row r="2099" spans="1:18" hidden="1" x14ac:dyDescent="0.25">
      <c r="A2099" s="49" t="s">
        <v>6436</v>
      </c>
      <c r="B2099" s="49" t="s">
        <v>1224</v>
      </c>
      <c r="C2099" s="49" t="s">
        <v>217</v>
      </c>
      <c r="D2099" s="49">
        <v>3</v>
      </c>
      <c r="E2099">
        <v>20</v>
      </c>
      <c r="F2099">
        <v>10</v>
      </c>
      <c r="I2099" s="49"/>
      <c r="J2099">
        <v>3</v>
      </c>
      <c r="K2099">
        <v>1</v>
      </c>
      <c r="L2099">
        <v>3</v>
      </c>
      <c r="M2099" s="49" t="s">
        <v>1745</v>
      </c>
      <c r="N2099" s="49"/>
      <c r="O2099" s="49" t="s">
        <v>6434</v>
      </c>
      <c r="P2099" s="49">
        <v>7</v>
      </c>
      <c r="Q2099" s="49" t="s">
        <v>6437</v>
      </c>
      <c r="R2099" s="49" t="str">
        <f>IFERROR(INDEX(tbl_Lookup_Exercises[Category],MATCH(tbl_Exercises[[#This Row],[ExerciseName]],tbl_Lookup_Exercises[ExerciseName],0)),"Unknown")</f>
        <v>Arms_Triceps</v>
      </c>
    </row>
    <row r="2100" spans="1:18" hidden="1" x14ac:dyDescent="0.25">
      <c r="A2100" s="49" t="s">
        <v>6438</v>
      </c>
      <c r="B2100" s="49" t="s">
        <v>1224</v>
      </c>
      <c r="C2100" s="49" t="s">
        <v>217</v>
      </c>
      <c r="D2100" s="49">
        <v>4</v>
      </c>
      <c r="E2100">
        <v>20</v>
      </c>
      <c r="F2100">
        <v>8</v>
      </c>
      <c r="I2100" s="49"/>
      <c r="J2100">
        <v>3</v>
      </c>
      <c r="K2100">
        <v>1</v>
      </c>
      <c r="L2100">
        <v>3</v>
      </c>
      <c r="M2100" s="49" t="s">
        <v>1745</v>
      </c>
      <c r="N2100" s="49"/>
      <c r="O2100" s="49" t="s">
        <v>6434</v>
      </c>
      <c r="P2100" s="49">
        <v>7</v>
      </c>
      <c r="Q2100" s="49" t="s">
        <v>6439</v>
      </c>
      <c r="R2100" s="49" t="str">
        <f>IFERROR(INDEX(tbl_Lookup_Exercises[Category],MATCH(tbl_Exercises[[#This Row],[ExerciseName]],tbl_Lookup_Exercises[ExerciseName],0)),"Unknown")</f>
        <v>Arms_Triceps</v>
      </c>
    </row>
    <row r="2101" spans="1:18" hidden="1" x14ac:dyDescent="0.25">
      <c r="A2101" s="49" t="s">
        <v>6440</v>
      </c>
      <c r="B2101" s="49" t="s">
        <v>1224</v>
      </c>
      <c r="C2101" s="49" t="s">
        <v>339</v>
      </c>
      <c r="D2101" s="49">
        <v>1</v>
      </c>
      <c r="E2101">
        <v>50</v>
      </c>
      <c r="G2101">
        <v>60</v>
      </c>
      <c r="I2101" s="49"/>
      <c r="M2101" s="49"/>
      <c r="N2101" s="49"/>
      <c r="O2101" s="49" t="s">
        <v>6441</v>
      </c>
      <c r="P2101" s="49">
        <v>7</v>
      </c>
      <c r="Q2101" s="49" t="s">
        <v>6442</v>
      </c>
      <c r="R2101" s="49" t="str">
        <f>IFERROR(INDEX(tbl_Lookup_Exercises[Category],MATCH(tbl_Exercises[[#This Row],[ExerciseName]],tbl_Lookup_Exercises[ExerciseName],0)),"Unknown")</f>
        <v>Carry</v>
      </c>
    </row>
    <row r="2102" spans="1:18" hidden="1" x14ac:dyDescent="0.25">
      <c r="A2102" s="49" t="s">
        <v>6443</v>
      </c>
      <c r="B2102" s="49" t="s">
        <v>1224</v>
      </c>
      <c r="C2102" s="49" t="s">
        <v>339</v>
      </c>
      <c r="D2102" s="49">
        <v>2</v>
      </c>
      <c r="E2102">
        <v>50</v>
      </c>
      <c r="G2102">
        <v>60</v>
      </c>
      <c r="I2102" s="49"/>
      <c r="M2102" s="49"/>
      <c r="N2102" s="49"/>
      <c r="O2102" s="49" t="s">
        <v>6444</v>
      </c>
      <c r="P2102" s="49">
        <v>7</v>
      </c>
      <c r="Q2102" s="49" t="s">
        <v>6445</v>
      </c>
      <c r="R2102" s="49" t="str">
        <f>IFERROR(INDEX(tbl_Lookup_Exercises[Category],MATCH(tbl_Exercises[[#This Row],[ExerciseName]],tbl_Lookup_Exercises[ExerciseName],0)),"Unknown")</f>
        <v>Carry</v>
      </c>
    </row>
    <row r="2103" spans="1:18" hidden="1" x14ac:dyDescent="0.25">
      <c r="A2103" s="49" t="s">
        <v>6446</v>
      </c>
      <c r="B2103" s="49" t="s">
        <v>1224</v>
      </c>
      <c r="C2103" s="49" t="s">
        <v>339</v>
      </c>
      <c r="D2103" s="49">
        <v>3</v>
      </c>
      <c r="E2103">
        <v>50</v>
      </c>
      <c r="G2103">
        <v>60</v>
      </c>
      <c r="I2103" s="49"/>
      <c r="M2103" s="49"/>
      <c r="N2103" s="49"/>
      <c r="O2103" s="49" t="s">
        <v>6441</v>
      </c>
      <c r="P2103" s="49">
        <v>7</v>
      </c>
      <c r="Q2103" s="49" t="s">
        <v>6447</v>
      </c>
      <c r="R2103" s="49" t="str">
        <f>IFERROR(INDEX(tbl_Lookup_Exercises[Category],MATCH(tbl_Exercises[[#This Row],[ExerciseName]],tbl_Lookup_Exercises[ExerciseName],0)),"Unknown")</f>
        <v>Carry</v>
      </c>
    </row>
    <row r="2104" spans="1:18" hidden="1" x14ac:dyDescent="0.25">
      <c r="A2104" s="49" t="s">
        <v>6448</v>
      </c>
      <c r="B2104" s="49" t="s">
        <v>1224</v>
      </c>
      <c r="C2104" s="49" t="s">
        <v>334</v>
      </c>
      <c r="D2104" s="49">
        <v>1</v>
      </c>
      <c r="E2104">
        <v>0</v>
      </c>
      <c r="G2104">
        <v>60</v>
      </c>
      <c r="I2104" s="49"/>
      <c r="M2104" s="49"/>
      <c r="N2104" s="49"/>
      <c r="O2104" s="49" t="s">
        <v>6449</v>
      </c>
      <c r="P2104" s="49">
        <v>7</v>
      </c>
      <c r="Q2104" s="49" t="s">
        <v>6450</v>
      </c>
      <c r="R2104" s="49" t="str">
        <f>IFERROR(INDEX(tbl_Lookup_Exercises[Category],MATCH(tbl_Exercises[[#This Row],[ExerciseName]],tbl_Lookup_Exercises[ExerciseName],0)),"Unknown")</f>
        <v>Carry</v>
      </c>
    </row>
    <row r="2105" spans="1:18" hidden="1" x14ac:dyDescent="0.25">
      <c r="A2105" s="49" t="s">
        <v>6451</v>
      </c>
      <c r="B2105" s="49" t="s">
        <v>1224</v>
      </c>
      <c r="C2105" s="49" t="s">
        <v>334</v>
      </c>
      <c r="D2105" s="49">
        <v>2</v>
      </c>
      <c r="E2105">
        <v>0</v>
      </c>
      <c r="G2105">
        <v>60</v>
      </c>
      <c r="I2105" s="49"/>
      <c r="M2105" s="49"/>
      <c r="N2105" s="49"/>
      <c r="O2105" s="49" t="s">
        <v>6452</v>
      </c>
      <c r="P2105" s="49">
        <v>7</v>
      </c>
      <c r="Q2105" s="49" t="s">
        <v>1227</v>
      </c>
      <c r="R2105" s="49" t="str">
        <f>IFERROR(INDEX(tbl_Lookup_Exercises[Category],MATCH(tbl_Exercises[[#This Row],[ExerciseName]],tbl_Lookup_Exercises[ExerciseName],0)),"Unknown")</f>
        <v>Carry</v>
      </c>
    </row>
    <row r="2106" spans="1:18" hidden="1" x14ac:dyDescent="0.25">
      <c r="A2106" s="49" t="s">
        <v>6453</v>
      </c>
      <c r="B2106" s="49" t="s">
        <v>1228</v>
      </c>
      <c r="C2106" s="49" t="s">
        <v>363</v>
      </c>
      <c r="D2106" s="49">
        <v>1</v>
      </c>
      <c r="G2106">
        <v>360</v>
      </c>
      <c r="H2106">
        <v>0.63</v>
      </c>
      <c r="I2106" s="49" t="s">
        <v>3957</v>
      </c>
      <c r="M2106" s="49"/>
      <c r="N2106" s="49"/>
      <c r="O2106" s="49" t="s">
        <v>6313</v>
      </c>
      <c r="P2106" s="49">
        <v>7</v>
      </c>
      <c r="Q2106" s="49" t="s">
        <v>1230</v>
      </c>
      <c r="R2106" s="49" t="str">
        <f>IFERROR(INDEX(tbl_Lookup_Exercises[Category],MATCH(tbl_Exercises[[#This Row],[ExerciseName]],tbl_Lookup_Exercises[ExerciseName],0)),"Unknown")</f>
        <v>Cardio</v>
      </c>
    </row>
    <row r="2107" spans="1:18" hidden="1" x14ac:dyDescent="0.25">
      <c r="A2107" s="49" t="s">
        <v>6454</v>
      </c>
      <c r="B2107" s="49" t="s">
        <v>1228</v>
      </c>
      <c r="C2107" s="49" t="s">
        <v>394</v>
      </c>
      <c r="D2107" s="49">
        <v>1</v>
      </c>
      <c r="E2107">
        <v>0</v>
      </c>
      <c r="F2107">
        <v>12</v>
      </c>
      <c r="I2107" s="49"/>
      <c r="M2107" s="49"/>
      <c r="N2107" s="49"/>
      <c r="O2107" s="49" t="s">
        <v>5122</v>
      </c>
      <c r="P2107" s="49">
        <v>7</v>
      </c>
      <c r="Q2107" s="49" t="s">
        <v>6455</v>
      </c>
      <c r="R2107" s="49" t="str">
        <f>IFERROR(INDEX(tbl_Lookup_Exercises[Category],MATCH(tbl_Exercises[[#This Row],[ExerciseName]],tbl_Lookup_Exercises[ExerciseName],0)),"Unknown")</f>
        <v>Warmup</v>
      </c>
    </row>
    <row r="2108" spans="1:18" hidden="1" x14ac:dyDescent="0.25">
      <c r="A2108" s="49" t="s">
        <v>6456</v>
      </c>
      <c r="B2108" s="49" t="s">
        <v>1228</v>
      </c>
      <c r="C2108" s="49" t="s">
        <v>403</v>
      </c>
      <c r="D2108" s="49">
        <v>1</v>
      </c>
      <c r="E2108">
        <v>0</v>
      </c>
      <c r="F2108">
        <v>8</v>
      </c>
      <c r="I2108" s="49"/>
      <c r="M2108" s="49"/>
      <c r="N2108" s="49"/>
      <c r="O2108" s="49"/>
      <c r="P2108" s="49">
        <v>7</v>
      </c>
      <c r="Q2108" s="49" t="s">
        <v>6457</v>
      </c>
      <c r="R2108" s="49" t="str">
        <f>IFERROR(INDEX(tbl_Lookup_Exercises[Category],MATCH(tbl_Exercises[[#This Row],[ExerciseName]],tbl_Lookup_Exercises[ExerciseName],0)),"Unknown")</f>
        <v>Warmup</v>
      </c>
    </row>
    <row r="2109" spans="1:18" hidden="1" x14ac:dyDescent="0.25">
      <c r="A2109" s="49" t="s">
        <v>6458</v>
      </c>
      <c r="B2109" s="49" t="s">
        <v>1228</v>
      </c>
      <c r="C2109" s="49" t="s">
        <v>403</v>
      </c>
      <c r="D2109" s="49">
        <v>2</v>
      </c>
      <c r="E2109">
        <v>0</v>
      </c>
      <c r="F2109">
        <v>8</v>
      </c>
      <c r="I2109" s="49"/>
      <c r="M2109" s="49"/>
      <c r="N2109" s="49"/>
      <c r="O2109" s="49"/>
      <c r="P2109" s="49">
        <v>7</v>
      </c>
      <c r="Q2109" s="49" t="s">
        <v>6459</v>
      </c>
      <c r="R2109" s="49" t="str">
        <f>IFERROR(INDEX(tbl_Lookup_Exercises[Category],MATCH(tbl_Exercises[[#This Row],[ExerciseName]],tbl_Lookup_Exercises[ExerciseName],0)),"Unknown")</f>
        <v>Warmup</v>
      </c>
    </row>
    <row r="2110" spans="1:18" hidden="1" x14ac:dyDescent="0.25">
      <c r="A2110" s="49" t="s">
        <v>6460</v>
      </c>
      <c r="B2110" s="49" t="s">
        <v>1228</v>
      </c>
      <c r="C2110" s="49" t="s">
        <v>147</v>
      </c>
      <c r="D2110" s="49">
        <v>1</v>
      </c>
      <c r="E2110">
        <v>120</v>
      </c>
      <c r="F2110">
        <v>9</v>
      </c>
      <c r="I2110" s="49"/>
      <c r="J2110">
        <v>3</v>
      </c>
      <c r="K2110">
        <v>1</v>
      </c>
      <c r="M2110" s="49" t="s">
        <v>618</v>
      </c>
      <c r="N2110" s="49"/>
      <c r="O2110" s="49" t="s">
        <v>6461</v>
      </c>
      <c r="P2110" s="49">
        <v>7</v>
      </c>
      <c r="Q2110" s="49" t="s">
        <v>6462</v>
      </c>
      <c r="R2110" s="49" t="str">
        <f>IFERROR(INDEX(tbl_Lookup_Exercises[Category],MATCH(tbl_Exercises[[#This Row],[ExerciseName]],tbl_Lookup_Exercises[ExerciseName],0)),"Unknown")</f>
        <v>Push</v>
      </c>
    </row>
    <row r="2111" spans="1:18" hidden="1" x14ac:dyDescent="0.25">
      <c r="A2111" s="49" t="s">
        <v>6463</v>
      </c>
      <c r="B2111" s="49" t="s">
        <v>1228</v>
      </c>
      <c r="C2111" s="49" t="s">
        <v>147</v>
      </c>
      <c r="D2111" s="49">
        <v>2</v>
      </c>
      <c r="E2111">
        <v>130</v>
      </c>
      <c r="F2111">
        <v>8</v>
      </c>
      <c r="I2111" s="49"/>
      <c r="J2111">
        <v>3</v>
      </c>
      <c r="K2111">
        <v>1</v>
      </c>
      <c r="M2111" s="49" t="s">
        <v>618</v>
      </c>
      <c r="N2111" s="49"/>
      <c r="O2111" s="49" t="s">
        <v>6461</v>
      </c>
      <c r="P2111" s="49">
        <v>7</v>
      </c>
      <c r="Q2111" s="49" t="s">
        <v>6464</v>
      </c>
      <c r="R2111" s="49" t="str">
        <f>IFERROR(INDEX(tbl_Lookup_Exercises[Category],MATCH(tbl_Exercises[[#This Row],[ExerciseName]],tbl_Lookup_Exercises[ExerciseName],0)),"Unknown")</f>
        <v>Push</v>
      </c>
    </row>
    <row r="2112" spans="1:18" hidden="1" x14ac:dyDescent="0.25">
      <c r="A2112" s="49" t="s">
        <v>6465</v>
      </c>
      <c r="B2112" s="49" t="s">
        <v>1228</v>
      </c>
      <c r="C2112" s="49" t="s">
        <v>147</v>
      </c>
      <c r="D2112" s="49">
        <v>3</v>
      </c>
      <c r="E2112">
        <v>140</v>
      </c>
      <c r="F2112">
        <v>6</v>
      </c>
      <c r="I2112" s="49"/>
      <c r="J2112">
        <v>3</v>
      </c>
      <c r="K2112">
        <v>1</v>
      </c>
      <c r="M2112" s="49" t="s">
        <v>610</v>
      </c>
      <c r="N2112" s="49"/>
      <c r="O2112" s="49" t="s">
        <v>6466</v>
      </c>
      <c r="P2112" s="49">
        <v>7</v>
      </c>
      <c r="Q2112" s="49" t="s">
        <v>6467</v>
      </c>
      <c r="R2112" s="49" t="str">
        <f>IFERROR(INDEX(tbl_Lookup_Exercises[Category],MATCH(tbl_Exercises[[#This Row],[ExerciseName]],tbl_Lookup_Exercises[ExerciseName],0)),"Unknown")</f>
        <v>Push</v>
      </c>
    </row>
    <row r="2113" spans="1:18" hidden="1" x14ac:dyDescent="0.25">
      <c r="A2113" s="49" t="s">
        <v>6468</v>
      </c>
      <c r="B2113" s="49" t="s">
        <v>1228</v>
      </c>
      <c r="C2113" s="49" t="s">
        <v>147</v>
      </c>
      <c r="D2113" s="49">
        <v>4</v>
      </c>
      <c r="E2113">
        <v>140</v>
      </c>
      <c r="F2113">
        <v>4.5</v>
      </c>
      <c r="I2113" s="49"/>
      <c r="J2113">
        <v>3</v>
      </c>
      <c r="K2113">
        <v>1</v>
      </c>
      <c r="M2113" s="49" t="s">
        <v>610</v>
      </c>
      <c r="N2113" s="49"/>
      <c r="O2113" s="49" t="s">
        <v>6466</v>
      </c>
      <c r="P2113" s="49">
        <v>7</v>
      </c>
      <c r="Q2113" s="49" t="s">
        <v>6469</v>
      </c>
      <c r="R2113" s="49" t="str">
        <f>IFERROR(INDEX(tbl_Lookup_Exercises[Category],MATCH(tbl_Exercises[[#This Row],[ExerciseName]],tbl_Lookup_Exercises[ExerciseName],0)),"Unknown")</f>
        <v>Push</v>
      </c>
    </row>
    <row r="2114" spans="1:18" hidden="1" x14ac:dyDescent="0.25">
      <c r="A2114" s="49" t="s">
        <v>6470</v>
      </c>
      <c r="B2114" s="49" t="s">
        <v>1228</v>
      </c>
      <c r="C2114" s="49" t="s">
        <v>181</v>
      </c>
      <c r="D2114" s="49">
        <v>1</v>
      </c>
      <c r="E2114">
        <v>90</v>
      </c>
      <c r="F2114">
        <v>10</v>
      </c>
      <c r="I2114" s="49"/>
      <c r="J2114">
        <v>2</v>
      </c>
      <c r="K2114">
        <v>1</v>
      </c>
      <c r="L2114">
        <v>2</v>
      </c>
      <c r="M2114" s="49" t="s">
        <v>2289</v>
      </c>
      <c r="N2114" s="49"/>
      <c r="O2114" s="49" t="s">
        <v>6471</v>
      </c>
      <c r="P2114" s="49">
        <v>7</v>
      </c>
      <c r="Q2114" s="49" t="s">
        <v>6472</v>
      </c>
      <c r="R2114" s="49" t="str">
        <f>IFERROR(INDEX(tbl_Lookup_Exercises[Category],MATCH(tbl_Exercises[[#This Row],[ExerciseName]],tbl_Lookup_Exercises[ExerciseName],0)),"Unknown")</f>
        <v>Push</v>
      </c>
    </row>
    <row r="2115" spans="1:18" hidden="1" x14ac:dyDescent="0.25">
      <c r="A2115" s="49" t="s">
        <v>6473</v>
      </c>
      <c r="B2115" s="49" t="s">
        <v>1228</v>
      </c>
      <c r="C2115" s="49" t="s">
        <v>181</v>
      </c>
      <c r="D2115" s="49">
        <v>2</v>
      </c>
      <c r="E2115">
        <v>100</v>
      </c>
      <c r="F2115">
        <v>10</v>
      </c>
      <c r="I2115" s="49"/>
      <c r="J2115">
        <v>2</v>
      </c>
      <c r="K2115">
        <v>1</v>
      </c>
      <c r="L2115">
        <v>2</v>
      </c>
      <c r="M2115" s="49" t="s">
        <v>618</v>
      </c>
      <c r="N2115" s="49"/>
      <c r="O2115" s="49" t="s">
        <v>6474</v>
      </c>
      <c r="P2115" s="49">
        <v>7</v>
      </c>
      <c r="Q2115" s="49" t="s">
        <v>6475</v>
      </c>
      <c r="R2115" s="49" t="str">
        <f>IFERROR(INDEX(tbl_Lookup_Exercises[Category],MATCH(tbl_Exercises[[#This Row],[ExerciseName]],tbl_Lookup_Exercises[ExerciseName],0)),"Unknown")</f>
        <v>Push</v>
      </c>
    </row>
    <row r="2116" spans="1:18" hidden="1" x14ac:dyDescent="0.25">
      <c r="A2116" s="49" t="s">
        <v>6476</v>
      </c>
      <c r="B2116" s="49" t="s">
        <v>1228</v>
      </c>
      <c r="C2116" s="49" t="s">
        <v>181</v>
      </c>
      <c r="D2116" s="49">
        <v>3</v>
      </c>
      <c r="E2116">
        <v>100</v>
      </c>
      <c r="F2116">
        <v>10</v>
      </c>
      <c r="I2116" s="49"/>
      <c r="J2116">
        <v>2</v>
      </c>
      <c r="K2116">
        <v>1</v>
      </c>
      <c r="L2116">
        <v>2</v>
      </c>
      <c r="M2116" s="49" t="s">
        <v>610</v>
      </c>
      <c r="N2116" s="49"/>
      <c r="O2116" s="49" t="s">
        <v>6477</v>
      </c>
      <c r="P2116" s="49">
        <v>7</v>
      </c>
      <c r="Q2116" s="49" t="s">
        <v>6478</v>
      </c>
      <c r="R2116" s="49" t="str">
        <f>IFERROR(INDEX(tbl_Lookup_Exercises[Category],MATCH(tbl_Exercises[[#This Row],[ExerciseName]],tbl_Lookup_Exercises[ExerciseName],0)),"Unknown")</f>
        <v>Push</v>
      </c>
    </row>
    <row r="2117" spans="1:18" hidden="1" x14ac:dyDescent="0.25">
      <c r="A2117" s="49" t="s">
        <v>6479</v>
      </c>
      <c r="B2117" s="49" t="s">
        <v>1228</v>
      </c>
      <c r="C2117" s="49" t="s">
        <v>181</v>
      </c>
      <c r="D2117" s="49">
        <v>4</v>
      </c>
      <c r="E2117">
        <v>105</v>
      </c>
      <c r="F2117">
        <v>7</v>
      </c>
      <c r="I2117" s="49"/>
      <c r="J2117">
        <v>2</v>
      </c>
      <c r="K2117">
        <v>1</v>
      </c>
      <c r="L2117">
        <v>2</v>
      </c>
      <c r="M2117" s="49" t="s">
        <v>610</v>
      </c>
      <c r="N2117" s="49"/>
      <c r="O2117" s="49" t="s">
        <v>6480</v>
      </c>
      <c r="P2117" s="49">
        <v>7</v>
      </c>
      <c r="Q2117" s="49" t="s">
        <v>6481</v>
      </c>
      <c r="R2117" s="49" t="str">
        <f>IFERROR(INDEX(tbl_Lookup_Exercises[Category],MATCH(tbl_Exercises[[#This Row],[ExerciseName]],tbl_Lookup_Exercises[ExerciseName],0)),"Unknown")</f>
        <v>Push</v>
      </c>
    </row>
    <row r="2118" spans="1:18" hidden="1" x14ac:dyDescent="0.25">
      <c r="A2118" s="49" t="s">
        <v>6482</v>
      </c>
      <c r="B2118" s="49" t="s">
        <v>1228</v>
      </c>
      <c r="C2118" s="49" t="s">
        <v>195</v>
      </c>
      <c r="D2118" s="49">
        <v>1</v>
      </c>
      <c r="E2118">
        <v>20</v>
      </c>
      <c r="F2118">
        <v>12</v>
      </c>
      <c r="I2118" s="49"/>
      <c r="J2118">
        <v>2</v>
      </c>
      <c r="K2118">
        <v>2</v>
      </c>
      <c r="L2118">
        <v>2</v>
      </c>
      <c r="M2118" s="49" t="s">
        <v>618</v>
      </c>
      <c r="N2118" s="49"/>
      <c r="O2118" s="49" t="s">
        <v>6483</v>
      </c>
      <c r="P2118" s="49">
        <v>7</v>
      </c>
      <c r="Q2118" s="49" t="s">
        <v>6484</v>
      </c>
      <c r="R2118" s="49" t="str">
        <f>IFERROR(INDEX(tbl_Lookup_Exercises[Category],MATCH(tbl_Exercises[[#This Row],[ExerciseName]],tbl_Lookup_Exercises[ExerciseName],0)),"Unknown")</f>
        <v>Push</v>
      </c>
    </row>
    <row r="2119" spans="1:18" hidden="1" x14ac:dyDescent="0.25">
      <c r="A2119" s="49" t="s">
        <v>6485</v>
      </c>
      <c r="B2119" s="49" t="s">
        <v>1228</v>
      </c>
      <c r="C2119" s="49" t="s">
        <v>195</v>
      </c>
      <c r="D2119" s="49">
        <v>2</v>
      </c>
      <c r="E2119">
        <v>20</v>
      </c>
      <c r="F2119">
        <v>15</v>
      </c>
      <c r="I2119" s="49"/>
      <c r="J2119">
        <v>2</v>
      </c>
      <c r="K2119">
        <v>2</v>
      </c>
      <c r="L2119">
        <v>2</v>
      </c>
      <c r="M2119" s="49" t="s">
        <v>1745</v>
      </c>
      <c r="N2119" s="49"/>
      <c r="O2119" s="49" t="s">
        <v>6486</v>
      </c>
      <c r="P2119" s="49">
        <v>7</v>
      </c>
      <c r="Q2119" s="49" t="s">
        <v>6487</v>
      </c>
      <c r="R2119" s="49" t="str">
        <f>IFERROR(INDEX(tbl_Lookup_Exercises[Category],MATCH(tbl_Exercises[[#This Row],[ExerciseName]],tbl_Lookup_Exercises[ExerciseName],0)),"Unknown")</f>
        <v>Push</v>
      </c>
    </row>
    <row r="2120" spans="1:18" hidden="1" x14ac:dyDescent="0.25">
      <c r="A2120" s="49" t="s">
        <v>6488</v>
      </c>
      <c r="B2120" s="49" t="s">
        <v>1228</v>
      </c>
      <c r="C2120" s="49" t="s">
        <v>195</v>
      </c>
      <c r="D2120" s="49">
        <v>3</v>
      </c>
      <c r="E2120">
        <v>25</v>
      </c>
      <c r="F2120">
        <v>13</v>
      </c>
      <c r="I2120" s="49"/>
      <c r="J2120">
        <v>2</v>
      </c>
      <c r="K2120">
        <v>2</v>
      </c>
      <c r="L2120">
        <v>2</v>
      </c>
      <c r="M2120" s="49" t="s">
        <v>1745</v>
      </c>
      <c r="N2120" s="49"/>
      <c r="O2120" s="49" t="s">
        <v>6486</v>
      </c>
      <c r="P2120" s="49">
        <v>7</v>
      </c>
      <c r="Q2120" s="49" t="s">
        <v>6489</v>
      </c>
      <c r="R2120" s="49" t="str">
        <f>IFERROR(INDEX(tbl_Lookup_Exercises[Category],MATCH(tbl_Exercises[[#This Row],[ExerciseName]],tbl_Lookup_Exercises[ExerciseName],0)),"Unknown")</f>
        <v>Push</v>
      </c>
    </row>
    <row r="2121" spans="1:18" hidden="1" x14ac:dyDescent="0.25">
      <c r="A2121" s="49" t="s">
        <v>6490</v>
      </c>
      <c r="B2121" s="49" t="s">
        <v>1228</v>
      </c>
      <c r="C2121" s="49" t="s">
        <v>217</v>
      </c>
      <c r="D2121" s="49">
        <v>1</v>
      </c>
      <c r="E2121">
        <v>20</v>
      </c>
      <c r="F2121">
        <v>11</v>
      </c>
      <c r="I2121" s="49"/>
      <c r="J2121">
        <v>3</v>
      </c>
      <c r="K2121">
        <v>1</v>
      </c>
      <c r="L2121">
        <v>3</v>
      </c>
      <c r="M2121" s="49" t="s">
        <v>1745</v>
      </c>
      <c r="N2121" s="49"/>
      <c r="O2121" s="49" t="s">
        <v>6491</v>
      </c>
      <c r="P2121" s="49">
        <v>7</v>
      </c>
      <c r="Q2121" s="49" t="s">
        <v>6492</v>
      </c>
      <c r="R2121" s="49" t="str">
        <f>IFERROR(INDEX(tbl_Lookup_Exercises[Category],MATCH(tbl_Exercises[[#This Row],[ExerciseName]],tbl_Lookup_Exercises[ExerciseName],0)),"Unknown")</f>
        <v>Arms_Triceps</v>
      </c>
    </row>
    <row r="2122" spans="1:18" hidden="1" x14ac:dyDescent="0.25">
      <c r="A2122" s="49" t="s">
        <v>6493</v>
      </c>
      <c r="B2122" s="49" t="s">
        <v>1228</v>
      </c>
      <c r="C2122" s="49" t="s">
        <v>217</v>
      </c>
      <c r="D2122" s="49">
        <v>2</v>
      </c>
      <c r="E2122">
        <v>20</v>
      </c>
      <c r="F2122">
        <v>11</v>
      </c>
      <c r="I2122" s="49"/>
      <c r="J2122">
        <v>3</v>
      </c>
      <c r="K2122">
        <v>1</v>
      </c>
      <c r="L2122">
        <v>3</v>
      </c>
      <c r="M2122" s="49" t="s">
        <v>1745</v>
      </c>
      <c r="N2122" s="49"/>
      <c r="O2122" s="49" t="s">
        <v>6494</v>
      </c>
      <c r="P2122" s="49">
        <v>7</v>
      </c>
      <c r="Q2122" s="49" t="s">
        <v>6495</v>
      </c>
      <c r="R2122" s="49" t="str">
        <f>IFERROR(INDEX(tbl_Lookup_Exercises[Category],MATCH(tbl_Exercises[[#This Row],[ExerciseName]],tbl_Lookup_Exercises[ExerciseName],0)),"Unknown")</f>
        <v>Arms_Triceps</v>
      </c>
    </row>
    <row r="2123" spans="1:18" hidden="1" x14ac:dyDescent="0.25">
      <c r="A2123" s="49" t="s">
        <v>6496</v>
      </c>
      <c r="B2123" s="49" t="s">
        <v>1228</v>
      </c>
      <c r="C2123" s="49" t="s">
        <v>217</v>
      </c>
      <c r="D2123" s="49">
        <v>3</v>
      </c>
      <c r="E2123">
        <v>20</v>
      </c>
      <c r="F2123">
        <v>8</v>
      </c>
      <c r="I2123" s="49"/>
      <c r="J2123">
        <v>3</v>
      </c>
      <c r="K2123">
        <v>1</v>
      </c>
      <c r="L2123">
        <v>3</v>
      </c>
      <c r="M2123" s="49" t="s">
        <v>610</v>
      </c>
      <c r="N2123" s="49"/>
      <c r="O2123" s="49" t="s">
        <v>6497</v>
      </c>
      <c r="P2123" s="49">
        <v>7</v>
      </c>
      <c r="Q2123" s="49" t="s">
        <v>6498</v>
      </c>
      <c r="R2123" s="49" t="str">
        <f>IFERROR(INDEX(tbl_Lookup_Exercises[Category],MATCH(tbl_Exercises[[#This Row],[ExerciseName]],tbl_Lookup_Exercises[ExerciseName],0)),"Unknown")</f>
        <v>Arms_Triceps</v>
      </c>
    </row>
    <row r="2124" spans="1:18" hidden="1" x14ac:dyDescent="0.25">
      <c r="A2124" s="49" t="s">
        <v>6499</v>
      </c>
      <c r="B2124" s="49" t="s">
        <v>1228</v>
      </c>
      <c r="C2124" s="49" t="s">
        <v>217</v>
      </c>
      <c r="D2124" s="49">
        <v>4</v>
      </c>
      <c r="E2124">
        <v>20</v>
      </c>
      <c r="F2124">
        <v>8</v>
      </c>
      <c r="I2124" s="49"/>
      <c r="J2124">
        <v>3</v>
      </c>
      <c r="K2124">
        <v>1</v>
      </c>
      <c r="L2124">
        <v>3</v>
      </c>
      <c r="M2124" s="49" t="s">
        <v>610</v>
      </c>
      <c r="N2124" s="49"/>
      <c r="O2124" s="49" t="s">
        <v>6500</v>
      </c>
      <c r="P2124" s="49">
        <v>7</v>
      </c>
      <c r="Q2124" s="49" t="s">
        <v>6501</v>
      </c>
      <c r="R2124" s="49" t="str">
        <f>IFERROR(INDEX(tbl_Lookup_Exercises[Category],MATCH(tbl_Exercises[[#This Row],[ExerciseName]],tbl_Lookup_Exercises[ExerciseName],0)),"Unknown")</f>
        <v>Arms_Triceps</v>
      </c>
    </row>
    <row r="2125" spans="1:18" hidden="1" x14ac:dyDescent="0.25">
      <c r="A2125" s="49" t="s">
        <v>6502</v>
      </c>
      <c r="B2125" s="49" t="s">
        <v>1228</v>
      </c>
      <c r="C2125" s="49" t="s">
        <v>209</v>
      </c>
      <c r="D2125" s="49">
        <v>1</v>
      </c>
      <c r="E2125">
        <v>60</v>
      </c>
      <c r="F2125">
        <v>10</v>
      </c>
      <c r="I2125" s="49"/>
      <c r="J2125">
        <v>2</v>
      </c>
      <c r="K2125">
        <v>1</v>
      </c>
      <c r="L2125">
        <v>2</v>
      </c>
      <c r="M2125" s="49" t="s">
        <v>1745</v>
      </c>
      <c r="N2125" s="49"/>
      <c r="O2125" s="49" t="s">
        <v>6503</v>
      </c>
      <c r="P2125" s="49">
        <v>7</v>
      </c>
      <c r="Q2125" s="49" t="s">
        <v>6504</v>
      </c>
      <c r="R2125" s="49" t="str">
        <f>IFERROR(INDEX(tbl_Lookup_Exercises[Category],MATCH(tbl_Exercises[[#This Row],[ExerciseName]],tbl_Lookup_Exercises[ExerciseName],0)),"Unknown")</f>
        <v>Arms_Triceps</v>
      </c>
    </row>
    <row r="2126" spans="1:18" hidden="1" x14ac:dyDescent="0.25">
      <c r="A2126" s="49" t="s">
        <v>6505</v>
      </c>
      <c r="B2126" s="49" t="s">
        <v>1228</v>
      </c>
      <c r="C2126" s="49" t="s">
        <v>209</v>
      </c>
      <c r="D2126" s="49">
        <v>2</v>
      </c>
      <c r="E2126">
        <v>60</v>
      </c>
      <c r="F2126">
        <v>9</v>
      </c>
      <c r="I2126" s="49"/>
      <c r="J2126">
        <v>2</v>
      </c>
      <c r="K2126">
        <v>1</v>
      </c>
      <c r="L2126">
        <v>2</v>
      </c>
      <c r="M2126" s="49" t="s">
        <v>1745</v>
      </c>
      <c r="N2126" s="49"/>
      <c r="O2126" s="49" t="s">
        <v>6503</v>
      </c>
      <c r="P2126" s="49">
        <v>7</v>
      </c>
      <c r="Q2126" s="49" t="s">
        <v>6506</v>
      </c>
      <c r="R2126" s="49" t="str">
        <f>IFERROR(INDEX(tbl_Lookup_Exercises[Category],MATCH(tbl_Exercises[[#This Row],[ExerciseName]],tbl_Lookup_Exercises[ExerciseName],0)),"Unknown")</f>
        <v>Arms_Triceps</v>
      </c>
    </row>
    <row r="2127" spans="1:18" hidden="1" x14ac:dyDescent="0.25">
      <c r="A2127" s="49" t="s">
        <v>6507</v>
      </c>
      <c r="B2127" s="49" t="s">
        <v>1228</v>
      </c>
      <c r="C2127" s="49" t="s">
        <v>209</v>
      </c>
      <c r="D2127" s="49">
        <v>3</v>
      </c>
      <c r="E2127">
        <v>65</v>
      </c>
      <c r="F2127">
        <v>7.5</v>
      </c>
      <c r="I2127" s="49"/>
      <c r="J2127">
        <v>2</v>
      </c>
      <c r="K2127">
        <v>1</v>
      </c>
      <c r="L2127">
        <v>2</v>
      </c>
      <c r="M2127" s="49" t="s">
        <v>1745</v>
      </c>
      <c r="N2127" s="49"/>
      <c r="O2127" s="49" t="s">
        <v>6508</v>
      </c>
      <c r="P2127" s="49">
        <v>7</v>
      </c>
      <c r="Q2127" s="49" t="s">
        <v>6509</v>
      </c>
      <c r="R2127" s="49" t="str">
        <f>IFERROR(INDEX(tbl_Lookup_Exercises[Category],MATCH(tbl_Exercises[[#This Row],[ExerciseName]],tbl_Lookup_Exercises[ExerciseName],0)),"Unknown")</f>
        <v>Arms_Triceps</v>
      </c>
    </row>
    <row r="2128" spans="1:18" hidden="1" x14ac:dyDescent="0.25">
      <c r="A2128" s="49" t="s">
        <v>6510</v>
      </c>
      <c r="B2128" s="49" t="s">
        <v>1228</v>
      </c>
      <c r="C2128" s="49" t="s">
        <v>339</v>
      </c>
      <c r="D2128" s="49">
        <v>1</v>
      </c>
      <c r="E2128">
        <v>50</v>
      </c>
      <c r="G2128">
        <v>60</v>
      </c>
      <c r="I2128" s="49"/>
      <c r="M2128" s="49"/>
      <c r="N2128" s="49"/>
      <c r="O2128" s="49" t="s">
        <v>6511</v>
      </c>
      <c r="P2128" s="49">
        <v>7</v>
      </c>
      <c r="Q2128" s="49" t="s">
        <v>6512</v>
      </c>
      <c r="R2128" s="49" t="str">
        <f>IFERROR(INDEX(tbl_Lookup_Exercises[Category],MATCH(tbl_Exercises[[#This Row],[ExerciseName]],tbl_Lookup_Exercises[ExerciseName],0)),"Unknown")</f>
        <v>Carry</v>
      </c>
    </row>
    <row r="2129" spans="1:18" hidden="1" x14ac:dyDescent="0.25">
      <c r="A2129" s="49" t="s">
        <v>6513</v>
      </c>
      <c r="B2129" s="49" t="s">
        <v>1228</v>
      </c>
      <c r="C2129" s="49" t="s">
        <v>339</v>
      </c>
      <c r="D2129" s="49">
        <v>2</v>
      </c>
      <c r="E2129">
        <v>50</v>
      </c>
      <c r="G2129">
        <v>60</v>
      </c>
      <c r="I2129" s="49"/>
      <c r="M2129" s="49"/>
      <c r="N2129" s="49"/>
      <c r="O2129" s="49" t="s">
        <v>6511</v>
      </c>
      <c r="P2129" s="49">
        <v>7</v>
      </c>
      <c r="Q2129" s="49" t="s">
        <v>6514</v>
      </c>
      <c r="R2129" s="49" t="str">
        <f>IFERROR(INDEX(tbl_Lookup_Exercises[Category],MATCH(tbl_Exercises[[#This Row],[ExerciseName]],tbl_Lookup_Exercises[ExerciseName],0)),"Unknown")</f>
        <v>Carry</v>
      </c>
    </row>
    <row r="2130" spans="1:18" hidden="1" x14ac:dyDescent="0.25">
      <c r="A2130" s="49" t="s">
        <v>6515</v>
      </c>
      <c r="B2130" s="49" t="s">
        <v>1228</v>
      </c>
      <c r="C2130" s="49" t="s">
        <v>339</v>
      </c>
      <c r="D2130" s="49">
        <v>3</v>
      </c>
      <c r="E2130">
        <v>50</v>
      </c>
      <c r="G2130">
        <v>60</v>
      </c>
      <c r="I2130" s="49"/>
      <c r="M2130" s="49"/>
      <c r="N2130" s="49"/>
      <c r="O2130" s="49" t="s">
        <v>6516</v>
      </c>
      <c r="P2130" s="49">
        <v>7</v>
      </c>
      <c r="Q2130" s="49" t="s">
        <v>6517</v>
      </c>
      <c r="R2130" s="49" t="str">
        <f>IFERROR(INDEX(tbl_Lookup_Exercises[Category],MATCH(tbl_Exercises[[#This Row],[ExerciseName]],tbl_Lookup_Exercises[ExerciseName],0)),"Unknown")</f>
        <v>Carry</v>
      </c>
    </row>
    <row r="2131" spans="1:18" hidden="1" x14ac:dyDescent="0.25">
      <c r="A2131" s="49" t="s">
        <v>6518</v>
      </c>
      <c r="B2131" s="49" t="s">
        <v>1228</v>
      </c>
      <c r="C2131" s="49" t="s">
        <v>334</v>
      </c>
      <c r="D2131" s="49">
        <v>1</v>
      </c>
      <c r="E2131">
        <v>0</v>
      </c>
      <c r="G2131">
        <v>60</v>
      </c>
      <c r="I2131" s="49"/>
      <c r="M2131" s="49"/>
      <c r="N2131" s="49"/>
      <c r="O2131" s="49" t="s">
        <v>6519</v>
      </c>
      <c r="P2131" s="49">
        <v>7</v>
      </c>
      <c r="Q2131" s="49" t="s">
        <v>6520</v>
      </c>
      <c r="R2131" s="49" t="str">
        <f>IFERROR(INDEX(tbl_Lookup_Exercises[Category],MATCH(tbl_Exercises[[#This Row],[ExerciseName]],tbl_Lookup_Exercises[ExerciseName],0)),"Unknown")</f>
        <v>Carry</v>
      </c>
    </row>
    <row r="2132" spans="1:18" hidden="1" x14ac:dyDescent="0.25">
      <c r="A2132" s="49" t="s">
        <v>6521</v>
      </c>
      <c r="B2132" s="49" t="s">
        <v>1228</v>
      </c>
      <c r="C2132" s="49" t="s">
        <v>334</v>
      </c>
      <c r="D2132" s="49">
        <v>2</v>
      </c>
      <c r="E2132">
        <v>0</v>
      </c>
      <c r="G2132">
        <v>60</v>
      </c>
      <c r="I2132" s="49"/>
      <c r="M2132" s="49"/>
      <c r="N2132" s="49"/>
      <c r="O2132" s="49" t="s">
        <v>6522</v>
      </c>
      <c r="P2132" s="49">
        <v>7</v>
      </c>
      <c r="Q2132" s="49" t="s">
        <v>1231</v>
      </c>
      <c r="R2132" s="49" t="str">
        <f>IFERROR(INDEX(tbl_Lookup_Exercises[Category],MATCH(tbl_Exercises[[#This Row],[ExerciseName]],tbl_Lookup_Exercises[ExerciseName],0)),"Unknown")</f>
        <v>Carry</v>
      </c>
    </row>
    <row r="2133" spans="1:18" hidden="1" x14ac:dyDescent="0.25">
      <c r="A2133" s="49" t="s">
        <v>6523</v>
      </c>
      <c r="B2133" s="49" t="s">
        <v>1232</v>
      </c>
      <c r="C2133" s="49" t="s">
        <v>363</v>
      </c>
      <c r="D2133" s="49">
        <v>1</v>
      </c>
      <c r="G2133">
        <v>360</v>
      </c>
      <c r="H2133">
        <v>0.65</v>
      </c>
      <c r="I2133" s="49" t="s">
        <v>3957</v>
      </c>
      <c r="M2133" s="49"/>
      <c r="N2133" s="49"/>
      <c r="O2133" s="49" t="s">
        <v>6524</v>
      </c>
      <c r="P2133" s="49">
        <v>7</v>
      </c>
      <c r="Q2133" s="49" t="s">
        <v>1234</v>
      </c>
      <c r="R2133" s="49" t="str">
        <f>IFERROR(INDEX(tbl_Lookup_Exercises[Category],MATCH(tbl_Exercises[[#This Row],[ExerciseName]],tbl_Lookup_Exercises[ExerciseName],0)),"Unknown")</f>
        <v>Cardio</v>
      </c>
    </row>
    <row r="2134" spans="1:18" hidden="1" x14ac:dyDescent="0.25">
      <c r="A2134" s="49" t="s">
        <v>6525</v>
      </c>
      <c r="B2134" s="49" t="s">
        <v>1232</v>
      </c>
      <c r="C2134" s="49" t="s">
        <v>265</v>
      </c>
      <c r="D2134" s="49">
        <v>1</v>
      </c>
      <c r="E2134">
        <v>40</v>
      </c>
      <c r="F2134">
        <v>10</v>
      </c>
      <c r="I2134" s="49"/>
      <c r="J2134">
        <v>3</v>
      </c>
      <c r="K2134">
        <v>1</v>
      </c>
      <c r="L2134">
        <v>1</v>
      </c>
      <c r="M2134" s="49" t="s">
        <v>618</v>
      </c>
      <c r="N2134" s="49"/>
      <c r="O2134" s="49" t="s">
        <v>6526</v>
      </c>
      <c r="P2134" s="49">
        <v>7</v>
      </c>
      <c r="Q2134" s="49" t="s">
        <v>6527</v>
      </c>
      <c r="R2134" s="49" t="str">
        <f>IFERROR(INDEX(tbl_Lookup_Exercises[Category],MATCH(tbl_Exercises[[#This Row],[ExerciseName]],tbl_Lookup_Exercises[ExerciseName],0)),"Unknown")</f>
        <v>Legs</v>
      </c>
    </row>
    <row r="2135" spans="1:18" hidden="1" x14ac:dyDescent="0.25">
      <c r="A2135" s="49" t="s">
        <v>6528</v>
      </c>
      <c r="B2135" s="49" t="s">
        <v>1232</v>
      </c>
      <c r="C2135" s="49" t="s">
        <v>265</v>
      </c>
      <c r="D2135" s="49">
        <v>2</v>
      </c>
      <c r="E2135">
        <v>50</v>
      </c>
      <c r="F2135">
        <v>10</v>
      </c>
      <c r="I2135" s="49"/>
      <c r="J2135">
        <v>3</v>
      </c>
      <c r="K2135">
        <v>1</v>
      </c>
      <c r="L2135">
        <v>1</v>
      </c>
      <c r="M2135" s="49" t="s">
        <v>618</v>
      </c>
      <c r="N2135" s="49"/>
      <c r="O2135" s="49" t="s">
        <v>6526</v>
      </c>
      <c r="P2135" s="49">
        <v>7</v>
      </c>
      <c r="Q2135" s="49" t="s">
        <v>6529</v>
      </c>
      <c r="R2135" s="49" t="str">
        <f>IFERROR(INDEX(tbl_Lookup_Exercises[Category],MATCH(tbl_Exercises[[#This Row],[ExerciseName]],tbl_Lookup_Exercises[ExerciseName],0)),"Unknown")</f>
        <v>Legs</v>
      </c>
    </row>
    <row r="2136" spans="1:18" hidden="1" x14ac:dyDescent="0.25">
      <c r="A2136" s="49" t="s">
        <v>6530</v>
      </c>
      <c r="B2136" s="49" t="s">
        <v>1232</v>
      </c>
      <c r="C2136" s="49" t="s">
        <v>265</v>
      </c>
      <c r="D2136" s="49">
        <v>3</v>
      </c>
      <c r="E2136">
        <v>60</v>
      </c>
      <c r="F2136">
        <v>10</v>
      </c>
      <c r="I2136" s="49"/>
      <c r="J2136">
        <v>3</v>
      </c>
      <c r="K2136">
        <v>1</v>
      </c>
      <c r="L2136">
        <v>1</v>
      </c>
      <c r="M2136" s="49" t="s">
        <v>1745</v>
      </c>
      <c r="N2136" s="49"/>
      <c r="O2136" s="49" t="s">
        <v>6531</v>
      </c>
      <c r="P2136" s="49">
        <v>7</v>
      </c>
      <c r="Q2136" s="49" t="s">
        <v>6532</v>
      </c>
      <c r="R2136" s="49" t="str">
        <f>IFERROR(INDEX(tbl_Lookup_Exercises[Category],MATCH(tbl_Exercises[[#This Row],[ExerciseName]],tbl_Lookup_Exercises[ExerciseName],0)),"Unknown")</f>
        <v>Legs</v>
      </c>
    </row>
    <row r="2137" spans="1:18" hidden="1" x14ac:dyDescent="0.25">
      <c r="A2137" s="49" t="s">
        <v>6533</v>
      </c>
      <c r="B2137" s="49" t="s">
        <v>1232</v>
      </c>
      <c r="C2137" s="49" t="s">
        <v>249</v>
      </c>
      <c r="D2137" s="49">
        <v>1</v>
      </c>
      <c r="E2137">
        <v>150</v>
      </c>
      <c r="F2137">
        <v>8</v>
      </c>
      <c r="I2137" s="49"/>
      <c r="J2137">
        <v>3</v>
      </c>
      <c r="K2137">
        <v>1</v>
      </c>
      <c r="L2137">
        <v>1</v>
      </c>
      <c r="M2137" s="49" t="s">
        <v>618</v>
      </c>
      <c r="N2137" s="49"/>
      <c r="O2137" s="49" t="s">
        <v>2598</v>
      </c>
      <c r="P2137" s="49">
        <v>7</v>
      </c>
      <c r="Q2137" s="49" t="s">
        <v>6534</v>
      </c>
      <c r="R2137" s="49" t="str">
        <f>IFERROR(INDEX(tbl_Lookup_Exercises[Category],MATCH(tbl_Exercises[[#This Row],[ExerciseName]],tbl_Lookup_Exercises[ExerciseName],0)),"Unknown")</f>
        <v>Legs</v>
      </c>
    </row>
    <row r="2138" spans="1:18" hidden="1" x14ac:dyDescent="0.25">
      <c r="A2138" s="49" t="s">
        <v>6535</v>
      </c>
      <c r="B2138" s="49" t="s">
        <v>1232</v>
      </c>
      <c r="C2138" s="49" t="s">
        <v>249</v>
      </c>
      <c r="D2138" s="49">
        <v>2</v>
      </c>
      <c r="E2138">
        <v>150</v>
      </c>
      <c r="F2138">
        <v>8</v>
      </c>
      <c r="I2138" s="49"/>
      <c r="J2138">
        <v>3</v>
      </c>
      <c r="K2138">
        <v>1</v>
      </c>
      <c r="L2138">
        <v>1</v>
      </c>
      <c r="M2138" s="49" t="s">
        <v>618</v>
      </c>
      <c r="N2138" s="49"/>
      <c r="O2138" s="49" t="s">
        <v>2598</v>
      </c>
      <c r="P2138" s="49">
        <v>7</v>
      </c>
      <c r="Q2138" s="49" t="s">
        <v>6536</v>
      </c>
      <c r="R2138" s="49" t="str">
        <f>IFERROR(INDEX(tbl_Lookup_Exercises[Category],MATCH(tbl_Exercises[[#This Row],[ExerciseName]],tbl_Lookup_Exercises[ExerciseName],0)),"Unknown")</f>
        <v>Legs</v>
      </c>
    </row>
    <row r="2139" spans="1:18" hidden="1" x14ac:dyDescent="0.25">
      <c r="A2139" s="49" t="s">
        <v>6537</v>
      </c>
      <c r="B2139" s="49" t="s">
        <v>1232</v>
      </c>
      <c r="C2139" s="49" t="s">
        <v>249</v>
      </c>
      <c r="D2139" s="49">
        <v>3</v>
      </c>
      <c r="E2139">
        <v>150</v>
      </c>
      <c r="F2139">
        <v>8</v>
      </c>
      <c r="I2139" s="49"/>
      <c r="J2139">
        <v>3</v>
      </c>
      <c r="K2139">
        <v>1</v>
      </c>
      <c r="L2139">
        <v>1</v>
      </c>
      <c r="M2139" s="49" t="s">
        <v>618</v>
      </c>
      <c r="N2139" s="49"/>
      <c r="O2139" s="49" t="s">
        <v>2598</v>
      </c>
      <c r="P2139" s="49">
        <v>7</v>
      </c>
      <c r="Q2139" s="49" t="s">
        <v>6538</v>
      </c>
      <c r="R2139" s="49" t="str">
        <f>IFERROR(INDEX(tbl_Lookup_Exercises[Category],MATCH(tbl_Exercises[[#This Row],[ExerciseName]],tbl_Lookup_Exercises[ExerciseName],0)),"Unknown")</f>
        <v>Legs</v>
      </c>
    </row>
    <row r="2140" spans="1:18" hidden="1" x14ac:dyDescent="0.25">
      <c r="A2140" s="49" t="s">
        <v>6539</v>
      </c>
      <c r="B2140" s="49" t="s">
        <v>1232</v>
      </c>
      <c r="C2140" s="49" t="s">
        <v>275</v>
      </c>
      <c r="D2140" s="49">
        <v>1</v>
      </c>
      <c r="E2140">
        <v>25</v>
      </c>
      <c r="G2140">
        <v>12</v>
      </c>
      <c r="I2140" s="49"/>
      <c r="J2140">
        <v>2</v>
      </c>
      <c r="K2140">
        <v>1</v>
      </c>
      <c r="L2140">
        <v>1</v>
      </c>
      <c r="M2140" s="49" t="s">
        <v>618</v>
      </c>
      <c r="N2140" s="49"/>
      <c r="O2140" s="49" t="s">
        <v>6540</v>
      </c>
      <c r="P2140" s="49">
        <v>7</v>
      </c>
      <c r="Q2140" s="49" t="s">
        <v>6541</v>
      </c>
      <c r="R2140" s="49" t="str">
        <f>IFERROR(INDEX(tbl_Lookup_Exercises[Category],MATCH(tbl_Exercises[[#This Row],[ExerciseName]],tbl_Lookup_Exercises[ExerciseName],0)),"Unknown")</f>
        <v>Legs</v>
      </c>
    </row>
    <row r="2141" spans="1:18" hidden="1" x14ac:dyDescent="0.25">
      <c r="A2141" s="49" t="s">
        <v>6542</v>
      </c>
      <c r="B2141" s="49" t="s">
        <v>1232</v>
      </c>
      <c r="C2141" s="49" t="s">
        <v>275</v>
      </c>
      <c r="D2141" s="49">
        <v>2</v>
      </c>
      <c r="E2141">
        <v>25</v>
      </c>
      <c r="G2141">
        <v>12</v>
      </c>
      <c r="I2141" s="49"/>
      <c r="J2141">
        <v>2</v>
      </c>
      <c r="K2141">
        <v>1</v>
      </c>
      <c r="L2141">
        <v>1</v>
      </c>
      <c r="M2141" s="49" t="s">
        <v>618</v>
      </c>
      <c r="N2141" s="49"/>
      <c r="O2141" s="49" t="s">
        <v>6540</v>
      </c>
      <c r="P2141" s="49">
        <v>7</v>
      </c>
      <c r="Q2141" s="49" t="s">
        <v>6543</v>
      </c>
      <c r="R2141" s="49" t="str">
        <f>IFERROR(INDEX(tbl_Lookup_Exercises[Category],MATCH(tbl_Exercises[[#This Row],[ExerciseName]],tbl_Lookup_Exercises[ExerciseName],0)),"Unknown")</f>
        <v>Legs</v>
      </c>
    </row>
    <row r="2142" spans="1:18" hidden="1" x14ac:dyDescent="0.25">
      <c r="A2142" s="49" t="s">
        <v>6544</v>
      </c>
      <c r="B2142" s="49" t="s">
        <v>1232</v>
      </c>
      <c r="C2142" s="49" t="s">
        <v>1</v>
      </c>
      <c r="D2142" s="49">
        <v>1</v>
      </c>
      <c r="E2142">
        <v>150</v>
      </c>
      <c r="G2142">
        <v>60</v>
      </c>
      <c r="I2142" s="49"/>
      <c r="M2142" s="49"/>
      <c r="N2142" s="49"/>
      <c r="O2142" s="49"/>
      <c r="P2142" s="49">
        <v>7</v>
      </c>
      <c r="Q2142" s="49" t="s">
        <v>6545</v>
      </c>
      <c r="R2142" s="49" t="str">
        <f>IFERROR(INDEX(tbl_Lookup_Exercises[Category],MATCH(tbl_Exercises[[#This Row],[ExerciseName]],tbl_Lookup_Exercises[ExerciseName],0)),"Unknown")</f>
        <v>Carry</v>
      </c>
    </row>
    <row r="2143" spans="1:18" hidden="1" x14ac:dyDescent="0.25">
      <c r="A2143" s="49" t="s">
        <v>6546</v>
      </c>
      <c r="B2143" s="49" t="s">
        <v>1232</v>
      </c>
      <c r="C2143" s="49" t="s">
        <v>1</v>
      </c>
      <c r="D2143" s="49">
        <v>2</v>
      </c>
      <c r="E2143">
        <v>150</v>
      </c>
      <c r="G2143">
        <v>49.199999999999996</v>
      </c>
      <c r="I2143" s="49"/>
      <c r="M2143" s="49"/>
      <c r="N2143" s="49"/>
      <c r="O2143" s="49"/>
      <c r="P2143" s="49">
        <v>7</v>
      </c>
      <c r="Q2143" s="49" t="s">
        <v>6547</v>
      </c>
      <c r="R2143" s="49" t="str">
        <f>IFERROR(INDEX(tbl_Lookup_Exercises[Category],MATCH(tbl_Exercises[[#This Row],[ExerciseName]],tbl_Lookup_Exercises[ExerciseName],0)),"Unknown")</f>
        <v>Carry</v>
      </c>
    </row>
    <row r="2144" spans="1:18" hidden="1" x14ac:dyDescent="0.25">
      <c r="A2144" s="49" t="s">
        <v>6548</v>
      </c>
      <c r="B2144" s="49" t="s">
        <v>1232</v>
      </c>
      <c r="C2144" s="49" t="s">
        <v>1</v>
      </c>
      <c r="D2144" s="49">
        <v>3</v>
      </c>
      <c r="E2144">
        <v>150</v>
      </c>
      <c r="G2144">
        <v>40.200000000000003</v>
      </c>
      <c r="I2144" s="49"/>
      <c r="M2144" s="49"/>
      <c r="N2144" s="49"/>
      <c r="O2144" s="49" t="s">
        <v>6549</v>
      </c>
      <c r="P2144" s="49">
        <v>7</v>
      </c>
      <c r="Q2144" s="49" t="s">
        <v>6550</v>
      </c>
      <c r="R2144" s="49" t="str">
        <f>IFERROR(INDEX(tbl_Lookup_Exercises[Category],MATCH(tbl_Exercises[[#This Row],[ExerciseName]],tbl_Lookup_Exercises[ExerciseName],0)),"Unknown")</f>
        <v>Carry</v>
      </c>
    </row>
    <row r="2145" spans="1:18" hidden="1" x14ac:dyDescent="0.25">
      <c r="A2145" s="49" t="s">
        <v>6551</v>
      </c>
      <c r="B2145" s="49" t="s">
        <v>1232</v>
      </c>
      <c r="C2145" s="49" t="s">
        <v>1</v>
      </c>
      <c r="D2145" s="49">
        <v>4</v>
      </c>
      <c r="E2145">
        <v>150</v>
      </c>
      <c r="G2145">
        <v>40.800000000000004</v>
      </c>
      <c r="I2145" s="49"/>
      <c r="M2145" s="49"/>
      <c r="N2145" s="49"/>
      <c r="O2145" s="49" t="s">
        <v>6552</v>
      </c>
      <c r="P2145" s="49">
        <v>7</v>
      </c>
      <c r="Q2145" s="49" t="s">
        <v>6553</v>
      </c>
      <c r="R2145" s="49" t="str">
        <f>IFERROR(INDEX(tbl_Lookup_Exercises[Category],MATCH(tbl_Exercises[[#This Row],[ExerciseName]],tbl_Lookup_Exercises[ExerciseName],0)),"Unknown")</f>
        <v>Carry</v>
      </c>
    </row>
    <row r="2146" spans="1:18" hidden="1" x14ac:dyDescent="0.25">
      <c r="A2146" s="49" t="s">
        <v>6554</v>
      </c>
      <c r="B2146" s="49" t="s">
        <v>1232</v>
      </c>
      <c r="C2146" s="49" t="s">
        <v>1</v>
      </c>
      <c r="D2146" s="49">
        <v>5</v>
      </c>
      <c r="E2146">
        <v>150</v>
      </c>
      <c r="G2146">
        <v>36</v>
      </c>
      <c r="I2146" s="49"/>
      <c r="M2146" s="49"/>
      <c r="N2146" s="49"/>
      <c r="O2146" s="49" t="s">
        <v>6555</v>
      </c>
      <c r="P2146" s="49">
        <v>7</v>
      </c>
      <c r="Q2146" s="49" t="s">
        <v>6556</v>
      </c>
      <c r="R2146" s="49" t="str">
        <f>IFERROR(INDEX(tbl_Lookup_Exercises[Category],MATCH(tbl_Exercises[[#This Row],[ExerciseName]],tbl_Lookup_Exercises[ExerciseName],0)),"Unknown")</f>
        <v>Carry</v>
      </c>
    </row>
    <row r="2147" spans="1:18" hidden="1" x14ac:dyDescent="0.25">
      <c r="A2147" s="49" t="s">
        <v>6557</v>
      </c>
      <c r="B2147" s="49" t="s">
        <v>1232</v>
      </c>
      <c r="C2147" s="49" t="s">
        <v>96</v>
      </c>
      <c r="D2147" s="49">
        <v>1</v>
      </c>
      <c r="E2147">
        <v>35</v>
      </c>
      <c r="F2147">
        <v>8</v>
      </c>
      <c r="I2147" s="49"/>
      <c r="J2147">
        <v>2</v>
      </c>
      <c r="K2147">
        <v>2</v>
      </c>
      <c r="L2147">
        <v>2</v>
      </c>
      <c r="M2147" s="49" t="s">
        <v>618</v>
      </c>
      <c r="N2147" s="49"/>
      <c r="O2147" s="49" t="s">
        <v>3218</v>
      </c>
      <c r="P2147" s="49">
        <v>7</v>
      </c>
      <c r="Q2147" s="49" t="s">
        <v>6558</v>
      </c>
      <c r="R2147" s="49" t="str">
        <f>IFERROR(INDEX(tbl_Lookup_Exercises[Category],MATCH(tbl_Exercises[[#This Row],[ExerciseName]],tbl_Lookup_Exercises[ExerciseName],0)),"Unknown")</f>
        <v>Arms_Biceps</v>
      </c>
    </row>
    <row r="2148" spans="1:18" hidden="1" x14ac:dyDescent="0.25">
      <c r="A2148" s="49" t="s">
        <v>6559</v>
      </c>
      <c r="B2148" s="49" t="s">
        <v>1232</v>
      </c>
      <c r="C2148" s="49" t="s">
        <v>96</v>
      </c>
      <c r="D2148" s="49">
        <v>2</v>
      </c>
      <c r="E2148">
        <v>35</v>
      </c>
      <c r="F2148">
        <v>8</v>
      </c>
      <c r="I2148" s="49"/>
      <c r="J2148">
        <v>2</v>
      </c>
      <c r="K2148">
        <v>2</v>
      </c>
      <c r="L2148">
        <v>2</v>
      </c>
      <c r="M2148" s="49" t="s">
        <v>1745</v>
      </c>
      <c r="N2148" s="49"/>
      <c r="O2148" s="49" t="s">
        <v>2664</v>
      </c>
      <c r="P2148" s="49">
        <v>7</v>
      </c>
      <c r="Q2148" s="49" t="s">
        <v>6560</v>
      </c>
      <c r="R2148" s="49" t="str">
        <f>IFERROR(INDEX(tbl_Lookup_Exercises[Category],MATCH(tbl_Exercises[[#This Row],[ExerciseName]],tbl_Lookup_Exercises[ExerciseName],0)),"Unknown")</f>
        <v>Arms_Biceps</v>
      </c>
    </row>
    <row r="2149" spans="1:18" hidden="1" x14ac:dyDescent="0.25">
      <c r="A2149" s="49" t="s">
        <v>6561</v>
      </c>
      <c r="B2149" s="49" t="s">
        <v>1232</v>
      </c>
      <c r="C2149" s="49" t="s">
        <v>96</v>
      </c>
      <c r="D2149" s="49">
        <v>3</v>
      </c>
      <c r="E2149">
        <v>35</v>
      </c>
      <c r="F2149">
        <v>6.5</v>
      </c>
      <c r="I2149" s="49"/>
      <c r="J2149">
        <v>2</v>
      </c>
      <c r="K2149">
        <v>2</v>
      </c>
      <c r="L2149">
        <v>2</v>
      </c>
      <c r="M2149" s="49" t="s">
        <v>1745</v>
      </c>
      <c r="N2149" s="49"/>
      <c r="O2149" s="49" t="s">
        <v>2664</v>
      </c>
      <c r="P2149" s="49">
        <v>7</v>
      </c>
      <c r="Q2149" s="49" t="s">
        <v>6562</v>
      </c>
      <c r="R2149" s="49" t="str">
        <f>IFERROR(INDEX(tbl_Lookup_Exercises[Category],MATCH(tbl_Exercises[[#This Row],[ExerciseName]],tbl_Lookup_Exercises[ExerciseName],0)),"Unknown")</f>
        <v>Arms_Biceps</v>
      </c>
    </row>
    <row r="2150" spans="1:18" hidden="1" x14ac:dyDescent="0.25">
      <c r="A2150" s="49" t="s">
        <v>6563</v>
      </c>
      <c r="B2150" s="49" t="s">
        <v>1232</v>
      </c>
      <c r="C2150" s="49" t="s">
        <v>96</v>
      </c>
      <c r="D2150" s="49">
        <v>4</v>
      </c>
      <c r="E2150">
        <v>35</v>
      </c>
      <c r="F2150">
        <v>6.5</v>
      </c>
      <c r="I2150" s="49"/>
      <c r="J2150">
        <v>2</v>
      </c>
      <c r="K2150">
        <v>2</v>
      </c>
      <c r="L2150">
        <v>2</v>
      </c>
      <c r="M2150" s="49" t="s">
        <v>1745</v>
      </c>
      <c r="N2150" s="49"/>
      <c r="O2150" s="49" t="s">
        <v>2664</v>
      </c>
      <c r="P2150" s="49">
        <v>7</v>
      </c>
      <c r="Q2150" s="49" t="s">
        <v>6564</v>
      </c>
      <c r="R2150" s="49" t="str">
        <f>IFERROR(INDEX(tbl_Lookup_Exercises[Category],MATCH(tbl_Exercises[[#This Row],[ExerciseName]],tbl_Lookup_Exercises[ExerciseName],0)),"Unknown")</f>
        <v>Arms_Biceps</v>
      </c>
    </row>
    <row r="2151" spans="1:18" hidden="1" x14ac:dyDescent="0.25">
      <c r="A2151" s="49" t="s">
        <v>6565</v>
      </c>
      <c r="B2151" s="49" t="s">
        <v>1232</v>
      </c>
      <c r="C2151" s="49" t="s">
        <v>209</v>
      </c>
      <c r="D2151" s="49">
        <v>1</v>
      </c>
      <c r="E2151">
        <v>70</v>
      </c>
      <c r="F2151">
        <v>10</v>
      </c>
      <c r="I2151" s="49"/>
      <c r="J2151">
        <v>2</v>
      </c>
      <c r="K2151">
        <v>1</v>
      </c>
      <c r="L2151">
        <v>2</v>
      </c>
      <c r="M2151" s="49" t="s">
        <v>1745</v>
      </c>
      <c r="N2151" s="49"/>
      <c r="O2151" s="49" t="s">
        <v>6566</v>
      </c>
      <c r="P2151" s="49">
        <v>7</v>
      </c>
      <c r="Q2151" s="49" t="s">
        <v>6567</v>
      </c>
      <c r="R2151" s="49" t="str">
        <f>IFERROR(INDEX(tbl_Lookup_Exercises[Category],MATCH(tbl_Exercises[[#This Row],[ExerciseName]],tbl_Lookup_Exercises[ExerciseName],0)),"Unknown")</f>
        <v>Arms_Triceps</v>
      </c>
    </row>
    <row r="2152" spans="1:18" hidden="1" x14ac:dyDescent="0.25">
      <c r="A2152" s="49" t="s">
        <v>6568</v>
      </c>
      <c r="B2152" s="49" t="s">
        <v>1232</v>
      </c>
      <c r="C2152" s="49" t="s">
        <v>209</v>
      </c>
      <c r="D2152" s="49">
        <v>2</v>
      </c>
      <c r="E2152">
        <v>70</v>
      </c>
      <c r="F2152">
        <v>9.5</v>
      </c>
      <c r="I2152" s="49"/>
      <c r="J2152">
        <v>2</v>
      </c>
      <c r="K2152">
        <v>1</v>
      </c>
      <c r="L2152">
        <v>2</v>
      </c>
      <c r="M2152" s="49" t="s">
        <v>1745</v>
      </c>
      <c r="N2152" s="49"/>
      <c r="O2152" s="49" t="s">
        <v>6566</v>
      </c>
      <c r="P2152" s="49">
        <v>7</v>
      </c>
      <c r="Q2152" s="49" t="s">
        <v>6569</v>
      </c>
      <c r="R2152" s="49" t="str">
        <f>IFERROR(INDEX(tbl_Lookup_Exercises[Category],MATCH(tbl_Exercises[[#This Row],[ExerciseName]],tbl_Lookup_Exercises[ExerciseName],0)),"Unknown")</f>
        <v>Arms_Triceps</v>
      </c>
    </row>
    <row r="2153" spans="1:18" hidden="1" x14ac:dyDescent="0.25">
      <c r="A2153" s="49" t="s">
        <v>6570</v>
      </c>
      <c r="B2153" s="49" t="s">
        <v>1232</v>
      </c>
      <c r="C2153" s="49" t="s">
        <v>209</v>
      </c>
      <c r="D2153" s="49">
        <v>3</v>
      </c>
      <c r="E2153">
        <v>75</v>
      </c>
      <c r="F2153">
        <v>8</v>
      </c>
      <c r="I2153" s="49"/>
      <c r="J2153">
        <v>2</v>
      </c>
      <c r="K2153">
        <v>1</v>
      </c>
      <c r="L2153">
        <v>2</v>
      </c>
      <c r="M2153" s="49" t="s">
        <v>1745</v>
      </c>
      <c r="N2153" s="49"/>
      <c r="O2153" s="49" t="s">
        <v>6571</v>
      </c>
      <c r="P2153" s="49">
        <v>7</v>
      </c>
      <c r="Q2153" s="49" t="s">
        <v>6572</v>
      </c>
      <c r="R2153" s="49" t="str">
        <f>IFERROR(INDEX(tbl_Lookup_Exercises[Category],MATCH(tbl_Exercises[[#This Row],[ExerciseName]],tbl_Lookup_Exercises[ExerciseName],0)),"Unknown")</f>
        <v>Arms_Triceps</v>
      </c>
    </row>
    <row r="2154" spans="1:18" hidden="1" x14ac:dyDescent="0.25">
      <c r="A2154" s="49" t="s">
        <v>6573</v>
      </c>
      <c r="B2154" s="49" t="s">
        <v>1232</v>
      </c>
      <c r="C2154" s="49" t="s">
        <v>339</v>
      </c>
      <c r="D2154" s="49">
        <v>1</v>
      </c>
      <c r="E2154">
        <v>50</v>
      </c>
      <c r="G2154">
        <v>60</v>
      </c>
      <c r="I2154" s="49"/>
      <c r="M2154" s="49"/>
      <c r="N2154" s="49"/>
      <c r="O2154" s="49" t="s">
        <v>6574</v>
      </c>
      <c r="P2154" s="49">
        <v>7</v>
      </c>
      <c r="Q2154" s="49" t="s">
        <v>6575</v>
      </c>
      <c r="R2154" s="49" t="str">
        <f>IFERROR(INDEX(tbl_Lookup_Exercises[Category],MATCH(tbl_Exercises[[#This Row],[ExerciseName]],tbl_Lookup_Exercises[ExerciseName],0)),"Unknown")</f>
        <v>Carry</v>
      </c>
    </row>
    <row r="2155" spans="1:18" hidden="1" x14ac:dyDescent="0.25">
      <c r="A2155" s="49" t="s">
        <v>6576</v>
      </c>
      <c r="B2155" s="49" t="s">
        <v>1232</v>
      </c>
      <c r="C2155" s="49" t="s">
        <v>339</v>
      </c>
      <c r="D2155" s="49">
        <v>2</v>
      </c>
      <c r="E2155">
        <v>50</v>
      </c>
      <c r="G2155">
        <v>60</v>
      </c>
      <c r="I2155" s="49"/>
      <c r="M2155" s="49"/>
      <c r="N2155" s="49"/>
      <c r="O2155" s="49" t="s">
        <v>6574</v>
      </c>
      <c r="P2155" s="49">
        <v>7</v>
      </c>
      <c r="Q2155" s="49" t="s">
        <v>6577</v>
      </c>
      <c r="R2155" s="49" t="str">
        <f>IFERROR(INDEX(tbl_Lookup_Exercises[Category],MATCH(tbl_Exercises[[#This Row],[ExerciseName]],tbl_Lookup_Exercises[ExerciseName],0)),"Unknown")</f>
        <v>Carry</v>
      </c>
    </row>
    <row r="2156" spans="1:18" hidden="1" x14ac:dyDescent="0.25">
      <c r="A2156" s="49" t="s">
        <v>6578</v>
      </c>
      <c r="B2156" s="49" t="s">
        <v>1232</v>
      </c>
      <c r="C2156" s="49" t="s">
        <v>339</v>
      </c>
      <c r="D2156" s="49">
        <v>3</v>
      </c>
      <c r="E2156">
        <v>50</v>
      </c>
      <c r="G2156">
        <v>60</v>
      </c>
      <c r="I2156" s="49"/>
      <c r="M2156" s="49"/>
      <c r="N2156" s="49"/>
      <c r="O2156" s="49" t="s">
        <v>6579</v>
      </c>
      <c r="P2156" s="49">
        <v>7</v>
      </c>
      <c r="Q2156" s="49" t="s">
        <v>6580</v>
      </c>
      <c r="R2156" s="49" t="str">
        <f>IFERROR(INDEX(tbl_Lookup_Exercises[Category],MATCH(tbl_Exercises[[#This Row],[ExerciseName]],tbl_Lookup_Exercises[ExerciseName],0)),"Unknown")</f>
        <v>Carry</v>
      </c>
    </row>
    <row r="2157" spans="1:18" hidden="1" x14ac:dyDescent="0.25">
      <c r="A2157" s="49" t="s">
        <v>6581</v>
      </c>
      <c r="B2157" s="49" t="s">
        <v>1232</v>
      </c>
      <c r="C2157" s="49" t="s">
        <v>334</v>
      </c>
      <c r="D2157" s="49">
        <v>1</v>
      </c>
      <c r="E2157">
        <v>0</v>
      </c>
      <c r="G2157">
        <v>60</v>
      </c>
      <c r="I2157" s="49"/>
      <c r="M2157" s="49"/>
      <c r="N2157" s="49"/>
      <c r="O2157" s="49" t="s">
        <v>6582</v>
      </c>
      <c r="P2157" s="49">
        <v>7</v>
      </c>
      <c r="Q2157" s="49" t="s">
        <v>6583</v>
      </c>
      <c r="R2157" s="49" t="str">
        <f>IFERROR(INDEX(tbl_Lookup_Exercises[Category],MATCH(tbl_Exercises[[#This Row],[ExerciseName]],tbl_Lookup_Exercises[ExerciseName],0)),"Unknown")</f>
        <v>Carry</v>
      </c>
    </row>
    <row r="2158" spans="1:18" hidden="1" x14ac:dyDescent="0.25">
      <c r="A2158" s="49" t="s">
        <v>6584</v>
      </c>
      <c r="B2158" s="49" t="s">
        <v>1232</v>
      </c>
      <c r="C2158" s="49" t="s">
        <v>334</v>
      </c>
      <c r="D2158" s="49">
        <v>2</v>
      </c>
      <c r="E2158">
        <v>0</v>
      </c>
      <c r="G2158">
        <v>60</v>
      </c>
      <c r="I2158" s="49"/>
      <c r="M2158" s="49"/>
      <c r="N2158" s="49"/>
      <c r="O2158" s="49" t="s">
        <v>6585</v>
      </c>
      <c r="P2158" s="49">
        <v>7</v>
      </c>
      <c r="Q2158" s="49" t="s">
        <v>1235</v>
      </c>
      <c r="R2158" s="49" t="str">
        <f>IFERROR(INDEX(tbl_Lookup_Exercises[Category],MATCH(tbl_Exercises[[#This Row],[ExerciseName]],tbl_Lookup_Exercises[ExerciseName],0)),"Unknown")</f>
        <v>Carry</v>
      </c>
    </row>
    <row r="2159" spans="1:18" hidden="1" x14ac:dyDescent="0.25">
      <c r="A2159" s="49" t="s">
        <v>6586</v>
      </c>
      <c r="B2159" s="49" t="s">
        <v>1236</v>
      </c>
      <c r="C2159" s="49" t="s">
        <v>363</v>
      </c>
      <c r="D2159" s="49">
        <v>1</v>
      </c>
      <c r="G2159">
        <v>360</v>
      </c>
      <c r="H2159">
        <v>0.65</v>
      </c>
      <c r="I2159" s="49" t="s">
        <v>3957</v>
      </c>
      <c r="M2159" s="49"/>
      <c r="N2159" s="49"/>
      <c r="O2159" s="49"/>
      <c r="P2159" s="49">
        <v>7</v>
      </c>
      <c r="Q2159" s="49" t="s">
        <v>1238</v>
      </c>
      <c r="R2159" s="49" t="str">
        <f>IFERROR(INDEX(tbl_Lookup_Exercises[Category],MATCH(tbl_Exercises[[#This Row],[ExerciseName]],tbl_Lookup_Exercises[ExerciseName],0)),"Unknown")</f>
        <v>Cardio</v>
      </c>
    </row>
    <row r="2160" spans="1:18" hidden="1" x14ac:dyDescent="0.25">
      <c r="A2160" s="49" t="s">
        <v>6587</v>
      </c>
      <c r="B2160" s="49" t="s">
        <v>1236</v>
      </c>
      <c r="C2160" s="49" t="s">
        <v>1</v>
      </c>
      <c r="D2160" s="49">
        <v>1</v>
      </c>
      <c r="E2160">
        <v>150</v>
      </c>
      <c r="G2160">
        <v>66</v>
      </c>
      <c r="I2160" s="49"/>
      <c r="M2160" s="49"/>
      <c r="N2160" s="49"/>
      <c r="O2160" s="49" t="s">
        <v>6391</v>
      </c>
      <c r="P2160" s="49">
        <v>7</v>
      </c>
      <c r="Q2160" s="49" t="s">
        <v>6588</v>
      </c>
      <c r="R2160" s="49" t="str">
        <f>IFERROR(INDEX(tbl_Lookup_Exercises[Category],MATCH(tbl_Exercises[[#This Row],[ExerciseName]],tbl_Lookup_Exercises[ExerciseName],0)),"Unknown")</f>
        <v>Carry</v>
      </c>
    </row>
    <row r="2161" spans="1:18" hidden="1" x14ac:dyDescent="0.25">
      <c r="A2161" s="49" t="s">
        <v>6589</v>
      </c>
      <c r="B2161" s="49" t="s">
        <v>1236</v>
      </c>
      <c r="C2161" s="49" t="s">
        <v>1</v>
      </c>
      <c r="D2161" s="49">
        <v>2</v>
      </c>
      <c r="E2161">
        <v>150</v>
      </c>
      <c r="G2161">
        <v>60</v>
      </c>
      <c r="I2161" s="49"/>
      <c r="M2161" s="49"/>
      <c r="N2161" s="49"/>
      <c r="O2161" s="49" t="s">
        <v>6391</v>
      </c>
      <c r="P2161" s="49">
        <v>7</v>
      </c>
      <c r="Q2161" s="49" t="s">
        <v>6590</v>
      </c>
      <c r="R2161" s="49" t="str">
        <f>IFERROR(INDEX(tbl_Lookup_Exercises[Category],MATCH(tbl_Exercises[[#This Row],[ExerciseName]],tbl_Lookup_Exercises[ExerciseName],0)),"Unknown")</f>
        <v>Carry</v>
      </c>
    </row>
    <row r="2162" spans="1:18" hidden="1" x14ac:dyDescent="0.25">
      <c r="A2162" s="49" t="s">
        <v>6591</v>
      </c>
      <c r="B2162" s="49" t="s">
        <v>1236</v>
      </c>
      <c r="C2162" s="49" t="s">
        <v>1</v>
      </c>
      <c r="D2162" s="49">
        <v>3</v>
      </c>
      <c r="E2162">
        <v>150</v>
      </c>
      <c r="G2162">
        <v>55.2</v>
      </c>
      <c r="I2162" s="49"/>
      <c r="M2162" s="49"/>
      <c r="N2162" s="49"/>
      <c r="O2162" s="49" t="s">
        <v>6391</v>
      </c>
      <c r="P2162" s="49">
        <v>7</v>
      </c>
      <c r="Q2162" s="49" t="s">
        <v>6592</v>
      </c>
      <c r="R2162" s="49" t="str">
        <f>IFERROR(INDEX(tbl_Lookup_Exercises[Category],MATCH(tbl_Exercises[[#This Row],[ExerciseName]],tbl_Lookup_Exercises[ExerciseName],0)),"Unknown")</f>
        <v>Carry</v>
      </c>
    </row>
    <row r="2163" spans="1:18" hidden="1" x14ac:dyDescent="0.25">
      <c r="A2163" s="49" t="s">
        <v>6593</v>
      </c>
      <c r="B2163" s="49" t="s">
        <v>1236</v>
      </c>
      <c r="C2163" s="49" t="s">
        <v>1</v>
      </c>
      <c r="D2163" s="49">
        <v>4</v>
      </c>
      <c r="E2163">
        <v>150</v>
      </c>
      <c r="G2163">
        <v>49.8</v>
      </c>
      <c r="I2163" s="49"/>
      <c r="M2163" s="49"/>
      <c r="N2163" s="49"/>
      <c r="O2163" s="49" t="s">
        <v>6391</v>
      </c>
      <c r="P2163" s="49">
        <v>7</v>
      </c>
      <c r="Q2163" s="49" t="s">
        <v>6594</v>
      </c>
      <c r="R2163" s="49" t="str">
        <f>IFERROR(INDEX(tbl_Lookup_Exercises[Category],MATCH(tbl_Exercises[[#This Row],[ExerciseName]],tbl_Lookup_Exercises[ExerciseName],0)),"Unknown")</f>
        <v>Carry</v>
      </c>
    </row>
    <row r="2164" spans="1:18" hidden="1" x14ac:dyDescent="0.25">
      <c r="A2164" s="49" t="s">
        <v>6595</v>
      </c>
      <c r="B2164" s="49" t="s">
        <v>1236</v>
      </c>
      <c r="C2164" s="49" t="s">
        <v>1</v>
      </c>
      <c r="D2164" s="49">
        <v>5</v>
      </c>
      <c r="E2164">
        <v>150</v>
      </c>
      <c r="G2164">
        <v>49.8</v>
      </c>
      <c r="I2164" s="49"/>
      <c r="M2164" s="49"/>
      <c r="N2164" s="49"/>
      <c r="O2164" s="49" t="s">
        <v>6391</v>
      </c>
      <c r="P2164" s="49">
        <v>7</v>
      </c>
      <c r="Q2164" s="49" t="s">
        <v>6596</v>
      </c>
      <c r="R2164" s="49" t="str">
        <f>IFERROR(INDEX(tbl_Lookup_Exercises[Category],MATCH(tbl_Exercises[[#This Row],[ExerciseName]],tbl_Lookup_Exercises[ExerciseName],0)),"Unknown")</f>
        <v>Carry</v>
      </c>
    </row>
    <row r="2165" spans="1:18" hidden="1" x14ac:dyDescent="0.25">
      <c r="A2165" s="49" t="s">
        <v>6597</v>
      </c>
      <c r="B2165" s="49" t="s">
        <v>1236</v>
      </c>
      <c r="C2165" s="49" t="s">
        <v>96</v>
      </c>
      <c r="D2165" s="49">
        <v>1</v>
      </c>
      <c r="E2165">
        <v>35</v>
      </c>
      <c r="F2165">
        <v>8</v>
      </c>
      <c r="I2165" s="49"/>
      <c r="J2165">
        <v>2</v>
      </c>
      <c r="K2165">
        <v>2</v>
      </c>
      <c r="L2165">
        <v>2</v>
      </c>
      <c r="M2165" s="49" t="s">
        <v>1745</v>
      </c>
      <c r="N2165" s="49"/>
      <c r="O2165" s="49" t="s">
        <v>6598</v>
      </c>
      <c r="P2165" s="49">
        <v>7</v>
      </c>
      <c r="Q2165" s="49" t="s">
        <v>6599</v>
      </c>
      <c r="R2165" s="49" t="str">
        <f>IFERROR(INDEX(tbl_Lookup_Exercises[Category],MATCH(tbl_Exercises[[#This Row],[ExerciseName]],tbl_Lookup_Exercises[ExerciseName],0)),"Unknown")</f>
        <v>Arms_Biceps</v>
      </c>
    </row>
    <row r="2166" spans="1:18" hidden="1" x14ac:dyDescent="0.25">
      <c r="A2166" s="49" t="s">
        <v>6600</v>
      </c>
      <c r="B2166" s="49" t="s">
        <v>1236</v>
      </c>
      <c r="C2166" s="49" t="s">
        <v>96</v>
      </c>
      <c r="D2166" s="49">
        <v>2</v>
      </c>
      <c r="E2166">
        <v>35</v>
      </c>
      <c r="F2166">
        <v>8</v>
      </c>
      <c r="I2166" s="49"/>
      <c r="J2166">
        <v>2</v>
      </c>
      <c r="K2166">
        <v>2</v>
      </c>
      <c r="L2166">
        <v>2</v>
      </c>
      <c r="M2166" s="49" t="s">
        <v>610</v>
      </c>
      <c r="N2166" s="49"/>
      <c r="O2166" s="49" t="s">
        <v>6601</v>
      </c>
      <c r="P2166" s="49">
        <v>7</v>
      </c>
      <c r="Q2166" s="49" t="s">
        <v>6602</v>
      </c>
      <c r="R2166" s="49" t="str">
        <f>IFERROR(INDEX(tbl_Lookup_Exercises[Category],MATCH(tbl_Exercises[[#This Row],[ExerciseName]],tbl_Lookup_Exercises[ExerciseName],0)),"Unknown")</f>
        <v>Arms_Biceps</v>
      </c>
    </row>
    <row r="2167" spans="1:18" hidden="1" x14ac:dyDescent="0.25">
      <c r="A2167" s="49" t="s">
        <v>6603</v>
      </c>
      <c r="B2167" s="49" t="s">
        <v>1236</v>
      </c>
      <c r="C2167" s="49" t="s">
        <v>96</v>
      </c>
      <c r="D2167" s="49">
        <v>3</v>
      </c>
      <c r="E2167">
        <v>35</v>
      </c>
      <c r="F2167">
        <v>6</v>
      </c>
      <c r="I2167" s="49"/>
      <c r="J2167">
        <v>2</v>
      </c>
      <c r="K2167">
        <v>2</v>
      </c>
      <c r="L2167">
        <v>2</v>
      </c>
      <c r="M2167" s="49" t="s">
        <v>610</v>
      </c>
      <c r="N2167" s="49"/>
      <c r="O2167" s="49" t="s">
        <v>6601</v>
      </c>
      <c r="P2167" s="49">
        <v>7</v>
      </c>
      <c r="Q2167" s="49" t="s">
        <v>6604</v>
      </c>
      <c r="R2167" s="49" t="str">
        <f>IFERROR(INDEX(tbl_Lookup_Exercises[Category],MATCH(tbl_Exercises[[#This Row],[ExerciseName]],tbl_Lookup_Exercises[ExerciseName],0)),"Unknown")</f>
        <v>Arms_Biceps</v>
      </c>
    </row>
    <row r="2168" spans="1:18" hidden="1" x14ac:dyDescent="0.25">
      <c r="A2168" s="49" t="s">
        <v>6605</v>
      </c>
      <c r="B2168" s="49" t="s">
        <v>1236</v>
      </c>
      <c r="C2168" s="49" t="s">
        <v>96</v>
      </c>
      <c r="D2168" s="49">
        <v>4</v>
      </c>
      <c r="E2168">
        <v>35</v>
      </c>
      <c r="F2168">
        <v>6</v>
      </c>
      <c r="I2168" s="49"/>
      <c r="J2168">
        <v>2</v>
      </c>
      <c r="K2168">
        <v>2</v>
      </c>
      <c r="L2168">
        <v>2</v>
      </c>
      <c r="M2168" s="49" t="s">
        <v>610</v>
      </c>
      <c r="N2168" s="49"/>
      <c r="O2168" s="49" t="s">
        <v>6606</v>
      </c>
      <c r="P2168" s="49">
        <v>7</v>
      </c>
      <c r="Q2168" s="49" t="s">
        <v>6607</v>
      </c>
      <c r="R2168" s="49" t="str">
        <f>IFERROR(INDEX(tbl_Lookup_Exercises[Category],MATCH(tbl_Exercises[[#This Row],[ExerciseName]],tbl_Lookup_Exercises[ExerciseName],0)),"Unknown")</f>
        <v>Arms_Biceps</v>
      </c>
    </row>
    <row r="2169" spans="1:18" hidden="1" x14ac:dyDescent="0.25">
      <c r="A2169" s="49" t="s">
        <v>6608</v>
      </c>
      <c r="B2169" s="49" t="s">
        <v>1236</v>
      </c>
      <c r="C2169" s="49" t="s">
        <v>217</v>
      </c>
      <c r="D2169" s="49">
        <v>1</v>
      </c>
      <c r="E2169">
        <v>20</v>
      </c>
      <c r="F2169">
        <v>12</v>
      </c>
      <c r="I2169" s="49"/>
      <c r="J2169">
        <v>3</v>
      </c>
      <c r="K2169">
        <v>1</v>
      </c>
      <c r="L2169">
        <v>3</v>
      </c>
      <c r="M2169" s="49" t="s">
        <v>618</v>
      </c>
      <c r="N2169" s="49"/>
      <c r="O2169" s="49" t="s">
        <v>2196</v>
      </c>
      <c r="P2169" s="49">
        <v>7</v>
      </c>
      <c r="Q2169" s="49" t="s">
        <v>6609</v>
      </c>
      <c r="R2169" s="49" t="str">
        <f>IFERROR(INDEX(tbl_Lookup_Exercises[Category],MATCH(tbl_Exercises[[#This Row],[ExerciseName]],tbl_Lookup_Exercises[ExerciseName],0)),"Unknown")</f>
        <v>Arms_Triceps</v>
      </c>
    </row>
    <row r="2170" spans="1:18" hidden="1" x14ac:dyDescent="0.25">
      <c r="A2170" s="49" t="s">
        <v>6610</v>
      </c>
      <c r="B2170" s="49" t="s">
        <v>1236</v>
      </c>
      <c r="C2170" s="49" t="s">
        <v>217</v>
      </c>
      <c r="D2170" s="49">
        <v>2</v>
      </c>
      <c r="E2170">
        <v>20</v>
      </c>
      <c r="F2170">
        <v>12</v>
      </c>
      <c r="I2170" s="49"/>
      <c r="J2170">
        <v>3</v>
      </c>
      <c r="K2170">
        <v>1</v>
      </c>
      <c r="L2170">
        <v>3</v>
      </c>
      <c r="M2170" s="49" t="s">
        <v>1745</v>
      </c>
      <c r="N2170" s="49"/>
      <c r="O2170" s="49" t="s">
        <v>2355</v>
      </c>
      <c r="P2170" s="49">
        <v>7</v>
      </c>
      <c r="Q2170" s="49" t="s">
        <v>6611</v>
      </c>
      <c r="R2170" s="49" t="str">
        <f>IFERROR(INDEX(tbl_Lookup_Exercises[Category],MATCH(tbl_Exercises[[#This Row],[ExerciseName]],tbl_Lookup_Exercises[ExerciseName],0)),"Unknown")</f>
        <v>Arms_Triceps</v>
      </c>
    </row>
    <row r="2171" spans="1:18" hidden="1" x14ac:dyDescent="0.25">
      <c r="A2171" s="49" t="s">
        <v>6612</v>
      </c>
      <c r="B2171" s="49" t="s">
        <v>1236</v>
      </c>
      <c r="C2171" s="49" t="s">
        <v>217</v>
      </c>
      <c r="D2171" s="49">
        <v>3</v>
      </c>
      <c r="E2171">
        <v>20</v>
      </c>
      <c r="F2171">
        <v>10</v>
      </c>
      <c r="I2171" s="49"/>
      <c r="J2171">
        <v>3</v>
      </c>
      <c r="K2171">
        <v>1</v>
      </c>
      <c r="L2171">
        <v>3</v>
      </c>
      <c r="M2171" s="49" t="s">
        <v>1745</v>
      </c>
      <c r="N2171" s="49"/>
      <c r="O2171" s="49" t="s">
        <v>2355</v>
      </c>
      <c r="P2171" s="49">
        <v>7</v>
      </c>
      <c r="Q2171" s="49" t="s">
        <v>6613</v>
      </c>
      <c r="R2171" s="49" t="str">
        <f>IFERROR(INDEX(tbl_Lookup_Exercises[Category],MATCH(tbl_Exercises[[#This Row],[ExerciseName]],tbl_Lookup_Exercises[ExerciseName],0)),"Unknown")</f>
        <v>Arms_Triceps</v>
      </c>
    </row>
    <row r="2172" spans="1:18" hidden="1" x14ac:dyDescent="0.25">
      <c r="A2172" s="49" t="s">
        <v>6614</v>
      </c>
      <c r="B2172" s="49" t="s">
        <v>1236</v>
      </c>
      <c r="C2172" s="49" t="s">
        <v>217</v>
      </c>
      <c r="D2172" s="49">
        <v>4</v>
      </c>
      <c r="E2172">
        <v>20</v>
      </c>
      <c r="F2172">
        <v>10</v>
      </c>
      <c r="I2172" s="49"/>
      <c r="J2172">
        <v>3</v>
      </c>
      <c r="K2172">
        <v>1</v>
      </c>
      <c r="L2172">
        <v>3</v>
      </c>
      <c r="M2172" s="49" t="s">
        <v>610</v>
      </c>
      <c r="N2172" s="49"/>
      <c r="O2172" s="49" t="s">
        <v>2199</v>
      </c>
      <c r="P2172" s="49">
        <v>7</v>
      </c>
      <c r="Q2172" s="49" t="s">
        <v>6615</v>
      </c>
      <c r="R2172" s="49" t="str">
        <f>IFERROR(INDEX(tbl_Lookup_Exercises[Category],MATCH(tbl_Exercises[[#This Row],[ExerciseName]],tbl_Lookup_Exercises[ExerciseName],0)),"Unknown")</f>
        <v>Arms_Triceps</v>
      </c>
    </row>
    <row r="2173" spans="1:18" hidden="1" x14ac:dyDescent="0.25">
      <c r="A2173" s="49" t="s">
        <v>6616</v>
      </c>
      <c r="B2173" s="49" t="s">
        <v>1236</v>
      </c>
      <c r="C2173" s="49" t="s">
        <v>209</v>
      </c>
      <c r="D2173" s="49">
        <v>1</v>
      </c>
      <c r="E2173">
        <v>70</v>
      </c>
      <c r="F2173">
        <v>8</v>
      </c>
      <c r="I2173" s="49"/>
      <c r="J2173">
        <v>2</v>
      </c>
      <c r="K2173">
        <v>1</v>
      </c>
      <c r="L2173">
        <v>2</v>
      </c>
      <c r="M2173" s="49" t="s">
        <v>618</v>
      </c>
      <c r="N2173" s="49"/>
      <c r="O2173" s="49" t="s">
        <v>6617</v>
      </c>
      <c r="P2173" s="49">
        <v>7</v>
      </c>
      <c r="Q2173" s="49" t="s">
        <v>6618</v>
      </c>
      <c r="R2173" s="49" t="str">
        <f>IFERROR(INDEX(tbl_Lookup_Exercises[Category],MATCH(tbl_Exercises[[#This Row],[ExerciseName]],tbl_Lookup_Exercises[ExerciseName],0)),"Unknown")</f>
        <v>Arms_Triceps</v>
      </c>
    </row>
    <row r="2174" spans="1:18" hidden="1" x14ac:dyDescent="0.25">
      <c r="A2174" s="49" t="s">
        <v>6619</v>
      </c>
      <c r="B2174" s="49" t="s">
        <v>1236</v>
      </c>
      <c r="C2174" s="49" t="s">
        <v>209</v>
      </c>
      <c r="D2174" s="49">
        <v>2</v>
      </c>
      <c r="E2174">
        <v>70</v>
      </c>
      <c r="F2174">
        <v>7</v>
      </c>
      <c r="I2174" s="49"/>
      <c r="J2174">
        <v>2</v>
      </c>
      <c r="K2174">
        <v>1</v>
      </c>
      <c r="L2174">
        <v>2</v>
      </c>
      <c r="M2174" s="49" t="s">
        <v>618</v>
      </c>
      <c r="N2174" s="49"/>
      <c r="O2174" s="49" t="s">
        <v>6617</v>
      </c>
      <c r="P2174" s="49">
        <v>7</v>
      </c>
      <c r="Q2174" s="49" t="s">
        <v>6620</v>
      </c>
      <c r="R2174" s="49" t="str">
        <f>IFERROR(INDEX(tbl_Lookup_Exercises[Category],MATCH(tbl_Exercises[[#This Row],[ExerciseName]],tbl_Lookup_Exercises[ExerciseName],0)),"Unknown")</f>
        <v>Arms_Triceps</v>
      </c>
    </row>
    <row r="2175" spans="1:18" hidden="1" x14ac:dyDescent="0.25">
      <c r="A2175" s="49" t="s">
        <v>6621</v>
      </c>
      <c r="B2175" s="49" t="s">
        <v>1236</v>
      </c>
      <c r="C2175" s="49" t="s">
        <v>209</v>
      </c>
      <c r="D2175" s="49">
        <v>3</v>
      </c>
      <c r="E2175">
        <v>60</v>
      </c>
      <c r="F2175">
        <v>11</v>
      </c>
      <c r="I2175" s="49"/>
      <c r="M2175" s="49"/>
      <c r="N2175" s="49"/>
      <c r="O2175" s="49" t="s">
        <v>6622</v>
      </c>
      <c r="P2175" s="49">
        <v>7</v>
      </c>
      <c r="Q2175" s="49" t="s">
        <v>6623</v>
      </c>
      <c r="R2175" s="49" t="str">
        <f>IFERROR(INDEX(tbl_Lookup_Exercises[Category],MATCH(tbl_Exercises[[#This Row],[ExerciseName]],tbl_Lookup_Exercises[ExerciseName],0)),"Unknown")</f>
        <v>Arms_Triceps</v>
      </c>
    </row>
    <row r="2176" spans="1:18" hidden="1" x14ac:dyDescent="0.25">
      <c r="A2176" s="49" t="s">
        <v>6624</v>
      </c>
      <c r="B2176" s="49" t="s">
        <v>1236</v>
      </c>
      <c r="C2176" s="49" t="s">
        <v>209</v>
      </c>
      <c r="D2176" s="49">
        <v>4</v>
      </c>
      <c r="E2176">
        <v>70</v>
      </c>
      <c r="F2176">
        <v>9</v>
      </c>
      <c r="I2176" s="49"/>
      <c r="M2176" s="49"/>
      <c r="N2176" s="49"/>
      <c r="O2176" s="49" t="s">
        <v>6625</v>
      </c>
      <c r="P2176" s="49">
        <v>7</v>
      </c>
      <c r="Q2176" s="49" t="s">
        <v>6626</v>
      </c>
      <c r="R2176" s="49" t="str">
        <f>IFERROR(INDEX(tbl_Lookup_Exercises[Category],MATCH(tbl_Exercises[[#This Row],[ExerciseName]],tbl_Lookup_Exercises[ExerciseName],0)),"Unknown")</f>
        <v>Arms_Triceps</v>
      </c>
    </row>
    <row r="2177" spans="1:18" hidden="1" x14ac:dyDescent="0.25">
      <c r="A2177" s="49" t="s">
        <v>6627</v>
      </c>
      <c r="B2177" s="49" t="s">
        <v>1236</v>
      </c>
      <c r="C2177" s="49" t="s">
        <v>123</v>
      </c>
      <c r="D2177" s="49">
        <v>1</v>
      </c>
      <c r="E2177">
        <v>20</v>
      </c>
      <c r="F2177">
        <v>12</v>
      </c>
      <c r="I2177" s="49"/>
      <c r="J2177">
        <v>2</v>
      </c>
      <c r="K2177">
        <v>1</v>
      </c>
      <c r="L2177">
        <v>2</v>
      </c>
      <c r="M2177" s="49" t="s">
        <v>2289</v>
      </c>
      <c r="N2177" s="49"/>
      <c r="O2177" s="49" t="s">
        <v>2527</v>
      </c>
      <c r="P2177" s="49">
        <v>7</v>
      </c>
      <c r="Q2177" s="49" t="s">
        <v>6628</v>
      </c>
      <c r="R2177" s="49" t="str">
        <f>IFERROR(INDEX(tbl_Lookup_Exercises[Category],MATCH(tbl_Exercises[[#This Row],[ExerciseName]],tbl_Lookup_Exercises[ExerciseName],0)),"Unknown")</f>
        <v>Arms_Biceps</v>
      </c>
    </row>
    <row r="2178" spans="1:18" hidden="1" x14ac:dyDescent="0.25">
      <c r="A2178" s="49" t="s">
        <v>6629</v>
      </c>
      <c r="B2178" s="49" t="s">
        <v>1236</v>
      </c>
      <c r="C2178" s="49" t="s">
        <v>123</v>
      </c>
      <c r="D2178" s="49">
        <v>2</v>
      </c>
      <c r="E2178">
        <v>25</v>
      </c>
      <c r="F2178">
        <v>12</v>
      </c>
      <c r="I2178" s="49"/>
      <c r="J2178">
        <v>2</v>
      </c>
      <c r="K2178">
        <v>1</v>
      </c>
      <c r="L2178">
        <v>2</v>
      </c>
      <c r="M2178" s="49" t="s">
        <v>1745</v>
      </c>
      <c r="N2178" s="49"/>
      <c r="O2178" s="49" t="s">
        <v>1932</v>
      </c>
      <c r="P2178" s="49">
        <v>7</v>
      </c>
      <c r="Q2178" s="49" t="s">
        <v>6630</v>
      </c>
      <c r="R2178" s="49" t="str">
        <f>IFERROR(INDEX(tbl_Lookup_Exercises[Category],MATCH(tbl_Exercises[[#This Row],[ExerciseName]],tbl_Lookup_Exercises[ExerciseName],0)),"Unknown")</f>
        <v>Arms_Biceps</v>
      </c>
    </row>
    <row r="2179" spans="1:18" hidden="1" x14ac:dyDescent="0.25">
      <c r="A2179" s="49" t="s">
        <v>6631</v>
      </c>
      <c r="B2179" s="49" t="s">
        <v>1236</v>
      </c>
      <c r="C2179" s="49" t="s">
        <v>123</v>
      </c>
      <c r="D2179" s="49">
        <v>3</v>
      </c>
      <c r="E2179">
        <v>25</v>
      </c>
      <c r="F2179">
        <v>12</v>
      </c>
      <c r="I2179" s="49"/>
      <c r="J2179">
        <v>2</v>
      </c>
      <c r="K2179">
        <v>1</v>
      </c>
      <c r="L2179">
        <v>2</v>
      </c>
      <c r="M2179" s="49" t="s">
        <v>610</v>
      </c>
      <c r="N2179" s="49"/>
      <c r="O2179" s="49" t="s">
        <v>1937</v>
      </c>
      <c r="P2179" s="49">
        <v>7</v>
      </c>
      <c r="Q2179" s="49" t="s">
        <v>6632</v>
      </c>
      <c r="R2179" s="49" t="str">
        <f>IFERROR(INDEX(tbl_Lookup_Exercises[Category],MATCH(tbl_Exercises[[#This Row],[ExerciseName]],tbl_Lookup_Exercises[ExerciseName],0)),"Unknown")</f>
        <v>Arms_Biceps</v>
      </c>
    </row>
    <row r="2180" spans="1:18" hidden="1" x14ac:dyDescent="0.25">
      <c r="A2180" s="49" t="s">
        <v>6633</v>
      </c>
      <c r="B2180" s="49" t="s">
        <v>1236</v>
      </c>
      <c r="C2180" s="49" t="s">
        <v>339</v>
      </c>
      <c r="D2180" s="49">
        <v>1</v>
      </c>
      <c r="E2180">
        <v>50</v>
      </c>
      <c r="G2180">
        <v>64.800000000000011</v>
      </c>
      <c r="I2180" s="49"/>
      <c r="M2180" s="49"/>
      <c r="N2180" s="49"/>
      <c r="O2180" s="49" t="s">
        <v>6634</v>
      </c>
      <c r="P2180" s="49">
        <v>7</v>
      </c>
      <c r="Q2180" s="49" t="s">
        <v>6635</v>
      </c>
      <c r="R2180" s="49" t="str">
        <f>IFERROR(INDEX(tbl_Lookup_Exercises[Category],MATCH(tbl_Exercises[[#This Row],[ExerciseName]],tbl_Lookup_Exercises[ExerciseName],0)),"Unknown")</f>
        <v>Carry</v>
      </c>
    </row>
    <row r="2181" spans="1:18" hidden="1" x14ac:dyDescent="0.25">
      <c r="A2181" s="49" t="s">
        <v>6636</v>
      </c>
      <c r="B2181" s="49" t="s">
        <v>1236</v>
      </c>
      <c r="C2181" s="49" t="s">
        <v>339</v>
      </c>
      <c r="D2181" s="49">
        <v>2</v>
      </c>
      <c r="E2181">
        <v>50</v>
      </c>
      <c r="G2181">
        <v>60</v>
      </c>
      <c r="I2181" s="49"/>
      <c r="M2181" s="49"/>
      <c r="N2181" s="49"/>
      <c r="O2181" s="49"/>
      <c r="P2181" s="49">
        <v>7</v>
      </c>
      <c r="Q2181" s="49" t="s">
        <v>6637</v>
      </c>
      <c r="R2181" s="49" t="str">
        <f>IFERROR(INDEX(tbl_Lookup_Exercises[Category],MATCH(tbl_Exercises[[#This Row],[ExerciseName]],tbl_Lookup_Exercises[ExerciseName],0)),"Unknown")</f>
        <v>Carry</v>
      </c>
    </row>
    <row r="2182" spans="1:18" hidden="1" x14ac:dyDescent="0.25">
      <c r="A2182" s="49" t="s">
        <v>6638</v>
      </c>
      <c r="B2182" s="49" t="s">
        <v>1236</v>
      </c>
      <c r="C2182" s="49" t="s">
        <v>339</v>
      </c>
      <c r="D2182" s="49">
        <v>3</v>
      </c>
      <c r="E2182">
        <v>50</v>
      </c>
      <c r="G2182">
        <v>45</v>
      </c>
      <c r="I2182" s="49"/>
      <c r="M2182" s="49"/>
      <c r="N2182" s="49"/>
      <c r="O2182" s="49"/>
      <c r="P2182" s="49">
        <v>7</v>
      </c>
      <c r="Q2182" s="49" t="s">
        <v>6639</v>
      </c>
      <c r="R2182" s="49" t="str">
        <f>IFERROR(INDEX(tbl_Lookup_Exercises[Category],MATCH(tbl_Exercises[[#This Row],[ExerciseName]],tbl_Lookup_Exercises[ExerciseName],0)),"Unknown")</f>
        <v>Carry</v>
      </c>
    </row>
    <row r="2183" spans="1:18" hidden="1" x14ac:dyDescent="0.25">
      <c r="A2183" s="49" t="s">
        <v>6640</v>
      </c>
      <c r="B2183" s="49" t="s">
        <v>1236</v>
      </c>
      <c r="C2183" s="49" t="s">
        <v>334</v>
      </c>
      <c r="D2183" s="49">
        <v>1</v>
      </c>
      <c r="E2183">
        <v>0</v>
      </c>
      <c r="G2183">
        <v>49.8</v>
      </c>
      <c r="I2183" s="49"/>
      <c r="M2183" s="49"/>
      <c r="N2183" s="49"/>
      <c r="O2183" s="49" t="s">
        <v>6641</v>
      </c>
      <c r="P2183" s="49">
        <v>7</v>
      </c>
      <c r="Q2183" s="49" t="s">
        <v>6642</v>
      </c>
      <c r="R2183" s="49" t="str">
        <f>IFERROR(INDEX(tbl_Lookup_Exercises[Category],MATCH(tbl_Exercises[[#This Row],[ExerciseName]],tbl_Lookup_Exercises[ExerciseName],0)),"Unknown")</f>
        <v>Carry</v>
      </c>
    </row>
    <row r="2184" spans="1:18" hidden="1" x14ac:dyDescent="0.25">
      <c r="A2184" s="49" t="s">
        <v>6643</v>
      </c>
      <c r="B2184" s="49" t="s">
        <v>1236</v>
      </c>
      <c r="C2184" s="49" t="s">
        <v>334</v>
      </c>
      <c r="D2184" s="49">
        <v>2</v>
      </c>
      <c r="E2184">
        <v>0</v>
      </c>
      <c r="G2184">
        <v>39.6</v>
      </c>
      <c r="I2184" s="49"/>
      <c r="M2184" s="49"/>
      <c r="N2184" s="49"/>
      <c r="O2184" s="49" t="s">
        <v>6644</v>
      </c>
      <c r="P2184" s="49">
        <v>7</v>
      </c>
      <c r="Q2184" s="49" t="s">
        <v>6645</v>
      </c>
      <c r="R2184" s="49" t="str">
        <f>IFERROR(INDEX(tbl_Lookup_Exercises[Category],MATCH(tbl_Exercises[[#This Row],[ExerciseName]],tbl_Lookup_Exercises[ExerciseName],0)),"Unknown")</f>
        <v>Carry</v>
      </c>
    </row>
    <row r="2185" spans="1:18" hidden="1" x14ac:dyDescent="0.25">
      <c r="A2185" s="49" t="s">
        <v>6646</v>
      </c>
      <c r="B2185" s="49" t="s">
        <v>1236</v>
      </c>
      <c r="C2185" s="49" t="s">
        <v>373</v>
      </c>
      <c r="D2185" s="49">
        <v>1</v>
      </c>
      <c r="G2185">
        <v>30</v>
      </c>
      <c r="H2185">
        <v>0</v>
      </c>
      <c r="I2185" s="49" t="s">
        <v>3957</v>
      </c>
      <c r="M2185" s="49"/>
      <c r="N2185" s="49"/>
      <c r="O2185" s="49" t="s">
        <v>6647</v>
      </c>
      <c r="P2185" s="49">
        <v>7</v>
      </c>
      <c r="Q2185" s="49" t="s">
        <v>6648</v>
      </c>
      <c r="R2185" s="49" t="str">
        <f>IFERROR(INDEX(tbl_Lookup_Exercises[Category],MATCH(tbl_Exercises[[#This Row],[ExerciseName]],tbl_Lookup_Exercises[ExerciseName],0)),"Unknown")</f>
        <v>Cardio</v>
      </c>
    </row>
    <row r="2186" spans="1:18" hidden="1" x14ac:dyDescent="0.25">
      <c r="A2186" s="49" t="s">
        <v>6649</v>
      </c>
      <c r="B2186" s="49" t="s">
        <v>1236</v>
      </c>
      <c r="C2186" s="49" t="s">
        <v>373</v>
      </c>
      <c r="D2186" s="49">
        <v>2</v>
      </c>
      <c r="G2186">
        <v>30</v>
      </c>
      <c r="H2186">
        <v>0</v>
      </c>
      <c r="I2186" s="49" t="s">
        <v>3957</v>
      </c>
      <c r="M2186" s="49"/>
      <c r="N2186" s="49"/>
      <c r="O2186" s="49" t="s">
        <v>6647</v>
      </c>
      <c r="P2186" s="49">
        <v>7</v>
      </c>
      <c r="Q2186" s="49" t="s">
        <v>1239</v>
      </c>
      <c r="R2186" s="49" t="str">
        <f>IFERROR(INDEX(tbl_Lookup_Exercises[Category],MATCH(tbl_Exercises[[#This Row],[ExerciseName]],tbl_Lookup_Exercises[ExerciseName],0)),"Unknown")</f>
        <v>Cardio</v>
      </c>
    </row>
    <row r="2187" spans="1:18" hidden="1" x14ac:dyDescent="0.25">
      <c r="A2187" s="49" t="s">
        <v>6650</v>
      </c>
      <c r="B2187" s="49" t="s">
        <v>1240</v>
      </c>
      <c r="C2187" s="49" t="s">
        <v>363</v>
      </c>
      <c r="D2187" s="49">
        <v>1</v>
      </c>
      <c r="G2187">
        <v>364</v>
      </c>
      <c r="H2187">
        <v>0.68</v>
      </c>
      <c r="I2187" s="49" t="s">
        <v>3957</v>
      </c>
      <c r="M2187" s="49"/>
      <c r="N2187" s="49"/>
      <c r="O2187" s="49" t="s">
        <v>6651</v>
      </c>
      <c r="P2187" s="49">
        <v>7</v>
      </c>
      <c r="Q2187" s="49" t="s">
        <v>1242</v>
      </c>
      <c r="R2187" s="49" t="str">
        <f>IFERROR(INDEX(tbl_Lookup_Exercises[Category],MATCH(tbl_Exercises[[#This Row],[ExerciseName]],tbl_Lookup_Exercises[ExerciseName],0)),"Unknown")</f>
        <v>Cardio</v>
      </c>
    </row>
    <row r="2188" spans="1:18" hidden="1" x14ac:dyDescent="0.25">
      <c r="A2188" s="49" t="s">
        <v>6652</v>
      </c>
      <c r="B2188" s="49" t="s">
        <v>1240</v>
      </c>
      <c r="C2188" s="49" t="s">
        <v>394</v>
      </c>
      <c r="D2188" s="49">
        <v>1</v>
      </c>
      <c r="E2188">
        <v>0</v>
      </c>
      <c r="F2188">
        <v>15</v>
      </c>
      <c r="I2188" s="49"/>
      <c r="M2188" s="49"/>
      <c r="N2188" s="49"/>
      <c r="O2188" s="49" t="s">
        <v>2818</v>
      </c>
      <c r="P2188" s="49">
        <v>7</v>
      </c>
      <c r="Q2188" s="49" t="s">
        <v>6653</v>
      </c>
      <c r="R2188" s="49" t="str">
        <f>IFERROR(INDEX(tbl_Lookup_Exercises[Category],MATCH(tbl_Exercises[[#This Row],[ExerciseName]],tbl_Lookup_Exercises[ExerciseName],0)),"Unknown")</f>
        <v>Warmup</v>
      </c>
    </row>
    <row r="2189" spans="1:18" hidden="1" x14ac:dyDescent="0.25">
      <c r="A2189" s="49" t="s">
        <v>6654</v>
      </c>
      <c r="B2189" s="49" t="s">
        <v>1240</v>
      </c>
      <c r="C2189" s="49" t="s">
        <v>403</v>
      </c>
      <c r="D2189" s="49">
        <v>1</v>
      </c>
      <c r="E2189">
        <v>0</v>
      </c>
      <c r="F2189">
        <v>8</v>
      </c>
      <c r="I2189" s="49"/>
      <c r="M2189" s="49"/>
      <c r="N2189" s="49"/>
      <c r="O2189" s="49" t="s">
        <v>2818</v>
      </c>
      <c r="P2189" s="49">
        <v>7</v>
      </c>
      <c r="Q2189" s="49" t="s">
        <v>6655</v>
      </c>
      <c r="R2189" s="49" t="str">
        <f>IFERROR(INDEX(tbl_Lookup_Exercises[Category],MATCH(tbl_Exercises[[#This Row],[ExerciseName]],tbl_Lookup_Exercises[ExerciseName],0)),"Unknown")</f>
        <v>Warmup</v>
      </c>
    </row>
    <row r="2190" spans="1:18" hidden="1" x14ac:dyDescent="0.25">
      <c r="A2190" s="49" t="s">
        <v>6656</v>
      </c>
      <c r="B2190" s="49" t="s">
        <v>1240</v>
      </c>
      <c r="C2190" s="49" t="s">
        <v>403</v>
      </c>
      <c r="D2190" s="49">
        <v>2</v>
      </c>
      <c r="E2190">
        <v>0</v>
      </c>
      <c r="F2190">
        <v>8</v>
      </c>
      <c r="I2190" s="49"/>
      <c r="M2190" s="49"/>
      <c r="N2190" s="49"/>
      <c r="O2190" s="49" t="s">
        <v>2818</v>
      </c>
      <c r="P2190" s="49">
        <v>7</v>
      </c>
      <c r="Q2190" s="49" t="s">
        <v>6657</v>
      </c>
      <c r="R2190" s="49" t="str">
        <f>IFERROR(INDEX(tbl_Lookup_Exercises[Category],MATCH(tbl_Exercises[[#This Row],[ExerciseName]],tbl_Lookup_Exercises[ExerciseName],0)),"Unknown")</f>
        <v>Warmup</v>
      </c>
    </row>
    <row r="2191" spans="1:18" hidden="1" x14ac:dyDescent="0.25">
      <c r="A2191" s="49" t="s">
        <v>6658</v>
      </c>
      <c r="B2191" s="49" t="s">
        <v>1240</v>
      </c>
      <c r="C2191" s="49" t="s">
        <v>394</v>
      </c>
      <c r="D2191" s="49">
        <v>2</v>
      </c>
      <c r="E2191">
        <v>0</v>
      </c>
      <c r="F2191">
        <v>15</v>
      </c>
      <c r="I2191" s="49"/>
      <c r="M2191" s="49"/>
      <c r="N2191" s="49"/>
      <c r="O2191" s="49" t="s">
        <v>2818</v>
      </c>
      <c r="P2191" s="49">
        <v>7</v>
      </c>
      <c r="Q2191" s="49" t="s">
        <v>6659</v>
      </c>
      <c r="R2191" s="49" t="str">
        <f>IFERROR(INDEX(tbl_Lookup_Exercises[Category],MATCH(tbl_Exercises[[#This Row],[ExerciseName]],tbl_Lookup_Exercises[ExerciseName],0)),"Unknown")</f>
        <v>Warmup</v>
      </c>
    </row>
    <row r="2192" spans="1:18" hidden="1" x14ac:dyDescent="0.25">
      <c r="A2192" s="49" t="s">
        <v>6660</v>
      </c>
      <c r="B2192" s="49" t="s">
        <v>1240</v>
      </c>
      <c r="C2192" s="49" t="s">
        <v>1</v>
      </c>
      <c r="D2192" s="49">
        <v>1</v>
      </c>
      <c r="E2192">
        <v>150</v>
      </c>
      <c r="G2192">
        <v>64.800000000000011</v>
      </c>
      <c r="I2192" s="49"/>
      <c r="M2192" s="49"/>
      <c r="N2192" s="49"/>
      <c r="O2192" s="49" t="s">
        <v>6661</v>
      </c>
      <c r="P2192" s="49">
        <v>7</v>
      </c>
      <c r="Q2192" s="49" t="s">
        <v>6662</v>
      </c>
      <c r="R2192" s="49" t="str">
        <f>IFERROR(INDEX(tbl_Lookup_Exercises[Category],MATCH(tbl_Exercises[[#This Row],[ExerciseName]],tbl_Lookup_Exercises[ExerciseName],0)),"Unknown")</f>
        <v>Carry</v>
      </c>
    </row>
    <row r="2193" spans="1:18" hidden="1" x14ac:dyDescent="0.25">
      <c r="A2193" s="49" t="s">
        <v>6663</v>
      </c>
      <c r="B2193" s="49" t="s">
        <v>1240</v>
      </c>
      <c r="C2193" s="49" t="s">
        <v>1</v>
      </c>
      <c r="D2193" s="49">
        <v>2</v>
      </c>
      <c r="E2193">
        <v>150</v>
      </c>
      <c r="G2193">
        <v>60</v>
      </c>
      <c r="I2193" s="49"/>
      <c r="M2193" s="49"/>
      <c r="N2193" s="49"/>
      <c r="O2193" s="49" t="s">
        <v>6664</v>
      </c>
      <c r="P2193" s="49">
        <v>7</v>
      </c>
      <c r="Q2193" s="49" t="s">
        <v>6665</v>
      </c>
      <c r="R2193" s="49" t="str">
        <f>IFERROR(INDEX(tbl_Lookup_Exercises[Category],MATCH(tbl_Exercises[[#This Row],[ExerciseName]],tbl_Lookup_Exercises[ExerciseName],0)),"Unknown")</f>
        <v>Carry</v>
      </c>
    </row>
    <row r="2194" spans="1:18" hidden="1" x14ac:dyDescent="0.25">
      <c r="A2194" s="49" t="s">
        <v>6666</v>
      </c>
      <c r="B2194" s="49" t="s">
        <v>1240</v>
      </c>
      <c r="C2194" s="49" t="s">
        <v>1</v>
      </c>
      <c r="D2194" s="49">
        <v>3</v>
      </c>
      <c r="E2194">
        <v>150</v>
      </c>
      <c r="G2194">
        <v>55.800000000000004</v>
      </c>
      <c r="I2194" s="49"/>
      <c r="M2194" s="49"/>
      <c r="N2194" s="49"/>
      <c r="O2194" s="49" t="s">
        <v>6667</v>
      </c>
      <c r="P2194" s="49">
        <v>7</v>
      </c>
      <c r="Q2194" s="49" t="s">
        <v>6668</v>
      </c>
      <c r="R2194" s="49" t="str">
        <f>IFERROR(INDEX(tbl_Lookup_Exercises[Category],MATCH(tbl_Exercises[[#This Row],[ExerciseName]],tbl_Lookup_Exercises[ExerciseName],0)),"Unknown")</f>
        <v>Carry</v>
      </c>
    </row>
    <row r="2195" spans="1:18" hidden="1" x14ac:dyDescent="0.25">
      <c r="A2195" s="49" t="s">
        <v>6669</v>
      </c>
      <c r="B2195" s="49" t="s">
        <v>1240</v>
      </c>
      <c r="C2195" s="49" t="s">
        <v>1</v>
      </c>
      <c r="D2195" s="49">
        <v>4</v>
      </c>
      <c r="E2195">
        <v>150</v>
      </c>
      <c r="G2195">
        <v>52.2</v>
      </c>
      <c r="I2195" s="49"/>
      <c r="M2195" s="49"/>
      <c r="N2195" s="49"/>
      <c r="O2195" s="49" t="s">
        <v>6670</v>
      </c>
      <c r="P2195" s="49">
        <v>7</v>
      </c>
      <c r="Q2195" s="49" t="s">
        <v>6671</v>
      </c>
      <c r="R2195" s="49" t="str">
        <f>IFERROR(INDEX(tbl_Lookup_Exercises[Category],MATCH(tbl_Exercises[[#This Row],[ExerciseName]],tbl_Lookup_Exercises[ExerciseName],0)),"Unknown")</f>
        <v>Carry</v>
      </c>
    </row>
    <row r="2196" spans="1:18" hidden="1" x14ac:dyDescent="0.25">
      <c r="A2196" s="49" t="s">
        <v>6672</v>
      </c>
      <c r="B2196" s="49" t="s">
        <v>1240</v>
      </c>
      <c r="C2196" s="49" t="s">
        <v>1</v>
      </c>
      <c r="D2196" s="49">
        <v>5</v>
      </c>
      <c r="E2196">
        <v>150</v>
      </c>
      <c r="G2196">
        <v>49.8</v>
      </c>
      <c r="I2196" s="49"/>
      <c r="M2196" s="49"/>
      <c r="N2196" s="49"/>
      <c r="O2196" s="49" t="s">
        <v>6664</v>
      </c>
      <c r="P2196" s="49">
        <v>7</v>
      </c>
      <c r="Q2196" s="49" t="s">
        <v>6673</v>
      </c>
      <c r="R2196" s="49" t="str">
        <f>IFERROR(INDEX(tbl_Lookup_Exercises[Category],MATCH(tbl_Exercises[[#This Row],[ExerciseName]],tbl_Lookup_Exercises[ExerciseName],0)),"Unknown")</f>
        <v>Carry</v>
      </c>
    </row>
    <row r="2197" spans="1:18" hidden="1" x14ac:dyDescent="0.25">
      <c r="A2197" s="49" t="s">
        <v>6674</v>
      </c>
      <c r="B2197" s="49" t="s">
        <v>1240</v>
      </c>
      <c r="C2197" s="49" t="s">
        <v>32</v>
      </c>
      <c r="D2197" s="49">
        <v>1</v>
      </c>
      <c r="E2197">
        <v>205</v>
      </c>
      <c r="F2197">
        <v>7</v>
      </c>
      <c r="I2197" s="49"/>
      <c r="J2197">
        <v>2</v>
      </c>
      <c r="K2197">
        <v>1</v>
      </c>
      <c r="L2197">
        <v>1</v>
      </c>
      <c r="M2197" s="49" t="s">
        <v>1745</v>
      </c>
      <c r="N2197" s="49"/>
      <c r="O2197" s="49" t="s">
        <v>6406</v>
      </c>
      <c r="P2197" s="49">
        <v>7</v>
      </c>
      <c r="Q2197" s="49" t="s">
        <v>6675</v>
      </c>
      <c r="R2197" s="49" t="str">
        <f>IFERROR(INDEX(tbl_Lookup_Exercises[Category],MATCH(tbl_Exercises[[#This Row],[ExerciseName]],tbl_Lookup_Exercises[ExerciseName],0)),"Unknown")</f>
        <v>Pull</v>
      </c>
    </row>
    <row r="2198" spans="1:18" hidden="1" x14ac:dyDescent="0.25">
      <c r="A2198" s="49" t="s">
        <v>6676</v>
      </c>
      <c r="B2198" s="49" t="s">
        <v>1240</v>
      </c>
      <c r="C2198" s="49" t="s">
        <v>32</v>
      </c>
      <c r="D2198" s="49">
        <v>2</v>
      </c>
      <c r="E2198">
        <v>210</v>
      </c>
      <c r="F2198">
        <v>7</v>
      </c>
      <c r="I2198" s="49"/>
      <c r="J2198">
        <v>2</v>
      </c>
      <c r="K2198">
        <v>1</v>
      </c>
      <c r="L2198">
        <v>1</v>
      </c>
      <c r="M2198" s="49" t="s">
        <v>1745</v>
      </c>
      <c r="N2198" s="49"/>
      <c r="O2198" s="49" t="s">
        <v>6406</v>
      </c>
      <c r="P2198" s="49">
        <v>7</v>
      </c>
      <c r="Q2198" s="49" t="s">
        <v>6677</v>
      </c>
      <c r="R2198" s="49" t="str">
        <f>IFERROR(INDEX(tbl_Lookup_Exercises[Category],MATCH(tbl_Exercises[[#This Row],[ExerciseName]],tbl_Lookup_Exercises[ExerciseName],0)),"Unknown")</f>
        <v>Pull</v>
      </c>
    </row>
    <row r="2199" spans="1:18" hidden="1" x14ac:dyDescent="0.25">
      <c r="A2199" s="49" t="s">
        <v>6678</v>
      </c>
      <c r="B2199" s="49" t="s">
        <v>1240</v>
      </c>
      <c r="C2199" s="49" t="s">
        <v>32</v>
      </c>
      <c r="D2199" s="49">
        <v>3</v>
      </c>
      <c r="E2199">
        <v>210</v>
      </c>
      <c r="F2199">
        <v>6</v>
      </c>
      <c r="I2199" s="49"/>
      <c r="J2199">
        <v>2</v>
      </c>
      <c r="K2199">
        <v>1</v>
      </c>
      <c r="L2199">
        <v>1</v>
      </c>
      <c r="M2199" s="49" t="s">
        <v>610</v>
      </c>
      <c r="N2199" s="49"/>
      <c r="O2199" s="49" t="s">
        <v>6135</v>
      </c>
      <c r="P2199" s="49">
        <v>7</v>
      </c>
      <c r="Q2199" s="49" t="s">
        <v>6679</v>
      </c>
      <c r="R2199" s="49" t="str">
        <f>IFERROR(INDEX(tbl_Lookup_Exercises[Category],MATCH(tbl_Exercises[[#This Row],[ExerciseName]],tbl_Lookup_Exercises[ExerciseName],0)),"Unknown")</f>
        <v>Pull</v>
      </c>
    </row>
    <row r="2200" spans="1:18" hidden="1" x14ac:dyDescent="0.25">
      <c r="A2200" s="49" t="s">
        <v>6680</v>
      </c>
      <c r="B2200" s="49" t="s">
        <v>1240</v>
      </c>
      <c r="C2200" s="49" t="s">
        <v>32</v>
      </c>
      <c r="D2200" s="49">
        <v>4</v>
      </c>
      <c r="E2200">
        <v>210</v>
      </c>
      <c r="F2200">
        <v>5.5</v>
      </c>
      <c r="I2200" s="49"/>
      <c r="J2200">
        <v>2</v>
      </c>
      <c r="K2200">
        <v>1</v>
      </c>
      <c r="L2200">
        <v>1</v>
      </c>
      <c r="M2200" s="49" t="s">
        <v>610</v>
      </c>
      <c r="N2200" s="49"/>
      <c r="O2200" s="49" t="s">
        <v>6681</v>
      </c>
      <c r="P2200" s="49">
        <v>7</v>
      </c>
      <c r="Q2200" s="49" t="s">
        <v>6682</v>
      </c>
      <c r="R2200" s="49" t="str">
        <f>IFERROR(INDEX(tbl_Lookup_Exercises[Category],MATCH(tbl_Exercises[[#This Row],[ExerciseName]],tbl_Lookup_Exercises[ExerciseName],0)),"Unknown")</f>
        <v>Pull</v>
      </c>
    </row>
    <row r="2201" spans="1:18" hidden="1" x14ac:dyDescent="0.25">
      <c r="A2201" s="49" t="s">
        <v>6683</v>
      </c>
      <c r="B2201" s="49" t="s">
        <v>1240</v>
      </c>
      <c r="C2201" s="49" t="s">
        <v>24</v>
      </c>
      <c r="D2201" s="49">
        <v>1</v>
      </c>
      <c r="E2201">
        <v>0</v>
      </c>
      <c r="F2201">
        <v>8</v>
      </c>
      <c r="I2201" s="49"/>
      <c r="J2201">
        <v>2</v>
      </c>
      <c r="K2201">
        <v>2</v>
      </c>
      <c r="L2201">
        <v>1</v>
      </c>
      <c r="M2201" s="49" t="s">
        <v>1745</v>
      </c>
      <c r="N2201" s="49"/>
      <c r="O2201" s="49" t="s">
        <v>3101</v>
      </c>
      <c r="P2201" s="49">
        <v>7</v>
      </c>
      <c r="Q2201" s="49" t="s">
        <v>6684</v>
      </c>
      <c r="R2201" s="49" t="str">
        <f>IFERROR(INDEX(tbl_Lookup_Exercises[Category],MATCH(tbl_Exercises[[#This Row],[ExerciseName]],tbl_Lookup_Exercises[ExerciseName],0)),"Unknown")</f>
        <v>Pull</v>
      </c>
    </row>
    <row r="2202" spans="1:18" hidden="1" x14ac:dyDescent="0.25">
      <c r="A2202" s="49" t="s">
        <v>6685</v>
      </c>
      <c r="B2202" s="49" t="s">
        <v>1240</v>
      </c>
      <c r="C2202" s="49" t="s">
        <v>24</v>
      </c>
      <c r="D2202" s="49">
        <v>2</v>
      </c>
      <c r="E2202">
        <v>0</v>
      </c>
      <c r="F2202">
        <v>8</v>
      </c>
      <c r="I2202" s="49"/>
      <c r="J2202">
        <v>2</v>
      </c>
      <c r="K2202">
        <v>2</v>
      </c>
      <c r="L2202">
        <v>1</v>
      </c>
      <c r="M2202" s="49" t="s">
        <v>1745</v>
      </c>
      <c r="N2202" s="49"/>
      <c r="O2202" s="49" t="s">
        <v>3101</v>
      </c>
      <c r="P2202" s="49">
        <v>7</v>
      </c>
      <c r="Q2202" s="49" t="s">
        <v>6686</v>
      </c>
      <c r="R2202" s="49" t="str">
        <f>IFERROR(INDEX(tbl_Lookup_Exercises[Category],MATCH(tbl_Exercises[[#This Row],[ExerciseName]],tbl_Lookup_Exercises[ExerciseName],0)),"Unknown")</f>
        <v>Pull</v>
      </c>
    </row>
    <row r="2203" spans="1:18" hidden="1" x14ac:dyDescent="0.25">
      <c r="A2203" s="49" t="s">
        <v>6687</v>
      </c>
      <c r="B2203" s="49" t="s">
        <v>1240</v>
      </c>
      <c r="C2203" s="49" t="s">
        <v>24</v>
      </c>
      <c r="D2203" s="49">
        <v>3</v>
      </c>
      <c r="E2203">
        <v>0</v>
      </c>
      <c r="F2203">
        <v>8</v>
      </c>
      <c r="I2203" s="49"/>
      <c r="J2203">
        <v>2</v>
      </c>
      <c r="K2203">
        <v>2</v>
      </c>
      <c r="L2203">
        <v>1</v>
      </c>
      <c r="M2203" s="49" t="s">
        <v>1745</v>
      </c>
      <c r="N2203" s="49"/>
      <c r="O2203" s="49" t="s">
        <v>6688</v>
      </c>
      <c r="P2203" s="49">
        <v>7</v>
      </c>
      <c r="Q2203" s="49" t="s">
        <v>6689</v>
      </c>
      <c r="R2203" s="49" t="str">
        <f>IFERROR(INDEX(tbl_Lookup_Exercises[Category],MATCH(tbl_Exercises[[#This Row],[ExerciseName]],tbl_Lookup_Exercises[ExerciseName],0)),"Unknown")</f>
        <v>Pull</v>
      </c>
    </row>
    <row r="2204" spans="1:18" hidden="1" x14ac:dyDescent="0.25">
      <c r="A2204" s="49" t="s">
        <v>6690</v>
      </c>
      <c r="B2204" s="49" t="s">
        <v>1240</v>
      </c>
      <c r="C2204" s="49" t="s">
        <v>96</v>
      </c>
      <c r="D2204" s="49">
        <v>1</v>
      </c>
      <c r="E2204">
        <v>35</v>
      </c>
      <c r="F2204">
        <v>7</v>
      </c>
      <c r="I2204" s="49"/>
      <c r="J2204">
        <v>2</v>
      </c>
      <c r="K2204">
        <v>2</v>
      </c>
      <c r="L2204">
        <v>2</v>
      </c>
      <c r="M2204" s="49" t="s">
        <v>1745</v>
      </c>
      <c r="N2204" s="49"/>
      <c r="O2204" s="49" t="s">
        <v>6691</v>
      </c>
      <c r="P2204" s="49">
        <v>7</v>
      </c>
      <c r="Q2204" s="49" t="s">
        <v>6692</v>
      </c>
      <c r="R2204" s="49" t="str">
        <f>IFERROR(INDEX(tbl_Lookup_Exercises[Category],MATCH(tbl_Exercises[[#This Row],[ExerciseName]],tbl_Lookup_Exercises[ExerciseName],0)),"Unknown")</f>
        <v>Arms_Biceps</v>
      </c>
    </row>
    <row r="2205" spans="1:18" hidden="1" x14ac:dyDescent="0.25">
      <c r="A2205" s="49" t="s">
        <v>6693</v>
      </c>
      <c r="B2205" s="49" t="s">
        <v>1240</v>
      </c>
      <c r="C2205" s="49" t="s">
        <v>96</v>
      </c>
      <c r="D2205" s="49">
        <v>2</v>
      </c>
      <c r="E2205">
        <v>35</v>
      </c>
      <c r="F2205">
        <v>7</v>
      </c>
      <c r="I2205" s="49"/>
      <c r="J2205">
        <v>2</v>
      </c>
      <c r="K2205">
        <v>2</v>
      </c>
      <c r="L2205">
        <v>2</v>
      </c>
      <c r="M2205" s="49" t="s">
        <v>1745</v>
      </c>
      <c r="N2205" s="49"/>
      <c r="O2205" s="49" t="s">
        <v>6691</v>
      </c>
      <c r="P2205" s="49">
        <v>7</v>
      </c>
      <c r="Q2205" s="49" t="s">
        <v>6694</v>
      </c>
      <c r="R2205" s="49" t="str">
        <f>IFERROR(INDEX(tbl_Lookup_Exercises[Category],MATCH(tbl_Exercises[[#This Row],[ExerciseName]],tbl_Lookup_Exercises[ExerciseName],0)),"Unknown")</f>
        <v>Arms_Biceps</v>
      </c>
    </row>
    <row r="2206" spans="1:18" hidden="1" x14ac:dyDescent="0.25">
      <c r="A2206" s="49" t="s">
        <v>6695</v>
      </c>
      <c r="B2206" s="49" t="s">
        <v>1240</v>
      </c>
      <c r="C2206" s="49" t="s">
        <v>96</v>
      </c>
      <c r="D2206" s="49">
        <v>3</v>
      </c>
      <c r="E2206">
        <v>35</v>
      </c>
      <c r="F2206">
        <v>7</v>
      </c>
      <c r="I2206" s="49"/>
      <c r="J2206">
        <v>2</v>
      </c>
      <c r="K2206">
        <v>2</v>
      </c>
      <c r="L2206">
        <v>2</v>
      </c>
      <c r="M2206" s="49" t="s">
        <v>610</v>
      </c>
      <c r="N2206" s="49"/>
      <c r="O2206" s="49" t="s">
        <v>6696</v>
      </c>
      <c r="P2206" s="49">
        <v>7</v>
      </c>
      <c r="Q2206" s="49" t="s">
        <v>6697</v>
      </c>
      <c r="R2206" s="49" t="str">
        <f>IFERROR(INDEX(tbl_Lookup_Exercises[Category],MATCH(tbl_Exercises[[#This Row],[ExerciseName]],tbl_Lookup_Exercises[ExerciseName],0)),"Unknown")</f>
        <v>Arms_Biceps</v>
      </c>
    </row>
    <row r="2207" spans="1:18" hidden="1" x14ac:dyDescent="0.25">
      <c r="A2207" s="49" t="s">
        <v>6698</v>
      </c>
      <c r="B2207" s="49" t="s">
        <v>1240</v>
      </c>
      <c r="C2207" s="49" t="s">
        <v>96</v>
      </c>
      <c r="D2207" s="49">
        <v>4</v>
      </c>
      <c r="E2207">
        <v>35</v>
      </c>
      <c r="F2207">
        <v>5.5</v>
      </c>
      <c r="I2207" s="49"/>
      <c r="J2207">
        <v>2</v>
      </c>
      <c r="K2207">
        <v>2</v>
      </c>
      <c r="L2207">
        <v>2</v>
      </c>
      <c r="M2207" s="49" t="s">
        <v>610</v>
      </c>
      <c r="N2207" s="49"/>
      <c r="O2207" s="49" t="s">
        <v>6696</v>
      </c>
      <c r="P2207" s="49">
        <v>7</v>
      </c>
      <c r="Q2207" s="49" t="s">
        <v>6699</v>
      </c>
      <c r="R2207" s="49" t="str">
        <f>IFERROR(INDEX(tbl_Lookup_Exercises[Category],MATCH(tbl_Exercises[[#This Row],[ExerciseName]],tbl_Lookup_Exercises[ExerciseName],0)),"Unknown")</f>
        <v>Arms_Biceps</v>
      </c>
    </row>
    <row r="2208" spans="1:18" hidden="1" x14ac:dyDescent="0.25">
      <c r="A2208" s="49" t="s">
        <v>6700</v>
      </c>
      <c r="B2208" s="49" t="s">
        <v>1240</v>
      </c>
      <c r="C2208" s="49" t="s">
        <v>217</v>
      </c>
      <c r="D2208" s="49">
        <v>1</v>
      </c>
      <c r="E2208">
        <v>20</v>
      </c>
      <c r="F2208">
        <v>12</v>
      </c>
      <c r="I2208" s="49"/>
      <c r="J2208">
        <v>3</v>
      </c>
      <c r="K2208">
        <v>1</v>
      </c>
      <c r="L2208">
        <v>3</v>
      </c>
      <c r="M2208" s="49" t="s">
        <v>618</v>
      </c>
      <c r="N2208" s="49"/>
      <c r="O2208" s="49" t="s">
        <v>2196</v>
      </c>
      <c r="P2208" s="49">
        <v>7</v>
      </c>
      <c r="Q2208" s="49" t="s">
        <v>6701</v>
      </c>
      <c r="R2208" s="49" t="str">
        <f>IFERROR(INDEX(tbl_Lookup_Exercises[Category],MATCH(tbl_Exercises[[#This Row],[ExerciseName]],tbl_Lookup_Exercises[ExerciseName],0)),"Unknown")</f>
        <v>Arms_Triceps</v>
      </c>
    </row>
    <row r="2209" spans="1:18" hidden="1" x14ac:dyDescent="0.25">
      <c r="A2209" s="49" t="s">
        <v>6702</v>
      </c>
      <c r="B2209" s="49" t="s">
        <v>1240</v>
      </c>
      <c r="C2209" s="49" t="s">
        <v>217</v>
      </c>
      <c r="D2209" s="49">
        <v>2</v>
      </c>
      <c r="E2209">
        <v>20</v>
      </c>
      <c r="F2209">
        <v>12</v>
      </c>
      <c r="I2209" s="49"/>
      <c r="J2209">
        <v>3</v>
      </c>
      <c r="K2209">
        <v>1</v>
      </c>
      <c r="L2209">
        <v>3</v>
      </c>
      <c r="M2209" s="49" t="s">
        <v>618</v>
      </c>
      <c r="N2209" s="49"/>
      <c r="O2209" s="49" t="s">
        <v>2196</v>
      </c>
      <c r="P2209" s="49">
        <v>7</v>
      </c>
      <c r="Q2209" s="49" t="s">
        <v>6703</v>
      </c>
      <c r="R2209" s="49" t="str">
        <f>IFERROR(INDEX(tbl_Lookup_Exercises[Category],MATCH(tbl_Exercises[[#This Row],[ExerciseName]],tbl_Lookup_Exercises[ExerciseName],0)),"Unknown")</f>
        <v>Arms_Triceps</v>
      </c>
    </row>
    <row r="2210" spans="1:18" hidden="1" x14ac:dyDescent="0.25">
      <c r="A2210" s="49" t="s">
        <v>6704</v>
      </c>
      <c r="B2210" s="49" t="s">
        <v>1240</v>
      </c>
      <c r="C2210" s="49" t="s">
        <v>217</v>
      </c>
      <c r="D2210" s="49">
        <v>3</v>
      </c>
      <c r="E2210">
        <v>20</v>
      </c>
      <c r="F2210">
        <v>11</v>
      </c>
      <c r="I2210" s="49"/>
      <c r="J2210">
        <v>3</v>
      </c>
      <c r="K2210">
        <v>1</v>
      </c>
      <c r="L2210">
        <v>3</v>
      </c>
      <c r="M2210" s="49" t="s">
        <v>610</v>
      </c>
      <c r="N2210" s="49"/>
      <c r="O2210" s="49" t="s">
        <v>2199</v>
      </c>
      <c r="P2210" s="49">
        <v>7</v>
      </c>
      <c r="Q2210" s="49" t="s">
        <v>6705</v>
      </c>
      <c r="R2210" s="49" t="str">
        <f>IFERROR(INDEX(tbl_Lookup_Exercises[Category],MATCH(tbl_Exercises[[#This Row],[ExerciseName]],tbl_Lookup_Exercises[ExerciseName],0)),"Unknown")</f>
        <v>Arms_Triceps</v>
      </c>
    </row>
    <row r="2211" spans="1:18" hidden="1" x14ac:dyDescent="0.25">
      <c r="A2211" s="49" t="s">
        <v>6706</v>
      </c>
      <c r="B2211" s="49" t="s">
        <v>1240</v>
      </c>
      <c r="C2211" s="49" t="s">
        <v>217</v>
      </c>
      <c r="D2211" s="49">
        <v>4</v>
      </c>
      <c r="E2211">
        <v>20</v>
      </c>
      <c r="F2211">
        <v>9</v>
      </c>
      <c r="I2211" s="49"/>
      <c r="J2211">
        <v>3</v>
      </c>
      <c r="K2211">
        <v>1</v>
      </c>
      <c r="L2211">
        <v>3</v>
      </c>
      <c r="M2211" s="49" t="s">
        <v>610</v>
      </c>
      <c r="N2211" s="49"/>
      <c r="O2211" s="49" t="s">
        <v>2199</v>
      </c>
      <c r="P2211" s="49">
        <v>7</v>
      </c>
      <c r="Q2211" s="49" t="s">
        <v>6707</v>
      </c>
      <c r="R2211" s="49" t="str">
        <f>IFERROR(INDEX(tbl_Lookup_Exercises[Category],MATCH(tbl_Exercises[[#This Row],[ExerciseName]],tbl_Lookup_Exercises[ExerciseName],0)),"Unknown")</f>
        <v>Arms_Triceps</v>
      </c>
    </row>
    <row r="2212" spans="1:18" hidden="1" x14ac:dyDescent="0.25">
      <c r="A2212" s="49" t="s">
        <v>6708</v>
      </c>
      <c r="B2212" s="49" t="s">
        <v>1240</v>
      </c>
      <c r="C2212" s="49" t="s">
        <v>339</v>
      </c>
      <c r="D2212" s="49">
        <v>1</v>
      </c>
      <c r="E2212">
        <v>50</v>
      </c>
      <c r="G2212">
        <v>70.199999999999989</v>
      </c>
      <c r="I2212" s="49"/>
      <c r="M2212" s="49"/>
      <c r="N2212" s="49"/>
      <c r="O2212" s="49"/>
      <c r="P2212" s="49">
        <v>7</v>
      </c>
      <c r="Q2212" s="49" t="s">
        <v>6709</v>
      </c>
      <c r="R2212" s="49" t="str">
        <f>IFERROR(INDEX(tbl_Lookup_Exercises[Category],MATCH(tbl_Exercises[[#This Row],[ExerciseName]],tbl_Lookup_Exercises[ExerciseName],0)),"Unknown")</f>
        <v>Carry</v>
      </c>
    </row>
    <row r="2213" spans="1:18" hidden="1" x14ac:dyDescent="0.25">
      <c r="A2213" s="49" t="s">
        <v>6710</v>
      </c>
      <c r="B2213" s="49" t="s">
        <v>1240</v>
      </c>
      <c r="C2213" s="49" t="s">
        <v>339</v>
      </c>
      <c r="D2213" s="49">
        <v>2</v>
      </c>
      <c r="E2213">
        <v>50</v>
      </c>
      <c r="G2213">
        <v>49.8</v>
      </c>
      <c r="I2213" s="49"/>
      <c r="M2213" s="49"/>
      <c r="N2213" s="49"/>
      <c r="O2213" s="49" t="s">
        <v>6711</v>
      </c>
      <c r="P2213" s="49">
        <v>7</v>
      </c>
      <c r="Q2213" s="49" t="s">
        <v>6712</v>
      </c>
      <c r="R2213" s="49" t="str">
        <f>IFERROR(INDEX(tbl_Lookup_Exercises[Category],MATCH(tbl_Exercises[[#This Row],[ExerciseName]],tbl_Lookup_Exercises[ExerciseName],0)),"Unknown")</f>
        <v>Carry</v>
      </c>
    </row>
    <row r="2214" spans="1:18" hidden="1" x14ac:dyDescent="0.25">
      <c r="A2214" s="49" t="s">
        <v>6713</v>
      </c>
      <c r="B2214" s="49" t="s">
        <v>1240</v>
      </c>
      <c r="C2214" s="49" t="s">
        <v>339</v>
      </c>
      <c r="D2214" s="49">
        <v>3</v>
      </c>
      <c r="E2214">
        <v>50</v>
      </c>
      <c r="G2214">
        <v>45</v>
      </c>
      <c r="I2214" s="49"/>
      <c r="M2214" s="49"/>
      <c r="N2214" s="49"/>
      <c r="O2214" s="49" t="s">
        <v>6711</v>
      </c>
      <c r="P2214" s="49">
        <v>7</v>
      </c>
      <c r="Q2214" s="49" t="s">
        <v>6714</v>
      </c>
      <c r="R2214" s="49" t="str">
        <f>IFERROR(INDEX(tbl_Lookup_Exercises[Category],MATCH(tbl_Exercises[[#This Row],[ExerciseName]],tbl_Lookup_Exercises[ExerciseName],0)),"Unknown")</f>
        <v>Carry</v>
      </c>
    </row>
    <row r="2215" spans="1:18" hidden="1" x14ac:dyDescent="0.25">
      <c r="A2215" s="49" t="s">
        <v>6715</v>
      </c>
      <c r="B2215" s="49" t="s">
        <v>1240</v>
      </c>
      <c r="C2215" s="49" t="s">
        <v>334</v>
      </c>
      <c r="D2215" s="49">
        <v>1</v>
      </c>
      <c r="E2215">
        <v>0</v>
      </c>
      <c r="G2215">
        <v>55.2</v>
      </c>
      <c r="I2215" s="49"/>
      <c r="M2215" s="49"/>
      <c r="N2215" s="49"/>
      <c r="O2215" s="49" t="s">
        <v>5448</v>
      </c>
      <c r="P2215" s="49">
        <v>7</v>
      </c>
      <c r="Q2215" s="49" t="s">
        <v>6716</v>
      </c>
      <c r="R2215" s="49" t="str">
        <f>IFERROR(INDEX(tbl_Lookup_Exercises[Category],MATCH(tbl_Exercises[[#This Row],[ExerciseName]],tbl_Lookup_Exercises[ExerciseName],0)),"Unknown")</f>
        <v>Carry</v>
      </c>
    </row>
    <row r="2216" spans="1:18" hidden="1" x14ac:dyDescent="0.25">
      <c r="A2216" s="49" t="s">
        <v>6717</v>
      </c>
      <c r="B2216" s="49" t="s">
        <v>1240</v>
      </c>
      <c r="C2216" s="49" t="s">
        <v>334</v>
      </c>
      <c r="D2216" s="49">
        <v>2</v>
      </c>
      <c r="E2216">
        <v>0</v>
      </c>
      <c r="G2216">
        <v>45</v>
      </c>
      <c r="I2216" s="49"/>
      <c r="M2216" s="49"/>
      <c r="N2216" s="49"/>
      <c r="O2216" s="49"/>
      <c r="P2216" s="49">
        <v>7</v>
      </c>
      <c r="Q2216" s="49" t="s">
        <v>1243</v>
      </c>
      <c r="R2216" s="49" t="str">
        <f>IFERROR(INDEX(tbl_Lookup_Exercises[Category],MATCH(tbl_Exercises[[#This Row],[ExerciseName]],tbl_Lookup_Exercises[ExerciseName],0)),"Unknown")</f>
        <v>Carry</v>
      </c>
    </row>
    <row r="2217" spans="1:18" hidden="1" x14ac:dyDescent="0.25">
      <c r="A2217" s="49" t="s">
        <v>6718</v>
      </c>
      <c r="B2217" s="49" t="s">
        <v>1244</v>
      </c>
      <c r="C2217" s="49" t="s">
        <v>363</v>
      </c>
      <c r="D2217" s="49">
        <v>1</v>
      </c>
      <c r="G2217">
        <v>360</v>
      </c>
      <c r="H2217">
        <v>0.68</v>
      </c>
      <c r="I2217" s="49" t="s">
        <v>3957</v>
      </c>
      <c r="M2217" s="49"/>
      <c r="N2217" s="49"/>
      <c r="O2217" s="49" t="s">
        <v>6719</v>
      </c>
      <c r="P2217" s="49">
        <v>7</v>
      </c>
      <c r="Q2217" s="49" t="s">
        <v>1246</v>
      </c>
      <c r="R2217" s="49" t="str">
        <f>IFERROR(INDEX(tbl_Lookup_Exercises[Category],MATCH(tbl_Exercises[[#This Row],[ExerciseName]],tbl_Lookup_Exercises[ExerciseName],0)),"Unknown")</f>
        <v>Cardio</v>
      </c>
    </row>
    <row r="2218" spans="1:18" hidden="1" x14ac:dyDescent="0.25">
      <c r="A2218" s="49" t="s">
        <v>6720</v>
      </c>
      <c r="B2218" s="49" t="s">
        <v>1244</v>
      </c>
      <c r="C2218" s="49" t="s">
        <v>394</v>
      </c>
      <c r="D2218" s="49">
        <v>1</v>
      </c>
      <c r="E2218">
        <v>0</v>
      </c>
      <c r="F2218">
        <v>12</v>
      </c>
      <c r="I2218" s="49"/>
      <c r="M2218" s="49"/>
      <c r="N2218" s="49"/>
      <c r="O2218" s="49" t="s">
        <v>2818</v>
      </c>
      <c r="P2218" s="49">
        <v>7</v>
      </c>
      <c r="Q2218" s="49" t="s">
        <v>6721</v>
      </c>
      <c r="R2218" s="49" t="str">
        <f>IFERROR(INDEX(tbl_Lookup_Exercises[Category],MATCH(tbl_Exercises[[#This Row],[ExerciseName]],tbl_Lookup_Exercises[ExerciseName],0)),"Unknown")</f>
        <v>Warmup</v>
      </c>
    </row>
    <row r="2219" spans="1:18" hidden="1" x14ac:dyDescent="0.25">
      <c r="A2219" s="49" t="s">
        <v>6722</v>
      </c>
      <c r="B2219" s="49" t="s">
        <v>1244</v>
      </c>
      <c r="C2219" s="49" t="s">
        <v>403</v>
      </c>
      <c r="D2219" s="49">
        <v>1</v>
      </c>
      <c r="E2219">
        <v>0</v>
      </c>
      <c r="F2219">
        <v>8</v>
      </c>
      <c r="I2219" s="49"/>
      <c r="M2219" s="49"/>
      <c r="N2219" s="49"/>
      <c r="O2219" s="49"/>
      <c r="P2219" s="49">
        <v>7</v>
      </c>
      <c r="Q2219" s="49" t="s">
        <v>6723</v>
      </c>
      <c r="R2219" s="49" t="str">
        <f>IFERROR(INDEX(tbl_Lookup_Exercises[Category],MATCH(tbl_Exercises[[#This Row],[ExerciseName]],tbl_Lookup_Exercises[ExerciseName],0)),"Unknown")</f>
        <v>Warmup</v>
      </c>
    </row>
    <row r="2220" spans="1:18" hidden="1" x14ac:dyDescent="0.25">
      <c r="A2220" s="49" t="s">
        <v>6724</v>
      </c>
      <c r="B2220" s="49" t="s">
        <v>1244</v>
      </c>
      <c r="C2220" s="49" t="s">
        <v>394</v>
      </c>
      <c r="D2220" s="49">
        <v>2</v>
      </c>
      <c r="E2220">
        <v>0</v>
      </c>
      <c r="F2220">
        <v>12</v>
      </c>
      <c r="I2220" s="49"/>
      <c r="M2220" s="49"/>
      <c r="N2220" s="49"/>
      <c r="O2220" s="49" t="s">
        <v>2818</v>
      </c>
      <c r="P2220" s="49">
        <v>7</v>
      </c>
      <c r="Q2220" s="49" t="s">
        <v>6725</v>
      </c>
      <c r="R2220" s="49" t="str">
        <f>IFERROR(INDEX(tbl_Lookup_Exercises[Category],MATCH(tbl_Exercises[[#This Row],[ExerciseName]],tbl_Lookup_Exercises[ExerciseName],0)),"Unknown")</f>
        <v>Warmup</v>
      </c>
    </row>
    <row r="2221" spans="1:18" hidden="1" x14ac:dyDescent="0.25">
      <c r="A2221" s="49" t="s">
        <v>6726</v>
      </c>
      <c r="B2221" s="49" t="s">
        <v>1244</v>
      </c>
      <c r="C2221" s="49" t="s">
        <v>403</v>
      </c>
      <c r="D2221" s="49">
        <v>2</v>
      </c>
      <c r="E2221">
        <v>0</v>
      </c>
      <c r="F2221">
        <v>8</v>
      </c>
      <c r="I2221" s="49"/>
      <c r="M2221" s="49"/>
      <c r="N2221" s="49"/>
      <c r="O2221" s="49"/>
      <c r="P2221" s="49">
        <v>7</v>
      </c>
      <c r="Q2221" s="49" t="s">
        <v>6727</v>
      </c>
      <c r="R2221" s="49" t="str">
        <f>IFERROR(INDEX(tbl_Lookup_Exercises[Category],MATCH(tbl_Exercises[[#This Row],[ExerciseName]],tbl_Lookup_Exercises[ExerciseName],0)),"Unknown")</f>
        <v>Warmup</v>
      </c>
    </row>
    <row r="2222" spans="1:18" hidden="1" x14ac:dyDescent="0.25">
      <c r="A2222" s="49" t="s">
        <v>6728</v>
      </c>
      <c r="B2222" s="49" t="s">
        <v>1244</v>
      </c>
      <c r="C2222" s="49" t="s">
        <v>147</v>
      </c>
      <c r="D2222" s="49">
        <v>1</v>
      </c>
      <c r="E2222">
        <v>130</v>
      </c>
      <c r="F2222">
        <v>8</v>
      </c>
      <c r="I2222" s="49"/>
      <c r="J2222">
        <v>3</v>
      </c>
      <c r="K2222">
        <v>1</v>
      </c>
      <c r="L2222">
        <v>1</v>
      </c>
      <c r="M2222" s="49" t="s">
        <v>618</v>
      </c>
      <c r="N2222" s="49"/>
      <c r="O2222" s="49" t="s">
        <v>2598</v>
      </c>
      <c r="P2222" s="49">
        <v>7</v>
      </c>
      <c r="Q2222" s="49" t="s">
        <v>6729</v>
      </c>
      <c r="R2222" s="49" t="str">
        <f>IFERROR(INDEX(tbl_Lookup_Exercises[Category],MATCH(tbl_Exercises[[#This Row],[ExerciseName]],tbl_Lookup_Exercises[ExerciseName],0)),"Unknown")</f>
        <v>Push</v>
      </c>
    </row>
    <row r="2223" spans="1:18" hidden="1" x14ac:dyDescent="0.25">
      <c r="A2223" s="49" t="s">
        <v>6730</v>
      </c>
      <c r="B2223" s="49" t="s">
        <v>1244</v>
      </c>
      <c r="C2223" s="49" t="s">
        <v>147</v>
      </c>
      <c r="D2223" s="49">
        <v>2</v>
      </c>
      <c r="E2223">
        <v>140</v>
      </c>
      <c r="F2223">
        <v>8</v>
      </c>
      <c r="I2223" s="49"/>
      <c r="J2223">
        <v>3</v>
      </c>
      <c r="K2223">
        <v>1</v>
      </c>
      <c r="L2223">
        <v>1</v>
      </c>
      <c r="M2223" s="49" t="s">
        <v>1745</v>
      </c>
      <c r="N2223" s="49"/>
      <c r="O2223" s="49" t="s">
        <v>3083</v>
      </c>
      <c r="P2223" s="49">
        <v>7</v>
      </c>
      <c r="Q2223" s="49" t="s">
        <v>6731</v>
      </c>
      <c r="R2223" s="49" t="str">
        <f>IFERROR(INDEX(tbl_Lookup_Exercises[Category],MATCH(tbl_Exercises[[#This Row],[ExerciseName]],tbl_Lookup_Exercises[ExerciseName],0)),"Unknown")</f>
        <v>Push</v>
      </c>
    </row>
    <row r="2224" spans="1:18" hidden="1" x14ac:dyDescent="0.25">
      <c r="A2224" s="49" t="s">
        <v>6732</v>
      </c>
      <c r="B2224" s="49" t="s">
        <v>1244</v>
      </c>
      <c r="C2224" s="49" t="s">
        <v>147</v>
      </c>
      <c r="D2224" s="49">
        <v>3</v>
      </c>
      <c r="E2224">
        <v>140</v>
      </c>
      <c r="F2224">
        <v>6</v>
      </c>
      <c r="I2224" s="49"/>
      <c r="J2224">
        <v>3</v>
      </c>
      <c r="K2224">
        <v>1</v>
      </c>
      <c r="L2224">
        <v>1</v>
      </c>
      <c r="M2224" s="49" t="s">
        <v>1745</v>
      </c>
      <c r="N2224" s="49"/>
      <c r="O2224" s="49" t="s">
        <v>3083</v>
      </c>
      <c r="P2224" s="49">
        <v>7</v>
      </c>
      <c r="Q2224" s="49" t="s">
        <v>6733</v>
      </c>
      <c r="R2224" s="49" t="str">
        <f>IFERROR(INDEX(tbl_Lookup_Exercises[Category],MATCH(tbl_Exercises[[#This Row],[ExerciseName]],tbl_Lookup_Exercises[ExerciseName],0)),"Unknown")</f>
        <v>Push</v>
      </c>
    </row>
    <row r="2225" spans="1:18" hidden="1" x14ac:dyDescent="0.25">
      <c r="A2225" s="49" t="s">
        <v>6734</v>
      </c>
      <c r="B2225" s="49" t="s">
        <v>1244</v>
      </c>
      <c r="C2225" s="49" t="s">
        <v>147</v>
      </c>
      <c r="D2225" s="49">
        <v>4</v>
      </c>
      <c r="E2225">
        <v>140</v>
      </c>
      <c r="F2225">
        <v>6</v>
      </c>
      <c r="I2225" s="49"/>
      <c r="J2225">
        <v>3</v>
      </c>
      <c r="K2225">
        <v>1</v>
      </c>
      <c r="L2225">
        <v>1</v>
      </c>
      <c r="M2225" s="49" t="s">
        <v>1745</v>
      </c>
      <c r="N2225" s="49"/>
      <c r="O2225" s="49" t="s">
        <v>3083</v>
      </c>
      <c r="P2225" s="49">
        <v>7</v>
      </c>
      <c r="Q2225" s="49" t="s">
        <v>6735</v>
      </c>
      <c r="R2225" s="49" t="str">
        <f>IFERROR(INDEX(tbl_Lookup_Exercises[Category],MATCH(tbl_Exercises[[#This Row],[ExerciseName]],tbl_Lookup_Exercises[ExerciseName],0)),"Unknown")</f>
        <v>Push</v>
      </c>
    </row>
    <row r="2226" spans="1:18" hidden="1" x14ac:dyDescent="0.25">
      <c r="A2226" s="49" t="s">
        <v>6736</v>
      </c>
      <c r="B2226" s="49" t="s">
        <v>1244</v>
      </c>
      <c r="C2226" s="49" t="s">
        <v>181</v>
      </c>
      <c r="D2226" s="49">
        <v>1</v>
      </c>
      <c r="E2226">
        <v>100</v>
      </c>
      <c r="F2226">
        <v>10</v>
      </c>
      <c r="I2226" s="49"/>
      <c r="J2226">
        <v>2</v>
      </c>
      <c r="K2226">
        <v>1</v>
      </c>
      <c r="L2226">
        <v>2</v>
      </c>
      <c r="M2226" s="49" t="s">
        <v>618</v>
      </c>
      <c r="N2226" s="49"/>
      <c r="O2226" s="49" t="s">
        <v>6737</v>
      </c>
      <c r="P2226" s="49">
        <v>7</v>
      </c>
      <c r="Q2226" s="49" t="s">
        <v>6738</v>
      </c>
      <c r="R2226" s="49" t="str">
        <f>IFERROR(INDEX(tbl_Lookup_Exercises[Category],MATCH(tbl_Exercises[[#This Row],[ExerciseName]],tbl_Lookup_Exercises[ExerciseName],0)),"Unknown")</f>
        <v>Push</v>
      </c>
    </row>
    <row r="2227" spans="1:18" hidden="1" x14ac:dyDescent="0.25">
      <c r="A2227" s="49" t="s">
        <v>6739</v>
      </c>
      <c r="B2227" s="49" t="s">
        <v>1244</v>
      </c>
      <c r="C2227" s="49" t="s">
        <v>181</v>
      </c>
      <c r="D2227" s="49">
        <v>2</v>
      </c>
      <c r="E2227">
        <v>105</v>
      </c>
      <c r="F2227">
        <v>8</v>
      </c>
      <c r="I2227" s="49"/>
      <c r="J2227">
        <v>2</v>
      </c>
      <c r="K2227">
        <v>1</v>
      </c>
      <c r="L2227">
        <v>2</v>
      </c>
      <c r="M2227" s="49" t="s">
        <v>610</v>
      </c>
      <c r="N2227" s="49"/>
      <c r="O2227" s="49" t="s">
        <v>6740</v>
      </c>
      <c r="P2227" s="49">
        <v>7</v>
      </c>
      <c r="Q2227" s="49" t="s">
        <v>6741</v>
      </c>
      <c r="R2227" s="49" t="str">
        <f>IFERROR(INDEX(tbl_Lookup_Exercises[Category],MATCH(tbl_Exercises[[#This Row],[ExerciseName]],tbl_Lookup_Exercises[ExerciseName],0)),"Unknown")</f>
        <v>Push</v>
      </c>
    </row>
    <row r="2228" spans="1:18" hidden="1" x14ac:dyDescent="0.25">
      <c r="A2228" s="49" t="s">
        <v>6742</v>
      </c>
      <c r="B2228" s="49" t="s">
        <v>1244</v>
      </c>
      <c r="C2228" s="49" t="s">
        <v>181</v>
      </c>
      <c r="D2228" s="49">
        <v>3</v>
      </c>
      <c r="E2228">
        <v>105</v>
      </c>
      <c r="F2228">
        <v>6</v>
      </c>
      <c r="I2228" s="49"/>
      <c r="J2228">
        <v>2</v>
      </c>
      <c r="K2228">
        <v>1</v>
      </c>
      <c r="L2228">
        <v>2</v>
      </c>
      <c r="M2228" s="49" t="s">
        <v>610</v>
      </c>
      <c r="N2228" s="49"/>
      <c r="O2228" s="49" t="s">
        <v>6740</v>
      </c>
      <c r="P2228" s="49">
        <v>7</v>
      </c>
      <c r="Q2228" s="49" t="s">
        <v>6743</v>
      </c>
      <c r="R2228" s="49" t="str">
        <f>IFERROR(INDEX(tbl_Lookup_Exercises[Category],MATCH(tbl_Exercises[[#This Row],[ExerciseName]],tbl_Lookup_Exercises[ExerciseName],0)),"Unknown")</f>
        <v>Push</v>
      </c>
    </row>
    <row r="2229" spans="1:18" hidden="1" x14ac:dyDescent="0.25">
      <c r="A2229" s="49" t="s">
        <v>6744</v>
      </c>
      <c r="B2229" s="49" t="s">
        <v>1244</v>
      </c>
      <c r="C2229" s="49" t="s">
        <v>181</v>
      </c>
      <c r="D2229" s="49">
        <v>4</v>
      </c>
      <c r="E2229">
        <v>105</v>
      </c>
      <c r="F2229">
        <v>8</v>
      </c>
      <c r="I2229" s="49"/>
      <c r="J2229">
        <v>2</v>
      </c>
      <c r="K2229">
        <v>1</v>
      </c>
      <c r="L2229">
        <v>2</v>
      </c>
      <c r="M2229" s="49" t="s">
        <v>610</v>
      </c>
      <c r="N2229" s="49"/>
      <c r="O2229" s="49" t="s">
        <v>6745</v>
      </c>
      <c r="P2229" s="49">
        <v>7</v>
      </c>
      <c r="Q2229" s="49" t="s">
        <v>6746</v>
      </c>
      <c r="R2229" s="49" t="str">
        <f>IFERROR(INDEX(tbl_Lookup_Exercises[Category],MATCH(tbl_Exercises[[#This Row],[ExerciseName]],tbl_Lookup_Exercises[ExerciseName],0)),"Unknown")</f>
        <v>Push</v>
      </c>
    </row>
    <row r="2230" spans="1:18" hidden="1" x14ac:dyDescent="0.25">
      <c r="A2230" s="49" t="s">
        <v>6747</v>
      </c>
      <c r="B2230" s="49" t="s">
        <v>1244</v>
      </c>
      <c r="C2230" s="49" t="s">
        <v>195</v>
      </c>
      <c r="D2230" s="49">
        <v>1</v>
      </c>
      <c r="E2230">
        <v>20</v>
      </c>
      <c r="F2230">
        <v>12</v>
      </c>
      <c r="I2230" s="49"/>
      <c r="J2230">
        <v>2</v>
      </c>
      <c r="K2230">
        <v>2</v>
      </c>
      <c r="L2230">
        <v>2</v>
      </c>
      <c r="M2230" s="49" t="s">
        <v>2289</v>
      </c>
      <c r="N2230" s="49"/>
      <c r="O2230" s="49" t="s">
        <v>6748</v>
      </c>
      <c r="P2230" s="49">
        <v>7</v>
      </c>
      <c r="Q2230" s="49" t="s">
        <v>6749</v>
      </c>
      <c r="R2230" s="49" t="str">
        <f>IFERROR(INDEX(tbl_Lookup_Exercises[Category],MATCH(tbl_Exercises[[#This Row],[ExerciseName]],tbl_Lookup_Exercises[ExerciseName],0)),"Unknown")</f>
        <v>Push</v>
      </c>
    </row>
    <row r="2231" spans="1:18" hidden="1" x14ac:dyDescent="0.25">
      <c r="A2231" s="49" t="s">
        <v>6750</v>
      </c>
      <c r="B2231" s="49" t="s">
        <v>1244</v>
      </c>
      <c r="C2231" s="49" t="s">
        <v>195</v>
      </c>
      <c r="D2231" s="49">
        <v>2</v>
      </c>
      <c r="E2231">
        <v>30</v>
      </c>
      <c r="F2231">
        <v>12</v>
      </c>
      <c r="I2231" s="49"/>
      <c r="J2231">
        <v>2</v>
      </c>
      <c r="K2231">
        <v>2</v>
      </c>
      <c r="L2231">
        <v>2</v>
      </c>
      <c r="M2231" s="49" t="s">
        <v>2289</v>
      </c>
      <c r="N2231" s="49"/>
      <c r="O2231" s="49" t="s">
        <v>6751</v>
      </c>
      <c r="P2231" s="49">
        <v>7</v>
      </c>
      <c r="Q2231" s="49" t="s">
        <v>6752</v>
      </c>
      <c r="R2231" s="49" t="str">
        <f>IFERROR(INDEX(tbl_Lookup_Exercises[Category],MATCH(tbl_Exercises[[#This Row],[ExerciseName]],tbl_Lookup_Exercises[ExerciseName],0)),"Unknown")</f>
        <v>Push</v>
      </c>
    </row>
    <row r="2232" spans="1:18" hidden="1" x14ac:dyDescent="0.25">
      <c r="A2232" s="49" t="s">
        <v>6753</v>
      </c>
      <c r="B2232" s="49" t="s">
        <v>1244</v>
      </c>
      <c r="C2232" s="49" t="s">
        <v>195</v>
      </c>
      <c r="D2232" s="49">
        <v>3</v>
      </c>
      <c r="E2232">
        <v>30</v>
      </c>
      <c r="F2232">
        <v>15</v>
      </c>
      <c r="I2232" s="49"/>
      <c r="J2232">
        <v>2</v>
      </c>
      <c r="K2232">
        <v>2</v>
      </c>
      <c r="L2232">
        <v>2</v>
      </c>
      <c r="M2232" s="49" t="s">
        <v>6754</v>
      </c>
      <c r="N2232" s="49"/>
      <c r="O2232" s="49" t="s">
        <v>6755</v>
      </c>
      <c r="P2232" s="49">
        <v>7</v>
      </c>
      <c r="Q2232" s="49" t="s">
        <v>6756</v>
      </c>
      <c r="R2232" s="49" t="str">
        <f>IFERROR(INDEX(tbl_Lookup_Exercises[Category],MATCH(tbl_Exercises[[#This Row],[ExerciseName]],tbl_Lookup_Exercises[ExerciseName],0)),"Unknown")</f>
        <v>Push</v>
      </c>
    </row>
    <row r="2233" spans="1:18" hidden="1" x14ac:dyDescent="0.25">
      <c r="A2233" s="49" t="s">
        <v>6757</v>
      </c>
      <c r="B2233" s="49" t="s">
        <v>1244</v>
      </c>
      <c r="C2233" s="49" t="s">
        <v>217</v>
      </c>
      <c r="D2233" s="49">
        <v>1</v>
      </c>
      <c r="E2233">
        <v>20</v>
      </c>
      <c r="F2233">
        <v>11</v>
      </c>
      <c r="I2233" s="49"/>
      <c r="J2233">
        <v>3</v>
      </c>
      <c r="K2233">
        <v>1</v>
      </c>
      <c r="L2233">
        <v>3</v>
      </c>
      <c r="M2233" s="49" t="s">
        <v>1745</v>
      </c>
      <c r="N2233" s="49"/>
      <c r="O2233" s="49" t="s">
        <v>6758</v>
      </c>
      <c r="P2233" s="49">
        <v>7</v>
      </c>
      <c r="Q2233" s="49" t="s">
        <v>6759</v>
      </c>
      <c r="R2233" s="49" t="str">
        <f>IFERROR(INDEX(tbl_Lookup_Exercises[Category],MATCH(tbl_Exercises[[#This Row],[ExerciseName]],tbl_Lookup_Exercises[ExerciseName],0)),"Unknown")</f>
        <v>Arms_Triceps</v>
      </c>
    </row>
    <row r="2234" spans="1:18" hidden="1" x14ac:dyDescent="0.25">
      <c r="A2234" s="49" t="s">
        <v>6760</v>
      </c>
      <c r="B2234" s="49" t="s">
        <v>1244</v>
      </c>
      <c r="C2234" s="49" t="s">
        <v>217</v>
      </c>
      <c r="D2234" s="49">
        <v>2</v>
      </c>
      <c r="E2234">
        <v>20</v>
      </c>
      <c r="F2234">
        <v>10</v>
      </c>
      <c r="I2234" s="49"/>
      <c r="J2234">
        <v>3</v>
      </c>
      <c r="K2234">
        <v>1</v>
      </c>
      <c r="L2234">
        <v>3</v>
      </c>
      <c r="M2234" s="49" t="s">
        <v>1745</v>
      </c>
      <c r="N2234" s="49"/>
      <c r="O2234" s="49" t="s">
        <v>6761</v>
      </c>
      <c r="P2234" s="49">
        <v>7</v>
      </c>
      <c r="Q2234" s="49" t="s">
        <v>6762</v>
      </c>
      <c r="R2234" s="49" t="str">
        <f>IFERROR(INDEX(tbl_Lookup_Exercises[Category],MATCH(tbl_Exercises[[#This Row],[ExerciseName]],tbl_Lookup_Exercises[ExerciseName],0)),"Unknown")</f>
        <v>Arms_Triceps</v>
      </c>
    </row>
    <row r="2235" spans="1:18" hidden="1" x14ac:dyDescent="0.25">
      <c r="A2235" s="49" t="s">
        <v>6763</v>
      </c>
      <c r="B2235" s="49" t="s">
        <v>1244</v>
      </c>
      <c r="C2235" s="49" t="s">
        <v>217</v>
      </c>
      <c r="D2235" s="49">
        <v>3</v>
      </c>
      <c r="E2235">
        <v>20</v>
      </c>
      <c r="F2235">
        <v>9</v>
      </c>
      <c r="I2235" s="49"/>
      <c r="J2235">
        <v>3</v>
      </c>
      <c r="K2235">
        <v>1</v>
      </c>
      <c r="L2235">
        <v>3</v>
      </c>
      <c r="M2235" s="49" t="s">
        <v>1745</v>
      </c>
      <c r="N2235" s="49"/>
      <c r="O2235" s="49" t="s">
        <v>6761</v>
      </c>
      <c r="P2235" s="49">
        <v>7</v>
      </c>
      <c r="Q2235" s="49" t="s">
        <v>6764</v>
      </c>
      <c r="R2235" s="49" t="str">
        <f>IFERROR(INDEX(tbl_Lookup_Exercises[Category],MATCH(tbl_Exercises[[#This Row],[ExerciseName]],tbl_Lookup_Exercises[ExerciseName],0)),"Unknown")</f>
        <v>Arms_Triceps</v>
      </c>
    </row>
    <row r="2236" spans="1:18" hidden="1" x14ac:dyDescent="0.25">
      <c r="A2236" s="49" t="s">
        <v>6765</v>
      </c>
      <c r="B2236" s="49" t="s">
        <v>1244</v>
      </c>
      <c r="C2236" s="49" t="s">
        <v>217</v>
      </c>
      <c r="D2236" s="49">
        <v>4</v>
      </c>
      <c r="E2236">
        <v>22.5</v>
      </c>
      <c r="F2236">
        <v>8</v>
      </c>
      <c r="I2236" s="49"/>
      <c r="J2236">
        <v>3</v>
      </c>
      <c r="K2236">
        <v>1</v>
      </c>
      <c r="L2236">
        <v>3</v>
      </c>
      <c r="M2236" s="49" t="s">
        <v>610</v>
      </c>
      <c r="N2236" s="49"/>
      <c r="O2236" s="49" t="s">
        <v>6766</v>
      </c>
      <c r="P2236" s="49">
        <v>7</v>
      </c>
      <c r="Q2236" s="49" t="s">
        <v>6767</v>
      </c>
      <c r="R2236" s="49" t="str">
        <f>IFERROR(INDEX(tbl_Lookup_Exercises[Category],MATCH(tbl_Exercises[[#This Row],[ExerciseName]],tbl_Lookup_Exercises[ExerciseName],0)),"Unknown")</f>
        <v>Arms_Triceps</v>
      </c>
    </row>
    <row r="2237" spans="1:18" hidden="1" x14ac:dyDescent="0.25">
      <c r="A2237" s="49" t="s">
        <v>6768</v>
      </c>
      <c r="B2237" s="49" t="s">
        <v>1244</v>
      </c>
      <c r="C2237" s="49" t="s">
        <v>209</v>
      </c>
      <c r="D2237" s="49">
        <v>1</v>
      </c>
      <c r="E2237">
        <v>70</v>
      </c>
      <c r="F2237">
        <v>8</v>
      </c>
      <c r="I2237" s="49"/>
      <c r="J2237">
        <v>2</v>
      </c>
      <c r="K2237">
        <v>1</v>
      </c>
      <c r="L2237">
        <v>2</v>
      </c>
      <c r="M2237" s="49" t="s">
        <v>1745</v>
      </c>
      <c r="N2237" s="49"/>
      <c r="O2237" s="49" t="s">
        <v>1932</v>
      </c>
      <c r="P2237" s="49">
        <v>7</v>
      </c>
      <c r="Q2237" s="49" t="s">
        <v>6769</v>
      </c>
      <c r="R2237" s="49" t="str">
        <f>IFERROR(INDEX(tbl_Lookup_Exercises[Category],MATCH(tbl_Exercises[[#This Row],[ExerciseName]],tbl_Lookup_Exercises[ExerciseName],0)),"Unknown")</f>
        <v>Arms_Triceps</v>
      </c>
    </row>
    <row r="2238" spans="1:18" hidden="1" x14ac:dyDescent="0.25">
      <c r="A2238" s="49" t="s">
        <v>6770</v>
      </c>
      <c r="B2238" s="49" t="s">
        <v>1244</v>
      </c>
      <c r="C2238" s="49" t="s">
        <v>209</v>
      </c>
      <c r="D2238" s="49">
        <v>2</v>
      </c>
      <c r="E2238">
        <v>60</v>
      </c>
      <c r="F2238">
        <v>8</v>
      </c>
      <c r="I2238" s="49"/>
      <c r="J2238">
        <v>2</v>
      </c>
      <c r="K2238">
        <v>1</v>
      </c>
      <c r="L2238">
        <v>2</v>
      </c>
      <c r="M2238" s="49" t="s">
        <v>1745</v>
      </c>
      <c r="N2238" s="49"/>
      <c r="O2238" s="49" t="s">
        <v>6771</v>
      </c>
      <c r="P2238" s="49">
        <v>7</v>
      </c>
      <c r="Q2238" s="49" t="s">
        <v>6772</v>
      </c>
      <c r="R2238" s="49" t="str">
        <f>IFERROR(INDEX(tbl_Lookup_Exercises[Category],MATCH(tbl_Exercises[[#This Row],[ExerciseName]],tbl_Lookup_Exercises[ExerciseName],0)),"Unknown")</f>
        <v>Arms_Triceps</v>
      </c>
    </row>
    <row r="2239" spans="1:18" hidden="1" x14ac:dyDescent="0.25">
      <c r="A2239" s="49" t="s">
        <v>6773</v>
      </c>
      <c r="B2239" s="49" t="s">
        <v>1244</v>
      </c>
      <c r="C2239" s="49" t="s">
        <v>209</v>
      </c>
      <c r="D2239" s="49">
        <v>3</v>
      </c>
      <c r="E2239">
        <v>60</v>
      </c>
      <c r="F2239">
        <v>6.5</v>
      </c>
      <c r="I2239" s="49"/>
      <c r="J2239">
        <v>2</v>
      </c>
      <c r="K2239">
        <v>1</v>
      </c>
      <c r="L2239">
        <v>2</v>
      </c>
      <c r="M2239" s="49" t="s">
        <v>610</v>
      </c>
      <c r="N2239" s="49"/>
      <c r="O2239" s="49" t="s">
        <v>6774</v>
      </c>
      <c r="P2239" s="49">
        <v>7</v>
      </c>
      <c r="Q2239" s="49" t="s">
        <v>6775</v>
      </c>
      <c r="R2239" s="49" t="str">
        <f>IFERROR(INDEX(tbl_Lookup_Exercises[Category],MATCH(tbl_Exercises[[#This Row],[ExerciseName]],tbl_Lookup_Exercises[ExerciseName],0)),"Unknown")</f>
        <v>Arms_Triceps</v>
      </c>
    </row>
    <row r="2240" spans="1:18" hidden="1" x14ac:dyDescent="0.25">
      <c r="A2240" s="49" t="s">
        <v>6776</v>
      </c>
      <c r="B2240" s="49" t="s">
        <v>1244</v>
      </c>
      <c r="C2240" s="49" t="s">
        <v>209</v>
      </c>
      <c r="D2240" s="49">
        <v>4</v>
      </c>
      <c r="E2240">
        <v>60</v>
      </c>
      <c r="F2240">
        <v>7</v>
      </c>
      <c r="I2240" s="49"/>
      <c r="J2240">
        <v>2</v>
      </c>
      <c r="K2240">
        <v>1</v>
      </c>
      <c r="L2240">
        <v>2</v>
      </c>
      <c r="M2240" s="49" t="s">
        <v>610</v>
      </c>
      <c r="N2240" s="49"/>
      <c r="O2240" s="49" t="s">
        <v>6777</v>
      </c>
      <c r="P2240" s="49">
        <v>7</v>
      </c>
      <c r="Q2240" s="49" t="s">
        <v>6778</v>
      </c>
      <c r="R2240" s="49" t="str">
        <f>IFERROR(INDEX(tbl_Lookup_Exercises[Category],MATCH(tbl_Exercises[[#This Row],[ExerciseName]],tbl_Lookup_Exercises[ExerciseName],0)),"Unknown")</f>
        <v>Arms_Triceps</v>
      </c>
    </row>
    <row r="2241" spans="1:18" hidden="1" x14ac:dyDescent="0.25">
      <c r="A2241" s="49" t="s">
        <v>6779</v>
      </c>
      <c r="B2241" s="49" t="s">
        <v>1244</v>
      </c>
      <c r="C2241" s="49" t="s">
        <v>339</v>
      </c>
      <c r="D2241" s="49">
        <v>1</v>
      </c>
      <c r="E2241">
        <v>50</v>
      </c>
      <c r="G2241">
        <v>75</v>
      </c>
      <c r="I2241" s="49"/>
      <c r="M2241" s="49"/>
      <c r="N2241" s="49"/>
      <c r="O2241" s="49" t="s">
        <v>6780</v>
      </c>
      <c r="P2241" s="49">
        <v>7</v>
      </c>
      <c r="Q2241" s="49" t="s">
        <v>6781</v>
      </c>
      <c r="R2241" s="49" t="str">
        <f>IFERROR(INDEX(tbl_Lookup_Exercises[Category],MATCH(tbl_Exercises[[#This Row],[ExerciseName]],tbl_Lookup_Exercises[ExerciseName],0)),"Unknown")</f>
        <v>Carry</v>
      </c>
    </row>
    <row r="2242" spans="1:18" hidden="1" x14ac:dyDescent="0.25">
      <c r="A2242" s="49" t="s">
        <v>6782</v>
      </c>
      <c r="B2242" s="49" t="s">
        <v>1244</v>
      </c>
      <c r="C2242" s="49" t="s">
        <v>339</v>
      </c>
      <c r="D2242" s="49">
        <v>2</v>
      </c>
      <c r="E2242">
        <v>50</v>
      </c>
      <c r="G2242">
        <v>45</v>
      </c>
      <c r="I2242" s="49"/>
      <c r="M2242" s="49"/>
      <c r="N2242" s="49"/>
      <c r="O2242" s="49" t="s">
        <v>6783</v>
      </c>
      <c r="P2242" s="49">
        <v>7</v>
      </c>
      <c r="Q2242" s="49" t="s">
        <v>6784</v>
      </c>
      <c r="R2242" s="49" t="str">
        <f>IFERROR(INDEX(tbl_Lookup_Exercises[Category],MATCH(tbl_Exercises[[#This Row],[ExerciseName]],tbl_Lookup_Exercises[ExerciseName],0)),"Unknown")</f>
        <v>Carry</v>
      </c>
    </row>
    <row r="2243" spans="1:18" hidden="1" x14ac:dyDescent="0.25">
      <c r="A2243" s="49" t="s">
        <v>6785</v>
      </c>
      <c r="B2243" s="49" t="s">
        <v>1244</v>
      </c>
      <c r="C2243" s="49" t="s">
        <v>339</v>
      </c>
      <c r="D2243" s="49">
        <v>3</v>
      </c>
      <c r="E2243">
        <v>50</v>
      </c>
      <c r="G2243">
        <v>60</v>
      </c>
      <c r="I2243" s="49"/>
      <c r="M2243" s="49"/>
      <c r="N2243" s="49"/>
      <c r="O2243" s="49" t="s">
        <v>6783</v>
      </c>
      <c r="P2243" s="49">
        <v>7</v>
      </c>
      <c r="Q2243" s="49" t="s">
        <v>6786</v>
      </c>
      <c r="R2243" s="49" t="str">
        <f>IFERROR(INDEX(tbl_Lookup_Exercises[Category],MATCH(tbl_Exercises[[#This Row],[ExerciseName]],tbl_Lookup_Exercises[ExerciseName],0)),"Unknown")</f>
        <v>Carry</v>
      </c>
    </row>
    <row r="2244" spans="1:18" hidden="1" x14ac:dyDescent="0.25">
      <c r="A2244" s="49" t="s">
        <v>6787</v>
      </c>
      <c r="B2244" s="49" t="s">
        <v>1244</v>
      </c>
      <c r="C2244" s="49" t="s">
        <v>334</v>
      </c>
      <c r="D2244" s="49">
        <v>1</v>
      </c>
      <c r="E2244">
        <v>0</v>
      </c>
      <c r="G2244">
        <v>60</v>
      </c>
      <c r="I2244" s="49"/>
      <c r="M2244" s="49"/>
      <c r="N2244" s="49"/>
      <c r="O2244" s="49" t="s">
        <v>6788</v>
      </c>
      <c r="P2244" s="49">
        <v>7</v>
      </c>
      <c r="Q2244" s="49" t="s">
        <v>6789</v>
      </c>
      <c r="R2244" s="49" t="str">
        <f>IFERROR(INDEX(tbl_Lookup_Exercises[Category],MATCH(tbl_Exercises[[#This Row],[ExerciseName]],tbl_Lookup_Exercises[ExerciseName],0)),"Unknown")</f>
        <v>Carry</v>
      </c>
    </row>
    <row r="2245" spans="1:18" hidden="1" x14ac:dyDescent="0.25">
      <c r="A2245" s="49" t="s">
        <v>6790</v>
      </c>
      <c r="B2245" s="49" t="s">
        <v>1244</v>
      </c>
      <c r="C2245" s="49" t="s">
        <v>334</v>
      </c>
      <c r="D2245" s="49">
        <v>2</v>
      </c>
      <c r="E2245">
        <v>0</v>
      </c>
      <c r="G2245">
        <v>52.2</v>
      </c>
      <c r="I2245" s="49"/>
      <c r="M2245" s="49"/>
      <c r="N2245" s="49"/>
      <c r="O2245" s="49" t="s">
        <v>4848</v>
      </c>
      <c r="P2245" s="49">
        <v>7</v>
      </c>
      <c r="Q2245" s="49" t="s">
        <v>6791</v>
      </c>
      <c r="R2245" s="49" t="str">
        <f>IFERROR(INDEX(tbl_Lookup_Exercises[Category],MATCH(tbl_Exercises[[#This Row],[ExerciseName]],tbl_Lookup_Exercises[ExerciseName],0)),"Unknown")</f>
        <v>Carry</v>
      </c>
    </row>
    <row r="2246" spans="1:18" hidden="1" x14ac:dyDescent="0.25">
      <c r="A2246" s="49" t="s">
        <v>6792</v>
      </c>
      <c r="B2246" s="49" t="s">
        <v>1244</v>
      </c>
      <c r="C2246" s="49" t="s">
        <v>356</v>
      </c>
      <c r="D2246" s="49">
        <v>1</v>
      </c>
      <c r="G2246">
        <v>450</v>
      </c>
      <c r="H2246">
        <v>2</v>
      </c>
      <c r="I2246" s="49" t="s">
        <v>3957</v>
      </c>
      <c r="M2246" s="49"/>
      <c r="N2246" s="49"/>
      <c r="O2246" s="49" t="s">
        <v>6793</v>
      </c>
      <c r="P2246" s="49">
        <v>7</v>
      </c>
      <c r="Q2246" s="49" t="s">
        <v>1247</v>
      </c>
      <c r="R2246" s="49" t="str">
        <f>IFERROR(INDEX(tbl_Lookup_Exercises[Category],MATCH(tbl_Exercises[[#This Row],[ExerciseName]],tbl_Lookup_Exercises[ExerciseName],0)),"Unknown")</f>
        <v>Pull</v>
      </c>
    </row>
    <row r="2247" spans="1:18" hidden="1" x14ac:dyDescent="0.25">
      <c r="A2247" s="49" t="s">
        <v>6794</v>
      </c>
      <c r="B2247" s="49" t="s">
        <v>1248</v>
      </c>
      <c r="C2247" s="49" t="s">
        <v>363</v>
      </c>
      <c r="D2247" s="49">
        <v>1</v>
      </c>
      <c r="G2247">
        <v>360</v>
      </c>
      <c r="H2247">
        <v>0.67</v>
      </c>
      <c r="I2247" s="49" t="s">
        <v>3957</v>
      </c>
      <c r="M2247" s="49"/>
      <c r="N2247" s="49"/>
      <c r="O2247" s="49" t="s">
        <v>6795</v>
      </c>
      <c r="P2247" s="49">
        <v>7</v>
      </c>
      <c r="Q2247" s="49" t="s">
        <v>1250</v>
      </c>
      <c r="R2247" s="49" t="str">
        <f>IFERROR(INDEX(tbl_Lookup_Exercises[Category],MATCH(tbl_Exercises[[#This Row],[ExerciseName]],tbl_Lookup_Exercises[ExerciseName],0)),"Unknown")</f>
        <v>Cardio</v>
      </c>
    </row>
    <row r="2248" spans="1:18" hidden="1" x14ac:dyDescent="0.25">
      <c r="A2248" s="49" t="s">
        <v>6796</v>
      </c>
      <c r="B2248" s="49" t="s">
        <v>1248</v>
      </c>
      <c r="C2248" s="49" t="s">
        <v>265</v>
      </c>
      <c r="D2248" s="49">
        <v>1</v>
      </c>
      <c r="E2248">
        <v>55</v>
      </c>
      <c r="F2248">
        <v>10</v>
      </c>
      <c r="I2248" s="49"/>
      <c r="J2248">
        <v>3</v>
      </c>
      <c r="K2248">
        <v>1</v>
      </c>
      <c r="L2248">
        <v>1</v>
      </c>
      <c r="M2248" s="49" t="s">
        <v>618</v>
      </c>
      <c r="N2248" s="49"/>
      <c r="O2248" s="49" t="s">
        <v>2598</v>
      </c>
      <c r="P2248" s="49">
        <v>7</v>
      </c>
      <c r="Q2248" s="49" t="s">
        <v>6797</v>
      </c>
      <c r="R2248" s="49" t="str">
        <f>IFERROR(INDEX(tbl_Lookup_Exercises[Category],MATCH(tbl_Exercises[[#This Row],[ExerciseName]],tbl_Lookup_Exercises[ExerciseName],0)),"Unknown")</f>
        <v>Legs</v>
      </c>
    </row>
    <row r="2249" spans="1:18" hidden="1" x14ac:dyDescent="0.25">
      <c r="A2249" s="49" t="s">
        <v>6798</v>
      </c>
      <c r="B2249" s="49" t="s">
        <v>1248</v>
      </c>
      <c r="C2249" s="49" t="s">
        <v>265</v>
      </c>
      <c r="D2249" s="49">
        <v>2</v>
      </c>
      <c r="E2249">
        <v>65</v>
      </c>
      <c r="F2249">
        <v>10</v>
      </c>
      <c r="I2249" s="49"/>
      <c r="J2249">
        <v>3</v>
      </c>
      <c r="K2249">
        <v>1</v>
      </c>
      <c r="L2249">
        <v>1</v>
      </c>
      <c r="M2249" s="49" t="s">
        <v>618</v>
      </c>
      <c r="N2249" s="49"/>
      <c r="O2249" s="49" t="s">
        <v>2598</v>
      </c>
      <c r="P2249" s="49">
        <v>7</v>
      </c>
      <c r="Q2249" s="49" t="s">
        <v>6799</v>
      </c>
      <c r="R2249" s="49" t="str">
        <f>IFERROR(INDEX(tbl_Lookup_Exercises[Category],MATCH(tbl_Exercises[[#This Row],[ExerciseName]],tbl_Lookup_Exercises[ExerciseName],0)),"Unknown")</f>
        <v>Legs</v>
      </c>
    </row>
    <row r="2250" spans="1:18" hidden="1" x14ac:dyDescent="0.25">
      <c r="A2250" s="49" t="s">
        <v>6800</v>
      </c>
      <c r="B2250" s="49" t="s">
        <v>1248</v>
      </c>
      <c r="C2250" s="49" t="s">
        <v>265</v>
      </c>
      <c r="D2250" s="49">
        <v>3</v>
      </c>
      <c r="E2250">
        <v>75</v>
      </c>
      <c r="F2250">
        <v>9</v>
      </c>
      <c r="I2250" s="49"/>
      <c r="J2250">
        <v>3</v>
      </c>
      <c r="K2250">
        <v>1</v>
      </c>
      <c r="L2250">
        <v>1</v>
      </c>
      <c r="M2250" s="49" t="s">
        <v>1745</v>
      </c>
      <c r="N2250" s="49"/>
      <c r="O2250" s="49" t="s">
        <v>3083</v>
      </c>
      <c r="P2250" s="49">
        <v>7</v>
      </c>
      <c r="Q2250" s="49" t="s">
        <v>6801</v>
      </c>
      <c r="R2250" s="49" t="str">
        <f>IFERROR(INDEX(tbl_Lookup_Exercises[Category],MATCH(tbl_Exercises[[#This Row],[ExerciseName]],tbl_Lookup_Exercises[ExerciseName],0)),"Unknown")</f>
        <v>Legs</v>
      </c>
    </row>
    <row r="2251" spans="1:18" hidden="1" x14ac:dyDescent="0.25">
      <c r="A2251" s="49" t="s">
        <v>6802</v>
      </c>
      <c r="B2251" s="49" t="s">
        <v>1248</v>
      </c>
      <c r="C2251" s="49" t="s">
        <v>249</v>
      </c>
      <c r="D2251" s="49">
        <v>1</v>
      </c>
      <c r="E2251">
        <v>150</v>
      </c>
      <c r="F2251">
        <v>8</v>
      </c>
      <c r="I2251" s="49"/>
      <c r="J2251">
        <v>3</v>
      </c>
      <c r="K2251">
        <v>1</v>
      </c>
      <c r="L2251">
        <v>1</v>
      </c>
      <c r="M2251" s="49" t="s">
        <v>2289</v>
      </c>
      <c r="N2251" s="49"/>
      <c r="O2251" s="49" t="s">
        <v>6251</v>
      </c>
      <c r="P2251" s="49">
        <v>7</v>
      </c>
      <c r="Q2251" s="49" t="s">
        <v>6803</v>
      </c>
      <c r="R2251" s="49" t="str">
        <f>IFERROR(INDEX(tbl_Lookup_Exercises[Category],MATCH(tbl_Exercises[[#This Row],[ExerciseName]],tbl_Lookup_Exercises[ExerciseName],0)),"Unknown")</f>
        <v>Legs</v>
      </c>
    </row>
    <row r="2252" spans="1:18" hidden="1" x14ac:dyDescent="0.25">
      <c r="A2252" s="49" t="s">
        <v>6804</v>
      </c>
      <c r="B2252" s="49" t="s">
        <v>1248</v>
      </c>
      <c r="C2252" s="49" t="s">
        <v>249</v>
      </c>
      <c r="D2252" s="49">
        <v>2</v>
      </c>
      <c r="E2252">
        <v>150</v>
      </c>
      <c r="F2252">
        <v>8</v>
      </c>
      <c r="I2252" s="49"/>
      <c r="J2252">
        <v>3</v>
      </c>
      <c r="K2252">
        <v>1</v>
      </c>
      <c r="L2252">
        <v>1</v>
      </c>
      <c r="M2252" s="49" t="s">
        <v>2289</v>
      </c>
      <c r="N2252" s="49"/>
      <c r="O2252" s="49" t="s">
        <v>6251</v>
      </c>
      <c r="P2252" s="49">
        <v>7</v>
      </c>
      <c r="Q2252" s="49" t="s">
        <v>6805</v>
      </c>
      <c r="R2252" s="49" t="str">
        <f>IFERROR(INDEX(tbl_Lookup_Exercises[Category],MATCH(tbl_Exercises[[#This Row],[ExerciseName]],tbl_Lookup_Exercises[ExerciseName],0)),"Unknown")</f>
        <v>Legs</v>
      </c>
    </row>
    <row r="2253" spans="1:18" hidden="1" x14ac:dyDescent="0.25">
      <c r="A2253" s="49" t="s">
        <v>6806</v>
      </c>
      <c r="B2253" s="49" t="s">
        <v>1248</v>
      </c>
      <c r="C2253" s="49" t="s">
        <v>249</v>
      </c>
      <c r="D2253" s="49">
        <v>3</v>
      </c>
      <c r="E2253">
        <v>150</v>
      </c>
      <c r="F2253">
        <v>9</v>
      </c>
      <c r="I2253" s="49"/>
      <c r="J2253">
        <v>3</v>
      </c>
      <c r="K2253">
        <v>1</v>
      </c>
      <c r="L2253">
        <v>1</v>
      </c>
      <c r="M2253" s="49" t="s">
        <v>2289</v>
      </c>
      <c r="N2253" s="49"/>
      <c r="O2253" s="49" t="s">
        <v>6251</v>
      </c>
      <c r="P2253" s="49">
        <v>7</v>
      </c>
      <c r="Q2253" s="49" t="s">
        <v>6807</v>
      </c>
      <c r="R2253" s="49" t="str">
        <f>IFERROR(INDEX(tbl_Lookup_Exercises[Category],MATCH(tbl_Exercises[[#This Row],[ExerciseName]],tbl_Lookup_Exercises[ExerciseName],0)),"Unknown")</f>
        <v>Legs</v>
      </c>
    </row>
    <row r="2254" spans="1:18" hidden="1" x14ac:dyDescent="0.25">
      <c r="A2254" s="49" t="s">
        <v>6808</v>
      </c>
      <c r="B2254" s="49" t="s">
        <v>1248</v>
      </c>
      <c r="C2254" s="49" t="s">
        <v>275</v>
      </c>
      <c r="D2254" s="49">
        <v>1</v>
      </c>
      <c r="E2254">
        <v>30</v>
      </c>
      <c r="G2254">
        <v>12</v>
      </c>
      <c r="I2254" s="49"/>
      <c r="J2254">
        <v>2</v>
      </c>
      <c r="M2254" s="49" t="s">
        <v>618</v>
      </c>
      <c r="N2254" s="49"/>
      <c r="O2254" s="49" t="s">
        <v>6809</v>
      </c>
      <c r="P2254" s="49">
        <v>7</v>
      </c>
      <c r="Q2254" s="49" t="s">
        <v>6810</v>
      </c>
      <c r="R2254" s="49" t="str">
        <f>IFERROR(INDEX(tbl_Lookup_Exercises[Category],MATCH(tbl_Exercises[[#This Row],[ExerciseName]],tbl_Lookup_Exercises[ExerciseName],0)),"Unknown")</f>
        <v>Legs</v>
      </c>
    </row>
    <row r="2255" spans="1:18" hidden="1" x14ac:dyDescent="0.25">
      <c r="A2255" s="49" t="s">
        <v>6811</v>
      </c>
      <c r="B2255" s="49" t="s">
        <v>1248</v>
      </c>
      <c r="C2255" s="49" t="s">
        <v>275</v>
      </c>
      <c r="D2255" s="49">
        <v>2</v>
      </c>
      <c r="E2255">
        <v>30</v>
      </c>
      <c r="G2255">
        <v>12</v>
      </c>
      <c r="I2255" s="49"/>
      <c r="J2255">
        <v>2</v>
      </c>
      <c r="M2255" s="49" t="s">
        <v>618</v>
      </c>
      <c r="N2255" s="49"/>
      <c r="O2255" s="49" t="s">
        <v>6809</v>
      </c>
      <c r="P2255" s="49">
        <v>7</v>
      </c>
      <c r="Q2255" s="49" t="s">
        <v>6812</v>
      </c>
      <c r="R2255" s="49" t="str">
        <f>IFERROR(INDEX(tbl_Lookup_Exercises[Category],MATCH(tbl_Exercises[[#This Row],[ExerciseName]],tbl_Lookup_Exercises[ExerciseName],0)),"Unknown")</f>
        <v>Legs</v>
      </c>
    </row>
    <row r="2256" spans="1:18" hidden="1" x14ac:dyDescent="0.25">
      <c r="A2256" s="49" t="s">
        <v>6813</v>
      </c>
      <c r="B2256" s="49" t="s">
        <v>1248</v>
      </c>
      <c r="C2256" s="49" t="s">
        <v>1</v>
      </c>
      <c r="D2256" s="49">
        <v>1</v>
      </c>
      <c r="E2256">
        <v>150</v>
      </c>
      <c r="G2256">
        <v>60</v>
      </c>
      <c r="I2256" s="49"/>
      <c r="M2256" s="49"/>
      <c r="N2256" s="49"/>
      <c r="O2256" s="49" t="s">
        <v>6814</v>
      </c>
      <c r="P2256" s="49">
        <v>7</v>
      </c>
      <c r="Q2256" s="49" t="s">
        <v>6815</v>
      </c>
      <c r="R2256" s="49" t="str">
        <f>IFERROR(INDEX(tbl_Lookup_Exercises[Category],MATCH(tbl_Exercises[[#This Row],[ExerciseName]],tbl_Lookup_Exercises[ExerciseName],0)),"Unknown")</f>
        <v>Carry</v>
      </c>
    </row>
    <row r="2257" spans="1:18" hidden="1" x14ac:dyDescent="0.25">
      <c r="A2257" s="49" t="s">
        <v>6816</v>
      </c>
      <c r="B2257" s="49" t="s">
        <v>1248</v>
      </c>
      <c r="C2257" s="49" t="s">
        <v>1</v>
      </c>
      <c r="D2257" s="49">
        <v>2</v>
      </c>
      <c r="E2257">
        <v>150</v>
      </c>
      <c r="G2257">
        <v>54</v>
      </c>
      <c r="I2257" s="49"/>
      <c r="M2257" s="49"/>
      <c r="N2257" s="49"/>
      <c r="O2257" s="49" t="s">
        <v>6817</v>
      </c>
      <c r="P2257" s="49">
        <v>7</v>
      </c>
      <c r="Q2257" s="49" t="s">
        <v>6818</v>
      </c>
      <c r="R2257" s="49" t="str">
        <f>IFERROR(INDEX(tbl_Lookup_Exercises[Category],MATCH(tbl_Exercises[[#This Row],[ExerciseName]],tbl_Lookup_Exercises[ExerciseName],0)),"Unknown")</f>
        <v>Carry</v>
      </c>
    </row>
    <row r="2258" spans="1:18" hidden="1" x14ac:dyDescent="0.25">
      <c r="A2258" s="49" t="s">
        <v>6819</v>
      </c>
      <c r="B2258" s="49" t="s">
        <v>1248</v>
      </c>
      <c r="C2258" s="49" t="s">
        <v>1</v>
      </c>
      <c r="D2258" s="49">
        <v>3</v>
      </c>
      <c r="E2258">
        <v>150</v>
      </c>
      <c r="G2258">
        <v>46.2</v>
      </c>
      <c r="I2258" s="49"/>
      <c r="M2258" s="49"/>
      <c r="N2258" s="49"/>
      <c r="O2258" s="49" t="s">
        <v>6820</v>
      </c>
      <c r="P2258" s="49">
        <v>7</v>
      </c>
      <c r="Q2258" s="49" t="s">
        <v>6821</v>
      </c>
      <c r="R2258" s="49" t="str">
        <f>IFERROR(INDEX(tbl_Lookup_Exercises[Category],MATCH(tbl_Exercises[[#This Row],[ExerciseName]],tbl_Lookup_Exercises[ExerciseName],0)),"Unknown")</f>
        <v>Carry</v>
      </c>
    </row>
    <row r="2259" spans="1:18" hidden="1" x14ac:dyDescent="0.25">
      <c r="A2259" s="49" t="s">
        <v>6822</v>
      </c>
      <c r="B2259" s="49" t="s">
        <v>1248</v>
      </c>
      <c r="C2259" s="49" t="s">
        <v>1</v>
      </c>
      <c r="D2259" s="49">
        <v>4</v>
      </c>
      <c r="E2259">
        <v>150</v>
      </c>
      <c r="G2259">
        <v>45</v>
      </c>
      <c r="I2259" s="49"/>
      <c r="M2259" s="49"/>
      <c r="N2259" s="49"/>
      <c r="O2259" s="49" t="s">
        <v>6823</v>
      </c>
      <c r="P2259" s="49">
        <v>7</v>
      </c>
      <c r="Q2259" s="49" t="s">
        <v>6824</v>
      </c>
      <c r="R2259" s="49" t="str">
        <f>IFERROR(INDEX(tbl_Lookup_Exercises[Category],MATCH(tbl_Exercises[[#This Row],[ExerciseName]],tbl_Lookup_Exercises[ExerciseName],0)),"Unknown")</f>
        <v>Carry</v>
      </c>
    </row>
    <row r="2260" spans="1:18" hidden="1" x14ac:dyDescent="0.25">
      <c r="A2260" s="49" t="s">
        <v>6825</v>
      </c>
      <c r="B2260" s="49" t="s">
        <v>1248</v>
      </c>
      <c r="C2260" s="49" t="s">
        <v>1</v>
      </c>
      <c r="D2260" s="49">
        <v>5</v>
      </c>
      <c r="E2260">
        <v>150</v>
      </c>
      <c r="G2260">
        <v>43.199999999999996</v>
      </c>
      <c r="I2260" s="49"/>
      <c r="M2260" s="49"/>
      <c r="N2260" s="49"/>
      <c r="O2260" s="49" t="s">
        <v>6826</v>
      </c>
      <c r="P2260" s="49">
        <v>7</v>
      </c>
      <c r="Q2260" s="49" t="s">
        <v>6827</v>
      </c>
      <c r="R2260" s="49" t="str">
        <f>IFERROR(INDEX(tbl_Lookup_Exercises[Category],MATCH(tbl_Exercises[[#This Row],[ExerciseName]],tbl_Lookup_Exercises[ExerciseName],0)),"Unknown")</f>
        <v>Carry</v>
      </c>
    </row>
    <row r="2261" spans="1:18" hidden="1" x14ac:dyDescent="0.25">
      <c r="A2261" s="49" t="s">
        <v>6828</v>
      </c>
      <c r="B2261" s="49" t="s">
        <v>1248</v>
      </c>
      <c r="C2261" s="49" t="s">
        <v>96</v>
      </c>
      <c r="D2261" s="49">
        <v>1</v>
      </c>
      <c r="E2261">
        <v>35</v>
      </c>
      <c r="F2261">
        <v>8</v>
      </c>
      <c r="I2261" s="49"/>
      <c r="J2261">
        <v>2</v>
      </c>
      <c r="K2261">
        <v>2</v>
      </c>
      <c r="L2261">
        <v>2</v>
      </c>
      <c r="M2261" s="49" t="s">
        <v>1745</v>
      </c>
      <c r="N2261" s="49"/>
      <c r="O2261" s="49" t="s">
        <v>6829</v>
      </c>
      <c r="P2261" s="49">
        <v>7</v>
      </c>
      <c r="Q2261" s="49" t="s">
        <v>6830</v>
      </c>
      <c r="R2261" s="49" t="str">
        <f>IFERROR(INDEX(tbl_Lookup_Exercises[Category],MATCH(tbl_Exercises[[#This Row],[ExerciseName]],tbl_Lookup_Exercises[ExerciseName],0)),"Unknown")</f>
        <v>Arms_Biceps</v>
      </c>
    </row>
    <row r="2262" spans="1:18" hidden="1" x14ac:dyDescent="0.25">
      <c r="A2262" s="49" t="s">
        <v>6831</v>
      </c>
      <c r="B2262" s="49" t="s">
        <v>1248</v>
      </c>
      <c r="C2262" s="49" t="s">
        <v>96</v>
      </c>
      <c r="D2262" s="49">
        <v>2</v>
      </c>
      <c r="E2262">
        <v>35</v>
      </c>
      <c r="F2262">
        <v>7</v>
      </c>
      <c r="I2262" s="49"/>
      <c r="J2262">
        <v>2</v>
      </c>
      <c r="K2262">
        <v>2</v>
      </c>
      <c r="L2262">
        <v>2</v>
      </c>
      <c r="M2262" s="49" t="s">
        <v>1745</v>
      </c>
      <c r="N2262" s="49"/>
      <c r="O2262" s="49" t="s">
        <v>6829</v>
      </c>
      <c r="P2262" s="49">
        <v>7</v>
      </c>
      <c r="Q2262" s="49" t="s">
        <v>6832</v>
      </c>
      <c r="R2262" s="49" t="str">
        <f>IFERROR(INDEX(tbl_Lookup_Exercises[Category],MATCH(tbl_Exercises[[#This Row],[ExerciseName]],tbl_Lookup_Exercises[ExerciseName],0)),"Unknown")</f>
        <v>Arms_Biceps</v>
      </c>
    </row>
    <row r="2263" spans="1:18" hidden="1" x14ac:dyDescent="0.25">
      <c r="A2263" s="49" t="s">
        <v>6833</v>
      </c>
      <c r="B2263" s="49" t="s">
        <v>1248</v>
      </c>
      <c r="C2263" s="49" t="s">
        <v>96</v>
      </c>
      <c r="D2263" s="49">
        <v>3</v>
      </c>
      <c r="E2263">
        <v>35</v>
      </c>
      <c r="F2263">
        <v>6</v>
      </c>
      <c r="I2263" s="49"/>
      <c r="J2263">
        <v>2</v>
      </c>
      <c r="K2263">
        <v>2</v>
      </c>
      <c r="L2263">
        <v>2</v>
      </c>
      <c r="M2263" s="49" t="s">
        <v>1745</v>
      </c>
      <c r="N2263" s="49"/>
      <c r="O2263" s="49" t="s">
        <v>6829</v>
      </c>
      <c r="P2263" s="49">
        <v>7</v>
      </c>
      <c r="Q2263" s="49" t="s">
        <v>6834</v>
      </c>
      <c r="R2263" s="49" t="str">
        <f>IFERROR(INDEX(tbl_Lookup_Exercises[Category],MATCH(tbl_Exercises[[#This Row],[ExerciseName]],tbl_Lookup_Exercises[ExerciseName],0)),"Unknown")</f>
        <v>Arms_Biceps</v>
      </c>
    </row>
    <row r="2264" spans="1:18" hidden="1" x14ac:dyDescent="0.25">
      <c r="A2264" s="49" t="s">
        <v>6835</v>
      </c>
      <c r="B2264" s="49" t="s">
        <v>1248</v>
      </c>
      <c r="C2264" s="49" t="s">
        <v>96</v>
      </c>
      <c r="D2264" s="49">
        <v>4</v>
      </c>
      <c r="E2264">
        <v>35</v>
      </c>
      <c r="F2264">
        <v>6</v>
      </c>
      <c r="I2264" s="49"/>
      <c r="J2264">
        <v>2</v>
      </c>
      <c r="K2264">
        <v>2</v>
      </c>
      <c r="L2264">
        <v>2</v>
      </c>
      <c r="M2264" s="49" t="s">
        <v>1745</v>
      </c>
      <c r="N2264" s="49"/>
      <c r="O2264" s="49" t="s">
        <v>6829</v>
      </c>
      <c r="P2264" s="49">
        <v>7</v>
      </c>
      <c r="Q2264" s="49" t="s">
        <v>6836</v>
      </c>
      <c r="R2264" s="49" t="str">
        <f>IFERROR(INDEX(tbl_Lookup_Exercises[Category],MATCH(tbl_Exercises[[#This Row],[ExerciseName]],tbl_Lookup_Exercises[ExerciseName],0)),"Unknown")</f>
        <v>Arms_Biceps</v>
      </c>
    </row>
    <row r="2265" spans="1:18" hidden="1" x14ac:dyDescent="0.25">
      <c r="A2265" s="49" t="s">
        <v>6837</v>
      </c>
      <c r="B2265" s="49" t="s">
        <v>1248</v>
      </c>
      <c r="C2265" s="49" t="s">
        <v>209</v>
      </c>
      <c r="D2265" s="49">
        <v>1</v>
      </c>
      <c r="E2265">
        <v>60</v>
      </c>
      <c r="F2265">
        <v>10</v>
      </c>
      <c r="I2265" s="49"/>
      <c r="J2265">
        <v>2</v>
      </c>
      <c r="K2265">
        <v>1</v>
      </c>
      <c r="L2265">
        <v>2</v>
      </c>
      <c r="M2265" s="49" t="s">
        <v>618</v>
      </c>
      <c r="N2265" s="49"/>
      <c r="O2265" s="49" t="s">
        <v>6838</v>
      </c>
      <c r="P2265" s="49">
        <v>7</v>
      </c>
      <c r="Q2265" s="49" t="s">
        <v>6839</v>
      </c>
      <c r="R2265" s="49" t="str">
        <f>IFERROR(INDEX(tbl_Lookup_Exercises[Category],MATCH(tbl_Exercises[[#This Row],[ExerciseName]],tbl_Lookup_Exercises[ExerciseName],0)),"Unknown")</f>
        <v>Arms_Triceps</v>
      </c>
    </row>
    <row r="2266" spans="1:18" hidden="1" x14ac:dyDescent="0.25">
      <c r="A2266" s="49" t="s">
        <v>6840</v>
      </c>
      <c r="B2266" s="49" t="s">
        <v>1248</v>
      </c>
      <c r="C2266" s="49" t="s">
        <v>209</v>
      </c>
      <c r="D2266" s="49">
        <v>2</v>
      </c>
      <c r="E2266">
        <v>62.5</v>
      </c>
      <c r="F2266">
        <v>10</v>
      </c>
      <c r="I2266" s="49"/>
      <c r="J2266">
        <v>2</v>
      </c>
      <c r="K2266">
        <v>1</v>
      </c>
      <c r="L2266">
        <v>2</v>
      </c>
      <c r="M2266" s="49" t="s">
        <v>618</v>
      </c>
      <c r="N2266" s="49"/>
      <c r="O2266" s="49" t="s">
        <v>6838</v>
      </c>
      <c r="P2266" s="49">
        <v>7</v>
      </c>
      <c r="Q2266" s="49" t="s">
        <v>6841</v>
      </c>
      <c r="R2266" s="49" t="str">
        <f>IFERROR(INDEX(tbl_Lookup_Exercises[Category],MATCH(tbl_Exercises[[#This Row],[ExerciseName]],tbl_Lookup_Exercises[ExerciseName],0)),"Unknown")</f>
        <v>Arms_Triceps</v>
      </c>
    </row>
    <row r="2267" spans="1:18" hidden="1" x14ac:dyDescent="0.25">
      <c r="A2267" s="49" t="s">
        <v>6842</v>
      </c>
      <c r="B2267" s="49" t="s">
        <v>1248</v>
      </c>
      <c r="C2267" s="49" t="s">
        <v>209</v>
      </c>
      <c r="D2267" s="49">
        <v>3</v>
      </c>
      <c r="E2267">
        <v>65</v>
      </c>
      <c r="F2267">
        <v>9</v>
      </c>
      <c r="I2267" s="49"/>
      <c r="J2267">
        <v>2</v>
      </c>
      <c r="K2267">
        <v>1</v>
      </c>
      <c r="L2267">
        <v>2</v>
      </c>
      <c r="M2267" s="49" t="s">
        <v>1745</v>
      </c>
      <c r="N2267" s="49"/>
      <c r="O2267" s="49" t="s">
        <v>6843</v>
      </c>
      <c r="P2267" s="49">
        <v>7</v>
      </c>
      <c r="Q2267" s="49" t="s">
        <v>6844</v>
      </c>
      <c r="R2267" s="49" t="str">
        <f>IFERROR(INDEX(tbl_Lookup_Exercises[Category],MATCH(tbl_Exercises[[#This Row],[ExerciseName]],tbl_Lookup_Exercises[ExerciseName],0)),"Unknown")</f>
        <v>Arms_Triceps</v>
      </c>
    </row>
    <row r="2268" spans="1:18" hidden="1" x14ac:dyDescent="0.25">
      <c r="A2268" s="49" t="s">
        <v>6845</v>
      </c>
      <c r="B2268" s="49" t="s">
        <v>1248</v>
      </c>
      <c r="C2268" s="49" t="s">
        <v>209</v>
      </c>
      <c r="D2268" s="49">
        <v>4</v>
      </c>
      <c r="E2268">
        <v>65</v>
      </c>
      <c r="F2268">
        <v>7</v>
      </c>
      <c r="I2268" s="49"/>
      <c r="J2268">
        <v>2</v>
      </c>
      <c r="K2268">
        <v>1</v>
      </c>
      <c r="L2268">
        <v>2</v>
      </c>
      <c r="M2268" s="49" t="s">
        <v>1745</v>
      </c>
      <c r="N2268" s="49"/>
      <c r="O2268" s="49" t="s">
        <v>6843</v>
      </c>
      <c r="P2268" s="49">
        <v>7</v>
      </c>
      <c r="Q2268" s="49" t="s">
        <v>6846</v>
      </c>
      <c r="R2268" s="49" t="str">
        <f>IFERROR(INDEX(tbl_Lookup_Exercises[Category],MATCH(tbl_Exercises[[#This Row],[ExerciseName]],tbl_Lookup_Exercises[ExerciseName],0)),"Unknown")</f>
        <v>Arms_Triceps</v>
      </c>
    </row>
    <row r="2269" spans="1:18" hidden="1" x14ac:dyDescent="0.25">
      <c r="A2269" s="49" t="s">
        <v>6847</v>
      </c>
      <c r="B2269" s="49" t="s">
        <v>1248</v>
      </c>
      <c r="C2269" s="49" t="s">
        <v>339</v>
      </c>
      <c r="D2269" s="49">
        <v>1</v>
      </c>
      <c r="E2269">
        <v>50</v>
      </c>
      <c r="G2269">
        <v>70.199999999999989</v>
      </c>
      <c r="I2269" s="49"/>
      <c r="M2269" s="49"/>
      <c r="N2269" s="49"/>
      <c r="O2269" s="49" t="s">
        <v>6092</v>
      </c>
      <c r="P2269" s="49">
        <v>7</v>
      </c>
      <c r="Q2269" s="49" t="s">
        <v>6848</v>
      </c>
      <c r="R2269" s="49" t="str">
        <f>IFERROR(INDEX(tbl_Lookup_Exercises[Category],MATCH(tbl_Exercises[[#This Row],[ExerciseName]],tbl_Lookup_Exercises[ExerciseName],0)),"Unknown")</f>
        <v>Carry</v>
      </c>
    </row>
    <row r="2270" spans="1:18" hidden="1" x14ac:dyDescent="0.25">
      <c r="A2270" s="49" t="s">
        <v>6849</v>
      </c>
      <c r="B2270" s="49" t="s">
        <v>1248</v>
      </c>
      <c r="C2270" s="49" t="s">
        <v>339</v>
      </c>
      <c r="D2270" s="49">
        <v>2</v>
      </c>
      <c r="E2270">
        <v>50</v>
      </c>
      <c r="G2270">
        <v>52.8</v>
      </c>
      <c r="I2270" s="49"/>
      <c r="M2270" s="49"/>
      <c r="N2270" s="49"/>
      <c r="O2270" s="49" t="s">
        <v>6850</v>
      </c>
      <c r="P2270" s="49">
        <v>7</v>
      </c>
      <c r="Q2270" s="49" t="s">
        <v>6851</v>
      </c>
      <c r="R2270" s="49" t="str">
        <f>IFERROR(INDEX(tbl_Lookup_Exercises[Category],MATCH(tbl_Exercises[[#This Row],[ExerciseName]],tbl_Lookup_Exercises[ExerciseName],0)),"Unknown")</f>
        <v>Carry</v>
      </c>
    </row>
    <row r="2271" spans="1:18" hidden="1" x14ac:dyDescent="0.25">
      <c r="A2271" s="49" t="s">
        <v>6852</v>
      </c>
      <c r="B2271" s="49" t="s">
        <v>1248</v>
      </c>
      <c r="C2271" s="49" t="s">
        <v>339</v>
      </c>
      <c r="D2271" s="49">
        <v>3</v>
      </c>
      <c r="E2271">
        <v>50</v>
      </c>
      <c r="G2271">
        <v>45.6</v>
      </c>
      <c r="I2271" s="49"/>
      <c r="M2271" s="49"/>
      <c r="N2271" s="49"/>
      <c r="O2271" s="49" t="s">
        <v>6853</v>
      </c>
      <c r="P2271" s="49">
        <v>7</v>
      </c>
      <c r="Q2271" s="49" t="s">
        <v>6854</v>
      </c>
      <c r="R2271" s="49" t="str">
        <f>IFERROR(INDEX(tbl_Lookup_Exercises[Category],MATCH(tbl_Exercises[[#This Row],[ExerciseName]],tbl_Lookup_Exercises[ExerciseName],0)),"Unknown")</f>
        <v>Carry</v>
      </c>
    </row>
    <row r="2272" spans="1:18" hidden="1" x14ac:dyDescent="0.25">
      <c r="A2272" s="49" t="s">
        <v>6855</v>
      </c>
      <c r="B2272" s="49" t="s">
        <v>1248</v>
      </c>
      <c r="C2272" s="49" t="s">
        <v>334</v>
      </c>
      <c r="D2272" s="49">
        <v>1</v>
      </c>
      <c r="E2272">
        <v>0</v>
      </c>
      <c r="G2272">
        <v>49.8</v>
      </c>
      <c r="I2272" s="49"/>
      <c r="M2272" s="49"/>
      <c r="N2272" s="49"/>
      <c r="O2272" s="49" t="s">
        <v>6856</v>
      </c>
      <c r="P2272" s="49">
        <v>7</v>
      </c>
      <c r="Q2272" s="49" t="s">
        <v>6857</v>
      </c>
      <c r="R2272" s="49" t="str">
        <f>IFERROR(INDEX(tbl_Lookup_Exercises[Category],MATCH(tbl_Exercises[[#This Row],[ExerciseName]],tbl_Lookup_Exercises[ExerciseName],0)),"Unknown")</f>
        <v>Carry</v>
      </c>
    </row>
    <row r="2273" spans="1:18" hidden="1" x14ac:dyDescent="0.25">
      <c r="A2273" s="49" t="s">
        <v>6858</v>
      </c>
      <c r="B2273" s="49" t="s">
        <v>1248</v>
      </c>
      <c r="C2273" s="49" t="s">
        <v>334</v>
      </c>
      <c r="D2273" s="49">
        <v>2</v>
      </c>
      <c r="E2273">
        <v>0</v>
      </c>
      <c r="G2273">
        <v>45</v>
      </c>
      <c r="I2273" s="49"/>
      <c r="M2273" s="49"/>
      <c r="N2273" s="49"/>
      <c r="O2273" s="49" t="s">
        <v>6859</v>
      </c>
      <c r="P2273" s="49">
        <v>7</v>
      </c>
      <c r="Q2273" s="49" t="s">
        <v>1251</v>
      </c>
      <c r="R2273" s="49" t="str">
        <f>IFERROR(INDEX(tbl_Lookup_Exercises[Category],MATCH(tbl_Exercises[[#This Row],[ExerciseName]],tbl_Lookup_Exercises[ExerciseName],0)),"Unknown")</f>
        <v>Carry</v>
      </c>
    </row>
    <row r="2274" spans="1:18" hidden="1" x14ac:dyDescent="0.25">
      <c r="A2274" s="49" t="s">
        <v>6860</v>
      </c>
      <c r="B2274" s="49" t="s">
        <v>1252</v>
      </c>
      <c r="C2274" s="49" t="s">
        <v>363</v>
      </c>
      <c r="D2274" s="49">
        <v>1</v>
      </c>
      <c r="G2274">
        <v>363</v>
      </c>
      <c r="H2274">
        <v>0.69</v>
      </c>
      <c r="I2274" s="49" t="s">
        <v>3957</v>
      </c>
      <c r="M2274" s="49"/>
      <c r="N2274" s="49"/>
      <c r="O2274" s="49" t="s">
        <v>6861</v>
      </c>
      <c r="P2274" s="49">
        <v>7</v>
      </c>
      <c r="Q2274" s="49" t="s">
        <v>1254</v>
      </c>
      <c r="R2274" s="49" t="str">
        <f>IFERROR(INDEX(tbl_Lookup_Exercises[Category],MATCH(tbl_Exercises[[#This Row],[ExerciseName]],tbl_Lookup_Exercises[ExerciseName],0)),"Unknown")</f>
        <v>Cardio</v>
      </c>
    </row>
    <row r="2275" spans="1:18" hidden="1" x14ac:dyDescent="0.25">
      <c r="A2275" s="49" t="s">
        <v>6862</v>
      </c>
      <c r="B2275" s="49" t="s">
        <v>1252</v>
      </c>
      <c r="C2275" s="49" t="s">
        <v>1</v>
      </c>
      <c r="D2275" s="49">
        <v>1</v>
      </c>
      <c r="E2275">
        <v>150</v>
      </c>
      <c r="G2275">
        <v>75</v>
      </c>
      <c r="I2275" s="49"/>
      <c r="M2275" s="49"/>
      <c r="N2275" s="49"/>
      <c r="O2275" s="49" t="s">
        <v>6863</v>
      </c>
      <c r="P2275" s="49">
        <v>7</v>
      </c>
      <c r="Q2275" s="49" t="s">
        <v>6864</v>
      </c>
      <c r="R2275" s="49" t="str">
        <f>IFERROR(INDEX(tbl_Lookup_Exercises[Category],MATCH(tbl_Exercises[[#This Row],[ExerciseName]],tbl_Lookup_Exercises[ExerciseName],0)),"Unknown")</f>
        <v>Carry</v>
      </c>
    </row>
    <row r="2276" spans="1:18" hidden="1" x14ac:dyDescent="0.25">
      <c r="A2276" s="49" t="s">
        <v>6865</v>
      </c>
      <c r="B2276" s="49" t="s">
        <v>1252</v>
      </c>
      <c r="C2276" s="49" t="s">
        <v>1</v>
      </c>
      <c r="D2276" s="49">
        <v>2</v>
      </c>
      <c r="E2276">
        <v>150</v>
      </c>
      <c r="G2276">
        <v>64.800000000000011</v>
      </c>
      <c r="I2276" s="49"/>
      <c r="M2276" s="49"/>
      <c r="N2276" s="49"/>
      <c r="O2276" s="49" t="s">
        <v>6866</v>
      </c>
      <c r="P2276" s="49">
        <v>7</v>
      </c>
      <c r="Q2276" s="49" t="s">
        <v>6867</v>
      </c>
      <c r="R2276" s="49" t="str">
        <f>IFERROR(INDEX(tbl_Lookup_Exercises[Category],MATCH(tbl_Exercises[[#This Row],[ExerciseName]],tbl_Lookup_Exercises[ExerciseName],0)),"Unknown")</f>
        <v>Carry</v>
      </c>
    </row>
    <row r="2277" spans="1:18" hidden="1" x14ac:dyDescent="0.25">
      <c r="A2277" s="49" t="s">
        <v>6868</v>
      </c>
      <c r="B2277" s="49" t="s">
        <v>1252</v>
      </c>
      <c r="C2277" s="49" t="s">
        <v>1</v>
      </c>
      <c r="D2277" s="49">
        <v>3</v>
      </c>
      <c r="E2277">
        <v>150</v>
      </c>
      <c r="G2277">
        <v>60</v>
      </c>
      <c r="I2277" s="49"/>
      <c r="M2277" s="49"/>
      <c r="N2277" s="49"/>
      <c r="O2277" s="49" t="s">
        <v>6869</v>
      </c>
      <c r="P2277" s="49">
        <v>7</v>
      </c>
      <c r="Q2277" s="49" t="s">
        <v>6870</v>
      </c>
      <c r="R2277" s="49" t="str">
        <f>IFERROR(INDEX(tbl_Lookup_Exercises[Category],MATCH(tbl_Exercises[[#This Row],[ExerciseName]],tbl_Lookup_Exercises[ExerciseName],0)),"Unknown")</f>
        <v>Carry</v>
      </c>
    </row>
    <row r="2278" spans="1:18" hidden="1" x14ac:dyDescent="0.25">
      <c r="A2278" s="49" t="s">
        <v>6871</v>
      </c>
      <c r="B2278" s="49" t="s">
        <v>1252</v>
      </c>
      <c r="C2278" s="49" t="s">
        <v>1</v>
      </c>
      <c r="D2278" s="49">
        <v>4</v>
      </c>
      <c r="E2278">
        <v>150</v>
      </c>
      <c r="G2278">
        <v>49.8</v>
      </c>
      <c r="I2278" s="49"/>
      <c r="M2278" s="49"/>
      <c r="N2278" s="49"/>
      <c r="O2278" s="49" t="s">
        <v>6869</v>
      </c>
      <c r="P2278" s="49">
        <v>7</v>
      </c>
      <c r="Q2278" s="49" t="s">
        <v>6872</v>
      </c>
      <c r="R2278" s="49" t="str">
        <f>IFERROR(INDEX(tbl_Lookup_Exercises[Category],MATCH(tbl_Exercises[[#This Row],[ExerciseName]],tbl_Lookup_Exercises[ExerciseName],0)),"Unknown")</f>
        <v>Carry</v>
      </c>
    </row>
    <row r="2279" spans="1:18" hidden="1" x14ac:dyDescent="0.25">
      <c r="A2279" s="49" t="s">
        <v>6873</v>
      </c>
      <c r="B2279" s="49" t="s">
        <v>1252</v>
      </c>
      <c r="C2279" s="49" t="s">
        <v>1</v>
      </c>
      <c r="D2279" s="49">
        <v>5</v>
      </c>
      <c r="E2279">
        <v>150</v>
      </c>
      <c r="G2279">
        <v>49.8</v>
      </c>
      <c r="I2279" s="49"/>
      <c r="M2279" s="49"/>
      <c r="N2279" s="49"/>
      <c r="O2279" s="49" t="s">
        <v>6869</v>
      </c>
      <c r="P2279" s="49">
        <v>7</v>
      </c>
      <c r="Q2279" s="49" t="s">
        <v>6874</v>
      </c>
      <c r="R2279" s="49" t="str">
        <f>IFERROR(INDEX(tbl_Lookup_Exercises[Category],MATCH(tbl_Exercises[[#This Row],[ExerciseName]],tbl_Lookup_Exercises[ExerciseName],0)),"Unknown")</f>
        <v>Carry</v>
      </c>
    </row>
    <row r="2280" spans="1:18" hidden="1" x14ac:dyDescent="0.25">
      <c r="A2280" s="49" t="s">
        <v>6875</v>
      </c>
      <c r="B2280" s="49" t="s">
        <v>1252</v>
      </c>
      <c r="C2280" s="49" t="s">
        <v>96</v>
      </c>
      <c r="D2280" s="49">
        <v>1</v>
      </c>
      <c r="E2280">
        <v>35</v>
      </c>
      <c r="F2280">
        <v>8</v>
      </c>
      <c r="I2280" s="49"/>
      <c r="J2280">
        <v>2</v>
      </c>
      <c r="K2280">
        <v>2</v>
      </c>
      <c r="L2280">
        <v>2</v>
      </c>
      <c r="M2280" s="49" t="s">
        <v>1745</v>
      </c>
      <c r="N2280" s="49"/>
      <c r="O2280" s="49" t="s">
        <v>6876</v>
      </c>
      <c r="P2280" s="49">
        <v>7</v>
      </c>
      <c r="Q2280" s="49" t="s">
        <v>6877</v>
      </c>
      <c r="R2280" s="49" t="str">
        <f>IFERROR(INDEX(tbl_Lookup_Exercises[Category],MATCH(tbl_Exercises[[#This Row],[ExerciseName]],tbl_Lookup_Exercises[ExerciseName],0)),"Unknown")</f>
        <v>Arms_Biceps</v>
      </c>
    </row>
    <row r="2281" spans="1:18" hidden="1" x14ac:dyDescent="0.25">
      <c r="A2281" s="49" t="s">
        <v>6878</v>
      </c>
      <c r="B2281" s="49" t="s">
        <v>1252</v>
      </c>
      <c r="C2281" s="49" t="s">
        <v>96</v>
      </c>
      <c r="D2281" s="49">
        <v>2</v>
      </c>
      <c r="E2281">
        <v>35</v>
      </c>
      <c r="F2281">
        <v>8</v>
      </c>
      <c r="I2281" s="49"/>
      <c r="J2281">
        <v>2</v>
      </c>
      <c r="K2281">
        <v>2</v>
      </c>
      <c r="L2281">
        <v>2</v>
      </c>
      <c r="M2281" s="49" t="s">
        <v>1745</v>
      </c>
      <c r="N2281" s="49"/>
      <c r="O2281" s="49" t="s">
        <v>6876</v>
      </c>
      <c r="P2281" s="49">
        <v>7</v>
      </c>
      <c r="Q2281" s="49" t="s">
        <v>6879</v>
      </c>
      <c r="R2281" s="49" t="str">
        <f>IFERROR(INDEX(tbl_Lookup_Exercises[Category],MATCH(tbl_Exercises[[#This Row],[ExerciseName]],tbl_Lookup_Exercises[ExerciseName],0)),"Unknown")</f>
        <v>Arms_Biceps</v>
      </c>
    </row>
    <row r="2282" spans="1:18" hidden="1" x14ac:dyDescent="0.25">
      <c r="A2282" s="49" t="s">
        <v>6880</v>
      </c>
      <c r="B2282" s="49" t="s">
        <v>1252</v>
      </c>
      <c r="C2282" s="49" t="s">
        <v>96</v>
      </c>
      <c r="D2282" s="49">
        <v>3</v>
      </c>
      <c r="E2282">
        <v>35</v>
      </c>
      <c r="F2282">
        <v>6</v>
      </c>
      <c r="I2282" s="49"/>
      <c r="J2282">
        <v>2</v>
      </c>
      <c r="K2282">
        <v>2</v>
      </c>
      <c r="L2282">
        <v>2</v>
      </c>
      <c r="M2282" s="49" t="s">
        <v>610</v>
      </c>
      <c r="N2282" s="49"/>
      <c r="O2282" s="49" t="s">
        <v>6881</v>
      </c>
      <c r="P2282" s="49">
        <v>7</v>
      </c>
      <c r="Q2282" s="49" t="s">
        <v>6882</v>
      </c>
      <c r="R2282" s="49" t="str">
        <f>IFERROR(INDEX(tbl_Lookup_Exercises[Category],MATCH(tbl_Exercises[[#This Row],[ExerciseName]],tbl_Lookup_Exercises[ExerciseName],0)),"Unknown")</f>
        <v>Arms_Biceps</v>
      </c>
    </row>
    <row r="2283" spans="1:18" hidden="1" x14ac:dyDescent="0.25">
      <c r="A2283" s="49" t="s">
        <v>6883</v>
      </c>
      <c r="B2283" s="49" t="s">
        <v>1252</v>
      </c>
      <c r="C2283" s="49" t="s">
        <v>96</v>
      </c>
      <c r="D2283" s="49">
        <v>4</v>
      </c>
      <c r="E2283">
        <v>35</v>
      </c>
      <c r="F2283">
        <v>6</v>
      </c>
      <c r="I2283" s="49"/>
      <c r="J2283">
        <v>2</v>
      </c>
      <c r="K2283">
        <v>2</v>
      </c>
      <c r="L2283">
        <v>2</v>
      </c>
      <c r="M2283" s="49" t="s">
        <v>610</v>
      </c>
      <c r="N2283" s="49"/>
      <c r="O2283" s="49" t="s">
        <v>6881</v>
      </c>
      <c r="P2283" s="49">
        <v>7</v>
      </c>
      <c r="Q2283" s="49" t="s">
        <v>6884</v>
      </c>
      <c r="R2283" s="49" t="str">
        <f>IFERROR(INDEX(tbl_Lookup_Exercises[Category],MATCH(tbl_Exercises[[#This Row],[ExerciseName]],tbl_Lookup_Exercises[ExerciseName],0)),"Unknown")</f>
        <v>Arms_Biceps</v>
      </c>
    </row>
    <row r="2284" spans="1:18" hidden="1" x14ac:dyDescent="0.25">
      <c r="A2284" s="49" t="s">
        <v>6885</v>
      </c>
      <c r="B2284" s="49" t="s">
        <v>1252</v>
      </c>
      <c r="C2284" s="49" t="s">
        <v>217</v>
      </c>
      <c r="D2284" s="49">
        <v>1</v>
      </c>
      <c r="E2284">
        <v>20</v>
      </c>
      <c r="F2284">
        <v>12</v>
      </c>
      <c r="I2284" s="49"/>
      <c r="J2284">
        <v>3</v>
      </c>
      <c r="K2284">
        <v>1</v>
      </c>
      <c r="L2284">
        <v>3</v>
      </c>
      <c r="M2284" s="49" t="s">
        <v>618</v>
      </c>
      <c r="N2284" s="49"/>
      <c r="O2284" s="49" t="s">
        <v>2196</v>
      </c>
      <c r="P2284" s="49">
        <v>7</v>
      </c>
      <c r="Q2284" s="49" t="s">
        <v>6886</v>
      </c>
      <c r="R2284" s="49" t="str">
        <f>IFERROR(INDEX(tbl_Lookup_Exercises[Category],MATCH(tbl_Exercises[[#This Row],[ExerciseName]],tbl_Lookup_Exercises[ExerciseName],0)),"Unknown")</f>
        <v>Arms_Triceps</v>
      </c>
    </row>
    <row r="2285" spans="1:18" hidden="1" x14ac:dyDescent="0.25">
      <c r="A2285" s="49" t="s">
        <v>6887</v>
      </c>
      <c r="B2285" s="49" t="s">
        <v>1252</v>
      </c>
      <c r="C2285" s="49" t="s">
        <v>217</v>
      </c>
      <c r="D2285" s="49">
        <v>2</v>
      </c>
      <c r="E2285">
        <v>20</v>
      </c>
      <c r="F2285">
        <v>12</v>
      </c>
      <c r="I2285" s="49"/>
      <c r="J2285">
        <v>3</v>
      </c>
      <c r="K2285">
        <v>1</v>
      </c>
      <c r="L2285">
        <v>3</v>
      </c>
      <c r="M2285" s="49" t="s">
        <v>1745</v>
      </c>
      <c r="N2285" s="49"/>
      <c r="O2285" s="49" t="s">
        <v>2355</v>
      </c>
      <c r="P2285" s="49">
        <v>7</v>
      </c>
      <c r="Q2285" s="49" t="s">
        <v>6888</v>
      </c>
      <c r="R2285" s="49" t="str">
        <f>IFERROR(INDEX(tbl_Lookup_Exercises[Category],MATCH(tbl_Exercises[[#This Row],[ExerciseName]],tbl_Lookup_Exercises[ExerciseName],0)),"Unknown")</f>
        <v>Arms_Triceps</v>
      </c>
    </row>
    <row r="2286" spans="1:18" hidden="1" x14ac:dyDescent="0.25">
      <c r="A2286" s="49" t="s">
        <v>6889</v>
      </c>
      <c r="B2286" s="49" t="s">
        <v>1252</v>
      </c>
      <c r="C2286" s="49" t="s">
        <v>217</v>
      </c>
      <c r="D2286" s="49">
        <v>3</v>
      </c>
      <c r="E2286">
        <v>22.5</v>
      </c>
      <c r="F2286">
        <v>10</v>
      </c>
      <c r="I2286" s="49"/>
      <c r="J2286">
        <v>3</v>
      </c>
      <c r="K2286">
        <v>1</v>
      </c>
      <c r="L2286">
        <v>3</v>
      </c>
      <c r="M2286" s="49" t="s">
        <v>610</v>
      </c>
      <c r="N2286" s="49"/>
      <c r="O2286" s="49" t="s">
        <v>2199</v>
      </c>
      <c r="P2286" s="49">
        <v>7</v>
      </c>
      <c r="Q2286" s="49" t="s">
        <v>6890</v>
      </c>
      <c r="R2286" s="49" t="str">
        <f>IFERROR(INDEX(tbl_Lookup_Exercises[Category],MATCH(tbl_Exercises[[#This Row],[ExerciseName]],tbl_Lookup_Exercises[ExerciseName],0)),"Unknown")</f>
        <v>Arms_Triceps</v>
      </c>
    </row>
    <row r="2287" spans="1:18" hidden="1" x14ac:dyDescent="0.25">
      <c r="A2287" s="49" t="s">
        <v>6891</v>
      </c>
      <c r="B2287" s="49" t="s">
        <v>1252</v>
      </c>
      <c r="C2287" s="49" t="s">
        <v>217</v>
      </c>
      <c r="D2287" s="49">
        <v>4</v>
      </c>
      <c r="E2287">
        <v>22.5</v>
      </c>
      <c r="F2287">
        <v>9</v>
      </c>
      <c r="I2287" s="49"/>
      <c r="J2287">
        <v>3</v>
      </c>
      <c r="K2287">
        <v>1</v>
      </c>
      <c r="L2287">
        <v>3</v>
      </c>
      <c r="M2287" s="49" t="s">
        <v>1888</v>
      </c>
      <c r="N2287" s="49"/>
      <c r="O2287" s="49" t="s">
        <v>3593</v>
      </c>
      <c r="P2287" s="49">
        <v>7</v>
      </c>
      <c r="Q2287" s="49" t="s">
        <v>6892</v>
      </c>
      <c r="R2287" s="49" t="str">
        <f>IFERROR(INDEX(tbl_Lookup_Exercises[Category],MATCH(tbl_Exercises[[#This Row],[ExerciseName]],tbl_Lookup_Exercises[ExerciseName],0)),"Unknown")</f>
        <v>Arms_Triceps</v>
      </c>
    </row>
    <row r="2288" spans="1:18" hidden="1" x14ac:dyDescent="0.25">
      <c r="A2288" s="49" t="s">
        <v>6893</v>
      </c>
      <c r="B2288" s="49" t="s">
        <v>1252</v>
      </c>
      <c r="C2288" s="49" t="s">
        <v>209</v>
      </c>
      <c r="D2288" s="49">
        <v>1</v>
      </c>
      <c r="E2288">
        <v>60</v>
      </c>
      <c r="F2288">
        <v>10</v>
      </c>
      <c r="I2288" s="49"/>
      <c r="J2288">
        <v>2</v>
      </c>
      <c r="K2288">
        <v>1</v>
      </c>
      <c r="L2288">
        <v>2</v>
      </c>
      <c r="M2288" s="49" t="s">
        <v>618</v>
      </c>
      <c r="N2288" s="49"/>
      <c r="O2288" s="49" t="s">
        <v>2154</v>
      </c>
      <c r="P2288" s="49">
        <v>7</v>
      </c>
      <c r="Q2288" s="49" t="s">
        <v>6894</v>
      </c>
      <c r="R2288" s="49" t="str">
        <f>IFERROR(INDEX(tbl_Lookup_Exercises[Category],MATCH(tbl_Exercises[[#This Row],[ExerciseName]],tbl_Lookup_Exercises[ExerciseName],0)),"Unknown")</f>
        <v>Arms_Triceps</v>
      </c>
    </row>
    <row r="2289" spans="1:18" hidden="1" x14ac:dyDescent="0.25">
      <c r="A2289" s="49" t="s">
        <v>6895</v>
      </c>
      <c r="B2289" s="49" t="s">
        <v>1252</v>
      </c>
      <c r="C2289" s="49" t="s">
        <v>209</v>
      </c>
      <c r="D2289" s="49">
        <v>2</v>
      </c>
      <c r="E2289">
        <v>60</v>
      </c>
      <c r="F2289">
        <v>9</v>
      </c>
      <c r="I2289" s="49"/>
      <c r="J2289">
        <v>2</v>
      </c>
      <c r="K2289">
        <v>1</v>
      </c>
      <c r="L2289">
        <v>2</v>
      </c>
      <c r="M2289" s="49" t="s">
        <v>1745</v>
      </c>
      <c r="N2289" s="49"/>
      <c r="O2289" s="49" t="s">
        <v>1932</v>
      </c>
      <c r="P2289" s="49">
        <v>7</v>
      </c>
      <c r="Q2289" s="49" t="s">
        <v>6896</v>
      </c>
      <c r="R2289" s="49" t="str">
        <f>IFERROR(INDEX(tbl_Lookup_Exercises[Category],MATCH(tbl_Exercises[[#This Row],[ExerciseName]],tbl_Lookup_Exercises[ExerciseName],0)),"Unknown")</f>
        <v>Arms_Triceps</v>
      </c>
    </row>
    <row r="2290" spans="1:18" hidden="1" x14ac:dyDescent="0.25">
      <c r="A2290" s="49" t="s">
        <v>6897</v>
      </c>
      <c r="B2290" s="49" t="s">
        <v>1252</v>
      </c>
      <c r="C2290" s="49" t="s">
        <v>209</v>
      </c>
      <c r="D2290" s="49">
        <v>3</v>
      </c>
      <c r="E2290">
        <v>65</v>
      </c>
      <c r="F2290">
        <v>7</v>
      </c>
      <c r="I2290" s="49"/>
      <c r="J2290">
        <v>2</v>
      </c>
      <c r="K2290">
        <v>1</v>
      </c>
      <c r="L2290">
        <v>2</v>
      </c>
      <c r="M2290" s="49" t="s">
        <v>610</v>
      </c>
      <c r="N2290" s="49"/>
      <c r="O2290" s="49" t="s">
        <v>1937</v>
      </c>
      <c r="P2290" s="49">
        <v>7</v>
      </c>
      <c r="Q2290" s="49" t="s">
        <v>6898</v>
      </c>
      <c r="R2290" s="49" t="str">
        <f>IFERROR(INDEX(tbl_Lookup_Exercises[Category],MATCH(tbl_Exercises[[#This Row],[ExerciseName]],tbl_Lookup_Exercises[ExerciseName],0)),"Unknown")</f>
        <v>Arms_Triceps</v>
      </c>
    </row>
    <row r="2291" spans="1:18" hidden="1" x14ac:dyDescent="0.25">
      <c r="A2291" s="49" t="s">
        <v>6899</v>
      </c>
      <c r="B2291" s="49" t="s">
        <v>1252</v>
      </c>
      <c r="C2291" s="49" t="s">
        <v>209</v>
      </c>
      <c r="D2291" s="49">
        <v>4</v>
      </c>
      <c r="E2291">
        <v>65</v>
      </c>
      <c r="F2291">
        <v>6.5</v>
      </c>
      <c r="I2291" s="49"/>
      <c r="J2291">
        <v>2</v>
      </c>
      <c r="K2291">
        <v>1</v>
      </c>
      <c r="L2291">
        <v>2</v>
      </c>
      <c r="M2291" s="49" t="s">
        <v>610</v>
      </c>
      <c r="N2291" s="49"/>
      <c r="O2291" s="49" t="s">
        <v>1937</v>
      </c>
      <c r="P2291" s="49">
        <v>7</v>
      </c>
      <c r="Q2291" s="49" t="s">
        <v>6900</v>
      </c>
      <c r="R2291" s="49" t="str">
        <f>IFERROR(INDEX(tbl_Lookup_Exercises[Category],MATCH(tbl_Exercises[[#This Row],[ExerciseName]],tbl_Lookup_Exercises[ExerciseName],0)),"Unknown")</f>
        <v>Arms_Triceps</v>
      </c>
    </row>
    <row r="2292" spans="1:18" hidden="1" x14ac:dyDescent="0.25">
      <c r="A2292" s="49" t="s">
        <v>6901</v>
      </c>
      <c r="B2292" s="49" t="s">
        <v>1252</v>
      </c>
      <c r="C2292" s="49" t="s">
        <v>123</v>
      </c>
      <c r="D2292" s="49">
        <v>1</v>
      </c>
      <c r="E2292">
        <v>25</v>
      </c>
      <c r="F2292">
        <v>12</v>
      </c>
      <c r="I2292" s="49"/>
      <c r="J2292">
        <v>2</v>
      </c>
      <c r="K2292">
        <v>2</v>
      </c>
      <c r="L2292">
        <v>2</v>
      </c>
      <c r="M2292" s="49" t="s">
        <v>618</v>
      </c>
      <c r="N2292" s="49"/>
      <c r="O2292" s="49" t="s">
        <v>3218</v>
      </c>
      <c r="P2292" s="49">
        <v>7</v>
      </c>
      <c r="Q2292" s="49" t="s">
        <v>6902</v>
      </c>
      <c r="R2292" s="49" t="str">
        <f>IFERROR(INDEX(tbl_Lookup_Exercises[Category],MATCH(tbl_Exercises[[#This Row],[ExerciseName]],tbl_Lookup_Exercises[ExerciseName],0)),"Unknown")</f>
        <v>Arms_Biceps</v>
      </c>
    </row>
    <row r="2293" spans="1:18" hidden="1" x14ac:dyDescent="0.25">
      <c r="A2293" s="49" t="s">
        <v>6903</v>
      </c>
      <c r="B2293" s="49" t="s">
        <v>1252</v>
      </c>
      <c r="C2293" s="49" t="s">
        <v>123</v>
      </c>
      <c r="D2293" s="49">
        <v>2</v>
      </c>
      <c r="E2293">
        <v>30</v>
      </c>
      <c r="F2293">
        <v>9</v>
      </c>
      <c r="I2293" s="49"/>
      <c r="J2293">
        <v>2</v>
      </c>
      <c r="K2293">
        <v>1</v>
      </c>
      <c r="L2293">
        <v>2</v>
      </c>
      <c r="M2293" s="49" t="s">
        <v>1745</v>
      </c>
      <c r="N2293" s="49"/>
      <c r="O2293" s="49" t="s">
        <v>1932</v>
      </c>
      <c r="P2293" s="49">
        <v>7</v>
      </c>
      <c r="Q2293" s="49" t="s">
        <v>6904</v>
      </c>
      <c r="R2293" s="49" t="str">
        <f>IFERROR(INDEX(tbl_Lookup_Exercises[Category],MATCH(tbl_Exercises[[#This Row],[ExerciseName]],tbl_Lookup_Exercises[ExerciseName],0)),"Unknown")</f>
        <v>Arms_Biceps</v>
      </c>
    </row>
    <row r="2294" spans="1:18" hidden="1" x14ac:dyDescent="0.25">
      <c r="A2294" s="49" t="s">
        <v>6905</v>
      </c>
      <c r="B2294" s="49" t="s">
        <v>1252</v>
      </c>
      <c r="C2294" s="49" t="s">
        <v>123</v>
      </c>
      <c r="D2294" s="49">
        <v>3</v>
      </c>
      <c r="E2294">
        <v>30</v>
      </c>
      <c r="F2294">
        <v>7</v>
      </c>
      <c r="I2294" s="49"/>
      <c r="J2294">
        <v>2</v>
      </c>
      <c r="K2294">
        <v>1</v>
      </c>
      <c r="L2294">
        <v>2</v>
      </c>
      <c r="M2294" s="49" t="s">
        <v>610</v>
      </c>
      <c r="N2294" s="49"/>
      <c r="O2294" s="49" t="s">
        <v>1937</v>
      </c>
      <c r="P2294" s="49">
        <v>7</v>
      </c>
      <c r="Q2294" s="49" t="s">
        <v>6906</v>
      </c>
      <c r="R2294" s="49" t="str">
        <f>IFERROR(INDEX(tbl_Lookup_Exercises[Category],MATCH(tbl_Exercises[[#This Row],[ExerciseName]],tbl_Lookup_Exercises[ExerciseName],0)),"Unknown")</f>
        <v>Arms_Biceps</v>
      </c>
    </row>
    <row r="2295" spans="1:18" hidden="1" x14ac:dyDescent="0.25">
      <c r="A2295" s="49" t="s">
        <v>6907</v>
      </c>
      <c r="B2295" s="49" t="s">
        <v>1252</v>
      </c>
      <c r="C2295" s="49" t="s">
        <v>339</v>
      </c>
      <c r="D2295" s="49">
        <v>1</v>
      </c>
      <c r="E2295">
        <v>50</v>
      </c>
      <c r="G2295">
        <v>73.2</v>
      </c>
      <c r="I2295" s="49"/>
      <c r="M2295" s="49"/>
      <c r="N2295" s="49"/>
      <c r="O2295" s="49" t="s">
        <v>6908</v>
      </c>
      <c r="P2295" s="49">
        <v>7</v>
      </c>
      <c r="Q2295" s="49" t="s">
        <v>6909</v>
      </c>
      <c r="R2295" s="49" t="str">
        <f>IFERROR(INDEX(tbl_Lookup_Exercises[Category],MATCH(tbl_Exercises[[#This Row],[ExerciseName]],tbl_Lookup_Exercises[ExerciseName],0)),"Unknown")</f>
        <v>Carry</v>
      </c>
    </row>
    <row r="2296" spans="1:18" hidden="1" x14ac:dyDescent="0.25">
      <c r="A2296" s="49" t="s">
        <v>6910</v>
      </c>
      <c r="B2296" s="49" t="s">
        <v>1252</v>
      </c>
      <c r="C2296" s="49" t="s">
        <v>339</v>
      </c>
      <c r="D2296" s="49">
        <v>2</v>
      </c>
      <c r="E2296">
        <v>50</v>
      </c>
      <c r="G2296">
        <v>58.8</v>
      </c>
      <c r="I2296" s="49"/>
      <c r="M2296" s="49"/>
      <c r="N2296" s="49"/>
      <c r="O2296" s="49" t="s">
        <v>6911</v>
      </c>
      <c r="P2296" s="49">
        <v>7</v>
      </c>
      <c r="Q2296" s="49" t="s">
        <v>6912</v>
      </c>
      <c r="R2296" s="49" t="str">
        <f>IFERROR(INDEX(tbl_Lookup_Exercises[Category],MATCH(tbl_Exercises[[#This Row],[ExerciseName]],tbl_Lookup_Exercises[ExerciseName],0)),"Unknown")</f>
        <v>Carry</v>
      </c>
    </row>
    <row r="2297" spans="1:18" hidden="1" x14ac:dyDescent="0.25">
      <c r="A2297" s="49" t="s">
        <v>6913</v>
      </c>
      <c r="B2297" s="49" t="s">
        <v>1252</v>
      </c>
      <c r="C2297" s="49" t="s">
        <v>339</v>
      </c>
      <c r="D2297" s="49">
        <v>3</v>
      </c>
      <c r="E2297">
        <v>50</v>
      </c>
      <c r="G2297">
        <v>46.800000000000004</v>
      </c>
      <c r="I2297" s="49"/>
      <c r="M2297" s="49"/>
      <c r="N2297" s="49"/>
      <c r="O2297" s="49" t="s">
        <v>5250</v>
      </c>
      <c r="P2297" s="49">
        <v>7</v>
      </c>
      <c r="Q2297" s="49" t="s">
        <v>6914</v>
      </c>
      <c r="R2297" s="49" t="str">
        <f>IFERROR(INDEX(tbl_Lookup_Exercises[Category],MATCH(tbl_Exercises[[#This Row],[ExerciseName]],tbl_Lookup_Exercises[ExerciseName],0)),"Unknown")</f>
        <v>Carry</v>
      </c>
    </row>
    <row r="2298" spans="1:18" hidden="1" x14ac:dyDescent="0.25">
      <c r="A2298" s="49" t="s">
        <v>6915</v>
      </c>
      <c r="B2298" s="49" t="s">
        <v>1252</v>
      </c>
      <c r="C2298" s="49" t="s">
        <v>334</v>
      </c>
      <c r="D2298" s="49">
        <v>1</v>
      </c>
      <c r="E2298">
        <v>0</v>
      </c>
      <c r="G2298">
        <v>55.2</v>
      </c>
      <c r="I2298" s="49"/>
      <c r="M2298" s="49"/>
      <c r="N2298" s="49"/>
      <c r="O2298" s="49" t="s">
        <v>5448</v>
      </c>
      <c r="P2298" s="49">
        <v>7</v>
      </c>
      <c r="Q2298" s="49" t="s">
        <v>6916</v>
      </c>
      <c r="R2298" s="49" t="str">
        <f>IFERROR(INDEX(tbl_Lookup_Exercises[Category],MATCH(tbl_Exercises[[#This Row],[ExerciseName]],tbl_Lookup_Exercises[ExerciseName],0)),"Unknown")</f>
        <v>Carry</v>
      </c>
    </row>
    <row r="2299" spans="1:18" hidden="1" x14ac:dyDescent="0.25">
      <c r="A2299" s="49" t="s">
        <v>6917</v>
      </c>
      <c r="B2299" s="49" t="s">
        <v>1252</v>
      </c>
      <c r="C2299" s="49" t="s">
        <v>334</v>
      </c>
      <c r="D2299" s="49">
        <v>2</v>
      </c>
      <c r="E2299">
        <v>0</v>
      </c>
      <c r="G2299">
        <v>49.8</v>
      </c>
      <c r="I2299" s="49"/>
      <c r="M2299" s="49"/>
      <c r="N2299" s="49"/>
      <c r="O2299" s="49"/>
      <c r="P2299" s="49">
        <v>7</v>
      </c>
      <c r="Q2299" s="49" t="s">
        <v>6918</v>
      </c>
      <c r="R2299" s="49" t="str">
        <f>IFERROR(INDEX(tbl_Lookup_Exercises[Category],MATCH(tbl_Exercises[[#This Row],[ExerciseName]],tbl_Lookup_Exercises[ExerciseName],0)),"Unknown")</f>
        <v>Carry</v>
      </c>
    </row>
    <row r="2300" spans="1:18" hidden="1" x14ac:dyDescent="0.25">
      <c r="A2300" s="49" t="s">
        <v>6919</v>
      </c>
      <c r="B2300" s="49" t="s">
        <v>1252</v>
      </c>
      <c r="C2300" s="49" t="s">
        <v>356</v>
      </c>
      <c r="D2300" s="49">
        <v>1</v>
      </c>
      <c r="G2300">
        <v>463</v>
      </c>
      <c r="H2300">
        <v>2</v>
      </c>
      <c r="I2300" s="49" t="s">
        <v>3957</v>
      </c>
      <c r="M2300" s="49"/>
      <c r="N2300" s="49"/>
      <c r="O2300" s="49" t="s">
        <v>6920</v>
      </c>
      <c r="P2300" s="49">
        <v>7</v>
      </c>
      <c r="Q2300" s="49" t="s">
        <v>1255</v>
      </c>
      <c r="R2300" s="49" t="str">
        <f>IFERROR(INDEX(tbl_Lookup_Exercises[Category],MATCH(tbl_Exercises[[#This Row],[ExerciseName]],tbl_Lookup_Exercises[ExerciseName],0)),"Unknown")</f>
        <v>Pull</v>
      </c>
    </row>
    <row r="2301" spans="1:18" hidden="1" x14ac:dyDescent="0.25">
      <c r="A2301" s="49" t="s">
        <v>6921</v>
      </c>
      <c r="B2301" s="49" t="s">
        <v>1256</v>
      </c>
      <c r="C2301" s="49" t="s">
        <v>363</v>
      </c>
      <c r="D2301" s="49">
        <v>1</v>
      </c>
      <c r="G2301">
        <v>363</v>
      </c>
      <c r="H2301">
        <v>0.69</v>
      </c>
      <c r="I2301" s="49" t="s">
        <v>3957</v>
      </c>
      <c r="M2301" s="49"/>
      <c r="N2301" s="49"/>
      <c r="O2301" s="49" t="s">
        <v>6922</v>
      </c>
      <c r="P2301" s="49">
        <v>7</v>
      </c>
      <c r="Q2301" s="49" t="s">
        <v>1258</v>
      </c>
      <c r="R2301" s="49" t="str">
        <f>IFERROR(INDEX(tbl_Lookup_Exercises[Category],MATCH(tbl_Exercises[[#This Row],[ExerciseName]],tbl_Lookup_Exercises[ExerciseName],0)),"Unknown")</f>
        <v>Cardio</v>
      </c>
    </row>
    <row r="2302" spans="1:18" hidden="1" x14ac:dyDescent="0.25">
      <c r="A2302" s="49" t="s">
        <v>6923</v>
      </c>
      <c r="B2302" s="49" t="s">
        <v>1256</v>
      </c>
      <c r="C2302" s="49" t="s">
        <v>394</v>
      </c>
      <c r="D2302" s="49">
        <v>1</v>
      </c>
      <c r="E2302">
        <v>0</v>
      </c>
      <c r="F2302">
        <v>15</v>
      </c>
      <c r="I2302" s="49"/>
      <c r="M2302" s="49"/>
      <c r="N2302" s="49"/>
      <c r="O2302" s="49"/>
      <c r="P2302" s="49">
        <v>7</v>
      </c>
      <c r="Q2302" s="49" t="s">
        <v>6924</v>
      </c>
      <c r="R2302" s="49" t="str">
        <f>IFERROR(INDEX(tbl_Lookup_Exercises[Category],MATCH(tbl_Exercises[[#This Row],[ExerciseName]],tbl_Lookup_Exercises[ExerciseName],0)),"Unknown")</f>
        <v>Warmup</v>
      </c>
    </row>
    <row r="2303" spans="1:18" hidden="1" x14ac:dyDescent="0.25">
      <c r="A2303" s="49" t="s">
        <v>6925</v>
      </c>
      <c r="B2303" s="49" t="s">
        <v>1256</v>
      </c>
      <c r="C2303" s="49" t="s">
        <v>394</v>
      </c>
      <c r="D2303" s="49">
        <v>2</v>
      </c>
      <c r="E2303">
        <v>0</v>
      </c>
      <c r="F2303">
        <v>15</v>
      </c>
      <c r="I2303" s="49"/>
      <c r="M2303" s="49"/>
      <c r="N2303" s="49"/>
      <c r="O2303" s="49"/>
      <c r="P2303" s="49">
        <v>7</v>
      </c>
      <c r="Q2303" s="49" t="s">
        <v>6926</v>
      </c>
      <c r="R2303" s="49" t="str">
        <f>IFERROR(INDEX(tbl_Lookup_Exercises[Category],MATCH(tbl_Exercises[[#This Row],[ExerciseName]],tbl_Lookup_Exercises[ExerciseName],0)),"Unknown")</f>
        <v>Warmup</v>
      </c>
    </row>
    <row r="2304" spans="1:18" hidden="1" x14ac:dyDescent="0.25">
      <c r="A2304" s="49" t="s">
        <v>6927</v>
      </c>
      <c r="B2304" s="49" t="s">
        <v>1256</v>
      </c>
      <c r="C2304" s="49" t="s">
        <v>403</v>
      </c>
      <c r="D2304" s="49">
        <v>1</v>
      </c>
      <c r="E2304">
        <v>0</v>
      </c>
      <c r="F2304">
        <v>8</v>
      </c>
      <c r="I2304" s="49"/>
      <c r="M2304" s="49"/>
      <c r="N2304" s="49"/>
      <c r="O2304" s="49"/>
      <c r="P2304" s="49">
        <v>7</v>
      </c>
      <c r="Q2304" s="49" t="s">
        <v>6928</v>
      </c>
      <c r="R2304" s="49" t="str">
        <f>IFERROR(INDEX(tbl_Lookup_Exercises[Category],MATCH(tbl_Exercises[[#This Row],[ExerciseName]],tbl_Lookup_Exercises[ExerciseName],0)),"Unknown")</f>
        <v>Warmup</v>
      </c>
    </row>
    <row r="2305" spans="1:18" hidden="1" x14ac:dyDescent="0.25">
      <c r="A2305" s="49" t="s">
        <v>6929</v>
      </c>
      <c r="B2305" s="49" t="s">
        <v>1256</v>
      </c>
      <c r="C2305" s="49" t="s">
        <v>403</v>
      </c>
      <c r="D2305" s="49">
        <v>2</v>
      </c>
      <c r="E2305">
        <v>0</v>
      </c>
      <c r="F2305">
        <v>8</v>
      </c>
      <c r="I2305" s="49"/>
      <c r="M2305" s="49"/>
      <c r="N2305" s="49"/>
      <c r="O2305" s="49"/>
      <c r="P2305" s="49">
        <v>7</v>
      </c>
      <c r="Q2305" s="49" t="s">
        <v>6930</v>
      </c>
      <c r="R2305" s="49" t="str">
        <f>IFERROR(INDEX(tbl_Lookup_Exercises[Category],MATCH(tbl_Exercises[[#This Row],[ExerciseName]],tbl_Lookup_Exercises[ExerciseName],0)),"Unknown")</f>
        <v>Warmup</v>
      </c>
    </row>
    <row r="2306" spans="1:18" hidden="1" x14ac:dyDescent="0.25">
      <c r="A2306" s="49" t="s">
        <v>6931</v>
      </c>
      <c r="B2306" s="49" t="s">
        <v>1256</v>
      </c>
      <c r="C2306" s="49" t="s">
        <v>1</v>
      </c>
      <c r="D2306" s="49">
        <v>1</v>
      </c>
      <c r="E2306">
        <v>150</v>
      </c>
      <c r="G2306">
        <v>70.199999999999989</v>
      </c>
      <c r="I2306" s="49"/>
      <c r="M2306" s="49"/>
      <c r="N2306" s="49"/>
      <c r="O2306" s="49" t="s">
        <v>6092</v>
      </c>
      <c r="P2306" s="49">
        <v>7</v>
      </c>
      <c r="Q2306" s="49" t="s">
        <v>6932</v>
      </c>
      <c r="R2306" s="49" t="str">
        <f>IFERROR(INDEX(tbl_Lookup_Exercises[Category],MATCH(tbl_Exercises[[#This Row],[ExerciseName]],tbl_Lookup_Exercises[ExerciseName],0)),"Unknown")</f>
        <v>Carry</v>
      </c>
    </row>
    <row r="2307" spans="1:18" hidden="1" x14ac:dyDescent="0.25">
      <c r="A2307" s="49" t="s">
        <v>6933</v>
      </c>
      <c r="B2307" s="49" t="s">
        <v>1256</v>
      </c>
      <c r="C2307" s="49" t="s">
        <v>1</v>
      </c>
      <c r="D2307" s="49">
        <v>2</v>
      </c>
      <c r="E2307">
        <v>150</v>
      </c>
      <c r="G2307">
        <v>64.800000000000011</v>
      </c>
      <c r="I2307" s="49"/>
      <c r="M2307" s="49"/>
      <c r="N2307" s="49"/>
      <c r="O2307" s="49"/>
      <c r="P2307" s="49">
        <v>7</v>
      </c>
      <c r="Q2307" s="49" t="s">
        <v>6934</v>
      </c>
      <c r="R2307" s="49" t="str">
        <f>IFERROR(INDEX(tbl_Lookup_Exercises[Category],MATCH(tbl_Exercises[[#This Row],[ExerciseName]],tbl_Lookup_Exercises[ExerciseName],0)),"Unknown")</f>
        <v>Carry</v>
      </c>
    </row>
    <row r="2308" spans="1:18" hidden="1" x14ac:dyDescent="0.25">
      <c r="A2308" s="49" t="s">
        <v>6935</v>
      </c>
      <c r="B2308" s="49" t="s">
        <v>1256</v>
      </c>
      <c r="C2308" s="49" t="s">
        <v>1</v>
      </c>
      <c r="D2308" s="49">
        <v>3</v>
      </c>
      <c r="E2308">
        <v>150</v>
      </c>
      <c r="G2308">
        <v>55.2</v>
      </c>
      <c r="I2308" s="49"/>
      <c r="M2308" s="49"/>
      <c r="N2308" s="49"/>
      <c r="O2308" s="49" t="s">
        <v>5448</v>
      </c>
      <c r="P2308" s="49">
        <v>7</v>
      </c>
      <c r="Q2308" s="49" t="s">
        <v>6936</v>
      </c>
      <c r="R2308" s="49" t="str">
        <f>IFERROR(INDEX(tbl_Lookup_Exercises[Category],MATCH(tbl_Exercises[[#This Row],[ExerciseName]],tbl_Lookup_Exercises[ExerciseName],0)),"Unknown")</f>
        <v>Carry</v>
      </c>
    </row>
    <row r="2309" spans="1:18" hidden="1" x14ac:dyDescent="0.25">
      <c r="A2309" s="49" t="s">
        <v>6937</v>
      </c>
      <c r="B2309" s="49" t="s">
        <v>1256</v>
      </c>
      <c r="C2309" s="49" t="s">
        <v>1</v>
      </c>
      <c r="D2309" s="49">
        <v>4</v>
      </c>
      <c r="E2309">
        <v>150</v>
      </c>
      <c r="G2309">
        <v>52.2</v>
      </c>
      <c r="I2309" s="49"/>
      <c r="M2309" s="49"/>
      <c r="N2309" s="49"/>
      <c r="O2309" s="49" t="s">
        <v>4848</v>
      </c>
      <c r="P2309" s="49">
        <v>7</v>
      </c>
      <c r="Q2309" s="49" t="s">
        <v>6938</v>
      </c>
      <c r="R2309" s="49" t="str">
        <f>IFERROR(INDEX(tbl_Lookup_Exercises[Category],MATCH(tbl_Exercises[[#This Row],[ExerciseName]],tbl_Lookup_Exercises[ExerciseName],0)),"Unknown")</f>
        <v>Carry</v>
      </c>
    </row>
    <row r="2310" spans="1:18" hidden="1" x14ac:dyDescent="0.25">
      <c r="A2310" s="49" t="s">
        <v>6939</v>
      </c>
      <c r="B2310" s="49" t="s">
        <v>1256</v>
      </c>
      <c r="C2310" s="49" t="s">
        <v>1</v>
      </c>
      <c r="D2310" s="49">
        <v>5</v>
      </c>
      <c r="E2310">
        <v>150</v>
      </c>
      <c r="G2310">
        <v>49.8</v>
      </c>
      <c r="I2310" s="49"/>
      <c r="M2310" s="49"/>
      <c r="N2310" s="49"/>
      <c r="O2310" s="49" t="s">
        <v>6856</v>
      </c>
      <c r="P2310" s="49">
        <v>7</v>
      </c>
      <c r="Q2310" s="49" t="s">
        <v>6940</v>
      </c>
      <c r="R2310" s="49" t="str">
        <f>IFERROR(INDEX(tbl_Lookup_Exercises[Category],MATCH(tbl_Exercises[[#This Row],[ExerciseName]],tbl_Lookup_Exercises[ExerciseName],0)),"Unknown")</f>
        <v>Carry</v>
      </c>
    </row>
    <row r="2311" spans="1:18" hidden="1" x14ac:dyDescent="0.25">
      <c r="A2311" s="49" t="s">
        <v>6941</v>
      </c>
      <c r="B2311" s="49" t="s">
        <v>1256</v>
      </c>
      <c r="C2311" s="49" t="s">
        <v>69</v>
      </c>
      <c r="D2311" s="49">
        <v>1</v>
      </c>
      <c r="E2311">
        <v>140</v>
      </c>
      <c r="F2311">
        <v>8</v>
      </c>
      <c r="I2311" s="49"/>
      <c r="J2311">
        <v>2</v>
      </c>
      <c r="K2311">
        <v>1</v>
      </c>
      <c r="L2311">
        <v>2</v>
      </c>
      <c r="M2311" s="49" t="s">
        <v>618</v>
      </c>
      <c r="N2311" s="49"/>
      <c r="O2311" s="49" t="s">
        <v>6942</v>
      </c>
      <c r="P2311" s="49">
        <v>7</v>
      </c>
      <c r="Q2311" s="49" t="s">
        <v>6943</v>
      </c>
      <c r="R2311" s="49" t="str">
        <f>IFERROR(INDEX(tbl_Lookup_Exercises[Category],MATCH(tbl_Exercises[[#This Row],[ExerciseName]],tbl_Lookup_Exercises[ExerciseName],0)),"Unknown")</f>
        <v>Pull</v>
      </c>
    </row>
    <row r="2312" spans="1:18" hidden="1" x14ac:dyDescent="0.25">
      <c r="A2312" s="49" t="s">
        <v>6944</v>
      </c>
      <c r="B2312" s="49" t="s">
        <v>1256</v>
      </c>
      <c r="C2312" s="49" t="s">
        <v>69</v>
      </c>
      <c r="D2312" s="49">
        <v>2</v>
      </c>
      <c r="E2312">
        <v>160</v>
      </c>
      <c r="F2312">
        <v>7</v>
      </c>
      <c r="I2312" s="49"/>
      <c r="J2312">
        <v>2</v>
      </c>
      <c r="K2312">
        <v>1</v>
      </c>
      <c r="L2312">
        <v>2</v>
      </c>
      <c r="M2312" s="49" t="s">
        <v>1745</v>
      </c>
      <c r="N2312" s="49"/>
      <c r="O2312" s="49" t="s">
        <v>6945</v>
      </c>
      <c r="P2312" s="49">
        <v>7</v>
      </c>
      <c r="Q2312" s="49" t="s">
        <v>6946</v>
      </c>
      <c r="R2312" s="49" t="str">
        <f>IFERROR(INDEX(tbl_Lookup_Exercises[Category],MATCH(tbl_Exercises[[#This Row],[ExerciseName]],tbl_Lookup_Exercises[ExerciseName],0)),"Unknown")</f>
        <v>Pull</v>
      </c>
    </row>
    <row r="2313" spans="1:18" hidden="1" x14ac:dyDescent="0.25">
      <c r="A2313" s="49" t="s">
        <v>6947</v>
      </c>
      <c r="B2313" s="49" t="s">
        <v>1256</v>
      </c>
      <c r="C2313" s="49" t="s">
        <v>69</v>
      </c>
      <c r="D2313" s="49">
        <v>3</v>
      </c>
      <c r="E2313">
        <v>160</v>
      </c>
      <c r="F2313">
        <v>6</v>
      </c>
      <c r="I2313" s="49"/>
      <c r="J2313">
        <v>2</v>
      </c>
      <c r="K2313">
        <v>1</v>
      </c>
      <c r="L2313">
        <v>2</v>
      </c>
      <c r="M2313" s="49" t="s">
        <v>1745</v>
      </c>
      <c r="N2313" s="49"/>
      <c r="O2313" s="49" t="s">
        <v>6945</v>
      </c>
      <c r="P2313" s="49">
        <v>7</v>
      </c>
      <c r="Q2313" s="49" t="s">
        <v>6948</v>
      </c>
      <c r="R2313" s="49" t="str">
        <f>IFERROR(INDEX(tbl_Lookup_Exercises[Category],MATCH(tbl_Exercises[[#This Row],[ExerciseName]],tbl_Lookup_Exercises[ExerciseName],0)),"Unknown")</f>
        <v>Pull</v>
      </c>
    </row>
    <row r="2314" spans="1:18" hidden="1" x14ac:dyDescent="0.25">
      <c r="A2314" s="49" t="s">
        <v>6949</v>
      </c>
      <c r="B2314" s="49" t="s">
        <v>1256</v>
      </c>
      <c r="C2314" s="49" t="s">
        <v>69</v>
      </c>
      <c r="D2314" s="49">
        <v>4</v>
      </c>
      <c r="E2314">
        <v>160</v>
      </c>
      <c r="F2314">
        <v>5</v>
      </c>
      <c r="I2314" s="49"/>
      <c r="J2314">
        <v>2</v>
      </c>
      <c r="K2314">
        <v>1</v>
      </c>
      <c r="L2314">
        <v>2</v>
      </c>
      <c r="M2314" s="49" t="s">
        <v>618</v>
      </c>
      <c r="N2314" s="49"/>
      <c r="O2314" s="49" t="s">
        <v>6942</v>
      </c>
      <c r="P2314" s="49">
        <v>7</v>
      </c>
      <c r="Q2314" s="49" t="s">
        <v>6950</v>
      </c>
      <c r="R2314" s="49" t="str">
        <f>IFERROR(INDEX(tbl_Lookup_Exercises[Category],MATCH(tbl_Exercises[[#This Row],[ExerciseName]],tbl_Lookup_Exercises[ExerciseName],0)),"Unknown")</f>
        <v>Pull</v>
      </c>
    </row>
    <row r="2315" spans="1:18" hidden="1" x14ac:dyDescent="0.25">
      <c r="A2315" s="49" t="s">
        <v>6951</v>
      </c>
      <c r="B2315" s="49" t="s">
        <v>1256</v>
      </c>
      <c r="C2315" s="49" t="s">
        <v>24</v>
      </c>
      <c r="D2315" s="49">
        <v>1</v>
      </c>
      <c r="E2315">
        <v>0</v>
      </c>
      <c r="F2315">
        <v>8</v>
      </c>
      <c r="I2315" s="49"/>
      <c r="J2315">
        <v>2</v>
      </c>
      <c r="K2315">
        <v>2</v>
      </c>
      <c r="L2315">
        <v>1</v>
      </c>
      <c r="M2315" s="49" t="s">
        <v>1745</v>
      </c>
      <c r="N2315" s="49"/>
      <c r="O2315" s="49" t="s">
        <v>6952</v>
      </c>
      <c r="P2315" s="49">
        <v>7</v>
      </c>
      <c r="Q2315" s="49" t="s">
        <v>6953</v>
      </c>
      <c r="R2315" s="49" t="str">
        <f>IFERROR(INDEX(tbl_Lookup_Exercises[Category],MATCH(tbl_Exercises[[#This Row],[ExerciseName]],tbl_Lookup_Exercises[ExerciseName],0)),"Unknown")</f>
        <v>Pull</v>
      </c>
    </row>
    <row r="2316" spans="1:18" hidden="1" x14ac:dyDescent="0.25">
      <c r="A2316" s="49" t="s">
        <v>6954</v>
      </c>
      <c r="B2316" s="49" t="s">
        <v>1256</v>
      </c>
      <c r="C2316" s="49" t="s">
        <v>24</v>
      </c>
      <c r="D2316" s="49">
        <v>2</v>
      </c>
      <c r="E2316">
        <v>0</v>
      </c>
      <c r="F2316">
        <v>8</v>
      </c>
      <c r="I2316" s="49"/>
      <c r="J2316">
        <v>2</v>
      </c>
      <c r="K2316">
        <v>2</v>
      </c>
      <c r="L2316">
        <v>1</v>
      </c>
      <c r="M2316" s="49" t="s">
        <v>1745</v>
      </c>
      <c r="N2316" s="49"/>
      <c r="O2316" s="49" t="s">
        <v>6952</v>
      </c>
      <c r="P2316" s="49">
        <v>7</v>
      </c>
      <c r="Q2316" s="49" t="s">
        <v>6955</v>
      </c>
      <c r="R2316" s="49" t="str">
        <f>IFERROR(INDEX(tbl_Lookup_Exercises[Category],MATCH(tbl_Exercises[[#This Row],[ExerciseName]],tbl_Lookup_Exercises[ExerciseName],0)),"Unknown")</f>
        <v>Pull</v>
      </c>
    </row>
    <row r="2317" spans="1:18" hidden="1" x14ac:dyDescent="0.25">
      <c r="A2317" s="49" t="s">
        <v>6956</v>
      </c>
      <c r="B2317" s="49" t="s">
        <v>1256</v>
      </c>
      <c r="C2317" s="49" t="s">
        <v>24</v>
      </c>
      <c r="D2317" s="49">
        <v>3</v>
      </c>
      <c r="E2317">
        <v>0</v>
      </c>
      <c r="F2317">
        <v>8</v>
      </c>
      <c r="I2317" s="49"/>
      <c r="J2317">
        <v>2</v>
      </c>
      <c r="K2317">
        <v>2</v>
      </c>
      <c r="L2317">
        <v>1</v>
      </c>
      <c r="M2317" s="49" t="s">
        <v>1745</v>
      </c>
      <c r="N2317" s="49"/>
      <c r="O2317" s="49" t="s">
        <v>6952</v>
      </c>
      <c r="P2317" s="49">
        <v>7</v>
      </c>
      <c r="Q2317" s="49" t="s">
        <v>6957</v>
      </c>
      <c r="R2317" s="49" t="str">
        <f>IFERROR(INDEX(tbl_Lookup_Exercises[Category],MATCH(tbl_Exercises[[#This Row],[ExerciseName]],tbl_Lookup_Exercises[ExerciseName],0)),"Unknown")</f>
        <v>Pull</v>
      </c>
    </row>
    <row r="2318" spans="1:18" hidden="1" x14ac:dyDescent="0.25">
      <c r="A2318" s="49" t="s">
        <v>6958</v>
      </c>
      <c r="B2318" s="49" t="s">
        <v>1256</v>
      </c>
      <c r="C2318" s="49" t="s">
        <v>96</v>
      </c>
      <c r="D2318" s="49">
        <v>1</v>
      </c>
      <c r="E2318">
        <v>35</v>
      </c>
      <c r="F2318">
        <v>5</v>
      </c>
      <c r="I2318" s="49"/>
      <c r="M2318" s="49"/>
      <c r="N2318" s="49"/>
      <c r="O2318" s="49" t="s">
        <v>6959</v>
      </c>
      <c r="P2318" s="49">
        <v>7</v>
      </c>
      <c r="Q2318" s="49" t="s">
        <v>6960</v>
      </c>
      <c r="R2318" s="49" t="str">
        <f>IFERROR(INDEX(tbl_Lookup_Exercises[Category],MATCH(tbl_Exercises[[#This Row],[ExerciseName]],tbl_Lookup_Exercises[ExerciseName],0)),"Unknown")</f>
        <v>Arms_Biceps</v>
      </c>
    </row>
    <row r="2319" spans="1:18" hidden="1" x14ac:dyDescent="0.25">
      <c r="A2319" s="49" t="s">
        <v>6961</v>
      </c>
      <c r="B2319" s="49" t="s">
        <v>1256</v>
      </c>
      <c r="C2319" s="49" t="s">
        <v>96</v>
      </c>
      <c r="D2319" s="49">
        <v>2</v>
      </c>
      <c r="E2319">
        <v>35</v>
      </c>
      <c r="F2319">
        <v>5</v>
      </c>
      <c r="I2319" s="49"/>
      <c r="K2319">
        <v>2</v>
      </c>
      <c r="L2319">
        <v>2</v>
      </c>
      <c r="M2319" s="49" t="s">
        <v>1745</v>
      </c>
      <c r="N2319" s="49"/>
      <c r="O2319" s="49" t="s">
        <v>6962</v>
      </c>
      <c r="P2319" s="49">
        <v>7</v>
      </c>
      <c r="Q2319" s="49" t="s">
        <v>6963</v>
      </c>
      <c r="R2319" s="49" t="str">
        <f>IFERROR(INDEX(tbl_Lookup_Exercises[Category],MATCH(tbl_Exercises[[#This Row],[ExerciseName]],tbl_Lookup_Exercises[ExerciseName],0)),"Unknown")</f>
        <v>Arms_Biceps</v>
      </c>
    </row>
    <row r="2320" spans="1:18" hidden="1" x14ac:dyDescent="0.25">
      <c r="A2320" s="49" t="s">
        <v>6964</v>
      </c>
      <c r="B2320" s="49" t="s">
        <v>1256</v>
      </c>
      <c r="C2320" s="49" t="s">
        <v>96</v>
      </c>
      <c r="D2320" s="49">
        <v>3</v>
      </c>
      <c r="E2320">
        <v>35</v>
      </c>
      <c r="F2320">
        <v>5</v>
      </c>
      <c r="I2320" s="49"/>
      <c r="K2320">
        <v>2</v>
      </c>
      <c r="L2320">
        <v>2</v>
      </c>
      <c r="M2320" s="49" t="s">
        <v>1745</v>
      </c>
      <c r="N2320" s="49"/>
      <c r="O2320" s="49" t="s">
        <v>6962</v>
      </c>
      <c r="P2320" s="49">
        <v>7</v>
      </c>
      <c r="Q2320" s="49" t="s">
        <v>6965</v>
      </c>
      <c r="R2320" s="49" t="str">
        <f>IFERROR(INDEX(tbl_Lookup_Exercises[Category],MATCH(tbl_Exercises[[#This Row],[ExerciseName]],tbl_Lookup_Exercises[ExerciseName],0)),"Unknown")</f>
        <v>Arms_Biceps</v>
      </c>
    </row>
    <row r="2321" spans="1:18" hidden="1" x14ac:dyDescent="0.25">
      <c r="A2321" s="49" t="s">
        <v>6966</v>
      </c>
      <c r="B2321" s="49" t="s">
        <v>1256</v>
      </c>
      <c r="C2321" s="49" t="s">
        <v>96</v>
      </c>
      <c r="D2321" s="49">
        <v>4</v>
      </c>
      <c r="E2321">
        <v>35</v>
      </c>
      <c r="F2321">
        <v>5</v>
      </c>
      <c r="I2321" s="49"/>
      <c r="K2321">
        <v>2</v>
      </c>
      <c r="L2321">
        <v>2</v>
      </c>
      <c r="M2321" s="49" t="s">
        <v>1745</v>
      </c>
      <c r="N2321" s="49"/>
      <c r="O2321" s="49" t="s">
        <v>6962</v>
      </c>
      <c r="P2321" s="49">
        <v>7</v>
      </c>
      <c r="Q2321" s="49" t="s">
        <v>6967</v>
      </c>
      <c r="R2321" s="49" t="str">
        <f>IFERROR(INDEX(tbl_Lookup_Exercises[Category],MATCH(tbl_Exercises[[#This Row],[ExerciseName]],tbl_Lookup_Exercises[ExerciseName],0)),"Unknown")</f>
        <v>Arms_Biceps</v>
      </c>
    </row>
    <row r="2322" spans="1:18" hidden="1" x14ac:dyDescent="0.25">
      <c r="A2322" s="49" t="s">
        <v>6968</v>
      </c>
      <c r="B2322" s="49" t="s">
        <v>1256</v>
      </c>
      <c r="C2322" s="49" t="s">
        <v>217</v>
      </c>
      <c r="D2322" s="49">
        <v>1</v>
      </c>
      <c r="E2322">
        <v>20</v>
      </c>
      <c r="F2322">
        <v>12</v>
      </c>
      <c r="I2322" s="49"/>
      <c r="J2322">
        <v>3</v>
      </c>
      <c r="K2322">
        <v>1</v>
      </c>
      <c r="L2322">
        <v>3</v>
      </c>
      <c r="M2322" s="49" t="s">
        <v>618</v>
      </c>
      <c r="N2322" s="49"/>
      <c r="O2322" s="49" t="s">
        <v>2196</v>
      </c>
      <c r="P2322" s="49">
        <v>7</v>
      </c>
      <c r="Q2322" s="49" t="s">
        <v>6969</v>
      </c>
      <c r="R2322" s="49" t="str">
        <f>IFERROR(INDEX(tbl_Lookup_Exercises[Category],MATCH(tbl_Exercises[[#This Row],[ExerciseName]],tbl_Lookup_Exercises[ExerciseName],0)),"Unknown")</f>
        <v>Arms_Triceps</v>
      </c>
    </row>
    <row r="2323" spans="1:18" hidden="1" x14ac:dyDescent="0.25">
      <c r="A2323" s="49" t="s">
        <v>6970</v>
      </c>
      <c r="B2323" s="49" t="s">
        <v>1256</v>
      </c>
      <c r="C2323" s="49" t="s">
        <v>217</v>
      </c>
      <c r="D2323" s="49">
        <v>2</v>
      </c>
      <c r="E2323">
        <v>25</v>
      </c>
      <c r="F2323">
        <v>10</v>
      </c>
      <c r="I2323" s="49"/>
      <c r="J2323">
        <v>3</v>
      </c>
      <c r="K2323">
        <v>1</v>
      </c>
      <c r="L2323">
        <v>3</v>
      </c>
      <c r="M2323" s="49" t="s">
        <v>1745</v>
      </c>
      <c r="N2323" s="49"/>
      <c r="O2323" s="49" t="s">
        <v>6971</v>
      </c>
      <c r="P2323" s="49">
        <v>7</v>
      </c>
      <c r="Q2323" s="49" t="s">
        <v>6972</v>
      </c>
      <c r="R2323" s="49" t="str">
        <f>IFERROR(INDEX(tbl_Lookup_Exercises[Category],MATCH(tbl_Exercises[[#This Row],[ExerciseName]],tbl_Lookup_Exercises[ExerciseName],0)),"Unknown")</f>
        <v>Arms_Triceps</v>
      </c>
    </row>
    <row r="2324" spans="1:18" hidden="1" x14ac:dyDescent="0.25">
      <c r="A2324" s="49" t="s">
        <v>6973</v>
      </c>
      <c r="B2324" s="49" t="s">
        <v>1256</v>
      </c>
      <c r="C2324" s="49" t="s">
        <v>217</v>
      </c>
      <c r="D2324" s="49">
        <v>3</v>
      </c>
      <c r="E2324">
        <v>22.5</v>
      </c>
      <c r="F2324">
        <v>11</v>
      </c>
      <c r="I2324" s="49"/>
      <c r="J2324">
        <v>3</v>
      </c>
      <c r="K2324">
        <v>1</v>
      </c>
      <c r="L2324">
        <v>3</v>
      </c>
      <c r="M2324" s="49" t="s">
        <v>1745</v>
      </c>
      <c r="N2324" s="49"/>
      <c r="O2324" s="49" t="s">
        <v>6974</v>
      </c>
      <c r="P2324" s="49">
        <v>7</v>
      </c>
      <c r="Q2324" s="49" t="s">
        <v>6975</v>
      </c>
      <c r="R2324" s="49" t="str">
        <f>IFERROR(INDEX(tbl_Lookup_Exercises[Category],MATCH(tbl_Exercises[[#This Row],[ExerciseName]],tbl_Lookup_Exercises[ExerciseName],0)),"Unknown")</f>
        <v>Arms_Triceps</v>
      </c>
    </row>
    <row r="2325" spans="1:18" hidden="1" x14ac:dyDescent="0.25">
      <c r="A2325" s="49" t="s">
        <v>6976</v>
      </c>
      <c r="B2325" s="49" t="s">
        <v>1256</v>
      </c>
      <c r="C2325" s="49" t="s">
        <v>217</v>
      </c>
      <c r="D2325" s="49">
        <v>4</v>
      </c>
      <c r="E2325">
        <v>22.5</v>
      </c>
      <c r="F2325">
        <v>10</v>
      </c>
      <c r="I2325" s="49"/>
      <c r="J2325">
        <v>3</v>
      </c>
      <c r="K2325">
        <v>1</v>
      </c>
      <c r="L2325">
        <v>3</v>
      </c>
      <c r="M2325" s="49" t="s">
        <v>1745</v>
      </c>
      <c r="N2325" s="49"/>
      <c r="O2325" s="49" t="s">
        <v>6974</v>
      </c>
      <c r="P2325" s="49">
        <v>7</v>
      </c>
      <c r="Q2325" s="49" t="s">
        <v>6977</v>
      </c>
      <c r="R2325" s="49" t="str">
        <f>IFERROR(INDEX(tbl_Lookup_Exercises[Category],MATCH(tbl_Exercises[[#This Row],[ExerciseName]],tbl_Lookup_Exercises[ExerciseName],0)),"Unknown")</f>
        <v>Arms_Triceps</v>
      </c>
    </row>
    <row r="2326" spans="1:18" hidden="1" x14ac:dyDescent="0.25">
      <c r="A2326" s="49" t="s">
        <v>6978</v>
      </c>
      <c r="B2326" s="49" t="s">
        <v>1256</v>
      </c>
      <c r="C2326" s="49" t="s">
        <v>339</v>
      </c>
      <c r="D2326" s="49">
        <v>1</v>
      </c>
      <c r="E2326">
        <v>50</v>
      </c>
      <c r="G2326">
        <v>73.8</v>
      </c>
      <c r="I2326" s="49"/>
      <c r="M2326" s="49"/>
      <c r="N2326" s="49"/>
      <c r="O2326" s="49" t="s">
        <v>6979</v>
      </c>
      <c r="P2326" s="49">
        <v>7</v>
      </c>
      <c r="Q2326" s="49" t="s">
        <v>6980</v>
      </c>
      <c r="R2326" s="49" t="str">
        <f>IFERROR(INDEX(tbl_Lookup_Exercises[Category],MATCH(tbl_Exercises[[#This Row],[ExerciseName]],tbl_Lookup_Exercises[ExerciseName],0)),"Unknown")</f>
        <v>Carry</v>
      </c>
    </row>
    <row r="2327" spans="1:18" hidden="1" x14ac:dyDescent="0.25">
      <c r="A2327" s="49" t="s">
        <v>6981</v>
      </c>
      <c r="B2327" s="49" t="s">
        <v>1256</v>
      </c>
      <c r="C2327" s="49" t="s">
        <v>339</v>
      </c>
      <c r="D2327" s="49">
        <v>2</v>
      </c>
      <c r="E2327">
        <v>50</v>
      </c>
      <c r="G2327">
        <v>61.800000000000004</v>
      </c>
      <c r="I2327" s="49"/>
      <c r="M2327" s="49"/>
      <c r="N2327" s="49"/>
      <c r="O2327" s="49" t="s">
        <v>6982</v>
      </c>
      <c r="P2327" s="49">
        <v>7</v>
      </c>
      <c r="Q2327" s="49" t="s">
        <v>6983</v>
      </c>
      <c r="R2327" s="49" t="str">
        <f>IFERROR(INDEX(tbl_Lookup_Exercises[Category],MATCH(tbl_Exercises[[#This Row],[ExerciseName]],tbl_Lookup_Exercises[ExerciseName],0)),"Unknown")</f>
        <v>Carry</v>
      </c>
    </row>
    <row r="2328" spans="1:18" hidden="1" x14ac:dyDescent="0.25">
      <c r="A2328" s="49" t="s">
        <v>6984</v>
      </c>
      <c r="B2328" s="49" t="s">
        <v>1256</v>
      </c>
      <c r="C2328" s="49" t="s">
        <v>339</v>
      </c>
      <c r="D2328" s="49">
        <v>3</v>
      </c>
      <c r="E2328">
        <v>50</v>
      </c>
      <c r="G2328">
        <v>52.2</v>
      </c>
      <c r="I2328" s="49"/>
      <c r="M2328" s="49"/>
      <c r="N2328" s="49"/>
      <c r="O2328" s="49" t="s">
        <v>4848</v>
      </c>
      <c r="P2328" s="49">
        <v>7</v>
      </c>
      <c r="Q2328" s="49" t="s">
        <v>6985</v>
      </c>
      <c r="R2328" s="49" t="str">
        <f>IFERROR(INDEX(tbl_Lookup_Exercises[Category],MATCH(tbl_Exercises[[#This Row],[ExerciseName]],tbl_Lookup_Exercises[ExerciseName],0)),"Unknown")</f>
        <v>Carry</v>
      </c>
    </row>
    <row r="2329" spans="1:18" hidden="1" x14ac:dyDescent="0.25">
      <c r="A2329" s="49" t="s">
        <v>6986</v>
      </c>
      <c r="B2329" s="49" t="s">
        <v>1256</v>
      </c>
      <c r="C2329" s="49" t="s">
        <v>334</v>
      </c>
      <c r="D2329" s="49">
        <v>1</v>
      </c>
      <c r="E2329">
        <v>0</v>
      </c>
      <c r="G2329">
        <v>54</v>
      </c>
      <c r="I2329" s="49"/>
      <c r="M2329" s="49"/>
      <c r="N2329" s="49"/>
      <c r="O2329" s="49"/>
      <c r="P2329" s="49">
        <v>7</v>
      </c>
      <c r="Q2329" s="49" t="s">
        <v>6987</v>
      </c>
      <c r="R2329" s="49" t="str">
        <f>IFERROR(INDEX(tbl_Lookup_Exercises[Category],MATCH(tbl_Exercises[[#This Row],[ExerciseName]],tbl_Lookup_Exercises[ExerciseName],0)),"Unknown")</f>
        <v>Carry</v>
      </c>
    </row>
    <row r="2330" spans="1:18" hidden="1" x14ac:dyDescent="0.25">
      <c r="A2330" s="49" t="s">
        <v>6988</v>
      </c>
      <c r="B2330" s="49" t="s">
        <v>1256</v>
      </c>
      <c r="C2330" s="49" t="s">
        <v>334</v>
      </c>
      <c r="D2330" s="49">
        <v>2</v>
      </c>
      <c r="E2330">
        <v>0</v>
      </c>
      <c r="G2330">
        <v>54</v>
      </c>
      <c r="I2330" s="49"/>
      <c r="M2330" s="49"/>
      <c r="N2330" s="49"/>
      <c r="O2330" s="49"/>
      <c r="P2330" s="49">
        <v>7</v>
      </c>
      <c r="Q2330" s="49" t="s">
        <v>6989</v>
      </c>
      <c r="R2330" s="49" t="str">
        <f>IFERROR(INDEX(tbl_Lookup_Exercises[Category],MATCH(tbl_Exercises[[#This Row],[ExerciseName]],tbl_Lookup_Exercises[ExerciseName],0)),"Unknown")</f>
        <v>Carry</v>
      </c>
    </row>
    <row r="2331" spans="1:18" hidden="1" x14ac:dyDescent="0.25">
      <c r="A2331" s="49" t="s">
        <v>6990</v>
      </c>
      <c r="B2331" s="49" t="s">
        <v>1256</v>
      </c>
      <c r="C2331" s="49" t="s">
        <v>356</v>
      </c>
      <c r="D2331" s="49">
        <v>1</v>
      </c>
      <c r="G2331">
        <v>470</v>
      </c>
      <c r="H2331">
        <v>2</v>
      </c>
      <c r="I2331" s="49" t="s">
        <v>3957</v>
      </c>
      <c r="M2331" s="49"/>
      <c r="N2331" s="49"/>
      <c r="O2331" s="49" t="s">
        <v>6920</v>
      </c>
      <c r="P2331" s="49">
        <v>7</v>
      </c>
      <c r="Q2331" s="49" t="s">
        <v>1259</v>
      </c>
      <c r="R2331" s="49" t="str">
        <f>IFERROR(INDEX(tbl_Lookup_Exercises[Category],MATCH(tbl_Exercises[[#This Row],[ExerciseName]],tbl_Lookup_Exercises[ExerciseName],0)),"Unknown")</f>
        <v>Pull</v>
      </c>
    </row>
    <row r="2332" spans="1:18" hidden="1" x14ac:dyDescent="0.25">
      <c r="A2332" s="49" t="s">
        <v>6991</v>
      </c>
      <c r="B2332" s="49" t="s">
        <v>1260</v>
      </c>
      <c r="C2332" s="49" t="s">
        <v>363</v>
      </c>
      <c r="D2332" s="49">
        <v>1</v>
      </c>
      <c r="G2332">
        <v>360</v>
      </c>
      <c r="H2332">
        <v>0.68</v>
      </c>
      <c r="I2332" s="49" t="s">
        <v>3957</v>
      </c>
      <c r="M2332" s="49"/>
      <c r="N2332" s="49"/>
      <c r="O2332" s="49" t="s">
        <v>6992</v>
      </c>
      <c r="P2332" s="49">
        <v>7</v>
      </c>
      <c r="Q2332" s="49" t="s">
        <v>1262</v>
      </c>
      <c r="R2332" s="49" t="str">
        <f>IFERROR(INDEX(tbl_Lookup_Exercises[Category],MATCH(tbl_Exercises[[#This Row],[ExerciseName]],tbl_Lookup_Exercises[ExerciseName],0)),"Unknown")</f>
        <v>Cardio</v>
      </c>
    </row>
    <row r="2333" spans="1:18" hidden="1" x14ac:dyDescent="0.25">
      <c r="A2333" s="49" t="s">
        <v>6993</v>
      </c>
      <c r="B2333" s="49" t="s">
        <v>1260</v>
      </c>
      <c r="C2333" s="49" t="s">
        <v>394</v>
      </c>
      <c r="D2333" s="49">
        <v>1</v>
      </c>
      <c r="E2333">
        <v>0</v>
      </c>
      <c r="F2333">
        <v>12</v>
      </c>
      <c r="I2333" s="49"/>
      <c r="M2333" s="49"/>
      <c r="N2333" s="49"/>
      <c r="O2333" s="49"/>
      <c r="P2333" s="49">
        <v>7</v>
      </c>
      <c r="Q2333" s="49" t="s">
        <v>6994</v>
      </c>
      <c r="R2333" s="49" t="str">
        <f>IFERROR(INDEX(tbl_Lookup_Exercises[Category],MATCH(tbl_Exercises[[#This Row],[ExerciseName]],tbl_Lookup_Exercises[ExerciseName],0)),"Unknown")</f>
        <v>Warmup</v>
      </c>
    </row>
    <row r="2334" spans="1:18" hidden="1" x14ac:dyDescent="0.25">
      <c r="A2334" s="49" t="s">
        <v>6995</v>
      </c>
      <c r="B2334" s="49" t="s">
        <v>1260</v>
      </c>
      <c r="C2334" s="49" t="s">
        <v>394</v>
      </c>
      <c r="D2334" s="49">
        <v>2</v>
      </c>
      <c r="E2334">
        <v>0</v>
      </c>
      <c r="F2334">
        <v>12</v>
      </c>
      <c r="I2334" s="49"/>
      <c r="M2334" s="49"/>
      <c r="N2334" s="49"/>
      <c r="O2334" s="49"/>
      <c r="P2334" s="49">
        <v>7</v>
      </c>
      <c r="Q2334" s="49" t="s">
        <v>6996</v>
      </c>
      <c r="R2334" s="49" t="str">
        <f>IFERROR(INDEX(tbl_Lookup_Exercises[Category],MATCH(tbl_Exercises[[#This Row],[ExerciseName]],tbl_Lookup_Exercises[ExerciseName],0)),"Unknown")</f>
        <v>Warmup</v>
      </c>
    </row>
    <row r="2335" spans="1:18" hidden="1" x14ac:dyDescent="0.25">
      <c r="A2335" s="49" t="s">
        <v>6997</v>
      </c>
      <c r="B2335" s="49" t="s">
        <v>1260</v>
      </c>
      <c r="C2335" s="49" t="s">
        <v>403</v>
      </c>
      <c r="D2335" s="49">
        <v>1</v>
      </c>
      <c r="E2335">
        <v>0</v>
      </c>
      <c r="F2335">
        <v>8</v>
      </c>
      <c r="I2335" s="49"/>
      <c r="M2335" s="49"/>
      <c r="N2335" s="49"/>
      <c r="O2335" s="49"/>
      <c r="P2335" s="49">
        <v>7</v>
      </c>
      <c r="Q2335" s="49" t="s">
        <v>6998</v>
      </c>
      <c r="R2335" s="49" t="str">
        <f>IFERROR(INDEX(tbl_Lookup_Exercises[Category],MATCH(tbl_Exercises[[#This Row],[ExerciseName]],tbl_Lookup_Exercises[ExerciseName],0)),"Unknown")</f>
        <v>Warmup</v>
      </c>
    </row>
    <row r="2336" spans="1:18" hidden="1" x14ac:dyDescent="0.25">
      <c r="A2336" s="49" t="s">
        <v>6999</v>
      </c>
      <c r="B2336" s="49" t="s">
        <v>1260</v>
      </c>
      <c r="C2336" s="49" t="s">
        <v>403</v>
      </c>
      <c r="D2336" s="49">
        <v>2</v>
      </c>
      <c r="E2336">
        <v>0</v>
      </c>
      <c r="F2336">
        <v>8</v>
      </c>
      <c r="I2336" s="49"/>
      <c r="M2336" s="49"/>
      <c r="N2336" s="49"/>
      <c r="O2336" s="49"/>
      <c r="P2336" s="49">
        <v>7</v>
      </c>
      <c r="Q2336" s="49" t="s">
        <v>7000</v>
      </c>
      <c r="R2336" s="49" t="str">
        <f>IFERROR(INDEX(tbl_Lookup_Exercises[Category],MATCH(tbl_Exercises[[#This Row],[ExerciseName]],tbl_Lookup_Exercises[ExerciseName],0)),"Unknown")</f>
        <v>Warmup</v>
      </c>
    </row>
    <row r="2337" spans="1:18" hidden="1" x14ac:dyDescent="0.25">
      <c r="A2337" s="49" t="s">
        <v>7001</v>
      </c>
      <c r="B2337" s="49" t="s">
        <v>1260</v>
      </c>
      <c r="C2337" s="49" t="s">
        <v>147</v>
      </c>
      <c r="D2337" s="49">
        <v>1</v>
      </c>
      <c r="E2337">
        <v>130</v>
      </c>
      <c r="F2337">
        <v>8</v>
      </c>
      <c r="I2337" s="49"/>
      <c r="J2337">
        <v>3</v>
      </c>
      <c r="K2337">
        <v>1</v>
      </c>
      <c r="L2337">
        <v>1</v>
      </c>
      <c r="M2337" s="49" t="s">
        <v>618</v>
      </c>
      <c r="N2337" s="49"/>
      <c r="O2337" s="49" t="s">
        <v>2598</v>
      </c>
      <c r="P2337" s="49">
        <v>7</v>
      </c>
      <c r="Q2337" s="49" t="s">
        <v>7002</v>
      </c>
      <c r="R2337" s="49" t="str">
        <f>IFERROR(INDEX(tbl_Lookup_Exercises[Category],MATCH(tbl_Exercises[[#This Row],[ExerciseName]],tbl_Lookup_Exercises[ExerciseName],0)),"Unknown")</f>
        <v>Push</v>
      </c>
    </row>
    <row r="2338" spans="1:18" hidden="1" x14ac:dyDescent="0.25">
      <c r="A2338" s="49" t="s">
        <v>7003</v>
      </c>
      <c r="B2338" s="49" t="s">
        <v>1260</v>
      </c>
      <c r="C2338" s="49" t="s">
        <v>147</v>
      </c>
      <c r="D2338" s="49">
        <v>2</v>
      </c>
      <c r="E2338">
        <v>140</v>
      </c>
      <c r="F2338">
        <v>8</v>
      </c>
      <c r="I2338" s="49"/>
      <c r="J2338">
        <v>3</v>
      </c>
      <c r="K2338">
        <v>1</v>
      </c>
      <c r="L2338">
        <v>1</v>
      </c>
      <c r="M2338" s="49" t="s">
        <v>618</v>
      </c>
      <c r="N2338" s="49"/>
      <c r="O2338" s="49" t="s">
        <v>2598</v>
      </c>
      <c r="P2338" s="49">
        <v>7</v>
      </c>
      <c r="Q2338" s="49" t="s">
        <v>7004</v>
      </c>
      <c r="R2338" s="49" t="str">
        <f>IFERROR(INDEX(tbl_Lookup_Exercises[Category],MATCH(tbl_Exercises[[#This Row],[ExerciseName]],tbl_Lookup_Exercises[ExerciseName],0)),"Unknown")</f>
        <v>Push</v>
      </c>
    </row>
    <row r="2339" spans="1:18" hidden="1" x14ac:dyDescent="0.25">
      <c r="A2339" s="49" t="s">
        <v>7005</v>
      </c>
      <c r="B2339" s="49" t="s">
        <v>1260</v>
      </c>
      <c r="C2339" s="49" t="s">
        <v>147</v>
      </c>
      <c r="D2339" s="49">
        <v>3</v>
      </c>
      <c r="E2339">
        <v>150</v>
      </c>
      <c r="F2339">
        <v>6.5</v>
      </c>
      <c r="I2339" s="49"/>
      <c r="J2339">
        <v>3</v>
      </c>
      <c r="K2339">
        <v>1</v>
      </c>
      <c r="L2339">
        <v>1</v>
      </c>
      <c r="M2339" s="49" t="s">
        <v>1745</v>
      </c>
      <c r="N2339" s="49"/>
      <c r="O2339" s="49" t="s">
        <v>7006</v>
      </c>
      <c r="P2339" s="49">
        <v>7</v>
      </c>
      <c r="Q2339" s="49" t="s">
        <v>7007</v>
      </c>
      <c r="R2339" s="49" t="str">
        <f>IFERROR(INDEX(tbl_Lookup_Exercises[Category],MATCH(tbl_Exercises[[#This Row],[ExerciseName]],tbl_Lookup_Exercises[ExerciseName],0)),"Unknown")</f>
        <v>Push</v>
      </c>
    </row>
    <row r="2340" spans="1:18" hidden="1" x14ac:dyDescent="0.25">
      <c r="A2340" s="49" t="s">
        <v>7008</v>
      </c>
      <c r="B2340" s="49" t="s">
        <v>1260</v>
      </c>
      <c r="C2340" s="49" t="s">
        <v>147</v>
      </c>
      <c r="D2340" s="49">
        <v>4</v>
      </c>
      <c r="E2340">
        <v>150</v>
      </c>
      <c r="F2340">
        <v>5</v>
      </c>
      <c r="I2340" s="49"/>
      <c r="J2340">
        <v>3</v>
      </c>
      <c r="K2340">
        <v>1</v>
      </c>
      <c r="L2340">
        <v>1</v>
      </c>
      <c r="M2340" s="49" t="s">
        <v>1745</v>
      </c>
      <c r="N2340" s="49"/>
      <c r="O2340" s="49" t="s">
        <v>7006</v>
      </c>
      <c r="P2340" s="49">
        <v>7</v>
      </c>
      <c r="Q2340" s="49" t="s">
        <v>7009</v>
      </c>
      <c r="R2340" s="49" t="str">
        <f>IFERROR(INDEX(tbl_Lookup_Exercises[Category],MATCH(tbl_Exercises[[#This Row],[ExerciseName]],tbl_Lookup_Exercises[ExerciseName],0)),"Unknown")</f>
        <v>Push</v>
      </c>
    </row>
    <row r="2341" spans="1:18" hidden="1" x14ac:dyDescent="0.25">
      <c r="A2341" s="49" t="s">
        <v>7010</v>
      </c>
      <c r="B2341" s="49" t="s">
        <v>1260</v>
      </c>
      <c r="C2341" s="49" t="s">
        <v>181</v>
      </c>
      <c r="D2341" s="49">
        <v>1</v>
      </c>
      <c r="E2341">
        <v>110</v>
      </c>
      <c r="F2341">
        <v>12</v>
      </c>
      <c r="I2341" s="49"/>
      <c r="J2341">
        <v>2</v>
      </c>
      <c r="K2341">
        <v>1</v>
      </c>
      <c r="L2341">
        <v>2</v>
      </c>
      <c r="M2341" s="49" t="s">
        <v>1745</v>
      </c>
      <c r="N2341" s="49"/>
      <c r="O2341" s="49" t="s">
        <v>7011</v>
      </c>
      <c r="P2341" s="49">
        <v>7</v>
      </c>
      <c r="Q2341" s="49" t="s">
        <v>7012</v>
      </c>
      <c r="R2341" s="49" t="str">
        <f>IFERROR(INDEX(tbl_Lookup_Exercises[Category],MATCH(tbl_Exercises[[#This Row],[ExerciseName]],tbl_Lookup_Exercises[ExerciseName],0)),"Unknown")</f>
        <v>Push</v>
      </c>
    </row>
    <row r="2342" spans="1:18" hidden="1" x14ac:dyDescent="0.25">
      <c r="A2342" s="49" t="s">
        <v>7013</v>
      </c>
      <c r="B2342" s="49" t="s">
        <v>1260</v>
      </c>
      <c r="C2342" s="49" t="s">
        <v>181</v>
      </c>
      <c r="D2342" s="49">
        <v>2</v>
      </c>
      <c r="E2342">
        <v>115</v>
      </c>
      <c r="F2342">
        <v>12</v>
      </c>
      <c r="I2342" s="49"/>
      <c r="J2342">
        <v>2</v>
      </c>
      <c r="K2342">
        <v>1</v>
      </c>
      <c r="L2342">
        <v>2</v>
      </c>
      <c r="M2342" s="49" t="s">
        <v>1745</v>
      </c>
      <c r="N2342" s="49"/>
      <c r="O2342" s="49" t="s">
        <v>7014</v>
      </c>
      <c r="P2342" s="49">
        <v>7</v>
      </c>
      <c r="Q2342" s="49" t="s">
        <v>7015</v>
      </c>
      <c r="R2342" s="49" t="str">
        <f>IFERROR(INDEX(tbl_Lookup_Exercises[Category],MATCH(tbl_Exercises[[#This Row],[ExerciseName]],tbl_Lookup_Exercises[ExerciseName],0)),"Unknown")</f>
        <v>Push</v>
      </c>
    </row>
    <row r="2343" spans="1:18" hidden="1" x14ac:dyDescent="0.25">
      <c r="A2343" s="49" t="s">
        <v>7016</v>
      </c>
      <c r="B2343" s="49" t="s">
        <v>1260</v>
      </c>
      <c r="C2343" s="49" t="s">
        <v>181</v>
      </c>
      <c r="D2343" s="49">
        <v>3</v>
      </c>
      <c r="E2343">
        <v>120</v>
      </c>
      <c r="F2343">
        <v>11</v>
      </c>
      <c r="I2343" s="49"/>
      <c r="J2343">
        <v>2</v>
      </c>
      <c r="K2343">
        <v>1</v>
      </c>
      <c r="L2343">
        <v>2</v>
      </c>
      <c r="M2343" s="49" t="s">
        <v>610</v>
      </c>
      <c r="N2343" s="49"/>
      <c r="O2343" s="49" t="s">
        <v>7017</v>
      </c>
      <c r="P2343" s="49">
        <v>7</v>
      </c>
      <c r="Q2343" s="49" t="s">
        <v>7018</v>
      </c>
      <c r="R2343" s="49" t="str">
        <f>IFERROR(INDEX(tbl_Lookup_Exercises[Category],MATCH(tbl_Exercises[[#This Row],[ExerciseName]],tbl_Lookup_Exercises[ExerciseName],0)),"Unknown")</f>
        <v>Push</v>
      </c>
    </row>
    <row r="2344" spans="1:18" hidden="1" x14ac:dyDescent="0.25">
      <c r="A2344" s="49" t="s">
        <v>7019</v>
      </c>
      <c r="B2344" s="49" t="s">
        <v>1260</v>
      </c>
      <c r="C2344" s="49" t="s">
        <v>181</v>
      </c>
      <c r="D2344" s="49">
        <v>4</v>
      </c>
      <c r="E2344">
        <v>125</v>
      </c>
      <c r="F2344">
        <v>9</v>
      </c>
      <c r="I2344" s="49"/>
      <c r="J2344">
        <v>2</v>
      </c>
      <c r="K2344">
        <v>1</v>
      </c>
      <c r="L2344">
        <v>2</v>
      </c>
      <c r="M2344" s="49" t="s">
        <v>610</v>
      </c>
      <c r="N2344" s="49"/>
      <c r="O2344" s="49" t="s">
        <v>7017</v>
      </c>
      <c r="P2344" s="49">
        <v>7</v>
      </c>
      <c r="Q2344" s="49" t="s">
        <v>7020</v>
      </c>
      <c r="R2344" s="49" t="str">
        <f>IFERROR(INDEX(tbl_Lookup_Exercises[Category],MATCH(tbl_Exercises[[#This Row],[ExerciseName]],tbl_Lookup_Exercises[ExerciseName],0)),"Unknown")</f>
        <v>Push</v>
      </c>
    </row>
    <row r="2345" spans="1:18" hidden="1" x14ac:dyDescent="0.25">
      <c r="A2345" s="49" t="s">
        <v>7021</v>
      </c>
      <c r="B2345" s="49" t="s">
        <v>1260</v>
      </c>
      <c r="C2345" s="49" t="s">
        <v>195</v>
      </c>
      <c r="D2345" s="49">
        <v>1</v>
      </c>
      <c r="E2345">
        <v>12.5</v>
      </c>
      <c r="F2345">
        <v>12</v>
      </c>
      <c r="I2345" s="49"/>
      <c r="M2345" s="49"/>
      <c r="N2345" s="49"/>
      <c r="O2345" s="49" t="s">
        <v>7022</v>
      </c>
      <c r="P2345" s="49">
        <v>7</v>
      </c>
      <c r="Q2345" s="49" t="s">
        <v>7023</v>
      </c>
      <c r="R2345" s="49" t="str">
        <f>IFERROR(INDEX(tbl_Lookup_Exercises[Category],MATCH(tbl_Exercises[[#This Row],[ExerciseName]],tbl_Lookup_Exercises[ExerciseName],0)),"Unknown")</f>
        <v>Push</v>
      </c>
    </row>
    <row r="2346" spans="1:18" hidden="1" x14ac:dyDescent="0.25">
      <c r="A2346" s="49" t="s">
        <v>7024</v>
      </c>
      <c r="B2346" s="49" t="s">
        <v>1260</v>
      </c>
      <c r="C2346" s="49" t="s">
        <v>195</v>
      </c>
      <c r="D2346" s="49">
        <v>2</v>
      </c>
      <c r="E2346">
        <v>22.5</v>
      </c>
      <c r="F2346">
        <v>15</v>
      </c>
      <c r="I2346" s="49"/>
      <c r="J2346">
        <v>2</v>
      </c>
      <c r="K2346">
        <v>2</v>
      </c>
      <c r="L2346">
        <v>2</v>
      </c>
      <c r="M2346" s="49" t="s">
        <v>618</v>
      </c>
      <c r="N2346" s="49"/>
      <c r="O2346" s="49" t="s">
        <v>7025</v>
      </c>
      <c r="P2346" s="49">
        <v>7</v>
      </c>
      <c r="Q2346" s="49" t="s">
        <v>7026</v>
      </c>
      <c r="R2346" s="49" t="str">
        <f>IFERROR(INDEX(tbl_Lookup_Exercises[Category],MATCH(tbl_Exercises[[#This Row],[ExerciseName]],tbl_Lookup_Exercises[ExerciseName],0)),"Unknown")</f>
        <v>Push</v>
      </c>
    </row>
    <row r="2347" spans="1:18" hidden="1" x14ac:dyDescent="0.25">
      <c r="A2347" s="49" t="s">
        <v>7027</v>
      </c>
      <c r="B2347" s="49" t="s">
        <v>1260</v>
      </c>
      <c r="C2347" s="49" t="s">
        <v>195</v>
      </c>
      <c r="D2347" s="49">
        <v>3</v>
      </c>
      <c r="E2347">
        <v>27.5</v>
      </c>
      <c r="F2347">
        <v>15</v>
      </c>
      <c r="I2347" s="49"/>
      <c r="J2347">
        <v>2</v>
      </c>
      <c r="K2347">
        <v>2</v>
      </c>
      <c r="L2347">
        <v>2</v>
      </c>
      <c r="M2347" s="49" t="s">
        <v>1745</v>
      </c>
      <c r="N2347" s="49"/>
      <c r="O2347" s="49" t="s">
        <v>7028</v>
      </c>
      <c r="P2347" s="49">
        <v>7</v>
      </c>
      <c r="Q2347" s="49" t="s">
        <v>7029</v>
      </c>
      <c r="R2347" s="49" t="str">
        <f>IFERROR(INDEX(tbl_Lookup_Exercises[Category],MATCH(tbl_Exercises[[#This Row],[ExerciseName]],tbl_Lookup_Exercises[ExerciseName],0)),"Unknown")</f>
        <v>Push</v>
      </c>
    </row>
    <row r="2348" spans="1:18" hidden="1" x14ac:dyDescent="0.25">
      <c r="A2348" s="49" t="s">
        <v>7030</v>
      </c>
      <c r="B2348" s="49" t="s">
        <v>1260</v>
      </c>
      <c r="C2348" s="49" t="s">
        <v>195</v>
      </c>
      <c r="D2348" s="49">
        <v>4</v>
      </c>
      <c r="E2348">
        <v>32.5</v>
      </c>
      <c r="F2348">
        <v>12</v>
      </c>
      <c r="I2348" s="49"/>
      <c r="J2348">
        <v>2</v>
      </c>
      <c r="K2348">
        <v>2</v>
      </c>
      <c r="L2348">
        <v>2</v>
      </c>
      <c r="M2348" s="49" t="s">
        <v>1745</v>
      </c>
      <c r="N2348" s="49"/>
      <c r="O2348" s="49" t="s">
        <v>7031</v>
      </c>
      <c r="P2348" s="49">
        <v>7</v>
      </c>
      <c r="Q2348" s="49" t="s">
        <v>7032</v>
      </c>
      <c r="R2348" s="49" t="str">
        <f>IFERROR(INDEX(tbl_Lookup_Exercises[Category],MATCH(tbl_Exercises[[#This Row],[ExerciseName]],tbl_Lookup_Exercises[ExerciseName],0)),"Unknown")</f>
        <v>Push</v>
      </c>
    </row>
    <row r="2349" spans="1:18" hidden="1" x14ac:dyDescent="0.25">
      <c r="A2349" s="49" t="s">
        <v>7033</v>
      </c>
      <c r="B2349" s="49" t="s">
        <v>1260</v>
      </c>
      <c r="C2349" s="49" t="s">
        <v>217</v>
      </c>
      <c r="D2349" s="49">
        <v>1</v>
      </c>
      <c r="E2349">
        <v>20</v>
      </c>
      <c r="F2349">
        <v>12</v>
      </c>
      <c r="I2349" s="49"/>
      <c r="J2349">
        <v>3</v>
      </c>
      <c r="K2349">
        <v>1</v>
      </c>
      <c r="L2349">
        <v>3</v>
      </c>
      <c r="M2349" s="49" t="s">
        <v>1745</v>
      </c>
      <c r="N2349" s="49"/>
      <c r="O2349" s="49" t="s">
        <v>7034</v>
      </c>
      <c r="P2349" s="49">
        <v>7</v>
      </c>
      <c r="Q2349" s="49" t="s">
        <v>7035</v>
      </c>
      <c r="R2349" s="49" t="str">
        <f>IFERROR(INDEX(tbl_Lookup_Exercises[Category],MATCH(tbl_Exercises[[#This Row],[ExerciseName]],tbl_Lookup_Exercises[ExerciseName],0)),"Unknown")</f>
        <v>Arms_Triceps</v>
      </c>
    </row>
    <row r="2350" spans="1:18" hidden="1" x14ac:dyDescent="0.25">
      <c r="A2350" s="49" t="s">
        <v>7036</v>
      </c>
      <c r="B2350" s="49" t="s">
        <v>1260</v>
      </c>
      <c r="C2350" s="49" t="s">
        <v>217</v>
      </c>
      <c r="D2350" s="49">
        <v>2</v>
      </c>
      <c r="E2350">
        <v>22.5</v>
      </c>
      <c r="F2350">
        <v>12</v>
      </c>
      <c r="I2350" s="49"/>
      <c r="J2350">
        <v>3</v>
      </c>
      <c r="K2350">
        <v>1</v>
      </c>
      <c r="L2350">
        <v>3</v>
      </c>
      <c r="M2350" s="49" t="s">
        <v>610</v>
      </c>
      <c r="N2350" s="49"/>
      <c r="O2350" s="49" t="s">
        <v>7037</v>
      </c>
      <c r="P2350" s="49">
        <v>7</v>
      </c>
      <c r="Q2350" s="49" t="s">
        <v>7038</v>
      </c>
      <c r="R2350" s="49" t="str">
        <f>IFERROR(INDEX(tbl_Lookup_Exercises[Category],MATCH(tbl_Exercises[[#This Row],[ExerciseName]],tbl_Lookup_Exercises[ExerciseName],0)),"Unknown")</f>
        <v>Arms_Triceps</v>
      </c>
    </row>
    <row r="2351" spans="1:18" hidden="1" x14ac:dyDescent="0.25">
      <c r="A2351" s="49" t="s">
        <v>7039</v>
      </c>
      <c r="B2351" s="49" t="s">
        <v>1260</v>
      </c>
      <c r="C2351" s="49" t="s">
        <v>217</v>
      </c>
      <c r="D2351" s="49">
        <v>3</v>
      </c>
      <c r="E2351">
        <v>22.5</v>
      </c>
      <c r="F2351">
        <v>10</v>
      </c>
      <c r="I2351" s="49"/>
      <c r="J2351">
        <v>3</v>
      </c>
      <c r="K2351">
        <v>1</v>
      </c>
      <c r="L2351">
        <v>3</v>
      </c>
      <c r="M2351" s="49" t="s">
        <v>610</v>
      </c>
      <c r="N2351" s="49"/>
      <c r="O2351" s="49" t="s">
        <v>7037</v>
      </c>
      <c r="P2351" s="49">
        <v>7</v>
      </c>
      <c r="Q2351" s="49" t="s">
        <v>7040</v>
      </c>
      <c r="R2351" s="49" t="str">
        <f>IFERROR(INDEX(tbl_Lookup_Exercises[Category],MATCH(tbl_Exercises[[#This Row],[ExerciseName]],tbl_Lookup_Exercises[ExerciseName],0)),"Unknown")</f>
        <v>Arms_Triceps</v>
      </c>
    </row>
    <row r="2352" spans="1:18" hidden="1" x14ac:dyDescent="0.25">
      <c r="A2352" s="49" t="s">
        <v>7041</v>
      </c>
      <c r="B2352" s="49" t="s">
        <v>1260</v>
      </c>
      <c r="C2352" s="49" t="s">
        <v>217</v>
      </c>
      <c r="D2352" s="49">
        <v>4</v>
      </c>
      <c r="E2352">
        <v>22.5</v>
      </c>
      <c r="F2352">
        <v>9</v>
      </c>
      <c r="I2352" s="49"/>
      <c r="J2352">
        <v>3</v>
      </c>
      <c r="K2352">
        <v>1</v>
      </c>
      <c r="L2352">
        <v>3</v>
      </c>
      <c r="M2352" s="49" t="s">
        <v>610</v>
      </c>
      <c r="N2352" s="49"/>
      <c r="O2352" s="49" t="s">
        <v>7037</v>
      </c>
      <c r="P2352" s="49">
        <v>7</v>
      </c>
      <c r="Q2352" s="49" t="s">
        <v>7042</v>
      </c>
      <c r="R2352" s="49" t="str">
        <f>IFERROR(INDEX(tbl_Lookup_Exercises[Category],MATCH(tbl_Exercises[[#This Row],[ExerciseName]],tbl_Lookup_Exercises[ExerciseName],0)),"Unknown")</f>
        <v>Arms_Triceps</v>
      </c>
    </row>
    <row r="2353" spans="1:18" hidden="1" x14ac:dyDescent="0.25">
      <c r="A2353" s="49" t="s">
        <v>7043</v>
      </c>
      <c r="B2353" s="49" t="s">
        <v>1260</v>
      </c>
      <c r="C2353" s="49" t="s">
        <v>209</v>
      </c>
      <c r="D2353" s="49">
        <v>1</v>
      </c>
      <c r="E2353">
        <v>60</v>
      </c>
      <c r="F2353">
        <v>9</v>
      </c>
      <c r="I2353" s="49"/>
      <c r="J2353">
        <v>2</v>
      </c>
      <c r="K2353">
        <v>1</v>
      </c>
      <c r="L2353">
        <v>2</v>
      </c>
      <c r="M2353" s="49" t="s">
        <v>1745</v>
      </c>
      <c r="N2353" s="49"/>
      <c r="O2353" s="49" t="s">
        <v>7044</v>
      </c>
      <c r="P2353" s="49">
        <v>7</v>
      </c>
      <c r="Q2353" s="49" t="s">
        <v>7045</v>
      </c>
      <c r="R2353" s="49" t="str">
        <f>IFERROR(INDEX(tbl_Lookup_Exercises[Category],MATCH(tbl_Exercises[[#This Row],[ExerciseName]],tbl_Lookup_Exercises[ExerciseName],0)),"Unknown")</f>
        <v>Arms_Triceps</v>
      </c>
    </row>
    <row r="2354" spans="1:18" hidden="1" x14ac:dyDescent="0.25">
      <c r="A2354" s="49" t="s">
        <v>7046</v>
      </c>
      <c r="B2354" s="49" t="s">
        <v>1260</v>
      </c>
      <c r="C2354" s="49" t="s">
        <v>209</v>
      </c>
      <c r="D2354" s="49">
        <v>2</v>
      </c>
      <c r="E2354">
        <v>62.5</v>
      </c>
      <c r="F2354">
        <v>9</v>
      </c>
      <c r="I2354" s="49"/>
      <c r="J2354">
        <v>2</v>
      </c>
      <c r="K2354">
        <v>1</v>
      </c>
      <c r="L2354">
        <v>2</v>
      </c>
      <c r="M2354" s="49" t="s">
        <v>1745</v>
      </c>
      <c r="N2354" s="49"/>
      <c r="O2354" s="49" t="s">
        <v>7044</v>
      </c>
      <c r="P2354" s="49">
        <v>7</v>
      </c>
      <c r="Q2354" s="49" t="s">
        <v>7047</v>
      </c>
      <c r="R2354" s="49" t="str">
        <f>IFERROR(INDEX(tbl_Lookup_Exercises[Category],MATCH(tbl_Exercises[[#This Row],[ExerciseName]],tbl_Lookup_Exercises[ExerciseName],0)),"Unknown")</f>
        <v>Arms_Triceps</v>
      </c>
    </row>
    <row r="2355" spans="1:18" hidden="1" x14ac:dyDescent="0.25">
      <c r="A2355" s="49" t="s">
        <v>7048</v>
      </c>
      <c r="B2355" s="49" t="s">
        <v>1260</v>
      </c>
      <c r="C2355" s="49" t="s">
        <v>209</v>
      </c>
      <c r="D2355" s="49">
        <v>3</v>
      </c>
      <c r="E2355">
        <v>62.5</v>
      </c>
      <c r="F2355">
        <v>8</v>
      </c>
      <c r="I2355" s="49"/>
      <c r="J2355">
        <v>2</v>
      </c>
      <c r="K2355">
        <v>1</v>
      </c>
      <c r="L2355">
        <v>2</v>
      </c>
      <c r="M2355" s="49" t="s">
        <v>1745</v>
      </c>
      <c r="N2355" s="49"/>
      <c r="O2355" s="49" t="s">
        <v>7044</v>
      </c>
      <c r="P2355" s="49">
        <v>7</v>
      </c>
      <c r="Q2355" s="49" t="s">
        <v>7049</v>
      </c>
      <c r="R2355" s="49" t="str">
        <f>IFERROR(INDEX(tbl_Lookup_Exercises[Category],MATCH(tbl_Exercises[[#This Row],[ExerciseName]],tbl_Lookup_Exercises[ExerciseName],0)),"Unknown")</f>
        <v>Arms_Triceps</v>
      </c>
    </row>
    <row r="2356" spans="1:18" hidden="1" x14ac:dyDescent="0.25">
      <c r="A2356" s="49" t="s">
        <v>7050</v>
      </c>
      <c r="B2356" s="49" t="s">
        <v>1260</v>
      </c>
      <c r="C2356" s="49" t="s">
        <v>363</v>
      </c>
      <c r="D2356" s="49">
        <v>2</v>
      </c>
      <c r="G2356">
        <v>360</v>
      </c>
      <c r="H2356">
        <v>0.68</v>
      </c>
      <c r="I2356" s="49" t="s">
        <v>3957</v>
      </c>
      <c r="M2356" s="49"/>
      <c r="N2356" s="49"/>
      <c r="O2356" s="49" t="s">
        <v>6992</v>
      </c>
      <c r="P2356" s="49">
        <v>7</v>
      </c>
      <c r="Q2356" s="49" t="s">
        <v>7051</v>
      </c>
      <c r="R2356" s="49" t="str">
        <f>IFERROR(INDEX(tbl_Lookup_Exercises[Category],MATCH(tbl_Exercises[[#This Row],[ExerciseName]],tbl_Lookup_Exercises[ExerciseName],0)),"Unknown")</f>
        <v>Cardio</v>
      </c>
    </row>
    <row r="2357" spans="1:18" hidden="1" x14ac:dyDescent="0.25">
      <c r="A2357" s="49" t="s">
        <v>7052</v>
      </c>
      <c r="B2357" s="49" t="s">
        <v>1260</v>
      </c>
      <c r="C2357" s="49" t="s">
        <v>209</v>
      </c>
      <c r="D2357" s="49">
        <v>4</v>
      </c>
      <c r="E2357">
        <v>65</v>
      </c>
      <c r="F2357">
        <v>6.5</v>
      </c>
      <c r="I2357" s="49"/>
      <c r="J2357">
        <v>2</v>
      </c>
      <c r="K2357">
        <v>1</v>
      </c>
      <c r="L2357">
        <v>2</v>
      </c>
      <c r="M2357" s="49" t="s">
        <v>610</v>
      </c>
      <c r="N2357" s="49"/>
      <c r="O2357" s="49" t="s">
        <v>1937</v>
      </c>
      <c r="P2357" s="49">
        <v>7</v>
      </c>
      <c r="Q2357" s="49" t="s">
        <v>7053</v>
      </c>
      <c r="R2357" s="49" t="str">
        <f>IFERROR(INDEX(tbl_Lookup_Exercises[Category],MATCH(tbl_Exercises[[#This Row],[ExerciseName]],tbl_Lookup_Exercises[ExerciseName],0)),"Unknown")</f>
        <v>Arms_Triceps</v>
      </c>
    </row>
    <row r="2358" spans="1:18" hidden="1" x14ac:dyDescent="0.25">
      <c r="A2358" s="49" t="s">
        <v>7054</v>
      </c>
      <c r="B2358" s="49" t="s">
        <v>1260</v>
      </c>
      <c r="C2358" s="49" t="s">
        <v>339</v>
      </c>
      <c r="D2358" s="49">
        <v>1</v>
      </c>
      <c r="E2358">
        <v>50</v>
      </c>
      <c r="G2358">
        <v>84</v>
      </c>
      <c r="I2358" s="49"/>
      <c r="M2358" s="49"/>
      <c r="N2358" s="49"/>
      <c r="O2358" s="49" t="s">
        <v>7055</v>
      </c>
      <c r="P2358" s="49">
        <v>7</v>
      </c>
      <c r="Q2358" s="49" t="s">
        <v>7056</v>
      </c>
      <c r="R2358" s="49" t="str">
        <f>IFERROR(INDEX(tbl_Lookup_Exercises[Category],MATCH(tbl_Exercises[[#This Row],[ExerciseName]],tbl_Lookup_Exercises[ExerciseName],0)),"Unknown")</f>
        <v>Carry</v>
      </c>
    </row>
    <row r="2359" spans="1:18" hidden="1" x14ac:dyDescent="0.25">
      <c r="A2359" s="49" t="s">
        <v>7057</v>
      </c>
      <c r="B2359" s="49" t="s">
        <v>1260</v>
      </c>
      <c r="C2359" s="49" t="s">
        <v>339</v>
      </c>
      <c r="D2359" s="49">
        <v>2</v>
      </c>
      <c r="E2359">
        <v>50</v>
      </c>
      <c r="G2359">
        <v>58.8</v>
      </c>
      <c r="I2359" s="49"/>
      <c r="M2359" s="49"/>
      <c r="N2359" s="49"/>
      <c r="O2359" s="49" t="s">
        <v>7058</v>
      </c>
      <c r="P2359" s="49">
        <v>7</v>
      </c>
      <c r="Q2359" s="49" t="s">
        <v>7059</v>
      </c>
      <c r="R2359" s="49" t="str">
        <f>IFERROR(INDEX(tbl_Lookup_Exercises[Category],MATCH(tbl_Exercises[[#This Row],[ExerciseName]],tbl_Lookup_Exercises[ExerciseName],0)),"Unknown")</f>
        <v>Carry</v>
      </c>
    </row>
    <row r="2360" spans="1:18" hidden="1" x14ac:dyDescent="0.25">
      <c r="A2360" s="49" t="s">
        <v>7060</v>
      </c>
      <c r="B2360" s="49" t="s">
        <v>1260</v>
      </c>
      <c r="C2360" s="49" t="s">
        <v>339</v>
      </c>
      <c r="D2360" s="49">
        <v>3</v>
      </c>
      <c r="E2360">
        <v>50</v>
      </c>
      <c r="G2360">
        <v>49.8</v>
      </c>
      <c r="I2360" s="49"/>
      <c r="M2360" s="49"/>
      <c r="N2360" s="49"/>
      <c r="O2360" s="49"/>
      <c r="P2360" s="49">
        <v>7</v>
      </c>
      <c r="Q2360" s="49" t="s">
        <v>7061</v>
      </c>
      <c r="R2360" s="49" t="str">
        <f>IFERROR(INDEX(tbl_Lookup_Exercises[Category],MATCH(tbl_Exercises[[#This Row],[ExerciseName]],tbl_Lookup_Exercises[ExerciseName],0)),"Unknown")</f>
        <v>Carry</v>
      </c>
    </row>
    <row r="2361" spans="1:18" hidden="1" x14ac:dyDescent="0.25">
      <c r="A2361" s="49" t="s">
        <v>7062</v>
      </c>
      <c r="B2361" s="49" t="s">
        <v>1260</v>
      </c>
      <c r="C2361" s="49" t="s">
        <v>334</v>
      </c>
      <c r="D2361" s="49">
        <v>1</v>
      </c>
      <c r="E2361">
        <v>0</v>
      </c>
      <c r="G2361">
        <v>61.2</v>
      </c>
      <c r="I2361" s="49"/>
      <c r="M2361" s="49"/>
      <c r="N2361" s="49"/>
      <c r="O2361" s="49" t="s">
        <v>7063</v>
      </c>
      <c r="P2361" s="49">
        <v>7</v>
      </c>
      <c r="Q2361" s="49" t="s">
        <v>7064</v>
      </c>
      <c r="R2361" s="49" t="str">
        <f>IFERROR(INDEX(tbl_Lookup_Exercises[Category],MATCH(tbl_Exercises[[#This Row],[ExerciseName]],tbl_Lookup_Exercises[ExerciseName],0)),"Unknown")</f>
        <v>Carry</v>
      </c>
    </row>
    <row r="2362" spans="1:18" hidden="1" x14ac:dyDescent="0.25">
      <c r="A2362" s="49" t="s">
        <v>7065</v>
      </c>
      <c r="B2362" s="49" t="s">
        <v>1260</v>
      </c>
      <c r="C2362" s="49" t="s">
        <v>334</v>
      </c>
      <c r="D2362" s="49">
        <v>2</v>
      </c>
      <c r="E2362">
        <v>0</v>
      </c>
      <c r="G2362">
        <v>51</v>
      </c>
      <c r="I2362" s="49"/>
      <c r="M2362" s="49"/>
      <c r="N2362" s="49"/>
      <c r="O2362" s="49" t="s">
        <v>7066</v>
      </c>
      <c r="P2362" s="49">
        <v>7</v>
      </c>
      <c r="Q2362" s="49" t="s">
        <v>7067</v>
      </c>
      <c r="R2362" s="49" t="str">
        <f>IFERROR(INDEX(tbl_Lookup_Exercises[Category],MATCH(tbl_Exercises[[#This Row],[ExerciseName]],tbl_Lookup_Exercises[ExerciseName],0)),"Unknown")</f>
        <v>Carry</v>
      </c>
    </row>
    <row r="2363" spans="1:18" hidden="1" x14ac:dyDescent="0.25">
      <c r="A2363" s="49" t="s">
        <v>7068</v>
      </c>
      <c r="B2363" s="49" t="s">
        <v>1260</v>
      </c>
      <c r="C2363" s="49" t="s">
        <v>356</v>
      </c>
      <c r="D2363" s="49">
        <v>1</v>
      </c>
      <c r="G2363">
        <v>460</v>
      </c>
      <c r="H2363">
        <v>2</v>
      </c>
      <c r="I2363" s="49" t="s">
        <v>3957</v>
      </c>
      <c r="M2363" s="49"/>
      <c r="N2363" s="49"/>
      <c r="O2363" s="49" t="s">
        <v>6920</v>
      </c>
      <c r="P2363" s="49">
        <v>7</v>
      </c>
      <c r="Q2363" s="49" t="s">
        <v>1263</v>
      </c>
      <c r="R2363" s="49" t="str">
        <f>IFERROR(INDEX(tbl_Lookup_Exercises[Category],MATCH(tbl_Exercises[[#This Row],[ExerciseName]],tbl_Lookup_Exercises[ExerciseName],0)),"Unknown")</f>
        <v>Pull</v>
      </c>
    </row>
    <row r="2364" spans="1:18" hidden="1" x14ac:dyDescent="0.25">
      <c r="A2364" s="49" t="s">
        <v>7069</v>
      </c>
      <c r="B2364" s="49" t="s">
        <v>1264</v>
      </c>
      <c r="C2364" s="49" t="s">
        <v>363</v>
      </c>
      <c r="D2364" s="49">
        <v>1</v>
      </c>
      <c r="G2364">
        <v>360</v>
      </c>
      <c r="H2364">
        <v>0.69</v>
      </c>
      <c r="I2364" s="49" t="s">
        <v>3957</v>
      </c>
      <c r="M2364" s="49"/>
      <c r="N2364" s="49"/>
      <c r="O2364" s="49" t="s">
        <v>2816</v>
      </c>
      <c r="P2364" s="49">
        <v>7</v>
      </c>
      <c r="Q2364" s="49" t="s">
        <v>1266</v>
      </c>
      <c r="R2364" s="49" t="str">
        <f>IFERROR(INDEX(tbl_Lookup_Exercises[Category],MATCH(tbl_Exercises[[#This Row],[ExerciseName]],tbl_Lookup_Exercises[ExerciseName],0)),"Unknown")</f>
        <v>Cardio</v>
      </c>
    </row>
    <row r="2365" spans="1:18" hidden="1" x14ac:dyDescent="0.25">
      <c r="A2365" s="49" t="s">
        <v>7070</v>
      </c>
      <c r="B2365" s="49" t="s">
        <v>1264</v>
      </c>
      <c r="C2365" s="49" t="s">
        <v>265</v>
      </c>
      <c r="D2365" s="49">
        <v>1</v>
      </c>
      <c r="E2365">
        <v>65</v>
      </c>
      <c r="F2365">
        <v>10</v>
      </c>
      <c r="I2365" s="49"/>
      <c r="J2365">
        <v>3</v>
      </c>
      <c r="K2365">
        <v>1</v>
      </c>
      <c r="L2365">
        <v>1</v>
      </c>
      <c r="M2365" s="49" t="s">
        <v>618</v>
      </c>
      <c r="N2365" s="49"/>
      <c r="O2365" s="49" t="s">
        <v>2598</v>
      </c>
      <c r="P2365" s="49">
        <v>7</v>
      </c>
      <c r="Q2365" s="49" t="s">
        <v>7071</v>
      </c>
      <c r="R2365" s="49" t="str">
        <f>IFERROR(INDEX(tbl_Lookup_Exercises[Category],MATCH(tbl_Exercises[[#This Row],[ExerciseName]],tbl_Lookup_Exercises[ExerciseName],0)),"Unknown")</f>
        <v>Legs</v>
      </c>
    </row>
    <row r="2366" spans="1:18" hidden="1" x14ac:dyDescent="0.25">
      <c r="A2366" s="49" t="s">
        <v>7072</v>
      </c>
      <c r="B2366" s="49" t="s">
        <v>1264</v>
      </c>
      <c r="C2366" s="49" t="s">
        <v>265</v>
      </c>
      <c r="D2366" s="49">
        <v>2</v>
      </c>
      <c r="E2366">
        <v>70</v>
      </c>
      <c r="F2366">
        <v>10</v>
      </c>
      <c r="I2366" s="49"/>
      <c r="J2366">
        <v>3</v>
      </c>
      <c r="K2366">
        <v>1</v>
      </c>
      <c r="L2366">
        <v>1</v>
      </c>
      <c r="M2366" s="49" t="s">
        <v>618</v>
      </c>
      <c r="N2366" s="49"/>
      <c r="O2366" s="49" t="s">
        <v>2598</v>
      </c>
      <c r="P2366" s="49">
        <v>7</v>
      </c>
      <c r="Q2366" s="49" t="s">
        <v>7073</v>
      </c>
      <c r="R2366" s="49" t="str">
        <f>IFERROR(INDEX(tbl_Lookup_Exercises[Category],MATCH(tbl_Exercises[[#This Row],[ExerciseName]],tbl_Lookup_Exercises[ExerciseName],0)),"Unknown")</f>
        <v>Legs</v>
      </c>
    </row>
    <row r="2367" spans="1:18" hidden="1" x14ac:dyDescent="0.25">
      <c r="A2367" s="49" t="s">
        <v>7074</v>
      </c>
      <c r="B2367" s="49" t="s">
        <v>1264</v>
      </c>
      <c r="C2367" s="49" t="s">
        <v>265</v>
      </c>
      <c r="D2367" s="49">
        <v>3</v>
      </c>
      <c r="E2367">
        <v>75</v>
      </c>
      <c r="F2367">
        <v>10</v>
      </c>
      <c r="I2367" s="49"/>
      <c r="J2367">
        <v>3</v>
      </c>
      <c r="K2367">
        <v>1</v>
      </c>
      <c r="L2367">
        <v>1</v>
      </c>
      <c r="M2367" s="49" t="s">
        <v>1745</v>
      </c>
      <c r="N2367" s="49"/>
      <c r="O2367" s="49" t="s">
        <v>3083</v>
      </c>
      <c r="P2367" s="49">
        <v>7</v>
      </c>
      <c r="Q2367" s="49" t="s">
        <v>7075</v>
      </c>
      <c r="R2367" s="49" t="str">
        <f>IFERROR(INDEX(tbl_Lookup_Exercises[Category],MATCH(tbl_Exercises[[#This Row],[ExerciseName]],tbl_Lookup_Exercises[ExerciseName],0)),"Unknown")</f>
        <v>Legs</v>
      </c>
    </row>
    <row r="2368" spans="1:18" hidden="1" x14ac:dyDescent="0.25">
      <c r="A2368" s="49" t="s">
        <v>7076</v>
      </c>
      <c r="B2368" s="49" t="s">
        <v>1264</v>
      </c>
      <c r="C2368" s="49" t="s">
        <v>249</v>
      </c>
      <c r="D2368" s="49">
        <v>1</v>
      </c>
      <c r="E2368">
        <v>150</v>
      </c>
      <c r="F2368">
        <v>10</v>
      </c>
      <c r="I2368" s="49"/>
      <c r="J2368">
        <v>3</v>
      </c>
      <c r="K2368">
        <v>1</v>
      </c>
      <c r="L2368">
        <v>1</v>
      </c>
      <c r="M2368" s="49" t="s">
        <v>2289</v>
      </c>
      <c r="N2368" s="49"/>
      <c r="O2368" s="49" t="s">
        <v>6251</v>
      </c>
      <c r="P2368" s="49">
        <v>7</v>
      </c>
      <c r="Q2368" s="49" t="s">
        <v>7077</v>
      </c>
      <c r="R2368" s="49" t="str">
        <f>IFERROR(INDEX(tbl_Lookup_Exercises[Category],MATCH(tbl_Exercises[[#This Row],[ExerciseName]],tbl_Lookup_Exercises[ExerciseName],0)),"Unknown")</f>
        <v>Legs</v>
      </c>
    </row>
    <row r="2369" spans="1:18" hidden="1" x14ac:dyDescent="0.25">
      <c r="A2369" s="49" t="s">
        <v>7078</v>
      </c>
      <c r="B2369" s="49" t="s">
        <v>1264</v>
      </c>
      <c r="C2369" s="49" t="s">
        <v>249</v>
      </c>
      <c r="D2369" s="49">
        <v>2</v>
      </c>
      <c r="E2369">
        <v>150</v>
      </c>
      <c r="F2369">
        <v>10</v>
      </c>
      <c r="I2369" s="49"/>
      <c r="J2369">
        <v>3</v>
      </c>
      <c r="K2369">
        <v>1</v>
      </c>
      <c r="L2369">
        <v>1</v>
      </c>
      <c r="M2369" s="49" t="s">
        <v>618</v>
      </c>
      <c r="N2369" s="49"/>
      <c r="O2369" s="49" t="s">
        <v>2598</v>
      </c>
      <c r="P2369" s="49">
        <v>7</v>
      </c>
      <c r="Q2369" s="49" t="s">
        <v>7079</v>
      </c>
      <c r="R2369" s="49" t="str">
        <f>IFERROR(INDEX(tbl_Lookup_Exercises[Category],MATCH(tbl_Exercises[[#This Row],[ExerciseName]],tbl_Lookup_Exercises[ExerciseName],0)),"Unknown")</f>
        <v>Legs</v>
      </c>
    </row>
    <row r="2370" spans="1:18" hidden="1" x14ac:dyDescent="0.25">
      <c r="A2370" s="49" t="s">
        <v>7080</v>
      </c>
      <c r="B2370" s="49" t="s">
        <v>1264</v>
      </c>
      <c r="C2370" s="49" t="s">
        <v>249</v>
      </c>
      <c r="D2370" s="49">
        <v>3</v>
      </c>
      <c r="E2370">
        <v>150</v>
      </c>
      <c r="F2370">
        <v>10</v>
      </c>
      <c r="I2370" s="49"/>
      <c r="J2370">
        <v>3</v>
      </c>
      <c r="K2370">
        <v>1</v>
      </c>
      <c r="L2370">
        <v>1</v>
      </c>
      <c r="M2370" s="49" t="s">
        <v>1745</v>
      </c>
      <c r="N2370" s="49"/>
      <c r="O2370" s="49" t="s">
        <v>3083</v>
      </c>
      <c r="P2370" s="49">
        <v>7</v>
      </c>
      <c r="Q2370" s="49" t="s">
        <v>7081</v>
      </c>
      <c r="R2370" s="49" t="str">
        <f>IFERROR(INDEX(tbl_Lookup_Exercises[Category],MATCH(tbl_Exercises[[#This Row],[ExerciseName]],tbl_Lookup_Exercises[ExerciseName],0)),"Unknown")</f>
        <v>Legs</v>
      </c>
    </row>
    <row r="2371" spans="1:18" hidden="1" x14ac:dyDescent="0.25">
      <c r="A2371" s="49" t="s">
        <v>7082</v>
      </c>
      <c r="B2371" s="49" t="s">
        <v>1264</v>
      </c>
      <c r="C2371" s="49" t="s">
        <v>275</v>
      </c>
      <c r="D2371" s="49">
        <v>1</v>
      </c>
      <c r="E2371">
        <v>30</v>
      </c>
      <c r="G2371">
        <v>12</v>
      </c>
      <c r="I2371" s="49"/>
      <c r="J2371">
        <v>2</v>
      </c>
      <c r="K2371">
        <v>1</v>
      </c>
      <c r="L2371">
        <v>1</v>
      </c>
      <c r="M2371" s="49" t="s">
        <v>2289</v>
      </c>
      <c r="N2371" s="49"/>
      <c r="O2371" s="49" t="s">
        <v>7083</v>
      </c>
      <c r="P2371" s="49">
        <v>7</v>
      </c>
      <c r="Q2371" s="49" t="s">
        <v>7084</v>
      </c>
      <c r="R2371" s="49" t="str">
        <f>IFERROR(INDEX(tbl_Lookup_Exercises[Category],MATCH(tbl_Exercises[[#This Row],[ExerciseName]],tbl_Lookup_Exercises[ExerciseName],0)),"Unknown")</f>
        <v>Legs</v>
      </c>
    </row>
    <row r="2372" spans="1:18" hidden="1" x14ac:dyDescent="0.25">
      <c r="A2372" s="49" t="s">
        <v>7085</v>
      </c>
      <c r="B2372" s="49" t="s">
        <v>1264</v>
      </c>
      <c r="C2372" s="49" t="s">
        <v>275</v>
      </c>
      <c r="D2372" s="49">
        <v>2</v>
      </c>
      <c r="E2372">
        <v>35</v>
      </c>
      <c r="G2372">
        <v>12</v>
      </c>
      <c r="I2372" s="49"/>
      <c r="J2372">
        <v>2</v>
      </c>
      <c r="K2372">
        <v>1</v>
      </c>
      <c r="L2372">
        <v>1</v>
      </c>
      <c r="M2372" s="49" t="s">
        <v>2289</v>
      </c>
      <c r="N2372" s="49"/>
      <c r="O2372" s="49" t="s">
        <v>7083</v>
      </c>
      <c r="P2372" s="49">
        <v>7</v>
      </c>
      <c r="Q2372" s="49" t="s">
        <v>7086</v>
      </c>
      <c r="R2372" s="49" t="str">
        <f>IFERROR(INDEX(tbl_Lookup_Exercises[Category],MATCH(tbl_Exercises[[#This Row],[ExerciseName]],tbl_Lookup_Exercises[ExerciseName],0)),"Unknown")</f>
        <v>Legs</v>
      </c>
    </row>
    <row r="2373" spans="1:18" hidden="1" x14ac:dyDescent="0.25">
      <c r="A2373" s="49" t="s">
        <v>7087</v>
      </c>
      <c r="B2373" s="49" t="s">
        <v>1264</v>
      </c>
      <c r="C2373" s="49" t="s">
        <v>1</v>
      </c>
      <c r="D2373" s="49">
        <v>1</v>
      </c>
      <c r="E2373">
        <v>150</v>
      </c>
      <c r="G2373">
        <v>60</v>
      </c>
      <c r="I2373" s="49"/>
      <c r="M2373" s="49"/>
      <c r="N2373" s="49"/>
      <c r="O2373" s="49" t="s">
        <v>6814</v>
      </c>
      <c r="P2373" s="49">
        <v>7</v>
      </c>
      <c r="Q2373" s="49" t="s">
        <v>7088</v>
      </c>
      <c r="R2373" s="49" t="str">
        <f>IFERROR(INDEX(tbl_Lookup_Exercises[Category],MATCH(tbl_Exercises[[#This Row],[ExerciseName]],tbl_Lookup_Exercises[ExerciseName],0)),"Unknown")</f>
        <v>Carry</v>
      </c>
    </row>
    <row r="2374" spans="1:18" hidden="1" x14ac:dyDescent="0.25">
      <c r="A2374" s="49" t="s">
        <v>7089</v>
      </c>
      <c r="B2374" s="49" t="s">
        <v>1264</v>
      </c>
      <c r="C2374" s="49" t="s">
        <v>1</v>
      </c>
      <c r="D2374" s="49">
        <v>2</v>
      </c>
      <c r="E2374">
        <v>150</v>
      </c>
      <c r="G2374">
        <v>52.8</v>
      </c>
      <c r="I2374" s="49"/>
      <c r="M2374" s="49"/>
      <c r="N2374" s="49"/>
      <c r="O2374" s="49" t="s">
        <v>6814</v>
      </c>
      <c r="P2374" s="49">
        <v>7</v>
      </c>
      <c r="Q2374" s="49" t="s">
        <v>7090</v>
      </c>
      <c r="R2374" s="49" t="str">
        <f>IFERROR(INDEX(tbl_Lookup_Exercises[Category],MATCH(tbl_Exercises[[#This Row],[ExerciseName]],tbl_Lookup_Exercises[ExerciseName],0)),"Unknown")</f>
        <v>Carry</v>
      </c>
    </row>
    <row r="2375" spans="1:18" hidden="1" x14ac:dyDescent="0.25">
      <c r="A2375" s="49" t="s">
        <v>7091</v>
      </c>
      <c r="B2375" s="49" t="s">
        <v>1264</v>
      </c>
      <c r="C2375" s="49" t="s">
        <v>1</v>
      </c>
      <c r="D2375" s="49">
        <v>3</v>
      </c>
      <c r="E2375">
        <v>150</v>
      </c>
      <c r="G2375">
        <v>46.800000000000004</v>
      </c>
      <c r="I2375" s="49"/>
      <c r="M2375" s="49"/>
      <c r="N2375" s="49"/>
      <c r="O2375" s="49" t="s">
        <v>6814</v>
      </c>
      <c r="P2375" s="49">
        <v>7</v>
      </c>
      <c r="Q2375" s="49" t="s">
        <v>7092</v>
      </c>
      <c r="R2375" s="49" t="str">
        <f>IFERROR(INDEX(tbl_Lookup_Exercises[Category],MATCH(tbl_Exercises[[#This Row],[ExerciseName]],tbl_Lookup_Exercises[ExerciseName],0)),"Unknown")</f>
        <v>Carry</v>
      </c>
    </row>
    <row r="2376" spans="1:18" hidden="1" x14ac:dyDescent="0.25">
      <c r="A2376" s="49" t="s">
        <v>7093</v>
      </c>
      <c r="B2376" s="49" t="s">
        <v>1264</v>
      </c>
      <c r="C2376" s="49" t="s">
        <v>1</v>
      </c>
      <c r="D2376" s="49">
        <v>4</v>
      </c>
      <c r="E2376">
        <v>150</v>
      </c>
      <c r="G2376">
        <v>43.199999999999996</v>
      </c>
      <c r="I2376" s="49"/>
      <c r="M2376" s="49"/>
      <c r="N2376" s="49"/>
      <c r="O2376" s="49" t="s">
        <v>6814</v>
      </c>
      <c r="P2376" s="49">
        <v>7</v>
      </c>
      <c r="Q2376" s="49" t="s">
        <v>7094</v>
      </c>
      <c r="R2376" s="49" t="str">
        <f>IFERROR(INDEX(tbl_Lookup_Exercises[Category],MATCH(tbl_Exercises[[#This Row],[ExerciseName]],tbl_Lookup_Exercises[ExerciseName],0)),"Unknown")</f>
        <v>Carry</v>
      </c>
    </row>
    <row r="2377" spans="1:18" hidden="1" x14ac:dyDescent="0.25">
      <c r="A2377" s="49" t="s">
        <v>7095</v>
      </c>
      <c r="B2377" s="49" t="s">
        <v>1264</v>
      </c>
      <c r="C2377" s="49" t="s">
        <v>1</v>
      </c>
      <c r="D2377" s="49">
        <v>5</v>
      </c>
      <c r="E2377">
        <v>150</v>
      </c>
      <c r="G2377">
        <v>42</v>
      </c>
      <c r="I2377" s="49"/>
      <c r="M2377" s="49"/>
      <c r="N2377" s="49"/>
      <c r="O2377" s="49" t="s">
        <v>6814</v>
      </c>
      <c r="P2377" s="49">
        <v>7</v>
      </c>
      <c r="Q2377" s="49" t="s">
        <v>7096</v>
      </c>
      <c r="R2377" s="49" t="str">
        <f>IFERROR(INDEX(tbl_Lookup_Exercises[Category],MATCH(tbl_Exercises[[#This Row],[ExerciseName]],tbl_Lookup_Exercises[ExerciseName],0)),"Unknown")</f>
        <v>Carry</v>
      </c>
    </row>
    <row r="2378" spans="1:18" hidden="1" x14ac:dyDescent="0.25">
      <c r="A2378" s="49" t="s">
        <v>7097</v>
      </c>
      <c r="B2378" s="49" t="s">
        <v>1264</v>
      </c>
      <c r="C2378" s="49" t="s">
        <v>96</v>
      </c>
      <c r="D2378" s="49">
        <v>1</v>
      </c>
      <c r="E2378">
        <v>35</v>
      </c>
      <c r="F2378">
        <v>8</v>
      </c>
      <c r="I2378" s="49"/>
      <c r="J2378">
        <v>2</v>
      </c>
      <c r="K2378">
        <v>2</v>
      </c>
      <c r="L2378">
        <v>2</v>
      </c>
      <c r="M2378" s="49" t="s">
        <v>618</v>
      </c>
      <c r="N2378" s="49"/>
      <c r="O2378" s="49" t="s">
        <v>7098</v>
      </c>
      <c r="P2378" s="49">
        <v>7</v>
      </c>
      <c r="Q2378" s="49" t="s">
        <v>7099</v>
      </c>
      <c r="R2378" s="49" t="str">
        <f>IFERROR(INDEX(tbl_Lookup_Exercises[Category],MATCH(tbl_Exercises[[#This Row],[ExerciseName]],tbl_Lookup_Exercises[ExerciseName],0)),"Unknown")</f>
        <v>Arms_Biceps</v>
      </c>
    </row>
    <row r="2379" spans="1:18" hidden="1" x14ac:dyDescent="0.25">
      <c r="A2379" s="49" t="s">
        <v>7100</v>
      </c>
      <c r="B2379" s="49" t="s">
        <v>1264</v>
      </c>
      <c r="C2379" s="49" t="s">
        <v>96</v>
      </c>
      <c r="D2379" s="49">
        <v>2</v>
      </c>
      <c r="E2379">
        <v>35</v>
      </c>
      <c r="F2379">
        <v>7.5</v>
      </c>
      <c r="I2379" s="49"/>
      <c r="J2379">
        <v>2</v>
      </c>
      <c r="K2379">
        <v>2</v>
      </c>
      <c r="L2379">
        <v>2</v>
      </c>
      <c r="M2379" s="49" t="s">
        <v>1745</v>
      </c>
      <c r="N2379" s="49"/>
      <c r="O2379" s="49" t="s">
        <v>7101</v>
      </c>
      <c r="P2379" s="49">
        <v>7</v>
      </c>
      <c r="Q2379" s="49" t="s">
        <v>7102</v>
      </c>
      <c r="R2379" s="49" t="str">
        <f>IFERROR(INDEX(tbl_Lookup_Exercises[Category],MATCH(tbl_Exercises[[#This Row],[ExerciseName]],tbl_Lookup_Exercises[ExerciseName],0)),"Unknown")</f>
        <v>Arms_Biceps</v>
      </c>
    </row>
    <row r="2380" spans="1:18" hidden="1" x14ac:dyDescent="0.25">
      <c r="A2380" s="49" t="s">
        <v>7103</v>
      </c>
      <c r="B2380" s="49" t="s">
        <v>1264</v>
      </c>
      <c r="C2380" s="49" t="s">
        <v>96</v>
      </c>
      <c r="D2380" s="49">
        <v>3</v>
      </c>
      <c r="E2380">
        <v>35</v>
      </c>
      <c r="F2380">
        <v>6</v>
      </c>
      <c r="I2380" s="49"/>
      <c r="J2380">
        <v>2</v>
      </c>
      <c r="K2380">
        <v>2</v>
      </c>
      <c r="L2380">
        <v>2</v>
      </c>
      <c r="M2380" s="49" t="s">
        <v>610</v>
      </c>
      <c r="N2380" s="49"/>
      <c r="O2380" s="49" t="s">
        <v>7104</v>
      </c>
      <c r="P2380" s="49">
        <v>7</v>
      </c>
      <c r="Q2380" s="49" t="s">
        <v>7105</v>
      </c>
      <c r="R2380" s="49" t="str">
        <f>IFERROR(INDEX(tbl_Lookup_Exercises[Category],MATCH(tbl_Exercises[[#This Row],[ExerciseName]],tbl_Lookup_Exercises[ExerciseName],0)),"Unknown")</f>
        <v>Arms_Biceps</v>
      </c>
    </row>
    <row r="2381" spans="1:18" hidden="1" x14ac:dyDescent="0.25">
      <c r="A2381" s="49" t="s">
        <v>7106</v>
      </c>
      <c r="B2381" s="49" t="s">
        <v>1264</v>
      </c>
      <c r="C2381" s="49" t="s">
        <v>96</v>
      </c>
      <c r="D2381" s="49">
        <v>4</v>
      </c>
      <c r="E2381">
        <v>35</v>
      </c>
      <c r="F2381">
        <v>6</v>
      </c>
      <c r="I2381" s="49"/>
      <c r="J2381">
        <v>2</v>
      </c>
      <c r="K2381">
        <v>2</v>
      </c>
      <c r="L2381">
        <v>2</v>
      </c>
      <c r="M2381" s="49" t="s">
        <v>610</v>
      </c>
      <c r="N2381" s="49"/>
      <c r="O2381" s="49" t="s">
        <v>7104</v>
      </c>
      <c r="P2381" s="49">
        <v>7</v>
      </c>
      <c r="Q2381" s="49" t="s">
        <v>7107</v>
      </c>
      <c r="R2381" s="49" t="str">
        <f>IFERROR(INDEX(tbl_Lookup_Exercises[Category],MATCH(tbl_Exercises[[#This Row],[ExerciseName]],tbl_Lookup_Exercises[ExerciseName],0)),"Unknown")</f>
        <v>Arms_Biceps</v>
      </c>
    </row>
    <row r="2382" spans="1:18" hidden="1" x14ac:dyDescent="0.25">
      <c r="A2382" s="49" t="s">
        <v>7108</v>
      </c>
      <c r="B2382" s="49" t="s">
        <v>1264</v>
      </c>
      <c r="C2382" s="49" t="s">
        <v>209</v>
      </c>
      <c r="D2382" s="49">
        <v>1</v>
      </c>
      <c r="E2382">
        <v>60</v>
      </c>
      <c r="F2382">
        <v>10</v>
      </c>
      <c r="I2382" s="49"/>
      <c r="J2382">
        <v>2</v>
      </c>
      <c r="K2382">
        <v>2</v>
      </c>
      <c r="L2382">
        <v>2</v>
      </c>
      <c r="M2382" s="49" t="s">
        <v>2289</v>
      </c>
      <c r="N2382" s="49"/>
      <c r="O2382" s="49" t="s">
        <v>7109</v>
      </c>
      <c r="P2382" s="49">
        <v>7</v>
      </c>
      <c r="Q2382" s="49" t="s">
        <v>7110</v>
      </c>
      <c r="R2382" s="49" t="str">
        <f>IFERROR(INDEX(tbl_Lookup_Exercises[Category],MATCH(tbl_Exercises[[#This Row],[ExerciseName]],tbl_Lookup_Exercises[ExerciseName],0)),"Unknown")</f>
        <v>Arms_Triceps</v>
      </c>
    </row>
    <row r="2383" spans="1:18" hidden="1" x14ac:dyDescent="0.25">
      <c r="A2383" s="49" t="s">
        <v>7111</v>
      </c>
      <c r="B2383" s="49" t="s">
        <v>1264</v>
      </c>
      <c r="C2383" s="49" t="s">
        <v>209</v>
      </c>
      <c r="D2383" s="49">
        <v>2</v>
      </c>
      <c r="E2383">
        <v>62.5</v>
      </c>
      <c r="F2383">
        <v>11</v>
      </c>
      <c r="I2383" s="49"/>
      <c r="J2383">
        <v>2</v>
      </c>
      <c r="K2383">
        <v>2</v>
      </c>
      <c r="L2383">
        <v>2</v>
      </c>
      <c r="M2383" s="49" t="s">
        <v>2289</v>
      </c>
      <c r="N2383" s="49"/>
      <c r="O2383" s="49" t="s">
        <v>7112</v>
      </c>
      <c r="P2383" s="49">
        <v>7</v>
      </c>
      <c r="Q2383" s="49" t="s">
        <v>7113</v>
      </c>
      <c r="R2383" s="49" t="str">
        <f>IFERROR(INDEX(tbl_Lookup_Exercises[Category],MATCH(tbl_Exercises[[#This Row],[ExerciseName]],tbl_Lookup_Exercises[ExerciseName],0)),"Unknown")</f>
        <v>Arms_Triceps</v>
      </c>
    </row>
    <row r="2384" spans="1:18" hidden="1" x14ac:dyDescent="0.25">
      <c r="A2384" s="49" t="s">
        <v>7114</v>
      </c>
      <c r="B2384" s="49" t="s">
        <v>1264</v>
      </c>
      <c r="C2384" s="49" t="s">
        <v>209</v>
      </c>
      <c r="D2384" s="49">
        <v>3</v>
      </c>
      <c r="E2384">
        <v>67.5</v>
      </c>
      <c r="F2384">
        <v>9</v>
      </c>
      <c r="I2384" s="49"/>
      <c r="J2384">
        <v>2</v>
      </c>
      <c r="K2384">
        <v>2</v>
      </c>
      <c r="L2384">
        <v>2</v>
      </c>
      <c r="M2384" s="49" t="s">
        <v>1745</v>
      </c>
      <c r="N2384" s="49"/>
      <c r="O2384" s="49" t="s">
        <v>7115</v>
      </c>
      <c r="P2384" s="49">
        <v>7</v>
      </c>
      <c r="Q2384" s="49" t="s">
        <v>7116</v>
      </c>
      <c r="R2384" s="49" t="str">
        <f>IFERROR(INDEX(tbl_Lookup_Exercises[Category],MATCH(tbl_Exercises[[#This Row],[ExerciseName]],tbl_Lookup_Exercises[ExerciseName],0)),"Unknown")</f>
        <v>Arms_Triceps</v>
      </c>
    </row>
    <row r="2385" spans="1:18" hidden="1" x14ac:dyDescent="0.25">
      <c r="A2385" s="49" t="s">
        <v>7117</v>
      </c>
      <c r="B2385" s="49" t="s">
        <v>1264</v>
      </c>
      <c r="C2385" s="49" t="s">
        <v>209</v>
      </c>
      <c r="D2385" s="49">
        <v>4</v>
      </c>
      <c r="E2385">
        <v>67.5</v>
      </c>
      <c r="F2385">
        <v>7</v>
      </c>
      <c r="I2385" s="49"/>
      <c r="J2385">
        <v>2</v>
      </c>
      <c r="K2385">
        <v>2</v>
      </c>
      <c r="L2385">
        <v>2</v>
      </c>
      <c r="M2385" s="49" t="s">
        <v>1745</v>
      </c>
      <c r="N2385" s="49"/>
      <c r="O2385" s="49" t="s">
        <v>7115</v>
      </c>
      <c r="P2385" s="49">
        <v>7</v>
      </c>
      <c r="Q2385" s="49" t="s">
        <v>7118</v>
      </c>
      <c r="R2385" s="49" t="str">
        <f>IFERROR(INDEX(tbl_Lookup_Exercises[Category],MATCH(tbl_Exercises[[#This Row],[ExerciseName]],tbl_Lookup_Exercises[ExerciseName],0)),"Unknown")</f>
        <v>Arms_Triceps</v>
      </c>
    </row>
    <row r="2386" spans="1:18" hidden="1" x14ac:dyDescent="0.25">
      <c r="A2386" s="49" t="s">
        <v>7119</v>
      </c>
      <c r="B2386" s="49" t="s">
        <v>1264</v>
      </c>
      <c r="C2386" s="49" t="s">
        <v>339</v>
      </c>
      <c r="D2386" s="49">
        <v>1</v>
      </c>
      <c r="E2386">
        <v>50</v>
      </c>
      <c r="G2386">
        <v>64.800000000000011</v>
      </c>
      <c r="I2386" s="49"/>
      <c r="M2386" s="49"/>
      <c r="N2386" s="49"/>
      <c r="O2386" s="49" t="s">
        <v>7120</v>
      </c>
      <c r="P2386" s="49">
        <v>7</v>
      </c>
      <c r="Q2386" s="49" t="s">
        <v>7121</v>
      </c>
      <c r="R2386" s="49" t="str">
        <f>IFERROR(INDEX(tbl_Lookup_Exercises[Category],MATCH(tbl_Exercises[[#This Row],[ExerciseName]],tbl_Lookup_Exercises[ExerciseName],0)),"Unknown")</f>
        <v>Carry</v>
      </c>
    </row>
    <row r="2387" spans="1:18" hidden="1" x14ac:dyDescent="0.25">
      <c r="A2387" s="49" t="s">
        <v>7122</v>
      </c>
      <c r="B2387" s="49" t="s">
        <v>1264</v>
      </c>
      <c r="C2387" s="49" t="s">
        <v>339</v>
      </c>
      <c r="D2387" s="49">
        <v>2</v>
      </c>
      <c r="E2387">
        <v>50</v>
      </c>
      <c r="G2387">
        <v>52.8</v>
      </c>
      <c r="I2387" s="49"/>
      <c r="M2387" s="49"/>
      <c r="N2387" s="49"/>
      <c r="O2387" s="49" t="s">
        <v>7123</v>
      </c>
      <c r="P2387" s="49">
        <v>7</v>
      </c>
      <c r="Q2387" s="49" t="s">
        <v>7124</v>
      </c>
      <c r="R2387" s="49" t="str">
        <f>IFERROR(INDEX(tbl_Lookup_Exercises[Category],MATCH(tbl_Exercises[[#This Row],[ExerciseName]],tbl_Lookup_Exercises[ExerciseName],0)),"Unknown")</f>
        <v>Carry</v>
      </c>
    </row>
    <row r="2388" spans="1:18" hidden="1" x14ac:dyDescent="0.25">
      <c r="A2388" s="49" t="s">
        <v>7125</v>
      </c>
      <c r="B2388" s="49" t="s">
        <v>1264</v>
      </c>
      <c r="C2388" s="49" t="s">
        <v>339</v>
      </c>
      <c r="D2388" s="49">
        <v>3</v>
      </c>
      <c r="E2388">
        <v>50</v>
      </c>
      <c r="G2388">
        <v>45</v>
      </c>
      <c r="I2388" s="49"/>
      <c r="M2388" s="49"/>
      <c r="N2388" s="49"/>
      <c r="O2388" s="49" t="s">
        <v>7123</v>
      </c>
      <c r="P2388" s="49">
        <v>7</v>
      </c>
      <c r="Q2388" s="49" t="s">
        <v>7126</v>
      </c>
      <c r="R2388" s="49" t="str">
        <f>IFERROR(INDEX(tbl_Lookup_Exercises[Category],MATCH(tbl_Exercises[[#This Row],[ExerciseName]],tbl_Lookup_Exercises[ExerciseName],0)),"Unknown")</f>
        <v>Carry</v>
      </c>
    </row>
    <row r="2389" spans="1:18" hidden="1" x14ac:dyDescent="0.25">
      <c r="A2389" s="49" t="s">
        <v>7127</v>
      </c>
      <c r="B2389" s="49" t="s">
        <v>1264</v>
      </c>
      <c r="C2389" s="49" t="s">
        <v>334</v>
      </c>
      <c r="D2389" s="49">
        <v>1</v>
      </c>
      <c r="E2389">
        <v>0</v>
      </c>
      <c r="G2389">
        <v>45</v>
      </c>
      <c r="I2389" s="49"/>
      <c r="M2389" s="49"/>
      <c r="N2389" s="49"/>
      <c r="O2389" s="49" t="s">
        <v>7128</v>
      </c>
      <c r="P2389" s="49">
        <v>7</v>
      </c>
      <c r="Q2389" s="49" t="s">
        <v>7129</v>
      </c>
      <c r="R2389" s="49" t="str">
        <f>IFERROR(INDEX(tbl_Lookup_Exercises[Category],MATCH(tbl_Exercises[[#This Row],[ExerciseName]],tbl_Lookup_Exercises[ExerciseName],0)),"Unknown")</f>
        <v>Carry</v>
      </c>
    </row>
    <row r="2390" spans="1:18" hidden="1" x14ac:dyDescent="0.25">
      <c r="A2390" s="49" t="s">
        <v>7130</v>
      </c>
      <c r="B2390" s="49" t="s">
        <v>1264</v>
      </c>
      <c r="C2390" s="49" t="s">
        <v>334</v>
      </c>
      <c r="D2390" s="49">
        <v>2</v>
      </c>
      <c r="E2390">
        <v>0</v>
      </c>
      <c r="G2390">
        <v>45</v>
      </c>
      <c r="I2390" s="49"/>
      <c r="M2390" s="49"/>
      <c r="N2390" s="49"/>
      <c r="O2390" s="49" t="s">
        <v>7128</v>
      </c>
      <c r="P2390" s="49">
        <v>7</v>
      </c>
      <c r="Q2390" s="49" t="s">
        <v>1267</v>
      </c>
      <c r="R2390" s="49" t="str">
        <f>IFERROR(INDEX(tbl_Lookup_Exercises[Category],MATCH(tbl_Exercises[[#This Row],[ExerciseName]],tbl_Lookup_Exercises[ExerciseName],0)),"Unknown")</f>
        <v>Carry</v>
      </c>
    </row>
    <row r="2391" spans="1:18" hidden="1" x14ac:dyDescent="0.25">
      <c r="A2391" s="49" t="s">
        <v>7131</v>
      </c>
      <c r="B2391" s="49" t="s">
        <v>1268</v>
      </c>
      <c r="C2391" s="49" t="s">
        <v>363</v>
      </c>
      <c r="D2391" s="49">
        <v>1</v>
      </c>
      <c r="G2391">
        <v>363</v>
      </c>
      <c r="H2391">
        <v>0.69</v>
      </c>
      <c r="I2391" s="49" t="s">
        <v>3957</v>
      </c>
      <c r="M2391" s="49"/>
      <c r="N2391" s="49"/>
      <c r="O2391" s="49" t="s">
        <v>6992</v>
      </c>
      <c r="P2391" s="49">
        <v>7</v>
      </c>
      <c r="Q2391" s="49" t="s">
        <v>1269</v>
      </c>
      <c r="R2391" s="49" t="str">
        <f>IFERROR(INDEX(tbl_Lookup_Exercises[Category],MATCH(tbl_Exercises[[#This Row],[ExerciseName]],tbl_Lookup_Exercises[ExerciseName],0)),"Unknown")</f>
        <v>Cardio</v>
      </c>
    </row>
    <row r="2392" spans="1:18" hidden="1" x14ac:dyDescent="0.25">
      <c r="A2392" s="49" t="s">
        <v>7132</v>
      </c>
      <c r="B2392" s="49" t="s">
        <v>1268</v>
      </c>
      <c r="C2392" s="49" t="s">
        <v>1</v>
      </c>
      <c r="D2392" s="49">
        <v>1</v>
      </c>
      <c r="E2392">
        <v>150</v>
      </c>
      <c r="G2392">
        <v>70.199999999999989</v>
      </c>
      <c r="I2392" s="49"/>
      <c r="M2392" s="49"/>
      <c r="N2392" s="49"/>
      <c r="O2392" s="49" t="s">
        <v>7133</v>
      </c>
      <c r="P2392" s="49">
        <v>7</v>
      </c>
      <c r="Q2392" s="49" t="s">
        <v>7134</v>
      </c>
      <c r="R2392" s="49" t="str">
        <f>IFERROR(INDEX(tbl_Lookup_Exercises[Category],MATCH(tbl_Exercises[[#This Row],[ExerciseName]],tbl_Lookup_Exercises[ExerciseName],0)),"Unknown")</f>
        <v>Carry</v>
      </c>
    </row>
    <row r="2393" spans="1:18" hidden="1" x14ac:dyDescent="0.25">
      <c r="A2393" s="49" t="s">
        <v>7135</v>
      </c>
      <c r="B2393" s="49" t="s">
        <v>1268</v>
      </c>
      <c r="C2393" s="49" t="s">
        <v>1</v>
      </c>
      <c r="D2393" s="49">
        <v>2</v>
      </c>
      <c r="E2393">
        <v>150</v>
      </c>
      <c r="G2393">
        <v>64.800000000000011</v>
      </c>
      <c r="I2393" s="49"/>
      <c r="M2393" s="49"/>
      <c r="N2393" s="49"/>
      <c r="O2393" s="49" t="s">
        <v>7136</v>
      </c>
      <c r="P2393" s="49">
        <v>7</v>
      </c>
      <c r="Q2393" s="49" t="s">
        <v>7137</v>
      </c>
      <c r="R2393" s="49" t="str">
        <f>IFERROR(INDEX(tbl_Lookup_Exercises[Category],MATCH(tbl_Exercises[[#This Row],[ExerciseName]],tbl_Lookup_Exercises[ExerciseName],0)),"Unknown")</f>
        <v>Carry</v>
      </c>
    </row>
    <row r="2394" spans="1:18" hidden="1" x14ac:dyDescent="0.25">
      <c r="A2394" s="49" t="s">
        <v>7138</v>
      </c>
      <c r="B2394" s="49" t="s">
        <v>1268</v>
      </c>
      <c r="C2394" s="49" t="s">
        <v>1</v>
      </c>
      <c r="D2394" s="49">
        <v>3</v>
      </c>
      <c r="E2394">
        <v>150</v>
      </c>
      <c r="G2394">
        <v>49.8</v>
      </c>
      <c r="I2394" s="49"/>
      <c r="M2394" s="49"/>
      <c r="N2394" s="49"/>
      <c r="O2394" s="49" t="s">
        <v>7139</v>
      </c>
      <c r="P2394" s="49">
        <v>7</v>
      </c>
      <c r="Q2394" s="49" t="s">
        <v>7140</v>
      </c>
      <c r="R2394" s="49" t="str">
        <f>IFERROR(INDEX(tbl_Lookup_Exercises[Category],MATCH(tbl_Exercises[[#This Row],[ExerciseName]],tbl_Lookup_Exercises[ExerciseName],0)),"Unknown")</f>
        <v>Carry</v>
      </c>
    </row>
    <row r="2395" spans="1:18" hidden="1" x14ac:dyDescent="0.25">
      <c r="A2395" s="49" t="s">
        <v>7141</v>
      </c>
      <c r="B2395" s="49" t="s">
        <v>1268</v>
      </c>
      <c r="C2395" s="49" t="s">
        <v>1</v>
      </c>
      <c r="D2395" s="49">
        <v>4</v>
      </c>
      <c r="E2395">
        <v>150</v>
      </c>
      <c r="G2395">
        <v>46.800000000000004</v>
      </c>
      <c r="I2395" s="49"/>
      <c r="M2395" s="49"/>
      <c r="N2395" s="49"/>
      <c r="O2395" s="49" t="s">
        <v>7142</v>
      </c>
      <c r="P2395" s="49">
        <v>7</v>
      </c>
      <c r="Q2395" s="49" t="s">
        <v>7143</v>
      </c>
      <c r="R2395" s="49" t="str">
        <f>IFERROR(INDEX(tbl_Lookup_Exercises[Category],MATCH(tbl_Exercises[[#This Row],[ExerciseName]],tbl_Lookup_Exercises[ExerciseName],0)),"Unknown")</f>
        <v>Carry</v>
      </c>
    </row>
    <row r="2396" spans="1:18" hidden="1" x14ac:dyDescent="0.25">
      <c r="A2396" s="49" t="s">
        <v>7144</v>
      </c>
      <c r="B2396" s="49" t="s">
        <v>1268</v>
      </c>
      <c r="C2396" s="49" t="s">
        <v>1</v>
      </c>
      <c r="D2396" s="49">
        <v>5</v>
      </c>
      <c r="E2396">
        <v>150</v>
      </c>
      <c r="G2396">
        <v>45</v>
      </c>
      <c r="I2396" s="49"/>
      <c r="M2396" s="49"/>
      <c r="N2396" s="49"/>
      <c r="O2396" s="49" t="s">
        <v>7136</v>
      </c>
      <c r="P2396" s="49">
        <v>7</v>
      </c>
      <c r="Q2396" s="49" t="s">
        <v>7145</v>
      </c>
      <c r="R2396" s="49" t="str">
        <f>IFERROR(INDEX(tbl_Lookup_Exercises[Category],MATCH(tbl_Exercises[[#This Row],[ExerciseName]],tbl_Lookup_Exercises[ExerciseName],0)),"Unknown")</f>
        <v>Carry</v>
      </c>
    </row>
    <row r="2397" spans="1:18" hidden="1" x14ac:dyDescent="0.25">
      <c r="A2397" s="49" t="s">
        <v>7146</v>
      </c>
      <c r="B2397" s="49" t="s">
        <v>1268</v>
      </c>
      <c r="C2397" s="49" t="s">
        <v>96</v>
      </c>
      <c r="D2397" s="49">
        <v>1</v>
      </c>
      <c r="E2397">
        <v>35</v>
      </c>
      <c r="F2397">
        <v>8</v>
      </c>
      <c r="I2397" s="49"/>
      <c r="J2397">
        <v>2</v>
      </c>
      <c r="K2397">
        <v>2</v>
      </c>
      <c r="L2397">
        <v>2</v>
      </c>
      <c r="M2397" s="49" t="s">
        <v>1745</v>
      </c>
      <c r="N2397" s="49"/>
      <c r="O2397" s="49" t="s">
        <v>7147</v>
      </c>
      <c r="P2397" s="49">
        <v>7</v>
      </c>
      <c r="Q2397" s="49" t="s">
        <v>7148</v>
      </c>
      <c r="R2397" s="49" t="str">
        <f>IFERROR(INDEX(tbl_Lookup_Exercises[Category],MATCH(tbl_Exercises[[#This Row],[ExerciseName]],tbl_Lookup_Exercises[ExerciseName],0)),"Unknown")</f>
        <v>Arms_Biceps</v>
      </c>
    </row>
    <row r="2398" spans="1:18" hidden="1" x14ac:dyDescent="0.25">
      <c r="A2398" s="49" t="s">
        <v>7149</v>
      </c>
      <c r="B2398" s="49" t="s">
        <v>1268</v>
      </c>
      <c r="C2398" s="49" t="s">
        <v>96</v>
      </c>
      <c r="D2398" s="49">
        <v>2</v>
      </c>
      <c r="E2398">
        <v>35</v>
      </c>
      <c r="F2398">
        <v>8</v>
      </c>
      <c r="I2398" s="49"/>
      <c r="J2398">
        <v>2</v>
      </c>
      <c r="K2398">
        <v>2</v>
      </c>
      <c r="L2398">
        <v>2</v>
      </c>
      <c r="M2398" s="49" t="s">
        <v>1745</v>
      </c>
      <c r="N2398" s="49"/>
      <c r="O2398" s="49" t="s">
        <v>7147</v>
      </c>
      <c r="P2398" s="49">
        <v>7</v>
      </c>
      <c r="Q2398" s="49" t="s">
        <v>7150</v>
      </c>
      <c r="R2398" s="49" t="str">
        <f>IFERROR(INDEX(tbl_Lookup_Exercises[Category],MATCH(tbl_Exercises[[#This Row],[ExerciseName]],tbl_Lookup_Exercises[ExerciseName],0)),"Unknown")</f>
        <v>Arms_Biceps</v>
      </c>
    </row>
    <row r="2399" spans="1:18" hidden="1" x14ac:dyDescent="0.25">
      <c r="A2399" s="49" t="s">
        <v>7151</v>
      </c>
      <c r="B2399" s="49" t="s">
        <v>1268</v>
      </c>
      <c r="C2399" s="49" t="s">
        <v>96</v>
      </c>
      <c r="D2399" s="49">
        <v>3</v>
      </c>
      <c r="E2399">
        <v>35</v>
      </c>
      <c r="F2399">
        <v>7</v>
      </c>
      <c r="I2399" s="49"/>
      <c r="J2399">
        <v>2</v>
      </c>
      <c r="K2399">
        <v>2</v>
      </c>
      <c r="L2399">
        <v>2</v>
      </c>
      <c r="M2399" s="49" t="s">
        <v>1745</v>
      </c>
      <c r="N2399" s="49"/>
      <c r="O2399" s="49" t="s">
        <v>7147</v>
      </c>
      <c r="P2399" s="49">
        <v>7</v>
      </c>
      <c r="Q2399" s="49" t="s">
        <v>7152</v>
      </c>
      <c r="R2399" s="49" t="str">
        <f>IFERROR(INDEX(tbl_Lookup_Exercises[Category],MATCH(tbl_Exercises[[#This Row],[ExerciseName]],tbl_Lookup_Exercises[ExerciseName],0)),"Unknown")</f>
        <v>Arms_Biceps</v>
      </c>
    </row>
    <row r="2400" spans="1:18" hidden="1" x14ac:dyDescent="0.25">
      <c r="A2400" s="49" t="s">
        <v>7153</v>
      </c>
      <c r="B2400" s="49" t="s">
        <v>1268</v>
      </c>
      <c r="C2400" s="49" t="s">
        <v>96</v>
      </c>
      <c r="D2400" s="49">
        <v>4</v>
      </c>
      <c r="E2400">
        <v>35</v>
      </c>
      <c r="F2400">
        <v>6</v>
      </c>
      <c r="I2400" s="49"/>
      <c r="J2400">
        <v>2</v>
      </c>
      <c r="K2400">
        <v>2</v>
      </c>
      <c r="L2400">
        <v>2</v>
      </c>
      <c r="M2400" s="49" t="s">
        <v>610</v>
      </c>
      <c r="N2400" s="49"/>
      <c r="O2400" s="49" t="s">
        <v>7154</v>
      </c>
      <c r="P2400" s="49">
        <v>7</v>
      </c>
      <c r="Q2400" s="49" t="s">
        <v>7155</v>
      </c>
      <c r="R2400" s="49" t="str">
        <f>IFERROR(INDEX(tbl_Lookup_Exercises[Category],MATCH(tbl_Exercises[[#This Row],[ExerciseName]],tbl_Lookup_Exercises[ExerciseName],0)),"Unknown")</f>
        <v>Arms_Biceps</v>
      </c>
    </row>
    <row r="2401" spans="1:18" hidden="1" x14ac:dyDescent="0.25">
      <c r="A2401" s="49" t="s">
        <v>7156</v>
      </c>
      <c r="B2401" s="49" t="s">
        <v>1268</v>
      </c>
      <c r="C2401" s="49" t="s">
        <v>217</v>
      </c>
      <c r="D2401" s="49">
        <v>1</v>
      </c>
      <c r="E2401">
        <v>22.5</v>
      </c>
      <c r="F2401">
        <v>12</v>
      </c>
      <c r="I2401" s="49"/>
      <c r="J2401">
        <v>3</v>
      </c>
      <c r="L2401">
        <v>2</v>
      </c>
      <c r="M2401" s="49" t="s">
        <v>2289</v>
      </c>
      <c r="N2401" s="49"/>
      <c r="O2401" s="49" t="s">
        <v>7157</v>
      </c>
      <c r="P2401" s="49">
        <v>7</v>
      </c>
      <c r="Q2401" s="49" t="s">
        <v>7158</v>
      </c>
      <c r="R2401" s="49" t="str">
        <f>IFERROR(INDEX(tbl_Lookup_Exercises[Category],MATCH(tbl_Exercises[[#This Row],[ExerciseName]],tbl_Lookup_Exercises[ExerciseName],0)),"Unknown")</f>
        <v>Arms_Triceps</v>
      </c>
    </row>
    <row r="2402" spans="1:18" hidden="1" x14ac:dyDescent="0.25">
      <c r="A2402" s="49" t="s">
        <v>7159</v>
      </c>
      <c r="B2402" s="49" t="s">
        <v>1268</v>
      </c>
      <c r="C2402" s="49" t="s">
        <v>217</v>
      </c>
      <c r="D2402" s="49">
        <v>2</v>
      </c>
      <c r="E2402">
        <v>22.5</v>
      </c>
      <c r="F2402">
        <v>12</v>
      </c>
      <c r="I2402" s="49"/>
      <c r="J2402">
        <v>3</v>
      </c>
      <c r="M2402" s="49" t="s">
        <v>618</v>
      </c>
      <c r="N2402" s="49"/>
      <c r="O2402" s="49" t="s">
        <v>7160</v>
      </c>
      <c r="P2402" s="49">
        <v>7</v>
      </c>
      <c r="Q2402" s="49" t="s">
        <v>7161</v>
      </c>
      <c r="R2402" s="49" t="str">
        <f>IFERROR(INDEX(tbl_Lookup_Exercises[Category],MATCH(tbl_Exercises[[#This Row],[ExerciseName]],tbl_Lookup_Exercises[ExerciseName],0)),"Unknown")</f>
        <v>Arms_Triceps</v>
      </c>
    </row>
    <row r="2403" spans="1:18" hidden="1" x14ac:dyDescent="0.25">
      <c r="A2403" s="49" t="s">
        <v>7162</v>
      </c>
      <c r="B2403" s="49" t="s">
        <v>1268</v>
      </c>
      <c r="C2403" s="49" t="s">
        <v>217</v>
      </c>
      <c r="D2403" s="49">
        <v>3</v>
      </c>
      <c r="E2403">
        <v>22.5</v>
      </c>
      <c r="F2403">
        <v>12</v>
      </c>
      <c r="I2403" s="49"/>
      <c r="J2403">
        <v>3</v>
      </c>
      <c r="L2403">
        <v>2</v>
      </c>
      <c r="M2403" s="49" t="s">
        <v>1745</v>
      </c>
      <c r="N2403" s="49"/>
      <c r="O2403" s="49" t="s">
        <v>7163</v>
      </c>
      <c r="P2403" s="49">
        <v>7</v>
      </c>
      <c r="Q2403" s="49" t="s">
        <v>7164</v>
      </c>
      <c r="R2403" s="49" t="str">
        <f>IFERROR(INDEX(tbl_Lookup_Exercises[Category],MATCH(tbl_Exercises[[#This Row],[ExerciseName]],tbl_Lookup_Exercises[ExerciseName],0)),"Unknown")</f>
        <v>Arms_Triceps</v>
      </c>
    </row>
    <row r="2404" spans="1:18" hidden="1" x14ac:dyDescent="0.25">
      <c r="A2404" s="49" t="s">
        <v>7165</v>
      </c>
      <c r="B2404" s="49" t="s">
        <v>1268</v>
      </c>
      <c r="C2404" s="49" t="s">
        <v>217</v>
      </c>
      <c r="D2404" s="49">
        <v>4</v>
      </c>
      <c r="E2404">
        <v>22.5</v>
      </c>
      <c r="F2404">
        <v>11</v>
      </c>
      <c r="I2404" s="49"/>
      <c r="J2404">
        <v>3</v>
      </c>
      <c r="L2404">
        <v>2</v>
      </c>
      <c r="M2404" s="49" t="s">
        <v>1745</v>
      </c>
      <c r="N2404" s="49"/>
      <c r="O2404" s="49" t="s">
        <v>7163</v>
      </c>
      <c r="P2404" s="49">
        <v>7</v>
      </c>
      <c r="Q2404" s="49" t="s">
        <v>7166</v>
      </c>
      <c r="R2404" s="49" t="str">
        <f>IFERROR(INDEX(tbl_Lookup_Exercises[Category],MATCH(tbl_Exercises[[#This Row],[ExerciseName]],tbl_Lookup_Exercises[ExerciseName],0)),"Unknown")</f>
        <v>Arms_Triceps</v>
      </c>
    </row>
    <row r="2405" spans="1:18" hidden="1" x14ac:dyDescent="0.25">
      <c r="A2405" s="49" t="s">
        <v>7167</v>
      </c>
      <c r="B2405" s="49" t="s">
        <v>1268</v>
      </c>
      <c r="C2405" s="49" t="s">
        <v>209</v>
      </c>
      <c r="D2405" s="49">
        <v>1</v>
      </c>
      <c r="E2405">
        <v>62.5</v>
      </c>
      <c r="F2405">
        <v>11</v>
      </c>
      <c r="I2405" s="49"/>
      <c r="J2405">
        <v>2</v>
      </c>
      <c r="K2405">
        <v>1</v>
      </c>
      <c r="L2405">
        <v>2</v>
      </c>
      <c r="M2405" s="49" t="s">
        <v>1745</v>
      </c>
      <c r="N2405" s="49"/>
      <c r="O2405" s="49" t="s">
        <v>1932</v>
      </c>
      <c r="P2405" s="49">
        <v>7</v>
      </c>
      <c r="Q2405" s="49" t="s">
        <v>7168</v>
      </c>
      <c r="R2405" s="49" t="str">
        <f>IFERROR(INDEX(tbl_Lookup_Exercises[Category],MATCH(tbl_Exercises[[#This Row],[ExerciseName]],tbl_Lookup_Exercises[ExerciseName],0)),"Unknown")</f>
        <v>Arms_Triceps</v>
      </c>
    </row>
    <row r="2406" spans="1:18" hidden="1" x14ac:dyDescent="0.25">
      <c r="A2406" s="49" t="s">
        <v>7169</v>
      </c>
      <c r="B2406" s="49" t="s">
        <v>1268</v>
      </c>
      <c r="C2406" s="49" t="s">
        <v>209</v>
      </c>
      <c r="D2406" s="49">
        <v>2</v>
      </c>
      <c r="E2406">
        <v>65</v>
      </c>
      <c r="F2406">
        <v>10</v>
      </c>
      <c r="I2406" s="49"/>
      <c r="J2406">
        <v>2</v>
      </c>
      <c r="K2406">
        <v>1</v>
      </c>
      <c r="L2406">
        <v>2</v>
      </c>
      <c r="M2406" s="49" t="s">
        <v>1745</v>
      </c>
      <c r="N2406" s="49"/>
      <c r="O2406" s="49" t="s">
        <v>1932</v>
      </c>
      <c r="P2406" s="49">
        <v>7</v>
      </c>
      <c r="Q2406" s="49" t="s">
        <v>7170</v>
      </c>
      <c r="R2406" s="49" t="str">
        <f>IFERROR(INDEX(tbl_Lookup_Exercises[Category],MATCH(tbl_Exercises[[#This Row],[ExerciseName]],tbl_Lookup_Exercises[ExerciseName],0)),"Unknown")</f>
        <v>Arms_Triceps</v>
      </c>
    </row>
    <row r="2407" spans="1:18" hidden="1" x14ac:dyDescent="0.25">
      <c r="A2407" s="49" t="s">
        <v>7171</v>
      </c>
      <c r="B2407" s="49" t="s">
        <v>1268</v>
      </c>
      <c r="C2407" s="49" t="s">
        <v>209</v>
      </c>
      <c r="D2407" s="49">
        <v>3</v>
      </c>
      <c r="E2407">
        <v>67.5</v>
      </c>
      <c r="F2407">
        <v>9</v>
      </c>
      <c r="I2407" s="49"/>
      <c r="J2407">
        <v>2</v>
      </c>
      <c r="K2407">
        <v>1</v>
      </c>
      <c r="L2407">
        <v>2</v>
      </c>
      <c r="M2407" s="49" t="s">
        <v>610</v>
      </c>
      <c r="N2407" s="49"/>
      <c r="O2407" s="49" t="s">
        <v>1937</v>
      </c>
      <c r="P2407" s="49">
        <v>7</v>
      </c>
      <c r="Q2407" s="49" t="s">
        <v>7172</v>
      </c>
      <c r="R2407" s="49" t="str">
        <f>IFERROR(INDEX(tbl_Lookup_Exercises[Category],MATCH(tbl_Exercises[[#This Row],[ExerciseName]],tbl_Lookup_Exercises[ExerciseName],0)),"Unknown")</f>
        <v>Arms_Triceps</v>
      </c>
    </row>
    <row r="2408" spans="1:18" hidden="1" x14ac:dyDescent="0.25">
      <c r="A2408" s="49" t="s">
        <v>7173</v>
      </c>
      <c r="B2408" s="49" t="s">
        <v>1268</v>
      </c>
      <c r="C2408" s="49" t="s">
        <v>209</v>
      </c>
      <c r="D2408" s="49">
        <v>4</v>
      </c>
      <c r="E2408">
        <v>70</v>
      </c>
      <c r="F2408">
        <v>7</v>
      </c>
      <c r="I2408" s="49"/>
      <c r="J2408">
        <v>2</v>
      </c>
      <c r="K2408">
        <v>1</v>
      </c>
      <c r="L2408">
        <v>2</v>
      </c>
      <c r="M2408" s="49" t="s">
        <v>610</v>
      </c>
      <c r="N2408" s="49"/>
      <c r="O2408" s="49" t="s">
        <v>1937</v>
      </c>
      <c r="P2408" s="49">
        <v>7</v>
      </c>
      <c r="Q2408" s="49" t="s">
        <v>7174</v>
      </c>
      <c r="R2408" s="49" t="str">
        <f>IFERROR(INDEX(tbl_Lookup_Exercises[Category],MATCH(tbl_Exercises[[#This Row],[ExerciseName]],tbl_Lookup_Exercises[ExerciseName],0)),"Unknown")</f>
        <v>Arms_Triceps</v>
      </c>
    </row>
    <row r="2409" spans="1:18" hidden="1" x14ac:dyDescent="0.25">
      <c r="A2409" s="49" t="s">
        <v>7175</v>
      </c>
      <c r="B2409" s="49" t="s">
        <v>1268</v>
      </c>
      <c r="C2409" s="49" t="s">
        <v>123</v>
      </c>
      <c r="D2409" s="49">
        <v>1</v>
      </c>
      <c r="E2409">
        <v>30</v>
      </c>
      <c r="F2409">
        <v>12</v>
      </c>
      <c r="I2409" s="49"/>
      <c r="J2409">
        <v>2</v>
      </c>
      <c r="K2409">
        <v>2</v>
      </c>
      <c r="L2409">
        <v>2</v>
      </c>
      <c r="M2409" s="49" t="s">
        <v>610</v>
      </c>
      <c r="N2409" s="49"/>
      <c r="O2409" s="49" t="s">
        <v>7176</v>
      </c>
      <c r="P2409" s="49">
        <v>7</v>
      </c>
      <c r="Q2409" s="49" t="s">
        <v>7177</v>
      </c>
      <c r="R2409" s="49" t="str">
        <f>IFERROR(INDEX(tbl_Lookup_Exercises[Category],MATCH(tbl_Exercises[[#This Row],[ExerciseName]],tbl_Lookup_Exercises[ExerciseName],0)),"Unknown")</f>
        <v>Arms_Biceps</v>
      </c>
    </row>
    <row r="2410" spans="1:18" hidden="1" x14ac:dyDescent="0.25">
      <c r="A2410" s="49" t="s">
        <v>7178</v>
      </c>
      <c r="B2410" s="49" t="s">
        <v>1268</v>
      </c>
      <c r="C2410" s="49" t="s">
        <v>123</v>
      </c>
      <c r="D2410" s="49">
        <v>2</v>
      </c>
      <c r="E2410">
        <v>30</v>
      </c>
      <c r="F2410">
        <v>9</v>
      </c>
      <c r="I2410" s="49"/>
      <c r="J2410">
        <v>2</v>
      </c>
      <c r="K2410">
        <v>2</v>
      </c>
      <c r="L2410">
        <v>2</v>
      </c>
      <c r="M2410" s="49" t="s">
        <v>610</v>
      </c>
      <c r="N2410" s="49"/>
      <c r="O2410" s="49" t="s">
        <v>7176</v>
      </c>
      <c r="P2410" s="49">
        <v>7</v>
      </c>
      <c r="Q2410" s="49" t="s">
        <v>7179</v>
      </c>
      <c r="R2410" s="49" t="str">
        <f>IFERROR(INDEX(tbl_Lookup_Exercises[Category],MATCH(tbl_Exercises[[#This Row],[ExerciseName]],tbl_Lookup_Exercises[ExerciseName],0)),"Unknown")</f>
        <v>Arms_Biceps</v>
      </c>
    </row>
    <row r="2411" spans="1:18" hidden="1" x14ac:dyDescent="0.25">
      <c r="A2411" s="49" t="s">
        <v>7180</v>
      </c>
      <c r="B2411" s="49" t="s">
        <v>1268</v>
      </c>
      <c r="C2411" s="49" t="s">
        <v>123</v>
      </c>
      <c r="D2411" s="49">
        <v>3</v>
      </c>
      <c r="E2411">
        <v>30</v>
      </c>
      <c r="F2411">
        <v>7</v>
      </c>
      <c r="I2411" s="49"/>
      <c r="J2411">
        <v>2</v>
      </c>
      <c r="K2411">
        <v>2</v>
      </c>
      <c r="L2411">
        <v>2</v>
      </c>
      <c r="M2411" s="49" t="s">
        <v>610</v>
      </c>
      <c r="N2411" s="49"/>
      <c r="O2411" s="49" t="s">
        <v>7176</v>
      </c>
      <c r="P2411" s="49">
        <v>7</v>
      </c>
      <c r="Q2411" s="49" t="s">
        <v>7181</v>
      </c>
      <c r="R2411" s="49" t="str">
        <f>IFERROR(INDEX(tbl_Lookup_Exercises[Category],MATCH(tbl_Exercises[[#This Row],[ExerciseName]],tbl_Lookup_Exercises[ExerciseName],0)),"Unknown")</f>
        <v>Arms_Biceps</v>
      </c>
    </row>
    <row r="2412" spans="1:18" hidden="1" x14ac:dyDescent="0.25">
      <c r="A2412" s="49" t="s">
        <v>7182</v>
      </c>
      <c r="B2412" s="49" t="s">
        <v>1268</v>
      </c>
      <c r="C2412" s="49" t="s">
        <v>339</v>
      </c>
      <c r="D2412" s="49">
        <v>1</v>
      </c>
      <c r="E2412">
        <v>50</v>
      </c>
      <c r="G2412">
        <v>61.2</v>
      </c>
      <c r="I2412" s="49"/>
      <c r="M2412" s="49"/>
      <c r="N2412" s="49"/>
      <c r="O2412" s="49" t="s">
        <v>7183</v>
      </c>
      <c r="P2412" s="49">
        <v>7</v>
      </c>
      <c r="Q2412" s="49" t="s">
        <v>7184</v>
      </c>
      <c r="R2412" s="49" t="str">
        <f>IFERROR(INDEX(tbl_Lookup_Exercises[Category],MATCH(tbl_Exercises[[#This Row],[ExerciseName]],tbl_Lookup_Exercises[ExerciseName],0)),"Unknown")</f>
        <v>Carry</v>
      </c>
    </row>
    <row r="2413" spans="1:18" hidden="1" x14ac:dyDescent="0.25">
      <c r="A2413" s="49" t="s">
        <v>7185</v>
      </c>
      <c r="B2413" s="49" t="s">
        <v>1268</v>
      </c>
      <c r="C2413" s="49" t="s">
        <v>339</v>
      </c>
      <c r="D2413" s="49">
        <v>2</v>
      </c>
      <c r="E2413">
        <v>50</v>
      </c>
      <c r="G2413">
        <v>61.800000000000004</v>
      </c>
      <c r="I2413" s="49"/>
      <c r="M2413" s="49"/>
      <c r="N2413" s="49"/>
      <c r="O2413" s="49" t="s">
        <v>7186</v>
      </c>
      <c r="P2413" s="49">
        <v>7</v>
      </c>
      <c r="Q2413" s="49" t="s">
        <v>7187</v>
      </c>
      <c r="R2413" s="49" t="str">
        <f>IFERROR(INDEX(tbl_Lookup_Exercises[Category],MATCH(tbl_Exercises[[#This Row],[ExerciseName]],tbl_Lookup_Exercises[ExerciseName],0)),"Unknown")</f>
        <v>Carry</v>
      </c>
    </row>
    <row r="2414" spans="1:18" hidden="1" x14ac:dyDescent="0.25">
      <c r="A2414" s="49" t="s">
        <v>7188</v>
      </c>
      <c r="B2414" s="49" t="s">
        <v>1268</v>
      </c>
      <c r="C2414" s="49" t="s">
        <v>339</v>
      </c>
      <c r="D2414" s="49">
        <v>3</v>
      </c>
      <c r="E2414">
        <v>50</v>
      </c>
      <c r="G2414">
        <v>52.8</v>
      </c>
      <c r="I2414" s="49"/>
      <c r="M2414" s="49"/>
      <c r="N2414" s="49"/>
      <c r="O2414" s="49" t="s">
        <v>7189</v>
      </c>
      <c r="P2414" s="49">
        <v>7</v>
      </c>
      <c r="Q2414" s="49" t="s">
        <v>7190</v>
      </c>
      <c r="R2414" s="49" t="str">
        <f>IFERROR(INDEX(tbl_Lookup_Exercises[Category],MATCH(tbl_Exercises[[#This Row],[ExerciseName]],tbl_Lookup_Exercises[ExerciseName],0)),"Unknown")</f>
        <v>Carry</v>
      </c>
    </row>
    <row r="2415" spans="1:18" hidden="1" x14ac:dyDescent="0.25">
      <c r="A2415" s="49" t="s">
        <v>7191</v>
      </c>
      <c r="B2415" s="49" t="s">
        <v>1268</v>
      </c>
      <c r="C2415" s="49" t="s">
        <v>334</v>
      </c>
      <c r="D2415" s="49">
        <v>1</v>
      </c>
      <c r="E2415">
        <v>0</v>
      </c>
      <c r="G2415">
        <v>52.2</v>
      </c>
      <c r="I2415" s="49"/>
      <c r="M2415" s="49"/>
      <c r="N2415" s="49"/>
      <c r="O2415" s="49" t="s">
        <v>4848</v>
      </c>
      <c r="P2415" s="49">
        <v>7</v>
      </c>
      <c r="Q2415" s="49" t="s">
        <v>7192</v>
      </c>
      <c r="R2415" s="49" t="str">
        <f>IFERROR(INDEX(tbl_Lookup_Exercises[Category],MATCH(tbl_Exercises[[#This Row],[ExerciseName]],tbl_Lookup_Exercises[ExerciseName],0)),"Unknown")</f>
        <v>Carry</v>
      </c>
    </row>
    <row r="2416" spans="1:18" hidden="1" x14ac:dyDescent="0.25">
      <c r="A2416" s="49" t="s">
        <v>7193</v>
      </c>
      <c r="B2416" s="49" t="s">
        <v>1268</v>
      </c>
      <c r="C2416" s="49" t="s">
        <v>334</v>
      </c>
      <c r="D2416" s="49">
        <v>2</v>
      </c>
      <c r="E2416">
        <v>0</v>
      </c>
      <c r="G2416">
        <v>48</v>
      </c>
      <c r="I2416" s="49"/>
      <c r="M2416" s="49"/>
      <c r="N2416" s="49"/>
      <c r="O2416" s="49" t="s">
        <v>4891</v>
      </c>
      <c r="P2416" s="49">
        <v>7</v>
      </c>
      <c r="Q2416" s="49" t="s">
        <v>7194</v>
      </c>
      <c r="R2416" s="49" t="str">
        <f>IFERROR(INDEX(tbl_Lookup_Exercises[Category],MATCH(tbl_Exercises[[#This Row],[ExerciseName]],tbl_Lookup_Exercises[ExerciseName],0)),"Unknown")</f>
        <v>Carry</v>
      </c>
    </row>
    <row r="2417" spans="1:18" hidden="1" x14ac:dyDescent="0.25">
      <c r="A2417" s="49" t="s">
        <v>7195</v>
      </c>
      <c r="B2417" s="49" t="s">
        <v>1268</v>
      </c>
      <c r="C2417" s="49" t="s">
        <v>356</v>
      </c>
      <c r="D2417" s="49">
        <v>1</v>
      </c>
      <c r="G2417">
        <v>469</v>
      </c>
      <c r="H2417">
        <v>2</v>
      </c>
      <c r="I2417" s="49" t="s">
        <v>3957</v>
      </c>
      <c r="M2417" s="49"/>
      <c r="N2417" s="49"/>
      <c r="O2417" s="49" t="s">
        <v>5872</v>
      </c>
      <c r="P2417" s="49">
        <v>7</v>
      </c>
      <c r="Q2417" s="49" t="s">
        <v>1270</v>
      </c>
      <c r="R2417" s="49" t="str">
        <f>IFERROR(INDEX(tbl_Lookup_Exercises[Category],MATCH(tbl_Exercises[[#This Row],[ExerciseName]],tbl_Lookup_Exercises[ExerciseName],0)),"Unknown")</f>
        <v>Pull</v>
      </c>
    </row>
    <row r="2418" spans="1:18" x14ac:dyDescent="0.25">
      <c r="A2418" s="49" t="s">
        <v>7196</v>
      </c>
      <c r="B2418" s="49" t="s">
        <v>1271</v>
      </c>
      <c r="C2418" s="49" t="s">
        <v>363</v>
      </c>
      <c r="D2418" s="49">
        <v>1</v>
      </c>
      <c r="G2418">
        <v>364</v>
      </c>
      <c r="H2418">
        <v>0.69</v>
      </c>
      <c r="I2418" s="49" t="s">
        <v>3957</v>
      </c>
      <c r="M2418" s="49"/>
      <c r="N2418" s="49"/>
      <c r="O2418" s="49" t="s">
        <v>7197</v>
      </c>
      <c r="P2418" s="49">
        <v>8</v>
      </c>
      <c r="Q2418" s="49" t="s">
        <v>1273</v>
      </c>
      <c r="R2418" s="49" t="str">
        <f>IFERROR(INDEX(tbl_Lookup_Exercises[Category],MATCH(tbl_Exercises[[#This Row],[ExerciseName]],tbl_Lookup_Exercises[ExerciseName],0)),"Unknown")</f>
        <v>Cardio</v>
      </c>
    </row>
    <row r="2419" spans="1:18" x14ac:dyDescent="0.25">
      <c r="A2419" s="49" t="s">
        <v>7198</v>
      </c>
      <c r="B2419" s="49" t="s">
        <v>1271</v>
      </c>
      <c r="C2419" s="49" t="s">
        <v>394</v>
      </c>
      <c r="D2419" s="49">
        <v>1</v>
      </c>
      <c r="E2419">
        <v>0</v>
      </c>
      <c r="F2419">
        <v>15</v>
      </c>
      <c r="I2419" s="49"/>
      <c r="M2419" s="49"/>
      <c r="N2419" s="49"/>
      <c r="O2419" s="49" t="s">
        <v>2818</v>
      </c>
      <c r="P2419" s="49">
        <v>8</v>
      </c>
      <c r="Q2419" s="49" t="s">
        <v>7199</v>
      </c>
      <c r="R2419" s="49" t="str">
        <f>IFERROR(INDEX(tbl_Lookup_Exercises[Category],MATCH(tbl_Exercises[[#This Row],[ExerciseName]],tbl_Lookup_Exercises[ExerciseName],0)),"Unknown")</f>
        <v>Warmup</v>
      </c>
    </row>
    <row r="2420" spans="1:18" x14ac:dyDescent="0.25">
      <c r="A2420" s="49" t="s">
        <v>7200</v>
      </c>
      <c r="B2420" s="49" t="s">
        <v>1271</v>
      </c>
      <c r="C2420" s="49" t="s">
        <v>398</v>
      </c>
      <c r="D2420" s="49">
        <v>1</v>
      </c>
      <c r="E2420">
        <v>0</v>
      </c>
      <c r="F2420">
        <v>12</v>
      </c>
      <c r="I2420" s="49"/>
      <c r="M2420" s="49"/>
      <c r="N2420" s="49"/>
      <c r="O2420" s="49" t="s">
        <v>2818</v>
      </c>
      <c r="P2420" s="49">
        <v>8</v>
      </c>
      <c r="Q2420" s="49" t="s">
        <v>7201</v>
      </c>
      <c r="R2420" s="49" t="str">
        <f>IFERROR(INDEX(tbl_Lookup_Exercises[Category],MATCH(tbl_Exercises[[#This Row],[ExerciseName]],tbl_Lookup_Exercises[ExerciseName],0)),"Unknown")</f>
        <v>Warmup</v>
      </c>
    </row>
    <row r="2421" spans="1:18" x14ac:dyDescent="0.25">
      <c r="A2421" s="49" t="s">
        <v>7202</v>
      </c>
      <c r="B2421" s="49" t="s">
        <v>1271</v>
      </c>
      <c r="C2421" s="49" t="s">
        <v>403</v>
      </c>
      <c r="D2421" s="49">
        <v>1</v>
      </c>
      <c r="E2421">
        <v>0</v>
      </c>
      <c r="F2421">
        <v>8</v>
      </c>
      <c r="I2421" s="49"/>
      <c r="M2421" s="49"/>
      <c r="N2421" s="49"/>
      <c r="O2421" s="49" t="s">
        <v>2818</v>
      </c>
      <c r="P2421" s="49">
        <v>8</v>
      </c>
      <c r="Q2421" s="49" t="s">
        <v>7203</v>
      </c>
      <c r="R2421" s="49" t="str">
        <f>IFERROR(INDEX(tbl_Lookup_Exercises[Category],MATCH(tbl_Exercises[[#This Row],[ExerciseName]],tbl_Lookup_Exercises[ExerciseName],0)),"Unknown")</f>
        <v>Warmup</v>
      </c>
    </row>
    <row r="2422" spans="1:18" x14ac:dyDescent="0.25">
      <c r="A2422" s="49" t="s">
        <v>7204</v>
      </c>
      <c r="B2422" s="49" t="s">
        <v>1271</v>
      </c>
      <c r="C2422" s="49" t="s">
        <v>407</v>
      </c>
      <c r="D2422" s="49">
        <v>1</v>
      </c>
      <c r="E2422">
        <v>0</v>
      </c>
      <c r="F2422">
        <v>10</v>
      </c>
      <c r="I2422" s="49"/>
      <c r="M2422" s="49"/>
      <c r="N2422" s="49"/>
      <c r="O2422" s="49" t="s">
        <v>7205</v>
      </c>
      <c r="P2422" s="49">
        <v>8</v>
      </c>
      <c r="Q2422" s="49" t="s">
        <v>7206</v>
      </c>
      <c r="R2422" s="49" t="str">
        <f>IFERROR(INDEX(tbl_Lookup_Exercises[Category],MATCH(tbl_Exercises[[#This Row],[ExerciseName]],tbl_Lookup_Exercises[ExerciseName],0)),"Unknown")</f>
        <v>Warmup</v>
      </c>
    </row>
    <row r="2423" spans="1:18" x14ac:dyDescent="0.25">
      <c r="A2423" s="49" t="s">
        <v>7207</v>
      </c>
      <c r="B2423" s="49" t="s">
        <v>1271</v>
      </c>
      <c r="C2423" s="49" t="s">
        <v>394</v>
      </c>
      <c r="D2423" s="49">
        <v>2</v>
      </c>
      <c r="E2423">
        <v>0</v>
      </c>
      <c r="F2423">
        <v>15</v>
      </c>
      <c r="I2423" s="49"/>
      <c r="M2423" s="49"/>
      <c r="N2423" s="49"/>
      <c r="O2423" s="49" t="s">
        <v>2818</v>
      </c>
      <c r="P2423" s="49">
        <v>8</v>
      </c>
      <c r="Q2423" s="49" t="s">
        <v>7208</v>
      </c>
      <c r="R2423" s="49" t="str">
        <f>IFERROR(INDEX(tbl_Lookup_Exercises[Category],MATCH(tbl_Exercises[[#This Row],[ExerciseName]],tbl_Lookup_Exercises[ExerciseName],0)),"Unknown")</f>
        <v>Warmup</v>
      </c>
    </row>
    <row r="2424" spans="1:18" x14ac:dyDescent="0.25">
      <c r="A2424" s="49" t="s">
        <v>7209</v>
      </c>
      <c r="B2424" s="49" t="s">
        <v>1271</v>
      </c>
      <c r="C2424" s="49" t="s">
        <v>398</v>
      </c>
      <c r="D2424" s="49">
        <v>2</v>
      </c>
      <c r="E2424">
        <v>0</v>
      </c>
      <c r="F2424">
        <v>12</v>
      </c>
      <c r="I2424" s="49"/>
      <c r="M2424" s="49"/>
      <c r="N2424" s="49"/>
      <c r="O2424" s="49" t="s">
        <v>2818</v>
      </c>
      <c r="P2424" s="49">
        <v>8</v>
      </c>
      <c r="Q2424" s="49" t="s">
        <v>7210</v>
      </c>
      <c r="R2424" s="49" t="str">
        <f>IFERROR(INDEX(tbl_Lookup_Exercises[Category],MATCH(tbl_Exercises[[#This Row],[ExerciseName]],tbl_Lookup_Exercises[ExerciseName],0)),"Unknown")</f>
        <v>Warmup</v>
      </c>
    </row>
    <row r="2425" spans="1:18" x14ac:dyDescent="0.25">
      <c r="A2425" s="49" t="s">
        <v>7211</v>
      </c>
      <c r="B2425" s="49" t="s">
        <v>1271</v>
      </c>
      <c r="C2425" s="49" t="s">
        <v>403</v>
      </c>
      <c r="D2425" s="49">
        <v>2</v>
      </c>
      <c r="E2425">
        <v>0</v>
      </c>
      <c r="F2425">
        <v>8</v>
      </c>
      <c r="I2425" s="49"/>
      <c r="M2425" s="49"/>
      <c r="N2425" s="49"/>
      <c r="O2425" s="49" t="s">
        <v>2818</v>
      </c>
      <c r="P2425" s="49">
        <v>8</v>
      </c>
      <c r="Q2425" s="49" t="s">
        <v>7212</v>
      </c>
      <c r="R2425" s="49" t="str">
        <f>IFERROR(INDEX(tbl_Lookup_Exercises[Category],MATCH(tbl_Exercises[[#This Row],[ExerciseName]],tbl_Lookup_Exercises[ExerciseName],0)),"Unknown")</f>
        <v>Warmup</v>
      </c>
    </row>
    <row r="2426" spans="1:18" x14ac:dyDescent="0.25">
      <c r="A2426" s="49" t="s">
        <v>7213</v>
      </c>
      <c r="B2426" s="49" t="s">
        <v>1271</v>
      </c>
      <c r="C2426" s="49" t="s">
        <v>407</v>
      </c>
      <c r="D2426" s="49">
        <v>2</v>
      </c>
      <c r="E2426">
        <v>0</v>
      </c>
      <c r="F2426">
        <v>10</v>
      </c>
      <c r="I2426" s="49"/>
      <c r="M2426" s="49"/>
      <c r="N2426" s="49"/>
      <c r="O2426" s="49" t="s">
        <v>7205</v>
      </c>
      <c r="P2426" s="49">
        <v>8</v>
      </c>
      <c r="Q2426" s="49" t="s">
        <v>7214</v>
      </c>
      <c r="R2426" s="49" t="str">
        <f>IFERROR(INDEX(tbl_Lookup_Exercises[Category],MATCH(tbl_Exercises[[#This Row],[ExerciseName]],tbl_Lookup_Exercises[ExerciseName],0)),"Unknown")</f>
        <v>Warmup</v>
      </c>
    </row>
    <row r="2427" spans="1:18" x14ac:dyDescent="0.25">
      <c r="A2427" s="49" t="s">
        <v>7215</v>
      </c>
      <c r="B2427" s="49" t="s">
        <v>1271</v>
      </c>
      <c r="C2427" s="49" t="s">
        <v>334</v>
      </c>
      <c r="D2427" s="49">
        <v>1</v>
      </c>
      <c r="E2427">
        <v>0</v>
      </c>
      <c r="G2427">
        <v>30</v>
      </c>
      <c r="I2427" s="49"/>
      <c r="M2427" s="49"/>
      <c r="N2427" s="49"/>
      <c r="O2427" s="49" t="s">
        <v>7216</v>
      </c>
      <c r="P2427" s="49">
        <v>8</v>
      </c>
      <c r="Q2427" s="49" t="s">
        <v>7217</v>
      </c>
      <c r="R2427" s="49" t="str">
        <f>IFERROR(INDEX(tbl_Lookup_Exercises[Category],MATCH(tbl_Exercises[[#This Row],[ExerciseName]],tbl_Lookup_Exercises[ExerciseName],0)),"Unknown")</f>
        <v>Carry</v>
      </c>
    </row>
    <row r="2428" spans="1:18" x14ac:dyDescent="0.25">
      <c r="A2428" s="49" t="s">
        <v>7218</v>
      </c>
      <c r="B2428" s="49" t="s">
        <v>1271</v>
      </c>
      <c r="C2428" s="49" t="s">
        <v>1</v>
      </c>
      <c r="D2428" s="49">
        <v>1</v>
      </c>
      <c r="E2428">
        <v>150</v>
      </c>
      <c r="G2428">
        <v>75</v>
      </c>
      <c r="I2428" s="49"/>
      <c r="M2428" s="49"/>
      <c r="N2428" s="49"/>
      <c r="O2428" s="49" t="s">
        <v>6869</v>
      </c>
      <c r="P2428" s="49">
        <v>8</v>
      </c>
      <c r="Q2428" s="49" t="s">
        <v>7219</v>
      </c>
      <c r="R2428" s="49" t="str">
        <f>IFERROR(INDEX(tbl_Lookup_Exercises[Category],MATCH(tbl_Exercises[[#This Row],[ExerciseName]],tbl_Lookup_Exercises[ExerciseName],0)),"Unknown")</f>
        <v>Carry</v>
      </c>
    </row>
    <row r="2429" spans="1:18" x14ac:dyDescent="0.25">
      <c r="A2429" s="49" t="s">
        <v>7220</v>
      </c>
      <c r="B2429" s="49" t="s">
        <v>1271</v>
      </c>
      <c r="C2429" s="49" t="s">
        <v>1</v>
      </c>
      <c r="D2429" s="49">
        <v>2</v>
      </c>
      <c r="E2429">
        <v>150</v>
      </c>
      <c r="G2429">
        <v>64.800000000000011</v>
      </c>
      <c r="I2429" s="49"/>
      <c r="M2429" s="49"/>
      <c r="N2429" s="49"/>
      <c r="O2429" s="49" t="s">
        <v>7221</v>
      </c>
      <c r="P2429" s="49">
        <v>8</v>
      </c>
      <c r="Q2429" s="49" t="s">
        <v>7222</v>
      </c>
      <c r="R2429" s="49" t="str">
        <f>IFERROR(INDEX(tbl_Lookup_Exercises[Category],MATCH(tbl_Exercises[[#This Row],[ExerciseName]],tbl_Lookup_Exercises[ExerciseName],0)),"Unknown")</f>
        <v>Carry</v>
      </c>
    </row>
    <row r="2430" spans="1:18" x14ac:dyDescent="0.25">
      <c r="A2430" s="49" t="s">
        <v>7223</v>
      </c>
      <c r="B2430" s="49" t="s">
        <v>1271</v>
      </c>
      <c r="C2430" s="49" t="s">
        <v>1</v>
      </c>
      <c r="D2430" s="49">
        <v>3</v>
      </c>
      <c r="E2430">
        <v>150</v>
      </c>
      <c r="G2430">
        <v>55.2</v>
      </c>
      <c r="I2430" s="49"/>
      <c r="M2430" s="49"/>
      <c r="N2430" s="49"/>
      <c r="O2430" s="49" t="s">
        <v>7224</v>
      </c>
      <c r="P2430" s="49">
        <v>8</v>
      </c>
      <c r="Q2430" s="49" t="s">
        <v>7225</v>
      </c>
      <c r="R2430" s="49" t="str">
        <f>IFERROR(INDEX(tbl_Lookup_Exercises[Category],MATCH(tbl_Exercises[[#This Row],[ExerciseName]],tbl_Lookup_Exercises[ExerciseName],0)),"Unknown")</f>
        <v>Carry</v>
      </c>
    </row>
    <row r="2431" spans="1:18" x14ac:dyDescent="0.25">
      <c r="A2431" s="49" t="s">
        <v>7226</v>
      </c>
      <c r="B2431" s="49" t="s">
        <v>1271</v>
      </c>
      <c r="C2431" s="49" t="s">
        <v>1</v>
      </c>
      <c r="D2431" s="49">
        <v>4</v>
      </c>
      <c r="E2431">
        <v>150</v>
      </c>
      <c r="G2431">
        <v>49.199999999999996</v>
      </c>
      <c r="I2431" s="49"/>
      <c r="M2431" s="49"/>
      <c r="N2431" s="49"/>
      <c r="O2431" s="49" t="s">
        <v>7227</v>
      </c>
      <c r="P2431" s="49">
        <v>8</v>
      </c>
      <c r="Q2431" s="49" t="s">
        <v>7228</v>
      </c>
      <c r="R2431" s="49" t="str">
        <f>IFERROR(INDEX(tbl_Lookup_Exercises[Category],MATCH(tbl_Exercises[[#This Row],[ExerciseName]],tbl_Lookup_Exercises[ExerciseName],0)),"Unknown")</f>
        <v>Carry</v>
      </c>
    </row>
    <row r="2432" spans="1:18" x14ac:dyDescent="0.25">
      <c r="A2432" s="49" t="s">
        <v>7229</v>
      </c>
      <c r="B2432" s="49" t="s">
        <v>1271</v>
      </c>
      <c r="C2432" s="49" t="s">
        <v>1</v>
      </c>
      <c r="D2432" s="49">
        <v>5</v>
      </c>
      <c r="E2432">
        <v>150</v>
      </c>
      <c r="G2432">
        <v>49.199999999999996</v>
      </c>
      <c r="I2432" s="49"/>
      <c r="M2432" s="49"/>
      <c r="N2432" s="49"/>
      <c r="O2432" s="49" t="s">
        <v>7227</v>
      </c>
      <c r="P2432" s="49">
        <v>8</v>
      </c>
      <c r="Q2432" s="49" t="s">
        <v>7230</v>
      </c>
      <c r="R2432" s="49" t="str">
        <f>IFERROR(INDEX(tbl_Lookup_Exercises[Category],MATCH(tbl_Exercises[[#This Row],[ExerciseName]],tbl_Lookup_Exercises[ExerciseName],0)),"Unknown")</f>
        <v>Carry</v>
      </c>
    </row>
    <row r="2433" spans="1:18" x14ac:dyDescent="0.25">
      <c r="A2433" s="49" t="s">
        <v>7231</v>
      </c>
      <c r="B2433" s="49" t="s">
        <v>1271</v>
      </c>
      <c r="C2433" s="49" t="s">
        <v>32</v>
      </c>
      <c r="D2433" s="49">
        <v>1</v>
      </c>
      <c r="E2433">
        <v>190</v>
      </c>
      <c r="F2433">
        <v>10</v>
      </c>
      <c r="I2433" s="49"/>
      <c r="J2433">
        <v>3</v>
      </c>
      <c r="K2433">
        <v>1</v>
      </c>
      <c r="L2433">
        <v>2</v>
      </c>
      <c r="M2433" s="49" t="s">
        <v>618</v>
      </c>
      <c r="N2433" s="49"/>
      <c r="O2433" s="49" t="s">
        <v>7232</v>
      </c>
      <c r="P2433" s="49">
        <v>8</v>
      </c>
      <c r="Q2433" s="49" t="s">
        <v>7233</v>
      </c>
      <c r="R2433" s="49" t="str">
        <f>IFERROR(INDEX(tbl_Lookup_Exercises[Category],MATCH(tbl_Exercises[[#This Row],[ExerciseName]],tbl_Lookup_Exercises[ExerciseName],0)),"Unknown")</f>
        <v>Pull</v>
      </c>
    </row>
    <row r="2434" spans="1:18" x14ac:dyDescent="0.25">
      <c r="A2434" s="49" t="s">
        <v>7234</v>
      </c>
      <c r="B2434" s="49" t="s">
        <v>1271</v>
      </c>
      <c r="C2434" s="49" t="s">
        <v>32</v>
      </c>
      <c r="D2434" s="49">
        <v>2</v>
      </c>
      <c r="E2434">
        <v>195</v>
      </c>
      <c r="F2434">
        <v>9</v>
      </c>
      <c r="I2434" s="49"/>
      <c r="J2434">
        <v>3</v>
      </c>
      <c r="K2434">
        <v>1</v>
      </c>
      <c r="L2434">
        <v>2</v>
      </c>
      <c r="M2434" s="49" t="s">
        <v>1745</v>
      </c>
      <c r="N2434" s="49"/>
      <c r="O2434" s="49" t="s">
        <v>7235</v>
      </c>
      <c r="P2434" s="49">
        <v>8</v>
      </c>
      <c r="Q2434" s="49" t="s">
        <v>7236</v>
      </c>
      <c r="R2434" s="49" t="str">
        <f>IFERROR(INDEX(tbl_Lookup_Exercises[Category],MATCH(tbl_Exercises[[#This Row],[ExerciseName]],tbl_Lookup_Exercises[ExerciseName],0)),"Unknown")</f>
        <v>Pull</v>
      </c>
    </row>
    <row r="2435" spans="1:18" x14ac:dyDescent="0.25">
      <c r="A2435" s="49" t="s">
        <v>7237</v>
      </c>
      <c r="B2435" s="49" t="s">
        <v>1271</v>
      </c>
      <c r="C2435" s="49" t="s">
        <v>32</v>
      </c>
      <c r="D2435" s="49">
        <v>3</v>
      </c>
      <c r="E2435">
        <v>200</v>
      </c>
      <c r="F2435">
        <v>7</v>
      </c>
      <c r="I2435" s="49"/>
      <c r="J2435">
        <v>3</v>
      </c>
      <c r="K2435">
        <v>1</v>
      </c>
      <c r="L2435">
        <v>2</v>
      </c>
      <c r="M2435" s="49" t="s">
        <v>1745</v>
      </c>
      <c r="N2435" s="49"/>
      <c r="O2435" s="49" t="s">
        <v>7235</v>
      </c>
      <c r="P2435" s="49">
        <v>8</v>
      </c>
      <c r="Q2435" s="49" t="s">
        <v>7238</v>
      </c>
      <c r="R2435" s="49" t="str">
        <f>IFERROR(INDEX(tbl_Lookup_Exercises[Category],MATCH(tbl_Exercises[[#This Row],[ExerciseName]],tbl_Lookup_Exercises[ExerciseName],0)),"Unknown")</f>
        <v>Pull</v>
      </c>
    </row>
    <row r="2436" spans="1:18" x14ac:dyDescent="0.25">
      <c r="A2436" s="49" t="s">
        <v>7239</v>
      </c>
      <c r="B2436" s="49" t="s">
        <v>1271</v>
      </c>
      <c r="C2436" s="49" t="s">
        <v>32</v>
      </c>
      <c r="D2436" s="49">
        <v>4</v>
      </c>
      <c r="E2436">
        <v>200</v>
      </c>
      <c r="F2436">
        <v>6.5</v>
      </c>
      <c r="I2436" s="49"/>
      <c r="J2436">
        <v>3</v>
      </c>
      <c r="K2436">
        <v>1</v>
      </c>
      <c r="L2436">
        <v>2</v>
      </c>
      <c r="M2436" s="49" t="s">
        <v>1745</v>
      </c>
      <c r="N2436" s="49"/>
      <c r="O2436" s="49" t="s">
        <v>7235</v>
      </c>
      <c r="P2436" s="49">
        <v>8</v>
      </c>
      <c r="Q2436" s="49" t="s">
        <v>7240</v>
      </c>
      <c r="R2436" s="49" t="str">
        <f>IFERROR(INDEX(tbl_Lookup_Exercises[Category],MATCH(tbl_Exercises[[#This Row],[ExerciseName]],tbl_Lookup_Exercises[ExerciseName],0)),"Unknown")</f>
        <v>Pull</v>
      </c>
    </row>
    <row r="2437" spans="1:18" x14ac:dyDescent="0.25">
      <c r="A2437" s="49" t="s">
        <v>7241</v>
      </c>
      <c r="B2437" s="49" t="s">
        <v>1271</v>
      </c>
      <c r="C2437" s="49" t="s">
        <v>45</v>
      </c>
      <c r="D2437" s="49">
        <v>1</v>
      </c>
      <c r="E2437">
        <v>50</v>
      </c>
      <c r="F2437">
        <v>12</v>
      </c>
      <c r="I2437" s="49"/>
      <c r="J2437">
        <v>2</v>
      </c>
      <c r="K2437">
        <v>1</v>
      </c>
      <c r="L2437">
        <v>3</v>
      </c>
      <c r="M2437" s="49" t="s">
        <v>618</v>
      </c>
      <c r="N2437" s="49"/>
      <c r="O2437" s="49" t="s">
        <v>7242</v>
      </c>
      <c r="P2437" s="49">
        <v>8</v>
      </c>
      <c r="Q2437" s="49" t="s">
        <v>7243</v>
      </c>
      <c r="R2437" s="49" t="str">
        <f>IFERROR(INDEX(tbl_Lookup_Exercises[Category],MATCH(tbl_Exercises[[#This Row],[ExerciseName]],tbl_Lookup_Exercises[ExerciseName],0)),"Unknown")</f>
        <v>Pull</v>
      </c>
    </row>
    <row r="2438" spans="1:18" x14ac:dyDescent="0.25">
      <c r="A2438" s="49" t="s">
        <v>7244</v>
      </c>
      <c r="B2438" s="49" t="s">
        <v>1271</v>
      </c>
      <c r="C2438" s="49" t="s">
        <v>45</v>
      </c>
      <c r="D2438" s="49">
        <v>2</v>
      </c>
      <c r="E2438">
        <v>70</v>
      </c>
      <c r="F2438">
        <v>11</v>
      </c>
      <c r="I2438" s="49"/>
      <c r="J2438">
        <v>2</v>
      </c>
      <c r="K2438">
        <v>1</v>
      </c>
      <c r="L2438">
        <v>3</v>
      </c>
      <c r="M2438" s="49" t="s">
        <v>1745</v>
      </c>
      <c r="N2438" s="49"/>
      <c r="O2438" s="49" t="s">
        <v>7245</v>
      </c>
      <c r="P2438" s="49">
        <v>8</v>
      </c>
      <c r="Q2438" s="49" t="s">
        <v>7246</v>
      </c>
      <c r="R2438" s="49" t="str">
        <f>IFERROR(INDEX(tbl_Lookup_Exercises[Category],MATCH(tbl_Exercises[[#This Row],[ExerciseName]],tbl_Lookup_Exercises[ExerciseName],0)),"Unknown")</f>
        <v>Pull</v>
      </c>
    </row>
    <row r="2439" spans="1:18" x14ac:dyDescent="0.25">
      <c r="A2439" s="49" t="s">
        <v>7247</v>
      </c>
      <c r="B2439" s="49" t="s">
        <v>1271</v>
      </c>
      <c r="C2439" s="49" t="s">
        <v>45</v>
      </c>
      <c r="D2439" s="49">
        <v>3</v>
      </c>
      <c r="E2439">
        <v>70</v>
      </c>
      <c r="F2439">
        <v>10</v>
      </c>
      <c r="I2439" s="49"/>
      <c r="J2439">
        <v>2</v>
      </c>
      <c r="K2439">
        <v>1</v>
      </c>
      <c r="L2439">
        <v>3</v>
      </c>
      <c r="M2439" s="49" t="s">
        <v>1745</v>
      </c>
      <c r="N2439" s="49"/>
      <c r="O2439" s="49" t="s">
        <v>7245</v>
      </c>
      <c r="P2439" s="49">
        <v>8</v>
      </c>
      <c r="Q2439" s="49" t="s">
        <v>7248</v>
      </c>
      <c r="R2439" s="49" t="str">
        <f>IFERROR(INDEX(tbl_Lookup_Exercises[Category],MATCH(tbl_Exercises[[#This Row],[ExerciseName]],tbl_Lookup_Exercises[ExerciseName],0)),"Unknown")</f>
        <v>Pull</v>
      </c>
    </row>
    <row r="2440" spans="1:18" x14ac:dyDescent="0.25">
      <c r="A2440" s="49" t="s">
        <v>7249</v>
      </c>
      <c r="B2440" s="49" t="s">
        <v>1271</v>
      </c>
      <c r="C2440" s="49" t="s">
        <v>8734</v>
      </c>
      <c r="D2440" s="49">
        <v>1</v>
      </c>
      <c r="E2440">
        <v>25</v>
      </c>
      <c r="F2440">
        <v>12</v>
      </c>
      <c r="I2440" s="49"/>
      <c r="J2440">
        <v>2</v>
      </c>
      <c r="K2440">
        <v>1</v>
      </c>
      <c r="L2440">
        <v>3</v>
      </c>
      <c r="M2440" s="49" t="s">
        <v>1745</v>
      </c>
      <c r="N2440" s="49"/>
      <c r="O2440" s="49" t="s">
        <v>7250</v>
      </c>
      <c r="P2440" s="49">
        <v>8</v>
      </c>
      <c r="Q2440" s="49" t="s">
        <v>7251</v>
      </c>
      <c r="R2440" s="49" t="str">
        <f>IFERROR(INDEX(tbl_Lookup_Exercises[Category],MATCH(tbl_Exercises[[#This Row],[ExerciseName]],tbl_Lookup_Exercises[ExerciseName],0)),"Unknown")</f>
        <v>Arms_Biceps</v>
      </c>
    </row>
    <row r="2441" spans="1:18" x14ac:dyDescent="0.25">
      <c r="A2441" s="49" t="s">
        <v>7252</v>
      </c>
      <c r="B2441" s="49" t="s">
        <v>1271</v>
      </c>
      <c r="C2441" s="49" t="s">
        <v>8734</v>
      </c>
      <c r="D2441" s="49">
        <v>2</v>
      </c>
      <c r="E2441">
        <v>25</v>
      </c>
      <c r="F2441">
        <v>10</v>
      </c>
      <c r="I2441" s="49"/>
      <c r="J2441">
        <v>2</v>
      </c>
      <c r="K2441">
        <v>1</v>
      </c>
      <c r="L2441">
        <v>3</v>
      </c>
      <c r="M2441" s="49" t="s">
        <v>1745</v>
      </c>
      <c r="N2441" s="49"/>
      <c r="O2441" s="49" t="s">
        <v>7253</v>
      </c>
      <c r="P2441" s="49">
        <v>8</v>
      </c>
      <c r="Q2441" s="49" t="s">
        <v>7254</v>
      </c>
      <c r="R2441" s="49" t="str">
        <f>IFERROR(INDEX(tbl_Lookup_Exercises[Category],MATCH(tbl_Exercises[[#This Row],[ExerciseName]],tbl_Lookup_Exercises[ExerciseName],0)),"Unknown")</f>
        <v>Arms_Biceps</v>
      </c>
    </row>
    <row r="2442" spans="1:18" x14ac:dyDescent="0.25">
      <c r="A2442" s="49" t="s">
        <v>7255</v>
      </c>
      <c r="B2442" s="49" t="s">
        <v>1271</v>
      </c>
      <c r="C2442" s="49" t="s">
        <v>8734</v>
      </c>
      <c r="D2442" s="49">
        <v>3</v>
      </c>
      <c r="E2442">
        <v>25</v>
      </c>
      <c r="F2442">
        <v>9</v>
      </c>
      <c r="I2442" s="49"/>
      <c r="J2442">
        <v>2</v>
      </c>
      <c r="K2442">
        <v>1</v>
      </c>
      <c r="L2442">
        <v>3</v>
      </c>
      <c r="M2442" s="49" t="s">
        <v>1745</v>
      </c>
      <c r="N2442" s="49"/>
      <c r="O2442" s="49" t="s">
        <v>7253</v>
      </c>
      <c r="P2442" s="49">
        <v>8</v>
      </c>
      <c r="Q2442" s="49" t="s">
        <v>7256</v>
      </c>
      <c r="R2442" s="49" t="str">
        <f>IFERROR(INDEX(tbl_Lookup_Exercises[Category],MATCH(tbl_Exercises[[#This Row],[ExerciseName]],tbl_Lookup_Exercises[ExerciseName],0)),"Unknown")</f>
        <v>Arms_Biceps</v>
      </c>
    </row>
    <row r="2443" spans="1:18" x14ac:dyDescent="0.25">
      <c r="A2443" s="49" t="s">
        <v>7257</v>
      </c>
      <c r="B2443" s="49" t="s">
        <v>1271</v>
      </c>
      <c r="C2443" s="49" t="s">
        <v>73</v>
      </c>
      <c r="D2443" s="49">
        <v>1</v>
      </c>
      <c r="E2443">
        <v>30</v>
      </c>
      <c r="F2443">
        <v>15</v>
      </c>
      <c r="I2443" s="49"/>
      <c r="J2443">
        <v>2</v>
      </c>
      <c r="K2443">
        <v>2</v>
      </c>
      <c r="L2443">
        <v>2</v>
      </c>
      <c r="M2443" s="49" t="s">
        <v>618</v>
      </c>
      <c r="N2443" s="49"/>
      <c r="O2443" s="49" t="s">
        <v>3218</v>
      </c>
      <c r="P2443" s="49">
        <v>8</v>
      </c>
      <c r="Q2443" s="49" t="s">
        <v>7258</v>
      </c>
      <c r="R2443" s="49" t="str">
        <f>IFERROR(INDEX(tbl_Lookup_Exercises[Category],MATCH(tbl_Exercises[[#This Row],[ExerciseName]],tbl_Lookup_Exercises[ExerciseName],0)),"Unknown")</f>
        <v>Pull</v>
      </c>
    </row>
    <row r="2444" spans="1:18" x14ac:dyDescent="0.25">
      <c r="A2444" s="49" t="s">
        <v>7259</v>
      </c>
      <c r="B2444" s="49" t="s">
        <v>1271</v>
      </c>
      <c r="C2444" s="49" t="s">
        <v>73</v>
      </c>
      <c r="D2444" s="49">
        <v>2</v>
      </c>
      <c r="E2444">
        <v>30</v>
      </c>
      <c r="F2444">
        <v>15</v>
      </c>
      <c r="I2444" s="49"/>
      <c r="J2444">
        <v>2</v>
      </c>
      <c r="K2444">
        <v>2</v>
      </c>
      <c r="L2444">
        <v>3</v>
      </c>
      <c r="M2444" s="49" t="s">
        <v>618</v>
      </c>
      <c r="N2444" s="49"/>
      <c r="O2444" s="49" t="s">
        <v>7260</v>
      </c>
      <c r="P2444" s="49">
        <v>8</v>
      </c>
      <c r="Q2444" s="49" t="s">
        <v>7261</v>
      </c>
      <c r="R2444" s="49" t="str">
        <f>IFERROR(INDEX(tbl_Lookup_Exercises[Category],MATCH(tbl_Exercises[[#This Row],[ExerciseName]],tbl_Lookup_Exercises[ExerciseName],0)),"Unknown")</f>
        <v>Pull</v>
      </c>
    </row>
    <row r="2445" spans="1:18" x14ac:dyDescent="0.25">
      <c r="A2445" s="49" t="s">
        <v>7262</v>
      </c>
      <c r="B2445" s="49" t="s">
        <v>1271</v>
      </c>
      <c r="C2445" s="49" t="s">
        <v>73</v>
      </c>
      <c r="D2445" s="49">
        <v>3</v>
      </c>
      <c r="E2445">
        <v>35</v>
      </c>
      <c r="F2445">
        <v>15</v>
      </c>
      <c r="I2445" s="49"/>
      <c r="J2445">
        <v>2</v>
      </c>
      <c r="K2445">
        <v>2</v>
      </c>
      <c r="L2445">
        <v>3</v>
      </c>
      <c r="M2445" s="49" t="s">
        <v>618</v>
      </c>
      <c r="N2445" s="49"/>
      <c r="O2445" s="49" t="s">
        <v>7260</v>
      </c>
      <c r="P2445" s="49">
        <v>8</v>
      </c>
      <c r="Q2445" s="49" t="s">
        <v>7263</v>
      </c>
      <c r="R2445" s="49" t="str">
        <f>IFERROR(INDEX(tbl_Lookup_Exercises[Category],MATCH(tbl_Exercises[[#This Row],[ExerciseName]],tbl_Lookup_Exercises[ExerciseName],0)),"Unknown")</f>
        <v>Pull</v>
      </c>
    </row>
    <row r="2446" spans="1:18" x14ac:dyDescent="0.25">
      <c r="A2446" s="49" t="s">
        <v>7264</v>
      </c>
      <c r="B2446" s="49" t="s">
        <v>1271</v>
      </c>
      <c r="C2446" s="49" t="s">
        <v>356</v>
      </c>
      <c r="D2446" s="49">
        <v>1</v>
      </c>
      <c r="G2446">
        <v>166</v>
      </c>
      <c r="H2446">
        <v>0.75</v>
      </c>
      <c r="I2446" s="49" t="s">
        <v>3957</v>
      </c>
      <c r="M2446" s="49"/>
      <c r="N2446" s="49"/>
      <c r="O2446" s="49" t="s">
        <v>7265</v>
      </c>
      <c r="P2446" s="49">
        <v>8</v>
      </c>
      <c r="Q2446" s="49" t="s">
        <v>1274</v>
      </c>
      <c r="R2446" s="49" t="str">
        <f>IFERROR(INDEX(tbl_Lookup_Exercises[Category],MATCH(tbl_Exercises[[#This Row],[ExerciseName]],tbl_Lookup_Exercises[ExerciseName],0)),"Unknown")</f>
        <v>Pull</v>
      </c>
    </row>
    <row r="2447" spans="1:18" x14ac:dyDescent="0.25">
      <c r="A2447" s="49" t="s">
        <v>7266</v>
      </c>
      <c r="B2447" s="49" t="s">
        <v>1275</v>
      </c>
      <c r="C2447" s="49" t="s">
        <v>363</v>
      </c>
      <c r="D2447" s="49">
        <v>1</v>
      </c>
      <c r="G2447">
        <v>363</v>
      </c>
      <c r="H2447">
        <v>0.69</v>
      </c>
      <c r="I2447" s="49" t="s">
        <v>3957</v>
      </c>
      <c r="M2447" s="49"/>
      <c r="N2447" s="49"/>
      <c r="O2447" s="49" t="s">
        <v>7267</v>
      </c>
      <c r="P2447" s="49">
        <v>8</v>
      </c>
      <c r="Q2447" s="49" t="s">
        <v>1278</v>
      </c>
      <c r="R2447" s="49" t="str">
        <f>IFERROR(INDEX(tbl_Lookup_Exercises[Category],MATCH(tbl_Exercises[[#This Row],[ExerciseName]],tbl_Lookup_Exercises[ExerciseName],0)),"Unknown")</f>
        <v>Cardio</v>
      </c>
    </row>
    <row r="2448" spans="1:18" x14ac:dyDescent="0.25">
      <c r="A2448" s="49" t="s">
        <v>7268</v>
      </c>
      <c r="B2448" s="49" t="s">
        <v>1275</v>
      </c>
      <c r="C2448" s="49" t="s">
        <v>394</v>
      </c>
      <c r="D2448" s="49">
        <v>1</v>
      </c>
      <c r="E2448">
        <v>0</v>
      </c>
      <c r="F2448">
        <v>15</v>
      </c>
      <c r="I2448" s="49"/>
      <c r="M2448" s="49"/>
      <c r="N2448" s="49"/>
      <c r="O2448" s="49" t="s">
        <v>3073</v>
      </c>
      <c r="P2448" s="49">
        <v>8</v>
      </c>
      <c r="Q2448" s="49" t="s">
        <v>7269</v>
      </c>
      <c r="R2448" s="49" t="str">
        <f>IFERROR(INDEX(tbl_Lookup_Exercises[Category],MATCH(tbl_Exercises[[#This Row],[ExerciseName]],tbl_Lookup_Exercises[ExerciseName],0)),"Unknown")</f>
        <v>Warmup</v>
      </c>
    </row>
    <row r="2449" spans="1:18" x14ac:dyDescent="0.25">
      <c r="A2449" s="49" t="s">
        <v>7270</v>
      </c>
      <c r="B2449" s="49" t="s">
        <v>1275</v>
      </c>
      <c r="C2449" s="49" t="s">
        <v>398</v>
      </c>
      <c r="D2449" s="49">
        <v>1</v>
      </c>
      <c r="E2449">
        <v>0</v>
      </c>
      <c r="F2449">
        <v>12</v>
      </c>
      <c r="I2449" s="49"/>
      <c r="M2449" s="49"/>
      <c r="N2449" s="49"/>
      <c r="O2449" s="49" t="s">
        <v>2818</v>
      </c>
      <c r="P2449" s="49">
        <v>8</v>
      </c>
      <c r="Q2449" s="49" t="s">
        <v>7271</v>
      </c>
      <c r="R2449" s="49" t="str">
        <f>IFERROR(INDEX(tbl_Lookup_Exercises[Category],MATCH(tbl_Exercises[[#This Row],[ExerciseName]],tbl_Lookup_Exercises[ExerciseName],0)),"Unknown")</f>
        <v>Warmup</v>
      </c>
    </row>
    <row r="2450" spans="1:18" x14ac:dyDescent="0.25">
      <c r="A2450" s="49" t="s">
        <v>7272</v>
      </c>
      <c r="B2450" s="49" t="s">
        <v>1275</v>
      </c>
      <c r="C2450" s="49" t="s">
        <v>403</v>
      </c>
      <c r="D2450" s="49">
        <v>1</v>
      </c>
      <c r="E2450">
        <v>0</v>
      </c>
      <c r="F2450">
        <v>8</v>
      </c>
      <c r="I2450" s="49"/>
      <c r="M2450" s="49"/>
      <c r="N2450" s="49"/>
      <c r="O2450" s="49" t="s">
        <v>3073</v>
      </c>
      <c r="P2450" s="49">
        <v>8</v>
      </c>
      <c r="Q2450" s="49" t="s">
        <v>7273</v>
      </c>
      <c r="R2450" s="49" t="str">
        <f>IFERROR(INDEX(tbl_Lookup_Exercises[Category],MATCH(tbl_Exercises[[#This Row],[ExerciseName]],tbl_Lookup_Exercises[ExerciseName],0)),"Unknown")</f>
        <v>Warmup</v>
      </c>
    </row>
    <row r="2451" spans="1:18" x14ac:dyDescent="0.25">
      <c r="A2451" s="49" t="s">
        <v>7274</v>
      </c>
      <c r="B2451" s="49" t="s">
        <v>1275</v>
      </c>
      <c r="C2451" s="49" t="s">
        <v>389</v>
      </c>
      <c r="D2451" s="49">
        <v>1</v>
      </c>
      <c r="E2451">
        <v>0</v>
      </c>
      <c r="F2451">
        <v>10</v>
      </c>
      <c r="I2451" s="49"/>
      <c r="M2451" s="49"/>
      <c r="N2451" s="49"/>
      <c r="O2451" s="49"/>
      <c r="P2451" s="49">
        <v>8</v>
      </c>
      <c r="Q2451" s="49" t="s">
        <v>7275</v>
      </c>
      <c r="R2451" s="49" t="str">
        <f>IFERROR(INDEX(tbl_Lookup_Exercises[Category],MATCH(tbl_Exercises[[#This Row],[ExerciseName]],tbl_Lookup_Exercises[ExerciseName],0)),"Unknown")</f>
        <v>Push</v>
      </c>
    </row>
    <row r="2452" spans="1:18" x14ac:dyDescent="0.25">
      <c r="A2452" s="49" t="s">
        <v>7276</v>
      </c>
      <c r="B2452" s="49" t="s">
        <v>1275</v>
      </c>
      <c r="C2452" s="49" t="s">
        <v>394</v>
      </c>
      <c r="D2452" s="49">
        <v>2</v>
      </c>
      <c r="E2452">
        <v>0</v>
      </c>
      <c r="F2452">
        <v>15</v>
      </c>
      <c r="I2452" s="49"/>
      <c r="M2452" s="49"/>
      <c r="N2452" s="49"/>
      <c r="O2452" s="49" t="s">
        <v>3073</v>
      </c>
      <c r="P2452" s="49">
        <v>8</v>
      </c>
      <c r="Q2452" s="49" t="s">
        <v>7277</v>
      </c>
      <c r="R2452" s="49" t="str">
        <f>IFERROR(INDEX(tbl_Lookup_Exercises[Category],MATCH(tbl_Exercises[[#This Row],[ExerciseName]],tbl_Lookup_Exercises[ExerciseName],0)),"Unknown")</f>
        <v>Warmup</v>
      </c>
    </row>
    <row r="2453" spans="1:18" x14ac:dyDescent="0.25">
      <c r="A2453" s="49" t="s">
        <v>7278</v>
      </c>
      <c r="B2453" s="49" t="s">
        <v>1275</v>
      </c>
      <c r="C2453" s="49" t="s">
        <v>398</v>
      </c>
      <c r="D2453" s="49">
        <v>2</v>
      </c>
      <c r="E2453">
        <v>0</v>
      </c>
      <c r="F2453">
        <v>12</v>
      </c>
      <c r="I2453" s="49"/>
      <c r="M2453" s="49"/>
      <c r="N2453" s="49"/>
      <c r="O2453" s="49" t="s">
        <v>2818</v>
      </c>
      <c r="P2453" s="49">
        <v>8</v>
      </c>
      <c r="Q2453" s="49" t="s">
        <v>7279</v>
      </c>
      <c r="R2453" s="49" t="str">
        <f>IFERROR(INDEX(tbl_Lookup_Exercises[Category],MATCH(tbl_Exercises[[#This Row],[ExerciseName]],tbl_Lookup_Exercises[ExerciseName],0)),"Unknown")</f>
        <v>Warmup</v>
      </c>
    </row>
    <row r="2454" spans="1:18" x14ac:dyDescent="0.25">
      <c r="A2454" s="49" t="s">
        <v>7280</v>
      </c>
      <c r="B2454" s="49" t="s">
        <v>1275</v>
      </c>
      <c r="C2454" s="49" t="s">
        <v>403</v>
      </c>
      <c r="D2454" s="49">
        <v>2</v>
      </c>
      <c r="E2454">
        <v>0</v>
      </c>
      <c r="F2454">
        <v>8</v>
      </c>
      <c r="I2454" s="49"/>
      <c r="M2454" s="49"/>
      <c r="N2454" s="49"/>
      <c r="O2454" s="49" t="s">
        <v>3073</v>
      </c>
      <c r="P2454" s="49">
        <v>8</v>
      </c>
      <c r="Q2454" s="49" t="s">
        <v>7281</v>
      </c>
      <c r="R2454" s="49" t="str">
        <f>IFERROR(INDEX(tbl_Lookup_Exercises[Category],MATCH(tbl_Exercises[[#This Row],[ExerciseName]],tbl_Lookup_Exercises[ExerciseName],0)),"Unknown")</f>
        <v>Warmup</v>
      </c>
    </row>
    <row r="2455" spans="1:18" x14ac:dyDescent="0.25">
      <c r="A2455" s="49" t="s">
        <v>7282</v>
      </c>
      <c r="B2455" s="49" t="s">
        <v>1275</v>
      </c>
      <c r="C2455" s="49" t="s">
        <v>389</v>
      </c>
      <c r="D2455" s="49">
        <v>2</v>
      </c>
      <c r="E2455">
        <v>0</v>
      </c>
      <c r="F2455">
        <v>10</v>
      </c>
      <c r="I2455" s="49"/>
      <c r="M2455" s="49"/>
      <c r="N2455" s="49"/>
      <c r="O2455" s="49"/>
      <c r="P2455" s="49">
        <v>8</v>
      </c>
      <c r="Q2455" s="49" t="s">
        <v>7283</v>
      </c>
      <c r="R2455" s="49" t="str">
        <f>IFERROR(INDEX(tbl_Lookup_Exercises[Category],MATCH(tbl_Exercises[[#This Row],[ExerciseName]],tbl_Lookup_Exercises[ExerciseName],0)),"Unknown")</f>
        <v>Push</v>
      </c>
    </row>
    <row r="2456" spans="1:18" x14ac:dyDescent="0.25">
      <c r="A2456" s="49" t="s">
        <v>7284</v>
      </c>
      <c r="B2456" s="49" t="s">
        <v>1275</v>
      </c>
      <c r="C2456" s="49" t="s">
        <v>177</v>
      </c>
      <c r="D2456" s="49">
        <v>1</v>
      </c>
      <c r="E2456">
        <v>15</v>
      </c>
      <c r="F2456">
        <v>10</v>
      </c>
      <c r="I2456" s="49"/>
      <c r="M2456" s="49"/>
      <c r="N2456" s="49"/>
      <c r="O2456" s="49" t="s">
        <v>7285</v>
      </c>
      <c r="P2456" s="49">
        <v>8</v>
      </c>
      <c r="Q2456" s="49" t="s">
        <v>7286</v>
      </c>
      <c r="R2456" s="49" t="str">
        <f>IFERROR(INDEX(tbl_Lookup_Exercises[Category],MATCH(tbl_Exercises[[#This Row],[ExerciseName]],tbl_Lookup_Exercises[ExerciseName],0)),"Unknown")</f>
        <v>Push</v>
      </c>
    </row>
    <row r="2457" spans="1:18" x14ac:dyDescent="0.25">
      <c r="A2457" s="49" t="s">
        <v>7287</v>
      </c>
      <c r="B2457" s="49" t="s">
        <v>1275</v>
      </c>
      <c r="C2457" s="49" t="s">
        <v>147</v>
      </c>
      <c r="D2457" s="49">
        <v>1</v>
      </c>
      <c r="E2457">
        <v>110</v>
      </c>
      <c r="F2457">
        <v>9</v>
      </c>
      <c r="I2457" s="49"/>
      <c r="J2457">
        <v>3</v>
      </c>
      <c r="K2457">
        <v>1</v>
      </c>
      <c r="L2457">
        <v>2</v>
      </c>
      <c r="M2457" s="49" t="s">
        <v>1745</v>
      </c>
      <c r="N2457" s="49"/>
      <c r="O2457" s="49" t="s">
        <v>7288</v>
      </c>
      <c r="P2457" s="49">
        <v>8</v>
      </c>
      <c r="Q2457" s="49" t="s">
        <v>7289</v>
      </c>
      <c r="R2457" s="49" t="str">
        <f>IFERROR(INDEX(tbl_Lookup_Exercises[Category],MATCH(tbl_Exercises[[#This Row],[ExerciseName]],tbl_Lookup_Exercises[ExerciseName],0)),"Unknown")</f>
        <v>Push</v>
      </c>
    </row>
    <row r="2458" spans="1:18" x14ac:dyDescent="0.25">
      <c r="A2458" s="49" t="s">
        <v>7290</v>
      </c>
      <c r="B2458" s="49" t="s">
        <v>1275</v>
      </c>
      <c r="C2458" s="49" t="s">
        <v>147</v>
      </c>
      <c r="D2458" s="49">
        <v>2</v>
      </c>
      <c r="E2458">
        <v>120</v>
      </c>
      <c r="F2458">
        <v>9</v>
      </c>
      <c r="I2458" s="49"/>
      <c r="J2458">
        <v>3</v>
      </c>
      <c r="K2458">
        <v>1</v>
      </c>
      <c r="L2458">
        <v>2</v>
      </c>
      <c r="M2458" s="49" t="s">
        <v>618</v>
      </c>
      <c r="N2458" s="49"/>
      <c r="O2458" s="49" t="s">
        <v>7291</v>
      </c>
      <c r="P2458" s="49">
        <v>8</v>
      </c>
      <c r="Q2458" s="49" t="s">
        <v>7292</v>
      </c>
      <c r="R2458" s="49" t="str">
        <f>IFERROR(INDEX(tbl_Lookup_Exercises[Category],MATCH(tbl_Exercises[[#This Row],[ExerciseName]],tbl_Lookup_Exercises[ExerciseName],0)),"Unknown")</f>
        <v>Push</v>
      </c>
    </row>
    <row r="2459" spans="1:18" x14ac:dyDescent="0.25">
      <c r="A2459" s="49" t="s">
        <v>7293</v>
      </c>
      <c r="B2459" s="49" t="s">
        <v>1275</v>
      </c>
      <c r="C2459" s="49" t="s">
        <v>147</v>
      </c>
      <c r="D2459" s="49">
        <v>3</v>
      </c>
      <c r="E2459">
        <v>130</v>
      </c>
      <c r="F2459">
        <v>7</v>
      </c>
      <c r="I2459" s="49"/>
      <c r="J2459">
        <v>3</v>
      </c>
      <c r="K2459">
        <v>1</v>
      </c>
      <c r="L2459">
        <v>2</v>
      </c>
      <c r="M2459" s="49" t="s">
        <v>1745</v>
      </c>
      <c r="N2459" s="49"/>
      <c r="O2459" s="49" t="s">
        <v>7288</v>
      </c>
      <c r="P2459" s="49">
        <v>8</v>
      </c>
      <c r="Q2459" s="49" t="s">
        <v>7294</v>
      </c>
      <c r="R2459" s="49" t="str">
        <f>IFERROR(INDEX(tbl_Lookup_Exercises[Category],MATCH(tbl_Exercises[[#This Row],[ExerciseName]],tbl_Lookup_Exercises[ExerciseName],0)),"Unknown")</f>
        <v>Push</v>
      </c>
    </row>
    <row r="2460" spans="1:18" x14ac:dyDescent="0.25">
      <c r="A2460" s="49" t="s">
        <v>7295</v>
      </c>
      <c r="B2460" s="49" t="s">
        <v>1275</v>
      </c>
      <c r="C2460" s="49" t="s">
        <v>147</v>
      </c>
      <c r="D2460" s="49">
        <v>4</v>
      </c>
      <c r="E2460">
        <v>130</v>
      </c>
      <c r="F2460">
        <v>6</v>
      </c>
      <c r="I2460" s="49"/>
      <c r="J2460">
        <v>3</v>
      </c>
      <c r="K2460">
        <v>1</v>
      </c>
      <c r="L2460">
        <v>2</v>
      </c>
      <c r="M2460" s="49" t="s">
        <v>1745</v>
      </c>
      <c r="N2460" s="49"/>
      <c r="O2460" s="49" t="s">
        <v>7296</v>
      </c>
      <c r="P2460" s="49">
        <v>8</v>
      </c>
      <c r="Q2460" s="49" t="s">
        <v>7297</v>
      </c>
      <c r="R2460" s="49" t="str">
        <f>IFERROR(INDEX(tbl_Lookup_Exercises[Category],MATCH(tbl_Exercises[[#This Row],[ExerciseName]],tbl_Lookup_Exercises[ExerciseName],0)),"Unknown")</f>
        <v>Push</v>
      </c>
    </row>
    <row r="2461" spans="1:18" x14ac:dyDescent="0.25">
      <c r="A2461" s="49" t="s">
        <v>7298</v>
      </c>
      <c r="B2461" s="49" t="s">
        <v>1275</v>
      </c>
      <c r="C2461" s="49" t="s">
        <v>181</v>
      </c>
      <c r="D2461" s="49">
        <v>1</v>
      </c>
      <c r="E2461">
        <v>40</v>
      </c>
      <c r="F2461">
        <v>10</v>
      </c>
      <c r="I2461" s="49"/>
      <c r="J2461">
        <v>2</v>
      </c>
      <c r="K2461">
        <v>2</v>
      </c>
      <c r="L2461">
        <v>2</v>
      </c>
      <c r="M2461" s="49" t="s">
        <v>626</v>
      </c>
      <c r="N2461" s="49"/>
      <c r="O2461" s="49" t="s">
        <v>7299</v>
      </c>
      <c r="P2461" s="49">
        <v>8</v>
      </c>
      <c r="Q2461" s="49" t="s">
        <v>7300</v>
      </c>
      <c r="R2461" s="49" t="str">
        <f>IFERROR(INDEX(tbl_Lookup_Exercises[Category],MATCH(tbl_Exercises[[#This Row],[ExerciseName]],tbl_Lookup_Exercises[ExerciseName],0)),"Unknown")</f>
        <v>Push</v>
      </c>
    </row>
    <row r="2462" spans="1:18" x14ac:dyDescent="0.25">
      <c r="A2462" s="49" t="s">
        <v>7301</v>
      </c>
      <c r="B2462" s="49" t="s">
        <v>1275</v>
      </c>
      <c r="C2462" s="49" t="s">
        <v>181</v>
      </c>
      <c r="D2462" s="49">
        <v>2</v>
      </c>
      <c r="E2462">
        <v>85</v>
      </c>
      <c r="F2462">
        <v>10</v>
      </c>
      <c r="I2462" s="49"/>
      <c r="J2462">
        <v>3</v>
      </c>
      <c r="K2462">
        <v>1</v>
      </c>
      <c r="L2462">
        <v>2</v>
      </c>
      <c r="M2462" s="49" t="s">
        <v>618</v>
      </c>
      <c r="N2462" s="49"/>
      <c r="O2462" s="49" t="s">
        <v>3213</v>
      </c>
      <c r="P2462" s="49">
        <v>8</v>
      </c>
      <c r="Q2462" s="49" t="s">
        <v>7302</v>
      </c>
      <c r="R2462" s="49" t="str">
        <f>IFERROR(INDEX(tbl_Lookup_Exercises[Category],MATCH(tbl_Exercises[[#This Row],[ExerciseName]],tbl_Lookup_Exercises[ExerciseName],0)),"Unknown")</f>
        <v>Push</v>
      </c>
    </row>
    <row r="2463" spans="1:18" x14ac:dyDescent="0.25">
      <c r="A2463" s="49" t="s">
        <v>7303</v>
      </c>
      <c r="B2463" s="49" t="s">
        <v>1275</v>
      </c>
      <c r="C2463" s="49" t="s">
        <v>181</v>
      </c>
      <c r="D2463" s="49">
        <v>3</v>
      </c>
      <c r="E2463">
        <v>90</v>
      </c>
      <c r="F2463">
        <v>9</v>
      </c>
      <c r="I2463" s="49"/>
      <c r="J2463">
        <v>3</v>
      </c>
      <c r="K2463">
        <v>1</v>
      </c>
      <c r="L2463">
        <v>2</v>
      </c>
      <c r="M2463" s="49" t="s">
        <v>618</v>
      </c>
      <c r="N2463" s="49"/>
      <c r="O2463" s="49" t="s">
        <v>3213</v>
      </c>
      <c r="P2463" s="49">
        <v>8</v>
      </c>
      <c r="Q2463" s="49" t="s">
        <v>7304</v>
      </c>
      <c r="R2463" s="49" t="str">
        <f>IFERROR(INDEX(tbl_Lookup_Exercises[Category],MATCH(tbl_Exercises[[#This Row],[ExerciseName]],tbl_Lookup_Exercises[ExerciseName],0)),"Unknown")</f>
        <v>Push</v>
      </c>
    </row>
    <row r="2464" spans="1:18" x14ac:dyDescent="0.25">
      <c r="A2464" s="49" t="s">
        <v>7305</v>
      </c>
      <c r="B2464" s="49" t="s">
        <v>1275</v>
      </c>
      <c r="C2464" s="49" t="s">
        <v>181</v>
      </c>
      <c r="D2464" s="49">
        <v>4</v>
      </c>
      <c r="E2464">
        <v>95</v>
      </c>
      <c r="F2464">
        <v>8</v>
      </c>
      <c r="I2464" s="49"/>
      <c r="J2464">
        <v>3</v>
      </c>
      <c r="K2464">
        <v>1</v>
      </c>
      <c r="L2464">
        <v>2</v>
      </c>
      <c r="M2464" s="49" t="s">
        <v>1745</v>
      </c>
      <c r="N2464" s="49"/>
      <c r="O2464" s="49" t="s">
        <v>2982</v>
      </c>
      <c r="P2464" s="49">
        <v>8</v>
      </c>
      <c r="Q2464" s="49" t="s">
        <v>7306</v>
      </c>
      <c r="R2464" s="49" t="str">
        <f>IFERROR(INDEX(tbl_Lookup_Exercises[Category],MATCH(tbl_Exercises[[#This Row],[ExerciseName]],tbl_Lookup_Exercises[ExerciseName],0)),"Unknown")</f>
        <v>Push</v>
      </c>
    </row>
    <row r="2465" spans="1:18" x14ac:dyDescent="0.25">
      <c r="A2465" s="49" t="s">
        <v>7307</v>
      </c>
      <c r="B2465" s="49" t="s">
        <v>1275</v>
      </c>
      <c r="C2465" s="49" t="s">
        <v>200</v>
      </c>
      <c r="D2465" s="49">
        <v>1</v>
      </c>
      <c r="E2465">
        <v>30</v>
      </c>
      <c r="F2465">
        <v>10</v>
      </c>
      <c r="I2465" s="49"/>
      <c r="J2465">
        <v>2</v>
      </c>
      <c r="K2465">
        <v>2</v>
      </c>
      <c r="L2465">
        <v>2</v>
      </c>
      <c r="M2465" s="49" t="s">
        <v>618</v>
      </c>
      <c r="N2465" s="49"/>
      <c r="O2465" s="49" t="s">
        <v>7308</v>
      </c>
      <c r="P2465" s="49">
        <v>8</v>
      </c>
      <c r="Q2465" s="49" t="s">
        <v>7309</v>
      </c>
      <c r="R2465" s="49" t="str">
        <f>IFERROR(INDEX(tbl_Lookup_Exercises[Category],MATCH(tbl_Exercises[[#This Row],[ExerciseName]],tbl_Lookup_Exercises[ExerciseName],0)),"Unknown")</f>
        <v>Push</v>
      </c>
    </row>
    <row r="2466" spans="1:18" x14ac:dyDescent="0.25">
      <c r="A2466" s="49" t="s">
        <v>7310</v>
      </c>
      <c r="B2466" s="49" t="s">
        <v>1275</v>
      </c>
      <c r="C2466" s="49" t="s">
        <v>200</v>
      </c>
      <c r="D2466" s="49">
        <v>2</v>
      </c>
      <c r="E2466">
        <v>30</v>
      </c>
      <c r="F2466">
        <v>9</v>
      </c>
      <c r="I2466" s="49"/>
      <c r="J2466">
        <v>2</v>
      </c>
      <c r="K2466">
        <v>1</v>
      </c>
      <c r="L2466">
        <v>3</v>
      </c>
      <c r="M2466" s="49" t="s">
        <v>618</v>
      </c>
      <c r="N2466" s="49"/>
      <c r="O2466" s="49" t="s">
        <v>7311</v>
      </c>
      <c r="P2466" s="49">
        <v>8</v>
      </c>
      <c r="Q2466" s="49" t="s">
        <v>7312</v>
      </c>
      <c r="R2466" s="49" t="str">
        <f>IFERROR(INDEX(tbl_Lookup_Exercises[Category],MATCH(tbl_Exercises[[#This Row],[ExerciseName]],tbl_Lookup_Exercises[ExerciseName],0)),"Unknown")</f>
        <v>Push</v>
      </c>
    </row>
    <row r="2467" spans="1:18" x14ac:dyDescent="0.25">
      <c r="A2467" s="49" t="s">
        <v>7313</v>
      </c>
      <c r="B2467" s="49" t="s">
        <v>1275</v>
      </c>
      <c r="C2467" s="49" t="s">
        <v>200</v>
      </c>
      <c r="D2467" s="49">
        <v>3</v>
      </c>
      <c r="E2467">
        <v>30</v>
      </c>
      <c r="F2467">
        <v>9</v>
      </c>
      <c r="I2467" s="49"/>
      <c r="J2467">
        <v>2</v>
      </c>
      <c r="K2467">
        <v>1</v>
      </c>
      <c r="L2467">
        <v>3</v>
      </c>
      <c r="M2467" s="49" t="s">
        <v>618</v>
      </c>
      <c r="N2467" s="49"/>
      <c r="O2467" s="49" t="s">
        <v>7311</v>
      </c>
      <c r="P2467" s="49">
        <v>8</v>
      </c>
      <c r="Q2467" s="49" t="s">
        <v>7314</v>
      </c>
      <c r="R2467" s="49" t="str">
        <f>IFERROR(INDEX(tbl_Lookup_Exercises[Category],MATCH(tbl_Exercises[[#This Row],[ExerciseName]],tbl_Lookup_Exercises[ExerciseName],0)),"Unknown")</f>
        <v>Push</v>
      </c>
    </row>
    <row r="2468" spans="1:18" x14ac:dyDescent="0.25">
      <c r="A2468" s="49" t="s">
        <v>7315</v>
      </c>
      <c r="B2468" s="49" t="s">
        <v>1275</v>
      </c>
      <c r="C2468" s="49" t="s">
        <v>313</v>
      </c>
      <c r="D2468" s="49">
        <v>1</v>
      </c>
      <c r="E2468">
        <v>20</v>
      </c>
      <c r="F2468">
        <v>10</v>
      </c>
      <c r="I2468" s="49"/>
      <c r="J2468">
        <v>2</v>
      </c>
      <c r="K2468">
        <v>1</v>
      </c>
      <c r="L2468">
        <v>3</v>
      </c>
      <c r="M2468" s="49" t="s">
        <v>2271</v>
      </c>
      <c r="N2468" s="49"/>
      <c r="O2468" s="49" t="s">
        <v>7316</v>
      </c>
      <c r="P2468" s="49">
        <v>8</v>
      </c>
      <c r="Q2468" s="49" t="s">
        <v>7317</v>
      </c>
      <c r="R2468" s="49" t="str">
        <f>IFERROR(INDEX(tbl_Lookup_Exercises[Category],MATCH(tbl_Exercises[[#This Row],[ExerciseName]],tbl_Lookup_Exercises[ExerciseName],0)),"Unknown")</f>
        <v>Push</v>
      </c>
    </row>
    <row r="2469" spans="1:18" x14ac:dyDescent="0.25">
      <c r="A2469" s="49" t="s">
        <v>7318</v>
      </c>
      <c r="B2469" s="49" t="s">
        <v>1275</v>
      </c>
      <c r="C2469" s="49" t="s">
        <v>313</v>
      </c>
      <c r="D2469" s="49">
        <v>2</v>
      </c>
      <c r="E2469">
        <v>30</v>
      </c>
      <c r="F2469">
        <v>10</v>
      </c>
      <c r="I2469" s="49"/>
      <c r="J2469">
        <v>2</v>
      </c>
      <c r="K2469">
        <v>1</v>
      </c>
      <c r="L2469">
        <v>3</v>
      </c>
      <c r="M2469" s="49" t="s">
        <v>2289</v>
      </c>
      <c r="N2469" s="49"/>
      <c r="O2469" s="49" t="s">
        <v>7319</v>
      </c>
      <c r="P2469" s="49">
        <v>8</v>
      </c>
      <c r="Q2469" s="49" t="s">
        <v>7320</v>
      </c>
      <c r="R2469" s="49" t="str">
        <f>IFERROR(INDEX(tbl_Lookup_Exercises[Category],MATCH(tbl_Exercises[[#This Row],[ExerciseName]],tbl_Lookup_Exercises[ExerciseName],0)),"Unknown")</f>
        <v>Push</v>
      </c>
    </row>
    <row r="2470" spans="1:18" x14ac:dyDescent="0.25">
      <c r="A2470" s="49" t="s">
        <v>7321</v>
      </c>
      <c r="B2470" s="49" t="s">
        <v>1275</v>
      </c>
      <c r="C2470" s="49" t="s">
        <v>313</v>
      </c>
      <c r="D2470" s="49">
        <v>3</v>
      </c>
      <c r="E2470">
        <v>40</v>
      </c>
      <c r="F2470">
        <v>10</v>
      </c>
      <c r="I2470" s="49"/>
      <c r="J2470">
        <v>2</v>
      </c>
      <c r="K2470">
        <v>1</v>
      </c>
      <c r="L2470">
        <v>3</v>
      </c>
      <c r="M2470" s="49" t="s">
        <v>2289</v>
      </c>
      <c r="N2470" s="49"/>
      <c r="O2470" s="49" t="s">
        <v>7322</v>
      </c>
      <c r="P2470" s="49">
        <v>8</v>
      </c>
      <c r="Q2470" s="49" t="s">
        <v>7323</v>
      </c>
      <c r="R2470" s="49" t="str">
        <f>IFERROR(INDEX(tbl_Lookup_Exercises[Category],MATCH(tbl_Exercises[[#This Row],[ExerciseName]],tbl_Lookup_Exercises[ExerciseName],0)),"Unknown")</f>
        <v>Push</v>
      </c>
    </row>
    <row r="2471" spans="1:18" x14ac:dyDescent="0.25">
      <c r="A2471" s="49" t="s">
        <v>7324</v>
      </c>
      <c r="B2471" s="49" t="s">
        <v>1275</v>
      </c>
      <c r="C2471" s="49" t="s">
        <v>217</v>
      </c>
      <c r="D2471" s="49">
        <v>1</v>
      </c>
      <c r="E2471">
        <v>22.5</v>
      </c>
      <c r="F2471">
        <v>9</v>
      </c>
      <c r="I2471" s="49"/>
      <c r="J2471">
        <v>3</v>
      </c>
      <c r="K2471">
        <v>1</v>
      </c>
      <c r="L2471">
        <v>3</v>
      </c>
      <c r="M2471" s="49" t="s">
        <v>1745</v>
      </c>
      <c r="N2471" s="49"/>
      <c r="O2471" s="49" t="s">
        <v>2355</v>
      </c>
      <c r="P2471" s="49">
        <v>8</v>
      </c>
      <c r="Q2471" s="49" t="s">
        <v>7325</v>
      </c>
      <c r="R2471" s="49" t="str">
        <f>IFERROR(INDEX(tbl_Lookup_Exercises[Category],MATCH(tbl_Exercises[[#This Row],[ExerciseName]],tbl_Lookup_Exercises[ExerciseName],0)),"Unknown")</f>
        <v>Arms_Triceps</v>
      </c>
    </row>
    <row r="2472" spans="1:18" x14ac:dyDescent="0.25">
      <c r="A2472" s="49" t="s">
        <v>7326</v>
      </c>
      <c r="B2472" s="49" t="s">
        <v>1275</v>
      </c>
      <c r="C2472" s="49" t="s">
        <v>217</v>
      </c>
      <c r="D2472" s="49">
        <v>2</v>
      </c>
      <c r="E2472">
        <v>22.5</v>
      </c>
      <c r="F2472">
        <v>9</v>
      </c>
      <c r="I2472" s="49"/>
      <c r="J2472">
        <v>2</v>
      </c>
      <c r="K2472">
        <v>1</v>
      </c>
      <c r="L2472">
        <v>3</v>
      </c>
      <c r="M2472" s="49" t="s">
        <v>1745</v>
      </c>
      <c r="N2472" s="49"/>
      <c r="O2472" s="49" t="s">
        <v>2181</v>
      </c>
      <c r="P2472" s="49">
        <v>8</v>
      </c>
      <c r="Q2472" s="49" t="s">
        <v>7327</v>
      </c>
      <c r="R2472" s="49" t="str">
        <f>IFERROR(INDEX(tbl_Lookup_Exercises[Category],MATCH(tbl_Exercises[[#This Row],[ExerciseName]],tbl_Lookup_Exercises[ExerciseName],0)),"Unknown")</f>
        <v>Arms_Triceps</v>
      </c>
    </row>
    <row r="2473" spans="1:18" x14ac:dyDescent="0.25">
      <c r="A2473" s="49" t="s">
        <v>7328</v>
      </c>
      <c r="B2473" s="49" t="s">
        <v>1275</v>
      </c>
      <c r="C2473" s="49" t="s">
        <v>217</v>
      </c>
      <c r="D2473" s="49">
        <v>3</v>
      </c>
      <c r="E2473">
        <v>22.5</v>
      </c>
      <c r="F2473">
        <v>8</v>
      </c>
      <c r="I2473" s="49"/>
      <c r="J2473">
        <v>2</v>
      </c>
      <c r="K2473">
        <v>1</v>
      </c>
      <c r="L2473">
        <v>3</v>
      </c>
      <c r="M2473" s="49" t="s">
        <v>1745</v>
      </c>
      <c r="N2473" s="49"/>
      <c r="O2473" s="49" t="s">
        <v>2181</v>
      </c>
      <c r="P2473" s="49">
        <v>8</v>
      </c>
      <c r="Q2473" s="49" t="s">
        <v>7329</v>
      </c>
      <c r="R2473" s="49" t="str">
        <f>IFERROR(INDEX(tbl_Lookup_Exercises[Category],MATCH(tbl_Exercises[[#This Row],[ExerciseName]],tbl_Lookup_Exercises[ExerciseName],0)),"Unknown")</f>
        <v>Arms_Triceps</v>
      </c>
    </row>
    <row r="2474" spans="1:18" x14ac:dyDescent="0.25">
      <c r="A2474" s="49" t="s">
        <v>7330</v>
      </c>
      <c r="B2474" s="49" t="s">
        <v>1275</v>
      </c>
      <c r="C2474" s="49" t="s">
        <v>209</v>
      </c>
      <c r="D2474" s="49">
        <v>1</v>
      </c>
      <c r="E2474">
        <v>62.5</v>
      </c>
      <c r="F2474">
        <v>10</v>
      </c>
      <c r="I2474" s="49"/>
      <c r="M2474" s="49" t="s">
        <v>1745</v>
      </c>
      <c r="N2474" s="49"/>
      <c r="O2474" s="49" t="s">
        <v>7331</v>
      </c>
      <c r="P2474" s="49">
        <v>8</v>
      </c>
      <c r="Q2474" s="49" t="s">
        <v>7332</v>
      </c>
      <c r="R2474" s="49" t="str">
        <f>IFERROR(INDEX(tbl_Lookup_Exercises[Category],MATCH(tbl_Exercises[[#This Row],[ExerciseName]],tbl_Lookup_Exercises[ExerciseName],0)),"Unknown")</f>
        <v>Arms_Triceps</v>
      </c>
    </row>
    <row r="2475" spans="1:18" x14ac:dyDescent="0.25">
      <c r="A2475" s="49" t="s">
        <v>7333</v>
      </c>
      <c r="B2475" s="49" t="s">
        <v>1275</v>
      </c>
      <c r="C2475" s="49" t="s">
        <v>209</v>
      </c>
      <c r="D2475" s="49">
        <v>2</v>
      </c>
      <c r="E2475">
        <v>62.5</v>
      </c>
      <c r="F2475">
        <v>8</v>
      </c>
      <c r="I2475" s="49"/>
      <c r="M2475" s="49" t="s">
        <v>1745</v>
      </c>
      <c r="N2475" s="49"/>
      <c r="O2475" s="49" t="s">
        <v>7334</v>
      </c>
      <c r="P2475" s="49">
        <v>8</v>
      </c>
      <c r="Q2475" s="49" t="s">
        <v>7335</v>
      </c>
      <c r="R2475" s="49" t="str">
        <f>IFERROR(INDEX(tbl_Lookup_Exercises[Category],MATCH(tbl_Exercises[[#This Row],[ExerciseName]],tbl_Lookup_Exercises[ExerciseName],0)),"Unknown")</f>
        <v>Arms_Triceps</v>
      </c>
    </row>
    <row r="2476" spans="1:18" x14ac:dyDescent="0.25">
      <c r="A2476" s="49" t="s">
        <v>7336</v>
      </c>
      <c r="B2476" s="49" t="s">
        <v>1275</v>
      </c>
      <c r="C2476" s="49" t="s">
        <v>209</v>
      </c>
      <c r="D2476" s="49">
        <v>3</v>
      </c>
      <c r="E2476">
        <v>62.5</v>
      </c>
      <c r="F2476">
        <v>8</v>
      </c>
      <c r="I2476" s="49"/>
      <c r="M2476" s="49" t="s">
        <v>1745</v>
      </c>
      <c r="N2476" s="49"/>
      <c r="O2476" s="49" t="s">
        <v>7334</v>
      </c>
      <c r="P2476" s="49">
        <v>8</v>
      </c>
      <c r="Q2476" s="49" t="s">
        <v>7337</v>
      </c>
      <c r="R2476" s="49" t="str">
        <f>IFERROR(INDEX(tbl_Lookup_Exercises[Category],MATCH(tbl_Exercises[[#This Row],[ExerciseName]],tbl_Lookup_Exercises[ExerciseName],0)),"Unknown")</f>
        <v>Arms_Triceps</v>
      </c>
    </row>
    <row r="2477" spans="1:18" x14ac:dyDescent="0.25">
      <c r="A2477" s="49" t="s">
        <v>7338</v>
      </c>
      <c r="B2477" s="49" t="s">
        <v>1275</v>
      </c>
      <c r="C2477" s="49" t="s">
        <v>209</v>
      </c>
      <c r="D2477" s="49">
        <v>4</v>
      </c>
      <c r="E2477">
        <v>62.5</v>
      </c>
      <c r="F2477">
        <v>7</v>
      </c>
      <c r="I2477" s="49"/>
      <c r="M2477" s="49" t="s">
        <v>1745</v>
      </c>
      <c r="N2477" s="49"/>
      <c r="O2477" s="49" t="s">
        <v>7334</v>
      </c>
      <c r="P2477" s="49">
        <v>8</v>
      </c>
      <c r="Q2477" s="49" t="s">
        <v>7339</v>
      </c>
      <c r="R2477" s="49" t="str">
        <f>IFERROR(INDEX(tbl_Lookup_Exercises[Category],MATCH(tbl_Exercises[[#This Row],[ExerciseName]],tbl_Lookup_Exercises[ExerciseName],0)),"Unknown")</f>
        <v>Arms_Triceps</v>
      </c>
    </row>
    <row r="2478" spans="1:18" x14ac:dyDescent="0.25">
      <c r="A2478" s="49" t="s">
        <v>7340</v>
      </c>
      <c r="B2478" s="49" t="s">
        <v>1275</v>
      </c>
      <c r="C2478" s="49" t="s">
        <v>373</v>
      </c>
      <c r="D2478" s="49">
        <v>1</v>
      </c>
      <c r="G2478">
        <v>20</v>
      </c>
      <c r="H2478">
        <v>0</v>
      </c>
      <c r="I2478" s="49" t="s">
        <v>3957</v>
      </c>
      <c r="M2478" s="49"/>
      <c r="N2478" s="49"/>
      <c r="O2478" s="49" t="s">
        <v>7341</v>
      </c>
      <c r="P2478" s="49">
        <v>8</v>
      </c>
      <c r="Q2478" s="49" t="s">
        <v>7342</v>
      </c>
      <c r="R2478" s="49" t="str">
        <f>IFERROR(INDEX(tbl_Lookup_Exercises[Category],MATCH(tbl_Exercises[[#This Row],[ExerciseName]],tbl_Lookup_Exercises[ExerciseName],0)),"Unknown")</f>
        <v>Cardio</v>
      </c>
    </row>
    <row r="2479" spans="1:18" x14ac:dyDescent="0.25">
      <c r="A2479" s="49" t="s">
        <v>7343</v>
      </c>
      <c r="B2479" s="49" t="s">
        <v>1275</v>
      </c>
      <c r="C2479" s="49" t="s">
        <v>373</v>
      </c>
      <c r="D2479" s="49">
        <v>2</v>
      </c>
      <c r="G2479">
        <v>20</v>
      </c>
      <c r="H2479">
        <v>0</v>
      </c>
      <c r="I2479" s="49" t="s">
        <v>3957</v>
      </c>
      <c r="M2479" s="49"/>
      <c r="N2479" s="49"/>
      <c r="O2479" s="49" t="s">
        <v>7341</v>
      </c>
      <c r="P2479" s="49">
        <v>8</v>
      </c>
      <c r="Q2479" s="49" t="s">
        <v>7344</v>
      </c>
      <c r="R2479" s="49" t="str">
        <f>IFERROR(INDEX(tbl_Lookup_Exercises[Category],MATCH(tbl_Exercises[[#This Row],[ExerciseName]],tbl_Lookup_Exercises[ExerciseName],0)),"Unknown")</f>
        <v>Cardio</v>
      </c>
    </row>
    <row r="2480" spans="1:18" x14ac:dyDescent="0.25">
      <c r="A2480" s="49" t="s">
        <v>7345</v>
      </c>
      <c r="B2480" s="49" t="s">
        <v>1275</v>
      </c>
      <c r="C2480" s="49" t="s">
        <v>373</v>
      </c>
      <c r="D2480" s="49">
        <v>3</v>
      </c>
      <c r="G2480">
        <v>20</v>
      </c>
      <c r="H2480">
        <v>0</v>
      </c>
      <c r="I2480" s="49" t="s">
        <v>3957</v>
      </c>
      <c r="M2480" s="49"/>
      <c r="N2480" s="49"/>
      <c r="O2480" s="49" t="s">
        <v>7341</v>
      </c>
      <c r="P2480" s="49">
        <v>8</v>
      </c>
      <c r="Q2480" s="49" t="s">
        <v>7346</v>
      </c>
      <c r="R2480" s="49" t="str">
        <f>IFERROR(INDEX(tbl_Lookup_Exercises[Category],MATCH(tbl_Exercises[[#This Row],[ExerciseName]],tbl_Lookup_Exercises[ExerciseName],0)),"Unknown")</f>
        <v>Cardio</v>
      </c>
    </row>
    <row r="2481" spans="1:18" x14ac:dyDescent="0.25">
      <c r="A2481" s="49" t="s">
        <v>7347</v>
      </c>
      <c r="B2481" s="49" t="s">
        <v>1275</v>
      </c>
      <c r="C2481" s="49" t="s">
        <v>373</v>
      </c>
      <c r="D2481" s="49">
        <v>4</v>
      </c>
      <c r="G2481">
        <v>20</v>
      </c>
      <c r="H2481">
        <v>0</v>
      </c>
      <c r="I2481" s="49" t="s">
        <v>3957</v>
      </c>
      <c r="M2481" s="49"/>
      <c r="N2481" s="49"/>
      <c r="O2481" s="49" t="s">
        <v>7341</v>
      </c>
      <c r="P2481" s="49">
        <v>8</v>
      </c>
      <c r="Q2481" s="49" t="s">
        <v>7348</v>
      </c>
      <c r="R2481" s="49" t="str">
        <f>IFERROR(INDEX(tbl_Lookup_Exercises[Category],MATCH(tbl_Exercises[[#This Row],[ExerciseName]],tbl_Lookup_Exercises[ExerciseName],0)),"Unknown")</f>
        <v>Cardio</v>
      </c>
    </row>
    <row r="2482" spans="1:18" x14ac:dyDescent="0.25">
      <c r="A2482" s="49" t="s">
        <v>7349</v>
      </c>
      <c r="B2482" s="49" t="s">
        <v>1275</v>
      </c>
      <c r="C2482" s="49" t="s">
        <v>373</v>
      </c>
      <c r="D2482" s="49">
        <v>5</v>
      </c>
      <c r="G2482">
        <v>20</v>
      </c>
      <c r="H2482">
        <v>0</v>
      </c>
      <c r="I2482" s="49" t="s">
        <v>3957</v>
      </c>
      <c r="M2482" s="49"/>
      <c r="N2482" s="49"/>
      <c r="O2482" s="49" t="s">
        <v>7341</v>
      </c>
      <c r="P2482" s="49">
        <v>8</v>
      </c>
      <c r="Q2482" s="49" t="s">
        <v>7350</v>
      </c>
      <c r="R2482" s="49" t="str">
        <f>IFERROR(INDEX(tbl_Lookup_Exercises[Category],MATCH(tbl_Exercises[[#This Row],[ExerciseName]],tbl_Lookup_Exercises[ExerciseName],0)),"Unknown")</f>
        <v>Cardio</v>
      </c>
    </row>
    <row r="2483" spans="1:18" x14ac:dyDescent="0.25">
      <c r="A2483" s="49" t="s">
        <v>7351</v>
      </c>
      <c r="B2483" s="49" t="s">
        <v>1275</v>
      </c>
      <c r="C2483" s="49" t="s">
        <v>373</v>
      </c>
      <c r="D2483" s="49">
        <v>6</v>
      </c>
      <c r="G2483">
        <v>20</v>
      </c>
      <c r="H2483">
        <v>0</v>
      </c>
      <c r="I2483" s="49" t="s">
        <v>3957</v>
      </c>
      <c r="M2483" s="49"/>
      <c r="N2483" s="49"/>
      <c r="O2483" s="49" t="s">
        <v>7341</v>
      </c>
      <c r="P2483" s="49">
        <v>8</v>
      </c>
      <c r="Q2483" s="49" t="s">
        <v>1279</v>
      </c>
      <c r="R2483" s="49" t="str">
        <f>IFERROR(INDEX(tbl_Lookup_Exercises[Category],MATCH(tbl_Exercises[[#This Row],[ExerciseName]],tbl_Lookup_Exercises[ExerciseName],0)),"Unknown")</f>
        <v>Cardio</v>
      </c>
    </row>
    <row r="2484" spans="1:18" x14ac:dyDescent="0.25">
      <c r="A2484" s="49" t="s">
        <v>7352</v>
      </c>
      <c r="B2484" s="49" t="s">
        <v>1280</v>
      </c>
      <c r="C2484" s="49" t="s">
        <v>363</v>
      </c>
      <c r="D2484" s="49">
        <v>1</v>
      </c>
      <c r="G2484">
        <v>300</v>
      </c>
      <c r="H2484">
        <v>0.56999999999999995</v>
      </c>
      <c r="I2484" s="49" t="s">
        <v>3957</v>
      </c>
      <c r="M2484" s="49"/>
      <c r="N2484" s="49"/>
      <c r="O2484" s="49" t="s">
        <v>7353</v>
      </c>
      <c r="P2484" s="49">
        <v>8</v>
      </c>
      <c r="Q2484" s="49" t="s">
        <v>1283</v>
      </c>
      <c r="R2484" s="49" t="str">
        <f>IFERROR(INDEX(tbl_Lookup_Exercises[Category],MATCH(tbl_Exercises[[#This Row],[ExerciseName]],tbl_Lookup_Exercises[ExerciseName],0)),"Unknown")</f>
        <v>Cardio</v>
      </c>
    </row>
    <row r="2485" spans="1:18" x14ac:dyDescent="0.25">
      <c r="A2485" s="49" t="s">
        <v>7354</v>
      </c>
      <c r="B2485" s="49" t="s">
        <v>1280</v>
      </c>
      <c r="C2485" s="49" t="s">
        <v>269</v>
      </c>
      <c r="D2485" s="49">
        <v>1</v>
      </c>
      <c r="E2485">
        <v>0</v>
      </c>
      <c r="F2485">
        <v>10</v>
      </c>
      <c r="I2485" s="49"/>
      <c r="M2485" s="49"/>
      <c r="N2485" s="49"/>
      <c r="O2485" s="49"/>
      <c r="P2485" s="49">
        <v>8</v>
      </c>
      <c r="Q2485" s="49" t="s">
        <v>7355</v>
      </c>
      <c r="R2485" s="49" t="str">
        <f>IFERROR(INDEX(tbl_Lookup_Exercises[Category],MATCH(tbl_Exercises[[#This Row],[ExerciseName]],tbl_Lookup_Exercises[ExerciseName],0)),"Unknown")</f>
        <v>Legs</v>
      </c>
    </row>
    <row r="2486" spans="1:18" x14ac:dyDescent="0.25">
      <c r="A2486" s="49" t="s">
        <v>7356</v>
      </c>
      <c r="B2486" s="49" t="s">
        <v>1280</v>
      </c>
      <c r="C2486" s="49" t="s">
        <v>423</v>
      </c>
      <c r="D2486" s="49">
        <v>1</v>
      </c>
      <c r="E2486">
        <v>0</v>
      </c>
      <c r="F2486">
        <v>10</v>
      </c>
      <c r="I2486" s="49"/>
      <c r="M2486" s="49"/>
      <c r="N2486" s="49"/>
      <c r="O2486" s="49"/>
      <c r="P2486" s="49">
        <v>8</v>
      </c>
      <c r="Q2486" s="49" t="s">
        <v>7357</v>
      </c>
      <c r="R2486" s="49" t="str">
        <f>IFERROR(INDEX(tbl_Lookup_Exercises[Category],MATCH(tbl_Exercises[[#This Row],[ExerciseName]],tbl_Lookup_Exercises[ExerciseName],0)),"Unknown")</f>
        <v>Warmup</v>
      </c>
    </row>
    <row r="2487" spans="1:18" x14ac:dyDescent="0.25">
      <c r="A2487" s="49" t="s">
        <v>7358</v>
      </c>
      <c r="B2487" s="49" t="s">
        <v>1280</v>
      </c>
      <c r="C2487" s="49" t="s">
        <v>275</v>
      </c>
      <c r="D2487" s="49">
        <v>1</v>
      </c>
      <c r="E2487">
        <v>0</v>
      </c>
      <c r="G2487">
        <v>8</v>
      </c>
      <c r="I2487" s="49"/>
      <c r="M2487" s="49"/>
      <c r="N2487" s="49"/>
      <c r="O2487" s="49" t="s">
        <v>7359</v>
      </c>
      <c r="P2487" s="49">
        <v>8</v>
      </c>
      <c r="Q2487" s="49" t="s">
        <v>7360</v>
      </c>
      <c r="R2487" s="49" t="str">
        <f>IFERROR(INDEX(tbl_Lookup_Exercises[Category],MATCH(tbl_Exercises[[#This Row],[ExerciseName]],tbl_Lookup_Exercises[ExerciseName],0)),"Unknown")</f>
        <v>Legs</v>
      </c>
    </row>
    <row r="2488" spans="1:18" x14ac:dyDescent="0.25">
      <c r="A2488" s="49" t="s">
        <v>7361</v>
      </c>
      <c r="B2488" s="49" t="s">
        <v>1280</v>
      </c>
      <c r="C2488" s="49" t="s">
        <v>299</v>
      </c>
      <c r="D2488" s="49">
        <v>1</v>
      </c>
      <c r="E2488">
        <v>0</v>
      </c>
      <c r="F2488">
        <v>10</v>
      </c>
      <c r="I2488" s="49"/>
      <c r="M2488" s="49"/>
      <c r="N2488" s="49"/>
      <c r="O2488" s="49"/>
      <c r="P2488" s="49">
        <v>8</v>
      </c>
      <c r="Q2488" s="49" t="s">
        <v>7362</v>
      </c>
      <c r="R2488" s="49" t="str">
        <f>IFERROR(INDEX(tbl_Lookup_Exercises[Category],MATCH(tbl_Exercises[[#This Row],[ExerciseName]],tbl_Lookup_Exercises[ExerciseName],0)),"Unknown")</f>
        <v>Legs</v>
      </c>
    </row>
    <row r="2489" spans="1:18" x14ac:dyDescent="0.25">
      <c r="A2489" s="49" t="s">
        <v>7363</v>
      </c>
      <c r="B2489" s="49" t="s">
        <v>1280</v>
      </c>
      <c r="C2489" s="49" t="s">
        <v>286</v>
      </c>
      <c r="D2489" s="49">
        <v>1</v>
      </c>
      <c r="E2489">
        <v>0</v>
      </c>
      <c r="F2489">
        <v>15</v>
      </c>
      <c r="I2489" s="49"/>
      <c r="M2489" s="49"/>
      <c r="N2489" s="49"/>
      <c r="O2489" s="49"/>
      <c r="P2489" s="49">
        <v>8</v>
      </c>
      <c r="Q2489" s="49" t="s">
        <v>7364</v>
      </c>
      <c r="R2489" s="49" t="str">
        <f>IFERROR(INDEX(tbl_Lookup_Exercises[Category],MATCH(tbl_Exercises[[#This Row],[ExerciseName]],tbl_Lookup_Exercises[ExerciseName],0)),"Unknown")</f>
        <v>Legs</v>
      </c>
    </row>
    <row r="2490" spans="1:18" x14ac:dyDescent="0.25">
      <c r="A2490" s="49" t="s">
        <v>7365</v>
      </c>
      <c r="B2490" s="49" t="s">
        <v>1280</v>
      </c>
      <c r="C2490" s="49" t="s">
        <v>269</v>
      </c>
      <c r="D2490" s="49">
        <v>2</v>
      </c>
      <c r="E2490">
        <v>0</v>
      </c>
      <c r="F2490">
        <v>10</v>
      </c>
      <c r="I2490" s="49"/>
      <c r="M2490" s="49"/>
      <c r="N2490" s="49"/>
      <c r="O2490" s="49"/>
      <c r="P2490" s="49">
        <v>8</v>
      </c>
      <c r="Q2490" s="49" t="s">
        <v>7366</v>
      </c>
      <c r="R2490" s="49" t="str">
        <f>IFERROR(INDEX(tbl_Lookup_Exercises[Category],MATCH(tbl_Exercises[[#This Row],[ExerciseName]],tbl_Lookup_Exercises[ExerciseName],0)),"Unknown")</f>
        <v>Legs</v>
      </c>
    </row>
    <row r="2491" spans="1:18" x14ac:dyDescent="0.25">
      <c r="A2491" s="49" t="s">
        <v>7367</v>
      </c>
      <c r="B2491" s="49" t="s">
        <v>1280</v>
      </c>
      <c r="C2491" s="49" t="s">
        <v>423</v>
      </c>
      <c r="D2491" s="49">
        <v>2</v>
      </c>
      <c r="E2491">
        <v>0</v>
      </c>
      <c r="F2491">
        <v>10</v>
      </c>
      <c r="I2491" s="49"/>
      <c r="M2491" s="49"/>
      <c r="N2491" s="49"/>
      <c r="O2491" s="49"/>
      <c r="P2491" s="49">
        <v>8</v>
      </c>
      <c r="Q2491" s="49" t="s">
        <v>7368</v>
      </c>
      <c r="R2491" s="49" t="str">
        <f>IFERROR(INDEX(tbl_Lookup_Exercises[Category],MATCH(tbl_Exercises[[#This Row],[ExerciseName]],tbl_Lookup_Exercises[ExerciseName],0)),"Unknown")</f>
        <v>Warmup</v>
      </c>
    </row>
    <row r="2492" spans="1:18" x14ac:dyDescent="0.25">
      <c r="A2492" s="49" t="s">
        <v>7369</v>
      </c>
      <c r="B2492" s="49" t="s">
        <v>1280</v>
      </c>
      <c r="C2492" s="49" t="s">
        <v>275</v>
      </c>
      <c r="D2492" s="49">
        <v>2</v>
      </c>
      <c r="E2492">
        <v>0</v>
      </c>
      <c r="G2492">
        <v>8</v>
      </c>
      <c r="I2492" s="49"/>
      <c r="M2492" s="49"/>
      <c r="N2492" s="49"/>
      <c r="O2492" s="49" t="s">
        <v>7359</v>
      </c>
      <c r="P2492" s="49">
        <v>8</v>
      </c>
      <c r="Q2492" s="49" t="s">
        <v>7370</v>
      </c>
      <c r="R2492" s="49" t="str">
        <f>IFERROR(INDEX(tbl_Lookup_Exercises[Category],MATCH(tbl_Exercises[[#This Row],[ExerciseName]],tbl_Lookup_Exercises[ExerciseName],0)),"Unknown")</f>
        <v>Legs</v>
      </c>
    </row>
    <row r="2493" spans="1:18" x14ac:dyDescent="0.25">
      <c r="A2493" s="49" t="s">
        <v>7371</v>
      </c>
      <c r="B2493" s="49" t="s">
        <v>1280</v>
      </c>
      <c r="C2493" s="49" t="s">
        <v>299</v>
      </c>
      <c r="D2493" s="49">
        <v>2</v>
      </c>
      <c r="E2493">
        <v>0</v>
      </c>
      <c r="F2493">
        <v>10</v>
      </c>
      <c r="I2493" s="49"/>
      <c r="M2493" s="49"/>
      <c r="N2493" s="49"/>
      <c r="O2493" s="49"/>
      <c r="P2493" s="49">
        <v>8</v>
      </c>
      <c r="Q2493" s="49" t="s">
        <v>7372</v>
      </c>
      <c r="R2493" s="49" t="str">
        <f>IFERROR(INDEX(tbl_Lookup_Exercises[Category],MATCH(tbl_Exercises[[#This Row],[ExerciseName]],tbl_Lookup_Exercises[ExerciseName],0)),"Unknown")</f>
        <v>Legs</v>
      </c>
    </row>
    <row r="2494" spans="1:18" x14ac:dyDescent="0.25">
      <c r="A2494" s="49" t="s">
        <v>7373</v>
      </c>
      <c r="B2494" s="49" t="s">
        <v>1280</v>
      </c>
      <c r="C2494" s="49" t="s">
        <v>286</v>
      </c>
      <c r="D2494" s="49">
        <v>2</v>
      </c>
      <c r="E2494">
        <v>0</v>
      </c>
      <c r="F2494">
        <v>15</v>
      </c>
      <c r="I2494" s="49"/>
      <c r="M2494" s="49"/>
      <c r="N2494" s="49"/>
      <c r="O2494" s="49"/>
      <c r="P2494" s="49">
        <v>8</v>
      </c>
      <c r="Q2494" s="49" t="s">
        <v>7374</v>
      </c>
      <c r="R2494" s="49" t="str">
        <f>IFERROR(INDEX(tbl_Lookup_Exercises[Category],MATCH(tbl_Exercises[[#This Row],[ExerciseName]],tbl_Lookup_Exercises[ExerciseName],0)),"Unknown")</f>
        <v>Legs</v>
      </c>
    </row>
    <row r="2495" spans="1:18" x14ac:dyDescent="0.25">
      <c r="A2495" s="49" t="s">
        <v>7375</v>
      </c>
      <c r="B2495" s="49" t="s">
        <v>1280</v>
      </c>
      <c r="C2495" s="49" t="s">
        <v>265</v>
      </c>
      <c r="D2495" s="49">
        <v>1</v>
      </c>
      <c r="E2495">
        <v>65</v>
      </c>
      <c r="F2495">
        <v>10</v>
      </c>
      <c r="I2495" s="49"/>
      <c r="J2495">
        <v>3</v>
      </c>
      <c r="K2495">
        <v>1</v>
      </c>
      <c r="L2495">
        <v>2</v>
      </c>
      <c r="M2495" s="49" t="s">
        <v>618</v>
      </c>
      <c r="N2495" s="49"/>
      <c r="O2495" s="49" t="s">
        <v>3213</v>
      </c>
      <c r="P2495" s="49">
        <v>8</v>
      </c>
      <c r="Q2495" s="49" t="s">
        <v>7376</v>
      </c>
      <c r="R2495" s="49" t="str">
        <f>IFERROR(INDEX(tbl_Lookup_Exercises[Category],MATCH(tbl_Exercises[[#This Row],[ExerciseName]],tbl_Lookup_Exercises[ExerciseName],0)),"Unknown")</f>
        <v>Legs</v>
      </c>
    </row>
    <row r="2496" spans="1:18" x14ac:dyDescent="0.25">
      <c r="A2496" s="49" t="s">
        <v>7377</v>
      </c>
      <c r="B2496" s="49" t="s">
        <v>1280</v>
      </c>
      <c r="C2496" s="49" t="s">
        <v>265</v>
      </c>
      <c r="D2496" s="49">
        <v>2</v>
      </c>
      <c r="E2496">
        <v>70</v>
      </c>
      <c r="F2496">
        <v>10</v>
      </c>
      <c r="I2496" s="49"/>
      <c r="J2496">
        <v>3</v>
      </c>
      <c r="K2496">
        <v>1</v>
      </c>
      <c r="L2496">
        <v>2</v>
      </c>
      <c r="M2496" s="49" t="s">
        <v>618</v>
      </c>
      <c r="N2496" s="49"/>
      <c r="O2496" s="49" t="s">
        <v>3213</v>
      </c>
      <c r="P2496" s="49">
        <v>8</v>
      </c>
      <c r="Q2496" s="49" t="s">
        <v>7378</v>
      </c>
      <c r="R2496" s="49" t="str">
        <f>IFERROR(INDEX(tbl_Lookup_Exercises[Category],MATCH(tbl_Exercises[[#This Row],[ExerciseName]],tbl_Lookup_Exercises[ExerciseName],0)),"Unknown")</f>
        <v>Legs</v>
      </c>
    </row>
    <row r="2497" spans="1:18" x14ac:dyDescent="0.25">
      <c r="A2497" s="49" t="s">
        <v>7379</v>
      </c>
      <c r="B2497" s="49" t="s">
        <v>1280</v>
      </c>
      <c r="C2497" s="49" t="s">
        <v>265</v>
      </c>
      <c r="D2497" s="49">
        <v>3</v>
      </c>
      <c r="E2497">
        <v>75</v>
      </c>
      <c r="F2497">
        <v>10</v>
      </c>
      <c r="I2497" s="49"/>
      <c r="J2497">
        <v>3</v>
      </c>
      <c r="K2497">
        <v>1</v>
      </c>
      <c r="L2497">
        <v>2</v>
      </c>
      <c r="M2497" s="49" t="s">
        <v>1745</v>
      </c>
      <c r="N2497" s="49"/>
      <c r="O2497" s="49" t="s">
        <v>2982</v>
      </c>
      <c r="P2497" s="49">
        <v>8</v>
      </c>
      <c r="Q2497" s="49" t="s">
        <v>7380</v>
      </c>
      <c r="R2497" s="49" t="str">
        <f>IFERROR(INDEX(tbl_Lookup_Exercises[Category],MATCH(tbl_Exercises[[#This Row],[ExerciseName]],tbl_Lookup_Exercises[ExerciseName],0)),"Unknown")</f>
        <v>Legs</v>
      </c>
    </row>
    <row r="2498" spans="1:18" x14ac:dyDescent="0.25">
      <c r="A2498" s="49" t="s">
        <v>7381</v>
      </c>
      <c r="B2498" s="49" t="s">
        <v>1280</v>
      </c>
      <c r="C2498" s="49" t="s">
        <v>265</v>
      </c>
      <c r="D2498" s="49">
        <v>4</v>
      </c>
      <c r="E2498">
        <v>75</v>
      </c>
      <c r="F2498">
        <v>8</v>
      </c>
      <c r="I2498" s="49"/>
      <c r="J2498">
        <v>3</v>
      </c>
      <c r="K2498">
        <v>1</v>
      </c>
      <c r="L2498">
        <v>2</v>
      </c>
      <c r="M2498" s="49" t="s">
        <v>1745</v>
      </c>
      <c r="N2498" s="49"/>
      <c r="O2498" s="49" t="s">
        <v>7382</v>
      </c>
      <c r="P2498" s="49">
        <v>8</v>
      </c>
      <c r="Q2498" s="49" t="s">
        <v>7383</v>
      </c>
      <c r="R2498" s="49" t="str">
        <f>IFERROR(INDEX(tbl_Lookup_Exercises[Category],MATCH(tbl_Exercises[[#This Row],[ExerciseName]],tbl_Lookup_Exercises[ExerciseName],0)),"Unknown")</f>
        <v>Legs</v>
      </c>
    </row>
    <row r="2499" spans="1:18" x14ac:dyDescent="0.25">
      <c r="A2499" s="49" t="s">
        <v>7384</v>
      </c>
      <c r="B2499" s="49" t="s">
        <v>1280</v>
      </c>
      <c r="C2499" s="49" t="s">
        <v>249</v>
      </c>
      <c r="D2499" s="49">
        <v>1</v>
      </c>
      <c r="E2499">
        <v>150</v>
      </c>
      <c r="F2499">
        <v>10</v>
      </c>
      <c r="I2499" s="49"/>
      <c r="J2499">
        <v>3</v>
      </c>
      <c r="K2499">
        <v>1</v>
      </c>
      <c r="L2499">
        <v>2</v>
      </c>
      <c r="M2499" s="49" t="s">
        <v>2289</v>
      </c>
      <c r="N2499" s="49"/>
      <c r="O2499" s="49" t="s">
        <v>3210</v>
      </c>
      <c r="P2499" s="49">
        <v>8</v>
      </c>
      <c r="Q2499" s="49" t="s">
        <v>7385</v>
      </c>
      <c r="R2499" s="49" t="str">
        <f>IFERROR(INDEX(tbl_Lookup_Exercises[Category],MATCH(tbl_Exercises[[#This Row],[ExerciseName]],tbl_Lookup_Exercises[ExerciseName],0)),"Unknown")</f>
        <v>Legs</v>
      </c>
    </row>
    <row r="2500" spans="1:18" x14ac:dyDescent="0.25">
      <c r="A2500" s="49" t="s">
        <v>7386</v>
      </c>
      <c r="B2500" s="49" t="s">
        <v>1280</v>
      </c>
      <c r="C2500" s="49" t="s">
        <v>249</v>
      </c>
      <c r="D2500" s="49">
        <v>2</v>
      </c>
      <c r="E2500">
        <v>150</v>
      </c>
      <c r="F2500">
        <v>10</v>
      </c>
      <c r="I2500" s="49"/>
      <c r="J2500">
        <v>3</v>
      </c>
      <c r="K2500">
        <v>1</v>
      </c>
      <c r="L2500">
        <v>2</v>
      </c>
      <c r="M2500" s="49" t="s">
        <v>2289</v>
      </c>
      <c r="N2500" s="49"/>
      <c r="O2500" s="49" t="s">
        <v>3210</v>
      </c>
      <c r="P2500" s="49">
        <v>8</v>
      </c>
      <c r="Q2500" s="49" t="s">
        <v>7387</v>
      </c>
      <c r="R2500" s="49" t="str">
        <f>IFERROR(INDEX(tbl_Lookup_Exercises[Category],MATCH(tbl_Exercises[[#This Row],[ExerciseName]],tbl_Lookup_Exercises[ExerciseName],0)),"Unknown")</f>
        <v>Legs</v>
      </c>
    </row>
    <row r="2501" spans="1:18" x14ac:dyDescent="0.25">
      <c r="A2501" s="49" t="s">
        <v>7388</v>
      </c>
      <c r="B2501" s="49" t="s">
        <v>1280</v>
      </c>
      <c r="C2501" s="49" t="s">
        <v>249</v>
      </c>
      <c r="D2501" s="49">
        <v>3</v>
      </c>
      <c r="E2501">
        <v>150</v>
      </c>
      <c r="F2501">
        <v>11</v>
      </c>
      <c r="I2501" s="49"/>
      <c r="J2501">
        <v>3</v>
      </c>
      <c r="K2501">
        <v>1</v>
      </c>
      <c r="L2501">
        <v>2</v>
      </c>
      <c r="M2501" s="49" t="s">
        <v>1745</v>
      </c>
      <c r="N2501" s="49"/>
      <c r="O2501" s="49" t="s">
        <v>2982</v>
      </c>
      <c r="P2501" s="49">
        <v>8</v>
      </c>
      <c r="Q2501" s="49" t="s">
        <v>7389</v>
      </c>
      <c r="R2501" s="49" t="str">
        <f>IFERROR(INDEX(tbl_Lookup_Exercises[Category],MATCH(tbl_Exercises[[#This Row],[ExerciseName]],tbl_Lookup_Exercises[ExerciseName],0)),"Unknown")</f>
        <v>Legs</v>
      </c>
    </row>
    <row r="2502" spans="1:18" x14ac:dyDescent="0.25">
      <c r="A2502" s="49" t="s">
        <v>7390</v>
      </c>
      <c r="B2502" s="49" t="s">
        <v>1280</v>
      </c>
      <c r="C2502" s="49" t="s">
        <v>1</v>
      </c>
      <c r="D2502" s="49">
        <v>1</v>
      </c>
      <c r="E2502">
        <v>150</v>
      </c>
      <c r="G2502">
        <v>60</v>
      </c>
      <c r="I2502" s="49"/>
      <c r="M2502" s="49"/>
      <c r="N2502" s="49"/>
      <c r="O2502" s="49" t="s">
        <v>7391</v>
      </c>
      <c r="P2502" s="49">
        <v>8</v>
      </c>
      <c r="Q2502" s="49" t="s">
        <v>7392</v>
      </c>
      <c r="R2502" s="49" t="str">
        <f>IFERROR(INDEX(tbl_Lookup_Exercises[Category],MATCH(tbl_Exercises[[#This Row],[ExerciseName]],tbl_Lookup_Exercises[ExerciseName],0)),"Unknown")</f>
        <v>Carry</v>
      </c>
    </row>
    <row r="2503" spans="1:18" x14ac:dyDescent="0.25">
      <c r="A2503" s="49" t="s">
        <v>7393</v>
      </c>
      <c r="B2503" s="49" t="s">
        <v>1280</v>
      </c>
      <c r="C2503" s="49" t="s">
        <v>1</v>
      </c>
      <c r="D2503" s="49">
        <v>2</v>
      </c>
      <c r="E2503">
        <v>150</v>
      </c>
      <c r="G2503">
        <v>49.8</v>
      </c>
      <c r="I2503" s="49"/>
      <c r="M2503" s="49"/>
      <c r="N2503" s="49"/>
      <c r="O2503" s="49" t="s">
        <v>7394</v>
      </c>
      <c r="P2503" s="49">
        <v>8</v>
      </c>
      <c r="Q2503" s="49" t="s">
        <v>7395</v>
      </c>
      <c r="R2503" s="49" t="str">
        <f>IFERROR(INDEX(tbl_Lookup_Exercises[Category],MATCH(tbl_Exercises[[#This Row],[ExerciseName]],tbl_Lookup_Exercises[ExerciseName],0)),"Unknown")</f>
        <v>Carry</v>
      </c>
    </row>
    <row r="2504" spans="1:18" x14ac:dyDescent="0.25">
      <c r="A2504" s="49" t="s">
        <v>7396</v>
      </c>
      <c r="B2504" s="49" t="s">
        <v>1280</v>
      </c>
      <c r="C2504" s="49" t="s">
        <v>1</v>
      </c>
      <c r="D2504" s="49">
        <v>3</v>
      </c>
      <c r="E2504">
        <v>150</v>
      </c>
      <c r="G2504">
        <v>48</v>
      </c>
      <c r="I2504" s="49"/>
      <c r="M2504" s="49"/>
      <c r="N2504" s="49"/>
      <c r="O2504" s="49" t="s">
        <v>7397</v>
      </c>
      <c r="P2504" s="49">
        <v>8</v>
      </c>
      <c r="Q2504" s="49" t="s">
        <v>7398</v>
      </c>
      <c r="R2504" s="49" t="str">
        <f>IFERROR(INDEX(tbl_Lookup_Exercises[Category],MATCH(tbl_Exercises[[#This Row],[ExerciseName]],tbl_Lookup_Exercises[ExerciseName],0)),"Unknown")</f>
        <v>Carry</v>
      </c>
    </row>
    <row r="2505" spans="1:18" x14ac:dyDescent="0.25">
      <c r="A2505" s="49" t="s">
        <v>7399</v>
      </c>
      <c r="B2505" s="49" t="s">
        <v>1280</v>
      </c>
      <c r="C2505" s="49" t="s">
        <v>1</v>
      </c>
      <c r="D2505" s="49">
        <v>4</v>
      </c>
      <c r="E2505">
        <v>150</v>
      </c>
      <c r="G2505">
        <v>40.200000000000003</v>
      </c>
      <c r="I2505" s="49"/>
      <c r="M2505" s="49"/>
      <c r="N2505" s="49"/>
      <c r="O2505" s="49" t="s">
        <v>7400</v>
      </c>
      <c r="P2505" s="49">
        <v>8</v>
      </c>
      <c r="Q2505" s="49" t="s">
        <v>7401</v>
      </c>
      <c r="R2505" s="49" t="str">
        <f>IFERROR(INDEX(tbl_Lookup_Exercises[Category],MATCH(tbl_Exercises[[#This Row],[ExerciseName]],tbl_Lookup_Exercises[ExerciseName],0)),"Unknown")</f>
        <v>Carry</v>
      </c>
    </row>
    <row r="2506" spans="1:18" x14ac:dyDescent="0.25">
      <c r="A2506" s="49" t="s">
        <v>7402</v>
      </c>
      <c r="B2506" s="49" t="s">
        <v>1280</v>
      </c>
      <c r="C2506" s="49" t="s">
        <v>256</v>
      </c>
      <c r="D2506" s="49">
        <v>1</v>
      </c>
      <c r="E2506">
        <v>0</v>
      </c>
      <c r="F2506">
        <v>8</v>
      </c>
      <c r="I2506" s="49"/>
      <c r="J2506">
        <v>3</v>
      </c>
      <c r="K2506">
        <v>1</v>
      </c>
      <c r="L2506">
        <v>2</v>
      </c>
      <c r="M2506" s="49" t="s">
        <v>2271</v>
      </c>
      <c r="N2506" s="49"/>
      <c r="O2506" s="49" t="s">
        <v>7403</v>
      </c>
      <c r="P2506" s="49">
        <v>8</v>
      </c>
      <c r="Q2506" s="49" t="s">
        <v>7404</v>
      </c>
      <c r="R2506" s="49" t="str">
        <f>IFERROR(INDEX(tbl_Lookup_Exercises[Category],MATCH(tbl_Exercises[[#This Row],[ExerciseName]],tbl_Lookup_Exercises[ExerciseName],0)),"Unknown")</f>
        <v>Legs</v>
      </c>
    </row>
    <row r="2507" spans="1:18" x14ac:dyDescent="0.25">
      <c r="A2507" s="49" t="s">
        <v>7405</v>
      </c>
      <c r="B2507" s="49" t="s">
        <v>1280</v>
      </c>
      <c r="C2507" s="49" t="s">
        <v>256</v>
      </c>
      <c r="D2507" s="49">
        <v>2</v>
      </c>
      <c r="E2507">
        <v>20</v>
      </c>
      <c r="F2507">
        <v>8</v>
      </c>
      <c r="I2507" s="49"/>
      <c r="J2507">
        <v>3</v>
      </c>
      <c r="K2507">
        <v>1</v>
      </c>
      <c r="L2507">
        <v>2</v>
      </c>
      <c r="M2507" s="49" t="s">
        <v>2289</v>
      </c>
      <c r="N2507" s="49"/>
      <c r="O2507" s="49" t="s">
        <v>7406</v>
      </c>
      <c r="P2507" s="49">
        <v>8</v>
      </c>
      <c r="Q2507" s="49" t="s">
        <v>7407</v>
      </c>
      <c r="R2507" s="49" t="str">
        <f>IFERROR(INDEX(tbl_Lookup_Exercises[Category],MATCH(tbl_Exercises[[#This Row],[ExerciseName]],tbl_Lookup_Exercises[ExerciseName],0)),"Unknown")</f>
        <v>Legs</v>
      </c>
    </row>
    <row r="2508" spans="1:18" x14ac:dyDescent="0.25">
      <c r="A2508" s="49" t="s">
        <v>7408</v>
      </c>
      <c r="B2508" s="49" t="s">
        <v>1280</v>
      </c>
      <c r="C2508" s="49" t="s">
        <v>256</v>
      </c>
      <c r="D2508" s="49">
        <v>3</v>
      </c>
      <c r="E2508">
        <v>30</v>
      </c>
      <c r="F2508">
        <v>8</v>
      </c>
      <c r="I2508" s="49"/>
      <c r="J2508">
        <v>3</v>
      </c>
      <c r="K2508">
        <v>1</v>
      </c>
      <c r="L2508">
        <v>2</v>
      </c>
      <c r="M2508" s="49" t="s">
        <v>618</v>
      </c>
      <c r="N2508" s="49"/>
      <c r="O2508" s="49" t="s">
        <v>7409</v>
      </c>
      <c r="P2508" s="49">
        <v>8</v>
      </c>
      <c r="Q2508" s="49" t="s">
        <v>7410</v>
      </c>
      <c r="R2508" s="49" t="str">
        <f>IFERROR(INDEX(tbl_Lookup_Exercises[Category],MATCH(tbl_Exercises[[#This Row],[ExerciseName]],tbl_Lookup_Exercises[ExerciseName],0)),"Unknown")</f>
        <v>Legs</v>
      </c>
    </row>
    <row r="2509" spans="1:18" x14ac:dyDescent="0.25">
      <c r="A2509" s="49" t="s">
        <v>7411</v>
      </c>
      <c r="B2509" s="49" t="s">
        <v>1280</v>
      </c>
      <c r="C2509" s="49" t="s">
        <v>256</v>
      </c>
      <c r="D2509" s="49">
        <v>4</v>
      </c>
      <c r="E2509">
        <v>40</v>
      </c>
      <c r="F2509">
        <v>8</v>
      </c>
      <c r="I2509" s="49"/>
      <c r="J2509">
        <v>3</v>
      </c>
      <c r="K2509">
        <v>1</v>
      </c>
      <c r="L2509">
        <v>2</v>
      </c>
      <c r="M2509" s="49" t="s">
        <v>618</v>
      </c>
      <c r="N2509" s="49"/>
      <c r="O2509" s="49" t="s">
        <v>7412</v>
      </c>
      <c r="P2509" s="49">
        <v>8</v>
      </c>
      <c r="Q2509" s="49" t="s">
        <v>7413</v>
      </c>
      <c r="R2509" s="49" t="str">
        <f>IFERROR(INDEX(tbl_Lookup_Exercises[Category],MATCH(tbl_Exercises[[#This Row],[ExerciseName]],tbl_Lookup_Exercises[ExerciseName],0)),"Unknown")</f>
        <v>Legs</v>
      </c>
    </row>
    <row r="2510" spans="1:18" x14ac:dyDescent="0.25">
      <c r="A2510" s="49" t="s">
        <v>7414</v>
      </c>
      <c r="B2510" s="49" t="s">
        <v>1280</v>
      </c>
      <c r="C2510" s="49" t="s">
        <v>290</v>
      </c>
      <c r="D2510" s="49">
        <v>1</v>
      </c>
      <c r="E2510">
        <v>0</v>
      </c>
      <c r="F2510">
        <v>12</v>
      </c>
      <c r="I2510" s="49"/>
      <c r="J2510">
        <v>2</v>
      </c>
      <c r="K2510">
        <v>1</v>
      </c>
      <c r="L2510">
        <v>3</v>
      </c>
      <c r="M2510" s="49" t="s">
        <v>2271</v>
      </c>
      <c r="N2510" s="49"/>
      <c r="O2510" s="49" t="s">
        <v>7415</v>
      </c>
      <c r="P2510" s="49">
        <v>8</v>
      </c>
      <c r="Q2510" s="49" t="s">
        <v>7416</v>
      </c>
      <c r="R2510" s="49" t="str">
        <f>IFERROR(INDEX(tbl_Lookup_Exercises[Category],MATCH(tbl_Exercises[[#This Row],[ExerciseName]],tbl_Lookup_Exercises[ExerciseName],0)),"Unknown")</f>
        <v>Legs</v>
      </c>
    </row>
    <row r="2511" spans="1:18" x14ac:dyDescent="0.25">
      <c r="A2511" s="49" t="s">
        <v>7417</v>
      </c>
      <c r="B2511" s="49" t="s">
        <v>1280</v>
      </c>
      <c r="C2511" s="49" t="s">
        <v>290</v>
      </c>
      <c r="D2511" s="49">
        <v>2</v>
      </c>
      <c r="E2511">
        <v>50</v>
      </c>
      <c r="F2511">
        <v>15</v>
      </c>
      <c r="I2511" s="49"/>
      <c r="J2511">
        <v>2</v>
      </c>
      <c r="K2511">
        <v>1</v>
      </c>
      <c r="L2511">
        <v>3</v>
      </c>
      <c r="M2511" s="49" t="s">
        <v>2271</v>
      </c>
      <c r="N2511" s="49"/>
      <c r="O2511" s="49" t="s">
        <v>7418</v>
      </c>
      <c r="P2511" s="49">
        <v>8</v>
      </c>
      <c r="Q2511" s="49" t="s">
        <v>7419</v>
      </c>
      <c r="R2511" s="49" t="str">
        <f>IFERROR(INDEX(tbl_Lookup_Exercises[Category],MATCH(tbl_Exercises[[#This Row],[ExerciseName]],tbl_Lookup_Exercises[ExerciseName],0)),"Unknown")</f>
        <v>Legs</v>
      </c>
    </row>
    <row r="2512" spans="1:18" x14ac:dyDescent="0.25">
      <c r="A2512" s="49" t="s">
        <v>7420</v>
      </c>
      <c r="B2512" s="49" t="s">
        <v>1280</v>
      </c>
      <c r="C2512" s="49" t="s">
        <v>290</v>
      </c>
      <c r="D2512" s="49">
        <v>3</v>
      </c>
      <c r="E2512">
        <v>70</v>
      </c>
      <c r="F2512">
        <v>15</v>
      </c>
      <c r="I2512" s="49"/>
      <c r="J2512">
        <v>2</v>
      </c>
      <c r="K2512">
        <v>1</v>
      </c>
      <c r="L2512">
        <v>3</v>
      </c>
      <c r="M2512" s="49" t="s">
        <v>2289</v>
      </c>
      <c r="N2512" s="49"/>
      <c r="O2512" s="49" t="s">
        <v>7421</v>
      </c>
      <c r="P2512" s="49">
        <v>8</v>
      </c>
      <c r="Q2512" s="49" t="s">
        <v>7422</v>
      </c>
      <c r="R2512" s="49" t="str">
        <f>IFERROR(INDEX(tbl_Lookup_Exercises[Category],MATCH(tbl_Exercises[[#This Row],[ExerciseName]],tbl_Lookup_Exercises[ExerciseName],0)),"Unknown")</f>
        <v>Legs</v>
      </c>
    </row>
    <row r="2513" spans="1:18" x14ac:dyDescent="0.25">
      <c r="A2513" s="49" t="s">
        <v>7423</v>
      </c>
      <c r="B2513" s="49" t="s">
        <v>1280</v>
      </c>
      <c r="C2513" s="49" t="s">
        <v>290</v>
      </c>
      <c r="D2513" s="49">
        <v>4</v>
      </c>
      <c r="E2513">
        <v>90</v>
      </c>
      <c r="F2513">
        <v>15</v>
      </c>
      <c r="I2513" s="49"/>
      <c r="J2513">
        <v>2</v>
      </c>
      <c r="K2513">
        <v>1</v>
      </c>
      <c r="L2513">
        <v>3</v>
      </c>
      <c r="M2513" s="49" t="s">
        <v>2289</v>
      </c>
      <c r="N2513" s="49"/>
      <c r="O2513" s="49" t="s">
        <v>7421</v>
      </c>
      <c r="P2513" s="49">
        <v>8</v>
      </c>
      <c r="Q2513" s="49" t="s">
        <v>7424</v>
      </c>
      <c r="R2513" s="49" t="str">
        <f>IFERROR(INDEX(tbl_Lookup_Exercises[Category],MATCH(tbl_Exercises[[#This Row],[ExerciseName]],tbl_Lookup_Exercises[ExerciseName],0)),"Unknown")</f>
        <v>Legs</v>
      </c>
    </row>
    <row r="2514" spans="1:18" x14ac:dyDescent="0.25">
      <c r="A2514" s="49" t="s">
        <v>7425</v>
      </c>
      <c r="B2514" s="49" t="s">
        <v>1280</v>
      </c>
      <c r="C2514" s="49" t="s">
        <v>356</v>
      </c>
      <c r="D2514" s="49">
        <v>1</v>
      </c>
      <c r="G2514">
        <v>215</v>
      </c>
      <c r="H2514">
        <v>1</v>
      </c>
      <c r="I2514" s="49" t="s">
        <v>3957</v>
      </c>
      <c r="M2514" s="49"/>
      <c r="N2514" s="49"/>
      <c r="O2514" s="49" t="s">
        <v>6793</v>
      </c>
      <c r="P2514" s="49">
        <v>8</v>
      </c>
      <c r="Q2514" s="49" t="s">
        <v>1284</v>
      </c>
      <c r="R2514" s="49" t="str">
        <f>IFERROR(INDEX(tbl_Lookup_Exercises[Category],MATCH(tbl_Exercises[[#This Row],[ExerciseName]],tbl_Lookup_Exercises[ExerciseName],0)),"Unknown")</f>
        <v>Pull</v>
      </c>
    </row>
    <row r="2515" spans="1:18" x14ac:dyDescent="0.25">
      <c r="A2515" s="49" t="s">
        <v>7426</v>
      </c>
      <c r="B2515" s="49" t="s">
        <v>1285</v>
      </c>
      <c r="C2515" s="49" t="s">
        <v>363</v>
      </c>
      <c r="D2515" s="49">
        <v>1</v>
      </c>
      <c r="G2515">
        <v>300</v>
      </c>
      <c r="H2515">
        <v>0.56999999999999995</v>
      </c>
      <c r="I2515" s="49" t="s">
        <v>3957</v>
      </c>
      <c r="M2515" s="49"/>
      <c r="N2515" s="49"/>
      <c r="O2515" s="49" t="s">
        <v>6992</v>
      </c>
      <c r="P2515" s="49">
        <v>8</v>
      </c>
      <c r="Q2515" s="49" t="s">
        <v>1288</v>
      </c>
      <c r="R2515" s="49" t="str">
        <f>IFERROR(INDEX(tbl_Lookup_Exercises[Category],MATCH(tbl_Exercises[[#This Row],[ExerciseName]],tbl_Lookup_Exercises[ExerciseName],0)),"Unknown")</f>
        <v>Cardio</v>
      </c>
    </row>
    <row r="2516" spans="1:18" x14ac:dyDescent="0.25">
      <c r="A2516" s="49" t="s">
        <v>7427</v>
      </c>
      <c r="B2516" s="49" t="s">
        <v>1285</v>
      </c>
      <c r="C2516" s="49" t="s">
        <v>394</v>
      </c>
      <c r="D2516" s="49">
        <v>1</v>
      </c>
      <c r="E2516">
        <v>0</v>
      </c>
      <c r="F2516">
        <v>15</v>
      </c>
      <c r="I2516" s="49"/>
      <c r="M2516" s="49"/>
      <c r="N2516" s="49"/>
      <c r="O2516" s="49" t="s">
        <v>2818</v>
      </c>
      <c r="P2516" s="49">
        <v>8</v>
      </c>
      <c r="Q2516" s="49" t="s">
        <v>7428</v>
      </c>
      <c r="R2516" s="49" t="str">
        <f>IFERROR(INDEX(tbl_Lookup_Exercises[Category],MATCH(tbl_Exercises[[#This Row],[ExerciseName]],tbl_Lookup_Exercises[ExerciseName],0)),"Unknown")</f>
        <v>Warmup</v>
      </c>
    </row>
    <row r="2517" spans="1:18" x14ac:dyDescent="0.25">
      <c r="A2517" s="49" t="s">
        <v>7429</v>
      </c>
      <c r="B2517" s="49" t="s">
        <v>1285</v>
      </c>
      <c r="C2517" s="49" t="s">
        <v>398</v>
      </c>
      <c r="D2517" s="49">
        <v>1</v>
      </c>
      <c r="E2517">
        <v>0</v>
      </c>
      <c r="F2517">
        <v>12</v>
      </c>
      <c r="I2517" s="49"/>
      <c r="M2517" s="49"/>
      <c r="N2517" s="49"/>
      <c r="O2517" s="49" t="s">
        <v>3073</v>
      </c>
      <c r="P2517" s="49">
        <v>8</v>
      </c>
      <c r="Q2517" s="49" t="s">
        <v>7430</v>
      </c>
      <c r="R2517" s="49" t="str">
        <f>IFERROR(INDEX(tbl_Lookup_Exercises[Category],MATCH(tbl_Exercises[[#This Row],[ExerciseName]],tbl_Lookup_Exercises[ExerciseName],0)),"Unknown")</f>
        <v>Warmup</v>
      </c>
    </row>
    <row r="2518" spans="1:18" x14ac:dyDescent="0.25">
      <c r="A2518" s="49" t="s">
        <v>7431</v>
      </c>
      <c r="B2518" s="49" t="s">
        <v>1285</v>
      </c>
      <c r="C2518" s="49" t="s">
        <v>403</v>
      </c>
      <c r="D2518" s="49">
        <v>1</v>
      </c>
      <c r="E2518">
        <v>0</v>
      </c>
      <c r="F2518">
        <v>8</v>
      </c>
      <c r="I2518" s="49"/>
      <c r="M2518" s="49"/>
      <c r="N2518" s="49"/>
      <c r="O2518" s="49" t="s">
        <v>3073</v>
      </c>
      <c r="P2518" s="49">
        <v>8</v>
      </c>
      <c r="Q2518" s="49" t="s">
        <v>7432</v>
      </c>
      <c r="R2518" s="49" t="str">
        <f>IFERROR(INDEX(tbl_Lookup_Exercises[Category],MATCH(tbl_Exercises[[#This Row],[ExerciseName]],tbl_Lookup_Exercises[ExerciseName],0)),"Unknown")</f>
        <v>Warmup</v>
      </c>
    </row>
    <row r="2519" spans="1:18" x14ac:dyDescent="0.25">
      <c r="A2519" s="49" t="s">
        <v>7433</v>
      </c>
      <c r="B2519" s="49" t="s">
        <v>1285</v>
      </c>
      <c r="C2519" s="49" t="s">
        <v>389</v>
      </c>
      <c r="D2519" s="49">
        <v>1</v>
      </c>
      <c r="E2519">
        <v>0</v>
      </c>
      <c r="F2519">
        <v>10</v>
      </c>
      <c r="I2519" s="49"/>
      <c r="M2519" s="49"/>
      <c r="N2519" s="49"/>
      <c r="O2519" s="49"/>
      <c r="P2519" s="49">
        <v>8</v>
      </c>
      <c r="Q2519" s="49" t="s">
        <v>7434</v>
      </c>
      <c r="R2519" s="49" t="str">
        <f>IFERROR(INDEX(tbl_Lookup_Exercises[Category],MATCH(tbl_Exercises[[#This Row],[ExerciseName]],tbl_Lookup_Exercises[ExerciseName],0)),"Unknown")</f>
        <v>Push</v>
      </c>
    </row>
    <row r="2520" spans="1:18" x14ac:dyDescent="0.25">
      <c r="A2520" s="49" t="s">
        <v>7435</v>
      </c>
      <c r="B2520" s="49" t="s">
        <v>1285</v>
      </c>
      <c r="C2520" s="49" t="s">
        <v>394</v>
      </c>
      <c r="D2520" s="49">
        <v>2</v>
      </c>
      <c r="E2520">
        <v>0</v>
      </c>
      <c r="F2520">
        <v>15</v>
      </c>
      <c r="I2520" s="49"/>
      <c r="M2520" s="49"/>
      <c r="N2520" s="49"/>
      <c r="O2520" s="49" t="s">
        <v>2818</v>
      </c>
      <c r="P2520" s="49">
        <v>8</v>
      </c>
      <c r="Q2520" s="49" t="s">
        <v>7436</v>
      </c>
      <c r="R2520" s="49" t="str">
        <f>IFERROR(INDEX(tbl_Lookup_Exercises[Category],MATCH(tbl_Exercises[[#This Row],[ExerciseName]],tbl_Lookup_Exercises[ExerciseName],0)),"Unknown")</f>
        <v>Warmup</v>
      </c>
    </row>
    <row r="2521" spans="1:18" x14ac:dyDescent="0.25">
      <c r="A2521" s="49" t="s">
        <v>7437</v>
      </c>
      <c r="B2521" s="49" t="s">
        <v>1285</v>
      </c>
      <c r="C2521" s="49" t="s">
        <v>398</v>
      </c>
      <c r="D2521" s="49">
        <v>2</v>
      </c>
      <c r="E2521">
        <v>0</v>
      </c>
      <c r="F2521">
        <v>12</v>
      </c>
      <c r="I2521" s="49"/>
      <c r="M2521" s="49"/>
      <c r="N2521" s="49"/>
      <c r="O2521" s="49" t="s">
        <v>3073</v>
      </c>
      <c r="P2521" s="49">
        <v>8</v>
      </c>
      <c r="Q2521" s="49" t="s">
        <v>7438</v>
      </c>
      <c r="R2521" s="49" t="str">
        <f>IFERROR(INDEX(tbl_Lookup_Exercises[Category],MATCH(tbl_Exercises[[#This Row],[ExerciseName]],tbl_Lookup_Exercises[ExerciseName],0)),"Unknown")</f>
        <v>Warmup</v>
      </c>
    </row>
    <row r="2522" spans="1:18" x14ac:dyDescent="0.25">
      <c r="A2522" s="49" t="s">
        <v>7439</v>
      </c>
      <c r="B2522" s="49" t="s">
        <v>1285</v>
      </c>
      <c r="C2522" s="49" t="s">
        <v>403</v>
      </c>
      <c r="D2522" s="49">
        <v>2</v>
      </c>
      <c r="E2522">
        <v>0</v>
      </c>
      <c r="F2522">
        <v>8</v>
      </c>
      <c r="I2522" s="49"/>
      <c r="M2522" s="49"/>
      <c r="N2522" s="49"/>
      <c r="O2522" s="49" t="s">
        <v>3073</v>
      </c>
      <c r="P2522" s="49">
        <v>8</v>
      </c>
      <c r="Q2522" s="49" t="s">
        <v>7440</v>
      </c>
      <c r="R2522" s="49" t="str">
        <f>IFERROR(INDEX(tbl_Lookup_Exercises[Category],MATCH(tbl_Exercises[[#This Row],[ExerciseName]],tbl_Lookup_Exercises[ExerciseName],0)),"Unknown")</f>
        <v>Warmup</v>
      </c>
    </row>
    <row r="2523" spans="1:18" x14ac:dyDescent="0.25">
      <c r="A2523" s="49" t="s">
        <v>7441</v>
      </c>
      <c r="B2523" s="49" t="s">
        <v>1285</v>
      </c>
      <c r="C2523" s="49" t="s">
        <v>389</v>
      </c>
      <c r="D2523" s="49">
        <v>2</v>
      </c>
      <c r="E2523">
        <v>0</v>
      </c>
      <c r="F2523">
        <v>10</v>
      </c>
      <c r="I2523" s="49"/>
      <c r="M2523" s="49"/>
      <c r="N2523" s="49"/>
      <c r="O2523" s="49"/>
      <c r="P2523" s="49">
        <v>8</v>
      </c>
      <c r="Q2523" s="49" t="s">
        <v>7442</v>
      </c>
      <c r="R2523" s="49" t="str">
        <f>IFERROR(INDEX(tbl_Lookup_Exercises[Category],MATCH(tbl_Exercises[[#This Row],[ExerciseName]],tbl_Lookup_Exercises[ExerciseName],0)),"Unknown")</f>
        <v>Push</v>
      </c>
    </row>
    <row r="2524" spans="1:18" x14ac:dyDescent="0.25">
      <c r="A2524" s="49" t="s">
        <v>7443</v>
      </c>
      <c r="B2524" s="49" t="s">
        <v>1285</v>
      </c>
      <c r="C2524" s="49" t="s">
        <v>115</v>
      </c>
      <c r="D2524" s="49">
        <v>1</v>
      </c>
      <c r="E2524">
        <v>30</v>
      </c>
      <c r="F2524">
        <v>10</v>
      </c>
      <c r="I2524" s="49"/>
      <c r="J2524">
        <v>2</v>
      </c>
      <c r="K2524">
        <v>1</v>
      </c>
      <c r="L2524">
        <v>3</v>
      </c>
      <c r="M2524" s="49" t="s">
        <v>618</v>
      </c>
      <c r="N2524" s="49"/>
      <c r="O2524" s="49" t="s">
        <v>3189</v>
      </c>
      <c r="P2524" s="49">
        <v>8</v>
      </c>
      <c r="Q2524" s="49" t="s">
        <v>7444</v>
      </c>
      <c r="R2524" s="49" t="str">
        <f>IFERROR(INDEX(tbl_Lookup_Exercises[Category],MATCH(tbl_Exercises[[#This Row],[ExerciseName]],tbl_Lookup_Exercises[ExerciseName],0)),"Unknown")</f>
        <v>Arms_Biceps</v>
      </c>
    </row>
    <row r="2525" spans="1:18" x14ac:dyDescent="0.25">
      <c r="A2525" s="49" t="s">
        <v>7445</v>
      </c>
      <c r="B2525" s="49" t="s">
        <v>1285</v>
      </c>
      <c r="C2525" s="49" t="s">
        <v>115</v>
      </c>
      <c r="D2525" s="49">
        <v>2</v>
      </c>
      <c r="E2525">
        <v>30</v>
      </c>
      <c r="F2525">
        <v>10</v>
      </c>
      <c r="I2525" s="49"/>
      <c r="J2525">
        <v>2</v>
      </c>
      <c r="K2525">
        <v>1</v>
      </c>
      <c r="L2525">
        <v>3</v>
      </c>
      <c r="M2525" s="49" t="s">
        <v>618</v>
      </c>
      <c r="N2525" s="49"/>
      <c r="O2525" s="49" t="s">
        <v>7446</v>
      </c>
      <c r="P2525" s="49">
        <v>8</v>
      </c>
      <c r="Q2525" s="49" t="s">
        <v>7447</v>
      </c>
      <c r="R2525" s="49" t="str">
        <f>IFERROR(INDEX(tbl_Lookup_Exercises[Category],MATCH(tbl_Exercises[[#This Row],[ExerciseName]],tbl_Lookup_Exercises[ExerciseName],0)),"Unknown")</f>
        <v>Arms_Biceps</v>
      </c>
    </row>
    <row r="2526" spans="1:18" x14ac:dyDescent="0.25">
      <c r="A2526" s="49" t="s">
        <v>7448</v>
      </c>
      <c r="B2526" s="49" t="s">
        <v>1285</v>
      </c>
      <c r="C2526" s="49" t="s">
        <v>115</v>
      </c>
      <c r="D2526" s="49">
        <v>3</v>
      </c>
      <c r="E2526">
        <v>30</v>
      </c>
      <c r="F2526">
        <v>10</v>
      </c>
      <c r="I2526" s="49"/>
      <c r="J2526">
        <v>2</v>
      </c>
      <c r="K2526">
        <v>1</v>
      </c>
      <c r="L2526">
        <v>3</v>
      </c>
      <c r="M2526" s="49" t="s">
        <v>1745</v>
      </c>
      <c r="N2526" s="49"/>
      <c r="O2526" s="49" t="s">
        <v>7449</v>
      </c>
      <c r="P2526" s="49">
        <v>8</v>
      </c>
      <c r="Q2526" s="49" t="s">
        <v>7450</v>
      </c>
      <c r="R2526" s="49" t="str">
        <f>IFERROR(INDEX(tbl_Lookup_Exercises[Category],MATCH(tbl_Exercises[[#This Row],[ExerciseName]],tbl_Lookup_Exercises[ExerciseName],0)),"Unknown")</f>
        <v>Arms_Biceps</v>
      </c>
    </row>
    <row r="2527" spans="1:18" x14ac:dyDescent="0.25">
      <c r="A2527" s="49" t="s">
        <v>7451</v>
      </c>
      <c r="B2527" s="49" t="s">
        <v>1285</v>
      </c>
      <c r="C2527" s="49" t="s">
        <v>217</v>
      </c>
      <c r="D2527" s="49">
        <v>1</v>
      </c>
      <c r="E2527">
        <v>22.5</v>
      </c>
      <c r="F2527">
        <v>10</v>
      </c>
      <c r="I2527" s="49"/>
      <c r="J2527">
        <v>2</v>
      </c>
      <c r="K2527">
        <v>1</v>
      </c>
      <c r="L2527">
        <v>3</v>
      </c>
      <c r="M2527" s="49" t="s">
        <v>2289</v>
      </c>
      <c r="N2527" s="49"/>
      <c r="O2527" s="49" t="s">
        <v>5413</v>
      </c>
      <c r="P2527" s="49">
        <v>8</v>
      </c>
      <c r="Q2527" s="49" t="s">
        <v>7452</v>
      </c>
      <c r="R2527" s="49" t="str">
        <f>IFERROR(INDEX(tbl_Lookup_Exercises[Category],MATCH(tbl_Exercises[[#This Row],[ExerciseName]],tbl_Lookup_Exercises[ExerciseName],0)),"Unknown")</f>
        <v>Arms_Triceps</v>
      </c>
    </row>
    <row r="2528" spans="1:18" x14ac:dyDescent="0.25">
      <c r="A2528" s="49" t="s">
        <v>7453</v>
      </c>
      <c r="B2528" s="49" t="s">
        <v>1285</v>
      </c>
      <c r="C2528" s="49" t="s">
        <v>217</v>
      </c>
      <c r="D2528" s="49">
        <v>2</v>
      </c>
      <c r="E2528">
        <v>22.5</v>
      </c>
      <c r="F2528">
        <v>10</v>
      </c>
      <c r="I2528" s="49"/>
      <c r="J2528">
        <v>2</v>
      </c>
      <c r="K2528">
        <v>1</v>
      </c>
      <c r="L2528">
        <v>3</v>
      </c>
      <c r="M2528" s="49" t="s">
        <v>618</v>
      </c>
      <c r="N2528" s="49"/>
      <c r="O2528" s="49" t="s">
        <v>3189</v>
      </c>
      <c r="P2528" s="49">
        <v>8</v>
      </c>
      <c r="Q2528" s="49" t="s">
        <v>7454</v>
      </c>
      <c r="R2528" s="49" t="str">
        <f>IFERROR(INDEX(tbl_Lookup_Exercises[Category],MATCH(tbl_Exercises[[#This Row],[ExerciseName]],tbl_Lookup_Exercises[ExerciseName],0)),"Unknown")</f>
        <v>Arms_Triceps</v>
      </c>
    </row>
    <row r="2529" spans="1:18" x14ac:dyDescent="0.25">
      <c r="A2529" s="49" t="s">
        <v>7455</v>
      </c>
      <c r="B2529" s="49" t="s">
        <v>1285</v>
      </c>
      <c r="C2529" s="49" t="s">
        <v>217</v>
      </c>
      <c r="D2529" s="49">
        <v>3</v>
      </c>
      <c r="E2529">
        <v>25</v>
      </c>
      <c r="F2529">
        <v>9</v>
      </c>
      <c r="I2529" s="49"/>
      <c r="J2529">
        <v>2</v>
      </c>
      <c r="K2529">
        <v>1</v>
      </c>
      <c r="L2529">
        <v>3</v>
      </c>
      <c r="M2529" s="49" t="s">
        <v>1745</v>
      </c>
      <c r="N2529" s="49"/>
      <c r="O2529" s="49" t="s">
        <v>7456</v>
      </c>
      <c r="P2529" s="49">
        <v>8</v>
      </c>
      <c r="Q2529" s="49" t="s">
        <v>7457</v>
      </c>
      <c r="R2529" s="49" t="str">
        <f>IFERROR(INDEX(tbl_Lookup_Exercises[Category],MATCH(tbl_Exercises[[#This Row],[ExerciseName]],tbl_Lookup_Exercises[ExerciseName],0)),"Unknown")</f>
        <v>Arms_Triceps</v>
      </c>
    </row>
    <row r="2530" spans="1:18" x14ac:dyDescent="0.25">
      <c r="A2530" s="49" t="s">
        <v>7458</v>
      </c>
      <c r="B2530" s="49" t="s">
        <v>1285</v>
      </c>
      <c r="C2530" s="49" t="s">
        <v>7459</v>
      </c>
      <c r="D2530" s="49">
        <v>1</v>
      </c>
      <c r="E2530">
        <v>25</v>
      </c>
      <c r="F2530">
        <v>12</v>
      </c>
      <c r="I2530" s="49"/>
      <c r="J2530">
        <v>2</v>
      </c>
      <c r="K2530">
        <v>1</v>
      </c>
      <c r="L2530">
        <v>3</v>
      </c>
      <c r="M2530" s="49" t="s">
        <v>618</v>
      </c>
      <c r="N2530" s="49"/>
      <c r="O2530" s="49" t="s">
        <v>3189</v>
      </c>
      <c r="P2530" s="49">
        <v>8</v>
      </c>
      <c r="Q2530" s="49" t="s">
        <v>7460</v>
      </c>
      <c r="R2530" s="49" t="str">
        <f>IFERROR(INDEX(tbl_Lookup_Exercises[Category],MATCH(tbl_Exercises[[#This Row],[ExerciseName]],tbl_Lookup_Exercises[ExerciseName],0)),"Unknown")</f>
        <v>Arms_Biceps</v>
      </c>
    </row>
    <row r="2531" spans="1:18" x14ac:dyDescent="0.25">
      <c r="A2531" s="49" t="s">
        <v>7461</v>
      </c>
      <c r="B2531" s="49" t="s">
        <v>1285</v>
      </c>
      <c r="C2531" s="49" t="s">
        <v>7459</v>
      </c>
      <c r="D2531" s="49">
        <v>2</v>
      </c>
      <c r="E2531">
        <v>27.5</v>
      </c>
      <c r="F2531">
        <v>12</v>
      </c>
      <c r="I2531" s="49"/>
      <c r="J2531">
        <v>2</v>
      </c>
      <c r="K2531">
        <v>1</v>
      </c>
      <c r="L2531">
        <v>3</v>
      </c>
      <c r="M2531" s="49" t="s">
        <v>610</v>
      </c>
      <c r="N2531" s="49"/>
      <c r="O2531" s="49" t="s">
        <v>2350</v>
      </c>
      <c r="P2531" s="49">
        <v>8</v>
      </c>
      <c r="Q2531" s="49" t="s">
        <v>7462</v>
      </c>
      <c r="R2531" s="49" t="str">
        <f>IFERROR(INDEX(tbl_Lookup_Exercises[Category],MATCH(tbl_Exercises[[#This Row],[ExerciseName]],tbl_Lookup_Exercises[ExerciseName],0)),"Unknown")</f>
        <v>Arms_Biceps</v>
      </c>
    </row>
    <row r="2532" spans="1:18" x14ac:dyDescent="0.25">
      <c r="A2532" s="49" t="s">
        <v>7463</v>
      </c>
      <c r="B2532" s="49" t="s">
        <v>1285</v>
      </c>
      <c r="C2532" s="49" t="s">
        <v>7459</v>
      </c>
      <c r="D2532" s="49">
        <v>3</v>
      </c>
      <c r="E2532">
        <v>27.5</v>
      </c>
      <c r="F2532">
        <v>10</v>
      </c>
      <c r="I2532" s="49"/>
      <c r="J2532">
        <v>2</v>
      </c>
      <c r="K2532">
        <v>1</v>
      </c>
      <c r="L2532">
        <v>3</v>
      </c>
      <c r="M2532" s="49" t="s">
        <v>1745</v>
      </c>
      <c r="N2532" s="49"/>
      <c r="O2532" s="49" t="s">
        <v>2181</v>
      </c>
      <c r="P2532" s="49">
        <v>8</v>
      </c>
      <c r="Q2532" s="49" t="s">
        <v>7464</v>
      </c>
      <c r="R2532" s="49" t="str">
        <f>IFERROR(INDEX(tbl_Lookup_Exercises[Category],MATCH(tbl_Exercises[[#This Row],[ExerciseName]],tbl_Lookup_Exercises[ExerciseName],0)),"Unknown")</f>
        <v>Arms_Biceps</v>
      </c>
    </row>
    <row r="2533" spans="1:18" x14ac:dyDescent="0.25">
      <c r="A2533" s="49" t="s">
        <v>7465</v>
      </c>
      <c r="B2533" s="49" t="s">
        <v>1285</v>
      </c>
      <c r="C2533" s="49" t="s">
        <v>209</v>
      </c>
      <c r="D2533" s="49">
        <v>1</v>
      </c>
      <c r="E2533">
        <v>62.5</v>
      </c>
      <c r="F2533">
        <v>10</v>
      </c>
      <c r="I2533" s="49"/>
      <c r="J2533">
        <v>2</v>
      </c>
      <c r="K2533">
        <v>1</v>
      </c>
      <c r="L2533">
        <v>3</v>
      </c>
      <c r="M2533" s="49" t="s">
        <v>618</v>
      </c>
      <c r="N2533" s="49"/>
      <c r="O2533" s="49" t="s">
        <v>3189</v>
      </c>
      <c r="P2533" s="49">
        <v>8</v>
      </c>
      <c r="Q2533" s="49" t="s">
        <v>7466</v>
      </c>
      <c r="R2533" s="49" t="str">
        <f>IFERROR(INDEX(tbl_Lookup_Exercises[Category],MATCH(tbl_Exercises[[#This Row],[ExerciseName]],tbl_Lookup_Exercises[ExerciseName],0)),"Unknown")</f>
        <v>Arms_Triceps</v>
      </c>
    </row>
    <row r="2534" spans="1:18" x14ac:dyDescent="0.25">
      <c r="A2534" s="49" t="s">
        <v>7467</v>
      </c>
      <c r="B2534" s="49" t="s">
        <v>1285</v>
      </c>
      <c r="C2534" s="49" t="s">
        <v>209</v>
      </c>
      <c r="D2534" s="49">
        <v>2</v>
      </c>
      <c r="E2534">
        <v>62.5</v>
      </c>
      <c r="F2534">
        <v>10</v>
      </c>
      <c r="I2534" s="49"/>
      <c r="J2534">
        <v>2</v>
      </c>
      <c r="K2534">
        <v>1</v>
      </c>
      <c r="L2534">
        <v>3</v>
      </c>
      <c r="M2534" s="49" t="s">
        <v>618</v>
      </c>
      <c r="N2534" s="49"/>
      <c r="O2534" s="49" t="s">
        <v>3189</v>
      </c>
      <c r="P2534" s="49">
        <v>8</v>
      </c>
      <c r="Q2534" s="49" t="s">
        <v>7468</v>
      </c>
      <c r="R2534" s="49" t="str">
        <f>IFERROR(INDEX(tbl_Lookup_Exercises[Category],MATCH(tbl_Exercises[[#This Row],[ExerciseName]],tbl_Lookup_Exercises[ExerciseName],0)),"Unknown")</f>
        <v>Arms_Triceps</v>
      </c>
    </row>
    <row r="2535" spans="1:18" x14ac:dyDescent="0.25">
      <c r="A2535" s="49" t="s">
        <v>7469</v>
      </c>
      <c r="B2535" s="49" t="s">
        <v>1285</v>
      </c>
      <c r="C2535" s="49" t="s">
        <v>209</v>
      </c>
      <c r="D2535" s="49">
        <v>3</v>
      </c>
      <c r="E2535">
        <v>65</v>
      </c>
      <c r="F2535">
        <v>7</v>
      </c>
      <c r="I2535" s="49"/>
      <c r="J2535">
        <v>2</v>
      </c>
      <c r="K2535">
        <v>1</v>
      </c>
      <c r="L2535">
        <v>3</v>
      </c>
      <c r="M2535" s="49" t="s">
        <v>618</v>
      </c>
      <c r="N2535" s="49"/>
      <c r="O2535" s="49" t="s">
        <v>3189</v>
      </c>
      <c r="P2535" s="49">
        <v>8</v>
      </c>
      <c r="Q2535" s="49" t="s">
        <v>7470</v>
      </c>
      <c r="R2535" s="49" t="str">
        <f>IFERROR(INDEX(tbl_Lookup_Exercises[Category],MATCH(tbl_Exercises[[#This Row],[ExerciseName]],tbl_Lookup_Exercises[ExerciseName],0)),"Unknown")</f>
        <v>Arms_Triceps</v>
      </c>
    </row>
    <row r="2536" spans="1:18" x14ac:dyDescent="0.25">
      <c r="A2536" s="49" t="s">
        <v>7471</v>
      </c>
      <c r="B2536" s="49" t="s">
        <v>1285</v>
      </c>
      <c r="C2536" s="49" t="s">
        <v>79</v>
      </c>
      <c r="D2536" s="49">
        <v>1</v>
      </c>
      <c r="E2536">
        <v>25</v>
      </c>
      <c r="F2536">
        <v>15</v>
      </c>
      <c r="I2536" s="49"/>
      <c r="J2536">
        <v>2</v>
      </c>
      <c r="K2536">
        <v>2</v>
      </c>
      <c r="L2536">
        <v>3</v>
      </c>
      <c r="M2536" s="49" t="s">
        <v>618</v>
      </c>
      <c r="N2536" s="49"/>
      <c r="O2536" s="49" t="s">
        <v>7260</v>
      </c>
      <c r="P2536" s="49">
        <v>8</v>
      </c>
      <c r="Q2536" s="49" t="s">
        <v>7472</v>
      </c>
      <c r="R2536" s="49" t="str">
        <f>IFERROR(INDEX(tbl_Lookup_Exercises[Category],MATCH(tbl_Exercises[[#This Row],[ExerciseName]],tbl_Lookup_Exercises[ExerciseName],0)),"Unknown")</f>
        <v>Pull</v>
      </c>
    </row>
    <row r="2537" spans="1:18" x14ac:dyDescent="0.25">
      <c r="A2537" s="49" t="s">
        <v>7473</v>
      </c>
      <c r="B2537" s="49" t="s">
        <v>1285</v>
      </c>
      <c r="C2537" s="49" t="s">
        <v>79</v>
      </c>
      <c r="D2537" s="49">
        <v>2</v>
      </c>
      <c r="E2537">
        <v>30</v>
      </c>
      <c r="F2537">
        <v>15</v>
      </c>
      <c r="I2537" s="49"/>
      <c r="J2537">
        <v>2</v>
      </c>
      <c r="K2537">
        <v>2</v>
      </c>
      <c r="L2537">
        <v>3</v>
      </c>
      <c r="M2537" s="49" t="s">
        <v>618</v>
      </c>
      <c r="N2537" s="49"/>
      <c r="O2537" s="49" t="s">
        <v>7260</v>
      </c>
      <c r="P2537" s="49">
        <v>8</v>
      </c>
      <c r="Q2537" s="49" t="s">
        <v>7474</v>
      </c>
      <c r="R2537" s="49" t="str">
        <f>IFERROR(INDEX(tbl_Lookup_Exercises[Category],MATCH(tbl_Exercises[[#This Row],[ExerciseName]],tbl_Lookup_Exercises[ExerciseName],0)),"Unknown")</f>
        <v>Pull</v>
      </c>
    </row>
    <row r="2538" spans="1:18" x14ac:dyDescent="0.25">
      <c r="A2538" s="49" t="s">
        <v>7475</v>
      </c>
      <c r="B2538" s="49" t="s">
        <v>1285</v>
      </c>
      <c r="C2538" s="49" t="s">
        <v>79</v>
      </c>
      <c r="D2538" s="49">
        <v>3</v>
      </c>
      <c r="E2538">
        <v>30</v>
      </c>
      <c r="F2538">
        <v>15</v>
      </c>
      <c r="I2538" s="49"/>
      <c r="J2538">
        <v>2</v>
      </c>
      <c r="K2538">
        <v>2</v>
      </c>
      <c r="L2538">
        <v>3</v>
      </c>
      <c r="M2538" s="49" t="s">
        <v>618</v>
      </c>
      <c r="N2538" s="49"/>
      <c r="O2538" s="49" t="s">
        <v>7260</v>
      </c>
      <c r="P2538" s="49">
        <v>8</v>
      </c>
      <c r="Q2538" s="49" t="s">
        <v>7476</v>
      </c>
      <c r="R2538" s="49" t="str">
        <f>IFERROR(INDEX(tbl_Lookup_Exercises[Category],MATCH(tbl_Exercises[[#This Row],[ExerciseName]],tbl_Lookup_Exercises[ExerciseName],0)),"Unknown")</f>
        <v>Pull</v>
      </c>
    </row>
    <row r="2539" spans="1:18" x14ac:dyDescent="0.25">
      <c r="A2539" s="49" t="s">
        <v>7477</v>
      </c>
      <c r="B2539" s="49" t="s">
        <v>1285</v>
      </c>
      <c r="C2539" s="49" t="s">
        <v>1534</v>
      </c>
      <c r="D2539" s="49">
        <v>1</v>
      </c>
      <c r="E2539">
        <v>150</v>
      </c>
      <c r="G2539">
        <v>60</v>
      </c>
      <c r="I2539" s="49"/>
      <c r="M2539" s="49"/>
      <c r="N2539" s="49"/>
      <c r="O2539" s="49"/>
      <c r="P2539" s="49">
        <v>8</v>
      </c>
      <c r="Q2539" s="49" t="s">
        <v>7478</v>
      </c>
      <c r="R2539" s="49" t="str">
        <f>IFERROR(INDEX(tbl_Lookup_Exercises[Category],MATCH(tbl_Exercises[[#This Row],[ExerciseName]],tbl_Lookup_Exercises[ExerciseName],0)),"Unknown")</f>
        <v>Carry</v>
      </c>
    </row>
    <row r="2540" spans="1:18" x14ac:dyDescent="0.25">
      <c r="A2540" s="49" t="s">
        <v>7479</v>
      </c>
      <c r="B2540" s="49" t="s">
        <v>1285</v>
      </c>
      <c r="C2540" s="49" t="s">
        <v>1534</v>
      </c>
      <c r="D2540" s="49">
        <v>2</v>
      </c>
      <c r="E2540">
        <v>150</v>
      </c>
      <c r="G2540">
        <v>55.2</v>
      </c>
      <c r="I2540" s="49"/>
      <c r="M2540" s="49"/>
      <c r="N2540" s="49"/>
      <c r="O2540" s="49" t="s">
        <v>7480</v>
      </c>
      <c r="P2540" s="49">
        <v>8</v>
      </c>
      <c r="Q2540" s="49" t="s">
        <v>7481</v>
      </c>
      <c r="R2540" s="49" t="str">
        <f>IFERROR(INDEX(tbl_Lookup_Exercises[Category],MATCH(tbl_Exercises[[#This Row],[ExerciseName]],tbl_Lookup_Exercises[ExerciseName],0)),"Unknown")</f>
        <v>Carry</v>
      </c>
    </row>
    <row r="2541" spans="1:18" x14ac:dyDescent="0.25">
      <c r="A2541" s="49" t="s">
        <v>7482</v>
      </c>
      <c r="B2541" s="49" t="s">
        <v>1285</v>
      </c>
      <c r="C2541" s="49" t="s">
        <v>1534</v>
      </c>
      <c r="D2541" s="49">
        <v>3</v>
      </c>
      <c r="E2541">
        <v>150</v>
      </c>
      <c r="G2541">
        <v>60</v>
      </c>
      <c r="I2541" s="49"/>
      <c r="M2541" s="49"/>
      <c r="N2541" s="49"/>
      <c r="O2541" s="49" t="s">
        <v>7483</v>
      </c>
      <c r="P2541" s="49">
        <v>8</v>
      </c>
      <c r="Q2541" s="49" t="s">
        <v>7484</v>
      </c>
      <c r="R2541" s="49" t="str">
        <f>IFERROR(INDEX(tbl_Lookup_Exercises[Category],MATCH(tbl_Exercises[[#This Row],[ExerciseName]],tbl_Lookup_Exercises[ExerciseName],0)),"Unknown")</f>
        <v>Carry</v>
      </c>
    </row>
    <row r="2542" spans="1:18" x14ac:dyDescent="0.25">
      <c r="A2542" s="49" t="s">
        <v>7485</v>
      </c>
      <c r="B2542" s="49" t="s">
        <v>1285</v>
      </c>
      <c r="C2542" s="49" t="s">
        <v>1534</v>
      </c>
      <c r="D2542" s="49">
        <v>4</v>
      </c>
      <c r="E2542">
        <v>150</v>
      </c>
      <c r="G2542">
        <v>55.2</v>
      </c>
      <c r="I2542" s="49"/>
      <c r="M2542" s="49"/>
      <c r="N2542" s="49"/>
      <c r="O2542" s="49" t="s">
        <v>7486</v>
      </c>
      <c r="P2542" s="49">
        <v>8</v>
      </c>
      <c r="Q2542" s="49" t="s">
        <v>7487</v>
      </c>
      <c r="R2542" s="49" t="str">
        <f>IFERROR(INDEX(tbl_Lookup_Exercises[Category],MATCH(tbl_Exercises[[#This Row],[ExerciseName]],tbl_Lookup_Exercises[ExerciseName],0)),"Unknown")</f>
        <v>Carry</v>
      </c>
    </row>
    <row r="2543" spans="1:18" x14ac:dyDescent="0.25">
      <c r="A2543" s="49" t="s">
        <v>7488</v>
      </c>
      <c r="B2543" s="49" t="s">
        <v>1285</v>
      </c>
      <c r="C2543" s="49" t="s">
        <v>356</v>
      </c>
      <c r="D2543" s="49">
        <v>1</v>
      </c>
      <c r="G2543">
        <v>60</v>
      </c>
      <c r="H2543">
        <v>0.25</v>
      </c>
      <c r="I2543" s="49" t="s">
        <v>3957</v>
      </c>
      <c r="M2543" s="49"/>
      <c r="N2543" s="49"/>
      <c r="O2543" s="49" t="s">
        <v>7489</v>
      </c>
      <c r="P2543" s="49">
        <v>8</v>
      </c>
      <c r="Q2543" s="49" t="s">
        <v>7490</v>
      </c>
      <c r="R2543" s="49" t="str">
        <f>IFERROR(INDEX(tbl_Lookup_Exercises[Category],MATCH(tbl_Exercises[[#This Row],[ExerciseName]],tbl_Lookup_Exercises[ExerciseName],0)),"Unknown")</f>
        <v>Pull</v>
      </c>
    </row>
    <row r="2544" spans="1:18" x14ac:dyDescent="0.25">
      <c r="A2544" s="49" t="s">
        <v>7491</v>
      </c>
      <c r="B2544" s="49" t="s">
        <v>1285</v>
      </c>
      <c r="C2544" s="49" t="s">
        <v>356</v>
      </c>
      <c r="D2544" s="49">
        <v>2</v>
      </c>
      <c r="G2544">
        <v>60</v>
      </c>
      <c r="H2544">
        <v>0.27</v>
      </c>
      <c r="I2544" s="49" t="s">
        <v>3957</v>
      </c>
      <c r="M2544" s="49"/>
      <c r="N2544" s="49"/>
      <c r="O2544" s="49" t="s">
        <v>7489</v>
      </c>
      <c r="P2544" s="49">
        <v>8</v>
      </c>
      <c r="Q2544" s="49" t="s">
        <v>7492</v>
      </c>
      <c r="R2544" s="49" t="str">
        <f>IFERROR(INDEX(tbl_Lookup_Exercises[Category],MATCH(tbl_Exercises[[#This Row],[ExerciseName]],tbl_Lookup_Exercises[ExerciseName],0)),"Unknown")</f>
        <v>Pull</v>
      </c>
    </row>
    <row r="2545" spans="1:18" x14ac:dyDescent="0.25">
      <c r="A2545" s="49" t="s">
        <v>7493</v>
      </c>
      <c r="B2545" s="49" t="s">
        <v>1285</v>
      </c>
      <c r="C2545" s="49" t="s">
        <v>356</v>
      </c>
      <c r="D2545" s="49">
        <v>3</v>
      </c>
      <c r="G2545">
        <v>60</v>
      </c>
      <c r="H2545">
        <v>0.27</v>
      </c>
      <c r="I2545" s="49" t="s">
        <v>3957</v>
      </c>
      <c r="M2545" s="49"/>
      <c r="N2545" s="49"/>
      <c r="O2545" s="49" t="s">
        <v>7489</v>
      </c>
      <c r="P2545" s="49">
        <v>8</v>
      </c>
      <c r="Q2545" s="49" t="s">
        <v>7494</v>
      </c>
      <c r="R2545" s="49" t="str">
        <f>IFERROR(INDEX(tbl_Lookup_Exercises[Category],MATCH(tbl_Exercises[[#This Row],[ExerciseName]],tbl_Lookup_Exercises[ExerciseName],0)),"Unknown")</f>
        <v>Pull</v>
      </c>
    </row>
    <row r="2546" spans="1:18" x14ac:dyDescent="0.25">
      <c r="A2546" s="49" t="s">
        <v>7495</v>
      </c>
      <c r="B2546" s="49" t="s">
        <v>1285</v>
      </c>
      <c r="C2546" s="49" t="s">
        <v>356</v>
      </c>
      <c r="D2546" s="49">
        <v>4</v>
      </c>
      <c r="G2546">
        <v>60</v>
      </c>
      <c r="H2546">
        <v>0.27</v>
      </c>
      <c r="I2546" s="49" t="s">
        <v>3957</v>
      </c>
      <c r="M2546" s="49"/>
      <c r="N2546" s="49"/>
      <c r="O2546" s="49" t="s">
        <v>7489</v>
      </c>
      <c r="P2546" s="49">
        <v>8</v>
      </c>
      <c r="Q2546" s="49" t="s">
        <v>7496</v>
      </c>
      <c r="R2546" s="49" t="str">
        <f>IFERROR(INDEX(tbl_Lookup_Exercises[Category],MATCH(tbl_Exercises[[#This Row],[ExerciseName]],tbl_Lookup_Exercises[ExerciseName],0)),"Unknown")</f>
        <v>Pull</v>
      </c>
    </row>
    <row r="2547" spans="1:18" x14ac:dyDescent="0.25">
      <c r="A2547" s="49" t="s">
        <v>7497</v>
      </c>
      <c r="B2547" s="49" t="s">
        <v>1285</v>
      </c>
      <c r="C2547" s="49" t="s">
        <v>356</v>
      </c>
      <c r="D2547" s="49">
        <v>5</v>
      </c>
      <c r="G2547">
        <v>60</v>
      </c>
      <c r="H2547">
        <v>0.27</v>
      </c>
      <c r="I2547" s="49" t="s">
        <v>3957</v>
      </c>
      <c r="M2547" s="49"/>
      <c r="N2547" s="49"/>
      <c r="O2547" s="49" t="s">
        <v>7489</v>
      </c>
      <c r="P2547" s="49">
        <v>8</v>
      </c>
      <c r="Q2547" s="49" t="s">
        <v>7498</v>
      </c>
      <c r="R2547" s="49" t="str">
        <f>IFERROR(INDEX(tbl_Lookup_Exercises[Category],MATCH(tbl_Exercises[[#This Row],[ExerciseName]],tbl_Lookup_Exercises[ExerciseName],0)),"Unknown")</f>
        <v>Pull</v>
      </c>
    </row>
    <row r="2548" spans="1:18" x14ac:dyDescent="0.25">
      <c r="A2548" s="49" t="s">
        <v>7499</v>
      </c>
      <c r="B2548" s="49" t="s">
        <v>1285</v>
      </c>
      <c r="C2548" s="49" t="s">
        <v>356</v>
      </c>
      <c r="D2548" s="49">
        <v>6</v>
      </c>
      <c r="G2548">
        <v>60</v>
      </c>
      <c r="H2548">
        <v>0.27</v>
      </c>
      <c r="I2548" s="49" t="s">
        <v>3957</v>
      </c>
      <c r="M2548" s="49"/>
      <c r="N2548" s="49"/>
      <c r="O2548" s="49"/>
      <c r="P2548" s="49">
        <v>8</v>
      </c>
      <c r="Q2548" s="49" t="s">
        <v>1289</v>
      </c>
      <c r="R2548" s="49" t="str">
        <f>IFERROR(INDEX(tbl_Lookup_Exercises[Category],MATCH(tbl_Exercises[[#This Row],[ExerciseName]],tbl_Lookup_Exercises[ExerciseName],0)),"Unknown")</f>
        <v>Pull</v>
      </c>
    </row>
    <row r="2549" spans="1:18" x14ac:dyDescent="0.25">
      <c r="A2549" s="49" t="s">
        <v>7500</v>
      </c>
      <c r="B2549" s="49" t="s">
        <v>1290</v>
      </c>
      <c r="C2549" s="49" t="s">
        <v>363</v>
      </c>
      <c r="D2549" s="49">
        <v>1</v>
      </c>
      <c r="G2549">
        <v>300</v>
      </c>
      <c r="H2549">
        <v>0.56999999999999995</v>
      </c>
      <c r="I2549" s="49" t="s">
        <v>3957</v>
      </c>
      <c r="M2549" s="49"/>
      <c r="N2549" s="49"/>
      <c r="O2549" s="49" t="s">
        <v>6992</v>
      </c>
      <c r="P2549" s="49">
        <v>8</v>
      </c>
      <c r="Q2549" s="49" t="s">
        <v>1292</v>
      </c>
      <c r="R2549" s="49" t="str">
        <f>IFERROR(INDEX(tbl_Lookup_Exercises[Category],MATCH(tbl_Exercises[[#This Row],[ExerciseName]],tbl_Lookup_Exercises[ExerciseName],0)),"Unknown")</f>
        <v>Cardio</v>
      </c>
    </row>
    <row r="2550" spans="1:18" x14ac:dyDescent="0.25">
      <c r="A2550" s="49" t="s">
        <v>7501</v>
      </c>
      <c r="B2550" s="49" t="s">
        <v>1290</v>
      </c>
      <c r="C2550" s="49" t="s">
        <v>394</v>
      </c>
      <c r="D2550" s="49">
        <v>1</v>
      </c>
      <c r="E2550">
        <v>0</v>
      </c>
      <c r="F2550">
        <v>15</v>
      </c>
      <c r="I2550" s="49"/>
      <c r="M2550" s="49"/>
      <c r="N2550" s="49"/>
      <c r="O2550" s="49" t="s">
        <v>3073</v>
      </c>
      <c r="P2550" s="49">
        <v>8</v>
      </c>
      <c r="Q2550" s="49" t="s">
        <v>7502</v>
      </c>
      <c r="R2550" s="49" t="str">
        <f>IFERROR(INDEX(tbl_Lookup_Exercises[Category],MATCH(tbl_Exercises[[#This Row],[ExerciseName]],tbl_Lookup_Exercises[ExerciseName],0)),"Unknown")</f>
        <v>Warmup</v>
      </c>
    </row>
    <row r="2551" spans="1:18" x14ac:dyDescent="0.25">
      <c r="A2551" s="49" t="s">
        <v>7503</v>
      </c>
      <c r="B2551" s="49" t="s">
        <v>1290</v>
      </c>
      <c r="C2551" s="49" t="s">
        <v>398</v>
      </c>
      <c r="D2551" s="49">
        <v>1</v>
      </c>
      <c r="E2551">
        <v>0</v>
      </c>
      <c r="F2551">
        <v>12</v>
      </c>
      <c r="I2551" s="49"/>
      <c r="M2551" s="49"/>
      <c r="N2551" s="49"/>
      <c r="O2551" s="49" t="s">
        <v>3073</v>
      </c>
      <c r="P2551" s="49">
        <v>8</v>
      </c>
      <c r="Q2551" s="49" t="s">
        <v>7504</v>
      </c>
      <c r="R2551" s="49" t="str">
        <f>IFERROR(INDEX(tbl_Lookup_Exercises[Category],MATCH(tbl_Exercises[[#This Row],[ExerciseName]],tbl_Lookup_Exercises[ExerciseName],0)),"Unknown")</f>
        <v>Warmup</v>
      </c>
    </row>
    <row r="2552" spans="1:18" x14ac:dyDescent="0.25">
      <c r="A2552" s="49" t="s">
        <v>7505</v>
      </c>
      <c r="B2552" s="49" t="s">
        <v>1290</v>
      </c>
      <c r="C2552" s="49" t="s">
        <v>403</v>
      </c>
      <c r="D2552" s="49">
        <v>1</v>
      </c>
      <c r="E2552">
        <v>0</v>
      </c>
      <c r="F2552">
        <v>8</v>
      </c>
      <c r="I2552" s="49"/>
      <c r="M2552" s="49"/>
      <c r="N2552" s="49"/>
      <c r="O2552" s="49" t="s">
        <v>3073</v>
      </c>
      <c r="P2552" s="49">
        <v>8</v>
      </c>
      <c r="Q2552" s="49" t="s">
        <v>7506</v>
      </c>
      <c r="R2552" s="49" t="str">
        <f>IFERROR(INDEX(tbl_Lookup_Exercises[Category],MATCH(tbl_Exercises[[#This Row],[ExerciseName]],tbl_Lookup_Exercises[ExerciseName],0)),"Unknown")</f>
        <v>Warmup</v>
      </c>
    </row>
    <row r="2553" spans="1:18" x14ac:dyDescent="0.25">
      <c r="A2553" s="49" t="s">
        <v>7507</v>
      </c>
      <c r="B2553" s="49" t="s">
        <v>1290</v>
      </c>
      <c r="C2553" s="49" t="s">
        <v>407</v>
      </c>
      <c r="D2553" s="49">
        <v>1</v>
      </c>
      <c r="E2553">
        <v>0</v>
      </c>
      <c r="F2553">
        <v>10</v>
      </c>
      <c r="I2553" s="49"/>
      <c r="M2553" s="49"/>
      <c r="N2553" s="49"/>
      <c r="O2553" s="49"/>
      <c r="P2553" s="49">
        <v>8</v>
      </c>
      <c r="Q2553" s="49" t="s">
        <v>7508</v>
      </c>
      <c r="R2553" s="49" t="str">
        <f>IFERROR(INDEX(tbl_Lookup_Exercises[Category],MATCH(tbl_Exercises[[#This Row],[ExerciseName]],tbl_Lookup_Exercises[ExerciseName],0)),"Unknown")</f>
        <v>Warmup</v>
      </c>
    </row>
    <row r="2554" spans="1:18" x14ac:dyDescent="0.25">
      <c r="A2554" s="49" t="s">
        <v>7509</v>
      </c>
      <c r="B2554" s="49" t="s">
        <v>1290</v>
      </c>
      <c r="C2554" s="49" t="s">
        <v>394</v>
      </c>
      <c r="D2554" s="49">
        <v>2</v>
      </c>
      <c r="E2554">
        <v>0</v>
      </c>
      <c r="F2554">
        <v>15</v>
      </c>
      <c r="I2554" s="49"/>
      <c r="M2554" s="49"/>
      <c r="N2554" s="49"/>
      <c r="O2554" s="49" t="s">
        <v>3073</v>
      </c>
      <c r="P2554" s="49">
        <v>8</v>
      </c>
      <c r="Q2554" s="49" t="s">
        <v>7510</v>
      </c>
      <c r="R2554" s="49" t="str">
        <f>IFERROR(INDEX(tbl_Lookup_Exercises[Category],MATCH(tbl_Exercises[[#This Row],[ExerciseName]],tbl_Lookup_Exercises[ExerciseName],0)),"Unknown")</f>
        <v>Warmup</v>
      </c>
    </row>
    <row r="2555" spans="1:18" x14ac:dyDescent="0.25">
      <c r="A2555" s="49" t="s">
        <v>7511</v>
      </c>
      <c r="B2555" s="49" t="s">
        <v>1290</v>
      </c>
      <c r="C2555" s="49" t="s">
        <v>398</v>
      </c>
      <c r="D2555" s="49">
        <v>2</v>
      </c>
      <c r="E2555">
        <v>0</v>
      </c>
      <c r="F2555">
        <v>12</v>
      </c>
      <c r="I2555" s="49"/>
      <c r="M2555" s="49"/>
      <c r="N2555" s="49"/>
      <c r="O2555" s="49" t="s">
        <v>3073</v>
      </c>
      <c r="P2555" s="49">
        <v>8</v>
      </c>
      <c r="Q2555" s="49" t="s">
        <v>7512</v>
      </c>
      <c r="R2555" s="49" t="str">
        <f>IFERROR(INDEX(tbl_Lookup_Exercises[Category],MATCH(tbl_Exercises[[#This Row],[ExerciseName]],tbl_Lookup_Exercises[ExerciseName],0)),"Unknown")</f>
        <v>Warmup</v>
      </c>
    </row>
    <row r="2556" spans="1:18" x14ac:dyDescent="0.25">
      <c r="A2556" s="49" t="s">
        <v>7513</v>
      </c>
      <c r="B2556" s="49" t="s">
        <v>1290</v>
      </c>
      <c r="C2556" s="49" t="s">
        <v>403</v>
      </c>
      <c r="D2556" s="49">
        <v>2</v>
      </c>
      <c r="E2556">
        <v>0</v>
      </c>
      <c r="F2556">
        <v>8</v>
      </c>
      <c r="I2556" s="49"/>
      <c r="M2556" s="49"/>
      <c r="N2556" s="49"/>
      <c r="O2556" s="49" t="s">
        <v>3073</v>
      </c>
      <c r="P2556" s="49">
        <v>8</v>
      </c>
      <c r="Q2556" s="49" t="s">
        <v>7514</v>
      </c>
      <c r="R2556" s="49" t="str">
        <f>IFERROR(INDEX(tbl_Lookup_Exercises[Category],MATCH(tbl_Exercises[[#This Row],[ExerciseName]],tbl_Lookup_Exercises[ExerciseName],0)),"Unknown")</f>
        <v>Warmup</v>
      </c>
    </row>
    <row r="2557" spans="1:18" x14ac:dyDescent="0.25">
      <c r="A2557" s="49" t="s">
        <v>7515</v>
      </c>
      <c r="B2557" s="49" t="s">
        <v>1290</v>
      </c>
      <c r="C2557" s="49" t="s">
        <v>407</v>
      </c>
      <c r="D2557" s="49">
        <v>2</v>
      </c>
      <c r="E2557">
        <v>0</v>
      </c>
      <c r="F2557">
        <v>10</v>
      </c>
      <c r="I2557" s="49"/>
      <c r="M2557" s="49"/>
      <c r="N2557" s="49"/>
      <c r="O2557" s="49"/>
      <c r="P2557" s="49">
        <v>8</v>
      </c>
      <c r="Q2557" s="49" t="s">
        <v>7516</v>
      </c>
      <c r="R2557" s="49" t="str">
        <f>IFERROR(INDEX(tbl_Lookup_Exercises[Category],MATCH(tbl_Exercises[[#This Row],[ExerciseName]],tbl_Lookup_Exercises[ExerciseName],0)),"Unknown")</f>
        <v>Warmup</v>
      </c>
    </row>
    <row r="2558" spans="1:18" x14ac:dyDescent="0.25">
      <c r="A2558" s="49" t="s">
        <v>7517</v>
      </c>
      <c r="B2558" s="49" t="s">
        <v>1290</v>
      </c>
      <c r="C2558" s="49" t="s">
        <v>1</v>
      </c>
      <c r="D2558" s="49">
        <v>1</v>
      </c>
      <c r="E2558">
        <v>150</v>
      </c>
      <c r="G2558">
        <v>75</v>
      </c>
      <c r="I2558" s="49"/>
      <c r="M2558" s="49"/>
      <c r="N2558" s="49"/>
      <c r="O2558" s="49" t="s">
        <v>7518</v>
      </c>
      <c r="P2558" s="49">
        <v>8</v>
      </c>
      <c r="Q2558" s="49" t="s">
        <v>7519</v>
      </c>
      <c r="R2558" s="49" t="str">
        <f>IFERROR(INDEX(tbl_Lookup_Exercises[Category],MATCH(tbl_Exercises[[#This Row],[ExerciseName]],tbl_Lookup_Exercises[ExerciseName],0)),"Unknown")</f>
        <v>Carry</v>
      </c>
    </row>
    <row r="2559" spans="1:18" x14ac:dyDescent="0.25">
      <c r="A2559" s="49" t="s">
        <v>7520</v>
      </c>
      <c r="B2559" s="49" t="s">
        <v>1290</v>
      </c>
      <c r="C2559" s="49" t="s">
        <v>1</v>
      </c>
      <c r="D2559" s="49">
        <v>2</v>
      </c>
      <c r="E2559">
        <v>150</v>
      </c>
      <c r="G2559">
        <v>70.199999999999989</v>
      </c>
      <c r="I2559" s="49"/>
      <c r="M2559" s="49"/>
      <c r="N2559" s="49"/>
      <c r="O2559" s="49" t="s">
        <v>7521</v>
      </c>
      <c r="P2559" s="49">
        <v>8</v>
      </c>
      <c r="Q2559" s="49" t="s">
        <v>7522</v>
      </c>
      <c r="R2559" s="49" t="str">
        <f>IFERROR(INDEX(tbl_Lookup_Exercises[Category],MATCH(tbl_Exercises[[#This Row],[ExerciseName]],tbl_Lookup_Exercises[ExerciseName],0)),"Unknown")</f>
        <v>Carry</v>
      </c>
    </row>
    <row r="2560" spans="1:18" x14ac:dyDescent="0.25">
      <c r="A2560" s="49" t="s">
        <v>7523</v>
      </c>
      <c r="B2560" s="49" t="s">
        <v>1290</v>
      </c>
      <c r="C2560" s="49" t="s">
        <v>1</v>
      </c>
      <c r="D2560" s="49">
        <v>3</v>
      </c>
      <c r="E2560">
        <v>150</v>
      </c>
      <c r="G2560">
        <v>55.2</v>
      </c>
      <c r="I2560" s="49"/>
      <c r="M2560" s="49"/>
      <c r="N2560" s="49"/>
      <c r="O2560" s="49" t="s">
        <v>7524</v>
      </c>
      <c r="P2560" s="49">
        <v>8</v>
      </c>
      <c r="Q2560" s="49" t="s">
        <v>7525</v>
      </c>
      <c r="R2560" s="49" t="str">
        <f>IFERROR(INDEX(tbl_Lookup_Exercises[Category],MATCH(tbl_Exercises[[#This Row],[ExerciseName]],tbl_Lookup_Exercises[ExerciseName],0)),"Unknown")</f>
        <v>Carry</v>
      </c>
    </row>
    <row r="2561" spans="1:18" x14ac:dyDescent="0.25">
      <c r="A2561" s="49" t="s">
        <v>7526</v>
      </c>
      <c r="B2561" s="49" t="s">
        <v>1290</v>
      </c>
      <c r="C2561" s="49" t="s">
        <v>1</v>
      </c>
      <c r="D2561" s="49">
        <v>4</v>
      </c>
      <c r="E2561">
        <v>150</v>
      </c>
      <c r="G2561">
        <v>52.2</v>
      </c>
      <c r="I2561" s="49"/>
      <c r="M2561" s="49"/>
      <c r="N2561" s="49"/>
      <c r="O2561" s="49" t="s">
        <v>7527</v>
      </c>
      <c r="P2561" s="49">
        <v>8</v>
      </c>
      <c r="Q2561" s="49" t="s">
        <v>7528</v>
      </c>
      <c r="R2561" s="49" t="str">
        <f>IFERROR(INDEX(tbl_Lookup_Exercises[Category],MATCH(tbl_Exercises[[#This Row],[ExerciseName]],tbl_Lookup_Exercises[ExerciseName],0)),"Unknown")</f>
        <v>Carry</v>
      </c>
    </row>
    <row r="2562" spans="1:18" x14ac:dyDescent="0.25">
      <c r="A2562" s="49" t="s">
        <v>7529</v>
      </c>
      <c r="B2562" s="49" t="s">
        <v>1290</v>
      </c>
      <c r="C2562" s="49" t="s">
        <v>32</v>
      </c>
      <c r="D2562" s="49">
        <v>1</v>
      </c>
      <c r="E2562">
        <v>190</v>
      </c>
      <c r="F2562">
        <v>10</v>
      </c>
      <c r="I2562" s="49"/>
      <c r="J2562">
        <v>3</v>
      </c>
      <c r="K2562">
        <v>1</v>
      </c>
      <c r="L2562">
        <v>2</v>
      </c>
      <c r="M2562" s="49" t="s">
        <v>1745</v>
      </c>
      <c r="N2562" s="49"/>
      <c r="O2562" s="49" t="s">
        <v>7530</v>
      </c>
      <c r="P2562" s="49">
        <v>8</v>
      </c>
      <c r="Q2562" s="49" t="s">
        <v>7531</v>
      </c>
      <c r="R2562" s="49" t="str">
        <f>IFERROR(INDEX(tbl_Lookup_Exercises[Category],MATCH(tbl_Exercises[[#This Row],[ExerciseName]],tbl_Lookup_Exercises[ExerciseName],0)),"Unknown")</f>
        <v>Pull</v>
      </c>
    </row>
    <row r="2563" spans="1:18" x14ac:dyDescent="0.25">
      <c r="A2563" s="49" t="s">
        <v>7532</v>
      </c>
      <c r="B2563" s="49" t="s">
        <v>1290</v>
      </c>
      <c r="C2563" s="49" t="s">
        <v>32</v>
      </c>
      <c r="D2563" s="49">
        <v>2</v>
      </c>
      <c r="E2563">
        <v>195</v>
      </c>
      <c r="F2563">
        <v>10</v>
      </c>
      <c r="I2563" s="49"/>
      <c r="J2563">
        <v>3</v>
      </c>
      <c r="K2563">
        <v>1</v>
      </c>
      <c r="L2563">
        <v>2</v>
      </c>
      <c r="M2563" s="49" t="s">
        <v>1745</v>
      </c>
      <c r="N2563" s="49"/>
      <c r="O2563" s="49" t="s">
        <v>2982</v>
      </c>
      <c r="P2563" s="49">
        <v>8</v>
      </c>
      <c r="Q2563" s="49" t="s">
        <v>7533</v>
      </c>
      <c r="R2563" s="49" t="str">
        <f>IFERROR(INDEX(tbl_Lookup_Exercises[Category],MATCH(tbl_Exercises[[#This Row],[ExerciseName]],tbl_Lookup_Exercises[ExerciseName],0)),"Unknown")</f>
        <v>Pull</v>
      </c>
    </row>
    <row r="2564" spans="1:18" x14ac:dyDescent="0.25">
      <c r="A2564" s="49" t="s">
        <v>7534</v>
      </c>
      <c r="B2564" s="49" t="s">
        <v>1290</v>
      </c>
      <c r="C2564" s="49" t="s">
        <v>32</v>
      </c>
      <c r="D2564" s="49">
        <v>3</v>
      </c>
      <c r="E2564">
        <v>200</v>
      </c>
      <c r="F2564">
        <v>8</v>
      </c>
      <c r="I2564" s="49"/>
      <c r="J2564">
        <v>3</v>
      </c>
      <c r="K2564">
        <v>1</v>
      </c>
      <c r="L2564">
        <v>2</v>
      </c>
      <c r="M2564" s="49" t="s">
        <v>610</v>
      </c>
      <c r="N2564" s="49"/>
      <c r="O2564" s="49" t="s">
        <v>2986</v>
      </c>
      <c r="P2564" s="49">
        <v>8</v>
      </c>
      <c r="Q2564" s="49" t="s">
        <v>7535</v>
      </c>
      <c r="R2564" s="49" t="str">
        <f>IFERROR(INDEX(tbl_Lookup_Exercises[Category],MATCH(tbl_Exercises[[#This Row],[ExerciseName]],tbl_Lookup_Exercises[ExerciseName],0)),"Unknown")</f>
        <v>Pull</v>
      </c>
    </row>
    <row r="2565" spans="1:18" x14ac:dyDescent="0.25">
      <c r="A2565" s="49" t="s">
        <v>7536</v>
      </c>
      <c r="B2565" s="49" t="s">
        <v>1290</v>
      </c>
      <c r="C2565" s="49" t="s">
        <v>32</v>
      </c>
      <c r="D2565" s="49">
        <v>4</v>
      </c>
      <c r="E2565">
        <v>200</v>
      </c>
      <c r="F2565">
        <v>8</v>
      </c>
      <c r="I2565" s="49"/>
      <c r="J2565">
        <v>3</v>
      </c>
      <c r="K2565">
        <v>1</v>
      </c>
      <c r="L2565">
        <v>2</v>
      </c>
      <c r="M2565" s="49" t="s">
        <v>610</v>
      </c>
      <c r="N2565" s="49"/>
      <c r="O2565" s="49" t="s">
        <v>2986</v>
      </c>
      <c r="P2565" s="49">
        <v>8</v>
      </c>
      <c r="Q2565" s="49" t="s">
        <v>7537</v>
      </c>
      <c r="R2565" s="49" t="str">
        <f>IFERROR(INDEX(tbl_Lookup_Exercises[Category],MATCH(tbl_Exercises[[#This Row],[ExerciseName]],tbl_Lookup_Exercises[ExerciseName],0)),"Unknown")</f>
        <v>Pull</v>
      </c>
    </row>
    <row r="2566" spans="1:18" x14ac:dyDescent="0.25">
      <c r="A2566" s="49" t="s">
        <v>7538</v>
      </c>
      <c r="B2566" s="49" t="s">
        <v>1290</v>
      </c>
      <c r="C2566" s="49" t="s">
        <v>45</v>
      </c>
      <c r="D2566" s="49">
        <v>1</v>
      </c>
      <c r="E2566">
        <v>65</v>
      </c>
      <c r="F2566">
        <v>11</v>
      </c>
      <c r="I2566" s="49"/>
      <c r="J2566">
        <v>2</v>
      </c>
      <c r="K2566">
        <v>1</v>
      </c>
      <c r="L2566">
        <v>3</v>
      </c>
      <c r="M2566" s="49" t="s">
        <v>618</v>
      </c>
      <c r="N2566" s="49"/>
      <c r="O2566" s="49" t="s">
        <v>7539</v>
      </c>
      <c r="P2566" s="49">
        <v>8</v>
      </c>
      <c r="Q2566" s="49" t="s">
        <v>7540</v>
      </c>
      <c r="R2566" s="49" t="str">
        <f>IFERROR(INDEX(tbl_Lookup_Exercises[Category],MATCH(tbl_Exercises[[#This Row],[ExerciseName]],tbl_Lookup_Exercises[ExerciseName],0)),"Unknown")</f>
        <v>Pull</v>
      </c>
    </row>
    <row r="2567" spans="1:18" x14ac:dyDescent="0.25">
      <c r="A2567" s="49" t="s">
        <v>7541</v>
      </c>
      <c r="B2567" s="49" t="s">
        <v>1290</v>
      </c>
      <c r="C2567" s="49" t="s">
        <v>45</v>
      </c>
      <c r="D2567" s="49">
        <v>2</v>
      </c>
      <c r="E2567">
        <v>70</v>
      </c>
      <c r="F2567">
        <v>12</v>
      </c>
      <c r="I2567" s="49"/>
      <c r="J2567">
        <v>2</v>
      </c>
      <c r="K2567">
        <v>1</v>
      </c>
      <c r="L2567">
        <v>3</v>
      </c>
      <c r="M2567" s="49" t="s">
        <v>618</v>
      </c>
      <c r="N2567" s="49"/>
      <c r="O2567" s="49" t="s">
        <v>7539</v>
      </c>
      <c r="P2567" s="49">
        <v>8</v>
      </c>
      <c r="Q2567" s="49" t="s">
        <v>7542</v>
      </c>
      <c r="R2567" s="49" t="str">
        <f>IFERROR(INDEX(tbl_Lookup_Exercises[Category],MATCH(tbl_Exercises[[#This Row],[ExerciseName]],tbl_Lookup_Exercises[ExerciseName],0)),"Unknown")</f>
        <v>Pull</v>
      </c>
    </row>
    <row r="2568" spans="1:18" x14ac:dyDescent="0.25">
      <c r="A2568" s="49" t="s">
        <v>7543</v>
      </c>
      <c r="B2568" s="49" t="s">
        <v>1290</v>
      </c>
      <c r="C2568" s="49" t="s">
        <v>45</v>
      </c>
      <c r="D2568" s="49">
        <v>3</v>
      </c>
      <c r="E2568">
        <v>70</v>
      </c>
      <c r="F2568">
        <v>11</v>
      </c>
      <c r="I2568" s="49"/>
      <c r="J2568">
        <v>2</v>
      </c>
      <c r="K2568">
        <v>1</v>
      </c>
      <c r="L2568">
        <v>3</v>
      </c>
      <c r="M2568" s="49" t="s">
        <v>1745</v>
      </c>
      <c r="N2568" s="49"/>
      <c r="O2568" s="49" t="s">
        <v>7544</v>
      </c>
      <c r="P2568" s="49">
        <v>8</v>
      </c>
      <c r="Q2568" s="49" t="s">
        <v>7545</v>
      </c>
      <c r="R2568" s="49" t="str">
        <f>IFERROR(INDEX(tbl_Lookup_Exercises[Category],MATCH(tbl_Exercises[[#This Row],[ExerciseName]],tbl_Lookup_Exercises[ExerciseName],0)),"Unknown")</f>
        <v>Pull</v>
      </c>
    </row>
    <row r="2569" spans="1:18" x14ac:dyDescent="0.25">
      <c r="A2569" s="49" t="s">
        <v>7546</v>
      </c>
      <c r="B2569" s="49" t="s">
        <v>1290</v>
      </c>
      <c r="C2569" s="49" t="s">
        <v>8734</v>
      </c>
      <c r="D2569" s="49">
        <v>1</v>
      </c>
      <c r="E2569">
        <v>25</v>
      </c>
      <c r="F2569">
        <v>10</v>
      </c>
      <c r="I2569" s="49"/>
      <c r="J2569">
        <v>2</v>
      </c>
      <c r="K2569">
        <v>1</v>
      </c>
      <c r="L2569">
        <v>3</v>
      </c>
      <c r="M2569" s="49" t="s">
        <v>1745</v>
      </c>
      <c r="N2569" s="49"/>
      <c r="O2569" s="49" t="s">
        <v>7547</v>
      </c>
      <c r="P2569" s="49">
        <v>8</v>
      </c>
      <c r="Q2569" s="49" t="s">
        <v>7548</v>
      </c>
      <c r="R2569" s="49" t="str">
        <f>IFERROR(INDEX(tbl_Lookup_Exercises[Category],MATCH(tbl_Exercises[[#This Row],[ExerciseName]],tbl_Lookup_Exercises[ExerciseName],0)),"Unknown")</f>
        <v>Arms_Biceps</v>
      </c>
    </row>
    <row r="2570" spans="1:18" x14ac:dyDescent="0.25">
      <c r="A2570" s="49" t="s">
        <v>7549</v>
      </c>
      <c r="B2570" s="49" t="s">
        <v>1290</v>
      </c>
      <c r="C2570" s="49" t="s">
        <v>8734</v>
      </c>
      <c r="D2570" s="49">
        <v>2</v>
      </c>
      <c r="E2570">
        <v>25</v>
      </c>
      <c r="F2570">
        <v>12</v>
      </c>
      <c r="I2570" s="49"/>
      <c r="J2570">
        <v>2</v>
      </c>
      <c r="K2570">
        <v>1</v>
      </c>
      <c r="L2570">
        <v>3</v>
      </c>
      <c r="M2570" s="49" t="s">
        <v>1745</v>
      </c>
      <c r="N2570" s="49"/>
      <c r="O2570" s="49" t="s">
        <v>2181</v>
      </c>
      <c r="P2570" s="49">
        <v>8</v>
      </c>
      <c r="Q2570" s="49" t="s">
        <v>7550</v>
      </c>
      <c r="R2570" s="49" t="str">
        <f>IFERROR(INDEX(tbl_Lookup_Exercises[Category],MATCH(tbl_Exercises[[#This Row],[ExerciseName]],tbl_Lookup_Exercises[ExerciseName],0)),"Unknown")</f>
        <v>Arms_Biceps</v>
      </c>
    </row>
    <row r="2571" spans="1:18" x14ac:dyDescent="0.25">
      <c r="A2571" s="49" t="s">
        <v>7551</v>
      </c>
      <c r="B2571" s="49" t="s">
        <v>1290</v>
      </c>
      <c r="C2571" s="49" t="s">
        <v>8734</v>
      </c>
      <c r="D2571" s="49">
        <v>3</v>
      </c>
      <c r="E2571">
        <v>25</v>
      </c>
      <c r="F2571">
        <v>11</v>
      </c>
      <c r="I2571" s="49"/>
      <c r="J2571">
        <v>2</v>
      </c>
      <c r="K2571">
        <v>1</v>
      </c>
      <c r="L2571">
        <v>3</v>
      </c>
      <c r="M2571" s="49" t="s">
        <v>1745</v>
      </c>
      <c r="N2571" s="49"/>
      <c r="O2571" s="49" t="s">
        <v>2181</v>
      </c>
      <c r="P2571" s="49">
        <v>8</v>
      </c>
      <c r="Q2571" s="49" t="s">
        <v>7552</v>
      </c>
      <c r="R2571" s="49" t="str">
        <f>IFERROR(INDEX(tbl_Lookup_Exercises[Category],MATCH(tbl_Exercises[[#This Row],[ExerciseName]],tbl_Lookup_Exercises[ExerciseName],0)),"Unknown")</f>
        <v>Arms_Biceps</v>
      </c>
    </row>
    <row r="2572" spans="1:18" x14ac:dyDescent="0.25">
      <c r="A2572" s="49" t="s">
        <v>7553</v>
      </c>
      <c r="B2572" s="49" t="s">
        <v>1290</v>
      </c>
      <c r="C2572" s="49" t="s">
        <v>73</v>
      </c>
      <c r="D2572" s="49">
        <v>1</v>
      </c>
      <c r="E2572">
        <v>32.5</v>
      </c>
      <c r="F2572">
        <v>15</v>
      </c>
      <c r="I2572" s="49"/>
      <c r="J2572">
        <v>2</v>
      </c>
      <c r="K2572">
        <v>2</v>
      </c>
      <c r="L2572">
        <v>3</v>
      </c>
      <c r="M2572" s="49" t="s">
        <v>2289</v>
      </c>
      <c r="N2572" s="49"/>
      <c r="O2572" s="49" t="s">
        <v>7554</v>
      </c>
      <c r="P2572" s="49">
        <v>8</v>
      </c>
      <c r="Q2572" s="49" t="s">
        <v>7555</v>
      </c>
      <c r="R2572" s="49" t="str">
        <f>IFERROR(INDEX(tbl_Lookup_Exercises[Category],MATCH(tbl_Exercises[[#This Row],[ExerciseName]],tbl_Lookup_Exercises[ExerciseName],0)),"Unknown")</f>
        <v>Pull</v>
      </c>
    </row>
    <row r="2573" spans="1:18" x14ac:dyDescent="0.25">
      <c r="A2573" s="49" t="s">
        <v>7556</v>
      </c>
      <c r="B2573" s="49" t="s">
        <v>1290</v>
      </c>
      <c r="C2573" s="49" t="s">
        <v>73</v>
      </c>
      <c r="D2573" s="49">
        <v>2</v>
      </c>
      <c r="E2573">
        <v>35</v>
      </c>
      <c r="F2573">
        <v>15</v>
      </c>
      <c r="I2573" s="49"/>
      <c r="J2573">
        <v>2</v>
      </c>
      <c r="K2573">
        <v>2</v>
      </c>
      <c r="L2573">
        <v>3</v>
      </c>
      <c r="M2573" s="49" t="s">
        <v>2289</v>
      </c>
      <c r="N2573" s="49"/>
      <c r="O2573" s="49" t="s">
        <v>7554</v>
      </c>
      <c r="P2573" s="49">
        <v>8</v>
      </c>
      <c r="Q2573" s="49" t="s">
        <v>7557</v>
      </c>
      <c r="R2573" s="49" t="str">
        <f>IFERROR(INDEX(tbl_Lookup_Exercises[Category],MATCH(tbl_Exercises[[#This Row],[ExerciseName]],tbl_Lookup_Exercises[ExerciseName],0)),"Unknown")</f>
        <v>Pull</v>
      </c>
    </row>
    <row r="2574" spans="1:18" x14ac:dyDescent="0.25">
      <c r="A2574" s="49" t="s">
        <v>7558</v>
      </c>
      <c r="B2574" s="49" t="s">
        <v>1290</v>
      </c>
      <c r="C2574" s="49" t="s">
        <v>73</v>
      </c>
      <c r="D2574" s="49">
        <v>3</v>
      </c>
      <c r="E2574">
        <v>35</v>
      </c>
      <c r="F2574">
        <v>15</v>
      </c>
      <c r="I2574" s="49"/>
      <c r="J2574">
        <v>2</v>
      </c>
      <c r="K2574">
        <v>2</v>
      </c>
      <c r="L2574">
        <v>3</v>
      </c>
      <c r="M2574" s="49" t="s">
        <v>618</v>
      </c>
      <c r="N2574" s="49"/>
      <c r="O2574" s="49" t="s">
        <v>7260</v>
      </c>
      <c r="P2574" s="49">
        <v>8</v>
      </c>
      <c r="Q2574" s="49" t="s">
        <v>7559</v>
      </c>
      <c r="R2574" s="49" t="str">
        <f>IFERROR(INDEX(tbl_Lookup_Exercises[Category],MATCH(tbl_Exercises[[#This Row],[ExerciseName]],tbl_Lookup_Exercises[ExerciseName],0)),"Unknown")</f>
        <v>Pull</v>
      </c>
    </row>
    <row r="2575" spans="1:18" x14ac:dyDescent="0.25">
      <c r="A2575" s="49" t="s">
        <v>7560</v>
      </c>
      <c r="B2575" s="49" t="s">
        <v>1290</v>
      </c>
      <c r="C2575" s="49" t="s">
        <v>356</v>
      </c>
      <c r="D2575" s="49">
        <v>1</v>
      </c>
      <c r="G2575">
        <v>360</v>
      </c>
      <c r="H2575">
        <v>1.55</v>
      </c>
      <c r="I2575" s="49" t="s">
        <v>3957</v>
      </c>
      <c r="M2575" s="49"/>
      <c r="N2575" s="49"/>
      <c r="O2575" s="49" t="s">
        <v>6920</v>
      </c>
      <c r="P2575" s="49">
        <v>8</v>
      </c>
      <c r="Q2575" s="49" t="s">
        <v>1293</v>
      </c>
      <c r="R2575" s="49" t="str">
        <f>IFERROR(INDEX(tbl_Lookup_Exercises[Category],MATCH(tbl_Exercises[[#This Row],[ExerciseName]],tbl_Lookup_Exercises[ExerciseName],0)),"Unknown")</f>
        <v>Pull</v>
      </c>
    </row>
    <row r="2576" spans="1:18" x14ac:dyDescent="0.25">
      <c r="A2576" s="49" t="s">
        <v>7561</v>
      </c>
      <c r="B2576" s="49" t="s">
        <v>1294</v>
      </c>
      <c r="C2576" s="49" t="s">
        <v>363</v>
      </c>
      <c r="D2576" s="49">
        <v>1</v>
      </c>
      <c r="G2576">
        <v>300</v>
      </c>
      <c r="H2576">
        <v>0.56999999999999995</v>
      </c>
      <c r="I2576" s="49" t="s">
        <v>3957</v>
      </c>
      <c r="M2576" s="49"/>
      <c r="N2576" s="49"/>
      <c r="O2576" s="49" t="s">
        <v>272</v>
      </c>
      <c r="P2576" s="49">
        <v>8</v>
      </c>
      <c r="Q2576" s="49" t="s">
        <v>1296</v>
      </c>
      <c r="R2576" s="49" t="str">
        <f>IFERROR(INDEX(tbl_Lookup_Exercises[Category],MATCH(tbl_Exercises[[#This Row],[ExerciseName]],tbl_Lookup_Exercises[ExerciseName],0)),"Unknown")</f>
        <v>Cardio</v>
      </c>
    </row>
    <row r="2577" spans="1:18" x14ac:dyDescent="0.25">
      <c r="A2577" s="49" t="s">
        <v>7562</v>
      </c>
      <c r="B2577" s="49" t="s">
        <v>1294</v>
      </c>
      <c r="C2577" s="49" t="s">
        <v>394</v>
      </c>
      <c r="D2577" s="49">
        <v>1</v>
      </c>
      <c r="E2577">
        <v>0</v>
      </c>
      <c r="F2577">
        <v>15</v>
      </c>
      <c r="I2577" s="49"/>
      <c r="M2577" s="49"/>
      <c r="N2577" s="49"/>
      <c r="O2577" s="49" t="s">
        <v>2818</v>
      </c>
      <c r="P2577" s="49">
        <v>8</v>
      </c>
      <c r="Q2577" s="49" t="s">
        <v>7563</v>
      </c>
      <c r="R2577" s="49" t="str">
        <f>IFERROR(INDEX(tbl_Lookup_Exercises[Category],MATCH(tbl_Exercises[[#This Row],[ExerciseName]],tbl_Lookup_Exercises[ExerciseName],0)),"Unknown")</f>
        <v>Warmup</v>
      </c>
    </row>
    <row r="2578" spans="1:18" x14ac:dyDescent="0.25">
      <c r="A2578" s="49" t="s">
        <v>7564</v>
      </c>
      <c r="B2578" s="49" t="s">
        <v>1294</v>
      </c>
      <c r="C2578" s="49" t="s">
        <v>398</v>
      </c>
      <c r="D2578" s="49">
        <v>1</v>
      </c>
      <c r="E2578">
        <v>0</v>
      </c>
      <c r="F2578">
        <v>12</v>
      </c>
      <c r="I2578" s="49"/>
      <c r="M2578" s="49"/>
      <c r="N2578" s="49"/>
      <c r="O2578" s="49" t="s">
        <v>2818</v>
      </c>
      <c r="P2578" s="49">
        <v>8</v>
      </c>
      <c r="Q2578" s="49" t="s">
        <v>7565</v>
      </c>
      <c r="R2578" s="49" t="str">
        <f>IFERROR(INDEX(tbl_Lookup_Exercises[Category],MATCH(tbl_Exercises[[#This Row],[ExerciseName]],tbl_Lookup_Exercises[ExerciseName],0)),"Unknown")</f>
        <v>Warmup</v>
      </c>
    </row>
    <row r="2579" spans="1:18" x14ac:dyDescent="0.25">
      <c r="A2579" s="49" t="s">
        <v>7566</v>
      </c>
      <c r="B2579" s="49" t="s">
        <v>1294</v>
      </c>
      <c r="C2579" s="49" t="s">
        <v>403</v>
      </c>
      <c r="D2579" s="49">
        <v>1</v>
      </c>
      <c r="E2579">
        <v>0</v>
      </c>
      <c r="F2579">
        <v>8</v>
      </c>
      <c r="I2579" s="49"/>
      <c r="M2579" s="49"/>
      <c r="N2579" s="49"/>
      <c r="O2579" s="49" t="s">
        <v>2818</v>
      </c>
      <c r="P2579" s="49">
        <v>8</v>
      </c>
      <c r="Q2579" s="49" t="s">
        <v>7567</v>
      </c>
      <c r="R2579" s="49" t="str">
        <f>IFERROR(INDEX(tbl_Lookup_Exercises[Category],MATCH(tbl_Exercises[[#This Row],[ExerciseName]],tbl_Lookup_Exercises[ExerciseName],0)),"Unknown")</f>
        <v>Warmup</v>
      </c>
    </row>
    <row r="2580" spans="1:18" x14ac:dyDescent="0.25">
      <c r="A2580" s="49" t="s">
        <v>7568</v>
      </c>
      <c r="B2580" s="49" t="s">
        <v>1294</v>
      </c>
      <c r="C2580" s="49" t="s">
        <v>389</v>
      </c>
      <c r="D2580" s="49">
        <v>1</v>
      </c>
      <c r="E2580">
        <v>0</v>
      </c>
      <c r="F2580">
        <v>10</v>
      </c>
      <c r="I2580" s="49"/>
      <c r="M2580" s="49"/>
      <c r="N2580" s="49"/>
      <c r="O2580" s="49"/>
      <c r="P2580" s="49">
        <v>8</v>
      </c>
      <c r="Q2580" s="49" t="s">
        <v>7569</v>
      </c>
      <c r="R2580" s="49" t="str">
        <f>IFERROR(INDEX(tbl_Lookup_Exercises[Category],MATCH(tbl_Exercises[[#This Row],[ExerciseName]],tbl_Lookup_Exercises[ExerciseName],0)),"Unknown")</f>
        <v>Push</v>
      </c>
    </row>
    <row r="2581" spans="1:18" x14ac:dyDescent="0.25">
      <c r="A2581" s="49" t="s">
        <v>7570</v>
      </c>
      <c r="B2581" s="49" t="s">
        <v>1294</v>
      </c>
      <c r="C2581" s="49" t="s">
        <v>394</v>
      </c>
      <c r="D2581" s="49">
        <v>2</v>
      </c>
      <c r="E2581">
        <v>0</v>
      </c>
      <c r="F2581">
        <v>15</v>
      </c>
      <c r="I2581" s="49"/>
      <c r="M2581" s="49"/>
      <c r="N2581" s="49"/>
      <c r="O2581" s="49" t="s">
        <v>2818</v>
      </c>
      <c r="P2581" s="49">
        <v>8</v>
      </c>
      <c r="Q2581" s="49" t="s">
        <v>7571</v>
      </c>
      <c r="R2581" s="49" t="str">
        <f>IFERROR(INDEX(tbl_Lookup_Exercises[Category],MATCH(tbl_Exercises[[#This Row],[ExerciseName]],tbl_Lookup_Exercises[ExerciseName],0)),"Unknown")</f>
        <v>Warmup</v>
      </c>
    </row>
    <row r="2582" spans="1:18" x14ac:dyDescent="0.25">
      <c r="A2582" s="49" t="s">
        <v>7572</v>
      </c>
      <c r="B2582" s="49" t="s">
        <v>1294</v>
      </c>
      <c r="C2582" s="49" t="s">
        <v>398</v>
      </c>
      <c r="D2582" s="49">
        <v>2</v>
      </c>
      <c r="E2582">
        <v>0</v>
      </c>
      <c r="F2582">
        <v>12</v>
      </c>
      <c r="I2582" s="49"/>
      <c r="M2582" s="49"/>
      <c r="N2582" s="49"/>
      <c r="O2582" s="49" t="s">
        <v>2818</v>
      </c>
      <c r="P2582" s="49">
        <v>8</v>
      </c>
      <c r="Q2582" s="49" t="s">
        <v>7573</v>
      </c>
      <c r="R2582" s="49" t="str">
        <f>IFERROR(INDEX(tbl_Lookup_Exercises[Category],MATCH(tbl_Exercises[[#This Row],[ExerciseName]],tbl_Lookup_Exercises[ExerciseName],0)),"Unknown")</f>
        <v>Warmup</v>
      </c>
    </row>
    <row r="2583" spans="1:18" x14ac:dyDescent="0.25">
      <c r="A2583" s="49" t="s">
        <v>7574</v>
      </c>
      <c r="B2583" s="49" t="s">
        <v>1294</v>
      </c>
      <c r="C2583" s="49" t="s">
        <v>403</v>
      </c>
      <c r="D2583" s="49">
        <v>2</v>
      </c>
      <c r="E2583">
        <v>0</v>
      </c>
      <c r="F2583">
        <v>8</v>
      </c>
      <c r="I2583" s="49"/>
      <c r="M2583" s="49"/>
      <c r="N2583" s="49"/>
      <c r="O2583" s="49" t="s">
        <v>2818</v>
      </c>
      <c r="P2583" s="49">
        <v>8</v>
      </c>
      <c r="Q2583" s="49" t="s">
        <v>7575</v>
      </c>
      <c r="R2583" s="49" t="str">
        <f>IFERROR(INDEX(tbl_Lookup_Exercises[Category],MATCH(tbl_Exercises[[#This Row],[ExerciseName]],tbl_Lookup_Exercises[ExerciseName],0)),"Unknown")</f>
        <v>Warmup</v>
      </c>
    </row>
    <row r="2584" spans="1:18" x14ac:dyDescent="0.25">
      <c r="A2584" s="49" t="s">
        <v>7576</v>
      </c>
      <c r="B2584" s="49" t="s">
        <v>1294</v>
      </c>
      <c r="C2584" s="49" t="s">
        <v>389</v>
      </c>
      <c r="D2584" s="49">
        <v>2</v>
      </c>
      <c r="E2584">
        <v>0</v>
      </c>
      <c r="F2584">
        <v>10</v>
      </c>
      <c r="I2584" s="49"/>
      <c r="M2584" s="49"/>
      <c r="N2584" s="49"/>
      <c r="O2584" s="49"/>
      <c r="P2584" s="49">
        <v>8</v>
      </c>
      <c r="Q2584" s="49" t="s">
        <v>7577</v>
      </c>
      <c r="R2584" s="49" t="str">
        <f>IFERROR(INDEX(tbl_Lookup_Exercises[Category],MATCH(tbl_Exercises[[#This Row],[ExerciseName]],tbl_Lookup_Exercises[ExerciseName],0)),"Unknown")</f>
        <v>Push</v>
      </c>
    </row>
    <row r="2585" spans="1:18" x14ac:dyDescent="0.25">
      <c r="A2585" s="49" t="s">
        <v>7578</v>
      </c>
      <c r="B2585" s="49" t="s">
        <v>1294</v>
      </c>
      <c r="C2585" s="49" t="s">
        <v>177</v>
      </c>
      <c r="D2585" s="49">
        <v>1</v>
      </c>
      <c r="E2585">
        <v>15</v>
      </c>
      <c r="F2585">
        <v>10</v>
      </c>
      <c r="I2585" s="49"/>
      <c r="M2585" s="49"/>
      <c r="N2585" s="49"/>
      <c r="O2585" s="49" t="s">
        <v>272</v>
      </c>
      <c r="P2585" s="49">
        <v>8</v>
      </c>
      <c r="Q2585" s="49" t="s">
        <v>7579</v>
      </c>
      <c r="R2585" s="49" t="str">
        <f>IFERROR(INDEX(tbl_Lookup_Exercises[Category],MATCH(tbl_Exercises[[#This Row],[ExerciseName]],tbl_Lookup_Exercises[ExerciseName],0)),"Unknown")</f>
        <v>Push</v>
      </c>
    </row>
    <row r="2586" spans="1:18" x14ac:dyDescent="0.25">
      <c r="A2586" s="49" t="s">
        <v>7580</v>
      </c>
      <c r="B2586" s="49" t="s">
        <v>1294</v>
      </c>
      <c r="C2586" s="49" t="s">
        <v>147</v>
      </c>
      <c r="D2586" s="49">
        <v>1</v>
      </c>
      <c r="E2586">
        <v>110</v>
      </c>
      <c r="F2586">
        <v>10</v>
      </c>
      <c r="I2586" s="49"/>
      <c r="J2586">
        <v>3</v>
      </c>
      <c r="K2586">
        <v>1</v>
      </c>
      <c r="L2586">
        <v>2</v>
      </c>
      <c r="M2586" s="49" t="s">
        <v>1745</v>
      </c>
      <c r="N2586" s="49"/>
      <c r="O2586" s="49" t="s">
        <v>7581</v>
      </c>
      <c r="P2586" s="49">
        <v>8</v>
      </c>
      <c r="Q2586" s="49" t="s">
        <v>7582</v>
      </c>
      <c r="R2586" s="49" t="str">
        <f>IFERROR(INDEX(tbl_Lookup_Exercises[Category],MATCH(tbl_Exercises[[#This Row],[ExerciseName]],tbl_Lookup_Exercises[ExerciseName],0)),"Unknown")</f>
        <v>Push</v>
      </c>
    </row>
    <row r="2587" spans="1:18" x14ac:dyDescent="0.25">
      <c r="A2587" s="49" t="s">
        <v>7583</v>
      </c>
      <c r="B2587" s="49" t="s">
        <v>1294</v>
      </c>
      <c r="C2587" s="49" t="s">
        <v>147</v>
      </c>
      <c r="D2587" s="49">
        <v>2</v>
      </c>
      <c r="E2587">
        <v>120</v>
      </c>
      <c r="F2587">
        <v>10</v>
      </c>
      <c r="I2587" s="49"/>
      <c r="J2587">
        <v>3</v>
      </c>
      <c r="K2587">
        <v>1</v>
      </c>
      <c r="L2587">
        <v>2</v>
      </c>
      <c r="M2587" s="49" t="s">
        <v>1745</v>
      </c>
      <c r="N2587" s="49"/>
      <c r="O2587" s="49" t="s">
        <v>7581</v>
      </c>
      <c r="P2587" s="49">
        <v>8</v>
      </c>
      <c r="Q2587" s="49" t="s">
        <v>7584</v>
      </c>
      <c r="R2587" s="49" t="str">
        <f>IFERROR(INDEX(tbl_Lookup_Exercises[Category],MATCH(tbl_Exercises[[#This Row],[ExerciseName]],tbl_Lookup_Exercises[ExerciseName],0)),"Unknown")</f>
        <v>Push</v>
      </c>
    </row>
    <row r="2588" spans="1:18" x14ac:dyDescent="0.25">
      <c r="A2588" s="49" t="s">
        <v>7585</v>
      </c>
      <c r="B2588" s="49" t="s">
        <v>1294</v>
      </c>
      <c r="C2588" s="49" t="s">
        <v>147</v>
      </c>
      <c r="D2588" s="49">
        <v>3</v>
      </c>
      <c r="E2588">
        <v>130</v>
      </c>
      <c r="F2588">
        <v>8</v>
      </c>
      <c r="I2588" s="49"/>
      <c r="J2588">
        <v>3</v>
      </c>
      <c r="K2588">
        <v>1</v>
      </c>
      <c r="L2588">
        <v>2</v>
      </c>
      <c r="M2588" s="49" t="s">
        <v>1745</v>
      </c>
      <c r="N2588" s="49"/>
      <c r="O2588" s="49" t="s">
        <v>2982</v>
      </c>
      <c r="P2588" s="49">
        <v>8</v>
      </c>
      <c r="Q2588" s="49" t="s">
        <v>7586</v>
      </c>
      <c r="R2588" s="49" t="str">
        <f>IFERROR(INDEX(tbl_Lookup_Exercises[Category],MATCH(tbl_Exercises[[#This Row],[ExerciseName]],tbl_Lookup_Exercises[ExerciseName],0)),"Unknown")</f>
        <v>Push</v>
      </c>
    </row>
    <row r="2589" spans="1:18" x14ac:dyDescent="0.25">
      <c r="A2589" s="49" t="s">
        <v>7587</v>
      </c>
      <c r="B2589" s="49" t="s">
        <v>1294</v>
      </c>
      <c r="C2589" s="49" t="s">
        <v>147</v>
      </c>
      <c r="D2589" s="49">
        <v>4</v>
      </c>
      <c r="E2589">
        <v>130</v>
      </c>
      <c r="F2589">
        <v>6</v>
      </c>
      <c r="I2589" s="49"/>
      <c r="J2589">
        <v>3</v>
      </c>
      <c r="K2589">
        <v>1</v>
      </c>
      <c r="L2589">
        <v>2</v>
      </c>
      <c r="M2589" s="49" t="s">
        <v>610</v>
      </c>
      <c r="N2589" s="49"/>
      <c r="O2589" s="49" t="s">
        <v>7588</v>
      </c>
      <c r="P2589" s="49">
        <v>8</v>
      </c>
      <c r="Q2589" s="49" t="s">
        <v>7589</v>
      </c>
      <c r="R2589" s="49" t="str">
        <f>IFERROR(INDEX(tbl_Lookup_Exercises[Category],MATCH(tbl_Exercises[[#This Row],[ExerciseName]],tbl_Lookup_Exercises[ExerciseName],0)),"Unknown")</f>
        <v>Push</v>
      </c>
    </row>
    <row r="2590" spans="1:18" x14ac:dyDescent="0.25">
      <c r="A2590" s="49" t="s">
        <v>7590</v>
      </c>
      <c r="B2590" s="49" t="s">
        <v>1294</v>
      </c>
      <c r="C2590" s="49" t="s">
        <v>181</v>
      </c>
      <c r="D2590" s="49">
        <v>1</v>
      </c>
      <c r="E2590">
        <v>90</v>
      </c>
      <c r="F2590">
        <v>10</v>
      </c>
      <c r="I2590" s="49"/>
      <c r="J2590">
        <v>3</v>
      </c>
      <c r="K2590">
        <v>1</v>
      </c>
      <c r="L2590">
        <v>2</v>
      </c>
      <c r="M2590" s="49" t="s">
        <v>618</v>
      </c>
      <c r="N2590" s="49"/>
      <c r="O2590" s="49" t="s">
        <v>7591</v>
      </c>
      <c r="P2590" s="49">
        <v>8</v>
      </c>
      <c r="Q2590" s="49" t="s">
        <v>7592</v>
      </c>
      <c r="R2590" s="49" t="str">
        <f>IFERROR(INDEX(tbl_Lookup_Exercises[Category],MATCH(tbl_Exercises[[#This Row],[ExerciseName]],tbl_Lookup_Exercises[ExerciseName],0)),"Unknown")</f>
        <v>Push</v>
      </c>
    </row>
    <row r="2591" spans="1:18" x14ac:dyDescent="0.25">
      <c r="A2591" s="49" t="s">
        <v>7593</v>
      </c>
      <c r="B2591" s="49" t="s">
        <v>1294</v>
      </c>
      <c r="C2591" s="49" t="s">
        <v>181</v>
      </c>
      <c r="D2591" s="49">
        <v>2</v>
      </c>
      <c r="E2591">
        <v>90</v>
      </c>
      <c r="F2591">
        <v>10</v>
      </c>
      <c r="I2591" s="49"/>
      <c r="J2591">
        <v>3</v>
      </c>
      <c r="K2591">
        <v>1</v>
      </c>
      <c r="L2591">
        <v>2</v>
      </c>
      <c r="M2591" s="49" t="s">
        <v>618</v>
      </c>
      <c r="N2591" s="49"/>
      <c r="O2591" s="49" t="s">
        <v>7591</v>
      </c>
      <c r="P2591" s="49">
        <v>8</v>
      </c>
      <c r="Q2591" s="49" t="s">
        <v>7594</v>
      </c>
      <c r="R2591" s="49" t="str">
        <f>IFERROR(INDEX(tbl_Lookup_Exercises[Category],MATCH(tbl_Exercises[[#This Row],[ExerciseName]],tbl_Lookup_Exercises[ExerciseName],0)),"Unknown")</f>
        <v>Push</v>
      </c>
    </row>
    <row r="2592" spans="1:18" x14ac:dyDescent="0.25">
      <c r="A2592" s="49" t="s">
        <v>7595</v>
      </c>
      <c r="B2592" s="49" t="s">
        <v>1294</v>
      </c>
      <c r="C2592" s="49" t="s">
        <v>181</v>
      </c>
      <c r="D2592" s="49">
        <v>3</v>
      </c>
      <c r="E2592">
        <v>95</v>
      </c>
      <c r="F2592">
        <v>9</v>
      </c>
      <c r="I2592" s="49"/>
      <c r="J2592">
        <v>3</v>
      </c>
      <c r="K2592">
        <v>1</v>
      </c>
      <c r="L2592">
        <v>2</v>
      </c>
      <c r="M2592" s="49" t="s">
        <v>1745</v>
      </c>
      <c r="N2592" s="49"/>
      <c r="O2592" s="49" t="s">
        <v>7596</v>
      </c>
      <c r="P2592" s="49">
        <v>8</v>
      </c>
      <c r="Q2592" s="49" t="s">
        <v>7597</v>
      </c>
      <c r="R2592" s="49" t="str">
        <f>IFERROR(INDEX(tbl_Lookup_Exercises[Category],MATCH(tbl_Exercises[[#This Row],[ExerciseName]],tbl_Lookup_Exercises[ExerciseName],0)),"Unknown")</f>
        <v>Push</v>
      </c>
    </row>
    <row r="2593" spans="1:18" x14ac:dyDescent="0.25">
      <c r="A2593" s="49" t="s">
        <v>7598</v>
      </c>
      <c r="B2593" s="49" t="s">
        <v>1294</v>
      </c>
      <c r="C2593" s="49" t="s">
        <v>200</v>
      </c>
      <c r="D2593" s="49">
        <v>1</v>
      </c>
      <c r="E2593">
        <v>20</v>
      </c>
      <c r="F2593">
        <v>10</v>
      </c>
      <c r="I2593" s="49"/>
      <c r="J2593">
        <v>2</v>
      </c>
      <c r="K2593">
        <v>2</v>
      </c>
      <c r="L2593">
        <v>3</v>
      </c>
      <c r="M2593" s="49" t="s">
        <v>618</v>
      </c>
      <c r="N2593" s="49"/>
      <c r="O2593" s="49" t="s">
        <v>7599</v>
      </c>
      <c r="P2593" s="49">
        <v>8</v>
      </c>
      <c r="Q2593" s="49" t="s">
        <v>7600</v>
      </c>
      <c r="R2593" s="49" t="str">
        <f>IFERROR(INDEX(tbl_Lookup_Exercises[Category],MATCH(tbl_Exercises[[#This Row],[ExerciseName]],tbl_Lookup_Exercises[ExerciseName],0)),"Unknown")</f>
        <v>Push</v>
      </c>
    </row>
    <row r="2594" spans="1:18" x14ac:dyDescent="0.25">
      <c r="A2594" s="49" t="s">
        <v>7601</v>
      </c>
      <c r="B2594" s="49" t="s">
        <v>1294</v>
      </c>
      <c r="C2594" s="49" t="s">
        <v>200</v>
      </c>
      <c r="D2594" s="49">
        <v>2</v>
      </c>
      <c r="E2594">
        <v>25</v>
      </c>
      <c r="F2594">
        <v>11</v>
      </c>
      <c r="I2594" s="49"/>
      <c r="J2594">
        <v>2</v>
      </c>
      <c r="K2594">
        <v>2</v>
      </c>
      <c r="L2594">
        <v>3</v>
      </c>
      <c r="M2594" s="49" t="s">
        <v>618</v>
      </c>
      <c r="N2594" s="49"/>
      <c r="O2594" s="49" t="s">
        <v>7602</v>
      </c>
      <c r="P2594" s="49">
        <v>8</v>
      </c>
      <c r="Q2594" s="49" t="s">
        <v>7603</v>
      </c>
      <c r="R2594" s="49" t="str">
        <f>IFERROR(INDEX(tbl_Lookup_Exercises[Category],MATCH(tbl_Exercises[[#This Row],[ExerciseName]],tbl_Lookup_Exercises[ExerciseName],0)),"Unknown")</f>
        <v>Push</v>
      </c>
    </row>
    <row r="2595" spans="1:18" x14ac:dyDescent="0.25">
      <c r="A2595" s="49" t="s">
        <v>7604</v>
      </c>
      <c r="B2595" s="49" t="s">
        <v>1294</v>
      </c>
      <c r="C2595" s="49" t="s">
        <v>200</v>
      </c>
      <c r="D2595" s="49">
        <v>3</v>
      </c>
      <c r="E2595">
        <v>30</v>
      </c>
      <c r="F2595">
        <v>11</v>
      </c>
      <c r="I2595" s="49"/>
      <c r="J2595">
        <v>2</v>
      </c>
      <c r="K2595">
        <v>2</v>
      </c>
      <c r="L2595">
        <v>3</v>
      </c>
      <c r="M2595" s="49" t="s">
        <v>618</v>
      </c>
      <c r="N2595" s="49"/>
      <c r="O2595" s="49" t="s">
        <v>7605</v>
      </c>
      <c r="P2595" s="49">
        <v>8</v>
      </c>
      <c r="Q2595" s="49" t="s">
        <v>7606</v>
      </c>
      <c r="R2595" s="49" t="str">
        <f>IFERROR(INDEX(tbl_Lookup_Exercises[Category],MATCH(tbl_Exercises[[#This Row],[ExerciseName]],tbl_Lookup_Exercises[ExerciseName],0)),"Unknown")</f>
        <v>Push</v>
      </c>
    </row>
    <row r="2596" spans="1:18" x14ac:dyDescent="0.25">
      <c r="A2596" s="49" t="s">
        <v>7607</v>
      </c>
      <c r="B2596" s="49" t="s">
        <v>1294</v>
      </c>
      <c r="C2596" s="49" t="s">
        <v>313</v>
      </c>
      <c r="D2596" s="49">
        <v>1</v>
      </c>
      <c r="E2596">
        <v>30</v>
      </c>
      <c r="F2596">
        <v>10</v>
      </c>
      <c r="I2596" s="49"/>
      <c r="J2596">
        <v>2</v>
      </c>
      <c r="K2596">
        <v>1</v>
      </c>
      <c r="L2596">
        <v>3</v>
      </c>
      <c r="M2596" s="49" t="s">
        <v>618</v>
      </c>
      <c r="N2596" s="49"/>
      <c r="O2596" s="49" t="s">
        <v>3189</v>
      </c>
      <c r="P2596" s="49">
        <v>8</v>
      </c>
      <c r="Q2596" s="49" t="s">
        <v>7608</v>
      </c>
      <c r="R2596" s="49" t="str">
        <f>IFERROR(INDEX(tbl_Lookup_Exercises[Category],MATCH(tbl_Exercises[[#This Row],[ExerciseName]],tbl_Lookup_Exercises[ExerciseName],0)),"Unknown")</f>
        <v>Push</v>
      </c>
    </row>
    <row r="2597" spans="1:18" x14ac:dyDescent="0.25">
      <c r="A2597" s="49" t="s">
        <v>7609</v>
      </c>
      <c r="B2597" s="49" t="s">
        <v>1294</v>
      </c>
      <c r="C2597" s="49" t="s">
        <v>313</v>
      </c>
      <c r="D2597" s="49">
        <v>2</v>
      </c>
      <c r="E2597">
        <v>30</v>
      </c>
      <c r="F2597">
        <v>10</v>
      </c>
      <c r="I2597" s="49"/>
      <c r="J2597">
        <v>2</v>
      </c>
      <c r="K2597">
        <v>1</v>
      </c>
      <c r="L2597">
        <v>3</v>
      </c>
      <c r="M2597" s="49" t="s">
        <v>618</v>
      </c>
      <c r="N2597" s="49"/>
      <c r="O2597" s="49" t="s">
        <v>3189</v>
      </c>
      <c r="P2597" s="49">
        <v>8</v>
      </c>
      <c r="Q2597" s="49" t="s">
        <v>7610</v>
      </c>
      <c r="R2597" s="49" t="str">
        <f>IFERROR(INDEX(tbl_Lookup_Exercises[Category],MATCH(tbl_Exercises[[#This Row],[ExerciseName]],tbl_Lookup_Exercises[ExerciseName],0)),"Unknown")</f>
        <v>Push</v>
      </c>
    </row>
    <row r="2598" spans="1:18" x14ac:dyDescent="0.25">
      <c r="A2598" s="49" t="s">
        <v>7611</v>
      </c>
      <c r="B2598" s="49" t="s">
        <v>1294</v>
      </c>
      <c r="C2598" s="49" t="s">
        <v>313</v>
      </c>
      <c r="D2598" s="49">
        <v>3</v>
      </c>
      <c r="E2598">
        <v>40</v>
      </c>
      <c r="F2598">
        <v>10</v>
      </c>
      <c r="I2598" s="49"/>
      <c r="J2598">
        <v>2</v>
      </c>
      <c r="K2598">
        <v>1</v>
      </c>
      <c r="L2598">
        <v>3</v>
      </c>
      <c r="M2598" s="49" t="s">
        <v>1745</v>
      </c>
      <c r="N2598" s="49"/>
      <c r="O2598" s="49" t="s">
        <v>2181</v>
      </c>
      <c r="P2598" s="49">
        <v>8</v>
      </c>
      <c r="Q2598" s="49" t="s">
        <v>7612</v>
      </c>
      <c r="R2598" s="49" t="str">
        <f>IFERROR(INDEX(tbl_Lookup_Exercises[Category],MATCH(tbl_Exercises[[#This Row],[ExerciseName]],tbl_Lookup_Exercises[ExerciseName],0)),"Unknown")</f>
        <v>Push</v>
      </c>
    </row>
    <row r="2599" spans="1:18" x14ac:dyDescent="0.25">
      <c r="A2599" s="49" t="s">
        <v>7613</v>
      </c>
      <c r="B2599" s="49" t="s">
        <v>1294</v>
      </c>
      <c r="C2599" s="49" t="s">
        <v>217</v>
      </c>
      <c r="D2599" s="49">
        <v>1</v>
      </c>
      <c r="E2599">
        <v>25</v>
      </c>
      <c r="F2599">
        <v>9</v>
      </c>
      <c r="I2599" s="49"/>
      <c r="J2599">
        <v>2</v>
      </c>
      <c r="K2599">
        <v>1</v>
      </c>
      <c r="L2599">
        <v>3</v>
      </c>
      <c r="M2599" s="49" t="s">
        <v>1745</v>
      </c>
      <c r="N2599" s="49"/>
      <c r="O2599" s="49" t="s">
        <v>7614</v>
      </c>
      <c r="P2599" s="49">
        <v>8</v>
      </c>
      <c r="Q2599" s="49" t="s">
        <v>7615</v>
      </c>
      <c r="R2599" s="49" t="str">
        <f>IFERROR(INDEX(tbl_Lookup_Exercises[Category],MATCH(tbl_Exercises[[#This Row],[ExerciseName]],tbl_Lookup_Exercises[ExerciseName],0)),"Unknown")</f>
        <v>Arms_Triceps</v>
      </c>
    </row>
    <row r="2600" spans="1:18" x14ac:dyDescent="0.25">
      <c r="A2600" s="49" t="s">
        <v>7616</v>
      </c>
      <c r="B2600" s="49" t="s">
        <v>1294</v>
      </c>
      <c r="C2600" s="49" t="s">
        <v>217</v>
      </c>
      <c r="D2600" s="49">
        <v>2</v>
      </c>
      <c r="E2600">
        <v>25</v>
      </c>
      <c r="F2600">
        <v>8</v>
      </c>
      <c r="I2600" s="49"/>
      <c r="J2600">
        <v>2</v>
      </c>
      <c r="K2600">
        <v>1</v>
      </c>
      <c r="L2600">
        <v>3</v>
      </c>
      <c r="M2600" s="49" t="s">
        <v>1745</v>
      </c>
      <c r="N2600" s="49"/>
      <c r="O2600" s="49" t="s">
        <v>7617</v>
      </c>
      <c r="P2600" s="49">
        <v>8</v>
      </c>
      <c r="Q2600" s="49" t="s">
        <v>7618</v>
      </c>
      <c r="R2600" s="49" t="str">
        <f>IFERROR(INDEX(tbl_Lookup_Exercises[Category],MATCH(tbl_Exercises[[#This Row],[ExerciseName]],tbl_Lookup_Exercises[ExerciseName],0)),"Unknown")</f>
        <v>Arms_Triceps</v>
      </c>
    </row>
    <row r="2601" spans="1:18" x14ac:dyDescent="0.25">
      <c r="A2601" s="49" t="s">
        <v>7619</v>
      </c>
      <c r="B2601" s="49" t="s">
        <v>1294</v>
      </c>
      <c r="C2601" s="49" t="s">
        <v>217</v>
      </c>
      <c r="D2601" s="49">
        <v>3</v>
      </c>
      <c r="E2601">
        <v>25</v>
      </c>
      <c r="F2601">
        <v>7</v>
      </c>
      <c r="I2601" s="49"/>
      <c r="J2601">
        <v>2</v>
      </c>
      <c r="K2601">
        <v>1</v>
      </c>
      <c r="L2601">
        <v>3</v>
      </c>
      <c r="M2601" s="49" t="s">
        <v>1745</v>
      </c>
      <c r="N2601" s="49"/>
      <c r="O2601" s="49" t="s">
        <v>7620</v>
      </c>
      <c r="P2601" s="49">
        <v>8</v>
      </c>
      <c r="Q2601" s="49" t="s">
        <v>7621</v>
      </c>
      <c r="R2601" s="49" t="str">
        <f>IFERROR(INDEX(tbl_Lookup_Exercises[Category],MATCH(tbl_Exercises[[#This Row],[ExerciseName]],tbl_Lookup_Exercises[ExerciseName],0)),"Unknown")</f>
        <v>Arms_Triceps</v>
      </c>
    </row>
    <row r="2602" spans="1:18" x14ac:dyDescent="0.25">
      <c r="A2602" s="49" t="s">
        <v>7622</v>
      </c>
      <c r="B2602" s="49" t="s">
        <v>1294</v>
      </c>
      <c r="C2602" s="49" t="s">
        <v>209</v>
      </c>
      <c r="D2602" s="49">
        <v>1</v>
      </c>
      <c r="E2602">
        <v>62.5</v>
      </c>
      <c r="F2602">
        <v>10</v>
      </c>
      <c r="I2602" s="49"/>
      <c r="J2602">
        <v>2</v>
      </c>
      <c r="K2602">
        <v>1</v>
      </c>
      <c r="L2602">
        <v>3</v>
      </c>
      <c r="M2602" s="49" t="s">
        <v>2289</v>
      </c>
      <c r="N2602" s="49"/>
      <c r="O2602" s="49" t="s">
        <v>5413</v>
      </c>
      <c r="P2602" s="49">
        <v>8</v>
      </c>
      <c r="Q2602" s="49" t="s">
        <v>7623</v>
      </c>
      <c r="R2602" s="49" t="str">
        <f>IFERROR(INDEX(tbl_Lookup_Exercises[Category],MATCH(tbl_Exercises[[#This Row],[ExerciseName]],tbl_Lookup_Exercises[ExerciseName],0)),"Unknown")</f>
        <v>Arms_Triceps</v>
      </c>
    </row>
    <row r="2603" spans="1:18" x14ac:dyDescent="0.25">
      <c r="A2603" s="49" t="s">
        <v>7624</v>
      </c>
      <c r="B2603" s="49" t="s">
        <v>1294</v>
      </c>
      <c r="C2603" s="49" t="s">
        <v>209</v>
      </c>
      <c r="D2603" s="49">
        <v>2</v>
      </c>
      <c r="E2603">
        <v>65</v>
      </c>
      <c r="F2603">
        <v>8</v>
      </c>
      <c r="I2603" s="49"/>
      <c r="J2603">
        <v>2</v>
      </c>
      <c r="K2603">
        <v>1</v>
      </c>
      <c r="L2603">
        <v>3</v>
      </c>
      <c r="M2603" s="49" t="s">
        <v>1745</v>
      </c>
      <c r="N2603" s="49"/>
      <c r="O2603" s="49" t="s">
        <v>7625</v>
      </c>
      <c r="P2603" s="49">
        <v>8</v>
      </c>
      <c r="Q2603" s="49" t="s">
        <v>7626</v>
      </c>
      <c r="R2603" s="49" t="str">
        <f>IFERROR(INDEX(tbl_Lookup_Exercises[Category],MATCH(tbl_Exercises[[#This Row],[ExerciseName]],tbl_Lookup_Exercises[ExerciseName],0)),"Unknown")</f>
        <v>Arms_Triceps</v>
      </c>
    </row>
    <row r="2604" spans="1:18" x14ac:dyDescent="0.25">
      <c r="A2604" s="49" t="s">
        <v>7627</v>
      </c>
      <c r="B2604" s="49" t="s">
        <v>1294</v>
      </c>
      <c r="C2604" s="49" t="s">
        <v>209</v>
      </c>
      <c r="D2604" s="49">
        <v>3</v>
      </c>
      <c r="E2604">
        <v>65</v>
      </c>
      <c r="F2604">
        <v>8</v>
      </c>
      <c r="I2604" s="49"/>
      <c r="J2604">
        <v>2</v>
      </c>
      <c r="K2604">
        <v>1</v>
      </c>
      <c r="L2604">
        <v>3</v>
      </c>
      <c r="M2604" s="49" t="s">
        <v>1745</v>
      </c>
      <c r="N2604" s="49"/>
      <c r="O2604" s="49" t="s">
        <v>7628</v>
      </c>
      <c r="P2604" s="49">
        <v>8</v>
      </c>
      <c r="Q2604" s="49" t="s">
        <v>7629</v>
      </c>
      <c r="R2604" s="49" t="str">
        <f>IFERROR(INDEX(tbl_Lookup_Exercises[Category],MATCH(tbl_Exercises[[#This Row],[ExerciseName]],tbl_Lookup_Exercises[ExerciseName],0)),"Unknown")</f>
        <v>Arms_Triceps</v>
      </c>
    </row>
    <row r="2605" spans="1:18" x14ac:dyDescent="0.25">
      <c r="A2605" s="49" t="s">
        <v>7630</v>
      </c>
      <c r="B2605" s="49" t="s">
        <v>1294</v>
      </c>
      <c r="C2605" s="49" t="s">
        <v>373</v>
      </c>
      <c r="D2605" s="49">
        <v>1</v>
      </c>
      <c r="G2605">
        <v>20</v>
      </c>
      <c r="H2605">
        <v>0</v>
      </c>
      <c r="I2605" s="49" t="s">
        <v>3957</v>
      </c>
      <c r="M2605" s="49"/>
      <c r="N2605" s="49"/>
      <c r="O2605" s="49" t="s">
        <v>7341</v>
      </c>
      <c r="P2605" s="49">
        <v>8</v>
      </c>
      <c r="Q2605" s="49" t="s">
        <v>7631</v>
      </c>
      <c r="R2605" s="49" t="str">
        <f>IFERROR(INDEX(tbl_Lookup_Exercises[Category],MATCH(tbl_Exercises[[#This Row],[ExerciseName]],tbl_Lookup_Exercises[ExerciseName],0)),"Unknown")</f>
        <v>Cardio</v>
      </c>
    </row>
    <row r="2606" spans="1:18" x14ac:dyDescent="0.25">
      <c r="A2606" s="49" t="s">
        <v>7632</v>
      </c>
      <c r="B2606" s="49" t="s">
        <v>1294</v>
      </c>
      <c r="C2606" s="49" t="s">
        <v>373</v>
      </c>
      <c r="D2606" s="49">
        <v>2</v>
      </c>
      <c r="G2606">
        <v>20</v>
      </c>
      <c r="H2606">
        <v>0</v>
      </c>
      <c r="I2606" s="49" t="s">
        <v>3957</v>
      </c>
      <c r="M2606" s="49"/>
      <c r="N2606" s="49"/>
      <c r="O2606" s="49" t="s">
        <v>7341</v>
      </c>
      <c r="P2606" s="49">
        <v>8</v>
      </c>
      <c r="Q2606" s="49" t="s">
        <v>7633</v>
      </c>
      <c r="R2606" s="49" t="str">
        <f>IFERROR(INDEX(tbl_Lookup_Exercises[Category],MATCH(tbl_Exercises[[#This Row],[ExerciseName]],tbl_Lookup_Exercises[ExerciseName],0)),"Unknown")</f>
        <v>Cardio</v>
      </c>
    </row>
    <row r="2607" spans="1:18" x14ac:dyDescent="0.25">
      <c r="A2607" s="49" t="s">
        <v>7634</v>
      </c>
      <c r="B2607" s="49" t="s">
        <v>1294</v>
      </c>
      <c r="C2607" s="49" t="s">
        <v>373</v>
      </c>
      <c r="D2607" s="49">
        <v>3</v>
      </c>
      <c r="G2607">
        <v>20</v>
      </c>
      <c r="H2607">
        <v>0</v>
      </c>
      <c r="I2607" s="49" t="s">
        <v>3957</v>
      </c>
      <c r="M2607" s="49"/>
      <c r="N2607" s="49"/>
      <c r="O2607" s="49" t="s">
        <v>7341</v>
      </c>
      <c r="P2607" s="49">
        <v>8</v>
      </c>
      <c r="Q2607" s="49" t="s">
        <v>7635</v>
      </c>
      <c r="R2607" s="49" t="str">
        <f>IFERROR(INDEX(tbl_Lookup_Exercises[Category],MATCH(tbl_Exercises[[#This Row],[ExerciseName]],tbl_Lookup_Exercises[ExerciseName],0)),"Unknown")</f>
        <v>Cardio</v>
      </c>
    </row>
    <row r="2608" spans="1:18" x14ac:dyDescent="0.25">
      <c r="A2608" s="49" t="s">
        <v>7636</v>
      </c>
      <c r="B2608" s="49" t="s">
        <v>1294</v>
      </c>
      <c r="C2608" s="49" t="s">
        <v>373</v>
      </c>
      <c r="D2608" s="49">
        <v>4</v>
      </c>
      <c r="G2608">
        <v>20</v>
      </c>
      <c r="H2608">
        <v>0</v>
      </c>
      <c r="I2608" s="49" t="s">
        <v>3957</v>
      </c>
      <c r="M2608" s="49"/>
      <c r="N2608" s="49"/>
      <c r="O2608" s="49" t="s">
        <v>7341</v>
      </c>
      <c r="P2608" s="49">
        <v>8</v>
      </c>
      <c r="Q2608" s="49" t="s">
        <v>7637</v>
      </c>
      <c r="R2608" s="49" t="str">
        <f>IFERROR(INDEX(tbl_Lookup_Exercises[Category],MATCH(tbl_Exercises[[#This Row],[ExerciseName]],tbl_Lookup_Exercises[ExerciseName],0)),"Unknown")</f>
        <v>Cardio</v>
      </c>
    </row>
    <row r="2609" spans="1:18" x14ac:dyDescent="0.25">
      <c r="A2609" s="49" t="s">
        <v>7638</v>
      </c>
      <c r="B2609" s="49" t="s">
        <v>1294</v>
      </c>
      <c r="C2609" s="49" t="s">
        <v>373</v>
      </c>
      <c r="D2609" s="49">
        <v>5</v>
      </c>
      <c r="G2609">
        <v>20</v>
      </c>
      <c r="H2609">
        <v>0</v>
      </c>
      <c r="I2609" s="49" t="s">
        <v>3957</v>
      </c>
      <c r="M2609" s="49"/>
      <c r="N2609" s="49"/>
      <c r="O2609" s="49" t="s">
        <v>7341</v>
      </c>
      <c r="P2609" s="49">
        <v>8</v>
      </c>
      <c r="Q2609" s="49" t="s">
        <v>7639</v>
      </c>
      <c r="R2609" s="49" t="str">
        <f>IFERROR(INDEX(tbl_Lookup_Exercises[Category],MATCH(tbl_Exercises[[#This Row],[ExerciseName]],tbl_Lookup_Exercises[ExerciseName],0)),"Unknown")</f>
        <v>Cardio</v>
      </c>
    </row>
    <row r="2610" spans="1:18" x14ac:dyDescent="0.25">
      <c r="A2610" s="49" t="s">
        <v>7640</v>
      </c>
      <c r="B2610" s="49" t="s">
        <v>1294</v>
      </c>
      <c r="C2610" s="49" t="s">
        <v>373</v>
      </c>
      <c r="D2610" s="49">
        <v>6</v>
      </c>
      <c r="G2610">
        <v>20</v>
      </c>
      <c r="H2610">
        <v>0</v>
      </c>
      <c r="I2610" s="49" t="s">
        <v>3957</v>
      </c>
      <c r="M2610" s="49"/>
      <c r="N2610" s="49"/>
      <c r="O2610" s="49" t="s">
        <v>7341</v>
      </c>
      <c r="P2610" s="49">
        <v>8</v>
      </c>
      <c r="Q2610" s="49" t="s">
        <v>1297</v>
      </c>
      <c r="R2610" s="49" t="str">
        <f>IFERROR(INDEX(tbl_Lookup_Exercises[Category],MATCH(tbl_Exercises[[#This Row],[ExerciseName]],tbl_Lookup_Exercises[ExerciseName],0)),"Unknown")</f>
        <v>Cardio</v>
      </c>
    </row>
    <row r="2611" spans="1:18" x14ac:dyDescent="0.25">
      <c r="A2611" s="49" t="s">
        <v>7641</v>
      </c>
      <c r="B2611" s="49" t="s">
        <v>1298</v>
      </c>
      <c r="C2611" s="49" t="s">
        <v>363</v>
      </c>
      <c r="D2611" s="49">
        <v>1</v>
      </c>
      <c r="G2611">
        <v>300</v>
      </c>
      <c r="H2611">
        <v>0.56999999999999995</v>
      </c>
      <c r="I2611" s="49" t="s">
        <v>3957</v>
      </c>
      <c r="M2611" s="49"/>
      <c r="N2611" s="49"/>
      <c r="O2611" s="49" t="s">
        <v>7642</v>
      </c>
      <c r="P2611" s="49">
        <v>8</v>
      </c>
      <c r="Q2611" s="49" t="s">
        <v>1300</v>
      </c>
      <c r="R2611" s="49" t="str">
        <f>IFERROR(INDEX(tbl_Lookup_Exercises[Category],MATCH(tbl_Exercises[[#This Row],[ExerciseName]],tbl_Lookup_Exercises[ExerciseName],0)),"Unknown")</f>
        <v>Cardio</v>
      </c>
    </row>
    <row r="2612" spans="1:18" x14ac:dyDescent="0.25">
      <c r="A2612" s="49" t="s">
        <v>7643</v>
      </c>
      <c r="B2612" s="49" t="s">
        <v>1298</v>
      </c>
      <c r="C2612" s="49" t="s">
        <v>269</v>
      </c>
      <c r="D2612" s="49">
        <v>1</v>
      </c>
      <c r="E2612">
        <v>0</v>
      </c>
      <c r="F2612">
        <v>10</v>
      </c>
      <c r="I2612" s="49"/>
      <c r="M2612" s="49"/>
      <c r="N2612" s="49"/>
      <c r="O2612" s="49"/>
      <c r="P2612" s="49">
        <v>8</v>
      </c>
      <c r="Q2612" s="49" t="s">
        <v>7644</v>
      </c>
      <c r="R2612" s="49" t="str">
        <f>IFERROR(INDEX(tbl_Lookup_Exercises[Category],MATCH(tbl_Exercises[[#This Row],[ExerciseName]],tbl_Lookup_Exercises[ExerciseName],0)),"Unknown")</f>
        <v>Legs</v>
      </c>
    </row>
    <row r="2613" spans="1:18" x14ac:dyDescent="0.25">
      <c r="A2613" s="49" t="s">
        <v>7645</v>
      </c>
      <c r="B2613" s="49" t="s">
        <v>1298</v>
      </c>
      <c r="C2613" s="49" t="s">
        <v>423</v>
      </c>
      <c r="D2613" s="49">
        <v>1</v>
      </c>
      <c r="E2613">
        <v>0</v>
      </c>
      <c r="F2613">
        <v>10</v>
      </c>
      <c r="I2613" s="49"/>
      <c r="M2613" s="49"/>
      <c r="N2613" s="49"/>
      <c r="O2613" s="49"/>
      <c r="P2613" s="49">
        <v>8</v>
      </c>
      <c r="Q2613" s="49" t="s">
        <v>7646</v>
      </c>
      <c r="R2613" s="49" t="str">
        <f>IFERROR(INDEX(tbl_Lookup_Exercises[Category],MATCH(tbl_Exercises[[#This Row],[ExerciseName]],tbl_Lookup_Exercises[ExerciseName],0)),"Unknown")</f>
        <v>Warmup</v>
      </c>
    </row>
    <row r="2614" spans="1:18" x14ac:dyDescent="0.25">
      <c r="A2614" s="49" t="s">
        <v>7647</v>
      </c>
      <c r="B2614" s="49" t="s">
        <v>1298</v>
      </c>
      <c r="C2614" s="49" t="s">
        <v>275</v>
      </c>
      <c r="D2614" s="49">
        <v>1</v>
      </c>
      <c r="E2614">
        <v>0</v>
      </c>
      <c r="G2614">
        <v>8</v>
      </c>
      <c r="I2614" s="49"/>
      <c r="M2614" s="49"/>
      <c r="N2614" s="49"/>
      <c r="O2614" s="49"/>
      <c r="P2614" s="49">
        <v>8</v>
      </c>
      <c r="Q2614" s="49" t="s">
        <v>7648</v>
      </c>
      <c r="R2614" s="49" t="str">
        <f>IFERROR(INDEX(tbl_Lookup_Exercises[Category],MATCH(tbl_Exercises[[#This Row],[ExerciseName]],tbl_Lookup_Exercises[ExerciseName],0)),"Unknown")</f>
        <v>Legs</v>
      </c>
    </row>
    <row r="2615" spans="1:18" x14ac:dyDescent="0.25">
      <c r="A2615" s="49" t="s">
        <v>7649</v>
      </c>
      <c r="B2615" s="49" t="s">
        <v>1298</v>
      </c>
      <c r="C2615" s="49" t="s">
        <v>299</v>
      </c>
      <c r="D2615" s="49">
        <v>1</v>
      </c>
      <c r="E2615">
        <v>0</v>
      </c>
      <c r="F2615">
        <v>10</v>
      </c>
      <c r="I2615" s="49"/>
      <c r="M2615" s="49"/>
      <c r="N2615" s="49"/>
      <c r="O2615" s="49"/>
      <c r="P2615" s="49">
        <v>8</v>
      </c>
      <c r="Q2615" s="49" t="s">
        <v>7650</v>
      </c>
      <c r="R2615" s="49" t="str">
        <f>IFERROR(INDEX(tbl_Lookup_Exercises[Category],MATCH(tbl_Exercises[[#This Row],[ExerciseName]],tbl_Lookup_Exercises[ExerciseName],0)),"Unknown")</f>
        <v>Legs</v>
      </c>
    </row>
    <row r="2616" spans="1:18" x14ac:dyDescent="0.25">
      <c r="A2616" s="49" t="s">
        <v>7651</v>
      </c>
      <c r="B2616" s="49" t="s">
        <v>1298</v>
      </c>
      <c r="C2616" s="49" t="s">
        <v>286</v>
      </c>
      <c r="D2616" s="49">
        <v>1</v>
      </c>
      <c r="E2616">
        <v>0</v>
      </c>
      <c r="F2616">
        <v>15</v>
      </c>
      <c r="I2616" s="49"/>
      <c r="M2616" s="49"/>
      <c r="N2616" s="49"/>
      <c r="O2616" s="49"/>
      <c r="P2616" s="49">
        <v>8</v>
      </c>
      <c r="Q2616" s="49" t="s">
        <v>7652</v>
      </c>
      <c r="R2616" s="49" t="str">
        <f>IFERROR(INDEX(tbl_Lookup_Exercises[Category],MATCH(tbl_Exercises[[#This Row],[ExerciseName]],tbl_Lookup_Exercises[ExerciseName],0)),"Unknown")</f>
        <v>Legs</v>
      </c>
    </row>
    <row r="2617" spans="1:18" x14ac:dyDescent="0.25">
      <c r="A2617" s="49" t="s">
        <v>7653</v>
      </c>
      <c r="B2617" s="49" t="s">
        <v>1298</v>
      </c>
      <c r="C2617" s="49" t="s">
        <v>269</v>
      </c>
      <c r="D2617" s="49">
        <v>2</v>
      </c>
      <c r="E2617">
        <v>0</v>
      </c>
      <c r="F2617">
        <v>10</v>
      </c>
      <c r="I2617" s="49"/>
      <c r="M2617" s="49"/>
      <c r="N2617" s="49"/>
      <c r="O2617" s="49"/>
      <c r="P2617" s="49">
        <v>8</v>
      </c>
      <c r="Q2617" s="49" t="s">
        <v>7654</v>
      </c>
      <c r="R2617" s="49" t="str">
        <f>IFERROR(INDEX(tbl_Lookup_Exercises[Category],MATCH(tbl_Exercises[[#This Row],[ExerciseName]],tbl_Lookup_Exercises[ExerciseName],0)),"Unknown")</f>
        <v>Legs</v>
      </c>
    </row>
    <row r="2618" spans="1:18" x14ac:dyDescent="0.25">
      <c r="A2618" s="49" t="s">
        <v>7655</v>
      </c>
      <c r="B2618" s="49" t="s">
        <v>1298</v>
      </c>
      <c r="C2618" s="49" t="s">
        <v>423</v>
      </c>
      <c r="D2618" s="49">
        <v>2</v>
      </c>
      <c r="E2618">
        <v>0</v>
      </c>
      <c r="F2618">
        <v>10</v>
      </c>
      <c r="I2618" s="49"/>
      <c r="M2618" s="49"/>
      <c r="N2618" s="49"/>
      <c r="O2618" s="49"/>
      <c r="P2618" s="49">
        <v>8</v>
      </c>
      <c r="Q2618" s="49" t="s">
        <v>7656</v>
      </c>
      <c r="R2618" s="49" t="str">
        <f>IFERROR(INDEX(tbl_Lookup_Exercises[Category],MATCH(tbl_Exercises[[#This Row],[ExerciseName]],tbl_Lookup_Exercises[ExerciseName],0)),"Unknown")</f>
        <v>Warmup</v>
      </c>
    </row>
    <row r="2619" spans="1:18" x14ac:dyDescent="0.25">
      <c r="A2619" s="49" t="s">
        <v>7657</v>
      </c>
      <c r="B2619" s="49" t="s">
        <v>1298</v>
      </c>
      <c r="C2619" s="49" t="s">
        <v>275</v>
      </c>
      <c r="D2619" s="49">
        <v>2</v>
      </c>
      <c r="E2619">
        <v>0</v>
      </c>
      <c r="G2619">
        <v>8</v>
      </c>
      <c r="I2619" s="49"/>
      <c r="M2619" s="49"/>
      <c r="N2619" s="49"/>
      <c r="O2619" s="49"/>
      <c r="P2619" s="49">
        <v>8</v>
      </c>
      <c r="Q2619" s="49" t="s">
        <v>7658</v>
      </c>
      <c r="R2619" s="49" t="str">
        <f>IFERROR(INDEX(tbl_Lookup_Exercises[Category],MATCH(tbl_Exercises[[#This Row],[ExerciseName]],tbl_Lookup_Exercises[ExerciseName],0)),"Unknown")</f>
        <v>Legs</v>
      </c>
    </row>
    <row r="2620" spans="1:18" x14ac:dyDescent="0.25">
      <c r="A2620" s="49" t="s">
        <v>7659</v>
      </c>
      <c r="B2620" s="49" t="s">
        <v>1298</v>
      </c>
      <c r="C2620" s="49" t="s">
        <v>299</v>
      </c>
      <c r="D2620" s="49">
        <v>2</v>
      </c>
      <c r="E2620">
        <v>0</v>
      </c>
      <c r="F2620">
        <v>10</v>
      </c>
      <c r="I2620" s="49"/>
      <c r="M2620" s="49"/>
      <c r="N2620" s="49"/>
      <c r="O2620" s="49"/>
      <c r="P2620" s="49">
        <v>8</v>
      </c>
      <c r="Q2620" s="49" t="s">
        <v>7660</v>
      </c>
      <c r="R2620" s="49" t="str">
        <f>IFERROR(INDEX(tbl_Lookup_Exercises[Category],MATCH(tbl_Exercises[[#This Row],[ExerciseName]],tbl_Lookup_Exercises[ExerciseName],0)),"Unknown")</f>
        <v>Legs</v>
      </c>
    </row>
    <row r="2621" spans="1:18" x14ac:dyDescent="0.25">
      <c r="A2621" s="49" t="s">
        <v>7661</v>
      </c>
      <c r="B2621" s="49" t="s">
        <v>1298</v>
      </c>
      <c r="C2621" s="49" t="s">
        <v>286</v>
      </c>
      <c r="D2621" s="49">
        <v>2</v>
      </c>
      <c r="E2621">
        <v>0</v>
      </c>
      <c r="F2621">
        <v>15</v>
      </c>
      <c r="I2621" s="49"/>
      <c r="M2621" s="49"/>
      <c r="N2621" s="49"/>
      <c r="O2621" s="49"/>
      <c r="P2621" s="49">
        <v>8</v>
      </c>
      <c r="Q2621" s="49" t="s">
        <v>7662</v>
      </c>
      <c r="R2621" s="49" t="str">
        <f>IFERROR(INDEX(tbl_Lookup_Exercises[Category],MATCH(tbl_Exercises[[#This Row],[ExerciseName]],tbl_Lookup_Exercises[ExerciseName],0)),"Unknown")</f>
        <v>Legs</v>
      </c>
    </row>
    <row r="2622" spans="1:18" x14ac:dyDescent="0.25">
      <c r="A2622" s="49" t="s">
        <v>7663</v>
      </c>
      <c r="B2622" s="49" t="s">
        <v>1298</v>
      </c>
      <c r="C2622" s="49" t="s">
        <v>265</v>
      </c>
      <c r="D2622" s="49">
        <v>1</v>
      </c>
      <c r="E2622">
        <v>75</v>
      </c>
      <c r="F2622">
        <v>10</v>
      </c>
      <c r="I2622" s="49"/>
      <c r="J2622">
        <v>3</v>
      </c>
      <c r="K2622">
        <v>1</v>
      </c>
      <c r="L2622">
        <v>2</v>
      </c>
      <c r="M2622" s="49" t="s">
        <v>618</v>
      </c>
      <c r="N2622" s="49"/>
      <c r="O2622" s="49" t="s">
        <v>3213</v>
      </c>
      <c r="P2622" s="49">
        <v>8</v>
      </c>
      <c r="Q2622" s="49" t="s">
        <v>7664</v>
      </c>
      <c r="R2622" s="49" t="str">
        <f>IFERROR(INDEX(tbl_Lookup_Exercises[Category],MATCH(tbl_Exercises[[#This Row],[ExerciseName]],tbl_Lookup_Exercises[ExerciseName],0)),"Unknown")</f>
        <v>Legs</v>
      </c>
    </row>
    <row r="2623" spans="1:18" x14ac:dyDescent="0.25">
      <c r="A2623" s="49" t="s">
        <v>7665</v>
      </c>
      <c r="B2623" s="49" t="s">
        <v>1298</v>
      </c>
      <c r="C2623" s="49" t="s">
        <v>265</v>
      </c>
      <c r="D2623" s="49">
        <v>2</v>
      </c>
      <c r="E2623">
        <v>75</v>
      </c>
      <c r="F2623">
        <v>10</v>
      </c>
      <c r="I2623" s="49"/>
      <c r="J2623">
        <v>3</v>
      </c>
      <c r="K2623">
        <v>1</v>
      </c>
      <c r="L2623">
        <v>2</v>
      </c>
      <c r="M2623" s="49" t="s">
        <v>618</v>
      </c>
      <c r="N2623" s="49"/>
      <c r="O2623" s="49" t="s">
        <v>3213</v>
      </c>
      <c r="P2623" s="49">
        <v>8</v>
      </c>
      <c r="Q2623" s="49" t="s">
        <v>7666</v>
      </c>
      <c r="R2623" s="49" t="str">
        <f>IFERROR(INDEX(tbl_Lookup_Exercises[Category],MATCH(tbl_Exercises[[#This Row],[ExerciseName]],tbl_Lookup_Exercises[ExerciseName],0)),"Unknown")</f>
        <v>Legs</v>
      </c>
    </row>
    <row r="2624" spans="1:18" x14ac:dyDescent="0.25">
      <c r="A2624" s="49" t="s">
        <v>7667</v>
      </c>
      <c r="B2624" s="49" t="s">
        <v>1298</v>
      </c>
      <c r="C2624" s="49" t="s">
        <v>265</v>
      </c>
      <c r="D2624" s="49">
        <v>3</v>
      </c>
      <c r="E2624">
        <v>75</v>
      </c>
      <c r="F2624">
        <v>10</v>
      </c>
      <c r="I2624" s="49"/>
      <c r="J2624">
        <v>3</v>
      </c>
      <c r="K2624">
        <v>1</v>
      </c>
      <c r="L2624">
        <v>2</v>
      </c>
      <c r="M2624" s="49" t="s">
        <v>618</v>
      </c>
      <c r="N2624" s="49"/>
      <c r="O2624" s="49" t="s">
        <v>3213</v>
      </c>
      <c r="P2624" s="49">
        <v>8</v>
      </c>
      <c r="Q2624" s="49" t="s">
        <v>7668</v>
      </c>
      <c r="R2624" s="49" t="str">
        <f>IFERROR(INDEX(tbl_Lookup_Exercises[Category],MATCH(tbl_Exercises[[#This Row],[ExerciseName]],tbl_Lookup_Exercises[ExerciseName],0)),"Unknown")</f>
        <v>Legs</v>
      </c>
    </row>
    <row r="2625" spans="1:18" x14ac:dyDescent="0.25">
      <c r="A2625" s="49" t="s">
        <v>7669</v>
      </c>
      <c r="B2625" s="49" t="s">
        <v>1298</v>
      </c>
      <c r="C2625" s="49" t="s">
        <v>265</v>
      </c>
      <c r="D2625" s="49">
        <v>4</v>
      </c>
      <c r="E2625">
        <v>75</v>
      </c>
      <c r="F2625">
        <v>10</v>
      </c>
      <c r="I2625" s="49"/>
      <c r="J2625">
        <v>3</v>
      </c>
      <c r="K2625">
        <v>1</v>
      </c>
      <c r="L2625">
        <v>2</v>
      </c>
      <c r="M2625" s="49" t="s">
        <v>610</v>
      </c>
      <c r="N2625" s="49"/>
      <c r="O2625" s="49" t="s">
        <v>7670</v>
      </c>
      <c r="P2625" s="49">
        <v>8</v>
      </c>
      <c r="Q2625" s="49" t="s">
        <v>7671</v>
      </c>
      <c r="R2625" s="49" t="str">
        <f>IFERROR(INDEX(tbl_Lookup_Exercises[Category],MATCH(tbl_Exercises[[#This Row],[ExerciseName]],tbl_Lookup_Exercises[ExerciseName],0)),"Unknown")</f>
        <v>Legs</v>
      </c>
    </row>
    <row r="2626" spans="1:18" x14ac:dyDescent="0.25">
      <c r="A2626" s="49" t="s">
        <v>7672</v>
      </c>
      <c r="B2626" s="49" t="s">
        <v>1298</v>
      </c>
      <c r="C2626" s="49" t="s">
        <v>1</v>
      </c>
      <c r="D2626" s="49">
        <v>1</v>
      </c>
      <c r="E2626">
        <v>150</v>
      </c>
      <c r="G2626">
        <v>70.199999999999989</v>
      </c>
      <c r="I2626" s="49"/>
      <c r="M2626" s="49"/>
      <c r="N2626" s="49"/>
      <c r="O2626" s="49" t="s">
        <v>7133</v>
      </c>
      <c r="P2626" s="49">
        <v>8</v>
      </c>
      <c r="Q2626" s="49" t="s">
        <v>7673</v>
      </c>
      <c r="R2626" s="49" t="str">
        <f>IFERROR(INDEX(tbl_Lookup_Exercises[Category],MATCH(tbl_Exercises[[#This Row],[ExerciseName]],tbl_Lookup_Exercises[ExerciseName],0)),"Unknown")</f>
        <v>Carry</v>
      </c>
    </row>
    <row r="2627" spans="1:18" x14ac:dyDescent="0.25">
      <c r="A2627" s="49" t="s">
        <v>7674</v>
      </c>
      <c r="B2627" s="49" t="s">
        <v>1298</v>
      </c>
      <c r="C2627" s="49" t="s">
        <v>1</v>
      </c>
      <c r="D2627" s="49">
        <v>2</v>
      </c>
      <c r="E2627">
        <v>150</v>
      </c>
      <c r="G2627">
        <v>70.199999999999989</v>
      </c>
      <c r="I2627" s="49"/>
      <c r="M2627" s="49"/>
      <c r="N2627" s="49"/>
      <c r="O2627" s="49" t="s">
        <v>7675</v>
      </c>
      <c r="P2627" s="49">
        <v>8</v>
      </c>
      <c r="Q2627" s="49" t="s">
        <v>7676</v>
      </c>
      <c r="R2627" s="49" t="str">
        <f>IFERROR(INDEX(tbl_Lookup_Exercises[Category],MATCH(tbl_Exercises[[#This Row],[ExerciseName]],tbl_Lookup_Exercises[ExerciseName],0)),"Unknown")</f>
        <v>Carry</v>
      </c>
    </row>
    <row r="2628" spans="1:18" x14ac:dyDescent="0.25">
      <c r="A2628" s="49" t="s">
        <v>7677</v>
      </c>
      <c r="B2628" s="49" t="s">
        <v>1298</v>
      </c>
      <c r="C2628" s="49" t="s">
        <v>1</v>
      </c>
      <c r="D2628" s="49">
        <v>3</v>
      </c>
      <c r="E2628">
        <v>150</v>
      </c>
      <c r="G2628">
        <v>49.8</v>
      </c>
      <c r="I2628" s="49"/>
      <c r="M2628" s="49"/>
      <c r="N2628" s="49"/>
      <c r="O2628" s="49" t="s">
        <v>7678</v>
      </c>
      <c r="P2628" s="49">
        <v>8</v>
      </c>
      <c r="Q2628" s="49" t="s">
        <v>7679</v>
      </c>
      <c r="R2628" s="49" t="str">
        <f>IFERROR(INDEX(tbl_Lookup_Exercises[Category],MATCH(tbl_Exercises[[#This Row],[ExerciseName]],tbl_Lookup_Exercises[ExerciseName],0)),"Unknown")</f>
        <v>Carry</v>
      </c>
    </row>
    <row r="2629" spans="1:18" x14ac:dyDescent="0.25">
      <c r="A2629" s="49" t="s">
        <v>7680</v>
      </c>
      <c r="B2629" s="49" t="s">
        <v>1298</v>
      </c>
      <c r="C2629" s="49" t="s">
        <v>1</v>
      </c>
      <c r="D2629" s="49">
        <v>4</v>
      </c>
      <c r="E2629">
        <v>150</v>
      </c>
      <c r="G2629">
        <v>51.6</v>
      </c>
      <c r="I2629" s="49"/>
      <c r="M2629" s="49"/>
      <c r="N2629" s="49"/>
      <c r="O2629" s="49" t="s">
        <v>7681</v>
      </c>
      <c r="P2629" s="49">
        <v>8</v>
      </c>
      <c r="Q2629" s="49" t="s">
        <v>7682</v>
      </c>
      <c r="R2629" s="49" t="str">
        <f>IFERROR(INDEX(tbl_Lookup_Exercises[Category],MATCH(tbl_Exercises[[#This Row],[ExerciseName]],tbl_Lookup_Exercises[ExerciseName],0)),"Unknown")</f>
        <v>Carry</v>
      </c>
    </row>
    <row r="2630" spans="1:18" x14ac:dyDescent="0.25">
      <c r="A2630" s="49" t="s">
        <v>7683</v>
      </c>
      <c r="B2630" s="49" t="s">
        <v>1298</v>
      </c>
      <c r="C2630" s="49" t="s">
        <v>249</v>
      </c>
      <c r="D2630" s="49">
        <v>1</v>
      </c>
      <c r="E2630">
        <v>150</v>
      </c>
      <c r="F2630">
        <v>10</v>
      </c>
      <c r="I2630" s="49"/>
      <c r="J2630">
        <v>3</v>
      </c>
      <c r="K2630">
        <v>1</v>
      </c>
      <c r="L2630">
        <v>2</v>
      </c>
      <c r="M2630" s="49" t="s">
        <v>1745</v>
      </c>
      <c r="N2630" s="49"/>
      <c r="O2630" s="49" t="s">
        <v>7684</v>
      </c>
      <c r="P2630" s="49">
        <v>8</v>
      </c>
      <c r="Q2630" s="49" t="s">
        <v>7685</v>
      </c>
      <c r="R2630" s="49" t="str">
        <f>IFERROR(INDEX(tbl_Lookup_Exercises[Category],MATCH(tbl_Exercises[[#This Row],[ExerciseName]],tbl_Lookup_Exercises[ExerciseName],0)),"Unknown")</f>
        <v>Legs</v>
      </c>
    </row>
    <row r="2631" spans="1:18" x14ac:dyDescent="0.25">
      <c r="A2631" s="49" t="s">
        <v>7686</v>
      </c>
      <c r="B2631" s="49" t="s">
        <v>1298</v>
      </c>
      <c r="C2631" s="49" t="s">
        <v>249</v>
      </c>
      <c r="D2631" s="49">
        <v>2</v>
      </c>
      <c r="E2631">
        <v>150</v>
      </c>
      <c r="F2631">
        <v>9</v>
      </c>
      <c r="I2631" s="49"/>
      <c r="J2631">
        <v>3</v>
      </c>
      <c r="K2631">
        <v>1</v>
      </c>
      <c r="L2631">
        <v>2</v>
      </c>
      <c r="M2631" s="49" t="s">
        <v>1745</v>
      </c>
      <c r="N2631" s="49"/>
      <c r="O2631" s="49" t="s">
        <v>7687</v>
      </c>
      <c r="P2631" s="49">
        <v>8</v>
      </c>
      <c r="Q2631" s="49" t="s">
        <v>7688</v>
      </c>
      <c r="R2631" s="49" t="str">
        <f>IFERROR(INDEX(tbl_Lookup_Exercises[Category],MATCH(tbl_Exercises[[#This Row],[ExerciseName]],tbl_Lookup_Exercises[ExerciseName],0)),"Unknown")</f>
        <v>Legs</v>
      </c>
    </row>
    <row r="2632" spans="1:18" x14ac:dyDescent="0.25">
      <c r="A2632" s="49" t="s">
        <v>7689</v>
      </c>
      <c r="B2632" s="49" t="s">
        <v>1298</v>
      </c>
      <c r="C2632" s="49" t="s">
        <v>249</v>
      </c>
      <c r="D2632" s="49">
        <v>3</v>
      </c>
      <c r="E2632">
        <v>150</v>
      </c>
      <c r="F2632">
        <v>8</v>
      </c>
      <c r="I2632" s="49"/>
      <c r="J2632">
        <v>3</v>
      </c>
      <c r="K2632">
        <v>1</v>
      </c>
      <c r="L2632">
        <v>2</v>
      </c>
      <c r="M2632" s="49" t="s">
        <v>610</v>
      </c>
      <c r="N2632" s="49"/>
      <c r="O2632" s="49" t="s">
        <v>7690</v>
      </c>
      <c r="P2632" s="49">
        <v>8</v>
      </c>
      <c r="Q2632" s="49" t="s">
        <v>7691</v>
      </c>
      <c r="R2632" s="49" t="str">
        <f>IFERROR(INDEX(tbl_Lookup_Exercises[Category],MATCH(tbl_Exercises[[#This Row],[ExerciseName]],tbl_Lookup_Exercises[ExerciseName],0)),"Unknown")</f>
        <v>Legs</v>
      </c>
    </row>
    <row r="2633" spans="1:18" x14ac:dyDescent="0.25">
      <c r="A2633" s="49" t="s">
        <v>7692</v>
      </c>
      <c r="B2633" s="49" t="s">
        <v>1298</v>
      </c>
      <c r="C2633" s="49" t="s">
        <v>256</v>
      </c>
      <c r="D2633" s="49">
        <v>1</v>
      </c>
      <c r="E2633">
        <v>30</v>
      </c>
      <c r="F2633">
        <v>8</v>
      </c>
      <c r="I2633" s="49"/>
      <c r="J2633">
        <v>3</v>
      </c>
      <c r="K2633">
        <v>1</v>
      </c>
      <c r="L2633">
        <v>2</v>
      </c>
      <c r="M2633" s="49" t="s">
        <v>618</v>
      </c>
      <c r="N2633" s="49"/>
      <c r="O2633" s="49" t="s">
        <v>3213</v>
      </c>
      <c r="P2633" s="49">
        <v>8</v>
      </c>
      <c r="Q2633" s="49" t="s">
        <v>7693</v>
      </c>
      <c r="R2633" s="49" t="str">
        <f>IFERROR(INDEX(tbl_Lookup_Exercises[Category],MATCH(tbl_Exercises[[#This Row],[ExerciseName]],tbl_Lookup_Exercises[ExerciseName],0)),"Unknown")</f>
        <v>Legs</v>
      </c>
    </row>
    <row r="2634" spans="1:18" x14ac:dyDescent="0.25">
      <c r="A2634" s="49" t="s">
        <v>7694</v>
      </c>
      <c r="B2634" s="49" t="s">
        <v>1298</v>
      </c>
      <c r="C2634" s="49" t="s">
        <v>256</v>
      </c>
      <c r="D2634" s="49">
        <v>2</v>
      </c>
      <c r="E2634">
        <v>40</v>
      </c>
      <c r="F2634">
        <v>8</v>
      </c>
      <c r="I2634" s="49"/>
      <c r="J2634">
        <v>3</v>
      </c>
      <c r="K2634">
        <v>1</v>
      </c>
      <c r="L2634">
        <v>2</v>
      </c>
      <c r="M2634" s="49" t="s">
        <v>618</v>
      </c>
      <c r="N2634" s="49"/>
      <c r="O2634" s="49" t="s">
        <v>7695</v>
      </c>
      <c r="P2634" s="49">
        <v>8</v>
      </c>
      <c r="Q2634" s="49" t="s">
        <v>7696</v>
      </c>
      <c r="R2634" s="49" t="str">
        <f>IFERROR(INDEX(tbl_Lookup_Exercises[Category],MATCH(tbl_Exercises[[#This Row],[ExerciseName]],tbl_Lookup_Exercises[ExerciseName],0)),"Unknown")</f>
        <v>Legs</v>
      </c>
    </row>
    <row r="2635" spans="1:18" x14ac:dyDescent="0.25">
      <c r="A2635" s="49" t="s">
        <v>7697</v>
      </c>
      <c r="B2635" s="49" t="s">
        <v>1298</v>
      </c>
      <c r="C2635" s="49" t="s">
        <v>256</v>
      </c>
      <c r="D2635" s="49">
        <v>3</v>
      </c>
      <c r="E2635">
        <v>45</v>
      </c>
      <c r="F2635">
        <v>8</v>
      </c>
      <c r="I2635" s="49"/>
      <c r="J2635">
        <v>3</v>
      </c>
      <c r="K2635">
        <v>1</v>
      </c>
      <c r="L2635">
        <v>2</v>
      </c>
      <c r="M2635" s="49" t="s">
        <v>618</v>
      </c>
      <c r="N2635" s="49"/>
      <c r="O2635" s="49" t="s">
        <v>3213</v>
      </c>
      <c r="P2635" s="49">
        <v>8</v>
      </c>
      <c r="Q2635" s="49" t="s">
        <v>7698</v>
      </c>
      <c r="R2635" s="49" t="str">
        <f>IFERROR(INDEX(tbl_Lookup_Exercises[Category],MATCH(tbl_Exercises[[#This Row],[ExerciseName]],tbl_Lookup_Exercises[ExerciseName],0)),"Unknown")</f>
        <v>Legs</v>
      </c>
    </row>
    <row r="2636" spans="1:18" x14ac:dyDescent="0.25">
      <c r="A2636" s="49" t="s">
        <v>7699</v>
      </c>
      <c r="B2636" s="49" t="s">
        <v>1298</v>
      </c>
      <c r="C2636" s="49" t="s">
        <v>290</v>
      </c>
      <c r="D2636" s="49">
        <v>1</v>
      </c>
      <c r="E2636">
        <v>100</v>
      </c>
      <c r="F2636">
        <v>15</v>
      </c>
      <c r="I2636" s="49"/>
      <c r="J2636">
        <v>2</v>
      </c>
      <c r="K2636">
        <v>1</v>
      </c>
      <c r="L2636">
        <v>3</v>
      </c>
      <c r="M2636" s="49" t="s">
        <v>618</v>
      </c>
      <c r="N2636" s="49"/>
      <c r="O2636" s="49" t="s">
        <v>7700</v>
      </c>
      <c r="P2636" s="49">
        <v>8</v>
      </c>
      <c r="Q2636" s="49" t="s">
        <v>7701</v>
      </c>
      <c r="R2636" s="49" t="str">
        <f>IFERROR(INDEX(tbl_Lookup_Exercises[Category],MATCH(tbl_Exercises[[#This Row],[ExerciseName]],tbl_Lookup_Exercises[ExerciseName],0)),"Unknown")</f>
        <v>Legs</v>
      </c>
    </row>
    <row r="2637" spans="1:18" x14ac:dyDescent="0.25">
      <c r="A2637" s="49" t="s">
        <v>7702</v>
      </c>
      <c r="B2637" s="49" t="s">
        <v>1298</v>
      </c>
      <c r="C2637" s="49" t="s">
        <v>290</v>
      </c>
      <c r="D2637" s="49">
        <v>2</v>
      </c>
      <c r="E2637">
        <v>100</v>
      </c>
      <c r="F2637">
        <v>15</v>
      </c>
      <c r="I2637" s="49"/>
      <c r="J2637">
        <v>2</v>
      </c>
      <c r="K2637">
        <v>1</v>
      </c>
      <c r="L2637">
        <v>3</v>
      </c>
      <c r="M2637" s="49" t="s">
        <v>618</v>
      </c>
      <c r="N2637" s="49"/>
      <c r="O2637" s="49" t="s">
        <v>7703</v>
      </c>
      <c r="P2637" s="49">
        <v>8</v>
      </c>
      <c r="Q2637" s="49" t="s">
        <v>7704</v>
      </c>
      <c r="R2637" s="49" t="str">
        <f>IFERROR(INDEX(tbl_Lookup_Exercises[Category],MATCH(tbl_Exercises[[#This Row],[ExerciseName]],tbl_Lookup_Exercises[ExerciseName],0)),"Unknown")</f>
        <v>Legs</v>
      </c>
    </row>
    <row r="2638" spans="1:18" x14ac:dyDescent="0.25">
      <c r="A2638" s="49" t="s">
        <v>7705</v>
      </c>
      <c r="B2638" s="49" t="s">
        <v>1298</v>
      </c>
      <c r="C2638" s="49" t="s">
        <v>290</v>
      </c>
      <c r="D2638" s="49">
        <v>3</v>
      </c>
      <c r="E2638">
        <v>100</v>
      </c>
      <c r="F2638">
        <v>14</v>
      </c>
      <c r="I2638" s="49"/>
      <c r="J2638">
        <v>2</v>
      </c>
      <c r="K2638">
        <v>1</v>
      </c>
      <c r="L2638">
        <v>3</v>
      </c>
      <c r="M2638" s="49" t="s">
        <v>610</v>
      </c>
      <c r="N2638" s="49"/>
      <c r="O2638" s="49" t="s">
        <v>7706</v>
      </c>
      <c r="P2638" s="49">
        <v>8</v>
      </c>
      <c r="Q2638" s="49" t="s">
        <v>7707</v>
      </c>
      <c r="R2638" s="49" t="str">
        <f>IFERROR(INDEX(tbl_Lookup_Exercises[Category],MATCH(tbl_Exercises[[#This Row],[ExerciseName]],tbl_Lookup_Exercises[ExerciseName],0)),"Unknown")</f>
        <v>Legs</v>
      </c>
    </row>
    <row r="2639" spans="1:18" x14ac:dyDescent="0.25">
      <c r="A2639" s="49" t="s">
        <v>7708</v>
      </c>
      <c r="B2639" s="49" t="s">
        <v>1298</v>
      </c>
      <c r="C2639" s="49" t="s">
        <v>356</v>
      </c>
      <c r="D2639" s="49">
        <v>1</v>
      </c>
      <c r="G2639">
        <v>360</v>
      </c>
      <c r="H2639">
        <v>1.57</v>
      </c>
      <c r="I2639" s="49" t="s">
        <v>3957</v>
      </c>
      <c r="M2639" s="49"/>
      <c r="N2639" s="49"/>
      <c r="O2639" s="49" t="s">
        <v>7709</v>
      </c>
      <c r="P2639" s="49">
        <v>8</v>
      </c>
      <c r="Q2639" s="49" t="s">
        <v>1301</v>
      </c>
      <c r="R2639" s="49" t="str">
        <f>IFERROR(INDEX(tbl_Lookup_Exercises[Category],MATCH(tbl_Exercises[[#This Row],[ExerciseName]],tbl_Lookup_Exercises[ExerciseName],0)),"Unknown")</f>
        <v>Pull</v>
      </c>
    </row>
    <row r="2640" spans="1:18" x14ac:dyDescent="0.25">
      <c r="A2640" s="49" t="s">
        <v>7710</v>
      </c>
      <c r="B2640" s="49" t="s">
        <v>1302</v>
      </c>
      <c r="C2640" s="49" t="s">
        <v>363</v>
      </c>
      <c r="D2640" s="49">
        <v>1</v>
      </c>
      <c r="G2640">
        <v>302</v>
      </c>
      <c r="H2640">
        <v>0.59</v>
      </c>
      <c r="I2640" s="49" t="s">
        <v>3957</v>
      </c>
      <c r="M2640" s="49"/>
      <c r="N2640" s="49"/>
      <c r="O2640" s="49" t="s">
        <v>7711</v>
      </c>
      <c r="P2640" s="49">
        <v>8</v>
      </c>
      <c r="Q2640" s="49" t="s">
        <v>1304</v>
      </c>
      <c r="R2640" s="49" t="str">
        <f>IFERROR(INDEX(tbl_Lookup_Exercises[Category],MATCH(tbl_Exercises[[#This Row],[ExerciseName]],tbl_Lookup_Exercises[ExerciseName],0)),"Unknown")</f>
        <v>Cardio</v>
      </c>
    </row>
    <row r="2641" spans="1:18" x14ac:dyDescent="0.25">
      <c r="A2641" s="49" t="s">
        <v>7712</v>
      </c>
      <c r="B2641" s="49" t="s">
        <v>1302</v>
      </c>
      <c r="C2641" s="49" t="s">
        <v>394</v>
      </c>
      <c r="D2641" s="49">
        <v>1</v>
      </c>
      <c r="E2641">
        <v>0</v>
      </c>
      <c r="F2641">
        <v>15</v>
      </c>
      <c r="I2641" s="49"/>
      <c r="M2641" s="49"/>
      <c r="N2641" s="49" t="s">
        <v>7713</v>
      </c>
      <c r="O2641" s="49" t="s">
        <v>2818</v>
      </c>
      <c r="P2641" s="49">
        <v>8</v>
      </c>
      <c r="Q2641" s="49" t="s">
        <v>7714</v>
      </c>
      <c r="R2641" s="49" t="str">
        <f>IFERROR(INDEX(tbl_Lookup_Exercises[Category],MATCH(tbl_Exercises[[#This Row],[ExerciseName]],tbl_Lookup_Exercises[ExerciseName],0)),"Unknown")</f>
        <v>Warmup</v>
      </c>
    </row>
    <row r="2642" spans="1:18" x14ac:dyDescent="0.25">
      <c r="A2642" s="49" t="s">
        <v>7715</v>
      </c>
      <c r="B2642" s="49" t="s">
        <v>1302</v>
      </c>
      <c r="C2642" s="49" t="s">
        <v>398</v>
      </c>
      <c r="D2642" s="49">
        <v>1</v>
      </c>
      <c r="E2642">
        <v>0</v>
      </c>
      <c r="F2642">
        <v>12</v>
      </c>
      <c r="I2642" s="49"/>
      <c r="M2642" s="49"/>
      <c r="N2642" s="49" t="s">
        <v>7713</v>
      </c>
      <c r="O2642" s="49" t="s">
        <v>7716</v>
      </c>
      <c r="P2642" s="49">
        <v>8</v>
      </c>
      <c r="Q2642" s="49" t="s">
        <v>7717</v>
      </c>
      <c r="R2642" s="49" t="str">
        <f>IFERROR(INDEX(tbl_Lookup_Exercises[Category],MATCH(tbl_Exercises[[#This Row],[ExerciseName]],tbl_Lookup_Exercises[ExerciseName],0)),"Unknown")</f>
        <v>Warmup</v>
      </c>
    </row>
    <row r="2643" spans="1:18" x14ac:dyDescent="0.25">
      <c r="A2643" s="49" t="s">
        <v>7718</v>
      </c>
      <c r="B2643" s="49" t="s">
        <v>1302</v>
      </c>
      <c r="C2643" s="49" t="s">
        <v>403</v>
      </c>
      <c r="D2643" s="49">
        <v>1</v>
      </c>
      <c r="E2643">
        <v>0</v>
      </c>
      <c r="F2643">
        <v>8</v>
      </c>
      <c r="I2643" s="49"/>
      <c r="M2643" s="49"/>
      <c r="N2643" s="49" t="s">
        <v>7713</v>
      </c>
      <c r="O2643" s="49"/>
      <c r="P2643" s="49">
        <v>8</v>
      </c>
      <c r="Q2643" s="49" t="s">
        <v>7719</v>
      </c>
      <c r="R2643" s="49" t="str">
        <f>IFERROR(INDEX(tbl_Lookup_Exercises[Category],MATCH(tbl_Exercises[[#This Row],[ExerciseName]],tbl_Lookup_Exercises[ExerciseName],0)),"Unknown")</f>
        <v>Warmup</v>
      </c>
    </row>
    <row r="2644" spans="1:18" x14ac:dyDescent="0.25">
      <c r="A2644" s="49" t="s">
        <v>7720</v>
      </c>
      <c r="B2644" s="49" t="s">
        <v>1302</v>
      </c>
      <c r="C2644" s="49" t="s">
        <v>389</v>
      </c>
      <c r="D2644" s="49">
        <v>1</v>
      </c>
      <c r="E2644">
        <v>0</v>
      </c>
      <c r="F2644">
        <v>10</v>
      </c>
      <c r="I2644" s="49"/>
      <c r="M2644" s="49"/>
      <c r="N2644" s="49" t="s">
        <v>7713</v>
      </c>
      <c r="O2644" s="49"/>
      <c r="P2644" s="49">
        <v>8</v>
      </c>
      <c r="Q2644" s="49" t="s">
        <v>7721</v>
      </c>
      <c r="R2644" s="49" t="str">
        <f>IFERROR(INDEX(tbl_Lookup_Exercises[Category],MATCH(tbl_Exercises[[#This Row],[ExerciseName]],tbl_Lookup_Exercises[ExerciseName],0)),"Unknown")</f>
        <v>Push</v>
      </c>
    </row>
    <row r="2645" spans="1:18" x14ac:dyDescent="0.25">
      <c r="A2645" s="49" t="s">
        <v>7722</v>
      </c>
      <c r="B2645" s="49" t="s">
        <v>1302</v>
      </c>
      <c r="C2645" s="49" t="s">
        <v>394</v>
      </c>
      <c r="D2645" s="49">
        <v>2</v>
      </c>
      <c r="E2645">
        <v>0</v>
      </c>
      <c r="F2645">
        <v>15</v>
      </c>
      <c r="I2645" s="49"/>
      <c r="M2645" s="49"/>
      <c r="N2645" s="49" t="s">
        <v>7723</v>
      </c>
      <c r="O2645" s="49" t="s">
        <v>2818</v>
      </c>
      <c r="P2645" s="49">
        <v>8</v>
      </c>
      <c r="Q2645" s="49" t="s">
        <v>7724</v>
      </c>
      <c r="R2645" s="49" t="str">
        <f>IFERROR(INDEX(tbl_Lookup_Exercises[Category],MATCH(tbl_Exercises[[#This Row],[ExerciseName]],tbl_Lookup_Exercises[ExerciseName],0)),"Unknown")</f>
        <v>Warmup</v>
      </c>
    </row>
    <row r="2646" spans="1:18" x14ac:dyDescent="0.25">
      <c r="A2646" s="49" t="s">
        <v>7725</v>
      </c>
      <c r="B2646" s="49" t="s">
        <v>1302</v>
      </c>
      <c r="C2646" s="49" t="s">
        <v>398</v>
      </c>
      <c r="D2646" s="49">
        <v>2</v>
      </c>
      <c r="E2646">
        <v>0</v>
      </c>
      <c r="F2646">
        <v>12</v>
      </c>
      <c r="I2646" s="49"/>
      <c r="M2646" s="49"/>
      <c r="N2646" s="49" t="s">
        <v>7723</v>
      </c>
      <c r="O2646" s="49" t="s">
        <v>7716</v>
      </c>
      <c r="P2646" s="49">
        <v>8</v>
      </c>
      <c r="Q2646" s="49" t="s">
        <v>7726</v>
      </c>
      <c r="R2646" s="49" t="str">
        <f>IFERROR(INDEX(tbl_Lookup_Exercises[Category],MATCH(tbl_Exercises[[#This Row],[ExerciseName]],tbl_Lookup_Exercises[ExerciseName],0)),"Unknown")</f>
        <v>Warmup</v>
      </c>
    </row>
    <row r="2647" spans="1:18" x14ac:dyDescent="0.25">
      <c r="A2647" s="49" t="s">
        <v>7727</v>
      </c>
      <c r="B2647" s="49" t="s">
        <v>1302</v>
      </c>
      <c r="C2647" s="49" t="s">
        <v>403</v>
      </c>
      <c r="D2647" s="49">
        <v>2</v>
      </c>
      <c r="E2647">
        <v>0</v>
      </c>
      <c r="F2647">
        <v>8</v>
      </c>
      <c r="I2647" s="49"/>
      <c r="M2647" s="49"/>
      <c r="N2647" s="49" t="s">
        <v>7723</v>
      </c>
      <c r="O2647" s="49"/>
      <c r="P2647" s="49">
        <v>8</v>
      </c>
      <c r="Q2647" s="49" t="s">
        <v>7728</v>
      </c>
      <c r="R2647" s="49" t="str">
        <f>IFERROR(INDEX(tbl_Lookup_Exercises[Category],MATCH(tbl_Exercises[[#This Row],[ExerciseName]],tbl_Lookup_Exercises[ExerciseName],0)),"Unknown")</f>
        <v>Warmup</v>
      </c>
    </row>
    <row r="2648" spans="1:18" x14ac:dyDescent="0.25">
      <c r="A2648" s="49" t="s">
        <v>7729</v>
      </c>
      <c r="B2648" s="49" t="s">
        <v>1302</v>
      </c>
      <c r="C2648" s="49" t="s">
        <v>389</v>
      </c>
      <c r="D2648" s="49">
        <v>2</v>
      </c>
      <c r="E2648">
        <v>0</v>
      </c>
      <c r="F2648">
        <v>10</v>
      </c>
      <c r="I2648" s="49"/>
      <c r="M2648" s="49"/>
      <c r="N2648" s="49" t="s">
        <v>7723</v>
      </c>
      <c r="O2648" s="49"/>
      <c r="P2648" s="49">
        <v>8</v>
      </c>
      <c r="Q2648" s="49" t="s">
        <v>7730</v>
      </c>
      <c r="R2648" s="49" t="str">
        <f>IFERROR(INDEX(tbl_Lookup_Exercises[Category],MATCH(tbl_Exercises[[#This Row],[ExerciseName]],tbl_Lookup_Exercises[ExerciseName],0)),"Unknown")</f>
        <v>Push</v>
      </c>
    </row>
    <row r="2649" spans="1:18" x14ac:dyDescent="0.25">
      <c r="A2649" s="49" t="s">
        <v>7731</v>
      </c>
      <c r="B2649" s="49" t="s">
        <v>1302</v>
      </c>
      <c r="C2649" s="49" t="s">
        <v>115</v>
      </c>
      <c r="D2649" s="49">
        <v>1</v>
      </c>
      <c r="E2649">
        <v>30</v>
      </c>
      <c r="F2649">
        <v>12</v>
      </c>
      <c r="I2649" s="49"/>
      <c r="M2649" s="49" t="s">
        <v>2289</v>
      </c>
      <c r="N2649" s="49"/>
      <c r="O2649" s="49" t="s">
        <v>7732</v>
      </c>
      <c r="P2649" s="49">
        <v>8</v>
      </c>
      <c r="Q2649" s="49" t="s">
        <v>7733</v>
      </c>
      <c r="R2649" s="49" t="str">
        <f>IFERROR(INDEX(tbl_Lookup_Exercises[Category],MATCH(tbl_Exercises[[#This Row],[ExerciseName]],tbl_Lookup_Exercises[ExerciseName],0)),"Unknown")</f>
        <v>Arms_Biceps</v>
      </c>
    </row>
    <row r="2650" spans="1:18" x14ac:dyDescent="0.25">
      <c r="A2650" s="49" t="s">
        <v>7734</v>
      </c>
      <c r="B2650" s="49" t="s">
        <v>1302</v>
      </c>
      <c r="C2650" s="49" t="s">
        <v>115</v>
      </c>
      <c r="D2650" s="49">
        <v>2</v>
      </c>
      <c r="E2650">
        <v>30</v>
      </c>
      <c r="F2650">
        <v>10</v>
      </c>
      <c r="I2650" s="49"/>
      <c r="J2650">
        <v>2</v>
      </c>
      <c r="K2650">
        <v>1</v>
      </c>
      <c r="L2650">
        <v>3</v>
      </c>
      <c r="M2650" s="49" t="s">
        <v>610</v>
      </c>
      <c r="N2650" s="49"/>
      <c r="O2650" s="49" t="s">
        <v>7735</v>
      </c>
      <c r="P2650" s="49">
        <v>8</v>
      </c>
      <c r="Q2650" s="49" t="s">
        <v>7736</v>
      </c>
      <c r="R2650" s="49" t="str">
        <f>IFERROR(INDEX(tbl_Lookup_Exercises[Category],MATCH(tbl_Exercises[[#This Row],[ExerciseName]],tbl_Lookup_Exercises[ExerciseName],0)),"Unknown")</f>
        <v>Arms_Biceps</v>
      </c>
    </row>
    <row r="2651" spans="1:18" x14ac:dyDescent="0.25">
      <c r="A2651" s="49" t="s">
        <v>7737</v>
      </c>
      <c r="B2651" s="49" t="s">
        <v>1302</v>
      </c>
      <c r="C2651" s="49" t="s">
        <v>115</v>
      </c>
      <c r="D2651" s="49">
        <v>3</v>
      </c>
      <c r="E2651">
        <v>30</v>
      </c>
      <c r="F2651">
        <v>10</v>
      </c>
      <c r="I2651" s="49"/>
      <c r="J2651">
        <v>2</v>
      </c>
      <c r="K2651">
        <v>1</v>
      </c>
      <c r="L2651">
        <v>3</v>
      </c>
      <c r="M2651" s="49" t="s">
        <v>7738</v>
      </c>
      <c r="N2651" s="49"/>
      <c r="O2651" s="49" t="s">
        <v>7739</v>
      </c>
      <c r="P2651" s="49">
        <v>8</v>
      </c>
      <c r="Q2651" s="49" t="s">
        <v>7740</v>
      </c>
      <c r="R2651" s="49" t="str">
        <f>IFERROR(INDEX(tbl_Lookup_Exercises[Category],MATCH(tbl_Exercises[[#This Row],[ExerciseName]],tbl_Lookup_Exercises[ExerciseName],0)),"Unknown")</f>
        <v>Arms_Biceps</v>
      </c>
    </row>
    <row r="2652" spans="1:18" x14ac:dyDescent="0.25">
      <c r="A2652" s="49" t="s">
        <v>7741</v>
      </c>
      <c r="B2652" s="49" t="s">
        <v>1302</v>
      </c>
      <c r="C2652" s="49" t="s">
        <v>217</v>
      </c>
      <c r="D2652" s="49">
        <v>1</v>
      </c>
      <c r="E2652">
        <v>25</v>
      </c>
      <c r="F2652">
        <v>10</v>
      </c>
      <c r="I2652" s="49"/>
      <c r="J2652">
        <v>2</v>
      </c>
      <c r="K2652">
        <v>1</v>
      </c>
      <c r="L2652">
        <v>3</v>
      </c>
      <c r="M2652" s="49" t="s">
        <v>1745</v>
      </c>
      <c r="N2652" s="49"/>
      <c r="O2652" s="49" t="s">
        <v>7742</v>
      </c>
      <c r="P2652" s="49">
        <v>8</v>
      </c>
      <c r="Q2652" s="49" t="s">
        <v>7743</v>
      </c>
      <c r="R2652" s="49" t="str">
        <f>IFERROR(INDEX(tbl_Lookup_Exercises[Category],MATCH(tbl_Exercises[[#This Row],[ExerciseName]],tbl_Lookup_Exercises[ExerciseName],0)),"Unknown")</f>
        <v>Arms_Triceps</v>
      </c>
    </row>
    <row r="2653" spans="1:18" x14ac:dyDescent="0.25">
      <c r="A2653" s="49" t="s">
        <v>7744</v>
      </c>
      <c r="B2653" s="49" t="s">
        <v>1302</v>
      </c>
      <c r="C2653" s="49" t="s">
        <v>217</v>
      </c>
      <c r="D2653" s="49">
        <v>2</v>
      </c>
      <c r="E2653">
        <v>25</v>
      </c>
      <c r="F2653">
        <v>10</v>
      </c>
      <c r="I2653" s="49"/>
      <c r="J2653">
        <v>2</v>
      </c>
      <c r="K2653">
        <v>1</v>
      </c>
      <c r="L2653">
        <v>3</v>
      </c>
      <c r="M2653" s="49" t="s">
        <v>618</v>
      </c>
      <c r="N2653" s="49"/>
      <c r="O2653" s="49" t="s">
        <v>7745</v>
      </c>
      <c r="P2653" s="49">
        <v>8</v>
      </c>
      <c r="Q2653" s="49" t="s">
        <v>7746</v>
      </c>
      <c r="R2653" s="49" t="str">
        <f>IFERROR(INDEX(tbl_Lookup_Exercises[Category],MATCH(tbl_Exercises[[#This Row],[ExerciseName]],tbl_Lookup_Exercises[ExerciseName],0)),"Unknown")</f>
        <v>Arms_Triceps</v>
      </c>
    </row>
    <row r="2654" spans="1:18" x14ac:dyDescent="0.25">
      <c r="A2654" s="49" t="s">
        <v>7747</v>
      </c>
      <c r="B2654" s="49" t="s">
        <v>1302</v>
      </c>
      <c r="C2654" s="49" t="s">
        <v>217</v>
      </c>
      <c r="D2654" s="49">
        <v>3</v>
      </c>
      <c r="E2654">
        <v>25</v>
      </c>
      <c r="F2654">
        <v>10</v>
      </c>
      <c r="I2654" s="49"/>
      <c r="J2654">
        <v>2</v>
      </c>
      <c r="K2654">
        <v>1</v>
      </c>
      <c r="L2654">
        <v>3</v>
      </c>
      <c r="M2654" s="49" t="s">
        <v>1888</v>
      </c>
      <c r="N2654" s="49"/>
      <c r="O2654" s="49" t="s">
        <v>7748</v>
      </c>
      <c r="P2654" s="49">
        <v>8</v>
      </c>
      <c r="Q2654" s="49" t="s">
        <v>7749</v>
      </c>
      <c r="R2654" s="49" t="str">
        <f>IFERROR(INDEX(tbl_Lookup_Exercises[Category],MATCH(tbl_Exercises[[#This Row],[ExerciseName]],tbl_Lookup_Exercises[ExerciseName],0)),"Unknown")</f>
        <v>Arms_Triceps</v>
      </c>
    </row>
    <row r="2655" spans="1:18" x14ac:dyDescent="0.25">
      <c r="A2655" s="49" t="s">
        <v>7750</v>
      </c>
      <c r="B2655" s="49" t="s">
        <v>1302</v>
      </c>
      <c r="C2655" s="49" t="s">
        <v>7459</v>
      </c>
      <c r="D2655" s="49">
        <v>1</v>
      </c>
      <c r="E2655">
        <v>27.5</v>
      </c>
      <c r="F2655">
        <v>12</v>
      </c>
      <c r="I2655" s="49"/>
      <c r="J2655">
        <v>2</v>
      </c>
      <c r="K2655">
        <v>1</v>
      </c>
      <c r="L2655">
        <v>3</v>
      </c>
      <c r="M2655" s="49" t="s">
        <v>1745</v>
      </c>
      <c r="N2655" s="49"/>
      <c r="O2655" s="49" t="s">
        <v>2181</v>
      </c>
      <c r="P2655" s="49">
        <v>8</v>
      </c>
      <c r="Q2655" s="49" t="s">
        <v>7751</v>
      </c>
      <c r="R2655" s="49" t="str">
        <f>IFERROR(INDEX(tbl_Lookup_Exercises[Category],MATCH(tbl_Exercises[[#This Row],[ExerciseName]],tbl_Lookup_Exercises[ExerciseName],0)),"Unknown")</f>
        <v>Arms_Biceps</v>
      </c>
    </row>
    <row r="2656" spans="1:18" x14ac:dyDescent="0.25">
      <c r="A2656" s="49" t="s">
        <v>7752</v>
      </c>
      <c r="B2656" s="49" t="s">
        <v>1302</v>
      </c>
      <c r="C2656" s="49" t="s">
        <v>7459</v>
      </c>
      <c r="D2656" s="49">
        <v>2</v>
      </c>
      <c r="E2656">
        <v>27.5</v>
      </c>
      <c r="F2656">
        <v>11</v>
      </c>
      <c r="I2656" s="49"/>
      <c r="J2656">
        <v>2</v>
      </c>
      <c r="K2656">
        <v>1</v>
      </c>
      <c r="L2656">
        <v>3</v>
      </c>
      <c r="M2656" s="49" t="s">
        <v>1745</v>
      </c>
      <c r="N2656" s="49"/>
      <c r="O2656" s="49" t="s">
        <v>2181</v>
      </c>
      <c r="P2656" s="49">
        <v>8</v>
      </c>
      <c r="Q2656" s="49" t="s">
        <v>7753</v>
      </c>
      <c r="R2656" s="49" t="str">
        <f>IFERROR(INDEX(tbl_Lookup_Exercises[Category],MATCH(tbl_Exercises[[#This Row],[ExerciseName]],tbl_Lookup_Exercises[ExerciseName],0)),"Unknown")</f>
        <v>Arms_Biceps</v>
      </c>
    </row>
    <row r="2657" spans="1:18" x14ac:dyDescent="0.25">
      <c r="A2657" s="49" t="s">
        <v>7754</v>
      </c>
      <c r="B2657" s="49" t="s">
        <v>1302</v>
      </c>
      <c r="C2657" s="49" t="s">
        <v>7459</v>
      </c>
      <c r="D2657" s="49">
        <v>3</v>
      </c>
      <c r="E2657">
        <v>27.5</v>
      </c>
      <c r="F2657">
        <v>9</v>
      </c>
      <c r="I2657" s="49"/>
      <c r="J2657">
        <v>2</v>
      </c>
      <c r="K2657">
        <v>1</v>
      </c>
      <c r="L2657">
        <v>3</v>
      </c>
      <c r="M2657" s="49" t="s">
        <v>610</v>
      </c>
      <c r="N2657" s="49"/>
      <c r="O2657" s="49" t="s">
        <v>2350</v>
      </c>
      <c r="P2657" s="49">
        <v>8</v>
      </c>
      <c r="Q2657" s="49" t="s">
        <v>7755</v>
      </c>
      <c r="R2657" s="49" t="str">
        <f>IFERROR(INDEX(tbl_Lookup_Exercises[Category],MATCH(tbl_Exercises[[#This Row],[ExerciseName]],tbl_Lookup_Exercises[ExerciseName],0)),"Unknown")</f>
        <v>Arms_Biceps</v>
      </c>
    </row>
    <row r="2658" spans="1:18" x14ac:dyDescent="0.25">
      <c r="A2658" s="49" t="s">
        <v>7756</v>
      </c>
      <c r="B2658" s="49" t="s">
        <v>1302</v>
      </c>
      <c r="C2658" s="49" t="s">
        <v>209</v>
      </c>
      <c r="D2658" s="49">
        <v>1</v>
      </c>
      <c r="E2658">
        <v>65</v>
      </c>
      <c r="F2658">
        <v>11</v>
      </c>
      <c r="I2658" s="49"/>
      <c r="J2658">
        <v>2</v>
      </c>
      <c r="K2658">
        <v>1</v>
      </c>
      <c r="L2658">
        <v>3</v>
      </c>
      <c r="M2658" s="49" t="s">
        <v>1745</v>
      </c>
      <c r="N2658" s="49"/>
      <c r="O2658" s="49" t="s">
        <v>7757</v>
      </c>
      <c r="P2658" s="49">
        <v>8</v>
      </c>
      <c r="Q2658" s="49" t="s">
        <v>7758</v>
      </c>
      <c r="R2658" s="49" t="str">
        <f>IFERROR(INDEX(tbl_Lookup_Exercises[Category],MATCH(tbl_Exercises[[#This Row],[ExerciseName]],tbl_Lookup_Exercises[ExerciseName],0)),"Unknown")</f>
        <v>Arms_Triceps</v>
      </c>
    </row>
    <row r="2659" spans="1:18" x14ac:dyDescent="0.25">
      <c r="A2659" s="49" t="s">
        <v>7759</v>
      </c>
      <c r="B2659" s="49" t="s">
        <v>1302</v>
      </c>
      <c r="C2659" s="49" t="s">
        <v>209</v>
      </c>
      <c r="D2659" s="49">
        <v>2</v>
      </c>
      <c r="E2659">
        <v>65</v>
      </c>
      <c r="F2659">
        <v>10</v>
      </c>
      <c r="I2659" s="49"/>
      <c r="J2659">
        <v>2</v>
      </c>
      <c r="K2659">
        <v>1</v>
      </c>
      <c r="L2659">
        <v>3</v>
      </c>
      <c r="M2659" s="49" t="s">
        <v>1745</v>
      </c>
      <c r="N2659" s="49"/>
      <c r="O2659" s="49" t="s">
        <v>7757</v>
      </c>
      <c r="P2659" s="49">
        <v>8</v>
      </c>
      <c r="Q2659" s="49" t="s">
        <v>7760</v>
      </c>
      <c r="R2659" s="49" t="str">
        <f>IFERROR(INDEX(tbl_Lookup_Exercises[Category],MATCH(tbl_Exercises[[#This Row],[ExerciseName]],tbl_Lookup_Exercises[ExerciseName],0)),"Unknown")</f>
        <v>Arms_Triceps</v>
      </c>
    </row>
    <row r="2660" spans="1:18" x14ac:dyDescent="0.25">
      <c r="A2660" s="49" t="s">
        <v>7761</v>
      </c>
      <c r="B2660" s="49" t="s">
        <v>1302</v>
      </c>
      <c r="C2660" s="49" t="s">
        <v>209</v>
      </c>
      <c r="D2660" s="49">
        <v>3</v>
      </c>
      <c r="E2660">
        <v>65</v>
      </c>
      <c r="F2660">
        <v>9</v>
      </c>
      <c r="I2660" s="49"/>
      <c r="J2660">
        <v>2</v>
      </c>
      <c r="K2660">
        <v>1</v>
      </c>
      <c r="L2660">
        <v>3</v>
      </c>
      <c r="M2660" s="49" t="s">
        <v>1888</v>
      </c>
      <c r="N2660" s="49"/>
      <c r="O2660" s="49" t="s">
        <v>7762</v>
      </c>
      <c r="P2660" s="49">
        <v>8</v>
      </c>
      <c r="Q2660" s="49" t="s">
        <v>7763</v>
      </c>
      <c r="R2660" s="49" t="str">
        <f>IFERROR(INDEX(tbl_Lookup_Exercises[Category],MATCH(tbl_Exercises[[#This Row],[ExerciseName]],tbl_Lookup_Exercises[ExerciseName],0)),"Unknown")</f>
        <v>Arms_Triceps</v>
      </c>
    </row>
    <row r="2661" spans="1:18" x14ac:dyDescent="0.25">
      <c r="A2661" s="49" t="s">
        <v>7764</v>
      </c>
      <c r="B2661" s="49" t="s">
        <v>1302</v>
      </c>
      <c r="C2661" s="49" t="s">
        <v>79</v>
      </c>
      <c r="D2661" s="49">
        <v>1</v>
      </c>
      <c r="E2661">
        <v>35</v>
      </c>
      <c r="F2661">
        <v>15</v>
      </c>
      <c r="I2661" s="49"/>
      <c r="J2661">
        <v>2</v>
      </c>
      <c r="K2661">
        <v>1</v>
      </c>
      <c r="L2661">
        <v>3</v>
      </c>
      <c r="M2661" s="49" t="s">
        <v>2289</v>
      </c>
      <c r="N2661" s="49"/>
      <c r="O2661" s="49" t="s">
        <v>5413</v>
      </c>
      <c r="P2661" s="49">
        <v>8</v>
      </c>
      <c r="Q2661" s="49" t="s">
        <v>7765</v>
      </c>
      <c r="R2661" s="49" t="str">
        <f>IFERROR(INDEX(tbl_Lookup_Exercises[Category],MATCH(tbl_Exercises[[#This Row],[ExerciseName]],tbl_Lookup_Exercises[ExerciseName],0)),"Unknown")</f>
        <v>Pull</v>
      </c>
    </row>
    <row r="2662" spans="1:18" x14ac:dyDescent="0.25">
      <c r="A2662" s="49" t="s">
        <v>7766</v>
      </c>
      <c r="B2662" s="49" t="s">
        <v>1302</v>
      </c>
      <c r="C2662" s="49" t="s">
        <v>79</v>
      </c>
      <c r="D2662" s="49">
        <v>2</v>
      </c>
      <c r="E2662">
        <v>35</v>
      </c>
      <c r="F2662">
        <v>15</v>
      </c>
      <c r="I2662" s="49"/>
      <c r="J2662">
        <v>2</v>
      </c>
      <c r="K2662">
        <v>1</v>
      </c>
      <c r="L2662">
        <v>3</v>
      </c>
      <c r="M2662" s="49" t="s">
        <v>2289</v>
      </c>
      <c r="N2662" s="49"/>
      <c r="O2662" s="49" t="s">
        <v>5413</v>
      </c>
      <c r="P2662" s="49">
        <v>8</v>
      </c>
      <c r="Q2662" s="49" t="s">
        <v>7767</v>
      </c>
      <c r="R2662" s="49" t="str">
        <f>IFERROR(INDEX(tbl_Lookup_Exercises[Category],MATCH(tbl_Exercises[[#This Row],[ExerciseName]],tbl_Lookup_Exercises[ExerciseName],0)),"Unknown")</f>
        <v>Pull</v>
      </c>
    </row>
    <row r="2663" spans="1:18" x14ac:dyDescent="0.25">
      <c r="A2663" s="49" t="s">
        <v>7768</v>
      </c>
      <c r="B2663" s="49" t="s">
        <v>1302</v>
      </c>
      <c r="C2663" s="49" t="s">
        <v>79</v>
      </c>
      <c r="D2663" s="49">
        <v>3</v>
      </c>
      <c r="E2663">
        <v>35</v>
      </c>
      <c r="F2663">
        <v>15</v>
      </c>
      <c r="I2663" s="49"/>
      <c r="J2663">
        <v>2</v>
      </c>
      <c r="K2663">
        <v>1</v>
      </c>
      <c r="L2663">
        <v>3</v>
      </c>
      <c r="M2663" s="49" t="s">
        <v>2289</v>
      </c>
      <c r="N2663" s="49"/>
      <c r="O2663" s="49" t="s">
        <v>5413</v>
      </c>
      <c r="P2663" s="49">
        <v>8</v>
      </c>
      <c r="Q2663" s="49" t="s">
        <v>7769</v>
      </c>
      <c r="R2663" s="49" t="str">
        <f>IFERROR(INDEX(tbl_Lookup_Exercises[Category],MATCH(tbl_Exercises[[#This Row],[ExerciseName]],tbl_Lookup_Exercises[ExerciseName],0)),"Unknown")</f>
        <v>Pull</v>
      </c>
    </row>
    <row r="2664" spans="1:18" x14ac:dyDescent="0.25">
      <c r="A2664" s="49" t="s">
        <v>7770</v>
      </c>
      <c r="B2664" s="49" t="s">
        <v>1302</v>
      </c>
      <c r="C2664" s="49" t="s">
        <v>1534</v>
      </c>
      <c r="D2664" s="49">
        <v>1</v>
      </c>
      <c r="E2664">
        <v>150</v>
      </c>
      <c r="G2664">
        <v>60</v>
      </c>
      <c r="I2664" s="49"/>
      <c r="M2664" s="49"/>
      <c r="N2664" s="49"/>
      <c r="O2664" s="49" t="s">
        <v>7771</v>
      </c>
      <c r="P2664" s="49">
        <v>8</v>
      </c>
      <c r="Q2664" s="49" t="s">
        <v>7772</v>
      </c>
      <c r="R2664" s="49" t="str">
        <f>IFERROR(INDEX(tbl_Lookup_Exercises[Category],MATCH(tbl_Exercises[[#This Row],[ExerciseName]],tbl_Lookup_Exercises[ExerciseName],0)),"Unknown")</f>
        <v>Carry</v>
      </c>
    </row>
    <row r="2665" spans="1:18" x14ac:dyDescent="0.25">
      <c r="A2665" s="49" t="s">
        <v>7773</v>
      </c>
      <c r="B2665" s="49" t="s">
        <v>1302</v>
      </c>
      <c r="C2665" s="49" t="s">
        <v>1534</v>
      </c>
      <c r="D2665" s="49">
        <v>2</v>
      </c>
      <c r="E2665">
        <v>150</v>
      </c>
      <c r="G2665">
        <v>60</v>
      </c>
      <c r="I2665" s="49"/>
      <c r="M2665" s="49"/>
      <c r="N2665" s="49"/>
      <c r="O2665" s="49" t="s">
        <v>7774</v>
      </c>
      <c r="P2665" s="49">
        <v>8</v>
      </c>
      <c r="Q2665" s="49" t="s">
        <v>7775</v>
      </c>
      <c r="R2665" s="49" t="str">
        <f>IFERROR(INDEX(tbl_Lookup_Exercises[Category],MATCH(tbl_Exercises[[#This Row],[ExerciseName]],tbl_Lookup_Exercises[ExerciseName],0)),"Unknown")</f>
        <v>Carry</v>
      </c>
    </row>
    <row r="2666" spans="1:18" x14ac:dyDescent="0.25">
      <c r="A2666" s="49" t="s">
        <v>7776</v>
      </c>
      <c r="B2666" s="49" t="s">
        <v>1302</v>
      </c>
      <c r="C2666" s="49" t="s">
        <v>1534</v>
      </c>
      <c r="D2666" s="49">
        <v>3</v>
      </c>
      <c r="E2666">
        <v>150</v>
      </c>
      <c r="G2666">
        <v>57</v>
      </c>
      <c r="I2666" s="49"/>
      <c r="M2666" s="49"/>
      <c r="N2666" s="49"/>
      <c r="O2666" s="49" t="s">
        <v>7777</v>
      </c>
      <c r="P2666" s="49">
        <v>8</v>
      </c>
      <c r="Q2666" s="49" t="s">
        <v>7778</v>
      </c>
      <c r="R2666" s="49" t="str">
        <f>IFERROR(INDEX(tbl_Lookup_Exercises[Category],MATCH(tbl_Exercises[[#This Row],[ExerciseName]],tbl_Lookup_Exercises[ExerciseName],0)),"Unknown")</f>
        <v>Carry</v>
      </c>
    </row>
    <row r="2667" spans="1:18" x14ac:dyDescent="0.25">
      <c r="A2667" s="49" t="s">
        <v>7779</v>
      </c>
      <c r="B2667" s="49" t="s">
        <v>1302</v>
      </c>
      <c r="C2667" s="49" t="s">
        <v>1534</v>
      </c>
      <c r="D2667" s="49">
        <v>4</v>
      </c>
      <c r="E2667">
        <v>150</v>
      </c>
      <c r="G2667">
        <v>57</v>
      </c>
      <c r="I2667" s="49"/>
      <c r="M2667" s="49"/>
      <c r="N2667" s="49"/>
      <c r="O2667" s="49" t="s">
        <v>7780</v>
      </c>
      <c r="P2667" s="49">
        <v>8</v>
      </c>
      <c r="Q2667" s="49" t="s">
        <v>7781</v>
      </c>
      <c r="R2667" s="49" t="str">
        <f>IFERROR(INDEX(tbl_Lookup_Exercises[Category],MATCH(tbl_Exercises[[#This Row],[ExerciseName]],tbl_Lookup_Exercises[ExerciseName],0)),"Unknown")</f>
        <v>Carry</v>
      </c>
    </row>
    <row r="2668" spans="1:18" x14ac:dyDescent="0.25">
      <c r="A2668" s="49" t="s">
        <v>7782</v>
      </c>
      <c r="B2668" s="49" t="s">
        <v>1302</v>
      </c>
      <c r="C2668" s="49" t="s">
        <v>373</v>
      </c>
      <c r="D2668" s="49">
        <v>1</v>
      </c>
      <c r="G2668">
        <v>20</v>
      </c>
      <c r="H2668">
        <v>0</v>
      </c>
      <c r="I2668" s="49" t="s">
        <v>3957</v>
      </c>
      <c r="M2668" s="49"/>
      <c r="N2668" s="49"/>
      <c r="O2668" s="49" t="s">
        <v>7783</v>
      </c>
      <c r="P2668" s="49">
        <v>8</v>
      </c>
      <c r="Q2668" s="49" t="s">
        <v>7784</v>
      </c>
      <c r="R2668" s="49" t="str">
        <f>IFERROR(INDEX(tbl_Lookup_Exercises[Category],MATCH(tbl_Exercises[[#This Row],[ExerciseName]],tbl_Lookup_Exercises[ExerciseName],0)),"Unknown")</f>
        <v>Cardio</v>
      </c>
    </row>
    <row r="2669" spans="1:18" x14ac:dyDescent="0.25">
      <c r="A2669" s="49" t="s">
        <v>7785</v>
      </c>
      <c r="B2669" s="49" t="s">
        <v>1302</v>
      </c>
      <c r="C2669" s="49" t="s">
        <v>373</v>
      </c>
      <c r="D2669" s="49">
        <v>2</v>
      </c>
      <c r="G2669">
        <v>20</v>
      </c>
      <c r="H2669">
        <v>0</v>
      </c>
      <c r="I2669" s="49" t="s">
        <v>3957</v>
      </c>
      <c r="M2669" s="49"/>
      <c r="N2669" s="49"/>
      <c r="O2669" s="49" t="s">
        <v>7783</v>
      </c>
      <c r="P2669" s="49">
        <v>8</v>
      </c>
      <c r="Q2669" s="49" t="s">
        <v>7786</v>
      </c>
      <c r="R2669" s="49" t="str">
        <f>IFERROR(INDEX(tbl_Lookup_Exercises[Category],MATCH(tbl_Exercises[[#This Row],[ExerciseName]],tbl_Lookup_Exercises[ExerciseName],0)),"Unknown")</f>
        <v>Cardio</v>
      </c>
    </row>
    <row r="2670" spans="1:18" x14ac:dyDescent="0.25">
      <c r="A2670" s="49" t="s">
        <v>7787</v>
      </c>
      <c r="B2670" s="49" t="s">
        <v>1302</v>
      </c>
      <c r="C2670" s="49" t="s">
        <v>373</v>
      </c>
      <c r="D2670" s="49">
        <v>3</v>
      </c>
      <c r="G2670">
        <v>20</v>
      </c>
      <c r="H2670">
        <v>0</v>
      </c>
      <c r="I2670" s="49" t="s">
        <v>3957</v>
      </c>
      <c r="M2670" s="49"/>
      <c r="N2670" s="49"/>
      <c r="O2670" s="49" t="s">
        <v>7783</v>
      </c>
      <c r="P2670" s="49">
        <v>8</v>
      </c>
      <c r="Q2670" s="49" t="s">
        <v>7788</v>
      </c>
      <c r="R2670" s="49" t="str">
        <f>IFERROR(INDEX(tbl_Lookup_Exercises[Category],MATCH(tbl_Exercises[[#This Row],[ExerciseName]],tbl_Lookup_Exercises[ExerciseName],0)),"Unknown")</f>
        <v>Cardio</v>
      </c>
    </row>
    <row r="2671" spans="1:18" x14ac:dyDescent="0.25">
      <c r="A2671" s="49" t="s">
        <v>7789</v>
      </c>
      <c r="B2671" s="49" t="s">
        <v>1302</v>
      </c>
      <c r="C2671" s="49" t="s">
        <v>373</v>
      </c>
      <c r="D2671" s="49">
        <v>4</v>
      </c>
      <c r="G2671">
        <v>20</v>
      </c>
      <c r="H2671">
        <v>0</v>
      </c>
      <c r="I2671" s="49" t="s">
        <v>3957</v>
      </c>
      <c r="M2671" s="49"/>
      <c r="N2671" s="49"/>
      <c r="O2671" s="49" t="s">
        <v>7783</v>
      </c>
      <c r="P2671" s="49">
        <v>8</v>
      </c>
      <c r="Q2671" s="49" t="s">
        <v>7790</v>
      </c>
      <c r="R2671" s="49" t="str">
        <f>IFERROR(INDEX(tbl_Lookup_Exercises[Category],MATCH(tbl_Exercises[[#This Row],[ExerciseName]],tbl_Lookup_Exercises[ExerciseName],0)),"Unknown")</f>
        <v>Cardio</v>
      </c>
    </row>
    <row r="2672" spans="1:18" x14ac:dyDescent="0.25">
      <c r="A2672" s="49" t="s">
        <v>7791</v>
      </c>
      <c r="B2672" s="49" t="s">
        <v>1302</v>
      </c>
      <c r="C2672" s="49" t="s">
        <v>373</v>
      </c>
      <c r="D2672" s="49">
        <v>5</v>
      </c>
      <c r="G2672">
        <v>20</v>
      </c>
      <c r="H2672">
        <v>0</v>
      </c>
      <c r="I2672" s="49" t="s">
        <v>3957</v>
      </c>
      <c r="M2672" s="49"/>
      <c r="N2672" s="49"/>
      <c r="O2672" s="49" t="s">
        <v>7783</v>
      </c>
      <c r="P2672" s="49">
        <v>8</v>
      </c>
      <c r="Q2672" s="49" t="s">
        <v>7792</v>
      </c>
      <c r="R2672" s="49" t="str">
        <f>IFERROR(INDEX(tbl_Lookup_Exercises[Category],MATCH(tbl_Exercises[[#This Row],[ExerciseName]],tbl_Lookup_Exercises[ExerciseName],0)),"Unknown")</f>
        <v>Cardio</v>
      </c>
    </row>
    <row r="2673" spans="1:18" x14ac:dyDescent="0.25">
      <c r="A2673" s="49" t="s">
        <v>7793</v>
      </c>
      <c r="B2673" s="49" t="s">
        <v>1302</v>
      </c>
      <c r="C2673" s="49" t="s">
        <v>373</v>
      </c>
      <c r="D2673" s="49">
        <v>6</v>
      </c>
      <c r="G2673">
        <v>20</v>
      </c>
      <c r="H2673">
        <v>0</v>
      </c>
      <c r="I2673" s="49" t="s">
        <v>3957</v>
      </c>
      <c r="M2673" s="49"/>
      <c r="N2673" s="49"/>
      <c r="O2673" s="49" t="s">
        <v>7783</v>
      </c>
      <c r="P2673" s="49">
        <v>8</v>
      </c>
      <c r="Q2673" s="49" t="s">
        <v>1305</v>
      </c>
      <c r="R2673" s="49" t="str">
        <f>IFERROR(INDEX(tbl_Lookup_Exercises[Category],MATCH(tbl_Exercises[[#This Row],[ExerciseName]],tbl_Lookup_Exercises[ExerciseName],0)),"Unknown")</f>
        <v>Cardio</v>
      </c>
    </row>
    <row r="2674" spans="1:18" x14ac:dyDescent="0.25">
      <c r="A2674" s="49" t="s">
        <v>7794</v>
      </c>
      <c r="B2674" s="49" t="s">
        <v>1306</v>
      </c>
      <c r="C2674" s="49" t="s">
        <v>363</v>
      </c>
      <c r="D2674" s="49">
        <v>1</v>
      </c>
      <c r="G2674">
        <v>301</v>
      </c>
      <c r="H2674">
        <v>0.56999999999999995</v>
      </c>
      <c r="I2674" s="49" t="s">
        <v>3957</v>
      </c>
      <c r="M2674" s="49"/>
      <c r="N2674" s="49"/>
      <c r="O2674" s="49" t="s">
        <v>7795</v>
      </c>
      <c r="P2674" s="49">
        <v>8</v>
      </c>
      <c r="Q2674" s="49" t="s">
        <v>1309</v>
      </c>
      <c r="R2674" s="49" t="str">
        <f>IFERROR(INDEX(tbl_Lookup_Exercises[Category],MATCH(tbl_Exercises[[#This Row],[ExerciseName]],tbl_Lookup_Exercises[ExerciseName],0)),"Unknown")</f>
        <v>Cardio</v>
      </c>
    </row>
    <row r="2675" spans="1:18" x14ac:dyDescent="0.25">
      <c r="A2675" s="49" t="s">
        <v>7796</v>
      </c>
      <c r="B2675" s="49" t="s">
        <v>1306</v>
      </c>
      <c r="C2675" s="49" t="s">
        <v>269</v>
      </c>
      <c r="D2675" s="49">
        <v>1</v>
      </c>
      <c r="E2675">
        <v>0</v>
      </c>
      <c r="F2675">
        <v>8</v>
      </c>
      <c r="I2675" s="49"/>
      <c r="M2675" s="49"/>
      <c r="N2675" s="49"/>
      <c r="O2675" s="49"/>
      <c r="P2675" s="49">
        <v>8</v>
      </c>
      <c r="Q2675" s="49" t="s">
        <v>7797</v>
      </c>
      <c r="R2675" s="49" t="str">
        <f>IFERROR(INDEX(tbl_Lookup_Exercises[Category],MATCH(tbl_Exercises[[#This Row],[ExerciseName]],tbl_Lookup_Exercises[ExerciseName],0)),"Unknown")</f>
        <v>Legs</v>
      </c>
    </row>
    <row r="2676" spans="1:18" x14ac:dyDescent="0.25">
      <c r="A2676" s="49" t="s">
        <v>7798</v>
      </c>
      <c r="B2676" s="49" t="s">
        <v>1306</v>
      </c>
      <c r="C2676" s="49" t="s">
        <v>279</v>
      </c>
      <c r="D2676" s="49">
        <v>1</v>
      </c>
      <c r="E2676">
        <v>0</v>
      </c>
      <c r="F2676">
        <v>5</v>
      </c>
      <c r="I2676" s="49"/>
      <c r="M2676" s="49"/>
      <c r="N2676" s="49"/>
      <c r="O2676" s="49" t="s">
        <v>7799</v>
      </c>
      <c r="P2676" s="49">
        <v>8</v>
      </c>
      <c r="Q2676" s="49" t="s">
        <v>7800</v>
      </c>
      <c r="R2676" s="49" t="str">
        <f>IFERROR(INDEX(tbl_Lookup_Exercises[Category],MATCH(tbl_Exercises[[#This Row],[ExerciseName]],tbl_Lookup_Exercises[ExerciseName],0)),"Unknown")</f>
        <v>Legs</v>
      </c>
    </row>
    <row r="2677" spans="1:18" x14ac:dyDescent="0.25">
      <c r="A2677" s="49" t="s">
        <v>7801</v>
      </c>
      <c r="B2677" s="49" t="s">
        <v>1306</v>
      </c>
      <c r="C2677" s="49" t="s">
        <v>423</v>
      </c>
      <c r="D2677" s="49">
        <v>1</v>
      </c>
      <c r="E2677">
        <v>0</v>
      </c>
      <c r="F2677">
        <v>8</v>
      </c>
      <c r="I2677" s="49"/>
      <c r="M2677" s="49"/>
      <c r="N2677" s="49"/>
      <c r="O2677" s="49"/>
      <c r="P2677" s="49">
        <v>8</v>
      </c>
      <c r="Q2677" s="49" t="s">
        <v>7802</v>
      </c>
      <c r="R2677" s="49" t="str">
        <f>IFERROR(INDEX(tbl_Lookup_Exercises[Category],MATCH(tbl_Exercises[[#This Row],[ExerciseName]],tbl_Lookup_Exercises[ExerciseName],0)),"Unknown")</f>
        <v>Warmup</v>
      </c>
    </row>
    <row r="2678" spans="1:18" x14ac:dyDescent="0.25">
      <c r="A2678" s="49" t="s">
        <v>7803</v>
      </c>
      <c r="B2678" s="49" t="s">
        <v>1306</v>
      </c>
      <c r="C2678" s="49" t="s">
        <v>394</v>
      </c>
      <c r="D2678" s="49">
        <v>1</v>
      </c>
      <c r="E2678">
        <v>0</v>
      </c>
      <c r="F2678">
        <v>12</v>
      </c>
      <c r="I2678" s="49"/>
      <c r="M2678" s="49"/>
      <c r="N2678" s="49"/>
      <c r="O2678" s="49" t="s">
        <v>3073</v>
      </c>
      <c r="P2678" s="49">
        <v>8</v>
      </c>
      <c r="Q2678" s="49" t="s">
        <v>7804</v>
      </c>
      <c r="R2678" s="49" t="str">
        <f>IFERROR(INDEX(tbl_Lookup_Exercises[Category],MATCH(tbl_Exercises[[#This Row],[ExerciseName]],tbl_Lookup_Exercises[ExerciseName],0)),"Unknown")</f>
        <v>Warmup</v>
      </c>
    </row>
    <row r="2679" spans="1:18" x14ac:dyDescent="0.25">
      <c r="A2679" s="49" t="s">
        <v>7805</v>
      </c>
      <c r="B2679" s="49" t="s">
        <v>1306</v>
      </c>
      <c r="C2679" s="49" t="s">
        <v>283</v>
      </c>
      <c r="D2679" s="49">
        <v>1</v>
      </c>
      <c r="E2679">
        <v>0</v>
      </c>
      <c r="F2679">
        <v>8</v>
      </c>
      <c r="I2679" s="49"/>
      <c r="J2679">
        <v>3</v>
      </c>
      <c r="K2679">
        <v>1</v>
      </c>
      <c r="L2679">
        <v>1</v>
      </c>
      <c r="M2679" s="49" t="s">
        <v>2271</v>
      </c>
      <c r="N2679" s="49"/>
      <c r="O2679" s="49" t="s">
        <v>7806</v>
      </c>
      <c r="P2679" s="49">
        <v>8</v>
      </c>
      <c r="Q2679" s="49" t="s">
        <v>7807</v>
      </c>
      <c r="R2679" s="49" t="str">
        <f>IFERROR(INDEX(tbl_Lookup_Exercises[Category],MATCH(tbl_Exercises[[#This Row],[ExerciseName]],tbl_Lookup_Exercises[ExerciseName],0)),"Unknown")</f>
        <v>Legs</v>
      </c>
    </row>
    <row r="2680" spans="1:18" x14ac:dyDescent="0.25">
      <c r="A2680" s="49" t="s">
        <v>7808</v>
      </c>
      <c r="B2680" s="49" t="s">
        <v>1306</v>
      </c>
      <c r="C2680" s="49" t="s">
        <v>283</v>
      </c>
      <c r="D2680" s="49">
        <v>2</v>
      </c>
      <c r="E2680">
        <v>30</v>
      </c>
      <c r="F2680">
        <v>10</v>
      </c>
      <c r="I2680" s="49"/>
      <c r="J2680">
        <v>3</v>
      </c>
      <c r="K2680">
        <v>1</v>
      </c>
      <c r="L2680">
        <v>1</v>
      </c>
      <c r="M2680" s="49" t="s">
        <v>1994</v>
      </c>
      <c r="N2680" s="49"/>
      <c r="O2680" s="49" t="s">
        <v>7809</v>
      </c>
      <c r="P2680" s="49">
        <v>8</v>
      </c>
      <c r="Q2680" s="49" t="s">
        <v>7810</v>
      </c>
      <c r="R2680" s="49" t="str">
        <f>IFERROR(INDEX(tbl_Lookup_Exercises[Category],MATCH(tbl_Exercises[[#This Row],[ExerciseName]],tbl_Lookup_Exercises[ExerciseName],0)),"Unknown")</f>
        <v>Legs</v>
      </c>
    </row>
    <row r="2681" spans="1:18" x14ac:dyDescent="0.25">
      <c r="A2681" s="49" t="s">
        <v>7811</v>
      </c>
      <c r="B2681" s="49" t="s">
        <v>1306</v>
      </c>
      <c r="C2681" s="49" t="s">
        <v>283</v>
      </c>
      <c r="D2681" s="49">
        <v>3</v>
      </c>
      <c r="E2681">
        <v>40</v>
      </c>
      <c r="F2681">
        <v>8</v>
      </c>
      <c r="I2681" s="49"/>
      <c r="J2681">
        <v>3</v>
      </c>
      <c r="K2681">
        <v>1</v>
      </c>
      <c r="L2681">
        <v>1</v>
      </c>
      <c r="M2681" s="49" t="s">
        <v>622</v>
      </c>
      <c r="N2681" s="49"/>
      <c r="O2681" s="49" t="s">
        <v>7812</v>
      </c>
      <c r="P2681" s="49">
        <v>8</v>
      </c>
      <c r="Q2681" s="49" t="s">
        <v>7813</v>
      </c>
      <c r="R2681" s="49" t="str">
        <f>IFERROR(INDEX(tbl_Lookup_Exercises[Category],MATCH(tbl_Exercises[[#This Row],[ExerciseName]],tbl_Lookup_Exercises[ExerciseName],0)),"Unknown")</f>
        <v>Legs</v>
      </c>
    </row>
    <row r="2682" spans="1:18" x14ac:dyDescent="0.25">
      <c r="A2682" s="49" t="s">
        <v>7814</v>
      </c>
      <c r="B2682" s="49" t="s">
        <v>1306</v>
      </c>
      <c r="C2682" s="49" t="s">
        <v>283</v>
      </c>
      <c r="D2682" s="49">
        <v>4</v>
      </c>
      <c r="E2682">
        <v>50</v>
      </c>
      <c r="F2682">
        <v>8</v>
      </c>
      <c r="I2682" s="49"/>
      <c r="J2682">
        <v>3</v>
      </c>
      <c r="K2682">
        <v>1</v>
      </c>
      <c r="L2682">
        <v>1</v>
      </c>
      <c r="M2682" s="49" t="s">
        <v>622</v>
      </c>
      <c r="N2682" s="49"/>
      <c r="O2682" s="49" t="s">
        <v>7815</v>
      </c>
      <c r="P2682" s="49">
        <v>8</v>
      </c>
      <c r="Q2682" s="49" t="s">
        <v>7816</v>
      </c>
      <c r="R2682" s="49" t="str">
        <f>IFERROR(INDEX(tbl_Lookup_Exercises[Category],MATCH(tbl_Exercises[[#This Row],[ExerciseName]],tbl_Lookup_Exercises[ExerciseName],0)),"Unknown")</f>
        <v>Legs</v>
      </c>
    </row>
    <row r="2683" spans="1:18" x14ac:dyDescent="0.25">
      <c r="A2683" s="49" t="s">
        <v>7817</v>
      </c>
      <c r="B2683" s="49" t="s">
        <v>1306</v>
      </c>
      <c r="C2683" s="49" t="s">
        <v>431</v>
      </c>
      <c r="D2683" s="49">
        <v>1</v>
      </c>
      <c r="E2683">
        <v>40</v>
      </c>
      <c r="F2683">
        <v>10</v>
      </c>
      <c r="I2683" s="49"/>
      <c r="J2683">
        <v>2</v>
      </c>
      <c r="K2683">
        <v>1</v>
      </c>
      <c r="L2683">
        <v>3</v>
      </c>
      <c r="M2683" s="49" t="s">
        <v>2271</v>
      </c>
      <c r="N2683" s="49"/>
      <c r="O2683" s="49" t="s">
        <v>7819</v>
      </c>
      <c r="P2683" s="49">
        <v>8</v>
      </c>
      <c r="Q2683" s="49" t="s">
        <v>7820</v>
      </c>
      <c r="R2683" s="49" t="str">
        <f>IFERROR(INDEX(tbl_Lookup_Exercises[Category],MATCH(tbl_Exercises[[#This Row],[ExerciseName]],tbl_Lookup_Exercises[ExerciseName],0)),"Unknown")</f>
        <v>Pull</v>
      </c>
    </row>
    <row r="2684" spans="1:18" x14ac:dyDescent="0.25">
      <c r="A2684" s="49" t="s">
        <v>7821</v>
      </c>
      <c r="B2684" s="49" t="s">
        <v>1306</v>
      </c>
      <c r="C2684" s="49" t="s">
        <v>431</v>
      </c>
      <c r="D2684" s="49">
        <v>2</v>
      </c>
      <c r="E2684">
        <v>45</v>
      </c>
      <c r="F2684">
        <v>10</v>
      </c>
      <c r="I2684" s="49"/>
      <c r="J2684">
        <v>2</v>
      </c>
      <c r="K2684">
        <v>1</v>
      </c>
      <c r="L2684">
        <v>3</v>
      </c>
      <c r="M2684" s="49" t="s">
        <v>2271</v>
      </c>
      <c r="N2684" s="49"/>
      <c r="O2684" s="49" t="s">
        <v>7819</v>
      </c>
      <c r="P2684" s="49">
        <v>8</v>
      </c>
      <c r="Q2684" s="49" t="s">
        <v>7822</v>
      </c>
      <c r="R2684" s="49" t="str">
        <f>IFERROR(INDEX(tbl_Lookup_Exercises[Category],MATCH(tbl_Exercises[[#This Row],[ExerciseName]],tbl_Lookup_Exercises[ExerciseName],0)),"Unknown")</f>
        <v>Pull</v>
      </c>
    </row>
    <row r="2685" spans="1:18" x14ac:dyDescent="0.25">
      <c r="A2685" s="49" t="s">
        <v>7823</v>
      </c>
      <c r="B2685" s="49" t="s">
        <v>1306</v>
      </c>
      <c r="C2685" s="49" t="s">
        <v>431</v>
      </c>
      <c r="D2685" s="49">
        <v>3</v>
      </c>
      <c r="E2685">
        <v>50</v>
      </c>
      <c r="F2685">
        <v>10</v>
      </c>
      <c r="I2685" s="49"/>
      <c r="J2685">
        <v>2</v>
      </c>
      <c r="K2685">
        <v>1</v>
      </c>
      <c r="L2685">
        <v>3</v>
      </c>
      <c r="M2685" s="49" t="s">
        <v>2271</v>
      </c>
      <c r="N2685" s="49"/>
      <c r="O2685" s="49" t="s">
        <v>7824</v>
      </c>
      <c r="P2685" s="49">
        <v>8</v>
      </c>
      <c r="Q2685" s="49" t="s">
        <v>7825</v>
      </c>
      <c r="R2685" s="49" t="str">
        <f>IFERROR(INDEX(tbl_Lookup_Exercises[Category],MATCH(tbl_Exercises[[#This Row],[ExerciseName]],tbl_Lookup_Exercises[ExerciseName],0)),"Unknown")</f>
        <v>Pull</v>
      </c>
    </row>
    <row r="2686" spans="1:18" x14ac:dyDescent="0.25">
      <c r="A2686" s="49" t="s">
        <v>7826</v>
      </c>
      <c r="B2686" s="49" t="s">
        <v>1306</v>
      </c>
      <c r="C2686" s="49" t="s">
        <v>427</v>
      </c>
      <c r="D2686" s="49">
        <v>1</v>
      </c>
      <c r="E2686">
        <v>15</v>
      </c>
      <c r="F2686">
        <v>10</v>
      </c>
      <c r="I2686" s="49"/>
      <c r="J2686">
        <v>1</v>
      </c>
      <c r="K2686">
        <v>1</v>
      </c>
      <c r="L2686">
        <v>1</v>
      </c>
      <c r="M2686" s="49" t="s">
        <v>2151</v>
      </c>
      <c r="N2686" s="49"/>
      <c r="O2686" s="49" t="s">
        <v>7827</v>
      </c>
      <c r="P2686" s="49">
        <v>8</v>
      </c>
      <c r="Q2686" s="49" t="s">
        <v>7828</v>
      </c>
      <c r="R2686" s="49" t="str">
        <f>IFERROR(INDEX(tbl_Lookup_Exercises[Category],MATCH(tbl_Exercises[[#This Row],[ExerciseName]],tbl_Lookup_Exercises[ExerciseName],0)),"Unknown")</f>
        <v>Legs</v>
      </c>
    </row>
    <row r="2687" spans="1:18" x14ac:dyDescent="0.25">
      <c r="A2687" s="49" t="s">
        <v>7829</v>
      </c>
      <c r="B2687" s="49" t="s">
        <v>1306</v>
      </c>
      <c r="C2687" s="49" t="s">
        <v>427</v>
      </c>
      <c r="D2687" s="49">
        <v>2</v>
      </c>
      <c r="E2687">
        <v>40</v>
      </c>
      <c r="F2687">
        <v>10</v>
      </c>
      <c r="I2687" s="49"/>
      <c r="J2687">
        <v>3</v>
      </c>
      <c r="K2687">
        <v>1</v>
      </c>
      <c r="L2687">
        <v>1</v>
      </c>
      <c r="M2687" s="49" t="s">
        <v>622</v>
      </c>
      <c r="N2687" s="49"/>
      <c r="O2687" s="49" t="s">
        <v>7830</v>
      </c>
      <c r="P2687" s="49">
        <v>8</v>
      </c>
      <c r="Q2687" s="49" t="s">
        <v>7831</v>
      </c>
      <c r="R2687" s="49" t="str">
        <f>IFERROR(INDEX(tbl_Lookup_Exercises[Category],MATCH(tbl_Exercises[[#This Row],[ExerciseName]],tbl_Lookup_Exercises[ExerciseName],0)),"Unknown")</f>
        <v>Legs</v>
      </c>
    </row>
    <row r="2688" spans="1:18" x14ac:dyDescent="0.25">
      <c r="A2688" s="49" t="s">
        <v>7832</v>
      </c>
      <c r="B2688" s="49" t="s">
        <v>1306</v>
      </c>
      <c r="C2688" s="49" t="s">
        <v>427</v>
      </c>
      <c r="D2688" s="49">
        <v>3</v>
      </c>
      <c r="E2688">
        <v>50</v>
      </c>
      <c r="F2688">
        <v>10</v>
      </c>
      <c r="I2688" s="49"/>
      <c r="J2688">
        <v>3</v>
      </c>
      <c r="K2688">
        <v>1</v>
      </c>
      <c r="L2688">
        <v>1</v>
      </c>
      <c r="M2688" s="49" t="s">
        <v>622</v>
      </c>
      <c r="N2688" s="49"/>
      <c r="O2688" s="49" t="s">
        <v>7830</v>
      </c>
      <c r="P2688" s="49">
        <v>8</v>
      </c>
      <c r="Q2688" s="49" t="s">
        <v>7833</v>
      </c>
      <c r="R2688" s="49" t="str">
        <f>IFERROR(INDEX(tbl_Lookup_Exercises[Category],MATCH(tbl_Exercises[[#This Row],[ExerciseName]],tbl_Lookup_Exercises[ExerciseName],0)),"Unknown")</f>
        <v>Legs</v>
      </c>
    </row>
    <row r="2689" spans="1:18" x14ac:dyDescent="0.25">
      <c r="A2689" s="49" t="s">
        <v>7834</v>
      </c>
      <c r="B2689" s="49" t="s">
        <v>1306</v>
      </c>
      <c r="C2689" s="49" t="s">
        <v>427</v>
      </c>
      <c r="D2689" s="49">
        <v>4</v>
      </c>
      <c r="E2689">
        <v>57.5</v>
      </c>
      <c r="F2689">
        <v>10</v>
      </c>
      <c r="I2689" s="49"/>
      <c r="J2689">
        <v>3</v>
      </c>
      <c r="K2689">
        <v>1</v>
      </c>
      <c r="L2689">
        <v>1</v>
      </c>
      <c r="M2689" s="49" t="s">
        <v>622</v>
      </c>
      <c r="N2689" s="49"/>
      <c r="O2689" s="49" t="s">
        <v>7830</v>
      </c>
      <c r="P2689" s="49">
        <v>8</v>
      </c>
      <c r="Q2689" s="49" t="s">
        <v>7835</v>
      </c>
      <c r="R2689" s="49" t="str">
        <f>IFERROR(INDEX(tbl_Lookup_Exercises[Category],MATCH(tbl_Exercises[[#This Row],[ExerciseName]],tbl_Lookup_Exercises[ExerciseName],0)),"Unknown")</f>
        <v>Legs</v>
      </c>
    </row>
    <row r="2690" spans="1:18" x14ac:dyDescent="0.25">
      <c r="A2690" s="49" t="s">
        <v>7836</v>
      </c>
      <c r="B2690" s="49" t="s">
        <v>1306</v>
      </c>
      <c r="C2690" s="49" t="s">
        <v>59</v>
      </c>
      <c r="D2690" s="49">
        <v>1</v>
      </c>
      <c r="E2690">
        <v>20</v>
      </c>
      <c r="F2690">
        <v>10</v>
      </c>
      <c r="I2690" s="49"/>
      <c r="J2690">
        <v>2</v>
      </c>
      <c r="K2690">
        <v>1</v>
      </c>
      <c r="L2690">
        <v>3</v>
      </c>
      <c r="M2690" s="49" t="s">
        <v>2151</v>
      </c>
      <c r="N2690" s="49"/>
      <c r="O2690" s="49" t="s">
        <v>7837</v>
      </c>
      <c r="P2690" s="49">
        <v>8</v>
      </c>
      <c r="Q2690" s="49" t="s">
        <v>7838</v>
      </c>
      <c r="R2690" s="49" t="str">
        <f>IFERROR(INDEX(tbl_Lookup_Exercises[Category],MATCH(tbl_Exercises[[#This Row],[ExerciseName]],tbl_Lookup_Exercises[ExerciseName],0)),"Unknown")</f>
        <v>Pull</v>
      </c>
    </row>
    <row r="2691" spans="1:18" x14ac:dyDescent="0.25">
      <c r="A2691" s="49" t="s">
        <v>7839</v>
      </c>
      <c r="B2691" s="49" t="s">
        <v>1306</v>
      </c>
      <c r="C2691" s="49" t="s">
        <v>59</v>
      </c>
      <c r="D2691" s="49">
        <v>2</v>
      </c>
      <c r="E2691">
        <v>35</v>
      </c>
      <c r="F2691">
        <v>10</v>
      </c>
      <c r="I2691" s="49"/>
      <c r="J2691">
        <v>2</v>
      </c>
      <c r="K2691">
        <v>1</v>
      </c>
      <c r="L2691">
        <v>3</v>
      </c>
      <c r="M2691" s="49" t="s">
        <v>2271</v>
      </c>
      <c r="N2691" s="49"/>
      <c r="O2691" s="49" t="s">
        <v>7840</v>
      </c>
      <c r="P2691" s="49">
        <v>8</v>
      </c>
      <c r="Q2691" s="49" t="s">
        <v>7841</v>
      </c>
      <c r="R2691" s="49" t="str">
        <f>IFERROR(INDEX(tbl_Lookup_Exercises[Category],MATCH(tbl_Exercises[[#This Row],[ExerciseName]],tbl_Lookup_Exercises[ExerciseName],0)),"Unknown")</f>
        <v>Pull</v>
      </c>
    </row>
    <row r="2692" spans="1:18" x14ac:dyDescent="0.25">
      <c r="A2692" s="49" t="s">
        <v>7842</v>
      </c>
      <c r="B2692" s="49" t="s">
        <v>1306</v>
      </c>
      <c r="C2692" s="49" t="s">
        <v>59</v>
      </c>
      <c r="D2692" s="49">
        <v>3</v>
      </c>
      <c r="E2692">
        <v>50</v>
      </c>
      <c r="F2692">
        <v>10</v>
      </c>
      <c r="I2692" s="49"/>
      <c r="J2692">
        <v>2</v>
      </c>
      <c r="K2692">
        <v>1</v>
      </c>
      <c r="L2692">
        <v>3</v>
      </c>
      <c r="M2692" s="49" t="s">
        <v>2271</v>
      </c>
      <c r="N2692" s="49"/>
      <c r="O2692" s="49" t="s">
        <v>7840</v>
      </c>
      <c r="P2692" s="49">
        <v>8</v>
      </c>
      <c r="Q2692" s="49" t="s">
        <v>7843</v>
      </c>
      <c r="R2692" s="49" t="str">
        <f>IFERROR(INDEX(tbl_Lookup_Exercises[Category],MATCH(tbl_Exercises[[#This Row],[ExerciseName]],tbl_Lookup_Exercises[ExerciseName],0)),"Unknown")</f>
        <v>Pull</v>
      </c>
    </row>
    <row r="2693" spans="1:18" x14ac:dyDescent="0.25">
      <c r="A2693" s="49" t="s">
        <v>7844</v>
      </c>
      <c r="B2693" s="49" t="s">
        <v>1306</v>
      </c>
      <c r="C2693" s="49" t="s">
        <v>229</v>
      </c>
      <c r="D2693" s="49">
        <v>1</v>
      </c>
      <c r="E2693">
        <v>20</v>
      </c>
      <c r="F2693">
        <v>12</v>
      </c>
      <c r="I2693" s="49"/>
      <c r="J2693">
        <v>3</v>
      </c>
      <c r="K2693">
        <v>1</v>
      </c>
      <c r="L2693">
        <v>3</v>
      </c>
      <c r="M2693" s="49" t="s">
        <v>622</v>
      </c>
      <c r="N2693" s="49"/>
      <c r="O2693" s="49" t="s">
        <v>7845</v>
      </c>
      <c r="P2693" s="49">
        <v>8</v>
      </c>
      <c r="Q2693" s="49" t="s">
        <v>7846</v>
      </c>
      <c r="R2693" s="49" t="str">
        <f>IFERROR(INDEX(tbl_Lookup_Exercises[Category],MATCH(tbl_Exercises[[#This Row],[ExerciseName]],tbl_Lookup_Exercises[ExerciseName],0)),"Unknown")</f>
        <v>Arms_Triceps</v>
      </c>
    </row>
    <row r="2694" spans="1:18" x14ac:dyDescent="0.25">
      <c r="A2694" s="49" t="s">
        <v>7847</v>
      </c>
      <c r="B2694" s="49" t="s">
        <v>1306</v>
      </c>
      <c r="C2694" s="49" t="s">
        <v>229</v>
      </c>
      <c r="D2694" s="49">
        <v>2</v>
      </c>
      <c r="E2694">
        <v>20</v>
      </c>
      <c r="F2694">
        <v>10</v>
      </c>
      <c r="I2694" s="49"/>
      <c r="J2694">
        <v>3</v>
      </c>
      <c r="K2694">
        <v>1</v>
      </c>
      <c r="L2694">
        <v>3</v>
      </c>
      <c r="M2694" s="49" t="s">
        <v>622</v>
      </c>
      <c r="N2694" s="49"/>
      <c r="O2694" s="49" t="s">
        <v>7845</v>
      </c>
      <c r="P2694" s="49">
        <v>8</v>
      </c>
      <c r="Q2694" s="49" t="s">
        <v>1310</v>
      </c>
      <c r="R2694" s="49" t="str">
        <f>IFERROR(INDEX(tbl_Lookup_Exercises[Category],MATCH(tbl_Exercises[[#This Row],[ExerciseName]],tbl_Lookup_Exercises[ExerciseName],0)),"Unknown")</f>
        <v>Arms_Triceps</v>
      </c>
    </row>
    <row r="2695" spans="1:18" x14ac:dyDescent="0.25">
      <c r="A2695" s="49" t="s">
        <v>7848</v>
      </c>
      <c r="B2695" s="49" t="s">
        <v>1311</v>
      </c>
      <c r="C2695" s="49" t="s">
        <v>363</v>
      </c>
      <c r="D2695" s="49">
        <v>1</v>
      </c>
      <c r="G2695">
        <v>300</v>
      </c>
      <c r="H2695">
        <v>0.56999999999999995</v>
      </c>
      <c r="I2695" s="49" t="s">
        <v>3957</v>
      </c>
      <c r="M2695" s="49"/>
      <c r="N2695" s="49"/>
      <c r="O2695" s="49" t="s">
        <v>7642</v>
      </c>
      <c r="P2695" s="49">
        <v>8</v>
      </c>
      <c r="Q2695" s="49" t="s">
        <v>1313</v>
      </c>
      <c r="R2695" s="49" t="str">
        <f>IFERROR(INDEX(tbl_Lookup_Exercises[Category],MATCH(tbl_Exercises[[#This Row],[ExerciseName]],tbl_Lookup_Exercises[ExerciseName],0)),"Unknown")</f>
        <v>Cardio</v>
      </c>
    </row>
    <row r="2696" spans="1:18" x14ac:dyDescent="0.25">
      <c r="A2696" s="49" t="s">
        <v>7849</v>
      </c>
      <c r="B2696" s="49" t="s">
        <v>1311</v>
      </c>
      <c r="C2696" s="49" t="s">
        <v>394</v>
      </c>
      <c r="D2696" s="49">
        <v>1</v>
      </c>
      <c r="E2696">
        <v>0</v>
      </c>
      <c r="F2696">
        <v>15</v>
      </c>
      <c r="I2696" s="49"/>
      <c r="M2696" s="49"/>
      <c r="N2696" s="49" t="s">
        <v>7850</v>
      </c>
      <c r="O2696" s="49"/>
      <c r="P2696" s="49">
        <v>8</v>
      </c>
      <c r="Q2696" s="49" t="s">
        <v>7851</v>
      </c>
      <c r="R2696" s="49" t="str">
        <f>IFERROR(INDEX(tbl_Lookup_Exercises[Category],MATCH(tbl_Exercises[[#This Row],[ExerciseName]],tbl_Lookup_Exercises[ExerciseName],0)),"Unknown")</f>
        <v>Warmup</v>
      </c>
    </row>
    <row r="2697" spans="1:18" x14ac:dyDescent="0.25">
      <c r="A2697" s="49" t="s">
        <v>7852</v>
      </c>
      <c r="B2697" s="49" t="s">
        <v>1311</v>
      </c>
      <c r="C2697" s="49" t="s">
        <v>398</v>
      </c>
      <c r="D2697" s="49">
        <v>1</v>
      </c>
      <c r="E2697">
        <v>0</v>
      </c>
      <c r="F2697">
        <v>12</v>
      </c>
      <c r="I2697" s="49"/>
      <c r="M2697" s="49"/>
      <c r="N2697" s="49" t="s">
        <v>7850</v>
      </c>
      <c r="O2697" s="49"/>
      <c r="P2697" s="49">
        <v>8</v>
      </c>
      <c r="Q2697" s="49" t="s">
        <v>7853</v>
      </c>
      <c r="R2697" s="49" t="str">
        <f>IFERROR(INDEX(tbl_Lookup_Exercises[Category],MATCH(tbl_Exercises[[#This Row],[ExerciseName]],tbl_Lookup_Exercises[ExerciseName],0)),"Unknown")</f>
        <v>Warmup</v>
      </c>
    </row>
    <row r="2698" spans="1:18" x14ac:dyDescent="0.25">
      <c r="A2698" s="49" t="s">
        <v>7854</v>
      </c>
      <c r="B2698" s="49" t="s">
        <v>1311</v>
      </c>
      <c r="C2698" s="49" t="s">
        <v>403</v>
      </c>
      <c r="D2698" s="49">
        <v>1</v>
      </c>
      <c r="E2698">
        <v>0</v>
      </c>
      <c r="F2698">
        <v>8</v>
      </c>
      <c r="I2698" s="49"/>
      <c r="M2698" s="49"/>
      <c r="N2698" s="49" t="s">
        <v>7850</v>
      </c>
      <c r="O2698" s="49"/>
      <c r="P2698" s="49">
        <v>8</v>
      </c>
      <c r="Q2698" s="49" t="s">
        <v>7855</v>
      </c>
      <c r="R2698" s="49" t="str">
        <f>IFERROR(INDEX(tbl_Lookup_Exercises[Category],MATCH(tbl_Exercises[[#This Row],[ExerciseName]],tbl_Lookup_Exercises[ExerciseName],0)),"Unknown")</f>
        <v>Warmup</v>
      </c>
    </row>
    <row r="2699" spans="1:18" x14ac:dyDescent="0.25">
      <c r="A2699" s="49" t="s">
        <v>7856</v>
      </c>
      <c r="B2699" s="49" t="s">
        <v>1311</v>
      </c>
      <c r="C2699" s="49" t="s">
        <v>407</v>
      </c>
      <c r="D2699" s="49">
        <v>1</v>
      </c>
      <c r="E2699">
        <v>0</v>
      </c>
      <c r="F2699">
        <v>10</v>
      </c>
      <c r="I2699" s="49"/>
      <c r="M2699" s="49"/>
      <c r="N2699" s="49" t="s">
        <v>7850</v>
      </c>
      <c r="O2699" s="49"/>
      <c r="P2699" s="49">
        <v>8</v>
      </c>
      <c r="Q2699" s="49" t="s">
        <v>7857</v>
      </c>
      <c r="R2699" s="49" t="str">
        <f>IFERROR(INDEX(tbl_Lookup_Exercises[Category],MATCH(tbl_Exercises[[#This Row],[ExerciseName]],tbl_Lookup_Exercises[ExerciseName],0)),"Unknown")</f>
        <v>Warmup</v>
      </c>
    </row>
    <row r="2700" spans="1:18" x14ac:dyDescent="0.25">
      <c r="A2700" s="49" t="s">
        <v>7858</v>
      </c>
      <c r="B2700" s="49" t="s">
        <v>1311</v>
      </c>
      <c r="C2700" s="49" t="s">
        <v>394</v>
      </c>
      <c r="D2700" s="49">
        <v>2</v>
      </c>
      <c r="E2700">
        <v>0</v>
      </c>
      <c r="F2700">
        <v>15</v>
      </c>
      <c r="I2700" s="49"/>
      <c r="M2700" s="49"/>
      <c r="N2700" s="49" t="s">
        <v>7859</v>
      </c>
      <c r="O2700" s="49"/>
      <c r="P2700" s="49">
        <v>8</v>
      </c>
      <c r="Q2700" s="49" t="s">
        <v>7860</v>
      </c>
      <c r="R2700" s="49" t="str">
        <f>IFERROR(INDEX(tbl_Lookup_Exercises[Category],MATCH(tbl_Exercises[[#This Row],[ExerciseName]],tbl_Lookup_Exercises[ExerciseName],0)),"Unknown")</f>
        <v>Warmup</v>
      </c>
    </row>
    <row r="2701" spans="1:18" x14ac:dyDescent="0.25">
      <c r="A2701" s="49" t="s">
        <v>7861</v>
      </c>
      <c r="B2701" s="49" t="s">
        <v>1311</v>
      </c>
      <c r="C2701" s="49" t="s">
        <v>398</v>
      </c>
      <c r="D2701" s="49">
        <v>2</v>
      </c>
      <c r="E2701">
        <v>0</v>
      </c>
      <c r="F2701">
        <v>12</v>
      </c>
      <c r="I2701" s="49"/>
      <c r="M2701" s="49"/>
      <c r="N2701" s="49" t="s">
        <v>7859</v>
      </c>
      <c r="O2701" s="49"/>
      <c r="P2701" s="49">
        <v>8</v>
      </c>
      <c r="Q2701" s="49" t="s">
        <v>7862</v>
      </c>
      <c r="R2701" s="49" t="str">
        <f>IFERROR(INDEX(tbl_Lookup_Exercises[Category],MATCH(tbl_Exercises[[#This Row],[ExerciseName]],tbl_Lookup_Exercises[ExerciseName],0)),"Unknown")</f>
        <v>Warmup</v>
      </c>
    </row>
    <row r="2702" spans="1:18" x14ac:dyDescent="0.25">
      <c r="A2702" s="49" t="s">
        <v>7863</v>
      </c>
      <c r="B2702" s="49" t="s">
        <v>1311</v>
      </c>
      <c r="C2702" s="49" t="s">
        <v>403</v>
      </c>
      <c r="D2702" s="49">
        <v>2</v>
      </c>
      <c r="E2702">
        <v>0</v>
      </c>
      <c r="F2702">
        <v>8</v>
      </c>
      <c r="I2702" s="49"/>
      <c r="M2702" s="49"/>
      <c r="N2702" s="49" t="s">
        <v>7859</v>
      </c>
      <c r="O2702" s="49"/>
      <c r="P2702" s="49">
        <v>8</v>
      </c>
      <c r="Q2702" s="49" t="s">
        <v>7864</v>
      </c>
      <c r="R2702" s="49" t="str">
        <f>IFERROR(INDEX(tbl_Lookup_Exercises[Category],MATCH(tbl_Exercises[[#This Row],[ExerciseName]],tbl_Lookup_Exercises[ExerciseName],0)),"Unknown")</f>
        <v>Warmup</v>
      </c>
    </row>
    <row r="2703" spans="1:18" x14ac:dyDescent="0.25">
      <c r="A2703" s="49" t="s">
        <v>7865</v>
      </c>
      <c r="B2703" s="49" t="s">
        <v>1311</v>
      </c>
      <c r="C2703" s="49" t="s">
        <v>407</v>
      </c>
      <c r="D2703" s="49">
        <v>2</v>
      </c>
      <c r="E2703">
        <v>0</v>
      </c>
      <c r="F2703">
        <v>10</v>
      </c>
      <c r="I2703" s="49"/>
      <c r="M2703" s="49"/>
      <c r="N2703" s="49" t="s">
        <v>7859</v>
      </c>
      <c r="O2703" s="49"/>
      <c r="P2703" s="49">
        <v>8</v>
      </c>
      <c r="Q2703" s="49" t="s">
        <v>7866</v>
      </c>
      <c r="R2703" s="49" t="str">
        <f>IFERROR(INDEX(tbl_Lookup_Exercises[Category],MATCH(tbl_Exercises[[#This Row],[ExerciseName]],tbl_Lookup_Exercises[ExerciseName],0)),"Unknown")</f>
        <v>Warmup</v>
      </c>
    </row>
    <row r="2704" spans="1:18" x14ac:dyDescent="0.25">
      <c r="A2704" s="49" t="s">
        <v>7867</v>
      </c>
      <c r="B2704" s="49" t="s">
        <v>1311</v>
      </c>
      <c r="C2704" s="49" t="s">
        <v>334</v>
      </c>
      <c r="D2704" s="49">
        <v>1</v>
      </c>
      <c r="E2704">
        <v>0</v>
      </c>
      <c r="G2704">
        <v>30</v>
      </c>
      <c r="I2704" s="49"/>
      <c r="M2704" s="49"/>
      <c r="N2704" s="49"/>
      <c r="O2704" s="49"/>
      <c r="P2704" s="49">
        <v>8</v>
      </c>
      <c r="Q2704" s="49" t="s">
        <v>7868</v>
      </c>
      <c r="R2704" s="49" t="str">
        <f>IFERROR(INDEX(tbl_Lookup_Exercises[Category],MATCH(tbl_Exercises[[#This Row],[ExerciseName]],tbl_Lookup_Exercises[ExerciseName],0)),"Unknown")</f>
        <v>Carry</v>
      </c>
    </row>
    <row r="2705" spans="1:18" x14ac:dyDescent="0.25">
      <c r="A2705" s="49" t="s">
        <v>7869</v>
      </c>
      <c r="B2705" s="49" t="s">
        <v>1311</v>
      </c>
      <c r="C2705" s="49" t="s">
        <v>1</v>
      </c>
      <c r="D2705" s="49">
        <v>1</v>
      </c>
      <c r="E2705">
        <v>150</v>
      </c>
      <c r="G2705">
        <v>75</v>
      </c>
      <c r="I2705" s="49"/>
      <c r="M2705" s="49"/>
      <c r="N2705" s="49"/>
      <c r="O2705" s="49" t="s">
        <v>6869</v>
      </c>
      <c r="P2705" s="49">
        <v>8</v>
      </c>
      <c r="Q2705" s="49" t="s">
        <v>7870</v>
      </c>
      <c r="R2705" s="49" t="str">
        <f>IFERROR(INDEX(tbl_Lookup_Exercises[Category],MATCH(tbl_Exercises[[#This Row],[ExerciseName]],tbl_Lookup_Exercises[ExerciseName],0)),"Unknown")</f>
        <v>Carry</v>
      </c>
    </row>
    <row r="2706" spans="1:18" x14ac:dyDescent="0.25">
      <c r="A2706" s="49" t="s">
        <v>7871</v>
      </c>
      <c r="B2706" s="49" t="s">
        <v>1311</v>
      </c>
      <c r="C2706" s="49" t="s">
        <v>1</v>
      </c>
      <c r="D2706" s="49">
        <v>2</v>
      </c>
      <c r="E2706">
        <v>150</v>
      </c>
      <c r="G2706">
        <v>60</v>
      </c>
      <c r="I2706" s="49"/>
      <c r="M2706" s="49"/>
      <c r="N2706" s="49"/>
      <c r="O2706" s="49" t="s">
        <v>6869</v>
      </c>
      <c r="P2706" s="49">
        <v>8</v>
      </c>
      <c r="Q2706" s="49" t="s">
        <v>7872</v>
      </c>
      <c r="R2706" s="49" t="str">
        <f>IFERROR(INDEX(tbl_Lookup_Exercises[Category],MATCH(tbl_Exercises[[#This Row],[ExerciseName]],tbl_Lookup_Exercises[ExerciseName],0)),"Unknown")</f>
        <v>Carry</v>
      </c>
    </row>
    <row r="2707" spans="1:18" x14ac:dyDescent="0.25">
      <c r="A2707" s="49" t="s">
        <v>7873</v>
      </c>
      <c r="B2707" s="49" t="s">
        <v>1311</v>
      </c>
      <c r="C2707" s="49" t="s">
        <v>1</v>
      </c>
      <c r="D2707" s="49">
        <v>3</v>
      </c>
      <c r="E2707">
        <v>150</v>
      </c>
      <c r="G2707">
        <v>60</v>
      </c>
      <c r="I2707" s="49"/>
      <c r="M2707" s="49"/>
      <c r="N2707" s="49"/>
      <c r="O2707" s="49" t="s">
        <v>7874</v>
      </c>
      <c r="P2707" s="49">
        <v>8</v>
      </c>
      <c r="Q2707" s="49" t="s">
        <v>7875</v>
      </c>
      <c r="R2707" s="49" t="str">
        <f>IFERROR(INDEX(tbl_Lookup_Exercises[Category],MATCH(tbl_Exercises[[#This Row],[ExerciseName]],tbl_Lookup_Exercises[ExerciseName],0)),"Unknown")</f>
        <v>Carry</v>
      </c>
    </row>
    <row r="2708" spans="1:18" x14ac:dyDescent="0.25">
      <c r="A2708" s="49" t="s">
        <v>7876</v>
      </c>
      <c r="B2708" s="49" t="s">
        <v>1311</v>
      </c>
      <c r="C2708" s="49" t="s">
        <v>1</v>
      </c>
      <c r="D2708" s="49">
        <v>4</v>
      </c>
      <c r="E2708">
        <v>150</v>
      </c>
      <c r="G2708">
        <v>51</v>
      </c>
      <c r="I2708" s="49"/>
      <c r="M2708" s="49"/>
      <c r="N2708" s="49"/>
      <c r="O2708" s="49" t="s">
        <v>7874</v>
      </c>
      <c r="P2708" s="49">
        <v>8</v>
      </c>
      <c r="Q2708" s="49" t="s">
        <v>7877</v>
      </c>
      <c r="R2708" s="49" t="str">
        <f>IFERROR(INDEX(tbl_Lookup_Exercises[Category],MATCH(tbl_Exercises[[#This Row],[ExerciseName]],tbl_Lookup_Exercises[ExerciseName],0)),"Unknown")</f>
        <v>Carry</v>
      </c>
    </row>
    <row r="2709" spans="1:18" x14ac:dyDescent="0.25">
      <c r="A2709" s="49" t="s">
        <v>7878</v>
      </c>
      <c r="B2709" s="49" t="s">
        <v>1311</v>
      </c>
      <c r="C2709" s="49" t="s">
        <v>32</v>
      </c>
      <c r="D2709" s="49">
        <v>1</v>
      </c>
      <c r="E2709">
        <v>190</v>
      </c>
      <c r="F2709">
        <v>10</v>
      </c>
      <c r="I2709" s="49"/>
      <c r="J2709">
        <v>2</v>
      </c>
      <c r="K2709">
        <v>1</v>
      </c>
      <c r="L2709">
        <v>3</v>
      </c>
      <c r="M2709" s="49" t="s">
        <v>1745</v>
      </c>
      <c r="N2709" s="49"/>
      <c r="O2709" s="49" t="s">
        <v>7879</v>
      </c>
      <c r="P2709" s="49">
        <v>8</v>
      </c>
      <c r="Q2709" s="49" t="s">
        <v>7880</v>
      </c>
      <c r="R2709" s="49" t="str">
        <f>IFERROR(INDEX(tbl_Lookup_Exercises[Category],MATCH(tbl_Exercises[[#This Row],[ExerciseName]],tbl_Lookup_Exercises[ExerciseName],0)),"Unknown")</f>
        <v>Pull</v>
      </c>
    </row>
    <row r="2710" spans="1:18" x14ac:dyDescent="0.25">
      <c r="A2710" s="49" t="s">
        <v>7881</v>
      </c>
      <c r="B2710" s="49" t="s">
        <v>1311</v>
      </c>
      <c r="C2710" s="49" t="s">
        <v>32</v>
      </c>
      <c r="D2710" s="49">
        <v>2</v>
      </c>
      <c r="E2710">
        <v>195</v>
      </c>
      <c r="F2710">
        <v>10</v>
      </c>
      <c r="I2710" s="49"/>
      <c r="J2710">
        <v>2</v>
      </c>
      <c r="K2710">
        <v>1</v>
      </c>
      <c r="L2710">
        <v>3</v>
      </c>
      <c r="M2710" s="49" t="s">
        <v>1745</v>
      </c>
      <c r="N2710" s="49"/>
      <c r="O2710" s="49" t="s">
        <v>7879</v>
      </c>
      <c r="P2710" s="49">
        <v>8</v>
      </c>
      <c r="Q2710" s="49" t="s">
        <v>7882</v>
      </c>
      <c r="R2710" s="49" t="str">
        <f>IFERROR(INDEX(tbl_Lookup_Exercises[Category],MATCH(tbl_Exercises[[#This Row],[ExerciseName]],tbl_Lookup_Exercises[ExerciseName],0)),"Unknown")</f>
        <v>Pull</v>
      </c>
    </row>
    <row r="2711" spans="1:18" x14ac:dyDescent="0.25">
      <c r="A2711" s="49" t="s">
        <v>7883</v>
      </c>
      <c r="B2711" s="49" t="s">
        <v>1311</v>
      </c>
      <c r="C2711" s="49" t="s">
        <v>32</v>
      </c>
      <c r="D2711" s="49">
        <v>3</v>
      </c>
      <c r="E2711">
        <v>200</v>
      </c>
      <c r="F2711">
        <v>8</v>
      </c>
      <c r="I2711" s="49"/>
      <c r="J2711">
        <v>2</v>
      </c>
      <c r="K2711">
        <v>1</v>
      </c>
      <c r="L2711">
        <v>3</v>
      </c>
      <c r="M2711" s="49" t="s">
        <v>1745</v>
      </c>
      <c r="N2711" s="49"/>
      <c r="O2711" s="49" t="s">
        <v>7879</v>
      </c>
      <c r="P2711" s="49">
        <v>8</v>
      </c>
      <c r="Q2711" s="49" t="s">
        <v>7884</v>
      </c>
      <c r="R2711" s="49" t="str">
        <f>IFERROR(INDEX(tbl_Lookup_Exercises[Category],MATCH(tbl_Exercises[[#This Row],[ExerciseName]],tbl_Lookup_Exercises[ExerciseName],0)),"Unknown")</f>
        <v>Pull</v>
      </c>
    </row>
    <row r="2712" spans="1:18" x14ac:dyDescent="0.25">
      <c r="A2712" s="49" t="s">
        <v>7885</v>
      </c>
      <c r="B2712" s="49" t="s">
        <v>1311</v>
      </c>
      <c r="C2712" s="49" t="s">
        <v>32</v>
      </c>
      <c r="D2712" s="49">
        <v>4</v>
      </c>
      <c r="E2712">
        <v>205</v>
      </c>
      <c r="F2712">
        <v>8</v>
      </c>
      <c r="I2712" s="49"/>
      <c r="J2712">
        <v>2</v>
      </c>
      <c r="K2712">
        <v>1</v>
      </c>
      <c r="L2712">
        <v>3</v>
      </c>
      <c r="M2712" s="49" t="s">
        <v>1745</v>
      </c>
      <c r="N2712" s="49"/>
      <c r="O2712" s="49" t="s">
        <v>7879</v>
      </c>
      <c r="P2712" s="49">
        <v>8</v>
      </c>
      <c r="Q2712" s="49" t="s">
        <v>7886</v>
      </c>
      <c r="R2712" s="49" t="str">
        <f>IFERROR(INDEX(tbl_Lookup_Exercises[Category],MATCH(tbl_Exercises[[#This Row],[ExerciseName]],tbl_Lookup_Exercises[ExerciseName],0)),"Unknown")</f>
        <v>Pull</v>
      </c>
    </row>
    <row r="2713" spans="1:18" x14ac:dyDescent="0.25">
      <c r="A2713" s="49" t="s">
        <v>7887</v>
      </c>
      <c r="B2713" s="49" t="s">
        <v>1311</v>
      </c>
      <c r="C2713" s="49" t="s">
        <v>45</v>
      </c>
      <c r="D2713" s="49">
        <v>1</v>
      </c>
      <c r="E2713">
        <v>70</v>
      </c>
      <c r="F2713">
        <v>12</v>
      </c>
      <c r="I2713" s="49"/>
      <c r="J2713">
        <v>2</v>
      </c>
      <c r="K2713">
        <v>1</v>
      </c>
      <c r="L2713">
        <v>3</v>
      </c>
      <c r="M2713" s="49" t="s">
        <v>1745</v>
      </c>
      <c r="N2713" s="49"/>
      <c r="O2713" s="49" t="s">
        <v>7888</v>
      </c>
      <c r="P2713" s="49">
        <v>8</v>
      </c>
      <c r="Q2713" s="49" t="s">
        <v>7889</v>
      </c>
      <c r="R2713" s="49" t="str">
        <f>IFERROR(INDEX(tbl_Lookup_Exercises[Category],MATCH(tbl_Exercises[[#This Row],[ExerciseName]],tbl_Lookup_Exercises[ExerciseName],0)),"Unknown")</f>
        <v>Pull</v>
      </c>
    </row>
    <row r="2714" spans="1:18" x14ac:dyDescent="0.25">
      <c r="A2714" s="49" t="s">
        <v>7890</v>
      </c>
      <c r="B2714" s="49" t="s">
        <v>1311</v>
      </c>
      <c r="C2714" s="49" t="s">
        <v>45</v>
      </c>
      <c r="D2714" s="49">
        <v>2</v>
      </c>
      <c r="E2714">
        <v>70</v>
      </c>
      <c r="F2714">
        <v>12</v>
      </c>
      <c r="I2714" s="49"/>
      <c r="J2714">
        <v>2</v>
      </c>
      <c r="K2714">
        <v>1</v>
      </c>
      <c r="L2714">
        <v>3</v>
      </c>
      <c r="M2714" s="49" t="s">
        <v>1745</v>
      </c>
      <c r="N2714" s="49"/>
      <c r="O2714" s="49" t="s">
        <v>7888</v>
      </c>
      <c r="P2714" s="49">
        <v>8</v>
      </c>
      <c r="Q2714" s="49" t="s">
        <v>7891</v>
      </c>
      <c r="R2714" s="49" t="str">
        <f>IFERROR(INDEX(tbl_Lookup_Exercises[Category],MATCH(tbl_Exercises[[#This Row],[ExerciseName]],tbl_Lookup_Exercises[ExerciseName],0)),"Unknown")</f>
        <v>Pull</v>
      </c>
    </row>
    <row r="2715" spans="1:18" x14ac:dyDescent="0.25">
      <c r="A2715" s="49" t="s">
        <v>7892</v>
      </c>
      <c r="B2715" s="49" t="s">
        <v>1311</v>
      </c>
      <c r="C2715" s="49" t="s">
        <v>45</v>
      </c>
      <c r="D2715" s="49">
        <v>3</v>
      </c>
      <c r="E2715">
        <v>70</v>
      </c>
      <c r="F2715">
        <v>11</v>
      </c>
      <c r="I2715" s="49"/>
      <c r="J2715">
        <v>2</v>
      </c>
      <c r="K2715">
        <v>1</v>
      </c>
      <c r="L2715">
        <v>3</v>
      </c>
      <c r="M2715" s="49" t="s">
        <v>1745</v>
      </c>
      <c r="N2715" s="49"/>
      <c r="O2715" s="49" t="s">
        <v>7888</v>
      </c>
      <c r="P2715" s="49">
        <v>8</v>
      </c>
      <c r="Q2715" s="49" t="s">
        <v>7893</v>
      </c>
      <c r="R2715" s="49" t="str">
        <f>IFERROR(INDEX(tbl_Lookup_Exercises[Category],MATCH(tbl_Exercises[[#This Row],[ExerciseName]],tbl_Lookup_Exercises[ExerciseName],0)),"Unknown")</f>
        <v>Pull</v>
      </c>
    </row>
    <row r="2716" spans="1:18" x14ac:dyDescent="0.25">
      <c r="A2716" s="49" t="s">
        <v>7894</v>
      </c>
      <c r="B2716" s="49" t="s">
        <v>1311</v>
      </c>
      <c r="C2716" s="49" t="s">
        <v>59</v>
      </c>
      <c r="D2716" s="49">
        <v>1</v>
      </c>
      <c r="E2716">
        <v>40</v>
      </c>
      <c r="F2716">
        <v>12</v>
      </c>
      <c r="I2716" s="49"/>
      <c r="J2716">
        <v>2</v>
      </c>
      <c r="K2716">
        <v>1</v>
      </c>
      <c r="L2716">
        <v>3</v>
      </c>
      <c r="M2716" s="49" t="s">
        <v>2289</v>
      </c>
      <c r="N2716" s="49"/>
      <c r="O2716" s="49" t="s">
        <v>7895</v>
      </c>
      <c r="P2716" s="49">
        <v>8</v>
      </c>
      <c r="Q2716" s="49" t="s">
        <v>7896</v>
      </c>
      <c r="R2716" s="49" t="str">
        <f>IFERROR(INDEX(tbl_Lookup_Exercises[Category],MATCH(tbl_Exercises[[#This Row],[ExerciseName]],tbl_Lookup_Exercises[ExerciseName],0)),"Unknown")</f>
        <v>Pull</v>
      </c>
    </row>
    <row r="2717" spans="1:18" x14ac:dyDescent="0.25">
      <c r="A2717" s="49" t="s">
        <v>7897</v>
      </c>
      <c r="B2717" s="49" t="s">
        <v>1311</v>
      </c>
      <c r="C2717" s="49" t="s">
        <v>59</v>
      </c>
      <c r="D2717" s="49">
        <v>2</v>
      </c>
      <c r="E2717">
        <v>42.5</v>
      </c>
      <c r="F2717">
        <v>12</v>
      </c>
      <c r="I2717" s="49"/>
      <c r="J2717">
        <v>2</v>
      </c>
      <c r="K2717">
        <v>1</v>
      </c>
      <c r="L2717">
        <v>3</v>
      </c>
      <c r="M2717" s="49" t="s">
        <v>2289</v>
      </c>
      <c r="N2717" s="49"/>
      <c r="O2717" s="49" t="s">
        <v>7895</v>
      </c>
      <c r="P2717" s="49">
        <v>8</v>
      </c>
      <c r="Q2717" s="49" t="s">
        <v>7898</v>
      </c>
      <c r="R2717" s="49" t="str">
        <f>IFERROR(INDEX(tbl_Lookup_Exercises[Category],MATCH(tbl_Exercises[[#This Row],[ExerciseName]],tbl_Lookup_Exercises[ExerciseName],0)),"Unknown")</f>
        <v>Pull</v>
      </c>
    </row>
    <row r="2718" spans="1:18" x14ac:dyDescent="0.25">
      <c r="A2718" s="49" t="s">
        <v>7899</v>
      </c>
      <c r="B2718" s="49" t="s">
        <v>1311</v>
      </c>
      <c r="C2718" s="49" t="s">
        <v>59</v>
      </c>
      <c r="D2718" s="49">
        <v>3</v>
      </c>
      <c r="E2718">
        <v>45</v>
      </c>
      <c r="F2718">
        <v>12</v>
      </c>
      <c r="I2718" s="49"/>
      <c r="J2718">
        <v>2</v>
      </c>
      <c r="K2718">
        <v>1</v>
      </c>
      <c r="L2718">
        <v>3</v>
      </c>
      <c r="M2718" s="49" t="s">
        <v>2289</v>
      </c>
      <c r="N2718" s="49"/>
      <c r="O2718" s="49" t="s">
        <v>7895</v>
      </c>
      <c r="P2718" s="49">
        <v>8</v>
      </c>
      <c r="Q2718" s="49" t="s">
        <v>7900</v>
      </c>
      <c r="R2718" s="49" t="str">
        <f>IFERROR(INDEX(tbl_Lookup_Exercises[Category],MATCH(tbl_Exercises[[#This Row],[ExerciseName]],tbl_Lookup_Exercises[ExerciseName],0)),"Unknown")</f>
        <v>Pull</v>
      </c>
    </row>
    <row r="2719" spans="1:18" x14ac:dyDescent="0.25">
      <c r="A2719" s="49" t="s">
        <v>7901</v>
      </c>
      <c r="B2719" s="49" t="s">
        <v>1311</v>
      </c>
      <c r="C2719" s="49" t="s">
        <v>8734</v>
      </c>
      <c r="D2719" s="49">
        <v>1</v>
      </c>
      <c r="E2719">
        <v>30</v>
      </c>
      <c r="F2719">
        <v>10</v>
      </c>
      <c r="I2719" s="49"/>
      <c r="J2719">
        <v>2</v>
      </c>
      <c r="K2719">
        <v>1</v>
      </c>
      <c r="L2719">
        <v>3</v>
      </c>
      <c r="M2719" s="49" t="s">
        <v>1745</v>
      </c>
      <c r="N2719" s="49"/>
      <c r="O2719" s="49" t="s">
        <v>7902</v>
      </c>
      <c r="P2719" s="49">
        <v>8</v>
      </c>
      <c r="Q2719" s="49" t="s">
        <v>7903</v>
      </c>
      <c r="R2719" s="49" t="str">
        <f>IFERROR(INDEX(tbl_Lookup_Exercises[Category],MATCH(tbl_Exercises[[#This Row],[ExerciseName]],tbl_Lookup_Exercises[ExerciseName],0)),"Unknown")</f>
        <v>Arms_Biceps</v>
      </c>
    </row>
    <row r="2720" spans="1:18" x14ac:dyDescent="0.25">
      <c r="A2720" s="49" t="s">
        <v>7904</v>
      </c>
      <c r="B2720" s="49" t="s">
        <v>1311</v>
      </c>
      <c r="C2720" s="49" t="s">
        <v>8734</v>
      </c>
      <c r="D2720" s="49">
        <v>2</v>
      </c>
      <c r="E2720">
        <v>30</v>
      </c>
      <c r="F2720">
        <v>8.5</v>
      </c>
      <c r="I2720" s="49"/>
      <c r="J2720">
        <v>2</v>
      </c>
      <c r="K2720">
        <v>1</v>
      </c>
      <c r="L2720">
        <v>3</v>
      </c>
      <c r="M2720" s="49" t="s">
        <v>610</v>
      </c>
      <c r="N2720" s="49"/>
      <c r="O2720" s="49" t="s">
        <v>7905</v>
      </c>
      <c r="P2720" s="49">
        <v>8</v>
      </c>
      <c r="Q2720" s="49" t="s">
        <v>7906</v>
      </c>
      <c r="R2720" s="49" t="str">
        <f>IFERROR(INDEX(tbl_Lookup_Exercises[Category],MATCH(tbl_Exercises[[#This Row],[ExerciseName]],tbl_Lookup_Exercises[ExerciseName],0)),"Unknown")</f>
        <v>Arms_Biceps</v>
      </c>
    </row>
    <row r="2721" spans="1:18" x14ac:dyDescent="0.25">
      <c r="A2721" s="49" t="s">
        <v>7907</v>
      </c>
      <c r="B2721" s="49" t="s">
        <v>1311</v>
      </c>
      <c r="C2721" s="49" t="s">
        <v>8734</v>
      </c>
      <c r="D2721" s="49">
        <v>3</v>
      </c>
      <c r="E2721">
        <v>30</v>
      </c>
      <c r="F2721">
        <v>8</v>
      </c>
      <c r="I2721" s="49"/>
      <c r="J2721">
        <v>2</v>
      </c>
      <c r="K2721">
        <v>1</v>
      </c>
      <c r="L2721">
        <v>3</v>
      </c>
      <c r="M2721" s="49" t="s">
        <v>610</v>
      </c>
      <c r="N2721" s="49"/>
      <c r="O2721" s="49" t="s">
        <v>7905</v>
      </c>
      <c r="P2721" s="49">
        <v>8</v>
      </c>
      <c r="Q2721" s="49" t="s">
        <v>7908</v>
      </c>
      <c r="R2721" s="49" t="str">
        <f>IFERROR(INDEX(tbl_Lookup_Exercises[Category],MATCH(tbl_Exercises[[#This Row],[ExerciseName]],tbl_Lookup_Exercises[ExerciseName],0)),"Unknown")</f>
        <v>Arms_Biceps</v>
      </c>
    </row>
    <row r="2722" spans="1:18" x14ac:dyDescent="0.25">
      <c r="A2722" s="49" t="s">
        <v>7909</v>
      </c>
      <c r="B2722" s="49" t="s">
        <v>1311</v>
      </c>
      <c r="C2722" s="49" t="s">
        <v>73</v>
      </c>
      <c r="D2722" s="49">
        <v>1</v>
      </c>
      <c r="E2722">
        <v>30</v>
      </c>
      <c r="F2722">
        <v>15</v>
      </c>
      <c r="I2722" s="49"/>
      <c r="J2722">
        <v>2</v>
      </c>
      <c r="K2722">
        <v>1</v>
      </c>
      <c r="L2722">
        <v>3</v>
      </c>
      <c r="M2722" s="49" t="s">
        <v>2289</v>
      </c>
      <c r="N2722" s="49"/>
      <c r="O2722" s="49" t="s">
        <v>7910</v>
      </c>
      <c r="P2722" s="49">
        <v>8</v>
      </c>
      <c r="Q2722" s="49" t="s">
        <v>7911</v>
      </c>
      <c r="R2722" s="49" t="str">
        <f>IFERROR(INDEX(tbl_Lookup_Exercises[Category],MATCH(tbl_Exercises[[#This Row],[ExerciseName]],tbl_Lookup_Exercises[ExerciseName],0)),"Unknown")</f>
        <v>Pull</v>
      </c>
    </row>
    <row r="2723" spans="1:18" x14ac:dyDescent="0.25">
      <c r="A2723" s="49" t="s">
        <v>7912</v>
      </c>
      <c r="B2723" s="49" t="s">
        <v>1311</v>
      </c>
      <c r="C2723" s="49" t="s">
        <v>73</v>
      </c>
      <c r="D2723" s="49">
        <v>2</v>
      </c>
      <c r="E2723">
        <v>35</v>
      </c>
      <c r="F2723">
        <v>15</v>
      </c>
      <c r="I2723" s="49"/>
      <c r="J2723">
        <v>2</v>
      </c>
      <c r="K2723">
        <v>1</v>
      </c>
      <c r="L2723">
        <v>3</v>
      </c>
      <c r="M2723" s="49" t="s">
        <v>2289</v>
      </c>
      <c r="N2723" s="49"/>
      <c r="O2723" s="49" t="s">
        <v>7910</v>
      </c>
      <c r="P2723" s="49">
        <v>8</v>
      </c>
      <c r="Q2723" s="49" t="s">
        <v>7913</v>
      </c>
      <c r="R2723" s="49" t="str">
        <f>IFERROR(INDEX(tbl_Lookup_Exercises[Category],MATCH(tbl_Exercises[[#This Row],[ExerciseName]],tbl_Lookup_Exercises[ExerciseName],0)),"Unknown")</f>
        <v>Pull</v>
      </c>
    </row>
    <row r="2724" spans="1:18" x14ac:dyDescent="0.25">
      <c r="A2724" s="49" t="s">
        <v>7914</v>
      </c>
      <c r="B2724" s="49" t="s">
        <v>1311</v>
      </c>
      <c r="C2724" s="49" t="s">
        <v>73</v>
      </c>
      <c r="D2724" s="49">
        <v>3</v>
      </c>
      <c r="E2724">
        <v>42.5</v>
      </c>
      <c r="F2724">
        <v>15</v>
      </c>
      <c r="I2724" s="49"/>
      <c r="J2724">
        <v>2</v>
      </c>
      <c r="K2724">
        <v>1</v>
      </c>
      <c r="L2724">
        <v>3</v>
      </c>
      <c r="M2724" s="49" t="s">
        <v>1745</v>
      </c>
      <c r="N2724" s="49"/>
      <c r="O2724" s="49" t="s">
        <v>7915</v>
      </c>
      <c r="P2724" s="49">
        <v>8</v>
      </c>
      <c r="Q2724" s="49" t="s">
        <v>1314</v>
      </c>
      <c r="R2724" s="49" t="str">
        <f>IFERROR(INDEX(tbl_Lookup_Exercises[Category],MATCH(tbl_Exercises[[#This Row],[ExerciseName]],tbl_Lookup_Exercises[ExerciseName],0)),"Unknown")</f>
        <v>Pull</v>
      </c>
    </row>
    <row r="2725" spans="1:18" x14ac:dyDescent="0.25">
      <c r="A2725" s="49" t="s">
        <v>7916</v>
      </c>
      <c r="B2725" s="49" t="s">
        <v>1315</v>
      </c>
      <c r="C2725" s="49" t="s">
        <v>363</v>
      </c>
      <c r="D2725" s="49">
        <v>1</v>
      </c>
      <c r="G2725">
        <v>300</v>
      </c>
      <c r="H2725">
        <v>0.56999999999999995</v>
      </c>
      <c r="I2725" s="49" t="s">
        <v>3957</v>
      </c>
      <c r="M2725" s="49"/>
      <c r="N2725" s="49"/>
      <c r="O2725" s="49" t="s">
        <v>6992</v>
      </c>
      <c r="P2725" s="49">
        <v>8</v>
      </c>
      <c r="Q2725" s="49" t="s">
        <v>1317</v>
      </c>
      <c r="R2725" s="49" t="str">
        <f>IFERROR(INDEX(tbl_Lookup_Exercises[Category],MATCH(tbl_Exercises[[#This Row],[ExerciseName]],tbl_Lookup_Exercises[ExerciseName],0)),"Unknown")</f>
        <v>Cardio</v>
      </c>
    </row>
    <row r="2726" spans="1:18" x14ac:dyDescent="0.25">
      <c r="A2726" s="49" t="s">
        <v>7917</v>
      </c>
      <c r="B2726" s="49" t="s">
        <v>1315</v>
      </c>
      <c r="C2726" s="49" t="s">
        <v>394</v>
      </c>
      <c r="D2726" s="49">
        <v>1</v>
      </c>
      <c r="E2726">
        <v>0</v>
      </c>
      <c r="F2726">
        <v>15</v>
      </c>
      <c r="I2726" s="49"/>
      <c r="M2726" s="49"/>
      <c r="N2726" s="49" t="s">
        <v>7918</v>
      </c>
      <c r="O2726" s="49" t="s">
        <v>2818</v>
      </c>
      <c r="P2726" s="49">
        <v>8</v>
      </c>
      <c r="Q2726" s="49" t="s">
        <v>7919</v>
      </c>
      <c r="R2726" s="49" t="str">
        <f>IFERROR(INDEX(tbl_Lookup_Exercises[Category],MATCH(tbl_Exercises[[#This Row],[ExerciseName]],tbl_Lookup_Exercises[ExerciseName],0)),"Unknown")</f>
        <v>Warmup</v>
      </c>
    </row>
    <row r="2727" spans="1:18" x14ac:dyDescent="0.25">
      <c r="A2727" s="49" t="s">
        <v>7920</v>
      </c>
      <c r="B2727" s="49" t="s">
        <v>1315</v>
      </c>
      <c r="C2727" s="49" t="s">
        <v>398</v>
      </c>
      <c r="D2727" s="49">
        <v>1</v>
      </c>
      <c r="E2727">
        <v>0</v>
      </c>
      <c r="F2727">
        <v>12</v>
      </c>
      <c r="I2727" s="49"/>
      <c r="M2727" s="49"/>
      <c r="N2727" s="49" t="s">
        <v>7918</v>
      </c>
      <c r="O2727" s="49" t="s">
        <v>2818</v>
      </c>
      <c r="P2727" s="49">
        <v>8</v>
      </c>
      <c r="Q2727" s="49" t="s">
        <v>7921</v>
      </c>
      <c r="R2727" s="49" t="str">
        <f>IFERROR(INDEX(tbl_Lookup_Exercises[Category],MATCH(tbl_Exercises[[#This Row],[ExerciseName]],tbl_Lookup_Exercises[ExerciseName],0)),"Unknown")</f>
        <v>Warmup</v>
      </c>
    </row>
    <row r="2728" spans="1:18" x14ac:dyDescent="0.25">
      <c r="A2728" s="49" t="s">
        <v>7922</v>
      </c>
      <c r="B2728" s="49" t="s">
        <v>1315</v>
      </c>
      <c r="C2728" s="49" t="s">
        <v>403</v>
      </c>
      <c r="D2728" s="49">
        <v>1</v>
      </c>
      <c r="E2728">
        <v>0</v>
      </c>
      <c r="F2728">
        <v>8</v>
      </c>
      <c r="I2728" s="49"/>
      <c r="M2728" s="49"/>
      <c r="N2728" s="49" t="s">
        <v>7918</v>
      </c>
      <c r="O2728" s="49" t="s">
        <v>2818</v>
      </c>
      <c r="P2728" s="49">
        <v>8</v>
      </c>
      <c r="Q2728" s="49" t="s">
        <v>7923</v>
      </c>
      <c r="R2728" s="49" t="str">
        <f>IFERROR(INDEX(tbl_Lookup_Exercises[Category],MATCH(tbl_Exercises[[#This Row],[ExerciseName]],tbl_Lookup_Exercises[ExerciseName],0)),"Unknown")</f>
        <v>Warmup</v>
      </c>
    </row>
    <row r="2729" spans="1:18" x14ac:dyDescent="0.25">
      <c r="A2729" s="49" t="s">
        <v>7924</v>
      </c>
      <c r="B2729" s="49" t="s">
        <v>1315</v>
      </c>
      <c r="C2729" s="49" t="s">
        <v>389</v>
      </c>
      <c r="D2729" s="49">
        <v>1</v>
      </c>
      <c r="E2729">
        <v>0</v>
      </c>
      <c r="F2729">
        <v>10</v>
      </c>
      <c r="I2729" s="49"/>
      <c r="M2729" s="49"/>
      <c r="N2729" s="49" t="s">
        <v>7918</v>
      </c>
      <c r="O2729" s="49"/>
      <c r="P2729" s="49">
        <v>8</v>
      </c>
      <c r="Q2729" s="49" t="s">
        <v>7925</v>
      </c>
      <c r="R2729" s="49" t="str">
        <f>IFERROR(INDEX(tbl_Lookup_Exercises[Category],MATCH(tbl_Exercises[[#This Row],[ExerciseName]],tbl_Lookup_Exercises[ExerciseName],0)),"Unknown")</f>
        <v>Push</v>
      </c>
    </row>
    <row r="2730" spans="1:18" x14ac:dyDescent="0.25">
      <c r="A2730" s="49" t="s">
        <v>7926</v>
      </c>
      <c r="B2730" s="49" t="s">
        <v>1315</v>
      </c>
      <c r="C2730" s="49" t="s">
        <v>394</v>
      </c>
      <c r="D2730" s="49">
        <v>2</v>
      </c>
      <c r="E2730">
        <v>0</v>
      </c>
      <c r="F2730">
        <v>15</v>
      </c>
      <c r="I2730" s="49"/>
      <c r="M2730" s="49"/>
      <c r="N2730" s="49" t="s">
        <v>7927</v>
      </c>
      <c r="O2730" s="49" t="s">
        <v>2818</v>
      </c>
      <c r="P2730" s="49">
        <v>8</v>
      </c>
      <c r="Q2730" s="49" t="s">
        <v>7928</v>
      </c>
      <c r="R2730" s="49" t="str">
        <f>IFERROR(INDEX(tbl_Lookup_Exercises[Category],MATCH(tbl_Exercises[[#This Row],[ExerciseName]],tbl_Lookup_Exercises[ExerciseName],0)),"Unknown")</f>
        <v>Warmup</v>
      </c>
    </row>
    <row r="2731" spans="1:18" x14ac:dyDescent="0.25">
      <c r="A2731" s="49" t="s">
        <v>7929</v>
      </c>
      <c r="B2731" s="49" t="s">
        <v>1315</v>
      </c>
      <c r="C2731" s="49" t="s">
        <v>398</v>
      </c>
      <c r="D2731" s="49">
        <v>2</v>
      </c>
      <c r="E2731">
        <v>0</v>
      </c>
      <c r="F2731">
        <v>12</v>
      </c>
      <c r="I2731" s="49"/>
      <c r="M2731" s="49"/>
      <c r="N2731" s="49" t="s">
        <v>7927</v>
      </c>
      <c r="O2731" s="49" t="s">
        <v>2818</v>
      </c>
      <c r="P2731" s="49">
        <v>8</v>
      </c>
      <c r="Q2731" s="49" t="s">
        <v>7930</v>
      </c>
      <c r="R2731" s="49" t="str">
        <f>IFERROR(INDEX(tbl_Lookup_Exercises[Category],MATCH(tbl_Exercises[[#This Row],[ExerciseName]],tbl_Lookup_Exercises[ExerciseName],0)),"Unknown")</f>
        <v>Warmup</v>
      </c>
    </row>
    <row r="2732" spans="1:18" x14ac:dyDescent="0.25">
      <c r="A2732" s="49" t="s">
        <v>7931</v>
      </c>
      <c r="B2732" s="49" t="s">
        <v>1315</v>
      </c>
      <c r="C2732" s="49" t="s">
        <v>403</v>
      </c>
      <c r="D2732" s="49">
        <v>2</v>
      </c>
      <c r="E2732">
        <v>0</v>
      </c>
      <c r="F2732">
        <v>8</v>
      </c>
      <c r="I2732" s="49"/>
      <c r="M2732" s="49"/>
      <c r="N2732" s="49" t="s">
        <v>7927</v>
      </c>
      <c r="O2732" s="49" t="s">
        <v>2818</v>
      </c>
      <c r="P2732" s="49">
        <v>8</v>
      </c>
      <c r="Q2732" s="49" t="s">
        <v>7932</v>
      </c>
      <c r="R2732" s="49" t="str">
        <f>IFERROR(INDEX(tbl_Lookup_Exercises[Category],MATCH(tbl_Exercises[[#This Row],[ExerciseName]],tbl_Lookup_Exercises[ExerciseName],0)),"Unknown")</f>
        <v>Warmup</v>
      </c>
    </row>
    <row r="2733" spans="1:18" x14ac:dyDescent="0.25">
      <c r="A2733" s="49" t="s">
        <v>7933</v>
      </c>
      <c r="B2733" s="49" t="s">
        <v>1315</v>
      </c>
      <c r="C2733" s="49" t="s">
        <v>389</v>
      </c>
      <c r="D2733" s="49">
        <v>2</v>
      </c>
      <c r="E2733">
        <v>0</v>
      </c>
      <c r="F2733">
        <v>10</v>
      </c>
      <c r="I2733" s="49"/>
      <c r="M2733" s="49"/>
      <c r="N2733" s="49" t="s">
        <v>7927</v>
      </c>
      <c r="O2733" s="49"/>
      <c r="P2733" s="49">
        <v>8</v>
      </c>
      <c r="Q2733" s="49" t="s">
        <v>7934</v>
      </c>
      <c r="R2733" s="49" t="str">
        <f>IFERROR(INDEX(tbl_Lookup_Exercises[Category],MATCH(tbl_Exercises[[#This Row],[ExerciseName]],tbl_Lookup_Exercises[ExerciseName],0)),"Unknown")</f>
        <v>Push</v>
      </c>
    </row>
    <row r="2734" spans="1:18" x14ac:dyDescent="0.25">
      <c r="A2734" s="49" t="s">
        <v>7935</v>
      </c>
      <c r="B2734" s="49" t="s">
        <v>1315</v>
      </c>
      <c r="C2734" s="49" t="s">
        <v>177</v>
      </c>
      <c r="D2734" s="49">
        <v>1</v>
      </c>
      <c r="E2734">
        <v>20</v>
      </c>
      <c r="F2734">
        <v>10</v>
      </c>
      <c r="I2734" s="49"/>
      <c r="M2734" s="49"/>
      <c r="N2734" s="49"/>
      <c r="O2734" s="49" t="s">
        <v>272</v>
      </c>
      <c r="P2734" s="49">
        <v>8</v>
      </c>
      <c r="Q2734" s="49" t="s">
        <v>7936</v>
      </c>
      <c r="R2734" s="49" t="str">
        <f>IFERROR(INDEX(tbl_Lookup_Exercises[Category],MATCH(tbl_Exercises[[#This Row],[ExerciseName]],tbl_Lookup_Exercises[ExerciseName],0)),"Unknown")</f>
        <v>Push</v>
      </c>
    </row>
    <row r="2735" spans="1:18" x14ac:dyDescent="0.25">
      <c r="A2735" s="49" t="s">
        <v>7937</v>
      </c>
      <c r="B2735" s="49" t="s">
        <v>1315</v>
      </c>
      <c r="C2735" s="49" t="s">
        <v>147</v>
      </c>
      <c r="D2735" s="49">
        <v>1</v>
      </c>
      <c r="E2735">
        <v>125</v>
      </c>
      <c r="F2735">
        <v>9</v>
      </c>
      <c r="I2735" s="49"/>
      <c r="J2735">
        <v>2</v>
      </c>
      <c r="K2735">
        <v>1</v>
      </c>
      <c r="L2735">
        <v>3</v>
      </c>
      <c r="M2735" s="49" t="s">
        <v>610</v>
      </c>
      <c r="N2735" s="49"/>
      <c r="O2735" s="49" t="s">
        <v>7938</v>
      </c>
      <c r="P2735" s="49">
        <v>8</v>
      </c>
      <c r="Q2735" s="49" t="s">
        <v>7939</v>
      </c>
      <c r="R2735" s="49" t="str">
        <f>IFERROR(INDEX(tbl_Lookup_Exercises[Category],MATCH(tbl_Exercises[[#This Row],[ExerciseName]],tbl_Lookup_Exercises[ExerciseName],0)),"Unknown")</f>
        <v>Push</v>
      </c>
    </row>
    <row r="2736" spans="1:18" x14ac:dyDescent="0.25">
      <c r="A2736" s="49" t="s">
        <v>7940</v>
      </c>
      <c r="B2736" s="49" t="s">
        <v>1315</v>
      </c>
      <c r="C2736" s="49" t="s">
        <v>147</v>
      </c>
      <c r="D2736" s="49">
        <v>2</v>
      </c>
      <c r="E2736">
        <v>130</v>
      </c>
      <c r="F2736">
        <v>9</v>
      </c>
      <c r="I2736" s="49"/>
      <c r="J2736">
        <v>2</v>
      </c>
      <c r="K2736">
        <v>1</v>
      </c>
      <c r="L2736">
        <v>3</v>
      </c>
      <c r="M2736" s="49" t="s">
        <v>1745</v>
      </c>
      <c r="N2736" s="49"/>
      <c r="O2736" s="49" t="s">
        <v>7941</v>
      </c>
      <c r="P2736" s="49">
        <v>8</v>
      </c>
      <c r="Q2736" s="49" t="s">
        <v>7942</v>
      </c>
      <c r="R2736" s="49" t="str">
        <f>IFERROR(INDEX(tbl_Lookup_Exercises[Category],MATCH(tbl_Exercises[[#This Row],[ExerciseName]],tbl_Lookup_Exercises[ExerciseName],0)),"Unknown")</f>
        <v>Push</v>
      </c>
    </row>
    <row r="2737" spans="1:18" x14ac:dyDescent="0.25">
      <c r="A2737" s="49" t="s">
        <v>7943</v>
      </c>
      <c r="B2737" s="49" t="s">
        <v>1315</v>
      </c>
      <c r="C2737" s="49" t="s">
        <v>147</v>
      </c>
      <c r="D2737" s="49">
        <v>3</v>
      </c>
      <c r="E2737">
        <v>130</v>
      </c>
      <c r="F2737">
        <v>8</v>
      </c>
      <c r="I2737" s="49"/>
      <c r="J2737">
        <v>2</v>
      </c>
      <c r="K2737">
        <v>1</v>
      </c>
      <c r="L2737">
        <v>3</v>
      </c>
      <c r="M2737" s="49" t="s">
        <v>610</v>
      </c>
      <c r="N2737" s="49"/>
      <c r="O2737" s="49" t="s">
        <v>7944</v>
      </c>
      <c r="P2737" s="49">
        <v>8</v>
      </c>
      <c r="Q2737" s="49" t="s">
        <v>7945</v>
      </c>
      <c r="R2737" s="49" t="str">
        <f>IFERROR(INDEX(tbl_Lookup_Exercises[Category],MATCH(tbl_Exercises[[#This Row],[ExerciseName]],tbl_Lookup_Exercises[ExerciseName],0)),"Unknown")</f>
        <v>Push</v>
      </c>
    </row>
    <row r="2738" spans="1:18" x14ac:dyDescent="0.25">
      <c r="A2738" s="49" t="s">
        <v>7946</v>
      </c>
      <c r="B2738" s="49" t="s">
        <v>1315</v>
      </c>
      <c r="C2738" s="49" t="s">
        <v>147</v>
      </c>
      <c r="D2738" s="49">
        <v>4</v>
      </c>
      <c r="E2738">
        <v>130</v>
      </c>
      <c r="F2738">
        <v>7</v>
      </c>
      <c r="I2738" s="49"/>
      <c r="J2738">
        <v>2</v>
      </c>
      <c r="K2738">
        <v>1</v>
      </c>
      <c r="L2738">
        <v>3</v>
      </c>
      <c r="M2738" s="49" t="s">
        <v>610</v>
      </c>
      <c r="N2738" s="49"/>
      <c r="O2738" s="49" t="s">
        <v>7944</v>
      </c>
      <c r="P2738" s="49">
        <v>8</v>
      </c>
      <c r="Q2738" s="49" t="s">
        <v>7947</v>
      </c>
      <c r="R2738" s="49" t="str">
        <f>IFERROR(INDEX(tbl_Lookup_Exercises[Category],MATCH(tbl_Exercises[[#This Row],[ExerciseName]],tbl_Lookup_Exercises[ExerciseName],0)),"Unknown")</f>
        <v>Push</v>
      </c>
    </row>
    <row r="2739" spans="1:18" x14ac:dyDescent="0.25">
      <c r="A2739" s="49" t="s">
        <v>7948</v>
      </c>
      <c r="B2739" s="49" t="s">
        <v>1315</v>
      </c>
      <c r="C2739" s="49" t="s">
        <v>181</v>
      </c>
      <c r="D2739" s="49">
        <v>1</v>
      </c>
      <c r="E2739">
        <v>95</v>
      </c>
      <c r="F2739">
        <v>10</v>
      </c>
      <c r="I2739" s="49"/>
      <c r="J2739">
        <v>2</v>
      </c>
      <c r="K2739">
        <v>1</v>
      </c>
      <c r="L2739">
        <v>3</v>
      </c>
      <c r="M2739" s="49" t="s">
        <v>618</v>
      </c>
      <c r="N2739" s="49"/>
      <c r="O2739" s="49" t="s">
        <v>7949</v>
      </c>
      <c r="P2739" s="49">
        <v>8</v>
      </c>
      <c r="Q2739" s="49" t="s">
        <v>7950</v>
      </c>
      <c r="R2739" s="49" t="str">
        <f>IFERROR(INDEX(tbl_Lookup_Exercises[Category],MATCH(tbl_Exercises[[#This Row],[ExerciseName]],tbl_Lookup_Exercises[ExerciseName],0)),"Unknown")</f>
        <v>Push</v>
      </c>
    </row>
    <row r="2740" spans="1:18" x14ac:dyDescent="0.25">
      <c r="A2740" s="49" t="s">
        <v>7951</v>
      </c>
      <c r="B2740" s="49" t="s">
        <v>1315</v>
      </c>
      <c r="C2740" s="49" t="s">
        <v>181</v>
      </c>
      <c r="D2740" s="49">
        <v>2</v>
      </c>
      <c r="E2740">
        <v>100</v>
      </c>
      <c r="F2740">
        <v>9</v>
      </c>
      <c r="I2740" s="49"/>
      <c r="J2740">
        <v>2</v>
      </c>
      <c r="K2740">
        <v>1</v>
      </c>
      <c r="L2740">
        <v>3</v>
      </c>
      <c r="M2740" s="49" t="s">
        <v>618</v>
      </c>
      <c r="N2740" s="49"/>
      <c r="O2740" s="49" t="s">
        <v>7949</v>
      </c>
      <c r="P2740" s="49">
        <v>8</v>
      </c>
      <c r="Q2740" s="49" t="s">
        <v>7952</v>
      </c>
      <c r="R2740" s="49" t="str">
        <f>IFERROR(INDEX(tbl_Lookup_Exercises[Category],MATCH(tbl_Exercises[[#This Row],[ExerciseName]],tbl_Lookup_Exercises[ExerciseName],0)),"Unknown")</f>
        <v>Push</v>
      </c>
    </row>
    <row r="2741" spans="1:18" x14ac:dyDescent="0.25">
      <c r="A2741" s="49" t="s">
        <v>7953</v>
      </c>
      <c r="B2741" s="49" t="s">
        <v>1315</v>
      </c>
      <c r="C2741" s="49" t="s">
        <v>181</v>
      </c>
      <c r="D2741" s="49">
        <v>3</v>
      </c>
      <c r="E2741">
        <v>100</v>
      </c>
      <c r="F2741">
        <v>8</v>
      </c>
      <c r="I2741" s="49"/>
      <c r="J2741">
        <v>2</v>
      </c>
      <c r="K2741">
        <v>1</v>
      </c>
      <c r="L2741">
        <v>3</v>
      </c>
      <c r="M2741" s="49" t="s">
        <v>610</v>
      </c>
      <c r="N2741" s="49"/>
      <c r="O2741" s="49" t="s">
        <v>7954</v>
      </c>
      <c r="P2741" s="49">
        <v>8</v>
      </c>
      <c r="Q2741" s="49" t="s">
        <v>7955</v>
      </c>
      <c r="R2741" s="49" t="str">
        <f>IFERROR(INDEX(tbl_Lookup_Exercises[Category],MATCH(tbl_Exercises[[#This Row],[ExerciseName]],tbl_Lookup_Exercises[ExerciseName],0)),"Unknown")</f>
        <v>Push</v>
      </c>
    </row>
    <row r="2742" spans="1:18" x14ac:dyDescent="0.25">
      <c r="A2742" s="49" t="s">
        <v>7956</v>
      </c>
      <c r="B2742" s="49" t="s">
        <v>1315</v>
      </c>
      <c r="C2742" s="49" t="s">
        <v>200</v>
      </c>
      <c r="D2742" s="49">
        <v>1</v>
      </c>
      <c r="E2742">
        <v>10</v>
      </c>
      <c r="F2742">
        <v>12</v>
      </c>
      <c r="I2742" s="49"/>
      <c r="M2742" s="49"/>
      <c r="N2742" s="49"/>
      <c r="O2742" s="49" t="s">
        <v>7957</v>
      </c>
      <c r="P2742" s="49">
        <v>8</v>
      </c>
      <c r="Q2742" s="49" t="s">
        <v>7958</v>
      </c>
      <c r="R2742" s="49" t="str">
        <f>IFERROR(INDEX(tbl_Lookup_Exercises[Category],MATCH(tbl_Exercises[[#This Row],[ExerciseName]],tbl_Lookup_Exercises[ExerciseName],0)),"Unknown")</f>
        <v>Push</v>
      </c>
    </row>
    <row r="2743" spans="1:18" x14ac:dyDescent="0.25">
      <c r="A2743" s="49" t="s">
        <v>7959</v>
      </c>
      <c r="B2743" s="49" t="s">
        <v>1315</v>
      </c>
      <c r="C2743" s="49" t="s">
        <v>200</v>
      </c>
      <c r="D2743" s="49">
        <v>2</v>
      </c>
      <c r="E2743">
        <v>15</v>
      </c>
      <c r="F2743">
        <v>12</v>
      </c>
      <c r="I2743" s="49"/>
      <c r="J2743">
        <v>2</v>
      </c>
      <c r="K2743">
        <v>1</v>
      </c>
      <c r="L2743">
        <v>3</v>
      </c>
      <c r="M2743" s="49" t="s">
        <v>618</v>
      </c>
      <c r="N2743" s="49"/>
      <c r="O2743" s="49" t="s">
        <v>7960</v>
      </c>
      <c r="P2743" s="49">
        <v>8</v>
      </c>
      <c r="Q2743" s="49" t="s">
        <v>7961</v>
      </c>
      <c r="R2743" s="49" t="str">
        <f>IFERROR(INDEX(tbl_Lookup_Exercises[Category],MATCH(tbl_Exercises[[#This Row],[ExerciseName]],tbl_Lookup_Exercises[ExerciseName],0)),"Unknown")</f>
        <v>Push</v>
      </c>
    </row>
    <row r="2744" spans="1:18" x14ac:dyDescent="0.25">
      <c r="A2744" s="49" t="s">
        <v>7962</v>
      </c>
      <c r="B2744" s="49" t="s">
        <v>1315</v>
      </c>
      <c r="C2744" s="49" t="s">
        <v>200</v>
      </c>
      <c r="D2744" s="49">
        <v>3</v>
      </c>
      <c r="E2744">
        <v>15</v>
      </c>
      <c r="F2744">
        <v>9</v>
      </c>
      <c r="I2744" s="49"/>
      <c r="J2744">
        <v>2</v>
      </c>
      <c r="K2744">
        <v>1</v>
      </c>
      <c r="L2744">
        <v>3</v>
      </c>
      <c r="M2744" s="49" t="s">
        <v>1745</v>
      </c>
      <c r="N2744" s="49"/>
      <c r="O2744" s="49" t="s">
        <v>7963</v>
      </c>
      <c r="P2744" s="49">
        <v>8</v>
      </c>
      <c r="Q2744" s="49" t="s">
        <v>7964</v>
      </c>
      <c r="R2744" s="49" t="str">
        <f>IFERROR(INDEX(tbl_Lookup_Exercises[Category],MATCH(tbl_Exercises[[#This Row],[ExerciseName]],tbl_Lookup_Exercises[ExerciseName],0)),"Unknown")</f>
        <v>Push</v>
      </c>
    </row>
    <row r="2745" spans="1:18" x14ac:dyDescent="0.25">
      <c r="A2745" s="49" t="s">
        <v>7965</v>
      </c>
      <c r="B2745" s="49" t="s">
        <v>1315</v>
      </c>
      <c r="C2745" s="49" t="s">
        <v>200</v>
      </c>
      <c r="D2745" s="49">
        <v>4</v>
      </c>
      <c r="E2745">
        <v>20</v>
      </c>
      <c r="F2745">
        <v>9</v>
      </c>
      <c r="I2745" s="49"/>
      <c r="J2745">
        <v>2</v>
      </c>
      <c r="K2745">
        <v>1</v>
      </c>
      <c r="L2745">
        <v>3</v>
      </c>
      <c r="M2745" s="49" t="s">
        <v>1745</v>
      </c>
      <c r="N2745" s="49"/>
      <c r="O2745" s="49" t="s">
        <v>7963</v>
      </c>
      <c r="P2745" s="49">
        <v>8</v>
      </c>
      <c r="Q2745" s="49" t="s">
        <v>7966</v>
      </c>
      <c r="R2745" s="49" t="str">
        <f>IFERROR(INDEX(tbl_Lookup_Exercises[Category],MATCH(tbl_Exercises[[#This Row],[ExerciseName]],tbl_Lookup_Exercises[ExerciseName],0)),"Unknown")</f>
        <v>Push</v>
      </c>
    </row>
    <row r="2746" spans="1:18" x14ac:dyDescent="0.25">
      <c r="A2746" s="49" t="s">
        <v>7967</v>
      </c>
      <c r="B2746" s="49" t="s">
        <v>1315</v>
      </c>
      <c r="C2746" s="49" t="s">
        <v>313</v>
      </c>
      <c r="D2746" s="49">
        <v>1</v>
      </c>
      <c r="E2746">
        <v>30</v>
      </c>
      <c r="F2746">
        <v>10</v>
      </c>
      <c r="I2746" s="49"/>
      <c r="J2746">
        <v>2</v>
      </c>
      <c r="K2746">
        <v>1</v>
      </c>
      <c r="L2746">
        <v>3</v>
      </c>
      <c r="M2746" s="49" t="s">
        <v>2289</v>
      </c>
      <c r="N2746" s="49"/>
      <c r="O2746" s="49" t="s">
        <v>5413</v>
      </c>
      <c r="P2746" s="49">
        <v>8</v>
      </c>
      <c r="Q2746" s="49" t="s">
        <v>7968</v>
      </c>
      <c r="R2746" s="49" t="str">
        <f>IFERROR(INDEX(tbl_Lookup_Exercises[Category],MATCH(tbl_Exercises[[#This Row],[ExerciseName]],tbl_Lookup_Exercises[ExerciseName],0)),"Unknown")</f>
        <v>Push</v>
      </c>
    </row>
    <row r="2747" spans="1:18" x14ac:dyDescent="0.25">
      <c r="A2747" s="49" t="s">
        <v>7969</v>
      </c>
      <c r="B2747" s="49" t="s">
        <v>1315</v>
      </c>
      <c r="C2747" s="49" t="s">
        <v>313</v>
      </c>
      <c r="D2747" s="49">
        <v>2</v>
      </c>
      <c r="E2747">
        <v>40</v>
      </c>
      <c r="F2747">
        <v>10</v>
      </c>
      <c r="I2747" s="49"/>
      <c r="J2747">
        <v>2</v>
      </c>
      <c r="K2747">
        <v>1</v>
      </c>
      <c r="L2747">
        <v>3</v>
      </c>
      <c r="M2747" s="49" t="s">
        <v>618</v>
      </c>
      <c r="N2747" s="49"/>
      <c r="O2747" s="49" t="s">
        <v>3189</v>
      </c>
      <c r="P2747" s="49">
        <v>8</v>
      </c>
      <c r="Q2747" s="49" t="s">
        <v>7970</v>
      </c>
      <c r="R2747" s="49" t="str">
        <f>IFERROR(INDEX(tbl_Lookup_Exercises[Category],MATCH(tbl_Exercises[[#This Row],[ExerciseName]],tbl_Lookup_Exercises[ExerciseName],0)),"Unknown")</f>
        <v>Push</v>
      </c>
    </row>
    <row r="2748" spans="1:18" x14ac:dyDescent="0.25">
      <c r="A2748" s="49" t="s">
        <v>7971</v>
      </c>
      <c r="B2748" s="49" t="s">
        <v>1315</v>
      </c>
      <c r="C2748" s="49" t="s">
        <v>313</v>
      </c>
      <c r="D2748" s="49">
        <v>3</v>
      </c>
      <c r="E2748">
        <v>50</v>
      </c>
      <c r="F2748">
        <v>11</v>
      </c>
      <c r="I2748" s="49"/>
      <c r="J2748">
        <v>2</v>
      </c>
      <c r="K2748">
        <v>1</v>
      </c>
      <c r="L2748">
        <v>3</v>
      </c>
      <c r="M2748" s="49" t="s">
        <v>1745</v>
      </c>
      <c r="N2748" s="49"/>
      <c r="O2748" s="49" t="s">
        <v>2181</v>
      </c>
      <c r="P2748" s="49">
        <v>8</v>
      </c>
      <c r="Q2748" s="49" t="s">
        <v>7972</v>
      </c>
      <c r="R2748" s="49" t="str">
        <f>IFERROR(INDEX(tbl_Lookup_Exercises[Category],MATCH(tbl_Exercises[[#This Row],[ExerciseName]],tbl_Lookup_Exercises[ExerciseName],0)),"Unknown")</f>
        <v>Push</v>
      </c>
    </row>
    <row r="2749" spans="1:18" x14ac:dyDescent="0.25">
      <c r="A2749" s="49" t="s">
        <v>7973</v>
      </c>
      <c r="B2749" s="49" t="s">
        <v>1315</v>
      </c>
      <c r="C2749" s="49" t="s">
        <v>217</v>
      </c>
      <c r="D2749" s="49">
        <v>1</v>
      </c>
      <c r="E2749">
        <v>25</v>
      </c>
      <c r="F2749">
        <v>9</v>
      </c>
      <c r="I2749" s="49"/>
      <c r="J2749">
        <v>2</v>
      </c>
      <c r="K2749">
        <v>1</v>
      </c>
      <c r="L2749">
        <v>3</v>
      </c>
      <c r="M2749" s="49" t="s">
        <v>610</v>
      </c>
      <c r="N2749" s="49"/>
      <c r="O2749" s="49" t="s">
        <v>7974</v>
      </c>
      <c r="P2749" s="49">
        <v>8</v>
      </c>
      <c r="Q2749" s="49" t="s">
        <v>7975</v>
      </c>
      <c r="R2749" s="49" t="str">
        <f>IFERROR(INDEX(tbl_Lookup_Exercises[Category],MATCH(tbl_Exercises[[#This Row],[ExerciseName]],tbl_Lookup_Exercises[ExerciseName],0)),"Unknown")</f>
        <v>Arms_Triceps</v>
      </c>
    </row>
    <row r="2750" spans="1:18" x14ac:dyDescent="0.25">
      <c r="A2750" s="49" t="s">
        <v>7976</v>
      </c>
      <c r="B2750" s="49" t="s">
        <v>1315</v>
      </c>
      <c r="C2750" s="49" t="s">
        <v>217</v>
      </c>
      <c r="D2750" s="49">
        <v>2</v>
      </c>
      <c r="E2750">
        <v>25</v>
      </c>
      <c r="F2750">
        <v>8</v>
      </c>
      <c r="I2750" s="49"/>
      <c r="J2750">
        <v>2</v>
      </c>
      <c r="K2750">
        <v>1</v>
      </c>
      <c r="L2750">
        <v>3</v>
      </c>
      <c r="M2750" s="49" t="s">
        <v>610</v>
      </c>
      <c r="N2750" s="49"/>
      <c r="O2750" s="49" t="s">
        <v>7977</v>
      </c>
      <c r="P2750" s="49">
        <v>8</v>
      </c>
      <c r="Q2750" s="49" t="s">
        <v>7978</v>
      </c>
      <c r="R2750" s="49" t="str">
        <f>IFERROR(INDEX(tbl_Lookup_Exercises[Category],MATCH(tbl_Exercises[[#This Row],[ExerciseName]],tbl_Lookup_Exercises[ExerciseName],0)),"Unknown")</f>
        <v>Arms_Triceps</v>
      </c>
    </row>
    <row r="2751" spans="1:18" x14ac:dyDescent="0.25">
      <c r="A2751" s="49" t="s">
        <v>7979</v>
      </c>
      <c r="B2751" s="49" t="s">
        <v>1315</v>
      </c>
      <c r="C2751" s="49" t="s">
        <v>217</v>
      </c>
      <c r="D2751" s="49">
        <v>3</v>
      </c>
      <c r="E2751">
        <v>25</v>
      </c>
      <c r="F2751">
        <v>6</v>
      </c>
      <c r="I2751" s="49"/>
      <c r="J2751">
        <v>2</v>
      </c>
      <c r="K2751">
        <v>1</v>
      </c>
      <c r="L2751">
        <v>3</v>
      </c>
      <c r="M2751" s="49" t="s">
        <v>610</v>
      </c>
      <c r="N2751" s="49"/>
      <c r="O2751" s="49" t="s">
        <v>7977</v>
      </c>
      <c r="P2751" s="49">
        <v>8</v>
      </c>
      <c r="Q2751" s="49" t="s">
        <v>7980</v>
      </c>
      <c r="R2751" s="49" t="str">
        <f>IFERROR(INDEX(tbl_Lookup_Exercises[Category],MATCH(tbl_Exercises[[#This Row],[ExerciseName]],tbl_Lookup_Exercises[ExerciseName],0)),"Unknown")</f>
        <v>Arms_Triceps</v>
      </c>
    </row>
    <row r="2752" spans="1:18" x14ac:dyDescent="0.25">
      <c r="A2752" s="49" t="s">
        <v>7981</v>
      </c>
      <c r="B2752" s="49" t="s">
        <v>1315</v>
      </c>
      <c r="C2752" s="49" t="s">
        <v>209</v>
      </c>
      <c r="D2752" s="49">
        <v>1</v>
      </c>
      <c r="E2752">
        <v>62.5</v>
      </c>
      <c r="F2752">
        <v>10</v>
      </c>
      <c r="I2752" s="49"/>
      <c r="J2752">
        <v>2</v>
      </c>
      <c r="K2752">
        <v>1</v>
      </c>
      <c r="L2752">
        <v>3</v>
      </c>
      <c r="M2752" s="49" t="s">
        <v>1745</v>
      </c>
      <c r="N2752" s="49"/>
      <c r="O2752" s="49" t="s">
        <v>2181</v>
      </c>
      <c r="P2752" s="49">
        <v>8</v>
      </c>
      <c r="Q2752" s="49" t="s">
        <v>7982</v>
      </c>
      <c r="R2752" s="49" t="str">
        <f>IFERROR(INDEX(tbl_Lookup_Exercises[Category],MATCH(tbl_Exercises[[#This Row],[ExerciseName]],tbl_Lookup_Exercises[ExerciseName],0)),"Unknown")</f>
        <v>Arms_Triceps</v>
      </c>
    </row>
    <row r="2753" spans="1:18" x14ac:dyDescent="0.25">
      <c r="A2753" s="49" t="s">
        <v>7983</v>
      </c>
      <c r="B2753" s="49" t="s">
        <v>1315</v>
      </c>
      <c r="C2753" s="49" t="s">
        <v>209</v>
      </c>
      <c r="D2753" s="49">
        <v>2</v>
      </c>
      <c r="E2753">
        <v>65</v>
      </c>
      <c r="F2753">
        <v>8</v>
      </c>
      <c r="I2753" s="49"/>
      <c r="J2753">
        <v>2</v>
      </c>
      <c r="K2753">
        <v>1</v>
      </c>
      <c r="L2753">
        <v>3</v>
      </c>
      <c r="M2753" s="49" t="s">
        <v>1745</v>
      </c>
      <c r="N2753" s="49"/>
      <c r="O2753" s="49" t="s">
        <v>2181</v>
      </c>
      <c r="P2753" s="49">
        <v>8</v>
      </c>
      <c r="Q2753" s="49" t="s">
        <v>7984</v>
      </c>
      <c r="R2753" s="49" t="str">
        <f>IFERROR(INDEX(tbl_Lookup_Exercises[Category],MATCH(tbl_Exercises[[#This Row],[ExerciseName]],tbl_Lookup_Exercises[ExerciseName],0)),"Unknown")</f>
        <v>Arms_Triceps</v>
      </c>
    </row>
    <row r="2754" spans="1:18" x14ac:dyDescent="0.25">
      <c r="A2754" s="49" t="s">
        <v>7985</v>
      </c>
      <c r="B2754" s="49" t="s">
        <v>1315</v>
      </c>
      <c r="C2754" s="49" t="s">
        <v>209</v>
      </c>
      <c r="D2754" s="49">
        <v>3</v>
      </c>
      <c r="E2754">
        <v>60</v>
      </c>
      <c r="F2754">
        <v>10</v>
      </c>
      <c r="I2754" s="49"/>
      <c r="J2754">
        <v>2</v>
      </c>
      <c r="K2754">
        <v>1</v>
      </c>
      <c r="L2754">
        <v>3</v>
      </c>
      <c r="M2754" s="49" t="s">
        <v>610</v>
      </c>
      <c r="N2754" s="49"/>
      <c r="O2754" s="49" t="s">
        <v>2350</v>
      </c>
      <c r="P2754" s="49">
        <v>8</v>
      </c>
      <c r="Q2754" s="49" t="s">
        <v>7986</v>
      </c>
      <c r="R2754" s="49" t="str">
        <f>IFERROR(INDEX(tbl_Lookup_Exercises[Category],MATCH(tbl_Exercises[[#This Row],[ExerciseName]],tbl_Lookup_Exercises[ExerciseName],0)),"Unknown")</f>
        <v>Arms_Triceps</v>
      </c>
    </row>
    <row r="2755" spans="1:18" x14ac:dyDescent="0.25">
      <c r="A2755" s="49" t="s">
        <v>7987</v>
      </c>
      <c r="B2755" s="49" t="s">
        <v>1315</v>
      </c>
      <c r="C2755" s="49" t="s">
        <v>209</v>
      </c>
      <c r="D2755" s="49">
        <v>4</v>
      </c>
      <c r="E2755">
        <v>70</v>
      </c>
      <c r="F2755">
        <v>5</v>
      </c>
      <c r="I2755" s="49"/>
      <c r="J2755">
        <v>2</v>
      </c>
      <c r="K2755">
        <v>1</v>
      </c>
      <c r="L2755">
        <v>3</v>
      </c>
      <c r="M2755" s="49" t="s">
        <v>610</v>
      </c>
      <c r="N2755" s="49"/>
      <c r="O2755" s="49" t="s">
        <v>2350</v>
      </c>
      <c r="P2755" s="49">
        <v>8</v>
      </c>
      <c r="Q2755" s="49" t="s">
        <v>7988</v>
      </c>
      <c r="R2755" s="49" t="str">
        <f>IFERROR(INDEX(tbl_Lookup_Exercises[Category],MATCH(tbl_Exercises[[#This Row],[ExerciseName]],tbl_Lookup_Exercises[ExerciseName],0)),"Unknown")</f>
        <v>Arms_Triceps</v>
      </c>
    </row>
    <row r="2756" spans="1:18" x14ac:dyDescent="0.25">
      <c r="A2756" s="49" t="s">
        <v>7989</v>
      </c>
      <c r="B2756" s="49" t="s">
        <v>1315</v>
      </c>
      <c r="C2756" s="49" t="s">
        <v>373</v>
      </c>
      <c r="D2756" s="49">
        <v>1</v>
      </c>
      <c r="G2756">
        <v>20</v>
      </c>
      <c r="H2756">
        <v>0</v>
      </c>
      <c r="I2756" s="49" t="s">
        <v>3957</v>
      </c>
      <c r="M2756" s="49"/>
      <c r="N2756" s="49"/>
      <c r="O2756" s="49"/>
      <c r="P2756" s="49">
        <v>8</v>
      </c>
      <c r="Q2756" s="49" t="s">
        <v>7990</v>
      </c>
      <c r="R2756" s="49" t="str">
        <f>IFERROR(INDEX(tbl_Lookup_Exercises[Category],MATCH(tbl_Exercises[[#This Row],[ExerciseName]],tbl_Lookup_Exercises[ExerciseName],0)),"Unknown")</f>
        <v>Cardio</v>
      </c>
    </row>
    <row r="2757" spans="1:18" x14ac:dyDescent="0.25">
      <c r="A2757" s="49" t="s">
        <v>7991</v>
      </c>
      <c r="B2757" s="49" t="s">
        <v>1315</v>
      </c>
      <c r="C2757" s="49" t="s">
        <v>373</v>
      </c>
      <c r="D2757" s="49">
        <v>2</v>
      </c>
      <c r="G2757">
        <v>20</v>
      </c>
      <c r="H2757">
        <v>0</v>
      </c>
      <c r="I2757" s="49" t="s">
        <v>3957</v>
      </c>
      <c r="M2757" s="49"/>
      <c r="N2757" s="49"/>
      <c r="O2757" s="49"/>
      <c r="P2757" s="49">
        <v>8</v>
      </c>
      <c r="Q2757" s="49" t="s">
        <v>7992</v>
      </c>
      <c r="R2757" s="49" t="str">
        <f>IFERROR(INDEX(tbl_Lookup_Exercises[Category],MATCH(tbl_Exercises[[#This Row],[ExerciseName]],tbl_Lookup_Exercises[ExerciseName],0)),"Unknown")</f>
        <v>Cardio</v>
      </c>
    </row>
    <row r="2758" spans="1:18" x14ac:dyDescent="0.25">
      <c r="A2758" s="49" t="s">
        <v>7993</v>
      </c>
      <c r="B2758" s="49" t="s">
        <v>1315</v>
      </c>
      <c r="C2758" s="49" t="s">
        <v>373</v>
      </c>
      <c r="D2758" s="49">
        <v>3</v>
      </c>
      <c r="G2758">
        <v>20</v>
      </c>
      <c r="H2758">
        <v>0</v>
      </c>
      <c r="I2758" s="49" t="s">
        <v>3957</v>
      </c>
      <c r="M2758" s="49"/>
      <c r="N2758" s="49"/>
      <c r="O2758" s="49"/>
      <c r="P2758" s="49">
        <v>8</v>
      </c>
      <c r="Q2758" s="49" t="s">
        <v>7994</v>
      </c>
      <c r="R2758" s="49" t="str">
        <f>IFERROR(INDEX(tbl_Lookup_Exercises[Category],MATCH(tbl_Exercises[[#This Row],[ExerciseName]],tbl_Lookup_Exercises[ExerciseName],0)),"Unknown")</f>
        <v>Cardio</v>
      </c>
    </row>
    <row r="2759" spans="1:18" x14ac:dyDescent="0.25">
      <c r="A2759" s="49" t="s">
        <v>7995</v>
      </c>
      <c r="B2759" s="49" t="s">
        <v>1315</v>
      </c>
      <c r="C2759" s="49" t="s">
        <v>373</v>
      </c>
      <c r="D2759" s="49">
        <v>4</v>
      </c>
      <c r="G2759">
        <v>20</v>
      </c>
      <c r="H2759">
        <v>0</v>
      </c>
      <c r="I2759" s="49" t="s">
        <v>3957</v>
      </c>
      <c r="M2759" s="49"/>
      <c r="N2759" s="49"/>
      <c r="O2759" s="49"/>
      <c r="P2759" s="49">
        <v>8</v>
      </c>
      <c r="Q2759" s="49" t="s">
        <v>7996</v>
      </c>
      <c r="R2759" s="49" t="str">
        <f>IFERROR(INDEX(tbl_Lookup_Exercises[Category],MATCH(tbl_Exercises[[#This Row],[ExerciseName]],tbl_Lookup_Exercises[ExerciseName],0)),"Unknown")</f>
        <v>Cardio</v>
      </c>
    </row>
    <row r="2760" spans="1:18" x14ac:dyDescent="0.25">
      <c r="A2760" s="49" t="s">
        <v>7997</v>
      </c>
      <c r="B2760" s="49" t="s">
        <v>1315</v>
      </c>
      <c r="C2760" s="49" t="s">
        <v>373</v>
      </c>
      <c r="D2760" s="49">
        <v>5</v>
      </c>
      <c r="G2760">
        <v>20</v>
      </c>
      <c r="H2760">
        <v>0</v>
      </c>
      <c r="I2760" s="49" t="s">
        <v>3957</v>
      </c>
      <c r="M2760" s="49"/>
      <c r="N2760" s="49"/>
      <c r="O2760" s="49"/>
      <c r="P2760" s="49">
        <v>8</v>
      </c>
      <c r="Q2760" s="49" t="s">
        <v>7998</v>
      </c>
      <c r="R2760" s="49" t="str">
        <f>IFERROR(INDEX(tbl_Lookup_Exercises[Category],MATCH(tbl_Exercises[[#This Row],[ExerciseName]],tbl_Lookup_Exercises[ExerciseName],0)),"Unknown")</f>
        <v>Cardio</v>
      </c>
    </row>
    <row r="2761" spans="1:18" x14ac:dyDescent="0.25">
      <c r="A2761" s="49" t="s">
        <v>7999</v>
      </c>
      <c r="B2761" s="49" t="s">
        <v>1315</v>
      </c>
      <c r="C2761" s="49" t="s">
        <v>373</v>
      </c>
      <c r="D2761" s="49">
        <v>6</v>
      </c>
      <c r="G2761">
        <v>20</v>
      </c>
      <c r="H2761">
        <v>0</v>
      </c>
      <c r="I2761" s="49" t="s">
        <v>3957</v>
      </c>
      <c r="M2761" s="49"/>
      <c r="N2761" s="49"/>
      <c r="O2761" s="49"/>
      <c r="P2761" s="49">
        <v>8</v>
      </c>
      <c r="Q2761" s="49" t="s">
        <v>1318</v>
      </c>
      <c r="R2761" s="49" t="str">
        <f>IFERROR(INDEX(tbl_Lookup_Exercises[Category],MATCH(tbl_Exercises[[#This Row],[ExerciseName]],tbl_Lookup_Exercises[ExerciseName],0)),"Unknown")</f>
        <v>Cardio</v>
      </c>
    </row>
    <row r="2762" spans="1:18" x14ac:dyDescent="0.25">
      <c r="A2762" s="49" t="s">
        <v>8000</v>
      </c>
      <c r="B2762" s="49" t="s">
        <v>1319</v>
      </c>
      <c r="C2762" s="49" t="s">
        <v>363</v>
      </c>
      <c r="D2762" s="49">
        <v>1</v>
      </c>
      <c r="G2762">
        <v>300</v>
      </c>
      <c r="H2762">
        <v>0.56999999999999995</v>
      </c>
      <c r="I2762" s="49" t="s">
        <v>3957</v>
      </c>
      <c r="M2762" s="49"/>
      <c r="N2762" s="49"/>
      <c r="O2762" s="49" t="s">
        <v>7642</v>
      </c>
      <c r="P2762" s="49">
        <v>8</v>
      </c>
      <c r="Q2762" s="49" t="s">
        <v>1321</v>
      </c>
      <c r="R2762" s="49" t="str">
        <f>IFERROR(INDEX(tbl_Lookup_Exercises[Category],MATCH(tbl_Exercises[[#This Row],[ExerciseName]],tbl_Lookup_Exercises[ExerciseName],0)),"Unknown")</f>
        <v>Cardio</v>
      </c>
    </row>
    <row r="2763" spans="1:18" x14ac:dyDescent="0.25">
      <c r="A2763" s="49" t="s">
        <v>8001</v>
      </c>
      <c r="B2763" s="49" t="s">
        <v>1319</v>
      </c>
      <c r="C2763" s="49" t="s">
        <v>269</v>
      </c>
      <c r="D2763" s="49">
        <v>1</v>
      </c>
      <c r="E2763">
        <v>0</v>
      </c>
      <c r="F2763">
        <v>10</v>
      </c>
      <c r="I2763" s="49"/>
      <c r="M2763" s="49"/>
      <c r="N2763" s="49" t="s">
        <v>8002</v>
      </c>
      <c r="O2763" s="49"/>
      <c r="P2763" s="49">
        <v>8</v>
      </c>
      <c r="Q2763" s="49" t="s">
        <v>8003</v>
      </c>
      <c r="R2763" s="49" t="str">
        <f>IFERROR(INDEX(tbl_Lookup_Exercises[Category],MATCH(tbl_Exercises[[#This Row],[ExerciseName]],tbl_Lookup_Exercises[ExerciseName],0)),"Unknown")</f>
        <v>Legs</v>
      </c>
    </row>
    <row r="2764" spans="1:18" x14ac:dyDescent="0.25">
      <c r="A2764" s="49" t="s">
        <v>8004</v>
      </c>
      <c r="B2764" s="49" t="s">
        <v>1319</v>
      </c>
      <c r="C2764" s="49" t="s">
        <v>423</v>
      </c>
      <c r="D2764" s="49">
        <v>1</v>
      </c>
      <c r="E2764">
        <v>0</v>
      </c>
      <c r="F2764">
        <v>10</v>
      </c>
      <c r="I2764" s="49"/>
      <c r="M2764" s="49"/>
      <c r="N2764" s="49" t="s">
        <v>8002</v>
      </c>
      <c r="O2764" s="49"/>
      <c r="P2764" s="49">
        <v>8</v>
      </c>
      <c r="Q2764" s="49" t="s">
        <v>8005</v>
      </c>
      <c r="R2764" s="49" t="str">
        <f>IFERROR(INDEX(tbl_Lookup_Exercises[Category],MATCH(tbl_Exercises[[#This Row],[ExerciseName]],tbl_Lookup_Exercises[ExerciseName],0)),"Unknown")</f>
        <v>Warmup</v>
      </c>
    </row>
    <row r="2765" spans="1:18" x14ac:dyDescent="0.25">
      <c r="A2765" s="49" t="s">
        <v>8006</v>
      </c>
      <c r="B2765" s="49" t="s">
        <v>1319</v>
      </c>
      <c r="C2765" s="49" t="s">
        <v>275</v>
      </c>
      <c r="D2765" s="49">
        <v>1</v>
      </c>
      <c r="E2765">
        <v>0</v>
      </c>
      <c r="G2765">
        <v>8</v>
      </c>
      <c r="I2765" s="49"/>
      <c r="M2765" s="49"/>
      <c r="N2765" s="49" t="s">
        <v>8002</v>
      </c>
      <c r="O2765" s="49"/>
      <c r="P2765" s="49">
        <v>8</v>
      </c>
      <c r="Q2765" s="49" t="s">
        <v>8007</v>
      </c>
      <c r="R2765" s="49" t="str">
        <f>IFERROR(INDEX(tbl_Lookup_Exercises[Category],MATCH(tbl_Exercises[[#This Row],[ExerciseName]],tbl_Lookup_Exercises[ExerciseName],0)),"Unknown")</f>
        <v>Legs</v>
      </c>
    </row>
    <row r="2766" spans="1:18" x14ac:dyDescent="0.25">
      <c r="A2766" s="49" t="s">
        <v>8008</v>
      </c>
      <c r="B2766" s="49" t="s">
        <v>1319</v>
      </c>
      <c r="C2766" s="49" t="s">
        <v>299</v>
      </c>
      <c r="D2766" s="49">
        <v>1</v>
      </c>
      <c r="E2766">
        <v>0</v>
      </c>
      <c r="F2766">
        <v>10</v>
      </c>
      <c r="I2766" s="49"/>
      <c r="M2766" s="49"/>
      <c r="N2766" s="49" t="s">
        <v>8002</v>
      </c>
      <c r="O2766" s="49"/>
      <c r="P2766" s="49">
        <v>8</v>
      </c>
      <c r="Q2766" s="49" t="s">
        <v>8009</v>
      </c>
      <c r="R2766" s="49" t="str">
        <f>IFERROR(INDEX(tbl_Lookup_Exercises[Category],MATCH(tbl_Exercises[[#This Row],[ExerciseName]],tbl_Lookup_Exercises[ExerciseName],0)),"Unknown")</f>
        <v>Legs</v>
      </c>
    </row>
    <row r="2767" spans="1:18" x14ac:dyDescent="0.25">
      <c r="A2767" s="49" t="s">
        <v>8010</v>
      </c>
      <c r="B2767" s="49" t="s">
        <v>1319</v>
      </c>
      <c r="C2767" s="49" t="s">
        <v>286</v>
      </c>
      <c r="D2767" s="49">
        <v>1</v>
      </c>
      <c r="E2767">
        <v>0</v>
      </c>
      <c r="F2767">
        <v>15</v>
      </c>
      <c r="I2767" s="49"/>
      <c r="M2767" s="49"/>
      <c r="N2767" s="49" t="s">
        <v>8002</v>
      </c>
      <c r="O2767" s="49"/>
      <c r="P2767" s="49">
        <v>8</v>
      </c>
      <c r="Q2767" s="49" t="s">
        <v>8011</v>
      </c>
      <c r="R2767" s="49" t="str">
        <f>IFERROR(INDEX(tbl_Lookup_Exercises[Category],MATCH(tbl_Exercises[[#This Row],[ExerciseName]],tbl_Lookup_Exercises[ExerciseName],0)),"Unknown")</f>
        <v>Legs</v>
      </c>
    </row>
    <row r="2768" spans="1:18" x14ac:dyDescent="0.25">
      <c r="A2768" s="49" t="s">
        <v>8012</v>
      </c>
      <c r="B2768" s="49" t="s">
        <v>1319</v>
      </c>
      <c r="C2768" s="49" t="s">
        <v>269</v>
      </c>
      <c r="D2768" s="49">
        <v>2</v>
      </c>
      <c r="E2768">
        <v>0</v>
      </c>
      <c r="F2768">
        <v>10</v>
      </c>
      <c r="I2768" s="49"/>
      <c r="M2768" s="49"/>
      <c r="N2768" s="49" t="s">
        <v>8013</v>
      </c>
      <c r="O2768" s="49"/>
      <c r="P2768" s="49">
        <v>8</v>
      </c>
      <c r="Q2768" s="49" t="s">
        <v>8014</v>
      </c>
      <c r="R2768" s="49" t="str">
        <f>IFERROR(INDEX(tbl_Lookup_Exercises[Category],MATCH(tbl_Exercises[[#This Row],[ExerciseName]],tbl_Lookup_Exercises[ExerciseName],0)),"Unknown")</f>
        <v>Legs</v>
      </c>
    </row>
    <row r="2769" spans="1:18" x14ac:dyDescent="0.25">
      <c r="A2769" s="49" t="s">
        <v>8015</v>
      </c>
      <c r="B2769" s="49" t="s">
        <v>1319</v>
      </c>
      <c r="C2769" s="49" t="s">
        <v>423</v>
      </c>
      <c r="D2769" s="49">
        <v>2</v>
      </c>
      <c r="E2769">
        <v>0</v>
      </c>
      <c r="F2769">
        <v>10</v>
      </c>
      <c r="I2769" s="49"/>
      <c r="M2769" s="49"/>
      <c r="N2769" s="49" t="s">
        <v>8013</v>
      </c>
      <c r="O2769" s="49"/>
      <c r="P2769" s="49">
        <v>8</v>
      </c>
      <c r="Q2769" s="49" t="s">
        <v>8016</v>
      </c>
      <c r="R2769" s="49" t="str">
        <f>IFERROR(INDEX(tbl_Lookup_Exercises[Category],MATCH(tbl_Exercises[[#This Row],[ExerciseName]],tbl_Lookup_Exercises[ExerciseName],0)),"Unknown")</f>
        <v>Warmup</v>
      </c>
    </row>
    <row r="2770" spans="1:18" x14ac:dyDescent="0.25">
      <c r="A2770" s="49" t="s">
        <v>8017</v>
      </c>
      <c r="B2770" s="49" t="s">
        <v>1319</v>
      </c>
      <c r="C2770" s="49" t="s">
        <v>275</v>
      </c>
      <c r="D2770" s="49">
        <v>2</v>
      </c>
      <c r="E2770">
        <v>0</v>
      </c>
      <c r="G2770">
        <v>8</v>
      </c>
      <c r="I2770" s="49"/>
      <c r="M2770" s="49"/>
      <c r="N2770" s="49" t="s">
        <v>8013</v>
      </c>
      <c r="O2770" s="49"/>
      <c r="P2770" s="49">
        <v>8</v>
      </c>
      <c r="Q2770" s="49" t="s">
        <v>8018</v>
      </c>
      <c r="R2770" s="49" t="str">
        <f>IFERROR(INDEX(tbl_Lookup_Exercises[Category],MATCH(tbl_Exercises[[#This Row],[ExerciseName]],tbl_Lookup_Exercises[ExerciseName],0)),"Unknown")</f>
        <v>Legs</v>
      </c>
    </row>
    <row r="2771" spans="1:18" x14ac:dyDescent="0.25">
      <c r="A2771" s="49" t="s">
        <v>8019</v>
      </c>
      <c r="B2771" s="49" t="s">
        <v>1319</v>
      </c>
      <c r="C2771" s="49" t="s">
        <v>299</v>
      </c>
      <c r="D2771" s="49">
        <v>2</v>
      </c>
      <c r="E2771">
        <v>0</v>
      </c>
      <c r="F2771">
        <v>10</v>
      </c>
      <c r="I2771" s="49"/>
      <c r="M2771" s="49"/>
      <c r="N2771" s="49" t="s">
        <v>8013</v>
      </c>
      <c r="O2771" s="49"/>
      <c r="P2771" s="49">
        <v>8</v>
      </c>
      <c r="Q2771" s="49" t="s">
        <v>8020</v>
      </c>
      <c r="R2771" s="49" t="str">
        <f>IFERROR(INDEX(tbl_Lookup_Exercises[Category],MATCH(tbl_Exercises[[#This Row],[ExerciseName]],tbl_Lookup_Exercises[ExerciseName],0)),"Unknown")</f>
        <v>Legs</v>
      </c>
    </row>
    <row r="2772" spans="1:18" x14ac:dyDescent="0.25">
      <c r="A2772" s="49" t="s">
        <v>8021</v>
      </c>
      <c r="B2772" s="49" t="s">
        <v>1319</v>
      </c>
      <c r="C2772" s="49" t="s">
        <v>286</v>
      </c>
      <c r="D2772" s="49">
        <v>2</v>
      </c>
      <c r="E2772">
        <v>0</v>
      </c>
      <c r="F2772">
        <v>15</v>
      </c>
      <c r="I2772" s="49"/>
      <c r="M2772" s="49"/>
      <c r="N2772" s="49" t="s">
        <v>8013</v>
      </c>
      <c r="O2772" s="49"/>
      <c r="P2772" s="49">
        <v>8</v>
      </c>
      <c r="Q2772" s="49" t="s">
        <v>8022</v>
      </c>
      <c r="R2772" s="49" t="str">
        <f>IFERROR(INDEX(tbl_Lookup_Exercises[Category],MATCH(tbl_Exercises[[#This Row],[ExerciseName]],tbl_Lookup_Exercises[ExerciseName],0)),"Unknown")</f>
        <v>Legs</v>
      </c>
    </row>
    <row r="2773" spans="1:18" x14ac:dyDescent="0.25">
      <c r="A2773" s="49" t="s">
        <v>8023</v>
      </c>
      <c r="B2773" s="49" t="s">
        <v>1319</v>
      </c>
      <c r="C2773" s="49" t="s">
        <v>1</v>
      </c>
      <c r="D2773" s="49">
        <v>1</v>
      </c>
      <c r="E2773">
        <v>150</v>
      </c>
      <c r="G2773">
        <v>75</v>
      </c>
      <c r="I2773" s="49"/>
      <c r="M2773" s="49"/>
      <c r="N2773" s="49"/>
      <c r="O2773" s="49" t="s">
        <v>6814</v>
      </c>
      <c r="P2773" s="49">
        <v>8</v>
      </c>
      <c r="Q2773" s="49" t="s">
        <v>8024</v>
      </c>
      <c r="R2773" s="49" t="str">
        <f>IFERROR(INDEX(tbl_Lookup_Exercises[Category],MATCH(tbl_Exercises[[#This Row],[ExerciseName]],tbl_Lookup_Exercises[ExerciseName],0)),"Unknown")</f>
        <v>Carry</v>
      </c>
    </row>
    <row r="2774" spans="1:18" x14ac:dyDescent="0.25">
      <c r="A2774" s="49" t="s">
        <v>8025</v>
      </c>
      <c r="B2774" s="49" t="s">
        <v>1319</v>
      </c>
      <c r="C2774" s="49" t="s">
        <v>1</v>
      </c>
      <c r="D2774" s="49">
        <v>2</v>
      </c>
      <c r="E2774">
        <v>150</v>
      </c>
      <c r="G2774">
        <v>70.199999999999989</v>
      </c>
      <c r="I2774" s="49"/>
      <c r="M2774" s="49"/>
      <c r="N2774" s="49"/>
      <c r="O2774" s="49" t="s">
        <v>8026</v>
      </c>
      <c r="P2774" s="49">
        <v>8</v>
      </c>
      <c r="Q2774" s="49" t="s">
        <v>8027</v>
      </c>
      <c r="R2774" s="49" t="str">
        <f>IFERROR(INDEX(tbl_Lookup_Exercises[Category],MATCH(tbl_Exercises[[#This Row],[ExerciseName]],tbl_Lookup_Exercises[ExerciseName],0)),"Unknown")</f>
        <v>Carry</v>
      </c>
    </row>
    <row r="2775" spans="1:18" x14ac:dyDescent="0.25">
      <c r="A2775" s="49" t="s">
        <v>8028</v>
      </c>
      <c r="B2775" s="49" t="s">
        <v>1319</v>
      </c>
      <c r="C2775" s="49" t="s">
        <v>1</v>
      </c>
      <c r="D2775" s="49">
        <v>3</v>
      </c>
      <c r="E2775">
        <v>150</v>
      </c>
      <c r="G2775">
        <v>60</v>
      </c>
      <c r="I2775" s="49"/>
      <c r="M2775" s="49"/>
      <c r="N2775" s="49"/>
      <c r="O2775" s="49" t="s">
        <v>8029</v>
      </c>
      <c r="P2775" s="49">
        <v>8</v>
      </c>
      <c r="Q2775" s="49" t="s">
        <v>8030</v>
      </c>
      <c r="R2775" s="49" t="str">
        <f>IFERROR(INDEX(tbl_Lookup_Exercises[Category],MATCH(tbl_Exercises[[#This Row],[ExerciseName]],tbl_Lookup_Exercises[ExerciseName],0)),"Unknown")</f>
        <v>Carry</v>
      </c>
    </row>
    <row r="2776" spans="1:18" x14ac:dyDescent="0.25">
      <c r="A2776" s="49" t="s">
        <v>8031</v>
      </c>
      <c r="B2776" s="49" t="s">
        <v>1319</v>
      </c>
      <c r="C2776" s="49" t="s">
        <v>1</v>
      </c>
      <c r="D2776" s="49">
        <v>4</v>
      </c>
      <c r="E2776">
        <v>150</v>
      </c>
      <c r="G2776">
        <v>55.2</v>
      </c>
      <c r="I2776" s="49"/>
      <c r="M2776" s="49"/>
      <c r="N2776" s="49"/>
      <c r="O2776" s="49" t="s">
        <v>8032</v>
      </c>
      <c r="P2776" s="49">
        <v>8</v>
      </c>
      <c r="Q2776" s="49" t="s">
        <v>8033</v>
      </c>
      <c r="R2776" s="49" t="str">
        <f>IFERROR(INDEX(tbl_Lookup_Exercises[Category],MATCH(tbl_Exercises[[#This Row],[ExerciseName]],tbl_Lookup_Exercises[ExerciseName],0)),"Unknown")</f>
        <v>Carry</v>
      </c>
    </row>
    <row r="2777" spans="1:18" x14ac:dyDescent="0.25">
      <c r="A2777" s="49" t="s">
        <v>8034</v>
      </c>
      <c r="B2777" s="49" t="s">
        <v>1319</v>
      </c>
      <c r="C2777" s="49" t="s">
        <v>265</v>
      </c>
      <c r="D2777" s="49">
        <v>1</v>
      </c>
      <c r="E2777">
        <v>75</v>
      </c>
      <c r="F2777">
        <v>10</v>
      </c>
      <c r="I2777" s="49"/>
      <c r="J2777">
        <v>2</v>
      </c>
      <c r="K2777">
        <v>1</v>
      </c>
      <c r="L2777">
        <v>3</v>
      </c>
      <c r="M2777" s="49" t="s">
        <v>1745</v>
      </c>
      <c r="N2777" s="49"/>
      <c r="O2777" s="49" t="s">
        <v>8035</v>
      </c>
      <c r="P2777" s="49">
        <v>8</v>
      </c>
      <c r="Q2777" s="49" t="s">
        <v>8036</v>
      </c>
      <c r="R2777" s="49" t="str">
        <f>IFERROR(INDEX(tbl_Lookup_Exercises[Category],MATCH(tbl_Exercises[[#This Row],[ExerciseName]],tbl_Lookup_Exercises[ExerciseName],0)),"Unknown")</f>
        <v>Legs</v>
      </c>
    </row>
    <row r="2778" spans="1:18" x14ac:dyDescent="0.25">
      <c r="A2778" s="49" t="s">
        <v>8037</v>
      </c>
      <c r="B2778" s="49" t="s">
        <v>1319</v>
      </c>
      <c r="C2778" s="49" t="s">
        <v>265</v>
      </c>
      <c r="D2778" s="49">
        <v>2</v>
      </c>
      <c r="E2778">
        <v>75</v>
      </c>
      <c r="F2778">
        <v>10</v>
      </c>
      <c r="I2778" s="49"/>
      <c r="J2778">
        <v>2</v>
      </c>
      <c r="K2778">
        <v>1</v>
      </c>
      <c r="L2778">
        <v>3</v>
      </c>
      <c r="M2778" s="49" t="s">
        <v>1745</v>
      </c>
      <c r="N2778" s="49"/>
      <c r="O2778" s="49" t="s">
        <v>8035</v>
      </c>
      <c r="P2778" s="49">
        <v>8</v>
      </c>
      <c r="Q2778" s="49" t="s">
        <v>8038</v>
      </c>
      <c r="R2778" s="49" t="str">
        <f>IFERROR(INDEX(tbl_Lookup_Exercises[Category],MATCH(tbl_Exercises[[#This Row],[ExerciseName]],tbl_Lookup_Exercises[ExerciseName],0)),"Unknown")</f>
        <v>Legs</v>
      </c>
    </row>
    <row r="2779" spans="1:18" x14ac:dyDescent="0.25">
      <c r="A2779" s="49" t="s">
        <v>8039</v>
      </c>
      <c r="B2779" s="49" t="s">
        <v>1319</v>
      </c>
      <c r="C2779" s="49" t="s">
        <v>265</v>
      </c>
      <c r="D2779" s="49">
        <v>3</v>
      </c>
      <c r="E2779">
        <v>75</v>
      </c>
      <c r="F2779">
        <v>9</v>
      </c>
      <c r="I2779" s="49"/>
      <c r="J2779">
        <v>2</v>
      </c>
      <c r="K2779">
        <v>1</v>
      </c>
      <c r="L2779">
        <v>3</v>
      </c>
      <c r="M2779" s="49" t="s">
        <v>1745</v>
      </c>
      <c r="N2779" s="49"/>
      <c r="O2779" s="49" t="s">
        <v>8035</v>
      </c>
      <c r="P2779" s="49">
        <v>8</v>
      </c>
      <c r="Q2779" s="49" t="s">
        <v>8040</v>
      </c>
      <c r="R2779" s="49" t="str">
        <f>IFERROR(INDEX(tbl_Lookup_Exercises[Category],MATCH(tbl_Exercises[[#This Row],[ExerciseName]],tbl_Lookup_Exercises[ExerciseName],0)),"Unknown")</f>
        <v>Legs</v>
      </c>
    </row>
    <row r="2780" spans="1:18" x14ac:dyDescent="0.25">
      <c r="A2780" s="49" t="s">
        <v>8041</v>
      </c>
      <c r="B2780" s="49" t="s">
        <v>1319</v>
      </c>
      <c r="C2780" s="49" t="s">
        <v>265</v>
      </c>
      <c r="D2780" s="49">
        <v>4</v>
      </c>
      <c r="E2780">
        <v>75</v>
      </c>
      <c r="F2780">
        <v>9</v>
      </c>
      <c r="I2780" s="49"/>
      <c r="J2780">
        <v>2</v>
      </c>
      <c r="K2780">
        <v>1</v>
      </c>
      <c r="L2780">
        <v>3</v>
      </c>
      <c r="M2780" s="49" t="s">
        <v>1745</v>
      </c>
      <c r="N2780" s="49"/>
      <c r="O2780" s="49" t="s">
        <v>8035</v>
      </c>
      <c r="P2780" s="49">
        <v>8</v>
      </c>
      <c r="Q2780" s="49" t="s">
        <v>8042</v>
      </c>
      <c r="R2780" s="49" t="str">
        <f>IFERROR(INDEX(tbl_Lookup_Exercises[Category],MATCH(tbl_Exercises[[#This Row],[ExerciseName]],tbl_Lookup_Exercises[ExerciseName],0)),"Unknown")</f>
        <v>Legs</v>
      </c>
    </row>
    <row r="2781" spans="1:18" x14ac:dyDescent="0.25">
      <c r="A2781" s="49" t="s">
        <v>8043</v>
      </c>
      <c r="B2781" s="49" t="s">
        <v>1319</v>
      </c>
      <c r="C2781" s="49" t="s">
        <v>249</v>
      </c>
      <c r="D2781" s="49">
        <v>1</v>
      </c>
      <c r="E2781">
        <v>150</v>
      </c>
      <c r="F2781">
        <v>10</v>
      </c>
      <c r="I2781" s="49"/>
      <c r="J2781">
        <v>2</v>
      </c>
      <c r="K2781">
        <v>1</v>
      </c>
      <c r="L2781">
        <v>3</v>
      </c>
      <c r="M2781" s="49" t="s">
        <v>618</v>
      </c>
      <c r="N2781" s="49"/>
      <c r="O2781" s="49" t="s">
        <v>3189</v>
      </c>
      <c r="P2781" s="49">
        <v>8</v>
      </c>
      <c r="Q2781" s="49" t="s">
        <v>8044</v>
      </c>
      <c r="R2781" s="49" t="str">
        <f>IFERROR(INDEX(tbl_Lookup_Exercises[Category],MATCH(tbl_Exercises[[#This Row],[ExerciseName]],tbl_Lookup_Exercises[ExerciseName],0)),"Unknown")</f>
        <v>Legs</v>
      </c>
    </row>
    <row r="2782" spans="1:18" x14ac:dyDescent="0.25">
      <c r="A2782" s="49" t="s">
        <v>8045</v>
      </c>
      <c r="B2782" s="49" t="s">
        <v>1319</v>
      </c>
      <c r="C2782" s="49" t="s">
        <v>249</v>
      </c>
      <c r="D2782" s="49">
        <v>2</v>
      </c>
      <c r="E2782">
        <v>150</v>
      </c>
      <c r="F2782">
        <v>10</v>
      </c>
      <c r="I2782" s="49"/>
      <c r="J2782">
        <v>2</v>
      </c>
      <c r="K2782">
        <v>1</v>
      </c>
      <c r="L2782">
        <v>3</v>
      </c>
      <c r="M2782" s="49" t="s">
        <v>618</v>
      </c>
      <c r="N2782" s="49"/>
      <c r="O2782" s="49" t="s">
        <v>3189</v>
      </c>
      <c r="P2782" s="49">
        <v>8</v>
      </c>
      <c r="Q2782" s="49" t="s">
        <v>8046</v>
      </c>
      <c r="R2782" s="49" t="str">
        <f>IFERROR(INDEX(tbl_Lookup_Exercises[Category],MATCH(tbl_Exercises[[#This Row],[ExerciseName]],tbl_Lookup_Exercises[ExerciseName],0)),"Unknown")</f>
        <v>Legs</v>
      </c>
    </row>
    <row r="2783" spans="1:18" x14ac:dyDescent="0.25">
      <c r="A2783" s="49" t="s">
        <v>8047</v>
      </c>
      <c r="B2783" s="49" t="s">
        <v>1319</v>
      </c>
      <c r="C2783" s="49" t="s">
        <v>249</v>
      </c>
      <c r="D2783" s="49">
        <v>3</v>
      </c>
      <c r="E2783">
        <v>150</v>
      </c>
      <c r="F2783">
        <v>9</v>
      </c>
      <c r="I2783" s="49"/>
      <c r="J2783">
        <v>2</v>
      </c>
      <c r="K2783">
        <v>1</v>
      </c>
      <c r="L2783">
        <v>3</v>
      </c>
      <c r="M2783" s="49" t="s">
        <v>610</v>
      </c>
      <c r="N2783" s="49"/>
      <c r="O2783" s="49" t="s">
        <v>8048</v>
      </c>
      <c r="P2783" s="49">
        <v>8</v>
      </c>
      <c r="Q2783" s="49" t="s">
        <v>8049</v>
      </c>
      <c r="R2783" s="49" t="str">
        <f>IFERROR(INDEX(tbl_Lookup_Exercises[Category],MATCH(tbl_Exercises[[#This Row],[ExerciseName]],tbl_Lookup_Exercises[ExerciseName],0)),"Unknown")</f>
        <v>Legs</v>
      </c>
    </row>
    <row r="2784" spans="1:18" x14ac:dyDescent="0.25">
      <c r="A2784" s="49" t="s">
        <v>8050</v>
      </c>
      <c r="B2784" s="49" t="s">
        <v>1319</v>
      </c>
      <c r="C2784" s="49" t="s">
        <v>256</v>
      </c>
      <c r="D2784" s="49">
        <v>1</v>
      </c>
      <c r="E2784">
        <v>40</v>
      </c>
      <c r="F2784">
        <v>8</v>
      </c>
      <c r="I2784" s="49"/>
      <c r="J2784">
        <v>3</v>
      </c>
      <c r="K2784">
        <v>1</v>
      </c>
      <c r="L2784">
        <v>2</v>
      </c>
      <c r="M2784" s="49" t="s">
        <v>618</v>
      </c>
      <c r="N2784" s="49"/>
      <c r="O2784" s="49" t="s">
        <v>8051</v>
      </c>
      <c r="P2784" s="49">
        <v>8</v>
      </c>
      <c r="Q2784" s="49" t="s">
        <v>8052</v>
      </c>
      <c r="R2784" s="49" t="str">
        <f>IFERROR(INDEX(tbl_Lookup_Exercises[Category],MATCH(tbl_Exercises[[#This Row],[ExerciseName]],tbl_Lookup_Exercises[ExerciseName],0)),"Unknown")</f>
        <v>Legs</v>
      </c>
    </row>
    <row r="2785" spans="1:18" x14ac:dyDescent="0.25">
      <c r="A2785" s="49" t="s">
        <v>8053</v>
      </c>
      <c r="B2785" s="49" t="s">
        <v>1319</v>
      </c>
      <c r="C2785" s="49" t="s">
        <v>256</v>
      </c>
      <c r="D2785" s="49">
        <v>2</v>
      </c>
      <c r="E2785">
        <v>45</v>
      </c>
      <c r="F2785">
        <v>8</v>
      </c>
      <c r="I2785" s="49"/>
      <c r="J2785">
        <v>3</v>
      </c>
      <c r="K2785">
        <v>1</v>
      </c>
      <c r="L2785">
        <v>2</v>
      </c>
      <c r="M2785" s="49" t="s">
        <v>1745</v>
      </c>
      <c r="N2785" s="49"/>
      <c r="O2785" s="49" t="s">
        <v>8054</v>
      </c>
      <c r="P2785" s="49">
        <v>8</v>
      </c>
      <c r="Q2785" s="49" t="s">
        <v>8055</v>
      </c>
      <c r="R2785" s="49" t="str">
        <f>IFERROR(INDEX(tbl_Lookup_Exercises[Category],MATCH(tbl_Exercises[[#This Row],[ExerciseName]],tbl_Lookup_Exercises[ExerciseName],0)),"Unknown")</f>
        <v>Legs</v>
      </c>
    </row>
    <row r="2786" spans="1:18" x14ac:dyDescent="0.25">
      <c r="A2786" s="49" t="s">
        <v>8056</v>
      </c>
      <c r="B2786" s="49" t="s">
        <v>1319</v>
      </c>
      <c r="C2786" s="49" t="s">
        <v>256</v>
      </c>
      <c r="D2786" s="49">
        <v>3</v>
      </c>
      <c r="E2786">
        <v>50</v>
      </c>
      <c r="F2786">
        <v>8</v>
      </c>
      <c r="I2786" s="49"/>
      <c r="J2786">
        <v>3</v>
      </c>
      <c r="K2786">
        <v>1</v>
      </c>
      <c r="L2786">
        <v>2</v>
      </c>
      <c r="M2786" s="49" t="s">
        <v>1745</v>
      </c>
      <c r="N2786" s="49"/>
      <c r="O2786" s="49" t="s">
        <v>8057</v>
      </c>
      <c r="P2786" s="49">
        <v>8</v>
      </c>
      <c r="Q2786" s="49" t="s">
        <v>8058</v>
      </c>
      <c r="R2786" s="49" t="str">
        <f>IFERROR(INDEX(tbl_Lookup_Exercises[Category],MATCH(tbl_Exercises[[#This Row],[ExerciseName]],tbl_Lookup_Exercises[ExerciseName],0)),"Unknown")</f>
        <v>Legs</v>
      </c>
    </row>
    <row r="2787" spans="1:18" x14ac:dyDescent="0.25">
      <c r="A2787" s="49" t="s">
        <v>8059</v>
      </c>
      <c r="B2787" s="49" t="s">
        <v>1319</v>
      </c>
      <c r="C2787" s="49" t="s">
        <v>290</v>
      </c>
      <c r="D2787" s="49">
        <v>1</v>
      </c>
      <c r="E2787">
        <v>110</v>
      </c>
      <c r="F2787">
        <v>15</v>
      </c>
      <c r="I2787" s="49"/>
      <c r="J2787">
        <v>2</v>
      </c>
      <c r="K2787">
        <v>1</v>
      </c>
      <c r="L2787">
        <v>3</v>
      </c>
      <c r="M2787" s="49" t="s">
        <v>618</v>
      </c>
      <c r="N2787" s="49"/>
      <c r="O2787" s="49" t="s">
        <v>8060</v>
      </c>
      <c r="P2787" s="49">
        <v>8</v>
      </c>
      <c r="Q2787" s="49" t="s">
        <v>8061</v>
      </c>
      <c r="R2787" s="49" t="str">
        <f>IFERROR(INDEX(tbl_Lookup_Exercises[Category],MATCH(tbl_Exercises[[#This Row],[ExerciseName]],tbl_Lookup_Exercises[ExerciseName],0)),"Unknown")</f>
        <v>Legs</v>
      </c>
    </row>
    <row r="2788" spans="1:18" x14ac:dyDescent="0.25">
      <c r="A2788" s="49" t="s">
        <v>8062</v>
      </c>
      <c r="B2788" s="49" t="s">
        <v>1319</v>
      </c>
      <c r="C2788" s="49" t="s">
        <v>290</v>
      </c>
      <c r="D2788" s="49">
        <v>2</v>
      </c>
      <c r="E2788">
        <v>110</v>
      </c>
      <c r="F2788">
        <v>15</v>
      </c>
      <c r="I2788" s="49"/>
      <c r="J2788">
        <v>2</v>
      </c>
      <c r="K2788">
        <v>1</v>
      </c>
      <c r="L2788">
        <v>3</v>
      </c>
      <c r="M2788" s="49" t="s">
        <v>618</v>
      </c>
      <c r="N2788" s="49"/>
      <c r="O2788" s="49" t="s">
        <v>8063</v>
      </c>
      <c r="P2788" s="49">
        <v>8</v>
      </c>
      <c r="Q2788" s="49" t="s">
        <v>8064</v>
      </c>
      <c r="R2788" s="49" t="str">
        <f>IFERROR(INDEX(tbl_Lookup_Exercises[Category],MATCH(tbl_Exercises[[#This Row],[ExerciseName]],tbl_Lookup_Exercises[ExerciseName],0)),"Unknown")</f>
        <v>Legs</v>
      </c>
    </row>
    <row r="2789" spans="1:18" x14ac:dyDescent="0.25">
      <c r="A2789" s="49" t="s">
        <v>8065</v>
      </c>
      <c r="B2789" s="49" t="s">
        <v>1319</v>
      </c>
      <c r="C2789" s="49" t="s">
        <v>290</v>
      </c>
      <c r="D2789" s="49">
        <v>3</v>
      </c>
      <c r="E2789">
        <v>120</v>
      </c>
      <c r="F2789">
        <v>13</v>
      </c>
      <c r="I2789" s="49"/>
      <c r="J2789">
        <v>2</v>
      </c>
      <c r="K2789">
        <v>1</v>
      </c>
      <c r="L2789">
        <v>3</v>
      </c>
      <c r="M2789" s="49" t="s">
        <v>1745</v>
      </c>
      <c r="N2789" s="49"/>
      <c r="O2789" s="49" t="s">
        <v>8066</v>
      </c>
      <c r="P2789" s="49">
        <v>8</v>
      </c>
      <c r="Q2789" s="49" t="s">
        <v>8067</v>
      </c>
      <c r="R2789" s="49" t="str">
        <f>IFERROR(INDEX(tbl_Lookup_Exercises[Category],MATCH(tbl_Exercises[[#This Row],[ExerciseName]],tbl_Lookup_Exercises[ExerciseName],0)),"Unknown")</f>
        <v>Legs</v>
      </c>
    </row>
    <row r="2790" spans="1:18" x14ac:dyDescent="0.25">
      <c r="A2790" s="49" t="s">
        <v>8068</v>
      </c>
      <c r="B2790" s="49" t="s">
        <v>1319</v>
      </c>
      <c r="C2790" s="49" t="s">
        <v>356</v>
      </c>
      <c r="D2790" s="49">
        <v>1</v>
      </c>
      <c r="G2790">
        <v>20</v>
      </c>
      <c r="H2790">
        <v>0</v>
      </c>
      <c r="I2790" s="49" t="s">
        <v>3957</v>
      </c>
      <c r="M2790" s="49"/>
      <c r="N2790" s="49"/>
      <c r="O2790" s="49" t="s">
        <v>8069</v>
      </c>
      <c r="P2790" s="49">
        <v>8</v>
      </c>
      <c r="Q2790" s="49" t="s">
        <v>8070</v>
      </c>
      <c r="R2790" s="49" t="str">
        <f>IFERROR(INDEX(tbl_Lookup_Exercises[Category],MATCH(tbl_Exercises[[#This Row],[ExerciseName]],tbl_Lookup_Exercises[ExerciseName],0)),"Unknown")</f>
        <v>Pull</v>
      </c>
    </row>
    <row r="2791" spans="1:18" x14ac:dyDescent="0.25">
      <c r="A2791" s="49" t="s">
        <v>8071</v>
      </c>
      <c r="B2791" s="49" t="s">
        <v>1319</v>
      </c>
      <c r="C2791" s="49" t="s">
        <v>356</v>
      </c>
      <c r="D2791" s="49">
        <v>2</v>
      </c>
      <c r="G2791">
        <v>20</v>
      </c>
      <c r="H2791">
        <v>0</v>
      </c>
      <c r="I2791" s="49" t="s">
        <v>3957</v>
      </c>
      <c r="M2791" s="49"/>
      <c r="N2791" s="49"/>
      <c r="O2791" s="49" t="s">
        <v>8069</v>
      </c>
      <c r="P2791" s="49">
        <v>8</v>
      </c>
      <c r="Q2791" s="49" t="s">
        <v>8072</v>
      </c>
      <c r="R2791" s="49" t="str">
        <f>IFERROR(INDEX(tbl_Lookup_Exercises[Category],MATCH(tbl_Exercises[[#This Row],[ExerciseName]],tbl_Lookup_Exercises[ExerciseName],0)),"Unknown")</f>
        <v>Pull</v>
      </c>
    </row>
    <row r="2792" spans="1:18" x14ac:dyDescent="0.25">
      <c r="A2792" s="49" t="s">
        <v>8073</v>
      </c>
      <c r="B2792" s="49" t="s">
        <v>1319</v>
      </c>
      <c r="C2792" s="49" t="s">
        <v>356</v>
      </c>
      <c r="D2792" s="49">
        <v>3</v>
      </c>
      <c r="G2792">
        <v>20</v>
      </c>
      <c r="H2792">
        <v>0</v>
      </c>
      <c r="I2792" s="49" t="s">
        <v>3957</v>
      </c>
      <c r="M2792" s="49"/>
      <c r="N2792" s="49"/>
      <c r="O2792" s="49" t="s">
        <v>8069</v>
      </c>
      <c r="P2792" s="49">
        <v>8</v>
      </c>
      <c r="Q2792" s="49" t="s">
        <v>8074</v>
      </c>
      <c r="R2792" s="49" t="str">
        <f>IFERROR(INDEX(tbl_Lookup_Exercises[Category],MATCH(tbl_Exercises[[#This Row],[ExerciseName]],tbl_Lookup_Exercises[ExerciseName],0)),"Unknown")</f>
        <v>Pull</v>
      </c>
    </row>
    <row r="2793" spans="1:18" x14ac:dyDescent="0.25">
      <c r="A2793" s="49" t="s">
        <v>8075</v>
      </c>
      <c r="B2793" s="49" t="s">
        <v>1319</v>
      </c>
      <c r="C2793" s="49" t="s">
        <v>356</v>
      </c>
      <c r="D2793" s="49">
        <v>4</v>
      </c>
      <c r="G2793">
        <v>20</v>
      </c>
      <c r="H2793">
        <v>0</v>
      </c>
      <c r="I2793" s="49" t="s">
        <v>3957</v>
      </c>
      <c r="M2793" s="49"/>
      <c r="N2793" s="49"/>
      <c r="O2793" s="49" t="s">
        <v>8069</v>
      </c>
      <c r="P2793" s="49">
        <v>8</v>
      </c>
      <c r="Q2793" s="49" t="s">
        <v>8076</v>
      </c>
      <c r="R2793" s="49" t="str">
        <f>IFERROR(INDEX(tbl_Lookup_Exercises[Category],MATCH(tbl_Exercises[[#This Row],[ExerciseName]],tbl_Lookup_Exercises[ExerciseName],0)),"Unknown")</f>
        <v>Pull</v>
      </c>
    </row>
    <row r="2794" spans="1:18" x14ac:dyDescent="0.25">
      <c r="A2794" s="49" t="s">
        <v>8077</v>
      </c>
      <c r="B2794" s="49" t="s">
        <v>1319</v>
      </c>
      <c r="C2794" s="49" t="s">
        <v>356</v>
      </c>
      <c r="D2794" s="49">
        <v>5</v>
      </c>
      <c r="G2794">
        <v>20</v>
      </c>
      <c r="H2794">
        <v>0</v>
      </c>
      <c r="I2794" s="49" t="s">
        <v>3957</v>
      </c>
      <c r="M2794" s="49"/>
      <c r="N2794" s="49"/>
      <c r="O2794" s="49" t="s">
        <v>8069</v>
      </c>
      <c r="P2794" s="49">
        <v>8</v>
      </c>
      <c r="Q2794" s="49" t="s">
        <v>8078</v>
      </c>
      <c r="R2794" s="49" t="str">
        <f>IFERROR(INDEX(tbl_Lookup_Exercises[Category],MATCH(tbl_Exercises[[#This Row],[ExerciseName]],tbl_Lookup_Exercises[ExerciseName],0)),"Unknown")</f>
        <v>Pull</v>
      </c>
    </row>
    <row r="2795" spans="1:18" x14ac:dyDescent="0.25">
      <c r="A2795" s="49" t="s">
        <v>8079</v>
      </c>
      <c r="B2795" s="49" t="s">
        <v>1319</v>
      </c>
      <c r="C2795" s="49" t="s">
        <v>356</v>
      </c>
      <c r="D2795" s="49">
        <v>6</v>
      </c>
      <c r="G2795">
        <v>20</v>
      </c>
      <c r="H2795">
        <v>0</v>
      </c>
      <c r="I2795" s="49" t="s">
        <v>3957</v>
      </c>
      <c r="M2795" s="49"/>
      <c r="N2795" s="49"/>
      <c r="O2795" s="49" t="s">
        <v>8069</v>
      </c>
      <c r="P2795" s="49">
        <v>8</v>
      </c>
      <c r="Q2795" s="49" t="s">
        <v>8080</v>
      </c>
      <c r="R2795" s="49" t="str">
        <f>IFERROR(INDEX(tbl_Lookup_Exercises[Category],MATCH(tbl_Exercises[[#This Row],[ExerciseName]],tbl_Lookup_Exercises[ExerciseName],0)),"Unknown")</f>
        <v>Pull</v>
      </c>
    </row>
    <row r="2796" spans="1:18" x14ac:dyDescent="0.25">
      <c r="A2796" s="49" t="s">
        <v>8081</v>
      </c>
      <c r="B2796" s="49" t="s">
        <v>1319</v>
      </c>
      <c r="C2796" s="49" t="s">
        <v>356</v>
      </c>
      <c r="D2796" s="49">
        <v>7</v>
      </c>
      <c r="G2796">
        <v>20</v>
      </c>
      <c r="H2796">
        <v>0</v>
      </c>
      <c r="I2796" s="49" t="s">
        <v>3957</v>
      </c>
      <c r="M2796" s="49"/>
      <c r="N2796" s="49"/>
      <c r="O2796" s="49" t="s">
        <v>8082</v>
      </c>
      <c r="P2796" s="49">
        <v>8</v>
      </c>
      <c r="Q2796" s="49" t="s">
        <v>8083</v>
      </c>
      <c r="R2796" s="49" t="str">
        <f>IFERROR(INDEX(tbl_Lookup_Exercises[Category],MATCH(tbl_Exercises[[#This Row],[ExerciseName]],tbl_Lookup_Exercises[ExerciseName],0)),"Unknown")</f>
        <v>Pull</v>
      </c>
    </row>
    <row r="2797" spans="1:18" x14ac:dyDescent="0.25">
      <c r="A2797" s="49" t="s">
        <v>8084</v>
      </c>
      <c r="B2797" s="49" t="s">
        <v>1319</v>
      </c>
      <c r="C2797" s="49" t="s">
        <v>356</v>
      </c>
      <c r="D2797" s="49">
        <v>8</v>
      </c>
      <c r="G2797">
        <v>20</v>
      </c>
      <c r="H2797">
        <v>0</v>
      </c>
      <c r="I2797" s="49" t="s">
        <v>3957</v>
      </c>
      <c r="M2797" s="49"/>
      <c r="N2797" s="49"/>
      <c r="O2797" s="49" t="s">
        <v>8085</v>
      </c>
      <c r="P2797" s="49">
        <v>8</v>
      </c>
      <c r="Q2797" s="49" t="s">
        <v>1322</v>
      </c>
      <c r="R2797" s="49" t="str">
        <f>IFERROR(INDEX(tbl_Lookup_Exercises[Category],MATCH(tbl_Exercises[[#This Row],[ExerciseName]],tbl_Lookup_Exercises[ExerciseName],0)),"Unknown")</f>
        <v>Pull</v>
      </c>
    </row>
    <row r="2798" spans="1:18" x14ac:dyDescent="0.25">
      <c r="A2798" s="49" t="s">
        <v>8086</v>
      </c>
      <c r="B2798" s="49" t="s">
        <v>1323</v>
      </c>
      <c r="C2798" s="49" t="s">
        <v>363</v>
      </c>
      <c r="D2798" s="49">
        <v>1</v>
      </c>
      <c r="G2798">
        <v>302</v>
      </c>
      <c r="H2798">
        <v>0.59</v>
      </c>
      <c r="I2798" s="49" t="s">
        <v>3957</v>
      </c>
      <c r="M2798" s="49"/>
      <c r="N2798" s="49"/>
      <c r="O2798" s="49" t="s">
        <v>7711</v>
      </c>
      <c r="P2798" s="49">
        <v>8</v>
      </c>
      <c r="Q2798" s="49" t="s">
        <v>1325</v>
      </c>
      <c r="R2798" s="49" t="str">
        <f>IFERROR(INDEX(tbl_Lookup_Exercises[Category],MATCH(tbl_Exercises[[#This Row],[ExerciseName]],tbl_Lookup_Exercises[ExerciseName],0)),"Unknown")</f>
        <v>Cardio</v>
      </c>
    </row>
    <row r="2799" spans="1:18" x14ac:dyDescent="0.25">
      <c r="A2799" s="49" t="s">
        <v>8087</v>
      </c>
      <c r="B2799" s="49" t="s">
        <v>1323</v>
      </c>
      <c r="C2799" s="49" t="s">
        <v>394</v>
      </c>
      <c r="D2799" s="49">
        <v>1</v>
      </c>
      <c r="E2799">
        <v>0</v>
      </c>
      <c r="F2799">
        <v>15</v>
      </c>
      <c r="I2799" s="49"/>
      <c r="M2799" s="49"/>
      <c r="N2799" s="49" t="s">
        <v>8088</v>
      </c>
      <c r="O2799" s="49" t="s">
        <v>2818</v>
      </c>
      <c r="P2799" s="49">
        <v>8</v>
      </c>
      <c r="Q2799" s="49" t="s">
        <v>8089</v>
      </c>
      <c r="R2799" s="49" t="str">
        <f>IFERROR(INDEX(tbl_Lookup_Exercises[Category],MATCH(tbl_Exercises[[#This Row],[ExerciseName]],tbl_Lookup_Exercises[ExerciseName],0)),"Unknown")</f>
        <v>Warmup</v>
      </c>
    </row>
    <row r="2800" spans="1:18" x14ac:dyDescent="0.25">
      <c r="A2800" s="49" t="s">
        <v>8090</v>
      </c>
      <c r="B2800" s="49" t="s">
        <v>1323</v>
      </c>
      <c r="C2800" s="49" t="s">
        <v>398</v>
      </c>
      <c r="D2800" s="49">
        <v>1</v>
      </c>
      <c r="E2800">
        <v>0</v>
      </c>
      <c r="F2800">
        <v>12</v>
      </c>
      <c r="I2800" s="49"/>
      <c r="M2800" s="49"/>
      <c r="N2800" s="49" t="s">
        <v>8088</v>
      </c>
      <c r="O2800" s="49" t="s">
        <v>5122</v>
      </c>
      <c r="P2800" s="49">
        <v>8</v>
      </c>
      <c r="Q2800" s="49" t="s">
        <v>8091</v>
      </c>
      <c r="R2800" s="49" t="str">
        <f>IFERROR(INDEX(tbl_Lookup_Exercises[Category],MATCH(tbl_Exercises[[#This Row],[ExerciseName]],tbl_Lookup_Exercises[ExerciseName],0)),"Unknown")</f>
        <v>Warmup</v>
      </c>
    </row>
    <row r="2801" spans="1:18" x14ac:dyDescent="0.25">
      <c r="A2801" s="49" t="s">
        <v>8092</v>
      </c>
      <c r="B2801" s="49" t="s">
        <v>1323</v>
      </c>
      <c r="C2801" s="49" t="s">
        <v>403</v>
      </c>
      <c r="D2801" s="49">
        <v>1</v>
      </c>
      <c r="E2801">
        <v>0</v>
      </c>
      <c r="F2801">
        <v>8</v>
      </c>
      <c r="I2801" s="49"/>
      <c r="M2801" s="49"/>
      <c r="N2801" s="49" t="s">
        <v>8088</v>
      </c>
      <c r="O2801" s="49" t="s">
        <v>4484</v>
      </c>
      <c r="P2801" s="49">
        <v>8</v>
      </c>
      <c r="Q2801" s="49" t="s">
        <v>8093</v>
      </c>
      <c r="R2801" s="49" t="str">
        <f>IFERROR(INDEX(tbl_Lookup_Exercises[Category],MATCH(tbl_Exercises[[#This Row],[ExerciseName]],tbl_Lookup_Exercises[ExerciseName],0)),"Unknown")</f>
        <v>Warmup</v>
      </c>
    </row>
    <row r="2802" spans="1:18" x14ac:dyDescent="0.25">
      <c r="A2802" s="49" t="s">
        <v>8094</v>
      </c>
      <c r="B2802" s="49" t="s">
        <v>1323</v>
      </c>
      <c r="C2802" s="49" t="s">
        <v>389</v>
      </c>
      <c r="D2802" s="49">
        <v>1</v>
      </c>
      <c r="E2802">
        <v>0</v>
      </c>
      <c r="F2802">
        <v>12</v>
      </c>
      <c r="I2802" s="49"/>
      <c r="M2802" s="49"/>
      <c r="N2802" s="49" t="s">
        <v>8088</v>
      </c>
      <c r="O2802" s="49"/>
      <c r="P2802" s="49">
        <v>8</v>
      </c>
      <c r="Q2802" s="49" t="s">
        <v>8095</v>
      </c>
      <c r="R2802" s="49" t="str">
        <f>IFERROR(INDEX(tbl_Lookup_Exercises[Category],MATCH(tbl_Exercises[[#This Row],[ExerciseName]],tbl_Lookup_Exercises[ExerciseName],0)),"Unknown")</f>
        <v>Push</v>
      </c>
    </row>
    <row r="2803" spans="1:18" x14ac:dyDescent="0.25">
      <c r="A2803" s="49" t="s">
        <v>8096</v>
      </c>
      <c r="B2803" s="49" t="s">
        <v>1323</v>
      </c>
      <c r="C2803" s="49" t="s">
        <v>394</v>
      </c>
      <c r="D2803" s="49">
        <v>2</v>
      </c>
      <c r="E2803">
        <v>0</v>
      </c>
      <c r="F2803">
        <v>15</v>
      </c>
      <c r="I2803" s="49"/>
      <c r="M2803" s="49"/>
      <c r="N2803" s="49" t="s">
        <v>8097</v>
      </c>
      <c r="O2803" s="49" t="s">
        <v>2818</v>
      </c>
      <c r="P2803" s="49">
        <v>8</v>
      </c>
      <c r="Q2803" s="49" t="s">
        <v>8098</v>
      </c>
      <c r="R2803" s="49" t="str">
        <f>IFERROR(INDEX(tbl_Lookup_Exercises[Category],MATCH(tbl_Exercises[[#This Row],[ExerciseName]],tbl_Lookup_Exercises[ExerciseName],0)),"Unknown")</f>
        <v>Warmup</v>
      </c>
    </row>
    <row r="2804" spans="1:18" x14ac:dyDescent="0.25">
      <c r="A2804" s="49" t="s">
        <v>8099</v>
      </c>
      <c r="B2804" s="49" t="s">
        <v>1323</v>
      </c>
      <c r="C2804" s="49" t="s">
        <v>398</v>
      </c>
      <c r="D2804" s="49">
        <v>2</v>
      </c>
      <c r="E2804">
        <v>0</v>
      </c>
      <c r="F2804">
        <v>12</v>
      </c>
      <c r="I2804" s="49"/>
      <c r="M2804" s="49"/>
      <c r="N2804" s="49" t="s">
        <v>8097</v>
      </c>
      <c r="O2804" s="49" t="s">
        <v>5122</v>
      </c>
      <c r="P2804" s="49">
        <v>8</v>
      </c>
      <c r="Q2804" s="49" t="s">
        <v>8100</v>
      </c>
      <c r="R2804" s="49" t="str">
        <f>IFERROR(INDEX(tbl_Lookup_Exercises[Category],MATCH(tbl_Exercises[[#This Row],[ExerciseName]],tbl_Lookup_Exercises[ExerciseName],0)),"Unknown")</f>
        <v>Warmup</v>
      </c>
    </row>
    <row r="2805" spans="1:18" x14ac:dyDescent="0.25">
      <c r="A2805" s="49" t="s">
        <v>8101</v>
      </c>
      <c r="B2805" s="49" t="s">
        <v>1323</v>
      </c>
      <c r="C2805" s="49" t="s">
        <v>403</v>
      </c>
      <c r="D2805" s="49">
        <v>2</v>
      </c>
      <c r="E2805">
        <v>0</v>
      </c>
      <c r="F2805">
        <v>8</v>
      </c>
      <c r="I2805" s="49"/>
      <c r="M2805" s="49"/>
      <c r="N2805" s="49" t="s">
        <v>8097</v>
      </c>
      <c r="O2805" s="49" t="s">
        <v>4484</v>
      </c>
      <c r="P2805" s="49">
        <v>8</v>
      </c>
      <c r="Q2805" s="49" t="s">
        <v>8102</v>
      </c>
      <c r="R2805" s="49" t="str">
        <f>IFERROR(INDEX(tbl_Lookup_Exercises[Category],MATCH(tbl_Exercises[[#This Row],[ExerciseName]],tbl_Lookup_Exercises[ExerciseName],0)),"Unknown")</f>
        <v>Warmup</v>
      </c>
    </row>
    <row r="2806" spans="1:18" x14ac:dyDescent="0.25">
      <c r="A2806" s="49" t="s">
        <v>8103</v>
      </c>
      <c r="B2806" s="49" t="s">
        <v>1323</v>
      </c>
      <c r="C2806" s="49" t="s">
        <v>389</v>
      </c>
      <c r="D2806" s="49">
        <v>2</v>
      </c>
      <c r="E2806">
        <v>0</v>
      </c>
      <c r="F2806">
        <v>12</v>
      </c>
      <c r="I2806" s="49"/>
      <c r="M2806" s="49"/>
      <c r="N2806" s="49" t="s">
        <v>8097</v>
      </c>
      <c r="O2806" s="49"/>
      <c r="P2806" s="49">
        <v>8</v>
      </c>
      <c r="Q2806" s="49" t="s">
        <v>8104</v>
      </c>
      <c r="R2806" s="49" t="str">
        <f>IFERROR(INDEX(tbl_Lookup_Exercises[Category],MATCH(tbl_Exercises[[#This Row],[ExerciseName]],tbl_Lookup_Exercises[ExerciseName],0)),"Unknown")</f>
        <v>Push</v>
      </c>
    </row>
    <row r="2807" spans="1:18" x14ac:dyDescent="0.25">
      <c r="A2807" s="49" t="s">
        <v>8105</v>
      </c>
      <c r="B2807" s="49" t="s">
        <v>1323</v>
      </c>
      <c r="C2807" s="49" t="s">
        <v>115</v>
      </c>
      <c r="D2807" s="49">
        <v>1</v>
      </c>
      <c r="E2807">
        <v>30</v>
      </c>
      <c r="F2807">
        <v>10</v>
      </c>
      <c r="I2807" s="49"/>
      <c r="J2807">
        <v>2</v>
      </c>
      <c r="K2807">
        <v>1</v>
      </c>
      <c r="L2807">
        <v>3</v>
      </c>
      <c r="M2807" s="49" t="s">
        <v>618</v>
      </c>
      <c r="N2807" s="49"/>
      <c r="O2807" s="49" t="s">
        <v>3189</v>
      </c>
      <c r="P2807" s="49">
        <v>8</v>
      </c>
      <c r="Q2807" s="49" t="s">
        <v>8106</v>
      </c>
      <c r="R2807" s="49" t="str">
        <f>IFERROR(INDEX(tbl_Lookup_Exercises[Category],MATCH(tbl_Exercises[[#This Row],[ExerciseName]],tbl_Lookup_Exercises[ExerciseName],0)),"Unknown")</f>
        <v>Arms_Biceps</v>
      </c>
    </row>
    <row r="2808" spans="1:18" x14ac:dyDescent="0.25">
      <c r="A2808" s="49" t="s">
        <v>8107</v>
      </c>
      <c r="B2808" s="49" t="s">
        <v>1323</v>
      </c>
      <c r="C2808" s="49" t="s">
        <v>115</v>
      </c>
      <c r="D2808" s="49">
        <v>2</v>
      </c>
      <c r="E2808">
        <v>30</v>
      </c>
      <c r="F2808">
        <v>11</v>
      </c>
      <c r="I2808" s="49"/>
      <c r="J2808">
        <v>2</v>
      </c>
      <c r="K2808">
        <v>1</v>
      </c>
      <c r="L2808">
        <v>3</v>
      </c>
      <c r="M2808" s="49" t="s">
        <v>1745</v>
      </c>
      <c r="N2808" s="49"/>
      <c r="O2808" s="49" t="s">
        <v>2181</v>
      </c>
      <c r="P2808" s="49">
        <v>8</v>
      </c>
      <c r="Q2808" s="49" t="s">
        <v>8108</v>
      </c>
      <c r="R2808" s="49" t="str">
        <f>IFERROR(INDEX(tbl_Lookup_Exercises[Category],MATCH(tbl_Exercises[[#This Row],[ExerciseName]],tbl_Lookup_Exercises[ExerciseName],0)),"Unknown")</f>
        <v>Arms_Biceps</v>
      </c>
    </row>
    <row r="2809" spans="1:18" x14ac:dyDescent="0.25">
      <c r="A2809" s="49" t="s">
        <v>8109</v>
      </c>
      <c r="B2809" s="49" t="s">
        <v>1323</v>
      </c>
      <c r="C2809" s="49" t="s">
        <v>115</v>
      </c>
      <c r="D2809" s="49">
        <v>3</v>
      </c>
      <c r="E2809">
        <v>35</v>
      </c>
      <c r="F2809">
        <v>8</v>
      </c>
      <c r="I2809" s="49"/>
      <c r="J2809">
        <v>2</v>
      </c>
      <c r="K2809">
        <v>1</v>
      </c>
      <c r="L2809">
        <v>3</v>
      </c>
      <c r="M2809" s="49" t="s">
        <v>1745</v>
      </c>
      <c r="N2809" s="49"/>
      <c r="O2809" s="49" t="s">
        <v>2181</v>
      </c>
      <c r="P2809" s="49">
        <v>8</v>
      </c>
      <c r="Q2809" s="49" t="s">
        <v>8110</v>
      </c>
      <c r="R2809" s="49" t="str">
        <f>IFERROR(INDEX(tbl_Lookup_Exercises[Category],MATCH(tbl_Exercises[[#This Row],[ExerciseName]],tbl_Lookup_Exercises[ExerciseName],0)),"Unknown")</f>
        <v>Arms_Biceps</v>
      </c>
    </row>
    <row r="2810" spans="1:18" x14ac:dyDescent="0.25">
      <c r="A2810" s="49" t="s">
        <v>8111</v>
      </c>
      <c r="B2810" s="49" t="s">
        <v>1323</v>
      </c>
      <c r="C2810" s="49" t="s">
        <v>217</v>
      </c>
      <c r="D2810" s="49">
        <v>1</v>
      </c>
      <c r="E2810">
        <v>25</v>
      </c>
      <c r="F2810">
        <v>11</v>
      </c>
      <c r="I2810" s="49"/>
      <c r="J2810">
        <v>2</v>
      </c>
      <c r="K2810">
        <v>1</v>
      </c>
      <c r="L2810">
        <v>3</v>
      </c>
      <c r="M2810" s="49" t="s">
        <v>1745</v>
      </c>
      <c r="N2810" s="49"/>
      <c r="O2810" s="49" t="s">
        <v>8112</v>
      </c>
      <c r="P2810" s="49">
        <v>8</v>
      </c>
      <c r="Q2810" s="49" t="s">
        <v>8113</v>
      </c>
      <c r="R2810" s="49" t="str">
        <f>IFERROR(INDEX(tbl_Lookup_Exercises[Category],MATCH(tbl_Exercises[[#This Row],[ExerciseName]],tbl_Lookup_Exercises[ExerciseName],0)),"Unknown")</f>
        <v>Arms_Triceps</v>
      </c>
    </row>
    <row r="2811" spans="1:18" x14ac:dyDescent="0.25">
      <c r="A2811" s="49" t="s">
        <v>8114</v>
      </c>
      <c r="B2811" s="49" t="s">
        <v>1323</v>
      </c>
      <c r="C2811" s="49" t="s">
        <v>217</v>
      </c>
      <c r="D2811" s="49">
        <v>2</v>
      </c>
      <c r="E2811">
        <v>25</v>
      </c>
      <c r="F2811">
        <v>10</v>
      </c>
      <c r="I2811" s="49"/>
      <c r="J2811">
        <v>2</v>
      </c>
      <c r="K2811">
        <v>1</v>
      </c>
      <c r="L2811">
        <v>3</v>
      </c>
      <c r="M2811" s="49" t="s">
        <v>610</v>
      </c>
      <c r="N2811" s="49"/>
      <c r="O2811" s="49" t="s">
        <v>8115</v>
      </c>
      <c r="P2811" s="49">
        <v>8</v>
      </c>
      <c r="Q2811" s="49" t="s">
        <v>8116</v>
      </c>
      <c r="R2811" s="49" t="str">
        <f>IFERROR(INDEX(tbl_Lookup_Exercises[Category],MATCH(tbl_Exercises[[#This Row],[ExerciseName]],tbl_Lookup_Exercises[ExerciseName],0)),"Unknown")</f>
        <v>Arms_Triceps</v>
      </c>
    </row>
    <row r="2812" spans="1:18" x14ac:dyDescent="0.25">
      <c r="A2812" s="49" t="s">
        <v>8117</v>
      </c>
      <c r="B2812" s="49" t="s">
        <v>1323</v>
      </c>
      <c r="C2812" s="49" t="s">
        <v>217</v>
      </c>
      <c r="D2812" s="49">
        <v>3</v>
      </c>
      <c r="E2812">
        <v>25</v>
      </c>
      <c r="F2812">
        <v>8</v>
      </c>
      <c r="I2812" s="49"/>
      <c r="J2812">
        <v>2</v>
      </c>
      <c r="K2812">
        <v>1</v>
      </c>
      <c r="L2812">
        <v>3</v>
      </c>
      <c r="M2812" s="49" t="s">
        <v>1745</v>
      </c>
      <c r="N2812" s="49"/>
      <c r="O2812" s="49" t="s">
        <v>8118</v>
      </c>
      <c r="P2812" s="49">
        <v>8</v>
      </c>
      <c r="Q2812" s="49" t="s">
        <v>8119</v>
      </c>
      <c r="R2812" s="49" t="str">
        <f>IFERROR(INDEX(tbl_Lookup_Exercises[Category],MATCH(tbl_Exercises[[#This Row],[ExerciseName]],tbl_Lookup_Exercises[ExerciseName],0)),"Unknown")</f>
        <v>Arms_Triceps</v>
      </c>
    </row>
    <row r="2813" spans="1:18" x14ac:dyDescent="0.25">
      <c r="A2813" s="49" t="s">
        <v>8120</v>
      </c>
      <c r="B2813" s="49" t="s">
        <v>1323</v>
      </c>
      <c r="C2813" s="49" t="s">
        <v>7459</v>
      </c>
      <c r="D2813" s="49">
        <v>1</v>
      </c>
      <c r="E2813">
        <v>27.5</v>
      </c>
      <c r="F2813">
        <v>11</v>
      </c>
      <c r="I2813" s="49"/>
      <c r="J2813">
        <v>2</v>
      </c>
      <c r="K2813">
        <v>1</v>
      </c>
      <c r="L2813">
        <v>3</v>
      </c>
      <c r="M2813" s="49" t="s">
        <v>1745</v>
      </c>
      <c r="N2813" s="49"/>
      <c r="O2813" s="49" t="s">
        <v>2181</v>
      </c>
      <c r="P2813" s="49">
        <v>8</v>
      </c>
      <c r="Q2813" s="49" t="s">
        <v>8121</v>
      </c>
      <c r="R2813" s="49" t="str">
        <f>IFERROR(INDEX(tbl_Lookup_Exercises[Category],MATCH(tbl_Exercises[[#This Row],[ExerciseName]],tbl_Lookup_Exercises[ExerciseName],0)),"Unknown")</f>
        <v>Arms_Biceps</v>
      </c>
    </row>
    <row r="2814" spans="1:18" x14ac:dyDescent="0.25">
      <c r="A2814" s="49" t="s">
        <v>8122</v>
      </c>
      <c r="B2814" s="49" t="s">
        <v>1323</v>
      </c>
      <c r="C2814" s="49" t="s">
        <v>7459</v>
      </c>
      <c r="D2814" s="49">
        <v>2</v>
      </c>
      <c r="E2814">
        <v>27.5</v>
      </c>
      <c r="F2814">
        <v>10</v>
      </c>
      <c r="I2814" s="49"/>
      <c r="J2814">
        <v>2</v>
      </c>
      <c r="K2814">
        <v>1</v>
      </c>
      <c r="L2814">
        <v>3</v>
      </c>
      <c r="M2814" s="49" t="s">
        <v>610</v>
      </c>
      <c r="N2814" s="49"/>
      <c r="O2814" s="49" t="s">
        <v>2350</v>
      </c>
      <c r="P2814" s="49">
        <v>8</v>
      </c>
      <c r="Q2814" s="49" t="s">
        <v>8123</v>
      </c>
      <c r="R2814" s="49" t="str">
        <f>IFERROR(INDEX(tbl_Lookup_Exercises[Category],MATCH(tbl_Exercises[[#This Row],[ExerciseName]],tbl_Lookup_Exercises[ExerciseName],0)),"Unknown")</f>
        <v>Arms_Biceps</v>
      </c>
    </row>
    <row r="2815" spans="1:18" x14ac:dyDescent="0.25">
      <c r="A2815" s="49" t="s">
        <v>8124</v>
      </c>
      <c r="B2815" s="49" t="s">
        <v>1323</v>
      </c>
      <c r="C2815" s="49" t="s">
        <v>7459</v>
      </c>
      <c r="D2815" s="49">
        <v>3</v>
      </c>
      <c r="E2815">
        <v>27.5</v>
      </c>
      <c r="F2815">
        <v>9</v>
      </c>
      <c r="I2815" s="49"/>
      <c r="J2815">
        <v>2</v>
      </c>
      <c r="K2815">
        <v>1</v>
      </c>
      <c r="L2815">
        <v>3</v>
      </c>
      <c r="M2815" s="49" t="s">
        <v>610</v>
      </c>
      <c r="N2815" s="49"/>
      <c r="O2815" s="49" t="s">
        <v>2350</v>
      </c>
      <c r="P2815" s="49">
        <v>8</v>
      </c>
      <c r="Q2815" s="49" t="s">
        <v>8125</v>
      </c>
      <c r="R2815" s="49" t="str">
        <f>IFERROR(INDEX(tbl_Lookup_Exercises[Category],MATCH(tbl_Exercises[[#This Row],[ExerciseName]],tbl_Lookup_Exercises[ExerciseName],0)),"Unknown")</f>
        <v>Arms_Biceps</v>
      </c>
    </row>
    <row r="2816" spans="1:18" x14ac:dyDescent="0.25">
      <c r="A2816" s="49" t="s">
        <v>8126</v>
      </c>
      <c r="B2816" s="49" t="s">
        <v>1323</v>
      </c>
      <c r="C2816" s="49" t="s">
        <v>209</v>
      </c>
      <c r="D2816" s="49">
        <v>1</v>
      </c>
      <c r="E2816">
        <v>65</v>
      </c>
      <c r="F2816">
        <v>11</v>
      </c>
      <c r="I2816" s="49"/>
      <c r="J2816">
        <v>2</v>
      </c>
      <c r="K2816">
        <v>1</v>
      </c>
      <c r="L2816">
        <v>3</v>
      </c>
      <c r="M2816" s="49" t="s">
        <v>618</v>
      </c>
      <c r="N2816" s="49"/>
      <c r="O2816" s="49" t="s">
        <v>3189</v>
      </c>
      <c r="P2816" s="49">
        <v>8</v>
      </c>
      <c r="Q2816" s="49" t="s">
        <v>8127</v>
      </c>
      <c r="R2816" s="49" t="str">
        <f>IFERROR(INDEX(tbl_Lookup_Exercises[Category],MATCH(tbl_Exercises[[#This Row],[ExerciseName]],tbl_Lookup_Exercises[ExerciseName],0)),"Unknown")</f>
        <v>Arms_Triceps</v>
      </c>
    </row>
    <row r="2817" spans="1:18" x14ac:dyDescent="0.25">
      <c r="A2817" s="49" t="s">
        <v>8128</v>
      </c>
      <c r="B2817" s="49" t="s">
        <v>1323</v>
      </c>
      <c r="C2817" s="49" t="s">
        <v>209</v>
      </c>
      <c r="D2817" s="49">
        <v>2</v>
      </c>
      <c r="E2817">
        <v>70</v>
      </c>
      <c r="F2817">
        <v>10</v>
      </c>
      <c r="I2817" s="49"/>
      <c r="J2817">
        <v>2</v>
      </c>
      <c r="K2817">
        <v>1</v>
      </c>
      <c r="L2817">
        <v>3</v>
      </c>
      <c r="M2817" s="49" t="s">
        <v>1745</v>
      </c>
      <c r="N2817" s="49"/>
      <c r="O2817" s="49" t="s">
        <v>2181</v>
      </c>
      <c r="P2817" s="49">
        <v>8</v>
      </c>
      <c r="Q2817" s="49" t="s">
        <v>8129</v>
      </c>
      <c r="R2817" s="49" t="str">
        <f>IFERROR(INDEX(tbl_Lookup_Exercises[Category],MATCH(tbl_Exercises[[#This Row],[ExerciseName]],tbl_Lookup_Exercises[ExerciseName],0)),"Unknown")</f>
        <v>Arms_Triceps</v>
      </c>
    </row>
    <row r="2818" spans="1:18" x14ac:dyDescent="0.25">
      <c r="A2818" s="49" t="s">
        <v>8130</v>
      </c>
      <c r="B2818" s="49" t="s">
        <v>1323</v>
      </c>
      <c r="C2818" s="49" t="s">
        <v>209</v>
      </c>
      <c r="D2818" s="49">
        <v>3</v>
      </c>
      <c r="E2818">
        <v>70</v>
      </c>
      <c r="F2818">
        <v>9</v>
      </c>
      <c r="I2818" s="49"/>
      <c r="J2818">
        <v>2</v>
      </c>
      <c r="K2818">
        <v>1</v>
      </c>
      <c r="L2818">
        <v>3</v>
      </c>
      <c r="M2818" s="49" t="s">
        <v>610</v>
      </c>
      <c r="N2818" s="49"/>
      <c r="O2818" s="49" t="s">
        <v>2350</v>
      </c>
      <c r="P2818" s="49">
        <v>8</v>
      </c>
      <c r="Q2818" s="49" t="s">
        <v>8131</v>
      </c>
      <c r="R2818" s="49" t="str">
        <f>IFERROR(INDEX(tbl_Lookup_Exercises[Category],MATCH(tbl_Exercises[[#This Row],[ExerciseName]],tbl_Lookup_Exercises[ExerciseName],0)),"Unknown")</f>
        <v>Arms_Triceps</v>
      </c>
    </row>
    <row r="2819" spans="1:18" x14ac:dyDescent="0.25">
      <c r="A2819" s="49" t="s">
        <v>8132</v>
      </c>
      <c r="B2819" s="49" t="s">
        <v>1323</v>
      </c>
      <c r="C2819" s="49" t="s">
        <v>79</v>
      </c>
      <c r="D2819" s="49">
        <v>1</v>
      </c>
      <c r="E2819">
        <v>42.5</v>
      </c>
      <c r="F2819">
        <v>15</v>
      </c>
      <c r="I2819" s="49"/>
      <c r="J2819">
        <v>2</v>
      </c>
      <c r="K2819">
        <v>1</v>
      </c>
      <c r="L2819">
        <v>3</v>
      </c>
      <c r="M2819" s="49" t="s">
        <v>618</v>
      </c>
      <c r="N2819" s="49"/>
      <c r="O2819" s="49" t="s">
        <v>3189</v>
      </c>
      <c r="P2819" s="49">
        <v>8</v>
      </c>
      <c r="Q2819" s="49" t="s">
        <v>8133</v>
      </c>
      <c r="R2819" s="49" t="str">
        <f>IFERROR(INDEX(tbl_Lookup_Exercises[Category],MATCH(tbl_Exercises[[#This Row],[ExerciseName]],tbl_Lookup_Exercises[ExerciseName],0)),"Unknown")</f>
        <v>Pull</v>
      </c>
    </row>
    <row r="2820" spans="1:18" x14ac:dyDescent="0.25">
      <c r="A2820" s="49" t="s">
        <v>8134</v>
      </c>
      <c r="B2820" s="49" t="s">
        <v>1323</v>
      </c>
      <c r="C2820" s="49" t="s">
        <v>79</v>
      </c>
      <c r="D2820" s="49">
        <v>2</v>
      </c>
      <c r="E2820">
        <v>42.5</v>
      </c>
      <c r="F2820">
        <v>15</v>
      </c>
      <c r="I2820" s="49"/>
      <c r="J2820">
        <v>2</v>
      </c>
      <c r="K2820">
        <v>1</v>
      </c>
      <c r="L2820">
        <v>3</v>
      </c>
      <c r="M2820" s="49" t="s">
        <v>1745</v>
      </c>
      <c r="N2820" s="49"/>
      <c r="O2820" s="49" t="s">
        <v>2181</v>
      </c>
      <c r="P2820" s="49">
        <v>8</v>
      </c>
      <c r="Q2820" s="49" t="s">
        <v>8135</v>
      </c>
      <c r="R2820" s="49" t="str">
        <f>IFERROR(INDEX(tbl_Lookup_Exercises[Category],MATCH(tbl_Exercises[[#This Row],[ExerciseName]],tbl_Lookup_Exercises[ExerciseName],0)),"Unknown")</f>
        <v>Pull</v>
      </c>
    </row>
    <row r="2821" spans="1:18" x14ac:dyDescent="0.25">
      <c r="A2821" s="49" t="s">
        <v>8136</v>
      </c>
      <c r="B2821" s="49" t="s">
        <v>1323</v>
      </c>
      <c r="C2821" s="49" t="s">
        <v>79</v>
      </c>
      <c r="D2821" s="49">
        <v>3</v>
      </c>
      <c r="E2821">
        <v>42.5</v>
      </c>
      <c r="F2821">
        <v>13</v>
      </c>
      <c r="I2821" s="49"/>
      <c r="J2821">
        <v>2</v>
      </c>
      <c r="K2821">
        <v>1</v>
      </c>
      <c r="L2821">
        <v>3</v>
      </c>
      <c r="M2821" s="49" t="s">
        <v>1745</v>
      </c>
      <c r="N2821" s="49"/>
      <c r="O2821" s="49" t="s">
        <v>2181</v>
      </c>
      <c r="P2821" s="49">
        <v>8</v>
      </c>
      <c r="Q2821" s="49" t="s">
        <v>8137</v>
      </c>
      <c r="R2821" s="49" t="str">
        <f>IFERROR(INDEX(tbl_Lookup_Exercises[Category],MATCH(tbl_Exercises[[#This Row],[ExerciseName]],tbl_Lookup_Exercises[ExerciseName],0)),"Unknown")</f>
        <v>Pull</v>
      </c>
    </row>
    <row r="2822" spans="1:18" x14ac:dyDescent="0.25">
      <c r="A2822" s="49" t="s">
        <v>8138</v>
      </c>
      <c r="B2822" s="49" t="s">
        <v>1323</v>
      </c>
      <c r="C2822" s="49" t="s">
        <v>1534</v>
      </c>
      <c r="D2822" s="49">
        <v>1</v>
      </c>
      <c r="E2822">
        <v>150</v>
      </c>
      <c r="G2822">
        <v>75</v>
      </c>
      <c r="I2822" s="49"/>
      <c r="M2822" s="49"/>
      <c r="N2822" s="49"/>
      <c r="O2822" s="49"/>
      <c r="P2822" s="49">
        <v>8</v>
      </c>
      <c r="Q2822" s="49" t="s">
        <v>8139</v>
      </c>
      <c r="R2822" s="49" t="str">
        <f>IFERROR(INDEX(tbl_Lookup_Exercises[Category],MATCH(tbl_Exercises[[#This Row],[ExerciseName]],tbl_Lookup_Exercises[ExerciseName],0)),"Unknown")</f>
        <v>Carry</v>
      </c>
    </row>
    <row r="2823" spans="1:18" x14ac:dyDescent="0.25">
      <c r="A2823" s="49" t="s">
        <v>8140</v>
      </c>
      <c r="B2823" s="49" t="s">
        <v>1323</v>
      </c>
      <c r="C2823" s="49" t="s">
        <v>1534</v>
      </c>
      <c r="D2823" s="49">
        <v>2</v>
      </c>
      <c r="E2823">
        <v>150</v>
      </c>
      <c r="G2823">
        <v>64.800000000000011</v>
      </c>
      <c r="I2823" s="49"/>
      <c r="M2823" s="49"/>
      <c r="N2823" s="49"/>
      <c r="O2823" s="49" t="s">
        <v>5657</v>
      </c>
      <c r="P2823" s="49">
        <v>8</v>
      </c>
      <c r="Q2823" s="49" t="s">
        <v>8141</v>
      </c>
      <c r="R2823" s="49" t="str">
        <f>IFERROR(INDEX(tbl_Lookup_Exercises[Category],MATCH(tbl_Exercises[[#This Row],[ExerciseName]],tbl_Lookup_Exercises[ExerciseName],0)),"Unknown")</f>
        <v>Carry</v>
      </c>
    </row>
    <row r="2824" spans="1:18" x14ac:dyDescent="0.25">
      <c r="A2824" s="49" t="s">
        <v>8142</v>
      </c>
      <c r="B2824" s="49" t="s">
        <v>1323</v>
      </c>
      <c r="C2824" s="49" t="s">
        <v>1534</v>
      </c>
      <c r="D2824" s="49">
        <v>3</v>
      </c>
      <c r="E2824">
        <v>150</v>
      </c>
      <c r="G2824">
        <v>60</v>
      </c>
      <c r="I2824" s="49"/>
      <c r="M2824" s="49"/>
      <c r="N2824" s="49"/>
      <c r="O2824" s="49" t="s">
        <v>8143</v>
      </c>
      <c r="P2824" s="49">
        <v>8</v>
      </c>
      <c r="Q2824" s="49" t="s">
        <v>8144</v>
      </c>
      <c r="R2824" s="49" t="str">
        <f>IFERROR(INDEX(tbl_Lookup_Exercises[Category],MATCH(tbl_Exercises[[#This Row],[ExerciseName]],tbl_Lookup_Exercises[ExerciseName],0)),"Unknown")</f>
        <v>Carry</v>
      </c>
    </row>
    <row r="2825" spans="1:18" x14ac:dyDescent="0.25">
      <c r="A2825" s="49" t="s">
        <v>8145</v>
      </c>
      <c r="B2825" s="49" t="s">
        <v>1323</v>
      </c>
      <c r="C2825" s="49" t="s">
        <v>1534</v>
      </c>
      <c r="D2825" s="49">
        <v>4</v>
      </c>
      <c r="E2825">
        <v>150</v>
      </c>
      <c r="G2825">
        <v>63</v>
      </c>
      <c r="I2825" s="49"/>
      <c r="M2825" s="49"/>
      <c r="N2825" s="49"/>
      <c r="O2825" s="49" t="s">
        <v>8146</v>
      </c>
      <c r="P2825" s="49">
        <v>8</v>
      </c>
      <c r="Q2825" s="49" t="s">
        <v>8147</v>
      </c>
      <c r="R2825" s="49" t="str">
        <f>IFERROR(INDEX(tbl_Lookup_Exercises[Category],MATCH(tbl_Exercises[[#This Row],[ExerciseName]],tbl_Lookup_Exercises[ExerciseName],0)),"Unknown")</f>
        <v>Carry</v>
      </c>
    </row>
    <row r="2826" spans="1:18" x14ac:dyDescent="0.25">
      <c r="A2826" s="49" t="s">
        <v>8148</v>
      </c>
      <c r="B2826" s="49" t="s">
        <v>1323</v>
      </c>
      <c r="C2826" s="49" t="s">
        <v>373</v>
      </c>
      <c r="D2826" s="49">
        <v>1</v>
      </c>
      <c r="G2826">
        <v>20</v>
      </c>
      <c r="H2826">
        <v>0</v>
      </c>
      <c r="I2826" s="49" t="s">
        <v>3957</v>
      </c>
      <c r="M2826" s="49"/>
      <c r="N2826" s="49"/>
      <c r="O2826" s="49"/>
      <c r="P2826" s="49">
        <v>8</v>
      </c>
      <c r="Q2826" s="49" t="s">
        <v>8149</v>
      </c>
      <c r="R2826" s="49" t="str">
        <f>IFERROR(INDEX(tbl_Lookup_Exercises[Category],MATCH(tbl_Exercises[[#This Row],[ExerciseName]],tbl_Lookup_Exercises[ExerciseName],0)),"Unknown")</f>
        <v>Cardio</v>
      </c>
    </row>
    <row r="2827" spans="1:18" x14ac:dyDescent="0.25">
      <c r="A2827" s="49" t="s">
        <v>8150</v>
      </c>
      <c r="B2827" s="49" t="s">
        <v>1323</v>
      </c>
      <c r="C2827" s="49" t="s">
        <v>373</v>
      </c>
      <c r="D2827" s="49">
        <v>2</v>
      </c>
      <c r="G2827">
        <v>20</v>
      </c>
      <c r="H2827">
        <v>0</v>
      </c>
      <c r="I2827" s="49" t="s">
        <v>3957</v>
      </c>
      <c r="M2827" s="49"/>
      <c r="N2827" s="49"/>
      <c r="O2827" s="49"/>
      <c r="P2827" s="49">
        <v>8</v>
      </c>
      <c r="Q2827" s="49" t="s">
        <v>8151</v>
      </c>
      <c r="R2827" s="49" t="str">
        <f>IFERROR(INDEX(tbl_Lookup_Exercises[Category],MATCH(tbl_Exercises[[#This Row],[ExerciseName]],tbl_Lookup_Exercises[ExerciseName],0)),"Unknown")</f>
        <v>Cardio</v>
      </c>
    </row>
    <row r="2828" spans="1:18" x14ac:dyDescent="0.25">
      <c r="A2828" s="49" t="s">
        <v>8152</v>
      </c>
      <c r="B2828" s="49" t="s">
        <v>1323</v>
      </c>
      <c r="C2828" s="49" t="s">
        <v>373</v>
      </c>
      <c r="D2828" s="49">
        <v>3</v>
      </c>
      <c r="G2828">
        <v>20</v>
      </c>
      <c r="H2828">
        <v>0</v>
      </c>
      <c r="I2828" s="49" t="s">
        <v>3957</v>
      </c>
      <c r="M2828" s="49"/>
      <c r="N2828" s="49"/>
      <c r="O2828" s="49"/>
      <c r="P2828" s="49">
        <v>8</v>
      </c>
      <c r="Q2828" s="49" t="s">
        <v>8153</v>
      </c>
      <c r="R2828" s="49" t="str">
        <f>IFERROR(INDEX(tbl_Lookup_Exercises[Category],MATCH(tbl_Exercises[[#This Row],[ExerciseName]],tbl_Lookup_Exercises[ExerciseName],0)),"Unknown")</f>
        <v>Cardio</v>
      </c>
    </row>
    <row r="2829" spans="1:18" x14ac:dyDescent="0.25">
      <c r="A2829" s="49" t="s">
        <v>8154</v>
      </c>
      <c r="B2829" s="49" t="s">
        <v>1323</v>
      </c>
      <c r="C2829" s="49" t="s">
        <v>373</v>
      </c>
      <c r="D2829" s="49">
        <v>4</v>
      </c>
      <c r="G2829">
        <v>20</v>
      </c>
      <c r="H2829">
        <v>0</v>
      </c>
      <c r="I2829" s="49" t="s">
        <v>3957</v>
      </c>
      <c r="M2829" s="49"/>
      <c r="N2829" s="49"/>
      <c r="O2829" s="49"/>
      <c r="P2829" s="49">
        <v>8</v>
      </c>
      <c r="Q2829" s="49" t="s">
        <v>8155</v>
      </c>
      <c r="R2829" s="49" t="str">
        <f>IFERROR(INDEX(tbl_Lookup_Exercises[Category],MATCH(tbl_Exercises[[#This Row],[ExerciseName]],tbl_Lookup_Exercises[ExerciseName],0)),"Unknown")</f>
        <v>Cardio</v>
      </c>
    </row>
    <row r="2830" spans="1:18" x14ac:dyDescent="0.25">
      <c r="A2830" s="49" t="s">
        <v>8156</v>
      </c>
      <c r="B2830" s="49" t="s">
        <v>1323</v>
      </c>
      <c r="C2830" s="49" t="s">
        <v>373</v>
      </c>
      <c r="D2830" s="49">
        <v>5</v>
      </c>
      <c r="G2830">
        <v>20</v>
      </c>
      <c r="H2830">
        <v>0</v>
      </c>
      <c r="I2830" s="49" t="s">
        <v>3957</v>
      </c>
      <c r="M2830" s="49"/>
      <c r="N2830" s="49"/>
      <c r="O2830" s="49"/>
      <c r="P2830" s="49">
        <v>8</v>
      </c>
      <c r="Q2830" s="49" t="s">
        <v>8157</v>
      </c>
      <c r="R2830" s="49" t="str">
        <f>IFERROR(INDEX(tbl_Lookup_Exercises[Category],MATCH(tbl_Exercises[[#This Row],[ExerciseName]],tbl_Lookup_Exercises[ExerciseName],0)),"Unknown")</f>
        <v>Cardio</v>
      </c>
    </row>
    <row r="2831" spans="1:18" x14ac:dyDescent="0.25">
      <c r="A2831" s="49" t="s">
        <v>8158</v>
      </c>
      <c r="B2831" s="49" t="s">
        <v>1323</v>
      </c>
      <c r="C2831" s="49" t="s">
        <v>373</v>
      </c>
      <c r="D2831" s="49">
        <v>6</v>
      </c>
      <c r="G2831">
        <v>20</v>
      </c>
      <c r="H2831">
        <v>0</v>
      </c>
      <c r="I2831" s="49" t="s">
        <v>3957</v>
      </c>
      <c r="M2831" s="49"/>
      <c r="N2831" s="49"/>
      <c r="O2831" s="49"/>
      <c r="P2831" s="49">
        <v>8</v>
      </c>
      <c r="Q2831" s="49" t="s">
        <v>1326</v>
      </c>
      <c r="R2831" s="49" t="str">
        <f>IFERROR(INDEX(tbl_Lookup_Exercises[Category],MATCH(tbl_Exercises[[#This Row],[ExerciseName]],tbl_Lookup_Exercises[ExerciseName],0)),"Unknown")</f>
        <v>Cardio</v>
      </c>
    </row>
    <row r="2832" spans="1:18" x14ac:dyDescent="0.25">
      <c r="A2832" s="49" t="s">
        <v>8159</v>
      </c>
      <c r="B2832" s="49" t="s">
        <v>1327</v>
      </c>
      <c r="C2832" s="49" t="s">
        <v>363</v>
      </c>
      <c r="D2832" s="49">
        <v>1</v>
      </c>
      <c r="G2832">
        <v>308</v>
      </c>
      <c r="H2832">
        <v>0.6</v>
      </c>
      <c r="I2832" s="49" t="s">
        <v>3957</v>
      </c>
      <c r="M2832" s="49"/>
      <c r="N2832" s="49"/>
      <c r="O2832" s="49" t="s">
        <v>8160</v>
      </c>
      <c r="P2832" s="49">
        <v>8</v>
      </c>
      <c r="Q2832" s="49" t="s">
        <v>1329</v>
      </c>
      <c r="R2832" s="49" t="str">
        <f>IFERROR(INDEX(tbl_Lookup_Exercises[Category],MATCH(tbl_Exercises[[#This Row],[ExerciseName]],tbl_Lookup_Exercises[ExerciseName],0)),"Unknown")</f>
        <v>Cardio</v>
      </c>
    </row>
    <row r="2833" spans="1:18" x14ac:dyDescent="0.25">
      <c r="A2833" s="49" t="s">
        <v>8161</v>
      </c>
      <c r="B2833" s="49" t="s">
        <v>1327</v>
      </c>
      <c r="C2833" s="49" t="s">
        <v>394</v>
      </c>
      <c r="D2833" s="49">
        <v>1</v>
      </c>
      <c r="E2833">
        <v>0</v>
      </c>
      <c r="F2833">
        <v>15</v>
      </c>
      <c r="I2833" s="49"/>
      <c r="M2833" s="49"/>
      <c r="N2833" s="49" t="s">
        <v>8162</v>
      </c>
      <c r="O2833" s="49" t="s">
        <v>3073</v>
      </c>
      <c r="P2833" s="49">
        <v>8</v>
      </c>
      <c r="Q2833" s="49" t="s">
        <v>8163</v>
      </c>
      <c r="R2833" s="49" t="str">
        <f>IFERROR(INDEX(tbl_Lookup_Exercises[Category],MATCH(tbl_Exercises[[#This Row],[ExerciseName]],tbl_Lookup_Exercises[ExerciseName],0)),"Unknown")</f>
        <v>Warmup</v>
      </c>
    </row>
    <row r="2834" spans="1:18" x14ac:dyDescent="0.25">
      <c r="A2834" s="49" t="s">
        <v>8164</v>
      </c>
      <c r="B2834" s="49" t="s">
        <v>1327</v>
      </c>
      <c r="C2834" s="49" t="s">
        <v>398</v>
      </c>
      <c r="D2834" s="49">
        <v>1</v>
      </c>
      <c r="E2834">
        <v>0</v>
      </c>
      <c r="F2834">
        <v>12</v>
      </c>
      <c r="I2834" s="49"/>
      <c r="M2834" s="49"/>
      <c r="N2834" s="49" t="s">
        <v>8162</v>
      </c>
      <c r="O2834" s="49" t="s">
        <v>3073</v>
      </c>
      <c r="P2834" s="49">
        <v>8</v>
      </c>
      <c r="Q2834" s="49" t="s">
        <v>8165</v>
      </c>
      <c r="R2834" s="49" t="str">
        <f>IFERROR(INDEX(tbl_Lookup_Exercises[Category],MATCH(tbl_Exercises[[#This Row],[ExerciseName]],tbl_Lookup_Exercises[ExerciseName],0)),"Unknown")</f>
        <v>Warmup</v>
      </c>
    </row>
    <row r="2835" spans="1:18" x14ac:dyDescent="0.25">
      <c r="A2835" s="49" t="s">
        <v>8166</v>
      </c>
      <c r="B2835" s="49" t="s">
        <v>1327</v>
      </c>
      <c r="C2835" s="49" t="s">
        <v>403</v>
      </c>
      <c r="D2835" s="49">
        <v>1</v>
      </c>
      <c r="E2835">
        <v>0</v>
      </c>
      <c r="F2835">
        <v>8</v>
      </c>
      <c r="I2835" s="49"/>
      <c r="M2835" s="49"/>
      <c r="N2835" s="49" t="s">
        <v>8162</v>
      </c>
      <c r="O2835" s="49" t="s">
        <v>3073</v>
      </c>
      <c r="P2835" s="49">
        <v>8</v>
      </c>
      <c r="Q2835" s="49" t="s">
        <v>8167</v>
      </c>
      <c r="R2835" s="49" t="str">
        <f>IFERROR(INDEX(tbl_Lookup_Exercises[Category],MATCH(tbl_Exercises[[#This Row],[ExerciseName]],tbl_Lookup_Exercises[ExerciseName],0)),"Unknown")</f>
        <v>Warmup</v>
      </c>
    </row>
    <row r="2836" spans="1:18" x14ac:dyDescent="0.25">
      <c r="A2836" s="49" t="s">
        <v>8168</v>
      </c>
      <c r="B2836" s="49" t="s">
        <v>1327</v>
      </c>
      <c r="C2836" s="49" t="s">
        <v>407</v>
      </c>
      <c r="D2836" s="49">
        <v>1</v>
      </c>
      <c r="E2836">
        <v>0</v>
      </c>
      <c r="F2836">
        <v>10</v>
      </c>
      <c r="I2836" s="49"/>
      <c r="M2836" s="49"/>
      <c r="N2836" s="49" t="s">
        <v>8162</v>
      </c>
      <c r="O2836" s="49"/>
      <c r="P2836" s="49">
        <v>8</v>
      </c>
      <c r="Q2836" s="49" t="s">
        <v>8169</v>
      </c>
      <c r="R2836" s="49" t="str">
        <f>IFERROR(INDEX(tbl_Lookup_Exercises[Category],MATCH(tbl_Exercises[[#This Row],[ExerciseName]],tbl_Lookup_Exercises[ExerciseName],0)),"Unknown")</f>
        <v>Warmup</v>
      </c>
    </row>
    <row r="2837" spans="1:18" x14ac:dyDescent="0.25">
      <c r="A2837" s="49" t="s">
        <v>8170</v>
      </c>
      <c r="B2837" s="49" t="s">
        <v>1327</v>
      </c>
      <c r="C2837" s="49" t="s">
        <v>394</v>
      </c>
      <c r="D2837" s="49">
        <v>2</v>
      </c>
      <c r="E2837">
        <v>0</v>
      </c>
      <c r="F2837">
        <v>15</v>
      </c>
      <c r="I2837" s="49"/>
      <c r="M2837" s="49"/>
      <c r="N2837" s="49" t="s">
        <v>8171</v>
      </c>
      <c r="O2837" s="49" t="s">
        <v>3073</v>
      </c>
      <c r="P2837" s="49">
        <v>8</v>
      </c>
      <c r="Q2837" s="49" t="s">
        <v>8172</v>
      </c>
      <c r="R2837" s="49" t="str">
        <f>IFERROR(INDEX(tbl_Lookup_Exercises[Category],MATCH(tbl_Exercises[[#This Row],[ExerciseName]],tbl_Lookup_Exercises[ExerciseName],0)),"Unknown")</f>
        <v>Warmup</v>
      </c>
    </row>
    <row r="2838" spans="1:18" x14ac:dyDescent="0.25">
      <c r="A2838" s="49" t="s">
        <v>8173</v>
      </c>
      <c r="B2838" s="49" t="s">
        <v>1327</v>
      </c>
      <c r="C2838" s="49" t="s">
        <v>398</v>
      </c>
      <c r="D2838" s="49">
        <v>2</v>
      </c>
      <c r="E2838">
        <v>0</v>
      </c>
      <c r="F2838">
        <v>12</v>
      </c>
      <c r="I2838" s="49"/>
      <c r="M2838" s="49"/>
      <c r="N2838" s="49" t="s">
        <v>8171</v>
      </c>
      <c r="O2838" s="49" t="s">
        <v>3073</v>
      </c>
      <c r="P2838" s="49">
        <v>8</v>
      </c>
      <c r="Q2838" s="49" t="s">
        <v>8174</v>
      </c>
      <c r="R2838" s="49" t="str">
        <f>IFERROR(INDEX(tbl_Lookup_Exercises[Category],MATCH(tbl_Exercises[[#This Row],[ExerciseName]],tbl_Lookup_Exercises[ExerciseName],0)),"Unknown")</f>
        <v>Warmup</v>
      </c>
    </row>
    <row r="2839" spans="1:18" x14ac:dyDescent="0.25">
      <c r="A2839" s="49" t="s">
        <v>8175</v>
      </c>
      <c r="B2839" s="49" t="s">
        <v>1327</v>
      </c>
      <c r="C2839" s="49" t="s">
        <v>403</v>
      </c>
      <c r="D2839" s="49">
        <v>2</v>
      </c>
      <c r="E2839">
        <v>0</v>
      </c>
      <c r="F2839">
        <v>8</v>
      </c>
      <c r="I2839" s="49"/>
      <c r="M2839" s="49"/>
      <c r="N2839" s="49" t="s">
        <v>8171</v>
      </c>
      <c r="O2839" s="49" t="s">
        <v>3073</v>
      </c>
      <c r="P2839" s="49">
        <v>8</v>
      </c>
      <c r="Q2839" s="49" t="s">
        <v>8176</v>
      </c>
      <c r="R2839" s="49" t="str">
        <f>IFERROR(INDEX(tbl_Lookup_Exercises[Category],MATCH(tbl_Exercises[[#This Row],[ExerciseName]],tbl_Lookup_Exercises[ExerciseName],0)),"Unknown")</f>
        <v>Warmup</v>
      </c>
    </row>
    <row r="2840" spans="1:18" x14ac:dyDescent="0.25">
      <c r="A2840" s="49" t="s">
        <v>8177</v>
      </c>
      <c r="B2840" s="49" t="s">
        <v>1327</v>
      </c>
      <c r="C2840" s="49" t="s">
        <v>407</v>
      </c>
      <c r="D2840" s="49">
        <v>2</v>
      </c>
      <c r="E2840">
        <v>0</v>
      </c>
      <c r="F2840">
        <v>10</v>
      </c>
      <c r="I2840" s="49"/>
      <c r="M2840" s="49"/>
      <c r="N2840" s="49" t="s">
        <v>8171</v>
      </c>
      <c r="O2840" s="49"/>
      <c r="P2840" s="49">
        <v>8</v>
      </c>
      <c r="Q2840" s="49" t="s">
        <v>8178</v>
      </c>
      <c r="R2840" s="49" t="str">
        <f>IFERROR(INDEX(tbl_Lookup_Exercises[Category],MATCH(tbl_Exercises[[#This Row],[ExerciseName]],tbl_Lookup_Exercises[ExerciseName],0)),"Unknown")</f>
        <v>Warmup</v>
      </c>
    </row>
    <row r="2841" spans="1:18" x14ac:dyDescent="0.25">
      <c r="A2841" s="49" t="s">
        <v>8179</v>
      </c>
      <c r="B2841" s="49" t="s">
        <v>1327</v>
      </c>
      <c r="C2841" s="49" t="s">
        <v>334</v>
      </c>
      <c r="D2841" s="49">
        <v>1</v>
      </c>
      <c r="E2841">
        <v>0</v>
      </c>
      <c r="G2841">
        <v>30</v>
      </c>
      <c r="I2841" s="49"/>
      <c r="M2841" s="49"/>
      <c r="N2841" s="49"/>
      <c r="O2841" s="49"/>
      <c r="P2841" s="49">
        <v>8</v>
      </c>
      <c r="Q2841" s="49" t="s">
        <v>8180</v>
      </c>
      <c r="R2841" s="49" t="str">
        <f>IFERROR(INDEX(tbl_Lookup_Exercises[Category],MATCH(tbl_Exercises[[#This Row],[ExerciseName]],tbl_Lookup_Exercises[ExerciseName],0)),"Unknown")</f>
        <v>Carry</v>
      </c>
    </row>
    <row r="2842" spans="1:18" x14ac:dyDescent="0.25">
      <c r="A2842" s="49" t="s">
        <v>8181</v>
      </c>
      <c r="B2842" s="49" t="s">
        <v>1327</v>
      </c>
      <c r="C2842" s="49" t="s">
        <v>1</v>
      </c>
      <c r="D2842" s="49">
        <v>1</v>
      </c>
      <c r="E2842">
        <v>150</v>
      </c>
      <c r="G2842">
        <v>75</v>
      </c>
      <c r="I2842" s="49"/>
      <c r="M2842" s="49"/>
      <c r="N2842" s="49"/>
      <c r="O2842" s="49" t="s">
        <v>6814</v>
      </c>
      <c r="P2842" s="49">
        <v>8</v>
      </c>
      <c r="Q2842" s="49" t="s">
        <v>8182</v>
      </c>
      <c r="R2842" s="49" t="str">
        <f>IFERROR(INDEX(tbl_Lookup_Exercises[Category],MATCH(tbl_Exercises[[#This Row],[ExerciseName]],tbl_Lookup_Exercises[ExerciseName],0)),"Unknown")</f>
        <v>Carry</v>
      </c>
    </row>
    <row r="2843" spans="1:18" x14ac:dyDescent="0.25">
      <c r="A2843" s="49" t="s">
        <v>8183</v>
      </c>
      <c r="B2843" s="49" t="s">
        <v>1327</v>
      </c>
      <c r="C2843" s="49" t="s">
        <v>1</v>
      </c>
      <c r="D2843" s="49">
        <v>2</v>
      </c>
      <c r="E2843">
        <v>150</v>
      </c>
      <c r="G2843">
        <v>64.800000000000011</v>
      </c>
      <c r="I2843" s="49"/>
      <c r="M2843" s="49"/>
      <c r="N2843" s="49"/>
      <c r="O2843" s="49" t="s">
        <v>8184</v>
      </c>
      <c r="P2843" s="49">
        <v>8</v>
      </c>
      <c r="Q2843" s="49" t="s">
        <v>8185</v>
      </c>
      <c r="R2843" s="49" t="str">
        <f>IFERROR(INDEX(tbl_Lookup_Exercises[Category],MATCH(tbl_Exercises[[#This Row],[ExerciseName]],tbl_Lookup_Exercises[ExerciseName],0)),"Unknown")</f>
        <v>Carry</v>
      </c>
    </row>
    <row r="2844" spans="1:18" x14ac:dyDescent="0.25">
      <c r="A2844" s="49" t="s">
        <v>8186</v>
      </c>
      <c r="B2844" s="49" t="s">
        <v>1327</v>
      </c>
      <c r="C2844" s="49" t="s">
        <v>1</v>
      </c>
      <c r="D2844" s="49">
        <v>3</v>
      </c>
      <c r="E2844">
        <v>150</v>
      </c>
      <c r="G2844">
        <v>60</v>
      </c>
      <c r="I2844" s="49"/>
      <c r="M2844" s="49"/>
      <c r="N2844" s="49"/>
      <c r="O2844" s="49" t="s">
        <v>6869</v>
      </c>
      <c r="P2844" s="49">
        <v>8</v>
      </c>
      <c r="Q2844" s="49" t="s">
        <v>8187</v>
      </c>
      <c r="R2844" s="49" t="str">
        <f>IFERROR(INDEX(tbl_Lookup_Exercises[Category],MATCH(tbl_Exercises[[#This Row],[ExerciseName]],tbl_Lookup_Exercises[ExerciseName],0)),"Unknown")</f>
        <v>Carry</v>
      </c>
    </row>
    <row r="2845" spans="1:18" x14ac:dyDescent="0.25">
      <c r="A2845" s="49" t="s">
        <v>8188</v>
      </c>
      <c r="B2845" s="49" t="s">
        <v>1327</v>
      </c>
      <c r="C2845" s="49" t="s">
        <v>1</v>
      </c>
      <c r="D2845" s="49">
        <v>4</v>
      </c>
      <c r="E2845">
        <v>150</v>
      </c>
      <c r="G2845">
        <v>55.800000000000004</v>
      </c>
      <c r="I2845" s="49"/>
      <c r="M2845" s="49"/>
      <c r="N2845" s="49"/>
      <c r="O2845" s="49" t="s">
        <v>8189</v>
      </c>
      <c r="P2845" s="49">
        <v>8</v>
      </c>
      <c r="Q2845" s="49" t="s">
        <v>8190</v>
      </c>
      <c r="R2845" s="49" t="str">
        <f>IFERROR(INDEX(tbl_Lookup_Exercises[Category],MATCH(tbl_Exercises[[#This Row],[ExerciseName]],tbl_Lookup_Exercises[ExerciseName],0)),"Unknown")</f>
        <v>Carry</v>
      </c>
    </row>
    <row r="2846" spans="1:18" x14ac:dyDescent="0.25">
      <c r="A2846" s="49" t="s">
        <v>8191</v>
      </c>
      <c r="B2846" s="49" t="s">
        <v>1327</v>
      </c>
      <c r="C2846" s="49" t="s">
        <v>32</v>
      </c>
      <c r="D2846" s="49">
        <v>1</v>
      </c>
      <c r="E2846">
        <v>195</v>
      </c>
      <c r="F2846">
        <v>8</v>
      </c>
      <c r="I2846" s="49"/>
      <c r="J2846">
        <v>2</v>
      </c>
      <c r="K2846">
        <v>1</v>
      </c>
      <c r="L2846">
        <v>3</v>
      </c>
      <c r="M2846" s="49" t="s">
        <v>618</v>
      </c>
      <c r="N2846" s="49"/>
      <c r="O2846" s="49" t="s">
        <v>8192</v>
      </c>
      <c r="P2846" s="49">
        <v>8</v>
      </c>
      <c r="Q2846" s="49" t="s">
        <v>8193</v>
      </c>
      <c r="R2846" s="49" t="str">
        <f>IFERROR(INDEX(tbl_Lookup_Exercises[Category],MATCH(tbl_Exercises[[#This Row],[ExerciseName]],tbl_Lookup_Exercises[ExerciseName],0)),"Unknown")</f>
        <v>Pull</v>
      </c>
    </row>
    <row r="2847" spans="1:18" x14ac:dyDescent="0.25">
      <c r="A2847" s="49" t="s">
        <v>8194</v>
      </c>
      <c r="B2847" s="49" t="s">
        <v>1327</v>
      </c>
      <c r="C2847" s="49" t="s">
        <v>32</v>
      </c>
      <c r="D2847" s="49">
        <v>2</v>
      </c>
      <c r="E2847">
        <v>200</v>
      </c>
      <c r="F2847">
        <v>8</v>
      </c>
      <c r="I2847" s="49"/>
      <c r="J2847">
        <v>2</v>
      </c>
      <c r="K2847">
        <v>1</v>
      </c>
      <c r="L2847">
        <v>3</v>
      </c>
      <c r="M2847" s="49" t="s">
        <v>618</v>
      </c>
      <c r="N2847" s="49"/>
      <c r="O2847" s="49" t="s">
        <v>8192</v>
      </c>
      <c r="P2847" s="49">
        <v>8</v>
      </c>
      <c r="Q2847" s="49" t="s">
        <v>8195</v>
      </c>
      <c r="R2847" s="49" t="str">
        <f>IFERROR(INDEX(tbl_Lookup_Exercises[Category],MATCH(tbl_Exercises[[#This Row],[ExerciseName]],tbl_Lookup_Exercises[ExerciseName],0)),"Unknown")</f>
        <v>Pull</v>
      </c>
    </row>
    <row r="2848" spans="1:18" x14ac:dyDescent="0.25">
      <c r="A2848" s="49" t="s">
        <v>8196</v>
      </c>
      <c r="B2848" s="49" t="s">
        <v>1327</v>
      </c>
      <c r="C2848" s="49" t="s">
        <v>32</v>
      </c>
      <c r="D2848" s="49">
        <v>3</v>
      </c>
      <c r="E2848">
        <v>205</v>
      </c>
      <c r="F2848">
        <v>8</v>
      </c>
      <c r="I2848" s="49"/>
      <c r="J2848">
        <v>2</v>
      </c>
      <c r="K2848">
        <v>1</v>
      </c>
      <c r="L2848">
        <v>3</v>
      </c>
      <c r="M2848" s="49" t="s">
        <v>1745</v>
      </c>
      <c r="N2848" s="49"/>
      <c r="O2848" s="49" t="s">
        <v>8197</v>
      </c>
      <c r="P2848" s="49">
        <v>8</v>
      </c>
      <c r="Q2848" s="49" t="s">
        <v>8198</v>
      </c>
      <c r="R2848" s="49" t="str">
        <f>IFERROR(INDEX(tbl_Lookup_Exercises[Category],MATCH(tbl_Exercises[[#This Row],[ExerciseName]],tbl_Lookup_Exercises[ExerciseName],0)),"Unknown")</f>
        <v>Pull</v>
      </c>
    </row>
    <row r="2849" spans="1:18" x14ac:dyDescent="0.25">
      <c r="A2849" s="49" t="s">
        <v>8199</v>
      </c>
      <c r="B2849" s="49" t="s">
        <v>1327</v>
      </c>
      <c r="C2849" s="49" t="s">
        <v>32</v>
      </c>
      <c r="D2849" s="49">
        <v>4</v>
      </c>
      <c r="E2849">
        <v>210</v>
      </c>
      <c r="F2849">
        <v>6</v>
      </c>
      <c r="I2849" s="49"/>
      <c r="J2849">
        <v>2</v>
      </c>
      <c r="K2849">
        <v>1</v>
      </c>
      <c r="L2849">
        <v>3</v>
      </c>
      <c r="M2849" s="49" t="s">
        <v>610</v>
      </c>
      <c r="N2849" s="49"/>
      <c r="O2849" s="49" t="s">
        <v>8200</v>
      </c>
      <c r="P2849" s="49">
        <v>8</v>
      </c>
      <c r="Q2849" s="49" t="s">
        <v>8201</v>
      </c>
      <c r="R2849" s="49" t="str">
        <f>IFERROR(INDEX(tbl_Lookup_Exercises[Category],MATCH(tbl_Exercises[[#This Row],[ExerciseName]],tbl_Lookup_Exercises[ExerciseName],0)),"Unknown")</f>
        <v>Pull</v>
      </c>
    </row>
    <row r="2850" spans="1:18" x14ac:dyDescent="0.25">
      <c r="A2850" s="49" t="s">
        <v>8202</v>
      </c>
      <c r="B2850" s="49" t="s">
        <v>1327</v>
      </c>
      <c r="C2850" s="49" t="s">
        <v>45</v>
      </c>
      <c r="D2850" s="49">
        <v>1</v>
      </c>
      <c r="E2850">
        <v>70</v>
      </c>
      <c r="F2850">
        <v>12</v>
      </c>
      <c r="I2850" s="49"/>
      <c r="J2850">
        <v>2</v>
      </c>
      <c r="K2850">
        <v>1</v>
      </c>
      <c r="L2850">
        <v>3</v>
      </c>
      <c r="M2850" s="49" t="s">
        <v>618</v>
      </c>
      <c r="N2850" s="49"/>
      <c r="O2850" s="49" t="s">
        <v>8203</v>
      </c>
      <c r="P2850" s="49">
        <v>8</v>
      </c>
      <c r="Q2850" s="49" t="s">
        <v>8204</v>
      </c>
      <c r="R2850" s="49" t="str">
        <f>IFERROR(INDEX(tbl_Lookup_Exercises[Category],MATCH(tbl_Exercises[[#This Row],[ExerciseName]],tbl_Lookup_Exercises[ExerciseName],0)),"Unknown")</f>
        <v>Pull</v>
      </c>
    </row>
    <row r="2851" spans="1:18" x14ac:dyDescent="0.25">
      <c r="A2851" s="49" t="s">
        <v>8205</v>
      </c>
      <c r="B2851" s="49" t="s">
        <v>1327</v>
      </c>
      <c r="C2851" s="49" t="s">
        <v>45</v>
      </c>
      <c r="D2851" s="49">
        <v>2</v>
      </c>
      <c r="E2851">
        <v>70</v>
      </c>
      <c r="F2851">
        <v>12</v>
      </c>
      <c r="I2851" s="49"/>
      <c r="J2851">
        <v>2</v>
      </c>
      <c r="K2851">
        <v>1</v>
      </c>
      <c r="L2851">
        <v>3</v>
      </c>
      <c r="M2851" s="49" t="s">
        <v>618</v>
      </c>
      <c r="N2851" s="49"/>
      <c r="O2851" s="49" t="s">
        <v>8206</v>
      </c>
      <c r="P2851" s="49">
        <v>8</v>
      </c>
      <c r="Q2851" s="49" t="s">
        <v>8207</v>
      </c>
      <c r="R2851" s="49" t="str">
        <f>IFERROR(INDEX(tbl_Lookup_Exercises[Category],MATCH(tbl_Exercises[[#This Row],[ExerciseName]],tbl_Lookup_Exercises[ExerciseName],0)),"Unknown")</f>
        <v>Pull</v>
      </c>
    </row>
    <row r="2852" spans="1:18" x14ac:dyDescent="0.25">
      <c r="A2852" s="49" t="s">
        <v>8208</v>
      </c>
      <c r="B2852" s="49" t="s">
        <v>1327</v>
      </c>
      <c r="C2852" s="49" t="s">
        <v>45</v>
      </c>
      <c r="D2852" s="49">
        <v>3</v>
      </c>
      <c r="E2852">
        <v>72.5</v>
      </c>
      <c r="F2852">
        <v>10</v>
      </c>
      <c r="I2852" s="49"/>
      <c r="J2852">
        <v>2</v>
      </c>
      <c r="K2852">
        <v>1</v>
      </c>
      <c r="L2852">
        <v>3</v>
      </c>
      <c r="M2852" s="49" t="s">
        <v>618</v>
      </c>
      <c r="N2852" s="49"/>
      <c r="O2852" s="49" t="s">
        <v>8209</v>
      </c>
      <c r="P2852" s="49">
        <v>8</v>
      </c>
      <c r="Q2852" s="49" t="s">
        <v>8210</v>
      </c>
      <c r="R2852" s="49" t="str">
        <f>IFERROR(INDEX(tbl_Lookup_Exercises[Category],MATCH(tbl_Exercises[[#This Row],[ExerciseName]],tbl_Lookup_Exercises[ExerciseName],0)),"Unknown")</f>
        <v>Pull</v>
      </c>
    </row>
    <row r="2853" spans="1:18" x14ac:dyDescent="0.25">
      <c r="A2853" s="49" t="s">
        <v>8211</v>
      </c>
      <c r="B2853" s="49" t="s">
        <v>1327</v>
      </c>
      <c r="C2853" s="49" t="s">
        <v>59</v>
      </c>
      <c r="D2853" s="49">
        <v>1</v>
      </c>
      <c r="E2853">
        <v>55</v>
      </c>
      <c r="F2853">
        <v>12</v>
      </c>
      <c r="I2853" s="49"/>
      <c r="J2853">
        <v>2</v>
      </c>
      <c r="K2853">
        <v>1</v>
      </c>
      <c r="L2853">
        <v>3</v>
      </c>
      <c r="M2853" s="49" t="s">
        <v>1745</v>
      </c>
      <c r="N2853" s="49"/>
      <c r="O2853" s="49" t="s">
        <v>8212</v>
      </c>
      <c r="P2853" s="49">
        <v>8</v>
      </c>
      <c r="Q2853" s="49" t="s">
        <v>8213</v>
      </c>
      <c r="R2853" s="49" t="str">
        <f>IFERROR(INDEX(tbl_Lookup_Exercises[Category],MATCH(tbl_Exercises[[#This Row],[ExerciseName]],tbl_Lookup_Exercises[ExerciseName],0)),"Unknown")</f>
        <v>Pull</v>
      </c>
    </row>
    <row r="2854" spans="1:18" x14ac:dyDescent="0.25">
      <c r="A2854" s="49" t="s">
        <v>8214</v>
      </c>
      <c r="B2854" s="49" t="s">
        <v>1327</v>
      </c>
      <c r="C2854" s="49" t="s">
        <v>59</v>
      </c>
      <c r="D2854" s="49">
        <v>2</v>
      </c>
      <c r="E2854">
        <v>55</v>
      </c>
      <c r="F2854">
        <v>12</v>
      </c>
      <c r="I2854" s="49"/>
      <c r="J2854">
        <v>2</v>
      </c>
      <c r="K2854">
        <v>1</v>
      </c>
      <c r="L2854">
        <v>3</v>
      </c>
      <c r="M2854" s="49" t="s">
        <v>1745</v>
      </c>
      <c r="N2854" s="49"/>
      <c r="O2854" s="49" t="s">
        <v>8212</v>
      </c>
      <c r="P2854" s="49">
        <v>8</v>
      </c>
      <c r="Q2854" s="49" t="s">
        <v>8215</v>
      </c>
      <c r="R2854" s="49" t="str">
        <f>IFERROR(INDEX(tbl_Lookup_Exercises[Category],MATCH(tbl_Exercises[[#This Row],[ExerciseName]],tbl_Lookup_Exercises[ExerciseName],0)),"Unknown")</f>
        <v>Pull</v>
      </c>
    </row>
    <row r="2855" spans="1:18" x14ac:dyDescent="0.25">
      <c r="A2855" s="49" t="s">
        <v>8216</v>
      </c>
      <c r="B2855" s="49" t="s">
        <v>1327</v>
      </c>
      <c r="C2855" s="49" t="s">
        <v>59</v>
      </c>
      <c r="D2855" s="49">
        <v>3</v>
      </c>
      <c r="E2855">
        <v>55</v>
      </c>
      <c r="F2855">
        <v>10</v>
      </c>
      <c r="I2855" s="49"/>
      <c r="J2855">
        <v>2</v>
      </c>
      <c r="K2855">
        <v>1</v>
      </c>
      <c r="L2855">
        <v>3</v>
      </c>
      <c r="M2855" s="49" t="s">
        <v>1745</v>
      </c>
      <c r="N2855" s="49"/>
      <c r="O2855" s="49" t="s">
        <v>8212</v>
      </c>
      <c r="P2855" s="49">
        <v>8</v>
      </c>
      <c r="Q2855" s="49" t="s">
        <v>8217</v>
      </c>
      <c r="R2855" s="49" t="str">
        <f>IFERROR(INDEX(tbl_Lookup_Exercises[Category],MATCH(tbl_Exercises[[#This Row],[ExerciseName]],tbl_Lookup_Exercises[ExerciseName],0)),"Unknown")</f>
        <v>Pull</v>
      </c>
    </row>
    <row r="2856" spans="1:18" x14ac:dyDescent="0.25">
      <c r="A2856" s="49" t="s">
        <v>8218</v>
      </c>
      <c r="B2856" s="49" t="s">
        <v>1327</v>
      </c>
      <c r="C2856" s="49" t="s">
        <v>8734</v>
      </c>
      <c r="D2856" s="49">
        <v>1</v>
      </c>
      <c r="E2856">
        <v>30</v>
      </c>
      <c r="F2856">
        <v>10</v>
      </c>
      <c r="I2856" s="49"/>
      <c r="J2856">
        <v>2</v>
      </c>
      <c r="K2856">
        <v>1</v>
      </c>
      <c r="L2856">
        <v>3</v>
      </c>
      <c r="M2856" s="49" t="s">
        <v>610</v>
      </c>
      <c r="N2856" s="49"/>
      <c r="O2856" s="49" t="s">
        <v>8219</v>
      </c>
      <c r="P2856" s="49">
        <v>8</v>
      </c>
      <c r="Q2856" s="49" t="s">
        <v>8220</v>
      </c>
      <c r="R2856" s="49" t="str">
        <f>IFERROR(INDEX(tbl_Lookup_Exercises[Category],MATCH(tbl_Exercises[[#This Row],[ExerciseName]],tbl_Lookup_Exercises[ExerciseName],0)),"Unknown")</f>
        <v>Arms_Biceps</v>
      </c>
    </row>
    <row r="2857" spans="1:18" x14ac:dyDescent="0.25">
      <c r="A2857" s="49" t="s">
        <v>8221</v>
      </c>
      <c r="B2857" s="49" t="s">
        <v>1327</v>
      </c>
      <c r="C2857" s="49" t="s">
        <v>8734</v>
      </c>
      <c r="D2857" s="49">
        <v>2</v>
      </c>
      <c r="E2857">
        <v>30</v>
      </c>
      <c r="F2857">
        <v>8</v>
      </c>
      <c r="I2857" s="49"/>
      <c r="J2857">
        <v>2</v>
      </c>
      <c r="K2857">
        <v>1</v>
      </c>
      <c r="L2857">
        <v>3</v>
      </c>
      <c r="M2857" s="49" t="s">
        <v>610</v>
      </c>
      <c r="N2857" s="49"/>
      <c r="O2857" s="49" t="s">
        <v>8219</v>
      </c>
      <c r="P2857" s="49">
        <v>8</v>
      </c>
      <c r="Q2857" s="49" t="s">
        <v>8222</v>
      </c>
      <c r="R2857" s="49" t="str">
        <f>IFERROR(INDEX(tbl_Lookup_Exercises[Category],MATCH(tbl_Exercises[[#This Row],[ExerciseName]],tbl_Lookup_Exercises[ExerciseName],0)),"Unknown")</f>
        <v>Arms_Biceps</v>
      </c>
    </row>
    <row r="2858" spans="1:18" x14ac:dyDescent="0.25">
      <c r="A2858" s="49" t="s">
        <v>8223</v>
      </c>
      <c r="B2858" s="49" t="s">
        <v>1327</v>
      </c>
      <c r="C2858" s="49" t="s">
        <v>8734</v>
      </c>
      <c r="D2858" s="49">
        <v>3</v>
      </c>
      <c r="E2858">
        <v>30</v>
      </c>
      <c r="F2858">
        <v>7.5</v>
      </c>
      <c r="I2858" s="49"/>
      <c r="J2858">
        <v>2</v>
      </c>
      <c r="K2858">
        <v>1</v>
      </c>
      <c r="L2858">
        <v>3</v>
      </c>
      <c r="M2858" s="49" t="s">
        <v>610</v>
      </c>
      <c r="N2858" s="49"/>
      <c r="O2858" s="49" t="s">
        <v>8219</v>
      </c>
      <c r="P2858" s="49">
        <v>8</v>
      </c>
      <c r="Q2858" s="49" t="s">
        <v>8224</v>
      </c>
      <c r="R2858" s="49" t="str">
        <f>IFERROR(INDEX(tbl_Lookup_Exercises[Category],MATCH(tbl_Exercises[[#This Row],[ExerciseName]],tbl_Lookup_Exercises[ExerciseName],0)),"Unknown")</f>
        <v>Arms_Biceps</v>
      </c>
    </row>
    <row r="2859" spans="1:18" x14ac:dyDescent="0.25">
      <c r="A2859" s="49" t="s">
        <v>8225</v>
      </c>
      <c r="B2859" s="49" t="s">
        <v>1327</v>
      </c>
      <c r="C2859" s="49" t="s">
        <v>73</v>
      </c>
      <c r="D2859" s="49">
        <v>1</v>
      </c>
      <c r="E2859">
        <v>42.5</v>
      </c>
      <c r="F2859">
        <v>15</v>
      </c>
      <c r="I2859" s="49"/>
      <c r="J2859">
        <v>2</v>
      </c>
      <c r="K2859">
        <v>1</v>
      </c>
      <c r="L2859">
        <v>3</v>
      </c>
      <c r="M2859" s="49" t="s">
        <v>618</v>
      </c>
      <c r="N2859" s="49"/>
      <c r="O2859" s="49" t="s">
        <v>3189</v>
      </c>
      <c r="P2859" s="49">
        <v>8</v>
      </c>
      <c r="Q2859" s="49" t="s">
        <v>8226</v>
      </c>
      <c r="R2859" s="49" t="str">
        <f>IFERROR(INDEX(tbl_Lookup_Exercises[Category],MATCH(tbl_Exercises[[#This Row],[ExerciseName]],tbl_Lookup_Exercises[ExerciseName],0)),"Unknown")</f>
        <v>Pull</v>
      </c>
    </row>
    <row r="2860" spans="1:18" x14ac:dyDescent="0.25">
      <c r="A2860" s="49" t="s">
        <v>8227</v>
      </c>
      <c r="B2860" s="49" t="s">
        <v>1327</v>
      </c>
      <c r="C2860" s="49" t="s">
        <v>73</v>
      </c>
      <c r="D2860" s="49">
        <v>2</v>
      </c>
      <c r="E2860">
        <v>45</v>
      </c>
      <c r="F2860">
        <v>15</v>
      </c>
      <c r="I2860" s="49"/>
      <c r="J2860">
        <v>2</v>
      </c>
      <c r="K2860">
        <v>1</v>
      </c>
      <c r="L2860">
        <v>3</v>
      </c>
      <c r="M2860" s="49" t="s">
        <v>618</v>
      </c>
      <c r="N2860" s="49"/>
      <c r="O2860" s="49" t="s">
        <v>3189</v>
      </c>
      <c r="P2860" s="49">
        <v>8</v>
      </c>
      <c r="Q2860" s="49" t="s">
        <v>8228</v>
      </c>
      <c r="R2860" s="49" t="str">
        <f>IFERROR(INDEX(tbl_Lookup_Exercises[Category],MATCH(tbl_Exercises[[#This Row],[ExerciseName]],tbl_Lookup_Exercises[ExerciseName],0)),"Unknown")</f>
        <v>Pull</v>
      </c>
    </row>
    <row r="2861" spans="1:18" x14ac:dyDescent="0.25">
      <c r="A2861" s="49" t="s">
        <v>8229</v>
      </c>
      <c r="B2861" s="49" t="s">
        <v>1327</v>
      </c>
      <c r="C2861" s="49" t="s">
        <v>73</v>
      </c>
      <c r="D2861" s="49">
        <v>3</v>
      </c>
      <c r="E2861">
        <v>47.5</v>
      </c>
      <c r="F2861">
        <v>13</v>
      </c>
      <c r="I2861" s="49"/>
      <c r="J2861">
        <v>2</v>
      </c>
      <c r="K2861">
        <v>1</v>
      </c>
      <c r="L2861">
        <v>3</v>
      </c>
      <c r="M2861" s="49" t="s">
        <v>1745</v>
      </c>
      <c r="N2861" s="49"/>
      <c r="O2861" s="49" t="s">
        <v>2181</v>
      </c>
      <c r="P2861" s="49">
        <v>8</v>
      </c>
      <c r="Q2861" s="49" t="s">
        <v>1330</v>
      </c>
      <c r="R2861" s="49" t="str">
        <f>IFERROR(INDEX(tbl_Lookup_Exercises[Category],MATCH(tbl_Exercises[[#This Row],[ExerciseName]],tbl_Lookup_Exercises[ExerciseName],0)),"Unknown")</f>
        <v>Pull</v>
      </c>
    </row>
    <row r="2862" spans="1:18" x14ac:dyDescent="0.25">
      <c r="A2862" s="49" t="s">
        <v>8230</v>
      </c>
      <c r="B2862" s="49" t="s">
        <v>1331</v>
      </c>
      <c r="C2862" s="49" t="s">
        <v>363</v>
      </c>
      <c r="D2862" s="49">
        <v>1</v>
      </c>
      <c r="G2862">
        <v>303</v>
      </c>
      <c r="H2862">
        <v>0.6</v>
      </c>
      <c r="I2862" s="49" t="s">
        <v>3957</v>
      </c>
      <c r="M2862" s="49"/>
      <c r="N2862" s="49"/>
      <c r="O2862" s="49" t="s">
        <v>8231</v>
      </c>
      <c r="P2862" s="49">
        <v>8</v>
      </c>
      <c r="Q2862" s="49" t="s">
        <v>1333</v>
      </c>
      <c r="R2862" s="49" t="str">
        <f>IFERROR(INDEX(tbl_Lookup_Exercises[Category],MATCH(tbl_Exercises[[#This Row],[ExerciseName]],tbl_Lookup_Exercises[ExerciseName],0)),"Unknown")</f>
        <v>Cardio</v>
      </c>
    </row>
    <row r="2863" spans="1:18" x14ac:dyDescent="0.25">
      <c r="A2863" s="49" t="s">
        <v>8232</v>
      </c>
      <c r="B2863" s="49" t="s">
        <v>1331</v>
      </c>
      <c r="C2863" s="49" t="s">
        <v>394</v>
      </c>
      <c r="D2863" s="49">
        <v>1</v>
      </c>
      <c r="E2863">
        <v>0</v>
      </c>
      <c r="F2863">
        <v>15</v>
      </c>
      <c r="I2863" s="49"/>
      <c r="M2863" s="49"/>
      <c r="N2863" s="49" t="s">
        <v>8233</v>
      </c>
      <c r="O2863" s="49" t="s">
        <v>3073</v>
      </c>
      <c r="P2863" s="49">
        <v>8</v>
      </c>
      <c r="Q2863" s="49" t="s">
        <v>8234</v>
      </c>
      <c r="R2863" s="49" t="str">
        <f>IFERROR(INDEX(tbl_Lookup_Exercises[Category],MATCH(tbl_Exercises[[#This Row],[ExerciseName]],tbl_Lookup_Exercises[ExerciseName],0)),"Unknown")</f>
        <v>Warmup</v>
      </c>
    </row>
    <row r="2864" spans="1:18" x14ac:dyDescent="0.25">
      <c r="A2864" s="49" t="s">
        <v>8235</v>
      </c>
      <c r="B2864" s="49" t="s">
        <v>1331</v>
      </c>
      <c r="C2864" s="49" t="s">
        <v>398</v>
      </c>
      <c r="D2864" s="49">
        <v>1</v>
      </c>
      <c r="E2864">
        <v>0</v>
      </c>
      <c r="F2864">
        <v>12</v>
      </c>
      <c r="I2864" s="49"/>
      <c r="M2864" s="49"/>
      <c r="N2864" s="49" t="s">
        <v>8233</v>
      </c>
      <c r="O2864" s="49" t="s">
        <v>3073</v>
      </c>
      <c r="P2864" s="49">
        <v>8</v>
      </c>
      <c r="Q2864" s="49" t="s">
        <v>8236</v>
      </c>
      <c r="R2864" s="49" t="str">
        <f>IFERROR(INDEX(tbl_Lookup_Exercises[Category],MATCH(tbl_Exercises[[#This Row],[ExerciseName]],tbl_Lookup_Exercises[ExerciseName],0)),"Unknown")</f>
        <v>Warmup</v>
      </c>
    </row>
    <row r="2865" spans="1:18" x14ac:dyDescent="0.25">
      <c r="A2865" s="49" t="s">
        <v>8237</v>
      </c>
      <c r="B2865" s="49" t="s">
        <v>1331</v>
      </c>
      <c r="C2865" s="49" t="s">
        <v>403</v>
      </c>
      <c r="D2865" s="49">
        <v>1</v>
      </c>
      <c r="E2865">
        <v>0</v>
      </c>
      <c r="F2865">
        <v>8</v>
      </c>
      <c r="I2865" s="49"/>
      <c r="M2865" s="49"/>
      <c r="N2865" s="49" t="s">
        <v>8233</v>
      </c>
      <c r="O2865" s="49" t="s">
        <v>3073</v>
      </c>
      <c r="P2865" s="49">
        <v>8</v>
      </c>
      <c r="Q2865" s="49" t="s">
        <v>8238</v>
      </c>
      <c r="R2865" s="49" t="str">
        <f>IFERROR(INDEX(tbl_Lookup_Exercises[Category],MATCH(tbl_Exercises[[#This Row],[ExerciseName]],tbl_Lookup_Exercises[ExerciseName],0)),"Unknown")</f>
        <v>Warmup</v>
      </c>
    </row>
    <row r="2866" spans="1:18" x14ac:dyDescent="0.25">
      <c r="A2866" s="49" t="s">
        <v>8239</v>
      </c>
      <c r="B2866" s="49" t="s">
        <v>1331</v>
      </c>
      <c r="C2866" s="49" t="s">
        <v>389</v>
      </c>
      <c r="D2866" s="49">
        <v>1</v>
      </c>
      <c r="E2866">
        <v>0</v>
      </c>
      <c r="F2866">
        <v>10</v>
      </c>
      <c r="I2866" s="49"/>
      <c r="M2866" s="49"/>
      <c r="N2866" s="49" t="s">
        <v>8233</v>
      </c>
      <c r="O2866" s="49"/>
      <c r="P2866" s="49">
        <v>8</v>
      </c>
      <c r="Q2866" s="49" t="s">
        <v>8240</v>
      </c>
      <c r="R2866" s="49" t="str">
        <f>IFERROR(INDEX(tbl_Lookup_Exercises[Category],MATCH(tbl_Exercises[[#This Row],[ExerciseName]],tbl_Lookup_Exercises[ExerciseName],0)),"Unknown")</f>
        <v>Push</v>
      </c>
    </row>
    <row r="2867" spans="1:18" x14ac:dyDescent="0.25">
      <c r="A2867" s="49" t="s">
        <v>8241</v>
      </c>
      <c r="B2867" s="49" t="s">
        <v>1331</v>
      </c>
      <c r="C2867" s="49" t="s">
        <v>394</v>
      </c>
      <c r="D2867" s="49">
        <v>2</v>
      </c>
      <c r="E2867">
        <v>0</v>
      </c>
      <c r="F2867">
        <v>15</v>
      </c>
      <c r="I2867" s="49"/>
      <c r="M2867" s="49"/>
      <c r="N2867" s="49" t="s">
        <v>8242</v>
      </c>
      <c r="O2867" s="49" t="s">
        <v>3073</v>
      </c>
      <c r="P2867" s="49">
        <v>8</v>
      </c>
      <c r="Q2867" s="49" t="s">
        <v>8243</v>
      </c>
      <c r="R2867" s="49" t="str">
        <f>IFERROR(INDEX(tbl_Lookup_Exercises[Category],MATCH(tbl_Exercises[[#This Row],[ExerciseName]],tbl_Lookup_Exercises[ExerciseName],0)),"Unknown")</f>
        <v>Warmup</v>
      </c>
    </row>
    <row r="2868" spans="1:18" x14ac:dyDescent="0.25">
      <c r="A2868" s="49" t="s">
        <v>8244</v>
      </c>
      <c r="B2868" s="49" t="s">
        <v>1331</v>
      </c>
      <c r="C2868" s="49" t="s">
        <v>398</v>
      </c>
      <c r="D2868" s="49">
        <v>2</v>
      </c>
      <c r="E2868">
        <v>0</v>
      </c>
      <c r="F2868">
        <v>12</v>
      </c>
      <c r="I2868" s="49"/>
      <c r="M2868" s="49"/>
      <c r="N2868" s="49" t="s">
        <v>8242</v>
      </c>
      <c r="O2868" s="49" t="s">
        <v>3073</v>
      </c>
      <c r="P2868" s="49">
        <v>8</v>
      </c>
      <c r="Q2868" s="49" t="s">
        <v>8245</v>
      </c>
      <c r="R2868" s="49" t="str">
        <f>IFERROR(INDEX(tbl_Lookup_Exercises[Category],MATCH(tbl_Exercises[[#This Row],[ExerciseName]],tbl_Lookup_Exercises[ExerciseName],0)),"Unknown")</f>
        <v>Warmup</v>
      </c>
    </row>
    <row r="2869" spans="1:18" x14ac:dyDescent="0.25">
      <c r="A2869" s="49" t="s">
        <v>8246</v>
      </c>
      <c r="B2869" s="49" t="s">
        <v>1331</v>
      </c>
      <c r="C2869" s="49" t="s">
        <v>403</v>
      </c>
      <c r="D2869" s="49">
        <v>2</v>
      </c>
      <c r="E2869">
        <v>0</v>
      </c>
      <c r="F2869">
        <v>8</v>
      </c>
      <c r="I2869" s="49"/>
      <c r="M2869" s="49"/>
      <c r="N2869" s="49" t="s">
        <v>8242</v>
      </c>
      <c r="O2869" s="49" t="s">
        <v>3073</v>
      </c>
      <c r="P2869" s="49">
        <v>8</v>
      </c>
      <c r="Q2869" s="49" t="s">
        <v>8247</v>
      </c>
      <c r="R2869" s="49" t="str">
        <f>IFERROR(INDEX(tbl_Lookup_Exercises[Category],MATCH(tbl_Exercises[[#This Row],[ExerciseName]],tbl_Lookup_Exercises[ExerciseName],0)),"Unknown")</f>
        <v>Warmup</v>
      </c>
    </row>
    <row r="2870" spans="1:18" x14ac:dyDescent="0.25">
      <c r="A2870" s="49" t="s">
        <v>8248</v>
      </c>
      <c r="B2870" s="49" t="s">
        <v>1331</v>
      </c>
      <c r="C2870" s="49" t="s">
        <v>389</v>
      </c>
      <c r="D2870" s="49">
        <v>2</v>
      </c>
      <c r="E2870">
        <v>0</v>
      </c>
      <c r="F2870">
        <v>10</v>
      </c>
      <c r="I2870" s="49"/>
      <c r="M2870" s="49"/>
      <c r="N2870" s="49" t="s">
        <v>8242</v>
      </c>
      <c r="O2870" s="49"/>
      <c r="P2870" s="49">
        <v>8</v>
      </c>
      <c r="Q2870" s="49" t="s">
        <v>8249</v>
      </c>
      <c r="R2870" s="49" t="str">
        <f>IFERROR(INDEX(tbl_Lookup_Exercises[Category],MATCH(tbl_Exercises[[#This Row],[ExerciseName]],tbl_Lookup_Exercises[ExerciseName],0)),"Unknown")</f>
        <v>Push</v>
      </c>
    </row>
    <row r="2871" spans="1:18" x14ac:dyDescent="0.25">
      <c r="A2871" s="49" t="s">
        <v>8250</v>
      </c>
      <c r="B2871" s="49" t="s">
        <v>1331</v>
      </c>
      <c r="C2871" s="49" t="s">
        <v>177</v>
      </c>
      <c r="D2871" s="49">
        <v>1</v>
      </c>
      <c r="E2871">
        <v>20</v>
      </c>
      <c r="F2871">
        <v>10</v>
      </c>
      <c r="I2871" s="49"/>
      <c r="M2871" s="49"/>
      <c r="N2871" s="49"/>
      <c r="O2871" s="49" t="s">
        <v>2816</v>
      </c>
      <c r="P2871" s="49">
        <v>8</v>
      </c>
      <c r="Q2871" s="49" t="s">
        <v>8251</v>
      </c>
      <c r="R2871" s="49" t="str">
        <f>IFERROR(INDEX(tbl_Lookup_Exercises[Category],MATCH(tbl_Exercises[[#This Row],[ExerciseName]],tbl_Lookup_Exercises[ExerciseName],0)),"Unknown")</f>
        <v>Push</v>
      </c>
    </row>
    <row r="2872" spans="1:18" x14ac:dyDescent="0.25">
      <c r="A2872" s="49" t="s">
        <v>8252</v>
      </c>
      <c r="B2872" s="49" t="s">
        <v>1331</v>
      </c>
      <c r="C2872" s="49" t="s">
        <v>147</v>
      </c>
      <c r="D2872" s="49">
        <v>1</v>
      </c>
      <c r="E2872">
        <v>130</v>
      </c>
      <c r="F2872">
        <v>9</v>
      </c>
      <c r="I2872" s="49"/>
      <c r="J2872">
        <v>2</v>
      </c>
      <c r="K2872">
        <v>1</v>
      </c>
      <c r="L2872">
        <v>3</v>
      </c>
      <c r="M2872" s="49" t="s">
        <v>1745</v>
      </c>
      <c r="N2872" s="49"/>
      <c r="O2872" s="49" t="s">
        <v>8253</v>
      </c>
      <c r="P2872" s="49">
        <v>8</v>
      </c>
      <c r="Q2872" s="49" t="s">
        <v>8254</v>
      </c>
      <c r="R2872" s="49" t="str">
        <f>IFERROR(INDEX(tbl_Lookup_Exercises[Category],MATCH(tbl_Exercises[[#This Row],[ExerciseName]],tbl_Lookup_Exercises[ExerciseName],0)),"Unknown")</f>
        <v>Push</v>
      </c>
    </row>
    <row r="2873" spans="1:18" x14ac:dyDescent="0.25">
      <c r="A2873" s="49" t="s">
        <v>8255</v>
      </c>
      <c r="B2873" s="49" t="s">
        <v>1331</v>
      </c>
      <c r="C2873" s="49" t="s">
        <v>147</v>
      </c>
      <c r="D2873" s="49">
        <v>2</v>
      </c>
      <c r="E2873">
        <v>130</v>
      </c>
      <c r="F2873">
        <v>9</v>
      </c>
      <c r="I2873" s="49"/>
      <c r="J2873">
        <v>2</v>
      </c>
      <c r="K2873">
        <v>1</v>
      </c>
      <c r="L2873">
        <v>3</v>
      </c>
      <c r="M2873" s="49" t="s">
        <v>1745</v>
      </c>
      <c r="N2873" s="49"/>
      <c r="O2873" s="49" t="s">
        <v>8256</v>
      </c>
      <c r="P2873" s="49">
        <v>8</v>
      </c>
      <c r="Q2873" s="49" t="s">
        <v>8257</v>
      </c>
      <c r="R2873" s="49" t="str">
        <f>IFERROR(INDEX(tbl_Lookup_Exercises[Category],MATCH(tbl_Exercises[[#This Row],[ExerciseName]],tbl_Lookup_Exercises[ExerciseName],0)),"Unknown")</f>
        <v>Push</v>
      </c>
    </row>
    <row r="2874" spans="1:18" x14ac:dyDescent="0.25">
      <c r="A2874" s="49" t="s">
        <v>8258</v>
      </c>
      <c r="B2874" s="49" t="s">
        <v>1331</v>
      </c>
      <c r="C2874" s="49" t="s">
        <v>147</v>
      </c>
      <c r="D2874" s="49">
        <v>3</v>
      </c>
      <c r="E2874">
        <v>140</v>
      </c>
      <c r="F2874">
        <v>7</v>
      </c>
      <c r="I2874" s="49"/>
      <c r="J2874">
        <v>2</v>
      </c>
      <c r="K2874">
        <v>1</v>
      </c>
      <c r="L2874">
        <v>3</v>
      </c>
      <c r="M2874" s="49" t="s">
        <v>1745</v>
      </c>
      <c r="N2874" s="49"/>
      <c r="O2874" s="49" t="s">
        <v>8259</v>
      </c>
      <c r="P2874" s="49">
        <v>8</v>
      </c>
      <c r="Q2874" s="49" t="s">
        <v>8260</v>
      </c>
      <c r="R2874" s="49" t="str">
        <f>IFERROR(INDEX(tbl_Lookup_Exercises[Category],MATCH(tbl_Exercises[[#This Row],[ExerciseName]],tbl_Lookup_Exercises[ExerciseName],0)),"Unknown")</f>
        <v>Push</v>
      </c>
    </row>
    <row r="2875" spans="1:18" x14ac:dyDescent="0.25">
      <c r="A2875" s="49" t="s">
        <v>8261</v>
      </c>
      <c r="B2875" s="49" t="s">
        <v>1331</v>
      </c>
      <c r="C2875" s="49" t="s">
        <v>147</v>
      </c>
      <c r="D2875" s="49">
        <v>4</v>
      </c>
      <c r="E2875">
        <v>140</v>
      </c>
      <c r="F2875">
        <v>6</v>
      </c>
      <c r="I2875" s="49"/>
      <c r="J2875">
        <v>2</v>
      </c>
      <c r="K2875">
        <v>1</v>
      </c>
      <c r="L2875">
        <v>3</v>
      </c>
      <c r="M2875" s="49" t="s">
        <v>1745</v>
      </c>
      <c r="N2875" s="49"/>
      <c r="O2875" s="49" t="s">
        <v>8262</v>
      </c>
      <c r="P2875" s="49">
        <v>8</v>
      </c>
      <c r="Q2875" s="49" t="s">
        <v>8263</v>
      </c>
      <c r="R2875" s="49" t="str">
        <f>IFERROR(INDEX(tbl_Lookup_Exercises[Category],MATCH(tbl_Exercises[[#This Row],[ExerciseName]],tbl_Lookup_Exercises[ExerciseName],0)),"Unknown")</f>
        <v>Push</v>
      </c>
    </row>
    <row r="2876" spans="1:18" x14ac:dyDescent="0.25">
      <c r="A2876" s="49" t="s">
        <v>8264</v>
      </c>
      <c r="B2876" s="49" t="s">
        <v>1331</v>
      </c>
      <c r="C2876" s="49" t="s">
        <v>181</v>
      </c>
      <c r="D2876" s="49">
        <v>1</v>
      </c>
      <c r="E2876">
        <v>100</v>
      </c>
      <c r="F2876">
        <v>10</v>
      </c>
      <c r="I2876" s="49"/>
      <c r="J2876">
        <v>2</v>
      </c>
      <c r="K2876">
        <v>1</v>
      </c>
      <c r="L2876">
        <v>3</v>
      </c>
      <c r="M2876" s="49" t="s">
        <v>618</v>
      </c>
      <c r="N2876" s="49"/>
      <c r="O2876" s="49" t="s">
        <v>3189</v>
      </c>
      <c r="P2876" s="49">
        <v>8</v>
      </c>
      <c r="Q2876" s="49" t="s">
        <v>8265</v>
      </c>
      <c r="R2876" s="49" t="str">
        <f>IFERROR(INDEX(tbl_Lookup_Exercises[Category],MATCH(tbl_Exercises[[#This Row],[ExerciseName]],tbl_Lookup_Exercises[ExerciseName],0)),"Unknown")</f>
        <v>Push</v>
      </c>
    </row>
    <row r="2877" spans="1:18" x14ac:dyDescent="0.25">
      <c r="A2877" s="49" t="s">
        <v>8266</v>
      </c>
      <c r="B2877" s="49" t="s">
        <v>1331</v>
      </c>
      <c r="C2877" s="49" t="s">
        <v>181</v>
      </c>
      <c r="D2877" s="49">
        <v>2</v>
      </c>
      <c r="E2877">
        <v>105</v>
      </c>
      <c r="F2877">
        <v>9</v>
      </c>
      <c r="I2877" s="49"/>
      <c r="J2877">
        <v>2</v>
      </c>
      <c r="K2877">
        <v>1</v>
      </c>
      <c r="L2877">
        <v>3</v>
      </c>
      <c r="M2877" s="49" t="s">
        <v>618</v>
      </c>
      <c r="N2877" s="49"/>
      <c r="O2877" s="49" t="s">
        <v>8267</v>
      </c>
      <c r="P2877" s="49">
        <v>8</v>
      </c>
      <c r="Q2877" s="49" t="s">
        <v>8268</v>
      </c>
      <c r="R2877" s="49" t="str">
        <f>IFERROR(INDEX(tbl_Lookup_Exercises[Category],MATCH(tbl_Exercises[[#This Row],[ExerciseName]],tbl_Lookup_Exercises[ExerciseName],0)),"Unknown")</f>
        <v>Push</v>
      </c>
    </row>
    <row r="2878" spans="1:18" x14ac:dyDescent="0.25">
      <c r="A2878" s="49" t="s">
        <v>8269</v>
      </c>
      <c r="B2878" s="49" t="s">
        <v>1331</v>
      </c>
      <c r="C2878" s="49" t="s">
        <v>181</v>
      </c>
      <c r="D2878" s="49">
        <v>3</v>
      </c>
      <c r="E2878">
        <v>105</v>
      </c>
      <c r="F2878">
        <v>8</v>
      </c>
      <c r="I2878" s="49"/>
      <c r="J2878">
        <v>2</v>
      </c>
      <c r="K2878">
        <v>1</v>
      </c>
      <c r="L2878">
        <v>3</v>
      </c>
      <c r="M2878" s="49" t="s">
        <v>610</v>
      </c>
      <c r="N2878" s="49"/>
      <c r="O2878" s="49" t="s">
        <v>8270</v>
      </c>
      <c r="P2878" s="49">
        <v>8</v>
      </c>
      <c r="Q2878" s="49" t="s">
        <v>8271</v>
      </c>
      <c r="R2878" s="49" t="str">
        <f>IFERROR(INDEX(tbl_Lookup_Exercises[Category],MATCH(tbl_Exercises[[#This Row],[ExerciseName]],tbl_Lookup_Exercises[ExerciseName],0)),"Unknown")</f>
        <v>Push</v>
      </c>
    </row>
    <row r="2879" spans="1:18" x14ac:dyDescent="0.25">
      <c r="A2879" s="49" t="s">
        <v>8272</v>
      </c>
      <c r="B2879" s="49" t="s">
        <v>1331</v>
      </c>
      <c r="C2879" s="49" t="s">
        <v>200</v>
      </c>
      <c r="D2879" s="49">
        <v>1</v>
      </c>
      <c r="E2879">
        <v>15</v>
      </c>
      <c r="F2879">
        <v>12</v>
      </c>
      <c r="I2879" s="49"/>
      <c r="J2879">
        <v>2</v>
      </c>
      <c r="K2879">
        <v>1</v>
      </c>
      <c r="L2879">
        <v>3</v>
      </c>
      <c r="M2879" s="49" t="s">
        <v>618</v>
      </c>
      <c r="N2879" s="49"/>
      <c r="O2879" s="49" t="s">
        <v>8273</v>
      </c>
      <c r="P2879" s="49">
        <v>8</v>
      </c>
      <c r="Q2879" s="49" t="s">
        <v>8274</v>
      </c>
      <c r="R2879" s="49" t="str">
        <f>IFERROR(INDEX(tbl_Lookup_Exercises[Category],MATCH(tbl_Exercises[[#This Row],[ExerciseName]],tbl_Lookup_Exercises[ExerciseName],0)),"Unknown")</f>
        <v>Push</v>
      </c>
    </row>
    <row r="2880" spans="1:18" x14ac:dyDescent="0.25">
      <c r="A2880" s="49" t="s">
        <v>8275</v>
      </c>
      <c r="B2880" s="49" t="s">
        <v>1331</v>
      </c>
      <c r="C2880" s="49" t="s">
        <v>200</v>
      </c>
      <c r="D2880" s="49">
        <v>2</v>
      </c>
      <c r="E2880">
        <v>20</v>
      </c>
      <c r="F2880">
        <v>6</v>
      </c>
      <c r="I2880" s="49"/>
      <c r="J2880">
        <v>2</v>
      </c>
      <c r="K2880">
        <v>1</v>
      </c>
      <c r="L2880">
        <v>3</v>
      </c>
      <c r="M2880" s="49" t="s">
        <v>618</v>
      </c>
      <c r="N2880" s="49"/>
      <c r="O2880" s="49" t="s">
        <v>8276</v>
      </c>
      <c r="P2880" s="49">
        <v>8</v>
      </c>
      <c r="Q2880" s="49" t="s">
        <v>8277</v>
      </c>
      <c r="R2880" s="49" t="str">
        <f>IFERROR(INDEX(tbl_Lookup_Exercises[Category],MATCH(tbl_Exercises[[#This Row],[ExerciseName]],tbl_Lookup_Exercises[ExerciseName],0)),"Unknown")</f>
        <v>Push</v>
      </c>
    </row>
    <row r="2881" spans="1:18" x14ac:dyDescent="0.25">
      <c r="A2881" s="49" t="s">
        <v>8278</v>
      </c>
      <c r="B2881" s="49" t="s">
        <v>1331</v>
      </c>
      <c r="C2881" s="49" t="s">
        <v>200</v>
      </c>
      <c r="D2881" s="49">
        <v>3</v>
      </c>
      <c r="E2881">
        <v>15</v>
      </c>
      <c r="F2881">
        <v>10.5</v>
      </c>
      <c r="I2881" s="49"/>
      <c r="J2881">
        <v>2</v>
      </c>
      <c r="K2881">
        <v>1</v>
      </c>
      <c r="L2881">
        <v>3</v>
      </c>
      <c r="M2881" s="49" t="s">
        <v>1745</v>
      </c>
      <c r="N2881" s="49"/>
      <c r="O2881" s="49" t="s">
        <v>8279</v>
      </c>
      <c r="P2881" s="49">
        <v>8</v>
      </c>
      <c r="Q2881" s="49" t="s">
        <v>8280</v>
      </c>
      <c r="R2881" s="49" t="str">
        <f>IFERROR(INDEX(tbl_Lookup_Exercises[Category],MATCH(tbl_Exercises[[#This Row],[ExerciseName]],tbl_Lookup_Exercises[ExerciseName],0)),"Unknown")</f>
        <v>Push</v>
      </c>
    </row>
    <row r="2882" spans="1:18" x14ac:dyDescent="0.25">
      <c r="A2882" s="49" t="s">
        <v>8281</v>
      </c>
      <c r="B2882" s="49" t="s">
        <v>1331</v>
      </c>
      <c r="C2882" s="49" t="s">
        <v>200</v>
      </c>
      <c r="D2882" s="49">
        <v>4</v>
      </c>
      <c r="E2882">
        <v>15</v>
      </c>
      <c r="F2882">
        <v>9</v>
      </c>
      <c r="I2882" s="49"/>
      <c r="J2882">
        <v>2</v>
      </c>
      <c r="K2882">
        <v>1</v>
      </c>
      <c r="L2882">
        <v>3</v>
      </c>
      <c r="M2882" s="49" t="s">
        <v>1745</v>
      </c>
      <c r="N2882" s="49"/>
      <c r="O2882" s="49" t="s">
        <v>8279</v>
      </c>
      <c r="P2882" s="49">
        <v>8</v>
      </c>
      <c r="Q2882" s="49" t="s">
        <v>8282</v>
      </c>
      <c r="R2882" s="49" t="str">
        <f>IFERROR(INDEX(tbl_Lookup_Exercises[Category],MATCH(tbl_Exercises[[#This Row],[ExerciseName]],tbl_Lookup_Exercises[ExerciseName],0)),"Unknown")</f>
        <v>Push</v>
      </c>
    </row>
    <row r="2883" spans="1:18" x14ac:dyDescent="0.25">
      <c r="A2883" s="49" t="s">
        <v>8283</v>
      </c>
      <c r="B2883" s="49" t="s">
        <v>1331</v>
      </c>
      <c r="C2883" s="49" t="s">
        <v>313</v>
      </c>
      <c r="D2883" s="49">
        <v>1</v>
      </c>
      <c r="E2883">
        <v>40</v>
      </c>
      <c r="F2883">
        <v>12</v>
      </c>
      <c r="I2883" s="49"/>
      <c r="J2883">
        <v>2</v>
      </c>
      <c r="K2883">
        <v>1</v>
      </c>
      <c r="L2883">
        <v>3</v>
      </c>
      <c r="M2883" s="49" t="s">
        <v>1745</v>
      </c>
      <c r="N2883" s="49"/>
      <c r="O2883" s="49" t="s">
        <v>2181</v>
      </c>
      <c r="P2883" s="49">
        <v>8</v>
      </c>
      <c r="Q2883" s="49" t="s">
        <v>8284</v>
      </c>
      <c r="R2883" s="49" t="str">
        <f>IFERROR(INDEX(tbl_Lookup_Exercises[Category],MATCH(tbl_Exercises[[#This Row],[ExerciseName]],tbl_Lookup_Exercises[ExerciseName],0)),"Unknown")</f>
        <v>Push</v>
      </c>
    </row>
    <row r="2884" spans="1:18" x14ac:dyDescent="0.25">
      <c r="A2884" s="49" t="s">
        <v>8285</v>
      </c>
      <c r="B2884" s="49" t="s">
        <v>1331</v>
      </c>
      <c r="C2884" s="49" t="s">
        <v>313</v>
      </c>
      <c r="D2884" s="49">
        <v>2</v>
      </c>
      <c r="E2884">
        <v>50</v>
      </c>
      <c r="F2884">
        <v>10</v>
      </c>
      <c r="I2884" s="49"/>
      <c r="J2884">
        <v>2</v>
      </c>
      <c r="K2884">
        <v>1</v>
      </c>
      <c r="L2884">
        <v>3</v>
      </c>
      <c r="M2884" s="49" t="s">
        <v>1745</v>
      </c>
      <c r="N2884" s="49"/>
      <c r="O2884" s="49" t="s">
        <v>8286</v>
      </c>
      <c r="P2884" s="49">
        <v>8</v>
      </c>
      <c r="Q2884" s="49" t="s">
        <v>8287</v>
      </c>
      <c r="R2884" s="49" t="str">
        <f>IFERROR(INDEX(tbl_Lookup_Exercises[Category],MATCH(tbl_Exercises[[#This Row],[ExerciseName]],tbl_Lookup_Exercises[ExerciseName],0)),"Unknown")</f>
        <v>Push</v>
      </c>
    </row>
    <row r="2885" spans="1:18" x14ac:dyDescent="0.25">
      <c r="A2885" s="49" t="s">
        <v>8288</v>
      </c>
      <c r="B2885" s="49" t="s">
        <v>1331</v>
      </c>
      <c r="C2885" s="49" t="s">
        <v>313</v>
      </c>
      <c r="D2885" s="49">
        <v>3</v>
      </c>
      <c r="E2885">
        <v>50</v>
      </c>
      <c r="F2885">
        <v>12</v>
      </c>
      <c r="I2885" s="49"/>
      <c r="J2885">
        <v>2</v>
      </c>
      <c r="K2885">
        <v>1</v>
      </c>
      <c r="L2885">
        <v>3</v>
      </c>
      <c r="M2885" s="49" t="s">
        <v>610</v>
      </c>
      <c r="N2885" s="49"/>
      <c r="O2885" s="49" t="s">
        <v>8289</v>
      </c>
      <c r="P2885" s="49">
        <v>8</v>
      </c>
      <c r="Q2885" s="49" t="s">
        <v>8290</v>
      </c>
      <c r="R2885" s="49" t="str">
        <f>IFERROR(INDEX(tbl_Lookup_Exercises[Category],MATCH(tbl_Exercises[[#This Row],[ExerciseName]],tbl_Lookup_Exercises[ExerciseName],0)),"Unknown")</f>
        <v>Push</v>
      </c>
    </row>
    <row r="2886" spans="1:18" x14ac:dyDescent="0.25">
      <c r="A2886" s="49" t="s">
        <v>8291</v>
      </c>
      <c r="B2886" s="49" t="s">
        <v>1331</v>
      </c>
      <c r="C2886" s="49" t="s">
        <v>217</v>
      </c>
      <c r="D2886" s="49">
        <v>1</v>
      </c>
      <c r="E2886">
        <v>25</v>
      </c>
      <c r="F2886">
        <v>10</v>
      </c>
      <c r="I2886" s="49"/>
      <c r="J2886">
        <v>2</v>
      </c>
      <c r="K2886">
        <v>1</v>
      </c>
      <c r="L2886">
        <v>3</v>
      </c>
      <c r="M2886" s="49" t="s">
        <v>1745</v>
      </c>
      <c r="N2886" s="49"/>
      <c r="O2886" s="49" t="s">
        <v>8292</v>
      </c>
      <c r="P2886" s="49">
        <v>8</v>
      </c>
      <c r="Q2886" s="49" t="s">
        <v>8293</v>
      </c>
      <c r="R2886" s="49" t="str">
        <f>IFERROR(INDEX(tbl_Lookup_Exercises[Category],MATCH(tbl_Exercises[[#This Row],[ExerciseName]],tbl_Lookup_Exercises[ExerciseName],0)),"Unknown")</f>
        <v>Arms_Triceps</v>
      </c>
    </row>
    <row r="2887" spans="1:18" x14ac:dyDescent="0.25">
      <c r="A2887" s="49" t="s">
        <v>8294</v>
      </c>
      <c r="B2887" s="49" t="s">
        <v>1331</v>
      </c>
      <c r="C2887" s="49" t="s">
        <v>217</v>
      </c>
      <c r="D2887" s="49">
        <v>2</v>
      </c>
      <c r="E2887">
        <v>25</v>
      </c>
      <c r="F2887">
        <v>8</v>
      </c>
      <c r="I2887" s="49"/>
      <c r="J2887">
        <v>2</v>
      </c>
      <c r="K2887">
        <v>1</v>
      </c>
      <c r="L2887">
        <v>3</v>
      </c>
      <c r="M2887" s="49" t="s">
        <v>1745</v>
      </c>
      <c r="N2887" s="49"/>
      <c r="O2887" s="49" t="s">
        <v>2181</v>
      </c>
      <c r="P2887" s="49">
        <v>8</v>
      </c>
      <c r="Q2887" s="49" t="s">
        <v>8295</v>
      </c>
      <c r="R2887" s="49" t="str">
        <f>IFERROR(INDEX(tbl_Lookup_Exercises[Category],MATCH(tbl_Exercises[[#This Row],[ExerciseName]],tbl_Lookup_Exercises[ExerciseName],0)),"Unknown")</f>
        <v>Arms_Triceps</v>
      </c>
    </row>
    <row r="2888" spans="1:18" x14ac:dyDescent="0.25">
      <c r="A2888" s="49" t="s">
        <v>8296</v>
      </c>
      <c r="B2888" s="49" t="s">
        <v>1331</v>
      </c>
      <c r="C2888" s="49" t="s">
        <v>217</v>
      </c>
      <c r="D2888" s="49">
        <v>3</v>
      </c>
      <c r="E2888">
        <v>25</v>
      </c>
      <c r="F2888">
        <v>7</v>
      </c>
      <c r="I2888" s="49"/>
      <c r="J2888">
        <v>2</v>
      </c>
      <c r="K2888">
        <v>1</v>
      </c>
      <c r="L2888">
        <v>3</v>
      </c>
      <c r="M2888" s="49" t="s">
        <v>610</v>
      </c>
      <c r="N2888" s="49"/>
      <c r="O2888" s="49" t="s">
        <v>2350</v>
      </c>
      <c r="P2888" s="49">
        <v>8</v>
      </c>
      <c r="Q2888" s="49" t="s">
        <v>8297</v>
      </c>
      <c r="R2888" s="49" t="str">
        <f>IFERROR(INDEX(tbl_Lookup_Exercises[Category],MATCH(tbl_Exercises[[#This Row],[ExerciseName]],tbl_Lookup_Exercises[ExerciseName],0)),"Unknown")</f>
        <v>Arms_Triceps</v>
      </c>
    </row>
    <row r="2889" spans="1:18" x14ac:dyDescent="0.25">
      <c r="A2889" s="49" t="s">
        <v>8298</v>
      </c>
      <c r="B2889" s="49" t="s">
        <v>1331</v>
      </c>
      <c r="C2889" s="49" t="s">
        <v>209</v>
      </c>
      <c r="D2889" s="49">
        <v>1</v>
      </c>
      <c r="E2889">
        <v>70</v>
      </c>
      <c r="F2889">
        <v>9</v>
      </c>
      <c r="I2889" s="49"/>
      <c r="J2889">
        <v>2</v>
      </c>
      <c r="K2889">
        <v>1</v>
      </c>
      <c r="L2889">
        <v>3</v>
      </c>
      <c r="M2889" s="49" t="s">
        <v>1745</v>
      </c>
      <c r="N2889" s="49"/>
      <c r="O2889" s="49" t="s">
        <v>2181</v>
      </c>
      <c r="P2889" s="49">
        <v>8</v>
      </c>
      <c r="Q2889" s="49" t="s">
        <v>8299</v>
      </c>
      <c r="R2889" s="49" t="str">
        <f>IFERROR(INDEX(tbl_Lookup_Exercises[Category],MATCH(tbl_Exercises[[#This Row],[ExerciseName]],tbl_Lookup_Exercises[ExerciseName],0)),"Unknown")</f>
        <v>Arms_Triceps</v>
      </c>
    </row>
    <row r="2890" spans="1:18" x14ac:dyDescent="0.25">
      <c r="A2890" s="49" t="s">
        <v>8300</v>
      </c>
      <c r="B2890" s="49" t="s">
        <v>1331</v>
      </c>
      <c r="C2890" s="49" t="s">
        <v>209</v>
      </c>
      <c r="D2890" s="49">
        <v>2</v>
      </c>
      <c r="E2890">
        <v>70</v>
      </c>
      <c r="F2890">
        <v>8</v>
      </c>
      <c r="I2890" s="49"/>
      <c r="J2890">
        <v>2</v>
      </c>
      <c r="K2890">
        <v>1</v>
      </c>
      <c r="L2890">
        <v>3</v>
      </c>
      <c r="M2890" s="49" t="s">
        <v>1745</v>
      </c>
      <c r="N2890" s="49"/>
      <c r="O2890" s="49" t="s">
        <v>2181</v>
      </c>
      <c r="P2890" s="49">
        <v>8</v>
      </c>
      <c r="Q2890" s="49" t="s">
        <v>8301</v>
      </c>
      <c r="R2890" s="49" t="str">
        <f>IFERROR(INDEX(tbl_Lookup_Exercises[Category],MATCH(tbl_Exercises[[#This Row],[ExerciseName]],tbl_Lookup_Exercises[ExerciseName],0)),"Unknown")</f>
        <v>Arms_Triceps</v>
      </c>
    </row>
    <row r="2891" spans="1:18" x14ac:dyDescent="0.25">
      <c r="A2891" s="49" t="s">
        <v>8302</v>
      </c>
      <c r="B2891" s="49" t="s">
        <v>1331</v>
      </c>
      <c r="C2891" s="49" t="s">
        <v>209</v>
      </c>
      <c r="D2891" s="49">
        <v>3</v>
      </c>
      <c r="E2891">
        <v>70</v>
      </c>
      <c r="F2891">
        <v>7</v>
      </c>
      <c r="I2891" s="49"/>
      <c r="J2891">
        <v>2</v>
      </c>
      <c r="K2891">
        <v>1</v>
      </c>
      <c r="L2891">
        <v>3</v>
      </c>
      <c r="M2891" s="49" t="s">
        <v>610</v>
      </c>
      <c r="N2891" s="49"/>
      <c r="O2891" s="49" t="s">
        <v>2350</v>
      </c>
      <c r="P2891" s="49">
        <v>8</v>
      </c>
      <c r="Q2891" s="49" t="s">
        <v>8303</v>
      </c>
      <c r="R2891" s="49" t="str">
        <f>IFERROR(INDEX(tbl_Lookup_Exercises[Category],MATCH(tbl_Exercises[[#This Row],[ExerciseName]],tbl_Lookup_Exercises[ExerciseName],0)),"Unknown")</f>
        <v>Arms_Triceps</v>
      </c>
    </row>
    <row r="2892" spans="1:18" x14ac:dyDescent="0.25">
      <c r="A2892" s="49" t="s">
        <v>8304</v>
      </c>
      <c r="B2892" s="49" t="s">
        <v>1331</v>
      </c>
      <c r="C2892" s="49" t="s">
        <v>373</v>
      </c>
      <c r="D2892" s="49">
        <v>1</v>
      </c>
      <c r="G2892">
        <v>20</v>
      </c>
      <c r="H2892">
        <v>0</v>
      </c>
      <c r="I2892" s="49" t="s">
        <v>3957</v>
      </c>
      <c r="M2892" s="49"/>
      <c r="N2892" s="49"/>
      <c r="O2892" s="49"/>
      <c r="P2892" s="49">
        <v>8</v>
      </c>
      <c r="Q2892" s="49" t="s">
        <v>8305</v>
      </c>
      <c r="R2892" s="49" t="str">
        <f>IFERROR(INDEX(tbl_Lookup_Exercises[Category],MATCH(tbl_Exercises[[#This Row],[ExerciseName]],tbl_Lookup_Exercises[ExerciseName],0)),"Unknown")</f>
        <v>Cardio</v>
      </c>
    </row>
    <row r="2893" spans="1:18" x14ac:dyDescent="0.25">
      <c r="A2893" s="49" t="s">
        <v>8306</v>
      </c>
      <c r="B2893" s="49" t="s">
        <v>1331</v>
      </c>
      <c r="C2893" s="49" t="s">
        <v>373</v>
      </c>
      <c r="D2893" s="49">
        <v>2</v>
      </c>
      <c r="G2893">
        <v>20</v>
      </c>
      <c r="H2893">
        <v>0</v>
      </c>
      <c r="I2893" s="49" t="s">
        <v>3957</v>
      </c>
      <c r="M2893" s="49"/>
      <c r="N2893" s="49"/>
      <c r="O2893" s="49"/>
      <c r="P2893" s="49">
        <v>8</v>
      </c>
      <c r="Q2893" s="49" t="s">
        <v>8307</v>
      </c>
      <c r="R2893" s="49" t="str">
        <f>IFERROR(INDEX(tbl_Lookup_Exercises[Category],MATCH(tbl_Exercises[[#This Row],[ExerciseName]],tbl_Lookup_Exercises[ExerciseName],0)),"Unknown")</f>
        <v>Cardio</v>
      </c>
    </row>
    <row r="2894" spans="1:18" x14ac:dyDescent="0.25">
      <c r="A2894" s="49" t="s">
        <v>8308</v>
      </c>
      <c r="B2894" s="49" t="s">
        <v>1331</v>
      </c>
      <c r="C2894" s="49" t="s">
        <v>373</v>
      </c>
      <c r="D2894" s="49">
        <v>3</v>
      </c>
      <c r="G2894">
        <v>20</v>
      </c>
      <c r="H2894">
        <v>0</v>
      </c>
      <c r="I2894" s="49" t="s">
        <v>3957</v>
      </c>
      <c r="M2894" s="49"/>
      <c r="N2894" s="49"/>
      <c r="O2894" s="49"/>
      <c r="P2894" s="49">
        <v>8</v>
      </c>
      <c r="Q2894" s="49" t="s">
        <v>8309</v>
      </c>
      <c r="R2894" s="49" t="str">
        <f>IFERROR(INDEX(tbl_Lookup_Exercises[Category],MATCH(tbl_Exercises[[#This Row],[ExerciseName]],tbl_Lookup_Exercises[ExerciseName],0)),"Unknown")</f>
        <v>Cardio</v>
      </c>
    </row>
    <row r="2895" spans="1:18" x14ac:dyDescent="0.25">
      <c r="A2895" s="49" t="s">
        <v>8310</v>
      </c>
      <c r="B2895" s="49" t="s">
        <v>1331</v>
      </c>
      <c r="C2895" s="49" t="s">
        <v>373</v>
      </c>
      <c r="D2895" s="49">
        <v>4</v>
      </c>
      <c r="G2895">
        <v>20</v>
      </c>
      <c r="H2895">
        <v>0</v>
      </c>
      <c r="I2895" s="49" t="s">
        <v>3957</v>
      </c>
      <c r="M2895" s="49"/>
      <c r="N2895" s="49"/>
      <c r="O2895" s="49"/>
      <c r="P2895" s="49">
        <v>8</v>
      </c>
      <c r="Q2895" s="49" t="s">
        <v>8311</v>
      </c>
      <c r="R2895" s="49" t="str">
        <f>IFERROR(INDEX(tbl_Lookup_Exercises[Category],MATCH(tbl_Exercises[[#This Row],[ExerciseName]],tbl_Lookup_Exercises[ExerciseName],0)),"Unknown")</f>
        <v>Cardio</v>
      </c>
    </row>
    <row r="2896" spans="1:18" x14ac:dyDescent="0.25">
      <c r="A2896" s="49" t="s">
        <v>8312</v>
      </c>
      <c r="B2896" s="49" t="s">
        <v>1331</v>
      </c>
      <c r="C2896" s="49" t="s">
        <v>373</v>
      </c>
      <c r="D2896" s="49">
        <v>5</v>
      </c>
      <c r="G2896">
        <v>20</v>
      </c>
      <c r="H2896">
        <v>0</v>
      </c>
      <c r="I2896" s="49" t="s">
        <v>3957</v>
      </c>
      <c r="M2896" s="49"/>
      <c r="N2896" s="49"/>
      <c r="O2896" s="49"/>
      <c r="P2896" s="49">
        <v>8</v>
      </c>
      <c r="Q2896" s="49" t="s">
        <v>8313</v>
      </c>
      <c r="R2896" s="49" t="str">
        <f>IFERROR(INDEX(tbl_Lookup_Exercises[Category],MATCH(tbl_Exercises[[#This Row],[ExerciseName]],tbl_Lookup_Exercises[ExerciseName],0)),"Unknown")</f>
        <v>Cardio</v>
      </c>
    </row>
    <row r="2897" spans="1:18" x14ac:dyDescent="0.25">
      <c r="A2897" s="49" t="s">
        <v>8314</v>
      </c>
      <c r="B2897" s="49" t="s">
        <v>1331</v>
      </c>
      <c r="C2897" s="49" t="s">
        <v>373</v>
      </c>
      <c r="D2897" s="49">
        <v>6</v>
      </c>
      <c r="G2897">
        <v>20</v>
      </c>
      <c r="H2897">
        <v>0</v>
      </c>
      <c r="I2897" s="49" t="s">
        <v>3957</v>
      </c>
      <c r="M2897" s="49"/>
      <c r="N2897" s="49"/>
      <c r="O2897" s="49"/>
      <c r="P2897" s="49">
        <v>8</v>
      </c>
      <c r="Q2897" s="49" t="s">
        <v>1334</v>
      </c>
      <c r="R2897" s="49" t="str">
        <f>IFERROR(INDEX(tbl_Lookup_Exercises[Category],MATCH(tbl_Exercises[[#This Row],[ExerciseName]],tbl_Lookup_Exercises[ExerciseName],0)),"Unknown")</f>
        <v>Cardio</v>
      </c>
    </row>
    <row r="2898" spans="1:18" x14ac:dyDescent="0.25">
      <c r="A2898" s="49" t="s">
        <v>8315</v>
      </c>
      <c r="B2898" s="49" t="s">
        <v>1335</v>
      </c>
      <c r="C2898" s="49" t="s">
        <v>363</v>
      </c>
      <c r="D2898" s="49">
        <v>1</v>
      </c>
      <c r="G2898">
        <v>300</v>
      </c>
      <c r="H2898">
        <v>0.6</v>
      </c>
      <c r="I2898" s="49" t="s">
        <v>3957</v>
      </c>
      <c r="M2898" s="49"/>
      <c r="N2898" s="49"/>
      <c r="O2898" s="49" t="s">
        <v>8316</v>
      </c>
      <c r="P2898" s="49">
        <v>8</v>
      </c>
      <c r="Q2898" s="49" t="s">
        <v>1337</v>
      </c>
      <c r="R2898" s="49" t="str">
        <f>IFERROR(INDEX(tbl_Lookup_Exercises[Category],MATCH(tbl_Exercises[[#This Row],[ExerciseName]],tbl_Lookup_Exercises[ExerciseName],0)),"Unknown")</f>
        <v>Cardio</v>
      </c>
    </row>
    <row r="2899" spans="1:18" x14ac:dyDescent="0.25">
      <c r="A2899" s="49" t="s">
        <v>8317</v>
      </c>
      <c r="B2899" s="49" t="s">
        <v>1335</v>
      </c>
      <c r="C2899" s="49" t="s">
        <v>269</v>
      </c>
      <c r="D2899" s="49">
        <v>1</v>
      </c>
      <c r="E2899">
        <v>0</v>
      </c>
      <c r="F2899">
        <v>10</v>
      </c>
      <c r="I2899" s="49"/>
      <c r="M2899" s="49"/>
      <c r="N2899" s="49" t="s">
        <v>8318</v>
      </c>
      <c r="O2899" s="49"/>
      <c r="P2899" s="49">
        <v>8</v>
      </c>
      <c r="Q2899" s="49" t="s">
        <v>8319</v>
      </c>
      <c r="R2899" s="49" t="str">
        <f>IFERROR(INDEX(tbl_Lookup_Exercises[Category],MATCH(tbl_Exercises[[#This Row],[ExerciseName]],tbl_Lookup_Exercises[ExerciseName],0)),"Unknown")</f>
        <v>Legs</v>
      </c>
    </row>
    <row r="2900" spans="1:18" x14ac:dyDescent="0.25">
      <c r="A2900" s="49" t="s">
        <v>8320</v>
      </c>
      <c r="B2900" s="49" t="s">
        <v>1335</v>
      </c>
      <c r="C2900" s="49" t="s">
        <v>423</v>
      </c>
      <c r="D2900" s="49">
        <v>1</v>
      </c>
      <c r="E2900">
        <v>0</v>
      </c>
      <c r="F2900">
        <v>10</v>
      </c>
      <c r="I2900" s="49"/>
      <c r="M2900" s="49"/>
      <c r="N2900" s="49" t="s">
        <v>8318</v>
      </c>
      <c r="O2900" s="49"/>
      <c r="P2900" s="49">
        <v>8</v>
      </c>
      <c r="Q2900" s="49" t="s">
        <v>8321</v>
      </c>
      <c r="R2900" s="49" t="str">
        <f>IFERROR(INDEX(tbl_Lookup_Exercises[Category],MATCH(tbl_Exercises[[#This Row],[ExerciseName]],tbl_Lookup_Exercises[ExerciseName],0)),"Unknown")</f>
        <v>Warmup</v>
      </c>
    </row>
    <row r="2901" spans="1:18" x14ac:dyDescent="0.25">
      <c r="A2901" s="49" t="s">
        <v>8322</v>
      </c>
      <c r="B2901" s="49" t="s">
        <v>1335</v>
      </c>
      <c r="C2901" s="49" t="s">
        <v>275</v>
      </c>
      <c r="D2901" s="49">
        <v>1</v>
      </c>
      <c r="E2901">
        <v>0</v>
      </c>
      <c r="G2901">
        <v>8</v>
      </c>
      <c r="I2901" s="49"/>
      <c r="M2901" s="49"/>
      <c r="N2901" s="49" t="s">
        <v>8318</v>
      </c>
      <c r="O2901" s="49"/>
      <c r="P2901" s="49">
        <v>8</v>
      </c>
      <c r="Q2901" s="49" t="s">
        <v>8323</v>
      </c>
      <c r="R2901" s="49" t="str">
        <f>IFERROR(INDEX(tbl_Lookup_Exercises[Category],MATCH(tbl_Exercises[[#This Row],[ExerciseName]],tbl_Lookup_Exercises[ExerciseName],0)),"Unknown")</f>
        <v>Legs</v>
      </c>
    </row>
    <row r="2902" spans="1:18" x14ac:dyDescent="0.25">
      <c r="A2902" s="49" t="s">
        <v>8324</v>
      </c>
      <c r="B2902" s="49" t="s">
        <v>1335</v>
      </c>
      <c r="C2902" s="49" t="s">
        <v>299</v>
      </c>
      <c r="D2902" s="49">
        <v>1</v>
      </c>
      <c r="E2902">
        <v>0</v>
      </c>
      <c r="F2902">
        <v>10</v>
      </c>
      <c r="I2902" s="49"/>
      <c r="M2902" s="49"/>
      <c r="N2902" s="49" t="s">
        <v>8318</v>
      </c>
      <c r="O2902" s="49"/>
      <c r="P2902" s="49">
        <v>8</v>
      </c>
      <c r="Q2902" s="49" t="s">
        <v>8325</v>
      </c>
      <c r="R2902" s="49" t="str">
        <f>IFERROR(INDEX(tbl_Lookup_Exercises[Category],MATCH(tbl_Exercises[[#This Row],[ExerciseName]],tbl_Lookup_Exercises[ExerciseName],0)),"Unknown")</f>
        <v>Legs</v>
      </c>
    </row>
    <row r="2903" spans="1:18" x14ac:dyDescent="0.25">
      <c r="A2903" s="49" t="s">
        <v>8326</v>
      </c>
      <c r="B2903" s="49" t="s">
        <v>1335</v>
      </c>
      <c r="C2903" s="49" t="s">
        <v>286</v>
      </c>
      <c r="D2903" s="49">
        <v>1</v>
      </c>
      <c r="E2903">
        <v>0</v>
      </c>
      <c r="F2903">
        <v>15</v>
      </c>
      <c r="I2903" s="49"/>
      <c r="M2903" s="49"/>
      <c r="N2903" s="49" t="s">
        <v>8318</v>
      </c>
      <c r="O2903" s="49"/>
      <c r="P2903" s="49">
        <v>8</v>
      </c>
      <c r="Q2903" s="49" t="s">
        <v>8327</v>
      </c>
      <c r="R2903" s="49" t="str">
        <f>IFERROR(INDEX(tbl_Lookup_Exercises[Category],MATCH(tbl_Exercises[[#This Row],[ExerciseName]],tbl_Lookup_Exercises[ExerciseName],0)),"Unknown")</f>
        <v>Legs</v>
      </c>
    </row>
    <row r="2904" spans="1:18" x14ac:dyDescent="0.25">
      <c r="A2904" s="49" t="s">
        <v>8328</v>
      </c>
      <c r="B2904" s="49" t="s">
        <v>1335</v>
      </c>
      <c r="C2904" s="49" t="s">
        <v>269</v>
      </c>
      <c r="D2904" s="49">
        <v>2</v>
      </c>
      <c r="E2904">
        <v>0</v>
      </c>
      <c r="F2904">
        <v>10</v>
      </c>
      <c r="I2904" s="49"/>
      <c r="M2904" s="49"/>
      <c r="N2904" s="49" t="s">
        <v>8329</v>
      </c>
      <c r="O2904" s="49"/>
      <c r="P2904" s="49">
        <v>8</v>
      </c>
      <c r="Q2904" s="49" t="s">
        <v>8330</v>
      </c>
      <c r="R2904" s="49" t="str">
        <f>IFERROR(INDEX(tbl_Lookup_Exercises[Category],MATCH(tbl_Exercises[[#This Row],[ExerciseName]],tbl_Lookup_Exercises[ExerciseName],0)),"Unknown")</f>
        <v>Legs</v>
      </c>
    </row>
    <row r="2905" spans="1:18" x14ac:dyDescent="0.25">
      <c r="A2905" s="49" t="s">
        <v>8331</v>
      </c>
      <c r="B2905" s="49" t="s">
        <v>1335</v>
      </c>
      <c r="C2905" s="49" t="s">
        <v>423</v>
      </c>
      <c r="D2905" s="49">
        <v>2</v>
      </c>
      <c r="E2905">
        <v>0</v>
      </c>
      <c r="F2905">
        <v>10</v>
      </c>
      <c r="I2905" s="49"/>
      <c r="M2905" s="49"/>
      <c r="N2905" s="49" t="s">
        <v>8329</v>
      </c>
      <c r="O2905" s="49"/>
      <c r="P2905" s="49">
        <v>8</v>
      </c>
      <c r="Q2905" s="49" t="s">
        <v>8332</v>
      </c>
      <c r="R2905" s="49" t="str">
        <f>IFERROR(INDEX(tbl_Lookup_Exercises[Category],MATCH(tbl_Exercises[[#This Row],[ExerciseName]],tbl_Lookup_Exercises[ExerciseName],0)),"Unknown")</f>
        <v>Warmup</v>
      </c>
    </row>
    <row r="2906" spans="1:18" x14ac:dyDescent="0.25">
      <c r="A2906" s="49" t="s">
        <v>8333</v>
      </c>
      <c r="B2906" s="49" t="s">
        <v>1335</v>
      </c>
      <c r="C2906" s="49" t="s">
        <v>275</v>
      </c>
      <c r="D2906" s="49">
        <v>2</v>
      </c>
      <c r="E2906">
        <v>0</v>
      </c>
      <c r="G2906">
        <v>8</v>
      </c>
      <c r="I2906" s="49"/>
      <c r="M2906" s="49"/>
      <c r="N2906" s="49" t="s">
        <v>8329</v>
      </c>
      <c r="O2906" s="49"/>
      <c r="P2906" s="49">
        <v>8</v>
      </c>
      <c r="Q2906" s="49" t="s">
        <v>8334</v>
      </c>
      <c r="R2906" s="49" t="str">
        <f>IFERROR(INDEX(tbl_Lookup_Exercises[Category],MATCH(tbl_Exercises[[#This Row],[ExerciseName]],tbl_Lookup_Exercises[ExerciseName],0)),"Unknown")</f>
        <v>Legs</v>
      </c>
    </row>
    <row r="2907" spans="1:18" x14ac:dyDescent="0.25">
      <c r="A2907" s="49" t="s">
        <v>8335</v>
      </c>
      <c r="B2907" s="49" t="s">
        <v>1335</v>
      </c>
      <c r="C2907" s="49" t="s">
        <v>299</v>
      </c>
      <c r="D2907" s="49">
        <v>2</v>
      </c>
      <c r="E2907">
        <v>0</v>
      </c>
      <c r="F2907">
        <v>10</v>
      </c>
      <c r="I2907" s="49"/>
      <c r="M2907" s="49"/>
      <c r="N2907" s="49" t="s">
        <v>8329</v>
      </c>
      <c r="O2907" s="49"/>
      <c r="P2907" s="49">
        <v>8</v>
      </c>
      <c r="Q2907" s="49" t="s">
        <v>8336</v>
      </c>
      <c r="R2907" s="49" t="str">
        <f>IFERROR(INDEX(tbl_Lookup_Exercises[Category],MATCH(tbl_Exercises[[#This Row],[ExerciseName]],tbl_Lookup_Exercises[ExerciseName],0)),"Unknown")</f>
        <v>Legs</v>
      </c>
    </row>
    <row r="2908" spans="1:18" x14ac:dyDescent="0.25">
      <c r="A2908" s="49" t="s">
        <v>8337</v>
      </c>
      <c r="B2908" s="49" t="s">
        <v>1335</v>
      </c>
      <c r="C2908" s="49" t="s">
        <v>286</v>
      </c>
      <c r="D2908" s="49">
        <v>2</v>
      </c>
      <c r="E2908">
        <v>0</v>
      </c>
      <c r="F2908">
        <v>15</v>
      </c>
      <c r="I2908" s="49"/>
      <c r="M2908" s="49"/>
      <c r="N2908" s="49" t="s">
        <v>8329</v>
      </c>
      <c r="O2908" s="49"/>
      <c r="P2908" s="49">
        <v>8</v>
      </c>
      <c r="Q2908" s="49" t="s">
        <v>8338</v>
      </c>
      <c r="R2908" s="49" t="str">
        <f>IFERROR(INDEX(tbl_Lookup_Exercises[Category],MATCH(tbl_Exercises[[#This Row],[ExerciseName]],tbl_Lookup_Exercises[ExerciseName],0)),"Unknown")</f>
        <v>Legs</v>
      </c>
    </row>
    <row r="2909" spans="1:18" x14ac:dyDescent="0.25">
      <c r="A2909" s="49" t="s">
        <v>8339</v>
      </c>
      <c r="B2909" s="49" t="s">
        <v>1335</v>
      </c>
      <c r="C2909" s="49" t="s">
        <v>1</v>
      </c>
      <c r="D2909" s="49">
        <v>1</v>
      </c>
      <c r="E2909">
        <v>170</v>
      </c>
      <c r="G2909">
        <v>55.2</v>
      </c>
      <c r="I2909" s="49"/>
      <c r="M2909" s="49"/>
      <c r="N2909" s="49"/>
      <c r="O2909" s="49" t="s">
        <v>8340</v>
      </c>
      <c r="P2909" s="49">
        <v>8</v>
      </c>
      <c r="Q2909" s="49" t="s">
        <v>8341</v>
      </c>
      <c r="R2909" s="49" t="str">
        <f>IFERROR(INDEX(tbl_Lookup_Exercises[Category],MATCH(tbl_Exercises[[#This Row],[ExerciseName]],tbl_Lookup_Exercises[ExerciseName],0)),"Unknown")</f>
        <v>Carry</v>
      </c>
    </row>
    <row r="2910" spans="1:18" x14ac:dyDescent="0.25">
      <c r="A2910" s="49" t="s">
        <v>8342</v>
      </c>
      <c r="B2910" s="49" t="s">
        <v>1335</v>
      </c>
      <c r="C2910" s="49" t="s">
        <v>1</v>
      </c>
      <c r="D2910" s="49">
        <v>2</v>
      </c>
      <c r="E2910">
        <v>170</v>
      </c>
      <c r="G2910">
        <v>48</v>
      </c>
      <c r="I2910" s="49"/>
      <c r="M2910" s="49"/>
      <c r="N2910" s="49"/>
      <c r="O2910" s="49" t="s">
        <v>8343</v>
      </c>
      <c r="P2910" s="49">
        <v>8</v>
      </c>
      <c r="Q2910" s="49" t="s">
        <v>8344</v>
      </c>
      <c r="R2910" s="49" t="str">
        <f>IFERROR(INDEX(tbl_Lookup_Exercises[Category],MATCH(tbl_Exercises[[#This Row],[ExerciseName]],tbl_Lookup_Exercises[ExerciseName],0)),"Unknown")</f>
        <v>Carry</v>
      </c>
    </row>
    <row r="2911" spans="1:18" x14ac:dyDescent="0.25">
      <c r="A2911" s="49" t="s">
        <v>8345</v>
      </c>
      <c r="B2911" s="49" t="s">
        <v>1335</v>
      </c>
      <c r="C2911" s="49" t="s">
        <v>1</v>
      </c>
      <c r="D2911" s="49">
        <v>3</v>
      </c>
      <c r="E2911">
        <v>170</v>
      </c>
      <c r="G2911">
        <v>39.6</v>
      </c>
      <c r="I2911" s="49"/>
      <c r="M2911" s="49"/>
      <c r="N2911" s="49"/>
      <c r="O2911" s="49" t="s">
        <v>8346</v>
      </c>
      <c r="P2911" s="49">
        <v>8</v>
      </c>
      <c r="Q2911" s="49" t="s">
        <v>8347</v>
      </c>
      <c r="R2911" s="49" t="str">
        <f>IFERROR(INDEX(tbl_Lookup_Exercises[Category],MATCH(tbl_Exercises[[#This Row],[ExerciseName]],tbl_Lookup_Exercises[ExerciseName],0)),"Unknown")</f>
        <v>Carry</v>
      </c>
    </row>
    <row r="2912" spans="1:18" x14ac:dyDescent="0.25">
      <c r="A2912" s="49" t="s">
        <v>8348</v>
      </c>
      <c r="B2912" s="49" t="s">
        <v>1335</v>
      </c>
      <c r="C2912" s="49" t="s">
        <v>1</v>
      </c>
      <c r="D2912" s="49">
        <v>4</v>
      </c>
      <c r="E2912">
        <v>170</v>
      </c>
      <c r="G2912">
        <v>39.6</v>
      </c>
      <c r="I2912" s="49"/>
      <c r="M2912" s="49"/>
      <c r="N2912" s="49"/>
      <c r="O2912" s="49" t="s">
        <v>8346</v>
      </c>
      <c r="P2912" s="49">
        <v>8</v>
      </c>
      <c r="Q2912" s="49" t="s">
        <v>8349</v>
      </c>
      <c r="R2912" s="49" t="str">
        <f>IFERROR(INDEX(tbl_Lookup_Exercises[Category],MATCH(tbl_Exercises[[#This Row],[ExerciseName]],tbl_Lookup_Exercises[ExerciseName],0)),"Unknown")</f>
        <v>Carry</v>
      </c>
    </row>
    <row r="2913" spans="1:18" x14ac:dyDescent="0.25">
      <c r="A2913" s="49" t="s">
        <v>8350</v>
      </c>
      <c r="B2913" s="49" t="s">
        <v>1335</v>
      </c>
      <c r="C2913" s="49" t="s">
        <v>265</v>
      </c>
      <c r="D2913" s="49">
        <v>1</v>
      </c>
      <c r="E2913">
        <v>80</v>
      </c>
      <c r="F2913">
        <v>10</v>
      </c>
      <c r="I2913" s="49"/>
      <c r="J2913">
        <v>2</v>
      </c>
      <c r="K2913">
        <v>1</v>
      </c>
      <c r="L2913">
        <v>3</v>
      </c>
      <c r="M2913" s="49" t="s">
        <v>1745</v>
      </c>
      <c r="N2913" s="49"/>
      <c r="O2913" s="49" t="s">
        <v>8351</v>
      </c>
      <c r="P2913" s="49">
        <v>8</v>
      </c>
      <c r="Q2913" s="49" t="s">
        <v>8352</v>
      </c>
      <c r="R2913" s="49" t="str">
        <f>IFERROR(INDEX(tbl_Lookup_Exercises[Category],MATCH(tbl_Exercises[[#This Row],[ExerciseName]],tbl_Lookup_Exercises[ExerciseName],0)),"Unknown")</f>
        <v>Legs</v>
      </c>
    </row>
    <row r="2914" spans="1:18" x14ac:dyDescent="0.25">
      <c r="A2914" s="49" t="s">
        <v>8353</v>
      </c>
      <c r="B2914" s="49" t="s">
        <v>1335</v>
      </c>
      <c r="C2914" s="49" t="s">
        <v>265</v>
      </c>
      <c r="D2914" s="49">
        <v>2</v>
      </c>
      <c r="E2914">
        <v>80</v>
      </c>
      <c r="F2914">
        <v>9</v>
      </c>
      <c r="I2914" s="49"/>
      <c r="J2914">
        <v>2</v>
      </c>
      <c r="K2914">
        <v>1</v>
      </c>
      <c r="L2914">
        <v>3</v>
      </c>
      <c r="M2914" s="49" t="s">
        <v>1745</v>
      </c>
      <c r="N2914" s="49"/>
      <c r="O2914" s="49" t="s">
        <v>8351</v>
      </c>
      <c r="P2914" s="49">
        <v>8</v>
      </c>
      <c r="Q2914" s="49" t="s">
        <v>8354</v>
      </c>
      <c r="R2914" s="49" t="str">
        <f>IFERROR(INDEX(tbl_Lookup_Exercises[Category],MATCH(tbl_Exercises[[#This Row],[ExerciseName]],tbl_Lookup_Exercises[ExerciseName],0)),"Unknown")</f>
        <v>Legs</v>
      </c>
    </row>
    <row r="2915" spans="1:18" x14ac:dyDescent="0.25">
      <c r="A2915" s="49" t="s">
        <v>8355</v>
      </c>
      <c r="B2915" s="49" t="s">
        <v>1335</v>
      </c>
      <c r="C2915" s="49" t="s">
        <v>265</v>
      </c>
      <c r="D2915" s="49">
        <v>3</v>
      </c>
      <c r="E2915">
        <v>80</v>
      </c>
      <c r="F2915">
        <v>9</v>
      </c>
      <c r="I2915" s="49"/>
      <c r="J2915">
        <v>2</v>
      </c>
      <c r="K2915">
        <v>1</v>
      </c>
      <c r="L2915">
        <v>3</v>
      </c>
      <c r="M2915" s="49" t="s">
        <v>1745</v>
      </c>
      <c r="N2915" s="49"/>
      <c r="O2915" s="49" t="s">
        <v>8351</v>
      </c>
      <c r="P2915" s="49">
        <v>8</v>
      </c>
      <c r="Q2915" s="49" t="s">
        <v>8356</v>
      </c>
      <c r="R2915" s="49" t="str">
        <f>IFERROR(INDEX(tbl_Lookup_Exercises[Category],MATCH(tbl_Exercises[[#This Row],[ExerciseName]],tbl_Lookup_Exercises[ExerciseName],0)),"Unknown")</f>
        <v>Legs</v>
      </c>
    </row>
    <row r="2916" spans="1:18" x14ac:dyDescent="0.25">
      <c r="A2916" s="49" t="s">
        <v>8357</v>
      </c>
      <c r="B2916" s="49" t="s">
        <v>1335</v>
      </c>
      <c r="C2916" s="49" t="s">
        <v>265</v>
      </c>
      <c r="D2916" s="49">
        <v>4</v>
      </c>
      <c r="E2916">
        <v>80</v>
      </c>
      <c r="F2916">
        <v>8</v>
      </c>
      <c r="I2916" s="49"/>
      <c r="J2916">
        <v>2</v>
      </c>
      <c r="K2916">
        <v>1</v>
      </c>
      <c r="L2916">
        <v>3</v>
      </c>
      <c r="M2916" s="49" t="s">
        <v>1745</v>
      </c>
      <c r="N2916" s="49"/>
      <c r="O2916" s="49" t="s">
        <v>8351</v>
      </c>
      <c r="P2916" s="49">
        <v>8</v>
      </c>
      <c r="Q2916" s="49" t="s">
        <v>8358</v>
      </c>
      <c r="R2916" s="49" t="str">
        <f>IFERROR(INDEX(tbl_Lookup_Exercises[Category],MATCH(tbl_Exercises[[#This Row],[ExerciseName]],tbl_Lookup_Exercises[ExerciseName],0)),"Unknown")</f>
        <v>Legs</v>
      </c>
    </row>
    <row r="2917" spans="1:18" x14ac:dyDescent="0.25">
      <c r="A2917" s="49" t="s">
        <v>8359</v>
      </c>
      <c r="B2917" s="49" t="s">
        <v>1335</v>
      </c>
      <c r="C2917" s="49" t="s">
        <v>249</v>
      </c>
      <c r="D2917" s="49">
        <v>1</v>
      </c>
      <c r="E2917">
        <v>160</v>
      </c>
      <c r="F2917">
        <v>10</v>
      </c>
      <c r="I2917" s="49"/>
      <c r="J2917">
        <v>2</v>
      </c>
      <c r="K2917">
        <v>1</v>
      </c>
      <c r="L2917">
        <v>3</v>
      </c>
      <c r="M2917" s="49" t="s">
        <v>1745</v>
      </c>
      <c r="N2917" s="49"/>
      <c r="O2917" s="49" t="s">
        <v>8360</v>
      </c>
      <c r="P2917" s="49">
        <v>8</v>
      </c>
      <c r="Q2917" s="49" t="s">
        <v>8361</v>
      </c>
      <c r="R2917" s="49" t="str">
        <f>IFERROR(INDEX(tbl_Lookup_Exercises[Category],MATCH(tbl_Exercises[[#This Row],[ExerciseName]],tbl_Lookup_Exercises[ExerciseName],0)),"Unknown")</f>
        <v>Legs</v>
      </c>
    </row>
    <row r="2918" spans="1:18" x14ac:dyDescent="0.25">
      <c r="A2918" s="49" t="s">
        <v>8362</v>
      </c>
      <c r="B2918" s="49" t="s">
        <v>1335</v>
      </c>
      <c r="C2918" s="49" t="s">
        <v>249</v>
      </c>
      <c r="D2918" s="49">
        <v>2</v>
      </c>
      <c r="E2918">
        <v>170</v>
      </c>
      <c r="F2918">
        <v>8</v>
      </c>
      <c r="I2918" s="49"/>
      <c r="J2918">
        <v>2</v>
      </c>
      <c r="K2918">
        <v>1</v>
      </c>
      <c r="L2918">
        <v>3</v>
      </c>
      <c r="M2918" s="49" t="s">
        <v>1745</v>
      </c>
      <c r="N2918" s="49"/>
      <c r="O2918" s="49" t="s">
        <v>8363</v>
      </c>
      <c r="P2918" s="49">
        <v>8</v>
      </c>
      <c r="Q2918" s="49" t="s">
        <v>8364</v>
      </c>
      <c r="R2918" s="49" t="str">
        <f>IFERROR(INDEX(tbl_Lookup_Exercises[Category],MATCH(tbl_Exercises[[#This Row],[ExerciseName]],tbl_Lookup_Exercises[ExerciseName],0)),"Unknown")</f>
        <v>Legs</v>
      </c>
    </row>
    <row r="2919" spans="1:18" x14ac:dyDescent="0.25">
      <c r="A2919" s="49" t="s">
        <v>8365</v>
      </c>
      <c r="B2919" s="49" t="s">
        <v>1335</v>
      </c>
      <c r="C2919" s="49" t="s">
        <v>249</v>
      </c>
      <c r="D2919" s="49">
        <v>3</v>
      </c>
      <c r="E2919">
        <v>170</v>
      </c>
      <c r="F2919">
        <v>7</v>
      </c>
      <c r="I2919" s="49"/>
      <c r="J2919">
        <v>2</v>
      </c>
      <c r="K2919">
        <v>1</v>
      </c>
      <c r="L2919">
        <v>3</v>
      </c>
      <c r="M2919" s="49" t="s">
        <v>1745</v>
      </c>
      <c r="N2919" s="49"/>
      <c r="O2919" s="49" t="s">
        <v>8366</v>
      </c>
      <c r="P2919" s="49">
        <v>8</v>
      </c>
      <c r="Q2919" s="49" t="s">
        <v>8367</v>
      </c>
      <c r="R2919" s="49" t="str">
        <f>IFERROR(INDEX(tbl_Lookup_Exercises[Category],MATCH(tbl_Exercises[[#This Row],[ExerciseName]],tbl_Lookup_Exercises[ExerciseName],0)),"Unknown")</f>
        <v>Legs</v>
      </c>
    </row>
    <row r="2920" spans="1:18" x14ac:dyDescent="0.25">
      <c r="A2920" s="49" t="s">
        <v>8368</v>
      </c>
      <c r="B2920" s="49" t="s">
        <v>1335</v>
      </c>
      <c r="C2920" s="49" t="s">
        <v>256</v>
      </c>
      <c r="D2920" s="49">
        <v>1</v>
      </c>
      <c r="E2920">
        <v>45</v>
      </c>
      <c r="F2920">
        <v>8</v>
      </c>
      <c r="I2920" s="49"/>
      <c r="J2920">
        <v>3</v>
      </c>
      <c r="K2920">
        <v>1</v>
      </c>
      <c r="L2920">
        <v>2</v>
      </c>
      <c r="M2920" s="49" t="s">
        <v>618</v>
      </c>
      <c r="N2920" s="49"/>
      <c r="O2920" s="49" t="s">
        <v>3213</v>
      </c>
      <c r="P2920" s="49">
        <v>8</v>
      </c>
      <c r="Q2920" s="49" t="s">
        <v>8369</v>
      </c>
      <c r="R2920" s="49" t="str">
        <f>IFERROR(INDEX(tbl_Lookup_Exercises[Category],MATCH(tbl_Exercises[[#This Row],[ExerciseName]],tbl_Lookup_Exercises[ExerciseName],0)),"Unknown")</f>
        <v>Legs</v>
      </c>
    </row>
    <row r="2921" spans="1:18" x14ac:dyDescent="0.25">
      <c r="A2921" s="49" t="s">
        <v>8370</v>
      </c>
      <c r="B2921" s="49" t="s">
        <v>1335</v>
      </c>
      <c r="C2921" s="49" t="s">
        <v>256</v>
      </c>
      <c r="D2921" s="49">
        <v>2</v>
      </c>
      <c r="E2921">
        <v>50</v>
      </c>
      <c r="F2921">
        <v>8</v>
      </c>
      <c r="I2921" s="49"/>
      <c r="J2921">
        <v>3</v>
      </c>
      <c r="K2921">
        <v>1</v>
      </c>
      <c r="L2921">
        <v>2</v>
      </c>
      <c r="M2921" s="49" t="s">
        <v>618</v>
      </c>
      <c r="N2921" s="49"/>
      <c r="O2921" s="49" t="s">
        <v>3213</v>
      </c>
      <c r="P2921" s="49">
        <v>8</v>
      </c>
      <c r="Q2921" s="49" t="s">
        <v>8371</v>
      </c>
      <c r="R2921" s="49" t="str">
        <f>IFERROR(INDEX(tbl_Lookup_Exercises[Category],MATCH(tbl_Exercises[[#This Row],[ExerciseName]],tbl_Lookup_Exercises[ExerciseName],0)),"Unknown")</f>
        <v>Legs</v>
      </c>
    </row>
    <row r="2922" spans="1:18" x14ac:dyDescent="0.25">
      <c r="A2922" s="49" t="s">
        <v>8372</v>
      </c>
      <c r="B2922" s="49" t="s">
        <v>1335</v>
      </c>
      <c r="C2922" s="49" t="s">
        <v>256</v>
      </c>
      <c r="D2922" s="49">
        <v>3</v>
      </c>
      <c r="E2922">
        <v>50</v>
      </c>
      <c r="F2922">
        <v>8</v>
      </c>
      <c r="I2922" s="49"/>
      <c r="J2922">
        <v>3</v>
      </c>
      <c r="K2922">
        <v>1</v>
      </c>
      <c r="L2922">
        <v>2</v>
      </c>
      <c r="M2922" s="49" t="s">
        <v>618</v>
      </c>
      <c r="N2922" s="49"/>
      <c r="O2922" s="49" t="s">
        <v>3213</v>
      </c>
      <c r="P2922" s="49">
        <v>8</v>
      </c>
      <c r="Q2922" s="49" t="s">
        <v>8373</v>
      </c>
      <c r="R2922" s="49" t="str">
        <f>IFERROR(INDEX(tbl_Lookup_Exercises[Category],MATCH(tbl_Exercises[[#This Row],[ExerciseName]],tbl_Lookup_Exercises[ExerciseName],0)),"Unknown")</f>
        <v>Legs</v>
      </c>
    </row>
    <row r="2923" spans="1:18" x14ac:dyDescent="0.25">
      <c r="A2923" s="49" t="s">
        <v>8374</v>
      </c>
      <c r="B2923" s="49" t="s">
        <v>1335</v>
      </c>
      <c r="C2923" s="49" t="s">
        <v>290</v>
      </c>
      <c r="D2923" s="49">
        <v>1</v>
      </c>
      <c r="E2923">
        <v>110</v>
      </c>
      <c r="F2923">
        <v>15</v>
      </c>
      <c r="I2923" s="49"/>
      <c r="M2923" s="49" t="s">
        <v>2289</v>
      </c>
      <c r="N2923" s="49"/>
      <c r="O2923" s="49" t="s">
        <v>8375</v>
      </c>
      <c r="P2923" s="49">
        <v>8</v>
      </c>
      <c r="Q2923" s="49" t="s">
        <v>8376</v>
      </c>
      <c r="R2923" s="49" t="str">
        <f>IFERROR(INDEX(tbl_Lookup_Exercises[Category],MATCH(tbl_Exercises[[#This Row],[ExerciseName]],tbl_Lookup_Exercises[ExerciseName],0)),"Unknown")</f>
        <v>Legs</v>
      </c>
    </row>
    <row r="2924" spans="1:18" x14ac:dyDescent="0.25">
      <c r="A2924" s="49" t="s">
        <v>8377</v>
      </c>
      <c r="B2924" s="49" t="s">
        <v>1335</v>
      </c>
      <c r="C2924" s="49" t="s">
        <v>290</v>
      </c>
      <c r="D2924" s="49">
        <v>2</v>
      </c>
      <c r="E2924">
        <v>120</v>
      </c>
      <c r="F2924">
        <v>15</v>
      </c>
      <c r="I2924" s="49"/>
      <c r="M2924" s="49" t="s">
        <v>1745</v>
      </c>
      <c r="N2924" s="49"/>
      <c r="O2924" s="49" t="s">
        <v>8378</v>
      </c>
      <c r="P2924" s="49">
        <v>8</v>
      </c>
      <c r="Q2924" s="49" t="s">
        <v>8379</v>
      </c>
      <c r="R2924" s="49" t="str">
        <f>IFERROR(INDEX(tbl_Lookup_Exercises[Category],MATCH(tbl_Exercises[[#This Row],[ExerciseName]],tbl_Lookup_Exercises[ExerciseName],0)),"Unknown")</f>
        <v>Legs</v>
      </c>
    </row>
    <row r="2925" spans="1:18" x14ac:dyDescent="0.25">
      <c r="A2925" s="49" t="s">
        <v>8380</v>
      </c>
      <c r="B2925" s="49" t="s">
        <v>1335</v>
      </c>
      <c r="C2925" s="49" t="s">
        <v>290</v>
      </c>
      <c r="D2925" s="49">
        <v>3</v>
      </c>
      <c r="E2925">
        <v>120</v>
      </c>
      <c r="F2925">
        <v>15</v>
      </c>
      <c r="I2925" s="49"/>
      <c r="M2925" s="49" t="s">
        <v>1745</v>
      </c>
      <c r="N2925" s="49"/>
      <c r="O2925" s="49" t="s">
        <v>8378</v>
      </c>
      <c r="P2925" s="49">
        <v>8</v>
      </c>
      <c r="Q2925" s="49" t="s">
        <v>8381</v>
      </c>
      <c r="R2925" s="49" t="str">
        <f>IFERROR(INDEX(tbl_Lookup_Exercises[Category],MATCH(tbl_Exercises[[#This Row],[ExerciseName]],tbl_Lookup_Exercises[ExerciseName],0)),"Unknown")</f>
        <v>Legs</v>
      </c>
    </row>
    <row r="2926" spans="1:18" x14ac:dyDescent="0.25">
      <c r="A2926" s="49" t="s">
        <v>8382</v>
      </c>
      <c r="B2926" s="49" t="s">
        <v>1335</v>
      </c>
      <c r="C2926" s="49" t="s">
        <v>356</v>
      </c>
      <c r="D2926" s="49">
        <v>1</v>
      </c>
      <c r="G2926">
        <v>20</v>
      </c>
      <c r="H2926">
        <v>0</v>
      </c>
      <c r="I2926" s="49" t="s">
        <v>3957</v>
      </c>
      <c r="M2926" s="49"/>
      <c r="N2926" s="49"/>
      <c r="O2926" s="49" t="s">
        <v>8383</v>
      </c>
      <c r="P2926" s="49">
        <v>8</v>
      </c>
      <c r="Q2926" s="49" t="s">
        <v>8384</v>
      </c>
      <c r="R2926" s="49" t="str">
        <f>IFERROR(INDEX(tbl_Lookup_Exercises[Category],MATCH(tbl_Exercises[[#This Row],[ExerciseName]],tbl_Lookup_Exercises[ExerciseName],0)),"Unknown")</f>
        <v>Pull</v>
      </c>
    </row>
    <row r="2927" spans="1:18" x14ac:dyDescent="0.25">
      <c r="A2927" s="49" t="s">
        <v>8385</v>
      </c>
      <c r="B2927" s="49" t="s">
        <v>1335</v>
      </c>
      <c r="C2927" s="49" t="s">
        <v>356</v>
      </c>
      <c r="D2927" s="49">
        <v>2</v>
      </c>
      <c r="G2927">
        <v>20</v>
      </c>
      <c r="H2927">
        <v>0</v>
      </c>
      <c r="I2927" s="49" t="s">
        <v>3957</v>
      </c>
      <c r="M2927" s="49"/>
      <c r="N2927" s="49"/>
      <c r="O2927" s="49" t="s">
        <v>8383</v>
      </c>
      <c r="P2927" s="49">
        <v>8</v>
      </c>
      <c r="Q2927" s="49" t="s">
        <v>8386</v>
      </c>
      <c r="R2927" s="49" t="str">
        <f>IFERROR(INDEX(tbl_Lookup_Exercises[Category],MATCH(tbl_Exercises[[#This Row],[ExerciseName]],tbl_Lookup_Exercises[ExerciseName],0)),"Unknown")</f>
        <v>Pull</v>
      </c>
    </row>
    <row r="2928" spans="1:18" x14ac:dyDescent="0.25">
      <c r="A2928" s="49" t="s">
        <v>8387</v>
      </c>
      <c r="B2928" s="49" t="s">
        <v>1335</v>
      </c>
      <c r="C2928" s="49" t="s">
        <v>356</v>
      </c>
      <c r="D2928" s="49">
        <v>3</v>
      </c>
      <c r="G2928">
        <v>20</v>
      </c>
      <c r="H2928">
        <v>0</v>
      </c>
      <c r="I2928" s="49" t="s">
        <v>3957</v>
      </c>
      <c r="M2928" s="49"/>
      <c r="N2928" s="49"/>
      <c r="O2928" s="49" t="s">
        <v>8383</v>
      </c>
      <c r="P2928" s="49">
        <v>8</v>
      </c>
      <c r="Q2928" s="49" t="s">
        <v>8388</v>
      </c>
      <c r="R2928" s="49" t="str">
        <f>IFERROR(INDEX(tbl_Lookup_Exercises[Category],MATCH(tbl_Exercises[[#This Row],[ExerciseName]],tbl_Lookup_Exercises[ExerciseName],0)),"Unknown")</f>
        <v>Pull</v>
      </c>
    </row>
    <row r="2929" spans="1:18" x14ac:dyDescent="0.25">
      <c r="A2929" s="49" t="s">
        <v>8389</v>
      </c>
      <c r="B2929" s="49" t="s">
        <v>1335</v>
      </c>
      <c r="C2929" s="49" t="s">
        <v>356</v>
      </c>
      <c r="D2929" s="49">
        <v>4</v>
      </c>
      <c r="G2929">
        <v>20</v>
      </c>
      <c r="H2929">
        <v>0</v>
      </c>
      <c r="I2929" s="49" t="s">
        <v>3957</v>
      </c>
      <c r="M2929" s="49"/>
      <c r="N2929" s="49"/>
      <c r="O2929" s="49" t="s">
        <v>8383</v>
      </c>
      <c r="P2929" s="49">
        <v>8</v>
      </c>
      <c r="Q2929" s="49" t="s">
        <v>8390</v>
      </c>
      <c r="R2929" s="49" t="str">
        <f>IFERROR(INDEX(tbl_Lookup_Exercises[Category],MATCH(tbl_Exercises[[#This Row],[ExerciseName]],tbl_Lookup_Exercises[ExerciseName],0)),"Unknown")</f>
        <v>Pull</v>
      </c>
    </row>
    <row r="2930" spans="1:18" x14ac:dyDescent="0.25">
      <c r="A2930" s="49" t="s">
        <v>8391</v>
      </c>
      <c r="B2930" s="49" t="s">
        <v>1335</v>
      </c>
      <c r="C2930" s="49" t="s">
        <v>356</v>
      </c>
      <c r="D2930" s="49">
        <v>5</v>
      </c>
      <c r="G2930">
        <v>20</v>
      </c>
      <c r="H2930">
        <v>0</v>
      </c>
      <c r="I2930" s="49" t="s">
        <v>3957</v>
      </c>
      <c r="M2930" s="49"/>
      <c r="N2930" s="49"/>
      <c r="O2930" s="49" t="s">
        <v>8383</v>
      </c>
      <c r="P2930" s="49">
        <v>8</v>
      </c>
      <c r="Q2930" s="49" t="s">
        <v>8392</v>
      </c>
      <c r="R2930" s="49" t="str">
        <f>IFERROR(INDEX(tbl_Lookup_Exercises[Category],MATCH(tbl_Exercises[[#This Row],[ExerciseName]],tbl_Lookup_Exercises[ExerciseName],0)),"Unknown")</f>
        <v>Pull</v>
      </c>
    </row>
    <row r="2931" spans="1:18" x14ac:dyDescent="0.25">
      <c r="A2931" s="49" t="s">
        <v>8393</v>
      </c>
      <c r="B2931" s="49" t="s">
        <v>1335</v>
      </c>
      <c r="C2931" s="49" t="s">
        <v>356</v>
      </c>
      <c r="D2931" s="49">
        <v>6</v>
      </c>
      <c r="G2931">
        <v>20</v>
      </c>
      <c r="H2931">
        <v>0</v>
      </c>
      <c r="I2931" s="49" t="s">
        <v>3957</v>
      </c>
      <c r="M2931" s="49"/>
      <c r="N2931" s="49"/>
      <c r="O2931" s="49" t="s">
        <v>8383</v>
      </c>
      <c r="P2931" s="49">
        <v>8</v>
      </c>
      <c r="Q2931" s="49" t="s">
        <v>8394</v>
      </c>
      <c r="R2931" s="49" t="str">
        <f>IFERROR(INDEX(tbl_Lookup_Exercises[Category],MATCH(tbl_Exercises[[#This Row],[ExerciseName]],tbl_Lookup_Exercises[ExerciseName],0)),"Unknown")</f>
        <v>Pull</v>
      </c>
    </row>
    <row r="2932" spans="1:18" x14ac:dyDescent="0.25">
      <c r="A2932" s="49" t="s">
        <v>8395</v>
      </c>
      <c r="B2932" s="49" t="s">
        <v>1335</v>
      </c>
      <c r="C2932" s="49" t="s">
        <v>334</v>
      </c>
      <c r="D2932" s="49">
        <v>1</v>
      </c>
      <c r="E2932">
        <v>0</v>
      </c>
      <c r="G2932">
        <v>30</v>
      </c>
      <c r="I2932" s="49"/>
      <c r="M2932" s="49"/>
      <c r="N2932" s="49"/>
      <c r="O2932" s="49" t="s">
        <v>8396</v>
      </c>
      <c r="P2932" s="49">
        <v>8</v>
      </c>
      <c r="Q2932" s="49" t="s">
        <v>8397</v>
      </c>
      <c r="R2932" s="49" t="str">
        <f>IFERROR(INDEX(tbl_Lookup_Exercises[Category],MATCH(tbl_Exercises[[#This Row],[ExerciseName]],tbl_Lookup_Exercises[ExerciseName],0)),"Unknown")</f>
        <v>Carry</v>
      </c>
    </row>
    <row r="2933" spans="1:18" x14ac:dyDescent="0.25">
      <c r="A2933" s="49" t="s">
        <v>8398</v>
      </c>
      <c r="B2933" s="49" t="s">
        <v>1335</v>
      </c>
      <c r="C2933" s="49" t="s">
        <v>334</v>
      </c>
      <c r="D2933" s="49">
        <v>2</v>
      </c>
      <c r="E2933">
        <v>0</v>
      </c>
      <c r="G2933">
        <v>30</v>
      </c>
      <c r="I2933" s="49"/>
      <c r="M2933" s="49"/>
      <c r="N2933" s="49"/>
      <c r="O2933" s="49" t="s">
        <v>8396</v>
      </c>
      <c r="P2933" s="49">
        <v>8</v>
      </c>
      <c r="Q2933" s="49" t="s">
        <v>1338</v>
      </c>
      <c r="R2933" s="49" t="str">
        <f>IFERROR(INDEX(tbl_Lookup_Exercises[Category],MATCH(tbl_Exercises[[#This Row],[ExerciseName]],tbl_Lookup_Exercises[ExerciseName],0)),"Unknown")</f>
        <v>Carry</v>
      </c>
    </row>
    <row r="2934" spans="1:18" x14ac:dyDescent="0.25">
      <c r="A2934" s="49" t="s">
        <v>8399</v>
      </c>
      <c r="B2934" s="49" t="s">
        <v>1339</v>
      </c>
      <c r="C2934" s="49" t="s">
        <v>363</v>
      </c>
      <c r="D2934" s="49">
        <v>1</v>
      </c>
      <c r="G2934">
        <v>301</v>
      </c>
      <c r="H2934">
        <v>0.6</v>
      </c>
      <c r="I2934" s="49" t="s">
        <v>3957</v>
      </c>
      <c r="M2934" s="49"/>
      <c r="N2934" s="49"/>
      <c r="O2934" s="49" t="s">
        <v>8400</v>
      </c>
      <c r="P2934" s="49">
        <v>8</v>
      </c>
      <c r="Q2934" s="49" t="s">
        <v>1340</v>
      </c>
      <c r="R2934" s="49" t="str">
        <f>IFERROR(INDEX(tbl_Lookup_Exercises[Category],MATCH(tbl_Exercises[[#This Row],[ExerciseName]],tbl_Lookup_Exercises[ExerciseName],0)),"Unknown")</f>
        <v>Cardio</v>
      </c>
    </row>
    <row r="2935" spans="1:18" x14ac:dyDescent="0.25">
      <c r="A2935" s="49" t="s">
        <v>8401</v>
      </c>
      <c r="B2935" s="49" t="s">
        <v>1339</v>
      </c>
      <c r="C2935" s="49" t="s">
        <v>394</v>
      </c>
      <c r="D2935" s="49">
        <v>1</v>
      </c>
      <c r="E2935">
        <v>0</v>
      </c>
      <c r="F2935">
        <v>15</v>
      </c>
      <c r="I2935" s="49"/>
      <c r="M2935" s="49"/>
      <c r="N2935" s="49" t="s">
        <v>8402</v>
      </c>
      <c r="O2935" s="49" t="s">
        <v>2818</v>
      </c>
      <c r="P2935" s="49">
        <v>8</v>
      </c>
      <c r="Q2935" s="49" t="s">
        <v>8403</v>
      </c>
      <c r="R2935" s="49" t="str">
        <f>IFERROR(INDEX(tbl_Lookup_Exercises[Category],MATCH(tbl_Exercises[[#This Row],[ExerciseName]],tbl_Lookup_Exercises[ExerciseName],0)),"Unknown")</f>
        <v>Warmup</v>
      </c>
    </row>
    <row r="2936" spans="1:18" x14ac:dyDescent="0.25">
      <c r="A2936" s="49" t="s">
        <v>8404</v>
      </c>
      <c r="B2936" s="49" t="s">
        <v>1339</v>
      </c>
      <c r="C2936" s="49" t="s">
        <v>398</v>
      </c>
      <c r="D2936" s="49">
        <v>1</v>
      </c>
      <c r="E2936">
        <v>0</v>
      </c>
      <c r="F2936">
        <v>12</v>
      </c>
      <c r="I2936" s="49"/>
      <c r="M2936" s="49"/>
      <c r="N2936" s="49" t="s">
        <v>8402</v>
      </c>
      <c r="O2936" s="49"/>
      <c r="P2936" s="49">
        <v>8</v>
      </c>
      <c r="Q2936" s="49" t="s">
        <v>8405</v>
      </c>
      <c r="R2936" s="49" t="str">
        <f>IFERROR(INDEX(tbl_Lookup_Exercises[Category],MATCH(tbl_Exercises[[#This Row],[ExerciseName]],tbl_Lookup_Exercises[ExerciseName],0)),"Unknown")</f>
        <v>Warmup</v>
      </c>
    </row>
    <row r="2937" spans="1:18" x14ac:dyDescent="0.25">
      <c r="A2937" s="49" t="s">
        <v>8406</v>
      </c>
      <c r="B2937" s="49" t="s">
        <v>1339</v>
      </c>
      <c r="C2937" s="49" t="s">
        <v>403</v>
      </c>
      <c r="D2937" s="49">
        <v>1</v>
      </c>
      <c r="E2937">
        <v>0</v>
      </c>
      <c r="F2937">
        <v>8</v>
      </c>
      <c r="I2937" s="49"/>
      <c r="M2937" s="49"/>
      <c r="N2937" s="49" t="s">
        <v>8402</v>
      </c>
      <c r="O2937" s="49"/>
      <c r="P2937" s="49">
        <v>8</v>
      </c>
      <c r="Q2937" s="49" t="s">
        <v>8407</v>
      </c>
      <c r="R2937" s="49" t="str">
        <f>IFERROR(INDEX(tbl_Lookup_Exercises[Category],MATCH(tbl_Exercises[[#This Row],[ExerciseName]],tbl_Lookup_Exercises[ExerciseName],0)),"Unknown")</f>
        <v>Warmup</v>
      </c>
    </row>
    <row r="2938" spans="1:18" x14ac:dyDescent="0.25">
      <c r="A2938" s="49" t="s">
        <v>8408</v>
      </c>
      <c r="B2938" s="49" t="s">
        <v>1339</v>
      </c>
      <c r="C2938" s="49" t="s">
        <v>389</v>
      </c>
      <c r="D2938" s="49">
        <v>1</v>
      </c>
      <c r="E2938">
        <v>0</v>
      </c>
      <c r="F2938">
        <v>12</v>
      </c>
      <c r="I2938" s="49"/>
      <c r="M2938" s="49"/>
      <c r="N2938" s="49" t="s">
        <v>8402</v>
      </c>
      <c r="O2938" s="49"/>
      <c r="P2938" s="49">
        <v>8</v>
      </c>
      <c r="Q2938" s="49" t="s">
        <v>8409</v>
      </c>
      <c r="R2938" s="49" t="str">
        <f>IFERROR(INDEX(tbl_Lookup_Exercises[Category],MATCH(tbl_Exercises[[#This Row],[ExerciseName]],tbl_Lookup_Exercises[ExerciseName],0)),"Unknown")</f>
        <v>Push</v>
      </c>
    </row>
    <row r="2939" spans="1:18" x14ac:dyDescent="0.25">
      <c r="A2939" s="49" t="s">
        <v>8410</v>
      </c>
      <c r="B2939" s="49" t="s">
        <v>1339</v>
      </c>
      <c r="C2939" s="49" t="s">
        <v>394</v>
      </c>
      <c r="D2939" s="49">
        <v>2</v>
      </c>
      <c r="E2939">
        <v>0</v>
      </c>
      <c r="F2939">
        <v>15</v>
      </c>
      <c r="I2939" s="49"/>
      <c r="M2939" s="49"/>
      <c r="N2939" s="49" t="s">
        <v>8411</v>
      </c>
      <c r="O2939" s="49" t="s">
        <v>2818</v>
      </c>
      <c r="P2939" s="49">
        <v>8</v>
      </c>
      <c r="Q2939" s="49" t="s">
        <v>8412</v>
      </c>
      <c r="R2939" s="49" t="str">
        <f>IFERROR(INDEX(tbl_Lookup_Exercises[Category],MATCH(tbl_Exercises[[#This Row],[ExerciseName]],tbl_Lookup_Exercises[ExerciseName],0)),"Unknown")</f>
        <v>Warmup</v>
      </c>
    </row>
    <row r="2940" spans="1:18" x14ac:dyDescent="0.25">
      <c r="A2940" s="49" t="s">
        <v>8413</v>
      </c>
      <c r="B2940" s="49" t="s">
        <v>1339</v>
      </c>
      <c r="C2940" s="49" t="s">
        <v>398</v>
      </c>
      <c r="D2940" s="49">
        <v>2</v>
      </c>
      <c r="E2940">
        <v>0</v>
      </c>
      <c r="F2940">
        <v>12</v>
      </c>
      <c r="I2940" s="49"/>
      <c r="M2940" s="49"/>
      <c r="N2940" s="49" t="s">
        <v>8411</v>
      </c>
      <c r="O2940" s="49"/>
      <c r="P2940" s="49">
        <v>8</v>
      </c>
      <c r="Q2940" s="49" t="s">
        <v>8414</v>
      </c>
      <c r="R2940" s="49" t="str">
        <f>IFERROR(INDEX(tbl_Lookup_Exercises[Category],MATCH(tbl_Exercises[[#This Row],[ExerciseName]],tbl_Lookup_Exercises[ExerciseName],0)),"Unknown")</f>
        <v>Warmup</v>
      </c>
    </row>
    <row r="2941" spans="1:18" x14ac:dyDescent="0.25">
      <c r="A2941" s="49" t="s">
        <v>8415</v>
      </c>
      <c r="B2941" s="49" t="s">
        <v>1339</v>
      </c>
      <c r="C2941" s="49" t="s">
        <v>403</v>
      </c>
      <c r="D2941" s="49">
        <v>2</v>
      </c>
      <c r="E2941">
        <v>0</v>
      </c>
      <c r="F2941">
        <v>8</v>
      </c>
      <c r="I2941" s="49"/>
      <c r="M2941" s="49"/>
      <c r="N2941" s="49" t="s">
        <v>8411</v>
      </c>
      <c r="O2941" s="49"/>
      <c r="P2941" s="49">
        <v>8</v>
      </c>
      <c r="Q2941" s="49" t="s">
        <v>8416</v>
      </c>
      <c r="R2941" s="49" t="str">
        <f>IFERROR(INDEX(tbl_Lookup_Exercises[Category],MATCH(tbl_Exercises[[#This Row],[ExerciseName]],tbl_Lookup_Exercises[ExerciseName],0)),"Unknown")</f>
        <v>Warmup</v>
      </c>
    </row>
    <row r="2942" spans="1:18" x14ac:dyDescent="0.25">
      <c r="A2942" s="49" t="s">
        <v>8417</v>
      </c>
      <c r="B2942" s="49" t="s">
        <v>1339</v>
      </c>
      <c r="C2942" s="49" t="s">
        <v>389</v>
      </c>
      <c r="D2942" s="49">
        <v>2</v>
      </c>
      <c r="E2942">
        <v>0</v>
      </c>
      <c r="F2942">
        <v>12</v>
      </c>
      <c r="I2942" s="49"/>
      <c r="M2942" s="49"/>
      <c r="N2942" s="49" t="s">
        <v>8411</v>
      </c>
      <c r="O2942" s="49"/>
      <c r="P2942" s="49">
        <v>8</v>
      </c>
      <c r="Q2942" s="49" t="s">
        <v>8418</v>
      </c>
      <c r="R2942" s="49" t="str">
        <f>IFERROR(INDEX(tbl_Lookup_Exercises[Category],MATCH(tbl_Exercises[[#This Row],[ExerciseName]],tbl_Lookup_Exercises[ExerciseName],0)),"Unknown")</f>
        <v>Push</v>
      </c>
    </row>
    <row r="2943" spans="1:18" x14ac:dyDescent="0.25">
      <c r="A2943" s="49" t="s">
        <v>8419</v>
      </c>
      <c r="B2943" s="49" t="s">
        <v>1339</v>
      </c>
      <c r="C2943" s="49" t="s">
        <v>115</v>
      </c>
      <c r="D2943" s="49">
        <v>1</v>
      </c>
      <c r="E2943">
        <v>25</v>
      </c>
      <c r="F2943">
        <v>12</v>
      </c>
      <c r="I2943" s="49"/>
      <c r="J2943">
        <v>2</v>
      </c>
      <c r="K2943">
        <v>1</v>
      </c>
      <c r="L2943">
        <v>2</v>
      </c>
      <c r="M2943" s="49" t="s">
        <v>8420</v>
      </c>
      <c r="N2943" s="49"/>
      <c r="O2943" s="49" t="s">
        <v>8421</v>
      </c>
      <c r="P2943" s="49">
        <v>8</v>
      </c>
      <c r="Q2943" s="49" t="s">
        <v>8422</v>
      </c>
      <c r="R2943" s="49" t="str">
        <f>IFERROR(INDEX(tbl_Lookup_Exercises[Category],MATCH(tbl_Exercises[[#This Row],[ExerciseName]],tbl_Lookup_Exercises[ExerciseName],0)),"Unknown")</f>
        <v>Arms_Biceps</v>
      </c>
    </row>
    <row r="2944" spans="1:18" x14ac:dyDescent="0.25">
      <c r="A2944" s="49" t="s">
        <v>8423</v>
      </c>
      <c r="B2944" s="49" t="s">
        <v>1339</v>
      </c>
      <c r="C2944" s="49" t="s">
        <v>115</v>
      </c>
      <c r="D2944" s="49">
        <v>2</v>
      </c>
      <c r="E2944">
        <v>35</v>
      </c>
      <c r="F2944">
        <v>10</v>
      </c>
      <c r="I2944" s="49"/>
      <c r="J2944">
        <v>3</v>
      </c>
      <c r="K2944">
        <v>1</v>
      </c>
      <c r="L2944">
        <v>2</v>
      </c>
      <c r="M2944" s="49" t="s">
        <v>618</v>
      </c>
      <c r="N2944" s="49"/>
      <c r="O2944" s="49" t="s">
        <v>8424</v>
      </c>
      <c r="P2944" s="49">
        <v>8</v>
      </c>
      <c r="Q2944" s="49" t="s">
        <v>8425</v>
      </c>
      <c r="R2944" s="49" t="str">
        <f>IFERROR(INDEX(tbl_Lookup_Exercises[Category],MATCH(tbl_Exercises[[#This Row],[ExerciseName]],tbl_Lookup_Exercises[ExerciseName],0)),"Unknown")</f>
        <v>Arms_Biceps</v>
      </c>
    </row>
    <row r="2945" spans="1:18" x14ac:dyDescent="0.25">
      <c r="A2945" s="49" t="s">
        <v>8426</v>
      </c>
      <c r="B2945" s="49" t="s">
        <v>1339</v>
      </c>
      <c r="C2945" s="49" t="s">
        <v>115</v>
      </c>
      <c r="D2945" s="49">
        <v>3</v>
      </c>
      <c r="E2945">
        <v>35</v>
      </c>
      <c r="F2945">
        <v>10</v>
      </c>
      <c r="I2945" s="49"/>
      <c r="J2945">
        <v>3</v>
      </c>
      <c r="K2945">
        <v>1</v>
      </c>
      <c r="L2945">
        <v>2</v>
      </c>
      <c r="M2945" s="49" t="s">
        <v>8427</v>
      </c>
      <c r="N2945" s="49"/>
      <c r="O2945" s="49" t="s">
        <v>8428</v>
      </c>
      <c r="P2945" s="49">
        <v>8</v>
      </c>
      <c r="Q2945" s="49" t="s">
        <v>8429</v>
      </c>
      <c r="R2945" s="49" t="str">
        <f>IFERROR(INDEX(tbl_Lookup_Exercises[Category],MATCH(tbl_Exercises[[#This Row],[ExerciseName]],tbl_Lookup_Exercises[ExerciseName],0)),"Unknown")</f>
        <v>Arms_Biceps</v>
      </c>
    </row>
    <row r="2946" spans="1:18" x14ac:dyDescent="0.25">
      <c r="A2946" s="49" t="s">
        <v>8430</v>
      </c>
      <c r="B2946" s="49" t="s">
        <v>1339</v>
      </c>
      <c r="C2946" s="49" t="s">
        <v>115</v>
      </c>
      <c r="D2946" s="49">
        <v>4</v>
      </c>
      <c r="E2946">
        <v>40</v>
      </c>
      <c r="F2946">
        <v>5</v>
      </c>
      <c r="I2946" s="49"/>
      <c r="J2946">
        <v>3</v>
      </c>
      <c r="K2946">
        <v>1</v>
      </c>
      <c r="L2946">
        <v>2</v>
      </c>
      <c r="M2946" s="49" t="s">
        <v>8427</v>
      </c>
      <c r="N2946" s="49"/>
      <c r="O2946" s="49" t="s">
        <v>8428</v>
      </c>
      <c r="P2946" s="49">
        <v>8</v>
      </c>
      <c r="Q2946" s="49" t="s">
        <v>8431</v>
      </c>
      <c r="R2946" s="49" t="str">
        <f>IFERROR(INDEX(tbl_Lookup_Exercises[Category],MATCH(tbl_Exercises[[#This Row],[ExerciseName]],tbl_Lookup_Exercises[ExerciseName],0)),"Unknown")</f>
        <v>Arms_Biceps</v>
      </c>
    </row>
    <row r="2947" spans="1:18" x14ac:dyDescent="0.25">
      <c r="A2947" s="49" t="s">
        <v>8432</v>
      </c>
      <c r="B2947" s="49" t="s">
        <v>1339</v>
      </c>
      <c r="C2947" s="49" t="s">
        <v>217</v>
      </c>
      <c r="D2947" s="49">
        <v>1</v>
      </c>
      <c r="E2947">
        <v>25</v>
      </c>
      <c r="F2947">
        <v>11</v>
      </c>
      <c r="I2947" s="49"/>
      <c r="J2947">
        <v>2</v>
      </c>
      <c r="K2947">
        <v>1</v>
      </c>
      <c r="L2947">
        <v>3</v>
      </c>
      <c r="M2947" s="49" t="s">
        <v>618</v>
      </c>
      <c r="N2947" s="49"/>
      <c r="O2947" s="49" t="s">
        <v>3189</v>
      </c>
      <c r="P2947" s="49">
        <v>8</v>
      </c>
      <c r="Q2947" s="49" t="s">
        <v>8433</v>
      </c>
      <c r="R2947" s="49" t="str">
        <f>IFERROR(INDEX(tbl_Lookup_Exercises[Category],MATCH(tbl_Exercises[[#This Row],[ExerciseName]],tbl_Lookup_Exercises[ExerciseName],0)),"Unknown")</f>
        <v>Arms_Triceps</v>
      </c>
    </row>
    <row r="2948" spans="1:18" x14ac:dyDescent="0.25">
      <c r="A2948" s="49" t="s">
        <v>8434</v>
      </c>
      <c r="B2948" s="49" t="s">
        <v>1339</v>
      </c>
      <c r="C2948" s="49" t="s">
        <v>217</v>
      </c>
      <c r="D2948" s="49">
        <v>2</v>
      </c>
      <c r="E2948">
        <v>27.5</v>
      </c>
      <c r="F2948">
        <v>10</v>
      </c>
      <c r="I2948" s="49"/>
      <c r="J2948">
        <v>2</v>
      </c>
      <c r="K2948">
        <v>1</v>
      </c>
      <c r="L2948">
        <v>3</v>
      </c>
      <c r="M2948" s="49" t="s">
        <v>618</v>
      </c>
      <c r="N2948" s="49"/>
      <c r="O2948" s="49" t="s">
        <v>8435</v>
      </c>
      <c r="P2948" s="49">
        <v>8</v>
      </c>
      <c r="Q2948" s="49" t="s">
        <v>8436</v>
      </c>
      <c r="R2948" s="49" t="str">
        <f>IFERROR(INDEX(tbl_Lookup_Exercises[Category],MATCH(tbl_Exercises[[#This Row],[ExerciseName]],tbl_Lookup_Exercises[ExerciseName],0)),"Unknown")</f>
        <v>Arms_Triceps</v>
      </c>
    </row>
    <row r="2949" spans="1:18" x14ac:dyDescent="0.25">
      <c r="A2949" s="49" t="s">
        <v>8437</v>
      </c>
      <c r="B2949" s="49" t="s">
        <v>1339</v>
      </c>
      <c r="C2949" s="49" t="s">
        <v>217</v>
      </c>
      <c r="D2949" s="49">
        <v>3</v>
      </c>
      <c r="E2949">
        <v>27.5</v>
      </c>
      <c r="F2949">
        <v>10</v>
      </c>
      <c r="I2949" s="49"/>
      <c r="J2949">
        <v>2</v>
      </c>
      <c r="K2949">
        <v>1</v>
      </c>
      <c r="L2949">
        <v>3</v>
      </c>
      <c r="M2949" s="49" t="s">
        <v>1745</v>
      </c>
      <c r="N2949" s="49"/>
      <c r="O2949" s="49" t="s">
        <v>2181</v>
      </c>
      <c r="P2949" s="49">
        <v>8</v>
      </c>
      <c r="Q2949" s="49" t="s">
        <v>8438</v>
      </c>
      <c r="R2949" s="49" t="str">
        <f>IFERROR(INDEX(tbl_Lookup_Exercises[Category],MATCH(tbl_Exercises[[#This Row],[ExerciseName]],tbl_Lookup_Exercises[ExerciseName],0)),"Unknown")</f>
        <v>Arms_Triceps</v>
      </c>
    </row>
    <row r="2950" spans="1:18" x14ac:dyDescent="0.25">
      <c r="A2950" s="49" t="s">
        <v>8439</v>
      </c>
      <c r="B2950" s="49" t="s">
        <v>1339</v>
      </c>
      <c r="C2950" s="49" t="s">
        <v>7459</v>
      </c>
      <c r="D2950" s="49">
        <v>1</v>
      </c>
      <c r="E2950">
        <v>27.5</v>
      </c>
      <c r="F2950">
        <v>11</v>
      </c>
      <c r="I2950" s="49"/>
      <c r="J2950">
        <v>2</v>
      </c>
      <c r="K2950">
        <v>1</v>
      </c>
      <c r="L2950">
        <v>3</v>
      </c>
      <c r="M2950" s="49" t="s">
        <v>618</v>
      </c>
      <c r="N2950" s="49"/>
      <c r="O2950" s="49" t="s">
        <v>3189</v>
      </c>
      <c r="P2950" s="49">
        <v>8</v>
      </c>
      <c r="Q2950" s="49" t="s">
        <v>8440</v>
      </c>
      <c r="R2950" s="49" t="str">
        <f>IFERROR(INDEX(tbl_Lookup_Exercises[Category],MATCH(tbl_Exercises[[#This Row],[ExerciseName]],tbl_Lookup_Exercises[ExerciseName],0)),"Unknown")</f>
        <v>Arms_Biceps</v>
      </c>
    </row>
    <row r="2951" spans="1:18" x14ac:dyDescent="0.25">
      <c r="A2951" s="49" t="s">
        <v>8441</v>
      </c>
      <c r="B2951" s="49" t="s">
        <v>1339</v>
      </c>
      <c r="C2951" s="49" t="s">
        <v>7459</v>
      </c>
      <c r="D2951" s="49">
        <v>2</v>
      </c>
      <c r="E2951">
        <v>30</v>
      </c>
      <c r="F2951">
        <v>10</v>
      </c>
      <c r="I2951" s="49"/>
      <c r="J2951">
        <v>2</v>
      </c>
      <c r="K2951">
        <v>1</v>
      </c>
      <c r="L2951">
        <v>3</v>
      </c>
      <c r="M2951" s="49" t="s">
        <v>1745</v>
      </c>
      <c r="N2951" s="49"/>
      <c r="O2951" s="49" t="s">
        <v>2181</v>
      </c>
      <c r="P2951" s="49">
        <v>8</v>
      </c>
      <c r="Q2951" s="49" t="s">
        <v>8442</v>
      </c>
      <c r="R2951" s="49" t="str">
        <f>IFERROR(INDEX(tbl_Lookup_Exercises[Category],MATCH(tbl_Exercises[[#This Row],[ExerciseName]],tbl_Lookup_Exercises[ExerciseName],0)),"Unknown")</f>
        <v>Arms_Biceps</v>
      </c>
    </row>
    <row r="2952" spans="1:18" x14ac:dyDescent="0.25">
      <c r="A2952" s="49" t="s">
        <v>8443</v>
      </c>
      <c r="B2952" s="49" t="s">
        <v>1339</v>
      </c>
      <c r="C2952" s="49" t="s">
        <v>7459</v>
      </c>
      <c r="D2952" s="49">
        <v>3</v>
      </c>
      <c r="E2952">
        <v>30</v>
      </c>
      <c r="F2952">
        <v>9</v>
      </c>
      <c r="I2952" s="49"/>
      <c r="J2952">
        <v>2</v>
      </c>
      <c r="K2952">
        <v>1</v>
      </c>
      <c r="L2952">
        <v>3</v>
      </c>
      <c r="M2952" s="49" t="s">
        <v>610</v>
      </c>
      <c r="N2952" s="49"/>
      <c r="O2952" s="49" t="s">
        <v>2350</v>
      </c>
      <c r="P2952" s="49">
        <v>8</v>
      </c>
      <c r="Q2952" s="49" t="s">
        <v>8444</v>
      </c>
      <c r="R2952" s="49" t="str">
        <f>IFERROR(INDEX(tbl_Lookup_Exercises[Category],MATCH(tbl_Exercises[[#This Row],[ExerciseName]],tbl_Lookup_Exercises[ExerciseName],0)),"Unknown")</f>
        <v>Arms_Biceps</v>
      </c>
    </row>
    <row r="2953" spans="1:18" x14ac:dyDescent="0.25">
      <c r="A2953" s="49" t="s">
        <v>8445</v>
      </c>
      <c r="B2953" s="49" t="s">
        <v>1339</v>
      </c>
      <c r="C2953" s="49" t="s">
        <v>209</v>
      </c>
      <c r="D2953" s="49">
        <v>1</v>
      </c>
      <c r="E2953">
        <v>70</v>
      </c>
      <c r="F2953">
        <v>10</v>
      </c>
      <c r="I2953" s="49"/>
      <c r="J2953">
        <v>2</v>
      </c>
      <c r="K2953">
        <v>1</v>
      </c>
      <c r="L2953">
        <v>3</v>
      </c>
      <c r="M2953" s="49" t="s">
        <v>618</v>
      </c>
      <c r="N2953" s="49"/>
      <c r="O2953" s="49" t="s">
        <v>3189</v>
      </c>
      <c r="P2953" s="49">
        <v>8</v>
      </c>
      <c r="Q2953" s="49" t="s">
        <v>8446</v>
      </c>
      <c r="R2953" s="49" t="str">
        <f>IFERROR(INDEX(tbl_Lookup_Exercises[Category],MATCH(tbl_Exercises[[#This Row],[ExerciseName]],tbl_Lookup_Exercises[ExerciseName],0)),"Unknown")</f>
        <v>Arms_Triceps</v>
      </c>
    </row>
    <row r="2954" spans="1:18" x14ac:dyDescent="0.25">
      <c r="A2954" s="49" t="s">
        <v>8447</v>
      </c>
      <c r="B2954" s="49" t="s">
        <v>1339</v>
      </c>
      <c r="C2954" s="49" t="s">
        <v>209</v>
      </c>
      <c r="D2954" s="49">
        <v>2</v>
      </c>
      <c r="E2954">
        <v>75</v>
      </c>
      <c r="F2954">
        <v>9</v>
      </c>
      <c r="I2954" s="49"/>
      <c r="J2954">
        <v>2</v>
      </c>
      <c r="K2954">
        <v>1</v>
      </c>
      <c r="L2954">
        <v>3</v>
      </c>
      <c r="M2954" s="49" t="s">
        <v>1745</v>
      </c>
      <c r="N2954" s="49"/>
      <c r="O2954" s="49" t="s">
        <v>2181</v>
      </c>
      <c r="P2954" s="49">
        <v>8</v>
      </c>
      <c r="Q2954" s="49" t="s">
        <v>8448</v>
      </c>
      <c r="R2954" s="49" t="str">
        <f>IFERROR(INDEX(tbl_Lookup_Exercises[Category],MATCH(tbl_Exercises[[#This Row],[ExerciseName]],tbl_Lookup_Exercises[ExerciseName],0)),"Unknown")</f>
        <v>Arms_Triceps</v>
      </c>
    </row>
    <row r="2955" spans="1:18" x14ac:dyDescent="0.25">
      <c r="A2955" s="49" t="s">
        <v>8449</v>
      </c>
      <c r="B2955" s="49" t="s">
        <v>1339</v>
      </c>
      <c r="C2955" s="49" t="s">
        <v>209</v>
      </c>
      <c r="D2955" s="49">
        <v>3</v>
      </c>
      <c r="E2955">
        <v>75</v>
      </c>
      <c r="F2955">
        <v>8</v>
      </c>
      <c r="I2955" s="49"/>
      <c r="J2955">
        <v>2</v>
      </c>
      <c r="K2955">
        <v>1</v>
      </c>
      <c r="L2955">
        <v>3</v>
      </c>
      <c r="M2955" s="49" t="s">
        <v>1745</v>
      </c>
      <c r="N2955" s="49"/>
      <c r="O2955" s="49" t="s">
        <v>2181</v>
      </c>
      <c r="P2955" s="49">
        <v>8</v>
      </c>
      <c r="Q2955" s="49" t="s">
        <v>8450</v>
      </c>
      <c r="R2955" s="49" t="str">
        <f>IFERROR(INDEX(tbl_Lookup_Exercises[Category],MATCH(tbl_Exercises[[#This Row],[ExerciseName]],tbl_Lookup_Exercises[ExerciseName],0)),"Unknown")</f>
        <v>Arms_Triceps</v>
      </c>
    </row>
    <row r="2956" spans="1:18" x14ac:dyDescent="0.25">
      <c r="A2956" s="49" t="s">
        <v>8451</v>
      </c>
      <c r="B2956" s="49" t="s">
        <v>1339</v>
      </c>
      <c r="C2956" s="49" t="s">
        <v>79</v>
      </c>
      <c r="D2956" s="49">
        <v>1</v>
      </c>
      <c r="E2956">
        <v>40</v>
      </c>
      <c r="F2956">
        <v>15</v>
      </c>
      <c r="I2956" s="49"/>
      <c r="J2956">
        <v>2</v>
      </c>
      <c r="K2956">
        <v>1</v>
      </c>
      <c r="L2956">
        <v>3</v>
      </c>
      <c r="M2956" s="49" t="s">
        <v>618</v>
      </c>
      <c r="N2956" s="49"/>
      <c r="O2956" s="49" t="s">
        <v>3189</v>
      </c>
      <c r="P2956" s="49">
        <v>8</v>
      </c>
      <c r="Q2956" s="49" t="s">
        <v>8452</v>
      </c>
      <c r="R2956" s="49" t="str">
        <f>IFERROR(INDEX(tbl_Lookup_Exercises[Category],MATCH(tbl_Exercises[[#This Row],[ExerciseName]],tbl_Lookup_Exercises[ExerciseName],0)),"Unknown")</f>
        <v>Pull</v>
      </c>
    </row>
    <row r="2957" spans="1:18" x14ac:dyDescent="0.25">
      <c r="A2957" s="49" t="s">
        <v>8453</v>
      </c>
      <c r="B2957" s="49" t="s">
        <v>1339</v>
      </c>
      <c r="C2957" s="49" t="s">
        <v>79</v>
      </c>
      <c r="D2957" s="49">
        <v>2</v>
      </c>
      <c r="E2957">
        <v>45</v>
      </c>
      <c r="F2957">
        <v>15</v>
      </c>
      <c r="I2957" s="49"/>
      <c r="J2957">
        <v>2</v>
      </c>
      <c r="K2957">
        <v>1</v>
      </c>
      <c r="L2957">
        <v>3</v>
      </c>
      <c r="M2957" s="49" t="s">
        <v>618</v>
      </c>
      <c r="N2957" s="49"/>
      <c r="O2957" s="49" t="s">
        <v>3189</v>
      </c>
      <c r="P2957" s="49">
        <v>8</v>
      </c>
      <c r="Q2957" s="49" t="s">
        <v>8454</v>
      </c>
      <c r="R2957" s="49" t="str">
        <f>IFERROR(INDEX(tbl_Lookup_Exercises[Category],MATCH(tbl_Exercises[[#This Row],[ExerciseName]],tbl_Lookup_Exercises[ExerciseName],0)),"Unknown")</f>
        <v>Pull</v>
      </c>
    </row>
    <row r="2958" spans="1:18" x14ac:dyDescent="0.25">
      <c r="A2958" s="49" t="s">
        <v>8455</v>
      </c>
      <c r="B2958" s="49" t="s">
        <v>1339</v>
      </c>
      <c r="C2958" s="49" t="s">
        <v>79</v>
      </c>
      <c r="D2958" s="49">
        <v>3</v>
      </c>
      <c r="E2958">
        <v>50</v>
      </c>
      <c r="F2958">
        <v>12</v>
      </c>
      <c r="I2958" s="49"/>
      <c r="J2958">
        <v>2</v>
      </c>
      <c r="K2958">
        <v>1</v>
      </c>
      <c r="L2958">
        <v>3</v>
      </c>
      <c r="M2958" s="49" t="s">
        <v>618</v>
      </c>
      <c r="N2958" s="49"/>
      <c r="O2958" s="49" t="s">
        <v>3189</v>
      </c>
      <c r="P2958" s="49">
        <v>8</v>
      </c>
      <c r="Q2958" s="49" t="s">
        <v>8456</v>
      </c>
      <c r="R2958" s="49" t="str">
        <f>IFERROR(INDEX(tbl_Lookup_Exercises[Category],MATCH(tbl_Exercises[[#This Row],[ExerciseName]],tbl_Lookup_Exercises[ExerciseName],0)),"Unknown")</f>
        <v>Pull</v>
      </c>
    </row>
    <row r="2959" spans="1:18" x14ac:dyDescent="0.25">
      <c r="A2959" s="49" t="s">
        <v>8457</v>
      </c>
      <c r="B2959" s="49" t="s">
        <v>1339</v>
      </c>
      <c r="C2959" s="49" t="s">
        <v>1534</v>
      </c>
      <c r="D2959" s="49">
        <v>1</v>
      </c>
      <c r="E2959">
        <v>200</v>
      </c>
      <c r="G2959">
        <v>49.199999999999996</v>
      </c>
      <c r="I2959" s="49"/>
      <c r="M2959" s="49"/>
      <c r="N2959" s="49"/>
      <c r="O2959" s="49" t="s">
        <v>8458</v>
      </c>
      <c r="P2959" s="49">
        <v>8</v>
      </c>
      <c r="Q2959" s="49" t="s">
        <v>8459</v>
      </c>
      <c r="R2959" s="49" t="str">
        <f>IFERROR(INDEX(tbl_Lookup_Exercises[Category],MATCH(tbl_Exercises[[#This Row],[ExerciseName]],tbl_Lookup_Exercises[ExerciseName],0)),"Unknown")</f>
        <v>Carry</v>
      </c>
    </row>
    <row r="2960" spans="1:18" x14ac:dyDescent="0.25">
      <c r="A2960" s="49" t="s">
        <v>8460</v>
      </c>
      <c r="B2960" s="49" t="s">
        <v>1339</v>
      </c>
      <c r="C2960" s="49" t="s">
        <v>1534</v>
      </c>
      <c r="D2960" s="49">
        <v>2</v>
      </c>
      <c r="E2960">
        <v>200</v>
      </c>
      <c r="G2960">
        <v>45</v>
      </c>
      <c r="I2960" s="49"/>
      <c r="M2960" s="49"/>
      <c r="N2960" s="49"/>
      <c r="O2960" s="49" t="s">
        <v>8461</v>
      </c>
      <c r="P2960" s="49">
        <v>8</v>
      </c>
      <c r="Q2960" s="49" t="s">
        <v>8462</v>
      </c>
      <c r="R2960" s="49" t="str">
        <f>IFERROR(INDEX(tbl_Lookup_Exercises[Category],MATCH(tbl_Exercises[[#This Row],[ExerciseName]],tbl_Lookup_Exercises[ExerciseName],0)),"Unknown")</f>
        <v>Carry</v>
      </c>
    </row>
    <row r="2961" spans="1:18" x14ac:dyDescent="0.25">
      <c r="A2961" s="49" t="s">
        <v>8463</v>
      </c>
      <c r="B2961" s="49" t="s">
        <v>1339</v>
      </c>
      <c r="C2961" s="49" t="s">
        <v>1534</v>
      </c>
      <c r="D2961" s="49">
        <v>3</v>
      </c>
      <c r="E2961">
        <v>200</v>
      </c>
      <c r="G2961">
        <v>42</v>
      </c>
      <c r="I2961" s="49"/>
      <c r="M2961" s="49"/>
      <c r="N2961" s="49"/>
      <c r="O2961" s="49" t="s">
        <v>8464</v>
      </c>
      <c r="P2961" s="49">
        <v>8</v>
      </c>
      <c r="Q2961" s="49" t="s">
        <v>8465</v>
      </c>
      <c r="R2961" s="49" t="str">
        <f>IFERROR(INDEX(tbl_Lookup_Exercises[Category],MATCH(tbl_Exercises[[#This Row],[ExerciseName]],tbl_Lookup_Exercises[ExerciseName],0)),"Unknown")</f>
        <v>Carry</v>
      </c>
    </row>
    <row r="2962" spans="1:18" x14ac:dyDescent="0.25">
      <c r="A2962" s="49" t="s">
        <v>8466</v>
      </c>
      <c r="B2962" s="49" t="s">
        <v>1339</v>
      </c>
      <c r="C2962" s="49" t="s">
        <v>1534</v>
      </c>
      <c r="D2962" s="49">
        <v>4</v>
      </c>
      <c r="E2962">
        <v>200</v>
      </c>
      <c r="G2962">
        <v>36</v>
      </c>
      <c r="I2962" s="49"/>
      <c r="M2962" s="49"/>
      <c r="N2962" s="49"/>
      <c r="O2962" s="49" t="s">
        <v>8467</v>
      </c>
      <c r="P2962" s="49">
        <v>8</v>
      </c>
      <c r="Q2962" s="49" t="s">
        <v>8468</v>
      </c>
      <c r="R2962" s="49" t="str">
        <f>IFERROR(INDEX(tbl_Lookup_Exercises[Category],MATCH(tbl_Exercises[[#This Row],[ExerciseName]],tbl_Lookup_Exercises[ExerciseName],0)),"Unknown")</f>
        <v>Carry</v>
      </c>
    </row>
    <row r="2963" spans="1:18" x14ac:dyDescent="0.25">
      <c r="A2963" s="49" t="s">
        <v>8469</v>
      </c>
      <c r="B2963" s="49" t="s">
        <v>1339</v>
      </c>
      <c r="C2963" s="49" t="s">
        <v>373</v>
      </c>
      <c r="D2963" s="49">
        <v>1</v>
      </c>
      <c r="G2963">
        <v>20</v>
      </c>
      <c r="H2963">
        <v>0</v>
      </c>
      <c r="I2963" s="49" t="s">
        <v>3957</v>
      </c>
      <c r="M2963" s="49"/>
      <c r="N2963" s="49"/>
      <c r="O2963" s="49"/>
      <c r="P2963" s="49">
        <v>8</v>
      </c>
      <c r="Q2963" s="49" t="s">
        <v>8470</v>
      </c>
      <c r="R2963" s="49" t="str">
        <f>IFERROR(INDEX(tbl_Lookup_Exercises[Category],MATCH(tbl_Exercises[[#This Row],[ExerciseName]],tbl_Lookup_Exercises[ExerciseName],0)),"Unknown")</f>
        <v>Cardio</v>
      </c>
    </row>
    <row r="2964" spans="1:18" x14ac:dyDescent="0.25">
      <c r="A2964" s="49" t="s">
        <v>8471</v>
      </c>
      <c r="B2964" s="49" t="s">
        <v>1339</v>
      </c>
      <c r="C2964" s="49" t="s">
        <v>373</v>
      </c>
      <c r="D2964" s="49">
        <v>2</v>
      </c>
      <c r="G2964">
        <v>20</v>
      </c>
      <c r="H2964">
        <v>0</v>
      </c>
      <c r="I2964" s="49" t="s">
        <v>3957</v>
      </c>
      <c r="M2964" s="49"/>
      <c r="N2964" s="49"/>
      <c r="O2964" s="49"/>
      <c r="P2964" s="49">
        <v>8</v>
      </c>
      <c r="Q2964" s="49" t="s">
        <v>8472</v>
      </c>
      <c r="R2964" s="49" t="str">
        <f>IFERROR(INDEX(tbl_Lookup_Exercises[Category],MATCH(tbl_Exercises[[#This Row],[ExerciseName]],tbl_Lookup_Exercises[ExerciseName],0)),"Unknown")</f>
        <v>Cardio</v>
      </c>
    </row>
    <row r="2965" spans="1:18" x14ac:dyDescent="0.25">
      <c r="A2965" s="49" t="s">
        <v>8473</v>
      </c>
      <c r="B2965" s="49" t="s">
        <v>1339</v>
      </c>
      <c r="C2965" s="49" t="s">
        <v>373</v>
      </c>
      <c r="D2965" s="49">
        <v>3</v>
      </c>
      <c r="G2965">
        <v>20</v>
      </c>
      <c r="H2965">
        <v>0</v>
      </c>
      <c r="I2965" s="49" t="s">
        <v>3957</v>
      </c>
      <c r="M2965" s="49"/>
      <c r="N2965" s="49"/>
      <c r="O2965" s="49"/>
      <c r="P2965" s="49">
        <v>8</v>
      </c>
      <c r="Q2965" s="49" t="s">
        <v>8474</v>
      </c>
      <c r="R2965" s="49" t="str">
        <f>IFERROR(INDEX(tbl_Lookup_Exercises[Category],MATCH(tbl_Exercises[[#This Row],[ExerciseName]],tbl_Lookup_Exercises[ExerciseName],0)),"Unknown")</f>
        <v>Cardio</v>
      </c>
    </row>
    <row r="2966" spans="1:18" x14ac:dyDescent="0.25">
      <c r="A2966" s="49" t="s">
        <v>8475</v>
      </c>
      <c r="B2966" s="49" t="s">
        <v>1339</v>
      </c>
      <c r="C2966" s="49" t="s">
        <v>373</v>
      </c>
      <c r="D2966" s="49">
        <v>4</v>
      </c>
      <c r="G2966">
        <v>20</v>
      </c>
      <c r="H2966">
        <v>0</v>
      </c>
      <c r="I2966" s="49" t="s">
        <v>3957</v>
      </c>
      <c r="M2966" s="49"/>
      <c r="N2966" s="49"/>
      <c r="O2966" s="49"/>
      <c r="P2966" s="49">
        <v>8</v>
      </c>
      <c r="Q2966" s="49" t="s">
        <v>8476</v>
      </c>
      <c r="R2966" s="49" t="str">
        <f>IFERROR(INDEX(tbl_Lookup_Exercises[Category],MATCH(tbl_Exercises[[#This Row],[ExerciseName]],tbl_Lookup_Exercises[ExerciseName],0)),"Unknown")</f>
        <v>Cardio</v>
      </c>
    </row>
    <row r="2967" spans="1:18" x14ac:dyDescent="0.25">
      <c r="A2967" s="49" t="s">
        <v>8477</v>
      </c>
      <c r="B2967" s="49" t="s">
        <v>1339</v>
      </c>
      <c r="C2967" s="49" t="s">
        <v>373</v>
      </c>
      <c r="D2967" s="49">
        <v>5</v>
      </c>
      <c r="G2967">
        <v>20</v>
      </c>
      <c r="H2967">
        <v>0</v>
      </c>
      <c r="I2967" s="49" t="s">
        <v>3957</v>
      </c>
      <c r="M2967" s="49"/>
      <c r="N2967" s="49"/>
      <c r="O2967" s="49"/>
      <c r="P2967" s="49">
        <v>8</v>
      </c>
      <c r="Q2967" s="49" t="s">
        <v>8478</v>
      </c>
      <c r="R2967" s="49" t="str">
        <f>IFERROR(INDEX(tbl_Lookup_Exercises[Category],MATCH(tbl_Exercises[[#This Row],[ExerciseName]],tbl_Lookup_Exercises[ExerciseName],0)),"Unknown")</f>
        <v>Cardio</v>
      </c>
    </row>
    <row r="2968" spans="1:18" x14ac:dyDescent="0.25">
      <c r="A2968" s="49" t="s">
        <v>8479</v>
      </c>
      <c r="B2968" s="49" t="s">
        <v>1339</v>
      </c>
      <c r="C2968" s="49" t="s">
        <v>373</v>
      </c>
      <c r="D2968" s="49">
        <v>6</v>
      </c>
      <c r="G2968">
        <v>20</v>
      </c>
      <c r="H2968">
        <v>0</v>
      </c>
      <c r="I2968" s="49" t="s">
        <v>3957</v>
      </c>
      <c r="M2968" s="49"/>
      <c r="N2968" s="49"/>
      <c r="O2968" s="49"/>
      <c r="P2968" s="49">
        <v>8</v>
      </c>
      <c r="Q2968" s="49" t="s">
        <v>1341</v>
      </c>
      <c r="R2968" s="49" t="str">
        <f>IFERROR(INDEX(tbl_Lookup_Exercises[Category],MATCH(tbl_Exercises[[#This Row],[ExerciseName]],tbl_Lookup_Exercises[ExerciseName],0)),"Unknown")</f>
        <v>Cardio</v>
      </c>
    </row>
    <row r="2969" spans="1:18" hidden="1" x14ac:dyDescent="0.25">
      <c r="A2969" s="49" t="s">
        <v>14744</v>
      </c>
      <c r="B2969" s="49" t="s">
        <v>14685</v>
      </c>
      <c r="C2969" s="49" t="s">
        <v>363</v>
      </c>
      <c r="D2969" s="49">
        <v>1</v>
      </c>
      <c r="G2969">
        <v>301</v>
      </c>
      <c r="H2969">
        <v>0.6</v>
      </c>
      <c r="I2969" s="49" t="s">
        <v>3957</v>
      </c>
      <c r="M2969" s="49"/>
      <c r="N2969" s="49"/>
      <c r="O2969" s="49" t="s">
        <v>8316</v>
      </c>
      <c r="P2969" s="49">
        <v>9</v>
      </c>
      <c r="Q2969" s="49" t="s">
        <v>14688</v>
      </c>
      <c r="R2969" s="49" t="str">
        <f>IFERROR(INDEX(tbl_Lookup_Exercises[Category],MATCH(tbl_Exercises[[#This Row],[ExerciseName]],tbl_Lookup_Exercises[ExerciseName],0)),"Unknown")</f>
        <v>Cardio</v>
      </c>
    </row>
    <row r="2970" spans="1:18" hidden="1" x14ac:dyDescent="0.25">
      <c r="A2970" s="49" t="s">
        <v>14745</v>
      </c>
      <c r="B2970" s="49" t="s">
        <v>14685</v>
      </c>
      <c r="C2970" s="49" t="s">
        <v>394</v>
      </c>
      <c r="D2970" s="49">
        <v>1</v>
      </c>
      <c r="E2970">
        <v>0</v>
      </c>
      <c r="F2970">
        <v>15</v>
      </c>
      <c r="I2970" s="49"/>
      <c r="M2970" s="49"/>
      <c r="N2970" s="49"/>
      <c r="O2970" s="49" t="s">
        <v>2818</v>
      </c>
      <c r="P2970" s="49">
        <v>9</v>
      </c>
      <c r="Q2970" s="49" t="s">
        <v>14746</v>
      </c>
      <c r="R2970" s="49" t="str">
        <f>IFERROR(INDEX(tbl_Lookup_Exercises[Category],MATCH(tbl_Exercises[[#This Row],[ExerciseName]],tbl_Lookup_Exercises[ExerciseName],0)),"Unknown")</f>
        <v>Warmup</v>
      </c>
    </row>
    <row r="2971" spans="1:18" hidden="1" x14ac:dyDescent="0.25">
      <c r="A2971" s="49" t="s">
        <v>14747</v>
      </c>
      <c r="B2971" s="49" t="s">
        <v>14685</v>
      </c>
      <c r="C2971" s="49" t="s">
        <v>398</v>
      </c>
      <c r="D2971" s="49">
        <v>1</v>
      </c>
      <c r="E2971">
        <v>0</v>
      </c>
      <c r="F2971">
        <v>12</v>
      </c>
      <c r="I2971" s="49"/>
      <c r="M2971" s="49"/>
      <c r="N2971" s="49"/>
      <c r="O2971" s="49" t="s">
        <v>2818</v>
      </c>
      <c r="P2971" s="49">
        <v>9</v>
      </c>
      <c r="Q2971" s="49" t="s">
        <v>14748</v>
      </c>
      <c r="R2971" s="49" t="str">
        <f>IFERROR(INDEX(tbl_Lookup_Exercises[Category],MATCH(tbl_Exercises[[#This Row],[ExerciseName]],tbl_Lookup_Exercises[ExerciseName],0)),"Unknown")</f>
        <v>Warmup</v>
      </c>
    </row>
    <row r="2972" spans="1:18" hidden="1" x14ac:dyDescent="0.25">
      <c r="A2972" s="49" t="s">
        <v>14749</v>
      </c>
      <c r="B2972" s="49" t="s">
        <v>14685</v>
      </c>
      <c r="C2972" s="49" t="s">
        <v>403</v>
      </c>
      <c r="D2972" s="49">
        <v>1</v>
      </c>
      <c r="E2972">
        <v>0</v>
      </c>
      <c r="F2972">
        <v>8</v>
      </c>
      <c r="I2972" s="49"/>
      <c r="M2972" s="49"/>
      <c r="N2972" s="49"/>
      <c r="O2972" s="49" t="s">
        <v>2818</v>
      </c>
      <c r="P2972" s="49">
        <v>9</v>
      </c>
      <c r="Q2972" s="49" t="s">
        <v>14750</v>
      </c>
      <c r="R2972" s="49" t="str">
        <f>IFERROR(INDEX(tbl_Lookup_Exercises[Category],MATCH(tbl_Exercises[[#This Row],[ExerciseName]],tbl_Lookup_Exercises[ExerciseName],0)),"Unknown")</f>
        <v>Warmup</v>
      </c>
    </row>
    <row r="2973" spans="1:18" hidden="1" x14ac:dyDescent="0.25">
      <c r="A2973" s="49" t="s">
        <v>14751</v>
      </c>
      <c r="B2973" s="49" t="s">
        <v>14685</v>
      </c>
      <c r="C2973" s="49" t="s">
        <v>407</v>
      </c>
      <c r="D2973" s="49">
        <v>1</v>
      </c>
      <c r="E2973">
        <v>0</v>
      </c>
      <c r="F2973">
        <v>10</v>
      </c>
      <c r="I2973" s="49"/>
      <c r="M2973" s="49"/>
      <c r="N2973" s="49"/>
      <c r="O2973" s="49"/>
      <c r="P2973" s="49">
        <v>9</v>
      </c>
      <c r="Q2973" s="49" t="s">
        <v>14752</v>
      </c>
      <c r="R2973" s="49" t="str">
        <f>IFERROR(INDEX(tbl_Lookup_Exercises[Category],MATCH(tbl_Exercises[[#This Row],[ExerciseName]],tbl_Lookup_Exercises[ExerciseName],0)),"Unknown")</f>
        <v>Warmup</v>
      </c>
    </row>
    <row r="2974" spans="1:18" hidden="1" x14ac:dyDescent="0.25">
      <c r="A2974" s="49" t="s">
        <v>14753</v>
      </c>
      <c r="B2974" s="49" t="s">
        <v>14685</v>
      </c>
      <c r="C2974" s="49" t="s">
        <v>389</v>
      </c>
      <c r="D2974" s="49">
        <v>1</v>
      </c>
      <c r="E2974">
        <v>0</v>
      </c>
      <c r="F2974">
        <v>10</v>
      </c>
      <c r="I2974" s="49"/>
      <c r="M2974" s="49"/>
      <c r="N2974" s="49"/>
      <c r="O2974" s="49"/>
      <c r="P2974" s="49">
        <v>9</v>
      </c>
      <c r="Q2974" s="49" t="s">
        <v>14754</v>
      </c>
      <c r="R2974" s="49" t="str">
        <f>IFERROR(INDEX(tbl_Lookup_Exercises[Category],MATCH(tbl_Exercises[[#This Row],[ExerciseName]],tbl_Lookup_Exercises[ExerciseName],0)),"Unknown")</f>
        <v>Push</v>
      </c>
    </row>
    <row r="2975" spans="1:18" hidden="1" x14ac:dyDescent="0.25">
      <c r="A2975" s="49" t="s">
        <v>14755</v>
      </c>
      <c r="B2975" s="49" t="s">
        <v>14685</v>
      </c>
      <c r="C2975" s="49" t="s">
        <v>394</v>
      </c>
      <c r="D2975" s="49">
        <v>2</v>
      </c>
      <c r="E2975">
        <v>0</v>
      </c>
      <c r="F2975">
        <v>15</v>
      </c>
      <c r="I2975" s="49"/>
      <c r="M2975" s="49"/>
      <c r="N2975" s="49"/>
      <c r="O2975" s="49" t="s">
        <v>2818</v>
      </c>
      <c r="P2975" s="49">
        <v>9</v>
      </c>
      <c r="Q2975" s="49" t="s">
        <v>14756</v>
      </c>
      <c r="R2975" s="49" t="str">
        <f>IFERROR(INDEX(tbl_Lookup_Exercises[Category],MATCH(tbl_Exercises[[#This Row],[ExerciseName]],tbl_Lookup_Exercises[ExerciseName],0)),"Unknown")</f>
        <v>Warmup</v>
      </c>
    </row>
    <row r="2976" spans="1:18" hidden="1" x14ac:dyDescent="0.25">
      <c r="A2976" s="49" t="s">
        <v>14757</v>
      </c>
      <c r="B2976" s="49" t="s">
        <v>14685</v>
      </c>
      <c r="C2976" s="49" t="s">
        <v>398</v>
      </c>
      <c r="D2976" s="49">
        <v>2</v>
      </c>
      <c r="E2976">
        <v>0</v>
      </c>
      <c r="F2976">
        <v>12</v>
      </c>
      <c r="I2976" s="49"/>
      <c r="M2976" s="49"/>
      <c r="N2976" s="49"/>
      <c r="O2976" s="49" t="s">
        <v>2818</v>
      </c>
      <c r="P2976" s="49">
        <v>9</v>
      </c>
      <c r="Q2976" s="49" t="s">
        <v>14758</v>
      </c>
      <c r="R2976" s="49" t="str">
        <f>IFERROR(INDEX(tbl_Lookup_Exercises[Category],MATCH(tbl_Exercises[[#This Row],[ExerciseName]],tbl_Lookup_Exercises[ExerciseName],0)),"Unknown")</f>
        <v>Warmup</v>
      </c>
    </row>
    <row r="2977" spans="1:18" hidden="1" x14ac:dyDescent="0.25">
      <c r="A2977" s="49" t="s">
        <v>14759</v>
      </c>
      <c r="B2977" s="49" t="s">
        <v>14685</v>
      </c>
      <c r="C2977" s="49" t="s">
        <v>403</v>
      </c>
      <c r="D2977" s="49">
        <v>2</v>
      </c>
      <c r="E2977">
        <v>0</v>
      </c>
      <c r="F2977">
        <v>8</v>
      </c>
      <c r="I2977" s="49"/>
      <c r="M2977" s="49"/>
      <c r="N2977" s="49"/>
      <c r="O2977" s="49" t="s">
        <v>2818</v>
      </c>
      <c r="P2977" s="49">
        <v>9</v>
      </c>
      <c r="Q2977" s="49" t="s">
        <v>14760</v>
      </c>
      <c r="R2977" s="49" t="str">
        <f>IFERROR(INDEX(tbl_Lookup_Exercises[Category],MATCH(tbl_Exercises[[#This Row],[ExerciseName]],tbl_Lookup_Exercises[ExerciseName],0)),"Unknown")</f>
        <v>Warmup</v>
      </c>
    </row>
    <row r="2978" spans="1:18" hidden="1" x14ac:dyDescent="0.25">
      <c r="A2978" s="49" t="s">
        <v>14761</v>
      </c>
      <c r="B2978" s="49" t="s">
        <v>14685</v>
      </c>
      <c r="C2978" s="49" t="s">
        <v>407</v>
      </c>
      <c r="D2978" s="49">
        <v>2</v>
      </c>
      <c r="E2978">
        <v>0</v>
      </c>
      <c r="F2978">
        <v>10</v>
      </c>
      <c r="I2978" s="49"/>
      <c r="M2978" s="49"/>
      <c r="N2978" s="49"/>
      <c r="O2978" s="49"/>
      <c r="P2978" s="49">
        <v>9</v>
      </c>
      <c r="Q2978" s="49" t="s">
        <v>14762</v>
      </c>
      <c r="R2978" s="49" t="str">
        <f>IFERROR(INDEX(tbl_Lookup_Exercises[Category],MATCH(tbl_Exercises[[#This Row],[ExerciseName]],tbl_Lookup_Exercises[ExerciseName],0)),"Unknown")</f>
        <v>Warmup</v>
      </c>
    </row>
    <row r="2979" spans="1:18" hidden="1" x14ac:dyDescent="0.25">
      <c r="A2979" s="49" t="s">
        <v>14763</v>
      </c>
      <c r="B2979" s="49" t="s">
        <v>14685</v>
      </c>
      <c r="C2979" s="49" t="s">
        <v>389</v>
      </c>
      <c r="D2979" s="49">
        <v>2</v>
      </c>
      <c r="E2979">
        <v>0</v>
      </c>
      <c r="F2979">
        <v>10</v>
      </c>
      <c r="I2979" s="49"/>
      <c r="M2979" s="49"/>
      <c r="N2979" s="49"/>
      <c r="O2979" s="49"/>
      <c r="P2979" s="49">
        <v>9</v>
      </c>
      <c r="Q2979" s="49" t="s">
        <v>14764</v>
      </c>
      <c r="R2979" s="49" t="str">
        <f>IFERROR(INDEX(tbl_Lookup_Exercises[Category],MATCH(tbl_Exercises[[#This Row],[ExerciseName]],tbl_Lookup_Exercises[ExerciseName],0)),"Unknown")</f>
        <v>Push</v>
      </c>
    </row>
    <row r="2980" spans="1:18" hidden="1" x14ac:dyDescent="0.25">
      <c r="A2980" s="49" t="s">
        <v>14765</v>
      </c>
      <c r="B2980" s="49" t="s">
        <v>14685</v>
      </c>
      <c r="C2980" s="49" t="s">
        <v>1</v>
      </c>
      <c r="D2980" s="49">
        <v>1</v>
      </c>
      <c r="E2980">
        <v>170</v>
      </c>
      <c r="G2980">
        <v>60</v>
      </c>
      <c r="I2980" s="49"/>
      <c r="M2980" s="49"/>
      <c r="N2980" s="49"/>
      <c r="O2980" s="49" t="s">
        <v>6664</v>
      </c>
      <c r="P2980" s="49">
        <v>9</v>
      </c>
      <c r="Q2980" s="49" t="s">
        <v>14766</v>
      </c>
      <c r="R2980" s="49" t="str">
        <f>IFERROR(INDEX(tbl_Lookup_Exercises[Category],MATCH(tbl_Exercises[[#This Row],[ExerciseName]],tbl_Lookup_Exercises[ExerciseName],0)),"Unknown")</f>
        <v>Carry</v>
      </c>
    </row>
    <row r="2981" spans="1:18" hidden="1" x14ac:dyDescent="0.25">
      <c r="A2981" s="49" t="s">
        <v>14767</v>
      </c>
      <c r="B2981" s="49" t="s">
        <v>14685</v>
      </c>
      <c r="C2981" s="49" t="s">
        <v>1</v>
      </c>
      <c r="D2981" s="49">
        <v>2</v>
      </c>
      <c r="E2981">
        <v>170</v>
      </c>
      <c r="G2981">
        <v>46.800000000000004</v>
      </c>
      <c r="I2981" s="49"/>
      <c r="M2981" s="49"/>
      <c r="N2981" s="49"/>
      <c r="O2981" s="49" t="s">
        <v>6400</v>
      </c>
      <c r="P2981" s="49">
        <v>9</v>
      </c>
      <c r="Q2981" s="49" t="s">
        <v>14768</v>
      </c>
      <c r="R2981" s="49" t="str">
        <f>IFERROR(INDEX(tbl_Lookup_Exercises[Category],MATCH(tbl_Exercises[[#This Row],[ExerciseName]],tbl_Lookup_Exercises[ExerciseName],0)),"Unknown")</f>
        <v>Carry</v>
      </c>
    </row>
    <row r="2982" spans="1:18" hidden="1" x14ac:dyDescent="0.25">
      <c r="A2982" s="49" t="s">
        <v>14769</v>
      </c>
      <c r="B2982" s="49" t="s">
        <v>14685</v>
      </c>
      <c r="C2982" s="49" t="s">
        <v>1</v>
      </c>
      <c r="D2982" s="49">
        <v>3</v>
      </c>
      <c r="E2982">
        <v>170</v>
      </c>
      <c r="G2982">
        <v>40.200000000000003</v>
      </c>
      <c r="I2982" s="49"/>
      <c r="M2982" s="49"/>
      <c r="N2982" s="49"/>
      <c r="O2982" s="49" t="s">
        <v>14770</v>
      </c>
      <c r="P2982" s="49">
        <v>9</v>
      </c>
      <c r="Q2982" s="49" t="s">
        <v>14771</v>
      </c>
      <c r="R2982" s="49" t="str">
        <f>IFERROR(INDEX(tbl_Lookup_Exercises[Category],MATCH(tbl_Exercises[[#This Row],[ExerciseName]],tbl_Lookup_Exercises[ExerciseName],0)),"Unknown")</f>
        <v>Carry</v>
      </c>
    </row>
    <row r="2983" spans="1:18" hidden="1" x14ac:dyDescent="0.25">
      <c r="A2983" s="49" t="s">
        <v>14772</v>
      </c>
      <c r="B2983" s="49" t="s">
        <v>14685</v>
      </c>
      <c r="C2983" s="49" t="s">
        <v>1</v>
      </c>
      <c r="D2983" s="49">
        <v>4</v>
      </c>
      <c r="E2983">
        <v>170</v>
      </c>
      <c r="G2983">
        <v>34.799999999999997</v>
      </c>
      <c r="I2983" s="49"/>
      <c r="M2983" s="49"/>
      <c r="N2983" s="49"/>
      <c r="O2983" s="49" t="s">
        <v>14773</v>
      </c>
      <c r="P2983" s="49">
        <v>9</v>
      </c>
      <c r="Q2983" s="49" t="s">
        <v>14774</v>
      </c>
      <c r="R2983" s="49" t="str">
        <f>IFERROR(INDEX(tbl_Lookup_Exercises[Category],MATCH(tbl_Exercises[[#This Row],[ExerciseName]],tbl_Lookup_Exercises[ExerciseName],0)),"Unknown")</f>
        <v>Carry</v>
      </c>
    </row>
    <row r="2984" spans="1:18" hidden="1" x14ac:dyDescent="0.25">
      <c r="A2984" s="49" t="s">
        <v>14775</v>
      </c>
      <c r="B2984" s="49" t="s">
        <v>14685</v>
      </c>
      <c r="C2984" s="49" t="s">
        <v>14741</v>
      </c>
      <c r="D2984" s="49">
        <v>1</v>
      </c>
      <c r="E2984">
        <v>190</v>
      </c>
      <c r="F2984">
        <v>10</v>
      </c>
      <c r="I2984" s="49"/>
      <c r="J2984">
        <v>2</v>
      </c>
      <c r="K2984">
        <v>1</v>
      </c>
      <c r="L2984">
        <v>3</v>
      </c>
      <c r="M2984" s="49" t="s">
        <v>2289</v>
      </c>
      <c r="N2984" s="49"/>
      <c r="O2984" s="49" t="s">
        <v>14776</v>
      </c>
      <c r="P2984" s="49">
        <v>9</v>
      </c>
      <c r="Q2984" s="49" t="s">
        <v>14777</v>
      </c>
      <c r="R2984" s="49" t="str">
        <f>IFERROR(INDEX(tbl_Lookup_Exercises[Category],MATCH(tbl_Exercises[[#This Row],[ExerciseName]],tbl_Lookup_Exercises[ExerciseName],0)),"Unknown")</f>
        <v>Pull</v>
      </c>
    </row>
    <row r="2985" spans="1:18" hidden="1" x14ac:dyDescent="0.25">
      <c r="A2985" s="49" t="s">
        <v>14778</v>
      </c>
      <c r="B2985" s="49" t="s">
        <v>14685</v>
      </c>
      <c r="C2985" s="49" t="s">
        <v>14741</v>
      </c>
      <c r="D2985" s="49">
        <v>2</v>
      </c>
      <c r="E2985">
        <v>220</v>
      </c>
      <c r="F2985">
        <v>10</v>
      </c>
      <c r="I2985" s="49"/>
      <c r="J2985">
        <v>2</v>
      </c>
      <c r="K2985">
        <v>1</v>
      </c>
      <c r="L2985">
        <v>3</v>
      </c>
      <c r="M2985" s="49" t="s">
        <v>618</v>
      </c>
      <c r="N2985" s="49"/>
      <c r="O2985" s="49" t="s">
        <v>14779</v>
      </c>
      <c r="P2985" s="49">
        <v>9</v>
      </c>
      <c r="Q2985" s="49" t="s">
        <v>14780</v>
      </c>
      <c r="R2985" s="49" t="str">
        <f>IFERROR(INDEX(tbl_Lookup_Exercises[Category],MATCH(tbl_Exercises[[#This Row],[ExerciseName]],tbl_Lookup_Exercises[ExerciseName],0)),"Unknown")</f>
        <v>Pull</v>
      </c>
    </row>
    <row r="2986" spans="1:18" hidden="1" x14ac:dyDescent="0.25">
      <c r="A2986" s="49" t="s">
        <v>14781</v>
      </c>
      <c r="B2986" s="49" t="s">
        <v>14685</v>
      </c>
      <c r="C2986" s="49" t="s">
        <v>14741</v>
      </c>
      <c r="D2986" s="49">
        <v>3</v>
      </c>
      <c r="E2986">
        <v>240</v>
      </c>
      <c r="F2986">
        <v>10</v>
      </c>
      <c r="I2986" s="49"/>
      <c r="J2986">
        <v>2</v>
      </c>
      <c r="K2986">
        <v>1</v>
      </c>
      <c r="L2986">
        <v>3</v>
      </c>
      <c r="M2986" s="49" t="s">
        <v>618</v>
      </c>
      <c r="N2986" s="49"/>
      <c r="O2986" s="49" t="s">
        <v>14779</v>
      </c>
      <c r="P2986" s="49">
        <v>9</v>
      </c>
      <c r="Q2986" s="49" t="s">
        <v>14782</v>
      </c>
      <c r="R2986" s="49" t="str">
        <f>IFERROR(INDEX(tbl_Lookup_Exercises[Category],MATCH(tbl_Exercises[[#This Row],[ExerciseName]],tbl_Lookup_Exercises[ExerciseName],0)),"Unknown")</f>
        <v>Pull</v>
      </c>
    </row>
    <row r="2987" spans="1:18" hidden="1" x14ac:dyDescent="0.25">
      <c r="A2987" s="49" t="s">
        <v>14783</v>
      </c>
      <c r="B2987" s="49" t="s">
        <v>14685</v>
      </c>
      <c r="C2987" s="49" t="s">
        <v>14741</v>
      </c>
      <c r="D2987" s="49">
        <v>4</v>
      </c>
      <c r="E2987">
        <v>270</v>
      </c>
      <c r="F2987">
        <v>8</v>
      </c>
      <c r="I2987" s="49"/>
      <c r="J2987">
        <v>2</v>
      </c>
      <c r="K2987">
        <v>1</v>
      </c>
      <c r="L2987">
        <v>3</v>
      </c>
      <c r="M2987" s="49" t="s">
        <v>618</v>
      </c>
      <c r="N2987" s="49"/>
      <c r="O2987" s="49" t="s">
        <v>14784</v>
      </c>
      <c r="P2987" s="49">
        <v>9</v>
      </c>
      <c r="Q2987" s="49" t="s">
        <v>14785</v>
      </c>
      <c r="R2987" s="49" t="str">
        <f>IFERROR(INDEX(tbl_Lookup_Exercises[Category],MATCH(tbl_Exercises[[#This Row],[ExerciseName]],tbl_Lookup_Exercises[ExerciseName],0)),"Unknown")</f>
        <v>Pull</v>
      </c>
    </row>
    <row r="2988" spans="1:18" hidden="1" x14ac:dyDescent="0.25">
      <c r="A2988" s="49" t="s">
        <v>14786</v>
      </c>
      <c r="B2988" s="49" t="s">
        <v>14685</v>
      </c>
      <c r="C2988" s="49" t="s">
        <v>14741</v>
      </c>
      <c r="D2988" s="49">
        <v>5</v>
      </c>
      <c r="E2988">
        <v>270</v>
      </c>
      <c r="F2988">
        <v>8</v>
      </c>
      <c r="I2988" s="49"/>
      <c r="J2988">
        <v>2</v>
      </c>
      <c r="K2988">
        <v>1</v>
      </c>
      <c r="L2988">
        <v>3</v>
      </c>
      <c r="M2988" s="49" t="s">
        <v>618</v>
      </c>
      <c r="N2988" s="49"/>
      <c r="O2988" s="49" t="s">
        <v>14784</v>
      </c>
      <c r="P2988" s="49">
        <v>9</v>
      </c>
      <c r="Q2988" s="49" t="s">
        <v>14787</v>
      </c>
      <c r="R2988" s="49" t="str">
        <f>IFERROR(INDEX(tbl_Lookup_Exercises[Category],MATCH(tbl_Exercises[[#This Row],[ExerciseName]],tbl_Lookup_Exercises[ExerciseName],0)),"Unknown")</f>
        <v>Pull</v>
      </c>
    </row>
    <row r="2989" spans="1:18" hidden="1" x14ac:dyDescent="0.25">
      <c r="A2989" s="49" t="s">
        <v>14788</v>
      </c>
      <c r="B2989" s="49" t="s">
        <v>14685</v>
      </c>
      <c r="C2989" s="49" t="s">
        <v>45</v>
      </c>
      <c r="D2989" s="49">
        <v>1</v>
      </c>
      <c r="E2989">
        <v>70</v>
      </c>
      <c r="F2989">
        <v>12</v>
      </c>
      <c r="I2989" s="49"/>
      <c r="J2989">
        <v>2</v>
      </c>
      <c r="K2989">
        <v>1</v>
      </c>
      <c r="L2989">
        <v>3</v>
      </c>
      <c r="M2989" s="49" t="s">
        <v>618</v>
      </c>
      <c r="N2989" s="49"/>
      <c r="O2989" s="49" t="s">
        <v>14789</v>
      </c>
      <c r="P2989" s="49">
        <v>9</v>
      </c>
      <c r="Q2989" s="49" t="s">
        <v>14790</v>
      </c>
      <c r="R2989" s="49" t="str">
        <f>IFERROR(INDEX(tbl_Lookup_Exercises[Category],MATCH(tbl_Exercises[[#This Row],[ExerciseName]],tbl_Lookup_Exercises[ExerciseName],0)),"Unknown")</f>
        <v>Pull</v>
      </c>
    </row>
    <row r="2990" spans="1:18" hidden="1" x14ac:dyDescent="0.25">
      <c r="A2990" s="49" t="s">
        <v>14791</v>
      </c>
      <c r="B2990" s="49" t="s">
        <v>14685</v>
      </c>
      <c r="C2990" s="49" t="s">
        <v>45</v>
      </c>
      <c r="D2990" s="49">
        <v>2</v>
      </c>
      <c r="E2990">
        <v>75</v>
      </c>
      <c r="F2990">
        <v>11</v>
      </c>
      <c r="I2990" s="49"/>
      <c r="J2990">
        <v>2</v>
      </c>
      <c r="K2990">
        <v>1</v>
      </c>
      <c r="L2990">
        <v>3</v>
      </c>
      <c r="M2990" s="49" t="s">
        <v>618</v>
      </c>
      <c r="N2990" s="49"/>
      <c r="O2990" s="49" t="s">
        <v>14792</v>
      </c>
      <c r="P2990" s="49">
        <v>9</v>
      </c>
      <c r="Q2990" s="49" t="s">
        <v>14793</v>
      </c>
      <c r="R2990" s="49" t="str">
        <f>IFERROR(INDEX(tbl_Lookup_Exercises[Category],MATCH(tbl_Exercises[[#This Row],[ExerciseName]],tbl_Lookup_Exercises[ExerciseName],0)),"Unknown")</f>
        <v>Pull</v>
      </c>
    </row>
    <row r="2991" spans="1:18" hidden="1" x14ac:dyDescent="0.25">
      <c r="A2991" s="49" t="s">
        <v>14794</v>
      </c>
      <c r="B2991" s="49" t="s">
        <v>14685</v>
      </c>
      <c r="C2991" s="49" t="s">
        <v>45</v>
      </c>
      <c r="D2991" s="49">
        <v>3</v>
      </c>
      <c r="E2991">
        <v>77.5</v>
      </c>
      <c r="F2991">
        <v>10</v>
      </c>
      <c r="I2991" s="49"/>
      <c r="J2991">
        <v>2</v>
      </c>
      <c r="K2991">
        <v>1</v>
      </c>
      <c r="L2991">
        <v>3</v>
      </c>
      <c r="M2991" s="49" t="s">
        <v>618</v>
      </c>
      <c r="N2991" s="49"/>
      <c r="O2991" s="49" t="s">
        <v>14795</v>
      </c>
      <c r="P2991" s="49">
        <v>9</v>
      </c>
      <c r="Q2991" s="49" t="s">
        <v>14796</v>
      </c>
      <c r="R2991" s="49" t="str">
        <f>IFERROR(INDEX(tbl_Lookup_Exercises[Category],MATCH(tbl_Exercises[[#This Row],[ExerciseName]],tbl_Lookup_Exercises[ExerciseName],0)),"Unknown")</f>
        <v>Pull</v>
      </c>
    </row>
    <row r="2992" spans="1:18" hidden="1" x14ac:dyDescent="0.25">
      <c r="A2992" s="49" t="s">
        <v>14797</v>
      </c>
      <c r="B2992" s="49" t="s">
        <v>14685</v>
      </c>
      <c r="C2992" s="49" t="s">
        <v>59</v>
      </c>
      <c r="D2992" s="49">
        <v>1</v>
      </c>
      <c r="E2992">
        <v>45</v>
      </c>
      <c r="F2992">
        <v>10</v>
      </c>
      <c r="I2992" s="49"/>
      <c r="J2992">
        <v>2</v>
      </c>
      <c r="K2992">
        <v>1</v>
      </c>
      <c r="L2992">
        <v>3</v>
      </c>
      <c r="M2992" s="49" t="s">
        <v>618</v>
      </c>
      <c r="N2992" s="49"/>
      <c r="O2992" s="49" t="s">
        <v>14798</v>
      </c>
      <c r="P2992" s="49">
        <v>9</v>
      </c>
      <c r="Q2992" s="49" t="s">
        <v>14799</v>
      </c>
      <c r="R2992" s="49" t="str">
        <f>IFERROR(INDEX(tbl_Lookup_Exercises[Category],MATCH(tbl_Exercises[[#This Row],[ExerciseName]],tbl_Lookup_Exercises[ExerciseName],0)),"Unknown")</f>
        <v>Pull</v>
      </c>
    </row>
    <row r="2993" spans="1:18" hidden="1" x14ac:dyDescent="0.25">
      <c r="A2993" s="49" t="s">
        <v>14800</v>
      </c>
      <c r="B2993" s="49" t="s">
        <v>14685</v>
      </c>
      <c r="C2993" s="49" t="s">
        <v>59</v>
      </c>
      <c r="D2993" s="49">
        <v>2</v>
      </c>
      <c r="E2993">
        <v>50</v>
      </c>
      <c r="F2993">
        <v>12</v>
      </c>
      <c r="I2993" s="49"/>
      <c r="J2993">
        <v>2</v>
      </c>
      <c r="K2993">
        <v>1</v>
      </c>
      <c r="L2993">
        <v>3</v>
      </c>
      <c r="M2993" s="49" t="s">
        <v>618</v>
      </c>
      <c r="N2993" s="49"/>
      <c r="O2993" s="49" t="s">
        <v>14798</v>
      </c>
      <c r="P2993" s="49">
        <v>9</v>
      </c>
      <c r="Q2993" s="49" t="s">
        <v>14801</v>
      </c>
      <c r="R2993" s="49" t="str">
        <f>IFERROR(INDEX(tbl_Lookup_Exercises[Category],MATCH(tbl_Exercises[[#This Row],[ExerciseName]],tbl_Lookup_Exercises[ExerciseName],0)),"Unknown")</f>
        <v>Pull</v>
      </c>
    </row>
    <row r="2994" spans="1:18" hidden="1" x14ac:dyDescent="0.25">
      <c r="A2994" s="49" t="s">
        <v>14802</v>
      </c>
      <c r="B2994" s="49" t="s">
        <v>14685</v>
      </c>
      <c r="C2994" s="49" t="s">
        <v>59</v>
      </c>
      <c r="D2994" s="49">
        <v>3</v>
      </c>
      <c r="E2994">
        <v>55</v>
      </c>
      <c r="F2994">
        <v>9</v>
      </c>
      <c r="I2994" s="49"/>
      <c r="J2994">
        <v>2</v>
      </c>
      <c r="K2994">
        <v>1</v>
      </c>
      <c r="L2994">
        <v>3</v>
      </c>
      <c r="M2994" s="49" t="s">
        <v>618</v>
      </c>
      <c r="N2994" s="49"/>
      <c r="O2994" s="49" t="s">
        <v>14803</v>
      </c>
      <c r="P2994" s="49">
        <v>9</v>
      </c>
      <c r="Q2994" s="49" t="s">
        <v>14804</v>
      </c>
      <c r="R2994" s="49" t="str">
        <f>IFERROR(INDEX(tbl_Lookup_Exercises[Category],MATCH(tbl_Exercises[[#This Row],[ExerciseName]],tbl_Lookup_Exercises[ExerciseName],0)),"Unknown")</f>
        <v>Pull</v>
      </c>
    </row>
    <row r="2995" spans="1:18" hidden="1" x14ac:dyDescent="0.25">
      <c r="A2995" s="49" t="s">
        <v>14805</v>
      </c>
      <c r="B2995" s="49" t="s">
        <v>14685</v>
      </c>
      <c r="C2995" s="49" t="s">
        <v>8734</v>
      </c>
      <c r="D2995" s="49">
        <v>1</v>
      </c>
      <c r="E2995">
        <v>30</v>
      </c>
      <c r="F2995">
        <v>9</v>
      </c>
      <c r="I2995" s="49"/>
      <c r="J2995">
        <v>2</v>
      </c>
      <c r="K2995">
        <v>1</v>
      </c>
      <c r="L2995">
        <v>3</v>
      </c>
      <c r="M2995" s="49" t="s">
        <v>1745</v>
      </c>
      <c r="N2995" s="49"/>
      <c r="O2995" s="49" t="s">
        <v>14806</v>
      </c>
      <c r="P2995" s="49">
        <v>9</v>
      </c>
      <c r="Q2995" s="49" t="s">
        <v>14807</v>
      </c>
      <c r="R2995" s="49" t="str">
        <f>IFERROR(INDEX(tbl_Lookup_Exercises[Category],MATCH(tbl_Exercises[[#This Row],[ExerciseName]],tbl_Lookup_Exercises[ExerciseName],0)),"Unknown")</f>
        <v>Arms_Biceps</v>
      </c>
    </row>
    <row r="2996" spans="1:18" hidden="1" x14ac:dyDescent="0.25">
      <c r="A2996" s="49" t="s">
        <v>14808</v>
      </c>
      <c r="B2996" s="49" t="s">
        <v>14685</v>
      </c>
      <c r="C2996" s="49" t="s">
        <v>8734</v>
      </c>
      <c r="D2996" s="49">
        <v>2</v>
      </c>
      <c r="E2996">
        <v>30</v>
      </c>
      <c r="F2996">
        <v>7</v>
      </c>
      <c r="I2996" s="49"/>
      <c r="J2996">
        <v>2</v>
      </c>
      <c r="K2996">
        <v>1</v>
      </c>
      <c r="L2996">
        <v>3</v>
      </c>
      <c r="M2996" s="49" t="s">
        <v>1745</v>
      </c>
      <c r="N2996" s="49"/>
      <c r="O2996" s="49" t="s">
        <v>14806</v>
      </c>
      <c r="P2996" s="49">
        <v>9</v>
      </c>
      <c r="Q2996" s="49" t="s">
        <v>14809</v>
      </c>
      <c r="R2996" s="49" t="str">
        <f>IFERROR(INDEX(tbl_Lookup_Exercises[Category],MATCH(tbl_Exercises[[#This Row],[ExerciseName]],tbl_Lookup_Exercises[ExerciseName],0)),"Unknown")</f>
        <v>Arms_Biceps</v>
      </c>
    </row>
    <row r="2997" spans="1:18" hidden="1" x14ac:dyDescent="0.25">
      <c r="A2997" s="49" t="s">
        <v>14810</v>
      </c>
      <c r="B2997" s="49" t="s">
        <v>14685</v>
      </c>
      <c r="C2997" s="49" t="s">
        <v>8734</v>
      </c>
      <c r="D2997" s="49">
        <v>3</v>
      </c>
      <c r="E2997">
        <v>30</v>
      </c>
      <c r="F2997">
        <v>6</v>
      </c>
      <c r="I2997" s="49"/>
      <c r="J2997">
        <v>2</v>
      </c>
      <c r="K2997">
        <v>1</v>
      </c>
      <c r="L2997">
        <v>3</v>
      </c>
      <c r="M2997" s="49" t="s">
        <v>1745</v>
      </c>
      <c r="N2997" s="49"/>
      <c r="O2997" s="49" t="s">
        <v>14811</v>
      </c>
      <c r="P2997" s="49">
        <v>9</v>
      </c>
      <c r="Q2997" s="49" t="s">
        <v>14812</v>
      </c>
      <c r="R2997" s="49" t="str">
        <f>IFERROR(INDEX(tbl_Lookup_Exercises[Category],MATCH(tbl_Exercises[[#This Row],[ExerciseName]],tbl_Lookup_Exercises[ExerciseName],0)),"Unknown")</f>
        <v>Arms_Biceps</v>
      </c>
    </row>
    <row r="2998" spans="1:18" hidden="1" x14ac:dyDescent="0.25">
      <c r="A2998" s="49" t="s">
        <v>14813</v>
      </c>
      <c r="B2998" s="49" t="s">
        <v>14685</v>
      </c>
      <c r="C2998" s="49" t="s">
        <v>79</v>
      </c>
      <c r="D2998" s="49">
        <v>1</v>
      </c>
      <c r="E2998">
        <v>45</v>
      </c>
      <c r="F2998">
        <v>15</v>
      </c>
      <c r="I2998" s="49"/>
      <c r="J2998">
        <v>2</v>
      </c>
      <c r="K2998">
        <v>1</v>
      </c>
      <c r="L2998">
        <v>3</v>
      </c>
      <c r="M2998" s="49" t="s">
        <v>618</v>
      </c>
      <c r="N2998" s="49"/>
      <c r="O2998" s="49" t="s">
        <v>14814</v>
      </c>
      <c r="P2998" s="49">
        <v>9</v>
      </c>
      <c r="Q2998" s="49" t="s">
        <v>14815</v>
      </c>
      <c r="R2998" s="49" t="str">
        <f>IFERROR(INDEX(tbl_Lookup_Exercises[Category],MATCH(tbl_Exercises[[#This Row],[ExerciseName]],tbl_Lookup_Exercises[ExerciseName],0)),"Unknown")</f>
        <v>Pull</v>
      </c>
    </row>
    <row r="2999" spans="1:18" hidden="1" x14ac:dyDescent="0.25">
      <c r="A2999" s="49" t="s">
        <v>14816</v>
      </c>
      <c r="B2999" s="49" t="s">
        <v>14685</v>
      </c>
      <c r="C2999" s="49" t="s">
        <v>79</v>
      </c>
      <c r="D2999" s="49">
        <v>2</v>
      </c>
      <c r="E2999">
        <v>50</v>
      </c>
      <c r="F2999">
        <v>15</v>
      </c>
      <c r="I2999" s="49"/>
      <c r="J2999">
        <v>2</v>
      </c>
      <c r="K2999">
        <v>1</v>
      </c>
      <c r="L2999">
        <v>3</v>
      </c>
      <c r="M2999" s="49" t="s">
        <v>618</v>
      </c>
      <c r="N2999" s="49"/>
      <c r="O2999" s="49" t="s">
        <v>3189</v>
      </c>
      <c r="P2999" s="49">
        <v>9</v>
      </c>
      <c r="Q2999" s="49" t="s">
        <v>14817</v>
      </c>
      <c r="R2999" s="49" t="str">
        <f>IFERROR(INDEX(tbl_Lookup_Exercises[Category],MATCH(tbl_Exercises[[#This Row],[ExerciseName]],tbl_Lookup_Exercises[ExerciseName],0)),"Unknown")</f>
        <v>Pull</v>
      </c>
    </row>
    <row r="3000" spans="1:18" hidden="1" x14ac:dyDescent="0.25">
      <c r="A3000" s="49" t="s">
        <v>14818</v>
      </c>
      <c r="B3000" s="49" t="s">
        <v>14685</v>
      </c>
      <c r="C3000" s="49" t="s">
        <v>79</v>
      </c>
      <c r="D3000" s="49">
        <v>3</v>
      </c>
      <c r="E3000">
        <v>55</v>
      </c>
      <c r="F3000">
        <v>12</v>
      </c>
      <c r="I3000" s="49"/>
      <c r="J3000">
        <v>2</v>
      </c>
      <c r="K3000">
        <v>1</v>
      </c>
      <c r="L3000">
        <v>3</v>
      </c>
      <c r="M3000" s="49" t="s">
        <v>618</v>
      </c>
      <c r="N3000" s="49"/>
      <c r="O3000" s="49" t="s">
        <v>3189</v>
      </c>
      <c r="P3000" s="49">
        <v>9</v>
      </c>
      <c r="Q3000" s="49" t="s">
        <v>14819</v>
      </c>
      <c r="R3000" s="49" t="str">
        <f>IFERROR(INDEX(tbl_Lookup_Exercises[Category],MATCH(tbl_Exercises[[#This Row],[ExerciseName]],tbl_Lookup_Exercises[ExerciseName],0)),"Unknown")</f>
        <v>Pull</v>
      </c>
    </row>
    <row r="3001" spans="1:18" hidden="1" x14ac:dyDescent="0.25">
      <c r="A3001" s="49" t="s">
        <v>14820</v>
      </c>
      <c r="B3001" s="49" t="s">
        <v>14685</v>
      </c>
      <c r="C3001" s="49" t="s">
        <v>14738</v>
      </c>
      <c r="D3001" s="49">
        <v>1</v>
      </c>
      <c r="E3001">
        <v>5</v>
      </c>
      <c r="F3001">
        <v>12</v>
      </c>
      <c r="I3001" s="49"/>
      <c r="J3001">
        <v>2</v>
      </c>
      <c r="K3001">
        <v>1</v>
      </c>
      <c r="L3001">
        <v>2</v>
      </c>
      <c r="M3001" s="49" t="s">
        <v>8420</v>
      </c>
      <c r="N3001" s="49"/>
      <c r="O3001" s="49" t="s">
        <v>14821</v>
      </c>
      <c r="P3001" s="49">
        <v>9</v>
      </c>
      <c r="Q3001" s="49" t="s">
        <v>14822</v>
      </c>
      <c r="R3001" s="49" t="str">
        <f>IFERROR(INDEX(tbl_Lookup_Exercises[Category],MATCH(tbl_Exercises[[#This Row],[ExerciseName]],tbl_Lookup_Exercises[ExerciseName],0)),"Unknown")</f>
        <v>Other</v>
      </c>
    </row>
    <row r="3002" spans="1:18" hidden="1" x14ac:dyDescent="0.25">
      <c r="A3002" s="49" t="s">
        <v>14823</v>
      </c>
      <c r="B3002" s="49" t="s">
        <v>14685</v>
      </c>
      <c r="C3002" s="49" t="s">
        <v>14738</v>
      </c>
      <c r="D3002" s="49">
        <v>2</v>
      </c>
      <c r="E3002">
        <v>5</v>
      </c>
      <c r="F3002">
        <v>12</v>
      </c>
      <c r="I3002" s="49"/>
      <c r="J3002">
        <v>2</v>
      </c>
      <c r="K3002">
        <v>1</v>
      </c>
      <c r="L3002">
        <v>2</v>
      </c>
      <c r="M3002" s="49" t="s">
        <v>8420</v>
      </c>
      <c r="N3002" s="49"/>
      <c r="O3002" s="49" t="s">
        <v>14821</v>
      </c>
      <c r="P3002" s="49">
        <v>9</v>
      </c>
      <c r="Q3002" s="49" t="s">
        <v>14824</v>
      </c>
      <c r="R3002" s="49" t="str">
        <f>IFERROR(INDEX(tbl_Lookup_Exercises[Category],MATCH(tbl_Exercises[[#This Row],[ExerciseName]],tbl_Lookup_Exercises[ExerciseName],0)),"Unknown")</f>
        <v>Other</v>
      </c>
    </row>
    <row r="3003" spans="1:18" hidden="1" x14ac:dyDescent="0.25">
      <c r="A3003" s="49" t="s">
        <v>14825</v>
      </c>
      <c r="B3003" s="49" t="s">
        <v>14685</v>
      </c>
      <c r="C3003" s="49" t="s">
        <v>334</v>
      </c>
      <c r="D3003" s="49">
        <v>1</v>
      </c>
      <c r="E3003">
        <v>0</v>
      </c>
      <c r="G3003">
        <v>34.799999999999997</v>
      </c>
      <c r="I3003" s="49"/>
      <c r="M3003" s="49"/>
      <c r="N3003" s="49"/>
      <c r="O3003" s="49" t="s">
        <v>14826</v>
      </c>
      <c r="P3003" s="49">
        <v>9</v>
      </c>
      <c r="Q3003" s="49" t="s">
        <v>14827</v>
      </c>
      <c r="R3003" s="49" t="str">
        <f>IFERROR(INDEX(tbl_Lookup_Exercises[Category],MATCH(tbl_Exercises[[#This Row],[ExerciseName]],tbl_Lookup_Exercises[ExerciseName],0)),"Unknown")</f>
        <v>Carry</v>
      </c>
    </row>
    <row r="3004" spans="1:18" hidden="1" x14ac:dyDescent="0.25">
      <c r="A3004" s="49" t="s">
        <v>14828</v>
      </c>
      <c r="B3004" s="49" t="s">
        <v>14685</v>
      </c>
      <c r="C3004" s="49" t="s">
        <v>334</v>
      </c>
      <c r="D3004" s="49">
        <v>2</v>
      </c>
      <c r="E3004">
        <v>0</v>
      </c>
      <c r="G3004">
        <v>34.799999999999997</v>
      </c>
      <c r="I3004" s="49"/>
      <c r="M3004" s="49"/>
      <c r="N3004" s="49"/>
      <c r="O3004" s="49" t="s">
        <v>14826</v>
      </c>
      <c r="P3004" s="49">
        <v>9</v>
      </c>
      <c r="Q3004" s="49" t="s">
        <v>14689</v>
      </c>
      <c r="R3004" s="49" t="str">
        <f>IFERROR(INDEX(tbl_Lookup_Exercises[Category],MATCH(tbl_Exercises[[#This Row],[ExerciseName]],tbl_Lookup_Exercises[ExerciseName],0)),"Unknown")</f>
        <v>Carry</v>
      </c>
    </row>
    <row r="3005" spans="1:18" hidden="1" x14ac:dyDescent="0.25">
      <c r="A3005" s="49" t="s">
        <v>14829</v>
      </c>
      <c r="B3005" s="49" t="s">
        <v>14690</v>
      </c>
      <c r="C3005" s="49" t="s">
        <v>363</v>
      </c>
      <c r="D3005" s="49">
        <v>1</v>
      </c>
      <c r="G3005">
        <v>300</v>
      </c>
      <c r="H3005">
        <v>0.6</v>
      </c>
      <c r="I3005" s="49" t="s">
        <v>3957</v>
      </c>
      <c r="M3005" s="49"/>
      <c r="N3005" s="49"/>
      <c r="O3005" s="49" t="s">
        <v>14830</v>
      </c>
      <c r="P3005" s="49">
        <v>9</v>
      </c>
      <c r="Q3005" s="49" t="s">
        <v>14693</v>
      </c>
      <c r="R3005" s="49" t="str">
        <f>IFERROR(INDEX(tbl_Lookup_Exercises[Category],MATCH(tbl_Exercises[[#This Row],[ExerciseName]],tbl_Lookup_Exercises[ExerciseName],0)),"Unknown")</f>
        <v>Cardio</v>
      </c>
    </row>
    <row r="3006" spans="1:18" hidden="1" x14ac:dyDescent="0.25">
      <c r="A3006" s="49" t="s">
        <v>14831</v>
      </c>
      <c r="B3006" s="49" t="s">
        <v>14690</v>
      </c>
      <c r="C3006" s="49" t="s">
        <v>389</v>
      </c>
      <c r="D3006" s="49">
        <v>1</v>
      </c>
      <c r="E3006">
        <v>0</v>
      </c>
      <c r="F3006">
        <v>8</v>
      </c>
      <c r="I3006" s="49"/>
      <c r="M3006" s="49"/>
      <c r="N3006" s="49"/>
      <c r="O3006" s="49"/>
      <c r="P3006" s="49">
        <v>9</v>
      </c>
      <c r="Q3006" s="49" t="s">
        <v>14832</v>
      </c>
      <c r="R3006" s="49" t="str">
        <f>IFERROR(INDEX(tbl_Lookup_Exercises[Category],MATCH(tbl_Exercises[[#This Row],[ExerciseName]],tbl_Lookup_Exercises[ExerciseName],0)),"Unknown")</f>
        <v>Push</v>
      </c>
    </row>
    <row r="3007" spans="1:18" hidden="1" x14ac:dyDescent="0.25">
      <c r="A3007" s="49" t="s">
        <v>14833</v>
      </c>
      <c r="B3007" s="49" t="s">
        <v>14690</v>
      </c>
      <c r="C3007" s="49" t="s">
        <v>394</v>
      </c>
      <c r="D3007" s="49">
        <v>1</v>
      </c>
      <c r="E3007">
        <v>0</v>
      </c>
      <c r="F3007">
        <v>15</v>
      </c>
      <c r="I3007" s="49"/>
      <c r="M3007" s="49"/>
      <c r="N3007" s="49" t="s">
        <v>14834</v>
      </c>
      <c r="O3007" s="49" t="s">
        <v>2818</v>
      </c>
      <c r="P3007" s="49">
        <v>9</v>
      </c>
      <c r="Q3007" s="49" t="s">
        <v>14835</v>
      </c>
      <c r="R3007" s="49" t="str">
        <f>IFERROR(INDEX(tbl_Lookup_Exercises[Category],MATCH(tbl_Exercises[[#This Row],[ExerciseName]],tbl_Lookup_Exercises[ExerciseName],0)),"Unknown")</f>
        <v>Warmup</v>
      </c>
    </row>
    <row r="3008" spans="1:18" hidden="1" x14ac:dyDescent="0.25">
      <c r="A3008" s="49" t="s">
        <v>14836</v>
      </c>
      <c r="B3008" s="49" t="s">
        <v>14690</v>
      </c>
      <c r="C3008" s="49" t="s">
        <v>398</v>
      </c>
      <c r="D3008" s="49">
        <v>1</v>
      </c>
      <c r="E3008">
        <v>0</v>
      </c>
      <c r="F3008">
        <v>12</v>
      </c>
      <c r="I3008" s="49"/>
      <c r="M3008" s="49"/>
      <c r="N3008" s="49" t="s">
        <v>14834</v>
      </c>
      <c r="O3008" s="49" t="s">
        <v>2818</v>
      </c>
      <c r="P3008" s="49">
        <v>9</v>
      </c>
      <c r="Q3008" s="49" t="s">
        <v>14837</v>
      </c>
      <c r="R3008" s="49" t="str">
        <f>IFERROR(INDEX(tbl_Lookup_Exercises[Category],MATCH(tbl_Exercises[[#This Row],[ExerciseName]],tbl_Lookup_Exercises[ExerciseName],0)),"Unknown")</f>
        <v>Warmup</v>
      </c>
    </row>
    <row r="3009" spans="1:18" hidden="1" x14ac:dyDescent="0.25">
      <c r="A3009" s="49" t="s">
        <v>14838</v>
      </c>
      <c r="B3009" s="49" t="s">
        <v>14690</v>
      </c>
      <c r="C3009" s="49" t="s">
        <v>403</v>
      </c>
      <c r="D3009" s="49">
        <v>1</v>
      </c>
      <c r="E3009">
        <v>0</v>
      </c>
      <c r="F3009">
        <v>8</v>
      </c>
      <c r="I3009" s="49"/>
      <c r="M3009" s="49"/>
      <c r="N3009" s="49" t="s">
        <v>14834</v>
      </c>
      <c r="O3009" s="49" t="s">
        <v>2818</v>
      </c>
      <c r="P3009" s="49">
        <v>9</v>
      </c>
      <c r="Q3009" s="49" t="s">
        <v>14839</v>
      </c>
      <c r="R3009" s="49" t="str">
        <f>IFERROR(INDEX(tbl_Lookup_Exercises[Category],MATCH(tbl_Exercises[[#This Row],[ExerciseName]],tbl_Lookup_Exercises[ExerciseName],0)),"Unknown")</f>
        <v>Warmup</v>
      </c>
    </row>
    <row r="3010" spans="1:18" hidden="1" x14ac:dyDescent="0.25">
      <c r="A3010" s="49" t="s">
        <v>14840</v>
      </c>
      <c r="B3010" s="49" t="s">
        <v>14690</v>
      </c>
      <c r="C3010" s="49" t="s">
        <v>389</v>
      </c>
      <c r="D3010" s="49">
        <v>2</v>
      </c>
      <c r="E3010">
        <v>0</v>
      </c>
      <c r="F3010">
        <v>8</v>
      </c>
      <c r="I3010" s="49"/>
      <c r="M3010" s="49"/>
      <c r="N3010" s="49" t="s">
        <v>14834</v>
      </c>
      <c r="O3010" s="49"/>
      <c r="P3010" s="49">
        <v>9</v>
      </c>
      <c r="Q3010" s="49" t="s">
        <v>14841</v>
      </c>
      <c r="R3010" s="49" t="str">
        <f>IFERROR(INDEX(tbl_Lookup_Exercises[Category],MATCH(tbl_Exercises[[#This Row],[ExerciseName]],tbl_Lookup_Exercises[ExerciseName],0)),"Unknown")</f>
        <v>Push</v>
      </c>
    </row>
    <row r="3011" spans="1:18" hidden="1" x14ac:dyDescent="0.25">
      <c r="A3011" s="49" t="s">
        <v>14842</v>
      </c>
      <c r="B3011" s="49" t="s">
        <v>14690</v>
      </c>
      <c r="C3011" s="49" t="s">
        <v>394</v>
      </c>
      <c r="D3011" s="49">
        <v>2</v>
      </c>
      <c r="E3011">
        <v>0</v>
      </c>
      <c r="F3011">
        <v>15</v>
      </c>
      <c r="I3011" s="49"/>
      <c r="M3011" s="49"/>
      <c r="N3011" s="49" t="s">
        <v>14843</v>
      </c>
      <c r="O3011" s="49" t="s">
        <v>2818</v>
      </c>
      <c r="P3011" s="49">
        <v>9</v>
      </c>
      <c r="Q3011" s="49" t="s">
        <v>14844</v>
      </c>
      <c r="R3011" s="49" t="str">
        <f>IFERROR(INDEX(tbl_Lookup_Exercises[Category],MATCH(tbl_Exercises[[#This Row],[ExerciseName]],tbl_Lookup_Exercises[ExerciseName],0)),"Unknown")</f>
        <v>Warmup</v>
      </c>
    </row>
    <row r="3012" spans="1:18" hidden="1" x14ac:dyDescent="0.25">
      <c r="A3012" s="49" t="s">
        <v>14845</v>
      </c>
      <c r="B3012" s="49" t="s">
        <v>14690</v>
      </c>
      <c r="C3012" s="49" t="s">
        <v>398</v>
      </c>
      <c r="D3012" s="49">
        <v>2</v>
      </c>
      <c r="E3012">
        <v>0</v>
      </c>
      <c r="F3012">
        <v>12</v>
      </c>
      <c r="I3012" s="49"/>
      <c r="M3012" s="49"/>
      <c r="N3012" s="49" t="s">
        <v>14843</v>
      </c>
      <c r="O3012" s="49" t="s">
        <v>2818</v>
      </c>
      <c r="P3012" s="49">
        <v>9</v>
      </c>
      <c r="Q3012" s="49" t="s">
        <v>14846</v>
      </c>
      <c r="R3012" s="49" t="str">
        <f>IFERROR(INDEX(tbl_Lookup_Exercises[Category],MATCH(tbl_Exercises[[#This Row],[ExerciseName]],tbl_Lookup_Exercises[ExerciseName],0)),"Unknown")</f>
        <v>Warmup</v>
      </c>
    </row>
    <row r="3013" spans="1:18" hidden="1" x14ac:dyDescent="0.25">
      <c r="A3013" s="49" t="s">
        <v>14847</v>
      </c>
      <c r="B3013" s="49" t="s">
        <v>14690</v>
      </c>
      <c r="C3013" s="49" t="s">
        <v>403</v>
      </c>
      <c r="D3013" s="49">
        <v>2</v>
      </c>
      <c r="E3013">
        <v>0</v>
      </c>
      <c r="F3013">
        <v>8</v>
      </c>
      <c r="I3013" s="49"/>
      <c r="M3013" s="49"/>
      <c r="N3013" s="49" t="s">
        <v>14843</v>
      </c>
      <c r="O3013" s="49" t="s">
        <v>2818</v>
      </c>
      <c r="P3013" s="49">
        <v>9</v>
      </c>
      <c r="Q3013" s="49" t="s">
        <v>14848</v>
      </c>
      <c r="R3013" s="49" t="str">
        <f>IFERROR(INDEX(tbl_Lookup_Exercises[Category],MATCH(tbl_Exercises[[#This Row],[ExerciseName]],tbl_Lookup_Exercises[ExerciseName],0)),"Unknown")</f>
        <v>Warmup</v>
      </c>
    </row>
    <row r="3014" spans="1:18" hidden="1" x14ac:dyDescent="0.25">
      <c r="A3014" s="49" t="s">
        <v>14849</v>
      </c>
      <c r="B3014" s="49" t="s">
        <v>14690</v>
      </c>
      <c r="C3014" s="49" t="s">
        <v>389</v>
      </c>
      <c r="D3014" s="49">
        <v>3</v>
      </c>
      <c r="E3014">
        <v>0</v>
      </c>
      <c r="F3014">
        <v>8</v>
      </c>
      <c r="I3014" s="49"/>
      <c r="M3014" s="49"/>
      <c r="N3014" s="49" t="s">
        <v>14843</v>
      </c>
      <c r="O3014" s="49"/>
      <c r="P3014" s="49">
        <v>9</v>
      </c>
      <c r="Q3014" s="49" t="s">
        <v>14850</v>
      </c>
      <c r="R3014" s="49" t="str">
        <f>IFERROR(INDEX(tbl_Lookup_Exercises[Category],MATCH(tbl_Exercises[[#This Row],[ExerciseName]],tbl_Lookup_Exercises[ExerciseName],0)),"Unknown")</f>
        <v>Push</v>
      </c>
    </row>
    <row r="3015" spans="1:18" hidden="1" x14ac:dyDescent="0.25">
      <c r="A3015" s="49" t="s">
        <v>14851</v>
      </c>
      <c r="B3015" s="49" t="s">
        <v>14690</v>
      </c>
      <c r="C3015" s="49" t="s">
        <v>147</v>
      </c>
      <c r="D3015" s="49">
        <v>1</v>
      </c>
      <c r="E3015">
        <v>130</v>
      </c>
      <c r="F3015">
        <v>8</v>
      </c>
      <c r="I3015" s="49"/>
      <c r="J3015">
        <v>2</v>
      </c>
      <c r="K3015">
        <v>1</v>
      </c>
      <c r="L3015">
        <v>3</v>
      </c>
      <c r="M3015" s="49" t="s">
        <v>1745</v>
      </c>
      <c r="N3015" s="49"/>
      <c r="O3015" s="49" t="s">
        <v>14852</v>
      </c>
      <c r="P3015" s="49">
        <v>9</v>
      </c>
      <c r="Q3015" s="49" t="s">
        <v>14853</v>
      </c>
      <c r="R3015" s="49" t="str">
        <f>IFERROR(INDEX(tbl_Lookup_Exercises[Category],MATCH(tbl_Exercises[[#This Row],[ExerciseName]],tbl_Lookup_Exercises[ExerciseName],0)),"Unknown")</f>
        <v>Push</v>
      </c>
    </row>
    <row r="3016" spans="1:18" hidden="1" x14ac:dyDescent="0.25">
      <c r="A3016" s="49" t="s">
        <v>14854</v>
      </c>
      <c r="B3016" s="49" t="s">
        <v>14690</v>
      </c>
      <c r="C3016" s="49" t="s">
        <v>147</v>
      </c>
      <c r="D3016" s="49">
        <v>2</v>
      </c>
      <c r="E3016">
        <v>130</v>
      </c>
      <c r="F3016">
        <v>8</v>
      </c>
      <c r="I3016" s="49"/>
      <c r="J3016">
        <v>2</v>
      </c>
      <c r="K3016">
        <v>1</v>
      </c>
      <c r="L3016">
        <v>3</v>
      </c>
      <c r="M3016" s="49" t="s">
        <v>618</v>
      </c>
      <c r="N3016" s="49"/>
      <c r="O3016" s="49" t="s">
        <v>14855</v>
      </c>
      <c r="P3016" s="49">
        <v>9</v>
      </c>
      <c r="Q3016" s="49" t="s">
        <v>14856</v>
      </c>
      <c r="R3016" s="49" t="str">
        <f>IFERROR(INDEX(tbl_Lookup_Exercises[Category],MATCH(tbl_Exercises[[#This Row],[ExerciseName]],tbl_Lookup_Exercises[ExerciseName],0)),"Unknown")</f>
        <v>Push</v>
      </c>
    </row>
    <row r="3017" spans="1:18" hidden="1" x14ac:dyDescent="0.25">
      <c r="A3017" s="49" t="s">
        <v>14857</v>
      </c>
      <c r="B3017" s="49" t="s">
        <v>14690</v>
      </c>
      <c r="C3017" s="49" t="s">
        <v>147</v>
      </c>
      <c r="D3017" s="49">
        <v>3</v>
      </c>
      <c r="E3017">
        <v>140</v>
      </c>
      <c r="F3017">
        <v>6</v>
      </c>
      <c r="I3017" s="49"/>
      <c r="J3017">
        <v>2</v>
      </c>
      <c r="K3017">
        <v>1</v>
      </c>
      <c r="L3017">
        <v>3</v>
      </c>
      <c r="M3017" s="49" t="s">
        <v>1745</v>
      </c>
      <c r="N3017" s="49"/>
      <c r="O3017" s="49" t="s">
        <v>14858</v>
      </c>
      <c r="P3017" s="49">
        <v>9</v>
      </c>
      <c r="Q3017" s="49" t="s">
        <v>14859</v>
      </c>
      <c r="R3017" s="49" t="str">
        <f>IFERROR(INDEX(tbl_Lookup_Exercises[Category],MATCH(tbl_Exercises[[#This Row],[ExerciseName]],tbl_Lookup_Exercises[ExerciseName],0)),"Unknown")</f>
        <v>Push</v>
      </c>
    </row>
    <row r="3018" spans="1:18" hidden="1" x14ac:dyDescent="0.25">
      <c r="A3018" s="49" t="s">
        <v>14860</v>
      </c>
      <c r="B3018" s="49" t="s">
        <v>14690</v>
      </c>
      <c r="C3018" s="49" t="s">
        <v>147</v>
      </c>
      <c r="D3018" s="49">
        <v>4</v>
      </c>
      <c r="E3018">
        <v>150</v>
      </c>
      <c r="F3018">
        <v>5</v>
      </c>
      <c r="I3018" s="49"/>
      <c r="J3018">
        <v>2</v>
      </c>
      <c r="K3018">
        <v>1</v>
      </c>
      <c r="L3018">
        <v>3</v>
      </c>
      <c r="M3018" s="49" t="s">
        <v>610</v>
      </c>
      <c r="N3018" s="49"/>
      <c r="O3018" s="49" t="s">
        <v>2350</v>
      </c>
      <c r="P3018" s="49">
        <v>9</v>
      </c>
      <c r="Q3018" s="49" t="s">
        <v>14861</v>
      </c>
      <c r="R3018" s="49" t="str">
        <f>IFERROR(INDEX(tbl_Lookup_Exercises[Category],MATCH(tbl_Exercises[[#This Row],[ExerciseName]],tbl_Lookup_Exercises[ExerciseName],0)),"Unknown")</f>
        <v>Push</v>
      </c>
    </row>
    <row r="3019" spans="1:18" hidden="1" x14ac:dyDescent="0.25">
      <c r="A3019" s="49" t="s">
        <v>14862</v>
      </c>
      <c r="B3019" s="49" t="s">
        <v>14690</v>
      </c>
      <c r="C3019" s="49" t="s">
        <v>147</v>
      </c>
      <c r="D3019" s="49">
        <v>5</v>
      </c>
      <c r="E3019">
        <v>150</v>
      </c>
      <c r="F3019">
        <v>4.5</v>
      </c>
      <c r="I3019" s="49"/>
      <c r="J3019">
        <v>2</v>
      </c>
      <c r="K3019">
        <v>1</v>
      </c>
      <c r="L3019">
        <v>3</v>
      </c>
      <c r="M3019" s="49" t="s">
        <v>610</v>
      </c>
      <c r="N3019" s="49"/>
      <c r="O3019" s="49" t="s">
        <v>2350</v>
      </c>
      <c r="P3019" s="49">
        <v>9</v>
      </c>
      <c r="Q3019" s="49" t="s">
        <v>14863</v>
      </c>
      <c r="R3019" s="49" t="str">
        <f>IFERROR(INDEX(tbl_Lookup_Exercises[Category],MATCH(tbl_Exercises[[#This Row],[ExerciseName]],tbl_Lookup_Exercises[ExerciseName],0)),"Unknown")</f>
        <v>Push</v>
      </c>
    </row>
    <row r="3020" spans="1:18" hidden="1" x14ac:dyDescent="0.25">
      <c r="A3020" s="49" t="s">
        <v>14864</v>
      </c>
      <c r="B3020" s="49" t="s">
        <v>14690</v>
      </c>
      <c r="C3020" s="49" t="s">
        <v>14743</v>
      </c>
      <c r="D3020" s="49">
        <v>1</v>
      </c>
      <c r="E3020">
        <v>50</v>
      </c>
      <c r="F3020">
        <v>10</v>
      </c>
      <c r="I3020" s="49"/>
      <c r="M3020" s="49"/>
      <c r="N3020" s="49"/>
      <c r="O3020" s="49" t="s">
        <v>14865</v>
      </c>
      <c r="P3020" s="49">
        <v>9</v>
      </c>
      <c r="Q3020" s="49" t="s">
        <v>14866</v>
      </c>
      <c r="R3020" s="49" t="str">
        <f>IFERROR(INDEX(tbl_Lookup_Exercises[Category],MATCH(tbl_Exercises[[#This Row],[ExerciseName]],tbl_Lookup_Exercises[ExerciseName],0)),"Unknown")</f>
        <v>Push</v>
      </c>
    </row>
    <row r="3021" spans="1:18" hidden="1" x14ac:dyDescent="0.25">
      <c r="A3021" s="49" t="s">
        <v>14867</v>
      </c>
      <c r="B3021" s="49" t="s">
        <v>14690</v>
      </c>
      <c r="C3021" s="49" t="s">
        <v>14743</v>
      </c>
      <c r="D3021" s="49">
        <v>2</v>
      </c>
      <c r="E3021">
        <v>90</v>
      </c>
      <c r="F3021">
        <v>8</v>
      </c>
      <c r="I3021" s="49"/>
      <c r="J3021">
        <v>2</v>
      </c>
      <c r="K3021">
        <v>1</v>
      </c>
      <c r="L3021">
        <v>3</v>
      </c>
      <c r="M3021" s="49" t="s">
        <v>618</v>
      </c>
      <c r="N3021" s="49"/>
      <c r="O3021" s="49" t="s">
        <v>14868</v>
      </c>
      <c r="P3021" s="49">
        <v>9</v>
      </c>
      <c r="Q3021" s="49" t="s">
        <v>14869</v>
      </c>
      <c r="R3021" s="49" t="str">
        <f>IFERROR(INDEX(tbl_Lookup_Exercises[Category],MATCH(tbl_Exercises[[#This Row],[ExerciseName]],tbl_Lookup_Exercises[ExerciseName],0)),"Unknown")</f>
        <v>Push</v>
      </c>
    </row>
    <row r="3022" spans="1:18" hidden="1" x14ac:dyDescent="0.25">
      <c r="A3022" s="49" t="s">
        <v>14870</v>
      </c>
      <c r="B3022" s="49" t="s">
        <v>14690</v>
      </c>
      <c r="C3022" s="49" t="s">
        <v>14743</v>
      </c>
      <c r="D3022" s="49">
        <v>3</v>
      </c>
      <c r="E3022">
        <v>90</v>
      </c>
      <c r="F3022">
        <v>9</v>
      </c>
      <c r="I3022" s="49"/>
      <c r="J3022">
        <v>2</v>
      </c>
      <c r="K3022">
        <v>1</v>
      </c>
      <c r="L3022">
        <v>3</v>
      </c>
      <c r="M3022" s="49" t="s">
        <v>618</v>
      </c>
      <c r="N3022" s="49"/>
      <c r="O3022" s="49" t="s">
        <v>14868</v>
      </c>
      <c r="P3022" s="49">
        <v>9</v>
      </c>
      <c r="Q3022" s="49" t="s">
        <v>14871</v>
      </c>
      <c r="R3022" s="49" t="str">
        <f>IFERROR(INDEX(tbl_Lookup_Exercises[Category],MATCH(tbl_Exercises[[#This Row],[ExerciseName]],tbl_Lookup_Exercises[ExerciseName],0)),"Unknown")</f>
        <v>Push</v>
      </c>
    </row>
    <row r="3023" spans="1:18" hidden="1" x14ac:dyDescent="0.25">
      <c r="A3023" s="49" t="s">
        <v>14872</v>
      </c>
      <c r="B3023" s="49" t="s">
        <v>14690</v>
      </c>
      <c r="C3023" s="49" t="s">
        <v>200</v>
      </c>
      <c r="D3023" s="49">
        <v>1</v>
      </c>
      <c r="E3023">
        <v>30</v>
      </c>
      <c r="F3023">
        <v>12</v>
      </c>
      <c r="I3023" s="49"/>
      <c r="J3023">
        <v>2</v>
      </c>
      <c r="K3023">
        <v>2</v>
      </c>
      <c r="L3023">
        <v>3</v>
      </c>
      <c r="M3023" s="49" t="s">
        <v>618</v>
      </c>
      <c r="N3023" s="49"/>
      <c r="O3023" s="49" t="s">
        <v>14873</v>
      </c>
      <c r="P3023" s="49">
        <v>9</v>
      </c>
      <c r="Q3023" s="49" t="s">
        <v>14874</v>
      </c>
      <c r="R3023" s="49" t="str">
        <f>IFERROR(INDEX(tbl_Lookup_Exercises[Category],MATCH(tbl_Exercises[[#This Row],[ExerciseName]],tbl_Lookup_Exercises[ExerciseName],0)),"Unknown")</f>
        <v>Push</v>
      </c>
    </row>
    <row r="3024" spans="1:18" hidden="1" x14ac:dyDescent="0.25">
      <c r="A3024" s="49" t="s">
        <v>14875</v>
      </c>
      <c r="B3024" s="49" t="s">
        <v>14690</v>
      </c>
      <c r="C3024" s="49" t="s">
        <v>200</v>
      </c>
      <c r="D3024" s="49">
        <v>2</v>
      </c>
      <c r="E3024">
        <v>40</v>
      </c>
      <c r="F3024">
        <v>10</v>
      </c>
      <c r="I3024" s="49"/>
      <c r="J3024">
        <v>2</v>
      </c>
      <c r="K3024">
        <v>2</v>
      </c>
      <c r="L3024">
        <v>3</v>
      </c>
      <c r="M3024" s="49" t="s">
        <v>618</v>
      </c>
      <c r="N3024" s="49"/>
      <c r="O3024" s="49" t="s">
        <v>14876</v>
      </c>
      <c r="P3024" s="49">
        <v>9</v>
      </c>
      <c r="Q3024" s="49" t="s">
        <v>14877</v>
      </c>
      <c r="R3024" s="49" t="str">
        <f>IFERROR(INDEX(tbl_Lookup_Exercises[Category],MATCH(tbl_Exercises[[#This Row],[ExerciseName]],tbl_Lookup_Exercises[ExerciseName],0)),"Unknown")</f>
        <v>Push</v>
      </c>
    </row>
    <row r="3025" spans="1:18" hidden="1" x14ac:dyDescent="0.25">
      <c r="A3025" s="49" t="s">
        <v>14878</v>
      </c>
      <c r="B3025" s="49" t="s">
        <v>14690</v>
      </c>
      <c r="C3025" s="49" t="s">
        <v>200</v>
      </c>
      <c r="D3025" s="49">
        <v>3</v>
      </c>
      <c r="E3025">
        <v>40</v>
      </c>
      <c r="F3025">
        <v>8</v>
      </c>
      <c r="I3025" s="49"/>
      <c r="J3025">
        <v>2</v>
      </c>
      <c r="K3025">
        <v>2</v>
      </c>
      <c r="L3025">
        <v>3</v>
      </c>
      <c r="M3025" s="49" t="s">
        <v>1745</v>
      </c>
      <c r="N3025" s="49"/>
      <c r="O3025" s="49" t="s">
        <v>14879</v>
      </c>
      <c r="P3025" s="49">
        <v>9</v>
      </c>
      <c r="Q3025" s="49" t="s">
        <v>14880</v>
      </c>
      <c r="R3025" s="49" t="str">
        <f>IFERROR(INDEX(tbl_Lookup_Exercises[Category],MATCH(tbl_Exercises[[#This Row],[ExerciseName]],tbl_Lookup_Exercises[ExerciseName],0)),"Unknown")</f>
        <v>Push</v>
      </c>
    </row>
    <row r="3026" spans="1:18" hidden="1" x14ac:dyDescent="0.25">
      <c r="A3026" s="49" t="s">
        <v>14881</v>
      </c>
      <c r="B3026" s="49" t="s">
        <v>14690</v>
      </c>
      <c r="C3026" s="49" t="s">
        <v>200</v>
      </c>
      <c r="D3026" s="49">
        <v>4</v>
      </c>
      <c r="E3026">
        <v>40</v>
      </c>
      <c r="F3026">
        <v>7</v>
      </c>
      <c r="I3026" s="49"/>
      <c r="J3026">
        <v>2</v>
      </c>
      <c r="K3026">
        <v>2</v>
      </c>
      <c r="L3026">
        <v>3</v>
      </c>
      <c r="M3026" s="49" t="s">
        <v>610</v>
      </c>
      <c r="N3026" s="49"/>
      <c r="O3026" s="49" t="s">
        <v>14882</v>
      </c>
      <c r="P3026" s="49">
        <v>9</v>
      </c>
      <c r="Q3026" s="49" t="s">
        <v>14883</v>
      </c>
      <c r="R3026" s="49" t="str">
        <f>IFERROR(INDEX(tbl_Lookup_Exercises[Category],MATCH(tbl_Exercises[[#This Row],[ExerciseName]],tbl_Lookup_Exercises[ExerciseName],0)),"Unknown")</f>
        <v>Push</v>
      </c>
    </row>
    <row r="3027" spans="1:18" hidden="1" x14ac:dyDescent="0.25">
      <c r="A3027" s="49" t="s">
        <v>14884</v>
      </c>
      <c r="B3027" s="49" t="s">
        <v>14690</v>
      </c>
      <c r="C3027" s="49" t="s">
        <v>313</v>
      </c>
      <c r="D3027" s="49">
        <v>1</v>
      </c>
      <c r="E3027">
        <v>50</v>
      </c>
      <c r="F3027">
        <v>10</v>
      </c>
      <c r="I3027" s="49"/>
      <c r="J3027">
        <v>2</v>
      </c>
      <c r="K3027">
        <v>1</v>
      </c>
      <c r="L3027">
        <v>3</v>
      </c>
      <c r="M3027" s="49" t="s">
        <v>1745</v>
      </c>
      <c r="N3027" s="49"/>
      <c r="O3027" s="49" t="s">
        <v>2181</v>
      </c>
      <c r="P3027" s="49">
        <v>9</v>
      </c>
      <c r="Q3027" s="49" t="s">
        <v>14885</v>
      </c>
      <c r="R3027" s="49" t="str">
        <f>IFERROR(INDEX(tbl_Lookup_Exercises[Category],MATCH(tbl_Exercises[[#This Row],[ExerciseName]],tbl_Lookup_Exercises[ExerciseName],0)),"Unknown")</f>
        <v>Push</v>
      </c>
    </row>
    <row r="3028" spans="1:18" hidden="1" x14ac:dyDescent="0.25">
      <c r="A3028" s="49" t="s">
        <v>14886</v>
      </c>
      <c r="B3028" s="49" t="s">
        <v>14690</v>
      </c>
      <c r="C3028" s="49" t="s">
        <v>313</v>
      </c>
      <c r="D3028" s="49">
        <v>2</v>
      </c>
      <c r="E3028">
        <v>50</v>
      </c>
      <c r="F3028">
        <v>10</v>
      </c>
      <c r="I3028" s="49"/>
      <c r="J3028">
        <v>2</v>
      </c>
      <c r="K3028">
        <v>1</v>
      </c>
      <c r="L3028">
        <v>3</v>
      </c>
      <c r="M3028" s="49" t="s">
        <v>1745</v>
      </c>
      <c r="N3028" s="49"/>
      <c r="O3028" s="49" t="s">
        <v>2181</v>
      </c>
      <c r="P3028" s="49">
        <v>9</v>
      </c>
      <c r="Q3028" s="49" t="s">
        <v>14887</v>
      </c>
      <c r="R3028" s="49" t="str">
        <f>IFERROR(INDEX(tbl_Lookup_Exercises[Category],MATCH(tbl_Exercises[[#This Row],[ExerciseName]],tbl_Lookup_Exercises[ExerciseName],0)),"Unknown")</f>
        <v>Push</v>
      </c>
    </row>
    <row r="3029" spans="1:18" hidden="1" x14ac:dyDescent="0.25">
      <c r="A3029" s="49" t="s">
        <v>14888</v>
      </c>
      <c r="B3029" s="49" t="s">
        <v>14690</v>
      </c>
      <c r="C3029" s="49" t="s">
        <v>313</v>
      </c>
      <c r="D3029" s="49">
        <v>3</v>
      </c>
      <c r="E3029">
        <v>50</v>
      </c>
      <c r="F3029">
        <v>9</v>
      </c>
      <c r="I3029" s="49"/>
      <c r="J3029">
        <v>2</v>
      </c>
      <c r="K3029">
        <v>1</v>
      </c>
      <c r="L3029">
        <v>3</v>
      </c>
      <c r="M3029" s="49" t="s">
        <v>610</v>
      </c>
      <c r="N3029" s="49"/>
      <c r="O3029" s="49" t="s">
        <v>2350</v>
      </c>
      <c r="P3029" s="49">
        <v>9</v>
      </c>
      <c r="Q3029" s="49" t="s">
        <v>14889</v>
      </c>
      <c r="R3029" s="49" t="str">
        <f>IFERROR(INDEX(tbl_Lookup_Exercises[Category],MATCH(tbl_Exercises[[#This Row],[ExerciseName]],tbl_Lookup_Exercises[ExerciseName],0)),"Unknown")</f>
        <v>Push</v>
      </c>
    </row>
    <row r="3030" spans="1:18" hidden="1" x14ac:dyDescent="0.25">
      <c r="A3030" s="49" t="s">
        <v>14890</v>
      </c>
      <c r="B3030" s="49" t="s">
        <v>14690</v>
      </c>
      <c r="C3030" s="49" t="s">
        <v>217</v>
      </c>
      <c r="D3030" s="49">
        <v>1</v>
      </c>
      <c r="E3030">
        <v>25</v>
      </c>
      <c r="F3030">
        <v>10</v>
      </c>
      <c r="I3030" s="49"/>
      <c r="J3030">
        <v>2</v>
      </c>
      <c r="K3030">
        <v>1</v>
      </c>
      <c r="L3030">
        <v>3</v>
      </c>
      <c r="M3030" s="49" t="s">
        <v>1745</v>
      </c>
      <c r="N3030" s="49"/>
      <c r="O3030" s="49" t="s">
        <v>14891</v>
      </c>
      <c r="P3030" s="49">
        <v>9</v>
      </c>
      <c r="Q3030" s="49" t="s">
        <v>14892</v>
      </c>
      <c r="R3030" s="49" t="str">
        <f>IFERROR(INDEX(tbl_Lookup_Exercises[Category],MATCH(tbl_Exercises[[#This Row],[ExerciseName]],tbl_Lookup_Exercises[ExerciseName],0)),"Unknown")</f>
        <v>Arms_Triceps</v>
      </c>
    </row>
    <row r="3031" spans="1:18" hidden="1" x14ac:dyDescent="0.25">
      <c r="A3031" s="49" t="s">
        <v>14893</v>
      </c>
      <c r="B3031" s="49" t="s">
        <v>14690</v>
      </c>
      <c r="C3031" s="49" t="s">
        <v>217</v>
      </c>
      <c r="D3031" s="49">
        <v>2</v>
      </c>
      <c r="E3031">
        <v>25</v>
      </c>
      <c r="F3031">
        <v>8</v>
      </c>
      <c r="I3031" s="49"/>
      <c r="J3031">
        <v>2</v>
      </c>
      <c r="K3031">
        <v>1</v>
      </c>
      <c r="L3031">
        <v>3</v>
      </c>
      <c r="M3031" s="49" t="s">
        <v>610</v>
      </c>
      <c r="N3031" s="49"/>
      <c r="O3031" s="49" t="s">
        <v>2350</v>
      </c>
      <c r="P3031" s="49">
        <v>9</v>
      </c>
      <c r="Q3031" s="49" t="s">
        <v>14894</v>
      </c>
      <c r="R3031" s="49" t="str">
        <f>IFERROR(INDEX(tbl_Lookup_Exercises[Category],MATCH(tbl_Exercises[[#This Row],[ExerciseName]],tbl_Lookup_Exercises[ExerciseName],0)),"Unknown")</f>
        <v>Arms_Triceps</v>
      </c>
    </row>
    <row r="3032" spans="1:18" hidden="1" x14ac:dyDescent="0.25">
      <c r="A3032" s="49" t="s">
        <v>14895</v>
      </c>
      <c r="B3032" s="49" t="s">
        <v>14690</v>
      </c>
      <c r="C3032" s="49" t="s">
        <v>217</v>
      </c>
      <c r="D3032" s="49">
        <v>3</v>
      </c>
      <c r="E3032">
        <v>27.5</v>
      </c>
      <c r="F3032">
        <v>8</v>
      </c>
      <c r="I3032" s="49"/>
      <c r="J3032">
        <v>2</v>
      </c>
      <c r="K3032">
        <v>1</v>
      </c>
      <c r="L3032">
        <v>3</v>
      </c>
      <c r="M3032" s="49" t="s">
        <v>610</v>
      </c>
      <c r="N3032" s="49"/>
      <c r="O3032" s="49" t="s">
        <v>2350</v>
      </c>
      <c r="P3032" s="49">
        <v>9</v>
      </c>
      <c r="Q3032" s="49" t="s">
        <v>14896</v>
      </c>
      <c r="R3032" s="49" t="str">
        <f>IFERROR(INDEX(tbl_Lookup_Exercises[Category],MATCH(tbl_Exercises[[#This Row],[ExerciseName]],tbl_Lookup_Exercises[ExerciseName],0)),"Unknown")</f>
        <v>Arms_Triceps</v>
      </c>
    </row>
    <row r="3033" spans="1:18" hidden="1" x14ac:dyDescent="0.25">
      <c r="A3033" s="49" t="s">
        <v>14897</v>
      </c>
      <c r="B3033" s="49" t="s">
        <v>14690</v>
      </c>
      <c r="C3033" s="49" t="s">
        <v>209</v>
      </c>
      <c r="D3033" s="49">
        <v>1</v>
      </c>
      <c r="E3033">
        <v>75</v>
      </c>
      <c r="F3033">
        <v>7</v>
      </c>
      <c r="I3033" s="49"/>
      <c r="J3033">
        <v>3</v>
      </c>
      <c r="K3033">
        <v>1</v>
      </c>
      <c r="L3033">
        <v>2</v>
      </c>
      <c r="M3033" s="49" t="s">
        <v>1745</v>
      </c>
      <c r="N3033" s="49"/>
      <c r="O3033" s="49" t="s">
        <v>2982</v>
      </c>
      <c r="P3033" s="49">
        <v>9</v>
      </c>
      <c r="Q3033" s="49" t="s">
        <v>14898</v>
      </c>
      <c r="R3033" s="49" t="str">
        <f>IFERROR(INDEX(tbl_Lookup_Exercises[Category],MATCH(tbl_Exercises[[#This Row],[ExerciseName]],tbl_Lookup_Exercises[ExerciseName],0)),"Unknown")</f>
        <v>Arms_Triceps</v>
      </c>
    </row>
    <row r="3034" spans="1:18" hidden="1" x14ac:dyDescent="0.25">
      <c r="A3034" s="49" t="s">
        <v>14899</v>
      </c>
      <c r="B3034" s="49" t="s">
        <v>14690</v>
      </c>
      <c r="C3034" s="49" t="s">
        <v>209</v>
      </c>
      <c r="D3034" s="49">
        <v>2</v>
      </c>
      <c r="E3034">
        <v>75</v>
      </c>
      <c r="F3034">
        <v>7</v>
      </c>
      <c r="I3034" s="49"/>
      <c r="J3034">
        <v>3</v>
      </c>
      <c r="K3034">
        <v>1</v>
      </c>
      <c r="L3034">
        <v>2</v>
      </c>
      <c r="M3034" s="49" t="s">
        <v>1745</v>
      </c>
      <c r="N3034" s="49"/>
      <c r="O3034" s="49" t="s">
        <v>2982</v>
      </c>
      <c r="P3034" s="49">
        <v>9</v>
      </c>
      <c r="Q3034" s="49" t="s">
        <v>14900</v>
      </c>
      <c r="R3034" s="49" t="str">
        <f>IFERROR(INDEX(tbl_Lookup_Exercises[Category],MATCH(tbl_Exercises[[#This Row],[ExerciseName]],tbl_Lookup_Exercises[ExerciseName],0)),"Unknown")</f>
        <v>Arms_Triceps</v>
      </c>
    </row>
    <row r="3035" spans="1:18" hidden="1" x14ac:dyDescent="0.25">
      <c r="A3035" s="49" t="s">
        <v>14901</v>
      </c>
      <c r="B3035" s="49" t="s">
        <v>14690</v>
      </c>
      <c r="C3035" s="49" t="s">
        <v>209</v>
      </c>
      <c r="D3035" s="49">
        <v>3</v>
      </c>
      <c r="E3035">
        <v>75</v>
      </c>
      <c r="F3035">
        <v>6</v>
      </c>
      <c r="I3035" s="49"/>
      <c r="J3035">
        <v>3</v>
      </c>
      <c r="K3035">
        <v>1</v>
      </c>
      <c r="L3035">
        <v>2</v>
      </c>
      <c r="M3035" s="49" t="s">
        <v>1745</v>
      </c>
      <c r="N3035" s="49"/>
      <c r="O3035" s="49" t="s">
        <v>2982</v>
      </c>
      <c r="P3035" s="49">
        <v>9</v>
      </c>
      <c r="Q3035" s="49" t="s">
        <v>14902</v>
      </c>
      <c r="R3035" s="49" t="str">
        <f>IFERROR(INDEX(tbl_Lookup_Exercises[Category],MATCH(tbl_Exercises[[#This Row],[ExerciseName]],tbl_Lookup_Exercises[ExerciseName],0)),"Unknown")</f>
        <v>Arms_Triceps</v>
      </c>
    </row>
    <row r="3036" spans="1:18" hidden="1" x14ac:dyDescent="0.25">
      <c r="A3036" s="49" t="s">
        <v>14903</v>
      </c>
      <c r="B3036" s="49" t="s">
        <v>14690</v>
      </c>
      <c r="C3036" s="49" t="s">
        <v>14738</v>
      </c>
      <c r="D3036" s="49">
        <v>1</v>
      </c>
      <c r="E3036">
        <v>10</v>
      </c>
      <c r="F3036">
        <v>12</v>
      </c>
      <c r="I3036" s="49"/>
      <c r="J3036">
        <v>2</v>
      </c>
      <c r="K3036">
        <v>1</v>
      </c>
      <c r="L3036">
        <v>2</v>
      </c>
      <c r="M3036" s="49" t="s">
        <v>2289</v>
      </c>
      <c r="N3036" s="49"/>
      <c r="O3036" s="49" t="s">
        <v>2527</v>
      </c>
      <c r="P3036" s="49">
        <v>9</v>
      </c>
      <c r="Q3036" s="49" t="s">
        <v>14904</v>
      </c>
      <c r="R3036" s="49" t="str">
        <f>IFERROR(INDEX(tbl_Lookup_Exercises[Category],MATCH(tbl_Exercises[[#This Row],[ExerciseName]],tbl_Lookup_Exercises[ExerciseName],0)),"Unknown")</f>
        <v>Other</v>
      </c>
    </row>
    <row r="3037" spans="1:18" hidden="1" x14ac:dyDescent="0.25">
      <c r="A3037" s="49" t="s">
        <v>14905</v>
      </c>
      <c r="B3037" s="49" t="s">
        <v>14690</v>
      </c>
      <c r="C3037" s="49" t="s">
        <v>14738</v>
      </c>
      <c r="D3037" s="49">
        <v>2</v>
      </c>
      <c r="E3037">
        <v>10</v>
      </c>
      <c r="F3037">
        <v>13</v>
      </c>
      <c r="I3037" s="49"/>
      <c r="J3037">
        <v>2</v>
      </c>
      <c r="K3037">
        <v>1</v>
      </c>
      <c r="L3037">
        <v>2</v>
      </c>
      <c r="M3037" s="49" t="s">
        <v>2289</v>
      </c>
      <c r="N3037" s="49"/>
      <c r="O3037" s="49" t="s">
        <v>2527</v>
      </c>
      <c r="P3037" s="49">
        <v>9</v>
      </c>
      <c r="Q3037" s="49" t="s">
        <v>14906</v>
      </c>
      <c r="R3037" s="49" t="str">
        <f>IFERROR(INDEX(tbl_Lookup_Exercises[Category],MATCH(tbl_Exercises[[#This Row],[ExerciseName]],tbl_Lookup_Exercises[ExerciseName],0)),"Unknown")</f>
        <v>Other</v>
      </c>
    </row>
    <row r="3038" spans="1:18" hidden="1" x14ac:dyDescent="0.25">
      <c r="A3038" s="49" t="s">
        <v>14907</v>
      </c>
      <c r="B3038" s="49" t="s">
        <v>14690</v>
      </c>
      <c r="C3038" s="49" t="s">
        <v>14738</v>
      </c>
      <c r="D3038" s="49">
        <v>3</v>
      </c>
      <c r="E3038">
        <v>10</v>
      </c>
      <c r="F3038">
        <v>15</v>
      </c>
      <c r="I3038" s="49"/>
      <c r="J3038">
        <v>2</v>
      </c>
      <c r="K3038">
        <v>1</v>
      </c>
      <c r="L3038">
        <v>2</v>
      </c>
      <c r="M3038" s="49" t="s">
        <v>2289</v>
      </c>
      <c r="N3038" s="49"/>
      <c r="O3038" s="49" t="s">
        <v>2527</v>
      </c>
      <c r="P3038" s="49">
        <v>9</v>
      </c>
      <c r="Q3038" s="49" t="s">
        <v>14908</v>
      </c>
      <c r="R3038" s="49" t="str">
        <f>IFERROR(INDEX(tbl_Lookup_Exercises[Category],MATCH(tbl_Exercises[[#This Row],[ExerciseName]],tbl_Lookup_Exercises[ExerciseName],0)),"Unknown")</f>
        <v>Other</v>
      </c>
    </row>
    <row r="3039" spans="1:18" hidden="1" x14ac:dyDescent="0.25">
      <c r="A3039" s="49" t="s">
        <v>14909</v>
      </c>
      <c r="B3039" s="49" t="s">
        <v>14690</v>
      </c>
      <c r="C3039" s="49" t="s">
        <v>334</v>
      </c>
      <c r="D3039" s="49">
        <v>1</v>
      </c>
      <c r="E3039">
        <v>0</v>
      </c>
      <c r="G3039">
        <v>45</v>
      </c>
      <c r="I3039" s="49"/>
      <c r="M3039" s="49"/>
      <c r="N3039" s="49"/>
      <c r="O3039" s="49" t="s">
        <v>14910</v>
      </c>
      <c r="P3039" s="49">
        <v>9</v>
      </c>
      <c r="Q3039" s="49" t="s">
        <v>14911</v>
      </c>
      <c r="R3039" s="49" t="str">
        <f>IFERROR(INDEX(tbl_Lookup_Exercises[Category],MATCH(tbl_Exercises[[#This Row],[ExerciseName]],tbl_Lookup_Exercises[ExerciseName],0)),"Unknown")</f>
        <v>Carry</v>
      </c>
    </row>
    <row r="3040" spans="1:18" hidden="1" x14ac:dyDescent="0.25">
      <c r="A3040" s="49" t="s">
        <v>14912</v>
      </c>
      <c r="B3040" s="49" t="s">
        <v>14690</v>
      </c>
      <c r="C3040" s="49" t="s">
        <v>334</v>
      </c>
      <c r="D3040" s="49">
        <v>2</v>
      </c>
      <c r="E3040">
        <v>0</v>
      </c>
      <c r="G3040">
        <v>45</v>
      </c>
      <c r="I3040" s="49"/>
      <c r="M3040" s="49"/>
      <c r="N3040" s="49"/>
      <c r="O3040" s="49"/>
      <c r="P3040" s="49">
        <v>9</v>
      </c>
      <c r="Q3040" s="49" t="s">
        <v>14694</v>
      </c>
      <c r="R3040" s="49" t="str">
        <f>IFERROR(INDEX(tbl_Lookup_Exercises[Category],MATCH(tbl_Exercises[[#This Row],[ExerciseName]],tbl_Lookup_Exercises[ExerciseName],0)),"Unknown")</f>
        <v>Carry</v>
      </c>
    </row>
    <row r="3041" spans="1:18" hidden="1" x14ac:dyDescent="0.25">
      <c r="A3041" s="49" t="s">
        <v>14913</v>
      </c>
      <c r="B3041" s="49" t="s">
        <v>14695</v>
      </c>
      <c r="C3041" s="49" t="s">
        <v>269</v>
      </c>
      <c r="D3041" s="49">
        <v>1</v>
      </c>
      <c r="E3041">
        <v>0</v>
      </c>
      <c r="F3041">
        <v>10</v>
      </c>
      <c r="I3041" s="49"/>
      <c r="M3041" s="49"/>
      <c r="N3041" s="49" t="s">
        <v>14914</v>
      </c>
      <c r="O3041" s="49"/>
      <c r="P3041" s="49">
        <v>9</v>
      </c>
      <c r="Q3041" s="49" t="s">
        <v>14698</v>
      </c>
      <c r="R3041" s="49" t="str">
        <f>IFERROR(INDEX(tbl_Lookup_Exercises[Category],MATCH(tbl_Exercises[[#This Row],[ExerciseName]],tbl_Lookup_Exercises[ExerciseName],0)),"Unknown")</f>
        <v>Legs</v>
      </c>
    </row>
    <row r="3042" spans="1:18" hidden="1" x14ac:dyDescent="0.25">
      <c r="A3042" s="49" t="s">
        <v>14915</v>
      </c>
      <c r="B3042" s="49" t="s">
        <v>14695</v>
      </c>
      <c r="C3042" s="49" t="s">
        <v>423</v>
      </c>
      <c r="D3042" s="49">
        <v>1</v>
      </c>
      <c r="E3042">
        <v>0</v>
      </c>
      <c r="F3042">
        <v>10</v>
      </c>
      <c r="I3042" s="49"/>
      <c r="M3042" s="49"/>
      <c r="N3042" s="49" t="s">
        <v>14914</v>
      </c>
      <c r="O3042" s="49"/>
      <c r="P3042" s="49">
        <v>9</v>
      </c>
      <c r="Q3042" s="49" t="s">
        <v>14916</v>
      </c>
      <c r="R3042" s="49" t="str">
        <f>IFERROR(INDEX(tbl_Lookup_Exercises[Category],MATCH(tbl_Exercises[[#This Row],[ExerciseName]],tbl_Lookup_Exercises[ExerciseName],0)),"Unknown")</f>
        <v>Warmup</v>
      </c>
    </row>
    <row r="3043" spans="1:18" hidden="1" x14ac:dyDescent="0.25">
      <c r="A3043" s="49" t="s">
        <v>14917</v>
      </c>
      <c r="B3043" s="49" t="s">
        <v>14695</v>
      </c>
      <c r="C3043" s="49" t="s">
        <v>299</v>
      </c>
      <c r="D3043" s="49">
        <v>1</v>
      </c>
      <c r="E3043">
        <v>0</v>
      </c>
      <c r="F3043">
        <v>10</v>
      </c>
      <c r="I3043" s="49"/>
      <c r="M3043" s="49"/>
      <c r="N3043" s="49" t="s">
        <v>14914</v>
      </c>
      <c r="O3043" s="49"/>
      <c r="P3043" s="49">
        <v>9</v>
      </c>
      <c r="Q3043" s="49" t="s">
        <v>14918</v>
      </c>
      <c r="R3043" s="49" t="str">
        <f>IFERROR(INDEX(tbl_Lookup_Exercises[Category],MATCH(tbl_Exercises[[#This Row],[ExerciseName]],tbl_Lookup_Exercises[ExerciseName],0)),"Unknown")</f>
        <v>Legs</v>
      </c>
    </row>
    <row r="3044" spans="1:18" hidden="1" x14ac:dyDescent="0.25">
      <c r="A3044" s="49" t="s">
        <v>14919</v>
      </c>
      <c r="B3044" s="49" t="s">
        <v>14695</v>
      </c>
      <c r="C3044" s="49" t="s">
        <v>275</v>
      </c>
      <c r="D3044" s="49">
        <v>1</v>
      </c>
      <c r="E3044">
        <v>0</v>
      </c>
      <c r="G3044">
        <v>8</v>
      </c>
      <c r="I3044" s="49"/>
      <c r="M3044" s="49"/>
      <c r="N3044" s="49" t="s">
        <v>14914</v>
      </c>
      <c r="O3044" s="49"/>
      <c r="P3044" s="49">
        <v>9</v>
      </c>
      <c r="Q3044" s="49" t="s">
        <v>14920</v>
      </c>
      <c r="R3044" s="49" t="str">
        <f>IFERROR(INDEX(tbl_Lookup_Exercises[Category],MATCH(tbl_Exercises[[#This Row],[ExerciseName]],tbl_Lookup_Exercises[ExerciseName],0)),"Unknown")</f>
        <v>Legs</v>
      </c>
    </row>
    <row r="3045" spans="1:18" hidden="1" x14ac:dyDescent="0.25">
      <c r="A3045" s="49" t="s">
        <v>14921</v>
      </c>
      <c r="B3045" s="49" t="s">
        <v>14695</v>
      </c>
      <c r="C3045" s="49" t="s">
        <v>286</v>
      </c>
      <c r="D3045" s="49">
        <v>1</v>
      </c>
      <c r="E3045">
        <v>0</v>
      </c>
      <c r="F3045">
        <v>12</v>
      </c>
      <c r="I3045" s="49"/>
      <c r="M3045" s="49"/>
      <c r="N3045" s="49" t="s">
        <v>14914</v>
      </c>
      <c r="O3045" s="49"/>
      <c r="P3045" s="49">
        <v>9</v>
      </c>
      <c r="Q3045" s="49" t="s">
        <v>14922</v>
      </c>
      <c r="R3045" s="49" t="str">
        <f>IFERROR(INDEX(tbl_Lookup_Exercises[Category],MATCH(tbl_Exercises[[#This Row],[ExerciseName]],tbl_Lookup_Exercises[ExerciseName],0)),"Unknown")</f>
        <v>Legs</v>
      </c>
    </row>
    <row r="3046" spans="1:18" hidden="1" x14ac:dyDescent="0.25">
      <c r="A3046" s="49" t="s">
        <v>14923</v>
      </c>
      <c r="B3046" s="49" t="s">
        <v>14695</v>
      </c>
      <c r="C3046" s="49" t="s">
        <v>363</v>
      </c>
      <c r="D3046" s="49">
        <v>1</v>
      </c>
      <c r="G3046">
        <v>300</v>
      </c>
      <c r="H3046">
        <v>0.6</v>
      </c>
      <c r="I3046" s="49" t="s">
        <v>3957</v>
      </c>
      <c r="M3046" s="49"/>
      <c r="N3046" s="49"/>
      <c r="O3046" s="49" t="s">
        <v>8316</v>
      </c>
      <c r="P3046" s="49">
        <v>9</v>
      </c>
      <c r="Q3046" s="49" t="s">
        <v>14924</v>
      </c>
      <c r="R3046" s="49" t="str">
        <f>IFERROR(INDEX(tbl_Lookup_Exercises[Category],MATCH(tbl_Exercises[[#This Row],[ExerciseName]],tbl_Lookup_Exercises[ExerciseName],0)),"Unknown")</f>
        <v>Cardio</v>
      </c>
    </row>
    <row r="3047" spans="1:18" hidden="1" x14ac:dyDescent="0.25">
      <c r="A3047" s="49" t="s">
        <v>14925</v>
      </c>
      <c r="B3047" s="49" t="s">
        <v>14695</v>
      </c>
      <c r="C3047" s="49" t="s">
        <v>269</v>
      </c>
      <c r="D3047" s="49">
        <v>2</v>
      </c>
      <c r="E3047">
        <v>0</v>
      </c>
      <c r="F3047">
        <v>10</v>
      </c>
      <c r="I3047" s="49"/>
      <c r="M3047" s="49"/>
      <c r="N3047" s="49" t="s">
        <v>14926</v>
      </c>
      <c r="O3047" s="49"/>
      <c r="P3047" s="49">
        <v>9</v>
      </c>
      <c r="Q3047" s="49" t="s">
        <v>14927</v>
      </c>
      <c r="R3047" s="49" t="str">
        <f>IFERROR(INDEX(tbl_Lookup_Exercises[Category],MATCH(tbl_Exercises[[#This Row],[ExerciseName]],tbl_Lookup_Exercises[ExerciseName],0)),"Unknown")</f>
        <v>Legs</v>
      </c>
    </row>
    <row r="3048" spans="1:18" hidden="1" x14ac:dyDescent="0.25">
      <c r="A3048" s="49" t="s">
        <v>14928</v>
      </c>
      <c r="B3048" s="49" t="s">
        <v>14695</v>
      </c>
      <c r="C3048" s="49" t="s">
        <v>423</v>
      </c>
      <c r="D3048" s="49">
        <v>2</v>
      </c>
      <c r="E3048">
        <v>0</v>
      </c>
      <c r="F3048">
        <v>10</v>
      </c>
      <c r="I3048" s="49"/>
      <c r="M3048" s="49"/>
      <c r="N3048" s="49" t="s">
        <v>14926</v>
      </c>
      <c r="O3048" s="49"/>
      <c r="P3048" s="49">
        <v>9</v>
      </c>
      <c r="Q3048" s="49" t="s">
        <v>14929</v>
      </c>
      <c r="R3048" s="49" t="str">
        <f>IFERROR(INDEX(tbl_Lookup_Exercises[Category],MATCH(tbl_Exercises[[#This Row],[ExerciseName]],tbl_Lookup_Exercises[ExerciseName],0)),"Unknown")</f>
        <v>Warmup</v>
      </c>
    </row>
    <row r="3049" spans="1:18" hidden="1" x14ac:dyDescent="0.25">
      <c r="A3049" s="49" t="s">
        <v>14930</v>
      </c>
      <c r="B3049" s="49" t="s">
        <v>14695</v>
      </c>
      <c r="C3049" s="49" t="s">
        <v>299</v>
      </c>
      <c r="D3049" s="49">
        <v>2</v>
      </c>
      <c r="E3049">
        <v>0</v>
      </c>
      <c r="F3049">
        <v>10</v>
      </c>
      <c r="I3049" s="49"/>
      <c r="M3049" s="49"/>
      <c r="N3049" s="49" t="s">
        <v>14926</v>
      </c>
      <c r="O3049" s="49"/>
      <c r="P3049" s="49">
        <v>9</v>
      </c>
      <c r="Q3049" s="49" t="s">
        <v>14931</v>
      </c>
      <c r="R3049" s="49" t="str">
        <f>IFERROR(INDEX(tbl_Lookup_Exercises[Category],MATCH(tbl_Exercises[[#This Row],[ExerciseName]],tbl_Lookup_Exercises[ExerciseName],0)),"Unknown")</f>
        <v>Legs</v>
      </c>
    </row>
    <row r="3050" spans="1:18" hidden="1" x14ac:dyDescent="0.25">
      <c r="A3050" s="49" t="s">
        <v>14932</v>
      </c>
      <c r="B3050" s="49" t="s">
        <v>14695</v>
      </c>
      <c r="C3050" s="49" t="s">
        <v>275</v>
      </c>
      <c r="D3050" s="49">
        <v>2</v>
      </c>
      <c r="E3050">
        <v>0</v>
      </c>
      <c r="G3050">
        <v>8</v>
      </c>
      <c r="I3050" s="49"/>
      <c r="M3050" s="49"/>
      <c r="N3050" s="49" t="s">
        <v>14926</v>
      </c>
      <c r="O3050" s="49"/>
      <c r="P3050" s="49">
        <v>9</v>
      </c>
      <c r="Q3050" s="49" t="s">
        <v>14933</v>
      </c>
      <c r="R3050" s="49" t="str">
        <f>IFERROR(INDEX(tbl_Lookup_Exercises[Category],MATCH(tbl_Exercises[[#This Row],[ExerciseName]],tbl_Lookup_Exercises[ExerciseName],0)),"Unknown")</f>
        <v>Legs</v>
      </c>
    </row>
    <row r="3051" spans="1:18" hidden="1" x14ac:dyDescent="0.25">
      <c r="A3051" s="49" t="s">
        <v>14934</v>
      </c>
      <c r="B3051" s="49" t="s">
        <v>14695</v>
      </c>
      <c r="C3051" s="49" t="s">
        <v>1</v>
      </c>
      <c r="D3051" s="49">
        <v>1</v>
      </c>
      <c r="E3051">
        <v>170</v>
      </c>
      <c r="G3051">
        <v>60</v>
      </c>
      <c r="I3051" s="49"/>
      <c r="M3051" s="49"/>
      <c r="N3051" s="49"/>
      <c r="O3051" s="49" t="s">
        <v>6869</v>
      </c>
      <c r="P3051" s="49">
        <v>9</v>
      </c>
      <c r="Q3051" s="49" t="s">
        <v>14935</v>
      </c>
      <c r="R3051" s="49" t="str">
        <f>IFERROR(INDEX(tbl_Lookup_Exercises[Category],MATCH(tbl_Exercises[[#This Row],[ExerciseName]],tbl_Lookup_Exercises[ExerciseName],0)),"Unknown")</f>
        <v>Carry</v>
      </c>
    </row>
    <row r="3052" spans="1:18" hidden="1" x14ac:dyDescent="0.25">
      <c r="A3052" s="49" t="s">
        <v>14936</v>
      </c>
      <c r="B3052" s="49" t="s">
        <v>14695</v>
      </c>
      <c r="C3052" s="49" t="s">
        <v>1</v>
      </c>
      <c r="D3052" s="49">
        <v>2</v>
      </c>
      <c r="E3052">
        <v>170</v>
      </c>
      <c r="G3052">
        <v>46.800000000000004</v>
      </c>
      <c r="I3052" s="49"/>
      <c r="M3052" s="49"/>
      <c r="N3052" s="49"/>
      <c r="O3052" s="49" t="s">
        <v>5250</v>
      </c>
      <c r="P3052" s="49">
        <v>9</v>
      </c>
      <c r="Q3052" s="49" t="s">
        <v>14937</v>
      </c>
      <c r="R3052" s="49" t="str">
        <f>IFERROR(INDEX(tbl_Lookup_Exercises[Category],MATCH(tbl_Exercises[[#This Row],[ExerciseName]],tbl_Lookup_Exercises[ExerciseName],0)),"Unknown")</f>
        <v>Carry</v>
      </c>
    </row>
    <row r="3053" spans="1:18" hidden="1" x14ac:dyDescent="0.25">
      <c r="A3053" s="49" t="s">
        <v>14938</v>
      </c>
      <c r="B3053" s="49" t="s">
        <v>14695</v>
      </c>
      <c r="C3053" s="49" t="s">
        <v>1</v>
      </c>
      <c r="D3053" s="49">
        <v>3</v>
      </c>
      <c r="E3053">
        <v>170</v>
      </c>
      <c r="G3053">
        <v>43.8</v>
      </c>
      <c r="I3053" s="49"/>
      <c r="M3053" s="49"/>
      <c r="N3053" s="49"/>
      <c r="O3053" s="49" t="s">
        <v>14939</v>
      </c>
      <c r="P3053" s="49">
        <v>9</v>
      </c>
      <c r="Q3053" s="49" t="s">
        <v>14940</v>
      </c>
      <c r="R3053" s="49" t="str">
        <f>IFERROR(INDEX(tbl_Lookup_Exercises[Category],MATCH(tbl_Exercises[[#This Row],[ExerciseName]],tbl_Lookup_Exercises[ExerciseName],0)),"Unknown")</f>
        <v>Carry</v>
      </c>
    </row>
    <row r="3054" spans="1:18" hidden="1" x14ac:dyDescent="0.25">
      <c r="A3054" s="49" t="s">
        <v>14941</v>
      </c>
      <c r="B3054" s="49" t="s">
        <v>14695</v>
      </c>
      <c r="C3054" s="49" t="s">
        <v>1</v>
      </c>
      <c r="D3054" s="49">
        <v>4</v>
      </c>
      <c r="E3054">
        <v>170</v>
      </c>
      <c r="G3054">
        <v>43.8</v>
      </c>
      <c r="I3054" s="49"/>
      <c r="M3054" s="49"/>
      <c r="N3054" s="49"/>
      <c r="O3054" s="49" t="s">
        <v>14939</v>
      </c>
      <c r="P3054" s="49">
        <v>9</v>
      </c>
      <c r="Q3054" s="49" t="s">
        <v>14942</v>
      </c>
      <c r="R3054" s="49" t="str">
        <f>IFERROR(INDEX(tbl_Lookup_Exercises[Category],MATCH(tbl_Exercises[[#This Row],[ExerciseName]],tbl_Lookup_Exercises[ExerciseName],0)),"Unknown")</f>
        <v>Carry</v>
      </c>
    </row>
    <row r="3055" spans="1:18" hidden="1" x14ac:dyDescent="0.25">
      <c r="A3055" s="49" t="s">
        <v>14943</v>
      </c>
      <c r="B3055" s="49" t="s">
        <v>14695</v>
      </c>
      <c r="C3055" s="49" t="s">
        <v>265</v>
      </c>
      <c r="D3055" s="49">
        <v>1</v>
      </c>
      <c r="E3055">
        <v>80</v>
      </c>
      <c r="F3055">
        <v>10</v>
      </c>
      <c r="I3055" s="49"/>
      <c r="J3055">
        <v>2</v>
      </c>
      <c r="K3055">
        <v>1</v>
      </c>
      <c r="L3055">
        <v>3</v>
      </c>
      <c r="M3055" s="49" t="s">
        <v>1745</v>
      </c>
      <c r="N3055" s="49"/>
      <c r="O3055" s="49" t="s">
        <v>2181</v>
      </c>
      <c r="P3055" s="49">
        <v>9</v>
      </c>
      <c r="Q3055" s="49" t="s">
        <v>14944</v>
      </c>
      <c r="R3055" s="49" t="str">
        <f>IFERROR(INDEX(tbl_Lookup_Exercises[Category],MATCH(tbl_Exercises[[#This Row],[ExerciseName]],tbl_Lookup_Exercises[ExerciseName],0)),"Unknown")</f>
        <v>Legs</v>
      </c>
    </row>
    <row r="3056" spans="1:18" hidden="1" x14ac:dyDescent="0.25">
      <c r="A3056" s="49" t="s">
        <v>14945</v>
      </c>
      <c r="B3056" s="49" t="s">
        <v>14695</v>
      </c>
      <c r="C3056" s="49" t="s">
        <v>265</v>
      </c>
      <c r="D3056" s="49">
        <v>2</v>
      </c>
      <c r="E3056">
        <v>80</v>
      </c>
      <c r="F3056">
        <v>9</v>
      </c>
      <c r="I3056" s="49"/>
      <c r="J3056">
        <v>2</v>
      </c>
      <c r="K3056">
        <v>1</v>
      </c>
      <c r="L3056">
        <v>3</v>
      </c>
      <c r="M3056" s="49" t="s">
        <v>1745</v>
      </c>
      <c r="N3056" s="49"/>
      <c r="O3056" s="49" t="s">
        <v>14946</v>
      </c>
      <c r="P3056" s="49">
        <v>9</v>
      </c>
      <c r="Q3056" s="49" t="s">
        <v>14947</v>
      </c>
      <c r="R3056" s="49" t="str">
        <f>IFERROR(INDEX(tbl_Lookup_Exercises[Category],MATCH(tbl_Exercises[[#This Row],[ExerciseName]],tbl_Lookup_Exercises[ExerciseName],0)),"Unknown")</f>
        <v>Legs</v>
      </c>
    </row>
    <row r="3057" spans="1:18" hidden="1" x14ac:dyDescent="0.25">
      <c r="A3057" s="49" t="s">
        <v>14948</v>
      </c>
      <c r="B3057" s="49" t="s">
        <v>14695</v>
      </c>
      <c r="C3057" s="49" t="s">
        <v>265</v>
      </c>
      <c r="D3057" s="49">
        <v>3</v>
      </c>
      <c r="E3057">
        <v>85</v>
      </c>
      <c r="F3057">
        <v>8</v>
      </c>
      <c r="I3057" s="49"/>
      <c r="J3057">
        <v>2</v>
      </c>
      <c r="K3057">
        <v>1</v>
      </c>
      <c r="L3057">
        <v>3</v>
      </c>
      <c r="M3057" s="49" t="s">
        <v>618</v>
      </c>
      <c r="N3057" s="49"/>
      <c r="O3057" s="49" t="s">
        <v>3189</v>
      </c>
      <c r="P3057" s="49">
        <v>9</v>
      </c>
      <c r="Q3057" s="49" t="s">
        <v>14949</v>
      </c>
      <c r="R3057" s="49" t="str">
        <f>IFERROR(INDEX(tbl_Lookup_Exercises[Category],MATCH(tbl_Exercises[[#This Row],[ExerciseName]],tbl_Lookup_Exercises[ExerciseName],0)),"Unknown")</f>
        <v>Legs</v>
      </c>
    </row>
    <row r="3058" spans="1:18" hidden="1" x14ac:dyDescent="0.25">
      <c r="A3058" s="49" t="s">
        <v>14950</v>
      </c>
      <c r="B3058" s="49" t="s">
        <v>14695</v>
      </c>
      <c r="C3058" s="49" t="s">
        <v>265</v>
      </c>
      <c r="D3058" s="49">
        <v>4</v>
      </c>
      <c r="E3058">
        <v>85</v>
      </c>
      <c r="F3058">
        <v>7</v>
      </c>
      <c r="I3058" s="49"/>
      <c r="J3058">
        <v>2</v>
      </c>
      <c r="K3058">
        <v>1</v>
      </c>
      <c r="L3058">
        <v>3</v>
      </c>
      <c r="M3058" s="49" t="s">
        <v>610</v>
      </c>
      <c r="N3058" s="49"/>
      <c r="O3058" s="49" t="s">
        <v>2350</v>
      </c>
      <c r="P3058" s="49">
        <v>9</v>
      </c>
      <c r="Q3058" s="49" t="s">
        <v>14951</v>
      </c>
      <c r="R3058" s="49" t="str">
        <f>IFERROR(INDEX(tbl_Lookup_Exercises[Category],MATCH(tbl_Exercises[[#This Row],[ExerciseName]],tbl_Lookup_Exercises[ExerciseName],0)),"Unknown")</f>
        <v>Legs</v>
      </c>
    </row>
    <row r="3059" spans="1:18" hidden="1" x14ac:dyDescent="0.25">
      <c r="A3059" s="49" t="s">
        <v>14952</v>
      </c>
      <c r="B3059" s="49" t="s">
        <v>14695</v>
      </c>
      <c r="C3059" s="49" t="s">
        <v>249</v>
      </c>
      <c r="D3059" s="49">
        <v>1</v>
      </c>
      <c r="E3059">
        <v>170</v>
      </c>
      <c r="F3059">
        <v>10</v>
      </c>
      <c r="I3059" s="49"/>
      <c r="M3059" s="49" t="s">
        <v>1745</v>
      </c>
      <c r="N3059" s="49"/>
      <c r="O3059" s="49" t="s">
        <v>14953</v>
      </c>
      <c r="P3059" s="49">
        <v>9</v>
      </c>
      <c r="Q3059" s="49" t="s">
        <v>14954</v>
      </c>
      <c r="R3059" s="49" t="str">
        <f>IFERROR(INDEX(tbl_Lookup_Exercises[Category],MATCH(tbl_Exercises[[#This Row],[ExerciseName]],tbl_Lookup_Exercises[ExerciseName],0)),"Unknown")</f>
        <v>Legs</v>
      </c>
    </row>
    <row r="3060" spans="1:18" hidden="1" x14ac:dyDescent="0.25">
      <c r="A3060" s="49" t="s">
        <v>14955</v>
      </c>
      <c r="B3060" s="49" t="s">
        <v>14695</v>
      </c>
      <c r="C3060" s="49" t="s">
        <v>249</v>
      </c>
      <c r="D3060" s="49">
        <v>2</v>
      </c>
      <c r="E3060">
        <v>170</v>
      </c>
      <c r="F3060">
        <v>9</v>
      </c>
      <c r="I3060" s="49"/>
      <c r="M3060" s="49" t="s">
        <v>610</v>
      </c>
      <c r="N3060" s="49"/>
      <c r="O3060" s="49" t="s">
        <v>14956</v>
      </c>
      <c r="P3060" s="49">
        <v>9</v>
      </c>
      <c r="Q3060" s="49" t="s">
        <v>14957</v>
      </c>
      <c r="R3060" s="49" t="str">
        <f>IFERROR(INDEX(tbl_Lookup_Exercises[Category],MATCH(tbl_Exercises[[#This Row],[ExerciseName]],tbl_Lookup_Exercises[ExerciseName],0)),"Unknown")</f>
        <v>Legs</v>
      </c>
    </row>
    <row r="3061" spans="1:18" hidden="1" x14ac:dyDescent="0.25">
      <c r="A3061" s="49" t="s">
        <v>14958</v>
      </c>
      <c r="B3061" s="49" t="s">
        <v>14695</v>
      </c>
      <c r="C3061" s="49" t="s">
        <v>249</v>
      </c>
      <c r="D3061" s="49">
        <v>3</v>
      </c>
      <c r="E3061">
        <v>170</v>
      </c>
      <c r="F3061">
        <v>8</v>
      </c>
      <c r="I3061" s="49"/>
      <c r="M3061" s="49" t="s">
        <v>610</v>
      </c>
      <c r="N3061" s="49"/>
      <c r="O3061" s="49" t="s">
        <v>14959</v>
      </c>
      <c r="P3061" s="49">
        <v>9</v>
      </c>
      <c r="Q3061" s="49" t="s">
        <v>14960</v>
      </c>
      <c r="R3061" s="49" t="str">
        <f>IFERROR(INDEX(tbl_Lookup_Exercises[Category],MATCH(tbl_Exercises[[#This Row],[ExerciseName]],tbl_Lookup_Exercises[ExerciseName],0)),"Unknown")</f>
        <v>Legs</v>
      </c>
    </row>
    <row r="3062" spans="1:18" hidden="1" x14ac:dyDescent="0.25">
      <c r="A3062" s="49" t="s">
        <v>14961</v>
      </c>
      <c r="B3062" s="49" t="s">
        <v>14695</v>
      </c>
      <c r="C3062" s="49" t="s">
        <v>256</v>
      </c>
      <c r="D3062" s="49">
        <v>1</v>
      </c>
      <c r="E3062">
        <v>50</v>
      </c>
      <c r="F3062">
        <v>8</v>
      </c>
      <c r="I3062" s="49"/>
      <c r="J3062">
        <v>2</v>
      </c>
      <c r="K3062">
        <v>1</v>
      </c>
      <c r="L3062">
        <v>3</v>
      </c>
      <c r="M3062" s="49" t="s">
        <v>1745</v>
      </c>
      <c r="N3062" s="49"/>
      <c r="O3062" s="49" t="s">
        <v>14962</v>
      </c>
      <c r="P3062" s="49">
        <v>9</v>
      </c>
      <c r="Q3062" s="49" t="s">
        <v>14963</v>
      </c>
      <c r="R3062" s="49" t="str">
        <f>IFERROR(INDEX(tbl_Lookup_Exercises[Category],MATCH(tbl_Exercises[[#This Row],[ExerciseName]],tbl_Lookup_Exercises[ExerciseName],0)),"Unknown")</f>
        <v>Legs</v>
      </c>
    </row>
    <row r="3063" spans="1:18" hidden="1" x14ac:dyDescent="0.25">
      <c r="A3063" s="49" t="s">
        <v>14964</v>
      </c>
      <c r="B3063" s="49" t="s">
        <v>14695</v>
      </c>
      <c r="C3063" s="49" t="s">
        <v>256</v>
      </c>
      <c r="D3063" s="49">
        <v>2</v>
      </c>
      <c r="E3063">
        <v>50</v>
      </c>
      <c r="F3063">
        <v>8</v>
      </c>
      <c r="I3063" s="49"/>
      <c r="J3063">
        <v>2</v>
      </c>
      <c r="K3063">
        <v>1</v>
      </c>
      <c r="L3063">
        <v>3</v>
      </c>
      <c r="M3063" s="49" t="s">
        <v>1745</v>
      </c>
      <c r="N3063" s="49"/>
      <c r="O3063" s="49" t="s">
        <v>14965</v>
      </c>
      <c r="P3063" s="49">
        <v>9</v>
      </c>
      <c r="Q3063" s="49" t="s">
        <v>14966</v>
      </c>
      <c r="R3063" s="49" t="str">
        <f>IFERROR(INDEX(tbl_Lookup_Exercises[Category],MATCH(tbl_Exercises[[#This Row],[ExerciseName]],tbl_Lookup_Exercises[ExerciseName],0)),"Unknown")</f>
        <v>Legs</v>
      </c>
    </row>
    <row r="3064" spans="1:18" hidden="1" x14ac:dyDescent="0.25">
      <c r="A3064" s="49" t="s">
        <v>14967</v>
      </c>
      <c r="B3064" s="49" t="s">
        <v>14695</v>
      </c>
      <c r="C3064" s="49" t="s">
        <v>256</v>
      </c>
      <c r="D3064" s="49">
        <v>3</v>
      </c>
      <c r="E3064">
        <v>50</v>
      </c>
      <c r="F3064">
        <v>8</v>
      </c>
      <c r="I3064" s="49"/>
      <c r="J3064">
        <v>2</v>
      </c>
      <c r="K3064">
        <v>1</v>
      </c>
      <c r="L3064">
        <v>3</v>
      </c>
      <c r="M3064" s="49" t="s">
        <v>1745</v>
      </c>
      <c r="N3064" s="49"/>
      <c r="O3064" s="49" t="s">
        <v>14965</v>
      </c>
      <c r="P3064" s="49">
        <v>9</v>
      </c>
      <c r="Q3064" s="49" t="s">
        <v>14968</v>
      </c>
      <c r="R3064" s="49" t="str">
        <f>IFERROR(INDEX(tbl_Lookup_Exercises[Category],MATCH(tbl_Exercises[[#This Row],[ExerciseName]],tbl_Lookup_Exercises[ExerciseName],0)),"Unknown")</f>
        <v>Legs</v>
      </c>
    </row>
    <row r="3065" spans="1:18" hidden="1" x14ac:dyDescent="0.25">
      <c r="A3065" s="49" t="s">
        <v>14969</v>
      </c>
      <c r="B3065" s="49" t="s">
        <v>14695</v>
      </c>
      <c r="C3065" s="49" t="s">
        <v>14737</v>
      </c>
      <c r="D3065" s="49">
        <v>1</v>
      </c>
      <c r="E3065">
        <v>130</v>
      </c>
      <c r="F3065">
        <v>15</v>
      </c>
      <c r="I3065" s="49"/>
      <c r="J3065">
        <v>2</v>
      </c>
      <c r="K3065">
        <v>1</v>
      </c>
      <c r="L3065">
        <v>3</v>
      </c>
      <c r="M3065" s="49" t="s">
        <v>618</v>
      </c>
      <c r="N3065" s="49"/>
      <c r="O3065" s="49" t="s">
        <v>14970</v>
      </c>
      <c r="P3065" s="49">
        <v>9</v>
      </c>
      <c r="Q3065" s="49" t="s">
        <v>14971</v>
      </c>
      <c r="R3065" s="49" t="str">
        <f>IFERROR(INDEX(tbl_Lookup_Exercises[Category],MATCH(tbl_Exercises[[#This Row],[ExerciseName]],tbl_Lookup_Exercises[ExerciseName],0)),"Unknown")</f>
        <v>Legs</v>
      </c>
    </row>
    <row r="3066" spans="1:18" hidden="1" x14ac:dyDescent="0.25">
      <c r="A3066" s="49" t="s">
        <v>14972</v>
      </c>
      <c r="B3066" s="49" t="s">
        <v>14695</v>
      </c>
      <c r="C3066" s="49" t="s">
        <v>14737</v>
      </c>
      <c r="D3066" s="49">
        <v>2</v>
      </c>
      <c r="E3066">
        <v>130</v>
      </c>
      <c r="F3066">
        <v>15</v>
      </c>
      <c r="I3066" s="49"/>
      <c r="J3066">
        <v>2</v>
      </c>
      <c r="K3066">
        <v>1</v>
      </c>
      <c r="L3066">
        <v>3</v>
      </c>
      <c r="M3066" s="49" t="s">
        <v>1745</v>
      </c>
      <c r="N3066" s="49"/>
      <c r="O3066" s="49" t="s">
        <v>2181</v>
      </c>
      <c r="P3066" s="49">
        <v>9</v>
      </c>
      <c r="Q3066" s="49" t="s">
        <v>14973</v>
      </c>
      <c r="R3066" s="49" t="str">
        <f>IFERROR(INDEX(tbl_Lookup_Exercises[Category],MATCH(tbl_Exercises[[#This Row],[ExerciseName]],tbl_Lookup_Exercises[ExerciseName],0)),"Unknown")</f>
        <v>Legs</v>
      </c>
    </row>
    <row r="3067" spans="1:18" hidden="1" x14ac:dyDescent="0.25">
      <c r="A3067" s="49" t="s">
        <v>14974</v>
      </c>
      <c r="B3067" s="49" t="s">
        <v>14695</v>
      </c>
      <c r="C3067" s="49" t="s">
        <v>14737</v>
      </c>
      <c r="D3067" s="49">
        <v>3</v>
      </c>
      <c r="E3067">
        <v>130</v>
      </c>
      <c r="F3067">
        <v>12</v>
      </c>
      <c r="I3067" s="49"/>
      <c r="J3067">
        <v>2</v>
      </c>
      <c r="K3067">
        <v>1</v>
      </c>
      <c r="L3067">
        <v>3</v>
      </c>
      <c r="M3067" s="49" t="s">
        <v>610</v>
      </c>
      <c r="N3067" s="49"/>
      <c r="O3067" s="49" t="s">
        <v>2350</v>
      </c>
      <c r="P3067" s="49">
        <v>9</v>
      </c>
      <c r="Q3067" s="49" t="s">
        <v>14975</v>
      </c>
      <c r="R3067" s="49" t="str">
        <f>IFERROR(INDEX(tbl_Lookup_Exercises[Category],MATCH(tbl_Exercises[[#This Row],[ExerciseName]],tbl_Lookup_Exercises[ExerciseName],0)),"Unknown")</f>
        <v>Legs</v>
      </c>
    </row>
    <row r="3068" spans="1:18" hidden="1" x14ac:dyDescent="0.25">
      <c r="A3068" s="49" t="s">
        <v>14976</v>
      </c>
      <c r="B3068" s="49" t="s">
        <v>14695</v>
      </c>
      <c r="C3068" s="49" t="s">
        <v>14738</v>
      </c>
      <c r="D3068" s="49">
        <v>1</v>
      </c>
      <c r="E3068">
        <v>10</v>
      </c>
      <c r="F3068">
        <v>12</v>
      </c>
      <c r="I3068" s="49"/>
      <c r="J3068">
        <v>2</v>
      </c>
      <c r="K3068">
        <v>1</v>
      </c>
      <c r="L3068">
        <v>2</v>
      </c>
      <c r="M3068" s="49" t="s">
        <v>618</v>
      </c>
      <c r="N3068" s="49"/>
      <c r="O3068" s="49" t="s">
        <v>2154</v>
      </c>
      <c r="P3068" s="49">
        <v>9</v>
      </c>
      <c r="Q3068" s="49" t="s">
        <v>14977</v>
      </c>
      <c r="R3068" s="49" t="str">
        <f>IFERROR(INDEX(tbl_Lookup_Exercises[Category],MATCH(tbl_Exercises[[#This Row],[ExerciseName]],tbl_Lookup_Exercises[ExerciseName],0)),"Unknown")</f>
        <v>Other</v>
      </c>
    </row>
    <row r="3069" spans="1:18" hidden="1" x14ac:dyDescent="0.25">
      <c r="A3069" s="49" t="s">
        <v>14978</v>
      </c>
      <c r="B3069" s="49" t="s">
        <v>14695</v>
      </c>
      <c r="C3069" s="49" t="s">
        <v>14738</v>
      </c>
      <c r="D3069" s="49">
        <v>2</v>
      </c>
      <c r="E3069">
        <v>10</v>
      </c>
      <c r="F3069">
        <v>12</v>
      </c>
      <c r="I3069" s="49"/>
      <c r="J3069">
        <v>2</v>
      </c>
      <c r="K3069">
        <v>1</v>
      </c>
      <c r="L3069">
        <v>2</v>
      </c>
      <c r="M3069" s="49" t="s">
        <v>618</v>
      </c>
      <c r="N3069" s="49"/>
      <c r="O3069" s="49" t="s">
        <v>2154</v>
      </c>
      <c r="P3069" s="49">
        <v>9</v>
      </c>
      <c r="Q3069" s="49" t="s">
        <v>14979</v>
      </c>
      <c r="R3069" s="49" t="str">
        <f>IFERROR(INDEX(tbl_Lookup_Exercises[Category],MATCH(tbl_Exercises[[#This Row],[ExerciseName]],tbl_Lookup_Exercises[ExerciseName],0)),"Unknown")</f>
        <v>Other</v>
      </c>
    </row>
    <row r="3070" spans="1:18" hidden="1" x14ac:dyDescent="0.25">
      <c r="A3070" s="49" t="s">
        <v>14980</v>
      </c>
      <c r="B3070" s="49" t="s">
        <v>14695</v>
      </c>
      <c r="C3070" s="49" t="s">
        <v>334</v>
      </c>
      <c r="D3070" s="49">
        <v>1</v>
      </c>
      <c r="E3070">
        <v>0</v>
      </c>
      <c r="G3070">
        <v>60</v>
      </c>
      <c r="I3070" s="49"/>
      <c r="M3070" s="49"/>
      <c r="N3070" s="49"/>
      <c r="O3070" s="49"/>
      <c r="P3070" s="49">
        <v>9</v>
      </c>
      <c r="Q3070" s="49" t="s">
        <v>14981</v>
      </c>
      <c r="R3070" s="49" t="str">
        <f>IFERROR(INDEX(tbl_Lookup_Exercises[Category],MATCH(tbl_Exercises[[#This Row],[ExerciseName]],tbl_Lookup_Exercises[ExerciseName],0)),"Unknown")</f>
        <v>Carry</v>
      </c>
    </row>
    <row r="3071" spans="1:18" hidden="1" x14ac:dyDescent="0.25">
      <c r="A3071" s="49" t="s">
        <v>14982</v>
      </c>
      <c r="B3071" s="49" t="s">
        <v>14695</v>
      </c>
      <c r="C3071" s="49" t="s">
        <v>334</v>
      </c>
      <c r="D3071" s="49">
        <v>2</v>
      </c>
      <c r="E3071">
        <v>0</v>
      </c>
      <c r="G3071">
        <v>45</v>
      </c>
      <c r="I3071" s="49"/>
      <c r="M3071" s="49"/>
      <c r="N3071" s="49"/>
      <c r="O3071" s="49"/>
      <c r="P3071" s="49">
        <v>9</v>
      </c>
      <c r="Q3071" s="49" t="s">
        <v>14699</v>
      </c>
      <c r="R3071" s="49" t="str">
        <f>IFERROR(INDEX(tbl_Lookup_Exercises[Category],MATCH(tbl_Exercises[[#This Row],[ExerciseName]],tbl_Lookup_Exercises[ExerciseName],0)),"Unknown")</f>
        <v>Carry</v>
      </c>
    </row>
    <row r="3072" spans="1:18" hidden="1" x14ac:dyDescent="0.25">
      <c r="A3072" s="49" t="s">
        <v>14983</v>
      </c>
      <c r="B3072" s="49" t="s">
        <v>14700</v>
      </c>
      <c r="C3072" s="49" t="s">
        <v>363</v>
      </c>
      <c r="D3072" s="49">
        <v>1</v>
      </c>
      <c r="G3072">
        <v>900</v>
      </c>
      <c r="H3072">
        <v>1.4</v>
      </c>
      <c r="I3072" s="49" t="s">
        <v>3957</v>
      </c>
      <c r="M3072" s="49"/>
      <c r="N3072" s="49"/>
      <c r="O3072" s="49" t="s">
        <v>14984</v>
      </c>
      <c r="P3072" s="49">
        <v>9</v>
      </c>
      <c r="Q3072" s="49" t="s">
        <v>14703</v>
      </c>
      <c r="R3072" s="49" t="str">
        <f>IFERROR(INDEX(tbl_Lookup_Exercises[Category],MATCH(tbl_Exercises[[#This Row],[ExerciseName]],tbl_Lookup_Exercises[ExerciseName],0)),"Unknown")</f>
        <v>Cardio</v>
      </c>
    </row>
    <row r="3073" spans="1:18" hidden="1" x14ac:dyDescent="0.25">
      <c r="A3073" s="49" t="s">
        <v>14985</v>
      </c>
      <c r="B3073" s="49" t="s">
        <v>14700</v>
      </c>
      <c r="C3073" s="49" t="s">
        <v>394</v>
      </c>
      <c r="D3073" s="49">
        <v>1</v>
      </c>
      <c r="E3073">
        <v>0</v>
      </c>
      <c r="F3073">
        <v>15</v>
      </c>
      <c r="I3073" s="49"/>
      <c r="M3073" s="49"/>
      <c r="N3073" s="49" t="s">
        <v>14986</v>
      </c>
      <c r="O3073" s="49" t="s">
        <v>2818</v>
      </c>
      <c r="P3073" s="49">
        <v>9</v>
      </c>
      <c r="Q3073" s="49" t="s">
        <v>14987</v>
      </c>
      <c r="R3073" s="49" t="str">
        <f>IFERROR(INDEX(tbl_Lookup_Exercises[Category],MATCH(tbl_Exercises[[#This Row],[ExerciseName]],tbl_Lookup_Exercises[ExerciseName],0)),"Unknown")</f>
        <v>Warmup</v>
      </c>
    </row>
    <row r="3074" spans="1:18" hidden="1" x14ac:dyDescent="0.25">
      <c r="A3074" s="49" t="s">
        <v>14988</v>
      </c>
      <c r="B3074" s="49" t="s">
        <v>14700</v>
      </c>
      <c r="C3074" s="49" t="s">
        <v>403</v>
      </c>
      <c r="D3074" s="49">
        <v>1</v>
      </c>
      <c r="E3074">
        <v>0</v>
      </c>
      <c r="F3074">
        <v>8</v>
      </c>
      <c r="I3074" s="49"/>
      <c r="M3074" s="49"/>
      <c r="N3074" s="49" t="s">
        <v>14986</v>
      </c>
      <c r="O3074" s="49" t="s">
        <v>2818</v>
      </c>
      <c r="P3074" s="49">
        <v>9</v>
      </c>
      <c r="Q3074" s="49" t="s">
        <v>14989</v>
      </c>
      <c r="R3074" s="49" t="str">
        <f>IFERROR(INDEX(tbl_Lookup_Exercises[Category],MATCH(tbl_Exercises[[#This Row],[ExerciseName]],tbl_Lookup_Exercises[ExerciseName],0)),"Unknown")</f>
        <v>Warmup</v>
      </c>
    </row>
    <row r="3075" spans="1:18" hidden="1" x14ac:dyDescent="0.25">
      <c r="A3075" s="49" t="s">
        <v>14990</v>
      </c>
      <c r="B3075" s="49" t="s">
        <v>14700</v>
      </c>
      <c r="C3075" s="49" t="s">
        <v>398</v>
      </c>
      <c r="D3075" s="49">
        <v>1</v>
      </c>
      <c r="E3075">
        <v>0</v>
      </c>
      <c r="F3075">
        <v>12</v>
      </c>
      <c r="I3075" s="49"/>
      <c r="M3075" s="49"/>
      <c r="N3075" s="49" t="s">
        <v>14986</v>
      </c>
      <c r="O3075" s="49" t="s">
        <v>2818</v>
      </c>
      <c r="P3075" s="49">
        <v>9</v>
      </c>
      <c r="Q3075" s="49" t="s">
        <v>14991</v>
      </c>
      <c r="R3075" s="49" t="str">
        <f>IFERROR(INDEX(tbl_Lookup_Exercises[Category],MATCH(tbl_Exercises[[#This Row],[ExerciseName]],tbl_Lookup_Exercises[ExerciseName],0)),"Unknown")</f>
        <v>Warmup</v>
      </c>
    </row>
    <row r="3076" spans="1:18" hidden="1" x14ac:dyDescent="0.25">
      <c r="A3076" s="49" t="s">
        <v>14992</v>
      </c>
      <c r="B3076" s="49" t="s">
        <v>14700</v>
      </c>
      <c r="C3076" s="49" t="s">
        <v>394</v>
      </c>
      <c r="D3076" s="49">
        <v>2</v>
      </c>
      <c r="E3076">
        <v>0</v>
      </c>
      <c r="F3076">
        <v>15</v>
      </c>
      <c r="I3076" s="49"/>
      <c r="M3076" s="49"/>
      <c r="N3076" s="49" t="s">
        <v>14993</v>
      </c>
      <c r="O3076" s="49" t="s">
        <v>2818</v>
      </c>
      <c r="P3076" s="49">
        <v>9</v>
      </c>
      <c r="Q3076" s="49" t="s">
        <v>14994</v>
      </c>
      <c r="R3076" s="49" t="str">
        <f>IFERROR(INDEX(tbl_Lookup_Exercises[Category],MATCH(tbl_Exercises[[#This Row],[ExerciseName]],tbl_Lookup_Exercises[ExerciseName],0)),"Unknown")</f>
        <v>Warmup</v>
      </c>
    </row>
    <row r="3077" spans="1:18" hidden="1" x14ac:dyDescent="0.25">
      <c r="A3077" s="49" t="s">
        <v>14995</v>
      </c>
      <c r="B3077" s="49" t="s">
        <v>14700</v>
      </c>
      <c r="C3077" s="49" t="s">
        <v>403</v>
      </c>
      <c r="D3077" s="49">
        <v>2</v>
      </c>
      <c r="E3077">
        <v>0</v>
      </c>
      <c r="F3077">
        <v>8</v>
      </c>
      <c r="I3077" s="49"/>
      <c r="M3077" s="49"/>
      <c r="N3077" s="49" t="s">
        <v>14993</v>
      </c>
      <c r="O3077" s="49" t="s">
        <v>2818</v>
      </c>
      <c r="P3077" s="49">
        <v>9</v>
      </c>
      <c r="Q3077" s="49" t="s">
        <v>14996</v>
      </c>
      <c r="R3077" s="49" t="str">
        <f>IFERROR(INDEX(tbl_Lookup_Exercises[Category],MATCH(tbl_Exercises[[#This Row],[ExerciseName]],tbl_Lookup_Exercises[ExerciseName],0)),"Unknown")</f>
        <v>Warmup</v>
      </c>
    </row>
    <row r="3078" spans="1:18" hidden="1" x14ac:dyDescent="0.25">
      <c r="A3078" s="49" t="s">
        <v>14997</v>
      </c>
      <c r="B3078" s="49" t="s">
        <v>14700</v>
      </c>
      <c r="C3078" s="49" t="s">
        <v>398</v>
      </c>
      <c r="D3078" s="49">
        <v>2</v>
      </c>
      <c r="E3078">
        <v>0</v>
      </c>
      <c r="F3078">
        <v>12</v>
      </c>
      <c r="I3078" s="49"/>
      <c r="M3078" s="49"/>
      <c r="N3078" s="49" t="s">
        <v>14993</v>
      </c>
      <c r="O3078" s="49" t="s">
        <v>2818</v>
      </c>
      <c r="P3078" s="49">
        <v>9</v>
      </c>
      <c r="Q3078" s="49" t="s">
        <v>14998</v>
      </c>
      <c r="R3078" s="49" t="str">
        <f>IFERROR(INDEX(tbl_Lookup_Exercises[Category],MATCH(tbl_Exercises[[#This Row],[ExerciseName]],tbl_Lookup_Exercises[ExerciseName],0)),"Unknown")</f>
        <v>Warmup</v>
      </c>
    </row>
    <row r="3079" spans="1:18" hidden="1" x14ac:dyDescent="0.25">
      <c r="A3079" s="49" t="s">
        <v>14999</v>
      </c>
      <c r="B3079" s="49" t="s">
        <v>14700</v>
      </c>
      <c r="C3079" s="49" t="s">
        <v>14739</v>
      </c>
      <c r="D3079" s="49">
        <v>1</v>
      </c>
      <c r="E3079">
        <v>60</v>
      </c>
      <c r="F3079">
        <v>12</v>
      </c>
      <c r="I3079" s="49"/>
      <c r="J3079">
        <v>2</v>
      </c>
      <c r="K3079">
        <v>1</v>
      </c>
      <c r="L3079">
        <v>3</v>
      </c>
      <c r="M3079" s="49" t="s">
        <v>2289</v>
      </c>
      <c r="N3079" s="49"/>
      <c r="O3079" s="49" t="s">
        <v>15000</v>
      </c>
      <c r="P3079" s="49">
        <v>9</v>
      </c>
      <c r="Q3079" s="49" t="s">
        <v>15001</v>
      </c>
      <c r="R3079" s="49" t="str">
        <f>IFERROR(INDEX(tbl_Lookup_Exercises[Category],MATCH(tbl_Exercises[[#This Row],[ExerciseName]],tbl_Lookup_Exercises[ExerciseName],0)),"Unknown")</f>
        <v>Other</v>
      </c>
    </row>
    <row r="3080" spans="1:18" hidden="1" x14ac:dyDescent="0.25">
      <c r="A3080" s="49" t="s">
        <v>15002</v>
      </c>
      <c r="B3080" s="49" t="s">
        <v>14700</v>
      </c>
      <c r="C3080" s="49" t="s">
        <v>14739</v>
      </c>
      <c r="D3080" s="49">
        <v>2</v>
      </c>
      <c r="E3080">
        <v>100</v>
      </c>
      <c r="F3080">
        <v>10</v>
      </c>
      <c r="I3080" s="49"/>
      <c r="J3080">
        <v>2</v>
      </c>
      <c r="K3080">
        <v>1</v>
      </c>
      <c r="L3080">
        <v>3</v>
      </c>
      <c r="M3080" s="49" t="s">
        <v>618</v>
      </c>
      <c r="N3080" s="49"/>
      <c r="O3080" s="49" t="s">
        <v>15003</v>
      </c>
      <c r="P3080" s="49">
        <v>9</v>
      </c>
      <c r="Q3080" s="49" t="s">
        <v>15004</v>
      </c>
      <c r="R3080" s="49" t="str">
        <f>IFERROR(INDEX(tbl_Lookup_Exercises[Category],MATCH(tbl_Exercises[[#This Row],[ExerciseName]],tbl_Lookup_Exercises[ExerciseName],0)),"Unknown")</f>
        <v>Other</v>
      </c>
    </row>
    <row r="3081" spans="1:18" hidden="1" x14ac:dyDescent="0.25">
      <c r="A3081" s="49" t="s">
        <v>15005</v>
      </c>
      <c r="B3081" s="49" t="s">
        <v>14700</v>
      </c>
      <c r="C3081" s="49" t="s">
        <v>14739</v>
      </c>
      <c r="D3081" s="49">
        <v>3</v>
      </c>
      <c r="E3081">
        <v>100</v>
      </c>
      <c r="F3081">
        <v>10</v>
      </c>
      <c r="I3081" s="49"/>
      <c r="J3081">
        <v>2</v>
      </c>
      <c r="K3081">
        <v>1</v>
      </c>
      <c r="L3081">
        <v>3</v>
      </c>
      <c r="M3081" s="49" t="s">
        <v>618</v>
      </c>
      <c r="N3081" s="49"/>
      <c r="O3081" s="49" t="s">
        <v>15003</v>
      </c>
      <c r="P3081" s="49">
        <v>9</v>
      </c>
      <c r="Q3081" s="49" t="s">
        <v>15006</v>
      </c>
      <c r="R3081" s="49" t="str">
        <f>IFERROR(INDEX(tbl_Lookup_Exercises[Category],MATCH(tbl_Exercises[[#This Row],[ExerciseName]],tbl_Lookup_Exercises[ExerciseName],0)),"Unknown")</f>
        <v>Other</v>
      </c>
    </row>
    <row r="3082" spans="1:18" hidden="1" x14ac:dyDescent="0.25">
      <c r="A3082" s="49" t="s">
        <v>15007</v>
      </c>
      <c r="B3082" s="49" t="s">
        <v>14700</v>
      </c>
      <c r="C3082" s="49" t="s">
        <v>14739</v>
      </c>
      <c r="D3082" s="49">
        <v>4</v>
      </c>
      <c r="E3082">
        <v>110</v>
      </c>
      <c r="F3082">
        <v>10</v>
      </c>
      <c r="I3082" s="49"/>
      <c r="J3082">
        <v>2</v>
      </c>
      <c r="K3082">
        <v>1</v>
      </c>
      <c r="L3082">
        <v>3</v>
      </c>
      <c r="M3082" s="49" t="s">
        <v>618</v>
      </c>
      <c r="N3082" s="49"/>
      <c r="O3082" s="49" t="s">
        <v>15008</v>
      </c>
      <c r="P3082" s="49">
        <v>9</v>
      </c>
      <c r="Q3082" s="49" t="s">
        <v>15009</v>
      </c>
      <c r="R3082" s="49" t="str">
        <f>IFERROR(INDEX(tbl_Lookup_Exercises[Category],MATCH(tbl_Exercises[[#This Row],[ExerciseName]],tbl_Lookup_Exercises[ExerciseName],0)),"Unknown")</f>
        <v>Other</v>
      </c>
    </row>
    <row r="3083" spans="1:18" hidden="1" x14ac:dyDescent="0.25">
      <c r="A3083" s="49" t="s">
        <v>15010</v>
      </c>
      <c r="B3083" s="49" t="s">
        <v>14700</v>
      </c>
      <c r="C3083" s="49" t="s">
        <v>41</v>
      </c>
      <c r="D3083" s="49">
        <v>1</v>
      </c>
      <c r="E3083">
        <v>120</v>
      </c>
      <c r="F3083">
        <v>12</v>
      </c>
      <c r="I3083" s="49"/>
      <c r="J3083">
        <v>2</v>
      </c>
      <c r="K3083">
        <v>1</v>
      </c>
      <c r="L3083">
        <v>3</v>
      </c>
      <c r="M3083" s="49" t="s">
        <v>618</v>
      </c>
      <c r="N3083" s="49"/>
      <c r="O3083" s="49" t="s">
        <v>15011</v>
      </c>
      <c r="P3083" s="49">
        <v>9</v>
      </c>
      <c r="Q3083" s="49" t="s">
        <v>15012</v>
      </c>
      <c r="R3083" s="49" t="str">
        <f>IFERROR(INDEX(tbl_Lookup_Exercises[Category],MATCH(tbl_Exercises[[#This Row],[ExerciseName]],tbl_Lookup_Exercises[ExerciseName],0)),"Unknown")</f>
        <v>Pull</v>
      </c>
    </row>
    <row r="3084" spans="1:18" hidden="1" x14ac:dyDescent="0.25">
      <c r="A3084" s="49" t="s">
        <v>15013</v>
      </c>
      <c r="B3084" s="49" t="s">
        <v>14700</v>
      </c>
      <c r="C3084" s="49" t="s">
        <v>41</v>
      </c>
      <c r="D3084" s="49">
        <v>2</v>
      </c>
      <c r="E3084">
        <v>120</v>
      </c>
      <c r="F3084">
        <v>12</v>
      </c>
      <c r="I3084" s="49"/>
      <c r="J3084">
        <v>2</v>
      </c>
      <c r="K3084">
        <v>1</v>
      </c>
      <c r="L3084">
        <v>3</v>
      </c>
      <c r="M3084" s="49" t="s">
        <v>1745</v>
      </c>
      <c r="N3084" s="49"/>
      <c r="O3084" s="49" t="s">
        <v>15014</v>
      </c>
      <c r="P3084" s="49">
        <v>9</v>
      </c>
      <c r="Q3084" s="49" t="s">
        <v>15015</v>
      </c>
      <c r="R3084" s="49" t="str">
        <f>IFERROR(INDEX(tbl_Lookup_Exercises[Category],MATCH(tbl_Exercises[[#This Row],[ExerciseName]],tbl_Lookup_Exercises[ExerciseName],0)),"Unknown")</f>
        <v>Pull</v>
      </c>
    </row>
    <row r="3085" spans="1:18" hidden="1" x14ac:dyDescent="0.25">
      <c r="A3085" s="49" t="s">
        <v>15016</v>
      </c>
      <c r="B3085" s="49" t="s">
        <v>14700</v>
      </c>
      <c r="C3085" s="49" t="s">
        <v>41</v>
      </c>
      <c r="D3085" s="49">
        <v>3</v>
      </c>
      <c r="E3085">
        <v>120</v>
      </c>
      <c r="F3085">
        <v>11</v>
      </c>
      <c r="I3085" s="49"/>
      <c r="J3085">
        <v>2</v>
      </c>
      <c r="K3085">
        <v>1</v>
      </c>
      <c r="L3085">
        <v>3</v>
      </c>
      <c r="M3085" s="49" t="s">
        <v>610</v>
      </c>
      <c r="N3085" s="49"/>
      <c r="O3085" s="49" t="s">
        <v>15017</v>
      </c>
      <c r="P3085" s="49">
        <v>9</v>
      </c>
      <c r="Q3085" s="49" t="s">
        <v>15018</v>
      </c>
      <c r="R3085" s="49" t="str">
        <f>IFERROR(INDEX(tbl_Lookup_Exercises[Category],MATCH(tbl_Exercises[[#This Row],[ExerciseName]],tbl_Lookup_Exercises[ExerciseName],0)),"Unknown")</f>
        <v>Pull</v>
      </c>
    </row>
    <row r="3086" spans="1:18" hidden="1" x14ac:dyDescent="0.25">
      <c r="A3086" s="49" t="s">
        <v>15019</v>
      </c>
      <c r="B3086" s="49" t="s">
        <v>14700</v>
      </c>
      <c r="C3086" s="49" t="s">
        <v>45</v>
      </c>
      <c r="D3086" s="49">
        <v>1</v>
      </c>
      <c r="E3086">
        <v>80</v>
      </c>
      <c r="F3086">
        <v>10</v>
      </c>
      <c r="I3086" s="49"/>
      <c r="J3086">
        <v>2</v>
      </c>
      <c r="K3086">
        <v>1</v>
      </c>
      <c r="L3086">
        <v>3</v>
      </c>
      <c r="M3086" s="49" t="s">
        <v>618</v>
      </c>
      <c r="N3086" s="49"/>
      <c r="O3086" s="49" t="s">
        <v>15020</v>
      </c>
      <c r="P3086" s="49">
        <v>9</v>
      </c>
      <c r="Q3086" s="49" t="s">
        <v>15021</v>
      </c>
      <c r="R3086" s="49" t="str">
        <f>IFERROR(INDEX(tbl_Lookup_Exercises[Category],MATCH(tbl_Exercises[[#This Row],[ExerciseName]],tbl_Lookup_Exercises[ExerciseName],0)),"Unknown")</f>
        <v>Pull</v>
      </c>
    </row>
    <row r="3087" spans="1:18" hidden="1" x14ac:dyDescent="0.25">
      <c r="A3087" s="49" t="s">
        <v>15022</v>
      </c>
      <c r="B3087" s="49" t="s">
        <v>14700</v>
      </c>
      <c r="C3087" s="49" t="s">
        <v>45</v>
      </c>
      <c r="D3087" s="49">
        <v>2</v>
      </c>
      <c r="E3087">
        <v>80</v>
      </c>
      <c r="F3087">
        <v>10</v>
      </c>
      <c r="I3087" s="49"/>
      <c r="J3087">
        <v>2</v>
      </c>
      <c r="K3087">
        <v>1</v>
      </c>
      <c r="L3087">
        <v>3</v>
      </c>
      <c r="M3087" s="49" t="s">
        <v>1745</v>
      </c>
      <c r="N3087" s="49"/>
      <c r="O3087" s="49" t="s">
        <v>15023</v>
      </c>
      <c r="P3087" s="49">
        <v>9</v>
      </c>
      <c r="Q3087" s="49" t="s">
        <v>15024</v>
      </c>
      <c r="R3087" s="49" t="str">
        <f>IFERROR(INDEX(tbl_Lookup_Exercises[Category],MATCH(tbl_Exercises[[#This Row],[ExerciseName]],tbl_Lookup_Exercises[ExerciseName],0)),"Unknown")</f>
        <v>Pull</v>
      </c>
    </row>
    <row r="3088" spans="1:18" hidden="1" x14ac:dyDescent="0.25">
      <c r="A3088" s="49" t="s">
        <v>15025</v>
      </c>
      <c r="B3088" s="49" t="s">
        <v>14700</v>
      </c>
      <c r="C3088" s="49" t="s">
        <v>45</v>
      </c>
      <c r="D3088" s="49">
        <v>3</v>
      </c>
      <c r="E3088">
        <v>80</v>
      </c>
      <c r="F3088">
        <v>9</v>
      </c>
      <c r="I3088" s="49"/>
      <c r="J3088">
        <v>2</v>
      </c>
      <c r="K3088">
        <v>1</v>
      </c>
      <c r="L3088">
        <v>3</v>
      </c>
      <c r="M3088" s="49" t="s">
        <v>610</v>
      </c>
      <c r="N3088" s="49"/>
      <c r="O3088" s="49" t="s">
        <v>15026</v>
      </c>
      <c r="P3088" s="49">
        <v>9</v>
      </c>
      <c r="Q3088" s="49" t="s">
        <v>15027</v>
      </c>
      <c r="R3088" s="49" t="str">
        <f>IFERROR(INDEX(tbl_Lookup_Exercises[Category],MATCH(tbl_Exercises[[#This Row],[ExerciseName]],tbl_Lookup_Exercises[ExerciseName],0)),"Unknown")</f>
        <v>Pull</v>
      </c>
    </row>
    <row r="3089" spans="1:18" hidden="1" x14ac:dyDescent="0.25">
      <c r="A3089" s="49" t="s">
        <v>15028</v>
      </c>
      <c r="B3089" s="49" t="s">
        <v>14700</v>
      </c>
      <c r="C3089" s="49" t="s">
        <v>309</v>
      </c>
      <c r="D3089" s="49">
        <v>1</v>
      </c>
      <c r="E3089">
        <v>10</v>
      </c>
      <c r="F3089">
        <v>12</v>
      </c>
      <c r="I3089" s="49"/>
      <c r="J3089">
        <v>2</v>
      </c>
      <c r="K3089">
        <v>1</v>
      </c>
      <c r="L3089">
        <v>3</v>
      </c>
      <c r="M3089" s="49" t="s">
        <v>2289</v>
      </c>
      <c r="N3089" s="49"/>
      <c r="O3089" s="49" t="s">
        <v>15029</v>
      </c>
      <c r="P3089" s="49">
        <v>9</v>
      </c>
      <c r="Q3089" s="49" t="s">
        <v>15030</v>
      </c>
      <c r="R3089" s="49" t="str">
        <f>IFERROR(INDEX(tbl_Lookup_Exercises[Category],MATCH(tbl_Exercises[[#This Row],[ExerciseName]],tbl_Lookup_Exercises[ExerciseName],0)),"Unknown")</f>
        <v>Push</v>
      </c>
    </row>
    <row r="3090" spans="1:18" hidden="1" x14ac:dyDescent="0.25">
      <c r="A3090" s="49" t="s">
        <v>15031</v>
      </c>
      <c r="B3090" s="49" t="s">
        <v>14700</v>
      </c>
      <c r="C3090" s="49" t="s">
        <v>309</v>
      </c>
      <c r="D3090" s="49">
        <v>2</v>
      </c>
      <c r="E3090">
        <v>15</v>
      </c>
      <c r="F3090">
        <v>12</v>
      </c>
      <c r="I3090" s="49"/>
      <c r="J3090">
        <v>2</v>
      </c>
      <c r="K3090">
        <v>1</v>
      </c>
      <c r="L3090">
        <v>3</v>
      </c>
      <c r="M3090" s="49" t="s">
        <v>2289</v>
      </c>
      <c r="N3090" s="49"/>
      <c r="O3090" s="49" t="s">
        <v>15029</v>
      </c>
      <c r="P3090" s="49">
        <v>9</v>
      </c>
      <c r="Q3090" s="49" t="s">
        <v>15032</v>
      </c>
      <c r="R3090" s="49" t="str">
        <f>IFERROR(INDEX(tbl_Lookup_Exercises[Category],MATCH(tbl_Exercises[[#This Row],[ExerciseName]],tbl_Lookup_Exercises[ExerciseName],0)),"Unknown")</f>
        <v>Push</v>
      </c>
    </row>
    <row r="3091" spans="1:18" hidden="1" x14ac:dyDescent="0.25">
      <c r="A3091" s="49" t="s">
        <v>15033</v>
      </c>
      <c r="B3091" s="49" t="s">
        <v>14700</v>
      </c>
      <c r="C3091" s="49" t="s">
        <v>309</v>
      </c>
      <c r="D3091" s="49">
        <v>3</v>
      </c>
      <c r="E3091">
        <v>15</v>
      </c>
      <c r="F3091">
        <v>8</v>
      </c>
      <c r="I3091" s="49"/>
      <c r="J3091">
        <v>2</v>
      </c>
      <c r="K3091">
        <v>1</v>
      </c>
      <c r="L3091">
        <v>3</v>
      </c>
      <c r="M3091" s="49" t="s">
        <v>2289</v>
      </c>
      <c r="N3091" s="49"/>
      <c r="O3091" s="49" t="s">
        <v>15034</v>
      </c>
      <c r="P3091" s="49">
        <v>9</v>
      </c>
      <c r="Q3091" s="49" t="s">
        <v>15035</v>
      </c>
      <c r="R3091" s="49" t="str">
        <f>IFERROR(INDEX(tbl_Lookup_Exercises[Category],MATCH(tbl_Exercises[[#This Row],[ExerciseName]],tbl_Lookup_Exercises[ExerciseName],0)),"Unknown")</f>
        <v>Push</v>
      </c>
    </row>
    <row r="3092" spans="1:18" hidden="1" x14ac:dyDescent="0.25">
      <c r="A3092" s="49" t="s">
        <v>15036</v>
      </c>
      <c r="B3092" s="49" t="s">
        <v>14700</v>
      </c>
      <c r="C3092" s="49" t="s">
        <v>229</v>
      </c>
      <c r="D3092" s="49">
        <v>1</v>
      </c>
      <c r="E3092">
        <v>20</v>
      </c>
      <c r="F3092">
        <v>12</v>
      </c>
      <c r="I3092" s="49"/>
      <c r="J3092">
        <v>2</v>
      </c>
      <c r="K3092">
        <v>1</v>
      </c>
      <c r="L3092">
        <v>3</v>
      </c>
      <c r="M3092" s="49" t="s">
        <v>2289</v>
      </c>
      <c r="N3092" s="49"/>
      <c r="O3092" s="49" t="s">
        <v>15037</v>
      </c>
      <c r="P3092" s="49">
        <v>9</v>
      </c>
      <c r="Q3092" s="49" t="s">
        <v>15038</v>
      </c>
      <c r="R3092" s="49" t="str">
        <f>IFERROR(INDEX(tbl_Lookup_Exercises[Category],MATCH(tbl_Exercises[[#This Row],[ExerciseName]],tbl_Lookup_Exercises[ExerciseName],0)),"Unknown")</f>
        <v>Arms_Triceps</v>
      </c>
    </row>
    <row r="3093" spans="1:18" hidden="1" x14ac:dyDescent="0.25">
      <c r="A3093" s="49" t="s">
        <v>15039</v>
      </c>
      <c r="B3093" s="49" t="s">
        <v>14700</v>
      </c>
      <c r="C3093" s="49" t="s">
        <v>229</v>
      </c>
      <c r="D3093" s="49">
        <v>2</v>
      </c>
      <c r="E3093">
        <v>25</v>
      </c>
      <c r="F3093">
        <v>11</v>
      </c>
      <c r="I3093" s="49"/>
      <c r="J3093">
        <v>2</v>
      </c>
      <c r="K3093">
        <v>1</v>
      </c>
      <c r="L3093">
        <v>3</v>
      </c>
      <c r="M3093" s="49" t="s">
        <v>618</v>
      </c>
      <c r="N3093" s="49"/>
      <c r="O3093" s="49" t="s">
        <v>15040</v>
      </c>
      <c r="P3093" s="49">
        <v>9</v>
      </c>
      <c r="Q3093" s="49" t="s">
        <v>15041</v>
      </c>
      <c r="R3093" s="49" t="str">
        <f>IFERROR(INDEX(tbl_Lookup_Exercises[Category],MATCH(tbl_Exercises[[#This Row],[ExerciseName]],tbl_Lookup_Exercises[ExerciseName],0)),"Unknown")</f>
        <v>Arms_Triceps</v>
      </c>
    </row>
    <row r="3094" spans="1:18" hidden="1" x14ac:dyDescent="0.25">
      <c r="A3094" s="49" t="s">
        <v>15042</v>
      </c>
      <c r="B3094" s="49" t="s">
        <v>14700</v>
      </c>
      <c r="C3094" s="49" t="s">
        <v>229</v>
      </c>
      <c r="D3094" s="49">
        <v>3</v>
      </c>
      <c r="E3094">
        <v>25</v>
      </c>
      <c r="F3094">
        <v>9</v>
      </c>
      <c r="I3094" s="49"/>
      <c r="J3094">
        <v>2</v>
      </c>
      <c r="K3094">
        <v>1</v>
      </c>
      <c r="L3094">
        <v>3</v>
      </c>
      <c r="M3094" s="49" t="s">
        <v>618</v>
      </c>
      <c r="N3094" s="49"/>
      <c r="O3094" s="49" t="s">
        <v>15040</v>
      </c>
      <c r="P3094" s="49">
        <v>9</v>
      </c>
      <c r="Q3094" s="49" t="s">
        <v>15043</v>
      </c>
      <c r="R3094" s="49" t="str">
        <f>IFERROR(INDEX(tbl_Lookup_Exercises[Category],MATCH(tbl_Exercises[[#This Row],[ExerciseName]],tbl_Lookup_Exercises[ExerciseName],0)),"Unknown")</f>
        <v>Arms_Triceps</v>
      </c>
    </row>
    <row r="3095" spans="1:18" hidden="1" x14ac:dyDescent="0.25">
      <c r="A3095" s="49" t="s">
        <v>15044</v>
      </c>
      <c r="B3095" s="49" t="s">
        <v>14700</v>
      </c>
      <c r="C3095" s="49" t="s">
        <v>102</v>
      </c>
      <c r="D3095" s="49">
        <v>1</v>
      </c>
      <c r="E3095">
        <v>20</v>
      </c>
      <c r="F3095">
        <v>12</v>
      </c>
      <c r="I3095" s="49"/>
      <c r="J3095">
        <v>2</v>
      </c>
      <c r="K3095">
        <v>1</v>
      </c>
      <c r="L3095">
        <v>3</v>
      </c>
      <c r="M3095" s="49" t="s">
        <v>618</v>
      </c>
      <c r="N3095" s="49"/>
      <c r="O3095" s="49" t="s">
        <v>3189</v>
      </c>
      <c r="P3095" s="49">
        <v>9</v>
      </c>
      <c r="Q3095" s="49" t="s">
        <v>15045</v>
      </c>
      <c r="R3095" s="49" t="str">
        <f>IFERROR(INDEX(tbl_Lookup_Exercises[Category],MATCH(tbl_Exercises[[#This Row],[ExerciseName]],tbl_Lookup_Exercises[ExerciseName],0)),"Unknown")</f>
        <v>Arms_Biceps</v>
      </c>
    </row>
    <row r="3096" spans="1:18" hidden="1" x14ac:dyDescent="0.25">
      <c r="A3096" s="49" t="s">
        <v>15046</v>
      </c>
      <c r="B3096" s="49" t="s">
        <v>14700</v>
      </c>
      <c r="C3096" s="49" t="s">
        <v>102</v>
      </c>
      <c r="D3096" s="49">
        <v>2</v>
      </c>
      <c r="E3096">
        <v>22.5</v>
      </c>
      <c r="F3096">
        <v>10</v>
      </c>
      <c r="I3096" s="49"/>
      <c r="J3096">
        <v>2</v>
      </c>
      <c r="K3096">
        <v>1</v>
      </c>
      <c r="L3096">
        <v>3</v>
      </c>
      <c r="M3096" s="49" t="s">
        <v>618</v>
      </c>
      <c r="N3096" s="49"/>
      <c r="O3096" s="49" t="s">
        <v>3189</v>
      </c>
      <c r="P3096" s="49">
        <v>9</v>
      </c>
      <c r="Q3096" s="49" t="s">
        <v>15047</v>
      </c>
      <c r="R3096" s="49" t="str">
        <f>IFERROR(INDEX(tbl_Lookup_Exercises[Category],MATCH(tbl_Exercises[[#This Row],[ExerciseName]],tbl_Lookup_Exercises[ExerciseName],0)),"Unknown")</f>
        <v>Arms_Biceps</v>
      </c>
    </row>
    <row r="3097" spans="1:18" hidden="1" x14ac:dyDescent="0.25">
      <c r="A3097" s="49" t="s">
        <v>15048</v>
      </c>
      <c r="B3097" s="49" t="s">
        <v>14700</v>
      </c>
      <c r="C3097" s="49" t="s">
        <v>102</v>
      </c>
      <c r="D3097" s="49">
        <v>3</v>
      </c>
      <c r="E3097">
        <v>25</v>
      </c>
      <c r="F3097">
        <v>8</v>
      </c>
      <c r="I3097" s="49"/>
      <c r="J3097">
        <v>2</v>
      </c>
      <c r="K3097">
        <v>1</v>
      </c>
      <c r="L3097">
        <v>3</v>
      </c>
      <c r="M3097" s="49" t="s">
        <v>618</v>
      </c>
      <c r="N3097" s="49"/>
      <c r="O3097" s="49" t="s">
        <v>3189</v>
      </c>
      <c r="P3097" s="49">
        <v>9</v>
      </c>
      <c r="Q3097" s="49" t="s">
        <v>15049</v>
      </c>
      <c r="R3097" s="49" t="str">
        <f>IFERROR(INDEX(tbl_Lookup_Exercises[Category],MATCH(tbl_Exercises[[#This Row],[ExerciseName]],tbl_Lookup_Exercises[ExerciseName],0)),"Unknown")</f>
        <v>Arms_Biceps</v>
      </c>
    </row>
    <row r="3098" spans="1:18" hidden="1" x14ac:dyDescent="0.25">
      <c r="A3098" s="49" t="s">
        <v>15050</v>
      </c>
      <c r="B3098" s="49" t="s">
        <v>14700</v>
      </c>
      <c r="C3098" s="49" t="s">
        <v>1534</v>
      </c>
      <c r="D3098" s="49">
        <v>1</v>
      </c>
      <c r="E3098">
        <v>130</v>
      </c>
      <c r="G3098">
        <v>60</v>
      </c>
      <c r="I3098" s="49"/>
      <c r="M3098" s="49"/>
      <c r="N3098" s="49"/>
      <c r="O3098" s="49"/>
      <c r="P3098" s="49">
        <v>9</v>
      </c>
      <c r="Q3098" s="49" t="s">
        <v>15051</v>
      </c>
      <c r="R3098" s="49" t="str">
        <f>IFERROR(INDEX(tbl_Lookup_Exercises[Category],MATCH(tbl_Exercises[[#This Row],[ExerciseName]],tbl_Lookup_Exercises[ExerciseName],0)),"Unknown")</f>
        <v>Carry</v>
      </c>
    </row>
    <row r="3099" spans="1:18" hidden="1" x14ac:dyDescent="0.25">
      <c r="A3099" s="49" t="s">
        <v>15052</v>
      </c>
      <c r="B3099" s="49" t="s">
        <v>14700</v>
      </c>
      <c r="C3099" s="49" t="s">
        <v>1534</v>
      </c>
      <c r="D3099" s="49">
        <v>2</v>
      </c>
      <c r="E3099">
        <v>150</v>
      </c>
      <c r="G3099">
        <v>49.8</v>
      </c>
      <c r="I3099" s="49"/>
      <c r="M3099" s="49"/>
      <c r="N3099" s="49"/>
      <c r="O3099" s="49" t="s">
        <v>6856</v>
      </c>
      <c r="P3099" s="49">
        <v>9</v>
      </c>
      <c r="Q3099" s="49" t="s">
        <v>15053</v>
      </c>
      <c r="R3099" s="49" t="str">
        <f>IFERROR(INDEX(tbl_Lookup_Exercises[Category],MATCH(tbl_Exercises[[#This Row],[ExerciseName]],tbl_Lookup_Exercises[ExerciseName],0)),"Unknown")</f>
        <v>Carry</v>
      </c>
    </row>
    <row r="3100" spans="1:18" hidden="1" x14ac:dyDescent="0.25">
      <c r="A3100" s="49" t="s">
        <v>15054</v>
      </c>
      <c r="B3100" s="49" t="s">
        <v>14700</v>
      </c>
      <c r="C3100" s="49" t="s">
        <v>363</v>
      </c>
      <c r="D3100" s="49">
        <v>2</v>
      </c>
      <c r="G3100">
        <v>780</v>
      </c>
      <c r="H3100">
        <v>1.4</v>
      </c>
      <c r="I3100" s="49" t="s">
        <v>3957</v>
      </c>
      <c r="M3100" s="49"/>
      <c r="N3100" s="49"/>
      <c r="O3100" s="49" t="s">
        <v>15055</v>
      </c>
      <c r="P3100" s="49">
        <v>9</v>
      </c>
      <c r="Q3100" s="49" t="s">
        <v>14704</v>
      </c>
      <c r="R3100" s="49" t="str">
        <f>IFERROR(INDEX(tbl_Lookup_Exercises[Category],MATCH(tbl_Exercises[[#This Row],[ExerciseName]],tbl_Lookup_Exercises[ExerciseName],0)),"Unknown")</f>
        <v>Cardio</v>
      </c>
    </row>
    <row r="3101" spans="1:18" hidden="1" x14ac:dyDescent="0.25">
      <c r="A3101" s="49" t="s">
        <v>15056</v>
      </c>
      <c r="B3101" s="49" t="s">
        <v>14705</v>
      </c>
      <c r="C3101" s="49" t="s">
        <v>363</v>
      </c>
      <c r="D3101" s="49">
        <v>1</v>
      </c>
      <c r="G3101">
        <v>301</v>
      </c>
      <c r="H3101">
        <v>0.6</v>
      </c>
      <c r="I3101" s="49" t="s">
        <v>3957</v>
      </c>
      <c r="M3101" s="49"/>
      <c r="N3101" s="49"/>
      <c r="O3101" s="49" t="s">
        <v>15057</v>
      </c>
      <c r="P3101" s="49">
        <v>9</v>
      </c>
      <c r="Q3101" s="49" t="s">
        <v>14707</v>
      </c>
      <c r="R3101" s="49" t="str">
        <f>IFERROR(INDEX(tbl_Lookup_Exercises[Category],MATCH(tbl_Exercises[[#This Row],[ExerciseName]],tbl_Lookup_Exercises[ExerciseName],0)),"Unknown")</f>
        <v>Cardio</v>
      </c>
    </row>
    <row r="3102" spans="1:18" hidden="1" x14ac:dyDescent="0.25">
      <c r="A3102" s="49" t="s">
        <v>15058</v>
      </c>
      <c r="B3102" s="49" t="s">
        <v>14705</v>
      </c>
      <c r="C3102" s="49" t="s">
        <v>394</v>
      </c>
      <c r="D3102" s="49">
        <v>1</v>
      </c>
      <c r="E3102">
        <v>0</v>
      </c>
      <c r="F3102">
        <v>15</v>
      </c>
      <c r="I3102" s="49"/>
      <c r="M3102" s="49"/>
      <c r="N3102" s="49" t="s">
        <v>15059</v>
      </c>
      <c r="O3102" s="49" t="s">
        <v>4484</v>
      </c>
      <c r="P3102" s="49">
        <v>9</v>
      </c>
      <c r="Q3102" s="49" t="s">
        <v>15060</v>
      </c>
      <c r="R3102" s="49" t="str">
        <f>IFERROR(INDEX(tbl_Lookup_Exercises[Category],MATCH(tbl_Exercises[[#This Row],[ExerciseName]],tbl_Lookup_Exercises[ExerciseName],0)),"Unknown")</f>
        <v>Warmup</v>
      </c>
    </row>
    <row r="3103" spans="1:18" hidden="1" x14ac:dyDescent="0.25">
      <c r="A3103" s="49" t="s">
        <v>15061</v>
      </c>
      <c r="B3103" s="49" t="s">
        <v>14705</v>
      </c>
      <c r="C3103" s="49" t="s">
        <v>398</v>
      </c>
      <c r="D3103" s="49">
        <v>1</v>
      </c>
      <c r="E3103">
        <v>0</v>
      </c>
      <c r="F3103">
        <v>12</v>
      </c>
      <c r="I3103" s="49"/>
      <c r="M3103" s="49"/>
      <c r="N3103" s="49" t="s">
        <v>15059</v>
      </c>
      <c r="O3103" s="49"/>
      <c r="P3103" s="49">
        <v>9</v>
      </c>
      <c r="Q3103" s="49" t="s">
        <v>15062</v>
      </c>
      <c r="R3103" s="49" t="str">
        <f>IFERROR(INDEX(tbl_Lookup_Exercises[Category],MATCH(tbl_Exercises[[#This Row],[ExerciseName]],tbl_Lookup_Exercises[ExerciseName],0)),"Unknown")</f>
        <v>Warmup</v>
      </c>
    </row>
    <row r="3104" spans="1:18" hidden="1" x14ac:dyDescent="0.25">
      <c r="A3104" s="49" t="s">
        <v>15063</v>
      </c>
      <c r="B3104" s="49" t="s">
        <v>14705</v>
      </c>
      <c r="C3104" s="49" t="s">
        <v>403</v>
      </c>
      <c r="D3104" s="49">
        <v>1</v>
      </c>
      <c r="E3104">
        <v>0</v>
      </c>
      <c r="F3104">
        <v>8</v>
      </c>
      <c r="I3104" s="49"/>
      <c r="M3104" s="49"/>
      <c r="N3104" s="49" t="s">
        <v>15059</v>
      </c>
      <c r="O3104" s="49"/>
      <c r="P3104" s="49">
        <v>9</v>
      </c>
      <c r="Q3104" s="49" t="s">
        <v>15064</v>
      </c>
      <c r="R3104" s="49" t="str">
        <f>IFERROR(INDEX(tbl_Lookup_Exercises[Category],MATCH(tbl_Exercises[[#This Row],[ExerciseName]],tbl_Lookup_Exercises[ExerciseName],0)),"Unknown")</f>
        <v>Warmup</v>
      </c>
    </row>
    <row r="3105" spans="1:18" hidden="1" x14ac:dyDescent="0.25">
      <c r="A3105" s="49" t="s">
        <v>15065</v>
      </c>
      <c r="B3105" s="49" t="s">
        <v>14705</v>
      </c>
      <c r="C3105" s="49" t="s">
        <v>407</v>
      </c>
      <c r="D3105" s="49">
        <v>1</v>
      </c>
      <c r="E3105">
        <v>0</v>
      </c>
      <c r="F3105">
        <v>10</v>
      </c>
      <c r="I3105" s="49"/>
      <c r="M3105" s="49"/>
      <c r="N3105" s="49" t="s">
        <v>15059</v>
      </c>
      <c r="O3105" s="49"/>
      <c r="P3105" s="49">
        <v>9</v>
      </c>
      <c r="Q3105" s="49" t="s">
        <v>15066</v>
      </c>
      <c r="R3105" s="49" t="str">
        <f>IFERROR(INDEX(tbl_Lookup_Exercises[Category],MATCH(tbl_Exercises[[#This Row],[ExerciseName]],tbl_Lookup_Exercises[ExerciseName],0)),"Unknown")</f>
        <v>Warmup</v>
      </c>
    </row>
    <row r="3106" spans="1:18" hidden="1" x14ac:dyDescent="0.25">
      <c r="A3106" s="49" t="s">
        <v>15067</v>
      </c>
      <c r="B3106" s="49" t="s">
        <v>14705</v>
      </c>
      <c r="C3106" s="49" t="s">
        <v>389</v>
      </c>
      <c r="D3106" s="49">
        <v>1</v>
      </c>
      <c r="E3106">
        <v>0</v>
      </c>
      <c r="F3106">
        <v>10</v>
      </c>
      <c r="I3106" s="49"/>
      <c r="M3106" s="49"/>
      <c r="N3106" s="49" t="s">
        <v>15059</v>
      </c>
      <c r="O3106" s="49"/>
      <c r="P3106" s="49">
        <v>9</v>
      </c>
      <c r="Q3106" s="49" t="s">
        <v>15068</v>
      </c>
      <c r="R3106" s="49" t="str">
        <f>IFERROR(INDEX(tbl_Lookup_Exercises[Category],MATCH(tbl_Exercises[[#This Row],[ExerciseName]],tbl_Lookup_Exercises[ExerciseName],0)),"Unknown")</f>
        <v>Push</v>
      </c>
    </row>
    <row r="3107" spans="1:18" hidden="1" x14ac:dyDescent="0.25">
      <c r="A3107" s="49" t="s">
        <v>15069</v>
      </c>
      <c r="B3107" s="49" t="s">
        <v>14705</v>
      </c>
      <c r="C3107" s="49" t="s">
        <v>394</v>
      </c>
      <c r="D3107" s="49">
        <v>2</v>
      </c>
      <c r="E3107">
        <v>0</v>
      </c>
      <c r="F3107">
        <v>15</v>
      </c>
      <c r="I3107" s="49"/>
      <c r="M3107" s="49"/>
      <c r="N3107" s="49" t="s">
        <v>15070</v>
      </c>
      <c r="O3107" s="49" t="s">
        <v>4484</v>
      </c>
      <c r="P3107" s="49">
        <v>9</v>
      </c>
      <c r="Q3107" s="49" t="s">
        <v>15071</v>
      </c>
      <c r="R3107" s="49" t="str">
        <f>IFERROR(INDEX(tbl_Lookup_Exercises[Category],MATCH(tbl_Exercises[[#This Row],[ExerciseName]],tbl_Lookup_Exercises[ExerciseName],0)),"Unknown")</f>
        <v>Warmup</v>
      </c>
    </row>
    <row r="3108" spans="1:18" hidden="1" x14ac:dyDescent="0.25">
      <c r="A3108" s="49" t="s">
        <v>15072</v>
      </c>
      <c r="B3108" s="49" t="s">
        <v>14705</v>
      </c>
      <c r="C3108" s="49" t="s">
        <v>398</v>
      </c>
      <c r="D3108" s="49">
        <v>2</v>
      </c>
      <c r="E3108">
        <v>0</v>
      </c>
      <c r="F3108">
        <v>12</v>
      </c>
      <c r="I3108" s="49"/>
      <c r="M3108" s="49"/>
      <c r="N3108" s="49" t="s">
        <v>15070</v>
      </c>
      <c r="O3108" s="49"/>
      <c r="P3108" s="49">
        <v>9</v>
      </c>
      <c r="Q3108" s="49" t="s">
        <v>15073</v>
      </c>
      <c r="R3108" s="49" t="str">
        <f>IFERROR(INDEX(tbl_Lookup_Exercises[Category],MATCH(tbl_Exercises[[#This Row],[ExerciseName]],tbl_Lookup_Exercises[ExerciseName],0)),"Unknown")</f>
        <v>Warmup</v>
      </c>
    </row>
    <row r="3109" spans="1:18" hidden="1" x14ac:dyDescent="0.25">
      <c r="A3109" s="49" t="s">
        <v>15074</v>
      </c>
      <c r="B3109" s="49" t="s">
        <v>14705</v>
      </c>
      <c r="C3109" s="49" t="s">
        <v>403</v>
      </c>
      <c r="D3109" s="49">
        <v>2</v>
      </c>
      <c r="E3109">
        <v>0</v>
      </c>
      <c r="F3109">
        <v>8</v>
      </c>
      <c r="I3109" s="49"/>
      <c r="M3109" s="49"/>
      <c r="N3109" s="49" t="s">
        <v>15070</v>
      </c>
      <c r="O3109" s="49"/>
      <c r="P3109" s="49">
        <v>9</v>
      </c>
      <c r="Q3109" s="49" t="s">
        <v>15075</v>
      </c>
      <c r="R3109" s="49" t="str">
        <f>IFERROR(INDEX(tbl_Lookup_Exercises[Category],MATCH(tbl_Exercises[[#This Row],[ExerciseName]],tbl_Lookup_Exercises[ExerciseName],0)),"Unknown")</f>
        <v>Warmup</v>
      </c>
    </row>
    <row r="3110" spans="1:18" hidden="1" x14ac:dyDescent="0.25">
      <c r="A3110" s="49" t="s">
        <v>15076</v>
      </c>
      <c r="B3110" s="49" t="s">
        <v>14705</v>
      </c>
      <c r="C3110" s="49" t="s">
        <v>407</v>
      </c>
      <c r="D3110" s="49">
        <v>2</v>
      </c>
      <c r="E3110">
        <v>0</v>
      </c>
      <c r="F3110">
        <v>10</v>
      </c>
      <c r="I3110" s="49"/>
      <c r="M3110" s="49"/>
      <c r="N3110" s="49" t="s">
        <v>15070</v>
      </c>
      <c r="O3110" s="49"/>
      <c r="P3110" s="49">
        <v>9</v>
      </c>
      <c r="Q3110" s="49" t="s">
        <v>15077</v>
      </c>
      <c r="R3110" s="49" t="str">
        <f>IFERROR(INDEX(tbl_Lookup_Exercises[Category],MATCH(tbl_Exercises[[#This Row],[ExerciseName]],tbl_Lookup_Exercises[ExerciseName],0)),"Unknown")</f>
        <v>Warmup</v>
      </c>
    </row>
    <row r="3111" spans="1:18" hidden="1" x14ac:dyDescent="0.25">
      <c r="A3111" s="49" t="s">
        <v>15078</v>
      </c>
      <c r="B3111" s="49" t="s">
        <v>14705</v>
      </c>
      <c r="C3111" s="49" t="s">
        <v>389</v>
      </c>
      <c r="D3111" s="49">
        <v>2</v>
      </c>
      <c r="E3111">
        <v>0</v>
      </c>
      <c r="F3111">
        <v>10</v>
      </c>
      <c r="I3111" s="49"/>
      <c r="M3111" s="49"/>
      <c r="N3111" s="49" t="s">
        <v>15070</v>
      </c>
      <c r="O3111" s="49"/>
      <c r="P3111" s="49">
        <v>9</v>
      </c>
      <c r="Q3111" s="49" t="s">
        <v>15079</v>
      </c>
      <c r="R3111" s="49" t="str">
        <f>IFERROR(INDEX(tbl_Lookup_Exercises[Category],MATCH(tbl_Exercises[[#This Row],[ExerciseName]],tbl_Lookup_Exercises[ExerciseName],0)),"Unknown")</f>
        <v>Push</v>
      </c>
    </row>
    <row r="3112" spans="1:18" hidden="1" x14ac:dyDescent="0.25">
      <c r="A3112" s="49" t="s">
        <v>15080</v>
      </c>
      <c r="B3112" s="49" t="s">
        <v>14705</v>
      </c>
      <c r="C3112" s="49" t="s">
        <v>1</v>
      </c>
      <c r="D3112" s="49">
        <v>1</v>
      </c>
      <c r="E3112">
        <v>150</v>
      </c>
      <c r="G3112">
        <v>79.800000000000011</v>
      </c>
      <c r="I3112" s="49"/>
      <c r="M3112" s="49"/>
      <c r="N3112" s="49"/>
      <c r="O3112" s="49" t="s">
        <v>15081</v>
      </c>
      <c r="P3112" s="49">
        <v>9</v>
      </c>
      <c r="Q3112" s="49" t="s">
        <v>15082</v>
      </c>
      <c r="R3112" s="49" t="str">
        <f>IFERROR(INDEX(tbl_Lookup_Exercises[Category],MATCH(tbl_Exercises[[#This Row],[ExerciseName]],tbl_Lookup_Exercises[ExerciseName],0)),"Unknown")</f>
        <v>Carry</v>
      </c>
    </row>
    <row r="3113" spans="1:18" hidden="1" x14ac:dyDescent="0.25">
      <c r="A3113" s="49" t="s">
        <v>15083</v>
      </c>
      <c r="B3113" s="49" t="s">
        <v>14705</v>
      </c>
      <c r="C3113" s="49" t="s">
        <v>1</v>
      </c>
      <c r="D3113" s="49">
        <v>2</v>
      </c>
      <c r="E3113">
        <v>150</v>
      </c>
      <c r="G3113">
        <v>64.800000000000011</v>
      </c>
      <c r="I3113" s="49"/>
      <c r="M3113" s="49"/>
      <c r="N3113" s="49"/>
      <c r="O3113" s="49" t="s">
        <v>5657</v>
      </c>
      <c r="P3113" s="49">
        <v>9</v>
      </c>
      <c r="Q3113" s="49" t="s">
        <v>15084</v>
      </c>
      <c r="R3113" s="49" t="str">
        <f>IFERROR(INDEX(tbl_Lookup_Exercises[Category],MATCH(tbl_Exercises[[#This Row],[ExerciseName]],tbl_Lookup_Exercises[ExerciseName],0)),"Unknown")</f>
        <v>Carry</v>
      </c>
    </row>
    <row r="3114" spans="1:18" hidden="1" x14ac:dyDescent="0.25">
      <c r="A3114" s="49" t="s">
        <v>15085</v>
      </c>
      <c r="B3114" s="49" t="s">
        <v>14705</v>
      </c>
      <c r="C3114" s="49" t="s">
        <v>1</v>
      </c>
      <c r="D3114" s="49">
        <v>3</v>
      </c>
      <c r="E3114">
        <v>150</v>
      </c>
      <c r="G3114">
        <v>60</v>
      </c>
      <c r="I3114" s="49"/>
      <c r="M3114" s="49"/>
      <c r="N3114" s="49"/>
      <c r="O3114" s="49"/>
      <c r="P3114" s="49">
        <v>9</v>
      </c>
      <c r="Q3114" s="49" t="s">
        <v>15086</v>
      </c>
      <c r="R3114" s="49" t="str">
        <f>IFERROR(INDEX(tbl_Lookup_Exercises[Category],MATCH(tbl_Exercises[[#This Row],[ExerciseName]],tbl_Lookup_Exercises[ExerciseName],0)),"Unknown")</f>
        <v>Carry</v>
      </c>
    </row>
    <row r="3115" spans="1:18" hidden="1" x14ac:dyDescent="0.25">
      <c r="A3115" s="49" t="s">
        <v>15087</v>
      </c>
      <c r="B3115" s="49" t="s">
        <v>14705</v>
      </c>
      <c r="C3115" s="49" t="s">
        <v>1</v>
      </c>
      <c r="D3115" s="49">
        <v>4</v>
      </c>
      <c r="E3115">
        <v>150</v>
      </c>
      <c r="G3115">
        <v>55.2</v>
      </c>
      <c r="I3115" s="49"/>
      <c r="M3115" s="49"/>
      <c r="N3115" s="49"/>
      <c r="O3115" s="49" t="s">
        <v>5448</v>
      </c>
      <c r="P3115" s="49">
        <v>9</v>
      </c>
      <c r="Q3115" s="49" t="s">
        <v>15088</v>
      </c>
      <c r="R3115" s="49" t="str">
        <f>IFERROR(INDEX(tbl_Lookup_Exercises[Category],MATCH(tbl_Exercises[[#This Row],[ExerciseName]],tbl_Lookup_Exercises[ExerciseName],0)),"Unknown")</f>
        <v>Carry</v>
      </c>
    </row>
    <row r="3116" spans="1:18" hidden="1" x14ac:dyDescent="0.25">
      <c r="A3116" s="49" t="s">
        <v>15089</v>
      </c>
      <c r="B3116" s="49" t="s">
        <v>14705</v>
      </c>
      <c r="C3116" s="49" t="s">
        <v>14741</v>
      </c>
      <c r="D3116" s="49">
        <v>1</v>
      </c>
      <c r="E3116">
        <v>190</v>
      </c>
      <c r="F3116">
        <v>10</v>
      </c>
      <c r="I3116" s="49"/>
      <c r="J3116">
        <v>2</v>
      </c>
      <c r="K3116">
        <v>1</v>
      </c>
      <c r="L3116">
        <v>3</v>
      </c>
      <c r="M3116" s="49" t="s">
        <v>1745</v>
      </c>
      <c r="N3116" s="49"/>
      <c r="O3116" s="49" t="s">
        <v>15090</v>
      </c>
      <c r="P3116" s="49">
        <v>9</v>
      </c>
      <c r="Q3116" s="49" t="s">
        <v>15091</v>
      </c>
      <c r="R3116" s="49" t="str">
        <f>IFERROR(INDEX(tbl_Lookup_Exercises[Category],MATCH(tbl_Exercises[[#This Row],[ExerciseName]],tbl_Lookup_Exercises[ExerciseName],0)),"Unknown")</f>
        <v>Pull</v>
      </c>
    </row>
    <row r="3117" spans="1:18" hidden="1" x14ac:dyDescent="0.25">
      <c r="A3117" s="49" t="s">
        <v>15092</v>
      </c>
      <c r="B3117" s="49" t="s">
        <v>14705</v>
      </c>
      <c r="C3117" s="49" t="s">
        <v>14741</v>
      </c>
      <c r="D3117" s="49">
        <v>2</v>
      </c>
      <c r="E3117">
        <v>200</v>
      </c>
      <c r="F3117">
        <v>10</v>
      </c>
      <c r="I3117" s="49"/>
      <c r="J3117">
        <v>2</v>
      </c>
      <c r="K3117">
        <v>1</v>
      </c>
      <c r="L3117">
        <v>3</v>
      </c>
      <c r="M3117" s="49" t="s">
        <v>1745</v>
      </c>
      <c r="N3117" s="49"/>
      <c r="O3117" s="49" t="s">
        <v>7628</v>
      </c>
      <c r="P3117" s="49">
        <v>9</v>
      </c>
      <c r="Q3117" s="49" t="s">
        <v>15093</v>
      </c>
      <c r="R3117" s="49" t="str">
        <f>IFERROR(INDEX(tbl_Lookup_Exercises[Category],MATCH(tbl_Exercises[[#This Row],[ExerciseName]],tbl_Lookup_Exercises[ExerciseName],0)),"Unknown")</f>
        <v>Pull</v>
      </c>
    </row>
    <row r="3118" spans="1:18" hidden="1" x14ac:dyDescent="0.25">
      <c r="A3118" s="49" t="s">
        <v>15094</v>
      </c>
      <c r="B3118" s="49" t="s">
        <v>14705</v>
      </c>
      <c r="C3118" s="49" t="s">
        <v>14741</v>
      </c>
      <c r="D3118" s="49">
        <v>3</v>
      </c>
      <c r="E3118">
        <v>205</v>
      </c>
      <c r="F3118">
        <v>7</v>
      </c>
      <c r="I3118" s="49"/>
      <c r="J3118">
        <v>2</v>
      </c>
      <c r="K3118">
        <v>1</v>
      </c>
      <c r="L3118">
        <v>3</v>
      </c>
      <c r="M3118" s="49" t="s">
        <v>1745</v>
      </c>
      <c r="N3118" s="49"/>
      <c r="O3118" s="49" t="s">
        <v>7628</v>
      </c>
      <c r="P3118" s="49">
        <v>9</v>
      </c>
      <c r="Q3118" s="49" t="s">
        <v>15095</v>
      </c>
      <c r="R3118" s="49" t="str">
        <f>IFERROR(INDEX(tbl_Lookup_Exercises[Category],MATCH(tbl_Exercises[[#This Row],[ExerciseName]],tbl_Lookup_Exercises[ExerciseName],0)),"Unknown")</f>
        <v>Pull</v>
      </c>
    </row>
    <row r="3119" spans="1:18" hidden="1" x14ac:dyDescent="0.25">
      <c r="A3119" s="49" t="s">
        <v>15096</v>
      </c>
      <c r="B3119" s="49" t="s">
        <v>14705</v>
      </c>
      <c r="C3119" s="49" t="s">
        <v>14741</v>
      </c>
      <c r="D3119" s="49">
        <v>4</v>
      </c>
      <c r="E3119">
        <v>207.5</v>
      </c>
      <c r="F3119">
        <v>7</v>
      </c>
      <c r="I3119" s="49"/>
      <c r="J3119">
        <v>2</v>
      </c>
      <c r="K3119">
        <v>1</v>
      </c>
      <c r="L3119">
        <v>3</v>
      </c>
      <c r="M3119" s="49" t="s">
        <v>610</v>
      </c>
      <c r="N3119" s="49"/>
      <c r="O3119" s="49" t="s">
        <v>15097</v>
      </c>
      <c r="P3119" s="49">
        <v>9</v>
      </c>
      <c r="Q3119" s="49" t="s">
        <v>15098</v>
      </c>
      <c r="R3119" s="49" t="str">
        <f>IFERROR(INDEX(tbl_Lookup_Exercises[Category],MATCH(tbl_Exercises[[#This Row],[ExerciseName]],tbl_Lookup_Exercises[ExerciseName],0)),"Unknown")</f>
        <v>Pull</v>
      </c>
    </row>
    <row r="3120" spans="1:18" hidden="1" x14ac:dyDescent="0.25">
      <c r="A3120" s="49" t="s">
        <v>15099</v>
      </c>
      <c r="B3120" s="49" t="s">
        <v>14705</v>
      </c>
      <c r="C3120" s="49" t="s">
        <v>45</v>
      </c>
      <c r="D3120" s="49">
        <v>1</v>
      </c>
      <c r="E3120">
        <v>80</v>
      </c>
      <c r="F3120">
        <v>10</v>
      </c>
      <c r="I3120" s="49"/>
      <c r="J3120">
        <v>2</v>
      </c>
      <c r="K3120">
        <v>1</v>
      </c>
      <c r="L3120">
        <v>3</v>
      </c>
      <c r="M3120" s="49" t="s">
        <v>1745</v>
      </c>
      <c r="N3120" s="49"/>
      <c r="O3120" s="49" t="s">
        <v>2181</v>
      </c>
      <c r="P3120" s="49">
        <v>9</v>
      </c>
      <c r="Q3120" s="49" t="s">
        <v>15100</v>
      </c>
      <c r="R3120" s="49" t="str">
        <f>IFERROR(INDEX(tbl_Lookup_Exercises[Category],MATCH(tbl_Exercises[[#This Row],[ExerciseName]],tbl_Lookup_Exercises[ExerciseName],0)),"Unknown")</f>
        <v>Pull</v>
      </c>
    </row>
    <row r="3121" spans="1:18" hidden="1" x14ac:dyDescent="0.25">
      <c r="A3121" s="49" t="s">
        <v>15101</v>
      </c>
      <c r="B3121" s="49" t="s">
        <v>14705</v>
      </c>
      <c r="C3121" s="49" t="s">
        <v>45</v>
      </c>
      <c r="D3121" s="49">
        <v>2</v>
      </c>
      <c r="E3121">
        <v>80</v>
      </c>
      <c r="F3121">
        <v>9</v>
      </c>
      <c r="I3121" s="49"/>
      <c r="J3121">
        <v>2</v>
      </c>
      <c r="K3121">
        <v>1</v>
      </c>
      <c r="L3121">
        <v>3</v>
      </c>
      <c r="M3121" s="49" t="s">
        <v>1745</v>
      </c>
      <c r="N3121" s="49"/>
      <c r="O3121" s="49" t="s">
        <v>15102</v>
      </c>
      <c r="P3121" s="49">
        <v>9</v>
      </c>
      <c r="Q3121" s="49" t="s">
        <v>15103</v>
      </c>
      <c r="R3121" s="49" t="str">
        <f>IFERROR(INDEX(tbl_Lookup_Exercises[Category],MATCH(tbl_Exercises[[#This Row],[ExerciseName]],tbl_Lookup_Exercises[ExerciseName],0)),"Unknown")</f>
        <v>Pull</v>
      </c>
    </row>
    <row r="3122" spans="1:18" hidden="1" x14ac:dyDescent="0.25">
      <c r="A3122" s="49" t="s">
        <v>15104</v>
      </c>
      <c r="B3122" s="49" t="s">
        <v>14705</v>
      </c>
      <c r="C3122" s="49" t="s">
        <v>45</v>
      </c>
      <c r="D3122" s="49">
        <v>3</v>
      </c>
      <c r="E3122">
        <v>80</v>
      </c>
      <c r="F3122">
        <v>8</v>
      </c>
      <c r="I3122" s="49"/>
      <c r="J3122">
        <v>2</v>
      </c>
      <c r="K3122">
        <v>1</v>
      </c>
      <c r="L3122">
        <v>3</v>
      </c>
      <c r="M3122" s="49" t="s">
        <v>610</v>
      </c>
      <c r="N3122" s="49"/>
      <c r="O3122" s="49" t="s">
        <v>15105</v>
      </c>
      <c r="P3122" s="49">
        <v>9</v>
      </c>
      <c r="Q3122" s="49" t="s">
        <v>15106</v>
      </c>
      <c r="R3122" s="49" t="str">
        <f>IFERROR(INDEX(tbl_Lookup_Exercises[Category],MATCH(tbl_Exercises[[#This Row],[ExerciseName]],tbl_Lookup_Exercises[ExerciseName],0)),"Unknown")</f>
        <v>Pull</v>
      </c>
    </row>
    <row r="3123" spans="1:18" hidden="1" x14ac:dyDescent="0.25">
      <c r="A3123" s="49" t="s">
        <v>15107</v>
      </c>
      <c r="B3123" s="49" t="s">
        <v>14705</v>
      </c>
      <c r="C3123" s="49" t="s">
        <v>59</v>
      </c>
      <c r="D3123" s="49">
        <v>1</v>
      </c>
      <c r="E3123">
        <v>45</v>
      </c>
      <c r="F3123">
        <v>12</v>
      </c>
      <c r="I3123" s="49"/>
      <c r="J3123">
        <v>2</v>
      </c>
      <c r="K3123">
        <v>1</v>
      </c>
      <c r="L3123">
        <v>3</v>
      </c>
      <c r="M3123" s="49" t="s">
        <v>618</v>
      </c>
      <c r="N3123" s="49"/>
      <c r="O3123" s="49" t="s">
        <v>15108</v>
      </c>
      <c r="P3123" s="49">
        <v>9</v>
      </c>
      <c r="Q3123" s="49" t="s">
        <v>15109</v>
      </c>
      <c r="R3123" s="49" t="str">
        <f>IFERROR(INDEX(tbl_Lookup_Exercises[Category],MATCH(tbl_Exercises[[#This Row],[ExerciseName]],tbl_Lookup_Exercises[ExerciseName],0)),"Unknown")</f>
        <v>Pull</v>
      </c>
    </row>
    <row r="3124" spans="1:18" hidden="1" x14ac:dyDescent="0.25">
      <c r="A3124" s="49" t="s">
        <v>15110</v>
      </c>
      <c r="B3124" s="49" t="s">
        <v>14705</v>
      </c>
      <c r="C3124" s="49" t="s">
        <v>59</v>
      </c>
      <c r="D3124" s="49">
        <v>2</v>
      </c>
      <c r="E3124">
        <v>50</v>
      </c>
      <c r="F3124">
        <v>12</v>
      </c>
      <c r="I3124" s="49"/>
      <c r="J3124">
        <v>2</v>
      </c>
      <c r="K3124">
        <v>1</v>
      </c>
      <c r="L3124">
        <v>3</v>
      </c>
      <c r="M3124" s="49" t="s">
        <v>618</v>
      </c>
      <c r="N3124" s="49"/>
      <c r="O3124" s="49" t="s">
        <v>3189</v>
      </c>
      <c r="P3124" s="49">
        <v>9</v>
      </c>
      <c r="Q3124" s="49" t="s">
        <v>15111</v>
      </c>
      <c r="R3124" s="49" t="str">
        <f>IFERROR(INDEX(tbl_Lookup_Exercises[Category],MATCH(tbl_Exercises[[#This Row],[ExerciseName]],tbl_Lookup_Exercises[ExerciseName],0)),"Unknown")</f>
        <v>Pull</v>
      </c>
    </row>
    <row r="3125" spans="1:18" hidden="1" x14ac:dyDescent="0.25">
      <c r="A3125" s="49" t="s">
        <v>15112</v>
      </c>
      <c r="B3125" s="49" t="s">
        <v>14705</v>
      </c>
      <c r="C3125" s="49" t="s">
        <v>59</v>
      </c>
      <c r="D3125" s="49">
        <v>3</v>
      </c>
      <c r="E3125">
        <v>55</v>
      </c>
      <c r="F3125">
        <v>10</v>
      </c>
      <c r="I3125" s="49"/>
      <c r="J3125">
        <v>2</v>
      </c>
      <c r="K3125">
        <v>1</v>
      </c>
      <c r="L3125">
        <v>3</v>
      </c>
      <c r="M3125" s="49" t="s">
        <v>15113</v>
      </c>
      <c r="N3125" s="49"/>
      <c r="O3125" s="49" t="s">
        <v>15114</v>
      </c>
      <c r="P3125" s="49">
        <v>9</v>
      </c>
      <c r="Q3125" s="49" t="s">
        <v>15115</v>
      </c>
      <c r="R3125" s="49" t="str">
        <f>IFERROR(INDEX(tbl_Lookup_Exercises[Category],MATCH(tbl_Exercises[[#This Row],[ExerciseName]],tbl_Lookup_Exercises[ExerciseName],0)),"Unknown")</f>
        <v>Pull</v>
      </c>
    </row>
    <row r="3126" spans="1:18" hidden="1" x14ac:dyDescent="0.25">
      <c r="A3126" s="49" t="s">
        <v>15116</v>
      </c>
      <c r="B3126" s="49" t="s">
        <v>14705</v>
      </c>
      <c r="C3126" s="49" t="s">
        <v>8734</v>
      </c>
      <c r="D3126" s="49">
        <v>1</v>
      </c>
      <c r="E3126">
        <v>30</v>
      </c>
      <c r="F3126">
        <v>9</v>
      </c>
      <c r="I3126" s="49"/>
      <c r="J3126">
        <v>2</v>
      </c>
      <c r="K3126">
        <v>1</v>
      </c>
      <c r="L3126">
        <v>3</v>
      </c>
      <c r="M3126" s="49" t="s">
        <v>610</v>
      </c>
      <c r="N3126" s="49"/>
      <c r="O3126" s="49" t="s">
        <v>2350</v>
      </c>
      <c r="P3126" s="49">
        <v>9</v>
      </c>
      <c r="Q3126" s="49" t="s">
        <v>15117</v>
      </c>
      <c r="R3126" s="49" t="str">
        <f>IFERROR(INDEX(tbl_Lookup_Exercises[Category],MATCH(tbl_Exercises[[#This Row],[ExerciseName]],tbl_Lookup_Exercises[ExerciseName],0)),"Unknown")</f>
        <v>Arms_Biceps</v>
      </c>
    </row>
    <row r="3127" spans="1:18" hidden="1" x14ac:dyDescent="0.25">
      <c r="A3127" s="49" t="s">
        <v>15118</v>
      </c>
      <c r="B3127" s="49" t="s">
        <v>14705</v>
      </c>
      <c r="C3127" s="49" t="s">
        <v>8734</v>
      </c>
      <c r="D3127" s="49">
        <v>2</v>
      </c>
      <c r="E3127">
        <v>30</v>
      </c>
      <c r="F3127">
        <v>8</v>
      </c>
      <c r="I3127" s="49"/>
      <c r="J3127">
        <v>2</v>
      </c>
      <c r="K3127">
        <v>1</v>
      </c>
      <c r="L3127">
        <v>3</v>
      </c>
      <c r="M3127" s="49" t="s">
        <v>610</v>
      </c>
      <c r="N3127" s="49"/>
      <c r="O3127" s="49" t="s">
        <v>2350</v>
      </c>
      <c r="P3127" s="49">
        <v>9</v>
      </c>
      <c r="Q3127" s="49" t="s">
        <v>15119</v>
      </c>
      <c r="R3127" s="49" t="str">
        <f>IFERROR(INDEX(tbl_Lookup_Exercises[Category],MATCH(tbl_Exercises[[#This Row],[ExerciseName]],tbl_Lookup_Exercises[ExerciseName],0)),"Unknown")</f>
        <v>Arms_Biceps</v>
      </c>
    </row>
    <row r="3128" spans="1:18" hidden="1" x14ac:dyDescent="0.25">
      <c r="A3128" s="49" t="s">
        <v>15120</v>
      </c>
      <c r="B3128" s="49" t="s">
        <v>14705</v>
      </c>
      <c r="C3128" s="49" t="s">
        <v>8734</v>
      </c>
      <c r="D3128" s="49">
        <v>3</v>
      </c>
      <c r="E3128">
        <v>30</v>
      </c>
      <c r="F3128">
        <v>7</v>
      </c>
      <c r="I3128" s="49"/>
      <c r="J3128">
        <v>2</v>
      </c>
      <c r="K3128">
        <v>1</v>
      </c>
      <c r="L3128">
        <v>3</v>
      </c>
      <c r="M3128" s="49" t="s">
        <v>610</v>
      </c>
      <c r="N3128" s="49"/>
      <c r="O3128" s="49" t="s">
        <v>2350</v>
      </c>
      <c r="P3128" s="49">
        <v>9</v>
      </c>
      <c r="Q3128" s="49" t="s">
        <v>15121</v>
      </c>
      <c r="R3128" s="49" t="str">
        <f>IFERROR(INDEX(tbl_Lookup_Exercises[Category],MATCH(tbl_Exercises[[#This Row],[ExerciseName]],tbl_Lookup_Exercises[ExerciseName],0)),"Unknown")</f>
        <v>Arms_Biceps</v>
      </c>
    </row>
    <row r="3129" spans="1:18" hidden="1" x14ac:dyDescent="0.25">
      <c r="A3129" s="49" t="s">
        <v>15122</v>
      </c>
      <c r="B3129" s="49" t="s">
        <v>14705</v>
      </c>
      <c r="C3129" s="49" t="s">
        <v>79</v>
      </c>
      <c r="D3129" s="49">
        <v>1</v>
      </c>
      <c r="E3129">
        <v>45</v>
      </c>
      <c r="F3129">
        <v>15</v>
      </c>
      <c r="I3129" s="49"/>
      <c r="J3129">
        <v>2</v>
      </c>
      <c r="K3129">
        <v>1</v>
      </c>
      <c r="L3129">
        <v>3</v>
      </c>
      <c r="M3129" s="49" t="s">
        <v>618</v>
      </c>
      <c r="N3129" s="49"/>
      <c r="O3129" s="49" t="s">
        <v>3189</v>
      </c>
      <c r="P3129" s="49">
        <v>9</v>
      </c>
      <c r="Q3129" s="49" t="s">
        <v>15123</v>
      </c>
      <c r="R3129" s="49" t="str">
        <f>IFERROR(INDEX(tbl_Lookup_Exercises[Category],MATCH(tbl_Exercises[[#This Row],[ExerciseName]],tbl_Lookup_Exercises[ExerciseName],0)),"Unknown")</f>
        <v>Pull</v>
      </c>
    </row>
    <row r="3130" spans="1:18" hidden="1" x14ac:dyDescent="0.25">
      <c r="A3130" s="49" t="s">
        <v>15124</v>
      </c>
      <c r="B3130" s="49" t="s">
        <v>14705</v>
      </c>
      <c r="C3130" s="49" t="s">
        <v>79</v>
      </c>
      <c r="D3130" s="49">
        <v>2</v>
      </c>
      <c r="E3130">
        <v>50</v>
      </c>
      <c r="F3130">
        <v>14</v>
      </c>
      <c r="I3130" s="49"/>
      <c r="J3130">
        <v>2</v>
      </c>
      <c r="K3130">
        <v>1</v>
      </c>
      <c r="L3130">
        <v>3</v>
      </c>
      <c r="M3130" s="49" t="s">
        <v>618</v>
      </c>
      <c r="N3130" s="49"/>
      <c r="O3130" s="49" t="s">
        <v>3189</v>
      </c>
      <c r="P3130" s="49">
        <v>9</v>
      </c>
      <c r="Q3130" s="49" t="s">
        <v>15125</v>
      </c>
      <c r="R3130" s="49" t="str">
        <f>IFERROR(INDEX(tbl_Lookup_Exercises[Category],MATCH(tbl_Exercises[[#This Row],[ExerciseName]],tbl_Lookup_Exercises[ExerciseName],0)),"Unknown")</f>
        <v>Pull</v>
      </c>
    </row>
    <row r="3131" spans="1:18" hidden="1" x14ac:dyDescent="0.25">
      <c r="A3131" s="49" t="s">
        <v>15126</v>
      </c>
      <c r="B3131" s="49" t="s">
        <v>14705</v>
      </c>
      <c r="C3131" s="49" t="s">
        <v>79</v>
      </c>
      <c r="D3131" s="49">
        <v>3</v>
      </c>
      <c r="E3131">
        <v>52.5</v>
      </c>
      <c r="F3131">
        <v>14</v>
      </c>
      <c r="I3131" s="49"/>
      <c r="J3131">
        <v>2</v>
      </c>
      <c r="K3131">
        <v>1</v>
      </c>
      <c r="L3131">
        <v>3</v>
      </c>
      <c r="M3131" s="49" t="s">
        <v>618</v>
      </c>
      <c r="N3131" s="49"/>
      <c r="O3131" s="49" t="s">
        <v>3189</v>
      </c>
      <c r="P3131" s="49">
        <v>9</v>
      </c>
      <c r="Q3131" s="49" t="s">
        <v>15127</v>
      </c>
      <c r="R3131" s="49" t="str">
        <f>IFERROR(INDEX(tbl_Lookup_Exercises[Category],MATCH(tbl_Exercises[[#This Row],[ExerciseName]],tbl_Lookup_Exercises[ExerciseName],0)),"Unknown")</f>
        <v>Pull</v>
      </c>
    </row>
    <row r="3132" spans="1:18" hidden="1" x14ac:dyDescent="0.25">
      <c r="A3132" s="49" t="s">
        <v>15128</v>
      </c>
      <c r="B3132" s="49" t="s">
        <v>14705</v>
      </c>
      <c r="C3132" s="49" t="s">
        <v>14738</v>
      </c>
      <c r="D3132" s="49">
        <v>1</v>
      </c>
      <c r="E3132">
        <v>10</v>
      </c>
      <c r="F3132">
        <v>12</v>
      </c>
      <c r="I3132" s="49"/>
      <c r="J3132">
        <v>2</v>
      </c>
      <c r="K3132">
        <v>1</v>
      </c>
      <c r="L3132">
        <v>2</v>
      </c>
      <c r="M3132" s="49" t="s">
        <v>618</v>
      </c>
      <c r="N3132" s="49"/>
      <c r="O3132" s="49" t="s">
        <v>15129</v>
      </c>
      <c r="P3132" s="49">
        <v>9</v>
      </c>
      <c r="Q3132" s="49" t="s">
        <v>15130</v>
      </c>
      <c r="R3132" s="49" t="str">
        <f>IFERROR(INDEX(tbl_Lookup_Exercises[Category],MATCH(tbl_Exercises[[#This Row],[ExerciseName]],tbl_Lookup_Exercises[ExerciseName],0)),"Unknown")</f>
        <v>Other</v>
      </c>
    </row>
    <row r="3133" spans="1:18" hidden="1" x14ac:dyDescent="0.25">
      <c r="A3133" s="49" t="s">
        <v>15131</v>
      </c>
      <c r="B3133" s="49" t="s">
        <v>14705</v>
      </c>
      <c r="C3133" s="49" t="s">
        <v>14738</v>
      </c>
      <c r="D3133" s="49">
        <v>2</v>
      </c>
      <c r="E3133">
        <v>12.5</v>
      </c>
      <c r="F3133">
        <v>12</v>
      </c>
      <c r="I3133" s="49"/>
      <c r="J3133">
        <v>2</v>
      </c>
      <c r="K3133">
        <v>1</v>
      </c>
      <c r="L3133">
        <v>2</v>
      </c>
      <c r="M3133" s="49" t="s">
        <v>618</v>
      </c>
      <c r="N3133" s="49"/>
      <c r="O3133" s="49" t="s">
        <v>15129</v>
      </c>
      <c r="P3133" s="49">
        <v>9</v>
      </c>
      <c r="Q3133" s="49" t="s">
        <v>15132</v>
      </c>
      <c r="R3133" s="49" t="str">
        <f>IFERROR(INDEX(tbl_Lookup_Exercises[Category],MATCH(tbl_Exercises[[#This Row],[ExerciseName]],tbl_Lookup_Exercises[ExerciseName],0)),"Unknown")</f>
        <v>Other</v>
      </c>
    </row>
    <row r="3134" spans="1:18" hidden="1" x14ac:dyDescent="0.25">
      <c r="A3134" s="49" t="s">
        <v>15133</v>
      </c>
      <c r="B3134" s="49" t="s">
        <v>14705</v>
      </c>
      <c r="C3134" s="49" t="s">
        <v>334</v>
      </c>
      <c r="D3134" s="49">
        <v>1</v>
      </c>
      <c r="E3134">
        <v>0</v>
      </c>
      <c r="G3134">
        <v>45</v>
      </c>
      <c r="I3134" s="49"/>
      <c r="M3134" s="49"/>
      <c r="N3134" s="49"/>
      <c r="O3134" s="49"/>
      <c r="P3134" s="49">
        <v>9</v>
      </c>
      <c r="Q3134" s="49" t="s">
        <v>15134</v>
      </c>
      <c r="R3134" s="49" t="str">
        <f>IFERROR(INDEX(tbl_Lookup_Exercises[Category],MATCH(tbl_Exercises[[#This Row],[ExerciseName]],tbl_Lookup_Exercises[ExerciseName],0)),"Unknown")</f>
        <v>Carry</v>
      </c>
    </row>
    <row r="3135" spans="1:18" hidden="1" x14ac:dyDescent="0.25">
      <c r="A3135" s="49" t="s">
        <v>15135</v>
      </c>
      <c r="B3135" s="49" t="s">
        <v>14705</v>
      </c>
      <c r="C3135" s="49" t="s">
        <v>334</v>
      </c>
      <c r="D3135" s="49">
        <v>2</v>
      </c>
      <c r="E3135">
        <v>0</v>
      </c>
      <c r="G3135">
        <v>34.799999999999997</v>
      </c>
      <c r="I3135" s="49"/>
      <c r="M3135" s="49"/>
      <c r="N3135" s="49"/>
      <c r="O3135" s="49"/>
      <c r="P3135" s="49">
        <v>9</v>
      </c>
      <c r="Q3135" s="49" t="s">
        <v>14708</v>
      </c>
      <c r="R3135" s="49" t="str">
        <f>IFERROR(INDEX(tbl_Lookup_Exercises[Category],MATCH(tbl_Exercises[[#This Row],[ExerciseName]],tbl_Lookup_Exercises[ExerciseName],0)),"Unknown")</f>
        <v>Carry</v>
      </c>
    </row>
    <row r="3136" spans="1:18" hidden="1" x14ac:dyDescent="0.25">
      <c r="A3136" s="49" t="s">
        <v>15136</v>
      </c>
      <c r="B3136" s="49" t="s">
        <v>14709</v>
      </c>
      <c r="C3136" s="49" t="s">
        <v>363</v>
      </c>
      <c r="D3136" s="49">
        <v>1</v>
      </c>
      <c r="G3136">
        <v>300</v>
      </c>
      <c r="H3136">
        <v>0.61</v>
      </c>
      <c r="I3136" s="49" t="s">
        <v>3957</v>
      </c>
      <c r="M3136" s="49"/>
      <c r="N3136" s="49"/>
      <c r="O3136" s="49" t="s">
        <v>15137</v>
      </c>
      <c r="P3136" s="49">
        <v>9</v>
      </c>
      <c r="Q3136" s="49" t="s">
        <v>14711</v>
      </c>
      <c r="R3136" s="49" t="str">
        <f>IFERROR(INDEX(tbl_Lookup_Exercises[Category],MATCH(tbl_Exercises[[#This Row],[ExerciseName]],tbl_Lookup_Exercises[ExerciseName],0)),"Unknown")</f>
        <v>Cardio</v>
      </c>
    </row>
    <row r="3137" spans="1:18" hidden="1" x14ac:dyDescent="0.25">
      <c r="A3137" s="49" t="s">
        <v>15138</v>
      </c>
      <c r="B3137" s="49" t="s">
        <v>14709</v>
      </c>
      <c r="C3137" s="49" t="s">
        <v>394</v>
      </c>
      <c r="D3137" s="49">
        <v>1</v>
      </c>
      <c r="E3137">
        <v>0</v>
      </c>
      <c r="F3137">
        <v>15</v>
      </c>
      <c r="I3137" s="49"/>
      <c r="M3137" s="49"/>
      <c r="N3137" s="49" t="s">
        <v>15139</v>
      </c>
      <c r="O3137" s="49" t="s">
        <v>2818</v>
      </c>
      <c r="P3137" s="49">
        <v>9</v>
      </c>
      <c r="Q3137" s="49" t="s">
        <v>15140</v>
      </c>
      <c r="R3137" s="49" t="str">
        <f>IFERROR(INDEX(tbl_Lookup_Exercises[Category],MATCH(tbl_Exercises[[#This Row],[ExerciseName]],tbl_Lookup_Exercises[ExerciseName],0)),"Unknown")</f>
        <v>Warmup</v>
      </c>
    </row>
    <row r="3138" spans="1:18" hidden="1" x14ac:dyDescent="0.25">
      <c r="A3138" s="49" t="s">
        <v>15141</v>
      </c>
      <c r="B3138" s="49" t="s">
        <v>14709</v>
      </c>
      <c r="C3138" s="49" t="s">
        <v>398</v>
      </c>
      <c r="D3138" s="49">
        <v>1</v>
      </c>
      <c r="E3138">
        <v>0</v>
      </c>
      <c r="F3138">
        <v>12</v>
      </c>
      <c r="I3138" s="49"/>
      <c r="M3138" s="49"/>
      <c r="N3138" s="49" t="s">
        <v>15139</v>
      </c>
      <c r="O3138" s="49" t="s">
        <v>2818</v>
      </c>
      <c r="P3138" s="49">
        <v>9</v>
      </c>
      <c r="Q3138" s="49" t="s">
        <v>15142</v>
      </c>
      <c r="R3138" s="49" t="str">
        <f>IFERROR(INDEX(tbl_Lookup_Exercises[Category],MATCH(tbl_Exercises[[#This Row],[ExerciseName]],tbl_Lookup_Exercises[ExerciseName],0)),"Unknown")</f>
        <v>Warmup</v>
      </c>
    </row>
    <row r="3139" spans="1:18" hidden="1" x14ac:dyDescent="0.25">
      <c r="A3139" s="49" t="s">
        <v>15143</v>
      </c>
      <c r="B3139" s="49" t="s">
        <v>14709</v>
      </c>
      <c r="C3139" s="49" t="s">
        <v>403</v>
      </c>
      <c r="D3139" s="49">
        <v>1</v>
      </c>
      <c r="E3139">
        <v>0</v>
      </c>
      <c r="F3139">
        <v>8</v>
      </c>
      <c r="I3139" s="49"/>
      <c r="M3139" s="49"/>
      <c r="N3139" s="49" t="s">
        <v>15139</v>
      </c>
      <c r="O3139" s="49" t="s">
        <v>2818</v>
      </c>
      <c r="P3139" s="49">
        <v>9</v>
      </c>
      <c r="Q3139" s="49" t="s">
        <v>15144</v>
      </c>
      <c r="R3139" s="49" t="str">
        <f>IFERROR(INDEX(tbl_Lookup_Exercises[Category],MATCH(tbl_Exercises[[#This Row],[ExerciseName]],tbl_Lookup_Exercises[ExerciseName],0)),"Unknown")</f>
        <v>Warmup</v>
      </c>
    </row>
    <row r="3140" spans="1:18" hidden="1" x14ac:dyDescent="0.25">
      <c r="A3140" s="49" t="s">
        <v>15145</v>
      </c>
      <c r="B3140" s="49" t="s">
        <v>14709</v>
      </c>
      <c r="C3140" s="49" t="s">
        <v>389</v>
      </c>
      <c r="D3140" s="49">
        <v>1</v>
      </c>
      <c r="E3140">
        <v>0</v>
      </c>
      <c r="F3140">
        <v>8</v>
      </c>
      <c r="I3140" s="49"/>
      <c r="M3140" s="49"/>
      <c r="N3140" s="49" t="s">
        <v>15139</v>
      </c>
      <c r="O3140" s="49"/>
      <c r="P3140" s="49">
        <v>9</v>
      </c>
      <c r="Q3140" s="49" t="s">
        <v>15146</v>
      </c>
      <c r="R3140" s="49" t="str">
        <f>IFERROR(INDEX(tbl_Lookup_Exercises[Category],MATCH(tbl_Exercises[[#This Row],[ExerciseName]],tbl_Lookup_Exercises[ExerciseName],0)),"Unknown")</f>
        <v>Push</v>
      </c>
    </row>
    <row r="3141" spans="1:18" hidden="1" x14ac:dyDescent="0.25">
      <c r="A3141" s="49" t="s">
        <v>15147</v>
      </c>
      <c r="B3141" s="49" t="s">
        <v>14709</v>
      </c>
      <c r="C3141" s="49" t="s">
        <v>394</v>
      </c>
      <c r="D3141" s="49">
        <v>2</v>
      </c>
      <c r="E3141">
        <v>0</v>
      </c>
      <c r="F3141">
        <v>15</v>
      </c>
      <c r="I3141" s="49"/>
      <c r="M3141" s="49"/>
      <c r="N3141" s="49" t="s">
        <v>15148</v>
      </c>
      <c r="O3141" s="49" t="s">
        <v>2818</v>
      </c>
      <c r="P3141" s="49">
        <v>9</v>
      </c>
      <c r="Q3141" s="49" t="s">
        <v>15149</v>
      </c>
      <c r="R3141" s="49" t="str">
        <f>IFERROR(INDEX(tbl_Lookup_Exercises[Category],MATCH(tbl_Exercises[[#This Row],[ExerciseName]],tbl_Lookup_Exercises[ExerciseName],0)),"Unknown")</f>
        <v>Warmup</v>
      </c>
    </row>
    <row r="3142" spans="1:18" hidden="1" x14ac:dyDescent="0.25">
      <c r="A3142" s="49" t="s">
        <v>15150</v>
      </c>
      <c r="B3142" s="49" t="s">
        <v>14709</v>
      </c>
      <c r="C3142" s="49" t="s">
        <v>398</v>
      </c>
      <c r="D3142" s="49">
        <v>2</v>
      </c>
      <c r="E3142">
        <v>0</v>
      </c>
      <c r="F3142">
        <v>12</v>
      </c>
      <c r="I3142" s="49"/>
      <c r="M3142" s="49"/>
      <c r="N3142" s="49" t="s">
        <v>15148</v>
      </c>
      <c r="O3142" s="49" t="s">
        <v>2818</v>
      </c>
      <c r="P3142" s="49">
        <v>9</v>
      </c>
      <c r="Q3142" s="49" t="s">
        <v>15151</v>
      </c>
      <c r="R3142" s="49" t="str">
        <f>IFERROR(INDEX(tbl_Lookup_Exercises[Category],MATCH(tbl_Exercises[[#This Row],[ExerciseName]],tbl_Lookup_Exercises[ExerciseName],0)),"Unknown")</f>
        <v>Warmup</v>
      </c>
    </row>
    <row r="3143" spans="1:18" hidden="1" x14ac:dyDescent="0.25">
      <c r="A3143" s="49" t="s">
        <v>15152</v>
      </c>
      <c r="B3143" s="49" t="s">
        <v>14709</v>
      </c>
      <c r="C3143" s="49" t="s">
        <v>403</v>
      </c>
      <c r="D3143" s="49">
        <v>2</v>
      </c>
      <c r="E3143">
        <v>0</v>
      </c>
      <c r="F3143">
        <v>8</v>
      </c>
      <c r="I3143" s="49"/>
      <c r="M3143" s="49"/>
      <c r="N3143" s="49" t="s">
        <v>15148</v>
      </c>
      <c r="O3143" s="49" t="s">
        <v>2818</v>
      </c>
      <c r="P3143" s="49">
        <v>9</v>
      </c>
      <c r="Q3143" s="49" t="s">
        <v>15153</v>
      </c>
      <c r="R3143" s="49" t="str">
        <f>IFERROR(INDEX(tbl_Lookup_Exercises[Category],MATCH(tbl_Exercises[[#This Row],[ExerciseName]],tbl_Lookup_Exercises[ExerciseName],0)),"Unknown")</f>
        <v>Warmup</v>
      </c>
    </row>
    <row r="3144" spans="1:18" hidden="1" x14ac:dyDescent="0.25">
      <c r="A3144" s="49" t="s">
        <v>15154</v>
      </c>
      <c r="B3144" s="49" t="s">
        <v>14709</v>
      </c>
      <c r="C3144" s="49" t="s">
        <v>389</v>
      </c>
      <c r="D3144" s="49">
        <v>2</v>
      </c>
      <c r="E3144">
        <v>0</v>
      </c>
      <c r="F3144">
        <v>8</v>
      </c>
      <c r="I3144" s="49"/>
      <c r="M3144" s="49"/>
      <c r="N3144" s="49" t="s">
        <v>15148</v>
      </c>
      <c r="O3144" s="49"/>
      <c r="P3144" s="49">
        <v>9</v>
      </c>
      <c r="Q3144" s="49" t="s">
        <v>15155</v>
      </c>
      <c r="R3144" s="49" t="str">
        <f>IFERROR(INDEX(tbl_Lookup_Exercises[Category],MATCH(tbl_Exercises[[#This Row],[ExerciseName]],tbl_Lookup_Exercises[ExerciseName],0)),"Unknown")</f>
        <v>Push</v>
      </c>
    </row>
    <row r="3145" spans="1:18" hidden="1" x14ac:dyDescent="0.25">
      <c r="A3145" s="49" t="s">
        <v>15156</v>
      </c>
      <c r="B3145" s="49" t="s">
        <v>14709</v>
      </c>
      <c r="C3145" s="49" t="s">
        <v>172</v>
      </c>
      <c r="D3145" s="49">
        <v>1</v>
      </c>
      <c r="E3145">
        <v>15</v>
      </c>
      <c r="F3145">
        <v>12</v>
      </c>
      <c r="I3145" s="49"/>
      <c r="M3145" s="49"/>
      <c r="N3145" s="49"/>
      <c r="O3145" s="49"/>
      <c r="P3145" s="49">
        <v>9</v>
      </c>
      <c r="Q3145" s="49" t="s">
        <v>15157</v>
      </c>
      <c r="R3145" s="49" t="str">
        <f>IFERROR(INDEX(tbl_Lookup_Exercises[Category],MATCH(tbl_Exercises[[#This Row],[ExerciseName]],tbl_Lookup_Exercises[ExerciseName],0)),"Unknown")</f>
        <v>Push</v>
      </c>
    </row>
    <row r="3146" spans="1:18" hidden="1" x14ac:dyDescent="0.25">
      <c r="A3146" s="49" t="s">
        <v>15158</v>
      </c>
      <c r="B3146" s="49" t="s">
        <v>14709</v>
      </c>
      <c r="C3146" s="49" t="s">
        <v>147</v>
      </c>
      <c r="D3146" s="49">
        <v>1</v>
      </c>
      <c r="E3146">
        <v>100</v>
      </c>
      <c r="F3146">
        <v>8</v>
      </c>
      <c r="I3146" s="49"/>
      <c r="J3146">
        <v>2</v>
      </c>
      <c r="K3146">
        <v>1</v>
      </c>
      <c r="L3146">
        <v>3</v>
      </c>
      <c r="M3146" s="49" t="s">
        <v>618</v>
      </c>
      <c r="N3146" s="49"/>
      <c r="O3146" s="49" t="s">
        <v>15159</v>
      </c>
      <c r="P3146" s="49">
        <v>9</v>
      </c>
      <c r="Q3146" s="49" t="s">
        <v>15160</v>
      </c>
      <c r="R3146" s="49" t="str">
        <f>IFERROR(INDEX(tbl_Lookup_Exercises[Category],MATCH(tbl_Exercises[[#This Row],[ExerciseName]],tbl_Lookup_Exercises[ExerciseName],0)),"Unknown")</f>
        <v>Push</v>
      </c>
    </row>
    <row r="3147" spans="1:18" hidden="1" x14ac:dyDescent="0.25">
      <c r="A3147" s="49" t="s">
        <v>15161</v>
      </c>
      <c r="B3147" s="49" t="s">
        <v>14709</v>
      </c>
      <c r="C3147" s="49" t="s">
        <v>147</v>
      </c>
      <c r="D3147" s="49">
        <v>2</v>
      </c>
      <c r="E3147">
        <v>120</v>
      </c>
      <c r="F3147">
        <v>6</v>
      </c>
      <c r="I3147" s="49"/>
      <c r="J3147">
        <v>2</v>
      </c>
      <c r="K3147">
        <v>1</v>
      </c>
      <c r="L3147">
        <v>3</v>
      </c>
      <c r="M3147" s="49" t="s">
        <v>618</v>
      </c>
      <c r="N3147" s="49"/>
      <c r="O3147" s="49" t="s">
        <v>15162</v>
      </c>
      <c r="P3147" s="49">
        <v>9</v>
      </c>
      <c r="Q3147" s="49" t="s">
        <v>15163</v>
      </c>
      <c r="R3147" s="49" t="str">
        <f>IFERROR(INDEX(tbl_Lookup_Exercises[Category],MATCH(tbl_Exercises[[#This Row],[ExerciseName]],tbl_Lookup_Exercises[ExerciseName],0)),"Unknown")</f>
        <v>Push</v>
      </c>
    </row>
    <row r="3148" spans="1:18" hidden="1" x14ac:dyDescent="0.25">
      <c r="A3148" s="49" t="s">
        <v>15164</v>
      </c>
      <c r="B3148" s="49" t="s">
        <v>14709</v>
      </c>
      <c r="C3148" s="49" t="s">
        <v>147</v>
      </c>
      <c r="D3148" s="49">
        <v>3</v>
      </c>
      <c r="E3148">
        <v>140</v>
      </c>
      <c r="F3148">
        <v>8</v>
      </c>
      <c r="I3148" s="49"/>
      <c r="J3148">
        <v>2</v>
      </c>
      <c r="K3148">
        <v>1</v>
      </c>
      <c r="L3148">
        <v>3</v>
      </c>
      <c r="M3148" s="49" t="s">
        <v>618</v>
      </c>
      <c r="N3148" s="49"/>
      <c r="O3148" s="49" t="s">
        <v>15165</v>
      </c>
      <c r="P3148" s="49">
        <v>9</v>
      </c>
      <c r="Q3148" s="49" t="s">
        <v>15166</v>
      </c>
      <c r="R3148" s="49" t="str">
        <f>IFERROR(INDEX(tbl_Lookup_Exercises[Category],MATCH(tbl_Exercises[[#This Row],[ExerciseName]],tbl_Lookup_Exercises[ExerciseName],0)),"Unknown")</f>
        <v>Push</v>
      </c>
    </row>
    <row r="3149" spans="1:18" hidden="1" x14ac:dyDescent="0.25">
      <c r="A3149" s="49" t="s">
        <v>15167</v>
      </c>
      <c r="B3149" s="49" t="s">
        <v>14709</v>
      </c>
      <c r="C3149" s="49" t="s">
        <v>147</v>
      </c>
      <c r="D3149" s="49">
        <v>4</v>
      </c>
      <c r="E3149">
        <v>150</v>
      </c>
      <c r="F3149">
        <v>6</v>
      </c>
      <c r="I3149" s="49"/>
      <c r="J3149">
        <v>2</v>
      </c>
      <c r="K3149">
        <v>1</v>
      </c>
      <c r="L3149">
        <v>3</v>
      </c>
      <c r="M3149" s="49" t="s">
        <v>610</v>
      </c>
      <c r="N3149" s="49"/>
      <c r="O3149" s="49" t="s">
        <v>2350</v>
      </c>
      <c r="P3149" s="49">
        <v>9</v>
      </c>
      <c r="Q3149" s="49" t="s">
        <v>15168</v>
      </c>
      <c r="R3149" s="49" t="str">
        <f>IFERROR(INDEX(tbl_Lookup_Exercises[Category],MATCH(tbl_Exercises[[#This Row],[ExerciseName]],tbl_Lookup_Exercises[ExerciseName],0)),"Unknown")</f>
        <v>Push</v>
      </c>
    </row>
    <row r="3150" spans="1:18" hidden="1" x14ac:dyDescent="0.25">
      <c r="A3150" s="49" t="s">
        <v>15169</v>
      </c>
      <c r="B3150" s="49" t="s">
        <v>14709</v>
      </c>
      <c r="C3150" s="49" t="s">
        <v>147</v>
      </c>
      <c r="D3150" s="49">
        <v>5</v>
      </c>
      <c r="E3150">
        <v>150</v>
      </c>
      <c r="F3150">
        <v>5.5</v>
      </c>
      <c r="I3150" s="49"/>
      <c r="J3150">
        <v>2</v>
      </c>
      <c r="K3150">
        <v>1</v>
      </c>
      <c r="L3150">
        <v>3</v>
      </c>
      <c r="M3150" s="49" t="s">
        <v>610</v>
      </c>
      <c r="N3150" s="49"/>
      <c r="O3150" s="49" t="s">
        <v>2350</v>
      </c>
      <c r="P3150" s="49">
        <v>9</v>
      </c>
      <c r="Q3150" s="49" t="s">
        <v>15170</v>
      </c>
      <c r="R3150" s="49" t="str">
        <f>IFERROR(INDEX(tbl_Lookup_Exercises[Category],MATCH(tbl_Exercises[[#This Row],[ExerciseName]],tbl_Lookup_Exercises[ExerciseName],0)),"Unknown")</f>
        <v>Push</v>
      </c>
    </row>
    <row r="3151" spans="1:18" hidden="1" x14ac:dyDescent="0.25">
      <c r="A3151" s="49" t="s">
        <v>15171</v>
      </c>
      <c r="B3151" s="49" t="s">
        <v>14709</v>
      </c>
      <c r="C3151" s="49" t="s">
        <v>14743</v>
      </c>
      <c r="D3151" s="49">
        <v>1</v>
      </c>
      <c r="E3151">
        <v>50</v>
      </c>
      <c r="F3151">
        <v>10</v>
      </c>
      <c r="I3151" s="49"/>
      <c r="J3151">
        <v>2</v>
      </c>
      <c r="K3151">
        <v>1</v>
      </c>
      <c r="L3151">
        <v>3</v>
      </c>
      <c r="M3151" s="49" t="s">
        <v>2271</v>
      </c>
      <c r="N3151" s="49"/>
      <c r="O3151" s="49" t="s">
        <v>15172</v>
      </c>
      <c r="P3151" s="49">
        <v>9</v>
      </c>
      <c r="Q3151" s="49" t="s">
        <v>15173</v>
      </c>
      <c r="R3151" s="49" t="str">
        <f>IFERROR(INDEX(tbl_Lookup_Exercises[Category],MATCH(tbl_Exercises[[#This Row],[ExerciseName]],tbl_Lookup_Exercises[ExerciseName],0)),"Unknown")</f>
        <v>Push</v>
      </c>
    </row>
    <row r="3152" spans="1:18" hidden="1" x14ac:dyDescent="0.25">
      <c r="A3152" s="49" t="s">
        <v>15174</v>
      </c>
      <c r="B3152" s="49" t="s">
        <v>14709</v>
      </c>
      <c r="C3152" s="49" t="s">
        <v>14743</v>
      </c>
      <c r="D3152" s="49">
        <v>2</v>
      </c>
      <c r="E3152">
        <v>90</v>
      </c>
      <c r="F3152">
        <v>10</v>
      </c>
      <c r="I3152" s="49"/>
      <c r="J3152">
        <v>2</v>
      </c>
      <c r="K3152">
        <v>1</v>
      </c>
      <c r="L3152">
        <v>3</v>
      </c>
      <c r="M3152" s="49" t="s">
        <v>618</v>
      </c>
      <c r="N3152" s="49"/>
      <c r="O3152" s="49" t="s">
        <v>15175</v>
      </c>
      <c r="P3152" s="49">
        <v>9</v>
      </c>
      <c r="Q3152" s="49" t="s">
        <v>15176</v>
      </c>
      <c r="R3152" s="49" t="str">
        <f>IFERROR(INDEX(tbl_Lookup_Exercises[Category],MATCH(tbl_Exercises[[#This Row],[ExerciseName]],tbl_Lookup_Exercises[ExerciseName],0)),"Unknown")</f>
        <v>Push</v>
      </c>
    </row>
    <row r="3153" spans="1:18" hidden="1" x14ac:dyDescent="0.25">
      <c r="A3153" s="49" t="s">
        <v>15177</v>
      </c>
      <c r="B3153" s="49" t="s">
        <v>14709</v>
      </c>
      <c r="C3153" s="49" t="s">
        <v>14743</v>
      </c>
      <c r="D3153" s="49">
        <v>3</v>
      </c>
      <c r="E3153">
        <v>90</v>
      </c>
      <c r="F3153">
        <v>10</v>
      </c>
      <c r="I3153" s="49"/>
      <c r="J3153">
        <v>2</v>
      </c>
      <c r="K3153">
        <v>1</v>
      </c>
      <c r="L3153">
        <v>3</v>
      </c>
      <c r="M3153" s="49" t="s">
        <v>618</v>
      </c>
      <c r="N3153" s="49"/>
      <c r="O3153" s="49" t="s">
        <v>15175</v>
      </c>
      <c r="P3153" s="49">
        <v>9</v>
      </c>
      <c r="Q3153" s="49" t="s">
        <v>15178</v>
      </c>
      <c r="R3153" s="49" t="str">
        <f>IFERROR(INDEX(tbl_Lookup_Exercises[Category],MATCH(tbl_Exercises[[#This Row],[ExerciseName]],tbl_Lookup_Exercises[ExerciseName],0)),"Unknown")</f>
        <v>Push</v>
      </c>
    </row>
    <row r="3154" spans="1:18" hidden="1" x14ac:dyDescent="0.25">
      <c r="A3154" s="49" t="s">
        <v>15179</v>
      </c>
      <c r="B3154" s="49" t="s">
        <v>14709</v>
      </c>
      <c r="C3154" s="49" t="s">
        <v>14743</v>
      </c>
      <c r="D3154" s="49">
        <v>4</v>
      </c>
      <c r="E3154">
        <v>100</v>
      </c>
      <c r="F3154">
        <v>10</v>
      </c>
      <c r="I3154" s="49"/>
      <c r="J3154">
        <v>2</v>
      </c>
      <c r="K3154">
        <v>1</v>
      </c>
      <c r="L3154">
        <v>3</v>
      </c>
      <c r="M3154" s="49" t="s">
        <v>1745</v>
      </c>
      <c r="N3154" s="49"/>
      <c r="O3154" s="49" t="s">
        <v>2181</v>
      </c>
      <c r="P3154" s="49">
        <v>9</v>
      </c>
      <c r="Q3154" s="49" t="s">
        <v>15180</v>
      </c>
      <c r="R3154" s="49" t="str">
        <f>IFERROR(INDEX(tbl_Lookup_Exercises[Category],MATCH(tbl_Exercises[[#This Row],[ExerciseName]],tbl_Lookup_Exercises[ExerciseName],0)),"Unknown")</f>
        <v>Push</v>
      </c>
    </row>
    <row r="3155" spans="1:18" hidden="1" x14ac:dyDescent="0.25">
      <c r="A3155" s="49" t="s">
        <v>15181</v>
      </c>
      <c r="B3155" s="49" t="s">
        <v>14709</v>
      </c>
      <c r="C3155" s="49" t="s">
        <v>200</v>
      </c>
      <c r="D3155" s="49">
        <v>1</v>
      </c>
      <c r="E3155">
        <v>30</v>
      </c>
      <c r="F3155">
        <v>12</v>
      </c>
      <c r="I3155" s="49"/>
      <c r="J3155">
        <v>2</v>
      </c>
      <c r="K3155">
        <v>2</v>
      </c>
      <c r="L3155">
        <v>3</v>
      </c>
      <c r="M3155" s="49" t="s">
        <v>618</v>
      </c>
      <c r="N3155" s="49"/>
      <c r="O3155" s="49" t="s">
        <v>15182</v>
      </c>
      <c r="P3155" s="49">
        <v>9</v>
      </c>
      <c r="Q3155" s="49" t="s">
        <v>15183</v>
      </c>
      <c r="R3155" s="49" t="str">
        <f>IFERROR(INDEX(tbl_Lookup_Exercises[Category],MATCH(tbl_Exercises[[#This Row],[ExerciseName]],tbl_Lookup_Exercises[ExerciseName],0)),"Unknown")</f>
        <v>Push</v>
      </c>
    </row>
    <row r="3156" spans="1:18" hidden="1" x14ac:dyDescent="0.25">
      <c r="A3156" s="49" t="s">
        <v>15184</v>
      </c>
      <c r="B3156" s="49" t="s">
        <v>14709</v>
      </c>
      <c r="C3156" s="49" t="s">
        <v>200</v>
      </c>
      <c r="D3156" s="49">
        <v>2</v>
      </c>
      <c r="E3156">
        <v>40</v>
      </c>
      <c r="F3156">
        <v>12</v>
      </c>
      <c r="I3156" s="49"/>
      <c r="J3156">
        <v>2</v>
      </c>
      <c r="K3156">
        <v>2</v>
      </c>
      <c r="L3156">
        <v>3</v>
      </c>
      <c r="M3156" s="49" t="s">
        <v>618</v>
      </c>
      <c r="N3156" s="49"/>
      <c r="O3156" s="49" t="s">
        <v>15182</v>
      </c>
      <c r="P3156" s="49">
        <v>9</v>
      </c>
      <c r="Q3156" s="49" t="s">
        <v>15185</v>
      </c>
      <c r="R3156" s="49" t="str">
        <f>IFERROR(INDEX(tbl_Lookup_Exercises[Category],MATCH(tbl_Exercises[[#This Row],[ExerciseName]],tbl_Lookup_Exercises[ExerciseName],0)),"Unknown")</f>
        <v>Push</v>
      </c>
    </row>
    <row r="3157" spans="1:18" hidden="1" x14ac:dyDescent="0.25">
      <c r="A3157" s="49" t="s">
        <v>15186</v>
      </c>
      <c r="B3157" s="49" t="s">
        <v>14709</v>
      </c>
      <c r="C3157" s="49" t="s">
        <v>200</v>
      </c>
      <c r="D3157" s="49">
        <v>3</v>
      </c>
      <c r="E3157">
        <v>50</v>
      </c>
      <c r="F3157">
        <v>10</v>
      </c>
      <c r="I3157" s="49"/>
      <c r="J3157">
        <v>2</v>
      </c>
      <c r="K3157">
        <v>2</v>
      </c>
      <c r="L3157">
        <v>3</v>
      </c>
      <c r="M3157" s="49" t="s">
        <v>610</v>
      </c>
      <c r="N3157" s="49"/>
      <c r="O3157" s="49" t="s">
        <v>15187</v>
      </c>
      <c r="P3157" s="49">
        <v>9</v>
      </c>
      <c r="Q3157" s="49" t="s">
        <v>15188</v>
      </c>
      <c r="R3157" s="49" t="str">
        <f>IFERROR(INDEX(tbl_Lookup_Exercises[Category],MATCH(tbl_Exercises[[#This Row],[ExerciseName]],tbl_Lookup_Exercises[ExerciseName],0)),"Unknown")</f>
        <v>Push</v>
      </c>
    </row>
    <row r="3158" spans="1:18" hidden="1" x14ac:dyDescent="0.25">
      <c r="A3158" s="49" t="s">
        <v>15189</v>
      </c>
      <c r="B3158" s="49" t="s">
        <v>14709</v>
      </c>
      <c r="C3158" s="49" t="s">
        <v>313</v>
      </c>
      <c r="D3158" s="49">
        <v>1</v>
      </c>
      <c r="E3158">
        <v>50</v>
      </c>
      <c r="F3158">
        <v>12</v>
      </c>
      <c r="I3158" s="49"/>
      <c r="J3158">
        <v>2</v>
      </c>
      <c r="K3158">
        <v>1</v>
      </c>
      <c r="L3158">
        <v>3</v>
      </c>
      <c r="M3158" s="49" t="s">
        <v>1745</v>
      </c>
      <c r="N3158" s="49"/>
      <c r="O3158" s="49" t="s">
        <v>15190</v>
      </c>
      <c r="P3158" s="49">
        <v>9</v>
      </c>
      <c r="Q3158" s="49" t="s">
        <v>15191</v>
      </c>
      <c r="R3158" s="49" t="str">
        <f>IFERROR(INDEX(tbl_Lookup_Exercises[Category],MATCH(tbl_Exercises[[#This Row],[ExerciseName]],tbl_Lookup_Exercises[ExerciseName],0)),"Unknown")</f>
        <v>Push</v>
      </c>
    </row>
    <row r="3159" spans="1:18" hidden="1" x14ac:dyDescent="0.25">
      <c r="A3159" s="49" t="s">
        <v>15192</v>
      </c>
      <c r="B3159" s="49" t="s">
        <v>14709</v>
      </c>
      <c r="C3159" s="49" t="s">
        <v>313</v>
      </c>
      <c r="D3159" s="49">
        <v>2</v>
      </c>
      <c r="E3159">
        <v>60</v>
      </c>
      <c r="F3159">
        <v>10</v>
      </c>
      <c r="I3159" s="49"/>
      <c r="J3159">
        <v>2</v>
      </c>
      <c r="K3159">
        <v>1</v>
      </c>
      <c r="L3159">
        <v>3</v>
      </c>
      <c r="M3159" s="49" t="s">
        <v>1745</v>
      </c>
      <c r="N3159" s="49"/>
      <c r="O3159" s="49" t="s">
        <v>15193</v>
      </c>
      <c r="P3159" s="49">
        <v>9</v>
      </c>
      <c r="Q3159" s="49" t="s">
        <v>15194</v>
      </c>
      <c r="R3159" s="49" t="str">
        <f>IFERROR(INDEX(tbl_Lookup_Exercises[Category],MATCH(tbl_Exercises[[#This Row],[ExerciseName]],tbl_Lookup_Exercises[ExerciseName],0)),"Unknown")</f>
        <v>Push</v>
      </c>
    </row>
    <row r="3160" spans="1:18" hidden="1" x14ac:dyDescent="0.25">
      <c r="A3160" s="49" t="s">
        <v>15195</v>
      </c>
      <c r="B3160" s="49" t="s">
        <v>14709</v>
      </c>
      <c r="C3160" s="49" t="s">
        <v>313</v>
      </c>
      <c r="D3160" s="49">
        <v>3</v>
      </c>
      <c r="E3160">
        <v>60</v>
      </c>
      <c r="F3160">
        <v>8</v>
      </c>
      <c r="I3160" s="49"/>
      <c r="J3160">
        <v>2</v>
      </c>
      <c r="K3160">
        <v>1</v>
      </c>
      <c r="L3160">
        <v>3</v>
      </c>
      <c r="M3160" s="49" t="s">
        <v>1745</v>
      </c>
      <c r="N3160" s="49"/>
      <c r="O3160" s="49" t="s">
        <v>15193</v>
      </c>
      <c r="P3160" s="49">
        <v>9</v>
      </c>
      <c r="Q3160" s="49" t="s">
        <v>15196</v>
      </c>
      <c r="R3160" s="49" t="str">
        <f>IFERROR(INDEX(tbl_Lookup_Exercises[Category],MATCH(tbl_Exercises[[#This Row],[ExerciseName]],tbl_Lookup_Exercises[ExerciseName],0)),"Unknown")</f>
        <v>Push</v>
      </c>
    </row>
    <row r="3161" spans="1:18" hidden="1" x14ac:dyDescent="0.25">
      <c r="A3161" s="49" t="s">
        <v>15197</v>
      </c>
      <c r="B3161" s="49" t="s">
        <v>14709</v>
      </c>
      <c r="C3161" s="49" t="s">
        <v>217</v>
      </c>
      <c r="D3161" s="49">
        <v>1</v>
      </c>
      <c r="E3161">
        <v>25</v>
      </c>
      <c r="F3161">
        <v>10</v>
      </c>
      <c r="I3161" s="49"/>
      <c r="J3161">
        <v>2</v>
      </c>
      <c r="K3161">
        <v>1</v>
      </c>
      <c r="L3161">
        <v>3</v>
      </c>
      <c r="M3161" s="49" t="s">
        <v>610</v>
      </c>
      <c r="N3161" s="49"/>
      <c r="O3161" s="49" t="s">
        <v>2350</v>
      </c>
      <c r="P3161" s="49">
        <v>9</v>
      </c>
      <c r="Q3161" s="49" t="s">
        <v>15198</v>
      </c>
      <c r="R3161" s="49" t="str">
        <f>IFERROR(INDEX(tbl_Lookup_Exercises[Category],MATCH(tbl_Exercises[[#This Row],[ExerciseName]],tbl_Lookup_Exercises[ExerciseName],0)),"Unknown")</f>
        <v>Arms_Triceps</v>
      </c>
    </row>
    <row r="3162" spans="1:18" hidden="1" x14ac:dyDescent="0.25">
      <c r="A3162" s="49" t="s">
        <v>15199</v>
      </c>
      <c r="B3162" s="49" t="s">
        <v>14709</v>
      </c>
      <c r="C3162" s="49" t="s">
        <v>217</v>
      </c>
      <c r="D3162" s="49">
        <v>2</v>
      </c>
      <c r="E3162">
        <v>25</v>
      </c>
      <c r="F3162">
        <v>9</v>
      </c>
      <c r="I3162" s="49"/>
      <c r="J3162">
        <v>2</v>
      </c>
      <c r="K3162">
        <v>1</v>
      </c>
      <c r="L3162">
        <v>3</v>
      </c>
      <c r="M3162" s="49" t="s">
        <v>610</v>
      </c>
      <c r="N3162" s="49"/>
      <c r="O3162" s="49" t="s">
        <v>15200</v>
      </c>
      <c r="P3162" s="49">
        <v>9</v>
      </c>
      <c r="Q3162" s="49" t="s">
        <v>15201</v>
      </c>
      <c r="R3162" s="49" t="str">
        <f>IFERROR(INDEX(tbl_Lookup_Exercises[Category],MATCH(tbl_Exercises[[#This Row],[ExerciseName]],tbl_Lookup_Exercises[ExerciseName],0)),"Unknown")</f>
        <v>Arms_Triceps</v>
      </c>
    </row>
    <row r="3163" spans="1:18" hidden="1" x14ac:dyDescent="0.25">
      <c r="A3163" s="49" t="s">
        <v>15202</v>
      </c>
      <c r="B3163" s="49" t="s">
        <v>14709</v>
      </c>
      <c r="C3163" s="49" t="s">
        <v>217</v>
      </c>
      <c r="D3163" s="49">
        <v>3</v>
      </c>
      <c r="E3163">
        <v>25</v>
      </c>
      <c r="F3163">
        <v>8</v>
      </c>
      <c r="I3163" s="49"/>
      <c r="J3163">
        <v>2</v>
      </c>
      <c r="K3163">
        <v>1</v>
      </c>
      <c r="L3163">
        <v>3</v>
      </c>
      <c r="M3163" s="49" t="s">
        <v>610</v>
      </c>
      <c r="N3163" s="49"/>
      <c r="O3163" s="49" t="s">
        <v>15203</v>
      </c>
      <c r="P3163" s="49">
        <v>9</v>
      </c>
      <c r="Q3163" s="49" t="s">
        <v>15204</v>
      </c>
      <c r="R3163" s="49" t="str">
        <f>IFERROR(INDEX(tbl_Lookup_Exercises[Category],MATCH(tbl_Exercises[[#This Row],[ExerciseName]],tbl_Lookup_Exercises[ExerciseName],0)),"Unknown")</f>
        <v>Arms_Triceps</v>
      </c>
    </row>
    <row r="3164" spans="1:18" hidden="1" x14ac:dyDescent="0.25">
      <c r="A3164" s="49" t="s">
        <v>15205</v>
      </c>
      <c r="B3164" s="49" t="s">
        <v>14709</v>
      </c>
      <c r="C3164" s="49" t="s">
        <v>209</v>
      </c>
      <c r="D3164" s="49">
        <v>1</v>
      </c>
      <c r="E3164">
        <v>80</v>
      </c>
      <c r="F3164">
        <v>8</v>
      </c>
      <c r="I3164" s="49"/>
      <c r="J3164">
        <v>3</v>
      </c>
      <c r="K3164">
        <v>1</v>
      </c>
      <c r="L3164">
        <v>2</v>
      </c>
      <c r="M3164" s="49" t="s">
        <v>1745</v>
      </c>
      <c r="N3164" s="49"/>
      <c r="O3164" s="49" t="s">
        <v>2982</v>
      </c>
      <c r="P3164" s="49">
        <v>9</v>
      </c>
      <c r="Q3164" s="49" t="s">
        <v>15206</v>
      </c>
      <c r="R3164" s="49" t="str">
        <f>IFERROR(INDEX(tbl_Lookup_Exercises[Category],MATCH(tbl_Exercises[[#This Row],[ExerciseName]],tbl_Lookup_Exercises[ExerciseName],0)),"Unknown")</f>
        <v>Arms_Triceps</v>
      </c>
    </row>
    <row r="3165" spans="1:18" hidden="1" x14ac:dyDescent="0.25">
      <c r="A3165" s="49" t="s">
        <v>15207</v>
      </c>
      <c r="B3165" s="49" t="s">
        <v>14709</v>
      </c>
      <c r="C3165" s="49" t="s">
        <v>209</v>
      </c>
      <c r="D3165" s="49">
        <v>2</v>
      </c>
      <c r="E3165">
        <v>80</v>
      </c>
      <c r="F3165">
        <v>7</v>
      </c>
      <c r="I3165" s="49"/>
      <c r="J3165">
        <v>3</v>
      </c>
      <c r="K3165">
        <v>1</v>
      </c>
      <c r="L3165">
        <v>2</v>
      </c>
      <c r="M3165" s="49" t="s">
        <v>1745</v>
      </c>
      <c r="N3165" s="49"/>
      <c r="O3165" s="49" t="s">
        <v>2982</v>
      </c>
      <c r="P3165" s="49">
        <v>9</v>
      </c>
      <c r="Q3165" s="49" t="s">
        <v>15208</v>
      </c>
      <c r="R3165" s="49" t="str">
        <f>IFERROR(INDEX(tbl_Lookup_Exercises[Category],MATCH(tbl_Exercises[[#This Row],[ExerciseName]],tbl_Lookup_Exercises[ExerciseName],0)),"Unknown")</f>
        <v>Arms_Triceps</v>
      </c>
    </row>
    <row r="3166" spans="1:18" hidden="1" x14ac:dyDescent="0.25">
      <c r="A3166" s="49" t="s">
        <v>15209</v>
      </c>
      <c r="B3166" s="49" t="s">
        <v>14709</v>
      </c>
      <c r="C3166" s="49" t="s">
        <v>209</v>
      </c>
      <c r="D3166" s="49">
        <v>3</v>
      </c>
      <c r="E3166">
        <v>80</v>
      </c>
      <c r="F3166">
        <v>5</v>
      </c>
      <c r="I3166" s="49"/>
      <c r="J3166">
        <v>3</v>
      </c>
      <c r="K3166">
        <v>1</v>
      </c>
      <c r="L3166">
        <v>2</v>
      </c>
      <c r="M3166" s="49" t="s">
        <v>1745</v>
      </c>
      <c r="N3166" s="49" t="s">
        <v>15210</v>
      </c>
      <c r="O3166" s="49" t="s">
        <v>2982</v>
      </c>
      <c r="P3166" s="49">
        <v>9</v>
      </c>
      <c r="Q3166" s="49" t="s">
        <v>15211</v>
      </c>
      <c r="R3166" s="49" t="str">
        <f>IFERROR(INDEX(tbl_Lookup_Exercises[Category],MATCH(tbl_Exercises[[#This Row],[ExerciseName]],tbl_Lookup_Exercises[ExerciseName],0)),"Unknown")</f>
        <v>Arms_Triceps</v>
      </c>
    </row>
    <row r="3167" spans="1:18" hidden="1" x14ac:dyDescent="0.25">
      <c r="A3167" s="49" t="s">
        <v>15212</v>
      </c>
      <c r="B3167" s="49" t="s">
        <v>14709</v>
      </c>
      <c r="C3167" s="49" t="s">
        <v>209</v>
      </c>
      <c r="D3167" s="49">
        <v>4</v>
      </c>
      <c r="E3167">
        <v>70</v>
      </c>
      <c r="F3167">
        <v>2</v>
      </c>
      <c r="I3167" s="49"/>
      <c r="J3167">
        <v>3</v>
      </c>
      <c r="K3167">
        <v>1</v>
      </c>
      <c r="L3167">
        <v>2</v>
      </c>
      <c r="M3167" s="49" t="s">
        <v>1745</v>
      </c>
      <c r="N3167" s="49" t="s">
        <v>15210</v>
      </c>
      <c r="O3167" s="49" t="s">
        <v>2982</v>
      </c>
      <c r="P3167" s="49">
        <v>9</v>
      </c>
      <c r="Q3167" s="49" t="s">
        <v>15213</v>
      </c>
      <c r="R3167" s="49" t="str">
        <f>IFERROR(INDEX(tbl_Lookup_Exercises[Category],MATCH(tbl_Exercises[[#This Row],[ExerciseName]],tbl_Lookup_Exercises[ExerciseName],0)),"Unknown")</f>
        <v>Arms_Triceps</v>
      </c>
    </row>
    <row r="3168" spans="1:18" hidden="1" x14ac:dyDescent="0.25">
      <c r="A3168" s="49" t="s">
        <v>15214</v>
      </c>
      <c r="B3168" s="49" t="s">
        <v>14709</v>
      </c>
      <c r="C3168" s="49" t="s">
        <v>309</v>
      </c>
      <c r="D3168" s="49">
        <v>1</v>
      </c>
      <c r="E3168">
        <v>15</v>
      </c>
      <c r="F3168">
        <v>12</v>
      </c>
      <c r="I3168" s="49"/>
      <c r="J3168">
        <v>2</v>
      </c>
      <c r="K3168">
        <v>1</v>
      </c>
      <c r="L3168">
        <v>2</v>
      </c>
      <c r="M3168" s="49" t="s">
        <v>1745</v>
      </c>
      <c r="N3168" s="49"/>
      <c r="O3168" s="49" t="s">
        <v>1932</v>
      </c>
      <c r="P3168" s="49">
        <v>9</v>
      </c>
      <c r="Q3168" s="49" t="s">
        <v>15215</v>
      </c>
      <c r="R3168" s="49" t="str">
        <f>IFERROR(INDEX(tbl_Lookup_Exercises[Category],MATCH(tbl_Exercises[[#This Row],[ExerciseName]],tbl_Lookup_Exercises[ExerciseName],0)),"Unknown")</f>
        <v>Push</v>
      </c>
    </row>
    <row r="3169" spans="1:18" hidden="1" x14ac:dyDescent="0.25">
      <c r="A3169" s="49" t="s">
        <v>15216</v>
      </c>
      <c r="B3169" s="49" t="s">
        <v>14709</v>
      </c>
      <c r="C3169" s="49" t="s">
        <v>309</v>
      </c>
      <c r="D3169" s="49">
        <v>2</v>
      </c>
      <c r="E3169">
        <v>15</v>
      </c>
      <c r="F3169">
        <v>12</v>
      </c>
      <c r="I3169" s="49"/>
      <c r="J3169">
        <v>2</v>
      </c>
      <c r="K3169">
        <v>1</v>
      </c>
      <c r="L3169">
        <v>2</v>
      </c>
      <c r="M3169" s="49" t="s">
        <v>1745</v>
      </c>
      <c r="N3169" s="49"/>
      <c r="O3169" s="49" t="s">
        <v>1932</v>
      </c>
      <c r="P3169" s="49">
        <v>9</v>
      </c>
      <c r="Q3169" s="49" t="s">
        <v>15217</v>
      </c>
      <c r="R3169" s="49" t="str">
        <f>IFERROR(INDEX(tbl_Lookup_Exercises[Category],MATCH(tbl_Exercises[[#This Row],[ExerciseName]],tbl_Lookup_Exercises[ExerciseName],0)),"Unknown")</f>
        <v>Push</v>
      </c>
    </row>
    <row r="3170" spans="1:18" hidden="1" x14ac:dyDescent="0.25">
      <c r="A3170" s="49" t="s">
        <v>15218</v>
      </c>
      <c r="B3170" s="49" t="s">
        <v>14709</v>
      </c>
      <c r="C3170" s="49" t="s">
        <v>309</v>
      </c>
      <c r="D3170" s="49">
        <v>3</v>
      </c>
      <c r="E3170">
        <v>17.5</v>
      </c>
      <c r="F3170">
        <v>10</v>
      </c>
      <c r="I3170" s="49"/>
      <c r="J3170">
        <v>2</v>
      </c>
      <c r="K3170">
        <v>1</v>
      </c>
      <c r="L3170">
        <v>2</v>
      </c>
      <c r="M3170" s="49" t="s">
        <v>1888</v>
      </c>
      <c r="N3170" s="49"/>
      <c r="O3170" s="49" t="s">
        <v>2487</v>
      </c>
      <c r="P3170" s="49">
        <v>9</v>
      </c>
      <c r="Q3170" s="49" t="s">
        <v>15219</v>
      </c>
      <c r="R3170" s="49" t="str">
        <f>IFERROR(INDEX(tbl_Lookup_Exercises[Category],MATCH(tbl_Exercises[[#This Row],[ExerciseName]],tbl_Lookup_Exercises[ExerciseName],0)),"Unknown")</f>
        <v>Push</v>
      </c>
    </row>
    <row r="3171" spans="1:18" hidden="1" x14ac:dyDescent="0.25">
      <c r="A3171" s="49" t="s">
        <v>15220</v>
      </c>
      <c r="B3171" s="49" t="s">
        <v>14709</v>
      </c>
      <c r="C3171" s="49" t="s">
        <v>14738</v>
      </c>
      <c r="D3171" s="49">
        <v>1</v>
      </c>
      <c r="E3171">
        <v>12.5</v>
      </c>
      <c r="F3171">
        <v>15</v>
      </c>
      <c r="I3171" s="49"/>
      <c r="J3171">
        <v>2</v>
      </c>
      <c r="K3171">
        <v>1</v>
      </c>
      <c r="L3171">
        <v>2</v>
      </c>
      <c r="M3171" s="49" t="s">
        <v>618</v>
      </c>
      <c r="N3171" s="49"/>
      <c r="O3171" s="49" t="s">
        <v>2154</v>
      </c>
      <c r="P3171" s="49">
        <v>9</v>
      </c>
      <c r="Q3171" s="49" t="s">
        <v>15221</v>
      </c>
      <c r="R3171" s="49" t="str">
        <f>IFERROR(INDEX(tbl_Lookup_Exercises[Category],MATCH(tbl_Exercises[[#This Row],[ExerciseName]],tbl_Lookup_Exercises[ExerciseName],0)),"Unknown")</f>
        <v>Other</v>
      </c>
    </row>
    <row r="3172" spans="1:18" hidden="1" x14ac:dyDescent="0.25">
      <c r="A3172" s="49" t="s">
        <v>15222</v>
      </c>
      <c r="B3172" s="49" t="s">
        <v>14709</v>
      </c>
      <c r="C3172" s="49" t="s">
        <v>14738</v>
      </c>
      <c r="D3172" s="49">
        <v>2</v>
      </c>
      <c r="E3172">
        <v>12.5</v>
      </c>
      <c r="F3172">
        <v>15</v>
      </c>
      <c r="I3172" s="49"/>
      <c r="J3172">
        <v>2</v>
      </c>
      <c r="K3172">
        <v>1</v>
      </c>
      <c r="L3172">
        <v>2</v>
      </c>
      <c r="M3172" s="49" t="s">
        <v>618</v>
      </c>
      <c r="N3172" s="49"/>
      <c r="O3172" s="49" t="s">
        <v>15223</v>
      </c>
      <c r="P3172" s="49">
        <v>9</v>
      </c>
      <c r="Q3172" s="49" t="s">
        <v>15224</v>
      </c>
      <c r="R3172" s="49" t="str">
        <f>IFERROR(INDEX(tbl_Lookup_Exercises[Category],MATCH(tbl_Exercises[[#This Row],[ExerciseName]],tbl_Lookup_Exercises[ExerciseName],0)),"Unknown")</f>
        <v>Other</v>
      </c>
    </row>
    <row r="3173" spans="1:18" hidden="1" x14ac:dyDescent="0.25">
      <c r="A3173" s="49" t="s">
        <v>15225</v>
      </c>
      <c r="B3173" s="49" t="s">
        <v>14709</v>
      </c>
      <c r="C3173" s="49" t="s">
        <v>14738</v>
      </c>
      <c r="D3173" s="49">
        <v>3</v>
      </c>
      <c r="E3173">
        <v>12.5</v>
      </c>
      <c r="F3173">
        <v>15</v>
      </c>
      <c r="I3173" s="49"/>
      <c r="J3173">
        <v>2</v>
      </c>
      <c r="K3173">
        <v>1</v>
      </c>
      <c r="L3173">
        <v>2</v>
      </c>
      <c r="M3173" s="49" t="s">
        <v>618</v>
      </c>
      <c r="N3173" s="49"/>
      <c r="O3173" s="49" t="s">
        <v>15223</v>
      </c>
      <c r="P3173" s="49">
        <v>9</v>
      </c>
      <c r="Q3173" s="49" t="s">
        <v>15226</v>
      </c>
      <c r="R3173" s="49" t="str">
        <f>IFERROR(INDEX(tbl_Lookup_Exercises[Category],MATCH(tbl_Exercises[[#This Row],[ExerciseName]],tbl_Lookup_Exercises[ExerciseName],0)),"Unknown")</f>
        <v>Other</v>
      </c>
    </row>
    <row r="3174" spans="1:18" hidden="1" x14ac:dyDescent="0.25">
      <c r="A3174" s="49" t="s">
        <v>15227</v>
      </c>
      <c r="B3174" s="49" t="s">
        <v>14709</v>
      </c>
      <c r="C3174" s="49" t="s">
        <v>334</v>
      </c>
      <c r="D3174" s="49">
        <v>1</v>
      </c>
      <c r="E3174">
        <v>0</v>
      </c>
      <c r="G3174">
        <v>60</v>
      </c>
      <c r="I3174" s="49"/>
      <c r="M3174" s="49"/>
      <c r="N3174" s="49"/>
      <c r="O3174" s="49"/>
      <c r="P3174" s="49">
        <v>9</v>
      </c>
      <c r="Q3174" s="49" t="s">
        <v>15228</v>
      </c>
      <c r="R3174" s="49" t="str">
        <f>IFERROR(INDEX(tbl_Lookup_Exercises[Category],MATCH(tbl_Exercises[[#This Row],[ExerciseName]],tbl_Lookup_Exercises[ExerciseName],0)),"Unknown")</f>
        <v>Carry</v>
      </c>
    </row>
    <row r="3175" spans="1:18" hidden="1" x14ac:dyDescent="0.25">
      <c r="A3175" s="49" t="s">
        <v>15229</v>
      </c>
      <c r="B3175" s="49" t="s">
        <v>14709</v>
      </c>
      <c r="C3175" s="49" t="s">
        <v>334</v>
      </c>
      <c r="D3175" s="49">
        <v>2</v>
      </c>
      <c r="E3175">
        <v>0</v>
      </c>
      <c r="G3175">
        <v>45</v>
      </c>
      <c r="I3175" s="49"/>
      <c r="M3175" s="49"/>
      <c r="N3175" s="49"/>
      <c r="O3175" s="49"/>
      <c r="P3175" s="49">
        <v>9</v>
      </c>
      <c r="Q3175" s="49" t="s">
        <v>14712</v>
      </c>
      <c r="R3175" s="49" t="str">
        <f>IFERROR(INDEX(tbl_Lookup_Exercises[Category],MATCH(tbl_Exercises[[#This Row],[ExerciseName]],tbl_Lookup_Exercises[ExerciseName],0)),"Unknown")</f>
        <v>Carry</v>
      </c>
    </row>
    <row r="3176" spans="1:18" hidden="1" x14ac:dyDescent="0.25">
      <c r="A3176" s="49" t="s">
        <v>15230</v>
      </c>
      <c r="B3176" s="49" t="s">
        <v>14713</v>
      </c>
      <c r="C3176" s="49" t="s">
        <v>363</v>
      </c>
      <c r="D3176" s="49">
        <v>1</v>
      </c>
      <c r="G3176">
        <v>302</v>
      </c>
      <c r="H3176">
        <v>0.61</v>
      </c>
      <c r="I3176" s="49" t="s">
        <v>3957</v>
      </c>
      <c r="M3176" s="49"/>
      <c r="N3176" s="49"/>
      <c r="O3176" s="49" t="s">
        <v>15137</v>
      </c>
      <c r="P3176" s="49">
        <v>9</v>
      </c>
      <c r="Q3176" s="49" t="s">
        <v>14715</v>
      </c>
      <c r="R3176" s="49" t="str">
        <f>IFERROR(INDEX(tbl_Lookup_Exercises[Category],MATCH(tbl_Exercises[[#This Row],[ExerciseName]],tbl_Lookup_Exercises[ExerciseName],0)),"Unknown")</f>
        <v>Cardio</v>
      </c>
    </row>
    <row r="3177" spans="1:18" hidden="1" x14ac:dyDescent="0.25">
      <c r="A3177" s="49" t="s">
        <v>15231</v>
      </c>
      <c r="B3177" s="49" t="s">
        <v>14713</v>
      </c>
      <c r="C3177" s="49" t="s">
        <v>269</v>
      </c>
      <c r="D3177" s="49">
        <v>1</v>
      </c>
      <c r="E3177">
        <v>0</v>
      </c>
      <c r="F3177">
        <v>10</v>
      </c>
      <c r="I3177" s="49"/>
      <c r="M3177" s="49"/>
      <c r="N3177" s="49" t="s">
        <v>15232</v>
      </c>
      <c r="O3177" s="49"/>
      <c r="P3177" s="49">
        <v>9</v>
      </c>
      <c r="Q3177" s="49" t="s">
        <v>15233</v>
      </c>
      <c r="R3177" s="49" t="str">
        <f>IFERROR(INDEX(tbl_Lookup_Exercises[Category],MATCH(tbl_Exercises[[#This Row],[ExerciseName]],tbl_Lookup_Exercises[ExerciseName],0)),"Unknown")</f>
        <v>Legs</v>
      </c>
    </row>
    <row r="3178" spans="1:18" hidden="1" x14ac:dyDescent="0.25">
      <c r="A3178" s="49" t="s">
        <v>15234</v>
      </c>
      <c r="B3178" s="49" t="s">
        <v>14713</v>
      </c>
      <c r="C3178" s="49" t="s">
        <v>423</v>
      </c>
      <c r="D3178" s="49">
        <v>1</v>
      </c>
      <c r="E3178">
        <v>0</v>
      </c>
      <c r="F3178">
        <v>10</v>
      </c>
      <c r="I3178" s="49"/>
      <c r="M3178" s="49"/>
      <c r="N3178" s="49" t="s">
        <v>15232</v>
      </c>
      <c r="O3178" s="49"/>
      <c r="P3178" s="49">
        <v>9</v>
      </c>
      <c r="Q3178" s="49" t="s">
        <v>15235</v>
      </c>
      <c r="R3178" s="49" t="str">
        <f>IFERROR(INDEX(tbl_Lookup_Exercises[Category],MATCH(tbl_Exercises[[#This Row],[ExerciseName]],tbl_Lookup_Exercises[ExerciseName],0)),"Unknown")</f>
        <v>Warmup</v>
      </c>
    </row>
    <row r="3179" spans="1:18" hidden="1" x14ac:dyDescent="0.25">
      <c r="A3179" s="49" t="s">
        <v>15236</v>
      </c>
      <c r="B3179" s="49" t="s">
        <v>14713</v>
      </c>
      <c r="C3179" s="49" t="s">
        <v>299</v>
      </c>
      <c r="D3179" s="49">
        <v>1</v>
      </c>
      <c r="E3179">
        <v>0</v>
      </c>
      <c r="F3179">
        <v>10</v>
      </c>
      <c r="I3179" s="49"/>
      <c r="M3179" s="49"/>
      <c r="N3179" s="49" t="s">
        <v>15232</v>
      </c>
      <c r="O3179" s="49"/>
      <c r="P3179" s="49">
        <v>9</v>
      </c>
      <c r="Q3179" s="49" t="s">
        <v>15237</v>
      </c>
      <c r="R3179" s="49" t="str">
        <f>IFERROR(INDEX(tbl_Lookup_Exercises[Category],MATCH(tbl_Exercises[[#This Row],[ExerciseName]],tbl_Lookup_Exercises[ExerciseName],0)),"Unknown")</f>
        <v>Legs</v>
      </c>
    </row>
    <row r="3180" spans="1:18" hidden="1" x14ac:dyDescent="0.25">
      <c r="A3180" s="49" t="s">
        <v>15238</v>
      </c>
      <c r="B3180" s="49" t="s">
        <v>14713</v>
      </c>
      <c r="C3180" s="49" t="s">
        <v>275</v>
      </c>
      <c r="D3180" s="49">
        <v>1</v>
      </c>
      <c r="E3180">
        <v>0</v>
      </c>
      <c r="G3180">
        <v>8</v>
      </c>
      <c r="I3180" s="49"/>
      <c r="M3180" s="49"/>
      <c r="N3180" s="49" t="s">
        <v>15232</v>
      </c>
      <c r="O3180" s="49"/>
      <c r="P3180" s="49">
        <v>9</v>
      </c>
      <c r="Q3180" s="49" t="s">
        <v>15239</v>
      </c>
      <c r="R3180" s="49" t="str">
        <f>IFERROR(INDEX(tbl_Lookup_Exercises[Category],MATCH(tbl_Exercises[[#This Row],[ExerciseName]],tbl_Lookup_Exercises[ExerciseName],0)),"Unknown")</f>
        <v>Legs</v>
      </c>
    </row>
    <row r="3181" spans="1:18" hidden="1" x14ac:dyDescent="0.25">
      <c r="A3181" s="49" t="s">
        <v>15240</v>
      </c>
      <c r="B3181" s="49" t="s">
        <v>14713</v>
      </c>
      <c r="C3181" s="49" t="s">
        <v>286</v>
      </c>
      <c r="D3181" s="49">
        <v>1</v>
      </c>
      <c r="E3181">
        <v>0</v>
      </c>
      <c r="F3181">
        <v>12</v>
      </c>
      <c r="I3181" s="49"/>
      <c r="M3181" s="49"/>
      <c r="N3181" s="49"/>
      <c r="O3181" s="49"/>
      <c r="P3181" s="49">
        <v>9</v>
      </c>
      <c r="Q3181" s="49" t="s">
        <v>15241</v>
      </c>
      <c r="R3181" s="49" t="str">
        <f>IFERROR(INDEX(tbl_Lookup_Exercises[Category],MATCH(tbl_Exercises[[#This Row],[ExerciseName]],tbl_Lookup_Exercises[ExerciseName],0)),"Unknown")</f>
        <v>Legs</v>
      </c>
    </row>
    <row r="3182" spans="1:18" hidden="1" x14ac:dyDescent="0.25">
      <c r="A3182" s="49" t="s">
        <v>15242</v>
      </c>
      <c r="B3182" s="49" t="s">
        <v>14713</v>
      </c>
      <c r="C3182" s="49" t="s">
        <v>269</v>
      </c>
      <c r="D3182" s="49">
        <v>2</v>
      </c>
      <c r="E3182">
        <v>0</v>
      </c>
      <c r="F3182">
        <v>10</v>
      </c>
      <c r="I3182" s="49"/>
      <c r="M3182" s="49"/>
      <c r="N3182" s="49" t="s">
        <v>15243</v>
      </c>
      <c r="O3182" s="49"/>
      <c r="P3182" s="49">
        <v>9</v>
      </c>
      <c r="Q3182" s="49" t="s">
        <v>15244</v>
      </c>
      <c r="R3182" s="49" t="str">
        <f>IFERROR(INDEX(tbl_Lookup_Exercises[Category],MATCH(tbl_Exercises[[#This Row],[ExerciseName]],tbl_Lookup_Exercises[ExerciseName],0)),"Unknown")</f>
        <v>Legs</v>
      </c>
    </row>
    <row r="3183" spans="1:18" hidden="1" x14ac:dyDescent="0.25">
      <c r="A3183" s="49" t="s">
        <v>15245</v>
      </c>
      <c r="B3183" s="49" t="s">
        <v>14713</v>
      </c>
      <c r="C3183" s="49" t="s">
        <v>423</v>
      </c>
      <c r="D3183" s="49">
        <v>2</v>
      </c>
      <c r="E3183">
        <v>0</v>
      </c>
      <c r="F3183">
        <v>10</v>
      </c>
      <c r="I3183" s="49"/>
      <c r="M3183" s="49"/>
      <c r="N3183" s="49" t="s">
        <v>15243</v>
      </c>
      <c r="O3183" s="49"/>
      <c r="P3183" s="49">
        <v>9</v>
      </c>
      <c r="Q3183" s="49" t="s">
        <v>15246</v>
      </c>
      <c r="R3183" s="49" t="str">
        <f>IFERROR(INDEX(tbl_Lookup_Exercises[Category],MATCH(tbl_Exercises[[#This Row],[ExerciseName]],tbl_Lookup_Exercises[ExerciseName],0)),"Unknown")</f>
        <v>Warmup</v>
      </c>
    </row>
    <row r="3184" spans="1:18" hidden="1" x14ac:dyDescent="0.25">
      <c r="A3184" s="49" t="s">
        <v>15247</v>
      </c>
      <c r="B3184" s="49" t="s">
        <v>14713</v>
      </c>
      <c r="C3184" s="49" t="s">
        <v>299</v>
      </c>
      <c r="D3184" s="49">
        <v>2</v>
      </c>
      <c r="E3184">
        <v>0</v>
      </c>
      <c r="F3184">
        <v>10</v>
      </c>
      <c r="I3184" s="49"/>
      <c r="M3184" s="49"/>
      <c r="N3184" s="49" t="s">
        <v>15243</v>
      </c>
      <c r="O3184" s="49"/>
      <c r="P3184" s="49">
        <v>9</v>
      </c>
      <c r="Q3184" s="49" t="s">
        <v>15248</v>
      </c>
      <c r="R3184" s="49" t="str">
        <f>IFERROR(INDEX(tbl_Lookup_Exercises[Category],MATCH(tbl_Exercises[[#This Row],[ExerciseName]],tbl_Lookup_Exercises[ExerciseName],0)),"Unknown")</f>
        <v>Legs</v>
      </c>
    </row>
    <row r="3185" spans="1:18" hidden="1" x14ac:dyDescent="0.25">
      <c r="A3185" s="49" t="s">
        <v>15249</v>
      </c>
      <c r="B3185" s="49" t="s">
        <v>14713</v>
      </c>
      <c r="C3185" s="49" t="s">
        <v>275</v>
      </c>
      <c r="D3185" s="49">
        <v>2</v>
      </c>
      <c r="E3185">
        <v>0</v>
      </c>
      <c r="G3185">
        <v>8</v>
      </c>
      <c r="I3185" s="49"/>
      <c r="M3185" s="49"/>
      <c r="N3185" s="49" t="s">
        <v>15243</v>
      </c>
      <c r="O3185" s="49"/>
      <c r="P3185" s="49">
        <v>9</v>
      </c>
      <c r="Q3185" s="49" t="s">
        <v>15250</v>
      </c>
      <c r="R3185" s="49" t="str">
        <f>IFERROR(INDEX(tbl_Lookup_Exercises[Category],MATCH(tbl_Exercises[[#This Row],[ExerciseName]],tbl_Lookup_Exercises[ExerciseName],0)),"Unknown")</f>
        <v>Legs</v>
      </c>
    </row>
    <row r="3186" spans="1:18" hidden="1" x14ac:dyDescent="0.25">
      <c r="A3186" s="49" t="s">
        <v>15251</v>
      </c>
      <c r="B3186" s="49" t="s">
        <v>14713</v>
      </c>
      <c r="C3186" s="49" t="s">
        <v>286</v>
      </c>
      <c r="D3186" s="49">
        <v>2</v>
      </c>
      <c r="E3186">
        <v>0</v>
      </c>
      <c r="F3186">
        <v>12</v>
      </c>
      <c r="I3186" s="49"/>
      <c r="M3186" s="49"/>
      <c r="N3186" s="49" t="s">
        <v>15243</v>
      </c>
      <c r="O3186" s="49"/>
      <c r="P3186" s="49">
        <v>9</v>
      </c>
      <c r="Q3186" s="49" t="s">
        <v>15252</v>
      </c>
      <c r="R3186" s="49" t="str">
        <f>IFERROR(INDEX(tbl_Lookup_Exercises[Category],MATCH(tbl_Exercises[[#This Row],[ExerciseName]],tbl_Lookup_Exercises[ExerciseName],0)),"Unknown")</f>
        <v>Legs</v>
      </c>
    </row>
    <row r="3187" spans="1:18" hidden="1" x14ac:dyDescent="0.25">
      <c r="A3187" s="49" t="s">
        <v>15253</v>
      </c>
      <c r="B3187" s="49" t="s">
        <v>14713</v>
      </c>
      <c r="C3187" s="49" t="s">
        <v>265</v>
      </c>
      <c r="D3187" s="49">
        <v>1</v>
      </c>
      <c r="E3187">
        <v>75</v>
      </c>
      <c r="F3187">
        <v>10</v>
      </c>
      <c r="I3187" s="49"/>
      <c r="J3187">
        <v>2</v>
      </c>
      <c r="K3187">
        <v>1</v>
      </c>
      <c r="L3187">
        <v>3</v>
      </c>
      <c r="M3187" s="49" t="s">
        <v>618</v>
      </c>
      <c r="N3187" s="49"/>
      <c r="O3187" s="49" t="s">
        <v>3189</v>
      </c>
      <c r="P3187" s="49">
        <v>9</v>
      </c>
      <c r="Q3187" s="49" t="s">
        <v>15254</v>
      </c>
      <c r="R3187" s="49" t="str">
        <f>IFERROR(INDEX(tbl_Lookup_Exercises[Category],MATCH(tbl_Exercises[[#This Row],[ExerciseName]],tbl_Lookup_Exercises[ExerciseName],0)),"Unknown")</f>
        <v>Legs</v>
      </c>
    </row>
    <row r="3188" spans="1:18" hidden="1" x14ac:dyDescent="0.25">
      <c r="A3188" s="49" t="s">
        <v>15255</v>
      </c>
      <c r="B3188" s="49" t="s">
        <v>14713</v>
      </c>
      <c r="C3188" s="49" t="s">
        <v>265</v>
      </c>
      <c r="D3188" s="49">
        <v>2</v>
      </c>
      <c r="E3188">
        <v>75</v>
      </c>
      <c r="F3188">
        <v>10</v>
      </c>
      <c r="I3188" s="49"/>
      <c r="J3188">
        <v>2</v>
      </c>
      <c r="K3188">
        <v>1</v>
      </c>
      <c r="L3188">
        <v>3</v>
      </c>
      <c r="M3188" s="49" t="s">
        <v>618</v>
      </c>
      <c r="N3188" s="49"/>
      <c r="O3188" s="49" t="s">
        <v>3189</v>
      </c>
      <c r="P3188" s="49">
        <v>9</v>
      </c>
      <c r="Q3188" s="49" t="s">
        <v>15256</v>
      </c>
      <c r="R3188" s="49" t="str">
        <f>IFERROR(INDEX(tbl_Lookup_Exercises[Category],MATCH(tbl_Exercises[[#This Row],[ExerciseName]],tbl_Lookup_Exercises[ExerciseName],0)),"Unknown")</f>
        <v>Legs</v>
      </c>
    </row>
    <row r="3189" spans="1:18" hidden="1" x14ac:dyDescent="0.25">
      <c r="A3189" s="49" t="s">
        <v>15257</v>
      </c>
      <c r="B3189" s="49" t="s">
        <v>14713</v>
      </c>
      <c r="C3189" s="49" t="s">
        <v>265</v>
      </c>
      <c r="D3189" s="49">
        <v>3</v>
      </c>
      <c r="E3189">
        <v>75</v>
      </c>
      <c r="F3189">
        <v>10</v>
      </c>
      <c r="I3189" s="49"/>
      <c r="J3189">
        <v>2</v>
      </c>
      <c r="K3189">
        <v>1</v>
      </c>
      <c r="L3189">
        <v>3</v>
      </c>
      <c r="M3189" s="49" t="s">
        <v>618</v>
      </c>
      <c r="N3189" s="49"/>
      <c r="O3189" s="49" t="s">
        <v>3189</v>
      </c>
      <c r="P3189" s="49">
        <v>9</v>
      </c>
      <c r="Q3189" s="49" t="s">
        <v>15258</v>
      </c>
      <c r="R3189" s="49" t="str">
        <f>IFERROR(INDEX(tbl_Lookup_Exercises[Category],MATCH(tbl_Exercises[[#This Row],[ExerciseName]],tbl_Lookup_Exercises[ExerciseName],0)),"Unknown")</f>
        <v>Legs</v>
      </c>
    </row>
    <row r="3190" spans="1:18" hidden="1" x14ac:dyDescent="0.25">
      <c r="A3190" s="49" t="s">
        <v>15259</v>
      </c>
      <c r="B3190" s="49" t="s">
        <v>14713</v>
      </c>
      <c r="C3190" s="49" t="s">
        <v>265</v>
      </c>
      <c r="D3190" s="49">
        <v>4</v>
      </c>
      <c r="E3190">
        <v>75</v>
      </c>
      <c r="F3190">
        <v>10</v>
      </c>
      <c r="I3190" s="49"/>
      <c r="J3190">
        <v>2</v>
      </c>
      <c r="K3190">
        <v>1</v>
      </c>
      <c r="L3190">
        <v>3</v>
      </c>
      <c r="M3190" s="49" t="s">
        <v>618</v>
      </c>
      <c r="N3190" s="49"/>
      <c r="O3190" s="49" t="s">
        <v>3189</v>
      </c>
      <c r="P3190" s="49">
        <v>9</v>
      </c>
      <c r="Q3190" s="49" t="s">
        <v>15260</v>
      </c>
      <c r="R3190" s="49" t="str">
        <f>IFERROR(INDEX(tbl_Lookup_Exercises[Category],MATCH(tbl_Exercises[[#This Row],[ExerciseName]],tbl_Lookup_Exercises[ExerciseName],0)),"Unknown")</f>
        <v>Legs</v>
      </c>
    </row>
    <row r="3191" spans="1:18" hidden="1" x14ac:dyDescent="0.25">
      <c r="A3191" s="49" t="s">
        <v>15261</v>
      </c>
      <c r="B3191" s="49" t="s">
        <v>14713</v>
      </c>
      <c r="C3191" s="49" t="s">
        <v>249</v>
      </c>
      <c r="D3191" s="49">
        <v>1</v>
      </c>
      <c r="E3191">
        <v>150</v>
      </c>
      <c r="F3191">
        <v>10</v>
      </c>
      <c r="I3191" s="49"/>
      <c r="J3191">
        <v>2</v>
      </c>
      <c r="K3191">
        <v>1</v>
      </c>
      <c r="L3191">
        <v>3</v>
      </c>
      <c r="M3191" s="49" t="s">
        <v>2289</v>
      </c>
      <c r="N3191" s="49"/>
      <c r="O3191" s="49" t="s">
        <v>5413</v>
      </c>
      <c r="P3191" s="49">
        <v>9</v>
      </c>
      <c r="Q3191" s="49" t="s">
        <v>15262</v>
      </c>
      <c r="R3191" s="49" t="str">
        <f>IFERROR(INDEX(tbl_Lookup_Exercises[Category],MATCH(tbl_Exercises[[#This Row],[ExerciseName]],tbl_Lookup_Exercises[ExerciseName],0)),"Unknown")</f>
        <v>Legs</v>
      </c>
    </row>
    <row r="3192" spans="1:18" hidden="1" x14ac:dyDescent="0.25">
      <c r="A3192" s="49" t="s">
        <v>15263</v>
      </c>
      <c r="B3192" s="49" t="s">
        <v>14713</v>
      </c>
      <c r="C3192" s="49" t="s">
        <v>249</v>
      </c>
      <c r="D3192" s="49">
        <v>2</v>
      </c>
      <c r="E3192">
        <v>150</v>
      </c>
      <c r="F3192">
        <v>10</v>
      </c>
      <c r="I3192" s="49"/>
      <c r="J3192">
        <v>2</v>
      </c>
      <c r="K3192">
        <v>1</v>
      </c>
      <c r="L3192">
        <v>3</v>
      </c>
      <c r="M3192" s="49" t="s">
        <v>618</v>
      </c>
      <c r="N3192" s="49"/>
      <c r="O3192" s="49" t="s">
        <v>3189</v>
      </c>
      <c r="P3192" s="49">
        <v>9</v>
      </c>
      <c r="Q3192" s="49" t="s">
        <v>15264</v>
      </c>
      <c r="R3192" s="49" t="str">
        <f>IFERROR(INDEX(tbl_Lookup_Exercises[Category],MATCH(tbl_Exercises[[#This Row],[ExerciseName]],tbl_Lookup_Exercises[ExerciseName],0)),"Unknown")</f>
        <v>Legs</v>
      </c>
    </row>
    <row r="3193" spans="1:18" hidden="1" x14ac:dyDescent="0.25">
      <c r="A3193" s="49" t="s">
        <v>15265</v>
      </c>
      <c r="B3193" s="49" t="s">
        <v>14713</v>
      </c>
      <c r="C3193" s="49" t="s">
        <v>249</v>
      </c>
      <c r="D3193" s="49">
        <v>3</v>
      </c>
      <c r="E3193">
        <v>150</v>
      </c>
      <c r="F3193">
        <v>10</v>
      </c>
      <c r="I3193" s="49"/>
      <c r="J3193">
        <v>2</v>
      </c>
      <c r="K3193">
        <v>1</v>
      </c>
      <c r="L3193">
        <v>3</v>
      </c>
      <c r="M3193" s="49" t="s">
        <v>618</v>
      </c>
      <c r="N3193" s="49"/>
      <c r="O3193" s="49" t="s">
        <v>3189</v>
      </c>
      <c r="P3193" s="49">
        <v>9</v>
      </c>
      <c r="Q3193" s="49" t="s">
        <v>15266</v>
      </c>
      <c r="R3193" s="49" t="str">
        <f>IFERROR(INDEX(tbl_Lookup_Exercises[Category],MATCH(tbl_Exercises[[#This Row],[ExerciseName]],tbl_Lookup_Exercises[ExerciseName],0)),"Unknown")</f>
        <v>Legs</v>
      </c>
    </row>
    <row r="3194" spans="1:18" hidden="1" x14ac:dyDescent="0.25">
      <c r="A3194" s="49" t="s">
        <v>15267</v>
      </c>
      <c r="B3194" s="49" t="s">
        <v>14713</v>
      </c>
      <c r="C3194" s="49" t="s">
        <v>249</v>
      </c>
      <c r="D3194" s="49">
        <v>4</v>
      </c>
      <c r="E3194">
        <v>150</v>
      </c>
      <c r="F3194">
        <v>10</v>
      </c>
      <c r="I3194" s="49"/>
      <c r="J3194">
        <v>2</v>
      </c>
      <c r="K3194">
        <v>1</v>
      </c>
      <c r="L3194">
        <v>3</v>
      </c>
      <c r="M3194" s="49" t="s">
        <v>1745</v>
      </c>
      <c r="N3194" s="49"/>
      <c r="O3194" s="49" t="s">
        <v>2181</v>
      </c>
      <c r="P3194" s="49">
        <v>9</v>
      </c>
      <c r="Q3194" s="49" t="s">
        <v>15268</v>
      </c>
      <c r="R3194" s="49" t="str">
        <f>IFERROR(INDEX(tbl_Lookup_Exercises[Category],MATCH(tbl_Exercises[[#This Row],[ExerciseName]],tbl_Lookup_Exercises[ExerciseName],0)),"Unknown")</f>
        <v>Legs</v>
      </c>
    </row>
    <row r="3195" spans="1:18" hidden="1" x14ac:dyDescent="0.25">
      <c r="A3195" s="49" t="s">
        <v>15269</v>
      </c>
      <c r="B3195" s="49" t="s">
        <v>14713</v>
      </c>
      <c r="C3195" s="49" t="s">
        <v>256</v>
      </c>
      <c r="D3195" s="49">
        <v>1</v>
      </c>
      <c r="E3195">
        <v>50</v>
      </c>
      <c r="F3195">
        <v>8</v>
      </c>
      <c r="I3195" s="49"/>
      <c r="J3195">
        <v>3</v>
      </c>
      <c r="K3195">
        <v>1</v>
      </c>
      <c r="L3195">
        <v>2</v>
      </c>
      <c r="M3195" s="49" t="s">
        <v>618</v>
      </c>
      <c r="N3195" s="49"/>
      <c r="O3195" s="49" t="s">
        <v>15270</v>
      </c>
      <c r="P3195" s="49">
        <v>9</v>
      </c>
      <c r="Q3195" s="49" t="s">
        <v>15271</v>
      </c>
      <c r="R3195" s="49" t="str">
        <f>IFERROR(INDEX(tbl_Lookup_Exercises[Category],MATCH(tbl_Exercises[[#This Row],[ExerciseName]],tbl_Lookup_Exercises[ExerciseName],0)),"Unknown")</f>
        <v>Legs</v>
      </c>
    </row>
    <row r="3196" spans="1:18" hidden="1" x14ac:dyDescent="0.25">
      <c r="A3196" s="49" t="s">
        <v>15272</v>
      </c>
      <c r="B3196" s="49" t="s">
        <v>14713</v>
      </c>
      <c r="C3196" s="49" t="s">
        <v>256</v>
      </c>
      <c r="D3196" s="49">
        <v>2</v>
      </c>
      <c r="E3196">
        <v>50</v>
      </c>
      <c r="F3196">
        <v>8</v>
      </c>
      <c r="I3196" s="49"/>
      <c r="J3196">
        <v>3</v>
      </c>
      <c r="K3196">
        <v>1</v>
      </c>
      <c r="L3196">
        <v>2</v>
      </c>
      <c r="M3196" s="49" t="s">
        <v>618</v>
      </c>
      <c r="N3196" s="49"/>
      <c r="O3196" s="49" t="s">
        <v>15270</v>
      </c>
      <c r="P3196" s="49">
        <v>9</v>
      </c>
      <c r="Q3196" s="49" t="s">
        <v>15273</v>
      </c>
      <c r="R3196" s="49" t="str">
        <f>IFERROR(INDEX(tbl_Lookup_Exercises[Category],MATCH(tbl_Exercises[[#This Row],[ExerciseName]],tbl_Lookup_Exercises[ExerciseName],0)),"Unknown")</f>
        <v>Legs</v>
      </c>
    </row>
    <row r="3197" spans="1:18" hidden="1" x14ac:dyDescent="0.25">
      <c r="A3197" s="49" t="s">
        <v>15274</v>
      </c>
      <c r="B3197" s="49" t="s">
        <v>14713</v>
      </c>
      <c r="C3197" s="49" t="s">
        <v>256</v>
      </c>
      <c r="D3197" s="49">
        <v>3</v>
      </c>
      <c r="E3197">
        <v>55</v>
      </c>
      <c r="F3197">
        <v>8</v>
      </c>
      <c r="I3197" s="49"/>
      <c r="J3197">
        <v>3</v>
      </c>
      <c r="K3197">
        <v>1</v>
      </c>
      <c r="L3197">
        <v>2</v>
      </c>
      <c r="M3197" s="49" t="s">
        <v>618</v>
      </c>
      <c r="N3197" s="49"/>
      <c r="O3197" s="49" t="s">
        <v>15275</v>
      </c>
      <c r="P3197" s="49">
        <v>9</v>
      </c>
      <c r="Q3197" s="49" t="s">
        <v>15276</v>
      </c>
      <c r="R3197" s="49" t="str">
        <f>IFERROR(INDEX(tbl_Lookup_Exercises[Category],MATCH(tbl_Exercises[[#This Row],[ExerciseName]],tbl_Lookup_Exercises[ExerciseName],0)),"Unknown")</f>
        <v>Legs</v>
      </c>
    </row>
    <row r="3198" spans="1:18" hidden="1" x14ac:dyDescent="0.25">
      <c r="A3198" s="49" t="s">
        <v>15277</v>
      </c>
      <c r="B3198" s="49" t="s">
        <v>14713</v>
      </c>
      <c r="C3198" s="49" t="s">
        <v>1</v>
      </c>
      <c r="D3198" s="49">
        <v>1</v>
      </c>
      <c r="E3198">
        <v>150</v>
      </c>
      <c r="G3198">
        <v>60</v>
      </c>
      <c r="I3198" s="49"/>
      <c r="M3198" s="49"/>
      <c r="N3198" s="49"/>
      <c r="O3198" s="49"/>
      <c r="P3198" s="49">
        <v>9</v>
      </c>
      <c r="Q3198" s="49" t="s">
        <v>15278</v>
      </c>
      <c r="R3198" s="49" t="str">
        <f>IFERROR(INDEX(tbl_Lookup_Exercises[Category],MATCH(tbl_Exercises[[#This Row],[ExerciseName]],tbl_Lookup_Exercises[ExerciseName],0)),"Unknown")</f>
        <v>Carry</v>
      </c>
    </row>
    <row r="3199" spans="1:18" hidden="1" x14ac:dyDescent="0.25">
      <c r="A3199" s="49" t="s">
        <v>15279</v>
      </c>
      <c r="B3199" s="49" t="s">
        <v>14713</v>
      </c>
      <c r="C3199" s="49" t="s">
        <v>1</v>
      </c>
      <c r="D3199" s="49">
        <v>2</v>
      </c>
      <c r="E3199">
        <v>150</v>
      </c>
      <c r="G3199">
        <v>60</v>
      </c>
      <c r="I3199" s="49"/>
      <c r="M3199" s="49"/>
      <c r="N3199" s="49"/>
      <c r="O3199" s="49"/>
      <c r="P3199" s="49">
        <v>9</v>
      </c>
      <c r="Q3199" s="49" t="s">
        <v>15280</v>
      </c>
      <c r="R3199" s="49" t="str">
        <f>IFERROR(INDEX(tbl_Lookup_Exercises[Category],MATCH(tbl_Exercises[[#This Row],[ExerciseName]],tbl_Lookup_Exercises[ExerciseName],0)),"Unknown")</f>
        <v>Carry</v>
      </c>
    </row>
    <row r="3200" spans="1:18" hidden="1" x14ac:dyDescent="0.25">
      <c r="A3200" s="49" t="s">
        <v>15281</v>
      </c>
      <c r="B3200" s="49" t="s">
        <v>14713</v>
      </c>
      <c r="C3200" s="49" t="s">
        <v>1</v>
      </c>
      <c r="D3200" s="49">
        <v>3</v>
      </c>
      <c r="E3200">
        <v>150</v>
      </c>
      <c r="G3200">
        <v>45</v>
      </c>
      <c r="I3200" s="49"/>
      <c r="M3200" s="49"/>
      <c r="N3200" s="49"/>
      <c r="O3200" s="49"/>
      <c r="P3200" s="49">
        <v>9</v>
      </c>
      <c r="Q3200" s="49" t="s">
        <v>15282</v>
      </c>
      <c r="R3200" s="49" t="str">
        <f>IFERROR(INDEX(tbl_Lookup_Exercises[Category],MATCH(tbl_Exercises[[#This Row],[ExerciseName]],tbl_Lookup_Exercises[ExerciseName],0)),"Unknown")</f>
        <v>Carry</v>
      </c>
    </row>
    <row r="3201" spans="1:18" hidden="1" x14ac:dyDescent="0.25">
      <c r="A3201" s="49" t="s">
        <v>15283</v>
      </c>
      <c r="B3201" s="49" t="s">
        <v>14713</v>
      </c>
      <c r="C3201" s="49" t="s">
        <v>14737</v>
      </c>
      <c r="D3201" s="49">
        <v>1</v>
      </c>
      <c r="E3201">
        <v>120</v>
      </c>
      <c r="F3201">
        <v>15</v>
      </c>
      <c r="I3201" s="49"/>
      <c r="J3201">
        <v>2</v>
      </c>
      <c r="K3201">
        <v>1</v>
      </c>
      <c r="L3201">
        <v>3</v>
      </c>
      <c r="M3201" s="49" t="s">
        <v>2289</v>
      </c>
      <c r="N3201" s="49"/>
      <c r="O3201" s="49" t="s">
        <v>15284</v>
      </c>
      <c r="P3201" s="49">
        <v>9</v>
      </c>
      <c r="Q3201" s="49" t="s">
        <v>15285</v>
      </c>
      <c r="R3201" s="49" t="str">
        <f>IFERROR(INDEX(tbl_Lookup_Exercises[Category],MATCH(tbl_Exercises[[#This Row],[ExerciseName]],tbl_Lookup_Exercises[ExerciseName],0)),"Unknown")</f>
        <v>Legs</v>
      </c>
    </row>
    <row r="3202" spans="1:18" hidden="1" x14ac:dyDescent="0.25">
      <c r="A3202" s="49" t="s">
        <v>15286</v>
      </c>
      <c r="B3202" s="49" t="s">
        <v>14713</v>
      </c>
      <c r="C3202" s="49" t="s">
        <v>14737</v>
      </c>
      <c r="D3202" s="49">
        <v>2</v>
      </c>
      <c r="E3202">
        <v>130</v>
      </c>
      <c r="F3202">
        <v>15</v>
      </c>
      <c r="I3202" s="49"/>
      <c r="J3202">
        <v>2</v>
      </c>
      <c r="K3202">
        <v>1</v>
      </c>
      <c r="L3202">
        <v>3</v>
      </c>
      <c r="M3202" s="49" t="s">
        <v>2289</v>
      </c>
      <c r="N3202" s="49"/>
      <c r="O3202" s="49" t="s">
        <v>15284</v>
      </c>
      <c r="P3202" s="49">
        <v>9</v>
      </c>
      <c r="Q3202" s="49" t="s">
        <v>15287</v>
      </c>
      <c r="R3202" s="49" t="str">
        <f>IFERROR(INDEX(tbl_Lookup_Exercises[Category],MATCH(tbl_Exercises[[#This Row],[ExerciseName]],tbl_Lookup_Exercises[ExerciseName],0)),"Unknown")</f>
        <v>Legs</v>
      </c>
    </row>
    <row r="3203" spans="1:18" hidden="1" x14ac:dyDescent="0.25">
      <c r="A3203" s="49" t="s">
        <v>15288</v>
      </c>
      <c r="B3203" s="49" t="s">
        <v>14713</v>
      </c>
      <c r="C3203" s="49" t="s">
        <v>14737</v>
      </c>
      <c r="D3203" s="49">
        <v>3</v>
      </c>
      <c r="E3203">
        <v>135</v>
      </c>
      <c r="F3203">
        <v>13</v>
      </c>
      <c r="I3203" s="49"/>
      <c r="J3203">
        <v>2</v>
      </c>
      <c r="K3203">
        <v>1</v>
      </c>
      <c r="L3203">
        <v>3</v>
      </c>
      <c r="M3203" s="49" t="s">
        <v>1745</v>
      </c>
      <c r="N3203" s="49"/>
      <c r="O3203" s="49" t="s">
        <v>15289</v>
      </c>
      <c r="P3203" s="49">
        <v>9</v>
      </c>
      <c r="Q3203" s="49" t="s">
        <v>15290</v>
      </c>
      <c r="R3203" s="49" t="str">
        <f>IFERROR(INDEX(tbl_Lookup_Exercises[Category],MATCH(tbl_Exercises[[#This Row],[ExerciseName]],tbl_Lookup_Exercises[ExerciseName],0)),"Unknown")</f>
        <v>Legs</v>
      </c>
    </row>
    <row r="3204" spans="1:18" hidden="1" x14ac:dyDescent="0.25">
      <c r="A3204" s="49" t="s">
        <v>15291</v>
      </c>
      <c r="B3204" s="49" t="s">
        <v>14713</v>
      </c>
      <c r="C3204" s="49" t="s">
        <v>14738</v>
      </c>
      <c r="D3204" s="49">
        <v>1</v>
      </c>
      <c r="E3204">
        <v>10</v>
      </c>
      <c r="F3204">
        <v>12</v>
      </c>
      <c r="I3204" s="49"/>
      <c r="J3204">
        <v>2</v>
      </c>
      <c r="K3204">
        <v>1</v>
      </c>
      <c r="L3204">
        <v>2</v>
      </c>
      <c r="M3204" s="49" t="s">
        <v>618</v>
      </c>
      <c r="N3204" s="49"/>
      <c r="O3204" s="49" t="s">
        <v>2154</v>
      </c>
      <c r="P3204" s="49">
        <v>9</v>
      </c>
      <c r="Q3204" s="49" t="s">
        <v>15292</v>
      </c>
      <c r="R3204" s="49" t="str">
        <f>IFERROR(INDEX(tbl_Lookup_Exercises[Category],MATCH(tbl_Exercises[[#This Row],[ExerciseName]],tbl_Lookup_Exercises[ExerciseName],0)),"Unknown")</f>
        <v>Other</v>
      </c>
    </row>
    <row r="3205" spans="1:18" hidden="1" x14ac:dyDescent="0.25">
      <c r="A3205" s="49" t="s">
        <v>15293</v>
      </c>
      <c r="B3205" s="49" t="s">
        <v>14713</v>
      </c>
      <c r="C3205" s="49" t="s">
        <v>14738</v>
      </c>
      <c r="D3205" s="49">
        <v>2</v>
      </c>
      <c r="E3205">
        <v>12.5</v>
      </c>
      <c r="F3205">
        <v>12</v>
      </c>
      <c r="I3205" s="49"/>
      <c r="J3205">
        <v>2</v>
      </c>
      <c r="K3205">
        <v>1</v>
      </c>
      <c r="L3205">
        <v>2</v>
      </c>
      <c r="M3205" s="49" t="s">
        <v>618</v>
      </c>
      <c r="N3205" s="49"/>
      <c r="O3205" s="49" t="s">
        <v>2154</v>
      </c>
      <c r="P3205" s="49">
        <v>9</v>
      </c>
      <c r="Q3205" s="49" t="s">
        <v>15294</v>
      </c>
      <c r="R3205" s="49" t="str">
        <f>IFERROR(INDEX(tbl_Lookup_Exercises[Category],MATCH(tbl_Exercises[[#This Row],[ExerciseName]],tbl_Lookup_Exercises[ExerciseName],0)),"Unknown")</f>
        <v>Other</v>
      </c>
    </row>
    <row r="3206" spans="1:18" hidden="1" x14ac:dyDescent="0.25">
      <c r="A3206" s="49" t="s">
        <v>15295</v>
      </c>
      <c r="B3206" s="49" t="s">
        <v>14713</v>
      </c>
      <c r="C3206" s="49" t="s">
        <v>334</v>
      </c>
      <c r="D3206" s="49">
        <v>1</v>
      </c>
      <c r="E3206">
        <v>0</v>
      </c>
      <c r="G3206">
        <v>60</v>
      </c>
      <c r="I3206" s="49"/>
      <c r="M3206" s="49"/>
      <c r="N3206" s="49"/>
      <c r="O3206" s="49"/>
      <c r="P3206" s="49">
        <v>9</v>
      </c>
      <c r="Q3206" s="49" t="s">
        <v>15296</v>
      </c>
      <c r="R3206" s="49" t="str">
        <f>IFERROR(INDEX(tbl_Lookup_Exercises[Category],MATCH(tbl_Exercises[[#This Row],[ExerciseName]],tbl_Lookup_Exercises[ExerciseName],0)),"Unknown")</f>
        <v>Carry</v>
      </c>
    </row>
    <row r="3207" spans="1:18" hidden="1" x14ac:dyDescent="0.25">
      <c r="A3207" s="49" t="s">
        <v>15297</v>
      </c>
      <c r="B3207" s="49" t="s">
        <v>14713</v>
      </c>
      <c r="C3207" s="49" t="s">
        <v>334</v>
      </c>
      <c r="D3207" s="49">
        <v>2</v>
      </c>
      <c r="E3207">
        <v>0</v>
      </c>
      <c r="G3207">
        <v>43.199999999999996</v>
      </c>
      <c r="I3207" s="49"/>
      <c r="M3207" s="49"/>
      <c r="N3207" s="49"/>
      <c r="O3207" s="49" t="s">
        <v>15298</v>
      </c>
      <c r="P3207" s="49">
        <v>9</v>
      </c>
      <c r="Q3207" s="49" t="s">
        <v>15299</v>
      </c>
      <c r="R3207" s="49" t="str">
        <f>IFERROR(INDEX(tbl_Lookup_Exercises[Category],MATCH(tbl_Exercises[[#This Row],[ExerciseName]],tbl_Lookup_Exercises[ExerciseName],0)),"Unknown")</f>
        <v>Carry</v>
      </c>
    </row>
    <row r="3208" spans="1:18" hidden="1" x14ac:dyDescent="0.25">
      <c r="A3208" s="49" t="s">
        <v>15300</v>
      </c>
      <c r="B3208" s="49" t="s">
        <v>14713</v>
      </c>
      <c r="C3208" s="49" t="s">
        <v>356</v>
      </c>
      <c r="D3208" s="49">
        <v>1</v>
      </c>
      <c r="G3208">
        <v>20</v>
      </c>
      <c r="H3208">
        <v>0.1</v>
      </c>
      <c r="I3208" s="49" t="s">
        <v>3957</v>
      </c>
      <c r="M3208" s="49"/>
      <c r="N3208" s="49" t="s">
        <v>15301</v>
      </c>
      <c r="O3208" s="49"/>
      <c r="P3208" s="49">
        <v>9</v>
      </c>
      <c r="Q3208" s="49" t="s">
        <v>15302</v>
      </c>
      <c r="R3208" s="49" t="str">
        <f>IFERROR(INDEX(tbl_Lookup_Exercises[Category],MATCH(tbl_Exercises[[#This Row],[ExerciseName]],tbl_Lookup_Exercises[ExerciseName],0)),"Unknown")</f>
        <v>Pull</v>
      </c>
    </row>
    <row r="3209" spans="1:18" hidden="1" x14ac:dyDescent="0.25">
      <c r="A3209" s="49" t="s">
        <v>15303</v>
      </c>
      <c r="B3209" s="49" t="s">
        <v>14713</v>
      </c>
      <c r="C3209" s="49" t="s">
        <v>356</v>
      </c>
      <c r="D3209" s="49">
        <v>2</v>
      </c>
      <c r="G3209">
        <v>40</v>
      </c>
      <c r="H3209">
        <v>0.15</v>
      </c>
      <c r="I3209" s="49" t="s">
        <v>3957</v>
      </c>
      <c r="M3209" s="49"/>
      <c r="N3209" s="49" t="s">
        <v>15301</v>
      </c>
      <c r="O3209" s="49" t="s">
        <v>15304</v>
      </c>
      <c r="P3209" s="49">
        <v>9</v>
      </c>
      <c r="Q3209" s="49" t="s">
        <v>15305</v>
      </c>
      <c r="R3209" s="49" t="str">
        <f>IFERROR(INDEX(tbl_Lookup_Exercises[Category],MATCH(tbl_Exercises[[#This Row],[ExerciseName]],tbl_Lookup_Exercises[ExerciseName],0)),"Unknown")</f>
        <v>Pull</v>
      </c>
    </row>
    <row r="3210" spans="1:18" hidden="1" x14ac:dyDescent="0.25">
      <c r="A3210" s="49" t="s">
        <v>15306</v>
      </c>
      <c r="B3210" s="49" t="s">
        <v>14713</v>
      </c>
      <c r="C3210" s="49" t="s">
        <v>356</v>
      </c>
      <c r="D3210" s="49">
        <v>3</v>
      </c>
      <c r="G3210">
        <v>20</v>
      </c>
      <c r="H3210">
        <v>0.1</v>
      </c>
      <c r="I3210" s="49" t="s">
        <v>3957</v>
      </c>
      <c r="M3210" s="49"/>
      <c r="N3210" s="49" t="s">
        <v>15307</v>
      </c>
      <c r="O3210" s="49"/>
      <c r="P3210" s="49">
        <v>9</v>
      </c>
      <c r="Q3210" s="49" t="s">
        <v>15308</v>
      </c>
      <c r="R3210" s="49" t="str">
        <f>IFERROR(INDEX(tbl_Lookup_Exercises[Category],MATCH(tbl_Exercises[[#This Row],[ExerciseName]],tbl_Lookup_Exercises[ExerciseName],0)),"Unknown")</f>
        <v>Pull</v>
      </c>
    </row>
    <row r="3211" spans="1:18" hidden="1" x14ac:dyDescent="0.25">
      <c r="A3211" s="49" t="s">
        <v>15309</v>
      </c>
      <c r="B3211" s="49" t="s">
        <v>14713</v>
      </c>
      <c r="C3211" s="49" t="s">
        <v>356</v>
      </c>
      <c r="D3211" s="49">
        <v>4</v>
      </c>
      <c r="G3211">
        <v>40</v>
      </c>
      <c r="H3211">
        <v>0.15</v>
      </c>
      <c r="I3211" s="49" t="s">
        <v>3957</v>
      </c>
      <c r="M3211" s="49"/>
      <c r="N3211" s="49" t="s">
        <v>15307</v>
      </c>
      <c r="O3211" s="49"/>
      <c r="P3211" s="49">
        <v>9</v>
      </c>
      <c r="Q3211" s="49" t="s">
        <v>15310</v>
      </c>
      <c r="R3211" s="49" t="str">
        <f>IFERROR(INDEX(tbl_Lookup_Exercises[Category],MATCH(tbl_Exercises[[#This Row],[ExerciseName]],tbl_Lookup_Exercises[ExerciseName],0)),"Unknown")</f>
        <v>Pull</v>
      </c>
    </row>
    <row r="3212" spans="1:18" hidden="1" x14ac:dyDescent="0.25">
      <c r="A3212" s="49" t="s">
        <v>15311</v>
      </c>
      <c r="B3212" s="49" t="s">
        <v>14713</v>
      </c>
      <c r="C3212" s="49" t="s">
        <v>356</v>
      </c>
      <c r="D3212" s="49">
        <v>5</v>
      </c>
      <c r="G3212">
        <v>20</v>
      </c>
      <c r="H3212">
        <v>0.1</v>
      </c>
      <c r="I3212" s="49" t="s">
        <v>3957</v>
      </c>
      <c r="M3212" s="49"/>
      <c r="N3212" s="49" t="s">
        <v>15312</v>
      </c>
      <c r="O3212" s="49"/>
      <c r="P3212" s="49">
        <v>9</v>
      </c>
      <c r="Q3212" s="49" t="s">
        <v>15313</v>
      </c>
      <c r="R3212" s="49" t="str">
        <f>IFERROR(INDEX(tbl_Lookup_Exercises[Category],MATCH(tbl_Exercises[[#This Row],[ExerciseName]],tbl_Lookup_Exercises[ExerciseName],0)),"Unknown")</f>
        <v>Pull</v>
      </c>
    </row>
    <row r="3213" spans="1:18" hidden="1" x14ac:dyDescent="0.25">
      <c r="A3213" s="49" t="s">
        <v>15314</v>
      </c>
      <c r="B3213" s="49" t="s">
        <v>14713</v>
      </c>
      <c r="C3213" s="49" t="s">
        <v>356</v>
      </c>
      <c r="D3213" s="49">
        <v>6</v>
      </c>
      <c r="G3213">
        <v>40</v>
      </c>
      <c r="H3213">
        <v>0.15</v>
      </c>
      <c r="I3213" s="49" t="s">
        <v>3957</v>
      </c>
      <c r="M3213" s="49"/>
      <c r="N3213" s="49" t="s">
        <v>15312</v>
      </c>
      <c r="O3213" s="49"/>
      <c r="P3213" s="49">
        <v>9</v>
      </c>
      <c r="Q3213" s="49" t="s">
        <v>15315</v>
      </c>
      <c r="R3213" s="49" t="str">
        <f>IFERROR(INDEX(tbl_Lookup_Exercises[Category],MATCH(tbl_Exercises[[#This Row],[ExerciseName]],tbl_Lookup_Exercises[ExerciseName],0)),"Unknown")</f>
        <v>Pull</v>
      </c>
    </row>
    <row r="3214" spans="1:18" hidden="1" x14ac:dyDescent="0.25">
      <c r="A3214" s="49" t="s">
        <v>15316</v>
      </c>
      <c r="B3214" s="49" t="s">
        <v>14713</v>
      </c>
      <c r="C3214" s="49" t="s">
        <v>356</v>
      </c>
      <c r="D3214" s="49">
        <v>7</v>
      </c>
      <c r="G3214">
        <v>20</v>
      </c>
      <c r="H3214">
        <v>0.1</v>
      </c>
      <c r="I3214" s="49" t="s">
        <v>3957</v>
      </c>
      <c r="M3214" s="49"/>
      <c r="N3214" s="49" t="s">
        <v>15317</v>
      </c>
      <c r="O3214" s="49"/>
      <c r="P3214" s="49">
        <v>9</v>
      </c>
      <c r="Q3214" s="49" t="s">
        <v>15318</v>
      </c>
      <c r="R3214" s="49" t="str">
        <f>IFERROR(INDEX(tbl_Lookup_Exercises[Category],MATCH(tbl_Exercises[[#This Row],[ExerciseName]],tbl_Lookup_Exercises[ExerciseName],0)),"Unknown")</f>
        <v>Pull</v>
      </c>
    </row>
    <row r="3215" spans="1:18" hidden="1" x14ac:dyDescent="0.25">
      <c r="A3215" s="49" t="s">
        <v>15319</v>
      </c>
      <c r="B3215" s="49" t="s">
        <v>14713</v>
      </c>
      <c r="C3215" s="49" t="s">
        <v>356</v>
      </c>
      <c r="D3215" s="49">
        <v>8</v>
      </c>
      <c r="G3215">
        <v>40</v>
      </c>
      <c r="H3215">
        <v>0.15</v>
      </c>
      <c r="I3215" s="49" t="s">
        <v>3957</v>
      </c>
      <c r="M3215" s="49"/>
      <c r="N3215" s="49" t="s">
        <v>15317</v>
      </c>
      <c r="O3215" s="49"/>
      <c r="P3215" s="49">
        <v>9</v>
      </c>
      <c r="Q3215" s="49" t="s">
        <v>15320</v>
      </c>
      <c r="R3215" s="49" t="str">
        <f>IFERROR(INDEX(tbl_Lookup_Exercises[Category],MATCH(tbl_Exercises[[#This Row],[ExerciseName]],tbl_Lookup_Exercises[ExerciseName],0)),"Unknown")</f>
        <v>Pull</v>
      </c>
    </row>
    <row r="3216" spans="1:18" hidden="1" x14ac:dyDescent="0.25">
      <c r="A3216" s="49" t="s">
        <v>15321</v>
      </c>
      <c r="B3216" s="49" t="s">
        <v>14713</v>
      </c>
      <c r="C3216" s="49" t="s">
        <v>356</v>
      </c>
      <c r="D3216" s="49">
        <v>9</v>
      </c>
      <c r="G3216">
        <v>20</v>
      </c>
      <c r="H3216">
        <v>0.1</v>
      </c>
      <c r="I3216" s="49" t="s">
        <v>3957</v>
      </c>
      <c r="M3216" s="49"/>
      <c r="N3216" s="49" t="s">
        <v>15322</v>
      </c>
      <c r="O3216" s="49"/>
      <c r="P3216" s="49">
        <v>9</v>
      </c>
      <c r="Q3216" s="49" t="s">
        <v>15323</v>
      </c>
      <c r="R3216" s="49" t="str">
        <f>IFERROR(INDEX(tbl_Lookup_Exercises[Category],MATCH(tbl_Exercises[[#This Row],[ExerciseName]],tbl_Lookup_Exercises[ExerciseName],0)),"Unknown")</f>
        <v>Pull</v>
      </c>
    </row>
    <row r="3217" spans="1:18" hidden="1" x14ac:dyDescent="0.25">
      <c r="A3217" s="49" t="s">
        <v>15324</v>
      </c>
      <c r="B3217" s="49" t="s">
        <v>14713</v>
      </c>
      <c r="C3217" s="49" t="s">
        <v>356</v>
      </c>
      <c r="D3217" s="49">
        <v>10</v>
      </c>
      <c r="G3217">
        <v>40</v>
      </c>
      <c r="H3217">
        <v>0.15</v>
      </c>
      <c r="I3217" s="49" t="s">
        <v>3957</v>
      </c>
      <c r="M3217" s="49"/>
      <c r="N3217" s="49" t="s">
        <v>15322</v>
      </c>
      <c r="O3217" s="49"/>
      <c r="P3217" s="49">
        <v>9</v>
      </c>
      <c r="Q3217" s="49" t="s">
        <v>15325</v>
      </c>
      <c r="R3217" s="49" t="str">
        <f>IFERROR(INDEX(tbl_Lookup_Exercises[Category],MATCH(tbl_Exercises[[#This Row],[ExerciseName]],tbl_Lookup_Exercises[ExerciseName],0)),"Unknown")</f>
        <v>Pull</v>
      </c>
    </row>
    <row r="3218" spans="1:18" hidden="1" x14ac:dyDescent="0.25">
      <c r="A3218" s="49" t="s">
        <v>15326</v>
      </c>
      <c r="B3218" s="49" t="s">
        <v>14713</v>
      </c>
      <c r="C3218" s="49" t="s">
        <v>356</v>
      </c>
      <c r="D3218" s="49">
        <v>11</v>
      </c>
      <c r="G3218">
        <v>20</v>
      </c>
      <c r="H3218">
        <v>0.1</v>
      </c>
      <c r="I3218" s="49" t="s">
        <v>3957</v>
      </c>
      <c r="M3218" s="49"/>
      <c r="N3218" s="49" t="s">
        <v>15327</v>
      </c>
      <c r="O3218" s="49"/>
      <c r="P3218" s="49">
        <v>9</v>
      </c>
      <c r="Q3218" s="49" t="s">
        <v>15328</v>
      </c>
      <c r="R3218" s="49" t="str">
        <f>IFERROR(INDEX(tbl_Lookup_Exercises[Category],MATCH(tbl_Exercises[[#This Row],[ExerciseName]],tbl_Lookup_Exercises[ExerciseName],0)),"Unknown")</f>
        <v>Pull</v>
      </c>
    </row>
    <row r="3219" spans="1:18" hidden="1" x14ac:dyDescent="0.25">
      <c r="A3219" s="49" t="s">
        <v>15329</v>
      </c>
      <c r="B3219" s="49" t="s">
        <v>14713</v>
      </c>
      <c r="C3219" s="49" t="s">
        <v>356</v>
      </c>
      <c r="D3219" s="49">
        <v>12</v>
      </c>
      <c r="G3219">
        <v>40</v>
      </c>
      <c r="H3219">
        <v>0.15</v>
      </c>
      <c r="I3219" s="49" t="s">
        <v>3957</v>
      </c>
      <c r="M3219" s="49"/>
      <c r="N3219" s="49" t="s">
        <v>15327</v>
      </c>
      <c r="O3219" s="49"/>
      <c r="P3219" s="49">
        <v>9</v>
      </c>
      <c r="Q3219" s="49" t="s">
        <v>15330</v>
      </c>
      <c r="R3219" s="49" t="str">
        <f>IFERROR(INDEX(tbl_Lookup_Exercises[Category],MATCH(tbl_Exercises[[#This Row],[ExerciseName]],tbl_Lookup_Exercises[ExerciseName],0)),"Unknown")</f>
        <v>Pull</v>
      </c>
    </row>
    <row r="3220" spans="1:18" hidden="1" x14ac:dyDescent="0.25">
      <c r="A3220" s="49" t="s">
        <v>15331</v>
      </c>
      <c r="B3220" s="49" t="s">
        <v>14713</v>
      </c>
      <c r="C3220" s="49" t="s">
        <v>356</v>
      </c>
      <c r="D3220" s="49">
        <v>13</v>
      </c>
      <c r="G3220">
        <v>20</v>
      </c>
      <c r="H3220">
        <v>0.1</v>
      </c>
      <c r="I3220" s="49" t="s">
        <v>3957</v>
      </c>
      <c r="M3220" s="49"/>
      <c r="N3220" s="49" t="s">
        <v>15332</v>
      </c>
      <c r="O3220" s="49"/>
      <c r="P3220" s="49">
        <v>9</v>
      </c>
      <c r="Q3220" s="49" t="s">
        <v>15333</v>
      </c>
      <c r="R3220" s="49" t="str">
        <f>IFERROR(INDEX(tbl_Lookup_Exercises[Category],MATCH(tbl_Exercises[[#This Row],[ExerciseName]],tbl_Lookup_Exercises[ExerciseName],0)),"Unknown")</f>
        <v>Pull</v>
      </c>
    </row>
    <row r="3221" spans="1:18" hidden="1" x14ac:dyDescent="0.25">
      <c r="A3221" s="49" t="s">
        <v>15334</v>
      </c>
      <c r="B3221" s="49" t="s">
        <v>14713</v>
      </c>
      <c r="C3221" s="49" t="s">
        <v>356</v>
      </c>
      <c r="D3221" s="49">
        <v>14</v>
      </c>
      <c r="G3221">
        <v>40</v>
      </c>
      <c r="H3221">
        <v>0.15</v>
      </c>
      <c r="I3221" s="49" t="s">
        <v>3957</v>
      </c>
      <c r="M3221" s="49"/>
      <c r="N3221" s="49" t="s">
        <v>15332</v>
      </c>
      <c r="O3221" s="49"/>
      <c r="P3221" s="49">
        <v>9</v>
      </c>
      <c r="Q3221" s="49" t="s">
        <v>15335</v>
      </c>
      <c r="R3221" s="49" t="str">
        <f>IFERROR(INDEX(tbl_Lookup_Exercises[Category],MATCH(tbl_Exercises[[#This Row],[ExerciseName]],tbl_Lookup_Exercises[ExerciseName],0)),"Unknown")</f>
        <v>Pull</v>
      </c>
    </row>
    <row r="3222" spans="1:18" hidden="1" x14ac:dyDescent="0.25">
      <c r="A3222" s="49" t="s">
        <v>15336</v>
      </c>
      <c r="B3222" s="49" t="s">
        <v>14713</v>
      </c>
      <c r="C3222" s="49" t="s">
        <v>356</v>
      </c>
      <c r="D3222" s="49">
        <v>15</v>
      </c>
      <c r="G3222">
        <v>20</v>
      </c>
      <c r="H3222">
        <v>0.1</v>
      </c>
      <c r="I3222" s="49" t="s">
        <v>3957</v>
      </c>
      <c r="M3222" s="49"/>
      <c r="N3222" s="49" t="s">
        <v>15337</v>
      </c>
      <c r="O3222" s="49"/>
      <c r="P3222" s="49">
        <v>9</v>
      </c>
      <c r="Q3222" s="49" t="s">
        <v>15338</v>
      </c>
      <c r="R3222" s="49" t="str">
        <f>IFERROR(INDEX(tbl_Lookup_Exercises[Category],MATCH(tbl_Exercises[[#This Row],[ExerciseName]],tbl_Lookup_Exercises[ExerciseName],0)),"Unknown")</f>
        <v>Pull</v>
      </c>
    </row>
    <row r="3223" spans="1:18" hidden="1" x14ac:dyDescent="0.25">
      <c r="A3223" s="49" t="s">
        <v>15339</v>
      </c>
      <c r="B3223" s="49" t="s">
        <v>14713</v>
      </c>
      <c r="C3223" s="49" t="s">
        <v>356</v>
      </c>
      <c r="D3223" s="49">
        <v>16</v>
      </c>
      <c r="G3223">
        <v>40</v>
      </c>
      <c r="H3223">
        <v>0.15</v>
      </c>
      <c r="I3223" s="49" t="s">
        <v>3957</v>
      </c>
      <c r="M3223" s="49"/>
      <c r="N3223" s="49" t="s">
        <v>15337</v>
      </c>
      <c r="O3223" s="49"/>
      <c r="P3223" s="49">
        <v>9</v>
      </c>
      <c r="Q3223" s="49" t="s">
        <v>14716</v>
      </c>
      <c r="R3223" s="49" t="str">
        <f>IFERROR(INDEX(tbl_Lookup_Exercises[Category],MATCH(tbl_Exercises[[#This Row],[ExerciseName]],tbl_Lookup_Exercises[ExerciseName],0)),"Unknown")</f>
        <v>Pull</v>
      </c>
    </row>
    <row r="3224" spans="1:18" hidden="1" x14ac:dyDescent="0.25">
      <c r="A3224" s="49" t="s">
        <v>15340</v>
      </c>
      <c r="B3224" s="49" t="s">
        <v>14717</v>
      </c>
      <c r="C3224" s="49" t="s">
        <v>363</v>
      </c>
      <c r="D3224" s="49">
        <v>1</v>
      </c>
      <c r="G3224">
        <v>300</v>
      </c>
      <c r="H3224">
        <v>0.61</v>
      </c>
      <c r="I3224" s="49" t="s">
        <v>3957</v>
      </c>
      <c r="M3224" s="49"/>
      <c r="N3224" s="49"/>
      <c r="O3224" s="49" t="s">
        <v>15341</v>
      </c>
      <c r="P3224" s="49">
        <v>9</v>
      </c>
      <c r="Q3224" s="49" t="s">
        <v>14719</v>
      </c>
      <c r="R3224" s="49" t="str">
        <f>IFERROR(INDEX(tbl_Lookup_Exercises[Category],MATCH(tbl_Exercises[[#This Row],[ExerciseName]],tbl_Lookup_Exercises[ExerciseName],0)),"Unknown")</f>
        <v>Cardio</v>
      </c>
    </row>
    <row r="3225" spans="1:18" hidden="1" x14ac:dyDescent="0.25">
      <c r="A3225" s="49" t="s">
        <v>15342</v>
      </c>
      <c r="B3225" s="49" t="s">
        <v>14717</v>
      </c>
      <c r="C3225" s="49" t="s">
        <v>394</v>
      </c>
      <c r="D3225" s="49">
        <v>1</v>
      </c>
      <c r="E3225">
        <v>0</v>
      </c>
      <c r="F3225">
        <v>15</v>
      </c>
      <c r="I3225" s="49"/>
      <c r="M3225" s="49"/>
      <c r="N3225" s="49" t="s">
        <v>15343</v>
      </c>
      <c r="O3225" s="49"/>
      <c r="P3225" s="49">
        <v>9</v>
      </c>
      <c r="Q3225" s="49" t="s">
        <v>15344</v>
      </c>
      <c r="R3225" s="49" t="str">
        <f>IFERROR(INDEX(tbl_Lookup_Exercises[Category],MATCH(tbl_Exercises[[#This Row],[ExerciseName]],tbl_Lookup_Exercises[ExerciseName],0)),"Unknown")</f>
        <v>Warmup</v>
      </c>
    </row>
    <row r="3226" spans="1:18" hidden="1" x14ac:dyDescent="0.25">
      <c r="A3226" s="49" t="s">
        <v>15345</v>
      </c>
      <c r="B3226" s="49" t="s">
        <v>14717</v>
      </c>
      <c r="C3226" s="49" t="s">
        <v>403</v>
      </c>
      <c r="D3226" s="49">
        <v>1</v>
      </c>
      <c r="E3226">
        <v>0</v>
      </c>
      <c r="F3226">
        <v>8</v>
      </c>
      <c r="I3226" s="49"/>
      <c r="M3226" s="49"/>
      <c r="N3226" s="49" t="s">
        <v>15343</v>
      </c>
      <c r="O3226" s="49"/>
      <c r="P3226" s="49">
        <v>9</v>
      </c>
      <c r="Q3226" s="49" t="s">
        <v>15346</v>
      </c>
      <c r="R3226" s="49" t="str">
        <f>IFERROR(INDEX(tbl_Lookup_Exercises[Category],MATCH(tbl_Exercises[[#This Row],[ExerciseName]],tbl_Lookup_Exercises[ExerciseName],0)),"Unknown")</f>
        <v>Warmup</v>
      </c>
    </row>
    <row r="3227" spans="1:18" hidden="1" x14ac:dyDescent="0.25">
      <c r="A3227" s="49" t="s">
        <v>15347</v>
      </c>
      <c r="B3227" s="49" t="s">
        <v>14717</v>
      </c>
      <c r="C3227" s="49" t="s">
        <v>398</v>
      </c>
      <c r="D3227" s="49">
        <v>1</v>
      </c>
      <c r="E3227">
        <v>0</v>
      </c>
      <c r="F3227">
        <v>12</v>
      </c>
      <c r="I3227" s="49"/>
      <c r="M3227" s="49"/>
      <c r="N3227" s="49" t="s">
        <v>15343</v>
      </c>
      <c r="O3227" s="49"/>
      <c r="P3227" s="49">
        <v>9</v>
      </c>
      <c r="Q3227" s="49" t="s">
        <v>15348</v>
      </c>
      <c r="R3227" s="49" t="str">
        <f>IFERROR(INDEX(tbl_Lookup_Exercises[Category],MATCH(tbl_Exercises[[#This Row],[ExerciseName]],tbl_Lookup_Exercises[ExerciseName],0)),"Unknown")</f>
        <v>Warmup</v>
      </c>
    </row>
    <row r="3228" spans="1:18" hidden="1" x14ac:dyDescent="0.25">
      <c r="A3228" s="49" t="s">
        <v>15349</v>
      </c>
      <c r="B3228" s="49" t="s">
        <v>14717</v>
      </c>
      <c r="C3228" s="49" t="s">
        <v>389</v>
      </c>
      <c r="D3228" s="49">
        <v>1</v>
      </c>
      <c r="E3228">
        <v>0</v>
      </c>
      <c r="F3228">
        <v>10</v>
      </c>
      <c r="I3228" s="49"/>
      <c r="M3228" s="49"/>
      <c r="N3228" s="49"/>
      <c r="O3228" s="49"/>
      <c r="P3228" s="49">
        <v>9</v>
      </c>
      <c r="Q3228" s="49" t="s">
        <v>15350</v>
      </c>
      <c r="R3228" s="49" t="str">
        <f>IFERROR(INDEX(tbl_Lookup_Exercises[Category],MATCH(tbl_Exercises[[#This Row],[ExerciseName]],tbl_Lookup_Exercises[ExerciseName],0)),"Unknown")</f>
        <v>Push</v>
      </c>
    </row>
    <row r="3229" spans="1:18" hidden="1" x14ac:dyDescent="0.25">
      <c r="A3229" s="49" t="s">
        <v>15351</v>
      </c>
      <c r="B3229" s="49" t="s">
        <v>14717</v>
      </c>
      <c r="C3229" s="49" t="s">
        <v>394</v>
      </c>
      <c r="D3229" s="49">
        <v>2</v>
      </c>
      <c r="E3229">
        <v>0</v>
      </c>
      <c r="F3229">
        <v>15</v>
      </c>
      <c r="I3229" s="49"/>
      <c r="M3229" s="49"/>
      <c r="N3229" s="49" t="s">
        <v>15352</v>
      </c>
      <c r="O3229" s="49"/>
      <c r="P3229" s="49">
        <v>9</v>
      </c>
      <c r="Q3229" s="49" t="s">
        <v>15353</v>
      </c>
      <c r="R3229" s="49" t="str">
        <f>IFERROR(INDEX(tbl_Lookup_Exercises[Category],MATCH(tbl_Exercises[[#This Row],[ExerciseName]],tbl_Lookup_Exercises[ExerciseName],0)),"Unknown")</f>
        <v>Warmup</v>
      </c>
    </row>
    <row r="3230" spans="1:18" hidden="1" x14ac:dyDescent="0.25">
      <c r="A3230" s="49" t="s">
        <v>15354</v>
      </c>
      <c r="B3230" s="49" t="s">
        <v>14717</v>
      </c>
      <c r="C3230" s="49" t="s">
        <v>403</v>
      </c>
      <c r="D3230" s="49">
        <v>2</v>
      </c>
      <c r="E3230">
        <v>0</v>
      </c>
      <c r="F3230">
        <v>8</v>
      </c>
      <c r="I3230" s="49"/>
      <c r="M3230" s="49"/>
      <c r="N3230" s="49" t="s">
        <v>15352</v>
      </c>
      <c r="O3230" s="49"/>
      <c r="P3230" s="49">
        <v>9</v>
      </c>
      <c r="Q3230" s="49" t="s">
        <v>15355</v>
      </c>
      <c r="R3230" s="49" t="str">
        <f>IFERROR(INDEX(tbl_Lookup_Exercises[Category],MATCH(tbl_Exercises[[#This Row],[ExerciseName]],tbl_Lookup_Exercises[ExerciseName],0)),"Unknown")</f>
        <v>Warmup</v>
      </c>
    </row>
    <row r="3231" spans="1:18" hidden="1" x14ac:dyDescent="0.25">
      <c r="A3231" s="49" t="s">
        <v>15356</v>
      </c>
      <c r="B3231" s="49" t="s">
        <v>14717</v>
      </c>
      <c r="C3231" s="49" t="s">
        <v>398</v>
      </c>
      <c r="D3231" s="49">
        <v>2</v>
      </c>
      <c r="E3231">
        <v>0</v>
      </c>
      <c r="F3231">
        <v>12</v>
      </c>
      <c r="I3231" s="49"/>
      <c r="M3231" s="49"/>
      <c r="N3231" s="49" t="s">
        <v>15352</v>
      </c>
      <c r="O3231" s="49"/>
      <c r="P3231" s="49">
        <v>9</v>
      </c>
      <c r="Q3231" s="49" t="s">
        <v>15357</v>
      </c>
      <c r="R3231" s="49" t="str">
        <f>IFERROR(INDEX(tbl_Lookup_Exercises[Category],MATCH(tbl_Exercises[[#This Row],[ExerciseName]],tbl_Lookup_Exercises[ExerciseName],0)),"Unknown")</f>
        <v>Warmup</v>
      </c>
    </row>
    <row r="3232" spans="1:18" hidden="1" x14ac:dyDescent="0.25">
      <c r="A3232" s="49" t="s">
        <v>15358</v>
      </c>
      <c r="B3232" s="49" t="s">
        <v>14717</v>
      </c>
      <c r="C3232" s="49" t="s">
        <v>389</v>
      </c>
      <c r="D3232" s="49">
        <v>2</v>
      </c>
      <c r="E3232">
        <v>0</v>
      </c>
      <c r="F3232">
        <v>10</v>
      </c>
      <c r="I3232" s="49"/>
      <c r="M3232" s="49"/>
      <c r="N3232" s="49" t="s">
        <v>15352</v>
      </c>
      <c r="O3232" s="49"/>
      <c r="P3232" s="49">
        <v>9</v>
      </c>
      <c r="Q3232" s="49" t="s">
        <v>15359</v>
      </c>
      <c r="R3232" s="49" t="str">
        <f>IFERROR(INDEX(tbl_Lookup_Exercises[Category],MATCH(tbl_Exercises[[#This Row],[ExerciseName]],tbl_Lookup_Exercises[ExerciseName],0)),"Unknown")</f>
        <v>Push</v>
      </c>
    </row>
    <row r="3233" spans="1:18" hidden="1" x14ac:dyDescent="0.25">
      <c r="A3233" s="49" t="s">
        <v>15360</v>
      </c>
      <c r="B3233" s="49" t="s">
        <v>14717</v>
      </c>
      <c r="C3233" s="49" t="s">
        <v>1404</v>
      </c>
      <c r="D3233" s="49">
        <v>1</v>
      </c>
      <c r="E3233">
        <v>35</v>
      </c>
      <c r="F3233">
        <v>10</v>
      </c>
      <c r="I3233" s="49"/>
      <c r="J3233">
        <v>2</v>
      </c>
      <c r="K3233">
        <v>1</v>
      </c>
      <c r="L3233">
        <v>3</v>
      </c>
      <c r="M3233" s="49" t="s">
        <v>2289</v>
      </c>
      <c r="N3233" s="49"/>
      <c r="O3233" s="49" t="s">
        <v>15361</v>
      </c>
      <c r="P3233" s="49">
        <v>9</v>
      </c>
      <c r="Q3233" s="49" t="s">
        <v>15362</v>
      </c>
      <c r="R3233" s="49" t="str">
        <f>IFERROR(INDEX(tbl_Lookup_Exercises[Category],MATCH(tbl_Exercises[[#This Row],[ExerciseName]],tbl_Lookup_Exercises[ExerciseName],0)),"Unknown")</f>
        <v>Push</v>
      </c>
    </row>
    <row r="3234" spans="1:18" hidden="1" x14ac:dyDescent="0.25">
      <c r="A3234" s="49" t="s">
        <v>15363</v>
      </c>
      <c r="B3234" s="49" t="s">
        <v>14717</v>
      </c>
      <c r="C3234" s="49" t="s">
        <v>1404</v>
      </c>
      <c r="D3234" s="49">
        <v>2</v>
      </c>
      <c r="E3234">
        <v>35</v>
      </c>
      <c r="F3234">
        <v>10</v>
      </c>
      <c r="I3234" s="49"/>
      <c r="J3234">
        <v>2</v>
      </c>
      <c r="K3234">
        <v>1</v>
      </c>
      <c r="L3234">
        <v>3</v>
      </c>
      <c r="M3234" s="49" t="s">
        <v>618</v>
      </c>
      <c r="N3234" s="49"/>
      <c r="O3234" s="49" t="s">
        <v>15364</v>
      </c>
      <c r="P3234" s="49">
        <v>9</v>
      </c>
      <c r="Q3234" s="49" t="s">
        <v>15365</v>
      </c>
      <c r="R3234" s="49" t="str">
        <f>IFERROR(INDEX(tbl_Lookup_Exercises[Category],MATCH(tbl_Exercises[[#This Row],[ExerciseName]],tbl_Lookup_Exercises[ExerciseName],0)),"Unknown")</f>
        <v>Push</v>
      </c>
    </row>
    <row r="3235" spans="1:18" hidden="1" x14ac:dyDescent="0.25">
      <c r="A3235" s="49" t="s">
        <v>15366</v>
      </c>
      <c r="B3235" s="49" t="s">
        <v>14717</v>
      </c>
      <c r="C3235" s="49" t="s">
        <v>1404</v>
      </c>
      <c r="D3235" s="49">
        <v>3</v>
      </c>
      <c r="E3235">
        <v>40</v>
      </c>
      <c r="F3235">
        <v>10</v>
      </c>
      <c r="I3235" s="49"/>
      <c r="J3235">
        <v>2</v>
      </c>
      <c r="K3235">
        <v>1</v>
      </c>
      <c r="L3235">
        <v>3</v>
      </c>
      <c r="M3235" s="49" t="s">
        <v>618</v>
      </c>
      <c r="N3235" s="49"/>
      <c r="O3235" s="49" t="s">
        <v>15364</v>
      </c>
      <c r="P3235" s="49">
        <v>9</v>
      </c>
      <c r="Q3235" s="49" t="s">
        <v>15367</v>
      </c>
      <c r="R3235" s="49" t="str">
        <f>IFERROR(INDEX(tbl_Lookup_Exercises[Category],MATCH(tbl_Exercises[[#This Row],[ExerciseName]],tbl_Lookup_Exercises[ExerciseName],0)),"Unknown")</f>
        <v>Push</v>
      </c>
    </row>
    <row r="3236" spans="1:18" hidden="1" x14ac:dyDescent="0.25">
      <c r="A3236" s="49" t="s">
        <v>15368</v>
      </c>
      <c r="B3236" s="49" t="s">
        <v>14717</v>
      </c>
      <c r="C3236" s="49" t="s">
        <v>41</v>
      </c>
      <c r="D3236" s="49">
        <v>1</v>
      </c>
      <c r="E3236">
        <v>120</v>
      </c>
      <c r="F3236">
        <v>12</v>
      </c>
      <c r="I3236" s="49"/>
      <c r="J3236">
        <v>2</v>
      </c>
      <c r="K3236">
        <v>1</v>
      </c>
      <c r="L3236">
        <v>3</v>
      </c>
      <c r="M3236" s="49" t="s">
        <v>2289</v>
      </c>
      <c r="N3236" s="49"/>
      <c r="O3236" s="49" t="s">
        <v>15369</v>
      </c>
      <c r="P3236" s="49">
        <v>9</v>
      </c>
      <c r="Q3236" s="49" t="s">
        <v>15370</v>
      </c>
      <c r="R3236" s="49" t="str">
        <f>IFERROR(INDEX(tbl_Lookup_Exercises[Category],MATCH(tbl_Exercises[[#This Row],[ExerciseName]],tbl_Lookup_Exercises[ExerciseName],0)),"Unknown")</f>
        <v>Pull</v>
      </c>
    </row>
    <row r="3237" spans="1:18" hidden="1" x14ac:dyDescent="0.25">
      <c r="A3237" s="49" t="s">
        <v>15371</v>
      </c>
      <c r="B3237" s="49" t="s">
        <v>14717</v>
      </c>
      <c r="C3237" s="49" t="s">
        <v>41</v>
      </c>
      <c r="D3237" s="49">
        <v>2</v>
      </c>
      <c r="E3237">
        <v>130</v>
      </c>
      <c r="F3237">
        <v>11</v>
      </c>
      <c r="I3237" s="49"/>
      <c r="J3237">
        <v>2</v>
      </c>
      <c r="K3237">
        <v>1</v>
      </c>
      <c r="L3237">
        <v>3</v>
      </c>
      <c r="M3237" s="49" t="s">
        <v>618</v>
      </c>
      <c r="N3237" s="49"/>
      <c r="O3237" s="49" t="s">
        <v>15372</v>
      </c>
      <c r="P3237" s="49">
        <v>9</v>
      </c>
      <c r="Q3237" s="49" t="s">
        <v>15373</v>
      </c>
      <c r="R3237" s="49" t="str">
        <f>IFERROR(INDEX(tbl_Lookup_Exercises[Category],MATCH(tbl_Exercises[[#This Row],[ExerciseName]],tbl_Lookup_Exercises[ExerciseName],0)),"Unknown")</f>
        <v>Pull</v>
      </c>
    </row>
    <row r="3238" spans="1:18" hidden="1" x14ac:dyDescent="0.25">
      <c r="A3238" s="49" t="s">
        <v>15374</v>
      </c>
      <c r="B3238" s="49" t="s">
        <v>14717</v>
      </c>
      <c r="C3238" s="49" t="s">
        <v>41</v>
      </c>
      <c r="D3238" s="49">
        <v>3</v>
      </c>
      <c r="E3238">
        <v>130</v>
      </c>
      <c r="F3238">
        <v>11</v>
      </c>
      <c r="I3238" s="49"/>
      <c r="J3238">
        <v>2</v>
      </c>
      <c r="K3238">
        <v>1</v>
      </c>
      <c r="L3238">
        <v>3</v>
      </c>
      <c r="M3238" s="49" t="s">
        <v>1745</v>
      </c>
      <c r="N3238" s="49"/>
      <c r="O3238" s="49" t="s">
        <v>15375</v>
      </c>
      <c r="P3238" s="49">
        <v>9</v>
      </c>
      <c r="Q3238" s="49" t="s">
        <v>15376</v>
      </c>
      <c r="R3238" s="49" t="str">
        <f>IFERROR(INDEX(tbl_Lookup_Exercises[Category],MATCH(tbl_Exercises[[#This Row],[ExerciseName]],tbl_Lookup_Exercises[ExerciseName],0)),"Unknown")</f>
        <v>Pull</v>
      </c>
    </row>
    <row r="3239" spans="1:18" hidden="1" x14ac:dyDescent="0.25">
      <c r="A3239" s="49" t="s">
        <v>15377</v>
      </c>
      <c r="B3239" s="49" t="s">
        <v>14717</v>
      </c>
      <c r="C3239" s="49" t="s">
        <v>45</v>
      </c>
      <c r="D3239" s="49">
        <v>1</v>
      </c>
      <c r="E3239">
        <v>80</v>
      </c>
      <c r="F3239">
        <v>10</v>
      </c>
      <c r="I3239" s="49"/>
      <c r="J3239">
        <v>2</v>
      </c>
      <c r="K3239">
        <v>1</v>
      </c>
      <c r="L3239">
        <v>3</v>
      </c>
      <c r="M3239" s="49" t="s">
        <v>618</v>
      </c>
      <c r="N3239" s="49"/>
      <c r="O3239" s="49" t="s">
        <v>15378</v>
      </c>
      <c r="P3239" s="49">
        <v>9</v>
      </c>
      <c r="Q3239" s="49" t="s">
        <v>15379</v>
      </c>
      <c r="R3239" s="49" t="str">
        <f>IFERROR(INDEX(tbl_Lookup_Exercises[Category],MATCH(tbl_Exercises[[#This Row],[ExerciseName]],tbl_Lookup_Exercises[ExerciseName],0)),"Unknown")</f>
        <v>Pull</v>
      </c>
    </row>
    <row r="3240" spans="1:18" hidden="1" x14ac:dyDescent="0.25">
      <c r="A3240" s="49" t="s">
        <v>15380</v>
      </c>
      <c r="B3240" s="49" t="s">
        <v>14717</v>
      </c>
      <c r="C3240" s="49" t="s">
        <v>45</v>
      </c>
      <c r="D3240" s="49">
        <v>2</v>
      </c>
      <c r="E3240">
        <v>80</v>
      </c>
      <c r="F3240">
        <v>10</v>
      </c>
      <c r="I3240" s="49"/>
      <c r="J3240">
        <v>2</v>
      </c>
      <c r="K3240">
        <v>1</v>
      </c>
      <c r="L3240">
        <v>3</v>
      </c>
      <c r="M3240" s="49" t="s">
        <v>618</v>
      </c>
      <c r="N3240" s="49"/>
      <c r="O3240" s="49" t="s">
        <v>15381</v>
      </c>
      <c r="P3240" s="49">
        <v>9</v>
      </c>
      <c r="Q3240" s="49" t="s">
        <v>15382</v>
      </c>
      <c r="R3240" s="49" t="str">
        <f>IFERROR(INDEX(tbl_Lookup_Exercises[Category],MATCH(tbl_Exercises[[#This Row],[ExerciseName]],tbl_Lookup_Exercises[ExerciseName],0)),"Unknown")</f>
        <v>Pull</v>
      </c>
    </row>
    <row r="3241" spans="1:18" hidden="1" x14ac:dyDescent="0.25">
      <c r="A3241" s="49" t="s">
        <v>15383</v>
      </c>
      <c r="B3241" s="49" t="s">
        <v>14717</v>
      </c>
      <c r="C3241" s="49" t="s">
        <v>45</v>
      </c>
      <c r="D3241" s="49">
        <v>3</v>
      </c>
      <c r="E3241">
        <v>80</v>
      </c>
      <c r="F3241">
        <v>10</v>
      </c>
      <c r="I3241" s="49"/>
      <c r="J3241">
        <v>2</v>
      </c>
      <c r="K3241">
        <v>1</v>
      </c>
      <c r="L3241">
        <v>3</v>
      </c>
      <c r="M3241" s="49" t="s">
        <v>610</v>
      </c>
      <c r="N3241" s="49"/>
      <c r="O3241" s="49" t="s">
        <v>15384</v>
      </c>
      <c r="P3241" s="49">
        <v>9</v>
      </c>
      <c r="Q3241" s="49" t="s">
        <v>15385</v>
      </c>
      <c r="R3241" s="49" t="str">
        <f>IFERROR(INDEX(tbl_Lookup_Exercises[Category],MATCH(tbl_Exercises[[#This Row],[ExerciseName]],tbl_Lookup_Exercises[ExerciseName],0)),"Unknown")</f>
        <v>Pull</v>
      </c>
    </row>
    <row r="3242" spans="1:18" hidden="1" x14ac:dyDescent="0.25">
      <c r="A3242" s="49" t="s">
        <v>15386</v>
      </c>
      <c r="B3242" s="49" t="s">
        <v>14717</v>
      </c>
      <c r="C3242" s="49" t="s">
        <v>309</v>
      </c>
      <c r="D3242" s="49">
        <v>1</v>
      </c>
      <c r="E3242">
        <v>10</v>
      </c>
      <c r="F3242">
        <v>12</v>
      </c>
      <c r="I3242" s="49"/>
      <c r="J3242">
        <v>2</v>
      </c>
      <c r="K3242">
        <v>2</v>
      </c>
      <c r="L3242">
        <v>2</v>
      </c>
      <c r="M3242" s="49" t="s">
        <v>2289</v>
      </c>
      <c r="N3242" s="49"/>
      <c r="O3242" s="49" t="s">
        <v>3545</v>
      </c>
      <c r="P3242" s="49">
        <v>9</v>
      </c>
      <c r="Q3242" s="49" t="s">
        <v>15387</v>
      </c>
      <c r="R3242" s="49" t="str">
        <f>IFERROR(INDEX(tbl_Lookup_Exercises[Category],MATCH(tbl_Exercises[[#This Row],[ExerciseName]],tbl_Lookup_Exercises[ExerciseName],0)),"Unknown")</f>
        <v>Push</v>
      </c>
    </row>
    <row r="3243" spans="1:18" hidden="1" x14ac:dyDescent="0.25">
      <c r="A3243" s="49" t="s">
        <v>15388</v>
      </c>
      <c r="B3243" s="49" t="s">
        <v>14717</v>
      </c>
      <c r="C3243" s="49" t="s">
        <v>309</v>
      </c>
      <c r="D3243" s="49">
        <v>2</v>
      </c>
      <c r="E3243">
        <v>12.5</v>
      </c>
      <c r="F3243">
        <v>12</v>
      </c>
      <c r="I3243" s="49"/>
      <c r="J3243">
        <v>2</v>
      </c>
      <c r="K3243">
        <v>2</v>
      </c>
      <c r="L3243">
        <v>2</v>
      </c>
      <c r="M3243" s="49" t="s">
        <v>618</v>
      </c>
      <c r="N3243" s="49"/>
      <c r="O3243" s="49" t="s">
        <v>3218</v>
      </c>
      <c r="P3243" s="49">
        <v>9</v>
      </c>
      <c r="Q3243" s="49" t="s">
        <v>15389</v>
      </c>
      <c r="R3243" s="49" t="str">
        <f>IFERROR(INDEX(tbl_Lookup_Exercises[Category],MATCH(tbl_Exercises[[#This Row],[ExerciseName]],tbl_Lookup_Exercises[ExerciseName],0)),"Unknown")</f>
        <v>Push</v>
      </c>
    </row>
    <row r="3244" spans="1:18" hidden="1" x14ac:dyDescent="0.25">
      <c r="A3244" s="49" t="s">
        <v>15390</v>
      </c>
      <c r="B3244" s="49" t="s">
        <v>14717</v>
      </c>
      <c r="C3244" s="49" t="s">
        <v>309</v>
      </c>
      <c r="D3244" s="49">
        <v>3</v>
      </c>
      <c r="E3244">
        <v>15</v>
      </c>
      <c r="F3244">
        <v>11</v>
      </c>
      <c r="I3244" s="49"/>
      <c r="J3244">
        <v>2</v>
      </c>
      <c r="K3244">
        <v>2</v>
      </c>
      <c r="L3244">
        <v>2</v>
      </c>
      <c r="M3244" s="49" t="s">
        <v>610</v>
      </c>
      <c r="N3244" s="49"/>
      <c r="O3244" s="49" t="s">
        <v>3600</v>
      </c>
      <c r="P3244" s="49">
        <v>9</v>
      </c>
      <c r="Q3244" s="49" t="s">
        <v>15391</v>
      </c>
      <c r="R3244" s="49" t="str">
        <f>IFERROR(INDEX(tbl_Lookup_Exercises[Category],MATCH(tbl_Exercises[[#This Row],[ExerciseName]],tbl_Lookup_Exercises[ExerciseName],0)),"Unknown")</f>
        <v>Push</v>
      </c>
    </row>
    <row r="3245" spans="1:18" hidden="1" x14ac:dyDescent="0.25">
      <c r="A3245" s="49" t="s">
        <v>15392</v>
      </c>
      <c r="B3245" s="49" t="s">
        <v>14717</v>
      </c>
      <c r="C3245" s="49" t="s">
        <v>229</v>
      </c>
      <c r="D3245" s="49">
        <v>1</v>
      </c>
      <c r="E3245">
        <v>25</v>
      </c>
      <c r="F3245">
        <v>12</v>
      </c>
      <c r="I3245" s="49"/>
      <c r="J3245">
        <v>2</v>
      </c>
      <c r="K3245">
        <v>1</v>
      </c>
      <c r="L3245">
        <v>3</v>
      </c>
      <c r="M3245" s="49" t="s">
        <v>618</v>
      </c>
      <c r="N3245" s="49"/>
      <c r="O3245" s="49" t="s">
        <v>15393</v>
      </c>
      <c r="P3245" s="49">
        <v>9</v>
      </c>
      <c r="Q3245" s="49" t="s">
        <v>15394</v>
      </c>
      <c r="R3245" s="49" t="str">
        <f>IFERROR(INDEX(tbl_Lookup_Exercises[Category],MATCH(tbl_Exercises[[#This Row],[ExerciseName]],tbl_Lookup_Exercises[ExerciseName],0)),"Unknown")</f>
        <v>Arms_Triceps</v>
      </c>
    </row>
    <row r="3246" spans="1:18" hidden="1" x14ac:dyDescent="0.25">
      <c r="A3246" s="49" t="s">
        <v>15395</v>
      </c>
      <c r="B3246" s="49" t="s">
        <v>14717</v>
      </c>
      <c r="C3246" s="49" t="s">
        <v>229</v>
      </c>
      <c r="D3246" s="49">
        <v>2</v>
      </c>
      <c r="E3246">
        <v>27.5</v>
      </c>
      <c r="F3246">
        <v>12</v>
      </c>
      <c r="I3246" s="49"/>
      <c r="J3246">
        <v>2</v>
      </c>
      <c r="K3246">
        <v>1</v>
      </c>
      <c r="L3246">
        <v>3</v>
      </c>
      <c r="M3246" s="49"/>
      <c r="N3246" s="49"/>
      <c r="O3246" s="49" t="s">
        <v>15396</v>
      </c>
      <c r="P3246" s="49">
        <v>9</v>
      </c>
      <c r="Q3246" s="49" t="s">
        <v>15397</v>
      </c>
      <c r="R3246" s="49" t="str">
        <f>IFERROR(INDEX(tbl_Lookup_Exercises[Category],MATCH(tbl_Exercises[[#This Row],[ExerciseName]],tbl_Lookup_Exercises[ExerciseName],0)),"Unknown")</f>
        <v>Arms_Triceps</v>
      </c>
    </row>
    <row r="3247" spans="1:18" hidden="1" x14ac:dyDescent="0.25">
      <c r="A3247" s="49" t="s">
        <v>15398</v>
      </c>
      <c r="B3247" s="49" t="s">
        <v>14717</v>
      </c>
      <c r="C3247" s="49" t="s">
        <v>229</v>
      </c>
      <c r="D3247" s="49">
        <v>3</v>
      </c>
      <c r="E3247">
        <v>27.5</v>
      </c>
      <c r="F3247">
        <v>10</v>
      </c>
      <c r="I3247" s="49"/>
      <c r="J3247">
        <v>2</v>
      </c>
      <c r="K3247">
        <v>1</v>
      </c>
      <c r="L3247">
        <v>3</v>
      </c>
      <c r="M3247" s="49"/>
      <c r="N3247" s="49"/>
      <c r="O3247" s="49" t="s">
        <v>15399</v>
      </c>
      <c r="P3247" s="49">
        <v>9</v>
      </c>
      <c r="Q3247" s="49" t="s">
        <v>15400</v>
      </c>
      <c r="R3247" s="49" t="str">
        <f>IFERROR(INDEX(tbl_Lookup_Exercises[Category],MATCH(tbl_Exercises[[#This Row],[ExerciseName]],tbl_Lookup_Exercises[ExerciseName],0)),"Unknown")</f>
        <v>Arms_Triceps</v>
      </c>
    </row>
    <row r="3248" spans="1:18" hidden="1" x14ac:dyDescent="0.25">
      <c r="A3248" s="49" t="s">
        <v>15401</v>
      </c>
      <c r="B3248" s="49" t="s">
        <v>14717</v>
      </c>
      <c r="C3248" s="49" t="s">
        <v>102</v>
      </c>
      <c r="D3248" s="49">
        <v>1</v>
      </c>
      <c r="E3248">
        <v>25</v>
      </c>
      <c r="F3248">
        <v>12</v>
      </c>
      <c r="I3248" s="49"/>
      <c r="J3248">
        <v>2</v>
      </c>
      <c r="K3248">
        <v>1</v>
      </c>
      <c r="L3248">
        <v>3</v>
      </c>
      <c r="M3248" s="49" t="s">
        <v>1745</v>
      </c>
      <c r="N3248" s="49"/>
      <c r="O3248" s="49" t="s">
        <v>2181</v>
      </c>
      <c r="P3248" s="49">
        <v>9</v>
      </c>
      <c r="Q3248" s="49" t="s">
        <v>15402</v>
      </c>
      <c r="R3248" s="49" t="str">
        <f>IFERROR(INDEX(tbl_Lookup_Exercises[Category],MATCH(tbl_Exercises[[#This Row],[ExerciseName]],tbl_Lookup_Exercises[ExerciseName],0)),"Unknown")</f>
        <v>Arms_Biceps</v>
      </c>
    </row>
    <row r="3249" spans="1:18" hidden="1" x14ac:dyDescent="0.25">
      <c r="A3249" s="49" t="s">
        <v>15403</v>
      </c>
      <c r="B3249" s="49" t="s">
        <v>14717</v>
      </c>
      <c r="C3249" s="49" t="s">
        <v>102</v>
      </c>
      <c r="D3249" s="49">
        <v>2</v>
      </c>
      <c r="E3249">
        <v>25</v>
      </c>
      <c r="F3249">
        <v>10</v>
      </c>
      <c r="I3249" s="49"/>
      <c r="J3249">
        <v>2</v>
      </c>
      <c r="K3249">
        <v>1</v>
      </c>
      <c r="L3249">
        <v>3</v>
      </c>
      <c r="M3249" s="49" t="s">
        <v>610</v>
      </c>
      <c r="N3249" s="49"/>
      <c r="O3249" s="49" t="s">
        <v>2350</v>
      </c>
      <c r="P3249" s="49">
        <v>9</v>
      </c>
      <c r="Q3249" s="49" t="s">
        <v>15404</v>
      </c>
      <c r="R3249" s="49" t="str">
        <f>IFERROR(INDEX(tbl_Lookup_Exercises[Category],MATCH(tbl_Exercises[[#This Row],[ExerciseName]],tbl_Lookup_Exercises[ExerciseName],0)),"Unknown")</f>
        <v>Arms_Biceps</v>
      </c>
    </row>
    <row r="3250" spans="1:18" hidden="1" x14ac:dyDescent="0.25">
      <c r="A3250" s="49" t="s">
        <v>15405</v>
      </c>
      <c r="B3250" s="49" t="s">
        <v>14717</v>
      </c>
      <c r="C3250" s="49" t="s">
        <v>102</v>
      </c>
      <c r="D3250" s="49">
        <v>3</v>
      </c>
      <c r="E3250">
        <v>25</v>
      </c>
      <c r="F3250">
        <v>9</v>
      </c>
      <c r="I3250" s="49"/>
      <c r="J3250">
        <v>2</v>
      </c>
      <c r="K3250">
        <v>1</v>
      </c>
      <c r="L3250">
        <v>3</v>
      </c>
      <c r="M3250" s="49" t="s">
        <v>610</v>
      </c>
      <c r="N3250" s="49"/>
      <c r="O3250" s="49" t="s">
        <v>2350</v>
      </c>
      <c r="P3250" s="49">
        <v>9</v>
      </c>
      <c r="Q3250" s="49" t="s">
        <v>15406</v>
      </c>
      <c r="R3250" s="49" t="str">
        <f>IFERROR(INDEX(tbl_Lookup_Exercises[Category],MATCH(tbl_Exercises[[#This Row],[ExerciseName]],tbl_Lookup_Exercises[ExerciseName],0)),"Unknown")</f>
        <v>Arms_Biceps</v>
      </c>
    </row>
    <row r="3251" spans="1:18" hidden="1" x14ac:dyDescent="0.25">
      <c r="A3251" s="49" t="s">
        <v>15407</v>
      </c>
      <c r="B3251" s="49" t="s">
        <v>14717</v>
      </c>
      <c r="C3251" s="49" t="s">
        <v>1534</v>
      </c>
      <c r="D3251" s="49">
        <v>1</v>
      </c>
      <c r="E3251">
        <v>140</v>
      </c>
      <c r="G3251">
        <v>45</v>
      </c>
      <c r="I3251" s="49"/>
      <c r="M3251" s="49"/>
      <c r="N3251" s="49"/>
      <c r="O3251" s="49"/>
      <c r="P3251" s="49">
        <v>9</v>
      </c>
      <c r="Q3251" s="49" t="s">
        <v>15408</v>
      </c>
      <c r="R3251" s="49" t="str">
        <f>IFERROR(INDEX(tbl_Lookup_Exercises[Category],MATCH(tbl_Exercises[[#This Row],[ExerciseName]],tbl_Lookup_Exercises[ExerciseName],0)),"Unknown")</f>
        <v>Carry</v>
      </c>
    </row>
    <row r="3252" spans="1:18" hidden="1" x14ac:dyDescent="0.25">
      <c r="A3252" s="49" t="s">
        <v>15409</v>
      </c>
      <c r="B3252" s="49" t="s">
        <v>14717</v>
      </c>
      <c r="C3252" s="49" t="s">
        <v>1534</v>
      </c>
      <c r="D3252" s="49">
        <v>2</v>
      </c>
      <c r="E3252">
        <v>140</v>
      </c>
      <c r="G3252">
        <v>45</v>
      </c>
      <c r="I3252" s="49"/>
      <c r="M3252" s="49"/>
      <c r="N3252" s="49"/>
      <c r="O3252" s="49"/>
      <c r="P3252" s="49">
        <v>9</v>
      </c>
      <c r="Q3252" s="49" t="s">
        <v>14720</v>
      </c>
      <c r="R3252" s="49" t="str">
        <f>IFERROR(INDEX(tbl_Lookup_Exercises[Category],MATCH(tbl_Exercises[[#This Row],[ExerciseName]],tbl_Lookup_Exercises[ExerciseName],0)),"Unknown")</f>
        <v>Carry</v>
      </c>
    </row>
    <row r="3253" spans="1:18" hidden="1" x14ac:dyDescent="0.25">
      <c r="A3253" s="49" t="s">
        <v>15410</v>
      </c>
      <c r="B3253" s="49" t="s">
        <v>14721</v>
      </c>
      <c r="C3253" s="49" t="s">
        <v>363</v>
      </c>
      <c r="D3253" s="49">
        <v>1</v>
      </c>
      <c r="G3253">
        <v>301</v>
      </c>
      <c r="H3253">
        <v>0.6</v>
      </c>
      <c r="I3253" s="49" t="s">
        <v>3957</v>
      </c>
      <c r="M3253" s="49"/>
      <c r="N3253" s="49"/>
      <c r="O3253" s="49" t="s">
        <v>15411</v>
      </c>
      <c r="P3253" s="49">
        <v>9</v>
      </c>
      <c r="Q3253" s="49" t="s">
        <v>14723</v>
      </c>
      <c r="R3253" s="49" t="str">
        <f>IFERROR(INDEX(tbl_Lookup_Exercises[Category],MATCH(tbl_Exercises[[#This Row],[ExerciseName]],tbl_Lookup_Exercises[ExerciseName],0)),"Unknown")</f>
        <v>Cardio</v>
      </c>
    </row>
    <row r="3254" spans="1:18" hidden="1" x14ac:dyDescent="0.25">
      <c r="A3254" s="49" t="s">
        <v>15412</v>
      </c>
      <c r="B3254" s="49" t="s">
        <v>14721</v>
      </c>
      <c r="C3254" s="49" t="s">
        <v>394</v>
      </c>
      <c r="D3254" s="49">
        <v>1</v>
      </c>
      <c r="E3254">
        <v>0</v>
      </c>
      <c r="F3254">
        <v>15</v>
      </c>
      <c r="I3254" s="49"/>
      <c r="M3254" s="49"/>
      <c r="N3254" s="49" t="s">
        <v>15413</v>
      </c>
      <c r="O3254" s="49"/>
      <c r="P3254" s="49">
        <v>9</v>
      </c>
      <c r="Q3254" s="49" t="s">
        <v>15414</v>
      </c>
      <c r="R3254" s="49" t="str">
        <f>IFERROR(INDEX(tbl_Lookup_Exercises[Category],MATCH(tbl_Exercises[[#This Row],[ExerciseName]],tbl_Lookup_Exercises[ExerciseName],0)),"Unknown")</f>
        <v>Warmup</v>
      </c>
    </row>
    <row r="3255" spans="1:18" hidden="1" x14ac:dyDescent="0.25">
      <c r="A3255" s="49" t="s">
        <v>15415</v>
      </c>
      <c r="B3255" s="49" t="s">
        <v>14721</v>
      </c>
      <c r="C3255" s="49" t="s">
        <v>398</v>
      </c>
      <c r="D3255" s="49">
        <v>1</v>
      </c>
      <c r="E3255">
        <v>0</v>
      </c>
      <c r="F3255">
        <v>12</v>
      </c>
      <c r="I3255" s="49"/>
      <c r="M3255" s="49"/>
      <c r="N3255" s="49" t="s">
        <v>15413</v>
      </c>
      <c r="O3255" s="49"/>
      <c r="P3255" s="49">
        <v>9</v>
      </c>
      <c r="Q3255" s="49" t="s">
        <v>15416</v>
      </c>
      <c r="R3255" s="49" t="str">
        <f>IFERROR(INDEX(tbl_Lookup_Exercises[Category],MATCH(tbl_Exercises[[#This Row],[ExerciseName]],tbl_Lookup_Exercises[ExerciseName],0)),"Unknown")</f>
        <v>Warmup</v>
      </c>
    </row>
    <row r="3256" spans="1:18" hidden="1" x14ac:dyDescent="0.25">
      <c r="A3256" s="49" t="s">
        <v>15417</v>
      </c>
      <c r="B3256" s="49" t="s">
        <v>14721</v>
      </c>
      <c r="C3256" s="49" t="s">
        <v>403</v>
      </c>
      <c r="D3256" s="49">
        <v>1</v>
      </c>
      <c r="E3256">
        <v>0</v>
      </c>
      <c r="F3256">
        <v>8</v>
      </c>
      <c r="I3256" s="49"/>
      <c r="M3256" s="49"/>
      <c r="N3256" s="49" t="s">
        <v>15413</v>
      </c>
      <c r="O3256" s="49"/>
      <c r="P3256" s="49">
        <v>9</v>
      </c>
      <c r="Q3256" s="49" t="s">
        <v>15418</v>
      </c>
      <c r="R3256" s="49" t="str">
        <f>IFERROR(INDEX(tbl_Lookup_Exercises[Category],MATCH(tbl_Exercises[[#This Row],[ExerciseName]],tbl_Lookup_Exercises[ExerciseName],0)),"Unknown")</f>
        <v>Warmup</v>
      </c>
    </row>
    <row r="3257" spans="1:18" hidden="1" x14ac:dyDescent="0.25">
      <c r="A3257" s="49" t="s">
        <v>15419</v>
      </c>
      <c r="B3257" s="49" t="s">
        <v>14721</v>
      </c>
      <c r="C3257" s="49" t="s">
        <v>407</v>
      </c>
      <c r="D3257" s="49">
        <v>1</v>
      </c>
      <c r="E3257">
        <v>0</v>
      </c>
      <c r="F3257">
        <v>10</v>
      </c>
      <c r="I3257" s="49"/>
      <c r="M3257" s="49"/>
      <c r="N3257" s="49" t="s">
        <v>15413</v>
      </c>
      <c r="O3257" s="49"/>
      <c r="P3257" s="49">
        <v>9</v>
      </c>
      <c r="Q3257" s="49" t="s">
        <v>15420</v>
      </c>
      <c r="R3257" s="49" t="str">
        <f>IFERROR(INDEX(tbl_Lookup_Exercises[Category],MATCH(tbl_Exercises[[#This Row],[ExerciseName]],tbl_Lookup_Exercises[ExerciseName],0)),"Unknown")</f>
        <v>Warmup</v>
      </c>
    </row>
    <row r="3258" spans="1:18" hidden="1" x14ac:dyDescent="0.25">
      <c r="A3258" s="49" t="s">
        <v>15421</v>
      </c>
      <c r="B3258" s="49" t="s">
        <v>14721</v>
      </c>
      <c r="C3258" s="49" t="s">
        <v>389</v>
      </c>
      <c r="D3258" s="49">
        <v>1</v>
      </c>
      <c r="E3258">
        <v>0</v>
      </c>
      <c r="F3258">
        <v>10</v>
      </c>
      <c r="I3258" s="49"/>
      <c r="M3258" s="49"/>
      <c r="N3258" s="49"/>
      <c r="O3258" s="49"/>
      <c r="P3258" s="49">
        <v>9</v>
      </c>
      <c r="Q3258" s="49" t="s">
        <v>15422</v>
      </c>
      <c r="R3258" s="49" t="str">
        <f>IFERROR(INDEX(tbl_Lookup_Exercises[Category],MATCH(tbl_Exercises[[#This Row],[ExerciseName]],tbl_Lookup_Exercises[ExerciseName],0)),"Unknown")</f>
        <v>Push</v>
      </c>
    </row>
    <row r="3259" spans="1:18" hidden="1" x14ac:dyDescent="0.25">
      <c r="A3259" s="49" t="s">
        <v>15423</v>
      </c>
      <c r="B3259" s="49" t="s">
        <v>14721</v>
      </c>
      <c r="C3259" s="49" t="s">
        <v>394</v>
      </c>
      <c r="D3259" s="49">
        <v>2</v>
      </c>
      <c r="E3259">
        <v>0</v>
      </c>
      <c r="F3259">
        <v>15</v>
      </c>
      <c r="I3259" s="49"/>
      <c r="M3259" s="49"/>
      <c r="N3259" s="49" t="s">
        <v>15424</v>
      </c>
      <c r="O3259" s="49"/>
      <c r="P3259" s="49">
        <v>9</v>
      </c>
      <c r="Q3259" s="49" t="s">
        <v>15425</v>
      </c>
      <c r="R3259" s="49" t="str">
        <f>IFERROR(INDEX(tbl_Lookup_Exercises[Category],MATCH(tbl_Exercises[[#This Row],[ExerciseName]],tbl_Lookup_Exercises[ExerciseName],0)),"Unknown")</f>
        <v>Warmup</v>
      </c>
    </row>
    <row r="3260" spans="1:18" hidden="1" x14ac:dyDescent="0.25">
      <c r="A3260" s="49" t="s">
        <v>15426</v>
      </c>
      <c r="B3260" s="49" t="s">
        <v>14721</v>
      </c>
      <c r="C3260" s="49" t="s">
        <v>398</v>
      </c>
      <c r="D3260" s="49">
        <v>2</v>
      </c>
      <c r="E3260">
        <v>0</v>
      </c>
      <c r="F3260">
        <v>12</v>
      </c>
      <c r="I3260" s="49"/>
      <c r="M3260" s="49"/>
      <c r="N3260" s="49" t="s">
        <v>15424</v>
      </c>
      <c r="O3260" s="49"/>
      <c r="P3260" s="49">
        <v>9</v>
      </c>
      <c r="Q3260" s="49" t="s">
        <v>15427</v>
      </c>
      <c r="R3260" s="49" t="str">
        <f>IFERROR(INDEX(tbl_Lookup_Exercises[Category],MATCH(tbl_Exercises[[#This Row],[ExerciseName]],tbl_Lookup_Exercises[ExerciseName],0)),"Unknown")</f>
        <v>Warmup</v>
      </c>
    </row>
    <row r="3261" spans="1:18" hidden="1" x14ac:dyDescent="0.25">
      <c r="A3261" s="49" t="s">
        <v>15428</v>
      </c>
      <c r="B3261" s="49" t="s">
        <v>14721</v>
      </c>
      <c r="C3261" s="49" t="s">
        <v>403</v>
      </c>
      <c r="D3261" s="49">
        <v>2</v>
      </c>
      <c r="E3261">
        <v>0</v>
      </c>
      <c r="F3261">
        <v>8</v>
      </c>
      <c r="I3261" s="49"/>
      <c r="M3261" s="49"/>
      <c r="N3261" s="49" t="s">
        <v>15424</v>
      </c>
      <c r="O3261" s="49"/>
      <c r="P3261" s="49">
        <v>9</v>
      </c>
      <c r="Q3261" s="49" t="s">
        <v>15429</v>
      </c>
      <c r="R3261" s="49" t="str">
        <f>IFERROR(INDEX(tbl_Lookup_Exercises[Category],MATCH(tbl_Exercises[[#This Row],[ExerciseName]],tbl_Lookup_Exercises[ExerciseName],0)),"Unknown")</f>
        <v>Warmup</v>
      </c>
    </row>
    <row r="3262" spans="1:18" hidden="1" x14ac:dyDescent="0.25">
      <c r="A3262" s="49" t="s">
        <v>15430</v>
      </c>
      <c r="B3262" s="49" t="s">
        <v>14721</v>
      </c>
      <c r="C3262" s="49" t="s">
        <v>407</v>
      </c>
      <c r="D3262" s="49">
        <v>2</v>
      </c>
      <c r="E3262">
        <v>0</v>
      </c>
      <c r="F3262">
        <v>10</v>
      </c>
      <c r="I3262" s="49"/>
      <c r="M3262" s="49"/>
      <c r="N3262" s="49" t="s">
        <v>15424</v>
      </c>
      <c r="O3262" s="49"/>
      <c r="P3262" s="49">
        <v>9</v>
      </c>
      <c r="Q3262" s="49" t="s">
        <v>15431</v>
      </c>
      <c r="R3262" s="49" t="str">
        <f>IFERROR(INDEX(tbl_Lookup_Exercises[Category],MATCH(tbl_Exercises[[#This Row],[ExerciseName]],tbl_Lookup_Exercises[ExerciseName],0)),"Unknown")</f>
        <v>Warmup</v>
      </c>
    </row>
    <row r="3263" spans="1:18" hidden="1" x14ac:dyDescent="0.25">
      <c r="A3263" s="49" t="s">
        <v>15432</v>
      </c>
      <c r="B3263" s="49" t="s">
        <v>14721</v>
      </c>
      <c r="C3263" s="49" t="s">
        <v>389</v>
      </c>
      <c r="D3263" s="49">
        <v>2</v>
      </c>
      <c r="E3263">
        <v>0</v>
      </c>
      <c r="F3263">
        <v>10</v>
      </c>
      <c r="I3263" s="49"/>
      <c r="M3263" s="49"/>
      <c r="N3263" s="49" t="s">
        <v>15424</v>
      </c>
      <c r="O3263" s="49"/>
      <c r="P3263" s="49">
        <v>9</v>
      </c>
      <c r="Q3263" s="49" t="s">
        <v>15433</v>
      </c>
      <c r="R3263" s="49" t="str">
        <f>IFERROR(INDEX(tbl_Lookup_Exercises[Category],MATCH(tbl_Exercises[[#This Row],[ExerciseName]],tbl_Lookup_Exercises[ExerciseName],0)),"Unknown")</f>
        <v>Push</v>
      </c>
    </row>
    <row r="3264" spans="1:18" hidden="1" x14ac:dyDescent="0.25">
      <c r="A3264" s="49" t="s">
        <v>15434</v>
      </c>
      <c r="B3264" s="49" t="s">
        <v>14721</v>
      </c>
      <c r="C3264" s="49" t="s">
        <v>1</v>
      </c>
      <c r="D3264" s="49">
        <v>1</v>
      </c>
      <c r="E3264">
        <v>150</v>
      </c>
      <c r="G3264">
        <v>70.199999999999989</v>
      </c>
      <c r="I3264" s="49"/>
      <c r="M3264" s="49"/>
      <c r="N3264" s="49"/>
      <c r="O3264" s="49" t="s">
        <v>6092</v>
      </c>
      <c r="P3264" s="49">
        <v>9</v>
      </c>
      <c r="Q3264" s="49" t="s">
        <v>15435</v>
      </c>
      <c r="R3264" s="49" t="str">
        <f>IFERROR(INDEX(tbl_Lookup_Exercises[Category],MATCH(tbl_Exercises[[#This Row],[ExerciseName]],tbl_Lookup_Exercises[ExerciseName],0)),"Unknown")</f>
        <v>Carry</v>
      </c>
    </row>
    <row r="3265" spans="1:18" hidden="1" x14ac:dyDescent="0.25">
      <c r="A3265" s="49" t="s">
        <v>15436</v>
      </c>
      <c r="B3265" s="49" t="s">
        <v>14721</v>
      </c>
      <c r="C3265" s="49" t="s">
        <v>1</v>
      </c>
      <c r="D3265" s="49">
        <v>2</v>
      </c>
      <c r="E3265">
        <v>150</v>
      </c>
      <c r="G3265">
        <v>60</v>
      </c>
      <c r="I3265" s="49"/>
      <c r="M3265" s="49"/>
      <c r="N3265" s="49"/>
      <c r="O3265" s="49"/>
      <c r="P3265" s="49">
        <v>9</v>
      </c>
      <c r="Q3265" s="49" t="s">
        <v>15437</v>
      </c>
      <c r="R3265" s="49" t="str">
        <f>IFERROR(INDEX(tbl_Lookup_Exercises[Category],MATCH(tbl_Exercises[[#This Row],[ExerciseName]],tbl_Lookup_Exercises[ExerciseName],0)),"Unknown")</f>
        <v>Carry</v>
      </c>
    </row>
    <row r="3266" spans="1:18" hidden="1" x14ac:dyDescent="0.25">
      <c r="A3266" s="49" t="s">
        <v>15438</v>
      </c>
      <c r="B3266" s="49" t="s">
        <v>14721</v>
      </c>
      <c r="C3266" s="49" t="s">
        <v>1</v>
      </c>
      <c r="D3266" s="49">
        <v>3</v>
      </c>
      <c r="E3266">
        <v>150</v>
      </c>
      <c r="G3266">
        <v>60</v>
      </c>
      <c r="I3266" s="49"/>
      <c r="M3266" s="49"/>
      <c r="N3266" s="49"/>
      <c r="O3266" s="49"/>
      <c r="P3266" s="49">
        <v>9</v>
      </c>
      <c r="Q3266" s="49" t="s">
        <v>15439</v>
      </c>
      <c r="R3266" s="49" t="str">
        <f>IFERROR(INDEX(tbl_Lookup_Exercises[Category],MATCH(tbl_Exercises[[#This Row],[ExerciseName]],tbl_Lookup_Exercises[ExerciseName],0)),"Unknown")</f>
        <v>Carry</v>
      </c>
    </row>
    <row r="3267" spans="1:18" hidden="1" x14ac:dyDescent="0.25">
      <c r="A3267" s="49" t="s">
        <v>15440</v>
      </c>
      <c r="B3267" s="49" t="s">
        <v>14721</v>
      </c>
      <c r="C3267" s="49" t="s">
        <v>1</v>
      </c>
      <c r="D3267" s="49">
        <v>4</v>
      </c>
      <c r="E3267">
        <v>150</v>
      </c>
      <c r="G3267">
        <v>45</v>
      </c>
      <c r="I3267" s="49"/>
      <c r="M3267" s="49"/>
      <c r="N3267" s="49"/>
      <c r="O3267" s="49"/>
      <c r="P3267" s="49">
        <v>9</v>
      </c>
      <c r="Q3267" s="49" t="s">
        <v>15441</v>
      </c>
      <c r="R3267" s="49" t="str">
        <f>IFERROR(INDEX(tbl_Lookup_Exercises[Category],MATCH(tbl_Exercises[[#This Row],[ExerciseName]],tbl_Lookup_Exercises[ExerciseName],0)),"Unknown")</f>
        <v>Carry</v>
      </c>
    </row>
    <row r="3268" spans="1:18" hidden="1" x14ac:dyDescent="0.25">
      <c r="A3268" s="49" t="s">
        <v>15442</v>
      </c>
      <c r="B3268" s="49" t="s">
        <v>14721</v>
      </c>
      <c r="C3268" s="49" t="s">
        <v>14741</v>
      </c>
      <c r="D3268" s="49">
        <v>1</v>
      </c>
      <c r="E3268">
        <v>202.5</v>
      </c>
      <c r="F3268">
        <v>10</v>
      </c>
      <c r="I3268" s="49"/>
      <c r="J3268">
        <v>2</v>
      </c>
      <c r="K3268">
        <v>1</v>
      </c>
      <c r="L3268">
        <v>3</v>
      </c>
      <c r="M3268" s="49" t="s">
        <v>618</v>
      </c>
      <c r="N3268" s="49"/>
      <c r="O3268" s="49" t="s">
        <v>3189</v>
      </c>
      <c r="P3268" s="49">
        <v>9</v>
      </c>
      <c r="Q3268" s="49" t="s">
        <v>15443</v>
      </c>
      <c r="R3268" s="49" t="str">
        <f>IFERROR(INDEX(tbl_Lookup_Exercises[Category],MATCH(tbl_Exercises[[#This Row],[ExerciseName]],tbl_Lookup_Exercises[ExerciseName],0)),"Unknown")</f>
        <v>Pull</v>
      </c>
    </row>
    <row r="3269" spans="1:18" hidden="1" x14ac:dyDescent="0.25">
      <c r="A3269" s="49" t="s">
        <v>15444</v>
      </c>
      <c r="B3269" s="49" t="s">
        <v>14721</v>
      </c>
      <c r="C3269" s="49" t="s">
        <v>14741</v>
      </c>
      <c r="D3269" s="49">
        <v>2</v>
      </c>
      <c r="E3269">
        <v>207.5</v>
      </c>
      <c r="F3269">
        <v>10</v>
      </c>
      <c r="I3269" s="49"/>
      <c r="J3269">
        <v>2</v>
      </c>
      <c r="K3269">
        <v>1</v>
      </c>
      <c r="L3269">
        <v>3</v>
      </c>
      <c r="M3269" s="49" t="s">
        <v>1745</v>
      </c>
      <c r="N3269" s="49"/>
      <c r="O3269" s="49" t="s">
        <v>2181</v>
      </c>
      <c r="P3269" s="49">
        <v>9</v>
      </c>
      <c r="Q3269" s="49" t="s">
        <v>15445</v>
      </c>
      <c r="R3269" s="49" t="str">
        <f>IFERROR(INDEX(tbl_Lookup_Exercises[Category],MATCH(tbl_Exercises[[#This Row],[ExerciseName]],tbl_Lookup_Exercises[ExerciseName],0)),"Unknown")</f>
        <v>Pull</v>
      </c>
    </row>
    <row r="3270" spans="1:18" hidden="1" x14ac:dyDescent="0.25">
      <c r="A3270" s="49" t="s">
        <v>15446</v>
      </c>
      <c r="B3270" s="49" t="s">
        <v>14721</v>
      </c>
      <c r="C3270" s="49" t="s">
        <v>14741</v>
      </c>
      <c r="D3270" s="49">
        <v>3</v>
      </c>
      <c r="E3270">
        <v>212.5</v>
      </c>
      <c r="F3270">
        <v>8</v>
      </c>
      <c r="I3270" s="49"/>
      <c r="J3270">
        <v>2</v>
      </c>
      <c r="K3270">
        <v>1</v>
      </c>
      <c r="L3270">
        <v>3</v>
      </c>
      <c r="M3270" s="49" t="s">
        <v>1745</v>
      </c>
      <c r="N3270" s="49"/>
      <c r="O3270" s="49" t="s">
        <v>2181</v>
      </c>
      <c r="P3270" s="49">
        <v>9</v>
      </c>
      <c r="Q3270" s="49" t="s">
        <v>15447</v>
      </c>
      <c r="R3270" s="49" t="str">
        <f>IFERROR(INDEX(tbl_Lookup_Exercises[Category],MATCH(tbl_Exercises[[#This Row],[ExerciseName]],tbl_Lookup_Exercises[ExerciseName],0)),"Unknown")</f>
        <v>Pull</v>
      </c>
    </row>
    <row r="3271" spans="1:18" hidden="1" x14ac:dyDescent="0.25">
      <c r="A3271" s="49" t="s">
        <v>15448</v>
      </c>
      <c r="B3271" s="49" t="s">
        <v>14721</v>
      </c>
      <c r="C3271" s="49" t="s">
        <v>14741</v>
      </c>
      <c r="D3271" s="49">
        <v>4</v>
      </c>
      <c r="E3271">
        <v>212.5</v>
      </c>
      <c r="F3271">
        <v>7</v>
      </c>
      <c r="I3271" s="49"/>
      <c r="J3271">
        <v>2</v>
      </c>
      <c r="K3271">
        <v>1</v>
      </c>
      <c r="L3271">
        <v>3</v>
      </c>
      <c r="M3271" s="49" t="s">
        <v>1745</v>
      </c>
      <c r="N3271" s="49"/>
      <c r="O3271" s="49" t="s">
        <v>2181</v>
      </c>
      <c r="P3271" s="49">
        <v>9</v>
      </c>
      <c r="Q3271" s="49" t="s">
        <v>15449</v>
      </c>
      <c r="R3271" s="49" t="str">
        <f>IFERROR(INDEX(tbl_Lookup_Exercises[Category],MATCH(tbl_Exercises[[#This Row],[ExerciseName]],tbl_Lookup_Exercises[ExerciseName],0)),"Unknown")</f>
        <v>Pull</v>
      </c>
    </row>
    <row r="3272" spans="1:18" hidden="1" x14ac:dyDescent="0.25">
      <c r="A3272" s="49" t="s">
        <v>15450</v>
      </c>
      <c r="B3272" s="49" t="s">
        <v>14721</v>
      </c>
      <c r="C3272" s="49" t="s">
        <v>45</v>
      </c>
      <c r="D3272" s="49">
        <v>1</v>
      </c>
      <c r="E3272">
        <v>80</v>
      </c>
      <c r="F3272">
        <v>10</v>
      </c>
      <c r="I3272" s="49"/>
      <c r="J3272">
        <v>2</v>
      </c>
      <c r="K3272">
        <v>1</v>
      </c>
      <c r="L3272">
        <v>3</v>
      </c>
      <c r="M3272" s="49" t="s">
        <v>618</v>
      </c>
      <c r="N3272" s="49"/>
      <c r="O3272" s="49" t="s">
        <v>3189</v>
      </c>
      <c r="P3272" s="49">
        <v>9</v>
      </c>
      <c r="Q3272" s="49" t="s">
        <v>15451</v>
      </c>
      <c r="R3272" s="49" t="str">
        <f>IFERROR(INDEX(tbl_Lookup_Exercises[Category],MATCH(tbl_Exercises[[#This Row],[ExerciseName]],tbl_Lookup_Exercises[ExerciseName],0)),"Unknown")</f>
        <v>Pull</v>
      </c>
    </row>
    <row r="3273" spans="1:18" hidden="1" x14ac:dyDescent="0.25">
      <c r="A3273" s="49" t="s">
        <v>15452</v>
      </c>
      <c r="B3273" s="49" t="s">
        <v>14721</v>
      </c>
      <c r="C3273" s="49" t="s">
        <v>45</v>
      </c>
      <c r="D3273" s="49">
        <v>2</v>
      </c>
      <c r="E3273">
        <v>82.5</v>
      </c>
      <c r="F3273">
        <v>10</v>
      </c>
      <c r="I3273" s="49"/>
      <c r="J3273">
        <v>2</v>
      </c>
      <c r="K3273">
        <v>1</v>
      </c>
      <c r="L3273">
        <v>3</v>
      </c>
      <c r="M3273" s="49" t="s">
        <v>618</v>
      </c>
      <c r="N3273" s="49"/>
      <c r="O3273" s="49" t="s">
        <v>15453</v>
      </c>
      <c r="P3273" s="49">
        <v>9</v>
      </c>
      <c r="Q3273" s="49" t="s">
        <v>15454</v>
      </c>
      <c r="R3273" s="49" t="str">
        <f>IFERROR(INDEX(tbl_Lookup_Exercises[Category],MATCH(tbl_Exercises[[#This Row],[ExerciseName]],tbl_Lookup_Exercises[ExerciseName],0)),"Unknown")</f>
        <v>Pull</v>
      </c>
    </row>
    <row r="3274" spans="1:18" hidden="1" x14ac:dyDescent="0.25">
      <c r="A3274" s="49" t="s">
        <v>15455</v>
      </c>
      <c r="B3274" s="49" t="s">
        <v>14721</v>
      </c>
      <c r="C3274" s="49" t="s">
        <v>45</v>
      </c>
      <c r="D3274" s="49">
        <v>3</v>
      </c>
      <c r="E3274">
        <v>82.5</v>
      </c>
      <c r="F3274">
        <v>10</v>
      </c>
      <c r="I3274" s="49"/>
      <c r="J3274">
        <v>2</v>
      </c>
      <c r="K3274">
        <v>1</v>
      </c>
      <c r="L3274">
        <v>3</v>
      </c>
      <c r="M3274" s="49" t="s">
        <v>1745</v>
      </c>
      <c r="N3274" s="49"/>
      <c r="O3274" s="49" t="s">
        <v>15456</v>
      </c>
      <c r="P3274" s="49">
        <v>9</v>
      </c>
      <c r="Q3274" s="49" t="s">
        <v>15457</v>
      </c>
      <c r="R3274" s="49" t="str">
        <f>IFERROR(INDEX(tbl_Lookup_Exercises[Category],MATCH(tbl_Exercises[[#This Row],[ExerciseName]],tbl_Lookup_Exercises[ExerciseName],0)),"Unknown")</f>
        <v>Pull</v>
      </c>
    </row>
    <row r="3275" spans="1:18" hidden="1" x14ac:dyDescent="0.25">
      <c r="A3275" s="49" t="s">
        <v>15458</v>
      </c>
      <c r="B3275" s="49" t="s">
        <v>14721</v>
      </c>
      <c r="C3275" s="49" t="s">
        <v>102</v>
      </c>
      <c r="D3275" s="49">
        <v>1</v>
      </c>
      <c r="E3275">
        <v>25</v>
      </c>
      <c r="F3275">
        <v>9</v>
      </c>
      <c r="I3275" s="49"/>
      <c r="J3275">
        <v>2</v>
      </c>
      <c r="K3275">
        <v>1</v>
      </c>
      <c r="L3275">
        <v>3</v>
      </c>
      <c r="M3275" s="49" t="s">
        <v>618</v>
      </c>
      <c r="N3275" s="49"/>
      <c r="O3275" s="49" t="s">
        <v>3189</v>
      </c>
      <c r="P3275" s="49">
        <v>9</v>
      </c>
      <c r="Q3275" s="49" t="s">
        <v>15459</v>
      </c>
      <c r="R3275" s="49" t="str">
        <f>IFERROR(INDEX(tbl_Lookup_Exercises[Category],MATCH(tbl_Exercises[[#This Row],[ExerciseName]],tbl_Lookup_Exercises[ExerciseName],0)),"Unknown")</f>
        <v>Arms_Biceps</v>
      </c>
    </row>
    <row r="3276" spans="1:18" hidden="1" x14ac:dyDescent="0.25">
      <c r="A3276" s="49" t="s">
        <v>15460</v>
      </c>
      <c r="B3276" s="49" t="s">
        <v>14721</v>
      </c>
      <c r="C3276" s="49" t="s">
        <v>102</v>
      </c>
      <c r="D3276" s="49">
        <v>2</v>
      </c>
      <c r="E3276">
        <v>25</v>
      </c>
      <c r="F3276">
        <v>9</v>
      </c>
      <c r="I3276" s="49"/>
      <c r="J3276">
        <v>2</v>
      </c>
      <c r="K3276">
        <v>1</v>
      </c>
      <c r="L3276">
        <v>3</v>
      </c>
      <c r="M3276" s="49" t="s">
        <v>1745</v>
      </c>
      <c r="N3276" s="49"/>
      <c r="O3276" s="49" t="s">
        <v>2181</v>
      </c>
      <c r="P3276" s="49">
        <v>9</v>
      </c>
      <c r="Q3276" s="49" t="s">
        <v>15461</v>
      </c>
      <c r="R3276" s="49" t="str">
        <f>IFERROR(INDEX(tbl_Lookup_Exercises[Category],MATCH(tbl_Exercises[[#This Row],[ExerciseName]],tbl_Lookup_Exercises[ExerciseName],0)),"Unknown")</f>
        <v>Arms_Biceps</v>
      </c>
    </row>
    <row r="3277" spans="1:18" hidden="1" x14ac:dyDescent="0.25">
      <c r="A3277" s="49" t="s">
        <v>15462</v>
      </c>
      <c r="B3277" s="49" t="s">
        <v>14721</v>
      </c>
      <c r="C3277" s="49" t="s">
        <v>102</v>
      </c>
      <c r="D3277" s="49">
        <v>3</v>
      </c>
      <c r="E3277">
        <v>25</v>
      </c>
      <c r="F3277">
        <v>8</v>
      </c>
      <c r="I3277" s="49"/>
      <c r="J3277">
        <v>2</v>
      </c>
      <c r="K3277">
        <v>1</v>
      </c>
      <c r="L3277">
        <v>3</v>
      </c>
      <c r="M3277" s="49" t="s">
        <v>1745</v>
      </c>
      <c r="N3277" s="49"/>
      <c r="O3277" s="49" t="s">
        <v>2181</v>
      </c>
      <c r="P3277" s="49">
        <v>9</v>
      </c>
      <c r="Q3277" s="49" t="s">
        <v>15463</v>
      </c>
      <c r="R3277" s="49" t="str">
        <f>IFERROR(INDEX(tbl_Lookup_Exercises[Category],MATCH(tbl_Exercises[[#This Row],[ExerciseName]],tbl_Lookup_Exercises[ExerciseName],0)),"Unknown")</f>
        <v>Arms_Biceps</v>
      </c>
    </row>
    <row r="3278" spans="1:18" hidden="1" x14ac:dyDescent="0.25">
      <c r="A3278" s="49" t="s">
        <v>15464</v>
      </c>
      <c r="B3278" s="49" t="s">
        <v>14721</v>
      </c>
      <c r="C3278" s="49" t="s">
        <v>79</v>
      </c>
      <c r="D3278" s="49">
        <v>1</v>
      </c>
      <c r="E3278">
        <v>45</v>
      </c>
      <c r="F3278">
        <v>15</v>
      </c>
      <c r="I3278" s="49"/>
      <c r="J3278">
        <v>2</v>
      </c>
      <c r="K3278">
        <v>1</v>
      </c>
      <c r="L3278">
        <v>2</v>
      </c>
      <c r="M3278" s="49" t="s">
        <v>618</v>
      </c>
      <c r="N3278" s="49"/>
      <c r="O3278" s="49" t="s">
        <v>2154</v>
      </c>
      <c r="P3278" s="49">
        <v>9</v>
      </c>
      <c r="Q3278" s="49" t="s">
        <v>15465</v>
      </c>
      <c r="R3278" s="49" t="str">
        <f>IFERROR(INDEX(tbl_Lookup_Exercises[Category],MATCH(tbl_Exercises[[#This Row],[ExerciseName]],tbl_Lookup_Exercises[ExerciseName],0)),"Unknown")</f>
        <v>Pull</v>
      </c>
    </row>
    <row r="3279" spans="1:18" hidden="1" x14ac:dyDescent="0.25">
      <c r="A3279" s="49" t="s">
        <v>15466</v>
      </c>
      <c r="B3279" s="49" t="s">
        <v>14721</v>
      </c>
      <c r="C3279" s="49" t="s">
        <v>79</v>
      </c>
      <c r="D3279" s="49">
        <v>2</v>
      </c>
      <c r="E3279">
        <v>50</v>
      </c>
      <c r="F3279">
        <v>15</v>
      </c>
      <c r="I3279" s="49"/>
      <c r="J3279">
        <v>2</v>
      </c>
      <c r="K3279">
        <v>1</v>
      </c>
      <c r="L3279">
        <v>2</v>
      </c>
      <c r="M3279" s="49" t="s">
        <v>1745</v>
      </c>
      <c r="N3279" s="49"/>
      <c r="O3279" s="49" t="s">
        <v>1932</v>
      </c>
      <c r="P3279" s="49">
        <v>9</v>
      </c>
      <c r="Q3279" s="49" t="s">
        <v>15467</v>
      </c>
      <c r="R3279" s="49" t="str">
        <f>IFERROR(INDEX(tbl_Lookup_Exercises[Category],MATCH(tbl_Exercises[[#This Row],[ExerciseName]],tbl_Lookup_Exercises[ExerciseName],0)),"Unknown")</f>
        <v>Pull</v>
      </c>
    </row>
    <row r="3280" spans="1:18" hidden="1" x14ac:dyDescent="0.25">
      <c r="A3280" s="49" t="s">
        <v>15468</v>
      </c>
      <c r="B3280" s="49" t="s">
        <v>14721</v>
      </c>
      <c r="C3280" s="49" t="s">
        <v>79</v>
      </c>
      <c r="D3280" s="49">
        <v>3</v>
      </c>
      <c r="E3280">
        <v>50</v>
      </c>
      <c r="F3280">
        <v>15</v>
      </c>
      <c r="I3280" s="49"/>
      <c r="J3280">
        <v>2</v>
      </c>
      <c r="K3280">
        <v>1</v>
      </c>
      <c r="L3280">
        <v>2</v>
      </c>
      <c r="M3280" s="49" t="s">
        <v>1745</v>
      </c>
      <c r="N3280" s="49"/>
      <c r="O3280" s="49" t="s">
        <v>1932</v>
      </c>
      <c r="P3280" s="49">
        <v>9</v>
      </c>
      <c r="Q3280" s="49" t="s">
        <v>15469</v>
      </c>
      <c r="R3280" s="49" t="str">
        <f>IFERROR(INDEX(tbl_Lookup_Exercises[Category],MATCH(tbl_Exercises[[#This Row],[ExerciseName]],tbl_Lookup_Exercises[ExerciseName],0)),"Unknown")</f>
        <v>Pull</v>
      </c>
    </row>
    <row r="3281" spans="1:18" hidden="1" x14ac:dyDescent="0.25">
      <c r="A3281" s="49" t="s">
        <v>15470</v>
      </c>
      <c r="B3281" s="49" t="s">
        <v>14721</v>
      </c>
      <c r="C3281" s="49" t="s">
        <v>334</v>
      </c>
      <c r="D3281" s="49">
        <v>1</v>
      </c>
      <c r="E3281">
        <v>0</v>
      </c>
      <c r="G3281">
        <v>37.799999999999997</v>
      </c>
      <c r="I3281" s="49"/>
      <c r="M3281" s="49"/>
      <c r="N3281" s="49"/>
      <c r="O3281" s="49"/>
      <c r="P3281" s="49">
        <v>9</v>
      </c>
      <c r="Q3281" s="49" t="s">
        <v>15471</v>
      </c>
      <c r="R3281" s="49" t="str">
        <f>IFERROR(INDEX(tbl_Lookup_Exercises[Category],MATCH(tbl_Exercises[[#This Row],[ExerciseName]],tbl_Lookup_Exercises[ExerciseName],0)),"Unknown")</f>
        <v>Carry</v>
      </c>
    </row>
    <row r="3282" spans="1:18" hidden="1" x14ac:dyDescent="0.25">
      <c r="A3282" s="49" t="s">
        <v>15472</v>
      </c>
      <c r="B3282" s="49" t="s">
        <v>14721</v>
      </c>
      <c r="C3282" s="49" t="s">
        <v>334</v>
      </c>
      <c r="D3282" s="49">
        <v>2</v>
      </c>
      <c r="E3282">
        <v>0</v>
      </c>
      <c r="G3282">
        <v>37.799999999999997</v>
      </c>
      <c r="I3282" s="49"/>
      <c r="M3282" s="49"/>
      <c r="N3282" s="49"/>
      <c r="O3282" s="49"/>
      <c r="P3282" s="49">
        <v>9</v>
      </c>
      <c r="Q3282" s="49" t="s">
        <v>15473</v>
      </c>
      <c r="R3282" s="49" t="str">
        <f>IFERROR(INDEX(tbl_Lookup_Exercises[Category],MATCH(tbl_Exercises[[#This Row],[ExerciseName]],tbl_Lookup_Exercises[ExerciseName],0)),"Unknown")</f>
        <v>Carry</v>
      </c>
    </row>
    <row r="3283" spans="1:18" hidden="1" x14ac:dyDescent="0.25">
      <c r="A3283" s="49" t="s">
        <v>15474</v>
      </c>
      <c r="B3283" s="49" t="s">
        <v>14721</v>
      </c>
      <c r="C3283" s="49" t="s">
        <v>356</v>
      </c>
      <c r="D3283" s="49">
        <v>1</v>
      </c>
      <c r="G3283">
        <v>459</v>
      </c>
      <c r="H3283">
        <v>2</v>
      </c>
      <c r="I3283" s="49" t="s">
        <v>3957</v>
      </c>
      <c r="M3283" s="49"/>
      <c r="N3283" s="49"/>
      <c r="O3283" s="49" t="s">
        <v>15475</v>
      </c>
      <c r="P3283" s="49">
        <v>9</v>
      </c>
      <c r="Q3283" s="49" t="s">
        <v>14724</v>
      </c>
      <c r="R3283" s="49" t="str">
        <f>IFERROR(INDEX(tbl_Lookup_Exercises[Category],MATCH(tbl_Exercises[[#This Row],[ExerciseName]],tbl_Lookup_Exercises[ExerciseName],0)),"Unknown")</f>
        <v>Pull</v>
      </c>
    </row>
    <row r="3284" spans="1:18" hidden="1" x14ac:dyDescent="0.25">
      <c r="A3284" s="49" t="s">
        <v>15476</v>
      </c>
      <c r="B3284" s="49" t="s">
        <v>14725</v>
      </c>
      <c r="C3284" s="49" t="s">
        <v>363</v>
      </c>
      <c r="D3284" s="49">
        <v>1</v>
      </c>
      <c r="G3284">
        <v>300</v>
      </c>
      <c r="H3284">
        <v>0.62</v>
      </c>
      <c r="I3284" s="49" t="s">
        <v>3957</v>
      </c>
      <c r="M3284" s="49"/>
      <c r="N3284" s="49"/>
      <c r="O3284" s="49" t="s">
        <v>15477</v>
      </c>
      <c r="P3284" s="49">
        <v>9</v>
      </c>
      <c r="Q3284" s="49" t="s">
        <v>14727</v>
      </c>
      <c r="R3284" s="49" t="str">
        <f>IFERROR(INDEX(tbl_Lookup_Exercises[Category],MATCH(tbl_Exercises[[#This Row],[ExerciseName]],tbl_Lookup_Exercises[ExerciseName],0)),"Unknown")</f>
        <v>Cardio</v>
      </c>
    </row>
    <row r="3285" spans="1:18" hidden="1" x14ac:dyDescent="0.25">
      <c r="A3285" s="49" t="s">
        <v>15478</v>
      </c>
      <c r="B3285" s="49" t="s">
        <v>14725</v>
      </c>
      <c r="C3285" s="49" t="s">
        <v>394</v>
      </c>
      <c r="D3285" s="49">
        <v>1</v>
      </c>
      <c r="E3285">
        <v>0</v>
      </c>
      <c r="F3285">
        <v>15</v>
      </c>
      <c r="I3285" s="49"/>
      <c r="M3285" s="49"/>
      <c r="N3285" s="49" t="s">
        <v>15479</v>
      </c>
      <c r="O3285" s="49"/>
      <c r="P3285" s="49">
        <v>9</v>
      </c>
      <c r="Q3285" s="49" t="s">
        <v>15480</v>
      </c>
      <c r="R3285" s="49" t="str">
        <f>IFERROR(INDEX(tbl_Lookup_Exercises[Category],MATCH(tbl_Exercises[[#This Row],[ExerciseName]],tbl_Lookup_Exercises[ExerciseName],0)),"Unknown")</f>
        <v>Warmup</v>
      </c>
    </row>
    <row r="3286" spans="1:18" hidden="1" x14ac:dyDescent="0.25">
      <c r="A3286" s="49" t="s">
        <v>15481</v>
      </c>
      <c r="B3286" s="49" t="s">
        <v>14725</v>
      </c>
      <c r="C3286" s="49" t="s">
        <v>398</v>
      </c>
      <c r="D3286" s="49">
        <v>1</v>
      </c>
      <c r="E3286">
        <v>0</v>
      </c>
      <c r="F3286">
        <v>12</v>
      </c>
      <c r="I3286" s="49"/>
      <c r="M3286" s="49"/>
      <c r="N3286" s="49" t="s">
        <v>15479</v>
      </c>
      <c r="O3286" s="49"/>
      <c r="P3286" s="49">
        <v>9</v>
      </c>
      <c r="Q3286" s="49" t="s">
        <v>15482</v>
      </c>
      <c r="R3286" s="49" t="str">
        <f>IFERROR(INDEX(tbl_Lookup_Exercises[Category],MATCH(tbl_Exercises[[#This Row],[ExerciseName]],tbl_Lookup_Exercises[ExerciseName],0)),"Unknown")</f>
        <v>Warmup</v>
      </c>
    </row>
    <row r="3287" spans="1:18" hidden="1" x14ac:dyDescent="0.25">
      <c r="A3287" s="49" t="s">
        <v>15483</v>
      </c>
      <c r="B3287" s="49" t="s">
        <v>14725</v>
      </c>
      <c r="C3287" s="49" t="s">
        <v>403</v>
      </c>
      <c r="D3287" s="49">
        <v>1</v>
      </c>
      <c r="E3287">
        <v>0</v>
      </c>
      <c r="F3287">
        <v>8</v>
      </c>
      <c r="I3287" s="49"/>
      <c r="M3287" s="49"/>
      <c r="N3287" s="49" t="s">
        <v>15479</v>
      </c>
      <c r="O3287" s="49"/>
      <c r="P3287" s="49">
        <v>9</v>
      </c>
      <c r="Q3287" s="49" t="s">
        <v>15484</v>
      </c>
      <c r="R3287" s="49" t="str">
        <f>IFERROR(INDEX(tbl_Lookup_Exercises[Category],MATCH(tbl_Exercises[[#This Row],[ExerciseName]],tbl_Lookup_Exercises[ExerciseName],0)),"Unknown")</f>
        <v>Warmup</v>
      </c>
    </row>
    <row r="3288" spans="1:18" hidden="1" x14ac:dyDescent="0.25">
      <c r="A3288" s="49" t="s">
        <v>15485</v>
      </c>
      <c r="B3288" s="49" t="s">
        <v>14725</v>
      </c>
      <c r="C3288" s="49" t="s">
        <v>389</v>
      </c>
      <c r="D3288" s="49">
        <v>1</v>
      </c>
      <c r="E3288">
        <v>0</v>
      </c>
      <c r="F3288">
        <v>8</v>
      </c>
      <c r="I3288" s="49"/>
      <c r="M3288" s="49"/>
      <c r="N3288" s="49" t="s">
        <v>15479</v>
      </c>
      <c r="O3288" s="49"/>
      <c r="P3288" s="49">
        <v>9</v>
      </c>
      <c r="Q3288" s="49" t="s">
        <v>15486</v>
      </c>
      <c r="R3288" s="49" t="str">
        <f>IFERROR(INDEX(tbl_Lookup_Exercises[Category],MATCH(tbl_Exercises[[#This Row],[ExerciseName]],tbl_Lookup_Exercises[ExerciseName],0)),"Unknown")</f>
        <v>Push</v>
      </c>
    </row>
    <row r="3289" spans="1:18" hidden="1" x14ac:dyDescent="0.25">
      <c r="A3289" s="49" t="s">
        <v>15487</v>
      </c>
      <c r="B3289" s="49" t="s">
        <v>14725</v>
      </c>
      <c r="C3289" s="49" t="s">
        <v>394</v>
      </c>
      <c r="D3289" s="49">
        <v>2</v>
      </c>
      <c r="E3289">
        <v>0</v>
      </c>
      <c r="F3289">
        <v>15</v>
      </c>
      <c r="I3289" s="49"/>
      <c r="M3289" s="49"/>
      <c r="N3289" s="49" t="s">
        <v>15488</v>
      </c>
      <c r="O3289" s="49"/>
      <c r="P3289" s="49">
        <v>9</v>
      </c>
      <c r="Q3289" s="49" t="s">
        <v>15489</v>
      </c>
      <c r="R3289" s="49" t="str">
        <f>IFERROR(INDEX(tbl_Lookup_Exercises[Category],MATCH(tbl_Exercises[[#This Row],[ExerciseName]],tbl_Lookup_Exercises[ExerciseName],0)),"Unknown")</f>
        <v>Warmup</v>
      </c>
    </row>
    <row r="3290" spans="1:18" hidden="1" x14ac:dyDescent="0.25">
      <c r="A3290" s="49" t="s">
        <v>15490</v>
      </c>
      <c r="B3290" s="49" t="s">
        <v>14725</v>
      </c>
      <c r="C3290" s="49" t="s">
        <v>398</v>
      </c>
      <c r="D3290" s="49">
        <v>2</v>
      </c>
      <c r="E3290">
        <v>0</v>
      </c>
      <c r="F3290">
        <v>12</v>
      </c>
      <c r="I3290" s="49"/>
      <c r="M3290" s="49"/>
      <c r="N3290" s="49" t="s">
        <v>15488</v>
      </c>
      <c r="O3290" s="49"/>
      <c r="P3290" s="49">
        <v>9</v>
      </c>
      <c r="Q3290" s="49" t="s">
        <v>15491</v>
      </c>
      <c r="R3290" s="49" t="str">
        <f>IFERROR(INDEX(tbl_Lookup_Exercises[Category],MATCH(tbl_Exercises[[#This Row],[ExerciseName]],tbl_Lookup_Exercises[ExerciseName],0)),"Unknown")</f>
        <v>Warmup</v>
      </c>
    </row>
    <row r="3291" spans="1:18" hidden="1" x14ac:dyDescent="0.25">
      <c r="A3291" s="49" t="s">
        <v>15492</v>
      </c>
      <c r="B3291" s="49" t="s">
        <v>14725</v>
      </c>
      <c r="C3291" s="49" t="s">
        <v>403</v>
      </c>
      <c r="D3291" s="49">
        <v>2</v>
      </c>
      <c r="E3291">
        <v>0</v>
      </c>
      <c r="F3291">
        <v>8</v>
      </c>
      <c r="I3291" s="49"/>
      <c r="M3291" s="49"/>
      <c r="N3291" s="49" t="s">
        <v>15488</v>
      </c>
      <c r="O3291" s="49"/>
      <c r="P3291" s="49">
        <v>9</v>
      </c>
      <c r="Q3291" s="49" t="s">
        <v>15493</v>
      </c>
      <c r="R3291" s="49" t="str">
        <f>IFERROR(INDEX(tbl_Lookup_Exercises[Category],MATCH(tbl_Exercises[[#This Row],[ExerciseName]],tbl_Lookup_Exercises[ExerciseName],0)),"Unknown")</f>
        <v>Warmup</v>
      </c>
    </row>
    <row r="3292" spans="1:18" hidden="1" x14ac:dyDescent="0.25">
      <c r="A3292" s="49" t="s">
        <v>15494</v>
      </c>
      <c r="B3292" s="49" t="s">
        <v>14725</v>
      </c>
      <c r="C3292" s="49" t="s">
        <v>389</v>
      </c>
      <c r="D3292" s="49">
        <v>2</v>
      </c>
      <c r="E3292">
        <v>0</v>
      </c>
      <c r="F3292">
        <v>8</v>
      </c>
      <c r="I3292" s="49"/>
      <c r="M3292" s="49"/>
      <c r="N3292" s="49" t="s">
        <v>15488</v>
      </c>
      <c r="O3292" s="49"/>
      <c r="P3292" s="49">
        <v>9</v>
      </c>
      <c r="Q3292" s="49" t="s">
        <v>15495</v>
      </c>
      <c r="R3292" s="49" t="str">
        <f>IFERROR(INDEX(tbl_Lookup_Exercises[Category],MATCH(tbl_Exercises[[#This Row],[ExerciseName]],tbl_Lookup_Exercises[ExerciseName],0)),"Unknown")</f>
        <v>Push</v>
      </c>
    </row>
    <row r="3293" spans="1:18" hidden="1" x14ac:dyDescent="0.25">
      <c r="A3293" s="49" t="s">
        <v>15496</v>
      </c>
      <c r="B3293" s="49" t="s">
        <v>14725</v>
      </c>
      <c r="C3293" s="49" t="s">
        <v>172</v>
      </c>
      <c r="D3293" s="49">
        <v>1</v>
      </c>
      <c r="E3293">
        <v>20</v>
      </c>
      <c r="F3293">
        <v>10</v>
      </c>
      <c r="I3293" s="49"/>
      <c r="J3293">
        <v>2</v>
      </c>
      <c r="K3293">
        <v>1</v>
      </c>
      <c r="L3293">
        <v>2</v>
      </c>
      <c r="M3293" s="49" t="s">
        <v>8420</v>
      </c>
      <c r="N3293" s="49"/>
      <c r="O3293" s="49" t="s">
        <v>14821</v>
      </c>
      <c r="P3293" s="49">
        <v>9</v>
      </c>
      <c r="Q3293" s="49" t="s">
        <v>15497</v>
      </c>
      <c r="R3293" s="49" t="str">
        <f>IFERROR(INDEX(tbl_Lookup_Exercises[Category],MATCH(tbl_Exercises[[#This Row],[ExerciseName]],tbl_Lookup_Exercises[ExerciseName],0)),"Unknown")</f>
        <v>Push</v>
      </c>
    </row>
    <row r="3294" spans="1:18" hidden="1" x14ac:dyDescent="0.25">
      <c r="A3294" s="49" t="s">
        <v>15498</v>
      </c>
      <c r="B3294" s="49" t="s">
        <v>14725</v>
      </c>
      <c r="C3294" s="49" t="s">
        <v>172</v>
      </c>
      <c r="D3294" s="49">
        <v>2</v>
      </c>
      <c r="E3294">
        <v>20</v>
      </c>
      <c r="F3294">
        <v>10</v>
      </c>
      <c r="I3294" s="49"/>
      <c r="J3294">
        <v>2</v>
      </c>
      <c r="K3294">
        <v>1</v>
      </c>
      <c r="L3294">
        <v>2</v>
      </c>
      <c r="M3294" s="49" t="s">
        <v>8420</v>
      </c>
      <c r="N3294" s="49"/>
      <c r="O3294" s="49" t="s">
        <v>14821</v>
      </c>
      <c r="P3294" s="49">
        <v>9</v>
      </c>
      <c r="Q3294" s="49" t="s">
        <v>15499</v>
      </c>
      <c r="R3294" s="49" t="str">
        <f>IFERROR(INDEX(tbl_Lookup_Exercises[Category],MATCH(tbl_Exercises[[#This Row],[ExerciseName]],tbl_Lookup_Exercises[ExerciseName],0)),"Unknown")</f>
        <v>Push</v>
      </c>
    </row>
    <row r="3295" spans="1:18" hidden="1" x14ac:dyDescent="0.25">
      <c r="A3295" s="49" t="s">
        <v>15500</v>
      </c>
      <c r="B3295" s="49" t="s">
        <v>14725</v>
      </c>
      <c r="C3295" s="49" t="s">
        <v>147</v>
      </c>
      <c r="D3295" s="49">
        <v>1</v>
      </c>
      <c r="E3295">
        <v>110</v>
      </c>
      <c r="F3295">
        <v>10</v>
      </c>
      <c r="I3295" s="49"/>
      <c r="J3295">
        <v>2</v>
      </c>
      <c r="K3295">
        <v>1</v>
      </c>
      <c r="L3295">
        <v>3</v>
      </c>
      <c r="M3295" s="49" t="s">
        <v>2164</v>
      </c>
      <c r="N3295" s="49"/>
      <c r="O3295" s="49" t="s">
        <v>15501</v>
      </c>
      <c r="P3295" s="49">
        <v>9</v>
      </c>
      <c r="Q3295" s="49" t="s">
        <v>15502</v>
      </c>
      <c r="R3295" s="49" t="str">
        <f>IFERROR(INDEX(tbl_Lookup_Exercises[Category],MATCH(tbl_Exercises[[#This Row],[ExerciseName]],tbl_Lookup_Exercises[ExerciseName],0)),"Unknown")</f>
        <v>Push</v>
      </c>
    </row>
    <row r="3296" spans="1:18" hidden="1" x14ac:dyDescent="0.25">
      <c r="A3296" s="49" t="s">
        <v>15503</v>
      </c>
      <c r="B3296" s="49" t="s">
        <v>14725</v>
      </c>
      <c r="C3296" s="49" t="s">
        <v>147</v>
      </c>
      <c r="D3296" s="49">
        <v>2</v>
      </c>
      <c r="E3296">
        <v>130</v>
      </c>
      <c r="F3296">
        <v>10</v>
      </c>
      <c r="I3296" s="49"/>
      <c r="J3296">
        <v>2</v>
      </c>
      <c r="K3296">
        <v>1</v>
      </c>
      <c r="L3296">
        <v>3</v>
      </c>
      <c r="M3296" s="49" t="s">
        <v>618</v>
      </c>
      <c r="N3296" s="49"/>
      <c r="O3296" s="49" t="s">
        <v>15504</v>
      </c>
      <c r="P3296" s="49">
        <v>9</v>
      </c>
      <c r="Q3296" s="49" t="s">
        <v>15505</v>
      </c>
      <c r="R3296" s="49" t="str">
        <f>IFERROR(INDEX(tbl_Lookup_Exercises[Category],MATCH(tbl_Exercises[[#This Row],[ExerciseName]],tbl_Lookup_Exercises[ExerciseName],0)),"Unknown")</f>
        <v>Push</v>
      </c>
    </row>
    <row r="3297" spans="1:18" hidden="1" x14ac:dyDescent="0.25">
      <c r="A3297" s="49" t="s">
        <v>15506</v>
      </c>
      <c r="B3297" s="49" t="s">
        <v>14725</v>
      </c>
      <c r="C3297" s="49" t="s">
        <v>147</v>
      </c>
      <c r="D3297" s="49">
        <v>3</v>
      </c>
      <c r="E3297">
        <v>140</v>
      </c>
      <c r="F3297">
        <v>7</v>
      </c>
      <c r="I3297" s="49"/>
      <c r="J3297">
        <v>2</v>
      </c>
      <c r="K3297">
        <v>1</v>
      </c>
      <c r="L3297">
        <v>3</v>
      </c>
      <c r="M3297" s="49" t="s">
        <v>1745</v>
      </c>
      <c r="N3297" s="49"/>
      <c r="O3297" s="49" t="s">
        <v>15507</v>
      </c>
      <c r="P3297" s="49">
        <v>9</v>
      </c>
      <c r="Q3297" s="49" t="s">
        <v>15508</v>
      </c>
      <c r="R3297" s="49" t="str">
        <f>IFERROR(INDEX(tbl_Lookup_Exercises[Category],MATCH(tbl_Exercises[[#This Row],[ExerciseName]],tbl_Lookup_Exercises[ExerciseName],0)),"Unknown")</f>
        <v>Push</v>
      </c>
    </row>
    <row r="3298" spans="1:18" hidden="1" x14ac:dyDescent="0.25">
      <c r="A3298" s="49" t="s">
        <v>15509</v>
      </c>
      <c r="B3298" s="49" t="s">
        <v>14725</v>
      </c>
      <c r="C3298" s="49" t="s">
        <v>147</v>
      </c>
      <c r="D3298" s="49">
        <v>4</v>
      </c>
      <c r="E3298">
        <v>150</v>
      </c>
      <c r="F3298">
        <v>5.5</v>
      </c>
      <c r="I3298" s="49"/>
      <c r="J3298">
        <v>2</v>
      </c>
      <c r="K3298">
        <v>1</v>
      </c>
      <c r="L3298">
        <v>3</v>
      </c>
      <c r="M3298" s="49" t="s">
        <v>610</v>
      </c>
      <c r="N3298" s="49"/>
      <c r="O3298" s="49" t="s">
        <v>15510</v>
      </c>
      <c r="P3298" s="49">
        <v>9</v>
      </c>
      <c r="Q3298" s="49" t="s">
        <v>15511</v>
      </c>
      <c r="R3298" s="49" t="str">
        <f>IFERROR(INDEX(tbl_Lookup_Exercises[Category],MATCH(tbl_Exercises[[#This Row],[ExerciseName]],tbl_Lookup_Exercises[ExerciseName],0)),"Unknown")</f>
        <v>Push</v>
      </c>
    </row>
    <row r="3299" spans="1:18" hidden="1" x14ac:dyDescent="0.25">
      <c r="A3299" s="49" t="s">
        <v>15512</v>
      </c>
      <c r="B3299" s="49" t="s">
        <v>14725</v>
      </c>
      <c r="C3299" s="49" t="s">
        <v>172</v>
      </c>
      <c r="D3299" s="49">
        <v>3</v>
      </c>
      <c r="E3299">
        <v>20</v>
      </c>
      <c r="F3299">
        <v>10</v>
      </c>
      <c r="I3299" s="49"/>
      <c r="J3299">
        <v>2</v>
      </c>
      <c r="K3299">
        <v>1</v>
      </c>
      <c r="L3299">
        <v>2</v>
      </c>
      <c r="M3299" s="49" t="s">
        <v>8420</v>
      </c>
      <c r="N3299" s="49"/>
      <c r="O3299" s="49" t="s">
        <v>14821</v>
      </c>
      <c r="P3299" s="49">
        <v>9</v>
      </c>
      <c r="Q3299" s="49" t="s">
        <v>15513</v>
      </c>
      <c r="R3299" s="49" t="str">
        <f>IFERROR(INDEX(tbl_Lookup_Exercises[Category],MATCH(tbl_Exercises[[#This Row],[ExerciseName]],tbl_Lookup_Exercises[ExerciseName],0)),"Unknown")</f>
        <v>Push</v>
      </c>
    </row>
    <row r="3300" spans="1:18" hidden="1" x14ac:dyDescent="0.25">
      <c r="A3300" s="49" t="s">
        <v>15514</v>
      </c>
      <c r="B3300" s="49" t="s">
        <v>14725</v>
      </c>
      <c r="C3300" s="49" t="s">
        <v>147</v>
      </c>
      <c r="D3300" s="49">
        <v>5</v>
      </c>
      <c r="E3300">
        <v>150</v>
      </c>
      <c r="F3300">
        <v>5</v>
      </c>
      <c r="I3300" s="49"/>
      <c r="J3300">
        <v>2</v>
      </c>
      <c r="K3300">
        <v>1</v>
      </c>
      <c r="L3300">
        <v>3</v>
      </c>
      <c r="M3300" s="49" t="s">
        <v>610</v>
      </c>
      <c r="N3300" s="49"/>
      <c r="O3300" s="49" t="s">
        <v>15510</v>
      </c>
      <c r="P3300" s="49">
        <v>9</v>
      </c>
      <c r="Q3300" s="49" t="s">
        <v>15515</v>
      </c>
      <c r="R3300" s="49" t="str">
        <f>IFERROR(INDEX(tbl_Lookup_Exercises[Category],MATCH(tbl_Exercises[[#This Row],[ExerciseName]],tbl_Lookup_Exercises[ExerciseName],0)),"Unknown")</f>
        <v>Push</v>
      </c>
    </row>
    <row r="3301" spans="1:18" hidden="1" x14ac:dyDescent="0.25">
      <c r="A3301" s="49" t="s">
        <v>15516</v>
      </c>
      <c r="B3301" s="49" t="s">
        <v>14725</v>
      </c>
      <c r="C3301" s="49" t="s">
        <v>14742</v>
      </c>
      <c r="D3301" s="49">
        <v>1</v>
      </c>
      <c r="E3301">
        <v>20</v>
      </c>
      <c r="F3301">
        <v>10</v>
      </c>
      <c r="I3301" s="49"/>
      <c r="J3301">
        <v>2</v>
      </c>
      <c r="K3301">
        <v>1</v>
      </c>
      <c r="L3301">
        <v>3</v>
      </c>
      <c r="M3301" s="49" t="s">
        <v>8420</v>
      </c>
      <c r="N3301" s="49"/>
      <c r="O3301" s="49" t="s">
        <v>15517</v>
      </c>
      <c r="P3301" s="49">
        <v>9</v>
      </c>
      <c r="Q3301" s="49" t="s">
        <v>15518</v>
      </c>
      <c r="R3301" s="49" t="str">
        <f>IFERROR(INDEX(tbl_Lookup_Exercises[Category],MATCH(tbl_Exercises[[#This Row],[ExerciseName]],tbl_Lookup_Exercises[ExerciseName],0)),"Unknown")</f>
        <v>Push</v>
      </c>
    </row>
    <row r="3302" spans="1:18" hidden="1" x14ac:dyDescent="0.25">
      <c r="A3302" s="49" t="s">
        <v>15519</v>
      </c>
      <c r="B3302" s="49" t="s">
        <v>14725</v>
      </c>
      <c r="C3302" s="49" t="s">
        <v>14742</v>
      </c>
      <c r="D3302" s="49">
        <v>2</v>
      </c>
      <c r="E3302">
        <v>50</v>
      </c>
      <c r="F3302">
        <v>12</v>
      </c>
      <c r="I3302" s="49"/>
      <c r="J3302">
        <v>2</v>
      </c>
      <c r="K3302">
        <v>1</v>
      </c>
      <c r="L3302">
        <v>3</v>
      </c>
      <c r="M3302" s="49" t="s">
        <v>618</v>
      </c>
      <c r="N3302" s="49"/>
      <c r="O3302" s="49" t="s">
        <v>15520</v>
      </c>
      <c r="P3302" s="49">
        <v>9</v>
      </c>
      <c r="Q3302" s="49" t="s">
        <v>15521</v>
      </c>
      <c r="R3302" s="49" t="str">
        <f>IFERROR(INDEX(tbl_Lookup_Exercises[Category],MATCH(tbl_Exercises[[#This Row],[ExerciseName]],tbl_Lookup_Exercises[ExerciseName],0)),"Unknown")</f>
        <v>Push</v>
      </c>
    </row>
    <row r="3303" spans="1:18" hidden="1" x14ac:dyDescent="0.25">
      <c r="A3303" s="49" t="s">
        <v>15522</v>
      </c>
      <c r="B3303" s="49" t="s">
        <v>14725</v>
      </c>
      <c r="C3303" s="49" t="s">
        <v>14743</v>
      </c>
      <c r="D3303" s="49">
        <v>1</v>
      </c>
      <c r="E3303">
        <v>50</v>
      </c>
      <c r="F3303">
        <v>10</v>
      </c>
      <c r="I3303" s="49"/>
      <c r="J3303">
        <v>2</v>
      </c>
      <c r="K3303">
        <v>1</v>
      </c>
      <c r="L3303">
        <v>3</v>
      </c>
      <c r="M3303" s="49" t="s">
        <v>8420</v>
      </c>
      <c r="N3303" s="49"/>
      <c r="O3303" s="49" t="s">
        <v>15523</v>
      </c>
      <c r="P3303" s="49">
        <v>9</v>
      </c>
      <c r="Q3303" s="49" t="s">
        <v>15524</v>
      </c>
      <c r="R3303" s="49" t="str">
        <f>IFERROR(INDEX(tbl_Lookup_Exercises[Category],MATCH(tbl_Exercises[[#This Row],[ExerciseName]],tbl_Lookup_Exercises[ExerciseName],0)),"Unknown")</f>
        <v>Push</v>
      </c>
    </row>
    <row r="3304" spans="1:18" hidden="1" x14ac:dyDescent="0.25">
      <c r="A3304" s="49" t="s">
        <v>15525</v>
      </c>
      <c r="B3304" s="49" t="s">
        <v>14725</v>
      </c>
      <c r="C3304" s="49" t="s">
        <v>14743</v>
      </c>
      <c r="D3304" s="49">
        <v>2</v>
      </c>
      <c r="E3304">
        <v>90</v>
      </c>
      <c r="F3304">
        <v>10</v>
      </c>
      <c r="I3304" s="49"/>
      <c r="J3304">
        <v>2</v>
      </c>
      <c r="K3304">
        <v>1</v>
      </c>
      <c r="L3304">
        <v>3</v>
      </c>
      <c r="M3304" s="49" t="s">
        <v>2289</v>
      </c>
      <c r="N3304" s="49"/>
      <c r="O3304" s="49" t="s">
        <v>15526</v>
      </c>
      <c r="P3304" s="49">
        <v>9</v>
      </c>
      <c r="Q3304" s="49" t="s">
        <v>15527</v>
      </c>
      <c r="R3304" s="49" t="str">
        <f>IFERROR(INDEX(tbl_Lookup_Exercises[Category],MATCH(tbl_Exercises[[#This Row],[ExerciseName]],tbl_Lookup_Exercises[ExerciseName],0)),"Unknown")</f>
        <v>Push</v>
      </c>
    </row>
    <row r="3305" spans="1:18" hidden="1" x14ac:dyDescent="0.25">
      <c r="A3305" s="49" t="s">
        <v>15528</v>
      </c>
      <c r="B3305" s="49" t="s">
        <v>14725</v>
      </c>
      <c r="C3305" s="49" t="s">
        <v>14743</v>
      </c>
      <c r="D3305" s="49">
        <v>3</v>
      </c>
      <c r="E3305">
        <v>100</v>
      </c>
      <c r="F3305">
        <v>10</v>
      </c>
      <c r="I3305" s="49"/>
      <c r="J3305">
        <v>2</v>
      </c>
      <c r="K3305">
        <v>1</v>
      </c>
      <c r="L3305">
        <v>3</v>
      </c>
      <c r="M3305" s="49" t="s">
        <v>2289</v>
      </c>
      <c r="N3305" s="49"/>
      <c r="O3305" s="49" t="s">
        <v>15526</v>
      </c>
      <c r="P3305" s="49">
        <v>9</v>
      </c>
      <c r="Q3305" s="49" t="s">
        <v>15529</v>
      </c>
      <c r="R3305" s="49" t="str">
        <f>IFERROR(INDEX(tbl_Lookup_Exercises[Category],MATCH(tbl_Exercises[[#This Row],[ExerciseName]],tbl_Lookup_Exercises[ExerciseName],0)),"Unknown")</f>
        <v>Push</v>
      </c>
    </row>
    <row r="3306" spans="1:18" hidden="1" x14ac:dyDescent="0.25">
      <c r="A3306" s="49" t="s">
        <v>15530</v>
      </c>
      <c r="B3306" s="49" t="s">
        <v>14725</v>
      </c>
      <c r="C3306" s="49" t="s">
        <v>14743</v>
      </c>
      <c r="D3306" s="49">
        <v>4</v>
      </c>
      <c r="E3306">
        <v>100</v>
      </c>
      <c r="F3306">
        <v>10</v>
      </c>
      <c r="I3306" s="49"/>
      <c r="J3306">
        <v>2</v>
      </c>
      <c r="K3306">
        <v>1</v>
      </c>
      <c r="L3306">
        <v>3</v>
      </c>
      <c r="M3306" s="49" t="s">
        <v>1745</v>
      </c>
      <c r="N3306" s="49"/>
      <c r="O3306" s="49" t="s">
        <v>15531</v>
      </c>
      <c r="P3306" s="49">
        <v>9</v>
      </c>
      <c r="Q3306" s="49" t="s">
        <v>15532</v>
      </c>
      <c r="R3306" s="49" t="str">
        <f>IFERROR(INDEX(tbl_Lookup_Exercises[Category],MATCH(tbl_Exercises[[#This Row],[ExerciseName]],tbl_Lookup_Exercises[ExerciseName],0)),"Unknown")</f>
        <v>Push</v>
      </c>
    </row>
    <row r="3307" spans="1:18" hidden="1" x14ac:dyDescent="0.25">
      <c r="A3307" s="49" t="s">
        <v>15533</v>
      </c>
      <c r="B3307" s="49" t="s">
        <v>14725</v>
      </c>
      <c r="C3307" s="49" t="s">
        <v>200</v>
      </c>
      <c r="D3307" s="49">
        <v>1</v>
      </c>
      <c r="E3307">
        <v>40</v>
      </c>
      <c r="F3307">
        <v>10</v>
      </c>
      <c r="I3307" s="49"/>
      <c r="J3307">
        <v>2</v>
      </c>
      <c r="K3307">
        <v>1</v>
      </c>
      <c r="L3307">
        <v>3</v>
      </c>
      <c r="M3307" s="49" t="s">
        <v>618</v>
      </c>
      <c r="N3307" s="49"/>
      <c r="O3307" s="49" t="s">
        <v>3189</v>
      </c>
      <c r="P3307" s="49">
        <v>9</v>
      </c>
      <c r="Q3307" s="49" t="s">
        <v>15534</v>
      </c>
      <c r="R3307" s="49" t="str">
        <f>IFERROR(INDEX(tbl_Lookup_Exercises[Category],MATCH(tbl_Exercises[[#This Row],[ExerciseName]],tbl_Lookup_Exercises[ExerciseName],0)),"Unknown")</f>
        <v>Push</v>
      </c>
    </row>
    <row r="3308" spans="1:18" hidden="1" x14ac:dyDescent="0.25">
      <c r="A3308" s="49" t="s">
        <v>15535</v>
      </c>
      <c r="B3308" s="49" t="s">
        <v>14725</v>
      </c>
      <c r="C3308" s="49" t="s">
        <v>200</v>
      </c>
      <c r="D3308" s="49">
        <v>2</v>
      </c>
      <c r="E3308">
        <v>40</v>
      </c>
      <c r="F3308">
        <v>12</v>
      </c>
      <c r="I3308" s="49"/>
      <c r="J3308">
        <v>2</v>
      </c>
      <c r="K3308">
        <v>1</v>
      </c>
      <c r="L3308">
        <v>3</v>
      </c>
      <c r="M3308" s="49" t="s">
        <v>618</v>
      </c>
      <c r="N3308" s="49"/>
      <c r="O3308" s="49" t="s">
        <v>15536</v>
      </c>
      <c r="P3308" s="49">
        <v>9</v>
      </c>
      <c r="Q3308" s="49" t="s">
        <v>15537</v>
      </c>
      <c r="R3308" s="49" t="str">
        <f>IFERROR(INDEX(tbl_Lookup_Exercises[Category],MATCH(tbl_Exercises[[#This Row],[ExerciseName]],tbl_Lookup_Exercises[ExerciseName],0)),"Unknown")</f>
        <v>Push</v>
      </c>
    </row>
    <row r="3309" spans="1:18" hidden="1" x14ac:dyDescent="0.25">
      <c r="A3309" s="49" t="s">
        <v>15538</v>
      </c>
      <c r="B3309" s="49" t="s">
        <v>14725</v>
      </c>
      <c r="C3309" s="49" t="s">
        <v>200</v>
      </c>
      <c r="D3309" s="49">
        <v>3</v>
      </c>
      <c r="E3309">
        <v>50</v>
      </c>
      <c r="F3309">
        <v>10</v>
      </c>
      <c r="I3309" s="49"/>
      <c r="J3309">
        <v>2</v>
      </c>
      <c r="K3309">
        <v>1</v>
      </c>
      <c r="L3309">
        <v>3</v>
      </c>
      <c r="M3309" s="49" t="s">
        <v>618</v>
      </c>
      <c r="N3309" s="49"/>
      <c r="O3309" s="49" t="s">
        <v>15536</v>
      </c>
      <c r="P3309" s="49">
        <v>9</v>
      </c>
      <c r="Q3309" s="49" t="s">
        <v>15539</v>
      </c>
      <c r="R3309" s="49" t="str">
        <f>IFERROR(INDEX(tbl_Lookup_Exercises[Category],MATCH(tbl_Exercises[[#This Row],[ExerciseName]],tbl_Lookup_Exercises[ExerciseName],0)),"Unknown")</f>
        <v>Push</v>
      </c>
    </row>
    <row r="3310" spans="1:18" hidden="1" x14ac:dyDescent="0.25">
      <c r="A3310" s="49" t="s">
        <v>15540</v>
      </c>
      <c r="B3310" s="49" t="s">
        <v>14725</v>
      </c>
      <c r="C3310" s="49" t="s">
        <v>313</v>
      </c>
      <c r="D3310" s="49">
        <v>1</v>
      </c>
      <c r="E3310">
        <v>60</v>
      </c>
      <c r="F3310">
        <v>11</v>
      </c>
      <c r="I3310" s="49"/>
      <c r="J3310">
        <v>2</v>
      </c>
      <c r="K3310">
        <v>1</v>
      </c>
      <c r="L3310">
        <v>3</v>
      </c>
      <c r="M3310" s="49" t="s">
        <v>618</v>
      </c>
      <c r="N3310" s="49"/>
      <c r="O3310" s="49" t="s">
        <v>3189</v>
      </c>
      <c r="P3310" s="49">
        <v>9</v>
      </c>
      <c r="Q3310" s="49" t="s">
        <v>15541</v>
      </c>
      <c r="R3310" s="49" t="str">
        <f>IFERROR(INDEX(tbl_Lookup_Exercises[Category],MATCH(tbl_Exercises[[#This Row],[ExerciseName]],tbl_Lookup_Exercises[ExerciseName],0)),"Unknown")</f>
        <v>Push</v>
      </c>
    </row>
    <row r="3311" spans="1:18" hidden="1" x14ac:dyDescent="0.25">
      <c r="A3311" s="49" t="s">
        <v>15542</v>
      </c>
      <c r="B3311" s="49" t="s">
        <v>14725</v>
      </c>
      <c r="C3311" s="49" t="s">
        <v>313</v>
      </c>
      <c r="D3311" s="49">
        <v>2</v>
      </c>
      <c r="E3311">
        <v>60</v>
      </c>
      <c r="F3311">
        <v>10</v>
      </c>
      <c r="I3311" s="49"/>
      <c r="J3311">
        <v>3</v>
      </c>
      <c r="K3311">
        <v>1</v>
      </c>
      <c r="L3311">
        <v>2</v>
      </c>
      <c r="M3311" s="49" t="s">
        <v>618</v>
      </c>
      <c r="N3311" s="49"/>
      <c r="O3311" s="49" t="s">
        <v>15543</v>
      </c>
      <c r="P3311" s="49">
        <v>9</v>
      </c>
      <c r="Q3311" s="49" t="s">
        <v>15544</v>
      </c>
      <c r="R3311" s="49" t="str">
        <f>IFERROR(INDEX(tbl_Lookup_Exercises[Category],MATCH(tbl_Exercises[[#This Row],[ExerciseName]],tbl_Lookup_Exercises[ExerciseName],0)),"Unknown")</f>
        <v>Push</v>
      </c>
    </row>
    <row r="3312" spans="1:18" hidden="1" x14ac:dyDescent="0.25">
      <c r="A3312" s="49" t="s">
        <v>15545</v>
      </c>
      <c r="B3312" s="49" t="s">
        <v>14725</v>
      </c>
      <c r="C3312" s="49" t="s">
        <v>313</v>
      </c>
      <c r="D3312" s="49">
        <v>3</v>
      </c>
      <c r="E3312">
        <v>60</v>
      </c>
      <c r="F3312">
        <v>9</v>
      </c>
      <c r="I3312" s="49"/>
      <c r="J3312">
        <v>3</v>
      </c>
      <c r="K3312">
        <v>1</v>
      </c>
      <c r="L3312">
        <v>2</v>
      </c>
      <c r="M3312" s="49" t="s">
        <v>618</v>
      </c>
      <c r="N3312" s="49"/>
      <c r="O3312" s="49" t="s">
        <v>15543</v>
      </c>
      <c r="P3312" s="49">
        <v>9</v>
      </c>
      <c r="Q3312" s="49" t="s">
        <v>15546</v>
      </c>
      <c r="R3312" s="49" t="str">
        <f>IFERROR(INDEX(tbl_Lookup_Exercises[Category],MATCH(tbl_Exercises[[#This Row],[ExerciseName]],tbl_Lookup_Exercises[ExerciseName],0)),"Unknown")</f>
        <v>Push</v>
      </c>
    </row>
    <row r="3313" spans="1:18" hidden="1" x14ac:dyDescent="0.25">
      <c r="A3313" s="49" t="s">
        <v>15547</v>
      </c>
      <c r="B3313" s="49" t="s">
        <v>14725</v>
      </c>
      <c r="C3313" s="49" t="s">
        <v>217</v>
      </c>
      <c r="D3313" s="49">
        <v>1</v>
      </c>
      <c r="E3313">
        <v>25</v>
      </c>
      <c r="F3313">
        <v>9</v>
      </c>
      <c r="I3313" s="49"/>
      <c r="J3313">
        <v>2</v>
      </c>
      <c r="K3313">
        <v>1</v>
      </c>
      <c r="L3313">
        <v>3</v>
      </c>
      <c r="M3313" s="49" t="s">
        <v>618</v>
      </c>
      <c r="N3313" s="49"/>
      <c r="O3313" s="49" t="s">
        <v>3189</v>
      </c>
      <c r="P3313" s="49">
        <v>9</v>
      </c>
      <c r="Q3313" s="49" t="s">
        <v>15548</v>
      </c>
      <c r="R3313" s="49" t="str">
        <f>IFERROR(INDEX(tbl_Lookup_Exercises[Category],MATCH(tbl_Exercises[[#This Row],[ExerciseName]],tbl_Lookup_Exercises[ExerciseName],0)),"Unknown")</f>
        <v>Arms_Triceps</v>
      </c>
    </row>
    <row r="3314" spans="1:18" hidden="1" x14ac:dyDescent="0.25">
      <c r="A3314" s="49" t="s">
        <v>15549</v>
      </c>
      <c r="B3314" s="49" t="s">
        <v>14725</v>
      </c>
      <c r="C3314" s="49" t="s">
        <v>217</v>
      </c>
      <c r="D3314" s="49">
        <v>2</v>
      </c>
      <c r="E3314">
        <v>25</v>
      </c>
      <c r="F3314">
        <v>10</v>
      </c>
      <c r="I3314" s="49"/>
      <c r="J3314">
        <v>2</v>
      </c>
      <c r="K3314">
        <v>1</v>
      </c>
      <c r="L3314">
        <v>3</v>
      </c>
      <c r="M3314" s="49" t="s">
        <v>1745</v>
      </c>
      <c r="N3314" s="49"/>
      <c r="O3314" s="49" t="s">
        <v>2181</v>
      </c>
      <c r="P3314" s="49">
        <v>9</v>
      </c>
      <c r="Q3314" s="49" t="s">
        <v>15550</v>
      </c>
      <c r="R3314" s="49" t="str">
        <f>IFERROR(INDEX(tbl_Lookup_Exercises[Category],MATCH(tbl_Exercises[[#This Row],[ExerciseName]],tbl_Lookup_Exercises[ExerciseName],0)),"Unknown")</f>
        <v>Arms_Triceps</v>
      </c>
    </row>
    <row r="3315" spans="1:18" hidden="1" x14ac:dyDescent="0.25">
      <c r="A3315" s="49" t="s">
        <v>15551</v>
      </c>
      <c r="B3315" s="49" t="s">
        <v>14725</v>
      </c>
      <c r="C3315" s="49" t="s">
        <v>217</v>
      </c>
      <c r="D3315" s="49">
        <v>3</v>
      </c>
      <c r="E3315">
        <v>25</v>
      </c>
      <c r="F3315">
        <v>9</v>
      </c>
      <c r="I3315" s="49"/>
      <c r="J3315">
        <v>2</v>
      </c>
      <c r="K3315">
        <v>1</v>
      </c>
      <c r="L3315">
        <v>3</v>
      </c>
      <c r="M3315" s="49" t="s">
        <v>1745</v>
      </c>
      <c r="N3315" s="49"/>
      <c r="O3315" s="49" t="s">
        <v>2181</v>
      </c>
      <c r="P3315" s="49">
        <v>9</v>
      </c>
      <c r="Q3315" s="49" t="s">
        <v>15552</v>
      </c>
      <c r="R3315" s="49" t="str">
        <f>IFERROR(INDEX(tbl_Lookup_Exercises[Category],MATCH(tbl_Exercises[[#This Row],[ExerciseName]],tbl_Lookup_Exercises[ExerciseName],0)),"Unknown")</f>
        <v>Arms_Triceps</v>
      </c>
    </row>
    <row r="3316" spans="1:18" hidden="1" x14ac:dyDescent="0.25">
      <c r="A3316" s="49" t="s">
        <v>15553</v>
      </c>
      <c r="B3316" s="49" t="s">
        <v>14725</v>
      </c>
      <c r="C3316" s="49" t="s">
        <v>209</v>
      </c>
      <c r="D3316" s="49">
        <v>1</v>
      </c>
      <c r="E3316">
        <v>80</v>
      </c>
      <c r="F3316">
        <v>8</v>
      </c>
      <c r="I3316" s="49"/>
      <c r="J3316">
        <v>2</v>
      </c>
      <c r="K3316">
        <v>1</v>
      </c>
      <c r="L3316">
        <v>2</v>
      </c>
      <c r="M3316" s="49" t="s">
        <v>1745</v>
      </c>
      <c r="N3316" s="49"/>
      <c r="O3316" s="49" t="s">
        <v>15554</v>
      </c>
      <c r="P3316" s="49">
        <v>9</v>
      </c>
      <c r="Q3316" s="49" t="s">
        <v>15555</v>
      </c>
      <c r="R3316" s="49" t="str">
        <f>IFERROR(INDEX(tbl_Lookup_Exercises[Category],MATCH(tbl_Exercises[[#This Row],[ExerciseName]],tbl_Lookup_Exercises[ExerciseName],0)),"Unknown")</f>
        <v>Arms_Triceps</v>
      </c>
    </row>
    <row r="3317" spans="1:18" hidden="1" x14ac:dyDescent="0.25">
      <c r="A3317" s="49" t="s">
        <v>15556</v>
      </c>
      <c r="B3317" s="49" t="s">
        <v>14725</v>
      </c>
      <c r="C3317" s="49" t="s">
        <v>209</v>
      </c>
      <c r="D3317" s="49">
        <v>2</v>
      </c>
      <c r="E3317">
        <v>80</v>
      </c>
      <c r="F3317">
        <v>8</v>
      </c>
      <c r="I3317" s="49"/>
      <c r="J3317">
        <v>2</v>
      </c>
      <c r="K3317">
        <v>1</v>
      </c>
      <c r="L3317">
        <v>2</v>
      </c>
      <c r="M3317" s="49" t="s">
        <v>1745</v>
      </c>
      <c r="N3317" s="49"/>
      <c r="O3317" s="49" t="s">
        <v>15557</v>
      </c>
      <c r="P3317" s="49">
        <v>9</v>
      </c>
      <c r="Q3317" s="49" t="s">
        <v>15558</v>
      </c>
      <c r="R3317" s="49" t="str">
        <f>IFERROR(INDEX(tbl_Lookup_Exercises[Category],MATCH(tbl_Exercises[[#This Row],[ExerciseName]],tbl_Lookup_Exercises[ExerciseName],0)),"Unknown")</f>
        <v>Arms_Triceps</v>
      </c>
    </row>
    <row r="3318" spans="1:18" hidden="1" x14ac:dyDescent="0.25">
      <c r="A3318" s="49" t="s">
        <v>15559</v>
      </c>
      <c r="B3318" s="49" t="s">
        <v>14725</v>
      </c>
      <c r="C3318" s="49" t="s">
        <v>209</v>
      </c>
      <c r="D3318" s="49">
        <v>3</v>
      </c>
      <c r="E3318">
        <v>80</v>
      </c>
      <c r="F3318">
        <v>6</v>
      </c>
      <c r="I3318" s="49"/>
      <c r="J3318">
        <v>2</v>
      </c>
      <c r="K3318">
        <v>1</v>
      </c>
      <c r="L3318">
        <v>2</v>
      </c>
      <c r="M3318" s="49" t="s">
        <v>618</v>
      </c>
      <c r="N3318" s="49"/>
      <c r="O3318" s="49" t="s">
        <v>15560</v>
      </c>
      <c r="P3318" s="49">
        <v>9</v>
      </c>
      <c r="Q3318" s="49" t="s">
        <v>15561</v>
      </c>
      <c r="R3318" s="49" t="str">
        <f>IFERROR(INDEX(tbl_Lookup_Exercises[Category],MATCH(tbl_Exercises[[#This Row],[ExerciseName]],tbl_Lookup_Exercises[ExerciseName],0)),"Unknown")</f>
        <v>Arms_Triceps</v>
      </c>
    </row>
    <row r="3319" spans="1:18" hidden="1" x14ac:dyDescent="0.25">
      <c r="A3319" s="49" t="s">
        <v>15562</v>
      </c>
      <c r="B3319" s="49" t="s">
        <v>14725</v>
      </c>
      <c r="C3319" s="49" t="s">
        <v>309</v>
      </c>
      <c r="D3319" s="49">
        <v>1</v>
      </c>
      <c r="E3319">
        <v>10</v>
      </c>
      <c r="F3319">
        <v>15</v>
      </c>
      <c r="I3319" s="49"/>
      <c r="J3319">
        <v>2</v>
      </c>
      <c r="K3319">
        <v>2</v>
      </c>
      <c r="L3319">
        <v>2</v>
      </c>
      <c r="M3319" s="49" t="s">
        <v>618</v>
      </c>
      <c r="N3319" s="49"/>
      <c r="O3319" s="49" t="s">
        <v>15563</v>
      </c>
      <c r="P3319" s="49">
        <v>9</v>
      </c>
      <c r="Q3319" s="49" t="s">
        <v>15564</v>
      </c>
      <c r="R3319" s="49" t="str">
        <f>IFERROR(INDEX(tbl_Lookup_Exercises[Category],MATCH(tbl_Exercises[[#This Row],[ExerciseName]],tbl_Lookup_Exercises[ExerciseName],0)),"Unknown")</f>
        <v>Push</v>
      </c>
    </row>
    <row r="3320" spans="1:18" hidden="1" x14ac:dyDescent="0.25">
      <c r="A3320" s="49" t="s">
        <v>15565</v>
      </c>
      <c r="B3320" s="49" t="s">
        <v>14725</v>
      </c>
      <c r="C3320" s="49" t="s">
        <v>309</v>
      </c>
      <c r="D3320" s="49">
        <v>2</v>
      </c>
      <c r="E3320">
        <v>12.5</v>
      </c>
      <c r="F3320">
        <v>15</v>
      </c>
      <c r="I3320" s="49"/>
      <c r="J3320">
        <v>2</v>
      </c>
      <c r="K3320">
        <v>2</v>
      </c>
      <c r="L3320">
        <v>2</v>
      </c>
      <c r="M3320" s="49" t="s">
        <v>618</v>
      </c>
      <c r="N3320" s="49"/>
      <c r="O3320" s="49" t="s">
        <v>15566</v>
      </c>
      <c r="P3320" s="49">
        <v>9</v>
      </c>
      <c r="Q3320" s="49" t="s">
        <v>15567</v>
      </c>
      <c r="R3320" s="49" t="str">
        <f>IFERROR(INDEX(tbl_Lookup_Exercises[Category],MATCH(tbl_Exercises[[#This Row],[ExerciseName]],tbl_Lookup_Exercises[ExerciseName],0)),"Unknown")</f>
        <v>Push</v>
      </c>
    </row>
    <row r="3321" spans="1:18" hidden="1" x14ac:dyDescent="0.25">
      <c r="A3321" s="49" t="s">
        <v>15568</v>
      </c>
      <c r="B3321" s="49" t="s">
        <v>14725</v>
      </c>
      <c r="C3321" s="49" t="s">
        <v>309</v>
      </c>
      <c r="D3321" s="49">
        <v>3</v>
      </c>
      <c r="E3321">
        <v>15</v>
      </c>
      <c r="F3321">
        <v>13</v>
      </c>
      <c r="I3321" s="49"/>
      <c r="J3321">
        <v>2</v>
      </c>
      <c r="K3321">
        <v>2</v>
      </c>
      <c r="L3321">
        <v>2</v>
      </c>
      <c r="M3321" s="49" t="s">
        <v>610</v>
      </c>
      <c r="N3321" s="49"/>
      <c r="O3321" s="49" t="s">
        <v>15569</v>
      </c>
      <c r="P3321" s="49">
        <v>9</v>
      </c>
      <c r="Q3321" s="49" t="s">
        <v>15570</v>
      </c>
      <c r="R3321" s="49" t="str">
        <f>IFERROR(INDEX(tbl_Lookup_Exercises[Category],MATCH(tbl_Exercises[[#This Row],[ExerciseName]],tbl_Lookup_Exercises[ExerciseName],0)),"Unknown")</f>
        <v>Push</v>
      </c>
    </row>
    <row r="3322" spans="1:18" hidden="1" x14ac:dyDescent="0.25">
      <c r="A3322" s="49" t="s">
        <v>15571</v>
      </c>
      <c r="B3322" s="49" t="s">
        <v>14725</v>
      </c>
      <c r="C3322" s="49" t="s">
        <v>14738</v>
      </c>
      <c r="D3322" s="49">
        <v>1</v>
      </c>
      <c r="E3322">
        <v>12.5</v>
      </c>
      <c r="F3322">
        <v>15</v>
      </c>
      <c r="I3322" s="49"/>
      <c r="J3322">
        <v>2</v>
      </c>
      <c r="K3322">
        <v>1</v>
      </c>
      <c r="L3322">
        <v>2</v>
      </c>
      <c r="M3322" s="49" t="s">
        <v>618</v>
      </c>
      <c r="N3322" s="49"/>
      <c r="O3322" s="49" t="s">
        <v>2154</v>
      </c>
      <c r="P3322" s="49">
        <v>9</v>
      </c>
      <c r="Q3322" s="49" t="s">
        <v>15572</v>
      </c>
      <c r="R3322" s="49" t="str">
        <f>IFERROR(INDEX(tbl_Lookup_Exercises[Category],MATCH(tbl_Exercises[[#This Row],[ExerciseName]],tbl_Lookup_Exercises[ExerciseName],0)),"Unknown")</f>
        <v>Other</v>
      </c>
    </row>
    <row r="3323" spans="1:18" hidden="1" x14ac:dyDescent="0.25">
      <c r="A3323" s="49" t="s">
        <v>15573</v>
      </c>
      <c r="B3323" s="49" t="s">
        <v>14725</v>
      </c>
      <c r="C3323" s="49" t="s">
        <v>14738</v>
      </c>
      <c r="D3323" s="49">
        <v>2</v>
      </c>
      <c r="E3323">
        <v>12.5</v>
      </c>
      <c r="F3323">
        <v>15</v>
      </c>
      <c r="I3323" s="49"/>
      <c r="J3323">
        <v>2</v>
      </c>
      <c r="K3323">
        <v>1</v>
      </c>
      <c r="L3323">
        <v>2</v>
      </c>
      <c r="M3323" s="49" t="s">
        <v>618</v>
      </c>
      <c r="N3323" s="49"/>
      <c r="O3323" s="49" t="s">
        <v>2154</v>
      </c>
      <c r="P3323" s="49">
        <v>9</v>
      </c>
      <c r="Q3323" s="49" t="s">
        <v>15574</v>
      </c>
      <c r="R3323" s="49" t="str">
        <f>IFERROR(INDEX(tbl_Lookup_Exercises[Category],MATCH(tbl_Exercises[[#This Row],[ExerciseName]],tbl_Lookup_Exercises[ExerciseName],0)),"Unknown")</f>
        <v>Other</v>
      </c>
    </row>
    <row r="3324" spans="1:18" hidden="1" x14ac:dyDescent="0.25">
      <c r="A3324" s="49" t="s">
        <v>15575</v>
      </c>
      <c r="B3324" s="49" t="s">
        <v>14725</v>
      </c>
      <c r="C3324" s="49" t="s">
        <v>14738</v>
      </c>
      <c r="D3324" s="49">
        <v>3</v>
      </c>
      <c r="E3324">
        <v>15</v>
      </c>
      <c r="F3324">
        <v>15</v>
      </c>
      <c r="I3324" s="49"/>
      <c r="J3324">
        <v>2</v>
      </c>
      <c r="K3324">
        <v>1</v>
      </c>
      <c r="L3324">
        <v>2</v>
      </c>
      <c r="M3324" s="49" t="s">
        <v>618</v>
      </c>
      <c r="N3324" s="49"/>
      <c r="O3324" s="49" t="s">
        <v>2154</v>
      </c>
      <c r="P3324" s="49">
        <v>9</v>
      </c>
      <c r="Q3324" s="49" t="s">
        <v>15576</v>
      </c>
      <c r="R3324" s="49" t="str">
        <f>IFERROR(INDEX(tbl_Lookup_Exercises[Category],MATCH(tbl_Exercises[[#This Row],[ExerciseName]],tbl_Lookup_Exercises[ExerciseName],0)),"Unknown")</f>
        <v>Other</v>
      </c>
    </row>
    <row r="3325" spans="1:18" hidden="1" x14ac:dyDescent="0.25">
      <c r="A3325" s="49" t="s">
        <v>15577</v>
      </c>
      <c r="B3325" s="49" t="s">
        <v>14725</v>
      </c>
      <c r="C3325" s="49" t="s">
        <v>334</v>
      </c>
      <c r="D3325" s="49">
        <v>1</v>
      </c>
      <c r="E3325">
        <v>0</v>
      </c>
      <c r="G3325">
        <v>49.8</v>
      </c>
      <c r="I3325" s="49"/>
      <c r="M3325" s="49"/>
      <c r="N3325" s="49"/>
      <c r="O3325" s="49" t="s">
        <v>6856</v>
      </c>
      <c r="P3325" s="49">
        <v>9</v>
      </c>
      <c r="Q3325" s="49" t="s">
        <v>15578</v>
      </c>
      <c r="R3325" s="49" t="str">
        <f>IFERROR(INDEX(tbl_Lookup_Exercises[Category],MATCH(tbl_Exercises[[#This Row],[ExerciseName]],tbl_Lookup_Exercises[ExerciseName],0)),"Unknown")</f>
        <v>Carry</v>
      </c>
    </row>
    <row r="3326" spans="1:18" hidden="1" x14ac:dyDescent="0.25">
      <c r="A3326" s="49" t="s">
        <v>15579</v>
      </c>
      <c r="B3326" s="49" t="s">
        <v>14725</v>
      </c>
      <c r="C3326" s="49" t="s">
        <v>334</v>
      </c>
      <c r="D3326" s="49">
        <v>2</v>
      </c>
      <c r="E3326">
        <v>0</v>
      </c>
      <c r="G3326">
        <v>42</v>
      </c>
      <c r="I3326" s="49"/>
      <c r="M3326" s="49"/>
      <c r="N3326" s="49"/>
      <c r="O3326" s="49" t="s">
        <v>15580</v>
      </c>
      <c r="P3326" s="49">
        <v>9</v>
      </c>
      <c r="Q3326" s="49" t="s">
        <v>14728</v>
      </c>
      <c r="R3326" s="49" t="str">
        <f>IFERROR(INDEX(tbl_Lookup_Exercises[Category],MATCH(tbl_Exercises[[#This Row],[ExerciseName]],tbl_Lookup_Exercises[ExerciseName],0)),"Unknown")</f>
        <v>Carry</v>
      </c>
    </row>
    <row r="3327" spans="1:18" hidden="1" x14ac:dyDescent="0.25">
      <c r="A3327" s="49" t="s">
        <v>15581</v>
      </c>
      <c r="B3327" s="49" t="s">
        <v>14729</v>
      </c>
      <c r="C3327" s="49" t="s">
        <v>363</v>
      </c>
      <c r="D3327" s="49">
        <v>1</v>
      </c>
      <c r="G3327">
        <v>300</v>
      </c>
      <c r="H3327">
        <v>0.63</v>
      </c>
      <c r="I3327" s="49" t="s">
        <v>3957</v>
      </c>
      <c r="M3327" s="49"/>
      <c r="N3327" s="49"/>
      <c r="O3327" s="49" t="s">
        <v>15582</v>
      </c>
      <c r="P3327" s="49">
        <v>9</v>
      </c>
      <c r="Q3327" s="49" t="s">
        <v>14731</v>
      </c>
      <c r="R3327" s="49" t="str">
        <f>IFERROR(INDEX(tbl_Lookup_Exercises[Category],MATCH(tbl_Exercises[[#This Row],[ExerciseName]],tbl_Lookup_Exercises[ExerciseName],0)),"Unknown")</f>
        <v>Cardio</v>
      </c>
    </row>
    <row r="3328" spans="1:18" hidden="1" x14ac:dyDescent="0.25">
      <c r="A3328" s="49" t="s">
        <v>15583</v>
      </c>
      <c r="B3328" s="49" t="s">
        <v>14729</v>
      </c>
      <c r="C3328" s="49" t="s">
        <v>269</v>
      </c>
      <c r="D3328" s="49">
        <v>1</v>
      </c>
      <c r="E3328">
        <v>0</v>
      </c>
      <c r="F3328">
        <v>10</v>
      </c>
      <c r="I3328" s="49"/>
      <c r="M3328" s="49"/>
      <c r="N3328" s="49" t="s">
        <v>15584</v>
      </c>
      <c r="O3328" s="49"/>
      <c r="P3328" s="49">
        <v>9</v>
      </c>
      <c r="Q3328" s="49" t="s">
        <v>15585</v>
      </c>
      <c r="R3328" s="49" t="str">
        <f>IFERROR(INDEX(tbl_Lookup_Exercises[Category],MATCH(tbl_Exercises[[#This Row],[ExerciseName]],tbl_Lookup_Exercises[ExerciseName],0)),"Unknown")</f>
        <v>Legs</v>
      </c>
    </row>
    <row r="3329" spans="1:18" hidden="1" x14ac:dyDescent="0.25">
      <c r="A3329" s="49" t="s">
        <v>15586</v>
      </c>
      <c r="B3329" s="49" t="s">
        <v>14729</v>
      </c>
      <c r="C3329" s="49" t="s">
        <v>423</v>
      </c>
      <c r="D3329" s="49">
        <v>1</v>
      </c>
      <c r="E3329">
        <v>0</v>
      </c>
      <c r="F3329">
        <v>10</v>
      </c>
      <c r="I3329" s="49"/>
      <c r="M3329" s="49"/>
      <c r="N3329" s="49" t="s">
        <v>15584</v>
      </c>
      <c r="O3329" s="49"/>
      <c r="P3329" s="49">
        <v>9</v>
      </c>
      <c r="Q3329" s="49" t="s">
        <v>15587</v>
      </c>
      <c r="R3329" s="49" t="str">
        <f>IFERROR(INDEX(tbl_Lookup_Exercises[Category],MATCH(tbl_Exercises[[#This Row],[ExerciseName]],tbl_Lookup_Exercises[ExerciseName],0)),"Unknown")</f>
        <v>Warmup</v>
      </c>
    </row>
    <row r="3330" spans="1:18" hidden="1" x14ac:dyDescent="0.25">
      <c r="A3330" s="49" t="s">
        <v>15588</v>
      </c>
      <c r="B3330" s="49" t="s">
        <v>14729</v>
      </c>
      <c r="C3330" s="49" t="s">
        <v>299</v>
      </c>
      <c r="D3330" s="49">
        <v>1</v>
      </c>
      <c r="E3330">
        <v>0</v>
      </c>
      <c r="F3330">
        <v>10</v>
      </c>
      <c r="I3330" s="49"/>
      <c r="M3330" s="49"/>
      <c r="N3330" s="49" t="s">
        <v>15584</v>
      </c>
      <c r="O3330" s="49"/>
      <c r="P3330" s="49">
        <v>9</v>
      </c>
      <c r="Q3330" s="49" t="s">
        <v>15589</v>
      </c>
      <c r="R3330" s="49" t="str">
        <f>IFERROR(INDEX(tbl_Lookup_Exercises[Category],MATCH(tbl_Exercises[[#This Row],[ExerciseName]],tbl_Lookup_Exercises[ExerciseName],0)),"Unknown")</f>
        <v>Legs</v>
      </c>
    </row>
    <row r="3331" spans="1:18" hidden="1" x14ac:dyDescent="0.25">
      <c r="A3331" s="49" t="s">
        <v>15590</v>
      </c>
      <c r="B3331" s="49" t="s">
        <v>14729</v>
      </c>
      <c r="C3331" s="49" t="s">
        <v>275</v>
      </c>
      <c r="D3331" s="49">
        <v>1</v>
      </c>
      <c r="E3331">
        <v>0</v>
      </c>
      <c r="G3331">
        <v>8</v>
      </c>
      <c r="I3331" s="49"/>
      <c r="M3331" s="49"/>
      <c r="N3331" s="49" t="s">
        <v>15584</v>
      </c>
      <c r="O3331" s="49"/>
      <c r="P3331" s="49">
        <v>9</v>
      </c>
      <c r="Q3331" s="49" t="s">
        <v>15591</v>
      </c>
      <c r="R3331" s="49" t="str">
        <f>IFERROR(INDEX(tbl_Lookup_Exercises[Category],MATCH(tbl_Exercises[[#This Row],[ExerciseName]],tbl_Lookup_Exercises[ExerciseName],0)),"Unknown")</f>
        <v>Legs</v>
      </c>
    </row>
    <row r="3332" spans="1:18" hidden="1" x14ac:dyDescent="0.25">
      <c r="A3332" s="49" t="s">
        <v>15592</v>
      </c>
      <c r="B3332" s="49" t="s">
        <v>14729</v>
      </c>
      <c r="C3332" s="49" t="s">
        <v>286</v>
      </c>
      <c r="D3332" s="49">
        <v>1</v>
      </c>
      <c r="E3332">
        <v>0</v>
      </c>
      <c r="F3332">
        <v>12</v>
      </c>
      <c r="I3332" s="49"/>
      <c r="M3332" s="49"/>
      <c r="N3332" s="49" t="s">
        <v>15584</v>
      </c>
      <c r="O3332" s="49"/>
      <c r="P3332" s="49">
        <v>9</v>
      </c>
      <c r="Q3332" s="49" t="s">
        <v>15593</v>
      </c>
      <c r="R3332" s="49" t="str">
        <f>IFERROR(INDEX(tbl_Lookup_Exercises[Category],MATCH(tbl_Exercises[[#This Row],[ExerciseName]],tbl_Lookup_Exercises[ExerciseName],0)),"Unknown")</f>
        <v>Legs</v>
      </c>
    </row>
    <row r="3333" spans="1:18" hidden="1" x14ac:dyDescent="0.25">
      <c r="A3333" s="49" t="s">
        <v>15594</v>
      </c>
      <c r="B3333" s="49" t="s">
        <v>14729</v>
      </c>
      <c r="C3333" s="49" t="s">
        <v>269</v>
      </c>
      <c r="D3333" s="49">
        <v>2</v>
      </c>
      <c r="E3333">
        <v>0</v>
      </c>
      <c r="F3333">
        <v>10</v>
      </c>
      <c r="I3333" s="49"/>
      <c r="M3333" s="49"/>
      <c r="N3333" s="49" t="s">
        <v>15595</v>
      </c>
      <c r="O3333" s="49"/>
      <c r="P3333" s="49">
        <v>9</v>
      </c>
      <c r="Q3333" s="49" t="s">
        <v>15596</v>
      </c>
      <c r="R3333" s="49" t="str">
        <f>IFERROR(INDEX(tbl_Lookup_Exercises[Category],MATCH(tbl_Exercises[[#This Row],[ExerciseName]],tbl_Lookup_Exercises[ExerciseName],0)),"Unknown")</f>
        <v>Legs</v>
      </c>
    </row>
    <row r="3334" spans="1:18" hidden="1" x14ac:dyDescent="0.25">
      <c r="A3334" s="49" t="s">
        <v>15597</v>
      </c>
      <c r="B3334" s="49" t="s">
        <v>14729</v>
      </c>
      <c r="C3334" s="49" t="s">
        <v>423</v>
      </c>
      <c r="D3334" s="49">
        <v>2</v>
      </c>
      <c r="E3334">
        <v>0</v>
      </c>
      <c r="F3334">
        <v>10</v>
      </c>
      <c r="I3334" s="49"/>
      <c r="M3334" s="49"/>
      <c r="N3334" s="49" t="s">
        <v>15595</v>
      </c>
      <c r="O3334" s="49"/>
      <c r="P3334" s="49">
        <v>9</v>
      </c>
      <c r="Q3334" s="49" t="s">
        <v>15598</v>
      </c>
      <c r="R3334" s="49" t="str">
        <f>IFERROR(INDEX(tbl_Lookup_Exercises[Category],MATCH(tbl_Exercises[[#This Row],[ExerciseName]],tbl_Lookup_Exercises[ExerciseName],0)),"Unknown")</f>
        <v>Warmup</v>
      </c>
    </row>
    <row r="3335" spans="1:18" hidden="1" x14ac:dyDescent="0.25">
      <c r="A3335" s="49" t="s">
        <v>15599</v>
      </c>
      <c r="B3335" s="49" t="s">
        <v>14729</v>
      </c>
      <c r="C3335" s="49" t="s">
        <v>299</v>
      </c>
      <c r="D3335" s="49">
        <v>2</v>
      </c>
      <c r="E3335">
        <v>0</v>
      </c>
      <c r="F3335">
        <v>10</v>
      </c>
      <c r="I3335" s="49"/>
      <c r="M3335" s="49"/>
      <c r="N3335" s="49" t="s">
        <v>15595</v>
      </c>
      <c r="O3335" s="49"/>
      <c r="P3335" s="49">
        <v>9</v>
      </c>
      <c r="Q3335" s="49" t="s">
        <v>15600</v>
      </c>
      <c r="R3335" s="49" t="str">
        <f>IFERROR(INDEX(tbl_Lookup_Exercises[Category],MATCH(tbl_Exercises[[#This Row],[ExerciseName]],tbl_Lookup_Exercises[ExerciseName],0)),"Unknown")</f>
        <v>Legs</v>
      </c>
    </row>
    <row r="3336" spans="1:18" hidden="1" x14ac:dyDescent="0.25">
      <c r="A3336" s="49" t="s">
        <v>15601</v>
      </c>
      <c r="B3336" s="49" t="s">
        <v>14729</v>
      </c>
      <c r="C3336" s="49" t="s">
        <v>275</v>
      </c>
      <c r="D3336" s="49">
        <v>2</v>
      </c>
      <c r="E3336">
        <v>0</v>
      </c>
      <c r="G3336">
        <v>8</v>
      </c>
      <c r="I3336" s="49"/>
      <c r="M3336" s="49"/>
      <c r="N3336" s="49" t="s">
        <v>15595</v>
      </c>
      <c r="O3336" s="49"/>
      <c r="P3336" s="49">
        <v>9</v>
      </c>
      <c r="Q3336" s="49" t="s">
        <v>15602</v>
      </c>
      <c r="R3336" s="49" t="str">
        <f>IFERROR(INDEX(tbl_Lookup_Exercises[Category],MATCH(tbl_Exercises[[#This Row],[ExerciseName]],tbl_Lookup_Exercises[ExerciseName],0)),"Unknown")</f>
        <v>Legs</v>
      </c>
    </row>
    <row r="3337" spans="1:18" hidden="1" x14ac:dyDescent="0.25">
      <c r="A3337" s="49" t="s">
        <v>15603</v>
      </c>
      <c r="B3337" s="49" t="s">
        <v>14729</v>
      </c>
      <c r="C3337" s="49" t="s">
        <v>286</v>
      </c>
      <c r="D3337" s="49">
        <v>2</v>
      </c>
      <c r="E3337">
        <v>0</v>
      </c>
      <c r="F3337">
        <v>12</v>
      </c>
      <c r="I3337" s="49"/>
      <c r="M3337" s="49"/>
      <c r="N3337" s="49" t="s">
        <v>15595</v>
      </c>
      <c r="O3337" s="49"/>
      <c r="P3337" s="49">
        <v>9</v>
      </c>
      <c r="Q3337" s="49" t="s">
        <v>15604</v>
      </c>
      <c r="R3337" s="49" t="str">
        <f>IFERROR(INDEX(tbl_Lookup_Exercises[Category],MATCH(tbl_Exercises[[#This Row],[ExerciseName]],tbl_Lookup_Exercises[ExerciseName],0)),"Unknown")</f>
        <v>Legs</v>
      </c>
    </row>
    <row r="3338" spans="1:18" hidden="1" x14ac:dyDescent="0.25">
      <c r="A3338" s="49" t="s">
        <v>15605</v>
      </c>
      <c r="B3338" s="49" t="s">
        <v>14729</v>
      </c>
      <c r="C3338" s="49" t="s">
        <v>265</v>
      </c>
      <c r="D3338" s="49">
        <v>1</v>
      </c>
      <c r="E3338">
        <v>75</v>
      </c>
      <c r="F3338">
        <v>10</v>
      </c>
      <c r="I3338" s="49"/>
      <c r="J3338">
        <v>3</v>
      </c>
      <c r="L3338">
        <v>2</v>
      </c>
      <c r="M3338" s="49" t="s">
        <v>618</v>
      </c>
      <c r="N3338" s="49"/>
      <c r="O3338" s="49" t="s">
        <v>15606</v>
      </c>
      <c r="P3338" s="49">
        <v>9</v>
      </c>
      <c r="Q3338" s="49" t="s">
        <v>15607</v>
      </c>
      <c r="R3338" s="49" t="str">
        <f>IFERROR(INDEX(tbl_Lookup_Exercises[Category],MATCH(tbl_Exercises[[#This Row],[ExerciseName]],tbl_Lookup_Exercises[ExerciseName],0)),"Unknown")</f>
        <v>Legs</v>
      </c>
    </row>
    <row r="3339" spans="1:18" hidden="1" x14ac:dyDescent="0.25">
      <c r="A3339" s="49" t="s">
        <v>15608</v>
      </c>
      <c r="B3339" s="49" t="s">
        <v>14729</v>
      </c>
      <c r="C3339" s="49" t="s">
        <v>265</v>
      </c>
      <c r="D3339" s="49">
        <v>2</v>
      </c>
      <c r="E3339">
        <v>75</v>
      </c>
      <c r="F3339">
        <v>10</v>
      </c>
      <c r="I3339" s="49"/>
      <c r="J3339">
        <v>3</v>
      </c>
      <c r="L3339">
        <v>2</v>
      </c>
      <c r="M3339" s="49" t="s">
        <v>618</v>
      </c>
      <c r="N3339" s="49"/>
      <c r="O3339" s="49" t="s">
        <v>15606</v>
      </c>
      <c r="P3339" s="49">
        <v>9</v>
      </c>
      <c r="Q3339" s="49" t="s">
        <v>15609</v>
      </c>
      <c r="R3339" s="49" t="str">
        <f>IFERROR(INDEX(tbl_Lookup_Exercises[Category],MATCH(tbl_Exercises[[#This Row],[ExerciseName]],tbl_Lookup_Exercises[ExerciseName],0)),"Unknown")</f>
        <v>Legs</v>
      </c>
    </row>
    <row r="3340" spans="1:18" hidden="1" x14ac:dyDescent="0.25">
      <c r="A3340" s="49" t="s">
        <v>15610</v>
      </c>
      <c r="B3340" s="49" t="s">
        <v>14729</v>
      </c>
      <c r="C3340" s="49" t="s">
        <v>265</v>
      </c>
      <c r="D3340" s="49">
        <v>3</v>
      </c>
      <c r="E3340">
        <v>75</v>
      </c>
      <c r="F3340">
        <v>10</v>
      </c>
      <c r="I3340" s="49"/>
      <c r="J3340">
        <v>3</v>
      </c>
      <c r="L3340">
        <v>2</v>
      </c>
      <c r="M3340" s="49" t="s">
        <v>618</v>
      </c>
      <c r="N3340" s="49"/>
      <c r="O3340" s="49" t="s">
        <v>15606</v>
      </c>
      <c r="P3340" s="49">
        <v>9</v>
      </c>
      <c r="Q3340" s="49" t="s">
        <v>15611</v>
      </c>
      <c r="R3340" s="49" t="str">
        <f>IFERROR(INDEX(tbl_Lookup_Exercises[Category],MATCH(tbl_Exercises[[#This Row],[ExerciseName]],tbl_Lookup_Exercises[ExerciseName],0)),"Unknown")</f>
        <v>Legs</v>
      </c>
    </row>
    <row r="3341" spans="1:18" hidden="1" x14ac:dyDescent="0.25">
      <c r="A3341" s="49" t="s">
        <v>15612</v>
      </c>
      <c r="B3341" s="49" t="s">
        <v>14729</v>
      </c>
      <c r="C3341" s="49" t="s">
        <v>249</v>
      </c>
      <c r="D3341" s="49">
        <v>1</v>
      </c>
      <c r="E3341">
        <v>150</v>
      </c>
      <c r="F3341">
        <v>10</v>
      </c>
      <c r="I3341" s="49"/>
      <c r="J3341">
        <v>3</v>
      </c>
      <c r="K3341">
        <v>1</v>
      </c>
      <c r="L3341">
        <v>2</v>
      </c>
      <c r="M3341" s="49" t="s">
        <v>2289</v>
      </c>
      <c r="N3341" s="49"/>
      <c r="O3341" s="49" t="s">
        <v>15613</v>
      </c>
      <c r="P3341" s="49">
        <v>9</v>
      </c>
      <c r="Q3341" s="49" t="s">
        <v>15614</v>
      </c>
      <c r="R3341" s="49" t="str">
        <f>IFERROR(INDEX(tbl_Lookup_Exercises[Category],MATCH(tbl_Exercises[[#This Row],[ExerciseName]],tbl_Lookup_Exercises[ExerciseName],0)),"Unknown")</f>
        <v>Legs</v>
      </c>
    </row>
    <row r="3342" spans="1:18" hidden="1" x14ac:dyDescent="0.25">
      <c r="A3342" s="49" t="s">
        <v>15615</v>
      </c>
      <c r="B3342" s="49" t="s">
        <v>14729</v>
      </c>
      <c r="C3342" s="49" t="s">
        <v>249</v>
      </c>
      <c r="D3342" s="49">
        <v>2</v>
      </c>
      <c r="E3342">
        <v>150</v>
      </c>
      <c r="F3342">
        <v>10</v>
      </c>
      <c r="I3342" s="49"/>
      <c r="J3342">
        <v>3</v>
      </c>
      <c r="K3342">
        <v>1</v>
      </c>
      <c r="L3342">
        <v>2</v>
      </c>
      <c r="M3342" s="49" t="s">
        <v>2289</v>
      </c>
      <c r="N3342" s="49"/>
      <c r="O3342" s="49" t="s">
        <v>15613</v>
      </c>
      <c r="P3342" s="49">
        <v>9</v>
      </c>
      <c r="Q3342" s="49" t="s">
        <v>15616</v>
      </c>
      <c r="R3342" s="49" t="str">
        <f>IFERROR(INDEX(tbl_Lookup_Exercises[Category],MATCH(tbl_Exercises[[#This Row],[ExerciseName]],tbl_Lookup_Exercises[ExerciseName],0)),"Unknown")</f>
        <v>Legs</v>
      </c>
    </row>
    <row r="3343" spans="1:18" hidden="1" x14ac:dyDescent="0.25">
      <c r="A3343" s="49" t="s">
        <v>15617</v>
      </c>
      <c r="B3343" s="49" t="s">
        <v>14729</v>
      </c>
      <c r="C3343" s="49" t="s">
        <v>249</v>
      </c>
      <c r="D3343" s="49">
        <v>3</v>
      </c>
      <c r="E3343">
        <v>150</v>
      </c>
      <c r="F3343">
        <v>10</v>
      </c>
      <c r="I3343" s="49"/>
      <c r="J3343">
        <v>3</v>
      </c>
      <c r="K3343">
        <v>1</v>
      </c>
      <c r="L3343">
        <v>2</v>
      </c>
      <c r="M3343" s="49" t="s">
        <v>2289</v>
      </c>
      <c r="N3343" s="49"/>
      <c r="O3343" s="49" t="s">
        <v>15613</v>
      </c>
      <c r="P3343" s="49">
        <v>9</v>
      </c>
      <c r="Q3343" s="49" t="s">
        <v>15618</v>
      </c>
      <c r="R3343" s="49" t="str">
        <f>IFERROR(INDEX(tbl_Lookup_Exercises[Category],MATCH(tbl_Exercises[[#This Row],[ExerciseName]],tbl_Lookup_Exercises[ExerciseName],0)),"Unknown")</f>
        <v>Legs</v>
      </c>
    </row>
    <row r="3344" spans="1:18" hidden="1" x14ac:dyDescent="0.25">
      <c r="A3344" s="49" t="s">
        <v>15619</v>
      </c>
      <c r="B3344" s="49" t="s">
        <v>14729</v>
      </c>
      <c r="C3344" s="49" t="s">
        <v>256</v>
      </c>
      <c r="D3344" s="49">
        <v>1</v>
      </c>
      <c r="E3344">
        <v>50</v>
      </c>
      <c r="F3344">
        <v>8</v>
      </c>
      <c r="I3344" s="49"/>
      <c r="J3344">
        <v>3</v>
      </c>
      <c r="K3344">
        <v>1</v>
      </c>
      <c r="L3344">
        <v>2</v>
      </c>
      <c r="M3344" s="49" t="s">
        <v>618</v>
      </c>
      <c r="N3344" s="49"/>
      <c r="O3344" s="49" t="s">
        <v>15620</v>
      </c>
      <c r="P3344" s="49">
        <v>9</v>
      </c>
      <c r="Q3344" s="49" t="s">
        <v>15621</v>
      </c>
      <c r="R3344" s="49" t="str">
        <f>IFERROR(INDEX(tbl_Lookup_Exercises[Category],MATCH(tbl_Exercises[[#This Row],[ExerciseName]],tbl_Lookup_Exercises[ExerciseName],0)),"Unknown")</f>
        <v>Legs</v>
      </c>
    </row>
    <row r="3345" spans="1:18" hidden="1" x14ac:dyDescent="0.25">
      <c r="A3345" s="49" t="s">
        <v>15622</v>
      </c>
      <c r="B3345" s="49" t="s">
        <v>14729</v>
      </c>
      <c r="C3345" s="49" t="s">
        <v>256</v>
      </c>
      <c r="D3345" s="49">
        <v>2</v>
      </c>
      <c r="E3345">
        <v>55</v>
      </c>
      <c r="F3345">
        <v>8</v>
      </c>
      <c r="I3345" s="49"/>
      <c r="J3345">
        <v>3</v>
      </c>
      <c r="K3345">
        <v>1</v>
      </c>
      <c r="L3345">
        <v>2</v>
      </c>
      <c r="M3345" s="49" t="s">
        <v>618</v>
      </c>
      <c r="N3345" s="49"/>
      <c r="O3345" s="49" t="s">
        <v>15623</v>
      </c>
      <c r="P3345" s="49">
        <v>9</v>
      </c>
      <c r="Q3345" s="49" t="s">
        <v>15624</v>
      </c>
      <c r="R3345" s="49" t="str">
        <f>IFERROR(INDEX(tbl_Lookup_Exercises[Category],MATCH(tbl_Exercises[[#This Row],[ExerciseName]],tbl_Lookup_Exercises[ExerciseName],0)),"Unknown")</f>
        <v>Legs</v>
      </c>
    </row>
    <row r="3346" spans="1:18" hidden="1" x14ac:dyDescent="0.25">
      <c r="A3346" s="49" t="s">
        <v>15625</v>
      </c>
      <c r="B3346" s="49" t="s">
        <v>14729</v>
      </c>
      <c r="C3346" s="49" t="s">
        <v>256</v>
      </c>
      <c r="D3346" s="49">
        <v>3</v>
      </c>
      <c r="E3346">
        <v>55</v>
      </c>
      <c r="F3346">
        <v>8</v>
      </c>
      <c r="I3346" s="49"/>
      <c r="J3346">
        <v>3</v>
      </c>
      <c r="K3346">
        <v>1</v>
      </c>
      <c r="L3346">
        <v>2</v>
      </c>
      <c r="M3346" s="49" t="s">
        <v>618</v>
      </c>
      <c r="N3346" s="49"/>
      <c r="O3346" s="49" t="s">
        <v>15623</v>
      </c>
      <c r="P3346" s="49">
        <v>9</v>
      </c>
      <c r="Q3346" s="49" t="s">
        <v>15626</v>
      </c>
      <c r="R3346" s="49" t="str">
        <f>IFERROR(INDEX(tbl_Lookup_Exercises[Category],MATCH(tbl_Exercises[[#This Row],[ExerciseName]],tbl_Lookup_Exercises[ExerciseName],0)),"Unknown")</f>
        <v>Legs</v>
      </c>
    </row>
    <row r="3347" spans="1:18" hidden="1" x14ac:dyDescent="0.25">
      <c r="A3347" s="49" t="s">
        <v>15627</v>
      </c>
      <c r="B3347" s="49" t="s">
        <v>14729</v>
      </c>
      <c r="C3347" s="49" t="s">
        <v>1</v>
      </c>
      <c r="D3347" s="49">
        <v>1</v>
      </c>
      <c r="E3347">
        <v>150</v>
      </c>
      <c r="G3347">
        <v>60</v>
      </c>
      <c r="I3347" s="49"/>
      <c r="M3347" s="49"/>
      <c r="N3347" s="49"/>
      <c r="O3347" s="49" t="s">
        <v>15628</v>
      </c>
      <c r="P3347" s="49">
        <v>9</v>
      </c>
      <c r="Q3347" s="49" t="s">
        <v>15629</v>
      </c>
      <c r="R3347" s="49" t="str">
        <f>IFERROR(INDEX(tbl_Lookup_Exercises[Category],MATCH(tbl_Exercises[[#This Row],[ExerciseName]],tbl_Lookup_Exercises[ExerciseName],0)),"Unknown")</f>
        <v>Carry</v>
      </c>
    </row>
    <row r="3348" spans="1:18" hidden="1" x14ac:dyDescent="0.25">
      <c r="A3348" s="49" t="s">
        <v>15630</v>
      </c>
      <c r="B3348" s="49" t="s">
        <v>14729</v>
      </c>
      <c r="C3348" s="49" t="s">
        <v>1</v>
      </c>
      <c r="D3348" s="49">
        <v>2</v>
      </c>
      <c r="E3348">
        <v>150</v>
      </c>
      <c r="G3348">
        <v>52.2</v>
      </c>
      <c r="I3348" s="49"/>
      <c r="M3348" s="49"/>
      <c r="N3348" s="49"/>
      <c r="O3348" s="49" t="s">
        <v>15631</v>
      </c>
      <c r="P3348" s="49">
        <v>9</v>
      </c>
      <c r="Q3348" s="49" t="s">
        <v>15632</v>
      </c>
      <c r="R3348" s="49" t="str">
        <f>IFERROR(INDEX(tbl_Lookup_Exercises[Category],MATCH(tbl_Exercises[[#This Row],[ExerciseName]],tbl_Lookup_Exercises[ExerciseName],0)),"Unknown")</f>
        <v>Carry</v>
      </c>
    </row>
    <row r="3349" spans="1:18" hidden="1" x14ac:dyDescent="0.25">
      <c r="A3349" s="49" t="s">
        <v>15633</v>
      </c>
      <c r="B3349" s="49" t="s">
        <v>14729</v>
      </c>
      <c r="C3349" s="49" t="s">
        <v>1</v>
      </c>
      <c r="D3349" s="49">
        <v>3</v>
      </c>
      <c r="E3349">
        <v>150</v>
      </c>
      <c r="G3349">
        <v>49.8</v>
      </c>
      <c r="I3349" s="49"/>
      <c r="M3349" s="49"/>
      <c r="N3349" s="49"/>
      <c r="O3349" s="49"/>
      <c r="P3349" s="49">
        <v>9</v>
      </c>
      <c r="Q3349" s="49" t="s">
        <v>15634</v>
      </c>
      <c r="R3349" s="49" t="str">
        <f>IFERROR(INDEX(tbl_Lookup_Exercises[Category],MATCH(tbl_Exercises[[#This Row],[ExerciseName]],tbl_Lookup_Exercises[ExerciseName],0)),"Unknown")</f>
        <v>Carry</v>
      </c>
    </row>
    <row r="3350" spans="1:18" hidden="1" x14ac:dyDescent="0.25">
      <c r="A3350" s="49" t="s">
        <v>15635</v>
      </c>
      <c r="B3350" s="49" t="s">
        <v>14729</v>
      </c>
      <c r="C3350" s="49" t="s">
        <v>14737</v>
      </c>
      <c r="D3350" s="49">
        <v>1</v>
      </c>
      <c r="E3350">
        <v>135</v>
      </c>
      <c r="F3350">
        <v>15</v>
      </c>
      <c r="I3350" s="49"/>
      <c r="J3350">
        <v>2</v>
      </c>
      <c r="L3350">
        <v>3</v>
      </c>
      <c r="M3350" s="49" t="s">
        <v>2289</v>
      </c>
      <c r="N3350" s="49"/>
      <c r="O3350" s="49" t="s">
        <v>15636</v>
      </c>
      <c r="P3350" s="49">
        <v>9</v>
      </c>
      <c r="Q3350" s="49" t="s">
        <v>15637</v>
      </c>
      <c r="R3350" s="49" t="str">
        <f>IFERROR(INDEX(tbl_Lookup_Exercises[Category],MATCH(tbl_Exercises[[#This Row],[ExerciseName]],tbl_Lookup_Exercises[ExerciseName],0)),"Unknown")</f>
        <v>Legs</v>
      </c>
    </row>
    <row r="3351" spans="1:18" hidden="1" x14ac:dyDescent="0.25">
      <c r="A3351" s="49" t="s">
        <v>15638</v>
      </c>
      <c r="B3351" s="49" t="s">
        <v>14729</v>
      </c>
      <c r="C3351" s="49" t="s">
        <v>14737</v>
      </c>
      <c r="D3351" s="49">
        <v>2</v>
      </c>
      <c r="E3351">
        <v>135</v>
      </c>
      <c r="F3351">
        <v>15</v>
      </c>
      <c r="I3351" s="49"/>
      <c r="J3351">
        <v>2</v>
      </c>
      <c r="L3351">
        <v>3</v>
      </c>
      <c r="M3351" s="49" t="s">
        <v>2289</v>
      </c>
      <c r="N3351" s="49"/>
      <c r="O3351" s="49" t="s">
        <v>15636</v>
      </c>
      <c r="P3351" s="49">
        <v>9</v>
      </c>
      <c r="Q3351" s="49" t="s">
        <v>15639</v>
      </c>
      <c r="R3351" s="49" t="str">
        <f>IFERROR(INDEX(tbl_Lookup_Exercises[Category],MATCH(tbl_Exercises[[#This Row],[ExerciseName]],tbl_Lookup_Exercises[ExerciseName],0)),"Unknown")</f>
        <v>Legs</v>
      </c>
    </row>
    <row r="3352" spans="1:18" hidden="1" x14ac:dyDescent="0.25">
      <c r="A3352" s="49" t="s">
        <v>15640</v>
      </c>
      <c r="B3352" s="49" t="s">
        <v>14729</v>
      </c>
      <c r="C3352" s="49" t="s">
        <v>14737</v>
      </c>
      <c r="D3352" s="49">
        <v>3</v>
      </c>
      <c r="E3352">
        <v>135</v>
      </c>
      <c r="F3352">
        <v>15</v>
      </c>
      <c r="I3352" s="49"/>
      <c r="J3352">
        <v>2</v>
      </c>
      <c r="L3352">
        <v>3</v>
      </c>
      <c r="M3352" s="49" t="s">
        <v>2289</v>
      </c>
      <c r="N3352" s="49"/>
      <c r="O3352" s="49" t="s">
        <v>15636</v>
      </c>
      <c r="P3352" s="49">
        <v>9</v>
      </c>
      <c r="Q3352" s="49" t="s">
        <v>15641</v>
      </c>
      <c r="R3352" s="49" t="str">
        <f>IFERROR(INDEX(tbl_Lookup_Exercises[Category],MATCH(tbl_Exercises[[#This Row],[ExerciseName]],tbl_Lookup_Exercises[ExerciseName],0)),"Unknown")</f>
        <v>Legs</v>
      </c>
    </row>
    <row r="3353" spans="1:18" hidden="1" x14ac:dyDescent="0.25">
      <c r="A3353" s="49" t="s">
        <v>15642</v>
      </c>
      <c r="B3353" s="49" t="s">
        <v>14729</v>
      </c>
      <c r="C3353" s="49" t="s">
        <v>14738</v>
      </c>
      <c r="D3353" s="49">
        <v>1</v>
      </c>
      <c r="E3353">
        <v>15</v>
      </c>
      <c r="F3353">
        <v>15</v>
      </c>
      <c r="I3353" s="49"/>
      <c r="J3353">
        <v>2</v>
      </c>
      <c r="K3353">
        <v>1</v>
      </c>
      <c r="L3353">
        <v>2</v>
      </c>
      <c r="M3353" s="49" t="s">
        <v>618</v>
      </c>
      <c r="N3353" s="49"/>
      <c r="O3353" s="49" t="s">
        <v>2154</v>
      </c>
      <c r="P3353" s="49">
        <v>9</v>
      </c>
      <c r="Q3353" s="49" t="s">
        <v>15643</v>
      </c>
      <c r="R3353" s="49" t="str">
        <f>IFERROR(INDEX(tbl_Lookup_Exercises[Category],MATCH(tbl_Exercises[[#This Row],[ExerciseName]],tbl_Lookup_Exercises[ExerciseName],0)),"Unknown")</f>
        <v>Other</v>
      </c>
    </row>
    <row r="3354" spans="1:18" hidden="1" x14ac:dyDescent="0.25">
      <c r="A3354" s="49" t="s">
        <v>15644</v>
      </c>
      <c r="B3354" s="49" t="s">
        <v>14729</v>
      </c>
      <c r="C3354" s="49" t="s">
        <v>14738</v>
      </c>
      <c r="D3354" s="49">
        <v>2</v>
      </c>
      <c r="E3354">
        <v>15</v>
      </c>
      <c r="F3354">
        <v>15</v>
      </c>
      <c r="I3354" s="49"/>
      <c r="J3354">
        <v>2</v>
      </c>
      <c r="K3354">
        <v>1</v>
      </c>
      <c r="L3354">
        <v>2</v>
      </c>
      <c r="M3354" s="49" t="s">
        <v>618</v>
      </c>
      <c r="N3354" s="49"/>
      <c r="O3354" s="49" t="s">
        <v>2154</v>
      </c>
      <c r="P3354" s="49">
        <v>9</v>
      </c>
      <c r="Q3354" s="49" t="s">
        <v>15645</v>
      </c>
      <c r="R3354" s="49" t="str">
        <f>IFERROR(INDEX(tbl_Lookup_Exercises[Category],MATCH(tbl_Exercises[[#This Row],[ExerciseName]],tbl_Lookup_Exercises[ExerciseName],0)),"Unknown")</f>
        <v>Other</v>
      </c>
    </row>
    <row r="3355" spans="1:18" hidden="1" x14ac:dyDescent="0.25">
      <c r="A3355" s="49" t="s">
        <v>15646</v>
      </c>
      <c r="B3355" s="49" t="s">
        <v>14729</v>
      </c>
      <c r="C3355" s="49" t="s">
        <v>14738</v>
      </c>
      <c r="D3355" s="49">
        <v>3</v>
      </c>
      <c r="E3355">
        <v>15</v>
      </c>
      <c r="F3355">
        <v>15</v>
      </c>
      <c r="I3355" s="49"/>
      <c r="J3355">
        <v>2</v>
      </c>
      <c r="K3355">
        <v>1</v>
      </c>
      <c r="L3355">
        <v>2</v>
      </c>
      <c r="M3355" s="49" t="s">
        <v>618</v>
      </c>
      <c r="N3355" s="49"/>
      <c r="O3355" s="49" t="s">
        <v>2154</v>
      </c>
      <c r="P3355" s="49">
        <v>9</v>
      </c>
      <c r="Q3355" s="49" t="s">
        <v>15647</v>
      </c>
      <c r="R3355" s="49" t="str">
        <f>IFERROR(INDEX(tbl_Lookup_Exercises[Category],MATCH(tbl_Exercises[[#This Row],[ExerciseName]],tbl_Lookup_Exercises[ExerciseName],0)),"Unknown")</f>
        <v>Other</v>
      </c>
    </row>
    <row r="3356" spans="1:18" hidden="1" x14ac:dyDescent="0.25">
      <c r="A3356" s="49" t="s">
        <v>15648</v>
      </c>
      <c r="B3356" s="49" t="s">
        <v>14729</v>
      </c>
      <c r="C3356" s="49" t="s">
        <v>334</v>
      </c>
      <c r="D3356" s="49">
        <v>1</v>
      </c>
      <c r="E3356">
        <v>0</v>
      </c>
      <c r="G3356">
        <v>55.2</v>
      </c>
      <c r="I3356" s="49"/>
      <c r="M3356" s="49"/>
      <c r="N3356" s="49"/>
      <c r="O3356" s="49" t="s">
        <v>15649</v>
      </c>
      <c r="P3356" s="49">
        <v>9</v>
      </c>
      <c r="Q3356" s="49" t="s">
        <v>15650</v>
      </c>
      <c r="R3356" s="49" t="str">
        <f>IFERROR(INDEX(tbl_Lookup_Exercises[Category],MATCH(tbl_Exercises[[#This Row],[ExerciseName]],tbl_Lookup_Exercises[ExerciseName],0)),"Unknown")</f>
        <v>Carry</v>
      </c>
    </row>
    <row r="3357" spans="1:18" hidden="1" x14ac:dyDescent="0.25">
      <c r="A3357" s="49" t="s">
        <v>15651</v>
      </c>
      <c r="B3357" s="49" t="s">
        <v>14729</v>
      </c>
      <c r="C3357" s="49" t="s">
        <v>334</v>
      </c>
      <c r="D3357" s="49">
        <v>2</v>
      </c>
      <c r="E3357">
        <v>0</v>
      </c>
      <c r="G3357">
        <v>48</v>
      </c>
      <c r="I3357" s="49"/>
      <c r="M3357" s="49"/>
      <c r="N3357" s="49"/>
      <c r="O3357" s="49" t="s">
        <v>15652</v>
      </c>
      <c r="P3357" s="49">
        <v>9</v>
      </c>
      <c r="Q3357" s="49" t="s">
        <v>15653</v>
      </c>
      <c r="R3357" s="49" t="str">
        <f>IFERROR(INDEX(tbl_Lookup_Exercises[Category],MATCH(tbl_Exercises[[#This Row],[ExerciseName]],tbl_Lookup_Exercises[ExerciseName],0)),"Unknown")</f>
        <v>Carry</v>
      </c>
    </row>
    <row r="3358" spans="1:18" hidden="1" x14ac:dyDescent="0.25">
      <c r="A3358" s="49" t="s">
        <v>15654</v>
      </c>
      <c r="B3358" s="49" t="s">
        <v>14729</v>
      </c>
      <c r="C3358" s="49" t="s">
        <v>356</v>
      </c>
      <c r="D3358" s="49">
        <v>1</v>
      </c>
      <c r="G3358">
        <v>455</v>
      </c>
      <c r="H3358">
        <v>2</v>
      </c>
      <c r="I3358" s="49" t="s">
        <v>3957</v>
      </c>
      <c r="M3358" s="49"/>
      <c r="N3358" s="49"/>
      <c r="O3358" s="49"/>
      <c r="P3358" s="49">
        <v>9</v>
      </c>
      <c r="Q3358" s="49" t="s">
        <v>14732</v>
      </c>
      <c r="R3358" s="49" t="str">
        <f>IFERROR(INDEX(tbl_Lookup_Exercises[Category],MATCH(tbl_Exercises[[#This Row],[ExerciseName]],tbl_Lookup_Exercises[ExerciseName],0)),"Unknown")</f>
        <v>Pull</v>
      </c>
    </row>
    <row r="3359" spans="1:18" hidden="1" x14ac:dyDescent="0.25">
      <c r="A3359" s="49" t="s">
        <v>15655</v>
      </c>
      <c r="B3359" s="49" t="s">
        <v>14733</v>
      </c>
      <c r="C3359" s="49" t="s">
        <v>363</v>
      </c>
      <c r="D3359" s="49">
        <v>1</v>
      </c>
      <c r="G3359">
        <v>300</v>
      </c>
      <c r="H3359">
        <v>0.63</v>
      </c>
      <c r="I3359" s="49" t="s">
        <v>3957</v>
      </c>
      <c r="M3359" s="49"/>
      <c r="N3359" s="49"/>
      <c r="O3359" s="49" t="s">
        <v>15582</v>
      </c>
      <c r="P3359" s="49">
        <v>9</v>
      </c>
      <c r="Q3359" s="49" t="s">
        <v>14735</v>
      </c>
      <c r="R3359" s="49" t="str">
        <f>IFERROR(INDEX(tbl_Lookup_Exercises[Category],MATCH(tbl_Exercises[[#This Row],[ExerciseName]],tbl_Lookup_Exercises[ExerciseName],0)),"Unknown")</f>
        <v>Cardio</v>
      </c>
    </row>
    <row r="3360" spans="1:18" hidden="1" x14ac:dyDescent="0.25">
      <c r="A3360" s="49" t="s">
        <v>15656</v>
      </c>
      <c r="B3360" s="49" t="s">
        <v>14733</v>
      </c>
      <c r="C3360" s="49" t="s">
        <v>394</v>
      </c>
      <c r="D3360" s="49">
        <v>1</v>
      </c>
      <c r="E3360">
        <v>0</v>
      </c>
      <c r="F3360">
        <v>15</v>
      </c>
      <c r="I3360" s="49"/>
      <c r="M3360" s="49"/>
      <c r="N3360" s="49" t="s">
        <v>15657</v>
      </c>
      <c r="O3360" s="49"/>
      <c r="P3360" s="49">
        <v>9</v>
      </c>
      <c r="Q3360" s="49" t="s">
        <v>15658</v>
      </c>
      <c r="R3360" s="49" t="str">
        <f>IFERROR(INDEX(tbl_Lookup_Exercises[Category],MATCH(tbl_Exercises[[#This Row],[ExerciseName]],tbl_Lookup_Exercises[ExerciseName],0)),"Unknown")</f>
        <v>Warmup</v>
      </c>
    </row>
    <row r="3361" spans="1:18" hidden="1" x14ac:dyDescent="0.25">
      <c r="A3361" s="49" t="s">
        <v>15659</v>
      </c>
      <c r="B3361" s="49" t="s">
        <v>14733</v>
      </c>
      <c r="C3361" s="49" t="s">
        <v>403</v>
      </c>
      <c r="D3361" s="49">
        <v>1</v>
      </c>
      <c r="E3361">
        <v>0</v>
      </c>
      <c r="F3361">
        <v>8</v>
      </c>
      <c r="I3361" s="49"/>
      <c r="M3361" s="49"/>
      <c r="N3361" s="49" t="s">
        <v>15657</v>
      </c>
      <c r="O3361" s="49"/>
      <c r="P3361" s="49">
        <v>9</v>
      </c>
      <c r="Q3361" s="49" t="s">
        <v>15660</v>
      </c>
      <c r="R3361" s="49" t="str">
        <f>IFERROR(INDEX(tbl_Lookup_Exercises[Category],MATCH(tbl_Exercises[[#This Row],[ExerciseName]],tbl_Lookup_Exercises[ExerciseName],0)),"Unknown")</f>
        <v>Warmup</v>
      </c>
    </row>
    <row r="3362" spans="1:18" hidden="1" x14ac:dyDescent="0.25">
      <c r="A3362" s="49" t="s">
        <v>15661</v>
      </c>
      <c r="B3362" s="49" t="s">
        <v>14733</v>
      </c>
      <c r="C3362" s="49" t="s">
        <v>389</v>
      </c>
      <c r="D3362" s="49">
        <v>1</v>
      </c>
      <c r="E3362">
        <v>0</v>
      </c>
      <c r="F3362">
        <v>10</v>
      </c>
      <c r="I3362" s="49"/>
      <c r="M3362" s="49"/>
      <c r="N3362" s="49" t="s">
        <v>15657</v>
      </c>
      <c r="O3362" s="49"/>
      <c r="P3362" s="49">
        <v>9</v>
      </c>
      <c r="Q3362" s="49" t="s">
        <v>15662</v>
      </c>
      <c r="R3362" s="49" t="str">
        <f>IFERROR(INDEX(tbl_Lookup_Exercises[Category],MATCH(tbl_Exercises[[#This Row],[ExerciseName]],tbl_Lookup_Exercises[ExerciseName],0)),"Unknown")</f>
        <v>Push</v>
      </c>
    </row>
    <row r="3363" spans="1:18" hidden="1" x14ac:dyDescent="0.25">
      <c r="A3363" s="49" t="s">
        <v>15663</v>
      </c>
      <c r="B3363" s="49" t="s">
        <v>14733</v>
      </c>
      <c r="C3363" s="49" t="s">
        <v>398</v>
      </c>
      <c r="D3363" s="49">
        <v>1</v>
      </c>
      <c r="E3363">
        <v>0</v>
      </c>
      <c r="F3363">
        <v>12</v>
      </c>
      <c r="I3363" s="49"/>
      <c r="M3363" s="49"/>
      <c r="N3363" s="49" t="s">
        <v>15657</v>
      </c>
      <c r="O3363" s="49"/>
      <c r="P3363" s="49">
        <v>9</v>
      </c>
      <c r="Q3363" s="49" t="s">
        <v>15664</v>
      </c>
      <c r="R3363" s="49" t="str">
        <f>IFERROR(INDEX(tbl_Lookup_Exercises[Category],MATCH(tbl_Exercises[[#This Row],[ExerciseName]],tbl_Lookup_Exercises[ExerciseName],0)),"Unknown")</f>
        <v>Warmup</v>
      </c>
    </row>
    <row r="3364" spans="1:18" hidden="1" x14ac:dyDescent="0.25">
      <c r="A3364" s="49" t="s">
        <v>15665</v>
      </c>
      <c r="B3364" s="49" t="s">
        <v>14733</v>
      </c>
      <c r="C3364" s="49" t="s">
        <v>394</v>
      </c>
      <c r="D3364" s="49">
        <v>2</v>
      </c>
      <c r="E3364">
        <v>0</v>
      </c>
      <c r="F3364">
        <v>15</v>
      </c>
      <c r="I3364" s="49"/>
      <c r="M3364" s="49"/>
      <c r="N3364" s="49" t="s">
        <v>15666</v>
      </c>
      <c r="O3364" s="49"/>
      <c r="P3364" s="49">
        <v>9</v>
      </c>
      <c r="Q3364" s="49" t="s">
        <v>15667</v>
      </c>
      <c r="R3364" s="49" t="str">
        <f>IFERROR(INDEX(tbl_Lookup_Exercises[Category],MATCH(tbl_Exercises[[#This Row],[ExerciseName]],tbl_Lookup_Exercises[ExerciseName],0)),"Unknown")</f>
        <v>Warmup</v>
      </c>
    </row>
    <row r="3365" spans="1:18" hidden="1" x14ac:dyDescent="0.25">
      <c r="A3365" s="49" t="s">
        <v>15668</v>
      </c>
      <c r="B3365" s="49" t="s">
        <v>14733</v>
      </c>
      <c r="C3365" s="49" t="s">
        <v>403</v>
      </c>
      <c r="D3365" s="49">
        <v>2</v>
      </c>
      <c r="E3365">
        <v>0</v>
      </c>
      <c r="F3365">
        <v>8</v>
      </c>
      <c r="I3365" s="49"/>
      <c r="M3365" s="49"/>
      <c r="N3365" s="49" t="s">
        <v>15666</v>
      </c>
      <c r="O3365" s="49"/>
      <c r="P3365" s="49">
        <v>9</v>
      </c>
      <c r="Q3365" s="49" t="s">
        <v>15669</v>
      </c>
      <c r="R3365" s="49" t="str">
        <f>IFERROR(INDEX(tbl_Lookup_Exercises[Category],MATCH(tbl_Exercises[[#This Row],[ExerciseName]],tbl_Lookup_Exercises[ExerciseName],0)),"Unknown")</f>
        <v>Warmup</v>
      </c>
    </row>
    <row r="3366" spans="1:18" hidden="1" x14ac:dyDescent="0.25">
      <c r="A3366" s="49" t="s">
        <v>15670</v>
      </c>
      <c r="B3366" s="49" t="s">
        <v>14733</v>
      </c>
      <c r="C3366" s="49" t="s">
        <v>389</v>
      </c>
      <c r="D3366" s="49">
        <v>2</v>
      </c>
      <c r="E3366">
        <v>0</v>
      </c>
      <c r="F3366">
        <v>10</v>
      </c>
      <c r="I3366" s="49"/>
      <c r="M3366" s="49"/>
      <c r="N3366" s="49" t="s">
        <v>15666</v>
      </c>
      <c r="O3366" s="49"/>
      <c r="P3366" s="49">
        <v>9</v>
      </c>
      <c r="Q3366" s="49" t="s">
        <v>15671</v>
      </c>
      <c r="R3366" s="49" t="str">
        <f>IFERROR(INDEX(tbl_Lookup_Exercises[Category],MATCH(tbl_Exercises[[#This Row],[ExerciseName]],tbl_Lookup_Exercises[ExerciseName],0)),"Unknown")</f>
        <v>Push</v>
      </c>
    </row>
    <row r="3367" spans="1:18" hidden="1" x14ac:dyDescent="0.25">
      <c r="A3367" s="49" t="s">
        <v>15672</v>
      </c>
      <c r="B3367" s="49" t="s">
        <v>14733</v>
      </c>
      <c r="C3367" s="49" t="s">
        <v>398</v>
      </c>
      <c r="D3367" s="49">
        <v>2</v>
      </c>
      <c r="E3367">
        <v>0</v>
      </c>
      <c r="F3367">
        <v>12</v>
      </c>
      <c r="I3367" s="49"/>
      <c r="M3367" s="49"/>
      <c r="N3367" s="49" t="s">
        <v>15666</v>
      </c>
      <c r="O3367" s="49"/>
      <c r="P3367" s="49">
        <v>9</v>
      </c>
      <c r="Q3367" s="49" t="s">
        <v>15673</v>
      </c>
      <c r="R3367" s="49" t="str">
        <f>IFERROR(INDEX(tbl_Lookup_Exercises[Category],MATCH(tbl_Exercises[[#This Row],[ExerciseName]],tbl_Lookup_Exercises[ExerciseName],0)),"Unknown")</f>
        <v>Warmup</v>
      </c>
    </row>
    <row r="3368" spans="1:18" hidden="1" x14ac:dyDescent="0.25">
      <c r="A3368" s="49" t="s">
        <v>15674</v>
      </c>
      <c r="B3368" s="49" t="s">
        <v>14733</v>
      </c>
      <c r="C3368" s="49" t="s">
        <v>1404</v>
      </c>
      <c r="D3368" s="49">
        <v>1</v>
      </c>
      <c r="E3368">
        <v>40</v>
      </c>
      <c r="F3368">
        <v>10</v>
      </c>
      <c r="I3368" s="49"/>
      <c r="J3368">
        <v>2</v>
      </c>
      <c r="L3368">
        <v>3</v>
      </c>
      <c r="M3368" s="49" t="s">
        <v>618</v>
      </c>
      <c r="N3368" s="49"/>
      <c r="O3368" s="49" t="s">
        <v>15675</v>
      </c>
      <c r="P3368" s="49">
        <v>9</v>
      </c>
      <c r="Q3368" s="49" t="s">
        <v>15676</v>
      </c>
      <c r="R3368" s="49" t="str">
        <f>IFERROR(INDEX(tbl_Lookup_Exercises[Category],MATCH(tbl_Exercises[[#This Row],[ExerciseName]],tbl_Lookup_Exercises[ExerciseName],0)),"Unknown")</f>
        <v>Push</v>
      </c>
    </row>
    <row r="3369" spans="1:18" hidden="1" x14ac:dyDescent="0.25">
      <c r="A3369" s="49" t="s">
        <v>15677</v>
      </c>
      <c r="B3369" s="49" t="s">
        <v>14733</v>
      </c>
      <c r="C3369" s="49" t="s">
        <v>1404</v>
      </c>
      <c r="D3369" s="49">
        <v>2</v>
      </c>
      <c r="E3369">
        <v>45</v>
      </c>
      <c r="F3369">
        <v>10</v>
      </c>
      <c r="I3369" s="49"/>
      <c r="J3369">
        <v>2</v>
      </c>
      <c r="L3369">
        <v>3</v>
      </c>
      <c r="M3369" s="49" t="s">
        <v>618</v>
      </c>
      <c r="N3369" s="49"/>
      <c r="O3369" s="49" t="s">
        <v>15675</v>
      </c>
      <c r="P3369" s="49">
        <v>9</v>
      </c>
      <c r="Q3369" s="49" t="s">
        <v>15678</v>
      </c>
      <c r="R3369" s="49" t="str">
        <f>IFERROR(INDEX(tbl_Lookup_Exercises[Category],MATCH(tbl_Exercises[[#This Row],[ExerciseName]],tbl_Lookup_Exercises[ExerciseName],0)),"Unknown")</f>
        <v>Push</v>
      </c>
    </row>
    <row r="3370" spans="1:18" hidden="1" x14ac:dyDescent="0.25">
      <c r="A3370" s="49" t="s">
        <v>15679</v>
      </c>
      <c r="B3370" s="49" t="s">
        <v>14733</v>
      </c>
      <c r="C3370" s="49" t="s">
        <v>1404</v>
      </c>
      <c r="D3370" s="49">
        <v>3</v>
      </c>
      <c r="E3370">
        <v>50</v>
      </c>
      <c r="F3370">
        <v>8</v>
      </c>
      <c r="I3370" s="49"/>
      <c r="J3370">
        <v>2</v>
      </c>
      <c r="L3370">
        <v>3</v>
      </c>
      <c r="M3370" s="49" t="s">
        <v>618</v>
      </c>
      <c r="N3370" s="49"/>
      <c r="O3370" s="49" t="s">
        <v>15675</v>
      </c>
      <c r="P3370" s="49">
        <v>9</v>
      </c>
      <c r="Q3370" s="49" t="s">
        <v>15680</v>
      </c>
      <c r="R3370" s="49" t="str">
        <f>IFERROR(INDEX(tbl_Lookup_Exercises[Category],MATCH(tbl_Exercises[[#This Row],[ExerciseName]],tbl_Lookup_Exercises[ExerciseName],0)),"Unknown")</f>
        <v>Push</v>
      </c>
    </row>
    <row r="3371" spans="1:18" hidden="1" x14ac:dyDescent="0.25">
      <c r="A3371" s="49" t="s">
        <v>15681</v>
      </c>
      <c r="B3371" s="49" t="s">
        <v>14733</v>
      </c>
      <c r="C3371" s="49" t="s">
        <v>41</v>
      </c>
      <c r="D3371" s="49">
        <v>1</v>
      </c>
      <c r="E3371">
        <v>130</v>
      </c>
      <c r="F3371">
        <v>12</v>
      </c>
      <c r="I3371" s="49"/>
      <c r="M3371" s="49" t="s">
        <v>618</v>
      </c>
      <c r="N3371" s="49"/>
      <c r="O3371" s="49" t="s">
        <v>15682</v>
      </c>
      <c r="P3371" s="49">
        <v>9</v>
      </c>
      <c r="Q3371" s="49" t="s">
        <v>15683</v>
      </c>
      <c r="R3371" s="49" t="str">
        <f>IFERROR(INDEX(tbl_Lookup_Exercises[Category],MATCH(tbl_Exercises[[#This Row],[ExerciseName]],tbl_Lookup_Exercises[ExerciseName],0)),"Unknown")</f>
        <v>Pull</v>
      </c>
    </row>
    <row r="3372" spans="1:18" hidden="1" x14ac:dyDescent="0.25">
      <c r="A3372" s="49" t="s">
        <v>15684</v>
      </c>
      <c r="B3372" s="49" t="s">
        <v>14733</v>
      </c>
      <c r="C3372" s="49" t="s">
        <v>41</v>
      </c>
      <c r="D3372" s="49">
        <v>2</v>
      </c>
      <c r="E3372">
        <v>130</v>
      </c>
      <c r="F3372">
        <v>11</v>
      </c>
      <c r="I3372" s="49"/>
      <c r="M3372" s="49" t="s">
        <v>618</v>
      </c>
      <c r="N3372" s="49"/>
      <c r="O3372" s="49" t="s">
        <v>15682</v>
      </c>
      <c r="P3372" s="49">
        <v>9</v>
      </c>
      <c r="Q3372" s="49" t="s">
        <v>15685</v>
      </c>
      <c r="R3372" s="49" t="str">
        <f>IFERROR(INDEX(tbl_Lookup_Exercises[Category],MATCH(tbl_Exercises[[#This Row],[ExerciseName]],tbl_Lookup_Exercises[ExerciseName],0)),"Unknown")</f>
        <v>Pull</v>
      </c>
    </row>
    <row r="3373" spans="1:18" hidden="1" x14ac:dyDescent="0.25">
      <c r="A3373" s="49" t="s">
        <v>15686</v>
      </c>
      <c r="B3373" s="49" t="s">
        <v>14733</v>
      </c>
      <c r="C3373" s="49" t="s">
        <v>41</v>
      </c>
      <c r="D3373" s="49">
        <v>3</v>
      </c>
      <c r="E3373">
        <v>130</v>
      </c>
      <c r="F3373">
        <v>11</v>
      </c>
      <c r="I3373" s="49"/>
      <c r="M3373" s="49" t="s">
        <v>618</v>
      </c>
      <c r="N3373" s="49"/>
      <c r="O3373" s="49" t="s">
        <v>15682</v>
      </c>
      <c r="P3373" s="49">
        <v>9</v>
      </c>
      <c r="Q3373" s="49" t="s">
        <v>15687</v>
      </c>
      <c r="R3373" s="49" t="str">
        <f>IFERROR(INDEX(tbl_Lookup_Exercises[Category],MATCH(tbl_Exercises[[#This Row],[ExerciseName]],tbl_Lookup_Exercises[ExerciseName],0)),"Unknown")</f>
        <v>Pull</v>
      </c>
    </row>
    <row r="3374" spans="1:18" hidden="1" x14ac:dyDescent="0.25">
      <c r="A3374" s="49" t="s">
        <v>15688</v>
      </c>
      <c r="B3374" s="49" t="s">
        <v>14733</v>
      </c>
      <c r="C3374" s="49" t="s">
        <v>45</v>
      </c>
      <c r="D3374" s="49">
        <v>1</v>
      </c>
      <c r="E3374">
        <v>82.5</v>
      </c>
      <c r="F3374">
        <v>10</v>
      </c>
      <c r="I3374" s="49"/>
      <c r="M3374" s="49" t="s">
        <v>618</v>
      </c>
      <c r="N3374" s="49"/>
      <c r="O3374" s="49" t="s">
        <v>15689</v>
      </c>
      <c r="P3374" s="49">
        <v>9</v>
      </c>
      <c r="Q3374" s="49" t="s">
        <v>15690</v>
      </c>
      <c r="R3374" s="49" t="str">
        <f>IFERROR(INDEX(tbl_Lookup_Exercises[Category],MATCH(tbl_Exercises[[#This Row],[ExerciseName]],tbl_Lookup_Exercises[ExerciseName],0)),"Unknown")</f>
        <v>Pull</v>
      </c>
    </row>
    <row r="3375" spans="1:18" hidden="1" x14ac:dyDescent="0.25">
      <c r="A3375" s="49" t="s">
        <v>15691</v>
      </c>
      <c r="B3375" s="49" t="s">
        <v>14733</v>
      </c>
      <c r="C3375" s="49" t="s">
        <v>45</v>
      </c>
      <c r="D3375" s="49">
        <v>2</v>
      </c>
      <c r="E3375">
        <v>82.5</v>
      </c>
      <c r="F3375">
        <v>10</v>
      </c>
      <c r="I3375" s="49"/>
      <c r="M3375" s="49" t="s">
        <v>618</v>
      </c>
      <c r="N3375" s="49"/>
      <c r="O3375" s="49" t="s">
        <v>15689</v>
      </c>
      <c r="P3375" s="49">
        <v>9</v>
      </c>
      <c r="Q3375" s="49" t="s">
        <v>15692</v>
      </c>
      <c r="R3375" s="49" t="str">
        <f>IFERROR(INDEX(tbl_Lookup_Exercises[Category],MATCH(tbl_Exercises[[#This Row],[ExerciseName]],tbl_Lookup_Exercises[ExerciseName],0)),"Unknown")</f>
        <v>Pull</v>
      </c>
    </row>
    <row r="3376" spans="1:18" hidden="1" x14ac:dyDescent="0.25">
      <c r="A3376" s="49" t="s">
        <v>15693</v>
      </c>
      <c r="B3376" s="49" t="s">
        <v>14733</v>
      </c>
      <c r="C3376" s="49" t="s">
        <v>45</v>
      </c>
      <c r="D3376" s="49">
        <v>3</v>
      </c>
      <c r="E3376">
        <v>82.5</v>
      </c>
      <c r="F3376">
        <v>10</v>
      </c>
      <c r="I3376" s="49"/>
      <c r="M3376" s="49" t="s">
        <v>1745</v>
      </c>
      <c r="N3376" s="49"/>
      <c r="O3376" s="49" t="s">
        <v>15694</v>
      </c>
      <c r="P3376" s="49">
        <v>9</v>
      </c>
      <c r="Q3376" s="49" t="s">
        <v>15695</v>
      </c>
      <c r="R3376" s="49" t="str">
        <f>IFERROR(INDEX(tbl_Lookup_Exercises[Category],MATCH(tbl_Exercises[[#This Row],[ExerciseName]],tbl_Lookup_Exercises[ExerciseName],0)),"Unknown")</f>
        <v>Pull</v>
      </c>
    </row>
    <row r="3377" spans="1:18" hidden="1" x14ac:dyDescent="0.25">
      <c r="A3377" s="49" t="s">
        <v>15696</v>
      </c>
      <c r="B3377" s="49" t="s">
        <v>14733</v>
      </c>
      <c r="C3377" s="49" t="s">
        <v>309</v>
      </c>
      <c r="D3377" s="49">
        <v>1</v>
      </c>
      <c r="E3377">
        <v>10</v>
      </c>
      <c r="F3377">
        <v>15</v>
      </c>
      <c r="I3377" s="49"/>
      <c r="M3377" s="49" t="s">
        <v>2289</v>
      </c>
      <c r="N3377" s="49"/>
      <c r="O3377" s="49" t="s">
        <v>15697</v>
      </c>
      <c r="P3377" s="49">
        <v>9</v>
      </c>
      <c r="Q3377" s="49" t="s">
        <v>15698</v>
      </c>
      <c r="R3377" s="49" t="str">
        <f>IFERROR(INDEX(tbl_Lookup_Exercises[Category],MATCH(tbl_Exercises[[#This Row],[ExerciseName]],tbl_Lookup_Exercises[ExerciseName],0)),"Unknown")</f>
        <v>Push</v>
      </c>
    </row>
    <row r="3378" spans="1:18" hidden="1" x14ac:dyDescent="0.25">
      <c r="A3378" s="49" t="s">
        <v>15699</v>
      </c>
      <c r="B3378" s="49" t="s">
        <v>14733</v>
      </c>
      <c r="C3378" s="49" t="s">
        <v>309</v>
      </c>
      <c r="D3378" s="49">
        <v>2</v>
      </c>
      <c r="E3378">
        <v>12.5</v>
      </c>
      <c r="F3378">
        <v>15</v>
      </c>
      <c r="I3378" s="49"/>
      <c r="M3378" s="49" t="s">
        <v>618</v>
      </c>
      <c r="N3378" s="49"/>
      <c r="O3378" s="49" t="s">
        <v>15700</v>
      </c>
      <c r="P3378" s="49">
        <v>9</v>
      </c>
      <c r="Q3378" s="49" t="s">
        <v>15701</v>
      </c>
      <c r="R3378" s="49" t="str">
        <f>IFERROR(INDEX(tbl_Lookup_Exercises[Category],MATCH(tbl_Exercises[[#This Row],[ExerciseName]],tbl_Lookup_Exercises[ExerciseName],0)),"Unknown")</f>
        <v>Push</v>
      </c>
    </row>
    <row r="3379" spans="1:18" hidden="1" x14ac:dyDescent="0.25">
      <c r="A3379" s="49" t="s">
        <v>15702</v>
      </c>
      <c r="B3379" s="49" t="s">
        <v>14733</v>
      </c>
      <c r="C3379" s="49" t="s">
        <v>309</v>
      </c>
      <c r="D3379" s="49">
        <v>3</v>
      </c>
      <c r="E3379">
        <v>15</v>
      </c>
      <c r="F3379">
        <v>12</v>
      </c>
      <c r="I3379" s="49"/>
      <c r="M3379" s="49" t="s">
        <v>610</v>
      </c>
      <c r="N3379" s="49"/>
      <c r="O3379" s="49" t="s">
        <v>15703</v>
      </c>
      <c r="P3379" s="49">
        <v>9</v>
      </c>
      <c r="Q3379" s="49" t="s">
        <v>15704</v>
      </c>
      <c r="R3379" s="49" t="str">
        <f>IFERROR(INDEX(tbl_Lookup_Exercises[Category],MATCH(tbl_Exercises[[#This Row],[ExerciseName]],tbl_Lookup_Exercises[ExerciseName],0)),"Unknown")</f>
        <v>Push</v>
      </c>
    </row>
    <row r="3380" spans="1:18" hidden="1" x14ac:dyDescent="0.25">
      <c r="A3380" s="49" t="s">
        <v>15705</v>
      </c>
      <c r="B3380" s="49" t="s">
        <v>14733</v>
      </c>
      <c r="C3380" s="49" t="s">
        <v>229</v>
      </c>
      <c r="D3380" s="49">
        <v>1</v>
      </c>
      <c r="E3380">
        <v>27.5</v>
      </c>
      <c r="F3380">
        <v>12</v>
      </c>
      <c r="I3380" s="49"/>
      <c r="M3380" s="49" t="s">
        <v>618</v>
      </c>
      <c r="N3380" s="49"/>
      <c r="O3380" s="49" t="s">
        <v>15706</v>
      </c>
      <c r="P3380" s="49">
        <v>9</v>
      </c>
      <c r="Q3380" s="49" t="s">
        <v>15707</v>
      </c>
      <c r="R3380" s="49" t="str">
        <f>IFERROR(INDEX(tbl_Lookup_Exercises[Category],MATCH(tbl_Exercises[[#This Row],[ExerciseName]],tbl_Lookup_Exercises[ExerciseName],0)),"Unknown")</f>
        <v>Arms_Triceps</v>
      </c>
    </row>
    <row r="3381" spans="1:18" hidden="1" x14ac:dyDescent="0.25">
      <c r="A3381" s="49" t="s">
        <v>15708</v>
      </c>
      <c r="B3381" s="49" t="s">
        <v>14733</v>
      </c>
      <c r="C3381" s="49" t="s">
        <v>229</v>
      </c>
      <c r="D3381" s="49">
        <v>2</v>
      </c>
      <c r="E3381">
        <v>27.5</v>
      </c>
      <c r="F3381">
        <v>11</v>
      </c>
      <c r="I3381" s="49"/>
      <c r="M3381" s="49" t="s">
        <v>1745</v>
      </c>
      <c r="N3381" s="49"/>
      <c r="O3381" s="49" t="s">
        <v>15709</v>
      </c>
      <c r="P3381" s="49">
        <v>9</v>
      </c>
      <c r="Q3381" s="49" t="s">
        <v>15710</v>
      </c>
      <c r="R3381" s="49" t="str">
        <f>IFERROR(INDEX(tbl_Lookup_Exercises[Category],MATCH(tbl_Exercises[[#This Row],[ExerciseName]],tbl_Lookup_Exercises[ExerciseName],0)),"Unknown")</f>
        <v>Arms_Triceps</v>
      </c>
    </row>
    <row r="3382" spans="1:18" hidden="1" x14ac:dyDescent="0.25">
      <c r="A3382" s="49" t="s">
        <v>15711</v>
      </c>
      <c r="B3382" s="49" t="s">
        <v>14733</v>
      </c>
      <c r="C3382" s="49" t="s">
        <v>229</v>
      </c>
      <c r="D3382" s="49">
        <v>3</v>
      </c>
      <c r="E3382">
        <v>27.5</v>
      </c>
      <c r="F3382">
        <v>9</v>
      </c>
      <c r="I3382" s="49"/>
      <c r="M3382" s="49" t="s">
        <v>1745</v>
      </c>
      <c r="N3382" s="49"/>
      <c r="O3382" s="49" t="s">
        <v>15709</v>
      </c>
      <c r="P3382" s="49">
        <v>9</v>
      </c>
      <c r="Q3382" s="49" t="s">
        <v>15712</v>
      </c>
      <c r="R3382" s="49" t="str">
        <f>IFERROR(INDEX(tbl_Lookup_Exercises[Category],MATCH(tbl_Exercises[[#This Row],[ExerciseName]],tbl_Lookup_Exercises[ExerciseName],0)),"Unknown")</f>
        <v>Arms_Triceps</v>
      </c>
    </row>
    <row r="3383" spans="1:18" hidden="1" x14ac:dyDescent="0.25">
      <c r="A3383" s="49" t="s">
        <v>15713</v>
      </c>
      <c r="B3383" s="49" t="s">
        <v>14733</v>
      </c>
      <c r="C3383" s="49" t="s">
        <v>102</v>
      </c>
      <c r="D3383" s="49">
        <v>1</v>
      </c>
      <c r="E3383">
        <v>25</v>
      </c>
      <c r="F3383">
        <v>12</v>
      </c>
      <c r="I3383" s="49"/>
      <c r="M3383" s="49" t="s">
        <v>618</v>
      </c>
      <c r="N3383" s="49"/>
      <c r="O3383" s="49" t="s">
        <v>15714</v>
      </c>
      <c r="P3383" s="49">
        <v>9</v>
      </c>
      <c r="Q3383" s="49" t="s">
        <v>15715</v>
      </c>
      <c r="R3383" s="49" t="str">
        <f>IFERROR(INDEX(tbl_Lookup_Exercises[Category],MATCH(tbl_Exercises[[#This Row],[ExerciseName]],tbl_Lookup_Exercises[ExerciseName],0)),"Unknown")</f>
        <v>Arms_Biceps</v>
      </c>
    </row>
    <row r="3384" spans="1:18" hidden="1" x14ac:dyDescent="0.25">
      <c r="A3384" s="49" t="s">
        <v>15716</v>
      </c>
      <c r="B3384" s="49" t="s">
        <v>14733</v>
      </c>
      <c r="C3384" s="49" t="s">
        <v>102</v>
      </c>
      <c r="D3384" s="49">
        <v>2</v>
      </c>
      <c r="E3384">
        <v>25</v>
      </c>
      <c r="F3384">
        <v>10</v>
      </c>
      <c r="I3384" s="49"/>
      <c r="M3384" s="49" t="s">
        <v>618</v>
      </c>
      <c r="N3384" s="49"/>
      <c r="O3384" s="49" t="s">
        <v>15714</v>
      </c>
      <c r="P3384" s="49">
        <v>9</v>
      </c>
      <c r="Q3384" s="49" t="s">
        <v>15717</v>
      </c>
      <c r="R3384" s="49" t="str">
        <f>IFERROR(INDEX(tbl_Lookup_Exercises[Category],MATCH(tbl_Exercises[[#This Row],[ExerciseName]],tbl_Lookup_Exercises[ExerciseName],0)),"Unknown")</f>
        <v>Arms_Biceps</v>
      </c>
    </row>
    <row r="3385" spans="1:18" hidden="1" x14ac:dyDescent="0.25">
      <c r="A3385" s="49" t="s">
        <v>15718</v>
      </c>
      <c r="B3385" s="49" t="s">
        <v>14733</v>
      </c>
      <c r="C3385" s="49" t="s">
        <v>102</v>
      </c>
      <c r="D3385" s="49">
        <v>3</v>
      </c>
      <c r="E3385">
        <v>25</v>
      </c>
      <c r="F3385">
        <v>9</v>
      </c>
      <c r="I3385" s="49"/>
      <c r="M3385" s="49" t="s">
        <v>618</v>
      </c>
      <c r="N3385" s="49"/>
      <c r="O3385" s="49" t="s">
        <v>15714</v>
      </c>
      <c r="P3385" s="49">
        <v>9</v>
      </c>
      <c r="Q3385" s="49" t="s">
        <v>15719</v>
      </c>
      <c r="R3385" s="49" t="str">
        <f>IFERROR(INDEX(tbl_Lookup_Exercises[Category],MATCH(tbl_Exercises[[#This Row],[ExerciseName]],tbl_Lookup_Exercises[ExerciseName],0)),"Unknown")</f>
        <v>Arms_Biceps</v>
      </c>
    </row>
    <row r="3386" spans="1:18" hidden="1" x14ac:dyDescent="0.25">
      <c r="A3386" s="49" t="s">
        <v>15720</v>
      </c>
      <c r="B3386" s="49" t="s">
        <v>14733</v>
      </c>
      <c r="C3386" s="49" t="s">
        <v>1534</v>
      </c>
      <c r="D3386" s="49">
        <v>1</v>
      </c>
      <c r="E3386">
        <v>140</v>
      </c>
      <c r="G3386">
        <v>60</v>
      </c>
      <c r="I3386" s="49"/>
      <c r="M3386" s="49"/>
      <c r="N3386" s="49"/>
      <c r="O3386" s="49" t="s">
        <v>15721</v>
      </c>
      <c r="P3386" s="49">
        <v>9</v>
      </c>
      <c r="Q3386" s="49" t="s">
        <v>15722</v>
      </c>
      <c r="R3386" s="49" t="str">
        <f>IFERROR(INDEX(tbl_Lookup_Exercises[Category],MATCH(tbl_Exercises[[#This Row],[ExerciseName]],tbl_Lookup_Exercises[ExerciseName],0)),"Unknown")</f>
        <v>Carry</v>
      </c>
    </row>
    <row r="3387" spans="1:18" hidden="1" x14ac:dyDescent="0.25">
      <c r="A3387" s="49" t="s">
        <v>15723</v>
      </c>
      <c r="B3387" s="49" t="s">
        <v>14733</v>
      </c>
      <c r="C3387" s="49" t="s">
        <v>1534</v>
      </c>
      <c r="D3387" s="49">
        <v>2</v>
      </c>
      <c r="E3387">
        <v>140</v>
      </c>
      <c r="G3387">
        <v>60</v>
      </c>
      <c r="I3387" s="49"/>
      <c r="M3387" s="49"/>
      <c r="N3387" s="49"/>
      <c r="O3387" s="49"/>
      <c r="P3387" s="49">
        <v>9</v>
      </c>
      <c r="Q3387" s="49" t="s">
        <v>15724</v>
      </c>
      <c r="R3387" s="49" t="str">
        <f>IFERROR(INDEX(tbl_Lookup_Exercises[Category],MATCH(tbl_Exercises[[#This Row],[ExerciseName]],tbl_Lookup_Exercises[ExerciseName],0)),"Unknown")</f>
        <v>Carry</v>
      </c>
    </row>
    <row r="3388" spans="1:18" hidden="1" x14ac:dyDescent="0.25">
      <c r="A3388" s="49" t="s">
        <v>15725</v>
      </c>
      <c r="B3388" s="49" t="s">
        <v>14733</v>
      </c>
      <c r="C3388" s="49" t="s">
        <v>1534</v>
      </c>
      <c r="D3388" s="49">
        <v>3</v>
      </c>
      <c r="E3388">
        <v>140</v>
      </c>
      <c r="G3388">
        <v>52.2</v>
      </c>
      <c r="I3388" s="49"/>
      <c r="M3388" s="49"/>
      <c r="N3388" s="49"/>
      <c r="O3388" s="49" t="s">
        <v>15726</v>
      </c>
      <c r="P3388" s="49">
        <v>9</v>
      </c>
      <c r="Q3388" s="49" t="s">
        <v>15727</v>
      </c>
      <c r="R3388" s="49" t="str">
        <f>IFERROR(INDEX(tbl_Lookup_Exercises[Category],MATCH(tbl_Exercises[[#This Row],[ExerciseName]],tbl_Lookup_Exercises[ExerciseName],0)),"Unknown")</f>
        <v>Carry</v>
      </c>
    </row>
    <row r="3389" spans="1:18" hidden="1" x14ac:dyDescent="0.25">
      <c r="A3389" s="49" t="s">
        <v>15728</v>
      </c>
      <c r="B3389" s="49" t="s">
        <v>14733</v>
      </c>
      <c r="C3389" s="49" t="s">
        <v>356</v>
      </c>
      <c r="D3389" s="49">
        <v>1</v>
      </c>
      <c r="G3389">
        <v>458</v>
      </c>
      <c r="H3389">
        <v>2</v>
      </c>
      <c r="I3389" s="49" t="s">
        <v>3957</v>
      </c>
      <c r="M3389" s="49"/>
      <c r="N3389" s="49"/>
      <c r="O3389" s="49" t="s">
        <v>4009</v>
      </c>
      <c r="P3389" s="49">
        <v>9</v>
      </c>
      <c r="Q3389" s="49" t="s">
        <v>14736</v>
      </c>
      <c r="R3389" s="49" t="str">
        <f>IFERROR(INDEX(tbl_Lookup_Exercises[Category],MATCH(tbl_Exercises[[#This Row],[ExerciseName]],tbl_Lookup_Exercises[ExerciseName],0)),"Unknown")</f>
        <v>Pull</v>
      </c>
    </row>
    <row r="3390" spans="1:18" hidden="1" x14ac:dyDescent="0.25">
      <c r="A3390" s="49" t="s">
        <v>16290</v>
      </c>
      <c r="B3390" s="49" t="s">
        <v>16235</v>
      </c>
      <c r="C3390" s="49" t="s">
        <v>363</v>
      </c>
      <c r="D3390" s="49">
        <v>1</v>
      </c>
      <c r="G3390">
        <v>300</v>
      </c>
      <c r="H3390">
        <v>0.63</v>
      </c>
      <c r="I3390" s="49" t="s">
        <v>3957</v>
      </c>
      <c r="M3390" s="49"/>
      <c r="N3390" s="49"/>
      <c r="O3390" s="49" t="s">
        <v>15582</v>
      </c>
      <c r="P3390" s="49">
        <v>10</v>
      </c>
      <c r="Q3390" s="49" t="s">
        <v>16238</v>
      </c>
      <c r="R3390" s="49" t="str">
        <f>IFERROR(INDEX(tbl_Lookup_Exercises[Category],MATCH(tbl_Exercises[[#This Row],[ExerciseName]],tbl_Lookup_Exercises[ExerciseName],0)),"Unknown")</f>
        <v>Cardio</v>
      </c>
    </row>
    <row r="3391" spans="1:18" hidden="1" x14ac:dyDescent="0.25">
      <c r="A3391" s="49" t="s">
        <v>16291</v>
      </c>
      <c r="B3391" s="49" t="s">
        <v>16235</v>
      </c>
      <c r="C3391" s="49" t="s">
        <v>394</v>
      </c>
      <c r="D3391" s="49">
        <v>1</v>
      </c>
      <c r="E3391">
        <v>0</v>
      </c>
      <c r="F3391">
        <v>15</v>
      </c>
      <c r="I3391" s="49"/>
      <c r="M3391" s="49"/>
      <c r="N3391" s="49" t="s">
        <v>16292</v>
      </c>
      <c r="O3391" s="49" t="s">
        <v>3073</v>
      </c>
      <c r="P3391" s="49">
        <v>10</v>
      </c>
      <c r="Q3391" s="49" t="s">
        <v>16293</v>
      </c>
      <c r="R3391" s="49" t="str">
        <f>IFERROR(INDEX(tbl_Lookup_Exercises[Category],MATCH(tbl_Exercises[[#This Row],[ExerciseName]],tbl_Lookup_Exercises[ExerciseName],0)),"Unknown")</f>
        <v>Warmup</v>
      </c>
    </row>
    <row r="3392" spans="1:18" hidden="1" x14ac:dyDescent="0.25">
      <c r="A3392" s="49" t="s">
        <v>16294</v>
      </c>
      <c r="B3392" s="49" t="s">
        <v>16235</v>
      </c>
      <c r="C3392" s="49" t="s">
        <v>398</v>
      </c>
      <c r="D3392" s="49">
        <v>1</v>
      </c>
      <c r="E3392">
        <v>0</v>
      </c>
      <c r="F3392">
        <v>12</v>
      </c>
      <c r="I3392" s="49"/>
      <c r="M3392" s="49"/>
      <c r="N3392" s="49" t="s">
        <v>16292</v>
      </c>
      <c r="O3392" s="49" t="s">
        <v>3073</v>
      </c>
      <c r="P3392" s="49">
        <v>10</v>
      </c>
      <c r="Q3392" s="49" t="s">
        <v>16295</v>
      </c>
      <c r="R3392" s="49" t="str">
        <f>IFERROR(INDEX(tbl_Lookup_Exercises[Category],MATCH(tbl_Exercises[[#This Row],[ExerciseName]],tbl_Lookup_Exercises[ExerciseName],0)),"Unknown")</f>
        <v>Warmup</v>
      </c>
    </row>
    <row r="3393" spans="1:18" hidden="1" x14ac:dyDescent="0.25">
      <c r="A3393" s="49" t="s">
        <v>16296</v>
      </c>
      <c r="B3393" s="49" t="s">
        <v>16235</v>
      </c>
      <c r="C3393" s="49" t="s">
        <v>403</v>
      </c>
      <c r="D3393" s="49">
        <v>1</v>
      </c>
      <c r="E3393">
        <v>0</v>
      </c>
      <c r="F3393">
        <v>8</v>
      </c>
      <c r="I3393" s="49"/>
      <c r="M3393" s="49"/>
      <c r="N3393" s="49" t="s">
        <v>16292</v>
      </c>
      <c r="O3393" s="49"/>
      <c r="P3393" s="49">
        <v>10</v>
      </c>
      <c r="Q3393" s="49" t="s">
        <v>16297</v>
      </c>
      <c r="R3393" s="49" t="str">
        <f>IFERROR(INDEX(tbl_Lookup_Exercises[Category],MATCH(tbl_Exercises[[#This Row],[ExerciseName]],tbl_Lookup_Exercises[ExerciseName],0)),"Unknown")</f>
        <v>Warmup</v>
      </c>
    </row>
    <row r="3394" spans="1:18" hidden="1" x14ac:dyDescent="0.25">
      <c r="A3394" s="49" t="s">
        <v>16298</v>
      </c>
      <c r="B3394" s="49" t="s">
        <v>16235</v>
      </c>
      <c r="C3394" s="49" t="s">
        <v>407</v>
      </c>
      <c r="D3394" s="49">
        <v>1</v>
      </c>
      <c r="E3394">
        <v>0</v>
      </c>
      <c r="F3394">
        <v>10</v>
      </c>
      <c r="I3394" s="49"/>
      <c r="M3394" s="49"/>
      <c r="N3394" s="49" t="s">
        <v>16292</v>
      </c>
      <c r="O3394" s="49"/>
      <c r="P3394" s="49">
        <v>10</v>
      </c>
      <c r="Q3394" s="49" t="s">
        <v>16299</v>
      </c>
      <c r="R3394" s="49" t="str">
        <f>IFERROR(INDEX(tbl_Lookup_Exercises[Category],MATCH(tbl_Exercises[[#This Row],[ExerciseName]],tbl_Lookup_Exercises[ExerciseName],0)),"Unknown")</f>
        <v>Warmup</v>
      </c>
    </row>
    <row r="3395" spans="1:18" hidden="1" x14ac:dyDescent="0.25">
      <c r="A3395" s="49" t="s">
        <v>16300</v>
      </c>
      <c r="B3395" s="49" t="s">
        <v>16235</v>
      </c>
      <c r="C3395" s="49" t="s">
        <v>389</v>
      </c>
      <c r="D3395" s="49">
        <v>1</v>
      </c>
      <c r="E3395">
        <v>0</v>
      </c>
      <c r="F3395">
        <v>10</v>
      </c>
      <c r="I3395" s="49"/>
      <c r="M3395" s="49"/>
      <c r="N3395" s="49" t="s">
        <v>16292</v>
      </c>
      <c r="O3395" s="49"/>
      <c r="P3395" s="49">
        <v>10</v>
      </c>
      <c r="Q3395" s="49" t="s">
        <v>16301</v>
      </c>
      <c r="R3395" s="49" t="str">
        <f>IFERROR(INDEX(tbl_Lookup_Exercises[Category],MATCH(tbl_Exercises[[#This Row],[ExerciseName]],tbl_Lookup_Exercises[ExerciseName],0)),"Unknown")</f>
        <v>Push</v>
      </c>
    </row>
    <row r="3396" spans="1:18" hidden="1" x14ac:dyDescent="0.25">
      <c r="A3396" s="49" t="s">
        <v>16302</v>
      </c>
      <c r="B3396" s="49" t="s">
        <v>16235</v>
      </c>
      <c r="C3396" s="49" t="s">
        <v>394</v>
      </c>
      <c r="D3396" s="49">
        <v>2</v>
      </c>
      <c r="E3396">
        <v>0</v>
      </c>
      <c r="F3396">
        <v>15</v>
      </c>
      <c r="I3396" s="49"/>
      <c r="M3396" s="49"/>
      <c r="N3396" s="49" t="s">
        <v>16303</v>
      </c>
      <c r="O3396" s="49" t="s">
        <v>3073</v>
      </c>
      <c r="P3396" s="49">
        <v>10</v>
      </c>
      <c r="Q3396" s="49" t="s">
        <v>16304</v>
      </c>
      <c r="R3396" s="49" t="str">
        <f>IFERROR(INDEX(tbl_Lookup_Exercises[Category],MATCH(tbl_Exercises[[#This Row],[ExerciseName]],tbl_Lookup_Exercises[ExerciseName],0)),"Unknown")</f>
        <v>Warmup</v>
      </c>
    </row>
    <row r="3397" spans="1:18" hidden="1" x14ac:dyDescent="0.25">
      <c r="A3397" s="49" t="s">
        <v>16305</v>
      </c>
      <c r="B3397" s="49" t="s">
        <v>16235</v>
      </c>
      <c r="C3397" s="49" t="s">
        <v>398</v>
      </c>
      <c r="D3397" s="49">
        <v>2</v>
      </c>
      <c r="E3397">
        <v>0</v>
      </c>
      <c r="F3397">
        <v>12</v>
      </c>
      <c r="I3397" s="49"/>
      <c r="M3397" s="49"/>
      <c r="N3397" s="49" t="s">
        <v>16303</v>
      </c>
      <c r="O3397" s="49" t="s">
        <v>3073</v>
      </c>
      <c r="P3397" s="49">
        <v>10</v>
      </c>
      <c r="Q3397" s="49" t="s">
        <v>16306</v>
      </c>
      <c r="R3397" s="49" t="str">
        <f>IFERROR(INDEX(tbl_Lookup_Exercises[Category],MATCH(tbl_Exercises[[#This Row],[ExerciseName]],tbl_Lookup_Exercises[ExerciseName],0)),"Unknown")</f>
        <v>Warmup</v>
      </c>
    </row>
    <row r="3398" spans="1:18" hidden="1" x14ac:dyDescent="0.25">
      <c r="A3398" s="49" t="s">
        <v>16307</v>
      </c>
      <c r="B3398" s="49" t="s">
        <v>16235</v>
      </c>
      <c r="C3398" s="49" t="s">
        <v>403</v>
      </c>
      <c r="D3398" s="49">
        <v>2</v>
      </c>
      <c r="E3398">
        <v>0</v>
      </c>
      <c r="F3398">
        <v>8</v>
      </c>
      <c r="I3398" s="49"/>
      <c r="M3398" s="49"/>
      <c r="N3398" s="49" t="s">
        <v>16303</v>
      </c>
      <c r="O3398" s="49"/>
      <c r="P3398" s="49">
        <v>10</v>
      </c>
      <c r="Q3398" s="49" t="s">
        <v>16308</v>
      </c>
      <c r="R3398" s="49" t="str">
        <f>IFERROR(INDEX(tbl_Lookup_Exercises[Category],MATCH(tbl_Exercises[[#This Row],[ExerciseName]],tbl_Lookup_Exercises[ExerciseName],0)),"Unknown")</f>
        <v>Warmup</v>
      </c>
    </row>
    <row r="3399" spans="1:18" hidden="1" x14ac:dyDescent="0.25">
      <c r="A3399" s="49" t="s">
        <v>16309</v>
      </c>
      <c r="B3399" s="49" t="s">
        <v>16235</v>
      </c>
      <c r="C3399" s="49" t="s">
        <v>407</v>
      </c>
      <c r="D3399" s="49">
        <v>2</v>
      </c>
      <c r="E3399">
        <v>0</v>
      </c>
      <c r="F3399">
        <v>10</v>
      </c>
      <c r="I3399" s="49"/>
      <c r="M3399" s="49"/>
      <c r="N3399" s="49" t="s">
        <v>16303</v>
      </c>
      <c r="O3399" s="49"/>
      <c r="P3399" s="49">
        <v>10</v>
      </c>
      <c r="Q3399" s="49" t="s">
        <v>16310</v>
      </c>
      <c r="R3399" s="49" t="str">
        <f>IFERROR(INDEX(tbl_Lookup_Exercises[Category],MATCH(tbl_Exercises[[#This Row],[ExerciseName]],tbl_Lookup_Exercises[ExerciseName],0)),"Unknown")</f>
        <v>Warmup</v>
      </c>
    </row>
    <row r="3400" spans="1:18" hidden="1" x14ac:dyDescent="0.25">
      <c r="A3400" s="49" t="s">
        <v>16311</v>
      </c>
      <c r="B3400" s="49" t="s">
        <v>16235</v>
      </c>
      <c r="C3400" s="49" t="s">
        <v>389</v>
      </c>
      <c r="D3400" s="49">
        <v>2</v>
      </c>
      <c r="E3400">
        <v>0</v>
      </c>
      <c r="F3400">
        <v>10</v>
      </c>
      <c r="I3400" s="49"/>
      <c r="M3400" s="49"/>
      <c r="N3400" s="49" t="s">
        <v>16303</v>
      </c>
      <c r="O3400" s="49"/>
      <c r="P3400" s="49">
        <v>10</v>
      </c>
      <c r="Q3400" s="49" t="s">
        <v>16312</v>
      </c>
      <c r="R3400" s="49" t="str">
        <f>IFERROR(INDEX(tbl_Lookup_Exercises[Category],MATCH(tbl_Exercises[[#This Row],[ExerciseName]],tbl_Lookup_Exercises[ExerciseName],0)),"Unknown")</f>
        <v>Push</v>
      </c>
    </row>
    <row r="3401" spans="1:18" hidden="1" x14ac:dyDescent="0.25">
      <c r="A3401" s="49" t="s">
        <v>16313</v>
      </c>
      <c r="B3401" s="49" t="s">
        <v>16235</v>
      </c>
      <c r="C3401" s="49" t="s">
        <v>1</v>
      </c>
      <c r="D3401" s="49">
        <v>1</v>
      </c>
      <c r="E3401">
        <v>150</v>
      </c>
      <c r="G3401">
        <v>60</v>
      </c>
      <c r="I3401" s="49"/>
      <c r="M3401" s="49"/>
      <c r="N3401" s="49"/>
      <c r="O3401" s="49" t="s">
        <v>7518</v>
      </c>
      <c r="P3401" s="49">
        <v>10</v>
      </c>
      <c r="Q3401" s="49" t="s">
        <v>16314</v>
      </c>
      <c r="R3401" s="49" t="str">
        <f>IFERROR(INDEX(tbl_Lookup_Exercises[Category],MATCH(tbl_Exercises[[#This Row],[ExerciseName]],tbl_Lookup_Exercises[ExerciseName],0)),"Unknown")</f>
        <v>Carry</v>
      </c>
    </row>
    <row r="3402" spans="1:18" hidden="1" x14ac:dyDescent="0.25">
      <c r="A3402" s="49" t="s">
        <v>16315</v>
      </c>
      <c r="B3402" s="49" t="s">
        <v>16235</v>
      </c>
      <c r="C3402" s="49" t="s">
        <v>1</v>
      </c>
      <c r="D3402" s="49">
        <v>2</v>
      </c>
      <c r="E3402">
        <v>150</v>
      </c>
      <c r="G3402">
        <v>60</v>
      </c>
      <c r="I3402" s="49"/>
      <c r="M3402" s="49"/>
      <c r="N3402" s="49"/>
      <c r="O3402" s="49" t="s">
        <v>7518</v>
      </c>
      <c r="P3402" s="49">
        <v>10</v>
      </c>
      <c r="Q3402" s="49" t="s">
        <v>16316</v>
      </c>
      <c r="R3402" s="49" t="str">
        <f>IFERROR(INDEX(tbl_Lookup_Exercises[Category],MATCH(tbl_Exercises[[#This Row],[ExerciseName]],tbl_Lookup_Exercises[ExerciseName],0)),"Unknown")</f>
        <v>Carry</v>
      </c>
    </row>
    <row r="3403" spans="1:18" hidden="1" x14ac:dyDescent="0.25">
      <c r="A3403" s="49" t="s">
        <v>16317</v>
      </c>
      <c r="B3403" s="49" t="s">
        <v>16235</v>
      </c>
      <c r="C3403" s="49" t="s">
        <v>1</v>
      </c>
      <c r="D3403" s="49">
        <v>3</v>
      </c>
      <c r="E3403">
        <v>150</v>
      </c>
      <c r="G3403">
        <v>60</v>
      </c>
      <c r="I3403" s="49"/>
      <c r="M3403" s="49"/>
      <c r="N3403" s="49"/>
      <c r="O3403" s="49" t="s">
        <v>7518</v>
      </c>
      <c r="P3403" s="49">
        <v>10</v>
      </c>
      <c r="Q3403" s="49" t="s">
        <v>16318</v>
      </c>
      <c r="R3403" s="49" t="str">
        <f>IFERROR(INDEX(tbl_Lookup_Exercises[Category],MATCH(tbl_Exercises[[#This Row],[ExerciseName]],tbl_Lookup_Exercises[ExerciseName],0)),"Unknown")</f>
        <v>Carry</v>
      </c>
    </row>
    <row r="3404" spans="1:18" hidden="1" x14ac:dyDescent="0.25">
      <c r="A3404" s="49" t="s">
        <v>16319</v>
      </c>
      <c r="B3404" s="49" t="s">
        <v>16235</v>
      </c>
      <c r="C3404" s="49" t="s">
        <v>1</v>
      </c>
      <c r="D3404" s="49">
        <v>4</v>
      </c>
      <c r="E3404">
        <v>150</v>
      </c>
      <c r="G3404">
        <v>60</v>
      </c>
      <c r="I3404" s="49"/>
      <c r="M3404" s="49"/>
      <c r="N3404" s="49"/>
      <c r="O3404" s="49" t="s">
        <v>16320</v>
      </c>
      <c r="P3404" s="49">
        <v>10</v>
      </c>
      <c r="Q3404" s="49" t="s">
        <v>16321</v>
      </c>
      <c r="R3404" s="49" t="str">
        <f>IFERROR(INDEX(tbl_Lookup_Exercises[Category],MATCH(tbl_Exercises[[#This Row],[ExerciseName]],tbl_Lookup_Exercises[ExerciseName],0)),"Unknown")</f>
        <v>Carry</v>
      </c>
    </row>
    <row r="3405" spans="1:18" hidden="1" x14ac:dyDescent="0.25">
      <c r="A3405" s="49" t="s">
        <v>16322</v>
      </c>
      <c r="B3405" s="49" t="s">
        <v>16235</v>
      </c>
      <c r="C3405" s="49" t="s">
        <v>14741</v>
      </c>
      <c r="D3405" s="49">
        <v>1</v>
      </c>
      <c r="E3405">
        <v>205</v>
      </c>
      <c r="F3405">
        <v>10</v>
      </c>
      <c r="I3405" s="49"/>
      <c r="M3405" s="49" t="s">
        <v>618</v>
      </c>
      <c r="N3405" s="49"/>
      <c r="O3405" s="49" t="s">
        <v>15689</v>
      </c>
      <c r="P3405" s="49">
        <v>10</v>
      </c>
      <c r="Q3405" s="49" t="s">
        <v>16323</v>
      </c>
      <c r="R3405" s="49" t="str">
        <f>IFERROR(INDEX(tbl_Lookup_Exercises[Category],MATCH(tbl_Exercises[[#This Row],[ExerciseName]],tbl_Lookup_Exercises[ExerciseName],0)),"Unknown")</f>
        <v>Pull</v>
      </c>
    </row>
    <row r="3406" spans="1:18" hidden="1" x14ac:dyDescent="0.25">
      <c r="A3406" s="49" t="s">
        <v>16324</v>
      </c>
      <c r="B3406" s="49" t="s">
        <v>16235</v>
      </c>
      <c r="C3406" s="49" t="s">
        <v>14741</v>
      </c>
      <c r="D3406" s="49">
        <v>2</v>
      </c>
      <c r="E3406">
        <v>207.5</v>
      </c>
      <c r="F3406">
        <v>10</v>
      </c>
      <c r="I3406" s="49"/>
      <c r="M3406" s="49" t="s">
        <v>618</v>
      </c>
      <c r="N3406" s="49"/>
      <c r="O3406" s="49" t="s">
        <v>15689</v>
      </c>
      <c r="P3406" s="49">
        <v>10</v>
      </c>
      <c r="Q3406" s="49" t="s">
        <v>16325</v>
      </c>
      <c r="R3406" s="49" t="str">
        <f>IFERROR(INDEX(tbl_Lookup_Exercises[Category],MATCH(tbl_Exercises[[#This Row],[ExerciseName]],tbl_Lookup_Exercises[ExerciseName],0)),"Unknown")</f>
        <v>Pull</v>
      </c>
    </row>
    <row r="3407" spans="1:18" hidden="1" x14ac:dyDescent="0.25">
      <c r="A3407" s="49" t="s">
        <v>16326</v>
      </c>
      <c r="B3407" s="49" t="s">
        <v>16235</v>
      </c>
      <c r="C3407" s="49" t="s">
        <v>14741</v>
      </c>
      <c r="D3407" s="49">
        <v>3</v>
      </c>
      <c r="E3407">
        <v>212.5</v>
      </c>
      <c r="F3407">
        <v>9</v>
      </c>
      <c r="I3407" s="49"/>
      <c r="M3407" s="49" t="s">
        <v>618</v>
      </c>
      <c r="N3407" s="49"/>
      <c r="O3407" s="49" t="s">
        <v>15689</v>
      </c>
      <c r="P3407" s="49">
        <v>10</v>
      </c>
      <c r="Q3407" s="49" t="s">
        <v>16327</v>
      </c>
      <c r="R3407" s="49" t="str">
        <f>IFERROR(INDEX(tbl_Lookup_Exercises[Category],MATCH(tbl_Exercises[[#This Row],[ExerciseName]],tbl_Lookup_Exercises[ExerciseName],0)),"Unknown")</f>
        <v>Pull</v>
      </c>
    </row>
    <row r="3408" spans="1:18" hidden="1" x14ac:dyDescent="0.25">
      <c r="A3408" s="49" t="s">
        <v>16328</v>
      </c>
      <c r="B3408" s="49" t="s">
        <v>16235</v>
      </c>
      <c r="C3408" s="49" t="s">
        <v>14741</v>
      </c>
      <c r="D3408" s="49">
        <v>4</v>
      </c>
      <c r="E3408">
        <v>212.5</v>
      </c>
      <c r="F3408">
        <v>8</v>
      </c>
      <c r="I3408" s="49"/>
      <c r="M3408" s="49" t="s">
        <v>1745</v>
      </c>
      <c r="N3408" s="49"/>
      <c r="O3408" s="49" t="s">
        <v>16329</v>
      </c>
      <c r="P3408" s="49">
        <v>10</v>
      </c>
      <c r="Q3408" s="49" t="s">
        <v>16330</v>
      </c>
      <c r="R3408" s="49" t="str">
        <f>IFERROR(INDEX(tbl_Lookup_Exercises[Category],MATCH(tbl_Exercises[[#This Row],[ExerciseName]],tbl_Lookup_Exercises[ExerciseName],0)),"Unknown")</f>
        <v>Pull</v>
      </c>
    </row>
    <row r="3409" spans="1:18" hidden="1" x14ac:dyDescent="0.25">
      <c r="A3409" s="49" t="s">
        <v>16331</v>
      </c>
      <c r="B3409" s="49" t="s">
        <v>16235</v>
      </c>
      <c r="C3409" s="49" t="s">
        <v>45</v>
      </c>
      <c r="D3409" s="49">
        <v>1</v>
      </c>
      <c r="E3409">
        <v>82.5</v>
      </c>
      <c r="F3409">
        <v>10</v>
      </c>
      <c r="I3409" s="49"/>
      <c r="M3409" s="49" t="s">
        <v>618</v>
      </c>
      <c r="N3409" s="49"/>
      <c r="O3409" s="49" t="s">
        <v>16332</v>
      </c>
      <c r="P3409" s="49">
        <v>10</v>
      </c>
      <c r="Q3409" s="49" t="s">
        <v>16333</v>
      </c>
      <c r="R3409" s="49" t="str">
        <f>IFERROR(INDEX(tbl_Lookup_Exercises[Category],MATCH(tbl_Exercises[[#This Row],[ExerciseName]],tbl_Lookup_Exercises[ExerciseName],0)),"Unknown")</f>
        <v>Pull</v>
      </c>
    </row>
    <row r="3410" spans="1:18" hidden="1" x14ac:dyDescent="0.25">
      <c r="A3410" s="49" t="s">
        <v>16334</v>
      </c>
      <c r="B3410" s="49" t="s">
        <v>16235</v>
      </c>
      <c r="C3410" s="49" t="s">
        <v>45</v>
      </c>
      <c r="D3410" s="49">
        <v>2</v>
      </c>
      <c r="E3410">
        <v>82.5</v>
      </c>
      <c r="F3410">
        <v>10</v>
      </c>
      <c r="I3410" s="49"/>
      <c r="M3410" s="49" t="s">
        <v>1745</v>
      </c>
      <c r="N3410" s="49"/>
      <c r="O3410" s="49" t="s">
        <v>16335</v>
      </c>
      <c r="P3410" s="49">
        <v>10</v>
      </c>
      <c r="Q3410" s="49" t="s">
        <v>16336</v>
      </c>
      <c r="R3410" s="49" t="str">
        <f>IFERROR(INDEX(tbl_Lookup_Exercises[Category],MATCH(tbl_Exercises[[#This Row],[ExerciseName]],tbl_Lookup_Exercises[ExerciseName],0)),"Unknown")</f>
        <v>Pull</v>
      </c>
    </row>
    <row r="3411" spans="1:18" hidden="1" x14ac:dyDescent="0.25">
      <c r="A3411" s="49" t="s">
        <v>16337</v>
      </c>
      <c r="B3411" s="49" t="s">
        <v>16235</v>
      </c>
      <c r="C3411" s="49" t="s">
        <v>45</v>
      </c>
      <c r="D3411" s="49">
        <v>3</v>
      </c>
      <c r="E3411">
        <v>82.5</v>
      </c>
      <c r="F3411">
        <v>9</v>
      </c>
      <c r="I3411" s="49"/>
      <c r="M3411" s="49" t="s">
        <v>610</v>
      </c>
      <c r="N3411" s="49"/>
      <c r="O3411" s="49" t="s">
        <v>16338</v>
      </c>
      <c r="P3411" s="49">
        <v>10</v>
      </c>
      <c r="Q3411" s="49" t="s">
        <v>16339</v>
      </c>
      <c r="R3411" s="49" t="str">
        <f>IFERROR(INDEX(tbl_Lookup_Exercises[Category],MATCH(tbl_Exercises[[#This Row],[ExerciseName]],tbl_Lookup_Exercises[ExerciseName],0)),"Unknown")</f>
        <v>Pull</v>
      </c>
    </row>
    <row r="3412" spans="1:18" hidden="1" x14ac:dyDescent="0.25">
      <c r="A3412" s="49" t="s">
        <v>16340</v>
      </c>
      <c r="B3412" s="49" t="s">
        <v>16235</v>
      </c>
      <c r="C3412" s="49" t="s">
        <v>102</v>
      </c>
      <c r="D3412" s="49">
        <v>1</v>
      </c>
      <c r="E3412">
        <v>25</v>
      </c>
      <c r="F3412">
        <v>7</v>
      </c>
      <c r="I3412" s="49"/>
      <c r="M3412" s="49" t="s">
        <v>618</v>
      </c>
      <c r="N3412" s="49"/>
      <c r="O3412" s="49" t="s">
        <v>16341</v>
      </c>
      <c r="P3412" s="49">
        <v>10</v>
      </c>
      <c r="Q3412" s="49" t="s">
        <v>16342</v>
      </c>
      <c r="R3412" s="49" t="str">
        <f>IFERROR(INDEX(tbl_Lookup_Exercises[Category],MATCH(tbl_Exercises[[#This Row],[ExerciseName]],tbl_Lookup_Exercises[ExerciseName],0)),"Unknown")</f>
        <v>Arms_Biceps</v>
      </c>
    </row>
    <row r="3413" spans="1:18" hidden="1" x14ac:dyDescent="0.25">
      <c r="A3413" s="49" t="s">
        <v>16343</v>
      </c>
      <c r="B3413" s="49" t="s">
        <v>16235</v>
      </c>
      <c r="C3413" s="49" t="s">
        <v>102</v>
      </c>
      <c r="D3413" s="49">
        <v>2</v>
      </c>
      <c r="E3413">
        <v>25</v>
      </c>
      <c r="F3413">
        <v>8</v>
      </c>
      <c r="I3413" s="49"/>
      <c r="M3413" s="49" t="s">
        <v>1745</v>
      </c>
      <c r="N3413" s="49"/>
      <c r="O3413" s="49" t="s">
        <v>16344</v>
      </c>
      <c r="P3413" s="49">
        <v>10</v>
      </c>
      <c r="Q3413" s="49" t="s">
        <v>16345</v>
      </c>
      <c r="R3413" s="49" t="str">
        <f>IFERROR(INDEX(tbl_Lookup_Exercises[Category],MATCH(tbl_Exercises[[#This Row],[ExerciseName]],tbl_Lookup_Exercises[ExerciseName],0)),"Unknown")</f>
        <v>Arms_Biceps</v>
      </c>
    </row>
    <row r="3414" spans="1:18" hidden="1" x14ac:dyDescent="0.25">
      <c r="A3414" s="49" t="s">
        <v>16346</v>
      </c>
      <c r="B3414" s="49" t="s">
        <v>16235</v>
      </c>
      <c r="C3414" s="49" t="s">
        <v>102</v>
      </c>
      <c r="D3414" s="49">
        <v>3</v>
      </c>
      <c r="E3414">
        <v>25</v>
      </c>
      <c r="F3414">
        <v>9</v>
      </c>
      <c r="I3414" s="49"/>
      <c r="M3414" s="49" t="s">
        <v>1888</v>
      </c>
      <c r="N3414" s="49"/>
      <c r="O3414" s="49" t="s">
        <v>16347</v>
      </c>
      <c r="P3414" s="49">
        <v>10</v>
      </c>
      <c r="Q3414" s="49" t="s">
        <v>16348</v>
      </c>
      <c r="R3414" s="49" t="str">
        <f>IFERROR(INDEX(tbl_Lookup_Exercises[Category],MATCH(tbl_Exercises[[#This Row],[ExerciseName]],tbl_Lookup_Exercises[ExerciseName],0)),"Unknown")</f>
        <v>Arms_Biceps</v>
      </c>
    </row>
    <row r="3415" spans="1:18" hidden="1" x14ac:dyDescent="0.25">
      <c r="A3415" s="49" t="s">
        <v>16349</v>
      </c>
      <c r="B3415" s="49" t="s">
        <v>16235</v>
      </c>
      <c r="C3415" s="49" t="s">
        <v>79</v>
      </c>
      <c r="D3415" s="49">
        <v>1</v>
      </c>
      <c r="E3415">
        <v>50</v>
      </c>
      <c r="F3415">
        <v>15</v>
      </c>
      <c r="I3415" s="49"/>
      <c r="M3415" s="49" t="s">
        <v>618</v>
      </c>
      <c r="N3415" s="49"/>
      <c r="O3415" s="49" t="s">
        <v>16350</v>
      </c>
      <c r="P3415" s="49">
        <v>10</v>
      </c>
      <c r="Q3415" s="49" t="s">
        <v>16351</v>
      </c>
      <c r="R3415" s="49" t="str">
        <f>IFERROR(INDEX(tbl_Lookup_Exercises[Category],MATCH(tbl_Exercises[[#This Row],[ExerciseName]],tbl_Lookup_Exercises[ExerciseName],0)),"Unknown")</f>
        <v>Pull</v>
      </c>
    </row>
    <row r="3416" spans="1:18" hidden="1" x14ac:dyDescent="0.25">
      <c r="A3416" s="49" t="s">
        <v>16352</v>
      </c>
      <c r="B3416" s="49" t="s">
        <v>16235</v>
      </c>
      <c r="C3416" s="49" t="s">
        <v>79</v>
      </c>
      <c r="D3416" s="49">
        <v>2</v>
      </c>
      <c r="E3416">
        <v>50</v>
      </c>
      <c r="F3416">
        <v>15</v>
      </c>
      <c r="I3416" s="49"/>
      <c r="M3416" s="49" t="s">
        <v>618</v>
      </c>
      <c r="N3416" s="49"/>
      <c r="O3416" s="49" t="s">
        <v>16350</v>
      </c>
      <c r="P3416" s="49">
        <v>10</v>
      </c>
      <c r="Q3416" s="49" t="s">
        <v>16353</v>
      </c>
      <c r="R3416" s="49" t="str">
        <f>IFERROR(INDEX(tbl_Lookup_Exercises[Category],MATCH(tbl_Exercises[[#This Row],[ExerciseName]],tbl_Lookup_Exercises[ExerciseName],0)),"Unknown")</f>
        <v>Pull</v>
      </c>
    </row>
    <row r="3417" spans="1:18" hidden="1" x14ac:dyDescent="0.25">
      <c r="A3417" s="49" t="s">
        <v>16354</v>
      </c>
      <c r="B3417" s="49" t="s">
        <v>16235</v>
      </c>
      <c r="C3417" s="49" t="s">
        <v>79</v>
      </c>
      <c r="D3417" s="49">
        <v>3</v>
      </c>
      <c r="E3417">
        <v>50</v>
      </c>
      <c r="F3417">
        <v>15</v>
      </c>
      <c r="I3417" s="49"/>
      <c r="M3417" s="49" t="s">
        <v>1745</v>
      </c>
      <c r="N3417" s="49"/>
      <c r="O3417" s="49" t="s">
        <v>16355</v>
      </c>
      <c r="P3417" s="49">
        <v>10</v>
      </c>
      <c r="Q3417" s="49" t="s">
        <v>16356</v>
      </c>
      <c r="R3417" s="49" t="str">
        <f>IFERROR(INDEX(tbl_Lookup_Exercises[Category],MATCH(tbl_Exercises[[#This Row],[ExerciseName]],tbl_Lookup_Exercises[ExerciseName],0)),"Unknown")</f>
        <v>Pull</v>
      </c>
    </row>
    <row r="3418" spans="1:18" hidden="1" x14ac:dyDescent="0.25">
      <c r="A3418" s="49" t="s">
        <v>16357</v>
      </c>
      <c r="B3418" s="49" t="s">
        <v>16235</v>
      </c>
      <c r="C3418" s="49" t="s">
        <v>334</v>
      </c>
      <c r="D3418" s="49">
        <v>1</v>
      </c>
      <c r="E3418">
        <v>0</v>
      </c>
      <c r="G3418">
        <v>37.200000000000003</v>
      </c>
      <c r="I3418" s="49"/>
      <c r="M3418" s="49"/>
      <c r="N3418" s="49"/>
      <c r="O3418" s="49" t="s">
        <v>16358</v>
      </c>
      <c r="P3418" s="49">
        <v>10</v>
      </c>
      <c r="Q3418" s="49" t="s">
        <v>16359</v>
      </c>
      <c r="R3418" s="49" t="str">
        <f>IFERROR(INDEX(tbl_Lookup_Exercises[Category],MATCH(tbl_Exercises[[#This Row],[ExerciseName]],tbl_Lookup_Exercises[ExerciseName],0)),"Unknown")</f>
        <v>Carry</v>
      </c>
    </row>
    <row r="3419" spans="1:18" hidden="1" x14ac:dyDescent="0.25">
      <c r="A3419" s="49" t="s">
        <v>16360</v>
      </c>
      <c r="B3419" s="49" t="s">
        <v>16235</v>
      </c>
      <c r="C3419" s="49" t="s">
        <v>334</v>
      </c>
      <c r="D3419" s="49">
        <v>2</v>
      </c>
      <c r="E3419">
        <v>0</v>
      </c>
      <c r="G3419">
        <v>34.199999999999996</v>
      </c>
      <c r="I3419" s="49"/>
      <c r="M3419" s="49"/>
      <c r="N3419" s="49"/>
      <c r="O3419" s="49" t="s">
        <v>16361</v>
      </c>
      <c r="P3419" s="49">
        <v>10</v>
      </c>
      <c r="Q3419" s="49" t="s">
        <v>16362</v>
      </c>
      <c r="R3419" s="49" t="str">
        <f>IFERROR(INDEX(tbl_Lookup_Exercises[Category],MATCH(tbl_Exercises[[#This Row],[ExerciseName]],tbl_Lookup_Exercises[ExerciseName],0)),"Unknown")</f>
        <v>Carry</v>
      </c>
    </row>
    <row r="3420" spans="1:18" hidden="1" x14ac:dyDescent="0.25">
      <c r="A3420" s="49" t="s">
        <v>16363</v>
      </c>
      <c r="B3420" s="49" t="s">
        <v>16235</v>
      </c>
      <c r="C3420" s="49" t="s">
        <v>356</v>
      </c>
      <c r="D3420" s="49">
        <v>1</v>
      </c>
      <c r="G3420">
        <v>459</v>
      </c>
      <c r="H3420">
        <v>2</v>
      </c>
      <c r="I3420" s="49" t="s">
        <v>3957</v>
      </c>
      <c r="M3420" s="49"/>
      <c r="N3420" s="49"/>
      <c r="O3420" s="49" t="s">
        <v>16364</v>
      </c>
      <c r="P3420" s="49">
        <v>10</v>
      </c>
      <c r="Q3420" s="49" t="s">
        <v>16239</v>
      </c>
      <c r="R3420" s="49" t="str">
        <f>IFERROR(INDEX(tbl_Lookup_Exercises[Category],MATCH(tbl_Exercises[[#This Row],[ExerciseName]],tbl_Lookup_Exercises[ExerciseName],0)),"Unknown")</f>
        <v>Pull</v>
      </c>
    </row>
    <row r="3421" spans="1:18" hidden="1" x14ac:dyDescent="0.25">
      <c r="A3421" s="49" t="s">
        <v>16365</v>
      </c>
      <c r="B3421" s="49" t="s">
        <v>16240</v>
      </c>
      <c r="C3421" s="49" t="s">
        <v>363</v>
      </c>
      <c r="D3421" s="49">
        <v>1</v>
      </c>
      <c r="G3421">
        <v>300</v>
      </c>
      <c r="H3421">
        <v>0.63</v>
      </c>
      <c r="I3421" s="49" t="s">
        <v>3957</v>
      </c>
      <c r="M3421" s="49"/>
      <c r="N3421" s="49"/>
      <c r="O3421" s="49" t="s">
        <v>16366</v>
      </c>
      <c r="P3421" s="49">
        <v>10</v>
      </c>
      <c r="Q3421" s="49" t="s">
        <v>16243</v>
      </c>
      <c r="R3421" s="49" t="str">
        <f>IFERROR(INDEX(tbl_Lookup_Exercises[Category],MATCH(tbl_Exercises[[#This Row],[ExerciseName]],tbl_Lookup_Exercises[ExerciseName],0)),"Unknown")</f>
        <v>Cardio</v>
      </c>
    </row>
    <row r="3422" spans="1:18" hidden="1" x14ac:dyDescent="0.25">
      <c r="A3422" s="49" t="s">
        <v>16367</v>
      </c>
      <c r="B3422" s="49" t="s">
        <v>16240</v>
      </c>
      <c r="C3422" s="49" t="s">
        <v>394</v>
      </c>
      <c r="D3422" s="49">
        <v>1</v>
      </c>
      <c r="E3422">
        <v>0</v>
      </c>
      <c r="F3422">
        <v>15</v>
      </c>
      <c r="I3422" s="49"/>
      <c r="M3422" s="49"/>
      <c r="N3422" s="49" t="s">
        <v>16368</v>
      </c>
      <c r="O3422" s="49"/>
      <c r="P3422" s="49">
        <v>10</v>
      </c>
      <c r="Q3422" s="49" t="s">
        <v>16369</v>
      </c>
      <c r="R3422" s="49" t="str">
        <f>IFERROR(INDEX(tbl_Lookup_Exercises[Category],MATCH(tbl_Exercises[[#This Row],[ExerciseName]],tbl_Lookup_Exercises[ExerciseName],0)),"Unknown")</f>
        <v>Warmup</v>
      </c>
    </row>
    <row r="3423" spans="1:18" hidden="1" x14ac:dyDescent="0.25">
      <c r="A3423" s="49" t="s">
        <v>16370</v>
      </c>
      <c r="B3423" s="49" t="s">
        <v>16240</v>
      </c>
      <c r="C3423" s="49" t="s">
        <v>398</v>
      </c>
      <c r="D3423" s="49">
        <v>1</v>
      </c>
      <c r="E3423">
        <v>0</v>
      </c>
      <c r="F3423">
        <v>12</v>
      </c>
      <c r="I3423" s="49"/>
      <c r="M3423" s="49"/>
      <c r="N3423" s="49" t="s">
        <v>16368</v>
      </c>
      <c r="O3423" s="49"/>
      <c r="P3423" s="49">
        <v>10</v>
      </c>
      <c r="Q3423" s="49" t="s">
        <v>16371</v>
      </c>
      <c r="R3423" s="49" t="str">
        <f>IFERROR(INDEX(tbl_Lookup_Exercises[Category],MATCH(tbl_Exercises[[#This Row],[ExerciseName]],tbl_Lookup_Exercises[ExerciseName],0)),"Unknown")</f>
        <v>Warmup</v>
      </c>
    </row>
    <row r="3424" spans="1:18" hidden="1" x14ac:dyDescent="0.25">
      <c r="A3424" s="49" t="s">
        <v>16372</v>
      </c>
      <c r="B3424" s="49" t="s">
        <v>16240</v>
      </c>
      <c r="C3424" s="49" t="s">
        <v>403</v>
      </c>
      <c r="D3424" s="49">
        <v>1</v>
      </c>
      <c r="E3424">
        <v>0</v>
      </c>
      <c r="F3424">
        <v>8</v>
      </c>
      <c r="I3424" s="49"/>
      <c r="M3424" s="49"/>
      <c r="N3424" s="49" t="s">
        <v>16368</v>
      </c>
      <c r="O3424" s="49"/>
      <c r="P3424" s="49">
        <v>10</v>
      </c>
      <c r="Q3424" s="49" t="s">
        <v>16373</v>
      </c>
      <c r="R3424" s="49" t="str">
        <f>IFERROR(INDEX(tbl_Lookup_Exercises[Category],MATCH(tbl_Exercises[[#This Row],[ExerciseName]],tbl_Lookup_Exercises[ExerciseName],0)),"Unknown")</f>
        <v>Warmup</v>
      </c>
    </row>
    <row r="3425" spans="1:18" hidden="1" x14ac:dyDescent="0.25">
      <c r="A3425" s="49" t="s">
        <v>16374</v>
      </c>
      <c r="B3425" s="49" t="s">
        <v>16240</v>
      </c>
      <c r="C3425" s="49" t="s">
        <v>389</v>
      </c>
      <c r="D3425" s="49">
        <v>1</v>
      </c>
      <c r="E3425">
        <v>0</v>
      </c>
      <c r="F3425">
        <v>8</v>
      </c>
      <c r="I3425" s="49"/>
      <c r="M3425" s="49"/>
      <c r="N3425" s="49" t="s">
        <v>16368</v>
      </c>
      <c r="O3425" s="49"/>
      <c r="P3425" s="49">
        <v>10</v>
      </c>
      <c r="Q3425" s="49" t="s">
        <v>16375</v>
      </c>
      <c r="R3425" s="49" t="str">
        <f>IFERROR(INDEX(tbl_Lookup_Exercises[Category],MATCH(tbl_Exercises[[#This Row],[ExerciseName]],tbl_Lookup_Exercises[ExerciseName],0)),"Unknown")</f>
        <v>Push</v>
      </c>
    </row>
    <row r="3426" spans="1:18" hidden="1" x14ac:dyDescent="0.25">
      <c r="A3426" s="49" t="s">
        <v>16376</v>
      </c>
      <c r="B3426" s="49" t="s">
        <v>16240</v>
      </c>
      <c r="C3426" s="49" t="s">
        <v>394</v>
      </c>
      <c r="D3426" s="49">
        <v>2</v>
      </c>
      <c r="E3426">
        <v>0</v>
      </c>
      <c r="F3426">
        <v>15</v>
      </c>
      <c r="I3426" s="49"/>
      <c r="M3426" s="49"/>
      <c r="N3426" s="49" t="s">
        <v>16377</v>
      </c>
      <c r="O3426" s="49"/>
      <c r="P3426" s="49">
        <v>10</v>
      </c>
      <c r="Q3426" s="49" t="s">
        <v>16378</v>
      </c>
      <c r="R3426" s="49" t="str">
        <f>IFERROR(INDEX(tbl_Lookup_Exercises[Category],MATCH(tbl_Exercises[[#This Row],[ExerciseName]],tbl_Lookup_Exercises[ExerciseName],0)),"Unknown")</f>
        <v>Warmup</v>
      </c>
    </row>
    <row r="3427" spans="1:18" hidden="1" x14ac:dyDescent="0.25">
      <c r="A3427" s="49" t="s">
        <v>16379</v>
      </c>
      <c r="B3427" s="49" t="s">
        <v>16240</v>
      </c>
      <c r="C3427" s="49" t="s">
        <v>398</v>
      </c>
      <c r="D3427" s="49">
        <v>2</v>
      </c>
      <c r="E3427">
        <v>0</v>
      </c>
      <c r="F3427">
        <v>12</v>
      </c>
      <c r="I3427" s="49"/>
      <c r="M3427" s="49"/>
      <c r="N3427" s="49" t="s">
        <v>16377</v>
      </c>
      <c r="O3427" s="49"/>
      <c r="P3427" s="49">
        <v>10</v>
      </c>
      <c r="Q3427" s="49" t="s">
        <v>16380</v>
      </c>
      <c r="R3427" s="49" t="str">
        <f>IFERROR(INDEX(tbl_Lookup_Exercises[Category],MATCH(tbl_Exercises[[#This Row],[ExerciseName]],tbl_Lookup_Exercises[ExerciseName],0)),"Unknown")</f>
        <v>Warmup</v>
      </c>
    </row>
    <row r="3428" spans="1:18" hidden="1" x14ac:dyDescent="0.25">
      <c r="A3428" s="49" t="s">
        <v>16381</v>
      </c>
      <c r="B3428" s="49" t="s">
        <v>16240</v>
      </c>
      <c r="C3428" s="49" t="s">
        <v>403</v>
      </c>
      <c r="D3428" s="49">
        <v>2</v>
      </c>
      <c r="E3428">
        <v>0</v>
      </c>
      <c r="F3428">
        <v>8</v>
      </c>
      <c r="I3428" s="49"/>
      <c r="M3428" s="49"/>
      <c r="N3428" s="49" t="s">
        <v>16377</v>
      </c>
      <c r="O3428" s="49"/>
      <c r="P3428" s="49">
        <v>10</v>
      </c>
      <c r="Q3428" s="49" t="s">
        <v>16382</v>
      </c>
      <c r="R3428" s="49" t="str">
        <f>IFERROR(INDEX(tbl_Lookup_Exercises[Category],MATCH(tbl_Exercises[[#This Row],[ExerciseName]],tbl_Lookup_Exercises[ExerciseName],0)),"Unknown")</f>
        <v>Warmup</v>
      </c>
    </row>
    <row r="3429" spans="1:18" hidden="1" x14ac:dyDescent="0.25">
      <c r="A3429" s="49" t="s">
        <v>16383</v>
      </c>
      <c r="B3429" s="49" t="s">
        <v>16240</v>
      </c>
      <c r="C3429" s="49" t="s">
        <v>389</v>
      </c>
      <c r="D3429" s="49">
        <v>2</v>
      </c>
      <c r="E3429">
        <v>0</v>
      </c>
      <c r="F3429">
        <v>8</v>
      </c>
      <c r="I3429" s="49"/>
      <c r="M3429" s="49"/>
      <c r="N3429" s="49" t="s">
        <v>16377</v>
      </c>
      <c r="O3429" s="49"/>
      <c r="P3429" s="49">
        <v>10</v>
      </c>
      <c r="Q3429" s="49" t="s">
        <v>16384</v>
      </c>
      <c r="R3429" s="49" t="str">
        <f>IFERROR(INDEX(tbl_Lookup_Exercises[Category],MATCH(tbl_Exercises[[#This Row],[ExerciseName]],tbl_Lookup_Exercises[ExerciseName],0)),"Unknown")</f>
        <v>Push</v>
      </c>
    </row>
    <row r="3430" spans="1:18" hidden="1" x14ac:dyDescent="0.25">
      <c r="A3430" s="49" t="s">
        <v>16385</v>
      </c>
      <c r="B3430" s="49" t="s">
        <v>16240</v>
      </c>
      <c r="C3430" s="49" t="s">
        <v>147</v>
      </c>
      <c r="D3430" s="49">
        <v>1</v>
      </c>
      <c r="E3430">
        <v>110</v>
      </c>
      <c r="F3430">
        <v>10</v>
      </c>
      <c r="I3430" s="49"/>
      <c r="J3430">
        <v>2</v>
      </c>
      <c r="K3430">
        <v>1</v>
      </c>
      <c r="L3430">
        <v>3</v>
      </c>
      <c r="M3430" s="49" t="s">
        <v>2289</v>
      </c>
      <c r="N3430" s="49"/>
      <c r="O3430" s="49" t="s">
        <v>16386</v>
      </c>
      <c r="P3430" s="49">
        <v>10</v>
      </c>
      <c r="Q3430" s="49" t="s">
        <v>16387</v>
      </c>
      <c r="R3430" s="49" t="str">
        <f>IFERROR(INDEX(tbl_Lookup_Exercises[Category],MATCH(tbl_Exercises[[#This Row],[ExerciseName]],tbl_Lookup_Exercises[ExerciseName],0)),"Unknown")</f>
        <v>Push</v>
      </c>
    </row>
    <row r="3431" spans="1:18" hidden="1" x14ac:dyDescent="0.25">
      <c r="A3431" s="49" t="s">
        <v>16388</v>
      </c>
      <c r="B3431" s="49" t="s">
        <v>16240</v>
      </c>
      <c r="C3431" s="49" t="s">
        <v>147</v>
      </c>
      <c r="D3431" s="49">
        <v>2</v>
      </c>
      <c r="E3431">
        <v>130</v>
      </c>
      <c r="F3431">
        <v>10</v>
      </c>
      <c r="I3431" s="49"/>
      <c r="J3431">
        <v>2</v>
      </c>
      <c r="K3431">
        <v>1</v>
      </c>
      <c r="L3431">
        <v>3</v>
      </c>
      <c r="M3431" s="49" t="s">
        <v>618</v>
      </c>
      <c r="N3431" s="49"/>
      <c r="O3431" s="49" t="s">
        <v>16389</v>
      </c>
      <c r="P3431" s="49">
        <v>10</v>
      </c>
      <c r="Q3431" s="49" t="s">
        <v>16390</v>
      </c>
      <c r="R3431" s="49" t="str">
        <f>IFERROR(INDEX(tbl_Lookup_Exercises[Category],MATCH(tbl_Exercises[[#This Row],[ExerciseName]],tbl_Lookup_Exercises[ExerciseName],0)),"Unknown")</f>
        <v>Push</v>
      </c>
    </row>
    <row r="3432" spans="1:18" hidden="1" x14ac:dyDescent="0.25">
      <c r="A3432" s="49" t="s">
        <v>16391</v>
      </c>
      <c r="B3432" s="49" t="s">
        <v>16240</v>
      </c>
      <c r="C3432" s="49" t="s">
        <v>147</v>
      </c>
      <c r="D3432" s="49">
        <v>3</v>
      </c>
      <c r="E3432">
        <v>140</v>
      </c>
      <c r="F3432">
        <v>7</v>
      </c>
      <c r="I3432" s="49"/>
      <c r="J3432">
        <v>2</v>
      </c>
      <c r="K3432">
        <v>1</v>
      </c>
      <c r="L3432">
        <v>3</v>
      </c>
      <c r="M3432" s="49" t="s">
        <v>1745</v>
      </c>
      <c r="N3432" s="49"/>
      <c r="O3432" s="49" t="s">
        <v>16392</v>
      </c>
      <c r="P3432" s="49">
        <v>10</v>
      </c>
      <c r="Q3432" s="49" t="s">
        <v>16393</v>
      </c>
      <c r="R3432" s="49" t="str">
        <f>IFERROR(INDEX(tbl_Lookup_Exercises[Category],MATCH(tbl_Exercises[[#This Row],[ExerciseName]],tbl_Lookup_Exercises[ExerciseName],0)),"Unknown")</f>
        <v>Push</v>
      </c>
    </row>
    <row r="3433" spans="1:18" hidden="1" x14ac:dyDescent="0.25">
      <c r="A3433" s="49" t="s">
        <v>16394</v>
      </c>
      <c r="B3433" s="49" t="s">
        <v>16240</v>
      </c>
      <c r="C3433" s="49" t="s">
        <v>147</v>
      </c>
      <c r="D3433" s="49">
        <v>4</v>
      </c>
      <c r="E3433">
        <v>150</v>
      </c>
      <c r="F3433">
        <v>5.5</v>
      </c>
      <c r="I3433" s="49"/>
      <c r="J3433">
        <v>2</v>
      </c>
      <c r="K3433">
        <v>1</v>
      </c>
      <c r="L3433">
        <v>3</v>
      </c>
      <c r="M3433" s="49" t="s">
        <v>610</v>
      </c>
      <c r="N3433" s="49"/>
      <c r="O3433" s="49" t="s">
        <v>16395</v>
      </c>
      <c r="P3433" s="49">
        <v>10</v>
      </c>
      <c r="Q3433" s="49" t="s">
        <v>16396</v>
      </c>
      <c r="R3433" s="49" t="str">
        <f>IFERROR(INDEX(tbl_Lookup_Exercises[Category],MATCH(tbl_Exercises[[#This Row],[ExerciseName]],tbl_Lookup_Exercises[ExerciseName],0)),"Unknown")</f>
        <v>Push</v>
      </c>
    </row>
    <row r="3434" spans="1:18" hidden="1" x14ac:dyDescent="0.25">
      <c r="A3434" s="49" t="s">
        <v>16397</v>
      </c>
      <c r="B3434" s="49" t="s">
        <v>16240</v>
      </c>
      <c r="C3434" s="49" t="s">
        <v>147</v>
      </c>
      <c r="D3434" s="49">
        <v>5</v>
      </c>
      <c r="E3434">
        <v>150</v>
      </c>
      <c r="F3434">
        <v>5</v>
      </c>
      <c r="I3434" s="49"/>
      <c r="J3434">
        <v>2</v>
      </c>
      <c r="K3434">
        <v>1</v>
      </c>
      <c r="L3434">
        <v>3</v>
      </c>
      <c r="M3434" s="49" t="s">
        <v>610</v>
      </c>
      <c r="N3434" s="49"/>
      <c r="O3434" s="49" t="s">
        <v>16398</v>
      </c>
      <c r="P3434" s="49">
        <v>10</v>
      </c>
      <c r="Q3434" s="49" t="s">
        <v>16399</v>
      </c>
      <c r="R3434" s="49" t="str">
        <f>IFERROR(INDEX(tbl_Lookup_Exercises[Category],MATCH(tbl_Exercises[[#This Row],[ExerciseName]],tbl_Lookup_Exercises[ExerciseName],0)),"Unknown")</f>
        <v>Push</v>
      </c>
    </row>
    <row r="3435" spans="1:18" hidden="1" x14ac:dyDescent="0.25">
      <c r="A3435" s="49" t="s">
        <v>16400</v>
      </c>
      <c r="B3435" s="49" t="s">
        <v>16240</v>
      </c>
      <c r="C3435" s="49" t="s">
        <v>14743</v>
      </c>
      <c r="D3435" s="49">
        <v>1</v>
      </c>
      <c r="E3435">
        <v>50</v>
      </c>
      <c r="F3435">
        <v>10</v>
      </c>
      <c r="I3435" s="49"/>
      <c r="J3435">
        <v>2</v>
      </c>
      <c r="K3435">
        <v>1</v>
      </c>
      <c r="L3435">
        <v>3</v>
      </c>
      <c r="M3435" s="49" t="s">
        <v>2271</v>
      </c>
      <c r="N3435" s="49"/>
      <c r="O3435" s="49" t="s">
        <v>16401</v>
      </c>
      <c r="P3435" s="49">
        <v>10</v>
      </c>
      <c r="Q3435" s="49" t="s">
        <v>16402</v>
      </c>
      <c r="R3435" s="49" t="str">
        <f>IFERROR(INDEX(tbl_Lookup_Exercises[Category],MATCH(tbl_Exercises[[#This Row],[ExerciseName]],tbl_Lookup_Exercises[ExerciseName],0)),"Unknown")</f>
        <v>Push</v>
      </c>
    </row>
    <row r="3436" spans="1:18" hidden="1" x14ac:dyDescent="0.25">
      <c r="A3436" s="49" t="s">
        <v>16403</v>
      </c>
      <c r="B3436" s="49" t="s">
        <v>16240</v>
      </c>
      <c r="C3436" s="49" t="s">
        <v>14743</v>
      </c>
      <c r="D3436" s="49">
        <v>2</v>
      </c>
      <c r="E3436">
        <v>90</v>
      </c>
      <c r="F3436">
        <v>10</v>
      </c>
      <c r="I3436" s="49"/>
      <c r="J3436">
        <v>2</v>
      </c>
      <c r="K3436">
        <v>1</v>
      </c>
      <c r="L3436">
        <v>3</v>
      </c>
      <c r="M3436" s="49" t="s">
        <v>618</v>
      </c>
      <c r="N3436" s="49"/>
      <c r="O3436" s="49" t="s">
        <v>16404</v>
      </c>
      <c r="P3436" s="49">
        <v>10</v>
      </c>
      <c r="Q3436" s="49" t="s">
        <v>16405</v>
      </c>
      <c r="R3436" s="49" t="str">
        <f>IFERROR(INDEX(tbl_Lookup_Exercises[Category],MATCH(tbl_Exercises[[#This Row],[ExerciseName]],tbl_Lookup_Exercises[ExerciseName],0)),"Unknown")</f>
        <v>Push</v>
      </c>
    </row>
    <row r="3437" spans="1:18" hidden="1" x14ac:dyDescent="0.25">
      <c r="A3437" s="49" t="s">
        <v>16406</v>
      </c>
      <c r="B3437" s="49" t="s">
        <v>16240</v>
      </c>
      <c r="C3437" s="49" t="s">
        <v>14743</v>
      </c>
      <c r="D3437" s="49">
        <v>3</v>
      </c>
      <c r="E3437">
        <v>100</v>
      </c>
      <c r="F3437">
        <v>10</v>
      </c>
      <c r="I3437" s="49"/>
      <c r="J3437">
        <v>2</v>
      </c>
      <c r="K3437">
        <v>1</v>
      </c>
      <c r="L3437">
        <v>3</v>
      </c>
      <c r="M3437" s="49" t="s">
        <v>618</v>
      </c>
      <c r="N3437" s="49"/>
      <c r="O3437" s="49" t="s">
        <v>16404</v>
      </c>
      <c r="P3437" s="49">
        <v>10</v>
      </c>
      <c r="Q3437" s="49" t="s">
        <v>16407</v>
      </c>
      <c r="R3437" s="49" t="str">
        <f>IFERROR(INDEX(tbl_Lookup_Exercises[Category],MATCH(tbl_Exercises[[#This Row],[ExerciseName]],tbl_Lookup_Exercises[ExerciseName],0)),"Unknown")</f>
        <v>Push</v>
      </c>
    </row>
    <row r="3438" spans="1:18" hidden="1" x14ac:dyDescent="0.25">
      <c r="A3438" s="49" t="s">
        <v>16408</v>
      </c>
      <c r="B3438" s="49" t="s">
        <v>16240</v>
      </c>
      <c r="C3438" s="49" t="s">
        <v>14743</v>
      </c>
      <c r="D3438" s="49">
        <v>4</v>
      </c>
      <c r="E3438">
        <v>100</v>
      </c>
      <c r="F3438">
        <v>10</v>
      </c>
      <c r="I3438" s="49"/>
      <c r="J3438">
        <v>2</v>
      </c>
      <c r="K3438">
        <v>1</v>
      </c>
      <c r="L3438">
        <v>3</v>
      </c>
      <c r="M3438" s="49" t="s">
        <v>618</v>
      </c>
      <c r="N3438" s="49"/>
      <c r="O3438" s="49" t="s">
        <v>16404</v>
      </c>
      <c r="P3438" s="49">
        <v>10</v>
      </c>
      <c r="Q3438" s="49" t="s">
        <v>16409</v>
      </c>
      <c r="R3438" s="49" t="str">
        <f>IFERROR(INDEX(tbl_Lookup_Exercises[Category],MATCH(tbl_Exercises[[#This Row],[ExerciseName]],tbl_Lookup_Exercises[ExerciseName],0)),"Unknown")</f>
        <v>Push</v>
      </c>
    </row>
    <row r="3439" spans="1:18" hidden="1" x14ac:dyDescent="0.25">
      <c r="A3439" s="49" t="s">
        <v>16410</v>
      </c>
      <c r="B3439" s="49" t="s">
        <v>16240</v>
      </c>
      <c r="C3439" s="49" t="s">
        <v>172</v>
      </c>
      <c r="D3439" s="49">
        <v>1</v>
      </c>
      <c r="E3439">
        <v>20</v>
      </c>
      <c r="F3439">
        <v>12</v>
      </c>
      <c r="I3439" s="49"/>
      <c r="J3439">
        <v>2</v>
      </c>
      <c r="K3439">
        <v>1</v>
      </c>
      <c r="L3439">
        <v>3</v>
      </c>
      <c r="M3439" s="49" t="s">
        <v>2271</v>
      </c>
      <c r="N3439" s="49"/>
      <c r="O3439" s="49" t="s">
        <v>16411</v>
      </c>
      <c r="P3439" s="49">
        <v>10</v>
      </c>
      <c r="Q3439" s="49" t="s">
        <v>16412</v>
      </c>
      <c r="R3439" s="49" t="str">
        <f>IFERROR(INDEX(tbl_Lookup_Exercises[Category],MATCH(tbl_Exercises[[#This Row],[ExerciseName]],tbl_Lookup_Exercises[ExerciseName],0)),"Unknown")</f>
        <v>Push</v>
      </c>
    </row>
    <row r="3440" spans="1:18" hidden="1" x14ac:dyDescent="0.25">
      <c r="A3440" s="49" t="s">
        <v>16413</v>
      </c>
      <c r="B3440" s="49" t="s">
        <v>16240</v>
      </c>
      <c r="C3440" s="49" t="s">
        <v>172</v>
      </c>
      <c r="D3440" s="49">
        <v>2</v>
      </c>
      <c r="E3440">
        <v>20</v>
      </c>
      <c r="F3440">
        <v>12</v>
      </c>
      <c r="I3440" s="49"/>
      <c r="J3440">
        <v>2</v>
      </c>
      <c r="K3440">
        <v>1</v>
      </c>
      <c r="L3440">
        <v>3</v>
      </c>
      <c r="M3440" s="49" t="s">
        <v>2271</v>
      </c>
      <c r="N3440" s="49"/>
      <c r="O3440" s="49" t="s">
        <v>16411</v>
      </c>
      <c r="P3440" s="49">
        <v>10</v>
      </c>
      <c r="Q3440" s="49" t="s">
        <v>16414</v>
      </c>
      <c r="R3440" s="49" t="str">
        <f>IFERROR(INDEX(tbl_Lookup_Exercises[Category],MATCH(tbl_Exercises[[#This Row],[ExerciseName]],tbl_Lookup_Exercises[ExerciseName],0)),"Unknown")</f>
        <v>Push</v>
      </c>
    </row>
    <row r="3441" spans="1:18" hidden="1" x14ac:dyDescent="0.25">
      <c r="A3441" s="49" t="s">
        <v>16415</v>
      </c>
      <c r="B3441" s="49" t="s">
        <v>16240</v>
      </c>
      <c r="C3441" s="49" t="s">
        <v>172</v>
      </c>
      <c r="D3441" s="49">
        <v>3</v>
      </c>
      <c r="E3441">
        <v>20</v>
      </c>
      <c r="F3441">
        <v>12</v>
      </c>
      <c r="I3441" s="49"/>
      <c r="J3441">
        <v>2</v>
      </c>
      <c r="K3441">
        <v>1</v>
      </c>
      <c r="L3441">
        <v>3</v>
      </c>
      <c r="M3441" s="49" t="s">
        <v>2271</v>
      </c>
      <c r="N3441" s="49"/>
      <c r="O3441" s="49" t="s">
        <v>16411</v>
      </c>
      <c r="P3441" s="49">
        <v>10</v>
      </c>
      <c r="Q3441" s="49" t="s">
        <v>16416</v>
      </c>
      <c r="R3441" s="49" t="str">
        <f>IFERROR(INDEX(tbl_Lookup_Exercises[Category],MATCH(tbl_Exercises[[#This Row],[ExerciseName]],tbl_Lookup_Exercises[ExerciseName],0)),"Unknown")</f>
        <v>Push</v>
      </c>
    </row>
    <row r="3442" spans="1:18" hidden="1" x14ac:dyDescent="0.25">
      <c r="A3442" s="49" t="s">
        <v>16417</v>
      </c>
      <c r="B3442" s="49" t="s">
        <v>16240</v>
      </c>
      <c r="C3442" s="49" t="s">
        <v>313</v>
      </c>
      <c r="D3442" s="49">
        <v>1</v>
      </c>
      <c r="E3442">
        <v>60</v>
      </c>
      <c r="F3442">
        <v>10</v>
      </c>
      <c r="I3442" s="49"/>
      <c r="J3442">
        <v>2</v>
      </c>
      <c r="K3442">
        <v>1</v>
      </c>
      <c r="L3442">
        <v>3</v>
      </c>
      <c r="M3442" s="49" t="s">
        <v>1745</v>
      </c>
      <c r="N3442" s="49"/>
      <c r="O3442" s="49" t="s">
        <v>16418</v>
      </c>
      <c r="P3442" s="49">
        <v>10</v>
      </c>
      <c r="Q3442" s="49" t="s">
        <v>16419</v>
      </c>
      <c r="R3442" s="49" t="str">
        <f>IFERROR(INDEX(tbl_Lookup_Exercises[Category],MATCH(tbl_Exercises[[#This Row],[ExerciseName]],tbl_Lookup_Exercises[ExerciseName],0)),"Unknown")</f>
        <v>Push</v>
      </c>
    </row>
    <row r="3443" spans="1:18" hidden="1" x14ac:dyDescent="0.25">
      <c r="A3443" s="49" t="s">
        <v>16420</v>
      </c>
      <c r="B3443" s="49" t="s">
        <v>16240</v>
      </c>
      <c r="C3443" s="49" t="s">
        <v>313</v>
      </c>
      <c r="D3443" s="49">
        <v>2</v>
      </c>
      <c r="E3443">
        <v>60</v>
      </c>
      <c r="F3443">
        <v>10</v>
      </c>
      <c r="I3443" s="49"/>
      <c r="J3443">
        <v>2</v>
      </c>
      <c r="K3443">
        <v>1</v>
      </c>
      <c r="L3443">
        <v>2</v>
      </c>
      <c r="M3443" s="49" t="s">
        <v>1745</v>
      </c>
      <c r="N3443" s="49"/>
      <c r="O3443" s="49" t="s">
        <v>1932</v>
      </c>
      <c r="P3443" s="49">
        <v>10</v>
      </c>
      <c r="Q3443" s="49" t="s">
        <v>16421</v>
      </c>
      <c r="R3443" s="49" t="str">
        <f>IFERROR(INDEX(tbl_Lookup_Exercises[Category],MATCH(tbl_Exercises[[#This Row],[ExerciseName]],tbl_Lookup_Exercises[ExerciseName],0)),"Unknown")</f>
        <v>Push</v>
      </c>
    </row>
    <row r="3444" spans="1:18" hidden="1" x14ac:dyDescent="0.25">
      <c r="A3444" s="49" t="s">
        <v>16422</v>
      </c>
      <c r="B3444" s="49" t="s">
        <v>16240</v>
      </c>
      <c r="C3444" s="49" t="s">
        <v>313</v>
      </c>
      <c r="D3444" s="49">
        <v>3</v>
      </c>
      <c r="E3444">
        <v>60</v>
      </c>
      <c r="F3444">
        <v>10</v>
      </c>
      <c r="I3444" s="49"/>
      <c r="J3444">
        <v>2</v>
      </c>
      <c r="K3444">
        <v>1</v>
      </c>
      <c r="L3444">
        <v>2</v>
      </c>
      <c r="M3444" s="49" t="s">
        <v>1745</v>
      </c>
      <c r="N3444" s="49"/>
      <c r="O3444" s="49" t="s">
        <v>1932</v>
      </c>
      <c r="P3444" s="49">
        <v>10</v>
      </c>
      <c r="Q3444" s="49" t="s">
        <v>16423</v>
      </c>
      <c r="R3444" s="49" t="str">
        <f>IFERROR(INDEX(tbl_Lookup_Exercises[Category],MATCH(tbl_Exercises[[#This Row],[ExerciseName]],tbl_Lookup_Exercises[ExerciseName],0)),"Unknown")</f>
        <v>Push</v>
      </c>
    </row>
    <row r="3445" spans="1:18" hidden="1" x14ac:dyDescent="0.25">
      <c r="A3445" s="49" t="s">
        <v>16424</v>
      </c>
      <c r="B3445" s="49" t="s">
        <v>16240</v>
      </c>
      <c r="C3445" s="49" t="s">
        <v>217</v>
      </c>
      <c r="D3445" s="49">
        <v>1</v>
      </c>
      <c r="E3445">
        <v>27.5</v>
      </c>
      <c r="F3445">
        <v>8</v>
      </c>
      <c r="I3445" s="49"/>
      <c r="J3445">
        <v>2</v>
      </c>
      <c r="K3445">
        <v>1</v>
      </c>
      <c r="L3445">
        <v>3</v>
      </c>
      <c r="M3445" s="49" t="s">
        <v>1745</v>
      </c>
      <c r="N3445" s="49"/>
      <c r="O3445" s="49" t="s">
        <v>16425</v>
      </c>
      <c r="P3445" s="49">
        <v>10</v>
      </c>
      <c r="Q3445" s="49" t="s">
        <v>16426</v>
      </c>
      <c r="R3445" s="49" t="str">
        <f>IFERROR(INDEX(tbl_Lookup_Exercises[Category],MATCH(tbl_Exercises[[#This Row],[ExerciseName]],tbl_Lookup_Exercises[ExerciseName],0)),"Unknown")</f>
        <v>Arms_Triceps</v>
      </c>
    </row>
    <row r="3446" spans="1:18" hidden="1" x14ac:dyDescent="0.25">
      <c r="A3446" s="49" t="s">
        <v>16427</v>
      </c>
      <c r="B3446" s="49" t="s">
        <v>16240</v>
      </c>
      <c r="C3446" s="49" t="s">
        <v>217</v>
      </c>
      <c r="D3446" s="49">
        <v>2</v>
      </c>
      <c r="E3446">
        <v>27.5</v>
      </c>
      <c r="F3446">
        <v>7</v>
      </c>
      <c r="I3446" s="49"/>
      <c r="J3446">
        <v>2</v>
      </c>
      <c r="K3446">
        <v>1</v>
      </c>
      <c r="L3446">
        <v>3</v>
      </c>
      <c r="M3446" s="49" t="s">
        <v>610</v>
      </c>
      <c r="N3446" s="49"/>
      <c r="O3446" s="49" t="s">
        <v>16428</v>
      </c>
      <c r="P3446" s="49">
        <v>10</v>
      </c>
      <c r="Q3446" s="49" t="s">
        <v>16429</v>
      </c>
      <c r="R3446" s="49" t="str">
        <f>IFERROR(INDEX(tbl_Lookup_Exercises[Category],MATCH(tbl_Exercises[[#This Row],[ExerciseName]],tbl_Lookup_Exercises[ExerciseName],0)),"Unknown")</f>
        <v>Arms_Triceps</v>
      </c>
    </row>
    <row r="3447" spans="1:18" hidden="1" x14ac:dyDescent="0.25">
      <c r="A3447" s="49" t="s">
        <v>16430</v>
      </c>
      <c r="B3447" s="49" t="s">
        <v>16240</v>
      </c>
      <c r="C3447" s="49" t="s">
        <v>217</v>
      </c>
      <c r="D3447" s="49">
        <v>3</v>
      </c>
      <c r="E3447">
        <v>27.5</v>
      </c>
      <c r="F3447">
        <v>6</v>
      </c>
      <c r="I3447" s="49"/>
      <c r="J3447">
        <v>2</v>
      </c>
      <c r="K3447">
        <v>1</v>
      </c>
      <c r="L3447">
        <v>3</v>
      </c>
      <c r="M3447" s="49" t="s">
        <v>610</v>
      </c>
      <c r="N3447" s="49"/>
      <c r="O3447" s="49" t="s">
        <v>16431</v>
      </c>
      <c r="P3447" s="49">
        <v>10</v>
      </c>
      <c r="Q3447" s="49" t="s">
        <v>16432</v>
      </c>
      <c r="R3447" s="49" t="str">
        <f>IFERROR(INDEX(tbl_Lookup_Exercises[Category],MATCH(tbl_Exercises[[#This Row],[ExerciseName]],tbl_Lookup_Exercises[ExerciseName],0)),"Unknown")</f>
        <v>Arms_Triceps</v>
      </c>
    </row>
    <row r="3448" spans="1:18" hidden="1" x14ac:dyDescent="0.25">
      <c r="A3448" s="49" t="s">
        <v>16433</v>
      </c>
      <c r="B3448" s="49" t="s">
        <v>16240</v>
      </c>
      <c r="C3448" s="49" t="s">
        <v>209</v>
      </c>
      <c r="D3448" s="49">
        <v>1</v>
      </c>
      <c r="E3448">
        <v>75</v>
      </c>
      <c r="F3448">
        <v>8</v>
      </c>
      <c r="I3448" s="49"/>
      <c r="J3448">
        <v>2</v>
      </c>
      <c r="K3448">
        <v>1</v>
      </c>
      <c r="L3448">
        <v>3</v>
      </c>
      <c r="M3448" s="49" t="s">
        <v>618</v>
      </c>
      <c r="N3448" s="49"/>
      <c r="O3448" s="49" t="s">
        <v>3189</v>
      </c>
      <c r="P3448" s="49">
        <v>10</v>
      </c>
      <c r="Q3448" s="49" t="s">
        <v>16434</v>
      </c>
      <c r="R3448" s="49" t="str">
        <f>IFERROR(INDEX(tbl_Lookup_Exercises[Category],MATCH(tbl_Exercises[[#This Row],[ExerciseName]],tbl_Lookup_Exercises[ExerciseName],0)),"Unknown")</f>
        <v>Arms_Triceps</v>
      </c>
    </row>
    <row r="3449" spans="1:18" hidden="1" x14ac:dyDescent="0.25">
      <c r="A3449" s="49" t="s">
        <v>16435</v>
      </c>
      <c r="B3449" s="49" t="s">
        <v>16240</v>
      </c>
      <c r="C3449" s="49" t="s">
        <v>209</v>
      </c>
      <c r="D3449" s="49">
        <v>2</v>
      </c>
      <c r="E3449">
        <v>75</v>
      </c>
      <c r="F3449">
        <v>10</v>
      </c>
      <c r="I3449" s="49"/>
      <c r="J3449">
        <v>2</v>
      </c>
      <c r="K3449">
        <v>1</v>
      </c>
      <c r="L3449">
        <v>3</v>
      </c>
      <c r="M3449" s="49" t="s">
        <v>1745</v>
      </c>
      <c r="N3449" s="49"/>
      <c r="O3449" s="49" t="s">
        <v>2181</v>
      </c>
      <c r="P3449" s="49">
        <v>10</v>
      </c>
      <c r="Q3449" s="49" t="s">
        <v>16436</v>
      </c>
      <c r="R3449" s="49" t="str">
        <f>IFERROR(INDEX(tbl_Lookup_Exercises[Category],MATCH(tbl_Exercises[[#This Row],[ExerciseName]],tbl_Lookup_Exercises[ExerciseName],0)),"Unknown")</f>
        <v>Arms_Triceps</v>
      </c>
    </row>
    <row r="3450" spans="1:18" hidden="1" x14ac:dyDescent="0.25">
      <c r="A3450" s="49" t="s">
        <v>16437</v>
      </c>
      <c r="B3450" s="49" t="s">
        <v>16240</v>
      </c>
      <c r="C3450" s="49" t="s">
        <v>209</v>
      </c>
      <c r="D3450" s="49">
        <v>3</v>
      </c>
      <c r="E3450">
        <v>75</v>
      </c>
      <c r="F3450">
        <v>7</v>
      </c>
      <c r="I3450" s="49"/>
      <c r="J3450">
        <v>2</v>
      </c>
      <c r="K3450">
        <v>1</v>
      </c>
      <c r="L3450">
        <v>3</v>
      </c>
      <c r="M3450" s="49" t="s">
        <v>610</v>
      </c>
      <c r="N3450" s="49"/>
      <c r="O3450" s="49" t="s">
        <v>2350</v>
      </c>
      <c r="P3450" s="49">
        <v>10</v>
      </c>
      <c r="Q3450" s="49" t="s">
        <v>16438</v>
      </c>
      <c r="R3450" s="49" t="str">
        <f>IFERROR(INDEX(tbl_Lookup_Exercises[Category],MATCH(tbl_Exercises[[#This Row],[ExerciseName]],tbl_Lookup_Exercises[ExerciseName],0)),"Unknown")</f>
        <v>Arms_Triceps</v>
      </c>
    </row>
    <row r="3451" spans="1:18" hidden="1" x14ac:dyDescent="0.25">
      <c r="A3451" s="49" t="s">
        <v>16439</v>
      </c>
      <c r="B3451" s="49" t="s">
        <v>16240</v>
      </c>
      <c r="C3451" s="49" t="s">
        <v>334</v>
      </c>
      <c r="D3451" s="49">
        <v>1</v>
      </c>
      <c r="E3451">
        <v>0</v>
      </c>
      <c r="G3451">
        <v>61.800000000000004</v>
      </c>
      <c r="I3451" s="49"/>
      <c r="M3451" s="49"/>
      <c r="N3451" s="49"/>
      <c r="O3451" s="49" t="s">
        <v>6982</v>
      </c>
      <c r="P3451" s="49">
        <v>10</v>
      </c>
      <c r="Q3451" s="49" t="s">
        <v>16440</v>
      </c>
      <c r="R3451" s="49" t="str">
        <f>IFERROR(INDEX(tbl_Lookup_Exercises[Category],MATCH(tbl_Exercises[[#This Row],[ExerciseName]],tbl_Lookup_Exercises[ExerciseName],0)),"Unknown")</f>
        <v>Carry</v>
      </c>
    </row>
    <row r="3452" spans="1:18" hidden="1" x14ac:dyDescent="0.25">
      <c r="A3452" s="49" t="s">
        <v>16441</v>
      </c>
      <c r="B3452" s="49" t="s">
        <v>16240</v>
      </c>
      <c r="C3452" s="49" t="s">
        <v>334</v>
      </c>
      <c r="D3452" s="49">
        <v>2</v>
      </c>
      <c r="E3452">
        <v>0</v>
      </c>
      <c r="G3452">
        <v>49.8</v>
      </c>
      <c r="I3452" s="49"/>
      <c r="M3452" s="49"/>
      <c r="N3452" s="49"/>
      <c r="O3452" s="49" t="s">
        <v>6856</v>
      </c>
      <c r="P3452" s="49">
        <v>10</v>
      </c>
      <c r="Q3452" s="49" t="s">
        <v>16244</v>
      </c>
      <c r="R3452" s="49" t="str">
        <f>IFERROR(INDEX(tbl_Lookup_Exercises[Category],MATCH(tbl_Exercises[[#This Row],[ExerciseName]],tbl_Lookup_Exercises[ExerciseName],0)),"Unknown")</f>
        <v>Carry</v>
      </c>
    </row>
    <row r="3453" spans="1:18" hidden="1" x14ac:dyDescent="0.25">
      <c r="A3453" s="49" t="s">
        <v>16442</v>
      </c>
      <c r="B3453" s="49" t="s">
        <v>16245</v>
      </c>
      <c r="C3453" s="49" t="s">
        <v>363</v>
      </c>
      <c r="D3453" s="49">
        <v>1</v>
      </c>
      <c r="G3453">
        <v>300</v>
      </c>
      <c r="H3453">
        <v>0.63</v>
      </c>
      <c r="I3453" s="49" t="s">
        <v>3957</v>
      </c>
      <c r="M3453" s="49"/>
      <c r="N3453" s="49"/>
      <c r="O3453" s="49" t="s">
        <v>15582</v>
      </c>
      <c r="P3453" s="49">
        <v>10</v>
      </c>
      <c r="Q3453" s="49" t="s">
        <v>16248</v>
      </c>
      <c r="R3453" s="49" t="str">
        <f>IFERROR(INDEX(tbl_Lookup_Exercises[Category],MATCH(tbl_Exercises[[#This Row],[ExerciseName]],tbl_Lookup_Exercises[ExerciseName],0)),"Unknown")</f>
        <v>Cardio</v>
      </c>
    </row>
    <row r="3454" spans="1:18" hidden="1" x14ac:dyDescent="0.25">
      <c r="A3454" s="49" t="s">
        <v>16443</v>
      </c>
      <c r="B3454" s="49" t="s">
        <v>16245</v>
      </c>
      <c r="C3454" s="49" t="s">
        <v>269</v>
      </c>
      <c r="D3454" s="49">
        <v>1</v>
      </c>
      <c r="E3454">
        <v>0</v>
      </c>
      <c r="F3454">
        <v>10</v>
      </c>
      <c r="I3454" s="49"/>
      <c r="M3454" s="49"/>
      <c r="N3454" s="49" t="s">
        <v>16444</v>
      </c>
      <c r="O3454" s="49"/>
      <c r="P3454" s="49">
        <v>10</v>
      </c>
      <c r="Q3454" s="49" t="s">
        <v>16445</v>
      </c>
      <c r="R3454" s="49" t="str">
        <f>IFERROR(INDEX(tbl_Lookup_Exercises[Category],MATCH(tbl_Exercises[[#This Row],[ExerciseName]],tbl_Lookup_Exercises[ExerciseName],0)),"Unknown")</f>
        <v>Legs</v>
      </c>
    </row>
    <row r="3455" spans="1:18" hidden="1" x14ac:dyDescent="0.25">
      <c r="A3455" s="49" t="s">
        <v>16446</v>
      </c>
      <c r="B3455" s="49" t="s">
        <v>16245</v>
      </c>
      <c r="C3455" s="49" t="s">
        <v>423</v>
      </c>
      <c r="D3455" s="49">
        <v>1</v>
      </c>
      <c r="E3455">
        <v>0</v>
      </c>
      <c r="F3455">
        <v>12</v>
      </c>
      <c r="I3455" s="49"/>
      <c r="M3455" s="49"/>
      <c r="N3455" s="49" t="s">
        <v>16444</v>
      </c>
      <c r="O3455" s="49"/>
      <c r="P3455" s="49">
        <v>10</v>
      </c>
      <c r="Q3455" s="49" t="s">
        <v>16447</v>
      </c>
      <c r="R3455" s="49" t="str">
        <f>IFERROR(INDEX(tbl_Lookup_Exercises[Category],MATCH(tbl_Exercises[[#This Row],[ExerciseName]],tbl_Lookup_Exercises[ExerciseName],0)),"Unknown")</f>
        <v>Warmup</v>
      </c>
    </row>
    <row r="3456" spans="1:18" hidden="1" x14ac:dyDescent="0.25">
      <c r="A3456" s="49" t="s">
        <v>16448</v>
      </c>
      <c r="B3456" s="49" t="s">
        <v>16245</v>
      </c>
      <c r="C3456" s="49" t="s">
        <v>299</v>
      </c>
      <c r="D3456" s="49">
        <v>1</v>
      </c>
      <c r="E3456">
        <v>0</v>
      </c>
      <c r="F3456">
        <v>10</v>
      </c>
      <c r="I3456" s="49"/>
      <c r="M3456" s="49"/>
      <c r="N3456" s="49" t="s">
        <v>16444</v>
      </c>
      <c r="O3456" s="49"/>
      <c r="P3456" s="49">
        <v>10</v>
      </c>
      <c r="Q3456" s="49" t="s">
        <v>16449</v>
      </c>
      <c r="R3456" s="49" t="str">
        <f>IFERROR(INDEX(tbl_Lookup_Exercises[Category],MATCH(tbl_Exercises[[#This Row],[ExerciseName]],tbl_Lookup_Exercises[ExerciseName],0)),"Unknown")</f>
        <v>Legs</v>
      </c>
    </row>
    <row r="3457" spans="1:18" hidden="1" x14ac:dyDescent="0.25">
      <c r="A3457" s="49" t="s">
        <v>16450</v>
      </c>
      <c r="B3457" s="49" t="s">
        <v>16245</v>
      </c>
      <c r="C3457" s="49" t="s">
        <v>286</v>
      </c>
      <c r="D3457" s="49">
        <v>1</v>
      </c>
      <c r="E3457">
        <v>0</v>
      </c>
      <c r="F3457">
        <v>15</v>
      </c>
      <c r="I3457" s="49"/>
      <c r="M3457" s="49"/>
      <c r="N3457" s="49" t="s">
        <v>16444</v>
      </c>
      <c r="O3457" s="49"/>
      <c r="P3457" s="49">
        <v>10</v>
      </c>
      <c r="Q3457" s="49" t="s">
        <v>16451</v>
      </c>
      <c r="R3457" s="49" t="str">
        <f>IFERROR(INDEX(tbl_Lookup_Exercises[Category],MATCH(tbl_Exercises[[#This Row],[ExerciseName]],tbl_Lookup_Exercises[ExerciseName],0)),"Unknown")</f>
        <v>Legs</v>
      </c>
    </row>
    <row r="3458" spans="1:18" hidden="1" x14ac:dyDescent="0.25">
      <c r="A3458" s="49" t="s">
        <v>16452</v>
      </c>
      <c r="B3458" s="49" t="s">
        <v>16245</v>
      </c>
      <c r="C3458" s="49" t="s">
        <v>269</v>
      </c>
      <c r="D3458" s="49">
        <v>2</v>
      </c>
      <c r="E3458">
        <v>0</v>
      </c>
      <c r="F3458">
        <v>10</v>
      </c>
      <c r="I3458" s="49"/>
      <c r="M3458" s="49"/>
      <c r="N3458" s="49" t="s">
        <v>16453</v>
      </c>
      <c r="O3458" s="49"/>
      <c r="P3458" s="49">
        <v>10</v>
      </c>
      <c r="Q3458" s="49" t="s">
        <v>16454</v>
      </c>
      <c r="R3458" s="49" t="str">
        <f>IFERROR(INDEX(tbl_Lookup_Exercises[Category],MATCH(tbl_Exercises[[#This Row],[ExerciseName]],tbl_Lookup_Exercises[ExerciseName],0)),"Unknown")</f>
        <v>Legs</v>
      </c>
    </row>
    <row r="3459" spans="1:18" hidden="1" x14ac:dyDescent="0.25">
      <c r="A3459" s="49" t="s">
        <v>16455</v>
      </c>
      <c r="B3459" s="49" t="s">
        <v>16245</v>
      </c>
      <c r="C3459" s="49" t="s">
        <v>423</v>
      </c>
      <c r="D3459" s="49">
        <v>2</v>
      </c>
      <c r="E3459">
        <v>0</v>
      </c>
      <c r="F3459">
        <v>10</v>
      </c>
      <c r="I3459" s="49"/>
      <c r="M3459" s="49"/>
      <c r="N3459" s="49" t="s">
        <v>16453</v>
      </c>
      <c r="O3459" s="49"/>
      <c r="P3459" s="49">
        <v>10</v>
      </c>
      <c r="Q3459" s="49" t="s">
        <v>16456</v>
      </c>
      <c r="R3459" s="49" t="str">
        <f>IFERROR(INDEX(tbl_Lookup_Exercises[Category],MATCH(tbl_Exercises[[#This Row],[ExerciseName]],tbl_Lookup_Exercises[ExerciseName],0)),"Unknown")</f>
        <v>Warmup</v>
      </c>
    </row>
    <row r="3460" spans="1:18" hidden="1" x14ac:dyDescent="0.25">
      <c r="A3460" s="49" t="s">
        <v>16457</v>
      </c>
      <c r="B3460" s="49" t="s">
        <v>16245</v>
      </c>
      <c r="C3460" s="49" t="s">
        <v>299</v>
      </c>
      <c r="D3460" s="49">
        <v>2</v>
      </c>
      <c r="E3460">
        <v>0</v>
      </c>
      <c r="F3460">
        <v>12</v>
      </c>
      <c r="I3460" s="49"/>
      <c r="M3460" s="49"/>
      <c r="N3460" s="49" t="s">
        <v>16453</v>
      </c>
      <c r="O3460" s="49"/>
      <c r="P3460" s="49">
        <v>10</v>
      </c>
      <c r="Q3460" s="49" t="s">
        <v>16458</v>
      </c>
      <c r="R3460" s="49" t="str">
        <f>IFERROR(INDEX(tbl_Lookup_Exercises[Category],MATCH(tbl_Exercises[[#This Row],[ExerciseName]],tbl_Lookup_Exercises[ExerciseName],0)),"Unknown")</f>
        <v>Legs</v>
      </c>
    </row>
    <row r="3461" spans="1:18" hidden="1" x14ac:dyDescent="0.25">
      <c r="A3461" s="49" t="s">
        <v>16459</v>
      </c>
      <c r="B3461" s="49" t="s">
        <v>16245</v>
      </c>
      <c r="C3461" s="49" t="s">
        <v>286</v>
      </c>
      <c r="D3461" s="49">
        <v>2</v>
      </c>
      <c r="E3461">
        <v>0</v>
      </c>
      <c r="F3461">
        <v>15</v>
      </c>
      <c r="I3461" s="49"/>
      <c r="M3461" s="49"/>
      <c r="N3461" s="49" t="s">
        <v>16453</v>
      </c>
      <c r="O3461" s="49"/>
      <c r="P3461" s="49">
        <v>10</v>
      </c>
      <c r="Q3461" s="49" t="s">
        <v>16460</v>
      </c>
      <c r="R3461" s="49" t="str">
        <f>IFERROR(INDEX(tbl_Lookup_Exercises[Category],MATCH(tbl_Exercises[[#This Row],[ExerciseName]],tbl_Lookup_Exercises[ExerciseName],0)),"Unknown")</f>
        <v>Legs</v>
      </c>
    </row>
    <row r="3462" spans="1:18" hidden="1" x14ac:dyDescent="0.25">
      <c r="A3462" s="49" t="s">
        <v>16461</v>
      </c>
      <c r="B3462" s="49" t="s">
        <v>16245</v>
      </c>
      <c r="C3462" s="49" t="s">
        <v>1</v>
      </c>
      <c r="D3462" s="49">
        <v>1</v>
      </c>
      <c r="E3462">
        <v>150</v>
      </c>
      <c r="G3462">
        <v>60</v>
      </c>
      <c r="I3462" s="49"/>
      <c r="M3462" s="49"/>
      <c r="N3462" s="49"/>
      <c r="O3462" s="49" t="s">
        <v>16462</v>
      </c>
      <c r="P3462" s="49">
        <v>10</v>
      </c>
      <c r="Q3462" s="49" t="s">
        <v>16463</v>
      </c>
      <c r="R3462" s="49" t="str">
        <f>IFERROR(INDEX(tbl_Lookup_Exercises[Category],MATCH(tbl_Exercises[[#This Row],[ExerciseName]],tbl_Lookup_Exercises[ExerciseName],0)),"Unknown")</f>
        <v>Carry</v>
      </c>
    </row>
    <row r="3463" spans="1:18" hidden="1" x14ac:dyDescent="0.25">
      <c r="A3463" s="49" t="s">
        <v>16464</v>
      </c>
      <c r="B3463" s="49" t="s">
        <v>16245</v>
      </c>
      <c r="C3463" s="49" t="s">
        <v>1</v>
      </c>
      <c r="D3463" s="49">
        <v>2</v>
      </c>
      <c r="E3463">
        <v>150</v>
      </c>
      <c r="G3463">
        <v>61.800000000000004</v>
      </c>
      <c r="I3463" s="49"/>
      <c r="M3463" s="49"/>
      <c r="N3463" s="49"/>
      <c r="O3463" s="49" t="s">
        <v>16465</v>
      </c>
      <c r="P3463" s="49">
        <v>10</v>
      </c>
      <c r="Q3463" s="49" t="s">
        <v>16466</v>
      </c>
      <c r="R3463" s="49" t="str">
        <f>IFERROR(INDEX(tbl_Lookup_Exercises[Category],MATCH(tbl_Exercises[[#This Row],[ExerciseName]],tbl_Lookup_Exercises[ExerciseName],0)),"Unknown")</f>
        <v>Carry</v>
      </c>
    </row>
    <row r="3464" spans="1:18" hidden="1" x14ac:dyDescent="0.25">
      <c r="A3464" s="49" t="s">
        <v>16467</v>
      </c>
      <c r="B3464" s="49" t="s">
        <v>16245</v>
      </c>
      <c r="C3464" s="49" t="s">
        <v>1</v>
      </c>
      <c r="D3464" s="49">
        <v>3</v>
      </c>
      <c r="E3464">
        <v>150</v>
      </c>
      <c r="G3464">
        <v>60</v>
      </c>
      <c r="I3464" s="49"/>
      <c r="M3464" s="49"/>
      <c r="N3464" s="49"/>
      <c r="O3464" s="49" t="s">
        <v>16462</v>
      </c>
      <c r="P3464" s="49">
        <v>10</v>
      </c>
      <c r="Q3464" s="49" t="s">
        <v>16468</v>
      </c>
      <c r="R3464" s="49" t="str">
        <f>IFERROR(INDEX(tbl_Lookup_Exercises[Category],MATCH(tbl_Exercises[[#This Row],[ExerciseName]],tbl_Lookup_Exercises[ExerciseName],0)),"Unknown")</f>
        <v>Carry</v>
      </c>
    </row>
    <row r="3465" spans="1:18" hidden="1" x14ac:dyDescent="0.25">
      <c r="A3465" s="49" t="s">
        <v>16469</v>
      </c>
      <c r="B3465" s="49" t="s">
        <v>16245</v>
      </c>
      <c r="C3465" s="49" t="s">
        <v>249</v>
      </c>
      <c r="D3465" s="49">
        <v>1</v>
      </c>
      <c r="E3465">
        <v>150</v>
      </c>
      <c r="F3465">
        <v>10</v>
      </c>
      <c r="I3465" s="49"/>
      <c r="J3465">
        <v>2</v>
      </c>
      <c r="K3465">
        <v>1</v>
      </c>
      <c r="L3465">
        <v>3</v>
      </c>
      <c r="M3465" s="49" t="s">
        <v>618</v>
      </c>
      <c r="N3465" s="49"/>
      <c r="O3465" s="49" t="s">
        <v>16470</v>
      </c>
      <c r="P3465" s="49">
        <v>10</v>
      </c>
      <c r="Q3465" s="49" t="s">
        <v>16471</v>
      </c>
      <c r="R3465" s="49" t="str">
        <f>IFERROR(INDEX(tbl_Lookup_Exercises[Category],MATCH(tbl_Exercises[[#This Row],[ExerciseName]],tbl_Lookup_Exercises[ExerciseName],0)),"Unknown")</f>
        <v>Legs</v>
      </c>
    </row>
    <row r="3466" spans="1:18" hidden="1" x14ac:dyDescent="0.25">
      <c r="A3466" s="49" t="s">
        <v>16472</v>
      </c>
      <c r="B3466" s="49" t="s">
        <v>16245</v>
      </c>
      <c r="C3466" s="49" t="s">
        <v>249</v>
      </c>
      <c r="D3466" s="49">
        <v>2</v>
      </c>
      <c r="E3466">
        <v>150</v>
      </c>
      <c r="F3466">
        <v>10</v>
      </c>
      <c r="I3466" s="49"/>
      <c r="J3466">
        <v>2</v>
      </c>
      <c r="K3466">
        <v>1</v>
      </c>
      <c r="L3466">
        <v>3</v>
      </c>
      <c r="M3466" s="49" t="s">
        <v>618</v>
      </c>
      <c r="N3466" s="49"/>
      <c r="O3466" s="49" t="s">
        <v>16470</v>
      </c>
      <c r="P3466" s="49">
        <v>10</v>
      </c>
      <c r="Q3466" s="49" t="s">
        <v>16473</v>
      </c>
      <c r="R3466" s="49" t="str">
        <f>IFERROR(INDEX(tbl_Lookup_Exercises[Category],MATCH(tbl_Exercises[[#This Row],[ExerciseName]],tbl_Lookup_Exercises[ExerciseName],0)),"Unknown")</f>
        <v>Legs</v>
      </c>
    </row>
    <row r="3467" spans="1:18" hidden="1" x14ac:dyDescent="0.25">
      <c r="A3467" s="49" t="s">
        <v>16474</v>
      </c>
      <c r="B3467" s="49" t="s">
        <v>16245</v>
      </c>
      <c r="C3467" s="49" t="s">
        <v>249</v>
      </c>
      <c r="D3467" s="49">
        <v>3</v>
      </c>
      <c r="E3467">
        <v>150</v>
      </c>
      <c r="F3467">
        <v>10</v>
      </c>
      <c r="I3467" s="49"/>
      <c r="J3467">
        <v>2</v>
      </c>
      <c r="K3467">
        <v>1</v>
      </c>
      <c r="L3467">
        <v>3</v>
      </c>
      <c r="M3467" s="49" t="s">
        <v>618</v>
      </c>
      <c r="N3467" s="49"/>
      <c r="O3467" s="49" t="s">
        <v>16470</v>
      </c>
      <c r="P3467" s="49">
        <v>10</v>
      </c>
      <c r="Q3467" s="49" t="s">
        <v>16475</v>
      </c>
      <c r="R3467" s="49" t="str">
        <f>IFERROR(INDEX(tbl_Lookup_Exercises[Category],MATCH(tbl_Exercises[[#This Row],[ExerciseName]],tbl_Lookup_Exercises[ExerciseName],0)),"Unknown")</f>
        <v>Legs</v>
      </c>
    </row>
    <row r="3468" spans="1:18" hidden="1" x14ac:dyDescent="0.25">
      <c r="A3468" s="49" t="s">
        <v>16476</v>
      </c>
      <c r="B3468" s="49" t="s">
        <v>16245</v>
      </c>
      <c r="C3468" s="49" t="s">
        <v>256</v>
      </c>
      <c r="D3468" s="49">
        <v>1</v>
      </c>
      <c r="E3468">
        <v>55</v>
      </c>
      <c r="F3468">
        <v>8</v>
      </c>
      <c r="I3468" s="49"/>
      <c r="J3468">
        <v>3</v>
      </c>
      <c r="K3468">
        <v>1</v>
      </c>
      <c r="L3468">
        <v>2</v>
      </c>
      <c r="M3468" s="49" t="s">
        <v>618</v>
      </c>
      <c r="N3468" s="49"/>
      <c r="O3468" s="49" t="s">
        <v>16477</v>
      </c>
      <c r="P3468" s="49">
        <v>10</v>
      </c>
      <c r="Q3468" s="49" t="s">
        <v>16478</v>
      </c>
      <c r="R3468" s="49" t="str">
        <f>IFERROR(INDEX(tbl_Lookup_Exercises[Category],MATCH(tbl_Exercises[[#This Row],[ExerciseName]],tbl_Lookup_Exercises[ExerciseName],0)),"Unknown")</f>
        <v>Legs</v>
      </c>
    </row>
    <row r="3469" spans="1:18" hidden="1" x14ac:dyDescent="0.25">
      <c r="A3469" s="49" t="s">
        <v>16479</v>
      </c>
      <c r="B3469" s="49" t="s">
        <v>16245</v>
      </c>
      <c r="C3469" s="49" t="s">
        <v>256</v>
      </c>
      <c r="D3469" s="49">
        <v>2</v>
      </c>
      <c r="E3469">
        <v>55</v>
      </c>
      <c r="F3469">
        <v>8</v>
      </c>
      <c r="I3469" s="49"/>
      <c r="J3469">
        <v>3</v>
      </c>
      <c r="K3469">
        <v>1</v>
      </c>
      <c r="L3469">
        <v>2</v>
      </c>
      <c r="M3469" s="49" t="s">
        <v>618</v>
      </c>
      <c r="N3469" s="49"/>
      <c r="O3469" s="49" t="s">
        <v>16477</v>
      </c>
      <c r="P3469" s="49">
        <v>10</v>
      </c>
      <c r="Q3469" s="49" t="s">
        <v>16480</v>
      </c>
      <c r="R3469" s="49" t="str">
        <f>IFERROR(INDEX(tbl_Lookup_Exercises[Category],MATCH(tbl_Exercises[[#This Row],[ExerciseName]],tbl_Lookup_Exercises[ExerciseName],0)),"Unknown")</f>
        <v>Legs</v>
      </c>
    </row>
    <row r="3470" spans="1:18" hidden="1" x14ac:dyDescent="0.25">
      <c r="A3470" s="49" t="s">
        <v>16481</v>
      </c>
      <c r="B3470" s="49" t="s">
        <v>16245</v>
      </c>
      <c r="C3470" s="49" t="s">
        <v>256</v>
      </c>
      <c r="D3470" s="49">
        <v>3</v>
      </c>
      <c r="E3470">
        <v>60</v>
      </c>
      <c r="F3470">
        <v>8</v>
      </c>
      <c r="I3470" s="49"/>
      <c r="J3470">
        <v>3</v>
      </c>
      <c r="K3470">
        <v>1</v>
      </c>
      <c r="L3470">
        <v>2</v>
      </c>
      <c r="M3470" s="49" t="s">
        <v>618</v>
      </c>
      <c r="N3470" s="49"/>
      <c r="O3470" s="49" t="s">
        <v>16482</v>
      </c>
      <c r="P3470" s="49">
        <v>10</v>
      </c>
      <c r="Q3470" s="49" t="s">
        <v>16483</v>
      </c>
      <c r="R3470" s="49" t="str">
        <f>IFERROR(INDEX(tbl_Lookup_Exercises[Category],MATCH(tbl_Exercises[[#This Row],[ExerciseName]],tbl_Lookup_Exercises[ExerciseName],0)),"Unknown")</f>
        <v>Legs</v>
      </c>
    </row>
    <row r="3471" spans="1:18" hidden="1" x14ac:dyDescent="0.25">
      <c r="A3471" s="49" t="s">
        <v>16484</v>
      </c>
      <c r="B3471" s="49" t="s">
        <v>16245</v>
      </c>
      <c r="C3471" s="49" t="s">
        <v>16229</v>
      </c>
      <c r="D3471" s="49">
        <v>1</v>
      </c>
      <c r="E3471">
        <v>150</v>
      </c>
      <c r="F3471">
        <v>12</v>
      </c>
      <c r="I3471" s="49"/>
      <c r="J3471">
        <v>3</v>
      </c>
      <c r="L3471">
        <v>2</v>
      </c>
      <c r="M3471" s="49" t="s">
        <v>618</v>
      </c>
      <c r="N3471" s="49"/>
      <c r="O3471" s="49" t="s">
        <v>16485</v>
      </c>
      <c r="P3471" s="49">
        <v>10</v>
      </c>
      <c r="Q3471" s="49" t="s">
        <v>16486</v>
      </c>
      <c r="R3471" s="49" t="str">
        <f>IFERROR(INDEX(tbl_Lookup_Exercises[Category],MATCH(tbl_Exercises[[#This Row],[ExerciseName]],tbl_Lookup_Exercises[ExerciseName],0)),"Unknown")</f>
        <v>Other</v>
      </c>
    </row>
    <row r="3472" spans="1:18" hidden="1" x14ac:dyDescent="0.25">
      <c r="A3472" s="49" t="s">
        <v>16487</v>
      </c>
      <c r="B3472" s="49" t="s">
        <v>16245</v>
      </c>
      <c r="C3472" s="49" t="s">
        <v>16229</v>
      </c>
      <c r="D3472" s="49">
        <v>2</v>
      </c>
      <c r="E3472">
        <v>150</v>
      </c>
      <c r="F3472">
        <v>12</v>
      </c>
      <c r="I3472" s="49"/>
      <c r="J3472">
        <v>3</v>
      </c>
      <c r="L3472">
        <v>2</v>
      </c>
      <c r="M3472" s="49" t="s">
        <v>618</v>
      </c>
      <c r="N3472" s="49"/>
      <c r="O3472" s="49" t="s">
        <v>16485</v>
      </c>
      <c r="P3472" s="49">
        <v>10</v>
      </c>
      <c r="Q3472" s="49" t="s">
        <v>16488</v>
      </c>
      <c r="R3472" s="49" t="str">
        <f>IFERROR(INDEX(tbl_Lookup_Exercises[Category],MATCH(tbl_Exercises[[#This Row],[ExerciseName]],tbl_Lookup_Exercises[ExerciseName],0)),"Unknown")</f>
        <v>Other</v>
      </c>
    </row>
    <row r="3473" spans="1:18" hidden="1" x14ac:dyDescent="0.25">
      <c r="A3473" s="49" t="s">
        <v>16489</v>
      </c>
      <c r="B3473" s="49" t="s">
        <v>16245</v>
      </c>
      <c r="C3473" s="49" t="s">
        <v>14737</v>
      </c>
      <c r="D3473" s="49">
        <v>1</v>
      </c>
      <c r="E3473">
        <v>130</v>
      </c>
      <c r="F3473">
        <v>15</v>
      </c>
      <c r="I3473" s="49"/>
      <c r="J3473">
        <v>3</v>
      </c>
      <c r="L3473">
        <v>2</v>
      </c>
      <c r="M3473" s="49" t="s">
        <v>618</v>
      </c>
      <c r="N3473" s="49"/>
      <c r="O3473" s="49" t="s">
        <v>16490</v>
      </c>
      <c r="P3473" s="49">
        <v>10</v>
      </c>
      <c r="Q3473" s="49" t="s">
        <v>16491</v>
      </c>
      <c r="R3473" s="49" t="str">
        <f>IFERROR(INDEX(tbl_Lookup_Exercises[Category],MATCH(tbl_Exercises[[#This Row],[ExerciseName]],tbl_Lookup_Exercises[ExerciseName],0)),"Unknown")</f>
        <v>Legs</v>
      </c>
    </row>
    <row r="3474" spans="1:18" hidden="1" x14ac:dyDescent="0.25">
      <c r="A3474" s="49" t="s">
        <v>16492</v>
      </c>
      <c r="B3474" s="49" t="s">
        <v>16245</v>
      </c>
      <c r="C3474" s="49" t="s">
        <v>14737</v>
      </c>
      <c r="D3474" s="49">
        <v>2</v>
      </c>
      <c r="E3474">
        <v>135</v>
      </c>
      <c r="F3474">
        <v>15</v>
      </c>
      <c r="I3474" s="49"/>
      <c r="J3474">
        <v>3</v>
      </c>
      <c r="L3474">
        <v>2</v>
      </c>
      <c r="M3474" s="49" t="s">
        <v>618</v>
      </c>
      <c r="N3474" s="49"/>
      <c r="O3474" s="49" t="s">
        <v>16490</v>
      </c>
      <c r="P3474" s="49">
        <v>10</v>
      </c>
      <c r="Q3474" s="49" t="s">
        <v>16493</v>
      </c>
      <c r="R3474" s="49" t="str">
        <f>IFERROR(INDEX(tbl_Lookup_Exercises[Category],MATCH(tbl_Exercises[[#This Row],[ExerciseName]],tbl_Lookup_Exercises[ExerciseName],0)),"Unknown")</f>
        <v>Legs</v>
      </c>
    </row>
    <row r="3475" spans="1:18" hidden="1" x14ac:dyDescent="0.25">
      <c r="A3475" s="49" t="s">
        <v>16494</v>
      </c>
      <c r="B3475" s="49" t="s">
        <v>16245</v>
      </c>
      <c r="C3475" s="49" t="s">
        <v>14737</v>
      </c>
      <c r="D3475" s="49">
        <v>3</v>
      </c>
      <c r="E3475">
        <v>140</v>
      </c>
      <c r="F3475">
        <v>15</v>
      </c>
      <c r="I3475" s="49"/>
      <c r="J3475">
        <v>3</v>
      </c>
      <c r="L3475">
        <v>2</v>
      </c>
      <c r="M3475" s="49" t="s">
        <v>618</v>
      </c>
      <c r="N3475" s="49"/>
      <c r="O3475" s="49" t="s">
        <v>16490</v>
      </c>
      <c r="P3475" s="49">
        <v>10</v>
      </c>
      <c r="Q3475" s="49" t="s">
        <v>16495</v>
      </c>
      <c r="R3475" s="49" t="str">
        <f>IFERROR(INDEX(tbl_Lookup_Exercises[Category],MATCH(tbl_Exercises[[#This Row],[ExerciseName]],tbl_Lookup_Exercises[ExerciseName],0)),"Unknown")</f>
        <v>Legs</v>
      </c>
    </row>
    <row r="3476" spans="1:18" hidden="1" x14ac:dyDescent="0.25">
      <c r="A3476" s="49" t="s">
        <v>16496</v>
      </c>
      <c r="B3476" s="49" t="s">
        <v>16245</v>
      </c>
      <c r="C3476" s="49" t="s">
        <v>334</v>
      </c>
      <c r="D3476" s="49">
        <v>1</v>
      </c>
      <c r="E3476">
        <v>0</v>
      </c>
      <c r="G3476">
        <v>64.800000000000011</v>
      </c>
      <c r="I3476" s="49"/>
      <c r="M3476" s="49"/>
      <c r="N3476" s="49"/>
      <c r="O3476" s="49" t="s">
        <v>5657</v>
      </c>
      <c r="P3476" s="49">
        <v>10</v>
      </c>
      <c r="Q3476" s="49" t="s">
        <v>16497</v>
      </c>
      <c r="R3476" s="49" t="str">
        <f>IFERROR(INDEX(tbl_Lookup_Exercises[Category],MATCH(tbl_Exercises[[#This Row],[ExerciseName]],tbl_Lookup_Exercises[ExerciseName],0)),"Unknown")</f>
        <v>Carry</v>
      </c>
    </row>
    <row r="3477" spans="1:18" hidden="1" x14ac:dyDescent="0.25">
      <c r="A3477" s="49" t="s">
        <v>16498</v>
      </c>
      <c r="B3477" s="49" t="s">
        <v>16245</v>
      </c>
      <c r="C3477" s="49" t="s">
        <v>334</v>
      </c>
      <c r="D3477" s="49">
        <v>2</v>
      </c>
      <c r="E3477">
        <v>0</v>
      </c>
      <c r="G3477">
        <v>52.2</v>
      </c>
      <c r="I3477" s="49"/>
      <c r="M3477" s="49"/>
      <c r="N3477" s="49"/>
      <c r="O3477" s="49" t="s">
        <v>4848</v>
      </c>
      <c r="P3477" s="49">
        <v>10</v>
      </c>
      <c r="Q3477" s="49" t="s">
        <v>16249</v>
      </c>
      <c r="R3477" s="49" t="str">
        <f>IFERROR(INDEX(tbl_Lookup_Exercises[Category],MATCH(tbl_Exercises[[#This Row],[ExerciseName]],tbl_Lookup_Exercises[ExerciseName],0)),"Unknown")</f>
        <v>Carry</v>
      </c>
    </row>
    <row r="3478" spans="1:18" hidden="1" x14ac:dyDescent="0.25">
      <c r="A3478" s="49" t="s">
        <v>16499</v>
      </c>
      <c r="B3478" s="49" t="s">
        <v>16250</v>
      </c>
      <c r="C3478" s="49" t="s">
        <v>363</v>
      </c>
      <c r="D3478" s="49">
        <v>1</v>
      </c>
      <c r="G3478">
        <v>300</v>
      </c>
      <c r="H3478">
        <v>0.63</v>
      </c>
      <c r="I3478" s="49" t="s">
        <v>3957</v>
      </c>
      <c r="M3478" s="49"/>
      <c r="N3478" s="49"/>
      <c r="O3478" s="49" t="s">
        <v>16500</v>
      </c>
      <c r="P3478" s="49">
        <v>10</v>
      </c>
      <c r="Q3478" s="49" t="s">
        <v>16253</v>
      </c>
      <c r="R3478" s="49" t="str">
        <f>IFERROR(INDEX(tbl_Lookup_Exercises[Category],MATCH(tbl_Exercises[[#This Row],[ExerciseName]],tbl_Lookup_Exercises[ExerciseName],0)),"Unknown")</f>
        <v>Cardio</v>
      </c>
    </row>
    <row r="3479" spans="1:18" hidden="1" x14ac:dyDescent="0.25">
      <c r="A3479" s="49" t="s">
        <v>16501</v>
      </c>
      <c r="B3479" s="49" t="s">
        <v>16250</v>
      </c>
      <c r="C3479" s="49" t="s">
        <v>403</v>
      </c>
      <c r="D3479" s="49">
        <v>1</v>
      </c>
      <c r="E3479">
        <v>0</v>
      </c>
      <c r="F3479">
        <v>8</v>
      </c>
      <c r="I3479" s="49"/>
      <c r="M3479" s="49"/>
      <c r="N3479" s="49" t="s">
        <v>16502</v>
      </c>
      <c r="O3479" s="49" t="s">
        <v>2818</v>
      </c>
      <c r="P3479" s="49">
        <v>10</v>
      </c>
      <c r="Q3479" s="49" t="s">
        <v>16503</v>
      </c>
      <c r="R3479" s="49" t="str">
        <f>IFERROR(INDEX(tbl_Lookup_Exercises[Category],MATCH(tbl_Exercises[[#This Row],[ExerciseName]],tbl_Lookup_Exercises[ExerciseName],0)),"Unknown")</f>
        <v>Warmup</v>
      </c>
    </row>
    <row r="3480" spans="1:18" hidden="1" x14ac:dyDescent="0.25">
      <c r="A3480" s="49" t="s">
        <v>16504</v>
      </c>
      <c r="B3480" s="49" t="s">
        <v>16250</v>
      </c>
      <c r="C3480" s="49" t="s">
        <v>398</v>
      </c>
      <c r="D3480" s="49">
        <v>1</v>
      </c>
      <c r="E3480">
        <v>0</v>
      </c>
      <c r="F3480">
        <v>15</v>
      </c>
      <c r="I3480" s="49"/>
      <c r="M3480" s="49"/>
      <c r="N3480" s="49" t="s">
        <v>16502</v>
      </c>
      <c r="O3480" s="49" t="s">
        <v>2818</v>
      </c>
      <c r="P3480" s="49">
        <v>10</v>
      </c>
      <c r="Q3480" s="49" t="s">
        <v>16505</v>
      </c>
      <c r="R3480" s="49" t="str">
        <f>IFERROR(INDEX(tbl_Lookup_Exercises[Category],MATCH(tbl_Exercises[[#This Row],[ExerciseName]],tbl_Lookup_Exercises[ExerciseName],0)),"Unknown")</f>
        <v>Warmup</v>
      </c>
    </row>
    <row r="3481" spans="1:18" hidden="1" x14ac:dyDescent="0.25">
      <c r="A3481" s="49" t="s">
        <v>16506</v>
      </c>
      <c r="B3481" s="49" t="s">
        <v>16250</v>
      </c>
      <c r="C3481" s="49" t="s">
        <v>389</v>
      </c>
      <c r="D3481" s="49">
        <v>1</v>
      </c>
      <c r="E3481">
        <v>0</v>
      </c>
      <c r="F3481">
        <v>10</v>
      </c>
      <c r="I3481" s="49"/>
      <c r="M3481" s="49"/>
      <c r="N3481" s="49" t="s">
        <v>16502</v>
      </c>
      <c r="O3481" s="49"/>
      <c r="P3481" s="49">
        <v>10</v>
      </c>
      <c r="Q3481" s="49" t="s">
        <v>16507</v>
      </c>
      <c r="R3481" s="49" t="str">
        <f>IFERROR(INDEX(tbl_Lookup_Exercises[Category],MATCH(tbl_Exercises[[#This Row],[ExerciseName]],tbl_Lookup_Exercises[ExerciseName],0)),"Unknown")</f>
        <v>Push</v>
      </c>
    </row>
    <row r="3482" spans="1:18" hidden="1" x14ac:dyDescent="0.25">
      <c r="A3482" s="49" t="s">
        <v>16508</v>
      </c>
      <c r="B3482" s="49" t="s">
        <v>16250</v>
      </c>
      <c r="C3482" s="49" t="s">
        <v>403</v>
      </c>
      <c r="D3482" s="49">
        <v>2</v>
      </c>
      <c r="E3482">
        <v>0</v>
      </c>
      <c r="F3482">
        <v>8</v>
      </c>
      <c r="I3482" s="49"/>
      <c r="M3482" s="49"/>
      <c r="N3482" s="49" t="s">
        <v>16509</v>
      </c>
      <c r="O3482" s="49" t="s">
        <v>2818</v>
      </c>
      <c r="P3482" s="49">
        <v>10</v>
      </c>
      <c r="Q3482" s="49" t="s">
        <v>16510</v>
      </c>
      <c r="R3482" s="49" t="str">
        <f>IFERROR(INDEX(tbl_Lookup_Exercises[Category],MATCH(tbl_Exercises[[#This Row],[ExerciseName]],tbl_Lookup_Exercises[ExerciseName],0)),"Unknown")</f>
        <v>Warmup</v>
      </c>
    </row>
    <row r="3483" spans="1:18" hidden="1" x14ac:dyDescent="0.25">
      <c r="A3483" s="49" t="s">
        <v>16511</v>
      </c>
      <c r="B3483" s="49" t="s">
        <v>16250</v>
      </c>
      <c r="C3483" s="49" t="s">
        <v>398</v>
      </c>
      <c r="D3483" s="49">
        <v>2</v>
      </c>
      <c r="E3483">
        <v>0</v>
      </c>
      <c r="F3483">
        <v>15</v>
      </c>
      <c r="I3483" s="49"/>
      <c r="M3483" s="49"/>
      <c r="N3483" s="49" t="s">
        <v>16509</v>
      </c>
      <c r="O3483" s="49" t="s">
        <v>2818</v>
      </c>
      <c r="P3483" s="49">
        <v>10</v>
      </c>
      <c r="Q3483" s="49" t="s">
        <v>16512</v>
      </c>
      <c r="R3483" s="49" t="str">
        <f>IFERROR(INDEX(tbl_Lookup_Exercises[Category],MATCH(tbl_Exercises[[#This Row],[ExerciseName]],tbl_Lookup_Exercises[ExerciseName],0)),"Unknown")</f>
        <v>Warmup</v>
      </c>
    </row>
    <row r="3484" spans="1:18" hidden="1" x14ac:dyDescent="0.25">
      <c r="A3484" s="49" t="s">
        <v>16513</v>
      </c>
      <c r="B3484" s="49" t="s">
        <v>16250</v>
      </c>
      <c r="C3484" s="49" t="s">
        <v>389</v>
      </c>
      <c r="D3484" s="49">
        <v>2</v>
      </c>
      <c r="E3484">
        <v>0</v>
      </c>
      <c r="F3484">
        <v>10</v>
      </c>
      <c r="I3484" s="49"/>
      <c r="M3484" s="49"/>
      <c r="N3484" s="49" t="s">
        <v>16509</v>
      </c>
      <c r="O3484" s="49"/>
      <c r="P3484" s="49">
        <v>10</v>
      </c>
      <c r="Q3484" s="49" t="s">
        <v>16514</v>
      </c>
      <c r="R3484" s="49" t="str">
        <f>IFERROR(INDEX(tbl_Lookup_Exercises[Category],MATCH(tbl_Exercises[[#This Row],[ExerciseName]],tbl_Lookup_Exercises[ExerciseName],0)),"Unknown")</f>
        <v>Push</v>
      </c>
    </row>
    <row r="3485" spans="1:18" hidden="1" x14ac:dyDescent="0.25">
      <c r="A3485" s="49" t="s">
        <v>16515</v>
      </c>
      <c r="B3485" s="49" t="s">
        <v>16250</v>
      </c>
      <c r="C3485" s="49" t="s">
        <v>41</v>
      </c>
      <c r="D3485" s="49">
        <v>1</v>
      </c>
      <c r="E3485">
        <v>130</v>
      </c>
      <c r="F3485">
        <v>12</v>
      </c>
      <c r="I3485" s="49"/>
      <c r="M3485" s="49" t="s">
        <v>618</v>
      </c>
      <c r="N3485" s="49"/>
      <c r="O3485" s="49" t="s">
        <v>16516</v>
      </c>
      <c r="P3485" s="49">
        <v>10</v>
      </c>
      <c r="Q3485" s="49" t="s">
        <v>16517</v>
      </c>
      <c r="R3485" s="49" t="str">
        <f>IFERROR(INDEX(tbl_Lookup_Exercises[Category],MATCH(tbl_Exercises[[#This Row],[ExerciseName]],tbl_Lookup_Exercises[ExerciseName],0)),"Unknown")</f>
        <v>Pull</v>
      </c>
    </row>
    <row r="3486" spans="1:18" hidden="1" x14ac:dyDescent="0.25">
      <c r="A3486" s="49" t="s">
        <v>16518</v>
      </c>
      <c r="B3486" s="49" t="s">
        <v>16250</v>
      </c>
      <c r="C3486" s="49" t="s">
        <v>41</v>
      </c>
      <c r="D3486" s="49">
        <v>2</v>
      </c>
      <c r="E3486">
        <v>130</v>
      </c>
      <c r="F3486">
        <v>12</v>
      </c>
      <c r="I3486" s="49"/>
      <c r="M3486" s="49" t="s">
        <v>618</v>
      </c>
      <c r="N3486" s="49"/>
      <c r="O3486" s="49" t="s">
        <v>16516</v>
      </c>
      <c r="P3486" s="49">
        <v>10</v>
      </c>
      <c r="Q3486" s="49" t="s">
        <v>16519</v>
      </c>
      <c r="R3486" s="49" t="str">
        <f>IFERROR(INDEX(tbl_Lookup_Exercises[Category],MATCH(tbl_Exercises[[#This Row],[ExerciseName]],tbl_Lookup_Exercises[ExerciseName],0)),"Unknown")</f>
        <v>Pull</v>
      </c>
    </row>
    <row r="3487" spans="1:18" hidden="1" x14ac:dyDescent="0.25">
      <c r="A3487" s="49" t="s">
        <v>16520</v>
      </c>
      <c r="B3487" s="49" t="s">
        <v>16250</v>
      </c>
      <c r="C3487" s="49" t="s">
        <v>41</v>
      </c>
      <c r="D3487" s="49">
        <v>3</v>
      </c>
      <c r="E3487">
        <v>130</v>
      </c>
      <c r="F3487">
        <v>12</v>
      </c>
      <c r="I3487" s="49"/>
      <c r="M3487" s="49" t="s">
        <v>618</v>
      </c>
      <c r="N3487" s="49"/>
      <c r="O3487" s="49" t="s">
        <v>16516</v>
      </c>
      <c r="P3487" s="49">
        <v>10</v>
      </c>
      <c r="Q3487" s="49" t="s">
        <v>16521</v>
      </c>
      <c r="R3487" s="49" t="str">
        <f>IFERROR(INDEX(tbl_Lookup_Exercises[Category],MATCH(tbl_Exercises[[#This Row],[ExerciseName]],tbl_Lookup_Exercises[ExerciseName],0)),"Unknown")</f>
        <v>Pull</v>
      </c>
    </row>
    <row r="3488" spans="1:18" hidden="1" x14ac:dyDescent="0.25">
      <c r="A3488" s="49" t="s">
        <v>16522</v>
      </c>
      <c r="B3488" s="49" t="s">
        <v>16250</v>
      </c>
      <c r="C3488" s="49" t="s">
        <v>45</v>
      </c>
      <c r="D3488" s="49">
        <v>1</v>
      </c>
      <c r="E3488">
        <v>82.5</v>
      </c>
      <c r="F3488">
        <v>10</v>
      </c>
      <c r="I3488" s="49"/>
      <c r="M3488" s="49" t="s">
        <v>618</v>
      </c>
      <c r="N3488" s="49"/>
      <c r="O3488" s="49" t="s">
        <v>16523</v>
      </c>
      <c r="P3488" s="49">
        <v>10</v>
      </c>
      <c r="Q3488" s="49" t="s">
        <v>16524</v>
      </c>
      <c r="R3488" s="49" t="str">
        <f>IFERROR(INDEX(tbl_Lookup_Exercises[Category],MATCH(tbl_Exercises[[#This Row],[ExerciseName]],tbl_Lookup_Exercises[ExerciseName],0)),"Unknown")</f>
        <v>Pull</v>
      </c>
    </row>
    <row r="3489" spans="1:18" hidden="1" x14ac:dyDescent="0.25">
      <c r="A3489" s="49" t="s">
        <v>16525</v>
      </c>
      <c r="B3489" s="49" t="s">
        <v>16250</v>
      </c>
      <c r="C3489" s="49" t="s">
        <v>45</v>
      </c>
      <c r="D3489" s="49">
        <v>2</v>
      </c>
      <c r="E3489">
        <v>82.5</v>
      </c>
      <c r="F3489">
        <v>10</v>
      </c>
      <c r="I3489" s="49"/>
      <c r="M3489" s="49" t="s">
        <v>618</v>
      </c>
      <c r="N3489" s="49"/>
      <c r="O3489" s="49" t="s">
        <v>16523</v>
      </c>
      <c r="P3489" s="49">
        <v>10</v>
      </c>
      <c r="Q3489" s="49" t="s">
        <v>16526</v>
      </c>
      <c r="R3489" s="49" t="str">
        <f>IFERROR(INDEX(tbl_Lookup_Exercises[Category],MATCH(tbl_Exercises[[#This Row],[ExerciseName]],tbl_Lookup_Exercises[ExerciseName],0)),"Unknown")</f>
        <v>Pull</v>
      </c>
    </row>
    <row r="3490" spans="1:18" hidden="1" x14ac:dyDescent="0.25">
      <c r="A3490" s="49" t="s">
        <v>16527</v>
      </c>
      <c r="B3490" s="49" t="s">
        <v>16250</v>
      </c>
      <c r="C3490" s="49" t="s">
        <v>45</v>
      </c>
      <c r="D3490" s="49">
        <v>3</v>
      </c>
      <c r="E3490">
        <v>82.5</v>
      </c>
      <c r="F3490">
        <v>10</v>
      </c>
      <c r="I3490" s="49"/>
      <c r="M3490" s="49" t="s">
        <v>618</v>
      </c>
      <c r="N3490" s="49"/>
      <c r="O3490" s="49" t="s">
        <v>16523</v>
      </c>
      <c r="P3490" s="49">
        <v>10</v>
      </c>
      <c r="Q3490" s="49" t="s">
        <v>16528</v>
      </c>
      <c r="R3490" s="49" t="str">
        <f>IFERROR(INDEX(tbl_Lookup_Exercises[Category],MATCH(tbl_Exercises[[#This Row],[ExerciseName]],tbl_Lookup_Exercises[ExerciseName],0)),"Unknown")</f>
        <v>Pull</v>
      </c>
    </row>
    <row r="3491" spans="1:18" hidden="1" x14ac:dyDescent="0.25">
      <c r="A3491" s="49" t="s">
        <v>16529</v>
      </c>
      <c r="B3491" s="49" t="s">
        <v>16250</v>
      </c>
      <c r="C3491" s="49" t="s">
        <v>200</v>
      </c>
      <c r="D3491" s="49">
        <v>1</v>
      </c>
      <c r="E3491">
        <v>50</v>
      </c>
      <c r="F3491">
        <v>12</v>
      </c>
      <c r="I3491" s="49"/>
      <c r="J3491">
        <v>2</v>
      </c>
      <c r="K3491">
        <v>1</v>
      </c>
      <c r="L3491">
        <v>3</v>
      </c>
      <c r="M3491" s="49" t="s">
        <v>618</v>
      </c>
      <c r="N3491" s="49"/>
      <c r="O3491" s="49" t="s">
        <v>16530</v>
      </c>
      <c r="P3491" s="49">
        <v>10</v>
      </c>
      <c r="Q3491" s="49" t="s">
        <v>16531</v>
      </c>
      <c r="R3491" s="49" t="str">
        <f>IFERROR(INDEX(tbl_Lookup_Exercises[Category],MATCH(tbl_Exercises[[#This Row],[ExerciseName]],tbl_Lookup_Exercises[ExerciseName],0)),"Unknown")</f>
        <v>Push</v>
      </c>
    </row>
    <row r="3492" spans="1:18" hidden="1" x14ac:dyDescent="0.25">
      <c r="A3492" s="49" t="s">
        <v>16532</v>
      </c>
      <c r="B3492" s="49" t="s">
        <v>16250</v>
      </c>
      <c r="C3492" s="49" t="s">
        <v>200</v>
      </c>
      <c r="D3492" s="49">
        <v>2</v>
      </c>
      <c r="E3492">
        <v>50</v>
      </c>
      <c r="F3492">
        <v>11</v>
      </c>
      <c r="I3492" s="49"/>
      <c r="J3492">
        <v>2</v>
      </c>
      <c r="K3492">
        <v>1</v>
      </c>
      <c r="L3492">
        <v>3</v>
      </c>
      <c r="M3492" s="49" t="s">
        <v>618</v>
      </c>
      <c r="N3492" s="49"/>
      <c r="O3492" s="49" t="s">
        <v>16530</v>
      </c>
      <c r="P3492" s="49">
        <v>10</v>
      </c>
      <c r="Q3492" s="49" t="s">
        <v>16533</v>
      </c>
      <c r="R3492" s="49" t="str">
        <f>IFERROR(INDEX(tbl_Lookup_Exercises[Category],MATCH(tbl_Exercises[[#This Row],[ExerciseName]],tbl_Lookup_Exercises[ExerciseName],0)),"Unknown")</f>
        <v>Push</v>
      </c>
    </row>
    <row r="3493" spans="1:18" hidden="1" x14ac:dyDescent="0.25">
      <c r="A3493" s="49" t="s">
        <v>16534</v>
      </c>
      <c r="B3493" s="49" t="s">
        <v>16250</v>
      </c>
      <c r="C3493" s="49" t="s">
        <v>200</v>
      </c>
      <c r="D3493" s="49">
        <v>3</v>
      </c>
      <c r="E3493">
        <v>50</v>
      </c>
      <c r="F3493">
        <v>9</v>
      </c>
      <c r="I3493" s="49"/>
      <c r="J3493">
        <v>2</v>
      </c>
      <c r="K3493">
        <v>1</v>
      </c>
      <c r="L3493">
        <v>3</v>
      </c>
      <c r="M3493" s="49" t="s">
        <v>618</v>
      </c>
      <c r="N3493" s="49"/>
      <c r="O3493" s="49" t="s">
        <v>16535</v>
      </c>
      <c r="P3493" s="49">
        <v>10</v>
      </c>
      <c r="Q3493" s="49" t="s">
        <v>16536</v>
      </c>
      <c r="R3493" s="49" t="str">
        <f>IFERROR(INDEX(tbl_Lookup_Exercises[Category],MATCH(tbl_Exercises[[#This Row],[ExerciseName]],tbl_Lookup_Exercises[ExerciseName],0)),"Unknown")</f>
        <v>Push</v>
      </c>
    </row>
    <row r="3494" spans="1:18" hidden="1" x14ac:dyDescent="0.25">
      <c r="A3494" s="49" t="s">
        <v>16537</v>
      </c>
      <c r="B3494" s="49" t="s">
        <v>16250</v>
      </c>
      <c r="C3494" s="49" t="s">
        <v>309</v>
      </c>
      <c r="D3494" s="49">
        <v>1</v>
      </c>
      <c r="E3494">
        <v>12.5</v>
      </c>
      <c r="F3494">
        <v>15</v>
      </c>
      <c r="I3494" s="49"/>
      <c r="J3494">
        <v>2</v>
      </c>
      <c r="K3494">
        <v>1</v>
      </c>
      <c r="L3494">
        <v>2</v>
      </c>
      <c r="M3494" s="49" t="s">
        <v>618</v>
      </c>
      <c r="N3494" s="49"/>
      <c r="O3494" s="49" t="s">
        <v>2154</v>
      </c>
      <c r="P3494" s="49">
        <v>10</v>
      </c>
      <c r="Q3494" s="49" t="s">
        <v>16538</v>
      </c>
      <c r="R3494" s="49" t="str">
        <f>IFERROR(INDEX(tbl_Lookup_Exercises[Category],MATCH(tbl_Exercises[[#This Row],[ExerciseName]],tbl_Lookup_Exercises[ExerciseName],0)),"Unknown")</f>
        <v>Push</v>
      </c>
    </row>
    <row r="3495" spans="1:18" hidden="1" x14ac:dyDescent="0.25">
      <c r="A3495" s="49" t="s">
        <v>16539</v>
      </c>
      <c r="B3495" s="49" t="s">
        <v>16250</v>
      </c>
      <c r="C3495" s="49" t="s">
        <v>309</v>
      </c>
      <c r="D3495" s="49">
        <v>2</v>
      </c>
      <c r="E3495">
        <v>12.5</v>
      </c>
      <c r="F3495">
        <v>15</v>
      </c>
      <c r="I3495" s="49"/>
      <c r="J3495">
        <v>2</v>
      </c>
      <c r="K3495">
        <v>1</v>
      </c>
      <c r="L3495">
        <v>2</v>
      </c>
      <c r="M3495" s="49" t="s">
        <v>618</v>
      </c>
      <c r="N3495" s="49"/>
      <c r="O3495" s="49" t="s">
        <v>2154</v>
      </c>
      <c r="P3495" s="49">
        <v>10</v>
      </c>
      <c r="Q3495" s="49" t="s">
        <v>16540</v>
      </c>
      <c r="R3495" s="49" t="str">
        <f>IFERROR(INDEX(tbl_Lookup_Exercises[Category],MATCH(tbl_Exercises[[#This Row],[ExerciseName]],tbl_Lookup_Exercises[ExerciseName],0)),"Unknown")</f>
        <v>Push</v>
      </c>
    </row>
    <row r="3496" spans="1:18" hidden="1" x14ac:dyDescent="0.25">
      <c r="A3496" s="49" t="s">
        <v>16541</v>
      </c>
      <c r="B3496" s="49" t="s">
        <v>16250</v>
      </c>
      <c r="C3496" s="49" t="s">
        <v>309</v>
      </c>
      <c r="D3496" s="49">
        <v>3</v>
      </c>
      <c r="E3496">
        <v>12.5</v>
      </c>
      <c r="F3496">
        <v>15</v>
      </c>
      <c r="I3496" s="49"/>
      <c r="J3496">
        <v>2</v>
      </c>
      <c r="K3496">
        <v>1</v>
      </c>
      <c r="L3496">
        <v>2</v>
      </c>
      <c r="M3496" s="49" t="s">
        <v>1745</v>
      </c>
      <c r="N3496" s="49"/>
      <c r="O3496" s="49" t="s">
        <v>1932</v>
      </c>
      <c r="P3496" s="49">
        <v>10</v>
      </c>
      <c r="Q3496" s="49" t="s">
        <v>16542</v>
      </c>
      <c r="R3496" s="49" t="str">
        <f>IFERROR(INDEX(tbl_Lookup_Exercises[Category],MATCH(tbl_Exercises[[#This Row],[ExerciseName]],tbl_Lookup_Exercises[ExerciseName],0)),"Unknown")</f>
        <v>Push</v>
      </c>
    </row>
    <row r="3497" spans="1:18" hidden="1" x14ac:dyDescent="0.25">
      <c r="A3497" s="49" t="s">
        <v>16543</v>
      </c>
      <c r="B3497" s="49" t="s">
        <v>16250</v>
      </c>
      <c r="C3497" s="49" t="s">
        <v>229</v>
      </c>
      <c r="D3497" s="49">
        <v>1</v>
      </c>
      <c r="E3497">
        <v>30</v>
      </c>
      <c r="F3497">
        <v>11</v>
      </c>
      <c r="I3497" s="49"/>
      <c r="J3497">
        <v>3</v>
      </c>
      <c r="K3497">
        <v>1</v>
      </c>
      <c r="L3497">
        <v>2</v>
      </c>
      <c r="M3497" s="49" t="s">
        <v>618</v>
      </c>
      <c r="N3497" s="49"/>
      <c r="O3497" s="49" t="s">
        <v>16544</v>
      </c>
      <c r="P3497" s="49">
        <v>10</v>
      </c>
      <c r="Q3497" s="49" t="s">
        <v>16545</v>
      </c>
      <c r="R3497" s="49" t="str">
        <f>IFERROR(INDEX(tbl_Lookup_Exercises[Category],MATCH(tbl_Exercises[[#This Row],[ExerciseName]],tbl_Lookup_Exercises[ExerciseName],0)),"Unknown")</f>
        <v>Arms_Triceps</v>
      </c>
    </row>
    <row r="3498" spans="1:18" hidden="1" x14ac:dyDescent="0.25">
      <c r="A3498" s="49" t="s">
        <v>16546</v>
      </c>
      <c r="B3498" s="49" t="s">
        <v>16250</v>
      </c>
      <c r="C3498" s="49" t="s">
        <v>229</v>
      </c>
      <c r="D3498" s="49">
        <v>2</v>
      </c>
      <c r="E3498">
        <v>30</v>
      </c>
      <c r="F3498">
        <v>9</v>
      </c>
      <c r="I3498" s="49"/>
      <c r="J3498">
        <v>3</v>
      </c>
      <c r="K3498">
        <v>1</v>
      </c>
      <c r="L3498">
        <v>2</v>
      </c>
      <c r="M3498" s="49" t="s">
        <v>618</v>
      </c>
      <c r="N3498" s="49"/>
      <c r="O3498" s="49" t="s">
        <v>16547</v>
      </c>
      <c r="P3498" s="49">
        <v>10</v>
      </c>
      <c r="Q3498" s="49" t="s">
        <v>16548</v>
      </c>
      <c r="R3498" s="49" t="str">
        <f>IFERROR(INDEX(tbl_Lookup_Exercises[Category],MATCH(tbl_Exercises[[#This Row],[ExerciseName]],tbl_Lookup_Exercises[ExerciseName],0)),"Unknown")</f>
        <v>Arms_Triceps</v>
      </c>
    </row>
    <row r="3499" spans="1:18" hidden="1" x14ac:dyDescent="0.25">
      <c r="A3499" s="49" t="s">
        <v>16549</v>
      </c>
      <c r="B3499" s="49" t="s">
        <v>16250</v>
      </c>
      <c r="C3499" s="49" t="s">
        <v>229</v>
      </c>
      <c r="D3499" s="49">
        <v>3</v>
      </c>
      <c r="E3499">
        <v>30</v>
      </c>
      <c r="F3499">
        <v>8</v>
      </c>
      <c r="I3499" s="49"/>
      <c r="J3499">
        <v>3</v>
      </c>
      <c r="K3499">
        <v>1</v>
      </c>
      <c r="L3499">
        <v>2</v>
      </c>
      <c r="M3499" s="49" t="s">
        <v>610</v>
      </c>
      <c r="N3499" s="49"/>
      <c r="O3499" s="49" t="s">
        <v>16550</v>
      </c>
      <c r="P3499" s="49">
        <v>10</v>
      </c>
      <c r="Q3499" s="49" t="s">
        <v>16551</v>
      </c>
      <c r="R3499" s="49" t="str">
        <f>IFERROR(INDEX(tbl_Lookup_Exercises[Category],MATCH(tbl_Exercises[[#This Row],[ExerciseName]],tbl_Lookup_Exercises[ExerciseName],0)),"Unknown")</f>
        <v>Arms_Triceps</v>
      </c>
    </row>
    <row r="3500" spans="1:18" hidden="1" x14ac:dyDescent="0.25">
      <c r="A3500" s="49" t="s">
        <v>16552</v>
      </c>
      <c r="B3500" s="49" t="s">
        <v>16250</v>
      </c>
      <c r="C3500" s="49" t="s">
        <v>102</v>
      </c>
      <c r="D3500" s="49">
        <v>1</v>
      </c>
      <c r="E3500">
        <v>25</v>
      </c>
      <c r="F3500">
        <v>12</v>
      </c>
      <c r="I3500" s="49"/>
      <c r="J3500">
        <v>3</v>
      </c>
      <c r="K3500">
        <v>1</v>
      </c>
      <c r="L3500">
        <v>2</v>
      </c>
      <c r="M3500" s="49" t="s">
        <v>618</v>
      </c>
      <c r="N3500" s="49"/>
      <c r="O3500" s="49" t="s">
        <v>3213</v>
      </c>
      <c r="P3500" s="49">
        <v>10</v>
      </c>
      <c r="Q3500" s="49" t="s">
        <v>16553</v>
      </c>
      <c r="R3500" s="49" t="str">
        <f>IFERROR(INDEX(tbl_Lookup_Exercises[Category],MATCH(tbl_Exercises[[#This Row],[ExerciseName]],tbl_Lookup_Exercises[ExerciseName],0)),"Unknown")</f>
        <v>Arms_Biceps</v>
      </c>
    </row>
    <row r="3501" spans="1:18" hidden="1" x14ac:dyDescent="0.25">
      <c r="A3501" s="49" t="s">
        <v>16554</v>
      </c>
      <c r="B3501" s="49" t="s">
        <v>16250</v>
      </c>
      <c r="C3501" s="49" t="s">
        <v>102</v>
      </c>
      <c r="D3501" s="49">
        <v>2</v>
      </c>
      <c r="E3501">
        <v>25</v>
      </c>
      <c r="F3501">
        <v>10</v>
      </c>
      <c r="I3501" s="49"/>
      <c r="J3501">
        <v>3</v>
      </c>
      <c r="K3501">
        <v>1</v>
      </c>
      <c r="L3501">
        <v>2</v>
      </c>
      <c r="M3501" s="49" t="s">
        <v>618</v>
      </c>
      <c r="N3501" s="49"/>
      <c r="O3501" s="49" t="s">
        <v>3213</v>
      </c>
      <c r="P3501" s="49">
        <v>10</v>
      </c>
      <c r="Q3501" s="49" t="s">
        <v>16555</v>
      </c>
      <c r="R3501" s="49" t="str">
        <f>IFERROR(INDEX(tbl_Lookup_Exercises[Category],MATCH(tbl_Exercises[[#This Row],[ExerciseName]],tbl_Lookup_Exercises[ExerciseName],0)),"Unknown")</f>
        <v>Arms_Biceps</v>
      </c>
    </row>
    <row r="3502" spans="1:18" hidden="1" x14ac:dyDescent="0.25">
      <c r="A3502" s="49" t="s">
        <v>16556</v>
      </c>
      <c r="B3502" s="49" t="s">
        <v>16250</v>
      </c>
      <c r="C3502" s="49" t="s">
        <v>102</v>
      </c>
      <c r="D3502" s="49">
        <v>3</v>
      </c>
      <c r="E3502">
        <v>25</v>
      </c>
      <c r="F3502">
        <v>8</v>
      </c>
      <c r="I3502" s="49"/>
      <c r="J3502">
        <v>3</v>
      </c>
      <c r="K3502">
        <v>1</v>
      </c>
      <c r="L3502">
        <v>2</v>
      </c>
      <c r="M3502" s="49" t="s">
        <v>1745</v>
      </c>
      <c r="N3502" s="49"/>
      <c r="O3502" s="49" t="s">
        <v>2982</v>
      </c>
      <c r="P3502" s="49">
        <v>10</v>
      </c>
      <c r="Q3502" s="49" t="s">
        <v>16557</v>
      </c>
      <c r="R3502" s="49" t="str">
        <f>IFERROR(INDEX(tbl_Lookup_Exercises[Category],MATCH(tbl_Exercises[[#This Row],[ExerciseName]],tbl_Lookup_Exercises[ExerciseName],0)),"Unknown")</f>
        <v>Arms_Biceps</v>
      </c>
    </row>
    <row r="3503" spans="1:18" hidden="1" x14ac:dyDescent="0.25">
      <c r="A3503" s="49" t="s">
        <v>16558</v>
      </c>
      <c r="B3503" s="49" t="s">
        <v>16250</v>
      </c>
      <c r="C3503" s="49" t="s">
        <v>1534</v>
      </c>
      <c r="D3503" s="49">
        <v>1</v>
      </c>
      <c r="E3503">
        <v>140</v>
      </c>
      <c r="G3503">
        <v>60</v>
      </c>
      <c r="I3503" s="49"/>
      <c r="M3503" s="49"/>
      <c r="N3503" s="49"/>
      <c r="O3503" s="49" t="s">
        <v>16559</v>
      </c>
      <c r="P3503" s="49">
        <v>10</v>
      </c>
      <c r="Q3503" s="49" t="s">
        <v>16560</v>
      </c>
      <c r="R3503" s="49" t="str">
        <f>IFERROR(INDEX(tbl_Lookup_Exercises[Category],MATCH(tbl_Exercises[[#This Row],[ExerciseName]],tbl_Lookup_Exercises[ExerciseName],0)),"Unknown")</f>
        <v>Carry</v>
      </c>
    </row>
    <row r="3504" spans="1:18" hidden="1" x14ac:dyDescent="0.25">
      <c r="A3504" s="49" t="s">
        <v>16561</v>
      </c>
      <c r="B3504" s="49" t="s">
        <v>16250</v>
      </c>
      <c r="C3504" s="49" t="s">
        <v>1534</v>
      </c>
      <c r="D3504" s="49">
        <v>2</v>
      </c>
      <c r="E3504">
        <v>140</v>
      </c>
      <c r="G3504">
        <v>60</v>
      </c>
      <c r="I3504" s="49"/>
      <c r="M3504" s="49"/>
      <c r="N3504" s="49"/>
      <c r="O3504" s="49"/>
      <c r="P3504" s="49">
        <v>10</v>
      </c>
      <c r="Q3504" s="49" t="s">
        <v>16562</v>
      </c>
      <c r="R3504" s="49" t="str">
        <f>IFERROR(INDEX(tbl_Lookup_Exercises[Category],MATCH(tbl_Exercises[[#This Row],[ExerciseName]],tbl_Lookup_Exercises[ExerciseName],0)),"Unknown")</f>
        <v>Carry</v>
      </c>
    </row>
    <row r="3505" spans="1:18" hidden="1" x14ac:dyDescent="0.25">
      <c r="A3505" s="49" t="s">
        <v>16563</v>
      </c>
      <c r="B3505" s="49" t="s">
        <v>16250</v>
      </c>
      <c r="C3505" s="49" t="s">
        <v>356</v>
      </c>
      <c r="D3505" s="49">
        <v>1</v>
      </c>
      <c r="G3505">
        <v>300</v>
      </c>
      <c r="H3505">
        <v>1.25</v>
      </c>
      <c r="I3505" s="49" t="s">
        <v>3957</v>
      </c>
      <c r="M3505" s="49"/>
      <c r="N3505" s="49"/>
      <c r="O3505" s="49" t="s">
        <v>16564</v>
      </c>
      <c r="P3505" s="49">
        <v>10</v>
      </c>
      <c r="Q3505" s="49" t="s">
        <v>16254</v>
      </c>
      <c r="R3505" s="49" t="str">
        <f>IFERROR(INDEX(tbl_Lookup_Exercises[Category],MATCH(tbl_Exercises[[#This Row],[ExerciseName]],tbl_Lookup_Exercises[ExerciseName],0)),"Unknown")</f>
        <v>Pull</v>
      </c>
    </row>
    <row r="3506" spans="1:18" hidden="1" x14ac:dyDescent="0.25">
      <c r="A3506" s="49" t="s">
        <v>16565</v>
      </c>
      <c r="B3506" s="49" t="s">
        <v>16194</v>
      </c>
      <c r="C3506" s="49" t="s">
        <v>363</v>
      </c>
      <c r="D3506" s="49">
        <v>1</v>
      </c>
      <c r="G3506">
        <v>300</v>
      </c>
      <c r="H3506">
        <v>0.63</v>
      </c>
      <c r="I3506" s="49" t="s">
        <v>3957</v>
      </c>
      <c r="M3506" s="49"/>
      <c r="N3506" s="49"/>
      <c r="O3506" s="49" t="s">
        <v>16566</v>
      </c>
      <c r="P3506" s="49">
        <v>10</v>
      </c>
      <c r="Q3506" s="49" t="s">
        <v>16256</v>
      </c>
      <c r="R3506" s="49" t="str">
        <f>IFERROR(INDEX(tbl_Lookup_Exercises[Category],MATCH(tbl_Exercises[[#This Row],[ExerciseName]],tbl_Lookup_Exercises[ExerciseName],0)),"Unknown")</f>
        <v>Cardio</v>
      </c>
    </row>
    <row r="3507" spans="1:18" hidden="1" x14ac:dyDescent="0.25">
      <c r="A3507" s="49" t="s">
        <v>16567</v>
      </c>
      <c r="B3507" s="49" t="s">
        <v>16194</v>
      </c>
      <c r="C3507" s="49" t="s">
        <v>403</v>
      </c>
      <c r="D3507" s="49">
        <v>1</v>
      </c>
      <c r="E3507">
        <v>0</v>
      </c>
      <c r="F3507">
        <v>8</v>
      </c>
      <c r="I3507" s="49"/>
      <c r="M3507" s="49"/>
      <c r="N3507" s="49" t="s">
        <v>16568</v>
      </c>
      <c r="O3507" s="49" t="s">
        <v>3073</v>
      </c>
      <c r="P3507" s="49">
        <v>10</v>
      </c>
      <c r="Q3507" s="49" t="s">
        <v>16569</v>
      </c>
      <c r="R3507" s="49" t="str">
        <f>IFERROR(INDEX(tbl_Lookup_Exercises[Category],MATCH(tbl_Exercises[[#This Row],[ExerciseName]],tbl_Lookup_Exercises[ExerciseName],0)),"Unknown")</f>
        <v>Warmup</v>
      </c>
    </row>
    <row r="3508" spans="1:18" hidden="1" x14ac:dyDescent="0.25">
      <c r="A3508" s="49" t="s">
        <v>16570</v>
      </c>
      <c r="B3508" s="49" t="s">
        <v>16194</v>
      </c>
      <c r="C3508" s="49" t="s">
        <v>398</v>
      </c>
      <c r="D3508" s="49">
        <v>1</v>
      </c>
      <c r="E3508">
        <v>0</v>
      </c>
      <c r="F3508">
        <v>12</v>
      </c>
      <c r="I3508" s="49"/>
      <c r="M3508" s="49"/>
      <c r="N3508" s="49" t="s">
        <v>16568</v>
      </c>
      <c r="O3508" s="49"/>
      <c r="P3508" s="49">
        <v>10</v>
      </c>
      <c r="Q3508" s="49" t="s">
        <v>16571</v>
      </c>
      <c r="R3508" s="49" t="str">
        <f>IFERROR(INDEX(tbl_Lookup_Exercises[Category],MATCH(tbl_Exercises[[#This Row],[ExerciseName]],tbl_Lookup_Exercises[ExerciseName],0)),"Unknown")</f>
        <v>Warmup</v>
      </c>
    </row>
    <row r="3509" spans="1:18" hidden="1" x14ac:dyDescent="0.25">
      <c r="A3509" s="49" t="s">
        <v>16572</v>
      </c>
      <c r="B3509" s="49" t="s">
        <v>16194</v>
      </c>
      <c r="C3509" s="49" t="s">
        <v>403</v>
      </c>
      <c r="D3509" s="49">
        <v>2</v>
      </c>
      <c r="E3509">
        <v>0</v>
      </c>
      <c r="F3509">
        <v>8</v>
      </c>
      <c r="I3509" s="49"/>
      <c r="M3509" s="49"/>
      <c r="N3509" s="49" t="s">
        <v>16573</v>
      </c>
      <c r="O3509" s="49" t="s">
        <v>3073</v>
      </c>
      <c r="P3509" s="49">
        <v>10</v>
      </c>
      <c r="Q3509" s="49" t="s">
        <v>16574</v>
      </c>
      <c r="R3509" s="49" t="str">
        <f>IFERROR(INDEX(tbl_Lookup_Exercises[Category],MATCH(tbl_Exercises[[#This Row],[ExerciseName]],tbl_Lookup_Exercises[ExerciseName],0)),"Unknown")</f>
        <v>Warmup</v>
      </c>
    </row>
    <row r="3510" spans="1:18" hidden="1" x14ac:dyDescent="0.25">
      <c r="A3510" s="49" t="s">
        <v>16575</v>
      </c>
      <c r="B3510" s="49" t="s">
        <v>16194</v>
      </c>
      <c r="C3510" s="49" t="s">
        <v>398</v>
      </c>
      <c r="D3510" s="49">
        <v>2</v>
      </c>
      <c r="E3510">
        <v>0</v>
      </c>
      <c r="F3510">
        <v>12</v>
      </c>
      <c r="I3510" s="49"/>
      <c r="M3510" s="49"/>
      <c r="N3510" s="49" t="s">
        <v>16573</v>
      </c>
      <c r="O3510" s="49"/>
      <c r="P3510" s="49">
        <v>10</v>
      </c>
      <c r="Q3510" s="49" t="s">
        <v>16576</v>
      </c>
      <c r="R3510" s="49" t="str">
        <f>IFERROR(INDEX(tbl_Lookup_Exercises[Category],MATCH(tbl_Exercises[[#This Row],[ExerciseName]],tbl_Lookup_Exercises[ExerciseName],0)),"Unknown")</f>
        <v>Warmup</v>
      </c>
    </row>
    <row r="3511" spans="1:18" hidden="1" x14ac:dyDescent="0.25">
      <c r="A3511" s="49" t="s">
        <v>16577</v>
      </c>
      <c r="B3511" s="49" t="s">
        <v>16194</v>
      </c>
      <c r="C3511" s="49" t="s">
        <v>1</v>
      </c>
      <c r="D3511" s="49">
        <v>1</v>
      </c>
      <c r="E3511">
        <v>150</v>
      </c>
      <c r="G3511">
        <v>60</v>
      </c>
      <c r="I3511" s="49"/>
      <c r="M3511" s="49"/>
      <c r="N3511" s="49"/>
      <c r="O3511" s="49" t="s">
        <v>16578</v>
      </c>
      <c r="P3511" s="49">
        <v>10</v>
      </c>
      <c r="Q3511" s="49" t="s">
        <v>16579</v>
      </c>
      <c r="R3511" s="49" t="str">
        <f>IFERROR(INDEX(tbl_Lookup_Exercises[Category],MATCH(tbl_Exercises[[#This Row],[ExerciseName]],tbl_Lookup_Exercises[ExerciseName],0)),"Unknown")</f>
        <v>Carry</v>
      </c>
    </row>
    <row r="3512" spans="1:18" hidden="1" x14ac:dyDescent="0.25">
      <c r="A3512" s="49" t="s">
        <v>16580</v>
      </c>
      <c r="B3512" s="49" t="s">
        <v>16194</v>
      </c>
      <c r="C3512" s="49" t="s">
        <v>1</v>
      </c>
      <c r="D3512" s="49">
        <v>2</v>
      </c>
      <c r="E3512">
        <v>150</v>
      </c>
      <c r="G3512">
        <v>60</v>
      </c>
      <c r="I3512" s="49"/>
      <c r="M3512" s="49"/>
      <c r="N3512" s="49"/>
      <c r="O3512" s="49" t="s">
        <v>16578</v>
      </c>
      <c r="P3512" s="49">
        <v>10</v>
      </c>
      <c r="Q3512" s="49" t="s">
        <v>16581</v>
      </c>
      <c r="R3512" s="49" t="str">
        <f>IFERROR(INDEX(tbl_Lookup_Exercises[Category],MATCH(tbl_Exercises[[#This Row],[ExerciseName]],tbl_Lookup_Exercises[ExerciseName],0)),"Unknown")</f>
        <v>Carry</v>
      </c>
    </row>
    <row r="3513" spans="1:18" hidden="1" x14ac:dyDescent="0.25">
      <c r="A3513" s="49" t="s">
        <v>16582</v>
      </c>
      <c r="B3513" s="49" t="s">
        <v>16194</v>
      </c>
      <c r="C3513" s="49" t="s">
        <v>1</v>
      </c>
      <c r="D3513" s="49">
        <v>3</v>
      </c>
      <c r="E3513">
        <v>150</v>
      </c>
      <c r="G3513">
        <v>60</v>
      </c>
      <c r="I3513" s="49"/>
      <c r="M3513" s="49"/>
      <c r="N3513" s="49"/>
      <c r="O3513" s="49" t="s">
        <v>16578</v>
      </c>
      <c r="P3513" s="49">
        <v>10</v>
      </c>
      <c r="Q3513" s="49" t="s">
        <v>16583</v>
      </c>
      <c r="R3513" s="49" t="str">
        <f>IFERROR(INDEX(tbl_Lookup_Exercises[Category],MATCH(tbl_Exercises[[#This Row],[ExerciseName]],tbl_Lookup_Exercises[ExerciseName],0)),"Unknown")</f>
        <v>Carry</v>
      </c>
    </row>
    <row r="3514" spans="1:18" hidden="1" x14ac:dyDescent="0.25">
      <c r="A3514" s="49" t="s">
        <v>16584</v>
      </c>
      <c r="B3514" s="49" t="s">
        <v>16194</v>
      </c>
      <c r="C3514" s="49" t="s">
        <v>41</v>
      </c>
      <c r="D3514" s="49">
        <v>1</v>
      </c>
      <c r="E3514">
        <v>140</v>
      </c>
      <c r="F3514">
        <v>10</v>
      </c>
      <c r="I3514" s="49"/>
      <c r="J3514">
        <v>3</v>
      </c>
      <c r="K3514">
        <v>1</v>
      </c>
      <c r="L3514">
        <v>2</v>
      </c>
      <c r="M3514" s="49" t="s">
        <v>618</v>
      </c>
      <c r="N3514" s="49"/>
      <c r="O3514" s="49" t="s">
        <v>3213</v>
      </c>
      <c r="P3514" s="49">
        <v>10</v>
      </c>
      <c r="Q3514" s="49" t="s">
        <v>16585</v>
      </c>
      <c r="R3514" s="49" t="str">
        <f>IFERROR(INDEX(tbl_Lookup_Exercises[Category],MATCH(tbl_Exercises[[#This Row],[ExerciseName]],tbl_Lookup_Exercises[ExerciseName],0)),"Unknown")</f>
        <v>Pull</v>
      </c>
    </row>
    <row r="3515" spans="1:18" hidden="1" x14ac:dyDescent="0.25">
      <c r="A3515" s="49" t="s">
        <v>16586</v>
      </c>
      <c r="B3515" s="49" t="s">
        <v>16194</v>
      </c>
      <c r="C3515" s="49" t="s">
        <v>41</v>
      </c>
      <c r="D3515" s="49">
        <v>2</v>
      </c>
      <c r="E3515">
        <v>140</v>
      </c>
      <c r="F3515">
        <v>9</v>
      </c>
      <c r="I3515" s="49"/>
      <c r="J3515">
        <v>3</v>
      </c>
      <c r="K3515">
        <v>1</v>
      </c>
      <c r="L3515">
        <v>2</v>
      </c>
      <c r="M3515" s="49" t="s">
        <v>1745</v>
      </c>
      <c r="N3515" s="49"/>
      <c r="O3515" s="49" t="s">
        <v>2982</v>
      </c>
      <c r="P3515" s="49">
        <v>10</v>
      </c>
      <c r="Q3515" s="49" t="s">
        <v>16587</v>
      </c>
      <c r="R3515" s="49" t="str">
        <f>IFERROR(INDEX(tbl_Lookup_Exercises[Category],MATCH(tbl_Exercises[[#This Row],[ExerciseName]],tbl_Lookup_Exercises[ExerciseName],0)),"Unknown")</f>
        <v>Pull</v>
      </c>
    </row>
    <row r="3516" spans="1:18" hidden="1" x14ac:dyDescent="0.25">
      <c r="A3516" s="49" t="s">
        <v>16588</v>
      </c>
      <c r="B3516" s="49" t="s">
        <v>16194</v>
      </c>
      <c r="C3516" s="49" t="s">
        <v>41</v>
      </c>
      <c r="D3516" s="49">
        <v>3</v>
      </c>
      <c r="E3516">
        <v>140</v>
      </c>
      <c r="F3516">
        <v>8</v>
      </c>
      <c r="I3516" s="49"/>
      <c r="J3516">
        <v>3</v>
      </c>
      <c r="K3516">
        <v>1</v>
      </c>
      <c r="L3516">
        <v>2</v>
      </c>
      <c r="M3516" s="49" t="s">
        <v>618</v>
      </c>
      <c r="N3516" s="49"/>
      <c r="O3516" s="49" t="s">
        <v>3213</v>
      </c>
      <c r="P3516" s="49">
        <v>10</v>
      </c>
      <c r="Q3516" s="49" t="s">
        <v>16589</v>
      </c>
      <c r="R3516" s="49" t="str">
        <f>IFERROR(INDEX(tbl_Lookup_Exercises[Category],MATCH(tbl_Exercises[[#This Row],[ExerciseName]],tbl_Lookup_Exercises[ExerciseName],0)),"Unknown")</f>
        <v>Pull</v>
      </c>
    </row>
    <row r="3517" spans="1:18" hidden="1" x14ac:dyDescent="0.25">
      <c r="A3517" s="49" t="s">
        <v>16590</v>
      </c>
      <c r="B3517" s="49" t="s">
        <v>16194</v>
      </c>
      <c r="C3517" s="49" t="s">
        <v>45</v>
      </c>
      <c r="D3517" s="49">
        <v>1</v>
      </c>
      <c r="E3517">
        <v>85</v>
      </c>
      <c r="F3517">
        <v>10</v>
      </c>
      <c r="I3517" s="49"/>
      <c r="J3517">
        <v>3</v>
      </c>
      <c r="K3517">
        <v>1</v>
      </c>
      <c r="L3517">
        <v>2</v>
      </c>
      <c r="M3517" s="49" t="s">
        <v>618</v>
      </c>
      <c r="N3517" s="49"/>
      <c r="O3517" s="49" t="s">
        <v>3213</v>
      </c>
      <c r="P3517" s="49">
        <v>10</v>
      </c>
      <c r="Q3517" s="49" t="s">
        <v>16591</v>
      </c>
      <c r="R3517" s="49" t="str">
        <f>IFERROR(INDEX(tbl_Lookup_Exercises[Category],MATCH(tbl_Exercises[[#This Row],[ExerciseName]],tbl_Lookup_Exercises[ExerciseName],0)),"Unknown")</f>
        <v>Pull</v>
      </c>
    </row>
    <row r="3518" spans="1:18" hidden="1" x14ac:dyDescent="0.25">
      <c r="A3518" s="49" t="s">
        <v>16592</v>
      </c>
      <c r="B3518" s="49" t="s">
        <v>16194</v>
      </c>
      <c r="C3518" s="49" t="s">
        <v>45</v>
      </c>
      <c r="D3518" s="49">
        <v>2</v>
      </c>
      <c r="E3518">
        <v>85</v>
      </c>
      <c r="F3518">
        <v>9</v>
      </c>
      <c r="I3518" s="49"/>
      <c r="J3518">
        <v>3</v>
      </c>
      <c r="K3518">
        <v>1</v>
      </c>
      <c r="L3518">
        <v>2</v>
      </c>
      <c r="M3518" s="49" t="s">
        <v>618</v>
      </c>
      <c r="N3518" s="49"/>
      <c r="O3518" s="49" t="s">
        <v>3213</v>
      </c>
      <c r="P3518" s="49">
        <v>10</v>
      </c>
      <c r="Q3518" s="49" t="s">
        <v>16593</v>
      </c>
      <c r="R3518" s="49" t="str">
        <f>IFERROR(INDEX(tbl_Lookup_Exercises[Category],MATCH(tbl_Exercises[[#This Row],[ExerciseName]],tbl_Lookup_Exercises[ExerciseName],0)),"Unknown")</f>
        <v>Pull</v>
      </c>
    </row>
    <row r="3519" spans="1:18" hidden="1" x14ac:dyDescent="0.25">
      <c r="A3519" s="49" t="s">
        <v>16594</v>
      </c>
      <c r="B3519" s="49" t="s">
        <v>16194</v>
      </c>
      <c r="C3519" s="49" t="s">
        <v>45</v>
      </c>
      <c r="D3519" s="49">
        <v>3</v>
      </c>
      <c r="E3519">
        <v>85</v>
      </c>
      <c r="F3519">
        <v>9</v>
      </c>
      <c r="I3519" s="49"/>
      <c r="J3519">
        <v>3</v>
      </c>
      <c r="K3519">
        <v>1</v>
      </c>
      <c r="L3519">
        <v>2</v>
      </c>
      <c r="M3519" s="49" t="s">
        <v>1745</v>
      </c>
      <c r="N3519" s="49"/>
      <c r="O3519" s="49" t="s">
        <v>16595</v>
      </c>
      <c r="P3519" s="49">
        <v>10</v>
      </c>
      <c r="Q3519" s="49" t="s">
        <v>16596</v>
      </c>
      <c r="R3519" s="49" t="str">
        <f>IFERROR(INDEX(tbl_Lookup_Exercises[Category],MATCH(tbl_Exercises[[#This Row],[ExerciseName]],tbl_Lookup_Exercises[ExerciseName],0)),"Unknown")</f>
        <v>Pull</v>
      </c>
    </row>
    <row r="3520" spans="1:18" hidden="1" x14ac:dyDescent="0.25">
      <c r="A3520" s="49" t="s">
        <v>16597</v>
      </c>
      <c r="B3520" s="49" t="s">
        <v>16194</v>
      </c>
      <c r="C3520" s="49" t="s">
        <v>16233</v>
      </c>
      <c r="D3520" s="49">
        <v>1</v>
      </c>
      <c r="E3520">
        <v>20</v>
      </c>
      <c r="F3520">
        <v>10</v>
      </c>
      <c r="I3520" s="49"/>
      <c r="J3520">
        <v>2</v>
      </c>
      <c r="K3520">
        <v>1</v>
      </c>
      <c r="L3520">
        <v>2</v>
      </c>
      <c r="M3520" s="49" t="s">
        <v>2151</v>
      </c>
      <c r="N3520" s="49"/>
      <c r="O3520" s="49" t="s">
        <v>16598</v>
      </c>
      <c r="P3520" s="49">
        <v>10</v>
      </c>
      <c r="Q3520" s="49" t="s">
        <v>16599</v>
      </c>
      <c r="R3520" s="49" t="str">
        <f>IFERROR(INDEX(tbl_Lookup_Exercises[Category],MATCH(tbl_Exercises[[#This Row],[ExerciseName]],tbl_Lookup_Exercises[ExerciseName],0)),"Unknown")</f>
        <v>Push</v>
      </c>
    </row>
    <row r="3521" spans="1:18" hidden="1" x14ac:dyDescent="0.25">
      <c r="A3521" s="49" t="s">
        <v>16600</v>
      </c>
      <c r="B3521" s="49" t="s">
        <v>16194</v>
      </c>
      <c r="C3521" s="49" t="s">
        <v>16233</v>
      </c>
      <c r="D3521" s="49">
        <v>2</v>
      </c>
      <c r="E3521">
        <v>50</v>
      </c>
      <c r="F3521">
        <v>12</v>
      </c>
      <c r="I3521" s="49"/>
      <c r="J3521">
        <v>2</v>
      </c>
      <c r="K3521">
        <v>1</v>
      </c>
      <c r="L3521">
        <v>2</v>
      </c>
      <c r="M3521" s="49" t="s">
        <v>2289</v>
      </c>
      <c r="N3521" s="49"/>
      <c r="O3521" s="49" t="s">
        <v>16601</v>
      </c>
      <c r="P3521" s="49">
        <v>10</v>
      </c>
      <c r="Q3521" s="49" t="s">
        <v>16602</v>
      </c>
      <c r="R3521" s="49" t="str">
        <f>IFERROR(INDEX(tbl_Lookup_Exercises[Category],MATCH(tbl_Exercises[[#This Row],[ExerciseName]],tbl_Lookup_Exercises[ExerciseName],0)),"Unknown")</f>
        <v>Push</v>
      </c>
    </row>
    <row r="3522" spans="1:18" hidden="1" x14ac:dyDescent="0.25">
      <c r="A3522" s="49" t="s">
        <v>16603</v>
      </c>
      <c r="B3522" s="49" t="s">
        <v>16194</v>
      </c>
      <c r="C3522" s="49" t="s">
        <v>16233</v>
      </c>
      <c r="D3522" s="49">
        <v>3</v>
      </c>
      <c r="E3522">
        <v>70</v>
      </c>
      <c r="F3522">
        <v>15</v>
      </c>
      <c r="I3522" s="49"/>
      <c r="J3522">
        <v>2</v>
      </c>
      <c r="K3522">
        <v>1</v>
      </c>
      <c r="L3522">
        <v>2</v>
      </c>
      <c r="M3522" s="49" t="s">
        <v>618</v>
      </c>
      <c r="N3522" s="49"/>
      <c r="O3522" s="49" t="s">
        <v>16604</v>
      </c>
      <c r="P3522" s="49">
        <v>10</v>
      </c>
      <c r="Q3522" s="49" t="s">
        <v>16605</v>
      </c>
      <c r="R3522" s="49" t="str">
        <f>IFERROR(INDEX(tbl_Lookup_Exercises[Category],MATCH(tbl_Exercises[[#This Row],[ExerciseName]],tbl_Lookup_Exercises[ExerciseName],0)),"Unknown")</f>
        <v>Push</v>
      </c>
    </row>
    <row r="3523" spans="1:18" hidden="1" x14ac:dyDescent="0.25">
      <c r="A3523" s="49" t="s">
        <v>16606</v>
      </c>
      <c r="B3523" s="49" t="s">
        <v>16194</v>
      </c>
      <c r="C3523" s="49" t="s">
        <v>16233</v>
      </c>
      <c r="D3523" s="49">
        <v>4</v>
      </c>
      <c r="E3523">
        <v>70</v>
      </c>
      <c r="F3523">
        <v>15</v>
      </c>
      <c r="I3523" s="49"/>
      <c r="J3523">
        <v>2</v>
      </c>
      <c r="K3523">
        <v>1</v>
      </c>
      <c r="L3523">
        <v>2</v>
      </c>
      <c r="M3523" s="49" t="s">
        <v>618</v>
      </c>
      <c r="N3523" s="49"/>
      <c r="O3523" s="49" t="s">
        <v>2154</v>
      </c>
      <c r="P3523" s="49">
        <v>10</v>
      </c>
      <c r="Q3523" s="49" t="s">
        <v>16607</v>
      </c>
      <c r="R3523" s="49" t="str">
        <f>IFERROR(INDEX(tbl_Lookup_Exercises[Category],MATCH(tbl_Exercises[[#This Row],[ExerciseName]],tbl_Lookup_Exercises[ExerciseName],0)),"Unknown")</f>
        <v>Push</v>
      </c>
    </row>
    <row r="3524" spans="1:18" hidden="1" x14ac:dyDescent="0.25">
      <c r="A3524" s="49" t="s">
        <v>16608</v>
      </c>
      <c r="B3524" s="49" t="s">
        <v>16194</v>
      </c>
      <c r="C3524" s="49" t="s">
        <v>102</v>
      </c>
      <c r="D3524" s="49">
        <v>1</v>
      </c>
      <c r="E3524">
        <v>25</v>
      </c>
      <c r="F3524">
        <v>12</v>
      </c>
      <c r="I3524" s="49"/>
      <c r="J3524">
        <v>3</v>
      </c>
      <c r="K3524">
        <v>1</v>
      </c>
      <c r="L3524">
        <v>2</v>
      </c>
      <c r="M3524" s="49" t="s">
        <v>1745</v>
      </c>
      <c r="N3524" s="49"/>
      <c r="O3524" s="49" t="s">
        <v>2982</v>
      </c>
      <c r="P3524" s="49">
        <v>10</v>
      </c>
      <c r="Q3524" s="49" t="s">
        <v>16609</v>
      </c>
      <c r="R3524" s="49" t="str">
        <f>IFERROR(INDEX(tbl_Lookup_Exercises[Category],MATCH(tbl_Exercises[[#This Row],[ExerciseName]],tbl_Lookup_Exercises[ExerciseName],0)),"Unknown")</f>
        <v>Arms_Biceps</v>
      </c>
    </row>
    <row r="3525" spans="1:18" hidden="1" x14ac:dyDescent="0.25">
      <c r="A3525" s="49" t="s">
        <v>16610</v>
      </c>
      <c r="B3525" s="49" t="s">
        <v>16194</v>
      </c>
      <c r="C3525" s="49" t="s">
        <v>102</v>
      </c>
      <c r="D3525" s="49">
        <v>2</v>
      </c>
      <c r="E3525">
        <v>25</v>
      </c>
      <c r="F3525">
        <v>10</v>
      </c>
      <c r="I3525" s="49"/>
      <c r="J3525">
        <v>3</v>
      </c>
      <c r="K3525">
        <v>1</v>
      </c>
      <c r="L3525">
        <v>2</v>
      </c>
      <c r="M3525" s="49" t="s">
        <v>610</v>
      </c>
      <c r="N3525" s="49"/>
      <c r="O3525" s="49" t="s">
        <v>2986</v>
      </c>
      <c r="P3525" s="49">
        <v>10</v>
      </c>
      <c r="Q3525" s="49" t="s">
        <v>16611</v>
      </c>
      <c r="R3525" s="49" t="str">
        <f>IFERROR(INDEX(tbl_Lookup_Exercises[Category],MATCH(tbl_Exercises[[#This Row],[ExerciseName]],tbl_Lookup_Exercises[ExerciseName],0)),"Unknown")</f>
        <v>Arms_Biceps</v>
      </c>
    </row>
    <row r="3526" spans="1:18" hidden="1" x14ac:dyDescent="0.25">
      <c r="A3526" s="49" t="s">
        <v>16612</v>
      </c>
      <c r="B3526" s="49" t="s">
        <v>16194</v>
      </c>
      <c r="C3526" s="49" t="s">
        <v>102</v>
      </c>
      <c r="D3526" s="49">
        <v>3</v>
      </c>
      <c r="E3526">
        <v>25</v>
      </c>
      <c r="F3526">
        <v>8</v>
      </c>
      <c r="I3526" s="49"/>
      <c r="J3526">
        <v>3</v>
      </c>
      <c r="K3526">
        <v>1</v>
      </c>
      <c r="L3526">
        <v>2</v>
      </c>
      <c r="M3526" s="49" t="s">
        <v>610</v>
      </c>
      <c r="N3526" s="49"/>
      <c r="O3526" s="49" t="s">
        <v>2986</v>
      </c>
      <c r="P3526" s="49">
        <v>10</v>
      </c>
      <c r="Q3526" s="49" t="s">
        <v>16613</v>
      </c>
      <c r="R3526" s="49" t="str">
        <f>IFERROR(INDEX(tbl_Lookup_Exercises[Category],MATCH(tbl_Exercises[[#This Row],[ExerciseName]],tbl_Lookup_Exercises[ExerciseName],0)),"Unknown")</f>
        <v>Arms_Biceps</v>
      </c>
    </row>
    <row r="3527" spans="1:18" hidden="1" x14ac:dyDescent="0.25">
      <c r="A3527" s="49" t="s">
        <v>16614</v>
      </c>
      <c r="B3527" s="49" t="s">
        <v>16194</v>
      </c>
      <c r="C3527" s="49" t="s">
        <v>334</v>
      </c>
      <c r="D3527" s="49">
        <v>1</v>
      </c>
      <c r="E3527">
        <v>0</v>
      </c>
      <c r="G3527">
        <v>57</v>
      </c>
      <c r="I3527" s="49"/>
      <c r="M3527" s="49"/>
      <c r="N3527" s="49"/>
      <c r="O3527" s="49" t="s">
        <v>16615</v>
      </c>
      <c r="P3527" s="49">
        <v>10</v>
      </c>
      <c r="Q3527" s="49" t="s">
        <v>16616</v>
      </c>
      <c r="R3527" s="49" t="str">
        <f>IFERROR(INDEX(tbl_Lookup_Exercises[Category],MATCH(tbl_Exercises[[#This Row],[ExerciseName]],tbl_Lookup_Exercises[ExerciseName],0)),"Unknown")</f>
        <v>Carry</v>
      </c>
    </row>
    <row r="3528" spans="1:18" hidden="1" x14ac:dyDescent="0.25">
      <c r="A3528" s="49" t="s">
        <v>16617</v>
      </c>
      <c r="B3528" s="49" t="s">
        <v>16194</v>
      </c>
      <c r="C3528" s="49" t="s">
        <v>334</v>
      </c>
      <c r="D3528" s="49">
        <v>2</v>
      </c>
      <c r="E3528">
        <v>0</v>
      </c>
      <c r="G3528">
        <v>45</v>
      </c>
      <c r="I3528" s="49"/>
      <c r="M3528" s="49"/>
      <c r="N3528" s="49"/>
      <c r="O3528" s="49" t="s">
        <v>16618</v>
      </c>
      <c r="P3528" s="49">
        <v>10</v>
      </c>
      <c r="Q3528" s="49" t="s">
        <v>16619</v>
      </c>
      <c r="R3528" s="49" t="str">
        <f>IFERROR(INDEX(tbl_Lookup_Exercises[Category],MATCH(tbl_Exercises[[#This Row],[ExerciseName]],tbl_Lookup_Exercises[ExerciseName],0)),"Unknown")</f>
        <v>Carry</v>
      </c>
    </row>
    <row r="3529" spans="1:18" hidden="1" x14ac:dyDescent="0.25">
      <c r="A3529" s="49" t="s">
        <v>16620</v>
      </c>
      <c r="B3529" s="49" t="s">
        <v>16194</v>
      </c>
      <c r="C3529" s="49" t="s">
        <v>16226</v>
      </c>
      <c r="D3529" s="49">
        <v>1</v>
      </c>
      <c r="E3529">
        <v>50</v>
      </c>
      <c r="F3529">
        <v>12</v>
      </c>
      <c r="I3529" s="49"/>
      <c r="J3529">
        <v>2</v>
      </c>
      <c r="K3529">
        <v>1</v>
      </c>
      <c r="L3529">
        <v>3</v>
      </c>
      <c r="M3529" s="49" t="s">
        <v>618</v>
      </c>
      <c r="N3529" s="49"/>
      <c r="O3529" s="49" t="s">
        <v>3189</v>
      </c>
      <c r="P3529" s="49">
        <v>10</v>
      </c>
      <c r="Q3529" s="49" t="s">
        <v>16621</v>
      </c>
      <c r="R3529" s="49" t="str">
        <f>IFERROR(INDEX(tbl_Lookup_Exercises[Category],MATCH(tbl_Exercises[[#This Row],[ExerciseName]],tbl_Lookup_Exercises[ExerciseName],0)),"Unknown")</f>
        <v>Arms_Triceps</v>
      </c>
    </row>
    <row r="3530" spans="1:18" hidden="1" x14ac:dyDescent="0.25">
      <c r="A3530" s="49" t="s">
        <v>16622</v>
      </c>
      <c r="B3530" s="49" t="s">
        <v>16194</v>
      </c>
      <c r="C3530" s="49" t="s">
        <v>16226</v>
      </c>
      <c r="D3530" s="49">
        <v>2</v>
      </c>
      <c r="E3530">
        <v>50</v>
      </c>
      <c r="F3530">
        <v>13</v>
      </c>
      <c r="I3530" s="49"/>
      <c r="J3530">
        <v>2</v>
      </c>
      <c r="K3530">
        <v>1</v>
      </c>
      <c r="L3530">
        <v>3</v>
      </c>
      <c r="M3530" s="49" t="s">
        <v>618</v>
      </c>
      <c r="N3530" s="49"/>
      <c r="O3530" s="49" t="s">
        <v>3189</v>
      </c>
      <c r="P3530" s="49">
        <v>10</v>
      </c>
      <c r="Q3530" s="49" t="s">
        <v>16257</v>
      </c>
      <c r="R3530" s="49" t="str">
        <f>IFERROR(INDEX(tbl_Lookup_Exercises[Category],MATCH(tbl_Exercises[[#This Row],[ExerciseName]],tbl_Lookup_Exercises[ExerciseName],0)),"Unknown")</f>
        <v>Arms_Triceps</v>
      </c>
    </row>
    <row r="3531" spans="1:18" hidden="1" x14ac:dyDescent="0.25">
      <c r="A3531" s="49" t="s">
        <v>16623</v>
      </c>
      <c r="B3531" s="49" t="s">
        <v>16258</v>
      </c>
      <c r="C3531" s="49" t="s">
        <v>363</v>
      </c>
      <c r="D3531" s="49">
        <v>1</v>
      </c>
      <c r="G3531">
        <v>300</v>
      </c>
      <c r="H3531">
        <v>0.63</v>
      </c>
      <c r="I3531" s="49" t="s">
        <v>3957</v>
      </c>
      <c r="M3531" s="49"/>
      <c r="N3531" s="49"/>
      <c r="O3531" s="49" t="s">
        <v>16624</v>
      </c>
      <c r="P3531" s="49">
        <v>10</v>
      </c>
      <c r="Q3531" s="49" t="s">
        <v>16260</v>
      </c>
      <c r="R3531" s="49" t="str">
        <f>IFERROR(INDEX(tbl_Lookup_Exercises[Category],MATCH(tbl_Exercises[[#This Row],[ExerciseName]],tbl_Lookup_Exercises[ExerciseName],0)),"Unknown")</f>
        <v>Cardio</v>
      </c>
    </row>
    <row r="3532" spans="1:18" hidden="1" x14ac:dyDescent="0.25">
      <c r="A3532" s="49" t="s">
        <v>16625</v>
      </c>
      <c r="B3532" s="49" t="s">
        <v>16258</v>
      </c>
      <c r="C3532" s="49" t="s">
        <v>403</v>
      </c>
      <c r="D3532" s="49">
        <v>1</v>
      </c>
      <c r="E3532">
        <v>0</v>
      </c>
      <c r="F3532">
        <v>8</v>
      </c>
      <c r="I3532" s="49"/>
      <c r="M3532" s="49"/>
      <c r="N3532" s="49" t="s">
        <v>16626</v>
      </c>
      <c r="O3532" s="49"/>
      <c r="P3532" s="49">
        <v>10</v>
      </c>
      <c r="Q3532" s="49" t="s">
        <v>16627</v>
      </c>
      <c r="R3532" s="49" t="str">
        <f>IFERROR(INDEX(tbl_Lookup_Exercises[Category],MATCH(tbl_Exercises[[#This Row],[ExerciseName]],tbl_Lookup_Exercises[ExerciseName],0)),"Unknown")</f>
        <v>Warmup</v>
      </c>
    </row>
    <row r="3533" spans="1:18" hidden="1" x14ac:dyDescent="0.25">
      <c r="A3533" s="49" t="s">
        <v>16628</v>
      </c>
      <c r="B3533" s="49" t="s">
        <v>16258</v>
      </c>
      <c r="C3533" s="49" t="s">
        <v>398</v>
      </c>
      <c r="D3533" s="49">
        <v>1</v>
      </c>
      <c r="E3533">
        <v>0</v>
      </c>
      <c r="F3533">
        <v>12</v>
      </c>
      <c r="I3533" s="49"/>
      <c r="M3533" s="49"/>
      <c r="N3533" s="49" t="s">
        <v>16626</v>
      </c>
      <c r="O3533" s="49"/>
      <c r="P3533" s="49">
        <v>10</v>
      </c>
      <c r="Q3533" s="49" t="s">
        <v>16629</v>
      </c>
      <c r="R3533" s="49" t="str">
        <f>IFERROR(INDEX(tbl_Lookup_Exercises[Category],MATCH(tbl_Exercises[[#This Row],[ExerciseName]],tbl_Lookup_Exercises[ExerciseName],0)),"Unknown")</f>
        <v>Warmup</v>
      </c>
    </row>
    <row r="3534" spans="1:18" hidden="1" x14ac:dyDescent="0.25">
      <c r="A3534" s="49" t="s">
        <v>16630</v>
      </c>
      <c r="B3534" s="49" t="s">
        <v>16258</v>
      </c>
      <c r="C3534" s="49" t="s">
        <v>389</v>
      </c>
      <c r="D3534" s="49">
        <v>1</v>
      </c>
      <c r="E3534">
        <v>0</v>
      </c>
      <c r="F3534">
        <v>8</v>
      </c>
      <c r="I3534" s="49"/>
      <c r="M3534" s="49"/>
      <c r="N3534" s="49" t="s">
        <v>16626</v>
      </c>
      <c r="O3534" s="49"/>
      <c r="P3534" s="49">
        <v>10</v>
      </c>
      <c r="Q3534" s="49" t="s">
        <v>16631</v>
      </c>
      <c r="R3534" s="49" t="str">
        <f>IFERROR(INDEX(tbl_Lookup_Exercises[Category],MATCH(tbl_Exercises[[#This Row],[ExerciseName]],tbl_Lookup_Exercises[ExerciseName],0)),"Unknown")</f>
        <v>Push</v>
      </c>
    </row>
    <row r="3535" spans="1:18" hidden="1" x14ac:dyDescent="0.25">
      <c r="A3535" s="49" t="s">
        <v>16632</v>
      </c>
      <c r="B3535" s="49" t="s">
        <v>16258</v>
      </c>
      <c r="C3535" s="49" t="s">
        <v>403</v>
      </c>
      <c r="D3535" s="49">
        <v>2</v>
      </c>
      <c r="E3535">
        <v>0</v>
      </c>
      <c r="F3535">
        <v>8</v>
      </c>
      <c r="I3535" s="49"/>
      <c r="M3535" s="49"/>
      <c r="N3535" s="49" t="s">
        <v>16633</v>
      </c>
      <c r="O3535" s="49"/>
      <c r="P3535" s="49">
        <v>10</v>
      </c>
      <c r="Q3535" s="49" t="s">
        <v>16634</v>
      </c>
      <c r="R3535" s="49" t="str">
        <f>IFERROR(INDEX(tbl_Lookup_Exercises[Category],MATCH(tbl_Exercises[[#This Row],[ExerciseName]],tbl_Lookup_Exercises[ExerciseName],0)),"Unknown")</f>
        <v>Warmup</v>
      </c>
    </row>
    <row r="3536" spans="1:18" hidden="1" x14ac:dyDescent="0.25">
      <c r="A3536" s="49" t="s">
        <v>16635</v>
      </c>
      <c r="B3536" s="49" t="s">
        <v>16258</v>
      </c>
      <c r="C3536" s="49" t="s">
        <v>398</v>
      </c>
      <c r="D3536" s="49">
        <v>2</v>
      </c>
      <c r="E3536">
        <v>0</v>
      </c>
      <c r="F3536">
        <v>12</v>
      </c>
      <c r="I3536" s="49"/>
      <c r="M3536" s="49"/>
      <c r="N3536" s="49" t="s">
        <v>16633</v>
      </c>
      <c r="O3536" s="49"/>
      <c r="P3536" s="49">
        <v>10</v>
      </c>
      <c r="Q3536" s="49" t="s">
        <v>16636</v>
      </c>
      <c r="R3536" s="49" t="str">
        <f>IFERROR(INDEX(tbl_Lookup_Exercises[Category],MATCH(tbl_Exercises[[#This Row],[ExerciseName]],tbl_Lookup_Exercises[ExerciseName],0)),"Unknown")</f>
        <v>Warmup</v>
      </c>
    </row>
    <row r="3537" spans="1:18" hidden="1" x14ac:dyDescent="0.25">
      <c r="A3537" s="49" t="s">
        <v>16637</v>
      </c>
      <c r="B3537" s="49" t="s">
        <v>16258</v>
      </c>
      <c r="C3537" s="49" t="s">
        <v>389</v>
      </c>
      <c r="D3537" s="49">
        <v>2</v>
      </c>
      <c r="E3537">
        <v>0</v>
      </c>
      <c r="F3537">
        <v>8</v>
      </c>
      <c r="I3537" s="49"/>
      <c r="M3537" s="49"/>
      <c r="N3537" s="49" t="s">
        <v>16633</v>
      </c>
      <c r="O3537" s="49"/>
      <c r="P3537" s="49">
        <v>10</v>
      </c>
      <c r="Q3537" s="49" t="s">
        <v>16638</v>
      </c>
      <c r="R3537" s="49" t="str">
        <f>IFERROR(INDEX(tbl_Lookup_Exercises[Category],MATCH(tbl_Exercises[[#This Row],[ExerciseName]],tbl_Lookup_Exercises[ExerciseName],0)),"Unknown")</f>
        <v>Push</v>
      </c>
    </row>
    <row r="3538" spans="1:18" hidden="1" x14ac:dyDescent="0.25">
      <c r="A3538" s="49" t="s">
        <v>16639</v>
      </c>
      <c r="B3538" s="49" t="s">
        <v>16258</v>
      </c>
      <c r="C3538" s="49" t="s">
        <v>200</v>
      </c>
      <c r="D3538" s="49">
        <v>1</v>
      </c>
      <c r="E3538">
        <v>50</v>
      </c>
      <c r="F3538">
        <v>12</v>
      </c>
      <c r="I3538" s="49"/>
      <c r="J3538">
        <v>2</v>
      </c>
      <c r="L3538">
        <v>3</v>
      </c>
      <c r="M3538" s="49" t="s">
        <v>618</v>
      </c>
      <c r="N3538" s="49"/>
      <c r="O3538" s="49" t="s">
        <v>16640</v>
      </c>
      <c r="P3538" s="49">
        <v>10</v>
      </c>
      <c r="Q3538" s="49" t="s">
        <v>16641</v>
      </c>
      <c r="R3538" s="49" t="str">
        <f>IFERROR(INDEX(tbl_Lookup_Exercises[Category],MATCH(tbl_Exercises[[#This Row],[ExerciseName]],tbl_Lookup_Exercises[ExerciseName],0)),"Unknown")</f>
        <v>Push</v>
      </c>
    </row>
    <row r="3539" spans="1:18" hidden="1" x14ac:dyDescent="0.25">
      <c r="A3539" s="49" t="s">
        <v>16642</v>
      </c>
      <c r="B3539" s="49" t="s">
        <v>16258</v>
      </c>
      <c r="C3539" s="49" t="s">
        <v>200</v>
      </c>
      <c r="D3539" s="49">
        <v>2</v>
      </c>
      <c r="E3539">
        <v>50</v>
      </c>
      <c r="F3539">
        <v>12</v>
      </c>
      <c r="I3539" s="49"/>
      <c r="J3539">
        <v>2</v>
      </c>
      <c r="L3539">
        <v>3</v>
      </c>
      <c r="M3539" s="49" t="s">
        <v>618</v>
      </c>
      <c r="N3539" s="49"/>
      <c r="O3539" s="49" t="s">
        <v>16640</v>
      </c>
      <c r="P3539" s="49">
        <v>10</v>
      </c>
      <c r="Q3539" s="49" t="s">
        <v>16643</v>
      </c>
      <c r="R3539" s="49" t="str">
        <f>IFERROR(INDEX(tbl_Lookup_Exercises[Category],MATCH(tbl_Exercises[[#This Row],[ExerciseName]],tbl_Lookup_Exercises[ExerciseName],0)),"Unknown")</f>
        <v>Push</v>
      </c>
    </row>
    <row r="3540" spans="1:18" hidden="1" x14ac:dyDescent="0.25">
      <c r="A3540" s="49" t="s">
        <v>16644</v>
      </c>
      <c r="B3540" s="49" t="s">
        <v>16258</v>
      </c>
      <c r="C3540" s="49" t="s">
        <v>200</v>
      </c>
      <c r="D3540" s="49">
        <v>3</v>
      </c>
      <c r="E3540">
        <v>50</v>
      </c>
      <c r="F3540">
        <v>12</v>
      </c>
      <c r="I3540" s="49"/>
      <c r="J3540">
        <v>2</v>
      </c>
      <c r="L3540">
        <v>3</v>
      </c>
      <c r="M3540" s="49" t="s">
        <v>618</v>
      </c>
      <c r="N3540" s="49"/>
      <c r="O3540" s="49" t="s">
        <v>16645</v>
      </c>
      <c r="P3540" s="49">
        <v>10</v>
      </c>
      <c r="Q3540" s="49" t="s">
        <v>16646</v>
      </c>
      <c r="R3540" s="49" t="str">
        <f>IFERROR(INDEX(tbl_Lookup_Exercises[Category],MATCH(tbl_Exercises[[#This Row],[ExerciseName]],tbl_Lookup_Exercises[ExerciseName],0)),"Unknown")</f>
        <v>Push</v>
      </c>
    </row>
    <row r="3541" spans="1:18" hidden="1" x14ac:dyDescent="0.25">
      <c r="A3541" s="49" t="s">
        <v>16647</v>
      </c>
      <c r="B3541" s="49" t="s">
        <v>16258</v>
      </c>
      <c r="C3541" s="49" t="s">
        <v>14743</v>
      </c>
      <c r="D3541" s="49">
        <v>1</v>
      </c>
      <c r="E3541">
        <v>90</v>
      </c>
      <c r="F3541">
        <v>10</v>
      </c>
      <c r="I3541" s="49"/>
      <c r="J3541">
        <v>2</v>
      </c>
      <c r="K3541">
        <v>1</v>
      </c>
      <c r="L3541">
        <v>3</v>
      </c>
      <c r="M3541" s="49" t="s">
        <v>618</v>
      </c>
      <c r="N3541" s="49"/>
      <c r="O3541" s="49" t="s">
        <v>16648</v>
      </c>
      <c r="P3541" s="49">
        <v>10</v>
      </c>
      <c r="Q3541" s="49" t="s">
        <v>16649</v>
      </c>
      <c r="R3541" s="49" t="str">
        <f>IFERROR(INDEX(tbl_Lookup_Exercises[Category],MATCH(tbl_Exercises[[#This Row],[ExerciseName]],tbl_Lookup_Exercises[ExerciseName],0)),"Unknown")</f>
        <v>Push</v>
      </c>
    </row>
    <row r="3542" spans="1:18" hidden="1" x14ac:dyDescent="0.25">
      <c r="A3542" s="49" t="s">
        <v>16650</v>
      </c>
      <c r="B3542" s="49" t="s">
        <v>16258</v>
      </c>
      <c r="C3542" s="49" t="s">
        <v>14743</v>
      </c>
      <c r="D3542" s="49">
        <v>2</v>
      </c>
      <c r="E3542">
        <v>100</v>
      </c>
      <c r="F3542">
        <v>10</v>
      </c>
      <c r="I3542" s="49"/>
      <c r="J3542">
        <v>2</v>
      </c>
      <c r="K3542">
        <v>1</v>
      </c>
      <c r="L3542">
        <v>3</v>
      </c>
      <c r="M3542" s="49" t="s">
        <v>618</v>
      </c>
      <c r="N3542" s="49"/>
      <c r="O3542" s="49" t="s">
        <v>16651</v>
      </c>
      <c r="P3542" s="49">
        <v>10</v>
      </c>
      <c r="Q3542" s="49" t="s">
        <v>16652</v>
      </c>
      <c r="R3542" s="49" t="str">
        <f>IFERROR(INDEX(tbl_Lookup_Exercises[Category],MATCH(tbl_Exercises[[#This Row],[ExerciseName]],tbl_Lookup_Exercises[ExerciseName],0)),"Unknown")</f>
        <v>Push</v>
      </c>
    </row>
    <row r="3543" spans="1:18" hidden="1" x14ac:dyDescent="0.25">
      <c r="A3543" s="49" t="s">
        <v>16653</v>
      </c>
      <c r="B3543" s="49" t="s">
        <v>16258</v>
      </c>
      <c r="C3543" s="49" t="s">
        <v>172</v>
      </c>
      <c r="D3543" s="49">
        <v>1</v>
      </c>
      <c r="E3543">
        <v>25</v>
      </c>
      <c r="F3543">
        <v>12</v>
      </c>
      <c r="I3543" s="49"/>
      <c r="J3543">
        <v>2</v>
      </c>
      <c r="K3543">
        <v>1</v>
      </c>
      <c r="L3543">
        <v>3</v>
      </c>
      <c r="M3543" s="49" t="s">
        <v>618</v>
      </c>
      <c r="N3543" s="49"/>
      <c r="O3543" s="49" t="s">
        <v>16654</v>
      </c>
      <c r="P3543" s="49">
        <v>10</v>
      </c>
      <c r="Q3543" s="49" t="s">
        <v>16655</v>
      </c>
      <c r="R3543" s="49" t="str">
        <f>IFERROR(INDEX(tbl_Lookup_Exercises[Category],MATCH(tbl_Exercises[[#This Row],[ExerciseName]],tbl_Lookup_Exercises[ExerciseName],0)),"Unknown")</f>
        <v>Push</v>
      </c>
    </row>
    <row r="3544" spans="1:18" hidden="1" x14ac:dyDescent="0.25">
      <c r="A3544" s="49" t="s">
        <v>16656</v>
      </c>
      <c r="B3544" s="49" t="s">
        <v>16258</v>
      </c>
      <c r="C3544" s="49" t="s">
        <v>172</v>
      </c>
      <c r="D3544" s="49">
        <v>2</v>
      </c>
      <c r="E3544">
        <v>25</v>
      </c>
      <c r="F3544">
        <v>12</v>
      </c>
      <c r="I3544" s="49"/>
      <c r="J3544">
        <v>2</v>
      </c>
      <c r="K3544">
        <v>1</v>
      </c>
      <c r="L3544">
        <v>3</v>
      </c>
      <c r="M3544" s="49" t="s">
        <v>618</v>
      </c>
      <c r="N3544" s="49"/>
      <c r="O3544" s="49" t="s">
        <v>16654</v>
      </c>
      <c r="P3544" s="49">
        <v>10</v>
      </c>
      <c r="Q3544" s="49" t="s">
        <v>16657</v>
      </c>
      <c r="R3544" s="49" t="str">
        <f>IFERROR(INDEX(tbl_Lookup_Exercises[Category],MATCH(tbl_Exercises[[#This Row],[ExerciseName]],tbl_Lookup_Exercises[ExerciseName],0)),"Unknown")</f>
        <v>Push</v>
      </c>
    </row>
    <row r="3545" spans="1:18" hidden="1" x14ac:dyDescent="0.25">
      <c r="A3545" s="49" t="s">
        <v>16658</v>
      </c>
      <c r="B3545" s="49" t="s">
        <v>16258</v>
      </c>
      <c r="C3545" s="49" t="s">
        <v>229</v>
      </c>
      <c r="D3545" s="49">
        <v>1</v>
      </c>
      <c r="E3545">
        <v>30</v>
      </c>
      <c r="F3545">
        <v>11</v>
      </c>
      <c r="I3545" s="49"/>
      <c r="J3545">
        <v>3</v>
      </c>
      <c r="K3545">
        <v>1</v>
      </c>
      <c r="L3545">
        <v>2</v>
      </c>
      <c r="M3545" s="49" t="s">
        <v>1745</v>
      </c>
      <c r="N3545" s="49"/>
      <c r="O3545" s="49" t="s">
        <v>16659</v>
      </c>
      <c r="P3545" s="49">
        <v>10</v>
      </c>
      <c r="Q3545" s="49" t="s">
        <v>16660</v>
      </c>
      <c r="R3545" s="49" t="str">
        <f>IFERROR(INDEX(tbl_Lookup_Exercises[Category],MATCH(tbl_Exercises[[#This Row],[ExerciseName]],tbl_Lookup_Exercises[ExerciseName],0)),"Unknown")</f>
        <v>Arms_Triceps</v>
      </c>
    </row>
    <row r="3546" spans="1:18" hidden="1" x14ac:dyDescent="0.25">
      <c r="A3546" s="49" t="s">
        <v>16661</v>
      </c>
      <c r="B3546" s="49" t="s">
        <v>16258</v>
      </c>
      <c r="C3546" s="49" t="s">
        <v>229</v>
      </c>
      <c r="D3546" s="49">
        <v>2</v>
      </c>
      <c r="E3546">
        <v>30</v>
      </c>
      <c r="F3546">
        <v>8</v>
      </c>
      <c r="I3546" s="49"/>
      <c r="J3546">
        <v>3</v>
      </c>
      <c r="K3546">
        <v>1</v>
      </c>
      <c r="L3546">
        <v>2</v>
      </c>
      <c r="M3546" s="49" t="s">
        <v>618</v>
      </c>
      <c r="N3546" s="49"/>
      <c r="O3546" s="49" t="s">
        <v>3213</v>
      </c>
      <c r="P3546" s="49">
        <v>10</v>
      </c>
      <c r="Q3546" s="49" t="s">
        <v>16662</v>
      </c>
      <c r="R3546" s="49" t="str">
        <f>IFERROR(INDEX(tbl_Lookup_Exercises[Category],MATCH(tbl_Exercises[[#This Row],[ExerciseName]],tbl_Lookup_Exercises[ExerciseName],0)),"Unknown")</f>
        <v>Arms_Triceps</v>
      </c>
    </row>
    <row r="3547" spans="1:18" hidden="1" x14ac:dyDescent="0.25">
      <c r="A3547" s="49" t="s">
        <v>16663</v>
      </c>
      <c r="B3547" s="49" t="s">
        <v>16258</v>
      </c>
      <c r="C3547" s="49" t="s">
        <v>229</v>
      </c>
      <c r="D3547" s="49">
        <v>3</v>
      </c>
      <c r="E3547">
        <v>30</v>
      </c>
      <c r="F3547">
        <v>7</v>
      </c>
      <c r="I3547" s="49"/>
      <c r="J3547">
        <v>3</v>
      </c>
      <c r="K3547">
        <v>1</v>
      </c>
      <c r="L3547">
        <v>2</v>
      </c>
      <c r="M3547" s="49" t="s">
        <v>618</v>
      </c>
      <c r="N3547" s="49"/>
      <c r="O3547" s="49" t="s">
        <v>3213</v>
      </c>
      <c r="P3547" s="49">
        <v>10</v>
      </c>
      <c r="Q3547" s="49" t="s">
        <v>16664</v>
      </c>
      <c r="R3547" s="49" t="str">
        <f>IFERROR(INDEX(tbl_Lookup_Exercises[Category],MATCH(tbl_Exercises[[#This Row],[ExerciseName]],tbl_Lookup_Exercises[ExerciseName],0)),"Unknown")</f>
        <v>Arms_Triceps</v>
      </c>
    </row>
    <row r="3548" spans="1:18" hidden="1" x14ac:dyDescent="0.25">
      <c r="A3548" s="49" t="s">
        <v>16665</v>
      </c>
      <c r="B3548" s="49" t="s">
        <v>16258</v>
      </c>
      <c r="C3548" s="49" t="s">
        <v>309</v>
      </c>
      <c r="D3548" s="49">
        <v>1</v>
      </c>
      <c r="E3548">
        <v>12.5</v>
      </c>
      <c r="F3548">
        <v>15</v>
      </c>
      <c r="I3548" s="49"/>
      <c r="J3548">
        <v>2</v>
      </c>
      <c r="K3548">
        <v>1</v>
      </c>
      <c r="L3548">
        <v>2</v>
      </c>
      <c r="M3548" s="49" t="s">
        <v>618</v>
      </c>
      <c r="N3548" s="49"/>
      <c r="O3548" s="49" t="s">
        <v>2154</v>
      </c>
      <c r="P3548" s="49">
        <v>10</v>
      </c>
      <c r="Q3548" s="49" t="s">
        <v>16666</v>
      </c>
      <c r="R3548" s="49" t="str">
        <f>IFERROR(INDEX(tbl_Lookup_Exercises[Category],MATCH(tbl_Exercises[[#This Row],[ExerciseName]],tbl_Lookup_Exercises[ExerciseName],0)),"Unknown")</f>
        <v>Push</v>
      </c>
    </row>
    <row r="3549" spans="1:18" hidden="1" x14ac:dyDescent="0.25">
      <c r="A3549" s="49" t="s">
        <v>16667</v>
      </c>
      <c r="B3549" s="49" t="s">
        <v>16258</v>
      </c>
      <c r="C3549" s="49" t="s">
        <v>309</v>
      </c>
      <c r="D3549" s="49">
        <v>2</v>
      </c>
      <c r="E3549">
        <v>12.5</v>
      </c>
      <c r="F3549">
        <v>15</v>
      </c>
      <c r="I3549" s="49"/>
      <c r="J3549">
        <v>3</v>
      </c>
      <c r="L3549">
        <v>2</v>
      </c>
      <c r="M3549" s="49" t="s">
        <v>618</v>
      </c>
      <c r="N3549" s="49"/>
      <c r="O3549" s="49" t="s">
        <v>16668</v>
      </c>
      <c r="P3549" s="49">
        <v>10</v>
      </c>
      <c r="Q3549" s="49" t="s">
        <v>16669</v>
      </c>
      <c r="R3549" s="49" t="str">
        <f>IFERROR(INDEX(tbl_Lookup_Exercises[Category],MATCH(tbl_Exercises[[#This Row],[ExerciseName]],tbl_Lookup_Exercises[ExerciseName],0)),"Unknown")</f>
        <v>Push</v>
      </c>
    </row>
    <row r="3550" spans="1:18" hidden="1" x14ac:dyDescent="0.25">
      <c r="A3550" s="49" t="s">
        <v>16670</v>
      </c>
      <c r="B3550" s="49" t="s">
        <v>16258</v>
      </c>
      <c r="C3550" s="49" t="s">
        <v>309</v>
      </c>
      <c r="D3550" s="49">
        <v>3</v>
      </c>
      <c r="E3550">
        <v>12.5</v>
      </c>
      <c r="F3550">
        <v>15</v>
      </c>
      <c r="I3550" s="49"/>
      <c r="J3550">
        <v>3</v>
      </c>
      <c r="L3550">
        <v>2</v>
      </c>
      <c r="M3550" s="49" t="s">
        <v>1745</v>
      </c>
      <c r="N3550" s="49"/>
      <c r="O3550" s="49" t="s">
        <v>16671</v>
      </c>
      <c r="P3550" s="49">
        <v>10</v>
      </c>
      <c r="Q3550" s="49" t="s">
        <v>16672</v>
      </c>
      <c r="R3550" s="49" t="str">
        <f>IFERROR(INDEX(tbl_Lookup_Exercises[Category],MATCH(tbl_Exercises[[#This Row],[ExerciseName]],tbl_Lookup_Exercises[ExerciseName],0)),"Unknown")</f>
        <v>Push</v>
      </c>
    </row>
    <row r="3551" spans="1:18" hidden="1" x14ac:dyDescent="0.25">
      <c r="A3551" s="49" t="s">
        <v>16673</v>
      </c>
      <c r="B3551" s="49" t="s">
        <v>16258</v>
      </c>
      <c r="C3551" s="49" t="s">
        <v>16228</v>
      </c>
      <c r="D3551" s="49">
        <v>1</v>
      </c>
      <c r="E3551">
        <v>25</v>
      </c>
      <c r="F3551">
        <v>12</v>
      </c>
      <c r="I3551" s="49"/>
      <c r="J3551">
        <v>2</v>
      </c>
      <c r="L3551">
        <v>3</v>
      </c>
      <c r="M3551" s="49" t="s">
        <v>2151</v>
      </c>
      <c r="N3551" s="49"/>
      <c r="O3551" s="49" t="s">
        <v>16674</v>
      </c>
      <c r="P3551" s="49">
        <v>10</v>
      </c>
      <c r="Q3551" s="49" t="s">
        <v>16675</v>
      </c>
      <c r="R3551" s="49" t="str">
        <f>IFERROR(INDEX(tbl_Lookup_Exercises[Category],MATCH(tbl_Exercises[[#This Row],[ExerciseName]],tbl_Lookup_Exercises[ExerciseName],0)),"Unknown")</f>
        <v>Arms_Triceps</v>
      </c>
    </row>
    <row r="3552" spans="1:18" hidden="1" x14ac:dyDescent="0.25">
      <c r="A3552" s="49" t="s">
        <v>16676</v>
      </c>
      <c r="B3552" s="49" t="s">
        <v>16258</v>
      </c>
      <c r="C3552" s="49" t="s">
        <v>16228</v>
      </c>
      <c r="D3552" s="49">
        <v>2</v>
      </c>
      <c r="E3552">
        <v>40</v>
      </c>
      <c r="F3552">
        <v>13</v>
      </c>
      <c r="I3552" s="49"/>
      <c r="J3552">
        <v>2</v>
      </c>
      <c r="K3552">
        <v>1</v>
      </c>
      <c r="L3552">
        <v>2</v>
      </c>
      <c r="M3552" s="49" t="s">
        <v>618</v>
      </c>
      <c r="N3552" s="49"/>
      <c r="O3552" s="49" t="s">
        <v>2154</v>
      </c>
      <c r="P3552" s="49">
        <v>10</v>
      </c>
      <c r="Q3552" s="49" t="s">
        <v>16677</v>
      </c>
      <c r="R3552" s="49" t="str">
        <f>IFERROR(INDEX(tbl_Lookup_Exercises[Category],MATCH(tbl_Exercises[[#This Row],[ExerciseName]],tbl_Lookup_Exercises[ExerciseName],0)),"Unknown")</f>
        <v>Arms_Triceps</v>
      </c>
    </row>
    <row r="3553" spans="1:18" hidden="1" x14ac:dyDescent="0.25">
      <c r="A3553" s="49" t="s">
        <v>16678</v>
      </c>
      <c r="B3553" s="49" t="s">
        <v>16258</v>
      </c>
      <c r="C3553" s="49" t="s">
        <v>16228</v>
      </c>
      <c r="D3553" s="49">
        <v>3</v>
      </c>
      <c r="E3553">
        <v>40</v>
      </c>
      <c r="F3553">
        <v>10</v>
      </c>
      <c r="I3553" s="49"/>
      <c r="J3553">
        <v>2</v>
      </c>
      <c r="K3553">
        <v>1</v>
      </c>
      <c r="L3553">
        <v>2</v>
      </c>
      <c r="M3553" s="49" t="s">
        <v>1745</v>
      </c>
      <c r="N3553" s="49"/>
      <c r="O3553" s="49" t="s">
        <v>1932</v>
      </c>
      <c r="P3553" s="49">
        <v>10</v>
      </c>
      <c r="Q3553" s="49" t="s">
        <v>16679</v>
      </c>
      <c r="R3553" s="49" t="str">
        <f>IFERROR(INDEX(tbl_Lookup_Exercises[Category],MATCH(tbl_Exercises[[#This Row],[ExerciseName]],tbl_Lookup_Exercises[ExerciseName],0)),"Unknown")</f>
        <v>Arms_Triceps</v>
      </c>
    </row>
    <row r="3554" spans="1:18" hidden="1" x14ac:dyDescent="0.25">
      <c r="A3554" s="49" t="s">
        <v>16680</v>
      </c>
      <c r="B3554" s="49" t="s">
        <v>16258</v>
      </c>
      <c r="C3554" s="49" t="s">
        <v>195</v>
      </c>
      <c r="D3554" s="49">
        <v>1</v>
      </c>
      <c r="E3554">
        <v>20</v>
      </c>
      <c r="F3554">
        <v>12</v>
      </c>
      <c r="I3554" s="49"/>
      <c r="M3554" s="49" t="s">
        <v>1745</v>
      </c>
      <c r="N3554" s="49" t="s">
        <v>16681</v>
      </c>
      <c r="O3554" s="49" t="s">
        <v>16682</v>
      </c>
      <c r="P3554" s="49">
        <v>10</v>
      </c>
      <c r="Q3554" s="49" t="s">
        <v>16683</v>
      </c>
      <c r="R3554" s="49" t="str">
        <f>IFERROR(INDEX(tbl_Lookup_Exercises[Category],MATCH(tbl_Exercises[[#This Row],[ExerciseName]],tbl_Lookup_Exercises[ExerciseName],0)),"Unknown")</f>
        <v>Push</v>
      </c>
    </row>
    <row r="3555" spans="1:18" hidden="1" x14ac:dyDescent="0.25">
      <c r="A3555" s="49" t="s">
        <v>16684</v>
      </c>
      <c r="B3555" s="49" t="s">
        <v>16258</v>
      </c>
      <c r="C3555" s="49" t="s">
        <v>195</v>
      </c>
      <c r="D3555" s="49">
        <v>2</v>
      </c>
      <c r="E3555">
        <v>10</v>
      </c>
      <c r="F3555">
        <v>8</v>
      </c>
      <c r="I3555" s="49"/>
      <c r="M3555" s="49" t="s">
        <v>1745</v>
      </c>
      <c r="N3555" s="49" t="s">
        <v>16681</v>
      </c>
      <c r="O3555" s="49" t="s">
        <v>16682</v>
      </c>
      <c r="P3555" s="49">
        <v>10</v>
      </c>
      <c r="Q3555" s="49" t="s">
        <v>16261</v>
      </c>
      <c r="R3555" s="49" t="str">
        <f>IFERROR(INDEX(tbl_Lookup_Exercises[Category],MATCH(tbl_Exercises[[#This Row],[ExerciseName]],tbl_Lookup_Exercises[ExerciseName],0)),"Unknown")</f>
        <v>Push</v>
      </c>
    </row>
    <row r="3556" spans="1:18" hidden="1" x14ac:dyDescent="0.25">
      <c r="A3556" s="49" t="s">
        <v>16685</v>
      </c>
      <c r="B3556" s="49" t="s">
        <v>16262</v>
      </c>
      <c r="C3556" s="49" t="s">
        <v>363</v>
      </c>
      <c r="D3556" s="49">
        <v>1</v>
      </c>
      <c r="G3556">
        <v>300</v>
      </c>
      <c r="H3556">
        <v>0.63</v>
      </c>
      <c r="I3556" s="49" t="s">
        <v>3957</v>
      </c>
      <c r="M3556" s="49"/>
      <c r="N3556" s="49"/>
      <c r="O3556" s="49" t="s">
        <v>16686</v>
      </c>
      <c r="P3556" s="49">
        <v>10</v>
      </c>
      <c r="Q3556" s="49" t="s">
        <v>16264</v>
      </c>
      <c r="R3556" s="49" t="str">
        <f>IFERROR(INDEX(tbl_Lookup_Exercises[Category],MATCH(tbl_Exercises[[#This Row],[ExerciseName]],tbl_Lookup_Exercises[ExerciseName],0)),"Unknown")</f>
        <v>Cardio</v>
      </c>
    </row>
    <row r="3557" spans="1:18" hidden="1" x14ac:dyDescent="0.25">
      <c r="A3557" s="49" t="s">
        <v>16687</v>
      </c>
      <c r="B3557" s="49" t="s">
        <v>16262</v>
      </c>
      <c r="C3557" s="49" t="s">
        <v>269</v>
      </c>
      <c r="D3557" s="49">
        <v>1</v>
      </c>
      <c r="E3557">
        <v>0</v>
      </c>
      <c r="F3557">
        <v>10</v>
      </c>
      <c r="I3557" s="49"/>
      <c r="M3557" s="49"/>
      <c r="N3557" s="49" t="s">
        <v>16688</v>
      </c>
      <c r="O3557" s="49"/>
      <c r="P3557" s="49">
        <v>10</v>
      </c>
      <c r="Q3557" s="49" t="s">
        <v>16689</v>
      </c>
      <c r="R3557" s="49" t="str">
        <f>IFERROR(INDEX(tbl_Lookup_Exercises[Category],MATCH(tbl_Exercises[[#This Row],[ExerciseName]],tbl_Lookup_Exercises[ExerciseName],0)),"Unknown")</f>
        <v>Legs</v>
      </c>
    </row>
    <row r="3558" spans="1:18" hidden="1" x14ac:dyDescent="0.25">
      <c r="A3558" s="49" t="s">
        <v>16690</v>
      </c>
      <c r="B3558" s="49" t="s">
        <v>16262</v>
      </c>
      <c r="C3558" s="49" t="s">
        <v>423</v>
      </c>
      <c r="D3558" s="49">
        <v>1</v>
      </c>
      <c r="E3558">
        <v>0</v>
      </c>
      <c r="F3558">
        <v>12</v>
      </c>
      <c r="I3558" s="49"/>
      <c r="M3558" s="49"/>
      <c r="N3558" s="49" t="s">
        <v>16688</v>
      </c>
      <c r="O3558" s="49"/>
      <c r="P3558" s="49">
        <v>10</v>
      </c>
      <c r="Q3558" s="49" t="s">
        <v>16691</v>
      </c>
      <c r="R3558" s="49" t="str">
        <f>IFERROR(INDEX(tbl_Lookup_Exercises[Category],MATCH(tbl_Exercises[[#This Row],[ExerciseName]],tbl_Lookup_Exercises[ExerciseName],0)),"Unknown")</f>
        <v>Warmup</v>
      </c>
    </row>
    <row r="3559" spans="1:18" hidden="1" x14ac:dyDescent="0.25">
      <c r="A3559" s="49" t="s">
        <v>16692</v>
      </c>
      <c r="B3559" s="49" t="s">
        <v>16262</v>
      </c>
      <c r="C3559" s="49" t="s">
        <v>299</v>
      </c>
      <c r="D3559" s="49">
        <v>1</v>
      </c>
      <c r="E3559">
        <v>0</v>
      </c>
      <c r="F3559">
        <v>10</v>
      </c>
      <c r="I3559" s="49"/>
      <c r="M3559" s="49"/>
      <c r="N3559" s="49" t="s">
        <v>16688</v>
      </c>
      <c r="O3559" s="49"/>
      <c r="P3559" s="49">
        <v>10</v>
      </c>
      <c r="Q3559" s="49" t="s">
        <v>16693</v>
      </c>
      <c r="R3559" s="49" t="str">
        <f>IFERROR(INDEX(tbl_Lookup_Exercises[Category],MATCH(tbl_Exercises[[#This Row],[ExerciseName]],tbl_Lookup_Exercises[ExerciseName],0)),"Unknown")</f>
        <v>Legs</v>
      </c>
    </row>
    <row r="3560" spans="1:18" hidden="1" x14ac:dyDescent="0.25">
      <c r="A3560" s="49" t="s">
        <v>16694</v>
      </c>
      <c r="B3560" s="49" t="s">
        <v>16262</v>
      </c>
      <c r="C3560" s="49" t="s">
        <v>286</v>
      </c>
      <c r="D3560" s="49">
        <v>1</v>
      </c>
      <c r="E3560">
        <v>0</v>
      </c>
      <c r="F3560">
        <v>15</v>
      </c>
      <c r="I3560" s="49"/>
      <c r="M3560" s="49"/>
      <c r="N3560" s="49" t="s">
        <v>16688</v>
      </c>
      <c r="O3560" s="49"/>
      <c r="P3560" s="49">
        <v>10</v>
      </c>
      <c r="Q3560" s="49" t="s">
        <v>16695</v>
      </c>
      <c r="R3560" s="49" t="str">
        <f>IFERROR(INDEX(tbl_Lookup_Exercises[Category],MATCH(tbl_Exercises[[#This Row],[ExerciseName]],tbl_Lookup_Exercises[ExerciseName],0)),"Unknown")</f>
        <v>Legs</v>
      </c>
    </row>
    <row r="3561" spans="1:18" hidden="1" x14ac:dyDescent="0.25">
      <c r="A3561" s="49" t="s">
        <v>16696</v>
      </c>
      <c r="B3561" s="49" t="s">
        <v>16262</v>
      </c>
      <c r="C3561" s="49" t="s">
        <v>1</v>
      </c>
      <c r="D3561" s="49">
        <v>1</v>
      </c>
      <c r="E3561">
        <v>150</v>
      </c>
      <c r="G3561">
        <v>64.800000000000011</v>
      </c>
      <c r="I3561" s="49"/>
      <c r="M3561" s="49"/>
      <c r="N3561" s="49"/>
      <c r="O3561" s="49" t="s">
        <v>16697</v>
      </c>
      <c r="P3561" s="49">
        <v>10</v>
      </c>
      <c r="Q3561" s="49" t="s">
        <v>16698</v>
      </c>
      <c r="R3561" s="49" t="str">
        <f>IFERROR(INDEX(tbl_Lookup_Exercises[Category],MATCH(tbl_Exercises[[#This Row],[ExerciseName]],tbl_Lookup_Exercises[ExerciseName],0)),"Unknown")</f>
        <v>Carry</v>
      </c>
    </row>
    <row r="3562" spans="1:18" hidden="1" x14ac:dyDescent="0.25">
      <c r="A3562" s="49" t="s">
        <v>16699</v>
      </c>
      <c r="B3562" s="49" t="s">
        <v>16262</v>
      </c>
      <c r="C3562" s="49" t="s">
        <v>1</v>
      </c>
      <c r="D3562" s="49">
        <v>2</v>
      </c>
      <c r="E3562">
        <v>150</v>
      </c>
      <c r="G3562">
        <v>63</v>
      </c>
      <c r="I3562" s="49"/>
      <c r="M3562" s="49"/>
      <c r="N3562" s="49"/>
      <c r="O3562" s="49" t="s">
        <v>16700</v>
      </c>
      <c r="P3562" s="49">
        <v>10</v>
      </c>
      <c r="Q3562" s="49" t="s">
        <v>16701</v>
      </c>
      <c r="R3562" s="49" t="str">
        <f>IFERROR(INDEX(tbl_Lookup_Exercises[Category],MATCH(tbl_Exercises[[#This Row],[ExerciseName]],tbl_Lookup_Exercises[ExerciseName],0)),"Unknown")</f>
        <v>Carry</v>
      </c>
    </row>
    <row r="3563" spans="1:18" hidden="1" x14ac:dyDescent="0.25">
      <c r="A3563" s="49" t="s">
        <v>16702</v>
      </c>
      <c r="B3563" s="49" t="s">
        <v>16262</v>
      </c>
      <c r="C3563" s="49" t="s">
        <v>1</v>
      </c>
      <c r="D3563" s="49">
        <v>3</v>
      </c>
      <c r="E3563">
        <v>150</v>
      </c>
      <c r="G3563">
        <v>60</v>
      </c>
      <c r="I3563" s="49"/>
      <c r="M3563" s="49"/>
      <c r="N3563" s="49"/>
      <c r="O3563" s="49"/>
      <c r="P3563" s="49">
        <v>10</v>
      </c>
      <c r="Q3563" s="49" t="s">
        <v>16703</v>
      </c>
      <c r="R3563" s="49" t="str">
        <f>IFERROR(INDEX(tbl_Lookup_Exercises[Category],MATCH(tbl_Exercises[[#This Row],[ExerciseName]],tbl_Lookup_Exercises[ExerciseName],0)),"Unknown")</f>
        <v>Carry</v>
      </c>
    </row>
    <row r="3564" spans="1:18" hidden="1" x14ac:dyDescent="0.25">
      <c r="A3564" s="49" t="s">
        <v>16704</v>
      </c>
      <c r="B3564" s="49" t="s">
        <v>16262</v>
      </c>
      <c r="C3564" s="49" t="s">
        <v>249</v>
      </c>
      <c r="D3564" s="49">
        <v>1</v>
      </c>
      <c r="E3564">
        <v>150</v>
      </c>
      <c r="F3564">
        <v>8</v>
      </c>
      <c r="I3564" s="49"/>
      <c r="J3564">
        <v>2</v>
      </c>
      <c r="K3564">
        <v>1</v>
      </c>
      <c r="L3564">
        <v>3</v>
      </c>
      <c r="M3564" s="49" t="s">
        <v>618</v>
      </c>
      <c r="N3564" s="49"/>
      <c r="O3564" s="49" t="s">
        <v>16705</v>
      </c>
      <c r="P3564" s="49">
        <v>10</v>
      </c>
      <c r="Q3564" s="49" t="s">
        <v>16706</v>
      </c>
      <c r="R3564" s="49" t="str">
        <f>IFERROR(INDEX(tbl_Lookup_Exercises[Category],MATCH(tbl_Exercises[[#This Row],[ExerciseName]],tbl_Lookup_Exercises[ExerciseName],0)),"Unknown")</f>
        <v>Legs</v>
      </c>
    </row>
    <row r="3565" spans="1:18" hidden="1" x14ac:dyDescent="0.25">
      <c r="A3565" s="49" t="s">
        <v>16707</v>
      </c>
      <c r="B3565" s="49" t="s">
        <v>16262</v>
      </c>
      <c r="C3565" s="49" t="s">
        <v>249</v>
      </c>
      <c r="D3565" s="49">
        <v>2</v>
      </c>
      <c r="E3565">
        <v>150</v>
      </c>
      <c r="F3565">
        <v>8</v>
      </c>
      <c r="I3565" s="49"/>
      <c r="J3565">
        <v>2</v>
      </c>
      <c r="K3565">
        <v>1</v>
      </c>
      <c r="L3565">
        <v>3</v>
      </c>
      <c r="M3565" s="49" t="s">
        <v>618</v>
      </c>
      <c r="N3565" s="49"/>
      <c r="O3565" s="49" t="s">
        <v>16705</v>
      </c>
      <c r="P3565" s="49">
        <v>10</v>
      </c>
      <c r="Q3565" s="49" t="s">
        <v>16708</v>
      </c>
      <c r="R3565" s="49" t="str">
        <f>IFERROR(INDEX(tbl_Lookup_Exercises[Category],MATCH(tbl_Exercises[[#This Row],[ExerciseName]],tbl_Lookup_Exercises[ExerciseName],0)),"Unknown")</f>
        <v>Legs</v>
      </c>
    </row>
    <row r="3566" spans="1:18" hidden="1" x14ac:dyDescent="0.25">
      <c r="A3566" s="49" t="s">
        <v>16709</v>
      </c>
      <c r="B3566" s="49" t="s">
        <v>16262</v>
      </c>
      <c r="C3566" s="49" t="s">
        <v>249</v>
      </c>
      <c r="D3566" s="49">
        <v>3</v>
      </c>
      <c r="E3566">
        <v>150</v>
      </c>
      <c r="F3566">
        <v>9</v>
      </c>
      <c r="I3566" s="49"/>
      <c r="J3566">
        <v>2</v>
      </c>
      <c r="K3566">
        <v>1</v>
      </c>
      <c r="L3566">
        <v>3</v>
      </c>
      <c r="M3566" s="49" t="s">
        <v>618</v>
      </c>
      <c r="N3566" s="49"/>
      <c r="O3566" s="49" t="s">
        <v>16705</v>
      </c>
      <c r="P3566" s="49">
        <v>10</v>
      </c>
      <c r="Q3566" s="49" t="s">
        <v>16710</v>
      </c>
      <c r="R3566" s="49" t="str">
        <f>IFERROR(INDEX(tbl_Lookup_Exercises[Category],MATCH(tbl_Exercises[[#This Row],[ExerciseName]],tbl_Lookup_Exercises[ExerciseName],0)),"Unknown")</f>
        <v>Legs</v>
      </c>
    </row>
    <row r="3567" spans="1:18" hidden="1" x14ac:dyDescent="0.25">
      <c r="A3567" s="49" t="s">
        <v>16711</v>
      </c>
      <c r="B3567" s="49" t="s">
        <v>16262</v>
      </c>
      <c r="C3567" s="49" t="s">
        <v>256</v>
      </c>
      <c r="D3567" s="49">
        <v>1</v>
      </c>
      <c r="E3567">
        <v>60</v>
      </c>
      <c r="F3567">
        <v>8</v>
      </c>
      <c r="I3567" s="49"/>
      <c r="J3567">
        <v>3</v>
      </c>
      <c r="K3567">
        <v>1</v>
      </c>
      <c r="L3567">
        <v>2</v>
      </c>
      <c r="M3567" s="49" t="s">
        <v>618</v>
      </c>
      <c r="N3567" s="49"/>
      <c r="O3567" s="49" t="s">
        <v>16712</v>
      </c>
      <c r="P3567" s="49">
        <v>10</v>
      </c>
      <c r="Q3567" s="49" t="s">
        <v>16713</v>
      </c>
      <c r="R3567" s="49" t="str">
        <f>IFERROR(INDEX(tbl_Lookup_Exercises[Category],MATCH(tbl_Exercises[[#This Row],[ExerciseName]],tbl_Lookup_Exercises[ExerciseName],0)),"Unknown")</f>
        <v>Legs</v>
      </c>
    </row>
    <row r="3568" spans="1:18" hidden="1" x14ac:dyDescent="0.25">
      <c r="A3568" s="49" t="s">
        <v>16714</v>
      </c>
      <c r="B3568" s="49" t="s">
        <v>16262</v>
      </c>
      <c r="C3568" s="49" t="s">
        <v>256</v>
      </c>
      <c r="D3568" s="49">
        <v>2</v>
      </c>
      <c r="E3568">
        <v>60</v>
      </c>
      <c r="F3568">
        <v>8</v>
      </c>
      <c r="I3568" s="49"/>
      <c r="J3568">
        <v>3</v>
      </c>
      <c r="K3568">
        <v>1</v>
      </c>
      <c r="L3568">
        <v>2</v>
      </c>
      <c r="M3568" s="49" t="s">
        <v>618</v>
      </c>
      <c r="N3568" s="49"/>
      <c r="O3568" s="49" t="s">
        <v>16712</v>
      </c>
      <c r="P3568" s="49">
        <v>10</v>
      </c>
      <c r="Q3568" s="49" t="s">
        <v>16715</v>
      </c>
      <c r="R3568" s="49" t="str">
        <f>IFERROR(INDEX(tbl_Lookup_Exercises[Category],MATCH(tbl_Exercises[[#This Row],[ExerciseName]],tbl_Lookup_Exercises[ExerciseName],0)),"Unknown")</f>
        <v>Legs</v>
      </c>
    </row>
    <row r="3569" spans="1:18" hidden="1" x14ac:dyDescent="0.25">
      <c r="A3569" s="49" t="s">
        <v>16716</v>
      </c>
      <c r="B3569" s="49" t="s">
        <v>16262</v>
      </c>
      <c r="C3569" s="49" t="s">
        <v>256</v>
      </c>
      <c r="D3569" s="49">
        <v>3</v>
      </c>
      <c r="E3569">
        <v>60</v>
      </c>
      <c r="F3569">
        <v>8</v>
      </c>
      <c r="I3569" s="49"/>
      <c r="J3569">
        <v>3</v>
      </c>
      <c r="K3569">
        <v>1</v>
      </c>
      <c r="L3569">
        <v>2</v>
      </c>
      <c r="M3569" s="49" t="s">
        <v>618</v>
      </c>
      <c r="N3569" s="49"/>
      <c r="O3569" s="49" t="s">
        <v>16712</v>
      </c>
      <c r="P3569" s="49">
        <v>10</v>
      </c>
      <c r="Q3569" s="49" t="s">
        <v>16717</v>
      </c>
      <c r="R3569" s="49" t="str">
        <f>IFERROR(INDEX(tbl_Lookup_Exercises[Category],MATCH(tbl_Exercises[[#This Row],[ExerciseName]],tbl_Lookup_Exercises[ExerciseName],0)),"Unknown")</f>
        <v>Legs</v>
      </c>
    </row>
    <row r="3570" spans="1:18" hidden="1" x14ac:dyDescent="0.25">
      <c r="A3570" s="49" t="s">
        <v>16718</v>
      </c>
      <c r="B3570" s="49" t="s">
        <v>16262</v>
      </c>
      <c r="C3570" s="49" t="s">
        <v>16229</v>
      </c>
      <c r="D3570" s="49">
        <v>1</v>
      </c>
      <c r="E3570">
        <v>150</v>
      </c>
      <c r="F3570">
        <v>15</v>
      </c>
      <c r="I3570" s="49"/>
      <c r="J3570">
        <v>3</v>
      </c>
      <c r="K3570">
        <v>1</v>
      </c>
      <c r="L3570">
        <v>2</v>
      </c>
      <c r="M3570" s="49" t="s">
        <v>618</v>
      </c>
      <c r="N3570" s="49"/>
      <c r="O3570" s="49" t="s">
        <v>3213</v>
      </c>
      <c r="P3570" s="49">
        <v>10</v>
      </c>
      <c r="Q3570" s="49" t="s">
        <v>16719</v>
      </c>
      <c r="R3570" s="49" t="str">
        <f>IFERROR(INDEX(tbl_Lookup_Exercises[Category],MATCH(tbl_Exercises[[#This Row],[ExerciseName]],tbl_Lookup_Exercises[ExerciseName],0)),"Unknown")</f>
        <v>Other</v>
      </c>
    </row>
    <row r="3571" spans="1:18" hidden="1" x14ac:dyDescent="0.25">
      <c r="A3571" s="49" t="s">
        <v>16720</v>
      </c>
      <c r="B3571" s="49" t="s">
        <v>16262</v>
      </c>
      <c r="C3571" s="49" t="s">
        <v>16229</v>
      </c>
      <c r="D3571" s="49">
        <v>2</v>
      </c>
      <c r="E3571">
        <v>150</v>
      </c>
      <c r="F3571">
        <v>12</v>
      </c>
      <c r="I3571" s="49"/>
      <c r="J3571">
        <v>3</v>
      </c>
      <c r="K3571">
        <v>1</v>
      </c>
      <c r="L3571">
        <v>2</v>
      </c>
      <c r="M3571" s="49" t="s">
        <v>618</v>
      </c>
      <c r="N3571" s="49"/>
      <c r="O3571" s="49" t="s">
        <v>3213</v>
      </c>
      <c r="P3571" s="49">
        <v>10</v>
      </c>
      <c r="Q3571" s="49" t="s">
        <v>16721</v>
      </c>
      <c r="R3571" s="49" t="str">
        <f>IFERROR(INDEX(tbl_Lookup_Exercises[Category],MATCH(tbl_Exercises[[#This Row],[ExerciseName]],tbl_Lookup_Exercises[ExerciseName],0)),"Unknown")</f>
        <v>Other</v>
      </c>
    </row>
    <row r="3572" spans="1:18" hidden="1" x14ac:dyDescent="0.25">
      <c r="A3572" s="49" t="s">
        <v>16722</v>
      </c>
      <c r="B3572" s="49" t="s">
        <v>16262</v>
      </c>
      <c r="C3572" s="49" t="s">
        <v>16229</v>
      </c>
      <c r="D3572" s="49">
        <v>3</v>
      </c>
      <c r="E3572">
        <v>150</v>
      </c>
      <c r="F3572">
        <v>12</v>
      </c>
      <c r="I3572" s="49"/>
      <c r="J3572">
        <v>3</v>
      </c>
      <c r="K3572">
        <v>1</v>
      </c>
      <c r="L3572">
        <v>2</v>
      </c>
      <c r="M3572" s="49" t="s">
        <v>618</v>
      </c>
      <c r="N3572" s="49"/>
      <c r="O3572" s="49" t="s">
        <v>3213</v>
      </c>
      <c r="P3572" s="49">
        <v>10</v>
      </c>
      <c r="Q3572" s="49" t="s">
        <v>16723</v>
      </c>
      <c r="R3572" s="49" t="str">
        <f>IFERROR(INDEX(tbl_Lookup_Exercises[Category],MATCH(tbl_Exercises[[#This Row],[ExerciseName]],tbl_Lookup_Exercises[ExerciseName],0)),"Unknown")</f>
        <v>Other</v>
      </c>
    </row>
    <row r="3573" spans="1:18" hidden="1" x14ac:dyDescent="0.25">
      <c r="A3573" s="49" t="s">
        <v>16724</v>
      </c>
      <c r="B3573" s="49" t="s">
        <v>16262</v>
      </c>
      <c r="C3573" s="49" t="s">
        <v>14737</v>
      </c>
      <c r="D3573" s="49">
        <v>1</v>
      </c>
      <c r="E3573">
        <v>140</v>
      </c>
      <c r="F3573">
        <v>13</v>
      </c>
      <c r="I3573" s="49"/>
      <c r="J3573">
        <v>3</v>
      </c>
      <c r="K3573">
        <v>1</v>
      </c>
      <c r="L3573">
        <v>2</v>
      </c>
      <c r="M3573" s="49" t="s">
        <v>618</v>
      </c>
      <c r="N3573" s="49"/>
      <c r="O3573" s="49" t="s">
        <v>3213</v>
      </c>
      <c r="P3573" s="49">
        <v>10</v>
      </c>
      <c r="Q3573" s="49" t="s">
        <v>16725</v>
      </c>
      <c r="R3573" s="49" t="str">
        <f>IFERROR(INDEX(tbl_Lookup_Exercises[Category],MATCH(tbl_Exercises[[#This Row],[ExerciseName]],tbl_Lookup_Exercises[ExerciseName],0)),"Unknown")</f>
        <v>Legs</v>
      </c>
    </row>
    <row r="3574" spans="1:18" hidden="1" x14ac:dyDescent="0.25">
      <c r="A3574" s="49" t="s">
        <v>16726</v>
      </c>
      <c r="B3574" s="49" t="s">
        <v>16262</v>
      </c>
      <c r="C3574" s="49" t="s">
        <v>14737</v>
      </c>
      <c r="D3574" s="49">
        <v>2</v>
      </c>
      <c r="E3574">
        <v>140</v>
      </c>
      <c r="F3574">
        <v>12</v>
      </c>
      <c r="I3574" s="49"/>
      <c r="J3574">
        <v>3</v>
      </c>
      <c r="K3574">
        <v>1</v>
      </c>
      <c r="L3574">
        <v>2</v>
      </c>
      <c r="M3574" s="49" t="s">
        <v>618</v>
      </c>
      <c r="N3574" s="49"/>
      <c r="O3574" s="49" t="s">
        <v>3213</v>
      </c>
      <c r="P3574" s="49">
        <v>10</v>
      </c>
      <c r="Q3574" s="49" t="s">
        <v>16727</v>
      </c>
      <c r="R3574" s="49" t="str">
        <f>IFERROR(INDEX(tbl_Lookup_Exercises[Category],MATCH(tbl_Exercises[[#This Row],[ExerciseName]],tbl_Lookup_Exercises[ExerciseName],0)),"Unknown")</f>
        <v>Legs</v>
      </c>
    </row>
    <row r="3575" spans="1:18" hidden="1" x14ac:dyDescent="0.25">
      <c r="A3575" s="49" t="s">
        <v>16728</v>
      </c>
      <c r="B3575" s="49" t="s">
        <v>16262</v>
      </c>
      <c r="C3575" s="49" t="s">
        <v>14737</v>
      </c>
      <c r="D3575" s="49">
        <v>3</v>
      </c>
      <c r="E3575">
        <v>140</v>
      </c>
      <c r="F3575">
        <v>12</v>
      </c>
      <c r="I3575" s="49"/>
      <c r="J3575">
        <v>3</v>
      </c>
      <c r="K3575">
        <v>1</v>
      </c>
      <c r="L3575">
        <v>2</v>
      </c>
      <c r="M3575" s="49" t="s">
        <v>618</v>
      </c>
      <c r="N3575" s="49"/>
      <c r="O3575" s="49" t="s">
        <v>3213</v>
      </c>
      <c r="P3575" s="49">
        <v>10</v>
      </c>
      <c r="Q3575" s="49" t="s">
        <v>16729</v>
      </c>
      <c r="R3575" s="49" t="str">
        <f>IFERROR(INDEX(tbl_Lookup_Exercises[Category],MATCH(tbl_Exercises[[#This Row],[ExerciseName]],tbl_Lookup_Exercises[ExerciseName],0)),"Unknown")</f>
        <v>Legs</v>
      </c>
    </row>
    <row r="3576" spans="1:18" hidden="1" x14ac:dyDescent="0.25">
      <c r="A3576" s="49" t="s">
        <v>16730</v>
      </c>
      <c r="B3576" s="49" t="s">
        <v>16262</v>
      </c>
      <c r="C3576" s="49" t="s">
        <v>334</v>
      </c>
      <c r="D3576" s="49">
        <v>1</v>
      </c>
      <c r="E3576">
        <v>0</v>
      </c>
      <c r="G3576">
        <v>48</v>
      </c>
      <c r="I3576" s="49"/>
      <c r="M3576" s="49"/>
      <c r="N3576" s="49"/>
      <c r="O3576" s="49" t="s">
        <v>4891</v>
      </c>
      <c r="P3576" s="49">
        <v>10</v>
      </c>
      <c r="Q3576" s="49" t="s">
        <v>16731</v>
      </c>
      <c r="R3576" s="49" t="str">
        <f>IFERROR(INDEX(tbl_Lookup_Exercises[Category],MATCH(tbl_Exercises[[#This Row],[ExerciseName]],tbl_Lookup_Exercises[ExerciseName],0)),"Unknown")</f>
        <v>Carry</v>
      </c>
    </row>
    <row r="3577" spans="1:18" hidden="1" x14ac:dyDescent="0.25">
      <c r="A3577" s="49" t="s">
        <v>16732</v>
      </c>
      <c r="B3577" s="49" t="s">
        <v>16262</v>
      </c>
      <c r="C3577" s="49" t="s">
        <v>299</v>
      </c>
      <c r="D3577" s="49">
        <v>2</v>
      </c>
      <c r="E3577">
        <v>60</v>
      </c>
      <c r="F3577">
        <v>12</v>
      </c>
      <c r="I3577" s="49"/>
      <c r="J3577">
        <v>2</v>
      </c>
      <c r="K3577">
        <v>1</v>
      </c>
      <c r="L3577">
        <v>2</v>
      </c>
      <c r="M3577" s="49" t="s">
        <v>618</v>
      </c>
      <c r="N3577" s="49"/>
      <c r="O3577" s="49" t="s">
        <v>16733</v>
      </c>
      <c r="P3577" s="49">
        <v>10</v>
      </c>
      <c r="Q3577" s="49" t="s">
        <v>16734</v>
      </c>
      <c r="R3577" s="49" t="str">
        <f>IFERROR(INDEX(tbl_Lookup_Exercises[Category],MATCH(tbl_Exercises[[#This Row],[ExerciseName]],tbl_Lookup_Exercises[ExerciseName],0)),"Unknown")</f>
        <v>Legs</v>
      </c>
    </row>
    <row r="3578" spans="1:18" hidden="1" x14ac:dyDescent="0.25">
      <c r="A3578" s="49" t="s">
        <v>16735</v>
      </c>
      <c r="B3578" s="49" t="s">
        <v>16262</v>
      </c>
      <c r="C3578" s="49" t="s">
        <v>299</v>
      </c>
      <c r="D3578" s="49">
        <v>3</v>
      </c>
      <c r="E3578">
        <v>60</v>
      </c>
      <c r="F3578">
        <v>12</v>
      </c>
      <c r="I3578" s="49"/>
      <c r="J3578">
        <v>2</v>
      </c>
      <c r="K3578">
        <v>1</v>
      </c>
      <c r="L3578">
        <v>2</v>
      </c>
      <c r="M3578" s="49" t="s">
        <v>618</v>
      </c>
      <c r="N3578" s="49"/>
      <c r="O3578" s="49" t="s">
        <v>16733</v>
      </c>
      <c r="P3578" s="49">
        <v>10</v>
      </c>
      <c r="Q3578" s="49" t="s">
        <v>16265</v>
      </c>
      <c r="R3578" s="49" t="str">
        <f>IFERROR(INDEX(tbl_Lookup_Exercises[Category],MATCH(tbl_Exercises[[#This Row],[ExerciseName]],tbl_Lookup_Exercises[ExerciseName],0)),"Unknown")</f>
        <v>Legs</v>
      </c>
    </row>
    <row r="3579" spans="1:18" hidden="1" x14ac:dyDescent="0.25">
      <c r="A3579" s="49" t="s">
        <v>16736</v>
      </c>
      <c r="B3579" s="49" t="s">
        <v>16266</v>
      </c>
      <c r="C3579" s="49" t="s">
        <v>363</v>
      </c>
      <c r="D3579" s="49">
        <v>1</v>
      </c>
      <c r="G3579">
        <v>300</v>
      </c>
      <c r="H3579">
        <v>0.63</v>
      </c>
      <c r="I3579" s="49" t="s">
        <v>3957</v>
      </c>
      <c r="M3579" s="49"/>
      <c r="N3579" s="49"/>
      <c r="O3579" s="49" t="s">
        <v>16737</v>
      </c>
      <c r="P3579" s="49">
        <v>10</v>
      </c>
      <c r="Q3579" s="49" t="s">
        <v>16268</v>
      </c>
      <c r="R3579" s="49" t="str">
        <f>IFERROR(INDEX(tbl_Lookup_Exercises[Category],MATCH(tbl_Exercises[[#This Row],[ExerciseName]],tbl_Lookup_Exercises[ExerciseName],0)),"Unknown")</f>
        <v>Cardio</v>
      </c>
    </row>
    <row r="3580" spans="1:18" hidden="1" x14ac:dyDescent="0.25">
      <c r="A3580" s="49" t="s">
        <v>16738</v>
      </c>
      <c r="B3580" s="49" t="s">
        <v>16266</v>
      </c>
      <c r="C3580" s="49" t="s">
        <v>403</v>
      </c>
      <c r="D3580" s="49">
        <v>1</v>
      </c>
      <c r="E3580">
        <v>0</v>
      </c>
      <c r="F3580">
        <v>8</v>
      </c>
      <c r="I3580" s="49"/>
      <c r="M3580" s="49"/>
      <c r="N3580" s="49" t="s">
        <v>16739</v>
      </c>
      <c r="O3580" s="49"/>
      <c r="P3580" s="49">
        <v>10</v>
      </c>
      <c r="Q3580" s="49" t="s">
        <v>16740</v>
      </c>
      <c r="R3580" s="49" t="str">
        <f>IFERROR(INDEX(tbl_Lookup_Exercises[Category],MATCH(tbl_Exercises[[#This Row],[ExerciseName]],tbl_Lookup_Exercises[ExerciseName],0)),"Unknown")</f>
        <v>Warmup</v>
      </c>
    </row>
    <row r="3581" spans="1:18" hidden="1" x14ac:dyDescent="0.25">
      <c r="A3581" s="49" t="s">
        <v>16741</v>
      </c>
      <c r="B3581" s="49" t="s">
        <v>16266</v>
      </c>
      <c r="C3581" s="49" t="s">
        <v>398</v>
      </c>
      <c r="D3581" s="49">
        <v>1</v>
      </c>
      <c r="E3581">
        <v>0</v>
      </c>
      <c r="F3581">
        <v>15</v>
      </c>
      <c r="I3581" s="49"/>
      <c r="M3581" s="49"/>
      <c r="N3581" s="49" t="s">
        <v>16739</v>
      </c>
      <c r="O3581" s="49"/>
      <c r="P3581" s="49">
        <v>10</v>
      </c>
      <c r="Q3581" s="49" t="s">
        <v>16742</v>
      </c>
      <c r="R3581" s="49" t="str">
        <f>IFERROR(INDEX(tbl_Lookup_Exercises[Category],MATCH(tbl_Exercises[[#This Row],[ExerciseName]],tbl_Lookup_Exercises[ExerciseName],0)),"Unknown")</f>
        <v>Warmup</v>
      </c>
    </row>
    <row r="3582" spans="1:18" hidden="1" x14ac:dyDescent="0.25">
      <c r="A3582" s="49" t="s">
        <v>16743</v>
      </c>
      <c r="B3582" s="49" t="s">
        <v>16266</v>
      </c>
      <c r="C3582" s="49" t="s">
        <v>389</v>
      </c>
      <c r="D3582" s="49">
        <v>1</v>
      </c>
      <c r="E3582">
        <v>0</v>
      </c>
      <c r="F3582">
        <v>10</v>
      </c>
      <c r="I3582" s="49"/>
      <c r="M3582" s="49"/>
      <c r="N3582" s="49" t="s">
        <v>16739</v>
      </c>
      <c r="O3582" s="49"/>
      <c r="P3582" s="49">
        <v>10</v>
      </c>
      <c r="Q3582" s="49" t="s">
        <v>16744</v>
      </c>
      <c r="R3582" s="49" t="str">
        <f>IFERROR(INDEX(tbl_Lookup_Exercises[Category],MATCH(tbl_Exercises[[#This Row],[ExerciseName]],tbl_Lookup_Exercises[ExerciseName],0)),"Unknown")</f>
        <v>Push</v>
      </c>
    </row>
    <row r="3583" spans="1:18" hidden="1" x14ac:dyDescent="0.25">
      <c r="A3583" s="49" t="s">
        <v>16745</v>
      </c>
      <c r="B3583" s="49" t="s">
        <v>16266</v>
      </c>
      <c r="C3583" s="49" t="s">
        <v>403</v>
      </c>
      <c r="D3583" s="49">
        <v>2</v>
      </c>
      <c r="E3583">
        <v>0</v>
      </c>
      <c r="F3583">
        <v>8</v>
      </c>
      <c r="I3583" s="49"/>
      <c r="M3583" s="49"/>
      <c r="N3583" s="49"/>
      <c r="O3583" s="49"/>
      <c r="P3583" s="49">
        <v>10</v>
      </c>
      <c r="Q3583" s="49" t="s">
        <v>16746</v>
      </c>
      <c r="R3583" s="49" t="str">
        <f>IFERROR(INDEX(tbl_Lookup_Exercises[Category],MATCH(tbl_Exercises[[#This Row],[ExerciseName]],tbl_Lookup_Exercises[ExerciseName],0)),"Unknown")</f>
        <v>Warmup</v>
      </c>
    </row>
    <row r="3584" spans="1:18" hidden="1" x14ac:dyDescent="0.25">
      <c r="A3584" s="49" t="s">
        <v>16747</v>
      </c>
      <c r="B3584" s="49" t="s">
        <v>16266</v>
      </c>
      <c r="C3584" s="49" t="s">
        <v>41</v>
      </c>
      <c r="D3584" s="49">
        <v>1</v>
      </c>
      <c r="E3584">
        <v>140</v>
      </c>
      <c r="F3584">
        <v>12</v>
      </c>
      <c r="I3584" s="49"/>
      <c r="J3584">
        <v>3</v>
      </c>
      <c r="L3584">
        <v>2</v>
      </c>
      <c r="M3584" s="49" t="s">
        <v>618</v>
      </c>
      <c r="N3584" s="49"/>
      <c r="O3584" s="49" t="s">
        <v>16668</v>
      </c>
      <c r="P3584" s="49">
        <v>10</v>
      </c>
      <c r="Q3584" s="49" t="s">
        <v>16748</v>
      </c>
      <c r="R3584" s="49" t="str">
        <f>IFERROR(INDEX(tbl_Lookup_Exercises[Category],MATCH(tbl_Exercises[[#This Row],[ExerciseName]],tbl_Lookup_Exercises[ExerciseName],0)),"Unknown")</f>
        <v>Pull</v>
      </c>
    </row>
    <row r="3585" spans="1:18" hidden="1" x14ac:dyDescent="0.25">
      <c r="A3585" s="49" t="s">
        <v>16749</v>
      </c>
      <c r="B3585" s="49" t="s">
        <v>16266</v>
      </c>
      <c r="C3585" s="49" t="s">
        <v>41</v>
      </c>
      <c r="D3585" s="49">
        <v>2</v>
      </c>
      <c r="E3585">
        <v>140</v>
      </c>
      <c r="F3585">
        <v>10</v>
      </c>
      <c r="I3585" s="49"/>
      <c r="J3585">
        <v>3</v>
      </c>
      <c r="L3585">
        <v>2</v>
      </c>
      <c r="M3585" s="49" t="s">
        <v>618</v>
      </c>
      <c r="N3585" s="49"/>
      <c r="O3585" s="49" t="s">
        <v>16668</v>
      </c>
      <c r="P3585" s="49">
        <v>10</v>
      </c>
      <c r="Q3585" s="49" t="s">
        <v>16750</v>
      </c>
      <c r="R3585" s="49" t="str">
        <f>IFERROR(INDEX(tbl_Lookup_Exercises[Category],MATCH(tbl_Exercises[[#This Row],[ExerciseName]],tbl_Lookup_Exercises[ExerciseName],0)),"Unknown")</f>
        <v>Pull</v>
      </c>
    </row>
    <row r="3586" spans="1:18" hidden="1" x14ac:dyDescent="0.25">
      <c r="A3586" s="49" t="s">
        <v>16751</v>
      </c>
      <c r="B3586" s="49" t="s">
        <v>16266</v>
      </c>
      <c r="C3586" s="49" t="s">
        <v>41</v>
      </c>
      <c r="D3586" s="49">
        <v>3</v>
      </c>
      <c r="E3586">
        <v>140</v>
      </c>
      <c r="F3586">
        <v>10</v>
      </c>
      <c r="I3586" s="49"/>
      <c r="J3586">
        <v>3</v>
      </c>
      <c r="L3586">
        <v>2</v>
      </c>
      <c r="M3586" s="49" t="s">
        <v>618</v>
      </c>
      <c r="N3586" s="49"/>
      <c r="O3586" s="49" t="s">
        <v>16668</v>
      </c>
      <c r="P3586" s="49">
        <v>10</v>
      </c>
      <c r="Q3586" s="49" t="s">
        <v>16752</v>
      </c>
      <c r="R3586" s="49" t="str">
        <f>IFERROR(INDEX(tbl_Lookup_Exercises[Category],MATCH(tbl_Exercises[[#This Row],[ExerciseName]],tbl_Lookup_Exercises[ExerciseName],0)),"Unknown")</f>
        <v>Pull</v>
      </c>
    </row>
    <row r="3587" spans="1:18" hidden="1" x14ac:dyDescent="0.25">
      <c r="A3587" s="49" t="s">
        <v>16753</v>
      </c>
      <c r="B3587" s="49" t="s">
        <v>16266</v>
      </c>
      <c r="C3587" s="49" t="s">
        <v>45</v>
      </c>
      <c r="D3587" s="49">
        <v>1</v>
      </c>
      <c r="E3587">
        <v>85</v>
      </c>
      <c r="F3587">
        <v>10</v>
      </c>
      <c r="I3587" s="49"/>
      <c r="J3587">
        <v>3</v>
      </c>
      <c r="K3587">
        <v>1</v>
      </c>
      <c r="L3587">
        <v>2</v>
      </c>
      <c r="M3587" s="49" t="s">
        <v>618</v>
      </c>
      <c r="N3587" s="49"/>
      <c r="O3587" s="49" t="s">
        <v>3213</v>
      </c>
      <c r="P3587" s="49">
        <v>10</v>
      </c>
      <c r="Q3587" s="49" t="s">
        <v>16754</v>
      </c>
      <c r="R3587" s="49" t="str">
        <f>IFERROR(INDEX(tbl_Lookup_Exercises[Category],MATCH(tbl_Exercises[[#This Row],[ExerciseName]],tbl_Lookup_Exercises[ExerciseName],0)),"Unknown")</f>
        <v>Pull</v>
      </c>
    </row>
    <row r="3588" spans="1:18" hidden="1" x14ac:dyDescent="0.25">
      <c r="A3588" s="49" t="s">
        <v>16755</v>
      </c>
      <c r="B3588" s="49" t="s">
        <v>16266</v>
      </c>
      <c r="C3588" s="49" t="s">
        <v>45</v>
      </c>
      <c r="D3588" s="49">
        <v>2</v>
      </c>
      <c r="E3588">
        <v>85</v>
      </c>
      <c r="F3588">
        <v>10</v>
      </c>
      <c r="I3588" s="49"/>
      <c r="J3588">
        <v>3</v>
      </c>
      <c r="K3588">
        <v>1</v>
      </c>
      <c r="L3588">
        <v>2</v>
      </c>
      <c r="M3588" s="49" t="s">
        <v>1745</v>
      </c>
      <c r="N3588" s="49"/>
      <c r="O3588" s="49" t="s">
        <v>2982</v>
      </c>
      <c r="P3588" s="49">
        <v>10</v>
      </c>
      <c r="Q3588" s="49" t="s">
        <v>16756</v>
      </c>
      <c r="R3588" s="49" t="str">
        <f>IFERROR(INDEX(tbl_Lookup_Exercises[Category],MATCH(tbl_Exercises[[#This Row],[ExerciseName]],tbl_Lookup_Exercises[ExerciseName],0)),"Unknown")</f>
        <v>Pull</v>
      </c>
    </row>
    <row r="3589" spans="1:18" hidden="1" x14ac:dyDescent="0.25">
      <c r="A3589" s="49" t="s">
        <v>16757</v>
      </c>
      <c r="B3589" s="49" t="s">
        <v>16266</v>
      </c>
      <c r="C3589" s="49" t="s">
        <v>45</v>
      </c>
      <c r="D3589" s="49">
        <v>3</v>
      </c>
      <c r="E3589">
        <v>85</v>
      </c>
      <c r="F3589">
        <v>8.5</v>
      </c>
      <c r="I3589" s="49"/>
      <c r="J3589">
        <v>3</v>
      </c>
      <c r="K3589">
        <v>1</v>
      </c>
      <c r="L3589">
        <v>2</v>
      </c>
      <c r="M3589" s="49" t="s">
        <v>1745</v>
      </c>
      <c r="N3589" s="49"/>
      <c r="O3589" s="49" t="s">
        <v>16758</v>
      </c>
      <c r="P3589" s="49">
        <v>10</v>
      </c>
      <c r="Q3589" s="49" t="s">
        <v>16759</v>
      </c>
      <c r="R3589" s="49" t="str">
        <f>IFERROR(INDEX(tbl_Lookup_Exercises[Category],MATCH(tbl_Exercises[[#This Row],[ExerciseName]],tbl_Lookup_Exercises[ExerciseName],0)),"Unknown")</f>
        <v>Pull</v>
      </c>
    </row>
    <row r="3590" spans="1:18" hidden="1" x14ac:dyDescent="0.25">
      <c r="A3590" s="49" t="s">
        <v>16760</v>
      </c>
      <c r="B3590" s="49" t="s">
        <v>16266</v>
      </c>
      <c r="C3590" s="49" t="s">
        <v>16232</v>
      </c>
      <c r="D3590" s="49">
        <v>1</v>
      </c>
      <c r="E3590">
        <v>70</v>
      </c>
      <c r="F3590">
        <v>15</v>
      </c>
      <c r="I3590" s="49"/>
      <c r="J3590">
        <v>2</v>
      </c>
      <c r="K3590">
        <v>1</v>
      </c>
      <c r="L3590">
        <v>2</v>
      </c>
      <c r="M3590" s="49" t="s">
        <v>618</v>
      </c>
      <c r="N3590" s="49"/>
      <c r="O3590" s="49" t="s">
        <v>2154</v>
      </c>
      <c r="P3590" s="49">
        <v>10</v>
      </c>
      <c r="Q3590" s="49" t="s">
        <v>16761</v>
      </c>
      <c r="R3590" s="49" t="str">
        <f>IFERROR(INDEX(tbl_Lookup_Exercises[Category],MATCH(tbl_Exercises[[#This Row],[ExerciseName]],tbl_Lookup_Exercises[ExerciseName],0)),"Unknown")</f>
        <v>Push</v>
      </c>
    </row>
    <row r="3591" spans="1:18" hidden="1" x14ac:dyDescent="0.25">
      <c r="A3591" s="49" t="s">
        <v>16762</v>
      </c>
      <c r="B3591" s="49" t="s">
        <v>16266</v>
      </c>
      <c r="C3591" s="49" t="s">
        <v>16232</v>
      </c>
      <c r="D3591" s="49">
        <v>2</v>
      </c>
      <c r="E3591">
        <v>75</v>
      </c>
      <c r="F3591">
        <v>15</v>
      </c>
      <c r="I3591" s="49"/>
      <c r="J3591">
        <v>2</v>
      </c>
      <c r="K3591">
        <v>1</v>
      </c>
      <c r="L3591">
        <v>2</v>
      </c>
      <c r="M3591" s="49" t="s">
        <v>618</v>
      </c>
      <c r="N3591" s="49"/>
      <c r="O3591" s="49" t="s">
        <v>2154</v>
      </c>
      <c r="P3591" s="49">
        <v>10</v>
      </c>
      <c r="Q3591" s="49" t="s">
        <v>16763</v>
      </c>
      <c r="R3591" s="49" t="str">
        <f>IFERROR(INDEX(tbl_Lookup_Exercises[Category],MATCH(tbl_Exercises[[#This Row],[ExerciseName]],tbl_Lookup_Exercises[ExerciseName],0)),"Unknown")</f>
        <v>Push</v>
      </c>
    </row>
    <row r="3592" spans="1:18" hidden="1" x14ac:dyDescent="0.25">
      <c r="A3592" s="49" t="s">
        <v>16764</v>
      </c>
      <c r="B3592" s="49" t="s">
        <v>16266</v>
      </c>
      <c r="C3592" s="49" t="s">
        <v>16232</v>
      </c>
      <c r="D3592" s="49">
        <v>3</v>
      </c>
      <c r="E3592">
        <v>80</v>
      </c>
      <c r="F3592">
        <v>13</v>
      </c>
      <c r="I3592" s="49"/>
      <c r="J3592">
        <v>2</v>
      </c>
      <c r="K3592">
        <v>1</v>
      </c>
      <c r="L3592">
        <v>2</v>
      </c>
      <c r="M3592" s="49" t="s">
        <v>618</v>
      </c>
      <c r="N3592" s="49"/>
      <c r="O3592" s="49" t="s">
        <v>2154</v>
      </c>
      <c r="P3592" s="49">
        <v>10</v>
      </c>
      <c r="Q3592" s="49" t="s">
        <v>16765</v>
      </c>
      <c r="R3592" s="49" t="str">
        <f>IFERROR(INDEX(tbl_Lookup_Exercises[Category],MATCH(tbl_Exercises[[#This Row],[ExerciseName]],tbl_Lookup_Exercises[ExerciseName],0)),"Unknown")</f>
        <v>Push</v>
      </c>
    </row>
    <row r="3593" spans="1:18" hidden="1" x14ac:dyDescent="0.25">
      <c r="A3593" s="49" t="s">
        <v>16766</v>
      </c>
      <c r="B3593" s="49" t="s">
        <v>16266</v>
      </c>
      <c r="C3593" s="49" t="s">
        <v>229</v>
      </c>
      <c r="D3593" s="49">
        <v>1</v>
      </c>
      <c r="E3593">
        <v>30</v>
      </c>
      <c r="F3593">
        <v>11</v>
      </c>
      <c r="I3593" s="49"/>
      <c r="J3593">
        <v>3</v>
      </c>
      <c r="K3593">
        <v>1</v>
      </c>
      <c r="L3593">
        <v>2</v>
      </c>
      <c r="M3593" s="49" t="s">
        <v>618</v>
      </c>
      <c r="N3593" s="49"/>
      <c r="O3593" s="49" t="s">
        <v>3213</v>
      </c>
      <c r="P3593" s="49">
        <v>10</v>
      </c>
      <c r="Q3593" s="49" t="s">
        <v>16767</v>
      </c>
      <c r="R3593" s="49" t="str">
        <f>IFERROR(INDEX(tbl_Lookup_Exercises[Category],MATCH(tbl_Exercises[[#This Row],[ExerciseName]],tbl_Lookup_Exercises[ExerciseName],0)),"Unknown")</f>
        <v>Arms_Triceps</v>
      </c>
    </row>
    <row r="3594" spans="1:18" hidden="1" x14ac:dyDescent="0.25">
      <c r="A3594" s="49" t="s">
        <v>16768</v>
      </c>
      <c r="B3594" s="49" t="s">
        <v>16266</v>
      </c>
      <c r="C3594" s="49" t="s">
        <v>229</v>
      </c>
      <c r="D3594" s="49">
        <v>2</v>
      </c>
      <c r="E3594">
        <v>30</v>
      </c>
      <c r="F3594">
        <v>9</v>
      </c>
      <c r="I3594" s="49"/>
      <c r="J3594">
        <v>3</v>
      </c>
      <c r="K3594">
        <v>1</v>
      </c>
      <c r="L3594">
        <v>2</v>
      </c>
      <c r="M3594" s="49" t="s">
        <v>618</v>
      </c>
      <c r="N3594" s="49"/>
      <c r="O3594" s="49" t="s">
        <v>3213</v>
      </c>
      <c r="P3594" s="49">
        <v>10</v>
      </c>
      <c r="Q3594" s="49" t="s">
        <v>16769</v>
      </c>
      <c r="R3594" s="49" t="str">
        <f>IFERROR(INDEX(tbl_Lookup_Exercises[Category],MATCH(tbl_Exercises[[#This Row],[ExerciseName]],tbl_Lookup_Exercises[ExerciseName],0)),"Unknown")</f>
        <v>Arms_Triceps</v>
      </c>
    </row>
    <row r="3595" spans="1:18" hidden="1" x14ac:dyDescent="0.25">
      <c r="A3595" s="49" t="s">
        <v>16770</v>
      </c>
      <c r="B3595" s="49" t="s">
        <v>16266</v>
      </c>
      <c r="C3595" s="49" t="s">
        <v>229</v>
      </c>
      <c r="D3595" s="49">
        <v>3</v>
      </c>
      <c r="E3595">
        <v>30</v>
      </c>
      <c r="F3595">
        <v>8</v>
      </c>
      <c r="I3595" s="49"/>
      <c r="J3595">
        <v>3</v>
      </c>
      <c r="K3595">
        <v>1</v>
      </c>
      <c r="L3595">
        <v>2</v>
      </c>
      <c r="M3595" s="49" t="s">
        <v>618</v>
      </c>
      <c r="N3595" s="49"/>
      <c r="O3595" s="49" t="s">
        <v>3213</v>
      </c>
      <c r="P3595" s="49">
        <v>10</v>
      </c>
      <c r="Q3595" s="49" t="s">
        <v>16771</v>
      </c>
      <c r="R3595" s="49" t="str">
        <f>IFERROR(INDEX(tbl_Lookup_Exercises[Category],MATCH(tbl_Exercises[[#This Row],[ExerciseName]],tbl_Lookup_Exercises[ExerciseName],0)),"Unknown")</f>
        <v>Arms_Triceps</v>
      </c>
    </row>
    <row r="3596" spans="1:18" hidden="1" x14ac:dyDescent="0.25">
      <c r="A3596" s="49" t="s">
        <v>16772</v>
      </c>
      <c r="B3596" s="49" t="s">
        <v>16266</v>
      </c>
      <c r="C3596" s="49" t="s">
        <v>102</v>
      </c>
      <c r="D3596" s="49">
        <v>1</v>
      </c>
      <c r="E3596">
        <v>25</v>
      </c>
      <c r="F3596">
        <v>12</v>
      </c>
      <c r="I3596" s="49"/>
      <c r="J3596">
        <v>3</v>
      </c>
      <c r="K3596">
        <v>1</v>
      </c>
      <c r="L3596">
        <v>2</v>
      </c>
      <c r="M3596" s="49" t="s">
        <v>618</v>
      </c>
      <c r="N3596" s="49"/>
      <c r="O3596" s="49" t="s">
        <v>16773</v>
      </c>
      <c r="P3596" s="49">
        <v>10</v>
      </c>
      <c r="Q3596" s="49" t="s">
        <v>16774</v>
      </c>
      <c r="R3596" s="49" t="str">
        <f>IFERROR(INDEX(tbl_Lookup_Exercises[Category],MATCH(tbl_Exercises[[#This Row],[ExerciseName]],tbl_Lookup_Exercises[ExerciseName],0)),"Unknown")</f>
        <v>Arms_Biceps</v>
      </c>
    </row>
    <row r="3597" spans="1:18" hidden="1" x14ac:dyDescent="0.25">
      <c r="A3597" s="49" t="s">
        <v>16775</v>
      </c>
      <c r="B3597" s="49" t="s">
        <v>16266</v>
      </c>
      <c r="C3597" s="49" t="s">
        <v>102</v>
      </c>
      <c r="D3597" s="49">
        <v>2</v>
      </c>
      <c r="E3597">
        <v>25</v>
      </c>
      <c r="F3597">
        <v>10</v>
      </c>
      <c r="I3597" s="49"/>
      <c r="J3597">
        <v>3</v>
      </c>
      <c r="K3597">
        <v>1</v>
      </c>
      <c r="L3597">
        <v>2</v>
      </c>
      <c r="M3597" s="49" t="s">
        <v>618</v>
      </c>
      <c r="N3597" s="49"/>
      <c r="O3597" s="49" t="s">
        <v>16773</v>
      </c>
      <c r="P3597" s="49">
        <v>10</v>
      </c>
      <c r="Q3597" s="49" t="s">
        <v>16776</v>
      </c>
      <c r="R3597" s="49" t="str">
        <f>IFERROR(INDEX(tbl_Lookup_Exercises[Category],MATCH(tbl_Exercises[[#This Row],[ExerciseName]],tbl_Lookup_Exercises[ExerciseName],0)),"Unknown")</f>
        <v>Arms_Biceps</v>
      </c>
    </row>
    <row r="3598" spans="1:18" hidden="1" x14ac:dyDescent="0.25">
      <c r="A3598" s="49" t="s">
        <v>16777</v>
      </c>
      <c r="B3598" s="49" t="s">
        <v>16266</v>
      </c>
      <c r="C3598" s="49" t="s">
        <v>102</v>
      </c>
      <c r="D3598" s="49">
        <v>3</v>
      </c>
      <c r="E3598">
        <v>25</v>
      </c>
      <c r="F3598">
        <v>8</v>
      </c>
      <c r="I3598" s="49"/>
      <c r="J3598">
        <v>3</v>
      </c>
      <c r="K3598">
        <v>1</v>
      </c>
      <c r="L3598">
        <v>2</v>
      </c>
      <c r="M3598" s="49" t="s">
        <v>618</v>
      </c>
      <c r="N3598" s="49"/>
      <c r="O3598" s="49" t="s">
        <v>16773</v>
      </c>
      <c r="P3598" s="49">
        <v>10</v>
      </c>
      <c r="Q3598" s="49" t="s">
        <v>16778</v>
      </c>
      <c r="R3598" s="49" t="str">
        <f>IFERROR(INDEX(tbl_Lookup_Exercises[Category],MATCH(tbl_Exercises[[#This Row],[ExerciseName]],tbl_Lookup_Exercises[ExerciseName],0)),"Unknown")</f>
        <v>Arms_Biceps</v>
      </c>
    </row>
    <row r="3599" spans="1:18" hidden="1" x14ac:dyDescent="0.25">
      <c r="A3599" s="49" t="s">
        <v>16779</v>
      </c>
      <c r="B3599" s="49" t="s">
        <v>16266</v>
      </c>
      <c r="C3599" s="49" t="s">
        <v>16228</v>
      </c>
      <c r="D3599" s="49">
        <v>1</v>
      </c>
      <c r="E3599">
        <v>40</v>
      </c>
      <c r="F3599">
        <v>13</v>
      </c>
      <c r="I3599" s="49"/>
      <c r="J3599">
        <v>2</v>
      </c>
      <c r="K3599">
        <v>1</v>
      </c>
      <c r="L3599">
        <v>2</v>
      </c>
      <c r="M3599" s="49" t="s">
        <v>618</v>
      </c>
      <c r="N3599" s="49"/>
      <c r="O3599" s="49" t="s">
        <v>2154</v>
      </c>
      <c r="P3599" s="49">
        <v>10</v>
      </c>
      <c r="Q3599" s="49" t="s">
        <v>16780</v>
      </c>
      <c r="R3599" s="49" t="str">
        <f>IFERROR(INDEX(tbl_Lookup_Exercises[Category],MATCH(tbl_Exercises[[#This Row],[ExerciseName]],tbl_Lookup_Exercises[ExerciseName],0)),"Unknown")</f>
        <v>Arms_Triceps</v>
      </c>
    </row>
    <row r="3600" spans="1:18" hidden="1" x14ac:dyDescent="0.25">
      <c r="A3600" s="49" t="s">
        <v>16781</v>
      </c>
      <c r="B3600" s="49" t="s">
        <v>16266</v>
      </c>
      <c r="C3600" s="49" t="s">
        <v>16228</v>
      </c>
      <c r="D3600" s="49">
        <v>2</v>
      </c>
      <c r="E3600">
        <v>40</v>
      </c>
      <c r="F3600">
        <v>8.5</v>
      </c>
      <c r="I3600" s="49"/>
      <c r="J3600">
        <v>2</v>
      </c>
      <c r="K3600">
        <v>1</v>
      </c>
      <c r="L3600">
        <v>2</v>
      </c>
      <c r="M3600" s="49" t="s">
        <v>618</v>
      </c>
      <c r="N3600" s="49"/>
      <c r="O3600" s="49" t="s">
        <v>2154</v>
      </c>
      <c r="P3600" s="49">
        <v>10</v>
      </c>
      <c r="Q3600" s="49" t="s">
        <v>16782</v>
      </c>
      <c r="R3600" s="49" t="str">
        <f>IFERROR(INDEX(tbl_Lookup_Exercises[Category],MATCH(tbl_Exercises[[#This Row],[ExerciseName]],tbl_Lookup_Exercises[ExerciseName],0)),"Unknown")</f>
        <v>Arms_Triceps</v>
      </c>
    </row>
    <row r="3601" spans="1:18" hidden="1" x14ac:dyDescent="0.25">
      <c r="A3601" s="49" t="s">
        <v>16783</v>
      </c>
      <c r="B3601" s="49" t="s">
        <v>16266</v>
      </c>
      <c r="C3601" s="49" t="s">
        <v>1534</v>
      </c>
      <c r="D3601" s="49">
        <v>1</v>
      </c>
      <c r="E3601">
        <v>140</v>
      </c>
      <c r="G3601">
        <v>60</v>
      </c>
      <c r="I3601" s="49"/>
      <c r="M3601" s="49"/>
      <c r="N3601" s="49"/>
      <c r="O3601" s="49"/>
      <c r="P3601" s="49">
        <v>10</v>
      </c>
      <c r="Q3601" s="49" t="s">
        <v>16784</v>
      </c>
      <c r="R3601" s="49" t="str">
        <f>IFERROR(INDEX(tbl_Lookup_Exercises[Category],MATCH(tbl_Exercises[[#This Row],[ExerciseName]],tbl_Lookup_Exercises[ExerciseName],0)),"Unknown")</f>
        <v>Carry</v>
      </c>
    </row>
    <row r="3602" spans="1:18" hidden="1" x14ac:dyDescent="0.25">
      <c r="A3602" s="49" t="s">
        <v>16785</v>
      </c>
      <c r="B3602" s="49" t="s">
        <v>16266</v>
      </c>
      <c r="C3602" s="49" t="s">
        <v>1534</v>
      </c>
      <c r="D3602" s="49">
        <v>2</v>
      </c>
      <c r="E3602">
        <v>140</v>
      </c>
      <c r="G3602">
        <v>60</v>
      </c>
      <c r="I3602" s="49"/>
      <c r="M3602" s="49"/>
      <c r="N3602" s="49"/>
      <c r="O3602" s="49"/>
      <c r="P3602" s="49">
        <v>10</v>
      </c>
      <c r="Q3602" s="49" t="s">
        <v>16786</v>
      </c>
      <c r="R3602" s="49" t="str">
        <f>IFERROR(INDEX(tbl_Lookup_Exercises[Category],MATCH(tbl_Exercises[[#This Row],[ExerciseName]],tbl_Lookup_Exercises[ExerciseName],0)),"Unknown")</f>
        <v>Carry</v>
      </c>
    </row>
    <row r="3603" spans="1:18" hidden="1" x14ac:dyDescent="0.25">
      <c r="A3603" s="49" t="s">
        <v>16787</v>
      </c>
      <c r="B3603" s="49" t="s">
        <v>16266</v>
      </c>
      <c r="C3603" s="49" t="s">
        <v>16231</v>
      </c>
      <c r="D3603" s="49">
        <v>1</v>
      </c>
      <c r="E3603">
        <v>40</v>
      </c>
      <c r="F3603">
        <v>15</v>
      </c>
      <c r="I3603" s="49"/>
      <c r="M3603" s="49" t="s">
        <v>2271</v>
      </c>
      <c r="N3603" s="49"/>
      <c r="O3603" s="49" t="s">
        <v>16788</v>
      </c>
      <c r="P3603" s="49">
        <v>10</v>
      </c>
      <c r="Q3603" s="49" t="s">
        <v>16789</v>
      </c>
      <c r="R3603" s="49" t="str">
        <f>IFERROR(INDEX(tbl_Lookup_Exercises[Category],MATCH(tbl_Exercises[[#This Row],[ExerciseName]],tbl_Lookup_Exercises[ExerciseName],0)),"Unknown")</f>
        <v>Pull</v>
      </c>
    </row>
    <row r="3604" spans="1:18" hidden="1" x14ac:dyDescent="0.25">
      <c r="A3604" s="49" t="s">
        <v>16790</v>
      </c>
      <c r="B3604" s="49" t="s">
        <v>16266</v>
      </c>
      <c r="C3604" s="49" t="s">
        <v>16231</v>
      </c>
      <c r="D3604" s="49">
        <v>2</v>
      </c>
      <c r="E3604">
        <v>55</v>
      </c>
      <c r="F3604">
        <v>15</v>
      </c>
      <c r="I3604" s="49"/>
      <c r="M3604" s="49" t="s">
        <v>1745</v>
      </c>
      <c r="N3604" s="49"/>
      <c r="O3604" s="49" t="s">
        <v>16791</v>
      </c>
      <c r="P3604" s="49">
        <v>10</v>
      </c>
      <c r="Q3604" s="49" t="s">
        <v>16269</v>
      </c>
      <c r="R3604" s="49" t="str">
        <f>IFERROR(INDEX(tbl_Lookup_Exercises[Category],MATCH(tbl_Exercises[[#This Row],[ExerciseName]],tbl_Lookup_Exercises[ExerciseName],0)),"Unknown")</f>
        <v>Pull</v>
      </c>
    </row>
    <row r="3605" spans="1:18" hidden="1" x14ac:dyDescent="0.25">
      <c r="A3605" s="49" t="s">
        <v>16792</v>
      </c>
      <c r="B3605" s="49" t="s">
        <v>16270</v>
      </c>
      <c r="C3605" s="49" t="s">
        <v>363</v>
      </c>
      <c r="D3605" s="49">
        <v>1</v>
      </c>
      <c r="G3605">
        <v>300</v>
      </c>
      <c r="H3605">
        <v>0.63</v>
      </c>
      <c r="I3605" s="49" t="s">
        <v>3957</v>
      </c>
      <c r="M3605" s="49"/>
      <c r="N3605" s="49"/>
      <c r="O3605" s="49" t="s">
        <v>16686</v>
      </c>
      <c r="P3605" s="49">
        <v>10</v>
      </c>
      <c r="Q3605" s="49" t="s">
        <v>16272</v>
      </c>
      <c r="R3605" s="49" t="str">
        <f>IFERROR(INDEX(tbl_Lookup_Exercises[Category],MATCH(tbl_Exercises[[#This Row],[ExerciseName]],tbl_Lookup_Exercises[ExerciseName],0)),"Unknown")</f>
        <v>Cardio</v>
      </c>
    </row>
    <row r="3606" spans="1:18" hidden="1" x14ac:dyDescent="0.25">
      <c r="A3606" s="49" t="s">
        <v>16793</v>
      </c>
      <c r="B3606" s="49" t="s">
        <v>16270</v>
      </c>
      <c r="C3606" s="49" t="s">
        <v>403</v>
      </c>
      <c r="D3606" s="49">
        <v>1</v>
      </c>
      <c r="E3606">
        <v>0</v>
      </c>
      <c r="F3606">
        <v>8</v>
      </c>
      <c r="I3606" s="49"/>
      <c r="M3606" s="49"/>
      <c r="N3606" s="49" t="s">
        <v>16794</v>
      </c>
      <c r="O3606" s="49"/>
      <c r="P3606" s="49">
        <v>10</v>
      </c>
      <c r="Q3606" s="49" t="s">
        <v>16795</v>
      </c>
      <c r="R3606" s="49" t="str">
        <f>IFERROR(INDEX(tbl_Lookup_Exercises[Category],MATCH(tbl_Exercises[[#This Row],[ExerciseName]],tbl_Lookup_Exercises[ExerciseName],0)),"Unknown")</f>
        <v>Warmup</v>
      </c>
    </row>
    <row r="3607" spans="1:18" hidden="1" x14ac:dyDescent="0.25">
      <c r="A3607" s="49" t="s">
        <v>16796</v>
      </c>
      <c r="B3607" s="49" t="s">
        <v>16270</v>
      </c>
      <c r="C3607" s="49" t="s">
        <v>398</v>
      </c>
      <c r="D3607" s="49">
        <v>1</v>
      </c>
      <c r="E3607">
        <v>0</v>
      </c>
      <c r="F3607">
        <v>12</v>
      </c>
      <c r="I3607" s="49"/>
      <c r="M3607" s="49"/>
      <c r="N3607" s="49" t="s">
        <v>16794</v>
      </c>
      <c r="O3607" s="49"/>
      <c r="P3607" s="49">
        <v>10</v>
      </c>
      <c r="Q3607" s="49" t="s">
        <v>16797</v>
      </c>
      <c r="R3607" s="49" t="str">
        <f>IFERROR(INDEX(tbl_Lookup_Exercises[Category],MATCH(tbl_Exercises[[#This Row],[ExerciseName]],tbl_Lookup_Exercises[ExerciseName],0)),"Unknown")</f>
        <v>Warmup</v>
      </c>
    </row>
    <row r="3608" spans="1:18" hidden="1" x14ac:dyDescent="0.25">
      <c r="A3608" s="49" t="s">
        <v>16798</v>
      </c>
      <c r="B3608" s="49" t="s">
        <v>16270</v>
      </c>
      <c r="C3608" s="49" t="s">
        <v>398</v>
      </c>
      <c r="D3608" s="49">
        <v>2</v>
      </c>
      <c r="E3608">
        <v>0</v>
      </c>
      <c r="F3608">
        <v>12</v>
      </c>
      <c r="I3608" s="49"/>
      <c r="M3608" s="49"/>
      <c r="N3608" s="49" t="s">
        <v>16794</v>
      </c>
      <c r="O3608" s="49"/>
      <c r="P3608" s="49">
        <v>10</v>
      </c>
      <c r="Q3608" s="49" t="s">
        <v>16799</v>
      </c>
      <c r="R3608" s="49" t="str">
        <f>IFERROR(INDEX(tbl_Lookup_Exercises[Category],MATCH(tbl_Exercises[[#This Row],[ExerciseName]],tbl_Lookup_Exercises[ExerciseName],0)),"Unknown")</f>
        <v>Warmup</v>
      </c>
    </row>
    <row r="3609" spans="1:18" hidden="1" x14ac:dyDescent="0.25">
      <c r="A3609" s="49" t="s">
        <v>16800</v>
      </c>
      <c r="B3609" s="49" t="s">
        <v>16270</v>
      </c>
      <c r="C3609" s="49" t="s">
        <v>403</v>
      </c>
      <c r="D3609" s="49">
        <v>2</v>
      </c>
      <c r="E3609">
        <v>0</v>
      </c>
      <c r="F3609">
        <v>8</v>
      </c>
      <c r="I3609" s="49"/>
      <c r="M3609" s="49"/>
      <c r="N3609" s="49"/>
      <c r="O3609" s="49" t="s">
        <v>16801</v>
      </c>
      <c r="P3609" s="49">
        <v>10</v>
      </c>
      <c r="Q3609" s="49" t="s">
        <v>16802</v>
      </c>
      <c r="R3609" s="49" t="str">
        <f>IFERROR(INDEX(tbl_Lookup_Exercises[Category],MATCH(tbl_Exercises[[#This Row],[ExerciseName]],tbl_Lookup_Exercises[ExerciseName],0)),"Unknown")</f>
        <v>Warmup</v>
      </c>
    </row>
    <row r="3610" spans="1:18" hidden="1" x14ac:dyDescent="0.25">
      <c r="A3610" s="49" t="s">
        <v>16803</v>
      </c>
      <c r="B3610" s="49" t="s">
        <v>16270</v>
      </c>
      <c r="C3610" s="49" t="s">
        <v>1</v>
      </c>
      <c r="D3610" s="49">
        <v>1</v>
      </c>
      <c r="E3610">
        <v>150</v>
      </c>
      <c r="G3610">
        <v>64.800000000000011</v>
      </c>
      <c r="I3610" s="49"/>
      <c r="M3610" s="49"/>
      <c r="N3610" s="49"/>
      <c r="O3610" s="49" t="s">
        <v>5657</v>
      </c>
      <c r="P3610" s="49">
        <v>10</v>
      </c>
      <c r="Q3610" s="49" t="s">
        <v>16804</v>
      </c>
      <c r="R3610" s="49" t="str">
        <f>IFERROR(INDEX(tbl_Lookup_Exercises[Category],MATCH(tbl_Exercises[[#This Row],[ExerciseName]],tbl_Lookup_Exercises[ExerciseName],0)),"Unknown")</f>
        <v>Carry</v>
      </c>
    </row>
    <row r="3611" spans="1:18" hidden="1" x14ac:dyDescent="0.25">
      <c r="A3611" s="49" t="s">
        <v>16805</v>
      </c>
      <c r="B3611" s="49" t="s">
        <v>16270</v>
      </c>
      <c r="C3611" s="49" t="s">
        <v>1</v>
      </c>
      <c r="D3611" s="49">
        <v>2</v>
      </c>
      <c r="E3611">
        <v>150</v>
      </c>
      <c r="G3611">
        <v>64.800000000000011</v>
      </c>
      <c r="I3611" s="49"/>
      <c r="M3611" s="49"/>
      <c r="N3611" s="49"/>
      <c r="O3611" s="49" t="s">
        <v>5657</v>
      </c>
      <c r="P3611" s="49">
        <v>10</v>
      </c>
      <c r="Q3611" s="49" t="s">
        <v>16806</v>
      </c>
      <c r="R3611" s="49" t="str">
        <f>IFERROR(INDEX(tbl_Lookup_Exercises[Category],MATCH(tbl_Exercises[[#This Row],[ExerciseName]],tbl_Lookup_Exercises[ExerciseName],0)),"Unknown")</f>
        <v>Carry</v>
      </c>
    </row>
    <row r="3612" spans="1:18" hidden="1" x14ac:dyDescent="0.25">
      <c r="A3612" s="49" t="s">
        <v>16807</v>
      </c>
      <c r="B3612" s="49" t="s">
        <v>16270</v>
      </c>
      <c r="C3612" s="49" t="s">
        <v>1</v>
      </c>
      <c r="D3612" s="49">
        <v>3</v>
      </c>
      <c r="E3612">
        <v>150</v>
      </c>
      <c r="G3612">
        <v>55.2</v>
      </c>
      <c r="I3612" s="49"/>
      <c r="M3612" s="49"/>
      <c r="N3612" s="49"/>
      <c r="O3612" s="49" t="s">
        <v>5448</v>
      </c>
      <c r="P3612" s="49">
        <v>10</v>
      </c>
      <c r="Q3612" s="49" t="s">
        <v>16808</v>
      </c>
      <c r="R3612" s="49" t="str">
        <f>IFERROR(INDEX(tbl_Lookup_Exercises[Category],MATCH(tbl_Exercises[[#This Row],[ExerciseName]],tbl_Lookup_Exercises[ExerciseName],0)),"Unknown")</f>
        <v>Carry</v>
      </c>
    </row>
    <row r="3613" spans="1:18" hidden="1" x14ac:dyDescent="0.25">
      <c r="A3613" s="49" t="s">
        <v>16809</v>
      </c>
      <c r="B3613" s="49" t="s">
        <v>16270</v>
      </c>
      <c r="C3613" s="49" t="s">
        <v>41</v>
      </c>
      <c r="D3613" s="49">
        <v>1</v>
      </c>
      <c r="E3613">
        <v>140</v>
      </c>
      <c r="F3613">
        <v>10</v>
      </c>
      <c r="I3613" s="49"/>
      <c r="J3613">
        <v>3</v>
      </c>
      <c r="K3613">
        <v>1</v>
      </c>
      <c r="L3613">
        <v>2</v>
      </c>
      <c r="M3613" s="49" t="s">
        <v>618</v>
      </c>
      <c r="N3613" s="49"/>
      <c r="O3613" s="49" t="s">
        <v>3213</v>
      </c>
      <c r="P3613" s="49">
        <v>10</v>
      </c>
      <c r="Q3613" s="49" t="s">
        <v>16810</v>
      </c>
      <c r="R3613" s="49" t="str">
        <f>IFERROR(INDEX(tbl_Lookup_Exercises[Category],MATCH(tbl_Exercises[[#This Row],[ExerciseName]],tbl_Lookup_Exercises[ExerciseName],0)),"Unknown")</f>
        <v>Pull</v>
      </c>
    </row>
    <row r="3614" spans="1:18" hidden="1" x14ac:dyDescent="0.25">
      <c r="A3614" s="49" t="s">
        <v>16811</v>
      </c>
      <c r="B3614" s="49" t="s">
        <v>16270</v>
      </c>
      <c r="C3614" s="49" t="s">
        <v>41</v>
      </c>
      <c r="D3614" s="49">
        <v>2</v>
      </c>
      <c r="E3614">
        <v>140</v>
      </c>
      <c r="F3614">
        <v>9</v>
      </c>
      <c r="I3614" s="49"/>
      <c r="J3614">
        <v>3</v>
      </c>
      <c r="K3614">
        <v>1</v>
      </c>
      <c r="L3614">
        <v>2</v>
      </c>
      <c r="M3614" s="49" t="s">
        <v>618</v>
      </c>
      <c r="N3614" s="49"/>
      <c r="O3614" s="49" t="s">
        <v>3213</v>
      </c>
      <c r="P3614" s="49">
        <v>10</v>
      </c>
      <c r="Q3614" s="49" t="s">
        <v>16812</v>
      </c>
      <c r="R3614" s="49" t="str">
        <f>IFERROR(INDEX(tbl_Lookup_Exercises[Category],MATCH(tbl_Exercises[[#This Row],[ExerciseName]],tbl_Lookup_Exercises[ExerciseName],0)),"Unknown")</f>
        <v>Pull</v>
      </c>
    </row>
    <row r="3615" spans="1:18" hidden="1" x14ac:dyDescent="0.25">
      <c r="A3615" s="49" t="s">
        <v>16813</v>
      </c>
      <c r="B3615" s="49" t="s">
        <v>16270</v>
      </c>
      <c r="C3615" s="49" t="s">
        <v>41</v>
      </c>
      <c r="D3615" s="49">
        <v>3</v>
      </c>
      <c r="E3615">
        <v>140</v>
      </c>
      <c r="F3615">
        <v>8</v>
      </c>
      <c r="I3615" s="49"/>
      <c r="J3615">
        <v>3</v>
      </c>
      <c r="K3615">
        <v>1</v>
      </c>
      <c r="L3615">
        <v>2</v>
      </c>
      <c r="M3615" s="49" t="s">
        <v>1745</v>
      </c>
      <c r="N3615" s="49"/>
      <c r="O3615" s="49" t="s">
        <v>2982</v>
      </c>
      <c r="P3615" s="49">
        <v>10</v>
      </c>
      <c r="Q3615" s="49" t="s">
        <v>16814</v>
      </c>
      <c r="R3615" s="49" t="str">
        <f>IFERROR(INDEX(tbl_Lookup_Exercises[Category],MATCH(tbl_Exercises[[#This Row],[ExerciseName]],tbl_Lookup_Exercises[ExerciseName],0)),"Unknown")</f>
        <v>Pull</v>
      </c>
    </row>
    <row r="3616" spans="1:18" hidden="1" x14ac:dyDescent="0.25">
      <c r="A3616" s="49" t="s">
        <v>16815</v>
      </c>
      <c r="B3616" s="49" t="s">
        <v>16270</v>
      </c>
      <c r="C3616" s="49" t="s">
        <v>45</v>
      </c>
      <c r="D3616" s="49">
        <v>1</v>
      </c>
      <c r="E3616">
        <v>85</v>
      </c>
      <c r="F3616">
        <v>10</v>
      </c>
      <c r="I3616" s="49"/>
      <c r="J3616">
        <v>3</v>
      </c>
      <c r="K3616">
        <v>1</v>
      </c>
      <c r="L3616">
        <v>2</v>
      </c>
      <c r="M3616" s="49" t="s">
        <v>618</v>
      </c>
      <c r="N3616" s="49"/>
      <c r="O3616" s="49" t="s">
        <v>16816</v>
      </c>
      <c r="P3616" s="49">
        <v>10</v>
      </c>
      <c r="Q3616" s="49" t="s">
        <v>16817</v>
      </c>
      <c r="R3616" s="49" t="str">
        <f>IFERROR(INDEX(tbl_Lookup_Exercises[Category],MATCH(tbl_Exercises[[#This Row],[ExerciseName]],tbl_Lookup_Exercises[ExerciseName],0)),"Unknown")</f>
        <v>Pull</v>
      </c>
    </row>
    <row r="3617" spans="1:18" hidden="1" x14ac:dyDescent="0.25">
      <c r="A3617" s="49" t="s">
        <v>16818</v>
      </c>
      <c r="B3617" s="49" t="s">
        <v>16270</v>
      </c>
      <c r="C3617" s="49" t="s">
        <v>45</v>
      </c>
      <c r="D3617" s="49">
        <v>2</v>
      </c>
      <c r="E3617">
        <v>85</v>
      </c>
      <c r="F3617">
        <v>10</v>
      </c>
      <c r="I3617" s="49"/>
      <c r="J3617">
        <v>3</v>
      </c>
      <c r="K3617">
        <v>1</v>
      </c>
      <c r="L3617">
        <v>2</v>
      </c>
      <c r="M3617" s="49" t="s">
        <v>618</v>
      </c>
      <c r="N3617" s="49"/>
      <c r="O3617" s="49" t="s">
        <v>16816</v>
      </c>
      <c r="P3617" s="49">
        <v>10</v>
      </c>
      <c r="Q3617" s="49" t="s">
        <v>16819</v>
      </c>
      <c r="R3617" s="49" t="str">
        <f>IFERROR(INDEX(tbl_Lookup_Exercises[Category],MATCH(tbl_Exercises[[#This Row],[ExerciseName]],tbl_Lookup_Exercises[ExerciseName],0)),"Unknown")</f>
        <v>Pull</v>
      </c>
    </row>
    <row r="3618" spans="1:18" hidden="1" x14ac:dyDescent="0.25">
      <c r="A3618" s="49" t="s">
        <v>16820</v>
      </c>
      <c r="B3618" s="49" t="s">
        <v>16270</v>
      </c>
      <c r="C3618" s="49" t="s">
        <v>45</v>
      </c>
      <c r="D3618" s="49">
        <v>3</v>
      </c>
      <c r="E3618">
        <v>85</v>
      </c>
      <c r="F3618">
        <v>9</v>
      </c>
      <c r="I3618" s="49"/>
      <c r="J3618">
        <v>3</v>
      </c>
      <c r="K3618">
        <v>1</v>
      </c>
      <c r="L3618">
        <v>2</v>
      </c>
      <c r="M3618" s="49" t="s">
        <v>618</v>
      </c>
      <c r="N3618" s="49"/>
      <c r="O3618" s="49" t="s">
        <v>16816</v>
      </c>
      <c r="P3618" s="49">
        <v>10</v>
      </c>
      <c r="Q3618" s="49" t="s">
        <v>16821</v>
      </c>
      <c r="R3618" s="49" t="str">
        <f>IFERROR(INDEX(tbl_Lookup_Exercises[Category],MATCH(tbl_Exercises[[#This Row],[ExerciseName]],tbl_Lookup_Exercises[ExerciseName],0)),"Unknown")</f>
        <v>Pull</v>
      </c>
    </row>
    <row r="3619" spans="1:18" hidden="1" x14ac:dyDescent="0.25">
      <c r="A3619" s="49" t="s">
        <v>16822</v>
      </c>
      <c r="B3619" s="49" t="s">
        <v>16270</v>
      </c>
      <c r="C3619" s="49" t="s">
        <v>16233</v>
      </c>
      <c r="D3619" s="49">
        <v>1</v>
      </c>
      <c r="E3619">
        <v>75</v>
      </c>
      <c r="F3619">
        <v>15</v>
      </c>
      <c r="I3619" s="49"/>
      <c r="J3619">
        <v>2</v>
      </c>
      <c r="K3619">
        <v>1</v>
      </c>
      <c r="L3619">
        <v>2</v>
      </c>
      <c r="M3619" s="49" t="s">
        <v>618</v>
      </c>
      <c r="N3619" s="49"/>
      <c r="O3619" s="49" t="s">
        <v>2154</v>
      </c>
      <c r="P3619" s="49">
        <v>10</v>
      </c>
      <c r="Q3619" s="49" t="s">
        <v>16823</v>
      </c>
      <c r="R3619" s="49" t="str">
        <f>IFERROR(INDEX(tbl_Lookup_Exercises[Category],MATCH(tbl_Exercises[[#This Row],[ExerciseName]],tbl_Lookup_Exercises[ExerciseName],0)),"Unknown")</f>
        <v>Push</v>
      </c>
    </row>
    <row r="3620" spans="1:18" hidden="1" x14ac:dyDescent="0.25">
      <c r="A3620" s="49" t="s">
        <v>16824</v>
      </c>
      <c r="B3620" s="49" t="s">
        <v>16270</v>
      </c>
      <c r="C3620" s="49" t="s">
        <v>16233</v>
      </c>
      <c r="D3620" s="49">
        <v>2</v>
      </c>
      <c r="E3620">
        <v>80</v>
      </c>
      <c r="F3620">
        <v>13</v>
      </c>
      <c r="I3620" s="49"/>
      <c r="J3620">
        <v>2</v>
      </c>
      <c r="K3620">
        <v>1</v>
      </c>
      <c r="L3620">
        <v>2</v>
      </c>
      <c r="M3620" s="49" t="s">
        <v>618</v>
      </c>
      <c r="N3620" s="49"/>
      <c r="O3620" s="49" t="s">
        <v>2154</v>
      </c>
      <c r="P3620" s="49">
        <v>10</v>
      </c>
      <c r="Q3620" s="49" t="s">
        <v>16825</v>
      </c>
      <c r="R3620" s="49" t="str">
        <f>IFERROR(INDEX(tbl_Lookup_Exercises[Category],MATCH(tbl_Exercises[[#This Row],[ExerciseName]],tbl_Lookup_Exercises[ExerciseName],0)),"Unknown")</f>
        <v>Push</v>
      </c>
    </row>
    <row r="3621" spans="1:18" hidden="1" x14ac:dyDescent="0.25">
      <c r="A3621" s="49" t="s">
        <v>16826</v>
      </c>
      <c r="B3621" s="49" t="s">
        <v>16270</v>
      </c>
      <c r="C3621" s="49" t="s">
        <v>16233</v>
      </c>
      <c r="D3621" s="49">
        <v>3</v>
      </c>
      <c r="E3621">
        <v>80</v>
      </c>
      <c r="F3621">
        <v>12</v>
      </c>
      <c r="I3621" s="49"/>
      <c r="J3621">
        <v>2</v>
      </c>
      <c r="K3621">
        <v>1</v>
      </c>
      <c r="L3621">
        <v>2</v>
      </c>
      <c r="M3621" s="49" t="s">
        <v>1745</v>
      </c>
      <c r="N3621" s="49"/>
      <c r="O3621" s="49" t="s">
        <v>1932</v>
      </c>
      <c r="P3621" s="49">
        <v>10</v>
      </c>
      <c r="Q3621" s="49" t="s">
        <v>16827</v>
      </c>
      <c r="R3621" s="49" t="str">
        <f>IFERROR(INDEX(tbl_Lookup_Exercises[Category],MATCH(tbl_Exercises[[#This Row],[ExerciseName]],tbl_Lookup_Exercises[ExerciseName],0)),"Unknown")</f>
        <v>Push</v>
      </c>
    </row>
    <row r="3622" spans="1:18" hidden="1" x14ac:dyDescent="0.25">
      <c r="A3622" s="49" t="s">
        <v>16828</v>
      </c>
      <c r="B3622" s="49" t="s">
        <v>16270</v>
      </c>
      <c r="C3622" s="49" t="s">
        <v>102</v>
      </c>
      <c r="D3622" s="49">
        <v>1</v>
      </c>
      <c r="E3622">
        <v>25</v>
      </c>
      <c r="F3622">
        <v>12</v>
      </c>
      <c r="I3622" s="49"/>
      <c r="J3622">
        <v>2</v>
      </c>
      <c r="K3622">
        <v>1</v>
      </c>
      <c r="L3622">
        <v>2</v>
      </c>
      <c r="M3622" s="49" t="s">
        <v>1745</v>
      </c>
      <c r="N3622" s="49"/>
      <c r="O3622" s="49" t="s">
        <v>16829</v>
      </c>
      <c r="P3622" s="49">
        <v>10</v>
      </c>
      <c r="Q3622" s="49" t="s">
        <v>16830</v>
      </c>
      <c r="R3622" s="49" t="str">
        <f>IFERROR(INDEX(tbl_Lookup_Exercises[Category],MATCH(tbl_Exercises[[#This Row],[ExerciseName]],tbl_Lookup_Exercises[ExerciseName],0)),"Unknown")</f>
        <v>Arms_Biceps</v>
      </c>
    </row>
    <row r="3623" spans="1:18" hidden="1" x14ac:dyDescent="0.25">
      <c r="A3623" s="49" t="s">
        <v>16831</v>
      </c>
      <c r="B3623" s="49" t="s">
        <v>16270</v>
      </c>
      <c r="C3623" s="49" t="s">
        <v>102</v>
      </c>
      <c r="D3623" s="49">
        <v>2</v>
      </c>
      <c r="E3623">
        <v>25</v>
      </c>
      <c r="F3623">
        <v>8</v>
      </c>
      <c r="I3623" s="49"/>
      <c r="J3623">
        <v>2</v>
      </c>
      <c r="K3623">
        <v>1</v>
      </c>
      <c r="L3623">
        <v>2</v>
      </c>
      <c r="M3623" s="49" t="s">
        <v>1745</v>
      </c>
      <c r="N3623" s="49"/>
      <c r="O3623" s="49" t="s">
        <v>16829</v>
      </c>
      <c r="P3623" s="49">
        <v>10</v>
      </c>
      <c r="Q3623" s="49" t="s">
        <v>16832</v>
      </c>
      <c r="R3623" s="49" t="str">
        <f>IFERROR(INDEX(tbl_Lookup_Exercises[Category],MATCH(tbl_Exercises[[#This Row],[ExerciseName]],tbl_Lookup_Exercises[ExerciseName],0)),"Unknown")</f>
        <v>Arms_Biceps</v>
      </c>
    </row>
    <row r="3624" spans="1:18" hidden="1" x14ac:dyDescent="0.25">
      <c r="A3624" s="49" t="s">
        <v>16833</v>
      </c>
      <c r="B3624" s="49" t="s">
        <v>16270</v>
      </c>
      <c r="C3624" s="49" t="s">
        <v>102</v>
      </c>
      <c r="D3624" s="49">
        <v>3</v>
      </c>
      <c r="E3624">
        <v>25</v>
      </c>
      <c r="F3624">
        <v>7</v>
      </c>
      <c r="I3624" s="49"/>
      <c r="J3624">
        <v>2</v>
      </c>
      <c r="K3624">
        <v>1</v>
      </c>
      <c r="L3624">
        <v>2</v>
      </c>
      <c r="M3624" s="49" t="s">
        <v>1745</v>
      </c>
      <c r="N3624" s="49"/>
      <c r="O3624" s="49" t="s">
        <v>16829</v>
      </c>
      <c r="P3624" s="49">
        <v>10</v>
      </c>
      <c r="Q3624" s="49" t="s">
        <v>16834</v>
      </c>
      <c r="R3624" s="49" t="str">
        <f>IFERROR(INDEX(tbl_Lookup_Exercises[Category],MATCH(tbl_Exercises[[#This Row],[ExerciseName]],tbl_Lookup_Exercises[ExerciseName],0)),"Unknown")</f>
        <v>Arms_Biceps</v>
      </c>
    </row>
    <row r="3625" spans="1:18" hidden="1" x14ac:dyDescent="0.25">
      <c r="A3625" s="49" t="s">
        <v>16835</v>
      </c>
      <c r="B3625" s="49" t="s">
        <v>16270</v>
      </c>
      <c r="C3625" s="49" t="s">
        <v>334</v>
      </c>
      <c r="D3625" s="49">
        <v>1</v>
      </c>
      <c r="E3625">
        <v>0</v>
      </c>
      <c r="G3625">
        <v>51</v>
      </c>
      <c r="I3625" s="49"/>
      <c r="M3625" s="49"/>
      <c r="N3625" s="49"/>
      <c r="O3625" s="49" t="s">
        <v>7066</v>
      </c>
      <c r="P3625" s="49">
        <v>10</v>
      </c>
      <c r="Q3625" s="49" t="s">
        <v>16836</v>
      </c>
      <c r="R3625" s="49" t="str">
        <f>IFERROR(INDEX(tbl_Lookup_Exercises[Category],MATCH(tbl_Exercises[[#This Row],[ExerciseName]],tbl_Lookup_Exercises[ExerciseName],0)),"Unknown")</f>
        <v>Carry</v>
      </c>
    </row>
    <row r="3626" spans="1:18" hidden="1" x14ac:dyDescent="0.25">
      <c r="A3626" s="49" t="s">
        <v>16837</v>
      </c>
      <c r="B3626" s="49" t="s">
        <v>16270</v>
      </c>
      <c r="C3626" s="49" t="s">
        <v>16226</v>
      </c>
      <c r="D3626" s="49">
        <v>1</v>
      </c>
      <c r="E3626">
        <v>55</v>
      </c>
      <c r="F3626">
        <v>14</v>
      </c>
      <c r="I3626" s="49"/>
      <c r="J3626">
        <v>2</v>
      </c>
      <c r="K3626">
        <v>1</v>
      </c>
      <c r="L3626">
        <v>3</v>
      </c>
      <c r="M3626" s="49" t="s">
        <v>618</v>
      </c>
      <c r="N3626" s="49"/>
      <c r="O3626" s="49" t="s">
        <v>3189</v>
      </c>
      <c r="P3626" s="49">
        <v>10</v>
      </c>
      <c r="Q3626" s="49" t="s">
        <v>16838</v>
      </c>
      <c r="R3626" s="49" t="str">
        <f>IFERROR(INDEX(tbl_Lookup_Exercises[Category],MATCH(tbl_Exercises[[#This Row],[ExerciseName]],tbl_Lookup_Exercises[ExerciseName],0)),"Unknown")</f>
        <v>Arms_Triceps</v>
      </c>
    </row>
    <row r="3627" spans="1:18" hidden="1" x14ac:dyDescent="0.25">
      <c r="A3627" s="49" t="s">
        <v>16839</v>
      </c>
      <c r="B3627" s="49" t="s">
        <v>16270</v>
      </c>
      <c r="C3627" s="49" t="s">
        <v>16226</v>
      </c>
      <c r="D3627" s="49">
        <v>2</v>
      </c>
      <c r="E3627">
        <v>55</v>
      </c>
      <c r="F3627">
        <v>10</v>
      </c>
      <c r="I3627" s="49"/>
      <c r="J3627">
        <v>2</v>
      </c>
      <c r="K3627">
        <v>1</v>
      </c>
      <c r="L3627">
        <v>3</v>
      </c>
      <c r="M3627" s="49" t="s">
        <v>618</v>
      </c>
      <c r="N3627" s="49"/>
      <c r="O3627" s="49" t="s">
        <v>3189</v>
      </c>
      <c r="P3627" s="49">
        <v>10</v>
      </c>
      <c r="Q3627" s="49" t="s">
        <v>16273</v>
      </c>
      <c r="R3627" s="49" t="str">
        <f>IFERROR(INDEX(tbl_Lookup_Exercises[Category],MATCH(tbl_Exercises[[#This Row],[ExerciseName]],tbl_Lookup_Exercises[ExerciseName],0)),"Unknown")</f>
        <v>Arms_Triceps</v>
      </c>
    </row>
    <row r="3628" spans="1:18" hidden="1" x14ac:dyDescent="0.25">
      <c r="A3628" s="49" t="s">
        <v>16840</v>
      </c>
      <c r="B3628" s="49" t="s">
        <v>16274</v>
      </c>
      <c r="C3628" s="49" t="s">
        <v>363</v>
      </c>
      <c r="D3628" s="49">
        <v>1</v>
      </c>
      <c r="G3628">
        <v>300</v>
      </c>
      <c r="H3628">
        <v>0.63</v>
      </c>
      <c r="I3628" s="49" t="s">
        <v>3957</v>
      </c>
      <c r="M3628" s="49"/>
      <c r="N3628" s="49"/>
      <c r="O3628" s="49" t="s">
        <v>16686</v>
      </c>
      <c r="P3628" s="49">
        <v>10</v>
      </c>
      <c r="Q3628" s="49" t="s">
        <v>16276</v>
      </c>
      <c r="R3628" s="49" t="str">
        <f>IFERROR(INDEX(tbl_Lookup_Exercises[Category],MATCH(tbl_Exercises[[#This Row],[ExerciseName]],tbl_Lookup_Exercises[ExerciseName],0)),"Unknown")</f>
        <v>Cardio</v>
      </c>
    </row>
    <row r="3629" spans="1:18" hidden="1" x14ac:dyDescent="0.25">
      <c r="A3629" s="49" t="s">
        <v>16841</v>
      </c>
      <c r="B3629" s="49" t="s">
        <v>16274</v>
      </c>
      <c r="C3629" s="49" t="s">
        <v>403</v>
      </c>
      <c r="D3629" s="49">
        <v>1</v>
      </c>
      <c r="E3629">
        <v>0</v>
      </c>
      <c r="F3629">
        <v>8</v>
      </c>
      <c r="I3629" s="49"/>
      <c r="M3629" s="49"/>
      <c r="N3629" s="49" t="s">
        <v>16842</v>
      </c>
      <c r="O3629" s="49"/>
      <c r="P3629" s="49">
        <v>10</v>
      </c>
      <c r="Q3629" s="49" t="s">
        <v>16843</v>
      </c>
      <c r="R3629" s="49" t="str">
        <f>IFERROR(INDEX(tbl_Lookup_Exercises[Category],MATCH(tbl_Exercises[[#This Row],[ExerciseName]],tbl_Lookup_Exercises[ExerciseName],0)),"Unknown")</f>
        <v>Warmup</v>
      </c>
    </row>
    <row r="3630" spans="1:18" hidden="1" x14ac:dyDescent="0.25">
      <c r="A3630" s="49" t="s">
        <v>16844</v>
      </c>
      <c r="B3630" s="49" t="s">
        <v>16274</v>
      </c>
      <c r="C3630" s="49" t="s">
        <v>398</v>
      </c>
      <c r="D3630" s="49">
        <v>1</v>
      </c>
      <c r="E3630">
        <v>0</v>
      </c>
      <c r="F3630">
        <v>15</v>
      </c>
      <c r="I3630" s="49"/>
      <c r="M3630" s="49"/>
      <c r="N3630" s="49" t="s">
        <v>16842</v>
      </c>
      <c r="O3630" s="49"/>
      <c r="P3630" s="49">
        <v>10</v>
      </c>
      <c r="Q3630" s="49" t="s">
        <v>16845</v>
      </c>
      <c r="R3630" s="49" t="str">
        <f>IFERROR(INDEX(tbl_Lookup_Exercises[Category],MATCH(tbl_Exercises[[#This Row],[ExerciseName]],tbl_Lookup_Exercises[ExerciseName],0)),"Unknown")</f>
        <v>Warmup</v>
      </c>
    </row>
    <row r="3631" spans="1:18" hidden="1" x14ac:dyDescent="0.25">
      <c r="A3631" s="49" t="s">
        <v>16846</v>
      </c>
      <c r="B3631" s="49" t="s">
        <v>16274</v>
      </c>
      <c r="C3631" s="49" t="s">
        <v>200</v>
      </c>
      <c r="D3631" s="49">
        <v>1</v>
      </c>
      <c r="E3631">
        <v>50</v>
      </c>
      <c r="F3631">
        <v>6</v>
      </c>
      <c r="I3631" s="49"/>
      <c r="J3631">
        <v>2</v>
      </c>
      <c r="K3631">
        <v>1</v>
      </c>
      <c r="L3631">
        <v>3</v>
      </c>
      <c r="M3631" s="49" t="s">
        <v>618</v>
      </c>
      <c r="N3631" s="49"/>
      <c r="O3631" s="49" t="s">
        <v>16847</v>
      </c>
      <c r="P3631" s="49">
        <v>10</v>
      </c>
      <c r="Q3631" s="49" t="s">
        <v>16848</v>
      </c>
      <c r="R3631" s="49" t="str">
        <f>IFERROR(INDEX(tbl_Lookup_Exercises[Category],MATCH(tbl_Exercises[[#This Row],[ExerciseName]],tbl_Lookup_Exercises[ExerciseName],0)),"Unknown")</f>
        <v>Push</v>
      </c>
    </row>
    <row r="3632" spans="1:18" hidden="1" x14ac:dyDescent="0.25">
      <c r="A3632" s="49" t="s">
        <v>16849</v>
      </c>
      <c r="B3632" s="49" t="s">
        <v>16274</v>
      </c>
      <c r="C3632" s="49" t="s">
        <v>200</v>
      </c>
      <c r="D3632" s="49">
        <v>2</v>
      </c>
      <c r="E3632">
        <v>40</v>
      </c>
      <c r="F3632">
        <v>9</v>
      </c>
      <c r="I3632" s="49"/>
      <c r="J3632">
        <v>2</v>
      </c>
      <c r="K3632">
        <v>1</v>
      </c>
      <c r="L3632">
        <v>3</v>
      </c>
      <c r="M3632" s="49" t="s">
        <v>618</v>
      </c>
      <c r="N3632" s="49"/>
      <c r="O3632" s="49" t="s">
        <v>16847</v>
      </c>
      <c r="P3632" s="49">
        <v>10</v>
      </c>
      <c r="Q3632" s="49" t="s">
        <v>16850</v>
      </c>
      <c r="R3632" s="49" t="str">
        <f>IFERROR(INDEX(tbl_Lookup_Exercises[Category],MATCH(tbl_Exercises[[#This Row],[ExerciseName]],tbl_Lookup_Exercises[ExerciseName],0)),"Unknown")</f>
        <v>Push</v>
      </c>
    </row>
    <row r="3633" spans="1:18" hidden="1" x14ac:dyDescent="0.25">
      <c r="A3633" s="49" t="s">
        <v>16851</v>
      </c>
      <c r="B3633" s="49" t="s">
        <v>16274</v>
      </c>
      <c r="C3633" s="49" t="s">
        <v>200</v>
      </c>
      <c r="D3633" s="49">
        <v>3</v>
      </c>
      <c r="E3633">
        <v>40</v>
      </c>
      <c r="F3633">
        <v>8</v>
      </c>
      <c r="I3633" s="49"/>
      <c r="J3633">
        <v>2</v>
      </c>
      <c r="K3633">
        <v>1</v>
      </c>
      <c r="L3633">
        <v>3</v>
      </c>
      <c r="M3633" s="49" t="s">
        <v>618</v>
      </c>
      <c r="N3633" s="49"/>
      <c r="O3633" s="49" t="s">
        <v>16847</v>
      </c>
      <c r="P3633" s="49">
        <v>10</v>
      </c>
      <c r="Q3633" s="49" t="s">
        <v>16852</v>
      </c>
      <c r="R3633" s="49" t="str">
        <f>IFERROR(INDEX(tbl_Lookup_Exercises[Category],MATCH(tbl_Exercises[[#This Row],[ExerciseName]],tbl_Lookup_Exercises[ExerciseName],0)),"Unknown")</f>
        <v>Push</v>
      </c>
    </row>
    <row r="3634" spans="1:18" hidden="1" x14ac:dyDescent="0.25">
      <c r="A3634" s="49" t="s">
        <v>16853</v>
      </c>
      <c r="B3634" s="49" t="s">
        <v>16274</v>
      </c>
      <c r="C3634" s="49" t="s">
        <v>200</v>
      </c>
      <c r="D3634" s="49">
        <v>4</v>
      </c>
      <c r="E3634">
        <v>40</v>
      </c>
      <c r="F3634">
        <v>7</v>
      </c>
      <c r="I3634" s="49"/>
      <c r="M3634" s="49"/>
      <c r="N3634" s="49"/>
      <c r="O3634" s="49" t="s">
        <v>16854</v>
      </c>
      <c r="P3634" s="49">
        <v>10</v>
      </c>
      <c r="Q3634" s="49" t="s">
        <v>16855</v>
      </c>
      <c r="R3634" s="49" t="str">
        <f>IFERROR(INDEX(tbl_Lookup_Exercises[Category],MATCH(tbl_Exercises[[#This Row],[ExerciseName]],tbl_Lookup_Exercises[ExerciseName],0)),"Unknown")</f>
        <v>Push</v>
      </c>
    </row>
    <row r="3635" spans="1:18" hidden="1" x14ac:dyDescent="0.25">
      <c r="A3635" s="49" t="s">
        <v>16856</v>
      </c>
      <c r="B3635" s="49" t="s">
        <v>16274</v>
      </c>
      <c r="C3635" s="49" t="s">
        <v>172</v>
      </c>
      <c r="D3635" s="49">
        <v>1</v>
      </c>
      <c r="E3635">
        <v>20</v>
      </c>
      <c r="F3635">
        <v>12</v>
      </c>
      <c r="I3635" s="49"/>
      <c r="J3635">
        <v>2</v>
      </c>
      <c r="K3635">
        <v>1</v>
      </c>
      <c r="L3635">
        <v>3</v>
      </c>
      <c r="M3635" s="49" t="s">
        <v>618</v>
      </c>
      <c r="N3635" s="49"/>
      <c r="O3635" s="49" t="s">
        <v>16857</v>
      </c>
      <c r="P3635" s="49">
        <v>10</v>
      </c>
      <c r="Q3635" s="49" t="s">
        <v>16858</v>
      </c>
      <c r="R3635" s="49" t="str">
        <f>IFERROR(INDEX(tbl_Lookup_Exercises[Category],MATCH(tbl_Exercises[[#This Row],[ExerciseName]],tbl_Lookup_Exercises[ExerciseName],0)),"Unknown")</f>
        <v>Push</v>
      </c>
    </row>
    <row r="3636" spans="1:18" hidden="1" x14ac:dyDescent="0.25">
      <c r="A3636" s="49" t="s">
        <v>16859</v>
      </c>
      <c r="B3636" s="49" t="s">
        <v>16274</v>
      </c>
      <c r="C3636" s="49" t="s">
        <v>172</v>
      </c>
      <c r="D3636" s="49">
        <v>2</v>
      </c>
      <c r="E3636">
        <v>20</v>
      </c>
      <c r="F3636">
        <v>12</v>
      </c>
      <c r="I3636" s="49"/>
      <c r="J3636">
        <v>2</v>
      </c>
      <c r="K3636">
        <v>1</v>
      </c>
      <c r="L3636">
        <v>3</v>
      </c>
      <c r="M3636" s="49" t="s">
        <v>622</v>
      </c>
      <c r="N3636" s="49"/>
      <c r="O3636" s="49" t="s">
        <v>16860</v>
      </c>
      <c r="P3636" s="49">
        <v>10</v>
      </c>
      <c r="Q3636" s="49" t="s">
        <v>16861</v>
      </c>
      <c r="R3636" s="49" t="str">
        <f>IFERROR(INDEX(tbl_Lookup_Exercises[Category],MATCH(tbl_Exercises[[#This Row],[ExerciseName]],tbl_Lookup_Exercises[ExerciseName],0)),"Unknown")</f>
        <v>Push</v>
      </c>
    </row>
    <row r="3637" spans="1:18" hidden="1" x14ac:dyDescent="0.25">
      <c r="A3637" s="49" t="s">
        <v>16862</v>
      </c>
      <c r="B3637" s="49" t="s">
        <v>16274</v>
      </c>
      <c r="C3637" s="49" t="s">
        <v>14743</v>
      </c>
      <c r="D3637" s="49">
        <v>1</v>
      </c>
      <c r="E3637">
        <v>50</v>
      </c>
      <c r="F3637">
        <v>12</v>
      </c>
      <c r="I3637" s="49"/>
      <c r="J3637">
        <v>3</v>
      </c>
      <c r="K3637">
        <v>1</v>
      </c>
      <c r="L3637">
        <v>2</v>
      </c>
      <c r="M3637" s="49" t="s">
        <v>1994</v>
      </c>
      <c r="N3637" s="49"/>
      <c r="O3637" s="49" t="s">
        <v>16863</v>
      </c>
      <c r="P3637" s="49">
        <v>10</v>
      </c>
      <c r="Q3637" s="49" t="s">
        <v>16864</v>
      </c>
      <c r="R3637" s="49" t="str">
        <f>IFERROR(INDEX(tbl_Lookup_Exercises[Category],MATCH(tbl_Exercises[[#This Row],[ExerciseName]],tbl_Lookup_Exercises[ExerciseName],0)),"Unknown")</f>
        <v>Push</v>
      </c>
    </row>
    <row r="3638" spans="1:18" hidden="1" x14ac:dyDescent="0.25">
      <c r="A3638" s="49" t="s">
        <v>16865</v>
      </c>
      <c r="B3638" s="49" t="s">
        <v>16274</v>
      </c>
      <c r="C3638" s="49" t="s">
        <v>14743</v>
      </c>
      <c r="D3638" s="49">
        <v>2</v>
      </c>
      <c r="E3638">
        <v>60</v>
      </c>
      <c r="F3638">
        <v>12</v>
      </c>
      <c r="I3638" s="49"/>
      <c r="M3638" s="49"/>
      <c r="N3638" s="49"/>
      <c r="O3638" s="49" t="s">
        <v>16866</v>
      </c>
      <c r="P3638" s="49">
        <v>10</v>
      </c>
      <c r="Q3638" s="49" t="s">
        <v>16867</v>
      </c>
      <c r="R3638" s="49" t="str">
        <f>IFERROR(INDEX(tbl_Lookup_Exercises[Category],MATCH(tbl_Exercises[[#This Row],[ExerciseName]],tbl_Lookup_Exercises[ExerciseName],0)),"Unknown")</f>
        <v>Push</v>
      </c>
    </row>
    <row r="3639" spans="1:18" hidden="1" x14ac:dyDescent="0.25">
      <c r="A3639" s="49" t="s">
        <v>16868</v>
      </c>
      <c r="B3639" s="49" t="s">
        <v>16274</v>
      </c>
      <c r="C3639" s="49" t="s">
        <v>229</v>
      </c>
      <c r="D3639" s="49">
        <v>1</v>
      </c>
      <c r="E3639">
        <v>30</v>
      </c>
      <c r="F3639">
        <v>10</v>
      </c>
      <c r="I3639" s="49"/>
      <c r="J3639">
        <v>3</v>
      </c>
      <c r="K3639">
        <v>1</v>
      </c>
      <c r="L3639">
        <v>2</v>
      </c>
      <c r="M3639" s="49" t="s">
        <v>618</v>
      </c>
      <c r="N3639" s="49"/>
      <c r="O3639" s="49" t="s">
        <v>3213</v>
      </c>
      <c r="P3639" s="49">
        <v>10</v>
      </c>
      <c r="Q3639" s="49" t="s">
        <v>16869</v>
      </c>
      <c r="R3639" s="49" t="str">
        <f>IFERROR(INDEX(tbl_Lookup_Exercises[Category],MATCH(tbl_Exercises[[#This Row],[ExerciseName]],tbl_Lookup_Exercises[ExerciseName],0)),"Unknown")</f>
        <v>Arms_Triceps</v>
      </c>
    </row>
    <row r="3640" spans="1:18" hidden="1" x14ac:dyDescent="0.25">
      <c r="A3640" s="49" t="s">
        <v>16870</v>
      </c>
      <c r="B3640" s="49" t="s">
        <v>16274</v>
      </c>
      <c r="C3640" s="49" t="s">
        <v>229</v>
      </c>
      <c r="D3640" s="49">
        <v>2</v>
      </c>
      <c r="E3640">
        <v>30</v>
      </c>
      <c r="F3640">
        <v>8</v>
      </c>
      <c r="I3640" s="49"/>
      <c r="J3640">
        <v>3</v>
      </c>
      <c r="K3640">
        <v>1</v>
      </c>
      <c r="L3640">
        <v>2</v>
      </c>
      <c r="M3640" s="49" t="s">
        <v>16871</v>
      </c>
      <c r="N3640" s="49"/>
      <c r="O3640" s="49" t="s">
        <v>16872</v>
      </c>
      <c r="P3640" s="49">
        <v>10</v>
      </c>
      <c r="Q3640" s="49" t="s">
        <v>16873</v>
      </c>
      <c r="R3640" s="49" t="str">
        <f>IFERROR(INDEX(tbl_Lookup_Exercises[Category],MATCH(tbl_Exercises[[#This Row],[ExerciseName]],tbl_Lookup_Exercises[ExerciseName],0)),"Unknown")</f>
        <v>Arms_Triceps</v>
      </c>
    </row>
    <row r="3641" spans="1:18" hidden="1" x14ac:dyDescent="0.25">
      <c r="A3641" s="49" t="s">
        <v>16874</v>
      </c>
      <c r="B3641" s="49" t="s">
        <v>16274</v>
      </c>
      <c r="C3641" s="49" t="s">
        <v>229</v>
      </c>
      <c r="D3641" s="49">
        <v>3</v>
      </c>
      <c r="E3641">
        <v>30</v>
      </c>
      <c r="F3641">
        <v>8</v>
      </c>
      <c r="I3641" s="49"/>
      <c r="J3641">
        <v>3</v>
      </c>
      <c r="K3641">
        <v>1</v>
      </c>
      <c r="L3641">
        <v>2</v>
      </c>
      <c r="M3641" s="49" t="s">
        <v>16871</v>
      </c>
      <c r="N3641" s="49"/>
      <c r="O3641" s="49" t="s">
        <v>16872</v>
      </c>
      <c r="P3641" s="49">
        <v>10</v>
      </c>
      <c r="Q3641" s="49" t="s">
        <v>16875</v>
      </c>
      <c r="R3641" s="49" t="str">
        <f>IFERROR(INDEX(tbl_Lookup_Exercises[Category],MATCH(tbl_Exercises[[#This Row],[ExerciseName]],tbl_Lookup_Exercises[ExerciseName],0)),"Unknown")</f>
        <v>Arms_Triceps</v>
      </c>
    </row>
    <row r="3642" spans="1:18" hidden="1" x14ac:dyDescent="0.25">
      <c r="A3642" s="49" t="s">
        <v>16876</v>
      </c>
      <c r="B3642" s="49" t="s">
        <v>16274</v>
      </c>
      <c r="C3642" s="49" t="s">
        <v>16228</v>
      </c>
      <c r="D3642" s="49">
        <v>1</v>
      </c>
      <c r="E3642">
        <v>40</v>
      </c>
      <c r="F3642">
        <v>9</v>
      </c>
      <c r="I3642" s="49"/>
      <c r="M3642" s="49"/>
      <c r="N3642" s="49"/>
      <c r="O3642" s="49" t="s">
        <v>16877</v>
      </c>
      <c r="P3642" s="49">
        <v>10</v>
      </c>
      <c r="Q3642" s="49" t="s">
        <v>16878</v>
      </c>
      <c r="R3642" s="49" t="str">
        <f>IFERROR(INDEX(tbl_Lookup_Exercises[Category],MATCH(tbl_Exercises[[#This Row],[ExerciseName]],tbl_Lookup_Exercises[ExerciseName],0)),"Unknown")</f>
        <v>Arms_Triceps</v>
      </c>
    </row>
    <row r="3643" spans="1:18" hidden="1" x14ac:dyDescent="0.25">
      <c r="A3643" s="49" t="s">
        <v>16879</v>
      </c>
      <c r="B3643" s="49" t="s">
        <v>16274</v>
      </c>
      <c r="C3643" s="49" t="s">
        <v>16228</v>
      </c>
      <c r="D3643" s="49">
        <v>2</v>
      </c>
      <c r="E3643">
        <v>40</v>
      </c>
      <c r="F3643">
        <v>9</v>
      </c>
      <c r="I3643" s="49"/>
      <c r="M3643" s="49"/>
      <c r="N3643" s="49"/>
      <c r="O3643" s="49" t="s">
        <v>16877</v>
      </c>
      <c r="P3643" s="49">
        <v>10</v>
      </c>
      <c r="Q3643" s="49" t="s">
        <v>16880</v>
      </c>
      <c r="R3643" s="49" t="str">
        <f>IFERROR(INDEX(tbl_Lookup_Exercises[Category],MATCH(tbl_Exercises[[#This Row],[ExerciseName]],tbl_Lookup_Exercises[ExerciseName],0)),"Unknown")</f>
        <v>Arms_Triceps</v>
      </c>
    </row>
    <row r="3644" spans="1:18" hidden="1" x14ac:dyDescent="0.25">
      <c r="A3644" s="49" t="s">
        <v>16881</v>
      </c>
      <c r="B3644" s="49" t="s">
        <v>16274</v>
      </c>
      <c r="C3644" s="49" t="s">
        <v>309</v>
      </c>
      <c r="D3644" s="49">
        <v>1</v>
      </c>
      <c r="E3644">
        <v>12.5</v>
      </c>
      <c r="F3644">
        <v>15</v>
      </c>
      <c r="I3644" s="49"/>
      <c r="J3644">
        <v>2</v>
      </c>
      <c r="K3644">
        <v>1</v>
      </c>
      <c r="L3644">
        <v>2</v>
      </c>
      <c r="M3644" s="49" t="s">
        <v>618</v>
      </c>
      <c r="N3644" s="49"/>
      <c r="O3644" s="49" t="s">
        <v>16882</v>
      </c>
      <c r="P3644" s="49">
        <v>10</v>
      </c>
      <c r="Q3644" s="49" t="s">
        <v>16883</v>
      </c>
      <c r="R3644" s="49" t="str">
        <f>IFERROR(INDEX(tbl_Lookup_Exercises[Category],MATCH(tbl_Exercises[[#This Row],[ExerciseName]],tbl_Lookup_Exercises[ExerciseName],0)),"Unknown")</f>
        <v>Push</v>
      </c>
    </row>
    <row r="3645" spans="1:18" hidden="1" x14ac:dyDescent="0.25">
      <c r="A3645" s="49" t="s">
        <v>16884</v>
      </c>
      <c r="B3645" s="49" t="s">
        <v>16274</v>
      </c>
      <c r="C3645" s="49" t="s">
        <v>309</v>
      </c>
      <c r="D3645" s="49">
        <v>2</v>
      </c>
      <c r="E3645">
        <v>12.5</v>
      </c>
      <c r="F3645">
        <v>15</v>
      </c>
      <c r="I3645" s="49"/>
      <c r="J3645">
        <v>2</v>
      </c>
      <c r="K3645">
        <v>1</v>
      </c>
      <c r="L3645">
        <v>2</v>
      </c>
      <c r="M3645" s="49" t="s">
        <v>618</v>
      </c>
      <c r="N3645" s="49"/>
      <c r="O3645" s="49" t="s">
        <v>16882</v>
      </c>
      <c r="P3645" s="49">
        <v>10</v>
      </c>
      <c r="Q3645" s="49" t="s">
        <v>16885</v>
      </c>
      <c r="R3645" s="49" t="str">
        <f>IFERROR(INDEX(tbl_Lookup_Exercises[Category],MATCH(tbl_Exercises[[#This Row],[ExerciseName]],tbl_Lookup_Exercises[ExerciseName],0)),"Unknown")</f>
        <v>Push</v>
      </c>
    </row>
    <row r="3646" spans="1:18" hidden="1" x14ac:dyDescent="0.25">
      <c r="A3646" s="49" t="s">
        <v>16886</v>
      </c>
      <c r="B3646" s="49" t="s">
        <v>16274</v>
      </c>
      <c r="C3646" s="49" t="s">
        <v>309</v>
      </c>
      <c r="D3646" s="49">
        <v>3</v>
      </c>
      <c r="E3646">
        <v>12.5</v>
      </c>
      <c r="F3646">
        <v>15</v>
      </c>
      <c r="I3646" s="49"/>
      <c r="J3646">
        <v>2</v>
      </c>
      <c r="K3646">
        <v>1</v>
      </c>
      <c r="L3646">
        <v>2</v>
      </c>
      <c r="M3646" s="49" t="s">
        <v>618</v>
      </c>
      <c r="N3646" s="49"/>
      <c r="O3646" s="49" t="s">
        <v>16882</v>
      </c>
      <c r="P3646" s="49">
        <v>10</v>
      </c>
      <c r="Q3646" s="49" t="s">
        <v>16887</v>
      </c>
      <c r="R3646" s="49" t="str">
        <f>IFERROR(INDEX(tbl_Lookup_Exercises[Category],MATCH(tbl_Exercises[[#This Row],[ExerciseName]],tbl_Lookup_Exercises[ExerciseName],0)),"Unknown")</f>
        <v>Push</v>
      </c>
    </row>
    <row r="3647" spans="1:18" hidden="1" x14ac:dyDescent="0.25">
      <c r="A3647" s="49" t="s">
        <v>16888</v>
      </c>
      <c r="B3647" s="49" t="s">
        <v>16274</v>
      </c>
      <c r="C3647" s="49" t="s">
        <v>389</v>
      </c>
      <c r="D3647" s="49">
        <v>1</v>
      </c>
      <c r="E3647">
        <v>0</v>
      </c>
      <c r="F3647">
        <v>10</v>
      </c>
      <c r="I3647" s="49"/>
      <c r="J3647">
        <v>2</v>
      </c>
      <c r="K3647">
        <v>1</v>
      </c>
      <c r="L3647">
        <v>2</v>
      </c>
      <c r="M3647" s="49" t="s">
        <v>8420</v>
      </c>
      <c r="N3647" s="49"/>
      <c r="O3647" s="49" t="s">
        <v>16889</v>
      </c>
      <c r="P3647" s="49">
        <v>10</v>
      </c>
      <c r="Q3647" s="49" t="s">
        <v>16890</v>
      </c>
      <c r="R3647" s="49" t="str">
        <f>IFERROR(INDEX(tbl_Lookup_Exercises[Category],MATCH(tbl_Exercises[[#This Row],[ExerciseName]],tbl_Lookup_Exercises[ExerciseName],0)),"Unknown")</f>
        <v>Push</v>
      </c>
    </row>
    <row r="3648" spans="1:18" hidden="1" x14ac:dyDescent="0.25">
      <c r="A3648" s="49" t="s">
        <v>16891</v>
      </c>
      <c r="B3648" s="49" t="s">
        <v>16274</v>
      </c>
      <c r="C3648" s="49" t="s">
        <v>389</v>
      </c>
      <c r="D3648" s="49">
        <v>2</v>
      </c>
      <c r="E3648">
        <v>0</v>
      </c>
      <c r="F3648">
        <v>10</v>
      </c>
      <c r="I3648" s="49"/>
      <c r="J3648">
        <v>2</v>
      </c>
      <c r="K3648">
        <v>1</v>
      </c>
      <c r="L3648">
        <v>2</v>
      </c>
      <c r="M3648" s="49" t="s">
        <v>8420</v>
      </c>
      <c r="N3648" s="49"/>
      <c r="O3648" s="49" t="s">
        <v>16889</v>
      </c>
      <c r="P3648" s="49">
        <v>10</v>
      </c>
      <c r="Q3648" s="49" t="s">
        <v>16277</v>
      </c>
      <c r="R3648" s="49" t="str">
        <f>IFERROR(INDEX(tbl_Lookup_Exercises[Category],MATCH(tbl_Exercises[[#This Row],[ExerciseName]],tbl_Lookup_Exercises[ExerciseName],0)),"Unknown")</f>
        <v>Push</v>
      </c>
    </row>
    <row r="3649" spans="1:18" hidden="1" x14ac:dyDescent="0.25">
      <c r="A3649" s="49" t="s">
        <v>16892</v>
      </c>
      <c r="B3649" s="49" t="s">
        <v>16278</v>
      </c>
      <c r="C3649" s="49" t="s">
        <v>363</v>
      </c>
      <c r="D3649" s="49">
        <v>1</v>
      </c>
      <c r="G3649">
        <v>302</v>
      </c>
      <c r="H3649">
        <v>0.65</v>
      </c>
      <c r="I3649" s="49" t="s">
        <v>3957</v>
      </c>
      <c r="M3649" s="49"/>
      <c r="N3649" s="49"/>
      <c r="O3649" s="49" t="s">
        <v>16893</v>
      </c>
      <c r="P3649" s="49">
        <v>10</v>
      </c>
      <c r="Q3649" s="49" t="s">
        <v>16280</v>
      </c>
      <c r="R3649" s="49" t="str">
        <f>IFERROR(INDEX(tbl_Lookup_Exercises[Category],MATCH(tbl_Exercises[[#This Row],[ExerciseName]],tbl_Lookup_Exercises[ExerciseName],0)),"Unknown")</f>
        <v>Cardio</v>
      </c>
    </row>
    <row r="3650" spans="1:18" hidden="1" x14ac:dyDescent="0.25">
      <c r="A3650" s="49" t="s">
        <v>16894</v>
      </c>
      <c r="B3650" s="49" t="s">
        <v>16278</v>
      </c>
      <c r="C3650" s="49" t="s">
        <v>269</v>
      </c>
      <c r="D3650" s="49">
        <v>1</v>
      </c>
      <c r="E3650">
        <v>0</v>
      </c>
      <c r="F3650">
        <v>10</v>
      </c>
      <c r="I3650" s="49"/>
      <c r="M3650" s="49"/>
      <c r="N3650" s="49"/>
      <c r="O3650" s="49"/>
      <c r="P3650" s="49">
        <v>10</v>
      </c>
      <c r="Q3650" s="49" t="s">
        <v>16895</v>
      </c>
      <c r="R3650" s="49" t="str">
        <f>IFERROR(INDEX(tbl_Lookup_Exercises[Category],MATCH(tbl_Exercises[[#This Row],[ExerciseName]],tbl_Lookup_Exercises[ExerciseName],0)),"Unknown")</f>
        <v>Legs</v>
      </c>
    </row>
    <row r="3651" spans="1:18" hidden="1" x14ac:dyDescent="0.25">
      <c r="A3651" s="49" t="s">
        <v>16896</v>
      </c>
      <c r="B3651" s="49" t="s">
        <v>16278</v>
      </c>
      <c r="C3651" s="49" t="s">
        <v>423</v>
      </c>
      <c r="D3651" s="49">
        <v>1</v>
      </c>
      <c r="E3651">
        <v>0</v>
      </c>
      <c r="F3651">
        <v>10</v>
      </c>
      <c r="I3651" s="49"/>
      <c r="M3651" s="49"/>
      <c r="N3651" s="49"/>
      <c r="O3651" s="49"/>
      <c r="P3651" s="49">
        <v>10</v>
      </c>
      <c r="Q3651" s="49" t="s">
        <v>16897</v>
      </c>
      <c r="R3651" s="49" t="str">
        <f>IFERROR(INDEX(tbl_Lookup_Exercises[Category],MATCH(tbl_Exercises[[#This Row],[ExerciseName]],tbl_Lookup_Exercises[ExerciseName],0)),"Unknown")</f>
        <v>Warmup</v>
      </c>
    </row>
    <row r="3652" spans="1:18" hidden="1" x14ac:dyDescent="0.25">
      <c r="A3652" s="49" t="s">
        <v>16898</v>
      </c>
      <c r="B3652" s="49" t="s">
        <v>16278</v>
      </c>
      <c r="C3652" s="49" t="s">
        <v>286</v>
      </c>
      <c r="D3652" s="49">
        <v>1</v>
      </c>
      <c r="E3652">
        <v>0</v>
      </c>
      <c r="F3652">
        <v>15</v>
      </c>
      <c r="I3652" s="49"/>
      <c r="M3652" s="49"/>
      <c r="N3652" s="49"/>
      <c r="O3652" s="49"/>
      <c r="P3652" s="49">
        <v>10</v>
      </c>
      <c r="Q3652" s="49" t="s">
        <v>16899</v>
      </c>
      <c r="R3652" s="49" t="str">
        <f>IFERROR(INDEX(tbl_Lookup_Exercises[Category],MATCH(tbl_Exercises[[#This Row],[ExerciseName]],tbl_Lookup_Exercises[ExerciseName],0)),"Unknown")</f>
        <v>Legs</v>
      </c>
    </row>
    <row r="3653" spans="1:18" hidden="1" x14ac:dyDescent="0.25">
      <c r="A3653" s="49" t="s">
        <v>16900</v>
      </c>
      <c r="B3653" s="49" t="s">
        <v>16278</v>
      </c>
      <c r="C3653" s="49" t="s">
        <v>1</v>
      </c>
      <c r="D3653" s="49">
        <v>1</v>
      </c>
      <c r="E3653">
        <v>150</v>
      </c>
      <c r="G3653">
        <v>64.800000000000011</v>
      </c>
      <c r="I3653" s="49"/>
      <c r="M3653" s="49"/>
      <c r="N3653" s="49"/>
      <c r="O3653" s="49" t="s">
        <v>6869</v>
      </c>
      <c r="P3653" s="49">
        <v>10</v>
      </c>
      <c r="Q3653" s="49" t="s">
        <v>16901</v>
      </c>
      <c r="R3653" s="49" t="str">
        <f>IFERROR(INDEX(tbl_Lookup_Exercises[Category],MATCH(tbl_Exercises[[#This Row],[ExerciseName]],tbl_Lookup_Exercises[ExerciseName],0)),"Unknown")</f>
        <v>Carry</v>
      </c>
    </row>
    <row r="3654" spans="1:18" hidden="1" x14ac:dyDescent="0.25">
      <c r="A3654" s="49" t="s">
        <v>16902</v>
      </c>
      <c r="B3654" s="49" t="s">
        <v>16278</v>
      </c>
      <c r="C3654" s="49" t="s">
        <v>1</v>
      </c>
      <c r="D3654" s="49">
        <v>2</v>
      </c>
      <c r="E3654">
        <v>150</v>
      </c>
      <c r="G3654">
        <v>64.800000000000011</v>
      </c>
      <c r="I3654" s="49"/>
      <c r="M3654" s="49"/>
      <c r="N3654" s="49"/>
      <c r="O3654" s="49" t="s">
        <v>6869</v>
      </c>
      <c r="P3654" s="49">
        <v>10</v>
      </c>
      <c r="Q3654" s="49" t="s">
        <v>16903</v>
      </c>
      <c r="R3654" s="49" t="str">
        <f>IFERROR(INDEX(tbl_Lookup_Exercises[Category],MATCH(tbl_Exercises[[#This Row],[ExerciseName]],tbl_Lookup_Exercises[ExerciseName],0)),"Unknown")</f>
        <v>Carry</v>
      </c>
    </row>
    <row r="3655" spans="1:18" hidden="1" x14ac:dyDescent="0.25">
      <c r="A3655" s="49" t="s">
        <v>16904</v>
      </c>
      <c r="B3655" s="49" t="s">
        <v>16278</v>
      </c>
      <c r="C3655" s="49" t="s">
        <v>1</v>
      </c>
      <c r="D3655" s="49">
        <v>3</v>
      </c>
      <c r="E3655">
        <v>150</v>
      </c>
      <c r="G3655">
        <v>63</v>
      </c>
      <c r="I3655" s="49"/>
      <c r="M3655" s="49"/>
      <c r="N3655" s="49"/>
      <c r="O3655" s="49" t="s">
        <v>16905</v>
      </c>
      <c r="P3655" s="49">
        <v>10</v>
      </c>
      <c r="Q3655" s="49" t="s">
        <v>16906</v>
      </c>
      <c r="R3655" s="49" t="str">
        <f>IFERROR(INDEX(tbl_Lookup_Exercises[Category],MATCH(tbl_Exercises[[#This Row],[ExerciseName]],tbl_Lookup_Exercises[ExerciseName],0)),"Unknown")</f>
        <v>Carry</v>
      </c>
    </row>
    <row r="3656" spans="1:18" hidden="1" x14ac:dyDescent="0.25">
      <c r="A3656" s="49" t="s">
        <v>16907</v>
      </c>
      <c r="B3656" s="49" t="s">
        <v>16278</v>
      </c>
      <c r="C3656" s="49" t="s">
        <v>249</v>
      </c>
      <c r="D3656" s="49">
        <v>1</v>
      </c>
      <c r="E3656">
        <v>150</v>
      </c>
      <c r="F3656">
        <v>10</v>
      </c>
      <c r="I3656" s="49"/>
      <c r="J3656">
        <v>3</v>
      </c>
      <c r="K3656">
        <v>1</v>
      </c>
      <c r="L3656">
        <v>2</v>
      </c>
      <c r="M3656" s="49" t="s">
        <v>618</v>
      </c>
      <c r="N3656" s="49"/>
      <c r="O3656" s="49" t="s">
        <v>3213</v>
      </c>
      <c r="P3656" s="49">
        <v>10</v>
      </c>
      <c r="Q3656" s="49" t="s">
        <v>16908</v>
      </c>
      <c r="R3656" s="49" t="str">
        <f>IFERROR(INDEX(tbl_Lookup_Exercises[Category],MATCH(tbl_Exercises[[#This Row],[ExerciseName]],tbl_Lookup_Exercises[ExerciseName],0)),"Unknown")</f>
        <v>Legs</v>
      </c>
    </row>
    <row r="3657" spans="1:18" hidden="1" x14ac:dyDescent="0.25">
      <c r="A3657" s="49" t="s">
        <v>16909</v>
      </c>
      <c r="B3657" s="49" t="s">
        <v>16278</v>
      </c>
      <c r="C3657" s="49" t="s">
        <v>249</v>
      </c>
      <c r="D3657" s="49">
        <v>2</v>
      </c>
      <c r="E3657">
        <v>150</v>
      </c>
      <c r="F3657">
        <v>9</v>
      </c>
      <c r="I3657" s="49"/>
      <c r="J3657">
        <v>3</v>
      </c>
      <c r="K3657">
        <v>1</v>
      </c>
      <c r="L3657">
        <v>2</v>
      </c>
      <c r="M3657" s="49" t="s">
        <v>618</v>
      </c>
      <c r="N3657" s="49"/>
      <c r="O3657" s="49" t="s">
        <v>16910</v>
      </c>
      <c r="P3657" s="49">
        <v>10</v>
      </c>
      <c r="Q3657" s="49" t="s">
        <v>16911</v>
      </c>
      <c r="R3657" s="49" t="str">
        <f>IFERROR(INDEX(tbl_Lookup_Exercises[Category],MATCH(tbl_Exercises[[#This Row],[ExerciseName]],tbl_Lookup_Exercises[ExerciseName],0)),"Unknown")</f>
        <v>Legs</v>
      </c>
    </row>
    <row r="3658" spans="1:18" hidden="1" x14ac:dyDescent="0.25">
      <c r="A3658" s="49" t="s">
        <v>16912</v>
      </c>
      <c r="B3658" s="49" t="s">
        <v>16278</v>
      </c>
      <c r="C3658" s="49" t="s">
        <v>249</v>
      </c>
      <c r="D3658" s="49">
        <v>3</v>
      </c>
      <c r="E3658">
        <v>150</v>
      </c>
      <c r="F3658">
        <v>9</v>
      </c>
      <c r="I3658" s="49"/>
      <c r="J3658">
        <v>3</v>
      </c>
      <c r="K3658">
        <v>1</v>
      </c>
      <c r="L3658">
        <v>2</v>
      </c>
      <c r="M3658" s="49" t="s">
        <v>618</v>
      </c>
      <c r="N3658" s="49"/>
      <c r="O3658" s="49" t="s">
        <v>16910</v>
      </c>
      <c r="P3658" s="49">
        <v>10</v>
      </c>
      <c r="Q3658" s="49" t="s">
        <v>16913</v>
      </c>
      <c r="R3658" s="49" t="str">
        <f>IFERROR(INDEX(tbl_Lookup_Exercises[Category],MATCH(tbl_Exercises[[#This Row],[ExerciseName]],tbl_Lookup_Exercises[ExerciseName],0)),"Unknown")</f>
        <v>Legs</v>
      </c>
    </row>
    <row r="3659" spans="1:18" hidden="1" x14ac:dyDescent="0.25">
      <c r="A3659" s="49" t="s">
        <v>16914</v>
      </c>
      <c r="B3659" s="49" t="s">
        <v>16278</v>
      </c>
      <c r="C3659" s="49" t="s">
        <v>256</v>
      </c>
      <c r="D3659" s="49">
        <v>1</v>
      </c>
      <c r="E3659">
        <v>60</v>
      </c>
      <c r="F3659">
        <v>8</v>
      </c>
      <c r="I3659" s="49"/>
      <c r="J3659">
        <v>3</v>
      </c>
      <c r="L3659">
        <v>2</v>
      </c>
      <c r="M3659" s="49"/>
      <c r="N3659" s="49"/>
      <c r="O3659" s="49" t="s">
        <v>16915</v>
      </c>
      <c r="P3659" s="49">
        <v>10</v>
      </c>
      <c r="Q3659" s="49" t="s">
        <v>16916</v>
      </c>
      <c r="R3659" s="49" t="str">
        <f>IFERROR(INDEX(tbl_Lookup_Exercises[Category],MATCH(tbl_Exercises[[#This Row],[ExerciseName]],tbl_Lookup_Exercises[ExerciseName],0)),"Unknown")</f>
        <v>Legs</v>
      </c>
    </row>
    <row r="3660" spans="1:18" hidden="1" x14ac:dyDescent="0.25">
      <c r="A3660" s="49" t="s">
        <v>16917</v>
      </c>
      <c r="B3660" s="49" t="s">
        <v>16278</v>
      </c>
      <c r="C3660" s="49" t="s">
        <v>256</v>
      </c>
      <c r="D3660" s="49">
        <v>2</v>
      </c>
      <c r="E3660">
        <v>60</v>
      </c>
      <c r="F3660">
        <v>8</v>
      </c>
      <c r="I3660" s="49"/>
      <c r="J3660">
        <v>3</v>
      </c>
      <c r="L3660">
        <v>2</v>
      </c>
      <c r="M3660" s="49"/>
      <c r="N3660" s="49"/>
      <c r="O3660" s="49" t="s">
        <v>16915</v>
      </c>
      <c r="P3660" s="49">
        <v>10</v>
      </c>
      <c r="Q3660" s="49" t="s">
        <v>16918</v>
      </c>
      <c r="R3660" s="49" t="str">
        <f>IFERROR(INDEX(tbl_Lookup_Exercises[Category],MATCH(tbl_Exercises[[#This Row],[ExerciseName]],tbl_Lookup_Exercises[ExerciseName],0)),"Unknown")</f>
        <v>Legs</v>
      </c>
    </row>
    <row r="3661" spans="1:18" hidden="1" x14ac:dyDescent="0.25">
      <c r="A3661" s="49" t="s">
        <v>16919</v>
      </c>
      <c r="B3661" s="49" t="s">
        <v>16278</v>
      </c>
      <c r="C3661" s="49" t="s">
        <v>256</v>
      </c>
      <c r="D3661" s="49">
        <v>3</v>
      </c>
      <c r="E3661">
        <v>60</v>
      </c>
      <c r="F3661">
        <v>8</v>
      </c>
      <c r="I3661" s="49"/>
      <c r="J3661">
        <v>3</v>
      </c>
      <c r="L3661">
        <v>2</v>
      </c>
      <c r="M3661" s="49"/>
      <c r="N3661" s="49"/>
      <c r="O3661" s="49" t="s">
        <v>16920</v>
      </c>
      <c r="P3661" s="49">
        <v>10</v>
      </c>
      <c r="Q3661" s="49" t="s">
        <v>16921</v>
      </c>
      <c r="R3661" s="49" t="str">
        <f>IFERROR(INDEX(tbl_Lookup_Exercises[Category],MATCH(tbl_Exercises[[#This Row],[ExerciseName]],tbl_Lookup_Exercises[ExerciseName],0)),"Unknown")</f>
        <v>Legs</v>
      </c>
    </row>
    <row r="3662" spans="1:18" hidden="1" x14ac:dyDescent="0.25">
      <c r="A3662" s="49" t="s">
        <v>16922</v>
      </c>
      <c r="B3662" s="49" t="s">
        <v>16278</v>
      </c>
      <c r="C3662" s="49" t="s">
        <v>16229</v>
      </c>
      <c r="D3662" s="49">
        <v>1</v>
      </c>
      <c r="E3662">
        <v>150</v>
      </c>
      <c r="F3662">
        <v>13</v>
      </c>
      <c r="I3662" s="49"/>
      <c r="J3662">
        <v>3</v>
      </c>
      <c r="L3662">
        <v>2</v>
      </c>
      <c r="M3662" s="49" t="s">
        <v>618</v>
      </c>
      <c r="N3662" s="49"/>
      <c r="O3662" s="49" t="s">
        <v>16668</v>
      </c>
      <c r="P3662" s="49">
        <v>10</v>
      </c>
      <c r="Q3662" s="49" t="s">
        <v>16923</v>
      </c>
      <c r="R3662" s="49" t="str">
        <f>IFERROR(INDEX(tbl_Lookup_Exercises[Category],MATCH(tbl_Exercises[[#This Row],[ExerciseName]],tbl_Lookup_Exercises[ExerciseName],0)),"Unknown")</f>
        <v>Other</v>
      </c>
    </row>
    <row r="3663" spans="1:18" hidden="1" x14ac:dyDescent="0.25">
      <c r="A3663" s="49" t="s">
        <v>16924</v>
      </c>
      <c r="B3663" s="49" t="s">
        <v>16278</v>
      </c>
      <c r="C3663" s="49" t="s">
        <v>16229</v>
      </c>
      <c r="D3663" s="49">
        <v>2</v>
      </c>
      <c r="E3663">
        <v>155</v>
      </c>
      <c r="F3663">
        <v>12</v>
      </c>
      <c r="I3663" s="49"/>
      <c r="J3663">
        <v>3</v>
      </c>
      <c r="L3663">
        <v>2</v>
      </c>
      <c r="M3663" s="49" t="s">
        <v>618</v>
      </c>
      <c r="N3663" s="49"/>
      <c r="O3663" s="49" t="s">
        <v>16668</v>
      </c>
      <c r="P3663" s="49">
        <v>10</v>
      </c>
      <c r="Q3663" s="49" t="s">
        <v>16925</v>
      </c>
      <c r="R3663" s="49" t="str">
        <f>IFERROR(INDEX(tbl_Lookup_Exercises[Category],MATCH(tbl_Exercises[[#This Row],[ExerciseName]],tbl_Lookup_Exercises[ExerciseName],0)),"Unknown")</f>
        <v>Other</v>
      </c>
    </row>
    <row r="3664" spans="1:18" hidden="1" x14ac:dyDescent="0.25">
      <c r="A3664" s="49" t="s">
        <v>16926</v>
      </c>
      <c r="B3664" s="49" t="s">
        <v>16278</v>
      </c>
      <c r="C3664" s="49" t="s">
        <v>16229</v>
      </c>
      <c r="D3664" s="49">
        <v>3</v>
      </c>
      <c r="E3664">
        <v>160</v>
      </c>
      <c r="F3664">
        <v>13</v>
      </c>
      <c r="I3664" s="49"/>
      <c r="J3664">
        <v>3</v>
      </c>
      <c r="L3664">
        <v>2</v>
      </c>
      <c r="M3664" s="49" t="s">
        <v>618</v>
      </c>
      <c r="N3664" s="49"/>
      <c r="O3664" s="49" t="s">
        <v>16668</v>
      </c>
      <c r="P3664" s="49">
        <v>10</v>
      </c>
      <c r="Q3664" s="49" t="s">
        <v>16927</v>
      </c>
      <c r="R3664" s="49" t="str">
        <f>IFERROR(INDEX(tbl_Lookup_Exercises[Category],MATCH(tbl_Exercises[[#This Row],[ExerciseName]],tbl_Lookup_Exercises[ExerciseName],0)),"Unknown")</f>
        <v>Other</v>
      </c>
    </row>
    <row r="3665" spans="1:18" hidden="1" x14ac:dyDescent="0.25">
      <c r="A3665" s="49" t="s">
        <v>16928</v>
      </c>
      <c r="B3665" s="49" t="s">
        <v>16278</v>
      </c>
      <c r="C3665" s="49" t="s">
        <v>14737</v>
      </c>
      <c r="D3665" s="49">
        <v>1</v>
      </c>
      <c r="E3665">
        <v>140</v>
      </c>
      <c r="F3665">
        <v>15</v>
      </c>
      <c r="I3665" s="49"/>
      <c r="J3665">
        <v>2</v>
      </c>
      <c r="L3665">
        <v>3</v>
      </c>
      <c r="M3665" s="49" t="s">
        <v>618</v>
      </c>
      <c r="N3665" s="49"/>
      <c r="O3665" s="49" t="s">
        <v>16640</v>
      </c>
      <c r="P3665" s="49">
        <v>10</v>
      </c>
      <c r="Q3665" s="49" t="s">
        <v>16929</v>
      </c>
      <c r="R3665" s="49" t="str">
        <f>IFERROR(INDEX(tbl_Lookup_Exercises[Category],MATCH(tbl_Exercises[[#This Row],[ExerciseName]],tbl_Lookup_Exercises[ExerciseName],0)),"Unknown")</f>
        <v>Legs</v>
      </c>
    </row>
    <row r="3666" spans="1:18" hidden="1" x14ac:dyDescent="0.25">
      <c r="A3666" s="49" t="s">
        <v>16930</v>
      </c>
      <c r="B3666" s="49" t="s">
        <v>16278</v>
      </c>
      <c r="C3666" s="49" t="s">
        <v>14737</v>
      </c>
      <c r="D3666" s="49">
        <v>2</v>
      </c>
      <c r="E3666">
        <v>145</v>
      </c>
      <c r="F3666">
        <v>14</v>
      </c>
      <c r="I3666" s="49"/>
      <c r="J3666">
        <v>2</v>
      </c>
      <c r="L3666">
        <v>3</v>
      </c>
      <c r="M3666" s="49" t="s">
        <v>618</v>
      </c>
      <c r="N3666" s="49"/>
      <c r="O3666" s="49" t="s">
        <v>16640</v>
      </c>
      <c r="P3666" s="49">
        <v>10</v>
      </c>
      <c r="Q3666" s="49" t="s">
        <v>16931</v>
      </c>
      <c r="R3666" s="49" t="str">
        <f>IFERROR(INDEX(tbl_Lookup_Exercises[Category],MATCH(tbl_Exercises[[#This Row],[ExerciseName]],tbl_Lookup_Exercises[ExerciseName],0)),"Unknown")</f>
        <v>Legs</v>
      </c>
    </row>
    <row r="3667" spans="1:18" hidden="1" x14ac:dyDescent="0.25">
      <c r="A3667" s="49" t="s">
        <v>16932</v>
      </c>
      <c r="B3667" s="49" t="s">
        <v>16278</v>
      </c>
      <c r="C3667" s="49" t="s">
        <v>14737</v>
      </c>
      <c r="D3667" s="49">
        <v>3</v>
      </c>
      <c r="E3667">
        <v>150</v>
      </c>
      <c r="F3667">
        <v>13</v>
      </c>
      <c r="I3667" s="49"/>
      <c r="J3667">
        <v>2</v>
      </c>
      <c r="L3667">
        <v>3</v>
      </c>
      <c r="M3667" s="49" t="s">
        <v>618</v>
      </c>
      <c r="N3667" s="49"/>
      <c r="O3667" s="49" t="s">
        <v>16640</v>
      </c>
      <c r="P3667" s="49">
        <v>10</v>
      </c>
      <c r="Q3667" s="49" t="s">
        <v>16933</v>
      </c>
      <c r="R3667" s="49" t="str">
        <f>IFERROR(INDEX(tbl_Lookup_Exercises[Category],MATCH(tbl_Exercises[[#This Row],[ExerciseName]],tbl_Lookup_Exercises[ExerciseName],0)),"Unknown")</f>
        <v>Legs</v>
      </c>
    </row>
    <row r="3668" spans="1:18" hidden="1" x14ac:dyDescent="0.25">
      <c r="A3668" s="49" t="s">
        <v>16934</v>
      </c>
      <c r="B3668" s="49" t="s">
        <v>16278</v>
      </c>
      <c r="C3668" s="49" t="s">
        <v>334</v>
      </c>
      <c r="D3668" s="49">
        <v>1</v>
      </c>
      <c r="E3668">
        <v>0</v>
      </c>
      <c r="G3668">
        <v>70.199999999999989</v>
      </c>
      <c r="I3668" s="49"/>
      <c r="M3668" s="49"/>
      <c r="N3668" s="49"/>
      <c r="O3668" s="49" t="s">
        <v>6092</v>
      </c>
      <c r="P3668" s="49">
        <v>10</v>
      </c>
      <c r="Q3668" s="49" t="s">
        <v>16935</v>
      </c>
      <c r="R3668" s="49" t="str">
        <f>IFERROR(INDEX(tbl_Lookup_Exercises[Category],MATCH(tbl_Exercises[[#This Row],[ExerciseName]],tbl_Lookup_Exercises[ExerciseName],0)),"Unknown")</f>
        <v>Carry</v>
      </c>
    </row>
    <row r="3669" spans="1:18" hidden="1" x14ac:dyDescent="0.25">
      <c r="A3669" s="49" t="s">
        <v>16936</v>
      </c>
      <c r="B3669" s="49" t="s">
        <v>16278</v>
      </c>
      <c r="C3669" s="49" t="s">
        <v>299</v>
      </c>
      <c r="D3669" s="49">
        <v>1</v>
      </c>
      <c r="E3669">
        <v>65</v>
      </c>
      <c r="F3669">
        <v>12</v>
      </c>
      <c r="I3669" s="49"/>
      <c r="J3669">
        <v>2</v>
      </c>
      <c r="K3669">
        <v>1</v>
      </c>
      <c r="L3669">
        <v>2</v>
      </c>
      <c r="M3669" s="49" t="s">
        <v>618</v>
      </c>
      <c r="N3669" s="49"/>
      <c r="O3669" s="49" t="s">
        <v>2154</v>
      </c>
      <c r="P3669" s="49">
        <v>10</v>
      </c>
      <c r="Q3669" s="49" t="s">
        <v>16937</v>
      </c>
      <c r="R3669" s="49" t="str">
        <f>IFERROR(INDEX(tbl_Lookup_Exercises[Category],MATCH(tbl_Exercises[[#This Row],[ExerciseName]],tbl_Lookup_Exercises[ExerciseName],0)),"Unknown")</f>
        <v>Legs</v>
      </c>
    </row>
    <row r="3670" spans="1:18" hidden="1" x14ac:dyDescent="0.25">
      <c r="A3670" s="49" t="s">
        <v>16938</v>
      </c>
      <c r="B3670" s="49" t="s">
        <v>16278</v>
      </c>
      <c r="C3670" s="49" t="s">
        <v>299</v>
      </c>
      <c r="D3670" s="49">
        <v>2</v>
      </c>
      <c r="E3670">
        <v>70</v>
      </c>
      <c r="F3670">
        <v>11</v>
      </c>
      <c r="I3670" s="49"/>
      <c r="J3670">
        <v>2</v>
      </c>
      <c r="K3670">
        <v>1</v>
      </c>
      <c r="L3670">
        <v>2</v>
      </c>
      <c r="M3670" s="49" t="s">
        <v>618</v>
      </c>
      <c r="N3670" s="49"/>
      <c r="O3670" s="49" t="s">
        <v>2154</v>
      </c>
      <c r="P3670" s="49">
        <v>10</v>
      </c>
      <c r="Q3670" s="49" t="s">
        <v>16281</v>
      </c>
      <c r="R3670" s="49" t="str">
        <f>IFERROR(INDEX(tbl_Lookup_Exercises[Category],MATCH(tbl_Exercises[[#This Row],[ExerciseName]],tbl_Lookup_Exercises[ExerciseName],0)),"Unknown")</f>
        <v>Legs</v>
      </c>
    </row>
    <row r="3671" spans="1:18" hidden="1" x14ac:dyDescent="0.25">
      <c r="A3671" s="49" t="s">
        <v>16939</v>
      </c>
      <c r="B3671" s="49" t="s">
        <v>16282</v>
      </c>
      <c r="C3671" s="49" t="s">
        <v>363</v>
      </c>
      <c r="D3671" s="49">
        <v>1</v>
      </c>
      <c r="G3671">
        <v>300</v>
      </c>
      <c r="H3671">
        <v>0.63</v>
      </c>
      <c r="I3671" s="49" t="s">
        <v>3957</v>
      </c>
      <c r="M3671" s="49"/>
      <c r="N3671" s="49"/>
      <c r="O3671" s="49" t="s">
        <v>15477</v>
      </c>
      <c r="P3671" s="49">
        <v>10</v>
      </c>
      <c r="Q3671" s="49" t="s">
        <v>16284</v>
      </c>
      <c r="R3671" s="49" t="str">
        <f>IFERROR(INDEX(tbl_Lookup_Exercises[Category],MATCH(tbl_Exercises[[#This Row],[ExerciseName]],tbl_Lookup_Exercises[ExerciseName],0)),"Unknown")</f>
        <v>Cardio</v>
      </c>
    </row>
    <row r="3672" spans="1:18" hidden="1" x14ac:dyDescent="0.25">
      <c r="A3672" s="49" t="s">
        <v>16940</v>
      </c>
      <c r="B3672" s="49" t="s">
        <v>16282</v>
      </c>
      <c r="C3672" s="49" t="s">
        <v>403</v>
      </c>
      <c r="D3672" s="49">
        <v>1</v>
      </c>
      <c r="E3672">
        <v>0</v>
      </c>
      <c r="F3672">
        <v>8</v>
      </c>
      <c r="I3672" s="49"/>
      <c r="M3672" s="49"/>
      <c r="N3672" s="49" t="s">
        <v>16941</v>
      </c>
      <c r="O3672" s="49" t="s">
        <v>2818</v>
      </c>
      <c r="P3672" s="49">
        <v>10</v>
      </c>
      <c r="Q3672" s="49" t="s">
        <v>16942</v>
      </c>
      <c r="R3672" s="49" t="str">
        <f>IFERROR(INDEX(tbl_Lookup_Exercises[Category],MATCH(tbl_Exercises[[#This Row],[ExerciseName]],tbl_Lookup_Exercises[ExerciseName],0)),"Unknown")</f>
        <v>Warmup</v>
      </c>
    </row>
    <row r="3673" spans="1:18" hidden="1" x14ac:dyDescent="0.25">
      <c r="A3673" s="49" t="s">
        <v>16943</v>
      </c>
      <c r="B3673" s="49" t="s">
        <v>16282</v>
      </c>
      <c r="C3673" s="49" t="s">
        <v>398</v>
      </c>
      <c r="D3673" s="49">
        <v>1</v>
      </c>
      <c r="E3673">
        <v>0</v>
      </c>
      <c r="F3673">
        <v>15</v>
      </c>
      <c r="I3673" s="49"/>
      <c r="M3673" s="49"/>
      <c r="N3673" s="49" t="s">
        <v>16941</v>
      </c>
      <c r="O3673" s="49" t="s">
        <v>2818</v>
      </c>
      <c r="P3673" s="49">
        <v>10</v>
      </c>
      <c r="Q3673" s="49" t="s">
        <v>16944</v>
      </c>
      <c r="R3673" s="49" t="str">
        <f>IFERROR(INDEX(tbl_Lookup_Exercises[Category],MATCH(tbl_Exercises[[#This Row],[ExerciseName]],tbl_Lookup_Exercises[ExerciseName],0)),"Unknown")</f>
        <v>Warmup</v>
      </c>
    </row>
    <row r="3674" spans="1:18" hidden="1" x14ac:dyDescent="0.25">
      <c r="A3674" s="49" t="s">
        <v>16945</v>
      </c>
      <c r="B3674" s="49" t="s">
        <v>16282</v>
      </c>
      <c r="C3674" s="49" t="s">
        <v>403</v>
      </c>
      <c r="D3674" s="49">
        <v>2</v>
      </c>
      <c r="E3674">
        <v>0</v>
      </c>
      <c r="F3674">
        <v>8</v>
      </c>
      <c r="I3674" s="49"/>
      <c r="M3674" s="49"/>
      <c r="N3674" s="49" t="s">
        <v>16946</v>
      </c>
      <c r="O3674" s="49" t="s">
        <v>2818</v>
      </c>
      <c r="P3674" s="49">
        <v>10</v>
      </c>
      <c r="Q3674" s="49" t="s">
        <v>16947</v>
      </c>
      <c r="R3674" s="49" t="str">
        <f>IFERROR(INDEX(tbl_Lookup_Exercises[Category],MATCH(tbl_Exercises[[#This Row],[ExerciseName]],tbl_Lookup_Exercises[ExerciseName],0)),"Unknown")</f>
        <v>Warmup</v>
      </c>
    </row>
    <row r="3675" spans="1:18" hidden="1" x14ac:dyDescent="0.25">
      <c r="A3675" s="49" t="s">
        <v>16948</v>
      </c>
      <c r="B3675" s="49" t="s">
        <v>16282</v>
      </c>
      <c r="C3675" s="49" t="s">
        <v>398</v>
      </c>
      <c r="D3675" s="49">
        <v>2</v>
      </c>
      <c r="E3675">
        <v>0</v>
      </c>
      <c r="F3675">
        <v>8</v>
      </c>
      <c r="I3675" s="49"/>
      <c r="M3675" s="49"/>
      <c r="N3675" s="49" t="s">
        <v>16946</v>
      </c>
      <c r="O3675" s="49" t="s">
        <v>2818</v>
      </c>
      <c r="P3675" s="49">
        <v>10</v>
      </c>
      <c r="Q3675" s="49" t="s">
        <v>16949</v>
      </c>
      <c r="R3675" s="49" t="str">
        <f>IFERROR(INDEX(tbl_Lookup_Exercises[Category],MATCH(tbl_Exercises[[#This Row],[ExerciseName]],tbl_Lookup_Exercises[ExerciseName],0)),"Unknown")</f>
        <v>Warmup</v>
      </c>
    </row>
    <row r="3676" spans="1:18" hidden="1" x14ac:dyDescent="0.25">
      <c r="A3676" s="49" t="s">
        <v>16950</v>
      </c>
      <c r="B3676" s="49" t="s">
        <v>16282</v>
      </c>
      <c r="C3676" s="49" t="s">
        <v>41</v>
      </c>
      <c r="D3676" s="49">
        <v>1</v>
      </c>
      <c r="E3676">
        <v>140</v>
      </c>
      <c r="F3676">
        <v>12</v>
      </c>
      <c r="I3676" s="49"/>
      <c r="J3676">
        <v>2</v>
      </c>
      <c r="K3676">
        <v>1</v>
      </c>
      <c r="L3676">
        <v>3</v>
      </c>
      <c r="M3676" s="49" t="s">
        <v>618</v>
      </c>
      <c r="N3676" s="49"/>
      <c r="O3676" s="49" t="s">
        <v>3189</v>
      </c>
      <c r="P3676" s="49">
        <v>10</v>
      </c>
      <c r="Q3676" s="49" t="s">
        <v>16951</v>
      </c>
      <c r="R3676" s="49" t="str">
        <f>IFERROR(INDEX(tbl_Lookup_Exercises[Category],MATCH(tbl_Exercises[[#This Row],[ExerciseName]],tbl_Lookup_Exercises[ExerciseName],0)),"Unknown")</f>
        <v>Pull</v>
      </c>
    </row>
    <row r="3677" spans="1:18" hidden="1" x14ac:dyDescent="0.25">
      <c r="A3677" s="49" t="s">
        <v>16952</v>
      </c>
      <c r="B3677" s="49" t="s">
        <v>16282</v>
      </c>
      <c r="C3677" s="49" t="s">
        <v>41</v>
      </c>
      <c r="D3677" s="49">
        <v>2</v>
      </c>
      <c r="E3677">
        <v>140</v>
      </c>
      <c r="F3677">
        <v>11</v>
      </c>
      <c r="I3677" s="49"/>
      <c r="J3677">
        <v>2</v>
      </c>
      <c r="K3677">
        <v>1</v>
      </c>
      <c r="L3677">
        <v>3</v>
      </c>
      <c r="M3677" s="49" t="s">
        <v>618</v>
      </c>
      <c r="N3677" s="49"/>
      <c r="O3677" s="49" t="s">
        <v>3189</v>
      </c>
      <c r="P3677" s="49">
        <v>10</v>
      </c>
      <c r="Q3677" s="49" t="s">
        <v>16953</v>
      </c>
      <c r="R3677" s="49" t="str">
        <f>IFERROR(INDEX(tbl_Lookup_Exercises[Category],MATCH(tbl_Exercises[[#This Row],[ExerciseName]],tbl_Lookup_Exercises[ExerciseName],0)),"Unknown")</f>
        <v>Pull</v>
      </c>
    </row>
    <row r="3678" spans="1:18" hidden="1" x14ac:dyDescent="0.25">
      <c r="A3678" s="49" t="s">
        <v>16954</v>
      </c>
      <c r="B3678" s="49" t="s">
        <v>16282</v>
      </c>
      <c r="C3678" s="49" t="s">
        <v>41</v>
      </c>
      <c r="D3678" s="49">
        <v>3</v>
      </c>
      <c r="E3678">
        <v>140</v>
      </c>
      <c r="F3678">
        <v>10</v>
      </c>
      <c r="I3678" s="49"/>
      <c r="J3678">
        <v>2</v>
      </c>
      <c r="K3678">
        <v>1</v>
      </c>
      <c r="L3678">
        <v>3</v>
      </c>
      <c r="M3678" s="49" t="s">
        <v>618</v>
      </c>
      <c r="N3678" s="49"/>
      <c r="O3678" s="49" t="s">
        <v>3189</v>
      </c>
      <c r="P3678" s="49">
        <v>10</v>
      </c>
      <c r="Q3678" s="49" t="s">
        <v>16955</v>
      </c>
      <c r="R3678" s="49" t="str">
        <f>IFERROR(INDEX(tbl_Lookup_Exercises[Category],MATCH(tbl_Exercises[[#This Row],[ExerciseName]],tbl_Lookup_Exercises[ExerciseName],0)),"Unknown")</f>
        <v>Pull</v>
      </c>
    </row>
    <row r="3679" spans="1:18" hidden="1" x14ac:dyDescent="0.25">
      <c r="A3679" s="49" t="s">
        <v>16956</v>
      </c>
      <c r="B3679" s="49" t="s">
        <v>16282</v>
      </c>
      <c r="C3679" s="49" t="s">
        <v>45</v>
      </c>
      <c r="D3679" s="49">
        <v>1</v>
      </c>
      <c r="E3679">
        <v>85</v>
      </c>
      <c r="F3679">
        <v>11</v>
      </c>
      <c r="I3679" s="49"/>
      <c r="J3679">
        <v>2</v>
      </c>
      <c r="K3679">
        <v>1</v>
      </c>
      <c r="L3679">
        <v>3</v>
      </c>
      <c r="M3679" s="49" t="s">
        <v>618</v>
      </c>
      <c r="N3679" s="49"/>
      <c r="O3679" s="49" t="s">
        <v>3189</v>
      </c>
      <c r="P3679" s="49">
        <v>10</v>
      </c>
      <c r="Q3679" s="49" t="s">
        <v>16957</v>
      </c>
      <c r="R3679" s="49" t="str">
        <f>IFERROR(INDEX(tbl_Lookup_Exercises[Category],MATCH(tbl_Exercises[[#This Row],[ExerciseName]],tbl_Lookup_Exercises[ExerciseName],0)),"Unknown")</f>
        <v>Pull</v>
      </c>
    </row>
    <row r="3680" spans="1:18" hidden="1" x14ac:dyDescent="0.25">
      <c r="A3680" s="49" t="s">
        <v>16958</v>
      </c>
      <c r="B3680" s="49" t="s">
        <v>16282</v>
      </c>
      <c r="C3680" s="49" t="s">
        <v>45</v>
      </c>
      <c r="D3680" s="49">
        <v>2</v>
      </c>
      <c r="E3680">
        <v>85</v>
      </c>
      <c r="F3680">
        <v>11</v>
      </c>
      <c r="I3680" s="49"/>
      <c r="J3680">
        <v>2</v>
      </c>
      <c r="K3680">
        <v>1</v>
      </c>
      <c r="L3680">
        <v>3</v>
      </c>
      <c r="M3680" s="49" t="s">
        <v>618</v>
      </c>
      <c r="N3680" s="49"/>
      <c r="O3680" s="49" t="s">
        <v>16959</v>
      </c>
      <c r="P3680" s="49">
        <v>10</v>
      </c>
      <c r="Q3680" s="49" t="s">
        <v>16960</v>
      </c>
      <c r="R3680" s="49" t="str">
        <f>IFERROR(INDEX(tbl_Lookup_Exercises[Category],MATCH(tbl_Exercises[[#This Row],[ExerciseName]],tbl_Lookup_Exercises[ExerciseName],0)),"Unknown")</f>
        <v>Pull</v>
      </c>
    </row>
    <row r="3681" spans="1:18" hidden="1" x14ac:dyDescent="0.25">
      <c r="A3681" s="49" t="s">
        <v>16961</v>
      </c>
      <c r="B3681" s="49" t="s">
        <v>16282</v>
      </c>
      <c r="C3681" s="49" t="s">
        <v>45</v>
      </c>
      <c r="D3681" s="49">
        <v>3</v>
      </c>
      <c r="E3681">
        <v>85</v>
      </c>
      <c r="F3681">
        <v>10</v>
      </c>
      <c r="I3681" s="49"/>
      <c r="J3681">
        <v>2</v>
      </c>
      <c r="K3681">
        <v>1</v>
      </c>
      <c r="L3681">
        <v>3</v>
      </c>
      <c r="M3681" s="49" t="s">
        <v>618</v>
      </c>
      <c r="N3681" s="49"/>
      <c r="O3681" s="49" t="s">
        <v>16959</v>
      </c>
      <c r="P3681" s="49">
        <v>10</v>
      </c>
      <c r="Q3681" s="49" t="s">
        <v>16962</v>
      </c>
      <c r="R3681" s="49" t="str">
        <f>IFERROR(INDEX(tbl_Lookup_Exercises[Category],MATCH(tbl_Exercises[[#This Row],[ExerciseName]],tbl_Lookup_Exercises[ExerciseName],0)),"Unknown")</f>
        <v>Pull</v>
      </c>
    </row>
    <row r="3682" spans="1:18" hidden="1" x14ac:dyDescent="0.25">
      <c r="A3682" s="49" t="s">
        <v>16963</v>
      </c>
      <c r="B3682" s="49" t="s">
        <v>16282</v>
      </c>
      <c r="C3682" s="49" t="s">
        <v>16233</v>
      </c>
      <c r="D3682" s="49">
        <v>1</v>
      </c>
      <c r="E3682">
        <v>80</v>
      </c>
      <c r="F3682">
        <v>15</v>
      </c>
      <c r="I3682" s="49"/>
      <c r="J3682">
        <v>2</v>
      </c>
      <c r="K3682">
        <v>1</v>
      </c>
      <c r="L3682">
        <v>2</v>
      </c>
      <c r="M3682" s="49" t="s">
        <v>618</v>
      </c>
      <c r="N3682" s="49"/>
      <c r="O3682" s="49" t="s">
        <v>16964</v>
      </c>
      <c r="P3682" s="49">
        <v>10</v>
      </c>
      <c r="Q3682" s="49" t="s">
        <v>16965</v>
      </c>
      <c r="R3682" s="49" t="str">
        <f>IFERROR(INDEX(tbl_Lookup_Exercises[Category],MATCH(tbl_Exercises[[#This Row],[ExerciseName]],tbl_Lookup_Exercises[ExerciseName],0)),"Unknown")</f>
        <v>Push</v>
      </c>
    </row>
    <row r="3683" spans="1:18" hidden="1" x14ac:dyDescent="0.25">
      <c r="A3683" s="49" t="s">
        <v>16966</v>
      </c>
      <c r="B3683" s="49" t="s">
        <v>16282</v>
      </c>
      <c r="C3683" s="49" t="s">
        <v>16233</v>
      </c>
      <c r="D3683" s="49">
        <v>2</v>
      </c>
      <c r="E3683">
        <v>80</v>
      </c>
      <c r="F3683">
        <v>15</v>
      </c>
      <c r="I3683" s="49"/>
      <c r="J3683">
        <v>2</v>
      </c>
      <c r="K3683">
        <v>1</v>
      </c>
      <c r="L3683">
        <v>2</v>
      </c>
      <c r="M3683" s="49" t="s">
        <v>618</v>
      </c>
      <c r="N3683" s="49"/>
      <c r="O3683" s="49" t="s">
        <v>16967</v>
      </c>
      <c r="P3683" s="49">
        <v>10</v>
      </c>
      <c r="Q3683" s="49" t="s">
        <v>16968</v>
      </c>
      <c r="R3683" s="49" t="str">
        <f>IFERROR(INDEX(tbl_Lookup_Exercises[Category],MATCH(tbl_Exercises[[#This Row],[ExerciseName]],tbl_Lookup_Exercises[ExerciseName],0)),"Unknown")</f>
        <v>Push</v>
      </c>
    </row>
    <row r="3684" spans="1:18" hidden="1" x14ac:dyDescent="0.25">
      <c r="A3684" s="49" t="s">
        <v>16969</v>
      </c>
      <c r="B3684" s="49" t="s">
        <v>16282</v>
      </c>
      <c r="C3684" s="49" t="s">
        <v>16233</v>
      </c>
      <c r="D3684" s="49">
        <v>3</v>
      </c>
      <c r="E3684">
        <v>80</v>
      </c>
      <c r="F3684">
        <v>14</v>
      </c>
      <c r="I3684" s="49"/>
      <c r="M3684" s="49"/>
      <c r="N3684" s="49"/>
      <c r="O3684" s="49" t="s">
        <v>16970</v>
      </c>
      <c r="P3684" s="49">
        <v>10</v>
      </c>
      <c r="Q3684" s="49" t="s">
        <v>16971</v>
      </c>
      <c r="R3684" s="49" t="str">
        <f>IFERROR(INDEX(tbl_Lookup_Exercises[Category],MATCH(tbl_Exercises[[#This Row],[ExerciseName]],tbl_Lookup_Exercises[ExerciseName],0)),"Unknown")</f>
        <v>Push</v>
      </c>
    </row>
    <row r="3685" spans="1:18" hidden="1" x14ac:dyDescent="0.25">
      <c r="A3685" s="49" t="s">
        <v>16972</v>
      </c>
      <c r="B3685" s="49" t="s">
        <v>16282</v>
      </c>
      <c r="C3685" s="49" t="s">
        <v>16228</v>
      </c>
      <c r="D3685" s="49">
        <v>1</v>
      </c>
      <c r="E3685">
        <v>40</v>
      </c>
      <c r="F3685">
        <v>15</v>
      </c>
      <c r="I3685" s="49"/>
      <c r="J3685">
        <v>2</v>
      </c>
      <c r="K3685">
        <v>1</v>
      </c>
      <c r="L3685">
        <v>2</v>
      </c>
      <c r="M3685" s="49" t="s">
        <v>618</v>
      </c>
      <c r="N3685" s="49"/>
      <c r="O3685" s="49" t="s">
        <v>16973</v>
      </c>
      <c r="P3685" s="49">
        <v>10</v>
      </c>
      <c r="Q3685" s="49" t="s">
        <v>16974</v>
      </c>
      <c r="R3685" s="49" t="str">
        <f>IFERROR(INDEX(tbl_Lookup_Exercises[Category],MATCH(tbl_Exercises[[#This Row],[ExerciseName]],tbl_Lookup_Exercises[ExerciseName],0)),"Unknown")</f>
        <v>Arms_Triceps</v>
      </c>
    </row>
    <row r="3686" spans="1:18" hidden="1" x14ac:dyDescent="0.25">
      <c r="A3686" s="49" t="s">
        <v>16975</v>
      </c>
      <c r="B3686" s="49" t="s">
        <v>16282</v>
      </c>
      <c r="C3686" s="49" t="s">
        <v>16228</v>
      </c>
      <c r="D3686" s="49">
        <v>2</v>
      </c>
      <c r="E3686">
        <v>45</v>
      </c>
      <c r="F3686">
        <v>12</v>
      </c>
      <c r="I3686" s="49"/>
      <c r="J3686">
        <v>2</v>
      </c>
      <c r="K3686">
        <v>1</v>
      </c>
      <c r="L3686">
        <v>3</v>
      </c>
      <c r="M3686" s="49" t="s">
        <v>618</v>
      </c>
      <c r="N3686" s="49"/>
      <c r="O3686" s="49" t="s">
        <v>16976</v>
      </c>
      <c r="P3686" s="49">
        <v>10</v>
      </c>
      <c r="Q3686" s="49" t="s">
        <v>16977</v>
      </c>
      <c r="R3686" s="49" t="str">
        <f>IFERROR(INDEX(tbl_Lookup_Exercises[Category],MATCH(tbl_Exercises[[#This Row],[ExerciseName]],tbl_Lookup_Exercises[ExerciseName],0)),"Unknown")</f>
        <v>Arms_Triceps</v>
      </c>
    </row>
    <row r="3687" spans="1:18" hidden="1" x14ac:dyDescent="0.25">
      <c r="A3687" s="49" t="s">
        <v>16978</v>
      </c>
      <c r="B3687" s="49" t="s">
        <v>16282</v>
      </c>
      <c r="C3687" s="49" t="s">
        <v>16228</v>
      </c>
      <c r="D3687" s="49">
        <v>3</v>
      </c>
      <c r="E3687">
        <v>45</v>
      </c>
      <c r="F3687">
        <v>9</v>
      </c>
      <c r="I3687" s="49"/>
      <c r="J3687">
        <v>2</v>
      </c>
      <c r="K3687">
        <v>1</v>
      </c>
      <c r="L3687">
        <v>3</v>
      </c>
      <c r="M3687" s="49" t="s">
        <v>1745</v>
      </c>
      <c r="N3687" s="49"/>
      <c r="O3687" s="49" t="s">
        <v>16979</v>
      </c>
      <c r="P3687" s="49">
        <v>10</v>
      </c>
      <c r="Q3687" s="49" t="s">
        <v>16980</v>
      </c>
      <c r="R3687" s="49" t="str">
        <f>IFERROR(INDEX(tbl_Lookup_Exercises[Category],MATCH(tbl_Exercises[[#This Row],[ExerciseName]],tbl_Lookup_Exercises[ExerciseName],0)),"Unknown")</f>
        <v>Arms_Triceps</v>
      </c>
    </row>
    <row r="3688" spans="1:18" hidden="1" x14ac:dyDescent="0.25">
      <c r="A3688" s="49" t="s">
        <v>16981</v>
      </c>
      <c r="B3688" s="49" t="s">
        <v>16282</v>
      </c>
      <c r="C3688" s="49" t="s">
        <v>229</v>
      </c>
      <c r="D3688" s="49">
        <v>1</v>
      </c>
      <c r="E3688">
        <v>20</v>
      </c>
      <c r="F3688">
        <v>12</v>
      </c>
      <c r="I3688" s="49"/>
      <c r="J3688">
        <v>3</v>
      </c>
      <c r="K3688">
        <v>1</v>
      </c>
      <c r="L3688">
        <v>2</v>
      </c>
      <c r="M3688" s="49" t="s">
        <v>618</v>
      </c>
      <c r="N3688" s="49"/>
      <c r="O3688" s="49" t="s">
        <v>16982</v>
      </c>
      <c r="P3688" s="49">
        <v>10</v>
      </c>
      <c r="Q3688" s="49" t="s">
        <v>16983</v>
      </c>
      <c r="R3688" s="49" t="str">
        <f>IFERROR(INDEX(tbl_Lookup_Exercises[Category],MATCH(tbl_Exercises[[#This Row],[ExerciseName]],tbl_Lookup_Exercises[ExerciseName],0)),"Unknown")</f>
        <v>Arms_Triceps</v>
      </c>
    </row>
    <row r="3689" spans="1:18" hidden="1" x14ac:dyDescent="0.25">
      <c r="A3689" s="49" t="s">
        <v>16984</v>
      </c>
      <c r="B3689" s="49" t="s">
        <v>16282</v>
      </c>
      <c r="C3689" s="49" t="s">
        <v>229</v>
      </c>
      <c r="D3689" s="49">
        <v>2</v>
      </c>
      <c r="E3689">
        <v>25</v>
      </c>
      <c r="F3689">
        <v>7</v>
      </c>
      <c r="I3689" s="49"/>
      <c r="J3689">
        <v>3</v>
      </c>
      <c r="K3689">
        <v>1</v>
      </c>
      <c r="L3689">
        <v>2</v>
      </c>
      <c r="M3689" s="49" t="s">
        <v>618</v>
      </c>
      <c r="N3689" s="49"/>
      <c r="O3689" s="49" t="s">
        <v>16982</v>
      </c>
      <c r="P3689" s="49">
        <v>10</v>
      </c>
      <c r="Q3689" s="49" t="s">
        <v>16985</v>
      </c>
      <c r="R3689" s="49" t="str">
        <f>IFERROR(INDEX(tbl_Lookup_Exercises[Category],MATCH(tbl_Exercises[[#This Row],[ExerciseName]],tbl_Lookup_Exercises[ExerciseName],0)),"Unknown")</f>
        <v>Arms_Triceps</v>
      </c>
    </row>
    <row r="3690" spans="1:18" hidden="1" x14ac:dyDescent="0.25">
      <c r="A3690" s="49" t="s">
        <v>16986</v>
      </c>
      <c r="B3690" s="49" t="s">
        <v>16282</v>
      </c>
      <c r="C3690" s="49" t="s">
        <v>229</v>
      </c>
      <c r="D3690" s="49">
        <v>3</v>
      </c>
      <c r="E3690">
        <v>30</v>
      </c>
      <c r="F3690">
        <v>7</v>
      </c>
      <c r="I3690" s="49"/>
      <c r="J3690">
        <v>3</v>
      </c>
      <c r="K3690">
        <v>1</v>
      </c>
      <c r="L3690">
        <v>2</v>
      </c>
      <c r="M3690" s="49" t="s">
        <v>1745</v>
      </c>
      <c r="N3690" s="49"/>
      <c r="O3690" s="49" t="s">
        <v>16987</v>
      </c>
      <c r="P3690" s="49">
        <v>10</v>
      </c>
      <c r="Q3690" s="49" t="s">
        <v>16988</v>
      </c>
      <c r="R3690" s="49" t="str">
        <f>IFERROR(INDEX(tbl_Lookup_Exercises[Category],MATCH(tbl_Exercises[[#This Row],[ExerciseName]],tbl_Lookup_Exercises[ExerciseName],0)),"Unknown")</f>
        <v>Arms_Triceps</v>
      </c>
    </row>
    <row r="3691" spans="1:18" hidden="1" x14ac:dyDescent="0.25">
      <c r="A3691" s="49" t="s">
        <v>16989</v>
      </c>
      <c r="B3691" s="49" t="s">
        <v>16282</v>
      </c>
      <c r="C3691" s="49" t="s">
        <v>102</v>
      </c>
      <c r="D3691" s="49">
        <v>1</v>
      </c>
      <c r="E3691">
        <v>25</v>
      </c>
      <c r="F3691">
        <v>12</v>
      </c>
      <c r="I3691" s="49"/>
      <c r="J3691">
        <v>2</v>
      </c>
      <c r="K3691">
        <v>1</v>
      </c>
      <c r="L3691">
        <v>3</v>
      </c>
      <c r="M3691" s="49" t="s">
        <v>618</v>
      </c>
      <c r="N3691" s="49"/>
      <c r="O3691" s="49" t="s">
        <v>3189</v>
      </c>
      <c r="P3691" s="49">
        <v>10</v>
      </c>
      <c r="Q3691" s="49" t="s">
        <v>16990</v>
      </c>
      <c r="R3691" s="49" t="str">
        <f>IFERROR(INDEX(tbl_Lookup_Exercises[Category],MATCH(tbl_Exercises[[#This Row],[ExerciseName]],tbl_Lookup_Exercises[ExerciseName],0)),"Unknown")</f>
        <v>Arms_Biceps</v>
      </c>
    </row>
    <row r="3692" spans="1:18" hidden="1" x14ac:dyDescent="0.25">
      <c r="A3692" s="49" t="s">
        <v>16991</v>
      </c>
      <c r="B3692" s="49" t="s">
        <v>16282</v>
      </c>
      <c r="C3692" s="49" t="s">
        <v>102</v>
      </c>
      <c r="D3692" s="49">
        <v>2</v>
      </c>
      <c r="E3692">
        <v>25</v>
      </c>
      <c r="F3692">
        <v>11</v>
      </c>
      <c r="I3692" s="49"/>
      <c r="J3692">
        <v>2</v>
      </c>
      <c r="K3692">
        <v>1</v>
      </c>
      <c r="L3692">
        <v>2</v>
      </c>
      <c r="M3692" s="49" t="s">
        <v>618</v>
      </c>
      <c r="N3692" s="49"/>
      <c r="O3692" s="49" t="s">
        <v>2154</v>
      </c>
      <c r="P3692" s="49">
        <v>10</v>
      </c>
      <c r="Q3692" s="49" t="s">
        <v>16992</v>
      </c>
      <c r="R3692" s="49" t="str">
        <f>IFERROR(INDEX(tbl_Lookup_Exercises[Category],MATCH(tbl_Exercises[[#This Row],[ExerciseName]],tbl_Lookup_Exercises[ExerciseName],0)),"Unknown")</f>
        <v>Arms_Biceps</v>
      </c>
    </row>
    <row r="3693" spans="1:18" hidden="1" x14ac:dyDescent="0.25">
      <c r="A3693" s="49" t="s">
        <v>16993</v>
      </c>
      <c r="B3693" s="49" t="s">
        <v>16282</v>
      </c>
      <c r="C3693" s="49" t="s">
        <v>102</v>
      </c>
      <c r="D3693" s="49">
        <v>3</v>
      </c>
      <c r="E3693">
        <v>25</v>
      </c>
      <c r="F3693">
        <v>9</v>
      </c>
      <c r="I3693" s="49"/>
      <c r="J3693">
        <v>2</v>
      </c>
      <c r="K3693">
        <v>1</v>
      </c>
      <c r="L3693">
        <v>2</v>
      </c>
      <c r="M3693" s="49" t="s">
        <v>618</v>
      </c>
      <c r="N3693" s="49"/>
      <c r="O3693" s="49" t="s">
        <v>2154</v>
      </c>
      <c r="P3693" s="49">
        <v>10</v>
      </c>
      <c r="Q3693" s="49" t="s">
        <v>16994</v>
      </c>
      <c r="R3693" s="49" t="str">
        <f>IFERROR(INDEX(tbl_Lookup_Exercises[Category],MATCH(tbl_Exercises[[#This Row],[ExerciseName]],tbl_Lookup_Exercises[ExerciseName],0)),"Unknown")</f>
        <v>Arms_Biceps</v>
      </c>
    </row>
    <row r="3694" spans="1:18" hidden="1" x14ac:dyDescent="0.25">
      <c r="A3694" s="49" t="s">
        <v>16995</v>
      </c>
      <c r="B3694" s="49" t="s">
        <v>16282</v>
      </c>
      <c r="C3694" s="49" t="s">
        <v>1534</v>
      </c>
      <c r="D3694" s="49">
        <v>1</v>
      </c>
      <c r="E3694">
        <v>140</v>
      </c>
      <c r="G3694">
        <v>60</v>
      </c>
      <c r="I3694" s="49"/>
      <c r="M3694" s="49"/>
      <c r="N3694" s="49"/>
      <c r="O3694" s="49"/>
      <c r="P3694" s="49">
        <v>10</v>
      </c>
      <c r="Q3694" s="49" t="s">
        <v>16996</v>
      </c>
      <c r="R3694" s="49" t="str">
        <f>IFERROR(INDEX(tbl_Lookup_Exercises[Category],MATCH(tbl_Exercises[[#This Row],[ExerciseName]],tbl_Lookup_Exercises[ExerciseName],0)),"Unknown")</f>
        <v>Carry</v>
      </c>
    </row>
    <row r="3695" spans="1:18" hidden="1" x14ac:dyDescent="0.25">
      <c r="A3695" s="49" t="s">
        <v>16997</v>
      </c>
      <c r="B3695" s="49" t="s">
        <v>16282</v>
      </c>
      <c r="C3695" s="49" t="s">
        <v>1534</v>
      </c>
      <c r="D3695" s="49">
        <v>2</v>
      </c>
      <c r="E3695">
        <v>140</v>
      </c>
      <c r="G3695">
        <v>60</v>
      </c>
      <c r="I3695" s="49"/>
      <c r="M3695" s="49"/>
      <c r="N3695" s="49"/>
      <c r="O3695" s="49"/>
      <c r="P3695" s="49">
        <v>10</v>
      </c>
      <c r="Q3695" s="49" t="s">
        <v>16285</v>
      </c>
      <c r="R3695" s="49" t="str">
        <f>IFERROR(INDEX(tbl_Lookup_Exercises[Category],MATCH(tbl_Exercises[[#This Row],[ExerciseName]],tbl_Lookup_Exercises[ExerciseName],0)),"Unknown")</f>
        <v>Carry</v>
      </c>
    </row>
    <row r="3696" spans="1:18" hidden="1" x14ac:dyDescent="0.25">
      <c r="A3696" s="49" t="s">
        <v>16998</v>
      </c>
      <c r="B3696" s="49" t="s">
        <v>16286</v>
      </c>
      <c r="C3696" s="49" t="s">
        <v>363</v>
      </c>
      <c r="D3696" s="49">
        <v>1</v>
      </c>
      <c r="G3696">
        <v>300</v>
      </c>
      <c r="H3696">
        <v>0.63</v>
      </c>
      <c r="I3696" s="49" t="s">
        <v>3957</v>
      </c>
      <c r="M3696" s="49"/>
      <c r="N3696" s="49"/>
      <c r="O3696" s="49" t="s">
        <v>16686</v>
      </c>
      <c r="P3696" s="49">
        <v>10</v>
      </c>
      <c r="Q3696" s="49" t="s">
        <v>16288</v>
      </c>
      <c r="R3696" s="49" t="str">
        <f>IFERROR(INDEX(tbl_Lookup_Exercises[Category],MATCH(tbl_Exercises[[#This Row],[ExerciseName]],tbl_Lookup_Exercises[ExerciseName],0)),"Unknown")</f>
        <v>Cardio</v>
      </c>
    </row>
    <row r="3697" spans="1:18" hidden="1" x14ac:dyDescent="0.25">
      <c r="A3697" s="49" t="s">
        <v>16999</v>
      </c>
      <c r="B3697" s="49" t="s">
        <v>16286</v>
      </c>
      <c r="C3697" s="49" t="s">
        <v>403</v>
      </c>
      <c r="D3697" s="49">
        <v>1</v>
      </c>
      <c r="E3697">
        <v>0</v>
      </c>
      <c r="F3697">
        <v>8</v>
      </c>
      <c r="I3697" s="49"/>
      <c r="M3697" s="49"/>
      <c r="N3697" s="49" t="s">
        <v>17000</v>
      </c>
      <c r="O3697" s="49" t="s">
        <v>2818</v>
      </c>
      <c r="P3697" s="49">
        <v>10</v>
      </c>
      <c r="Q3697" s="49" t="s">
        <v>17001</v>
      </c>
      <c r="R3697" s="49" t="str">
        <f>IFERROR(INDEX(tbl_Lookup_Exercises[Category],MATCH(tbl_Exercises[[#This Row],[ExerciseName]],tbl_Lookup_Exercises[ExerciseName],0)),"Unknown")</f>
        <v>Warmup</v>
      </c>
    </row>
    <row r="3698" spans="1:18" hidden="1" x14ac:dyDescent="0.25">
      <c r="A3698" s="49" t="s">
        <v>17002</v>
      </c>
      <c r="B3698" s="49" t="s">
        <v>16286</v>
      </c>
      <c r="C3698" s="49" t="s">
        <v>398</v>
      </c>
      <c r="D3698" s="49">
        <v>1</v>
      </c>
      <c r="E3698">
        <v>0</v>
      </c>
      <c r="F3698">
        <v>12</v>
      </c>
      <c r="I3698" s="49"/>
      <c r="M3698" s="49"/>
      <c r="N3698" s="49" t="s">
        <v>17000</v>
      </c>
      <c r="O3698" s="49"/>
      <c r="P3698" s="49">
        <v>10</v>
      </c>
      <c r="Q3698" s="49" t="s">
        <v>17003</v>
      </c>
      <c r="R3698" s="49" t="str">
        <f>IFERROR(INDEX(tbl_Lookup_Exercises[Category],MATCH(tbl_Exercises[[#This Row],[ExerciseName]],tbl_Lookup_Exercises[ExerciseName],0)),"Unknown")</f>
        <v>Warmup</v>
      </c>
    </row>
    <row r="3699" spans="1:18" hidden="1" x14ac:dyDescent="0.25">
      <c r="A3699" s="49" t="s">
        <v>17004</v>
      </c>
      <c r="B3699" s="49" t="s">
        <v>16286</v>
      </c>
      <c r="C3699" s="49" t="s">
        <v>403</v>
      </c>
      <c r="D3699" s="49">
        <v>2</v>
      </c>
      <c r="E3699">
        <v>0</v>
      </c>
      <c r="F3699">
        <v>8</v>
      </c>
      <c r="I3699" s="49"/>
      <c r="M3699" s="49"/>
      <c r="N3699" s="49" t="s">
        <v>17005</v>
      </c>
      <c r="O3699" s="49" t="s">
        <v>2818</v>
      </c>
      <c r="P3699" s="49">
        <v>10</v>
      </c>
      <c r="Q3699" s="49" t="s">
        <v>17006</v>
      </c>
      <c r="R3699" s="49" t="str">
        <f>IFERROR(INDEX(tbl_Lookup_Exercises[Category],MATCH(tbl_Exercises[[#This Row],[ExerciseName]],tbl_Lookup_Exercises[ExerciseName],0)),"Unknown")</f>
        <v>Warmup</v>
      </c>
    </row>
    <row r="3700" spans="1:18" hidden="1" x14ac:dyDescent="0.25">
      <c r="A3700" s="49" t="s">
        <v>17007</v>
      </c>
      <c r="B3700" s="49" t="s">
        <v>16286</v>
      </c>
      <c r="C3700" s="49" t="s">
        <v>398</v>
      </c>
      <c r="D3700" s="49">
        <v>2</v>
      </c>
      <c r="E3700">
        <v>0</v>
      </c>
      <c r="F3700">
        <v>10</v>
      </c>
      <c r="I3700" s="49"/>
      <c r="M3700" s="49"/>
      <c r="N3700" s="49" t="s">
        <v>17005</v>
      </c>
      <c r="O3700" s="49"/>
      <c r="P3700" s="49">
        <v>10</v>
      </c>
      <c r="Q3700" s="49" t="s">
        <v>17008</v>
      </c>
      <c r="R3700" s="49" t="str">
        <f>IFERROR(INDEX(tbl_Lookup_Exercises[Category],MATCH(tbl_Exercises[[#This Row],[ExerciseName]],tbl_Lookup_Exercises[ExerciseName],0)),"Unknown")</f>
        <v>Warmup</v>
      </c>
    </row>
    <row r="3701" spans="1:18" hidden="1" x14ac:dyDescent="0.25">
      <c r="A3701" s="49" t="s">
        <v>17009</v>
      </c>
      <c r="B3701" s="49" t="s">
        <v>16286</v>
      </c>
      <c r="C3701" s="49" t="s">
        <v>1</v>
      </c>
      <c r="D3701" s="49">
        <v>1</v>
      </c>
      <c r="E3701">
        <v>150</v>
      </c>
      <c r="G3701">
        <v>64.800000000000011</v>
      </c>
      <c r="I3701" s="49"/>
      <c r="M3701" s="49"/>
      <c r="N3701" s="49"/>
      <c r="O3701" s="49" t="s">
        <v>6391</v>
      </c>
      <c r="P3701" s="49">
        <v>10</v>
      </c>
      <c r="Q3701" s="49" t="s">
        <v>17010</v>
      </c>
      <c r="R3701" s="49" t="str">
        <f>IFERROR(INDEX(tbl_Lookup_Exercises[Category],MATCH(tbl_Exercises[[#This Row],[ExerciseName]],tbl_Lookup_Exercises[ExerciseName],0)),"Unknown")</f>
        <v>Carry</v>
      </c>
    </row>
    <row r="3702" spans="1:18" hidden="1" x14ac:dyDescent="0.25">
      <c r="A3702" s="49" t="s">
        <v>17011</v>
      </c>
      <c r="B3702" s="49" t="s">
        <v>16286</v>
      </c>
      <c r="C3702" s="49" t="s">
        <v>1</v>
      </c>
      <c r="D3702" s="49">
        <v>2</v>
      </c>
      <c r="E3702">
        <v>150</v>
      </c>
      <c r="G3702">
        <v>64.800000000000011</v>
      </c>
      <c r="I3702" s="49"/>
      <c r="M3702" s="49"/>
      <c r="N3702" s="49"/>
      <c r="O3702" s="49" t="s">
        <v>6391</v>
      </c>
      <c r="P3702" s="49">
        <v>10</v>
      </c>
      <c r="Q3702" s="49" t="s">
        <v>17012</v>
      </c>
      <c r="R3702" s="49" t="str">
        <f>IFERROR(INDEX(tbl_Lookup_Exercises[Category],MATCH(tbl_Exercises[[#This Row],[ExerciseName]],tbl_Lookup_Exercises[ExerciseName],0)),"Unknown")</f>
        <v>Carry</v>
      </c>
    </row>
    <row r="3703" spans="1:18" hidden="1" x14ac:dyDescent="0.25">
      <c r="A3703" s="49" t="s">
        <v>17013</v>
      </c>
      <c r="B3703" s="49" t="s">
        <v>16286</v>
      </c>
      <c r="C3703" s="49" t="s">
        <v>1</v>
      </c>
      <c r="D3703" s="49">
        <v>3</v>
      </c>
      <c r="E3703">
        <v>150</v>
      </c>
      <c r="G3703">
        <v>58.199999999999996</v>
      </c>
      <c r="I3703" s="49"/>
      <c r="M3703" s="49"/>
      <c r="N3703" s="49"/>
      <c r="O3703" s="49" t="s">
        <v>17014</v>
      </c>
      <c r="P3703" s="49">
        <v>10</v>
      </c>
      <c r="Q3703" s="49" t="s">
        <v>17015</v>
      </c>
      <c r="R3703" s="49" t="str">
        <f>IFERROR(INDEX(tbl_Lookup_Exercises[Category],MATCH(tbl_Exercises[[#This Row],[ExerciseName]],tbl_Lookup_Exercises[ExerciseName],0)),"Unknown")</f>
        <v>Carry</v>
      </c>
    </row>
    <row r="3704" spans="1:18" hidden="1" x14ac:dyDescent="0.25">
      <c r="A3704" s="49" t="s">
        <v>17016</v>
      </c>
      <c r="B3704" s="49" t="s">
        <v>16286</v>
      </c>
      <c r="C3704" s="49" t="s">
        <v>41</v>
      </c>
      <c r="D3704" s="49">
        <v>1</v>
      </c>
      <c r="E3704">
        <v>140</v>
      </c>
      <c r="F3704">
        <v>10</v>
      </c>
      <c r="I3704" s="49"/>
      <c r="J3704">
        <v>2</v>
      </c>
      <c r="K3704">
        <v>1</v>
      </c>
      <c r="L3704">
        <v>3</v>
      </c>
      <c r="M3704" s="49" t="s">
        <v>618</v>
      </c>
      <c r="N3704" s="49"/>
      <c r="O3704" s="49" t="s">
        <v>3189</v>
      </c>
      <c r="P3704" s="49">
        <v>10</v>
      </c>
      <c r="Q3704" s="49" t="s">
        <v>17017</v>
      </c>
      <c r="R3704" s="49" t="str">
        <f>IFERROR(INDEX(tbl_Lookup_Exercises[Category],MATCH(tbl_Exercises[[#This Row],[ExerciseName]],tbl_Lookup_Exercises[ExerciseName],0)),"Unknown")</f>
        <v>Pull</v>
      </c>
    </row>
    <row r="3705" spans="1:18" hidden="1" x14ac:dyDescent="0.25">
      <c r="A3705" s="49" t="s">
        <v>17018</v>
      </c>
      <c r="B3705" s="49" t="s">
        <v>16286</v>
      </c>
      <c r="C3705" s="49" t="s">
        <v>41</v>
      </c>
      <c r="D3705" s="49">
        <v>2</v>
      </c>
      <c r="E3705">
        <v>140</v>
      </c>
      <c r="F3705">
        <v>11</v>
      </c>
      <c r="I3705" s="49"/>
      <c r="J3705">
        <v>2</v>
      </c>
      <c r="K3705">
        <v>1</v>
      </c>
      <c r="L3705">
        <v>3</v>
      </c>
      <c r="M3705" s="49" t="s">
        <v>618</v>
      </c>
      <c r="N3705" s="49"/>
      <c r="O3705" s="49" t="s">
        <v>3189</v>
      </c>
      <c r="P3705" s="49">
        <v>10</v>
      </c>
      <c r="Q3705" s="49" t="s">
        <v>17019</v>
      </c>
      <c r="R3705" s="49" t="str">
        <f>IFERROR(INDEX(tbl_Lookup_Exercises[Category],MATCH(tbl_Exercises[[#This Row],[ExerciseName]],tbl_Lookup_Exercises[ExerciseName],0)),"Unknown")</f>
        <v>Pull</v>
      </c>
    </row>
    <row r="3706" spans="1:18" hidden="1" x14ac:dyDescent="0.25">
      <c r="A3706" s="49" t="s">
        <v>17020</v>
      </c>
      <c r="B3706" s="49" t="s">
        <v>16286</v>
      </c>
      <c r="C3706" s="49" t="s">
        <v>41</v>
      </c>
      <c r="D3706" s="49">
        <v>3</v>
      </c>
      <c r="E3706">
        <v>140</v>
      </c>
      <c r="F3706">
        <v>9</v>
      </c>
      <c r="I3706" s="49"/>
      <c r="J3706">
        <v>2</v>
      </c>
      <c r="K3706">
        <v>1</v>
      </c>
      <c r="L3706">
        <v>3</v>
      </c>
      <c r="M3706" s="49" t="s">
        <v>618</v>
      </c>
      <c r="N3706" s="49"/>
      <c r="O3706" s="49" t="s">
        <v>3189</v>
      </c>
      <c r="P3706" s="49">
        <v>10</v>
      </c>
      <c r="Q3706" s="49" t="s">
        <v>17021</v>
      </c>
      <c r="R3706" s="49" t="str">
        <f>IFERROR(INDEX(tbl_Lookup_Exercises[Category],MATCH(tbl_Exercises[[#This Row],[ExerciseName]],tbl_Lookup_Exercises[ExerciseName],0)),"Unknown")</f>
        <v>Pull</v>
      </c>
    </row>
    <row r="3707" spans="1:18" hidden="1" x14ac:dyDescent="0.25">
      <c r="A3707" s="49" t="s">
        <v>17022</v>
      </c>
      <c r="B3707" s="49" t="s">
        <v>16286</v>
      </c>
      <c r="C3707" s="49" t="s">
        <v>45</v>
      </c>
      <c r="D3707" s="49">
        <v>1</v>
      </c>
      <c r="E3707">
        <v>85</v>
      </c>
      <c r="F3707">
        <v>11</v>
      </c>
      <c r="I3707" s="49"/>
      <c r="J3707">
        <v>2</v>
      </c>
      <c r="K3707">
        <v>1</v>
      </c>
      <c r="L3707">
        <v>3</v>
      </c>
      <c r="M3707" s="49" t="s">
        <v>618</v>
      </c>
      <c r="N3707" s="49"/>
      <c r="O3707" s="49" t="s">
        <v>17023</v>
      </c>
      <c r="P3707" s="49">
        <v>10</v>
      </c>
      <c r="Q3707" s="49" t="s">
        <v>17024</v>
      </c>
      <c r="R3707" s="49" t="str">
        <f>IFERROR(INDEX(tbl_Lookup_Exercises[Category],MATCH(tbl_Exercises[[#This Row],[ExerciseName]],tbl_Lookup_Exercises[ExerciseName],0)),"Unknown")</f>
        <v>Pull</v>
      </c>
    </row>
    <row r="3708" spans="1:18" hidden="1" x14ac:dyDescent="0.25">
      <c r="A3708" s="49" t="s">
        <v>17025</v>
      </c>
      <c r="B3708" s="49" t="s">
        <v>16286</v>
      </c>
      <c r="C3708" s="49" t="s">
        <v>45</v>
      </c>
      <c r="D3708" s="49">
        <v>2</v>
      </c>
      <c r="E3708">
        <v>85</v>
      </c>
      <c r="F3708">
        <v>10</v>
      </c>
      <c r="I3708" s="49"/>
      <c r="J3708">
        <v>2</v>
      </c>
      <c r="K3708">
        <v>1</v>
      </c>
      <c r="L3708">
        <v>3</v>
      </c>
      <c r="M3708" s="49" t="s">
        <v>1745</v>
      </c>
      <c r="N3708" s="49"/>
      <c r="O3708" s="49" t="s">
        <v>17026</v>
      </c>
      <c r="P3708" s="49">
        <v>10</v>
      </c>
      <c r="Q3708" s="49" t="s">
        <v>17027</v>
      </c>
      <c r="R3708" s="49" t="str">
        <f>IFERROR(INDEX(tbl_Lookup_Exercises[Category],MATCH(tbl_Exercises[[#This Row],[ExerciseName]],tbl_Lookup_Exercises[ExerciseName],0)),"Unknown")</f>
        <v>Pull</v>
      </c>
    </row>
    <row r="3709" spans="1:18" hidden="1" x14ac:dyDescent="0.25">
      <c r="A3709" s="49" t="s">
        <v>17028</v>
      </c>
      <c r="B3709" s="49" t="s">
        <v>16286</v>
      </c>
      <c r="C3709" s="49" t="s">
        <v>45</v>
      </c>
      <c r="D3709" s="49">
        <v>3</v>
      </c>
      <c r="E3709">
        <v>85</v>
      </c>
      <c r="F3709">
        <v>9</v>
      </c>
      <c r="I3709" s="49"/>
      <c r="J3709">
        <v>2</v>
      </c>
      <c r="K3709">
        <v>1</v>
      </c>
      <c r="L3709">
        <v>3</v>
      </c>
      <c r="M3709" s="49" t="s">
        <v>1745</v>
      </c>
      <c r="N3709" s="49"/>
      <c r="O3709" s="49" t="s">
        <v>17026</v>
      </c>
      <c r="P3709" s="49">
        <v>10</v>
      </c>
      <c r="Q3709" s="49" t="s">
        <v>17029</v>
      </c>
      <c r="R3709" s="49" t="str">
        <f>IFERROR(INDEX(tbl_Lookup_Exercises[Category],MATCH(tbl_Exercises[[#This Row],[ExerciseName]],tbl_Lookup_Exercises[ExerciseName],0)),"Unknown")</f>
        <v>Pull</v>
      </c>
    </row>
    <row r="3710" spans="1:18" hidden="1" x14ac:dyDescent="0.25">
      <c r="A3710" s="49" t="s">
        <v>17030</v>
      </c>
      <c r="B3710" s="49" t="s">
        <v>16286</v>
      </c>
      <c r="C3710" s="49" t="s">
        <v>16233</v>
      </c>
      <c r="D3710" s="49">
        <v>1</v>
      </c>
      <c r="E3710">
        <v>80</v>
      </c>
      <c r="F3710">
        <v>15</v>
      </c>
      <c r="I3710" s="49"/>
      <c r="J3710">
        <v>2</v>
      </c>
      <c r="K3710">
        <v>1</v>
      </c>
      <c r="L3710">
        <v>2</v>
      </c>
      <c r="M3710" s="49" t="s">
        <v>618</v>
      </c>
      <c r="N3710" s="49"/>
      <c r="O3710" s="49" t="s">
        <v>17031</v>
      </c>
      <c r="P3710" s="49">
        <v>10</v>
      </c>
      <c r="Q3710" s="49" t="s">
        <v>17032</v>
      </c>
      <c r="R3710" s="49" t="str">
        <f>IFERROR(INDEX(tbl_Lookup_Exercises[Category],MATCH(tbl_Exercises[[#This Row],[ExerciseName]],tbl_Lookup_Exercises[ExerciseName],0)),"Unknown")</f>
        <v>Push</v>
      </c>
    </row>
    <row r="3711" spans="1:18" hidden="1" x14ac:dyDescent="0.25">
      <c r="A3711" s="49" t="s">
        <v>17033</v>
      </c>
      <c r="B3711" s="49" t="s">
        <v>16286</v>
      </c>
      <c r="C3711" s="49" t="s">
        <v>16233</v>
      </c>
      <c r="D3711" s="49">
        <v>2</v>
      </c>
      <c r="E3711">
        <v>80</v>
      </c>
      <c r="F3711">
        <v>15</v>
      </c>
      <c r="I3711" s="49"/>
      <c r="J3711">
        <v>2</v>
      </c>
      <c r="K3711">
        <v>1</v>
      </c>
      <c r="L3711">
        <v>2</v>
      </c>
      <c r="M3711" s="49" t="s">
        <v>618</v>
      </c>
      <c r="N3711" s="49"/>
      <c r="O3711" s="49" t="s">
        <v>17031</v>
      </c>
      <c r="P3711" s="49">
        <v>10</v>
      </c>
      <c r="Q3711" s="49" t="s">
        <v>17034</v>
      </c>
      <c r="R3711" s="49" t="str">
        <f>IFERROR(INDEX(tbl_Lookup_Exercises[Category],MATCH(tbl_Exercises[[#This Row],[ExerciseName]],tbl_Lookup_Exercises[ExerciseName],0)),"Unknown")</f>
        <v>Push</v>
      </c>
    </row>
    <row r="3712" spans="1:18" hidden="1" x14ac:dyDescent="0.25">
      <c r="A3712" s="49" t="s">
        <v>17035</v>
      </c>
      <c r="B3712" s="49" t="s">
        <v>16286</v>
      </c>
      <c r="C3712" s="49" t="s">
        <v>16233</v>
      </c>
      <c r="D3712" s="49">
        <v>3</v>
      </c>
      <c r="E3712">
        <v>80</v>
      </c>
      <c r="F3712">
        <v>12</v>
      </c>
      <c r="I3712" s="49"/>
      <c r="J3712">
        <v>2</v>
      </c>
      <c r="K3712">
        <v>1</v>
      </c>
      <c r="L3712">
        <v>2</v>
      </c>
      <c r="M3712" s="49" t="s">
        <v>618</v>
      </c>
      <c r="N3712" s="49"/>
      <c r="O3712" s="49" t="s">
        <v>17031</v>
      </c>
      <c r="P3712" s="49">
        <v>10</v>
      </c>
      <c r="Q3712" s="49" t="s">
        <v>17036</v>
      </c>
      <c r="R3712" s="49" t="str">
        <f>IFERROR(INDEX(tbl_Lookup_Exercises[Category],MATCH(tbl_Exercises[[#This Row],[ExerciseName]],tbl_Lookup_Exercises[ExerciseName],0)),"Unknown")</f>
        <v>Push</v>
      </c>
    </row>
    <row r="3713" spans="1:18" hidden="1" x14ac:dyDescent="0.25">
      <c r="A3713" s="49" t="s">
        <v>17037</v>
      </c>
      <c r="B3713" s="49" t="s">
        <v>16286</v>
      </c>
      <c r="C3713" s="49" t="s">
        <v>102</v>
      </c>
      <c r="D3713" s="49">
        <v>1</v>
      </c>
      <c r="E3713">
        <v>25</v>
      </c>
      <c r="F3713">
        <v>11</v>
      </c>
      <c r="I3713" s="49"/>
      <c r="J3713">
        <v>2</v>
      </c>
      <c r="K3713">
        <v>1</v>
      </c>
      <c r="L3713">
        <v>2</v>
      </c>
      <c r="M3713" s="49" t="s">
        <v>1745</v>
      </c>
      <c r="N3713" s="49"/>
      <c r="O3713" s="49" t="s">
        <v>1932</v>
      </c>
      <c r="P3713" s="49">
        <v>10</v>
      </c>
      <c r="Q3713" s="49" t="s">
        <v>17038</v>
      </c>
      <c r="R3713" s="49" t="str">
        <f>IFERROR(INDEX(tbl_Lookup_Exercises[Category],MATCH(tbl_Exercises[[#This Row],[ExerciseName]],tbl_Lookup_Exercises[ExerciseName],0)),"Unknown")</f>
        <v>Arms_Biceps</v>
      </c>
    </row>
    <row r="3714" spans="1:18" hidden="1" x14ac:dyDescent="0.25">
      <c r="A3714" s="49" t="s">
        <v>17039</v>
      </c>
      <c r="B3714" s="49" t="s">
        <v>16286</v>
      </c>
      <c r="C3714" s="49" t="s">
        <v>102</v>
      </c>
      <c r="D3714" s="49">
        <v>2</v>
      </c>
      <c r="E3714">
        <v>25</v>
      </c>
      <c r="F3714">
        <v>8</v>
      </c>
      <c r="I3714" s="49"/>
      <c r="J3714">
        <v>2</v>
      </c>
      <c r="K3714">
        <v>1</v>
      </c>
      <c r="L3714">
        <v>2</v>
      </c>
      <c r="M3714" s="49" t="s">
        <v>1745</v>
      </c>
      <c r="N3714" s="49"/>
      <c r="O3714" s="49" t="s">
        <v>1932</v>
      </c>
      <c r="P3714" s="49">
        <v>10</v>
      </c>
      <c r="Q3714" s="49" t="s">
        <v>17040</v>
      </c>
      <c r="R3714" s="49" t="str">
        <f>IFERROR(INDEX(tbl_Lookup_Exercises[Category],MATCH(tbl_Exercises[[#This Row],[ExerciseName]],tbl_Lookup_Exercises[ExerciseName],0)),"Unknown")</f>
        <v>Arms_Biceps</v>
      </c>
    </row>
    <row r="3715" spans="1:18" hidden="1" x14ac:dyDescent="0.25">
      <c r="A3715" s="49" t="s">
        <v>17041</v>
      </c>
      <c r="B3715" s="49" t="s">
        <v>16286</v>
      </c>
      <c r="C3715" s="49" t="s">
        <v>102</v>
      </c>
      <c r="D3715" s="49">
        <v>3</v>
      </c>
      <c r="E3715">
        <v>25</v>
      </c>
      <c r="F3715">
        <v>8</v>
      </c>
      <c r="I3715" s="49"/>
      <c r="J3715">
        <v>2</v>
      </c>
      <c r="K3715">
        <v>1</v>
      </c>
      <c r="L3715">
        <v>2</v>
      </c>
      <c r="M3715" s="49" t="s">
        <v>610</v>
      </c>
      <c r="N3715" s="49"/>
      <c r="O3715" s="49" t="s">
        <v>1937</v>
      </c>
      <c r="P3715" s="49">
        <v>10</v>
      </c>
      <c r="Q3715" s="49" t="s">
        <v>17042</v>
      </c>
      <c r="R3715" s="49" t="str">
        <f>IFERROR(INDEX(tbl_Lookup_Exercises[Category],MATCH(tbl_Exercises[[#This Row],[ExerciseName]],tbl_Lookup_Exercises[ExerciseName],0)),"Unknown")</f>
        <v>Arms_Biceps</v>
      </c>
    </row>
    <row r="3716" spans="1:18" hidden="1" x14ac:dyDescent="0.25">
      <c r="A3716" s="49" t="s">
        <v>17043</v>
      </c>
      <c r="B3716" s="49" t="s">
        <v>16286</v>
      </c>
      <c r="C3716" s="49" t="s">
        <v>334</v>
      </c>
      <c r="D3716" s="49">
        <v>1</v>
      </c>
      <c r="E3716">
        <v>0</v>
      </c>
      <c r="G3716">
        <v>57</v>
      </c>
      <c r="I3716" s="49"/>
      <c r="M3716" s="49"/>
      <c r="N3716" s="49"/>
      <c r="O3716" s="49" t="s">
        <v>16615</v>
      </c>
      <c r="P3716" s="49">
        <v>10</v>
      </c>
      <c r="Q3716" s="49" t="s">
        <v>17044</v>
      </c>
      <c r="R3716" s="49" t="str">
        <f>IFERROR(INDEX(tbl_Lookup_Exercises[Category],MATCH(tbl_Exercises[[#This Row],[ExerciseName]],tbl_Lookup_Exercises[ExerciseName],0)),"Unknown")</f>
        <v>Carry</v>
      </c>
    </row>
    <row r="3717" spans="1:18" hidden="1" x14ac:dyDescent="0.25">
      <c r="A3717" s="49" t="s">
        <v>17045</v>
      </c>
      <c r="B3717" s="49" t="s">
        <v>16286</v>
      </c>
      <c r="C3717" s="49" t="s">
        <v>16226</v>
      </c>
      <c r="D3717" s="49">
        <v>1</v>
      </c>
      <c r="E3717">
        <v>55</v>
      </c>
      <c r="F3717">
        <v>15</v>
      </c>
      <c r="I3717" s="49"/>
      <c r="J3717">
        <v>2</v>
      </c>
      <c r="K3717">
        <v>1</v>
      </c>
      <c r="L3717">
        <v>3</v>
      </c>
      <c r="M3717" s="49" t="s">
        <v>1745</v>
      </c>
      <c r="N3717" s="49"/>
      <c r="O3717" s="49" t="s">
        <v>17046</v>
      </c>
      <c r="P3717" s="49">
        <v>10</v>
      </c>
      <c r="Q3717" s="49" t="s">
        <v>17047</v>
      </c>
      <c r="R3717" s="49" t="str">
        <f>IFERROR(INDEX(tbl_Lookup_Exercises[Category],MATCH(tbl_Exercises[[#This Row],[ExerciseName]],tbl_Lookup_Exercises[ExerciseName],0)),"Unknown")</f>
        <v>Arms_Triceps</v>
      </c>
    </row>
    <row r="3718" spans="1:18" hidden="1" x14ac:dyDescent="0.25">
      <c r="A3718" s="49" t="s">
        <v>17048</v>
      </c>
      <c r="B3718" s="49" t="s">
        <v>16286</v>
      </c>
      <c r="C3718" s="49" t="s">
        <v>16226</v>
      </c>
      <c r="D3718" s="49">
        <v>2</v>
      </c>
      <c r="E3718">
        <v>55</v>
      </c>
      <c r="F3718">
        <v>13</v>
      </c>
      <c r="I3718" s="49"/>
      <c r="J3718">
        <v>2</v>
      </c>
      <c r="K3718">
        <v>1</v>
      </c>
      <c r="L3718">
        <v>3</v>
      </c>
      <c r="M3718" s="49" t="s">
        <v>1745</v>
      </c>
      <c r="N3718" s="49"/>
      <c r="O3718" s="49" t="s">
        <v>17046</v>
      </c>
      <c r="P3718" s="49">
        <v>10</v>
      </c>
      <c r="Q3718" s="49" t="s">
        <v>16289</v>
      </c>
      <c r="R3718" s="49" t="str">
        <f>IFERROR(INDEX(tbl_Lookup_Exercises[Category],MATCH(tbl_Exercises[[#This Row],[ExerciseName]],tbl_Lookup_Exercises[ExerciseName],0)),"Unknown")</f>
        <v>Arms_Triceps</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B122E-B252-454C-9BFB-885ED5D6B4EA}">
  <sheetPr>
    <tabColor theme="0" tint="-0.499984740745262"/>
  </sheetPr>
  <dimension ref="A1:W180"/>
  <sheetViews>
    <sheetView workbookViewId="0">
      <selection activeCell="C193" sqref="C193"/>
    </sheetView>
  </sheetViews>
  <sheetFormatPr defaultRowHeight="15" x14ac:dyDescent="0.25"/>
  <cols>
    <col min="1" max="1" width="10.7109375" bestFit="1" customWidth="1"/>
    <col min="2" max="2" width="14.140625" bestFit="1" customWidth="1"/>
    <col min="3" max="3" width="42.140625" bestFit="1" customWidth="1"/>
    <col min="4" max="4" width="16.28515625" bestFit="1" customWidth="1"/>
    <col min="5" max="5" width="49.85546875" bestFit="1" customWidth="1"/>
    <col min="6" max="6" width="15.42578125" bestFit="1" customWidth="1"/>
    <col min="7" max="7" width="17.140625" bestFit="1" customWidth="1"/>
    <col min="8" max="8" width="20.140625" bestFit="1" customWidth="1"/>
    <col min="9" max="9" width="20.42578125" bestFit="1" customWidth="1"/>
    <col min="10" max="10" width="24.5703125" bestFit="1" customWidth="1"/>
    <col min="11" max="11" width="19.28515625" bestFit="1" customWidth="1"/>
    <col min="12" max="12" width="16.28515625" bestFit="1" customWidth="1"/>
    <col min="13" max="13" width="16.85546875" bestFit="1" customWidth="1"/>
    <col min="14" max="14" width="16.140625" bestFit="1" customWidth="1"/>
    <col min="15" max="15" width="12.85546875" bestFit="1" customWidth="1"/>
    <col min="16" max="16" width="16.7109375" bestFit="1" customWidth="1"/>
    <col min="17" max="17" width="17.140625" bestFit="1" customWidth="1"/>
    <col min="18" max="18" width="18.5703125" bestFit="1" customWidth="1"/>
    <col min="19" max="19" width="19" bestFit="1" customWidth="1"/>
    <col min="20" max="20" width="20.140625" bestFit="1" customWidth="1"/>
    <col min="21" max="21" width="20.5703125" bestFit="1" customWidth="1"/>
    <col min="22" max="22" width="17.28515625" bestFit="1" customWidth="1"/>
    <col min="23" max="23" width="14.140625" bestFit="1" customWidth="1"/>
  </cols>
  <sheetData>
    <row r="1" spans="1:23" x14ac:dyDescent="0.25">
      <c r="A1" t="s">
        <v>583</v>
      </c>
      <c r="B1" t="s">
        <v>800</v>
      </c>
      <c r="C1" t="s">
        <v>801</v>
      </c>
      <c r="D1" t="s">
        <v>10800</v>
      </c>
      <c r="E1" t="s">
        <v>434</v>
      </c>
      <c r="F1" t="s">
        <v>10809</v>
      </c>
      <c r="G1" t="s">
        <v>10801</v>
      </c>
      <c r="H1" t="s">
        <v>10802</v>
      </c>
      <c r="I1" t="s">
        <v>10803</v>
      </c>
      <c r="J1" t="s">
        <v>10804</v>
      </c>
      <c r="K1" t="s">
        <v>10805</v>
      </c>
      <c r="L1" t="s">
        <v>10806</v>
      </c>
      <c r="M1" t="s">
        <v>11012</v>
      </c>
      <c r="N1" t="s">
        <v>8619</v>
      </c>
      <c r="O1" t="s">
        <v>11013</v>
      </c>
      <c r="P1" t="s">
        <v>11014</v>
      </c>
      <c r="Q1" t="s">
        <v>11015</v>
      </c>
      <c r="R1" t="s">
        <v>11016</v>
      </c>
      <c r="S1" t="s">
        <v>11017</v>
      </c>
      <c r="T1" t="s">
        <v>11018</v>
      </c>
      <c r="U1" t="s">
        <v>11019</v>
      </c>
      <c r="V1" t="s">
        <v>11020</v>
      </c>
      <c r="W1" t="s">
        <v>11021</v>
      </c>
    </row>
    <row r="2" spans="1:23" hidden="1" x14ac:dyDescent="0.25">
      <c r="A2">
        <v>1</v>
      </c>
      <c r="B2">
        <v>1</v>
      </c>
      <c r="C2" t="s">
        <v>8828</v>
      </c>
      <c r="D2">
        <v>1</v>
      </c>
      <c r="E2" t="s">
        <v>1</v>
      </c>
      <c r="F2" t="s">
        <v>10811</v>
      </c>
      <c r="G2">
        <v>5</v>
      </c>
      <c r="J2">
        <v>45</v>
      </c>
      <c r="K2" t="s">
        <v>10815</v>
      </c>
      <c r="L2" t="s">
        <v>10815</v>
      </c>
      <c r="M2" t="b">
        <v>1</v>
      </c>
      <c r="N2">
        <v>1</v>
      </c>
      <c r="O2">
        <v>5</v>
      </c>
      <c r="R2">
        <v>140</v>
      </c>
      <c r="S2">
        <v>140</v>
      </c>
      <c r="T2">
        <v>48.8</v>
      </c>
      <c r="U2">
        <v>60</v>
      </c>
      <c r="V2">
        <v>100</v>
      </c>
    </row>
    <row r="3" spans="1:23" hidden="1" x14ac:dyDescent="0.25">
      <c r="A3">
        <v>1</v>
      </c>
      <c r="B3">
        <v>1</v>
      </c>
      <c r="C3" t="s">
        <v>8828</v>
      </c>
      <c r="D3">
        <v>2</v>
      </c>
      <c r="E3" t="s">
        <v>24</v>
      </c>
      <c r="F3" t="s">
        <v>10811</v>
      </c>
      <c r="G3">
        <v>4</v>
      </c>
      <c r="H3">
        <v>6</v>
      </c>
      <c r="I3">
        <v>8</v>
      </c>
      <c r="K3" t="s">
        <v>1562</v>
      </c>
      <c r="L3">
        <v>46024</v>
      </c>
      <c r="M3" t="b">
        <v>1</v>
      </c>
      <c r="N3">
        <v>1</v>
      </c>
      <c r="O3">
        <v>4</v>
      </c>
      <c r="P3">
        <v>8.1999999999999993</v>
      </c>
      <c r="Q3">
        <v>10</v>
      </c>
      <c r="R3">
        <v>0</v>
      </c>
      <c r="S3">
        <v>0</v>
      </c>
      <c r="V3">
        <v>100</v>
      </c>
      <c r="W3" t="s">
        <v>11022</v>
      </c>
    </row>
    <row r="4" spans="1:23" hidden="1" x14ac:dyDescent="0.25">
      <c r="A4">
        <v>1</v>
      </c>
      <c r="B4">
        <v>1</v>
      </c>
      <c r="C4" t="s">
        <v>8828</v>
      </c>
      <c r="D4">
        <v>3</v>
      </c>
      <c r="E4" t="s">
        <v>37</v>
      </c>
      <c r="F4" t="s">
        <v>10811</v>
      </c>
      <c r="G4">
        <v>3</v>
      </c>
      <c r="H4">
        <v>8</v>
      </c>
      <c r="I4">
        <v>10</v>
      </c>
      <c r="K4" t="s">
        <v>10815</v>
      </c>
      <c r="L4" t="s">
        <v>10815</v>
      </c>
      <c r="M4" t="b">
        <v>1</v>
      </c>
      <c r="N4">
        <v>1</v>
      </c>
      <c r="O4">
        <v>3</v>
      </c>
      <c r="P4">
        <v>10</v>
      </c>
      <c r="Q4">
        <v>10</v>
      </c>
      <c r="R4">
        <v>120</v>
      </c>
      <c r="S4">
        <v>140</v>
      </c>
      <c r="V4">
        <v>100</v>
      </c>
      <c r="W4" t="s">
        <v>11023</v>
      </c>
    </row>
    <row r="5" spans="1:23" hidden="1" x14ac:dyDescent="0.25">
      <c r="A5">
        <v>1</v>
      </c>
      <c r="B5">
        <v>1</v>
      </c>
      <c r="C5" t="s">
        <v>8828</v>
      </c>
      <c r="D5">
        <v>4</v>
      </c>
      <c r="E5" t="s">
        <v>91</v>
      </c>
      <c r="F5" t="s">
        <v>10811</v>
      </c>
      <c r="G5">
        <v>4</v>
      </c>
      <c r="H5">
        <v>6</v>
      </c>
      <c r="I5">
        <v>8</v>
      </c>
      <c r="K5" t="s">
        <v>10815</v>
      </c>
      <c r="L5" t="s">
        <v>10815</v>
      </c>
      <c r="M5" t="b">
        <v>1</v>
      </c>
      <c r="N5">
        <v>1</v>
      </c>
      <c r="O5">
        <v>6</v>
      </c>
      <c r="P5">
        <v>5.2</v>
      </c>
      <c r="Q5">
        <v>8</v>
      </c>
      <c r="R5">
        <v>35</v>
      </c>
      <c r="S5">
        <v>35</v>
      </c>
      <c r="V5">
        <v>150</v>
      </c>
      <c r="W5" t="s">
        <v>11024</v>
      </c>
    </row>
    <row r="6" spans="1:23" hidden="1" x14ac:dyDescent="0.25">
      <c r="A6">
        <v>1</v>
      </c>
      <c r="B6">
        <v>2</v>
      </c>
      <c r="C6" t="s">
        <v>8829</v>
      </c>
      <c r="D6">
        <v>1</v>
      </c>
      <c r="E6" t="s">
        <v>154</v>
      </c>
      <c r="F6" t="s">
        <v>10811</v>
      </c>
      <c r="G6">
        <v>4</v>
      </c>
      <c r="H6">
        <v>8</v>
      </c>
      <c r="I6">
        <v>10</v>
      </c>
      <c r="K6" t="s">
        <v>10815</v>
      </c>
      <c r="L6" t="s">
        <v>10815</v>
      </c>
      <c r="M6" t="b">
        <v>1</v>
      </c>
      <c r="N6">
        <v>1</v>
      </c>
      <c r="O6">
        <v>4</v>
      </c>
      <c r="P6">
        <v>9.1999999999999993</v>
      </c>
      <c r="Q6">
        <v>10</v>
      </c>
      <c r="R6">
        <v>135</v>
      </c>
      <c r="S6">
        <v>135</v>
      </c>
      <c r="V6">
        <v>100</v>
      </c>
      <c r="W6" t="s">
        <v>11023</v>
      </c>
    </row>
    <row r="7" spans="1:23" hidden="1" x14ac:dyDescent="0.25">
      <c r="A7">
        <v>1</v>
      </c>
      <c r="B7">
        <v>2</v>
      </c>
      <c r="C7" t="s">
        <v>8829</v>
      </c>
      <c r="D7">
        <v>2</v>
      </c>
      <c r="E7" t="s">
        <v>186</v>
      </c>
      <c r="F7" t="s">
        <v>10811</v>
      </c>
      <c r="G7">
        <v>3</v>
      </c>
      <c r="H7">
        <v>6</v>
      </c>
      <c r="I7">
        <v>8</v>
      </c>
      <c r="K7" t="s">
        <v>10815</v>
      </c>
      <c r="L7" t="s">
        <v>10815</v>
      </c>
      <c r="M7" t="b">
        <v>1</v>
      </c>
      <c r="N7">
        <v>1</v>
      </c>
      <c r="O7">
        <v>3</v>
      </c>
      <c r="P7">
        <v>2</v>
      </c>
      <c r="Q7">
        <v>3</v>
      </c>
      <c r="R7">
        <v>45</v>
      </c>
      <c r="S7">
        <v>45</v>
      </c>
      <c r="V7">
        <v>100</v>
      </c>
      <c r="W7" t="s">
        <v>11024</v>
      </c>
    </row>
    <row r="8" spans="1:23" hidden="1" x14ac:dyDescent="0.25">
      <c r="A8">
        <v>1</v>
      </c>
      <c r="B8">
        <v>2</v>
      </c>
      <c r="C8" t="s">
        <v>8829</v>
      </c>
      <c r="D8">
        <v>3</v>
      </c>
      <c r="E8" t="s">
        <v>10820</v>
      </c>
      <c r="F8" t="s">
        <v>10811</v>
      </c>
      <c r="G8">
        <v>4</v>
      </c>
      <c r="H8">
        <v>10</v>
      </c>
      <c r="I8">
        <v>12</v>
      </c>
      <c r="K8" t="s">
        <v>10815</v>
      </c>
      <c r="L8" t="s">
        <v>10815</v>
      </c>
      <c r="M8" t="b">
        <v>1</v>
      </c>
      <c r="N8">
        <v>1</v>
      </c>
      <c r="O8">
        <v>10</v>
      </c>
      <c r="P8">
        <v>7.2</v>
      </c>
      <c r="Q8">
        <v>12</v>
      </c>
      <c r="R8">
        <v>19.2</v>
      </c>
      <c r="S8">
        <v>22.5</v>
      </c>
      <c r="V8">
        <v>250</v>
      </c>
      <c r="W8" t="s">
        <v>11024</v>
      </c>
    </row>
    <row r="9" spans="1:23" hidden="1" x14ac:dyDescent="0.25">
      <c r="A9">
        <v>1</v>
      </c>
      <c r="B9">
        <v>2</v>
      </c>
      <c r="C9" t="s">
        <v>8829</v>
      </c>
      <c r="D9">
        <v>4</v>
      </c>
      <c r="E9" t="s">
        <v>244</v>
      </c>
      <c r="F9" t="s">
        <v>10811</v>
      </c>
      <c r="G9">
        <v>3</v>
      </c>
      <c r="H9">
        <v>6</v>
      </c>
      <c r="I9">
        <v>8</v>
      </c>
      <c r="K9" t="s">
        <v>10815</v>
      </c>
      <c r="L9" t="s">
        <v>10815</v>
      </c>
      <c r="M9" t="b">
        <v>1</v>
      </c>
      <c r="N9">
        <v>1</v>
      </c>
      <c r="O9">
        <v>3</v>
      </c>
      <c r="P9">
        <v>8</v>
      </c>
      <c r="Q9">
        <v>8</v>
      </c>
      <c r="R9">
        <v>35.200000000000003</v>
      </c>
      <c r="S9">
        <v>35.200000000000003</v>
      </c>
      <c r="V9">
        <v>100</v>
      </c>
      <c r="W9" t="s">
        <v>11023</v>
      </c>
    </row>
    <row r="10" spans="1:23" hidden="1" x14ac:dyDescent="0.25">
      <c r="A10">
        <v>1</v>
      </c>
      <c r="B10">
        <v>3</v>
      </c>
      <c r="C10" t="s">
        <v>10821</v>
      </c>
      <c r="D10">
        <v>1</v>
      </c>
      <c r="E10" t="s">
        <v>15</v>
      </c>
      <c r="F10" t="s">
        <v>10811</v>
      </c>
      <c r="G10">
        <v>4</v>
      </c>
      <c r="J10">
        <v>45</v>
      </c>
      <c r="K10" t="s">
        <v>10815</v>
      </c>
      <c r="L10" t="s">
        <v>10815</v>
      </c>
      <c r="M10" t="b">
        <v>1</v>
      </c>
      <c r="N10">
        <v>1</v>
      </c>
      <c r="O10">
        <v>4</v>
      </c>
      <c r="R10">
        <v>75</v>
      </c>
      <c r="S10">
        <v>75</v>
      </c>
      <c r="T10">
        <v>42.3</v>
      </c>
      <c r="U10">
        <v>60</v>
      </c>
      <c r="V10">
        <v>100</v>
      </c>
    </row>
    <row r="11" spans="1:23" hidden="1" x14ac:dyDescent="0.25">
      <c r="A11">
        <v>1</v>
      </c>
      <c r="B11">
        <v>3</v>
      </c>
      <c r="C11" t="s">
        <v>10821</v>
      </c>
      <c r="D11">
        <v>2</v>
      </c>
      <c r="E11" t="s">
        <v>51</v>
      </c>
      <c r="F11" t="s">
        <v>10811</v>
      </c>
      <c r="G11">
        <v>4</v>
      </c>
      <c r="H11">
        <v>8</v>
      </c>
      <c r="I11">
        <v>10</v>
      </c>
      <c r="K11" t="s">
        <v>10815</v>
      </c>
      <c r="L11" t="s">
        <v>10815</v>
      </c>
      <c r="M11" t="b">
        <v>1</v>
      </c>
      <c r="N11">
        <v>1</v>
      </c>
      <c r="O11">
        <v>4</v>
      </c>
      <c r="P11">
        <v>10</v>
      </c>
      <c r="Q11">
        <v>10</v>
      </c>
      <c r="R11">
        <v>132.5</v>
      </c>
      <c r="S11">
        <v>150</v>
      </c>
      <c r="V11">
        <v>100</v>
      </c>
      <c r="W11" t="s">
        <v>11023</v>
      </c>
    </row>
    <row r="12" spans="1:23" hidden="1" x14ac:dyDescent="0.25">
      <c r="A12">
        <v>1</v>
      </c>
      <c r="B12">
        <v>3</v>
      </c>
      <c r="C12" t="s">
        <v>10821</v>
      </c>
      <c r="D12">
        <v>3</v>
      </c>
      <c r="E12" t="s">
        <v>73</v>
      </c>
      <c r="F12" t="s">
        <v>10811</v>
      </c>
      <c r="G12">
        <v>3</v>
      </c>
      <c r="H12">
        <v>12</v>
      </c>
      <c r="I12">
        <v>15</v>
      </c>
      <c r="K12" t="s">
        <v>10815</v>
      </c>
      <c r="L12" t="s">
        <v>10815</v>
      </c>
      <c r="M12" t="b">
        <v>1</v>
      </c>
      <c r="N12">
        <v>1</v>
      </c>
      <c r="O12">
        <v>4</v>
      </c>
      <c r="P12">
        <v>15</v>
      </c>
      <c r="Q12">
        <v>15</v>
      </c>
      <c r="R12">
        <v>35</v>
      </c>
      <c r="S12">
        <v>50</v>
      </c>
      <c r="V12">
        <v>133.30000000000001</v>
      </c>
      <c r="W12" t="s">
        <v>11023</v>
      </c>
    </row>
    <row r="13" spans="1:23" hidden="1" x14ac:dyDescent="0.25">
      <c r="A13">
        <v>1</v>
      </c>
      <c r="B13">
        <v>3</v>
      </c>
      <c r="C13" t="s">
        <v>10821</v>
      </c>
      <c r="D13">
        <v>4</v>
      </c>
      <c r="E13" t="s">
        <v>99</v>
      </c>
      <c r="F13" t="s">
        <v>10811</v>
      </c>
      <c r="G13">
        <v>3</v>
      </c>
      <c r="H13">
        <v>10</v>
      </c>
      <c r="I13">
        <v>12</v>
      </c>
      <c r="K13" t="s">
        <v>10815</v>
      </c>
      <c r="L13" t="s">
        <v>10815</v>
      </c>
      <c r="M13" t="b">
        <v>1</v>
      </c>
      <c r="N13">
        <v>1</v>
      </c>
      <c r="O13">
        <v>4</v>
      </c>
      <c r="P13">
        <v>14</v>
      </c>
      <c r="Q13">
        <v>20</v>
      </c>
      <c r="R13">
        <v>35</v>
      </c>
      <c r="S13">
        <v>50</v>
      </c>
      <c r="V13">
        <v>133.30000000000001</v>
      </c>
      <c r="W13" t="s">
        <v>11022</v>
      </c>
    </row>
    <row r="14" spans="1:23" hidden="1" x14ac:dyDescent="0.25">
      <c r="A14">
        <v>1</v>
      </c>
      <c r="B14">
        <v>4</v>
      </c>
      <c r="C14" t="s">
        <v>10824</v>
      </c>
      <c r="D14">
        <v>1</v>
      </c>
      <c r="E14" t="s">
        <v>112</v>
      </c>
      <c r="F14" t="s">
        <v>10811</v>
      </c>
      <c r="G14">
        <v>3</v>
      </c>
      <c r="H14">
        <v>12</v>
      </c>
      <c r="I14">
        <v>15</v>
      </c>
      <c r="K14" t="s">
        <v>10815</v>
      </c>
      <c r="L14" t="s">
        <v>10815</v>
      </c>
      <c r="M14" t="b">
        <v>1</v>
      </c>
      <c r="N14">
        <v>1</v>
      </c>
      <c r="O14">
        <v>3</v>
      </c>
      <c r="P14">
        <v>15</v>
      </c>
      <c r="Q14">
        <v>15</v>
      </c>
      <c r="R14">
        <v>40</v>
      </c>
      <c r="S14">
        <v>40</v>
      </c>
      <c r="V14">
        <v>100</v>
      </c>
      <c r="W14" t="s">
        <v>11023</v>
      </c>
    </row>
    <row r="15" spans="1:23" hidden="1" x14ac:dyDescent="0.25">
      <c r="A15">
        <v>1</v>
      </c>
      <c r="B15">
        <v>4</v>
      </c>
      <c r="C15" t="s">
        <v>10824</v>
      </c>
      <c r="D15">
        <v>1</v>
      </c>
      <c r="E15" t="s">
        <v>238</v>
      </c>
      <c r="F15" t="s">
        <v>10811</v>
      </c>
      <c r="G15">
        <v>3</v>
      </c>
      <c r="H15">
        <v>12</v>
      </c>
      <c r="I15">
        <v>15</v>
      </c>
      <c r="K15" t="s">
        <v>10815</v>
      </c>
      <c r="L15" t="s">
        <v>10815</v>
      </c>
      <c r="M15" t="b">
        <v>1</v>
      </c>
      <c r="N15">
        <v>1</v>
      </c>
      <c r="O15">
        <v>5</v>
      </c>
      <c r="P15">
        <v>9</v>
      </c>
      <c r="Q15">
        <v>15</v>
      </c>
      <c r="R15">
        <v>90</v>
      </c>
      <c r="S15">
        <v>100</v>
      </c>
      <c r="V15">
        <v>166.7</v>
      </c>
      <c r="W15" t="s">
        <v>11024</v>
      </c>
    </row>
    <row r="16" spans="1:23" hidden="1" x14ac:dyDescent="0.25">
      <c r="A16">
        <v>1</v>
      </c>
      <c r="B16">
        <v>4</v>
      </c>
      <c r="C16" t="s">
        <v>10824</v>
      </c>
      <c r="D16">
        <v>2</v>
      </c>
      <c r="E16" t="s">
        <v>138</v>
      </c>
      <c r="F16" t="s">
        <v>10811</v>
      </c>
      <c r="G16">
        <v>3</v>
      </c>
      <c r="H16">
        <v>15</v>
      </c>
      <c r="I16">
        <v>20</v>
      </c>
      <c r="K16" t="s">
        <v>10815</v>
      </c>
      <c r="L16" t="s">
        <v>10815</v>
      </c>
      <c r="M16" t="b">
        <v>1</v>
      </c>
      <c r="N16">
        <v>1</v>
      </c>
      <c r="O16">
        <v>3</v>
      </c>
      <c r="P16">
        <v>20</v>
      </c>
      <c r="Q16">
        <v>20</v>
      </c>
      <c r="R16">
        <v>21.7</v>
      </c>
      <c r="S16">
        <v>25</v>
      </c>
      <c r="V16">
        <v>100</v>
      </c>
      <c r="W16" t="s">
        <v>11023</v>
      </c>
    </row>
    <row r="17" spans="1:23" hidden="1" x14ac:dyDescent="0.25">
      <c r="A17">
        <v>1</v>
      </c>
      <c r="B17">
        <v>4</v>
      </c>
      <c r="C17" t="s">
        <v>10824</v>
      </c>
      <c r="D17">
        <v>2</v>
      </c>
      <c r="E17" t="s">
        <v>222</v>
      </c>
      <c r="F17" t="s">
        <v>10811</v>
      </c>
      <c r="G17">
        <v>3</v>
      </c>
      <c r="H17">
        <v>15</v>
      </c>
      <c r="I17">
        <v>20</v>
      </c>
      <c r="K17" t="s">
        <v>10815</v>
      </c>
      <c r="L17" t="s">
        <v>10815</v>
      </c>
      <c r="M17" t="b">
        <v>1</v>
      </c>
      <c r="N17">
        <v>1</v>
      </c>
      <c r="O17">
        <v>3</v>
      </c>
      <c r="P17">
        <v>19.3</v>
      </c>
      <c r="Q17">
        <v>20</v>
      </c>
      <c r="R17">
        <v>50</v>
      </c>
      <c r="S17">
        <v>50</v>
      </c>
      <c r="V17">
        <v>100</v>
      </c>
      <c r="W17" t="s">
        <v>11023</v>
      </c>
    </row>
    <row r="18" spans="1:23" hidden="1" x14ac:dyDescent="0.25">
      <c r="A18">
        <v>1</v>
      </c>
      <c r="B18">
        <v>4</v>
      </c>
      <c r="C18" t="s">
        <v>10824</v>
      </c>
      <c r="D18">
        <v>3</v>
      </c>
      <c r="E18" t="s">
        <v>1534</v>
      </c>
      <c r="F18" t="s">
        <v>10811</v>
      </c>
      <c r="G18">
        <v>2</v>
      </c>
      <c r="J18">
        <v>99</v>
      </c>
      <c r="K18" t="s">
        <v>10815</v>
      </c>
      <c r="L18" t="s">
        <v>10815</v>
      </c>
      <c r="M18" t="b">
        <v>1</v>
      </c>
      <c r="N18">
        <v>1</v>
      </c>
      <c r="O18">
        <v>2</v>
      </c>
      <c r="R18">
        <v>50</v>
      </c>
      <c r="S18">
        <v>50</v>
      </c>
      <c r="T18">
        <v>120</v>
      </c>
      <c r="U18">
        <v>135</v>
      </c>
      <c r="V18">
        <v>100</v>
      </c>
    </row>
    <row r="19" spans="1:23" hidden="1" x14ac:dyDescent="0.25">
      <c r="A19">
        <v>2</v>
      </c>
      <c r="B19">
        <v>1</v>
      </c>
      <c r="C19" t="s">
        <v>8828</v>
      </c>
      <c r="D19">
        <v>1</v>
      </c>
      <c r="E19" t="s">
        <v>1</v>
      </c>
      <c r="F19" t="s">
        <v>10811</v>
      </c>
      <c r="G19">
        <v>5</v>
      </c>
      <c r="J19">
        <v>45</v>
      </c>
      <c r="K19" t="s">
        <v>10815</v>
      </c>
      <c r="L19" t="s">
        <v>10815</v>
      </c>
      <c r="M19" t="b">
        <v>1</v>
      </c>
      <c r="N19">
        <v>4</v>
      </c>
      <c r="O19">
        <v>20</v>
      </c>
      <c r="R19">
        <v>150</v>
      </c>
      <c r="S19">
        <v>150</v>
      </c>
      <c r="T19">
        <v>49.2</v>
      </c>
      <c r="U19">
        <v>75</v>
      </c>
      <c r="V19">
        <v>100</v>
      </c>
    </row>
    <row r="20" spans="1:23" hidden="1" x14ac:dyDescent="0.25">
      <c r="A20">
        <v>2</v>
      </c>
      <c r="B20">
        <v>1</v>
      </c>
      <c r="C20" t="s">
        <v>8828</v>
      </c>
      <c r="D20">
        <v>2</v>
      </c>
      <c r="E20" t="s">
        <v>24</v>
      </c>
      <c r="F20" t="s">
        <v>10811</v>
      </c>
      <c r="G20">
        <v>4</v>
      </c>
      <c r="H20">
        <v>6</v>
      </c>
      <c r="I20">
        <v>10</v>
      </c>
      <c r="K20" t="s">
        <v>1562</v>
      </c>
      <c r="L20" t="s">
        <v>10815</v>
      </c>
      <c r="M20" t="b">
        <v>1</v>
      </c>
      <c r="N20">
        <v>4</v>
      </c>
      <c r="O20">
        <v>16</v>
      </c>
      <c r="P20">
        <v>7</v>
      </c>
      <c r="Q20">
        <v>10</v>
      </c>
      <c r="R20">
        <v>0</v>
      </c>
      <c r="S20">
        <v>0</v>
      </c>
      <c r="V20">
        <v>100</v>
      </c>
      <c r="W20" t="s">
        <v>11023</v>
      </c>
    </row>
    <row r="21" spans="1:23" hidden="1" x14ac:dyDescent="0.25">
      <c r="A21">
        <v>2</v>
      </c>
      <c r="B21">
        <v>1</v>
      </c>
      <c r="C21" t="s">
        <v>8828</v>
      </c>
      <c r="D21">
        <v>3</v>
      </c>
      <c r="E21" t="s">
        <v>32</v>
      </c>
      <c r="F21" t="s">
        <v>10811</v>
      </c>
      <c r="G21">
        <v>4</v>
      </c>
      <c r="H21">
        <v>6</v>
      </c>
      <c r="I21">
        <v>8</v>
      </c>
      <c r="K21" t="s">
        <v>10815</v>
      </c>
      <c r="L21" t="s">
        <v>10815</v>
      </c>
      <c r="M21" t="b">
        <v>1</v>
      </c>
      <c r="N21">
        <v>2</v>
      </c>
      <c r="O21">
        <v>9</v>
      </c>
      <c r="P21">
        <v>8.6999999999999993</v>
      </c>
      <c r="Q21">
        <v>12</v>
      </c>
      <c r="R21">
        <v>164.4</v>
      </c>
      <c r="S21">
        <v>200</v>
      </c>
      <c r="V21">
        <v>112.5</v>
      </c>
      <c r="W21" t="s">
        <v>11022</v>
      </c>
    </row>
    <row r="22" spans="1:23" hidden="1" x14ac:dyDescent="0.25">
      <c r="A22">
        <v>2</v>
      </c>
      <c r="B22">
        <v>1</v>
      </c>
      <c r="C22" t="s">
        <v>8828</v>
      </c>
      <c r="D22">
        <v>4</v>
      </c>
      <c r="E22" t="s">
        <v>91</v>
      </c>
      <c r="F22" t="s">
        <v>10811</v>
      </c>
      <c r="G22">
        <v>3</v>
      </c>
      <c r="H22">
        <v>8</v>
      </c>
      <c r="I22">
        <v>12</v>
      </c>
      <c r="K22" t="s">
        <v>10815</v>
      </c>
      <c r="L22" t="s">
        <v>10815</v>
      </c>
      <c r="M22" t="b">
        <v>1</v>
      </c>
      <c r="N22">
        <v>4</v>
      </c>
      <c r="O22">
        <v>18</v>
      </c>
      <c r="P22">
        <v>6</v>
      </c>
      <c r="Q22">
        <v>12</v>
      </c>
      <c r="R22">
        <v>36.700000000000003</v>
      </c>
      <c r="S22">
        <v>45</v>
      </c>
      <c r="V22">
        <v>150</v>
      </c>
      <c r="W22" t="s">
        <v>11024</v>
      </c>
    </row>
    <row r="23" spans="1:23" hidden="1" x14ac:dyDescent="0.25">
      <c r="A23">
        <v>2</v>
      </c>
      <c r="B23">
        <v>2</v>
      </c>
      <c r="C23" t="s">
        <v>8829</v>
      </c>
      <c r="D23">
        <v>1</v>
      </c>
      <c r="E23" t="s">
        <v>159</v>
      </c>
      <c r="F23" t="s">
        <v>10811</v>
      </c>
      <c r="G23">
        <v>4</v>
      </c>
      <c r="H23">
        <v>8</v>
      </c>
      <c r="I23">
        <v>10</v>
      </c>
      <c r="K23" t="s">
        <v>10815</v>
      </c>
      <c r="L23" t="s">
        <v>10815</v>
      </c>
      <c r="M23" t="b">
        <v>1</v>
      </c>
      <c r="N23">
        <v>4</v>
      </c>
      <c r="O23">
        <v>19</v>
      </c>
      <c r="P23">
        <v>7.2</v>
      </c>
      <c r="Q23">
        <v>12</v>
      </c>
      <c r="R23">
        <v>153.69999999999999</v>
      </c>
      <c r="S23">
        <v>200</v>
      </c>
      <c r="V23">
        <v>118.8</v>
      </c>
      <c r="W23" t="s">
        <v>11024</v>
      </c>
    </row>
    <row r="24" spans="1:23" hidden="1" x14ac:dyDescent="0.25">
      <c r="A24">
        <v>2</v>
      </c>
      <c r="B24">
        <v>2</v>
      </c>
      <c r="C24" t="s">
        <v>8829</v>
      </c>
      <c r="D24">
        <v>2</v>
      </c>
      <c r="E24" t="s">
        <v>1404</v>
      </c>
      <c r="F24" t="s">
        <v>10811</v>
      </c>
      <c r="G24">
        <v>3</v>
      </c>
      <c r="H24">
        <v>8</v>
      </c>
      <c r="I24">
        <v>12</v>
      </c>
      <c r="K24" t="s">
        <v>10815</v>
      </c>
      <c r="L24" t="s">
        <v>10815</v>
      </c>
      <c r="M24" t="b">
        <v>1</v>
      </c>
      <c r="N24">
        <v>4</v>
      </c>
      <c r="O24">
        <v>16</v>
      </c>
      <c r="P24">
        <v>8</v>
      </c>
      <c r="Q24">
        <v>11</v>
      </c>
      <c r="R24">
        <v>49.7</v>
      </c>
      <c r="S24">
        <v>55</v>
      </c>
      <c r="V24">
        <v>133.30000000000001</v>
      </c>
      <c r="W24" t="s">
        <v>11023</v>
      </c>
    </row>
    <row r="25" spans="1:23" hidden="1" x14ac:dyDescent="0.25">
      <c r="A25">
        <v>2</v>
      </c>
      <c r="B25">
        <v>2</v>
      </c>
      <c r="C25" t="s">
        <v>8829</v>
      </c>
      <c r="D25">
        <v>3</v>
      </c>
      <c r="E25" t="s">
        <v>186</v>
      </c>
      <c r="F25" t="s">
        <v>10811</v>
      </c>
      <c r="G25">
        <v>3</v>
      </c>
      <c r="H25">
        <v>5</v>
      </c>
      <c r="I25">
        <v>8</v>
      </c>
      <c r="K25" t="s">
        <v>10815</v>
      </c>
      <c r="L25" t="s">
        <v>10815</v>
      </c>
      <c r="M25" t="b">
        <v>1</v>
      </c>
      <c r="N25">
        <v>4</v>
      </c>
      <c r="O25">
        <v>15</v>
      </c>
      <c r="P25">
        <v>4.2</v>
      </c>
      <c r="Q25">
        <v>6</v>
      </c>
      <c r="R25">
        <v>41</v>
      </c>
      <c r="S25">
        <v>45</v>
      </c>
      <c r="V25">
        <v>125</v>
      </c>
      <c r="W25" t="s">
        <v>11024</v>
      </c>
    </row>
    <row r="26" spans="1:23" hidden="1" x14ac:dyDescent="0.25">
      <c r="A26">
        <v>2</v>
      </c>
      <c r="B26">
        <v>2</v>
      </c>
      <c r="C26" t="s">
        <v>8829</v>
      </c>
      <c r="D26">
        <v>4</v>
      </c>
      <c r="E26" t="s">
        <v>10820</v>
      </c>
      <c r="F26" t="s">
        <v>10811</v>
      </c>
      <c r="G26">
        <v>4</v>
      </c>
      <c r="H26">
        <v>10</v>
      </c>
      <c r="I26">
        <v>15</v>
      </c>
      <c r="K26" t="s">
        <v>10815</v>
      </c>
      <c r="L26" t="s">
        <v>10815</v>
      </c>
      <c r="M26" t="b">
        <v>1</v>
      </c>
      <c r="N26">
        <v>4</v>
      </c>
      <c r="O26">
        <v>18</v>
      </c>
      <c r="P26">
        <v>14.1</v>
      </c>
      <c r="Q26">
        <v>20</v>
      </c>
      <c r="R26">
        <v>20</v>
      </c>
      <c r="S26">
        <v>25</v>
      </c>
      <c r="V26">
        <v>112.5</v>
      </c>
      <c r="W26" t="s">
        <v>11023</v>
      </c>
    </row>
    <row r="27" spans="1:23" hidden="1" x14ac:dyDescent="0.25">
      <c r="A27">
        <v>2</v>
      </c>
      <c r="B27">
        <v>3</v>
      </c>
      <c r="C27" t="s">
        <v>10821</v>
      </c>
      <c r="D27">
        <v>1</v>
      </c>
      <c r="E27" t="s">
        <v>15</v>
      </c>
      <c r="F27" t="s">
        <v>10811</v>
      </c>
      <c r="G27">
        <v>4</v>
      </c>
      <c r="J27">
        <v>45</v>
      </c>
      <c r="K27" t="s">
        <v>10815</v>
      </c>
      <c r="L27" t="s">
        <v>10815</v>
      </c>
      <c r="M27" t="b">
        <v>1</v>
      </c>
      <c r="N27">
        <v>3</v>
      </c>
      <c r="O27">
        <v>13</v>
      </c>
      <c r="R27">
        <v>57.7</v>
      </c>
      <c r="S27">
        <v>75</v>
      </c>
      <c r="T27">
        <v>62.3</v>
      </c>
      <c r="U27">
        <v>75</v>
      </c>
      <c r="V27">
        <v>108.3</v>
      </c>
    </row>
    <row r="28" spans="1:23" hidden="1" x14ac:dyDescent="0.25">
      <c r="A28">
        <v>2</v>
      </c>
      <c r="B28">
        <v>3</v>
      </c>
      <c r="C28" t="s">
        <v>10821</v>
      </c>
      <c r="D28">
        <v>2</v>
      </c>
      <c r="E28" t="s">
        <v>51</v>
      </c>
      <c r="F28" t="s">
        <v>10811</v>
      </c>
      <c r="G28">
        <v>4</v>
      </c>
      <c r="H28">
        <v>10</v>
      </c>
      <c r="I28">
        <v>12</v>
      </c>
      <c r="K28" t="s">
        <v>10815</v>
      </c>
      <c r="L28" t="s">
        <v>10815</v>
      </c>
      <c r="M28" t="b">
        <v>1</v>
      </c>
      <c r="N28">
        <v>3</v>
      </c>
      <c r="O28">
        <v>12</v>
      </c>
      <c r="P28">
        <v>11.2</v>
      </c>
      <c r="Q28">
        <v>12</v>
      </c>
      <c r="R28">
        <v>140.4</v>
      </c>
      <c r="S28">
        <v>150</v>
      </c>
      <c r="V28">
        <v>100</v>
      </c>
      <c r="W28" t="s">
        <v>11023</v>
      </c>
    </row>
    <row r="29" spans="1:23" hidden="1" x14ac:dyDescent="0.25">
      <c r="A29">
        <v>2</v>
      </c>
      <c r="B29">
        <v>3</v>
      </c>
      <c r="C29" t="s">
        <v>10821</v>
      </c>
      <c r="D29">
        <v>3</v>
      </c>
      <c r="E29" t="s">
        <v>73</v>
      </c>
      <c r="F29" t="s">
        <v>10811</v>
      </c>
      <c r="G29">
        <v>3</v>
      </c>
      <c r="H29">
        <v>15</v>
      </c>
      <c r="I29">
        <v>20</v>
      </c>
      <c r="K29" t="s">
        <v>10815</v>
      </c>
      <c r="L29" t="s">
        <v>10815</v>
      </c>
      <c r="M29" t="b">
        <v>1</v>
      </c>
      <c r="N29">
        <v>3</v>
      </c>
      <c r="O29">
        <v>9</v>
      </c>
      <c r="P29">
        <v>19.399999999999999</v>
      </c>
      <c r="Q29">
        <v>20</v>
      </c>
      <c r="R29">
        <v>30</v>
      </c>
      <c r="S29">
        <v>30</v>
      </c>
      <c r="V29">
        <v>100</v>
      </c>
      <c r="W29" t="s">
        <v>11023</v>
      </c>
    </row>
    <row r="30" spans="1:23" hidden="1" x14ac:dyDescent="0.25">
      <c r="A30">
        <v>2</v>
      </c>
      <c r="B30">
        <v>3</v>
      </c>
      <c r="C30" t="s">
        <v>10821</v>
      </c>
      <c r="D30">
        <v>4</v>
      </c>
      <c r="E30" t="s">
        <v>99</v>
      </c>
      <c r="F30" t="s">
        <v>10811</v>
      </c>
      <c r="G30">
        <v>3</v>
      </c>
      <c r="H30">
        <v>12</v>
      </c>
      <c r="I30">
        <v>15</v>
      </c>
      <c r="K30" t="s">
        <v>10815</v>
      </c>
      <c r="L30" t="s">
        <v>10815</v>
      </c>
      <c r="M30" t="b">
        <v>1</v>
      </c>
      <c r="N30">
        <v>2</v>
      </c>
      <c r="O30">
        <v>7</v>
      </c>
      <c r="P30">
        <v>10.1</v>
      </c>
      <c r="Q30">
        <v>12</v>
      </c>
      <c r="R30">
        <v>47.9</v>
      </c>
      <c r="S30">
        <v>55</v>
      </c>
      <c r="V30">
        <v>116.7</v>
      </c>
      <c r="W30" t="s">
        <v>11024</v>
      </c>
    </row>
    <row r="31" spans="1:23" hidden="1" x14ac:dyDescent="0.25">
      <c r="A31">
        <v>2</v>
      </c>
      <c r="B31">
        <v>4</v>
      </c>
      <c r="C31" t="s">
        <v>10824</v>
      </c>
      <c r="D31">
        <v>1</v>
      </c>
      <c r="E31" t="s">
        <v>112</v>
      </c>
      <c r="F31" t="s">
        <v>10811</v>
      </c>
      <c r="G31">
        <v>3</v>
      </c>
      <c r="H31">
        <v>12</v>
      </c>
      <c r="I31">
        <v>15</v>
      </c>
      <c r="K31" t="s">
        <v>10815</v>
      </c>
      <c r="L31" t="s">
        <v>10815</v>
      </c>
      <c r="M31" t="b">
        <v>1</v>
      </c>
      <c r="N31">
        <v>4</v>
      </c>
      <c r="O31">
        <v>14</v>
      </c>
      <c r="P31">
        <v>13.7</v>
      </c>
      <c r="Q31">
        <v>15</v>
      </c>
      <c r="R31">
        <v>42.1</v>
      </c>
      <c r="S31">
        <v>45</v>
      </c>
      <c r="V31">
        <v>116.7</v>
      </c>
      <c r="W31" t="s">
        <v>11023</v>
      </c>
    </row>
    <row r="32" spans="1:23" hidden="1" x14ac:dyDescent="0.25">
      <c r="A32">
        <v>2</v>
      </c>
      <c r="B32">
        <v>4</v>
      </c>
      <c r="C32" t="s">
        <v>10824</v>
      </c>
      <c r="D32">
        <v>1</v>
      </c>
      <c r="E32" t="s">
        <v>214</v>
      </c>
      <c r="F32" t="s">
        <v>10811</v>
      </c>
      <c r="G32">
        <v>3</v>
      </c>
      <c r="H32">
        <v>12</v>
      </c>
      <c r="I32">
        <v>15</v>
      </c>
      <c r="K32" t="s">
        <v>10815</v>
      </c>
      <c r="L32" t="s">
        <v>10815</v>
      </c>
      <c r="M32" t="b">
        <v>1</v>
      </c>
      <c r="N32">
        <v>4</v>
      </c>
      <c r="O32">
        <v>12</v>
      </c>
      <c r="P32">
        <v>12.3</v>
      </c>
      <c r="Q32">
        <v>15</v>
      </c>
      <c r="R32">
        <v>43.8</v>
      </c>
      <c r="S32">
        <v>50</v>
      </c>
      <c r="V32">
        <v>100</v>
      </c>
      <c r="W32" t="s">
        <v>11023</v>
      </c>
    </row>
    <row r="33" spans="1:23" hidden="1" x14ac:dyDescent="0.25">
      <c r="A33">
        <v>2</v>
      </c>
      <c r="B33">
        <v>4</v>
      </c>
      <c r="C33" t="s">
        <v>10824</v>
      </c>
      <c r="D33">
        <v>2</v>
      </c>
      <c r="E33" t="s">
        <v>222</v>
      </c>
      <c r="F33" t="s">
        <v>10811</v>
      </c>
      <c r="G33">
        <v>3</v>
      </c>
      <c r="H33">
        <v>15</v>
      </c>
      <c r="I33">
        <v>20</v>
      </c>
      <c r="K33" t="s">
        <v>10815</v>
      </c>
      <c r="L33" t="s">
        <v>10815</v>
      </c>
      <c r="M33" t="b">
        <v>1</v>
      </c>
      <c r="N33">
        <v>3</v>
      </c>
      <c r="O33">
        <v>9</v>
      </c>
      <c r="P33">
        <v>11.8</v>
      </c>
      <c r="Q33">
        <v>15</v>
      </c>
      <c r="R33">
        <v>14.7</v>
      </c>
      <c r="S33">
        <v>17.5</v>
      </c>
      <c r="V33">
        <v>100</v>
      </c>
      <c r="W33" t="s">
        <v>11024</v>
      </c>
    </row>
    <row r="34" spans="1:23" hidden="1" x14ac:dyDescent="0.25">
      <c r="A34">
        <v>2</v>
      </c>
      <c r="B34">
        <v>4</v>
      </c>
      <c r="C34" t="s">
        <v>10824</v>
      </c>
      <c r="D34">
        <v>3</v>
      </c>
      <c r="E34" t="s">
        <v>1534</v>
      </c>
      <c r="F34" t="s">
        <v>10811</v>
      </c>
      <c r="G34">
        <v>3</v>
      </c>
      <c r="J34">
        <v>60</v>
      </c>
      <c r="K34" t="s">
        <v>10815</v>
      </c>
      <c r="L34" t="s">
        <v>10815</v>
      </c>
      <c r="M34" t="b">
        <v>1</v>
      </c>
      <c r="N34">
        <v>4</v>
      </c>
      <c r="O34">
        <v>12</v>
      </c>
      <c r="R34">
        <v>75</v>
      </c>
      <c r="S34">
        <v>75</v>
      </c>
      <c r="T34">
        <v>63</v>
      </c>
      <c r="U34">
        <v>90</v>
      </c>
      <c r="V34">
        <v>100</v>
      </c>
    </row>
    <row r="35" spans="1:23" hidden="1" x14ac:dyDescent="0.25">
      <c r="A35">
        <v>3</v>
      </c>
      <c r="B35">
        <v>1</v>
      </c>
      <c r="C35" t="s">
        <v>10840</v>
      </c>
      <c r="D35">
        <v>1</v>
      </c>
      <c r="E35" t="s">
        <v>262</v>
      </c>
      <c r="F35" t="s">
        <v>10811</v>
      </c>
      <c r="G35">
        <v>4</v>
      </c>
      <c r="H35">
        <v>5</v>
      </c>
      <c r="I35">
        <v>6</v>
      </c>
      <c r="K35" t="s">
        <v>10815</v>
      </c>
      <c r="L35">
        <v>46024</v>
      </c>
      <c r="M35" t="b">
        <v>1</v>
      </c>
      <c r="N35">
        <v>4</v>
      </c>
      <c r="O35">
        <v>12</v>
      </c>
      <c r="P35">
        <v>7.7</v>
      </c>
      <c r="Q35">
        <v>10</v>
      </c>
      <c r="R35">
        <v>20.8</v>
      </c>
      <c r="S35">
        <v>45</v>
      </c>
      <c r="V35">
        <v>75</v>
      </c>
      <c r="W35" t="s">
        <v>11022</v>
      </c>
    </row>
    <row r="36" spans="1:23" hidden="1" x14ac:dyDescent="0.25">
      <c r="A36">
        <v>3</v>
      </c>
      <c r="B36">
        <v>1</v>
      </c>
      <c r="C36" t="s">
        <v>10840</v>
      </c>
      <c r="D36">
        <v>2</v>
      </c>
      <c r="E36" t="s">
        <v>249</v>
      </c>
      <c r="F36" t="s">
        <v>10811</v>
      </c>
      <c r="G36">
        <v>3</v>
      </c>
      <c r="H36">
        <v>6</v>
      </c>
      <c r="I36">
        <v>6</v>
      </c>
      <c r="K36" t="s">
        <v>10815</v>
      </c>
      <c r="L36">
        <v>46024</v>
      </c>
      <c r="M36" t="b">
        <v>1</v>
      </c>
      <c r="N36">
        <v>5</v>
      </c>
      <c r="O36">
        <v>17</v>
      </c>
      <c r="P36">
        <v>7.5</v>
      </c>
      <c r="Q36">
        <v>8</v>
      </c>
      <c r="R36">
        <v>108.2</v>
      </c>
      <c r="S36">
        <v>130</v>
      </c>
      <c r="V36">
        <v>113.3</v>
      </c>
      <c r="W36" t="s">
        <v>11022</v>
      </c>
    </row>
    <row r="37" spans="1:23" hidden="1" x14ac:dyDescent="0.25">
      <c r="A37">
        <v>3</v>
      </c>
      <c r="B37">
        <v>1</v>
      </c>
      <c r="C37" t="s">
        <v>10840</v>
      </c>
      <c r="D37">
        <v>3</v>
      </c>
      <c r="E37" t="s">
        <v>1</v>
      </c>
      <c r="F37" t="s">
        <v>10811</v>
      </c>
      <c r="G37">
        <v>3</v>
      </c>
      <c r="J37">
        <v>45</v>
      </c>
      <c r="K37" t="s">
        <v>10815</v>
      </c>
      <c r="L37" t="s">
        <v>10815</v>
      </c>
      <c r="M37" t="b">
        <v>1</v>
      </c>
      <c r="N37">
        <v>1</v>
      </c>
      <c r="O37">
        <v>3</v>
      </c>
      <c r="R37">
        <v>150</v>
      </c>
      <c r="S37">
        <v>150</v>
      </c>
      <c r="T37">
        <v>51.6</v>
      </c>
      <c r="U37">
        <v>60</v>
      </c>
      <c r="V37">
        <v>100</v>
      </c>
    </row>
    <row r="38" spans="1:23" hidden="1" x14ac:dyDescent="0.25">
      <c r="A38">
        <v>3</v>
      </c>
      <c r="B38">
        <v>1</v>
      </c>
      <c r="C38" t="s">
        <v>10840</v>
      </c>
      <c r="D38">
        <v>4</v>
      </c>
      <c r="E38" t="s">
        <v>286</v>
      </c>
      <c r="F38" t="s">
        <v>10811</v>
      </c>
      <c r="G38">
        <v>2</v>
      </c>
      <c r="H38">
        <v>10</v>
      </c>
      <c r="I38">
        <v>12</v>
      </c>
      <c r="K38" t="s">
        <v>10815</v>
      </c>
      <c r="L38" t="s">
        <v>10815</v>
      </c>
      <c r="M38" t="b">
        <v>1</v>
      </c>
      <c r="N38">
        <v>3</v>
      </c>
      <c r="O38">
        <v>9</v>
      </c>
      <c r="P38">
        <v>12</v>
      </c>
      <c r="Q38">
        <v>12</v>
      </c>
      <c r="R38">
        <v>82.8</v>
      </c>
      <c r="S38">
        <v>95</v>
      </c>
      <c r="V38">
        <v>150</v>
      </c>
      <c r="W38" t="s">
        <v>11023</v>
      </c>
    </row>
    <row r="39" spans="1:23" hidden="1" x14ac:dyDescent="0.25">
      <c r="A39">
        <v>3</v>
      </c>
      <c r="B39">
        <v>2</v>
      </c>
      <c r="C39" t="s">
        <v>10845</v>
      </c>
      <c r="D39">
        <v>1</v>
      </c>
      <c r="E39" t="s">
        <v>1404</v>
      </c>
      <c r="F39" t="s">
        <v>10811</v>
      </c>
      <c r="G39">
        <v>3</v>
      </c>
      <c r="H39">
        <v>5</v>
      </c>
      <c r="I39">
        <v>7</v>
      </c>
      <c r="K39" t="s">
        <v>10815</v>
      </c>
      <c r="L39">
        <v>1</v>
      </c>
      <c r="M39" t="b">
        <v>1</v>
      </c>
      <c r="N39">
        <v>1</v>
      </c>
      <c r="O39">
        <v>3</v>
      </c>
      <c r="P39">
        <v>6</v>
      </c>
      <c r="Q39">
        <v>7</v>
      </c>
      <c r="R39">
        <v>48.3</v>
      </c>
      <c r="S39">
        <v>50</v>
      </c>
      <c r="V39">
        <v>100</v>
      </c>
      <c r="W39" t="s">
        <v>11023</v>
      </c>
    </row>
    <row r="40" spans="1:23" hidden="1" x14ac:dyDescent="0.25">
      <c r="A40">
        <v>3</v>
      </c>
      <c r="B40">
        <v>2</v>
      </c>
      <c r="C40" t="s">
        <v>10845</v>
      </c>
      <c r="D40">
        <v>2</v>
      </c>
      <c r="E40" t="s">
        <v>154</v>
      </c>
      <c r="F40" t="s">
        <v>10811</v>
      </c>
      <c r="G40">
        <v>3</v>
      </c>
      <c r="H40">
        <v>6</v>
      </c>
      <c r="I40">
        <v>6</v>
      </c>
      <c r="K40" t="s">
        <v>10815</v>
      </c>
      <c r="L40">
        <v>46024</v>
      </c>
      <c r="M40" t="b">
        <v>1</v>
      </c>
      <c r="N40">
        <v>5</v>
      </c>
      <c r="O40">
        <v>19</v>
      </c>
      <c r="P40">
        <v>6.6</v>
      </c>
      <c r="Q40">
        <v>10</v>
      </c>
      <c r="R40">
        <v>127.9</v>
      </c>
      <c r="S40">
        <v>185</v>
      </c>
      <c r="V40">
        <v>126.7</v>
      </c>
      <c r="W40" t="s">
        <v>11022</v>
      </c>
    </row>
    <row r="41" spans="1:23" hidden="1" x14ac:dyDescent="0.25">
      <c r="A41">
        <v>3</v>
      </c>
      <c r="B41">
        <v>2</v>
      </c>
      <c r="C41" t="s">
        <v>10845</v>
      </c>
      <c r="D41">
        <v>3</v>
      </c>
      <c r="E41" t="s">
        <v>303</v>
      </c>
      <c r="F41" t="s">
        <v>10811</v>
      </c>
      <c r="G41">
        <v>3</v>
      </c>
      <c r="H41">
        <v>10</v>
      </c>
      <c r="I41">
        <v>10</v>
      </c>
      <c r="K41" t="s">
        <v>10815</v>
      </c>
      <c r="L41" t="s">
        <v>10815</v>
      </c>
      <c r="M41" t="b">
        <v>1</v>
      </c>
      <c r="N41">
        <v>2</v>
      </c>
      <c r="O41">
        <v>5</v>
      </c>
      <c r="P41">
        <v>15</v>
      </c>
      <c r="Q41">
        <v>15</v>
      </c>
      <c r="R41">
        <v>7.6</v>
      </c>
      <c r="S41">
        <v>10</v>
      </c>
      <c r="V41">
        <v>83.3</v>
      </c>
      <c r="W41" t="s">
        <v>11022</v>
      </c>
    </row>
    <row r="42" spans="1:23" hidden="1" x14ac:dyDescent="0.25">
      <c r="A42">
        <v>3</v>
      </c>
      <c r="B42">
        <v>2</v>
      </c>
      <c r="C42" t="s">
        <v>10845</v>
      </c>
      <c r="D42">
        <v>4</v>
      </c>
      <c r="E42" t="s">
        <v>217</v>
      </c>
      <c r="F42" t="s">
        <v>10811</v>
      </c>
      <c r="G42">
        <v>2</v>
      </c>
      <c r="H42">
        <v>12</v>
      </c>
      <c r="I42">
        <v>15</v>
      </c>
      <c r="K42" t="s">
        <v>10815</v>
      </c>
      <c r="L42" t="s">
        <v>10815</v>
      </c>
      <c r="M42" t="b">
        <v>1</v>
      </c>
      <c r="N42">
        <v>4</v>
      </c>
      <c r="O42">
        <v>14</v>
      </c>
      <c r="P42">
        <v>8.6</v>
      </c>
      <c r="Q42">
        <v>12</v>
      </c>
      <c r="R42">
        <v>12.3</v>
      </c>
      <c r="S42">
        <v>15</v>
      </c>
      <c r="V42">
        <v>175</v>
      </c>
      <c r="W42" t="s">
        <v>11024</v>
      </c>
    </row>
    <row r="43" spans="1:23" hidden="1" x14ac:dyDescent="0.25">
      <c r="A43">
        <v>3</v>
      </c>
      <c r="B43">
        <v>3</v>
      </c>
      <c r="C43" t="s">
        <v>10850</v>
      </c>
      <c r="D43">
        <v>1</v>
      </c>
      <c r="E43" t="s">
        <v>41</v>
      </c>
      <c r="F43" t="s">
        <v>10811</v>
      </c>
      <c r="G43">
        <v>4</v>
      </c>
      <c r="H43">
        <v>6</v>
      </c>
      <c r="I43">
        <v>6</v>
      </c>
      <c r="K43" t="s">
        <v>10815</v>
      </c>
      <c r="L43">
        <v>46024</v>
      </c>
      <c r="M43" t="b">
        <v>1</v>
      </c>
      <c r="N43">
        <v>5</v>
      </c>
      <c r="O43">
        <v>18</v>
      </c>
      <c r="P43">
        <v>9.6999999999999993</v>
      </c>
      <c r="Q43">
        <v>11</v>
      </c>
      <c r="R43">
        <v>63.6</v>
      </c>
      <c r="S43">
        <v>70</v>
      </c>
      <c r="V43">
        <v>90</v>
      </c>
      <c r="W43" t="s">
        <v>11022</v>
      </c>
    </row>
    <row r="44" spans="1:23" hidden="1" x14ac:dyDescent="0.25">
      <c r="A44">
        <v>3</v>
      </c>
      <c r="B44">
        <v>3</v>
      </c>
      <c r="C44" t="s">
        <v>10850</v>
      </c>
      <c r="D44">
        <v>2</v>
      </c>
      <c r="E44" t="s">
        <v>45</v>
      </c>
      <c r="F44" t="s">
        <v>10811</v>
      </c>
      <c r="G44">
        <v>3</v>
      </c>
      <c r="H44">
        <v>8</v>
      </c>
      <c r="I44">
        <v>8</v>
      </c>
      <c r="K44" t="s">
        <v>10815</v>
      </c>
      <c r="L44">
        <v>46024</v>
      </c>
      <c r="M44" t="b">
        <v>1</v>
      </c>
      <c r="N44">
        <v>4</v>
      </c>
      <c r="O44">
        <v>14</v>
      </c>
      <c r="P44">
        <v>9.1</v>
      </c>
      <c r="Q44">
        <v>10</v>
      </c>
      <c r="R44">
        <v>157.5</v>
      </c>
      <c r="S44">
        <v>170</v>
      </c>
      <c r="V44">
        <v>116.7</v>
      </c>
      <c r="W44" t="s">
        <v>11022</v>
      </c>
    </row>
    <row r="45" spans="1:23" hidden="1" x14ac:dyDescent="0.25">
      <c r="A45">
        <v>3</v>
      </c>
      <c r="B45">
        <v>3</v>
      </c>
      <c r="C45" t="s">
        <v>10850</v>
      </c>
      <c r="D45">
        <v>3</v>
      </c>
      <c r="E45" t="s">
        <v>63</v>
      </c>
      <c r="F45" t="s">
        <v>10811</v>
      </c>
      <c r="G45">
        <v>2</v>
      </c>
      <c r="H45">
        <v>10</v>
      </c>
      <c r="I45">
        <v>10</v>
      </c>
      <c r="K45" t="s">
        <v>10815</v>
      </c>
      <c r="L45" t="s">
        <v>10815</v>
      </c>
      <c r="M45" t="b">
        <v>1</v>
      </c>
      <c r="N45">
        <v>2</v>
      </c>
      <c r="O45">
        <v>6</v>
      </c>
      <c r="P45">
        <v>9.5</v>
      </c>
      <c r="Q45">
        <v>10</v>
      </c>
      <c r="R45">
        <v>85</v>
      </c>
      <c r="S45">
        <v>100</v>
      </c>
      <c r="V45">
        <v>150</v>
      </c>
      <c r="W45" t="s">
        <v>11024</v>
      </c>
    </row>
    <row r="46" spans="1:23" hidden="1" x14ac:dyDescent="0.25">
      <c r="A46">
        <v>3</v>
      </c>
      <c r="B46">
        <v>3</v>
      </c>
      <c r="C46" t="s">
        <v>10850</v>
      </c>
      <c r="D46">
        <v>4</v>
      </c>
      <c r="E46" t="s">
        <v>91</v>
      </c>
      <c r="F46" t="s">
        <v>10811</v>
      </c>
      <c r="G46">
        <v>2</v>
      </c>
      <c r="H46">
        <v>8</v>
      </c>
      <c r="I46">
        <v>10</v>
      </c>
      <c r="K46" t="s">
        <v>10815</v>
      </c>
      <c r="L46" t="s">
        <v>10815</v>
      </c>
      <c r="M46" t="b">
        <v>1</v>
      </c>
      <c r="N46">
        <v>1</v>
      </c>
      <c r="O46">
        <v>3</v>
      </c>
      <c r="P46">
        <v>10</v>
      </c>
      <c r="Q46">
        <v>10</v>
      </c>
      <c r="R46">
        <v>25</v>
      </c>
      <c r="S46">
        <v>25</v>
      </c>
      <c r="V46">
        <v>150</v>
      </c>
      <c r="W46" t="s">
        <v>11023</v>
      </c>
    </row>
    <row r="47" spans="1:23" hidden="1" x14ac:dyDescent="0.25">
      <c r="A47">
        <v>3</v>
      </c>
      <c r="B47">
        <v>4</v>
      </c>
      <c r="C47" t="s">
        <v>10854</v>
      </c>
      <c r="D47">
        <v>1</v>
      </c>
      <c r="E47" t="s">
        <v>112</v>
      </c>
      <c r="F47" t="s">
        <v>10811</v>
      </c>
      <c r="G47">
        <v>3</v>
      </c>
      <c r="H47">
        <v>10</v>
      </c>
      <c r="I47">
        <v>12</v>
      </c>
      <c r="K47" t="s">
        <v>10815</v>
      </c>
      <c r="L47" t="s">
        <v>10815</v>
      </c>
      <c r="M47" t="b">
        <v>1</v>
      </c>
      <c r="N47">
        <v>4</v>
      </c>
      <c r="O47">
        <v>16</v>
      </c>
      <c r="P47">
        <v>9.8000000000000007</v>
      </c>
      <c r="Q47">
        <v>13</v>
      </c>
      <c r="R47">
        <v>40</v>
      </c>
      <c r="S47">
        <v>40</v>
      </c>
      <c r="V47">
        <v>133.30000000000001</v>
      </c>
      <c r="W47" t="s">
        <v>11024</v>
      </c>
    </row>
    <row r="48" spans="1:23" hidden="1" x14ac:dyDescent="0.25">
      <c r="A48">
        <v>3</v>
      </c>
      <c r="B48">
        <v>4</v>
      </c>
      <c r="C48" t="s">
        <v>10854</v>
      </c>
      <c r="D48">
        <v>2</v>
      </c>
      <c r="E48" t="s">
        <v>214</v>
      </c>
      <c r="F48" t="s">
        <v>10811</v>
      </c>
      <c r="G48">
        <v>3</v>
      </c>
      <c r="H48">
        <v>10</v>
      </c>
      <c r="I48">
        <v>12</v>
      </c>
      <c r="K48" t="s">
        <v>10815</v>
      </c>
      <c r="L48" t="s">
        <v>10815</v>
      </c>
      <c r="M48" t="b">
        <v>1</v>
      </c>
      <c r="N48">
        <v>5</v>
      </c>
      <c r="O48">
        <v>20</v>
      </c>
      <c r="P48">
        <v>10.4</v>
      </c>
      <c r="Q48">
        <v>12</v>
      </c>
      <c r="R48">
        <v>42.9</v>
      </c>
      <c r="S48">
        <v>50</v>
      </c>
      <c r="V48">
        <v>133.30000000000001</v>
      </c>
      <c r="W48" t="s">
        <v>11023</v>
      </c>
    </row>
    <row r="49" spans="1:23" hidden="1" x14ac:dyDescent="0.25">
      <c r="A49">
        <v>3</v>
      </c>
      <c r="B49">
        <v>4</v>
      </c>
      <c r="C49" t="s">
        <v>10854</v>
      </c>
      <c r="D49">
        <v>3</v>
      </c>
      <c r="E49" t="s">
        <v>8734</v>
      </c>
      <c r="F49" t="s">
        <v>10811</v>
      </c>
      <c r="G49">
        <v>2</v>
      </c>
      <c r="H49">
        <v>12</v>
      </c>
      <c r="I49">
        <v>12</v>
      </c>
      <c r="K49" t="s">
        <v>10815</v>
      </c>
      <c r="L49" t="s">
        <v>10815</v>
      </c>
      <c r="M49" t="b">
        <v>1</v>
      </c>
      <c r="N49">
        <v>2</v>
      </c>
      <c r="O49">
        <v>6</v>
      </c>
      <c r="P49">
        <v>11.3</v>
      </c>
      <c r="Q49">
        <v>13</v>
      </c>
      <c r="R49">
        <v>25</v>
      </c>
      <c r="S49">
        <v>25</v>
      </c>
      <c r="V49">
        <v>150</v>
      </c>
      <c r="W49" t="s">
        <v>11024</v>
      </c>
    </row>
    <row r="50" spans="1:23" hidden="1" x14ac:dyDescent="0.25">
      <c r="A50">
        <v>3</v>
      </c>
      <c r="B50">
        <v>4</v>
      </c>
      <c r="C50" t="s">
        <v>10854</v>
      </c>
      <c r="D50">
        <v>4</v>
      </c>
      <c r="E50" t="s">
        <v>1534</v>
      </c>
      <c r="F50" t="s">
        <v>10811</v>
      </c>
      <c r="G50">
        <v>3</v>
      </c>
      <c r="J50">
        <v>45</v>
      </c>
      <c r="K50" t="s">
        <v>10815</v>
      </c>
      <c r="L50" t="s">
        <v>10815</v>
      </c>
      <c r="M50" t="b">
        <v>1</v>
      </c>
      <c r="N50">
        <v>2</v>
      </c>
      <c r="O50">
        <v>5</v>
      </c>
      <c r="R50">
        <v>105</v>
      </c>
      <c r="S50">
        <v>150</v>
      </c>
      <c r="T50">
        <v>60</v>
      </c>
      <c r="U50">
        <v>60</v>
      </c>
      <c r="V50">
        <v>83.3</v>
      </c>
    </row>
    <row r="51" spans="1:23" hidden="1" x14ac:dyDescent="0.25">
      <c r="A51">
        <v>3</v>
      </c>
      <c r="B51">
        <v>4</v>
      </c>
      <c r="C51" t="s">
        <v>10854</v>
      </c>
      <c r="D51">
        <v>5</v>
      </c>
      <c r="E51" t="s">
        <v>356</v>
      </c>
      <c r="F51" t="s">
        <v>10814</v>
      </c>
      <c r="G51">
        <v>1</v>
      </c>
      <c r="J51">
        <v>480</v>
      </c>
      <c r="K51" t="s">
        <v>10815</v>
      </c>
      <c r="L51" t="s">
        <v>10815</v>
      </c>
      <c r="M51" t="b">
        <v>1</v>
      </c>
      <c r="N51">
        <v>1</v>
      </c>
      <c r="O51">
        <v>1</v>
      </c>
      <c r="T51">
        <v>480</v>
      </c>
      <c r="U51">
        <v>480</v>
      </c>
      <c r="V51">
        <v>100</v>
      </c>
    </row>
    <row r="52" spans="1:23" hidden="1" x14ac:dyDescent="0.25">
      <c r="A52">
        <v>4</v>
      </c>
      <c r="B52">
        <v>1</v>
      </c>
      <c r="C52" t="s">
        <v>10859</v>
      </c>
      <c r="D52">
        <v>2</v>
      </c>
      <c r="E52" t="s">
        <v>249</v>
      </c>
      <c r="F52" t="s">
        <v>10811</v>
      </c>
      <c r="G52">
        <v>4</v>
      </c>
      <c r="H52">
        <v>6</v>
      </c>
      <c r="I52">
        <v>8</v>
      </c>
      <c r="K52" t="s">
        <v>10815</v>
      </c>
      <c r="L52">
        <v>46024</v>
      </c>
      <c r="M52" t="b">
        <v>1</v>
      </c>
      <c r="N52">
        <v>3</v>
      </c>
      <c r="O52">
        <v>12</v>
      </c>
      <c r="P52">
        <v>7.6</v>
      </c>
      <c r="Q52">
        <v>8</v>
      </c>
      <c r="R52">
        <v>142.5</v>
      </c>
      <c r="S52">
        <v>150</v>
      </c>
      <c r="V52">
        <v>100</v>
      </c>
      <c r="W52" t="s">
        <v>11023</v>
      </c>
    </row>
    <row r="53" spans="1:23" hidden="1" x14ac:dyDescent="0.25">
      <c r="A53">
        <v>4</v>
      </c>
      <c r="B53">
        <v>1</v>
      </c>
      <c r="C53" t="s">
        <v>10859</v>
      </c>
      <c r="D53">
        <v>4</v>
      </c>
      <c r="E53" t="s">
        <v>73</v>
      </c>
      <c r="F53" t="s">
        <v>10811</v>
      </c>
      <c r="G53">
        <v>3</v>
      </c>
      <c r="H53">
        <v>12</v>
      </c>
      <c r="I53">
        <v>15</v>
      </c>
      <c r="K53" t="s">
        <v>10815</v>
      </c>
      <c r="L53" t="s">
        <v>10815</v>
      </c>
      <c r="M53" t="b">
        <v>1</v>
      </c>
      <c r="N53">
        <v>3</v>
      </c>
      <c r="O53">
        <v>9</v>
      </c>
      <c r="P53">
        <v>20</v>
      </c>
      <c r="Q53">
        <v>20</v>
      </c>
      <c r="R53">
        <v>27.5</v>
      </c>
      <c r="S53">
        <v>30</v>
      </c>
      <c r="V53">
        <v>100</v>
      </c>
      <c r="W53" t="s">
        <v>11022</v>
      </c>
    </row>
    <row r="54" spans="1:23" hidden="1" x14ac:dyDescent="0.25">
      <c r="A54">
        <v>4</v>
      </c>
      <c r="B54">
        <v>1</v>
      </c>
      <c r="C54" t="s">
        <v>10859</v>
      </c>
      <c r="D54">
        <v>5</v>
      </c>
      <c r="E54" t="s">
        <v>8734</v>
      </c>
      <c r="F54" t="s">
        <v>10811</v>
      </c>
      <c r="G54">
        <v>3</v>
      </c>
      <c r="H54">
        <v>8</v>
      </c>
      <c r="I54">
        <v>10</v>
      </c>
      <c r="K54" t="s">
        <v>10815</v>
      </c>
      <c r="L54" t="s">
        <v>10815</v>
      </c>
      <c r="M54" t="b">
        <v>1</v>
      </c>
      <c r="N54">
        <v>3</v>
      </c>
      <c r="O54">
        <v>9</v>
      </c>
      <c r="P54">
        <v>8.6</v>
      </c>
      <c r="Q54">
        <v>11</v>
      </c>
      <c r="R54">
        <v>30</v>
      </c>
      <c r="S54">
        <v>30</v>
      </c>
      <c r="V54">
        <v>100</v>
      </c>
      <c r="W54" t="s">
        <v>11023</v>
      </c>
    </row>
    <row r="55" spans="1:23" hidden="1" x14ac:dyDescent="0.25">
      <c r="A55">
        <v>4</v>
      </c>
      <c r="B55">
        <v>1</v>
      </c>
      <c r="C55" t="s">
        <v>10859</v>
      </c>
      <c r="D55">
        <v>6</v>
      </c>
      <c r="E55" t="s">
        <v>15</v>
      </c>
      <c r="F55" t="s">
        <v>10811</v>
      </c>
      <c r="G55">
        <v>3</v>
      </c>
      <c r="J55">
        <v>60</v>
      </c>
      <c r="K55" t="s">
        <v>10815</v>
      </c>
      <c r="L55" t="s">
        <v>10815</v>
      </c>
      <c r="M55" t="b">
        <v>1</v>
      </c>
      <c r="N55">
        <v>3</v>
      </c>
      <c r="O55">
        <v>9</v>
      </c>
      <c r="R55">
        <v>71.7</v>
      </c>
      <c r="S55">
        <v>75</v>
      </c>
      <c r="T55">
        <v>60.7</v>
      </c>
      <c r="U55">
        <v>64.800000000000011</v>
      </c>
      <c r="V55">
        <v>100</v>
      </c>
    </row>
    <row r="56" spans="1:23" hidden="1" x14ac:dyDescent="0.25">
      <c r="A56">
        <v>4</v>
      </c>
      <c r="B56">
        <v>1</v>
      </c>
      <c r="C56" t="s">
        <v>10859</v>
      </c>
      <c r="D56">
        <v>7</v>
      </c>
      <c r="E56" t="s">
        <v>356</v>
      </c>
      <c r="F56" t="s">
        <v>10814</v>
      </c>
      <c r="G56">
        <v>1</v>
      </c>
      <c r="J56">
        <v>360</v>
      </c>
      <c r="K56" t="s">
        <v>10815</v>
      </c>
      <c r="L56" t="s">
        <v>10815</v>
      </c>
      <c r="M56" t="b">
        <v>1</v>
      </c>
      <c r="N56">
        <v>3</v>
      </c>
      <c r="O56">
        <v>3</v>
      </c>
      <c r="T56">
        <v>300</v>
      </c>
      <c r="U56">
        <v>300</v>
      </c>
      <c r="V56">
        <v>100</v>
      </c>
    </row>
    <row r="57" spans="1:23" hidden="1" x14ac:dyDescent="0.25">
      <c r="A57">
        <v>4</v>
      </c>
      <c r="B57">
        <v>2</v>
      </c>
      <c r="C57" t="s">
        <v>10866</v>
      </c>
      <c r="D57">
        <v>5</v>
      </c>
      <c r="E57" t="s">
        <v>154</v>
      </c>
      <c r="F57" t="s">
        <v>10811</v>
      </c>
      <c r="G57">
        <v>4</v>
      </c>
      <c r="H57">
        <v>8</v>
      </c>
      <c r="I57">
        <v>10</v>
      </c>
      <c r="K57" t="s">
        <v>10862</v>
      </c>
      <c r="L57" t="s">
        <v>10815</v>
      </c>
      <c r="M57" t="b">
        <v>1</v>
      </c>
      <c r="N57">
        <v>3</v>
      </c>
      <c r="O57">
        <v>12</v>
      </c>
      <c r="P57">
        <v>7</v>
      </c>
      <c r="Q57">
        <v>8</v>
      </c>
      <c r="R57">
        <v>124.2</v>
      </c>
      <c r="S57">
        <v>125</v>
      </c>
      <c r="V57">
        <v>100</v>
      </c>
      <c r="W57" t="s">
        <v>11024</v>
      </c>
    </row>
    <row r="58" spans="1:23" hidden="1" x14ac:dyDescent="0.25">
      <c r="A58">
        <v>4</v>
      </c>
      <c r="B58">
        <v>2</v>
      </c>
      <c r="C58" t="s">
        <v>10866</v>
      </c>
      <c r="D58">
        <v>6</v>
      </c>
      <c r="E58" t="s">
        <v>172</v>
      </c>
      <c r="F58" t="s">
        <v>10811</v>
      </c>
      <c r="G58">
        <v>3</v>
      </c>
      <c r="H58">
        <v>10</v>
      </c>
      <c r="I58">
        <v>12</v>
      </c>
      <c r="K58" t="s">
        <v>10815</v>
      </c>
      <c r="L58" t="s">
        <v>10815</v>
      </c>
      <c r="M58" t="b">
        <v>1</v>
      </c>
      <c r="N58">
        <v>3</v>
      </c>
      <c r="O58">
        <v>10</v>
      </c>
      <c r="P58">
        <v>12.3</v>
      </c>
      <c r="Q58">
        <v>17</v>
      </c>
      <c r="R58">
        <v>21.5</v>
      </c>
      <c r="S58">
        <v>30</v>
      </c>
      <c r="V58">
        <v>111.1</v>
      </c>
      <c r="W58" t="s">
        <v>11022</v>
      </c>
    </row>
    <row r="59" spans="1:23" hidden="1" x14ac:dyDescent="0.25">
      <c r="A59">
        <v>4</v>
      </c>
      <c r="B59">
        <v>2</v>
      </c>
      <c r="C59" t="s">
        <v>10866</v>
      </c>
      <c r="D59">
        <v>7</v>
      </c>
      <c r="E59" t="s">
        <v>214</v>
      </c>
      <c r="F59" t="s">
        <v>10811</v>
      </c>
      <c r="G59">
        <v>4</v>
      </c>
      <c r="H59">
        <v>10</v>
      </c>
      <c r="I59">
        <v>12</v>
      </c>
      <c r="K59" t="s">
        <v>10815</v>
      </c>
      <c r="L59" t="s">
        <v>10815</v>
      </c>
      <c r="M59" t="b">
        <v>1</v>
      </c>
      <c r="N59">
        <v>3</v>
      </c>
      <c r="O59">
        <v>15</v>
      </c>
      <c r="P59">
        <v>8.1</v>
      </c>
      <c r="Q59">
        <v>12</v>
      </c>
      <c r="R59">
        <v>47.8</v>
      </c>
      <c r="S59">
        <v>50</v>
      </c>
      <c r="V59">
        <v>125</v>
      </c>
      <c r="W59" t="s">
        <v>11024</v>
      </c>
    </row>
    <row r="60" spans="1:23" hidden="1" x14ac:dyDescent="0.25">
      <c r="A60">
        <v>4</v>
      </c>
      <c r="B60">
        <v>2</v>
      </c>
      <c r="C60" t="s">
        <v>10866</v>
      </c>
      <c r="D60">
        <v>8</v>
      </c>
      <c r="E60" t="s">
        <v>217</v>
      </c>
      <c r="F60" t="s">
        <v>10811</v>
      </c>
      <c r="G60">
        <v>3</v>
      </c>
      <c r="H60">
        <v>10</v>
      </c>
      <c r="I60">
        <v>12</v>
      </c>
      <c r="K60" t="s">
        <v>10815</v>
      </c>
      <c r="L60" t="s">
        <v>10815</v>
      </c>
      <c r="M60" t="b">
        <v>1</v>
      </c>
      <c r="N60">
        <v>3</v>
      </c>
      <c r="O60">
        <v>9</v>
      </c>
      <c r="P60">
        <v>10.8</v>
      </c>
      <c r="Q60">
        <v>12</v>
      </c>
      <c r="R60">
        <v>11.4</v>
      </c>
      <c r="S60">
        <v>12.5</v>
      </c>
      <c r="V60">
        <v>100</v>
      </c>
      <c r="W60" t="s">
        <v>11023</v>
      </c>
    </row>
    <row r="61" spans="1:23" hidden="1" x14ac:dyDescent="0.25">
      <c r="A61">
        <v>4</v>
      </c>
      <c r="B61">
        <v>2</v>
      </c>
      <c r="C61" t="s">
        <v>10866</v>
      </c>
      <c r="D61">
        <v>9</v>
      </c>
      <c r="E61" t="s">
        <v>303</v>
      </c>
      <c r="F61" t="s">
        <v>10811</v>
      </c>
      <c r="G61">
        <v>3</v>
      </c>
      <c r="H61">
        <v>12</v>
      </c>
      <c r="I61">
        <v>15</v>
      </c>
      <c r="K61" t="s">
        <v>10815</v>
      </c>
      <c r="L61" t="s">
        <v>10815</v>
      </c>
      <c r="M61" t="b">
        <v>1</v>
      </c>
      <c r="N61">
        <v>3</v>
      </c>
      <c r="O61">
        <v>9</v>
      </c>
      <c r="P61">
        <v>12.3</v>
      </c>
      <c r="Q61">
        <v>15</v>
      </c>
      <c r="R61">
        <v>9.1</v>
      </c>
      <c r="S61">
        <v>10</v>
      </c>
      <c r="V61">
        <v>100</v>
      </c>
      <c r="W61" t="s">
        <v>11023</v>
      </c>
    </row>
    <row r="62" spans="1:23" hidden="1" x14ac:dyDescent="0.25">
      <c r="A62">
        <v>4</v>
      </c>
      <c r="B62">
        <v>2</v>
      </c>
      <c r="C62" t="s">
        <v>10866</v>
      </c>
      <c r="D62">
        <v>10</v>
      </c>
      <c r="E62" t="s">
        <v>356</v>
      </c>
      <c r="F62" t="s">
        <v>10814</v>
      </c>
      <c r="G62">
        <v>1</v>
      </c>
      <c r="J62">
        <v>480</v>
      </c>
      <c r="K62" t="s">
        <v>10815</v>
      </c>
      <c r="L62" t="s">
        <v>10815</v>
      </c>
      <c r="M62" t="b">
        <v>1</v>
      </c>
      <c r="N62">
        <v>3</v>
      </c>
      <c r="O62">
        <v>4</v>
      </c>
      <c r="T62">
        <v>340</v>
      </c>
      <c r="U62">
        <v>460</v>
      </c>
      <c r="V62">
        <v>133.30000000000001</v>
      </c>
    </row>
    <row r="63" spans="1:23" hidden="1" x14ac:dyDescent="0.25">
      <c r="A63">
        <v>4</v>
      </c>
      <c r="B63">
        <v>3</v>
      </c>
      <c r="C63" t="s">
        <v>10874</v>
      </c>
      <c r="D63">
        <v>2</v>
      </c>
      <c r="E63" t="s">
        <v>41</v>
      </c>
      <c r="F63" t="s">
        <v>10811</v>
      </c>
      <c r="G63">
        <v>4</v>
      </c>
      <c r="H63">
        <v>8</v>
      </c>
      <c r="I63">
        <v>10</v>
      </c>
      <c r="K63" t="s">
        <v>10815</v>
      </c>
      <c r="L63">
        <v>46024</v>
      </c>
      <c r="M63" t="b">
        <v>1</v>
      </c>
      <c r="N63">
        <v>3</v>
      </c>
      <c r="O63">
        <v>12</v>
      </c>
      <c r="P63">
        <v>8.5</v>
      </c>
      <c r="Q63">
        <v>10</v>
      </c>
      <c r="R63">
        <v>72.900000000000006</v>
      </c>
      <c r="S63">
        <v>75</v>
      </c>
      <c r="V63">
        <v>100</v>
      </c>
      <c r="W63" t="s">
        <v>11023</v>
      </c>
    </row>
    <row r="64" spans="1:23" hidden="1" x14ac:dyDescent="0.25">
      <c r="A64">
        <v>4</v>
      </c>
      <c r="B64">
        <v>3</v>
      </c>
      <c r="C64" t="s">
        <v>10874</v>
      </c>
      <c r="D64">
        <v>3</v>
      </c>
      <c r="E64" t="s">
        <v>45</v>
      </c>
      <c r="F64" t="s">
        <v>10811</v>
      </c>
      <c r="G64">
        <v>3</v>
      </c>
      <c r="H64">
        <v>10</v>
      </c>
      <c r="I64">
        <v>10</v>
      </c>
      <c r="K64" t="s">
        <v>10815</v>
      </c>
      <c r="L64" t="s">
        <v>10815</v>
      </c>
      <c r="M64" t="b">
        <v>1</v>
      </c>
      <c r="N64">
        <v>3</v>
      </c>
      <c r="O64">
        <v>10</v>
      </c>
      <c r="P64">
        <v>9.9</v>
      </c>
      <c r="Q64">
        <v>12</v>
      </c>
      <c r="R64">
        <v>159.5</v>
      </c>
      <c r="S64">
        <v>170</v>
      </c>
      <c r="V64">
        <v>111.1</v>
      </c>
      <c r="W64" t="s">
        <v>11024</v>
      </c>
    </row>
    <row r="65" spans="1:23" hidden="1" x14ac:dyDescent="0.25">
      <c r="A65">
        <v>4</v>
      </c>
      <c r="B65">
        <v>3</v>
      </c>
      <c r="C65" t="s">
        <v>10874</v>
      </c>
      <c r="D65">
        <v>4</v>
      </c>
      <c r="E65" t="s">
        <v>66</v>
      </c>
      <c r="F65" t="s">
        <v>10811</v>
      </c>
      <c r="G65">
        <v>3</v>
      </c>
      <c r="H65">
        <v>10</v>
      </c>
      <c r="I65">
        <v>12</v>
      </c>
      <c r="K65" t="s">
        <v>10815</v>
      </c>
      <c r="L65" t="s">
        <v>10815</v>
      </c>
      <c r="M65" t="b">
        <v>1</v>
      </c>
      <c r="N65">
        <v>3</v>
      </c>
      <c r="O65">
        <v>9</v>
      </c>
      <c r="P65">
        <v>10.3</v>
      </c>
      <c r="Q65">
        <v>12</v>
      </c>
      <c r="R65">
        <v>146.69999999999999</v>
      </c>
      <c r="S65">
        <v>200</v>
      </c>
      <c r="V65">
        <v>100</v>
      </c>
      <c r="W65" t="s">
        <v>11023</v>
      </c>
    </row>
    <row r="66" spans="1:23" hidden="1" x14ac:dyDescent="0.25">
      <c r="A66">
        <v>4</v>
      </c>
      <c r="B66">
        <v>3</v>
      </c>
      <c r="C66" t="s">
        <v>10874</v>
      </c>
      <c r="D66">
        <v>5</v>
      </c>
      <c r="E66" t="s">
        <v>84</v>
      </c>
      <c r="F66" t="s">
        <v>10811</v>
      </c>
      <c r="G66">
        <v>3</v>
      </c>
      <c r="H66">
        <v>12</v>
      </c>
      <c r="I66">
        <v>15</v>
      </c>
      <c r="K66" t="s">
        <v>10815</v>
      </c>
      <c r="L66" t="s">
        <v>10815</v>
      </c>
      <c r="M66" t="b">
        <v>1</v>
      </c>
      <c r="N66">
        <v>3</v>
      </c>
      <c r="O66">
        <v>9</v>
      </c>
      <c r="P66">
        <v>14.9</v>
      </c>
      <c r="Q66">
        <v>15</v>
      </c>
      <c r="R66">
        <v>6.7</v>
      </c>
      <c r="S66">
        <v>10</v>
      </c>
      <c r="V66">
        <v>100</v>
      </c>
      <c r="W66" t="s">
        <v>11023</v>
      </c>
    </row>
    <row r="67" spans="1:23" hidden="1" x14ac:dyDescent="0.25">
      <c r="A67">
        <v>4</v>
      </c>
      <c r="B67">
        <v>3</v>
      </c>
      <c r="C67" t="s">
        <v>10874</v>
      </c>
      <c r="D67">
        <v>6</v>
      </c>
      <c r="E67" t="s">
        <v>15</v>
      </c>
      <c r="F67" t="s">
        <v>10811</v>
      </c>
      <c r="G67">
        <v>2</v>
      </c>
      <c r="J67">
        <v>45</v>
      </c>
      <c r="K67" t="s">
        <v>10815</v>
      </c>
      <c r="L67" t="s">
        <v>10815</v>
      </c>
      <c r="M67" t="b">
        <v>1</v>
      </c>
      <c r="N67">
        <v>3</v>
      </c>
      <c r="O67">
        <v>8</v>
      </c>
      <c r="R67">
        <v>72.5</v>
      </c>
      <c r="S67">
        <v>75</v>
      </c>
      <c r="T67">
        <v>52.7</v>
      </c>
      <c r="U67">
        <v>60</v>
      </c>
      <c r="V67">
        <v>133.30000000000001</v>
      </c>
    </row>
    <row r="68" spans="1:23" hidden="1" x14ac:dyDescent="0.25">
      <c r="A68">
        <v>4</v>
      </c>
      <c r="B68">
        <v>3</v>
      </c>
      <c r="C68" t="s">
        <v>10874</v>
      </c>
      <c r="D68">
        <v>7</v>
      </c>
      <c r="E68" t="s">
        <v>8734</v>
      </c>
      <c r="F68" t="s">
        <v>10811</v>
      </c>
      <c r="G68">
        <v>2</v>
      </c>
      <c r="H68">
        <v>10</v>
      </c>
      <c r="I68">
        <v>12</v>
      </c>
      <c r="K68" t="s">
        <v>10815</v>
      </c>
      <c r="L68" t="s">
        <v>10815</v>
      </c>
      <c r="M68" t="b">
        <v>1</v>
      </c>
      <c r="N68">
        <v>3</v>
      </c>
      <c r="O68">
        <v>6</v>
      </c>
      <c r="P68">
        <v>8.6999999999999993</v>
      </c>
      <c r="Q68">
        <v>10</v>
      </c>
      <c r="R68">
        <v>28.3</v>
      </c>
      <c r="S68">
        <v>30</v>
      </c>
      <c r="V68">
        <v>100</v>
      </c>
      <c r="W68" t="s">
        <v>11024</v>
      </c>
    </row>
    <row r="69" spans="1:23" hidden="1" x14ac:dyDescent="0.25">
      <c r="A69">
        <v>4</v>
      </c>
      <c r="B69">
        <v>4</v>
      </c>
      <c r="C69" t="s">
        <v>9744</v>
      </c>
      <c r="D69">
        <v>2</v>
      </c>
      <c r="E69" t="s">
        <v>8734</v>
      </c>
      <c r="F69" t="s">
        <v>10811</v>
      </c>
      <c r="G69">
        <v>4</v>
      </c>
      <c r="H69">
        <v>8</v>
      </c>
      <c r="I69">
        <v>12</v>
      </c>
      <c r="K69" t="s">
        <v>10862</v>
      </c>
      <c r="L69">
        <v>46024</v>
      </c>
      <c r="M69" t="b">
        <v>1</v>
      </c>
      <c r="N69">
        <v>3</v>
      </c>
      <c r="O69">
        <v>12</v>
      </c>
      <c r="P69">
        <v>8.6</v>
      </c>
      <c r="Q69">
        <v>12</v>
      </c>
      <c r="R69">
        <v>29.6</v>
      </c>
      <c r="S69">
        <v>30</v>
      </c>
      <c r="V69">
        <v>100</v>
      </c>
      <c r="W69" t="s">
        <v>11023</v>
      </c>
    </row>
    <row r="70" spans="1:23" hidden="1" x14ac:dyDescent="0.25">
      <c r="A70">
        <v>4</v>
      </c>
      <c r="B70">
        <v>4</v>
      </c>
      <c r="C70" t="s">
        <v>9744</v>
      </c>
      <c r="D70">
        <v>3</v>
      </c>
      <c r="E70" t="s">
        <v>112</v>
      </c>
      <c r="F70" t="s">
        <v>10811</v>
      </c>
      <c r="G70">
        <v>3</v>
      </c>
      <c r="H70">
        <v>12</v>
      </c>
      <c r="I70">
        <v>15</v>
      </c>
      <c r="K70" t="s">
        <v>10815</v>
      </c>
      <c r="L70" t="s">
        <v>10815</v>
      </c>
      <c r="M70" t="b">
        <v>1</v>
      </c>
      <c r="N70">
        <v>3</v>
      </c>
      <c r="O70">
        <v>9</v>
      </c>
      <c r="P70">
        <v>14.7</v>
      </c>
      <c r="Q70">
        <v>15</v>
      </c>
      <c r="R70">
        <v>36.1</v>
      </c>
      <c r="S70">
        <v>40</v>
      </c>
      <c r="V70">
        <v>100</v>
      </c>
      <c r="W70" t="s">
        <v>11023</v>
      </c>
    </row>
    <row r="71" spans="1:23" hidden="1" x14ac:dyDescent="0.25">
      <c r="A71">
        <v>4</v>
      </c>
      <c r="B71">
        <v>4</v>
      </c>
      <c r="C71" t="s">
        <v>9744</v>
      </c>
      <c r="D71">
        <v>4</v>
      </c>
      <c r="E71" t="s">
        <v>214</v>
      </c>
      <c r="F71" t="s">
        <v>10811</v>
      </c>
      <c r="G71">
        <v>4</v>
      </c>
      <c r="H71">
        <v>10</v>
      </c>
      <c r="I71">
        <v>12</v>
      </c>
      <c r="K71" t="s">
        <v>10815</v>
      </c>
      <c r="L71" t="s">
        <v>10815</v>
      </c>
      <c r="M71" t="b">
        <v>1</v>
      </c>
      <c r="N71">
        <v>3</v>
      </c>
      <c r="O71">
        <v>12</v>
      </c>
      <c r="P71">
        <v>10.5</v>
      </c>
      <c r="Q71">
        <v>12</v>
      </c>
      <c r="R71">
        <v>47.9</v>
      </c>
      <c r="S71">
        <v>50</v>
      </c>
      <c r="V71">
        <v>100</v>
      </c>
      <c r="W71" t="s">
        <v>11023</v>
      </c>
    </row>
    <row r="72" spans="1:23" hidden="1" x14ac:dyDescent="0.25">
      <c r="A72">
        <v>4</v>
      </c>
      <c r="B72">
        <v>4</v>
      </c>
      <c r="C72" t="s">
        <v>9744</v>
      </c>
      <c r="D72">
        <v>5</v>
      </c>
      <c r="E72" t="s">
        <v>222</v>
      </c>
      <c r="F72" t="s">
        <v>10811</v>
      </c>
      <c r="G72">
        <v>3</v>
      </c>
      <c r="H72">
        <v>10</v>
      </c>
      <c r="I72">
        <v>12</v>
      </c>
      <c r="K72" t="s">
        <v>10815</v>
      </c>
      <c r="L72" t="s">
        <v>10815</v>
      </c>
      <c r="M72" t="b">
        <v>1</v>
      </c>
      <c r="N72">
        <v>3</v>
      </c>
      <c r="O72">
        <v>9</v>
      </c>
      <c r="P72">
        <v>11.1</v>
      </c>
      <c r="Q72">
        <v>14</v>
      </c>
      <c r="R72">
        <v>11.9</v>
      </c>
      <c r="S72">
        <v>15</v>
      </c>
      <c r="V72">
        <v>100</v>
      </c>
      <c r="W72" t="s">
        <v>11023</v>
      </c>
    </row>
    <row r="73" spans="1:23" hidden="1" x14ac:dyDescent="0.25">
      <c r="A73">
        <v>4</v>
      </c>
      <c r="B73">
        <v>4</v>
      </c>
      <c r="C73" t="s">
        <v>9744</v>
      </c>
      <c r="D73">
        <v>6</v>
      </c>
      <c r="E73" t="s">
        <v>1</v>
      </c>
      <c r="F73" t="s">
        <v>10811</v>
      </c>
      <c r="G73">
        <v>3</v>
      </c>
      <c r="J73">
        <v>45</v>
      </c>
      <c r="K73" t="s">
        <v>10815</v>
      </c>
      <c r="L73" t="s">
        <v>10815</v>
      </c>
      <c r="M73" t="b">
        <v>1</v>
      </c>
      <c r="N73">
        <v>3</v>
      </c>
      <c r="O73">
        <v>10</v>
      </c>
      <c r="R73">
        <v>150</v>
      </c>
      <c r="S73">
        <v>150</v>
      </c>
      <c r="T73">
        <v>51</v>
      </c>
      <c r="U73">
        <v>60</v>
      </c>
      <c r="V73">
        <v>111.1</v>
      </c>
    </row>
    <row r="74" spans="1:23" hidden="1" x14ac:dyDescent="0.25">
      <c r="A74">
        <v>4</v>
      </c>
      <c r="B74">
        <v>4</v>
      </c>
      <c r="C74" t="s">
        <v>9744</v>
      </c>
      <c r="D74">
        <v>7</v>
      </c>
      <c r="E74" t="s">
        <v>356</v>
      </c>
      <c r="F74" t="s">
        <v>10814</v>
      </c>
      <c r="G74">
        <v>1</v>
      </c>
      <c r="J74">
        <v>480</v>
      </c>
      <c r="K74" t="s">
        <v>10815</v>
      </c>
      <c r="L74" t="s">
        <v>10815</v>
      </c>
      <c r="M74" t="b">
        <v>1</v>
      </c>
      <c r="N74">
        <v>3</v>
      </c>
      <c r="O74">
        <v>5</v>
      </c>
      <c r="T74">
        <v>372</v>
      </c>
      <c r="U74">
        <v>480</v>
      </c>
      <c r="V74">
        <v>166.7</v>
      </c>
    </row>
    <row r="75" spans="1:23" hidden="1" x14ac:dyDescent="0.25">
      <c r="A75">
        <v>5</v>
      </c>
      <c r="B75">
        <v>1</v>
      </c>
      <c r="C75" t="s">
        <v>9528</v>
      </c>
      <c r="D75">
        <v>1</v>
      </c>
      <c r="E75" t="s">
        <v>249</v>
      </c>
      <c r="F75" t="s">
        <v>10811</v>
      </c>
      <c r="G75">
        <v>4</v>
      </c>
      <c r="H75">
        <v>6</v>
      </c>
      <c r="I75">
        <v>8</v>
      </c>
      <c r="K75" t="s">
        <v>11027</v>
      </c>
      <c r="L75">
        <v>46024</v>
      </c>
      <c r="M75" t="b">
        <v>1</v>
      </c>
      <c r="N75">
        <v>6</v>
      </c>
      <c r="O75">
        <v>24</v>
      </c>
      <c r="P75">
        <v>8</v>
      </c>
      <c r="Q75">
        <v>9</v>
      </c>
      <c r="R75">
        <v>149.6</v>
      </c>
      <c r="S75">
        <v>160</v>
      </c>
      <c r="V75">
        <v>100</v>
      </c>
      <c r="W75" t="s">
        <v>11023</v>
      </c>
    </row>
    <row r="76" spans="1:23" hidden="1" x14ac:dyDescent="0.25">
      <c r="A76">
        <v>5</v>
      </c>
      <c r="B76">
        <v>1</v>
      </c>
      <c r="C76" t="s">
        <v>9528</v>
      </c>
      <c r="D76">
        <v>2</v>
      </c>
      <c r="E76" t="s">
        <v>256</v>
      </c>
      <c r="F76" t="s">
        <v>10811</v>
      </c>
      <c r="G76">
        <v>3</v>
      </c>
      <c r="H76">
        <v>8</v>
      </c>
      <c r="I76">
        <v>8</v>
      </c>
      <c r="K76" t="s">
        <v>1562</v>
      </c>
      <c r="L76" t="s">
        <v>10815</v>
      </c>
      <c r="M76" t="b">
        <v>1</v>
      </c>
      <c r="N76">
        <v>6</v>
      </c>
      <c r="O76">
        <v>18</v>
      </c>
      <c r="P76">
        <v>8</v>
      </c>
      <c r="Q76">
        <v>8</v>
      </c>
      <c r="R76">
        <v>44.7</v>
      </c>
      <c r="S76">
        <v>50</v>
      </c>
      <c r="V76">
        <v>100</v>
      </c>
      <c r="W76" t="s">
        <v>11023</v>
      </c>
    </row>
    <row r="77" spans="1:23" hidden="1" x14ac:dyDescent="0.25">
      <c r="A77">
        <v>5</v>
      </c>
      <c r="B77">
        <v>1</v>
      </c>
      <c r="C77" t="s">
        <v>9528</v>
      </c>
      <c r="D77">
        <v>3</v>
      </c>
      <c r="E77" t="s">
        <v>41</v>
      </c>
      <c r="F77" t="s">
        <v>10811</v>
      </c>
      <c r="G77">
        <v>4</v>
      </c>
      <c r="H77">
        <v>8</v>
      </c>
      <c r="I77">
        <v>10</v>
      </c>
      <c r="K77" t="s">
        <v>1562</v>
      </c>
      <c r="L77" t="s">
        <v>10815</v>
      </c>
      <c r="M77" t="b">
        <v>1</v>
      </c>
      <c r="N77">
        <v>6</v>
      </c>
      <c r="O77">
        <v>24</v>
      </c>
      <c r="P77">
        <v>7.8</v>
      </c>
      <c r="Q77">
        <v>9</v>
      </c>
      <c r="R77">
        <v>74.2</v>
      </c>
      <c r="S77">
        <v>75</v>
      </c>
      <c r="V77">
        <v>100</v>
      </c>
      <c r="W77" t="s">
        <v>11024</v>
      </c>
    </row>
    <row r="78" spans="1:23" hidden="1" x14ac:dyDescent="0.25">
      <c r="A78">
        <v>5</v>
      </c>
      <c r="B78">
        <v>1</v>
      </c>
      <c r="C78" t="s">
        <v>9528</v>
      </c>
      <c r="D78">
        <v>4</v>
      </c>
      <c r="E78" t="s">
        <v>45</v>
      </c>
      <c r="F78" t="s">
        <v>10811</v>
      </c>
      <c r="G78">
        <v>3</v>
      </c>
      <c r="H78">
        <v>10</v>
      </c>
      <c r="I78">
        <v>10</v>
      </c>
      <c r="K78" t="s">
        <v>10815</v>
      </c>
      <c r="L78" t="s">
        <v>10815</v>
      </c>
      <c r="M78" t="b">
        <v>1</v>
      </c>
      <c r="N78">
        <v>6</v>
      </c>
      <c r="O78">
        <v>18</v>
      </c>
      <c r="P78">
        <v>10.199999999999999</v>
      </c>
      <c r="Q78">
        <v>12</v>
      </c>
      <c r="R78">
        <v>147.19999999999999</v>
      </c>
      <c r="S78">
        <v>160</v>
      </c>
      <c r="V78">
        <v>100</v>
      </c>
      <c r="W78" t="s">
        <v>11022</v>
      </c>
    </row>
    <row r="79" spans="1:23" hidden="1" x14ac:dyDescent="0.25">
      <c r="A79">
        <v>5</v>
      </c>
      <c r="B79">
        <v>1</v>
      </c>
      <c r="C79" t="s">
        <v>9528</v>
      </c>
      <c r="D79">
        <v>5</v>
      </c>
      <c r="E79" t="s">
        <v>15</v>
      </c>
      <c r="F79" t="s">
        <v>10811</v>
      </c>
      <c r="G79">
        <v>3</v>
      </c>
      <c r="J79">
        <v>60</v>
      </c>
      <c r="K79" t="s">
        <v>10815</v>
      </c>
      <c r="L79" t="s">
        <v>10815</v>
      </c>
      <c r="M79" t="b">
        <v>1</v>
      </c>
      <c r="N79">
        <v>6</v>
      </c>
      <c r="O79">
        <v>18</v>
      </c>
      <c r="R79">
        <v>74.2</v>
      </c>
      <c r="S79">
        <v>75</v>
      </c>
      <c r="T79">
        <v>46.6</v>
      </c>
      <c r="U79">
        <v>60</v>
      </c>
      <c r="V79">
        <v>100</v>
      </c>
    </row>
    <row r="80" spans="1:23" hidden="1" x14ac:dyDescent="0.25">
      <c r="A80">
        <v>5</v>
      </c>
      <c r="B80">
        <v>1</v>
      </c>
      <c r="C80" t="s">
        <v>9528</v>
      </c>
      <c r="D80">
        <v>6</v>
      </c>
      <c r="E80" t="s">
        <v>329</v>
      </c>
      <c r="F80" t="s">
        <v>10811</v>
      </c>
      <c r="G80">
        <v>3</v>
      </c>
      <c r="J80">
        <v>45</v>
      </c>
      <c r="K80" t="s">
        <v>10815</v>
      </c>
      <c r="L80" t="s">
        <v>10815</v>
      </c>
      <c r="M80" t="b">
        <v>1</v>
      </c>
      <c r="N80">
        <v>5</v>
      </c>
      <c r="O80">
        <v>15</v>
      </c>
      <c r="R80">
        <v>0</v>
      </c>
      <c r="S80">
        <v>0</v>
      </c>
      <c r="T80">
        <v>43.6</v>
      </c>
      <c r="U80">
        <v>49.8</v>
      </c>
      <c r="V80">
        <v>100</v>
      </c>
    </row>
    <row r="81" spans="1:23" hidden="1" x14ac:dyDescent="0.25">
      <c r="A81">
        <v>5</v>
      </c>
      <c r="B81">
        <v>1</v>
      </c>
      <c r="C81" t="s">
        <v>9528</v>
      </c>
      <c r="D81">
        <v>7</v>
      </c>
      <c r="E81" t="s">
        <v>356</v>
      </c>
      <c r="F81" t="s">
        <v>10814</v>
      </c>
      <c r="G81">
        <v>1</v>
      </c>
      <c r="J81">
        <v>600</v>
      </c>
      <c r="K81" t="s">
        <v>10815</v>
      </c>
      <c r="L81" t="s">
        <v>10815</v>
      </c>
      <c r="M81" t="b">
        <v>1</v>
      </c>
      <c r="N81">
        <v>5</v>
      </c>
      <c r="O81">
        <v>10</v>
      </c>
      <c r="T81">
        <v>298.5</v>
      </c>
      <c r="U81">
        <v>480</v>
      </c>
      <c r="V81">
        <v>200</v>
      </c>
    </row>
    <row r="82" spans="1:23" hidden="1" x14ac:dyDescent="0.25">
      <c r="A82">
        <v>5</v>
      </c>
      <c r="B82">
        <v>2</v>
      </c>
      <c r="C82" t="s">
        <v>9591</v>
      </c>
      <c r="D82">
        <v>4</v>
      </c>
      <c r="E82" t="s">
        <v>1404</v>
      </c>
      <c r="F82" t="s">
        <v>10811</v>
      </c>
      <c r="G82">
        <v>4</v>
      </c>
      <c r="H82">
        <v>6</v>
      </c>
      <c r="I82">
        <v>8</v>
      </c>
      <c r="K82" t="s">
        <v>11027</v>
      </c>
      <c r="L82">
        <v>46024</v>
      </c>
      <c r="M82" t="b">
        <v>1</v>
      </c>
      <c r="N82">
        <v>6</v>
      </c>
      <c r="O82">
        <v>24</v>
      </c>
      <c r="P82">
        <v>7.4</v>
      </c>
      <c r="Q82">
        <v>8</v>
      </c>
      <c r="R82">
        <v>69.2</v>
      </c>
      <c r="S82">
        <v>120</v>
      </c>
      <c r="V82">
        <v>100</v>
      </c>
      <c r="W82" t="s">
        <v>11023</v>
      </c>
    </row>
    <row r="83" spans="1:23" hidden="1" x14ac:dyDescent="0.25">
      <c r="A83">
        <v>5</v>
      </c>
      <c r="B83">
        <v>2</v>
      </c>
      <c r="C83" t="s">
        <v>9591</v>
      </c>
      <c r="D83">
        <v>5</v>
      </c>
      <c r="E83" t="s">
        <v>2295</v>
      </c>
      <c r="F83" t="s">
        <v>10811</v>
      </c>
      <c r="G83">
        <v>3</v>
      </c>
      <c r="H83">
        <v>8</v>
      </c>
      <c r="I83">
        <v>10</v>
      </c>
      <c r="K83" t="s">
        <v>11029</v>
      </c>
      <c r="L83" t="s">
        <v>10815</v>
      </c>
      <c r="M83" t="b">
        <v>1</v>
      </c>
      <c r="N83">
        <v>6</v>
      </c>
      <c r="O83">
        <v>18</v>
      </c>
      <c r="P83">
        <v>10.199999999999999</v>
      </c>
      <c r="Q83">
        <v>12</v>
      </c>
      <c r="R83">
        <v>61.1</v>
      </c>
      <c r="S83">
        <v>80</v>
      </c>
      <c r="V83">
        <v>100</v>
      </c>
      <c r="W83" t="s">
        <v>11022</v>
      </c>
    </row>
    <row r="84" spans="1:23" hidden="1" x14ac:dyDescent="0.25">
      <c r="A84">
        <v>5</v>
      </c>
      <c r="B84">
        <v>2</v>
      </c>
      <c r="C84" t="s">
        <v>9591</v>
      </c>
      <c r="D84">
        <v>6</v>
      </c>
      <c r="E84" t="s">
        <v>192</v>
      </c>
      <c r="F84" t="s">
        <v>10811</v>
      </c>
      <c r="G84">
        <v>3</v>
      </c>
      <c r="H84">
        <v>6</v>
      </c>
      <c r="I84">
        <v>8</v>
      </c>
      <c r="K84" t="s">
        <v>10815</v>
      </c>
      <c r="L84" t="s">
        <v>10815</v>
      </c>
      <c r="M84" t="b">
        <v>1</v>
      </c>
      <c r="N84">
        <v>6</v>
      </c>
      <c r="O84">
        <v>18</v>
      </c>
      <c r="P84">
        <v>7.7</v>
      </c>
      <c r="Q84">
        <v>10</v>
      </c>
      <c r="R84">
        <v>38.9</v>
      </c>
      <c r="S84">
        <v>45</v>
      </c>
      <c r="V84">
        <v>100</v>
      </c>
      <c r="W84" t="s">
        <v>11023</v>
      </c>
    </row>
    <row r="85" spans="1:23" hidden="1" x14ac:dyDescent="0.25">
      <c r="A85">
        <v>5</v>
      </c>
      <c r="B85">
        <v>2</v>
      </c>
      <c r="C85" t="s">
        <v>9591</v>
      </c>
      <c r="D85">
        <v>7</v>
      </c>
      <c r="E85" t="s">
        <v>214</v>
      </c>
      <c r="F85" t="s">
        <v>10811</v>
      </c>
      <c r="G85">
        <v>4</v>
      </c>
      <c r="H85">
        <v>10</v>
      </c>
      <c r="I85">
        <v>12</v>
      </c>
      <c r="K85" t="s">
        <v>1562</v>
      </c>
      <c r="L85" t="s">
        <v>10815</v>
      </c>
      <c r="M85" t="b">
        <v>1</v>
      </c>
      <c r="N85">
        <v>6</v>
      </c>
      <c r="O85">
        <v>24</v>
      </c>
      <c r="P85">
        <v>8.5</v>
      </c>
      <c r="Q85">
        <v>12</v>
      </c>
      <c r="R85">
        <v>49.4</v>
      </c>
      <c r="S85">
        <v>50</v>
      </c>
      <c r="V85">
        <v>100</v>
      </c>
      <c r="W85" t="s">
        <v>11024</v>
      </c>
    </row>
    <row r="86" spans="1:23" hidden="1" x14ac:dyDescent="0.25">
      <c r="A86">
        <v>5</v>
      </c>
      <c r="B86">
        <v>2</v>
      </c>
      <c r="C86" t="s">
        <v>9591</v>
      </c>
      <c r="D86">
        <v>8</v>
      </c>
      <c r="E86" t="s">
        <v>235</v>
      </c>
      <c r="F86" t="s">
        <v>10811</v>
      </c>
      <c r="G86">
        <v>3</v>
      </c>
      <c r="H86">
        <v>10</v>
      </c>
      <c r="I86">
        <v>12</v>
      </c>
      <c r="K86" t="s">
        <v>11030</v>
      </c>
      <c r="L86" t="s">
        <v>10815</v>
      </c>
      <c r="M86" t="b">
        <v>1</v>
      </c>
      <c r="N86">
        <v>1</v>
      </c>
      <c r="O86">
        <v>4</v>
      </c>
      <c r="P86">
        <v>12</v>
      </c>
      <c r="Q86">
        <v>12</v>
      </c>
      <c r="R86">
        <v>12.5</v>
      </c>
      <c r="S86">
        <v>15</v>
      </c>
      <c r="V86">
        <v>133.30000000000001</v>
      </c>
      <c r="W86" t="s">
        <v>11023</v>
      </c>
    </row>
    <row r="87" spans="1:23" hidden="1" x14ac:dyDescent="0.25">
      <c r="A87">
        <v>5</v>
      </c>
      <c r="B87">
        <v>2</v>
      </c>
      <c r="C87" t="s">
        <v>9591</v>
      </c>
      <c r="D87">
        <v>9</v>
      </c>
      <c r="E87" t="s">
        <v>303</v>
      </c>
      <c r="F87" t="s">
        <v>10811</v>
      </c>
      <c r="G87">
        <v>3</v>
      </c>
      <c r="H87">
        <v>12</v>
      </c>
      <c r="I87">
        <v>15</v>
      </c>
      <c r="K87" t="s">
        <v>11028</v>
      </c>
      <c r="L87" t="s">
        <v>10815</v>
      </c>
      <c r="M87" t="b">
        <v>1</v>
      </c>
      <c r="N87">
        <v>6</v>
      </c>
      <c r="O87">
        <v>19</v>
      </c>
      <c r="P87">
        <v>13</v>
      </c>
      <c r="Q87">
        <v>15</v>
      </c>
      <c r="R87">
        <v>12.1</v>
      </c>
      <c r="S87">
        <v>20</v>
      </c>
      <c r="V87">
        <v>105.6</v>
      </c>
      <c r="W87" t="s">
        <v>11023</v>
      </c>
    </row>
    <row r="88" spans="1:23" hidden="1" x14ac:dyDescent="0.25">
      <c r="A88">
        <v>5</v>
      </c>
      <c r="B88">
        <v>2</v>
      </c>
      <c r="C88" t="s">
        <v>9591</v>
      </c>
      <c r="D88">
        <v>10</v>
      </c>
      <c r="E88" t="s">
        <v>356</v>
      </c>
      <c r="F88" t="s">
        <v>10814</v>
      </c>
      <c r="G88">
        <v>1</v>
      </c>
      <c r="J88">
        <v>480</v>
      </c>
      <c r="K88" t="s">
        <v>10815</v>
      </c>
      <c r="L88" t="s">
        <v>10815</v>
      </c>
      <c r="M88" t="b">
        <v>1</v>
      </c>
      <c r="N88">
        <v>4</v>
      </c>
      <c r="O88">
        <v>7</v>
      </c>
      <c r="T88">
        <v>324</v>
      </c>
      <c r="U88">
        <v>468</v>
      </c>
      <c r="V88">
        <v>175</v>
      </c>
    </row>
    <row r="89" spans="1:23" hidden="1" x14ac:dyDescent="0.25">
      <c r="A89">
        <v>5</v>
      </c>
      <c r="B89">
        <v>3</v>
      </c>
      <c r="C89" t="s">
        <v>9676</v>
      </c>
      <c r="D89">
        <v>1</v>
      </c>
      <c r="E89" t="s">
        <v>15</v>
      </c>
      <c r="F89" t="s">
        <v>10811</v>
      </c>
      <c r="G89">
        <v>3</v>
      </c>
      <c r="J89">
        <v>60</v>
      </c>
      <c r="K89" t="s">
        <v>10815</v>
      </c>
      <c r="L89" t="s">
        <v>10815</v>
      </c>
      <c r="M89" t="b">
        <v>1</v>
      </c>
      <c r="N89">
        <v>6</v>
      </c>
      <c r="O89">
        <v>18</v>
      </c>
      <c r="R89">
        <v>75</v>
      </c>
      <c r="S89">
        <v>75</v>
      </c>
      <c r="T89">
        <v>61.3</v>
      </c>
      <c r="U89">
        <v>75</v>
      </c>
      <c r="V89">
        <v>100</v>
      </c>
    </row>
    <row r="90" spans="1:23" hidden="1" x14ac:dyDescent="0.25">
      <c r="A90">
        <v>5</v>
      </c>
      <c r="B90">
        <v>3</v>
      </c>
      <c r="C90" t="s">
        <v>9676</v>
      </c>
      <c r="D90">
        <v>2</v>
      </c>
      <c r="E90" t="s">
        <v>41</v>
      </c>
      <c r="F90" t="s">
        <v>10811</v>
      </c>
      <c r="G90">
        <v>4</v>
      </c>
      <c r="H90">
        <v>10</v>
      </c>
      <c r="I90">
        <v>12</v>
      </c>
      <c r="K90" t="s">
        <v>1562</v>
      </c>
      <c r="L90" t="s">
        <v>10815</v>
      </c>
      <c r="M90" t="b">
        <v>1</v>
      </c>
      <c r="N90">
        <v>6</v>
      </c>
      <c r="O90">
        <v>24</v>
      </c>
      <c r="P90">
        <v>7.8</v>
      </c>
      <c r="Q90">
        <v>10</v>
      </c>
      <c r="R90">
        <v>74.2</v>
      </c>
      <c r="S90">
        <v>75</v>
      </c>
      <c r="V90">
        <v>100</v>
      </c>
      <c r="W90" t="s">
        <v>11024</v>
      </c>
    </row>
    <row r="91" spans="1:23" hidden="1" x14ac:dyDescent="0.25">
      <c r="A91">
        <v>5</v>
      </c>
      <c r="B91">
        <v>3</v>
      </c>
      <c r="C91" t="s">
        <v>9676</v>
      </c>
      <c r="D91">
        <v>3</v>
      </c>
      <c r="E91" t="s">
        <v>45</v>
      </c>
      <c r="F91" t="s">
        <v>10811</v>
      </c>
      <c r="G91">
        <v>3</v>
      </c>
      <c r="H91">
        <v>10</v>
      </c>
      <c r="I91">
        <v>12</v>
      </c>
      <c r="K91" t="s">
        <v>1562</v>
      </c>
      <c r="L91" t="s">
        <v>10815</v>
      </c>
      <c r="M91" t="b">
        <v>1</v>
      </c>
      <c r="N91">
        <v>6</v>
      </c>
      <c r="O91">
        <v>18</v>
      </c>
      <c r="P91">
        <v>11.3</v>
      </c>
      <c r="Q91">
        <v>12</v>
      </c>
      <c r="R91">
        <v>148.9</v>
      </c>
      <c r="S91">
        <v>170</v>
      </c>
      <c r="V91">
        <v>100</v>
      </c>
      <c r="W91" t="s">
        <v>11023</v>
      </c>
    </row>
    <row r="92" spans="1:23" hidden="1" x14ac:dyDescent="0.25">
      <c r="A92">
        <v>5</v>
      </c>
      <c r="B92">
        <v>3</v>
      </c>
      <c r="C92" t="s">
        <v>9676</v>
      </c>
      <c r="D92">
        <v>4</v>
      </c>
      <c r="E92" t="s">
        <v>73</v>
      </c>
      <c r="F92" t="s">
        <v>10811</v>
      </c>
      <c r="G92">
        <v>3</v>
      </c>
      <c r="H92">
        <v>15</v>
      </c>
      <c r="I92">
        <v>20</v>
      </c>
      <c r="K92" t="s">
        <v>10815</v>
      </c>
      <c r="L92" t="s">
        <v>10815</v>
      </c>
      <c r="M92" t="b">
        <v>1</v>
      </c>
      <c r="N92">
        <v>6</v>
      </c>
      <c r="O92">
        <v>18</v>
      </c>
      <c r="P92">
        <v>19.399999999999999</v>
      </c>
      <c r="Q92">
        <v>20</v>
      </c>
      <c r="R92">
        <v>36.1</v>
      </c>
      <c r="S92">
        <v>50</v>
      </c>
      <c r="V92">
        <v>100</v>
      </c>
      <c r="W92" t="s">
        <v>11023</v>
      </c>
    </row>
    <row r="93" spans="1:23" hidden="1" x14ac:dyDescent="0.25">
      <c r="A93">
        <v>5</v>
      </c>
      <c r="B93">
        <v>3</v>
      </c>
      <c r="C93" t="s">
        <v>9676</v>
      </c>
      <c r="D93">
        <v>5</v>
      </c>
      <c r="E93" t="s">
        <v>8734</v>
      </c>
      <c r="F93" t="s">
        <v>10811</v>
      </c>
      <c r="G93">
        <v>3</v>
      </c>
      <c r="H93">
        <v>8</v>
      </c>
      <c r="I93">
        <v>10</v>
      </c>
      <c r="K93" t="s">
        <v>1562</v>
      </c>
      <c r="L93" t="s">
        <v>10815</v>
      </c>
      <c r="M93" t="b">
        <v>1</v>
      </c>
      <c r="N93">
        <v>6</v>
      </c>
      <c r="O93">
        <v>17</v>
      </c>
      <c r="P93">
        <v>8.4</v>
      </c>
      <c r="Q93">
        <v>11</v>
      </c>
      <c r="R93">
        <v>30</v>
      </c>
      <c r="S93">
        <v>30</v>
      </c>
      <c r="V93">
        <v>94.4</v>
      </c>
      <c r="W93" t="s">
        <v>11023</v>
      </c>
    </row>
    <row r="94" spans="1:23" hidden="1" x14ac:dyDescent="0.25">
      <c r="A94">
        <v>5</v>
      </c>
      <c r="B94">
        <v>3</v>
      </c>
      <c r="C94" t="s">
        <v>9676</v>
      </c>
      <c r="D94">
        <v>6</v>
      </c>
      <c r="E94" t="s">
        <v>20</v>
      </c>
      <c r="F94" t="s">
        <v>10811</v>
      </c>
      <c r="G94">
        <v>3</v>
      </c>
      <c r="J94">
        <v>45</v>
      </c>
      <c r="K94" t="s">
        <v>10815</v>
      </c>
      <c r="L94" t="s">
        <v>10815</v>
      </c>
      <c r="M94" t="b">
        <v>1</v>
      </c>
      <c r="N94">
        <v>6</v>
      </c>
      <c r="O94">
        <v>18</v>
      </c>
      <c r="R94">
        <v>71.7</v>
      </c>
      <c r="S94">
        <v>75</v>
      </c>
      <c r="T94">
        <v>53.7</v>
      </c>
      <c r="U94">
        <v>60</v>
      </c>
      <c r="V94">
        <v>100</v>
      </c>
    </row>
    <row r="95" spans="1:23" hidden="1" x14ac:dyDescent="0.25">
      <c r="A95">
        <v>5</v>
      </c>
      <c r="B95">
        <v>3</v>
      </c>
      <c r="C95" t="s">
        <v>9676</v>
      </c>
      <c r="D95">
        <v>7</v>
      </c>
      <c r="E95" t="s">
        <v>356</v>
      </c>
      <c r="F95" t="s">
        <v>10814</v>
      </c>
      <c r="G95">
        <v>1</v>
      </c>
      <c r="J95">
        <v>480</v>
      </c>
      <c r="K95" t="s">
        <v>10815</v>
      </c>
      <c r="L95" t="s">
        <v>10815</v>
      </c>
      <c r="M95" t="b">
        <v>1</v>
      </c>
      <c r="N95">
        <v>4</v>
      </c>
      <c r="O95">
        <v>7</v>
      </c>
      <c r="T95">
        <v>317.10000000000002</v>
      </c>
      <c r="U95">
        <v>480</v>
      </c>
      <c r="V95">
        <v>175</v>
      </c>
    </row>
    <row r="96" spans="1:23" hidden="1" x14ac:dyDescent="0.25">
      <c r="A96">
        <v>5</v>
      </c>
      <c r="B96">
        <v>4</v>
      </c>
      <c r="C96" t="s">
        <v>9744</v>
      </c>
      <c r="D96">
        <v>1</v>
      </c>
      <c r="E96" t="s">
        <v>112</v>
      </c>
      <c r="F96" t="s">
        <v>10811</v>
      </c>
      <c r="G96">
        <v>3</v>
      </c>
      <c r="H96">
        <v>12</v>
      </c>
      <c r="I96">
        <v>15</v>
      </c>
      <c r="K96" t="s">
        <v>10815</v>
      </c>
      <c r="L96" t="s">
        <v>10815</v>
      </c>
      <c r="M96" t="b">
        <v>1</v>
      </c>
      <c r="N96">
        <v>6</v>
      </c>
      <c r="O96">
        <v>18</v>
      </c>
      <c r="P96">
        <v>14.1</v>
      </c>
      <c r="Q96">
        <v>15</v>
      </c>
      <c r="R96">
        <v>44.7</v>
      </c>
      <c r="S96">
        <v>45</v>
      </c>
      <c r="V96">
        <v>100</v>
      </c>
      <c r="W96" t="s">
        <v>11023</v>
      </c>
    </row>
    <row r="97" spans="1:23" hidden="1" x14ac:dyDescent="0.25">
      <c r="A97">
        <v>5</v>
      </c>
      <c r="B97">
        <v>4</v>
      </c>
      <c r="C97" t="s">
        <v>9744</v>
      </c>
      <c r="D97">
        <v>2</v>
      </c>
      <c r="E97" t="s">
        <v>214</v>
      </c>
      <c r="F97" t="s">
        <v>10811</v>
      </c>
      <c r="G97">
        <v>4</v>
      </c>
      <c r="H97">
        <v>10</v>
      </c>
      <c r="I97">
        <v>12</v>
      </c>
      <c r="K97" t="s">
        <v>1562</v>
      </c>
      <c r="L97" t="s">
        <v>10815</v>
      </c>
      <c r="M97" t="b">
        <v>1</v>
      </c>
      <c r="N97">
        <v>6</v>
      </c>
      <c r="O97">
        <v>24</v>
      </c>
      <c r="P97">
        <v>10.199999999999999</v>
      </c>
      <c r="Q97">
        <v>13</v>
      </c>
      <c r="R97">
        <v>49.3</v>
      </c>
      <c r="S97">
        <v>50</v>
      </c>
      <c r="V97">
        <v>100</v>
      </c>
      <c r="W97" t="s">
        <v>11023</v>
      </c>
    </row>
    <row r="98" spans="1:23" hidden="1" x14ac:dyDescent="0.25">
      <c r="A98">
        <v>5</v>
      </c>
      <c r="B98">
        <v>4</v>
      </c>
      <c r="C98" t="s">
        <v>9744</v>
      </c>
      <c r="D98">
        <v>3</v>
      </c>
      <c r="E98" t="s">
        <v>222</v>
      </c>
      <c r="F98" t="s">
        <v>10811</v>
      </c>
      <c r="G98">
        <v>3</v>
      </c>
      <c r="H98">
        <v>10</v>
      </c>
      <c r="I98">
        <v>12</v>
      </c>
      <c r="K98" t="s">
        <v>10815</v>
      </c>
      <c r="L98" t="s">
        <v>10815</v>
      </c>
      <c r="M98" t="b">
        <v>1</v>
      </c>
      <c r="N98">
        <v>5</v>
      </c>
      <c r="O98">
        <v>15</v>
      </c>
      <c r="P98">
        <v>11.1</v>
      </c>
      <c r="Q98">
        <v>12</v>
      </c>
      <c r="R98">
        <v>13.5</v>
      </c>
      <c r="S98">
        <v>15</v>
      </c>
      <c r="V98">
        <v>100</v>
      </c>
      <c r="W98" t="s">
        <v>11023</v>
      </c>
    </row>
    <row r="99" spans="1:23" hidden="1" x14ac:dyDescent="0.25">
      <c r="A99">
        <v>5</v>
      </c>
      <c r="B99">
        <v>4</v>
      </c>
      <c r="C99" t="s">
        <v>9744</v>
      </c>
      <c r="D99">
        <v>4</v>
      </c>
      <c r="E99" t="s">
        <v>8734</v>
      </c>
      <c r="F99" t="s">
        <v>10811</v>
      </c>
      <c r="G99">
        <v>3</v>
      </c>
      <c r="H99">
        <v>8</v>
      </c>
      <c r="I99">
        <v>10</v>
      </c>
      <c r="K99" t="s">
        <v>10815</v>
      </c>
      <c r="L99" t="s">
        <v>10815</v>
      </c>
      <c r="M99" t="b">
        <v>1</v>
      </c>
      <c r="N99">
        <v>6</v>
      </c>
      <c r="O99">
        <v>20</v>
      </c>
      <c r="P99">
        <v>8.9</v>
      </c>
      <c r="Q99">
        <v>12</v>
      </c>
      <c r="R99">
        <v>31</v>
      </c>
      <c r="S99">
        <v>40</v>
      </c>
      <c r="V99">
        <v>111.1</v>
      </c>
      <c r="W99" t="s">
        <v>11023</v>
      </c>
    </row>
    <row r="100" spans="1:23" hidden="1" x14ac:dyDescent="0.25">
      <c r="A100">
        <v>5</v>
      </c>
      <c r="B100">
        <v>4</v>
      </c>
      <c r="C100" t="s">
        <v>9744</v>
      </c>
      <c r="D100">
        <v>5</v>
      </c>
      <c r="E100" t="s">
        <v>303</v>
      </c>
      <c r="F100" t="s">
        <v>10811</v>
      </c>
      <c r="G100">
        <v>3</v>
      </c>
      <c r="H100">
        <v>12</v>
      </c>
      <c r="I100">
        <v>15</v>
      </c>
      <c r="K100" t="s">
        <v>11028</v>
      </c>
      <c r="L100" t="s">
        <v>10815</v>
      </c>
      <c r="M100" t="b">
        <v>1</v>
      </c>
      <c r="N100">
        <v>6</v>
      </c>
      <c r="O100">
        <v>18</v>
      </c>
      <c r="P100">
        <v>14.4</v>
      </c>
      <c r="Q100">
        <v>15</v>
      </c>
      <c r="R100">
        <v>12.8</v>
      </c>
      <c r="S100">
        <v>20</v>
      </c>
      <c r="V100">
        <v>100</v>
      </c>
      <c r="W100" t="s">
        <v>11023</v>
      </c>
    </row>
    <row r="101" spans="1:23" hidden="1" x14ac:dyDescent="0.25">
      <c r="A101">
        <v>5</v>
      </c>
      <c r="B101">
        <v>4</v>
      </c>
      <c r="C101" t="s">
        <v>9744</v>
      </c>
      <c r="D101">
        <v>6</v>
      </c>
      <c r="E101" t="s">
        <v>1534</v>
      </c>
      <c r="F101" t="s">
        <v>10811</v>
      </c>
      <c r="G101">
        <v>3</v>
      </c>
      <c r="J101">
        <v>45</v>
      </c>
      <c r="K101" t="s">
        <v>10815</v>
      </c>
      <c r="L101" t="s">
        <v>10815</v>
      </c>
      <c r="M101" t="b">
        <v>1</v>
      </c>
      <c r="N101">
        <v>6</v>
      </c>
      <c r="O101">
        <v>18</v>
      </c>
      <c r="R101">
        <v>150</v>
      </c>
      <c r="S101">
        <v>150</v>
      </c>
      <c r="T101">
        <v>59.1</v>
      </c>
      <c r="U101">
        <v>75</v>
      </c>
      <c r="V101">
        <v>100</v>
      </c>
    </row>
    <row r="102" spans="1:23" hidden="1" x14ac:dyDescent="0.25">
      <c r="A102">
        <v>5</v>
      </c>
      <c r="B102">
        <v>4</v>
      </c>
      <c r="C102" t="s">
        <v>9744</v>
      </c>
      <c r="D102">
        <v>7</v>
      </c>
      <c r="E102" t="s">
        <v>356</v>
      </c>
      <c r="F102" t="s">
        <v>10814</v>
      </c>
      <c r="G102">
        <v>1</v>
      </c>
      <c r="J102">
        <v>750</v>
      </c>
      <c r="K102" t="s">
        <v>10815</v>
      </c>
      <c r="L102" t="s">
        <v>10815</v>
      </c>
      <c r="M102" t="b">
        <v>1</v>
      </c>
      <c r="N102">
        <v>5</v>
      </c>
      <c r="O102">
        <v>10</v>
      </c>
      <c r="T102">
        <v>351</v>
      </c>
      <c r="U102">
        <v>710</v>
      </c>
      <c r="V102">
        <v>200</v>
      </c>
    </row>
    <row r="103" spans="1:23" hidden="1" x14ac:dyDescent="0.25">
      <c r="A103">
        <v>6</v>
      </c>
      <c r="B103">
        <v>1</v>
      </c>
      <c r="C103" t="s">
        <v>10915</v>
      </c>
      <c r="D103">
        <v>5</v>
      </c>
      <c r="E103" t="s">
        <v>1</v>
      </c>
      <c r="F103" t="s">
        <v>10811</v>
      </c>
      <c r="G103">
        <v>5</v>
      </c>
      <c r="J103">
        <v>60</v>
      </c>
      <c r="K103" t="s">
        <v>10815</v>
      </c>
      <c r="L103" t="s">
        <v>10815</v>
      </c>
      <c r="M103" t="b">
        <v>1</v>
      </c>
      <c r="N103">
        <v>5</v>
      </c>
      <c r="O103">
        <v>25</v>
      </c>
      <c r="R103">
        <v>150</v>
      </c>
      <c r="S103">
        <v>150</v>
      </c>
      <c r="T103">
        <v>51.8</v>
      </c>
      <c r="U103">
        <v>60</v>
      </c>
      <c r="V103">
        <v>100</v>
      </c>
    </row>
    <row r="104" spans="1:23" hidden="1" x14ac:dyDescent="0.25">
      <c r="A104">
        <v>6</v>
      </c>
      <c r="B104">
        <v>1</v>
      </c>
      <c r="C104" t="s">
        <v>10915</v>
      </c>
      <c r="D104">
        <v>6</v>
      </c>
      <c r="E104" t="s">
        <v>32</v>
      </c>
      <c r="F104" t="s">
        <v>10811</v>
      </c>
      <c r="G104">
        <v>4</v>
      </c>
      <c r="H104">
        <v>6</v>
      </c>
      <c r="I104">
        <v>8</v>
      </c>
      <c r="K104" t="s">
        <v>1562</v>
      </c>
      <c r="L104">
        <v>46024</v>
      </c>
      <c r="M104" t="b">
        <v>1</v>
      </c>
      <c r="N104">
        <v>5</v>
      </c>
      <c r="O104">
        <v>22</v>
      </c>
      <c r="P104">
        <v>7.3</v>
      </c>
      <c r="Q104">
        <v>12</v>
      </c>
      <c r="R104">
        <v>189</v>
      </c>
      <c r="S104">
        <v>207.5</v>
      </c>
      <c r="V104">
        <v>110</v>
      </c>
      <c r="W104" t="s">
        <v>11023</v>
      </c>
    </row>
    <row r="105" spans="1:23" hidden="1" x14ac:dyDescent="0.25">
      <c r="A105">
        <v>6</v>
      </c>
      <c r="B105">
        <v>1</v>
      </c>
      <c r="C105" t="s">
        <v>10915</v>
      </c>
      <c r="D105">
        <v>7</v>
      </c>
      <c r="E105" t="s">
        <v>24</v>
      </c>
      <c r="F105" t="s">
        <v>10811</v>
      </c>
      <c r="G105">
        <v>3</v>
      </c>
      <c r="H105">
        <v>6</v>
      </c>
      <c r="I105">
        <v>10</v>
      </c>
      <c r="K105" t="s">
        <v>11025</v>
      </c>
      <c r="L105" t="s">
        <v>10815</v>
      </c>
      <c r="M105" t="b">
        <v>1</v>
      </c>
      <c r="N105">
        <v>5</v>
      </c>
      <c r="O105">
        <v>15</v>
      </c>
      <c r="P105">
        <v>8</v>
      </c>
      <c r="Q105">
        <v>10</v>
      </c>
      <c r="R105">
        <v>0</v>
      </c>
      <c r="S105">
        <v>0</v>
      </c>
      <c r="V105">
        <v>100</v>
      </c>
      <c r="W105" t="s">
        <v>11023</v>
      </c>
    </row>
    <row r="106" spans="1:23" hidden="1" x14ac:dyDescent="0.25">
      <c r="A106">
        <v>6</v>
      </c>
      <c r="B106">
        <v>1</v>
      </c>
      <c r="C106" t="s">
        <v>10915</v>
      </c>
      <c r="D106">
        <v>8</v>
      </c>
      <c r="E106" t="s">
        <v>96</v>
      </c>
      <c r="F106" t="s">
        <v>10811</v>
      </c>
      <c r="G106">
        <v>3</v>
      </c>
      <c r="H106">
        <v>8</v>
      </c>
      <c r="I106">
        <v>12</v>
      </c>
      <c r="K106" t="s">
        <v>1562</v>
      </c>
      <c r="L106" t="s">
        <v>10815</v>
      </c>
      <c r="M106" t="b">
        <v>1</v>
      </c>
      <c r="N106">
        <v>5</v>
      </c>
      <c r="O106">
        <v>19</v>
      </c>
      <c r="P106">
        <v>6.8</v>
      </c>
      <c r="Q106">
        <v>9</v>
      </c>
      <c r="R106">
        <v>35</v>
      </c>
      <c r="S106">
        <v>40</v>
      </c>
      <c r="V106">
        <v>126.7</v>
      </c>
      <c r="W106" t="s">
        <v>11024</v>
      </c>
    </row>
    <row r="107" spans="1:23" hidden="1" x14ac:dyDescent="0.25">
      <c r="A107">
        <v>6</v>
      </c>
      <c r="B107">
        <v>1</v>
      </c>
      <c r="C107" t="s">
        <v>10915</v>
      </c>
      <c r="D107">
        <v>9</v>
      </c>
      <c r="E107" t="s">
        <v>356</v>
      </c>
      <c r="F107" t="s">
        <v>10814</v>
      </c>
      <c r="G107">
        <v>1</v>
      </c>
      <c r="J107">
        <v>480</v>
      </c>
      <c r="K107" t="s">
        <v>10815</v>
      </c>
      <c r="L107" t="s">
        <v>10815</v>
      </c>
      <c r="M107" t="b">
        <v>1</v>
      </c>
      <c r="N107">
        <v>5</v>
      </c>
      <c r="O107">
        <v>5</v>
      </c>
      <c r="T107">
        <v>465</v>
      </c>
      <c r="U107">
        <v>480</v>
      </c>
      <c r="V107">
        <v>100</v>
      </c>
    </row>
    <row r="108" spans="1:23" hidden="1" x14ac:dyDescent="0.25">
      <c r="A108">
        <v>6</v>
      </c>
      <c r="B108">
        <v>2</v>
      </c>
      <c r="C108" t="s">
        <v>10923</v>
      </c>
      <c r="D108">
        <v>5</v>
      </c>
      <c r="E108" t="s">
        <v>147</v>
      </c>
      <c r="F108" t="s">
        <v>10811</v>
      </c>
      <c r="G108">
        <v>4</v>
      </c>
      <c r="H108">
        <v>6</v>
      </c>
      <c r="I108">
        <v>8</v>
      </c>
      <c r="K108" t="s">
        <v>11026</v>
      </c>
      <c r="L108">
        <v>46024</v>
      </c>
      <c r="M108" t="b">
        <v>1</v>
      </c>
      <c r="N108">
        <v>5</v>
      </c>
      <c r="O108">
        <v>22</v>
      </c>
      <c r="P108">
        <v>7.2</v>
      </c>
      <c r="Q108">
        <v>12</v>
      </c>
      <c r="R108">
        <v>131.4</v>
      </c>
      <c r="S108">
        <v>150</v>
      </c>
      <c r="V108">
        <v>110</v>
      </c>
      <c r="W108" t="s">
        <v>11023</v>
      </c>
    </row>
    <row r="109" spans="1:23" hidden="1" x14ac:dyDescent="0.25">
      <c r="A109">
        <v>6</v>
      </c>
      <c r="B109">
        <v>2</v>
      </c>
      <c r="C109" t="s">
        <v>10923</v>
      </c>
      <c r="D109">
        <v>6</v>
      </c>
      <c r="E109" t="s">
        <v>177</v>
      </c>
      <c r="F109" t="s">
        <v>10811</v>
      </c>
      <c r="G109">
        <v>3</v>
      </c>
      <c r="H109">
        <v>8</v>
      </c>
      <c r="I109">
        <v>8</v>
      </c>
      <c r="K109" t="s">
        <v>1562</v>
      </c>
      <c r="L109" t="s">
        <v>10815</v>
      </c>
      <c r="M109" t="b">
        <v>1</v>
      </c>
      <c r="N109">
        <v>5</v>
      </c>
      <c r="O109">
        <v>16</v>
      </c>
      <c r="P109">
        <v>10.8</v>
      </c>
      <c r="Q109">
        <v>12</v>
      </c>
      <c r="R109">
        <v>35</v>
      </c>
      <c r="S109">
        <v>45</v>
      </c>
      <c r="V109">
        <v>106.7</v>
      </c>
      <c r="W109" t="s">
        <v>11022</v>
      </c>
    </row>
    <row r="110" spans="1:23" hidden="1" x14ac:dyDescent="0.25">
      <c r="A110">
        <v>6</v>
      </c>
      <c r="B110">
        <v>2</v>
      </c>
      <c r="C110" t="s">
        <v>10923</v>
      </c>
      <c r="D110">
        <v>7</v>
      </c>
      <c r="E110" t="s">
        <v>309</v>
      </c>
      <c r="F110" t="s">
        <v>10811</v>
      </c>
      <c r="G110">
        <v>3</v>
      </c>
      <c r="H110">
        <v>12</v>
      </c>
      <c r="I110">
        <v>15</v>
      </c>
      <c r="K110" t="s">
        <v>11028</v>
      </c>
      <c r="L110" t="s">
        <v>10815</v>
      </c>
      <c r="M110" t="b">
        <v>1</v>
      </c>
      <c r="N110">
        <v>5</v>
      </c>
      <c r="O110">
        <v>15</v>
      </c>
      <c r="P110">
        <v>13.8</v>
      </c>
      <c r="Q110">
        <v>15</v>
      </c>
      <c r="R110">
        <v>11.5</v>
      </c>
      <c r="S110">
        <v>15</v>
      </c>
      <c r="V110">
        <v>100</v>
      </c>
      <c r="W110" t="s">
        <v>11023</v>
      </c>
    </row>
    <row r="111" spans="1:23" hidden="1" x14ac:dyDescent="0.25">
      <c r="A111">
        <v>6</v>
      </c>
      <c r="B111">
        <v>2</v>
      </c>
      <c r="C111" t="s">
        <v>10923</v>
      </c>
      <c r="D111">
        <v>8</v>
      </c>
      <c r="E111" t="s">
        <v>222</v>
      </c>
      <c r="F111" t="s">
        <v>10811</v>
      </c>
      <c r="G111">
        <v>3</v>
      </c>
      <c r="H111">
        <v>10</v>
      </c>
      <c r="I111">
        <v>15</v>
      </c>
      <c r="K111" t="s">
        <v>11031</v>
      </c>
      <c r="L111" t="s">
        <v>10815</v>
      </c>
      <c r="M111" t="b">
        <v>1</v>
      </c>
      <c r="N111">
        <v>5</v>
      </c>
      <c r="O111">
        <v>15</v>
      </c>
      <c r="P111">
        <v>11</v>
      </c>
      <c r="Q111">
        <v>15</v>
      </c>
      <c r="R111">
        <v>24</v>
      </c>
      <c r="S111">
        <v>25</v>
      </c>
      <c r="V111">
        <v>100</v>
      </c>
      <c r="W111" t="s">
        <v>11023</v>
      </c>
    </row>
    <row r="112" spans="1:23" hidden="1" x14ac:dyDescent="0.25">
      <c r="A112">
        <v>6</v>
      </c>
      <c r="B112">
        <v>2</v>
      </c>
      <c r="C112" t="s">
        <v>10923</v>
      </c>
      <c r="D112">
        <v>9</v>
      </c>
      <c r="E112" t="s">
        <v>415</v>
      </c>
      <c r="F112" t="s">
        <v>10811</v>
      </c>
      <c r="G112">
        <v>2</v>
      </c>
      <c r="J112">
        <v>20</v>
      </c>
      <c r="K112" t="s">
        <v>10815</v>
      </c>
      <c r="L112" t="s">
        <v>10815</v>
      </c>
      <c r="M112" t="b">
        <v>1</v>
      </c>
      <c r="N112">
        <v>5</v>
      </c>
      <c r="O112">
        <v>8</v>
      </c>
      <c r="R112">
        <v>28.8</v>
      </c>
      <c r="S112">
        <v>30</v>
      </c>
      <c r="T112">
        <v>30</v>
      </c>
      <c r="U112">
        <v>60</v>
      </c>
      <c r="V112">
        <v>80</v>
      </c>
    </row>
    <row r="113" spans="1:23" hidden="1" x14ac:dyDescent="0.25">
      <c r="A113">
        <v>6</v>
      </c>
      <c r="B113">
        <v>2</v>
      </c>
      <c r="C113" t="s">
        <v>10923</v>
      </c>
      <c r="D113">
        <v>10</v>
      </c>
      <c r="E113" t="s">
        <v>420</v>
      </c>
      <c r="F113" t="s">
        <v>10811</v>
      </c>
      <c r="G113">
        <v>1</v>
      </c>
      <c r="H113">
        <v>20</v>
      </c>
      <c r="I113">
        <v>20</v>
      </c>
      <c r="K113" t="s">
        <v>10815</v>
      </c>
      <c r="L113" t="s">
        <v>10815</v>
      </c>
      <c r="M113" t="b">
        <v>1</v>
      </c>
      <c r="N113">
        <v>4</v>
      </c>
      <c r="O113">
        <v>8</v>
      </c>
      <c r="P113">
        <v>14.1</v>
      </c>
      <c r="Q113">
        <v>20</v>
      </c>
      <c r="R113">
        <v>43.8</v>
      </c>
      <c r="S113">
        <v>50</v>
      </c>
      <c r="V113">
        <v>200</v>
      </c>
      <c r="W113" t="s">
        <v>11024</v>
      </c>
    </row>
    <row r="114" spans="1:23" hidden="1" x14ac:dyDescent="0.25">
      <c r="A114">
        <v>6</v>
      </c>
      <c r="B114">
        <v>3</v>
      </c>
      <c r="C114" t="s">
        <v>10930</v>
      </c>
      <c r="D114">
        <v>1</v>
      </c>
      <c r="E114" t="s">
        <v>15</v>
      </c>
      <c r="F114" t="s">
        <v>10811</v>
      </c>
      <c r="G114">
        <v>4</v>
      </c>
      <c r="J114">
        <v>60</v>
      </c>
      <c r="K114" t="s">
        <v>10815</v>
      </c>
      <c r="L114" t="s">
        <v>10815</v>
      </c>
      <c r="M114" t="b">
        <v>1</v>
      </c>
      <c r="N114">
        <v>5</v>
      </c>
      <c r="O114">
        <v>20</v>
      </c>
      <c r="R114">
        <v>75</v>
      </c>
      <c r="S114">
        <v>75</v>
      </c>
      <c r="T114">
        <v>57.8</v>
      </c>
      <c r="U114">
        <v>60</v>
      </c>
      <c r="V114">
        <v>100</v>
      </c>
    </row>
    <row r="115" spans="1:23" hidden="1" x14ac:dyDescent="0.25">
      <c r="A115">
        <v>6</v>
      </c>
      <c r="B115">
        <v>3</v>
      </c>
      <c r="C115" t="s">
        <v>10930</v>
      </c>
      <c r="D115">
        <v>2</v>
      </c>
      <c r="E115" t="s">
        <v>55</v>
      </c>
      <c r="F115" t="s">
        <v>10811</v>
      </c>
      <c r="G115">
        <v>4</v>
      </c>
      <c r="H115">
        <v>10</v>
      </c>
      <c r="I115">
        <v>12</v>
      </c>
      <c r="K115" t="s">
        <v>11028</v>
      </c>
      <c r="L115" t="s">
        <v>10815</v>
      </c>
      <c r="M115" t="b">
        <v>1</v>
      </c>
      <c r="N115">
        <v>5</v>
      </c>
      <c r="O115">
        <v>19</v>
      </c>
      <c r="P115">
        <v>11</v>
      </c>
      <c r="Q115">
        <v>12</v>
      </c>
      <c r="R115">
        <v>59.9</v>
      </c>
      <c r="S115">
        <v>67.5</v>
      </c>
      <c r="V115">
        <v>95</v>
      </c>
      <c r="W115" t="s">
        <v>11023</v>
      </c>
    </row>
    <row r="116" spans="1:23" hidden="1" x14ac:dyDescent="0.25">
      <c r="A116">
        <v>6</v>
      </c>
      <c r="B116">
        <v>3</v>
      </c>
      <c r="C116" t="s">
        <v>10930</v>
      </c>
      <c r="D116">
        <v>3</v>
      </c>
      <c r="E116" t="s">
        <v>79</v>
      </c>
      <c r="F116" t="s">
        <v>10811</v>
      </c>
      <c r="G116">
        <v>3</v>
      </c>
      <c r="H116">
        <v>12</v>
      </c>
      <c r="I116">
        <v>15</v>
      </c>
      <c r="K116" t="s">
        <v>11028</v>
      </c>
      <c r="L116" t="s">
        <v>10815</v>
      </c>
      <c r="M116" t="b">
        <v>1</v>
      </c>
      <c r="N116">
        <v>5</v>
      </c>
      <c r="O116">
        <v>17</v>
      </c>
      <c r="P116">
        <v>15.7</v>
      </c>
      <c r="Q116">
        <v>20</v>
      </c>
      <c r="R116">
        <v>24</v>
      </c>
      <c r="S116">
        <v>37.5</v>
      </c>
      <c r="V116">
        <v>113.3</v>
      </c>
      <c r="W116" t="s">
        <v>11022</v>
      </c>
    </row>
    <row r="117" spans="1:23" hidden="1" x14ac:dyDescent="0.25">
      <c r="A117">
        <v>6</v>
      </c>
      <c r="B117">
        <v>3</v>
      </c>
      <c r="C117" t="s">
        <v>10930</v>
      </c>
      <c r="D117">
        <v>4</v>
      </c>
      <c r="E117" t="s">
        <v>99</v>
      </c>
      <c r="F117" t="s">
        <v>10811</v>
      </c>
      <c r="G117">
        <v>3</v>
      </c>
      <c r="H117">
        <v>10</v>
      </c>
      <c r="I117">
        <v>12</v>
      </c>
      <c r="K117" t="s">
        <v>10812</v>
      </c>
      <c r="L117" t="s">
        <v>10815</v>
      </c>
      <c r="M117" t="b">
        <v>1</v>
      </c>
      <c r="N117">
        <v>5</v>
      </c>
      <c r="O117">
        <v>15</v>
      </c>
      <c r="P117">
        <v>11.5</v>
      </c>
      <c r="Q117">
        <v>12</v>
      </c>
      <c r="R117">
        <v>24.7</v>
      </c>
      <c r="S117">
        <v>27.5</v>
      </c>
      <c r="V117">
        <v>100</v>
      </c>
      <c r="W117" t="s">
        <v>11023</v>
      </c>
    </row>
    <row r="118" spans="1:23" hidden="1" x14ac:dyDescent="0.25">
      <c r="A118">
        <v>6</v>
      </c>
      <c r="B118">
        <v>3</v>
      </c>
      <c r="C118" t="s">
        <v>10930</v>
      </c>
      <c r="D118">
        <v>5</v>
      </c>
      <c r="E118" t="s">
        <v>356</v>
      </c>
      <c r="F118" t="s">
        <v>10814</v>
      </c>
      <c r="G118">
        <v>1</v>
      </c>
      <c r="J118">
        <v>480</v>
      </c>
      <c r="K118" t="s">
        <v>10815</v>
      </c>
      <c r="L118" t="s">
        <v>10815</v>
      </c>
      <c r="M118" t="b">
        <v>1</v>
      </c>
      <c r="N118">
        <v>4</v>
      </c>
      <c r="O118">
        <v>4</v>
      </c>
      <c r="T118">
        <v>501.8</v>
      </c>
      <c r="U118">
        <v>600</v>
      </c>
      <c r="V118">
        <v>100</v>
      </c>
    </row>
    <row r="119" spans="1:23" hidden="1" x14ac:dyDescent="0.25">
      <c r="A119">
        <v>6</v>
      </c>
      <c r="B119">
        <v>4</v>
      </c>
      <c r="C119" t="s">
        <v>10936</v>
      </c>
      <c r="D119">
        <v>1</v>
      </c>
      <c r="E119" t="s">
        <v>112</v>
      </c>
      <c r="F119" t="s">
        <v>10811</v>
      </c>
      <c r="G119">
        <v>3</v>
      </c>
      <c r="H119">
        <v>12</v>
      </c>
      <c r="I119">
        <v>15</v>
      </c>
      <c r="K119" t="s">
        <v>10812</v>
      </c>
      <c r="L119" t="s">
        <v>10815</v>
      </c>
      <c r="M119" t="b">
        <v>1</v>
      </c>
      <c r="N119">
        <v>5</v>
      </c>
      <c r="O119">
        <v>15</v>
      </c>
      <c r="P119">
        <v>14.5</v>
      </c>
      <c r="Q119">
        <v>15</v>
      </c>
      <c r="R119">
        <v>72.7</v>
      </c>
      <c r="S119">
        <v>80</v>
      </c>
      <c r="V119">
        <v>100</v>
      </c>
      <c r="W119" t="s">
        <v>11023</v>
      </c>
    </row>
    <row r="120" spans="1:23" hidden="1" x14ac:dyDescent="0.25">
      <c r="A120">
        <v>6</v>
      </c>
      <c r="B120">
        <v>4</v>
      </c>
      <c r="C120" t="s">
        <v>10936</v>
      </c>
      <c r="D120">
        <v>2</v>
      </c>
      <c r="E120" t="s">
        <v>229</v>
      </c>
      <c r="F120" t="s">
        <v>10811</v>
      </c>
      <c r="G120">
        <v>3</v>
      </c>
      <c r="H120">
        <v>12</v>
      </c>
      <c r="I120">
        <v>15</v>
      </c>
      <c r="K120" t="s">
        <v>11031</v>
      </c>
      <c r="L120" t="s">
        <v>10815</v>
      </c>
      <c r="M120" t="b">
        <v>1</v>
      </c>
      <c r="N120">
        <v>5</v>
      </c>
      <c r="O120">
        <v>17</v>
      </c>
      <c r="P120">
        <v>10.1</v>
      </c>
      <c r="Q120">
        <v>15</v>
      </c>
      <c r="R120">
        <v>26</v>
      </c>
      <c r="S120">
        <v>30</v>
      </c>
      <c r="V120">
        <v>113.3</v>
      </c>
      <c r="W120" t="s">
        <v>11024</v>
      </c>
    </row>
    <row r="121" spans="1:23" hidden="1" x14ac:dyDescent="0.25">
      <c r="A121">
        <v>6</v>
      </c>
      <c r="B121">
        <v>4</v>
      </c>
      <c r="C121" t="s">
        <v>10936</v>
      </c>
      <c r="D121">
        <v>3</v>
      </c>
      <c r="E121" t="s">
        <v>129</v>
      </c>
      <c r="F121" t="s">
        <v>10811</v>
      </c>
      <c r="G121">
        <v>3</v>
      </c>
      <c r="H121">
        <v>10</v>
      </c>
      <c r="I121">
        <v>10</v>
      </c>
      <c r="K121" t="s">
        <v>1562</v>
      </c>
      <c r="L121" t="s">
        <v>10815</v>
      </c>
      <c r="M121" t="b">
        <v>1</v>
      </c>
      <c r="N121">
        <v>5</v>
      </c>
      <c r="O121">
        <v>14</v>
      </c>
      <c r="P121">
        <v>9.5</v>
      </c>
      <c r="Q121">
        <v>10</v>
      </c>
      <c r="R121">
        <v>28.4</v>
      </c>
      <c r="S121">
        <v>30</v>
      </c>
      <c r="V121">
        <v>93.3</v>
      </c>
      <c r="W121" t="s">
        <v>11024</v>
      </c>
    </row>
    <row r="122" spans="1:23" hidden="1" x14ac:dyDescent="0.25">
      <c r="A122">
        <v>6</v>
      </c>
      <c r="B122">
        <v>4</v>
      </c>
      <c r="C122" t="s">
        <v>10936</v>
      </c>
      <c r="D122">
        <v>3</v>
      </c>
      <c r="E122" t="s">
        <v>222</v>
      </c>
      <c r="F122" t="s">
        <v>10811</v>
      </c>
      <c r="G122">
        <v>3</v>
      </c>
      <c r="H122">
        <v>10</v>
      </c>
      <c r="I122">
        <v>10</v>
      </c>
      <c r="K122" t="s">
        <v>1562</v>
      </c>
      <c r="L122" t="s">
        <v>10815</v>
      </c>
      <c r="M122" t="b">
        <v>1</v>
      </c>
      <c r="N122">
        <v>5</v>
      </c>
      <c r="O122">
        <v>16</v>
      </c>
      <c r="P122">
        <v>8.6</v>
      </c>
      <c r="Q122">
        <v>11</v>
      </c>
      <c r="R122">
        <v>27.8</v>
      </c>
      <c r="S122">
        <v>30</v>
      </c>
      <c r="V122">
        <v>106.7</v>
      </c>
      <c r="W122" t="s">
        <v>11024</v>
      </c>
    </row>
    <row r="123" spans="1:23" hidden="1" x14ac:dyDescent="0.25">
      <c r="A123">
        <v>6</v>
      </c>
      <c r="B123">
        <v>4</v>
      </c>
      <c r="C123" t="s">
        <v>10936</v>
      </c>
      <c r="D123">
        <v>4</v>
      </c>
      <c r="E123" t="s">
        <v>1534</v>
      </c>
      <c r="F123" t="s">
        <v>10811</v>
      </c>
      <c r="G123">
        <v>3</v>
      </c>
      <c r="J123">
        <v>60</v>
      </c>
      <c r="K123" t="s">
        <v>10815</v>
      </c>
      <c r="L123" t="s">
        <v>10815</v>
      </c>
      <c r="M123" t="b">
        <v>1</v>
      </c>
      <c r="N123">
        <v>5</v>
      </c>
      <c r="O123">
        <v>15</v>
      </c>
      <c r="R123">
        <v>150</v>
      </c>
      <c r="S123">
        <v>150</v>
      </c>
      <c r="T123">
        <v>64.8</v>
      </c>
      <c r="U123">
        <v>79.800000000000011</v>
      </c>
      <c r="V123">
        <v>100</v>
      </c>
    </row>
    <row r="124" spans="1:23" hidden="1" x14ac:dyDescent="0.25">
      <c r="A124">
        <v>6</v>
      </c>
      <c r="B124">
        <v>4</v>
      </c>
      <c r="C124" t="s">
        <v>10936</v>
      </c>
      <c r="D124">
        <v>5</v>
      </c>
      <c r="E124" t="s">
        <v>363</v>
      </c>
      <c r="F124" t="s">
        <v>10814</v>
      </c>
      <c r="G124">
        <v>6</v>
      </c>
      <c r="J124">
        <v>45</v>
      </c>
      <c r="K124" t="s">
        <v>10815</v>
      </c>
      <c r="L124" t="s">
        <v>10815</v>
      </c>
      <c r="M124" t="b">
        <v>1</v>
      </c>
      <c r="N124">
        <v>5</v>
      </c>
      <c r="O124">
        <v>31</v>
      </c>
      <c r="T124">
        <v>65.3</v>
      </c>
      <c r="U124">
        <v>360</v>
      </c>
      <c r="V124">
        <v>103.3</v>
      </c>
    </row>
    <row r="125" spans="1:23" hidden="1" x14ac:dyDescent="0.25">
      <c r="A125">
        <v>7</v>
      </c>
      <c r="B125">
        <v>1</v>
      </c>
      <c r="C125" t="s">
        <v>9862</v>
      </c>
      <c r="D125">
        <v>3</v>
      </c>
      <c r="E125" t="s">
        <v>1</v>
      </c>
      <c r="F125" t="s">
        <v>10811</v>
      </c>
      <c r="G125">
        <v>5</v>
      </c>
      <c r="J125">
        <v>60</v>
      </c>
      <c r="K125" t="s">
        <v>10815</v>
      </c>
      <c r="L125">
        <v>46024</v>
      </c>
      <c r="M125" t="b">
        <v>1</v>
      </c>
      <c r="N125">
        <v>4</v>
      </c>
      <c r="O125">
        <v>20</v>
      </c>
      <c r="R125">
        <v>150</v>
      </c>
      <c r="S125">
        <v>150</v>
      </c>
      <c r="T125">
        <v>56.3</v>
      </c>
      <c r="U125">
        <v>70.199999999999989</v>
      </c>
      <c r="V125">
        <v>100</v>
      </c>
    </row>
    <row r="126" spans="1:23" hidden="1" x14ac:dyDescent="0.25">
      <c r="A126">
        <v>7</v>
      </c>
      <c r="B126">
        <v>1</v>
      </c>
      <c r="C126" t="s">
        <v>9862</v>
      </c>
      <c r="D126">
        <v>4</v>
      </c>
      <c r="E126" t="s">
        <v>32</v>
      </c>
      <c r="F126" t="s">
        <v>10811</v>
      </c>
      <c r="G126">
        <v>4</v>
      </c>
      <c r="H126">
        <v>6</v>
      </c>
      <c r="I126">
        <v>8</v>
      </c>
      <c r="K126" t="s">
        <v>11026</v>
      </c>
      <c r="L126">
        <v>46024</v>
      </c>
      <c r="M126" t="b">
        <v>1</v>
      </c>
      <c r="N126">
        <v>3</v>
      </c>
      <c r="O126">
        <v>12</v>
      </c>
      <c r="P126">
        <v>6</v>
      </c>
      <c r="Q126">
        <v>7</v>
      </c>
      <c r="R126">
        <v>207.1</v>
      </c>
      <c r="S126">
        <v>210</v>
      </c>
      <c r="V126">
        <v>100</v>
      </c>
      <c r="W126" t="s">
        <v>11023</v>
      </c>
    </row>
    <row r="127" spans="1:23" hidden="1" x14ac:dyDescent="0.25">
      <c r="A127">
        <v>7</v>
      </c>
      <c r="B127">
        <v>1</v>
      </c>
      <c r="C127" t="s">
        <v>9862</v>
      </c>
      <c r="D127">
        <v>5</v>
      </c>
      <c r="E127" t="s">
        <v>24</v>
      </c>
      <c r="F127" t="s">
        <v>10811</v>
      </c>
      <c r="G127">
        <v>3</v>
      </c>
      <c r="H127">
        <v>8</v>
      </c>
      <c r="I127">
        <v>8</v>
      </c>
      <c r="K127" t="s">
        <v>11025</v>
      </c>
      <c r="L127">
        <v>2</v>
      </c>
      <c r="M127" t="b">
        <v>1</v>
      </c>
      <c r="N127">
        <v>4</v>
      </c>
      <c r="O127">
        <v>12</v>
      </c>
      <c r="P127">
        <v>7.8</v>
      </c>
      <c r="Q127">
        <v>8</v>
      </c>
      <c r="R127">
        <v>0</v>
      </c>
      <c r="S127">
        <v>0</v>
      </c>
      <c r="V127">
        <v>100</v>
      </c>
      <c r="W127" t="s">
        <v>11024</v>
      </c>
    </row>
    <row r="128" spans="1:23" hidden="1" x14ac:dyDescent="0.25">
      <c r="A128">
        <v>7</v>
      </c>
      <c r="B128">
        <v>1</v>
      </c>
      <c r="C128" t="s">
        <v>9862</v>
      </c>
      <c r="D128">
        <v>6</v>
      </c>
      <c r="E128" t="s">
        <v>96</v>
      </c>
      <c r="F128" t="s">
        <v>10811</v>
      </c>
      <c r="G128">
        <v>3</v>
      </c>
      <c r="H128">
        <v>8</v>
      </c>
      <c r="I128">
        <v>8</v>
      </c>
      <c r="K128" t="s">
        <v>1562</v>
      </c>
      <c r="L128">
        <v>46024</v>
      </c>
      <c r="M128" t="b">
        <v>1</v>
      </c>
      <c r="N128">
        <v>4</v>
      </c>
      <c r="O128">
        <v>16</v>
      </c>
      <c r="P128">
        <v>6.2</v>
      </c>
      <c r="Q128">
        <v>8</v>
      </c>
      <c r="R128">
        <v>34.1</v>
      </c>
      <c r="S128">
        <v>35</v>
      </c>
      <c r="V128">
        <v>133.30000000000001</v>
      </c>
      <c r="W128" t="s">
        <v>11024</v>
      </c>
    </row>
    <row r="129" spans="1:23" hidden="1" x14ac:dyDescent="0.25">
      <c r="A129">
        <v>7</v>
      </c>
      <c r="B129">
        <v>1</v>
      </c>
      <c r="C129" t="s">
        <v>9862</v>
      </c>
      <c r="D129">
        <v>7</v>
      </c>
      <c r="E129" t="s">
        <v>217</v>
      </c>
      <c r="F129" t="s">
        <v>10811</v>
      </c>
      <c r="G129">
        <v>4</v>
      </c>
      <c r="H129">
        <v>10</v>
      </c>
      <c r="I129">
        <v>12</v>
      </c>
      <c r="K129" t="s">
        <v>11029</v>
      </c>
      <c r="L129">
        <v>46024</v>
      </c>
      <c r="M129" t="b">
        <v>1</v>
      </c>
      <c r="N129">
        <v>4</v>
      </c>
      <c r="O129">
        <v>16</v>
      </c>
      <c r="P129">
        <v>10.6</v>
      </c>
      <c r="Q129">
        <v>12</v>
      </c>
      <c r="R129">
        <v>19.8</v>
      </c>
      <c r="S129">
        <v>25</v>
      </c>
      <c r="V129">
        <v>100</v>
      </c>
      <c r="W129" t="s">
        <v>11023</v>
      </c>
    </row>
    <row r="130" spans="1:23" hidden="1" x14ac:dyDescent="0.25">
      <c r="A130">
        <v>7</v>
      </c>
      <c r="B130">
        <v>1</v>
      </c>
      <c r="C130" t="s">
        <v>9862</v>
      </c>
      <c r="D130">
        <v>8</v>
      </c>
      <c r="E130" t="s">
        <v>339</v>
      </c>
      <c r="F130" t="s">
        <v>10811</v>
      </c>
      <c r="G130">
        <v>3</v>
      </c>
      <c r="J130">
        <v>30</v>
      </c>
      <c r="K130" t="s">
        <v>10815</v>
      </c>
      <c r="L130" t="s">
        <v>10815</v>
      </c>
      <c r="M130" t="b">
        <v>1</v>
      </c>
      <c r="N130">
        <v>4</v>
      </c>
      <c r="O130">
        <v>12</v>
      </c>
      <c r="R130">
        <v>50</v>
      </c>
      <c r="S130">
        <v>50</v>
      </c>
      <c r="T130">
        <v>59.4</v>
      </c>
      <c r="U130">
        <v>73.8</v>
      </c>
      <c r="V130">
        <v>100</v>
      </c>
    </row>
    <row r="131" spans="1:23" hidden="1" x14ac:dyDescent="0.25">
      <c r="A131">
        <v>7</v>
      </c>
      <c r="B131">
        <v>1</v>
      </c>
      <c r="C131" t="s">
        <v>9862</v>
      </c>
      <c r="D131">
        <v>9</v>
      </c>
      <c r="E131" t="s">
        <v>334</v>
      </c>
      <c r="F131" t="s">
        <v>10811</v>
      </c>
      <c r="G131">
        <v>2</v>
      </c>
      <c r="J131">
        <v>20</v>
      </c>
      <c r="K131" t="s">
        <v>10815</v>
      </c>
      <c r="L131" t="s">
        <v>10815</v>
      </c>
      <c r="M131" t="b">
        <v>1</v>
      </c>
      <c r="N131">
        <v>4</v>
      </c>
      <c r="O131">
        <v>8</v>
      </c>
      <c r="R131">
        <v>0</v>
      </c>
      <c r="S131">
        <v>0</v>
      </c>
      <c r="T131">
        <v>56</v>
      </c>
      <c r="U131">
        <v>60</v>
      </c>
      <c r="V131">
        <v>100</v>
      </c>
    </row>
    <row r="132" spans="1:23" hidden="1" x14ac:dyDescent="0.25">
      <c r="A132">
        <v>7</v>
      </c>
      <c r="B132">
        <v>2</v>
      </c>
      <c r="C132" t="s">
        <v>9923</v>
      </c>
      <c r="D132">
        <v>3</v>
      </c>
      <c r="E132" t="s">
        <v>147</v>
      </c>
      <c r="F132" t="s">
        <v>10811</v>
      </c>
      <c r="G132">
        <v>4</v>
      </c>
      <c r="H132">
        <v>6</v>
      </c>
      <c r="I132">
        <v>8</v>
      </c>
      <c r="K132" t="s">
        <v>11027</v>
      </c>
      <c r="L132">
        <v>46024</v>
      </c>
      <c r="M132" t="b">
        <v>1</v>
      </c>
      <c r="N132">
        <v>4</v>
      </c>
      <c r="O132">
        <v>16</v>
      </c>
      <c r="P132">
        <v>6.9</v>
      </c>
      <c r="Q132">
        <v>9</v>
      </c>
      <c r="R132">
        <v>136.19999999999999</v>
      </c>
      <c r="S132">
        <v>150</v>
      </c>
      <c r="V132">
        <v>100</v>
      </c>
      <c r="W132" t="s">
        <v>11023</v>
      </c>
    </row>
    <row r="133" spans="1:23" hidden="1" x14ac:dyDescent="0.25">
      <c r="A133">
        <v>7</v>
      </c>
      <c r="B133">
        <v>2</v>
      </c>
      <c r="C133" t="s">
        <v>9923</v>
      </c>
      <c r="D133">
        <v>4</v>
      </c>
      <c r="E133" t="s">
        <v>181</v>
      </c>
      <c r="F133" t="s">
        <v>10811</v>
      </c>
      <c r="G133">
        <v>3</v>
      </c>
      <c r="H133">
        <v>8</v>
      </c>
      <c r="I133">
        <v>10</v>
      </c>
      <c r="K133" t="s">
        <v>1562</v>
      </c>
      <c r="L133">
        <v>46024</v>
      </c>
      <c r="M133" t="b">
        <v>1</v>
      </c>
      <c r="N133">
        <v>4</v>
      </c>
      <c r="O133">
        <v>16</v>
      </c>
      <c r="P133">
        <v>9.6</v>
      </c>
      <c r="Q133">
        <v>12</v>
      </c>
      <c r="R133">
        <v>99.7</v>
      </c>
      <c r="S133">
        <v>125</v>
      </c>
      <c r="V133">
        <v>133.30000000000001</v>
      </c>
      <c r="W133" t="s">
        <v>11023</v>
      </c>
    </row>
    <row r="134" spans="1:23" hidden="1" x14ac:dyDescent="0.25">
      <c r="A134">
        <v>7</v>
      </c>
      <c r="B134">
        <v>2</v>
      </c>
      <c r="C134" t="s">
        <v>9923</v>
      </c>
      <c r="D134">
        <v>5</v>
      </c>
      <c r="E134" t="s">
        <v>195</v>
      </c>
      <c r="F134" t="s">
        <v>10811</v>
      </c>
      <c r="G134">
        <v>2</v>
      </c>
      <c r="H134">
        <v>12</v>
      </c>
      <c r="I134">
        <v>15</v>
      </c>
      <c r="K134" t="s">
        <v>1562</v>
      </c>
      <c r="L134">
        <v>2</v>
      </c>
      <c r="M134" t="b">
        <v>1</v>
      </c>
      <c r="N134">
        <v>4</v>
      </c>
      <c r="O134">
        <v>13</v>
      </c>
      <c r="P134">
        <v>13.3</v>
      </c>
      <c r="Q134">
        <v>15</v>
      </c>
      <c r="R134">
        <v>23.1</v>
      </c>
      <c r="S134">
        <v>32.5</v>
      </c>
      <c r="V134">
        <v>162.5</v>
      </c>
      <c r="W134" t="s">
        <v>11023</v>
      </c>
    </row>
    <row r="135" spans="1:23" hidden="1" x14ac:dyDescent="0.25">
      <c r="A135">
        <v>7</v>
      </c>
      <c r="B135">
        <v>2</v>
      </c>
      <c r="C135" t="s">
        <v>9923</v>
      </c>
      <c r="D135">
        <v>6</v>
      </c>
      <c r="E135" t="s">
        <v>217</v>
      </c>
      <c r="F135" t="s">
        <v>10811</v>
      </c>
      <c r="G135">
        <v>4</v>
      </c>
      <c r="H135">
        <v>10</v>
      </c>
      <c r="I135">
        <v>12</v>
      </c>
      <c r="K135" t="s">
        <v>11031</v>
      </c>
      <c r="L135">
        <v>46024</v>
      </c>
      <c r="M135" t="b">
        <v>1</v>
      </c>
      <c r="N135">
        <v>4</v>
      </c>
      <c r="O135">
        <v>16</v>
      </c>
      <c r="P135">
        <v>9.8000000000000007</v>
      </c>
      <c r="Q135">
        <v>12</v>
      </c>
      <c r="R135">
        <v>20.5</v>
      </c>
      <c r="S135">
        <v>22.5</v>
      </c>
      <c r="V135">
        <v>100</v>
      </c>
      <c r="W135" t="s">
        <v>11024</v>
      </c>
    </row>
    <row r="136" spans="1:23" hidden="1" x14ac:dyDescent="0.25">
      <c r="A136">
        <v>7</v>
      </c>
      <c r="B136">
        <v>2</v>
      </c>
      <c r="C136" t="s">
        <v>9923</v>
      </c>
      <c r="D136">
        <v>7</v>
      </c>
      <c r="E136" t="s">
        <v>209</v>
      </c>
      <c r="F136" t="s">
        <v>10811</v>
      </c>
      <c r="G136">
        <v>3</v>
      </c>
      <c r="H136">
        <v>10</v>
      </c>
      <c r="I136">
        <v>12</v>
      </c>
      <c r="K136" t="s">
        <v>1562</v>
      </c>
      <c r="L136">
        <v>46024</v>
      </c>
      <c r="M136" t="b">
        <v>1</v>
      </c>
      <c r="N136">
        <v>4</v>
      </c>
      <c r="O136">
        <v>14</v>
      </c>
      <c r="P136">
        <v>8.6</v>
      </c>
      <c r="Q136">
        <v>12</v>
      </c>
      <c r="R136">
        <v>59.6</v>
      </c>
      <c r="S136">
        <v>70</v>
      </c>
      <c r="V136">
        <v>116.7</v>
      </c>
      <c r="W136" t="s">
        <v>11024</v>
      </c>
    </row>
    <row r="137" spans="1:23" hidden="1" x14ac:dyDescent="0.25">
      <c r="A137">
        <v>7</v>
      </c>
      <c r="B137">
        <v>2</v>
      </c>
      <c r="C137" t="s">
        <v>9923</v>
      </c>
      <c r="D137">
        <v>8</v>
      </c>
      <c r="E137" t="s">
        <v>339</v>
      </c>
      <c r="F137" t="s">
        <v>10811</v>
      </c>
      <c r="G137">
        <v>3</v>
      </c>
      <c r="J137">
        <v>30</v>
      </c>
      <c r="K137" t="s">
        <v>10815</v>
      </c>
      <c r="L137" t="s">
        <v>10815</v>
      </c>
      <c r="M137" t="b">
        <v>1</v>
      </c>
      <c r="N137">
        <v>4</v>
      </c>
      <c r="O137">
        <v>12</v>
      </c>
      <c r="R137">
        <v>50</v>
      </c>
      <c r="S137">
        <v>50</v>
      </c>
      <c r="T137">
        <v>61</v>
      </c>
      <c r="U137">
        <v>84</v>
      </c>
      <c r="V137">
        <v>100</v>
      </c>
    </row>
    <row r="138" spans="1:23" hidden="1" x14ac:dyDescent="0.25">
      <c r="A138">
        <v>7</v>
      </c>
      <c r="B138">
        <v>2</v>
      </c>
      <c r="C138" t="s">
        <v>9923</v>
      </c>
      <c r="D138">
        <v>9</v>
      </c>
      <c r="E138" t="s">
        <v>334</v>
      </c>
      <c r="F138" t="s">
        <v>10811</v>
      </c>
      <c r="G138">
        <v>2</v>
      </c>
      <c r="J138">
        <v>25</v>
      </c>
      <c r="K138" t="s">
        <v>10815</v>
      </c>
      <c r="L138" t="s">
        <v>10815</v>
      </c>
      <c r="M138" t="b">
        <v>1</v>
      </c>
      <c r="N138">
        <v>4</v>
      </c>
      <c r="O138">
        <v>8</v>
      </c>
      <c r="R138">
        <v>0</v>
      </c>
      <c r="S138">
        <v>0</v>
      </c>
      <c r="T138">
        <v>58</v>
      </c>
      <c r="U138">
        <v>61.2</v>
      </c>
      <c r="V138">
        <v>100</v>
      </c>
    </row>
    <row r="139" spans="1:23" hidden="1" x14ac:dyDescent="0.25">
      <c r="A139">
        <v>7</v>
      </c>
      <c r="B139">
        <v>3</v>
      </c>
      <c r="C139" t="s">
        <v>9987</v>
      </c>
      <c r="D139">
        <v>2</v>
      </c>
      <c r="E139" t="s">
        <v>265</v>
      </c>
      <c r="F139" t="s">
        <v>10811</v>
      </c>
      <c r="G139">
        <v>3</v>
      </c>
      <c r="H139">
        <v>10</v>
      </c>
      <c r="I139">
        <v>10</v>
      </c>
      <c r="K139" t="s">
        <v>11027</v>
      </c>
      <c r="L139">
        <v>2</v>
      </c>
      <c r="M139" t="b">
        <v>1</v>
      </c>
      <c r="N139">
        <v>4</v>
      </c>
      <c r="O139">
        <v>12</v>
      </c>
      <c r="P139">
        <v>9.9</v>
      </c>
      <c r="Q139">
        <v>10</v>
      </c>
      <c r="R139">
        <v>55.4</v>
      </c>
      <c r="S139">
        <v>75</v>
      </c>
      <c r="V139">
        <v>100</v>
      </c>
      <c r="W139" t="s">
        <v>11024</v>
      </c>
    </row>
    <row r="140" spans="1:23" hidden="1" x14ac:dyDescent="0.25">
      <c r="A140">
        <v>7</v>
      </c>
      <c r="B140">
        <v>3</v>
      </c>
      <c r="C140" t="s">
        <v>9987</v>
      </c>
      <c r="D140">
        <v>3</v>
      </c>
      <c r="E140" t="s">
        <v>249</v>
      </c>
      <c r="F140" t="s">
        <v>10811</v>
      </c>
      <c r="G140">
        <v>3</v>
      </c>
      <c r="H140">
        <v>8</v>
      </c>
      <c r="I140">
        <v>8</v>
      </c>
      <c r="K140" t="s">
        <v>11027</v>
      </c>
      <c r="L140">
        <v>2</v>
      </c>
      <c r="M140" t="b">
        <v>1</v>
      </c>
      <c r="N140">
        <v>4</v>
      </c>
      <c r="O140">
        <v>12</v>
      </c>
      <c r="P140">
        <v>8.6</v>
      </c>
      <c r="Q140">
        <v>10</v>
      </c>
      <c r="R140">
        <v>150</v>
      </c>
      <c r="S140">
        <v>150</v>
      </c>
      <c r="V140">
        <v>100</v>
      </c>
      <c r="W140" t="s">
        <v>11022</v>
      </c>
    </row>
    <row r="141" spans="1:23" hidden="1" x14ac:dyDescent="0.25">
      <c r="A141">
        <v>7</v>
      </c>
      <c r="B141">
        <v>3</v>
      </c>
      <c r="C141" t="s">
        <v>9987</v>
      </c>
      <c r="D141">
        <v>4</v>
      </c>
      <c r="E141" t="s">
        <v>275</v>
      </c>
      <c r="F141" t="s">
        <v>10811</v>
      </c>
      <c r="G141">
        <v>2</v>
      </c>
      <c r="H141">
        <v>10</v>
      </c>
      <c r="I141">
        <v>10</v>
      </c>
      <c r="K141" t="s">
        <v>11026</v>
      </c>
      <c r="L141">
        <v>2</v>
      </c>
      <c r="M141" t="b">
        <v>1</v>
      </c>
      <c r="N141">
        <v>4</v>
      </c>
      <c r="O141">
        <v>8</v>
      </c>
      <c r="R141">
        <v>26.9</v>
      </c>
      <c r="S141">
        <v>35</v>
      </c>
      <c r="T141">
        <v>11.5</v>
      </c>
      <c r="U141">
        <v>12</v>
      </c>
      <c r="V141">
        <v>100</v>
      </c>
    </row>
    <row r="142" spans="1:23" hidden="1" x14ac:dyDescent="0.25">
      <c r="A142">
        <v>7</v>
      </c>
      <c r="B142">
        <v>3</v>
      </c>
      <c r="C142" t="s">
        <v>9987</v>
      </c>
      <c r="D142">
        <v>5</v>
      </c>
      <c r="E142" t="s">
        <v>1</v>
      </c>
      <c r="F142" t="s">
        <v>10811</v>
      </c>
      <c r="G142">
        <v>5</v>
      </c>
      <c r="J142">
        <v>60</v>
      </c>
      <c r="K142" t="s">
        <v>10815</v>
      </c>
      <c r="L142">
        <v>46024</v>
      </c>
      <c r="M142" t="b">
        <v>1</v>
      </c>
      <c r="N142">
        <v>4</v>
      </c>
      <c r="O142">
        <v>20</v>
      </c>
      <c r="R142">
        <v>150</v>
      </c>
      <c r="S142">
        <v>150</v>
      </c>
      <c r="T142">
        <v>48.2</v>
      </c>
      <c r="U142">
        <v>60</v>
      </c>
      <c r="V142">
        <v>100</v>
      </c>
    </row>
    <row r="143" spans="1:23" hidden="1" x14ac:dyDescent="0.25">
      <c r="A143">
        <v>7</v>
      </c>
      <c r="B143">
        <v>3</v>
      </c>
      <c r="C143" t="s">
        <v>9987</v>
      </c>
      <c r="D143">
        <v>6</v>
      </c>
      <c r="E143" t="s">
        <v>96</v>
      </c>
      <c r="F143" t="s">
        <v>10811</v>
      </c>
      <c r="G143">
        <v>3</v>
      </c>
      <c r="H143">
        <v>8</v>
      </c>
      <c r="I143">
        <v>8</v>
      </c>
      <c r="K143" t="s">
        <v>11028</v>
      </c>
      <c r="L143">
        <v>46024</v>
      </c>
      <c r="M143" t="b">
        <v>1</v>
      </c>
      <c r="N143">
        <v>4</v>
      </c>
      <c r="O143">
        <v>15</v>
      </c>
      <c r="P143">
        <v>7.1</v>
      </c>
      <c r="Q143">
        <v>8</v>
      </c>
      <c r="R143">
        <v>34.700000000000003</v>
      </c>
      <c r="S143">
        <v>35</v>
      </c>
      <c r="V143">
        <v>125</v>
      </c>
      <c r="W143" t="s">
        <v>11024</v>
      </c>
    </row>
    <row r="144" spans="1:23" hidden="1" x14ac:dyDescent="0.25">
      <c r="A144">
        <v>7</v>
      </c>
      <c r="B144">
        <v>3</v>
      </c>
      <c r="C144" t="s">
        <v>9987</v>
      </c>
      <c r="D144">
        <v>7</v>
      </c>
      <c r="E144" t="s">
        <v>209</v>
      </c>
      <c r="F144" t="s">
        <v>10811</v>
      </c>
      <c r="G144">
        <v>3</v>
      </c>
      <c r="H144">
        <v>10</v>
      </c>
      <c r="I144">
        <v>12</v>
      </c>
      <c r="K144" t="s">
        <v>1562</v>
      </c>
      <c r="L144">
        <v>46024</v>
      </c>
      <c r="M144" t="b">
        <v>1</v>
      </c>
      <c r="N144">
        <v>4</v>
      </c>
      <c r="O144">
        <v>14</v>
      </c>
      <c r="P144">
        <v>9.6</v>
      </c>
      <c r="Q144">
        <v>12</v>
      </c>
      <c r="R144">
        <v>64.599999999999994</v>
      </c>
      <c r="S144">
        <v>75</v>
      </c>
      <c r="V144">
        <v>116.7</v>
      </c>
      <c r="W144" t="s">
        <v>11024</v>
      </c>
    </row>
    <row r="145" spans="1:23" hidden="1" x14ac:dyDescent="0.25">
      <c r="A145">
        <v>7</v>
      </c>
      <c r="B145">
        <v>3</v>
      </c>
      <c r="C145" t="s">
        <v>9987</v>
      </c>
      <c r="D145">
        <v>8</v>
      </c>
      <c r="E145" t="s">
        <v>339</v>
      </c>
      <c r="F145" t="s">
        <v>10811</v>
      </c>
      <c r="G145">
        <v>3</v>
      </c>
      <c r="J145">
        <v>30</v>
      </c>
      <c r="K145" t="s">
        <v>10815</v>
      </c>
      <c r="L145" t="s">
        <v>10815</v>
      </c>
      <c r="M145" t="b">
        <v>1</v>
      </c>
      <c r="N145">
        <v>4</v>
      </c>
      <c r="O145">
        <v>12</v>
      </c>
      <c r="R145">
        <v>50</v>
      </c>
      <c r="S145">
        <v>50</v>
      </c>
      <c r="T145">
        <v>57.6</v>
      </c>
      <c r="U145">
        <v>70.199999999999989</v>
      </c>
      <c r="V145">
        <v>100</v>
      </c>
    </row>
    <row r="146" spans="1:23" hidden="1" x14ac:dyDescent="0.25">
      <c r="A146">
        <v>7</v>
      </c>
      <c r="B146">
        <v>3</v>
      </c>
      <c r="C146" t="s">
        <v>9987</v>
      </c>
      <c r="D146">
        <v>9</v>
      </c>
      <c r="E146" t="s">
        <v>334</v>
      </c>
      <c r="F146" t="s">
        <v>10811</v>
      </c>
      <c r="G146">
        <v>2</v>
      </c>
      <c r="J146">
        <v>30</v>
      </c>
      <c r="K146" t="s">
        <v>10815</v>
      </c>
      <c r="L146" t="s">
        <v>10815</v>
      </c>
      <c r="M146" t="b">
        <v>1</v>
      </c>
      <c r="N146">
        <v>4</v>
      </c>
      <c r="O146">
        <v>8</v>
      </c>
      <c r="R146">
        <v>0</v>
      </c>
      <c r="S146">
        <v>0</v>
      </c>
      <c r="T146">
        <v>53.1</v>
      </c>
      <c r="U146">
        <v>60</v>
      </c>
      <c r="V146">
        <v>100</v>
      </c>
    </row>
    <row r="147" spans="1:23" hidden="1" x14ac:dyDescent="0.25">
      <c r="A147">
        <v>7</v>
      </c>
      <c r="B147">
        <v>4</v>
      </c>
      <c r="C147" t="s">
        <v>10045</v>
      </c>
      <c r="D147">
        <v>2</v>
      </c>
      <c r="E147" t="s">
        <v>1</v>
      </c>
      <c r="F147" t="s">
        <v>10811</v>
      </c>
      <c r="G147">
        <v>5</v>
      </c>
      <c r="J147">
        <v>60</v>
      </c>
      <c r="K147" t="s">
        <v>10815</v>
      </c>
      <c r="L147" t="s">
        <v>10815</v>
      </c>
      <c r="M147" t="b">
        <v>1</v>
      </c>
      <c r="N147">
        <v>4</v>
      </c>
      <c r="O147">
        <v>20</v>
      </c>
      <c r="R147">
        <v>150</v>
      </c>
      <c r="S147">
        <v>150</v>
      </c>
      <c r="T147">
        <v>56.8</v>
      </c>
      <c r="U147">
        <v>75</v>
      </c>
      <c r="V147">
        <v>100</v>
      </c>
    </row>
    <row r="148" spans="1:23" hidden="1" x14ac:dyDescent="0.25">
      <c r="A148">
        <v>7</v>
      </c>
      <c r="B148">
        <v>4</v>
      </c>
      <c r="C148" t="s">
        <v>10045</v>
      </c>
      <c r="D148">
        <v>3</v>
      </c>
      <c r="E148" t="s">
        <v>96</v>
      </c>
      <c r="F148" t="s">
        <v>10811</v>
      </c>
      <c r="G148">
        <v>4</v>
      </c>
      <c r="H148">
        <v>8</v>
      </c>
      <c r="I148">
        <v>8</v>
      </c>
      <c r="K148" t="s">
        <v>11028</v>
      </c>
      <c r="L148">
        <v>46024</v>
      </c>
      <c r="M148" t="b">
        <v>1</v>
      </c>
      <c r="N148">
        <v>4</v>
      </c>
      <c r="O148">
        <v>16</v>
      </c>
      <c r="P148">
        <v>7</v>
      </c>
      <c r="Q148">
        <v>8</v>
      </c>
      <c r="R148">
        <v>35</v>
      </c>
      <c r="S148">
        <v>35</v>
      </c>
      <c r="V148">
        <v>100</v>
      </c>
      <c r="W148" t="s">
        <v>11024</v>
      </c>
    </row>
    <row r="149" spans="1:23" hidden="1" x14ac:dyDescent="0.25">
      <c r="A149">
        <v>7</v>
      </c>
      <c r="B149">
        <v>4</v>
      </c>
      <c r="C149" t="s">
        <v>10045</v>
      </c>
      <c r="D149">
        <v>4</v>
      </c>
      <c r="E149" t="s">
        <v>217</v>
      </c>
      <c r="F149" t="s">
        <v>10811</v>
      </c>
      <c r="G149">
        <v>4</v>
      </c>
      <c r="H149">
        <v>10</v>
      </c>
      <c r="I149">
        <v>12</v>
      </c>
      <c r="K149" t="s">
        <v>11031</v>
      </c>
      <c r="L149">
        <v>46024</v>
      </c>
      <c r="M149" t="b">
        <v>1</v>
      </c>
      <c r="N149">
        <v>4</v>
      </c>
      <c r="O149">
        <v>16</v>
      </c>
      <c r="P149">
        <v>10.9</v>
      </c>
      <c r="Q149">
        <v>12</v>
      </c>
      <c r="R149">
        <v>20.9</v>
      </c>
      <c r="S149">
        <v>22.5</v>
      </c>
      <c r="V149">
        <v>100</v>
      </c>
      <c r="W149" t="s">
        <v>11023</v>
      </c>
    </row>
    <row r="150" spans="1:23" hidden="1" x14ac:dyDescent="0.25">
      <c r="A150">
        <v>7</v>
      </c>
      <c r="B150">
        <v>4</v>
      </c>
      <c r="C150" t="s">
        <v>10045</v>
      </c>
      <c r="D150">
        <v>5</v>
      </c>
      <c r="E150" t="s">
        <v>209</v>
      </c>
      <c r="F150" t="s">
        <v>10811</v>
      </c>
      <c r="G150">
        <v>3</v>
      </c>
      <c r="H150">
        <v>10</v>
      </c>
      <c r="I150">
        <v>12</v>
      </c>
      <c r="K150" t="s">
        <v>1562</v>
      </c>
      <c r="L150">
        <v>46024</v>
      </c>
      <c r="M150" t="b">
        <v>1</v>
      </c>
      <c r="N150">
        <v>4</v>
      </c>
      <c r="O150">
        <v>15</v>
      </c>
      <c r="P150">
        <v>9</v>
      </c>
      <c r="Q150">
        <v>11</v>
      </c>
      <c r="R150">
        <v>65</v>
      </c>
      <c r="S150">
        <v>70</v>
      </c>
      <c r="V150">
        <v>125</v>
      </c>
      <c r="W150" t="s">
        <v>11024</v>
      </c>
    </row>
    <row r="151" spans="1:23" hidden="1" x14ac:dyDescent="0.25">
      <c r="A151">
        <v>7</v>
      </c>
      <c r="B151">
        <v>4</v>
      </c>
      <c r="C151" t="s">
        <v>10045</v>
      </c>
      <c r="D151">
        <v>6</v>
      </c>
      <c r="E151" t="s">
        <v>123</v>
      </c>
      <c r="F151" t="s">
        <v>10811</v>
      </c>
      <c r="G151">
        <v>3</v>
      </c>
      <c r="H151">
        <v>10</v>
      </c>
      <c r="I151">
        <v>12</v>
      </c>
      <c r="K151" t="s">
        <v>1562</v>
      </c>
      <c r="L151">
        <v>46024</v>
      </c>
      <c r="M151" t="b">
        <v>1</v>
      </c>
      <c r="N151">
        <v>4</v>
      </c>
      <c r="O151">
        <v>12</v>
      </c>
      <c r="P151">
        <v>10.5</v>
      </c>
      <c r="Q151">
        <v>12</v>
      </c>
      <c r="R151">
        <v>25.8</v>
      </c>
      <c r="S151">
        <v>30</v>
      </c>
      <c r="V151">
        <v>100</v>
      </c>
      <c r="W151" t="s">
        <v>11023</v>
      </c>
    </row>
    <row r="152" spans="1:23" hidden="1" x14ac:dyDescent="0.25">
      <c r="A152">
        <v>7</v>
      </c>
      <c r="B152">
        <v>4</v>
      </c>
      <c r="C152" t="s">
        <v>10045</v>
      </c>
      <c r="D152">
        <v>7</v>
      </c>
      <c r="E152" t="s">
        <v>339</v>
      </c>
      <c r="F152" t="s">
        <v>10811</v>
      </c>
      <c r="G152">
        <v>3</v>
      </c>
      <c r="J152">
        <v>30</v>
      </c>
      <c r="K152" t="s">
        <v>10815</v>
      </c>
      <c r="L152" t="s">
        <v>10815</v>
      </c>
      <c r="M152" t="b">
        <v>1</v>
      </c>
      <c r="N152">
        <v>4</v>
      </c>
      <c r="O152">
        <v>12</v>
      </c>
      <c r="R152">
        <v>50</v>
      </c>
      <c r="S152">
        <v>50</v>
      </c>
      <c r="T152">
        <v>58.7</v>
      </c>
      <c r="U152">
        <v>73.2</v>
      </c>
      <c r="V152">
        <v>100</v>
      </c>
    </row>
    <row r="153" spans="1:23" hidden="1" x14ac:dyDescent="0.25">
      <c r="A153">
        <v>7</v>
      </c>
      <c r="B153">
        <v>4</v>
      </c>
      <c r="C153" t="s">
        <v>10045</v>
      </c>
      <c r="D153">
        <v>8</v>
      </c>
      <c r="E153" t="s">
        <v>334</v>
      </c>
      <c r="F153" t="s">
        <v>10811</v>
      </c>
      <c r="G153">
        <v>2</v>
      </c>
      <c r="J153">
        <v>30</v>
      </c>
      <c r="K153" t="s">
        <v>10815</v>
      </c>
      <c r="L153" t="s">
        <v>10815</v>
      </c>
      <c r="M153" t="b">
        <v>1</v>
      </c>
      <c r="N153">
        <v>4</v>
      </c>
      <c r="O153">
        <v>8</v>
      </c>
      <c r="R153">
        <v>0</v>
      </c>
      <c r="S153">
        <v>0</v>
      </c>
      <c r="T153">
        <v>51.8</v>
      </c>
      <c r="U153">
        <v>60</v>
      </c>
      <c r="V153">
        <v>100</v>
      </c>
    </row>
    <row r="154" spans="1:23" hidden="1" x14ac:dyDescent="0.25">
      <c r="A154">
        <v>7</v>
      </c>
      <c r="B154">
        <v>4</v>
      </c>
      <c r="C154" t="s">
        <v>10045</v>
      </c>
      <c r="D154">
        <v>9</v>
      </c>
      <c r="E154" t="s">
        <v>373</v>
      </c>
      <c r="F154" t="s">
        <v>10814</v>
      </c>
      <c r="G154">
        <v>3</v>
      </c>
      <c r="J154">
        <v>30</v>
      </c>
      <c r="K154" t="s">
        <v>10815</v>
      </c>
      <c r="L154" t="s">
        <v>10815</v>
      </c>
      <c r="M154" t="b">
        <v>1</v>
      </c>
      <c r="N154">
        <v>2</v>
      </c>
      <c r="O154">
        <v>4</v>
      </c>
      <c r="T154">
        <v>30</v>
      </c>
      <c r="U154">
        <v>30</v>
      </c>
      <c r="V154">
        <v>66.7</v>
      </c>
    </row>
    <row r="155" spans="1:23" hidden="1" x14ac:dyDescent="0.25">
      <c r="A155">
        <v>8</v>
      </c>
      <c r="B155">
        <v>1</v>
      </c>
      <c r="C155" t="s">
        <v>10810</v>
      </c>
      <c r="D155">
        <v>7</v>
      </c>
      <c r="E155" t="s">
        <v>1</v>
      </c>
      <c r="F155" t="s">
        <v>10811</v>
      </c>
      <c r="G155">
        <v>5</v>
      </c>
      <c r="J155">
        <v>60</v>
      </c>
      <c r="K155" t="s">
        <v>10815</v>
      </c>
      <c r="L155">
        <v>1</v>
      </c>
      <c r="M155" t="b">
        <v>1</v>
      </c>
      <c r="N155">
        <v>4</v>
      </c>
      <c r="O155">
        <v>17</v>
      </c>
      <c r="R155">
        <v>150</v>
      </c>
      <c r="S155">
        <v>150</v>
      </c>
      <c r="T155">
        <v>61.6</v>
      </c>
      <c r="U155">
        <v>75</v>
      </c>
      <c r="V155">
        <v>85</v>
      </c>
    </row>
    <row r="156" spans="1:23" hidden="1" x14ac:dyDescent="0.25">
      <c r="A156">
        <v>8</v>
      </c>
      <c r="B156">
        <v>1</v>
      </c>
      <c r="C156" t="s">
        <v>10810</v>
      </c>
      <c r="D156">
        <v>8</v>
      </c>
      <c r="E156" t="s">
        <v>32</v>
      </c>
      <c r="F156" t="s">
        <v>10811</v>
      </c>
      <c r="G156">
        <v>4</v>
      </c>
      <c r="H156">
        <v>8</v>
      </c>
      <c r="I156">
        <v>10</v>
      </c>
      <c r="K156" t="s">
        <v>11029</v>
      </c>
      <c r="L156">
        <v>2</v>
      </c>
      <c r="M156" t="b">
        <v>1</v>
      </c>
      <c r="N156">
        <v>4</v>
      </c>
      <c r="O156">
        <v>16</v>
      </c>
      <c r="P156">
        <v>8.4</v>
      </c>
      <c r="Q156">
        <v>10</v>
      </c>
      <c r="R156">
        <v>198.1</v>
      </c>
      <c r="S156">
        <v>210</v>
      </c>
      <c r="V156">
        <v>100</v>
      </c>
      <c r="W156" t="s">
        <v>11023</v>
      </c>
    </row>
    <row r="157" spans="1:23" hidden="1" x14ac:dyDescent="0.25">
      <c r="A157">
        <v>8</v>
      </c>
      <c r="B157">
        <v>1</v>
      </c>
      <c r="C157" t="s">
        <v>10810</v>
      </c>
      <c r="D157">
        <v>9</v>
      </c>
      <c r="E157" t="s">
        <v>45</v>
      </c>
      <c r="F157" t="s">
        <v>10811</v>
      </c>
      <c r="G157">
        <v>3</v>
      </c>
      <c r="H157">
        <v>10</v>
      </c>
      <c r="I157">
        <v>12</v>
      </c>
      <c r="K157" t="s">
        <v>10812</v>
      </c>
      <c r="L157">
        <v>2</v>
      </c>
      <c r="M157" t="b">
        <v>1</v>
      </c>
      <c r="N157">
        <v>4</v>
      </c>
      <c r="O157">
        <v>12</v>
      </c>
      <c r="P157">
        <v>11.3</v>
      </c>
      <c r="Q157">
        <v>12</v>
      </c>
      <c r="R157">
        <v>68.099999999999994</v>
      </c>
      <c r="S157">
        <v>72.5</v>
      </c>
      <c r="V157">
        <v>100</v>
      </c>
      <c r="W157" t="s">
        <v>11023</v>
      </c>
    </row>
    <row r="158" spans="1:23" hidden="1" x14ac:dyDescent="0.25">
      <c r="A158">
        <v>8</v>
      </c>
      <c r="B158">
        <v>1</v>
      </c>
      <c r="C158" t="s">
        <v>10810</v>
      </c>
      <c r="D158">
        <v>10</v>
      </c>
      <c r="E158" t="s">
        <v>8734</v>
      </c>
      <c r="F158" t="s">
        <v>10811</v>
      </c>
      <c r="G158">
        <v>3</v>
      </c>
      <c r="H158">
        <v>10</v>
      </c>
      <c r="I158">
        <v>12</v>
      </c>
      <c r="K158" t="s">
        <v>10812</v>
      </c>
      <c r="L158">
        <v>46024</v>
      </c>
      <c r="M158" t="b">
        <v>1</v>
      </c>
      <c r="N158">
        <v>4</v>
      </c>
      <c r="O158">
        <v>12</v>
      </c>
      <c r="P158">
        <v>9.6999999999999993</v>
      </c>
      <c r="Q158">
        <v>12</v>
      </c>
      <c r="R158">
        <v>27.5</v>
      </c>
      <c r="S158">
        <v>30</v>
      </c>
      <c r="V158">
        <v>100</v>
      </c>
      <c r="W158" t="s">
        <v>11024</v>
      </c>
    </row>
    <row r="159" spans="1:23" hidden="1" x14ac:dyDescent="0.25">
      <c r="A159">
        <v>8</v>
      </c>
      <c r="B159">
        <v>1</v>
      </c>
      <c r="C159" t="s">
        <v>10810</v>
      </c>
      <c r="D159">
        <v>11</v>
      </c>
      <c r="E159" t="s">
        <v>73</v>
      </c>
      <c r="F159" t="s">
        <v>10811</v>
      </c>
      <c r="G159">
        <v>3</v>
      </c>
      <c r="H159">
        <v>15</v>
      </c>
      <c r="I159">
        <v>15</v>
      </c>
      <c r="K159" t="s">
        <v>10813</v>
      </c>
      <c r="L159">
        <v>2</v>
      </c>
      <c r="M159" t="b">
        <v>1</v>
      </c>
      <c r="N159">
        <v>4</v>
      </c>
      <c r="O159">
        <v>12</v>
      </c>
      <c r="P159">
        <v>14.8</v>
      </c>
      <c r="Q159">
        <v>15</v>
      </c>
      <c r="R159">
        <v>36.700000000000003</v>
      </c>
      <c r="S159">
        <v>47.5</v>
      </c>
      <c r="V159">
        <v>100</v>
      </c>
      <c r="W159" t="s">
        <v>11024</v>
      </c>
    </row>
    <row r="160" spans="1:23" hidden="1" x14ac:dyDescent="0.25">
      <c r="A160">
        <v>8</v>
      </c>
      <c r="B160">
        <v>1</v>
      </c>
      <c r="C160" t="s">
        <v>10810</v>
      </c>
      <c r="D160">
        <v>12</v>
      </c>
      <c r="E160" t="s">
        <v>356</v>
      </c>
      <c r="F160" t="s">
        <v>10814</v>
      </c>
      <c r="G160">
        <v>1</v>
      </c>
      <c r="K160" t="s">
        <v>10815</v>
      </c>
      <c r="L160" t="s">
        <v>10815</v>
      </c>
      <c r="M160" t="b">
        <v>1</v>
      </c>
      <c r="N160">
        <v>2</v>
      </c>
      <c r="O160">
        <v>2</v>
      </c>
      <c r="T160">
        <v>263</v>
      </c>
      <c r="U160">
        <v>360</v>
      </c>
      <c r="V160">
        <v>100</v>
      </c>
    </row>
    <row r="161" spans="1:23" hidden="1" x14ac:dyDescent="0.25">
      <c r="A161">
        <v>8</v>
      </c>
      <c r="B161">
        <v>2</v>
      </c>
      <c r="C161" t="s">
        <v>10987</v>
      </c>
      <c r="D161">
        <v>7</v>
      </c>
      <c r="E161" t="s">
        <v>147</v>
      </c>
      <c r="F161" t="s">
        <v>10811</v>
      </c>
      <c r="G161">
        <v>4</v>
      </c>
      <c r="H161">
        <v>6</v>
      </c>
      <c r="I161">
        <v>10</v>
      </c>
      <c r="K161" t="s">
        <v>11029</v>
      </c>
      <c r="L161">
        <v>2</v>
      </c>
      <c r="M161" t="b">
        <v>1</v>
      </c>
      <c r="N161">
        <v>4</v>
      </c>
      <c r="O161">
        <v>16</v>
      </c>
      <c r="P161">
        <v>8.1</v>
      </c>
      <c r="Q161">
        <v>10</v>
      </c>
      <c r="R161">
        <v>127.2</v>
      </c>
      <c r="S161">
        <v>140</v>
      </c>
      <c r="V161">
        <v>100</v>
      </c>
      <c r="W161" t="s">
        <v>11023</v>
      </c>
    </row>
    <row r="162" spans="1:23" hidden="1" x14ac:dyDescent="0.25">
      <c r="A162">
        <v>8</v>
      </c>
      <c r="B162">
        <v>2</v>
      </c>
      <c r="C162" t="s">
        <v>10987</v>
      </c>
      <c r="D162">
        <v>8</v>
      </c>
      <c r="E162" t="s">
        <v>181</v>
      </c>
      <c r="F162" t="s">
        <v>10811</v>
      </c>
      <c r="G162">
        <v>3</v>
      </c>
      <c r="H162">
        <v>8</v>
      </c>
      <c r="I162">
        <v>12</v>
      </c>
      <c r="K162" t="s">
        <v>11029</v>
      </c>
      <c r="L162">
        <v>2</v>
      </c>
      <c r="M162" t="b">
        <v>1</v>
      </c>
      <c r="N162">
        <v>4</v>
      </c>
      <c r="O162">
        <v>13</v>
      </c>
      <c r="P162">
        <v>9.1999999999999993</v>
      </c>
      <c r="Q162">
        <v>10</v>
      </c>
      <c r="R162">
        <v>91.5</v>
      </c>
      <c r="S162">
        <v>105</v>
      </c>
      <c r="V162">
        <v>108.3</v>
      </c>
      <c r="W162" t="s">
        <v>11023</v>
      </c>
    </row>
    <row r="163" spans="1:23" hidden="1" x14ac:dyDescent="0.25">
      <c r="A163">
        <v>8</v>
      </c>
      <c r="B163">
        <v>2</v>
      </c>
      <c r="C163" t="s">
        <v>10987</v>
      </c>
      <c r="D163">
        <v>9</v>
      </c>
      <c r="E163" t="s">
        <v>200</v>
      </c>
      <c r="F163" t="s">
        <v>10811</v>
      </c>
      <c r="G163">
        <v>3</v>
      </c>
      <c r="H163">
        <v>12</v>
      </c>
      <c r="I163">
        <v>15</v>
      </c>
      <c r="K163" t="s">
        <v>10812</v>
      </c>
      <c r="L163">
        <v>2</v>
      </c>
      <c r="M163" t="b">
        <v>1</v>
      </c>
      <c r="N163">
        <v>4</v>
      </c>
      <c r="O163">
        <v>14</v>
      </c>
      <c r="P163">
        <v>10</v>
      </c>
      <c r="Q163">
        <v>12</v>
      </c>
      <c r="R163">
        <v>20.7</v>
      </c>
      <c r="S163">
        <v>30</v>
      </c>
      <c r="V163">
        <v>116.7</v>
      </c>
      <c r="W163" t="s">
        <v>11024</v>
      </c>
    </row>
    <row r="164" spans="1:23" hidden="1" x14ac:dyDescent="0.25">
      <c r="A164">
        <v>8</v>
      </c>
      <c r="B164">
        <v>2</v>
      </c>
      <c r="C164" t="s">
        <v>10987</v>
      </c>
      <c r="D164">
        <v>10</v>
      </c>
      <c r="E164" t="s">
        <v>313</v>
      </c>
      <c r="F164" t="s">
        <v>10811</v>
      </c>
      <c r="G164">
        <v>3</v>
      </c>
      <c r="H164">
        <v>10</v>
      </c>
      <c r="I164">
        <v>10</v>
      </c>
      <c r="K164" t="s">
        <v>11029</v>
      </c>
      <c r="L164">
        <v>3</v>
      </c>
      <c r="M164" t="b">
        <v>1</v>
      </c>
      <c r="N164">
        <v>4</v>
      </c>
      <c r="O164">
        <v>12</v>
      </c>
      <c r="P164">
        <v>10.4</v>
      </c>
      <c r="Q164">
        <v>12</v>
      </c>
      <c r="R164">
        <v>37.5</v>
      </c>
      <c r="S164">
        <v>50</v>
      </c>
      <c r="V164">
        <v>100</v>
      </c>
      <c r="W164" t="s">
        <v>11022</v>
      </c>
    </row>
    <row r="165" spans="1:23" hidden="1" x14ac:dyDescent="0.25">
      <c r="A165">
        <v>8</v>
      </c>
      <c r="B165">
        <v>2</v>
      </c>
      <c r="C165" t="s">
        <v>10987</v>
      </c>
      <c r="D165">
        <v>11</v>
      </c>
      <c r="E165" t="s">
        <v>217</v>
      </c>
      <c r="F165" t="s">
        <v>10811</v>
      </c>
      <c r="G165">
        <v>3</v>
      </c>
      <c r="H165">
        <v>10</v>
      </c>
      <c r="I165">
        <v>12</v>
      </c>
      <c r="K165" t="s">
        <v>10812</v>
      </c>
      <c r="L165">
        <v>46024</v>
      </c>
      <c r="M165" t="b">
        <v>1</v>
      </c>
      <c r="N165">
        <v>4</v>
      </c>
      <c r="O165">
        <v>12</v>
      </c>
      <c r="P165">
        <v>8.1999999999999993</v>
      </c>
      <c r="Q165">
        <v>10</v>
      </c>
      <c r="R165">
        <v>24.4</v>
      </c>
      <c r="S165">
        <v>25</v>
      </c>
      <c r="V165">
        <v>100</v>
      </c>
      <c r="W165" t="s">
        <v>11024</v>
      </c>
    </row>
    <row r="166" spans="1:23" hidden="1" x14ac:dyDescent="0.25">
      <c r="A166">
        <v>8</v>
      </c>
      <c r="B166">
        <v>2</v>
      </c>
      <c r="C166" t="s">
        <v>10987</v>
      </c>
      <c r="D166">
        <v>12</v>
      </c>
      <c r="E166" t="s">
        <v>209</v>
      </c>
      <c r="F166" t="s">
        <v>10811</v>
      </c>
      <c r="G166">
        <v>2</v>
      </c>
      <c r="H166">
        <v>12</v>
      </c>
      <c r="I166">
        <v>15</v>
      </c>
      <c r="K166" t="s">
        <v>10812</v>
      </c>
      <c r="L166">
        <v>1</v>
      </c>
      <c r="M166" t="b">
        <v>1</v>
      </c>
      <c r="N166">
        <v>4</v>
      </c>
      <c r="O166">
        <v>14</v>
      </c>
      <c r="P166">
        <v>8.3000000000000007</v>
      </c>
      <c r="Q166">
        <v>10</v>
      </c>
      <c r="R166">
        <v>65</v>
      </c>
      <c r="S166">
        <v>70</v>
      </c>
      <c r="V166">
        <v>175</v>
      </c>
      <c r="W166" t="s">
        <v>11024</v>
      </c>
    </row>
    <row r="167" spans="1:23" hidden="1" x14ac:dyDescent="0.25">
      <c r="A167">
        <v>8</v>
      </c>
      <c r="B167">
        <v>2</v>
      </c>
      <c r="C167" t="s">
        <v>10987</v>
      </c>
      <c r="D167">
        <v>13</v>
      </c>
      <c r="E167" t="s">
        <v>373</v>
      </c>
      <c r="F167" t="s">
        <v>10814</v>
      </c>
      <c r="G167">
        <v>6</v>
      </c>
      <c r="J167">
        <v>20</v>
      </c>
      <c r="K167" t="s">
        <v>10815</v>
      </c>
      <c r="L167" t="s">
        <v>10815</v>
      </c>
      <c r="M167" t="b">
        <v>1</v>
      </c>
      <c r="N167">
        <v>4</v>
      </c>
      <c r="O167">
        <v>24</v>
      </c>
      <c r="T167">
        <v>20</v>
      </c>
      <c r="U167">
        <v>20</v>
      </c>
      <c r="V167">
        <v>100</v>
      </c>
    </row>
    <row r="168" spans="1:23" hidden="1" x14ac:dyDescent="0.25">
      <c r="A168">
        <v>8</v>
      </c>
      <c r="B168">
        <v>3</v>
      </c>
      <c r="C168" t="s">
        <v>10997</v>
      </c>
      <c r="D168">
        <v>7</v>
      </c>
      <c r="E168" t="s">
        <v>265</v>
      </c>
      <c r="F168" t="s">
        <v>10811</v>
      </c>
      <c r="G168">
        <v>4</v>
      </c>
      <c r="H168">
        <v>8</v>
      </c>
      <c r="I168">
        <v>10</v>
      </c>
      <c r="K168" t="s">
        <v>11029</v>
      </c>
      <c r="L168">
        <v>2</v>
      </c>
      <c r="M168" t="b">
        <v>1</v>
      </c>
      <c r="N168">
        <v>4</v>
      </c>
      <c r="O168">
        <v>16</v>
      </c>
      <c r="P168">
        <v>9.5</v>
      </c>
      <c r="Q168">
        <v>10</v>
      </c>
      <c r="R168">
        <v>75.3</v>
      </c>
      <c r="S168">
        <v>80</v>
      </c>
      <c r="V168">
        <v>100</v>
      </c>
      <c r="W168" t="s">
        <v>11023</v>
      </c>
    </row>
    <row r="169" spans="1:23" hidden="1" x14ac:dyDescent="0.25">
      <c r="A169">
        <v>8</v>
      </c>
      <c r="B169">
        <v>3</v>
      </c>
      <c r="C169" t="s">
        <v>10997</v>
      </c>
      <c r="D169">
        <v>8</v>
      </c>
      <c r="E169" t="s">
        <v>249</v>
      </c>
      <c r="F169" t="s">
        <v>10811</v>
      </c>
      <c r="G169">
        <v>3</v>
      </c>
      <c r="H169">
        <v>8</v>
      </c>
      <c r="I169">
        <v>10</v>
      </c>
      <c r="K169" t="s">
        <v>11029</v>
      </c>
      <c r="L169">
        <v>2</v>
      </c>
      <c r="M169" t="b">
        <v>1</v>
      </c>
      <c r="N169">
        <v>4</v>
      </c>
      <c r="O169">
        <v>12</v>
      </c>
      <c r="P169">
        <v>9.3000000000000007</v>
      </c>
      <c r="Q169">
        <v>11</v>
      </c>
      <c r="R169">
        <v>154.19999999999999</v>
      </c>
      <c r="S169">
        <v>170</v>
      </c>
      <c r="V169">
        <v>100</v>
      </c>
      <c r="W169" t="s">
        <v>11023</v>
      </c>
    </row>
    <row r="170" spans="1:23" hidden="1" x14ac:dyDescent="0.25">
      <c r="A170">
        <v>8</v>
      </c>
      <c r="B170">
        <v>3</v>
      </c>
      <c r="C170" t="s">
        <v>10997</v>
      </c>
      <c r="D170">
        <v>9</v>
      </c>
      <c r="E170" t="s">
        <v>256</v>
      </c>
      <c r="F170" t="s">
        <v>10811</v>
      </c>
      <c r="G170">
        <v>3</v>
      </c>
      <c r="H170">
        <v>8</v>
      </c>
      <c r="I170">
        <v>8</v>
      </c>
      <c r="K170" t="s">
        <v>11029</v>
      </c>
      <c r="L170">
        <v>2</v>
      </c>
      <c r="M170" t="b">
        <v>1</v>
      </c>
      <c r="N170">
        <v>4</v>
      </c>
      <c r="O170">
        <v>13</v>
      </c>
      <c r="P170">
        <v>8</v>
      </c>
      <c r="Q170">
        <v>8</v>
      </c>
      <c r="R170">
        <v>37.299999999999997</v>
      </c>
      <c r="S170">
        <v>50</v>
      </c>
      <c r="V170">
        <v>108.3</v>
      </c>
      <c r="W170" t="s">
        <v>11023</v>
      </c>
    </row>
    <row r="171" spans="1:23" hidden="1" x14ac:dyDescent="0.25">
      <c r="A171">
        <v>8</v>
      </c>
      <c r="B171">
        <v>3</v>
      </c>
      <c r="C171" t="s">
        <v>10997</v>
      </c>
      <c r="D171">
        <v>10</v>
      </c>
      <c r="E171" t="s">
        <v>290</v>
      </c>
      <c r="F171" t="s">
        <v>10811</v>
      </c>
      <c r="G171">
        <v>3</v>
      </c>
      <c r="H171">
        <v>12</v>
      </c>
      <c r="I171">
        <v>15</v>
      </c>
      <c r="K171" t="s">
        <v>10812</v>
      </c>
      <c r="L171">
        <v>2</v>
      </c>
      <c r="M171" t="b">
        <v>1</v>
      </c>
      <c r="N171">
        <v>4</v>
      </c>
      <c r="O171">
        <v>13</v>
      </c>
      <c r="P171">
        <v>14.5</v>
      </c>
      <c r="Q171">
        <v>15</v>
      </c>
      <c r="R171">
        <v>92.3</v>
      </c>
      <c r="S171">
        <v>120</v>
      </c>
      <c r="V171">
        <v>108.3</v>
      </c>
      <c r="W171" t="s">
        <v>11023</v>
      </c>
    </row>
    <row r="172" spans="1:23" hidden="1" x14ac:dyDescent="0.25">
      <c r="A172">
        <v>8</v>
      </c>
      <c r="B172">
        <v>3</v>
      </c>
      <c r="C172" t="s">
        <v>10997</v>
      </c>
      <c r="D172">
        <v>11</v>
      </c>
      <c r="E172" t="s">
        <v>1</v>
      </c>
      <c r="F172" t="s">
        <v>10811</v>
      </c>
      <c r="G172">
        <v>4</v>
      </c>
      <c r="J172">
        <v>60</v>
      </c>
      <c r="K172" t="s">
        <v>10815</v>
      </c>
      <c r="L172">
        <v>1</v>
      </c>
      <c r="M172" t="b">
        <v>1</v>
      </c>
      <c r="N172">
        <v>4</v>
      </c>
      <c r="O172">
        <v>16</v>
      </c>
      <c r="R172">
        <v>155</v>
      </c>
      <c r="S172">
        <v>170</v>
      </c>
      <c r="T172">
        <v>55.2</v>
      </c>
      <c r="U172">
        <v>75</v>
      </c>
      <c r="V172">
        <v>100</v>
      </c>
    </row>
    <row r="173" spans="1:23" hidden="1" x14ac:dyDescent="0.25">
      <c r="A173">
        <v>8</v>
      </c>
      <c r="B173">
        <v>3</v>
      </c>
      <c r="C173" t="s">
        <v>10997</v>
      </c>
      <c r="D173">
        <v>12</v>
      </c>
      <c r="E173" t="s">
        <v>356</v>
      </c>
      <c r="F173" t="s">
        <v>10814</v>
      </c>
      <c r="G173">
        <v>1</v>
      </c>
      <c r="K173" t="s">
        <v>10815</v>
      </c>
      <c r="L173" t="s">
        <v>10815</v>
      </c>
      <c r="M173" t="b">
        <v>1</v>
      </c>
      <c r="N173">
        <v>4</v>
      </c>
      <c r="O173">
        <v>16</v>
      </c>
      <c r="T173">
        <v>53.4</v>
      </c>
      <c r="U173">
        <v>360</v>
      </c>
      <c r="V173">
        <v>400</v>
      </c>
    </row>
    <row r="174" spans="1:23" hidden="1" x14ac:dyDescent="0.25">
      <c r="A174">
        <v>8</v>
      </c>
      <c r="B174">
        <v>4</v>
      </c>
      <c r="C174" t="s">
        <v>11005</v>
      </c>
      <c r="D174">
        <v>6</v>
      </c>
      <c r="E174" t="s">
        <v>115</v>
      </c>
      <c r="F174" t="s">
        <v>10811</v>
      </c>
      <c r="G174">
        <v>3</v>
      </c>
      <c r="H174">
        <v>8</v>
      </c>
      <c r="I174">
        <v>10</v>
      </c>
      <c r="K174" t="s">
        <v>10812</v>
      </c>
      <c r="L174">
        <v>2</v>
      </c>
      <c r="M174" t="b">
        <v>1</v>
      </c>
      <c r="N174">
        <v>4</v>
      </c>
      <c r="O174">
        <v>13</v>
      </c>
      <c r="P174">
        <v>9.8000000000000007</v>
      </c>
      <c r="Q174">
        <v>12</v>
      </c>
      <c r="R174">
        <v>31.5</v>
      </c>
      <c r="S174">
        <v>40</v>
      </c>
      <c r="V174">
        <v>108.3</v>
      </c>
      <c r="W174" t="s">
        <v>11023</v>
      </c>
    </row>
    <row r="175" spans="1:23" hidden="1" x14ac:dyDescent="0.25">
      <c r="A175">
        <v>8</v>
      </c>
      <c r="B175">
        <v>4</v>
      </c>
      <c r="C175" t="s">
        <v>11005</v>
      </c>
      <c r="D175">
        <v>7</v>
      </c>
      <c r="E175" t="s">
        <v>217</v>
      </c>
      <c r="F175" t="s">
        <v>10811</v>
      </c>
      <c r="G175">
        <v>3</v>
      </c>
      <c r="H175">
        <v>8</v>
      </c>
      <c r="I175">
        <v>10</v>
      </c>
      <c r="K175" t="s">
        <v>10812</v>
      </c>
      <c r="L175">
        <v>46024</v>
      </c>
      <c r="M175" t="b">
        <v>1</v>
      </c>
      <c r="N175">
        <v>4</v>
      </c>
      <c r="O175">
        <v>12</v>
      </c>
      <c r="P175">
        <v>9.9</v>
      </c>
      <c r="Q175">
        <v>11</v>
      </c>
      <c r="R175">
        <v>25</v>
      </c>
      <c r="S175">
        <v>27.5</v>
      </c>
      <c r="V175">
        <v>100</v>
      </c>
      <c r="W175" t="s">
        <v>11023</v>
      </c>
    </row>
    <row r="176" spans="1:23" hidden="1" x14ac:dyDescent="0.25">
      <c r="A176">
        <v>8</v>
      </c>
      <c r="B176">
        <v>4</v>
      </c>
      <c r="C176" t="s">
        <v>11005</v>
      </c>
      <c r="D176">
        <v>8</v>
      </c>
      <c r="E176" t="s">
        <v>7459</v>
      </c>
      <c r="F176" t="s">
        <v>10811</v>
      </c>
      <c r="G176">
        <v>3</v>
      </c>
      <c r="H176">
        <v>10</v>
      </c>
      <c r="I176">
        <v>12</v>
      </c>
      <c r="K176" t="s">
        <v>10812</v>
      </c>
      <c r="L176">
        <v>2</v>
      </c>
      <c r="M176" t="b">
        <v>1</v>
      </c>
      <c r="N176">
        <v>4</v>
      </c>
      <c r="O176">
        <v>12</v>
      </c>
      <c r="P176">
        <v>10.5</v>
      </c>
      <c r="Q176">
        <v>12</v>
      </c>
      <c r="R176">
        <v>27.7</v>
      </c>
      <c r="S176">
        <v>30</v>
      </c>
      <c r="V176">
        <v>100</v>
      </c>
      <c r="W176" t="s">
        <v>11023</v>
      </c>
    </row>
    <row r="177" spans="1:23" hidden="1" x14ac:dyDescent="0.25">
      <c r="A177">
        <v>8</v>
      </c>
      <c r="B177">
        <v>4</v>
      </c>
      <c r="C177" t="s">
        <v>11005</v>
      </c>
      <c r="D177">
        <v>9</v>
      </c>
      <c r="E177" t="s">
        <v>209</v>
      </c>
      <c r="F177" t="s">
        <v>10811</v>
      </c>
      <c r="G177">
        <v>3</v>
      </c>
      <c r="H177">
        <v>8</v>
      </c>
      <c r="I177">
        <v>10</v>
      </c>
      <c r="K177" t="s">
        <v>10812</v>
      </c>
      <c r="L177">
        <v>46024</v>
      </c>
      <c r="M177" t="b">
        <v>1</v>
      </c>
      <c r="N177">
        <v>4</v>
      </c>
      <c r="O177">
        <v>12</v>
      </c>
      <c r="P177">
        <v>9.5</v>
      </c>
      <c r="Q177">
        <v>11</v>
      </c>
      <c r="R177">
        <v>67.5</v>
      </c>
      <c r="S177">
        <v>75</v>
      </c>
      <c r="V177">
        <v>100</v>
      </c>
      <c r="W177" t="s">
        <v>11023</v>
      </c>
    </row>
    <row r="178" spans="1:23" hidden="1" x14ac:dyDescent="0.25">
      <c r="A178">
        <v>8</v>
      </c>
      <c r="B178">
        <v>4</v>
      </c>
      <c r="C178" t="s">
        <v>11005</v>
      </c>
      <c r="D178">
        <v>10</v>
      </c>
      <c r="E178" t="s">
        <v>79</v>
      </c>
      <c r="F178" t="s">
        <v>10811</v>
      </c>
      <c r="G178">
        <v>3</v>
      </c>
      <c r="H178">
        <v>15</v>
      </c>
      <c r="I178">
        <v>15</v>
      </c>
      <c r="K178" t="s">
        <v>10813</v>
      </c>
      <c r="L178">
        <v>2</v>
      </c>
      <c r="M178" t="b">
        <v>1</v>
      </c>
      <c r="N178">
        <v>4</v>
      </c>
      <c r="O178">
        <v>12</v>
      </c>
      <c r="P178">
        <v>14.6</v>
      </c>
      <c r="Q178">
        <v>15</v>
      </c>
      <c r="R178">
        <v>37.700000000000003</v>
      </c>
      <c r="S178">
        <v>50</v>
      </c>
      <c r="V178">
        <v>100</v>
      </c>
      <c r="W178" t="s">
        <v>11024</v>
      </c>
    </row>
    <row r="179" spans="1:23" hidden="1" x14ac:dyDescent="0.25">
      <c r="A179">
        <v>8</v>
      </c>
      <c r="B179">
        <v>4</v>
      </c>
      <c r="C179" t="s">
        <v>11005</v>
      </c>
      <c r="D179">
        <v>11</v>
      </c>
      <c r="E179" t="s">
        <v>1534</v>
      </c>
      <c r="F179" t="s">
        <v>10811</v>
      </c>
      <c r="G179">
        <v>4</v>
      </c>
      <c r="J179">
        <v>45</v>
      </c>
      <c r="K179" t="s">
        <v>10815</v>
      </c>
      <c r="L179">
        <v>1</v>
      </c>
      <c r="M179" t="b">
        <v>1</v>
      </c>
      <c r="N179">
        <v>4</v>
      </c>
      <c r="O179">
        <v>16</v>
      </c>
      <c r="R179">
        <v>162.5</v>
      </c>
      <c r="S179">
        <v>200</v>
      </c>
      <c r="T179">
        <v>56.2</v>
      </c>
      <c r="U179">
        <v>75</v>
      </c>
      <c r="V179">
        <v>100</v>
      </c>
    </row>
    <row r="180" spans="1:23" hidden="1" x14ac:dyDescent="0.25">
      <c r="A180">
        <v>8</v>
      </c>
      <c r="B180">
        <v>4</v>
      </c>
      <c r="C180" t="s">
        <v>11005</v>
      </c>
      <c r="D180">
        <v>12</v>
      </c>
      <c r="E180" t="s">
        <v>373</v>
      </c>
      <c r="F180" t="s">
        <v>10814</v>
      </c>
      <c r="G180">
        <v>6</v>
      </c>
      <c r="J180">
        <v>20</v>
      </c>
      <c r="K180" t="s">
        <v>10815</v>
      </c>
      <c r="L180" t="s">
        <v>10815</v>
      </c>
      <c r="M180" t="b">
        <v>1</v>
      </c>
      <c r="N180">
        <v>3</v>
      </c>
      <c r="O180">
        <v>18</v>
      </c>
      <c r="T180">
        <v>20</v>
      </c>
      <c r="U180">
        <v>20</v>
      </c>
      <c r="V180">
        <v>100</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149EE-5EB1-49A0-B6D3-538F386A7E2C}">
  <sheetPr>
    <tabColor theme="0" tint="-0.499984740745262"/>
  </sheetPr>
  <dimension ref="A1:O227"/>
  <sheetViews>
    <sheetView workbookViewId="0">
      <selection activeCell="G31" sqref="G31"/>
    </sheetView>
  </sheetViews>
  <sheetFormatPr defaultRowHeight="15" x14ac:dyDescent="0.25"/>
  <cols>
    <col min="1" max="1" width="10.5703125" customWidth="1"/>
    <col min="2" max="2" width="13.7109375" customWidth="1"/>
    <col min="3" max="3" width="14" customWidth="1"/>
    <col min="4" max="4" width="16.140625" customWidth="1"/>
    <col min="5" max="5" width="16" customWidth="1"/>
    <col min="6" max="6" width="48.140625" customWidth="1"/>
    <col min="7" max="7" width="16.85546875" customWidth="1"/>
    <col min="8" max="8" width="19.7109375" customWidth="1"/>
    <col min="9" max="9" width="20" customWidth="1"/>
    <col min="10" max="10" width="24" customWidth="1"/>
    <col min="11" max="11" width="19" style="37" customWidth="1"/>
    <col min="12" max="12" width="16" customWidth="1"/>
    <col min="13" max="13" width="20.28515625" customWidth="1"/>
    <col min="14" max="14" width="91.140625" bestFit="1" customWidth="1"/>
    <col min="15" max="15" width="15.140625" customWidth="1"/>
  </cols>
  <sheetData>
    <row r="1" spans="1:15" x14ac:dyDescent="0.25">
      <c r="A1" t="s">
        <v>583</v>
      </c>
      <c r="B1" t="s">
        <v>799</v>
      </c>
      <c r="C1" t="s">
        <v>800</v>
      </c>
      <c r="D1" t="s">
        <v>801</v>
      </c>
      <c r="E1" t="s">
        <v>10800</v>
      </c>
      <c r="F1" t="s">
        <v>434</v>
      </c>
      <c r="G1" t="s">
        <v>10801</v>
      </c>
      <c r="H1" t="s">
        <v>10802</v>
      </c>
      <c r="I1" t="s">
        <v>10803</v>
      </c>
      <c r="J1" t="s">
        <v>10804</v>
      </c>
      <c r="K1" s="37" t="s">
        <v>10805</v>
      </c>
      <c r="L1" t="s">
        <v>10806</v>
      </c>
      <c r="M1" t="s">
        <v>10807</v>
      </c>
      <c r="N1" t="s">
        <v>10808</v>
      </c>
      <c r="O1" t="s">
        <v>10809</v>
      </c>
    </row>
    <row r="2" spans="1:15" x14ac:dyDescent="0.25">
      <c r="A2">
        <v>1</v>
      </c>
      <c r="B2">
        <v>1</v>
      </c>
      <c r="C2">
        <v>1</v>
      </c>
      <c r="D2" t="s">
        <v>8828</v>
      </c>
      <c r="E2">
        <v>1</v>
      </c>
      <c r="F2" t="s">
        <v>1</v>
      </c>
      <c r="G2">
        <v>5</v>
      </c>
      <c r="H2" t="s">
        <v>10815</v>
      </c>
      <c r="I2" t="s">
        <v>10815</v>
      </c>
      <c r="J2">
        <v>45</v>
      </c>
      <c r="K2" s="37" t="s">
        <v>10815</v>
      </c>
      <c r="L2" t="s">
        <v>10815</v>
      </c>
      <c r="M2">
        <v>90</v>
      </c>
      <c r="N2" t="s">
        <v>10816</v>
      </c>
      <c r="O2" t="s">
        <v>10811</v>
      </c>
    </row>
    <row r="3" spans="1:15" x14ac:dyDescent="0.25">
      <c r="A3">
        <v>1</v>
      </c>
      <c r="B3">
        <v>1</v>
      </c>
      <c r="C3">
        <v>1</v>
      </c>
      <c r="D3" t="s">
        <v>8828</v>
      </c>
      <c r="E3">
        <v>2</v>
      </c>
      <c r="F3" t="s">
        <v>24</v>
      </c>
      <c r="G3">
        <v>4</v>
      </c>
      <c r="H3">
        <v>6</v>
      </c>
      <c r="I3">
        <v>8</v>
      </c>
      <c r="J3" t="s">
        <v>10815</v>
      </c>
      <c r="K3" s="38" t="s">
        <v>1562</v>
      </c>
      <c r="L3" s="3">
        <v>46024</v>
      </c>
      <c r="M3">
        <v>90</v>
      </c>
      <c r="N3" t="s">
        <v>10817</v>
      </c>
      <c r="O3" t="s">
        <v>10811</v>
      </c>
    </row>
    <row r="4" spans="1:15" x14ac:dyDescent="0.25">
      <c r="A4">
        <v>1</v>
      </c>
      <c r="B4">
        <v>1</v>
      </c>
      <c r="C4">
        <v>1</v>
      </c>
      <c r="D4" t="s">
        <v>8828</v>
      </c>
      <c r="E4">
        <v>3</v>
      </c>
      <c r="F4" t="s">
        <v>37</v>
      </c>
      <c r="G4">
        <v>3</v>
      </c>
      <c r="H4">
        <v>8</v>
      </c>
      <c r="I4">
        <v>10</v>
      </c>
      <c r="J4" t="s">
        <v>10815</v>
      </c>
      <c r="K4" s="37" t="s">
        <v>10815</v>
      </c>
      <c r="L4" t="s">
        <v>10815</v>
      </c>
      <c r="M4">
        <v>90</v>
      </c>
      <c r="N4" t="s">
        <v>8852</v>
      </c>
      <c r="O4" t="s">
        <v>10811</v>
      </c>
    </row>
    <row r="5" spans="1:15" x14ac:dyDescent="0.25">
      <c r="A5">
        <v>1</v>
      </c>
      <c r="B5">
        <v>1</v>
      </c>
      <c r="C5">
        <v>1</v>
      </c>
      <c r="D5" t="s">
        <v>8828</v>
      </c>
      <c r="E5">
        <v>4</v>
      </c>
      <c r="F5" t="s">
        <v>91</v>
      </c>
      <c r="G5">
        <v>4</v>
      </c>
      <c r="H5">
        <v>6</v>
      </c>
      <c r="I5">
        <v>8</v>
      </c>
      <c r="J5" t="s">
        <v>10815</v>
      </c>
      <c r="K5" s="37" t="s">
        <v>10815</v>
      </c>
      <c r="L5" t="s">
        <v>10815</v>
      </c>
      <c r="M5">
        <v>90</v>
      </c>
      <c r="N5" t="s">
        <v>10818</v>
      </c>
      <c r="O5" t="s">
        <v>10811</v>
      </c>
    </row>
    <row r="6" spans="1:15" x14ac:dyDescent="0.25">
      <c r="A6">
        <v>1</v>
      </c>
      <c r="B6">
        <v>1</v>
      </c>
      <c r="C6">
        <v>2</v>
      </c>
      <c r="D6" t="s">
        <v>8829</v>
      </c>
      <c r="E6">
        <v>1</v>
      </c>
      <c r="F6" t="s">
        <v>154</v>
      </c>
      <c r="G6">
        <v>4</v>
      </c>
      <c r="H6">
        <v>8</v>
      </c>
      <c r="I6">
        <v>10</v>
      </c>
      <c r="J6" t="s">
        <v>10815</v>
      </c>
      <c r="K6" s="37" t="s">
        <v>10815</v>
      </c>
      <c r="L6" t="s">
        <v>10815</v>
      </c>
      <c r="M6">
        <v>90</v>
      </c>
      <c r="N6" t="s">
        <v>8862</v>
      </c>
      <c r="O6" t="s">
        <v>10811</v>
      </c>
    </row>
    <row r="7" spans="1:15" x14ac:dyDescent="0.25">
      <c r="A7">
        <v>1</v>
      </c>
      <c r="B7">
        <v>1</v>
      </c>
      <c r="C7">
        <v>2</v>
      </c>
      <c r="D7" t="s">
        <v>8829</v>
      </c>
      <c r="E7">
        <v>2</v>
      </c>
      <c r="F7" t="s">
        <v>186</v>
      </c>
      <c r="G7">
        <v>3</v>
      </c>
      <c r="H7">
        <v>6</v>
      </c>
      <c r="I7">
        <v>8</v>
      </c>
      <c r="J7" t="s">
        <v>10815</v>
      </c>
      <c r="K7" s="37" t="s">
        <v>10815</v>
      </c>
      <c r="L7" t="s">
        <v>10815</v>
      </c>
      <c r="M7">
        <v>90</v>
      </c>
      <c r="N7" t="s">
        <v>10819</v>
      </c>
      <c r="O7" t="s">
        <v>10811</v>
      </c>
    </row>
    <row r="8" spans="1:15" x14ac:dyDescent="0.25">
      <c r="A8">
        <v>1</v>
      </c>
      <c r="B8">
        <v>1</v>
      </c>
      <c r="C8">
        <v>2</v>
      </c>
      <c r="D8" t="s">
        <v>8829</v>
      </c>
      <c r="E8">
        <v>3</v>
      </c>
      <c r="F8" t="s">
        <v>10820</v>
      </c>
      <c r="G8">
        <v>4</v>
      </c>
      <c r="H8">
        <v>10</v>
      </c>
      <c r="I8">
        <v>12</v>
      </c>
      <c r="J8" t="s">
        <v>10815</v>
      </c>
      <c r="K8" s="37" t="s">
        <v>10815</v>
      </c>
      <c r="L8" t="s">
        <v>10815</v>
      </c>
      <c r="M8">
        <v>90</v>
      </c>
      <c r="N8" t="s">
        <v>8870</v>
      </c>
      <c r="O8" t="s">
        <v>10811</v>
      </c>
    </row>
    <row r="9" spans="1:15" x14ac:dyDescent="0.25">
      <c r="A9">
        <v>1</v>
      </c>
      <c r="B9">
        <v>1</v>
      </c>
      <c r="C9">
        <v>2</v>
      </c>
      <c r="D9" t="s">
        <v>8829</v>
      </c>
      <c r="E9">
        <v>4</v>
      </c>
      <c r="F9" t="s">
        <v>244</v>
      </c>
      <c r="G9">
        <v>3</v>
      </c>
      <c r="H9">
        <v>6</v>
      </c>
      <c r="I9">
        <v>8</v>
      </c>
      <c r="J9" t="s">
        <v>10815</v>
      </c>
      <c r="K9" s="37" t="s">
        <v>10815</v>
      </c>
      <c r="L9" t="s">
        <v>10815</v>
      </c>
      <c r="M9">
        <v>90</v>
      </c>
      <c r="N9" t="s">
        <v>8873</v>
      </c>
      <c r="O9" t="s">
        <v>10811</v>
      </c>
    </row>
    <row r="10" spans="1:15" x14ac:dyDescent="0.25">
      <c r="A10">
        <v>1</v>
      </c>
      <c r="B10">
        <v>1</v>
      </c>
      <c r="C10">
        <v>3</v>
      </c>
      <c r="D10" t="s">
        <v>10821</v>
      </c>
      <c r="E10">
        <v>1</v>
      </c>
      <c r="F10" t="s">
        <v>15</v>
      </c>
      <c r="G10">
        <v>4</v>
      </c>
      <c r="H10" t="s">
        <v>10815</v>
      </c>
      <c r="I10" t="s">
        <v>10815</v>
      </c>
      <c r="J10">
        <v>45</v>
      </c>
      <c r="K10" s="37" t="s">
        <v>10815</v>
      </c>
      <c r="L10" t="s">
        <v>10815</v>
      </c>
      <c r="M10">
        <v>90</v>
      </c>
      <c r="N10" t="s">
        <v>10822</v>
      </c>
      <c r="O10" t="s">
        <v>10811</v>
      </c>
    </row>
    <row r="11" spans="1:15" x14ac:dyDescent="0.25">
      <c r="A11">
        <v>1</v>
      </c>
      <c r="B11">
        <v>1</v>
      </c>
      <c r="C11">
        <v>3</v>
      </c>
      <c r="D11" t="s">
        <v>10821</v>
      </c>
      <c r="E11">
        <v>2</v>
      </c>
      <c r="F11" t="s">
        <v>51</v>
      </c>
      <c r="G11">
        <v>4</v>
      </c>
      <c r="H11">
        <v>8</v>
      </c>
      <c r="I11">
        <v>10</v>
      </c>
      <c r="J11" t="s">
        <v>10815</v>
      </c>
      <c r="K11" s="37" t="s">
        <v>10815</v>
      </c>
      <c r="L11" t="s">
        <v>10815</v>
      </c>
      <c r="M11">
        <v>90</v>
      </c>
      <c r="N11" t="s">
        <v>8884</v>
      </c>
      <c r="O11" t="s">
        <v>10811</v>
      </c>
    </row>
    <row r="12" spans="1:15" x14ac:dyDescent="0.25">
      <c r="A12">
        <v>1</v>
      </c>
      <c r="B12">
        <v>1</v>
      </c>
      <c r="C12">
        <v>3</v>
      </c>
      <c r="D12" t="s">
        <v>10821</v>
      </c>
      <c r="E12">
        <v>3</v>
      </c>
      <c r="F12" t="s">
        <v>73</v>
      </c>
      <c r="G12">
        <v>3</v>
      </c>
      <c r="H12">
        <v>12</v>
      </c>
      <c r="I12">
        <v>15</v>
      </c>
      <c r="J12" t="s">
        <v>10815</v>
      </c>
      <c r="K12" s="37" t="s">
        <v>10815</v>
      </c>
      <c r="L12" t="s">
        <v>10815</v>
      </c>
      <c r="M12">
        <v>60</v>
      </c>
      <c r="N12" t="s">
        <v>10823</v>
      </c>
      <c r="O12" t="s">
        <v>10811</v>
      </c>
    </row>
    <row r="13" spans="1:15" x14ac:dyDescent="0.25">
      <c r="A13">
        <v>1</v>
      </c>
      <c r="B13">
        <v>1</v>
      </c>
      <c r="C13">
        <v>3</v>
      </c>
      <c r="D13" t="s">
        <v>10821</v>
      </c>
      <c r="E13">
        <v>4</v>
      </c>
      <c r="F13" t="s">
        <v>99</v>
      </c>
      <c r="G13">
        <v>3</v>
      </c>
      <c r="H13">
        <v>10</v>
      </c>
      <c r="I13">
        <v>12</v>
      </c>
      <c r="J13" t="s">
        <v>10815</v>
      </c>
      <c r="K13" s="37" t="s">
        <v>10815</v>
      </c>
      <c r="L13" t="s">
        <v>10815</v>
      </c>
      <c r="M13">
        <v>90</v>
      </c>
      <c r="N13" t="s">
        <v>8891</v>
      </c>
      <c r="O13" t="s">
        <v>10811</v>
      </c>
    </row>
    <row r="14" spans="1:15" x14ac:dyDescent="0.25">
      <c r="A14">
        <v>1</v>
      </c>
      <c r="B14">
        <v>1</v>
      </c>
      <c r="C14">
        <v>4</v>
      </c>
      <c r="D14" t="s">
        <v>10824</v>
      </c>
      <c r="E14">
        <v>1</v>
      </c>
      <c r="F14" t="s">
        <v>112</v>
      </c>
      <c r="G14">
        <v>3</v>
      </c>
      <c r="H14">
        <v>12</v>
      </c>
      <c r="I14">
        <v>15</v>
      </c>
      <c r="J14" t="s">
        <v>10815</v>
      </c>
      <c r="K14" s="37" t="s">
        <v>10815</v>
      </c>
      <c r="L14" t="s">
        <v>10815</v>
      </c>
      <c r="M14">
        <v>60</v>
      </c>
      <c r="N14" t="s">
        <v>10825</v>
      </c>
      <c r="O14" t="s">
        <v>10811</v>
      </c>
    </row>
    <row r="15" spans="1:15" x14ac:dyDescent="0.25">
      <c r="A15">
        <v>1</v>
      </c>
      <c r="B15">
        <v>1</v>
      </c>
      <c r="C15">
        <v>4</v>
      </c>
      <c r="D15" t="s">
        <v>10824</v>
      </c>
      <c r="E15">
        <v>1</v>
      </c>
      <c r="F15" t="s">
        <v>238</v>
      </c>
      <c r="G15">
        <v>3</v>
      </c>
      <c r="H15">
        <v>12</v>
      </c>
      <c r="I15">
        <v>15</v>
      </c>
      <c r="J15" t="s">
        <v>10815</v>
      </c>
      <c r="K15" s="37" t="s">
        <v>10815</v>
      </c>
      <c r="L15" t="s">
        <v>10815</v>
      </c>
      <c r="M15">
        <v>60</v>
      </c>
      <c r="N15" t="s">
        <v>10826</v>
      </c>
      <c r="O15" t="s">
        <v>10811</v>
      </c>
    </row>
    <row r="16" spans="1:15" x14ac:dyDescent="0.25">
      <c r="A16">
        <v>1</v>
      </c>
      <c r="B16">
        <v>1</v>
      </c>
      <c r="C16">
        <v>4</v>
      </c>
      <c r="D16" t="s">
        <v>10824</v>
      </c>
      <c r="E16">
        <v>2</v>
      </c>
      <c r="F16" t="s">
        <v>138</v>
      </c>
      <c r="G16">
        <v>3</v>
      </c>
      <c r="H16">
        <v>15</v>
      </c>
      <c r="I16">
        <v>20</v>
      </c>
      <c r="J16" t="s">
        <v>10815</v>
      </c>
      <c r="K16" s="37" t="s">
        <v>10815</v>
      </c>
      <c r="L16" t="s">
        <v>10815</v>
      </c>
      <c r="M16">
        <v>60</v>
      </c>
      <c r="N16" t="s">
        <v>10827</v>
      </c>
      <c r="O16" t="s">
        <v>10811</v>
      </c>
    </row>
    <row r="17" spans="1:15" x14ac:dyDescent="0.25">
      <c r="A17">
        <v>1</v>
      </c>
      <c r="B17">
        <v>1</v>
      </c>
      <c r="C17">
        <v>4</v>
      </c>
      <c r="D17" t="s">
        <v>10824</v>
      </c>
      <c r="E17">
        <v>2</v>
      </c>
      <c r="F17" t="s">
        <v>222</v>
      </c>
      <c r="G17">
        <v>3</v>
      </c>
      <c r="H17">
        <v>15</v>
      </c>
      <c r="I17">
        <v>20</v>
      </c>
      <c r="J17" t="s">
        <v>10815</v>
      </c>
      <c r="K17" s="37" t="s">
        <v>10815</v>
      </c>
      <c r="L17" t="s">
        <v>10815</v>
      </c>
      <c r="M17">
        <v>60</v>
      </c>
      <c r="N17" t="s">
        <v>10828</v>
      </c>
      <c r="O17" t="s">
        <v>10811</v>
      </c>
    </row>
    <row r="18" spans="1:15" x14ac:dyDescent="0.25">
      <c r="A18">
        <v>1</v>
      </c>
      <c r="B18">
        <v>1</v>
      </c>
      <c r="C18">
        <v>4</v>
      </c>
      <c r="D18" t="s">
        <v>10824</v>
      </c>
      <c r="E18">
        <v>3</v>
      </c>
      <c r="F18" t="s">
        <v>1534</v>
      </c>
      <c r="G18">
        <v>2</v>
      </c>
      <c r="H18" t="s">
        <v>10815</v>
      </c>
      <c r="I18" t="s">
        <v>10815</v>
      </c>
      <c r="J18">
        <v>99</v>
      </c>
      <c r="K18" s="37" t="s">
        <v>10815</v>
      </c>
      <c r="L18" t="s">
        <v>10815</v>
      </c>
      <c r="M18">
        <v>90</v>
      </c>
      <c r="N18" t="s">
        <v>10829</v>
      </c>
      <c r="O18" t="s">
        <v>10811</v>
      </c>
    </row>
    <row r="19" spans="1:15" x14ac:dyDescent="0.25">
      <c r="A19">
        <v>2</v>
      </c>
      <c r="B19">
        <v>1</v>
      </c>
      <c r="C19">
        <v>1</v>
      </c>
      <c r="D19" t="s">
        <v>8828</v>
      </c>
      <c r="E19">
        <v>1</v>
      </c>
      <c r="F19" t="s">
        <v>1</v>
      </c>
      <c r="G19">
        <v>5</v>
      </c>
      <c r="H19" t="s">
        <v>10815</v>
      </c>
      <c r="I19" t="s">
        <v>10815</v>
      </c>
      <c r="J19">
        <v>45</v>
      </c>
      <c r="K19" s="37" t="s">
        <v>10815</v>
      </c>
      <c r="L19" t="s">
        <v>10815</v>
      </c>
      <c r="M19">
        <v>90</v>
      </c>
      <c r="N19" t="s">
        <v>10830</v>
      </c>
      <c r="O19" t="s">
        <v>10811</v>
      </c>
    </row>
    <row r="20" spans="1:15" x14ac:dyDescent="0.25">
      <c r="A20">
        <v>2</v>
      </c>
      <c r="B20">
        <v>1</v>
      </c>
      <c r="C20">
        <v>1</v>
      </c>
      <c r="D20" t="s">
        <v>8828</v>
      </c>
      <c r="E20">
        <v>2</v>
      </c>
      <c r="F20" t="s">
        <v>24</v>
      </c>
      <c r="G20">
        <v>4</v>
      </c>
      <c r="H20">
        <v>6</v>
      </c>
      <c r="I20">
        <v>10</v>
      </c>
      <c r="J20" t="s">
        <v>10815</v>
      </c>
      <c r="K20" s="38" t="s">
        <v>1562</v>
      </c>
      <c r="L20" t="s">
        <v>10815</v>
      </c>
      <c r="M20">
        <v>90</v>
      </c>
      <c r="N20" t="s">
        <v>10831</v>
      </c>
      <c r="O20" t="s">
        <v>10811</v>
      </c>
    </row>
    <row r="21" spans="1:15" x14ac:dyDescent="0.25">
      <c r="A21">
        <v>2</v>
      </c>
      <c r="B21">
        <v>1</v>
      </c>
      <c r="C21">
        <v>1</v>
      </c>
      <c r="D21" t="s">
        <v>8828</v>
      </c>
      <c r="E21">
        <v>3</v>
      </c>
      <c r="F21" t="s">
        <v>32</v>
      </c>
      <c r="G21">
        <v>4</v>
      </c>
      <c r="H21">
        <v>6</v>
      </c>
      <c r="I21">
        <v>8</v>
      </c>
      <c r="J21" t="s">
        <v>10815</v>
      </c>
      <c r="K21" s="37" t="s">
        <v>10815</v>
      </c>
      <c r="L21" t="s">
        <v>10815</v>
      </c>
      <c r="M21">
        <v>120</v>
      </c>
      <c r="N21" t="s">
        <v>10832</v>
      </c>
      <c r="O21" t="s">
        <v>10811</v>
      </c>
    </row>
    <row r="22" spans="1:15" x14ac:dyDescent="0.25">
      <c r="A22">
        <v>2</v>
      </c>
      <c r="B22">
        <v>1</v>
      </c>
      <c r="C22">
        <v>1</v>
      </c>
      <c r="D22" t="s">
        <v>8828</v>
      </c>
      <c r="E22">
        <v>4</v>
      </c>
      <c r="F22" t="s">
        <v>91</v>
      </c>
      <c r="G22">
        <v>3</v>
      </c>
      <c r="H22">
        <v>8</v>
      </c>
      <c r="I22">
        <v>12</v>
      </c>
      <c r="J22" t="s">
        <v>10815</v>
      </c>
      <c r="K22" s="37" t="s">
        <v>10815</v>
      </c>
      <c r="L22" t="s">
        <v>10815</v>
      </c>
      <c r="M22">
        <v>90</v>
      </c>
      <c r="N22" t="s">
        <v>10833</v>
      </c>
      <c r="O22" t="s">
        <v>10811</v>
      </c>
    </row>
    <row r="23" spans="1:15" x14ac:dyDescent="0.25">
      <c r="A23">
        <v>2</v>
      </c>
      <c r="B23">
        <v>1</v>
      </c>
      <c r="C23">
        <v>2</v>
      </c>
      <c r="D23" t="s">
        <v>8829</v>
      </c>
      <c r="E23">
        <v>1</v>
      </c>
      <c r="F23" t="s">
        <v>159</v>
      </c>
      <c r="G23">
        <v>4</v>
      </c>
      <c r="H23">
        <v>8</v>
      </c>
      <c r="I23">
        <v>10</v>
      </c>
      <c r="J23" t="s">
        <v>10815</v>
      </c>
      <c r="K23" s="37" t="s">
        <v>10815</v>
      </c>
      <c r="L23" t="s">
        <v>10815</v>
      </c>
      <c r="M23">
        <v>90</v>
      </c>
      <c r="N23" t="s">
        <v>10834</v>
      </c>
      <c r="O23" t="s">
        <v>10811</v>
      </c>
    </row>
    <row r="24" spans="1:15" x14ac:dyDescent="0.25">
      <c r="A24">
        <v>2</v>
      </c>
      <c r="B24">
        <v>1</v>
      </c>
      <c r="C24">
        <v>2</v>
      </c>
      <c r="D24" t="s">
        <v>8829</v>
      </c>
      <c r="E24">
        <v>2</v>
      </c>
      <c r="F24" t="s">
        <v>1404</v>
      </c>
      <c r="G24">
        <v>3</v>
      </c>
      <c r="H24">
        <v>8</v>
      </c>
      <c r="I24">
        <v>12</v>
      </c>
      <c r="J24" t="s">
        <v>10815</v>
      </c>
      <c r="K24" s="37" t="s">
        <v>10815</v>
      </c>
      <c r="L24" t="s">
        <v>10815</v>
      </c>
      <c r="M24">
        <v>90</v>
      </c>
      <c r="N24" t="s">
        <v>10835</v>
      </c>
      <c r="O24" t="s">
        <v>10811</v>
      </c>
    </row>
    <row r="25" spans="1:15" x14ac:dyDescent="0.25">
      <c r="A25">
        <v>2</v>
      </c>
      <c r="B25">
        <v>1</v>
      </c>
      <c r="C25">
        <v>2</v>
      </c>
      <c r="D25" t="s">
        <v>8829</v>
      </c>
      <c r="E25">
        <v>3</v>
      </c>
      <c r="F25" t="s">
        <v>186</v>
      </c>
      <c r="G25">
        <v>3</v>
      </c>
      <c r="H25">
        <v>5</v>
      </c>
      <c r="I25">
        <v>8</v>
      </c>
      <c r="J25" t="s">
        <v>10815</v>
      </c>
      <c r="K25" s="37" t="s">
        <v>10815</v>
      </c>
      <c r="L25" t="s">
        <v>10815</v>
      </c>
      <c r="M25">
        <v>90</v>
      </c>
      <c r="N25" t="s">
        <v>10836</v>
      </c>
      <c r="O25" t="s">
        <v>10811</v>
      </c>
    </row>
    <row r="26" spans="1:15" x14ac:dyDescent="0.25">
      <c r="A26">
        <v>2</v>
      </c>
      <c r="B26">
        <v>1</v>
      </c>
      <c r="C26">
        <v>2</v>
      </c>
      <c r="D26" t="s">
        <v>8829</v>
      </c>
      <c r="E26">
        <v>4</v>
      </c>
      <c r="F26" t="s">
        <v>10820</v>
      </c>
      <c r="G26">
        <v>4</v>
      </c>
      <c r="H26">
        <v>10</v>
      </c>
      <c r="I26">
        <v>15</v>
      </c>
      <c r="J26" t="s">
        <v>10815</v>
      </c>
      <c r="K26" s="37" t="s">
        <v>10815</v>
      </c>
      <c r="L26" t="s">
        <v>10815</v>
      </c>
      <c r="M26">
        <v>90</v>
      </c>
      <c r="N26" t="s">
        <v>8944</v>
      </c>
      <c r="O26" t="s">
        <v>10811</v>
      </c>
    </row>
    <row r="27" spans="1:15" x14ac:dyDescent="0.25">
      <c r="A27">
        <v>2</v>
      </c>
      <c r="B27">
        <v>1</v>
      </c>
      <c r="C27">
        <v>3</v>
      </c>
      <c r="D27" t="s">
        <v>10821</v>
      </c>
      <c r="E27">
        <v>1</v>
      </c>
      <c r="F27" t="s">
        <v>15</v>
      </c>
      <c r="G27">
        <v>4</v>
      </c>
      <c r="H27" t="s">
        <v>10815</v>
      </c>
      <c r="I27" t="s">
        <v>10815</v>
      </c>
      <c r="J27">
        <v>45</v>
      </c>
      <c r="K27" s="37" t="s">
        <v>10815</v>
      </c>
      <c r="L27" t="s">
        <v>10815</v>
      </c>
      <c r="M27">
        <v>90</v>
      </c>
      <c r="N27" t="s">
        <v>10837</v>
      </c>
      <c r="O27" t="s">
        <v>10811</v>
      </c>
    </row>
    <row r="28" spans="1:15" x14ac:dyDescent="0.25">
      <c r="A28">
        <v>2</v>
      </c>
      <c r="B28">
        <v>1</v>
      </c>
      <c r="C28">
        <v>3</v>
      </c>
      <c r="D28" t="s">
        <v>10821</v>
      </c>
      <c r="E28">
        <v>2</v>
      </c>
      <c r="F28" t="s">
        <v>51</v>
      </c>
      <c r="G28">
        <v>4</v>
      </c>
      <c r="H28">
        <v>10</v>
      </c>
      <c r="I28">
        <v>12</v>
      </c>
      <c r="J28" t="s">
        <v>10815</v>
      </c>
      <c r="K28" s="37" t="s">
        <v>10815</v>
      </c>
      <c r="L28" t="s">
        <v>10815</v>
      </c>
      <c r="M28">
        <v>90</v>
      </c>
      <c r="N28" t="s">
        <v>8955</v>
      </c>
      <c r="O28" t="s">
        <v>10811</v>
      </c>
    </row>
    <row r="29" spans="1:15" x14ac:dyDescent="0.25">
      <c r="A29">
        <v>2</v>
      </c>
      <c r="B29">
        <v>1</v>
      </c>
      <c r="C29">
        <v>3</v>
      </c>
      <c r="D29" t="s">
        <v>10821</v>
      </c>
      <c r="E29">
        <v>3</v>
      </c>
      <c r="F29" t="s">
        <v>73</v>
      </c>
      <c r="G29">
        <v>3</v>
      </c>
      <c r="H29">
        <v>15</v>
      </c>
      <c r="I29">
        <v>20</v>
      </c>
      <c r="J29" t="s">
        <v>10815</v>
      </c>
      <c r="K29" s="37" t="s">
        <v>10815</v>
      </c>
      <c r="L29" t="s">
        <v>10815</v>
      </c>
      <c r="M29">
        <v>60</v>
      </c>
      <c r="N29" t="s">
        <v>8958</v>
      </c>
      <c r="O29" t="s">
        <v>10811</v>
      </c>
    </row>
    <row r="30" spans="1:15" x14ac:dyDescent="0.25">
      <c r="A30">
        <v>2</v>
      </c>
      <c r="B30">
        <v>1</v>
      </c>
      <c r="C30">
        <v>3</v>
      </c>
      <c r="D30" t="s">
        <v>10821</v>
      </c>
      <c r="E30">
        <v>4</v>
      </c>
      <c r="F30" t="s">
        <v>99</v>
      </c>
      <c r="G30">
        <v>3</v>
      </c>
      <c r="H30">
        <v>12</v>
      </c>
      <c r="I30">
        <v>15</v>
      </c>
      <c r="J30" t="s">
        <v>10815</v>
      </c>
      <c r="K30" s="37" t="s">
        <v>10815</v>
      </c>
      <c r="L30" t="s">
        <v>10815</v>
      </c>
      <c r="M30">
        <v>90</v>
      </c>
      <c r="N30" t="s">
        <v>8961</v>
      </c>
      <c r="O30" t="s">
        <v>10811</v>
      </c>
    </row>
    <row r="31" spans="1:15" x14ac:dyDescent="0.25">
      <c r="A31">
        <v>2</v>
      </c>
      <c r="B31">
        <v>1</v>
      </c>
      <c r="C31">
        <v>4</v>
      </c>
      <c r="D31" t="s">
        <v>10824</v>
      </c>
      <c r="E31">
        <v>1</v>
      </c>
      <c r="F31" t="s">
        <v>112</v>
      </c>
      <c r="G31">
        <v>3</v>
      </c>
      <c r="H31">
        <v>12</v>
      </c>
      <c r="I31">
        <v>15</v>
      </c>
      <c r="J31" t="s">
        <v>10815</v>
      </c>
      <c r="K31" s="37" t="s">
        <v>10815</v>
      </c>
      <c r="L31" t="s">
        <v>10815</v>
      </c>
      <c r="M31">
        <v>60</v>
      </c>
      <c r="N31" t="s">
        <v>10825</v>
      </c>
      <c r="O31" t="s">
        <v>10811</v>
      </c>
    </row>
    <row r="32" spans="1:15" x14ac:dyDescent="0.25">
      <c r="A32">
        <v>2</v>
      </c>
      <c r="B32">
        <v>1</v>
      </c>
      <c r="C32">
        <v>4</v>
      </c>
      <c r="D32" t="s">
        <v>10824</v>
      </c>
      <c r="E32">
        <v>1</v>
      </c>
      <c r="F32" t="s">
        <v>214</v>
      </c>
      <c r="G32">
        <v>3</v>
      </c>
      <c r="H32">
        <v>12</v>
      </c>
      <c r="I32">
        <v>15</v>
      </c>
      <c r="J32" t="s">
        <v>10815</v>
      </c>
      <c r="K32" s="37" t="s">
        <v>10815</v>
      </c>
      <c r="L32" t="s">
        <v>10815</v>
      </c>
      <c r="M32">
        <v>60</v>
      </c>
      <c r="N32" t="s">
        <v>10826</v>
      </c>
      <c r="O32" t="s">
        <v>10811</v>
      </c>
    </row>
    <row r="33" spans="1:15" x14ac:dyDescent="0.25">
      <c r="A33">
        <v>2</v>
      </c>
      <c r="B33">
        <v>1</v>
      </c>
      <c r="C33">
        <v>4</v>
      </c>
      <c r="D33" t="s">
        <v>10824</v>
      </c>
      <c r="E33">
        <v>2</v>
      </c>
      <c r="F33" t="s">
        <v>222</v>
      </c>
      <c r="G33">
        <v>3</v>
      </c>
      <c r="H33">
        <v>15</v>
      </c>
      <c r="I33">
        <v>20</v>
      </c>
      <c r="J33" t="s">
        <v>10815</v>
      </c>
      <c r="K33" s="37" t="s">
        <v>10815</v>
      </c>
      <c r="L33" t="s">
        <v>10815</v>
      </c>
      <c r="M33">
        <v>60</v>
      </c>
      <c r="N33" t="s">
        <v>10838</v>
      </c>
      <c r="O33" t="s">
        <v>10811</v>
      </c>
    </row>
    <row r="34" spans="1:15" x14ac:dyDescent="0.25">
      <c r="A34">
        <v>2</v>
      </c>
      <c r="B34">
        <v>1</v>
      </c>
      <c r="C34">
        <v>4</v>
      </c>
      <c r="D34" t="s">
        <v>10824</v>
      </c>
      <c r="E34">
        <v>3</v>
      </c>
      <c r="F34" t="s">
        <v>1534</v>
      </c>
      <c r="G34">
        <v>3</v>
      </c>
      <c r="H34" t="s">
        <v>10815</v>
      </c>
      <c r="I34" t="s">
        <v>10815</v>
      </c>
      <c r="J34">
        <v>60</v>
      </c>
      <c r="K34" s="37" t="s">
        <v>10815</v>
      </c>
      <c r="L34" t="s">
        <v>10815</v>
      </c>
      <c r="M34">
        <v>90</v>
      </c>
      <c r="N34" t="s">
        <v>10839</v>
      </c>
      <c r="O34" t="s">
        <v>10811</v>
      </c>
    </row>
    <row r="35" spans="1:15" x14ac:dyDescent="0.25">
      <c r="A35">
        <v>3</v>
      </c>
      <c r="B35">
        <v>1</v>
      </c>
      <c r="C35">
        <v>1</v>
      </c>
      <c r="D35" t="s">
        <v>10840</v>
      </c>
      <c r="E35">
        <v>1</v>
      </c>
      <c r="F35" t="s">
        <v>262</v>
      </c>
      <c r="G35">
        <v>4</v>
      </c>
      <c r="H35">
        <v>5</v>
      </c>
      <c r="I35">
        <v>6</v>
      </c>
      <c r="J35" t="s">
        <v>10815</v>
      </c>
      <c r="K35" s="37" t="s">
        <v>10815</v>
      </c>
      <c r="L35" s="3">
        <v>46024</v>
      </c>
      <c r="M35">
        <v>150</v>
      </c>
      <c r="N35" t="s">
        <v>10841</v>
      </c>
      <c r="O35" t="s">
        <v>10811</v>
      </c>
    </row>
    <row r="36" spans="1:15" x14ac:dyDescent="0.25">
      <c r="A36">
        <v>3</v>
      </c>
      <c r="B36">
        <v>1</v>
      </c>
      <c r="C36">
        <v>1</v>
      </c>
      <c r="D36" t="s">
        <v>10840</v>
      </c>
      <c r="E36">
        <v>2</v>
      </c>
      <c r="F36" t="s">
        <v>249</v>
      </c>
      <c r="G36">
        <v>3</v>
      </c>
      <c r="H36">
        <v>6</v>
      </c>
      <c r="I36">
        <v>6</v>
      </c>
      <c r="J36" t="s">
        <v>10815</v>
      </c>
      <c r="K36" s="37" t="s">
        <v>10815</v>
      </c>
      <c r="L36" s="3">
        <v>46024</v>
      </c>
      <c r="M36">
        <v>150</v>
      </c>
      <c r="N36" t="s">
        <v>10842</v>
      </c>
      <c r="O36" t="s">
        <v>10811</v>
      </c>
    </row>
    <row r="37" spans="1:15" x14ac:dyDescent="0.25">
      <c r="A37">
        <v>3</v>
      </c>
      <c r="B37">
        <v>1</v>
      </c>
      <c r="C37">
        <v>1</v>
      </c>
      <c r="D37" t="s">
        <v>10840</v>
      </c>
      <c r="E37">
        <v>3</v>
      </c>
      <c r="F37" t="s">
        <v>1</v>
      </c>
      <c r="G37">
        <v>3</v>
      </c>
      <c r="H37" t="s">
        <v>10815</v>
      </c>
      <c r="I37" t="s">
        <v>10815</v>
      </c>
      <c r="J37">
        <v>45</v>
      </c>
      <c r="K37" s="37" t="s">
        <v>10815</v>
      </c>
      <c r="L37" t="s">
        <v>10815</v>
      </c>
      <c r="M37">
        <v>90</v>
      </c>
      <c r="N37" t="s">
        <v>10843</v>
      </c>
      <c r="O37" t="s">
        <v>10811</v>
      </c>
    </row>
    <row r="38" spans="1:15" x14ac:dyDescent="0.25">
      <c r="A38">
        <v>3</v>
      </c>
      <c r="B38">
        <v>1</v>
      </c>
      <c r="C38">
        <v>1</v>
      </c>
      <c r="D38" t="s">
        <v>10840</v>
      </c>
      <c r="E38">
        <v>4</v>
      </c>
      <c r="F38" t="s">
        <v>286</v>
      </c>
      <c r="G38">
        <v>2</v>
      </c>
      <c r="H38">
        <v>10</v>
      </c>
      <c r="I38">
        <v>12</v>
      </c>
      <c r="J38" t="s">
        <v>10815</v>
      </c>
      <c r="K38" s="37" t="s">
        <v>10815</v>
      </c>
      <c r="L38" t="s">
        <v>10815</v>
      </c>
      <c r="M38">
        <v>60</v>
      </c>
      <c r="N38" t="s">
        <v>10844</v>
      </c>
      <c r="O38" t="s">
        <v>10811</v>
      </c>
    </row>
    <row r="39" spans="1:15" x14ac:dyDescent="0.25">
      <c r="A39">
        <v>3</v>
      </c>
      <c r="B39">
        <v>1</v>
      </c>
      <c r="C39">
        <v>2</v>
      </c>
      <c r="D39" t="s">
        <v>10845</v>
      </c>
      <c r="E39">
        <v>1</v>
      </c>
      <c r="F39" t="s">
        <v>1404</v>
      </c>
      <c r="G39">
        <v>3</v>
      </c>
      <c r="H39">
        <v>5</v>
      </c>
      <c r="I39">
        <v>7</v>
      </c>
      <c r="J39" t="s">
        <v>10815</v>
      </c>
      <c r="K39" s="37" t="s">
        <v>10815</v>
      </c>
      <c r="L39">
        <v>1</v>
      </c>
      <c r="M39">
        <v>150</v>
      </c>
      <c r="N39" t="s">
        <v>10846</v>
      </c>
      <c r="O39" t="s">
        <v>10811</v>
      </c>
    </row>
    <row r="40" spans="1:15" x14ac:dyDescent="0.25">
      <c r="A40">
        <v>3</v>
      </c>
      <c r="B40">
        <v>1</v>
      </c>
      <c r="C40">
        <v>2</v>
      </c>
      <c r="D40" t="s">
        <v>10845</v>
      </c>
      <c r="E40">
        <v>2</v>
      </c>
      <c r="F40" t="s">
        <v>154</v>
      </c>
      <c r="G40">
        <v>3</v>
      </c>
      <c r="H40">
        <v>6</v>
      </c>
      <c r="I40">
        <v>6</v>
      </c>
      <c r="J40" t="s">
        <v>10815</v>
      </c>
      <c r="K40" s="37" t="s">
        <v>10815</v>
      </c>
      <c r="L40" s="3">
        <v>46024</v>
      </c>
      <c r="M40">
        <v>150</v>
      </c>
      <c r="N40" t="s">
        <v>10847</v>
      </c>
      <c r="O40" t="s">
        <v>10811</v>
      </c>
    </row>
    <row r="41" spans="1:15" x14ac:dyDescent="0.25">
      <c r="A41">
        <v>3</v>
      </c>
      <c r="B41">
        <v>1</v>
      </c>
      <c r="C41">
        <v>2</v>
      </c>
      <c r="D41" t="s">
        <v>10845</v>
      </c>
      <c r="E41">
        <v>3</v>
      </c>
      <c r="F41" t="s">
        <v>303</v>
      </c>
      <c r="G41">
        <v>3</v>
      </c>
      <c r="H41">
        <v>10</v>
      </c>
      <c r="I41">
        <v>10</v>
      </c>
      <c r="J41" t="s">
        <v>10815</v>
      </c>
      <c r="K41" s="37" t="s">
        <v>10815</v>
      </c>
      <c r="L41" t="s">
        <v>10815</v>
      </c>
      <c r="M41">
        <v>60</v>
      </c>
      <c r="N41" t="s">
        <v>10848</v>
      </c>
      <c r="O41" t="s">
        <v>10811</v>
      </c>
    </row>
    <row r="42" spans="1:15" x14ac:dyDescent="0.25">
      <c r="A42">
        <v>3</v>
      </c>
      <c r="B42">
        <v>1</v>
      </c>
      <c r="C42">
        <v>2</v>
      </c>
      <c r="D42" t="s">
        <v>10845</v>
      </c>
      <c r="E42">
        <v>4</v>
      </c>
      <c r="F42" t="s">
        <v>217</v>
      </c>
      <c r="G42">
        <v>2</v>
      </c>
      <c r="H42">
        <v>12</v>
      </c>
      <c r="I42">
        <v>15</v>
      </c>
      <c r="J42" t="s">
        <v>10815</v>
      </c>
      <c r="K42" s="37" t="s">
        <v>10815</v>
      </c>
      <c r="L42" t="s">
        <v>10815</v>
      </c>
      <c r="M42">
        <v>60</v>
      </c>
      <c r="N42" t="s">
        <v>10849</v>
      </c>
      <c r="O42" t="s">
        <v>10811</v>
      </c>
    </row>
    <row r="43" spans="1:15" x14ac:dyDescent="0.25">
      <c r="A43">
        <v>3</v>
      </c>
      <c r="B43">
        <v>1</v>
      </c>
      <c r="C43">
        <v>3</v>
      </c>
      <c r="D43" t="s">
        <v>10850</v>
      </c>
      <c r="E43">
        <v>1</v>
      </c>
      <c r="F43" t="s">
        <v>41</v>
      </c>
      <c r="G43">
        <v>4</v>
      </c>
      <c r="H43">
        <v>6</v>
      </c>
      <c r="I43">
        <v>6</v>
      </c>
      <c r="J43" t="s">
        <v>10815</v>
      </c>
      <c r="K43" s="37" t="s">
        <v>10815</v>
      </c>
      <c r="L43" s="3">
        <v>46024</v>
      </c>
      <c r="M43">
        <v>150</v>
      </c>
      <c r="N43" t="s">
        <v>10851</v>
      </c>
      <c r="O43" t="s">
        <v>10811</v>
      </c>
    </row>
    <row r="44" spans="1:15" x14ac:dyDescent="0.25">
      <c r="A44">
        <v>3</v>
      </c>
      <c r="B44">
        <v>1</v>
      </c>
      <c r="C44">
        <v>3</v>
      </c>
      <c r="D44" t="s">
        <v>10850</v>
      </c>
      <c r="E44">
        <v>2</v>
      </c>
      <c r="F44" t="s">
        <v>45</v>
      </c>
      <c r="G44">
        <v>3</v>
      </c>
      <c r="H44">
        <v>8</v>
      </c>
      <c r="I44">
        <v>8</v>
      </c>
      <c r="J44" t="s">
        <v>10815</v>
      </c>
      <c r="K44" s="37" t="s">
        <v>10815</v>
      </c>
      <c r="L44" s="3">
        <v>46024</v>
      </c>
      <c r="M44">
        <v>90</v>
      </c>
      <c r="N44" t="s">
        <v>10852</v>
      </c>
      <c r="O44" t="s">
        <v>10811</v>
      </c>
    </row>
    <row r="45" spans="1:15" x14ac:dyDescent="0.25">
      <c r="A45">
        <v>3</v>
      </c>
      <c r="B45">
        <v>1</v>
      </c>
      <c r="C45">
        <v>3</v>
      </c>
      <c r="D45" t="s">
        <v>10850</v>
      </c>
      <c r="E45">
        <v>3</v>
      </c>
      <c r="F45" t="s">
        <v>63</v>
      </c>
      <c r="G45">
        <v>2</v>
      </c>
      <c r="H45">
        <v>10</v>
      </c>
      <c r="I45">
        <v>10</v>
      </c>
      <c r="J45" t="s">
        <v>10815</v>
      </c>
      <c r="K45" s="37" t="s">
        <v>10815</v>
      </c>
      <c r="L45" t="s">
        <v>10815</v>
      </c>
      <c r="M45">
        <v>90</v>
      </c>
      <c r="N45" t="s">
        <v>10853</v>
      </c>
      <c r="O45" t="s">
        <v>10811</v>
      </c>
    </row>
    <row r="46" spans="1:15" x14ac:dyDescent="0.25">
      <c r="A46">
        <v>3</v>
      </c>
      <c r="B46">
        <v>1</v>
      </c>
      <c r="C46">
        <v>3</v>
      </c>
      <c r="D46" t="s">
        <v>10850</v>
      </c>
      <c r="E46">
        <v>4</v>
      </c>
      <c r="F46" t="s">
        <v>91</v>
      </c>
      <c r="G46">
        <v>2</v>
      </c>
      <c r="H46">
        <v>8</v>
      </c>
      <c r="I46">
        <v>10</v>
      </c>
      <c r="J46" t="s">
        <v>10815</v>
      </c>
      <c r="K46" s="37" t="s">
        <v>10815</v>
      </c>
      <c r="L46" t="s">
        <v>10815</v>
      </c>
      <c r="M46">
        <v>90</v>
      </c>
      <c r="N46" t="s">
        <v>9232</v>
      </c>
      <c r="O46" t="s">
        <v>10811</v>
      </c>
    </row>
    <row r="47" spans="1:15" x14ac:dyDescent="0.25">
      <c r="A47">
        <v>3</v>
      </c>
      <c r="B47">
        <v>1</v>
      </c>
      <c r="C47">
        <v>4</v>
      </c>
      <c r="D47" t="s">
        <v>10854</v>
      </c>
      <c r="E47">
        <v>1</v>
      </c>
      <c r="F47" t="s">
        <v>112</v>
      </c>
      <c r="G47">
        <v>3</v>
      </c>
      <c r="H47">
        <v>10</v>
      </c>
      <c r="I47">
        <v>12</v>
      </c>
      <c r="J47" t="s">
        <v>10815</v>
      </c>
      <c r="K47" s="37" t="s">
        <v>10815</v>
      </c>
      <c r="L47" t="s">
        <v>10815</v>
      </c>
      <c r="M47">
        <v>60</v>
      </c>
      <c r="N47" t="s">
        <v>10855</v>
      </c>
      <c r="O47" t="s">
        <v>10811</v>
      </c>
    </row>
    <row r="48" spans="1:15" x14ac:dyDescent="0.25">
      <c r="A48">
        <v>3</v>
      </c>
      <c r="B48">
        <v>1</v>
      </c>
      <c r="C48">
        <v>4</v>
      </c>
      <c r="D48" t="s">
        <v>10854</v>
      </c>
      <c r="E48">
        <v>2</v>
      </c>
      <c r="F48" t="s">
        <v>214</v>
      </c>
      <c r="G48">
        <v>3</v>
      </c>
      <c r="H48">
        <v>10</v>
      </c>
      <c r="I48">
        <v>12</v>
      </c>
      <c r="J48" t="s">
        <v>10815</v>
      </c>
      <c r="K48" s="37" t="s">
        <v>10815</v>
      </c>
      <c r="L48" t="s">
        <v>10815</v>
      </c>
      <c r="M48">
        <v>60</v>
      </c>
      <c r="N48" t="s">
        <v>10856</v>
      </c>
      <c r="O48" t="s">
        <v>10811</v>
      </c>
    </row>
    <row r="49" spans="1:15" x14ac:dyDescent="0.25">
      <c r="A49">
        <v>3</v>
      </c>
      <c r="B49">
        <v>1</v>
      </c>
      <c r="C49">
        <v>4</v>
      </c>
      <c r="D49" t="s">
        <v>10854</v>
      </c>
      <c r="E49">
        <v>3</v>
      </c>
      <c r="F49" t="s">
        <v>8734</v>
      </c>
      <c r="G49">
        <v>2</v>
      </c>
      <c r="H49">
        <v>12</v>
      </c>
      <c r="I49">
        <v>12</v>
      </c>
      <c r="J49" t="s">
        <v>10815</v>
      </c>
      <c r="K49" s="37" t="s">
        <v>10815</v>
      </c>
      <c r="L49" t="s">
        <v>10815</v>
      </c>
      <c r="M49">
        <v>60</v>
      </c>
      <c r="N49" t="s">
        <v>9239</v>
      </c>
      <c r="O49" t="s">
        <v>10811</v>
      </c>
    </row>
    <row r="50" spans="1:15" x14ac:dyDescent="0.25">
      <c r="A50">
        <v>3</v>
      </c>
      <c r="B50">
        <v>1</v>
      </c>
      <c r="C50">
        <v>4</v>
      </c>
      <c r="D50" t="s">
        <v>10854</v>
      </c>
      <c r="E50">
        <v>4</v>
      </c>
      <c r="F50" t="s">
        <v>1534</v>
      </c>
      <c r="G50">
        <v>3</v>
      </c>
      <c r="H50" t="s">
        <v>10815</v>
      </c>
      <c r="I50" t="s">
        <v>10815</v>
      </c>
      <c r="J50">
        <v>45</v>
      </c>
      <c r="K50" s="37" t="s">
        <v>10815</v>
      </c>
      <c r="L50" t="s">
        <v>10815</v>
      </c>
      <c r="M50">
        <v>90</v>
      </c>
      <c r="N50" t="s">
        <v>10857</v>
      </c>
      <c r="O50" t="s">
        <v>10811</v>
      </c>
    </row>
    <row r="51" spans="1:15" x14ac:dyDescent="0.25">
      <c r="A51">
        <v>3</v>
      </c>
      <c r="B51">
        <v>1</v>
      </c>
      <c r="C51">
        <v>4</v>
      </c>
      <c r="D51" t="s">
        <v>10854</v>
      </c>
      <c r="E51">
        <v>5</v>
      </c>
      <c r="F51" t="s">
        <v>356</v>
      </c>
      <c r="G51">
        <v>1</v>
      </c>
      <c r="H51" t="s">
        <v>10815</v>
      </c>
      <c r="I51" t="s">
        <v>10815</v>
      </c>
      <c r="J51">
        <v>480</v>
      </c>
      <c r="K51" s="37" t="s">
        <v>10815</v>
      </c>
      <c r="L51" t="s">
        <v>10815</v>
      </c>
      <c r="M51" t="s">
        <v>10815</v>
      </c>
      <c r="N51" t="s">
        <v>10858</v>
      </c>
      <c r="O51" t="s">
        <v>10814</v>
      </c>
    </row>
    <row r="52" spans="1:15" x14ac:dyDescent="0.25">
      <c r="A52">
        <v>4</v>
      </c>
      <c r="B52">
        <v>1</v>
      </c>
      <c r="C52">
        <v>1</v>
      </c>
      <c r="D52" t="s">
        <v>10859</v>
      </c>
      <c r="E52">
        <v>1</v>
      </c>
      <c r="F52" t="s">
        <v>356</v>
      </c>
      <c r="G52">
        <v>1</v>
      </c>
      <c r="H52" t="s">
        <v>10815</v>
      </c>
      <c r="I52" t="s">
        <v>10815</v>
      </c>
      <c r="J52">
        <v>300</v>
      </c>
      <c r="K52" s="37" t="s">
        <v>10815</v>
      </c>
      <c r="L52" t="s">
        <v>10815</v>
      </c>
      <c r="M52" t="s">
        <v>10815</v>
      </c>
      <c r="N52" t="s">
        <v>10860</v>
      </c>
      <c r="O52" t="s">
        <v>272</v>
      </c>
    </row>
    <row r="53" spans="1:15" x14ac:dyDescent="0.25">
      <c r="A53">
        <v>4</v>
      </c>
      <c r="B53">
        <v>1</v>
      </c>
      <c r="C53">
        <v>1</v>
      </c>
      <c r="D53" t="s">
        <v>10859</v>
      </c>
      <c r="E53">
        <v>2</v>
      </c>
      <c r="F53" t="s">
        <v>249</v>
      </c>
      <c r="G53">
        <v>4</v>
      </c>
      <c r="H53">
        <v>6</v>
      </c>
      <c r="I53">
        <v>8</v>
      </c>
      <c r="J53" t="s">
        <v>10815</v>
      </c>
      <c r="K53" s="37" t="s">
        <v>10815</v>
      </c>
      <c r="L53" s="3">
        <v>46024</v>
      </c>
      <c r="M53">
        <v>150</v>
      </c>
      <c r="N53" t="s">
        <v>10861</v>
      </c>
      <c r="O53" t="s">
        <v>10811</v>
      </c>
    </row>
    <row r="54" spans="1:15" x14ac:dyDescent="0.25">
      <c r="A54">
        <v>4</v>
      </c>
      <c r="B54">
        <v>1</v>
      </c>
      <c r="C54">
        <v>1</v>
      </c>
      <c r="D54" t="s">
        <v>10859</v>
      </c>
      <c r="E54">
        <v>4</v>
      </c>
      <c r="F54" t="s">
        <v>73</v>
      </c>
      <c r="G54">
        <v>3</v>
      </c>
      <c r="H54">
        <v>12</v>
      </c>
      <c r="I54">
        <v>15</v>
      </c>
      <c r="J54" t="s">
        <v>10815</v>
      </c>
      <c r="K54" s="37" t="s">
        <v>10815</v>
      </c>
      <c r="L54" t="s">
        <v>10815</v>
      </c>
      <c r="M54">
        <v>60</v>
      </c>
      <c r="N54" t="s">
        <v>10863</v>
      </c>
      <c r="O54" t="s">
        <v>10811</v>
      </c>
    </row>
    <row r="55" spans="1:15" x14ac:dyDescent="0.25">
      <c r="A55">
        <v>4</v>
      </c>
      <c r="B55">
        <v>1</v>
      </c>
      <c r="C55">
        <v>1</v>
      </c>
      <c r="D55" t="s">
        <v>10859</v>
      </c>
      <c r="E55">
        <v>5</v>
      </c>
      <c r="F55" t="s">
        <v>8734</v>
      </c>
      <c r="G55">
        <v>3</v>
      </c>
      <c r="H55">
        <v>8</v>
      </c>
      <c r="I55">
        <v>10</v>
      </c>
      <c r="J55" t="s">
        <v>10815</v>
      </c>
      <c r="K55" s="37" t="s">
        <v>10815</v>
      </c>
      <c r="L55" t="s">
        <v>10815</v>
      </c>
      <c r="M55">
        <v>75</v>
      </c>
      <c r="N55" t="s">
        <v>9310</v>
      </c>
      <c r="O55" t="s">
        <v>10811</v>
      </c>
    </row>
    <row r="56" spans="1:15" x14ac:dyDescent="0.25">
      <c r="A56">
        <v>4</v>
      </c>
      <c r="B56">
        <v>1</v>
      </c>
      <c r="C56">
        <v>1</v>
      </c>
      <c r="D56" t="s">
        <v>10859</v>
      </c>
      <c r="E56">
        <v>6</v>
      </c>
      <c r="F56" t="s">
        <v>15</v>
      </c>
      <c r="G56">
        <v>3</v>
      </c>
      <c r="H56" t="s">
        <v>10815</v>
      </c>
      <c r="I56" t="s">
        <v>10815</v>
      </c>
      <c r="J56">
        <v>60</v>
      </c>
      <c r="K56" s="37" t="s">
        <v>10815</v>
      </c>
      <c r="L56" t="s">
        <v>10815</v>
      </c>
      <c r="M56">
        <v>90</v>
      </c>
      <c r="N56" t="s">
        <v>10864</v>
      </c>
      <c r="O56" t="s">
        <v>10811</v>
      </c>
    </row>
    <row r="57" spans="1:15" x14ac:dyDescent="0.25">
      <c r="A57">
        <v>4</v>
      </c>
      <c r="B57">
        <v>1</v>
      </c>
      <c r="C57">
        <v>1</v>
      </c>
      <c r="D57" t="s">
        <v>10859</v>
      </c>
      <c r="E57">
        <v>7</v>
      </c>
      <c r="F57" t="s">
        <v>356</v>
      </c>
      <c r="G57">
        <v>1</v>
      </c>
      <c r="H57" t="s">
        <v>10815</v>
      </c>
      <c r="I57" t="s">
        <v>10815</v>
      </c>
      <c r="J57">
        <v>360</v>
      </c>
      <c r="K57" s="37" t="s">
        <v>10815</v>
      </c>
      <c r="L57" t="s">
        <v>10815</v>
      </c>
      <c r="M57" t="s">
        <v>10815</v>
      </c>
      <c r="N57" t="s">
        <v>10865</v>
      </c>
      <c r="O57" t="s">
        <v>10814</v>
      </c>
    </row>
    <row r="58" spans="1:15" x14ac:dyDescent="0.25">
      <c r="A58">
        <v>4</v>
      </c>
      <c r="B58">
        <v>1</v>
      </c>
      <c r="C58">
        <v>2</v>
      </c>
      <c r="D58" t="s">
        <v>10866</v>
      </c>
      <c r="E58">
        <v>1</v>
      </c>
      <c r="F58" t="s">
        <v>356</v>
      </c>
      <c r="G58">
        <v>1</v>
      </c>
      <c r="H58" t="s">
        <v>10815</v>
      </c>
      <c r="I58" t="s">
        <v>10815</v>
      </c>
      <c r="J58">
        <v>300</v>
      </c>
      <c r="K58" s="37" t="s">
        <v>10815</v>
      </c>
      <c r="L58" t="s">
        <v>10815</v>
      </c>
      <c r="M58" t="s">
        <v>10815</v>
      </c>
      <c r="N58" t="s">
        <v>10867</v>
      </c>
      <c r="O58" t="s">
        <v>272</v>
      </c>
    </row>
    <row r="59" spans="1:15" x14ac:dyDescent="0.25">
      <c r="A59">
        <v>4</v>
      </c>
      <c r="B59">
        <v>1</v>
      </c>
      <c r="C59">
        <v>2</v>
      </c>
      <c r="D59" t="s">
        <v>10866</v>
      </c>
      <c r="E59">
        <v>2</v>
      </c>
      <c r="F59" t="s">
        <v>389</v>
      </c>
      <c r="G59">
        <v>1</v>
      </c>
      <c r="H59">
        <v>12</v>
      </c>
      <c r="I59">
        <v>12</v>
      </c>
      <c r="J59" t="s">
        <v>10815</v>
      </c>
      <c r="K59" s="37" t="s">
        <v>10815</v>
      </c>
      <c r="L59" t="s">
        <v>10815</v>
      </c>
      <c r="M59" t="s">
        <v>10815</v>
      </c>
      <c r="N59" t="s">
        <v>272</v>
      </c>
      <c r="O59" t="s">
        <v>272</v>
      </c>
    </row>
    <row r="60" spans="1:15" x14ac:dyDescent="0.25">
      <c r="A60">
        <v>4</v>
      </c>
      <c r="B60">
        <v>1</v>
      </c>
      <c r="C60">
        <v>2</v>
      </c>
      <c r="D60" t="s">
        <v>10866</v>
      </c>
      <c r="E60">
        <v>3</v>
      </c>
      <c r="F60" t="s">
        <v>411</v>
      </c>
      <c r="G60">
        <v>2</v>
      </c>
      <c r="H60">
        <v>10</v>
      </c>
      <c r="I60">
        <v>10</v>
      </c>
      <c r="J60" t="s">
        <v>10815</v>
      </c>
      <c r="K60" s="37" t="s">
        <v>10815</v>
      </c>
      <c r="L60" t="s">
        <v>10815</v>
      </c>
      <c r="M60" t="s">
        <v>10815</v>
      </c>
      <c r="N60" t="s">
        <v>272</v>
      </c>
      <c r="O60" t="s">
        <v>272</v>
      </c>
    </row>
    <row r="61" spans="1:15" x14ac:dyDescent="0.25">
      <c r="A61">
        <v>4</v>
      </c>
      <c r="B61">
        <v>1</v>
      </c>
      <c r="C61">
        <v>2</v>
      </c>
      <c r="D61" t="s">
        <v>10866</v>
      </c>
      <c r="E61">
        <v>4</v>
      </c>
      <c r="F61" t="s">
        <v>403</v>
      </c>
      <c r="G61">
        <v>1</v>
      </c>
      <c r="H61">
        <v>8</v>
      </c>
      <c r="I61">
        <v>8</v>
      </c>
      <c r="J61" t="s">
        <v>10815</v>
      </c>
      <c r="K61" s="37" t="s">
        <v>10815</v>
      </c>
      <c r="L61" t="s">
        <v>10815</v>
      </c>
      <c r="M61" t="s">
        <v>10815</v>
      </c>
      <c r="N61" t="s">
        <v>272</v>
      </c>
      <c r="O61" t="s">
        <v>272</v>
      </c>
    </row>
    <row r="62" spans="1:15" x14ac:dyDescent="0.25">
      <c r="A62">
        <v>4</v>
      </c>
      <c r="B62">
        <v>1</v>
      </c>
      <c r="C62">
        <v>2</v>
      </c>
      <c r="D62" t="s">
        <v>10866</v>
      </c>
      <c r="E62">
        <v>5</v>
      </c>
      <c r="F62" t="s">
        <v>154</v>
      </c>
      <c r="G62">
        <v>4</v>
      </c>
      <c r="H62">
        <v>8</v>
      </c>
      <c r="I62">
        <v>10</v>
      </c>
      <c r="J62" t="s">
        <v>10815</v>
      </c>
      <c r="K62" s="37" t="s">
        <v>10862</v>
      </c>
      <c r="L62" t="s">
        <v>10815</v>
      </c>
      <c r="M62">
        <v>120</v>
      </c>
      <c r="N62" t="s">
        <v>10868</v>
      </c>
      <c r="O62" t="s">
        <v>10811</v>
      </c>
    </row>
    <row r="63" spans="1:15" x14ac:dyDescent="0.25">
      <c r="A63">
        <v>4</v>
      </c>
      <c r="B63">
        <v>1</v>
      </c>
      <c r="C63">
        <v>2</v>
      </c>
      <c r="D63" t="s">
        <v>10866</v>
      </c>
      <c r="E63">
        <v>6</v>
      </c>
      <c r="F63" t="s">
        <v>172</v>
      </c>
      <c r="G63">
        <v>3</v>
      </c>
      <c r="H63">
        <v>10</v>
      </c>
      <c r="I63">
        <v>12</v>
      </c>
      <c r="J63" t="s">
        <v>10815</v>
      </c>
      <c r="K63" s="37" t="s">
        <v>10815</v>
      </c>
      <c r="L63" t="s">
        <v>10815</v>
      </c>
      <c r="M63">
        <v>90</v>
      </c>
      <c r="N63" t="s">
        <v>10869</v>
      </c>
      <c r="O63" t="s">
        <v>10811</v>
      </c>
    </row>
    <row r="64" spans="1:15" x14ac:dyDescent="0.25">
      <c r="A64">
        <v>4</v>
      </c>
      <c r="B64">
        <v>1</v>
      </c>
      <c r="C64">
        <v>2</v>
      </c>
      <c r="D64" t="s">
        <v>10866</v>
      </c>
      <c r="E64">
        <v>7</v>
      </c>
      <c r="F64" t="s">
        <v>214</v>
      </c>
      <c r="G64">
        <v>4</v>
      </c>
      <c r="H64">
        <v>10</v>
      </c>
      <c r="I64">
        <v>12</v>
      </c>
      <c r="J64" t="s">
        <v>10815</v>
      </c>
      <c r="K64" s="37" t="s">
        <v>10815</v>
      </c>
      <c r="L64" t="s">
        <v>10815</v>
      </c>
      <c r="M64">
        <v>90</v>
      </c>
      <c r="N64" t="s">
        <v>10870</v>
      </c>
      <c r="O64" t="s">
        <v>10811</v>
      </c>
    </row>
    <row r="65" spans="1:15" x14ac:dyDescent="0.25">
      <c r="A65">
        <v>4</v>
      </c>
      <c r="B65">
        <v>1</v>
      </c>
      <c r="C65">
        <v>2</v>
      </c>
      <c r="D65" t="s">
        <v>10866</v>
      </c>
      <c r="E65">
        <v>8</v>
      </c>
      <c r="F65" t="s">
        <v>217</v>
      </c>
      <c r="G65">
        <v>3</v>
      </c>
      <c r="H65">
        <v>10</v>
      </c>
      <c r="I65">
        <v>12</v>
      </c>
      <c r="J65" t="s">
        <v>10815</v>
      </c>
      <c r="K65" s="37" t="s">
        <v>10815</v>
      </c>
      <c r="L65" t="s">
        <v>10815</v>
      </c>
      <c r="M65">
        <v>90</v>
      </c>
      <c r="N65" t="s">
        <v>10871</v>
      </c>
      <c r="O65" t="s">
        <v>10811</v>
      </c>
    </row>
    <row r="66" spans="1:15" x14ac:dyDescent="0.25">
      <c r="A66">
        <v>4</v>
      </c>
      <c r="B66">
        <v>1</v>
      </c>
      <c r="C66">
        <v>2</v>
      </c>
      <c r="D66" t="s">
        <v>10866</v>
      </c>
      <c r="E66">
        <v>9</v>
      </c>
      <c r="F66" t="s">
        <v>303</v>
      </c>
      <c r="G66">
        <v>3</v>
      </c>
      <c r="H66">
        <v>12</v>
      </c>
      <c r="I66">
        <v>15</v>
      </c>
      <c r="J66" t="s">
        <v>10815</v>
      </c>
      <c r="K66" s="37" t="s">
        <v>10815</v>
      </c>
      <c r="L66" t="s">
        <v>10815</v>
      </c>
      <c r="M66">
        <v>60</v>
      </c>
      <c r="N66" t="s">
        <v>10872</v>
      </c>
      <c r="O66" t="s">
        <v>10811</v>
      </c>
    </row>
    <row r="67" spans="1:15" x14ac:dyDescent="0.25">
      <c r="A67">
        <v>4</v>
      </c>
      <c r="B67">
        <v>1</v>
      </c>
      <c r="C67">
        <v>2</v>
      </c>
      <c r="D67" t="s">
        <v>10866</v>
      </c>
      <c r="E67">
        <v>10</v>
      </c>
      <c r="F67" t="s">
        <v>356</v>
      </c>
      <c r="G67">
        <v>1</v>
      </c>
      <c r="H67" t="s">
        <v>10815</v>
      </c>
      <c r="I67" t="s">
        <v>10815</v>
      </c>
      <c r="J67">
        <v>480</v>
      </c>
      <c r="K67" s="37" t="s">
        <v>10815</v>
      </c>
      <c r="L67" t="s">
        <v>10815</v>
      </c>
      <c r="M67" t="s">
        <v>10815</v>
      </c>
      <c r="N67" t="s">
        <v>10873</v>
      </c>
      <c r="O67" t="s">
        <v>10814</v>
      </c>
    </row>
    <row r="68" spans="1:15" x14ac:dyDescent="0.25">
      <c r="A68">
        <v>4</v>
      </c>
      <c r="B68">
        <v>1</v>
      </c>
      <c r="C68">
        <v>3</v>
      </c>
      <c r="D68" t="s">
        <v>10874</v>
      </c>
      <c r="E68">
        <v>1</v>
      </c>
      <c r="F68" t="s">
        <v>356</v>
      </c>
      <c r="G68">
        <v>1</v>
      </c>
      <c r="H68" t="s">
        <v>10815</v>
      </c>
      <c r="I68" t="s">
        <v>10815</v>
      </c>
      <c r="J68">
        <v>300</v>
      </c>
      <c r="K68" s="37" t="s">
        <v>10815</v>
      </c>
      <c r="L68" t="s">
        <v>10815</v>
      </c>
      <c r="M68" t="s">
        <v>10815</v>
      </c>
      <c r="N68" t="s">
        <v>10867</v>
      </c>
      <c r="O68" t="s">
        <v>272</v>
      </c>
    </row>
    <row r="69" spans="1:15" x14ac:dyDescent="0.25">
      <c r="A69">
        <v>4</v>
      </c>
      <c r="B69">
        <v>1</v>
      </c>
      <c r="C69">
        <v>3</v>
      </c>
      <c r="D69" t="s">
        <v>10874</v>
      </c>
      <c r="E69">
        <v>2</v>
      </c>
      <c r="F69" t="s">
        <v>41</v>
      </c>
      <c r="G69">
        <v>4</v>
      </c>
      <c r="H69">
        <v>8</v>
      </c>
      <c r="I69">
        <v>10</v>
      </c>
      <c r="J69" t="s">
        <v>10815</v>
      </c>
      <c r="K69" s="37" t="s">
        <v>10815</v>
      </c>
      <c r="L69" s="3">
        <v>46024</v>
      </c>
      <c r="M69">
        <v>120</v>
      </c>
      <c r="N69" t="s">
        <v>10875</v>
      </c>
      <c r="O69" t="s">
        <v>10811</v>
      </c>
    </row>
    <row r="70" spans="1:15" x14ac:dyDescent="0.25">
      <c r="A70">
        <v>4</v>
      </c>
      <c r="B70">
        <v>1</v>
      </c>
      <c r="C70">
        <v>3</v>
      </c>
      <c r="D70" t="s">
        <v>10874</v>
      </c>
      <c r="E70">
        <v>3</v>
      </c>
      <c r="F70" t="s">
        <v>45</v>
      </c>
      <c r="G70">
        <v>3</v>
      </c>
      <c r="H70">
        <v>10</v>
      </c>
      <c r="I70">
        <v>10</v>
      </c>
      <c r="J70" t="s">
        <v>10815</v>
      </c>
      <c r="K70" s="37" t="s">
        <v>10815</v>
      </c>
      <c r="L70" t="s">
        <v>10815</v>
      </c>
      <c r="M70">
        <v>90</v>
      </c>
      <c r="N70" t="s">
        <v>10876</v>
      </c>
      <c r="O70" t="s">
        <v>10811</v>
      </c>
    </row>
    <row r="71" spans="1:15" x14ac:dyDescent="0.25">
      <c r="A71">
        <v>4</v>
      </c>
      <c r="B71">
        <v>1</v>
      </c>
      <c r="C71">
        <v>3</v>
      </c>
      <c r="D71" t="s">
        <v>10874</v>
      </c>
      <c r="E71">
        <v>4</v>
      </c>
      <c r="F71" t="s">
        <v>66</v>
      </c>
      <c r="G71">
        <v>3</v>
      </c>
      <c r="H71">
        <v>10</v>
      </c>
      <c r="I71">
        <v>12</v>
      </c>
      <c r="J71" t="s">
        <v>10815</v>
      </c>
      <c r="K71" s="37" t="s">
        <v>10815</v>
      </c>
      <c r="L71" t="s">
        <v>10815</v>
      </c>
      <c r="M71">
        <v>90</v>
      </c>
      <c r="N71" t="s">
        <v>10877</v>
      </c>
      <c r="O71" t="s">
        <v>10811</v>
      </c>
    </row>
    <row r="72" spans="1:15" x14ac:dyDescent="0.25">
      <c r="A72">
        <v>4</v>
      </c>
      <c r="B72">
        <v>1</v>
      </c>
      <c r="C72">
        <v>3</v>
      </c>
      <c r="D72" t="s">
        <v>10874</v>
      </c>
      <c r="E72">
        <v>5</v>
      </c>
      <c r="F72" t="s">
        <v>84</v>
      </c>
      <c r="G72">
        <v>3</v>
      </c>
      <c r="H72">
        <v>12</v>
      </c>
      <c r="I72">
        <v>15</v>
      </c>
      <c r="J72" t="s">
        <v>10815</v>
      </c>
      <c r="K72" s="37" t="s">
        <v>10815</v>
      </c>
      <c r="L72" t="s">
        <v>10815</v>
      </c>
      <c r="M72">
        <v>60</v>
      </c>
      <c r="N72" t="s">
        <v>10878</v>
      </c>
      <c r="O72" t="s">
        <v>10811</v>
      </c>
    </row>
    <row r="73" spans="1:15" x14ac:dyDescent="0.25">
      <c r="A73">
        <v>4</v>
      </c>
      <c r="B73">
        <v>1</v>
      </c>
      <c r="C73">
        <v>3</v>
      </c>
      <c r="D73" t="s">
        <v>10874</v>
      </c>
      <c r="E73">
        <v>6</v>
      </c>
      <c r="F73" t="s">
        <v>15</v>
      </c>
      <c r="G73">
        <v>2</v>
      </c>
      <c r="H73" t="s">
        <v>10815</v>
      </c>
      <c r="I73" t="s">
        <v>10815</v>
      </c>
      <c r="J73">
        <v>45</v>
      </c>
      <c r="K73" s="37" t="s">
        <v>10815</v>
      </c>
      <c r="L73" t="s">
        <v>10815</v>
      </c>
      <c r="M73">
        <v>90</v>
      </c>
      <c r="N73" t="s">
        <v>10879</v>
      </c>
      <c r="O73" t="s">
        <v>10811</v>
      </c>
    </row>
    <row r="74" spans="1:15" x14ac:dyDescent="0.25">
      <c r="A74">
        <v>4</v>
      </c>
      <c r="B74">
        <v>1</v>
      </c>
      <c r="C74">
        <v>3</v>
      </c>
      <c r="D74" t="s">
        <v>10874</v>
      </c>
      <c r="E74">
        <v>7</v>
      </c>
      <c r="F74" t="s">
        <v>8734</v>
      </c>
      <c r="G74">
        <v>2</v>
      </c>
      <c r="H74">
        <v>10</v>
      </c>
      <c r="I74">
        <v>12</v>
      </c>
      <c r="J74" t="s">
        <v>10815</v>
      </c>
      <c r="K74" s="37" t="s">
        <v>10815</v>
      </c>
      <c r="L74" t="s">
        <v>10815</v>
      </c>
      <c r="M74">
        <v>60</v>
      </c>
      <c r="N74" t="s">
        <v>10880</v>
      </c>
      <c r="O74" t="s">
        <v>10811</v>
      </c>
    </row>
    <row r="75" spans="1:15" x14ac:dyDescent="0.25">
      <c r="A75">
        <v>4</v>
      </c>
      <c r="B75">
        <v>1</v>
      </c>
      <c r="C75">
        <v>4</v>
      </c>
      <c r="D75" t="s">
        <v>9744</v>
      </c>
      <c r="E75">
        <v>1</v>
      </c>
      <c r="F75" t="s">
        <v>356</v>
      </c>
      <c r="G75">
        <v>1</v>
      </c>
      <c r="H75" t="s">
        <v>10815</v>
      </c>
      <c r="I75" t="s">
        <v>10815</v>
      </c>
      <c r="J75">
        <v>300</v>
      </c>
      <c r="K75" s="37" t="s">
        <v>10815</v>
      </c>
      <c r="L75" t="s">
        <v>10815</v>
      </c>
      <c r="M75" t="s">
        <v>10815</v>
      </c>
      <c r="N75" t="s">
        <v>10881</v>
      </c>
      <c r="O75" t="s">
        <v>272</v>
      </c>
    </row>
    <row r="76" spans="1:15" x14ac:dyDescent="0.25">
      <c r="A76">
        <v>4</v>
      </c>
      <c r="B76">
        <v>1</v>
      </c>
      <c r="C76">
        <v>4</v>
      </c>
      <c r="D76" t="s">
        <v>9744</v>
      </c>
      <c r="E76">
        <v>2</v>
      </c>
      <c r="F76" t="s">
        <v>8734</v>
      </c>
      <c r="G76">
        <v>4</v>
      </c>
      <c r="H76">
        <v>8</v>
      </c>
      <c r="I76">
        <v>12</v>
      </c>
      <c r="J76" t="s">
        <v>10815</v>
      </c>
      <c r="K76" s="37" t="s">
        <v>10862</v>
      </c>
      <c r="L76" s="3">
        <v>46024</v>
      </c>
      <c r="M76">
        <v>90</v>
      </c>
      <c r="N76" t="s">
        <v>10882</v>
      </c>
      <c r="O76" t="s">
        <v>10811</v>
      </c>
    </row>
    <row r="77" spans="1:15" x14ac:dyDescent="0.25">
      <c r="A77">
        <v>4</v>
      </c>
      <c r="B77">
        <v>1</v>
      </c>
      <c r="C77">
        <v>4</v>
      </c>
      <c r="D77" t="s">
        <v>9744</v>
      </c>
      <c r="E77">
        <v>3</v>
      </c>
      <c r="F77" t="s">
        <v>112</v>
      </c>
      <c r="G77">
        <v>3</v>
      </c>
      <c r="H77">
        <v>12</v>
      </c>
      <c r="I77">
        <v>15</v>
      </c>
      <c r="J77" t="s">
        <v>10815</v>
      </c>
      <c r="K77" s="37" t="s">
        <v>10815</v>
      </c>
      <c r="L77" t="s">
        <v>10815</v>
      </c>
      <c r="M77">
        <v>60</v>
      </c>
      <c r="N77" t="s">
        <v>10883</v>
      </c>
      <c r="O77" t="s">
        <v>10811</v>
      </c>
    </row>
    <row r="78" spans="1:15" x14ac:dyDescent="0.25">
      <c r="A78">
        <v>4</v>
      </c>
      <c r="B78">
        <v>1</v>
      </c>
      <c r="C78">
        <v>4</v>
      </c>
      <c r="D78" t="s">
        <v>9744</v>
      </c>
      <c r="E78">
        <v>4</v>
      </c>
      <c r="F78" t="s">
        <v>214</v>
      </c>
      <c r="G78">
        <v>4</v>
      </c>
      <c r="H78">
        <v>10</v>
      </c>
      <c r="I78">
        <v>12</v>
      </c>
      <c r="J78" t="s">
        <v>10815</v>
      </c>
      <c r="K78" s="37" t="s">
        <v>10815</v>
      </c>
      <c r="L78" t="s">
        <v>10815</v>
      </c>
      <c r="M78">
        <v>90</v>
      </c>
      <c r="N78" t="s">
        <v>10884</v>
      </c>
      <c r="O78" t="s">
        <v>10811</v>
      </c>
    </row>
    <row r="79" spans="1:15" x14ac:dyDescent="0.25">
      <c r="A79">
        <v>4</v>
      </c>
      <c r="B79">
        <v>1</v>
      </c>
      <c r="C79">
        <v>4</v>
      </c>
      <c r="D79" t="s">
        <v>9744</v>
      </c>
      <c r="E79">
        <v>5</v>
      </c>
      <c r="F79" t="s">
        <v>222</v>
      </c>
      <c r="G79">
        <v>3</v>
      </c>
      <c r="H79">
        <v>10</v>
      </c>
      <c r="I79">
        <v>12</v>
      </c>
      <c r="J79" t="s">
        <v>10815</v>
      </c>
      <c r="K79" s="37" t="s">
        <v>10815</v>
      </c>
      <c r="L79" t="s">
        <v>10815</v>
      </c>
      <c r="M79">
        <v>90</v>
      </c>
      <c r="N79" t="s">
        <v>10885</v>
      </c>
      <c r="O79" t="s">
        <v>10811</v>
      </c>
    </row>
    <row r="80" spans="1:15" x14ac:dyDescent="0.25">
      <c r="A80">
        <v>4</v>
      </c>
      <c r="B80">
        <v>1</v>
      </c>
      <c r="C80">
        <v>4</v>
      </c>
      <c r="D80" t="s">
        <v>9744</v>
      </c>
      <c r="E80">
        <v>6</v>
      </c>
      <c r="F80" t="s">
        <v>1</v>
      </c>
      <c r="G80">
        <v>3</v>
      </c>
      <c r="H80" t="s">
        <v>10815</v>
      </c>
      <c r="I80" t="s">
        <v>10815</v>
      </c>
      <c r="J80">
        <v>45</v>
      </c>
      <c r="K80" s="37" t="s">
        <v>10815</v>
      </c>
      <c r="L80" t="s">
        <v>10815</v>
      </c>
      <c r="M80">
        <v>90</v>
      </c>
      <c r="N80" t="s">
        <v>10886</v>
      </c>
      <c r="O80" t="s">
        <v>10811</v>
      </c>
    </row>
    <row r="81" spans="1:15" x14ac:dyDescent="0.25">
      <c r="A81">
        <v>4</v>
      </c>
      <c r="B81">
        <v>1</v>
      </c>
      <c r="C81">
        <v>4</v>
      </c>
      <c r="D81" t="s">
        <v>9744</v>
      </c>
      <c r="E81">
        <v>7</v>
      </c>
      <c r="F81" t="s">
        <v>356</v>
      </c>
      <c r="G81">
        <v>1</v>
      </c>
      <c r="H81" t="s">
        <v>10815</v>
      </c>
      <c r="I81" t="s">
        <v>10815</v>
      </c>
      <c r="J81">
        <v>480</v>
      </c>
      <c r="K81" s="37" t="s">
        <v>10815</v>
      </c>
      <c r="L81" t="s">
        <v>10815</v>
      </c>
      <c r="M81" t="s">
        <v>10815</v>
      </c>
      <c r="N81" t="s">
        <v>10873</v>
      </c>
      <c r="O81" t="s">
        <v>10814</v>
      </c>
    </row>
    <row r="82" spans="1:15" x14ac:dyDescent="0.25">
      <c r="A82">
        <v>5</v>
      </c>
      <c r="B82">
        <v>1</v>
      </c>
      <c r="C82">
        <v>1</v>
      </c>
      <c r="D82" t="s">
        <v>9528</v>
      </c>
      <c r="E82">
        <v>1</v>
      </c>
      <c r="F82" t="s">
        <v>249</v>
      </c>
      <c r="G82">
        <v>4</v>
      </c>
      <c r="H82">
        <v>6</v>
      </c>
      <c r="I82">
        <v>8</v>
      </c>
      <c r="J82" t="s">
        <v>10815</v>
      </c>
      <c r="K82" s="38" t="s">
        <v>11027</v>
      </c>
      <c r="L82" s="3">
        <v>46024</v>
      </c>
      <c r="M82">
        <v>150</v>
      </c>
      <c r="N82" t="s">
        <v>10887</v>
      </c>
      <c r="O82" t="s">
        <v>10811</v>
      </c>
    </row>
    <row r="83" spans="1:15" x14ac:dyDescent="0.25">
      <c r="A83">
        <v>5</v>
      </c>
      <c r="B83">
        <v>1</v>
      </c>
      <c r="C83">
        <v>1</v>
      </c>
      <c r="D83" t="s">
        <v>9528</v>
      </c>
      <c r="E83">
        <v>2</v>
      </c>
      <c r="F83" t="s">
        <v>256</v>
      </c>
      <c r="G83">
        <v>3</v>
      </c>
      <c r="H83">
        <v>8</v>
      </c>
      <c r="I83">
        <v>8</v>
      </c>
      <c r="J83" t="s">
        <v>10815</v>
      </c>
      <c r="K83" s="38" t="s">
        <v>1562</v>
      </c>
      <c r="L83" t="s">
        <v>10815</v>
      </c>
      <c r="M83">
        <v>90</v>
      </c>
      <c r="N83" t="s">
        <v>10888</v>
      </c>
      <c r="O83" t="s">
        <v>10811</v>
      </c>
    </row>
    <row r="84" spans="1:15" x14ac:dyDescent="0.25">
      <c r="A84">
        <v>5</v>
      </c>
      <c r="B84">
        <v>1</v>
      </c>
      <c r="C84">
        <v>1</v>
      </c>
      <c r="D84" t="s">
        <v>9528</v>
      </c>
      <c r="E84">
        <v>3</v>
      </c>
      <c r="F84" t="s">
        <v>41</v>
      </c>
      <c r="G84">
        <v>4</v>
      </c>
      <c r="H84">
        <v>8</v>
      </c>
      <c r="I84">
        <v>10</v>
      </c>
      <c r="J84" t="s">
        <v>10815</v>
      </c>
      <c r="K84" s="38" t="s">
        <v>1562</v>
      </c>
      <c r="L84" t="s">
        <v>10815</v>
      </c>
      <c r="M84">
        <v>120</v>
      </c>
      <c r="N84" t="s">
        <v>10889</v>
      </c>
      <c r="O84" t="s">
        <v>10811</v>
      </c>
    </row>
    <row r="85" spans="1:15" x14ac:dyDescent="0.25">
      <c r="A85">
        <v>5</v>
      </c>
      <c r="B85">
        <v>1</v>
      </c>
      <c r="C85">
        <v>1</v>
      </c>
      <c r="D85" t="s">
        <v>9528</v>
      </c>
      <c r="E85">
        <v>4</v>
      </c>
      <c r="F85" t="s">
        <v>45</v>
      </c>
      <c r="G85">
        <v>3</v>
      </c>
      <c r="H85">
        <v>10</v>
      </c>
      <c r="I85">
        <v>10</v>
      </c>
      <c r="J85" t="s">
        <v>10815</v>
      </c>
      <c r="K85" s="37" t="s">
        <v>10815</v>
      </c>
      <c r="L85" t="s">
        <v>10815</v>
      </c>
      <c r="M85">
        <v>90</v>
      </c>
      <c r="N85" t="s">
        <v>10890</v>
      </c>
      <c r="O85" t="s">
        <v>10811</v>
      </c>
    </row>
    <row r="86" spans="1:15" x14ac:dyDescent="0.25">
      <c r="A86">
        <v>5</v>
      </c>
      <c r="B86">
        <v>1</v>
      </c>
      <c r="C86">
        <v>1</v>
      </c>
      <c r="D86" t="s">
        <v>9528</v>
      </c>
      <c r="E86">
        <v>5</v>
      </c>
      <c r="F86" t="s">
        <v>15</v>
      </c>
      <c r="G86">
        <v>3</v>
      </c>
      <c r="H86" t="s">
        <v>10815</v>
      </c>
      <c r="I86" t="s">
        <v>10815</v>
      </c>
      <c r="J86">
        <v>60</v>
      </c>
      <c r="K86" s="37" t="s">
        <v>10815</v>
      </c>
      <c r="L86" t="s">
        <v>10815</v>
      </c>
      <c r="M86">
        <v>90</v>
      </c>
      <c r="N86" t="s">
        <v>10891</v>
      </c>
      <c r="O86" t="s">
        <v>10811</v>
      </c>
    </row>
    <row r="87" spans="1:15" x14ac:dyDescent="0.25">
      <c r="A87">
        <v>5</v>
      </c>
      <c r="B87">
        <v>1</v>
      </c>
      <c r="C87">
        <v>1</v>
      </c>
      <c r="D87" t="s">
        <v>9528</v>
      </c>
      <c r="E87">
        <v>6</v>
      </c>
      <c r="F87" t="s">
        <v>329</v>
      </c>
      <c r="G87">
        <v>3</v>
      </c>
      <c r="H87" t="s">
        <v>10815</v>
      </c>
      <c r="I87" t="s">
        <v>10815</v>
      </c>
      <c r="J87">
        <v>45</v>
      </c>
      <c r="K87" s="37" t="s">
        <v>10815</v>
      </c>
      <c r="L87" t="s">
        <v>10815</v>
      </c>
      <c r="M87">
        <v>60</v>
      </c>
      <c r="N87" t="s">
        <v>10892</v>
      </c>
      <c r="O87" t="s">
        <v>10811</v>
      </c>
    </row>
    <row r="88" spans="1:15" x14ac:dyDescent="0.25">
      <c r="A88">
        <v>5</v>
      </c>
      <c r="B88">
        <v>1</v>
      </c>
      <c r="C88">
        <v>1</v>
      </c>
      <c r="D88" t="s">
        <v>9528</v>
      </c>
      <c r="E88">
        <v>7</v>
      </c>
      <c r="F88" t="s">
        <v>356</v>
      </c>
      <c r="G88">
        <v>1</v>
      </c>
      <c r="H88" t="s">
        <v>10815</v>
      </c>
      <c r="I88" t="s">
        <v>10815</v>
      </c>
      <c r="J88">
        <v>600</v>
      </c>
      <c r="K88" s="37" t="s">
        <v>10815</v>
      </c>
      <c r="L88" t="s">
        <v>10815</v>
      </c>
      <c r="M88" t="s">
        <v>10815</v>
      </c>
      <c r="N88" t="s">
        <v>10893</v>
      </c>
      <c r="O88" t="s">
        <v>10814</v>
      </c>
    </row>
    <row r="89" spans="1:15" x14ac:dyDescent="0.25">
      <c r="A89">
        <v>5</v>
      </c>
      <c r="B89">
        <v>1</v>
      </c>
      <c r="C89">
        <v>2</v>
      </c>
      <c r="D89" t="s">
        <v>9591</v>
      </c>
      <c r="E89">
        <v>1</v>
      </c>
      <c r="F89" t="s">
        <v>389</v>
      </c>
      <c r="G89">
        <v>2</v>
      </c>
      <c r="H89">
        <v>12</v>
      </c>
      <c r="I89">
        <v>12</v>
      </c>
      <c r="J89" t="s">
        <v>10815</v>
      </c>
      <c r="K89" s="37" t="s">
        <v>10815</v>
      </c>
      <c r="L89" t="s">
        <v>10815</v>
      </c>
      <c r="M89" t="s">
        <v>10815</v>
      </c>
      <c r="N89" t="s">
        <v>272</v>
      </c>
      <c r="O89" t="s">
        <v>272</v>
      </c>
    </row>
    <row r="90" spans="1:15" x14ac:dyDescent="0.25">
      <c r="A90">
        <v>5</v>
      </c>
      <c r="B90">
        <v>1</v>
      </c>
      <c r="C90">
        <v>2</v>
      </c>
      <c r="D90" t="s">
        <v>9591</v>
      </c>
      <c r="E90">
        <v>2</v>
      </c>
      <c r="F90" t="s">
        <v>411</v>
      </c>
      <c r="G90">
        <v>2</v>
      </c>
      <c r="H90">
        <v>10</v>
      </c>
      <c r="I90">
        <v>10</v>
      </c>
      <c r="J90" t="s">
        <v>10815</v>
      </c>
      <c r="K90" s="37" t="s">
        <v>10815</v>
      </c>
      <c r="L90" t="s">
        <v>10815</v>
      </c>
      <c r="M90" t="s">
        <v>10815</v>
      </c>
      <c r="N90" t="s">
        <v>272</v>
      </c>
      <c r="O90" t="s">
        <v>272</v>
      </c>
    </row>
    <row r="91" spans="1:15" x14ac:dyDescent="0.25">
      <c r="A91">
        <v>5</v>
      </c>
      <c r="B91">
        <v>1</v>
      </c>
      <c r="C91">
        <v>2</v>
      </c>
      <c r="D91" t="s">
        <v>9591</v>
      </c>
      <c r="E91">
        <v>3</v>
      </c>
      <c r="F91" t="s">
        <v>403</v>
      </c>
      <c r="G91">
        <v>2</v>
      </c>
      <c r="H91">
        <v>8</v>
      </c>
      <c r="I91">
        <v>8</v>
      </c>
      <c r="J91" t="s">
        <v>10815</v>
      </c>
      <c r="K91" s="37" t="s">
        <v>10815</v>
      </c>
      <c r="L91" t="s">
        <v>10815</v>
      </c>
      <c r="M91" t="s">
        <v>10815</v>
      </c>
      <c r="N91" t="s">
        <v>272</v>
      </c>
      <c r="O91" t="s">
        <v>272</v>
      </c>
    </row>
    <row r="92" spans="1:15" x14ac:dyDescent="0.25">
      <c r="A92">
        <v>5</v>
      </c>
      <c r="B92">
        <v>1</v>
      </c>
      <c r="C92">
        <v>2</v>
      </c>
      <c r="D92" t="s">
        <v>9591</v>
      </c>
      <c r="E92">
        <v>4</v>
      </c>
      <c r="F92" t="s">
        <v>1404</v>
      </c>
      <c r="G92">
        <v>4</v>
      </c>
      <c r="H92">
        <v>6</v>
      </c>
      <c r="I92">
        <v>8</v>
      </c>
      <c r="J92" t="s">
        <v>10815</v>
      </c>
      <c r="K92" s="38" t="s">
        <v>11027</v>
      </c>
      <c r="L92" s="3">
        <v>46024</v>
      </c>
      <c r="M92">
        <v>150</v>
      </c>
      <c r="N92" t="s">
        <v>10894</v>
      </c>
      <c r="O92" t="s">
        <v>10811</v>
      </c>
    </row>
    <row r="93" spans="1:15" x14ac:dyDescent="0.25">
      <c r="A93">
        <v>5</v>
      </c>
      <c r="B93">
        <v>1</v>
      </c>
      <c r="C93">
        <v>2</v>
      </c>
      <c r="D93" t="s">
        <v>9591</v>
      </c>
      <c r="E93">
        <v>5</v>
      </c>
      <c r="F93" t="s">
        <v>2295</v>
      </c>
      <c r="G93">
        <v>3</v>
      </c>
      <c r="H93">
        <v>8</v>
      </c>
      <c r="I93">
        <v>10</v>
      </c>
      <c r="J93" t="s">
        <v>10815</v>
      </c>
      <c r="K93" s="38" t="s">
        <v>11029</v>
      </c>
      <c r="L93" t="s">
        <v>10815</v>
      </c>
      <c r="M93">
        <v>120</v>
      </c>
      <c r="N93" t="s">
        <v>10895</v>
      </c>
      <c r="O93" t="s">
        <v>10811</v>
      </c>
    </row>
    <row r="94" spans="1:15" x14ac:dyDescent="0.25">
      <c r="A94">
        <v>5</v>
      </c>
      <c r="B94">
        <v>1</v>
      </c>
      <c r="C94">
        <v>2</v>
      </c>
      <c r="D94" t="s">
        <v>9591</v>
      </c>
      <c r="E94">
        <v>6</v>
      </c>
      <c r="F94" t="s">
        <v>192</v>
      </c>
      <c r="G94">
        <v>3</v>
      </c>
      <c r="H94">
        <v>6</v>
      </c>
      <c r="I94">
        <v>8</v>
      </c>
      <c r="J94" t="s">
        <v>10815</v>
      </c>
      <c r="K94" s="37" t="s">
        <v>10815</v>
      </c>
      <c r="L94" t="s">
        <v>10815</v>
      </c>
      <c r="M94">
        <v>90</v>
      </c>
      <c r="N94" t="s">
        <v>10896</v>
      </c>
      <c r="O94" t="s">
        <v>10811</v>
      </c>
    </row>
    <row r="95" spans="1:15" x14ac:dyDescent="0.25">
      <c r="A95">
        <v>5</v>
      </c>
      <c r="B95">
        <v>1</v>
      </c>
      <c r="C95">
        <v>2</v>
      </c>
      <c r="D95" t="s">
        <v>9591</v>
      </c>
      <c r="E95">
        <v>7</v>
      </c>
      <c r="F95" t="s">
        <v>214</v>
      </c>
      <c r="G95">
        <v>4</v>
      </c>
      <c r="H95">
        <v>10</v>
      </c>
      <c r="I95">
        <v>12</v>
      </c>
      <c r="J95" t="s">
        <v>10815</v>
      </c>
      <c r="K95" s="38" t="s">
        <v>1562</v>
      </c>
      <c r="L95" t="s">
        <v>10815</v>
      </c>
      <c r="M95">
        <v>90</v>
      </c>
      <c r="N95" t="s">
        <v>10897</v>
      </c>
      <c r="O95" t="s">
        <v>10811</v>
      </c>
    </row>
    <row r="96" spans="1:15" x14ac:dyDescent="0.25">
      <c r="A96">
        <v>5</v>
      </c>
      <c r="B96">
        <v>1</v>
      </c>
      <c r="C96">
        <v>2</v>
      </c>
      <c r="D96" t="s">
        <v>9591</v>
      </c>
      <c r="E96">
        <v>8</v>
      </c>
      <c r="F96" t="s">
        <v>235</v>
      </c>
      <c r="G96">
        <v>3</v>
      </c>
      <c r="H96">
        <v>10</v>
      </c>
      <c r="I96">
        <v>12</v>
      </c>
      <c r="J96" t="s">
        <v>10815</v>
      </c>
      <c r="K96" s="38" t="s">
        <v>11030</v>
      </c>
      <c r="L96" t="s">
        <v>10815</v>
      </c>
      <c r="M96">
        <v>60</v>
      </c>
      <c r="N96" t="s">
        <v>10898</v>
      </c>
      <c r="O96" t="s">
        <v>10811</v>
      </c>
    </row>
    <row r="97" spans="1:15" x14ac:dyDescent="0.25">
      <c r="A97">
        <v>5</v>
      </c>
      <c r="B97">
        <v>1</v>
      </c>
      <c r="C97">
        <v>2</v>
      </c>
      <c r="D97" t="s">
        <v>9591</v>
      </c>
      <c r="E97">
        <v>9</v>
      </c>
      <c r="F97" t="s">
        <v>303</v>
      </c>
      <c r="G97">
        <v>3</v>
      </c>
      <c r="H97">
        <v>12</v>
      </c>
      <c r="I97">
        <v>15</v>
      </c>
      <c r="J97" t="s">
        <v>10815</v>
      </c>
      <c r="K97" s="38" t="s">
        <v>11028</v>
      </c>
      <c r="L97" t="s">
        <v>10815</v>
      </c>
      <c r="M97">
        <v>60</v>
      </c>
      <c r="N97" t="s">
        <v>10899</v>
      </c>
      <c r="O97" t="s">
        <v>10811</v>
      </c>
    </row>
    <row r="98" spans="1:15" x14ac:dyDescent="0.25">
      <c r="A98">
        <v>5</v>
      </c>
      <c r="B98">
        <v>1</v>
      </c>
      <c r="C98">
        <v>2</v>
      </c>
      <c r="D98" t="s">
        <v>9591</v>
      </c>
      <c r="E98">
        <v>10</v>
      </c>
      <c r="F98" t="s">
        <v>356</v>
      </c>
      <c r="G98">
        <v>1</v>
      </c>
      <c r="H98" t="s">
        <v>10815</v>
      </c>
      <c r="I98" t="s">
        <v>10815</v>
      </c>
      <c r="J98">
        <v>480</v>
      </c>
      <c r="K98" s="37" t="s">
        <v>10815</v>
      </c>
      <c r="L98" t="s">
        <v>10815</v>
      </c>
      <c r="M98" t="s">
        <v>10815</v>
      </c>
      <c r="N98" t="s">
        <v>10900</v>
      </c>
      <c r="O98" t="s">
        <v>10814</v>
      </c>
    </row>
    <row r="99" spans="1:15" x14ac:dyDescent="0.25">
      <c r="A99">
        <v>5</v>
      </c>
      <c r="B99">
        <v>1</v>
      </c>
      <c r="C99">
        <v>3</v>
      </c>
      <c r="D99" t="s">
        <v>9676</v>
      </c>
      <c r="E99">
        <v>1</v>
      </c>
      <c r="F99" t="s">
        <v>15</v>
      </c>
      <c r="G99">
        <v>3</v>
      </c>
      <c r="H99" t="s">
        <v>10815</v>
      </c>
      <c r="I99" t="s">
        <v>10815</v>
      </c>
      <c r="J99">
        <v>60</v>
      </c>
      <c r="K99" s="37" t="s">
        <v>10815</v>
      </c>
      <c r="L99" t="s">
        <v>10815</v>
      </c>
      <c r="M99">
        <v>90</v>
      </c>
      <c r="N99" t="s">
        <v>10901</v>
      </c>
      <c r="O99" t="s">
        <v>10811</v>
      </c>
    </row>
    <row r="100" spans="1:15" x14ac:dyDescent="0.25">
      <c r="A100">
        <v>5</v>
      </c>
      <c r="B100">
        <v>1</v>
      </c>
      <c r="C100">
        <v>3</v>
      </c>
      <c r="D100" t="s">
        <v>9676</v>
      </c>
      <c r="E100">
        <v>2</v>
      </c>
      <c r="F100" t="s">
        <v>41</v>
      </c>
      <c r="G100">
        <v>4</v>
      </c>
      <c r="H100">
        <v>10</v>
      </c>
      <c r="I100">
        <v>12</v>
      </c>
      <c r="J100" t="s">
        <v>10815</v>
      </c>
      <c r="K100" s="38" t="s">
        <v>1562</v>
      </c>
      <c r="L100" t="s">
        <v>10815</v>
      </c>
      <c r="M100">
        <v>120</v>
      </c>
      <c r="N100" t="s">
        <v>10902</v>
      </c>
      <c r="O100" t="s">
        <v>10811</v>
      </c>
    </row>
    <row r="101" spans="1:15" x14ac:dyDescent="0.25">
      <c r="A101">
        <v>5</v>
      </c>
      <c r="B101">
        <v>1</v>
      </c>
      <c r="C101">
        <v>3</v>
      </c>
      <c r="D101" t="s">
        <v>9676</v>
      </c>
      <c r="E101">
        <v>3</v>
      </c>
      <c r="F101" t="s">
        <v>45</v>
      </c>
      <c r="G101">
        <v>3</v>
      </c>
      <c r="H101">
        <v>10</v>
      </c>
      <c r="I101">
        <v>12</v>
      </c>
      <c r="J101" t="s">
        <v>10815</v>
      </c>
      <c r="K101" s="38" t="s">
        <v>1562</v>
      </c>
      <c r="L101" t="s">
        <v>10815</v>
      </c>
      <c r="M101">
        <v>90</v>
      </c>
      <c r="N101" t="s">
        <v>10903</v>
      </c>
      <c r="O101" t="s">
        <v>10811</v>
      </c>
    </row>
    <row r="102" spans="1:15" x14ac:dyDescent="0.25">
      <c r="A102">
        <v>5</v>
      </c>
      <c r="B102">
        <v>1</v>
      </c>
      <c r="C102">
        <v>3</v>
      </c>
      <c r="D102" t="s">
        <v>9676</v>
      </c>
      <c r="E102">
        <v>4</v>
      </c>
      <c r="F102" t="s">
        <v>73</v>
      </c>
      <c r="G102">
        <v>3</v>
      </c>
      <c r="H102">
        <v>15</v>
      </c>
      <c r="I102">
        <v>20</v>
      </c>
      <c r="J102" t="s">
        <v>10815</v>
      </c>
      <c r="K102" s="37" t="s">
        <v>10815</v>
      </c>
      <c r="L102" t="s">
        <v>10815</v>
      </c>
      <c r="M102">
        <v>60</v>
      </c>
      <c r="N102" t="s">
        <v>10904</v>
      </c>
      <c r="O102" t="s">
        <v>10811</v>
      </c>
    </row>
    <row r="103" spans="1:15" x14ac:dyDescent="0.25">
      <c r="A103">
        <v>5</v>
      </c>
      <c r="B103">
        <v>1</v>
      </c>
      <c r="C103">
        <v>3</v>
      </c>
      <c r="D103" t="s">
        <v>9676</v>
      </c>
      <c r="E103">
        <v>5</v>
      </c>
      <c r="F103" t="s">
        <v>8734</v>
      </c>
      <c r="G103">
        <v>3</v>
      </c>
      <c r="H103">
        <v>8</v>
      </c>
      <c r="I103">
        <v>10</v>
      </c>
      <c r="J103" t="s">
        <v>10815</v>
      </c>
      <c r="K103" s="38" t="s">
        <v>1562</v>
      </c>
      <c r="L103" t="s">
        <v>10815</v>
      </c>
      <c r="M103">
        <v>90</v>
      </c>
      <c r="N103" t="s">
        <v>10905</v>
      </c>
      <c r="O103" t="s">
        <v>10811</v>
      </c>
    </row>
    <row r="104" spans="1:15" x14ac:dyDescent="0.25">
      <c r="A104">
        <v>5</v>
      </c>
      <c r="B104">
        <v>1</v>
      </c>
      <c r="C104">
        <v>3</v>
      </c>
      <c r="D104" t="s">
        <v>9676</v>
      </c>
      <c r="E104">
        <v>6</v>
      </c>
      <c r="F104" t="s">
        <v>20</v>
      </c>
      <c r="G104">
        <v>3</v>
      </c>
      <c r="H104" t="s">
        <v>10815</v>
      </c>
      <c r="I104" t="s">
        <v>10815</v>
      </c>
      <c r="J104">
        <v>45</v>
      </c>
      <c r="K104" s="37" t="s">
        <v>10815</v>
      </c>
      <c r="L104" t="s">
        <v>10815</v>
      </c>
      <c r="M104">
        <v>90</v>
      </c>
      <c r="N104" t="s">
        <v>10906</v>
      </c>
      <c r="O104" t="s">
        <v>10811</v>
      </c>
    </row>
    <row r="105" spans="1:15" x14ac:dyDescent="0.25">
      <c r="A105">
        <v>5</v>
      </c>
      <c r="B105">
        <v>1</v>
      </c>
      <c r="C105">
        <v>3</v>
      </c>
      <c r="D105" t="s">
        <v>9676</v>
      </c>
      <c r="E105">
        <v>7</v>
      </c>
      <c r="F105" t="s">
        <v>356</v>
      </c>
      <c r="G105">
        <v>1</v>
      </c>
      <c r="H105" t="s">
        <v>10815</v>
      </c>
      <c r="I105" t="s">
        <v>10815</v>
      </c>
      <c r="J105">
        <v>480</v>
      </c>
      <c r="K105" s="37" t="s">
        <v>10815</v>
      </c>
      <c r="L105" t="s">
        <v>10815</v>
      </c>
      <c r="M105" t="s">
        <v>10815</v>
      </c>
      <c r="N105" t="s">
        <v>10907</v>
      </c>
      <c r="O105" t="s">
        <v>10814</v>
      </c>
    </row>
    <row r="106" spans="1:15" x14ac:dyDescent="0.25">
      <c r="A106">
        <v>5</v>
      </c>
      <c r="B106">
        <v>1</v>
      </c>
      <c r="C106">
        <v>4</v>
      </c>
      <c r="D106" t="s">
        <v>9744</v>
      </c>
      <c r="E106">
        <v>1</v>
      </c>
      <c r="F106" t="s">
        <v>112</v>
      </c>
      <c r="G106">
        <v>3</v>
      </c>
      <c r="H106">
        <v>12</v>
      </c>
      <c r="I106">
        <v>15</v>
      </c>
      <c r="J106" t="s">
        <v>10815</v>
      </c>
      <c r="K106" s="37" t="s">
        <v>10815</v>
      </c>
      <c r="L106" t="s">
        <v>10815</v>
      </c>
      <c r="M106">
        <v>60</v>
      </c>
      <c r="N106" t="s">
        <v>10908</v>
      </c>
      <c r="O106" t="s">
        <v>10811</v>
      </c>
    </row>
    <row r="107" spans="1:15" x14ac:dyDescent="0.25">
      <c r="A107">
        <v>5</v>
      </c>
      <c r="B107">
        <v>1</v>
      </c>
      <c r="C107">
        <v>4</v>
      </c>
      <c r="D107" t="s">
        <v>9744</v>
      </c>
      <c r="E107">
        <v>2</v>
      </c>
      <c r="F107" t="s">
        <v>214</v>
      </c>
      <c r="G107">
        <v>4</v>
      </c>
      <c r="H107">
        <v>10</v>
      </c>
      <c r="I107">
        <v>12</v>
      </c>
      <c r="J107" t="s">
        <v>10815</v>
      </c>
      <c r="K107" s="38" t="s">
        <v>1562</v>
      </c>
      <c r="L107" t="s">
        <v>10815</v>
      </c>
      <c r="M107">
        <v>90</v>
      </c>
      <c r="N107" t="s">
        <v>10909</v>
      </c>
      <c r="O107" t="s">
        <v>10811</v>
      </c>
    </row>
    <row r="108" spans="1:15" x14ac:dyDescent="0.25">
      <c r="A108">
        <v>5</v>
      </c>
      <c r="B108">
        <v>1</v>
      </c>
      <c r="C108">
        <v>4</v>
      </c>
      <c r="D108" t="s">
        <v>9744</v>
      </c>
      <c r="E108">
        <v>3</v>
      </c>
      <c r="F108" t="s">
        <v>222</v>
      </c>
      <c r="G108">
        <v>3</v>
      </c>
      <c r="H108">
        <v>10</v>
      </c>
      <c r="I108">
        <v>12</v>
      </c>
      <c r="J108" t="s">
        <v>10815</v>
      </c>
      <c r="K108" s="37" t="s">
        <v>10815</v>
      </c>
      <c r="L108" t="s">
        <v>10815</v>
      </c>
      <c r="M108">
        <v>60</v>
      </c>
      <c r="N108" t="s">
        <v>10910</v>
      </c>
      <c r="O108" t="s">
        <v>10811</v>
      </c>
    </row>
    <row r="109" spans="1:15" x14ac:dyDescent="0.25">
      <c r="A109">
        <v>5</v>
      </c>
      <c r="B109">
        <v>1</v>
      </c>
      <c r="C109">
        <v>4</v>
      </c>
      <c r="D109" t="s">
        <v>9744</v>
      </c>
      <c r="E109">
        <v>4</v>
      </c>
      <c r="F109" t="s">
        <v>8734</v>
      </c>
      <c r="G109">
        <v>3</v>
      </c>
      <c r="H109">
        <v>8</v>
      </c>
      <c r="I109">
        <v>10</v>
      </c>
      <c r="J109" t="s">
        <v>10815</v>
      </c>
      <c r="K109" s="37" t="s">
        <v>10815</v>
      </c>
      <c r="L109" t="s">
        <v>10815</v>
      </c>
      <c r="M109">
        <v>90</v>
      </c>
      <c r="N109" t="s">
        <v>10911</v>
      </c>
      <c r="O109" t="s">
        <v>10811</v>
      </c>
    </row>
    <row r="110" spans="1:15" x14ac:dyDescent="0.25">
      <c r="A110">
        <v>5</v>
      </c>
      <c r="B110">
        <v>1</v>
      </c>
      <c r="C110">
        <v>4</v>
      </c>
      <c r="D110" t="s">
        <v>9744</v>
      </c>
      <c r="E110">
        <v>5</v>
      </c>
      <c r="F110" t="s">
        <v>303</v>
      </c>
      <c r="G110">
        <v>3</v>
      </c>
      <c r="H110">
        <v>12</v>
      </c>
      <c r="I110">
        <v>15</v>
      </c>
      <c r="J110" t="s">
        <v>10815</v>
      </c>
      <c r="K110" s="38" t="s">
        <v>11028</v>
      </c>
      <c r="L110" t="s">
        <v>10815</v>
      </c>
      <c r="M110">
        <v>60</v>
      </c>
      <c r="N110" t="s">
        <v>10912</v>
      </c>
      <c r="O110" t="s">
        <v>10811</v>
      </c>
    </row>
    <row r="111" spans="1:15" x14ac:dyDescent="0.25">
      <c r="A111">
        <v>5</v>
      </c>
      <c r="B111">
        <v>1</v>
      </c>
      <c r="C111">
        <v>4</v>
      </c>
      <c r="D111" t="s">
        <v>9744</v>
      </c>
      <c r="E111">
        <v>6</v>
      </c>
      <c r="F111" t="s">
        <v>1534</v>
      </c>
      <c r="G111">
        <v>3</v>
      </c>
      <c r="H111" t="s">
        <v>10815</v>
      </c>
      <c r="I111" t="s">
        <v>10815</v>
      </c>
      <c r="J111">
        <v>45</v>
      </c>
      <c r="K111" s="37" t="s">
        <v>10815</v>
      </c>
      <c r="L111" t="s">
        <v>10815</v>
      </c>
      <c r="M111">
        <v>90</v>
      </c>
      <c r="N111" t="s">
        <v>10913</v>
      </c>
      <c r="O111" t="s">
        <v>10811</v>
      </c>
    </row>
    <row r="112" spans="1:15" x14ac:dyDescent="0.25">
      <c r="A112">
        <v>5</v>
      </c>
      <c r="B112">
        <v>1</v>
      </c>
      <c r="C112">
        <v>4</v>
      </c>
      <c r="D112" t="s">
        <v>9744</v>
      </c>
      <c r="E112">
        <v>7</v>
      </c>
      <c r="F112" t="s">
        <v>356</v>
      </c>
      <c r="G112">
        <v>1</v>
      </c>
      <c r="H112" t="s">
        <v>10815</v>
      </c>
      <c r="I112" t="s">
        <v>10815</v>
      </c>
      <c r="J112">
        <v>750</v>
      </c>
      <c r="K112" s="37" t="s">
        <v>10815</v>
      </c>
      <c r="L112" t="s">
        <v>10815</v>
      </c>
      <c r="M112" t="s">
        <v>10815</v>
      </c>
      <c r="N112" t="s">
        <v>10914</v>
      </c>
      <c r="O112" t="s">
        <v>10814</v>
      </c>
    </row>
    <row r="113" spans="1:15" x14ac:dyDescent="0.25">
      <c r="A113">
        <v>6</v>
      </c>
      <c r="B113">
        <v>1</v>
      </c>
      <c r="C113">
        <v>1</v>
      </c>
      <c r="D113" t="s">
        <v>10915</v>
      </c>
      <c r="E113">
        <v>1</v>
      </c>
      <c r="F113" t="s">
        <v>363</v>
      </c>
      <c r="G113">
        <v>1</v>
      </c>
      <c r="H113" t="s">
        <v>10815</v>
      </c>
      <c r="I113" t="s">
        <v>10815</v>
      </c>
      <c r="J113">
        <v>360</v>
      </c>
      <c r="K113" s="37" t="s">
        <v>10815</v>
      </c>
      <c r="L113" t="s">
        <v>10815</v>
      </c>
      <c r="M113" t="s">
        <v>10815</v>
      </c>
      <c r="N113" t="s">
        <v>10916</v>
      </c>
      <c r="O113" t="s">
        <v>272</v>
      </c>
    </row>
    <row r="114" spans="1:15" x14ac:dyDescent="0.25">
      <c r="A114">
        <v>6</v>
      </c>
      <c r="B114">
        <v>1</v>
      </c>
      <c r="C114">
        <v>1</v>
      </c>
      <c r="D114" t="s">
        <v>10915</v>
      </c>
      <c r="E114">
        <v>2</v>
      </c>
      <c r="F114" t="s">
        <v>403</v>
      </c>
      <c r="G114">
        <v>2</v>
      </c>
      <c r="H114">
        <v>8</v>
      </c>
      <c r="I114">
        <v>8</v>
      </c>
      <c r="J114" t="s">
        <v>10815</v>
      </c>
      <c r="K114" s="37" t="s">
        <v>10815</v>
      </c>
      <c r="L114" t="s">
        <v>10815</v>
      </c>
      <c r="M114" t="s">
        <v>10815</v>
      </c>
      <c r="N114" t="s">
        <v>272</v>
      </c>
      <c r="O114" t="s">
        <v>272</v>
      </c>
    </row>
    <row r="115" spans="1:15" x14ac:dyDescent="0.25">
      <c r="A115">
        <v>6</v>
      </c>
      <c r="B115">
        <v>1</v>
      </c>
      <c r="C115">
        <v>1</v>
      </c>
      <c r="D115" t="s">
        <v>10915</v>
      </c>
      <c r="E115">
        <v>3</v>
      </c>
      <c r="F115" t="s">
        <v>394</v>
      </c>
      <c r="G115">
        <v>2</v>
      </c>
      <c r="H115">
        <v>15</v>
      </c>
      <c r="I115">
        <v>15</v>
      </c>
      <c r="J115" t="s">
        <v>10815</v>
      </c>
      <c r="K115" s="37" t="s">
        <v>10815</v>
      </c>
      <c r="L115" t="s">
        <v>10815</v>
      </c>
      <c r="M115" t="s">
        <v>10815</v>
      </c>
      <c r="N115" t="s">
        <v>272</v>
      </c>
      <c r="O115" t="s">
        <v>272</v>
      </c>
    </row>
    <row r="116" spans="1:15" x14ac:dyDescent="0.25">
      <c r="A116">
        <v>6</v>
      </c>
      <c r="B116">
        <v>1</v>
      </c>
      <c r="C116">
        <v>1</v>
      </c>
      <c r="D116" t="s">
        <v>10915</v>
      </c>
      <c r="E116">
        <v>4</v>
      </c>
      <c r="F116" t="s">
        <v>334</v>
      </c>
      <c r="G116">
        <v>2</v>
      </c>
      <c r="H116" t="s">
        <v>10815</v>
      </c>
      <c r="I116" t="s">
        <v>10815</v>
      </c>
      <c r="J116">
        <v>20</v>
      </c>
      <c r="K116" s="37" t="s">
        <v>10815</v>
      </c>
      <c r="L116" t="s">
        <v>10815</v>
      </c>
      <c r="M116" t="s">
        <v>10815</v>
      </c>
      <c r="N116" t="s">
        <v>10917</v>
      </c>
      <c r="O116" t="s">
        <v>272</v>
      </c>
    </row>
    <row r="117" spans="1:15" x14ac:dyDescent="0.25">
      <c r="A117">
        <v>6</v>
      </c>
      <c r="B117">
        <v>1</v>
      </c>
      <c r="C117">
        <v>1</v>
      </c>
      <c r="D117" t="s">
        <v>10915</v>
      </c>
      <c r="E117">
        <v>5</v>
      </c>
      <c r="F117" t="s">
        <v>1</v>
      </c>
      <c r="G117">
        <v>5</v>
      </c>
      <c r="H117" t="s">
        <v>10815</v>
      </c>
      <c r="I117" t="s">
        <v>10815</v>
      </c>
      <c r="J117">
        <v>60</v>
      </c>
      <c r="K117" s="37" t="s">
        <v>10815</v>
      </c>
      <c r="L117" t="s">
        <v>10815</v>
      </c>
      <c r="M117">
        <v>120</v>
      </c>
      <c r="N117" t="s">
        <v>10918</v>
      </c>
      <c r="O117" t="s">
        <v>10811</v>
      </c>
    </row>
    <row r="118" spans="1:15" x14ac:dyDescent="0.25">
      <c r="A118">
        <v>6</v>
      </c>
      <c r="B118">
        <v>1</v>
      </c>
      <c r="C118">
        <v>1</v>
      </c>
      <c r="D118" t="s">
        <v>10915</v>
      </c>
      <c r="E118">
        <v>6</v>
      </c>
      <c r="F118" t="s">
        <v>32</v>
      </c>
      <c r="G118">
        <v>4</v>
      </c>
      <c r="H118">
        <v>6</v>
      </c>
      <c r="I118">
        <v>8</v>
      </c>
      <c r="J118" t="s">
        <v>10815</v>
      </c>
      <c r="K118" s="38" t="s">
        <v>1562</v>
      </c>
      <c r="L118" s="3">
        <v>46024</v>
      </c>
      <c r="M118">
        <v>120</v>
      </c>
      <c r="N118" t="s">
        <v>10919</v>
      </c>
      <c r="O118" t="s">
        <v>10811</v>
      </c>
    </row>
    <row r="119" spans="1:15" x14ac:dyDescent="0.25">
      <c r="A119">
        <v>6</v>
      </c>
      <c r="B119">
        <v>1</v>
      </c>
      <c r="C119">
        <v>1</v>
      </c>
      <c r="D119" t="s">
        <v>10915</v>
      </c>
      <c r="E119">
        <v>7</v>
      </c>
      <c r="F119" t="s">
        <v>24</v>
      </c>
      <c r="G119">
        <v>3</v>
      </c>
      <c r="H119">
        <v>6</v>
      </c>
      <c r="I119">
        <v>10</v>
      </c>
      <c r="J119" t="s">
        <v>10815</v>
      </c>
      <c r="K119" s="38" t="s">
        <v>11025</v>
      </c>
      <c r="L119" t="s">
        <v>10815</v>
      </c>
      <c r="M119">
        <v>90</v>
      </c>
      <c r="N119" t="s">
        <v>10920</v>
      </c>
      <c r="O119" t="s">
        <v>10811</v>
      </c>
    </row>
    <row r="120" spans="1:15" x14ac:dyDescent="0.25">
      <c r="A120">
        <v>6</v>
      </c>
      <c r="B120">
        <v>1</v>
      </c>
      <c r="C120">
        <v>1</v>
      </c>
      <c r="D120" t="s">
        <v>10915</v>
      </c>
      <c r="E120">
        <v>8</v>
      </c>
      <c r="F120" t="s">
        <v>96</v>
      </c>
      <c r="G120">
        <v>3</v>
      </c>
      <c r="H120">
        <v>8</v>
      </c>
      <c r="I120">
        <v>12</v>
      </c>
      <c r="J120" t="s">
        <v>10815</v>
      </c>
      <c r="K120" s="38" t="s">
        <v>1562</v>
      </c>
      <c r="L120" t="s">
        <v>10815</v>
      </c>
      <c r="M120">
        <v>90</v>
      </c>
      <c r="N120" t="s">
        <v>10921</v>
      </c>
      <c r="O120" t="s">
        <v>10811</v>
      </c>
    </row>
    <row r="121" spans="1:15" x14ac:dyDescent="0.25">
      <c r="A121">
        <v>6</v>
      </c>
      <c r="B121">
        <v>1</v>
      </c>
      <c r="C121">
        <v>1</v>
      </c>
      <c r="D121" t="s">
        <v>10915</v>
      </c>
      <c r="E121">
        <v>9</v>
      </c>
      <c r="F121" t="s">
        <v>356</v>
      </c>
      <c r="G121">
        <v>1</v>
      </c>
      <c r="H121" t="s">
        <v>10815</v>
      </c>
      <c r="I121" t="s">
        <v>10815</v>
      </c>
      <c r="J121">
        <v>480</v>
      </c>
      <c r="K121" s="37" t="s">
        <v>10815</v>
      </c>
      <c r="L121" t="s">
        <v>10815</v>
      </c>
      <c r="M121" t="s">
        <v>10815</v>
      </c>
      <c r="N121" t="s">
        <v>10922</v>
      </c>
      <c r="O121" t="s">
        <v>10814</v>
      </c>
    </row>
    <row r="122" spans="1:15" x14ac:dyDescent="0.25">
      <c r="A122">
        <v>6</v>
      </c>
      <c r="B122">
        <v>1</v>
      </c>
      <c r="C122">
        <v>2</v>
      </c>
      <c r="D122" t="s">
        <v>10923</v>
      </c>
      <c r="E122">
        <v>1</v>
      </c>
      <c r="F122" t="s">
        <v>363</v>
      </c>
      <c r="G122">
        <v>1</v>
      </c>
      <c r="H122" t="s">
        <v>10815</v>
      </c>
      <c r="I122" t="s">
        <v>10815</v>
      </c>
      <c r="J122">
        <v>300</v>
      </c>
      <c r="K122" s="37" t="s">
        <v>10815</v>
      </c>
      <c r="L122" t="s">
        <v>10815</v>
      </c>
      <c r="M122" t="s">
        <v>10815</v>
      </c>
      <c r="N122" t="s">
        <v>10916</v>
      </c>
      <c r="O122" t="s">
        <v>272</v>
      </c>
    </row>
    <row r="123" spans="1:15" x14ac:dyDescent="0.25">
      <c r="A123">
        <v>6</v>
      </c>
      <c r="B123">
        <v>1</v>
      </c>
      <c r="C123">
        <v>2</v>
      </c>
      <c r="D123" t="s">
        <v>10923</v>
      </c>
      <c r="E123">
        <v>2</v>
      </c>
      <c r="F123" t="s">
        <v>403</v>
      </c>
      <c r="G123">
        <v>2</v>
      </c>
      <c r="H123">
        <v>8</v>
      </c>
      <c r="I123">
        <v>8</v>
      </c>
      <c r="J123" t="s">
        <v>10815</v>
      </c>
      <c r="K123" s="37" t="s">
        <v>10815</v>
      </c>
      <c r="L123" t="s">
        <v>10815</v>
      </c>
      <c r="M123" t="s">
        <v>10815</v>
      </c>
      <c r="N123" t="s">
        <v>272</v>
      </c>
      <c r="O123" t="s">
        <v>272</v>
      </c>
    </row>
    <row r="124" spans="1:15" x14ac:dyDescent="0.25">
      <c r="A124">
        <v>6</v>
      </c>
      <c r="B124">
        <v>1</v>
      </c>
      <c r="C124">
        <v>2</v>
      </c>
      <c r="D124" t="s">
        <v>10923</v>
      </c>
      <c r="E124">
        <v>3</v>
      </c>
      <c r="F124" t="s">
        <v>394</v>
      </c>
      <c r="G124">
        <v>2</v>
      </c>
      <c r="H124">
        <v>15</v>
      </c>
      <c r="I124">
        <v>15</v>
      </c>
      <c r="J124" t="s">
        <v>10815</v>
      </c>
      <c r="K124" s="37" t="s">
        <v>10815</v>
      </c>
      <c r="L124" t="s">
        <v>10815</v>
      </c>
      <c r="M124" t="s">
        <v>10815</v>
      </c>
      <c r="N124" t="s">
        <v>272</v>
      </c>
      <c r="O124" t="s">
        <v>272</v>
      </c>
    </row>
    <row r="125" spans="1:15" x14ac:dyDescent="0.25">
      <c r="A125">
        <v>6</v>
      </c>
      <c r="B125">
        <v>1</v>
      </c>
      <c r="C125">
        <v>2</v>
      </c>
      <c r="D125" t="s">
        <v>10923</v>
      </c>
      <c r="E125">
        <v>4</v>
      </c>
      <c r="F125" t="s">
        <v>398</v>
      </c>
      <c r="G125">
        <v>2</v>
      </c>
      <c r="H125">
        <v>8</v>
      </c>
      <c r="I125">
        <v>8</v>
      </c>
      <c r="J125" t="s">
        <v>10815</v>
      </c>
      <c r="K125" s="37" t="s">
        <v>10815</v>
      </c>
      <c r="L125" t="s">
        <v>10815</v>
      </c>
      <c r="M125" t="s">
        <v>10815</v>
      </c>
      <c r="N125" t="s">
        <v>272</v>
      </c>
      <c r="O125" t="s">
        <v>272</v>
      </c>
    </row>
    <row r="126" spans="1:15" x14ac:dyDescent="0.25">
      <c r="A126">
        <v>6</v>
      </c>
      <c r="B126">
        <v>1</v>
      </c>
      <c r="C126">
        <v>2</v>
      </c>
      <c r="D126" t="s">
        <v>10923</v>
      </c>
      <c r="E126">
        <v>5</v>
      </c>
      <c r="F126" t="s">
        <v>147</v>
      </c>
      <c r="G126">
        <v>4</v>
      </c>
      <c r="H126">
        <v>6</v>
      </c>
      <c r="I126">
        <v>8</v>
      </c>
      <c r="J126" t="s">
        <v>10815</v>
      </c>
      <c r="K126" s="38" t="s">
        <v>11026</v>
      </c>
      <c r="L126" s="3">
        <v>46024</v>
      </c>
      <c r="M126">
        <v>150</v>
      </c>
      <c r="N126" t="s">
        <v>10924</v>
      </c>
      <c r="O126" t="s">
        <v>10811</v>
      </c>
    </row>
    <row r="127" spans="1:15" x14ac:dyDescent="0.25">
      <c r="A127">
        <v>6</v>
      </c>
      <c r="B127">
        <v>1</v>
      </c>
      <c r="C127">
        <v>2</v>
      </c>
      <c r="D127" t="s">
        <v>10923</v>
      </c>
      <c r="E127">
        <v>6</v>
      </c>
      <c r="F127" t="s">
        <v>177</v>
      </c>
      <c r="G127">
        <v>3</v>
      </c>
      <c r="H127">
        <v>8</v>
      </c>
      <c r="I127">
        <v>8</v>
      </c>
      <c r="J127" t="s">
        <v>10815</v>
      </c>
      <c r="K127" s="38" t="s">
        <v>1562</v>
      </c>
      <c r="L127" t="s">
        <v>10815</v>
      </c>
      <c r="M127">
        <v>90</v>
      </c>
      <c r="N127" t="s">
        <v>10925</v>
      </c>
      <c r="O127" t="s">
        <v>10811</v>
      </c>
    </row>
    <row r="128" spans="1:15" x14ac:dyDescent="0.25">
      <c r="A128">
        <v>6</v>
      </c>
      <c r="B128">
        <v>1</v>
      </c>
      <c r="C128">
        <v>2</v>
      </c>
      <c r="D128" t="s">
        <v>10923</v>
      </c>
      <c r="E128">
        <v>7</v>
      </c>
      <c r="F128" t="s">
        <v>309</v>
      </c>
      <c r="G128">
        <v>3</v>
      </c>
      <c r="H128">
        <v>12</v>
      </c>
      <c r="I128">
        <v>15</v>
      </c>
      <c r="J128" t="s">
        <v>10815</v>
      </c>
      <c r="K128" s="38" t="s">
        <v>11028</v>
      </c>
      <c r="L128" t="s">
        <v>10815</v>
      </c>
      <c r="M128">
        <v>60</v>
      </c>
      <c r="N128" t="s">
        <v>10926</v>
      </c>
      <c r="O128" t="s">
        <v>10811</v>
      </c>
    </row>
    <row r="129" spans="1:15" x14ac:dyDescent="0.25">
      <c r="A129">
        <v>6</v>
      </c>
      <c r="B129">
        <v>1</v>
      </c>
      <c r="C129">
        <v>2</v>
      </c>
      <c r="D129" t="s">
        <v>10923</v>
      </c>
      <c r="E129">
        <v>8</v>
      </c>
      <c r="F129" t="s">
        <v>222</v>
      </c>
      <c r="G129">
        <v>3</v>
      </c>
      <c r="H129">
        <v>10</v>
      </c>
      <c r="I129">
        <v>15</v>
      </c>
      <c r="J129" t="s">
        <v>10815</v>
      </c>
      <c r="K129" s="38" t="s">
        <v>11031</v>
      </c>
      <c r="L129" t="s">
        <v>10815</v>
      </c>
      <c r="M129">
        <v>75</v>
      </c>
      <c r="N129" t="s">
        <v>10927</v>
      </c>
      <c r="O129" t="s">
        <v>10811</v>
      </c>
    </row>
    <row r="130" spans="1:15" x14ac:dyDescent="0.25">
      <c r="A130">
        <v>6</v>
      </c>
      <c r="B130">
        <v>1</v>
      </c>
      <c r="C130">
        <v>2</v>
      </c>
      <c r="D130" t="s">
        <v>10923</v>
      </c>
      <c r="E130">
        <v>9</v>
      </c>
      <c r="F130" t="s">
        <v>415</v>
      </c>
      <c r="G130">
        <v>2</v>
      </c>
      <c r="H130" t="s">
        <v>10815</v>
      </c>
      <c r="I130" t="s">
        <v>10815</v>
      </c>
      <c r="J130">
        <v>20</v>
      </c>
      <c r="K130" s="37" t="s">
        <v>10815</v>
      </c>
      <c r="L130" t="s">
        <v>10815</v>
      </c>
      <c r="M130">
        <v>60</v>
      </c>
      <c r="N130" t="s">
        <v>10928</v>
      </c>
      <c r="O130" t="s">
        <v>10811</v>
      </c>
    </row>
    <row r="131" spans="1:15" x14ac:dyDescent="0.25">
      <c r="A131">
        <v>6</v>
      </c>
      <c r="B131">
        <v>1</v>
      </c>
      <c r="C131">
        <v>2</v>
      </c>
      <c r="D131" t="s">
        <v>10923</v>
      </c>
      <c r="E131">
        <v>10</v>
      </c>
      <c r="F131" t="s">
        <v>420</v>
      </c>
      <c r="G131">
        <v>1</v>
      </c>
      <c r="H131">
        <v>20</v>
      </c>
      <c r="I131">
        <v>20</v>
      </c>
      <c r="J131" t="s">
        <v>10815</v>
      </c>
      <c r="K131" s="37" t="s">
        <v>10815</v>
      </c>
      <c r="L131" t="s">
        <v>10815</v>
      </c>
      <c r="M131" t="s">
        <v>10815</v>
      </c>
      <c r="N131" t="s">
        <v>10929</v>
      </c>
      <c r="O131" t="s">
        <v>10811</v>
      </c>
    </row>
    <row r="132" spans="1:15" x14ac:dyDescent="0.25">
      <c r="A132">
        <v>6</v>
      </c>
      <c r="B132">
        <v>1</v>
      </c>
      <c r="C132">
        <v>3</v>
      </c>
      <c r="D132" t="s">
        <v>10930</v>
      </c>
      <c r="E132">
        <v>1</v>
      </c>
      <c r="F132" t="s">
        <v>15</v>
      </c>
      <c r="G132">
        <v>4</v>
      </c>
      <c r="H132" t="s">
        <v>10815</v>
      </c>
      <c r="I132" t="s">
        <v>10815</v>
      </c>
      <c r="J132">
        <v>60</v>
      </c>
      <c r="K132" s="37" t="s">
        <v>10815</v>
      </c>
      <c r="L132" t="s">
        <v>10815</v>
      </c>
      <c r="M132">
        <v>90</v>
      </c>
      <c r="N132" t="s">
        <v>10931</v>
      </c>
      <c r="O132" t="s">
        <v>10811</v>
      </c>
    </row>
    <row r="133" spans="1:15" x14ac:dyDescent="0.25">
      <c r="A133">
        <v>6</v>
      </c>
      <c r="B133">
        <v>1</v>
      </c>
      <c r="C133">
        <v>3</v>
      </c>
      <c r="D133" t="s">
        <v>10930</v>
      </c>
      <c r="E133">
        <v>2</v>
      </c>
      <c r="F133" t="s">
        <v>55</v>
      </c>
      <c r="G133">
        <v>4</v>
      </c>
      <c r="H133">
        <v>10</v>
      </c>
      <c r="I133">
        <v>12</v>
      </c>
      <c r="J133" t="s">
        <v>10815</v>
      </c>
      <c r="K133" s="38" t="s">
        <v>11028</v>
      </c>
      <c r="L133" t="s">
        <v>10815</v>
      </c>
      <c r="M133">
        <v>90</v>
      </c>
      <c r="N133" t="s">
        <v>10932</v>
      </c>
      <c r="O133" t="s">
        <v>10811</v>
      </c>
    </row>
    <row r="134" spans="1:15" x14ac:dyDescent="0.25">
      <c r="A134">
        <v>6</v>
      </c>
      <c r="B134">
        <v>1</v>
      </c>
      <c r="C134">
        <v>3</v>
      </c>
      <c r="D134" t="s">
        <v>10930</v>
      </c>
      <c r="E134">
        <v>3</v>
      </c>
      <c r="F134" t="s">
        <v>79</v>
      </c>
      <c r="G134">
        <v>3</v>
      </c>
      <c r="H134">
        <v>12</v>
      </c>
      <c r="I134">
        <v>15</v>
      </c>
      <c r="J134" t="s">
        <v>10815</v>
      </c>
      <c r="K134" s="38" t="s">
        <v>11028</v>
      </c>
      <c r="L134" t="s">
        <v>10815</v>
      </c>
      <c r="M134">
        <v>60</v>
      </c>
      <c r="N134" t="s">
        <v>10933</v>
      </c>
      <c r="O134" t="s">
        <v>10811</v>
      </c>
    </row>
    <row r="135" spans="1:15" x14ac:dyDescent="0.25">
      <c r="A135">
        <v>6</v>
      </c>
      <c r="B135">
        <v>1</v>
      </c>
      <c r="C135">
        <v>3</v>
      </c>
      <c r="D135" t="s">
        <v>10930</v>
      </c>
      <c r="E135">
        <v>4</v>
      </c>
      <c r="F135" t="s">
        <v>99</v>
      </c>
      <c r="G135">
        <v>3</v>
      </c>
      <c r="H135">
        <v>10</v>
      </c>
      <c r="I135">
        <v>12</v>
      </c>
      <c r="J135" t="s">
        <v>10815</v>
      </c>
      <c r="K135" s="38" t="s">
        <v>10812</v>
      </c>
      <c r="L135" t="s">
        <v>10815</v>
      </c>
      <c r="M135">
        <v>90</v>
      </c>
      <c r="N135" t="s">
        <v>10934</v>
      </c>
      <c r="O135" t="s">
        <v>10811</v>
      </c>
    </row>
    <row r="136" spans="1:15" x14ac:dyDescent="0.25">
      <c r="A136">
        <v>6</v>
      </c>
      <c r="B136">
        <v>1</v>
      </c>
      <c r="C136">
        <v>3</v>
      </c>
      <c r="D136" t="s">
        <v>10930</v>
      </c>
      <c r="E136">
        <v>5</v>
      </c>
      <c r="F136" t="s">
        <v>356</v>
      </c>
      <c r="G136">
        <v>1</v>
      </c>
      <c r="H136" t="s">
        <v>10815</v>
      </c>
      <c r="I136" t="s">
        <v>10815</v>
      </c>
      <c r="J136">
        <v>480</v>
      </c>
      <c r="K136" s="37" t="s">
        <v>10815</v>
      </c>
      <c r="L136" t="s">
        <v>10815</v>
      </c>
      <c r="M136" t="s">
        <v>10815</v>
      </c>
      <c r="N136" t="s">
        <v>10935</v>
      </c>
      <c r="O136" t="s">
        <v>10814</v>
      </c>
    </row>
    <row r="137" spans="1:15" x14ac:dyDescent="0.25">
      <c r="A137">
        <v>6</v>
      </c>
      <c r="B137">
        <v>1</v>
      </c>
      <c r="C137">
        <v>4</v>
      </c>
      <c r="D137" t="s">
        <v>10936</v>
      </c>
      <c r="E137">
        <v>1</v>
      </c>
      <c r="F137" t="s">
        <v>112</v>
      </c>
      <c r="G137">
        <v>3</v>
      </c>
      <c r="H137">
        <v>12</v>
      </c>
      <c r="I137">
        <v>15</v>
      </c>
      <c r="J137" t="s">
        <v>10815</v>
      </c>
      <c r="K137" s="38" t="s">
        <v>10812</v>
      </c>
      <c r="L137" t="s">
        <v>10815</v>
      </c>
      <c r="M137">
        <v>60</v>
      </c>
      <c r="N137" t="s">
        <v>10937</v>
      </c>
      <c r="O137" t="s">
        <v>10811</v>
      </c>
    </row>
    <row r="138" spans="1:15" x14ac:dyDescent="0.25">
      <c r="A138">
        <v>6</v>
      </c>
      <c r="B138">
        <v>1</v>
      </c>
      <c r="C138">
        <v>4</v>
      </c>
      <c r="D138" t="s">
        <v>10936</v>
      </c>
      <c r="E138">
        <v>2</v>
      </c>
      <c r="F138" t="s">
        <v>229</v>
      </c>
      <c r="G138">
        <v>3</v>
      </c>
      <c r="H138">
        <v>12</v>
      </c>
      <c r="I138">
        <v>15</v>
      </c>
      <c r="J138" t="s">
        <v>10815</v>
      </c>
      <c r="K138" s="38" t="s">
        <v>11031</v>
      </c>
      <c r="L138" t="s">
        <v>10815</v>
      </c>
      <c r="M138">
        <v>75</v>
      </c>
      <c r="N138" t="s">
        <v>10938</v>
      </c>
      <c r="O138" t="s">
        <v>10811</v>
      </c>
    </row>
    <row r="139" spans="1:15" x14ac:dyDescent="0.25">
      <c r="A139">
        <v>6</v>
      </c>
      <c r="B139">
        <v>1</v>
      </c>
      <c r="C139">
        <v>4</v>
      </c>
      <c r="D139" t="s">
        <v>10936</v>
      </c>
      <c r="E139">
        <v>3</v>
      </c>
      <c r="F139" t="s">
        <v>129</v>
      </c>
      <c r="G139">
        <v>3</v>
      </c>
      <c r="H139">
        <v>10</v>
      </c>
      <c r="I139">
        <v>10</v>
      </c>
      <c r="J139" t="s">
        <v>10815</v>
      </c>
      <c r="K139" s="38" t="s">
        <v>1562</v>
      </c>
      <c r="L139" t="s">
        <v>10815</v>
      </c>
      <c r="M139">
        <v>60</v>
      </c>
      <c r="N139" t="s">
        <v>10939</v>
      </c>
      <c r="O139" t="s">
        <v>10811</v>
      </c>
    </row>
    <row r="140" spans="1:15" x14ac:dyDescent="0.25">
      <c r="A140">
        <v>6</v>
      </c>
      <c r="B140">
        <v>1</v>
      </c>
      <c r="C140">
        <v>4</v>
      </c>
      <c r="D140" t="s">
        <v>10936</v>
      </c>
      <c r="E140">
        <v>3</v>
      </c>
      <c r="F140" t="s">
        <v>222</v>
      </c>
      <c r="G140">
        <v>3</v>
      </c>
      <c r="H140">
        <v>10</v>
      </c>
      <c r="I140">
        <v>10</v>
      </c>
      <c r="J140" t="s">
        <v>10815</v>
      </c>
      <c r="K140" s="38" t="s">
        <v>1562</v>
      </c>
      <c r="L140" t="s">
        <v>10815</v>
      </c>
      <c r="M140">
        <v>60</v>
      </c>
      <c r="N140" t="s">
        <v>10940</v>
      </c>
      <c r="O140" t="s">
        <v>10811</v>
      </c>
    </row>
    <row r="141" spans="1:15" x14ac:dyDescent="0.25">
      <c r="A141">
        <v>6</v>
      </c>
      <c r="B141">
        <v>1</v>
      </c>
      <c r="C141">
        <v>4</v>
      </c>
      <c r="D141" t="s">
        <v>10936</v>
      </c>
      <c r="E141">
        <v>4</v>
      </c>
      <c r="F141" t="s">
        <v>1534</v>
      </c>
      <c r="G141">
        <v>3</v>
      </c>
      <c r="H141" t="s">
        <v>10815</v>
      </c>
      <c r="I141" t="s">
        <v>10815</v>
      </c>
      <c r="J141">
        <v>60</v>
      </c>
      <c r="K141" s="37" t="s">
        <v>10815</v>
      </c>
      <c r="L141" t="s">
        <v>10815</v>
      </c>
      <c r="M141">
        <v>90</v>
      </c>
      <c r="N141" t="s">
        <v>10941</v>
      </c>
      <c r="O141" t="s">
        <v>10811</v>
      </c>
    </row>
    <row r="142" spans="1:15" x14ac:dyDescent="0.25">
      <c r="A142">
        <v>6</v>
      </c>
      <c r="B142">
        <v>1</v>
      </c>
      <c r="C142">
        <v>4</v>
      </c>
      <c r="D142" t="s">
        <v>10936</v>
      </c>
      <c r="E142">
        <v>5</v>
      </c>
      <c r="F142" t="s">
        <v>363</v>
      </c>
      <c r="G142">
        <v>6</v>
      </c>
      <c r="H142" t="s">
        <v>10815</v>
      </c>
      <c r="I142" t="s">
        <v>10815</v>
      </c>
      <c r="J142">
        <v>45</v>
      </c>
      <c r="K142" s="37" t="s">
        <v>10815</v>
      </c>
      <c r="L142" t="s">
        <v>10815</v>
      </c>
      <c r="M142">
        <v>45</v>
      </c>
      <c r="N142" t="s">
        <v>10942</v>
      </c>
      <c r="O142" t="s">
        <v>10814</v>
      </c>
    </row>
    <row r="143" spans="1:15" x14ac:dyDescent="0.25">
      <c r="A143">
        <v>7</v>
      </c>
      <c r="B143">
        <v>1</v>
      </c>
      <c r="C143">
        <v>1</v>
      </c>
      <c r="D143" t="s">
        <v>9862</v>
      </c>
      <c r="E143">
        <v>1</v>
      </c>
      <c r="F143" t="s">
        <v>394</v>
      </c>
      <c r="G143">
        <v>3</v>
      </c>
      <c r="H143">
        <v>15</v>
      </c>
      <c r="I143">
        <v>15</v>
      </c>
      <c r="J143" t="s">
        <v>10815</v>
      </c>
      <c r="K143" s="38" t="s">
        <v>1562</v>
      </c>
      <c r="L143" t="s">
        <v>10815</v>
      </c>
      <c r="M143">
        <v>30</v>
      </c>
      <c r="N143" t="s">
        <v>10943</v>
      </c>
      <c r="O143" t="s">
        <v>272</v>
      </c>
    </row>
    <row r="144" spans="1:15" x14ac:dyDescent="0.25">
      <c r="A144">
        <v>7</v>
      </c>
      <c r="B144">
        <v>1</v>
      </c>
      <c r="C144">
        <v>1</v>
      </c>
      <c r="D144" t="s">
        <v>9862</v>
      </c>
      <c r="E144">
        <v>2</v>
      </c>
      <c r="F144" t="s">
        <v>403</v>
      </c>
      <c r="G144">
        <v>2</v>
      </c>
      <c r="H144">
        <v>10</v>
      </c>
      <c r="I144">
        <v>10</v>
      </c>
      <c r="J144" t="s">
        <v>10815</v>
      </c>
      <c r="K144" s="38" t="s">
        <v>1562</v>
      </c>
      <c r="L144" t="s">
        <v>10815</v>
      </c>
      <c r="M144">
        <v>45</v>
      </c>
      <c r="N144" t="s">
        <v>10944</v>
      </c>
      <c r="O144" t="s">
        <v>272</v>
      </c>
    </row>
    <row r="145" spans="1:15" x14ac:dyDescent="0.25">
      <c r="A145">
        <v>7</v>
      </c>
      <c r="B145">
        <v>1</v>
      </c>
      <c r="C145">
        <v>1</v>
      </c>
      <c r="D145" t="s">
        <v>9862</v>
      </c>
      <c r="E145">
        <v>3</v>
      </c>
      <c r="F145" t="s">
        <v>1</v>
      </c>
      <c r="G145">
        <v>5</v>
      </c>
      <c r="H145" t="s">
        <v>10815</v>
      </c>
      <c r="I145" t="s">
        <v>10815</v>
      </c>
      <c r="J145">
        <v>60</v>
      </c>
      <c r="K145" s="37" t="s">
        <v>10815</v>
      </c>
      <c r="L145" s="3">
        <v>46024</v>
      </c>
      <c r="M145">
        <v>120</v>
      </c>
      <c r="N145" t="s">
        <v>10945</v>
      </c>
      <c r="O145" t="s">
        <v>10811</v>
      </c>
    </row>
    <row r="146" spans="1:15" x14ac:dyDescent="0.25">
      <c r="A146">
        <v>7</v>
      </c>
      <c r="B146">
        <v>1</v>
      </c>
      <c r="C146">
        <v>1</v>
      </c>
      <c r="D146" t="s">
        <v>9862</v>
      </c>
      <c r="E146">
        <v>4</v>
      </c>
      <c r="F146" t="s">
        <v>32</v>
      </c>
      <c r="G146">
        <v>4</v>
      </c>
      <c r="H146">
        <v>6</v>
      </c>
      <c r="I146">
        <v>8</v>
      </c>
      <c r="J146" t="s">
        <v>10815</v>
      </c>
      <c r="K146" s="38" t="s">
        <v>11026</v>
      </c>
      <c r="L146" s="3">
        <v>46024</v>
      </c>
      <c r="M146">
        <v>120</v>
      </c>
      <c r="N146" t="s">
        <v>10946</v>
      </c>
      <c r="O146" t="s">
        <v>10811</v>
      </c>
    </row>
    <row r="147" spans="1:15" x14ac:dyDescent="0.25">
      <c r="A147">
        <v>7</v>
      </c>
      <c r="B147">
        <v>1</v>
      </c>
      <c r="C147">
        <v>1</v>
      </c>
      <c r="D147" t="s">
        <v>9862</v>
      </c>
      <c r="E147">
        <v>5</v>
      </c>
      <c r="F147" t="s">
        <v>24</v>
      </c>
      <c r="G147">
        <v>3</v>
      </c>
      <c r="H147">
        <v>8</v>
      </c>
      <c r="I147">
        <v>8</v>
      </c>
      <c r="J147" t="s">
        <v>10815</v>
      </c>
      <c r="K147" s="38" t="s">
        <v>11025</v>
      </c>
      <c r="L147">
        <v>2</v>
      </c>
      <c r="M147">
        <v>90</v>
      </c>
      <c r="N147" t="s">
        <v>10947</v>
      </c>
      <c r="O147" t="s">
        <v>10811</v>
      </c>
    </row>
    <row r="148" spans="1:15" x14ac:dyDescent="0.25">
      <c r="A148">
        <v>7</v>
      </c>
      <c r="B148">
        <v>1</v>
      </c>
      <c r="C148">
        <v>1</v>
      </c>
      <c r="D148" t="s">
        <v>9862</v>
      </c>
      <c r="E148">
        <v>6</v>
      </c>
      <c r="F148" t="s">
        <v>96</v>
      </c>
      <c r="G148">
        <v>3</v>
      </c>
      <c r="H148">
        <v>8</v>
      </c>
      <c r="I148">
        <v>8</v>
      </c>
      <c r="J148" t="s">
        <v>10815</v>
      </c>
      <c r="K148" s="38" t="s">
        <v>1562</v>
      </c>
      <c r="L148" s="3">
        <v>46024</v>
      </c>
      <c r="M148">
        <v>90</v>
      </c>
      <c r="N148" t="s">
        <v>10948</v>
      </c>
      <c r="O148" t="s">
        <v>10811</v>
      </c>
    </row>
    <row r="149" spans="1:15" x14ac:dyDescent="0.25">
      <c r="A149">
        <v>7</v>
      </c>
      <c r="B149">
        <v>1</v>
      </c>
      <c r="C149">
        <v>1</v>
      </c>
      <c r="D149" t="s">
        <v>9862</v>
      </c>
      <c r="E149">
        <v>7</v>
      </c>
      <c r="F149" t="s">
        <v>217</v>
      </c>
      <c r="G149">
        <v>4</v>
      </c>
      <c r="H149">
        <v>10</v>
      </c>
      <c r="I149">
        <v>12</v>
      </c>
      <c r="J149" t="s">
        <v>10815</v>
      </c>
      <c r="K149" s="38" t="s">
        <v>11029</v>
      </c>
      <c r="L149" s="3">
        <v>46024</v>
      </c>
      <c r="M149">
        <v>75</v>
      </c>
      <c r="N149" t="s">
        <v>10949</v>
      </c>
      <c r="O149" t="s">
        <v>10811</v>
      </c>
    </row>
    <row r="150" spans="1:15" x14ac:dyDescent="0.25">
      <c r="A150">
        <v>7</v>
      </c>
      <c r="B150">
        <v>1</v>
      </c>
      <c r="C150">
        <v>1</v>
      </c>
      <c r="D150" t="s">
        <v>9862</v>
      </c>
      <c r="E150">
        <v>8</v>
      </c>
      <c r="F150" t="s">
        <v>339</v>
      </c>
      <c r="G150">
        <v>3</v>
      </c>
      <c r="H150" t="s">
        <v>10815</v>
      </c>
      <c r="I150" t="s">
        <v>10815</v>
      </c>
      <c r="J150">
        <v>30</v>
      </c>
      <c r="K150" s="37" t="s">
        <v>10815</v>
      </c>
      <c r="L150" t="s">
        <v>10815</v>
      </c>
      <c r="M150">
        <v>60</v>
      </c>
      <c r="N150" t="s">
        <v>10950</v>
      </c>
      <c r="O150" t="s">
        <v>10811</v>
      </c>
    </row>
    <row r="151" spans="1:15" x14ac:dyDescent="0.25">
      <c r="A151">
        <v>7</v>
      </c>
      <c r="B151">
        <v>1</v>
      </c>
      <c r="C151">
        <v>1</v>
      </c>
      <c r="D151" t="s">
        <v>9862</v>
      </c>
      <c r="E151">
        <v>9</v>
      </c>
      <c r="F151" t="s">
        <v>334</v>
      </c>
      <c r="G151">
        <v>2</v>
      </c>
      <c r="H151" t="s">
        <v>10815</v>
      </c>
      <c r="I151" t="s">
        <v>10815</v>
      </c>
      <c r="J151">
        <v>20</v>
      </c>
      <c r="K151" s="37" t="s">
        <v>10815</v>
      </c>
      <c r="L151" t="s">
        <v>10815</v>
      </c>
      <c r="M151">
        <v>60</v>
      </c>
      <c r="N151" t="s">
        <v>10951</v>
      </c>
      <c r="O151" t="s">
        <v>10811</v>
      </c>
    </row>
    <row r="152" spans="1:15" x14ac:dyDescent="0.25">
      <c r="A152">
        <v>7</v>
      </c>
      <c r="B152">
        <v>1</v>
      </c>
      <c r="C152">
        <v>2</v>
      </c>
      <c r="D152" t="s">
        <v>9923</v>
      </c>
      <c r="E152">
        <v>1</v>
      </c>
      <c r="F152" t="s">
        <v>394</v>
      </c>
      <c r="G152">
        <v>3</v>
      </c>
      <c r="H152">
        <v>15</v>
      </c>
      <c r="I152">
        <v>15</v>
      </c>
      <c r="J152" t="s">
        <v>10815</v>
      </c>
      <c r="K152" s="38" t="s">
        <v>1562</v>
      </c>
      <c r="L152" t="s">
        <v>10815</v>
      </c>
      <c r="M152">
        <v>30</v>
      </c>
      <c r="N152" t="s">
        <v>10952</v>
      </c>
      <c r="O152" t="s">
        <v>272</v>
      </c>
    </row>
    <row r="153" spans="1:15" x14ac:dyDescent="0.25">
      <c r="A153">
        <v>7</v>
      </c>
      <c r="B153">
        <v>1</v>
      </c>
      <c r="C153">
        <v>2</v>
      </c>
      <c r="D153" t="s">
        <v>9923</v>
      </c>
      <c r="E153">
        <v>2</v>
      </c>
      <c r="F153" t="s">
        <v>403</v>
      </c>
      <c r="G153">
        <v>2</v>
      </c>
      <c r="H153">
        <v>10</v>
      </c>
      <c r="I153">
        <v>10</v>
      </c>
      <c r="J153" t="s">
        <v>10815</v>
      </c>
      <c r="K153" s="38" t="s">
        <v>1562</v>
      </c>
      <c r="L153" t="s">
        <v>10815</v>
      </c>
      <c r="M153">
        <v>45</v>
      </c>
      <c r="N153" t="s">
        <v>10952</v>
      </c>
      <c r="O153" t="s">
        <v>272</v>
      </c>
    </row>
    <row r="154" spans="1:15" x14ac:dyDescent="0.25">
      <c r="A154">
        <v>7</v>
      </c>
      <c r="B154">
        <v>1</v>
      </c>
      <c r="C154">
        <v>2</v>
      </c>
      <c r="D154" t="s">
        <v>9923</v>
      </c>
      <c r="E154">
        <v>3</v>
      </c>
      <c r="F154" t="s">
        <v>147</v>
      </c>
      <c r="G154">
        <v>4</v>
      </c>
      <c r="H154">
        <v>6</v>
      </c>
      <c r="I154">
        <v>8</v>
      </c>
      <c r="J154" t="s">
        <v>10815</v>
      </c>
      <c r="K154" s="38" t="s">
        <v>11027</v>
      </c>
      <c r="L154" s="3">
        <v>46024</v>
      </c>
      <c r="M154">
        <v>120</v>
      </c>
      <c r="N154" t="s">
        <v>10953</v>
      </c>
      <c r="O154" t="s">
        <v>10811</v>
      </c>
    </row>
    <row r="155" spans="1:15" x14ac:dyDescent="0.25">
      <c r="A155">
        <v>7</v>
      </c>
      <c r="B155">
        <v>1</v>
      </c>
      <c r="C155">
        <v>2</v>
      </c>
      <c r="D155" t="s">
        <v>9923</v>
      </c>
      <c r="E155">
        <v>4</v>
      </c>
      <c r="F155" t="s">
        <v>181</v>
      </c>
      <c r="G155">
        <v>3</v>
      </c>
      <c r="H155">
        <v>8</v>
      </c>
      <c r="I155">
        <v>10</v>
      </c>
      <c r="J155" t="s">
        <v>10815</v>
      </c>
      <c r="K155" s="38" t="s">
        <v>1562</v>
      </c>
      <c r="L155" s="3">
        <v>46024</v>
      </c>
      <c r="M155">
        <v>90</v>
      </c>
      <c r="N155" t="s">
        <v>10954</v>
      </c>
      <c r="O155" t="s">
        <v>10811</v>
      </c>
    </row>
    <row r="156" spans="1:15" x14ac:dyDescent="0.25">
      <c r="A156">
        <v>7</v>
      </c>
      <c r="B156">
        <v>1</v>
      </c>
      <c r="C156">
        <v>2</v>
      </c>
      <c r="D156" t="s">
        <v>9923</v>
      </c>
      <c r="E156">
        <v>5</v>
      </c>
      <c r="F156" t="s">
        <v>195</v>
      </c>
      <c r="G156">
        <v>2</v>
      </c>
      <c r="H156">
        <v>12</v>
      </c>
      <c r="I156">
        <v>15</v>
      </c>
      <c r="J156" t="s">
        <v>10815</v>
      </c>
      <c r="K156" s="38" t="s">
        <v>1562</v>
      </c>
      <c r="L156">
        <v>2</v>
      </c>
      <c r="M156">
        <v>75</v>
      </c>
      <c r="N156" t="s">
        <v>10955</v>
      </c>
      <c r="O156" t="s">
        <v>10811</v>
      </c>
    </row>
    <row r="157" spans="1:15" x14ac:dyDescent="0.25">
      <c r="A157">
        <v>7</v>
      </c>
      <c r="B157">
        <v>1</v>
      </c>
      <c r="C157">
        <v>2</v>
      </c>
      <c r="D157" t="s">
        <v>9923</v>
      </c>
      <c r="E157">
        <v>6</v>
      </c>
      <c r="F157" t="s">
        <v>217</v>
      </c>
      <c r="G157">
        <v>4</v>
      </c>
      <c r="H157">
        <v>10</v>
      </c>
      <c r="I157">
        <v>12</v>
      </c>
      <c r="J157" t="s">
        <v>10815</v>
      </c>
      <c r="K157" s="38" t="s">
        <v>11031</v>
      </c>
      <c r="L157" s="3">
        <v>46024</v>
      </c>
      <c r="M157">
        <v>75</v>
      </c>
      <c r="N157" t="s">
        <v>10956</v>
      </c>
      <c r="O157" t="s">
        <v>10811</v>
      </c>
    </row>
    <row r="158" spans="1:15" x14ac:dyDescent="0.25">
      <c r="A158">
        <v>7</v>
      </c>
      <c r="B158">
        <v>1</v>
      </c>
      <c r="C158">
        <v>2</v>
      </c>
      <c r="D158" t="s">
        <v>9923</v>
      </c>
      <c r="E158">
        <v>7</v>
      </c>
      <c r="F158" t="s">
        <v>209</v>
      </c>
      <c r="G158">
        <v>3</v>
      </c>
      <c r="H158">
        <v>10</v>
      </c>
      <c r="I158">
        <v>12</v>
      </c>
      <c r="J158" t="s">
        <v>10815</v>
      </c>
      <c r="K158" s="38" t="s">
        <v>1562</v>
      </c>
      <c r="L158" s="3">
        <v>46024</v>
      </c>
      <c r="M158">
        <v>75</v>
      </c>
      <c r="N158" t="s">
        <v>10957</v>
      </c>
      <c r="O158" t="s">
        <v>10811</v>
      </c>
    </row>
    <row r="159" spans="1:15" x14ac:dyDescent="0.25">
      <c r="A159">
        <v>7</v>
      </c>
      <c r="B159">
        <v>1</v>
      </c>
      <c r="C159">
        <v>2</v>
      </c>
      <c r="D159" t="s">
        <v>9923</v>
      </c>
      <c r="E159">
        <v>8</v>
      </c>
      <c r="F159" t="s">
        <v>339</v>
      </c>
      <c r="G159">
        <v>3</v>
      </c>
      <c r="H159" t="s">
        <v>10815</v>
      </c>
      <c r="I159" t="s">
        <v>10815</v>
      </c>
      <c r="J159">
        <v>30</v>
      </c>
      <c r="K159" s="37" t="s">
        <v>10815</v>
      </c>
      <c r="L159" t="s">
        <v>10815</v>
      </c>
      <c r="M159">
        <v>60</v>
      </c>
      <c r="N159" t="s">
        <v>10958</v>
      </c>
      <c r="O159" t="s">
        <v>10811</v>
      </c>
    </row>
    <row r="160" spans="1:15" x14ac:dyDescent="0.25">
      <c r="A160">
        <v>7</v>
      </c>
      <c r="B160">
        <v>1</v>
      </c>
      <c r="C160">
        <v>2</v>
      </c>
      <c r="D160" t="s">
        <v>9923</v>
      </c>
      <c r="E160">
        <v>9</v>
      </c>
      <c r="F160" t="s">
        <v>334</v>
      </c>
      <c r="G160">
        <v>2</v>
      </c>
      <c r="H160" t="s">
        <v>10815</v>
      </c>
      <c r="I160" t="s">
        <v>10815</v>
      </c>
      <c r="J160">
        <v>25</v>
      </c>
      <c r="K160" s="37" t="s">
        <v>10815</v>
      </c>
      <c r="L160" t="s">
        <v>10815</v>
      </c>
      <c r="M160">
        <v>60</v>
      </c>
      <c r="N160" t="s">
        <v>10959</v>
      </c>
      <c r="O160" t="s">
        <v>10811</v>
      </c>
    </row>
    <row r="161" spans="1:15" x14ac:dyDescent="0.25">
      <c r="A161">
        <v>7</v>
      </c>
      <c r="B161">
        <v>1</v>
      </c>
      <c r="C161">
        <v>3</v>
      </c>
      <c r="D161" t="s">
        <v>9987</v>
      </c>
      <c r="E161">
        <v>1</v>
      </c>
      <c r="F161" t="s">
        <v>363</v>
      </c>
      <c r="G161">
        <v>1</v>
      </c>
      <c r="H161" t="s">
        <v>10815</v>
      </c>
      <c r="I161" t="s">
        <v>10815</v>
      </c>
      <c r="J161">
        <v>360</v>
      </c>
      <c r="K161" s="37" t="s">
        <v>10815</v>
      </c>
      <c r="L161" t="s">
        <v>10815</v>
      </c>
      <c r="M161" t="s">
        <v>10815</v>
      </c>
      <c r="N161" t="s">
        <v>10960</v>
      </c>
      <c r="O161" t="s">
        <v>272</v>
      </c>
    </row>
    <row r="162" spans="1:15" x14ac:dyDescent="0.25">
      <c r="A162">
        <v>7</v>
      </c>
      <c r="B162">
        <v>1</v>
      </c>
      <c r="C162">
        <v>3</v>
      </c>
      <c r="D162" t="s">
        <v>9987</v>
      </c>
      <c r="E162">
        <v>2</v>
      </c>
      <c r="F162" t="s">
        <v>265</v>
      </c>
      <c r="G162">
        <v>3</v>
      </c>
      <c r="H162">
        <v>10</v>
      </c>
      <c r="I162">
        <v>10</v>
      </c>
      <c r="J162" t="s">
        <v>10815</v>
      </c>
      <c r="K162" s="38" t="s">
        <v>11027</v>
      </c>
      <c r="L162">
        <v>2</v>
      </c>
      <c r="M162">
        <v>90</v>
      </c>
      <c r="N162" t="s">
        <v>10961</v>
      </c>
      <c r="O162" t="s">
        <v>10811</v>
      </c>
    </row>
    <row r="163" spans="1:15" x14ac:dyDescent="0.25">
      <c r="A163">
        <v>7</v>
      </c>
      <c r="B163">
        <v>1</v>
      </c>
      <c r="C163">
        <v>3</v>
      </c>
      <c r="D163" t="s">
        <v>9987</v>
      </c>
      <c r="E163">
        <v>3</v>
      </c>
      <c r="F163" t="s">
        <v>249</v>
      </c>
      <c r="G163">
        <v>3</v>
      </c>
      <c r="H163">
        <v>8</v>
      </c>
      <c r="I163">
        <v>8</v>
      </c>
      <c r="J163" t="s">
        <v>10815</v>
      </c>
      <c r="K163" s="38" t="s">
        <v>11027</v>
      </c>
      <c r="L163">
        <v>2</v>
      </c>
      <c r="M163">
        <v>120</v>
      </c>
      <c r="N163" t="s">
        <v>10962</v>
      </c>
      <c r="O163" t="s">
        <v>10811</v>
      </c>
    </row>
    <row r="164" spans="1:15" x14ac:dyDescent="0.25">
      <c r="A164">
        <v>7</v>
      </c>
      <c r="B164">
        <v>1</v>
      </c>
      <c r="C164">
        <v>3</v>
      </c>
      <c r="D164" t="s">
        <v>9987</v>
      </c>
      <c r="E164">
        <v>4</v>
      </c>
      <c r="F164" t="s">
        <v>275</v>
      </c>
      <c r="G164">
        <v>2</v>
      </c>
      <c r="H164">
        <v>10</v>
      </c>
      <c r="I164">
        <v>10</v>
      </c>
      <c r="J164" t="s">
        <v>10815</v>
      </c>
      <c r="K164" s="38" t="s">
        <v>11026</v>
      </c>
      <c r="L164">
        <v>2</v>
      </c>
      <c r="M164">
        <v>90</v>
      </c>
      <c r="N164" t="s">
        <v>10963</v>
      </c>
      <c r="O164" t="s">
        <v>10811</v>
      </c>
    </row>
    <row r="165" spans="1:15" x14ac:dyDescent="0.25">
      <c r="A165">
        <v>7</v>
      </c>
      <c r="B165">
        <v>1</v>
      </c>
      <c r="C165">
        <v>3</v>
      </c>
      <c r="D165" t="s">
        <v>9987</v>
      </c>
      <c r="E165">
        <v>5</v>
      </c>
      <c r="F165" t="s">
        <v>1</v>
      </c>
      <c r="G165">
        <v>5</v>
      </c>
      <c r="H165" t="s">
        <v>10815</v>
      </c>
      <c r="I165" t="s">
        <v>10815</v>
      </c>
      <c r="J165">
        <v>60</v>
      </c>
      <c r="K165" s="37" t="s">
        <v>10815</v>
      </c>
      <c r="L165" s="3">
        <v>46024</v>
      </c>
      <c r="M165">
        <v>120</v>
      </c>
      <c r="N165" t="s">
        <v>10964</v>
      </c>
      <c r="O165" t="s">
        <v>10811</v>
      </c>
    </row>
    <row r="166" spans="1:15" x14ac:dyDescent="0.25">
      <c r="A166">
        <v>7</v>
      </c>
      <c r="B166">
        <v>1</v>
      </c>
      <c r="C166">
        <v>3</v>
      </c>
      <c r="D166" t="s">
        <v>9987</v>
      </c>
      <c r="E166">
        <v>6</v>
      </c>
      <c r="F166" t="s">
        <v>96</v>
      </c>
      <c r="G166">
        <v>3</v>
      </c>
      <c r="H166">
        <v>8</v>
      </c>
      <c r="I166">
        <v>8</v>
      </c>
      <c r="J166" t="s">
        <v>10815</v>
      </c>
      <c r="K166" s="38" t="s">
        <v>11028</v>
      </c>
      <c r="L166" s="3">
        <v>46024</v>
      </c>
      <c r="M166">
        <v>90</v>
      </c>
      <c r="N166" t="s">
        <v>10965</v>
      </c>
      <c r="O166" t="s">
        <v>10811</v>
      </c>
    </row>
    <row r="167" spans="1:15" x14ac:dyDescent="0.25">
      <c r="A167">
        <v>7</v>
      </c>
      <c r="B167">
        <v>1</v>
      </c>
      <c r="C167">
        <v>3</v>
      </c>
      <c r="D167" t="s">
        <v>9987</v>
      </c>
      <c r="E167">
        <v>7</v>
      </c>
      <c r="F167" t="s">
        <v>209</v>
      </c>
      <c r="G167">
        <v>3</v>
      </c>
      <c r="H167">
        <v>10</v>
      </c>
      <c r="I167">
        <v>12</v>
      </c>
      <c r="J167" t="s">
        <v>10815</v>
      </c>
      <c r="K167" s="38" t="s">
        <v>1562</v>
      </c>
      <c r="L167" s="3">
        <v>46024</v>
      </c>
      <c r="M167">
        <v>75</v>
      </c>
      <c r="N167" t="s">
        <v>10966</v>
      </c>
      <c r="O167" t="s">
        <v>10811</v>
      </c>
    </row>
    <row r="168" spans="1:15" x14ac:dyDescent="0.25">
      <c r="A168">
        <v>7</v>
      </c>
      <c r="B168">
        <v>1</v>
      </c>
      <c r="C168">
        <v>3</v>
      </c>
      <c r="D168" t="s">
        <v>9987</v>
      </c>
      <c r="E168">
        <v>8</v>
      </c>
      <c r="F168" t="s">
        <v>339</v>
      </c>
      <c r="G168">
        <v>3</v>
      </c>
      <c r="H168" t="s">
        <v>10815</v>
      </c>
      <c r="I168" t="s">
        <v>10815</v>
      </c>
      <c r="J168">
        <v>30</v>
      </c>
      <c r="K168" s="37" t="s">
        <v>10815</v>
      </c>
      <c r="L168" t="s">
        <v>10815</v>
      </c>
      <c r="M168">
        <v>60</v>
      </c>
      <c r="N168" t="s">
        <v>10967</v>
      </c>
      <c r="O168" t="s">
        <v>10811</v>
      </c>
    </row>
    <row r="169" spans="1:15" x14ac:dyDescent="0.25">
      <c r="A169">
        <v>7</v>
      </c>
      <c r="B169">
        <v>1</v>
      </c>
      <c r="C169">
        <v>3</v>
      </c>
      <c r="D169" t="s">
        <v>9987</v>
      </c>
      <c r="E169">
        <v>9</v>
      </c>
      <c r="F169" t="s">
        <v>334</v>
      </c>
      <c r="G169">
        <v>2</v>
      </c>
      <c r="H169" t="s">
        <v>10815</v>
      </c>
      <c r="I169" t="s">
        <v>10815</v>
      </c>
      <c r="J169">
        <v>30</v>
      </c>
      <c r="K169" s="37" t="s">
        <v>10815</v>
      </c>
      <c r="L169" t="s">
        <v>10815</v>
      </c>
      <c r="M169">
        <v>60</v>
      </c>
      <c r="N169" t="s">
        <v>10968</v>
      </c>
      <c r="O169" t="s">
        <v>10811</v>
      </c>
    </row>
    <row r="170" spans="1:15" x14ac:dyDescent="0.25">
      <c r="A170">
        <v>7</v>
      </c>
      <c r="B170">
        <v>1</v>
      </c>
      <c r="C170">
        <v>4</v>
      </c>
      <c r="D170" t="s">
        <v>10045</v>
      </c>
      <c r="E170">
        <v>1</v>
      </c>
      <c r="F170" t="s">
        <v>363</v>
      </c>
      <c r="G170">
        <v>1</v>
      </c>
      <c r="H170" t="s">
        <v>10815</v>
      </c>
      <c r="I170" t="s">
        <v>10815</v>
      </c>
      <c r="J170">
        <v>480</v>
      </c>
      <c r="K170" s="37" t="s">
        <v>10815</v>
      </c>
      <c r="L170" t="s">
        <v>10815</v>
      </c>
      <c r="M170" t="s">
        <v>10815</v>
      </c>
      <c r="N170" t="s">
        <v>10969</v>
      </c>
      <c r="O170" t="s">
        <v>272</v>
      </c>
    </row>
    <row r="171" spans="1:15" x14ac:dyDescent="0.25">
      <c r="A171">
        <v>7</v>
      </c>
      <c r="B171">
        <v>1</v>
      </c>
      <c r="C171">
        <v>4</v>
      </c>
      <c r="D171" t="s">
        <v>10045</v>
      </c>
      <c r="E171">
        <v>2</v>
      </c>
      <c r="F171" t="s">
        <v>1</v>
      </c>
      <c r="G171">
        <v>5</v>
      </c>
      <c r="H171" t="s">
        <v>10815</v>
      </c>
      <c r="I171" t="s">
        <v>10815</v>
      </c>
      <c r="J171">
        <v>60</v>
      </c>
      <c r="K171" s="37" t="s">
        <v>10815</v>
      </c>
      <c r="L171" t="s">
        <v>10815</v>
      </c>
      <c r="M171">
        <v>120</v>
      </c>
      <c r="N171" t="s">
        <v>10970</v>
      </c>
      <c r="O171" t="s">
        <v>10811</v>
      </c>
    </row>
    <row r="172" spans="1:15" x14ac:dyDescent="0.25">
      <c r="A172">
        <v>7</v>
      </c>
      <c r="B172">
        <v>1</v>
      </c>
      <c r="C172">
        <v>4</v>
      </c>
      <c r="D172" t="s">
        <v>10045</v>
      </c>
      <c r="E172">
        <v>3</v>
      </c>
      <c r="F172" t="s">
        <v>96</v>
      </c>
      <c r="G172">
        <v>4</v>
      </c>
      <c r="H172">
        <v>8</v>
      </c>
      <c r="I172">
        <v>8</v>
      </c>
      <c r="J172" t="s">
        <v>10815</v>
      </c>
      <c r="K172" s="38" t="s">
        <v>11028</v>
      </c>
      <c r="L172" s="3">
        <v>46024</v>
      </c>
      <c r="M172">
        <v>90</v>
      </c>
      <c r="N172" t="s">
        <v>10971</v>
      </c>
      <c r="O172" t="s">
        <v>10811</v>
      </c>
    </row>
    <row r="173" spans="1:15" x14ac:dyDescent="0.25">
      <c r="A173">
        <v>7</v>
      </c>
      <c r="B173">
        <v>1</v>
      </c>
      <c r="C173">
        <v>4</v>
      </c>
      <c r="D173" t="s">
        <v>10045</v>
      </c>
      <c r="E173">
        <v>4</v>
      </c>
      <c r="F173" t="s">
        <v>217</v>
      </c>
      <c r="G173">
        <v>4</v>
      </c>
      <c r="H173">
        <v>10</v>
      </c>
      <c r="I173">
        <v>12</v>
      </c>
      <c r="J173" t="s">
        <v>10815</v>
      </c>
      <c r="K173" s="38" t="s">
        <v>11031</v>
      </c>
      <c r="L173" s="3">
        <v>46024</v>
      </c>
      <c r="M173">
        <v>75</v>
      </c>
      <c r="N173" t="s">
        <v>10972</v>
      </c>
      <c r="O173" t="s">
        <v>10811</v>
      </c>
    </row>
    <row r="174" spans="1:15" x14ac:dyDescent="0.25">
      <c r="A174">
        <v>7</v>
      </c>
      <c r="B174">
        <v>1</v>
      </c>
      <c r="C174">
        <v>4</v>
      </c>
      <c r="D174" t="s">
        <v>10045</v>
      </c>
      <c r="E174">
        <v>5</v>
      </c>
      <c r="F174" t="s">
        <v>209</v>
      </c>
      <c r="G174">
        <v>3</v>
      </c>
      <c r="H174">
        <v>10</v>
      </c>
      <c r="I174">
        <v>12</v>
      </c>
      <c r="J174" t="s">
        <v>10815</v>
      </c>
      <c r="K174" s="38" t="s">
        <v>1562</v>
      </c>
      <c r="L174" s="3">
        <v>46024</v>
      </c>
      <c r="M174">
        <v>75</v>
      </c>
      <c r="N174" t="s">
        <v>10973</v>
      </c>
      <c r="O174" t="s">
        <v>10811</v>
      </c>
    </row>
    <row r="175" spans="1:15" x14ac:dyDescent="0.25">
      <c r="A175">
        <v>7</v>
      </c>
      <c r="B175">
        <v>1</v>
      </c>
      <c r="C175">
        <v>4</v>
      </c>
      <c r="D175" t="s">
        <v>10045</v>
      </c>
      <c r="E175">
        <v>6</v>
      </c>
      <c r="F175" t="s">
        <v>123</v>
      </c>
      <c r="G175">
        <v>3</v>
      </c>
      <c r="H175">
        <v>10</v>
      </c>
      <c r="I175">
        <v>12</v>
      </c>
      <c r="J175" t="s">
        <v>10815</v>
      </c>
      <c r="K175" s="38" t="s">
        <v>1562</v>
      </c>
      <c r="L175" s="3">
        <v>46024</v>
      </c>
      <c r="M175">
        <v>60</v>
      </c>
      <c r="N175" t="s">
        <v>10974</v>
      </c>
      <c r="O175" t="s">
        <v>10811</v>
      </c>
    </row>
    <row r="176" spans="1:15" x14ac:dyDescent="0.25">
      <c r="A176">
        <v>7</v>
      </c>
      <c r="B176">
        <v>1</v>
      </c>
      <c r="C176">
        <v>4</v>
      </c>
      <c r="D176" t="s">
        <v>10045</v>
      </c>
      <c r="E176">
        <v>7</v>
      </c>
      <c r="F176" t="s">
        <v>339</v>
      </c>
      <c r="G176">
        <v>3</v>
      </c>
      <c r="H176" t="s">
        <v>10815</v>
      </c>
      <c r="I176" t="s">
        <v>10815</v>
      </c>
      <c r="J176">
        <v>30</v>
      </c>
      <c r="K176" s="37" t="s">
        <v>10815</v>
      </c>
      <c r="L176" t="s">
        <v>10815</v>
      </c>
      <c r="M176">
        <v>60</v>
      </c>
      <c r="N176" t="s">
        <v>10975</v>
      </c>
      <c r="O176" t="s">
        <v>10811</v>
      </c>
    </row>
    <row r="177" spans="1:15" x14ac:dyDescent="0.25">
      <c r="A177">
        <v>7</v>
      </c>
      <c r="B177">
        <v>1</v>
      </c>
      <c r="C177">
        <v>4</v>
      </c>
      <c r="D177" t="s">
        <v>10045</v>
      </c>
      <c r="E177">
        <v>8</v>
      </c>
      <c r="F177" t="s">
        <v>334</v>
      </c>
      <c r="G177">
        <v>2</v>
      </c>
      <c r="H177" t="s">
        <v>10815</v>
      </c>
      <c r="I177" t="s">
        <v>10815</v>
      </c>
      <c r="J177">
        <v>30</v>
      </c>
      <c r="K177" s="37" t="s">
        <v>10815</v>
      </c>
      <c r="L177" t="s">
        <v>10815</v>
      </c>
      <c r="M177">
        <v>60</v>
      </c>
      <c r="N177" t="s">
        <v>10976</v>
      </c>
      <c r="O177" t="s">
        <v>10811</v>
      </c>
    </row>
    <row r="178" spans="1:15" x14ac:dyDescent="0.25">
      <c r="A178">
        <v>7</v>
      </c>
      <c r="B178">
        <v>1</v>
      </c>
      <c r="C178">
        <v>4</v>
      </c>
      <c r="D178" t="s">
        <v>10045</v>
      </c>
      <c r="E178">
        <v>9</v>
      </c>
      <c r="F178" t="s">
        <v>373</v>
      </c>
      <c r="G178">
        <v>3</v>
      </c>
      <c r="H178" t="s">
        <v>10815</v>
      </c>
      <c r="I178" t="s">
        <v>10815</v>
      </c>
      <c r="J178">
        <v>30</v>
      </c>
      <c r="K178" s="37" t="s">
        <v>10815</v>
      </c>
      <c r="L178" t="s">
        <v>10815</v>
      </c>
      <c r="M178">
        <v>60</v>
      </c>
      <c r="N178" t="s">
        <v>10977</v>
      </c>
      <c r="O178" t="s">
        <v>10814</v>
      </c>
    </row>
    <row r="179" spans="1:15" x14ac:dyDescent="0.25">
      <c r="A179">
        <v>8</v>
      </c>
      <c r="B179">
        <v>1</v>
      </c>
      <c r="C179">
        <v>1</v>
      </c>
      <c r="D179" t="s">
        <v>10810</v>
      </c>
      <c r="E179">
        <v>1</v>
      </c>
      <c r="F179" t="s">
        <v>363</v>
      </c>
      <c r="G179">
        <v>1</v>
      </c>
      <c r="H179" t="s">
        <v>10815</v>
      </c>
      <c r="I179" t="s">
        <v>10815</v>
      </c>
      <c r="J179">
        <v>300</v>
      </c>
      <c r="K179" s="37" t="s">
        <v>10815</v>
      </c>
      <c r="L179" t="s">
        <v>10815</v>
      </c>
      <c r="M179" t="s">
        <v>10815</v>
      </c>
      <c r="N179" t="s">
        <v>10978</v>
      </c>
      <c r="O179" t="s">
        <v>272</v>
      </c>
    </row>
    <row r="180" spans="1:15" x14ac:dyDescent="0.25">
      <c r="A180">
        <v>8</v>
      </c>
      <c r="B180">
        <v>1</v>
      </c>
      <c r="C180">
        <v>1</v>
      </c>
      <c r="D180" t="s">
        <v>10810</v>
      </c>
      <c r="E180">
        <v>2</v>
      </c>
      <c r="F180" t="s">
        <v>394</v>
      </c>
      <c r="G180">
        <v>2</v>
      </c>
      <c r="H180">
        <v>15</v>
      </c>
      <c r="I180">
        <v>15</v>
      </c>
      <c r="J180" t="s">
        <v>10815</v>
      </c>
      <c r="K180" s="37" t="s">
        <v>10815</v>
      </c>
      <c r="L180" t="s">
        <v>10815</v>
      </c>
      <c r="M180" t="s">
        <v>10815</v>
      </c>
      <c r="N180" t="s">
        <v>10952</v>
      </c>
      <c r="O180" t="s">
        <v>272</v>
      </c>
    </row>
    <row r="181" spans="1:15" x14ac:dyDescent="0.25">
      <c r="A181">
        <v>8</v>
      </c>
      <c r="B181">
        <v>1</v>
      </c>
      <c r="C181">
        <v>1</v>
      </c>
      <c r="D181" t="s">
        <v>10810</v>
      </c>
      <c r="E181">
        <v>3</v>
      </c>
      <c r="F181" t="s">
        <v>398</v>
      </c>
      <c r="G181">
        <v>2</v>
      </c>
      <c r="H181">
        <v>12</v>
      </c>
      <c r="I181">
        <v>12</v>
      </c>
      <c r="J181" t="s">
        <v>10815</v>
      </c>
      <c r="K181" s="37" t="s">
        <v>10815</v>
      </c>
      <c r="L181" t="s">
        <v>10815</v>
      </c>
      <c r="M181" t="s">
        <v>10815</v>
      </c>
      <c r="N181" t="s">
        <v>10952</v>
      </c>
      <c r="O181" t="s">
        <v>272</v>
      </c>
    </row>
    <row r="182" spans="1:15" x14ac:dyDescent="0.25">
      <c r="A182">
        <v>8</v>
      </c>
      <c r="B182">
        <v>1</v>
      </c>
      <c r="C182">
        <v>1</v>
      </c>
      <c r="D182" t="s">
        <v>10810</v>
      </c>
      <c r="E182">
        <v>4</v>
      </c>
      <c r="F182" t="s">
        <v>403</v>
      </c>
      <c r="G182">
        <v>2</v>
      </c>
      <c r="H182">
        <v>8</v>
      </c>
      <c r="I182">
        <v>8</v>
      </c>
      <c r="J182" t="s">
        <v>10815</v>
      </c>
      <c r="K182" s="37" t="s">
        <v>10815</v>
      </c>
      <c r="L182" t="s">
        <v>10815</v>
      </c>
      <c r="M182" t="s">
        <v>10815</v>
      </c>
      <c r="N182" t="s">
        <v>10952</v>
      </c>
      <c r="O182" t="s">
        <v>272</v>
      </c>
    </row>
    <row r="183" spans="1:15" x14ac:dyDescent="0.25">
      <c r="A183">
        <v>8</v>
      </c>
      <c r="B183">
        <v>1</v>
      </c>
      <c r="C183">
        <v>1</v>
      </c>
      <c r="D183" t="s">
        <v>10810</v>
      </c>
      <c r="E183">
        <v>5</v>
      </c>
      <c r="F183" t="s">
        <v>407</v>
      </c>
      <c r="G183">
        <v>2</v>
      </c>
      <c r="H183">
        <v>10</v>
      </c>
      <c r="I183">
        <v>10</v>
      </c>
      <c r="J183" t="s">
        <v>10815</v>
      </c>
      <c r="K183" s="37" t="s">
        <v>10815</v>
      </c>
      <c r="L183" t="s">
        <v>10815</v>
      </c>
      <c r="M183" t="s">
        <v>10815</v>
      </c>
      <c r="N183" t="s">
        <v>10979</v>
      </c>
      <c r="O183" t="s">
        <v>272</v>
      </c>
    </row>
    <row r="184" spans="1:15" x14ac:dyDescent="0.25">
      <c r="A184">
        <v>8</v>
      </c>
      <c r="B184">
        <v>1</v>
      </c>
      <c r="C184">
        <v>1</v>
      </c>
      <c r="D184" t="s">
        <v>10810</v>
      </c>
      <c r="E184">
        <v>6</v>
      </c>
      <c r="F184" t="s">
        <v>334</v>
      </c>
      <c r="G184">
        <v>1</v>
      </c>
      <c r="H184" t="s">
        <v>10815</v>
      </c>
      <c r="I184" t="s">
        <v>10815</v>
      </c>
      <c r="J184">
        <v>30</v>
      </c>
      <c r="K184" s="37" t="s">
        <v>10815</v>
      </c>
      <c r="L184" t="s">
        <v>10815</v>
      </c>
      <c r="M184" t="s">
        <v>10815</v>
      </c>
      <c r="N184" t="s">
        <v>10980</v>
      </c>
      <c r="O184" t="s">
        <v>272</v>
      </c>
    </row>
    <row r="185" spans="1:15" x14ac:dyDescent="0.25">
      <c r="A185">
        <v>8</v>
      </c>
      <c r="B185">
        <v>1</v>
      </c>
      <c r="C185">
        <v>1</v>
      </c>
      <c r="D185" t="s">
        <v>10810</v>
      </c>
      <c r="E185">
        <v>7</v>
      </c>
      <c r="F185" t="s">
        <v>1</v>
      </c>
      <c r="G185">
        <v>5</v>
      </c>
      <c r="H185" t="s">
        <v>10815</v>
      </c>
      <c r="I185" t="s">
        <v>10815</v>
      </c>
      <c r="J185">
        <v>60</v>
      </c>
      <c r="K185" s="37" t="s">
        <v>10815</v>
      </c>
      <c r="L185">
        <v>1</v>
      </c>
      <c r="M185">
        <v>120</v>
      </c>
      <c r="N185" t="s">
        <v>10981</v>
      </c>
      <c r="O185" t="s">
        <v>10811</v>
      </c>
    </row>
    <row r="186" spans="1:15" x14ac:dyDescent="0.25">
      <c r="A186">
        <v>8</v>
      </c>
      <c r="B186">
        <v>1</v>
      </c>
      <c r="C186">
        <v>1</v>
      </c>
      <c r="D186" t="s">
        <v>10810</v>
      </c>
      <c r="E186">
        <v>8</v>
      </c>
      <c r="F186" t="s">
        <v>32</v>
      </c>
      <c r="G186">
        <v>4</v>
      </c>
      <c r="H186">
        <v>8</v>
      </c>
      <c r="I186">
        <v>10</v>
      </c>
      <c r="J186" t="s">
        <v>10815</v>
      </c>
      <c r="K186" s="38" t="s">
        <v>11029</v>
      </c>
      <c r="L186">
        <v>2</v>
      </c>
      <c r="M186">
        <v>120</v>
      </c>
      <c r="N186" t="s">
        <v>10982</v>
      </c>
      <c r="O186" t="s">
        <v>10811</v>
      </c>
    </row>
    <row r="187" spans="1:15" x14ac:dyDescent="0.25">
      <c r="A187">
        <v>8</v>
      </c>
      <c r="B187">
        <v>1</v>
      </c>
      <c r="C187">
        <v>1</v>
      </c>
      <c r="D187" t="s">
        <v>10810</v>
      </c>
      <c r="E187">
        <v>9</v>
      </c>
      <c r="F187" t="s">
        <v>45</v>
      </c>
      <c r="G187">
        <v>3</v>
      </c>
      <c r="H187">
        <v>10</v>
      </c>
      <c r="I187">
        <v>12</v>
      </c>
      <c r="J187" t="s">
        <v>10815</v>
      </c>
      <c r="K187" s="38" t="s">
        <v>10812</v>
      </c>
      <c r="L187">
        <v>2</v>
      </c>
      <c r="M187">
        <v>90</v>
      </c>
      <c r="N187" t="s">
        <v>10983</v>
      </c>
      <c r="O187" t="s">
        <v>10811</v>
      </c>
    </row>
    <row r="188" spans="1:15" x14ac:dyDescent="0.25">
      <c r="A188">
        <v>8</v>
      </c>
      <c r="B188">
        <v>1</v>
      </c>
      <c r="C188">
        <v>1</v>
      </c>
      <c r="D188" t="s">
        <v>10810</v>
      </c>
      <c r="E188">
        <v>10</v>
      </c>
      <c r="F188" t="s">
        <v>8734</v>
      </c>
      <c r="G188">
        <v>3</v>
      </c>
      <c r="H188">
        <v>10</v>
      </c>
      <c r="I188">
        <v>12</v>
      </c>
      <c r="J188" t="s">
        <v>10815</v>
      </c>
      <c r="K188" s="38" t="s">
        <v>10812</v>
      </c>
      <c r="L188" s="3">
        <v>46024</v>
      </c>
      <c r="M188">
        <v>75</v>
      </c>
      <c r="N188" t="s">
        <v>10984</v>
      </c>
      <c r="O188" t="s">
        <v>10811</v>
      </c>
    </row>
    <row r="189" spans="1:15" x14ac:dyDescent="0.25">
      <c r="A189">
        <v>8</v>
      </c>
      <c r="B189">
        <v>1</v>
      </c>
      <c r="C189">
        <v>1</v>
      </c>
      <c r="D189" t="s">
        <v>10810</v>
      </c>
      <c r="E189">
        <v>11</v>
      </c>
      <c r="F189" t="s">
        <v>73</v>
      </c>
      <c r="G189">
        <v>3</v>
      </c>
      <c r="H189">
        <v>15</v>
      </c>
      <c r="I189">
        <v>15</v>
      </c>
      <c r="J189" t="s">
        <v>10815</v>
      </c>
      <c r="K189" s="38" t="s">
        <v>10813</v>
      </c>
      <c r="L189">
        <v>2</v>
      </c>
      <c r="M189">
        <v>60</v>
      </c>
      <c r="N189" t="s">
        <v>10985</v>
      </c>
      <c r="O189" t="s">
        <v>10811</v>
      </c>
    </row>
    <row r="190" spans="1:15" x14ac:dyDescent="0.25">
      <c r="A190">
        <v>8</v>
      </c>
      <c r="B190">
        <v>1</v>
      </c>
      <c r="C190">
        <v>1</v>
      </c>
      <c r="D190" t="s">
        <v>10810</v>
      </c>
      <c r="E190">
        <v>12</v>
      </c>
      <c r="F190" t="s">
        <v>356</v>
      </c>
      <c r="G190">
        <v>1</v>
      </c>
      <c r="H190" t="s">
        <v>10815</v>
      </c>
      <c r="I190" t="s">
        <v>10815</v>
      </c>
      <c r="J190" t="s">
        <v>10815</v>
      </c>
      <c r="K190" s="37" t="s">
        <v>10815</v>
      </c>
      <c r="L190" t="s">
        <v>10815</v>
      </c>
      <c r="M190" t="s">
        <v>10815</v>
      </c>
      <c r="N190" t="s">
        <v>10986</v>
      </c>
      <c r="O190" t="s">
        <v>10814</v>
      </c>
    </row>
    <row r="191" spans="1:15" x14ac:dyDescent="0.25">
      <c r="A191">
        <v>8</v>
      </c>
      <c r="B191">
        <v>1</v>
      </c>
      <c r="C191">
        <v>2</v>
      </c>
      <c r="D191" t="s">
        <v>10987</v>
      </c>
      <c r="E191">
        <v>1</v>
      </c>
      <c r="F191" t="s">
        <v>363</v>
      </c>
      <c r="G191">
        <v>1</v>
      </c>
      <c r="H191" t="s">
        <v>10815</v>
      </c>
      <c r="I191" t="s">
        <v>10815</v>
      </c>
      <c r="J191">
        <v>300</v>
      </c>
      <c r="K191" s="37" t="s">
        <v>10815</v>
      </c>
      <c r="L191" t="s">
        <v>10815</v>
      </c>
      <c r="M191" t="s">
        <v>10815</v>
      </c>
      <c r="N191" t="s">
        <v>10988</v>
      </c>
      <c r="O191" t="s">
        <v>272</v>
      </c>
    </row>
    <row r="192" spans="1:15" x14ac:dyDescent="0.25">
      <c r="A192">
        <v>8</v>
      </c>
      <c r="B192">
        <v>1</v>
      </c>
      <c r="C192">
        <v>2</v>
      </c>
      <c r="D192" t="s">
        <v>10987</v>
      </c>
      <c r="E192">
        <v>2</v>
      </c>
      <c r="F192" t="s">
        <v>394</v>
      </c>
      <c r="G192">
        <v>2</v>
      </c>
      <c r="H192">
        <v>15</v>
      </c>
      <c r="I192">
        <v>15</v>
      </c>
      <c r="J192" t="s">
        <v>10815</v>
      </c>
      <c r="K192" s="37" t="s">
        <v>10815</v>
      </c>
      <c r="L192" t="s">
        <v>10815</v>
      </c>
      <c r="M192" t="s">
        <v>10815</v>
      </c>
      <c r="N192" t="s">
        <v>10952</v>
      </c>
      <c r="O192" t="s">
        <v>272</v>
      </c>
    </row>
    <row r="193" spans="1:15" x14ac:dyDescent="0.25">
      <c r="A193">
        <v>8</v>
      </c>
      <c r="B193">
        <v>1</v>
      </c>
      <c r="C193">
        <v>2</v>
      </c>
      <c r="D193" t="s">
        <v>10987</v>
      </c>
      <c r="E193">
        <v>3</v>
      </c>
      <c r="F193" t="s">
        <v>398</v>
      </c>
      <c r="G193">
        <v>2</v>
      </c>
      <c r="H193">
        <v>12</v>
      </c>
      <c r="I193">
        <v>12</v>
      </c>
      <c r="J193" t="s">
        <v>10815</v>
      </c>
      <c r="K193" s="37" t="s">
        <v>10815</v>
      </c>
      <c r="L193" t="s">
        <v>10815</v>
      </c>
      <c r="M193" t="s">
        <v>10815</v>
      </c>
      <c r="N193" t="s">
        <v>10952</v>
      </c>
      <c r="O193" t="s">
        <v>272</v>
      </c>
    </row>
    <row r="194" spans="1:15" x14ac:dyDescent="0.25">
      <c r="A194">
        <v>8</v>
      </c>
      <c r="B194">
        <v>1</v>
      </c>
      <c r="C194">
        <v>2</v>
      </c>
      <c r="D194" t="s">
        <v>10987</v>
      </c>
      <c r="E194">
        <v>4</v>
      </c>
      <c r="F194" t="s">
        <v>403</v>
      </c>
      <c r="G194">
        <v>2</v>
      </c>
      <c r="H194">
        <v>8</v>
      </c>
      <c r="I194">
        <v>8</v>
      </c>
      <c r="J194" t="s">
        <v>10815</v>
      </c>
      <c r="K194" s="37" t="s">
        <v>10815</v>
      </c>
      <c r="L194" t="s">
        <v>10815</v>
      </c>
      <c r="M194" t="s">
        <v>10815</v>
      </c>
      <c r="N194" t="s">
        <v>10952</v>
      </c>
      <c r="O194" t="s">
        <v>272</v>
      </c>
    </row>
    <row r="195" spans="1:15" x14ac:dyDescent="0.25">
      <c r="A195">
        <v>8</v>
      </c>
      <c r="B195">
        <v>1</v>
      </c>
      <c r="C195">
        <v>2</v>
      </c>
      <c r="D195" t="s">
        <v>10987</v>
      </c>
      <c r="E195">
        <v>5</v>
      </c>
      <c r="F195" t="s">
        <v>389</v>
      </c>
      <c r="G195">
        <v>2</v>
      </c>
      <c r="H195">
        <v>10</v>
      </c>
      <c r="I195">
        <v>10</v>
      </c>
      <c r="J195" t="s">
        <v>10815</v>
      </c>
      <c r="K195" s="37" t="s">
        <v>10815</v>
      </c>
      <c r="L195" t="s">
        <v>10815</v>
      </c>
      <c r="M195" t="s">
        <v>10815</v>
      </c>
      <c r="N195" t="s">
        <v>272</v>
      </c>
      <c r="O195" t="s">
        <v>272</v>
      </c>
    </row>
    <row r="196" spans="1:15" x14ac:dyDescent="0.25">
      <c r="A196">
        <v>8</v>
      </c>
      <c r="B196">
        <v>1</v>
      </c>
      <c r="C196">
        <v>2</v>
      </c>
      <c r="D196" t="s">
        <v>10987</v>
      </c>
      <c r="E196">
        <v>6</v>
      </c>
      <c r="F196" t="s">
        <v>177</v>
      </c>
      <c r="G196">
        <v>1</v>
      </c>
      <c r="H196">
        <v>10</v>
      </c>
      <c r="I196">
        <v>10</v>
      </c>
      <c r="J196" t="s">
        <v>10815</v>
      </c>
      <c r="K196" s="37" t="s">
        <v>10815</v>
      </c>
      <c r="L196" t="s">
        <v>10815</v>
      </c>
      <c r="M196" t="s">
        <v>10815</v>
      </c>
      <c r="N196" t="s">
        <v>10989</v>
      </c>
      <c r="O196" t="s">
        <v>272</v>
      </c>
    </row>
    <row r="197" spans="1:15" x14ac:dyDescent="0.25">
      <c r="A197">
        <v>8</v>
      </c>
      <c r="B197">
        <v>1</v>
      </c>
      <c r="C197">
        <v>2</v>
      </c>
      <c r="D197" t="s">
        <v>10987</v>
      </c>
      <c r="E197">
        <v>7</v>
      </c>
      <c r="F197" t="s">
        <v>147</v>
      </c>
      <c r="G197">
        <v>4</v>
      </c>
      <c r="H197">
        <v>6</v>
      </c>
      <c r="I197">
        <v>10</v>
      </c>
      <c r="J197" t="s">
        <v>10815</v>
      </c>
      <c r="K197" s="38" t="s">
        <v>11029</v>
      </c>
      <c r="L197">
        <v>2</v>
      </c>
      <c r="M197">
        <v>150</v>
      </c>
      <c r="N197" t="s">
        <v>10990</v>
      </c>
      <c r="O197" t="s">
        <v>10811</v>
      </c>
    </row>
    <row r="198" spans="1:15" x14ac:dyDescent="0.25">
      <c r="A198">
        <v>8</v>
      </c>
      <c r="B198">
        <v>1</v>
      </c>
      <c r="C198">
        <v>2</v>
      </c>
      <c r="D198" t="s">
        <v>10987</v>
      </c>
      <c r="E198">
        <v>8</v>
      </c>
      <c r="F198" t="s">
        <v>181</v>
      </c>
      <c r="G198">
        <v>3</v>
      </c>
      <c r="H198">
        <v>8</v>
      </c>
      <c r="I198">
        <v>12</v>
      </c>
      <c r="J198" t="s">
        <v>10815</v>
      </c>
      <c r="K198" s="38" t="s">
        <v>11029</v>
      </c>
      <c r="L198">
        <v>2</v>
      </c>
      <c r="M198">
        <v>90</v>
      </c>
      <c r="N198" t="s">
        <v>10991</v>
      </c>
      <c r="O198" t="s">
        <v>10811</v>
      </c>
    </row>
    <row r="199" spans="1:15" x14ac:dyDescent="0.25">
      <c r="A199">
        <v>8</v>
      </c>
      <c r="B199">
        <v>1</v>
      </c>
      <c r="C199">
        <v>2</v>
      </c>
      <c r="D199" t="s">
        <v>10987</v>
      </c>
      <c r="E199">
        <v>9</v>
      </c>
      <c r="F199" t="s">
        <v>200</v>
      </c>
      <c r="G199">
        <v>3</v>
      </c>
      <c r="H199">
        <v>12</v>
      </c>
      <c r="I199">
        <v>15</v>
      </c>
      <c r="J199" t="s">
        <v>10815</v>
      </c>
      <c r="K199" s="38" t="s">
        <v>10812</v>
      </c>
      <c r="L199">
        <v>2</v>
      </c>
      <c r="M199">
        <v>75</v>
      </c>
      <c r="N199" t="s">
        <v>10992</v>
      </c>
      <c r="O199" t="s">
        <v>10811</v>
      </c>
    </row>
    <row r="200" spans="1:15" x14ac:dyDescent="0.25">
      <c r="A200">
        <v>8</v>
      </c>
      <c r="B200">
        <v>1</v>
      </c>
      <c r="C200">
        <v>2</v>
      </c>
      <c r="D200" t="s">
        <v>10987</v>
      </c>
      <c r="E200">
        <v>10</v>
      </c>
      <c r="F200" t="s">
        <v>313</v>
      </c>
      <c r="G200">
        <v>3</v>
      </c>
      <c r="H200">
        <v>10</v>
      </c>
      <c r="I200">
        <v>10</v>
      </c>
      <c r="J200" t="s">
        <v>10815</v>
      </c>
      <c r="K200" s="38" t="s">
        <v>11029</v>
      </c>
      <c r="L200">
        <v>3</v>
      </c>
      <c r="M200">
        <v>90</v>
      </c>
      <c r="N200" t="s">
        <v>10993</v>
      </c>
      <c r="O200" t="s">
        <v>10811</v>
      </c>
    </row>
    <row r="201" spans="1:15" x14ac:dyDescent="0.25">
      <c r="A201">
        <v>8</v>
      </c>
      <c r="B201">
        <v>1</v>
      </c>
      <c r="C201">
        <v>2</v>
      </c>
      <c r="D201" t="s">
        <v>10987</v>
      </c>
      <c r="E201">
        <v>11</v>
      </c>
      <c r="F201" t="s">
        <v>217</v>
      </c>
      <c r="G201">
        <v>3</v>
      </c>
      <c r="H201">
        <v>10</v>
      </c>
      <c r="I201">
        <v>12</v>
      </c>
      <c r="J201" t="s">
        <v>10815</v>
      </c>
      <c r="K201" s="38" t="s">
        <v>10812</v>
      </c>
      <c r="L201" s="3">
        <v>46024</v>
      </c>
      <c r="M201">
        <v>75</v>
      </c>
      <c r="N201" t="s">
        <v>10994</v>
      </c>
      <c r="O201" t="s">
        <v>10811</v>
      </c>
    </row>
    <row r="202" spans="1:15" x14ac:dyDescent="0.25">
      <c r="A202">
        <v>8</v>
      </c>
      <c r="B202">
        <v>1</v>
      </c>
      <c r="C202">
        <v>2</v>
      </c>
      <c r="D202" t="s">
        <v>10987</v>
      </c>
      <c r="E202">
        <v>12</v>
      </c>
      <c r="F202" t="s">
        <v>209</v>
      </c>
      <c r="G202">
        <v>2</v>
      </c>
      <c r="H202">
        <v>12</v>
      </c>
      <c r="I202">
        <v>15</v>
      </c>
      <c r="J202" t="s">
        <v>10815</v>
      </c>
      <c r="K202" s="38" t="s">
        <v>10812</v>
      </c>
      <c r="L202">
        <v>1</v>
      </c>
      <c r="M202">
        <v>60</v>
      </c>
      <c r="N202" t="s">
        <v>10995</v>
      </c>
      <c r="O202" t="s">
        <v>10811</v>
      </c>
    </row>
    <row r="203" spans="1:15" x14ac:dyDescent="0.25">
      <c r="A203">
        <v>8</v>
      </c>
      <c r="B203">
        <v>1</v>
      </c>
      <c r="C203">
        <v>2</v>
      </c>
      <c r="D203" t="s">
        <v>10987</v>
      </c>
      <c r="E203">
        <v>13</v>
      </c>
      <c r="F203" t="s">
        <v>373</v>
      </c>
      <c r="G203">
        <v>6</v>
      </c>
      <c r="H203" t="s">
        <v>10815</v>
      </c>
      <c r="I203" t="s">
        <v>10815</v>
      </c>
      <c r="J203">
        <v>20</v>
      </c>
      <c r="K203" s="37" t="s">
        <v>10815</v>
      </c>
      <c r="L203" t="s">
        <v>10815</v>
      </c>
      <c r="M203">
        <v>40</v>
      </c>
      <c r="N203" t="s">
        <v>10996</v>
      </c>
      <c r="O203" t="s">
        <v>10814</v>
      </c>
    </row>
    <row r="204" spans="1:15" x14ac:dyDescent="0.25">
      <c r="A204">
        <v>8</v>
      </c>
      <c r="B204">
        <v>1</v>
      </c>
      <c r="C204">
        <v>3</v>
      </c>
      <c r="D204" t="s">
        <v>10997</v>
      </c>
      <c r="E204">
        <v>1</v>
      </c>
      <c r="F204" t="s">
        <v>363</v>
      </c>
      <c r="G204">
        <v>1</v>
      </c>
      <c r="H204" t="s">
        <v>10815</v>
      </c>
      <c r="I204" t="s">
        <v>10815</v>
      </c>
      <c r="J204">
        <v>300</v>
      </c>
      <c r="K204" s="37" t="s">
        <v>10815</v>
      </c>
      <c r="L204" t="s">
        <v>10815</v>
      </c>
      <c r="M204" t="s">
        <v>10815</v>
      </c>
      <c r="N204" t="s">
        <v>10988</v>
      </c>
      <c r="O204" t="s">
        <v>272</v>
      </c>
    </row>
    <row r="205" spans="1:15" x14ac:dyDescent="0.25">
      <c r="A205">
        <v>8</v>
      </c>
      <c r="B205">
        <v>1</v>
      </c>
      <c r="C205">
        <v>3</v>
      </c>
      <c r="D205" t="s">
        <v>10997</v>
      </c>
      <c r="E205">
        <v>2</v>
      </c>
      <c r="F205" t="s">
        <v>269</v>
      </c>
      <c r="G205">
        <v>2</v>
      </c>
      <c r="H205">
        <v>10</v>
      </c>
      <c r="I205">
        <v>10</v>
      </c>
      <c r="J205" t="s">
        <v>10815</v>
      </c>
      <c r="K205" s="37" t="s">
        <v>10815</v>
      </c>
      <c r="L205" t="s">
        <v>10815</v>
      </c>
      <c r="M205" t="s">
        <v>10815</v>
      </c>
      <c r="N205" t="s">
        <v>10998</v>
      </c>
      <c r="O205" t="s">
        <v>272</v>
      </c>
    </row>
    <row r="206" spans="1:15" x14ac:dyDescent="0.25">
      <c r="A206">
        <v>8</v>
      </c>
      <c r="B206">
        <v>1</v>
      </c>
      <c r="C206">
        <v>3</v>
      </c>
      <c r="D206" t="s">
        <v>10997</v>
      </c>
      <c r="E206">
        <v>3</v>
      </c>
      <c r="F206" t="s">
        <v>423</v>
      </c>
      <c r="G206">
        <v>2</v>
      </c>
      <c r="H206">
        <v>10</v>
      </c>
      <c r="I206">
        <v>10</v>
      </c>
      <c r="J206" t="s">
        <v>10815</v>
      </c>
      <c r="K206" s="37" t="s">
        <v>10815</v>
      </c>
      <c r="L206" t="s">
        <v>10815</v>
      </c>
      <c r="M206" t="s">
        <v>10815</v>
      </c>
      <c r="N206" t="s">
        <v>10998</v>
      </c>
      <c r="O206" t="s">
        <v>272</v>
      </c>
    </row>
    <row r="207" spans="1:15" x14ac:dyDescent="0.25">
      <c r="A207">
        <v>8</v>
      </c>
      <c r="B207">
        <v>1</v>
      </c>
      <c r="C207">
        <v>3</v>
      </c>
      <c r="D207" t="s">
        <v>10997</v>
      </c>
      <c r="E207">
        <v>4</v>
      </c>
      <c r="F207" t="s">
        <v>275</v>
      </c>
      <c r="G207">
        <v>2</v>
      </c>
      <c r="H207">
        <v>8</v>
      </c>
      <c r="I207">
        <v>8</v>
      </c>
      <c r="J207" t="s">
        <v>10815</v>
      </c>
      <c r="K207" s="37" t="s">
        <v>10815</v>
      </c>
      <c r="L207" t="s">
        <v>10815</v>
      </c>
      <c r="M207" t="s">
        <v>10815</v>
      </c>
      <c r="N207" t="s">
        <v>10998</v>
      </c>
      <c r="O207" t="s">
        <v>272</v>
      </c>
    </row>
    <row r="208" spans="1:15" x14ac:dyDescent="0.25">
      <c r="A208">
        <v>8</v>
      </c>
      <c r="B208">
        <v>1</v>
      </c>
      <c r="C208">
        <v>3</v>
      </c>
      <c r="D208" t="s">
        <v>10997</v>
      </c>
      <c r="E208">
        <v>5</v>
      </c>
      <c r="F208" t="s">
        <v>299</v>
      </c>
      <c r="G208">
        <v>2</v>
      </c>
      <c r="H208">
        <v>10</v>
      </c>
      <c r="I208">
        <v>10</v>
      </c>
      <c r="J208" t="s">
        <v>10815</v>
      </c>
      <c r="K208" s="37" t="s">
        <v>10815</v>
      </c>
      <c r="L208" t="s">
        <v>10815</v>
      </c>
      <c r="M208" t="s">
        <v>10815</v>
      </c>
      <c r="N208" t="s">
        <v>10998</v>
      </c>
      <c r="O208" t="s">
        <v>272</v>
      </c>
    </row>
    <row r="209" spans="1:15" x14ac:dyDescent="0.25">
      <c r="A209">
        <v>8</v>
      </c>
      <c r="B209">
        <v>1</v>
      </c>
      <c r="C209">
        <v>3</v>
      </c>
      <c r="D209" t="s">
        <v>10997</v>
      </c>
      <c r="E209">
        <v>6</v>
      </c>
      <c r="F209" t="s">
        <v>286</v>
      </c>
      <c r="G209">
        <v>2</v>
      </c>
      <c r="H209">
        <v>15</v>
      </c>
      <c r="I209">
        <v>15</v>
      </c>
      <c r="J209" t="s">
        <v>10815</v>
      </c>
      <c r="K209" s="37" t="s">
        <v>10815</v>
      </c>
      <c r="L209" t="s">
        <v>10815</v>
      </c>
      <c r="M209" t="s">
        <v>10815</v>
      </c>
      <c r="N209" t="s">
        <v>10998</v>
      </c>
      <c r="O209" t="s">
        <v>272</v>
      </c>
    </row>
    <row r="210" spans="1:15" x14ac:dyDescent="0.25">
      <c r="A210">
        <v>8</v>
      </c>
      <c r="B210">
        <v>1</v>
      </c>
      <c r="C210">
        <v>3</v>
      </c>
      <c r="D210" t="s">
        <v>10997</v>
      </c>
      <c r="E210">
        <v>7</v>
      </c>
      <c r="F210" t="s">
        <v>265</v>
      </c>
      <c r="G210">
        <v>4</v>
      </c>
      <c r="H210">
        <v>8</v>
      </c>
      <c r="I210">
        <v>10</v>
      </c>
      <c r="J210" t="s">
        <v>10815</v>
      </c>
      <c r="K210" s="38" t="s">
        <v>11029</v>
      </c>
      <c r="L210">
        <v>2</v>
      </c>
      <c r="M210">
        <v>120</v>
      </c>
      <c r="N210" t="s">
        <v>10999</v>
      </c>
      <c r="O210" t="s">
        <v>10811</v>
      </c>
    </row>
    <row r="211" spans="1:15" x14ac:dyDescent="0.25">
      <c r="A211">
        <v>8</v>
      </c>
      <c r="B211">
        <v>1</v>
      </c>
      <c r="C211">
        <v>3</v>
      </c>
      <c r="D211" t="s">
        <v>10997</v>
      </c>
      <c r="E211">
        <v>8</v>
      </c>
      <c r="F211" t="s">
        <v>249</v>
      </c>
      <c r="G211">
        <v>3</v>
      </c>
      <c r="H211">
        <v>8</v>
      </c>
      <c r="I211">
        <v>10</v>
      </c>
      <c r="J211" t="s">
        <v>10815</v>
      </c>
      <c r="K211" s="38" t="s">
        <v>11029</v>
      </c>
      <c r="L211">
        <v>2</v>
      </c>
      <c r="M211">
        <v>120</v>
      </c>
      <c r="N211" t="s">
        <v>11000</v>
      </c>
      <c r="O211" t="s">
        <v>10811</v>
      </c>
    </row>
    <row r="212" spans="1:15" x14ac:dyDescent="0.25">
      <c r="A212">
        <v>8</v>
      </c>
      <c r="B212">
        <v>1</v>
      </c>
      <c r="C212">
        <v>3</v>
      </c>
      <c r="D212" t="s">
        <v>10997</v>
      </c>
      <c r="E212">
        <v>9</v>
      </c>
      <c r="F212" t="s">
        <v>256</v>
      </c>
      <c r="G212">
        <v>3</v>
      </c>
      <c r="H212">
        <v>8</v>
      </c>
      <c r="I212">
        <v>8</v>
      </c>
      <c r="J212" t="s">
        <v>10815</v>
      </c>
      <c r="K212" s="38" t="s">
        <v>11029</v>
      </c>
      <c r="L212">
        <v>2</v>
      </c>
      <c r="M212">
        <v>90</v>
      </c>
      <c r="N212" t="s">
        <v>11001</v>
      </c>
      <c r="O212" t="s">
        <v>10811</v>
      </c>
    </row>
    <row r="213" spans="1:15" x14ac:dyDescent="0.25">
      <c r="A213">
        <v>8</v>
      </c>
      <c r="B213">
        <v>1</v>
      </c>
      <c r="C213">
        <v>3</v>
      </c>
      <c r="D213" t="s">
        <v>10997</v>
      </c>
      <c r="E213">
        <v>10</v>
      </c>
      <c r="F213" t="s">
        <v>290</v>
      </c>
      <c r="G213">
        <v>3</v>
      </c>
      <c r="H213">
        <v>12</v>
      </c>
      <c r="I213">
        <v>15</v>
      </c>
      <c r="J213" t="s">
        <v>10815</v>
      </c>
      <c r="K213" s="38" t="s">
        <v>10812</v>
      </c>
      <c r="L213">
        <v>2</v>
      </c>
      <c r="M213">
        <v>60</v>
      </c>
      <c r="N213" t="s">
        <v>11002</v>
      </c>
      <c r="O213" t="s">
        <v>10811</v>
      </c>
    </row>
    <row r="214" spans="1:15" x14ac:dyDescent="0.25">
      <c r="A214">
        <v>8</v>
      </c>
      <c r="B214">
        <v>1</v>
      </c>
      <c r="C214">
        <v>3</v>
      </c>
      <c r="D214" t="s">
        <v>10997</v>
      </c>
      <c r="E214">
        <v>11</v>
      </c>
      <c r="F214" t="s">
        <v>1</v>
      </c>
      <c r="G214">
        <v>4</v>
      </c>
      <c r="H214" t="s">
        <v>10815</v>
      </c>
      <c r="I214" t="s">
        <v>10815</v>
      </c>
      <c r="J214">
        <v>60</v>
      </c>
      <c r="K214" s="37" t="s">
        <v>10815</v>
      </c>
      <c r="L214">
        <v>1</v>
      </c>
      <c r="M214">
        <v>90</v>
      </c>
      <c r="N214" t="s">
        <v>11003</v>
      </c>
      <c r="O214" t="s">
        <v>10811</v>
      </c>
    </row>
    <row r="215" spans="1:15" x14ac:dyDescent="0.25">
      <c r="A215">
        <v>8</v>
      </c>
      <c r="B215">
        <v>1</v>
      </c>
      <c r="C215">
        <v>3</v>
      </c>
      <c r="D215" t="s">
        <v>10997</v>
      </c>
      <c r="E215">
        <v>12</v>
      </c>
      <c r="F215" t="s">
        <v>356</v>
      </c>
      <c r="G215">
        <v>1</v>
      </c>
      <c r="H215" t="s">
        <v>10815</v>
      </c>
      <c r="I215" t="s">
        <v>10815</v>
      </c>
      <c r="J215" t="s">
        <v>10815</v>
      </c>
      <c r="K215" s="37" t="s">
        <v>10815</v>
      </c>
      <c r="L215" t="s">
        <v>10815</v>
      </c>
      <c r="M215" t="s">
        <v>10815</v>
      </c>
      <c r="N215" t="s">
        <v>11004</v>
      </c>
      <c r="O215" t="s">
        <v>10814</v>
      </c>
    </row>
    <row r="216" spans="1:15" x14ac:dyDescent="0.25">
      <c r="A216">
        <v>8</v>
      </c>
      <c r="B216">
        <v>1</v>
      </c>
      <c r="C216">
        <v>4</v>
      </c>
      <c r="D216" t="s">
        <v>11005</v>
      </c>
      <c r="E216">
        <v>1</v>
      </c>
      <c r="F216" t="s">
        <v>363</v>
      </c>
      <c r="G216">
        <v>1</v>
      </c>
      <c r="H216" t="s">
        <v>10815</v>
      </c>
      <c r="I216" t="s">
        <v>10815</v>
      </c>
      <c r="J216">
        <v>300</v>
      </c>
      <c r="K216" s="37" t="s">
        <v>10815</v>
      </c>
      <c r="L216" t="s">
        <v>10815</v>
      </c>
      <c r="M216" t="s">
        <v>10815</v>
      </c>
      <c r="N216" t="s">
        <v>10988</v>
      </c>
      <c r="O216" t="s">
        <v>272</v>
      </c>
    </row>
    <row r="217" spans="1:15" x14ac:dyDescent="0.25">
      <c r="A217">
        <v>8</v>
      </c>
      <c r="B217">
        <v>1</v>
      </c>
      <c r="C217">
        <v>4</v>
      </c>
      <c r="D217" t="s">
        <v>11005</v>
      </c>
      <c r="E217">
        <v>2</v>
      </c>
      <c r="F217" t="s">
        <v>394</v>
      </c>
      <c r="G217">
        <v>2</v>
      </c>
      <c r="H217">
        <v>15</v>
      </c>
      <c r="I217">
        <v>15</v>
      </c>
      <c r="J217" t="s">
        <v>10815</v>
      </c>
      <c r="K217" s="37" t="s">
        <v>10815</v>
      </c>
      <c r="L217" t="s">
        <v>10815</v>
      </c>
      <c r="M217" t="s">
        <v>10815</v>
      </c>
      <c r="N217" t="s">
        <v>10952</v>
      </c>
      <c r="O217" t="s">
        <v>272</v>
      </c>
    </row>
    <row r="218" spans="1:15" x14ac:dyDescent="0.25">
      <c r="A218">
        <v>8</v>
      </c>
      <c r="B218">
        <v>1</v>
      </c>
      <c r="C218">
        <v>4</v>
      </c>
      <c r="D218" t="s">
        <v>11005</v>
      </c>
      <c r="E218">
        <v>3</v>
      </c>
      <c r="F218" t="s">
        <v>398</v>
      </c>
      <c r="G218">
        <v>2</v>
      </c>
      <c r="H218">
        <v>12</v>
      </c>
      <c r="I218">
        <v>12</v>
      </c>
      <c r="J218" t="s">
        <v>10815</v>
      </c>
      <c r="K218" s="37" t="s">
        <v>10815</v>
      </c>
      <c r="L218" t="s">
        <v>10815</v>
      </c>
      <c r="M218" t="s">
        <v>10815</v>
      </c>
      <c r="N218" t="s">
        <v>10952</v>
      </c>
      <c r="O218" t="s">
        <v>272</v>
      </c>
    </row>
    <row r="219" spans="1:15" x14ac:dyDescent="0.25">
      <c r="A219">
        <v>8</v>
      </c>
      <c r="B219">
        <v>1</v>
      </c>
      <c r="C219">
        <v>4</v>
      </c>
      <c r="D219" t="s">
        <v>11005</v>
      </c>
      <c r="E219">
        <v>4</v>
      </c>
      <c r="F219" t="s">
        <v>403</v>
      </c>
      <c r="G219">
        <v>2</v>
      </c>
      <c r="H219">
        <v>8</v>
      </c>
      <c r="I219">
        <v>8</v>
      </c>
      <c r="J219" t="s">
        <v>10815</v>
      </c>
      <c r="K219" s="37" t="s">
        <v>10815</v>
      </c>
      <c r="L219" t="s">
        <v>10815</v>
      </c>
      <c r="M219" t="s">
        <v>10815</v>
      </c>
      <c r="N219" t="s">
        <v>10952</v>
      </c>
      <c r="O219" t="s">
        <v>272</v>
      </c>
    </row>
    <row r="220" spans="1:15" x14ac:dyDescent="0.25">
      <c r="A220">
        <v>8</v>
      </c>
      <c r="B220">
        <v>1</v>
      </c>
      <c r="C220">
        <v>4</v>
      </c>
      <c r="D220" t="s">
        <v>11005</v>
      </c>
      <c r="E220">
        <v>5</v>
      </c>
      <c r="F220" t="s">
        <v>389</v>
      </c>
      <c r="G220">
        <v>2</v>
      </c>
      <c r="H220">
        <v>10</v>
      </c>
      <c r="I220">
        <v>10</v>
      </c>
      <c r="J220" t="s">
        <v>10815</v>
      </c>
      <c r="K220" s="37" t="s">
        <v>10815</v>
      </c>
      <c r="L220" t="s">
        <v>10815</v>
      </c>
      <c r="M220" t="s">
        <v>10815</v>
      </c>
      <c r="N220" t="s">
        <v>272</v>
      </c>
      <c r="O220" t="s">
        <v>272</v>
      </c>
    </row>
    <row r="221" spans="1:15" x14ac:dyDescent="0.25">
      <c r="A221">
        <v>8</v>
      </c>
      <c r="B221">
        <v>1</v>
      </c>
      <c r="C221">
        <v>4</v>
      </c>
      <c r="D221" t="s">
        <v>11005</v>
      </c>
      <c r="E221">
        <v>6</v>
      </c>
      <c r="F221" t="s">
        <v>115</v>
      </c>
      <c r="G221">
        <v>3</v>
      </c>
      <c r="H221">
        <v>8</v>
      </c>
      <c r="I221">
        <v>10</v>
      </c>
      <c r="J221" t="s">
        <v>10815</v>
      </c>
      <c r="K221" s="38" t="s">
        <v>10812</v>
      </c>
      <c r="L221">
        <v>2</v>
      </c>
      <c r="M221">
        <v>90</v>
      </c>
      <c r="N221" t="s">
        <v>11006</v>
      </c>
      <c r="O221" t="s">
        <v>10811</v>
      </c>
    </row>
    <row r="222" spans="1:15" x14ac:dyDescent="0.25">
      <c r="A222">
        <v>8</v>
      </c>
      <c r="B222">
        <v>1</v>
      </c>
      <c r="C222">
        <v>4</v>
      </c>
      <c r="D222" t="s">
        <v>11005</v>
      </c>
      <c r="E222">
        <v>7</v>
      </c>
      <c r="F222" t="s">
        <v>217</v>
      </c>
      <c r="G222">
        <v>3</v>
      </c>
      <c r="H222">
        <v>8</v>
      </c>
      <c r="I222">
        <v>10</v>
      </c>
      <c r="J222" t="s">
        <v>10815</v>
      </c>
      <c r="K222" s="38" t="s">
        <v>10812</v>
      </c>
      <c r="L222" s="3">
        <v>46024</v>
      </c>
      <c r="M222">
        <v>75</v>
      </c>
      <c r="N222" t="s">
        <v>11007</v>
      </c>
      <c r="O222" t="s">
        <v>10811</v>
      </c>
    </row>
    <row r="223" spans="1:15" x14ac:dyDescent="0.25">
      <c r="A223">
        <v>8</v>
      </c>
      <c r="B223">
        <v>1</v>
      </c>
      <c r="C223">
        <v>4</v>
      </c>
      <c r="D223" t="s">
        <v>11005</v>
      </c>
      <c r="E223">
        <v>8</v>
      </c>
      <c r="F223" t="s">
        <v>7459</v>
      </c>
      <c r="G223">
        <v>3</v>
      </c>
      <c r="H223">
        <v>10</v>
      </c>
      <c r="I223">
        <v>12</v>
      </c>
      <c r="J223" t="s">
        <v>10815</v>
      </c>
      <c r="K223" s="38" t="s">
        <v>10812</v>
      </c>
      <c r="L223">
        <v>2</v>
      </c>
      <c r="M223">
        <v>60</v>
      </c>
      <c r="N223" t="s">
        <v>11008</v>
      </c>
      <c r="O223" t="s">
        <v>10811</v>
      </c>
    </row>
    <row r="224" spans="1:15" x14ac:dyDescent="0.25">
      <c r="A224">
        <v>8</v>
      </c>
      <c r="B224">
        <v>1</v>
      </c>
      <c r="C224">
        <v>4</v>
      </c>
      <c r="D224" t="s">
        <v>11005</v>
      </c>
      <c r="E224">
        <v>9</v>
      </c>
      <c r="F224" t="s">
        <v>209</v>
      </c>
      <c r="G224">
        <v>3</v>
      </c>
      <c r="H224">
        <v>8</v>
      </c>
      <c r="I224">
        <v>10</v>
      </c>
      <c r="J224" t="s">
        <v>10815</v>
      </c>
      <c r="K224" s="38" t="s">
        <v>10812</v>
      </c>
      <c r="L224" s="3">
        <v>46024</v>
      </c>
      <c r="M224">
        <v>60</v>
      </c>
      <c r="N224" t="s">
        <v>11009</v>
      </c>
      <c r="O224" t="s">
        <v>10811</v>
      </c>
    </row>
    <row r="225" spans="1:15" x14ac:dyDescent="0.25">
      <c r="A225">
        <v>8</v>
      </c>
      <c r="B225">
        <v>1</v>
      </c>
      <c r="C225">
        <v>4</v>
      </c>
      <c r="D225" t="s">
        <v>11005</v>
      </c>
      <c r="E225">
        <v>10</v>
      </c>
      <c r="F225" t="s">
        <v>79</v>
      </c>
      <c r="G225">
        <v>3</v>
      </c>
      <c r="H225">
        <v>15</v>
      </c>
      <c r="I225">
        <v>15</v>
      </c>
      <c r="J225" t="s">
        <v>10815</v>
      </c>
      <c r="K225" s="38" t="s">
        <v>10813</v>
      </c>
      <c r="L225">
        <v>2</v>
      </c>
      <c r="M225">
        <v>60</v>
      </c>
      <c r="N225" t="s">
        <v>11010</v>
      </c>
      <c r="O225" t="s">
        <v>10811</v>
      </c>
    </row>
    <row r="226" spans="1:15" x14ac:dyDescent="0.25">
      <c r="A226">
        <v>8</v>
      </c>
      <c r="B226">
        <v>1</v>
      </c>
      <c r="C226">
        <v>4</v>
      </c>
      <c r="D226" t="s">
        <v>11005</v>
      </c>
      <c r="E226">
        <v>11</v>
      </c>
      <c r="F226" t="s">
        <v>1534</v>
      </c>
      <c r="G226">
        <v>4</v>
      </c>
      <c r="H226" t="s">
        <v>10815</v>
      </c>
      <c r="I226" t="s">
        <v>10815</v>
      </c>
      <c r="J226">
        <v>45</v>
      </c>
      <c r="K226" s="37" t="s">
        <v>10815</v>
      </c>
      <c r="L226">
        <v>1</v>
      </c>
      <c r="M226">
        <v>90</v>
      </c>
      <c r="N226" t="s">
        <v>11011</v>
      </c>
      <c r="O226" t="s">
        <v>10811</v>
      </c>
    </row>
    <row r="227" spans="1:15" x14ac:dyDescent="0.25">
      <c r="A227">
        <v>8</v>
      </c>
      <c r="B227">
        <v>1</v>
      </c>
      <c r="C227">
        <v>4</v>
      </c>
      <c r="D227" t="s">
        <v>11005</v>
      </c>
      <c r="E227">
        <v>12</v>
      </c>
      <c r="F227" t="s">
        <v>373</v>
      </c>
      <c r="G227">
        <v>6</v>
      </c>
      <c r="H227" t="s">
        <v>10815</v>
      </c>
      <c r="I227" t="s">
        <v>10815</v>
      </c>
      <c r="J227">
        <v>20</v>
      </c>
      <c r="K227" s="37" t="s">
        <v>10815</v>
      </c>
      <c r="L227" t="s">
        <v>10815</v>
      </c>
      <c r="M227">
        <v>40</v>
      </c>
      <c r="N227" t="s">
        <v>10996</v>
      </c>
      <c r="O227" t="s">
        <v>10814</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B7FD8-9F44-4135-B7CD-243414F76E21}">
  <dimension ref="A1:Q250"/>
  <sheetViews>
    <sheetView topLeftCell="N204" workbookViewId="0">
      <selection sqref="A1:Q238"/>
    </sheetView>
  </sheetViews>
  <sheetFormatPr defaultRowHeight="15" x14ac:dyDescent="0.25"/>
  <cols>
    <col min="1" max="1" width="17.5703125" bestFit="1" customWidth="1"/>
    <col min="2" max="2" width="15.42578125" bestFit="1" customWidth="1"/>
    <col min="3" max="3" width="53.28515625" bestFit="1" customWidth="1"/>
    <col min="4" max="4" width="26.7109375" bestFit="1" customWidth="1"/>
    <col min="5" max="5" width="19.7109375" bestFit="1" customWidth="1"/>
    <col min="6" max="6" width="34.85546875" bestFit="1" customWidth="1"/>
    <col min="7" max="7" width="17.5703125" bestFit="1" customWidth="1"/>
    <col min="8" max="8" width="13.5703125" bestFit="1" customWidth="1"/>
    <col min="9" max="9" width="10.42578125" bestFit="1" customWidth="1"/>
    <col min="10" max="10" width="48.5703125" bestFit="1" customWidth="1"/>
    <col min="11" max="11" width="35.5703125" bestFit="1" customWidth="1"/>
    <col min="12" max="12" width="33.85546875" bestFit="1" customWidth="1"/>
    <col min="13" max="13" width="11.7109375" bestFit="1" customWidth="1"/>
    <col min="14" max="14" width="71.42578125" bestFit="1" customWidth="1"/>
    <col min="15" max="15" width="68.5703125" bestFit="1" customWidth="1"/>
    <col min="16" max="16" width="38.28515625" bestFit="1" customWidth="1"/>
    <col min="17" max="17" width="38.42578125" bestFit="1" customWidth="1"/>
  </cols>
  <sheetData>
    <row r="1" spans="1:17" x14ac:dyDescent="0.25">
      <c r="A1" t="s">
        <v>11045</v>
      </c>
      <c r="B1" t="s">
        <v>11046</v>
      </c>
      <c r="C1" t="s">
        <v>434</v>
      </c>
      <c r="D1" t="s">
        <v>8639</v>
      </c>
      <c r="E1" t="s">
        <v>435</v>
      </c>
      <c r="F1" t="s">
        <v>668</v>
      </c>
      <c r="G1" t="s">
        <v>8640</v>
      </c>
      <c r="H1" t="s">
        <v>8641</v>
      </c>
      <c r="I1" t="s">
        <v>8642</v>
      </c>
      <c r="J1" t="s">
        <v>11162</v>
      </c>
      <c r="K1" t="s">
        <v>11163</v>
      </c>
      <c r="L1" t="s">
        <v>11164</v>
      </c>
      <c r="M1" t="s">
        <v>439</v>
      </c>
      <c r="N1" t="s">
        <v>444</v>
      </c>
      <c r="O1" t="s">
        <v>445</v>
      </c>
      <c r="P1" t="s">
        <v>8793</v>
      </c>
      <c r="Q1" t="s">
        <v>8792</v>
      </c>
    </row>
    <row r="2" spans="1:17" x14ac:dyDescent="0.25">
      <c r="A2" s="49" t="s">
        <v>11165</v>
      </c>
      <c r="P2" t="s">
        <v>135</v>
      </c>
      <c r="Q2" t="s">
        <v>129</v>
      </c>
    </row>
    <row r="3" spans="1:17" x14ac:dyDescent="0.25">
      <c r="A3" s="49" t="s">
        <v>11165</v>
      </c>
      <c r="P3" t="s">
        <v>6258</v>
      </c>
      <c r="Q3" t="s">
        <v>249</v>
      </c>
    </row>
    <row r="4" spans="1:17" x14ac:dyDescent="0.25">
      <c r="A4" s="49" t="s">
        <v>11165</v>
      </c>
      <c r="P4" t="s">
        <v>105</v>
      </c>
      <c r="Q4" t="s">
        <v>8734</v>
      </c>
    </row>
    <row r="5" spans="1:17" x14ac:dyDescent="0.25">
      <c r="A5" s="49" t="s">
        <v>11165</v>
      </c>
      <c r="P5" t="s">
        <v>132</v>
      </c>
      <c r="Q5" t="s">
        <v>8734</v>
      </c>
    </row>
    <row r="6" spans="1:17" x14ac:dyDescent="0.25">
      <c r="A6" s="49" t="s">
        <v>11165</v>
      </c>
      <c r="P6" t="s">
        <v>7818</v>
      </c>
      <c r="Q6" t="s">
        <v>431</v>
      </c>
    </row>
    <row r="7" spans="1:17" x14ac:dyDescent="0.25">
      <c r="A7" s="49" t="s">
        <v>11165</v>
      </c>
      <c r="P7" t="s">
        <v>241</v>
      </c>
      <c r="Q7" t="s">
        <v>229</v>
      </c>
    </row>
    <row r="8" spans="1:17" x14ac:dyDescent="0.25">
      <c r="A8" s="49" t="s">
        <v>11165</v>
      </c>
      <c r="P8" t="s">
        <v>141</v>
      </c>
      <c r="Q8" t="s">
        <v>138</v>
      </c>
    </row>
    <row r="9" spans="1:17" x14ac:dyDescent="0.25">
      <c r="A9" s="49" t="s">
        <v>11165</v>
      </c>
      <c r="P9" t="s">
        <v>232</v>
      </c>
      <c r="Q9" t="s">
        <v>222</v>
      </c>
    </row>
    <row r="10" spans="1:17" x14ac:dyDescent="0.25">
      <c r="A10" s="49" t="s">
        <v>11165</v>
      </c>
      <c r="P10" t="s">
        <v>1431</v>
      </c>
      <c r="Q10" t="s">
        <v>10820</v>
      </c>
    </row>
    <row r="11" spans="1:17" x14ac:dyDescent="0.25">
      <c r="A11" s="49" t="s">
        <v>11165</v>
      </c>
    </row>
    <row r="12" spans="1:17" x14ac:dyDescent="0.25">
      <c r="A12" s="49" t="s">
        <v>11165</v>
      </c>
    </row>
    <row r="13" spans="1:17" x14ac:dyDescent="0.25">
      <c r="A13" s="49" t="s">
        <v>11165</v>
      </c>
    </row>
    <row r="14" spans="1:17" x14ac:dyDescent="0.25">
      <c r="A14" s="49" t="s">
        <v>701</v>
      </c>
      <c r="C14" t="s">
        <v>555</v>
      </c>
      <c r="F14" t="s">
        <v>556</v>
      </c>
      <c r="J14" t="s">
        <v>554</v>
      </c>
      <c r="K14" t="s">
        <v>557</v>
      </c>
      <c r="L14" t="s">
        <v>558</v>
      </c>
    </row>
    <row r="15" spans="1:17" x14ac:dyDescent="0.25">
      <c r="A15" s="49" t="s">
        <v>701</v>
      </c>
      <c r="C15" t="s">
        <v>555</v>
      </c>
      <c r="F15" t="s">
        <v>556</v>
      </c>
      <c r="J15" t="s">
        <v>561</v>
      </c>
      <c r="K15" t="s">
        <v>562</v>
      </c>
      <c r="L15" t="s">
        <v>558</v>
      </c>
    </row>
    <row r="16" spans="1:17" x14ac:dyDescent="0.25">
      <c r="A16" s="49" t="s">
        <v>701</v>
      </c>
      <c r="C16" t="s">
        <v>555</v>
      </c>
      <c r="F16" t="s">
        <v>556</v>
      </c>
      <c r="J16" t="s">
        <v>559</v>
      </c>
      <c r="K16" t="s">
        <v>560</v>
      </c>
      <c r="L16" t="s">
        <v>558</v>
      </c>
    </row>
    <row r="17" spans="1:15" x14ac:dyDescent="0.25">
      <c r="A17" s="49" t="s">
        <v>701</v>
      </c>
      <c r="C17" t="s">
        <v>550</v>
      </c>
      <c r="F17" t="s">
        <v>551</v>
      </c>
      <c r="J17" t="s">
        <v>549</v>
      </c>
      <c r="K17" t="s">
        <v>552</v>
      </c>
      <c r="L17" t="s">
        <v>553</v>
      </c>
    </row>
    <row r="18" spans="1:15" x14ac:dyDescent="0.25">
      <c r="A18" s="49" t="s">
        <v>701</v>
      </c>
      <c r="C18" t="s">
        <v>564</v>
      </c>
      <c r="F18" t="s">
        <v>565</v>
      </c>
      <c r="J18" t="s">
        <v>563</v>
      </c>
      <c r="K18" t="s">
        <v>566</v>
      </c>
    </row>
    <row r="19" spans="1:15" x14ac:dyDescent="0.25">
      <c r="A19" s="49" t="s">
        <v>701</v>
      </c>
      <c r="C19" t="s">
        <v>521</v>
      </c>
      <c r="F19" t="s">
        <v>454</v>
      </c>
      <c r="J19" t="s">
        <v>520</v>
      </c>
      <c r="K19" t="s">
        <v>522</v>
      </c>
      <c r="L19" t="s">
        <v>523</v>
      </c>
      <c r="O19" t="s">
        <v>524</v>
      </c>
    </row>
    <row r="20" spans="1:15" x14ac:dyDescent="0.25">
      <c r="A20" s="49" t="s">
        <v>701</v>
      </c>
      <c r="C20" t="s">
        <v>480</v>
      </c>
      <c r="F20" t="s">
        <v>481</v>
      </c>
      <c r="J20" t="s">
        <v>479</v>
      </c>
      <c r="K20" t="s">
        <v>454</v>
      </c>
      <c r="L20" t="s">
        <v>482</v>
      </c>
      <c r="O20" t="s">
        <v>483</v>
      </c>
    </row>
    <row r="21" spans="1:15" x14ac:dyDescent="0.25">
      <c r="A21" s="49" t="s">
        <v>701</v>
      </c>
      <c r="C21" t="s">
        <v>480</v>
      </c>
      <c r="F21" t="s">
        <v>568</v>
      </c>
      <c r="J21" t="s">
        <v>567</v>
      </c>
      <c r="K21" t="s">
        <v>569</v>
      </c>
      <c r="L21" t="s">
        <v>570</v>
      </c>
      <c r="O21" t="s">
        <v>484</v>
      </c>
    </row>
    <row r="22" spans="1:15" x14ac:dyDescent="0.25">
      <c r="A22" s="49" t="s">
        <v>701</v>
      </c>
      <c r="C22" t="s">
        <v>149</v>
      </c>
      <c r="F22" t="s">
        <v>494</v>
      </c>
      <c r="J22" t="s">
        <v>493</v>
      </c>
      <c r="K22" t="s">
        <v>489</v>
      </c>
      <c r="L22" t="s">
        <v>495</v>
      </c>
      <c r="O22" t="s">
        <v>496</v>
      </c>
    </row>
    <row r="23" spans="1:15" x14ac:dyDescent="0.25">
      <c r="A23" s="49" t="s">
        <v>701</v>
      </c>
      <c r="C23" t="s">
        <v>149</v>
      </c>
      <c r="F23" t="s">
        <v>494</v>
      </c>
      <c r="J23" t="s">
        <v>512</v>
      </c>
      <c r="K23" t="s">
        <v>513</v>
      </c>
      <c r="L23" t="s">
        <v>514</v>
      </c>
      <c r="O23" t="s">
        <v>491</v>
      </c>
    </row>
    <row r="24" spans="1:15" x14ac:dyDescent="0.25">
      <c r="A24" s="49" t="s">
        <v>701</v>
      </c>
      <c r="C24" t="s">
        <v>572</v>
      </c>
      <c r="F24" t="s">
        <v>573</v>
      </c>
      <c r="J24" t="s">
        <v>571</v>
      </c>
      <c r="K24" t="s">
        <v>574</v>
      </c>
      <c r="L24" t="s">
        <v>575</v>
      </c>
    </row>
    <row r="25" spans="1:15" x14ac:dyDescent="0.25">
      <c r="A25" s="49" t="s">
        <v>701</v>
      </c>
      <c r="C25" t="s">
        <v>506</v>
      </c>
      <c r="F25" t="s">
        <v>507</v>
      </c>
      <c r="J25" t="s">
        <v>505</v>
      </c>
      <c r="K25" t="s">
        <v>508</v>
      </c>
      <c r="L25" t="s">
        <v>509</v>
      </c>
      <c r="O25" t="s">
        <v>510</v>
      </c>
    </row>
    <row r="26" spans="1:15" x14ac:dyDescent="0.25">
      <c r="A26" s="49" t="s">
        <v>701</v>
      </c>
      <c r="C26" t="s">
        <v>502</v>
      </c>
      <c r="F26" t="s">
        <v>488</v>
      </c>
      <c r="J26" t="s">
        <v>501</v>
      </c>
      <c r="K26" t="s">
        <v>489</v>
      </c>
      <c r="L26" t="s">
        <v>503</v>
      </c>
      <c r="O26" t="s">
        <v>504</v>
      </c>
    </row>
    <row r="27" spans="1:15" x14ac:dyDescent="0.25">
      <c r="A27" s="49" t="s">
        <v>701</v>
      </c>
      <c r="C27" t="s">
        <v>487</v>
      </c>
      <c r="F27" t="s">
        <v>488</v>
      </c>
      <c r="J27" t="s">
        <v>486</v>
      </c>
      <c r="K27" t="s">
        <v>489</v>
      </c>
      <c r="L27" t="s">
        <v>490</v>
      </c>
      <c r="O27" t="s">
        <v>491</v>
      </c>
    </row>
    <row r="28" spans="1:15" x14ac:dyDescent="0.25">
      <c r="A28" s="49" t="s">
        <v>701</v>
      </c>
      <c r="C28" t="s">
        <v>487</v>
      </c>
      <c r="F28" t="s">
        <v>538</v>
      </c>
      <c r="J28" t="s">
        <v>537</v>
      </c>
      <c r="K28" t="s">
        <v>534</v>
      </c>
      <c r="L28" t="s">
        <v>491</v>
      </c>
      <c r="O28" t="s">
        <v>536</v>
      </c>
    </row>
    <row r="29" spans="1:15" x14ac:dyDescent="0.25">
      <c r="A29" s="49" t="s">
        <v>701</v>
      </c>
      <c r="C29" t="s">
        <v>474</v>
      </c>
      <c r="F29" t="s">
        <v>475</v>
      </c>
      <c r="J29" t="s">
        <v>473</v>
      </c>
      <c r="K29" t="s">
        <v>454</v>
      </c>
      <c r="L29" t="s">
        <v>476</v>
      </c>
      <c r="O29" t="s">
        <v>477</v>
      </c>
    </row>
    <row r="30" spans="1:15" x14ac:dyDescent="0.25">
      <c r="A30" s="49" t="s">
        <v>701</v>
      </c>
      <c r="C30" t="s">
        <v>474</v>
      </c>
      <c r="F30" t="s">
        <v>534</v>
      </c>
      <c r="J30" t="s">
        <v>533</v>
      </c>
      <c r="K30" t="s">
        <v>535</v>
      </c>
      <c r="L30" t="s">
        <v>536</v>
      </c>
    </row>
    <row r="31" spans="1:15" x14ac:dyDescent="0.25">
      <c r="A31" s="49" t="s">
        <v>701</v>
      </c>
      <c r="C31" t="s">
        <v>464</v>
      </c>
      <c r="F31" t="s">
        <v>465</v>
      </c>
      <c r="J31" t="s">
        <v>463</v>
      </c>
      <c r="K31" t="s">
        <v>466</v>
      </c>
      <c r="L31" t="s">
        <v>467</v>
      </c>
      <c r="O31" t="s">
        <v>468</v>
      </c>
    </row>
    <row r="32" spans="1:15" x14ac:dyDescent="0.25">
      <c r="A32" s="49" t="s">
        <v>701</v>
      </c>
      <c r="C32" t="s">
        <v>526</v>
      </c>
      <c r="F32" t="s">
        <v>527</v>
      </c>
      <c r="J32" t="s">
        <v>525</v>
      </c>
      <c r="K32" t="s">
        <v>528</v>
      </c>
      <c r="L32" t="s">
        <v>529</v>
      </c>
      <c r="O32" t="s">
        <v>454</v>
      </c>
    </row>
    <row r="33" spans="1:15" x14ac:dyDescent="0.25">
      <c r="A33" s="49" t="s">
        <v>701</v>
      </c>
      <c r="C33" t="s">
        <v>516</v>
      </c>
      <c r="F33" t="s">
        <v>517</v>
      </c>
      <c r="J33" t="s">
        <v>515</v>
      </c>
    </row>
    <row r="34" spans="1:15" x14ac:dyDescent="0.25">
      <c r="A34" s="49" t="s">
        <v>701</v>
      </c>
      <c r="C34" t="s">
        <v>452</v>
      </c>
      <c r="F34" t="s">
        <v>453</v>
      </c>
      <c r="J34" t="s">
        <v>451</v>
      </c>
      <c r="K34" t="s">
        <v>454</v>
      </c>
      <c r="L34" t="s">
        <v>455</v>
      </c>
      <c r="O34" t="s">
        <v>456</v>
      </c>
    </row>
    <row r="35" spans="1:15" x14ac:dyDescent="0.25">
      <c r="A35" s="49" t="s">
        <v>701</v>
      </c>
      <c r="C35" t="s">
        <v>452</v>
      </c>
      <c r="F35" t="s">
        <v>462</v>
      </c>
      <c r="J35" t="s">
        <v>461</v>
      </c>
    </row>
    <row r="36" spans="1:15" x14ac:dyDescent="0.25">
      <c r="A36" s="49" t="s">
        <v>701</v>
      </c>
      <c r="C36" t="s">
        <v>452</v>
      </c>
      <c r="F36" t="s">
        <v>459</v>
      </c>
      <c r="J36" t="s">
        <v>458</v>
      </c>
      <c r="K36" t="s">
        <v>460</v>
      </c>
    </row>
    <row r="37" spans="1:15" x14ac:dyDescent="0.25">
      <c r="A37" s="49" t="s">
        <v>701</v>
      </c>
      <c r="C37" t="s">
        <v>547</v>
      </c>
      <c r="F37" t="s">
        <v>548</v>
      </c>
      <c r="J37" t="s">
        <v>546</v>
      </c>
    </row>
    <row r="38" spans="1:15" x14ac:dyDescent="0.25">
      <c r="A38" s="49" t="s">
        <v>701</v>
      </c>
      <c r="C38" t="s">
        <v>519</v>
      </c>
      <c r="J38" t="s">
        <v>518</v>
      </c>
    </row>
    <row r="39" spans="1:15" x14ac:dyDescent="0.25">
      <c r="A39" s="49" t="s">
        <v>11166</v>
      </c>
      <c r="B39">
        <v>1</v>
      </c>
      <c r="C39" t="s">
        <v>115</v>
      </c>
      <c r="D39" t="s">
        <v>8645</v>
      </c>
      <c r="E39" t="s">
        <v>8488</v>
      </c>
      <c r="F39" t="s">
        <v>8644</v>
      </c>
      <c r="G39" t="s">
        <v>8645</v>
      </c>
      <c r="H39" t="b">
        <v>1</v>
      </c>
      <c r="I39" t="b">
        <v>0</v>
      </c>
    </row>
    <row r="40" spans="1:15" x14ac:dyDescent="0.25">
      <c r="A40" s="49" t="s">
        <v>11166</v>
      </c>
      <c r="B40">
        <v>1</v>
      </c>
      <c r="C40" t="s">
        <v>96</v>
      </c>
      <c r="D40" t="s">
        <v>8645</v>
      </c>
      <c r="E40" t="s">
        <v>8488</v>
      </c>
      <c r="F40" t="s">
        <v>8644</v>
      </c>
      <c r="G40" t="s">
        <v>8645</v>
      </c>
      <c r="H40" t="b">
        <v>1</v>
      </c>
      <c r="I40" t="b">
        <v>0</v>
      </c>
    </row>
    <row r="41" spans="1:15" x14ac:dyDescent="0.25">
      <c r="A41" s="49" t="s">
        <v>11166</v>
      </c>
      <c r="B41">
        <v>1</v>
      </c>
      <c r="C41" t="s">
        <v>16232</v>
      </c>
      <c r="D41" t="s">
        <v>26</v>
      </c>
      <c r="E41" t="s">
        <v>8490</v>
      </c>
      <c r="F41" t="s">
        <v>148</v>
      </c>
      <c r="G41" t="s">
        <v>487</v>
      </c>
      <c r="H41" t="b">
        <v>0</v>
      </c>
      <c r="I41" t="b">
        <v>0</v>
      </c>
    </row>
    <row r="42" spans="1:15" x14ac:dyDescent="0.25">
      <c r="A42" s="49" t="s">
        <v>11166</v>
      </c>
      <c r="B42">
        <v>1</v>
      </c>
      <c r="C42" t="s">
        <v>398</v>
      </c>
      <c r="D42" t="s">
        <v>8645</v>
      </c>
      <c r="E42" t="s">
        <v>8666</v>
      </c>
      <c r="F42" t="s">
        <v>272</v>
      </c>
      <c r="G42" t="s">
        <v>8645</v>
      </c>
      <c r="H42" t="b">
        <v>0</v>
      </c>
      <c r="I42" t="b">
        <v>0</v>
      </c>
    </row>
    <row r="43" spans="1:15" x14ac:dyDescent="0.25">
      <c r="A43" s="49" t="s">
        <v>11166</v>
      </c>
      <c r="B43">
        <v>1</v>
      </c>
      <c r="C43" t="s">
        <v>394</v>
      </c>
      <c r="D43" t="s">
        <v>8645</v>
      </c>
      <c r="E43" t="s">
        <v>8666</v>
      </c>
      <c r="F43" t="s">
        <v>272</v>
      </c>
      <c r="G43" t="s">
        <v>8645</v>
      </c>
      <c r="H43" t="b">
        <v>0</v>
      </c>
      <c r="I43" t="b">
        <v>0</v>
      </c>
    </row>
    <row r="44" spans="1:15" x14ac:dyDescent="0.25">
      <c r="A44" s="49" t="s">
        <v>11166</v>
      </c>
      <c r="B44">
        <v>1</v>
      </c>
      <c r="C44" t="s">
        <v>290</v>
      </c>
      <c r="D44" t="s">
        <v>8645</v>
      </c>
      <c r="E44" t="s">
        <v>8489</v>
      </c>
      <c r="F44" t="s">
        <v>369</v>
      </c>
      <c r="G44" t="s">
        <v>8645</v>
      </c>
      <c r="H44" t="b">
        <v>0</v>
      </c>
      <c r="I44" t="b">
        <v>0</v>
      </c>
    </row>
    <row r="45" spans="1:15" x14ac:dyDescent="0.25">
      <c r="A45" s="49" t="s">
        <v>11166</v>
      </c>
      <c r="B45">
        <v>1</v>
      </c>
      <c r="C45" t="s">
        <v>24</v>
      </c>
      <c r="D45" t="s">
        <v>8658</v>
      </c>
      <c r="E45" t="s">
        <v>25</v>
      </c>
      <c r="F45" t="s">
        <v>25</v>
      </c>
      <c r="G45" t="s">
        <v>8638</v>
      </c>
      <c r="H45" t="b">
        <v>0</v>
      </c>
      <c r="I45" t="b">
        <v>0</v>
      </c>
    </row>
    <row r="46" spans="1:15" x14ac:dyDescent="0.25">
      <c r="A46" s="49" t="s">
        <v>11166</v>
      </c>
      <c r="B46">
        <v>1</v>
      </c>
      <c r="C46" t="s">
        <v>256</v>
      </c>
      <c r="D46" t="s">
        <v>8645</v>
      </c>
      <c r="E46" t="s">
        <v>8654</v>
      </c>
      <c r="F46" t="s">
        <v>369</v>
      </c>
      <c r="G46" t="s">
        <v>8645</v>
      </c>
      <c r="H46" t="b">
        <v>1</v>
      </c>
      <c r="I46" t="b">
        <v>0</v>
      </c>
    </row>
    <row r="47" spans="1:15" x14ac:dyDescent="0.25">
      <c r="A47" s="49" t="s">
        <v>11166</v>
      </c>
      <c r="B47">
        <v>1</v>
      </c>
      <c r="C47" t="s">
        <v>3697</v>
      </c>
      <c r="D47" t="s">
        <v>149</v>
      </c>
      <c r="E47" t="s">
        <v>8659</v>
      </c>
      <c r="F47" t="s">
        <v>148</v>
      </c>
      <c r="G47" t="s">
        <v>8660</v>
      </c>
      <c r="H47" t="b">
        <v>0</v>
      </c>
      <c r="I47" t="b">
        <v>0</v>
      </c>
    </row>
    <row r="48" spans="1:15" x14ac:dyDescent="0.25">
      <c r="A48" s="49" t="s">
        <v>11166</v>
      </c>
      <c r="B48">
        <v>1</v>
      </c>
      <c r="C48" t="s">
        <v>411</v>
      </c>
      <c r="D48" t="s">
        <v>8645</v>
      </c>
      <c r="E48" t="s">
        <v>8666</v>
      </c>
      <c r="F48" t="s">
        <v>272</v>
      </c>
      <c r="G48" t="s">
        <v>8645</v>
      </c>
      <c r="H48" t="b">
        <v>0</v>
      </c>
      <c r="I48" t="b">
        <v>0</v>
      </c>
    </row>
    <row r="49" spans="1:9" x14ac:dyDescent="0.25">
      <c r="A49" s="49" t="s">
        <v>11166</v>
      </c>
      <c r="B49">
        <v>1</v>
      </c>
      <c r="C49" t="s">
        <v>195</v>
      </c>
      <c r="D49" t="s">
        <v>8645</v>
      </c>
      <c r="E49" t="s">
        <v>8490</v>
      </c>
      <c r="F49" t="s">
        <v>148</v>
      </c>
      <c r="G49" t="s">
        <v>8645</v>
      </c>
      <c r="H49" t="b">
        <v>0</v>
      </c>
      <c r="I49" t="b">
        <v>0</v>
      </c>
    </row>
    <row r="50" spans="1:9" x14ac:dyDescent="0.25">
      <c r="A50" s="49" t="s">
        <v>11166</v>
      </c>
      <c r="B50">
        <v>1</v>
      </c>
      <c r="C50" t="s">
        <v>200</v>
      </c>
      <c r="D50" t="s">
        <v>8645</v>
      </c>
      <c r="E50" t="s">
        <v>8490</v>
      </c>
      <c r="F50" t="s">
        <v>148</v>
      </c>
      <c r="G50" t="s">
        <v>8645</v>
      </c>
      <c r="H50" t="b">
        <v>0</v>
      </c>
      <c r="I50" t="b">
        <v>0</v>
      </c>
    </row>
    <row r="51" spans="1:9" x14ac:dyDescent="0.25">
      <c r="A51" s="49" t="s">
        <v>11166</v>
      </c>
      <c r="B51">
        <v>1</v>
      </c>
      <c r="C51" t="s">
        <v>309</v>
      </c>
      <c r="D51" t="s">
        <v>8645</v>
      </c>
      <c r="E51" t="s">
        <v>8661</v>
      </c>
      <c r="F51" t="s">
        <v>148</v>
      </c>
      <c r="G51" t="s">
        <v>8645</v>
      </c>
      <c r="H51" t="b">
        <v>0</v>
      </c>
      <c r="I51" t="b">
        <v>0</v>
      </c>
    </row>
    <row r="52" spans="1:9" x14ac:dyDescent="0.25">
      <c r="A52" s="49" t="s">
        <v>11166</v>
      </c>
      <c r="B52">
        <v>1</v>
      </c>
      <c r="C52" t="s">
        <v>427</v>
      </c>
      <c r="D52" t="s">
        <v>8655</v>
      </c>
      <c r="E52" t="s">
        <v>423</v>
      </c>
      <c r="F52" t="s">
        <v>369</v>
      </c>
      <c r="G52" t="s">
        <v>487</v>
      </c>
      <c r="H52" t="b">
        <v>0</v>
      </c>
      <c r="I52" t="b">
        <v>0</v>
      </c>
    </row>
    <row r="53" spans="1:9" x14ac:dyDescent="0.25">
      <c r="A53" s="49" t="s">
        <v>11166</v>
      </c>
      <c r="B53">
        <v>1</v>
      </c>
      <c r="C53" t="s">
        <v>16231</v>
      </c>
      <c r="D53" t="s">
        <v>26</v>
      </c>
      <c r="E53" t="s">
        <v>25</v>
      </c>
      <c r="F53" t="s">
        <v>25</v>
      </c>
      <c r="G53" t="s">
        <v>487</v>
      </c>
      <c r="H53" t="b">
        <v>0</v>
      </c>
      <c r="I53" t="b">
        <v>0</v>
      </c>
    </row>
    <row r="54" spans="1:9" x14ac:dyDescent="0.25">
      <c r="A54" s="49" t="s">
        <v>11166</v>
      </c>
      <c r="B54">
        <v>1</v>
      </c>
      <c r="C54" t="s">
        <v>238</v>
      </c>
      <c r="D54" t="s">
        <v>8643</v>
      </c>
      <c r="E54" t="s">
        <v>8637</v>
      </c>
      <c r="F54" t="s">
        <v>8650</v>
      </c>
      <c r="G54" t="s">
        <v>487</v>
      </c>
      <c r="H54" t="b">
        <v>0</v>
      </c>
      <c r="I54" t="b">
        <v>0</v>
      </c>
    </row>
    <row r="55" spans="1:9" x14ac:dyDescent="0.25">
      <c r="A55" s="49" t="s">
        <v>11166</v>
      </c>
      <c r="B55">
        <v>1</v>
      </c>
      <c r="C55" t="s">
        <v>10820</v>
      </c>
      <c r="D55" t="s">
        <v>8643</v>
      </c>
      <c r="E55" t="s">
        <v>8637</v>
      </c>
      <c r="F55" t="s">
        <v>8650</v>
      </c>
      <c r="G55" t="s">
        <v>487</v>
      </c>
      <c r="H55" t="b">
        <v>0</v>
      </c>
      <c r="I55" t="b">
        <v>0</v>
      </c>
    </row>
    <row r="56" spans="1:9" x14ac:dyDescent="0.25">
      <c r="A56" s="49" t="s">
        <v>11166</v>
      </c>
      <c r="B56">
        <v>1</v>
      </c>
      <c r="C56" t="s">
        <v>296</v>
      </c>
      <c r="D56" t="s">
        <v>8646</v>
      </c>
      <c r="E56" t="s">
        <v>8489</v>
      </c>
      <c r="F56" t="s">
        <v>369</v>
      </c>
      <c r="G56" t="s">
        <v>487</v>
      </c>
      <c r="H56" t="b">
        <v>0</v>
      </c>
      <c r="I56" t="b">
        <v>0</v>
      </c>
    </row>
    <row r="57" spans="1:9" x14ac:dyDescent="0.25">
      <c r="A57" s="49" t="s">
        <v>11166</v>
      </c>
      <c r="B57">
        <v>1</v>
      </c>
      <c r="C57" t="s">
        <v>343</v>
      </c>
      <c r="D57" t="s">
        <v>8646</v>
      </c>
      <c r="E57" t="s">
        <v>324</v>
      </c>
      <c r="F57" t="s">
        <v>324</v>
      </c>
      <c r="G57" t="s">
        <v>8646</v>
      </c>
      <c r="H57" t="b">
        <v>0</v>
      </c>
      <c r="I57" t="b">
        <v>0</v>
      </c>
    </row>
    <row r="58" spans="1:9" x14ac:dyDescent="0.25">
      <c r="A58" s="49" t="s">
        <v>11166</v>
      </c>
      <c r="B58">
        <v>1</v>
      </c>
      <c r="C58" t="s">
        <v>407</v>
      </c>
      <c r="D58" t="s">
        <v>8645</v>
      </c>
      <c r="E58" t="s">
        <v>8666</v>
      </c>
      <c r="F58" t="s">
        <v>272</v>
      </c>
      <c r="G58" t="s">
        <v>8645</v>
      </c>
      <c r="H58" t="b">
        <v>0</v>
      </c>
      <c r="I58" t="b">
        <v>0</v>
      </c>
    </row>
    <row r="59" spans="1:9" x14ac:dyDescent="0.25">
      <c r="A59" s="49" t="s">
        <v>11166</v>
      </c>
      <c r="B59">
        <v>1</v>
      </c>
      <c r="C59" t="s">
        <v>41</v>
      </c>
      <c r="D59" t="s">
        <v>26</v>
      </c>
      <c r="E59" t="s">
        <v>25</v>
      </c>
      <c r="F59" t="s">
        <v>25</v>
      </c>
      <c r="G59" t="s">
        <v>8648</v>
      </c>
      <c r="H59" t="b">
        <v>0</v>
      </c>
      <c r="I59" t="b">
        <v>0</v>
      </c>
    </row>
    <row r="60" spans="1:9" x14ac:dyDescent="0.25">
      <c r="A60" s="49" t="s">
        <v>11166</v>
      </c>
      <c r="B60">
        <v>1</v>
      </c>
      <c r="C60" t="s">
        <v>88</v>
      </c>
      <c r="D60" t="s">
        <v>26</v>
      </c>
      <c r="E60" t="s">
        <v>25</v>
      </c>
      <c r="F60" t="s">
        <v>25</v>
      </c>
      <c r="G60" t="s">
        <v>487</v>
      </c>
      <c r="H60" t="b">
        <v>0</v>
      </c>
      <c r="I60" t="b">
        <v>0</v>
      </c>
    </row>
    <row r="61" spans="1:9" x14ac:dyDescent="0.25">
      <c r="A61" s="49" t="s">
        <v>11166</v>
      </c>
      <c r="B61">
        <v>1</v>
      </c>
      <c r="C61" t="s">
        <v>14741</v>
      </c>
      <c r="D61" t="s">
        <v>8645</v>
      </c>
      <c r="E61" t="s">
        <v>25</v>
      </c>
      <c r="F61" t="s">
        <v>25</v>
      </c>
      <c r="G61" t="s">
        <v>8645</v>
      </c>
      <c r="H61" t="b">
        <v>0</v>
      </c>
      <c r="I61" t="b">
        <v>0</v>
      </c>
    </row>
    <row r="62" spans="1:9" x14ac:dyDescent="0.25">
      <c r="A62" s="49" t="s">
        <v>11166</v>
      </c>
      <c r="B62">
        <v>1</v>
      </c>
      <c r="C62" t="s">
        <v>126</v>
      </c>
      <c r="D62" t="s">
        <v>8645</v>
      </c>
      <c r="E62" t="s">
        <v>8488</v>
      </c>
      <c r="F62" t="s">
        <v>8644</v>
      </c>
      <c r="G62" t="s">
        <v>8645</v>
      </c>
      <c r="H62" t="b">
        <v>1</v>
      </c>
      <c r="I62" t="b">
        <v>0</v>
      </c>
    </row>
    <row r="63" spans="1:9" x14ac:dyDescent="0.25">
      <c r="A63" s="49" t="s">
        <v>11166</v>
      </c>
      <c r="B63">
        <v>1</v>
      </c>
      <c r="C63" t="s">
        <v>14742</v>
      </c>
      <c r="D63" t="s">
        <v>149</v>
      </c>
      <c r="E63" t="s">
        <v>8659</v>
      </c>
      <c r="F63" t="s">
        <v>148</v>
      </c>
      <c r="G63" t="s">
        <v>487</v>
      </c>
      <c r="H63" t="b">
        <v>1</v>
      </c>
      <c r="I63" t="b">
        <v>0</v>
      </c>
    </row>
    <row r="64" spans="1:9" x14ac:dyDescent="0.25">
      <c r="A64" s="49" t="s">
        <v>11166</v>
      </c>
      <c r="B64">
        <v>1</v>
      </c>
      <c r="C64" t="s">
        <v>368</v>
      </c>
      <c r="D64" t="s">
        <v>8645</v>
      </c>
      <c r="E64" t="s">
        <v>357</v>
      </c>
      <c r="F64" t="s">
        <v>357</v>
      </c>
      <c r="G64" t="s">
        <v>8645</v>
      </c>
      <c r="H64" t="b">
        <v>0</v>
      </c>
      <c r="I64" t="b">
        <v>1</v>
      </c>
    </row>
    <row r="65" spans="1:9" x14ac:dyDescent="0.25">
      <c r="A65" s="49" t="s">
        <v>11166</v>
      </c>
      <c r="B65">
        <v>1</v>
      </c>
      <c r="C65" t="s">
        <v>144</v>
      </c>
      <c r="D65" t="s">
        <v>8646</v>
      </c>
      <c r="E65" t="s">
        <v>8488</v>
      </c>
      <c r="F65" t="s">
        <v>8644</v>
      </c>
      <c r="G65" t="s">
        <v>8647</v>
      </c>
      <c r="H65" t="b">
        <v>1</v>
      </c>
      <c r="I65" t="b">
        <v>0</v>
      </c>
    </row>
    <row r="66" spans="1:9" x14ac:dyDescent="0.25">
      <c r="A66" s="49" t="s">
        <v>11166</v>
      </c>
      <c r="B66">
        <v>1</v>
      </c>
      <c r="C66" t="s">
        <v>1404</v>
      </c>
      <c r="D66" t="s">
        <v>149</v>
      </c>
      <c r="E66" t="s">
        <v>8659</v>
      </c>
      <c r="F66" t="s">
        <v>148</v>
      </c>
      <c r="G66" t="s">
        <v>8648</v>
      </c>
      <c r="H66" t="b">
        <v>0</v>
      </c>
      <c r="I66" t="b">
        <v>0</v>
      </c>
    </row>
    <row r="67" spans="1:9" x14ac:dyDescent="0.25">
      <c r="A67" s="49" t="s">
        <v>11166</v>
      </c>
      <c r="B67">
        <v>1</v>
      </c>
      <c r="C67" t="s">
        <v>112</v>
      </c>
      <c r="D67" t="s">
        <v>8643</v>
      </c>
      <c r="E67" t="s">
        <v>8488</v>
      </c>
      <c r="F67" t="s">
        <v>8644</v>
      </c>
      <c r="G67" t="s">
        <v>8648</v>
      </c>
      <c r="H67" t="b">
        <v>0</v>
      </c>
      <c r="I67" t="b">
        <v>0</v>
      </c>
    </row>
    <row r="68" spans="1:9" x14ac:dyDescent="0.25">
      <c r="A68" s="49" t="s">
        <v>11166</v>
      </c>
      <c r="B68">
        <v>1</v>
      </c>
      <c r="C68" t="s">
        <v>334</v>
      </c>
      <c r="D68" t="s">
        <v>8646</v>
      </c>
      <c r="E68" t="s">
        <v>8652</v>
      </c>
      <c r="F68" t="s">
        <v>2</v>
      </c>
      <c r="G68" t="s">
        <v>8647</v>
      </c>
      <c r="H68" t="b">
        <v>0</v>
      </c>
      <c r="I68" t="b">
        <v>1</v>
      </c>
    </row>
    <row r="69" spans="1:9" x14ac:dyDescent="0.25">
      <c r="A69" s="49" t="s">
        <v>11166</v>
      </c>
      <c r="B69">
        <v>1</v>
      </c>
      <c r="C69" t="s">
        <v>303</v>
      </c>
      <c r="D69" t="s">
        <v>8645</v>
      </c>
      <c r="E69" t="s">
        <v>8661</v>
      </c>
      <c r="F69" t="s">
        <v>148</v>
      </c>
      <c r="G69" t="s">
        <v>8645</v>
      </c>
      <c r="H69" t="b">
        <v>0</v>
      </c>
      <c r="I69" t="b">
        <v>0</v>
      </c>
    </row>
    <row r="70" spans="1:9" x14ac:dyDescent="0.25">
      <c r="A70" s="49" t="s">
        <v>11166</v>
      </c>
      <c r="B70">
        <v>1</v>
      </c>
      <c r="C70" t="s">
        <v>249</v>
      </c>
      <c r="D70" t="s">
        <v>8645</v>
      </c>
      <c r="E70" t="s">
        <v>423</v>
      </c>
      <c r="F70" t="s">
        <v>369</v>
      </c>
      <c r="G70" t="s">
        <v>8645</v>
      </c>
      <c r="H70" t="b">
        <v>0</v>
      </c>
      <c r="I70" t="b">
        <v>0</v>
      </c>
    </row>
    <row r="71" spans="1:9" x14ac:dyDescent="0.25">
      <c r="A71" s="49" t="s">
        <v>11166</v>
      </c>
      <c r="B71">
        <v>1</v>
      </c>
      <c r="C71" t="s">
        <v>138</v>
      </c>
      <c r="D71" t="s">
        <v>8643</v>
      </c>
      <c r="E71" t="s">
        <v>8488</v>
      </c>
      <c r="F71" t="s">
        <v>8644</v>
      </c>
      <c r="G71" t="s">
        <v>8648</v>
      </c>
      <c r="H71" t="b">
        <v>0</v>
      </c>
      <c r="I71" t="b">
        <v>0</v>
      </c>
    </row>
    <row r="72" spans="1:9" x14ac:dyDescent="0.25">
      <c r="A72" s="49" t="s">
        <v>11166</v>
      </c>
      <c r="B72">
        <v>1</v>
      </c>
      <c r="C72" t="s">
        <v>373</v>
      </c>
      <c r="D72" t="s">
        <v>8645</v>
      </c>
      <c r="E72" t="s">
        <v>357</v>
      </c>
      <c r="F72" t="s">
        <v>357</v>
      </c>
      <c r="G72" t="s">
        <v>8645</v>
      </c>
      <c r="H72" t="b">
        <v>0</v>
      </c>
      <c r="I72" t="b">
        <v>1</v>
      </c>
    </row>
    <row r="73" spans="1:9" x14ac:dyDescent="0.25">
      <c r="A73" s="49" t="s">
        <v>11166</v>
      </c>
      <c r="B73">
        <v>1</v>
      </c>
      <c r="C73" t="s">
        <v>73</v>
      </c>
      <c r="D73" t="s">
        <v>8646</v>
      </c>
      <c r="E73" t="s">
        <v>25</v>
      </c>
      <c r="F73" t="s">
        <v>25</v>
      </c>
      <c r="G73" t="s">
        <v>8647</v>
      </c>
      <c r="H73" t="b">
        <v>0</v>
      </c>
      <c r="I73" t="b">
        <v>0</v>
      </c>
    </row>
    <row r="74" spans="1:9" x14ac:dyDescent="0.25">
      <c r="A74" s="49" t="s">
        <v>11166</v>
      </c>
      <c r="B74">
        <v>1</v>
      </c>
      <c r="C74" t="s">
        <v>79</v>
      </c>
      <c r="D74" t="s">
        <v>8645</v>
      </c>
      <c r="E74" t="s">
        <v>25</v>
      </c>
      <c r="F74" t="s">
        <v>25</v>
      </c>
      <c r="G74" t="s">
        <v>8645</v>
      </c>
      <c r="H74" t="b">
        <v>0</v>
      </c>
      <c r="I74" t="b">
        <v>0</v>
      </c>
    </row>
    <row r="75" spans="1:9" x14ac:dyDescent="0.25">
      <c r="A75" s="49" t="s">
        <v>11166</v>
      </c>
      <c r="B75">
        <v>1</v>
      </c>
      <c r="C75" t="s">
        <v>1</v>
      </c>
      <c r="D75" t="s">
        <v>8646</v>
      </c>
      <c r="E75" t="s">
        <v>2</v>
      </c>
      <c r="F75" t="s">
        <v>2</v>
      </c>
      <c r="G75" t="s">
        <v>8648</v>
      </c>
      <c r="H75" t="b">
        <v>0</v>
      </c>
      <c r="I75" t="b">
        <v>1</v>
      </c>
    </row>
    <row r="76" spans="1:9" x14ac:dyDescent="0.25">
      <c r="A76" s="49" t="s">
        <v>11166</v>
      </c>
      <c r="B76">
        <v>1</v>
      </c>
      <c r="C76" t="s">
        <v>1534</v>
      </c>
      <c r="D76" t="s">
        <v>8646</v>
      </c>
      <c r="E76" t="s">
        <v>2</v>
      </c>
      <c r="F76" t="s">
        <v>2</v>
      </c>
      <c r="G76" t="s">
        <v>8647</v>
      </c>
      <c r="H76" t="b">
        <v>0</v>
      </c>
      <c r="I76" t="b">
        <v>1</v>
      </c>
    </row>
    <row r="77" spans="1:9" x14ac:dyDescent="0.25">
      <c r="A77" s="49" t="s">
        <v>11166</v>
      </c>
      <c r="B77">
        <v>1</v>
      </c>
      <c r="C77" t="s">
        <v>283</v>
      </c>
      <c r="D77" t="s">
        <v>8656</v>
      </c>
      <c r="E77" t="s">
        <v>8654</v>
      </c>
      <c r="F77" t="s">
        <v>369</v>
      </c>
      <c r="G77" t="s">
        <v>8648</v>
      </c>
      <c r="H77" t="b">
        <v>1</v>
      </c>
      <c r="I77" t="b">
        <v>0</v>
      </c>
    </row>
    <row r="78" spans="1:9" x14ac:dyDescent="0.25">
      <c r="A78" s="49" t="s">
        <v>11166</v>
      </c>
      <c r="B78">
        <v>1</v>
      </c>
      <c r="C78" t="s">
        <v>299</v>
      </c>
      <c r="D78" t="s">
        <v>8651</v>
      </c>
      <c r="E78" t="s">
        <v>8795</v>
      </c>
      <c r="F78" t="s">
        <v>369</v>
      </c>
      <c r="G78" t="s">
        <v>487</v>
      </c>
      <c r="H78" t="b">
        <v>0</v>
      </c>
      <c r="I78" t="b">
        <v>0</v>
      </c>
    </row>
    <row r="79" spans="1:9" x14ac:dyDescent="0.25">
      <c r="A79" s="49" t="s">
        <v>11166</v>
      </c>
      <c r="B79">
        <v>1</v>
      </c>
      <c r="C79" t="s">
        <v>265</v>
      </c>
      <c r="D79" t="s">
        <v>8645</v>
      </c>
      <c r="E79" t="s">
        <v>8654</v>
      </c>
      <c r="F79" t="s">
        <v>369</v>
      </c>
      <c r="G79" t="s">
        <v>8645</v>
      </c>
      <c r="H79" t="b">
        <v>0</v>
      </c>
      <c r="I79" t="b">
        <v>0</v>
      </c>
    </row>
    <row r="80" spans="1:9" x14ac:dyDescent="0.25">
      <c r="A80" s="49" t="s">
        <v>11166</v>
      </c>
      <c r="B80">
        <v>1</v>
      </c>
      <c r="C80" t="s">
        <v>55</v>
      </c>
      <c r="D80" t="s">
        <v>8645</v>
      </c>
      <c r="E80" t="s">
        <v>25</v>
      </c>
      <c r="F80" t="s">
        <v>25</v>
      </c>
      <c r="G80" t="s">
        <v>8645</v>
      </c>
      <c r="H80" t="b">
        <v>1</v>
      </c>
      <c r="I80" t="b">
        <v>0</v>
      </c>
    </row>
    <row r="81" spans="1:9" x14ac:dyDescent="0.25">
      <c r="A81" s="49" t="s">
        <v>11166</v>
      </c>
      <c r="B81">
        <v>1</v>
      </c>
      <c r="C81" t="s">
        <v>431</v>
      </c>
      <c r="D81" t="s">
        <v>26</v>
      </c>
      <c r="E81" t="s">
        <v>25</v>
      </c>
      <c r="F81" t="s">
        <v>25</v>
      </c>
      <c r="G81" t="s">
        <v>487</v>
      </c>
      <c r="H81" t="b">
        <v>1</v>
      </c>
      <c r="I81" t="b">
        <v>0</v>
      </c>
    </row>
    <row r="82" spans="1:9" x14ac:dyDescent="0.25">
      <c r="A82" s="49" t="s">
        <v>11166</v>
      </c>
      <c r="B82">
        <v>1</v>
      </c>
      <c r="C82" t="s">
        <v>59</v>
      </c>
      <c r="D82" t="s">
        <v>8645</v>
      </c>
      <c r="E82" t="s">
        <v>25</v>
      </c>
      <c r="F82" t="s">
        <v>25</v>
      </c>
      <c r="G82" t="s">
        <v>8645</v>
      </c>
      <c r="H82" t="b">
        <v>1</v>
      </c>
      <c r="I82" t="b">
        <v>0</v>
      </c>
    </row>
    <row r="83" spans="1:9" x14ac:dyDescent="0.25">
      <c r="A83" s="49" t="s">
        <v>11166</v>
      </c>
      <c r="B83">
        <v>1</v>
      </c>
      <c r="C83" t="s">
        <v>319</v>
      </c>
      <c r="D83" t="s">
        <v>314</v>
      </c>
      <c r="E83" t="s">
        <v>8646</v>
      </c>
      <c r="F83" t="s">
        <v>8646</v>
      </c>
      <c r="G83" t="s">
        <v>8648</v>
      </c>
      <c r="H83" t="b">
        <v>1</v>
      </c>
      <c r="I83" t="b">
        <v>0</v>
      </c>
    </row>
    <row r="84" spans="1:9" x14ac:dyDescent="0.25">
      <c r="A84" s="49" t="s">
        <v>11166</v>
      </c>
      <c r="B84">
        <v>1</v>
      </c>
      <c r="C84" t="s">
        <v>123</v>
      </c>
      <c r="D84" t="s">
        <v>8645</v>
      </c>
      <c r="E84" t="s">
        <v>8488</v>
      </c>
      <c r="F84" t="s">
        <v>8644</v>
      </c>
      <c r="G84" t="s">
        <v>8645</v>
      </c>
      <c r="H84" t="b">
        <v>0</v>
      </c>
      <c r="I84" t="b">
        <v>0</v>
      </c>
    </row>
    <row r="85" spans="1:9" x14ac:dyDescent="0.25">
      <c r="A85" s="49" t="s">
        <v>11166</v>
      </c>
      <c r="B85">
        <v>1</v>
      </c>
      <c r="C85" t="s">
        <v>348</v>
      </c>
      <c r="D85" t="s">
        <v>8646</v>
      </c>
      <c r="E85" t="s">
        <v>324</v>
      </c>
      <c r="F85" t="s">
        <v>324</v>
      </c>
      <c r="G85" t="s">
        <v>8646</v>
      </c>
      <c r="H85" t="b">
        <v>0</v>
      </c>
      <c r="I85" t="b">
        <v>0</v>
      </c>
    </row>
    <row r="86" spans="1:9" x14ac:dyDescent="0.25">
      <c r="A86" s="49" t="s">
        <v>11166</v>
      </c>
      <c r="B86">
        <v>1</v>
      </c>
      <c r="C86" t="s">
        <v>209</v>
      </c>
      <c r="D86" t="s">
        <v>8645</v>
      </c>
      <c r="E86" t="s">
        <v>8637</v>
      </c>
      <c r="F86" t="s">
        <v>8650</v>
      </c>
      <c r="G86" t="s">
        <v>8645</v>
      </c>
      <c r="H86" t="b">
        <v>0</v>
      </c>
      <c r="I86" t="b">
        <v>0</v>
      </c>
    </row>
    <row r="87" spans="1:9" x14ac:dyDescent="0.25">
      <c r="A87" s="49" t="s">
        <v>11166</v>
      </c>
      <c r="B87">
        <v>1</v>
      </c>
      <c r="C87" t="s">
        <v>423</v>
      </c>
      <c r="D87" t="s">
        <v>8645</v>
      </c>
      <c r="E87" t="s">
        <v>8666</v>
      </c>
      <c r="F87" t="s">
        <v>272</v>
      </c>
      <c r="G87" t="s">
        <v>8645</v>
      </c>
      <c r="H87" t="b">
        <v>0</v>
      </c>
      <c r="I87" t="b">
        <v>0</v>
      </c>
    </row>
    <row r="88" spans="1:9" x14ac:dyDescent="0.25">
      <c r="A88" s="49" t="s">
        <v>11166</v>
      </c>
      <c r="B88">
        <v>1</v>
      </c>
      <c r="C88" t="s">
        <v>108</v>
      </c>
      <c r="D88" t="s">
        <v>8643</v>
      </c>
      <c r="E88" t="s">
        <v>8488</v>
      </c>
      <c r="F88" t="s">
        <v>8644</v>
      </c>
      <c r="G88" t="s">
        <v>8648</v>
      </c>
      <c r="H88" t="b">
        <v>0</v>
      </c>
      <c r="I88" t="b">
        <v>0</v>
      </c>
    </row>
    <row r="89" spans="1:9" x14ac:dyDescent="0.25">
      <c r="A89" s="49" t="s">
        <v>11166</v>
      </c>
      <c r="B89">
        <v>1</v>
      </c>
      <c r="C89" t="s">
        <v>8734</v>
      </c>
      <c r="D89" t="s">
        <v>8643</v>
      </c>
      <c r="E89" t="s">
        <v>8488</v>
      </c>
      <c r="F89" t="s">
        <v>8644</v>
      </c>
      <c r="G89" t="s">
        <v>8649</v>
      </c>
      <c r="H89" t="b">
        <v>0</v>
      </c>
      <c r="I89" t="b">
        <v>0</v>
      </c>
    </row>
    <row r="90" spans="1:9" x14ac:dyDescent="0.25">
      <c r="A90" s="49" t="s">
        <v>11166</v>
      </c>
      <c r="B90">
        <v>1</v>
      </c>
      <c r="C90" t="s">
        <v>386</v>
      </c>
      <c r="D90" t="s">
        <v>8645</v>
      </c>
      <c r="E90" t="s">
        <v>8659</v>
      </c>
      <c r="F90" t="s">
        <v>148</v>
      </c>
      <c r="G90" t="s">
        <v>8645</v>
      </c>
      <c r="H90" t="b">
        <v>0</v>
      </c>
      <c r="I90" t="b">
        <v>0</v>
      </c>
    </row>
    <row r="91" spans="1:9" x14ac:dyDescent="0.25">
      <c r="A91" s="49" t="s">
        <v>11166</v>
      </c>
      <c r="B91">
        <v>1</v>
      </c>
      <c r="C91" t="s">
        <v>14738</v>
      </c>
      <c r="D91" t="s">
        <v>8645</v>
      </c>
      <c r="E91" t="s">
        <v>8646</v>
      </c>
      <c r="F91" t="s">
        <v>8646</v>
      </c>
      <c r="G91" t="s">
        <v>8645</v>
      </c>
      <c r="H91" t="b">
        <v>0</v>
      </c>
      <c r="I91" t="b">
        <v>0</v>
      </c>
    </row>
    <row r="92" spans="1:9" x14ac:dyDescent="0.25">
      <c r="A92" s="49" t="s">
        <v>11166</v>
      </c>
      <c r="B92">
        <v>1</v>
      </c>
      <c r="C92" t="s">
        <v>415</v>
      </c>
      <c r="D92" t="s">
        <v>8645</v>
      </c>
      <c r="E92" t="s">
        <v>8667</v>
      </c>
      <c r="F92" t="s">
        <v>272</v>
      </c>
      <c r="G92" t="s">
        <v>8645</v>
      </c>
      <c r="H92" t="b">
        <v>0</v>
      </c>
      <c r="I92" t="b">
        <v>1</v>
      </c>
    </row>
    <row r="93" spans="1:9" x14ac:dyDescent="0.25">
      <c r="A93" s="49" t="s">
        <v>11166</v>
      </c>
      <c r="B93">
        <v>1</v>
      </c>
      <c r="C93" t="s">
        <v>244</v>
      </c>
      <c r="D93" t="s">
        <v>8646</v>
      </c>
      <c r="E93" t="s">
        <v>8667</v>
      </c>
      <c r="F93" t="s">
        <v>272</v>
      </c>
      <c r="G93" t="s">
        <v>8648</v>
      </c>
      <c r="H93" t="b">
        <v>0</v>
      </c>
      <c r="I93" t="b">
        <v>0</v>
      </c>
    </row>
    <row r="94" spans="1:9" x14ac:dyDescent="0.25">
      <c r="A94" s="49" t="s">
        <v>11166</v>
      </c>
      <c r="B94">
        <v>1</v>
      </c>
      <c r="C94" t="s">
        <v>51</v>
      </c>
      <c r="D94" t="s">
        <v>26</v>
      </c>
      <c r="E94" t="s">
        <v>25</v>
      </c>
      <c r="F94" t="s">
        <v>25</v>
      </c>
      <c r="G94" t="s">
        <v>487</v>
      </c>
      <c r="H94" t="b">
        <v>0</v>
      </c>
      <c r="I94" t="b">
        <v>0</v>
      </c>
    </row>
    <row r="95" spans="1:9" x14ac:dyDescent="0.25">
      <c r="A95" s="49" t="s">
        <v>11166</v>
      </c>
      <c r="B95">
        <v>1</v>
      </c>
      <c r="C95" t="s">
        <v>229</v>
      </c>
      <c r="D95" t="s">
        <v>8645</v>
      </c>
      <c r="E95" t="s">
        <v>8637</v>
      </c>
      <c r="F95" t="s">
        <v>8650</v>
      </c>
      <c r="G95" t="s">
        <v>8645</v>
      </c>
      <c r="H95" t="b">
        <v>1</v>
      </c>
      <c r="I95" t="b">
        <v>0</v>
      </c>
    </row>
    <row r="96" spans="1:9" x14ac:dyDescent="0.25">
      <c r="A96" s="49" t="s">
        <v>11166</v>
      </c>
      <c r="B96">
        <v>1</v>
      </c>
      <c r="C96" t="s">
        <v>16229</v>
      </c>
      <c r="D96" t="s">
        <v>16230</v>
      </c>
      <c r="E96" t="s">
        <v>8646</v>
      </c>
      <c r="F96" t="s">
        <v>8646</v>
      </c>
      <c r="G96" t="s">
        <v>487</v>
      </c>
      <c r="H96" t="b">
        <v>0</v>
      </c>
      <c r="I96" t="b">
        <v>0</v>
      </c>
    </row>
    <row r="97" spans="1:9" x14ac:dyDescent="0.25">
      <c r="A97" s="49" t="s">
        <v>11166</v>
      </c>
      <c r="B97">
        <v>1</v>
      </c>
      <c r="C97" t="s">
        <v>2295</v>
      </c>
      <c r="D97" t="s">
        <v>8645</v>
      </c>
      <c r="E97" t="s">
        <v>8659</v>
      </c>
      <c r="F97" t="s">
        <v>148</v>
      </c>
      <c r="G97" t="s">
        <v>8645</v>
      </c>
      <c r="H97" t="b">
        <v>0</v>
      </c>
      <c r="I97" t="b">
        <v>0</v>
      </c>
    </row>
    <row r="98" spans="1:9" x14ac:dyDescent="0.25">
      <c r="A98" s="49" t="s">
        <v>11166</v>
      </c>
      <c r="B98">
        <v>1</v>
      </c>
      <c r="C98" t="s">
        <v>181</v>
      </c>
      <c r="D98" t="s">
        <v>8645</v>
      </c>
      <c r="E98" t="s">
        <v>8659</v>
      </c>
      <c r="F98" t="s">
        <v>148</v>
      </c>
      <c r="G98" t="s">
        <v>8645</v>
      </c>
      <c r="H98" t="b">
        <v>0</v>
      </c>
      <c r="I98" t="b">
        <v>0</v>
      </c>
    </row>
    <row r="99" spans="1:9" x14ac:dyDescent="0.25">
      <c r="A99" s="49" t="s">
        <v>11166</v>
      </c>
      <c r="B99">
        <v>1</v>
      </c>
      <c r="C99" t="s">
        <v>32</v>
      </c>
      <c r="D99" t="s">
        <v>8646</v>
      </c>
      <c r="E99" t="s">
        <v>25</v>
      </c>
      <c r="F99" t="s">
        <v>25</v>
      </c>
      <c r="G99" t="s">
        <v>8647</v>
      </c>
      <c r="H99" t="b">
        <v>0</v>
      </c>
      <c r="I99" t="b">
        <v>0</v>
      </c>
    </row>
    <row r="100" spans="1:9" x14ac:dyDescent="0.25">
      <c r="A100" s="49" t="s">
        <v>11166</v>
      </c>
      <c r="B100">
        <v>1</v>
      </c>
      <c r="C100" t="s">
        <v>147</v>
      </c>
      <c r="D100" t="s">
        <v>8645</v>
      </c>
      <c r="E100" t="s">
        <v>8659</v>
      </c>
      <c r="F100" t="s">
        <v>148</v>
      </c>
      <c r="G100" t="s">
        <v>8645</v>
      </c>
      <c r="H100" t="b">
        <v>0</v>
      </c>
      <c r="I100" t="b">
        <v>0</v>
      </c>
    </row>
    <row r="101" spans="1:9" x14ac:dyDescent="0.25">
      <c r="A101" s="49" t="s">
        <v>11166</v>
      </c>
      <c r="B101">
        <v>1</v>
      </c>
      <c r="C101" t="s">
        <v>14739</v>
      </c>
      <c r="D101" t="s">
        <v>14740</v>
      </c>
      <c r="E101" t="s">
        <v>8646</v>
      </c>
      <c r="F101" t="s">
        <v>8646</v>
      </c>
      <c r="G101" t="s">
        <v>487</v>
      </c>
      <c r="H101" t="b">
        <v>0</v>
      </c>
      <c r="I101" t="b">
        <v>0</v>
      </c>
    </row>
    <row r="102" spans="1:9" x14ac:dyDescent="0.25">
      <c r="A102" s="49" t="s">
        <v>11166</v>
      </c>
      <c r="B102">
        <v>1</v>
      </c>
      <c r="C102" t="s">
        <v>37</v>
      </c>
      <c r="D102" t="s">
        <v>26</v>
      </c>
      <c r="E102" t="s">
        <v>25</v>
      </c>
      <c r="F102" t="s">
        <v>25</v>
      </c>
      <c r="G102" t="s">
        <v>487</v>
      </c>
      <c r="H102" t="b">
        <v>0</v>
      </c>
      <c r="I102" t="b">
        <v>0</v>
      </c>
    </row>
    <row r="103" spans="1:9" x14ac:dyDescent="0.25">
      <c r="A103" s="49" t="s">
        <v>11166</v>
      </c>
      <c r="B103">
        <v>1</v>
      </c>
      <c r="C103" t="s">
        <v>323</v>
      </c>
      <c r="D103" t="s">
        <v>8646</v>
      </c>
      <c r="E103" t="s">
        <v>324</v>
      </c>
      <c r="F103" t="s">
        <v>324</v>
      </c>
      <c r="G103" t="s">
        <v>8647</v>
      </c>
      <c r="H103" t="b">
        <v>0</v>
      </c>
      <c r="I103" t="b">
        <v>0</v>
      </c>
    </row>
    <row r="104" spans="1:9" x14ac:dyDescent="0.25">
      <c r="A104" s="49" t="s">
        <v>11166</v>
      </c>
      <c r="B104">
        <v>1</v>
      </c>
      <c r="C104" t="s">
        <v>204</v>
      </c>
      <c r="D104" t="s">
        <v>8645</v>
      </c>
      <c r="E104" t="s">
        <v>8490</v>
      </c>
      <c r="F104" t="s">
        <v>148</v>
      </c>
      <c r="G104" t="s">
        <v>8645</v>
      </c>
      <c r="H104" t="b">
        <v>0</v>
      </c>
      <c r="I104" t="b">
        <v>0</v>
      </c>
    </row>
    <row r="105" spans="1:9" x14ac:dyDescent="0.25">
      <c r="A105" s="49" t="s">
        <v>11166</v>
      </c>
      <c r="B105">
        <v>1</v>
      </c>
      <c r="C105" t="s">
        <v>69</v>
      </c>
      <c r="D105" t="s">
        <v>26</v>
      </c>
      <c r="E105" t="s">
        <v>25</v>
      </c>
      <c r="F105" t="s">
        <v>25</v>
      </c>
      <c r="G105" t="s">
        <v>487</v>
      </c>
      <c r="H105" t="b">
        <v>0</v>
      </c>
      <c r="I105" t="b">
        <v>0</v>
      </c>
    </row>
    <row r="106" spans="1:9" x14ac:dyDescent="0.25">
      <c r="A106" s="49" t="s">
        <v>11166</v>
      </c>
      <c r="B106">
        <v>1</v>
      </c>
      <c r="C106" t="s">
        <v>339</v>
      </c>
      <c r="D106" t="s">
        <v>8645</v>
      </c>
      <c r="E106" t="s">
        <v>8653</v>
      </c>
      <c r="F106" t="s">
        <v>2</v>
      </c>
      <c r="G106" t="s">
        <v>8645</v>
      </c>
      <c r="H106" t="b">
        <v>0</v>
      </c>
      <c r="I106" t="b">
        <v>1</v>
      </c>
    </row>
    <row r="107" spans="1:9" x14ac:dyDescent="0.25">
      <c r="A107" s="49" t="s">
        <v>11166</v>
      </c>
      <c r="B107">
        <v>1</v>
      </c>
      <c r="C107" t="s">
        <v>269</v>
      </c>
      <c r="D107" t="s">
        <v>8645</v>
      </c>
      <c r="E107" t="s">
        <v>8654</v>
      </c>
      <c r="F107" t="s">
        <v>369</v>
      </c>
      <c r="G107" t="s">
        <v>8645</v>
      </c>
      <c r="H107" t="b">
        <v>0</v>
      </c>
      <c r="I107" t="b">
        <v>0</v>
      </c>
    </row>
    <row r="108" spans="1:9" x14ac:dyDescent="0.25">
      <c r="A108" s="49" t="s">
        <v>11166</v>
      </c>
      <c r="B108">
        <v>1</v>
      </c>
      <c r="C108" t="s">
        <v>379</v>
      </c>
      <c r="D108" t="s">
        <v>149</v>
      </c>
      <c r="E108" t="s">
        <v>8659</v>
      </c>
      <c r="F108" t="s">
        <v>148</v>
      </c>
      <c r="G108" t="s">
        <v>8647</v>
      </c>
      <c r="H108" t="b">
        <v>0</v>
      </c>
      <c r="I108" t="b">
        <v>0</v>
      </c>
    </row>
    <row r="109" spans="1:9" x14ac:dyDescent="0.25">
      <c r="A109" s="49" t="s">
        <v>11166</v>
      </c>
      <c r="B109">
        <v>1</v>
      </c>
      <c r="C109" t="s">
        <v>383</v>
      </c>
      <c r="D109" t="s">
        <v>149</v>
      </c>
      <c r="E109" t="s">
        <v>8659</v>
      </c>
      <c r="F109" t="s">
        <v>148</v>
      </c>
      <c r="G109" t="s">
        <v>8647</v>
      </c>
      <c r="H109" t="b">
        <v>0</v>
      </c>
      <c r="I109" t="b">
        <v>0</v>
      </c>
    </row>
    <row r="110" spans="1:9" x14ac:dyDescent="0.25">
      <c r="A110" s="49" t="s">
        <v>11166</v>
      </c>
      <c r="B110">
        <v>1</v>
      </c>
      <c r="C110" t="s">
        <v>84</v>
      </c>
      <c r="D110" t="s">
        <v>8645</v>
      </c>
      <c r="E110" t="s">
        <v>25</v>
      </c>
      <c r="F110" t="s">
        <v>25</v>
      </c>
      <c r="G110" t="s">
        <v>8645</v>
      </c>
      <c r="H110" t="b">
        <v>0</v>
      </c>
      <c r="I110" t="b">
        <v>0</v>
      </c>
    </row>
    <row r="111" spans="1:9" x14ac:dyDescent="0.25">
      <c r="A111" s="49" t="s">
        <v>11166</v>
      </c>
      <c r="B111">
        <v>1</v>
      </c>
      <c r="C111" t="s">
        <v>279</v>
      </c>
      <c r="D111" t="s">
        <v>8657</v>
      </c>
      <c r="E111" t="s">
        <v>8654</v>
      </c>
      <c r="F111" t="s">
        <v>369</v>
      </c>
      <c r="G111" t="s">
        <v>8646</v>
      </c>
      <c r="H111" t="b">
        <v>1</v>
      </c>
      <c r="I111" t="b">
        <v>0</v>
      </c>
    </row>
    <row r="112" spans="1:9" x14ac:dyDescent="0.25">
      <c r="A112" s="49" t="s">
        <v>11166</v>
      </c>
      <c r="B112">
        <v>1</v>
      </c>
      <c r="C112" t="s">
        <v>16233</v>
      </c>
      <c r="D112" t="s">
        <v>16234</v>
      </c>
      <c r="E112" t="s">
        <v>8490</v>
      </c>
      <c r="F112" t="s">
        <v>148</v>
      </c>
      <c r="G112" t="s">
        <v>487</v>
      </c>
      <c r="H112" t="b">
        <v>0</v>
      </c>
      <c r="I112" t="b">
        <v>0</v>
      </c>
    </row>
    <row r="113" spans="1:9" x14ac:dyDescent="0.25">
      <c r="A113" s="49" t="s">
        <v>11166</v>
      </c>
      <c r="B113">
        <v>1</v>
      </c>
      <c r="C113" t="s">
        <v>214</v>
      </c>
      <c r="D113" t="s">
        <v>8643</v>
      </c>
      <c r="E113" t="s">
        <v>8637</v>
      </c>
      <c r="F113" t="s">
        <v>8650</v>
      </c>
      <c r="G113" t="s">
        <v>487</v>
      </c>
      <c r="H113" t="b">
        <v>0</v>
      </c>
      <c r="I113" t="b">
        <v>0</v>
      </c>
    </row>
    <row r="114" spans="1:9" x14ac:dyDescent="0.25">
      <c r="A114" s="49" t="s">
        <v>11166</v>
      </c>
      <c r="B114">
        <v>1</v>
      </c>
      <c r="C114" t="s">
        <v>356</v>
      </c>
      <c r="D114" t="s">
        <v>357</v>
      </c>
      <c r="E114" t="s">
        <v>25</v>
      </c>
      <c r="F114" t="s">
        <v>25</v>
      </c>
      <c r="G114" t="s">
        <v>8647</v>
      </c>
      <c r="H114" t="b">
        <v>0</v>
      </c>
      <c r="I114" t="b">
        <v>1</v>
      </c>
    </row>
    <row r="115" spans="1:9" x14ac:dyDescent="0.25">
      <c r="A115" s="49" t="s">
        <v>11166</v>
      </c>
      <c r="B115">
        <v>1</v>
      </c>
      <c r="C115" t="s">
        <v>389</v>
      </c>
      <c r="D115" t="s">
        <v>8662</v>
      </c>
      <c r="E115" t="s">
        <v>8659</v>
      </c>
      <c r="F115" t="s">
        <v>148</v>
      </c>
      <c r="G115" t="s">
        <v>8647</v>
      </c>
      <c r="H115" t="b">
        <v>0</v>
      </c>
      <c r="I115" t="b">
        <v>0</v>
      </c>
    </row>
    <row r="116" spans="1:9" x14ac:dyDescent="0.25">
      <c r="A116" s="49" t="s">
        <v>11166</v>
      </c>
      <c r="B116">
        <v>1</v>
      </c>
      <c r="C116" t="s">
        <v>66</v>
      </c>
      <c r="D116" t="s">
        <v>8645</v>
      </c>
      <c r="E116" t="s">
        <v>25</v>
      </c>
      <c r="F116" t="s">
        <v>25</v>
      </c>
      <c r="G116" t="s">
        <v>8645</v>
      </c>
      <c r="H116" t="b">
        <v>0</v>
      </c>
      <c r="I116" t="b">
        <v>0</v>
      </c>
    </row>
    <row r="117" spans="1:9" x14ac:dyDescent="0.25">
      <c r="A117" s="49" t="s">
        <v>11166</v>
      </c>
      <c r="B117">
        <v>1</v>
      </c>
      <c r="C117" t="s">
        <v>293</v>
      </c>
      <c r="D117" t="s">
        <v>287</v>
      </c>
      <c r="E117" t="s">
        <v>8489</v>
      </c>
      <c r="F117" t="s">
        <v>369</v>
      </c>
      <c r="G117" t="s">
        <v>487</v>
      </c>
      <c r="H117" t="b">
        <v>0</v>
      </c>
      <c r="I117" t="b">
        <v>0</v>
      </c>
    </row>
    <row r="118" spans="1:9" x14ac:dyDescent="0.25">
      <c r="A118" s="49" t="s">
        <v>11166</v>
      </c>
      <c r="B118">
        <v>1</v>
      </c>
      <c r="C118" t="s">
        <v>313</v>
      </c>
      <c r="D118" t="s">
        <v>8645</v>
      </c>
      <c r="E118" t="s">
        <v>8659</v>
      </c>
      <c r="F118" t="s">
        <v>148</v>
      </c>
      <c r="G118" t="s">
        <v>8645</v>
      </c>
      <c r="H118" t="b">
        <v>0</v>
      </c>
      <c r="I118" t="b">
        <v>0</v>
      </c>
    </row>
    <row r="119" spans="1:9" x14ac:dyDescent="0.25">
      <c r="A119" s="49" t="s">
        <v>11166</v>
      </c>
      <c r="B119">
        <v>1</v>
      </c>
      <c r="C119" t="s">
        <v>91</v>
      </c>
      <c r="D119" t="s">
        <v>8643</v>
      </c>
      <c r="E119" t="s">
        <v>8488</v>
      </c>
      <c r="F119" t="s">
        <v>8644</v>
      </c>
      <c r="G119" t="s">
        <v>8648</v>
      </c>
      <c r="H119" t="b">
        <v>1</v>
      </c>
      <c r="I119" t="b">
        <v>0</v>
      </c>
    </row>
    <row r="120" spans="1:9" x14ac:dyDescent="0.25">
      <c r="A120" s="49" t="s">
        <v>11166</v>
      </c>
      <c r="B120">
        <v>1</v>
      </c>
      <c r="C120" t="s">
        <v>403</v>
      </c>
      <c r="D120" t="s">
        <v>8645</v>
      </c>
      <c r="E120" t="s">
        <v>8666</v>
      </c>
      <c r="F120" t="s">
        <v>272</v>
      </c>
      <c r="G120" t="s">
        <v>8645</v>
      </c>
      <c r="H120" t="b">
        <v>0</v>
      </c>
      <c r="I120" t="b">
        <v>0</v>
      </c>
    </row>
    <row r="121" spans="1:9" x14ac:dyDescent="0.25">
      <c r="A121" s="49" t="s">
        <v>11166</v>
      </c>
      <c r="B121">
        <v>1</v>
      </c>
      <c r="C121" t="s">
        <v>329</v>
      </c>
      <c r="D121" t="s">
        <v>8645</v>
      </c>
      <c r="E121" t="s">
        <v>324</v>
      </c>
      <c r="F121" t="s">
        <v>324</v>
      </c>
      <c r="G121" t="s">
        <v>8645</v>
      </c>
      <c r="H121" t="b">
        <v>0</v>
      </c>
      <c r="I121" t="b">
        <v>1</v>
      </c>
    </row>
    <row r="122" spans="1:9" x14ac:dyDescent="0.25">
      <c r="A122" s="49" t="s">
        <v>11166</v>
      </c>
      <c r="B122">
        <v>1</v>
      </c>
      <c r="C122" t="s">
        <v>222</v>
      </c>
      <c r="D122" t="s">
        <v>8643</v>
      </c>
      <c r="E122" t="s">
        <v>8637</v>
      </c>
      <c r="F122" t="s">
        <v>8650</v>
      </c>
      <c r="G122" t="s">
        <v>487</v>
      </c>
      <c r="H122" t="b">
        <v>1</v>
      </c>
      <c r="I122" t="b">
        <v>0</v>
      </c>
    </row>
    <row r="123" spans="1:9" x14ac:dyDescent="0.25">
      <c r="A123" s="49" t="s">
        <v>11166</v>
      </c>
      <c r="B123">
        <v>1</v>
      </c>
      <c r="C123" t="s">
        <v>172</v>
      </c>
      <c r="D123" t="s">
        <v>8645</v>
      </c>
      <c r="E123" t="s">
        <v>8659</v>
      </c>
      <c r="F123" t="s">
        <v>148</v>
      </c>
      <c r="G123" t="s">
        <v>8645</v>
      </c>
      <c r="H123" t="b">
        <v>1</v>
      </c>
      <c r="I123" t="b">
        <v>0</v>
      </c>
    </row>
    <row r="124" spans="1:9" x14ac:dyDescent="0.25">
      <c r="A124" s="49" t="s">
        <v>11166</v>
      </c>
      <c r="B124">
        <v>1</v>
      </c>
      <c r="C124" t="s">
        <v>177</v>
      </c>
      <c r="D124" t="s">
        <v>8645</v>
      </c>
      <c r="E124" t="s">
        <v>8659</v>
      </c>
      <c r="F124" t="s">
        <v>148</v>
      </c>
      <c r="G124" t="s">
        <v>8645</v>
      </c>
      <c r="H124" t="b">
        <v>1</v>
      </c>
      <c r="I124" t="b">
        <v>0</v>
      </c>
    </row>
    <row r="125" spans="1:9" x14ac:dyDescent="0.25">
      <c r="A125" s="49" t="s">
        <v>11166</v>
      </c>
      <c r="B125">
        <v>1</v>
      </c>
      <c r="C125" t="s">
        <v>7459</v>
      </c>
      <c r="D125" t="s">
        <v>8645</v>
      </c>
      <c r="E125" t="s">
        <v>8488</v>
      </c>
      <c r="F125" t="s">
        <v>8644</v>
      </c>
      <c r="G125" t="s">
        <v>8645</v>
      </c>
      <c r="H125" t="b">
        <v>1</v>
      </c>
      <c r="I125" t="b">
        <v>0</v>
      </c>
    </row>
    <row r="126" spans="1:9" x14ac:dyDescent="0.25">
      <c r="A126" s="49" t="s">
        <v>11166</v>
      </c>
      <c r="B126">
        <v>1</v>
      </c>
      <c r="C126" t="s">
        <v>63</v>
      </c>
      <c r="D126" t="s">
        <v>26</v>
      </c>
      <c r="E126" t="s">
        <v>25</v>
      </c>
      <c r="F126" t="s">
        <v>25</v>
      </c>
      <c r="G126" t="s">
        <v>487</v>
      </c>
      <c r="H126" t="b">
        <v>1</v>
      </c>
      <c r="I126" t="b">
        <v>0</v>
      </c>
    </row>
    <row r="127" spans="1:9" x14ac:dyDescent="0.25">
      <c r="A127" s="49" t="s">
        <v>11166</v>
      </c>
      <c r="B127">
        <v>1</v>
      </c>
      <c r="C127" t="s">
        <v>235</v>
      </c>
      <c r="D127" t="s">
        <v>8643</v>
      </c>
      <c r="E127" t="s">
        <v>8637</v>
      </c>
      <c r="F127" t="s">
        <v>8650</v>
      </c>
      <c r="G127" t="s">
        <v>487</v>
      </c>
      <c r="H127" t="b">
        <v>1</v>
      </c>
      <c r="I127" t="b">
        <v>0</v>
      </c>
    </row>
    <row r="128" spans="1:9" x14ac:dyDescent="0.25">
      <c r="A128" s="49" t="s">
        <v>11166</v>
      </c>
      <c r="B128">
        <v>1</v>
      </c>
      <c r="C128" t="s">
        <v>192</v>
      </c>
      <c r="D128" t="s">
        <v>149</v>
      </c>
      <c r="E128" t="s">
        <v>8659</v>
      </c>
      <c r="F128" t="s">
        <v>148</v>
      </c>
      <c r="G128" t="s">
        <v>8648</v>
      </c>
      <c r="H128" t="b">
        <v>1</v>
      </c>
      <c r="I128" t="b">
        <v>0</v>
      </c>
    </row>
    <row r="129" spans="1:9" x14ac:dyDescent="0.25">
      <c r="A129" s="49" t="s">
        <v>11166</v>
      </c>
      <c r="B129">
        <v>1</v>
      </c>
      <c r="C129" t="s">
        <v>45</v>
      </c>
      <c r="D129" t="s">
        <v>26</v>
      </c>
      <c r="E129" t="s">
        <v>25</v>
      </c>
      <c r="F129" t="s">
        <v>25</v>
      </c>
      <c r="G129" t="s">
        <v>8647</v>
      </c>
      <c r="H129" t="b">
        <v>1</v>
      </c>
      <c r="I129" t="b">
        <v>0</v>
      </c>
    </row>
    <row r="130" spans="1:9" x14ac:dyDescent="0.25">
      <c r="A130" s="49" t="s">
        <v>11166</v>
      </c>
      <c r="B130">
        <v>1</v>
      </c>
      <c r="C130" t="s">
        <v>217</v>
      </c>
      <c r="D130" t="s">
        <v>8645</v>
      </c>
      <c r="E130" t="s">
        <v>8637</v>
      </c>
      <c r="F130" t="s">
        <v>8650</v>
      </c>
      <c r="G130" t="s">
        <v>8645</v>
      </c>
      <c r="H130" t="b">
        <v>1</v>
      </c>
      <c r="I130" t="b">
        <v>0</v>
      </c>
    </row>
    <row r="131" spans="1:9" x14ac:dyDescent="0.25">
      <c r="A131" s="49" t="s">
        <v>11166</v>
      </c>
      <c r="B131">
        <v>1</v>
      </c>
      <c r="C131" t="s">
        <v>186</v>
      </c>
      <c r="D131" t="s">
        <v>149</v>
      </c>
      <c r="E131" t="s">
        <v>8659</v>
      </c>
      <c r="F131" t="s">
        <v>148</v>
      </c>
      <c r="G131" t="s">
        <v>8663</v>
      </c>
      <c r="H131" t="b">
        <v>1</v>
      </c>
      <c r="I131" t="b">
        <v>0</v>
      </c>
    </row>
    <row r="132" spans="1:9" x14ac:dyDescent="0.25">
      <c r="A132" s="49" t="s">
        <v>11166</v>
      </c>
      <c r="B132">
        <v>1</v>
      </c>
      <c r="C132" t="s">
        <v>154</v>
      </c>
      <c r="D132" t="s">
        <v>8664</v>
      </c>
      <c r="E132" t="s">
        <v>8659</v>
      </c>
      <c r="F132" t="s">
        <v>148</v>
      </c>
      <c r="G132" t="s">
        <v>8660</v>
      </c>
      <c r="H132" t="b">
        <v>0</v>
      </c>
      <c r="I132" t="b">
        <v>0</v>
      </c>
    </row>
    <row r="133" spans="1:9" x14ac:dyDescent="0.25">
      <c r="A133" s="49" t="s">
        <v>11166</v>
      </c>
      <c r="B133">
        <v>1</v>
      </c>
      <c r="C133" t="s">
        <v>262</v>
      </c>
      <c r="D133" t="s">
        <v>8645</v>
      </c>
      <c r="E133" t="s">
        <v>8654</v>
      </c>
      <c r="F133" t="s">
        <v>369</v>
      </c>
      <c r="G133" t="s">
        <v>8645</v>
      </c>
      <c r="H133" t="b">
        <v>1</v>
      </c>
      <c r="I133" t="b">
        <v>0</v>
      </c>
    </row>
    <row r="134" spans="1:9" x14ac:dyDescent="0.25">
      <c r="A134" s="49" t="s">
        <v>11166</v>
      </c>
      <c r="B134">
        <v>1</v>
      </c>
      <c r="C134" t="s">
        <v>286</v>
      </c>
      <c r="D134" t="s">
        <v>8645</v>
      </c>
      <c r="E134" t="s">
        <v>8489</v>
      </c>
      <c r="F134" t="s">
        <v>369</v>
      </c>
      <c r="G134" t="s">
        <v>8645</v>
      </c>
      <c r="H134" t="b">
        <v>0</v>
      </c>
      <c r="I134" t="b">
        <v>0</v>
      </c>
    </row>
    <row r="135" spans="1:9" x14ac:dyDescent="0.25">
      <c r="A135" s="49" t="s">
        <v>11166</v>
      </c>
      <c r="B135">
        <v>1</v>
      </c>
      <c r="C135" t="s">
        <v>14737</v>
      </c>
      <c r="D135" t="s">
        <v>8645</v>
      </c>
      <c r="E135" t="s">
        <v>8489</v>
      </c>
      <c r="F135" t="s">
        <v>369</v>
      </c>
      <c r="G135" t="s">
        <v>8645</v>
      </c>
      <c r="H135" t="b">
        <v>0</v>
      </c>
      <c r="I135" t="b">
        <v>0</v>
      </c>
    </row>
    <row r="136" spans="1:9" x14ac:dyDescent="0.25">
      <c r="A136" s="49" t="s">
        <v>11166</v>
      </c>
      <c r="B136">
        <v>1</v>
      </c>
      <c r="C136" t="s">
        <v>102</v>
      </c>
      <c r="D136" t="s">
        <v>8794</v>
      </c>
      <c r="E136" t="s">
        <v>8488</v>
      </c>
      <c r="F136" t="s">
        <v>8644</v>
      </c>
      <c r="G136" t="s">
        <v>487</v>
      </c>
      <c r="H136" t="b">
        <v>1</v>
      </c>
      <c r="I136" t="b">
        <v>0</v>
      </c>
    </row>
    <row r="137" spans="1:9" x14ac:dyDescent="0.25">
      <c r="A137" s="49" t="s">
        <v>11166</v>
      </c>
      <c r="B137">
        <v>1</v>
      </c>
      <c r="C137" t="s">
        <v>99</v>
      </c>
      <c r="D137" t="s">
        <v>8643</v>
      </c>
      <c r="E137" t="s">
        <v>8488</v>
      </c>
      <c r="F137" t="s">
        <v>8644</v>
      </c>
      <c r="G137" t="s">
        <v>487</v>
      </c>
      <c r="H137" t="b">
        <v>1</v>
      </c>
      <c r="I137" t="b">
        <v>0</v>
      </c>
    </row>
    <row r="138" spans="1:9" x14ac:dyDescent="0.25">
      <c r="A138" s="49" t="s">
        <v>11166</v>
      </c>
      <c r="B138">
        <v>1</v>
      </c>
      <c r="C138" t="s">
        <v>129</v>
      </c>
      <c r="D138" t="s">
        <v>8643</v>
      </c>
      <c r="E138" t="s">
        <v>8488</v>
      </c>
      <c r="F138" t="s">
        <v>8644</v>
      </c>
      <c r="G138" t="s">
        <v>487</v>
      </c>
      <c r="H138" t="b">
        <v>1</v>
      </c>
      <c r="I138" t="b">
        <v>0</v>
      </c>
    </row>
    <row r="139" spans="1:9" x14ac:dyDescent="0.25">
      <c r="A139" s="49" t="s">
        <v>11166</v>
      </c>
      <c r="B139">
        <v>1</v>
      </c>
      <c r="C139" t="s">
        <v>16226</v>
      </c>
      <c r="D139" t="s">
        <v>16227</v>
      </c>
      <c r="E139" t="s">
        <v>8637</v>
      </c>
      <c r="F139" t="s">
        <v>8650</v>
      </c>
      <c r="G139" t="s">
        <v>487</v>
      </c>
      <c r="H139" t="b">
        <v>0</v>
      </c>
      <c r="I139" t="b">
        <v>0</v>
      </c>
    </row>
    <row r="140" spans="1:9" x14ac:dyDescent="0.25">
      <c r="A140" s="49" t="s">
        <v>11166</v>
      </c>
      <c r="B140">
        <v>1</v>
      </c>
      <c r="C140" t="s">
        <v>15</v>
      </c>
      <c r="D140" t="s">
        <v>8646</v>
      </c>
      <c r="E140" t="s">
        <v>2</v>
      </c>
      <c r="F140" t="s">
        <v>2</v>
      </c>
      <c r="G140" t="s">
        <v>8648</v>
      </c>
      <c r="H140" t="b">
        <v>1</v>
      </c>
      <c r="I140" t="b">
        <v>1</v>
      </c>
    </row>
    <row r="141" spans="1:9" x14ac:dyDescent="0.25">
      <c r="A141" s="49" t="s">
        <v>11166</v>
      </c>
      <c r="B141">
        <v>1</v>
      </c>
      <c r="C141" t="s">
        <v>20</v>
      </c>
      <c r="D141" t="s">
        <v>8646</v>
      </c>
      <c r="E141" t="s">
        <v>2</v>
      </c>
      <c r="F141" t="s">
        <v>2</v>
      </c>
      <c r="G141" t="s">
        <v>8648</v>
      </c>
      <c r="H141" t="b">
        <v>1</v>
      </c>
      <c r="I141" t="b">
        <v>1</v>
      </c>
    </row>
    <row r="142" spans="1:9" x14ac:dyDescent="0.25">
      <c r="A142" s="49" t="s">
        <v>11166</v>
      </c>
      <c r="B142">
        <v>1</v>
      </c>
      <c r="C142" t="s">
        <v>14743</v>
      </c>
      <c r="D142" t="s">
        <v>8645</v>
      </c>
      <c r="E142" t="s">
        <v>8659</v>
      </c>
      <c r="F142" t="s">
        <v>148</v>
      </c>
      <c r="G142" t="s">
        <v>8645</v>
      </c>
      <c r="H142" t="b">
        <v>0</v>
      </c>
      <c r="I142" t="b">
        <v>0</v>
      </c>
    </row>
    <row r="143" spans="1:9" x14ac:dyDescent="0.25">
      <c r="A143" s="49" t="s">
        <v>11166</v>
      </c>
      <c r="B143">
        <v>1</v>
      </c>
      <c r="C143" t="s">
        <v>159</v>
      </c>
      <c r="D143" t="s">
        <v>149</v>
      </c>
      <c r="E143" t="s">
        <v>8659</v>
      </c>
      <c r="F143" t="s">
        <v>148</v>
      </c>
      <c r="G143" t="s">
        <v>8665</v>
      </c>
      <c r="H143" t="b">
        <v>0</v>
      </c>
      <c r="I143" t="b">
        <v>0</v>
      </c>
    </row>
    <row r="144" spans="1:9" x14ac:dyDescent="0.25">
      <c r="A144" s="49" t="s">
        <v>11166</v>
      </c>
      <c r="B144">
        <v>1</v>
      </c>
      <c r="C144" t="s">
        <v>352</v>
      </c>
      <c r="D144" t="s">
        <v>8645</v>
      </c>
      <c r="E144" t="s">
        <v>8489</v>
      </c>
      <c r="F144" t="s">
        <v>369</v>
      </c>
      <c r="G144" t="s">
        <v>8645</v>
      </c>
      <c r="H144" t="b">
        <v>0</v>
      </c>
      <c r="I144" t="b">
        <v>0</v>
      </c>
    </row>
    <row r="145" spans="1:15" x14ac:dyDescent="0.25">
      <c r="A145" s="49" t="s">
        <v>11166</v>
      </c>
      <c r="B145">
        <v>1</v>
      </c>
      <c r="C145" t="s">
        <v>363</v>
      </c>
      <c r="D145" t="s">
        <v>357</v>
      </c>
      <c r="E145" t="s">
        <v>357</v>
      </c>
      <c r="F145" t="s">
        <v>357</v>
      </c>
      <c r="G145" t="s">
        <v>487</v>
      </c>
      <c r="H145" t="b">
        <v>0</v>
      </c>
      <c r="I145" t="b">
        <v>1</v>
      </c>
    </row>
    <row r="146" spans="1:15" x14ac:dyDescent="0.25">
      <c r="A146" s="49" t="s">
        <v>11166</v>
      </c>
      <c r="B146">
        <v>1</v>
      </c>
      <c r="C146" t="s">
        <v>16228</v>
      </c>
      <c r="D146" t="s">
        <v>8643</v>
      </c>
      <c r="E146" t="s">
        <v>8637</v>
      </c>
      <c r="F146" t="s">
        <v>8650</v>
      </c>
      <c r="G146" t="s">
        <v>487</v>
      </c>
      <c r="H146" t="b">
        <v>0</v>
      </c>
      <c r="I146" t="b">
        <v>0</v>
      </c>
    </row>
    <row r="147" spans="1:15" x14ac:dyDescent="0.25">
      <c r="A147" s="49" t="s">
        <v>11166</v>
      </c>
      <c r="B147">
        <v>1</v>
      </c>
      <c r="C147" t="s">
        <v>420</v>
      </c>
      <c r="D147" t="s">
        <v>8645</v>
      </c>
      <c r="E147" t="s">
        <v>8637</v>
      </c>
      <c r="F147" t="s">
        <v>8650</v>
      </c>
      <c r="G147" t="s">
        <v>8645</v>
      </c>
      <c r="H147" t="b">
        <v>0</v>
      </c>
      <c r="I147" t="b">
        <v>0</v>
      </c>
    </row>
    <row r="148" spans="1:15" x14ac:dyDescent="0.25">
      <c r="A148" s="49" t="s">
        <v>11166</v>
      </c>
      <c r="B148">
        <v>1</v>
      </c>
      <c r="C148" t="s">
        <v>275</v>
      </c>
      <c r="D148" t="s">
        <v>8645</v>
      </c>
      <c r="E148" t="s">
        <v>8654</v>
      </c>
      <c r="F148" t="s">
        <v>369</v>
      </c>
      <c r="G148" t="s">
        <v>8645</v>
      </c>
      <c r="H148" t="b">
        <v>1</v>
      </c>
      <c r="I148" t="b">
        <v>0</v>
      </c>
    </row>
    <row r="149" spans="1:15" x14ac:dyDescent="0.25">
      <c r="A149" s="49" t="s">
        <v>11167</v>
      </c>
      <c r="B149">
        <v>2</v>
      </c>
      <c r="C149" t="s">
        <v>135</v>
      </c>
      <c r="E149" t="s">
        <v>76</v>
      </c>
      <c r="F149" t="s">
        <v>76</v>
      </c>
      <c r="J149" t="s">
        <v>134</v>
      </c>
      <c r="K149" t="s">
        <v>92</v>
      </c>
      <c r="L149" t="s">
        <v>3</v>
      </c>
      <c r="M149" t="s">
        <v>17</v>
      </c>
      <c r="N149" t="s">
        <v>7</v>
      </c>
      <c r="O149" t="s">
        <v>136</v>
      </c>
    </row>
    <row r="150" spans="1:15" x14ac:dyDescent="0.25">
      <c r="A150" s="49" t="s">
        <v>11167</v>
      </c>
      <c r="B150">
        <v>2</v>
      </c>
      <c r="C150" t="s">
        <v>115</v>
      </c>
      <c r="E150" t="s">
        <v>76</v>
      </c>
      <c r="F150" t="s">
        <v>76</v>
      </c>
      <c r="J150" t="s">
        <v>114</v>
      </c>
      <c r="K150" t="s">
        <v>92</v>
      </c>
      <c r="L150" t="s">
        <v>93</v>
      </c>
      <c r="M150" t="s">
        <v>116</v>
      </c>
      <c r="N150" t="s">
        <v>7</v>
      </c>
      <c r="O150" t="s">
        <v>117</v>
      </c>
    </row>
    <row r="151" spans="1:15" x14ac:dyDescent="0.25">
      <c r="A151" s="49" t="s">
        <v>11167</v>
      </c>
      <c r="B151">
        <v>2</v>
      </c>
      <c r="C151" t="s">
        <v>96</v>
      </c>
      <c r="E151" t="s">
        <v>76</v>
      </c>
      <c r="F151" t="s">
        <v>76</v>
      </c>
      <c r="J151" t="s">
        <v>95</v>
      </c>
      <c r="K151" t="s">
        <v>92</v>
      </c>
      <c r="L151" t="s">
        <v>93</v>
      </c>
      <c r="M151" t="s">
        <v>17</v>
      </c>
      <c r="N151" t="s">
        <v>7</v>
      </c>
      <c r="O151" t="s">
        <v>97</v>
      </c>
    </row>
    <row r="152" spans="1:15" x14ac:dyDescent="0.25">
      <c r="A152" s="49" t="s">
        <v>11167</v>
      </c>
      <c r="B152">
        <v>2</v>
      </c>
      <c r="C152" t="s">
        <v>398</v>
      </c>
      <c r="E152" t="s">
        <v>390</v>
      </c>
      <c r="F152" t="s">
        <v>272</v>
      </c>
      <c r="J152" t="s">
        <v>397</v>
      </c>
      <c r="K152" t="s">
        <v>399</v>
      </c>
      <c r="L152" t="s">
        <v>400</v>
      </c>
      <c r="M152" t="s">
        <v>6</v>
      </c>
      <c r="N152" t="s">
        <v>7</v>
      </c>
      <c r="O152" t="s">
        <v>401</v>
      </c>
    </row>
    <row r="153" spans="1:15" x14ac:dyDescent="0.25">
      <c r="A153" s="49" t="s">
        <v>11167</v>
      </c>
      <c r="B153">
        <v>2</v>
      </c>
      <c r="C153" t="s">
        <v>394</v>
      </c>
      <c r="E153" t="s">
        <v>390</v>
      </c>
      <c r="F153" t="s">
        <v>272</v>
      </c>
      <c r="J153" t="s">
        <v>393</v>
      </c>
      <c r="K153" t="s">
        <v>74</v>
      </c>
      <c r="L153" t="s">
        <v>85</v>
      </c>
      <c r="M153" t="s">
        <v>6</v>
      </c>
      <c r="N153" t="s">
        <v>7</v>
      </c>
      <c r="O153" t="s">
        <v>396</v>
      </c>
    </row>
    <row r="154" spans="1:15" x14ac:dyDescent="0.25">
      <c r="A154" s="49" t="s">
        <v>11167</v>
      </c>
      <c r="B154">
        <v>2</v>
      </c>
      <c r="C154" t="s">
        <v>290</v>
      </c>
      <c r="E154" t="s">
        <v>76</v>
      </c>
      <c r="F154" t="s">
        <v>76</v>
      </c>
      <c r="J154" t="s">
        <v>289</v>
      </c>
      <c r="K154" t="s">
        <v>287</v>
      </c>
      <c r="L154" t="s">
        <v>218</v>
      </c>
      <c r="M154" t="s">
        <v>6</v>
      </c>
      <c r="N154" t="s">
        <v>7</v>
      </c>
      <c r="O154" t="s">
        <v>291</v>
      </c>
    </row>
    <row r="155" spans="1:15" x14ac:dyDescent="0.25">
      <c r="A155" s="49" t="s">
        <v>11167</v>
      </c>
      <c r="B155">
        <v>2</v>
      </c>
      <c r="C155" t="s">
        <v>24</v>
      </c>
      <c r="E155" t="s">
        <v>25</v>
      </c>
      <c r="F155" t="s">
        <v>29</v>
      </c>
      <c r="J155" t="s">
        <v>23</v>
      </c>
      <c r="K155" t="s">
        <v>26</v>
      </c>
      <c r="L155" t="s">
        <v>27</v>
      </c>
      <c r="M155" t="s">
        <v>6</v>
      </c>
      <c r="N155" t="s">
        <v>7</v>
      </c>
      <c r="O155" t="s">
        <v>30</v>
      </c>
    </row>
    <row r="156" spans="1:15" x14ac:dyDescent="0.25">
      <c r="A156" s="49" t="s">
        <v>11167</v>
      </c>
      <c r="B156">
        <v>2</v>
      </c>
      <c r="C156" t="s">
        <v>256</v>
      </c>
      <c r="E156" t="s">
        <v>257</v>
      </c>
      <c r="F156" t="s">
        <v>29</v>
      </c>
      <c r="J156" t="s">
        <v>255</v>
      </c>
      <c r="K156" t="s">
        <v>258</v>
      </c>
      <c r="L156" t="s">
        <v>259</v>
      </c>
      <c r="M156" t="s">
        <v>17</v>
      </c>
      <c r="N156" t="s">
        <v>7</v>
      </c>
      <c r="O156" t="s">
        <v>260</v>
      </c>
    </row>
    <row r="157" spans="1:15" x14ac:dyDescent="0.25">
      <c r="A157" s="49" t="s">
        <v>11167</v>
      </c>
      <c r="B157">
        <v>2</v>
      </c>
      <c r="C157" t="s">
        <v>411</v>
      </c>
      <c r="E157" t="s">
        <v>390</v>
      </c>
      <c r="F157" t="s">
        <v>272</v>
      </c>
      <c r="J157" t="s">
        <v>410</v>
      </c>
      <c r="K157" t="s">
        <v>399</v>
      </c>
      <c r="L157" t="s">
        <v>400</v>
      </c>
      <c r="M157" t="s">
        <v>17</v>
      </c>
      <c r="N157" t="s">
        <v>412</v>
      </c>
      <c r="O157" t="s">
        <v>413</v>
      </c>
    </row>
    <row r="158" spans="1:15" x14ac:dyDescent="0.25">
      <c r="A158" s="49" t="s">
        <v>11167</v>
      </c>
      <c r="B158">
        <v>2</v>
      </c>
      <c r="C158" t="s">
        <v>195</v>
      </c>
      <c r="E158" t="s">
        <v>148</v>
      </c>
      <c r="F158" t="s">
        <v>76</v>
      </c>
      <c r="J158" t="s">
        <v>194</v>
      </c>
      <c r="K158" t="s">
        <v>149</v>
      </c>
      <c r="L158" t="s">
        <v>196</v>
      </c>
      <c r="M158" t="s">
        <v>6</v>
      </c>
      <c r="N158" t="s">
        <v>197</v>
      </c>
      <c r="O158" t="s">
        <v>198</v>
      </c>
    </row>
    <row r="159" spans="1:15" x14ac:dyDescent="0.25">
      <c r="A159" s="49" t="s">
        <v>11167</v>
      </c>
      <c r="B159">
        <v>2</v>
      </c>
      <c r="C159" t="s">
        <v>200</v>
      </c>
      <c r="E159" t="s">
        <v>148</v>
      </c>
      <c r="F159" t="s">
        <v>76</v>
      </c>
      <c r="J159" t="s">
        <v>199</v>
      </c>
      <c r="K159" t="s">
        <v>149</v>
      </c>
      <c r="L159" t="s">
        <v>196</v>
      </c>
      <c r="M159" t="s">
        <v>6</v>
      </c>
      <c r="N159" t="s">
        <v>201</v>
      </c>
      <c r="O159" t="s">
        <v>202</v>
      </c>
    </row>
    <row r="160" spans="1:15" x14ac:dyDescent="0.25">
      <c r="A160" s="49" t="s">
        <v>11167</v>
      </c>
      <c r="B160">
        <v>2</v>
      </c>
      <c r="C160" t="s">
        <v>309</v>
      </c>
      <c r="E160" t="s">
        <v>76</v>
      </c>
      <c r="F160" t="s">
        <v>76</v>
      </c>
      <c r="J160" t="s">
        <v>308</v>
      </c>
      <c r="K160" t="s">
        <v>304</v>
      </c>
      <c r="L160" t="s">
        <v>305</v>
      </c>
      <c r="M160" t="s">
        <v>17</v>
      </c>
      <c r="N160" t="s">
        <v>310</v>
      </c>
      <c r="O160" t="s">
        <v>311</v>
      </c>
    </row>
    <row r="161" spans="1:15" x14ac:dyDescent="0.25">
      <c r="A161" s="49" t="s">
        <v>11167</v>
      </c>
      <c r="B161">
        <v>2</v>
      </c>
      <c r="C161" t="s">
        <v>427</v>
      </c>
      <c r="E161" t="s">
        <v>250</v>
      </c>
      <c r="F161" t="s">
        <v>29</v>
      </c>
      <c r="J161" t="s">
        <v>426</v>
      </c>
      <c r="K161" t="s">
        <v>300</v>
      </c>
      <c r="L161" t="s">
        <v>428</v>
      </c>
      <c r="M161" t="s">
        <v>6</v>
      </c>
      <c r="N161" t="s">
        <v>7</v>
      </c>
      <c r="O161" t="s">
        <v>429</v>
      </c>
    </row>
    <row r="162" spans="1:15" x14ac:dyDescent="0.25">
      <c r="A162" s="49" t="s">
        <v>11167</v>
      </c>
      <c r="B162">
        <v>2</v>
      </c>
      <c r="C162" t="s">
        <v>238</v>
      </c>
      <c r="E162" t="s">
        <v>76</v>
      </c>
      <c r="F162" t="s">
        <v>76</v>
      </c>
      <c r="J162" t="s">
        <v>237</v>
      </c>
      <c r="K162" t="s">
        <v>210</v>
      </c>
      <c r="L162" t="s">
        <v>218</v>
      </c>
      <c r="M162" t="s">
        <v>6</v>
      </c>
      <c r="N162" t="s">
        <v>7</v>
      </c>
      <c r="O162" t="s">
        <v>239</v>
      </c>
    </row>
    <row r="163" spans="1:15" x14ac:dyDescent="0.25">
      <c r="A163" s="49" t="s">
        <v>11167</v>
      </c>
      <c r="B163">
        <v>2</v>
      </c>
      <c r="C163" t="s">
        <v>225</v>
      </c>
      <c r="E163" t="s">
        <v>76</v>
      </c>
      <c r="F163" t="s">
        <v>76</v>
      </c>
      <c r="J163" t="s">
        <v>224</v>
      </c>
      <c r="K163" t="s">
        <v>210</v>
      </c>
      <c r="L163" t="s">
        <v>218</v>
      </c>
      <c r="M163" t="s">
        <v>17</v>
      </c>
      <c r="N163" t="s">
        <v>226</v>
      </c>
      <c r="O163" t="s">
        <v>227</v>
      </c>
    </row>
    <row r="164" spans="1:15" x14ac:dyDescent="0.25">
      <c r="A164" s="49" t="s">
        <v>11167</v>
      </c>
      <c r="B164">
        <v>2</v>
      </c>
      <c r="C164" t="s">
        <v>241</v>
      </c>
      <c r="E164" t="s">
        <v>76</v>
      </c>
      <c r="F164" t="s">
        <v>76</v>
      </c>
      <c r="J164" t="s">
        <v>240</v>
      </c>
      <c r="K164" t="s">
        <v>210</v>
      </c>
      <c r="L164" t="s">
        <v>218</v>
      </c>
      <c r="M164" t="s">
        <v>17</v>
      </c>
      <c r="N164" t="s">
        <v>7</v>
      </c>
      <c r="O164" t="s">
        <v>242</v>
      </c>
    </row>
    <row r="165" spans="1:15" x14ac:dyDescent="0.25">
      <c r="A165" s="49" t="s">
        <v>11167</v>
      </c>
      <c r="B165">
        <v>2</v>
      </c>
      <c r="C165" t="s">
        <v>296</v>
      </c>
      <c r="E165" t="s">
        <v>76</v>
      </c>
      <c r="F165" t="s">
        <v>76</v>
      </c>
      <c r="J165" t="s">
        <v>295</v>
      </c>
      <c r="K165" t="s">
        <v>287</v>
      </c>
      <c r="L165" t="s">
        <v>218</v>
      </c>
      <c r="M165" t="s">
        <v>6</v>
      </c>
      <c r="N165" t="s">
        <v>7</v>
      </c>
      <c r="O165" t="s">
        <v>297</v>
      </c>
    </row>
    <row r="166" spans="1:15" x14ac:dyDescent="0.25">
      <c r="A166" s="49" t="s">
        <v>11167</v>
      </c>
      <c r="B166">
        <v>2</v>
      </c>
      <c r="C166" t="s">
        <v>343</v>
      </c>
      <c r="E166" t="s">
        <v>324</v>
      </c>
      <c r="F166" t="s">
        <v>324</v>
      </c>
      <c r="J166" t="s">
        <v>342</v>
      </c>
      <c r="K166" t="s">
        <v>324</v>
      </c>
      <c r="L166" t="s">
        <v>344</v>
      </c>
      <c r="M166" t="s">
        <v>6</v>
      </c>
      <c r="N166" t="s">
        <v>345</v>
      </c>
      <c r="O166" t="s">
        <v>346</v>
      </c>
    </row>
    <row r="167" spans="1:15" x14ac:dyDescent="0.25">
      <c r="A167" s="49" t="s">
        <v>11167</v>
      </c>
      <c r="B167">
        <v>2</v>
      </c>
      <c r="C167" t="s">
        <v>407</v>
      </c>
      <c r="E167" t="s">
        <v>390</v>
      </c>
      <c r="F167" t="s">
        <v>272</v>
      </c>
      <c r="J167" t="s">
        <v>406</v>
      </c>
      <c r="K167" t="s">
        <v>408</v>
      </c>
      <c r="L167" t="s">
        <v>324</v>
      </c>
      <c r="M167" t="s">
        <v>6</v>
      </c>
      <c r="N167" t="s">
        <v>7</v>
      </c>
      <c r="O167" t="s">
        <v>409</v>
      </c>
    </row>
    <row r="168" spans="1:15" x14ac:dyDescent="0.25">
      <c r="A168" s="49" t="s">
        <v>11167</v>
      </c>
      <c r="B168">
        <v>2</v>
      </c>
      <c r="C168" t="s">
        <v>41</v>
      </c>
      <c r="E168" t="s">
        <v>25</v>
      </c>
      <c r="F168" t="s">
        <v>29</v>
      </c>
      <c r="J168" t="s">
        <v>40</v>
      </c>
      <c r="K168" t="s">
        <v>26</v>
      </c>
      <c r="L168" t="s">
        <v>42</v>
      </c>
      <c r="M168" t="s">
        <v>6</v>
      </c>
      <c r="N168" t="s">
        <v>7</v>
      </c>
      <c r="O168" t="s">
        <v>43</v>
      </c>
    </row>
    <row r="169" spans="1:15" x14ac:dyDescent="0.25">
      <c r="A169" s="49" t="s">
        <v>11167</v>
      </c>
      <c r="B169">
        <v>2</v>
      </c>
      <c r="C169" t="s">
        <v>88</v>
      </c>
      <c r="E169" t="s">
        <v>25</v>
      </c>
      <c r="F169" t="s">
        <v>76</v>
      </c>
      <c r="J169" t="s">
        <v>87</v>
      </c>
      <c r="K169" t="s">
        <v>74</v>
      </c>
      <c r="L169" t="s">
        <v>85</v>
      </c>
      <c r="M169" t="s">
        <v>6</v>
      </c>
      <c r="N169" t="s">
        <v>7</v>
      </c>
      <c r="O169" t="s">
        <v>89</v>
      </c>
    </row>
    <row r="170" spans="1:15" x14ac:dyDescent="0.25">
      <c r="A170" s="49" t="s">
        <v>11167</v>
      </c>
      <c r="B170">
        <v>2</v>
      </c>
      <c r="C170" t="s">
        <v>126</v>
      </c>
      <c r="E170" t="s">
        <v>76</v>
      </c>
      <c r="F170" t="s">
        <v>76</v>
      </c>
      <c r="J170" t="s">
        <v>125</v>
      </c>
      <c r="K170" t="s">
        <v>92</v>
      </c>
      <c r="L170" t="s">
        <v>120</v>
      </c>
      <c r="M170" t="s">
        <v>17</v>
      </c>
      <c r="N170" t="s">
        <v>7</v>
      </c>
      <c r="O170" t="s">
        <v>127</v>
      </c>
    </row>
    <row r="171" spans="1:15" x14ac:dyDescent="0.25">
      <c r="A171" s="49" t="s">
        <v>11167</v>
      </c>
      <c r="B171">
        <v>2</v>
      </c>
      <c r="C171" t="s">
        <v>368</v>
      </c>
      <c r="E171" t="s">
        <v>357</v>
      </c>
      <c r="F171" t="s">
        <v>357</v>
      </c>
      <c r="J171" t="s">
        <v>367</v>
      </c>
      <c r="K171" t="s">
        <v>369</v>
      </c>
      <c r="L171" t="s">
        <v>324</v>
      </c>
      <c r="M171" t="s">
        <v>6</v>
      </c>
      <c r="N171" t="s">
        <v>7</v>
      </c>
      <c r="O171" t="s">
        <v>371</v>
      </c>
    </row>
    <row r="172" spans="1:15" x14ac:dyDescent="0.25">
      <c r="A172" s="49" t="s">
        <v>11167</v>
      </c>
      <c r="B172">
        <v>2</v>
      </c>
      <c r="C172" t="s">
        <v>144</v>
      </c>
      <c r="E172" t="s">
        <v>76</v>
      </c>
      <c r="F172" t="s">
        <v>76</v>
      </c>
      <c r="J172" t="s">
        <v>143</v>
      </c>
      <c r="K172" t="s">
        <v>109</v>
      </c>
      <c r="L172" t="s">
        <v>33</v>
      </c>
      <c r="M172" t="s">
        <v>17</v>
      </c>
      <c r="N172" t="s">
        <v>7</v>
      </c>
      <c r="O172" t="s">
        <v>145</v>
      </c>
    </row>
    <row r="173" spans="1:15" x14ac:dyDescent="0.25">
      <c r="A173" s="49" t="s">
        <v>11167</v>
      </c>
      <c r="B173">
        <v>2</v>
      </c>
      <c r="C173" t="s">
        <v>163</v>
      </c>
      <c r="E173" t="s">
        <v>148</v>
      </c>
      <c r="F173" t="s">
        <v>29</v>
      </c>
      <c r="J173" t="s">
        <v>162</v>
      </c>
      <c r="K173" t="s">
        <v>149</v>
      </c>
      <c r="L173" t="s">
        <v>150</v>
      </c>
      <c r="M173" t="s">
        <v>6</v>
      </c>
      <c r="N173" t="s">
        <v>164</v>
      </c>
      <c r="O173" t="s">
        <v>165</v>
      </c>
    </row>
    <row r="174" spans="1:15" x14ac:dyDescent="0.25">
      <c r="A174" s="49" t="s">
        <v>11167</v>
      </c>
      <c r="B174">
        <v>2</v>
      </c>
      <c r="C174" t="s">
        <v>112</v>
      </c>
      <c r="E174" t="s">
        <v>76</v>
      </c>
      <c r="F174" t="s">
        <v>76</v>
      </c>
      <c r="J174" t="s">
        <v>111</v>
      </c>
      <c r="K174" t="s">
        <v>109</v>
      </c>
      <c r="L174" t="s">
        <v>33</v>
      </c>
      <c r="M174" t="s">
        <v>6</v>
      </c>
      <c r="N174" t="s">
        <v>7</v>
      </c>
      <c r="O174" t="s">
        <v>113</v>
      </c>
    </row>
    <row r="175" spans="1:15" x14ac:dyDescent="0.25">
      <c r="A175" s="49" t="s">
        <v>11167</v>
      </c>
      <c r="B175">
        <v>2</v>
      </c>
      <c r="C175" t="s">
        <v>334</v>
      </c>
      <c r="E175" t="s">
        <v>11</v>
      </c>
      <c r="F175" t="s">
        <v>11</v>
      </c>
      <c r="J175" t="s">
        <v>333</v>
      </c>
      <c r="K175" t="s">
        <v>3</v>
      </c>
      <c r="L175" t="s">
        <v>335</v>
      </c>
      <c r="M175" t="s">
        <v>6</v>
      </c>
      <c r="N175" t="s">
        <v>336</v>
      </c>
      <c r="O175" t="s">
        <v>337</v>
      </c>
    </row>
    <row r="176" spans="1:15" x14ac:dyDescent="0.25">
      <c r="A176" s="49" t="s">
        <v>11167</v>
      </c>
      <c r="B176">
        <v>2</v>
      </c>
      <c r="C176" t="s">
        <v>132</v>
      </c>
      <c r="E176" t="s">
        <v>76</v>
      </c>
      <c r="F176" t="s">
        <v>76</v>
      </c>
      <c r="J176" t="s">
        <v>131</v>
      </c>
      <c r="K176" t="s">
        <v>92</v>
      </c>
      <c r="L176" t="s">
        <v>3</v>
      </c>
      <c r="M176" t="s">
        <v>6</v>
      </c>
      <c r="N176" t="s">
        <v>7</v>
      </c>
      <c r="O176" t="s">
        <v>133</v>
      </c>
    </row>
    <row r="177" spans="1:15" x14ac:dyDescent="0.25">
      <c r="A177" s="49" t="s">
        <v>11167</v>
      </c>
      <c r="B177">
        <v>2</v>
      </c>
      <c r="C177" t="s">
        <v>303</v>
      </c>
      <c r="E177" t="s">
        <v>76</v>
      </c>
      <c r="F177" t="s">
        <v>76</v>
      </c>
      <c r="J177" t="s">
        <v>302</v>
      </c>
      <c r="K177" t="s">
        <v>304</v>
      </c>
      <c r="L177" t="s">
        <v>305</v>
      </c>
      <c r="M177" t="s">
        <v>6</v>
      </c>
      <c r="N177" t="s">
        <v>306</v>
      </c>
      <c r="O177" t="s">
        <v>307</v>
      </c>
    </row>
    <row r="178" spans="1:15" x14ac:dyDescent="0.25">
      <c r="A178" s="49" t="s">
        <v>11167</v>
      </c>
      <c r="B178">
        <v>2</v>
      </c>
      <c r="C178" t="s">
        <v>249</v>
      </c>
      <c r="E178" t="s">
        <v>250</v>
      </c>
      <c r="F178" t="s">
        <v>29</v>
      </c>
      <c r="J178" t="s">
        <v>248</v>
      </c>
      <c r="K178" t="s">
        <v>251</v>
      </c>
      <c r="L178" t="s">
        <v>252</v>
      </c>
      <c r="M178" t="s">
        <v>6</v>
      </c>
      <c r="N178" t="s">
        <v>253</v>
      </c>
      <c r="O178" t="s">
        <v>254</v>
      </c>
    </row>
    <row r="179" spans="1:15" x14ac:dyDescent="0.25">
      <c r="A179" s="49" t="s">
        <v>11167</v>
      </c>
      <c r="B179">
        <v>2</v>
      </c>
      <c r="C179" t="s">
        <v>141</v>
      </c>
      <c r="E179" t="s">
        <v>76</v>
      </c>
      <c r="F179" t="s">
        <v>76</v>
      </c>
      <c r="J179" t="s">
        <v>140</v>
      </c>
      <c r="K179" t="s">
        <v>109</v>
      </c>
      <c r="L179" t="s">
        <v>33</v>
      </c>
      <c r="M179" t="s">
        <v>6</v>
      </c>
      <c r="N179" t="s">
        <v>7</v>
      </c>
      <c r="O179" t="s">
        <v>142</v>
      </c>
    </row>
    <row r="180" spans="1:15" x14ac:dyDescent="0.25">
      <c r="A180" s="49" t="s">
        <v>11167</v>
      </c>
      <c r="B180">
        <v>2</v>
      </c>
      <c r="C180" t="s">
        <v>138</v>
      </c>
      <c r="E180" t="s">
        <v>76</v>
      </c>
      <c r="F180" t="s">
        <v>76</v>
      </c>
      <c r="J180" t="s">
        <v>137</v>
      </c>
      <c r="K180" t="s">
        <v>92</v>
      </c>
      <c r="L180" t="s">
        <v>120</v>
      </c>
      <c r="M180" t="s">
        <v>6</v>
      </c>
      <c r="N180" t="s">
        <v>7</v>
      </c>
      <c r="O180" t="s">
        <v>139</v>
      </c>
    </row>
    <row r="181" spans="1:15" x14ac:dyDescent="0.25">
      <c r="A181" s="49" t="s">
        <v>11167</v>
      </c>
      <c r="B181">
        <v>2</v>
      </c>
      <c r="C181" t="s">
        <v>373</v>
      </c>
      <c r="E181" t="s">
        <v>357</v>
      </c>
      <c r="F181" t="s">
        <v>357</v>
      </c>
      <c r="J181" t="s">
        <v>372</v>
      </c>
      <c r="K181" t="s">
        <v>3</v>
      </c>
      <c r="L181" t="s">
        <v>374</v>
      </c>
      <c r="M181" t="s">
        <v>6</v>
      </c>
      <c r="N181" t="s">
        <v>376</v>
      </c>
      <c r="O181" t="s">
        <v>377</v>
      </c>
    </row>
    <row r="182" spans="1:15" x14ac:dyDescent="0.25">
      <c r="A182" s="49" t="s">
        <v>11167</v>
      </c>
      <c r="B182">
        <v>2</v>
      </c>
      <c r="C182" t="s">
        <v>73</v>
      </c>
      <c r="E182" t="s">
        <v>25</v>
      </c>
      <c r="F182" t="s">
        <v>76</v>
      </c>
      <c r="J182" t="s">
        <v>72</v>
      </c>
      <c r="K182" t="s">
        <v>74</v>
      </c>
      <c r="L182" t="s">
        <v>75</v>
      </c>
      <c r="M182" t="s">
        <v>6</v>
      </c>
      <c r="N182" t="s">
        <v>7</v>
      </c>
      <c r="O182" t="s">
        <v>77</v>
      </c>
    </row>
    <row r="183" spans="1:15" x14ac:dyDescent="0.25">
      <c r="A183" s="49" t="s">
        <v>11167</v>
      </c>
      <c r="B183">
        <v>2</v>
      </c>
      <c r="C183" t="s">
        <v>79</v>
      </c>
      <c r="E183" t="s">
        <v>25</v>
      </c>
      <c r="F183" t="s">
        <v>76</v>
      </c>
      <c r="J183" t="s">
        <v>78</v>
      </c>
      <c r="K183" t="s">
        <v>74</v>
      </c>
      <c r="L183" t="s">
        <v>80</v>
      </c>
      <c r="M183" t="s">
        <v>6</v>
      </c>
      <c r="N183" t="s">
        <v>81</v>
      </c>
      <c r="O183" t="s">
        <v>82</v>
      </c>
    </row>
    <row r="184" spans="1:15" x14ac:dyDescent="0.25">
      <c r="A184" s="49" t="s">
        <v>11167</v>
      </c>
      <c r="B184">
        <v>2</v>
      </c>
      <c r="C184" t="s">
        <v>10</v>
      </c>
      <c r="E184" t="s">
        <v>11</v>
      </c>
      <c r="F184" t="s">
        <v>11</v>
      </c>
      <c r="J184" t="s">
        <v>9</v>
      </c>
      <c r="K184" t="s">
        <v>3</v>
      </c>
      <c r="L184" t="s">
        <v>12</v>
      </c>
      <c r="M184" t="s">
        <v>6</v>
      </c>
      <c r="O184" t="s">
        <v>13</v>
      </c>
    </row>
    <row r="185" spans="1:15" x14ac:dyDescent="0.25">
      <c r="A185" s="49" t="s">
        <v>11167</v>
      </c>
      <c r="B185">
        <v>2</v>
      </c>
      <c r="C185" t="s">
        <v>1</v>
      </c>
      <c r="E185" t="s">
        <v>2</v>
      </c>
      <c r="F185" t="s">
        <v>2</v>
      </c>
      <c r="J185" t="s">
        <v>0</v>
      </c>
      <c r="K185" t="s">
        <v>3</v>
      </c>
      <c r="L185" t="s">
        <v>4</v>
      </c>
      <c r="M185" t="s">
        <v>6</v>
      </c>
      <c r="N185" t="s">
        <v>7</v>
      </c>
      <c r="O185" t="s">
        <v>8</v>
      </c>
    </row>
    <row r="186" spans="1:15" x14ac:dyDescent="0.25">
      <c r="A186" s="49" t="s">
        <v>11167</v>
      </c>
      <c r="B186">
        <v>2</v>
      </c>
      <c r="C186" t="s">
        <v>283</v>
      </c>
      <c r="E186" t="s">
        <v>257</v>
      </c>
      <c r="F186" t="s">
        <v>29</v>
      </c>
      <c r="J186" t="s">
        <v>282</v>
      </c>
      <c r="K186" t="s">
        <v>258</v>
      </c>
      <c r="L186" t="s">
        <v>259</v>
      </c>
      <c r="M186" t="s">
        <v>17</v>
      </c>
      <c r="N186" t="s">
        <v>7</v>
      </c>
      <c r="O186" t="s">
        <v>284</v>
      </c>
    </row>
    <row r="187" spans="1:15" x14ac:dyDescent="0.25">
      <c r="A187" s="49" t="s">
        <v>11167</v>
      </c>
      <c r="B187">
        <v>2</v>
      </c>
      <c r="C187" t="s">
        <v>299</v>
      </c>
      <c r="E187" t="s">
        <v>76</v>
      </c>
      <c r="F187" t="s">
        <v>76</v>
      </c>
      <c r="J187" t="s">
        <v>298</v>
      </c>
      <c r="K187" t="s">
        <v>300</v>
      </c>
      <c r="L187" t="s">
        <v>251</v>
      </c>
      <c r="M187" t="s">
        <v>17</v>
      </c>
      <c r="N187" t="s">
        <v>7</v>
      </c>
      <c r="O187" t="s">
        <v>301</v>
      </c>
    </row>
    <row r="188" spans="1:15" x14ac:dyDescent="0.25">
      <c r="A188" s="49" t="s">
        <v>11167</v>
      </c>
      <c r="B188">
        <v>2</v>
      </c>
      <c r="C188" t="s">
        <v>265</v>
      </c>
      <c r="E188" t="s">
        <v>257</v>
      </c>
      <c r="F188" t="s">
        <v>29</v>
      </c>
      <c r="J188" t="s">
        <v>264</v>
      </c>
      <c r="K188" t="s">
        <v>258</v>
      </c>
      <c r="L188" t="s">
        <v>266</v>
      </c>
      <c r="M188" t="s">
        <v>6</v>
      </c>
      <c r="N188" t="s">
        <v>7</v>
      </c>
      <c r="O188" t="s">
        <v>267</v>
      </c>
    </row>
    <row r="189" spans="1:15" x14ac:dyDescent="0.25">
      <c r="A189" s="49" t="s">
        <v>11167</v>
      </c>
      <c r="B189">
        <v>2</v>
      </c>
      <c r="C189" t="s">
        <v>55</v>
      </c>
      <c r="E189" t="s">
        <v>25</v>
      </c>
      <c r="F189" t="s">
        <v>29</v>
      </c>
      <c r="J189" t="s">
        <v>54</v>
      </c>
      <c r="K189" t="s">
        <v>26</v>
      </c>
      <c r="L189" t="s">
        <v>56</v>
      </c>
      <c r="M189" t="s">
        <v>17</v>
      </c>
      <c r="N189" t="s">
        <v>7</v>
      </c>
      <c r="O189" t="s">
        <v>57</v>
      </c>
    </row>
    <row r="190" spans="1:15" x14ac:dyDescent="0.25">
      <c r="A190" s="49" t="s">
        <v>11167</v>
      </c>
      <c r="B190">
        <v>2</v>
      </c>
      <c r="C190" t="s">
        <v>431</v>
      </c>
      <c r="E190" t="s">
        <v>25</v>
      </c>
      <c r="F190" t="s">
        <v>29</v>
      </c>
      <c r="J190" t="s">
        <v>430</v>
      </c>
      <c r="K190" t="s">
        <v>46</v>
      </c>
      <c r="L190" t="s">
        <v>33</v>
      </c>
      <c r="M190" t="s">
        <v>17</v>
      </c>
      <c r="N190" t="s">
        <v>7</v>
      </c>
      <c r="O190" t="s">
        <v>432</v>
      </c>
    </row>
    <row r="191" spans="1:15" x14ac:dyDescent="0.25">
      <c r="A191" s="49" t="s">
        <v>11167</v>
      </c>
      <c r="B191">
        <v>2</v>
      </c>
      <c r="C191" t="s">
        <v>59</v>
      </c>
      <c r="E191" t="s">
        <v>25</v>
      </c>
      <c r="F191" t="s">
        <v>29</v>
      </c>
      <c r="J191" t="s">
        <v>58</v>
      </c>
      <c r="K191" t="s">
        <v>26</v>
      </c>
      <c r="L191" t="s">
        <v>60</v>
      </c>
      <c r="M191" t="s">
        <v>17</v>
      </c>
      <c r="N191" t="s">
        <v>7</v>
      </c>
      <c r="O191" t="s">
        <v>61</v>
      </c>
    </row>
    <row r="192" spans="1:15" x14ac:dyDescent="0.25">
      <c r="A192" s="49" t="s">
        <v>11167</v>
      </c>
      <c r="B192">
        <v>2</v>
      </c>
      <c r="C192" t="s">
        <v>319</v>
      </c>
      <c r="E192" t="s">
        <v>148</v>
      </c>
      <c r="F192" t="s">
        <v>29</v>
      </c>
      <c r="J192" t="s">
        <v>318</v>
      </c>
      <c r="K192" t="s">
        <v>314</v>
      </c>
      <c r="L192" t="s">
        <v>320</v>
      </c>
      <c r="M192" t="s">
        <v>17</v>
      </c>
      <c r="N192" t="s">
        <v>7</v>
      </c>
      <c r="O192" t="s">
        <v>321</v>
      </c>
    </row>
    <row r="193" spans="1:15" x14ac:dyDescent="0.25">
      <c r="A193" s="49" t="s">
        <v>11167</v>
      </c>
      <c r="B193">
        <v>2</v>
      </c>
      <c r="C193" t="s">
        <v>123</v>
      </c>
      <c r="E193" t="s">
        <v>76</v>
      </c>
      <c r="F193" t="s">
        <v>76</v>
      </c>
      <c r="J193" t="s">
        <v>122</v>
      </c>
      <c r="K193" t="s">
        <v>109</v>
      </c>
      <c r="L193" t="s">
        <v>33</v>
      </c>
      <c r="M193" t="s">
        <v>6</v>
      </c>
      <c r="N193" t="s">
        <v>7</v>
      </c>
      <c r="O193" t="s">
        <v>124</v>
      </c>
    </row>
    <row r="194" spans="1:15" x14ac:dyDescent="0.25">
      <c r="A194" s="49" t="s">
        <v>11167</v>
      </c>
      <c r="B194">
        <v>2</v>
      </c>
      <c r="C194" t="s">
        <v>348</v>
      </c>
      <c r="E194" t="s">
        <v>324</v>
      </c>
      <c r="F194" t="s">
        <v>324</v>
      </c>
      <c r="J194" t="s">
        <v>347</v>
      </c>
      <c r="K194" t="s">
        <v>324</v>
      </c>
      <c r="L194" t="s">
        <v>349</v>
      </c>
      <c r="M194" t="s">
        <v>6</v>
      </c>
      <c r="N194" t="s">
        <v>7</v>
      </c>
      <c r="O194" t="s">
        <v>350</v>
      </c>
    </row>
    <row r="195" spans="1:15" x14ac:dyDescent="0.25">
      <c r="A195" s="49" t="s">
        <v>11167</v>
      </c>
      <c r="B195">
        <v>2</v>
      </c>
      <c r="C195" t="s">
        <v>209</v>
      </c>
      <c r="E195" t="s">
        <v>76</v>
      </c>
      <c r="F195" t="s">
        <v>76</v>
      </c>
      <c r="J195" t="s">
        <v>208</v>
      </c>
      <c r="K195" t="s">
        <v>210</v>
      </c>
      <c r="L195" t="s">
        <v>3</v>
      </c>
      <c r="M195" t="s">
        <v>6</v>
      </c>
      <c r="N195" t="s">
        <v>211</v>
      </c>
      <c r="O195" t="s">
        <v>212</v>
      </c>
    </row>
    <row r="196" spans="1:15" x14ac:dyDescent="0.25">
      <c r="A196" s="49" t="s">
        <v>11167</v>
      </c>
      <c r="B196">
        <v>2</v>
      </c>
      <c r="C196" t="s">
        <v>423</v>
      </c>
      <c r="E196" t="s">
        <v>390</v>
      </c>
      <c r="F196" t="s">
        <v>272</v>
      </c>
      <c r="J196" t="s">
        <v>422</v>
      </c>
      <c r="K196" t="s">
        <v>251</v>
      </c>
      <c r="L196" t="s">
        <v>424</v>
      </c>
      <c r="M196" t="s">
        <v>6</v>
      </c>
      <c r="N196" t="s">
        <v>7</v>
      </c>
      <c r="O196" t="s">
        <v>425</v>
      </c>
    </row>
    <row r="197" spans="1:15" x14ac:dyDescent="0.25">
      <c r="A197" s="49" t="s">
        <v>11167</v>
      </c>
      <c r="B197">
        <v>2</v>
      </c>
      <c r="C197" t="s">
        <v>108</v>
      </c>
      <c r="E197" t="s">
        <v>76</v>
      </c>
      <c r="F197" t="s">
        <v>76</v>
      </c>
      <c r="J197" t="s">
        <v>107</v>
      </c>
      <c r="K197" t="s">
        <v>109</v>
      </c>
      <c r="L197" t="s">
        <v>33</v>
      </c>
      <c r="M197" t="s">
        <v>6</v>
      </c>
      <c r="N197" t="s">
        <v>7</v>
      </c>
      <c r="O197" t="s">
        <v>110</v>
      </c>
    </row>
    <row r="198" spans="1:15" x14ac:dyDescent="0.25">
      <c r="A198" s="49" t="s">
        <v>11167</v>
      </c>
      <c r="B198">
        <v>2</v>
      </c>
      <c r="C198" t="s">
        <v>105</v>
      </c>
      <c r="E198" t="s">
        <v>76</v>
      </c>
      <c r="F198" t="s">
        <v>76</v>
      </c>
      <c r="J198" t="s">
        <v>104</v>
      </c>
      <c r="K198" t="s">
        <v>92</v>
      </c>
      <c r="L198" t="s">
        <v>3</v>
      </c>
      <c r="M198" t="s">
        <v>6</v>
      </c>
      <c r="N198" t="s">
        <v>7</v>
      </c>
      <c r="O198" t="s">
        <v>106</v>
      </c>
    </row>
    <row r="199" spans="1:15" x14ac:dyDescent="0.25">
      <c r="A199" s="49" t="s">
        <v>11167</v>
      </c>
      <c r="B199">
        <v>2</v>
      </c>
      <c r="C199" t="s">
        <v>386</v>
      </c>
      <c r="E199" t="s">
        <v>148</v>
      </c>
      <c r="F199" t="s">
        <v>29</v>
      </c>
      <c r="J199" t="s">
        <v>385</v>
      </c>
      <c r="K199" t="s">
        <v>149</v>
      </c>
      <c r="L199" t="s">
        <v>173</v>
      </c>
      <c r="M199" t="s">
        <v>6</v>
      </c>
      <c r="N199" t="s">
        <v>7</v>
      </c>
      <c r="O199" t="s">
        <v>387</v>
      </c>
    </row>
    <row r="200" spans="1:15" x14ac:dyDescent="0.25">
      <c r="A200" s="49" t="s">
        <v>11167</v>
      </c>
      <c r="B200">
        <v>2</v>
      </c>
      <c r="C200" t="s">
        <v>415</v>
      </c>
      <c r="E200" t="s">
        <v>390</v>
      </c>
      <c r="F200" t="s">
        <v>417</v>
      </c>
      <c r="J200" t="s">
        <v>414</v>
      </c>
      <c r="K200" t="s">
        <v>314</v>
      </c>
      <c r="L200" t="s">
        <v>416</v>
      </c>
      <c r="M200" t="s">
        <v>6</v>
      </c>
      <c r="N200" t="s">
        <v>7</v>
      </c>
      <c r="O200" t="s">
        <v>418</v>
      </c>
    </row>
    <row r="201" spans="1:15" x14ac:dyDescent="0.25">
      <c r="A201" s="49" t="s">
        <v>11167</v>
      </c>
      <c r="B201">
        <v>2</v>
      </c>
      <c r="C201" t="s">
        <v>244</v>
      </c>
      <c r="E201" t="s">
        <v>148</v>
      </c>
      <c r="F201" t="s">
        <v>29</v>
      </c>
      <c r="J201" t="s">
        <v>243</v>
      </c>
      <c r="K201" t="s">
        <v>149</v>
      </c>
      <c r="L201" t="s">
        <v>245</v>
      </c>
      <c r="M201" t="s">
        <v>6</v>
      </c>
      <c r="N201" t="s">
        <v>7</v>
      </c>
      <c r="O201" t="s">
        <v>247</v>
      </c>
    </row>
    <row r="202" spans="1:15" x14ac:dyDescent="0.25">
      <c r="A202" s="49" t="s">
        <v>11167</v>
      </c>
      <c r="B202">
        <v>2</v>
      </c>
      <c r="C202" t="s">
        <v>51</v>
      </c>
      <c r="E202" t="s">
        <v>25</v>
      </c>
      <c r="F202" t="s">
        <v>29</v>
      </c>
      <c r="J202" t="s">
        <v>50</v>
      </c>
      <c r="K202" t="s">
        <v>26</v>
      </c>
      <c r="L202" t="s">
        <v>52</v>
      </c>
      <c r="M202" t="s">
        <v>6</v>
      </c>
      <c r="N202" t="s">
        <v>7</v>
      </c>
      <c r="O202" t="s">
        <v>53</v>
      </c>
    </row>
    <row r="203" spans="1:15" x14ac:dyDescent="0.25">
      <c r="A203" s="49" t="s">
        <v>11167</v>
      </c>
      <c r="B203">
        <v>2</v>
      </c>
      <c r="C203" t="s">
        <v>229</v>
      </c>
      <c r="E203" t="s">
        <v>76</v>
      </c>
      <c r="F203" t="s">
        <v>76</v>
      </c>
      <c r="J203" t="s">
        <v>228</v>
      </c>
      <c r="K203" t="s">
        <v>210</v>
      </c>
      <c r="L203" t="s">
        <v>218</v>
      </c>
      <c r="M203" t="s">
        <v>17</v>
      </c>
      <c r="N203" t="s">
        <v>7</v>
      </c>
      <c r="O203" t="s">
        <v>230</v>
      </c>
    </row>
    <row r="204" spans="1:15" x14ac:dyDescent="0.25">
      <c r="A204" s="49" t="s">
        <v>11167</v>
      </c>
      <c r="B204">
        <v>2</v>
      </c>
      <c r="C204" t="s">
        <v>167</v>
      </c>
      <c r="E204" t="s">
        <v>148</v>
      </c>
      <c r="F204" t="s">
        <v>29</v>
      </c>
      <c r="J204" t="s">
        <v>166</v>
      </c>
      <c r="K204" t="s">
        <v>168</v>
      </c>
      <c r="L204" t="s">
        <v>150</v>
      </c>
      <c r="M204" t="s">
        <v>6</v>
      </c>
      <c r="N204" t="s">
        <v>169</v>
      </c>
      <c r="O204" t="s">
        <v>170</v>
      </c>
    </row>
    <row r="205" spans="1:15" x14ac:dyDescent="0.25">
      <c r="A205" s="49" t="s">
        <v>11167</v>
      </c>
      <c r="B205">
        <v>2</v>
      </c>
      <c r="C205" t="s">
        <v>181</v>
      </c>
      <c r="E205" t="s">
        <v>148</v>
      </c>
      <c r="F205" t="s">
        <v>29</v>
      </c>
      <c r="J205" t="s">
        <v>180</v>
      </c>
      <c r="K205" t="s">
        <v>149</v>
      </c>
      <c r="L205" t="s">
        <v>150</v>
      </c>
      <c r="M205" t="s">
        <v>6</v>
      </c>
      <c r="N205" t="s">
        <v>183</v>
      </c>
      <c r="O205" t="s">
        <v>184</v>
      </c>
    </row>
    <row r="206" spans="1:15" x14ac:dyDescent="0.25">
      <c r="A206" s="49" t="s">
        <v>11167</v>
      </c>
      <c r="B206">
        <v>2</v>
      </c>
      <c r="C206" t="s">
        <v>32</v>
      </c>
      <c r="E206" t="s">
        <v>25</v>
      </c>
      <c r="F206" t="s">
        <v>29</v>
      </c>
      <c r="J206" t="s">
        <v>31</v>
      </c>
      <c r="K206" t="s">
        <v>26</v>
      </c>
      <c r="L206" t="s">
        <v>33</v>
      </c>
      <c r="M206" t="s">
        <v>6</v>
      </c>
      <c r="N206" t="s">
        <v>7</v>
      </c>
      <c r="O206" t="s">
        <v>36</v>
      </c>
    </row>
    <row r="207" spans="1:15" x14ac:dyDescent="0.25">
      <c r="A207" s="49" t="s">
        <v>11167</v>
      </c>
      <c r="B207">
        <v>2</v>
      </c>
      <c r="C207" t="s">
        <v>147</v>
      </c>
      <c r="E207" t="s">
        <v>148</v>
      </c>
      <c r="F207" t="s">
        <v>29</v>
      </c>
      <c r="J207" t="s">
        <v>146</v>
      </c>
      <c r="K207" t="s">
        <v>149</v>
      </c>
      <c r="L207" t="s">
        <v>150</v>
      </c>
      <c r="M207" t="s">
        <v>6</v>
      </c>
      <c r="N207" t="s">
        <v>151</v>
      </c>
      <c r="O207" t="s">
        <v>152</v>
      </c>
    </row>
    <row r="208" spans="1:15" x14ac:dyDescent="0.25">
      <c r="A208" s="49" t="s">
        <v>11167</v>
      </c>
      <c r="B208">
        <v>2</v>
      </c>
      <c r="C208" t="s">
        <v>37</v>
      </c>
      <c r="E208" t="s">
        <v>25</v>
      </c>
      <c r="F208" t="s">
        <v>29</v>
      </c>
      <c r="J208" t="s">
        <v>35</v>
      </c>
      <c r="K208" t="s">
        <v>26</v>
      </c>
      <c r="L208" t="s">
        <v>33</v>
      </c>
      <c r="M208" t="s">
        <v>6</v>
      </c>
      <c r="N208" t="s">
        <v>7</v>
      </c>
      <c r="O208" t="s">
        <v>39</v>
      </c>
    </row>
    <row r="209" spans="1:15" x14ac:dyDescent="0.25">
      <c r="A209" s="49" t="s">
        <v>11167</v>
      </c>
      <c r="B209">
        <v>2</v>
      </c>
      <c r="C209" t="s">
        <v>323</v>
      </c>
      <c r="E209" t="s">
        <v>324</v>
      </c>
      <c r="F209" t="s">
        <v>324</v>
      </c>
      <c r="J209" t="s">
        <v>322</v>
      </c>
      <c r="K209" t="s">
        <v>324</v>
      </c>
      <c r="L209" t="s">
        <v>325</v>
      </c>
      <c r="M209" t="s">
        <v>6</v>
      </c>
      <c r="N209" t="s">
        <v>326</v>
      </c>
      <c r="O209" t="s">
        <v>327</v>
      </c>
    </row>
    <row r="210" spans="1:15" x14ac:dyDescent="0.25">
      <c r="A210" s="49" t="s">
        <v>11167</v>
      </c>
      <c r="B210">
        <v>2</v>
      </c>
      <c r="C210" t="s">
        <v>204</v>
      </c>
      <c r="E210" t="s">
        <v>148</v>
      </c>
      <c r="F210" t="s">
        <v>76</v>
      </c>
      <c r="J210" t="s">
        <v>203</v>
      </c>
      <c r="K210" t="s">
        <v>149</v>
      </c>
      <c r="L210" t="s">
        <v>196</v>
      </c>
      <c r="M210" t="s">
        <v>6</v>
      </c>
      <c r="N210" t="s">
        <v>206</v>
      </c>
      <c r="O210" t="s">
        <v>207</v>
      </c>
    </row>
    <row r="211" spans="1:15" x14ac:dyDescent="0.25">
      <c r="A211" s="49" t="s">
        <v>11167</v>
      </c>
      <c r="B211">
        <v>2</v>
      </c>
      <c r="C211" t="s">
        <v>69</v>
      </c>
      <c r="E211" t="s">
        <v>25</v>
      </c>
      <c r="F211" t="s">
        <v>29</v>
      </c>
      <c r="J211" t="s">
        <v>68</v>
      </c>
      <c r="K211" t="s">
        <v>26</v>
      </c>
      <c r="L211" t="s">
        <v>33</v>
      </c>
      <c r="M211" t="s">
        <v>6</v>
      </c>
      <c r="N211" t="s">
        <v>7</v>
      </c>
      <c r="O211" t="s">
        <v>71</v>
      </c>
    </row>
    <row r="212" spans="1:15" x14ac:dyDescent="0.25">
      <c r="A212" s="49" t="s">
        <v>11167</v>
      </c>
      <c r="B212">
        <v>2</v>
      </c>
      <c r="C212" t="s">
        <v>339</v>
      </c>
      <c r="E212" t="s">
        <v>11</v>
      </c>
      <c r="F212" t="s">
        <v>11</v>
      </c>
      <c r="J212" t="s">
        <v>338</v>
      </c>
      <c r="K212" t="s">
        <v>3</v>
      </c>
      <c r="L212" t="s">
        <v>340</v>
      </c>
      <c r="M212" t="s">
        <v>6</v>
      </c>
      <c r="N212" t="s">
        <v>7</v>
      </c>
      <c r="O212" t="s">
        <v>341</v>
      </c>
    </row>
    <row r="213" spans="1:15" x14ac:dyDescent="0.25">
      <c r="A213" s="49" t="s">
        <v>11167</v>
      </c>
      <c r="B213">
        <v>2</v>
      </c>
      <c r="C213" t="s">
        <v>269</v>
      </c>
      <c r="E213" t="s">
        <v>257</v>
      </c>
      <c r="F213" t="s">
        <v>272</v>
      </c>
      <c r="J213" t="s">
        <v>268</v>
      </c>
      <c r="K213" t="s">
        <v>258</v>
      </c>
      <c r="L213" t="s">
        <v>270</v>
      </c>
      <c r="M213" t="s">
        <v>6</v>
      </c>
      <c r="N213" t="s">
        <v>7</v>
      </c>
      <c r="O213" t="s">
        <v>273</v>
      </c>
    </row>
    <row r="214" spans="1:15" x14ac:dyDescent="0.25">
      <c r="A214" s="49" t="s">
        <v>11167</v>
      </c>
      <c r="B214">
        <v>2</v>
      </c>
      <c r="C214" t="s">
        <v>379</v>
      </c>
      <c r="E214" t="s">
        <v>148</v>
      </c>
      <c r="F214" t="s">
        <v>29</v>
      </c>
      <c r="J214" t="s">
        <v>378</v>
      </c>
      <c r="K214" t="s">
        <v>149</v>
      </c>
      <c r="L214" t="s">
        <v>173</v>
      </c>
      <c r="M214" t="s">
        <v>6</v>
      </c>
      <c r="N214" t="s">
        <v>380</v>
      </c>
      <c r="O214" t="s">
        <v>381</v>
      </c>
    </row>
    <row r="215" spans="1:15" x14ac:dyDescent="0.25">
      <c r="A215" s="49" t="s">
        <v>11167</v>
      </c>
      <c r="B215">
        <v>2</v>
      </c>
      <c r="C215" t="s">
        <v>383</v>
      </c>
      <c r="E215" t="s">
        <v>148</v>
      </c>
      <c r="F215" t="s">
        <v>29</v>
      </c>
      <c r="J215" t="s">
        <v>382</v>
      </c>
      <c r="K215" t="s">
        <v>149</v>
      </c>
      <c r="L215" t="s">
        <v>173</v>
      </c>
      <c r="M215" t="s">
        <v>6</v>
      </c>
      <c r="N215" t="s">
        <v>7</v>
      </c>
      <c r="O215" t="s">
        <v>384</v>
      </c>
    </row>
    <row r="216" spans="1:15" x14ac:dyDescent="0.25">
      <c r="A216" s="49" t="s">
        <v>11167</v>
      </c>
      <c r="B216">
        <v>2</v>
      </c>
      <c r="C216" t="s">
        <v>84</v>
      </c>
      <c r="E216" t="s">
        <v>25</v>
      </c>
      <c r="F216" t="s">
        <v>76</v>
      </c>
      <c r="J216" t="s">
        <v>83</v>
      </c>
      <c r="K216" t="s">
        <v>74</v>
      </c>
      <c r="L216" t="s">
        <v>85</v>
      </c>
      <c r="M216" t="s">
        <v>6</v>
      </c>
      <c r="N216" t="s">
        <v>7</v>
      </c>
      <c r="O216" t="s">
        <v>86</v>
      </c>
    </row>
    <row r="217" spans="1:15" x14ac:dyDescent="0.25">
      <c r="A217" s="49" t="s">
        <v>11167</v>
      </c>
      <c r="B217">
        <v>2</v>
      </c>
      <c r="C217" t="s">
        <v>279</v>
      </c>
      <c r="E217" t="s">
        <v>257</v>
      </c>
      <c r="F217" t="s">
        <v>29</v>
      </c>
      <c r="J217" t="s">
        <v>278</v>
      </c>
      <c r="K217" t="s">
        <v>258</v>
      </c>
      <c r="L217" t="s">
        <v>280</v>
      </c>
      <c r="M217" t="s">
        <v>116</v>
      </c>
      <c r="N217" t="s">
        <v>7</v>
      </c>
      <c r="O217" t="s">
        <v>281</v>
      </c>
    </row>
    <row r="218" spans="1:15" x14ac:dyDescent="0.25">
      <c r="A218" s="49" t="s">
        <v>11167</v>
      </c>
      <c r="B218">
        <v>2</v>
      </c>
      <c r="C218" t="s">
        <v>214</v>
      </c>
      <c r="E218" t="s">
        <v>76</v>
      </c>
      <c r="F218" t="s">
        <v>76</v>
      </c>
      <c r="J218" t="s">
        <v>213</v>
      </c>
      <c r="K218" t="s">
        <v>210</v>
      </c>
      <c r="L218" t="s">
        <v>3</v>
      </c>
      <c r="M218" t="s">
        <v>6</v>
      </c>
      <c r="N218" t="s">
        <v>7</v>
      </c>
      <c r="O218" t="s">
        <v>215</v>
      </c>
    </row>
    <row r="219" spans="1:15" x14ac:dyDescent="0.25">
      <c r="A219" s="49" t="s">
        <v>11167</v>
      </c>
      <c r="B219">
        <v>2</v>
      </c>
      <c r="C219" t="s">
        <v>356</v>
      </c>
      <c r="E219" t="s">
        <v>357</v>
      </c>
      <c r="F219" t="s">
        <v>357</v>
      </c>
      <c r="J219" t="s">
        <v>355</v>
      </c>
      <c r="K219" t="s">
        <v>358</v>
      </c>
      <c r="L219" t="s">
        <v>359</v>
      </c>
      <c r="M219" t="s">
        <v>6</v>
      </c>
      <c r="N219" t="s">
        <v>7</v>
      </c>
      <c r="O219" t="s">
        <v>361</v>
      </c>
    </row>
    <row r="220" spans="1:15" x14ac:dyDescent="0.25">
      <c r="A220" s="49" t="s">
        <v>11167</v>
      </c>
      <c r="B220">
        <v>2</v>
      </c>
      <c r="C220" t="s">
        <v>389</v>
      </c>
      <c r="E220" t="s">
        <v>390</v>
      </c>
      <c r="F220" t="s">
        <v>272</v>
      </c>
      <c r="J220" t="s">
        <v>388</v>
      </c>
      <c r="K220" t="s">
        <v>391</v>
      </c>
      <c r="L220" t="s">
        <v>314</v>
      </c>
      <c r="M220" t="s">
        <v>6</v>
      </c>
      <c r="N220" t="s">
        <v>7</v>
      </c>
      <c r="O220" t="s">
        <v>392</v>
      </c>
    </row>
    <row r="221" spans="1:15" x14ac:dyDescent="0.25">
      <c r="A221" s="49" t="s">
        <v>11167</v>
      </c>
      <c r="B221">
        <v>2</v>
      </c>
      <c r="C221" t="s">
        <v>66</v>
      </c>
      <c r="E221" t="s">
        <v>25</v>
      </c>
      <c r="F221" t="s">
        <v>29</v>
      </c>
      <c r="J221" t="s">
        <v>65</v>
      </c>
      <c r="K221" t="s">
        <v>26</v>
      </c>
      <c r="L221" t="s">
        <v>33</v>
      </c>
      <c r="M221" t="s">
        <v>6</v>
      </c>
      <c r="N221" t="s">
        <v>7</v>
      </c>
      <c r="O221" t="s">
        <v>67</v>
      </c>
    </row>
    <row r="222" spans="1:15" x14ac:dyDescent="0.25">
      <c r="A222" s="49" t="s">
        <v>11167</v>
      </c>
      <c r="B222">
        <v>2</v>
      </c>
      <c r="C222" t="s">
        <v>293</v>
      </c>
      <c r="E222" t="s">
        <v>76</v>
      </c>
      <c r="F222" t="s">
        <v>76</v>
      </c>
      <c r="J222" t="s">
        <v>292</v>
      </c>
      <c r="K222" t="s">
        <v>287</v>
      </c>
      <c r="L222" t="s">
        <v>218</v>
      </c>
      <c r="M222" t="s">
        <v>6</v>
      </c>
      <c r="N222" t="s">
        <v>7</v>
      </c>
      <c r="O222" t="s">
        <v>294</v>
      </c>
    </row>
    <row r="223" spans="1:15" x14ac:dyDescent="0.25">
      <c r="A223" s="49" t="s">
        <v>11167</v>
      </c>
      <c r="B223">
        <v>2</v>
      </c>
      <c r="C223" t="s">
        <v>313</v>
      </c>
      <c r="E223" t="s">
        <v>148</v>
      </c>
      <c r="F223" t="s">
        <v>29</v>
      </c>
      <c r="J223" t="s">
        <v>312</v>
      </c>
      <c r="K223" t="s">
        <v>314</v>
      </c>
      <c r="L223" t="s">
        <v>315</v>
      </c>
      <c r="M223" t="s">
        <v>6</v>
      </c>
      <c r="N223" t="s">
        <v>316</v>
      </c>
      <c r="O223" t="s">
        <v>317</v>
      </c>
    </row>
    <row r="224" spans="1:15" x14ac:dyDescent="0.25">
      <c r="A224" s="49" t="s">
        <v>11167</v>
      </c>
      <c r="B224">
        <v>2</v>
      </c>
      <c r="C224" t="s">
        <v>91</v>
      </c>
      <c r="E224" t="s">
        <v>76</v>
      </c>
      <c r="F224" t="s">
        <v>76</v>
      </c>
      <c r="J224" t="s">
        <v>90</v>
      </c>
      <c r="K224" t="s">
        <v>92</v>
      </c>
      <c r="L224" t="s">
        <v>93</v>
      </c>
      <c r="M224" t="s">
        <v>17</v>
      </c>
      <c r="N224" t="s">
        <v>7</v>
      </c>
      <c r="O224" t="s">
        <v>94</v>
      </c>
    </row>
    <row r="225" spans="1:15" x14ac:dyDescent="0.25">
      <c r="A225" s="49" t="s">
        <v>11167</v>
      </c>
      <c r="B225">
        <v>2</v>
      </c>
      <c r="C225" t="s">
        <v>403</v>
      </c>
      <c r="E225" t="s">
        <v>390</v>
      </c>
      <c r="F225" t="s">
        <v>272</v>
      </c>
      <c r="J225" t="s">
        <v>402</v>
      </c>
      <c r="K225" t="s">
        <v>391</v>
      </c>
      <c r="L225" t="s">
        <v>404</v>
      </c>
      <c r="M225" t="s">
        <v>6</v>
      </c>
      <c r="N225" t="s">
        <v>7</v>
      </c>
      <c r="O225" t="s">
        <v>405</v>
      </c>
    </row>
    <row r="226" spans="1:15" x14ac:dyDescent="0.25">
      <c r="A226" s="49" t="s">
        <v>11167</v>
      </c>
      <c r="B226">
        <v>2</v>
      </c>
      <c r="C226" t="s">
        <v>329</v>
      </c>
      <c r="E226" t="s">
        <v>324</v>
      </c>
      <c r="F226" t="s">
        <v>324</v>
      </c>
      <c r="J226" t="s">
        <v>328</v>
      </c>
      <c r="K226" t="s">
        <v>325</v>
      </c>
      <c r="L226" t="s">
        <v>330</v>
      </c>
      <c r="M226" t="s">
        <v>17</v>
      </c>
      <c r="N226" t="s">
        <v>331</v>
      </c>
      <c r="O226" t="s">
        <v>332</v>
      </c>
    </row>
    <row r="227" spans="1:15" x14ac:dyDescent="0.25">
      <c r="A227" s="49" t="s">
        <v>11167</v>
      </c>
      <c r="B227">
        <v>2</v>
      </c>
      <c r="C227" t="s">
        <v>222</v>
      </c>
      <c r="E227" t="s">
        <v>76</v>
      </c>
      <c r="F227" t="s">
        <v>76</v>
      </c>
      <c r="J227" t="s">
        <v>221</v>
      </c>
      <c r="K227" t="s">
        <v>210</v>
      </c>
      <c r="L227" t="s">
        <v>218</v>
      </c>
      <c r="M227" t="s">
        <v>17</v>
      </c>
      <c r="N227" t="s">
        <v>7</v>
      </c>
      <c r="O227" t="s">
        <v>223</v>
      </c>
    </row>
    <row r="228" spans="1:15" x14ac:dyDescent="0.25">
      <c r="A228" s="49" t="s">
        <v>11167</v>
      </c>
      <c r="B228">
        <v>2</v>
      </c>
      <c r="C228" t="s">
        <v>172</v>
      </c>
      <c r="E228" t="s">
        <v>148</v>
      </c>
      <c r="F228" t="s">
        <v>29</v>
      </c>
      <c r="J228" t="s">
        <v>171</v>
      </c>
      <c r="K228" t="s">
        <v>149</v>
      </c>
      <c r="L228" t="s">
        <v>173</v>
      </c>
      <c r="M228" t="s">
        <v>17</v>
      </c>
      <c r="N228" t="s">
        <v>174</v>
      </c>
      <c r="O228" t="s">
        <v>175</v>
      </c>
    </row>
    <row r="229" spans="1:15" x14ac:dyDescent="0.25">
      <c r="A229" s="49" t="s">
        <v>11167</v>
      </c>
      <c r="B229">
        <v>2</v>
      </c>
      <c r="C229" t="s">
        <v>177</v>
      </c>
      <c r="E229" t="s">
        <v>148</v>
      </c>
      <c r="F229" t="s">
        <v>29</v>
      </c>
      <c r="J229" t="s">
        <v>176</v>
      </c>
      <c r="K229" t="s">
        <v>149</v>
      </c>
      <c r="L229" t="s">
        <v>173</v>
      </c>
      <c r="M229" t="s">
        <v>17</v>
      </c>
      <c r="N229" t="s">
        <v>178</v>
      </c>
      <c r="O229" t="s">
        <v>179</v>
      </c>
    </row>
    <row r="230" spans="1:15" x14ac:dyDescent="0.25">
      <c r="A230" s="49" t="s">
        <v>11167</v>
      </c>
      <c r="B230">
        <v>2</v>
      </c>
      <c r="C230" t="s">
        <v>119</v>
      </c>
      <c r="E230" t="s">
        <v>76</v>
      </c>
      <c r="F230" t="s">
        <v>76</v>
      </c>
      <c r="J230" t="s">
        <v>118</v>
      </c>
      <c r="K230" t="s">
        <v>92</v>
      </c>
      <c r="L230" t="s">
        <v>120</v>
      </c>
      <c r="M230" t="s">
        <v>17</v>
      </c>
      <c r="N230" t="s">
        <v>7</v>
      </c>
      <c r="O230" t="s">
        <v>121</v>
      </c>
    </row>
    <row r="231" spans="1:15" x14ac:dyDescent="0.25">
      <c r="A231" s="49" t="s">
        <v>11167</v>
      </c>
      <c r="B231">
        <v>2</v>
      </c>
      <c r="C231" t="s">
        <v>63</v>
      </c>
      <c r="E231" t="s">
        <v>25</v>
      </c>
      <c r="F231" t="s">
        <v>29</v>
      </c>
      <c r="J231" t="s">
        <v>62</v>
      </c>
      <c r="K231" t="s">
        <v>26</v>
      </c>
      <c r="L231" t="s">
        <v>56</v>
      </c>
      <c r="M231" t="s">
        <v>17</v>
      </c>
      <c r="N231" t="s">
        <v>7</v>
      </c>
      <c r="O231" t="s">
        <v>64</v>
      </c>
    </row>
    <row r="232" spans="1:15" x14ac:dyDescent="0.25">
      <c r="A232" s="49" t="s">
        <v>11167</v>
      </c>
      <c r="B232">
        <v>2</v>
      </c>
      <c r="C232" t="s">
        <v>235</v>
      </c>
      <c r="E232" t="s">
        <v>76</v>
      </c>
      <c r="F232" t="s">
        <v>76</v>
      </c>
      <c r="J232" t="s">
        <v>234</v>
      </c>
      <c r="K232" t="s">
        <v>210</v>
      </c>
      <c r="L232" t="s">
        <v>218</v>
      </c>
      <c r="M232" t="s">
        <v>17</v>
      </c>
      <c r="N232" t="s">
        <v>7</v>
      </c>
      <c r="O232" t="s">
        <v>236</v>
      </c>
    </row>
    <row r="233" spans="1:15" x14ac:dyDescent="0.25">
      <c r="A233" s="49" t="s">
        <v>11167</v>
      </c>
      <c r="B233">
        <v>2</v>
      </c>
      <c r="C233" t="s">
        <v>192</v>
      </c>
      <c r="E233" t="s">
        <v>148</v>
      </c>
      <c r="F233" t="s">
        <v>29</v>
      </c>
      <c r="J233" t="s">
        <v>191</v>
      </c>
      <c r="K233" t="s">
        <v>149</v>
      </c>
      <c r="L233" t="s">
        <v>187</v>
      </c>
      <c r="M233" t="s">
        <v>17</v>
      </c>
      <c r="N233" t="s">
        <v>7</v>
      </c>
      <c r="O233" t="s">
        <v>193</v>
      </c>
    </row>
    <row r="234" spans="1:15" x14ac:dyDescent="0.25">
      <c r="A234" s="49" t="s">
        <v>11167</v>
      </c>
      <c r="B234">
        <v>2</v>
      </c>
      <c r="C234" t="s">
        <v>45</v>
      </c>
      <c r="E234" t="s">
        <v>25</v>
      </c>
      <c r="F234" t="s">
        <v>29</v>
      </c>
      <c r="J234" t="s">
        <v>44</v>
      </c>
      <c r="K234" t="s">
        <v>46</v>
      </c>
      <c r="L234" t="s">
        <v>47</v>
      </c>
      <c r="M234" t="s">
        <v>17</v>
      </c>
      <c r="N234" t="s">
        <v>48</v>
      </c>
      <c r="O234" t="s">
        <v>49</v>
      </c>
    </row>
    <row r="235" spans="1:15" x14ac:dyDescent="0.25">
      <c r="A235" s="49" t="s">
        <v>11167</v>
      </c>
      <c r="B235">
        <v>2</v>
      </c>
      <c r="C235" t="s">
        <v>217</v>
      </c>
      <c r="E235" t="s">
        <v>76</v>
      </c>
      <c r="F235" t="s">
        <v>76</v>
      </c>
      <c r="J235" t="s">
        <v>216</v>
      </c>
      <c r="K235" t="s">
        <v>210</v>
      </c>
      <c r="L235" t="s">
        <v>218</v>
      </c>
      <c r="M235" t="s">
        <v>17</v>
      </c>
      <c r="N235" t="s">
        <v>219</v>
      </c>
      <c r="O235" t="s">
        <v>220</v>
      </c>
    </row>
    <row r="236" spans="1:15" x14ac:dyDescent="0.25">
      <c r="A236" s="49" t="s">
        <v>11167</v>
      </c>
      <c r="B236">
        <v>2</v>
      </c>
      <c r="C236" t="s">
        <v>186</v>
      </c>
      <c r="E236" t="s">
        <v>148</v>
      </c>
      <c r="F236" t="s">
        <v>29</v>
      </c>
      <c r="J236" t="s">
        <v>185</v>
      </c>
      <c r="K236" t="s">
        <v>149</v>
      </c>
      <c r="L236" t="s">
        <v>187</v>
      </c>
      <c r="M236" t="s">
        <v>17</v>
      </c>
      <c r="N236" t="s">
        <v>189</v>
      </c>
      <c r="O236" t="s">
        <v>190</v>
      </c>
    </row>
    <row r="237" spans="1:15" x14ac:dyDescent="0.25">
      <c r="A237" s="49" t="s">
        <v>11167</v>
      </c>
      <c r="B237">
        <v>2</v>
      </c>
      <c r="C237" t="s">
        <v>154</v>
      </c>
      <c r="E237" t="s">
        <v>148</v>
      </c>
      <c r="F237" t="s">
        <v>29</v>
      </c>
      <c r="J237" t="s">
        <v>153</v>
      </c>
      <c r="K237" t="s">
        <v>149</v>
      </c>
      <c r="L237" t="s">
        <v>150</v>
      </c>
      <c r="M237" t="s">
        <v>6</v>
      </c>
      <c r="N237" t="s">
        <v>156</v>
      </c>
      <c r="O237" t="s">
        <v>157</v>
      </c>
    </row>
    <row r="238" spans="1:15" x14ac:dyDescent="0.25">
      <c r="A238" s="49" t="s">
        <v>11167</v>
      </c>
      <c r="B238">
        <v>2</v>
      </c>
      <c r="C238" t="s">
        <v>262</v>
      </c>
      <c r="E238" t="s">
        <v>257</v>
      </c>
      <c r="F238" t="s">
        <v>29</v>
      </c>
      <c r="J238" t="s">
        <v>261</v>
      </c>
      <c r="K238" t="s">
        <v>258</v>
      </c>
      <c r="L238" t="s">
        <v>259</v>
      </c>
      <c r="M238" t="s">
        <v>17</v>
      </c>
      <c r="N238" t="s">
        <v>7</v>
      </c>
      <c r="O238" t="s">
        <v>263</v>
      </c>
    </row>
    <row r="239" spans="1:15" x14ac:dyDescent="0.25">
      <c r="A239" s="49" t="s">
        <v>11167</v>
      </c>
      <c r="B239">
        <v>2</v>
      </c>
      <c r="C239" t="s">
        <v>286</v>
      </c>
      <c r="E239" t="s">
        <v>76</v>
      </c>
      <c r="F239" t="s">
        <v>76</v>
      </c>
      <c r="J239" t="s">
        <v>285</v>
      </c>
      <c r="K239" t="s">
        <v>287</v>
      </c>
      <c r="L239" t="s">
        <v>218</v>
      </c>
      <c r="M239" t="s">
        <v>6</v>
      </c>
      <c r="N239" t="s">
        <v>7</v>
      </c>
      <c r="O239" t="s">
        <v>288</v>
      </c>
    </row>
    <row r="240" spans="1:15" x14ac:dyDescent="0.25">
      <c r="A240" s="49" t="s">
        <v>11167</v>
      </c>
      <c r="B240">
        <v>2</v>
      </c>
      <c r="C240" t="s">
        <v>102</v>
      </c>
      <c r="E240" t="s">
        <v>76</v>
      </c>
      <c r="F240" t="s">
        <v>76</v>
      </c>
      <c r="J240" t="s">
        <v>101</v>
      </c>
      <c r="K240" t="s">
        <v>92</v>
      </c>
      <c r="L240" t="s">
        <v>93</v>
      </c>
      <c r="M240" t="s">
        <v>17</v>
      </c>
      <c r="N240" t="s">
        <v>7</v>
      </c>
      <c r="O240" t="s">
        <v>103</v>
      </c>
    </row>
    <row r="241" spans="1:15" x14ac:dyDescent="0.25">
      <c r="A241" s="49" t="s">
        <v>11167</v>
      </c>
      <c r="B241">
        <v>2</v>
      </c>
      <c r="C241" t="s">
        <v>99</v>
      </c>
      <c r="E241" t="s">
        <v>76</v>
      </c>
      <c r="F241" t="s">
        <v>76</v>
      </c>
      <c r="J241" t="s">
        <v>98</v>
      </c>
      <c r="K241" t="s">
        <v>92</v>
      </c>
      <c r="L241" t="s">
        <v>93</v>
      </c>
      <c r="M241" t="s">
        <v>17</v>
      </c>
      <c r="N241" t="s">
        <v>7</v>
      </c>
      <c r="O241" t="s">
        <v>100</v>
      </c>
    </row>
    <row r="242" spans="1:15" x14ac:dyDescent="0.25">
      <c r="A242" s="49" t="s">
        <v>11167</v>
      </c>
      <c r="B242">
        <v>2</v>
      </c>
      <c r="C242" t="s">
        <v>129</v>
      </c>
      <c r="E242" t="s">
        <v>76</v>
      </c>
      <c r="F242" t="s">
        <v>76</v>
      </c>
      <c r="J242" t="s">
        <v>128</v>
      </c>
      <c r="K242" t="s">
        <v>92</v>
      </c>
      <c r="L242" t="s">
        <v>93</v>
      </c>
      <c r="M242" t="s">
        <v>17</v>
      </c>
      <c r="N242" t="s">
        <v>7</v>
      </c>
      <c r="O242" t="s">
        <v>130</v>
      </c>
    </row>
    <row r="243" spans="1:15" x14ac:dyDescent="0.25">
      <c r="A243" s="49" t="s">
        <v>11167</v>
      </c>
      <c r="B243">
        <v>2</v>
      </c>
      <c r="C243" t="s">
        <v>232</v>
      </c>
      <c r="E243" t="s">
        <v>76</v>
      </c>
      <c r="F243" t="s">
        <v>76</v>
      </c>
      <c r="J243" t="s">
        <v>231</v>
      </c>
      <c r="K243" t="s">
        <v>210</v>
      </c>
      <c r="L243" t="s">
        <v>218</v>
      </c>
      <c r="M243" t="s">
        <v>17</v>
      </c>
      <c r="N243" t="s">
        <v>7</v>
      </c>
      <c r="O243" t="s">
        <v>233</v>
      </c>
    </row>
    <row r="244" spans="1:15" x14ac:dyDescent="0.25">
      <c r="A244" s="49" t="s">
        <v>11167</v>
      </c>
      <c r="B244">
        <v>2</v>
      </c>
      <c r="C244" t="s">
        <v>15</v>
      </c>
      <c r="E244" t="s">
        <v>2</v>
      </c>
      <c r="F244" t="s">
        <v>2</v>
      </c>
      <c r="J244" t="s">
        <v>14</v>
      </c>
      <c r="K244" t="s">
        <v>3</v>
      </c>
      <c r="L244" t="s">
        <v>16</v>
      </c>
      <c r="M244" t="s">
        <v>17</v>
      </c>
      <c r="N244" t="s">
        <v>7</v>
      </c>
      <c r="O244" t="s">
        <v>18</v>
      </c>
    </row>
    <row r="245" spans="1:15" x14ac:dyDescent="0.25">
      <c r="A245" s="49" t="s">
        <v>11167</v>
      </c>
      <c r="B245">
        <v>2</v>
      </c>
      <c r="C245" t="s">
        <v>20</v>
      </c>
      <c r="E245" t="s">
        <v>11</v>
      </c>
      <c r="F245" t="s">
        <v>11</v>
      </c>
      <c r="J245" t="s">
        <v>19</v>
      </c>
      <c r="K245" t="s">
        <v>3</v>
      </c>
      <c r="L245" t="s">
        <v>21</v>
      </c>
      <c r="M245" t="s">
        <v>17</v>
      </c>
      <c r="O245" t="s">
        <v>22</v>
      </c>
    </row>
    <row r="246" spans="1:15" x14ac:dyDescent="0.25">
      <c r="A246" s="49" t="s">
        <v>11167</v>
      </c>
      <c r="B246">
        <v>2</v>
      </c>
      <c r="C246" t="s">
        <v>159</v>
      </c>
      <c r="E246" t="s">
        <v>148</v>
      </c>
      <c r="F246" t="s">
        <v>29</v>
      </c>
      <c r="J246" t="s">
        <v>158</v>
      </c>
      <c r="K246" t="s">
        <v>149</v>
      </c>
      <c r="L246" t="s">
        <v>150</v>
      </c>
      <c r="M246" t="s">
        <v>6</v>
      </c>
      <c r="N246" t="s">
        <v>160</v>
      </c>
      <c r="O246" t="s">
        <v>161</v>
      </c>
    </row>
    <row r="247" spans="1:15" x14ac:dyDescent="0.25">
      <c r="A247" s="49" t="s">
        <v>11167</v>
      </c>
      <c r="B247">
        <v>2</v>
      </c>
      <c r="C247" t="s">
        <v>352</v>
      </c>
      <c r="E247" t="s">
        <v>76</v>
      </c>
      <c r="F247" t="s">
        <v>76</v>
      </c>
      <c r="J247" t="s">
        <v>351</v>
      </c>
      <c r="K247" t="s">
        <v>353</v>
      </c>
      <c r="L247" t="s">
        <v>218</v>
      </c>
      <c r="M247" t="s">
        <v>6</v>
      </c>
      <c r="N247" t="s">
        <v>7</v>
      </c>
      <c r="O247" t="s">
        <v>354</v>
      </c>
    </row>
    <row r="248" spans="1:15" x14ac:dyDescent="0.25">
      <c r="A248" s="49" t="s">
        <v>11167</v>
      </c>
      <c r="B248">
        <v>2</v>
      </c>
      <c r="C248" t="s">
        <v>363</v>
      </c>
      <c r="E248" t="s">
        <v>357</v>
      </c>
      <c r="F248" t="s">
        <v>357</v>
      </c>
      <c r="J248" t="s">
        <v>362</v>
      </c>
      <c r="K248" t="s">
        <v>358</v>
      </c>
      <c r="L248" t="s">
        <v>364</v>
      </c>
      <c r="M248" t="s">
        <v>6</v>
      </c>
      <c r="N248" t="s">
        <v>7</v>
      </c>
      <c r="O248" t="s">
        <v>366</v>
      </c>
    </row>
    <row r="249" spans="1:15" x14ac:dyDescent="0.25">
      <c r="A249" s="49" t="s">
        <v>11167</v>
      </c>
      <c r="B249">
        <v>2</v>
      </c>
      <c r="C249" t="s">
        <v>420</v>
      </c>
      <c r="E249" t="s">
        <v>390</v>
      </c>
      <c r="F249" t="s">
        <v>417</v>
      </c>
      <c r="J249" t="s">
        <v>419</v>
      </c>
      <c r="K249" t="s">
        <v>391</v>
      </c>
      <c r="L249" t="s">
        <v>314</v>
      </c>
      <c r="M249" t="s">
        <v>6</v>
      </c>
      <c r="N249" t="s">
        <v>7</v>
      </c>
      <c r="O249" t="s">
        <v>421</v>
      </c>
    </row>
    <row r="250" spans="1:15" x14ac:dyDescent="0.25">
      <c r="A250" s="49" t="s">
        <v>11167</v>
      </c>
      <c r="B250">
        <v>2</v>
      </c>
      <c r="C250" t="s">
        <v>275</v>
      </c>
      <c r="E250" t="s">
        <v>257</v>
      </c>
      <c r="F250" t="s">
        <v>29</v>
      </c>
      <c r="J250" t="s">
        <v>274</v>
      </c>
      <c r="K250" t="s">
        <v>258</v>
      </c>
      <c r="L250" t="s">
        <v>276</v>
      </c>
      <c r="M250" t="s">
        <v>116</v>
      </c>
      <c r="N250" t="s">
        <v>7</v>
      </c>
      <c r="O250" t="s">
        <v>277</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25054-45DE-4D3D-95CF-6B22E218FA56}">
  <dimension ref="A1:AH3718"/>
  <sheetViews>
    <sheetView topLeftCell="AD3685" workbookViewId="0">
      <selection activeCell="AE20" sqref="AE20"/>
    </sheetView>
  </sheetViews>
  <sheetFormatPr defaultRowHeight="15" x14ac:dyDescent="0.25"/>
  <cols>
    <col min="1" max="1" width="10.7109375" bestFit="1" customWidth="1"/>
    <col min="2" max="2" width="55.28515625" bestFit="1" customWidth="1"/>
    <col min="3" max="3" width="81.140625" bestFit="1" customWidth="1"/>
    <col min="4" max="4" width="17.42578125" bestFit="1" customWidth="1"/>
    <col min="5" max="5" width="16.5703125" bestFit="1" customWidth="1"/>
    <col min="6" max="7" width="81.140625" bestFit="1" customWidth="1"/>
    <col min="8" max="8" width="13.5703125" bestFit="1" customWidth="1"/>
    <col min="9" max="9" width="14.7109375" bestFit="1" customWidth="1"/>
    <col min="10" max="10" width="14.140625" bestFit="1" customWidth="1"/>
    <col min="11" max="11" width="13.85546875" bestFit="1" customWidth="1"/>
    <col min="12" max="12" width="64.140625" bestFit="1" customWidth="1"/>
    <col min="13" max="14" width="23.5703125" bestFit="1" customWidth="1"/>
    <col min="15" max="15" width="16.28515625" bestFit="1" customWidth="1"/>
    <col min="16" max="16" width="53.28515625" bestFit="1" customWidth="1"/>
    <col min="17" max="17" width="12.85546875" bestFit="1" customWidth="1"/>
    <col min="18" max="18" width="19.7109375" bestFit="1" customWidth="1"/>
    <col min="19" max="19" width="26.7109375" bestFit="1" customWidth="1"/>
    <col min="20" max="20" width="13.5703125" bestFit="1" customWidth="1"/>
    <col min="21" max="21" width="10.42578125" bestFit="1" customWidth="1"/>
    <col min="22" max="22" width="13.5703125" bestFit="1" customWidth="1"/>
    <col min="23" max="23" width="12.85546875" bestFit="1" customWidth="1"/>
    <col min="24" max="24" width="7.85546875" bestFit="1" customWidth="1"/>
    <col min="25" max="25" width="19" bestFit="1" customWidth="1"/>
    <col min="26" max="26" width="16.42578125" bestFit="1" customWidth="1"/>
    <col min="27" max="27" width="15" bestFit="1" customWidth="1"/>
    <col min="28" max="28" width="18" bestFit="1" customWidth="1"/>
    <col min="29" max="29" width="14.85546875" bestFit="1" customWidth="1"/>
    <col min="30" max="30" width="19.7109375" bestFit="1" customWidth="1"/>
    <col min="31" max="31" width="66.5703125" bestFit="1" customWidth="1"/>
    <col min="32" max="32" width="23.5703125" bestFit="1" customWidth="1"/>
    <col min="33" max="33" width="81.140625" bestFit="1" customWidth="1"/>
    <col min="34" max="34" width="23.5703125" customWidth="1"/>
  </cols>
  <sheetData>
    <row r="1" spans="1:34" x14ac:dyDescent="0.25">
      <c r="A1" t="s">
        <v>583</v>
      </c>
      <c r="B1" t="s">
        <v>11032</v>
      </c>
      <c r="C1" t="s">
        <v>11033</v>
      </c>
      <c r="D1" t="s">
        <v>11034</v>
      </c>
      <c r="E1" t="s">
        <v>11035</v>
      </c>
      <c r="F1" t="s">
        <v>11036</v>
      </c>
      <c r="G1" t="s">
        <v>11037</v>
      </c>
      <c r="H1" t="s">
        <v>797</v>
      </c>
      <c r="I1" t="s">
        <v>798</v>
      </c>
      <c r="J1" t="s">
        <v>800</v>
      </c>
      <c r="K1" t="s">
        <v>799</v>
      </c>
      <c r="L1" t="s">
        <v>801</v>
      </c>
      <c r="M1" t="s">
        <v>802</v>
      </c>
      <c r="N1" t="s">
        <v>803</v>
      </c>
      <c r="O1" t="s">
        <v>1342</v>
      </c>
      <c r="P1" t="s">
        <v>434</v>
      </c>
      <c r="Q1" t="s">
        <v>668</v>
      </c>
      <c r="R1" t="s">
        <v>435</v>
      </c>
      <c r="S1" t="s">
        <v>8639</v>
      </c>
      <c r="T1" t="s">
        <v>8641</v>
      </c>
      <c r="U1" t="s">
        <v>8642</v>
      </c>
      <c r="V1" t="s">
        <v>1343</v>
      </c>
      <c r="W1" t="s">
        <v>772</v>
      </c>
      <c r="X1" t="s">
        <v>1344</v>
      </c>
      <c r="Y1" t="s">
        <v>1345</v>
      </c>
      <c r="Z1" t="s">
        <v>1346</v>
      </c>
      <c r="AA1" t="s">
        <v>1347</v>
      </c>
      <c r="AB1" t="s">
        <v>1348</v>
      </c>
      <c r="AC1" t="s">
        <v>1349</v>
      </c>
      <c r="AD1" t="s">
        <v>1350</v>
      </c>
      <c r="AE1" t="s">
        <v>1351</v>
      </c>
      <c r="AF1" t="s">
        <v>1352</v>
      </c>
      <c r="AG1" t="s">
        <v>806</v>
      </c>
      <c r="AH1" t="s">
        <v>1353</v>
      </c>
    </row>
    <row r="2" spans="1:34" x14ac:dyDescent="0.25">
      <c r="A2">
        <v>1</v>
      </c>
      <c r="B2" t="s">
        <v>589</v>
      </c>
      <c r="C2" t="s">
        <v>614</v>
      </c>
      <c r="D2" t="s">
        <v>611</v>
      </c>
      <c r="E2" t="s">
        <v>612</v>
      </c>
      <c r="F2" t="s">
        <v>616</v>
      </c>
      <c r="G2" t="s">
        <v>617</v>
      </c>
      <c r="H2" t="s">
        <v>809</v>
      </c>
      <c r="I2" t="s">
        <v>611</v>
      </c>
      <c r="J2">
        <v>1</v>
      </c>
      <c r="L2" t="s">
        <v>810</v>
      </c>
      <c r="M2" t="s">
        <v>811</v>
      </c>
      <c r="N2" t="s">
        <v>812</v>
      </c>
      <c r="O2" t="s">
        <v>1354</v>
      </c>
      <c r="P2" t="s">
        <v>1</v>
      </c>
      <c r="Q2" t="s">
        <v>2</v>
      </c>
      <c r="R2" t="s">
        <v>2</v>
      </c>
      <c r="S2" t="s">
        <v>8646</v>
      </c>
      <c r="T2" t="b">
        <v>0</v>
      </c>
      <c r="U2" t="b">
        <v>1</v>
      </c>
      <c r="V2">
        <v>1</v>
      </c>
      <c r="W2">
        <v>140</v>
      </c>
      <c r="Y2">
        <v>60</v>
      </c>
      <c r="AH2" t="s">
        <v>811</v>
      </c>
    </row>
    <row r="3" spans="1:34" x14ac:dyDescent="0.25">
      <c r="A3">
        <v>1</v>
      </c>
      <c r="B3" t="s">
        <v>589</v>
      </c>
      <c r="C3" t="s">
        <v>614</v>
      </c>
      <c r="D3" t="s">
        <v>611</v>
      </c>
      <c r="E3" t="s">
        <v>612</v>
      </c>
      <c r="F3" t="s">
        <v>616</v>
      </c>
      <c r="G3" t="s">
        <v>617</v>
      </c>
      <c r="H3" t="s">
        <v>809</v>
      </c>
      <c r="I3" t="s">
        <v>611</v>
      </c>
      <c r="J3">
        <v>1</v>
      </c>
      <c r="L3" t="s">
        <v>810</v>
      </c>
      <c r="M3" t="s">
        <v>811</v>
      </c>
      <c r="N3" t="s">
        <v>812</v>
      </c>
      <c r="O3" t="s">
        <v>1355</v>
      </c>
      <c r="P3" t="s">
        <v>1</v>
      </c>
      <c r="Q3" t="s">
        <v>2</v>
      </c>
      <c r="R3" t="s">
        <v>2</v>
      </c>
      <c r="S3" t="s">
        <v>8646</v>
      </c>
      <c r="T3" t="b">
        <v>0</v>
      </c>
      <c r="U3" t="b">
        <v>1</v>
      </c>
      <c r="V3">
        <v>2</v>
      </c>
      <c r="W3">
        <v>140</v>
      </c>
      <c r="Y3">
        <v>60</v>
      </c>
      <c r="AH3" t="s">
        <v>1356</v>
      </c>
    </row>
    <row r="4" spans="1:34" x14ac:dyDescent="0.25">
      <c r="A4">
        <v>1</v>
      </c>
      <c r="B4" t="s">
        <v>589</v>
      </c>
      <c r="C4" t="s">
        <v>614</v>
      </c>
      <c r="D4" t="s">
        <v>611</v>
      </c>
      <c r="E4" t="s">
        <v>612</v>
      </c>
      <c r="F4" t="s">
        <v>616</v>
      </c>
      <c r="G4" t="s">
        <v>617</v>
      </c>
      <c r="H4" t="s">
        <v>809</v>
      </c>
      <c r="I4" t="s">
        <v>611</v>
      </c>
      <c r="J4">
        <v>1</v>
      </c>
      <c r="L4" t="s">
        <v>810</v>
      </c>
      <c r="M4" t="s">
        <v>811</v>
      </c>
      <c r="N4" t="s">
        <v>812</v>
      </c>
      <c r="O4" t="s">
        <v>1357</v>
      </c>
      <c r="P4" t="s">
        <v>1</v>
      </c>
      <c r="Q4" t="s">
        <v>2</v>
      </c>
      <c r="R4" t="s">
        <v>2</v>
      </c>
      <c r="S4" t="s">
        <v>8646</v>
      </c>
      <c r="T4" t="b">
        <v>0</v>
      </c>
      <c r="U4" t="b">
        <v>1</v>
      </c>
      <c r="V4">
        <v>3</v>
      </c>
      <c r="W4">
        <v>140</v>
      </c>
      <c r="Y4">
        <v>45</v>
      </c>
      <c r="AH4" t="s">
        <v>1358</v>
      </c>
    </row>
    <row r="5" spans="1:34" x14ac:dyDescent="0.25">
      <c r="A5">
        <v>1</v>
      </c>
      <c r="B5" t="s">
        <v>589</v>
      </c>
      <c r="C5" t="s">
        <v>614</v>
      </c>
      <c r="D5" t="s">
        <v>611</v>
      </c>
      <c r="E5" t="s">
        <v>612</v>
      </c>
      <c r="F5" t="s">
        <v>616</v>
      </c>
      <c r="G5" t="s">
        <v>617</v>
      </c>
      <c r="H5" t="s">
        <v>809</v>
      </c>
      <c r="I5" t="s">
        <v>611</v>
      </c>
      <c r="J5">
        <v>1</v>
      </c>
      <c r="L5" t="s">
        <v>810</v>
      </c>
      <c r="M5" t="s">
        <v>811</v>
      </c>
      <c r="N5" t="s">
        <v>812</v>
      </c>
      <c r="O5" t="s">
        <v>1359</v>
      </c>
      <c r="P5" t="s">
        <v>1</v>
      </c>
      <c r="Q5" t="s">
        <v>2</v>
      </c>
      <c r="R5" t="s">
        <v>2</v>
      </c>
      <c r="S5" t="s">
        <v>8646</v>
      </c>
      <c r="T5" t="b">
        <v>0</v>
      </c>
      <c r="U5" t="b">
        <v>1</v>
      </c>
      <c r="V5">
        <v>4</v>
      </c>
      <c r="W5">
        <v>140</v>
      </c>
      <c r="Y5">
        <v>39.6</v>
      </c>
      <c r="AH5" t="s">
        <v>1360</v>
      </c>
    </row>
    <row r="6" spans="1:34" x14ac:dyDescent="0.25">
      <c r="A6">
        <v>1</v>
      </c>
      <c r="B6" t="s">
        <v>589</v>
      </c>
      <c r="C6" t="s">
        <v>614</v>
      </c>
      <c r="D6" t="s">
        <v>611</v>
      </c>
      <c r="E6" t="s">
        <v>612</v>
      </c>
      <c r="F6" t="s">
        <v>616</v>
      </c>
      <c r="G6" t="s">
        <v>617</v>
      </c>
      <c r="H6" t="s">
        <v>809</v>
      </c>
      <c r="I6" t="s">
        <v>611</v>
      </c>
      <c r="J6">
        <v>1</v>
      </c>
      <c r="L6" t="s">
        <v>810</v>
      </c>
      <c r="M6" t="s">
        <v>811</v>
      </c>
      <c r="N6" t="s">
        <v>812</v>
      </c>
      <c r="O6" t="s">
        <v>1361</v>
      </c>
      <c r="P6" t="s">
        <v>1</v>
      </c>
      <c r="Q6" t="s">
        <v>2</v>
      </c>
      <c r="R6" t="s">
        <v>2</v>
      </c>
      <c r="S6" t="s">
        <v>8646</v>
      </c>
      <c r="T6" t="b">
        <v>0</v>
      </c>
      <c r="U6" t="b">
        <v>1</v>
      </c>
      <c r="V6">
        <v>5</v>
      </c>
      <c r="W6">
        <v>140</v>
      </c>
      <c r="Y6">
        <v>39.6</v>
      </c>
      <c r="AH6" t="s">
        <v>1362</v>
      </c>
    </row>
    <row r="7" spans="1:34" x14ac:dyDescent="0.25">
      <c r="A7">
        <v>1</v>
      </c>
      <c r="B7" t="s">
        <v>589</v>
      </c>
      <c r="C7" t="s">
        <v>614</v>
      </c>
      <c r="D7" t="s">
        <v>611</v>
      </c>
      <c r="E7" t="s">
        <v>612</v>
      </c>
      <c r="F7" t="s">
        <v>616</v>
      </c>
      <c r="G7" t="s">
        <v>617</v>
      </c>
      <c r="H7" t="s">
        <v>809</v>
      </c>
      <c r="I7" t="s">
        <v>611</v>
      </c>
      <c r="J7">
        <v>1</v>
      </c>
      <c r="L7" t="s">
        <v>810</v>
      </c>
      <c r="M7" t="s">
        <v>811</v>
      </c>
      <c r="N7" t="s">
        <v>812</v>
      </c>
      <c r="O7" t="s">
        <v>1363</v>
      </c>
      <c r="P7" t="s">
        <v>24</v>
      </c>
      <c r="Q7" t="s">
        <v>25</v>
      </c>
      <c r="R7" t="s">
        <v>25</v>
      </c>
      <c r="S7" t="s">
        <v>8658</v>
      </c>
      <c r="T7" t="b">
        <v>0</v>
      </c>
      <c r="U7" t="b">
        <v>0</v>
      </c>
      <c r="V7">
        <v>1</v>
      </c>
      <c r="W7">
        <v>0</v>
      </c>
      <c r="X7">
        <v>10</v>
      </c>
      <c r="AB7">
        <v>2</v>
      </c>
      <c r="AC7">
        <v>1</v>
      </c>
      <c r="AD7">
        <v>2</v>
      </c>
      <c r="AG7" t="s">
        <v>1364</v>
      </c>
      <c r="AH7" t="s">
        <v>1365</v>
      </c>
    </row>
    <row r="8" spans="1:34" x14ac:dyDescent="0.25">
      <c r="A8">
        <v>1</v>
      </c>
      <c r="B8" t="s">
        <v>589</v>
      </c>
      <c r="C8" t="s">
        <v>614</v>
      </c>
      <c r="D8" t="s">
        <v>611</v>
      </c>
      <c r="E8" t="s">
        <v>612</v>
      </c>
      <c r="F8" t="s">
        <v>616</v>
      </c>
      <c r="G8" t="s">
        <v>617</v>
      </c>
      <c r="H8" t="s">
        <v>809</v>
      </c>
      <c r="I8" t="s">
        <v>611</v>
      </c>
      <c r="J8">
        <v>1</v>
      </c>
      <c r="L8" t="s">
        <v>810</v>
      </c>
      <c r="M8" t="s">
        <v>811</v>
      </c>
      <c r="N8" t="s">
        <v>812</v>
      </c>
      <c r="O8" t="s">
        <v>1366</v>
      </c>
      <c r="P8" t="s">
        <v>24</v>
      </c>
      <c r="Q8" t="s">
        <v>25</v>
      </c>
      <c r="R8" t="s">
        <v>25</v>
      </c>
      <c r="S8" t="s">
        <v>8658</v>
      </c>
      <c r="T8" t="b">
        <v>0</v>
      </c>
      <c r="U8" t="b">
        <v>0</v>
      </c>
      <c r="V8">
        <v>2</v>
      </c>
      <c r="W8">
        <v>0</v>
      </c>
      <c r="X8">
        <v>8</v>
      </c>
      <c r="AB8">
        <v>2</v>
      </c>
      <c r="AC8">
        <v>1</v>
      </c>
      <c r="AD8">
        <v>2</v>
      </c>
      <c r="AG8" t="s">
        <v>1364</v>
      </c>
      <c r="AH8" t="s">
        <v>1367</v>
      </c>
    </row>
    <row r="9" spans="1:34" x14ac:dyDescent="0.25">
      <c r="A9">
        <v>1</v>
      </c>
      <c r="B9" t="s">
        <v>589</v>
      </c>
      <c r="C9" t="s">
        <v>614</v>
      </c>
      <c r="D9" t="s">
        <v>611</v>
      </c>
      <c r="E9" t="s">
        <v>612</v>
      </c>
      <c r="F9" t="s">
        <v>616</v>
      </c>
      <c r="G9" t="s">
        <v>617</v>
      </c>
      <c r="H9" t="s">
        <v>809</v>
      </c>
      <c r="I9" t="s">
        <v>611</v>
      </c>
      <c r="J9">
        <v>1</v>
      </c>
      <c r="L9" t="s">
        <v>810</v>
      </c>
      <c r="M9" t="s">
        <v>811</v>
      </c>
      <c r="N9" t="s">
        <v>812</v>
      </c>
      <c r="O9" t="s">
        <v>1368</v>
      </c>
      <c r="P9" t="s">
        <v>24</v>
      </c>
      <c r="Q9" t="s">
        <v>25</v>
      </c>
      <c r="R9" t="s">
        <v>25</v>
      </c>
      <c r="S9" t="s">
        <v>8658</v>
      </c>
      <c r="T9" t="b">
        <v>0</v>
      </c>
      <c r="U9" t="b">
        <v>0</v>
      </c>
      <c r="V9">
        <v>3</v>
      </c>
      <c r="W9">
        <v>0</v>
      </c>
      <c r="X9">
        <v>8</v>
      </c>
      <c r="AB9">
        <v>2</v>
      </c>
      <c r="AC9">
        <v>1</v>
      </c>
      <c r="AD9">
        <v>2</v>
      </c>
      <c r="AG9" t="s">
        <v>1364</v>
      </c>
      <c r="AH9" t="s">
        <v>1369</v>
      </c>
    </row>
    <row r="10" spans="1:34" x14ac:dyDescent="0.25">
      <c r="A10">
        <v>1</v>
      </c>
      <c r="B10" t="s">
        <v>589</v>
      </c>
      <c r="C10" t="s">
        <v>614</v>
      </c>
      <c r="D10" t="s">
        <v>611</v>
      </c>
      <c r="E10" t="s">
        <v>612</v>
      </c>
      <c r="F10" t="s">
        <v>616</v>
      </c>
      <c r="G10" t="s">
        <v>617</v>
      </c>
      <c r="H10" t="s">
        <v>809</v>
      </c>
      <c r="I10" t="s">
        <v>611</v>
      </c>
      <c r="J10">
        <v>1</v>
      </c>
      <c r="L10" t="s">
        <v>810</v>
      </c>
      <c r="M10" t="s">
        <v>811</v>
      </c>
      <c r="N10" t="s">
        <v>812</v>
      </c>
      <c r="O10" t="s">
        <v>1370</v>
      </c>
      <c r="P10" t="s">
        <v>24</v>
      </c>
      <c r="Q10" t="s">
        <v>25</v>
      </c>
      <c r="R10" t="s">
        <v>25</v>
      </c>
      <c r="S10" t="s">
        <v>8658</v>
      </c>
      <c r="T10" t="b">
        <v>0</v>
      </c>
      <c r="U10" t="b">
        <v>0</v>
      </c>
      <c r="V10">
        <v>4</v>
      </c>
      <c r="W10">
        <v>0</v>
      </c>
      <c r="X10">
        <v>7</v>
      </c>
      <c r="AB10">
        <v>2</v>
      </c>
      <c r="AC10">
        <v>1</v>
      </c>
      <c r="AD10">
        <v>2</v>
      </c>
      <c r="AG10" t="s">
        <v>1371</v>
      </c>
      <c r="AH10" t="s">
        <v>1372</v>
      </c>
    </row>
    <row r="11" spans="1:34" x14ac:dyDescent="0.25">
      <c r="A11">
        <v>1</v>
      </c>
      <c r="B11" t="s">
        <v>589</v>
      </c>
      <c r="C11" t="s">
        <v>614</v>
      </c>
      <c r="D11" t="s">
        <v>611</v>
      </c>
      <c r="E11" t="s">
        <v>612</v>
      </c>
      <c r="F11" t="s">
        <v>616</v>
      </c>
      <c r="G11" t="s">
        <v>617</v>
      </c>
      <c r="H11" t="s">
        <v>809</v>
      </c>
      <c r="I11" t="s">
        <v>611</v>
      </c>
      <c r="J11">
        <v>1</v>
      </c>
      <c r="L11" t="s">
        <v>810</v>
      </c>
      <c r="M11" t="s">
        <v>811</v>
      </c>
      <c r="N11" t="s">
        <v>812</v>
      </c>
      <c r="O11" t="s">
        <v>1373</v>
      </c>
      <c r="P11" t="s">
        <v>37</v>
      </c>
      <c r="Q11" t="s">
        <v>25</v>
      </c>
      <c r="R11" t="s">
        <v>25</v>
      </c>
      <c r="S11" t="s">
        <v>26</v>
      </c>
      <c r="T11" t="b">
        <v>0</v>
      </c>
      <c r="U11" t="b">
        <v>0</v>
      </c>
      <c r="V11">
        <v>1</v>
      </c>
      <c r="W11">
        <v>100</v>
      </c>
      <c r="X11">
        <v>10</v>
      </c>
      <c r="AG11" t="s">
        <v>1374</v>
      </c>
      <c r="AH11" t="s">
        <v>1375</v>
      </c>
    </row>
    <row r="12" spans="1:34" x14ac:dyDescent="0.25">
      <c r="A12">
        <v>1</v>
      </c>
      <c r="B12" t="s">
        <v>589</v>
      </c>
      <c r="C12" t="s">
        <v>614</v>
      </c>
      <c r="D12" t="s">
        <v>611</v>
      </c>
      <c r="E12" t="s">
        <v>612</v>
      </c>
      <c r="F12" t="s">
        <v>616</v>
      </c>
      <c r="G12" t="s">
        <v>617</v>
      </c>
      <c r="H12" t="s">
        <v>809</v>
      </c>
      <c r="I12" t="s">
        <v>611</v>
      </c>
      <c r="J12">
        <v>1</v>
      </c>
      <c r="L12" t="s">
        <v>810</v>
      </c>
      <c r="M12" t="s">
        <v>811</v>
      </c>
      <c r="N12" t="s">
        <v>812</v>
      </c>
      <c r="O12" t="s">
        <v>1376</v>
      </c>
      <c r="P12" t="s">
        <v>37</v>
      </c>
      <c r="Q12" t="s">
        <v>25</v>
      </c>
      <c r="R12" t="s">
        <v>25</v>
      </c>
      <c r="S12" t="s">
        <v>26</v>
      </c>
      <c r="T12" t="b">
        <v>0</v>
      </c>
      <c r="U12" t="b">
        <v>0</v>
      </c>
      <c r="V12">
        <v>2</v>
      </c>
      <c r="W12">
        <v>120</v>
      </c>
      <c r="X12">
        <v>10</v>
      </c>
      <c r="AG12" t="s">
        <v>1374</v>
      </c>
      <c r="AH12" t="s">
        <v>1377</v>
      </c>
    </row>
    <row r="13" spans="1:34" x14ac:dyDescent="0.25">
      <c r="A13">
        <v>1</v>
      </c>
      <c r="B13" t="s">
        <v>589</v>
      </c>
      <c r="C13" t="s">
        <v>614</v>
      </c>
      <c r="D13" t="s">
        <v>611</v>
      </c>
      <c r="E13" t="s">
        <v>612</v>
      </c>
      <c r="F13" t="s">
        <v>616</v>
      </c>
      <c r="G13" t="s">
        <v>617</v>
      </c>
      <c r="H13" t="s">
        <v>809</v>
      </c>
      <c r="I13" t="s">
        <v>611</v>
      </c>
      <c r="J13">
        <v>1</v>
      </c>
      <c r="L13" t="s">
        <v>810</v>
      </c>
      <c r="M13" t="s">
        <v>811</v>
      </c>
      <c r="N13" t="s">
        <v>812</v>
      </c>
      <c r="O13" t="s">
        <v>1378</v>
      </c>
      <c r="P13" t="s">
        <v>37</v>
      </c>
      <c r="Q13" t="s">
        <v>25</v>
      </c>
      <c r="R13" t="s">
        <v>25</v>
      </c>
      <c r="S13" t="s">
        <v>26</v>
      </c>
      <c r="T13" t="b">
        <v>0</v>
      </c>
      <c r="U13" t="b">
        <v>0</v>
      </c>
      <c r="V13">
        <v>3</v>
      </c>
      <c r="W13">
        <v>140</v>
      </c>
      <c r="X13">
        <v>10</v>
      </c>
      <c r="AG13" t="s">
        <v>1374</v>
      </c>
      <c r="AH13" t="s">
        <v>1379</v>
      </c>
    </row>
    <row r="14" spans="1:34" x14ac:dyDescent="0.25">
      <c r="A14">
        <v>1</v>
      </c>
      <c r="B14" t="s">
        <v>589</v>
      </c>
      <c r="C14" t="s">
        <v>614</v>
      </c>
      <c r="D14" t="s">
        <v>611</v>
      </c>
      <c r="E14" t="s">
        <v>612</v>
      </c>
      <c r="F14" t="s">
        <v>616</v>
      </c>
      <c r="G14" t="s">
        <v>617</v>
      </c>
      <c r="H14" t="s">
        <v>809</v>
      </c>
      <c r="I14" t="s">
        <v>611</v>
      </c>
      <c r="J14">
        <v>1</v>
      </c>
      <c r="L14" t="s">
        <v>810</v>
      </c>
      <c r="M14" t="s">
        <v>811</v>
      </c>
      <c r="N14" t="s">
        <v>812</v>
      </c>
      <c r="O14" t="s">
        <v>1380</v>
      </c>
      <c r="P14" t="s">
        <v>91</v>
      </c>
      <c r="Q14" t="s">
        <v>8644</v>
      </c>
      <c r="R14" t="s">
        <v>8488</v>
      </c>
      <c r="S14" t="s">
        <v>8643</v>
      </c>
      <c r="T14" t="b">
        <v>1</v>
      </c>
      <c r="U14" t="b">
        <v>0</v>
      </c>
      <c r="V14">
        <v>1</v>
      </c>
      <c r="W14">
        <v>35</v>
      </c>
      <c r="X14">
        <v>8</v>
      </c>
      <c r="AH14" t="s">
        <v>1381</v>
      </c>
    </row>
    <row r="15" spans="1:34" x14ac:dyDescent="0.25">
      <c r="A15">
        <v>1</v>
      </c>
      <c r="B15" t="s">
        <v>589</v>
      </c>
      <c r="C15" t="s">
        <v>614</v>
      </c>
      <c r="D15" t="s">
        <v>611</v>
      </c>
      <c r="E15" t="s">
        <v>612</v>
      </c>
      <c r="F15" t="s">
        <v>616</v>
      </c>
      <c r="G15" t="s">
        <v>617</v>
      </c>
      <c r="H15" t="s">
        <v>809</v>
      </c>
      <c r="I15" t="s">
        <v>611</v>
      </c>
      <c r="J15">
        <v>1</v>
      </c>
      <c r="L15" t="s">
        <v>810</v>
      </c>
      <c r="M15" t="s">
        <v>811</v>
      </c>
      <c r="N15" t="s">
        <v>812</v>
      </c>
      <c r="O15" t="s">
        <v>1382</v>
      </c>
      <c r="P15" t="s">
        <v>91</v>
      </c>
      <c r="Q15" t="s">
        <v>8644</v>
      </c>
      <c r="R15" t="s">
        <v>8488</v>
      </c>
      <c r="S15" t="s">
        <v>8643</v>
      </c>
      <c r="T15" t="b">
        <v>1</v>
      </c>
      <c r="U15" t="b">
        <v>0</v>
      </c>
      <c r="V15">
        <v>2</v>
      </c>
      <c r="W15">
        <v>35</v>
      </c>
      <c r="X15">
        <v>8</v>
      </c>
      <c r="AG15" t="s">
        <v>1383</v>
      </c>
      <c r="AH15" t="s">
        <v>1384</v>
      </c>
    </row>
    <row r="16" spans="1:34" x14ac:dyDescent="0.25">
      <c r="A16">
        <v>1</v>
      </c>
      <c r="B16" t="s">
        <v>589</v>
      </c>
      <c r="C16" t="s">
        <v>614</v>
      </c>
      <c r="D16" t="s">
        <v>611</v>
      </c>
      <c r="E16" t="s">
        <v>612</v>
      </c>
      <c r="F16" t="s">
        <v>616</v>
      </c>
      <c r="G16" t="s">
        <v>617</v>
      </c>
      <c r="H16" t="s">
        <v>809</v>
      </c>
      <c r="I16" t="s">
        <v>611</v>
      </c>
      <c r="J16">
        <v>1</v>
      </c>
      <c r="L16" t="s">
        <v>810</v>
      </c>
      <c r="M16" t="s">
        <v>811</v>
      </c>
      <c r="N16" t="s">
        <v>812</v>
      </c>
      <c r="O16" t="s">
        <v>1385</v>
      </c>
      <c r="P16" t="s">
        <v>91</v>
      </c>
      <c r="Q16" t="s">
        <v>8644</v>
      </c>
      <c r="R16" t="s">
        <v>8488</v>
      </c>
      <c r="S16" t="s">
        <v>8643</v>
      </c>
      <c r="T16" t="b">
        <v>1</v>
      </c>
      <c r="U16" t="b">
        <v>0</v>
      </c>
      <c r="V16">
        <v>3</v>
      </c>
      <c r="W16">
        <v>35</v>
      </c>
      <c r="X16">
        <v>8</v>
      </c>
      <c r="AG16" t="s">
        <v>1383</v>
      </c>
      <c r="AH16" t="s">
        <v>1386</v>
      </c>
    </row>
    <row r="17" spans="1:34" x14ac:dyDescent="0.25">
      <c r="A17">
        <v>1</v>
      </c>
      <c r="B17" t="s">
        <v>589</v>
      </c>
      <c r="C17" t="s">
        <v>614</v>
      </c>
      <c r="D17" t="s">
        <v>611</v>
      </c>
      <c r="E17" t="s">
        <v>612</v>
      </c>
      <c r="F17" t="s">
        <v>616</v>
      </c>
      <c r="G17" t="s">
        <v>617</v>
      </c>
      <c r="H17" t="s">
        <v>809</v>
      </c>
      <c r="I17" t="s">
        <v>611</v>
      </c>
      <c r="J17">
        <v>1</v>
      </c>
      <c r="L17" t="s">
        <v>810</v>
      </c>
      <c r="M17" t="s">
        <v>811</v>
      </c>
      <c r="N17" t="s">
        <v>812</v>
      </c>
      <c r="O17" t="s">
        <v>1387</v>
      </c>
      <c r="P17" t="s">
        <v>91</v>
      </c>
      <c r="Q17" t="s">
        <v>8644</v>
      </c>
      <c r="R17" t="s">
        <v>8488</v>
      </c>
      <c r="S17" t="s">
        <v>8643</v>
      </c>
      <c r="T17" t="b">
        <v>1</v>
      </c>
      <c r="U17" t="b">
        <v>0</v>
      </c>
      <c r="V17">
        <v>4</v>
      </c>
      <c r="W17">
        <v>35</v>
      </c>
      <c r="X17">
        <v>4</v>
      </c>
      <c r="AF17" t="s">
        <v>1388</v>
      </c>
      <c r="AG17" t="s">
        <v>1389</v>
      </c>
      <c r="AH17" t="s">
        <v>1390</v>
      </c>
    </row>
    <row r="18" spans="1:34" x14ac:dyDescent="0.25">
      <c r="A18">
        <v>1</v>
      </c>
      <c r="B18" t="s">
        <v>589</v>
      </c>
      <c r="C18" t="s">
        <v>614</v>
      </c>
      <c r="D18" t="s">
        <v>611</v>
      </c>
      <c r="E18" t="s">
        <v>612</v>
      </c>
      <c r="F18" t="s">
        <v>616</v>
      </c>
      <c r="G18" t="s">
        <v>617</v>
      </c>
      <c r="H18" t="s">
        <v>809</v>
      </c>
      <c r="I18" t="s">
        <v>611</v>
      </c>
      <c r="J18">
        <v>1</v>
      </c>
      <c r="L18" t="s">
        <v>810</v>
      </c>
      <c r="M18" t="s">
        <v>811</v>
      </c>
      <c r="N18" t="s">
        <v>812</v>
      </c>
      <c r="O18" t="s">
        <v>1391</v>
      </c>
      <c r="P18" t="s">
        <v>91</v>
      </c>
      <c r="Q18" t="s">
        <v>8644</v>
      </c>
      <c r="R18" t="s">
        <v>8488</v>
      </c>
      <c r="S18" t="s">
        <v>8643</v>
      </c>
      <c r="T18" t="b">
        <v>1</v>
      </c>
      <c r="U18" t="b">
        <v>0</v>
      </c>
      <c r="V18">
        <v>5</v>
      </c>
      <c r="W18">
        <v>35</v>
      </c>
      <c r="X18">
        <v>2</v>
      </c>
      <c r="AF18" t="s">
        <v>1388</v>
      </c>
      <c r="AG18" t="s">
        <v>1389</v>
      </c>
      <c r="AH18" t="s">
        <v>1392</v>
      </c>
    </row>
    <row r="19" spans="1:34" x14ac:dyDescent="0.25">
      <c r="A19">
        <v>1</v>
      </c>
      <c r="B19" t="s">
        <v>589</v>
      </c>
      <c r="C19" t="s">
        <v>614</v>
      </c>
      <c r="D19" t="s">
        <v>611</v>
      </c>
      <c r="E19" t="s">
        <v>612</v>
      </c>
      <c r="F19" t="s">
        <v>616</v>
      </c>
      <c r="G19" t="s">
        <v>617</v>
      </c>
      <c r="H19" t="s">
        <v>809</v>
      </c>
      <c r="I19" t="s">
        <v>611</v>
      </c>
      <c r="J19">
        <v>1</v>
      </c>
      <c r="L19" t="s">
        <v>810</v>
      </c>
      <c r="M19" t="s">
        <v>811</v>
      </c>
      <c r="N19" t="s">
        <v>812</v>
      </c>
      <c r="O19" t="s">
        <v>1393</v>
      </c>
      <c r="P19" t="s">
        <v>91</v>
      </c>
      <c r="Q19" t="s">
        <v>8644</v>
      </c>
      <c r="R19" t="s">
        <v>8488</v>
      </c>
      <c r="S19" t="s">
        <v>8643</v>
      </c>
      <c r="T19" t="b">
        <v>1</v>
      </c>
      <c r="U19" t="b">
        <v>0</v>
      </c>
      <c r="V19">
        <v>6</v>
      </c>
      <c r="W19">
        <v>35</v>
      </c>
      <c r="X19">
        <v>1</v>
      </c>
      <c r="AF19" t="s">
        <v>1388</v>
      </c>
      <c r="AG19" t="s">
        <v>1389</v>
      </c>
      <c r="AH19" t="s">
        <v>812</v>
      </c>
    </row>
    <row r="20" spans="1:34" x14ac:dyDescent="0.25">
      <c r="A20">
        <v>1</v>
      </c>
      <c r="B20" t="s">
        <v>589</v>
      </c>
      <c r="C20" t="s">
        <v>614</v>
      </c>
      <c r="D20" t="s">
        <v>611</v>
      </c>
      <c r="E20" t="s">
        <v>612</v>
      </c>
      <c r="F20" t="s">
        <v>616</v>
      </c>
      <c r="G20" t="s">
        <v>617</v>
      </c>
      <c r="H20" t="s">
        <v>813</v>
      </c>
      <c r="I20" t="s">
        <v>814</v>
      </c>
      <c r="J20">
        <v>2</v>
      </c>
      <c r="L20" t="s">
        <v>815</v>
      </c>
      <c r="M20" t="s">
        <v>816</v>
      </c>
      <c r="N20" t="s">
        <v>817</v>
      </c>
      <c r="O20" t="s">
        <v>1394</v>
      </c>
      <c r="P20" t="s">
        <v>154</v>
      </c>
      <c r="Q20" t="s">
        <v>148</v>
      </c>
      <c r="R20" t="s">
        <v>8659</v>
      </c>
      <c r="S20" t="s">
        <v>8664</v>
      </c>
      <c r="T20" t="b">
        <v>0</v>
      </c>
      <c r="U20" t="b">
        <v>0</v>
      </c>
      <c r="V20">
        <v>1</v>
      </c>
      <c r="W20">
        <v>135</v>
      </c>
      <c r="X20">
        <v>10</v>
      </c>
      <c r="AG20" t="s">
        <v>1395</v>
      </c>
      <c r="AH20" t="s">
        <v>816</v>
      </c>
    </row>
    <row r="21" spans="1:34" x14ac:dyDescent="0.25">
      <c r="A21">
        <v>1</v>
      </c>
      <c r="B21" t="s">
        <v>589</v>
      </c>
      <c r="C21" t="s">
        <v>614</v>
      </c>
      <c r="D21" t="s">
        <v>611</v>
      </c>
      <c r="E21" t="s">
        <v>612</v>
      </c>
      <c r="F21" t="s">
        <v>616</v>
      </c>
      <c r="G21" t="s">
        <v>617</v>
      </c>
      <c r="H21" t="s">
        <v>813</v>
      </c>
      <c r="I21" t="s">
        <v>814</v>
      </c>
      <c r="J21">
        <v>2</v>
      </c>
      <c r="L21" t="s">
        <v>815</v>
      </c>
      <c r="M21" t="s">
        <v>816</v>
      </c>
      <c r="N21" t="s">
        <v>817</v>
      </c>
      <c r="O21" t="s">
        <v>1396</v>
      </c>
      <c r="P21" t="s">
        <v>154</v>
      </c>
      <c r="Q21" t="s">
        <v>148</v>
      </c>
      <c r="R21" t="s">
        <v>8659</v>
      </c>
      <c r="S21" t="s">
        <v>8664</v>
      </c>
      <c r="T21" t="b">
        <v>0</v>
      </c>
      <c r="U21" t="b">
        <v>0</v>
      </c>
      <c r="V21">
        <v>2</v>
      </c>
      <c r="W21">
        <v>135</v>
      </c>
      <c r="X21">
        <v>10</v>
      </c>
      <c r="AG21" t="s">
        <v>1397</v>
      </c>
      <c r="AH21" t="s">
        <v>1398</v>
      </c>
    </row>
    <row r="22" spans="1:34" x14ac:dyDescent="0.25">
      <c r="A22">
        <v>1</v>
      </c>
      <c r="B22" t="s">
        <v>589</v>
      </c>
      <c r="C22" t="s">
        <v>614</v>
      </c>
      <c r="D22" t="s">
        <v>611</v>
      </c>
      <c r="E22" t="s">
        <v>612</v>
      </c>
      <c r="F22" t="s">
        <v>616</v>
      </c>
      <c r="G22" t="s">
        <v>617</v>
      </c>
      <c r="H22" t="s">
        <v>813</v>
      </c>
      <c r="I22" t="s">
        <v>814</v>
      </c>
      <c r="J22">
        <v>2</v>
      </c>
      <c r="L22" t="s">
        <v>815</v>
      </c>
      <c r="M22" t="s">
        <v>816</v>
      </c>
      <c r="N22" t="s">
        <v>817</v>
      </c>
      <c r="O22" t="s">
        <v>1399</v>
      </c>
      <c r="P22" t="s">
        <v>154</v>
      </c>
      <c r="Q22" t="s">
        <v>148</v>
      </c>
      <c r="R22" t="s">
        <v>8659</v>
      </c>
      <c r="S22" t="s">
        <v>8664</v>
      </c>
      <c r="T22" t="b">
        <v>0</v>
      </c>
      <c r="U22" t="b">
        <v>0</v>
      </c>
      <c r="V22">
        <v>3</v>
      </c>
      <c r="W22">
        <v>135</v>
      </c>
      <c r="X22">
        <v>10</v>
      </c>
      <c r="AG22" t="s">
        <v>1397</v>
      </c>
      <c r="AH22" t="s">
        <v>1400</v>
      </c>
    </row>
    <row r="23" spans="1:34" x14ac:dyDescent="0.25">
      <c r="A23">
        <v>1</v>
      </c>
      <c r="B23" t="s">
        <v>589</v>
      </c>
      <c r="C23" t="s">
        <v>614</v>
      </c>
      <c r="D23" t="s">
        <v>611</v>
      </c>
      <c r="E23" t="s">
        <v>612</v>
      </c>
      <c r="F23" t="s">
        <v>616</v>
      </c>
      <c r="G23" t="s">
        <v>617</v>
      </c>
      <c r="H23" t="s">
        <v>813</v>
      </c>
      <c r="I23" t="s">
        <v>814</v>
      </c>
      <c r="J23">
        <v>2</v>
      </c>
      <c r="L23" t="s">
        <v>815</v>
      </c>
      <c r="M23" t="s">
        <v>816</v>
      </c>
      <c r="N23" t="s">
        <v>817</v>
      </c>
      <c r="O23" t="s">
        <v>1401</v>
      </c>
      <c r="P23" t="s">
        <v>154</v>
      </c>
      <c r="Q23" t="s">
        <v>148</v>
      </c>
      <c r="R23" t="s">
        <v>8659</v>
      </c>
      <c r="S23" t="s">
        <v>8664</v>
      </c>
      <c r="T23" t="b">
        <v>0</v>
      </c>
      <c r="U23" t="b">
        <v>0</v>
      </c>
      <c r="V23">
        <v>4</v>
      </c>
      <c r="W23">
        <v>135</v>
      </c>
      <c r="X23">
        <v>7</v>
      </c>
      <c r="AG23" t="s">
        <v>1397</v>
      </c>
      <c r="AH23" t="s">
        <v>1402</v>
      </c>
    </row>
    <row r="24" spans="1:34" x14ac:dyDescent="0.25">
      <c r="A24">
        <v>1</v>
      </c>
      <c r="B24" t="s">
        <v>589</v>
      </c>
      <c r="C24" t="s">
        <v>614</v>
      </c>
      <c r="D24" t="s">
        <v>611</v>
      </c>
      <c r="E24" t="s">
        <v>612</v>
      </c>
      <c r="F24" t="s">
        <v>616</v>
      </c>
      <c r="G24" t="s">
        <v>617</v>
      </c>
      <c r="H24" t="s">
        <v>813</v>
      </c>
      <c r="I24" t="s">
        <v>814</v>
      </c>
      <c r="J24">
        <v>2</v>
      </c>
      <c r="L24" t="s">
        <v>815</v>
      </c>
      <c r="M24" t="s">
        <v>816</v>
      </c>
      <c r="N24" t="s">
        <v>817</v>
      </c>
      <c r="O24" t="s">
        <v>1403</v>
      </c>
      <c r="P24" t="s">
        <v>1404</v>
      </c>
      <c r="Q24" t="s">
        <v>148</v>
      </c>
      <c r="R24" t="s">
        <v>8659</v>
      </c>
      <c r="S24" t="s">
        <v>149</v>
      </c>
      <c r="T24" t="b">
        <v>0</v>
      </c>
      <c r="U24" t="b">
        <v>0</v>
      </c>
      <c r="V24">
        <v>1</v>
      </c>
      <c r="W24">
        <v>40</v>
      </c>
      <c r="X24">
        <v>10</v>
      </c>
      <c r="AG24" t="s">
        <v>1405</v>
      </c>
      <c r="AH24" t="s">
        <v>1406</v>
      </c>
    </row>
    <row r="25" spans="1:34" x14ac:dyDescent="0.25">
      <c r="A25">
        <v>1</v>
      </c>
      <c r="B25" t="s">
        <v>589</v>
      </c>
      <c r="C25" t="s">
        <v>614</v>
      </c>
      <c r="D25" t="s">
        <v>611</v>
      </c>
      <c r="E25" t="s">
        <v>612</v>
      </c>
      <c r="F25" t="s">
        <v>616</v>
      </c>
      <c r="G25" t="s">
        <v>617</v>
      </c>
      <c r="H25" t="s">
        <v>813</v>
      </c>
      <c r="I25" t="s">
        <v>814</v>
      </c>
      <c r="J25">
        <v>2</v>
      </c>
      <c r="L25" t="s">
        <v>815</v>
      </c>
      <c r="M25" t="s">
        <v>816</v>
      </c>
      <c r="N25" t="s">
        <v>817</v>
      </c>
      <c r="O25" t="s">
        <v>1407</v>
      </c>
      <c r="P25" t="s">
        <v>1404</v>
      </c>
      <c r="Q25" t="s">
        <v>148</v>
      </c>
      <c r="R25" t="s">
        <v>8659</v>
      </c>
      <c r="S25" t="s">
        <v>149</v>
      </c>
      <c r="T25" t="b">
        <v>0</v>
      </c>
      <c r="U25" t="b">
        <v>0</v>
      </c>
      <c r="V25">
        <v>2</v>
      </c>
      <c r="W25">
        <v>40</v>
      </c>
      <c r="X25">
        <v>9</v>
      </c>
      <c r="AG25" t="s">
        <v>1408</v>
      </c>
      <c r="AH25" t="s">
        <v>1409</v>
      </c>
    </row>
    <row r="26" spans="1:34" x14ac:dyDescent="0.25">
      <c r="A26">
        <v>1</v>
      </c>
      <c r="B26" t="s">
        <v>589</v>
      </c>
      <c r="C26" t="s">
        <v>614</v>
      </c>
      <c r="D26" t="s">
        <v>611</v>
      </c>
      <c r="E26" t="s">
        <v>612</v>
      </c>
      <c r="F26" t="s">
        <v>616</v>
      </c>
      <c r="G26" t="s">
        <v>617</v>
      </c>
      <c r="H26" t="s">
        <v>813</v>
      </c>
      <c r="I26" t="s">
        <v>814</v>
      </c>
      <c r="J26">
        <v>2</v>
      </c>
      <c r="L26" t="s">
        <v>815</v>
      </c>
      <c r="M26" t="s">
        <v>816</v>
      </c>
      <c r="N26" t="s">
        <v>817</v>
      </c>
      <c r="O26" t="s">
        <v>1410</v>
      </c>
      <c r="P26" t="s">
        <v>1404</v>
      </c>
      <c r="Q26" t="s">
        <v>148</v>
      </c>
      <c r="R26" t="s">
        <v>8659</v>
      </c>
      <c r="S26" t="s">
        <v>149</v>
      </c>
      <c r="T26" t="b">
        <v>0</v>
      </c>
      <c r="U26" t="b">
        <v>0</v>
      </c>
      <c r="V26">
        <v>3</v>
      </c>
      <c r="W26">
        <v>40</v>
      </c>
      <c r="X26">
        <v>9</v>
      </c>
      <c r="AH26" t="s">
        <v>1411</v>
      </c>
    </row>
    <row r="27" spans="1:34" x14ac:dyDescent="0.25">
      <c r="A27">
        <v>1</v>
      </c>
      <c r="B27" t="s">
        <v>589</v>
      </c>
      <c r="C27" t="s">
        <v>614</v>
      </c>
      <c r="D27" t="s">
        <v>611</v>
      </c>
      <c r="E27" t="s">
        <v>612</v>
      </c>
      <c r="F27" t="s">
        <v>616</v>
      </c>
      <c r="G27" t="s">
        <v>617</v>
      </c>
      <c r="H27" t="s">
        <v>813</v>
      </c>
      <c r="I27" t="s">
        <v>814</v>
      </c>
      <c r="J27">
        <v>2</v>
      </c>
      <c r="L27" t="s">
        <v>815</v>
      </c>
      <c r="M27" t="s">
        <v>816</v>
      </c>
      <c r="N27" t="s">
        <v>817</v>
      </c>
      <c r="O27" t="s">
        <v>1412</v>
      </c>
      <c r="P27" t="s">
        <v>1404</v>
      </c>
      <c r="Q27" t="s">
        <v>148</v>
      </c>
      <c r="R27" t="s">
        <v>8659</v>
      </c>
      <c r="S27" t="s">
        <v>149</v>
      </c>
      <c r="T27" t="b">
        <v>0</v>
      </c>
      <c r="U27" t="b">
        <v>0</v>
      </c>
      <c r="V27">
        <v>4</v>
      </c>
      <c r="W27">
        <v>40</v>
      </c>
      <c r="X27">
        <v>8</v>
      </c>
      <c r="AH27" t="s">
        <v>1413</v>
      </c>
    </row>
    <row r="28" spans="1:34" x14ac:dyDescent="0.25">
      <c r="A28">
        <v>1</v>
      </c>
      <c r="B28" t="s">
        <v>589</v>
      </c>
      <c r="C28" t="s">
        <v>614</v>
      </c>
      <c r="D28" t="s">
        <v>611</v>
      </c>
      <c r="E28" t="s">
        <v>612</v>
      </c>
      <c r="F28" t="s">
        <v>616</v>
      </c>
      <c r="G28" t="s">
        <v>617</v>
      </c>
      <c r="H28" t="s">
        <v>813</v>
      </c>
      <c r="I28" t="s">
        <v>814</v>
      </c>
      <c r="J28">
        <v>2</v>
      </c>
      <c r="L28" t="s">
        <v>815</v>
      </c>
      <c r="M28" t="s">
        <v>816</v>
      </c>
      <c r="N28" t="s">
        <v>817</v>
      </c>
      <c r="O28" t="s">
        <v>1414</v>
      </c>
      <c r="P28" t="s">
        <v>186</v>
      </c>
      <c r="Q28" t="s">
        <v>148</v>
      </c>
      <c r="R28" t="s">
        <v>8659</v>
      </c>
      <c r="S28" t="s">
        <v>149</v>
      </c>
      <c r="T28" t="b">
        <v>1</v>
      </c>
      <c r="U28" t="b">
        <v>0</v>
      </c>
      <c r="V28">
        <v>1</v>
      </c>
      <c r="W28">
        <v>45</v>
      </c>
      <c r="X28">
        <v>1</v>
      </c>
      <c r="AF28" t="s">
        <v>1415</v>
      </c>
      <c r="AH28" t="s">
        <v>1416</v>
      </c>
    </row>
    <row r="29" spans="1:34" x14ac:dyDescent="0.25">
      <c r="A29">
        <v>1</v>
      </c>
      <c r="B29" t="s">
        <v>589</v>
      </c>
      <c r="C29" t="s">
        <v>614</v>
      </c>
      <c r="D29" t="s">
        <v>611</v>
      </c>
      <c r="E29" t="s">
        <v>612</v>
      </c>
      <c r="F29" t="s">
        <v>616</v>
      </c>
      <c r="G29" t="s">
        <v>617</v>
      </c>
      <c r="H29" t="s">
        <v>813</v>
      </c>
      <c r="I29" t="s">
        <v>814</v>
      </c>
      <c r="J29">
        <v>2</v>
      </c>
      <c r="L29" t="s">
        <v>815</v>
      </c>
      <c r="M29" t="s">
        <v>816</v>
      </c>
      <c r="N29" t="s">
        <v>817</v>
      </c>
      <c r="O29" t="s">
        <v>1417</v>
      </c>
      <c r="P29" t="s">
        <v>192</v>
      </c>
      <c r="Q29" t="s">
        <v>148</v>
      </c>
      <c r="R29" t="s">
        <v>8659</v>
      </c>
      <c r="S29" t="s">
        <v>149</v>
      </c>
      <c r="T29" t="b">
        <v>1</v>
      </c>
      <c r="U29" t="b">
        <v>0</v>
      </c>
      <c r="V29">
        <v>1</v>
      </c>
      <c r="W29">
        <v>40</v>
      </c>
      <c r="X29">
        <v>6</v>
      </c>
      <c r="AF29" t="s">
        <v>1415</v>
      </c>
      <c r="AH29" t="s">
        <v>1418</v>
      </c>
    </row>
    <row r="30" spans="1:34" x14ac:dyDescent="0.25">
      <c r="A30">
        <v>1</v>
      </c>
      <c r="B30" t="s">
        <v>589</v>
      </c>
      <c r="C30" t="s">
        <v>614</v>
      </c>
      <c r="D30" t="s">
        <v>611</v>
      </c>
      <c r="E30" t="s">
        <v>612</v>
      </c>
      <c r="F30" t="s">
        <v>616</v>
      </c>
      <c r="G30" t="s">
        <v>617</v>
      </c>
      <c r="H30" t="s">
        <v>813</v>
      </c>
      <c r="I30" t="s">
        <v>814</v>
      </c>
      <c r="J30">
        <v>2</v>
      </c>
      <c r="L30" t="s">
        <v>815</v>
      </c>
      <c r="M30" t="s">
        <v>816</v>
      </c>
      <c r="N30" t="s">
        <v>817</v>
      </c>
      <c r="O30" t="s">
        <v>1419</v>
      </c>
      <c r="P30" t="s">
        <v>186</v>
      </c>
      <c r="Q30" t="s">
        <v>148</v>
      </c>
      <c r="R30" t="s">
        <v>8659</v>
      </c>
      <c r="S30" t="s">
        <v>149</v>
      </c>
      <c r="T30" t="b">
        <v>1</v>
      </c>
      <c r="U30" t="b">
        <v>0</v>
      </c>
      <c r="V30">
        <v>2</v>
      </c>
      <c r="W30">
        <v>45</v>
      </c>
      <c r="X30">
        <v>2</v>
      </c>
      <c r="AF30" t="s">
        <v>1420</v>
      </c>
      <c r="AH30" t="s">
        <v>1421</v>
      </c>
    </row>
    <row r="31" spans="1:34" x14ac:dyDescent="0.25">
      <c r="A31">
        <v>1</v>
      </c>
      <c r="B31" t="s">
        <v>589</v>
      </c>
      <c r="C31" t="s">
        <v>614</v>
      </c>
      <c r="D31" t="s">
        <v>611</v>
      </c>
      <c r="E31" t="s">
        <v>612</v>
      </c>
      <c r="F31" t="s">
        <v>616</v>
      </c>
      <c r="G31" t="s">
        <v>617</v>
      </c>
      <c r="H31" t="s">
        <v>813</v>
      </c>
      <c r="I31" t="s">
        <v>814</v>
      </c>
      <c r="J31">
        <v>2</v>
      </c>
      <c r="L31" t="s">
        <v>815</v>
      </c>
      <c r="M31" t="s">
        <v>816</v>
      </c>
      <c r="N31" t="s">
        <v>817</v>
      </c>
      <c r="O31" t="s">
        <v>1422</v>
      </c>
      <c r="P31" t="s">
        <v>192</v>
      </c>
      <c r="Q31" t="s">
        <v>148</v>
      </c>
      <c r="R31" t="s">
        <v>8659</v>
      </c>
      <c r="S31" t="s">
        <v>149</v>
      </c>
      <c r="T31" t="b">
        <v>1</v>
      </c>
      <c r="U31" t="b">
        <v>0</v>
      </c>
      <c r="V31">
        <v>2</v>
      </c>
      <c r="W31">
        <v>40</v>
      </c>
      <c r="X31">
        <v>3</v>
      </c>
      <c r="AF31" t="s">
        <v>1420</v>
      </c>
      <c r="AG31" t="s">
        <v>1423</v>
      </c>
      <c r="AH31" t="s">
        <v>1424</v>
      </c>
    </row>
    <row r="32" spans="1:34" x14ac:dyDescent="0.25">
      <c r="A32">
        <v>1</v>
      </c>
      <c r="B32" t="s">
        <v>589</v>
      </c>
      <c r="C32" t="s">
        <v>614</v>
      </c>
      <c r="D32" t="s">
        <v>611</v>
      </c>
      <c r="E32" t="s">
        <v>612</v>
      </c>
      <c r="F32" t="s">
        <v>616</v>
      </c>
      <c r="G32" t="s">
        <v>617</v>
      </c>
      <c r="H32" t="s">
        <v>813</v>
      </c>
      <c r="I32" t="s">
        <v>814</v>
      </c>
      <c r="J32">
        <v>2</v>
      </c>
      <c r="L32" t="s">
        <v>815</v>
      </c>
      <c r="M32" t="s">
        <v>816</v>
      </c>
      <c r="N32" t="s">
        <v>817</v>
      </c>
      <c r="O32" t="s">
        <v>1425</v>
      </c>
      <c r="P32" t="s">
        <v>186</v>
      </c>
      <c r="Q32" t="s">
        <v>148</v>
      </c>
      <c r="R32" t="s">
        <v>8659</v>
      </c>
      <c r="S32" t="s">
        <v>149</v>
      </c>
      <c r="T32" t="b">
        <v>1</v>
      </c>
      <c r="U32" t="b">
        <v>0</v>
      </c>
      <c r="V32">
        <v>3</v>
      </c>
      <c r="W32">
        <v>45</v>
      </c>
      <c r="X32">
        <v>3</v>
      </c>
      <c r="AF32" t="s">
        <v>1426</v>
      </c>
      <c r="AH32" t="s">
        <v>1427</v>
      </c>
    </row>
    <row r="33" spans="1:34" x14ac:dyDescent="0.25">
      <c r="A33">
        <v>1</v>
      </c>
      <c r="B33" t="s">
        <v>589</v>
      </c>
      <c r="C33" t="s">
        <v>614</v>
      </c>
      <c r="D33" t="s">
        <v>611</v>
      </c>
      <c r="E33" t="s">
        <v>612</v>
      </c>
      <c r="F33" t="s">
        <v>616</v>
      </c>
      <c r="G33" t="s">
        <v>617</v>
      </c>
      <c r="H33" t="s">
        <v>813</v>
      </c>
      <c r="I33" t="s">
        <v>814</v>
      </c>
      <c r="J33">
        <v>2</v>
      </c>
      <c r="L33" t="s">
        <v>815</v>
      </c>
      <c r="M33" t="s">
        <v>816</v>
      </c>
      <c r="N33" t="s">
        <v>817</v>
      </c>
      <c r="O33" t="s">
        <v>1428</v>
      </c>
      <c r="P33" t="s">
        <v>192</v>
      </c>
      <c r="Q33" t="s">
        <v>148</v>
      </c>
      <c r="R33" t="s">
        <v>8659</v>
      </c>
      <c r="S33" t="s">
        <v>149</v>
      </c>
      <c r="T33" t="b">
        <v>1</v>
      </c>
      <c r="U33" t="b">
        <v>0</v>
      </c>
      <c r="V33">
        <v>3</v>
      </c>
      <c r="W33">
        <v>45</v>
      </c>
      <c r="X33">
        <v>3</v>
      </c>
      <c r="AF33" t="s">
        <v>1426</v>
      </c>
      <c r="AG33" t="s">
        <v>1423</v>
      </c>
      <c r="AH33" t="s">
        <v>1429</v>
      </c>
    </row>
    <row r="34" spans="1:34" x14ac:dyDescent="0.25">
      <c r="A34">
        <v>1</v>
      </c>
      <c r="B34" t="s">
        <v>589</v>
      </c>
      <c r="C34" t="s">
        <v>614</v>
      </c>
      <c r="D34" t="s">
        <v>611</v>
      </c>
      <c r="E34" t="s">
        <v>612</v>
      </c>
      <c r="F34" t="s">
        <v>616</v>
      </c>
      <c r="G34" t="s">
        <v>617</v>
      </c>
      <c r="H34" t="s">
        <v>813</v>
      </c>
      <c r="I34" t="s">
        <v>814</v>
      </c>
      <c r="J34">
        <v>2</v>
      </c>
      <c r="L34" t="s">
        <v>815</v>
      </c>
      <c r="M34" t="s">
        <v>816</v>
      </c>
      <c r="N34" t="s">
        <v>817</v>
      </c>
      <c r="O34" t="s">
        <v>1430</v>
      </c>
      <c r="P34" t="s">
        <v>10820</v>
      </c>
      <c r="Q34" t="s">
        <v>8650</v>
      </c>
      <c r="R34" t="s">
        <v>8637</v>
      </c>
      <c r="S34" t="s">
        <v>8643</v>
      </c>
      <c r="T34" t="b">
        <v>0</v>
      </c>
      <c r="U34" t="b">
        <v>0</v>
      </c>
      <c r="V34">
        <v>1</v>
      </c>
      <c r="W34">
        <v>20</v>
      </c>
      <c r="X34">
        <v>12</v>
      </c>
      <c r="AF34" t="s">
        <v>1432</v>
      </c>
      <c r="AG34" t="s">
        <v>598</v>
      </c>
      <c r="AH34" t="s">
        <v>1433</v>
      </c>
    </row>
    <row r="35" spans="1:34" x14ac:dyDescent="0.25">
      <c r="A35">
        <v>1</v>
      </c>
      <c r="B35" t="s">
        <v>589</v>
      </c>
      <c r="C35" t="s">
        <v>614</v>
      </c>
      <c r="D35" t="s">
        <v>611</v>
      </c>
      <c r="E35" t="s">
        <v>612</v>
      </c>
      <c r="F35" t="s">
        <v>616</v>
      </c>
      <c r="G35" t="s">
        <v>617</v>
      </c>
      <c r="H35" t="s">
        <v>813</v>
      </c>
      <c r="I35" t="s">
        <v>814</v>
      </c>
      <c r="J35">
        <v>2</v>
      </c>
      <c r="L35" t="s">
        <v>815</v>
      </c>
      <c r="M35" t="s">
        <v>816</v>
      </c>
      <c r="N35" t="s">
        <v>817</v>
      </c>
      <c r="O35" t="s">
        <v>1434</v>
      </c>
      <c r="P35" t="s">
        <v>10820</v>
      </c>
      <c r="Q35" t="s">
        <v>8650</v>
      </c>
      <c r="R35" t="s">
        <v>8637</v>
      </c>
      <c r="S35" t="s">
        <v>8643</v>
      </c>
      <c r="T35" t="b">
        <v>0</v>
      </c>
      <c r="U35" t="b">
        <v>0</v>
      </c>
      <c r="V35">
        <v>2</v>
      </c>
      <c r="W35">
        <v>20</v>
      </c>
      <c r="X35">
        <v>1</v>
      </c>
      <c r="AF35" t="s">
        <v>1432</v>
      </c>
      <c r="AG35" t="s">
        <v>1435</v>
      </c>
      <c r="AH35" t="s">
        <v>1436</v>
      </c>
    </row>
    <row r="36" spans="1:34" x14ac:dyDescent="0.25">
      <c r="A36">
        <v>1</v>
      </c>
      <c r="B36" t="s">
        <v>589</v>
      </c>
      <c r="C36" t="s">
        <v>614</v>
      </c>
      <c r="D36" t="s">
        <v>611</v>
      </c>
      <c r="E36" t="s">
        <v>612</v>
      </c>
      <c r="F36" t="s">
        <v>616</v>
      </c>
      <c r="G36" t="s">
        <v>617</v>
      </c>
      <c r="H36" t="s">
        <v>813</v>
      </c>
      <c r="I36" t="s">
        <v>814</v>
      </c>
      <c r="J36">
        <v>2</v>
      </c>
      <c r="L36" t="s">
        <v>815</v>
      </c>
      <c r="M36" t="s">
        <v>816</v>
      </c>
      <c r="N36" t="s">
        <v>817</v>
      </c>
      <c r="O36" t="s">
        <v>1437</v>
      </c>
      <c r="P36" t="s">
        <v>10820</v>
      </c>
      <c r="Q36" t="s">
        <v>8650</v>
      </c>
      <c r="R36" t="s">
        <v>8637</v>
      </c>
      <c r="S36" t="s">
        <v>8643</v>
      </c>
      <c r="T36" t="b">
        <v>0</v>
      </c>
      <c r="U36" t="b">
        <v>0</v>
      </c>
      <c r="V36">
        <v>3</v>
      </c>
      <c r="W36">
        <v>15</v>
      </c>
      <c r="X36">
        <v>11</v>
      </c>
      <c r="AF36" t="s">
        <v>1432</v>
      </c>
      <c r="AG36" t="s">
        <v>1435</v>
      </c>
      <c r="AH36" t="s">
        <v>1438</v>
      </c>
    </row>
    <row r="37" spans="1:34" x14ac:dyDescent="0.25">
      <c r="A37">
        <v>1</v>
      </c>
      <c r="B37" t="s">
        <v>589</v>
      </c>
      <c r="C37" t="s">
        <v>614</v>
      </c>
      <c r="D37" t="s">
        <v>611</v>
      </c>
      <c r="E37" t="s">
        <v>612</v>
      </c>
      <c r="F37" t="s">
        <v>616</v>
      </c>
      <c r="G37" t="s">
        <v>617</v>
      </c>
      <c r="H37" t="s">
        <v>813</v>
      </c>
      <c r="I37" t="s">
        <v>814</v>
      </c>
      <c r="J37">
        <v>2</v>
      </c>
      <c r="L37" t="s">
        <v>815</v>
      </c>
      <c r="M37" t="s">
        <v>816</v>
      </c>
      <c r="N37" t="s">
        <v>817</v>
      </c>
      <c r="O37" t="s">
        <v>1439</v>
      </c>
      <c r="P37" t="s">
        <v>10820</v>
      </c>
      <c r="Q37" t="s">
        <v>8650</v>
      </c>
      <c r="R37" t="s">
        <v>8637</v>
      </c>
      <c r="S37" t="s">
        <v>8643</v>
      </c>
      <c r="T37" t="b">
        <v>0</v>
      </c>
      <c r="U37" t="b">
        <v>0</v>
      </c>
      <c r="V37">
        <v>4</v>
      </c>
      <c r="W37">
        <v>20</v>
      </c>
      <c r="X37">
        <v>12</v>
      </c>
      <c r="AF37" t="s">
        <v>1440</v>
      </c>
      <c r="AG37" t="s">
        <v>598</v>
      </c>
      <c r="AH37" t="s">
        <v>1441</v>
      </c>
    </row>
    <row r="38" spans="1:34" x14ac:dyDescent="0.25">
      <c r="A38">
        <v>1</v>
      </c>
      <c r="B38" t="s">
        <v>589</v>
      </c>
      <c r="C38" t="s">
        <v>614</v>
      </c>
      <c r="D38" t="s">
        <v>611</v>
      </c>
      <c r="E38" t="s">
        <v>612</v>
      </c>
      <c r="F38" t="s">
        <v>616</v>
      </c>
      <c r="G38" t="s">
        <v>617</v>
      </c>
      <c r="H38" t="s">
        <v>813</v>
      </c>
      <c r="I38" t="s">
        <v>814</v>
      </c>
      <c r="J38">
        <v>2</v>
      </c>
      <c r="L38" t="s">
        <v>815</v>
      </c>
      <c r="M38" t="s">
        <v>816</v>
      </c>
      <c r="N38" t="s">
        <v>817</v>
      </c>
      <c r="O38" t="s">
        <v>1442</v>
      </c>
      <c r="P38" t="s">
        <v>10820</v>
      </c>
      <c r="Q38" t="s">
        <v>8650</v>
      </c>
      <c r="R38" t="s">
        <v>8637</v>
      </c>
      <c r="S38" t="s">
        <v>8643</v>
      </c>
      <c r="T38" t="b">
        <v>0</v>
      </c>
      <c r="U38" t="b">
        <v>0</v>
      </c>
      <c r="V38">
        <v>5</v>
      </c>
      <c r="W38">
        <v>20</v>
      </c>
      <c r="X38">
        <v>5</v>
      </c>
      <c r="AF38" t="s">
        <v>1440</v>
      </c>
      <c r="AG38" t="s">
        <v>1435</v>
      </c>
      <c r="AH38" t="s">
        <v>1443</v>
      </c>
    </row>
    <row r="39" spans="1:34" x14ac:dyDescent="0.25">
      <c r="A39">
        <v>1</v>
      </c>
      <c r="B39" t="s">
        <v>589</v>
      </c>
      <c r="C39" t="s">
        <v>614</v>
      </c>
      <c r="D39" t="s">
        <v>611</v>
      </c>
      <c r="E39" t="s">
        <v>612</v>
      </c>
      <c r="F39" t="s">
        <v>616</v>
      </c>
      <c r="G39" t="s">
        <v>617</v>
      </c>
      <c r="H39" t="s">
        <v>813</v>
      </c>
      <c r="I39" t="s">
        <v>814</v>
      </c>
      <c r="J39">
        <v>2</v>
      </c>
      <c r="L39" t="s">
        <v>815</v>
      </c>
      <c r="M39" t="s">
        <v>816</v>
      </c>
      <c r="N39" t="s">
        <v>817</v>
      </c>
      <c r="O39" t="s">
        <v>1444</v>
      </c>
      <c r="P39" t="s">
        <v>10820</v>
      </c>
      <c r="Q39" t="s">
        <v>8650</v>
      </c>
      <c r="R39" t="s">
        <v>8637</v>
      </c>
      <c r="S39" t="s">
        <v>8643</v>
      </c>
      <c r="T39" t="b">
        <v>0</v>
      </c>
      <c r="U39" t="b">
        <v>0</v>
      </c>
      <c r="V39">
        <v>6</v>
      </c>
      <c r="W39">
        <v>17.5</v>
      </c>
      <c r="X39">
        <v>7</v>
      </c>
      <c r="AF39" t="s">
        <v>1440</v>
      </c>
      <c r="AG39" t="s">
        <v>1435</v>
      </c>
      <c r="AH39" t="s">
        <v>1445</v>
      </c>
    </row>
    <row r="40" spans="1:34" x14ac:dyDescent="0.25">
      <c r="A40">
        <v>1</v>
      </c>
      <c r="B40" t="s">
        <v>589</v>
      </c>
      <c r="C40" t="s">
        <v>614</v>
      </c>
      <c r="D40" t="s">
        <v>611</v>
      </c>
      <c r="E40" t="s">
        <v>612</v>
      </c>
      <c r="F40" t="s">
        <v>616</v>
      </c>
      <c r="G40" t="s">
        <v>617</v>
      </c>
      <c r="H40" t="s">
        <v>813</v>
      </c>
      <c r="I40" t="s">
        <v>814</v>
      </c>
      <c r="J40">
        <v>2</v>
      </c>
      <c r="L40" t="s">
        <v>815</v>
      </c>
      <c r="M40" t="s">
        <v>816</v>
      </c>
      <c r="N40" t="s">
        <v>817</v>
      </c>
      <c r="O40" t="s">
        <v>1446</v>
      </c>
      <c r="P40" t="s">
        <v>10820</v>
      </c>
      <c r="Q40" t="s">
        <v>8650</v>
      </c>
      <c r="R40" t="s">
        <v>8637</v>
      </c>
      <c r="S40" t="s">
        <v>8643</v>
      </c>
      <c r="T40" t="b">
        <v>0</v>
      </c>
      <c r="U40" t="b">
        <v>0</v>
      </c>
      <c r="V40">
        <v>7</v>
      </c>
      <c r="W40">
        <v>22.5</v>
      </c>
      <c r="X40">
        <v>12</v>
      </c>
      <c r="AF40" t="s">
        <v>1447</v>
      </c>
      <c r="AG40" t="s">
        <v>598</v>
      </c>
      <c r="AH40" t="s">
        <v>1448</v>
      </c>
    </row>
    <row r="41" spans="1:34" x14ac:dyDescent="0.25">
      <c r="A41">
        <v>1</v>
      </c>
      <c r="B41" t="s">
        <v>589</v>
      </c>
      <c r="C41" t="s">
        <v>614</v>
      </c>
      <c r="D41" t="s">
        <v>611</v>
      </c>
      <c r="E41" t="s">
        <v>612</v>
      </c>
      <c r="F41" t="s">
        <v>616</v>
      </c>
      <c r="G41" t="s">
        <v>617</v>
      </c>
      <c r="H41" t="s">
        <v>813</v>
      </c>
      <c r="I41" t="s">
        <v>814</v>
      </c>
      <c r="J41">
        <v>2</v>
      </c>
      <c r="L41" t="s">
        <v>815</v>
      </c>
      <c r="M41" t="s">
        <v>816</v>
      </c>
      <c r="N41" t="s">
        <v>817</v>
      </c>
      <c r="O41" t="s">
        <v>1449</v>
      </c>
      <c r="P41" t="s">
        <v>10820</v>
      </c>
      <c r="Q41" t="s">
        <v>8650</v>
      </c>
      <c r="R41" t="s">
        <v>8637</v>
      </c>
      <c r="S41" t="s">
        <v>8643</v>
      </c>
      <c r="T41" t="b">
        <v>0</v>
      </c>
      <c r="U41" t="b">
        <v>0</v>
      </c>
      <c r="V41">
        <v>8</v>
      </c>
      <c r="W41">
        <v>22.5</v>
      </c>
      <c r="X41">
        <v>2</v>
      </c>
      <c r="AF41" t="s">
        <v>1447</v>
      </c>
      <c r="AG41" t="s">
        <v>1435</v>
      </c>
      <c r="AH41" t="s">
        <v>1450</v>
      </c>
    </row>
    <row r="42" spans="1:34" x14ac:dyDescent="0.25">
      <c r="A42">
        <v>1</v>
      </c>
      <c r="B42" t="s">
        <v>589</v>
      </c>
      <c r="C42" t="s">
        <v>614</v>
      </c>
      <c r="D42" t="s">
        <v>611</v>
      </c>
      <c r="E42" t="s">
        <v>612</v>
      </c>
      <c r="F42" t="s">
        <v>616</v>
      </c>
      <c r="G42" t="s">
        <v>617</v>
      </c>
      <c r="H42" t="s">
        <v>813</v>
      </c>
      <c r="I42" t="s">
        <v>814</v>
      </c>
      <c r="J42">
        <v>2</v>
      </c>
      <c r="L42" t="s">
        <v>815</v>
      </c>
      <c r="M42" t="s">
        <v>816</v>
      </c>
      <c r="N42" t="s">
        <v>817</v>
      </c>
      <c r="O42" t="s">
        <v>1451</v>
      </c>
      <c r="P42" t="s">
        <v>10820</v>
      </c>
      <c r="Q42" t="s">
        <v>8650</v>
      </c>
      <c r="R42" t="s">
        <v>8637</v>
      </c>
      <c r="S42" t="s">
        <v>8643</v>
      </c>
      <c r="T42" t="b">
        <v>0</v>
      </c>
      <c r="U42" t="b">
        <v>0</v>
      </c>
      <c r="V42">
        <v>9</v>
      </c>
      <c r="W42">
        <v>20</v>
      </c>
      <c r="X42">
        <v>2</v>
      </c>
      <c r="AF42" t="s">
        <v>1447</v>
      </c>
      <c r="AG42" t="s">
        <v>1435</v>
      </c>
      <c r="AH42" t="s">
        <v>1452</v>
      </c>
    </row>
    <row r="43" spans="1:34" x14ac:dyDescent="0.25">
      <c r="A43">
        <v>1</v>
      </c>
      <c r="B43" t="s">
        <v>589</v>
      </c>
      <c r="C43" t="s">
        <v>614</v>
      </c>
      <c r="D43" t="s">
        <v>611</v>
      </c>
      <c r="E43" t="s">
        <v>612</v>
      </c>
      <c r="F43" t="s">
        <v>616</v>
      </c>
      <c r="G43" t="s">
        <v>617</v>
      </c>
      <c r="H43" t="s">
        <v>813</v>
      </c>
      <c r="I43" t="s">
        <v>814</v>
      </c>
      <c r="J43">
        <v>2</v>
      </c>
      <c r="L43" t="s">
        <v>815</v>
      </c>
      <c r="M43" t="s">
        <v>816</v>
      </c>
      <c r="N43" t="s">
        <v>817</v>
      </c>
      <c r="O43" t="s">
        <v>1453</v>
      </c>
      <c r="P43" t="s">
        <v>10820</v>
      </c>
      <c r="Q43" t="s">
        <v>8650</v>
      </c>
      <c r="R43" t="s">
        <v>8637</v>
      </c>
      <c r="S43" t="s">
        <v>8643</v>
      </c>
      <c r="T43" t="b">
        <v>0</v>
      </c>
      <c r="U43" t="b">
        <v>0</v>
      </c>
      <c r="V43">
        <v>10</v>
      </c>
      <c r="W43">
        <v>15</v>
      </c>
      <c r="X43">
        <v>8</v>
      </c>
      <c r="AF43" t="s">
        <v>1447</v>
      </c>
      <c r="AG43" t="s">
        <v>1435</v>
      </c>
      <c r="AH43" t="s">
        <v>1454</v>
      </c>
    </row>
    <row r="44" spans="1:34" x14ac:dyDescent="0.25">
      <c r="A44">
        <v>1</v>
      </c>
      <c r="B44" t="s">
        <v>589</v>
      </c>
      <c r="C44" t="s">
        <v>614</v>
      </c>
      <c r="D44" t="s">
        <v>611</v>
      </c>
      <c r="E44" t="s">
        <v>612</v>
      </c>
      <c r="F44" t="s">
        <v>616</v>
      </c>
      <c r="G44" t="s">
        <v>617</v>
      </c>
      <c r="H44" t="s">
        <v>813</v>
      </c>
      <c r="I44" t="s">
        <v>814</v>
      </c>
      <c r="J44">
        <v>2</v>
      </c>
      <c r="L44" t="s">
        <v>815</v>
      </c>
      <c r="M44" t="s">
        <v>816</v>
      </c>
      <c r="N44" t="s">
        <v>817</v>
      </c>
      <c r="O44" t="s">
        <v>1455</v>
      </c>
      <c r="P44" t="s">
        <v>244</v>
      </c>
      <c r="Q44" t="s">
        <v>272</v>
      </c>
      <c r="R44" t="s">
        <v>8667</v>
      </c>
      <c r="S44" t="s">
        <v>8646</v>
      </c>
      <c r="T44" t="b">
        <v>0</v>
      </c>
      <c r="U44" t="b">
        <v>0</v>
      </c>
      <c r="V44">
        <v>1</v>
      </c>
      <c r="W44">
        <v>35.200000000000003</v>
      </c>
      <c r="X44">
        <v>8</v>
      </c>
      <c r="AG44" t="s">
        <v>1456</v>
      </c>
      <c r="AH44" t="s">
        <v>1457</v>
      </c>
    </row>
    <row r="45" spans="1:34" x14ac:dyDescent="0.25">
      <c r="A45">
        <v>1</v>
      </c>
      <c r="B45" t="s">
        <v>589</v>
      </c>
      <c r="C45" t="s">
        <v>614</v>
      </c>
      <c r="D45" t="s">
        <v>611</v>
      </c>
      <c r="E45" t="s">
        <v>612</v>
      </c>
      <c r="F45" t="s">
        <v>616</v>
      </c>
      <c r="G45" t="s">
        <v>617</v>
      </c>
      <c r="H45" t="s">
        <v>813</v>
      </c>
      <c r="I45" t="s">
        <v>814</v>
      </c>
      <c r="J45">
        <v>2</v>
      </c>
      <c r="L45" t="s">
        <v>815</v>
      </c>
      <c r="M45" t="s">
        <v>816</v>
      </c>
      <c r="N45" t="s">
        <v>817</v>
      </c>
      <c r="O45" t="s">
        <v>1458</v>
      </c>
      <c r="P45" t="s">
        <v>244</v>
      </c>
      <c r="Q45" t="s">
        <v>272</v>
      </c>
      <c r="R45" t="s">
        <v>8667</v>
      </c>
      <c r="S45" t="s">
        <v>8646</v>
      </c>
      <c r="T45" t="b">
        <v>0</v>
      </c>
      <c r="U45" t="b">
        <v>0</v>
      </c>
      <c r="V45">
        <v>2</v>
      </c>
      <c r="W45">
        <v>35.200000000000003</v>
      </c>
      <c r="X45">
        <v>8</v>
      </c>
      <c r="AG45" t="s">
        <v>1456</v>
      </c>
      <c r="AH45" t="s">
        <v>1459</v>
      </c>
    </row>
    <row r="46" spans="1:34" x14ac:dyDescent="0.25">
      <c r="A46">
        <v>1</v>
      </c>
      <c r="B46" t="s">
        <v>589</v>
      </c>
      <c r="C46" t="s">
        <v>614</v>
      </c>
      <c r="D46" t="s">
        <v>611</v>
      </c>
      <c r="E46" t="s">
        <v>612</v>
      </c>
      <c r="F46" t="s">
        <v>616</v>
      </c>
      <c r="G46" t="s">
        <v>617</v>
      </c>
      <c r="H46" t="s">
        <v>813</v>
      </c>
      <c r="I46" t="s">
        <v>814</v>
      </c>
      <c r="J46">
        <v>2</v>
      </c>
      <c r="L46" t="s">
        <v>815</v>
      </c>
      <c r="M46" t="s">
        <v>816</v>
      </c>
      <c r="N46" t="s">
        <v>817</v>
      </c>
      <c r="O46" t="s">
        <v>1460</v>
      </c>
      <c r="P46" t="s">
        <v>244</v>
      </c>
      <c r="Q46" t="s">
        <v>272</v>
      </c>
      <c r="R46" t="s">
        <v>8667</v>
      </c>
      <c r="S46" t="s">
        <v>8646</v>
      </c>
      <c r="T46" t="b">
        <v>0</v>
      </c>
      <c r="U46" t="b">
        <v>0</v>
      </c>
      <c r="V46">
        <v>3</v>
      </c>
      <c r="W46">
        <v>35.200000000000003</v>
      </c>
      <c r="X46">
        <v>8</v>
      </c>
      <c r="AG46" t="s">
        <v>1456</v>
      </c>
      <c r="AH46" t="s">
        <v>817</v>
      </c>
    </row>
    <row r="47" spans="1:34" x14ac:dyDescent="0.25">
      <c r="A47">
        <v>1</v>
      </c>
      <c r="B47" t="s">
        <v>589</v>
      </c>
      <c r="C47" t="s">
        <v>614</v>
      </c>
      <c r="D47" t="s">
        <v>611</v>
      </c>
      <c r="E47" t="s">
        <v>612</v>
      </c>
      <c r="F47" t="s">
        <v>616</v>
      </c>
      <c r="G47" t="s">
        <v>617</v>
      </c>
      <c r="H47" t="s">
        <v>818</v>
      </c>
      <c r="I47" t="s">
        <v>819</v>
      </c>
      <c r="J47">
        <v>3</v>
      </c>
      <c r="L47" t="s">
        <v>820</v>
      </c>
      <c r="M47" t="s">
        <v>821</v>
      </c>
      <c r="N47" t="s">
        <v>822</v>
      </c>
      <c r="O47" t="s">
        <v>1461</v>
      </c>
      <c r="P47" t="s">
        <v>15</v>
      </c>
      <c r="Q47" t="s">
        <v>2</v>
      </c>
      <c r="R47" t="s">
        <v>2</v>
      </c>
      <c r="S47" t="s">
        <v>8646</v>
      </c>
      <c r="T47" t="b">
        <v>1</v>
      </c>
      <c r="U47" t="b">
        <v>1</v>
      </c>
      <c r="V47">
        <v>1</v>
      </c>
      <c r="W47">
        <v>75</v>
      </c>
      <c r="Y47">
        <v>60</v>
      </c>
      <c r="AG47" t="s">
        <v>1462</v>
      </c>
      <c r="AH47" t="s">
        <v>821</v>
      </c>
    </row>
    <row r="48" spans="1:34" x14ac:dyDescent="0.25">
      <c r="A48">
        <v>1</v>
      </c>
      <c r="B48" t="s">
        <v>589</v>
      </c>
      <c r="C48" t="s">
        <v>614</v>
      </c>
      <c r="D48" t="s">
        <v>611</v>
      </c>
      <c r="E48" t="s">
        <v>612</v>
      </c>
      <c r="F48" t="s">
        <v>616</v>
      </c>
      <c r="G48" t="s">
        <v>617</v>
      </c>
      <c r="H48" t="s">
        <v>818</v>
      </c>
      <c r="I48" t="s">
        <v>819</v>
      </c>
      <c r="J48">
        <v>3</v>
      </c>
      <c r="L48" t="s">
        <v>820</v>
      </c>
      <c r="M48" t="s">
        <v>821</v>
      </c>
      <c r="N48" t="s">
        <v>822</v>
      </c>
      <c r="O48" t="s">
        <v>1463</v>
      </c>
      <c r="P48" t="s">
        <v>15</v>
      </c>
      <c r="Q48" t="s">
        <v>2</v>
      </c>
      <c r="R48" t="s">
        <v>2</v>
      </c>
      <c r="S48" t="s">
        <v>8646</v>
      </c>
      <c r="T48" t="b">
        <v>1</v>
      </c>
      <c r="U48" t="b">
        <v>1</v>
      </c>
      <c r="V48">
        <v>2</v>
      </c>
      <c r="W48">
        <v>75</v>
      </c>
      <c r="Y48">
        <v>39.6</v>
      </c>
      <c r="AH48" t="s">
        <v>1464</v>
      </c>
    </row>
    <row r="49" spans="1:34" x14ac:dyDescent="0.25">
      <c r="A49">
        <v>1</v>
      </c>
      <c r="B49" t="s">
        <v>589</v>
      </c>
      <c r="C49" t="s">
        <v>614</v>
      </c>
      <c r="D49" t="s">
        <v>611</v>
      </c>
      <c r="E49" t="s">
        <v>612</v>
      </c>
      <c r="F49" t="s">
        <v>616</v>
      </c>
      <c r="G49" t="s">
        <v>617</v>
      </c>
      <c r="H49" t="s">
        <v>818</v>
      </c>
      <c r="I49" t="s">
        <v>819</v>
      </c>
      <c r="J49">
        <v>3</v>
      </c>
      <c r="L49" t="s">
        <v>820</v>
      </c>
      <c r="M49" t="s">
        <v>821</v>
      </c>
      <c r="N49" t="s">
        <v>822</v>
      </c>
      <c r="O49" t="s">
        <v>1465</v>
      </c>
      <c r="P49" t="s">
        <v>15</v>
      </c>
      <c r="Q49" t="s">
        <v>2</v>
      </c>
      <c r="R49" t="s">
        <v>2</v>
      </c>
      <c r="S49" t="s">
        <v>8646</v>
      </c>
      <c r="T49" t="b">
        <v>1</v>
      </c>
      <c r="U49" t="b">
        <v>1</v>
      </c>
      <c r="V49">
        <v>3</v>
      </c>
      <c r="W49">
        <v>75</v>
      </c>
      <c r="Y49">
        <v>39.6</v>
      </c>
      <c r="AH49" t="s">
        <v>1466</v>
      </c>
    </row>
    <row r="50" spans="1:34" x14ac:dyDescent="0.25">
      <c r="A50">
        <v>1</v>
      </c>
      <c r="B50" t="s">
        <v>589</v>
      </c>
      <c r="C50" t="s">
        <v>614</v>
      </c>
      <c r="D50" t="s">
        <v>611</v>
      </c>
      <c r="E50" t="s">
        <v>612</v>
      </c>
      <c r="F50" t="s">
        <v>616</v>
      </c>
      <c r="G50" t="s">
        <v>617</v>
      </c>
      <c r="H50" t="s">
        <v>818</v>
      </c>
      <c r="I50" t="s">
        <v>819</v>
      </c>
      <c r="J50">
        <v>3</v>
      </c>
      <c r="L50" t="s">
        <v>820</v>
      </c>
      <c r="M50" t="s">
        <v>821</v>
      </c>
      <c r="N50" t="s">
        <v>822</v>
      </c>
      <c r="O50" t="s">
        <v>1467</v>
      </c>
      <c r="P50" t="s">
        <v>15</v>
      </c>
      <c r="Q50" t="s">
        <v>2</v>
      </c>
      <c r="R50" t="s">
        <v>2</v>
      </c>
      <c r="S50" t="s">
        <v>8646</v>
      </c>
      <c r="T50" t="b">
        <v>1</v>
      </c>
      <c r="U50" t="b">
        <v>1</v>
      </c>
      <c r="V50">
        <v>4</v>
      </c>
      <c r="W50">
        <v>75</v>
      </c>
      <c r="Y50">
        <v>30</v>
      </c>
      <c r="AG50" t="s">
        <v>1468</v>
      </c>
      <c r="AH50" t="s">
        <v>1469</v>
      </c>
    </row>
    <row r="51" spans="1:34" x14ac:dyDescent="0.25">
      <c r="A51">
        <v>1</v>
      </c>
      <c r="B51" t="s">
        <v>589</v>
      </c>
      <c r="C51" t="s">
        <v>614</v>
      </c>
      <c r="D51" t="s">
        <v>611</v>
      </c>
      <c r="E51" t="s">
        <v>612</v>
      </c>
      <c r="F51" t="s">
        <v>616</v>
      </c>
      <c r="G51" t="s">
        <v>617</v>
      </c>
      <c r="H51" t="s">
        <v>818</v>
      </c>
      <c r="I51" t="s">
        <v>819</v>
      </c>
      <c r="J51">
        <v>3</v>
      </c>
      <c r="L51" t="s">
        <v>820</v>
      </c>
      <c r="M51" t="s">
        <v>821</v>
      </c>
      <c r="N51" t="s">
        <v>822</v>
      </c>
      <c r="O51" t="s">
        <v>1470</v>
      </c>
      <c r="P51" t="s">
        <v>51</v>
      </c>
      <c r="Q51" t="s">
        <v>25</v>
      </c>
      <c r="R51" t="s">
        <v>25</v>
      </c>
      <c r="S51" t="s">
        <v>26</v>
      </c>
      <c r="T51" t="b">
        <v>0</v>
      </c>
      <c r="U51" t="b">
        <v>0</v>
      </c>
      <c r="V51">
        <v>1</v>
      </c>
      <c r="W51">
        <v>110</v>
      </c>
      <c r="X51">
        <v>10</v>
      </c>
      <c r="AG51" t="s">
        <v>1471</v>
      </c>
      <c r="AH51" t="s">
        <v>1472</v>
      </c>
    </row>
    <row r="52" spans="1:34" x14ac:dyDescent="0.25">
      <c r="A52">
        <v>1</v>
      </c>
      <c r="B52" t="s">
        <v>589</v>
      </c>
      <c r="C52" t="s">
        <v>614</v>
      </c>
      <c r="D52" t="s">
        <v>611</v>
      </c>
      <c r="E52" t="s">
        <v>612</v>
      </c>
      <c r="F52" t="s">
        <v>616</v>
      </c>
      <c r="G52" t="s">
        <v>617</v>
      </c>
      <c r="H52" t="s">
        <v>818</v>
      </c>
      <c r="I52" t="s">
        <v>819</v>
      </c>
      <c r="J52">
        <v>3</v>
      </c>
      <c r="L52" t="s">
        <v>820</v>
      </c>
      <c r="M52" t="s">
        <v>821</v>
      </c>
      <c r="N52" t="s">
        <v>822</v>
      </c>
      <c r="O52" t="s">
        <v>1473</v>
      </c>
      <c r="P52" t="s">
        <v>51</v>
      </c>
      <c r="Q52" t="s">
        <v>25</v>
      </c>
      <c r="R52" t="s">
        <v>25</v>
      </c>
      <c r="S52" t="s">
        <v>26</v>
      </c>
      <c r="T52" t="b">
        <v>0</v>
      </c>
      <c r="U52" t="b">
        <v>0</v>
      </c>
      <c r="V52">
        <v>2</v>
      </c>
      <c r="W52">
        <v>130</v>
      </c>
      <c r="X52">
        <v>10</v>
      </c>
      <c r="AG52" t="s">
        <v>1471</v>
      </c>
      <c r="AH52" t="s">
        <v>1474</v>
      </c>
    </row>
    <row r="53" spans="1:34" x14ac:dyDescent="0.25">
      <c r="A53">
        <v>1</v>
      </c>
      <c r="B53" t="s">
        <v>589</v>
      </c>
      <c r="C53" t="s">
        <v>614</v>
      </c>
      <c r="D53" t="s">
        <v>611</v>
      </c>
      <c r="E53" t="s">
        <v>612</v>
      </c>
      <c r="F53" t="s">
        <v>616</v>
      </c>
      <c r="G53" t="s">
        <v>617</v>
      </c>
      <c r="H53" t="s">
        <v>818</v>
      </c>
      <c r="I53" t="s">
        <v>819</v>
      </c>
      <c r="J53">
        <v>3</v>
      </c>
      <c r="L53" t="s">
        <v>820</v>
      </c>
      <c r="M53" t="s">
        <v>821</v>
      </c>
      <c r="N53" t="s">
        <v>822</v>
      </c>
      <c r="O53" t="s">
        <v>1475</v>
      </c>
      <c r="P53" t="s">
        <v>51</v>
      </c>
      <c r="Q53" t="s">
        <v>25</v>
      </c>
      <c r="R53" t="s">
        <v>25</v>
      </c>
      <c r="S53" t="s">
        <v>26</v>
      </c>
      <c r="T53" t="b">
        <v>0</v>
      </c>
      <c r="U53" t="b">
        <v>0</v>
      </c>
      <c r="V53">
        <v>3</v>
      </c>
      <c r="W53">
        <v>140</v>
      </c>
      <c r="X53">
        <v>10</v>
      </c>
      <c r="AG53" t="s">
        <v>1471</v>
      </c>
      <c r="AH53" t="s">
        <v>1476</v>
      </c>
    </row>
    <row r="54" spans="1:34" x14ac:dyDescent="0.25">
      <c r="A54">
        <v>1</v>
      </c>
      <c r="B54" t="s">
        <v>589</v>
      </c>
      <c r="C54" t="s">
        <v>614</v>
      </c>
      <c r="D54" t="s">
        <v>611</v>
      </c>
      <c r="E54" t="s">
        <v>612</v>
      </c>
      <c r="F54" t="s">
        <v>616</v>
      </c>
      <c r="G54" t="s">
        <v>617</v>
      </c>
      <c r="H54" t="s">
        <v>818</v>
      </c>
      <c r="I54" t="s">
        <v>819</v>
      </c>
      <c r="J54">
        <v>3</v>
      </c>
      <c r="L54" t="s">
        <v>820</v>
      </c>
      <c r="M54" t="s">
        <v>821</v>
      </c>
      <c r="N54" t="s">
        <v>822</v>
      </c>
      <c r="O54" t="s">
        <v>1477</v>
      </c>
      <c r="P54" t="s">
        <v>51</v>
      </c>
      <c r="Q54" t="s">
        <v>25</v>
      </c>
      <c r="R54" t="s">
        <v>25</v>
      </c>
      <c r="S54" t="s">
        <v>26</v>
      </c>
      <c r="T54" t="b">
        <v>0</v>
      </c>
      <c r="U54" t="b">
        <v>0</v>
      </c>
      <c r="V54">
        <v>4</v>
      </c>
      <c r="W54">
        <v>150</v>
      </c>
      <c r="X54">
        <v>10</v>
      </c>
      <c r="AG54" t="s">
        <v>1471</v>
      </c>
      <c r="AH54" t="s">
        <v>1478</v>
      </c>
    </row>
    <row r="55" spans="1:34" x14ac:dyDescent="0.25">
      <c r="A55">
        <v>1</v>
      </c>
      <c r="B55" t="s">
        <v>589</v>
      </c>
      <c r="C55" t="s">
        <v>614</v>
      </c>
      <c r="D55" t="s">
        <v>611</v>
      </c>
      <c r="E55" t="s">
        <v>612</v>
      </c>
      <c r="F55" t="s">
        <v>616</v>
      </c>
      <c r="G55" t="s">
        <v>617</v>
      </c>
      <c r="H55" t="s">
        <v>818</v>
      </c>
      <c r="I55" t="s">
        <v>819</v>
      </c>
      <c r="J55">
        <v>3</v>
      </c>
      <c r="L55" t="s">
        <v>820</v>
      </c>
      <c r="M55" t="s">
        <v>821</v>
      </c>
      <c r="N55" t="s">
        <v>822</v>
      </c>
      <c r="O55" t="s">
        <v>1479</v>
      </c>
      <c r="P55" t="s">
        <v>73</v>
      </c>
      <c r="Q55" t="s">
        <v>25</v>
      </c>
      <c r="R55" t="s">
        <v>25</v>
      </c>
      <c r="S55" t="s">
        <v>8646</v>
      </c>
      <c r="T55" t="b">
        <v>0</v>
      </c>
      <c r="U55" t="b">
        <v>0</v>
      </c>
      <c r="V55">
        <v>1</v>
      </c>
      <c r="W55">
        <v>20</v>
      </c>
      <c r="X55">
        <v>15</v>
      </c>
      <c r="AG55" t="s">
        <v>1480</v>
      </c>
      <c r="AH55" t="s">
        <v>1481</v>
      </c>
    </row>
    <row r="56" spans="1:34" x14ac:dyDescent="0.25">
      <c r="A56">
        <v>1</v>
      </c>
      <c r="B56" t="s">
        <v>589</v>
      </c>
      <c r="C56" t="s">
        <v>614</v>
      </c>
      <c r="D56" t="s">
        <v>611</v>
      </c>
      <c r="E56" t="s">
        <v>612</v>
      </c>
      <c r="F56" t="s">
        <v>616</v>
      </c>
      <c r="G56" t="s">
        <v>617</v>
      </c>
      <c r="H56" t="s">
        <v>818</v>
      </c>
      <c r="I56" t="s">
        <v>819</v>
      </c>
      <c r="J56">
        <v>3</v>
      </c>
      <c r="L56" t="s">
        <v>820</v>
      </c>
      <c r="M56" t="s">
        <v>821</v>
      </c>
      <c r="N56" t="s">
        <v>822</v>
      </c>
      <c r="O56" t="s">
        <v>1482</v>
      </c>
      <c r="P56" t="s">
        <v>73</v>
      </c>
      <c r="Q56" t="s">
        <v>25</v>
      </c>
      <c r="R56" t="s">
        <v>25</v>
      </c>
      <c r="S56" t="s">
        <v>8646</v>
      </c>
      <c r="T56" t="b">
        <v>0</v>
      </c>
      <c r="U56" t="b">
        <v>0</v>
      </c>
      <c r="V56">
        <v>2</v>
      </c>
      <c r="W56">
        <v>30</v>
      </c>
      <c r="X56">
        <v>15</v>
      </c>
      <c r="AG56" t="s">
        <v>1480</v>
      </c>
      <c r="AH56" t="s">
        <v>1483</v>
      </c>
    </row>
    <row r="57" spans="1:34" x14ac:dyDescent="0.25">
      <c r="A57">
        <v>1</v>
      </c>
      <c r="B57" t="s">
        <v>589</v>
      </c>
      <c r="C57" t="s">
        <v>614</v>
      </c>
      <c r="D57" t="s">
        <v>611</v>
      </c>
      <c r="E57" t="s">
        <v>612</v>
      </c>
      <c r="F57" t="s">
        <v>616</v>
      </c>
      <c r="G57" t="s">
        <v>617</v>
      </c>
      <c r="H57" t="s">
        <v>818</v>
      </c>
      <c r="I57" t="s">
        <v>819</v>
      </c>
      <c r="J57">
        <v>3</v>
      </c>
      <c r="L57" t="s">
        <v>820</v>
      </c>
      <c r="M57" t="s">
        <v>821</v>
      </c>
      <c r="N57" t="s">
        <v>822</v>
      </c>
      <c r="O57" t="s">
        <v>1484</v>
      </c>
      <c r="P57" t="s">
        <v>73</v>
      </c>
      <c r="Q57" t="s">
        <v>25</v>
      </c>
      <c r="R57" t="s">
        <v>25</v>
      </c>
      <c r="S57" t="s">
        <v>8646</v>
      </c>
      <c r="T57" t="b">
        <v>0</v>
      </c>
      <c r="U57" t="b">
        <v>0</v>
      </c>
      <c r="V57">
        <v>3</v>
      </c>
      <c r="W57">
        <v>40</v>
      </c>
      <c r="X57">
        <v>15</v>
      </c>
      <c r="AG57" t="s">
        <v>1480</v>
      </c>
      <c r="AH57" t="s">
        <v>1485</v>
      </c>
    </row>
    <row r="58" spans="1:34" x14ac:dyDescent="0.25">
      <c r="A58">
        <v>1</v>
      </c>
      <c r="B58" t="s">
        <v>589</v>
      </c>
      <c r="C58" t="s">
        <v>614</v>
      </c>
      <c r="D58" t="s">
        <v>611</v>
      </c>
      <c r="E58" t="s">
        <v>612</v>
      </c>
      <c r="F58" t="s">
        <v>616</v>
      </c>
      <c r="G58" t="s">
        <v>617</v>
      </c>
      <c r="H58" t="s">
        <v>818</v>
      </c>
      <c r="I58" t="s">
        <v>819</v>
      </c>
      <c r="J58">
        <v>3</v>
      </c>
      <c r="L58" t="s">
        <v>820</v>
      </c>
      <c r="M58" t="s">
        <v>821</v>
      </c>
      <c r="N58" t="s">
        <v>822</v>
      </c>
      <c r="O58" t="s">
        <v>1486</v>
      </c>
      <c r="P58" t="s">
        <v>73</v>
      </c>
      <c r="Q58" t="s">
        <v>25</v>
      </c>
      <c r="R58" t="s">
        <v>25</v>
      </c>
      <c r="S58" t="s">
        <v>8646</v>
      </c>
      <c r="T58" t="b">
        <v>0</v>
      </c>
      <c r="U58" t="b">
        <v>0</v>
      </c>
      <c r="V58">
        <v>4</v>
      </c>
      <c r="W58">
        <v>50</v>
      </c>
      <c r="X58">
        <v>15</v>
      </c>
      <c r="AG58" t="s">
        <v>1480</v>
      </c>
      <c r="AH58" t="s">
        <v>1487</v>
      </c>
    </row>
    <row r="59" spans="1:34" x14ac:dyDescent="0.25">
      <c r="A59">
        <v>1</v>
      </c>
      <c r="B59" t="s">
        <v>589</v>
      </c>
      <c r="C59" t="s">
        <v>614</v>
      </c>
      <c r="D59" t="s">
        <v>611</v>
      </c>
      <c r="E59" t="s">
        <v>612</v>
      </c>
      <c r="F59" t="s">
        <v>616</v>
      </c>
      <c r="G59" t="s">
        <v>617</v>
      </c>
      <c r="H59" t="s">
        <v>818</v>
      </c>
      <c r="I59" t="s">
        <v>819</v>
      </c>
      <c r="J59">
        <v>3</v>
      </c>
      <c r="L59" t="s">
        <v>820</v>
      </c>
      <c r="M59" t="s">
        <v>821</v>
      </c>
      <c r="N59" t="s">
        <v>822</v>
      </c>
      <c r="O59" t="s">
        <v>1488</v>
      </c>
      <c r="P59" t="s">
        <v>99</v>
      </c>
      <c r="Q59" t="s">
        <v>8644</v>
      </c>
      <c r="R59" t="s">
        <v>8488</v>
      </c>
      <c r="S59" t="s">
        <v>8643</v>
      </c>
      <c r="T59" t="b">
        <v>1</v>
      </c>
      <c r="U59" t="b">
        <v>0</v>
      </c>
      <c r="V59">
        <v>1</v>
      </c>
      <c r="W59">
        <v>20</v>
      </c>
      <c r="X59">
        <v>20</v>
      </c>
      <c r="AG59" t="s">
        <v>1489</v>
      </c>
      <c r="AH59" t="s">
        <v>1490</v>
      </c>
    </row>
    <row r="60" spans="1:34" x14ac:dyDescent="0.25">
      <c r="A60">
        <v>1</v>
      </c>
      <c r="B60" t="s">
        <v>589</v>
      </c>
      <c r="C60" t="s">
        <v>614</v>
      </c>
      <c r="D60" t="s">
        <v>611</v>
      </c>
      <c r="E60" t="s">
        <v>612</v>
      </c>
      <c r="F60" t="s">
        <v>616</v>
      </c>
      <c r="G60" t="s">
        <v>617</v>
      </c>
      <c r="H60" t="s">
        <v>818</v>
      </c>
      <c r="I60" t="s">
        <v>819</v>
      </c>
      <c r="J60">
        <v>3</v>
      </c>
      <c r="L60" t="s">
        <v>820</v>
      </c>
      <c r="M60" t="s">
        <v>821</v>
      </c>
      <c r="N60" t="s">
        <v>822</v>
      </c>
      <c r="O60" t="s">
        <v>1491</v>
      </c>
      <c r="P60" t="s">
        <v>99</v>
      </c>
      <c r="Q60" t="s">
        <v>8644</v>
      </c>
      <c r="R60" t="s">
        <v>8488</v>
      </c>
      <c r="S60" t="s">
        <v>8643</v>
      </c>
      <c r="T60" t="b">
        <v>1</v>
      </c>
      <c r="U60" t="b">
        <v>0</v>
      </c>
      <c r="V60">
        <v>2</v>
      </c>
      <c r="W60">
        <v>30</v>
      </c>
      <c r="X60">
        <v>12</v>
      </c>
      <c r="AG60" t="s">
        <v>1492</v>
      </c>
      <c r="AH60" t="s">
        <v>1493</v>
      </c>
    </row>
    <row r="61" spans="1:34" x14ac:dyDescent="0.25">
      <c r="A61">
        <v>1</v>
      </c>
      <c r="B61" t="s">
        <v>589</v>
      </c>
      <c r="C61" t="s">
        <v>614</v>
      </c>
      <c r="D61" t="s">
        <v>611</v>
      </c>
      <c r="E61" t="s">
        <v>612</v>
      </c>
      <c r="F61" t="s">
        <v>616</v>
      </c>
      <c r="G61" t="s">
        <v>617</v>
      </c>
      <c r="H61" t="s">
        <v>818</v>
      </c>
      <c r="I61" t="s">
        <v>819</v>
      </c>
      <c r="J61">
        <v>3</v>
      </c>
      <c r="L61" t="s">
        <v>820</v>
      </c>
      <c r="M61" t="s">
        <v>821</v>
      </c>
      <c r="N61" t="s">
        <v>822</v>
      </c>
      <c r="O61" t="s">
        <v>1494</v>
      </c>
      <c r="P61" t="s">
        <v>99</v>
      </c>
      <c r="Q61" t="s">
        <v>8644</v>
      </c>
      <c r="R61" t="s">
        <v>8488</v>
      </c>
      <c r="S61" t="s">
        <v>8643</v>
      </c>
      <c r="T61" t="b">
        <v>1</v>
      </c>
      <c r="U61" t="b">
        <v>0</v>
      </c>
      <c r="V61">
        <v>3</v>
      </c>
      <c r="W61">
        <v>40</v>
      </c>
      <c r="X61">
        <v>12</v>
      </c>
      <c r="AG61" t="s">
        <v>1492</v>
      </c>
      <c r="AH61" t="s">
        <v>1495</v>
      </c>
    </row>
    <row r="62" spans="1:34" x14ac:dyDescent="0.25">
      <c r="A62">
        <v>1</v>
      </c>
      <c r="B62" t="s">
        <v>589</v>
      </c>
      <c r="C62" t="s">
        <v>614</v>
      </c>
      <c r="D62" t="s">
        <v>611</v>
      </c>
      <c r="E62" t="s">
        <v>612</v>
      </c>
      <c r="F62" t="s">
        <v>616</v>
      </c>
      <c r="G62" t="s">
        <v>617</v>
      </c>
      <c r="H62" t="s">
        <v>818</v>
      </c>
      <c r="I62" t="s">
        <v>819</v>
      </c>
      <c r="J62">
        <v>3</v>
      </c>
      <c r="L62" t="s">
        <v>820</v>
      </c>
      <c r="M62" t="s">
        <v>821</v>
      </c>
      <c r="N62" t="s">
        <v>822</v>
      </c>
      <c r="O62" t="s">
        <v>1496</v>
      </c>
      <c r="P62" t="s">
        <v>99</v>
      </c>
      <c r="Q62" t="s">
        <v>8644</v>
      </c>
      <c r="R62" t="s">
        <v>8488</v>
      </c>
      <c r="S62" t="s">
        <v>8643</v>
      </c>
      <c r="T62" t="b">
        <v>1</v>
      </c>
      <c r="U62" t="b">
        <v>0</v>
      </c>
      <c r="V62">
        <v>4</v>
      </c>
      <c r="W62">
        <v>50</v>
      </c>
      <c r="X62">
        <v>12</v>
      </c>
      <c r="AG62" t="s">
        <v>1497</v>
      </c>
      <c r="AH62" t="s">
        <v>822</v>
      </c>
    </row>
    <row r="63" spans="1:34" x14ac:dyDescent="0.25">
      <c r="A63">
        <v>1</v>
      </c>
      <c r="B63" t="s">
        <v>589</v>
      </c>
      <c r="C63" t="s">
        <v>614</v>
      </c>
      <c r="D63" t="s">
        <v>611</v>
      </c>
      <c r="E63" t="s">
        <v>612</v>
      </c>
      <c r="F63" t="s">
        <v>616</v>
      </c>
      <c r="G63" t="s">
        <v>617</v>
      </c>
      <c r="H63" t="s">
        <v>823</v>
      </c>
      <c r="I63" t="s">
        <v>612</v>
      </c>
      <c r="J63">
        <v>4</v>
      </c>
      <c r="L63" t="s">
        <v>824</v>
      </c>
      <c r="M63" t="s">
        <v>825</v>
      </c>
      <c r="N63" t="s">
        <v>826</v>
      </c>
      <c r="O63" t="s">
        <v>1498</v>
      </c>
      <c r="P63" t="s">
        <v>112</v>
      </c>
      <c r="Q63" t="s">
        <v>8644</v>
      </c>
      <c r="R63" t="s">
        <v>8488</v>
      </c>
      <c r="S63" t="s">
        <v>8643</v>
      </c>
      <c r="T63" t="b">
        <v>0</v>
      </c>
      <c r="U63" t="b">
        <v>0</v>
      </c>
      <c r="V63">
        <v>1</v>
      </c>
      <c r="W63">
        <v>40</v>
      </c>
      <c r="X63">
        <v>15</v>
      </c>
      <c r="AF63" t="s">
        <v>1499</v>
      </c>
      <c r="AG63" t="s">
        <v>1480</v>
      </c>
      <c r="AH63" t="s">
        <v>825</v>
      </c>
    </row>
    <row r="64" spans="1:34" x14ac:dyDescent="0.25">
      <c r="A64">
        <v>1</v>
      </c>
      <c r="B64" t="s">
        <v>589</v>
      </c>
      <c r="C64" t="s">
        <v>614</v>
      </c>
      <c r="D64" t="s">
        <v>611</v>
      </c>
      <c r="E64" t="s">
        <v>612</v>
      </c>
      <c r="F64" t="s">
        <v>616</v>
      </c>
      <c r="G64" t="s">
        <v>617</v>
      </c>
      <c r="H64" t="s">
        <v>823</v>
      </c>
      <c r="I64" t="s">
        <v>612</v>
      </c>
      <c r="J64">
        <v>4</v>
      </c>
      <c r="L64" t="s">
        <v>824</v>
      </c>
      <c r="M64" t="s">
        <v>825</v>
      </c>
      <c r="N64" t="s">
        <v>826</v>
      </c>
      <c r="O64" t="s">
        <v>1500</v>
      </c>
      <c r="P64" t="s">
        <v>238</v>
      </c>
      <c r="Q64" t="s">
        <v>8650</v>
      </c>
      <c r="R64" t="s">
        <v>8637</v>
      </c>
      <c r="S64" t="s">
        <v>8643</v>
      </c>
      <c r="T64" t="b">
        <v>0</v>
      </c>
      <c r="U64" t="b">
        <v>0</v>
      </c>
      <c r="V64">
        <v>1</v>
      </c>
      <c r="W64">
        <v>80</v>
      </c>
      <c r="X64">
        <v>15</v>
      </c>
      <c r="AF64" t="s">
        <v>1499</v>
      </c>
      <c r="AG64" t="s">
        <v>1501</v>
      </c>
      <c r="AH64" t="s">
        <v>1502</v>
      </c>
    </row>
    <row r="65" spans="1:34" x14ac:dyDescent="0.25">
      <c r="A65">
        <v>1</v>
      </c>
      <c r="B65" t="s">
        <v>589</v>
      </c>
      <c r="C65" t="s">
        <v>614</v>
      </c>
      <c r="D65" t="s">
        <v>611</v>
      </c>
      <c r="E65" t="s">
        <v>612</v>
      </c>
      <c r="F65" t="s">
        <v>616</v>
      </c>
      <c r="G65" t="s">
        <v>617</v>
      </c>
      <c r="H65" t="s">
        <v>823</v>
      </c>
      <c r="I65" t="s">
        <v>612</v>
      </c>
      <c r="J65">
        <v>4</v>
      </c>
      <c r="L65" t="s">
        <v>824</v>
      </c>
      <c r="M65" t="s">
        <v>825</v>
      </c>
      <c r="N65" t="s">
        <v>826</v>
      </c>
      <c r="O65" t="s">
        <v>1503</v>
      </c>
      <c r="P65" t="s">
        <v>112</v>
      </c>
      <c r="Q65" t="s">
        <v>8644</v>
      </c>
      <c r="R65" t="s">
        <v>8488</v>
      </c>
      <c r="S65" t="s">
        <v>8643</v>
      </c>
      <c r="T65" t="b">
        <v>0</v>
      </c>
      <c r="U65" t="b">
        <v>0</v>
      </c>
      <c r="V65">
        <v>2</v>
      </c>
      <c r="W65">
        <v>40</v>
      </c>
      <c r="X65">
        <v>15</v>
      </c>
      <c r="AF65" t="s">
        <v>1504</v>
      </c>
      <c r="AG65" t="s">
        <v>1480</v>
      </c>
      <c r="AH65" t="s">
        <v>1505</v>
      </c>
    </row>
    <row r="66" spans="1:34" x14ac:dyDescent="0.25">
      <c r="A66">
        <v>1</v>
      </c>
      <c r="B66" t="s">
        <v>589</v>
      </c>
      <c r="C66" t="s">
        <v>614</v>
      </c>
      <c r="D66" t="s">
        <v>611</v>
      </c>
      <c r="E66" t="s">
        <v>612</v>
      </c>
      <c r="F66" t="s">
        <v>616</v>
      </c>
      <c r="G66" t="s">
        <v>617</v>
      </c>
      <c r="H66" t="s">
        <v>823</v>
      </c>
      <c r="I66" t="s">
        <v>612</v>
      </c>
      <c r="J66">
        <v>4</v>
      </c>
      <c r="L66" t="s">
        <v>824</v>
      </c>
      <c r="M66" t="s">
        <v>825</v>
      </c>
      <c r="N66" t="s">
        <v>826</v>
      </c>
      <c r="O66" t="s">
        <v>1506</v>
      </c>
      <c r="P66" t="s">
        <v>238</v>
      </c>
      <c r="Q66" t="s">
        <v>8650</v>
      </c>
      <c r="R66" t="s">
        <v>8637</v>
      </c>
      <c r="S66" t="s">
        <v>8643</v>
      </c>
      <c r="T66" t="b">
        <v>0</v>
      </c>
      <c r="U66" t="b">
        <v>0</v>
      </c>
      <c r="V66">
        <v>2</v>
      </c>
      <c r="W66">
        <v>100</v>
      </c>
      <c r="X66">
        <v>15</v>
      </c>
      <c r="AF66" t="s">
        <v>1504</v>
      </c>
      <c r="AG66" t="s">
        <v>1501</v>
      </c>
      <c r="AH66" t="s">
        <v>1507</v>
      </c>
    </row>
    <row r="67" spans="1:34" x14ac:dyDescent="0.25">
      <c r="A67">
        <v>1</v>
      </c>
      <c r="B67" t="s">
        <v>589</v>
      </c>
      <c r="C67" t="s">
        <v>614</v>
      </c>
      <c r="D67" t="s">
        <v>611</v>
      </c>
      <c r="E67" t="s">
        <v>612</v>
      </c>
      <c r="F67" t="s">
        <v>616</v>
      </c>
      <c r="G67" t="s">
        <v>617</v>
      </c>
      <c r="H67" t="s">
        <v>823</v>
      </c>
      <c r="I67" t="s">
        <v>612</v>
      </c>
      <c r="J67">
        <v>4</v>
      </c>
      <c r="L67" t="s">
        <v>824</v>
      </c>
      <c r="M67" t="s">
        <v>825</v>
      </c>
      <c r="N67" t="s">
        <v>826</v>
      </c>
      <c r="O67" t="s">
        <v>1508</v>
      </c>
      <c r="P67" t="s">
        <v>112</v>
      </c>
      <c r="Q67" t="s">
        <v>8644</v>
      </c>
      <c r="R67" t="s">
        <v>8488</v>
      </c>
      <c r="S67" t="s">
        <v>8643</v>
      </c>
      <c r="T67" t="b">
        <v>0</v>
      </c>
      <c r="U67" t="b">
        <v>0</v>
      </c>
      <c r="V67">
        <v>3</v>
      </c>
      <c r="W67">
        <v>40</v>
      </c>
      <c r="X67">
        <v>15</v>
      </c>
      <c r="AF67" t="s">
        <v>1509</v>
      </c>
      <c r="AG67" t="s">
        <v>1480</v>
      </c>
      <c r="AH67" t="s">
        <v>1510</v>
      </c>
    </row>
    <row r="68" spans="1:34" x14ac:dyDescent="0.25">
      <c r="A68">
        <v>1</v>
      </c>
      <c r="B68" t="s">
        <v>589</v>
      </c>
      <c r="C68" t="s">
        <v>614</v>
      </c>
      <c r="D68" t="s">
        <v>611</v>
      </c>
      <c r="E68" t="s">
        <v>612</v>
      </c>
      <c r="F68" t="s">
        <v>616</v>
      </c>
      <c r="G68" t="s">
        <v>617</v>
      </c>
      <c r="H68" t="s">
        <v>823</v>
      </c>
      <c r="I68" t="s">
        <v>612</v>
      </c>
      <c r="J68">
        <v>4</v>
      </c>
      <c r="L68" t="s">
        <v>824</v>
      </c>
      <c r="M68" t="s">
        <v>825</v>
      </c>
      <c r="N68" t="s">
        <v>826</v>
      </c>
      <c r="O68" t="s">
        <v>1511</v>
      </c>
      <c r="P68" t="s">
        <v>238</v>
      </c>
      <c r="Q68" t="s">
        <v>8650</v>
      </c>
      <c r="R68" t="s">
        <v>8637</v>
      </c>
      <c r="S68" t="s">
        <v>8643</v>
      </c>
      <c r="T68" t="b">
        <v>0</v>
      </c>
      <c r="U68" t="b">
        <v>0</v>
      </c>
      <c r="V68">
        <v>3</v>
      </c>
      <c r="W68">
        <v>100</v>
      </c>
      <c r="X68">
        <v>7</v>
      </c>
      <c r="AF68" t="s">
        <v>1509</v>
      </c>
      <c r="AG68" t="s">
        <v>1501</v>
      </c>
      <c r="AH68" t="s">
        <v>1512</v>
      </c>
    </row>
    <row r="69" spans="1:34" x14ac:dyDescent="0.25">
      <c r="A69">
        <v>1</v>
      </c>
      <c r="B69" t="s">
        <v>589</v>
      </c>
      <c r="C69" t="s">
        <v>614</v>
      </c>
      <c r="D69" t="s">
        <v>611</v>
      </c>
      <c r="E69" t="s">
        <v>612</v>
      </c>
      <c r="F69" t="s">
        <v>616</v>
      </c>
      <c r="G69" t="s">
        <v>617</v>
      </c>
      <c r="H69" t="s">
        <v>823</v>
      </c>
      <c r="I69" t="s">
        <v>612</v>
      </c>
      <c r="J69">
        <v>4</v>
      </c>
      <c r="L69" t="s">
        <v>824</v>
      </c>
      <c r="M69" t="s">
        <v>825</v>
      </c>
      <c r="N69" t="s">
        <v>826</v>
      </c>
      <c r="O69" t="s">
        <v>1513</v>
      </c>
      <c r="P69" t="s">
        <v>238</v>
      </c>
      <c r="Q69" t="s">
        <v>8650</v>
      </c>
      <c r="R69" t="s">
        <v>8637</v>
      </c>
      <c r="S69" t="s">
        <v>8643</v>
      </c>
      <c r="T69" t="b">
        <v>0</v>
      </c>
      <c r="U69" t="b">
        <v>0</v>
      </c>
      <c r="V69">
        <v>4</v>
      </c>
      <c r="W69">
        <v>90</v>
      </c>
      <c r="X69">
        <v>4</v>
      </c>
      <c r="AF69" t="s">
        <v>1509</v>
      </c>
      <c r="AG69" t="s">
        <v>1501</v>
      </c>
      <c r="AH69" t="s">
        <v>1514</v>
      </c>
    </row>
    <row r="70" spans="1:34" x14ac:dyDescent="0.25">
      <c r="A70">
        <v>1</v>
      </c>
      <c r="B70" t="s">
        <v>589</v>
      </c>
      <c r="C70" t="s">
        <v>614</v>
      </c>
      <c r="D70" t="s">
        <v>611</v>
      </c>
      <c r="E70" t="s">
        <v>612</v>
      </c>
      <c r="F70" t="s">
        <v>616</v>
      </c>
      <c r="G70" t="s">
        <v>617</v>
      </c>
      <c r="H70" t="s">
        <v>823</v>
      </c>
      <c r="I70" t="s">
        <v>612</v>
      </c>
      <c r="J70">
        <v>4</v>
      </c>
      <c r="L70" t="s">
        <v>824</v>
      </c>
      <c r="M70" t="s">
        <v>825</v>
      </c>
      <c r="N70" t="s">
        <v>826</v>
      </c>
      <c r="O70" t="s">
        <v>1515</v>
      </c>
      <c r="P70" t="s">
        <v>238</v>
      </c>
      <c r="Q70" t="s">
        <v>8650</v>
      </c>
      <c r="R70" t="s">
        <v>8637</v>
      </c>
      <c r="S70" t="s">
        <v>8643</v>
      </c>
      <c r="T70" t="b">
        <v>0</v>
      </c>
      <c r="U70" t="b">
        <v>0</v>
      </c>
      <c r="V70">
        <v>5</v>
      </c>
      <c r="W70">
        <v>80</v>
      </c>
      <c r="X70">
        <v>4</v>
      </c>
      <c r="AF70" t="s">
        <v>1509</v>
      </c>
      <c r="AG70" t="s">
        <v>1501</v>
      </c>
      <c r="AH70" t="s">
        <v>1516</v>
      </c>
    </row>
    <row r="71" spans="1:34" x14ac:dyDescent="0.25">
      <c r="A71">
        <v>1</v>
      </c>
      <c r="B71" t="s">
        <v>589</v>
      </c>
      <c r="C71" t="s">
        <v>614</v>
      </c>
      <c r="D71" t="s">
        <v>611</v>
      </c>
      <c r="E71" t="s">
        <v>612</v>
      </c>
      <c r="F71" t="s">
        <v>616</v>
      </c>
      <c r="G71" t="s">
        <v>617</v>
      </c>
      <c r="H71" t="s">
        <v>823</v>
      </c>
      <c r="I71" t="s">
        <v>612</v>
      </c>
      <c r="J71">
        <v>4</v>
      </c>
      <c r="L71" t="s">
        <v>824</v>
      </c>
      <c r="M71" t="s">
        <v>825</v>
      </c>
      <c r="N71" t="s">
        <v>826</v>
      </c>
      <c r="O71" t="s">
        <v>1517</v>
      </c>
      <c r="P71" t="s">
        <v>138</v>
      </c>
      <c r="Q71" t="s">
        <v>8644</v>
      </c>
      <c r="R71" t="s">
        <v>8488</v>
      </c>
      <c r="S71" t="s">
        <v>8643</v>
      </c>
      <c r="T71" t="b">
        <v>0</v>
      </c>
      <c r="U71" t="b">
        <v>0</v>
      </c>
      <c r="V71">
        <v>1</v>
      </c>
      <c r="W71">
        <v>25</v>
      </c>
      <c r="X71">
        <v>20</v>
      </c>
      <c r="AF71" t="s">
        <v>1518</v>
      </c>
      <c r="AH71" t="s">
        <v>1519</v>
      </c>
    </row>
    <row r="72" spans="1:34" x14ac:dyDescent="0.25">
      <c r="A72">
        <v>1</v>
      </c>
      <c r="B72" t="s">
        <v>589</v>
      </c>
      <c r="C72" t="s">
        <v>614</v>
      </c>
      <c r="D72" t="s">
        <v>611</v>
      </c>
      <c r="E72" t="s">
        <v>612</v>
      </c>
      <c r="F72" t="s">
        <v>616</v>
      </c>
      <c r="G72" t="s">
        <v>617</v>
      </c>
      <c r="H72" t="s">
        <v>823</v>
      </c>
      <c r="I72" t="s">
        <v>612</v>
      </c>
      <c r="J72">
        <v>4</v>
      </c>
      <c r="L72" t="s">
        <v>824</v>
      </c>
      <c r="M72" t="s">
        <v>825</v>
      </c>
      <c r="N72" t="s">
        <v>826</v>
      </c>
      <c r="O72" t="s">
        <v>1520</v>
      </c>
      <c r="P72" t="s">
        <v>222</v>
      </c>
      <c r="Q72" t="s">
        <v>8650</v>
      </c>
      <c r="R72" t="s">
        <v>8637</v>
      </c>
      <c r="S72" t="s">
        <v>8643</v>
      </c>
      <c r="T72" t="b">
        <v>1</v>
      </c>
      <c r="U72" t="b">
        <v>0</v>
      </c>
      <c r="V72">
        <v>1</v>
      </c>
      <c r="W72">
        <v>50</v>
      </c>
      <c r="X72">
        <v>20</v>
      </c>
      <c r="AF72" t="s">
        <v>1518</v>
      </c>
      <c r="AH72" t="s">
        <v>1521</v>
      </c>
    </row>
    <row r="73" spans="1:34" x14ac:dyDescent="0.25">
      <c r="A73">
        <v>1</v>
      </c>
      <c r="B73" t="s">
        <v>589</v>
      </c>
      <c r="C73" t="s">
        <v>614</v>
      </c>
      <c r="D73" t="s">
        <v>611</v>
      </c>
      <c r="E73" t="s">
        <v>612</v>
      </c>
      <c r="F73" t="s">
        <v>616</v>
      </c>
      <c r="G73" t="s">
        <v>617</v>
      </c>
      <c r="H73" t="s">
        <v>823</v>
      </c>
      <c r="I73" t="s">
        <v>612</v>
      </c>
      <c r="J73">
        <v>4</v>
      </c>
      <c r="L73" t="s">
        <v>824</v>
      </c>
      <c r="M73" t="s">
        <v>825</v>
      </c>
      <c r="N73" t="s">
        <v>826</v>
      </c>
      <c r="O73" t="s">
        <v>1522</v>
      </c>
      <c r="P73" t="s">
        <v>138</v>
      </c>
      <c r="Q73" t="s">
        <v>8644</v>
      </c>
      <c r="R73" t="s">
        <v>8488</v>
      </c>
      <c r="S73" t="s">
        <v>8643</v>
      </c>
      <c r="T73" t="b">
        <v>0</v>
      </c>
      <c r="U73" t="b">
        <v>0</v>
      </c>
      <c r="V73">
        <v>2</v>
      </c>
      <c r="W73">
        <v>20</v>
      </c>
      <c r="X73">
        <v>20</v>
      </c>
      <c r="AF73" t="s">
        <v>1523</v>
      </c>
      <c r="AG73" t="s">
        <v>1524</v>
      </c>
      <c r="AH73" t="s">
        <v>1525</v>
      </c>
    </row>
    <row r="74" spans="1:34" x14ac:dyDescent="0.25">
      <c r="A74">
        <v>1</v>
      </c>
      <c r="B74" t="s">
        <v>589</v>
      </c>
      <c r="C74" t="s">
        <v>614</v>
      </c>
      <c r="D74" t="s">
        <v>611</v>
      </c>
      <c r="E74" t="s">
        <v>612</v>
      </c>
      <c r="F74" t="s">
        <v>616</v>
      </c>
      <c r="G74" t="s">
        <v>617</v>
      </c>
      <c r="H74" t="s">
        <v>823</v>
      </c>
      <c r="I74" t="s">
        <v>612</v>
      </c>
      <c r="J74">
        <v>4</v>
      </c>
      <c r="L74" t="s">
        <v>824</v>
      </c>
      <c r="M74" t="s">
        <v>825</v>
      </c>
      <c r="N74" t="s">
        <v>826</v>
      </c>
      <c r="O74" t="s">
        <v>1526</v>
      </c>
      <c r="P74" t="s">
        <v>222</v>
      </c>
      <c r="Q74" t="s">
        <v>8650</v>
      </c>
      <c r="R74" t="s">
        <v>8637</v>
      </c>
      <c r="S74" t="s">
        <v>8643</v>
      </c>
      <c r="T74" t="b">
        <v>1</v>
      </c>
      <c r="U74" t="b">
        <v>0</v>
      </c>
      <c r="V74">
        <v>2</v>
      </c>
      <c r="W74">
        <v>50</v>
      </c>
      <c r="X74">
        <v>20</v>
      </c>
      <c r="AF74" t="s">
        <v>1523</v>
      </c>
      <c r="AH74" t="s">
        <v>1527</v>
      </c>
    </row>
    <row r="75" spans="1:34" x14ac:dyDescent="0.25">
      <c r="A75">
        <v>1</v>
      </c>
      <c r="B75" t="s">
        <v>589</v>
      </c>
      <c r="C75" t="s">
        <v>614</v>
      </c>
      <c r="D75" t="s">
        <v>611</v>
      </c>
      <c r="E75" t="s">
        <v>612</v>
      </c>
      <c r="F75" t="s">
        <v>616</v>
      </c>
      <c r="G75" t="s">
        <v>617</v>
      </c>
      <c r="H75" t="s">
        <v>823</v>
      </c>
      <c r="I75" t="s">
        <v>612</v>
      </c>
      <c r="J75">
        <v>4</v>
      </c>
      <c r="L75" t="s">
        <v>824</v>
      </c>
      <c r="M75" t="s">
        <v>825</v>
      </c>
      <c r="N75" t="s">
        <v>826</v>
      </c>
      <c r="O75" t="s">
        <v>1528</v>
      </c>
      <c r="P75" t="s">
        <v>138</v>
      </c>
      <c r="Q75" t="s">
        <v>8644</v>
      </c>
      <c r="R75" t="s">
        <v>8488</v>
      </c>
      <c r="S75" t="s">
        <v>8643</v>
      </c>
      <c r="T75" t="b">
        <v>0</v>
      </c>
      <c r="U75" t="b">
        <v>0</v>
      </c>
      <c r="V75">
        <v>3</v>
      </c>
      <c r="W75">
        <v>20</v>
      </c>
      <c r="X75">
        <v>20</v>
      </c>
      <c r="AF75" t="s">
        <v>1529</v>
      </c>
      <c r="AG75" t="s">
        <v>1524</v>
      </c>
      <c r="AH75" t="s">
        <v>1530</v>
      </c>
    </row>
    <row r="76" spans="1:34" x14ac:dyDescent="0.25">
      <c r="A76">
        <v>1</v>
      </c>
      <c r="B76" t="s">
        <v>589</v>
      </c>
      <c r="C76" t="s">
        <v>614</v>
      </c>
      <c r="D76" t="s">
        <v>611</v>
      </c>
      <c r="E76" t="s">
        <v>612</v>
      </c>
      <c r="F76" t="s">
        <v>616</v>
      </c>
      <c r="G76" t="s">
        <v>617</v>
      </c>
      <c r="H76" t="s">
        <v>823</v>
      </c>
      <c r="I76" t="s">
        <v>612</v>
      </c>
      <c r="J76">
        <v>4</v>
      </c>
      <c r="L76" t="s">
        <v>824</v>
      </c>
      <c r="M76" t="s">
        <v>825</v>
      </c>
      <c r="N76" t="s">
        <v>826</v>
      </c>
      <c r="O76" t="s">
        <v>1531</v>
      </c>
      <c r="P76" t="s">
        <v>222</v>
      </c>
      <c r="Q76" t="s">
        <v>8650</v>
      </c>
      <c r="R76" t="s">
        <v>8637</v>
      </c>
      <c r="S76" t="s">
        <v>8643</v>
      </c>
      <c r="T76" t="b">
        <v>1</v>
      </c>
      <c r="U76" t="b">
        <v>0</v>
      </c>
      <c r="V76">
        <v>3</v>
      </c>
      <c r="W76">
        <v>50</v>
      </c>
      <c r="X76">
        <v>18</v>
      </c>
      <c r="AF76" t="s">
        <v>1529</v>
      </c>
      <c r="AH76" t="s">
        <v>1532</v>
      </c>
    </row>
    <row r="77" spans="1:34" x14ac:dyDescent="0.25">
      <c r="A77">
        <v>1</v>
      </c>
      <c r="B77" t="s">
        <v>589</v>
      </c>
      <c r="C77" t="s">
        <v>614</v>
      </c>
      <c r="D77" t="s">
        <v>611</v>
      </c>
      <c r="E77" t="s">
        <v>612</v>
      </c>
      <c r="F77" t="s">
        <v>616</v>
      </c>
      <c r="G77" t="s">
        <v>617</v>
      </c>
      <c r="H77" t="s">
        <v>823</v>
      </c>
      <c r="I77" t="s">
        <v>612</v>
      </c>
      <c r="J77">
        <v>4</v>
      </c>
      <c r="L77" t="s">
        <v>824</v>
      </c>
      <c r="M77" t="s">
        <v>825</v>
      </c>
      <c r="N77" t="s">
        <v>826</v>
      </c>
      <c r="O77" t="s">
        <v>1533</v>
      </c>
      <c r="P77" t="s">
        <v>1534</v>
      </c>
      <c r="Q77" t="s">
        <v>2</v>
      </c>
      <c r="R77" t="s">
        <v>2</v>
      </c>
      <c r="S77" t="s">
        <v>8646</v>
      </c>
      <c r="T77" t="b">
        <v>0</v>
      </c>
      <c r="U77" t="b">
        <v>1</v>
      </c>
      <c r="V77">
        <v>1</v>
      </c>
      <c r="W77">
        <v>50</v>
      </c>
      <c r="Y77">
        <v>135</v>
      </c>
      <c r="AH77" t="s">
        <v>1535</v>
      </c>
    </row>
    <row r="78" spans="1:34" x14ac:dyDescent="0.25">
      <c r="A78">
        <v>1</v>
      </c>
      <c r="B78" t="s">
        <v>589</v>
      </c>
      <c r="C78" t="s">
        <v>614</v>
      </c>
      <c r="D78" t="s">
        <v>611</v>
      </c>
      <c r="E78" t="s">
        <v>612</v>
      </c>
      <c r="F78" t="s">
        <v>616</v>
      </c>
      <c r="G78" t="s">
        <v>617</v>
      </c>
      <c r="H78" t="s">
        <v>823</v>
      </c>
      <c r="I78" t="s">
        <v>612</v>
      </c>
      <c r="J78">
        <v>4</v>
      </c>
      <c r="L78" t="s">
        <v>824</v>
      </c>
      <c r="M78" t="s">
        <v>825</v>
      </c>
      <c r="N78" t="s">
        <v>826</v>
      </c>
      <c r="O78" t="s">
        <v>1536</v>
      </c>
      <c r="P78" t="s">
        <v>1534</v>
      </c>
      <c r="Q78" t="s">
        <v>2</v>
      </c>
      <c r="R78" t="s">
        <v>2</v>
      </c>
      <c r="S78" t="s">
        <v>8646</v>
      </c>
      <c r="T78" t="b">
        <v>0</v>
      </c>
      <c r="U78" t="b">
        <v>1</v>
      </c>
      <c r="V78">
        <v>2</v>
      </c>
      <c r="W78">
        <v>50</v>
      </c>
      <c r="Y78">
        <v>105</v>
      </c>
      <c r="AH78" t="s">
        <v>826</v>
      </c>
    </row>
    <row r="79" spans="1:34" x14ac:dyDescent="0.25">
      <c r="A79">
        <v>2</v>
      </c>
      <c r="B79" t="s">
        <v>592</v>
      </c>
      <c r="C79" t="s">
        <v>593</v>
      </c>
      <c r="D79" t="s">
        <v>619</v>
      </c>
      <c r="E79" t="s">
        <v>620</v>
      </c>
      <c r="F79" t="s">
        <v>11038</v>
      </c>
      <c r="G79" t="s">
        <v>11039</v>
      </c>
      <c r="H79" t="s">
        <v>827</v>
      </c>
      <c r="I79" t="s">
        <v>619</v>
      </c>
      <c r="J79">
        <v>1</v>
      </c>
      <c r="L79" t="s">
        <v>828</v>
      </c>
      <c r="M79" t="s">
        <v>829</v>
      </c>
      <c r="N79" t="s">
        <v>830</v>
      </c>
      <c r="O79" t="s">
        <v>1537</v>
      </c>
      <c r="P79" t="s">
        <v>1</v>
      </c>
      <c r="Q79" t="s">
        <v>2</v>
      </c>
      <c r="R79" t="s">
        <v>2</v>
      </c>
      <c r="S79" t="s">
        <v>8646</v>
      </c>
      <c r="T79" t="b">
        <v>0</v>
      </c>
      <c r="U79" t="b">
        <v>1</v>
      </c>
      <c r="V79">
        <v>1</v>
      </c>
      <c r="W79">
        <v>150</v>
      </c>
      <c r="Y79">
        <v>45</v>
      </c>
      <c r="AH79" t="s">
        <v>829</v>
      </c>
    </row>
    <row r="80" spans="1:34" x14ac:dyDescent="0.25">
      <c r="A80">
        <v>2</v>
      </c>
      <c r="B80" t="s">
        <v>592</v>
      </c>
      <c r="C80" t="s">
        <v>593</v>
      </c>
      <c r="D80" t="s">
        <v>619</v>
      </c>
      <c r="E80" t="s">
        <v>620</v>
      </c>
      <c r="F80" t="s">
        <v>11038</v>
      </c>
      <c r="G80" t="s">
        <v>11039</v>
      </c>
      <c r="H80" t="s">
        <v>827</v>
      </c>
      <c r="I80" t="s">
        <v>619</v>
      </c>
      <c r="J80">
        <v>1</v>
      </c>
      <c r="L80" t="s">
        <v>828</v>
      </c>
      <c r="M80" t="s">
        <v>829</v>
      </c>
      <c r="N80" t="s">
        <v>830</v>
      </c>
      <c r="O80" t="s">
        <v>1538</v>
      </c>
      <c r="P80" t="s">
        <v>1</v>
      </c>
      <c r="Q80" t="s">
        <v>2</v>
      </c>
      <c r="R80" t="s">
        <v>2</v>
      </c>
      <c r="S80" t="s">
        <v>8646</v>
      </c>
      <c r="T80" t="b">
        <v>0</v>
      </c>
      <c r="U80" t="b">
        <v>1</v>
      </c>
      <c r="V80">
        <v>2</v>
      </c>
      <c r="W80">
        <v>150</v>
      </c>
      <c r="Y80">
        <v>45</v>
      </c>
      <c r="AH80" t="s">
        <v>1539</v>
      </c>
    </row>
    <row r="81" spans="1:34" x14ac:dyDescent="0.25">
      <c r="A81">
        <v>2</v>
      </c>
      <c r="B81" t="s">
        <v>592</v>
      </c>
      <c r="C81" t="s">
        <v>593</v>
      </c>
      <c r="D81" t="s">
        <v>619</v>
      </c>
      <c r="E81" t="s">
        <v>620</v>
      </c>
      <c r="F81" t="s">
        <v>11038</v>
      </c>
      <c r="G81" t="s">
        <v>11039</v>
      </c>
      <c r="H81" t="s">
        <v>827</v>
      </c>
      <c r="I81" t="s">
        <v>619</v>
      </c>
      <c r="J81">
        <v>1</v>
      </c>
      <c r="L81" t="s">
        <v>828</v>
      </c>
      <c r="M81" t="s">
        <v>829</v>
      </c>
      <c r="N81" t="s">
        <v>830</v>
      </c>
      <c r="O81" t="s">
        <v>1540</v>
      </c>
      <c r="P81" t="s">
        <v>1</v>
      </c>
      <c r="Q81" t="s">
        <v>2</v>
      </c>
      <c r="R81" t="s">
        <v>2</v>
      </c>
      <c r="S81" t="s">
        <v>8646</v>
      </c>
      <c r="T81" t="b">
        <v>0</v>
      </c>
      <c r="U81" t="b">
        <v>1</v>
      </c>
      <c r="V81">
        <v>3</v>
      </c>
      <c r="W81">
        <v>150</v>
      </c>
      <c r="Y81">
        <v>45</v>
      </c>
      <c r="AH81" t="s">
        <v>1541</v>
      </c>
    </row>
    <row r="82" spans="1:34" x14ac:dyDescent="0.25">
      <c r="A82">
        <v>2</v>
      </c>
      <c r="B82" t="s">
        <v>592</v>
      </c>
      <c r="C82" t="s">
        <v>593</v>
      </c>
      <c r="D82" t="s">
        <v>619</v>
      </c>
      <c r="E82" t="s">
        <v>620</v>
      </c>
      <c r="F82" t="s">
        <v>11038</v>
      </c>
      <c r="G82" t="s">
        <v>11039</v>
      </c>
      <c r="H82" t="s">
        <v>827</v>
      </c>
      <c r="I82" t="s">
        <v>619</v>
      </c>
      <c r="J82">
        <v>1</v>
      </c>
      <c r="L82" t="s">
        <v>828</v>
      </c>
      <c r="M82" t="s">
        <v>829</v>
      </c>
      <c r="N82" t="s">
        <v>830</v>
      </c>
      <c r="O82" t="s">
        <v>1542</v>
      </c>
      <c r="P82" t="s">
        <v>1</v>
      </c>
      <c r="Q82" t="s">
        <v>2</v>
      </c>
      <c r="R82" t="s">
        <v>2</v>
      </c>
      <c r="S82" t="s">
        <v>8646</v>
      </c>
      <c r="T82" t="b">
        <v>0</v>
      </c>
      <c r="U82" t="b">
        <v>1</v>
      </c>
      <c r="V82">
        <v>4</v>
      </c>
      <c r="W82">
        <v>150</v>
      </c>
      <c r="Y82">
        <v>45</v>
      </c>
      <c r="AH82" t="s">
        <v>1543</v>
      </c>
    </row>
    <row r="83" spans="1:34" x14ac:dyDescent="0.25">
      <c r="A83">
        <v>2</v>
      </c>
      <c r="B83" t="s">
        <v>592</v>
      </c>
      <c r="C83" t="s">
        <v>593</v>
      </c>
      <c r="D83" t="s">
        <v>619</v>
      </c>
      <c r="E83" t="s">
        <v>620</v>
      </c>
      <c r="F83" t="s">
        <v>11038</v>
      </c>
      <c r="G83" t="s">
        <v>11039</v>
      </c>
      <c r="H83" t="s">
        <v>827</v>
      </c>
      <c r="I83" t="s">
        <v>619</v>
      </c>
      <c r="J83">
        <v>1</v>
      </c>
      <c r="L83" t="s">
        <v>828</v>
      </c>
      <c r="M83" t="s">
        <v>829</v>
      </c>
      <c r="N83" t="s">
        <v>830</v>
      </c>
      <c r="O83" t="s">
        <v>1544</v>
      </c>
      <c r="P83" t="s">
        <v>1</v>
      </c>
      <c r="Q83" t="s">
        <v>2</v>
      </c>
      <c r="R83" t="s">
        <v>2</v>
      </c>
      <c r="S83" t="s">
        <v>8646</v>
      </c>
      <c r="T83" t="b">
        <v>0</v>
      </c>
      <c r="U83" t="b">
        <v>1</v>
      </c>
      <c r="V83">
        <v>5</v>
      </c>
      <c r="W83">
        <v>150</v>
      </c>
      <c r="Y83">
        <v>37.200000000000003</v>
      </c>
      <c r="AH83" t="s">
        <v>1545</v>
      </c>
    </row>
    <row r="84" spans="1:34" x14ac:dyDescent="0.25">
      <c r="A84">
        <v>2</v>
      </c>
      <c r="B84" t="s">
        <v>592</v>
      </c>
      <c r="C84" t="s">
        <v>593</v>
      </c>
      <c r="D84" t="s">
        <v>619</v>
      </c>
      <c r="E84" t="s">
        <v>620</v>
      </c>
      <c r="F84" t="s">
        <v>11038</v>
      </c>
      <c r="G84" t="s">
        <v>11039</v>
      </c>
      <c r="H84" t="s">
        <v>827</v>
      </c>
      <c r="I84" t="s">
        <v>619</v>
      </c>
      <c r="J84">
        <v>1</v>
      </c>
      <c r="L84" t="s">
        <v>828</v>
      </c>
      <c r="M84" t="s">
        <v>829</v>
      </c>
      <c r="N84" t="s">
        <v>830</v>
      </c>
      <c r="O84" t="s">
        <v>1546</v>
      </c>
      <c r="P84" t="s">
        <v>32</v>
      </c>
      <c r="Q84" t="s">
        <v>25</v>
      </c>
      <c r="R84" t="s">
        <v>25</v>
      </c>
      <c r="S84" t="s">
        <v>8646</v>
      </c>
      <c r="T84" t="b">
        <v>0</v>
      </c>
      <c r="U84" t="b">
        <v>0</v>
      </c>
      <c r="V84">
        <v>1</v>
      </c>
      <c r="W84">
        <v>130</v>
      </c>
      <c r="X84">
        <v>12</v>
      </c>
      <c r="AG84" t="s">
        <v>1547</v>
      </c>
      <c r="AH84" t="s">
        <v>1548</v>
      </c>
    </row>
    <row r="85" spans="1:34" x14ac:dyDescent="0.25">
      <c r="A85">
        <v>2</v>
      </c>
      <c r="B85" t="s">
        <v>592</v>
      </c>
      <c r="C85" t="s">
        <v>593</v>
      </c>
      <c r="D85" t="s">
        <v>619</v>
      </c>
      <c r="E85" t="s">
        <v>620</v>
      </c>
      <c r="F85" t="s">
        <v>11038</v>
      </c>
      <c r="G85" t="s">
        <v>11039</v>
      </c>
      <c r="H85" t="s">
        <v>827</v>
      </c>
      <c r="I85" t="s">
        <v>619</v>
      </c>
      <c r="J85">
        <v>1</v>
      </c>
      <c r="L85" t="s">
        <v>828</v>
      </c>
      <c r="M85" t="s">
        <v>829</v>
      </c>
      <c r="N85" t="s">
        <v>830</v>
      </c>
      <c r="O85" t="s">
        <v>1549</v>
      </c>
      <c r="P85" t="s">
        <v>32</v>
      </c>
      <c r="Q85" t="s">
        <v>25</v>
      </c>
      <c r="R85" t="s">
        <v>25</v>
      </c>
      <c r="S85" t="s">
        <v>8646</v>
      </c>
      <c r="T85" t="b">
        <v>0</v>
      </c>
      <c r="U85" t="b">
        <v>0</v>
      </c>
      <c r="V85">
        <v>2</v>
      </c>
      <c r="W85">
        <v>180</v>
      </c>
      <c r="X85">
        <v>8</v>
      </c>
      <c r="AG85" t="s">
        <v>1550</v>
      </c>
      <c r="AH85" t="s">
        <v>1551</v>
      </c>
    </row>
    <row r="86" spans="1:34" x14ac:dyDescent="0.25">
      <c r="A86">
        <v>2</v>
      </c>
      <c r="B86" t="s">
        <v>592</v>
      </c>
      <c r="C86" t="s">
        <v>593</v>
      </c>
      <c r="D86" t="s">
        <v>619</v>
      </c>
      <c r="E86" t="s">
        <v>620</v>
      </c>
      <c r="F86" t="s">
        <v>11038</v>
      </c>
      <c r="G86" t="s">
        <v>11039</v>
      </c>
      <c r="H86" t="s">
        <v>827</v>
      </c>
      <c r="I86" t="s">
        <v>619</v>
      </c>
      <c r="J86">
        <v>1</v>
      </c>
      <c r="L86" t="s">
        <v>828</v>
      </c>
      <c r="M86" t="s">
        <v>829</v>
      </c>
      <c r="N86" t="s">
        <v>830</v>
      </c>
      <c r="O86" t="s">
        <v>1552</v>
      </c>
      <c r="P86" t="s">
        <v>32</v>
      </c>
      <c r="Q86" t="s">
        <v>25</v>
      </c>
      <c r="R86" t="s">
        <v>25</v>
      </c>
      <c r="S86" t="s">
        <v>8646</v>
      </c>
      <c r="T86" t="b">
        <v>0</v>
      </c>
      <c r="U86" t="b">
        <v>0</v>
      </c>
      <c r="V86">
        <v>3</v>
      </c>
      <c r="W86">
        <v>190</v>
      </c>
      <c r="X86">
        <v>7</v>
      </c>
      <c r="AG86" t="s">
        <v>1553</v>
      </c>
      <c r="AH86" t="s">
        <v>1554</v>
      </c>
    </row>
    <row r="87" spans="1:34" x14ac:dyDescent="0.25">
      <c r="A87">
        <v>2</v>
      </c>
      <c r="B87" t="s">
        <v>592</v>
      </c>
      <c r="C87" t="s">
        <v>593</v>
      </c>
      <c r="D87" t="s">
        <v>619</v>
      </c>
      <c r="E87" t="s">
        <v>620</v>
      </c>
      <c r="F87" t="s">
        <v>11038</v>
      </c>
      <c r="G87" t="s">
        <v>11039</v>
      </c>
      <c r="H87" t="s">
        <v>827</v>
      </c>
      <c r="I87" t="s">
        <v>619</v>
      </c>
      <c r="J87">
        <v>1</v>
      </c>
      <c r="L87" t="s">
        <v>828</v>
      </c>
      <c r="M87" t="s">
        <v>829</v>
      </c>
      <c r="N87" t="s">
        <v>830</v>
      </c>
      <c r="O87" t="s">
        <v>1555</v>
      </c>
      <c r="P87" t="s">
        <v>32</v>
      </c>
      <c r="Q87" t="s">
        <v>25</v>
      </c>
      <c r="R87" t="s">
        <v>25</v>
      </c>
      <c r="S87" t="s">
        <v>8646</v>
      </c>
      <c r="T87" t="b">
        <v>0</v>
      </c>
      <c r="U87" t="b">
        <v>0</v>
      </c>
      <c r="V87">
        <v>4</v>
      </c>
      <c r="W87">
        <v>190</v>
      </c>
      <c r="X87">
        <v>7</v>
      </c>
      <c r="AG87" t="s">
        <v>1553</v>
      </c>
      <c r="AH87" t="s">
        <v>1556</v>
      </c>
    </row>
    <row r="88" spans="1:34" x14ac:dyDescent="0.25">
      <c r="A88">
        <v>2</v>
      </c>
      <c r="B88" t="s">
        <v>592</v>
      </c>
      <c r="C88" t="s">
        <v>593</v>
      </c>
      <c r="D88" t="s">
        <v>619</v>
      </c>
      <c r="E88" t="s">
        <v>620</v>
      </c>
      <c r="F88" t="s">
        <v>11038</v>
      </c>
      <c r="G88" t="s">
        <v>11039</v>
      </c>
      <c r="H88" t="s">
        <v>827</v>
      </c>
      <c r="I88" t="s">
        <v>619</v>
      </c>
      <c r="J88">
        <v>1</v>
      </c>
      <c r="L88" t="s">
        <v>828</v>
      </c>
      <c r="M88" t="s">
        <v>829</v>
      </c>
      <c r="N88" t="s">
        <v>830</v>
      </c>
      <c r="O88" t="s">
        <v>1557</v>
      </c>
      <c r="P88" t="s">
        <v>32</v>
      </c>
      <c r="Q88" t="s">
        <v>25</v>
      </c>
      <c r="R88" t="s">
        <v>25</v>
      </c>
      <c r="S88" t="s">
        <v>8646</v>
      </c>
      <c r="T88" t="b">
        <v>0</v>
      </c>
      <c r="U88" t="b">
        <v>0</v>
      </c>
      <c r="V88">
        <v>5</v>
      </c>
      <c r="W88">
        <v>200</v>
      </c>
      <c r="X88">
        <v>6</v>
      </c>
      <c r="AG88" t="s">
        <v>1553</v>
      </c>
      <c r="AH88" t="s">
        <v>1558</v>
      </c>
    </row>
    <row r="89" spans="1:34" x14ac:dyDescent="0.25">
      <c r="A89">
        <v>2</v>
      </c>
      <c r="B89" t="s">
        <v>592</v>
      </c>
      <c r="C89" t="s">
        <v>593</v>
      </c>
      <c r="D89" t="s">
        <v>619</v>
      </c>
      <c r="E89" t="s">
        <v>620</v>
      </c>
      <c r="F89" t="s">
        <v>11038</v>
      </c>
      <c r="G89" t="s">
        <v>11039</v>
      </c>
      <c r="H89" t="s">
        <v>827</v>
      </c>
      <c r="I89" t="s">
        <v>619</v>
      </c>
      <c r="J89">
        <v>1</v>
      </c>
      <c r="L89" t="s">
        <v>828</v>
      </c>
      <c r="M89" t="s">
        <v>829</v>
      </c>
      <c r="N89" t="s">
        <v>830</v>
      </c>
      <c r="O89" t="s">
        <v>1559</v>
      </c>
      <c r="P89" t="s">
        <v>24</v>
      </c>
      <c r="Q89" t="s">
        <v>25</v>
      </c>
      <c r="R89" t="s">
        <v>25</v>
      </c>
      <c r="S89" t="s">
        <v>8658</v>
      </c>
      <c r="T89" t="b">
        <v>0</v>
      </c>
      <c r="U89" t="b">
        <v>0</v>
      </c>
      <c r="V89">
        <v>1</v>
      </c>
      <c r="W89">
        <v>0</v>
      </c>
      <c r="X89">
        <v>8</v>
      </c>
      <c r="AH89" t="s">
        <v>1560</v>
      </c>
    </row>
    <row r="90" spans="1:34" x14ac:dyDescent="0.25">
      <c r="A90">
        <v>2</v>
      </c>
      <c r="B90" t="s">
        <v>592</v>
      </c>
      <c r="C90" t="s">
        <v>593</v>
      </c>
      <c r="D90" t="s">
        <v>619</v>
      </c>
      <c r="E90" t="s">
        <v>620</v>
      </c>
      <c r="F90" t="s">
        <v>11038</v>
      </c>
      <c r="G90" t="s">
        <v>11039</v>
      </c>
      <c r="H90" t="s">
        <v>827</v>
      </c>
      <c r="I90" t="s">
        <v>619</v>
      </c>
      <c r="J90">
        <v>1</v>
      </c>
      <c r="L90" t="s">
        <v>828</v>
      </c>
      <c r="M90" t="s">
        <v>829</v>
      </c>
      <c r="N90" t="s">
        <v>830</v>
      </c>
      <c r="O90" t="s">
        <v>1561</v>
      </c>
      <c r="P90" t="s">
        <v>24</v>
      </c>
      <c r="Q90" t="s">
        <v>25</v>
      </c>
      <c r="R90" t="s">
        <v>25</v>
      </c>
      <c r="S90" t="s">
        <v>8658</v>
      </c>
      <c r="T90" t="b">
        <v>0</v>
      </c>
      <c r="U90" t="b">
        <v>0</v>
      </c>
      <c r="V90">
        <v>2</v>
      </c>
      <c r="W90">
        <v>0</v>
      </c>
      <c r="X90">
        <v>7</v>
      </c>
      <c r="AG90" t="s">
        <v>1562</v>
      </c>
      <c r="AH90" t="s">
        <v>1563</v>
      </c>
    </row>
    <row r="91" spans="1:34" x14ac:dyDescent="0.25">
      <c r="A91">
        <v>2</v>
      </c>
      <c r="B91" t="s">
        <v>592</v>
      </c>
      <c r="C91" t="s">
        <v>593</v>
      </c>
      <c r="D91" t="s">
        <v>619</v>
      </c>
      <c r="E91" t="s">
        <v>620</v>
      </c>
      <c r="F91" t="s">
        <v>11038</v>
      </c>
      <c r="G91" t="s">
        <v>11039</v>
      </c>
      <c r="H91" t="s">
        <v>827</v>
      </c>
      <c r="I91" t="s">
        <v>619</v>
      </c>
      <c r="J91">
        <v>1</v>
      </c>
      <c r="L91" t="s">
        <v>828</v>
      </c>
      <c r="M91" t="s">
        <v>829</v>
      </c>
      <c r="N91" t="s">
        <v>830</v>
      </c>
      <c r="O91" t="s">
        <v>1564</v>
      </c>
      <c r="P91" t="s">
        <v>24</v>
      </c>
      <c r="Q91" t="s">
        <v>25</v>
      </c>
      <c r="R91" t="s">
        <v>25</v>
      </c>
      <c r="S91" t="s">
        <v>8658</v>
      </c>
      <c r="T91" t="b">
        <v>0</v>
      </c>
      <c r="U91" t="b">
        <v>0</v>
      </c>
      <c r="V91">
        <v>3</v>
      </c>
      <c r="W91">
        <v>0</v>
      </c>
      <c r="X91">
        <v>7</v>
      </c>
      <c r="AG91" t="s">
        <v>1562</v>
      </c>
      <c r="AH91" t="s">
        <v>1565</v>
      </c>
    </row>
    <row r="92" spans="1:34" x14ac:dyDescent="0.25">
      <c r="A92">
        <v>2</v>
      </c>
      <c r="B92" t="s">
        <v>592</v>
      </c>
      <c r="C92" t="s">
        <v>593</v>
      </c>
      <c r="D92" t="s">
        <v>619</v>
      </c>
      <c r="E92" t="s">
        <v>620</v>
      </c>
      <c r="F92" t="s">
        <v>11038</v>
      </c>
      <c r="G92" t="s">
        <v>11039</v>
      </c>
      <c r="H92" t="s">
        <v>827</v>
      </c>
      <c r="I92" t="s">
        <v>619</v>
      </c>
      <c r="J92">
        <v>1</v>
      </c>
      <c r="L92" t="s">
        <v>828</v>
      </c>
      <c r="M92" t="s">
        <v>829</v>
      </c>
      <c r="N92" t="s">
        <v>830</v>
      </c>
      <c r="O92" t="s">
        <v>1566</v>
      </c>
      <c r="P92" t="s">
        <v>24</v>
      </c>
      <c r="Q92" t="s">
        <v>25</v>
      </c>
      <c r="R92" t="s">
        <v>25</v>
      </c>
      <c r="S92" t="s">
        <v>8658</v>
      </c>
      <c r="T92" t="b">
        <v>0</v>
      </c>
      <c r="U92" t="b">
        <v>0</v>
      </c>
      <c r="V92">
        <v>4</v>
      </c>
      <c r="W92">
        <v>0</v>
      </c>
      <c r="X92">
        <v>6</v>
      </c>
      <c r="AG92" t="s">
        <v>1567</v>
      </c>
      <c r="AH92" t="s">
        <v>1568</v>
      </c>
    </row>
    <row r="93" spans="1:34" x14ac:dyDescent="0.25">
      <c r="A93">
        <v>2</v>
      </c>
      <c r="B93" t="s">
        <v>592</v>
      </c>
      <c r="C93" t="s">
        <v>593</v>
      </c>
      <c r="D93" t="s">
        <v>619</v>
      </c>
      <c r="E93" t="s">
        <v>620</v>
      </c>
      <c r="F93" t="s">
        <v>11038</v>
      </c>
      <c r="G93" t="s">
        <v>11039</v>
      </c>
      <c r="H93" t="s">
        <v>827</v>
      </c>
      <c r="I93" t="s">
        <v>619</v>
      </c>
      <c r="J93">
        <v>1</v>
      </c>
      <c r="L93" t="s">
        <v>828</v>
      </c>
      <c r="M93" t="s">
        <v>829</v>
      </c>
      <c r="N93" t="s">
        <v>830</v>
      </c>
      <c r="O93" t="s">
        <v>1569</v>
      </c>
      <c r="P93" t="s">
        <v>91</v>
      </c>
      <c r="Q93" t="s">
        <v>8644</v>
      </c>
      <c r="R93" t="s">
        <v>8488</v>
      </c>
      <c r="S93" t="s">
        <v>8643</v>
      </c>
      <c r="T93" t="b">
        <v>1</v>
      </c>
      <c r="U93" t="b">
        <v>0</v>
      </c>
      <c r="V93">
        <v>1</v>
      </c>
      <c r="W93">
        <v>30</v>
      </c>
      <c r="X93">
        <v>12</v>
      </c>
      <c r="AG93" t="s">
        <v>1570</v>
      </c>
      <c r="AH93" t="s">
        <v>1571</v>
      </c>
    </row>
    <row r="94" spans="1:34" x14ac:dyDescent="0.25">
      <c r="A94">
        <v>2</v>
      </c>
      <c r="B94" t="s">
        <v>592</v>
      </c>
      <c r="C94" t="s">
        <v>593</v>
      </c>
      <c r="D94" t="s">
        <v>619</v>
      </c>
      <c r="E94" t="s">
        <v>620</v>
      </c>
      <c r="F94" t="s">
        <v>11038</v>
      </c>
      <c r="G94" t="s">
        <v>11039</v>
      </c>
      <c r="H94" t="s">
        <v>827</v>
      </c>
      <c r="I94" t="s">
        <v>619</v>
      </c>
      <c r="J94">
        <v>1</v>
      </c>
      <c r="L94" t="s">
        <v>828</v>
      </c>
      <c r="M94" t="s">
        <v>829</v>
      </c>
      <c r="N94" t="s">
        <v>830</v>
      </c>
      <c r="O94" t="s">
        <v>1572</v>
      </c>
      <c r="P94" t="s">
        <v>91</v>
      </c>
      <c r="Q94" t="s">
        <v>8644</v>
      </c>
      <c r="R94" t="s">
        <v>8488</v>
      </c>
      <c r="S94" t="s">
        <v>8643</v>
      </c>
      <c r="T94" t="b">
        <v>1</v>
      </c>
      <c r="U94" t="b">
        <v>0</v>
      </c>
      <c r="V94">
        <v>2</v>
      </c>
      <c r="W94">
        <v>30</v>
      </c>
      <c r="X94">
        <v>11</v>
      </c>
      <c r="AG94" t="s">
        <v>1573</v>
      </c>
      <c r="AH94" t="s">
        <v>1574</v>
      </c>
    </row>
    <row r="95" spans="1:34" x14ac:dyDescent="0.25">
      <c r="A95">
        <v>2</v>
      </c>
      <c r="B95" t="s">
        <v>592</v>
      </c>
      <c r="C95" t="s">
        <v>593</v>
      </c>
      <c r="D95" t="s">
        <v>619</v>
      </c>
      <c r="E95" t="s">
        <v>620</v>
      </c>
      <c r="F95" t="s">
        <v>11038</v>
      </c>
      <c r="G95" t="s">
        <v>11039</v>
      </c>
      <c r="H95" t="s">
        <v>827</v>
      </c>
      <c r="I95" t="s">
        <v>619</v>
      </c>
      <c r="J95">
        <v>1</v>
      </c>
      <c r="L95" t="s">
        <v>828</v>
      </c>
      <c r="M95" t="s">
        <v>829</v>
      </c>
      <c r="N95" t="s">
        <v>830</v>
      </c>
      <c r="O95" t="s">
        <v>1575</v>
      </c>
      <c r="P95" t="s">
        <v>91</v>
      </c>
      <c r="Q95" t="s">
        <v>8644</v>
      </c>
      <c r="R95" t="s">
        <v>8488</v>
      </c>
      <c r="S95" t="s">
        <v>8643</v>
      </c>
      <c r="T95" t="b">
        <v>1</v>
      </c>
      <c r="U95" t="b">
        <v>0</v>
      </c>
      <c r="V95">
        <v>3</v>
      </c>
      <c r="W95">
        <v>35</v>
      </c>
      <c r="X95">
        <v>6</v>
      </c>
      <c r="AF95" t="s">
        <v>1576</v>
      </c>
      <c r="AG95" t="s">
        <v>1577</v>
      </c>
      <c r="AH95" t="s">
        <v>1578</v>
      </c>
    </row>
    <row r="96" spans="1:34" x14ac:dyDescent="0.25">
      <c r="A96">
        <v>2</v>
      </c>
      <c r="B96" t="s">
        <v>592</v>
      </c>
      <c r="C96" t="s">
        <v>593</v>
      </c>
      <c r="D96" t="s">
        <v>619</v>
      </c>
      <c r="E96" t="s">
        <v>620</v>
      </c>
      <c r="F96" t="s">
        <v>11038</v>
      </c>
      <c r="G96" t="s">
        <v>11039</v>
      </c>
      <c r="H96" t="s">
        <v>827</v>
      </c>
      <c r="I96" t="s">
        <v>619</v>
      </c>
      <c r="J96">
        <v>1</v>
      </c>
      <c r="L96" t="s">
        <v>828</v>
      </c>
      <c r="M96" t="s">
        <v>829</v>
      </c>
      <c r="N96" t="s">
        <v>830</v>
      </c>
      <c r="O96" t="s">
        <v>1579</v>
      </c>
      <c r="P96" t="s">
        <v>91</v>
      </c>
      <c r="Q96" t="s">
        <v>8644</v>
      </c>
      <c r="R96" t="s">
        <v>8488</v>
      </c>
      <c r="S96" t="s">
        <v>8643</v>
      </c>
      <c r="T96" t="b">
        <v>1</v>
      </c>
      <c r="U96" t="b">
        <v>0</v>
      </c>
      <c r="V96">
        <v>4</v>
      </c>
      <c r="W96">
        <v>30</v>
      </c>
      <c r="X96">
        <v>4</v>
      </c>
      <c r="AF96" t="s">
        <v>1576</v>
      </c>
      <c r="AG96" t="s">
        <v>1577</v>
      </c>
      <c r="AH96" t="s">
        <v>830</v>
      </c>
    </row>
    <row r="97" spans="1:34" x14ac:dyDescent="0.25">
      <c r="A97">
        <v>2</v>
      </c>
      <c r="B97" t="s">
        <v>592</v>
      </c>
      <c r="C97" t="s">
        <v>593</v>
      </c>
      <c r="D97" t="s">
        <v>619</v>
      </c>
      <c r="E97" t="s">
        <v>620</v>
      </c>
      <c r="F97" t="s">
        <v>11038</v>
      </c>
      <c r="G97" t="s">
        <v>11039</v>
      </c>
      <c r="H97" t="s">
        <v>831</v>
      </c>
      <c r="I97" t="s">
        <v>832</v>
      </c>
      <c r="J97">
        <v>2</v>
      </c>
      <c r="L97" t="s">
        <v>833</v>
      </c>
      <c r="M97" t="s">
        <v>834</v>
      </c>
      <c r="N97" t="s">
        <v>835</v>
      </c>
      <c r="O97" t="s">
        <v>1580</v>
      </c>
      <c r="P97" t="s">
        <v>159</v>
      </c>
      <c r="Q97" t="s">
        <v>148</v>
      </c>
      <c r="R97" t="s">
        <v>8659</v>
      </c>
      <c r="S97" t="s">
        <v>149</v>
      </c>
      <c r="T97" t="b">
        <v>0</v>
      </c>
      <c r="U97" t="b">
        <v>0</v>
      </c>
      <c r="V97">
        <v>1</v>
      </c>
      <c r="W97">
        <v>90</v>
      </c>
      <c r="X97">
        <v>10</v>
      </c>
      <c r="AG97" t="s">
        <v>1581</v>
      </c>
      <c r="AH97" t="s">
        <v>834</v>
      </c>
    </row>
    <row r="98" spans="1:34" x14ac:dyDescent="0.25">
      <c r="A98">
        <v>2</v>
      </c>
      <c r="B98" t="s">
        <v>592</v>
      </c>
      <c r="C98" t="s">
        <v>593</v>
      </c>
      <c r="D98" t="s">
        <v>619</v>
      </c>
      <c r="E98" t="s">
        <v>620</v>
      </c>
      <c r="F98" t="s">
        <v>11038</v>
      </c>
      <c r="G98" t="s">
        <v>11039</v>
      </c>
      <c r="H98" t="s">
        <v>831</v>
      </c>
      <c r="I98" t="s">
        <v>832</v>
      </c>
      <c r="J98">
        <v>2</v>
      </c>
      <c r="L98" t="s">
        <v>833</v>
      </c>
      <c r="M98" t="s">
        <v>834</v>
      </c>
      <c r="N98" t="s">
        <v>835</v>
      </c>
      <c r="O98" t="s">
        <v>1582</v>
      </c>
      <c r="P98" t="s">
        <v>159</v>
      </c>
      <c r="Q98" t="s">
        <v>148</v>
      </c>
      <c r="R98" t="s">
        <v>8659</v>
      </c>
      <c r="S98" t="s">
        <v>149</v>
      </c>
      <c r="T98" t="b">
        <v>0</v>
      </c>
      <c r="U98" t="b">
        <v>0</v>
      </c>
      <c r="V98">
        <v>2</v>
      </c>
      <c r="W98">
        <v>180</v>
      </c>
      <c r="X98">
        <v>8</v>
      </c>
      <c r="AG98" t="s">
        <v>1583</v>
      </c>
      <c r="AH98" t="s">
        <v>1584</v>
      </c>
    </row>
    <row r="99" spans="1:34" x14ac:dyDescent="0.25">
      <c r="A99">
        <v>2</v>
      </c>
      <c r="B99" t="s">
        <v>592</v>
      </c>
      <c r="C99" t="s">
        <v>593</v>
      </c>
      <c r="D99" t="s">
        <v>619</v>
      </c>
      <c r="E99" t="s">
        <v>620</v>
      </c>
      <c r="F99" t="s">
        <v>11038</v>
      </c>
      <c r="G99" t="s">
        <v>11039</v>
      </c>
      <c r="H99" t="s">
        <v>831</v>
      </c>
      <c r="I99" t="s">
        <v>832</v>
      </c>
      <c r="J99">
        <v>2</v>
      </c>
      <c r="L99" t="s">
        <v>833</v>
      </c>
      <c r="M99" t="s">
        <v>834</v>
      </c>
      <c r="N99" t="s">
        <v>835</v>
      </c>
      <c r="O99" t="s">
        <v>1585</v>
      </c>
      <c r="P99" t="s">
        <v>159</v>
      </c>
      <c r="Q99" t="s">
        <v>148</v>
      </c>
      <c r="R99" t="s">
        <v>8659</v>
      </c>
      <c r="S99" t="s">
        <v>149</v>
      </c>
      <c r="T99" t="b">
        <v>0</v>
      </c>
      <c r="U99" t="b">
        <v>0</v>
      </c>
      <c r="V99">
        <v>3</v>
      </c>
      <c r="W99">
        <v>180</v>
      </c>
      <c r="X99">
        <v>8</v>
      </c>
      <c r="AG99" t="s">
        <v>1583</v>
      </c>
      <c r="AH99" t="s">
        <v>1586</v>
      </c>
    </row>
    <row r="100" spans="1:34" x14ac:dyDescent="0.25">
      <c r="A100">
        <v>2</v>
      </c>
      <c r="B100" t="s">
        <v>592</v>
      </c>
      <c r="C100" t="s">
        <v>593</v>
      </c>
      <c r="D100" t="s">
        <v>619</v>
      </c>
      <c r="E100" t="s">
        <v>620</v>
      </c>
      <c r="F100" t="s">
        <v>11038</v>
      </c>
      <c r="G100" t="s">
        <v>11039</v>
      </c>
      <c r="H100" t="s">
        <v>831</v>
      </c>
      <c r="I100" t="s">
        <v>832</v>
      </c>
      <c r="J100">
        <v>2</v>
      </c>
      <c r="L100" t="s">
        <v>833</v>
      </c>
      <c r="M100" t="s">
        <v>834</v>
      </c>
      <c r="N100" t="s">
        <v>835</v>
      </c>
      <c r="O100" t="s">
        <v>1587</v>
      </c>
      <c r="P100" t="s">
        <v>159</v>
      </c>
      <c r="Q100" t="s">
        <v>148</v>
      </c>
      <c r="R100" t="s">
        <v>8659</v>
      </c>
      <c r="S100" t="s">
        <v>149</v>
      </c>
      <c r="T100" t="b">
        <v>0</v>
      </c>
      <c r="U100" t="b">
        <v>0</v>
      </c>
      <c r="V100">
        <v>4</v>
      </c>
      <c r="W100">
        <v>180</v>
      </c>
      <c r="X100">
        <v>6</v>
      </c>
      <c r="AG100" t="s">
        <v>1588</v>
      </c>
      <c r="AH100" t="s">
        <v>1589</v>
      </c>
    </row>
    <row r="101" spans="1:34" x14ac:dyDescent="0.25">
      <c r="A101">
        <v>2</v>
      </c>
      <c r="B101" t="s">
        <v>592</v>
      </c>
      <c r="C101" t="s">
        <v>593</v>
      </c>
      <c r="D101" t="s">
        <v>619</v>
      </c>
      <c r="E101" t="s">
        <v>620</v>
      </c>
      <c r="F101" t="s">
        <v>11038</v>
      </c>
      <c r="G101" t="s">
        <v>11039</v>
      </c>
      <c r="H101" t="s">
        <v>831</v>
      </c>
      <c r="I101" t="s">
        <v>832</v>
      </c>
      <c r="J101">
        <v>2</v>
      </c>
      <c r="L101" t="s">
        <v>833</v>
      </c>
      <c r="M101" t="s">
        <v>834</v>
      </c>
      <c r="N101" t="s">
        <v>835</v>
      </c>
      <c r="O101" t="s">
        <v>1590</v>
      </c>
      <c r="P101" t="s">
        <v>159</v>
      </c>
      <c r="Q101" t="s">
        <v>148</v>
      </c>
      <c r="R101" t="s">
        <v>8659</v>
      </c>
      <c r="S101" t="s">
        <v>149</v>
      </c>
      <c r="T101" t="b">
        <v>0</v>
      </c>
      <c r="U101" t="b">
        <v>0</v>
      </c>
      <c r="V101">
        <v>5</v>
      </c>
      <c r="W101">
        <v>180</v>
      </c>
      <c r="X101">
        <v>2.5</v>
      </c>
      <c r="AG101" t="s">
        <v>1588</v>
      </c>
      <c r="AH101" t="s">
        <v>1591</v>
      </c>
    </row>
    <row r="102" spans="1:34" x14ac:dyDescent="0.25">
      <c r="A102">
        <v>2</v>
      </c>
      <c r="B102" t="s">
        <v>592</v>
      </c>
      <c r="C102" t="s">
        <v>593</v>
      </c>
      <c r="D102" t="s">
        <v>619</v>
      </c>
      <c r="E102" t="s">
        <v>620</v>
      </c>
      <c r="F102" t="s">
        <v>11038</v>
      </c>
      <c r="G102" t="s">
        <v>11039</v>
      </c>
      <c r="H102" t="s">
        <v>831</v>
      </c>
      <c r="I102" t="s">
        <v>832</v>
      </c>
      <c r="J102">
        <v>2</v>
      </c>
      <c r="L102" t="s">
        <v>833</v>
      </c>
      <c r="M102" t="s">
        <v>834</v>
      </c>
      <c r="N102" t="s">
        <v>835</v>
      </c>
      <c r="O102" t="s">
        <v>1592</v>
      </c>
      <c r="P102" t="s">
        <v>1404</v>
      </c>
      <c r="Q102" t="s">
        <v>148</v>
      </c>
      <c r="R102" t="s">
        <v>8659</v>
      </c>
      <c r="S102" t="s">
        <v>149</v>
      </c>
      <c r="T102" t="b">
        <v>0</v>
      </c>
      <c r="U102" t="b">
        <v>0</v>
      </c>
      <c r="V102">
        <v>1</v>
      </c>
      <c r="W102">
        <v>50</v>
      </c>
      <c r="X102">
        <v>8</v>
      </c>
      <c r="AG102" t="s">
        <v>1593</v>
      </c>
      <c r="AH102" t="s">
        <v>1594</v>
      </c>
    </row>
    <row r="103" spans="1:34" x14ac:dyDescent="0.25">
      <c r="A103">
        <v>2</v>
      </c>
      <c r="B103" t="s">
        <v>592</v>
      </c>
      <c r="C103" t="s">
        <v>593</v>
      </c>
      <c r="D103" t="s">
        <v>619</v>
      </c>
      <c r="E103" t="s">
        <v>620</v>
      </c>
      <c r="F103" t="s">
        <v>11038</v>
      </c>
      <c r="G103" t="s">
        <v>11039</v>
      </c>
      <c r="H103" t="s">
        <v>831</v>
      </c>
      <c r="I103" t="s">
        <v>832</v>
      </c>
      <c r="J103">
        <v>2</v>
      </c>
      <c r="L103" t="s">
        <v>833</v>
      </c>
      <c r="M103" t="s">
        <v>834</v>
      </c>
      <c r="N103" t="s">
        <v>835</v>
      </c>
      <c r="O103" t="s">
        <v>1595</v>
      </c>
      <c r="P103" t="s">
        <v>1404</v>
      </c>
      <c r="Q103" t="s">
        <v>148</v>
      </c>
      <c r="R103" t="s">
        <v>8659</v>
      </c>
      <c r="S103" t="s">
        <v>149</v>
      </c>
      <c r="T103" t="b">
        <v>0</v>
      </c>
      <c r="U103" t="b">
        <v>0</v>
      </c>
      <c r="V103">
        <v>2</v>
      </c>
      <c r="W103">
        <v>50</v>
      </c>
      <c r="X103">
        <v>8</v>
      </c>
      <c r="AG103" t="s">
        <v>1593</v>
      </c>
      <c r="AH103" t="s">
        <v>1596</v>
      </c>
    </row>
    <row r="104" spans="1:34" x14ac:dyDescent="0.25">
      <c r="A104">
        <v>2</v>
      </c>
      <c r="B104" t="s">
        <v>592</v>
      </c>
      <c r="C104" t="s">
        <v>593</v>
      </c>
      <c r="D104" t="s">
        <v>619</v>
      </c>
      <c r="E104" t="s">
        <v>620</v>
      </c>
      <c r="F104" t="s">
        <v>11038</v>
      </c>
      <c r="G104" t="s">
        <v>11039</v>
      </c>
      <c r="H104" t="s">
        <v>831</v>
      </c>
      <c r="I104" t="s">
        <v>832</v>
      </c>
      <c r="J104">
        <v>2</v>
      </c>
      <c r="L104" t="s">
        <v>833</v>
      </c>
      <c r="M104" t="s">
        <v>834</v>
      </c>
      <c r="N104" t="s">
        <v>835</v>
      </c>
      <c r="O104" t="s">
        <v>1597</v>
      </c>
      <c r="P104" t="s">
        <v>1404</v>
      </c>
      <c r="Q104" t="s">
        <v>148</v>
      </c>
      <c r="R104" t="s">
        <v>8659</v>
      </c>
      <c r="S104" t="s">
        <v>149</v>
      </c>
      <c r="T104" t="b">
        <v>0</v>
      </c>
      <c r="U104" t="b">
        <v>0</v>
      </c>
      <c r="V104">
        <v>3</v>
      </c>
      <c r="W104">
        <v>55</v>
      </c>
      <c r="X104">
        <v>8</v>
      </c>
      <c r="AG104" t="s">
        <v>1593</v>
      </c>
      <c r="AH104" t="s">
        <v>1598</v>
      </c>
    </row>
    <row r="105" spans="1:34" x14ac:dyDescent="0.25">
      <c r="A105">
        <v>2</v>
      </c>
      <c r="B105" t="s">
        <v>592</v>
      </c>
      <c r="C105" t="s">
        <v>593</v>
      </c>
      <c r="D105" t="s">
        <v>619</v>
      </c>
      <c r="E105" t="s">
        <v>620</v>
      </c>
      <c r="F105" t="s">
        <v>11038</v>
      </c>
      <c r="G105" t="s">
        <v>11039</v>
      </c>
      <c r="H105" t="s">
        <v>831</v>
      </c>
      <c r="I105" t="s">
        <v>832</v>
      </c>
      <c r="J105">
        <v>2</v>
      </c>
      <c r="L105" t="s">
        <v>833</v>
      </c>
      <c r="M105" t="s">
        <v>834</v>
      </c>
      <c r="N105" t="s">
        <v>835</v>
      </c>
      <c r="O105" t="s">
        <v>1599</v>
      </c>
      <c r="P105" t="s">
        <v>1404</v>
      </c>
      <c r="Q105" t="s">
        <v>148</v>
      </c>
      <c r="R105" t="s">
        <v>8659</v>
      </c>
      <c r="S105" t="s">
        <v>149</v>
      </c>
      <c r="T105" t="b">
        <v>0</v>
      </c>
      <c r="U105" t="b">
        <v>0</v>
      </c>
      <c r="V105">
        <v>4</v>
      </c>
      <c r="W105">
        <v>55</v>
      </c>
      <c r="X105">
        <v>6</v>
      </c>
      <c r="AG105" t="s">
        <v>1600</v>
      </c>
      <c r="AH105" t="s">
        <v>1601</v>
      </c>
    </row>
    <row r="106" spans="1:34" x14ac:dyDescent="0.25">
      <c r="A106">
        <v>2</v>
      </c>
      <c r="B106" t="s">
        <v>592</v>
      </c>
      <c r="C106" t="s">
        <v>593</v>
      </c>
      <c r="D106" t="s">
        <v>619</v>
      </c>
      <c r="E106" t="s">
        <v>620</v>
      </c>
      <c r="F106" t="s">
        <v>11038</v>
      </c>
      <c r="G106" t="s">
        <v>11039</v>
      </c>
      <c r="H106" t="s">
        <v>831</v>
      </c>
      <c r="I106" t="s">
        <v>832</v>
      </c>
      <c r="J106">
        <v>2</v>
      </c>
      <c r="L106" t="s">
        <v>833</v>
      </c>
      <c r="M106" t="s">
        <v>834</v>
      </c>
      <c r="N106" t="s">
        <v>835</v>
      </c>
      <c r="O106" t="s">
        <v>1602</v>
      </c>
      <c r="P106" t="s">
        <v>186</v>
      </c>
      <c r="Q106" t="s">
        <v>148</v>
      </c>
      <c r="R106" t="s">
        <v>8659</v>
      </c>
      <c r="S106" t="s">
        <v>149</v>
      </c>
      <c r="T106" t="b">
        <v>1</v>
      </c>
      <c r="U106" t="b">
        <v>0</v>
      </c>
      <c r="V106">
        <v>1</v>
      </c>
      <c r="W106">
        <v>45</v>
      </c>
      <c r="X106">
        <v>3</v>
      </c>
      <c r="AF106" t="s">
        <v>1603</v>
      </c>
      <c r="AG106" t="s">
        <v>1604</v>
      </c>
      <c r="AH106" t="s">
        <v>1605</v>
      </c>
    </row>
    <row r="107" spans="1:34" x14ac:dyDescent="0.25">
      <c r="A107">
        <v>2</v>
      </c>
      <c r="B107" t="s">
        <v>592</v>
      </c>
      <c r="C107" t="s">
        <v>593</v>
      </c>
      <c r="D107" t="s">
        <v>619</v>
      </c>
      <c r="E107" t="s">
        <v>620</v>
      </c>
      <c r="F107" t="s">
        <v>11038</v>
      </c>
      <c r="G107" t="s">
        <v>11039</v>
      </c>
      <c r="H107" t="s">
        <v>831</v>
      </c>
      <c r="I107" t="s">
        <v>832</v>
      </c>
      <c r="J107">
        <v>2</v>
      </c>
      <c r="L107" t="s">
        <v>833</v>
      </c>
      <c r="M107" t="s">
        <v>834</v>
      </c>
      <c r="N107" t="s">
        <v>835</v>
      </c>
      <c r="O107" t="s">
        <v>1606</v>
      </c>
      <c r="P107" t="s">
        <v>186</v>
      </c>
      <c r="Q107" t="s">
        <v>148</v>
      </c>
      <c r="R107" t="s">
        <v>8659</v>
      </c>
      <c r="S107" t="s">
        <v>149</v>
      </c>
      <c r="T107" t="b">
        <v>1</v>
      </c>
      <c r="U107" t="b">
        <v>0</v>
      </c>
      <c r="V107">
        <v>2</v>
      </c>
      <c r="W107">
        <v>25</v>
      </c>
      <c r="X107">
        <v>5</v>
      </c>
      <c r="AF107" t="s">
        <v>1603</v>
      </c>
      <c r="AG107" t="s">
        <v>1604</v>
      </c>
      <c r="AH107" t="s">
        <v>1607</v>
      </c>
    </row>
    <row r="108" spans="1:34" x14ac:dyDescent="0.25">
      <c r="A108">
        <v>2</v>
      </c>
      <c r="B108" t="s">
        <v>592</v>
      </c>
      <c r="C108" t="s">
        <v>593</v>
      </c>
      <c r="D108" t="s">
        <v>619</v>
      </c>
      <c r="E108" t="s">
        <v>620</v>
      </c>
      <c r="F108" t="s">
        <v>11038</v>
      </c>
      <c r="G108" t="s">
        <v>11039</v>
      </c>
      <c r="H108" t="s">
        <v>831</v>
      </c>
      <c r="I108" t="s">
        <v>832</v>
      </c>
      <c r="J108">
        <v>2</v>
      </c>
      <c r="L108" t="s">
        <v>833</v>
      </c>
      <c r="M108" t="s">
        <v>834</v>
      </c>
      <c r="N108" t="s">
        <v>835</v>
      </c>
      <c r="O108" t="s">
        <v>1608</v>
      </c>
      <c r="P108" t="s">
        <v>186</v>
      </c>
      <c r="Q108" t="s">
        <v>148</v>
      </c>
      <c r="R108" t="s">
        <v>8659</v>
      </c>
      <c r="S108" t="s">
        <v>149</v>
      </c>
      <c r="T108" t="b">
        <v>1</v>
      </c>
      <c r="U108" t="b">
        <v>0</v>
      </c>
      <c r="V108">
        <v>3</v>
      </c>
      <c r="W108">
        <v>45</v>
      </c>
      <c r="X108">
        <v>3</v>
      </c>
      <c r="AF108" t="s">
        <v>1609</v>
      </c>
      <c r="AG108" t="s">
        <v>1604</v>
      </c>
      <c r="AH108" t="s">
        <v>1610</v>
      </c>
    </row>
    <row r="109" spans="1:34" x14ac:dyDescent="0.25">
      <c r="A109">
        <v>2</v>
      </c>
      <c r="B109" t="s">
        <v>592</v>
      </c>
      <c r="C109" t="s">
        <v>593</v>
      </c>
      <c r="D109" t="s">
        <v>619</v>
      </c>
      <c r="E109" t="s">
        <v>620</v>
      </c>
      <c r="F109" t="s">
        <v>11038</v>
      </c>
      <c r="G109" t="s">
        <v>11039</v>
      </c>
      <c r="H109" t="s">
        <v>831</v>
      </c>
      <c r="I109" t="s">
        <v>832</v>
      </c>
      <c r="J109">
        <v>2</v>
      </c>
      <c r="L109" t="s">
        <v>833</v>
      </c>
      <c r="M109" t="s">
        <v>834</v>
      </c>
      <c r="N109" t="s">
        <v>835</v>
      </c>
      <c r="O109" t="s">
        <v>1611</v>
      </c>
      <c r="P109" t="s">
        <v>186</v>
      </c>
      <c r="Q109" t="s">
        <v>148</v>
      </c>
      <c r="R109" t="s">
        <v>8659</v>
      </c>
      <c r="S109" t="s">
        <v>149</v>
      </c>
      <c r="T109" t="b">
        <v>1</v>
      </c>
      <c r="U109" t="b">
        <v>0</v>
      </c>
      <c r="V109">
        <v>4</v>
      </c>
      <c r="W109">
        <v>25</v>
      </c>
      <c r="X109">
        <v>5</v>
      </c>
      <c r="AF109" t="s">
        <v>1609</v>
      </c>
      <c r="AG109" t="s">
        <v>1612</v>
      </c>
      <c r="AH109" t="s">
        <v>1613</v>
      </c>
    </row>
    <row r="110" spans="1:34" x14ac:dyDescent="0.25">
      <c r="A110">
        <v>2</v>
      </c>
      <c r="B110" t="s">
        <v>592</v>
      </c>
      <c r="C110" t="s">
        <v>593</v>
      </c>
      <c r="D110" t="s">
        <v>619</v>
      </c>
      <c r="E110" t="s">
        <v>620</v>
      </c>
      <c r="F110" t="s">
        <v>11038</v>
      </c>
      <c r="G110" t="s">
        <v>11039</v>
      </c>
      <c r="H110" t="s">
        <v>831</v>
      </c>
      <c r="I110" t="s">
        <v>832</v>
      </c>
      <c r="J110">
        <v>2</v>
      </c>
      <c r="L110" t="s">
        <v>833</v>
      </c>
      <c r="M110" t="s">
        <v>834</v>
      </c>
      <c r="N110" t="s">
        <v>835</v>
      </c>
      <c r="O110" t="s">
        <v>1614</v>
      </c>
      <c r="P110" t="s">
        <v>186</v>
      </c>
      <c r="Q110" t="s">
        <v>148</v>
      </c>
      <c r="R110" t="s">
        <v>8659</v>
      </c>
      <c r="S110" t="s">
        <v>149</v>
      </c>
      <c r="T110" t="b">
        <v>1</v>
      </c>
      <c r="U110" t="b">
        <v>0</v>
      </c>
      <c r="V110">
        <v>5</v>
      </c>
      <c r="W110">
        <v>45</v>
      </c>
      <c r="X110">
        <v>2</v>
      </c>
      <c r="AF110" t="s">
        <v>1615</v>
      </c>
      <c r="AG110" t="s">
        <v>1612</v>
      </c>
      <c r="AH110" t="s">
        <v>1616</v>
      </c>
    </row>
    <row r="111" spans="1:34" x14ac:dyDescent="0.25">
      <c r="A111">
        <v>2</v>
      </c>
      <c r="B111" t="s">
        <v>592</v>
      </c>
      <c r="C111" t="s">
        <v>593</v>
      </c>
      <c r="D111" t="s">
        <v>619</v>
      </c>
      <c r="E111" t="s">
        <v>620</v>
      </c>
      <c r="F111" t="s">
        <v>11038</v>
      </c>
      <c r="G111" t="s">
        <v>11039</v>
      </c>
      <c r="H111" t="s">
        <v>831</v>
      </c>
      <c r="I111" t="s">
        <v>832</v>
      </c>
      <c r="J111">
        <v>2</v>
      </c>
      <c r="L111" t="s">
        <v>833</v>
      </c>
      <c r="M111" t="s">
        <v>834</v>
      </c>
      <c r="N111" t="s">
        <v>835</v>
      </c>
      <c r="O111" t="s">
        <v>1617</v>
      </c>
      <c r="P111" t="s">
        <v>186</v>
      </c>
      <c r="Q111" t="s">
        <v>148</v>
      </c>
      <c r="R111" t="s">
        <v>8659</v>
      </c>
      <c r="S111" t="s">
        <v>149</v>
      </c>
      <c r="T111" t="b">
        <v>1</v>
      </c>
      <c r="U111" t="b">
        <v>0</v>
      </c>
      <c r="V111">
        <v>6</v>
      </c>
      <c r="W111">
        <v>25</v>
      </c>
      <c r="X111">
        <v>6</v>
      </c>
      <c r="AF111" t="s">
        <v>1615</v>
      </c>
      <c r="AG111" t="s">
        <v>1612</v>
      </c>
      <c r="AH111" t="s">
        <v>1618</v>
      </c>
    </row>
    <row r="112" spans="1:34" x14ac:dyDescent="0.25">
      <c r="A112">
        <v>2</v>
      </c>
      <c r="B112" t="s">
        <v>592</v>
      </c>
      <c r="C112" t="s">
        <v>593</v>
      </c>
      <c r="D112" t="s">
        <v>619</v>
      </c>
      <c r="E112" t="s">
        <v>620</v>
      </c>
      <c r="F112" t="s">
        <v>11038</v>
      </c>
      <c r="G112" t="s">
        <v>11039</v>
      </c>
      <c r="H112" t="s">
        <v>831</v>
      </c>
      <c r="I112" t="s">
        <v>832</v>
      </c>
      <c r="J112">
        <v>2</v>
      </c>
      <c r="L112" t="s">
        <v>833</v>
      </c>
      <c r="M112" t="s">
        <v>834</v>
      </c>
      <c r="N112" t="s">
        <v>835</v>
      </c>
      <c r="O112" t="s">
        <v>1619</v>
      </c>
      <c r="P112" t="s">
        <v>10820</v>
      </c>
      <c r="Q112" t="s">
        <v>8650</v>
      </c>
      <c r="R112" t="s">
        <v>8637</v>
      </c>
      <c r="S112" t="s">
        <v>8643</v>
      </c>
      <c r="T112" t="b">
        <v>0</v>
      </c>
      <c r="U112" t="b">
        <v>0</v>
      </c>
      <c r="V112">
        <v>1</v>
      </c>
      <c r="W112">
        <v>15.75</v>
      </c>
      <c r="X112">
        <v>15</v>
      </c>
      <c r="AH112" t="s">
        <v>1620</v>
      </c>
    </row>
    <row r="113" spans="1:34" x14ac:dyDescent="0.25">
      <c r="A113">
        <v>2</v>
      </c>
      <c r="B113" t="s">
        <v>592</v>
      </c>
      <c r="C113" t="s">
        <v>593</v>
      </c>
      <c r="D113" t="s">
        <v>619</v>
      </c>
      <c r="E113" t="s">
        <v>620</v>
      </c>
      <c r="F113" t="s">
        <v>11038</v>
      </c>
      <c r="G113" t="s">
        <v>11039</v>
      </c>
      <c r="H113" t="s">
        <v>831</v>
      </c>
      <c r="I113" t="s">
        <v>832</v>
      </c>
      <c r="J113">
        <v>2</v>
      </c>
      <c r="L113" t="s">
        <v>833</v>
      </c>
      <c r="M113" t="s">
        <v>834</v>
      </c>
      <c r="N113" t="s">
        <v>835</v>
      </c>
      <c r="O113" t="s">
        <v>1621</v>
      </c>
      <c r="P113" t="s">
        <v>10820</v>
      </c>
      <c r="Q113" t="s">
        <v>8650</v>
      </c>
      <c r="R113" t="s">
        <v>8637</v>
      </c>
      <c r="S113" t="s">
        <v>8643</v>
      </c>
      <c r="T113" t="b">
        <v>0</v>
      </c>
      <c r="U113" t="b">
        <v>0</v>
      </c>
      <c r="V113">
        <v>2</v>
      </c>
      <c r="W113">
        <v>20</v>
      </c>
      <c r="X113">
        <v>15</v>
      </c>
      <c r="AH113" t="s">
        <v>1622</v>
      </c>
    </row>
    <row r="114" spans="1:34" x14ac:dyDescent="0.25">
      <c r="A114">
        <v>2</v>
      </c>
      <c r="B114" t="s">
        <v>592</v>
      </c>
      <c r="C114" t="s">
        <v>593</v>
      </c>
      <c r="D114" t="s">
        <v>619</v>
      </c>
      <c r="E114" t="s">
        <v>620</v>
      </c>
      <c r="F114" t="s">
        <v>11038</v>
      </c>
      <c r="G114" t="s">
        <v>11039</v>
      </c>
      <c r="H114" t="s">
        <v>831</v>
      </c>
      <c r="I114" t="s">
        <v>832</v>
      </c>
      <c r="J114">
        <v>2</v>
      </c>
      <c r="L114" t="s">
        <v>833</v>
      </c>
      <c r="M114" t="s">
        <v>834</v>
      </c>
      <c r="N114" t="s">
        <v>835</v>
      </c>
      <c r="O114" t="s">
        <v>1623</v>
      </c>
      <c r="P114" t="s">
        <v>10820</v>
      </c>
      <c r="Q114" t="s">
        <v>8650</v>
      </c>
      <c r="R114" t="s">
        <v>8637</v>
      </c>
      <c r="S114" t="s">
        <v>8643</v>
      </c>
      <c r="T114" t="b">
        <v>0</v>
      </c>
      <c r="U114" t="b">
        <v>0</v>
      </c>
      <c r="V114">
        <v>3</v>
      </c>
      <c r="W114">
        <v>20</v>
      </c>
      <c r="X114">
        <v>15</v>
      </c>
      <c r="AG114" t="s">
        <v>1624</v>
      </c>
      <c r="AH114" t="s">
        <v>1625</v>
      </c>
    </row>
    <row r="115" spans="1:34" x14ac:dyDescent="0.25">
      <c r="A115">
        <v>2</v>
      </c>
      <c r="B115" t="s">
        <v>592</v>
      </c>
      <c r="C115" t="s">
        <v>593</v>
      </c>
      <c r="D115" t="s">
        <v>619</v>
      </c>
      <c r="E115" t="s">
        <v>620</v>
      </c>
      <c r="F115" t="s">
        <v>11038</v>
      </c>
      <c r="G115" t="s">
        <v>11039</v>
      </c>
      <c r="H115" t="s">
        <v>831</v>
      </c>
      <c r="I115" t="s">
        <v>832</v>
      </c>
      <c r="J115">
        <v>2</v>
      </c>
      <c r="L115" t="s">
        <v>833</v>
      </c>
      <c r="M115" t="s">
        <v>834</v>
      </c>
      <c r="N115" t="s">
        <v>835</v>
      </c>
      <c r="O115" t="s">
        <v>1626</v>
      </c>
      <c r="P115" t="s">
        <v>10820</v>
      </c>
      <c r="Q115" t="s">
        <v>8650</v>
      </c>
      <c r="R115" t="s">
        <v>8637</v>
      </c>
      <c r="S115" t="s">
        <v>8643</v>
      </c>
      <c r="T115" t="b">
        <v>0</v>
      </c>
      <c r="U115" t="b">
        <v>0</v>
      </c>
      <c r="V115">
        <v>4</v>
      </c>
      <c r="W115">
        <v>23.5</v>
      </c>
      <c r="X115">
        <v>15</v>
      </c>
      <c r="AH115" t="s">
        <v>835</v>
      </c>
    </row>
    <row r="116" spans="1:34" x14ac:dyDescent="0.25">
      <c r="A116">
        <v>2</v>
      </c>
      <c r="B116" t="s">
        <v>592</v>
      </c>
      <c r="C116" t="s">
        <v>593</v>
      </c>
      <c r="D116" t="s">
        <v>619</v>
      </c>
      <c r="E116" t="s">
        <v>620</v>
      </c>
      <c r="F116" t="s">
        <v>11038</v>
      </c>
      <c r="G116" t="s">
        <v>11039</v>
      </c>
      <c r="H116" t="s">
        <v>836</v>
      </c>
      <c r="I116" t="s">
        <v>837</v>
      </c>
      <c r="J116">
        <v>3</v>
      </c>
      <c r="L116" t="s">
        <v>838</v>
      </c>
      <c r="M116" t="s">
        <v>839</v>
      </c>
      <c r="N116" t="s">
        <v>840</v>
      </c>
      <c r="O116" t="s">
        <v>1627</v>
      </c>
      <c r="P116" t="s">
        <v>15</v>
      </c>
      <c r="Q116" t="s">
        <v>2</v>
      </c>
      <c r="R116" t="s">
        <v>2</v>
      </c>
      <c r="S116" t="s">
        <v>8646</v>
      </c>
      <c r="T116" t="b">
        <v>1</v>
      </c>
      <c r="U116" t="b">
        <v>1</v>
      </c>
      <c r="V116">
        <v>1</v>
      </c>
      <c r="W116">
        <v>75</v>
      </c>
      <c r="Y116">
        <v>45</v>
      </c>
      <c r="AG116" t="s">
        <v>1628</v>
      </c>
      <c r="AH116" t="s">
        <v>839</v>
      </c>
    </row>
    <row r="117" spans="1:34" x14ac:dyDescent="0.25">
      <c r="A117">
        <v>2</v>
      </c>
      <c r="B117" t="s">
        <v>592</v>
      </c>
      <c r="C117" t="s">
        <v>593</v>
      </c>
      <c r="D117" t="s">
        <v>619</v>
      </c>
      <c r="E117" t="s">
        <v>620</v>
      </c>
      <c r="F117" t="s">
        <v>11038</v>
      </c>
      <c r="G117" t="s">
        <v>11039</v>
      </c>
      <c r="H117" t="s">
        <v>836</v>
      </c>
      <c r="I117" t="s">
        <v>837</v>
      </c>
      <c r="J117">
        <v>3</v>
      </c>
      <c r="L117" t="s">
        <v>838</v>
      </c>
      <c r="M117" t="s">
        <v>839</v>
      </c>
      <c r="N117" t="s">
        <v>840</v>
      </c>
      <c r="O117" t="s">
        <v>1629</v>
      </c>
      <c r="P117" t="s">
        <v>15</v>
      </c>
      <c r="Q117" t="s">
        <v>2</v>
      </c>
      <c r="R117" t="s">
        <v>2</v>
      </c>
      <c r="S117" t="s">
        <v>8646</v>
      </c>
      <c r="T117" t="b">
        <v>1</v>
      </c>
      <c r="U117" t="b">
        <v>1</v>
      </c>
      <c r="V117">
        <v>2</v>
      </c>
      <c r="W117">
        <v>75</v>
      </c>
      <c r="Y117">
        <v>60</v>
      </c>
      <c r="AG117" t="s">
        <v>1630</v>
      </c>
      <c r="AH117" t="s">
        <v>1631</v>
      </c>
    </row>
    <row r="118" spans="1:34" x14ac:dyDescent="0.25">
      <c r="A118">
        <v>2</v>
      </c>
      <c r="B118" t="s">
        <v>592</v>
      </c>
      <c r="C118" t="s">
        <v>593</v>
      </c>
      <c r="D118" t="s">
        <v>619</v>
      </c>
      <c r="E118" t="s">
        <v>620</v>
      </c>
      <c r="F118" t="s">
        <v>11038</v>
      </c>
      <c r="G118" t="s">
        <v>11039</v>
      </c>
      <c r="H118" t="s">
        <v>836</v>
      </c>
      <c r="I118" t="s">
        <v>837</v>
      </c>
      <c r="J118">
        <v>3</v>
      </c>
      <c r="L118" t="s">
        <v>838</v>
      </c>
      <c r="M118" t="s">
        <v>839</v>
      </c>
      <c r="N118" t="s">
        <v>840</v>
      </c>
      <c r="O118" t="s">
        <v>1632</v>
      </c>
      <c r="P118" t="s">
        <v>15</v>
      </c>
      <c r="Q118" t="s">
        <v>2</v>
      </c>
      <c r="R118" t="s">
        <v>2</v>
      </c>
      <c r="S118" t="s">
        <v>8646</v>
      </c>
      <c r="T118" t="b">
        <v>1</v>
      </c>
      <c r="U118" t="b">
        <v>1</v>
      </c>
      <c r="V118">
        <v>3</v>
      </c>
      <c r="W118">
        <v>75</v>
      </c>
      <c r="Y118">
        <v>45</v>
      </c>
      <c r="AG118" t="s">
        <v>1633</v>
      </c>
      <c r="AH118" t="s">
        <v>1634</v>
      </c>
    </row>
    <row r="119" spans="1:34" x14ac:dyDescent="0.25">
      <c r="A119">
        <v>2</v>
      </c>
      <c r="B119" t="s">
        <v>592</v>
      </c>
      <c r="C119" t="s">
        <v>593</v>
      </c>
      <c r="D119" t="s">
        <v>619</v>
      </c>
      <c r="E119" t="s">
        <v>620</v>
      </c>
      <c r="F119" t="s">
        <v>11038</v>
      </c>
      <c r="G119" t="s">
        <v>11039</v>
      </c>
      <c r="H119" t="s">
        <v>836</v>
      </c>
      <c r="I119" t="s">
        <v>837</v>
      </c>
      <c r="J119">
        <v>3</v>
      </c>
      <c r="L119" t="s">
        <v>838</v>
      </c>
      <c r="M119" t="s">
        <v>839</v>
      </c>
      <c r="N119" t="s">
        <v>840</v>
      </c>
      <c r="O119" t="s">
        <v>1635</v>
      </c>
      <c r="P119" t="s">
        <v>15</v>
      </c>
      <c r="Q119" t="s">
        <v>2</v>
      </c>
      <c r="R119" t="s">
        <v>2</v>
      </c>
      <c r="S119" t="s">
        <v>8646</v>
      </c>
      <c r="T119" t="b">
        <v>1</v>
      </c>
      <c r="U119" t="b">
        <v>1</v>
      </c>
      <c r="V119">
        <v>4</v>
      </c>
      <c r="W119">
        <v>75</v>
      </c>
      <c r="Y119">
        <v>45</v>
      </c>
      <c r="AG119" t="s">
        <v>1633</v>
      </c>
      <c r="AH119" t="s">
        <v>1636</v>
      </c>
    </row>
    <row r="120" spans="1:34" x14ac:dyDescent="0.25">
      <c r="A120">
        <v>2</v>
      </c>
      <c r="B120" t="s">
        <v>592</v>
      </c>
      <c r="C120" t="s">
        <v>593</v>
      </c>
      <c r="D120" t="s">
        <v>619</v>
      </c>
      <c r="E120" t="s">
        <v>620</v>
      </c>
      <c r="F120" t="s">
        <v>11038</v>
      </c>
      <c r="G120" t="s">
        <v>11039</v>
      </c>
      <c r="H120" t="s">
        <v>836</v>
      </c>
      <c r="I120" t="s">
        <v>837</v>
      </c>
      <c r="J120">
        <v>3</v>
      </c>
      <c r="L120" t="s">
        <v>838</v>
      </c>
      <c r="M120" t="s">
        <v>839</v>
      </c>
      <c r="N120" t="s">
        <v>840</v>
      </c>
      <c r="O120" t="s">
        <v>1637</v>
      </c>
      <c r="P120" t="s">
        <v>51</v>
      </c>
      <c r="Q120" t="s">
        <v>25</v>
      </c>
      <c r="R120" t="s">
        <v>25</v>
      </c>
      <c r="S120" t="s">
        <v>26</v>
      </c>
      <c r="T120" t="b">
        <v>0</v>
      </c>
      <c r="U120" t="b">
        <v>0</v>
      </c>
      <c r="V120">
        <v>1</v>
      </c>
      <c r="W120">
        <v>120</v>
      </c>
      <c r="X120">
        <v>10</v>
      </c>
      <c r="AG120" t="s">
        <v>1638</v>
      </c>
      <c r="AH120" t="s">
        <v>1639</v>
      </c>
    </row>
    <row r="121" spans="1:34" x14ac:dyDescent="0.25">
      <c r="A121">
        <v>2</v>
      </c>
      <c r="B121" t="s">
        <v>592</v>
      </c>
      <c r="C121" t="s">
        <v>593</v>
      </c>
      <c r="D121" t="s">
        <v>619</v>
      </c>
      <c r="E121" t="s">
        <v>620</v>
      </c>
      <c r="F121" t="s">
        <v>11038</v>
      </c>
      <c r="G121" t="s">
        <v>11039</v>
      </c>
      <c r="H121" t="s">
        <v>836</v>
      </c>
      <c r="I121" t="s">
        <v>837</v>
      </c>
      <c r="J121">
        <v>3</v>
      </c>
      <c r="L121" t="s">
        <v>838</v>
      </c>
      <c r="M121" t="s">
        <v>839</v>
      </c>
      <c r="N121" t="s">
        <v>840</v>
      </c>
      <c r="O121" t="s">
        <v>1640</v>
      </c>
      <c r="P121" t="s">
        <v>51</v>
      </c>
      <c r="Q121" t="s">
        <v>25</v>
      </c>
      <c r="R121" t="s">
        <v>25</v>
      </c>
      <c r="S121" t="s">
        <v>26</v>
      </c>
      <c r="T121" t="b">
        <v>0</v>
      </c>
      <c r="U121" t="b">
        <v>0</v>
      </c>
      <c r="V121">
        <v>2</v>
      </c>
      <c r="W121">
        <v>130</v>
      </c>
      <c r="X121">
        <v>12</v>
      </c>
      <c r="AG121" t="s">
        <v>1638</v>
      </c>
      <c r="AH121" t="s">
        <v>1641</v>
      </c>
    </row>
    <row r="122" spans="1:34" x14ac:dyDescent="0.25">
      <c r="A122">
        <v>2</v>
      </c>
      <c r="B122" t="s">
        <v>592</v>
      </c>
      <c r="C122" t="s">
        <v>593</v>
      </c>
      <c r="D122" t="s">
        <v>619</v>
      </c>
      <c r="E122" t="s">
        <v>620</v>
      </c>
      <c r="F122" t="s">
        <v>11038</v>
      </c>
      <c r="G122" t="s">
        <v>11039</v>
      </c>
      <c r="H122" t="s">
        <v>836</v>
      </c>
      <c r="I122" t="s">
        <v>837</v>
      </c>
      <c r="J122">
        <v>3</v>
      </c>
      <c r="L122" t="s">
        <v>838</v>
      </c>
      <c r="M122" t="s">
        <v>839</v>
      </c>
      <c r="N122" t="s">
        <v>840</v>
      </c>
      <c r="O122" t="s">
        <v>1642</v>
      </c>
      <c r="P122" t="s">
        <v>51</v>
      </c>
      <c r="Q122" t="s">
        <v>25</v>
      </c>
      <c r="R122" t="s">
        <v>25</v>
      </c>
      <c r="S122" t="s">
        <v>26</v>
      </c>
      <c r="T122" t="b">
        <v>0</v>
      </c>
      <c r="U122" t="b">
        <v>0</v>
      </c>
      <c r="V122">
        <v>3</v>
      </c>
      <c r="W122">
        <v>130</v>
      </c>
      <c r="X122">
        <v>12</v>
      </c>
      <c r="AG122" t="s">
        <v>1643</v>
      </c>
      <c r="AH122" t="s">
        <v>1644</v>
      </c>
    </row>
    <row r="123" spans="1:34" x14ac:dyDescent="0.25">
      <c r="A123">
        <v>2</v>
      </c>
      <c r="B123" t="s">
        <v>592</v>
      </c>
      <c r="C123" t="s">
        <v>593</v>
      </c>
      <c r="D123" t="s">
        <v>619</v>
      </c>
      <c r="E123" t="s">
        <v>620</v>
      </c>
      <c r="F123" t="s">
        <v>11038</v>
      </c>
      <c r="G123" t="s">
        <v>11039</v>
      </c>
      <c r="H123" t="s">
        <v>836</v>
      </c>
      <c r="I123" t="s">
        <v>837</v>
      </c>
      <c r="J123">
        <v>3</v>
      </c>
      <c r="L123" t="s">
        <v>838</v>
      </c>
      <c r="M123" t="s">
        <v>839</v>
      </c>
      <c r="N123" t="s">
        <v>840</v>
      </c>
      <c r="O123" t="s">
        <v>1645</v>
      </c>
      <c r="P123" t="s">
        <v>51</v>
      </c>
      <c r="Q123" t="s">
        <v>25</v>
      </c>
      <c r="R123" t="s">
        <v>25</v>
      </c>
      <c r="S123" t="s">
        <v>26</v>
      </c>
      <c r="T123" t="b">
        <v>0</v>
      </c>
      <c r="U123" t="b">
        <v>0</v>
      </c>
      <c r="V123">
        <v>4</v>
      </c>
      <c r="W123">
        <v>140</v>
      </c>
      <c r="X123">
        <v>10</v>
      </c>
      <c r="AE123" t="s">
        <v>1646</v>
      </c>
      <c r="AG123" t="s">
        <v>1647</v>
      </c>
      <c r="AH123" t="s">
        <v>1648</v>
      </c>
    </row>
    <row r="124" spans="1:34" x14ac:dyDescent="0.25">
      <c r="A124">
        <v>2</v>
      </c>
      <c r="B124" t="s">
        <v>592</v>
      </c>
      <c r="C124" t="s">
        <v>593</v>
      </c>
      <c r="D124" t="s">
        <v>619</v>
      </c>
      <c r="E124" t="s">
        <v>620</v>
      </c>
      <c r="F124" t="s">
        <v>11038</v>
      </c>
      <c r="G124" t="s">
        <v>11039</v>
      </c>
      <c r="H124" t="s">
        <v>836</v>
      </c>
      <c r="I124" t="s">
        <v>837</v>
      </c>
      <c r="J124">
        <v>3</v>
      </c>
      <c r="L124" t="s">
        <v>838</v>
      </c>
      <c r="M124" t="s">
        <v>839</v>
      </c>
      <c r="N124" t="s">
        <v>840</v>
      </c>
      <c r="O124" t="s">
        <v>1649</v>
      </c>
      <c r="P124" t="s">
        <v>73</v>
      </c>
      <c r="Q124" t="s">
        <v>25</v>
      </c>
      <c r="R124" t="s">
        <v>25</v>
      </c>
      <c r="S124" t="s">
        <v>8646</v>
      </c>
      <c r="T124" t="b">
        <v>0</v>
      </c>
      <c r="U124" t="b">
        <v>0</v>
      </c>
      <c r="V124">
        <v>1</v>
      </c>
      <c r="W124">
        <v>30</v>
      </c>
      <c r="X124">
        <v>15</v>
      </c>
      <c r="AG124" t="s">
        <v>1650</v>
      </c>
      <c r="AH124" t="s">
        <v>1651</v>
      </c>
    </row>
    <row r="125" spans="1:34" x14ac:dyDescent="0.25">
      <c r="A125">
        <v>2</v>
      </c>
      <c r="B125" t="s">
        <v>592</v>
      </c>
      <c r="C125" t="s">
        <v>593</v>
      </c>
      <c r="D125" t="s">
        <v>619</v>
      </c>
      <c r="E125" t="s">
        <v>620</v>
      </c>
      <c r="F125" t="s">
        <v>11038</v>
      </c>
      <c r="G125" t="s">
        <v>11039</v>
      </c>
      <c r="H125" t="s">
        <v>836</v>
      </c>
      <c r="I125" t="s">
        <v>837</v>
      </c>
      <c r="J125">
        <v>3</v>
      </c>
      <c r="L125" t="s">
        <v>838</v>
      </c>
      <c r="M125" t="s">
        <v>839</v>
      </c>
      <c r="N125" t="s">
        <v>840</v>
      </c>
      <c r="O125" t="s">
        <v>1652</v>
      </c>
      <c r="P125" t="s">
        <v>73</v>
      </c>
      <c r="Q125" t="s">
        <v>25</v>
      </c>
      <c r="R125" t="s">
        <v>25</v>
      </c>
      <c r="S125" t="s">
        <v>8646</v>
      </c>
      <c r="T125" t="b">
        <v>0</v>
      </c>
      <c r="U125" t="b">
        <v>0</v>
      </c>
      <c r="V125">
        <v>2</v>
      </c>
      <c r="W125">
        <v>30</v>
      </c>
      <c r="X125">
        <v>20</v>
      </c>
      <c r="AG125" t="s">
        <v>1650</v>
      </c>
      <c r="AH125" t="s">
        <v>1653</v>
      </c>
    </row>
    <row r="126" spans="1:34" x14ac:dyDescent="0.25">
      <c r="A126">
        <v>2</v>
      </c>
      <c r="B126" t="s">
        <v>592</v>
      </c>
      <c r="C126" t="s">
        <v>593</v>
      </c>
      <c r="D126" t="s">
        <v>619</v>
      </c>
      <c r="E126" t="s">
        <v>620</v>
      </c>
      <c r="F126" t="s">
        <v>11038</v>
      </c>
      <c r="G126" t="s">
        <v>11039</v>
      </c>
      <c r="H126" t="s">
        <v>836</v>
      </c>
      <c r="I126" t="s">
        <v>837</v>
      </c>
      <c r="J126">
        <v>3</v>
      </c>
      <c r="L126" t="s">
        <v>838</v>
      </c>
      <c r="M126" t="s">
        <v>839</v>
      </c>
      <c r="N126" t="s">
        <v>840</v>
      </c>
      <c r="O126" t="s">
        <v>1654</v>
      </c>
      <c r="P126" t="s">
        <v>73</v>
      </c>
      <c r="Q126" t="s">
        <v>25</v>
      </c>
      <c r="R126" t="s">
        <v>25</v>
      </c>
      <c r="S126" t="s">
        <v>8646</v>
      </c>
      <c r="T126" t="b">
        <v>0</v>
      </c>
      <c r="U126" t="b">
        <v>0</v>
      </c>
      <c r="V126">
        <v>3</v>
      </c>
      <c r="W126">
        <v>30</v>
      </c>
      <c r="X126">
        <v>20</v>
      </c>
      <c r="AG126" t="s">
        <v>1650</v>
      </c>
      <c r="AH126" t="s">
        <v>1655</v>
      </c>
    </row>
    <row r="127" spans="1:34" x14ac:dyDescent="0.25">
      <c r="A127">
        <v>2</v>
      </c>
      <c r="B127" t="s">
        <v>592</v>
      </c>
      <c r="C127" t="s">
        <v>593</v>
      </c>
      <c r="D127" t="s">
        <v>619</v>
      </c>
      <c r="E127" t="s">
        <v>620</v>
      </c>
      <c r="F127" t="s">
        <v>11038</v>
      </c>
      <c r="G127" t="s">
        <v>11039</v>
      </c>
      <c r="H127" t="s">
        <v>836</v>
      </c>
      <c r="I127" t="s">
        <v>837</v>
      </c>
      <c r="J127">
        <v>3</v>
      </c>
      <c r="L127" t="s">
        <v>838</v>
      </c>
      <c r="M127" t="s">
        <v>839</v>
      </c>
      <c r="N127" t="s">
        <v>840</v>
      </c>
      <c r="O127" t="s">
        <v>1656</v>
      </c>
      <c r="P127" t="s">
        <v>99</v>
      </c>
      <c r="Q127" t="s">
        <v>8644</v>
      </c>
      <c r="R127" t="s">
        <v>8488</v>
      </c>
      <c r="S127" t="s">
        <v>8643</v>
      </c>
      <c r="T127" t="b">
        <v>1</v>
      </c>
      <c r="U127" t="b">
        <v>0</v>
      </c>
      <c r="V127">
        <v>1</v>
      </c>
      <c r="W127">
        <v>50</v>
      </c>
      <c r="X127">
        <v>12</v>
      </c>
      <c r="AG127" t="s">
        <v>1657</v>
      </c>
      <c r="AH127" t="s">
        <v>1658</v>
      </c>
    </row>
    <row r="128" spans="1:34" x14ac:dyDescent="0.25">
      <c r="A128">
        <v>2</v>
      </c>
      <c r="B128" t="s">
        <v>592</v>
      </c>
      <c r="C128" t="s">
        <v>593</v>
      </c>
      <c r="D128" t="s">
        <v>619</v>
      </c>
      <c r="E128" t="s">
        <v>620</v>
      </c>
      <c r="F128" t="s">
        <v>11038</v>
      </c>
      <c r="G128" t="s">
        <v>11039</v>
      </c>
      <c r="H128" t="s">
        <v>836</v>
      </c>
      <c r="I128" t="s">
        <v>837</v>
      </c>
      <c r="J128">
        <v>3</v>
      </c>
      <c r="L128" t="s">
        <v>838</v>
      </c>
      <c r="M128" t="s">
        <v>839</v>
      </c>
      <c r="N128" t="s">
        <v>840</v>
      </c>
      <c r="O128" t="s">
        <v>1659</v>
      </c>
      <c r="P128" t="s">
        <v>99</v>
      </c>
      <c r="Q128" t="s">
        <v>8644</v>
      </c>
      <c r="R128" t="s">
        <v>8488</v>
      </c>
      <c r="S128" t="s">
        <v>8643</v>
      </c>
      <c r="T128" t="b">
        <v>1</v>
      </c>
      <c r="U128" t="b">
        <v>0</v>
      </c>
      <c r="V128">
        <v>2</v>
      </c>
      <c r="W128">
        <v>50</v>
      </c>
      <c r="X128">
        <v>12</v>
      </c>
      <c r="AG128" t="s">
        <v>1492</v>
      </c>
      <c r="AH128" t="s">
        <v>1660</v>
      </c>
    </row>
    <row r="129" spans="1:34" x14ac:dyDescent="0.25">
      <c r="A129">
        <v>2</v>
      </c>
      <c r="B129" t="s">
        <v>592</v>
      </c>
      <c r="C129" t="s">
        <v>593</v>
      </c>
      <c r="D129" t="s">
        <v>619</v>
      </c>
      <c r="E129" t="s">
        <v>620</v>
      </c>
      <c r="F129" t="s">
        <v>11038</v>
      </c>
      <c r="G129" t="s">
        <v>11039</v>
      </c>
      <c r="H129" t="s">
        <v>836</v>
      </c>
      <c r="I129" t="s">
        <v>837</v>
      </c>
      <c r="J129">
        <v>3</v>
      </c>
      <c r="L129" t="s">
        <v>838</v>
      </c>
      <c r="M129" t="s">
        <v>839</v>
      </c>
      <c r="N129" t="s">
        <v>840</v>
      </c>
      <c r="O129" t="s">
        <v>1661</v>
      </c>
      <c r="P129" t="s">
        <v>99</v>
      </c>
      <c r="Q129" t="s">
        <v>8644</v>
      </c>
      <c r="R129" t="s">
        <v>8488</v>
      </c>
      <c r="S129" t="s">
        <v>8643</v>
      </c>
      <c r="T129" t="b">
        <v>1</v>
      </c>
      <c r="U129" t="b">
        <v>0</v>
      </c>
      <c r="V129">
        <v>3</v>
      </c>
      <c r="W129">
        <v>50</v>
      </c>
      <c r="X129">
        <v>10</v>
      </c>
      <c r="AG129" t="s">
        <v>1662</v>
      </c>
      <c r="AH129" t="s">
        <v>840</v>
      </c>
    </row>
    <row r="130" spans="1:34" x14ac:dyDescent="0.25">
      <c r="A130">
        <v>2</v>
      </c>
      <c r="B130" t="s">
        <v>592</v>
      </c>
      <c r="C130" t="s">
        <v>593</v>
      </c>
      <c r="D130" t="s">
        <v>619</v>
      </c>
      <c r="E130" t="s">
        <v>620</v>
      </c>
      <c r="F130" t="s">
        <v>11038</v>
      </c>
      <c r="G130" t="s">
        <v>11039</v>
      </c>
      <c r="H130" t="s">
        <v>841</v>
      </c>
      <c r="I130" t="s">
        <v>842</v>
      </c>
      <c r="J130">
        <v>4</v>
      </c>
      <c r="L130" t="s">
        <v>843</v>
      </c>
      <c r="M130" t="s">
        <v>844</v>
      </c>
      <c r="N130" t="s">
        <v>845</v>
      </c>
      <c r="O130" t="s">
        <v>1663</v>
      </c>
      <c r="P130" t="s">
        <v>112</v>
      </c>
      <c r="Q130" t="s">
        <v>8644</v>
      </c>
      <c r="R130" t="s">
        <v>8488</v>
      </c>
      <c r="S130" t="s">
        <v>8643</v>
      </c>
      <c r="T130" t="b">
        <v>0</v>
      </c>
      <c r="U130" t="b">
        <v>0</v>
      </c>
      <c r="V130">
        <v>1</v>
      </c>
      <c r="W130">
        <v>40</v>
      </c>
      <c r="X130">
        <v>15</v>
      </c>
      <c r="AF130" t="s">
        <v>1664</v>
      </c>
      <c r="AG130" t="s">
        <v>1665</v>
      </c>
      <c r="AH130" t="s">
        <v>844</v>
      </c>
    </row>
    <row r="131" spans="1:34" x14ac:dyDescent="0.25">
      <c r="A131">
        <v>2</v>
      </c>
      <c r="B131" t="s">
        <v>592</v>
      </c>
      <c r="C131" t="s">
        <v>593</v>
      </c>
      <c r="D131" t="s">
        <v>619</v>
      </c>
      <c r="E131" t="s">
        <v>620</v>
      </c>
      <c r="F131" t="s">
        <v>11038</v>
      </c>
      <c r="G131" t="s">
        <v>11039</v>
      </c>
      <c r="H131" t="s">
        <v>841</v>
      </c>
      <c r="I131" t="s">
        <v>842</v>
      </c>
      <c r="J131">
        <v>4</v>
      </c>
      <c r="L131" t="s">
        <v>843</v>
      </c>
      <c r="M131" t="s">
        <v>844</v>
      </c>
      <c r="N131" t="s">
        <v>845</v>
      </c>
      <c r="O131" t="s">
        <v>1666</v>
      </c>
      <c r="P131" t="s">
        <v>214</v>
      </c>
      <c r="Q131" t="s">
        <v>8650</v>
      </c>
      <c r="R131" t="s">
        <v>8637</v>
      </c>
      <c r="S131" t="s">
        <v>8643</v>
      </c>
      <c r="T131" t="b">
        <v>0</v>
      </c>
      <c r="U131" t="b">
        <v>0</v>
      </c>
      <c r="V131">
        <v>1</v>
      </c>
      <c r="W131">
        <v>40</v>
      </c>
      <c r="X131">
        <v>15</v>
      </c>
      <c r="AF131" t="s">
        <v>1664</v>
      </c>
      <c r="AH131" t="s">
        <v>1667</v>
      </c>
    </row>
    <row r="132" spans="1:34" x14ac:dyDescent="0.25">
      <c r="A132">
        <v>2</v>
      </c>
      <c r="B132" t="s">
        <v>592</v>
      </c>
      <c r="C132" t="s">
        <v>593</v>
      </c>
      <c r="D132" t="s">
        <v>619</v>
      </c>
      <c r="E132" t="s">
        <v>620</v>
      </c>
      <c r="F132" t="s">
        <v>11038</v>
      </c>
      <c r="G132" t="s">
        <v>11039</v>
      </c>
      <c r="H132" t="s">
        <v>841</v>
      </c>
      <c r="I132" t="s">
        <v>842</v>
      </c>
      <c r="J132">
        <v>4</v>
      </c>
      <c r="L132" t="s">
        <v>843</v>
      </c>
      <c r="M132" t="s">
        <v>844</v>
      </c>
      <c r="N132" t="s">
        <v>845</v>
      </c>
      <c r="O132" t="s">
        <v>1668</v>
      </c>
      <c r="P132" t="s">
        <v>112</v>
      </c>
      <c r="Q132" t="s">
        <v>8644</v>
      </c>
      <c r="R132" t="s">
        <v>8488</v>
      </c>
      <c r="S132" t="s">
        <v>8643</v>
      </c>
      <c r="T132" t="b">
        <v>0</v>
      </c>
      <c r="U132" t="b">
        <v>0</v>
      </c>
      <c r="V132">
        <v>2</v>
      </c>
      <c r="W132">
        <v>45</v>
      </c>
      <c r="X132">
        <v>13</v>
      </c>
      <c r="AF132" t="s">
        <v>1669</v>
      </c>
      <c r="AG132" t="s">
        <v>1665</v>
      </c>
      <c r="AH132" t="s">
        <v>1670</v>
      </c>
    </row>
    <row r="133" spans="1:34" x14ac:dyDescent="0.25">
      <c r="A133">
        <v>2</v>
      </c>
      <c r="B133" t="s">
        <v>592</v>
      </c>
      <c r="C133" t="s">
        <v>593</v>
      </c>
      <c r="D133" t="s">
        <v>619</v>
      </c>
      <c r="E133" t="s">
        <v>620</v>
      </c>
      <c r="F133" t="s">
        <v>11038</v>
      </c>
      <c r="G133" t="s">
        <v>11039</v>
      </c>
      <c r="H133" t="s">
        <v>841</v>
      </c>
      <c r="I133" t="s">
        <v>842</v>
      </c>
      <c r="J133">
        <v>4</v>
      </c>
      <c r="L133" t="s">
        <v>843</v>
      </c>
      <c r="M133" t="s">
        <v>844</v>
      </c>
      <c r="N133" t="s">
        <v>845</v>
      </c>
      <c r="O133" t="s">
        <v>1671</v>
      </c>
      <c r="P133" t="s">
        <v>214</v>
      </c>
      <c r="Q133" t="s">
        <v>8650</v>
      </c>
      <c r="R133" t="s">
        <v>8637</v>
      </c>
      <c r="S133" t="s">
        <v>8643</v>
      </c>
      <c r="T133" t="b">
        <v>0</v>
      </c>
      <c r="U133" t="b">
        <v>0</v>
      </c>
      <c r="V133">
        <v>2</v>
      </c>
      <c r="W133">
        <v>40</v>
      </c>
      <c r="X133">
        <v>15</v>
      </c>
      <c r="AF133" t="s">
        <v>1669</v>
      </c>
      <c r="AH133" t="s">
        <v>1672</v>
      </c>
    </row>
    <row r="134" spans="1:34" x14ac:dyDescent="0.25">
      <c r="A134">
        <v>2</v>
      </c>
      <c r="B134" t="s">
        <v>592</v>
      </c>
      <c r="C134" t="s">
        <v>593</v>
      </c>
      <c r="D134" t="s">
        <v>619</v>
      </c>
      <c r="E134" t="s">
        <v>620</v>
      </c>
      <c r="F134" t="s">
        <v>11038</v>
      </c>
      <c r="G134" t="s">
        <v>11039</v>
      </c>
      <c r="H134" t="s">
        <v>841</v>
      </c>
      <c r="I134" t="s">
        <v>842</v>
      </c>
      <c r="J134">
        <v>4</v>
      </c>
      <c r="L134" t="s">
        <v>843</v>
      </c>
      <c r="M134" t="s">
        <v>844</v>
      </c>
      <c r="N134" t="s">
        <v>845</v>
      </c>
      <c r="O134" t="s">
        <v>1673</v>
      </c>
      <c r="P134" t="s">
        <v>112</v>
      </c>
      <c r="Q134" t="s">
        <v>8644</v>
      </c>
      <c r="R134" t="s">
        <v>8488</v>
      </c>
      <c r="S134" t="s">
        <v>8643</v>
      </c>
      <c r="T134" t="b">
        <v>0</v>
      </c>
      <c r="U134" t="b">
        <v>0</v>
      </c>
      <c r="V134">
        <v>3</v>
      </c>
      <c r="W134">
        <v>45</v>
      </c>
      <c r="X134">
        <v>14</v>
      </c>
      <c r="AF134" t="s">
        <v>1674</v>
      </c>
      <c r="AG134" t="s">
        <v>1675</v>
      </c>
      <c r="AH134" t="s">
        <v>1676</v>
      </c>
    </row>
    <row r="135" spans="1:34" x14ac:dyDescent="0.25">
      <c r="A135">
        <v>2</v>
      </c>
      <c r="B135" t="s">
        <v>592</v>
      </c>
      <c r="C135" t="s">
        <v>593</v>
      </c>
      <c r="D135" t="s">
        <v>619</v>
      </c>
      <c r="E135" t="s">
        <v>620</v>
      </c>
      <c r="F135" t="s">
        <v>11038</v>
      </c>
      <c r="G135" t="s">
        <v>11039</v>
      </c>
      <c r="H135" t="s">
        <v>841</v>
      </c>
      <c r="I135" t="s">
        <v>842</v>
      </c>
      <c r="J135">
        <v>4</v>
      </c>
      <c r="L135" t="s">
        <v>843</v>
      </c>
      <c r="M135" t="s">
        <v>844</v>
      </c>
      <c r="N135" t="s">
        <v>845</v>
      </c>
      <c r="O135" t="s">
        <v>1677</v>
      </c>
      <c r="P135" t="s">
        <v>214</v>
      </c>
      <c r="Q135" t="s">
        <v>8650</v>
      </c>
      <c r="R135" t="s">
        <v>8637</v>
      </c>
      <c r="S135" t="s">
        <v>8643</v>
      </c>
      <c r="T135" t="b">
        <v>0</v>
      </c>
      <c r="U135" t="b">
        <v>0</v>
      </c>
      <c r="V135">
        <v>3</v>
      </c>
      <c r="W135">
        <v>40</v>
      </c>
      <c r="X135">
        <v>13</v>
      </c>
      <c r="AF135" t="s">
        <v>1674</v>
      </c>
      <c r="AH135" t="s">
        <v>1678</v>
      </c>
    </row>
    <row r="136" spans="1:34" x14ac:dyDescent="0.25">
      <c r="A136">
        <v>2</v>
      </c>
      <c r="B136" t="s">
        <v>592</v>
      </c>
      <c r="C136" t="s">
        <v>593</v>
      </c>
      <c r="D136" t="s">
        <v>619</v>
      </c>
      <c r="E136" t="s">
        <v>620</v>
      </c>
      <c r="F136" t="s">
        <v>11038</v>
      </c>
      <c r="G136" t="s">
        <v>11039</v>
      </c>
      <c r="H136" t="s">
        <v>841</v>
      </c>
      <c r="I136" t="s">
        <v>842</v>
      </c>
      <c r="J136">
        <v>4</v>
      </c>
      <c r="L136" t="s">
        <v>843</v>
      </c>
      <c r="M136" t="s">
        <v>844</v>
      </c>
      <c r="N136" t="s">
        <v>845</v>
      </c>
      <c r="O136" t="s">
        <v>1679</v>
      </c>
      <c r="P136" t="s">
        <v>222</v>
      </c>
      <c r="Q136" t="s">
        <v>8650</v>
      </c>
      <c r="R136" t="s">
        <v>8637</v>
      </c>
      <c r="S136" t="s">
        <v>8643</v>
      </c>
      <c r="T136" t="b">
        <v>1</v>
      </c>
      <c r="U136" t="b">
        <v>0</v>
      </c>
      <c r="V136">
        <v>1</v>
      </c>
      <c r="W136">
        <v>15</v>
      </c>
      <c r="X136">
        <v>10</v>
      </c>
      <c r="AG136" t="s">
        <v>1680</v>
      </c>
      <c r="AH136" t="s">
        <v>1681</v>
      </c>
    </row>
    <row r="137" spans="1:34" x14ac:dyDescent="0.25">
      <c r="A137">
        <v>2</v>
      </c>
      <c r="B137" t="s">
        <v>592</v>
      </c>
      <c r="C137" t="s">
        <v>593</v>
      </c>
      <c r="D137" t="s">
        <v>619</v>
      </c>
      <c r="E137" t="s">
        <v>620</v>
      </c>
      <c r="F137" t="s">
        <v>11038</v>
      </c>
      <c r="G137" t="s">
        <v>11039</v>
      </c>
      <c r="H137" t="s">
        <v>841</v>
      </c>
      <c r="I137" t="s">
        <v>842</v>
      </c>
      <c r="J137">
        <v>4</v>
      </c>
      <c r="L137" t="s">
        <v>843</v>
      </c>
      <c r="M137" t="s">
        <v>844</v>
      </c>
      <c r="N137" t="s">
        <v>845</v>
      </c>
      <c r="O137" t="s">
        <v>1682</v>
      </c>
      <c r="P137" t="s">
        <v>222</v>
      </c>
      <c r="Q137" t="s">
        <v>8650</v>
      </c>
      <c r="R137" t="s">
        <v>8637</v>
      </c>
      <c r="S137" t="s">
        <v>8643</v>
      </c>
      <c r="T137" t="b">
        <v>1</v>
      </c>
      <c r="U137" t="b">
        <v>0</v>
      </c>
      <c r="V137">
        <v>2</v>
      </c>
      <c r="W137">
        <v>10</v>
      </c>
      <c r="X137">
        <v>15</v>
      </c>
      <c r="AG137" t="s">
        <v>1680</v>
      </c>
      <c r="AH137" t="s">
        <v>1683</v>
      </c>
    </row>
    <row r="138" spans="1:34" x14ac:dyDescent="0.25">
      <c r="A138">
        <v>2</v>
      </c>
      <c r="B138" t="s">
        <v>592</v>
      </c>
      <c r="C138" t="s">
        <v>593</v>
      </c>
      <c r="D138" t="s">
        <v>619</v>
      </c>
      <c r="E138" t="s">
        <v>620</v>
      </c>
      <c r="F138" t="s">
        <v>11038</v>
      </c>
      <c r="G138" t="s">
        <v>11039</v>
      </c>
      <c r="H138" t="s">
        <v>841</v>
      </c>
      <c r="I138" t="s">
        <v>842</v>
      </c>
      <c r="J138">
        <v>4</v>
      </c>
      <c r="L138" t="s">
        <v>843</v>
      </c>
      <c r="M138" t="s">
        <v>844</v>
      </c>
      <c r="N138" t="s">
        <v>845</v>
      </c>
      <c r="O138" t="s">
        <v>1684</v>
      </c>
      <c r="P138" t="s">
        <v>222</v>
      </c>
      <c r="Q138" t="s">
        <v>8650</v>
      </c>
      <c r="R138" t="s">
        <v>8637</v>
      </c>
      <c r="S138" t="s">
        <v>8643</v>
      </c>
      <c r="T138" t="b">
        <v>1</v>
      </c>
      <c r="U138" t="b">
        <v>0</v>
      </c>
      <c r="V138">
        <v>3</v>
      </c>
      <c r="W138">
        <v>10</v>
      </c>
      <c r="X138">
        <v>13.5</v>
      </c>
      <c r="AG138" t="s">
        <v>1680</v>
      </c>
      <c r="AH138" t="s">
        <v>1685</v>
      </c>
    </row>
    <row r="139" spans="1:34" x14ac:dyDescent="0.25">
      <c r="A139">
        <v>2</v>
      </c>
      <c r="B139" t="s">
        <v>592</v>
      </c>
      <c r="C139" t="s">
        <v>593</v>
      </c>
      <c r="D139" t="s">
        <v>619</v>
      </c>
      <c r="E139" t="s">
        <v>620</v>
      </c>
      <c r="F139" t="s">
        <v>11038</v>
      </c>
      <c r="G139" t="s">
        <v>11039</v>
      </c>
      <c r="H139" t="s">
        <v>841</v>
      </c>
      <c r="I139" t="s">
        <v>842</v>
      </c>
      <c r="J139">
        <v>4</v>
      </c>
      <c r="L139" t="s">
        <v>843</v>
      </c>
      <c r="M139" t="s">
        <v>844</v>
      </c>
      <c r="N139" t="s">
        <v>845</v>
      </c>
      <c r="O139" t="s">
        <v>1686</v>
      </c>
      <c r="P139" t="s">
        <v>1534</v>
      </c>
      <c r="Q139" t="s">
        <v>2</v>
      </c>
      <c r="R139" t="s">
        <v>2</v>
      </c>
      <c r="S139" t="s">
        <v>8646</v>
      </c>
      <c r="T139" t="b">
        <v>0</v>
      </c>
      <c r="U139" t="b">
        <v>1</v>
      </c>
      <c r="V139">
        <v>1</v>
      </c>
      <c r="W139">
        <v>75</v>
      </c>
      <c r="Y139">
        <v>90</v>
      </c>
      <c r="AH139" t="s">
        <v>1687</v>
      </c>
    </row>
    <row r="140" spans="1:34" x14ac:dyDescent="0.25">
      <c r="A140">
        <v>2</v>
      </c>
      <c r="B140" t="s">
        <v>592</v>
      </c>
      <c r="C140" t="s">
        <v>593</v>
      </c>
      <c r="D140" t="s">
        <v>619</v>
      </c>
      <c r="E140" t="s">
        <v>620</v>
      </c>
      <c r="F140" t="s">
        <v>11038</v>
      </c>
      <c r="G140" t="s">
        <v>11039</v>
      </c>
      <c r="H140" t="s">
        <v>841</v>
      </c>
      <c r="I140" t="s">
        <v>842</v>
      </c>
      <c r="J140">
        <v>4</v>
      </c>
      <c r="L140" t="s">
        <v>843</v>
      </c>
      <c r="M140" t="s">
        <v>844</v>
      </c>
      <c r="N140" t="s">
        <v>845</v>
      </c>
      <c r="O140" t="s">
        <v>1688</v>
      </c>
      <c r="P140" t="s">
        <v>1534</v>
      </c>
      <c r="Q140" t="s">
        <v>2</v>
      </c>
      <c r="R140" t="s">
        <v>2</v>
      </c>
      <c r="S140" t="s">
        <v>8646</v>
      </c>
      <c r="T140" t="b">
        <v>0</v>
      </c>
      <c r="U140" t="b">
        <v>1</v>
      </c>
      <c r="V140">
        <v>2</v>
      </c>
      <c r="W140">
        <v>75</v>
      </c>
      <c r="Y140">
        <v>60</v>
      </c>
      <c r="AH140" t="s">
        <v>1689</v>
      </c>
    </row>
    <row r="141" spans="1:34" x14ac:dyDescent="0.25">
      <c r="A141">
        <v>2</v>
      </c>
      <c r="B141" t="s">
        <v>592</v>
      </c>
      <c r="C141" t="s">
        <v>593</v>
      </c>
      <c r="D141" t="s">
        <v>619</v>
      </c>
      <c r="E141" t="s">
        <v>620</v>
      </c>
      <c r="F141" t="s">
        <v>11038</v>
      </c>
      <c r="G141" t="s">
        <v>11039</v>
      </c>
      <c r="H141" t="s">
        <v>841</v>
      </c>
      <c r="I141" t="s">
        <v>842</v>
      </c>
      <c r="J141">
        <v>4</v>
      </c>
      <c r="L141" t="s">
        <v>843</v>
      </c>
      <c r="M141" t="s">
        <v>844</v>
      </c>
      <c r="N141" t="s">
        <v>845</v>
      </c>
      <c r="O141" t="s">
        <v>1690</v>
      </c>
      <c r="P141" t="s">
        <v>1534</v>
      </c>
      <c r="Q141" t="s">
        <v>2</v>
      </c>
      <c r="R141" t="s">
        <v>2</v>
      </c>
      <c r="S141" t="s">
        <v>8646</v>
      </c>
      <c r="T141" t="b">
        <v>0</v>
      </c>
      <c r="U141" t="b">
        <v>1</v>
      </c>
      <c r="V141">
        <v>3</v>
      </c>
      <c r="W141">
        <v>75</v>
      </c>
      <c r="Y141">
        <v>60</v>
      </c>
      <c r="AG141" t="s">
        <v>1691</v>
      </c>
      <c r="AH141" t="s">
        <v>845</v>
      </c>
    </row>
    <row r="142" spans="1:34" x14ac:dyDescent="0.25">
      <c r="A142">
        <v>2</v>
      </c>
      <c r="B142" t="s">
        <v>592</v>
      </c>
      <c r="C142" t="s">
        <v>593</v>
      </c>
      <c r="D142" t="s">
        <v>619</v>
      </c>
      <c r="E142" t="s">
        <v>620</v>
      </c>
      <c r="F142" t="s">
        <v>11038</v>
      </c>
      <c r="G142" t="s">
        <v>11039</v>
      </c>
      <c r="H142" t="s">
        <v>846</v>
      </c>
      <c r="I142" t="s">
        <v>847</v>
      </c>
      <c r="J142">
        <v>1</v>
      </c>
      <c r="L142" t="s">
        <v>828</v>
      </c>
      <c r="M142" t="s">
        <v>848</v>
      </c>
      <c r="N142" t="s">
        <v>849</v>
      </c>
      <c r="O142" t="s">
        <v>1692</v>
      </c>
      <c r="P142" t="s">
        <v>1</v>
      </c>
      <c r="Q142" t="s">
        <v>2</v>
      </c>
      <c r="R142" t="s">
        <v>2</v>
      </c>
      <c r="S142" t="s">
        <v>8646</v>
      </c>
      <c r="T142" t="b">
        <v>0</v>
      </c>
      <c r="U142" t="b">
        <v>1</v>
      </c>
      <c r="V142">
        <v>1</v>
      </c>
      <c r="W142">
        <v>150</v>
      </c>
      <c r="Y142">
        <v>60</v>
      </c>
      <c r="AH142" t="s">
        <v>848</v>
      </c>
    </row>
    <row r="143" spans="1:34" x14ac:dyDescent="0.25">
      <c r="A143">
        <v>2</v>
      </c>
      <c r="B143" t="s">
        <v>592</v>
      </c>
      <c r="C143" t="s">
        <v>593</v>
      </c>
      <c r="D143" t="s">
        <v>619</v>
      </c>
      <c r="E143" t="s">
        <v>620</v>
      </c>
      <c r="F143" t="s">
        <v>11038</v>
      </c>
      <c r="G143" t="s">
        <v>11039</v>
      </c>
      <c r="H143" t="s">
        <v>846</v>
      </c>
      <c r="I143" t="s">
        <v>847</v>
      </c>
      <c r="J143">
        <v>1</v>
      </c>
      <c r="L143" t="s">
        <v>828</v>
      </c>
      <c r="M143" t="s">
        <v>848</v>
      </c>
      <c r="N143" t="s">
        <v>849</v>
      </c>
      <c r="O143" t="s">
        <v>1693</v>
      </c>
      <c r="P143" t="s">
        <v>1</v>
      </c>
      <c r="Q143" t="s">
        <v>2</v>
      </c>
      <c r="R143" t="s">
        <v>2</v>
      </c>
      <c r="S143" t="s">
        <v>8646</v>
      </c>
      <c r="T143" t="b">
        <v>0</v>
      </c>
      <c r="U143" t="b">
        <v>1</v>
      </c>
      <c r="V143">
        <v>2</v>
      </c>
      <c r="W143">
        <v>150</v>
      </c>
      <c r="Y143">
        <v>60</v>
      </c>
      <c r="AH143" t="s">
        <v>1694</v>
      </c>
    </row>
    <row r="144" spans="1:34" x14ac:dyDescent="0.25">
      <c r="A144">
        <v>2</v>
      </c>
      <c r="B144" t="s">
        <v>592</v>
      </c>
      <c r="C144" t="s">
        <v>593</v>
      </c>
      <c r="D144" t="s">
        <v>619</v>
      </c>
      <c r="E144" t="s">
        <v>620</v>
      </c>
      <c r="F144" t="s">
        <v>11038</v>
      </c>
      <c r="G144" t="s">
        <v>11039</v>
      </c>
      <c r="H144" t="s">
        <v>846</v>
      </c>
      <c r="I144" t="s">
        <v>847</v>
      </c>
      <c r="J144">
        <v>1</v>
      </c>
      <c r="L144" t="s">
        <v>828</v>
      </c>
      <c r="M144" t="s">
        <v>848</v>
      </c>
      <c r="N144" t="s">
        <v>849</v>
      </c>
      <c r="O144" t="s">
        <v>1695</v>
      </c>
      <c r="P144" t="s">
        <v>1</v>
      </c>
      <c r="Q144" t="s">
        <v>2</v>
      </c>
      <c r="R144" t="s">
        <v>2</v>
      </c>
      <c r="S144" t="s">
        <v>8646</v>
      </c>
      <c r="T144" t="b">
        <v>0</v>
      </c>
      <c r="U144" t="b">
        <v>1</v>
      </c>
      <c r="V144">
        <v>3</v>
      </c>
      <c r="W144">
        <v>150</v>
      </c>
      <c r="Y144">
        <v>45</v>
      </c>
      <c r="AH144" t="s">
        <v>1696</v>
      </c>
    </row>
    <row r="145" spans="1:34" x14ac:dyDescent="0.25">
      <c r="A145">
        <v>2</v>
      </c>
      <c r="B145" t="s">
        <v>592</v>
      </c>
      <c r="C145" t="s">
        <v>593</v>
      </c>
      <c r="D145" t="s">
        <v>619</v>
      </c>
      <c r="E145" t="s">
        <v>620</v>
      </c>
      <c r="F145" t="s">
        <v>11038</v>
      </c>
      <c r="G145" t="s">
        <v>11039</v>
      </c>
      <c r="H145" t="s">
        <v>846</v>
      </c>
      <c r="I145" t="s">
        <v>847</v>
      </c>
      <c r="J145">
        <v>1</v>
      </c>
      <c r="L145" t="s">
        <v>828</v>
      </c>
      <c r="M145" t="s">
        <v>848</v>
      </c>
      <c r="N145" t="s">
        <v>849</v>
      </c>
      <c r="O145" t="s">
        <v>1697</v>
      </c>
      <c r="P145" t="s">
        <v>1</v>
      </c>
      <c r="Q145" t="s">
        <v>2</v>
      </c>
      <c r="R145" t="s">
        <v>2</v>
      </c>
      <c r="S145" t="s">
        <v>8646</v>
      </c>
      <c r="T145" t="b">
        <v>0</v>
      </c>
      <c r="U145" t="b">
        <v>1</v>
      </c>
      <c r="V145">
        <v>4</v>
      </c>
      <c r="W145">
        <v>150</v>
      </c>
      <c r="Y145">
        <v>45</v>
      </c>
      <c r="AG145" t="s">
        <v>1698</v>
      </c>
      <c r="AH145" t="s">
        <v>1699</v>
      </c>
    </row>
    <row r="146" spans="1:34" x14ac:dyDescent="0.25">
      <c r="A146">
        <v>2</v>
      </c>
      <c r="B146" t="s">
        <v>592</v>
      </c>
      <c r="C146" t="s">
        <v>593</v>
      </c>
      <c r="D146" t="s">
        <v>619</v>
      </c>
      <c r="E146" t="s">
        <v>620</v>
      </c>
      <c r="F146" t="s">
        <v>11038</v>
      </c>
      <c r="G146" t="s">
        <v>11039</v>
      </c>
      <c r="H146" t="s">
        <v>846</v>
      </c>
      <c r="I146" t="s">
        <v>847</v>
      </c>
      <c r="J146">
        <v>1</v>
      </c>
      <c r="L146" t="s">
        <v>828</v>
      </c>
      <c r="M146" t="s">
        <v>848</v>
      </c>
      <c r="N146" t="s">
        <v>849</v>
      </c>
      <c r="O146" t="s">
        <v>1700</v>
      </c>
      <c r="P146" t="s">
        <v>1</v>
      </c>
      <c r="Q146" t="s">
        <v>2</v>
      </c>
      <c r="R146" t="s">
        <v>2</v>
      </c>
      <c r="S146" t="s">
        <v>8646</v>
      </c>
      <c r="T146" t="b">
        <v>0</v>
      </c>
      <c r="U146" t="b">
        <v>1</v>
      </c>
      <c r="V146">
        <v>5</v>
      </c>
      <c r="W146">
        <v>150</v>
      </c>
      <c r="Y146">
        <v>34.799999999999997</v>
      </c>
      <c r="AH146" t="s">
        <v>1701</v>
      </c>
    </row>
    <row r="147" spans="1:34" x14ac:dyDescent="0.25">
      <c r="A147">
        <v>2</v>
      </c>
      <c r="B147" t="s">
        <v>592</v>
      </c>
      <c r="C147" t="s">
        <v>593</v>
      </c>
      <c r="D147" t="s">
        <v>619</v>
      </c>
      <c r="E147" t="s">
        <v>620</v>
      </c>
      <c r="F147" t="s">
        <v>11038</v>
      </c>
      <c r="G147" t="s">
        <v>11039</v>
      </c>
      <c r="H147" t="s">
        <v>846</v>
      </c>
      <c r="I147" t="s">
        <v>847</v>
      </c>
      <c r="J147">
        <v>1</v>
      </c>
      <c r="L147" t="s">
        <v>828</v>
      </c>
      <c r="M147" t="s">
        <v>848</v>
      </c>
      <c r="N147" t="s">
        <v>849</v>
      </c>
      <c r="O147" t="s">
        <v>1702</v>
      </c>
      <c r="P147" t="s">
        <v>32</v>
      </c>
      <c r="Q147" t="s">
        <v>25</v>
      </c>
      <c r="R147" t="s">
        <v>25</v>
      </c>
      <c r="S147" t="s">
        <v>8646</v>
      </c>
      <c r="T147" t="b">
        <v>0</v>
      </c>
      <c r="U147" t="b">
        <v>0</v>
      </c>
      <c r="V147">
        <v>1</v>
      </c>
      <c r="W147">
        <v>130</v>
      </c>
      <c r="X147">
        <v>12</v>
      </c>
      <c r="AG147" t="s">
        <v>1703</v>
      </c>
      <c r="AH147" t="s">
        <v>1704</v>
      </c>
    </row>
    <row r="148" spans="1:34" x14ac:dyDescent="0.25">
      <c r="A148">
        <v>2</v>
      </c>
      <c r="B148" t="s">
        <v>592</v>
      </c>
      <c r="C148" t="s">
        <v>593</v>
      </c>
      <c r="D148" t="s">
        <v>619</v>
      </c>
      <c r="E148" t="s">
        <v>620</v>
      </c>
      <c r="F148" t="s">
        <v>11038</v>
      </c>
      <c r="G148" t="s">
        <v>11039</v>
      </c>
      <c r="H148" t="s">
        <v>846</v>
      </c>
      <c r="I148" t="s">
        <v>847</v>
      </c>
      <c r="J148">
        <v>1</v>
      </c>
      <c r="L148" t="s">
        <v>828</v>
      </c>
      <c r="M148" t="s">
        <v>848</v>
      </c>
      <c r="N148" t="s">
        <v>849</v>
      </c>
      <c r="O148" t="s">
        <v>1705</v>
      </c>
      <c r="P148" t="s">
        <v>32</v>
      </c>
      <c r="Q148" t="s">
        <v>25</v>
      </c>
      <c r="R148" t="s">
        <v>25</v>
      </c>
      <c r="S148" t="s">
        <v>8646</v>
      </c>
      <c r="T148" t="b">
        <v>0</v>
      </c>
      <c r="U148" t="b">
        <v>0</v>
      </c>
      <c r="V148">
        <v>2</v>
      </c>
      <c r="W148">
        <v>140</v>
      </c>
      <c r="X148">
        <v>10</v>
      </c>
      <c r="AG148" t="s">
        <v>1703</v>
      </c>
      <c r="AH148" t="s">
        <v>1706</v>
      </c>
    </row>
    <row r="149" spans="1:34" x14ac:dyDescent="0.25">
      <c r="A149">
        <v>2</v>
      </c>
      <c r="B149" t="s">
        <v>592</v>
      </c>
      <c r="C149" t="s">
        <v>593</v>
      </c>
      <c r="D149" t="s">
        <v>619</v>
      </c>
      <c r="E149" t="s">
        <v>620</v>
      </c>
      <c r="F149" t="s">
        <v>11038</v>
      </c>
      <c r="G149" t="s">
        <v>11039</v>
      </c>
      <c r="H149" t="s">
        <v>846</v>
      </c>
      <c r="I149" t="s">
        <v>847</v>
      </c>
      <c r="J149">
        <v>1</v>
      </c>
      <c r="L149" t="s">
        <v>828</v>
      </c>
      <c r="M149" t="s">
        <v>848</v>
      </c>
      <c r="N149" t="s">
        <v>849</v>
      </c>
      <c r="O149" t="s">
        <v>1707</v>
      </c>
      <c r="P149" t="s">
        <v>32</v>
      </c>
      <c r="Q149" t="s">
        <v>25</v>
      </c>
      <c r="R149" t="s">
        <v>25</v>
      </c>
      <c r="S149" t="s">
        <v>8646</v>
      </c>
      <c r="T149" t="b">
        <v>0</v>
      </c>
      <c r="U149" t="b">
        <v>0</v>
      </c>
      <c r="V149">
        <v>3</v>
      </c>
      <c r="W149">
        <v>160</v>
      </c>
      <c r="X149">
        <v>8</v>
      </c>
      <c r="AG149" t="s">
        <v>1703</v>
      </c>
      <c r="AH149" t="s">
        <v>1708</v>
      </c>
    </row>
    <row r="150" spans="1:34" x14ac:dyDescent="0.25">
      <c r="A150">
        <v>2</v>
      </c>
      <c r="B150" t="s">
        <v>592</v>
      </c>
      <c r="C150" t="s">
        <v>593</v>
      </c>
      <c r="D150" t="s">
        <v>619</v>
      </c>
      <c r="E150" t="s">
        <v>620</v>
      </c>
      <c r="F150" t="s">
        <v>11038</v>
      </c>
      <c r="G150" t="s">
        <v>11039</v>
      </c>
      <c r="H150" t="s">
        <v>846</v>
      </c>
      <c r="I150" t="s">
        <v>847</v>
      </c>
      <c r="J150">
        <v>1</v>
      </c>
      <c r="L150" t="s">
        <v>828</v>
      </c>
      <c r="M150" t="s">
        <v>848</v>
      </c>
      <c r="N150" t="s">
        <v>849</v>
      </c>
      <c r="O150" t="s">
        <v>1709</v>
      </c>
      <c r="P150" t="s">
        <v>32</v>
      </c>
      <c r="Q150" t="s">
        <v>25</v>
      </c>
      <c r="R150" t="s">
        <v>25</v>
      </c>
      <c r="S150" t="s">
        <v>8646</v>
      </c>
      <c r="T150" t="b">
        <v>0</v>
      </c>
      <c r="U150" t="b">
        <v>0</v>
      </c>
      <c r="V150">
        <v>4</v>
      </c>
      <c r="W150">
        <v>160</v>
      </c>
      <c r="X150">
        <v>8</v>
      </c>
      <c r="AG150" t="s">
        <v>1710</v>
      </c>
      <c r="AH150" t="s">
        <v>1711</v>
      </c>
    </row>
    <row r="151" spans="1:34" x14ac:dyDescent="0.25">
      <c r="A151">
        <v>2</v>
      </c>
      <c r="B151" t="s">
        <v>592</v>
      </c>
      <c r="C151" t="s">
        <v>593</v>
      </c>
      <c r="D151" t="s">
        <v>619</v>
      </c>
      <c r="E151" t="s">
        <v>620</v>
      </c>
      <c r="F151" t="s">
        <v>11038</v>
      </c>
      <c r="G151" t="s">
        <v>11039</v>
      </c>
      <c r="H151" t="s">
        <v>846</v>
      </c>
      <c r="I151" t="s">
        <v>847</v>
      </c>
      <c r="J151">
        <v>1</v>
      </c>
      <c r="L151" t="s">
        <v>828</v>
      </c>
      <c r="M151" t="s">
        <v>848</v>
      </c>
      <c r="N151" t="s">
        <v>849</v>
      </c>
      <c r="O151" t="s">
        <v>1712</v>
      </c>
      <c r="P151" t="s">
        <v>24</v>
      </c>
      <c r="Q151" t="s">
        <v>25</v>
      </c>
      <c r="R151" t="s">
        <v>25</v>
      </c>
      <c r="S151" t="s">
        <v>8658</v>
      </c>
      <c r="T151" t="b">
        <v>0</v>
      </c>
      <c r="U151" t="b">
        <v>0</v>
      </c>
      <c r="V151">
        <v>1</v>
      </c>
      <c r="W151">
        <v>0</v>
      </c>
      <c r="X151">
        <v>7</v>
      </c>
      <c r="AG151" t="s">
        <v>1713</v>
      </c>
      <c r="AH151" t="s">
        <v>1714</v>
      </c>
    </row>
    <row r="152" spans="1:34" x14ac:dyDescent="0.25">
      <c r="A152">
        <v>2</v>
      </c>
      <c r="B152" t="s">
        <v>592</v>
      </c>
      <c r="C152" t="s">
        <v>593</v>
      </c>
      <c r="D152" t="s">
        <v>619</v>
      </c>
      <c r="E152" t="s">
        <v>620</v>
      </c>
      <c r="F152" t="s">
        <v>11038</v>
      </c>
      <c r="G152" t="s">
        <v>11039</v>
      </c>
      <c r="H152" t="s">
        <v>846</v>
      </c>
      <c r="I152" t="s">
        <v>847</v>
      </c>
      <c r="J152">
        <v>1</v>
      </c>
      <c r="L152" t="s">
        <v>828</v>
      </c>
      <c r="M152" t="s">
        <v>848</v>
      </c>
      <c r="N152" t="s">
        <v>849</v>
      </c>
      <c r="O152" t="s">
        <v>1715</v>
      </c>
      <c r="P152" t="s">
        <v>24</v>
      </c>
      <c r="Q152" t="s">
        <v>25</v>
      </c>
      <c r="R152" t="s">
        <v>25</v>
      </c>
      <c r="S152" t="s">
        <v>8658</v>
      </c>
      <c r="T152" t="b">
        <v>0</v>
      </c>
      <c r="U152" t="b">
        <v>0</v>
      </c>
      <c r="V152">
        <v>2</v>
      </c>
      <c r="W152">
        <v>0</v>
      </c>
      <c r="X152">
        <v>8</v>
      </c>
      <c r="AG152" t="s">
        <v>1716</v>
      </c>
      <c r="AH152" t="s">
        <v>1717</v>
      </c>
    </row>
    <row r="153" spans="1:34" x14ac:dyDescent="0.25">
      <c r="A153">
        <v>2</v>
      </c>
      <c r="B153" t="s">
        <v>592</v>
      </c>
      <c r="C153" t="s">
        <v>593</v>
      </c>
      <c r="D153" t="s">
        <v>619</v>
      </c>
      <c r="E153" t="s">
        <v>620</v>
      </c>
      <c r="F153" t="s">
        <v>11038</v>
      </c>
      <c r="G153" t="s">
        <v>11039</v>
      </c>
      <c r="H153" t="s">
        <v>846</v>
      </c>
      <c r="I153" t="s">
        <v>847</v>
      </c>
      <c r="J153">
        <v>1</v>
      </c>
      <c r="L153" t="s">
        <v>828</v>
      </c>
      <c r="M153" t="s">
        <v>848</v>
      </c>
      <c r="N153" t="s">
        <v>849</v>
      </c>
      <c r="O153" t="s">
        <v>1718</v>
      </c>
      <c r="P153" t="s">
        <v>24</v>
      </c>
      <c r="Q153" t="s">
        <v>25</v>
      </c>
      <c r="R153" t="s">
        <v>25</v>
      </c>
      <c r="S153" t="s">
        <v>8658</v>
      </c>
      <c r="T153" t="b">
        <v>0</v>
      </c>
      <c r="U153" t="b">
        <v>0</v>
      </c>
      <c r="V153">
        <v>3</v>
      </c>
      <c r="W153">
        <v>0</v>
      </c>
      <c r="X153">
        <v>7</v>
      </c>
      <c r="AG153" t="s">
        <v>1719</v>
      </c>
      <c r="AH153" t="s">
        <v>1720</v>
      </c>
    </row>
    <row r="154" spans="1:34" x14ac:dyDescent="0.25">
      <c r="A154">
        <v>2</v>
      </c>
      <c r="B154" t="s">
        <v>592</v>
      </c>
      <c r="C154" t="s">
        <v>593</v>
      </c>
      <c r="D154" t="s">
        <v>619</v>
      </c>
      <c r="E154" t="s">
        <v>620</v>
      </c>
      <c r="F154" t="s">
        <v>11038</v>
      </c>
      <c r="G154" t="s">
        <v>11039</v>
      </c>
      <c r="H154" t="s">
        <v>846</v>
      </c>
      <c r="I154" t="s">
        <v>847</v>
      </c>
      <c r="J154">
        <v>1</v>
      </c>
      <c r="L154" t="s">
        <v>828</v>
      </c>
      <c r="M154" t="s">
        <v>848</v>
      </c>
      <c r="N154" t="s">
        <v>849</v>
      </c>
      <c r="O154" t="s">
        <v>1721</v>
      </c>
      <c r="P154" t="s">
        <v>24</v>
      </c>
      <c r="Q154" t="s">
        <v>25</v>
      </c>
      <c r="R154" t="s">
        <v>25</v>
      </c>
      <c r="S154" t="s">
        <v>8658</v>
      </c>
      <c r="T154" t="b">
        <v>0</v>
      </c>
      <c r="U154" t="b">
        <v>0</v>
      </c>
      <c r="V154">
        <v>4</v>
      </c>
      <c r="W154">
        <v>0</v>
      </c>
      <c r="X154">
        <v>6</v>
      </c>
      <c r="AG154" t="s">
        <v>1722</v>
      </c>
      <c r="AH154" t="s">
        <v>1723</v>
      </c>
    </row>
    <row r="155" spans="1:34" x14ac:dyDescent="0.25">
      <c r="A155">
        <v>2</v>
      </c>
      <c r="B155" t="s">
        <v>592</v>
      </c>
      <c r="C155" t="s">
        <v>593</v>
      </c>
      <c r="D155" t="s">
        <v>619</v>
      </c>
      <c r="E155" t="s">
        <v>620</v>
      </c>
      <c r="F155" t="s">
        <v>11038</v>
      </c>
      <c r="G155" t="s">
        <v>11039</v>
      </c>
      <c r="H155" t="s">
        <v>846</v>
      </c>
      <c r="I155" t="s">
        <v>847</v>
      </c>
      <c r="J155">
        <v>1</v>
      </c>
      <c r="L155" t="s">
        <v>828</v>
      </c>
      <c r="M155" t="s">
        <v>848</v>
      </c>
      <c r="N155" t="s">
        <v>849</v>
      </c>
      <c r="O155" t="s">
        <v>1724</v>
      </c>
      <c r="P155" t="s">
        <v>91</v>
      </c>
      <c r="Q155" t="s">
        <v>8644</v>
      </c>
      <c r="R155" t="s">
        <v>8488</v>
      </c>
      <c r="S155" t="s">
        <v>8643</v>
      </c>
      <c r="T155" t="b">
        <v>1</v>
      </c>
      <c r="U155" t="b">
        <v>0</v>
      </c>
      <c r="V155">
        <v>1</v>
      </c>
      <c r="W155">
        <v>40</v>
      </c>
      <c r="X155">
        <v>8</v>
      </c>
      <c r="AG155" t="s">
        <v>1725</v>
      </c>
      <c r="AH155" t="s">
        <v>1726</v>
      </c>
    </row>
    <row r="156" spans="1:34" x14ac:dyDescent="0.25">
      <c r="A156">
        <v>2</v>
      </c>
      <c r="B156" t="s">
        <v>592</v>
      </c>
      <c r="C156" t="s">
        <v>593</v>
      </c>
      <c r="D156" t="s">
        <v>619</v>
      </c>
      <c r="E156" t="s">
        <v>620</v>
      </c>
      <c r="F156" t="s">
        <v>11038</v>
      </c>
      <c r="G156" t="s">
        <v>11039</v>
      </c>
      <c r="H156" t="s">
        <v>846</v>
      </c>
      <c r="I156" t="s">
        <v>847</v>
      </c>
      <c r="J156">
        <v>1</v>
      </c>
      <c r="L156" t="s">
        <v>828</v>
      </c>
      <c r="M156" t="s">
        <v>848</v>
      </c>
      <c r="N156" t="s">
        <v>849</v>
      </c>
      <c r="O156" t="s">
        <v>1727</v>
      </c>
      <c r="P156" t="s">
        <v>91</v>
      </c>
      <c r="Q156" t="s">
        <v>8644</v>
      </c>
      <c r="R156" t="s">
        <v>8488</v>
      </c>
      <c r="S156" t="s">
        <v>8643</v>
      </c>
      <c r="T156" t="b">
        <v>1</v>
      </c>
      <c r="U156" t="b">
        <v>0</v>
      </c>
      <c r="V156">
        <v>2</v>
      </c>
      <c r="W156">
        <v>45</v>
      </c>
      <c r="X156">
        <v>5</v>
      </c>
      <c r="AG156" t="s">
        <v>1725</v>
      </c>
      <c r="AH156" t="s">
        <v>1728</v>
      </c>
    </row>
    <row r="157" spans="1:34" x14ac:dyDescent="0.25">
      <c r="A157">
        <v>2</v>
      </c>
      <c r="B157" t="s">
        <v>592</v>
      </c>
      <c r="C157" t="s">
        <v>593</v>
      </c>
      <c r="D157" t="s">
        <v>619</v>
      </c>
      <c r="E157" t="s">
        <v>620</v>
      </c>
      <c r="F157" t="s">
        <v>11038</v>
      </c>
      <c r="G157" t="s">
        <v>11039</v>
      </c>
      <c r="H157" t="s">
        <v>846</v>
      </c>
      <c r="I157" t="s">
        <v>847</v>
      </c>
      <c r="J157">
        <v>1</v>
      </c>
      <c r="L157" t="s">
        <v>828</v>
      </c>
      <c r="M157" t="s">
        <v>848</v>
      </c>
      <c r="N157" t="s">
        <v>849</v>
      </c>
      <c r="O157" t="s">
        <v>1729</v>
      </c>
      <c r="P157" t="s">
        <v>91</v>
      </c>
      <c r="Q157" t="s">
        <v>8644</v>
      </c>
      <c r="R157" t="s">
        <v>8488</v>
      </c>
      <c r="S157" t="s">
        <v>8643</v>
      </c>
      <c r="T157" t="b">
        <v>1</v>
      </c>
      <c r="U157" t="b">
        <v>0</v>
      </c>
      <c r="V157">
        <v>3</v>
      </c>
      <c r="W157">
        <v>45</v>
      </c>
      <c r="X157">
        <v>3</v>
      </c>
      <c r="AF157" t="s">
        <v>1730</v>
      </c>
      <c r="AG157" t="s">
        <v>1731</v>
      </c>
      <c r="AH157" t="s">
        <v>1732</v>
      </c>
    </row>
    <row r="158" spans="1:34" x14ac:dyDescent="0.25">
      <c r="A158">
        <v>2</v>
      </c>
      <c r="B158" t="s">
        <v>592</v>
      </c>
      <c r="C158" t="s">
        <v>593</v>
      </c>
      <c r="D158" t="s">
        <v>619</v>
      </c>
      <c r="E158" t="s">
        <v>620</v>
      </c>
      <c r="F158" t="s">
        <v>11038</v>
      </c>
      <c r="G158" t="s">
        <v>11039</v>
      </c>
      <c r="H158" t="s">
        <v>846</v>
      </c>
      <c r="I158" t="s">
        <v>847</v>
      </c>
      <c r="J158">
        <v>1</v>
      </c>
      <c r="L158" t="s">
        <v>828</v>
      </c>
      <c r="M158" t="s">
        <v>848</v>
      </c>
      <c r="N158" t="s">
        <v>849</v>
      </c>
      <c r="O158" t="s">
        <v>1733</v>
      </c>
      <c r="P158" t="s">
        <v>91</v>
      </c>
      <c r="Q158" t="s">
        <v>8644</v>
      </c>
      <c r="R158" t="s">
        <v>8488</v>
      </c>
      <c r="S158" t="s">
        <v>8643</v>
      </c>
      <c r="T158" t="b">
        <v>1</v>
      </c>
      <c r="U158" t="b">
        <v>0</v>
      </c>
      <c r="V158">
        <v>4</v>
      </c>
      <c r="W158">
        <v>40</v>
      </c>
      <c r="X158">
        <v>3</v>
      </c>
      <c r="AF158" t="s">
        <v>1730</v>
      </c>
      <c r="AG158" t="s">
        <v>1731</v>
      </c>
      <c r="AH158" t="s">
        <v>1734</v>
      </c>
    </row>
    <row r="159" spans="1:34" x14ac:dyDescent="0.25">
      <c r="A159">
        <v>2</v>
      </c>
      <c r="B159" t="s">
        <v>592</v>
      </c>
      <c r="C159" t="s">
        <v>593</v>
      </c>
      <c r="D159" t="s">
        <v>619</v>
      </c>
      <c r="E159" t="s">
        <v>620</v>
      </c>
      <c r="F159" t="s">
        <v>11038</v>
      </c>
      <c r="G159" t="s">
        <v>11039</v>
      </c>
      <c r="H159" t="s">
        <v>846</v>
      </c>
      <c r="I159" t="s">
        <v>847</v>
      </c>
      <c r="J159">
        <v>1</v>
      </c>
      <c r="L159" t="s">
        <v>828</v>
      </c>
      <c r="M159" t="s">
        <v>848</v>
      </c>
      <c r="N159" t="s">
        <v>849</v>
      </c>
      <c r="O159" t="s">
        <v>1735</v>
      </c>
      <c r="P159" t="s">
        <v>91</v>
      </c>
      <c r="Q159" t="s">
        <v>8644</v>
      </c>
      <c r="R159" t="s">
        <v>8488</v>
      </c>
      <c r="S159" t="s">
        <v>8643</v>
      </c>
      <c r="T159" t="b">
        <v>1</v>
      </c>
      <c r="U159" t="b">
        <v>0</v>
      </c>
      <c r="V159">
        <v>5</v>
      </c>
      <c r="W159">
        <v>35</v>
      </c>
      <c r="X159">
        <v>3</v>
      </c>
      <c r="AF159" t="s">
        <v>1730</v>
      </c>
      <c r="AG159" t="s">
        <v>1736</v>
      </c>
      <c r="AH159" t="s">
        <v>1737</v>
      </c>
    </row>
    <row r="160" spans="1:34" x14ac:dyDescent="0.25">
      <c r="A160">
        <v>2</v>
      </c>
      <c r="B160" t="s">
        <v>592</v>
      </c>
      <c r="C160" t="s">
        <v>593</v>
      </c>
      <c r="D160" t="s">
        <v>619</v>
      </c>
      <c r="E160" t="s">
        <v>620</v>
      </c>
      <c r="F160" t="s">
        <v>11038</v>
      </c>
      <c r="G160" t="s">
        <v>11039</v>
      </c>
      <c r="H160" t="s">
        <v>846</v>
      </c>
      <c r="I160" t="s">
        <v>847</v>
      </c>
      <c r="J160">
        <v>1</v>
      </c>
      <c r="L160" t="s">
        <v>828</v>
      </c>
      <c r="M160" t="s">
        <v>848</v>
      </c>
      <c r="N160" t="s">
        <v>849</v>
      </c>
      <c r="O160" t="s">
        <v>1738</v>
      </c>
      <c r="P160" t="s">
        <v>91</v>
      </c>
      <c r="Q160" t="s">
        <v>8644</v>
      </c>
      <c r="R160" t="s">
        <v>8488</v>
      </c>
      <c r="S160" t="s">
        <v>8643</v>
      </c>
      <c r="T160" t="b">
        <v>1</v>
      </c>
      <c r="U160" t="b">
        <v>0</v>
      </c>
      <c r="V160">
        <v>6</v>
      </c>
      <c r="W160">
        <v>30</v>
      </c>
      <c r="X160">
        <v>2</v>
      </c>
      <c r="AF160" t="s">
        <v>1730</v>
      </c>
      <c r="AG160" t="s">
        <v>1736</v>
      </c>
      <c r="AH160" t="s">
        <v>849</v>
      </c>
    </row>
    <row r="161" spans="1:34" x14ac:dyDescent="0.25">
      <c r="A161">
        <v>2</v>
      </c>
      <c r="B161" t="s">
        <v>592</v>
      </c>
      <c r="C161" t="s">
        <v>593</v>
      </c>
      <c r="D161" t="s">
        <v>619</v>
      </c>
      <c r="E161" t="s">
        <v>620</v>
      </c>
      <c r="F161" t="s">
        <v>11038</v>
      </c>
      <c r="G161" t="s">
        <v>11039</v>
      </c>
      <c r="H161" t="s">
        <v>850</v>
      </c>
      <c r="I161" t="s">
        <v>851</v>
      </c>
      <c r="J161">
        <v>2</v>
      </c>
      <c r="L161" t="s">
        <v>833</v>
      </c>
      <c r="M161" t="s">
        <v>852</v>
      </c>
      <c r="N161" t="s">
        <v>853</v>
      </c>
      <c r="O161" t="s">
        <v>1739</v>
      </c>
      <c r="P161" t="s">
        <v>159</v>
      </c>
      <c r="Q161" t="s">
        <v>148</v>
      </c>
      <c r="R161" t="s">
        <v>8659</v>
      </c>
      <c r="S161" t="s">
        <v>149</v>
      </c>
      <c r="T161" t="b">
        <v>0</v>
      </c>
      <c r="U161" t="b">
        <v>0</v>
      </c>
      <c r="V161">
        <v>1</v>
      </c>
      <c r="W161">
        <v>90</v>
      </c>
      <c r="X161">
        <v>12</v>
      </c>
      <c r="AG161" t="s">
        <v>1740</v>
      </c>
      <c r="AH161" t="s">
        <v>852</v>
      </c>
    </row>
    <row r="162" spans="1:34" x14ac:dyDescent="0.25">
      <c r="A162">
        <v>2</v>
      </c>
      <c r="B162" t="s">
        <v>592</v>
      </c>
      <c r="C162" t="s">
        <v>593</v>
      </c>
      <c r="D162" t="s">
        <v>619</v>
      </c>
      <c r="E162" t="s">
        <v>620</v>
      </c>
      <c r="F162" t="s">
        <v>11038</v>
      </c>
      <c r="G162" t="s">
        <v>11039</v>
      </c>
      <c r="H162" t="s">
        <v>850</v>
      </c>
      <c r="I162" t="s">
        <v>851</v>
      </c>
      <c r="J162">
        <v>2</v>
      </c>
      <c r="L162" t="s">
        <v>833</v>
      </c>
      <c r="M162" t="s">
        <v>852</v>
      </c>
      <c r="N162" t="s">
        <v>853</v>
      </c>
      <c r="O162" t="s">
        <v>1741</v>
      </c>
      <c r="P162" t="s">
        <v>159</v>
      </c>
      <c r="Q162" t="s">
        <v>148</v>
      </c>
      <c r="R162" t="s">
        <v>8659</v>
      </c>
      <c r="S162" t="s">
        <v>149</v>
      </c>
      <c r="T162" t="b">
        <v>0</v>
      </c>
      <c r="U162" t="b">
        <v>0</v>
      </c>
      <c r="V162">
        <v>2</v>
      </c>
      <c r="W162">
        <v>140</v>
      </c>
      <c r="X162">
        <v>10</v>
      </c>
      <c r="AG162" t="s">
        <v>1742</v>
      </c>
      <c r="AH162" t="s">
        <v>1743</v>
      </c>
    </row>
    <row r="163" spans="1:34" x14ac:dyDescent="0.25">
      <c r="A163">
        <v>2</v>
      </c>
      <c r="B163" t="s">
        <v>592</v>
      </c>
      <c r="C163" t="s">
        <v>593</v>
      </c>
      <c r="D163" t="s">
        <v>619</v>
      </c>
      <c r="E163" t="s">
        <v>620</v>
      </c>
      <c r="F163" t="s">
        <v>11038</v>
      </c>
      <c r="G163" t="s">
        <v>11039</v>
      </c>
      <c r="H163" t="s">
        <v>850</v>
      </c>
      <c r="I163" t="s">
        <v>851</v>
      </c>
      <c r="J163">
        <v>2</v>
      </c>
      <c r="L163" t="s">
        <v>833</v>
      </c>
      <c r="M163" t="s">
        <v>852</v>
      </c>
      <c r="N163" t="s">
        <v>853</v>
      </c>
      <c r="O163" t="s">
        <v>1744</v>
      </c>
      <c r="P163" t="s">
        <v>159</v>
      </c>
      <c r="Q163" t="s">
        <v>148</v>
      </c>
      <c r="R163" t="s">
        <v>8659</v>
      </c>
      <c r="S163" t="s">
        <v>149</v>
      </c>
      <c r="T163" t="b">
        <v>0</v>
      </c>
      <c r="U163" t="b">
        <v>0</v>
      </c>
      <c r="V163">
        <v>3</v>
      </c>
      <c r="W163">
        <v>160</v>
      </c>
      <c r="X163">
        <v>8</v>
      </c>
      <c r="AE163" t="s">
        <v>1745</v>
      </c>
      <c r="AG163" t="s">
        <v>1746</v>
      </c>
      <c r="AH163" t="s">
        <v>1747</v>
      </c>
    </row>
    <row r="164" spans="1:34" x14ac:dyDescent="0.25">
      <c r="A164">
        <v>2</v>
      </c>
      <c r="B164" t="s">
        <v>592</v>
      </c>
      <c r="C164" t="s">
        <v>593</v>
      </c>
      <c r="D164" t="s">
        <v>619</v>
      </c>
      <c r="E164" t="s">
        <v>620</v>
      </c>
      <c r="F164" t="s">
        <v>11038</v>
      </c>
      <c r="G164" t="s">
        <v>11039</v>
      </c>
      <c r="H164" t="s">
        <v>850</v>
      </c>
      <c r="I164" t="s">
        <v>851</v>
      </c>
      <c r="J164">
        <v>2</v>
      </c>
      <c r="L164" t="s">
        <v>833</v>
      </c>
      <c r="M164" t="s">
        <v>852</v>
      </c>
      <c r="N164" t="s">
        <v>853</v>
      </c>
      <c r="O164" t="s">
        <v>1748</v>
      </c>
      <c r="P164" t="s">
        <v>159</v>
      </c>
      <c r="Q164" t="s">
        <v>148</v>
      </c>
      <c r="R164" t="s">
        <v>8659</v>
      </c>
      <c r="S164" t="s">
        <v>149</v>
      </c>
      <c r="T164" t="b">
        <v>0</v>
      </c>
      <c r="U164" t="b">
        <v>0</v>
      </c>
      <c r="V164">
        <v>4</v>
      </c>
      <c r="W164">
        <v>180</v>
      </c>
      <c r="X164">
        <v>3</v>
      </c>
      <c r="AE164" t="s">
        <v>1745</v>
      </c>
      <c r="AG164" t="s">
        <v>1746</v>
      </c>
      <c r="AH164" t="s">
        <v>1749</v>
      </c>
    </row>
    <row r="165" spans="1:34" x14ac:dyDescent="0.25">
      <c r="A165">
        <v>2</v>
      </c>
      <c r="B165" t="s">
        <v>592</v>
      </c>
      <c r="C165" t="s">
        <v>593</v>
      </c>
      <c r="D165" t="s">
        <v>619</v>
      </c>
      <c r="E165" t="s">
        <v>620</v>
      </c>
      <c r="F165" t="s">
        <v>11038</v>
      </c>
      <c r="G165" t="s">
        <v>11039</v>
      </c>
      <c r="H165" t="s">
        <v>850</v>
      </c>
      <c r="I165" t="s">
        <v>851</v>
      </c>
      <c r="J165">
        <v>2</v>
      </c>
      <c r="L165" t="s">
        <v>833</v>
      </c>
      <c r="M165" t="s">
        <v>852</v>
      </c>
      <c r="N165" t="s">
        <v>853</v>
      </c>
      <c r="O165" t="s">
        <v>1750</v>
      </c>
      <c r="P165" t="s">
        <v>1404</v>
      </c>
      <c r="Q165" t="s">
        <v>148</v>
      </c>
      <c r="R165" t="s">
        <v>8659</v>
      </c>
      <c r="S165" t="s">
        <v>149</v>
      </c>
      <c r="T165" t="b">
        <v>0</v>
      </c>
      <c r="U165" t="b">
        <v>0</v>
      </c>
      <c r="V165">
        <v>1</v>
      </c>
      <c r="W165">
        <v>45</v>
      </c>
      <c r="X165">
        <v>10</v>
      </c>
      <c r="AB165">
        <v>2</v>
      </c>
      <c r="AC165">
        <v>1</v>
      </c>
      <c r="AD165">
        <v>2</v>
      </c>
      <c r="AG165" t="s">
        <v>1751</v>
      </c>
      <c r="AH165" t="s">
        <v>1752</v>
      </c>
    </row>
    <row r="166" spans="1:34" x14ac:dyDescent="0.25">
      <c r="A166">
        <v>2</v>
      </c>
      <c r="B166" t="s">
        <v>592</v>
      </c>
      <c r="C166" t="s">
        <v>593</v>
      </c>
      <c r="D166" t="s">
        <v>619</v>
      </c>
      <c r="E166" t="s">
        <v>620</v>
      </c>
      <c r="F166" t="s">
        <v>11038</v>
      </c>
      <c r="G166" t="s">
        <v>11039</v>
      </c>
      <c r="H166" t="s">
        <v>850</v>
      </c>
      <c r="I166" t="s">
        <v>851</v>
      </c>
      <c r="J166">
        <v>2</v>
      </c>
      <c r="L166" t="s">
        <v>833</v>
      </c>
      <c r="M166" t="s">
        <v>852</v>
      </c>
      <c r="N166" t="s">
        <v>853</v>
      </c>
      <c r="O166" t="s">
        <v>1753</v>
      </c>
      <c r="P166" t="s">
        <v>1404</v>
      </c>
      <c r="Q166" t="s">
        <v>148</v>
      </c>
      <c r="R166" t="s">
        <v>8659</v>
      </c>
      <c r="S166" t="s">
        <v>149</v>
      </c>
      <c r="T166" t="b">
        <v>0</v>
      </c>
      <c r="U166" t="b">
        <v>0</v>
      </c>
      <c r="V166">
        <v>2</v>
      </c>
      <c r="W166">
        <v>45</v>
      </c>
      <c r="X166">
        <v>9</v>
      </c>
      <c r="AB166">
        <v>2</v>
      </c>
      <c r="AC166">
        <v>1</v>
      </c>
      <c r="AD166">
        <v>2</v>
      </c>
      <c r="AE166" t="s">
        <v>1745</v>
      </c>
      <c r="AG166" t="s">
        <v>1754</v>
      </c>
      <c r="AH166" t="s">
        <v>1755</v>
      </c>
    </row>
    <row r="167" spans="1:34" x14ac:dyDescent="0.25">
      <c r="A167">
        <v>2</v>
      </c>
      <c r="B167" t="s">
        <v>592</v>
      </c>
      <c r="C167" t="s">
        <v>593</v>
      </c>
      <c r="D167" t="s">
        <v>619</v>
      </c>
      <c r="E167" t="s">
        <v>620</v>
      </c>
      <c r="F167" t="s">
        <v>11038</v>
      </c>
      <c r="G167" t="s">
        <v>11039</v>
      </c>
      <c r="H167" t="s">
        <v>850</v>
      </c>
      <c r="I167" t="s">
        <v>851</v>
      </c>
      <c r="J167">
        <v>2</v>
      </c>
      <c r="L167" t="s">
        <v>833</v>
      </c>
      <c r="M167" t="s">
        <v>852</v>
      </c>
      <c r="N167" t="s">
        <v>853</v>
      </c>
      <c r="O167" t="s">
        <v>1756</v>
      </c>
      <c r="P167" t="s">
        <v>1404</v>
      </c>
      <c r="Q167" t="s">
        <v>148</v>
      </c>
      <c r="R167" t="s">
        <v>8659</v>
      </c>
      <c r="S167" t="s">
        <v>149</v>
      </c>
      <c r="T167" t="b">
        <v>0</v>
      </c>
      <c r="U167" t="b">
        <v>0</v>
      </c>
      <c r="V167">
        <v>3</v>
      </c>
      <c r="W167">
        <v>50</v>
      </c>
      <c r="X167">
        <v>8</v>
      </c>
      <c r="AB167">
        <v>2</v>
      </c>
      <c r="AC167">
        <v>1</v>
      </c>
      <c r="AD167">
        <v>2</v>
      </c>
      <c r="AE167" t="s">
        <v>1745</v>
      </c>
      <c r="AG167" t="s">
        <v>1754</v>
      </c>
      <c r="AH167" t="s">
        <v>1757</v>
      </c>
    </row>
    <row r="168" spans="1:34" x14ac:dyDescent="0.25">
      <c r="A168">
        <v>2</v>
      </c>
      <c r="B168" t="s">
        <v>592</v>
      </c>
      <c r="C168" t="s">
        <v>593</v>
      </c>
      <c r="D168" t="s">
        <v>619</v>
      </c>
      <c r="E168" t="s">
        <v>620</v>
      </c>
      <c r="F168" t="s">
        <v>11038</v>
      </c>
      <c r="G168" t="s">
        <v>11039</v>
      </c>
      <c r="H168" t="s">
        <v>850</v>
      </c>
      <c r="I168" t="s">
        <v>851</v>
      </c>
      <c r="J168">
        <v>2</v>
      </c>
      <c r="L168" t="s">
        <v>833</v>
      </c>
      <c r="M168" t="s">
        <v>852</v>
      </c>
      <c r="N168" t="s">
        <v>853</v>
      </c>
      <c r="O168" t="s">
        <v>1758</v>
      </c>
      <c r="P168" t="s">
        <v>1404</v>
      </c>
      <c r="Q168" t="s">
        <v>148</v>
      </c>
      <c r="R168" t="s">
        <v>8659</v>
      </c>
      <c r="S168" t="s">
        <v>149</v>
      </c>
      <c r="T168" t="b">
        <v>0</v>
      </c>
      <c r="U168" t="b">
        <v>0</v>
      </c>
      <c r="V168">
        <v>4</v>
      </c>
      <c r="W168">
        <v>50</v>
      </c>
      <c r="X168">
        <v>6</v>
      </c>
      <c r="AB168">
        <v>2</v>
      </c>
      <c r="AC168">
        <v>1</v>
      </c>
      <c r="AD168">
        <v>2</v>
      </c>
      <c r="AE168" t="s">
        <v>610</v>
      </c>
      <c r="AG168" t="s">
        <v>1759</v>
      </c>
      <c r="AH168" t="s">
        <v>1760</v>
      </c>
    </row>
    <row r="169" spans="1:34" x14ac:dyDescent="0.25">
      <c r="A169">
        <v>2</v>
      </c>
      <c r="B169" t="s">
        <v>592</v>
      </c>
      <c r="C169" t="s">
        <v>593</v>
      </c>
      <c r="D169" t="s">
        <v>619</v>
      </c>
      <c r="E169" t="s">
        <v>620</v>
      </c>
      <c r="F169" t="s">
        <v>11038</v>
      </c>
      <c r="G169" t="s">
        <v>11039</v>
      </c>
      <c r="H169" t="s">
        <v>850</v>
      </c>
      <c r="I169" t="s">
        <v>851</v>
      </c>
      <c r="J169">
        <v>2</v>
      </c>
      <c r="L169" t="s">
        <v>833</v>
      </c>
      <c r="M169" t="s">
        <v>852</v>
      </c>
      <c r="N169" t="s">
        <v>853</v>
      </c>
      <c r="O169" t="s">
        <v>1761</v>
      </c>
      <c r="P169" t="s">
        <v>186</v>
      </c>
      <c r="Q169" t="s">
        <v>148</v>
      </c>
      <c r="R169" t="s">
        <v>8659</v>
      </c>
      <c r="S169" t="s">
        <v>149</v>
      </c>
      <c r="T169" t="b">
        <v>1</v>
      </c>
      <c r="U169" t="b">
        <v>0</v>
      </c>
      <c r="V169">
        <v>1</v>
      </c>
      <c r="W169">
        <v>45</v>
      </c>
      <c r="X169">
        <v>3</v>
      </c>
      <c r="AF169" t="s">
        <v>1762</v>
      </c>
      <c r="AG169" t="s">
        <v>1763</v>
      </c>
      <c r="AH169" t="s">
        <v>1764</v>
      </c>
    </row>
    <row r="170" spans="1:34" x14ac:dyDescent="0.25">
      <c r="A170">
        <v>2</v>
      </c>
      <c r="B170" t="s">
        <v>592</v>
      </c>
      <c r="C170" t="s">
        <v>593</v>
      </c>
      <c r="D170" t="s">
        <v>619</v>
      </c>
      <c r="E170" t="s">
        <v>620</v>
      </c>
      <c r="F170" t="s">
        <v>11038</v>
      </c>
      <c r="G170" t="s">
        <v>11039</v>
      </c>
      <c r="H170" t="s">
        <v>850</v>
      </c>
      <c r="I170" t="s">
        <v>851</v>
      </c>
      <c r="J170">
        <v>2</v>
      </c>
      <c r="L170" t="s">
        <v>833</v>
      </c>
      <c r="M170" t="s">
        <v>852</v>
      </c>
      <c r="N170" t="s">
        <v>853</v>
      </c>
      <c r="O170" t="s">
        <v>1765</v>
      </c>
      <c r="P170" t="s">
        <v>192</v>
      </c>
      <c r="Q170" t="s">
        <v>148</v>
      </c>
      <c r="R170" t="s">
        <v>8659</v>
      </c>
      <c r="S170" t="s">
        <v>149</v>
      </c>
      <c r="T170" t="b">
        <v>1</v>
      </c>
      <c r="U170" t="b">
        <v>0</v>
      </c>
      <c r="V170">
        <v>1</v>
      </c>
      <c r="W170">
        <v>45</v>
      </c>
      <c r="X170">
        <v>3</v>
      </c>
      <c r="AF170" t="s">
        <v>1762</v>
      </c>
      <c r="AH170" t="s">
        <v>1766</v>
      </c>
    </row>
    <row r="171" spans="1:34" x14ac:dyDescent="0.25">
      <c r="A171">
        <v>2</v>
      </c>
      <c r="B171" t="s">
        <v>592</v>
      </c>
      <c r="C171" t="s">
        <v>593</v>
      </c>
      <c r="D171" t="s">
        <v>619</v>
      </c>
      <c r="E171" t="s">
        <v>620</v>
      </c>
      <c r="F171" t="s">
        <v>11038</v>
      </c>
      <c r="G171" t="s">
        <v>11039</v>
      </c>
      <c r="H171" t="s">
        <v>850</v>
      </c>
      <c r="I171" t="s">
        <v>851</v>
      </c>
      <c r="J171">
        <v>2</v>
      </c>
      <c r="L171" t="s">
        <v>833</v>
      </c>
      <c r="M171" t="s">
        <v>852</v>
      </c>
      <c r="N171" t="s">
        <v>853</v>
      </c>
      <c r="O171" t="s">
        <v>1767</v>
      </c>
      <c r="P171" t="s">
        <v>186</v>
      </c>
      <c r="Q171" t="s">
        <v>148</v>
      </c>
      <c r="R171" t="s">
        <v>8659</v>
      </c>
      <c r="S171" t="s">
        <v>149</v>
      </c>
      <c r="T171" t="b">
        <v>1</v>
      </c>
      <c r="U171" t="b">
        <v>0</v>
      </c>
      <c r="V171">
        <v>2</v>
      </c>
      <c r="W171">
        <v>45</v>
      </c>
      <c r="X171">
        <v>3</v>
      </c>
      <c r="AF171" t="s">
        <v>1768</v>
      </c>
      <c r="AG171" t="s">
        <v>1763</v>
      </c>
      <c r="AH171" t="s">
        <v>1769</v>
      </c>
    </row>
    <row r="172" spans="1:34" x14ac:dyDescent="0.25">
      <c r="A172">
        <v>2</v>
      </c>
      <c r="B172" t="s">
        <v>592</v>
      </c>
      <c r="C172" t="s">
        <v>593</v>
      </c>
      <c r="D172" t="s">
        <v>619</v>
      </c>
      <c r="E172" t="s">
        <v>620</v>
      </c>
      <c r="F172" t="s">
        <v>11038</v>
      </c>
      <c r="G172" t="s">
        <v>11039</v>
      </c>
      <c r="H172" t="s">
        <v>850</v>
      </c>
      <c r="I172" t="s">
        <v>851</v>
      </c>
      <c r="J172">
        <v>2</v>
      </c>
      <c r="L172" t="s">
        <v>833</v>
      </c>
      <c r="M172" t="s">
        <v>852</v>
      </c>
      <c r="N172" t="s">
        <v>853</v>
      </c>
      <c r="O172" t="s">
        <v>1770</v>
      </c>
      <c r="P172" t="s">
        <v>192</v>
      </c>
      <c r="Q172" t="s">
        <v>148</v>
      </c>
      <c r="R172" t="s">
        <v>8659</v>
      </c>
      <c r="S172" t="s">
        <v>149</v>
      </c>
      <c r="T172" t="b">
        <v>1</v>
      </c>
      <c r="U172" t="b">
        <v>0</v>
      </c>
      <c r="V172">
        <v>2</v>
      </c>
      <c r="W172">
        <v>45</v>
      </c>
      <c r="X172">
        <v>4</v>
      </c>
      <c r="AF172" t="s">
        <v>1768</v>
      </c>
      <c r="AH172" t="s">
        <v>1771</v>
      </c>
    </row>
    <row r="173" spans="1:34" x14ac:dyDescent="0.25">
      <c r="A173">
        <v>2</v>
      </c>
      <c r="B173" t="s">
        <v>592</v>
      </c>
      <c r="C173" t="s">
        <v>593</v>
      </c>
      <c r="D173" t="s">
        <v>619</v>
      </c>
      <c r="E173" t="s">
        <v>620</v>
      </c>
      <c r="F173" t="s">
        <v>11038</v>
      </c>
      <c r="G173" t="s">
        <v>11039</v>
      </c>
      <c r="H173" t="s">
        <v>850</v>
      </c>
      <c r="I173" t="s">
        <v>851</v>
      </c>
      <c r="J173">
        <v>2</v>
      </c>
      <c r="L173" t="s">
        <v>833</v>
      </c>
      <c r="M173" t="s">
        <v>852</v>
      </c>
      <c r="N173" t="s">
        <v>853</v>
      </c>
      <c r="O173" t="s">
        <v>1772</v>
      </c>
      <c r="P173" t="s">
        <v>186</v>
      </c>
      <c r="Q173" t="s">
        <v>148</v>
      </c>
      <c r="R173" t="s">
        <v>8659</v>
      </c>
      <c r="S173" t="s">
        <v>149</v>
      </c>
      <c r="T173" t="b">
        <v>1</v>
      </c>
      <c r="U173" t="b">
        <v>0</v>
      </c>
      <c r="V173">
        <v>3</v>
      </c>
      <c r="W173">
        <v>45</v>
      </c>
      <c r="X173">
        <v>5</v>
      </c>
      <c r="AF173" t="s">
        <v>1773</v>
      </c>
      <c r="AH173" t="s">
        <v>1774</v>
      </c>
    </row>
    <row r="174" spans="1:34" x14ac:dyDescent="0.25">
      <c r="A174">
        <v>2</v>
      </c>
      <c r="B174" t="s">
        <v>592</v>
      </c>
      <c r="C174" t="s">
        <v>593</v>
      </c>
      <c r="D174" t="s">
        <v>619</v>
      </c>
      <c r="E174" t="s">
        <v>620</v>
      </c>
      <c r="F174" t="s">
        <v>11038</v>
      </c>
      <c r="G174" t="s">
        <v>11039</v>
      </c>
      <c r="H174" t="s">
        <v>850</v>
      </c>
      <c r="I174" t="s">
        <v>851</v>
      </c>
      <c r="J174">
        <v>2</v>
      </c>
      <c r="L174" t="s">
        <v>833</v>
      </c>
      <c r="M174" t="s">
        <v>852</v>
      </c>
      <c r="N174" t="s">
        <v>853</v>
      </c>
      <c r="O174" t="s">
        <v>1775</v>
      </c>
      <c r="P174" t="s">
        <v>192</v>
      </c>
      <c r="Q174" t="s">
        <v>148</v>
      </c>
      <c r="R174" t="s">
        <v>8659</v>
      </c>
      <c r="S174" t="s">
        <v>149</v>
      </c>
      <c r="T174" t="b">
        <v>1</v>
      </c>
      <c r="U174" t="b">
        <v>0</v>
      </c>
      <c r="V174">
        <v>3</v>
      </c>
      <c r="W174">
        <v>45</v>
      </c>
      <c r="X174">
        <v>4</v>
      </c>
      <c r="AF174" t="s">
        <v>1773</v>
      </c>
      <c r="AH174" t="s">
        <v>1776</v>
      </c>
    </row>
    <row r="175" spans="1:34" x14ac:dyDescent="0.25">
      <c r="A175">
        <v>2</v>
      </c>
      <c r="B175" t="s">
        <v>592</v>
      </c>
      <c r="C175" t="s">
        <v>593</v>
      </c>
      <c r="D175" t="s">
        <v>619</v>
      </c>
      <c r="E175" t="s">
        <v>620</v>
      </c>
      <c r="F175" t="s">
        <v>11038</v>
      </c>
      <c r="G175" t="s">
        <v>11039</v>
      </c>
      <c r="H175" t="s">
        <v>850</v>
      </c>
      <c r="I175" t="s">
        <v>851</v>
      </c>
      <c r="J175">
        <v>2</v>
      </c>
      <c r="L175" t="s">
        <v>833</v>
      </c>
      <c r="M175" t="s">
        <v>852</v>
      </c>
      <c r="N175" t="s">
        <v>853</v>
      </c>
      <c r="O175" t="s">
        <v>1777</v>
      </c>
      <c r="P175" t="s">
        <v>10820</v>
      </c>
      <c r="Q175" t="s">
        <v>8650</v>
      </c>
      <c r="R175" t="s">
        <v>8637</v>
      </c>
      <c r="S175" t="s">
        <v>8643</v>
      </c>
      <c r="T175" t="b">
        <v>0</v>
      </c>
      <c r="U175" t="b">
        <v>0</v>
      </c>
      <c r="V175">
        <v>1</v>
      </c>
      <c r="W175">
        <v>20</v>
      </c>
      <c r="X175">
        <v>15</v>
      </c>
      <c r="AG175" t="s">
        <v>1778</v>
      </c>
      <c r="AH175" t="s">
        <v>1779</v>
      </c>
    </row>
    <row r="176" spans="1:34" x14ac:dyDescent="0.25">
      <c r="A176">
        <v>2</v>
      </c>
      <c r="B176" t="s">
        <v>592</v>
      </c>
      <c r="C176" t="s">
        <v>593</v>
      </c>
      <c r="D176" t="s">
        <v>619</v>
      </c>
      <c r="E176" t="s">
        <v>620</v>
      </c>
      <c r="F176" t="s">
        <v>11038</v>
      </c>
      <c r="G176" t="s">
        <v>11039</v>
      </c>
      <c r="H176" t="s">
        <v>850</v>
      </c>
      <c r="I176" t="s">
        <v>851</v>
      </c>
      <c r="J176">
        <v>2</v>
      </c>
      <c r="L176" t="s">
        <v>833</v>
      </c>
      <c r="M176" t="s">
        <v>852</v>
      </c>
      <c r="N176" t="s">
        <v>853</v>
      </c>
      <c r="O176" t="s">
        <v>1780</v>
      </c>
      <c r="P176" t="s">
        <v>10820</v>
      </c>
      <c r="Q176" t="s">
        <v>8650</v>
      </c>
      <c r="R176" t="s">
        <v>8637</v>
      </c>
      <c r="S176" t="s">
        <v>8643</v>
      </c>
      <c r="T176" t="b">
        <v>0</v>
      </c>
      <c r="U176" t="b">
        <v>0</v>
      </c>
      <c r="V176">
        <v>2</v>
      </c>
      <c r="W176">
        <v>20</v>
      </c>
      <c r="X176">
        <v>15</v>
      </c>
      <c r="AG176" t="s">
        <v>1781</v>
      </c>
      <c r="AH176" t="s">
        <v>1782</v>
      </c>
    </row>
    <row r="177" spans="1:34" x14ac:dyDescent="0.25">
      <c r="A177">
        <v>2</v>
      </c>
      <c r="B177" t="s">
        <v>592</v>
      </c>
      <c r="C177" t="s">
        <v>593</v>
      </c>
      <c r="D177" t="s">
        <v>619</v>
      </c>
      <c r="E177" t="s">
        <v>620</v>
      </c>
      <c r="F177" t="s">
        <v>11038</v>
      </c>
      <c r="G177" t="s">
        <v>11039</v>
      </c>
      <c r="H177" t="s">
        <v>850</v>
      </c>
      <c r="I177" t="s">
        <v>851</v>
      </c>
      <c r="J177">
        <v>2</v>
      </c>
      <c r="L177" t="s">
        <v>833</v>
      </c>
      <c r="M177" t="s">
        <v>852</v>
      </c>
      <c r="N177" t="s">
        <v>853</v>
      </c>
      <c r="O177" t="s">
        <v>1783</v>
      </c>
      <c r="P177" t="s">
        <v>10820</v>
      </c>
      <c r="Q177" t="s">
        <v>8650</v>
      </c>
      <c r="R177" t="s">
        <v>8637</v>
      </c>
      <c r="S177" t="s">
        <v>8643</v>
      </c>
      <c r="T177" t="b">
        <v>0</v>
      </c>
      <c r="U177" t="b">
        <v>0</v>
      </c>
      <c r="V177">
        <v>3</v>
      </c>
      <c r="W177">
        <v>20</v>
      </c>
      <c r="X177">
        <v>15</v>
      </c>
      <c r="AG177" t="s">
        <v>1784</v>
      </c>
      <c r="AH177" t="s">
        <v>1785</v>
      </c>
    </row>
    <row r="178" spans="1:34" x14ac:dyDescent="0.25">
      <c r="A178">
        <v>2</v>
      </c>
      <c r="B178" t="s">
        <v>592</v>
      </c>
      <c r="C178" t="s">
        <v>593</v>
      </c>
      <c r="D178" t="s">
        <v>619</v>
      </c>
      <c r="E178" t="s">
        <v>620</v>
      </c>
      <c r="F178" t="s">
        <v>11038</v>
      </c>
      <c r="G178" t="s">
        <v>11039</v>
      </c>
      <c r="H178" t="s">
        <v>850</v>
      </c>
      <c r="I178" t="s">
        <v>851</v>
      </c>
      <c r="J178">
        <v>2</v>
      </c>
      <c r="L178" t="s">
        <v>833</v>
      </c>
      <c r="M178" t="s">
        <v>852</v>
      </c>
      <c r="N178" t="s">
        <v>853</v>
      </c>
      <c r="O178" t="s">
        <v>1786</v>
      </c>
      <c r="P178" t="s">
        <v>10820</v>
      </c>
      <c r="Q178" t="s">
        <v>8650</v>
      </c>
      <c r="R178" t="s">
        <v>8637</v>
      </c>
      <c r="S178" t="s">
        <v>8643</v>
      </c>
      <c r="T178" t="b">
        <v>0</v>
      </c>
      <c r="U178" t="b">
        <v>0</v>
      </c>
      <c r="V178">
        <v>4</v>
      </c>
      <c r="W178">
        <v>25</v>
      </c>
      <c r="X178">
        <v>11</v>
      </c>
      <c r="AF178" t="s">
        <v>1787</v>
      </c>
      <c r="AG178" t="s">
        <v>1788</v>
      </c>
      <c r="AH178" t="s">
        <v>1789</v>
      </c>
    </row>
    <row r="179" spans="1:34" x14ac:dyDescent="0.25">
      <c r="A179">
        <v>2</v>
      </c>
      <c r="B179" t="s">
        <v>592</v>
      </c>
      <c r="C179" t="s">
        <v>593</v>
      </c>
      <c r="D179" t="s">
        <v>619</v>
      </c>
      <c r="E179" t="s">
        <v>620</v>
      </c>
      <c r="F179" t="s">
        <v>11038</v>
      </c>
      <c r="G179" t="s">
        <v>11039</v>
      </c>
      <c r="H179" t="s">
        <v>850</v>
      </c>
      <c r="I179" t="s">
        <v>851</v>
      </c>
      <c r="J179">
        <v>2</v>
      </c>
      <c r="L179" t="s">
        <v>833</v>
      </c>
      <c r="M179" t="s">
        <v>852</v>
      </c>
      <c r="N179" t="s">
        <v>853</v>
      </c>
      <c r="O179" t="s">
        <v>1790</v>
      </c>
      <c r="P179" t="s">
        <v>10820</v>
      </c>
      <c r="Q179" t="s">
        <v>8650</v>
      </c>
      <c r="R179" t="s">
        <v>8637</v>
      </c>
      <c r="S179" t="s">
        <v>8643</v>
      </c>
      <c r="T179" t="b">
        <v>0</v>
      </c>
      <c r="U179" t="b">
        <v>0</v>
      </c>
      <c r="V179">
        <v>5</v>
      </c>
      <c r="W179">
        <v>20</v>
      </c>
      <c r="X179">
        <v>6</v>
      </c>
      <c r="AF179" t="s">
        <v>1787</v>
      </c>
      <c r="AG179" t="s">
        <v>1788</v>
      </c>
      <c r="AH179" t="s">
        <v>853</v>
      </c>
    </row>
    <row r="180" spans="1:34" x14ac:dyDescent="0.25">
      <c r="A180">
        <v>2</v>
      </c>
      <c r="B180" t="s">
        <v>592</v>
      </c>
      <c r="C180" t="s">
        <v>593</v>
      </c>
      <c r="D180" t="s">
        <v>619</v>
      </c>
      <c r="E180" t="s">
        <v>620</v>
      </c>
      <c r="F180" t="s">
        <v>11038</v>
      </c>
      <c r="G180" t="s">
        <v>11039</v>
      </c>
      <c r="H180" t="s">
        <v>854</v>
      </c>
      <c r="I180" t="s">
        <v>855</v>
      </c>
      <c r="J180">
        <v>3</v>
      </c>
      <c r="L180" t="s">
        <v>838</v>
      </c>
      <c r="M180" t="s">
        <v>856</v>
      </c>
      <c r="N180" t="s">
        <v>857</v>
      </c>
      <c r="O180" t="s">
        <v>1791</v>
      </c>
      <c r="P180" t="s">
        <v>15</v>
      </c>
      <c r="Q180" t="s">
        <v>2</v>
      </c>
      <c r="R180" t="s">
        <v>2</v>
      </c>
      <c r="S180" t="s">
        <v>8646</v>
      </c>
      <c r="T180" t="b">
        <v>1</v>
      </c>
      <c r="U180" t="b">
        <v>1</v>
      </c>
      <c r="V180">
        <v>1</v>
      </c>
      <c r="W180">
        <v>50</v>
      </c>
      <c r="Y180">
        <v>75</v>
      </c>
      <c r="AG180" t="s">
        <v>1792</v>
      </c>
      <c r="AH180" t="s">
        <v>856</v>
      </c>
    </row>
    <row r="181" spans="1:34" x14ac:dyDescent="0.25">
      <c r="A181">
        <v>2</v>
      </c>
      <c r="B181" t="s">
        <v>592</v>
      </c>
      <c r="C181" t="s">
        <v>593</v>
      </c>
      <c r="D181" t="s">
        <v>619</v>
      </c>
      <c r="E181" t="s">
        <v>620</v>
      </c>
      <c r="F181" t="s">
        <v>11038</v>
      </c>
      <c r="G181" t="s">
        <v>11039</v>
      </c>
      <c r="H181" t="s">
        <v>854</v>
      </c>
      <c r="I181" t="s">
        <v>855</v>
      </c>
      <c r="J181">
        <v>3</v>
      </c>
      <c r="L181" t="s">
        <v>838</v>
      </c>
      <c r="M181" t="s">
        <v>856</v>
      </c>
      <c r="N181" t="s">
        <v>857</v>
      </c>
      <c r="O181" t="s">
        <v>1793</v>
      </c>
      <c r="P181" t="s">
        <v>15</v>
      </c>
      <c r="Q181" t="s">
        <v>2</v>
      </c>
      <c r="R181" t="s">
        <v>2</v>
      </c>
      <c r="S181" t="s">
        <v>8646</v>
      </c>
      <c r="T181" t="b">
        <v>1</v>
      </c>
      <c r="U181" t="b">
        <v>1</v>
      </c>
      <c r="V181">
        <v>2</v>
      </c>
      <c r="W181">
        <v>50</v>
      </c>
      <c r="Y181">
        <v>75</v>
      </c>
      <c r="AG181" t="s">
        <v>1792</v>
      </c>
      <c r="AH181" t="s">
        <v>1794</v>
      </c>
    </row>
    <row r="182" spans="1:34" x14ac:dyDescent="0.25">
      <c r="A182">
        <v>2</v>
      </c>
      <c r="B182" t="s">
        <v>592</v>
      </c>
      <c r="C182" t="s">
        <v>593</v>
      </c>
      <c r="D182" t="s">
        <v>619</v>
      </c>
      <c r="E182" t="s">
        <v>620</v>
      </c>
      <c r="F182" t="s">
        <v>11038</v>
      </c>
      <c r="G182" t="s">
        <v>11039</v>
      </c>
      <c r="H182" t="s">
        <v>854</v>
      </c>
      <c r="I182" t="s">
        <v>855</v>
      </c>
      <c r="J182">
        <v>3</v>
      </c>
      <c r="L182" t="s">
        <v>838</v>
      </c>
      <c r="M182" t="s">
        <v>856</v>
      </c>
      <c r="N182" t="s">
        <v>857</v>
      </c>
      <c r="O182" t="s">
        <v>1795</v>
      </c>
      <c r="P182" t="s">
        <v>15</v>
      </c>
      <c r="Q182" t="s">
        <v>2</v>
      </c>
      <c r="R182" t="s">
        <v>2</v>
      </c>
      <c r="S182" t="s">
        <v>8646</v>
      </c>
      <c r="T182" t="b">
        <v>1</v>
      </c>
      <c r="U182" t="b">
        <v>1</v>
      </c>
      <c r="V182">
        <v>3</v>
      </c>
      <c r="W182">
        <v>50</v>
      </c>
      <c r="Y182">
        <v>75</v>
      </c>
      <c r="AG182" t="s">
        <v>1796</v>
      </c>
      <c r="AH182" t="s">
        <v>1797</v>
      </c>
    </row>
    <row r="183" spans="1:34" x14ac:dyDescent="0.25">
      <c r="A183">
        <v>2</v>
      </c>
      <c r="B183" t="s">
        <v>592</v>
      </c>
      <c r="C183" t="s">
        <v>593</v>
      </c>
      <c r="D183" t="s">
        <v>619</v>
      </c>
      <c r="E183" t="s">
        <v>620</v>
      </c>
      <c r="F183" t="s">
        <v>11038</v>
      </c>
      <c r="G183" t="s">
        <v>11039</v>
      </c>
      <c r="H183" t="s">
        <v>854</v>
      </c>
      <c r="I183" t="s">
        <v>855</v>
      </c>
      <c r="J183">
        <v>3</v>
      </c>
      <c r="L183" t="s">
        <v>838</v>
      </c>
      <c r="M183" t="s">
        <v>856</v>
      </c>
      <c r="N183" t="s">
        <v>857</v>
      </c>
      <c r="O183" t="s">
        <v>1798</v>
      </c>
      <c r="P183" t="s">
        <v>15</v>
      </c>
      <c r="Q183" t="s">
        <v>2</v>
      </c>
      <c r="R183" t="s">
        <v>2</v>
      </c>
      <c r="S183" t="s">
        <v>8646</v>
      </c>
      <c r="T183" t="b">
        <v>1</v>
      </c>
      <c r="U183" t="b">
        <v>1</v>
      </c>
      <c r="V183">
        <v>4</v>
      </c>
      <c r="W183">
        <v>50</v>
      </c>
      <c r="Y183">
        <v>75</v>
      </c>
      <c r="AG183" t="s">
        <v>1799</v>
      </c>
      <c r="AH183" t="s">
        <v>1800</v>
      </c>
    </row>
    <row r="184" spans="1:34" x14ac:dyDescent="0.25">
      <c r="A184">
        <v>2</v>
      </c>
      <c r="B184" t="s">
        <v>592</v>
      </c>
      <c r="C184" t="s">
        <v>593</v>
      </c>
      <c r="D184" t="s">
        <v>619</v>
      </c>
      <c r="E184" t="s">
        <v>620</v>
      </c>
      <c r="F184" t="s">
        <v>11038</v>
      </c>
      <c r="G184" t="s">
        <v>11039</v>
      </c>
      <c r="H184" t="s">
        <v>854</v>
      </c>
      <c r="I184" t="s">
        <v>855</v>
      </c>
      <c r="J184">
        <v>3</v>
      </c>
      <c r="L184" t="s">
        <v>838</v>
      </c>
      <c r="M184" t="s">
        <v>856</v>
      </c>
      <c r="N184" t="s">
        <v>857</v>
      </c>
      <c r="O184" t="s">
        <v>1801</v>
      </c>
      <c r="P184" t="s">
        <v>15</v>
      </c>
      <c r="Q184" t="s">
        <v>2</v>
      </c>
      <c r="R184" t="s">
        <v>2</v>
      </c>
      <c r="S184" t="s">
        <v>8646</v>
      </c>
      <c r="T184" t="b">
        <v>1</v>
      </c>
      <c r="U184" t="b">
        <v>1</v>
      </c>
      <c r="V184">
        <v>5</v>
      </c>
      <c r="W184">
        <v>50</v>
      </c>
      <c r="Y184">
        <v>75</v>
      </c>
      <c r="AG184" t="s">
        <v>1799</v>
      </c>
      <c r="AH184" t="s">
        <v>1802</v>
      </c>
    </row>
    <row r="185" spans="1:34" x14ac:dyDescent="0.25">
      <c r="A185">
        <v>2</v>
      </c>
      <c r="B185" t="s">
        <v>592</v>
      </c>
      <c r="C185" t="s">
        <v>593</v>
      </c>
      <c r="D185" t="s">
        <v>619</v>
      </c>
      <c r="E185" t="s">
        <v>620</v>
      </c>
      <c r="F185" t="s">
        <v>11038</v>
      </c>
      <c r="G185" t="s">
        <v>11039</v>
      </c>
      <c r="H185" t="s">
        <v>854</v>
      </c>
      <c r="I185" t="s">
        <v>855</v>
      </c>
      <c r="J185">
        <v>3</v>
      </c>
      <c r="L185" t="s">
        <v>838</v>
      </c>
      <c r="M185" t="s">
        <v>856</v>
      </c>
      <c r="N185" t="s">
        <v>857</v>
      </c>
      <c r="O185" t="s">
        <v>1803</v>
      </c>
      <c r="P185" t="s">
        <v>51</v>
      </c>
      <c r="Q185" t="s">
        <v>25</v>
      </c>
      <c r="R185" t="s">
        <v>25</v>
      </c>
      <c r="S185" t="s">
        <v>26</v>
      </c>
      <c r="T185" t="b">
        <v>0</v>
      </c>
      <c r="U185" t="b">
        <v>0</v>
      </c>
      <c r="V185">
        <v>1</v>
      </c>
      <c r="W185">
        <v>140</v>
      </c>
      <c r="X185">
        <v>12</v>
      </c>
      <c r="AG185" t="s">
        <v>1804</v>
      </c>
      <c r="AH185" t="s">
        <v>1805</v>
      </c>
    </row>
    <row r="186" spans="1:34" x14ac:dyDescent="0.25">
      <c r="A186">
        <v>2</v>
      </c>
      <c r="B186" t="s">
        <v>592</v>
      </c>
      <c r="C186" t="s">
        <v>593</v>
      </c>
      <c r="D186" t="s">
        <v>619</v>
      </c>
      <c r="E186" t="s">
        <v>620</v>
      </c>
      <c r="F186" t="s">
        <v>11038</v>
      </c>
      <c r="G186" t="s">
        <v>11039</v>
      </c>
      <c r="H186" t="s">
        <v>854</v>
      </c>
      <c r="I186" t="s">
        <v>855</v>
      </c>
      <c r="J186">
        <v>3</v>
      </c>
      <c r="L186" t="s">
        <v>838</v>
      </c>
      <c r="M186" t="s">
        <v>856</v>
      </c>
      <c r="N186" t="s">
        <v>857</v>
      </c>
      <c r="O186" t="s">
        <v>1806</v>
      </c>
      <c r="P186" t="s">
        <v>51</v>
      </c>
      <c r="Q186" t="s">
        <v>25</v>
      </c>
      <c r="R186" t="s">
        <v>25</v>
      </c>
      <c r="S186" t="s">
        <v>26</v>
      </c>
      <c r="T186" t="b">
        <v>0</v>
      </c>
      <c r="U186" t="b">
        <v>0</v>
      </c>
      <c r="V186">
        <v>2</v>
      </c>
      <c r="W186">
        <v>140</v>
      </c>
      <c r="X186">
        <v>12</v>
      </c>
      <c r="AG186" t="s">
        <v>1804</v>
      </c>
      <c r="AH186" t="s">
        <v>1807</v>
      </c>
    </row>
    <row r="187" spans="1:34" x14ac:dyDescent="0.25">
      <c r="A187">
        <v>2</v>
      </c>
      <c r="B187" t="s">
        <v>592</v>
      </c>
      <c r="C187" t="s">
        <v>593</v>
      </c>
      <c r="D187" t="s">
        <v>619</v>
      </c>
      <c r="E187" t="s">
        <v>620</v>
      </c>
      <c r="F187" t="s">
        <v>11038</v>
      </c>
      <c r="G187" t="s">
        <v>11039</v>
      </c>
      <c r="H187" t="s">
        <v>854</v>
      </c>
      <c r="I187" t="s">
        <v>855</v>
      </c>
      <c r="J187">
        <v>3</v>
      </c>
      <c r="L187" t="s">
        <v>838</v>
      </c>
      <c r="M187" t="s">
        <v>856</v>
      </c>
      <c r="N187" t="s">
        <v>857</v>
      </c>
      <c r="O187" t="s">
        <v>1808</v>
      </c>
      <c r="P187" t="s">
        <v>51</v>
      </c>
      <c r="Q187" t="s">
        <v>25</v>
      </c>
      <c r="R187" t="s">
        <v>25</v>
      </c>
      <c r="S187" t="s">
        <v>26</v>
      </c>
      <c r="T187" t="b">
        <v>0</v>
      </c>
      <c r="U187" t="b">
        <v>0</v>
      </c>
      <c r="V187">
        <v>3</v>
      </c>
      <c r="W187">
        <v>145</v>
      </c>
      <c r="X187">
        <v>11</v>
      </c>
      <c r="AB187">
        <v>2</v>
      </c>
      <c r="AC187">
        <v>1</v>
      </c>
      <c r="AD187">
        <v>2</v>
      </c>
      <c r="AE187" t="s">
        <v>610</v>
      </c>
      <c r="AG187" t="s">
        <v>1809</v>
      </c>
      <c r="AH187" t="s">
        <v>1810</v>
      </c>
    </row>
    <row r="188" spans="1:34" x14ac:dyDescent="0.25">
      <c r="A188">
        <v>2</v>
      </c>
      <c r="B188" t="s">
        <v>592</v>
      </c>
      <c r="C188" t="s">
        <v>593</v>
      </c>
      <c r="D188" t="s">
        <v>619</v>
      </c>
      <c r="E188" t="s">
        <v>620</v>
      </c>
      <c r="F188" t="s">
        <v>11038</v>
      </c>
      <c r="G188" t="s">
        <v>11039</v>
      </c>
      <c r="H188" t="s">
        <v>854</v>
      </c>
      <c r="I188" t="s">
        <v>855</v>
      </c>
      <c r="J188">
        <v>3</v>
      </c>
      <c r="L188" t="s">
        <v>838</v>
      </c>
      <c r="M188" t="s">
        <v>856</v>
      </c>
      <c r="N188" t="s">
        <v>857</v>
      </c>
      <c r="O188" t="s">
        <v>1811</v>
      </c>
      <c r="P188" t="s">
        <v>51</v>
      </c>
      <c r="Q188" t="s">
        <v>25</v>
      </c>
      <c r="R188" t="s">
        <v>25</v>
      </c>
      <c r="S188" t="s">
        <v>26</v>
      </c>
      <c r="T188" t="b">
        <v>0</v>
      </c>
      <c r="U188" t="b">
        <v>0</v>
      </c>
      <c r="V188">
        <v>4</v>
      </c>
      <c r="W188">
        <v>145</v>
      </c>
      <c r="X188">
        <v>10</v>
      </c>
      <c r="AB188">
        <v>2</v>
      </c>
      <c r="AC188">
        <v>1</v>
      </c>
      <c r="AD188">
        <v>2</v>
      </c>
      <c r="AE188" t="s">
        <v>1646</v>
      </c>
      <c r="AG188" t="s">
        <v>1812</v>
      </c>
      <c r="AH188" t="s">
        <v>1813</v>
      </c>
    </row>
    <row r="189" spans="1:34" x14ac:dyDescent="0.25">
      <c r="A189">
        <v>2</v>
      </c>
      <c r="B189" t="s">
        <v>592</v>
      </c>
      <c r="C189" t="s">
        <v>593</v>
      </c>
      <c r="D189" t="s">
        <v>619</v>
      </c>
      <c r="E189" t="s">
        <v>620</v>
      </c>
      <c r="F189" t="s">
        <v>11038</v>
      </c>
      <c r="G189" t="s">
        <v>11039</v>
      </c>
      <c r="H189" t="s">
        <v>854</v>
      </c>
      <c r="I189" t="s">
        <v>855</v>
      </c>
      <c r="J189">
        <v>3</v>
      </c>
      <c r="L189" t="s">
        <v>838</v>
      </c>
      <c r="M189" t="s">
        <v>856</v>
      </c>
      <c r="N189" t="s">
        <v>857</v>
      </c>
      <c r="O189" t="s">
        <v>1814</v>
      </c>
      <c r="P189" t="s">
        <v>73</v>
      </c>
      <c r="Q189" t="s">
        <v>25</v>
      </c>
      <c r="R189" t="s">
        <v>25</v>
      </c>
      <c r="S189" t="s">
        <v>8646</v>
      </c>
      <c r="T189" t="b">
        <v>0</v>
      </c>
      <c r="U189" t="b">
        <v>0</v>
      </c>
      <c r="V189">
        <v>1</v>
      </c>
      <c r="W189">
        <v>30</v>
      </c>
      <c r="X189">
        <v>20</v>
      </c>
      <c r="AG189" t="s">
        <v>1815</v>
      </c>
      <c r="AH189" t="s">
        <v>1816</v>
      </c>
    </row>
    <row r="190" spans="1:34" x14ac:dyDescent="0.25">
      <c r="A190">
        <v>2</v>
      </c>
      <c r="B190" t="s">
        <v>592</v>
      </c>
      <c r="C190" t="s">
        <v>593</v>
      </c>
      <c r="D190" t="s">
        <v>619</v>
      </c>
      <c r="E190" t="s">
        <v>620</v>
      </c>
      <c r="F190" t="s">
        <v>11038</v>
      </c>
      <c r="G190" t="s">
        <v>11039</v>
      </c>
      <c r="H190" t="s">
        <v>854</v>
      </c>
      <c r="I190" t="s">
        <v>855</v>
      </c>
      <c r="J190">
        <v>3</v>
      </c>
      <c r="L190" t="s">
        <v>838</v>
      </c>
      <c r="M190" t="s">
        <v>856</v>
      </c>
      <c r="N190" t="s">
        <v>857</v>
      </c>
      <c r="O190" t="s">
        <v>1817</v>
      </c>
      <c r="P190" t="s">
        <v>73</v>
      </c>
      <c r="Q190" t="s">
        <v>25</v>
      </c>
      <c r="R190" t="s">
        <v>25</v>
      </c>
      <c r="S190" t="s">
        <v>8646</v>
      </c>
      <c r="T190" t="b">
        <v>0</v>
      </c>
      <c r="U190" t="b">
        <v>0</v>
      </c>
      <c r="V190">
        <v>2</v>
      </c>
      <c r="W190">
        <v>30</v>
      </c>
      <c r="X190">
        <v>20</v>
      </c>
      <c r="AG190" t="s">
        <v>1815</v>
      </c>
      <c r="AH190" t="s">
        <v>1818</v>
      </c>
    </row>
    <row r="191" spans="1:34" x14ac:dyDescent="0.25">
      <c r="A191">
        <v>2</v>
      </c>
      <c r="B191" t="s">
        <v>592</v>
      </c>
      <c r="C191" t="s">
        <v>593</v>
      </c>
      <c r="D191" t="s">
        <v>619</v>
      </c>
      <c r="E191" t="s">
        <v>620</v>
      </c>
      <c r="F191" t="s">
        <v>11038</v>
      </c>
      <c r="G191" t="s">
        <v>11039</v>
      </c>
      <c r="H191" t="s">
        <v>854</v>
      </c>
      <c r="I191" t="s">
        <v>855</v>
      </c>
      <c r="J191">
        <v>3</v>
      </c>
      <c r="L191" t="s">
        <v>838</v>
      </c>
      <c r="M191" t="s">
        <v>856</v>
      </c>
      <c r="N191" t="s">
        <v>857</v>
      </c>
      <c r="O191" t="s">
        <v>1819</v>
      </c>
      <c r="P191" t="s">
        <v>73</v>
      </c>
      <c r="Q191" t="s">
        <v>25</v>
      </c>
      <c r="R191" t="s">
        <v>25</v>
      </c>
      <c r="S191" t="s">
        <v>8646</v>
      </c>
      <c r="T191" t="b">
        <v>0</v>
      </c>
      <c r="U191" t="b">
        <v>0</v>
      </c>
      <c r="V191">
        <v>3</v>
      </c>
      <c r="W191">
        <v>30</v>
      </c>
      <c r="X191">
        <v>20</v>
      </c>
      <c r="AG191" t="s">
        <v>1815</v>
      </c>
      <c r="AH191" t="s">
        <v>1820</v>
      </c>
    </row>
    <row r="192" spans="1:34" x14ac:dyDescent="0.25">
      <c r="A192">
        <v>2</v>
      </c>
      <c r="B192" t="s">
        <v>592</v>
      </c>
      <c r="C192" t="s">
        <v>593</v>
      </c>
      <c r="D192" t="s">
        <v>619</v>
      </c>
      <c r="E192" t="s">
        <v>620</v>
      </c>
      <c r="F192" t="s">
        <v>11038</v>
      </c>
      <c r="G192" t="s">
        <v>11039</v>
      </c>
      <c r="H192" t="s">
        <v>854</v>
      </c>
      <c r="I192" t="s">
        <v>855</v>
      </c>
      <c r="J192">
        <v>3</v>
      </c>
      <c r="L192" t="s">
        <v>838</v>
      </c>
      <c r="M192" t="s">
        <v>856</v>
      </c>
      <c r="N192" t="s">
        <v>857</v>
      </c>
      <c r="O192" t="s">
        <v>1821</v>
      </c>
      <c r="P192" t="s">
        <v>99</v>
      </c>
      <c r="Q192" t="s">
        <v>8644</v>
      </c>
      <c r="R192" t="s">
        <v>8488</v>
      </c>
      <c r="S192" t="s">
        <v>8643</v>
      </c>
      <c r="T192" t="b">
        <v>1</v>
      </c>
      <c r="U192" t="b">
        <v>0</v>
      </c>
      <c r="V192">
        <v>1</v>
      </c>
      <c r="W192">
        <v>50</v>
      </c>
      <c r="X192">
        <v>12</v>
      </c>
      <c r="AG192" t="s">
        <v>1822</v>
      </c>
      <c r="AH192" t="s">
        <v>1823</v>
      </c>
    </row>
    <row r="193" spans="1:34" x14ac:dyDescent="0.25">
      <c r="A193">
        <v>2</v>
      </c>
      <c r="B193" t="s">
        <v>592</v>
      </c>
      <c r="C193" t="s">
        <v>593</v>
      </c>
      <c r="D193" t="s">
        <v>619</v>
      </c>
      <c r="E193" t="s">
        <v>620</v>
      </c>
      <c r="F193" t="s">
        <v>11038</v>
      </c>
      <c r="G193" t="s">
        <v>11039</v>
      </c>
      <c r="H193" t="s">
        <v>854</v>
      </c>
      <c r="I193" t="s">
        <v>855</v>
      </c>
      <c r="J193">
        <v>3</v>
      </c>
      <c r="L193" t="s">
        <v>838</v>
      </c>
      <c r="M193" t="s">
        <v>856</v>
      </c>
      <c r="N193" t="s">
        <v>857</v>
      </c>
      <c r="O193" t="s">
        <v>1824</v>
      </c>
      <c r="P193" t="s">
        <v>99</v>
      </c>
      <c r="Q193" t="s">
        <v>8644</v>
      </c>
      <c r="R193" t="s">
        <v>8488</v>
      </c>
      <c r="S193" t="s">
        <v>8643</v>
      </c>
      <c r="T193" t="b">
        <v>1</v>
      </c>
      <c r="U193" t="b">
        <v>0</v>
      </c>
      <c r="V193">
        <v>2</v>
      </c>
      <c r="W193">
        <v>55</v>
      </c>
      <c r="X193">
        <v>11</v>
      </c>
      <c r="AE193" t="s">
        <v>595</v>
      </c>
      <c r="AG193" t="s">
        <v>1825</v>
      </c>
      <c r="AH193" t="s">
        <v>1826</v>
      </c>
    </row>
    <row r="194" spans="1:34" x14ac:dyDescent="0.25">
      <c r="A194">
        <v>2</v>
      </c>
      <c r="B194" t="s">
        <v>592</v>
      </c>
      <c r="C194" t="s">
        <v>593</v>
      </c>
      <c r="D194" t="s">
        <v>619</v>
      </c>
      <c r="E194" t="s">
        <v>620</v>
      </c>
      <c r="F194" t="s">
        <v>11038</v>
      </c>
      <c r="G194" t="s">
        <v>11039</v>
      </c>
      <c r="H194" t="s">
        <v>854</v>
      </c>
      <c r="I194" t="s">
        <v>855</v>
      </c>
      <c r="J194">
        <v>3</v>
      </c>
      <c r="L194" t="s">
        <v>838</v>
      </c>
      <c r="M194" t="s">
        <v>856</v>
      </c>
      <c r="N194" t="s">
        <v>857</v>
      </c>
      <c r="O194" t="s">
        <v>1827</v>
      </c>
      <c r="P194" t="s">
        <v>99</v>
      </c>
      <c r="Q194" t="s">
        <v>8644</v>
      </c>
      <c r="R194" t="s">
        <v>8488</v>
      </c>
      <c r="S194" t="s">
        <v>8643</v>
      </c>
      <c r="T194" t="b">
        <v>1</v>
      </c>
      <c r="U194" t="b">
        <v>0</v>
      </c>
      <c r="V194">
        <v>3</v>
      </c>
      <c r="W194">
        <v>40</v>
      </c>
      <c r="X194">
        <v>10</v>
      </c>
      <c r="AF194" t="s">
        <v>1828</v>
      </c>
      <c r="AG194" t="s">
        <v>1829</v>
      </c>
      <c r="AH194" t="s">
        <v>1830</v>
      </c>
    </row>
    <row r="195" spans="1:34" x14ac:dyDescent="0.25">
      <c r="A195">
        <v>2</v>
      </c>
      <c r="B195" t="s">
        <v>592</v>
      </c>
      <c r="C195" t="s">
        <v>593</v>
      </c>
      <c r="D195" t="s">
        <v>619</v>
      </c>
      <c r="E195" t="s">
        <v>620</v>
      </c>
      <c r="F195" t="s">
        <v>11038</v>
      </c>
      <c r="G195" t="s">
        <v>11039</v>
      </c>
      <c r="H195" t="s">
        <v>854</v>
      </c>
      <c r="I195" t="s">
        <v>855</v>
      </c>
      <c r="J195">
        <v>3</v>
      </c>
      <c r="L195" t="s">
        <v>838</v>
      </c>
      <c r="M195" t="s">
        <v>856</v>
      </c>
      <c r="N195" t="s">
        <v>857</v>
      </c>
      <c r="O195" t="s">
        <v>1831</v>
      </c>
      <c r="P195" t="s">
        <v>99</v>
      </c>
      <c r="Q195" t="s">
        <v>8644</v>
      </c>
      <c r="R195" t="s">
        <v>8488</v>
      </c>
      <c r="S195" t="s">
        <v>8643</v>
      </c>
      <c r="T195" t="b">
        <v>1</v>
      </c>
      <c r="U195" t="b">
        <v>0</v>
      </c>
      <c r="V195">
        <v>4</v>
      </c>
      <c r="W195">
        <v>40</v>
      </c>
      <c r="X195">
        <v>4</v>
      </c>
      <c r="AF195" t="s">
        <v>1828</v>
      </c>
      <c r="AG195" t="s">
        <v>1829</v>
      </c>
      <c r="AH195" t="s">
        <v>857</v>
      </c>
    </row>
    <row r="196" spans="1:34" x14ac:dyDescent="0.25">
      <c r="A196">
        <v>2</v>
      </c>
      <c r="B196" t="s">
        <v>592</v>
      </c>
      <c r="C196" t="s">
        <v>593</v>
      </c>
      <c r="D196" t="s">
        <v>619</v>
      </c>
      <c r="E196" t="s">
        <v>620</v>
      </c>
      <c r="F196" t="s">
        <v>11038</v>
      </c>
      <c r="G196" t="s">
        <v>11039</v>
      </c>
      <c r="H196" t="s">
        <v>858</v>
      </c>
      <c r="I196" t="s">
        <v>859</v>
      </c>
      <c r="J196">
        <v>4</v>
      </c>
      <c r="L196" t="s">
        <v>843</v>
      </c>
      <c r="M196" t="s">
        <v>860</v>
      </c>
      <c r="N196" t="s">
        <v>861</v>
      </c>
      <c r="O196" t="s">
        <v>1832</v>
      </c>
      <c r="P196" t="s">
        <v>112</v>
      </c>
      <c r="Q196" t="s">
        <v>8644</v>
      </c>
      <c r="R196" t="s">
        <v>8488</v>
      </c>
      <c r="S196" t="s">
        <v>8643</v>
      </c>
      <c r="T196" t="b">
        <v>0</v>
      </c>
      <c r="U196" t="b">
        <v>0</v>
      </c>
      <c r="V196">
        <v>1</v>
      </c>
      <c r="W196">
        <v>45</v>
      </c>
      <c r="X196">
        <v>15</v>
      </c>
      <c r="AF196" t="s">
        <v>1833</v>
      </c>
      <c r="AG196" t="s">
        <v>1834</v>
      </c>
      <c r="AH196" t="s">
        <v>860</v>
      </c>
    </row>
    <row r="197" spans="1:34" x14ac:dyDescent="0.25">
      <c r="A197">
        <v>2</v>
      </c>
      <c r="B197" t="s">
        <v>592</v>
      </c>
      <c r="C197" t="s">
        <v>593</v>
      </c>
      <c r="D197" t="s">
        <v>619</v>
      </c>
      <c r="E197" t="s">
        <v>620</v>
      </c>
      <c r="F197" t="s">
        <v>11038</v>
      </c>
      <c r="G197" t="s">
        <v>11039</v>
      </c>
      <c r="H197" t="s">
        <v>858</v>
      </c>
      <c r="I197" t="s">
        <v>859</v>
      </c>
      <c r="J197">
        <v>4</v>
      </c>
      <c r="L197" t="s">
        <v>843</v>
      </c>
      <c r="M197" t="s">
        <v>860</v>
      </c>
      <c r="N197" t="s">
        <v>861</v>
      </c>
      <c r="O197" t="s">
        <v>1835</v>
      </c>
      <c r="P197" t="s">
        <v>112</v>
      </c>
      <c r="Q197" t="s">
        <v>8644</v>
      </c>
      <c r="R197" t="s">
        <v>8488</v>
      </c>
      <c r="S197" t="s">
        <v>8643</v>
      </c>
      <c r="T197" t="b">
        <v>0</v>
      </c>
      <c r="U197" t="b">
        <v>0</v>
      </c>
      <c r="V197">
        <v>2</v>
      </c>
      <c r="W197">
        <v>40</v>
      </c>
      <c r="X197">
        <v>15</v>
      </c>
      <c r="AF197" t="s">
        <v>1833</v>
      </c>
      <c r="AG197" t="s">
        <v>1836</v>
      </c>
      <c r="AH197" t="s">
        <v>1837</v>
      </c>
    </row>
    <row r="198" spans="1:34" x14ac:dyDescent="0.25">
      <c r="A198">
        <v>2</v>
      </c>
      <c r="B198" t="s">
        <v>592</v>
      </c>
      <c r="C198" t="s">
        <v>593</v>
      </c>
      <c r="D198" t="s">
        <v>619</v>
      </c>
      <c r="E198" t="s">
        <v>620</v>
      </c>
      <c r="F198" t="s">
        <v>11038</v>
      </c>
      <c r="G198" t="s">
        <v>11039</v>
      </c>
      <c r="H198" t="s">
        <v>858</v>
      </c>
      <c r="I198" t="s">
        <v>859</v>
      </c>
      <c r="J198">
        <v>4</v>
      </c>
      <c r="L198" t="s">
        <v>843</v>
      </c>
      <c r="M198" t="s">
        <v>860</v>
      </c>
      <c r="N198" t="s">
        <v>861</v>
      </c>
      <c r="O198" t="s">
        <v>1838</v>
      </c>
      <c r="P198" t="s">
        <v>112</v>
      </c>
      <c r="Q198" t="s">
        <v>8644</v>
      </c>
      <c r="R198" t="s">
        <v>8488</v>
      </c>
      <c r="S198" t="s">
        <v>8643</v>
      </c>
      <c r="T198" t="b">
        <v>0</v>
      </c>
      <c r="U198" t="b">
        <v>0</v>
      </c>
      <c r="V198">
        <v>3</v>
      </c>
      <c r="W198">
        <v>45</v>
      </c>
      <c r="X198">
        <v>15</v>
      </c>
      <c r="AF198" t="s">
        <v>1839</v>
      </c>
      <c r="AG198" t="s">
        <v>1840</v>
      </c>
      <c r="AH198" t="s">
        <v>1841</v>
      </c>
    </row>
    <row r="199" spans="1:34" x14ac:dyDescent="0.25">
      <c r="A199">
        <v>2</v>
      </c>
      <c r="B199" t="s">
        <v>592</v>
      </c>
      <c r="C199" t="s">
        <v>593</v>
      </c>
      <c r="D199" t="s">
        <v>619</v>
      </c>
      <c r="E199" t="s">
        <v>620</v>
      </c>
      <c r="F199" t="s">
        <v>11038</v>
      </c>
      <c r="G199" t="s">
        <v>11039</v>
      </c>
      <c r="H199" t="s">
        <v>858</v>
      </c>
      <c r="I199" t="s">
        <v>859</v>
      </c>
      <c r="J199">
        <v>4</v>
      </c>
      <c r="L199" t="s">
        <v>843</v>
      </c>
      <c r="M199" t="s">
        <v>860</v>
      </c>
      <c r="N199" t="s">
        <v>861</v>
      </c>
      <c r="O199" t="s">
        <v>1842</v>
      </c>
      <c r="P199" t="s">
        <v>214</v>
      </c>
      <c r="Q199" t="s">
        <v>8650</v>
      </c>
      <c r="R199" t="s">
        <v>8637</v>
      </c>
      <c r="S199" t="s">
        <v>8643</v>
      </c>
      <c r="T199" t="b">
        <v>0</v>
      </c>
      <c r="U199" t="b">
        <v>0</v>
      </c>
      <c r="V199">
        <v>1</v>
      </c>
      <c r="W199">
        <v>45</v>
      </c>
      <c r="X199">
        <v>15</v>
      </c>
      <c r="AF199" t="s">
        <v>1839</v>
      </c>
      <c r="AH199" t="s">
        <v>1843</v>
      </c>
    </row>
    <row r="200" spans="1:34" x14ac:dyDescent="0.25">
      <c r="A200">
        <v>2</v>
      </c>
      <c r="B200" t="s">
        <v>592</v>
      </c>
      <c r="C200" t="s">
        <v>593</v>
      </c>
      <c r="D200" t="s">
        <v>619</v>
      </c>
      <c r="E200" t="s">
        <v>620</v>
      </c>
      <c r="F200" t="s">
        <v>11038</v>
      </c>
      <c r="G200" t="s">
        <v>11039</v>
      </c>
      <c r="H200" t="s">
        <v>858</v>
      </c>
      <c r="I200" t="s">
        <v>859</v>
      </c>
      <c r="J200">
        <v>4</v>
      </c>
      <c r="L200" t="s">
        <v>843</v>
      </c>
      <c r="M200" t="s">
        <v>860</v>
      </c>
      <c r="N200" t="s">
        <v>861</v>
      </c>
      <c r="O200" t="s">
        <v>1844</v>
      </c>
      <c r="P200" t="s">
        <v>112</v>
      </c>
      <c r="Q200" t="s">
        <v>8644</v>
      </c>
      <c r="R200" t="s">
        <v>8488</v>
      </c>
      <c r="S200" t="s">
        <v>8643</v>
      </c>
      <c r="T200" t="b">
        <v>0</v>
      </c>
      <c r="U200" t="b">
        <v>0</v>
      </c>
      <c r="V200">
        <v>4</v>
      </c>
      <c r="W200">
        <v>45</v>
      </c>
      <c r="X200">
        <v>10</v>
      </c>
      <c r="AE200" t="s">
        <v>1845</v>
      </c>
      <c r="AF200" t="s">
        <v>1846</v>
      </c>
      <c r="AG200" t="s">
        <v>1847</v>
      </c>
      <c r="AH200" t="s">
        <v>1848</v>
      </c>
    </row>
    <row r="201" spans="1:34" x14ac:dyDescent="0.25">
      <c r="A201">
        <v>2</v>
      </c>
      <c r="B201" t="s">
        <v>592</v>
      </c>
      <c r="C201" t="s">
        <v>593</v>
      </c>
      <c r="D201" t="s">
        <v>619</v>
      </c>
      <c r="E201" t="s">
        <v>620</v>
      </c>
      <c r="F201" t="s">
        <v>11038</v>
      </c>
      <c r="G201" t="s">
        <v>11039</v>
      </c>
      <c r="H201" t="s">
        <v>858</v>
      </c>
      <c r="I201" t="s">
        <v>859</v>
      </c>
      <c r="J201">
        <v>4</v>
      </c>
      <c r="L201" t="s">
        <v>843</v>
      </c>
      <c r="M201" t="s">
        <v>860</v>
      </c>
      <c r="N201" t="s">
        <v>861</v>
      </c>
      <c r="O201" t="s">
        <v>1849</v>
      </c>
      <c r="P201" t="s">
        <v>214</v>
      </c>
      <c r="Q201" t="s">
        <v>8650</v>
      </c>
      <c r="R201" t="s">
        <v>8637</v>
      </c>
      <c r="S201" t="s">
        <v>8643</v>
      </c>
      <c r="T201" t="b">
        <v>0</v>
      </c>
      <c r="U201" t="b">
        <v>0</v>
      </c>
      <c r="V201">
        <v>2</v>
      </c>
      <c r="W201">
        <v>45</v>
      </c>
      <c r="X201">
        <v>10</v>
      </c>
      <c r="AE201" t="s">
        <v>1646</v>
      </c>
      <c r="AF201" t="s">
        <v>1846</v>
      </c>
      <c r="AG201" t="s">
        <v>1850</v>
      </c>
      <c r="AH201" t="s">
        <v>1851</v>
      </c>
    </row>
    <row r="202" spans="1:34" x14ac:dyDescent="0.25">
      <c r="A202">
        <v>2</v>
      </c>
      <c r="B202" t="s">
        <v>592</v>
      </c>
      <c r="C202" t="s">
        <v>593</v>
      </c>
      <c r="D202" t="s">
        <v>619</v>
      </c>
      <c r="E202" t="s">
        <v>620</v>
      </c>
      <c r="F202" t="s">
        <v>11038</v>
      </c>
      <c r="G202" t="s">
        <v>11039</v>
      </c>
      <c r="H202" t="s">
        <v>858</v>
      </c>
      <c r="I202" t="s">
        <v>859</v>
      </c>
      <c r="J202">
        <v>4</v>
      </c>
      <c r="L202" t="s">
        <v>843</v>
      </c>
      <c r="M202" t="s">
        <v>860</v>
      </c>
      <c r="N202" t="s">
        <v>861</v>
      </c>
      <c r="O202" t="s">
        <v>1852</v>
      </c>
      <c r="P202" t="s">
        <v>222</v>
      </c>
      <c r="Q202" t="s">
        <v>8650</v>
      </c>
      <c r="R202" t="s">
        <v>8637</v>
      </c>
      <c r="S202" t="s">
        <v>8643</v>
      </c>
      <c r="T202" t="b">
        <v>1</v>
      </c>
      <c r="U202" t="b">
        <v>0</v>
      </c>
      <c r="V202">
        <v>1</v>
      </c>
      <c r="W202">
        <v>15</v>
      </c>
      <c r="X202">
        <v>12</v>
      </c>
      <c r="AB202">
        <v>1</v>
      </c>
      <c r="AC202">
        <v>1</v>
      </c>
      <c r="AD202">
        <v>4</v>
      </c>
      <c r="AG202" t="s">
        <v>1853</v>
      </c>
      <c r="AH202" t="s">
        <v>1854</v>
      </c>
    </row>
    <row r="203" spans="1:34" x14ac:dyDescent="0.25">
      <c r="A203">
        <v>2</v>
      </c>
      <c r="B203" t="s">
        <v>592</v>
      </c>
      <c r="C203" t="s">
        <v>593</v>
      </c>
      <c r="D203" t="s">
        <v>619</v>
      </c>
      <c r="E203" t="s">
        <v>620</v>
      </c>
      <c r="F203" t="s">
        <v>11038</v>
      </c>
      <c r="G203" t="s">
        <v>11039</v>
      </c>
      <c r="H203" t="s">
        <v>858</v>
      </c>
      <c r="I203" t="s">
        <v>859</v>
      </c>
      <c r="J203">
        <v>4</v>
      </c>
      <c r="L203" t="s">
        <v>843</v>
      </c>
      <c r="M203" t="s">
        <v>860</v>
      </c>
      <c r="N203" t="s">
        <v>861</v>
      </c>
      <c r="O203" t="s">
        <v>1855</v>
      </c>
      <c r="P203" t="s">
        <v>222</v>
      </c>
      <c r="Q203" t="s">
        <v>8650</v>
      </c>
      <c r="R203" t="s">
        <v>8637</v>
      </c>
      <c r="S203" t="s">
        <v>8643</v>
      </c>
      <c r="T203" t="b">
        <v>1</v>
      </c>
      <c r="U203" t="b">
        <v>0</v>
      </c>
      <c r="V203">
        <v>2</v>
      </c>
      <c r="W203">
        <v>15</v>
      </c>
      <c r="X203">
        <v>12.5</v>
      </c>
      <c r="AH203" t="s">
        <v>1856</v>
      </c>
    </row>
    <row r="204" spans="1:34" x14ac:dyDescent="0.25">
      <c r="A204">
        <v>2</v>
      </c>
      <c r="B204" t="s">
        <v>592</v>
      </c>
      <c r="C204" t="s">
        <v>593</v>
      </c>
      <c r="D204" t="s">
        <v>619</v>
      </c>
      <c r="E204" t="s">
        <v>620</v>
      </c>
      <c r="F204" t="s">
        <v>11038</v>
      </c>
      <c r="G204" t="s">
        <v>11039</v>
      </c>
      <c r="H204" t="s">
        <v>858</v>
      </c>
      <c r="I204" t="s">
        <v>859</v>
      </c>
      <c r="J204">
        <v>4</v>
      </c>
      <c r="L204" t="s">
        <v>843</v>
      </c>
      <c r="M204" t="s">
        <v>860</v>
      </c>
      <c r="N204" t="s">
        <v>861</v>
      </c>
      <c r="O204" t="s">
        <v>1857</v>
      </c>
      <c r="P204" t="s">
        <v>222</v>
      </c>
      <c r="Q204" t="s">
        <v>8650</v>
      </c>
      <c r="R204" t="s">
        <v>8637</v>
      </c>
      <c r="S204" t="s">
        <v>8643</v>
      </c>
      <c r="T204" t="b">
        <v>1</v>
      </c>
      <c r="U204" t="b">
        <v>0</v>
      </c>
      <c r="V204">
        <v>3</v>
      </c>
      <c r="W204">
        <v>15</v>
      </c>
      <c r="X204">
        <v>11</v>
      </c>
      <c r="AG204" t="s">
        <v>1858</v>
      </c>
      <c r="AH204" t="s">
        <v>1859</v>
      </c>
    </row>
    <row r="205" spans="1:34" x14ac:dyDescent="0.25">
      <c r="A205">
        <v>2</v>
      </c>
      <c r="B205" t="s">
        <v>592</v>
      </c>
      <c r="C205" t="s">
        <v>593</v>
      </c>
      <c r="D205" t="s">
        <v>619</v>
      </c>
      <c r="E205" t="s">
        <v>620</v>
      </c>
      <c r="F205" t="s">
        <v>11038</v>
      </c>
      <c r="G205" t="s">
        <v>11039</v>
      </c>
      <c r="H205" t="s">
        <v>858</v>
      </c>
      <c r="I205" t="s">
        <v>859</v>
      </c>
      <c r="J205">
        <v>4</v>
      </c>
      <c r="L205" t="s">
        <v>843</v>
      </c>
      <c r="M205" t="s">
        <v>860</v>
      </c>
      <c r="N205" t="s">
        <v>861</v>
      </c>
      <c r="O205" t="s">
        <v>1860</v>
      </c>
      <c r="P205" t="s">
        <v>1534</v>
      </c>
      <c r="Q205" t="s">
        <v>2</v>
      </c>
      <c r="R205" t="s">
        <v>2</v>
      </c>
      <c r="S205" t="s">
        <v>8646</v>
      </c>
      <c r="T205" t="b">
        <v>0</v>
      </c>
      <c r="U205" t="b">
        <v>1</v>
      </c>
      <c r="V205">
        <v>1</v>
      </c>
      <c r="W205">
        <v>75</v>
      </c>
      <c r="Y205">
        <v>75</v>
      </c>
      <c r="AG205" t="s">
        <v>1861</v>
      </c>
      <c r="AH205" t="s">
        <v>1862</v>
      </c>
    </row>
    <row r="206" spans="1:34" x14ac:dyDescent="0.25">
      <c r="A206">
        <v>2</v>
      </c>
      <c r="B206" t="s">
        <v>592</v>
      </c>
      <c r="C206" t="s">
        <v>593</v>
      </c>
      <c r="D206" t="s">
        <v>619</v>
      </c>
      <c r="E206" t="s">
        <v>620</v>
      </c>
      <c r="F206" t="s">
        <v>11038</v>
      </c>
      <c r="G206" t="s">
        <v>11039</v>
      </c>
      <c r="H206" t="s">
        <v>858</v>
      </c>
      <c r="I206" t="s">
        <v>859</v>
      </c>
      <c r="J206">
        <v>4</v>
      </c>
      <c r="L206" t="s">
        <v>843</v>
      </c>
      <c r="M206" t="s">
        <v>860</v>
      </c>
      <c r="N206" t="s">
        <v>861</v>
      </c>
      <c r="O206" t="s">
        <v>1863</v>
      </c>
      <c r="P206" t="s">
        <v>1534</v>
      </c>
      <c r="Q206" t="s">
        <v>2</v>
      </c>
      <c r="R206" t="s">
        <v>2</v>
      </c>
      <c r="S206" t="s">
        <v>8646</v>
      </c>
      <c r="T206" t="b">
        <v>0</v>
      </c>
      <c r="U206" t="b">
        <v>1</v>
      </c>
      <c r="V206">
        <v>2</v>
      </c>
      <c r="W206">
        <v>75</v>
      </c>
      <c r="Y206">
        <v>67.2</v>
      </c>
      <c r="AG206" t="s">
        <v>1861</v>
      </c>
      <c r="AH206" t="s">
        <v>1864</v>
      </c>
    </row>
    <row r="207" spans="1:34" x14ac:dyDescent="0.25">
      <c r="A207">
        <v>2</v>
      </c>
      <c r="B207" t="s">
        <v>592</v>
      </c>
      <c r="C207" t="s">
        <v>593</v>
      </c>
      <c r="D207" t="s">
        <v>619</v>
      </c>
      <c r="E207" t="s">
        <v>620</v>
      </c>
      <c r="F207" t="s">
        <v>11038</v>
      </c>
      <c r="G207" t="s">
        <v>11039</v>
      </c>
      <c r="H207" t="s">
        <v>858</v>
      </c>
      <c r="I207" t="s">
        <v>859</v>
      </c>
      <c r="J207">
        <v>4</v>
      </c>
      <c r="L207" t="s">
        <v>843</v>
      </c>
      <c r="M207" t="s">
        <v>860</v>
      </c>
      <c r="N207" t="s">
        <v>861</v>
      </c>
      <c r="O207" t="s">
        <v>1865</v>
      </c>
      <c r="P207" t="s">
        <v>1534</v>
      </c>
      <c r="Q207" t="s">
        <v>2</v>
      </c>
      <c r="R207" t="s">
        <v>2</v>
      </c>
      <c r="S207" t="s">
        <v>8646</v>
      </c>
      <c r="T207" t="b">
        <v>0</v>
      </c>
      <c r="U207" t="b">
        <v>1</v>
      </c>
      <c r="V207">
        <v>3</v>
      </c>
      <c r="W207">
        <v>75</v>
      </c>
      <c r="Y207">
        <v>52.8</v>
      </c>
      <c r="AG207" t="s">
        <v>1861</v>
      </c>
      <c r="AH207" t="s">
        <v>861</v>
      </c>
    </row>
    <row r="208" spans="1:34" x14ac:dyDescent="0.25">
      <c r="A208">
        <v>2</v>
      </c>
      <c r="B208" t="s">
        <v>592</v>
      </c>
      <c r="C208" t="s">
        <v>593</v>
      </c>
      <c r="D208" t="s">
        <v>619</v>
      </c>
      <c r="E208" t="s">
        <v>620</v>
      </c>
      <c r="F208" t="s">
        <v>11038</v>
      </c>
      <c r="G208" t="s">
        <v>11039</v>
      </c>
      <c r="H208" t="s">
        <v>862</v>
      </c>
      <c r="I208" t="s">
        <v>863</v>
      </c>
      <c r="J208">
        <v>1</v>
      </c>
      <c r="L208" t="s">
        <v>828</v>
      </c>
      <c r="M208" t="s">
        <v>864</v>
      </c>
      <c r="N208" t="s">
        <v>865</v>
      </c>
      <c r="O208" t="s">
        <v>1866</v>
      </c>
      <c r="P208" t="s">
        <v>1</v>
      </c>
      <c r="Q208" t="s">
        <v>2</v>
      </c>
      <c r="R208" t="s">
        <v>2</v>
      </c>
      <c r="S208" t="s">
        <v>8646</v>
      </c>
      <c r="T208" t="b">
        <v>0</v>
      </c>
      <c r="U208" t="b">
        <v>1</v>
      </c>
      <c r="V208">
        <v>1</v>
      </c>
      <c r="W208">
        <v>150</v>
      </c>
      <c r="Y208">
        <v>75</v>
      </c>
      <c r="AG208" t="s">
        <v>1867</v>
      </c>
      <c r="AH208" t="s">
        <v>864</v>
      </c>
    </row>
    <row r="209" spans="1:34" x14ac:dyDescent="0.25">
      <c r="A209">
        <v>2</v>
      </c>
      <c r="B209" t="s">
        <v>592</v>
      </c>
      <c r="C209" t="s">
        <v>593</v>
      </c>
      <c r="D209" t="s">
        <v>619</v>
      </c>
      <c r="E209" t="s">
        <v>620</v>
      </c>
      <c r="F209" t="s">
        <v>11038</v>
      </c>
      <c r="G209" t="s">
        <v>11039</v>
      </c>
      <c r="H209" t="s">
        <v>862</v>
      </c>
      <c r="I209" t="s">
        <v>863</v>
      </c>
      <c r="J209">
        <v>1</v>
      </c>
      <c r="L209" t="s">
        <v>828</v>
      </c>
      <c r="M209" t="s">
        <v>864</v>
      </c>
      <c r="N209" t="s">
        <v>865</v>
      </c>
      <c r="O209" t="s">
        <v>1868</v>
      </c>
      <c r="P209" t="s">
        <v>1</v>
      </c>
      <c r="Q209" t="s">
        <v>2</v>
      </c>
      <c r="R209" t="s">
        <v>2</v>
      </c>
      <c r="S209" t="s">
        <v>8646</v>
      </c>
      <c r="T209" t="b">
        <v>0</v>
      </c>
      <c r="U209" t="b">
        <v>1</v>
      </c>
      <c r="V209">
        <v>2</v>
      </c>
      <c r="W209">
        <v>150</v>
      </c>
      <c r="Y209">
        <v>60</v>
      </c>
      <c r="AG209" t="s">
        <v>1869</v>
      </c>
      <c r="AH209" t="s">
        <v>1870</v>
      </c>
    </row>
    <row r="210" spans="1:34" x14ac:dyDescent="0.25">
      <c r="A210">
        <v>2</v>
      </c>
      <c r="B210" t="s">
        <v>592</v>
      </c>
      <c r="C210" t="s">
        <v>593</v>
      </c>
      <c r="D210" t="s">
        <v>619</v>
      </c>
      <c r="E210" t="s">
        <v>620</v>
      </c>
      <c r="F210" t="s">
        <v>11038</v>
      </c>
      <c r="G210" t="s">
        <v>11039</v>
      </c>
      <c r="H210" t="s">
        <v>862</v>
      </c>
      <c r="I210" t="s">
        <v>863</v>
      </c>
      <c r="J210">
        <v>1</v>
      </c>
      <c r="L210" t="s">
        <v>828</v>
      </c>
      <c r="M210" t="s">
        <v>864</v>
      </c>
      <c r="N210" t="s">
        <v>865</v>
      </c>
      <c r="O210" t="s">
        <v>1871</v>
      </c>
      <c r="P210" t="s">
        <v>1</v>
      </c>
      <c r="Q210" t="s">
        <v>2</v>
      </c>
      <c r="R210" t="s">
        <v>2</v>
      </c>
      <c r="S210" t="s">
        <v>8646</v>
      </c>
      <c r="T210" t="b">
        <v>0</v>
      </c>
      <c r="U210" t="b">
        <v>1</v>
      </c>
      <c r="V210">
        <v>3</v>
      </c>
      <c r="W210">
        <v>150</v>
      </c>
      <c r="Y210">
        <v>49.8</v>
      </c>
      <c r="AG210" t="s">
        <v>1869</v>
      </c>
      <c r="AH210" t="s">
        <v>1872</v>
      </c>
    </row>
    <row r="211" spans="1:34" x14ac:dyDescent="0.25">
      <c r="A211">
        <v>2</v>
      </c>
      <c r="B211" t="s">
        <v>592</v>
      </c>
      <c r="C211" t="s">
        <v>593</v>
      </c>
      <c r="D211" t="s">
        <v>619</v>
      </c>
      <c r="E211" t="s">
        <v>620</v>
      </c>
      <c r="F211" t="s">
        <v>11038</v>
      </c>
      <c r="G211" t="s">
        <v>11039</v>
      </c>
      <c r="H211" t="s">
        <v>862</v>
      </c>
      <c r="I211" t="s">
        <v>863</v>
      </c>
      <c r="J211">
        <v>1</v>
      </c>
      <c r="L211" t="s">
        <v>828</v>
      </c>
      <c r="M211" t="s">
        <v>864</v>
      </c>
      <c r="N211" t="s">
        <v>865</v>
      </c>
      <c r="O211" t="s">
        <v>1873</v>
      </c>
      <c r="P211" t="s">
        <v>1</v>
      </c>
      <c r="Q211" t="s">
        <v>2</v>
      </c>
      <c r="R211" t="s">
        <v>2</v>
      </c>
      <c r="S211" t="s">
        <v>8646</v>
      </c>
      <c r="T211" t="b">
        <v>0</v>
      </c>
      <c r="U211" t="b">
        <v>1</v>
      </c>
      <c r="V211">
        <v>4</v>
      </c>
      <c r="W211">
        <v>150</v>
      </c>
      <c r="Y211">
        <v>45</v>
      </c>
      <c r="AG211" t="s">
        <v>1869</v>
      </c>
      <c r="AH211" t="s">
        <v>1874</v>
      </c>
    </row>
    <row r="212" spans="1:34" x14ac:dyDescent="0.25">
      <c r="A212">
        <v>2</v>
      </c>
      <c r="B212" t="s">
        <v>592</v>
      </c>
      <c r="C212" t="s">
        <v>593</v>
      </c>
      <c r="D212" t="s">
        <v>619</v>
      </c>
      <c r="E212" t="s">
        <v>620</v>
      </c>
      <c r="F212" t="s">
        <v>11038</v>
      </c>
      <c r="G212" t="s">
        <v>11039</v>
      </c>
      <c r="H212" t="s">
        <v>862</v>
      </c>
      <c r="I212" t="s">
        <v>863</v>
      </c>
      <c r="J212">
        <v>1</v>
      </c>
      <c r="L212" t="s">
        <v>828</v>
      </c>
      <c r="M212" t="s">
        <v>864</v>
      </c>
      <c r="N212" t="s">
        <v>865</v>
      </c>
      <c r="O212" t="s">
        <v>1875</v>
      </c>
      <c r="P212" t="s">
        <v>1</v>
      </c>
      <c r="Q212" t="s">
        <v>2</v>
      </c>
      <c r="R212" t="s">
        <v>2</v>
      </c>
      <c r="S212" t="s">
        <v>8646</v>
      </c>
      <c r="T212" t="b">
        <v>0</v>
      </c>
      <c r="U212" t="b">
        <v>1</v>
      </c>
      <c r="V212">
        <v>5</v>
      </c>
      <c r="W212">
        <v>150</v>
      </c>
      <c r="Y212">
        <v>39.6</v>
      </c>
      <c r="AG212" t="s">
        <v>1869</v>
      </c>
      <c r="AH212" t="s">
        <v>1876</v>
      </c>
    </row>
    <row r="213" spans="1:34" x14ac:dyDescent="0.25">
      <c r="A213">
        <v>2</v>
      </c>
      <c r="B213" t="s">
        <v>592</v>
      </c>
      <c r="C213" t="s">
        <v>593</v>
      </c>
      <c r="D213" t="s">
        <v>619</v>
      </c>
      <c r="E213" t="s">
        <v>620</v>
      </c>
      <c r="F213" t="s">
        <v>11038</v>
      </c>
      <c r="G213" t="s">
        <v>11039</v>
      </c>
      <c r="H213" t="s">
        <v>862</v>
      </c>
      <c r="I213" t="s">
        <v>863</v>
      </c>
      <c r="J213">
        <v>1</v>
      </c>
      <c r="L213" t="s">
        <v>828</v>
      </c>
      <c r="M213" t="s">
        <v>864</v>
      </c>
      <c r="N213" t="s">
        <v>865</v>
      </c>
      <c r="O213" t="s">
        <v>1877</v>
      </c>
      <c r="P213" t="s">
        <v>37</v>
      </c>
      <c r="Q213" t="s">
        <v>25</v>
      </c>
      <c r="R213" t="s">
        <v>25</v>
      </c>
      <c r="S213" t="s">
        <v>26</v>
      </c>
      <c r="T213" t="b">
        <v>0</v>
      </c>
      <c r="U213" t="b">
        <v>0</v>
      </c>
      <c r="V213">
        <v>1</v>
      </c>
      <c r="W213">
        <v>140</v>
      </c>
      <c r="X213">
        <v>8</v>
      </c>
      <c r="AG213" t="s">
        <v>1878</v>
      </c>
      <c r="AH213" t="s">
        <v>1879</v>
      </c>
    </row>
    <row r="214" spans="1:34" x14ac:dyDescent="0.25">
      <c r="A214">
        <v>2</v>
      </c>
      <c r="B214" t="s">
        <v>592</v>
      </c>
      <c r="C214" t="s">
        <v>593</v>
      </c>
      <c r="D214" t="s">
        <v>619</v>
      </c>
      <c r="E214" t="s">
        <v>620</v>
      </c>
      <c r="F214" t="s">
        <v>11038</v>
      </c>
      <c r="G214" t="s">
        <v>11039</v>
      </c>
      <c r="H214" t="s">
        <v>862</v>
      </c>
      <c r="I214" t="s">
        <v>863</v>
      </c>
      <c r="J214">
        <v>1</v>
      </c>
      <c r="L214" t="s">
        <v>828</v>
      </c>
      <c r="M214" t="s">
        <v>864</v>
      </c>
      <c r="N214" t="s">
        <v>865</v>
      </c>
      <c r="O214" t="s">
        <v>1880</v>
      </c>
      <c r="P214" t="s">
        <v>37</v>
      </c>
      <c r="Q214" t="s">
        <v>25</v>
      </c>
      <c r="R214" t="s">
        <v>25</v>
      </c>
      <c r="S214" t="s">
        <v>26</v>
      </c>
      <c r="T214" t="b">
        <v>0</v>
      </c>
      <c r="U214" t="b">
        <v>0</v>
      </c>
      <c r="V214">
        <v>2</v>
      </c>
      <c r="W214">
        <v>160</v>
      </c>
      <c r="X214">
        <v>8</v>
      </c>
      <c r="AE214" t="s">
        <v>1881</v>
      </c>
      <c r="AG214" t="s">
        <v>1882</v>
      </c>
      <c r="AH214" t="s">
        <v>1883</v>
      </c>
    </row>
    <row r="215" spans="1:34" x14ac:dyDescent="0.25">
      <c r="A215">
        <v>2</v>
      </c>
      <c r="B215" t="s">
        <v>592</v>
      </c>
      <c r="C215" t="s">
        <v>593</v>
      </c>
      <c r="D215" t="s">
        <v>619</v>
      </c>
      <c r="E215" t="s">
        <v>620</v>
      </c>
      <c r="F215" t="s">
        <v>11038</v>
      </c>
      <c r="G215" t="s">
        <v>11039</v>
      </c>
      <c r="H215" t="s">
        <v>862</v>
      </c>
      <c r="I215" t="s">
        <v>863</v>
      </c>
      <c r="J215">
        <v>1</v>
      </c>
      <c r="L215" t="s">
        <v>828</v>
      </c>
      <c r="M215" t="s">
        <v>864</v>
      </c>
      <c r="N215" t="s">
        <v>865</v>
      </c>
      <c r="O215" t="s">
        <v>1884</v>
      </c>
      <c r="P215" t="s">
        <v>37</v>
      </c>
      <c r="Q215" t="s">
        <v>25</v>
      </c>
      <c r="R215" t="s">
        <v>25</v>
      </c>
      <c r="S215" t="s">
        <v>26</v>
      </c>
      <c r="T215" t="b">
        <v>0</v>
      </c>
      <c r="U215" t="b">
        <v>0</v>
      </c>
      <c r="V215">
        <v>3</v>
      </c>
      <c r="W215">
        <v>165</v>
      </c>
      <c r="X215">
        <v>8</v>
      </c>
      <c r="AE215" t="s">
        <v>1745</v>
      </c>
      <c r="AG215" t="s">
        <v>1885</v>
      </c>
      <c r="AH215" t="s">
        <v>1886</v>
      </c>
    </row>
    <row r="216" spans="1:34" x14ac:dyDescent="0.25">
      <c r="A216">
        <v>2</v>
      </c>
      <c r="B216" t="s">
        <v>592</v>
      </c>
      <c r="C216" t="s">
        <v>593</v>
      </c>
      <c r="D216" t="s">
        <v>619</v>
      </c>
      <c r="E216" t="s">
        <v>620</v>
      </c>
      <c r="F216" t="s">
        <v>11038</v>
      </c>
      <c r="G216" t="s">
        <v>11039</v>
      </c>
      <c r="H216" t="s">
        <v>862</v>
      </c>
      <c r="I216" t="s">
        <v>863</v>
      </c>
      <c r="J216">
        <v>1</v>
      </c>
      <c r="L216" t="s">
        <v>828</v>
      </c>
      <c r="M216" t="s">
        <v>864</v>
      </c>
      <c r="N216" t="s">
        <v>865</v>
      </c>
      <c r="O216" t="s">
        <v>1887</v>
      </c>
      <c r="P216" t="s">
        <v>37</v>
      </c>
      <c r="Q216" t="s">
        <v>25</v>
      </c>
      <c r="R216" t="s">
        <v>25</v>
      </c>
      <c r="S216" t="s">
        <v>26</v>
      </c>
      <c r="T216" t="b">
        <v>0</v>
      </c>
      <c r="U216" t="b">
        <v>0</v>
      </c>
      <c r="V216">
        <v>4</v>
      </c>
      <c r="W216">
        <v>170</v>
      </c>
      <c r="X216">
        <v>7</v>
      </c>
      <c r="AE216" t="s">
        <v>1888</v>
      </c>
      <c r="AG216" t="s">
        <v>1889</v>
      </c>
      <c r="AH216" t="s">
        <v>1890</v>
      </c>
    </row>
    <row r="217" spans="1:34" x14ac:dyDescent="0.25">
      <c r="A217">
        <v>2</v>
      </c>
      <c r="B217" t="s">
        <v>592</v>
      </c>
      <c r="C217" t="s">
        <v>593</v>
      </c>
      <c r="D217" t="s">
        <v>619</v>
      </c>
      <c r="E217" t="s">
        <v>620</v>
      </c>
      <c r="F217" t="s">
        <v>11038</v>
      </c>
      <c r="G217" t="s">
        <v>11039</v>
      </c>
      <c r="H217" t="s">
        <v>862</v>
      </c>
      <c r="I217" t="s">
        <v>863</v>
      </c>
      <c r="J217">
        <v>1</v>
      </c>
      <c r="L217" t="s">
        <v>828</v>
      </c>
      <c r="M217" t="s">
        <v>864</v>
      </c>
      <c r="N217" t="s">
        <v>865</v>
      </c>
      <c r="O217" t="s">
        <v>1891</v>
      </c>
      <c r="P217" t="s">
        <v>24</v>
      </c>
      <c r="Q217" t="s">
        <v>25</v>
      </c>
      <c r="R217" t="s">
        <v>25</v>
      </c>
      <c r="S217" t="s">
        <v>8658</v>
      </c>
      <c r="T217" t="b">
        <v>0</v>
      </c>
      <c r="U217" t="b">
        <v>0</v>
      </c>
      <c r="V217">
        <v>1</v>
      </c>
      <c r="W217">
        <v>0</v>
      </c>
      <c r="X217">
        <v>8</v>
      </c>
      <c r="AG217" t="s">
        <v>1892</v>
      </c>
      <c r="AH217" t="s">
        <v>1893</v>
      </c>
    </row>
    <row r="218" spans="1:34" x14ac:dyDescent="0.25">
      <c r="A218">
        <v>2</v>
      </c>
      <c r="B218" t="s">
        <v>592</v>
      </c>
      <c r="C218" t="s">
        <v>593</v>
      </c>
      <c r="D218" t="s">
        <v>619</v>
      </c>
      <c r="E218" t="s">
        <v>620</v>
      </c>
      <c r="F218" t="s">
        <v>11038</v>
      </c>
      <c r="G218" t="s">
        <v>11039</v>
      </c>
      <c r="H218" t="s">
        <v>862</v>
      </c>
      <c r="I218" t="s">
        <v>863</v>
      </c>
      <c r="J218">
        <v>1</v>
      </c>
      <c r="L218" t="s">
        <v>828</v>
      </c>
      <c r="M218" t="s">
        <v>864</v>
      </c>
      <c r="N218" t="s">
        <v>865</v>
      </c>
      <c r="O218" t="s">
        <v>1894</v>
      </c>
      <c r="P218" t="s">
        <v>24</v>
      </c>
      <c r="Q218" t="s">
        <v>25</v>
      </c>
      <c r="R218" t="s">
        <v>25</v>
      </c>
      <c r="S218" t="s">
        <v>8658</v>
      </c>
      <c r="T218" t="b">
        <v>0</v>
      </c>
      <c r="U218" t="b">
        <v>0</v>
      </c>
      <c r="V218">
        <v>2</v>
      </c>
      <c r="W218">
        <v>0</v>
      </c>
      <c r="X218">
        <v>9</v>
      </c>
      <c r="AG218" t="s">
        <v>1895</v>
      </c>
      <c r="AH218" t="s">
        <v>1896</v>
      </c>
    </row>
    <row r="219" spans="1:34" x14ac:dyDescent="0.25">
      <c r="A219">
        <v>2</v>
      </c>
      <c r="B219" t="s">
        <v>592</v>
      </c>
      <c r="C219" t="s">
        <v>593</v>
      </c>
      <c r="D219" t="s">
        <v>619</v>
      </c>
      <c r="E219" t="s">
        <v>620</v>
      </c>
      <c r="F219" t="s">
        <v>11038</v>
      </c>
      <c r="G219" t="s">
        <v>11039</v>
      </c>
      <c r="H219" t="s">
        <v>862</v>
      </c>
      <c r="I219" t="s">
        <v>863</v>
      </c>
      <c r="J219">
        <v>1</v>
      </c>
      <c r="L219" t="s">
        <v>828</v>
      </c>
      <c r="M219" t="s">
        <v>864</v>
      </c>
      <c r="N219" t="s">
        <v>865</v>
      </c>
      <c r="O219" t="s">
        <v>1897</v>
      </c>
      <c r="P219" t="s">
        <v>24</v>
      </c>
      <c r="Q219" t="s">
        <v>25</v>
      </c>
      <c r="R219" t="s">
        <v>25</v>
      </c>
      <c r="S219" t="s">
        <v>8658</v>
      </c>
      <c r="T219" t="b">
        <v>0</v>
      </c>
      <c r="U219" t="b">
        <v>0</v>
      </c>
      <c r="V219">
        <v>3</v>
      </c>
      <c r="W219">
        <v>0</v>
      </c>
      <c r="X219">
        <v>5</v>
      </c>
      <c r="AF219" t="s">
        <v>1898</v>
      </c>
      <c r="AG219" t="s">
        <v>1899</v>
      </c>
      <c r="AH219" t="s">
        <v>1900</v>
      </c>
    </row>
    <row r="220" spans="1:34" x14ac:dyDescent="0.25">
      <c r="A220">
        <v>2</v>
      </c>
      <c r="B220" t="s">
        <v>592</v>
      </c>
      <c r="C220" t="s">
        <v>593</v>
      </c>
      <c r="D220" t="s">
        <v>619</v>
      </c>
      <c r="E220" t="s">
        <v>620</v>
      </c>
      <c r="F220" t="s">
        <v>11038</v>
      </c>
      <c r="G220" t="s">
        <v>11039</v>
      </c>
      <c r="H220" t="s">
        <v>862</v>
      </c>
      <c r="I220" t="s">
        <v>863</v>
      </c>
      <c r="J220">
        <v>1</v>
      </c>
      <c r="L220" t="s">
        <v>828</v>
      </c>
      <c r="M220" t="s">
        <v>864</v>
      </c>
      <c r="N220" t="s">
        <v>865</v>
      </c>
      <c r="O220" t="s">
        <v>1901</v>
      </c>
      <c r="P220" t="s">
        <v>24</v>
      </c>
      <c r="Q220" t="s">
        <v>25</v>
      </c>
      <c r="R220" t="s">
        <v>25</v>
      </c>
      <c r="S220" t="s">
        <v>8658</v>
      </c>
      <c r="T220" t="b">
        <v>0</v>
      </c>
      <c r="U220" t="b">
        <v>0</v>
      </c>
      <c r="V220">
        <v>4</v>
      </c>
      <c r="W220">
        <v>0</v>
      </c>
      <c r="X220">
        <v>3</v>
      </c>
      <c r="AF220" t="s">
        <v>1898</v>
      </c>
      <c r="AG220" t="s">
        <v>1895</v>
      </c>
      <c r="AH220" t="s">
        <v>1902</v>
      </c>
    </row>
    <row r="221" spans="1:34" x14ac:dyDescent="0.25">
      <c r="A221">
        <v>2</v>
      </c>
      <c r="B221" t="s">
        <v>592</v>
      </c>
      <c r="C221" t="s">
        <v>593</v>
      </c>
      <c r="D221" t="s">
        <v>619</v>
      </c>
      <c r="E221" t="s">
        <v>620</v>
      </c>
      <c r="F221" t="s">
        <v>11038</v>
      </c>
      <c r="G221" t="s">
        <v>11039</v>
      </c>
      <c r="H221" t="s">
        <v>862</v>
      </c>
      <c r="I221" t="s">
        <v>863</v>
      </c>
      <c r="J221">
        <v>1</v>
      </c>
      <c r="L221" t="s">
        <v>828</v>
      </c>
      <c r="M221" t="s">
        <v>864</v>
      </c>
      <c r="N221" t="s">
        <v>865</v>
      </c>
      <c r="O221" t="s">
        <v>1903</v>
      </c>
      <c r="P221" t="s">
        <v>91</v>
      </c>
      <c r="Q221" t="s">
        <v>8644</v>
      </c>
      <c r="R221" t="s">
        <v>8488</v>
      </c>
      <c r="S221" t="s">
        <v>8643</v>
      </c>
      <c r="T221" t="b">
        <v>1</v>
      </c>
      <c r="U221" t="b">
        <v>0</v>
      </c>
      <c r="V221">
        <v>1</v>
      </c>
      <c r="W221">
        <v>40</v>
      </c>
      <c r="X221">
        <v>7</v>
      </c>
      <c r="AH221" t="s">
        <v>1904</v>
      </c>
    </row>
    <row r="222" spans="1:34" x14ac:dyDescent="0.25">
      <c r="A222">
        <v>2</v>
      </c>
      <c r="B222" t="s">
        <v>592</v>
      </c>
      <c r="C222" t="s">
        <v>593</v>
      </c>
      <c r="D222" t="s">
        <v>619</v>
      </c>
      <c r="E222" t="s">
        <v>620</v>
      </c>
      <c r="F222" t="s">
        <v>11038</v>
      </c>
      <c r="G222" t="s">
        <v>11039</v>
      </c>
      <c r="H222" t="s">
        <v>862</v>
      </c>
      <c r="I222" t="s">
        <v>863</v>
      </c>
      <c r="J222">
        <v>1</v>
      </c>
      <c r="L222" t="s">
        <v>828</v>
      </c>
      <c r="M222" t="s">
        <v>864</v>
      </c>
      <c r="N222" t="s">
        <v>865</v>
      </c>
      <c r="O222" t="s">
        <v>1905</v>
      </c>
      <c r="P222" t="s">
        <v>91</v>
      </c>
      <c r="Q222" t="s">
        <v>8644</v>
      </c>
      <c r="R222" t="s">
        <v>8488</v>
      </c>
      <c r="S222" t="s">
        <v>8643</v>
      </c>
      <c r="T222" t="b">
        <v>1</v>
      </c>
      <c r="U222" t="b">
        <v>0</v>
      </c>
      <c r="V222">
        <v>2</v>
      </c>
      <c r="W222">
        <v>40</v>
      </c>
      <c r="X222">
        <v>7</v>
      </c>
      <c r="AG222" t="s">
        <v>1906</v>
      </c>
      <c r="AH222" t="s">
        <v>1907</v>
      </c>
    </row>
    <row r="223" spans="1:34" x14ac:dyDescent="0.25">
      <c r="A223">
        <v>2</v>
      </c>
      <c r="B223" t="s">
        <v>592</v>
      </c>
      <c r="C223" t="s">
        <v>593</v>
      </c>
      <c r="D223" t="s">
        <v>619</v>
      </c>
      <c r="E223" t="s">
        <v>620</v>
      </c>
      <c r="F223" t="s">
        <v>11038</v>
      </c>
      <c r="G223" t="s">
        <v>11039</v>
      </c>
      <c r="H223" t="s">
        <v>862</v>
      </c>
      <c r="I223" t="s">
        <v>863</v>
      </c>
      <c r="J223">
        <v>1</v>
      </c>
      <c r="L223" t="s">
        <v>828</v>
      </c>
      <c r="M223" t="s">
        <v>864</v>
      </c>
      <c r="N223" t="s">
        <v>865</v>
      </c>
      <c r="O223" t="s">
        <v>1908</v>
      </c>
      <c r="P223" t="s">
        <v>91</v>
      </c>
      <c r="Q223" t="s">
        <v>8644</v>
      </c>
      <c r="R223" t="s">
        <v>8488</v>
      </c>
      <c r="S223" t="s">
        <v>8643</v>
      </c>
      <c r="T223" t="b">
        <v>1</v>
      </c>
      <c r="U223" t="b">
        <v>0</v>
      </c>
      <c r="V223">
        <v>3</v>
      </c>
      <c r="W223">
        <v>40</v>
      </c>
      <c r="X223">
        <v>5</v>
      </c>
      <c r="AF223" t="s">
        <v>1909</v>
      </c>
      <c r="AG223" t="s">
        <v>1910</v>
      </c>
      <c r="AH223" t="s">
        <v>1911</v>
      </c>
    </row>
    <row r="224" spans="1:34" x14ac:dyDescent="0.25">
      <c r="A224">
        <v>2</v>
      </c>
      <c r="B224" t="s">
        <v>592</v>
      </c>
      <c r="C224" t="s">
        <v>593</v>
      </c>
      <c r="D224" t="s">
        <v>619</v>
      </c>
      <c r="E224" t="s">
        <v>620</v>
      </c>
      <c r="F224" t="s">
        <v>11038</v>
      </c>
      <c r="G224" t="s">
        <v>11039</v>
      </c>
      <c r="H224" t="s">
        <v>862</v>
      </c>
      <c r="I224" t="s">
        <v>863</v>
      </c>
      <c r="J224">
        <v>1</v>
      </c>
      <c r="L224" t="s">
        <v>828</v>
      </c>
      <c r="M224" t="s">
        <v>864</v>
      </c>
      <c r="N224" t="s">
        <v>865</v>
      </c>
      <c r="O224" t="s">
        <v>1912</v>
      </c>
      <c r="P224" t="s">
        <v>91</v>
      </c>
      <c r="Q224" t="s">
        <v>8644</v>
      </c>
      <c r="R224" t="s">
        <v>8488</v>
      </c>
      <c r="S224" t="s">
        <v>8643</v>
      </c>
      <c r="T224" t="b">
        <v>1</v>
      </c>
      <c r="U224" t="b">
        <v>0</v>
      </c>
      <c r="V224">
        <v>4</v>
      </c>
      <c r="W224">
        <v>30</v>
      </c>
      <c r="X224">
        <v>10</v>
      </c>
      <c r="AF224" t="s">
        <v>1909</v>
      </c>
      <c r="AG224" t="s">
        <v>1913</v>
      </c>
      <c r="AH224" t="s">
        <v>1914</v>
      </c>
    </row>
    <row r="225" spans="1:34" x14ac:dyDescent="0.25">
      <c r="A225">
        <v>2</v>
      </c>
      <c r="B225" t="s">
        <v>592</v>
      </c>
      <c r="C225" t="s">
        <v>593</v>
      </c>
      <c r="D225" t="s">
        <v>619</v>
      </c>
      <c r="E225" t="s">
        <v>620</v>
      </c>
      <c r="F225" t="s">
        <v>11038</v>
      </c>
      <c r="G225" t="s">
        <v>11039</v>
      </c>
      <c r="H225" t="s">
        <v>862</v>
      </c>
      <c r="I225" t="s">
        <v>863</v>
      </c>
      <c r="J225">
        <v>1</v>
      </c>
      <c r="L225" t="s">
        <v>828</v>
      </c>
      <c r="M225" t="s">
        <v>864</v>
      </c>
      <c r="N225" t="s">
        <v>865</v>
      </c>
      <c r="O225" t="s">
        <v>1915</v>
      </c>
      <c r="P225" t="s">
        <v>343</v>
      </c>
      <c r="Q225" t="s">
        <v>324</v>
      </c>
      <c r="R225" t="s">
        <v>324</v>
      </c>
      <c r="S225" t="s">
        <v>8646</v>
      </c>
      <c r="T225" t="b">
        <v>0</v>
      </c>
      <c r="U225" t="b">
        <v>0</v>
      </c>
      <c r="V225">
        <v>1</v>
      </c>
      <c r="W225">
        <v>0</v>
      </c>
      <c r="X225">
        <v>15</v>
      </c>
      <c r="AG225" t="s">
        <v>345</v>
      </c>
      <c r="AH225" t="s">
        <v>1916</v>
      </c>
    </row>
    <row r="226" spans="1:34" x14ac:dyDescent="0.25">
      <c r="A226">
        <v>2</v>
      </c>
      <c r="B226" t="s">
        <v>592</v>
      </c>
      <c r="C226" t="s">
        <v>593</v>
      </c>
      <c r="D226" t="s">
        <v>619</v>
      </c>
      <c r="E226" t="s">
        <v>620</v>
      </c>
      <c r="F226" t="s">
        <v>11038</v>
      </c>
      <c r="G226" t="s">
        <v>11039</v>
      </c>
      <c r="H226" t="s">
        <v>862</v>
      </c>
      <c r="I226" t="s">
        <v>863</v>
      </c>
      <c r="J226">
        <v>1</v>
      </c>
      <c r="L226" t="s">
        <v>828</v>
      </c>
      <c r="M226" t="s">
        <v>864</v>
      </c>
      <c r="N226" t="s">
        <v>865</v>
      </c>
      <c r="O226" t="s">
        <v>1917</v>
      </c>
      <c r="P226" t="s">
        <v>348</v>
      </c>
      <c r="Q226" t="s">
        <v>324</v>
      </c>
      <c r="R226" t="s">
        <v>324</v>
      </c>
      <c r="S226" t="s">
        <v>8646</v>
      </c>
      <c r="T226" t="b">
        <v>0</v>
      </c>
      <c r="U226" t="b">
        <v>0</v>
      </c>
      <c r="V226">
        <v>1</v>
      </c>
      <c r="W226">
        <v>0</v>
      </c>
      <c r="Y226">
        <v>13</v>
      </c>
      <c r="AG226" t="s">
        <v>1918</v>
      </c>
      <c r="AH226" t="s">
        <v>865</v>
      </c>
    </row>
    <row r="227" spans="1:34" x14ac:dyDescent="0.25">
      <c r="A227">
        <v>2</v>
      </c>
      <c r="B227" t="s">
        <v>592</v>
      </c>
      <c r="C227" t="s">
        <v>593</v>
      </c>
      <c r="D227" t="s">
        <v>619</v>
      </c>
      <c r="E227" t="s">
        <v>620</v>
      </c>
      <c r="F227" t="s">
        <v>11038</v>
      </c>
      <c r="G227" t="s">
        <v>11039</v>
      </c>
      <c r="H227" t="s">
        <v>866</v>
      </c>
      <c r="I227" t="s">
        <v>867</v>
      </c>
      <c r="J227">
        <v>2</v>
      </c>
      <c r="L227" t="s">
        <v>833</v>
      </c>
      <c r="M227" t="s">
        <v>868</v>
      </c>
      <c r="N227" t="s">
        <v>869</v>
      </c>
      <c r="O227" t="s">
        <v>1919</v>
      </c>
      <c r="P227" t="s">
        <v>159</v>
      </c>
      <c r="Q227" t="s">
        <v>148</v>
      </c>
      <c r="R227" t="s">
        <v>8659</v>
      </c>
      <c r="S227" t="s">
        <v>149</v>
      </c>
      <c r="T227" t="b">
        <v>0</v>
      </c>
      <c r="U227" t="b">
        <v>0</v>
      </c>
      <c r="V227">
        <v>1</v>
      </c>
      <c r="W227">
        <v>90</v>
      </c>
      <c r="X227">
        <v>12</v>
      </c>
      <c r="AG227" t="s">
        <v>1920</v>
      </c>
      <c r="AH227" t="s">
        <v>868</v>
      </c>
    </row>
    <row r="228" spans="1:34" x14ac:dyDescent="0.25">
      <c r="A228">
        <v>2</v>
      </c>
      <c r="B228" t="s">
        <v>592</v>
      </c>
      <c r="C228" t="s">
        <v>593</v>
      </c>
      <c r="D228" t="s">
        <v>619</v>
      </c>
      <c r="E228" t="s">
        <v>620</v>
      </c>
      <c r="F228" t="s">
        <v>11038</v>
      </c>
      <c r="G228" t="s">
        <v>11039</v>
      </c>
      <c r="H228" t="s">
        <v>866</v>
      </c>
      <c r="I228" t="s">
        <v>867</v>
      </c>
      <c r="J228">
        <v>2</v>
      </c>
      <c r="L228" t="s">
        <v>833</v>
      </c>
      <c r="M228" t="s">
        <v>868</v>
      </c>
      <c r="N228" t="s">
        <v>869</v>
      </c>
      <c r="O228" t="s">
        <v>1921</v>
      </c>
      <c r="P228" t="s">
        <v>159</v>
      </c>
      <c r="Q228" t="s">
        <v>148</v>
      </c>
      <c r="R228" t="s">
        <v>8659</v>
      </c>
      <c r="S228" t="s">
        <v>149</v>
      </c>
      <c r="T228" t="b">
        <v>0</v>
      </c>
      <c r="U228" t="b">
        <v>0</v>
      </c>
      <c r="V228">
        <v>2</v>
      </c>
      <c r="W228">
        <v>140</v>
      </c>
      <c r="X228">
        <v>11</v>
      </c>
      <c r="AG228" t="s">
        <v>1920</v>
      </c>
      <c r="AH228" t="s">
        <v>1922</v>
      </c>
    </row>
    <row r="229" spans="1:34" x14ac:dyDescent="0.25">
      <c r="A229">
        <v>2</v>
      </c>
      <c r="B229" t="s">
        <v>592</v>
      </c>
      <c r="C229" t="s">
        <v>593</v>
      </c>
      <c r="D229" t="s">
        <v>619</v>
      </c>
      <c r="E229" t="s">
        <v>620</v>
      </c>
      <c r="F229" t="s">
        <v>11038</v>
      </c>
      <c r="G229" t="s">
        <v>11039</v>
      </c>
      <c r="H229" t="s">
        <v>866</v>
      </c>
      <c r="I229" t="s">
        <v>867</v>
      </c>
      <c r="J229">
        <v>2</v>
      </c>
      <c r="L229" t="s">
        <v>833</v>
      </c>
      <c r="M229" t="s">
        <v>868</v>
      </c>
      <c r="N229" t="s">
        <v>869</v>
      </c>
      <c r="O229" t="s">
        <v>1923</v>
      </c>
      <c r="P229" t="s">
        <v>159</v>
      </c>
      <c r="Q229" t="s">
        <v>148</v>
      </c>
      <c r="R229" t="s">
        <v>8659</v>
      </c>
      <c r="S229" t="s">
        <v>149</v>
      </c>
      <c r="T229" t="b">
        <v>0</v>
      </c>
      <c r="U229" t="b">
        <v>0</v>
      </c>
      <c r="V229">
        <v>3</v>
      </c>
      <c r="W229">
        <v>160</v>
      </c>
      <c r="X229">
        <v>8</v>
      </c>
      <c r="AG229" t="s">
        <v>1924</v>
      </c>
      <c r="AH229" t="s">
        <v>1925</v>
      </c>
    </row>
    <row r="230" spans="1:34" x14ac:dyDescent="0.25">
      <c r="A230">
        <v>2</v>
      </c>
      <c r="B230" t="s">
        <v>592</v>
      </c>
      <c r="C230" t="s">
        <v>593</v>
      </c>
      <c r="D230" t="s">
        <v>619</v>
      </c>
      <c r="E230" t="s">
        <v>620</v>
      </c>
      <c r="F230" t="s">
        <v>11038</v>
      </c>
      <c r="G230" t="s">
        <v>11039</v>
      </c>
      <c r="H230" t="s">
        <v>866</v>
      </c>
      <c r="I230" t="s">
        <v>867</v>
      </c>
      <c r="J230">
        <v>2</v>
      </c>
      <c r="L230" t="s">
        <v>833</v>
      </c>
      <c r="M230" t="s">
        <v>868</v>
      </c>
      <c r="N230" t="s">
        <v>869</v>
      </c>
      <c r="O230" t="s">
        <v>1926</v>
      </c>
      <c r="P230" t="s">
        <v>159</v>
      </c>
      <c r="Q230" t="s">
        <v>148</v>
      </c>
      <c r="R230" t="s">
        <v>8659</v>
      </c>
      <c r="S230" t="s">
        <v>149</v>
      </c>
      <c r="T230" t="b">
        <v>0</v>
      </c>
      <c r="U230" t="b">
        <v>0</v>
      </c>
      <c r="V230">
        <v>4</v>
      </c>
      <c r="W230">
        <v>180</v>
      </c>
      <c r="X230">
        <v>6</v>
      </c>
      <c r="AE230" t="s">
        <v>610</v>
      </c>
      <c r="AG230" t="s">
        <v>1927</v>
      </c>
      <c r="AH230" t="s">
        <v>1928</v>
      </c>
    </row>
    <row r="231" spans="1:34" x14ac:dyDescent="0.25">
      <c r="A231">
        <v>2</v>
      </c>
      <c r="B231" t="s">
        <v>592</v>
      </c>
      <c r="C231" t="s">
        <v>593</v>
      </c>
      <c r="D231" t="s">
        <v>619</v>
      </c>
      <c r="E231" t="s">
        <v>620</v>
      </c>
      <c r="F231" t="s">
        <v>11038</v>
      </c>
      <c r="G231" t="s">
        <v>11039</v>
      </c>
      <c r="H231" t="s">
        <v>866</v>
      </c>
      <c r="I231" t="s">
        <v>867</v>
      </c>
      <c r="J231">
        <v>2</v>
      </c>
      <c r="L231" t="s">
        <v>833</v>
      </c>
      <c r="M231" t="s">
        <v>868</v>
      </c>
      <c r="N231" t="s">
        <v>869</v>
      </c>
      <c r="O231" t="s">
        <v>1929</v>
      </c>
      <c r="P231" t="s">
        <v>1404</v>
      </c>
      <c r="Q231" t="s">
        <v>148</v>
      </c>
      <c r="R231" t="s">
        <v>8659</v>
      </c>
      <c r="S231" t="s">
        <v>149</v>
      </c>
      <c r="T231" t="b">
        <v>0</v>
      </c>
      <c r="U231" t="b">
        <v>0</v>
      </c>
      <c r="V231">
        <v>1</v>
      </c>
      <c r="W231">
        <v>45</v>
      </c>
      <c r="X231">
        <v>11</v>
      </c>
      <c r="AB231">
        <v>2</v>
      </c>
      <c r="AC231">
        <v>1</v>
      </c>
      <c r="AD231">
        <v>2</v>
      </c>
      <c r="AG231" t="s">
        <v>1364</v>
      </c>
      <c r="AH231" t="s">
        <v>1930</v>
      </c>
    </row>
    <row r="232" spans="1:34" x14ac:dyDescent="0.25">
      <c r="A232">
        <v>2</v>
      </c>
      <c r="B232" t="s">
        <v>592</v>
      </c>
      <c r="C232" t="s">
        <v>593</v>
      </c>
      <c r="D232" t="s">
        <v>619</v>
      </c>
      <c r="E232" t="s">
        <v>620</v>
      </c>
      <c r="F232" t="s">
        <v>11038</v>
      </c>
      <c r="G232" t="s">
        <v>11039</v>
      </c>
      <c r="H232" t="s">
        <v>866</v>
      </c>
      <c r="I232" t="s">
        <v>867</v>
      </c>
      <c r="J232">
        <v>2</v>
      </c>
      <c r="L232" t="s">
        <v>833</v>
      </c>
      <c r="M232" t="s">
        <v>868</v>
      </c>
      <c r="N232" t="s">
        <v>869</v>
      </c>
      <c r="O232" t="s">
        <v>1931</v>
      </c>
      <c r="P232" t="s">
        <v>1404</v>
      </c>
      <c r="Q232" t="s">
        <v>148</v>
      </c>
      <c r="R232" t="s">
        <v>8659</v>
      </c>
      <c r="S232" t="s">
        <v>149</v>
      </c>
      <c r="T232" t="b">
        <v>0</v>
      </c>
      <c r="U232" t="b">
        <v>0</v>
      </c>
      <c r="V232">
        <v>2</v>
      </c>
      <c r="W232">
        <v>50</v>
      </c>
      <c r="X232">
        <v>9</v>
      </c>
      <c r="AB232">
        <v>2</v>
      </c>
      <c r="AC232">
        <v>1</v>
      </c>
      <c r="AD232">
        <v>2</v>
      </c>
      <c r="AE232" t="s">
        <v>1745</v>
      </c>
      <c r="AG232" t="s">
        <v>1932</v>
      </c>
      <c r="AH232" t="s">
        <v>1933</v>
      </c>
    </row>
    <row r="233" spans="1:34" x14ac:dyDescent="0.25">
      <c r="A233">
        <v>2</v>
      </c>
      <c r="B233" t="s">
        <v>592</v>
      </c>
      <c r="C233" t="s">
        <v>593</v>
      </c>
      <c r="D233" t="s">
        <v>619</v>
      </c>
      <c r="E233" t="s">
        <v>620</v>
      </c>
      <c r="F233" t="s">
        <v>11038</v>
      </c>
      <c r="G233" t="s">
        <v>11039</v>
      </c>
      <c r="H233" t="s">
        <v>866</v>
      </c>
      <c r="I233" t="s">
        <v>867</v>
      </c>
      <c r="J233">
        <v>2</v>
      </c>
      <c r="L233" t="s">
        <v>833</v>
      </c>
      <c r="M233" t="s">
        <v>868</v>
      </c>
      <c r="N233" t="s">
        <v>869</v>
      </c>
      <c r="O233" t="s">
        <v>1934</v>
      </c>
      <c r="P233" t="s">
        <v>1404</v>
      </c>
      <c r="Q233" t="s">
        <v>148</v>
      </c>
      <c r="R233" t="s">
        <v>8659</v>
      </c>
      <c r="S233" t="s">
        <v>149</v>
      </c>
      <c r="T233" t="b">
        <v>0</v>
      </c>
      <c r="U233" t="b">
        <v>0</v>
      </c>
      <c r="V233">
        <v>3</v>
      </c>
      <c r="W233">
        <v>50</v>
      </c>
      <c r="X233">
        <v>8</v>
      </c>
      <c r="AB233">
        <v>2</v>
      </c>
      <c r="AC233">
        <v>1</v>
      </c>
      <c r="AD233">
        <v>2</v>
      </c>
      <c r="AE233" t="s">
        <v>1745</v>
      </c>
      <c r="AG233" t="s">
        <v>1932</v>
      </c>
      <c r="AH233" t="s">
        <v>1935</v>
      </c>
    </row>
    <row r="234" spans="1:34" x14ac:dyDescent="0.25">
      <c r="A234">
        <v>2</v>
      </c>
      <c r="B234" t="s">
        <v>592</v>
      </c>
      <c r="C234" t="s">
        <v>593</v>
      </c>
      <c r="D234" t="s">
        <v>619</v>
      </c>
      <c r="E234" t="s">
        <v>620</v>
      </c>
      <c r="F234" t="s">
        <v>11038</v>
      </c>
      <c r="G234" t="s">
        <v>11039</v>
      </c>
      <c r="H234" t="s">
        <v>866</v>
      </c>
      <c r="I234" t="s">
        <v>867</v>
      </c>
      <c r="J234">
        <v>2</v>
      </c>
      <c r="L234" t="s">
        <v>833</v>
      </c>
      <c r="M234" t="s">
        <v>868</v>
      </c>
      <c r="N234" t="s">
        <v>869</v>
      </c>
      <c r="O234" t="s">
        <v>1936</v>
      </c>
      <c r="P234" t="s">
        <v>1404</v>
      </c>
      <c r="Q234" t="s">
        <v>148</v>
      </c>
      <c r="R234" t="s">
        <v>8659</v>
      </c>
      <c r="S234" t="s">
        <v>149</v>
      </c>
      <c r="T234" t="b">
        <v>0</v>
      </c>
      <c r="U234" t="b">
        <v>0</v>
      </c>
      <c r="V234">
        <v>4</v>
      </c>
      <c r="W234">
        <v>50</v>
      </c>
      <c r="X234">
        <v>7</v>
      </c>
      <c r="AB234">
        <v>2</v>
      </c>
      <c r="AC234">
        <v>1</v>
      </c>
      <c r="AD234">
        <v>2</v>
      </c>
      <c r="AE234" t="s">
        <v>610</v>
      </c>
      <c r="AG234" t="s">
        <v>1937</v>
      </c>
      <c r="AH234" t="s">
        <v>1938</v>
      </c>
    </row>
    <row r="235" spans="1:34" x14ac:dyDescent="0.25">
      <c r="A235">
        <v>2</v>
      </c>
      <c r="B235" t="s">
        <v>592</v>
      </c>
      <c r="C235" t="s">
        <v>593</v>
      </c>
      <c r="D235" t="s">
        <v>619</v>
      </c>
      <c r="E235" t="s">
        <v>620</v>
      </c>
      <c r="F235" t="s">
        <v>11038</v>
      </c>
      <c r="G235" t="s">
        <v>11039</v>
      </c>
      <c r="H235" t="s">
        <v>866</v>
      </c>
      <c r="I235" t="s">
        <v>867</v>
      </c>
      <c r="J235">
        <v>2</v>
      </c>
      <c r="L235" t="s">
        <v>833</v>
      </c>
      <c r="M235" t="s">
        <v>868</v>
      </c>
      <c r="N235" t="s">
        <v>869</v>
      </c>
      <c r="O235" t="s">
        <v>1939</v>
      </c>
      <c r="P235" t="s">
        <v>186</v>
      </c>
      <c r="Q235" t="s">
        <v>148</v>
      </c>
      <c r="R235" t="s">
        <v>8659</v>
      </c>
      <c r="S235" t="s">
        <v>149</v>
      </c>
      <c r="T235" t="b">
        <v>1</v>
      </c>
      <c r="U235" t="b">
        <v>0</v>
      </c>
      <c r="V235">
        <v>1</v>
      </c>
      <c r="W235">
        <v>45</v>
      </c>
      <c r="X235">
        <v>5</v>
      </c>
      <c r="AF235" t="s">
        <v>1940</v>
      </c>
      <c r="AH235" t="s">
        <v>1941</v>
      </c>
    </row>
    <row r="236" spans="1:34" x14ac:dyDescent="0.25">
      <c r="A236">
        <v>2</v>
      </c>
      <c r="B236" t="s">
        <v>592</v>
      </c>
      <c r="C236" t="s">
        <v>593</v>
      </c>
      <c r="D236" t="s">
        <v>619</v>
      </c>
      <c r="E236" t="s">
        <v>620</v>
      </c>
      <c r="F236" t="s">
        <v>11038</v>
      </c>
      <c r="G236" t="s">
        <v>11039</v>
      </c>
      <c r="H236" t="s">
        <v>866</v>
      </c>
      <c r="I236" t="s">
        <v>867</v>
      </c>
      <c r="J236">
        <v>2</v>
      </c>
      <c r="L236" t="s">
        <v>833</v>
      </c>
      <c r="M236" t="s">
        <v>868</v>
      </c>
      <c r="N236" t="s">
        <v>869</v>
      </c>
      <c r="O236" t="s">
        <v>1942</v>
      </c>
      <c r="P236" t="s">
        <v>192</v>
      </c>
      <c r="Q236" t="s">
        <v>148</v>
      </c>
      <c r="R236" t="s">
        <v>8659</v>
      </c>
      <c r="S236" t="s">
        <v>149</v>
      </c>
      <c r="T236" t="b">
        <v>1</v>
      </c>
      <c r="U236" t="b">
        <v>0</v>
      </c>
      <c r="V236">
        <v>1</v>
      </c>
      <c r="W236">
        <v>45</v>
      </c>
      <c r="X236">
        <v>5</v>
      </c>
      <c r="AF236" t="s">
        <v>1940</v>
      </c>
      <c r="AH236" t="s">
        <v>1943</v>
      </c>
    </row>
    <row r="237" spans="1:34" x14ac:dyDescent="0.25">
      <c r="A237">
        <v>2</v>
      </c>
      <c r="B237" t="s">
        <v>592</v>
      </c>
      <c r="C237" t="s">
        <v>593</v>
      </c>
      <c r="D237" t="s">
        <v>619</v>
      </c>
      <c r="E237" t="s">
        <v>620</v>
      </c>
      <c r="F237" t="s">
        <v>11038</v>
      </c>
      <c r="G237" t="s">
        <v>11039</v>
      </c>
      <c r="H237" t="s">
        <v>866</v>
      </c>
      <c r="I237" t="s">
        <v>867</v>
      </c>
      <c r="J237">
        <v>2</v>
      </c>
      <c r="L237" t="s">
        <v>833</v>
      </c>
      <c r="M237" t="s">
        <v>868</v>
      </c>
      <c r="N237" t="s">
        <v>869</v>
      </c>
      <c r="O237" t="s">
        <v>1944</v>
      </c>
      <c r="P237" t="s">
        <v>186</v>
      </c>
      <c r="Q237" t="s">
        <v>148</v>
      </c>
      <c r="R237" t="s">
        <v>8659</v>
      </c>
      <c r="S237" t="s">
        <v>149</v>
      </c>
      <c r="T237" t="b">
        <v>1</v>
      </c>
      <c r="U237" t="b">
        <v>0</v>
      </c>
      <c r="V237">
        <v>2</v>
      </c>
      <c r="W237">
        <v>45</v>
      </c>
      <c r="X237">
        <v>4</v>
      </c>
      <c r="AF237" t="s">
        <v>1945</v>
      </c>
      <c r="AH237" t="s">
        <v>1946</v>
      </c>
    </row>
    <row r="238" spans="1:34" x14ac:dyDescent="0.25">
      <c r="A238">
        <v>2</v>
      </c>
      <c r="B238" t="s">
        <v>592</v>
      </c>
      <c r="C238" t="s">
        <v>593</v>
      </c>
      <c r="D238" t="s">
        <v>619</v>
      </c>
      <c r="E238" t="s">
        <v>620</v>
      </c>
      <c r="F238" t="s">
        <v>11038</v>
      </c>
      <c r="G238" t="s">
        <v>11039</v>
      </c>
      <c r="H238" t="s">
        <v>866</v>
      </c>
      <c r="I238" t="s">
        <v>867</v>
      </c>
      <c r="J238">
        <v>2</v>
      </c>
      <c r="L238" t="s">
        <v>833</v>
      </c>
      <c r="M238" t="s">
        <v>868</v>
      </c>
      <c r="N238" t="s">
        <v>869</v>
      </c>
      <c r="O238" t="s">
        <v>1947</v>
      </c>
      <c r="P238" t="s">
        <v>192</v>
      </c>
      <c r="Q238" t="s">
        <v>148</v>
      </c>
      <c r="R238" t="s">
        <v>8659</v>
      </c>
      <c r="S238" t="s">
        <v>149</v>
      </c>
      <c r="T238" t="b">
        <v>1</v>
      </c>
      <c r="U238" t="b">
        <v>0</v>
      </c>
      <c r="V238">
        <v>2</v>
      </c>
      <c r="W238">
        <v>45</v>
      </c>
      <c r="X238">
        <v>5</v>
      </c>
      <c r="AF238" t="s">
        <v>1945</v>
      </c>
      <c r="AH238" t="s">
        <v>1948</v>
      </c>
    </row>
    <row r="239" spans="1:34" x14ac:dyDescent="0.25">
      <c r="A239">
        <v>2</v>
      </c>
      <c r="B239" t="s">
        <v>592</v>
      </c>
      <c r="C239" t="s">
        <v>593</v>
      </c>
      <c r="D239" t="s">
        <v>619</v>
      </c>
      <c r="E239" t="s">
        <v>620</v>
      </c>
      <c r="F239" t="s">
        <v>11038</v>
      </c>
      <c r="G239" t="s">
        <v>11039</v>
      </c>
      <c r="H239" t="s">
        <v>866</v>
      </c>
      <c r="I239" t="s">
        <v>867</v>
      </c>
      <c r="J239">
        <v>2</v>
      </c>
      <c r="L239" t="s">
        <v>833</v>
      </c>
      <c r="M239" t="s">
        <v>868</v>
      </c>
      <c r="N239" t="s">
        <v>869</v>
      </c>
      <c r="O239" t="s">
        <v>1949</v>
      </c>
      <c r="P239" t="s">
        <v>186</v>
      </c>
      <c r="Q239" t="s">
        <v>148</v>
      </c>
      <c r="R239" t="s">
        <v>8659</v>
      </c>
      <c r="S239" t="s">
        <v>149</v>
      </c>
      <c r="T239" t="b">
        <v>1</v>
      </c>
      <c r="U239" t="b">
        <v>0</v>
      </c>
      <c r="V239">
        <v>3</v>
      </c>
      <c r="W239">
        <v>45</v>
      </c>
      <c r="X239">
        <v>5</v>
      </c>
      <c r="AF239" t="s">
        <v>1950</v>
      </c>
      <c r="AH239" t="s">
        <v>1951</v>
      </c>
    </row>
    <row r="240" spans="1:34" x14ac:dyDescent="0.25">
      <c r="A240">
        <v>2</v>
      </c>
      <c r="B240" t="s">
        <v>592</v>
      </c>
      <c r="C240" t="s">
        <v>593</v>
      </c>
      <c r="D240" t="s">
        <v>619</v>
      </c>
      <c r="E240" t="s">
        <v>620</v>
      </c>
      <c r="F240" t="s">
        <v>11038</v>
      </c>
      <c r="G240" t="s">
        <v>11039</v>
      </c>
      <c r="H240" t="s">
        <v>866</v>
      </c>
      <c r="I240" t="s">
        <v>867</v>
      </c>
      <c r="J240">
        <v>2</v>
      </c>
      <c r="L240" t="s">
        <v>833</v>
      </c>
      <c r="M240" t="s">
        <v>868</v>
      </c>
      <c r="N240" t="s">
        <v>869</v>
      </c>
      <c r="O240" t="s">
        <v>1952</v>
      </c>
      <c r="P240" t="s">
        <v>192</v>
      </c>
      <c r="Q240" t="s">
        <v>148</v>
      </c>
      <c r="R240" t="s">
        <v>8659</v>
      </c>
      <c r="S240" t="s">
        <v>149</v>
      </c>
      <c r="T240" t="b">
        <v>1</v>
      </c>
      <c r="U240" t="b">
        <v>0</v>
      </c>
      <c r="V240">
        <v>3</v>
      </c>
      <c r="W240">
        <v>45</v>
      </c>
      <c r="X240">
        <v>4</v>
      </c>
      <c r="AE240" t="s">
        <v>1888</v>
      </c>
      <c r="AF240" t="s">
        <v>1950</v>
      </c>
      <c r="AG240" t="s">
        <v>1953</v>
      </c>
      <c r="AH240" t="s">
        <v>1954</v>
      </c>
    </row>
    <row r="241" spans="1:34" x14ac:dyDescent="0.25">
      <c r="A241">
        <v>2</v>
      </c>
      <c r="B241" t="s">
        <v>592</v>
      </c>
      <c r="C241" t="s">
        <v>593</v>
      </c>
      <c r="D241" t="s">
        <v>619</v>
      </c>
      <c r="E241" t="s">
        <v>620</v>
      </c>
      <c r="F241" t="s">
        <v>11038</v>
      </c>
      <c r="G241" t="s">
        <v>11039</v>
      </c>
      <c r="H241" t="s">
        <v>866</v>
      </c>
      <c r="I241" t="s">
        <v>867</v>
      </c>
      <c r="J241">
        <v>2</v>
      </c>
      <c r="L241" t="s">
        <v>833</v>
      </c>
      <c r="M241" t="s">
        <v>868</v>
      </c>
      <c r="N241" t="s">
        <v>869</v>
      </c>
      <c r="O241" t="s">
        <v>1955</v>
      </c>
      <c r="P241" t="s">
        <v>10820</v>
      </c>
      <c r="Q241" t="s">
        <v>8650</v>
      </c>
      <c r="R241" t="s">
        <v>8637</v>
      </c>
      <c r="S241" t="s">
        <v>8643</v>
      </c>
      <c r="T241" t="b">
        <v>0</v>
      </c>
      <c r="U241" t="b">
        <v>0</v>
      </c>
      <c r="V241">
        <v>1</v>
      </c>
      <c r="W241">
        <v>20</v>
      </c>
      <c r="X241">
        <v>15</v>
      </c>
      <c r="AG241" t="s">
        <v>1956</v>
      </c>
      <c r="AH241" t="s">
        <v>1957</v>
      </c>
    </row>
    <row r="242" spans="1:34" x14ac:dyDescent="0.25">
      <c r="A242">
        <v>2</v>
      </c>
      <c r="B242" t="s">
        <v>592</v>
      </c>
      <c r="C242" t="s">
        <v>593</v>
      </c>
      <c r="D242" t="s">
        <v>619</v>
      </c>
      <c r="E242" t="s">
        <v>620</v>
      </c>
      <c r="F242" t="s">
        <v>11038</v>
      </c>
      <c r="G242" t="s">
        <v>11039</v>
      </c>
      <c r="H242" t="s">
        <v>866</v>
      </c>
      <c r="I242" t="s">
        <v>867</v>
      </c>
      <c r="J242">
        <v>2</v>
      </c>
      <c r="L242" t="s">
        <v>833</v>
      </c>
      <c r="M242" t="s">
        <v>868</v>
      </c>
      <c r="N242" t="s">
        <v>869</v>
      </c>
      <c r="O242" t="s">
        <v>1958</v>
      </c>
      <c r="P242" t="s">
        <v>10820</v>
      </c>
      <c r="Q242" t="s">
        <v>8650</v>
      </c>
      <c r="R242" t="s">
        <v>8637</v>
      </c>
      <c r="S242" t="s">
        <v>8643</v>
      </c>
      <c r="T242" t="b">
        <v>0</v>
      </c>
      <c r="U242" t="b">
        <v>0</v>
      </c>
      <c r="V242">
        <v>2</v>
      </c>
      <c r="W242">
        <v>20</v>
      </c>
      <c r="X242">
        <v>15</v>
      </c>
      <c r="AG242" t="s">
        <v>1959</v>
      </c>
      <c r="AH242" t="s">
        <v>1960</v>
      </c>
    </row>
    <row r="243" spans="1:34" x14ac:dyDescent="0.25">
      <c r="A243">
        <v>2</v>
      </c>
      <c r="B243" t="s">
        <v>592</v>
      </c>
      <c r="C243" t="s">
        <v>593</v>
      </c>
      <c r="D243" t="s">
        <v>619</v>
      </c>
      <c r="E243" t="s">
        <v>620</v>
      </c>
      <c r="F243" t="s">
        <v>11038</v>
      </c>
      <c r="G243" t="s">
        <v>11039</v>
      </c>
      <c r="H243" t="s">
        <v>866</v>
      </c>
      <c r="I243" t="s">
        <v>867</v>
      </c>
      <c r="J243">
        <v>2</v>
      </c>
      <c r="L243" t="s">
        <v>833</v>
      </c>
      <c r="M243" t="s">
        <v>868</v>
      </c>
      <c r="N243" t="s">
        <v>869</v>
      </c>
      <c r="O243" t="s">
        <v>1961</v>
      </c>
      <c r="P243" t="s">
        <v>10820</v>
      </c>
      <c r="Q243" t="s">
        <v>8650</v>
      </c>
      <c r="R243" t="s">
        <v>8637</v>
      </c>
      <c r="S243" t="s">
        <v>8643</v>
      </c>
      <c r="T243" t="b">
        <v>0</v>
      </c>
      <c r="U243" t="b">
        <v>0</v>
      </c>
      <c r="V243">
        <v>3</v>
      </c>
      <c r="W243">
        <v>20</v>
      </c>
      <c r="X243">
        <v>15</v>
      </c>
      <c r="AG243" t="s">
        <v>1962</v>
      </c>
      <c r="AH243" t="s">
        <v>1963</v>
      </c>
    </row>
    <row r="244" spans="1:34" x14ac:dyDescent="0.25">
      <c r="A244">
        <v>2</v>
      </c>
      <c r="B244" t="s">
        <v>592</v>
      </c>
      <c r="C244" t="s">
        <v>593</v>
      </c>
      <c r="D244" t="s">
        <v>619</v>
      </c>
      <c r="E244" t="s">
        <v>620</v>
      </c>
      <c r="F244" t="s">
        <v>11038</v>
      </c>
      <c r="G244" t="s">
        <v>11039</v>
      </c>
      <c r="H244" t="s">
        <v>866</v>
      </c>
      <c r="I244" t="s">
        <v>867</v>
      </c>
      <c r="J244">
        <v>2</v>
      </c>
      <c r="L244" t="s">
        <v>833</v>
      </c>
      <c r="M244" t="s">
        <v>868</v>
      </c>
      <c r="N244" t="s">
        <v>869</v>
      </c>
      <c r="O244" t="s">
        <v>1964</v>
      </c>
      <c r="P244" t="s">
        <v>10820</v>
      </c>
      <c r="Q244" t="s">
        <v>8650</v>
      </c>
      <c r="R244" t="s">
        <v>8637</v>
      </c>
      <c r="S244" t="s">
        <v>8643</v>
      </c>
      <c r="T244" t="b">
        <v>0</v>
      </c>
      <c r="U244" t="b">
        <v>0</v>
      </c>
      <c r="V244">
        <v>4</v>
      </c>
      <c r="W244">
        <v>20</v>
      </c>
      <c r="X244">
        <v>12</v>
      </c>
      <c r="AF244" t="s">
        <v>1965</v>
      </c>
      <c r="AG244" t="s">
        <v>1966</v>
      </c>
      <c r="AH244" t="s">
        <v>1967</v>
      </c>
    </row>
    <row r="245" spans="1:34" x14ac:dyDescent="0.25">
      <c r="A245">
        <v>2</v>
      </c>
      <c r="B245" t="s">
        <v>592</v>
      </c>
      <c r="C245" t="s">
        <v>593</v>
      </c>
      <c r="D245" t="s">
        <v>619</v>
      </c>
      <c r="E245" t="s">
        <v>620</v>
      </c>
      <c r="F245" t="s">
        <v>11038</v>
      </c>
      <c r="G245" t="s">
        <v>11039</v>
      </c>
      <c r="H245" t="s">
        <v>866</v>
      </c>
      <c r="I245" t="s">
        <v>867</v>
      </c>
      <c r="J245">
        <v>2</v>
      </c>
      <c r="L245" t="s">
        <v>833</v>
      </c>
      <c r="M245" t="s">
        <v>868</v>
      </c>
      <c r="N245" t="s">
        <v>869</v>
      </c>
      <c r="O245" t="s">
        <v>1968</v>
      </c>
      <c r="P245" t="s">
        <v>10820</v>
      </c>
      <c r="Q245" t="s">
        <v>8650</v>
      </c>
      <c r="R245" t="s">
        <v>8637</v>
      </c>
      <c r="S245" t="s">
        <v>8643</v>
      </c>
      <c r="T245" t="b">
        <v>0</v>
      </c>
      <c r="U245" t="b">
        <v>0</v>
      </c>
      <c r="V245">
        <v>5</v>
      </c>
      <c r="W245">
        <v>15</v>
      </c>
      <c r="X245">
        <v>10</v>
      </c>
      <c r="AF245" t="s">
        <v>1965</v>
      </c>
      <c r="AG245" t="s">
        <v>1966</v>
      </c>
      <c r="AH245" t="s">
        <v>869</v>
      </c>
    </row>
    <row r="246" spans="1:34" x14ac:dyDescent="0.25">
      <c r="A246">
        <v>2</v>
      </c>
      <c r="B246" t="s">
        <v>592</v>
      </c>
      <c r="C246" t="s">
        <v>593</v>
      </c>
      <c r="D246" t="s">
        <v>619</v>
      </c>
      <c r="E246" t="s">
        <v>620</v>
      </c>
      <c r="F246" t="s">
        <v>11038</v>
      </c>
      <c r="G246" t="s">
        <v>11039</v>
      </c>
      <c r="H246" t="s">
        <v>870</v>
      </c>
      <c r="I246" t="s">
        <v>871</v>
      </c>
      <c r="J246">
        <v>3</v>
      </c>
      <c r="L246" t="s">
        <v>838</v>
      </c>
      <c r="M246" t="s">
        <v>872</v>
      </c>
      <c r="N246" t="s">
        <v>873</v>
      </c>
      <c r="O246" t="s">
        <v>1969</v>
      </c>
      <c r="P246" t="s">
        <v>15</v>
      </c>
      <c r="Q246" t="s">
        <v>2</v>
      </c>
      <c r="R246" t="s">
        <v>2</v>
      </c>
      <c r="S246" t="s">
        <v>8646</v>
      </c>
      <c r="T246" t="b">
        <v>1</v>
      </c>
      <c r="U246" t="b">
        <v>1</v>
      </c>
      <c r="V246">
        <v>1</v>
      </c>
      <c r="W246">
        <v>50</v>
      </c>
      <c r="Y246">
        <v>60</v>
      </c>
      <c r="AF246" t="s">
        <v>1970</v>
      </c>
      <c r="AG246" t="s">
        <v>1971</v>
      </c>
      <c r="AH246" t="s">
        <v>872</v>
      </c>
    </row>
    <row r="247" spans="1:34" x14ac:dyDescent="0.25">
      <c r="A247">
        <v>2</v>
      </c>
      <c r="B247" t="s">
        <v>592</v>
      </c>
      <c r="C247" t="s">
        <v>593</v>
      </c>
      <c r="D247" t="s">
        <v>619</v>
      </c>
      <c r="E247" t="s">
        <v>620</v>
      </c>
      <c r="F247" t="s">
        <v>11038</v>
      </c>
      <c r="G247" t="s">
        <v>11039</v>
      </c>
      <c r="H247" t="s">
        <v>870</v>
      </c>
      <c r="I247" t="s">
        <v>871</v>
      </c>
      <c r="J247">
        <v>3</v>
      </c>
      <c r="L247" t="s">
        <v>838</v>
      </c>
      <c r="M247" t="s">
        <v>872</v>
      </c>
      <c r="N247" t="s">
        <v>873</v>
      </c>
      <c r="O247" t="s">
        <v>1972</v>
      </c>
      <c r="P247" t="s">
        <v>15</v>
      </c>
      <c r="Q247" t="s">
        <v>2</v>
      </c>
      <c r="R247" t="s">
        <v>2</v>
      </c>
      <c r="S247" t="s">
        <v>8646</v>
      </c>
      <c r="T247" t="b">
        <v>1</v>
      </c>
      <c r="U247" t="b">
        <v>1</v>
      </c>
      <c r="V247">
        <v>2</v>
      </c>
      <c r="W247">
        <v>50</v>
      </c>
      <c r="Y247">
        <v>60</v>
      </c>
      <c r="AF247" t="s">
        <v>1970</v>
      </c>
      <c r="AG247" t="s">
        <v>1973</v>
      </c>
      <c r="AH247" t="s">
        <v>1974</v>
      </c>
    </row>
    <row r="248" spans="1:34" x14ac:dyDescent="0.25">
      <c r="A248">
        <v>2</v>
      </c>
      <c r="B248" t="s">
        <v>592</v>
      </c>
      <c r="C248" t="s">
        <v>593</v>
      </c>
      <c r="D248" t="s">
        <v>619</v>
      </c>
      <c r="E248" t="s">
        <v>620</v>
      </c>
      <c r="F248" t="s">
        <v>11038</v>
      </c>
      <c r="G248" t="s">
        <v>11039</v>
      </c>
      <c r="H248" t="s">
        <v>870</v>
      </c>
      <c r="I248" t="s">
        <v>871</v>
      </c>
      <c r="J248">
        <v>3</v>
      </c>
      <c r="L248" t="s">
        <v>838</v>
      </c>
      <c r="M248" t="s">
        <v>872</v>
      </c>
      <c r="N248" t="s">
        <v>873</v>
      </c>
      <c r="O248" t="s">
        <v>1975</v>
      </c>
      <c r="P248" t="s">
        <v>15</v>
      </c>
      <c r="Q248" t="s">
        <v>2</v>
      </c>
      <c r="R248" t="s">
        <v>2</v>
      </c>
      <c r="S248" t="s">
        <v>8646</v>
      </c>
      <c r="T248" t="b">
        <v>1</v>
      </c>
      <c r="U248" t="b">
        <v>1</v>
      </c>
      <c r="V248">
        <v>3</v>
      </c>
      <c r="W248">
        <v>50</v>
      </c>
      <c r="Y248">
        <v>60</v>
      </c>
      <c r="AF248" t="s">
        <v>1976</v>
      </c>
      <c r="AG248" t="s">
        <v>1971</v>
      </c>
      <c r="AH248" t="s">
        <v>1977</v>
      </c>
    </row>
    <row r="249" spans="1:34" x14ac:dyDescent="0.25">
      <c r="A249">
        <v>2</v>
      </c>
      <c r="B249" t="s">
        <v>592</v>
      </c>
      <c r="C249" t="s">
        <v>593</v>
      </c>
      <c r="D249" t="s">
        <v>619</v>
      </c>
      <c r="E249" t="s">
        <v>620</v>
      </c>
      <c r="F249" t="s">
        <v>11038</v>
      </c>
      <c r="G249" t="s">
        <v>11039</v>
      </c>
      <c r="H249" t="s">
        <v>870</v>
      </c>
      <c r="I249" t="s">
        <v>871</v>
      </c>
      <c r="J249">
        <v>3</v>
      </c>
      <c r="L249" t="s">
        <v>838</v>
      </c>
      <c r="M249" t="s">
        <v>872</v>
      </c>
      <c r="N249" t="s">
        <v>873</v>
      </c>
      <c r="O249" t="s">
        <v>1978</v>
      </c>
      <c r="P249" t="s">
        <v>15</v>
      </c>
      <c r="Q249" t="s">
        <v>2</v>
      </c>
      <c r="R249" t="s">
        <v>2</v>
      </c>
      <c r="S249" t="s">
        <v>8646</v>
      </c>
      <c r="T249" t="b">
        <v>1</v>
      </c>
      <c r="U249" t="b">
        <v>1</v>
      </c>
      <c r="V249">
        <v>4</v>
      </c>
      <c r="W249">
        <v>50</v>
      </c>
      <c r="Y249">
        <v>60</v>
      </c>
      <c r="AF249" t="s">
        <v>1976</v>
      </c>
      <c r="AG249" t="s">
        <v>1979</v>
      </c>
      <c r="AH249" t="s">
        <v>1980</v>
      </c>
    </row>
    <row r="250" spans="1:34" x14ac:dyDescent="0.25">
      <c r="A250">
        <v>2</v>
      </c>
      <c r="B250" t="s">
        <v>592</v>
      </c>
      <c r="C250" t="s">
        <v>593</v>
      </c>
      <c r="D250" t="s">
        <v>619</v>
      </c>
      <c r="E250" t="s">
        <v>620</v>
      </c>
      <c r="F250" t="s">
        <v>11038</v>
      </c>
      <c r="G250" t="s">
        <v>11039</v>
      </c>
      <c r="H250" t="s">
        <v>870</v>
      </c>
      <c r="I250" t="s">
        <v>871</v>
      </c>
      <c r="J250">
        <v>3</v>
      </c>
      <c r="L250" t="s">
        <v>838</v>
      </c>
      <c r="M250" t="s">
        <v>872</v>
      </c>
      <c r="N250" t="s">
        <v>873</v>
      </c>
      <c r="O250" t="s">
        <v>1981</v>
      </c>
      <c r="P250" t="s">
        <v>51</v>
      </c>
      <c r="Q250" t="s">
        <v>25</v>
      </c>
      <c r="R250" t="s">
        <v>25</v>
      </c>
      <c r="S250" t="s">
        <v>26</v>
      </c>
      <c r="T250" t="b">
        <v>0</v>
      </c>
      <c r="U250" t="b">
        <v>0</v>
      </c>
      <c r="V250">
        <v>1</v>
      </c>
      <c r="W250">
        <v>145</v>
      </c>
      <c r="X250">
        <v>12</v>
      </c>
      <c r="AH250" t="s">
        <v>1982</v>
      </c>
    </row>
    <row r="251" spans="1:34" x14ac:dyDescent="0.25">
      <c r="A251">
        <v>2</v>
      </c>
      <c r="B251" t="s">
        <v>592</v>
      </c>
      <c r="C251" t="s">
        <v>593</v>
      </c>
      <c r="D251" t="s">
        <v>619</v>
      </c>
      <c r="E251" t="s">
        <v>620</v>
      </c>
      <c r="F251" t="s">
        <v>11038</v>
      </c>
      <c r="G251" t="s">
        <v>11039</v>
      </c>
      <c r="H251" t="s">
        <v>870</v>
      </c>
      <c r="I251" t="s">
        <v>871</v>
      </c>
      <c r="J251">
        <v>3</v>
      </c>
      <c r="L251" t="s">
        <v>838</v>
      </c>
      <c r="M251" t="s">
        <v>872</v>
      </c>
      <c r="N251" t="s">
        <v>873</v>
      </c>
      <c r="O251" t="s">
        <v>1983</v>
      </c>
      <c r="P251" t="s">
        <v>51</v>
      </c>
      <c r="Q251" t="s">
        <v>25</v>
      </c>
      <c r="R251" t="s">
        <v>25</v>
      </c>
      <c r="S251" t="s">
        <v>26</v>
      </c>
      <c r="T251" t="b">
        <v>0</v>
      </c>
      <c r="U251" t="b">
        <v>0</v>
      </c>
      <c r="V251">
        <v>2</v>
      </c>
      <c r="W251">
        <v>150</v>
      </c>
      <c r="X251">
        <v>12</v>
      </c>
      <c r="AH251" t="s">
        <v>1984</v>
      </c>
    </row>
    <row r="252" spans="1:34" x14ac:dyDescent="0.25">
      <c r="A252">
        <v>2</v>
      </c>
      <c r="B252" t="s">
        <v>592</v>
      </c>
      <c r="C252" t="s">
        <v>593</v>
      </c>
      <c r="D252" t="s">
        <v>619</v>
      </c>
      <c r="E252" t="s">
        <v>620</v>
      </c>
      <c r="F252" t="s">
        <v>11038</v>
      </c>
      <c r="G252" t="s">
        <v>11039</v>
      </c>
      <c r="H252" t="s">
        <v>870</v>
      </c>
      <c r="I252" t="s">
        <v>871</v>
      </c>
      <c r="J252">
        <v>3</v>
      </c>
      <c r="L252" t="s">
        <v>838</v>
      </c>
      <c r="M252" t="s">
        <v>872</v>
      </c>
      <c r="N252" t="s">
        <v>873</v>
      </c>
      <c r="O252" t="s">
        <v>1985</v>
      </c>
      <c r="P252" t="s">
        <v>51</v>
      </c>
      <c r="Q252" t="s">
        <v>25</v>
      </c>
      <c r="R252" t="s">
        <v>25</v>
      </c>
      <c r="S252" t="s">
        <v>26</v>
      </c>
      <c r="T252" t="b">
        <v>0</v>
      </c>
      <c r="U252" t="b">
        <v>0</v>
      </c>
      <c r="V252">
        <v>3</v>
      </c>
      <c r="W252">
        <v>150</v>
      </c>
      <c r="X252">
        <v>11</v>
      </c>
      <c r="AG252" t="s">
        <v>1986</v>
      </c>
      <c r="AH252" t="s">
        <v>1987</v>
      </c>
    </row>
    <row r="253" spans="1:34" x14ac:dyDescent="0.25">
      <c r="A253">
        <v>2</v>
      </c>
      <c r="B253" t="s">
        <v>592</v>
      </c>
      <c r="C253" t="s">
        <v>593</v>
      </c>
      <c r="D253" t="s">
        <v>619</v>
      </c>
      <c r="E253" t="s">
        <v>620</v>
      </c>
      <c r="F253" t="s">
        <v>11038</v>
      </c>
      <c r="G253" t="s">
        <v>11039</v>
      </c>
      <c r="H253" t="s">
        <v>870</v>
      </c>
      <c r="I253" t="s">
        <v>871</v>
      </c>
      <c r="J253">
        <v>3</v>
      </c>
      <c r="L253" t="s">
        <v>838</v>
      </c>
      <c r="M253" t="s">
        <v>872</v>
      </c>
      <c r="N253" t="s">
        <v>873</v>
      </c>
      <c r="O253" t="s">
        <v>1988</v>
      </c>
      <c r="P253" t="s">
        <v>51</v>
      </c>
      <c r="Q253" t="s">
        <v>25</v>
      </c>
      <c r="R253" t="s">
        <v>25</v>
      </c>
      <c r="S253" t="s">
        <v>26</v>
      </c>
      <c r="T253" t="b">
        <v>0</v>
      </c>
      <c r="U253" t="b">
        <v>0</v>
      </c>
      <c r="V253">
        <v>4</v>
      </c>
      <c r="W253">
        <v>150</v>
      </c>
      <c r="X253">
        <v>11</v>
      </c>
      <c r="AG253" t="s">
        <v>1986</v>
      </c>
      <c r="AH253" t="s">
        <v>1989</v>
      </c>
    </row>
    <row r="254" spans="1:34" x14ac:dyDescent="0.25">
      <c r="A254">
        <v>2</v>
      </c>
      <c r="B254" t="s">
        <v>592</v>
      </c>
      <c r="C254" t="s">
        <v>593</v>
      </c>
      <c r="D254" t="s">
        <v>619</v>
      </c>
      <c r="E254" t="s">
        <v>620</v>
      </c>
      <c r="F254" t="s">
        <v>11038</v>
      </c>
      <c r="G254" t="s">
        <v>11039</v>
      </c>
      <c r="H254" t="s">
        <v>870</v>
      </c>
      <c r="I254" t="s">
        <v>871</v>
      </c>
      <c r="J254">
        <v>3</v>
      </c>
      <c r="L254" t="s">
        <v>838</v>
      </c>
      <c r="M254" t="s">
        <v>872</v>
      </c>
      <c r="N254" t="s">
        <v>873</v>
      </c>
      <c r="O254" t="s">
        <v>1990</v>
      </c>
      <c r="P254" t="s">
        <v>41</v>
      </c>
      <c r="Q254" t="s">
        <v>25</v>
      </c>
      <c r="R254" t="s">
        <v>25</v>
      </c>
      <c r="S254" t="s">
        <v>26</v>
      </c>
      <c r="T254" t="b">
        <v>0</v>
      </c>
      <c r="U254" t="b">
        <v>0</v>
      </c>
      <c r="V254">
        <v>1</v>
      </c>
      <c r="W254">
        <v>60</v>
      </c>
      <c r="X254">
        <v>14</v>
      </c>
      <c r="AG254" t="s">
        <v>1991</v>
      </c>
      <c r="AH254" t="s">
        <v>1992</v>
      </c>
    </row>
    <row r="255" spans="1:34" x14ac:dyDescent="0.25">
      <c r="A255">
        <v>2</v>
      </c>
      <c r="B255" t="s">
        <v>592</v>
      </c>
      <c r="C255" t="s">
        <v>593</v>
      </c>
      <c r="D255" t="s">
        <v>619</v>
      </c>
      <c r="E255" t="s">
        <v>620</v>
      </c>
      <c r="F255" t="s">
        <v>11038</v>
      </c>
      <c r="G255" t="s">
        <v>11039</v>
      </c>
      <c r="H255" t="s">
        <v>870</v>
      </c>
      <c r="I255" t="s">
        <v>871</v>
      </c>
      <c r="J255">
        <v>3</v>
      </c>
      <c r="L255" t="s">
        <v>838</v>
      </c>
      <c r="M255" t="s">
        <v>872</v>
      </c>
      <c r="N255" t="s">
        <v>873</v>
      </c>
      <c r="O255" t="s">
        <v>1993</v>
      </c>
      <c r="P255" t="s">
        <v>41</v>
      </c>
      <c r="Q255" t="s">
        <v>25</v>
      </c>
      <c r="R255" t="s">
        <v>25</v>
      </c>
      <c r="S255" t="s">
        <v>26</v>
      </c>
      <c r="T255" t="b">
        <v>0</v>
      </c>
      <c r="U255" t="b">
        <v>0</v>
      </c>
      <c r="V255">
        <v>2</v>
      </c>
      <c r="W255">
        <v>60</v>
      </c>
      <c r="X255">
        <v>13</v>
      </c>
      <c r="AE255" t="s">
        <v>1994</v>
      </c>
      <c r="AG255" t="s">
        <v>1995</v>
      </c>
      <c r="AH255" t="s">
        <v>1996</v>
      </c>
    </row>
    <row r="256" spans="1:34" x14ac:dyDescent="0.25">
      <c r="A256">
        <v>2</v>
      </c>
      <c r="B256" t="s">
        <v>592</v>
      </c>
      <c r="C256" t="s">
        <v>593</v>
      </c>
      <c r="D256" t="s">
        <v>619</v>
      </c>
      <c r="E256" t="s">
        <v>620</v>
      </c>
      <c r="F256" t="s">
        <v>11038</v>
      </c>
      <c r="G256" t="s">
        <v>11039</v>
      </c>
      <c r="H256" t="s">
        <v>870</v>
      </c>
      <c r="I256" t="s">
        <v>871</v>
      </c>
      <c r="J256">
        <v>3</v>
      </c>
      <c r="L256" t="s">
        <v>838</v>
      </c>
      <c r="M256" t="s">
        <v>872</v>
      </c>
      <c r="N256" t="s">
        <v>873</v>
      </c>
      <c r="O256" t="s">
        <v>1997</v>
      </c>
      <c r="P256" t="s">
        <v>41</v>
      </c>
      <c r="Q256" t="s">
        <v>25</v>
      </c>
      <c r="R256" t="s">
        <v>25</v>
      </c>
      <c r="S256" t="s">
        <v>26</v>
      </c>
      <c r="T256" t="b">
        <v>0</v>
      </c>
      <c r="U256" t="b">
        <v>0</v>
      </c>
      <c r="V256">
        <v>3</v>
      </c>
      <c r="W256">
        <v>60</v>
      </c>
      <c r="X256">
        <v>12</v>
      </c>
      <c r="AE256" t="s">
        <v>1745</v>
      </c>
      <c r="AG256" t="s">
        <v>1998</v>
      </c>
      <c r="AH256" t="s">
        <v>1999</v>
      </c>
    </row>
    <row r="257" spans="1:34" x14ac:dyDescent="0.25">
      <c r="A257">
        <v>2</v>
      </c>
      <c r="B257" t="s">
        <v>592</v>
      </c>
      <c r="C257" t="s">
        <v>593</v>
      </c>
      <c r="D257" t="s">
        <v>619</v>
      </c>
      <c r="E257" t="s">
        <v>620</v>
      </c>
      <c r="F257" t="s">
        <v>11038</v>
      </c>
      <c r="G257" t="s">
        <v>11039</v>
      </c>
      <c r="H257" t="s">
        <v>870</v>
      </c>
      <c r="I257" t="s">
        <v>871</v>
      </c>
      <c r="J257">
        <v>3</v>
      </c>
      <c r="L257" t="s">
        <v>838</v>
      </c>
      <c r="M257" t="s">
        <v>872</v>
      </c>
      <c r="N257" t="s">
        <v>873</v>
      </c>
      <c r="O257" t="s">
        <v>2000</v>
      </c>
      <c r="P257" t="s">
        <v>73</v>
      </c>
      <c r="Q257" t="s">
        <v>25</v>
      </c>
      <c r="R257" t="s">
        <v>25</v>
      </c>
      <c r="S257" t="s">
        <v>8646</v>
      </c>
      <c r="T257" t="b">
        <v>0</v>
      </c>
      <c r="U257" t="b">
        <v>0</v>
      </c>
      <c r="V257">
        <v>1</v>
      </c>
      <c r="W257">
        <v>30</v>
      </c>
      <c r="X257">
        <v>20</v>
      </c>
      <c r="AG257" t="s">
        <v>2001</v>
      </c>
      <c r="AH257" t="s">
        <v>2002</v>
      </c>
    </row>
    <row r="258" spans="1:34" x14ac:dyDescent="0.25">
      <c r="A258">
        <v>2</v>
      </c>
      <c r="B258" t="s">
        <v>592</v>
      </c>
      <c r="C258" t="s">
        <v>593</v>
      </c>
      <c r="D258" t="s">
        <v>619</v>
      </c>
      <c r="E258" t="s">
        <v>620</v>
      </c>
      <c r="F258" t="s">
        <v>11038</v>
      </c>
      <c r="G258" t="s">
        <v>11039</v>
      </c>
      <c r="H258" t="s">
        <v>870</v>
      </c>
      <c r="I258" t="s">
        <v>871</v>
      </c>
      <c r="J258">
        <v>3</v>
      </c>
      <c r="L258" t="s">
        <v>838</v>
      </c>
      <c r="M258" t="s">
        <v>872</v>
      </c>
      <c r="N258" t="s">
        <v>873</v>
      </c>
      <c r="O258" t="s">
        <v>2003</v>
      </c>
      <c r="P258" t="s">
        <v>73</v>
      </c>
      <c r="Q258" t="s">
        <v>25</v>
      </c>
      <c r="R258" t="s">
        <v>25</v>
      </c>
      <c r="S258" t="s">
        <v>8646</v>
      </c>
      <c r="T258" t="b">
        <v>0</v>
      </c>
      <c r="U258" t="b">
        <v>0</v>
      </c>
      <c r="V258">
        <v>2</v>
      </c>
      <c r="W258">
        <v>30</v>
      </c>
      <c r="X258">
        <v>20</v>
      </c>
      <c r="AG258" t="s">
        <v>2004</v>
      </c>
      <c r="AH258" t="s">
        <v>2005</v>
      </c>
    </row>
    <row r="259" spans="1:34" x14ac:dyDescent="0.25">
      <c r="A259">
        <v>2</v>
      </c>
      <c r="B259" t="s">
        <v>592</v>
      </c>
      <c r="C259" t="s">
        <v>593</v>
      </c>
      <c r="D259" t="s">
        <v>619</v>
      </c>
      <c r="E259" t="s">
        <v>620</v>
      </c>
      <c r="F259" t="s">
        <v>11038</v>
      </c>
      <c r="G259" t="s">
        <v>11039</v>
      </c>
      <c r="H259" t="s">
        <v>870</v>
      </c>
      <c r="I259" t="s">
        <v>871</v>
      </c>
      <c r="J259">
        <v>3</v>
      </c>
      <c r="L259" t="s">
        <v>838</v>
      </c>
      <c r="M259" t="s">
        <v>872</v>
      </c>
      <c r="N259" t="s">
        <v>873</v>
      </c>
      <c r="O259" t="s">
        <v>2006</v>
      </c>
      <c r="P259" t="s">
        <v>73</v>
      </c>
      <c r="Q259" t="s">
        <v>25</v>
      </c>
      <c r="R259" t="s">
        <v>25</v>
      </c>
      <c r="S259" t="s">
        <v>8646</v>
      </c>
      <c r="T259" t="b">
        <v>0</v>
      </c>
      <c r="U259" t="b">
        <v>0</v>
      </c>
      <c r="V259">
        <v>3</v>
      </c>
      <c r="W259">
        <v>30</v>
      </c>
      <c r="X259">
        <v>20</v>
      </c>
      <c r="AG259" t="s">
        <v>2007</v>
      </c>
      <c r="AH259" t="s">
        <v>2008</v>
      </c>
    </row>
    <row r="260" spans="1:34" x14ac:dyDescent="0.25">
      <c r="A260">
        <v>2</v>
      </c>
      <c r="B260" t="s">
        <v>592</v>
      </c>
      <c r="C260" t="s">
        <v>593</v>
      </c>
      <c r="D260" t="s">
        <v>619</v>
      </c>
      <c r="E260" t="s">
        <v>620</v>
      </c>
      <c r="F260" t="s">
        <v>11038</v>
      </c>
      <c r="G260" t="s">
        <v>11039</v>
      </c>
      <c r="H260" t="s">
        <v>870</v>
      </c>
      <c r="I260" t="s">
        <v>871</v>
      </c>
      <c r="J260">
        <v>3</v>
      </c>
      <c r="L260" t="s">
        <v>838</v>
      </c>
      <c r="M260" t="s">
        <v>872</v>
      </c>
      <c r="N260" t="s">
        <v>873</v>
      </c>
      <c r="O260" t="s">
        <v>2009</v>
      </c>
      <c r="P260" t="s">
        <v>102</v>
      </c>
      <c r="Q260" t="s">
        <v>8644</v>
      </c>
      <c r="R260" t="s">
        <v>8488</v>
      </c>
      <c r="S260" t="s">
        <v>8794</v>
      </c>
      <c r="T260" t="b">
        <v>1</v>
      </c>
      <c r="U260" t="b">
        <v>0</v>
      </c>
      <c r="V260">
        <v>1</v>
      </c>
      <c r="W260">
        <v>20</v>
      </c>
      <c r="X260">
        <v>15</v>
      </c>
      <c r="AG260" t="s">
        <v>2010</v>
      </c>
      <c r="AH260" t="s">
        <v>2011</v>
      </c>
    </row>
    <row r="261" spans="1:34" x14ac:dyDescent="0.25">
      <c r="A261">
        <v>2</v>
      </c>
      <c r="B261" t="s">
        <v>592</v>
      </c>
      <c r="C261" t="s">
        <v>593</v>
      </c>
      <c r="D261" t="s">
        <v>619</v>
      </c>
      <c r="E261" t="s">
        <v>620</v>
      </c>
      <c r="F261" t="s">
        <v>11038</v>
      </c>
      <c r="G261" t="s">
        <v>11039</v>
      </c>
      <c r="H261" t="s">
        <v>870</v>
      </c>
      <c r="I261" t="s">
        <v>871</v>
      </c>
      <c r="J261">
        <v>3</v>
      </c>
      <c r="L261" t="s">
        <v>838</v>
      </c>
      <c r="M261" t="s">
        <v>872</v>
      </c>
      <c r="N261" t="s">
        <v>873</v>
      </c>
      <c r="O261" t="s">
        <v>2012</v>
      </c>
      <c r="P261" t="s">
        <v>102</v>
      </c>
      <c r="Q261" t="s">
        <v>8644</v>
      </c>
      <c r="R261" t="s">
        <v>8488</v>
      </c>
      <c r="S261" t="s">
        <v>8794</v>
      </c>
      <c r="T261" t="b">
        <v>1</v>
      </c>
      <c r="U261" t="b">
        <v>0</v>
      </c>
      <c r="V261">
        <v>2</v>
      </c>
      <c r="W261">
        <v>20</v>
      </c>
      <c r="X261">
        <v>12</v>
      </c>
      <c r="AE261" t="s">
        <v>1646</v>
      </c>
      <c r="AG261" t="s">
        <v>2013</v>
      </c>
      <c r="AH261" t="s">
        <v>2014</v>
      </c>
    </row>
    <row r="262" spans="1:34" x14ac:dyDescent="0.25">
      <c r="A262">
        <v>2</v>
      </c>
      <c r="B262" t="s">
        <v>592</v>
      </c>
      <c r="C262" t="s">
        <v>593</v>
      </c>
      <c r="D262" t="s">
        <v>619</v>
      </c>
      <c r="E262" t="s">
        <v>620</v>
      </c>
      <c r="F262" t="s">
        <v>11038</v>
      </c>
      <c r="G262" t="s">
        <v>11039</v>
      </c>
      <c r="H262" t="s">
        <v>870</v>
      </c>
      <c r="I262" t="s">
        <v>871</v>
      </c>
      <c r="J262">
        <v>3</v>
      </c>
      <c r="L262" t="s">
        <v>838</v>
      </c>
      <c r="M262" t="s">
        <v>872</v>
      </c>
      <c r="N262" t="s">
        <v>873</v>
      </c>
      <c r="O262" t="s">
        <v>2015</v>
      </c>
      <c r="P262" t="s">
        <v>102</v>
      </c>
      <c r="Q262" t="s">
        <v>8644</v>
      </c>
      <c r="R262" t="s">
        <v>8488</v>
      </c>
      <c r="S262" t="s">
        <v>8794</v>
      </c>
      <c r="T262" t="b">
        <v>1</v>
      </c>
      <c r="U262" t="b">
        <v>0</v>
      </c>
      <c r="V262">
        <v>3</v>
      </c>
      <c r="W262">
        <v>20</v>
      </c>
      <c r="X262">
        <v>12</v>
      </c>
      <c r="AE262" t="s">
        <v>1646</v>
      </c>
      <c r="AG262" t="s">
        <v>2013</v>
      </c>
      <c r="AH262" t="s">
        <v>2016</v>
      </c>
    </row>
    <row r="263" spans="1:34" x14ac:dyDescent="0.25">
      <c r="A263">
        <v>2</v>
      </c>
      <c r="B263" t="s">
        <v>592</v>
      </c>
      <c r="C263" t="s">
        <v>593</v>
      </c>
      <c r="D263" t="s">
        <v>619</v>
      </c>
      <c r="E263" t="s">
        <v>620</v>
      </c>
      <c r="F263" t="s">
        <v>11038</v>
      </c>
      <c r="G263" t="s">
        <v>11039</v>
      </c>
      <c r="H263" t="s">
        <v>870</v>
      </c>
      <c r="I263" t="s">
        <v>871</v>
      </c>
      <c r="J263">
        <v>3</v>
      </c>
      <c r="L263" t="s">
        <v>838</v>
      </c>
      <c r="M263" t="s">
        <v>872</v>
      </c>
      <c r="N263" t="s">
        <v>873</v>
      </c>
      <c r="O263" t="s">
        <v>2017</v>
      </c>
      <c r="P263" t="s">
        <v>323</v>
      </c>
      <c r="Q263" t="s">
        <v>324</v>
      </c>
      <c r="R263" t="s">
        <v>324</v>
      </c>
      <c r="S263" t="s">
        <v>8646</v>
      </c>
      <c r="T263" t="b">
        <v>0</v>
      </c>
      <c r="U263" t="b">
        <v>0</v>
      </c>
      <c r="V263">
        <v>1</v>
      </c>
      <c r="W263">
        <v>30</v>
      </c>
      <c r="X263">
        <v>10</v>
      </c>
      <c r="AF263" t="s">
        <v>2018</v>
      </c>
      <c r="AG263" t="s">
        <v>2019</v>
      </c>
      <c r="AH263" t="s">
        <v>2020</v>
      </c>
    </row>
    <row r="264" spans="1:34" x14ac:dyDescent="0.25">
      <c r="A264">
        <v>2</v>
      </c>
      <c r="B264" t="s">
        <v>592</v>
      </c>
      <c r="C264" t="s">
        <v>593</v>
      </c>
      <c r="D264" t="s">
        <v>619</v>
      </c>
      <c r="E264" t="s">
        <v>620</v>
      </c>
      <c r="F264" t="s">
        <v>11038</v>
      </c>
      <c r="G264" t="s">
        <v>11039</v>
      </c>
      <c r="H264" t="s">
        <v>870</v>
      </c>
      <c r="I264" t="s">
        <v>871</v>
      </c>
      <c r="J264">
        <v>3</v>
      </c>
      <c r="L264" t="s">
        <v>838</v>
      </c>
      <c r="M264" t="s">
        <v>872</v>
      </c>
      <c r="N264" t="s">
        <v>873</v>
      </c>
      <c r="O264" t="s">
        <v>2021</v>
      </c>
      <c r="P264" t="s">
        <v>323</v>
      </c>
      <c r="Q264" t="s">
        <v>324</v>
      </c>
      <c r="R264" t="s">
        <v>324</v>
      </c>
      <c r="S264" t="s">
        <v>8646</v>
      </c>
      <c r="T264" t="b">
        <v>0</v>
      </c>
      <c r="U264" t="b">
        <v>0</v>
      </c>
      <c r="V264">
        <v>2</v>
      </c>
      <c r="W264">
        <v>30</v>
      </c>
      <c r="X264">
        <v>10</v>
      </c>
      <c r="AF264" t="s">
        <v>2018</v>
      </c>
      <c r="AG264" t="s">
        <v>2022</v>
      </c>
      <c r="AH264" t="s">
        <v>873</v>
      </c>
    </row>
    <row r="265" spans="1:34" x14ac:dyDescent="0.25">
      <c r="A265">
        <v>2</v>
      </c>
      <c r="B265" t="s">
        <v>592</v>
      </c>
      <c r="C265" t="s">
        <v>593</v>
      </c>
      <c r="D265" t="s">
        <v>619</v>
      </c>
      <c r="E265" t="s">
        <v>620</v>
      </c>
      <c r="F265" t="s">
        <v>11038</v>
      </c>
      <c r="G265" t="s">
        <v>11039</v>
      </c>
      <c r="H265" t="s">
        <v>874</v>
      </c>
      <c r="I265" t="s">
        <v>875</v>
      </c>
      <c r="J265">
        <v>4</v>
      </c>
      <c r="L265" t="s">
        <v>843</v>
      </c>
      <c r="M265" t="s">
        <v>876</v>
      </c>
      <c r="N265" t="s">
        <v>877</v>
      </c>
      <c r="O265" t="s">
        <v>2023</v>
      </c>
      <c r="P265" t="s">
        <v>112</v>
      </c>
      <c r="Q265" t="s">
        <v>8644</v>
      </c>
      <c r="R265" t="s">
        <v>8488</v>
      </c>
      <c r="S265" t="s">
        <v>8643</v>
      </c>
      <c r="T265" t="b">
        <v>0</v>
      </c>
      <c r="U265" t="b">
        <v>0</v>
      </c>
      <c r="V265">
        <v>1</v>
      </c>
      <c r="W265">
        <v>45</v>
      </c>
      <c r="X265">
        <v>15</v>
      </c>
      <c r="AG265" t="s">
        <v>2024</v>
      </c>
      <c r="AH265" t="s">
        <v>876</v>
      </c>
    </row>
    <row r="266" spans="1:34" x14ac:dyDescent="0.25">
      <c r="A266">
        <v>2</v>
      </c>
      <c r="B266" t="s">
        <v>592</v>
      </c>
      <c r="C266" t="s">
        <v>593</v>
      </c>
      <c r="D266" t="s">
        <v>619</v>
      </c>
      <c r="E266" t="s">
        <v>620</v>
      </c>
      <c r="F266" t="s">
        <v>11038</v>
      </c>
      <c r="G266" t="s">
        <v>11039</v>
      </c>
      <c r="H266" t="s">
        <v>874</v>
      </c>
      <c r="I266" t="s">
        <v>875</v>
      </c>
      <c r="J266">
        <v>4</v>
      </c>
      <c r="L266" t="s">
        <v>843</v>
      </c>
      <c r="M266" t="s">
        <v>876</v>
      </c>
      <c r="N266" t="s">
        <v>877</v>
      </c>
      <c r="O266" t="s">
        <v>2025</v>
      </c>
      <c r="P266" t="s">
        <v>112</v>
      </c>
      <c r="Q266" t="s">
        <v>8644</v>
      </c>
      <c r="R266" t="s">
        <v>8488</v>
      </c>
      <c r="S266" t="s">
        <v>8643</v>
      </c>
      <c r="T266" t="b">
        <v>0</v>
      </c>
      <c r="U266" t="b">
        <v>0</v>
      </c>
      <c r="V266">
        <v>2</v>
      </c>
      <c r="W266">
        <v>45</v>
      </c>
      <c r="X266">
        <v>15</v>
      </c>
      <c r="AG266" t="s">
        <v>2026</v>
      </c>
      <c r="AH266" t="s">
        <v>2027</v>
      </c>
    </row>
    <row r="267" spans="1:34" x14ac:dyDescent="0.25">
      <c r="A267">
        <v>2</v>
      </c>
      <c r="B267" t="s">
        <v>592</v>
      </c>
      <c r="C267" t="s">
        <v>593</v>
      </c>
      <c r="D267" t="s">
        <v>619</v>
      </c>
      <c r="E267" t="s">
        <v>620</v>
      </c>
      <c r="F267" t="s">
        <v>11038</v>
      </c>
      <c r="G267" t="s">
        <v>11039</v>
      </c>
      <c r="H267" t="s">
        <v>874</v>
      </c>
      <c r="I267" t="s">
        <v>875</v>
      </c>
      <c r="J267">
        <v>4</v>
      </c>
      <c r="L267" t="s">
        <v>843</v>
      </c>
      <c r="M267" t="s">
        <v>876</v>
      </c>
      <c r="N267" t="s">
        <v>877</v>
      </c>
      <c r="O267" t="s">
        <v>2028</v>
      </c>
      <c r="P267" t="s">
        <v>112</v>
      </c>
      <c r="Q267" t="s">
        <v>8644</v>
      </c>
      <c r="R267" t="s">
        <v>8488</v>
      </c>
      <c r="S267" t="s">
        <v>8643</v>
      </c>
      <c r="T267" t="b">
        <v>0</v>
      </c>
      <c r="U267" t="b">
        <v>0</v>
      </c>
      <c r="V267">
        <v>3</v>
      </c>
      <c r="W267">
        <v>45</v>
      </c>
      <c r="X267">
        <v>13</v>
      </c>
      <c r="AE267" t="s">
        <v>1646</v>
      </c>
      <c r="AG267" t="s">
        <v>2029</v>
      </c>
      <c r="AH267" t="s">
        <v>2030</v>
      </c>
    </row>
    <row r="268" spans="1:34" x14ac:dyDescent="0.25">
      <c r="A268">
        <v>2</v>
      </c>
      <c r="B268" t="s">
        <v>592</v>
      </c>
      <c r="C268" t="s">
        <v>593</v>
      </c>
      <c r="D268" t="s">
        <v>619</v>
      </c>
      <c r="E268" t="s">
        <v>620</v>
      </c>
      <c r="F268" t="s">
        <v>11038</v>
      </c>
      <c r="G268" t="s">
        <v>11039</v>
      </c>
      <c r="H268" t="s">
        <v>874</v>
      </c>
      <c r="I268" t="s">
        <v>875</v>
      </c>
      <c r="J268">
        <v>4</v>
      </c>
      <c r="L268" t="s">
        <v>843</v>
      </c>
      <c r="M268" t="s">
        <v>876</v>
      </c>
      <c r="N268" t="s">
        <v>877</v>
      </c>
      <c r="O268" t="s">
        <v>2031</v>
      </c>
      <c r="P268" t="s">
        <v>214</v>
      </c>
      <c r="Q268" t="s">
        <v>8650</v>
      </c>
      <c r="R268" t="s">
        <v>8637</v>
      </c>
      <c r="S268" t="s">
        <v>8643</v>
      </c>
      <c r="T268" t="b">
        <v>0</v>
      </c>
      <c r="U268" t="b">
        <v>0</v>
      </c>
      <c r="V268">
        <v>1</v>
      </c>
      <c r="W268">
        <v>45</v>
      </c>
      <c r="X268">
        <v>15</v>
      </c>
      <c r="AG268" t="s">
        <v>2032</v>
      </c>
      <c r="AH268" t="s">
        <v>2033</v>
      </c>
    </row>
    <row r="269" spans="1:34" x14ac:dyDescent="0.25">
      <c r="A269">
        <v>2</v>
      </c>
      <c r="B269" t="s">
        <v>592</v>
      </c>
      <c r="C269" t="s">
        <v>593</v>
      </c>
      <c r="D269" t="s">
        <v>619</v>
      </c>
      <c r="E269" t="s">
        <v>620</v>
      </c>
      <c r="F269" t="s">
        <v>11038</v>
      </c>
      <c r="G269" t="s">
        <v>11039</v>
      </c>
      <c r="H269" t="s">
        <v>874</v>
      </c>
      <c r="I269" t="s">
        <v>875</v>
      </c>
      <c r="J269">
        <v>4</v>
      </c>
      <c r="L269" t="s">
        <v>843</v>
      </c>
      <c r="M269" t="s">
        <v>876</v>
      </c>
      <c r="N269" t="s">
        <v>877</v>
      </c>
      <c r="O269" t="s">
        <v>2034</v>
      </c>
      <c r="P269" t="s">
        <v>214</v>
      </c>
      <c r="Q269" t="s">
        <v>8650</v>
      </c>
      <c r="R269" t="s">
        <v>8637</v>
      </c>
      <c r="S269" t="s">
        <v>8643</v>
      </c>
      <c r="T269" t="b">
        <v>0</v>
      </c>
      <c r="U269" t="b">
        <v>0</v>
      </c>
      <c r="V269">
        <v>2</v>
      </c>
      <c r="W269">
        <v>45</v>
      </c>
      <c r="X269">
        <v>13</v>
      </c>
      <c r="AE269" t="s">
        <v>1745</v>
      </c>
      <c r="AG269" t="s">
        <v>2035</v>
      </c>
      <c r="AH269" t="s">
        <v>2036</v>
      </c>
    </row>
    <row r="270" spans="1:34" x14ac:dyDescent="0.25">
      <c r="A270">
        <v>2</v>
      </c>
      <c r="B270" t="s">
        <v>592</v>
      </c>
      <c r="C270" t="s">
        <v>593</v>
      </c>
      <c r="D270" t="s">
        <v>619</v>
      </c>
      <c r="E270" t="s">
        <v>620</v>
      </c>
      <c r="F270" t="s">
        <v>11038</v>
      </c>
      <c r="G270" t="s">
        <v>11039</v>
      </c>
      <c r="H270" t="s">
        <v>874</v>
      </c>
      <c r="I270" t="s">
        <v>875</v>
      </c>
      <c r="J270">
        <v>4</v>
      </c>
      <c r="L270" t="s">
        <v>843</v>
      </c>
      <c r="M270" t="s">
        <v>876</v>
      </c>
      <c r="N270" t="s">
        <v>877</v>
      </c>
      <c r="O270" t="s">
        <v>2037</v>
      </c>
      <c r="P270" t="s">
        <v>214</v>
      </c>
      <c r="Q270" t="s">
        <v>8650</v>
      </c>
      <c r="R270" t="s">
        <v>8637</v>
      </c>
      <c r="S270" t="s">
        <v>8643</v>
      </c>
      <c r="T270" t="b">
        <v>0</v>
      </c>
      <c r="U270" t="b">
        <v>0</v>
      </c>
      <c r="V270">
        <v>3</v>
      </c>
      <c r="W270">
        <v>45</v>
      </c>
      <c r="X270">
        <v>10</v>
      </c>
      <c r="AE270" t="s">
        <v>1646</v>
      </c>
      <c r="AG270" t="s">
        <v>2038</v>
      </c>
      <c r="AH270" t="s">
        <v>2039</v>
      </c>
    </row>
    <row r="271" spans="1:34" x14ac:dyDescent="0.25">
      <c r="A271">
        <v>2</v>
      </c>
      <c r="B271" t="s">
        <v>592</v>
      </c>
      <c r="C271" t="s">
        <v>593</v>
      </c>
      <c r="D271" t="s">
        <v>619</v>
      </c>
      <c r="E271" t="s">
        <v>620</v>
      </c>
      <c r="F271" t="s">
        <v>11038</v>
      </c>
      <c r="G271" t="s">
        <v>11039</v>
      </c>
      <c r="H271" t="s">
        <v>874</v>
      </c>
      <c r="I271" t="s">
        <v>875</v>
      </c>
      <c r="J271">
        <v>4</v>
      </c>
      <c r="L271" t="s">
        <v>843</v>
      </c>
      <c r="M271" t="s">
        <v>876</v>
      </c>
      <c r="N271" t="s">
        <v>877</v>
      </c>
      <c r="O271" t="s">
        <v>2040</v>
      </c>
      <c r="P271" t="s">
        <v>222</v>
      </c>
      <c r="Q271" t="s">
        <v>8650</v>
      </c>
      <c r="R271" t="s">
        <v>8637</v>
      </c>
      <c r="S271" t="s">
        <v>8643</v>
      </c>
      <c r="T271" t="b">
        <v>1</v>
      </c>
      <c r="U271" t="b">
        <v>0</v>
      </c>
      <c r="V271">
        <v>1</v>
      </c>
      <c r="W271">
        <v>17.5</v>
      </c>
      <c r="X271">
        <v>10</v>
      </c>
      <c r="AH271" t="s">
        <v>2041</v>
      </c>
    </row>
    <row r="272" spans="1:34" x14ac:dyDescent="0.25">
      <c r="A272">
        <v>2</v>
      </c>
      <c r="B272" t="s">
        <v>592</v>
      </c>
      <c r="C272" t="s">
        <v>593</v>
      </c>
      <c r="D272" t="s">
        <v>619</v>
      </c>
      <c r="E272" t="s">
        <v>620</v>
      </c>
      <c r="F272" t="s">
        <v>11038</v>
      </c>
      <c r="G272" t="s">
        <v>11039</v>
      </c>
      <c r="H272" t="s">
        <v>874</v>
      </c>
      <c r="I272" t="s">
        <v>875</v>
      </c>
      <c r="J272">
        <v>4</v>
      </c>
      <c r="L272" t="s">
        <v>843</v>
      </c>
      <c r="M272" t="s">
        <v>876</v>
      </c>
      <c r="N272" t="s">
        <v>877</v>
      </c>
      <c r="O272" t="s">
        <v>2042</v>
      </c>
      <c r="P272" t="s">
        <v>222</v>
      </c>
      <c r="Q272" t="s">
        <v>8650</v>
      </c>
      <c r="R272" t="s">
        <v>8637</v>
      </c>
      <c r="S272" t="s">
        <v>8643</v>
      </c>
      <c r="T272" t="b">
        <v>1</v>
      </c>
      <c r="U272" t="b">
        <v>0</v>
      </c>
      <c r="V272">
        <v>2</v>
      </c>
      <c r="W272">
        <v>17.5</v>
      </c>
      <c r="X272">
        <v>11</v>
      </c>
      <c r="AG272" t="s">
        <v>2043</v>
      </c>
      <c r="AH272" t="s">
        <v>2044</v>
      </c>
    </row>
    <row r="273" spans="1:34" x14ac:dyDescent="0.25">
      <c r="A273">
        <v>2</v>
      </c>
      <c r="B273" t="s">
        <v>592</v>
      </c>
      <c r="C273" t="s">
        <v>593</v>
      </c>
      <c r="D273" t="s">
        <v>619</v>
      </c>
      <c r="E273" t="s">
        <v>620</v>
      </c>
      <c r="F273" t="s">
        <v>11038</v>
      </c>
      <c r="G273" t="s">
        <v>11039</v>
      </c>
      <c r="H273" t="s">
        <v>874</v>
      </c>
      <c r="I273" t="s">
        <v>875</v>
      </c>
      <c r="J273">
        <v>4</v>
      </c>
      <c r="L273" t="s">
        <v>843</v>
      </c>
      <c r="M273" t="s">
        <v>876</v>
      </c>
      <c r="N273" t="s">
        <v>877</v>
      </c>
      <c r="O273" t="s">
        <v>2045</v>
      </c>
      <c r="P273" t="s">
        <v>222</v>
      </c>
      <c r="Q273" t="s">
        <v>8650</v>
      </c>
      <c r="R273" t="s">
        <v>8637</v>
      </c>
      <c r="S273" t="s">
        <v>8643</v>
      </c>
      <c r="T273" t="b">
        <v>1</v>
      </c>
      <c r="U273" t="b">
        <v>0</v>
      </c>
      <c r="V273">
        <v>3</v>
      </c>
      <c r="W273">
        <v>17.5</v>
      </c>
      <c r="X273">
        <v>11</v>
      </c>
      <c r="AH273" t="s">
        <v>2046</v>
      </c>
    </row>
    <row r="274" spans="1:34" x14ac:dyDescent="0.25">
      <c r="A274">
        <v>2</v>
      </c>
      <c r="B274" t="s">
        <v>592</v>
      </c>
      <c r="C274" t="s">
        <v>593</v>
      </c>
      <c r="D274" t="s">
        <v>619</v>
      </c>
      <c r="E274" t="s">
        <v>620</v>
      </c>
      <c r="F274" t="s">
        <v>11038</v>
      </c>
      <c r="G274" t="s">
        <v>11039</v>
      </c>
      <c r="H274" t="s">
        <v>874</v>
      </c>
      <c r="I274" t="s">
        <v>875</v>
      </c>
      <c r="J274">
        <v>4</v>
      </c>
      <c r="L274" t="s">
        <v>843</v>
      </c>
      <c r="M274" t="s">
        <v>876</v>
      </c>
      <c r="N274" t="s">
        <v>877</v>
      </c>
      <c r="O274" t="s">
        <v>2047</v>
      </c>
      <c r="P274" t="s">
        <v>1534</v>
      </c>
      <c r="Q274" t="s">
        <v>2</v>
      </c>
      <c r="R274" t="s">
        <v>2</v>
      </c>
      <c r="S274" t="s">
        <v>8646</v>
      </c>
      <c r="T274" t="b">
        <v>0</v>
      </c>
      <c r="U274" t="b">
        <v>1</v>
      </c>
      <c r="V274">
        <v>1</v>
      </c>
      <c r="W274">
        <v>75</v>
      </c>
      <c r="Y274">
        <v>60</v>
      </c>
      <c r="AH274" t="s">
        <v>2048</v>
      </c>
    </row>
    <row r="275" spans="1:34" x14ac:dyDescent="0.25">
      <c r="A275">
        <v>2</v>
      </c>
      <c r="B275" t="s">
        <v>592</v>
      </c>
      <c r="C275" t="s">
        <v>593</v>
      </c>
      <c r="D275" t="s">
        <v>619</v>
      </c>
      <c r="E275" t="s">
        <v>620</v>
      </c>
      <c r="F275" t="s">
        <v>11038</v>
      </c>
      <c r="G275" t="s">
        <v>11039</v>
      </c>
      <c r="H275" t="s">
        <v>874</v>
      </c>
      <c r="I275" t="s">
        <v>875</v>
      </c>
      <c r="J275">
        <v>4</v>
      </c>
      <c r="L275" t="s">
        <v>843</v>
      </c>
      <c r="M275" t="s">
        <v>876</v>
      </c>
      <c r="N275" t="s">
        <v>877</v>
      </c>
      <c r="O275" t="s">
        <v>2049</v>
      </c>
      <c r="P275" t="s">
        <v>1534</v>
      </c>
      <c r="Q275" t="s">
        <v>2</v>
      </c>
      <c r="R275" t="s">
        <v>2</v>
      </c>
      <c r="S275" t="s">
        <v>8646</v>
      </c>
      <c r="T275" t="b">
        <v>0</v>
      </c>
      <c r="U275" t="b">
        <v>1</v>
      </c>
      <c r="V275">
        <v>2</v>
      </c>
      <c r="W275">
        <v>75</v>
      </c>
      <c r="Y275">
        <v>60</v>
      </c>
      <c r="AH275" t="s">
        <v>2050</v>
      </c>
    </row>
    <row r="276" spans="1:34" x14ac:dyDescent="0.25">
      <c r="A276">
        <v>2</v>
      </c>
      <c r="B276" t="s">
        <v>592</v>
      </c>
      <c r="C276" t="s">
        <v>593</v>
      </c>
      <c r="D276" t="s">
        <v>619</v>
      </c>
      <c r="E276" t="s">
        <v>620</v>
      </c>
      <c r="F276" t="s">
        <v>11038</v>
      </c>
      <c r="G276" t="s">
        <v>11039</v>
      </c>
      <c r="H276" t="s">
        <v>874</v>
      </c>
      <c r="I276" t="s">
        <v>875</v>
      </c>
      <c r="J276">
        <v>4</v>
      </c>
      <c r="L276" t="s">
        <v>843</v>
      </c>
      <c r="M276" t="s">
        <v>876</v>
      </c>
      <c r="N276" t="s">
        <v>877</v>
      </c>
      <c r="O276" t="s">
        <v>2051</v>
      </c>
      <c r="P276" t="s">
        <v>1534</v>
      </c>
      <c r="Q276" t="s">
        <v>2</v>
      </c>
      <c r="R276" t="s">
        <v>2</v>
      </c>
      <c r="S276" t="s">
        <v>8646</v>
      </c>
      <c r="T276" t="b">
        <v>0</v>
      </c>
      <c r="U276" t="b">
        <v>1</v>
      </c>
      <c r="V276">
        <v>3</v>
      </c>
      <c r="W276">
        <v>75</v>
      </c>
      <c r="Y276">
        <v>55.2</v>
      </c>
      <c r="AH276" t="s">
        <v>877</v>
      </c>
    </row>
    <row r="277" spans="1:34" x14ac:dyDescent="0.25">
      <c r="A277">
        <v>2</v>
      </c>
      <c r="B277" t="s">
        <v>592</v>
      </c>
      <c r="C277" t="s">
        <v>593</v>
      </c>
      <c r="D277" t="s">
        <v>619</v>
      </c>
      <c r="E277" t="s">
        <v>620</v>
      </c>
      <c r="F277" t="s">
        <v>11038</v>
      </c>
      <c r="G277" t="s">
        <v>11039</v>
      </c>
      <c r="H277" t="s">
        <v>878</v>
      </c>
      <c r="I277" t="s">
        <v>879</v>
      </c>
      <c r="J277">
        <v>1</v>
      </c>
      <c r="L277" t="s">
        <v>828</v>
      </c>
      <c r="M277" t="s">
        <v>880</v>
      </c>
      <c r="N277" t="s">
        <v>881</v>
      </c>
      <c r="O277" t="s">
        <v>2052</v>
      </c>
      <c r="P277" t="s">
        <v>1</v>
      </c>
      <c r="Q277" t="s">
        <v>2</v>
      </c>
      <c r="R277" t="s">
        <v>2</v>
      </c>
      <c r="S277" t="s">
        <v>8646</v>
      </c>
      <c r="T277" t="b">
        <v>0</v>
      </c>
      <c r="U277" t="b">
        <v>1</v>
      </c>
      <c r="V277">
        <v>1</v>
      </c>
      <c r="W277">
        <v>150</v>
      </c>
      <c r="Y277">
        <v>60</v>
      </c>
      <c r="AG277" t="s">
        <v>2053</v>
      </c>
      <c r="AH277" t="s">
        <v>880</v>
      </c>
    </row>
    <row r="278" spans="1:34" x14ac:dyDescent="0.25">
      <c r="A278">
        <v>2</v>
      </c>
      <c r="B278" t="s">
        <v>592</v>
      </c>
      <c r="C278" t="s">
        <v>593</v>
      </c>
      <c r="D278" t="s">
        <v>619</v>
      </c>
      <c r="E278" t="s">
        <v>620</v>
      </c>
      <c r="F278" t="s">
        <v>11038</v>
      </c>
      <c r="G278" t="s">
        <v>11039</v>
      </c>
      <c r="H278" t="s">
        <v>878</v>
      </c>
      <c r="I278" t="s">
        <v>879</v>
      </c>
      <c r="J278">
        <v>1</v>
      </c>
      <c r="L278" t="s">
        <v>828</v>
      </c>
      <c r="M278" t="s">
        <v>880</v>
      </c>
      <c r="N278" t="s">
        <v>881</v>
      </c>
      <c r="O278" t="s">
        <v>2054</v>
      </c>
      <c r="P278" t="s">
        <v>1</v>
      </c>
      <c r="Q278" t="s">
        <v>2</v>
      </c>
      <c r="R278" t="s">
        <v>2</v>
      </c>
      <c r="S278" t="s">
        <v>8646</v>
      </c>
      <c r="T278" t="b">
        <v>0</v>
      </c>
      <c r="U278" t="b">
        <v>1</v>
      </c>
      <c r="V278">
        <v>2</v>
      </c>
      <c r="W278">
        <v>150</v>
      </c>
      <c r="Y278">
        <v>60</v>
      </c>
      <c r="AG278" t="s">
        <v>2053</v>
      </c>
      <c r="AH278" t="s">
        <v>2055</v>
      </c>
    </row>
    <row r="279" spans="1:34" x14ac:dyDescent="0.25">
      <c r="A279">
        <v>2</v>
      </c>
      <c r="B279" t="s">
        <v>592</v>
      </c>
      <c r="C279" t="s">
        <v>593</v>
      </c>
      <c r="D279" t="s">
        <v>619</v>
      </c>
      <c r="E279" t="s">
        <v>620</v>
      </c>
      <c r="F279" t="s">
        <v>11038</v>
      </c>
      <c r="G279" t="s">
        <v>11039</v>
      </c>
      <c r="H279" t="s">
        <v>878</v>
      </c>
      <c r="I279" t="s">
        <v>879</v>
      </c>
      <c r="J279">
        <v>1</v>
      </c>
      <c r="L279" t="s">
        <v>828</v>
      </c>
      <c r="M279" t="s">
        <v>880</v>
      </c>
      <c r="N279" t="s">
        <v>881</v>
      </c>
      <c r="O279" t="s">
        <v>2056</v>
      </c>
      <c r="P279" t="s">
        <v>1</v>
      </c>
      <c r="Q279" t="s">
        <v>2</v>
      </c>
      <c r="R279" t="s">
        <v>2</v>
      </c>
      <c r="S279" t="s">
        <v>8646</v>
      </c>
      <c r="T279" t="b">
        <v>0</v>
      </c>
      <c r="U279" t="b">
        <v>1</v>
      </c>
      <c r="V279">
        <v>3</v>
      </c>
      <c r="W279">
        <v>150</v>
      </c>
      <c r="Y279">
        <v>52.2</v>
      </c>
      <c r="AG279" t="s">
        <v>2053</v>
      </c>
      <c r="AH279" t="s">
        <v>2057</v>
      </c>
    </row>
    <row r="280" spans="1:34" x14ac:dyDescent="0.25">
      <c r="A280">
        <v>2</v>
      </c>
      <c r="B280" t="s">
        <v>592</v>
      </c>
      <c r="C280" t="s">
        <v>593</v>
      </c>
      <c r="D280" t="s">
        <v>619</v>
      </c>
      <c r="E280" t="s">
        <v>620</v>
      </c>
      <c r="F280" t="s">
        <v>11038</v>
      </c>
      <c r="G280" t="s">
        <v>11039</v>
      </c>
      <c r="H280" t="s">
        <v>878</v>
      </c>
      <c r="I280" t="s">
        <v>879</v>
      </c>
      <c r="J280">
        <v>1</v>
      </c>
      <c r="L280" t="s">
        <v>828</v>
      </c>
      <c r="M280" t="s">
        <v>880</v>
      </c>
      <c r="N280" t="s">
        <v>881</v>
      </c>
      <c r="O280" t="s">
        <v>2058</v>
      </c>
      <c r="P280" t="s">
        <v>1</v>
      </c>
      <c r="Q280" t="s">
        <v>2</v>
      </c>
      <c r="R280" t="s">
        <v>2</v>
      </c>
      <c r="S280" t="s">
        <v>8646</v>
      </c>
      <c r="T280" t="b">
        <v>0</v>
      </c>
      <c r="U280" t="b">
        <v>1</v>
      </c>
      <c r="V280">
        <v>4</v>
      </c>
      <c r="W280">
        <v>150</v>
      </c>
      <c r="Y280">
        <v>45</v>
      </c>
      <c r="AG280" t="s">
        <v>2053</v>
      </c>
      <c r="AH280" t="s">
        <v>2059</v>
      </c>
    </row>
    <row r="281" spans="1:34" x14ac:dyDescent="0.25">
      <c r="A281">
        <v>2</v>
      </c>
      <c r="B281" t="s">
        <v>592</v>
      </c>
      <c r="C281" t="s">
        <v>593</v>
      </c>
      <c r="D281" t="s">
        <v>619</v>
      </c>
      <c r="E281" t="s">
        <v>620</v>
      </c>
      <c r="F281" t="s">
        <v>11038</v>
      </c>
      <c r="G281" t="s">
        <v>11039</v>
      </c>
      <c r="H281" t="s">
        <v>878</v>
      </c>
      <c r="I281" t="s">
        <v>879</v>
      </c>
      <c r="J281">
        <v>1</v>
      </c>
      <c r="L281" t="s">
        <v>828</v>
      </c>
      <c r="M281" t="s">
        <v>880</v>
      </c>
      <c r="N281" t="s">
        <v>881</v>
      </c>
      <c r="O281" t="s">
        <v>2060</v>
      </c>
      <c r="P281" t="s">
        <v>1</v>
      </c>
      <c r="Q281" t="s">
        <v>2</v>
      </c>
      <c r="R281" t="s">
        <v>2</v>
      </c>
      <c r="S281" t="s">
        <v>8646</v>
      </c>
      <c r="T281" t="b">
        <v>0</v>
      </c>
      <c r="U281" t="b">
        <v>1</v>
      </c>
      <c r="V281">
        <v>5</v>
      </c>
      <c r="W281">
        <v>150</v>
      </c>
      <c r="Y281">
        <v>34.799999999999997</v>
      </c>
      <c r="AG281" t="s">
        <v>2053</v>
      </c>
      <c r="AH281" t="s">
        <v>2061</v>
      </c>
    </row>
    <row r="282" spans="1:34" x14ac:dyDescent="0.25">
      <c r="A282">
        <v>2</v>
      </c>
      <c r="B282" t="s">
        <v>592</v>
      </c>
      <c r="C282" t="s">
        <v>593</v>
      </c>
      <c r="D282" t="s">
        <v>619</v>
      </c>
      <c r="E282" t="s">
        <v>620</v>
      </c>
      <c r="F282" t="s">
        <v>11038</v>
      </c>
      <c r="G282" t="s">
        <v>11039</v>
      </c>
      <c r="H282" t="s">
        <v>878</v>
      </c>
      <c r="I282" t="s">
        <v>879</v>
      </c>
      <c r="J282">
        <v>1</v>
      </c>
      <c r="L282" t="s">
        <v>828</v>
      </c>
      <c r="M282" t="s">
        <v>880</v>
      </c>
      <c r="N282" t="s">
        <v>881</v>
      </c>
      <c r="O282" t="s">
        <v>2062</v>
      </c>
      <c r="P282" t="s">
        <v>37</v>
      </c>
      <c r="Q282" t="s">
        <v>25</v>
      </c>
      <c r="R282" t="s">
        <v>25</v>
      </c>
      <c r="S282" t="s">
        <v>26</v>
      </c>
      <c r="T282" t="b">
        <v>0</v>
      </c>
      <c r="U282" t="b">
        <v>0</v>
      </c>
      <c r="V282">
        <v>1</v>
      </c>
      <c r="W282">
        <v>80</v>
      </c>
      <c r="X282">
        <v>8</v>
      </c>
      <c r="AG282" t="s">
        <v>2063</v>
      </c>
      <c r="AH282" t="s">
        <v>2064</v>
      </c>
    </row>
    <row r="283" spans="1:34" x14ac:dyDescent="0.25">
      <c r="A283">
        <v>2</v>
      </c>
      <c r="B283" t="s">
        <v>592</v>
      </c>
      <c r="C283" t="s">
        <v>593</v>
      </c>
      <c r="D283" t="s">
        <v>619</v>
      </c>
      <c r="E283" t="s">
        <v>620</v>
      </c>
      <c r="F283" t="s">
        <v>11038</v>
      </c>
      <c r="G283" t="s">
        <v>11039</v>
      </c>
      <c r="H283" t="s">
        <v>878</v>
      </c>
      <c r="I283" t="s">
        <v>879</v>
      </c>
      <c r="J283">
        <v>1</v>
      </c>
      <c r="L283" t="s">
        <v>828</v>
      </c>
      <c r="M283" t="s">
        <v>880</v>
      </c>
      <c r="N283" t="s">
        <v>881</v>
      </c>
      <c r="O283" t="s">
        <v>2065</v>
      </c>
      <c r="P283" t="s">
        <v>37</v>
      </c>
      <c r="Q283" t="s">
        <v>25</v>
      </c>
      <c r="R283" t="s">
        <v>25</v>
      </c>
      <c r="S283" t="s">
        <v>26</v>
      </c>
      <c r="T283" t="b">
        <v>0</v>
      </c>
      <c r="U283" t="b">
        <v>0</v>
      </c>
      <c r="V283">
        <v>2</v>
      </c>
      <c r="W283">
        <v>160</v>
      </c>
      <c r="X283">
        <v>8</v>
      </c>
      <c r="AB283">
        <v>2</v>
      </c>
      <c r="AC283">
        <v>1</v>
      </c>
      <c r="AD283">
        <v>2</v>
      </c>
      <c r="AE283" t="s">
        <v>622</v>
      </c>
      <c r="AG283" t="s">
        <v>2066</v>
      </c>
      <c r="AH283" t="s">
        <v>2067</v>
      </c>
    </row>
    <row r="284" spans="1:34" x14ac:dyDescent="0.25">
      <c r="A284">
        <v>2</v>
      </c>
      <c r="B284" t="s">
        <v>592</v>
      </c>
      <c r="C284" t="s">
        <v>593</v>
      </c>
      <c r="D284" t="s">
        <v>619</v>
      </c>
      <c r="E284" t="s">
        <v>620</v>
      </c>
      <c r="F284" t="s">
        <v>11038</v>
      </c>
      <c r="G284" t="s">
        <v>11039</v>
      </c>
      <c r="H284" t="s">
        <v>878</v>
      </c>
      <c r="I284" t="s">
        <v>879</v>
      </c>
      <c r="J284">
        <v>1</v>
      </c>
      <c r="L284" t="s">
        <v>828</v>
      </c>
      <c r="M284" t="s">
        <v>880</v>
      </c>
      <c r="N284" t="s">
        <v>881</v>
      </c>
      <c r="O284" t="s">
        <v>2068</v>
      </c>
      <c r="P284" t="s">
        <v>37</v>
      </c>
      <c r="Q284" t="s">
        <v>25</v>
      </c>
      <c r="R284" t="s">
        <v>25</v>
      </c>
      <c r="S284" t="s">
        <v>26</v>
      </c>
      <c r="T284" t="b">
        <v>0</v>
      </c>
      <c r="U284" t="b">
        <v>0</v>
      </c>
      <c r="V284">
        <v>3</v>
      </c>
      <c r="W284">
        <v>165</v>
      </c>
      <c r="X284">
        <v>8</v>
      </c>
      <c r="AB284">
        <v>2</v>
      </c>
      <c r="AC284">
        <v>1</v>
      </c>
      <c r="AD284">
        <v>2</v>
      </c>
      <c r="AE284" t="s">
        <v>1745</v>
      </c>
      <c r="AG284" t="s">
        <v>1932</v>
      </c>
      <c r="AH284" t="s">
        <v>2069</v>
      </c>
    </row>
    <row r="285" spans="1:34" x14ac:dyDescent="0.25">
      <c r="A285">
        <v>2</v>
      </c>
      <c r="B285" t="s">
        <v>592</v>
      </c>
      <c r="C285" t="s">
        <v>593</v>
      </c>
      <c r="D285" t="s">
        <v>619</v>
      </c>
      <c r="E285" t="s">
        <v>620</v>
      </c>
      <c r="F285" t="s">
        <v>11038</v>
      </c>
      <c r="G285" t="s">
        <v>11039</v>
      </c>
      <c r="H285" t="s">
        <v>878</v>
      </c>
      <c r="I285" t="s">
        <v>879</v>
      </c>
      <c r="J285">
        <v>1</v>
      </c>
      <c r="L285" t="s">
        <v>828</v>
      </c>
      <c r="M285" t="s">
        <v>880</v>
      </c>
      <c r="N285" t="s">
        <v>881</v>
      </c>
      <c r="O285" t="s">
        <v>2070</v>
      </c>
      <c r="P285" t="s">
        <v>37</v>
      </c>
      <c r="Q285" t="s">
        <v>25</v>
      </c>
      <c r="R285" t="s">
        <v>25</v>
      </c>
      <c r="S285" t="s">
        <v>26</v>
      </c>
      <c r="T285" t="b">
        <v>0</v>
      </c>
      <c r="U285" t="b">
        <v>0</v>
      </c>
      <c r="V285">
        <v>4</v>
      </c>
      <c r="W285">
        <v>170</v>
      </c>
      <c r="X285">
        <v>8</v>
      </c>
      <c r="AB285">
        <v>2</v>
      </c>
      <c r="AC285">
        <v>1</v>
      </c>
      <c r="AD285">
        <v>2</v>
      </c>
      <c r="AE285" t="s">
        <v>610</v>
      </c>
      <c r="AG285" t="s">
        <v>2071</v>
      </c>
      <c r="AH285" t="s">
        <v>2072</v>
      </c>
    </row>
    <row r="286" spans="1:34" x14ac:dyDescent="0.25">
      <c r="A286">
        <v>2</v>
      </c>
      <c r="B286" t="s">
        <v>592</v>
      </c>
      <c r="C286" t="s">
        <v>593</v>
      </c>
      <c r="D286" t="s">
        <v>619</v>
      </c>
      <c r="E286" t="s">
        <v>620</v>
      </c>
      <c r="F286" t="s">
        <v>11038</v>
      </c>
      <c r="G286" t="s">
        <v>11039</v>
      </c>
      <c r="H286" t="s">
        <v>878</v>
      </c>
      <c r="I286" t="s">
        <v>879</v>
      </c>
      <c r="J286">
        <v>1</v>
      </c>
      <c r="L286" t="s">
        <v>828</v>
      </c>
      <c r="M286" t="s">
        <v>880</v>
      </c>
      <c r="N286" t="s">
        <v>881</v>
      </c>
      <c r="O286" t="s">
        <v>2073</v>
      </c>
      <c r="P286" t="s">
        <v>37</v>
      </c>
      <c r="Q286" t="s">
        <v>25</v>
      </c>
      <c r="R286" t="s">
        <v>25</v>
      </c>
      <c r="S286" t="s">
        <v>26</v>
      </c>
      <c r="T286" t="b">
        <v>0</v>
      </c>
      <c r="U286" t="b">
        <v>0</v>
      </c>
      <c r="V286">
        <v>5</v>
      </c>
      <c r="W286">
        <v>170</v>
      </c>
      <c r="X286">
        <v>7</v>
      </c>
      <c r="AE286" t="s">
        <v>1646</v>
      </c>
      <c r="AG286" t="s">
        <v>2074</v>
      </c>
      <c r="AH286" t="s">
        <v>2075</v>
      </c>
    </row>
    <row r="287" spans="1:34" x14ac:dyDescent="0.25">
      <c r="A287">
        <v>2</v>
      </c>
      <c r="B287" t="s">
        <v>592</v>
      </c>
      <c r="C287" t="s">
        <v>593</v>
      </c>
      <c r="D287" t="s">
        <v>619</v>
      </c>
      <c r="E287" t="s">
        <v>620</v>
      </c>
      <c r="F287" t="s">
        <v>11038</v>
      </c>
      <c r="G287" t="s">
        <v>11039</v>
      </c>
      <c r="H287" t="s">
        <v>878</v>
      </c>
      <c r="I287" t="s">
        <v>879</v>
      </c>
      <c r="J287">
        <v>1</v>
      </c>
      <c r="L287" t="s">
        <v>828</v>
      </c>
      <c r="M287" t="s">
        <v>880</v>
      </c>
      <c r="N287" t="s">
        <v>881</v>
      </c>
      <c r="O287" t="s">
        <v>2076</v>
      </c>
      <c r="P287" t="s">
        <v>24</v>
      </c>
      <c r="Q287" t="s">
        <v>25</v>
      </c>
      <c r="R287" t="s">
        <v>25</v>
      </c>
      <c r="S287" t="s">
        <v>8658</v>
      </c>
      <c r="T287" t="b">
        <v>0</v>
      </c>
      <c r="U287" t="b">
        <v>0</v>
      </c>
      <c r="V287">
        <v>1</v>
      </c>
      <c r="W287">
        <v>0</v>
      </c>
      <c r="X287">
        <v>10</v>
      </c>
      <c r="AG287" t="s">
        <v>2077</v>
      </c>
      <c r="AH287" t="s">
        <v>2078</v>
      </c>
    </row>
    <row r="288" spans="1:34" x14ac:dyDescent="0.25">
      <c r="A288">
        <v>2</v>
      </c>
      <c r="B288" t="s">
        <v>592</v>
      </c>
      <c r="C288" t="s">
        <v>593</v>
      </c>
      <c r="D288" t="s">
        <v>619</v>
      </c>
      <c r="E288" t="s">
        <v>620</v>
      </c>
      <c r="F288" t="s">
        <v>11038</v>
      </c>
      <c r="G288" t="s">
        <v>11039</v>
      </c>
      <c r="H288" t="s">
        <v>878</v>
      </c>
      <c r="I288" t="s">
        <v>879</v>
      </c>
      <c r="J288">
        <v>1</v>
      </c>
      <c r="L288" t="s">
        <v>828</v>
      </c>
      <c r="M288" t="s">
        <v>880</v>
      </c>
      <c r="N288" t="s">
        <v>881</v>
      </c>
      <c r="O288" t="s">
        <v>2079</v>
      </c>
      <c r="P288" t="s">
        <v>24</v>
      </c>
      <c r="Q288" t="s">
        <v>25</v>
      </c>
      <c r="R288" t="s">
        <v>25</v>
      </c>
      <c r="S288" t="s">
        <v>8658</v>
      </c>
      <c r="T288" t="b">
        <v>0</v>
      </c>
      <c r="U288" t="b">
        <v>0</v>
      </c>
      <c r="V288">
        <v>2</v>
      </c>
      <c r="W288">
        <v>0</v>
      </c>
      <c r="X288">
        <v>8</v>
      </c>
      <c r="AG288" t="s">
        <v>2080</v>
      </c>
      <c r="AH288" t="s">
        <v>2081</v>
      </c>
    </row>
    <row r="289" spans="1:34" x14ac:dyDescent="0.25">
      <c r="A289">
        <v>2</v>
      </c>
      <c r="B289" t="s">
        <v>592</v>
      </c>
      <c r="C289" t="s">
        <v>593</v>
      </c>
      <c r="D289" t="s">
        <v>619</v>
      </c>
      <c r="E289" t="s">
        <v>620</v>
      </c>
      <c r="F289" t="s">
        <v>11038</v>
      </c>
      <c r="G289" t="s">
        <v>11039</v>
      </c>
      <c r="H289" t="s">
        <v>878</v>
      </c>
      <c r="I289" t="s">
        <v>879</v>
      </c>
      <c r="J289">
        <v>1</v>
      </c>
      <c r="L289" t="s">
        <v>828</v>
      </c>
      <c r="M289" t="s">
        <v>880</v>
      </c>
      <c r="N289" t="s">
        <v>881</v>
      </c>
      <c r="O289" t="s">
        <v>2082</v>
      </c>
      <c r="P289" t="s">
        <v>24</v>
      </c>
      <c r="Q289" t="s">
        <v>25</v>
      </c>
      <c r="R289" t="s">
        <v>25</v>
      </c>
      <c r="S289" t="s">
        <v>8658</v>
      </c>
      <c r="T289" t="b">
        <v>0</v>
      </c>
      <c r="U289" t="b">
        <v>0</v>
      </c>
      <c r="V289">
        <v>3</v>
      </c>
      <c r="W289">
        <v>0</v>
      </c>
      <c r="X289">
        <v>5.5</v>
      </c>
      <c r="AG289" t="s">
        <v>2083</v>
      </c>
      <c r="AH289" t="s">
        <v>2084</v>
      </c>
    </row>
    <row r="290" spans="1:34" x14ac:dyDescent="0.25">
      <c r="A290">
        <v>2</v>
      </c>
      <c r="B290" t="s">
        <v>592</v>
      </c>
      <c r="C290" t="s">
        <v>593</v>
      </c>
      <c r="D290" t="s">
        <v>619</v>
      </c>
      <c r="E290" t="s">
        <v>620</v>
      </c>
      <c r="F290" t="s">
        <v>11038</v>
      </c>
      <c r="G290" t="s">
        <v>11039</v>
      </c>
      <c r="H290" t="s">
        <v>878</v>
      </c>
      <c r="I290" t="s">
        <v>879</v>
      </c>
      <c r="J290">
        <v>1</v>
      </c>
      <c r="L290" t="s">
        <v>828</v>
      </c>
      <c r="M290" t="s">
        <v>880</v>
      </c>
      <c r="N290" t="s">
        <v>881</v>
      </c>
      <c r="O290" t="s">
        <v>2085</v>
      </c>
      <c r="P290" t="s">
        <v>24</v>
      </c>
      <c r="Q290" t="s">
        <v>25</v>
      </c>
      <c r="R290" t="s">
        <v>25</v>
      </c>
      <c r="S290" t="s">
        <v>8658</v>
      </c>
      <c r="T290" t="b">
        <v>0</v>
      </c>
      <c r="U290" t="b">
        <v>0</v>
      </c>
      <c r="V290">
        <v>4</v>
      </c>
      <c r="W290">
        <v>0</v>
      </c>
      <c r="X290">
        <v>8</v>
      </c>
      <c r="AG290" t="s">
        <v>1895</v>
      </c>
      <c r="AH290" t="s">
        <v>2086</v>
      </c>
    </row>
    <row r="291" spans="1:34" x14ac:dyDescent="0.25">
      <c r="A291">
        <v>2</v>
      </c>
      <c r="B291" t="s">
        <v>592</v>
      </c>
      <c r="C291" t="s">
        <v>593</v>
      </c>
      <c r="D291" t="s">
        <v>619</v>
      </c>
      <c r="E291" t="s">
        <v>620</v>
      </c>
      <c r="F291" t="s">
        <v>11038</v>
      </c>
      <c r="G291" t="s">
        <v>11039</v>
      </c>
      <c r="H291" t="s">
        <v>878</v>
      </c>
      <c r="I291" t="s">
        <v>879</v>
      </c>
      <c r="J291">
        <v>1</v>
      </c>
      <c r="L291" t="s">
        <v>828</v>
      </c>
      <c r="M291" t="s">
        <v>880</v>
      </c>
      <c r="N291" t="s">
        <v>881</v>
      </c>
      <c r="O291" t="s">
        <v>2087</v>
      </c>
      <c r="P291" t="s">
        <v>91</v>
      </c>
      <c r="Q291" t="s">
        <v>8644</v>
      </c>
      <c r="R291" t="s">
        <v>8488</v>
      </c>
      <c r="S291" t="s">
        <v>8643</v>
      </c>
      <c r="T291" t="b">
        <v>1</v>
      </c>
      <c r="U291" t="b">
        <v>0</v>
      </c>
      <c r="V291">
        <v>1</v>
      </c>
      <c r="W291">
        <v>40</v>
      </c>
      <c r="X291">
        <v>7</v>
      </c>
      <c r="AG291" t="s">
        <v>2088</v>
      </c>
      <c r="AH291" t="s">
        <v>2089</v>
      </c>
    </row>
    <row r="292" spans="1:34" x14ac:dyDescent="0.25">
      <c r="A292">
        <v>2</v>
      </c>
      <c r="B292" t="s">
        <v>592</v>
      </c>
      <c r="C292" t="s">
        <v>593</v>
      </c>
      <c r="D292" t="s">
        <v>619</v>
      </c>
      <c r="E292" t="s">
        <v>620</v>
      </c>
      <c r="F292" t="s">
        <v>11038</v>
      </c>
      <c r="G292" t="s">
        <v>11039</v>
      </c>
      <c r="H292" t="s">
        <v>878</v>
      </c>
      <c r="I292" t="s">
        <v>879</v>
      </c>
      <c r="J292">
        <v>1</v>
      </c>
      <c r="L292" t="s">
        <v>828</v>
      </c>
      <c r="M292" t="s">
        <v>880</v>
      </c>
      <c r="N292" t="s">
        <v>881</v>
      </c>
      <c r="O292" t="s">
        <v>2090</v>
      </c>
      <c r="P292" t="s">
        <v>91</v>
      </c>
      <c r="Q292" t="s">
        <v>8644</v>
      </c>
      <c r="R292" t="s">
        <v>8488</v>
      </c>
      <c r="S292" t="s">
        <v>8643</v>
      </c>
      <c r="T292" t="b">
        <v>1</v>
      </c>
      <c r="U292" t="b">
        <v>0</v>
      </c>
      <c r="V292">
        <v>2</v>
      </c>
      <c r="W292">
        <v>40</v>
      </c>
      <c r="X292">
        <v>5</v>
      </c>
      <c r="AG292" t="s">
        <v>2091</v>
      </c>
      <c r="AH292" t="s">
        <v>2092</v>
      </c>
    </row>
    <row r="293" spans="1:34" x14ac:dyDescent="0.25">
      <c r="A293">
        <v>2</v>
      </c>
      <c r="B293" t="s">
        <v>592</v>
      </c>
      <c r="C293" t="s">
        <v>593</v>
      </c>
      <c r="D293" t="s">
        <v>619</v>
      </c>
      <c r="E293" t="s">
        <v>620</v>
      </c>
      <c r="F293" t="s">
        <v>11038</v>
      </c>
      <c r="G293" t="s">
        <v>11039</v>
      </c>
      <c r="H293" t="s">
        <v>878</v>
      </c>
      <c r="I293" t="s">
        <v>879</v>
      </c>
      <c r="J293">
        <v>1</v>
      </c>
      <c r="L293" t="s">
        <v>828</v>
      </c>
      <c r="M293" t="s">
        <v>880</v>
      </c>
      <c r="N293" t="s">
        <v>881</v>
      </c>
      <c r="O293" t="s">
        <v>2093</v>
      </c>
      <c r="P293" t="s">
        <v>91</v>
      </c>
      <c r="Q293" t="s">
        <v>8644</v>
      </c>
      <c r="R293" t="s">
        <v>8488</v>
      </c>
      <c r="S293" t="s">
        <v>8643</v>
      </c>
      <c r="T293" t="b">
        <v>1</v>
      </c>
      <c r="U293" t="b">
        <v>0</v>
      </c>
      <c r="V293">
        <v>3</v>
      </c>
      <c r="W293">
        <v>40</v>
      </c>
      <c r="X293">
        <v>5</v>
      </c>
      <c r="AF293" t="s">
        <v>2094</v>
      </c>
      <c r="AG293" t="s">
        <v>2095</v>
      </c>
      <c r="AH293" t="s">
        <v>2096</v>
      </c>
    </row>
    <row r="294" spans="1:34" x14ac:dyDescent="0.25">
      <c r="A294">
        <v>2</v>
      </c>
      <c r="B294" t="s">
        <v>592</v>
      </c>
      <c r="C294" t="s">
        <v>593</v>
      </c>
      <c r="D294" t="s">
        <v>619</v>
      </c>
      <c r="E294" t="s">
        <v>620</v>
      </c>
      <c r="F294" t="s">
        <v>11038</v>
      </c>
      <c r="G294" t="s">
        <v>11039</v>
      </c>
      <c r="H294" t="s">
        <v>878</v>
      </c>
      <c r="I294" t="s">
        <v>879</v>
      </c>
      <c r="J294">
        <v>1</v>
      </c>
      <c r="L294" t="s">
        <v>828</v>
      </c>
      <c r="M294" t="s">
        <v>880</v>
      </c>
      <c r="N294" t="s">
        <v>881</v>
      </c>
      <c r="O294" t="s">
        <v>2097</v>
      </c>
      <c r="P294" t="s">
        <v>91</v>
      </c>
      <c r="Q294" t="s">
        <v>8644</v>
      </c>
      <c r="R294" t="s">
        <v>8488</v>
      </c>
      <c r="S294" t="s">
        <v>8643</v>
      </c>
      <c r="T294" t="b">
        <v>1</v>
      </c>
      <c r="U294" t="b">
        <v>0</v>
      </c>
      <c r="V294">
        <v>4</v>
      </c>
      <c r="W294">
        <v>30</v>
      </c>
      <c r="X294">
        <v>5</v>
      </c>
      <c r="AF294" t="s">
        <v>2094</v>
      </c>
      <c r="AG294" t="s">
        <v>2095</v>
      </c>
      <c r="AH294" t="s">
        <v>881</v>
      </c>
    </row>
    <row r="295" spans="1:34" x14ac:dyDescent="0.25">
      <c r="A295">
        <v>2</v>
      </c>
      <c r="B295" t="s">
        <v>592</v>
      </c>
      <c r="C295" t="s">
        <v>593</v>
      </c>
      <c r="D295" t="s">
        <v>619</v>
      </c>
      <c r="E295" t="s">
        <v>620</v>
      </c>
      <c r="F295" t="s">
        <v>11038</v>
      </c>
      <c r="G295" t="s">
        <v>11039</v>
      </c>
      <c r="H295" t="s">
        <v>882</v>
      </c>
      <c r="I295" t="s">
        <v>883</v>
      </c>
      <c r="J295">
        <v>2</v>
      </c>
      <c r="L295" t="s">
        <v>833</v>
      </c>
      <c r="M295" t="s">
        <v>884</v>
      </c>
      <c r="N295" t="s">
        <v>885</v>
      </c>
      <c r="O295" t="s">
        <v>2098</v>
      </c>
      <c r="P295" t="s">
        <v>159</v>
      </c>
      <c r="Q295" t="s">
        <v>148</v>
      </c>
      <c r="R295" t="s">
        <v>8659</v>
      </c>
      <c r="S295" t="s">
        <v>149</v>
      </c>
      <c r="T295" t="b">
        <v>0</v>
      </c>
      <c r="U295" t="b">
        <v>0</v>
      </c>
      <c r="V295">
        <v>1</v>
      </c>
      <c r="W295">
        <v>180</v>
      </c>
      <c r="X295">
        <v>10</v>
      </c>
      <c r="AG295" t="s">
        <v>2099</v>
      </c>
      <c r="AH295" t="s">
        <v>884</v>
      </c>
    </row>
    <row r="296" spans="1:34" x14ac:dyDescent="0.25">
      <c r="A296">
        <v>2</v>
      </c>
      <c r="B296" t="s">
        <v>592</v>
      </c>
      <c r="C296" t="s">
        <v>593</v>
      </c>
      <c r="D296" t="s">
        <v>619</v>
      </c>
      <c r="E296" t="s">
        <v>620</v>
      </c>
      <c r="F296" t="s">
        <v>11038</v>
      </c>
      <c r="G296" t="s">
        <v>11039</v>
      </c>
      <c r="H296" t="s">
        <v>882</v>
      </c>
      <c r="I296" t="s">
        <v>883</v>
      </c>
      <c r="J296">
        <v>2</v>
      </c>
      <c r="L296" t="s">
        <v>833</v>
      </c>
      <c r="M296" t="s">
        <v>884</v>
      </c>
      <c r="N296" t="s">
        <v>885</v>
      </c>
      <c r="O296" t="s">
        <v>2100</v>
      </c>
      <c r="P296" t="s">
        <v>159</v>
      </c>
      <c r="Q296" t="s">
        <v>148</v>
      </c>
      <c r="R296" t="s">
        <v>8659</v>
      </c>
      <c r="S296" t="s">
        <v>149</v>
      </c>
      <c r="T296" t="b">
        <v>0</v>
      </c>
      <c r="U296" t="b">
        <v>0</v>
      </c>
      <c r="V296">
        <v>2</v>
      </c>
      <c r="W296">
        <v>200</v>
      </c>
      <c r="X296">
        <v>6</v>
      </c>
      <c r="AG296" t="s">
        <v>2101</v>
      </c>
      <c r="AH296" t="s">
        <v>2102</v>
      </c>
    </row>
    <row r="297" spans="1:34" x14ac:dyDescent="0.25">
      <c r="A297">
        <v>2</v>
      </c>
      <c r="B297" t="s">
        <v>592</v>
      </c>
      <c r="C297" t="s">
        <v>593</v>
      </c>
      <c r="D297" t="s">
        <v>619</v>
      </c>
      <c r="E297" t="s">
        <v>620</v>
      </c>
      <c r="F297" t="s">
        <v>11038</v>
      </c>
      <c r="G297" t="s">
        <v>11039</v>
      </c>
      <c r="H297" t="s">
        <v>882</v>
      </c>
      <c r="I297" t="s">
        <v>883</v>
      </c>
      <c r="J297">
        <v>2</v>
      </c>
      <c r="L297" t="s">
        <v>833</v>
      </c>
      <c r="M297" t="s">
        <v>884</v>
      </c>
      <c r="N297" t="s">
        <v>885</v>
      </c>
      <c r="O297" t="s">
        <v>2103</v>
      </c>
      <c r="P297" t="s">
        <v>159</v>
      </c>
      <c r="Q297" t="s">
        <v>148</v>
      </c>
      <c r="R297" t="s">
        <v>8659</v>
      </c>
      <c r="S297" t="s">
        <v>149</v>
      </c>
      <c r="T297" t="b">
        <v>0</v>
      </c>
      <c r="U297" t="b">
        <v>0</v>
      </c>
      <c r="V297">
        <v>3</v>
      </c>
      <c r="W297">
        <v>180</v>
      </c>
      <c r="X297">
        <v>6</v>
      </c>
      <c r="AG297" t="s">
        <v>2101</v>
      </c>
      <c r="AH297" t="s">
        <v>2104</v>
      </c>
    </row>
    <row r="298" spans="1:34" x14ac:dyDescent="0.25">
      <c r="A298">
        <v>2</v>
      </c>
      <c r="B298" t="s">
        <v>592</v>
      </c>
      <c r="C298" t="s">
        <v>593</v>
      </c>
      <c r="D298" t="s">
        <v>619</v>
      </c>
      <c r="E298" t="s">
        <v>620</v>
      </c>
      <c r="F298" t="s">
        <v>11038</v>
      </c>
      <c r="G298" t="s">
        <v>11039</v>
      </c>
      <c r="H298" t="s">
        <v>882</v>
      </c>
      <c r="I298" t="s">
        <v>883</v>
      </c>
      <c r="J298">
        <v>2</v>
      </c>
      <c r="L298" t="s">
        <v>833</v>
      </c>
      <c r="M298" t="s">
        <v>884</v>
      </c>
      <c r="N298" t="s">
        <v>885</v>
      </c>
      <c r="O298" t="s">
        <v>2105</v>
      </c>
      <c r="P298" t="s">
        <v>159</v>
      </c>
      <c r="Q298" t="s">
        <v>148</v>
      </c>
      <c r="R298" t="s">
        <v>8659</v>
      </c>
      <c r="S298" t="s">
        <v>149</v>
      </c>
      <c r="T298" t="b">
        <v>0</v>
      </c>
      <c r="U298" t="b">
        <v>0</v>
      </c>
      <c r="V298">
        <v>4</v>
      </c>
      <c r="W298">
        <v>180</v>
      </c>
      <c r="X298">
        <v>3</v>
      </c>
      <c r="AF298" t="s">
        <v>2106</v>
      </c>
      <c r="AG298" t="s">
        <v>2107</v>
      </c>
      <c r="AH298" t="s">
        <v>2108</v>
      </c>
    </row>
    <row r="299" spans="1:34" x14ac:dyDescent="0.25">
      <c r="A299">
        <v>2</v>
      </c>
      <c r="B299" t="s">
        <v>592</v>
      </c>
      <c r="C299" t="s">
        <v>593</v>
      </c>
      <c r="D299" t="s">
        <v>619</v>
      </c>
      <c r="E299" t="s">
        <v>620</v>
      </c>
      <c r="F299" t="s">
        <v>11038</v>
      </c>
      <c r="G299" t="s">
        <v>11039</v>
      </c>
      <c r="H299" t="s">
        <v>882</v>
      </c>
      <c r="I299" t="s">
        <v>883</v>
      </c>
      <c r="J299">
        <v>2</v>
      </c>
      <c r="L299" t="s">
        <v>833</v>
      </c>
      <c r="M299" t="s">
        <v>884</v>
      </c>
      <c r="N299" t="s">
        <v>885</v>
      </c>
      <c r="O299" t="s">
        <v>2109</v>
      </c>
      <c r="P299" t="s">
        <v>159</v>
      </c>
      <c r="Q299" t="s">
        <v>148</v>
      </c>
      <c r="R299" t="s">
        <v>8659</v>
      </c>
      <c r="S299" t="s">
        <v>149</v>
      </c>
      <c r="T299" t="b">
        <v>0</v>
      </c>
      <c r="U299" t="b">
        <v>0</v>
      </c>
      <c r="V299">
        <v>5</v>
      </c>
      <c r="W299">
        <v>140</v>
      </c>
      <c r="X299">
        <v>3</v>
      </c>
      <c r="AF299" t="s">
        <v>2106</v>
      </c>
      <c r="AG299" t="s">
        <v>2107</v>
      </c>
      <c r="AH299" t="s">
        <v>2110</v>
      </c>
    </row>
    <row r="300" spans="1:34" x14ac:dyDescent="0.25">
      <c r="A300">
        <v>2</v>
      </c>
      <c r="B300" t="s">
        <v>592</v>
      </c>
      <c r="C300" t="s">
        <v>593</v>
      </c>
      <c r="D300" t="s">
        <v>619</v>
      </c>
      <c r="E300" t="s">
        <v>620</v>
      </c>
      <c r="F300" t="s">
        <v>11038</v>
      </c>
      <c r="G300" t="s">
        <v>11039</v>
      </c>
      <c r="H300" t="s">
        <v>882</v>
      </c>
      <c r="I300" t="s">
        <v>883</v>
      </c>
      <c r="J300">
        <v>2</v>
      </c>
      <c r="L300" t="s">
        <v>833</v>
      </c>
      <c r="M300" t="s">
        <v>884</v>
      </c>
      <c r="N300" t="s">
        <v>885</v>
      </c>
      <c r="O300" t="s">
        <v>2111</v>
      </c>
      <c r="P300" t="s">
        <v>159</v>
      </c>
      <c r="Q300" t="s">
        <v>148</v>
      </c>
      <c r="R300" t="s">
        <v>8659</v>
      </c>
      <c r="S300" t="s">
        <v>149</v>
      </c>
      <c r="T300" t="b">
        <v>0</v>
      </c>
      <c r="U300" t="b">
        <v>0</v>
      </c>
      <c r="V300">
        <v>6</v>
      </c>
      <c r="W300">
        <v>90</v>
      </c>
      <c r="X300">
        <v>5</v>
      </c>
      <c r="AF300" t="s">
        <v>2106</v>
      </c>
      <c r="AG300" t="s">
        <v>2107</v>
      </c>
      <c r="AH300" t="s">
        <v>2112</v>
      </c>
    </row>
    <row r="301" spans="1:34" x14ac:dyDescent="0.25">
      <c r="A301">
        <v>2</v>
      </c>
      <c r="B301" t="s">
        <v>592</v>
      </c>
      <c r="C301" t="s">
        <v>593</v>
      </c>
      <c r="D301" t="s">
        <v>619</v>
      </c>
      <c r="E301" t="s">
        <v>620</v>
      </c>
      <c r="F301" t="s">
        <v>11038</v>
      </c>
      <c r="G301" t="s">
        <v>11039</v>
      </c>
      <c r="H301" t="s">
        <v>882</v>
      </c>
      <c r="I301" t="s">
        <v>883</v>
      </c>
      <c r="J301">
        <v>2</v>
      </c>
      <c r="L301" t="s">
        <v>833</v>
      </c>
      <c r="M301" t="s">
        <v>884</v>
      </c>
      <c r="N301" t="s">
        <v>885</v>
      </c>
      <c r="O301" t="s">
        <v>2113</v>
      </c>
      <c r="P301" t="s">
        <v>1404</v>
      </c>
      <c r="Q301" t="s">
        <v>148</v>
      </c>
      <c r="R301" t="s">
        <v>8659</v>
      </c>
      <c r="S301" t="s">
        <v>149</v>
      </c>
      <c r="T301" t="b">
        <v>0</v>
      </c>
      <c r="U301" t="b">
        <v>0</v>
      </c>
      <c r="V301">
        <v>1</v>
      </c>
      <c r="W301">
        <v>50</v>
      </c>
      <c r="X301">
        <v>8</v>
      </c>
      <c r="AG301" t="s">
        <v>2114</v>
      </c>
      <c r="AH301" t="s">
        <v>2115</v>
      </c>
    </row>
    <row r="302" spans="1:34" x14ac:dyDescent="0.25">
      <c r="A302">
        <v>2</v>
      </c>
      <c r="B302" t="s">
        <v>592</v>
      </c>
      <c r="C302" t="s">
        <v>593</v>
      </c>
      <c r="D302" t="s">
        <v>619</v>
      </c>
      <c r="E302" t="s">
        <v>620</v>
      </c>
      <c r="F302" t="s">
        <v>11038</v>
      </c>
      <c r="G302" t="s">
        <v>11039</v>
      </c>
      <c r="H302" t="s">
        <v>882</v>
      </c>
      <c r="I302" t="s">
        <v>883</v>
      </c>
      <c r="J302">
        <v>2</v>
      </c>
      <c r="L302" t="s">
        <v>833</v>
      </c>
      <c r="M302" t="s">
        <v>884</v>
      </c>
      <c r="N302" t="s">
        <v>885</v>
      </c>
      <c r="O302" t="s">
        <v>2116</v>
      </c>
      <c r="P302" t="s">
        <v>1404</v>
      </c>
      <c r="Q302" t="s">
        <v>148</v>
      </c>
      <c r="R302" t="s">
        <v>8659</v>
      </c>
      <c r="S302" t="s">
        <v>149</v>
      </c>
      <c r="T302" t="b">
        <v>0</v>
      </c>
      <c r="U302" t="b">
        <v>0</v>
      </c>
      <c r="V302">
        <v>2</v>
      </c>
      <c r="W302">
        <v>50</v>
      </c>
      <c r="X302">
        <v>9</v>
      </c>
      <c r="AB302">
        <v>2</v>
      </c>
      <c r="AC302">
        <v>1</v>
      </c>
      <c r="AD302">
        <v>2</v>
      </c>
      <c r="AE302" t="s">
        <v>1745</v>
      </c>
      <c r="AG302" t="s">
        <v>2117</v>
      </c>
      <c r="AH302" t="s">
        <v>2118</v>
      </c>
    </row>
    <row r="303" spans="1:34" x14ac:dyDescent="0.25">
      <c r="A303">
        <v>2</v>
      </c>
      <c r="B303" t="s">
        <v>592</v>
      </c>
      <c r="C303" t="s">
        <v>593</v>
      </c>
      <c r="D303" t="s">
        <v>619</v>
      </c>
      <c r="E303" t="s">
        <v>620</v>
      </c>
      <c r="F303" t="s">
        <v>11038</v>
      </c>
      <c r="G303" t="s">
        <v>11039</v>
      </c>
      <c r="H303" t="s">
        <v>882</v>
      </c>
      <c r="I303" t="s">
        <v>883</v>
      </c>
      <c r="J303">
        <v>2</v>
      </c>
      <c r="L303" t="s">
        <v>833</v>
      </c>
      <c r="M303" t="s">
        <v>884</v>
      </c>
      <c r="N303" t="s">
        <v>885</v>
      </c>
      <c r="O303" t="s">
        <v>2119</v>
      </c>
      <c r="P303" t="s">
        <v>1404</v>
      </c>
      <c r="Q303" t="s">
        <v>148</v>
      </c>
      <c r="R303" t="s">
        <v>8659</v>
      </c>
      <c r="S303" t="s">
        <v>149</v>
      </c>
      <c r="T303" t="b">
        <v>0</v>
      </c>
      <c r="U303" t="b">
        <v>0</v>
      </c>
      <c r="V303">
        <v>3</v>
      </c>
      <c r="W303">
        <v>50</v>
      </c>
      <c r="X303">
        <v>6.5</v>
      </c>
      <c r="AB303">
        <v>2</v>
      </c>
      <c r="AC303">
        <v>1</v>
      </c>
      <c r="AD303">
        <v>2</v>
      </c>
      <c r="AE303" t="s">
        <v>1646</v>
      </c>
      <c r="AG303" t="s">
        <v>2120</v>
      </c>
      <c r="AH303" t="s">
        <v>2121</v>
      </c>
    </row>
    <row r="304" spans="1:34" x14ac:dyDescent="0.25">
      <c r="A304">
        <v>2</v>
      </c>
      <c r="B304" t="s">
        <v>592</v>
      </c>
      <c r="C304" t="s">
        <v>593</v>
      </c>
      <c r="D304" t="s">
        <v>619</v>
      </c>
      <c r="E304" t="s">
        <v>620</v>
      </c>
      <c r="F304" t="s">
        <v>11038</v>
      </c>
      <c r="G304" t="s">
        <v>11039</v>
      </c>
      <c r="H304" t="s">
        <v>882</v>
      </c>
      <c r="I304" t="s">
        <v>883</v>
      </c>
      <c r="J304">
        <v>2</v>
      </c>
      <c r="L304" t="s">
        <v>833</v>
      </c>
      <c r="M304" t="s">
        <v>884</v>
      </c>
      <c r="N304" t="s">
        <v>885</v>
      </c>
      <c r="O304" t="s">
        <v>2122</v>
      </c>
      <c r="P304" t="s">
        <v>1404</v>
      </c>
      <c r="Q304" t="s">
        <v>148</v>
      </c>
      <c r="R304" t="s">
        <v>8659</v>
      </c>
      <c r="S304" t="s">
        <v>149</v>
      </c>
      <c r="T304" t="b">
        <v>0</v>
      </c>
      <c r="U304" t="b">
        <v>0</v>
      </c>
      <c r="V304">
        <v>4</v>
      </c>
      <c r="W304">
        <v>50</v>
      </c>
      <c r="X304">
        <v>7</v>
      </c>
      <c r="AB304">
        <v>2</v>
      </c>
      <c r="AC304">
        <v>1</v>
      </c>
      <c r="AD304">
        <v>2</v>
      </c>
      <c r="AE304" t="s">
        <v>610</v>
      </c>
      <c r="AG304" t="s">
        <v>2123</v>
      </c>
      <c r="AH304" t="s">
        <v>2124</v>
      </c>
    </row>
    <row r="305" spans="1:34" x14ac:dyDescent="0.25">
      <c r="A305">
        <v>2</v>
      </c>
      <c r="B305" t="s">
        <v>592</v>
      </c>
      <c r="C305" t="s">
        <v>593</v>
      </c>
      <c r="D305" t="s">
        <v>619</v>
      </c>
      <c r="E305" t="s">
        <v>620</v>
      </c>
      <c r="F305" t="s">
        <v>11038</v>
      </c>
      <c r="G305" t="s">
        <v>11039</v>
      </c>
      <c r="H305" t="s">
        <v>882</v>
      </c>
      <c r="I305" t="s">
        <v>883</v>
      </c>
      <c r="J305">
        <v>2</v>
      </c>
      <c r="L305" t="s">
        <v>833</v>
      </c>
      <c r="M305" t="s">
        <v>884</v>
      </c>
      <c r="N305" t="s">
        <v>885</v>
      </c>
      <c r="O305" t="s">
        <v>2125</v>
      </c>
      <c r="P305" t="s">
        <v>186</v>
      </c>
      <c r="Q305" t="s">
        <v>148</v>
      </c>
      <c r="R305" t="s">
        <v>8659</v>
      </c>
      <c r="S305" t="s">
        <v>149</v>
      </c>
      <c r="T305" t="b">
        <v>1</v>
      </c>
      <c r="U305" t="b">
        <v>0</v>
      </c>
      <c r="V305">
        <v>1</v>
      </c>
      <c r="W305">
        <v>45</v>
      </c>
      <c r="X305">
        <v>4</v>
      </c>
      <c r="AF305" t="s">
        <v>2126</v>
      </c>
      <c r="AH305" t="s">
        <v>2127</v>
      </c>
    </row>
    <row r="306" spans="1:34" x14ac:dyDescent="0.25">
      <c r="A306">
        <v>2</v>
      </c>
      <c r="B306" t="s">
        <v>592</v>
      </c>
      <c r="C306" t="s">
        <v>593</v>
      </c>
      <c r="D306" t="s">
        <v>619</v>
      </c>
      <c r="E306" t="s">
        <v>620</v>
      </c>
      <c r="F306" t="s">
        <v>11038</v>
      </c>
      <c r="G306" t="s">
        <v>11039</v>
      </c>
      <c r="H306" t="s">
        <v>882</v>
      </c>
      <c r="I306" t="s">
        <v>883</v>
      </c>
      <c r="J306">
        <v>2</v>
      </c>
      <c r="L306" t="s">
        <v>833</v>
      </c>
      <c r="M306" t="s">
        <v>884</v>
      </c>
      <c r="N306" t="s">
        <v>885</v>
      </c>
      <c r="O306" t="s">
        <v>2128</v>
      </c>
      <c r="P306" t="s">
        <v>192</v>
      </c>
      <c r="Q306" t="s">
        <v>148</v>
      </c>
      <c r="R306" t="s">
        <v>8659</v>
      </c>
      <c r="S306" t="s">
        <v>149</v>
      </c>
      <c r="T306" t="b">
        <v>1</v>
      </c>
      <c r="U306" t="b">
        <v>0</v>
      </c>
      <c r="V306">
        <v>1</v>
      </c>
      <c r="W306">
        <v>45</v>
      </c>
      <c r="X306">
        <v>3</v>
      </c>
      <c r="AF306" t="s">
        <v>2126</v>
      </c>
      <c r="AH306" t="s">
        <v>2129</v>
      </c>
    </row>
    <row r="307" spans="1:34" x14ac:dyDescent="0.25">
      <c r="A307">
        <v>2</v>
      </c>
      <c r="B307" t="s">
        <v>592</v>
      </c>
      <c r="C307" t="s">
        <v>593</v>
      </c>
      <c r="D307" t="s">
        <v>619</v>
      </c>
      <c r="E307" t="s">
        <v>620</v>
      </c>
      <c r="F307" t="s">
        <v>11038</v>
      </c>
      <c r="G307" t="s">
        <v>11039</v>
      </c>
      <c r="H307" t="s">
        <v>882</v>
      </c>
      <c r="I307" t="s">
        <v>883</v>
      </c>
      <c r="J307">
        <v>2</v>
      </c>
      <c r="L307" t="s">
        <v>833</v>
      </c>
      <c r="M307" t="s">
        <v>884</v>
      </c>
      <c r="N307" t="s">
        <v>885</v>
      </c>
      <c r="O307" t="s">
        <v>2130</v>
      </c>
      <c r="P307" t="s">
        <v>186</v>
      </c>
      <c r="Q307" t="s">
        <v>148</v>
      </c>
      <c r="R307" t="s">
        <v>8659</v>
      </c>
      <c r="S307" t="s">
        <v>149</v>
      </c>
      <c r="T307" t="b">
        <v>1</v>
      </c>
      <c r="U307" t="b">
        <v>0</v>
      </c>
      <c r="V307">
        <v>2</v>
      </c>
      <c r="W307">
        <v>45</v>
      </c>
      <c r="X307">
        <v>4</v>
      </c>
      <c r="AF307" t="s">
        <v>2131</v>
      </c>
      <c r="AG307" t="s">
        <v>2132</v>
      </c>
      <c r="AH307" t="s">
        <v>2133</v>
      </c>
    </row>
    <row r="308" spans="1:34" x14ac:dyDescent="0.25">
      <c r="A308">
        <v>2</v>
      </c>
      <c r="B308" t="s">
        <v>592</v>
      </c>
      <c r="C308" t="s">
        <v>593</v>
      </c>
      <c r="D308" t="s">
        <v>619</v>
      </c>
      <c r="E308" t="s">
        <v>620</v>
      </c>
      <c r="F308" t="s">
        <v>11038</v>
      </c>
      <c r="G308" t="s">
        <v>11039</v>
      </c>
      <c r="H308" t="s">
        <v>882</v>
      </c>
      <c r="I308" t="s">
        <v>883</v>
      </c>
      <c r="J308">
        <v>2</v>
      </c>
      <c r="L308" t="s">
        <v>833</v>
      </c>
      <c r="M308" t="s">
        <v>884</v>
      </c>
      <c r="N308" t="s">
        <v>885</v>
      </c>
      <c r="O308" t="s">
        <v>2134</v>
      </c>
      <c r="P308" t="s">
        <v>192</v>
      </c>
      <c r="Q308" t="s">
        <v>148</v>
      </c>
      <c r="R308" t="s">
        <v>8659</v>
      </c>
      <c r="S308" t="s">
        <v>149</v>
      </c>
      <c r="T308" t="b">
        <v>1</v>
      </c>
      <c r="U308" t="b">
        <v>0</v>
      </c>
      <c r="V308">
        <v>2</v>
      </c>
      <c r="W308">
        <v>45</v>
      </c>
      <c r="X308">
        <v>4</v>
      </c>
      <c r="AF308" t="s">
        <v>2131</v>
      </c>
      <c r="AH308" t="s">
        <v>2135</v>
      </c>
    </row>
    <row r="309" spans="1:34" x14ac:dyDescent="0.25">
      <c r="A309">
        <v>2</v>
      </c>
      <c r="B309" t="s">
        <v>592</v>
      </c>
      <c r="C309" t="s">
        <v>593</v>
      </c>
      <c r="D309" t="s">
        <v>619</v>
      </c>
      <c r="E309" t="s">
        <v>620</v>
      </c>
      <c r="F309" t="s">
        <v>11038</v>
      </c>
      <c r="G309" t="s">
        <v>11039</v>
      </c>
      <c r="H309" t="s">
        <v>882</v>
      </c>
      <c r="I309" t="s">
        <v>883</v>
      </c>
      <c r="J309">
        <v>2</v>
      </c>
      <c r="L309" t="s">
        <v>833</v>
      </c>
      <c r="M309" t="s">
        <v>884</v>
      </c>
      <c r="N309" t="s">
        <v>885</v>
      </c>
      <c r="O309" t="s">
        <v>2136</v>
      </c>
      <c r="P309" t="s">
        <v>186</v>
      </c>
      <c r="Q309" t="s">
        <v>148</v>
      </c>
      <c r="R309" t="s">
        <v>8659</v>
      </c>
      <c r="S309" t="s">
        <v>149</v>
      </c>
      <c r="T309" t="b">
        <v>1</v>
      </c>
      <c r="U309" t="b">
        <v>0</v>
      </c>
      <c r="V309">
        <v>3</v>
      </c>
      <c r="W309">
        <v>45</v>
      </c>
      <c r="X309">
        <v>6</v>
      </c>
      <c r="AF309" t="s">
        <v>2137</v>
      </c>
      <c r="AG309" t="s">
        <v>2132</v>
      </c>
      <c r="AH309" t="s">
        <v>2138</v>
      </c>
    </row>
    <row r="310" spans="1:34" x14ac:dyDescent="0.25">
      <c r="A310">
        <v>2</v>
      </c>
      <c r="B310" t="s">
        <v>592</v>
      </c>
      <c r="C310" t="s">
        <v>593</v>
      </c>
      <c r="D310" t="s">
        <v>619</v>
      </c>
      <c r="E310" t="s">
        <v>620</v>
      </c>
      <c r="F310" t="s">
        <v>11038</v>
      </c>
      <c r="G310" t="s">
        <v>11039</v>
      </c>
      <c r="H310" t="s">
        <v>882</v>
      </c>
      <c r="I310" t="s">
        <v>883</v>
      </c>
      <c r="J310">
        <v>2</v>
      </c>
      <c r="L310" t="s">
        <v>833</v>
      </c>
      <c r="M310" t="s">
        <v>884</v>
      </c>
      <c r="N310" t="s">
        <v>885</v>
      </c>
      <c r="O310" t="s">
        <v>2139</v>
      </c>
      <c r="P310" t="s">
        <v>192</v>
      </c>
      <c r="Q310" t="s">
        <v>148</v>
      </c>
      <c r="R310" t="s">
        <v>8659</v>
      </c>
      <c r="S310" t="s">
        <v>149</v>
      </c>
      <c r="T310" t="b">
        <v>1</v>
      </c>
      <c r="U310" t="b">
        <v>0</v>
      </c>
      <c r="V310">
        <v>3</v>
      </c>
      <c r="W310">
        <v>45</v>
      </c>
      <c r="X310">
        <v>3</v>
      </c>
      <c r="AF310" t="s">
        <v>2137</v>
      </c>
      <c r="AH310" t="s">
        <v>2140</v>
      </c>
    </row>
    <row r="311" spans="1:34" x14ac:dyDescent="0.25">
      <c r="A311">
        <v>2</v>
      </c>
      <c r="B311" t="s">
        <v>592</v>
      </c>
      <c r="C311" t="s">
        <v>593</v>
      </c>
      <c r="D311" t="s">
        <v>619</v>
      </c>
      <c r="E311" t="s">
        <v>620</v>
      </c>
      <c r="F311" t="s">
        <v>11038</v>
      </c>
      <c r="G311" t="s">
        <v>11039</v>
      </c>
      <c r="H311" t="s">
        <v>882</v>
      </c>
      <c r="I311" t="s">
        <v>883</v>
      </c>
      <c r="J311">
        <v>2</v>
      </c>
      <c r="L311" t="s">
        <v>833</v>
      </c>
      <c r="M311" t="s">
        <v>884</v>
      </c>
      <c r="N311" t="s">
        <v>885</v>
      </c>
      <c r="O311" t="s">
        <v>2141</v>
      </c>
      <c r="P311" t="s">
        <v>10820</v>
      </c>
      <c r="Q311" t="s">
        <v>8650</v>
      </c>
      <c r="R311" t="s">
        <v>8637</v>
      </c>
      <c r="S311" t="s">
        <v>8643</v>
      </c>
      <c r="T311" t="b">
        <v>0</v>
      </c>
      <c r="U311" t="b">
        <v>0</v>
      </c>
      <c r="V311">
        <v>1</v>
      </c>
      <c r="W311">
        <v>20</v>
      </c>
      <c r="X311">
        <v>20</v>
      </c>
      <c r="AG311" t="s">
        <v>2142</v>
      </c>
      <c r="AH311" t="s">
        <v>2143</v>
      </c>
    </row>
    <row r="312" spans="1:34" x14ac:dyDescent="0.25">
      <c r="A312">
        <v>2</v>
      </c>
      <c r="B312" t="s">
        <v>592</v>
      </c>
      <c r="C312" t="s">
        <v>593</v>
      </c>
      <c r="D312" t="s">
        <v>619</v>
      </c>
      <c r="E312" t="s">
        <v>620</v>
      </c>
      <c r="F312" t="s">
        <v>11038</v>
      </c>
      <c r="G312" t="s">
        <v>11039</v>
      </c>
      <c r="H312" t="s">
        <v>882</v>
      </c>
      <c r="I312" t="s">
        <v>883</v>
      </c>
      <c r="J312">
        <v>2</v>
      </c>
      <c r="L312" t="s">
        <v>833</v>
      </c>
      <c r="M312" t="s">
        <v>884</v>
      </c>
      <c r="N312" t="s">
        <v>885</v>
      </c>
      <c r="O312" t="s">
        <v>2144</v>
      </c>
      <c r="P312" t="s">
        <v>10820</v>
      </c>
      <c r="Q312" t="s">
        <v>8650</v>
      </c>
      <c r="R312" t="s">
        <v>8637</v>
      </c>
      <c r="S312" t="s">
        <v>8643</v>
      </c>
      <c r="T312" t="b">
        <v>0</v>
      </c>
      <c r="U312" t="b">
        <v>0</v>
      </c>
      <c r="V312">
        <v>2</v>
      </c>
      <c r="W312">
        <v>20</v>
      </c>
      <c r="X312">
        <v>15</v>
      </c>
      <c r="AH312" t="s">
        <v>2145</v>
      </c>
    </row>
    <row r="313" spans="1:34" x14ac:dyDescent="0.25">
      <c r="A313">
        <v>2</v>
      </c>
      <c r="B313" t="s">
        <v>592</v>
      </c>
      <c r="C313" t="s">
        <v>593</v>
      </c>
      <c r="D313" t="s">
        <v>619</v>
      </c>
      <c r="E313" t="s">
        <v>620</v>
      </c>
      <c r="F313" t="s">
        <v>11038</v>
      </c>
      <c r="G313" t="s">
        <v>11039</v>
      </c>
      <c r="H313" t="s">
        <v>882</v>
      </c>
      <c r="I313" t="s">
        <v>883</v>
      </c>
      <c r="J313">
        <v>2</v>
      </c>
      <c r="L313" t="s">
        <v>833</v>
      </c>
      <c r="M313" t="s">
        <v>884</v>
      </c>
      <c r="N313" t="s">
        <v>885</v>
      </c>
      <c r="O313" t="s">
        <v>2146</v>
      </c>
      <c r="P313" t="s">
        <v>10820</v>
      </c>
      <c r="Q313" t="s">
        <v>8650</v>
      </c>
      <c r="R313" t="s">
        <v>8637</v>
      </c>
      <c r="S313" t="s">
        <v>8643</v>
      </c>
      <c r="T313" t="b">
        <v>0</v>
      </c>
      <c r="U313" t="b">
        <v>0</v>
      </c>
      <c r="V313">
        <v>3</v>
      </c>
      <c r="W313">
        <v>20</v>
      </c>
      <c r="X313">
        <v>15</v>
      </c>
      <c r="AG313" t="s">
        <v>2147</v>
      </c>
      <c r="AH313" t="s">
        <v>2148</v>
      </c>
    </row>
    <row r="314" spans="1:34" x14ac:dyDescent="0.25">
      <c r="A314">
        <v>2</v>
      </c>
      <c r="B314" t="s">
        <v>592</v>
      </c>
      <c r="C314" t="s">
        <v>593</v>
      </c>
      <c r="D314" t="s">
        <v>619</v>
      </c>
      <c r="E314" t="s">
        <v>620</v>
      </c>
      <c r="F314" t="s">
        <v>11038</v>
      </c>
      <c r="G314" t="s">
        <v>11039</v>
      </c>
      <c r="H314" t="s">
        <v>882</v>
      </c>
      <c r="I314" t="s">
        <v>883</v>
      </c>
      <c r="J314">
        <v>2</v>
      </c>
      <c r="L314" t="s">
        <v>833</v>
      </c>
      <c r="M314" t="s">
        <v>884</v>
      </c>
      <c r="N314" t="s">
        <v>885</v>
      </c>
      <c r="O314" t="s">
        <v>2149</v>
      </c>
      <c r="P314" t="s">
        <v>10820</v>
      </c>
      <c r="Q314" t="s">
        <v>8650</v>
      </c>
      <c r="R314" t="s">
        <v>8637</v>
      </c>
      <c r="S314" t="s">
        <v>8643</v>
      </c>
      <c r="T314" t="b">
        <v>0</v>
      </c>
      <c r="U314" t="b">
        <v>0</v>
      </c>
      <c r="V314">
        <v>4</v>
      </c>
      <c r="W314">
        <v>20</v>
      </c>
      <c r="X314">
        <v>15</v>
      </c>
      <c r="AG314" t="s">
        <v>2147</v>
      </c>
      <c r="AH314" t="s">
        <v>885</v>
      </c>
    </row>
    <row r="315" spans="1:34" x14ac:dyDescent="0.25">
      <c r="A315">
        <v>2</v>
      </c>
      <c r="B315" t="s">
        <v>592</v>
      </c>
      <c r="C315" t="s">
        <v>593</v>
      </c>
      <c r="D315" t="s">
        <v>619</v>
      </c>
      <c r="E315" t="s">
        <v>620</v>
      </c>
      <c r="F315" t="s">
        <v>11038</v>
      </c>
      <c r="G315" t="s">
        <v>11039</v>
      </c>
      <c r="H315" t="s">
        <v>886</v>
      </c>
      <c r="I315" t="s">
        <v>887</v>
      </c>
      <c r="J315">
        <v>3</v>
      </c>
      <c r="L315" t="s">
        <v>838</v>
      </c>
      <c r="M315" t="s">
        <v>888</v>
      </c>
      <c r="N315" t="s">
        <v>889</v>
      </c>
      <c r="O315" t="s">
        <v>2150</v>
      </c>
      <c r="P315" t="s">
        <v>41</v>
      </c>
      <c r="Q315" t="s">
        <v>25</v>
      </c>
      <c r="R315" t="s">
        <v>25</v>
      </c>
      <c r="S315" t="s">
        <v>26</v>
      </c>
      <c r="T315" t="b">
        <v>0</v>
      </c>
      <c r="U315" t="b">
        <v>0</v>
      </c>
      <c r="V315">
        <v>1</v>
      </c>
      <c r="W315">
        <v>50</v>
      </c>
      <c r="X315">
        <v>12</v>
      </c>
      <c r="AB315">
        <v>2</v>
      </c>
      <c r="AC315">
        <v>1</v>
      </c>
      <c r="AD315">
        <v>2</v>
      </c>
      <c r="AE315" t="s">
        <v>2151</v>
      </c>
      <c r="AG315" t="s">
        <v>2152</v>
      </c>
      <c r="AH315" t="s">
        <v>888</v>
      </c>
    </row>
    <row r="316" spans="1:34" x14ac:dyDescent="0.25">
      <c r="A316">
        <v>2</v>
      </c>
      <c r="B316" t="s">
        <v>592</v>
      </c>
      <c r="C316" t="s">
        <v>593</v>
      </c>
      <c r="D316" t="s">
        <v>619</v>
      </c>
      <c r="E316" t="s">
        <v>620</v>
      </c>
      <c r="F316" t="s">
        <v>11038</v>
      </c>
      <c r="G316" t="s">
        <v>11039</v>
      </c>
      <c r="H316" t="s">
        <v>886</v>
      </c>
      <c r="I316" t="s">
        <v>887</v>
      </c>
      <c r="J316">
        <v>3</v>
      </c>
      <c r="L316" t="s">
        <v>838</v>
      </c>
      <c r="M316" t="s">
        <v>888</v>
      </c>
      <c r="N316" t="s">
        <v>889</v>
      </c>
      <c r="O316" t="s">
        <v>2153</v>
      </c>
      <c r="P316" t="s">
        <v>41</v>
      </c>
      <c r="Q316" t="s">
        <v>25</v>
      </c>
      <c r="R316" t="s">
        <v>25</v>
      </c>
      <c r="S316" t="s">
        <v>26</v>
      </c>
      <c r="T316" t="b">
        <v>0</v>
      </c>
      <c r="U316" t="b">
        <v>0</v>
      </c>
      <c r="V316">
        <v>2</v>
      </c>
      <c r="W316">
        <v>55</v>
      </c>
      <c r="X316">
        <v>12</v>
      </c>
      <c r="AB316">
        <v>2</v>
      </c>
      <c r="AC316">
        <v>1</v>
      </c>
      <c r="AD316">
        <v>2</v>
      </c>
      <c r="AE316" t="s">
        <v>618</v>
      </c>
      <c r="AG316" t="s">
        <v>2154</v>
      </c>
      <c r="AH316" t="s">
        <v>2155</v>
      </c>
    </row>
    <row r="317" spans="1:34" x14ac:dyDescent="0.25">
      <c r="A317">
        <v>2</v>
      </c>
      <c r="B317" t="s">
        <v>592</v>
      </c>
      <c r="C317" t="s">
        <v>593</v>
      </c>
      <c r="D317" t="s">
        <v>619</v>
      </c>
      <c r="E317" t="s">
        <v>620</v>
      </c>
      <c r="F317" t="s">
        <v>11038</v>
      </c>
      <c r="G317" t="s">
        <v>11039</v>
      </c>
      <c r="H317" t="s">
        <v>886</v>
      </c>
      <c r="I317" t="s">
        <v>887</v>
      </c>
      <c r="J317">
        <v>3</v>
      </c>
      <c r="L317" t="s">
        <v>838</v>
      </c>
      <c r="M317" t="s">
        <v>888</v>
      </c>
      <c r="N317" t="s">
        <v>889</v>
      </c>
      <c r="O317" t="s">
        <v>2156</v>
      </c>
      <c r="P317" t="s">
        <v>41</v>
      </c>
      <c r="Q317" t="s">
        <v>25</v>
      </c>
      <c r="R317" t="s">
        <v>25</v>
      </c>
      <c r="S317" t="s">
        <v>26</v>
      </c>
      <c r="T317" t="b">
        <v>0</v>
      </c>
      <c r="U317" t="b">
        <v>0</v>
      </c>
      <c r="V317">
        <v>3</v>
      </c>
      <c r="W317">
        <v>55</v>
      </c>
      <c r="X317">
        <v>12</v>
      </c>
      <c r="AB317">
        <v>2</v>
      </c>
      <c r="AC317">
        <v>1</v>
      </c>
      <c r="AD317">
        <v>2</v>
      </c>
      <c r="AE317" t="s">
        <v>618</v>
      </c>
      <c r="AG317" t="s">
        <v>2154</v>
      </c>
      <c r="AH317" t="s">
        <v>2157</v>
      </c>
    </row>
    <row r="318" spans="1:34" x14ac:dyDescent="0.25">
      <c r="A318">
        <v>2</v>
      </c>
      <c r="B318" t="s">
        <v>592</v>
      </c>
      <c r="C318" t="s">
        <v>593</v>
      </c>
      <c r="D318" t="s">
        <v>619</v>
      </c>
      <c r="E318" t="s">
        <v>620</v>
      </c>
      <c r="F318" t="s">
        <v>11038</v>
      </c>
      <c r="G318" t="s">
        <v>11039</v>
      </c>
      <c r="H318" t="s">
        <v>886</v>
      </c>
      <c r="I318" t="s">
        <v>887</v>
      </c>
      <c r="J318">
        <v>3</v>
      </c>
      <c r="L318" t="s">
        <v>838</v>
      </c>
      <c r="M318" t="s">
        <v>888</v>
      </c>
      <c r="N318" t="s">
        <v>889</v>
      </c>
      <c r="O318" t="s">
        <v>2158</v>
      </c>
      <c r="P318" t="s">
        <v>41</v>
      </c>
      <c r="Q318" t="s">
        <v>25</v>
      </c>
      <c r="R318" t="s">
        <v>25</v>
      </c>
      <c r="S318" t="s">
        <v>26</v>
      </c>
      <c r="T318" t="b">
        <v>0</v>
      </c>
      <c r="U318" t="b">
        <v>0</v>
      </c>
      <c r="V318">
        <v>4</v>
      </c>
      <c r="W318">
        <v>60</v>
      </c>
      <c r="X318">
        <v>12</v>
      </c>
      <c r="AB318">
        <v>2</v>
      </c>
      <c r="AC318">
        <v>1</v>
      </c>
      <c r="AD318">
        <v>2</v>
      </c>
      <c r="AE318" t="s">
        <v>1745</v>
      </c>
      <c r="AG318" t="s">
        <v>1932</v>
      </c>
      <c r="AH318" t="s">
        <v>2159</v>
      </c>
    </row>
    <row r="319" spans="1:34" x14ac:dyDescent="0.25">
      <c r="A319">
        <v>2</v>
      </c>
      <c r="B319" t="s">
        <v>592</v>
      </c>
      <c r="C319" t="s">
        <v>593</v>
      </c>
      <c r="D319" t="s">
        <v>619</v>
      </c>
      <c r="E319" t="s">
        <v>620</v>
      </c>
      <c r="F319" t="s">
        <v>11038</v>
      </c>
      <c r="G319" t="s">
        <v>11039</v>
      </c>
      <c r="H319" t="s">
        <v>886</v>
      </c>
      <c r="I319" t="s">
        <v>887</v>
      </c>
      <c r="J319">
        <v>3</v>
      </c>
      <c r="L319" t="s">
        <v>838</v>
      </c>
      <c r="M319" t="s">
        <v>888</v>
      </c>
      <c r="N319" t="s">
        <v>889</v>
      </c>
      <c r="O319" t="s">
        <v>2160</v>
      </c>
      <c r="P319" t="s">
        <v>45</v>
      </c>
      <c r="Q319" t="s">
        <v>25</v>
      </c>
      <c r="R319" t="s">
        <v>25</v>
      </c>
      <c r="S319" t="s">
        <v>26</v>
      </c>
      <c r="T319" t="b">
        <v>1</v>
      </c>
      <c r="U319" t="b">
        <v>0</v>
      </c>
      <c r="V319">
        <v>1</v>
      </c>
      <c r="W319">
        <v>80</v>
      </c>
      <c r="X319">
        <v>10</v>
      </c>
      <c r="AB319">
        <v>2</v>
      </c>
      <c r="AC319">
        <v>1</v>
      </c>
      <c r="AD319">
        <v>2</v>
      </c>
      <c r="AE319" t="s">
        <v>2151</v>
      </c>
      <c r="AG319" t="s">
        <v>2161</v>
      </c>
      <c r="AH319" t="s">
        <v>2162</v>
      </c>
    </row>
    <row r="320" spans="1:34" x14ac:dyDescent="0.25">
      <c r="A320">
        <v>2</v>
      </c>
      <c r="B320" t="s">
        <v>592</v>
      </c>
      <c r="C320" t="s">
        <v>593</v>
      </c>
      <c r="D320" t="s">
        <v>619</v>
      </c>
      <c r="E320" t="s">
        <v>620</v>
      </c>
      <c r="F320" t="s">
        <v>11038</v>
      </c>
      <c r="G320" t="s">
        <v>11039</v>
      </c>
      <c r="H320" t="s">
        <v>886</v>
      </c>
      <c r="I320" t="s">
        <v>887</v>
      </c>
      <c r="J320">
        <v>3</v>
      </c>
      <c r="L320" t="s">
        <v>838</v>
      </c>
      <c r="M320" t="s">
        <v>888</v>
      </c>
      <c r="N320" t="s">
        <v>889</v>
      </c>
      <c r="O320" t="s">
        <v>2163</v>
      </c>
      <c r="P320" t="s">
        <v>45</v>
      </c>
      <c r="Q320" t="s">
        <v>25</v>
      </c>
      <c r="R320" t="s">
        <v>25</v>
      </c>
      <c r="S320" t="s">
        <v>26</v>
      </c>
      <c r="T320" t="b">
        <v>1</v>
      </c>
      <c r="U320" t="b">
        <v>0</v>
      </c>
      <c r="V320">
        <v>2</v>
      </c>
      <c r="W320">
        <v>100</v>
      </c>
      <c r="X320">
        <v>10</v>
      </c>
      <c r="AB320">
        <v>2</v>
      </c>
      <c r="AC320">
        <v>1</v>
      </c>
      <c r="AD320">
        <v>2</v>
      </c>
      <c r="AE320" t="s">
        <v>2164</v>
      </c>
      <c r="AG320" t="s">
        <v>2165</v>
      </c>
      <c r="AH320" t="s">
        <v>2166</v>
      </c>
    </row>
    <row r="321" spans="1:34" x14ac:dyDescent="0.25">
      <c r="A321">
        <v>2</v>
      </c>
      <c r="B321" t="s">
        <v>592</v>
      </c>
      <c r="C321" t="s">
        <v>593</v>
      </c>
      <c r="D321" t="s">
        <v>619</v>
      </c>
      <c r="E321" t="s">
        <v>620</v>
      </c>
      <c r="F321" t="s">
        <v>11038</v>
      </c>
      <c r="G321" t="s">
        <v>11039</v>
      </c>
      <c r="H321" t="s">
        <v>886</v>
      </c>
      <c r="I321" t="s">
        <v>887</v>
      </c>
      <c r="J321">
        <v>3</v>
      </c>
      <c r="L321" t="s">
        <v>838</v>
      </c>
      <c r="M321" t="s">
        <v>888</v>
      </c>
      <c r="N321" t="s">
        <v>889</v>
      </c>
      <c r="O321" t="s">
        <v>2167</v>
      </c>
      <c r="P321" t="s">
        <v>45</v>
      </c>
      <c r="Q321" t="s">
        <v>25</v>
      </c>
      <c r="R321" t="s">
        <v>25</v>
      </c>
      <c r="S321" t="s">
        <v>26</v>
      </c>
      <c r="T321" t="b">
        <v>1</v>
      </c>
      <c r="U321" t="b">
        <v>0</v>
      </c>
      <c r="V321">
        <v>3</v>
      </c>
      <c r="W321">
        <v>120</v>
      </c>
      <c r="X321">
        <v>10</v>
      </c>
      <c r="AB321">
        <v>2</v>
      </c>
      <c r="AC321">
        <v>1</v>
      </c>
      <c r="AD321">
        <v>2</v>
      </c>
      <c r="AE321" t="s">
        <v>2164</v>
      </c>
      <c r="AG321" t="s">
        <v>2165</v>
      </c>
      <c r="AH321" t="s">
        <v>2168</v>
      </c>
    </row>
    <row r="322" spans="1:34" x14ac:dyDescent="0.25">
      <c r="A322">
        <v>2</v>
      </c>
      <c r="B322" t="s">
        <v>592</v>
      </c>
      <c r="C322" t="s">
        <v>593</v>
      </c>
      <c r="D322" t="s">
        <v>619</v>
      </c>
      <c r="E322" t="s">
        <v>620</v>
      </c>
      <c r="F322" t="s">
        <v>11038</v>
      </c>
      <c r="G322" t="s">
        <v>11039</v>
      </c>
      <c r="H322" t="s">
        <v>886</v>
      </c>
      <c r="I322" t="s">
        <v>887</v>
      </c>
      <c r="J322">
        <v>3</v>
      </c>
      <c r="L322" t="s">
        <v>838</v>
      </c>
      <c r="M322" t="s">
        <v>888</v>
      </c>
      <c r="N322" t="s">
        <v>889</v>
      </c>
      <c r="O322" t="s">
        <v>2169</v>
      </c>
      <c r="P322" t="s">
        <v>45</v>
      </c>
      <c r="Q322" t="s">
        <v>25</v>
      </c>
      <c r="R322" t="s">
        <v>25</v>
      </c>
      <c r="S322" t="s">
        <v>26</v>
      </c>
      <c r="T322" t="b">
        <v>1</v>
      </c>
      <c r="U322" t="b">
        <v>0</v>
      </c>
      <c r="V322">
        <v>4</v>
      </c>
      <c r="W322">
        <v>150</v>
      </c>
      <c r="X322">
        <v>10</v>
      </c>
      <c r="AB322">
        <v>2</v>
      </c>
      <c r="AC322">
        <v>1</v>
      </c>
      <c r="AD322">
        <v>3</v>
      </c>
      <c r="AE322" t="s">
        <v>610</v>
      </c>
      <c r="AG322" t="s">
        <v>2170</v>
      </c>
      <c r="AH322" t="s">
        <v>2171</v>
      </c>
    </row>
    <row r="323" spans="1:34" x14ac:dyDescent="0.25">
      <c r="A323">
        <v>2</v>
      </c>
      <c r="B323" t="s">
        <v>592</v>
      </c>
      <c r="C323" t="s">
        <v>593</v>
      </c>
      <c r="D323" t="s">
        <v>619</v>
      </c>
      <c r="E323" t="s">
        <v>620</v>
      </c>
      <c r="F323" t="s">
        <v>11038</v>
      </c>
      <c r="G323" t="s">
        <v>11039</v>
      </c>
      <c r="H323" t="s">
        <v>886</v>
      </c>
      <c r="I323" t="s">
        <v>887</v>
      </c>
      <c r="J323">
        <v>3</v>
      </c>
      <c r="L323" t="s">
        <v>838</v>
      </c>
      <c r="M323" t="s">
        <v>888</v>
      </c>
      <c r="N323" t="s">
        <v>889</v>
      </c>
      <c r="O323" t="s">
        <v>2172</v>
      </c>
      <c r="P323" t="s">
        <v>63</v>
      </c>
      <c r="Q323" t="s">
        <v>25</v>
      </c>
      <c r="R323" t="s">
        <v>25</v>
      </c>
      <c r="S323" t="s">
        <v>26</v>
      </c>
      <c r="T323" t="b">
        <v>1</v>
      </c>
      <c r="U323" t="b">
        <v>0</v>
      </c>
      <c r="V323">
        <v>1</v>
      </c>
      <c r="W323">
        <v>50</v>
      </c>
      <c r="X323">
        <v>10</v>
      </c>
      <c r="AB323">
        <v>2</v>
      </c>
      <c r="AC323">
        <v>1</v>
      </c>
      <c r="AD323">
        <v>2</v>
      </c>
      <c r="AE323" t="s">
        <v>2151</v>
      </c>
      <c r="AG323" t="s">
        <v>2152</v>
      </c>
      <c r="AH323" t="s">
        <v>2173</v>
      </c>
    </row>
    <row r="324" spans="1:34" x14ac:dyDescent="0.25">
      <c r="A324">
        <v>2</v>
      </c>
      <c r="B324" t="s">
        <v>592</v>
      </c>
      <c r="C324" t="s">
        <v>593</v>
      </c>
      <c r="D324" t="s">
        <v>619</v>
      </c>
      <c r="E324" t="s">
        <v>620</v>
      </c>
      <c r="F324" t="s">
        <v>11038</v>
      </c>
      <c r="G324" t="s">
        <v>11039</v>
      </c>
      <c r="H324" t="s">
        <v>886</v>
      </c>
      <c r="I324" t="s">
        <v>887</v>
      </c>
      <c r="J324">
        <v>3</v>
      </c>
      <c r="L324" t="s">
        <v>838</v>
      </c>
      <c r="M324" t="s">
        <v>888</v>
      </c>
      <c r="N324" t="s">
        <v>889</v>
      </c>
      <c r="O324" t="s">
        <v>2174</v>
      </c>
      <c r="P324" t="s">
        <v>63</v>
      </c>
      <c r="Q324" t="s">
        <v>25</v>
      </c>
      <c r="R324" t="s">
        <v>25</v>
      </c>
      <c r="S324" t="s">
        <v>26</v>
      </c>
      <c r="T324" t="b">
        <v>1</v>
      </c>
      <c r="U324" t="b">
        <v>0</v>
      </c>
      <c r="V324">
        <v>2</v>
      </c>
      <c r="W324">
        <v>70</v>
      </c>
      <c r="X324">
        <v>10</v>
      </c>
      <c r="AB324">
        <v>2</v>
      </c>
      <c r="AC324">
        <v>1</v>
      </c>
      <c r="AD324">
        <v>2</v>
      </c>
      <c r="AE324" t="s">
        <v>622</v>
      </c>
      <c r="AG324" t="s">
        <v>2066</v>
      </c>
      <c r="AH324" t="s">
        <v>2175</v>
      </c>
    </row>
    <row r="325" spans="1:34" x14ac:dyDescent="0.25">
      <c r="A325">
        <v>2</v>
      </c>
      <c r="B325" t="s">
        <v>592</v>
      </c>
      <c r="C325" t="s">
        <v>593</v>
      </c>
      <c r="D325" t="s">
        <v>619</v>
      </c>
      <c r="E325" t="s">
        <v>620</v>
      </c>
      <c r="F325" t="s">
        <v>11038</v>
      </c>
      <c r="G325" t="s">
        <v>11039</v>
      </c>
      <c r="H325" t="s">
        <v>886</v>
      </c>
      <c r="I325" t="s">
        <v>887</v>
      </c>
      <c r="J325">
        <v>3</v>
      </c>
      <c r="L325" t="s">
        <v>838</v>
      </c>
      <c r="M325" t="s">
        <v>888</v>
      </c>
      <c r="N325" t="s">
        <v>889</v>
      </c>
      <c r="O325" t="s">
        <v>2176</v>
      </c>
      <c r="P325" t="s">
        <v>63</v>
      </c>
      <c r="Q325" t="s">
        <v>25</v>
      </c>
      <c r="R325" t="s">
        <v>25</v>
      </c>
      <c r="S325" t="s">
        <v>26</v>
      </c>
      <c r="T325" t="b">
        <v>1</v>
      </c>
      <c r="U325" t="b">
        <v>0</v>
      </c>
      <c r="V325">
        <v>3</v>
      </c>
      <c r="W325">
        <v>80</v>
      </c>
      <c r="X325">
        <v>10</v>
      </c>
      <c r="AB325">
        <v>2</v>
      </c>
      <c r="AC325">
        <v>1</v>
      </c>
      <c r="AD325">
        <v>2</v>
      </c>
      <c r="AE325" t="s">
        <v>618</v>
      </c>
      <c r="AG325" t="s">
        <v>2154</v>
      </c>
      <c r="AH325" t="s">
        <v>2177</v>
      </c>
    </row>
    <row r="326" spans="1:34" x14ac:dyDescent="0.25">
      <c r="A326">
        <v>2</v>
      </c>
      <c r="B326" t="s">
        <v>592</v>
      </c>
      <c r="C326" t="s">
        <v>593</v>
      </c>
      <c r="D326" t="s">
        <v>619</v>
      </c>
      <c r="E326" t="s">
        <v>620</v>
      </c>
      <c r="F326" t="s">
        <v>11038</v>
      </c>
      <c r="G326" t="s">
        <v>11039</v>
      </c>
      <c r="H326" t="s">
        <v>886</v>
      </c>
      <c r="I326" t="s">
        <v>887</v>
      </c>
      <c r="J326">
        <v>3</v>
      </c>
      <c r="L326" t="s">
        <v>838</v>
      </c>
      <c r="M326" t="s">
        <v>888</v>
      </c>
      <c r="N326" t="s">
        <v>889</v>
      </c>
      <c r="O326" t="s">
        <v>2178</v>
      </c>
      <c r="P326" t="s">
        <v>91</v>
      </c>
      <c r="Q326" t="s">
        <v>8644</v>
      </c>
      <c r="R326" t="s">
        <v>8488</v>
      </c>
      <c r="S326" t="s">
        <v>8643</v>
      </c>
      <c r="T326" t="b">
        <v>1</v>
      </c>
      <c r="U326" t="b">
        <v>0</v>
      </c>
      <c r="V326">
        <v>1</v>
      </c>
      <c r="W326">
        <v>25</v>
      </c>
      <c r="X326">
        <v>10</v>
      </c>
      <c r="AB326">
        <v>2</v>
      </c>
      <c r="AC326">
        <v>1</v>
      </c>
      <c r="AD326">
        <v>2</v>
      </c>
      <c r="AE326" t="s">
        <v>618</v>
      </c>
      <c r="AG326" t="s">
        <v>2154</v>
      </c>
      <c r="AH326" t="s">
        <v>2179</v>
      </c>
    </row>
    <row r="327" spans="1:34" x14ac:dyDescent="0.25">
      <c r="A327">
        <v>2</v>
      </c>
      <c r="B327" t="s">
        <v>592</v>
      </c>
      <c r="C327" t="s">
        <v>593</v>
      </c>
      <c r="D327" t="s">
        <v>619</v>
      </c>
      <c r="E327" t="s">
        <v>620</v>
      </c>
      <c r="F327" t="s">
        <v>11038</v>
      </c>
      <c r="G327" t="s">
        <v>11039</v>
      </c>
      <c r="H327" t="s">
        <v>886</v>
      </c>
      <c r="I327" t="s">
        <v>887</v>
      </c>
      <c r="J327">
        <v>3</v>
      </c>
      <c r="L327" t="s">
        <v>838</v>
      </c>
      <c r="M327" t="s">
        <v>888</v>
      </c>
      <c r="N327" t="s">
        <v>889</v>
      </c>
      <c r="O327" t="s">
        <v>2180</v>
      </c>
      <c r="P327" t="s">
        <v>91</v>
      </c>
      <c r="Q327" t="s">
        <v>8644</v>
      </c>
      <c r="R327" t="s">
        <v>8488</v>
      </c>
      <c r="S327" t="s">
        <v>8643</v>
      </c>
      <c r="T327" t="b">
        <v>1</v>
      </c>
      <c r="U327" t="b">
        <v>0</v>
      </c>
      <c r="V327">
        <v>2</v>
      </c>
      <c r="W327">
        <v>25</v>
      </c>
      <c r="X327">
        <v>10</v>
      </c>
      <c r="AB327">
        <v>2</v>
      </c>
      <c r="AC327">
        <v>1</v>
      </c>
      <c r="AD327">
        <v>3</v>
      </c>
      <c r="AE327" t="s">
        <v>1745</v>
      </c>
      <c r="AG327" t="s">
        <v>2181</v>
      </c>
      <c r="AH327" t="s">
        <v>2182</v>
      </c>
    </row>
    <row r="328" spans="1:34" x14ac:dyDescent="0.25">
      <c r="A328">
        <v>2</v>
      </c>
      <c r="B328" t="s">
        <v>592</v>
      </c>
      <c r="C328" t="s">
        <v>593</v>
      </c>
      <c r="D328" t="s">
        <v>619</v>
      </c>
      <c r="E328" t="s">
        <v>620</v>
      </c>
      <c r="F328" t="s">
        <v>11038</v>
      </c>
      <c r="G328" t="s">
        <v>11039</v>
      </c>
      <c r="H328" t="s">
        <v>886</v>
      </c>
      <c r="I328" t="s">
        <v>887</v>
      </c>
      <c r="J328">
        <v>3</v>
      </c>
      <c r="L328" t="s">
        <v>838</v>
      </c>
      <c r="M328" t="s">
        <v>888</v>
      </c>
      <c r="N328" t="s">
        <v>889</v>
      </c>
      <c r="O328" t="s">
        <v>2183</v>
      </c>
      <c r="P328" t="s">
        <v>91</v>
      </c>
      <c r="Q328" t="s">
        <v>8644</v>
      </c>
      <c r="R328" t="s">
        <v>8488</v>
      </c>
      <c r="S328" t="s">
        <v>8643</v>
      </c>
      <c r="T328" t="b">
        <v>1</v>
      </c>
      <c r="U328" t="b">
        <v>0</v>
      </c>
      <c r="V328">
        <v>3</v>
      </c>
      <c r="W328">
        <v>30</v>
      </c>
      <c r="X328">
        <v>10</v>
      </c>
      <c r="AB328">
        <v>2</v>
      </c>
      <c r="AC328">
        <v>1</v>
      </c>
      <c r="AD328">
        <v>3</v>
      </c>
      <c r="AE328" t="s">
        <v>1646</v>
      </c>
      <c r="AG328" t="s">
        <v>2184</v>
      </c>
      <c r="AH328" t="s">
        <v>2185</v>
      </c>
    </row>
    <row r="329" spans="1:34" x14ac:dyDescent="0.25">
      <c r="A329">
        <v>2</v>
      </c>
      <c r="B329" t="s">
        <v>592</v>
      </c>
      <c r="C329" t="s">
        <v>593</v>
      </c>
      <c r="D329" t="s">
        <v>619</v>
      </c>
      <c r="E329" t="s">
        <v>620</v>
      </c>
      <c r="F329" t="s">
        <v>11038</v>
      </c>
      <c r="G329" t="s">
        <v>11039</v>
      </c>
      <c r="H329" t="s">
        <v>886</v>
      </c>
      <c r="I329" t="s">
        <v>887</v>
      </c>
      <c r="J329">
        <v>3</v>
      </c>
      <c r="L329" t="s">
        <v>838</v>
      </c>
      <c r="M329" t="s">
        <v>888</v>
      </c>
      <c r="N329" t="s">
        <v>889</v>
      </c>
      <c r="O329" t="s">
        <v>2186</v>
      </c>
      <c r="P329" t="s">
        <v>108</v>
      </c>
      <c r="Q329" t="s">
        <v>8644</v>
      </c>
      <c r="R329" t="s">
        <v>8488</v>
      </c>
      <c r="S329" t="s">
        <v>8643</v>
      </c>
      <c r="T329" t="b">
        <v>0</v>
      </c>
      <c r="U329" t="b">
        <v>0</v>
      </c>
      <c r="V329">
        <v>1</v>
      </c>
      <c r="W329">
        <v>15</v>
      </c>
      <c r="X329">
        <v>15</v>
      </c>
      <c r="AB329">
        <v>3</v>
      </c>
      <c r="AC329">
        <v>1</v>
      </c>
      <c r="AD329">
        <v>3</v>
      </c>
      <c r="AE329" t="s">
        <v>2187</v>
      </c>
      <c r="AG329" t="s">
        <v>2188</v>
      </c>
      <c r="AH329" t="s">
        <v>2189</v>
      </c>
    </row>
    <row r="330" spans="1:34" x14ac:dyDescent="0.25">
      <c r="A330">
        <v>2</v>
      </c>
      <c r="B330" t="s">
        <v>592</v>
      </c>
      <c r="C330" t="s">
        <v>593</v>
      </c>
      <c r="D330" t="s">
        <v>619</v>
      </c>
      <c r="E330" t="s">
        <v>620</v>
      </c>
      <c r="F330" t="s">
        <v>11038</v>
      </c>
      <c r="G330" t="s">
        <v>11039</v>
      </c>
      <c r="H330" t="s">
        <v>886</v>
      </c>
      <c r="I330" t="s">
        <v>887</v>
      </c>
      <c r="J330">
        <v>3</v>
      </c>
      <c r="L330" t="s">
        <v>838</v>
      </c>
      <c r="M330" t="s">
        <v>888</v>
      </c>
      <c r="N330" t="s">
        <v>889</v>
      </c>
      <c r="O330" t="s">
        <v>2190</v>
      </c>
      <c r="P330" t="s">
        <v>108</v>
      </c>
      <c r="Q330" t="s">
        <v>8644</v>
      </c>
      <c r="R330" t="s">
        <v>8488</v>
      </c>
      <c r="S330" t="s">
        <v>8643</v>
      </c>
      <c r="T330" t="b">
        <v>0</v>
      </c>
      <c r="U330" t="b">
        <v>0</v>
      </c>
      <c r="V330">
        <v>2</v>
      </c>
      <c r="W330">
        <v>15</v>
      </c>
      <c r="X330">
        <v>15</v>
      </c>
      <c r="AB330">
        <v>3</v>
      </c>
      <c r="AC330">
        <v>1</v>
      </c>
      <c r="AD330">
        <v>3</v>
      </c>
      <c r="AE330" t="s">
        <v>2191</v>
      </c>
      <c r="AG330" t="s">
        <v>2192</v>
      </c>
      <c r="AH330" t="s">
        <v>889</v>
      </c>
    </row>
    <row r="331" spans="1:34" x14ac:dyDescent="0.25">
      <c r="A331">
        <v>2</v>
      </c>
      <c r="B331" t="s">
        <v>592</v>
      </c>
      <c r="C331" t="s">
        <v>593</v>
      </c>
      <c r="D331" t="s">
        <v>619</v>
      </c>
      <c r="E331" t="s">
        <v>620</v>
      </c>
      <c r="F331" t="s">
        <v>11038</v>
      </c>
      <c r="G331" t="s">
        <v>11039</v>
      </c>
      <c r="H331" t="s">
        <v>890</v>
      </c>
      <c r="I331" t="s">
        <v>620</v>
      </c>
      <c r="J331">
        <v>4</v>
      </c>
      <c r="L331" t="s">
        <v>843</v>
      </c>
      <c r="M331" t="s">
        <v>891</v>
      </c>
      <c r="N331" t="s">
        <v>892</v>
      </c>
      <c r="O331" t="s">
        <v>2193</v>
      </c>
      <c r="P331" t="s">
        <v>112</v>
      </c>
      <c r="Q331" t="s">
        <v>8644</v>
      </c>
      <c r="R331" t="s">
        <v>8488</v>
      </c>
      <c r="S331" t="s">
        <v>8643</v>
      </c>
      <c r="T331" t="b">
        <v>0</v>
      </c>
      <c r="U331" t="b">
        <v>0</v>
      </c>
      <c r="V331">
        <v>1</v>
      </c>
      <c r="W331">
        <v>45</v>
      </c>
      <c r="X331">
        <v>15</v>
      </c>
      <c r="AB331">
        <v>1</v>
      </c>
      <c r="AC331">
        <v>1</v>
      </c>
      <c r="AD331">
        <v>3</v>
      </c>
      <c r="AE331" t="s">
        <v>618</v>
      </c>
      <c r="AG331" t="s">
        <v>2194</v>
      </c>
      <c r="AH331" t="s">
        <v>891</v>
      </c>
    </row>
    <row r="332" spans="1:34" x14ac:dyDescent="0.25">
      <c r="A332">
        <v>2</v>
      </c>
      <c r="B332" t="s">
        <v>592</v>
      </c>
      <c r="C332" t="s">
        <v>593</v>
      </c>
      <c r="D332" t="s">
        <v>619</v>
      </c>
      <c r="E332" t="s">
        <v>620</v>
      </c>
      <c r="F332" t="s">
        <v>11038</v>
      </c>
      <c r="G332" t="s">
        <v>11039</v>
      </c>
      <c r="H332" t="s">
        <v>890</v>
      </c>
      <c r="I332" t="s">
        <v>620</v>
      </c>
      <c r="J332">
        <v>4</v>
      </c>
      <c r="L332" t="s">
        <v>843</v>
      </c>
      <c r="M332" t="s">
        <v>891</v>
      </c>
      <c r="N332" t="s">
        <v>892</v>
      </c>
      <c r="O332" t="s">
        <v>2195</v>
      </c>
      <c r="P332" t="s">
        <v>112</v>
      </c>
      <c r="Q332" t="s">
        <v>8644</v>
      </c>
      <c r="R332" t="s">
        <v>8488</v>
      </c>
      <c r="S332" t="s">
        <v>8643</v>
      </c>
      <c r="T332" t="b">
        <v>0</v>
      </c>
      <c r="U332" t="b">
        <v>0</v>
      </c>
      <c r="V332">
        <v>2</v>
      </c>
      <c r="W332">
        <v>35</v>
      </c>
      <c r="X332">
        <v>13</v>
      </c>
      <c r="AB332">
        <v>3</v>
      </c>
      <c r="AC332">
        <v>1</v>
      </c>
      <c r="AD332">
        <v>3</v>
      </c>
      <c r="AE332" t="s">
        <v>618</v>
      </c>
      <c r="AG332" t="s">
        <v>2196</v>
      </c>
      <c r="AH332" t="s">
        <v>2197</v>
      </c>
    </row>
    <row r="333" spans="1:34" x14ac:dyDescent="0.25">
      <c r="A333">
        <v>2</v>
      </c>
      <c r="B333" t="s">
        <v>592</v>
      </c>
      <c r="C333" t="s">
        <v>593</v>
      </c>
      <c r="D333" t="s">
        <v>619</v>
      </c>
      <c r="E333" t="s">
        <v>620</v>
      </c>
      <c r="F333" t="s">
        <v>11038</v>
      </c>
      <c r="G333" t="s">
        <v>11039</v>
      </c>
      <c r="H333" t="s">
        <v>890</v>
      </c>
      <c r="I333" t="s">
        <v>620</v>
      </c>
      <c r="J333">
        <v>4</v>
      </c>
      <c r="L333" t="s">
        <v>843</v>
      </c>
      <c r="M333" t="s">
        <v>891</v>
      </c>
      <c r="N333" t="s">
        <v>892</v>
      </c>
      <c r="O333" t="s">
        <v>2198</v>
      </c>
      <c r="P333" t="s">
        <v>112</v>
      </c>
      <c r="Q333" t="s">
        <v>8644</v>
      </c>
      <c r="R333" t="s">
        <v>8488</v>
      </c>
      <c r="S333" t="s">
        <v>8643</v>
      </c>
      <c r="T333" t="b">
        <v>0</v>
      </c>
      <c r="U333" t="b">
        <v>0</v>
      </c>
      <c r="V333">
        <v>3</v>
      </c>
      <c r="W333">
        <v>35</v>
      </c>
      <c r="X333">
        <v>12</v>
      </c>
      <c r="AB333">
        <v>3</v>
      </c>
      <c r="AC333">
        <v>1</v>
      </c>
      <c r="AD333">
        <v>3</v>
      </c>
      <c r="AE333" t="s">
        <v>610</v>
      </c>
      <c r="AG333" t="s">
        <v>2199</v>
      </c>
      <c r="AH333" t="s">
        <v>2200</v>
      </c>
    </row>
    <row r="334" spans="1:34" x14ac:dyDescent="0.25">
      <c r="A334">
        <v>2</v>
      </c>
      <c r="B334" t="s">
        <v>592</v>
      </c>
      <c r="C334" t="s">
        <v>593</v>
      </c>
      <c r="D334" t="s">
        <v>619</v>
      </c>
      <c r="E334" t="s">
        <v>620</v>
      </c>
      <c r="F334" t="s">
        <v>11038</v>
      </c>
      <c r="G334" t="s">
        <v>11039</v>
      </c>
      <c r="H334" t="s">
        <v>890</v>
      </c>
      <c r="I334" t="s">
        <v>620</v>
      </c>
      <c r="J334">
        <v>4</v>
      </c>
      <c r="L334" t="s">
        <v>843</v>
      </c>
      <c r="M334" t="s">
        <v>891</v>
      </c>
      <c r="N334" t="s">
        <v>892</v>
      </c>
      <c r="O334" t="s">
        <v>2201</v>
      </c>
      <c r="P334" t="s">
        <v>112</v>
      </c>
      <c r="Q334" t="s">
        <v>8644</v>
      </c>
      <c r="R334" t="s">
        <v>8488</v>
      </c>
      <c r="S334" t="s">
        <v>8643</v>
      </c>
      <c r="T334" t="b">
        <v>0</v>
      </c>
      <c r="U334" t="b">
        <v>0</v>
      </c>
      <c r="V334">
        <v>4</v>
      </c>
      <c r="W334">
        <v>35</v>
      </c>
      <c r="X334">
        <v>12</v>
      </c>
      <c r="AB334">
        <v>3</v>
      </c>
      <c r="AC334">
        <v>1</v>
      </c>
      <c r="AD334">
        <v>3</v>
      </c>
      <c r="AE334" t="s">
        <v>1646</v>
      </c>
      <c r="AG334" t="s">
        <v>2202</v>
      </c>
      <c r="AH334" t="s">
        <v>2203</v>
      </c>
    </row>
    <row r="335" spans="1:34" x14ac:dyDescent="0.25">
      <c r="A335">
        <v>2</v>
      </c>
      <c r="B335" t="s">
        <v>592</v>
      </c>
      <c r="C335" t="s">
        <v>593</v>
      </c>
      <c r="D335" t="s">
        <v>619</v>
      </c>
      <c r="E335" t="s">
        <v>620</v>
      </c>
      <c r="F335" t="s">
        <v>11038</v>
      </c>
      <c r="G335" t="s">
        <v>11039</v>
      </c>
      <c r="H335" t="s">
        <v>890</v>
      </c>
      <c r="I335" t="s">
        <v>620</v>
      </c>
      <c r="J335">
        <v>4</v>
      </c>
      <c r="L335" t="s">
        <v>843</v>
      </c>
      <c r="M335" t="s">
        <v>891</v>
      </c>
      <c r="N335" t="s">
        <v>892</v>
      </c>
      <c r="O335" t="s">
        <v>2204</v>
      </c>
      <c r="P335" t="s">
        <v>214</v>
      </c>
      <c r="Q335" t="s">
        <v>8650</v>
      </c>
      <c r="R335" t="s">
        <v>8637</v>
      </c>
      <c r="S335" t="s">
        <v>8643</v>
      </c>
      <c r="T335" t="b">
        <v>0</v>
      </c>
      <c r="U335" t="b">
        <v>0</v>
      </c>
      <c r="V335">
        <v>1</v>
      </c>
      <c r="W335">
        <v>50</v>
      </c>
      <c r="X335">
        <v>12</v>
      </c>
      <c r="AB335">
        <v>2</v>
      </c>
      <c r="AC335">
        <v>1</v>
      </c>
      <c r="AD335">
        <v>2</v>
      </c>
      <c r="AE335" t="s">
        <v>1745</v>
      </c>
      <c r="AG335" t="s">
        <v>2205</v>
      </c>
      <c r="AH335" t="s">
        <v>2206</v>
      </c>
    </row>
    <row r="336" spans="1:34" x14ac:dyDescent="0.25">
      <c r="A336">
        <v>2</v>
      </c>
      <c r="B336" t="s">
        <v>592</v>
      </c>
      <c r="C336" t="s">
        <v>593</v>
      </c>
      <c r="D336" t="s">
        <v>619</v>
      </c>
      <c r="E336" t="s">
        <v>620</v>
      </c>
      <c r="F336" t="s">
        <v>11038</v>
      </c>
      <c r="G336" t="s">
        <v>11039</v>
      </c>
      <c r="H336" t="s">
        <v>890</v>
      </c>
      <c r="I336" t="s">
        <v>620</v>
      </c>
      <c r="J336">
        <v>4</v>
      </c>
      <c r="L336" t="s">
        <v>843</v>
      </c>
      <c r="M336" t="s">
        <v>891</v>
      </c>
      <c r="N336" t="s">
        <v>892</v>
      </c>
      <c r="O336" t="s">
        <v>2207</v>
      </c>
      <c r="P336" t="s">
        <v>214</v>
      </c>
      <c r="Q336" t="s">
        <v>8650</v>
      </c>
      <c r="R336" t="s">
        <v>8637</v>
      </c>
      <c r="S336" t="s">
        <v>8643</v>
      </c>
      <c r="T336" t="b">
        <v>0</v>
      </c>
      <c r="U336" t="b">
        <v>0</v>
      </c>
      <c r="V336">
        <v>2</v>
      </c>
      <c r="W336">
        <v>50</v>
      </c>
      <c r="X336">
        <v>10</v>
      </c>
      <c r="AB336">
        <v>2</v>
      </c>
      <c r="AC336">
        <v>1</v>
      </c>
      <c r="AD336">
        <v>2</v>
      </c>
      <c r="AE336" t="s">
        <v>1646</v>
      </c>
      <c r="AG336" t="s">
        <v>2208</v>
      </c>
      <c r="AH336" t="s">
        <v>2209</v>
      </c>
    </row>
    <row r="337" spans="1:34" x14ac:dyDescent="0.25">
      <c r="A337">
        <v>2</v>
      </c>
      <c r="B337" t="s">
        <v>592</v>
      </c>
      <c r="C337" t="s">
        <v>593</v>
      </c>
      <c r="D337" t="s">
        <v>619</v>
      </c>
      <c r="E337" t="s">
        <v>620</v>
      </c>
      <c r="F337" t="s">
        <v>11038</v>
      </c>
      <c r="G337" t="s">
        <v>11039</v>
      </c>
      <c r="H337" t="s">
        <v>890</v>
      </c>
      <c r="I337" t="s">
        <v>620</v>
      </c>
      <c r="J337">
        <v>4</v>
      </c>
      <c r="L337" t="s">
        <v>843</v>
      </c>
      <c r="M337" t="s">
        <v>891</v>
      </c>
      <c r="N337" t="s">
        <v>892</v>
      </c>
      <c r="O337" t="s">
        <v>2210</v>
      </c>
      <c r="P337" t="s">
        <v>214</v>
      </c>
      <c r="Q337" t="s">
        <v>8650</v>
      </c>
      <c r="R337" t="s">
        <v>8637</v>
      </c>
      <c r="S337" t="s">
        <v>8643</v>
      </c>
      <c r="T337" t="b">
        <v>0</v>
      </c>
      <c r="U337" t="b">
        <v>0</v>
      </c>
      <c r="V337">
        <v>3</v>
      </c>
      <c r="W337">
        <v>40</v>
      </c>
      <c r="X337">
        <v>10</v>
      </c>
      <c r="AB337">
        <v>2</v>
      </c>
      <c r="AC337">
        <v>1</v>
      </c>
      <c r="AD337">
        <v>2</v>
      </c>
      <c r="AE337" t="s">
        <v>610</v>
      </c>
      <c r="AG337" t="s">
        <v>2211</v>
      </c>
      <c r="AH337" t="s">
        <v>2212</v>
      </c>
    </row>
    <row r="338" spans="1:34" x14ac:dyDescent="0.25">
      <c r="A338">
        <v>2</v>
      </c>
      <c r="B338" t="s">
        <v>592</v>
      </c>
      <c r="C338" t="s">
        <v>593</v>
      </c>
      <c r="D338" t="s">
        <v>619</v>
      </c>
      <c r="E338" t="s">
        <v>620</v>
      </c>
      <c r="F338" t="s">
        <v>11038</v>
      </c>
      <c r="G338" t="s">
        <v>11039</v>
      </c>
      <c r="H338" t="s">
        <v>890</v>
      </c>
      <c r="I338" t="s">
        <v>620</v>
      </c>
      <c r="J338">
        <v>4</v>
      </c>
      <c r="L338" t="s">
        <v>843</v>
      </c>
      <c r="M338" t="s">
        <v>891</v>
      </c>
      <c r="N338" t="s">
        <v>892</v>
      </c>
      <c r="O338" t="s">
        <v>2213</v>
      </c>
      <c r="P338" t="s">
        <v>214</v>
      </c>
      <c r="Q338" t="s">
        <v>8650</v>
      </c>
      <c r="R338" t="s">
        <v>8637</v>
      </c>
      <c r="S338" t="s">
        <v>8643</v>
      </c>
      <c r="T338" t="b">
        <v>0</v>
      </c>
      <c r="U338" t="b">
        <v>0</v>
      </c>
      <c r="V338">
        <v>4</v>
      </c>
      <c r="W338">
        <v>40</v>
      </c>
      <c r="X338">
        <v>10</v>
      </c>
      <c r="AB338">
        <v>2</v>
      </c>
      <c r="AC338">
        <v>1</v>
      </c>
      <c r="AD338">
        <v>2</v>
      </c>
      <c r="AE338" t="s">
        <v>610</v>
      </c>
      <c r="AG338" t="s">
        <v>2214</v>
      </c>
      <c r="AH338" t="s">
        <v>2215</v>
      </c>
    </row>
    <row r="339" spans="1:34" x14ac:dyDescent="0.25">
      <c r="A339">
        <v>2</v>
      </c>
      <c r="B339" t="s">
        <v>592</v>
      </c>
      <c r="C339" t="s">
        <v>593</v>
      </c>
      <c r="D339" t="s">
        <v>619</v>
      </c>
      <c r="E339" t="s">
        <v>620</v>
      </c>
      <c r="F339" t="s">
        <v>11038</v>
      </c>
      <c r="G339" t="s">
        <v>11039</v>
      </c>
      <c r="H339" t="s">
        <v>890</v>
      </c>
      <c r="I339" t="s">
        <v>620</v>
      </c>
      <c r="J339">
        <v>4</v>
      </c>
      <c r="L339" t="s">
        <v>843</v>
      </c>
      <c r="M339" t="s">
        <v>891</v>
      </c>
      <c r="N339" t="s">
        <v>892</v>
      </c>
      <c r="O339" t="s">
        <v>2216</v>
      </c>
      <c r="P339" t="s">
        <v>235</v>
      </c>
      <c r="Q339" t="s">
        <v>8650</v>
      </c>
      <c r="R339" t="s">
        <v>8637</v>
      </c>
      <c r="S339" t="s">
        <v>8643</v>
      </c>
      <c r="T339" t="b">
        <v>1</v>
      </c>
      <c r="U339" t="b">
        <v>0</v>
      </c>
      <c r="V339">
        <v>1</v>
      </c>
      <c r="W339">
        <v>10</v>
      </c>
      <c r="X339">
        <v>12</v>
      </c>
      <c r="AG339" t="s">
        <v>2217</v>
      </c>
      <c r="AH339" t="s">
        <v>2218</v>
      </c>
    </row>
    <row r="340" spans="1:34" x14ac:dyDescent="0.25">
      <c r="A340">
        <v>2</v>
      </c>
      <c r="B340" t="s">
        <v>592</v>
      </c>
      <c r="C340" t="s">
        <v>593</v>
      </c>
      <c r="D340" t="s">
        <v>619</v>
      </c>
      <c r="E340" t="s">
        <v>620</v>
      </c>
      <c r="F340" t="s">
        <v>11038</v>
      </c>
      <c r="G340" t="s">
        <v>11039</v>
      </c>
      <c r="H340" t="s">
        <v>890</v>
      </c>
      <c r="I340" t="s">
        <v>620</v>
      </c>
      <c r="J340">
        <v>4</v>
      </c>
      <c r="L340" t="s">
        <v>843</v>
      </c>
      <c r="M340" t="s">
        <v>891</v>
      </c>
      <c r="N340" t="s">
        <v>892</v>
      </c>
      <c r="O340" t="s">
        <v>2219</v>
      </c>
      <c r="P340" t="s">
        <v>235</v>
      </c>
      <c r="Q340" t="s">
        <v>8650</v>
      </c>
      <c r="R340" t="s">
        <v>8637</v>
      </c>
      <c r="S340" t="s">
        <v>8643</v>
      </c>
      <c r="T340" t="b">
        <v>1</v>
      </c>
      <c r="U340" t="b">
        <v>0</v>
      </c>
      <c r="V340">
        <v>2</v>
      </c>
      <c r="W340">
        <v>10</v>
      </c>
      <c r="X340">
        <v>10</v>
      </c>
      <c r="AG340" t="s">
        <v>2217</v>
      </c>
      <c r="AH340" t="s">
        <v>2220</v>
      </c>
    </row>
    <row r="341" spans="1:34" x14ac:dyDescent="0.25">
      <c r="A341">
        <v>2</v>
      </c>
      <c r="B341" t="s">
        <v>592</v>
      </c>
      <c r="C341" t="s">
        <v>593</v>
      </c>
      <c r="D341" t="s">
        <v>619</v>
      </c>
      <c r="E341" t="s">
        <v>620</v>
      </c>
      <c r="F341" t="s">
        <v>11038</v>
      </c>
      <c r="G341" t="s">
        <v>11039</v>
      </c>
      <c r="H341" t="s">
        <v>890</v>
      </c>
      <c r="I341" t="s">
        <v>620</v>
      </c>
      <c r="J341">
        <v>4</v>
      </c>
      <c r="L341" t="s">
        <v>843</v>
      </c>
      <c r="M341" t="s">
        <v>891</v>
      </c>
      <c r="N341" t="s">
        <v>892</v>
      </c>
      <c r="O341" t="s">
        <v>2221</v>
      </c>
      <c r="P341" t="s">
        <v>235</v>
      </c>
      <c r="Q341" t="s">
        <v>8650</v>
      </c>
      <c r="R341" t="s">
        <v>8637</v>
      </c>
      <c r="S341" t="s">
        <v>8643</v>
      </c>
      <c r="T341" t="b">
        <v>1</v>
      </c>
      <c r="U341" t="b">
        <v>0</v>
      </c>
      <c r="V341">
        <v>3</v>
      </c>
      <c r="W341">
        <v>10</v>
      </c>
      <c r="X341">
        <v>11</v>
      </c>
      <c r="AE341" t="s">
        <v>610</v>
      </c>
      <c r="AG341" t="s">
        <v>2222</v>
      </c>
      <c r="AH341" t="s">
        <v>2223</v>
      </c>
    </row>
    <row r="342" spans="1:34" x14ac:dyDescent="0.25">
      <c r="A342">
        <v>2</v>
      </c>
      <c r="B342" t="s">
        <v>592</v>
      </c>
      <c r="C342" t="s">
        <v>593</v>
      </c>
      <c r="D342" t="s">
        <v>619</v>
      </c>
      <c r="E342" t="s">
        <v>620</v>
      </c>
      <c r="F342" t="s">
        <v>11038</v>
      </c>
      <c r="G342" t="s">
        <v>11039</v>
      </c>
      <c r="H342" t="s">
        <v>890</v>
      </c>
      <c r="I342" t="s">
        <v>620</v>
      </c>
      <c r="J342">
        <v>4</v>
      </c>
      <c r="L342" t="s">
        <v>843</v>
      </c>
      <c r="M342" t="s">
        <v>891</v>
      </c>
      <c r="N342" t="s">
        <v>892</v>
      </c>
      <c r="O342" t="s">
        <v>2224</v>
      </c>
      <c r="P342" t="s">
        <v>8734</v>
      </c>
      <c r="Q342" t="s">
        <v>8644</v>
      </c>
      <c r="R342" t="s">
        <v>8488</v>
      </c>
      <c r="S342" t="s">
        <v>8643</v>
      </c>
      <c r="T342" t="b">
        <v>0</v>
      </c>
      <c r="U342" t="b">
        <v>0</v>
      </c>
      <c r="V342">
        <v>1</v>
      </c>
      <c r="W342">
        <v>25</v>
      </c>
      <c r="X342">
        <v>12</v>
      </c>
      <c r="AB342">
        <v>1</v>
      </c>
      <c r="AC342">
        <v>1</v>
      </c>
      <c r="AD342">
        <v>3</v>
      </c>
      <c r="AE342" t="s">
        <v>610</v>
      </c>
      <c r="AG342" t="s">
        <v>2225</v>
      </c>
      <c r="AH342" t="s">
        <v>2226</v>
      </c>
    </row>
    <row r="343" spans="1:34" x14ac:dyDescent="0.25">
      <c r="A343">
        <v>2</v>
      </c>
      <c r="B343" t="s">
        <v>592</v>
      </c>
      <c r="C343" t="s">
        <v>593</v>
      </c>
      <c r="D343" t="s">
        <v>619</v>
      </c>
      <c r="E343" t="s">
        <v>620</v>
      </c>
      <c r="F343" t="s">
        <v>11038</v>
      </c>
      <c r="G343" t="s">
        <v>11039</v>
      </c>
      <c r="H343" t="s">
        <v>890</v>
      </c>
      <c r="I343" t="s">
        <v>620</v>
      </c>
      <c r="J343">
        <v>4</v>
      </c>
      <c r="L343" t="s">
        <v>843</v>
      </c>
      <c r="M343" t="s">
        <v>891</v>
      </c>
      <c r="N343" t="s">
        <v>892</v>
      </c>
      <c r="O343" t="s">
        <v>2227</v>
      </c>
      <c r="P343" t="s">
        <v>8734</v>
      </c>
      <c r="Q343" t="s">
        <v>8644</v>
      </c>
      <c r="R343" t="s">
        <v>8488</v>
      </c>
      <c r="S343" t="s">
        <v>8643</v>
      </c>
      <c r="T343" t="b">
        <v>0</v>
      </c>
      <c r="U343" t="b">
        <v>0</v>
      </c>
      <c r="V343">
        <v>2</v>
      </c>
      <c r="W343">
        <v>25</v>
      </c>
      <c r="X343">
        <v>11</v>
      </c>
      <c r="AB343">
        <v>1</v>
      </c>
      <c r="AC343">
        <v>1</v>
      </c>
      <c r="AD343">
        <v>3</v>
      </c>
      <c r="AE343" t="s">
        <v>610</v>
      </c>
      <c r="AG343" t="s">
        <v>2225</v>
      </c>
      <c r="AH343" t="s">
        <v>2228</v>
      </c>
    </row>
    <row r="344" spans="1:34" x14ac:dyDescent="0.25">
      <c r="A344">
        <v>2</v>
      </c>
      <c r="B344" t="s">
        <v>592</v>
      </c>
      <c r="C344" t="s">
        <v>593</v>
      </c>
      <c r="D344" t="s">
        <v>619</v>
      </c>
      <c r="E344" t="s">
        <v>620</v>
      </c>
      <c r="F344" t="s">
        <v>11038</v>
      </c>
      <c r="G344" t="s">
        <v>11039</v>
      </c>
      <c r="H344" t="s">
        <v>890</v>
      </c>
      <c r="I344" t="s">
        <v>620</v>
      </c>
      <c r="J344">
        <v>4</v>
      </c>
      <c r="L344" t="s">
        <v>843</v>
      </c>
      <c r="M344" t="s">
        <v>891</v>
      </c>
      <c r="N344" t="s">
        <v>892</v>
      </c>
      <c r="O344" t="s">
        <v>2229</v>
      </c>
      <c r="P344" t="s">
        <v>8734</v>
      </c>
      <c r="Q344" t="s">
        <v>8644</v>
      </c>
      <c r="R344" t="s">
        <v>8488</v>
      </c>
      <c r="S344" t="s">
        <v>8643</v>
      </c>
      <c r="T344" t="b">
        <v>0</v>
      </c>
      <c r="U344" t="b">
        <v>0</v>
      </c>
      <c r="V344">
        <v>3</v>
      </c>
      <c r="W344">
        <v>25</v>
      </c>
      <c r="X344">
        <v>11</v>
      </c>
      <c r="AB344">
        <v>1</v>
      </c>
      <c r="AC344">
        <v>1</v>
      </c>
      <c r="AD344">
        <v>3</v>
      </c>
      <c r="AE344" t="s">
        <v>610</v>
      </c>
      <c r="AG344" t="s">
        <v>2225</v>
      </c>
      <c r="AH344" t="s">
        <v>2230</v>
      </c>
    </row>
    <row r="345" spans="1:34" x14ac:dyDescent="0.25">
      <c r="A345">
        <v>2</v>
      </c>
      <c r="B345" t="s">
        <v>592</v>
      </c>
      <c r="C345" t="s">
        <v>593</v>
      </c>
      <c r="D345" t="s">
        <v>619</v>
      </c>
      <c r="E345" t="s">
        <v>620</v>
      </c>
      <c r="F345" t="s">
        <v>11038</v>
      </c>
      <c r="G345" t="s">
        <v>11039</v>
      </c>
      <c r="H345" t="s">
        <v>890</v>
      </c>
      <c r="I345" t="s">
        <v>620</v>
      </c>
      <c r="J345">
        <v>4</v>
      </c>
      <c r="L345" t="s">
        <v>843</v>
      </c>
      <c r="M345" t="s">
        <v>891</v>
      </c>
      <c r="N345" t="s">
        <v>892</v>
      </c>
      <c r="O345" t="s">
        <v>2231</v>
      </c>
      <c r="P345" t="s">
        <v>1534</v>
      </c>
      <c r="Q345" t="s">
        <v>2</v>
      </c>
      <c r="R345" t="s">
        <v>2</v>
      </c>
      <c r="S345" t="s">
        <v>8646</v>
      </c>
      <c r="T345" t="b">
        <v>0</v>
      </c>
      <c r="U345" t="b">
        <v>1</v>
      </c>
      <c r="V345">
        <v>1</v>
      </c>
      <c r="W345">
        <v>75</v>
      </c>
      <c r="Y345">
        <v>60</v>
      </c>
      <c r="AH345" t="s">
        <v>2232</v>
      </c>
    </row>
    <row r="346" spans="1:34" x14ac:dyDescent="0.25">
      <c r="A346">
        <v>2</v>
      </c>
      <c r="B346" t="s">
        <v>592</v>
      </c>
      <c r="C346" t="s">
        <v>593</v>
      </c>
      <c r="D346" t="s">
        <v>619</v>
      </c>
      <c r="E346" t="s">
        <v>620</v>
      </c>
      <c r="F346" t="s">
        <v>11038</v>
      </c>
      <c r="G346" t="s">
        <v>11039</v>
      </c>
      <c r="H346" t="s">
        <v>890</v>
      </c>
      <c r="I346" t="s">
        <v>620</v>
      </c>
      <c r="J346">
        <v>4</v>
      </c>
      <c r="L346" t="s">
        <v>843</v>
      </c>
      <c r="M346" t="s">
        <v>891</v>
      </c>
      <c r="N346" t="s">
        <v>892</v>
      </c>
      <c r="O346" t="s">
        <v>2233</v>
      </c>
      <c r="P346" t="s">
        <v>1534</v>
      </c>
      <c r="Q346" t="s">
        <v>2</v>
      </c>
      <c r="R346" t="s">
        <v>2</v>
      </c>
      <c r="S346" t="s">
        <v>8646</v>
      </c>
      <c r="T346" t="b">
        <v>0</v>
      </c>
      <c r="U346" t="b">
        <v>1</v>
      </c>
      <c r="V346">
        <v>2</v>
      </c>
      <c r="W346">
        <v>75</v>
      </c>
      <c r="Y346">
        <v>60</v>
      </c>
      <c r="AH346" t="s">
        <v>2234</v>
      </c>
    </row>
    <row r="347" spans="1:34" x14ac:dyDescent="0.25">
      <c r="A347">
        <v>2</v>
      </c>
      <c r="B347" t="s">
        <v>592</v>
      </c>
      <c r="C347" t="s">
        <v>593</v>
      </c>
      <c r="D347" t="s">
        <v>619</v>
      </c>
      <c r="E347" t="s">
        <v>620</v>
      </c>
      <c r="F347" t="s">
        <v>11038</v>
      </c>
      <c r="G347" t="s">
        <v>11039</v>
      </c>
      <c r="H347" t="s">
        <v>890</v>
      </c>
      <c r="I347" t="s">
        <v>620</v>
      </c>
      <c r="J347">
        <v>4</v>
      </c>
      <c r="L347" t="s">
        <v>843</v>
      </c>
      <c r="M347" t="s">
        <v>891</v>
      </c>
      <c r="N347" t="s">
        <v>892</v>
      </c>
      <c r="O347" t="s">
        <v>2235</v>
      </c>
      <c r="P347" t="s">
        <v>1534</v>
      </c>
      <c r="Q347" t="s">
        <v>2</v>
      </c>
      <c r="R347" t="s">
        <v>2</v>
      </c>
      <c r="S347" t="s">
        <v>8646</v>
      </c>
      <c r="T347" t="b">
        <v>0</v>
      </c>
      <c r="U347" t="b">
        <v>1</v>
      </c>
      <c r="V347">
        <v>3</v>
      </c>
      <c r="W347">
        <v>75</v>
      </c>
      <c r="Y347">
        <v>55.800000000000004</v>
      </c>
      <c r="AH347" t="s">
        <v>2236</v>
      </c>
    </row>
    <row r="348" spans="1:34" x14ac:dyDescent="0.25">
      <c r="A348">
        <v>2</v>
      </c>
      <c r="B348" t="s">
        <v>592</v>
      </c>
      <c r="C348" t="s">
        <v>593</v>
      </c>
      <c r="D348" t="s">
        <v>619</v>
      </c>
      <c r="E348" t="s">
        <v>620</v>
      </c>
      <c r="F348" t="s">
        <v>11038</v>
      </c>
      <c r="G348" t="s">
        <v>11039</v>
      </c>
      <c r="H348" t="s">
        <v>890</v>
      </c>
      <c r="I348" t="s">
        <v>620</v>
      </c>
      <c r="J348">
        <v>4</v>
      </c>
      <c r="L348" t="s">
        <v>843</v>
      </c>
      <c r="M348" t="s">
        <v>891</v>
      </c>
      <c r="N348" t="s">
        <v>892</v>
      </c>
      <c r="O348" t="s">
        <v>2237</v>
      </c>
      <c r="P348" t="s">
        <v>356</v>
      </c>
      <c r="Q348" t="s">
        <v>25</v>
      </c>
      <c r="R348" t="s">
        <v>25</v>
      </c>
      <c r="S348" t="s">
        <v>357</v>
      </c>
      <c r="T348" t="b">
        <v>0</v>
      </c>
      <c r="U348" t="b">
        <v>1</v>
      </c>
      <c r="V348">
        <v>1</v>
      </c>
      <c r="Y348">
        <v>460</v>
      </c>
      <c r="Z348">
        <v>2000</v>
      </c>
      <c r="AA348" t="s">
        <v>2238</v>
      </c>
      <c r="AG348" t="s">
        <v>2239</v>
      </c>
      <c r="AH348" t="s">
        <v>892</v>
      </c>
    </row>
    <row r="349" spans="1:34" x14ac:dyDescent="0.25">
      <c r="A349">
        <v>3</v>
      </c>
      <c r="B349" t="s">
        <v>623</v>
      </c>
      <c r="C349" t="s">
        <v>627</v>
      </c>
      <c r="D349" t="s">
        <v>624</v>
      </c>
      <c r="E349" t="s">
        <v>625</v>
      </c>
      <c r="F349" t="s">
        <v>629</v>
      </c>
      <c r="G349" t="s">
        <v>11040</v>
      </c>
      <c r="H349" t="s">
        <v>893</v>
      </c>
      <c r="I349" t="s">
        <v>624</v>
      </c>
      <c r="J349">
        <v>1</v>
      </c>
      <c r="L349" t="s">
        <v>894</v>
      </c>
      <c r="M349" t="s">
        <v>895</v>
      </c>
      <c r="N349" t="s">
        <v>896</v>
      </c>
      <c r="O349" t="s">
        <v>2240</v>
      </c>
      <c r="P349" t="s">
        <v>262</v>
      </c>
      <c r="Q349" t="s">
        <v>369</v>
      </c>
      <c r="R349" t="s">
        <v>8654</v>
      </c>
      <c r="S349" t="s">
        <v>8645</v>
      </c>
      <c r="T349" t="b">
        <v>1</v>
      </c>
      <c r="U349" t="b">
        <v>0</v>
      </c>
      <c r="V349">
        <v>1</v>
      </c>
      <c r="W349">
        <v>25</v>
      </c>
      <c r="X349">
        <v>6</v>
      </c>
      <c r="AG349" t="s">
        <v>2241</v>
      </c>
      <c r="AH349" t="s">
        <v>895</v>
      </c>
    </row>
    <row r="350" spans="1:34" x14ac:dyDescent="0.25">
      <c r="A350">
        <v>3</v>
      </c>
      <c r="B350" t="s">
        <v>623</v>
      </c>
      <c r="C350" t="s">
        <v>627</v>
      </c>
      <c r="D350" t="s">
        <v>624</v>
      </c>
      <c r="E350" t="s">
        <v>625</v>
      </c>
      <c r="F350" t="s">
        <v>629</v>
      </c>
      <c r="G350" t="s">
        <v>11040</v>
      </c>
      <c r="H350" t="s">
        <v>893</v>
      </c>
      <c r="I350" t="s">
        <v>624</v>
      </c>
      <c r="J350">
        <v>1</v>
      </c>
      <c r="L350" t="s">
        <v>894</v>
      </c>
      <c r="M350" t="s">
        <v>895</v>
      </c>
      <c r="N350" t="s">
        <v>896</v>
      </c>
      <c r="O350" t="s">
        <v>2242</v>
      </c>
      <c r="P350" t="s">
        <v>262</v>
      </c>
      <c r="Q350" t="s">
        <v>369</v>
      </c>
      <c r="R350" t="s">
        <v>8654</v>
      </c>
      <c r="S350" t="s">
        <v>8645</v>
      </c>
      <c r="T350" t="b">
        <v>1</v>
      </c>
      <c r="U350" t="b">
        <v>0</v>
      </c>
      <c r="V350">
        <v>2</v>
      </c>
      <c r="W350">
        <v>45</v>
      </c>
      <c r="X350">
        <v>6</v>
      </c>
      <c r="AG350" t="s">
        <v>2243</v>
      </c>
      <c r="AH350" t="s">
        <v>2244</v>
      </c>
    </row>
    <row r="351" spans="1:34" x14ac:dyDescent="0.25">
      <c r="A351">
        <v>3</v>
      </c>
      <c r="B351" t="s">
        <v>623</v>
      </c>
      <c r="C351" t="s">
        <v>627</v>
      </c>
      <c r="D351" t="s">
        <v>624</v>
      </c>
      <c r="E351" t="s">
        <v>625</v>
      </c>
      <c r="F351" t="s">
        <v>629</v>
      </c>
      <c r="G351" t="s">
        <v>11040</v>
      </c>
      <c r="H351" t="s">
        <v>893</v>
      </c>
      <c r="I351" t="s">
        <v>624</v>
      </c>
      <c r="J351">
        <v>1</v>
      </c>
      <c r="L351" t="s">
        <v>894</v>
      </c>
      <c r="M351" t="s">
        <v>895</v>
      </c>
      <c r="N351" t="s">
        <v>896</v>
      </c>
      <c r="O351" t="s">
        <v>2245</v>
      </c>
      <c r="P351" t="s">
        <v>262</v>
      </c>
      <c r="Q351" t="s">
        <v>369</v>
      </c>
      <c r="R351" t="s">
        <v>8654</v>
      </c>
      <c r="S351" t="s">
        <v>8645</v>
      </c>
      <c r="T351" t="b">
        <v>1</v>
      </c>
      <c r="U351" t="b">
        <v>0</v>
      </c>
      <c r="V351">
        <v>3</v>
      </c>
      <c r="W351">
        <v>25</v>
      </c>
      <c r="X351">
        <v>6</v>
      </c>
      <c r="AG351" t="s">
        <v>2246</v>
      </c>
      <c r="AH351" t="s">
        <v>2247</v>
      </c>
    </row>
    <row r="352" spans="1:34" x14ac:dyDescent="0.25">
      <c r="A352">
        <v>3</v>
      </c>
      <c r="B352" t="s">
        <v>623</v>
      </c>
      <c r="C352" t="s">
        <v>627</v>
      </c>
      <c r="D352" t="s">
        <v>624</v>
      </c>
      <c r="E352" t="s">
        <v>625</v>
      </c>
      <c r="F352" t="s">
        <v>629</v>
      </c>
      <c r="G352" t="s">
        <v>11040</v>
      </c>
      <c r="H352" t="s">
        <v>893</v>
      </c>
      <c r="I352" t="s">
        <v>624</v>
      </c>
      <c r="J352">
        <v>1</v>
      </c>
      <c r="L352" t="s">
        <v>894</v>
      </c>
      <c r="M352" t="s">
        <v>895</v>
      </c>
      <c r="N352" t="s">
        <v>896</v>
      </c>
      <c r="O352" t="s">
        <v>2248</v>
      </c>
      <c r="P352" t="s">
        <v>262</v>
      </c>
      <c r="Q352" t="s">
        <v>369</v>
      </c>
      <c r="R352" t="s">
        <v>8654</v>
      </c>
      <c r="S352" t="s">
        <v>8645</v>
      </c>
      <c r="T352" t="b">
        <v>1</v>
      </c>
      <c r="U352" t="b">
        <v>0</v>
      </c>
      <c r="V352">
        <v>4</v>
      </c>
      <c r="W352">
        <v>25</v>
      </c>
      <c r="X352">
        <v>6</v>
      </c>
      <c r="AG352" t="s">
        <v>2249</v>
      </c>
      <c r="AH352" t="s">
        <v>2250</v>
      </c>
    </row>
    <row r="353" spans="1:34" x14ac:dyDescent="0.25">
      <c r="A353">
        <v>3</v>
      </c>
      <c r="B353" t="s">
        <v>623</v>
      </c>
      <c r="C353" t="s">
        <v>627</v>
      </c>
      <c r="D353" t="s">
        <v>624</v>
      </c>
      <c r="E353" t="s">
        <v>625</v>
      </c>
      <c r="F353" t="s">
        <v>629</v>
      </c>
      <c r="G353" t="s">
        <v>11040</v>
      </c>
      <c r="H353" t="s">
        <v>893</v>
      </c>
      <c r="I353" t="s">
        <v>624</v>
      </c>
      <c r="J353">
        <v>1</v>
      </c>
      <c r="L353" t="s">
        <v>894</v>
      </c>
      <c r="M353" t="s">
        <v>895</v>
      </c>
      <c r="N353" t="s">
        <v>896</v>
      </c>
      <c r="O353" t="s">
        <v>2251</v>
      </c>
      <c r="P353" t="s">
        <v>249</v>
      </c>
      <c r="Q353" t="s">
        <v>369</v>
      </c>
      <c r="R353" t="s">
        <v>423</v>
      </c>
      <c r="S353" t="s">
        <v>8645</v>
      </c>
      <c r="T353" t="b">
        <v>0</v>
      </c>
      <c r="U353" t="b">
        <v>0</v>
      </c>
      <c r="V353">
        <v>1</v>
      </c>
      <c r="W353">
        <v>60</v>
      </c>
      <c r="X353">
        <v>6</v>
      </c>
      <c r="AG353" t="s">
        <v>2252</v>
      </c>
      <c r="AH353" t="s">
        <v>2253</v>
      </c>
    </row>
    <row r="354" spans="1:34" x14ac:dyDescent="0.25">
      <c r="A354">
        <v>3</v>
      </c>
      <c r="B354" t="s">
        <v>623</v>
      </c>
      <c r="C354" t="s">
        <v>627</v>
      </c>
      <c r="D354" t="s">
        <v>624</v>
      </c>
      <c r="E354" t="s">
        <v>625</v>
      </c>
      <c r="F354" t="s">
        <v>629</v>
      </c>
      <c r="G354" t="s">
        <v>11040</v>
      </c>
      <c r="H354" t="s">
        <v>893</v>
      </c>
      <c r="I354" t="s">
        <v>624</v>
      </c>
      <c r="J354">
        <v>1</v>
      </c>
      <c r="L354" t="s">
        <v>894</v>
      </c>
      <c r="M354" t="s">
        <v>895</v>
      </c>
      <c r="N354" t="s">
        <v>896</v>
      </c>
      <c r="O354" t="s">
        <v>2254</v>
      </c>
      <c r="P354" t="s">
        <v>249</v>
      </c>
      <c r="Q354" t="s">
        <v>369</v>
      </c>
      <c r="R354" t="s">
        <v>423</v>
      </c>
      <c r="S354" t="s">
        <v>8645</v>
      </c>
      <c r="T354" t="b">
        <v>0</v>
      </c>
      <c r="U354" t="b">
        <v>0</v>
      </c>
      <c r="V354">
        <v>2</v>
      </c>
      <c r="W354">
        <v>60</v>
      </c>
      <c r="X354">
        <v>6</v>
      </c>
      <c r="AG354" t="s">
        <v>2252</v>
      </c>
      <c r="AH354" t="s">
        <v>2255</v>
      </c>
    </row>
    <row r="355" spans="1:34" x14ac:dyDescent="0.25">
      <c r="A355">
        <v>3</v>
      </c>
      <c r="B355" t="s">
        <v>623</v>
      </c>
      <c r="C355" t="s">
        <v>627</v>
      </c>
      <c r="D355" t="s">
        <v>624</v>
      </c>
      <c r="E355" t="s">
        <v>625</v>
      </c>
      <c r="F355" t="s">
        <v>629</v>
      </c>
      <c r="G355" t="s">
        <v>11040</v>
      </c>
      <c r="H355" t="s">
        <v>893</v>
      </c>
      <c r="I355" t="s">
        <v>624</v>
      </c>
      <c r="J355">
        <v>1</v>
      </c>
      <c r="L355" t="s">
        <v>894</v>
      </c>
      <c r="M355" t="s">
        <v>895</v>
      </c>
      <c r="N355" t="s">
        <v>896</v>
      </c>
      <c r="O355" t="s">
        <v>2256</v>
      </c>
      <c r="P355" t="s">
        <v>249</v>
      </c>
      <c r="Q355" t="s">
        <v>369</v>
      </c>
      <c r="R355" t="s">
        <v>423</v>
      </c>
      <c r="S355" t="s">
        <v>8645</v>
      </c>
      <c r="T355" t="b">
        <v>0</v>
      </c>
      <c r="U355" t="b">
        <v>0</v>
      </c>
      <c r="V355">
        <v>3</v>
      </c>
      <c r="W355">
        <v>80</v>
      </c>
      <c r="X355">
        <v>6</v>
      </c>
      <c r="AB355">
        <v>2</v>
      </c>
      <c r="AC355">
        <v>0</v>
      </c>
      <c r="AD355">
        <v>1</v>
      </c>
      <c r="AG355" t="s">
        <v>2257</v>
      </c>
      <c r="AH355" t="s">
        <v>2258</v>
      </c>
    </row>
    <row r="356" spans="1:34" x14ac:dyDescent="0.25">
      <c r="A356">
        <v>3</v>
      </c>
      <c r="B356" t="s">
        <v>623</v>
      </c>
      <c r="C356" t="s">
        <v>627</v>
      </c>
      <c r="D356" t="s">
        <v>624</v>
      </c>
      <c r="E356" t="s">
        <v>625</v>
      </c>
      <c r="F356" t="s">
        <v>629</v>
      </c>
      <c r="G356" t="s">
        <v>11040</v>
      </c>
      <c r="H356" t="s">
        <v>893</v>
      </c>
      <c r="I356" t="s">
        <v>624</v>
      </c>
      <c r="J356">
        <v>1</v>
      </c>
      <c r="L356" t="s">
        <v>894</v>
      </c>
      <c r="M356" t="s">
        <v>895</v>
      </c>
      <c r="N356" t="s">
        <v>896</v>
      </c>
      <c r="O356" t="s">
        <v>2259</v>
      </c>
      <c r="P356" t="s">
        <v>249</v>
      </c>
      <c r="Q356" t="s">
        <v>369</v>
      </c>
      <c r="R356" t="s">
        <v>423</v>
      </c>
      <c r="S356" t="s">
        <v>8645</v>
      </c>
      <c r="T356" t="b">
        <v>0</v>
      </c>
      <c r="U356" t="b">
        <v>0</v>
      </c>
      <c r="V356">
        <v>4</v>
      </c>
      <c r="W356">
        <v>100</v>
      </c>
      <c r="X356">
        <v>6</v>
      </c>
      <c r="AB356">
        <v>2</v>
      </c>
      <c r="AC356">
        <v>0</v>
      </c>
      <c r="AD356">
        <v>1</v>
      </c>
      <c r="AE356" t="s">
        <v>1745</v>
      </c>
      <c r="AG356" t="s">
        <v>2260</v>
      </c>
      <c r="AH356" t="s">
        <v>2261</v>
      </c>
    </row>
    <row r="357" spans="1:34" x14ac:dyDescent="0.25">
      <c r="A357">
        <v>3</v>
      </c>
      <c r="B357" t="s">
        <v>623</v>
      </c>
      <c r="C357" t="s">
        <v>627</v>
      </c>
      <c r="D357" t="s">
        <v>624</v>
      </c>
      <c r="E357" t="s">
        <v>625</v>
      </c>
      <c r="F357" t="s">
        <v>629</v>
      </c>
      <c r="G357" t="s">
        <v>11040</v>
      </c>
      <c r="H357" t="s">
        <v>893</v>
      </c>
      <c r="I357" t="s">
        <v>624</v>
      </c>
      <c r="J357">
        <v>1</v>
      </c>
      <c r="L357" t="s">
        <v>894</v>
      </c>
      <c r="M357" t="s">
        <v>895</v>
      </c>
      <c r="N357" t="s">
        <v>896</v>
      </c>
      <c r="O357" t="s">
        <v>2262</v>
      </c>
      <c r="P357" t="s">
        <v>1</v>
      </c>
      <c r="Q357" t="s">
        <v>2</v>
      </c>
      <c r="R357" t="s">
        <v>2</v>
      </c>
      <c r="S357" t="s">
        <v>8646</v>
      </c>
      <c r="T357" t="b">
        <v>0</v>
      </c>
      <c r="U357" t="b">
        <v>1</v>
      </c>
      <c r="V357">
        <v>1</v>
      </c>
      <c r="W357">
        <v>150</v>
      </c>
      <c r="Y357">
        <v>60</v>
      </c>
      <c r="AG357" t="s">
        <v>2263</v>
      </c>
      <c r="AH357" t="s">
        <v>2264</v>
      </c>
    </row>
    <row r="358" spans="1:34" x14ac:dyDescent="0.25">
      <c r="A358">
        <v>3</v>
      </c>
      <c r="B358" t="s">
        <v>623</v>
      </c>
      <c r="C358" t="s">
        <v>627</v>
      </c>
      <c r="D358" t="s">
        <v>624</v>
      </c>
      <c r="E358" t="s">
        <v>625</v>
      </c>
      <c r="F358" t="s">
        <v>629</v>
      </c>
      <c r="G358" t="s">
        <v>11040</v>
      </c>
      <c r="H358" t="s">
        <v>893</v>
      </c>
      <c r="I358" t="s">
        <v>624</v>
      </c>
      <c r="J358">
        <v>1</v>
      </c>
      <c r="L358" t="s">
        <v>894</v>
      </c>
      <c r="M358" t="s">
        <v>895</v>
      </c>
      <c r="N358" t="s">
        <v>896</v>
      </c>
      <c r="O358" t="s">
        <v>2265</v>
      </c>
      <c r="P358" t="s">
        <v>1</v>
      </c>
      <c r="Q358" t="s">
        <v>2</v>
      </c>
      <c r="R358" t="s">
        <v>2</v>
      </c>
      <c r="S358" t="s">
        <v>8646</v>
      </c>
      <c r="T358" t="b">
        <v>0</v>
      </c>
      <c r="U358" t="b">
        <v>1</v>
      </c>
      <c r="V358">
        <v>2</v>
      </c>
      <c r="W358">
        <v>150</v>
      </c>
      <c r="Y358">
        <v>49.8</v>
      </c>
      <c r="AG358" t="s">
        <v>2266</v>
      </c>
      <c r="AH358" t="s">
        <v>2267</v>
      </c>
    </row>
    <row r="359" spans="1:34" x14ac:dyDescent="0.25">
      <c r="A359">
        <v>3</v>
      </c>
      <c r="B359" t="s">
        <v>623</v>
      </c>
      <c r="C359" t="s">
        <v>627</v>
      </c>
      <c r="D359" t="s">
        <v>624</v>
      </c>
      <c r="E359" t="s">
        <v>625</v>
      </c>
      <c r="F359" t="s">
        <v>629</v>
      </c>
      <c r="G359" t="s">
        <v>11040</v>
      </c>
      <c r="H359" t="s">
        <v>893</v>
      </c>
      <c r="I359" t="s">
        <v>624</v>
      </c>
      <c r="J359">
        <v>1</v>
      </c>
      <c r="L359" t="s">
        <v>894</v>
      </c>
      <c r="M359" t="s">
        <v>895</v>
      </c>
      <c r="N359" t="s">
        <v>896</v>
      </c>
      <c r="O359" t="s">
        <v>2268</v>
      </c>
      <c r="P359" t="s">
        <v>1</v>
      </c>
      <c r="Q359" t="s">
        <v>2</v>
      </c>
      <c r="R359" t="s">
        <v>2</v>
      </c>
      <c r="S359" t="s">
        <v>8646</v>
      </c>
      <c r="T359" t="b">
        <v>0</v>
      </c>
      <c r="U359" t="b">
        <v>1</v>
      </c>
      <c r="V359">
        <v>3</v>
      </c>
      <c r="W359">
        <v>150</v>
      </c>
      <c r="Y359">
        <v>45</v>
      </c>
      <c r="AG359" t="s">
        <v>2266</v>
      </c>
      <c r="AH359" t="s">
        <v>2269</v>
      </c>
    </row>
    <row r="360" spans="1:34" x14ac:dyDescent="0.25">
      <c r="A360">
        <v>3</v>
      </c>
      <c r="B360" t="s">
        <v>623</v>
      </c>
      <c r="C360" t="s">
        <v>627</v>
      </c>
      <c r="D360" t="s">
        <v>624</v>
      </c>
      <c r="E360" t="s">
        <v>625</v>
      </c>
      <c r="F360" t="s">
        <v>629</v>
      </c>
      <c r="G360" t="s">
        <v>11040</v>
      </c>
      <c r="H360" t="s">
        <v>893</v>
      </c>
      <c r="I360" t="s">
        <v>624</v>
      </c>
      <c r="J360">
        <v>1</v>
      </c>
      <c r="L360" t="s">
        <v>894</v>
      </c>
      <c r="M360" t="s">
        <v>895</v>
      </c>
      <c r="N360" t="s">
        <v>896</v>
      </c>
      <c r="O360" t="s">
        <v>2270</v>
      </c>
      <c r="P360" t="s">
        <v>293</v>
      </c>
      <c r="Q360" t="s">
        <v>369</v>
      </c>
      <c r="R360" t="s">
        <v>8489</v>
      </c>
      <c r="S360" t="s">
        <v>287</v>
      </c>
      <c r="T360" t="b">
        <v>0</v>
      </c>
      <c r="U360" t="b">
        <v>0</v>
      </c>
      <c r="V360">
        <v>1</v>
      </c>
      <c r="W360">
        <v>50</v>
      </c>
      <c r="X360">
        <v>12</v>
      </c>
      <c r="AB360">
        <v>2</v>
      </c>
      <c r="AC360">
        <v>1</v>
      </c>
      <c r="AD360">
        <v>2</v>
      </c>
      <c r="AE360" t="s">
        <v>2271</v>
      </c>
      <c r="AG360" t="s">
        <v>2272</v>
      </c>
      <c r="AH360" t="s">
        <v>2273</v>
      </c>
    </row>
    <row r="361" spans="1:34" x14ac:dyDescent="0.25">
      <c r="A361">
        <v>3</v>
      </c>
      <c r="B361" t="s">
        <v>623</v>
      </c>
      <c r="C361" t="s">
        <v>627</v>
      </c>
      <c r="D361" t="s">
        <v>624</v>
      </c>
      <c r="E361" t="s">
        <v>625</v>
      </c>
      <c r="F361" t="s">
        <v>629</v>
      </c>
      <c r="G361" t="s">
        <v>11040</v>
      </c>
      <c r="H361" t="s">
        <v>893</v>
      </c>
      <c r="I361" t="s">
        <v>624</v>
      </c>
      <c r="J361">
        <v>1</v>
      </c>
      <c r="L361" t="s">
        <v>894</v>
      </c>
      <c r="M361" t="s">
        <v>895</v>
      </c>
      <c r="N361" t="s">
        <v>896</v>
      </c>
      <c r="O361" t="s">
        <v>2274</v>
      </c>
      <c r="P361" t="s">
        <v>293</v>
      </c>
      <c r="Q361" t="s">
        <v>369</v>
      </c>
      <c r="R361" t="s">
        <v>8489</v>
      </c>
      <c r="S361" t="s">
        <v>287</v>
      </c>
      <c r="T361" t="b">
        <v>0</v>
      </c>
      <c r="U361" t="b">
        <v>0</v>
      </c>
      <c r="V361">
        <v>2</v>
      </c>
      <c r="W361">
        <v>90</v>
      </c>
      <c r="X361">
        <v>12</v>
      </c>
      <c r="AB361">
        <v>2</v>
      </c>
      <c r="AC361">
        <v>1</v>
      </c>
      <c r="AD361">
        <v>2</v>
      </c>
      <c r="AE361" t="s">
        <v>610</v>
      </c>
      <c r="AG361" t="s">
        <v>1937</v>
      </c>
      <c r="AH361" t="s">
        <v>896</v>
      </c>
    </row>
    <row r="362" spans="1:34" x14ac:dyDescent="0.25">
      <c r="A362">
        <v>3</v>
      </c>
      <c r="B362" t="s">
        <v>623</v>
      </c>
      <c r="C362" t="s">
        <v>627</v>
      </c>
      <c r="D362" t="s">
        <v>624</v>
      </c>
      <c r="E362" t="s">
        <v>625</v>
      </c>
      <c r="F362" t="s">
        <v>629</v>
      </c>
      <c r="G362" t="s">
        <v>11040</v>
      </c>
      <c r="H362" t="s">
        <v>897</v>
      </c>
      <c r="I362" t="s">
        <v>898</v>
      </c>
      <c r="J362">
        <v>2</v>
      </c>
      <c r="L362" t="s">
        <v>899</v>
      </c>
      <c r="M362" t="s">
        <v>900</v>
      </c>
      <c r="N362" t="s">
        <v>901</v>
      </c>
      <c r="O362" t="s">
        <v>2275</v>
      </c>
      <c r="P362" t="s">
        <v>154</v>
      </c>
      <c r="Q362" t="s">
        <v>148</v>
      </c>
      <c r="R362" t="s">
        <v>8659</v>
      </c>
      <c r="S362" t="s">
        <v>8664</v>
      </c>
      <c r="T362" t="b">
        <v>0</v>
      </c>
      <c r="U362" t="b">
        <v>0</v>
      </c>
      <c r="V362">
        <v>1</v>
      </c>
      <c r="W362">
        <v>135</v>
      </c>
      <c r="X362">
        <v>5</v>
      </c>
      <c r="AE362" t="s">
        <v>2271</v>
      </c>
      <c r="AG362" t="s">
        <v>2276</v>
      </c>
      <c r="AH362" t="s">
        <v>900</v>
      </c>
    </row>
    <row r="363" spans="1:34" x14ac:dyDescent="0.25">
      <c r="A363">
        <v>3</v>
      </c>
      <c r="B363" t="s">
        <v>623</v>
      </c>
      <c r="C363" t="s">
        <v>627</v>
      </c>
      <c r="D363" t="s">
        <v>624</v>
      </c>
      <c r="E363" t="s">
        <v>625</v>
      </c>
      <c r="F363" t="s">
        <v>629</v>
      </c>
      <c r="G363" t="s">
        <v>11040</v>
      </c>
      <c r="H363" t="s">
        <v>897</v>
      </c>
      <c r="I363" t="s">
        <v>898</v>
      </c>
      <c r="J363">
        <v>2</v>
      </c>
      <c r="L363" t="s">
        <v>899</v>
      </c>
      <c r="M363" t="s">
        <v>900</v>
      </c>
      <c r="N363" t="s">
        <v>901</v>
      </c>
      <c r="O363" t="s">
        <v>2277</v>
      </c>
      <c r="P363" t="s">
        <v>154</v>
      </c>
      <c r="Q363" t="s">
        <v>148</v>
      </c>
      <c r="R363" t="s">
        <v>8659</v>
      </c>
      <c r="S363" t="s">
        <v>8664</v>
      </c>
      <c r="T363" t="b">
        <v>0</v>
      </c>
      <c r="U363" t="b">
        <v>0</v>
      </c>
      <c r="V363">
        <v>2</v>
      </c>
      <c r="W363">
        <v>155</v>
      </c>
      <c r="X363">
        <v>5</v>
      </c>
      <c r="AE363" t="s">
        <v>1745</v>
      </c>
      <c r="AG363" t="s">
        <v>2278</v>
      </c>
      <c r="AH363" t="s">
        <v>2279</v>
      </c>
    </row>
    <row r="364" spans="1:34" x14ac:dyDescent="0.25">
      <c r="A364">
        <v>3</v>
      </c>
      <c r="B364" t="s">
        <v>623</v>
      </c>
      <c r="C364" t="s">
        <v>627</v>
      </c>
      <c r="D364" t="s">
        <v>624</v>
      </c>
      <c r="E364" t="s">
        <v>625</v>
      </c>
      <c r="F364" t="s">
        <v>629</v>
      </c>
      <c r="G364" t="s">
        <v>11040</v>
      </c>
      <c r="H364" t="s">
        <v>897</v>
      </c>
      <c r="I364" t="s">
        <v>898</v>
      </c>
      <c r="J364">
        <v>2</v>
      </c>
      <c r="L364" t="s">
        <v>899</v>
      </c>
      <c r="M364" t="s">
        <v>900</v>
      </c>
      <c r="N364" t="s">
        <v>901</v>
      </c>
      <c r="O364" t="s">
        <v>2280</v>
      </c>
      <c r="P364" t="s">
        <v>154</v>
      </c>
      <c r="Q364" t="s">
        <v>148</v>
      </c>
      <c r="R364" t="s">
        <v>8659</v>
      </c>
      <c r="S364" t="s">
        <v>8664</v>
      </c>
      <c r="T364" t="b">
        <v>0</v>
      </c>
      <c r="U364" t="b">
        <v>0</v>
      </c>
      <c r="V364">
        <v>3</v>
      </c>
      <c r="W364">
        <v>175</v>
      </c>
      <c r="X364">
        <v>4</v>
      </c>
      <c r="AE364" t="s">
        <v>610</v>
      </c>
      <c r="AG364" t="s">
        <v>2281</v>
      </c>
      <c r="AH364" t="s">
        <v>2282</v>
      </c>
    </row>
    <row r="365" spans="1:34" x14ac:dyDescent="0.25">
      <c r="A365">
        <v>3</v>
      </c>
      <c r="B365" t="s">
        <v>623</v>
      </c>
      <c r="C365" t="s">
        <v>627</v>
      </c>
      <c r="D365" t="s">
        <v>624</v>
      </c>
      <c r="E365" t="s">
        <v>625</v>
      </c>
      <c r="F365" t="s">
        <v>629</v>
      </c>
      <c r="G365" t="s">
        <v>11040</v>
      </c>
      <c r="H365" t="s">
        <v>897</v>
      </c>
      <c r="I365" t="s">
        <v>898</v>
      </c>
      <c r="J365">
        <v>2</v>
      </c>
      <c r="L365" t="s">
        <v>899</v>
      </c>
      <c r="M365" t="s">
        <v>900</v>
      </c>
      <c r="N365" t="s">
        <v>901</v>
      </c>
      <c r="O365" t="s">
        <v>2283</v>
      </c>
      <c r="P365" t="s">
        <v>154</v>
      </c>
      <c r="Q365" t="s">
        <v>148</v>
      </c>
      <c r="R365" t="s">
        <v>8659</v>
      </c>
      <c r="S365" t="s">
        <v>8664</v>
      </c>
      <c r="T365" t="b">
        <v>0</v>
      </c>
      <c r="U365" t="b">
        <v>0</v>
      </c>
      <c r="V365">
        <v>4</v>
      </c>
      <c r="W365">
        <v>175</v>
      </c>
      <c r="X365">
        <v>4</v>
      </c>
      <c r="AE365" t="s">
        <v>610</v>
      </c>
      <c r="AG365" t="s">
        <v>2281</v>
      </c>
      <c r="AH365" t="s">
        <v>2284</v>
      </c>
    </row>
    <row r="366" spans="1:34" x14ac:dyDescent="0.25">
      <c r="A366">
        <v>3</v>
      </c>
      <c r="B366" t="s">
        <v>623</v>
      </c>
      <c r="C366" t="s">
        <v>627</v>
      </c>
      <c r="D366" t="s">
        <v>624</v>
      </c>
      <c r="E366" t="s">
        <v>625</v>
      </c>
      <c r="F366" t="s">
        <v>629</v>
      </c>
      <c r="G366" t="s">
        <v>11040</v>
      </c>
      <c r="H366" t="s">
        <v>897</v>
      </c>
      <c r="I366" t="s">
        <v>898</v>
      </c>
      <c r="J366">
        <v>2</v>
      </c>
      <c r="L366" t="s">
        <v>899</v>
      </c>
      <c r="M366" t="s">
        <v>900</v>
      </c>
      <c r="N366" t="s">
        <v>901</v>
      </c>
      <c r="O366" t="s">
        <v>2285</v>
      </c>
      <c r="P366" t="s">
        <v>319</v>
      </c>
      <c r="Q366" t="s">
        <v>8646</v>
      </c>
      <c r="R366" t="s">
        <v>8646</v>
      </c>
      <c r="S366" t="s">
        <v>314</v>
      </c>
      <c r="T366" t="b">
        <v>1</v>
      </c>
      <c r="U366" t="b">
        <v>0</v>
      </c>
      <c r="V366">
        <v>1</v>
      </c>
      <c r="W366">
        <v>10</v>
      </c>
      <c r="X366">
        <v>8</v>
      </c>
      <c r="AB366">
        <v>1</v>
      </c>
      <c r="AE366" t="s">
        <v>2271</v>
      </c>
      <c r="AG366" t="s">
        <v>2286</v>
      </c>
      <c r="AH366" t="s">
        <v>2287</v>
      </c>
    </row>
    <row r="367" spans="1:34" x14ac:dyDescent="0.25">
      <c r="A367">
        <v>3</v>
      </c>
      <c r="B367" t="s">
        <v>623</v>
      </c>
      <c r="C367" t="s">
        <v>627</v>
      </c>
      <c r="D367" t="s">
        <v>624</v>
      </c>
      <c r="E367" t="s">
        <v>625</v>
      </c>
      <c r="F367" t="s">
        <v>629</v>
      </c>
      <c r="G367" t="s">
        <v>11040</v>
      </c>
      <c r="H367" t="s">
        <v>897</v>
      </c>
      <c r="I367" t="s">
        <v>898</v>
      </c>
      <c r="J367">
        <v>2</v>
      </c>
      <c r="L367" t="s">
        <v>899</v>
      </c>
      <c r="M367" t="s">
        <v>900</v>
      </c>
      <c r="N367" t="s">
        <v>901</v>
      </c>
      <c r="O367" t="s">
        <v>2288</v>
      </c>
      <c r="P367" t="s">
        <v>319</v>
      </c>
      <c r="Q367" t="s">
        <v>8646</v>
      </c>
      <c r="R367" t="s">
        <v>8646</v>
      </c>
      <c r="S367" t="s">
        <v>314</v>
      </c>
      <c r="T367" t="b">
        <v>1</v>
      </c>
      <c r="U367" t="b">
        <v>0</v>
      </c>
      <c r="V367">
        <v>2</v>
      </c>
      <c r="W367">
        <v>25</v>
      </c>
      <c r="X367">
        <v>8</v>
      </c>
      <c r="AB367">
        <v>2</v>
      </c>
      <c r="AC367">
        <v>0</v>
      </c>
      <c r="AD367">
        <v>1</v>
      </c>
      <c r="AE367" t="s">
        <v>2289</v>
      </c>
      <c r="AG367" t="s">
        <v>2290</v>
      </c>
      <c r="AH367" t="s">
        <v>2291</v>
      </c>
    </row>
    <row r="368" spans="1:34" x14ac:dyDescent="0.25">
      <c r="A368">
        <v>3</v>
      </c>
      <c r="B368" t="s">
        <v>623</v>
      </c>
      <c r="C368" t="s">
        <v>627</v>
      </c>
      <c r="D368" t="s">
        <v>624</v>
      </c>
      <c r="E368" t="s">
        <v>625</v>
      </c>
      <c r="F368" t="s">
        <v>629</v>
      </c>
      <c r="G368" t="s">
        <v>11040</v>
      </c>
      <c r="H368" t="s">
        <v>897</v>
      </c>
      <c r="I368" t="s">
        <v>898</v>
      </c>
      <c r="J368">
        <v>2</v>
      </c>
      <c r="L368" t="s">
        <v>899</v>
      </c>
      <c r="M368" t="s">
        <v>900</v>
      </c>
      <c r="N368" t="s">
        <v>901</v>
      </c>
      <c r="O368" t="s">
        <v>2292</v>
      </c>
      <c r="P368" t="s">
        <v>319</v>
      </c>
      <c r="Q368" t="s">
        <v>8646</v>
      </c>
      <c r="R368" t="s">
        <v>8646</v>
      </c>
      <c r="S368" t="s">
        <v>314</v>
      </c>
      <c r="T368" t="b">
        <v>1</v>
      </c>
      <c r="U368" t="b">
        <v>0</v>
      </c>
      <c r="V368">
        <v>3</v>
      </c>
      <c r="W368">
        <v>25</v>
      </c>
      <c r="X368">
        <v>8</v>
      </c>
      <c r="AB368">
        <v>2</v>
      </c>
      <c r="AC368">
        <v>0</v>
      </c>
      <c r="AD368">
        <v>1</v>
      </c>
      <c r="AE368" t="s">
        <v>2289</v>
      </c>
      <c r="AG368" t="s">
        <v>2290</v>
      </c>
      <c r="AH368" t="s">
        <v>2293</v>
      </c>
    </row>
    <row r="369" spans="1:34" x14ac:dyDescent="0.25">
      <c r="A369">
        <v>3</v>
      </c>
      <c r="B369" t="s">
        <v>623</v>
      </c>
      <c r="C369" t="s">
        <v>627</v>
      </c>
      <c r="D369" t="s">
        <v>624</v>
      </c>
      <c r="E369" t="s">
        <v>625</v>
      </c>
      <c r="F369" t="s">
        <v>629</v>
      </c>
      <c r="G369" t="s">
        <v>11040</v>
      </c>
      <c r="H369" t="s">
        <v>897</v>
      </c>
      <c r="I369" t="s">
        <v>898</v>
      </c>
      <c r="J369">
        <v>2</v>
      </c>
      <c r="L369" t="s">
        <v>899</v>
      </c>
      <c r="M369" t="s">
        <v>900</v>
      </c>
      <c r="N369" t="s">
        <v>901</v>
      </c>
      <c r="O369" t="s">
        <v>2294</v>
      </c>
      <c r="P369" t="s">
        <v>2295</v>
      </c>
      <c r="Q369" t="s">
        <v>148</v>
      </c>
      <c r="R369" t="s">
        <v>8659</v>
      </c>
      <c r="S369" t="s">
        <v>8645</v>
      </c>
      <c r="T369" t="b">
        <v>0</v>
      </c>
      <c r="U369" t="b">
        <v>0</v>
      </c>
      <c r="V369">
        <v>1</v>
      </c>
      <c r="W369">
        <v>50</v>
      </c>
      <c r="X369">
        <v>8</v>
      </c>
      <c r="AB369">
        <v>3</v>
      </c>
      <c r="AC369">
        <v>1</v>
      </c>
      <c r="AD369">
        <v>3</v>
      </c>
      <c r="AE369" t="s">
        <v>2289</v>
      </c>
      <c r="AG369" t="s">
        <v>2296</v>
      </c>
      <c r="AH369" t="s">
        <v>2297</v>
      </c>
    </row>
    <row r="370" spans="1:34" x14ac:dyDescent="0.25">
      <c r="A370">
        <v>3</v>
      </c>
      <c r="B370" t="s">
        <v>623</v>
      </c>
      <c r="C370" t="s">
        <v>627</v>
      </c>
      <c r="D370" t="s">
        <v>624</v>
      </c>
      <c r="E370" t="s">
        <v>625</v>
      </c>
      <c r="F370" t="s">
        <v>629</v>
      </c>
      <c r="G370" t="s">
        <v>11040</v>
      </c>
      <c r="H370" t="s">
        <v>897</v>
      </c>
      <c r="I370" t="s">
        <v>898</v>
      </c>
      <c r="J370">
        <v>2</v>
      </c>
      <c r="L370" t="s">
        <v>899</v>
      </c>
      <c r="M370" t="s">
        <v>900</v>
      </c>
      <c r="N370" t="s">
        <v>901</v>
      </c>
      <c r="O370" t="s">
        <v>2298</v>
      </c>
      <c r="P370" t="s">
        <v>2295</v>
      </c>
      <c r="Q370" t="s">
        <v>148</v>
      </c>
      <c r="R370" t="s">
        <v>8659</v>
      </c>
      <c r="S370" t="s">
        <v>8645</v>
      </c>
      <c r="T370" t="b">
        <v>0</v>
      </c>
      <c r="U370" t="b">
        <v>0</v>
      </c>
      <c r="V370">
        <v>2</v>
      </c>
      <c r="W370">
        <v>80</v>
      </c>
      <c r="X370">
        <v>8</v>
      </c>
      <c r="AB370">
        <v>3</v>
      </c>
      <c r="AC370">
        <v>1</v>
      </c>
      <c r="AD370">
        <v>3</v>
      </c>
      <c r="AE370" t="s">
        <v>2289</v>
      </c>
      <c r="AG370" t="s">
        <v>2296</v>
      </c>
      <c r="AH370" t="s">
        <v>2299</v>
      </c>
    </row>
    <row r="371" spans="1:34" x14ac:dyDescent="0.25">
      <c r="A371">
        <v>3</v>
      </c>
      <c r="B371" t="s">
        <v>623</v>
      </c>
      <c r="C371" t="s">
        <v>627</v>
      </c>
      <c r="D371" t="s">
        <v>624</v>
      </c>
      <c r="E371" t="s">
        <v>625</v>
      </c>
      <c r="F371" t="s">
        <v>629</v>
      </c>
      <c r="G371" t="s">
        <v>11040</v>
      </c>
      <c r="H371" t="s">
        <v>897</v>
      </c>
      <c r="I371" t="s">
        <v>898</v>
      </c>
      <c r="J371">
        <v>2</v>
      </c>
      <c r="L371" t="s">
        <v>899</v>
      </c>
      <c r="M371" t="s">
        <v>900</v>
      </c>
      <c r="N371" t="s">
        <v>901</v>
      </c>
      <c r="O371" t="s">
        <v>2300</v>
      </c>
      <c r="P371" t="s">
        <v>2295</v>
      </c>
      <c r="Q371" t="s">
        <v>148</v>
      </c>
      <c r="R371" t="s">
        <v>8659</v>
      </c>
      <c r="S371" t="s">
        <v>8645</v>
      </c>
      <c r="T371" t="b">
        <v>0</v>
      </c>
      <c r="U371" t="b">
        <v>0</v>
      </c>
      <c r="V371">
        <v>3</v>
      </c>
      <c r="W371">
        <v>90</v>
      </c>
      <c r="X371">
        <v>7</v>
      </c>
      <c r="AB371">
        <v>3</v>
      </c>
      <c r="AC371">
        <v>1</v>
      </c>
      <c r="AD371">
        <v>3</v>
      </c>
      <c r="AE371" t="s">
        <v>610</v>
      </c>
      <c r="AG371" t="s">
        <v>2301</v>
      </c>
      <c r="AH371" t="s">
        <v>2302</v>
      </c>
    </row>
    <row r="372" spans="1:34" x14ac:dyDescent="0.25">
      <c r="A372">
        <v>3</v>
      </c>
      <c r="B372" t="s">
        <v>623</v>
      </c>
      <c r="C372" t="s">
        <v>627</v>
      </c>
      <c r="D372" t="s">
        <v>624</v>
      </c>
      <c r="E372" t="s">
        <v>625</v>
      </c>
      <c r="F372" t="s">
        <v>629</v>
      </c>
      <c r="G372" t="s">
        <v>11040</v>
      </c>
      <c r="H372" t="s">
        <v>897</v>
      </c>
      <c r="I372" t="s">
        <v>898</v>
      </c>
      <c r="J372">
        <v>2</v>
      </c>
      <c r="L372" t="s">
        <v>899</v>
      </c>
      <c r="M372" t="s">
        <v>900</v>
      </c>
      <c r="N372" t="s">
        <v>901</v>
      </c>
      <c r="O372" t="s">
        <v>2303</v>
      </c>
      <c r="P372" t="s">
        <v>238</v>
      </c>
      <c r="Q372" t="s">
        <v>8650</v>
      </c>
      <c r="R372" t="s">
        <v>8637</v>
      </c>
      <c r="S372" t="s">
        <v>8643</v>
      </c>
      <c r="T372" t="b">
        <v>0</v>
      </c>
      <c r="U372" t="b">
        <v>0</v>
      </c>
      <c r="V372">
        <v>1</v>
      </c>
      <c r="W372">
        <v>50</v>
      </c>
      <c r="X372">
        <v>10</v>
      </c>
      <c r="AB372">
        <v>3</v>
      </c>
      <c r="AC372">
        <v>1</v>
      </c>
      <c r="AD372">
        <v>2</v>
      </c>
      <c r="AE372" t="s">
        <v>618</v>
      </c>
      <c r="AG372" t="s">
        <v>2304</v>
      </c>
      <c r="AH372" t="s">
        <v>2305</v>
      </c>
    </row>
    <row r="373" spans="1:34" x14ac:dyDescent="0.25">
      <c r="A373">
        <v>3</v>
      </c>
      <c r="B373" t="s">
        <v>623</v>
      </c>
      <c r="C373" t="s">
        <v>627</v>
      </c>
      <c r="D373" t="s">
        <v>624</v>
      </c>
      <c r="E373" t="s">
        <v>625</v>
      </c>
      <c r="F373" t="s">
        <v>629</v>
      </c>
      <c r="G373" t="s">
        <v>11040</v>
      </c>
      <c r="H373" t="s">
        <v>897</v>
      </c>
      <c r="I373" t="s">
        <v>898</v>
      </c>
      <c r="J373">
        <v>2</v>
      </c>
      <c r="L373" t="s">
        <v>899</v>
      </c>
      <c r="M373" t="s">
        <v>900</v>
      </c>
      <c r="N373" t="s">
        <v>901</v>
      </c>
      <c r="O373" t="s">
        <v>2306</v>
      </c>
      <c r="P373" t="s">
        <v>238</v>
      </c>
      <c r="Q373" t="s">
        <v>8650</v>
      </c>
      <c r="R373" t="s">
        <v>8637</v>
      </c>
      <c r="S373" t="s">
        <v>8643</v>
      </c>
      <c r="T373" t="b">
        <v>0</v>
      </c>
      <c r="U373" t="b">
        <v>0</v>
      </c>
      <c r="V373">
        <v>2</v>
      </c>
      <c r="W373">
        <v>57.5</v>
      </c>
      <c r="X373">
        <v>9</v>
      </c>
      <c r="AB373">
        <v>2</v>
      </c>
      <c r="AC373">
        <v>1</v>
      </c>
      <c r="AD373">
        <v>3</v>
      </c>
      <c r="AE373" t="s">
        <v>1888</v>
      </c>
      <c r="AG373" t="s">
        <v>2307</v>
      </c>
      <c r="AH373" t="s">
        <v>2308</v>
      </c>
    </row>
    <row r="374" spans="1:34" x14ac:dyDescent="0.25">
      <c r="A374">
        <v>3</v>
      </c>
      <c r="B374" t="s">
        <v>623</v>
      </c>
      <c r="C374" t="s">
        <v>627</v>
      </c>
      <c r="D374" t="s">
        <v>624</v>
      </c>
      <c r="E374" t="s">
        <v>625</v>
      </c>
      <c r="F374" t="s">
        <v>629</v>
      </c>
      <c r="G374" t="s">
        <v>11040</v>
      </c>
      <c r="H374" t="s">
        <v>897</v>
      </c>
      <c r="I374" t="s">
        <v>898</v>
      </c>
      <c r="J374">
        <v>2</v>
      </c>
      <c r="L374" t="s">
        <v>899</v>
      </c>
      <c r="M374" t="s">
        <v>900</v>
      </c>
      <c r="N374" t="s">
        <v>901</v>
      </c>
      <c r="O374" t="s">
        <v>2309</v>
      </c>
      <c r="P374" t="s">
        <v>238</v>
      </c>
      <c r="Q374" t="s">
        <v>8650</v>
      </c>
      <c r="R374" t="s">
        <v>8637</v>
      </c>
      <c r="S374" t="s">
        <v>8643</v>
      </c>
      <c r="T374" t="b">
        <v>0</v>
      </c>
      <c r="U374" t="b">
        <v>0</v>
      </c>
      <c r="V374">
        <v>3</v>
      </c>
      <c r="W374">
        <v>50</v>
      </c>
      <c r="X374">
        <v>10</v>
      </c>
      <c r="AB374">
        <v>2</v>
      </c>
      <c r="AC374">
        <v>1</v>
      </c>
      <c r="AD374">
        <v>3</v>
      </c>
      <c r="AE374" t="s">
        <v>1888</v>
      </c>
      <c r="AG374" t="s">
        <v>2307</v>
      </c>
      <c r="AH374" t="s">
        <v>2310</v>
      </c>
    </row>
    <row r="375" spans="1:34" x14ac:dyDescent="0.25">
      <c r="A375">
        <v>3</v>
      </c>
      <c r="B375" t="s">
        <v>623</v>
      </c>
      <c r="C375" t="s">
        <v>627</v>
      </c>
      <c r="D375" t="s">
        <v>624</v>
      </c>
      <c r="E375" t="s">
        <v>625</v>
      </c>
      <c r="F375" t="s">
        <v>629</v>
      </c>
      <c r="G375" t="s">
        <v>11040</v>
      </c>
      <c r="H375" t="s">
        <v>897</v>
      </c>
      <c r="I375" t="s">
        <v>898</v>
      </c>
      <c r="J375">
        <v>2</v>
      </c>
      <c r="L375" t="s">
        <v>899</v>
      </c>
      <c r="M375" t="s">
        <v>900</v>
      </c>
      <c r="N375" t="s">
        <v>901</v>
      </c>
      <c r="O375" t="s">
        <v>2311</v>
      </c>
      <c r="P375" t="s">
        <v>238</v>
      </c>
      <c r="Q375" t="s">
        <v>8650</v>
      </c>
      <c r="R375" t="s">
        <v>8637</v>
      </c>
      <c r="S375" t="s">
        <v>8643</v>
      </c>
      <c r="T375" t="b">
        <v>0</v>
      </c>
      <c r="U375" t="b">
        <v>0</v>
      </c>
      <c r="V375">
        <v>4</v>
      </c>
      <c r="W375">
        <v>52.5</v>
      </c>
      <c r="X375">
        <v>10</v>
      </c>
      <c r="AB375">
        <v>2</v>
      </c>
      <c r="AC375">
        <v>1</v>
      </c>
      <c r="AD375">
        <v>3</v>
      </c>
      <c r="AE375" t="s">
        <v>1888</v>
      </c>
      <c r="AG375" t="s">
        <v>2307</v>
      </c>
      <c r="AH375" t="s">
        <v>2312</v>
      </c>
    </row>
    <row r="376" spans="1:34" x14ac:dyDescent="0.25">
      <c r="A376">
        <v>3</v>
      </c>
      <c r="B376" t="s">
        <v>623</v>
      </c>
      <c r="C376" t="s">
        <v>627</v>
      </c>
      <c r="D376" t="s">
        <v>624</v>
      </c>
      <c r="E376" t="s">
        <v>625</v>
      </c>
      <c r="F376" t="s">
        <v>629</v>
      </c>
      <c r="G376" t="s">
        <v>11040</v>
      </c>
      <c r="H376" t="s">
        <v>897</v>
      </c>
      <c r="I376" t="s">
        <v>898</v>
      </c>
      <c r="J376">
        <v>2</v>
      </c>
      <c r="L376" t="s">
        <v>899</v>
      </c>
      <c r="M376" t="s">
        <v>900</v>
      </c>
      <c r="N376" t="s">
        <v>901</v>
      </c>
      <c r="O376" t="s">
        <v>2313</v>
      </c>
      <c r="P376" t="s">
        <v>217</v>
      </c>
      <c r="Q376" t="s">
        <v>8650</v>
      </c>
      <c r="R376" t="s">
        <v>8637</v>
      </c>
      <c r="S376" t="s">
        <v>8645</v>
      </c>
      <c r="T376" t="b">
        <v>1</v>
      </c>
      <c r="U376" t="b">
        <v>0</v>
      </c>
      <c r="V376">
        <v>1</v>
      </c>
      <c r="W376">
        <v>10</v>
      </c>
      <c r="X376">
        <v>12</v>
      </c>
      <c r="AB376">
        <v>1</v>
      </c>
      <c r="AC376">
        <v>1</v>
      </c>
      <c r="AD376">
        <v>3</v>
      </c>
      <c r="AE376" t="s">
        <v>2289</v>
      </c>
      <c r="AG376" t="s">
        <v>2314</v>
      </c>
      <c r="AH376" t="s">
        <v>2315</v>
      </c>
    </row>
    <row r="377" spans="1:34" x14ac:dyDescent="0.25">
      <c r="A377">
        <v>3</v>
      </c>
      <c r="B377" t="s">
        <v>623</v>
      </c>
      <c r="C377" t="s">
        <v>627</v>
      </c>
      <c r="D377" t="s">
        <v>624</v>
      </c>
      <c r="E377" t="s">
        <v>625</v>
      </c>
      <c r="F377" t="s">
        <v>629</v>
      </c>
      <c r="G377" t="s">
        <v>11040</v>
      </c>
      <c r="H377" t="s">
        <v>897</v>
      </c>
      <c r="I377" t="s">
        <v>898</v>
      </c>
      <c r="J377">
        <v>2</v>
      </c>
      <c r="L377" t="s">
        <v>899</v>
      </c>
      <c r="M377" t="s">
        <v>900</v>
      </c>
      <c r="N377" t="s">
        <v>901</v>
      </c>
      <c r="O377" t="s">
        <v>2316</v>
      </c>
      <c r="P377" t="s">
        <v>217</v>
      </c>
      <c r="Q377" t="s">
        <v>8650</v>
      </c>
      <c r="R377" t="s">
        <v>8637</v>
      </c>
      <c r="S377" t="s">
        <v>8645</v>
      </c>
      <c r="T377" t="b">
        <v>1</v>
      </c>
      <c r="U377" t="b">
        <v>0</v>
      </c>
      <c r="V377">
        <v>2</v>
      </c>
      <c r="W377">
        <v>12.5</v>
      </c>
      <c r="X377">
        <v>12</v>
      </c>
      <c r="AB377">
        <v>1</v>
      </c>
      <c r="AC377">
        <v>1</v>
      </c>
      <c r="AD377">
        <v>3</v>
      </c>
      <c r="AE377" t="s">
        <v>1888</v>
      </c>
      <c r="AG377" t="s">
        <v>2317</v>
      </c>
      <c r="AH377" t="s">
        <v>901</v>
      </c>
    </row>
    <row r="378" spans="1:34" x14ac:dyDescent="0.25">
      <c r="A378">
        <v>3</v>
      </c>
      <c r="B378" t="s">
        <v>623</v>
      </c>
      <c r="C378" t="s">
        <v>627</v>
      </c>
      <c r="D378" t="s">
        <v>624</v>
      </c>
      <c r="E378" t="s">
        <v>625</v>
      </c>
      <c r="F378" t="s">
        <v>629</v>
      </c>
      <c r="G378" t="s">
        <v>11040</v>
      </c>
      <c r="H378" t="s">
        <v>902</v>
      </c>
      <c r="I378" t="s">
        <v>903</v>
      </c>
      <c r="J378">
        <v>3</v>
      </c>
      <c r="L378" t="s">
        <v>904</v>
      </c>
      <c r="M378" t="s">
        <v>905</v>
      </c>
      <c r="N378" t="s">
        <v>906</v>
      </c>
      <c r="O378" t="s">
        <v>2318</v>
      </c>
      <c r="P378" t="s">
        <v>41</v>
      </c>
      <c r="Q378" t="s">
        <v>25</v>
      </c>
      <c r="R378" t="s">
        <v>25</v>
      </c>
      <c r="S378" t="s">
        <v>26</v>
      </c>
      <c r="T378" t="b">
        <v>0</v>
      </c>
      <c r="U378" t="b">
        <v>0</v>
      </c>
      <c r="V378">
        <v>1</v>
      </c>
      <c r="W378">
        <v>60</v>
      </c>
      <c r="X378">
        <v>10</v>
      </c>
      <c r="AB378">
        <v>2</v>
      </c>
      <c r="AC378">
        <v>1</v>
      </c>
      <c r="AD378">
        <v>2</v>
      </c>
      <c r="AE378" t="s">
        <v>1745</v>
      </c>
      <c r="AG378" t="s">
        <v>2319</v>
      </c>
      <c r="AH378" t="s">
        <v>905</v>
      </c>
    </row>
    <row r="379" spans="1:34" x14ac:dyDescent="0.25">
      <c r="A379">
        <v>3</v>
      </c>
      <c r="B379" t="s">
        <v>623</v>
      </c>
      <c r="C379" t="s">
        <v>627</v>
      </c>
      <c r="D379" t="s">
        <v>624</v>
      </c>
      <c r="E379" t="s">
        <v>625</v>
      </c>
      <c r="F379" t="s">
        <v>629</v>
      </c>
      <c r="G379" t="s">
        <v>11040</v>
      </c>
      <c r="H379" t="s">
        <v>902</v>
      </c>
      <c r="I379" t="s">
        <v>903</v>
      </c>
      <c r="J379">
        <v>3</v>
      </c>
      <c r="L379" t="s">
        <v>904</v>
      </c>
      <c r="M379" t="s">
        <v>905</v>
      </c>
      <c r="N379" t="s">
        <v>906</v>
      </c>
      <c r="O379" t="s">
        <v>2320</v>
      </c>
      <c r="P379" t="s">
        <v>41</v>
      </c>
      <c r="Q379" t="s">
        <v>25</v>
      </c>
      <c r="R379" t="s">
        <v>25</v>
      </c>
      <c r="S379" t="s">
        <v>26</v>
      </c>
      <c r="T379" t="b">
        <v>0</v>
      </c>
      <c r="U379" t="b">
        <v>0</v>
      </c>
      <c r="V379">
        <v>2</v>
      </c>
      <c r="W379">
        <v>60</v>
      </c>
      <c r="X379">
        <v>10</v>
      </c>
      <c r="AB379">
        <v>2</v>
      </c>
      <c r="AC379">
        <v>1</v>
      </c>
      <c r="AD379">
        <v>2</v>
      </c>
      <c r="AE379" t="s">
        <v>1745</v>
      </c>
      <c r="AG379" t="s">
        <v>1932</v>
      </c>
      <c r="AH379" t="s">
        <v>2321</v>
      </c>
    </row>
    <row r="380" spans="1:34" x14ac:dyDescent="0.25">
      <c r="A380">
        <v>3</v>
      </c>
      <c r="B380" t="s">
        <v>623</v>
      </c>
      <c r="C380" t="s">
        <v>627</v>
      </c>
      <c r="D380" t="s">
        <v>624</v>
      </c>
      <c r="E380" t="s">
        <v>625</v>
      </c>
      <c r="F380" t="s">
        <v>629</v>
      </c>
      <c r="G380" t="s">
        <v>11040</v>
      </c>
      <c r="H380" t="s">
        <v>902</v>
      </c>
      <c r="I380" t="s">
        <v>903</v>
      </c>
      <c r="J380">
        <v>3</v>
      </c>
      <c r="L380" t="s">
        <v>904</v>
      </c>
      <c r="M380" t="s">
        <v>905</v>
      </c>
      <c r="N380" t="s">
        <v>906</v>
      </c>
      <c r="O380" t="s">
        <v>2322</v>
      </c>
      <c r="P380" t="s">
        <v>41</v>
      </c>
      <c r="Q380" t="s">
        <v>25</v>
      </c>
      <c r="R380" t="s">
        <v>25</v>
      </c>
      <c r="S380" t="s">
        <v>26</v>
      </c>
      <c r="T380" t="b">
        <v>0</v>
      </c>
      <c r="U380" t="b">
        <v>0</v>
      </c>
      <c r="V380">
        <v>3</v>
      </c>
      <c r="W380">
        <v>60</v>
      </c>
      <c r="X380">
        <v>10</v>
      </c>
      <c r="AB380">
        <v>2</v>
      </c>
      <c r="AC380">
        <v>1</v>
      </c>
      <c r="AD380">
        <v>2</v>
      </c>
      <c r="AE380" t="s">
        <v>1745</v>
      </c>
      <c r="AG380" t="s">
        <v>1932</v>
      </c>
      <c r="AH380" t="s">
        <v>2323</v>
      </c>
    </row>
    <row r="381" spans="1:34" x14ac:dyDescent="0.25">
      <c r="A381">
        <v>3</v>
      </c>
      <c r="B381" t="s">
        <v>623</v>
      </c>
      <c r="C381" t="s">
        <v>627</v>
      </c>
      <c r="D381" t="s">
        <v>624</v>
      </c>
      <c r="E381" t="s">
        <v>625</v>
      </c>
      <c r="F381" t="s">
        <v>629</v>
      </c>
      <c r="G381" t="s">
        <v>11040</v>
      </c>
      <c r="H381" t="s">
        <v>902</v>
      </c>
      <c r="I381" t="s">
        <v>903</v>
      </c>
      <c r="J381">
        <v>3</v>
      </c>
      <c r="L381" t="s">
        <v>904</v>
      </c>
      <c r="M381" t="s">
        <v>905</v>
      </c>
      <c r="N381" t="s">
        <v>906</v>
      </c>
      <c r="O381" t="s">
        <v>2324</v>
      </c>
      <c r="P381" t="s">
        <v>41</v>
      </c>
      <c r="Q381" t="s">
        <v>25</v>
      </c>
      <c r="R381" t="s">
        <v>25</v>
      </c>
      <c r="S381" t="s">
        <v>26</v>
      </c>
      <c r="T381" t="b">
        <v>0</v>
      </c>
      <c r="U381" t="b">
        <v>0</v>
      </c>
      <c r="V381">
        <v>4</v>
      </c>
      <c r="W381">
        <v>60</v>
      </c>
      <c r="X381">
        <v>10</v>
      </c>
      <c r="AB381">
        <v>2</v>
      </c>
      <c r="AC381">
        <v>1</v>
      </c>
      <c r="AD381">
        <v>2</v>
      </c>
      <c r="AE381" t="s">
        <v>1745</v>
      </c>
      <c r="AG381" t="s">
        <v>2325</v>
      </c>
      <c r="AH381" t="s">
        <v>2326</v>
      </c>
    </row>
    <row r="382" spans="1:34" x14ac:dyDescent="0.25">
      <c r="A382">
        <v>3</v>
      </c>
      <c r="B382" t="s">
        <v>623</v>
      </c>
      <c r="C382" t="s">
        <v>627</v>
      </c>
      <c r="D382" t="s">
        <v>624</v>
      </c>
      <c r="E382" t="s">
        <v>625</v>
      </c>
      <c r="F382" t="s">
        <v>629</v>
      </c>
      <c r="G382" t="s">
        <v>11040</v>
      </c>
      <c r="H382" t="s">
        <v>902</v>
      </c>
      <c r="I382" t="s">
        <v>903</v>
      </c>
      <c r="J382">
        <v>3</v>
      </c>
      <c r="L382" t="s">
        <v>904</v>
      </c>
      <c r="M382" t="s">
        <v>905</v>
      </c>
      <c r="N382" t="s">
        <v>906</v>
      </c>
      <c r="O382" t="s">
        <v>2327</v>
      </c>
      <c r="P382" t="s">
        <v>45</v>
      </c>
      <c r="Q382" t="s">
        <v>25</v>
      </c>
      <c r="R382" t="s">
        <v>25</v>
      </c>
      <c r="S382" t="s">
        <v>26</v>
      </c>
      <c r="T382" t="b">
        <v>1</v>
      </c>
      <c r="U382" t="b">
        <v>0</v>
      </c>
      <c r="V382">
        <v>1</v>
      </c>
      <c r="W382">
        <v>150</v>
      </c>
      <c r="X382">
        <v>10</v>
      </c>
      <c r="AB382">
        <v>2</v>
      </c>
      <c r="AC382">
        <v>1</v>
      </c>
      <c r="AD382">
        <v>2</v>
      </c>
      <c r="AE382" t="s">
        <v>1745</v>
      </c>
      <c r="AG382" t="s">
        <v>2328</v>
      </c>
      <c r="AH382" t="s">
        <v>2329</v>
      </c>
    </row>
    <row r="383" spans="1:34" x14ac:dyDescent="0.25">
      <c r="A383">
        <v>3</v>
      </c>
      <c r="B383" t="s">
        <v>623</v>
      </c>
      <c r="C383" t="s">
        <v>627</v>
      </c>
      <c r="D383" t="s">
        <v>624</v>
      </c>
      <c r="E383" t="s">
        <v>625</v>
      </c>
      <c r="F383" t="s">
        <v>629</v>
      </c>
      <c r="G383" t="s">
        <v>11040</v>
      </c>
      <c r="H383" t="s">
        <v>902</v>
      </c>
      <c r="I383" t="s">
        <v>903</v>
      </c>
      <c r="J383">
        <v>3</v>
      </c>
      <c r="L383" t="s">
        <v>904</v>
      </c>
      <c r="M383" t="s">
        <v>905</v>
      </c>
      <c r="N383" t="s">
        <v>906</v>
      </c>
      <c r="O383" t="s">
        <v>2330</v>
      </c>
      <c r="P383" t="s">
        <v>45</v>
      </c>
      <c r="Q383" t="s">
        <v>25</v>
      </c>
      <c r="R383" t="s">
        <v>25</v>
      </c>
      <c r="S383" t="s">
        <v>26</v>
      </c>
      <c r="T383" t="b">
        <v>1</v>
      </c>
      <c r="U383" t="b">
        <v>0</v>
      </c>
      <c r="V383">
        <v>2</v>
      </c>
      <c r="W383">
        <v>160</v>
      </c>
      <c r="X383">
        <v>10</v>
      </c>
      <c r="AB383">
        <v>2</v>
      </c>
      <c r="AC383">
        <v>1</v>
      </c>
      <c r="AD383">
        <v>2</v>
      </c>
      <c r="AE383" t="s">
        <v>1745</v>
      </c>
      <c r="AG383" t="s">
        <v>2328</v>
      </c>
      <c r="AH383" t="s">
        <v>2331</v>
      </c>
    </row>
    <row r="384" spans="1:34" x14ac:dyDescent="0.25">
      <c r="A384">
        <v>3</v>
      </c>
      <c r="B384" t="s">
        <v>623</v>
      </c>
      <c r="C384" t="s">
        <v>627</v>
      </c>
      <c r="D384" t="s">
        <v>624</v>
      </c>
      <c r="E384" t="s">
        <v>625</v>
      </c>
      <c r="F384" t="s">
        <v>629</v>
      </c>
      <c r="G384" t="s">
        <v>11040</v>
      </c>
      <c r="H384" t="s">
        <v>902</v>
      </c>
      <c r="I384" t="s">
        <v>903</v>
      </c>
      <c r="J384">
        <v>3</v>
      </c>
      <c r="L384" t="s">
        <v>904</v>
      </c>
      <c r="M384" t="s">
        <v>905</v>
      </c>
      <c r="N384" t="s">
        <v>906</v>
      </c>
      <c r="O384" t="s">
        <v>2332</v>
      </c>
      <c r="P384" t="s">
        <v>45</v>
      </c>
      <c r="Q384" t="s">
        <v>25</v>
      </c>
      <c r="R384" t="s">
        <v>25</v>
      </c>
      <c r="S384" t="s">
        <v>26</v>
      </c>
      <c r="T384" t="b">
        <v>1</v>
      </c>
      <c r="U384" t="b">
        <v>0</v>
      </c>
      <c r="V384">
        <v>3</v>
      </c>
      <c r="W384">
        <v>160</v>
      </c>
      <c r="X384">
        <v>8</v>
      </c>
      <c r="AB384">
        <v>2</v>
      </c>
      <c r="AC384">
        <v>1</v>
      </c>
      <c r="AD384">
        <v>3</v>
      </c>
      <c r="AE384" t="s">
        <v>1745</v>
      </c>
      <c r="AG384" t="s">
        <v>2333</v>
      </c>
      <c r="AH384" t="s">
        <v>2334</v>
      </c>
    </row>
    <row r="385" spans="1:34" x14ac:dyDescent="0.25">
      <c r="A385">
        <v>3</v>
      </c>
      <c r="B385" t="s">
        <v>623</v>
      </c>
      <c r="C385" t="s">
        <v>627</v>
      </c>
      <c r="D385" t="s">
        <v>624</v>
      </c>
      <c r="E385" t="s">
        <v>625</v>
      </c>
      <c r="F385" t="s">
        <v>629</v>
      </c>
      <c r="G385" t="s">
        <v>11040</v>
      </c>
      <c r="H385" t="s">
        <v>902</v>
      </c>
      <c r="I385" t="s">
        <v>903</v>
      </c>
      <c r="J385">
        <v>3</v>
      </c>
      <c r="L385" t="s">
        <v>904</v>
      </c>
      <c r="M385" t="s">
        <v>905</v>
      </c>
      <c r="N385" t="s">
        <v>906</v>
      </c>
      <c r="O385" t="s">
        <v>2335</v>
      </c>
      <c r="P385" t="s">
        <v>45</v>
      </c>
      <c r="Q385" t="s">
        <v>25</v>
      </c>
      <c r="R385" t="s">
        <v>25</v>
      </c>
      <c r="S385" t="s">
        <v>26</v>
      </c>
      <c r="T385" t="b">
        <v>1</v>
      </c>
      <c r="U385" t="b">
        <v>0</v>
      </c>
      <c r="V385">
        <v>4</v>
      </c>
      <c r="W385">
        <v>170</v>
      </c>
      <c r="X385">
        <v>8</v>
      </c>
      <c r="AB385">
        <v>2</v>
      </c>
      <c r="AC385">
        <v>1</v>
      </c>
      <c r="AD385">
        <v>3</v>
      </c>
      <c r="AE385" t="s">
        <v>1888</v>
      </c>
      <c r="AG385" t="s">
        <v>2336</v>
      </c>
      <c r="AH385" t="s">
        <v>2337</v>
      </c>
    </row>
    <row r="386" spans="1:34" x14ac:dyDescent="0.25">
      <c r="A386">
        <v>3</v>
      </c>
      <c r="B386" t="s">
        <v>623</v>
      </c>
      <c r="C386" t="s">
        <v>627</v>
      </c>
      <c r="D386" t="s">
        <v>624</v>
      </c>
      <c r="E386" t="s">
        <v>625</v>
      </c>
      <c r="F386" t="s">
        <v>629</v>
      </c>
      <c r="G386" t="s">
        <v>11040</v>
      </c>
      <c r="H386" t="s">
        <v>902</v>
      </c>
      <c r="I386" t="s">
        <v>903</v>
      </c>
      <c r="J386">
        <v>3</v>
      </c>
      <c r="L386" t="s">
        <v>904</v>
      </c>
      <c r="M386" t="s">
        <v>905</v>
      </c>
      <c r="N386" t="s">
        <v>906</v>
      </c>
      <c r="O386" t="s">
        <v>2338</v>
      </c>
      <c r="P386" t="s">
        <v>63</v>
      </c>
      <c r="Q386" t="s">
        <v>25</v>
      </c>
      <c r="R386" t="s">
        <v>25</v>
      </c>
      <c r="S386" t="s">
        <v>26</v>
      </c>
      <c r="T386" t="b">
        <v>1</v>
      </c>
      <c r="U386" t="b">
        <v>0</v>
      </c>
      <c r="V386">
        <v>1</v>
      </c>
      <c r="W386">
        <v>70</v>
      </c>
      <c r="X386">
        <v>10</v>
      </c>
      <c r="AB386">
        <v>2</v>
      </c>
      <c r="AC386">
        <v>1</v>
      </c>
      <c r="AD386">
        <v>3</v>
      </c>
      <c r="AE386" t="s">
        <v>618</v>
      </c>
      <c r="AG386" t="s">
        <v>2339</v>
      </c>
      <c r="AH386" t="s">
        <v>2340</v>
      </c>
    </row>
    <row r="387" spans="1:34" x14ac:dyDescent="0.25">
      <c r="A387">
        <v>3</v>
      </c>
      <c r="B387" t="s">
        <v>623</v>
      </c>
      <c r="C387" t="s">
        <v>627</v>
      </c>
      <c r="D387" t="s">
        <v>624</v>
      </c>
      <c r="E387" t="s">
        <v>625</v>
      </c>
      <c r="F387" t="s">
        <v>629</v>
      </c>
      <c r="G387" t="s">
        <v>11040</v>
      </c>
      <c r="H387" t="s">
        <v>902</v>
      </c>
      <c r="I387" t="s">
        <v>903</v>
      </c>
      <c r="J387">
        <v>3</v>
      </c>
      <c r="L387" t="s">
        <v>904</v>
      </c>
      <c r="M387" t="s">
        <v>905</v>
      </c>
      <c r="N387" t="s">
        <v>906</v>
      </c>
      <c r="O387" t="s">
        <v>2341</v>
      </c>
      <c r="P387" t="s">
        <v>63</v>
      </c>
      <c r="Q387" t="s">
        <v>25</v>
      </c>
      <c r="R387" t="s">
        <v>25</v>
      </c>
      <c r="S387" t="s">
        <v>26</v>
      </c>
      <c r="T387" t="b">
        <v>1</v>
      </c>
      <c r="U387" t="b">
        <v>0</v>
      </c>
      <c r="V387">
        <v>2</v>
      </c>
      <c r="W387">
        <v>80</v>
      </c>
      <c r="X387">
        <v>10</v>
      </c>
      <c r="AB387">
        <v>2</v>
      </c>
      <c r="AC387">
        <v>1</v>
      </c>
      <c r="AD387">
        <v>3</v>
      </c>
      <c r="AE387" t="s">
        <v>618</v>
      </c>
      <c r="AG387" t="s">
        <v>2342</v>
      </c>
      <c r="AH387" t="s">
        <v>2343</v>
      </c>
    </row>
    <row r="388" spans="1:34" x14ac:dyDescent="0.25">
      <c r="A388">
        <v>3</v>
      </c>
      <c r="B388" t="s">
        <v>623</v>
      </c>
      <c r="C388" t="s">
        <v>627</v>
      </c>
      <c r="D388" t="s">
        <v>624</v>
      </c>
      <c r="E388" t="s">
        <v>625</v>
      </c>
      <c r="F388" t="s">
        <v>629</v>
      </c>
      <c r="G388" t="s">
        <v>11040</v>
      </c>
      <c r="H388" t="s">
        <v>902</v>
      </c>
      <c r="I388" t="s">
        <v>903</v>
      </c>
      <c r="J388">
        <v>3</v>
      </c>
      <c r="L388" t="s">
        <v>904</v>
      </c>
      <c r="M388" t="s">
        <v>905</v>
      </c>
      <c r="N388" t="s">
        <v>906</v>
      </c>
      <c r="O388" t="s">
        <v>2344</v>
      </c>
      <c r="P388" t="s">
        <v>63</v>
      </c>
      <c r="Q388" t="s">
        <v>25</v>
      </c>
      <c r="R388" t="s">
        <v>25</v>
      </c>
      <c r="S388" t="s">
        <v>26</v>
      </c>
      <c r="T388" t="b">
        <v>1</v>
      </c>
      <c r="U388" t="b">
        <v>0</v>
      </c>
      <c r="V388">
        <v>3</v>
      </c>
      <c r="W388">
        <v>90</v>
      </c>
      <c r="X388">
        <v>9</v>
      </c>
      <c r="AB388">
        <v>2</v>
      </c>
      <c r="AC388">
        <v>1</v>
      </c>
      <c r="AD388">
        <v>3</v>
      </c>
      <c r="AE388" t="s">
        <v>610</v>
      </c>
      <c r="AG388" t="s">
        <v>2345</v>
      </c>
      <c r="AH388" t="s">
        <v>2346</v>
      </c>
    </row>
    <row r="389" spans="1:34" x14ac:dyDescent="0.25">
      <c r="A389">
        <v>3</v>
      </c>
      <c r="B389" t="s">
        <v>623</v>
      </c>
      <c r="C389" t="s">
        <v>627</v>
      </c>
      <c r="D389" t="s">
        <v>624</v>
      </c>
      <c r="E389" t="s">
        <v>625</v>
      </c>
      <c r="F389" t="s">
        <v>629</v>
      </c>
      <c r="G389" t="s">
        <v>11040</v>
      </c>
      <c r="H389" t="s">
        <v>902</v>
      </c>
      <c r="I389" t="s">
        <v>903</v>
      </c>
      <c r="J389">
        <v>3</v>
      </c>
      <c r="L389" t="s">
        <v>904</v>
      </c>
      <c r="M389" t="s">
        <v>905</v>
      </c>
      <c r="N389" t="s">
        <v>906</v>
      </c>
      <c r="O389" t="s">
        <v>2347</v>
      </c>
      <c r="P389" t="s">
        <v>91</v>
      </c>
      <c r="Q389" t="s">
        <v>8644</v>
      </c>
      <c r="R389" t="s">
        <v>8488</v>
      </c>
      <c r="S389" t="s">
        <v>8643</v>
      </c>
      <c r="T389" t="b">
        <v>1</v>
      </c>
      <c r="U389" t="b">
        <v>0</v>
      </c>
      <c r="V389">
        <v>1</v>
      </c>
      <c r="W389">
        <v>25</v>
      </c>
      <c r="X389">
        <v>10</v>
      </c>
      <c r="AB389">
        <v>2</v>
      </c>
      <c r="AC389">
        <v>1</v>
      </c>
      <c r="AD389">
        <v>2</v>
      </c>
      <c r="AE389" t="s">
        <v>1745</v>
      </c>
      <c r="AG389" t="s">
        <v>1932</v>
      </c>
      <c r="AH389" t="s">
        <v>2348</v>
      </c>
    </row>
    <row r="390" spans="1:34" x14ac:dyDescent="0.25">
      <c r="A390">
        <v>3</v>
      </c>
      <c r="B390" t="s">
        <v>623</v>
      </c>
      <c r="C390" t="s">
        <v>627</v>
      </c>
      <c r="D390" t="s">
        <v>624</v>
      </c>
      <c r="E390" t="s">
        <v>625</v>
      </c>
      <c r="F390" t="s">
        <v>629</v>
      </c>
      <c r="G390" t="s">
        <v>11040</v>
      </c>
      <c r="H390" t="s">
        <v>902</v>
      </c>
      <c r="I390" t="s">
        <v>903</v>
      </c>
      <c r="J390">
        <v>3</v>
      </c>
      <c r="L390" t="s">
        <v>904</v>
      </c>
      <c r="M390" t="s">
        <v>905</v>
      </c>
      <c r="N390" t="s">
        <v>906</v>
      </c>
      <c r="O390" t="s">
        <v>2349</v>
      </c>
      <c r="P390" t="s">
        <v>91</v>
      </c>
      <c r="Q390" t="s">
        <v>8644</v>
      </c>
      <c r="R390" t="s">
        <v>8488</v>
      </c>
      <c r="S390" t="s">
        <v>8643</v>
      </c>
      <c r="T390" t="b">
        <v>1</v>
      </c>
      <c r="U390" t="b">
        <v>0</v>
      </c>
      <c r="V390">
        <v>2</v>
      </c>
      <c r="W390">
        <v>25</v>
      </c>
      <c r="X390">
        <v>10</v>
      </c>
      <c r="AB390">
        <v>2</v>
      </c>
      <c r="AC390">
        <v>1</v>
      </c>
      <c r="AD390">
        <v>3</v>
      </c>
      <c r="AE390" t="s">
        <v>610</v>
      </c>
      <c r="AG390" t="s">
        <v>2350</v>
      </c>
      <c r="AH390" t="s">
        <v>2351</v>
      </c>
    </row>
    <row r="391" spans="1:34" x14ac:dyDescent="0.25">
      <c r="A391">
        <v>3</v>
      </c>
      <c r="B391" t="s">
        <v>623</v>
      </c>
      <c r="C391" t="s">
        <v>627</v>
      </c>
      <c r="D391" t="s">
        <v>624</v>
      </c>
      <c r="E391" t="s">
        <v>625</v>
      </c>
      <c r="F391" t="s">
        <v>629</v>
      </c>
      <c r="G391" t="s">
        <v>11040</v>
      </c>
      <c r="H391" t="s">
        <v>902</v>
      </c>
      <c r="I391" t="s">
        <v>903</v>
      </c>
      <c r="J391">
        <v>3</v>
      </c>
      <c r="L391" t="s">
        <v>904</v>
      </c>
      <c r="M391" t="s">
        <v>905</v>
      </c>
      <c r="N391" t="s">
        <v>906</v>
      </c>
      <c r="O391" t="s">
        <v>2352</v>
      </c>
      <c r="P391" t="s">
        <v>91</v>
      </c>
      <c r="Q391" t="s">
        <v>8644</v>
      </c>
      <c r="R391" t="s">
        <v>8488</v>
      </c>
      <c r="S391" t="s">
        <v>8643</v>
      </c>
      <c r="T391" t="b">
        <v>1</v>
      </c>
      <c r="U391" t="b">
        <v>0</v>
      </c>
      <c r="V391">
        <v>3</v>
      </c>
      <c r="W391">
        <v>25</v>
      </c>
      <c r="X391">
        <v>10</v>
      </c>
      <c r="AB391">
        <v>2</v>
      </c>
      <c r="AC391">
        <v>1</v>
      </c>
      <c r="AD391">
        <v>3</v>
      </c>
      <c r="AE391" t="s">
        <v>610</v>
      </c>
      <c r="AG391" t="s">
        <v>2350</v>
      </c>
      <c r="AH391" t="s">
        <v>2353</v>
      </c>
    </row>
    <row r="392" spans="1:34" x14ac:dyDescent="0.25">
      <c r="A392">
        <v>3</v>
      </c>
      <c r="B392" t="s">
        <v>623</v>
      </c>
      <c r="C392" t="s">
        <v>627</v>
      </c>
      <c r="D392" t="s">
        <v>624</v>
      </c>
      <c r="E392" t="s">
        <v>625</v>
      </c>
      <c r="F392" t="s">
        <v>629</v>
      </c>
      <c r="G392" t="s">
        <v>11040</v>
      </c>
      <c r="H392" t="s">
        <v>902</v>
      </c>
      <c r="I392" t="s">
        <v>903</v>
      </c>
      <c r="J392">
        <v>3</v>
      </c>
      <c r="L392" t="s">
        <v>904</v>
      </c>
      <c r="M392" t="s">
        <v>905</v>
      </c>
      <c r="N392" t="s">
        <v>906</v>
      </c>
      <c r="O392" t="s">
        <v>2354</v>
      </c>
      <c r="P392" t="s">
        <v>108</v>
      </c>
      <c r="Q392" t="s">
        <v>8644</v>
      </c>
      <c r="R392" t="s">
        <v>8488</v>
      </c>
      <c r="S392" t="s">
        <v>8643</v>
      </c>
      <c r="T392" t="b">
        <v>0</v>
      </c>
      <c r="U392" t="b">
        <v>0</v>
      </c>
      <c r="V392">
        <v>1</v>
      </c>
      <c r="W392">
        <v>15</v>
      </c>
      <c r="X392">
        <v>15</v>
      </c>
      <c r="AB392">
        <v>3</v>
      </c>
      <c r="AC392">
        <v>1</v>
      </c>
      <c r="AD392">
        <v>3</v>
      </c>
      <c r="AE392" t="s">
        <v>1745</v>
      </c>
      <c r="AG392" t="s">
        <v>2355</v>
      </c>
      <c r="AH392" t="s">
        <v>2356</v>
      </c>
    </row>
    <row r="393" spans="1:34" x14ac:dyDescent="0.25">
      <c r="A393">
        <v>3</v>
      </c>
      <c r="B393" t="s">
        <v>623</v>
      </c>
      <c r="C393" t="s">
        <v>627</v>
      </c>
      <c r="D393" t="s">
        <v>624</v>
      </c>
      <c r="E393" t="s">
        <v>625</v>
      </c>
      <c r="F393" t="s">
        <v>629</v>
      </c>
      <c r="G393" t="s">
        <v>11040</v>
      </c>
      <c r="H393" t="s">
        <v>902</v>
      </c>
      <c r="I393" t="s">
        <v>903</v>
      </c>
      <c r="J393">
        <v>3</v>
      </c>
      <c r="L393" t="s">
        <v>904</v>
      </c>
      <c r="M393" t="s">
        <v>905</v>
      </c>
      <c r="N393" t="s">
        <v>906</v>
      </c>
      <c r="O393" t="s">
        <v>2357</v>
      </c>
      <c r="P393" t="s">
        <v>108</v>
      </c>
      <c r="Q393" t="s">
        <v>8644</v>
      </c>
      <c r="R393" t="s">
        <v>8488</v>
      </c>
      <c r="S393" t="s">
        <v>8643</v>
      </c>
      <c r="T393" t="b">
        <v>0</v>
      </c>
      <c r="U393" t="b">
        <v>0</v>
      </c>
      <c r="V393">
        <v>2</v>
      </c>
      <c r="W393">
        <v>15</v>
      </c>
      <c r="X393">
        <v>15</v>
      </c>
      <c r="AB393">
        <v>3</v>
      </c>
      <c r="AC393">
        <v>1</v>
      </c>
      <c r="AD393">
        <v>3</v>
      </c>
      <c r="AE393" t="s">
        <v>1745</v>
      </c>
      <c r="AG393" t="s">
        <v>2358</v>
      </c>
      <c r="AH393" t="s">
        <v>2359</v>
      </c>
    </row>
    <row r="394" spans="1:34" x14ac:dyDescent="0.25">
      <c r="A394">
        <v>3</v>
      </c>
      <c r="B394" t="s">
        <v>623</v>
      </c>
      <c r="C394" t="s">
        <v>627</v>
      </c>
      <c r="D394" t="s">
        <v>624</v>
      </c>
      <c r="E394" t="s">
        <v>625</v>
      </c>
      <c r="F394" t="s">
        <v>629</v>
      </c>
      <c r="G394" t="s">
        <v>11040</v>
      </c>
      <c r="H394" t="s">
        <v>902</v>
      </c>
      <c r="I394" t="s">
        <v>903</v>
      </c>
      <c r="J394">
        <v>3</v>
      </c>
      <c r="L394" t="s">
        <v>904</v>
      </c>
      <c r="M394" t="s">
        <v>905</v>
      </c>
      <c r="N394" t="s">
        <v>906</v>
      </c>
      <c r="O394" t="s">
        <v>2360</v>
      </c>
      <c r="P394" t="s">
        <v>15</v>
      </c>
      <c r="Q394" t="s">
        <v>2</v>
      </c>
      <c r="R394" t="s">
        <v>2</v>
      </c>
      <c r="S394" t="s">
        <v>8646</v>
      </c>
      <c r="T394" t="b">
        <v>1</v>
      </c>
      <c r="U394" t="b">
        <v>1</v>
      </c>
      <c r="V394">
        <v>1</v>
      </c>
      <c r="W394">
        <v>50</v>
      </c>
      <c r="Y394">
        <v>60</v>
      </c>
      <c r="AF394" t="s">
        <v>2361</v>
      </c>
      <c r="AG394" t="s">
        <v>2362</v>
      </c>
      <c r="AH394" t="s">
        <v>2363</v>
      </c>
    </row>
    <row r="395" spans="1:34" x14ac:dyDescent="0.25">
      <c r="A395">
        <v>3</v>
      </c>
      <c r="B395" t="s">
        <v>623</v>
      </c>
      <c r="C395" t="s">
        <v>627</v>
      </c>
      <c r="D395" t="s">
        <v>624</v>
      </c>
      <c r="E395" t="s">
        <v>625</v>
      </c>
      <c r="F395" t="s">
        <v>629</v>
      </c>
      <c r="G395" t="s">
        <v>11040</v>
      </c>
      <c r="H395" t="s">
        <v>902</v>
      </c>
      <c r="I395" t="s">
        <v>903</v>
      </c>
      <c r="J395">
        <v>3</v>
      </c>
      <c r="L395" t="s">
        <v>904</v>
      </c>
      <c r="M395" t="s">
        <v>905</v>
      </c>
      <c r="N395" t="s">
        <v>906</v>
      </c>
      <c r="O395" t="s">
        <v>2364</v>
      </c>
      <c r="P395" t="s">
        <v>15</v>
      </c>
      <c r="Q395" t="s">
        <v>2</v>
      </c>
      <c r="R395" t="s">
        <v>2</v>
      </c>
      <c r="S395" t="s">
        <v>8646</v>
      </c>
      <c r="T395" t="b">
        <v>1</v>
      </c>
      <c r="U395" t="b">
        <v>1</v>
      </c>
      <c r="V395">
        <v>2</v>
      </c>
      <c r="W395">
        <v>50</v>
      </c>
      <c r="Y395">
        <v>60</v>
      </c>
      <c r="AF395" t="s">
        <v>2361</v>
      </c>
      <c r="AG395" t="s">
        <v>2365</v>
      </c>
      <c r="AH395" t="s">
        <v>2366</v>
      </c>
    </row>
    <row r="396" spans="1:34" x14ac:dyDescent="0.25">
      <c r="A396">
        <v>3</v>
      </c>
      <c r="B396" t="s">
        <v>623</v>
      </c>
      <c r="C396" t="s">
        <v>627</v>
      </c>
      <c r="D396" t="s">
        <v>624</v>
      </c>
      <c r="E396" t="s">
        <v>625</v>
      </c>
      <c r="F396" t="s">
        <v>629</v>
      </c>
      <c r="G396" t="s">
        <v>11040</v>
      </c>
      <c r="H396" t="s">
        <v>902</v>
      </c>
      <c r="I396" t="s">
        <v>903</v>
      </c>
      <c r="J396">
        <v>3</v>
      </c>
      <c r="L396" t="s">
        <v>904</v>
      </c>
      <c r="M396" t="s">
        <v>905</v>
      </c>
      <c r="N396" t="s">
        <v>906</v>
      </c>
      <c r="O396" t="s">
        <v>2367</v>
      </c>
      <c r="P396" t="s">
        <v>15</v>
      </c>
      <c r="Q396" t="s">
        <v>2</v>
      </c>
      <c r="R396" t="s">
        <v>2</v>
      </c>
      <c r="S396" t="s">
        <v>8646</v>
      </c>
      <c r="T396" t="b">
        <v>1</v>
      </c>
      <c r="U396" t="b">
        <v>1</v>
      </c>
      <c r="V396">
        <v>3</v>
      </c>
      <c r="W396">
        <v>50</v>
      </c>
      <c r="Y396">
        <v>60</v>
      </c>
      <c r="AF396" t="s">
        <v>2368</v>
      </c>
      <c r="AG396" t="s">
        <v>2369</v>
      </c>
      <c r="AH396" t="s">
        <v>2370</v>
      </c>
    </row>
    <row r="397" spans="1:34" x14ac:dyDescent="0.25">
      <c r="A397">
        <v>3</v>
      </c>
      <c r="B397" t="s">
        <v>623</v>
      </c>
      <c r="C397" t="s">
        <v>627</v>
      </c>
      <c r="D397" t="s">
        <v>624</v>
      </c>
      <c r="E397" t="s">
        <v>625</v>
      </c>
      <c r="F397" t="s">
        <v>629</v>
      </c>
      <c r="G397" t="s">
        <v>11040</v>
      </c>
      <c r="H397" t="s">
        <v>902</v>
      </c>
      <c r="I397" t="s">
        <v>903</v>
      </c>
      <c r="J397">
        <v>3</v>
      </c>
      <c r="L397" t="s">
        <v>904</v>
      </c>
      <c r="M397" t="s">
        <v>905</v>
      </c>
      <c r="N397" t="s">
        <v>906</v>
      </c>
      <c r="O397" t="s">
        <v>2371</v>
      </c>
      <c r="P397" t="s">
        <v>15</v>
      </c>
      <c r="Q397" t="s">
        <v>2</v>
      </c>
      <c r="R397" t="s">
        <v>2</v>
      </c>
      <c r="S397" t="s">
        <v>8646</v>
      </c>
      <c r="T397" t="b">
        <v>1</v>
      </c>
      <c r="U397" t="b">
        <v>1</v>
      </c>
      <c r="V397">
        <v>4</v>
      </c>
      <c r="W397">
        <v>50</v>
      </c>
      <c r="Y397">
        <v>60</v>
      </c>
      <c r="AF397" t="s">
        <v>2368</v>
      </c>
      <c r="AG397" t="s">
        <v>2372</v>
      </c>
      <c r="AH397" t="s">
        <v>2373</v>
      </c>
    </row>
    <row r="398" spans="1:34" x14ac:dyDescent="0.25">
      <c r="A398">
        <v>3</v>
      </c>
      <c r="B398" t="s">
        <v>623</v>
      </c>
      <c r="C398" t="s">
        <v>627</v>
      </c>
      <c r="D398" t="s">
        <v>624</v>
      </c>
      <c r="E398" t="s">
        <v>625</v>
      </c>
      <c r="F398" t="s">
        <v>629</v>
      </c>
      <c r="G398" t="s">
        <v>11040</v>
      </c>
      <c r="H398" t="s">
        <v>902</v>
      </c>
      <c r="I398" t="s">
        <v>903</v>
      </c>
      <c r="J398">
        <v>3</v>
      </c>
      <c r="L398" t="s">
        <v>904</v>
      </c>
      <c r="M398" t="s">
        <v>905</v>
      </c>
      <c r="N398" t="s">
        <v>906</v>
      </c>
      <c r="O398" t="s">
        <v>2374</v>
      </c>
      <c r="P398" t="s">
        <v>15</v>
      </c>
      <c r="Q398" t="s">
        <v>2</v>
      </c>
      <c r="R398" t="s">
        <v>2</v>
      </c>
      <c r="S398" t="s">
        <v>8646</v>
      </c>
      <c r="T398" t="b">
        <v>1</v>
      </c>
      <c r="U398" t="b">
        <v>1</v>
      </c>
      <c r="V398">
        <v>5</v>
      </c>
      <c r="W398">
        <v>50</v>
      </c>
      <c r="Y398">
        <v>57.599999999999994</v>
      </c>
      <c r="AF398" t="s">
        <v>2375</v>
      </c>
      <c r="AG398" t="s">
        <v>2376</v>
      </c>
      <c r="AH398" t="s">
        <v>2377</v>
      </c>
    </row>
    <row r="399" spans="1:34" x14ac:dyDescent="0.25">
      <c r="A399">
        <v>3</v>
      </c>
      <c r="B399" t="s">
        <v>623</v>
      </c>
      <c r="C399" t="s">
        <v>627</v>
      </c>
      <c r="D399" t="s">
        <v>624</v>
      </c>
      <c r="E399" t="s">
        <v>625</v>
      </c>
      <c r="F399" t="s">
        <v>629</v>
      </c>
      <c r="G399" t="s">
        <v>11040</v>
      </c>
      <c r="H399" t="s">
        <v>902</v>
      </c>
      <c r="I399" t="s">
        <v>903</v>
      </c>
      <c r="J399">
        <v>3</v>
      </c>
      <c r="L399" t="s">
        <v>904</v>
      </c>
      <c r="M399" t="s">
        <v>905</v>
      </c>
      <c r="N399" t="s">
        <v>906</v>
      </c>
      <c r="O399" t="s">
        <v>2378</v>
      </c>
      <c r="P399" t="s">
        <v>15</v>
      </c>
      <c r="Q399" t="s">
        <v>2</v>
      </c>
      <c r="R399" t="s">
        <v>2</v>
      </c>
      <c r="S399" t="s">
        <v>8646</v>
      </c>
      <c r="T399" t="b">
        <v>1</v>
      </c>
      <c r="U399" t="b">
        <v>1</v>
      </c>
      <c r="V399">
        <v>6</v>
      </c>
      <c r="W399">
        <v>50</v>
      </c>
      <c r="Y399">
        <v>60</v>
      </c>
      <c r="AF399" t="s">
        <v>2375</v>
      </c>
      <c r="AG399" t="s">
        <v>1435</v>
      </c>
      <c r="AH399" t="s">
        <v>906</v>
      </c>
    </row>
    <row r="400" spans="1:34" x14ac:dyDescent="0.25">
      <c r="A400">
        <v>3</v>
      </c>
      <c r="B400" t="s">
        <v>623</v>
      </c>
      <c r="C400" t="s">
        <v>627</v>
      </c>
      <c r="D400" t="s">
        <v>624</v>
      </c>
      <c r="E400" t="s">
        <v>625</v>
      </c>
      <c r="F400" t="s">
        <v>629</v>
      </c>
      <c r="G400" t="s">
        <v>11040</v>
      </c>
      <c r="H400" t="s">
        <v>907</v>
      </c>
      <c r="I400" t="s">
        <v>908</v>
      </c>
      <c r="J400">
        <v>4</v>
      </c>
      <c r="L400" t="s">
        <v>909</v>
      </c>
      <c r="M400" t="s">
        <v>910</v>
      </c>
      <c r="N400" t="s">
        <v>911</v>
      </c>
      <c r="O400" t="s">
        <v>2379</v>
      </c>
      <c r="P400" t="s">
        <v>112</v>
      </c>
      <c r="Q400" t="s">
        <v>8644</v>
      </c>
      <c r="R400" t="s">
        <v>8488</v>
      </c>
      <c r="S400" t="s">
        <v>8643</v>
      </c>
      <c r="T400" t="b">
        <v>0</v>
      </c>
      <c r="U400" t="b">
        <v>0</v>
      </c>
      <c r="V400">
        <v>1</v>
      </c>
      <c r="W400">
        <v>40</v>
      </c>
      <c r="X400">
        <v>13</v>
      </c>
      <c r="AB400">
        <v>2</v>
      </c>
      <c r="AC400">
        <v>1</v>
      </c>
      <c r="AD400">
        <v>3</v>
      </c>
      <c r="AE400" t="s">
        <v>1745</v>
      </c>
      <c r="AG400" t="s">
        <v>2380</v>
      </c>
      <c r="AH400" t="s">
        <v>910</v>
      </c>
    </row>
    <row r="401" spans="1:34" x14ac:dyDescent="0.25">
      <c r="A401">
        <v>3</v>
      </c>
      <c r="B401" t="s">
        <v>623</v>
      </c>
      <c r="C401" t="s">
        <v>627</v>
      </c>
      <c r="D401" t="s">
        <v>624</v>
      </c>
      <c r="E401" t="s">
        <v>625</v>
      </c>
      <c r="F401" t="s">
        <v>629</v>
      </c>
      <c r="G401" t="s">
        <v>11040</v>
      </c>
      <c r="H401" t="s">
        <v>907</v>
      </c>
      <c r="I401" t="s">
        <v>908</v>
      </c>
      <c r="J401">
        <v>4</v>
      </c>
      <c r="L401" t="s">
        <v>909</v>
      </c>
      <c r="M401" t="s">
        <v>910</v>
      </c>
      <c r="N401" t="s">
        <v>911</v>
      </c>
      <c r="O401" t="s">
        <v>2381</v>
      </c>
      <c r="P401" t="s">
        <v>112</v>
      </c>
      <c r="Q401" t="s">
        <v>8644</v>
      </c>
      <c r="R401" t="s">
        <v>8488</v>
      </c>
      <c r="S401" t="s">
        <v>8643</v>
      </c>
      <c r="T401" t="b">
        <v>0</v>
      </c>
      <c r="U401" t="b">
        <v>0</v>
      </c>
      <c r="V401">
        <v>2</v>
      </c>
      <c r="W401">
        <v>40</v>
      </c>
      <c r="X401">
        <v>12</v>
      </c>
      <c r="AB401">
        <v>1</v>
      </c>
      <c r="AC401">
        <v>1</v>
      </c>
      <c r="AD401">
        <v>3</v>
      </c>
      <c r="AE401" t="s">
        <v>610</v>
      </c>
      <c r="AG401" t="s">
        <v>2382</v>
      </c>
      <c r="AH401" t="s">
        <v>2383</v>
      </c>
    </row>
    <row r="402" spans="1:34" x14ac:dyDescent="0.25">
      <c r="A402">
        <v>3</v>
      </c>
      <c r="B402" t="s">
        <v>623</v>
      </c>
      <c r="C402" t="s">
        <v>627</v>
      </c>
      <c r="D402" t="s">
        <v>624</v>
      </c>
      <c r="E402" t="s">
        <v>625</v>
      </c>
      <c r="F402" t="s">
        <v>629</v>
      </c>
      <c r="G402" t="s">
        <v>11040</v>
      </c>
      <c r="H402" t="s">
        <v>907</v>
      </c>
      <c r="I402" t="s">
        <v>908</v>
      </c>
      <c r="J402">
        <v>4</v>
      </c>
      <c r="L402" t="s">
        <v>909</v>
      </c>
      <c r="M402" t="s">
        <v>910</v>
      </c>
      <c r="N402" t="s">
        <v>911</v>
      </c>
      <c r="O402" t="s">
        <v>2384</v>
      </c>
      <c r="P402" t="s">
        <v>112</v>
      </c>
      <c r="Q402" t="s">
        <v>8644</v>
      </c>
      <c r="R402" t="s">
        <v>8488</v>
      </c>
      <c r="S402" t="s">
        <v>8643</v>
      </c>
      <c r="T402" t="b">
        <v>0</v>
      </c>
      <c r="U402" t="b">
        <v>0</v>
      </c>
      <c r="V402">
        <v>3</v>
      </c>
      <c r="W402">
        <v>40</v>
      </c>
      <c r="X402">
        <v>11</v>
      </c>
      <c r="AC402">
        <v>1</v>
      </c>
      <c r="AD402">
        <v>3</v>
      </c>
      <c r="AE402" t="s">
        <v>1888</v>
      </c>
      <c r="AG402" t="s">
        <v>2385</v>
      </c>
      <c r="AH402" t="s">
        <v>2386</v>
      </c>
    </row>
    <row r="403" spans="1:34" x14ac:dyDescent="0.25">
      <c r="A403">
        <v>3</v>
      </c>
      <c r="B403" t="s">
        <v>623</v>
      </c>
      <c r="C403" t="s">
        <v>627</v>
      </c>
      <c r="D403" t="s">
        <v>624</v>
      </c>
      <c r="E403" t="s">
        <v>625</v>
      </c>
      <c r="F403" t="s">
        <v>629</v>
      </c>
      <c r="G403" t="s">
        <v>11040</v>
      </c>
      <c r="H403" t="s">
        <v>907</v>
      </c>
      <c r="I403" t="s">
        <v>908</v>
      </c>
      <c r="J403">
        <v>4</v>
      </c>
      <c r="L403" t="s">
        <v>909</v>
      </c>
      <c r="M403" t="s">
        <v>910</v>
      </c>
      <c r="N403" t="s">
        <v>911</v>
      </c>
      <c r="O403" t="s">
        <v>2387</v>
      </c>
      <c r="P403" t="s">
        <v>112</v>
      </c>
      <c r="Q403" t="s">
        <v>8644</v>
      </c>
      <c r="R403" t="s">
        <v>8488</v>
      </c>
      <c r="S403" t="s">
        <v>8643</v>
      </c>
      <c r="T403" t="b">
        <v>0</v>
      </c>
      <c r="U403" t="b">
        <v>0</v>
      </c>
      <c r="V403">
        <v>4</v>
      </c>
      <c r="W403">
        <v>40</v>
      </c>
      <c r="X403">
        <v>10</v>
      </c>
      <c r="AC403">
        <v>1</v>
      </c>
      <c r="AD403">
        <v>3</v>
      </c>
      <c r="AE403" t="s">
        <v>1888</v>
      </c>
      <c r="AG403" t="s">
        <v>2385</v>
      </c>
      <c r="AH403" t="s">
        <v>2388</v>
      </c>
    </row>
    <row r="404" spans="1:34" x14ac:dyDescent="0.25">
      <c r="A404">
        <v>3</v>
      </c>
      <c r="B404" t="s">
        <v>623</v>
      </c>
      <c r="C404" t="s">
        <v>627</v>
      </c>
      <c r="D404" t="s">
        <v>624</v>
      </c>
      <c r="E404" t="s">
        <v>625</v>
      </c>
      <c r="F404" t="s">
        <v>629</v>
      </c>
      <c r="G404" t="s">
        <v>11040</v>
      </c>
      <c r="H404" t="s">
        <v>907</v>
      </c>
      <c r="I404" t="s">
        <v>908</v>
      </c>
      <c r="J404">
        <v>4</v>
      </c>
      <c r="L404" t="s">
        <v>909</v>
      </c>
      <c r="M404" t="s">
        <v>910</v>
      </c>
      <c r="N404" t="s">
        <v>911</v>
      </c>
      <c r="O404" t="s">
        <v>2389</v>
      </c>
      <c r="P404" t="s">
        <v>214</v>
      </c>
      <c r="Q404" t="s">
        <v>8650</v>
      </c>
      <c r="R404" t="s">
        <v>8637</v>
      </c>
      <c r="S404" t="s">
        <v>8643</v>
      </c>
      <c r="T404" t="b">
        <v>0</v>
      </c>
      <c r="U404" t="b">
        <v>0</v>
      </c>
      <c r="V404">
        <v>1</v>
      </c>
      <c r="W404">
        <v>42.5</v>
      </c>
      <c r="X404">
        <v>12</v>
      </c>
      <c r="AB404">
        <v>2</v>
      </c>
      <c r="AC404">
        <v>1</v>
      </c>
      <c r="AD404">
        <v>2</v>
      </c>
      <c r="AE404" t="s">
        <v>1745</v>
      </c>
      <c r="AG404" t="s">
        <v>2390</v>
      </c>
      <c r="AH404" t="s">
        <v>2391</v>
      </c>
    </row>
    <row r="405" spans="1:34" x14ac:dyDescent="0.25">
      <c r="A405">
        <v>3</v>
      </c>
      <c r="B405" t="s">
        <v>623</v>
      </c>
      <c r="C405" t="s">
        <v>627</v>
      </c>
      <c r="D405" t="s">
        <v>624</v>
      </c>
      <c r="E405" t="s">
        <v>625</v>
      </c>
      <c r="F405" t="s">
        <v>629</v>
      </c>
      <c r="G405" t="s">
        <v>11040</v>
      </c>
      <c r="H405" t="s">
        <v>907</v>
      </c>
      <c r="I405" t="s">
        <v>908</v>
      </c>
      <c r="J405">
        <v>4</v>
      </c>
      <c r="L405" t="s">
        <v>909</v>
      </c>
      <c r="M405" t="s">
        <v>910</v>
      </c>
      <c r="N405" t="s">
        <v>911</v>
      </c>
      <c r="O405" t="s">
        <v>2392</v>
      </c>
      <c r="P405" t="s">
        <v>214</v>
      </c>
      <c r="Q405" t="s">
        <v>8650</v>
      </c>
      <c r="R405" t="s">
        <v>8637</v>
      </c>
      <c r="S405" t="s">
        <v>8643</v>
      </c>
      <c r="T405" t="b">
        <v>0</v>
      </c>
      <c r="U405" t="b">
        <v>0</v>
      </c>
      <c r="V405">
        <v>2</v>
      </c>
      <c r="W405">
        <v>42.5</v>
      </c>
      <c r="X405">
        <v>11</v>
      </c>
      <c r="AB405">
        <v>2</v>
      </c>
      <c r="AC405">
        <v>1</v>
      </c>
      <c r="AD405">
        <v>2</v>
      </c>
      <c r="AE405" t="s">
        <v>610</v>
      </c>
      <c r="AG405" t="s">
        <v>2393</v>
      </c>
      <c r="AH405" t="s">
        <v>2394</v>
      </c>
    </row>
    <row r="406" spans="1:34" x14ac:dyDescent="0.25">
      <c r="A406">
        <v>3</v>
      </c>
      <c r="B406" t="s">
        <v>623</v>
      </c>
      <c r="C406" t="s">
        <v>627</v>
      </c>
      <c r="D406" t="s">
        <v>624</v>
      </c>
      <c r="E406" t="s">
        <v>625</v>
      </c>
      <c r="F406" t="s">
        <v>629</v>
      </c>
      <c r="G406" t="s">
        <v>11040</v>
      </c>
      <c r="H406" t="s">
        <v>907</v>
      </c>
      <c r="I406" t="s">
        <v>908</v>
      </c>
      <c r="J406">
        <v>4</v>
      </c>
      <c r="L406" t="s">
        <v>909</v>
      </c>
      <c r="M406" t="s">
        <v>910</v>
      </c>
      <c r="N406" t="s">
        <v>911</v>
      </c>
      <c r="O406" t="s">
        <v>2395</v>
      </c>
      <c r="P406" t="s">
        <v>214</v>
      </c>
      <c r="Q406" t="s">
        <v>8650</v>
      </c>
      <c r="R406" t="s">
        <v>8637</v>
      </c>
      <c r="S406" t="s">
        <v>8643</v>
      </c>
      <c r="T406" t="b">
        <v>0</v>
      </c>
      <c r="U406" t="b">
        <v>0</v>
      </c>
      <c r="V406">
        <v>3</v>
      </c>
      <c r="W406">
        <v>42.5</v>
      </c>
      <c r="X406">
        <v>9</v>
      </c>
      <c r="AB406">
        <v>2</v>
      </c>
      <c r="AC406">
        <v>1</v>
      </c>
      <c r="AD406">
        <v>2</v>
      </c>
      <c r="AE406" t="s">
        <v>1646</v>
      </c>
      <c r="AG406" t="s">
        <v>2396</v>
      </c>
      <c r="AH406" t="s">
        <v>2397</v>
      </c>
    </row>
    <row r="407" spans="1:34" x14ac:dyDescent="0.25">
      <c r="A407">
        <v>3</v>
      </c>
      <c r="B407" t="s">
        <v>623</v>
      </c>
      <c r="C407" t="s">
        <v>627</v>
      </c>
      <c r="D407" t="s">
        <v>624</v>
      </c>
      <c r="E407" t="s">
        <v>625</v>
      </c>
      <c r="F407" t="s">
        <v>629</v>
      </c>
      <c r="G407" t="s">
        <v>11040</v>
      </c>
      <c r="H407" t="s">
        <v>907</v>
      </c>
      <c r="I407" t="s">
        <v>908</v>
      </c>
      <c r="J407">
        <v>4</v>
      </c>
      <c r="L407" t="s">
        <v>909</v>
      </c>
      <c r="M407" t="s">
        <v>910</v>
      </c>
      <c r="N407" t="s">
        <v>911</v>
      </c>
      <c r="O407" t="s">
        <v>2398</v>
      </c>
      <c r="P407" t="s">
        <v>214</v>
      </c>
      <c r="Q407" t="s">
        <v>8650</v>
      </c>
      <c r="R407" t="s">
        <v>8637</v>
      </c>
      <c r="S407" t="s">
        <v>8643</v>
      </c>
      <c r="T407" t="b">
        <v>0</v>
      </c>
      <c r="U407" t="b">
        <v>0</v>
      </c>
      <c r="V407">
        <v>4</v>
      </c>
      <c r="W407">
        <v>42.5</v>
      </c>
      <c r="X407">
        <v>8</v>
      </c>
      <c r="AB407">
        <v>2</v>
      </c>
      <c r="AC407">
        <v>1</v>
      </c>
      <c r="AD407">
        <v>2</v>
      </c>
      <c r="AE407" t="s">
        <v>1646</v>
      </c>
      <c r="AG407" t="s">
        <v>2396</v>
      </c>
      <c r="AH407" t="s">
        <v>2399</v>
      </c>
    </row>
    <row r="408" spans="1:34" x14ac:dyDescent="0.25">
      <c r="A408">
        <v>3</v>
      </c>
      <c r="B408" t="s">
        <v>623</v>
      </c>
      <c r="C408" t="s">
        <v>627</v>
      </c>
      <c r="D408" t="s">
        <v>624</v>
      </c>
      <c r="E408" t="s">
        <v>625</v>
      </c>
      <c r="F408" t="s">
        <v>629</v>
      </c>
      <c r="G408" t="s">
        <v>11040</v>
      </c>
      <c r="H408" t="s">
        <v>907</v>
      </c>
      <c r="I408" t="s">
        <v>908</v>
      </c>
      <c r="J408">
        <v>4</v>
      </c>
      <c r="L408" t="s">
        <v>909</v>
      </c>
      <c r="M408" t="s">
        <v>910</v>
      </c>
      <c r="N408" t="s">
        <v>911</v>
      </c>
      <c r="O408" t="s">
        <v>2400</v>
      </c>
      <c r="P408" t="s">
        <v>235</v>
      </c>
      <c r="Q408" t="s">
        <v>8650</v>
      </c>
      <c r="R408" t="s">
        <v>8637</v>
      </c>
      <c r="S408" t="s">
        <v>8643</v>
      </c>
      <c r="T408" t="b">
        <v>1</v>
      </c>
      <c r="U408" t="b">
        <v>0</v>
      </c>
      <c r="V408">
        <v>1</v>
      </c>
      <c r="W408">
        <v>10</v>
      </c>
      <c r="X408">
        <v>12</v>
      </c>
      <c r="AH408" t="s">
        <v>2401</v>
      </c>
    </row>
    <row r="409" spans="1:34" x14ac:dyDescent="0.25">
      <c r="A409">
        <v>3</v>
      </c>
      <c r="B409" t="s">
        <v>623</v>
      </c>
      <c r="C409" t="s">
        <v>627</v>
      </c>
      <c r="D409" t="s">
        <v>624</v>
      </c>
      <c r="E409" t="s">
        <v>625</v>
      </c>
      <c r="F409" t="s">
        <v>629</v>
      </c>
      <c r="G409" t="s">
        <v>11040</v>
      </c>
      <c r="H409" t="s">
        <v>907</v>
      </c>
      <c r="I409" t="s">
        <v>908</v>
      </c>
      <c r="J409">
        <v>4</v>
      </c>
      <c r="L409" t="s">
        <v>909</v>
      </c>
      <c r="M409" t="s">
        <v>910</v>
      </c>
      <c r="N409" t="s">
        <v>911</v>
      </c>
      <c r="O409" t="s">
        <v>2402</v>
      </c>
      <c r="P409" t="s">
        <v>235</v>
      </c>
      <c r="Q409" t="s">
        <v>8650</v>
      </c>
      <c r="R409" t="s">
        <v>8637</v>
      </c>
      <c r="S409" t="s">
        <v>8643</v>
      </c>
      <c r="T409" t="b">
        <v>1</v>
      </c>
      <c r="U409" t="b">
        <v>0</v>
      </c>
      <c r="V409">
        <v>2</v>
      </c>
      <c r="W409">
        <v>10</v>
      </c>
      <c r="X409">
        <v>12</v>
      </c>
      <c r="AB409">
        <v>1</v>
      </c>
      <c r="AC409">
        <v>1</v>
      </c>
      <c r="AD409">
        <v>3</v>
      </c>
      <c r="AE409" t="s">
        <v>1745</v>
      </c>
      <c r="AG409" t="s">
        <v>2403</v>
      </c>
      <c r="AH409" t="s">
        <v>2404</v>
      </c>
    </row>
    <row r="410" spans="1:34" x14ac:dyDescent="0.25">
      <c r="A410">
        <v>3</v>
      </c>
      <c r="B410" t="s">
        <v>623</v>
      </c>
      <c r="C410" t="s">
        <v>627</v>
      </c>
      <c r="D410" t="s">
        <v>624</v>
      </c>
      <c r="E410" t="s">
        <v>625</v>
      </c>
      <c r="F410" t="s">
        <v>629</v>
      </c>
      <c r="G410" t="s">
        <v>11040</v>
      </c>
      <c r="H410" t="s">
        <v>907</v>
      </c>
      <c r="I410" t="s">
        <v>908</v>
      </c>
      <c r="J410">
        <v>4</v>
      </c>
      <c r="L410" t="s">
        <v>909</v>
      </c>
      <c r="M410" t="s">
        <v>910</v>
      </c>
      <c r="N410" t="s">
        <v>911</v>
      </c>
      <c r="O410" t="s">
        <v>2405</v>
      </c>
      <c r="P410" t="s">
        <v>235</v>
      </c>
      <c r="Q410" t="s">
        <v>8650</v>
      </c>
      <c r="R410" t="s">
        <v>8637</v>
      </c>
      <c r="S410" t="s">
        <v>8643</v>
      </c>
      <c r="T410" t="b">
        <v>1</v>
      </c>
      <c r="U410" t="b">
        <v>0</v>
      </c>
      <c r="V410">
        <v>3</v>
      </c>
      <c r="W410">
        <v>10</v>
      </c>
      <c r="X410">
        <v>12</v>
      </c>
      <c r="AB410">
        <v>1</v>
      </c>
      <c r="AC410">
        <v>1</v>
      </c>
      <c r="AD410">
        <v>3</v>
      </c>
      <c r="AE410" t="s">
        <v>610</v>
      </c>
      <c r="AG410" t="s">
        <v>2406</v>
      </c>
      <c r="AH410" t="s">
        <v>2407</v>
      </c>
    </row>
    <row r="411" spans="1:34" x14ac:dyDescent="0.25">
      <c r="A411">
        <v>3</v>
      </c>
      <c r="B411" t="s">
        <v>623</v>
      </c>
      <c r="C411" t="s">
        <v>627</v>
      </c>
      <c r="D411" t="s">
        <v>624</v>
      </c>
      <c r="E411" t="s">
        <v>625</v>
      </c>
      <c r="F411" t="s">
        <v>629</v>
      </c>
      <c r="G411" t="s">
        <v>11040</v>
      </c>
      <c r="H411" t="s">
        <v>907</v>
      </c>
      <c r="I411" t="s">
        <v>908</v>
      </c>
      <c r="J411">
        <v>4</v>
      </c>
      <c r="L411" t="s">
        <v>909</v>
      </c>
      <c r="M411" t="s">
        <v>910</v>
      </c>
      <c r="N411" t="s">
        <v>911</v>
      </c>
      <c r="O411" t="s">
        <v>2408</v>
      </c>
      <c r="P411" t="s">
        <v>8734</v>
      </c>
      <c r="Q411" t="s">
        <v>8644</v>
      </c>
      <c r="R411" t="s">
        <v>8488</v>
      </c>
      <c r="S411" t="s">
        <v>8643</v>
      </c>
      <c r="T411" t="b">
        <v>0</v>
      </c>
      <c r="U411" t="b">
        <v>0</v>
      </c>
      <c r="V411">
        <v>1</v>
      </c>
      <c r="W411">
        <v>25</v>
      </c>
      <c r="X411">
        <v>13</v>
      </c>
      <c r="AB411">
        <v>1</v>
      </c>
      <c r="AC411">
        <v>1</v>
      </c>
      <c r="AD411">
        <v>3</v>
      </c>
      <c r="AE411" t="s">
        <v>2409</v>
      </c>
      <c r="AG411" t="s">
        <v>2410</v>
      </c>
      <c r="AH411" t="s">
        <v>2411</v>
      </c>
    </row>
    <row r="412" spans="1:34" x14ac:dyDescent="0.25">
      <c r="A412">
        <v>3</v>
      </c>
      <c r="B412" t="s">
        <v>623</v>
      </c>
      <c r="C412" t="s">
        <v>627</v>
      </c>
      <c r="D412" t="s">
        <v>624</v>
      </c>
      <c r="E412" t="s">
        <v>625</v>
      </c>
      <c r="F412" t="s">
        <v>629</v>
      </c>
      <c r="G412" t="s">
        <v>11040</v>
      </c>
      <c r="H412" t="s">
        <v>907</v>
      </c>
      <c r="I412" t="s">
        <v>908</v>
      </c>
      <c r="J412">
        <v>4</v>
      </c>
      <c r="L412" t="s">
        <v>909</v>
      </c>
      <c r="M412" t="s">
        <v>910</v>
      </c>
      <c r="N412" t="s">
        <v>911</v>
      </c>
      <c r="O412" t="s">
        <v>2412</v>
      </c>
      <c r="P412" t="s">
        <v>8734</v>
      </c>
      <c r="Q412" t="s">
        <v>8644</v>
      </c>
      <c r="R412" t="s">
        <v>8488</v>
      </c>
      <c r="S412" t="s">
        <v>8643</v>
      </c>
      <c r="T412" t="b">
        <v>0</v>
      </c>
      <c r="U412" t="b">
        <v>0</v>
      </c>
      <c r="V412">
        <v>2</v>
      </c>
      <c r="W412">
        <v>25</v>
      </c>
      <c r="X412">
        <v>13</v>
      </c>
      <c r="AB412">
        <v>1</v>
      </c>
      <c r="AC412">
        <v>1</v>
      </c>
      <c r="AD412">
        <v>3</v>
      </c>
      <c r="AE412" t="s">
        <v>610</v>
      </c>
      <c r="AG412" t="s">
        <v>2413</v>
      </c>
      <c r="AH412" t="s">
        <v>2414</v>
      </c>
    </row>
    <row r="413" spans="1:34" x14ac:dyDescent="0.25">
      <c r="A413">
        <v>3</v>
      </c>
      <c r="B413" t="s">
        <v>623</v>
      </c>
      <c r="C413" t="s">
        <v>627</v>
      </c>
      <c r="D413" t="s">
        <v>624</v>
      </c>
      <c r="E413" t="s">
        <v>625</v>
      </c>
      <c r="F413" t="s">
        <v>629</v>
      </c>
      <c r="G413" t="s">
        <v>11040</v>
      </c>
      <c r="H413" t="s">
        <v>907</v>
      </c>
      <c r="I413" t="s">
        <v>908</v>
      </c>
      <c r="J413">
        <v>4</v>
      </c>
      <c r="L413" t="s">
        <v>909</v>
      </c>
      <c r="M413" t="s">
        <v>910</v>
      </c>
      <c r="N413" t="s">
        <v>911</v>
      </c>
      <c r="O413" t="s">
        <v>2415</v>
      </c>
      <c r="P413" t="s">
        <v>8734</v>
      </c>
      <c r="Q413" t="s">
        <v>8644</v>
      </c>
      <c r="R413" t="s">
        <v>8488</v>
      </c>
      <c r="S413" t="s">
        <v>8643</v>
      </c>
      <c r="T413" t="b">
        <v>0</v>
      </c>
      <c r="U413" t="b">
        <v>0</v>
      </c>
      <c r="V413">
        <v>3</v>
      </c>
      <c r="W413">
        <v>25</v>
      </c>
      <c r="X413">
        <v>12</v>
      </c>
      <c r="AB413">
        <v>1</v>
      </c>
      <c r="AC413">
        <v>1</v>
      </c>
      <c r="AD413">
        <v>3</v>
      </c>
      <c r="AE413" t="s">
        <v>610</v>
      </c>
      <c r="AG413" t="s">
        <v>2413</v>
      </c>
      <c r="AH413" t="s">
        <v>2416</v>
      </c>
    </row>
    <row r="414" spans="1:34" x14ac:dyDescent="0.25">
      <c r="A414">
        <v>3</v>
      </c>
      <c r="B414" t="s">
        <v>623</v>
      </c>
      <c r="C414" t="s">
        <v>627</v>
      </c>
      <c r="D414" t="s">
        <v>624</v>
      </c>
      <c r="E414" t="s">
        <v>625</v>
      </c>
      <c r="F414" t="s">
        <v>629</v>
      </c>
      <c r="G414" t="s">
        <v>11040</v>
      </c>
      <c r="H414" t="s">
        <v>907</v>
      </c>
      <c r="I414" t="s">
        <v>908</v>
      </c>
      <c r="J414">
        <v>4</v>
      </c>
      <c r="L414" t="s">
        <v>909</v>
      </c>
      <c r="M414" t="s">
        <v>910</v>
      </c>
      <c r="N414" t="s">
        <v>911</v>
      </c>
      <c r="O414" t="s">
        <v>2417</v>
      </c>
      <c r="P414" t="s">
        <v>1534</v>
      </c>
      <c r="Q414" t="s">
        <v>2</v>
      </c>
      <c r="R414" t="s">
        <v>2</v>
      </c>
      <c r="S414" t="s">
        <v>8646</v>
      </c>
      <c r="T414" t="b">
        <v>0</v>
      </c>
      <c r="U414" t="b">
        <v>1</v>
      </c>
      <c r="V414">
        <v>1</v>
      </c>
      <c r="W414">
        <v>75</v>
      </c>
      <c r="Y414">
        <v>60</v>
      </c>
      <c r="AH414" t="s">
        <v>2418</v>
      </c>
    </row>
    <row r="415" spans="1:34" x14ac:dyDescent="0.25">
      <c r="A415">
        <v>3</v>
      </c>
      <c r="B415" t="s">
        <v>623</v>
      </c>
      <c r="C415" t="s">
        <v>627</v>
      </c>
      <c r="D415" t="s">
        <v>624</v>
      </c>
      <c r="E415" t="s">
        <v>625</v>
      </c>
      <c r="F415" t="s">
        <v>629</v>
      </c>
      <c r="G415" t="s">
        <v>11040</v>
      </c>
      <c r="H415" t="s">
        <v>907</v>
      </c>
      <c r="I415" t="s">
        <v>908</v>
      </c>
      <c r="J415">
        <v>4</v>
      </c>
      <c r="L415" t="s">
        <v>909</v>
      </c>
      <c r="M415" t="s">
        <v>910</v>
      </c>
      <c r="N415" t="s">
        <v>911</v>
      </c>
      <c r="O415" t="s">
        <v>2419</v>
      </c>
      <c r="P415" t="s">
        <v>1534</v>
      </c>
      <c r="Q415" t="s">
        <v>2</v>
      </c>
      <c r="R415" t="s">
        <v>2</v>
      </c>
      <c r="S415" t="s">
        <v>8646</v>
      </c>
      <c r="T415" t="b">
        <v>0</v>
      </c>
      <c r="U415" t="b">
        <v>1</v>
      </c>
      <c r="V415">
        <v>2</v>
      </c>
      <c r="W415">
        <v>75</v>
      </c>
      <c r="Y415">
        <v>60</v>
      </c>
      <c r="AH415" t="s">
        <v>2420</v>
      </c>
    </row>
    <row r="416" spans="1:34" x14ac:dyDescent="0.25">
      <c r="A416">
        <v>3</v>
      </c>
      <c r="B416" t="s">
        <v>623</v>
      </c>
      <c r="C416" t="s">
        <v>627</v>
      </c>
      <c r="D416" t="s">
        <v>624</v>
      </c>
      <c r="E416" t="s">
        <v>625</v>
      </c>
      <c r="F416" t="s">
        <v>629</v>
      </c>
      <c r="G416" t="s">
        <v>11040</v>
      </c>
      <c r="H416" t="s">
        <v>907</v>
      </c>
      <c r="I416" t="s">
        <v>908</v>
      </c>
      <c r="J416">
        <v>4</v>
      </c>
      <c r="L416" t="s">
        <v>909</v>
      </c>
      <c r="M416" t="s">
        <v>910</v>
      </c>
      <c r="N416" t="s">
        <v>911</v>
      </c>
      <c r="O416" t="s">
        <v>2421</v>
      </c>
      <c r="P416" t="s">
        <v>1534</v>
      </c>
      <c r="Q416" t="s">
        <v>2</v>
      </c>
      <c r="R416" t="s">
        <v>2</v>
      </c>
      <c r="S416" t="s">
        <v>8646</v>
      </c>
      <c r="T416" t="b">
        <v>0</v>
      </c>
      <c r="U416" t="b">
        <v>1</v>
      </c>
      <c r="V416">
        <v>3</v>
      </c>
      <c r="W416">
        <v>75</v>
      </c>
      <c r="Y416">
        <v>60</v>
      </c>
      <c r="AH416" t="s">
        <v>2422</v>
      </c>
    </row>
    <row r="417" spans="1:34" x14ac:dyDescent="0.25">
      <c r="A417">
        <v>3</v>
      </c>
      <c r="B417" t="s">
        <v>623</v>
      </c>
      <c r="C417" t="s">
        <v>627</v>
      </c>
      <c r="D417" t="s">
        <v>624</v>
      </c>
      <c r="E417" t="s">
        <v>625</v>
      </c>
      <c r="F417" t="s">
        <v>629</v>
      </c>
      <c r="G417" t="s">
        <v>11040</v>
      </c>
      <c r="H417" t="s">
        <v>907</v>
      </c>
      <c r="I417" t="s">
        <v>908</v>
      </c>
      <c r="J417">
        <v>4</v>
      </c>
      <c r="L417" t="s">
        <v>909</v>
      </c>
      <c r="M417" t="s">
        <v>910</v>
      </c>
      <c r="N417" t="s">
        <v>911</v>
      </c>
      <c r="O417" t="s">
        <v>2423</v>
      </c>
      <c r="P417" t="s">
        <v>356</v>
      </c>
      <c r="Q417" t="s">
        <v>25</v>
      </c>
      <c r="R417" t="s">
        <v>25</v>
      </c>
      <c r="S417" t="s">
        <v>357</v>
      </c>
      <c r="T417" t="b">
        <v>0</v>
      </c>
      <c r="U417" t="b">
        <v>1</v>
      </c>
      <c r="V417">
        <v>1</v>
      </c>
      <c r="Y417">
        <v>480</v>
      </c>
      <c r="Z417">
        <v>2000</v>
      </c>
      <c r="AA417" t="s">
        <v>2238</v>
      </c>
      <c r="AH417" t="s">
        <v>911</v>
      </c>
    </row>
    <row r="418" spans="1:34" x14ac:dyDescent="0.25">
      <c r="A418">
        <v>3</v>
      </c>
      <c r="B418" t="s">
        <v>623</v>
      </c>
      <c r="C418" t="s">
        <v>627</v>
      </c>
      <c r="D418" t="s">
        <v>624</v>
      </c>
      <c r="E418" t="s">
        <v>625</v>
      </c>
      <c r="F418" t="s">
        <v>629</v>
      </c>
      <c r="G418" t="s">
        <v>11040</v>
      </c>
      <c r="H418" t="s">
        <v>912</v>
      </c>
      <c r="I418" t="s">
        <v>913</v>
      </c>
      <c r="J418">
        <v>1</v>
      </c>
      <c r="L418" t="s">
        <v>894</v>
      </c>
      <c r="M418" t="s">
        <v>914</v>
      </c>
      <c r="N418" t="s">
        <v>915</v>
      </c>
      <c r="O418" t="s">
        <v>2424</v>
      </c>
      <c r="P418" t="s">
        <v>262</v>
      </c>
      <c r="Q418" t="s">
        <v>369</v>
      </c>
      <c r="R418" t="s">
        <v>8654</v>
      </c>
      <c r="S418" t="s">
        <v>8645</v>
      </c>
      <c r="T418" t="b">
        <v>1</v>
      </c>
      <c r="U418" t="b">
        <v>0</v>
      </c>
      <c r="V418">
        <v>1</v>
      </c>
      <c r="W418">
        <v>25</v>
      </c>
      <c r="X418">
        <v>8</v>
      </c>
      <c r="AB418">
        <v>2</v>
      </c>
      <c r="AC418">
        <v>1</v>
      </c>
      <c r="AD418">
        <v>2</v>
      </c>
      <c r="AE418" t="s">
        <v>2289</v>
      </c>
      <c r="AG418" t="s">
        <v>2425</v>
      </c>
      <c r="AH418" t="s">
        <v>914</v>
      </c>
    </row>
    <row r="419" spans="1:34" x14ac:dyDescent="0.25">
      <c r="A419">
        <v>3</v>
      </c>
      <c r="B419" t="s">
        <v>623</v>
      </c>
      <c r="C419" t="s">
        <v>627</v>
      </c>
      <c r="D419" t="s">
        <v>624</v>
      </c>
      <c r="E419" t="s">
        <v>625</v>
      </c>
      <c r="F419" t="s">
        <v>629</v>
      </c>
      <c r="G419" t="s">
        <v>11040</v>
      </c>
      <c r="H419" t="s">
        <v>912</v>
      </c>
      <c r="I419" t="s">
        <v>913</v>
      </c>
      <c r="J419">
        <v>1</v>
      </c>
      <c r="L419" t="s">
        <v>894</v>
      </c>
      <c r="M419" t="s">
        <v>914</v>
      </c>
      <c r="N419" t="s">
        <v>915</v>
      </c>
      <c r="O419" t="s">
        <v>2426</v>
      </c>
      <c r="P419" t="s">
        <v>262</v>
      </c>
      <c r="Q419" t="s">
        <v>369</v>
      </c>
      <c r="R419" t="s">
        <v>8654</v>
      </c>
      <c r="S419" t="s">
        <v>8645</v>
      </c>
      <c r="T419" t="b">
        <v>1</v>
      </c>
      <c r="U419" t="b">
        <v>0</v>
      </c>
      <c r="V419">
        <v>2</v>
      </c>
      <c r="W419">
        <v>35</v>
      </c>
      <c r="X419">
        <v>10</v>
      </c>
      <c r="AB419">
        <v>2</v>
      </c>
      <c r="AC419">
        <v>1</v>
      </c>
      <c r="AD419">
        <v>2</v>
      </c>
      <c r="AE419" t="s">
        <v>618</v>
      </c>
      <c r="AG419" t="s">
        <v>2427</v>
      </c>
      <c r="AH419" t="s">
        <v>2428</v>
      </c>
    </row>
    <row r="420" spans="1:34" x14ac:dyDescent="0.25">
      <c r="A420">
        <v>3</v>
      </c>
      <c r="B420" t="s">
        <v>623</v>
      </c>
      <c r="C420" t="s">
        <v>627</v>
      </c>
      <c r="D420" t="s">
        <v>624</v>
      </c>
      <c r="E420" t="s">
        <v>625</v>
      </c>
      <c r="F420" t="s">
        <v>629</v>
      </c>
      <c r="G420" t="s">
        <v>11040</v>
      </c>
      <c r="H420" t="s">
        <v>912</v>
      </c>
      <c r="I420" t="s">
        <v>913</v>
      </c>
      <c r="J420">
        <v>1</v>
      </c>
      <c r="L420" t="s">
        <v>894</v>
      </c>
      <c r="M420" t="s">
        <v>914</v>
      </c>
      <c r="N420" t="s">
        <v>915</v>
      </c>
      <c r="O420" t="s">
        <v>2429</v>
      </c>
      <c r="P420" t="s">
        <v>262</v>
      </c>
      <c r="Q420" t="s">
        <v>369</v>
      </c>
      <c r="R420" t="s">
        <v>8654</v>
      </c>
      <c r="S420" t="s">
        <v>8645</v>
      </c>
      <c r="T420" t="b">
        <v>1</v>
      </c>
      <c r="U420" t="b">
        <v>0</v>
      </c>
      <c r="V420">
        <v>3</v>
      </c>
      <c r="W420">
        <v>35</v>
      </c>
      <c r="X420">
        <v>10</v>
      </c>
      <c r="AB420">
        <v>2</v>
      </c>
      <c r="AC420">
        <v>1</v>
      </c>
      <c r="AD420">
        <v>2</v>
      </c>
      <c r="AE420" t="s">
        <v>1745</v>
      </c>
      <c r="AG420" t="s">
        <v>2430</v>
      </c>
      <c r="AH420" t="s">
        <v>2431</v>
      </c>
    </row>
    <row r="421" spans="1:34" x14ac:dyDescent="0.25">
      <c r="A421">
        <v>3</v>
      </c>
      <c r="B421" t="s">
        <v>623</v>
      </c>
      <c r="C421" t="s">
        <v>627</v>
      </c>
      <c r="D421" t="s">
        <v>624</v>
      </c>
      <c r="E421" t="s">
        <v>625</v>
      </c>
      <c r="F421" t="s">
        <v>629</v>
      </c>
      <c r="G421" t="s">
        <v>11040</v>
      </c>
      <c r="H421" t="s">
        <v>912</v>
      </c>
      <c r="I421" t="s">
        <v>913</v>
      </c>
      <c r="J421">
        <v>1</v>
      </c>
      <c r="L421" t="s">
        <v>894</v>
      </c>
      <c r="M421" t="s">
        <v>914</v>
      </c>
      <c r="N421" t="s">
        <v>915</v>
      </c>
      <c r="O421" t="s">
        <v>2432</v>
      </c>
      <c r="P421" t="s">
        <v>262</v>
      </c>
      <c r="Q421" t="s">
        <v>369</v>
      </c>
      <c r="R421" t="s">
        <v>8654</v>
      </c>
      <c r="S421" t="s">
        <v>8645</v>
      </c>
      <c r="T421" t="b">
        <v>1</v>
      </c>
      <c r="U421" t="b">
        <v>0</v>
      </c>
      <c r="V421">
        <v>4</v>
      </c>
      <c r="W421">
        <v>35</v>
      </c>
      <c r="X421">
        <v>8</v>
      </c>
      <c r="AB421">
        <v>2</v>
      </c>
      <c r="AC421">
        <v>1</v>
      </c>
      <c r="AD421">
        <v>2</v>
      </c>
      <c r="AE421" t="s">
        <v>610</v>
      </c>
      <c r="AG421" t="s">
        <v>2433</v>
      </c>
      <c r="AH421" t="s">
        <v>2434</v>
      </c>
    </row>
    <row r="422" spans="1:34" x14ac:dyDescent="0.25">
      <c r="A422">
        <v>3</v>
      </c>
      <c r="B422" t="s">
        <v>623</v>
      </c>
      <c r="C422" t="s">
        <v>627</v>
      </c>
      <c r="D422" t="s">
        <v>624</v>
      </c>
      <c r="E422" t="s">
        <v>625</v>
      </c>
      <c r="F422" t="s">
        <v>629</v>
      </c>
      <c r="G422" t="s">
        <v>11040</v>
      </c>
      <c r="H422" t="s">
        <v>912</v>
      </c>
      <c r="I422" t="s">
        <v>913</v>
      </c>
      <c r="J422">
        <v>1</v>
      </c>
      <c r="L422" t="s">
        <v>894</v>
      </c>
      <c r="M422" t="s">
        <v>914</v>
      </c>
      <c r="N422" t="s">
        <v>915</v>
      </c>
      <c r="O422" t="s">
        <v>2435</v>
      </c>
      <c r="P422" t="s">
        <v>249</v>
      </c>
      <c r="Q422" t="s">
        <v>369</v>
      </c>
      <c r="R422" t="s">
        <v>423</v>
      </c>
      <c r="S422" t="s">
        <v>8645</v>
      </c>
      <c r="T422" t="b">
        <v>0</v>
      </c>
      <c r="U422" t="b">
        <v>0</v>
      </c>
      <c r="V422">
        <v>1</v>
      </c>
      <c r="W422">
        <v>110</v>
      </c>
      <c r="X422">
        <v>8</v>
      </c>
      <c r="AB422">
        <v>2</v>
      </c>
      <c r="AC422">
        <v>1</v>
      </c>
      <c r="AD422">
        <v>2</v>
      </c>
      <c r="AG422" t="s">
        <v>2436</v>
      </c>
      <c r="AH422" t="s">
        <v>2437</v>
      </c>
    </row>
    <row r="423" spans="1:34" x14ac:dyDescent="0.25">
      <c r="A423">
        <v>3</v>
      </c>
      <c r="B423" t="s">
        <v>623</v>
      </c>
      <c r="C423" t="s">
        <v>627</v>
      </c>
      <c r="D423" t="s">
        <v>624</v>
      </c>
      <c r="E423" t="s">
        <v>625</v>
      </c>
      <c r="F423" t="s">
        <v>629</v>
      </c>
      <c r="G423" t="s">
        <v>11040</v>
      </c>
      <c r="H423" t="s">
        <v>912</v>
      </c>
      <c r="I423" t="s">
        <v>913</v>
      </c>
      <c r="J423">
        <v>1</v>
      </c>
      <c r="L423" t="s">
        <v>894</v>
      </c>
      <c r="M423" t="s">
        <v>914</v>
      </c>
      <c r="N423" t="s">
        <v>915</v>
      </c>
      <c r="O423" t="s">
        <v>2438</v>
      </c>
      <c r="P423" t="s">
        <v>249</v>
      </c>
      <c r="Q423" t="s">
        <v>369</v>
      </c>
      <c r="R423" t="s">
        <v>423</v>
      </c>
      <c r="S423" t="s">
        <v>8645</v>
      </c>
      <c r="T423" t="b">
        <v>0</v>
      </c>
      <c r="U423" t="b">
        <v>0</v>
      </c>
      <c r="V423">
        <v>2</v>
      </c>
      <c r="W423">
        <v>110</v>
      </c>
      <c r="X423">
        <v>8</v>
      </c>
      <c r="AB423">
        <v>2</v>
      </c>
      <c r="AC423">
        <v>1</v>
      </c>
      <c r="AD423">
        <v>2</v>
      </c>
      <c r="AG423" t="s">
        <v>2439</v>
      </c>
      <c r="AH423" t="s">
        <v>2440</v>
      </c>
    </row>
    <row r="424" spans="1:34" x14ac:dyDescent="0.25">
      <c r="A424">
        <v>3</v>
      </c>
      <c r="B424" t="s">
        <v>623</v>
      </c>
      <c r="C424" t="s">
        <v>627</v>
      </c>
      <c r="D424" t="s">
        <v>624</v>
      </c>
      <c r="E424" t="s">
        <v>625</v>
      </c>
      <c r="F424" t="s">
        <v>629</v>
      </c>
      <c r="G424" t="s">
        <v>11040</v>
      </c>
      <c r="H424" t="s">
        <v>912</v>
      </c>
      <c r="I424" t="s">
        <v>913</v>
      </c>
      <c r="J424">
        <v>1</v>
      </c>
      <c r="L424" t="s">
        <v>894</v>
      </c>
      <c r="M424" t="s">
        <v>914</v>
      </c>
      <c r="N424" t="s">
        <v>915</v>
      </c>
      <c r="O424" t="s">
        <v>2441</v>
      </c>
      <c r="P424" t="s">
        <v>249</v>
      </c>
      <c r="Q424" t="s">
        <v>369</v>
      </c>
      <c r="R424" t="s">
        <v>423</v>
      </c>
      <c r="S424" t="s">
        <v>8645</v>
      </c>
      <c r="T424" t="b">
        <v>0</v>
      </c>
      <c r="U424" t="b">
        <v>0</v>
      </c>
      <c r="V424">
        <v>3</v>
      </c>
      <c r="W424">
        <v>110</v>
      </c>
      <c r="X424">
        <v>8</v>
      </c>
      <c r="AB424">
        <v>2</v>
      </c>
      <c r="AC424">
        <v>1</v>
      </c>
      <c r="AD424">
        <v>2</v>
      </c>
      <c r="AG424" t="s">
        <v>2439</v>
      </c>
      <c r="AH424" t="s">
        <v>2442</v>
      </c>
    </row>
    <row r="425" spans="1:34" x14ac:dyDescent="0.25">
      <c r="A425">
        <v>3</v>
      </c>
      <c r="B425" t="s">
        <v>623</v>
      </c>
      <c r="C425" t="s">
        <v>627</v>
      </c>
      <c r="D425" t="s">
        <v>624</v>
      </c>
      <c r="E425" t="s">
        <v>625</v>
      </c>
      <c r="F425" t="s">
        <v>629</v>
      </c>
      <c r="G425" t="s">
        <v>11040</v>
      </c>
      <c r="H425" t="s">
        <v>912</v>
      </c>
      <c r="I425" t="s">
        <v>913</v>
      </c>
      <c r="J425">
        <v>1</v>
      </c>
      <c r="L425" t="s">
        <v>894</v>
      </c>
      <c r="M425" t="s">
        <v>914</v>
      </c>
      <c r="N425" t="s">
        <v>915</v>
      </c>
      <c r="O425" t="s">
        <v>2443</v>
      </c>
      <c r="P425" t="s">
        <v>275</v>
      </c>
      <c r="Q425" t="s">
        <v>369</v>
      </c>
      <c r="R425" t="s">
        <v>8654</v>
      </c>
      <c r="S425" t="s">
        <v>8645</v>
      </c>
      <c r="T425" t="b">
        <v>1</v>
      </c>
      <c r="U425" t="b">
        <v>0</v>
      </c>
      <c r="V425">
        <v>1</v>
      </c>
      <c r="W425">
        <v>0</v>
      </c>
      <c r="Y425">
        <v>10</v>
      </c>
      <c r="AG425" t="s">
        <v>2444</v>
      </c>
      <c r="AH425" t="s">
        <v>2445</v>
      </c>
    </row>
    <row r="426" spans="1:34" x14ac:dyDescent="0.25">
      <c r="A426">
        <v>3</v>
      </c>
      <c r="B426" t="s">
        <v>623</v>
      </c>
      <c r="C426" t="s">
        <v>627</v>
      </c>
      <c r="D426" t="s">
        <v>624</v>
      </c>
      <c r="E426" t="s">
        <v>625</v>
      </c>
      <c r="F426" t="s">
        <v>629</v>
      </c>
      <c r="G426" t="s">
        <v>11040</v>
      </c>
      <c r="H426" t="s">
        <v>912</v>
      </c>
      <c r="I426" t="s">
        <v>913</v>
      </c>
      <c r="J426">
        <v>1</v>
      </c>
      <c r="L426" t="s">
        <v>894</v>
      </c>
      <c r="M426" t="s">
        <v>914</v>
      </c>
      <c r="N426" t="s">
        <v>915</v>
      </c>
      <c r="O426" t="s">
        <v>2446</v>
      </c>
      <c r="P426" t="s">
        <v>275</v>
      </c>
      <c r="Q426" t="s">
        <v>369</v>
      </c>
      <c r="R426" t="s">
        <v>8654</v>
      </c>
      <c r="S426" t="s">
        <v>8645</v>
      </c>
      <c r="T426" t="b">
        <v>1</v>
      </c>
      <c r="U426" t="b">
        <v>0</v>
      </c>
      <c r="V426">
        <v>2</v>
      </c>
      <c r="W426">
        <v>20</v>
      </c>
      <c r="Y426">
        <v>10</v>
      </c>
      <c r="AG426" t="s">
        <v>2447</v>
      </c>
      <c r="AH426" t="s">
        <v>2448</v>
      </c>
    </row>
    <row r="427" spans="1:34" x14ac:dyDescent="0.25">
      <c r="A427">
        <v>3</v>
      </c>
      <c r="B427" t="s">
        <v>623</v>
      </c>
      <c r="C427" t="s">
        <v>627</v>
      </c>
      <c r="D427" t="s">
        <v>624</v>
      </c>
      <c r="E427" t="s">
        <v>625</v>
      </c>
      <c r="F427" t="s">
        <v>629</v>
      </c>
      <c r="G427" t="s">
        <v>11040</v>
      </c>
      <c r="H427" t="s">
        <v>912</v>
      </c>
      <c r="I427" t="s">
        <v>913</v>
      </c>
      <c r="J427">
        <v>1</v>
      </c>
      <c r="L427" t="s">
        <v>894</v>
      </c>
      <c r="M427" t="s">
        <v>914</v>
      </c>
      <c r="N427" t="s">
        <v>915</v>
      </c>
      <c r="O427" t="s">
        <v>2449</v>
      </c>
      <c r="P427" t="s">
        <v>296</v>
      </c>
      <c r="Q427" t="s">
        <v>369</v>
      </c>
      <c r="R427" t="s">
        <v>8489</v>
      </c>
      <c r="S427" t="s">
        <v>8646</v>
      </c>
      <c r="T427" t="b">
        <v>0</v>
      </c>
      <c r="U427" t="b">
        <v>0</v>
      </c>
      <c r="V427">
        <v>1</v>
      </c>
      <c r="W427">
        <v>200</v>
      </c>
      <c r="X427">
        <v>10</v>
      </c>
      <c r="AB427">
        <v>2</v>
      </c>
      <c r="AC427">
        <v>1</v>
      </c>
      <c r="AD427">
        <v>2</v>
      </c>
      <c r="AE427" t="s">
        <v>1745</v>
      </c>
      <c r="AG427" t="s">
        <v>1932</v>
      </c>
      <c r="AH427" t="s">
        <v>2450</v>
      </c>
    </row>
    <row r="428" spans="1:34" x14ac:dyDescent="0.25">
      <c r="A428">
        <v>3</v>
      </c>
      <c r="B428" t="s">
        <v>623</v>
      </c>
      <c r="C428" t="s">
        <v>627</v>
      </c>
      <c r="D428" t="s">
        <v>624</v>
      </c>
      <c r="E428" t="s">
        <v>625</v>
      </c>
      <c r="F428" t="s">
        <v>629</v>
      </c>
      <c r="G428" t="s">
        <v>11040</v>
      </c>
      <c r="H428" t="s">
        <v>912</v>
      </c>
      <c r="I428" t="s">
        <v>913</v>
      </c>
      <c r="J428">
        <v>1</v>
      </c>
      <c r="L428" t="s">
        <v>894</v>
      </c>
      <c r="M428" t="s">
        <v>914</v>
      </c>
      <c r="N428" t="s">
        <v>915</v>
      </c>
      <c r="O428" t="s">
        <v>2451</v>
      </c>
      <c r="P428" t="s">
        <v>296</v>
      </c>
      <c r="Q428" t="s">
        <v>369</v>
      </c>
      <c r="R428" t="s">
        <v>8489</v>
      </c>
      <c r="S428" t="s">
        <v>8646</v>
      </c>
      <c r="T428" t="b">
        <v>0</v>
      </c>
      <c r="U428" t="b">
        <v>0</v>
      </c>
      <c r="V428">
        <v>2</v>
      </c>
      <c r="W428">
        <v>200</v>
      </c>
      <c r="X428">
        <v>12</v>
      </c>
      <c r="AB428">
        <v>1</v>
      </c>
      <c r="AC428">
        <v>1</v>
      </c>
      <c r="AD428">
        <v>3</v>
      </c>
      <c r="AE428" t="s">
        <v>610</v>
      </c>
      <c r="AG428" t="s">
        <v>2452</v>
      </c>
      <c r="AH428" t="s">
        <v>2453</v>
      </c>
    </row>
    <row r="429" spans="1:34" x14ac:dyDescent="0.25">
      <c r="A429">
        <v>3</v>
      </c>
      <c r="B429" t="s">
        <v>623</v>
      </c>
      <c r="C429" t="s">
        <v>627</v>
      </c>
      <c r="D429" t="s">
        <v>624</v>
      </c>
      <c r="E429" t="s">
        <v>625</v>
      </c>
      <c r="F429" t="s">
        <v>629</v>
      </c>
      <c r="G429" t="s">
        <v>11040</v>
      </c>
      <c r="H429" t="s">
        <v>912</v>
      </c>
      <c r="I429" t="s">
        <v>913</v>
      </c>
      <c r="J429">
        <v>1</v>
      </c>
      <c r="L429" t="s">
        <v>894</v>
      </c>
      <c r="M429" t="s">
        <v>914</v>
      </c>
      <c r="N429" t="s">
        <v>915</v>
      </c>
      <c r="O429" t="s">
        <v>2454</v>
      </c>
      <c r="P429" t="s">
        <v>296</v>
      </c>
      <c r="Q429" t="s">
        <v>369</v>
      </c>
      <c r="R429" t="s">
        <v>8489</v>
      </c>
      <c r="S429" t="s">
        <v>8646</v>
      </c>
      <c r="T429" t="b">
        <v>0</v>
      </c>
      <c r="U429" t="b">
        <v>0</v>
      </c>
      <c r="V429">
        <v>3</v>
      </c>
      <c r="W429">
        <v>200</v>
      </c>
      <c r="X429">
        <v>9</v>
      </c>
      <c r="AB429">
        <v>1</v>
      </c>
      <c r="AC429">
        <v>1</v>
      </c>
      <c r="AD429">
        <v>3</v>
      </c>
      <c r="AE429" t="s">
        <v>1646</v>
      </c>
      <c r="AG429" t="s">
        <v>2455</v>
      </c>
      <c r="AH429" t="s">
        <v>2456</v>
      </c>
    </row>
    <row r="430" spans="1:34" x14ac:dyDescent="0.25">
      <c r="A430">
        <v>3</v>
      </c>
      <c r="B430" t="s">
        <v>623</v>
      </c>
      <c r="C430" t="s">
        <v>627</v>
      </c>
      <c r="D430" t="s">
        <v>624</v>
      </c>
      <c r="E430" t="s">
        <v>625</v>
      </c>
      <c r="F430" t="s">
        <v>629</v>
      </c>
      <c r="G430" t="s">
        <v>11040</v>
      </c>
      <c r="H430" t="s">
        <v>912</v>
      </c>
      <c r="I430" t="s">
        <v>913</v>
      </c>
      <c r="J430">
        <v>1</v>
      </c>
      <c r="L430" t="s">
        <v>894</v>
      </c>
      <c r="M430" t="s">
        <v>914</v>
      </c>
      <c r="N430" t="s">
        <v>915</v>
      </c>
      <c r="O430" t="s">
        <v>2457</v>
      </c>
      <c r="P430" t="s">
        <v>15</v>
      </c>
      <c r="Q430" t="s">
        <v>2</v>
      </c>
      <c r="R430" t="s">
        <v>2</v>
      </c>
      <c r="S430" t="s">
        <v>8646</v>
      </c>
      <c r="T430" t="b">
        <v>1</v>
      </c>
      <c r="U430" t="b">
        <v>1</v>
      </c>
      <c r="V430">
        <v>1</v>
      </c>
      <c r="W430">
        <v>60</v>
      </c>
      <c r="Y430">
        <v>64.800000000000011</v>
      </c>
      <c r="AH430" t="s">
        <v>2458</v>
      </c>
    </row>
    <row r="431" spans="1:34" x14ac:dyDescent="0.25">
      <c r="A431">
        <v>3</v>
      </c>
      <c r="B431" t="s">
        <v>623</v>
      </c>
      <c r="C431" t="s">
        <v>627</v>
      </c>
      <c r="D431" t="s">
        <v>624</v>
      </c>
      <c r="E431" t="s">
        <v>625</v>
      </c>
      <c r="F431" t="s">
        <v>629</v>
      </c>
      <c r="G431" t="s">
        <v>11040</v>
      </c>
      <c r="H431" t="s">
        <v>912</v>
      </c>
      <c r="I431" t="s">
        <v>913</v>
      </c>
      <c r="J431">
        <v>1</v>
      </c>
      <c r="L431" t="s">
        <v>894</v>
      </c>
      <c r="M431" t="s">
        <v>914</v>
      </c>
      <c r="N431" t="s">
        <v>915</v>
      </c>
      <c r="O431" t="s">
        <v>2459</v>
      </c>
      <c r="P431" t="s">
        <v>15</v>
      </c>
      <c r="Q431" t="s">
        <v>2</v>
      </c>
      <c r="R431" t="s">
        <v>2</v>
      </c>
      <c r="S431" t="s">
        <v>8646</v>
      </c>
      <c r="T431" t="b">
        <v>1</v>
      </c>
      <c r="U431" t="b">
        <v>1</v>
      </c>
      <c r="V431">
        <v>2</v>
      </c>
      <c r="W431">
        <v>60</v>
      </c>
      <c r="Y431">
        <v>64.800000000000011</v>
      </c>
      <c r="AH431" t="s">
        <v>2460</v>
      </c>
    </row>
    <row r="432" spans="1:34" x14ac:dyDescent="0.25">
      <c r="A432">
        <v>3</v>
      </c>
      <c r="B432" t="s">
        <v>623</v>
      </c>
      <c r="C432" t="s">
        <v>627</v>
      </c>
      <c r="D432" t="s">
        <v>624</v>
      </c>
      <c r="E432" t="s">
        <v>625</v>
      </c>
      <c r="F432" t="s">
        <v>629</v>
      </c>
      <c r="G432" t="s">
        <v>11040</v>
      </c>
      <c r="H432" t="s">
        <v>912</v>
      </c>
      <c r="I432" t="s">
        <v>913</v>
      </c>
      <c r="J432">
        <v>1</v>
      </c>
      <c r="L432" t="s">
        <v>894</v>
      </c>
      <c r="M432" t="s">
        <v>914</v>
      </c>
      <c r="N432" t="s">
        <v>915</v>
      </c>
      <c r="O432" t="s">
        <v>2461</v>
      </c>
      <c r="P432" t="s">
        <v>15</v>
      </c>
      <c r="Q432" t="s">
        <v>2</v>
      </c>
      <c r="R432" t="s">
        <v>2</v>
      </c>
      <c r="S432" t="s">
        <v>8646</v>
      </c>
      <c r="T432" t="b">
        <v>1</v>
      </c>
      <c r="U432" t="b">
        <v>1</v>
      </c>
      <c r="V432">
        <v>3</v>
      </c>
      <c r="W432">
        <v>60</v>
      </c>
      <c r="Y432">
        <v>64.800000000000011</v>
      </c>
      <c r="AH432" t="s">
        <v>915</v>
      </c>
    </row>
    <row r="433" spans="1:34" x14ac:dyDescent="0.25">
      <c r="A433">
        <v>3</v>
      </c>
      <c r="B433" t="s">
        <v>623</v>
      </c>
      <c r="C433" t="s">
        <v>627</v>
      </c>
      <c r="D433" t="s">
        <v>624</v>
      </c>
      <c r="E433" t="s">
        <v>625</v>
      </c>
      <c r="F433" t="s">
        <v>629</v>
      </c>
      <c r="G433" t="s">
        <v>11040</v>
      </c>
      <c r="H433" t="s">
        <v>916</v>
      </c>
      <c r="I433" t="s">
        <v>917</v>
      </c>
      <c r="J433">
        <v>2</v>
      </c>
      <c r="L433" t="s">
        <v>899</v>
      </c>
      <c r="M433" t="s">
        <v>918</v>
      </c>
      <c r="N433" t="s">
        <v>919</v>
      </c>
      <c r="O433" t="s">
        <v>2462</v>
      </c>
      <c r="P433" t="s">
        <v>154</v>
      </c>
      <c r="Q433" t="s">
        <v>148</v>
      </c>
      <c r="R433" t="s">
        <v>8659</v>
      </c>
      <c r="S433" t="s">
        <v>8664</v>
      </c>
      <c r="T433" t="b">
        <v>0</v>
      </c>
      <c r="U433" t="b">
        <v>0</v>
      </c>
      <c r="V433">
        <v>1</v>
      </c>
      <c r="W433">
        <v>185</v>
      </c>
      <c r="X433">
        <v>5</v>
      </c>
      <c r="AB433">
        <v>1</v>
      </c>
      <c r="AC433">
        <v>1</v>
      </c>
      <c r="AD433">
        <v>2</v>
      </c>
      <c r="AE433" t="s">
        <v>610</v>
      </c>
      <c r="AG433" t="s">
        <v>2463</v>
      </c>
      <c r="AH433" t="s">
        <v>918</v>
      </c>
    </row>
    <row r="434" spans="1:34" x14ac:dyDescent="0.25">
      <c r="A434">
        <v>3</v>
      </c>
      <c r="B434" t="s">
        <v>623</v>
      </c>
      <c r="C434" t="s">
        <v>627</v>
      </c>
      <c r="D434" t="s">
        <v>624</v>
      </c>
      <c r="E434" t="s">
        <v>625</v>
      </c>
      <c r="F434" t="s">
        <v>629</v>
      </c>
      <c r="G434" t="s">
        <v>11040</v>
      </c>
      <c r="H434" t="s">
        <v>916</v>
      </c>
      <c r="I434" t="s">
        <v>917</v>
      </c>
      <c r="J434">
        <v>2</v>
      </c>
      <c r="L434" t="s">
        <v>899</v>
      </c>
      <c r="M434" t="s">
        <v>918</v>
      </c>
      <c r="N434" t="s">
        <v>919</v>
      </c>
      <c r="O434" t="s">
        <v>2464</v>
      </c>
      <c r="P434" t="s">
        <v>154</v>
      </c>
      <c r="Q434" t="s">
        <v>148</v>
      </c>
      <c r="R434" t="s">
        <v>8659</v>
      </c>
      <c r="S434" t="s">
        <v>8664</v>
      </c>
      <c r="T434" t="b">
        <v>0</v>
      </c>
      <c r="U434" t="b">
        <v>0</v>
      </c>
      <c r="V434">
        <v>2</v>
      </c>
      <c r="W434">
        <v>185</v>
      </c>
      <c r="X434">
        <v>4</v>
      </c>
      <c r="AB434">
        <v>1</v>
      </c>
      <c r="AC434">
        <v>1</v>
      </c>
      <c r="AD434">
        <v>2</v>
      </c>
      <c r="AE434" t="s">
        <v>610</v>
      </c>
      <c r="AG434" t="s">
        <v>2465</v>
      </c>
      <c r="AH434" t="s">
        <v>2466</v>
      </c>
    </row>
    <row r="435" spans="1:34" x14ac:dyDescent="0.25">
      <c r="A435">
        <v>3</v>
      </c>
      <c r="B435" t="s">
        <v>623</v>
      </c>
      <c r="C435" t="s">
        <v>627</v>
      </c>
      <c r="D435" t="s">
        <v>624</v>
      </c>
      <c r="E435" t="s">
        <v>625</v>
      </c>
      <c r="F435" t="s">
        <v>629</v>
      </c>
      <c r="G435" t="s">
        <v>11040</v>
      </c>
      <c r="H435" t="s">
        <v>916</v>
      </c>
      <c r="I435" t="s">
        <v>917</v>
      </c>
      <c r="J435">
        <v>2</v>
      </c>
      <c r="L435" t="s">
        <v>899</v>
      </c>
      <c r="M435" t="s">
        <v>918</v>
      </c>
      <c r="N435" t="s">
        <v>919</v>
      </c>
      <c r="O435" t="s">
        <v>2467</v>
      </c>
      <c r="P435" t="s">
        <v>2295</v>
      </c>
      <c r="Q435" t="s">
        <v>148</v>
      </c>
      <c r="R435" t="s">
        <v>8659</v>
      </c>
      <c r="S435" t="s">
        <v>8645</v>
      </c>
      <c r="T435" t="b">
        <v>0</v>
      </c>
      <c r="U435" t="b">
        <v>0</v>
      </c>
      <c r="V435">
        <v>1</v>
      </c>
      <c r="W435">
        <v>90</v>
      </c>
      <c r="X435">
        <v>10</v>
      </c>
      <c r="AB435">
        <v>2</v>
      </c>
      <c r="AC435">
        <v>1</v>
      </c>
      <c r="AD435">
        <v>2</v>
      </c>
      <c r="AE435" t="s">
        <v>2468</v>
      </c>
      <c r="AG435" t="s">
        <v>2469</v>
      </c>
      <c r="AH435" t="s">
        <v>2470</v>
      </c>
    </row>
    <row r="436" spans="1:34" x14ac:dyDescent="0.25">
      <c r="A436">
        <v>3</v>
      </c>
      <c r="B436" t="s">
        <v>623</v>
      </c>
      <c r="C436" t="s">
        <v>627</v>
      </c>
      <c r="D436" t="s">
        <v>624</v>
      </c>
      <c r="E436" t="s">
        <v>625</v>
      </c>
      <c r="F436" t="s">
        <v>629</v>
      </c>
      <c r="G436" t="s">
        <v>11040</v>
      </c>
      <c r="H436" t="s">
        <v>916</v>
      </c>
      <c r="I436" t="s">
        <v>917</v>
      </c>
      <c r="J436">
        <v>2</v>
      </c>
      <c r="L436" t="s">
        <v>899</v>
      </c>
      <c r="M436" t="s">
        <v>918</v>
      </c>
      <c r="N436" t="s">
        <v>919</v>
      </c>
      <c r="O436" t="s">
        <v>2471</v>
      </c>
      <c r="P436" t="s">
        <v>2295</v>
      </c>
      <c r="Q436" t="s">
        <v>148</v>
      </c>
      <c r="R436" t="s">
        <v>8659</v>
      </c>
      <c r="S436" t="s">
        <v>8645</v>
      </c>
      <c r="T436" t="b">
        <v>0</v>
      </c>
      <c r="U436" t="b">
        <v>0</v>
      </c>
      <c r="V436">
        <v>2</v>
      </c>
      <c r="W436">
        <v>90</v>
      </c>
      <c r="X436">
        <v>8</v>
      </c>
      <c r="AB436">
        <v>2</v>
      </c>
      <c r="AC436">
        <v>1</v>
      </c>
      <c r="AD436">
        <v>2</v>
      </c>
      <c r="AE436" t="s">
        <v>2468</v>
      </c>
      <c r="AG436" t="s">
        <v>2472</v>
      </c>
      <c r="AH436" t="s">
        <v>2473</v>
      </c>
    </row>
    <row r="437" spans="1:34" x14ac:dyDescent="0.25">
      <c r="A437">
        <v>3</v>
      </c>
      <c r="B437" t="s">
        <v>623</v>
      </c>
      <c r="C437" t="s">
        <v>627</v>
      </c>
      <c r="D437" t="s">
        <v>624</v>
      </c>
      <c r="E437" t="s">
        <v>625</v>
      </c>
      <c r="F437" t="s">
        <v>629</v>
      </c>
      <c r="G437" t="s">
        <v>11040</v>
      </c>
      <c r="H437" t="s">
        <v>916</v>
      </c>
      <c r="I437" t="s">
        <v>917</v>
      </c>
      <c r="J437">
        <v>2</v>
      </c>
      <c r="L437" t="s">
        <v>899</v>
      </c>
      <c r="M437" t="s">
        <v>918</v>
      </c>
      <c r="N437" t="s">
        <v>919</v>
      </c>
      <c r="O437" t="s">
        <v>2474</v>
      </c>
      <c r="P437" t="s">
        <v>2295</v>
      </c>
      <c r="Q437" t="s">
        <v>148</v>
      </c>
      <c r="R437" t="s">
        <v>8659</v>
      </c>
      <c r="S437" t="s">
        <v>8645</v>
      </c>
      <c r="T437" t="b">
        <v>0</v>
      </c>
      <c r="U437" t="b">
        <v>0</v>
      </c>
      <c r="V437">
        <v>3</v>
      </c>
      <c r="W437">
        <v>90</v>
      </c>
      <c r="X437">
        <v>8</v>
      </c>
      <c r="AB437">
        <v>2</v>
      </c>
      <c r="AC437">
        <v>1</v>
      </c>
      <c r="AD437">
        <v>2</v>
      </c>
      <c r="AE437" t="s">
        <v>2468</v>
      </c>
      <c r="AG437" t="s">
        <v>2472</v>
      </c>
      <c r="AH437" t="s">
        <v>2475</v>
      </c>
    </row>
    <row r="438" spans="1:34" x14ac:dyDescent="0.25">
      <c r="A438">
        <v>3</v>
      </c>
      <c r="B438" t="s">
        <v>623</v>
      </c>
      <c r="C438" t="s">
        <v>627</v>
      </c>
      <c r="D438" t="s">
        <v>624</v>
      </c>
      <c r="E438" t="s">
        <v>625</v>
      </c>
      <c r="F438" t="s">
        <v>629</v>
      </c>
      <c r="G438" t="s">
        <v>11040</v>
      </c>
      <c r="H438" t="s">
        <v>916</v>
      </c>
      <c r="I438" t="s">
        <v>917</v>
      </c>
      <c r="J438">
        <v>2</v>
      </c>
      <c r="L438" t="s">
        <v>899</v>
      </c>
      <c r="M438" t="s">
        <v>918</v>
      </c>
      <c r="N438" t="s">
        <v>919</v>
      </c>
      <c r="O438" t="s">
        <v>2476</v>
      </c>
      <c r="P438" t="s">
        <v>204</v>
      </c>
      <c r="Q438" t="s">
        <v>148</v>
      </c>
      <c r="R438" t="s">
        <v>8490</v>
      </c>
      <c r="S438" t="s">
        <v>8645</v>
      </c>
      <c r="T438" t="b">
        <v>0</v>
      </c>
      <c r="U438" t="b">
        <v>0</v>
      </c>
      <c r="V438">
        <v>1</v>
      </c>
      <c r="W438">
        <v>70</v>
      </c>
      <c r="X438">
        <v>15</v>
      </c>
      <c r="AB438">
        <v>2</v>
      </c>
      <c r="AC438">
        <v>1</v>
      </c>
      <c r="AD438">
        <v>2</v>
      </c>
      <c r="AE438" t="s">
        <v>2468</v>
      </c>
      <c r="AG438" t="s">
        <v>2477</v>
      </c>
      <c r="AH438" t="s">
        <v>2478</v>
      </c>
    </row>
    <row r="439" spans="1:34" x14ac:dyDescent="0.25">
      <c r="A439">
        <v>3</v>
      </c>
      <c r="B439" t="s">
        <v>623</v>
      </c>
      <c r="C439" t="s">
        <v>627</v>
      </c>
      <c r="D439" t="s">
        <v>624</v>
      </c>
      <c r="E439" t="s">
        <v>625</v>
      </c>
      <c r="F439" t="s">
        <v>629</v>
      </c>
      <c r="G439" t="s">
        <v>11040</v>
      </c>
      <c r="H439" t="s">
        <v>916</v>
      </c>
      <c r="I439" t="s">
        <v>917</v>
      </c>
      <c r="J439">
        <v>2</v>
      </c>
      <c r="L439" t="s">
        <v>899</v>
      </c>
      <c r="M439" t="s">
        <v>918</v>
      </c>
      <c r="N439" t="s">
        <v>919</v>
      </c>
      <c r="O439" t="s">
        <v>2479</v>
      </c>
      <c r="P439" t="s">
        <v>204</v>
      </c>
      <c r="Q439" t="s">
        <v>148</v>
      </c>
      <c r="R439" t="s">
        <v>8490</v>
      </c>
      <c r="S439" t="s">
        <v>8645</v>
      </c>
      <c r="T439" t="b">
        <v>0</v>
      </c>
      <c r="U439" t="b">
        <v>0</v>
      </c>
      <c r="V439">
        <v>2</v>
      </c>
      <c r="W439">
        <v>70</v>
      </c>
      <c r="X439">
        <v>15</v>
      </c>
      <c r="AB439">
        <v>2</v>
      </c>
      <c r="AC439">
        <v>1</v>
      </c>
      <c r="AD439">
        <v>2</v>
      </c>
      <c r="AE439" t="s">
        <v>2468</v>
      </c>
      <c r="AG439" t="s">
        <v>2477</v>
      </c>
      <c r="AH439" t="s">
        <v>2480</v>
      </c>
    </row>
    <row r="440" spans="1:34" x14ac:dyDescent="0.25">
      <c r="A440">
        <v>3</v>
      </c>
      <c r="B440" t="s">
        <v>623</v>
      </c>
      <c r="C440" t="s">
        <v>627</v>
      </c>
      <c r="D440" t="s">
        <v>624</v>
      </c>
      <c r="E440" t="s">
        <v>625</v>
      </c>
      <c r="F440" t="s">
        <v>629</v>
      </c>
      <c r="G440" t="s">
        <v>11040</v>
      </c>
      <c r="H440" t="s">
        <v>916</v>
      </c>
      <c r="I440" t="s">
        <v>917</v>
      </c>
      <c r="J440">
        <v>2</v>
      </c>
      <c r="L440" t="s">
        <v>899</v>
      </c>
      <c r="M440" t="s">
        <v>918</v>
      </c>
      <c r="N440" t="s">
        <v>919</v>
      </c>
      <c r="O440" t="s">
        <v>2481</v>
      </c>
      <c r="P440" t="s">
        <v>204</v>
      </c>
      <c r="Q440" t="s">
        <v>148</v>
      </c>
      <c r="R440" t="s">
        <v>8490</v>
      </c>
      <c r="S440" t="s">
        <v>8645</v>
      </c>
      <c r="T440" t="b">
        <v>0</v>
      </c>
      <c r="U440" t="b">
        <v>0</v>
      </c>
      <c r="V440">
        <v>3</v>
      </c>
      <c r="W440">
        <v>80</v>
      </c>
      <c r="X440">
        <v>15</v>
      </c>
      <c r="AB440">
        <v>2</v>
      </c>
      <c r="AC440">
        <v>1</v>
      </c>
      <c r="AD440">
        <v>2</v>
      </c>
      <c r="AE440" t="s">
        <v>1888</v>
      </c>
      <c r="AG440" t="s">
        <v>2482</v>
      </c>
      <c r="AH440" t="s">
        <v>2483</v>
      </c>
    </row>
    <row r="441" spans="1:34" x14ac:dyDescent="0.25">
      <c r="A441">
        <v>3</v>
      </c>
      <c r="B441" t="s">
        <v>623</v>
      </c>
      <c r="C441" t="s">
        <v>627</v>
      </c>
      <c r="D441" t="s">
        <v>624</v>
      </c>
      <c r="E441" t="s">
        <v>625</v>
      </c>
      <c r="F441" t="s">
        <v>629</v>
      </c>
      <c r="G441" t="s">
        <v>11040</v>
      </c>
      <c r="H441" t="s">
        <v>916</v>
      </c>
      <c r="I441" t="s">
        <v>917</v>
      </c>
      <c r="J441">
        <v>2</v>
      </c>
      <c r="L441" t="s">
        <v>899</v>
      </c>
      <c r="M441" t="s">
        <v>918</v>
      </c>
      <c r="N441" t="s">
        <v>919</v>
      </c>
      <c r="O441" t="s">
        <v>2484</v>
      </c>
      <c r="P441" t="s">
        <v>214</v>
      </c>
      <c r="Q441" t="s">
        <v>8650</v>
      </c>
      <c r="R441" t="s">
        <v>8637</v>
      </c>
      <c r="S441" t="s">
        <v>8643</v>
      </c>
      <c r="T441" t="b">
        <v>0</v>
      </c>
      <c r="U441" t="b">
        <v>0</v>
      </c>
      <c r="V441">
        <v>1</v>
      </c>
      <c r="W441">
        <v>42.5</v>
      </c>
      <c r="X441">
        <v>12</v>
      </c>
      <c r="AB441">
        <v>2</v>
      </c>
      <c r="AC441">
        <v>1</v>
      </c>
      <c r="AD441">
        <v>2</v>
      </c>
      <c r="AE441" t="s">
        <v>1745</v>
      </c>
      <c r="AG441" t="s">
        <v>1932</v>
      </c>
      <c r="AH441" t="s">
        <v>2485</v>
      </c>
    </row>
    <row r="442" spans="1:34" x14ac:dyDescent="0.25">
      <c r="A442">
        <v>3</v>
      </c>
      <c r="B442" t="s">
        <v>623</v>
      </c>
      <c r="C442" t="s">
        <v>627</v>
      </c>
      <c r="D442" t="s">
        <v>624</v>
      </c>
      <c r="E442" t="s">
        <v>625</v>
      </c>
      <c r="F442" t="s">
        <v>629</v>
      </c>
      <c r="G442" t="s">
        <v>11040</v>
      </c>
      <c r="H442" t="s">
        <v>916</v>
      </c>
      <c r="I442" t="s">
        <v>917</v>
      </c>
      <c r="J442">
        <v>2</v>
      </c>
      <c r="L442" t="s">
        <v>899</v>
      </c>
      <c r="M442" t="s">
        <v>918</v>
      </c>
      <c r="N442" t="s">
        <v>919</v>
      </c>
      <c r="O442" t="s">
        <v>2486</v>
      </c>
      <c r="P442" t="s">
        <v>214</v>
      </c>
      <c r="Q442" t="s">
        <v>8650</v>
      </c>
      <c r="R442" t="s">
        <v>8637</v>
      </c>
      <c r="S442" t="s">
        <v>8643</v>
      </c>
      <c r="T442" t="b">
        <v>0</v>
      </c>
      <c r="U442" t="b">
        <v>0</v>
      </c>
      <c r="V442">
        <v>2</v>
      </c>
      <c r="W442">
        <v>42.5</v>
      </c>
      <c r="X442">
        <v>12</v>
      </c>
      <c r="AB442">
        <v>2</v>
      </c>
      <c r="AC442">
        <v>1</v>
      </c>
      <c r="AD442">
        <v>2</v>
      </c>
      <c r="AE442" t="s">
        <v>1888</v>
      </c>
      <c r="AG442" t="s">
        <v>2487</v>
      </c>
      <c r="AH442" t="s">
        <v>2488</v>
      </c>
    </row>
    <row r="443" spans="1:34" x14ac:dyDescent="0.25">
      <c r="A443">
        <v>3</v>
      </c>
      <c r="B443" t="s">
        <v>623</v>
      </c>
      <c r="C443" t="s">
        <v>627</v>
      </c>
      <c r="D443" t="s">
        <v>624</v>
      </c>
      <c r="E443" t="s">
        <v>625</v>
      </c>
      <c r="F443" t="s">
        <v>629</v>
      </c>
      <c r="G443" t="s">
        <v>11040</v>
      </c>
      <c r="H443" t="s">
        <v>916</v>
      </c>
      <c r="I443" t="s">
        <v>917</v>
      </c>
      <c r="J443">
        <v>2</v>
      </c>
      <c r="L443" t="s">
        <v>899</v>
      </c>
      <c r="M443" t="s">
        <v>918</v>
      </c>
      <c r="N443" t="s">
        <v>919</v>
      </c>
      <c r="O443" t="s">
        <v>2489</v>
      </c>
      <c r="P443" t="s">
        <v>214</v>
      </c>
      <c r="Q443" t="s">
        <v>8650</v>
      </c>
      <c r="R443" t="s">
        <v>8637</v>
      </c>
      <c r="S443" t="s">
        <v>8643</v>
      </c>
      <c r="T443" t="b">
        <v>0</v>
      </c>
      <c r="U443" t="b">
        <v>0</v>
      </c>
      <c r="V443">
        <v>3</v>
      </c>
      <c r="W443">
        <v>42.5</v>
      </c>
      <c r="X443">
        <v>10</v>
      </c>
      <c r="AB443">
        <v>2</v>
      </c>
      <c r="AC443">
        <v>1</v>
      </c>
      <c r="AD443">
        <v>2</v>
      </c>
      <c r="AE443" t="s">
        <v>610</v>
      </c>
      <c r="AG443" t="s">
        <v>1937</v>
      </c>
      <c r="AH443" t="s">
        <v>2490</v>
      </c>
    </row>
    <row r="444" spans="1:34" x14ac:dyDescent="0.25">
      <c r="A444">
        <v>3</v>
      </c>
      <c r="B444" t="s">
        <v>623</v>
      </c>
      <c r="C444" t="s">
        <v>627</v>
      </c>
      <c r="D444" t="s">
        <v>624</v>
      </c>
      <c r="E444" t="s">
        <v>625</v>
      </c>
      <c r="F444" t="s">
        <v>629</v>
      </c>
      <c r="G444" t="s">
        <v>11040</v>
      </c>
      <c r="H444" t="s">
        <v>916</v>
      </c>
      <c r="I444" t="s">
        <v>917</v>
      </c>
      <c r="J444">
        <v>2</v>
      </c>
      <c r="L444" t="s">
        <v>899</v>
      </c>
      <c r="M444" t="s">
        <v>918</v>
      </c>
      <c r="N444" t="s">
        <v>919</v>
      </c>
      <c r="O444" t="s">
        <v>2491</v>
      </c>
      <c r="P444" t="s">
        <v>214</v>
      </c>
      <c r="Q444" t="s">
        <v>8650</v>
      </c>
      <c r="R444" t="s">
        <v>8637</v>
      </c>
      <c r="S444" t="s">
        <v>8643</v>
      </c>
      <c r="T444" t="b">
        <v>0</v>
      </c>
      <c r="U444" t="b">
        <v>0</v>
      </c>
      <c r="V444">
        <v>4</v>
      </c>
      <c r="W444">
        <v>42.5</v>
      </c>
      <c r="X444">
        <v>9</v>
      </c>
      <c r="AB444">
        <v>2</v>
      </c>
      <c r="AC444">
        <v>1</v>
      </c>
      <c r="AD444">
        <v>2</v>
      </c>
      <c r="AE444" t="s">
        <v>1888</v>
      </c>
      <c r="AG444" t="s">
        <v>2492</v>
      </c>
      <c r="AH444" t="s">
        <v>2493</v>
      </c>
    </row>
    <row r="445" spans="1:34" x14ac:dyDescent="0.25">
      <c r="A445">
        <v>3</v>
      </c>
      <c r="B445" t="s">
        <v>623</v>
      </c>
      <c r="C445" t="s">
        <v>627</v>
      </c>
      <c r="D445" t="s">
        <v>624</v>
      </c>
      <c r="E445" t="s">
        <v>625</v>
      </c>
      <c r="F445" t="s">
        <v>629</v>
      </c>
      <c r="G445" t="s">
        <v>11040</v>
      </c>
      <c r="H445" t="s">
        <v>916</v>
      </c>
      <c r="I445" t="s">
        <v>917</v>
      </c>
      <c r="J445">
        <v>2</v>
      </c>
      <c r="L445" t="s">
        <v>899</v>
      </c>
      <c r="M445" t="s">
        <v>918</v>
      </c>
      <c r="N445" t="s">
        <v>919</v>
      </c>
      <c r="O445" t="s">
        <v>2494</v>
      </c>
      <c r="P445" t="s">
        <v>217</v>
      </c>
      <c r="Q445" t="s">
        <v>8650</v>
      </c>
      <c r="R445" t="s">
        <v>8637</v>
      </c>
      <c r="S445" t="s">
        <v>8645</v>
      </c>
      <c r="T445" t="b">
        <v>1</v>
      </c>
      <c r="U445" t="b">
        <v>0</v>
      </c>
      <c r="V445">
        <v>1</v>
      </c>
      <c r="W445">
        <v>10</v>
      </c>
      <c r="X445">
        <v>12</v>
      </c>
      <c r="AB445">
        <v>1</v>
      </c>
      <c r="AC445">
        <v>1</v>
      </c>
      <c r="AD445">
        <v>3</v>
      </c>
      <c r="AE445" t="s">
        <v>610</v>
      </c>
      <c r="AG445" t="s">
        <v>2495</v>
      </c>
      <c r="AH445" t="s">
        <v>2496</v>
      </c>
    </row>
    <row r="446" spans="1:34" x14ac:dyDescent="0.25">
      <c r="A446">
        <v>3</v>
      </c>
      <c r="B446" t="s">
        <v>623</v>
      </c>
      <c r="C446" t="s">
        <v>627</v>
      </c>
      <c r="D446" t="s">
        <v>624</v>
      </c>
      <c r="E446" t="s">
        <v>625</v>
      </c>
      <c r="F446" t="s">
        <v>629</v>
      </c>
      <c r="G446" t="s">
        <v>11040</v>
      </c>
      <c r="H446" t="s">
        <v>916</v>
      </c>
      <c r="I446" t="s">
        <v>917</v>
      </c>
      <c r="J446">
        <v>2</v>
      </c>
      <c r="L446" t="s">
        <v>899</v>
      </c>
      <c r="M446" t="s">
        <v>918</v>
      </c>
      <c r="N446" t="s">
        <v>919</v>
      </c>
      <c r="O446" t="s">
        <v>2497</v>
      </c>
      <c r="P446" t="s">
        <v>217</v>
      </c>
      <c r="Q446" t="s">
        <v>8650</v>
      </c>
      <c r="R446" t="s">
        <v>8637</v>
      </c>
      <c r="S446" t="s">
        <v>8645</v>
      </c>
      <c r="T446" t="b">
        <v>1</v>
      </c>
      <c r="U446" t="b">
        <v>0</v>
      </c>
      <c r="V446">
        <v>2</v>
      </c>
      <c r="W446">
        <v>10</v>
      </c>
      <c r="X446">
        <v>12</v>
      </c>
      <c r="AB446">
        <v>1</v>
      </c>
      <c r="AC446">
        <v>1</v>
      </c>
      <c r="AD446">
        <v>3</v>
      </c>
      <c r="AE446" t="s">
        <v>610</v>
      </c>
      <c r="AG446" t="s">
        <v>2498</v>
      </c>
      <c r="AH446" t="s">
        <v>2499</v>
      </c>
    </row>
    <row r="447" spans="1:34" x14ac:dyDescent="0.25">
      <c r="A447">
        <v>3</v>
      </c>
      <c r="B447" t="s">
        <v>623</v>
      </c>
      <c r="C447" t="s">
        <v>627</v>
      </c>
      <c r="D447" t="s">
        <v>624</v>
      </c>
      <c r="E447" t="s">
        <v>625</v>
      </c>
      <c r="F447" t="s">
        <v>629</v>
      </c>
      <c r="G447" t="s">
        <v>11040</v>
      </c>
      <c r="H447" t="s">
        <v>916</v>
      </c>
      <c r="I447" t="s">
        <v>917</v>
      </c>
      <c r="J447">
        <v>2</v>
      </c>
      <c r="L447" t="s">
        <v>899</v>
      </c>
      <c r="M447" t="s">
        <v>918</v>
      </c>
      <c r="N447" t="s">
        <v>919</v>
      </c>
      <c r="O447" t="s">
        <v>2500</v>
      </c>
      <c r="P447" t="s">
        <v>217</v>
      </c>
      <c r="Q447" t="s">
        <v>8650</v>
      </c>
      <c r="R447" t="s">
        <v>8637</v>
      </c>
      <c r="S447" t="s">
        <v>8645</v>
      </c>
      <c r="T447" t="b">
        <v>1</v>
      </c>
      <c r="U447" t="b">
        <v>0</v>
      </c>
      <c r="V447">
        <v>3</v>
      </c>
      <c r="W447">
        <v>10</v>
      </c>
      <c r="X447">
        <v>12</v>
      </c>
      <c r="AB447">
        <v>1</v>
      </c>
      <c r="AC447">
        <v>1</v>
      </c>
      <c r="AD447">
        <v>3</v>
      </c>
      <c r="AE447" t="s">
        <v>610</v>
      </c>
      <c r="AG447" t="s">
        <v>2498</v>
      </c>
      <c r="AH447" t="s">
        <v>2501</v>
      </c>
    </row>
    <row r="448" spans="1:34" x14ac:dyDescent="0.25">
      <c r="A448">
        <v>3</v>
      </c>
      <c r="B448" t="s">
        <v>623</v>
      </c>
      <c r="C448" t="s">
        <v>627</v>
      </c>
      <c r="D448" t="s">
        <v>624</v>
      </c>
      <c r="E448" t="s">
        <v>625</v>
      </c>
      <c r="F448" t="s">
        <v>629</v>
      </c>
      <c r="G448" t="s">
        <v>11040</v>
      </c>
      <c r="H448" t="s">
        <v>916</v>
      </c>
      <c r="I448" t="s">
        <v>917</v>
      </c>
      <c r="J448">
        <v>2</v>
      </c>
      <c r="L448" t="s">
        <v>899</v>
      </c>
      <c r="M448" t="s">
        <v>918</v>
      </c>
      <c r="N448" t="s">
        <v>919</v>
      </c>
      <c r="O448" t="s">
        <v>2502</v>
      </c>
      <c r="P448" t="s">
        <v>303</v>
      </c>
      <c r="Q448" t="s">
        <v>148</v>
      </c>
      <c r="R448" t="s">
        <v>8661</v>
      </c>
      <c r="S448" t="s">
        <v>8645</v>
      </c>
      <c r="T448" t="b">
        <v>0</v>
      </c>
      <c r="U448" t="b">
        <v>0</v>
      </c>
      <c r="V448">
        <v>1</v>
      </c>
      <c r="W448">
        <v>10</v>
      </c>
      <c r="X448">
        <v>15</v>
      </c>
      <c r="AB448">
        <v>1</v>
      </c>
      <c r="AC448">
        <v>1</v>
      </c>
      <c r="AD448">
        <v>2</v>
      </c>
      <c r="AG448" t="s">
        <v>2503</v>
      </c>
      <c r="AH448" t="s">
        <v>2504</v>
      </c>
    </row>
    <row r="449" spans="1:34" x14ac:dyDescent="0.25">
      <c r="A449">
        <v>3</v>
      </c>
      <c r="B449" t="s">
        <v>623</v>
      </c>
      <c r="C449" t="s">
        <v>627</v>
      </c>
      <c r="D449" t="s">
        <v>624</v>
      </c>
      <c r="E449" t="s">
        <v>625</v>
      </c>
      <c r="F449" t="s">
        <v>629</v>
      </c>
      <c r="G449" t="s">
        <v>11040</v>
      </c>
      <c r="H449" t="s">
        <v>916</v>
      </c>
      <c r="I449" t="s">
        <v>917</v>
      </c>
      <c r="J449">
        <v>2</v>
      </c>
      <c r="L449" t="s">
        <v>899</v>
      </c>
      <c r="M449" t="s">
        <v>918</v>
      </c>
      <c r="N449" t="s">
        <v>919</v>
      </c>
      <c r="O449" t="s">
        <v>2505</v>
      </c>
      <c r="P449" t="s">
        <v>303</v>
      </c>
      <c r="Q449" t="s">
        <v>148</v>
      </c>
      <c r="R449" t="s">
        <v>8661</v>
      </c>
      <c r="S449" t="s">
        <v>8645</v>
      </c>
      <c r="T449" t="b">
        <v>0</v>
      </c>
      <c r="U449" t="b">
        <v>0</v>
      </c>
      <c r="V449">
        <v>2</v>
      </c>
      <c r="W449">
        <v>10</v>
      </c>
      <c r="X449">
        <v>15</v>
      </c>
      <c r="AB449">
        <v>2</v>
      </c>
      <c r="AC449">
        <v>1</v>
      </c>
      <c r="AD449">
        <v>2</v>
      </c>
      <c r="AG449" t="s">
        <v>2506</v>
      </c>
      <c r="AH449" t="s">
        <v>919</v>
      </c>
    </row>
    <row r="450" spans="1:34" x14ac:dyDescent="0.25">
      <c r="A450">
        <v>3</v>
      </c>
      <c r="B450" t="s">
        <v>623</v>
      </c>
      <c r="C450" t="s">
        <v>627</v>
      </c>
      <c r="D450" t="s">
        <v>624</v>
      </c>
      <c r="E450" t="s">
        <v>625</v>
      </c>
      <c r="F450" t="s">
        <v>629</v>
      </c>
      <c r="G450" t="s">
        <v>11040</v>
      </c>
      <c r="H450" t="s">
        <v>920</v>
      </c>
      <c r="I450" t="s">
        <v>921</v>
      </c>
      <c r="J450">
        <v>3</v>
      </c>
      <c r="L450" t="s">
        <v>904</v>
      </c>
      <c r="M450" t="s">
        <v>922</v>
      </c>
      <c r="N450" t="s">
        <v>923</v>
      </c>
      <c r="O450" t="s">
        <v>2507</v>
      </c>
      <c r="P450" t="s">
        <v>41</v>
      </c>
      <c r="Q450" t="s">
        <v>25</v>
      </c>
      <c r="R450" t="s">
        <v>25</v>
      </c>
      <c r="S450" t="s">
        <v>26</v>
      </c>
      <c r="T450" t="b">
        <v>0</v>
      </c>
      <c r="U450" t="b">
        <v>0</v>
      </c>
      <c r="V450">
        <v>1</v>
      </c>
      <c r="W450">
        <v>60</v>
      </c>
      <c r="X450">
        <v>10</v>
      </c>
      <c r="AB450">
        <v>2</v>
      </c>
      <c r="AC450">
        <v>1</v>
      </c>
      <c r="AD450">
        <v>2</v>
      </c>
      <c r="AE450" t="s">
        <v>2289</v>
      </c>
      <c r="AG450" t="s">
        <v>2508</v>
      </c>
      <c r="AH450" t="s">
        <v>922</v>
      </c>
    </row>
    <row r="451" spans="1:34" x14ac:dyDescent="0.25">
      <c r="A451">
        <v>3</v>
      </c>
      <c r="B451" t="s">
        <v>623</v>
      </c>
      <c r="C451" t="s">
        <v>627</v>
      </c>
      <c r="D451" t="s">
        <v>624</v>
      </c>
      <c r="E451" t="s">
        <v>625</v>
      </c>
      <c r="F451" t="s">
        <v>629</v>
      </c>
      <c r="G451" t="s">
        <v>11040</v>
      </c>
      <c r="H451" t="s">
        <v>920</v>
      </c>
      <c r="I451" t="s">
        <v>921</v>
      </c>
      <c r="J451">
        <v>3</v>
      </c>
      <c r="L451" t="s">
        <v>904</v>
      </c>
      <c r="M451" t="s">
        <v>922</v>
      </c>
      <c r="N451" t="s">
        <v>923</v>
      </c>
      <c r="O451" t="s">
        <v>2509</v>
      </c>
      <c r="P451" t="s">
        <v>41</v>
      </c>
      <c r="Q451" t="s">
        <v>25</v>
      </c>
      <c r="R451" t="s">
        <v>25</v>
      </c>
      <c r="S451" t="s">
        <v>26</v>
      </c>
      <c r="T451" t="b">
        <v>0</v>
      </c>
      <c r="U451" t="b">
        <v>0</v>
      </c>
      <c r="V451">
        <v>2</v>
      </c>
      <c r="W451">
        <v>65</v>
      </c>
      <c r="X451">
        <v>10</v>
      </c>
      <c r="AB451">
        <v>2</v>
      </c>
      <c r="AC451">
        <v>1</v>
      </c>
      <c r="AD451">
        <v>2</v>
      </c>
      <c r="AE451" t="s">
        <v>1745</v>
      </c>
      <c r="AG451" t="s">
        <v>2510</v>
      </c>
      <c r="AH451" t="s">
        <v>2511</v>
      </c>
    </row>
    <row r="452" spans="1:34" x14ac:dyDescent="0.25">
      <c r="A452">
        <v>3</v>
      </c>
      <c r="B452" t="s">
        <v>623</v>
      </c>
      <c r="C452" t="s">
        <v>627</v>
      </c>
      <c r="D452" t="s">
        <v>624</v>
      </c>
      <c r="E452" t="s">
        <v>625</v>
      </c>
      <c r="F452" t="s">
        <v>629</v>
      </c>
      <c r="G452" t="s">
        <v>11040</v>
      </c>
      <c r="H452" t="s">
        <v>920</v>
      </c>
      <c r="I452" t="s">
        <v>921</v>
      </c>
      <c r="J452">
        <v>3</v>
      </c>
      <c r="L452" t="s">
        <v>904</v>
      </c>
      <c r="M452" t="s">
        <v>922</v>
      </c>
      <c r="N452" t="s">
        <v>923</v>
      </c>
      <c r="O452" t="s">
        <v>2512</v>
      </c>
      <c r="P452" t="s">
        <v>41</v>
      </c>
      <c r="Q452" t="s">
        <v>25</v>
      </c>
      <c r="R452" t="s">
        <v>25</v>
      </c>
      <c r="S452" t="s">
        <v>26</v>
      </c>
      <c r="T452" t="b">
        <v>0</v>
      </c>
      <c r="U452" t="b">
        <v>0</v>
      </c>
      <c r="V452">
        <v>3</v>
      </c>
      <c r="W452">
        <v>65</v>
      </c>
      <c r="X452">
        <v>10</v>
      </c>
      <c r="AB452">
        <v>2</v>
      </c>
      <c r="AC452">
        <v>1</v>
      </c>
      <c r="AD452">
        <v>2</v>
      </c>
      <c r="AE452" t="s">
        <v>610</v>
      </c>
      <c r="AG452" t="s">
        <v>2513</v>
      </c>
      <c r="AH452" t="s">
        <v>2514</v>
      </c>
    </row>
    <row r="453" spans="1:34" x14ac:dyDescent="0.25">
      <c r="A453">
        <v>3</v>
      </c>
      <c r="B453" t="s">
        <v>623</v>
      </c>
      <c r="C453" t="s">
        <v>627</v>
      </c>
      <c r="D453" t="s">
        <v>624</v>
      </c>
      <c r="E453" t="s">
        <v>625</v>
      </c>
      <c r="F453" t="s">
        <v>629</v>
      </c>
      <c r="G453" t="s">
        <v>11040</v>
      </c>
      <c r="H453" t="s">
        <v>920</v>
      </c>
      <c r="I453" t="s">
        <v>921</v>
      </c>
      <c r="J453">
        <v>3</v>
      </c>
      <c r="L453" t="s">
        <v>904</v>
      </c>
      <c r="M453" t="s">
        <v>922</v>
      </c>
      <c r="N453" t="s">
        <v>923</v>
      </c>
      <c r="O453" t="s">
        <v>2515</v>
      </c>
      <c r="P453" t="s">
        <v>41</v>
      </c>
      <c r="Q453" t="s">
        <v>25</v>
      </c>
      <c r="R453" t="s">
        <v>25</v>
      </c>
      <c r="S453" t="s">
        <v>26</v>
      </c>
      <c r="T453" t="b">
        <v>0</v>
      </c>
      <c r="U453" t="b">
        <v>0</v>
      </c>
      <c r="V453">
        <v>4</v>
      </c>
      <c r="W453">
        <v>65</v>
      </c>
      <c r="X453">
        <v>10</v>
      </c>
      <c r="AB453">
        <v>2</v>
      </c>
      <c r="AC453">
        <v>1</v>
      </c>
      <c r="AD453">
        <v>2</v>
      </c>
      <c r="AE453" t="s">
        <v>610</v>
      </c>
      <c r="AG453" t="s">
        <v>2513</v>
      </c>
      <c r="AH453" t="s">
        <v>2516</v>
      </c>
    </row>
    <row r="454" spans="1:34" x14ac:dyDescent="0.25">
      <c r="A454">
        <v>3</v>
      </c>
      <c r="B454" t="s">
        <v>623</v>
      </c>
      <c r="C454" t="s">
        <v>627</v>
      </c>
      <c r="D454" t="s">
        <v>624</v>
      </c>
      <c r="E454" t="s">
        <v>625</v>
      </c>
      <c r="F454" t="s">
        <v>629</v>
      </c>
      <c r="G454" t="s">
        <v>11040</v>
      </c>
      <c r="H454" t="s">
        <v>920</v>
      </c>
      <c r="I454" t="s">
        <v>921</v>
      </c>
      <c r="J454">
        <v>3</v>
      </c>
      <c r="L454" t="s">
        <v>904</v>
      </c>
      <c r="M454" t="s">
        <v>922</v>
      </c>
      <c r="N454" t="s">
        <v>923</v>
      </c>
      <c r="O454" t="s">
        <v>2517</v>
      </c>
      <c r="P454" t="s">
        <v>45</v>
      </c>
      <c r="Q454" t="s">
        <v>25</v>
      </c>
      <c r="R454" t="s">
        <v>25</v>
      </c>
      <c r="S454" t="s">
        <v>26</v>
      </c>
      <c r="T454" t="b">
        <v>1</v>
      </c>
      <c r="U454" t="b">
        <v>0</v>
      </c>
      <c r="V454">
        <v>1</v>
      </c>
      <c r="W454">
        <v>160</v>
      </c>
      <c r="X454">
        <v>9</v>
      </c>
      <c r="AB454">
        <v>2</v>
      </c>
      <c r="AC454">
        <v>1</v>
      </c>
      <c r="AD454">
        <v>1</v>
      </c>
      <c r="AE454" t="s">
        <v>618</v>
      </c>
      <c r="AG454" t="s">
        <v>2518</v>
      </c>
      <c r="AH454" t="s">
        <v>2519</v>
      </c>
    </row>
    <row r="455" spans="1:34" x14ac:dyDescent="0.25">
      <c r="A455">
        <v>3</v>
      </c>
      <c r="B455" t="s">
        <v>623</v>
      </c>
      <c r="C455" t="s">
        <v>627</v>
      </c>
      <c r="D455" t="s">
        <v>624</v>
      </c>
      <c r="E455" t="s">
        <v>625</v>
      </c>
      <c r="F455" t="s">
        <v>629</v>
      </c>
      <c r="G455" t="s">
        <v>11040</v>
      </c>
      <c r="H455" t="s">
        <v>920</v>
      </c>
      <c r="I455" t="s">
        <v>921</v>
      </c>
      <c r="J455">
        <v>3</v>
      </c>
      <c r="L455" t="s">
        <v>904</v>
      </c>
      <c r="M455" t="s">
        <v>922</v>
      </c>
      <c r="N455" t="s">
        <v>923</v>
      </c>
      <c r="O455" t="s">
        <v>2520</v>
      </c>
      <c r="P455" t="s">
        <v>45</v>
      </c>
      <c r="Q455" t="s">
        <v>25</v>
      </c>
      <c r="R455" t="s">
        <v>25</v>
      </c>
      <c r="S455" t="s">
        <v>26</v>
      </c>
      <c r="T455" t="b">
        <v>1</v>
      </c>
      <c r="U455" t="b">
        <v>0</v>
      </c>
      <c r="V455">
        <v>2</v>
      </c>
      <c r="W455">
        <v>160</v>
      </c>
      <c r="X455">
        <v>9</v>
      </c>
      <c r="AB455">
        <v>2</v>
      </c>
      <c r="AC455">
        <v>1</v>
      </c>
      <c r="AD455">
        <v>1</v>
      </c>
      <c r="AE455" t="s">
        <v>618</v>
      </c>
      <c r="AG455" t="s">
        <v>2521</v>
      </c>
      <c r="AH455" t="s">
        <v>2522</v>
      </c>
    </row>
    <row r="456" spans="1:34" x14ac:dyDescent="0.25">
      <c r="A456">
        <v>3</v>
      </c>
      <c r="B456" t="s">
        <v>623</v>
      </c>
      <c r="C456" t="s">
        <v>627</v>
      </c>
      <c r="D456" t="s">
        <v>624</v>
      </c>
      <c r="E456" t="s">
        <v>625</v>
      </c>
      <c r="F456" t="s">
        <v>629</v>
      </c>
      <c r="G456" t="s">
        <v>11040</v>
      </c>
      <c r="H456" t="s">
        <v>920</v>
      </c>
      <c r="I456" t="s">
        <v>921</v>
      </c>
      <c r="J456">
        <v>3</v>
      </c>
      <c r="L456" t="s">
        <v>904</v>
      </c>
      <c r="M456" t="s">
        <v>922</v>
      </c>
      <c r="N456" t="s">
        <v>923</v>
      </c>
      <c r="O456" t="s">
        <v>2523</v>
      </c>
      <c r="P456" t="s">
        <v>45</v>
      </c>
      <c r="Q456" t="s">
        <v>25</v>
      </c>
      <c r="R456" t="s">
        <v>25</v>
      </c>
      <c r="S456" t="s">
        <v>26</v>
      </c>
      <c r="T456" t="b">
        <v>1</v>
      </c>
      <c r="U456" t="b">
        <v>0</v>
      </c>
      <c r="V456">
        <v>3</v>
      </c>
      <c r="W456">
        <v>160</v>
      </c>
      <c r="X456">
        <v>8</v>
      </c>
      <c r="AB456">
        <v>2</v>
      </c>
      <c r="AC456">
        <v>1</v>
      </c>
      <c r="AD456">
        <v>1</v>
      </c>
      <c r="AE456" t="s">
        <v>610</v>
      </c>
      <c r="AG456" t="s">
        <v>2524</v>
      </c>
      <c r="AH456" t="s">
        <v>2525</v>
      </c>
    </row>
    <row r="457" spans="1:34" x14ac:dyDescent="0.25">
      <c r="A457">
        <v>3</v>
      </c>
      <c r="B457" t="s">
        <v>623</v>
      </c>
      <c r="C457" t="s">
        <v>627</v>
      </c>
      <c r="D457" t="s">
        <v>624</v>
      </c>
      <c r="E457" t="s">
        <v>625</v>
      </c>
      <c r="F457" t="s">
        <v>629</v>
      </c>
      <c r="G457" t="s">
        <v>11040</v>
      </c>
      <c r="H457" t="s">
        <v>920</v>
      </c>
      <c r="I457" t="s">
        <v>921</v>
      </c>
      <c r="J457">
        <v>3</v>
      </c>
      <c r="L457" t="s">
        <v>904</v>
      </c>
      <c r="M457" t="s">
        <v>922</v>
      </c>
      <c r="N457" t="s">
        <v>923</v>
      </c>
      <c r="O457" t="s">
        <v>2526</v>
      </c>
      <c r="P457" t="s">
        <v>66</v>
      </c>
      <c r="Q457" t="s">
        <v>25</v>
      </c>
      <c r="R457" t="s">
        <v>25</v>
      </c>
      <c r="S457" t="s">
        <v>8645</v>
      </c>
      <c r="T457" t="b">
        <v>0</v>
      </c>
      <c r="U457" t="b">
        <v>0</v>
      </c>
      <c r="V457">
        <v>1</v>
      </c>
      <c r="W457">
        <v>100</v>
      </c>
      <c r="X457">
        <v>10</v>
      </c>
      <c r="AB457">
        <v>2</v>
      </c>
      <c r="AC457">
        <v>1</v>
      </c>
      <c r="AD457">
        <v>2</v>
      </c>
      <c r="AE457" t="s">
        <v>2289</v>
      </c>
      <c r="AG457" t="s">
        <v>2527</v>
      </c>
      <c r="AH457" t="s">
        <v>2528</v>
      </c>
    </row>
    <row r="458" spans="1:34" x14ac:dyDescent="0.25">
      <c r="A458">
        <v>3</v>
      </c>
      <c r="B458" t="s">
        <v>623</v>
      </c>
      <c r="C458" t="s">
        <v>627</v>
      </c>
      <c r="D458" t="s">
        <v>624</v>
      </c>
      <c r="E458" t="s">
        <v>625</v>
      </c>
      <c r="F458" t="s">
        <v>629</v>
      </c>
      <c r="G458" t="s">
        <v>11040</v>
      </c>
      <c r="H458" t="s">
        <v>920</v>
      </c>
      <c r="I458" t="s">
        <v>921</v>
      </c>
      <c r="J458">
        <v>3</v>
      </c>
      <c r="L458" t="s">
        <v>904</v>
      </c>
      <c r="M458" t="s">
        <v>922</v>
      </c>
      <c r="N458" t="s">
        <v>923</v>
      </c>
      <c r="O458" t="s">
        <v>2529</v>
      </c>
      <c r="P458" t="s">
        <v>66</v>
      </c>
      <c r="Q458" t="s">
        <v>25</v>
      </c>
      <c r="R458" t="s">
        <v>25</v>
      </c>
      <c r="S458" t="s">
        <v>8645</v>
      </c>
      <c r="T458" t="b">
        <v>0</v>
      </c>
      <c r="U458" t="b">
        <v>0</v>
      </c>
      <c r="V458">
        <v>2</v>
      </c>
      <c r="W458">
        <v>120</v>
      </c>
      <c r="X458">
        <v>10</v>
      </c>
      <c r="AB458">
        <v>2</v>
      </c>
      <c r="AC458">
        <v>1</v>
      </c>
      <c r="AD458">
        <v>2</v>
      </c>
      <c r="AE458" t="s">
        <v>618</v>
      </c>
      <c r="AG458" t="s">
        <v>2154</v>
      </c>
      <c r="AH458" t="s">
        <v>2530</v>
      </c>
    </row>
    <row r="459" spans="1:34" x14ac:dyDescent="0.25">
      <c r="A459">
        <v>3</v>
      </c>
      <c r="B459" t="s">
        <v>623</v>
      </c>
      <c r="C459" t="s">
        <v>627</v>
      </c>
      <c r="D459" t="s">
        <v>624</v>
      </c>
      <c r="E459" t="s">
        <v>625</v>
      </c>
      <c r="F459" t="s">
        <v>629</v>
      </c>
      <c r="G459" t="s">
        <v>11040</v>
      </c>
      <c r="H459" t="s">
        <v>920</v>
      </c>
      <c r="I459" t="s">
        <v>921</v>
      </c>
      <c r="J459">
        <v>3</v>
      </c>
      <c r="L459" t="s">
        <v>904</v>
      </c>
      <c r="M459" t="s">
        <v>922</v>
      </c>
      <c r="N459" t="s">
        <v>923</v>
      </c>
      <c r="O459" t="s">
        <v>2531</v>
      </c>
      <c r="P459" t="s">
        <v>66</v>
      </c>
      <c r="Q459" t="s">
        <v>25</v>
      </c>
      <c r="R459" t="s">
        <v>25</v>
      </c>
      <c r="S459" t="s">
        <v>8645</v>
      </c>
      <c r="T459" t="b">
        <v>0</v>
      </c>
      <c r="U459" t="b">
        <v>0</v>
      </c>
      <c r="V459">
        <v>3</v>
      </c>
      <c r="W459">
        <v>120</v>
      </c>
      <c r="X459">
        <v>9</v>
      </c>
      <c r="AB459">
        <v>2</v>
      </c>
      <c r="AC459">
        <v>1</v>
      </c>
      <c r="AD459">
        <v>2</v>
      </c>
      <c r="AE459" t="s">
        <v>610</v>
      </c>
      <c r="AG459" t="s">
        <v>1937</v>
      </c>
      <c r="AH459" t="s">
        <v>2532</v>
      </c>
    </row>
    <row r="460" spans="1:34" x14ac:dyDescent="0.25">
      <c r="A460">
        <v>3</v>
      </c>
      <c r="B460" t="s">
        <v>623</v>
      </c>
      <c r="C460" t="s">
        <v>627</v>
      </c>
      <c r="D460" t="s">
        <v>624</v>
      </c>
      <c r="E460" t="s">
        <v>625</v>
      </c>
      <c r="F460" t="s">
        <v>629</v>
      </c>
      <c r="G460" t="s">
        <v>11040</v>
      </c>
      <c r="H460" t="s">
        <v>920</v>
      </c>
      <c r="I460" t="s">
        <v>921</v>
      </c>
      <c r="J460">
        <v>3</v>
      </c>
      <c r="L460" t="s">
        <v>904</v>
      </c>
      <c r="M460" t="s">
        <v>922</v>
      </c>
      <c r="N460" t="s">
        <v>923</v>
      </c>
      <c r="O460" t="s">
        <v>2533</v>
      </c>
      <c r="P460" t="s">
        <v>108</v>
      </c>
      <c r="Q460" t="s">
        <v>8644</v>
      </c>
      <c r="R460" t="s">
        <v>8488</v>
      </c>
      <c r="S460" t="s">
        <v>8643</v>
      </c>
      <c r="T460" t="b">
        <v>0</v>
      </c>
      <c r="U460" t="b">
        <v>0</v>
      </c>
      <c r="V460">
        <v>1</v>
      </c>
      <c r="W460">
        <v>20</v>
      </c>
      <c r="X460">
        <v>13</v>
      </c>
      <c r="AB460">
        <v>3</v>
      </c>
      <c r="AC460">
        <v>1</v>
      </c>
      <c r="AD460">
        <v>3</v>
      </c>
      <c r="AE460" t="s">
        <v>618</v>
      </c>
      <c r="AG460" t="s">
        <v>2534</v>
      </c>
      <c r="AH460" t="s">
        <v>2535</v>
      </c>
    </row>
    <row r="461" spans="1:34" x14ac:dyDescent="0.25">
      <c r="A461">
        <v>3</v>
      </c>
      <c r="B461" t="s">
        <v>623</v>
      </c>
      <c r="C461" t="s">
        <v>627</v>
      </c>
      <c r="D461" t="s">
        <v>624</v>
      </c>
      <c r="E461" t="s">
        <v>625</v>
      </c>
      <c r="F461" t="s">
        <v>629</v>
      </c>
      <c r="G461" t="s">
        <v>11040</v>
      </c>
      <c r="H461" t="s">
        <v>920</v>
      </c>
      <c r="I461" t="s">
        <v>921</v>
      </c>
      <c r="J461">
        <v>3</v>
      </c>
      <c r="L461" t="s">
        <v>904</v>
      </c>
      <c r="M461" t="s">
        <v>922</v>
      </c>
      <c r="N461" t="s">
        <v>923</v>
      </c>
      <c r="O461" t="s">
        <v>2536</v>
      </c>
      <c r="P461" t="s">
        <v>108</v>
      </c>
      <c r="Q461" t="s">
        <v>8644</v>
      </c>
      <c r="R461" t="s">
        <v>8488</v>
      </c>
      <c r="S461" t="s">
        <v>8643</v>
      </c>
      <c r="T461" t="b">
        <v>0</v>
      </c>
      <c r="U461" t="b">
        <v>0</v>
      </c>
      <c r="V461">
        <v>2</v>
      </c>
      <c r="W461">
        <v>20</v>
      </c>
      <c r="X461">
        <v>12</v>
      </c>
      <c r="AB461">
        <v>3</v>
      </c>
      <c r="AC461">
        <v>1</v>
      </c>
      <c r="AD461">
        <v>3</v>
      </c>
      <c r="AE461" t="s">
        <v>618</v>
      </c>
      <c r="AG461" t="s">
        <v>2534</v>
      </c>
      <c r="AH461" t="s">
        <v>2537</v>
      </c>
    </row>
    <row r="462" spans="1:34" x14ac:dyDescent="0.25">
      <c r="A462">
        <v>3</v>
      </c>
      <c r="B462" t="s">
        <v>623</v>
      </c>
      <c r="C462" t="s">
        <v>627</v>
      </c>
      <c r="D462" t="s">
        <v>624</v>
      </c>
      <c r="E462" t="s">
        <v>625</v>
      </c>
      <c r="F462" t="s">
        <v>629</v>
      </c>
      <c r="G462" t="s">
        <v>11040</v>
      </c>
      <c r="H462" t="s">
        <v>920</v>
      </c>
      <c r="I462" t="s">
        <v>921</v>
      </c>
      <c r="J462">
        <v>3</v>
      </c>
      <c r="L462" t="s">
        <v>904</v>
      </c>
      <c r="M462" t="s">
        <v>922</v>
      </c>
      <c r="N462" t="s">
        <v>923</v>
      </c>
      <c r="O462" t="s">
        <v>2538</v>
      </c>
      <c r="P462" t="s">
        <v>108</v>
      </c>
      <c r="Q462" t="s">
        <v>8644</v>
      </c>
      <c r="R462" t="s">
        <v>8488</v>
      </c>
      <c r="S462" t="s">
        <v>8643</v>
      </c>
      <c r="T462" t="b">
        <v>0</v>
      </c>
      <c r="U462" t="b">
        <v>0</v>
      </c>
      <c r="V462">
        <v>3</v>
      </c>
      <c r="W462">
        <v>20</v>
      </c>
      <c r="X462">
        <v>11</v>
      </c>
      <c r="AB462">
        <v>3</v>
      </c>
      <c r="AC462">
        <v>1</v>
      </c>
      <c r="AD462">
        <v>3</v>
      </c>
      <c r="AE462" t="s">
        <v>610</v>
      </c>
      <c r="AG462" t="s">
        <v>2199</v>
      </c>
      <c r="AH462" t="s">
        <v>2539</v>
      </c>
    </row>
    <row r="463" spans="1:34" x14ac:dyDescent="0.25">
      <c r="A463">
        <v>3</v>
      </c>
      <c r="B463" t="s">
        <v>623</v>
      </c>
      <c r="C463" t="s">
        <v>627</v>
      </c>
      <c r="D463" t="s">
        <v>624</v>
      </c>
      <c r="E463" t="s">
        <v>625</v>
      </c>
      <c r="F463" t="s">
        <v>629</v>
      </c>
      <c r="G463" t="s">
        <v>11040</v>
      </c>
      <c r="H463" t="s">
        <v>920</v>
      </c>
      <c r="I463" t="s">
        <v>921</v>
      </c>
      <c r="J463">
        <v>3</v>
      </c>
      <c r="L463" t="s">
        <v>904</v>
      </c>
      <c r="M463" t="s">
        <v>922</v>
      </c>
      <c r="N463" t="s">
        <v>923</v>
      </c>
      <c r="O463" t="s">
        <v>2540</v>
      </c>
      <c r="P463" t="s">
        <v>84</v>
      </c>
      <c r="Q463" t="s">
        <v>25</v>
      </c>
      <c r="R463" t="s">
        <v>25</v>
      </c>
      <c r="S463" t="s">
        <v>8645</v>
      </c>
      <c r="T463" t="b">
        <v>0</v>
      </c>
      <c r="U463" t="b">
        <v>0</v>
      </c>
      <c r="V463">
        <v>1</v>
      </c>
      <c r="W463">
        <v>15</v>
      </c>
      <c r="X463">
        <v>12</v>
      </c>
      <c r="AB463">
        <v>2</v>
      </c>
      <c r="AC463">
        <v>1</v>
      </c>
      <c r="AD463">
        <v>2</v>
      </c>
      <c r="AE463" t="s">
        <v>1745</v>
      </c>
      <c r="AG463" t="s">
        <v>2541</v>
      </c>
      <c r="AH463" t="s">
        <v>2542</v>
      </c>
    </row>
    <row r="464" spans="1:34" x14ac:dyDescent="0.25">
      <c r="A464">
        <v>3</v>
      </c>
      <c r="B464" t="s">
        <v>623</v>
      </c>
      <c r="C464" t="s">
        <v>627</v>
      </c>
      <c r="D464" t="s">
        <v>624</v>
      </c>
      <c r="E464" t="s">
        <v>625</v>
      </c>
      <c r="F464" t="s">
        <v>629</v>
      </c>
      <c r="G464" t="s">
        <v>11040</v>
      </c>
      <c r="H464" t="s">
        <v>920</v>
      </c>
      <c r="I464" t="s">
        <v>921</v>
      </c>
      <c r="J464">
        <v>3</v>
      </c>
      <c r="L464" t="s">
        <v>904</v>
      </c>
      <c r="M464" t="s">
        <v>922</v>
      </c>
      <c r="N464" t="s">
        <v>923</v>
      </c>
      <c r="O464" t="s">
        <v>2543</v>
      </c>
      <c r="P464" t="s">
        <v>84</v>
      </c>
      <c r="Q464" t="s">
        <v>25</v>
      </c>
      <c r="R464" t="s">
        <v>25</v>
      </c>
      <c r="S464" t="s">
        <v>8645</v>
      </c>
      <c r="T464" t="b">
        <v>0</v>
      </c>
      <c r="U464" t="b">
        <v>0</v>
      </c>
      <c r="V464">
        <v>2</v>
      </c>
      <c r="W464">
        <v>20</v>
      </c>
      <c r="X464">
        <v>12</v>
      </c>
      <c r="AB464">
        <v>2</v>
      </c>
      <c r="AC464">
        <v>1</v>
      </c>
      <c r="AD464">
        <v>2</v>
      </c>
      <c r="AE464" t="s">
        <v>610</v>
      </c>
      <c r="AG464" t="s">
        <v>1937</v>
      </c>
      <c r="AH464" t="s">
        <v>2544</v>
      </c>
    </row>
    <row r="465" spans="1:34" x14ac:dyDescent="0.25">
      <c r="A465">
        <v>3</v>
      </c>
      <c r="B465" t="s">
        <v>623</v>
      </c>
      <c r="C465" t="s">
        <v>627</v>
      </c>
      <c r="D465" t="s">
        <v>624</v>
      </c>
      <c r="E465" t="s">
        <v>625</v>
      </c>
      <c r="F465" t="s">
        <v>629</v>
      </c>
      <c r="G465" t="s">
        <v>11040</v>
      </c>
      <c r="H465" t="s">
        <v>920</v>
      </c>
      <c r="I465" t="s">
        <v>921</v>
      </c>
      <c r="J465">
        <v>3</v>
      </c>
      <c r="L465" t="s">
        <v>904</v>
      </c>
      <c r="M465" t="s">
        <v>922</v>
      </c>
      <c r="N465" t="s">
        <v>923</v>
      </c>
      <c r="O465" t="s">
        <v>2545</v>
      </c>
      <c r="P465" t="s">
        <v>84</v>
      </c>
      <c r="Q465" t="s">
        <v>25</v>
      </c>
      <c r="R465" t="s">
        <v>25</v>
      </c>
      <c r="S465" t="s">
        <v>8645</v>
      </c>
      <c r="T465" t="b">
        <v>0</v>
      </c>
      <c r="U465" t="b">
        <v>0</v>
      </c>
      <c r="V465">
        <v>3</v>
      </c>
      <c r="W465">
        <v>20</v>
      </c>
      <c r="X465">
        <v>11</v>
      </c>
      <c r="AB465">
        <v>2</v>
      </c>
      <c r="AC465">
        <v>1</v>
      </c>
      <c r="AD465">
        <v>2</v>
      </c>
      <c r="AE465" t="s">
        <v>610</v>
      </c>
      <c r="AG465" t="s">
        <v>2546</v>
      </c>
      <c r="AH465" t="s">
        <v>2547</v>
      </c>
    </row>
    <row r="466" spans="1:34" x14ac:dyDescent="0.25">
      <c r="A466">
        <v>3</v>
      </c>
      <c r="B466" t="s">
        <v>623</v>
      </c>
      <c r="C466" t="s">
        <v>627</v>
      </c>
      <c r="D466" t="s">
        <v>624</v>
      </c>
      <c r="E466" t="s">
        <v>625</v>
      </c>
      <c r="F466" t="s">
        <v>629</v>
      </c>
      <c r="G466" t="s">
        <v>11040</v>
      </c>
      <c r="H466" t="s">
        <v>920</v>
      </c>
      <c r="I466" t="s">
        <v>921</v>
      </c>
      <c r="J466">
        <v>3</v>
      </c>
      <c r="L466" t="s">
        <v>904</v>
      </c>
      <c r="M466" t="s">
        <v>922</v>
      </c>
      <c r="N466" t="s">
        <v>923</v>
      </c>
      <c r="O466" t="s">
        <v>2548</v>
      </c>
      <c r="P466" t="s">
        <v>1534</v>
      </c>
      <c r="Q466" t="s">
        <v>2</v>
      </c>
      <c r="R466" t="s">
        <v>2</v>
      </c>
      <c r="S466" t="s">
        <v>8646</v>
      </c>
      <c r="T466" t="b">
        <v>0</v>
      </c>
      <c r="U466" t="b">
        <v>1</v>
      </c>
      <c r="V466">
        <v>1</v>
      </c>
      <c r="W466">
        <v>75</v>
      </c>
      <c r="Y466">
        <v>70.199999999999989</v>
      </c>
      <c r="AG466" t="s">
        <v>2549</v>
      </c>
      <c r="AH466" t="s">
        <v>2550</v>
      </c>
    </row>
    <row r="467" spans="1:34" x14ac:dyDescent="0.25">
      <c r="A467">
        <v>3</v>
      </c>
      <c r="B467" t="s">
        <v>623</v>
      </c>
      <c r="C467" t="s">
        <v>627</v>
      </c>
      <c r="D467" t="s">
        <v>624</v>
      </c>
      <c r="E467" t="s">
        <v>625</v>
      </c>
      <c r="F467" t="s">
        <v>629</v>
      </c>
      <c r="G467" t="s">
        <v>11040</v>
      </c>
      <c r="H467" t="s">
        <v>920</v>
      </c>
      <c r="I467" t="s">
        <v>921</v>
      </c>
      <c r="J467">
        <v>3</v>
      </c>
      <c r="L467" t="s">
        <v>904</v>
      </c>
      <c r="M467" t="s">
        <v>922</v>
      </c>
      <c r="N467" t="s">
        <v>923</v>
      </c>
      <c r="O467" t="s">
        <v>2551</v>
      </c>
      <c r="P467" t="s">
        <v>1534</v>
      </c>
      <c r="Q467" t="s">
        <v>2</v>
      </c>
      <c r="R467" t="s">
        <v>2</v>
      </c>
      <c r="S467" t="s">
        <v>8646</v>
      </c>
      <c r="T467" t="b">
        <v>0</v>
      </c>
      <c r="U467" t="b">
        <v>1</v>
      </c>
      <c r="V467">
        <v>2</v>
      </c>
      <c r="W467">
        <v>75</v>
      </c>
      <c r="Y467">
        <v>60</v>
      </c>
      <c r="AG467" t="s">
        <v>2549</v>
      </c>
      <c r="AH467" t="s">
        <v>2552</v>
      </c>
    </row>
    <row r="468" spans="1:34" x14ac:dyDescent="0.25">
      <c r="A468">
        <v>3</v>
      </c>
      <c r="B468" t="s">
        <v>623</v>
      </c>
      <c r="C468" t="s">
        <v>627</v>
      </c>
      <c r="D468" t="s">
        <v>624</v>
      </c>
      <c r="E468" t="s">
        <v>625</v>
      </c>
      <c r="F468" t="s">
        <v>629</v>
      </c>
      <c r="G468" t="s">
        <v>11040</v>
      </c>
      <c r="H468" t="s">
        <v>920</v>
      </c>
      <c r="I468" t="s">
        <v>921</v>
      </c>
      <c r="J468">
        <v>3</v>
      </c>
      <c r="L468" t="s">
        <v>904</v>
      </c>
      <c r="M468" t="s">
        <v>922</v>
      </c>
      <c r="N468" t="s">
        <v>923</v>
      </c>
      <c r="O468" t="s">
        <v>2553</v>
      </c>
      <c r="P468" t="s">
        <v>1534</v>
      </c>
      <c r="Q468" t="s">
        <v>2</v>
      </c>
      <c r="R468" t="s">
        <v>2</v>
      </c>
      <c r="S468" t="s">
        <v>8646</v>
      </c>
      <c r="T468" t="b">
        <v>0</v>
      </c>
      <c r="U468" t="b">
        <v>1</v>
      </c>
      <c r="V468">
        <v>3</v>
      </c>
      <c r="W468">
        <v>75</v>
      </c>
      <c r="Y468">
        <v>49.8</v>
      </c>
      <c r="AG468" t="s">
        <v>2549</v>
      </c>
      <c r="AH468" t="s">
        <v>923</v>
      </c>
    </row>
    <row r="469" spans="1:34" x14ac:dyDescent="0.25">
      <c r="A469">
        <v>3</v>
      </c>
      <c r="B469" t="s">
        <v>623</v>
      </c>
      <c r="C469" t="s">
        <v>627</v>
      </c>
      <c r="D469" t="s">
        <v>624</v>
      </c>
      <c r="E469" t="s">
        <v>625</v>
      </c>
      <c r="F469" t="s">
        <v>629</v>
      </c>
      <c r="G469" t="s">
        <v>11040</v>
      </c>
      <c r="H469" t="s">
        <v>924</v>
      </c>
      <c r="I469" t="s">
        <v>925</v>
      </c>
      <c r="J469">
        <v>4</v>
      </c>
      <c r="L469" t="s">
        <v>909</v>
      </c>
      <c r="M469" t="s">
        <v>926</v>
      </c>
      <c r="N469" t="s">
        <v>927</v>
      </c>
      <c r="O469" t="s">
        <v>2554</v>
      </c>
      <c r="P469" t="s">
        <v>112</v>
      </c>
      <c r="Q469" t="s">
        <v>8644</v>
      </c>
      <c r="R469" t="s">
        <v>8488</v>
      </c>
      <c r="S469" t="s">
        <v>8643</v>
      </c>
      <c r="T469" t="b">
        <v>0</v>
      </c>
      <c r="U469" t="b">
        <v>0</v>
      </c>
      <c r="V469">
        <v>1</v>
      </c>
      <c r="W469">
        <v>40</v>
      </c>
      <c r="X469">
        <v>10</v>
      </c>
      <c r="AB469">
        <v>3</v>
      </c>
      <c r="AC469">
        <v>1</v>
      </c>
      <c r="AD469">
        <v>2</v>
      </c>
      <c r="AE469" t="s">
        <v>610</v>
      </c>
      <c r="AG469" t="s">
        <v>2555</v>
      </c>
      <c r="AH469" t="s">
        <v>926</v>
      </c>
    </row>
    <row r="470" spans="1:34" x14ac:dyDescent="0.25">
      <c r="A470">
        <v>3</v>
      </c>
      <c r="B470" t="s">
        <v>623</v>
      </c>
      <c r="C470" t="s">
        <v>627</v>
      </c>
      <c r="D470" t="s">
        <v>624</v>
      </c>
      <c r="E470" t="s">
        <v>625</v>
      </c>
      <c r="F470" t="s">
        <v>629</v>
      </c>
      <c r="G470" t="s">
        <v>11040</v>
      </c>
      <c r="H470" t="s">
        <v>924</v>
      </c>
      <c r="I470" t="s">
        <v>925</v>
      </c>
      <c r="J470">
        <v>4</v>
      </c>
      <c r="L470" t="s">
        <v>909</v>
      </c>
      <c r="M470" t="s">
        <v>926</v>
      </c>
      <c r="N470" t="s">
        <v>927</v>
      </c>
      <c r="O470" t="s">
        <v>2556</v>
      </c>
      <c r="P470" t="s">
        <v>112</v>
      </c>
      <c r="Q470" t="s">
        <v>8644</v>
      </c>
      <c r="R470" t="s">
        <v>8488</v>
      </c>
      <c r="S470" t="s">
        <v>8643</v>
      </c>
      <c r="T470" t="b">
        <v>0</v>
      </c>
      <c r="U470" t="b">
        <v>0</v>
      </c>
      <c r="V470">
        <v>2</v>
      </c>
      <c r="W470">
        <v>40</v>
      </c>
      <c r="X470">
        <v>8</v>
      </c>
      <c r="AB470">
        <v>3</v>
      </c>
      <c r="AC470">
        <v>1</v>
      </c>
      <c r="AD470">
        <v>2</v>
      </c>
      <c r="AE470" t="s">
        <v>610</v>
      </c>
      <c r="AG470" t="s">
        <v>2555</v>
      </c>
      <c r="AH470" t="s">
        <v>2557</v>
      </c>
    </row>
    <row r="471" spans="1:34" x14ac:dyDescent="0.25">
      <c r="A471">
        <v>3</v>
      </c>
      <c r="B471" t="s">
        <v>623</v>
      </c>
      <c r="C471" t="s">
        <v>627</v>
      </c>
      <c r="D471" t="s">
        <v>624</v>
      </c>
      <c r="E471" t="s">
        <v>625</v>
      </c>
      <c r="F471" t="s">
        <v>629</v>
      </c>
      <c r="G471" t="s">
        <v>11040</v>
      </c>
      <c r="H471" t="s">
        <v>924</v>
      </c>
      <c r="I471" t="s">
        <v>925</v>
      </c>
      <c r="J471">
        <v>4</v>
      </c>
      <c r="L471" t="s">
        <v>909</v>
      </c>
      <c r="M471" t="s">
        <v>926</v>
      </c>
      <c r="N471" t="s">
        <v>927</v>
      </c>
      <c r="O471" t="s">
        <v>2558</v>
      </c>
      <c r="P471" t="s">
        <v>112</v>
      </c>
      <c r="Q471" t="s">
        <v>8644</v>
      </c>
      <c r="R471" t="s">
        <v>8488</v>
      </c>
      <c r="S471" t="s">
        <v>8643</v>
      </c>
      <c r="T471" t="b">
        <v>0</v>
      </c>
      <c r="U471" t="b">
        <v>0</v>
      </c>
      <c r="V471">
        <v>3</v>
      </c>
      <c r="W471">
        <v>40</v>
      </c>
      <c r="X471">
        <v>8</v>
      </c>
      <c r="AB471">
        <v>3</v>
      </c>
      <c r="AC471">
        <v>1</v>
      </c>
      <c r="AD471">
        <v>2</v>
      </c>
      <c r="AE471" t="s">
        <v>1646</v>
      </c>
      <c r="AG471" t="s">
        <v>2559</v>
      </c>
      <c r="AH471" t="s">
        <v>2560</v>
      </c>
    </row>
    <row r="472" spans="1:34" x14ac:dyDescent="0.25">
      <c r="A472">
        <v>3</v>
      </c>
      <c r="B472" t="s">
        <v>623</v>
      </c>
      <c r="C472" t="s">
        <v>627</v>
      </c>
      <c r="D472" t="s">
        <v>624</v>
      </c>
      <c r="E472" t="s">
        <v>625</v>
      </c>
      <c r="F472" t="s">
        <v>629</v>
      </c>
      <c r="G472" t="s">
        <v>11040</v>
      </c>
      <c r="H472" t="s">
        <v>924</v>
      </c>
      <c r="I472" t="s">
        <v>925</v>
      </c>
      <c r="J472">
        <v>4</v>
      </c>
      <c r="L472" t="s">
        <v>909</v>
      </c>
      <c r="M472" t="s">
        <v>926</v>
      </c>
      <c r="N472" t="s">
        <v>927</v>
      </c>
      <c r="O472" t="s">
        <v>2561</v>
      </c>
      <c r="P472" t="s">
        <v>112</v>
      </c>
      <c r="Q472" t="s">
        <v>8644</v>
      </c>
      <c r="R472" t="s">
        <v>8488</v>
      </c>
      <c r="S472" t="s">
        <v>8643</v>
      </c>
      <c r="T472" t="b">
        <v>0</v>
      </c>
      <c r="U472" t="b">
        <v>0</v>
      </c>
      <c r="V472">
        <v>4</v>
      </c>
      <c r="W472">
        <v>40</v>
      </c>
      <c r="X472">
        <v>7</v>
      </c>
      <c r="AB472">
        <v>3</v>
      </c>
      <c r="AC472">
        <v>1</v>
      </c>
      <c r="AD472">
        <v>2</v>
      </c>
      <c r="AE472" t="s">
        <v>1646</v>
      </c>
      <c r="AG472" t="s">
        <v>2562</v>
      </c>
      <c r="AH472" t="s">
        <v>2563</v>
      </c>
    </row>
    <row r="473" spans="1:34" x14ac:dyDescent="0.25">
      <c r="A473">
        <v>3</v>
      </c>
      <c r="B473" t="s">
        <v>623</v>
      </c>
      <c r="C473" t="s">
        <v>627</v>
      </c>
      <c r="D473" t="s">
        <v>624</v>
      </c>
      <c r="E473" t="s">
        <v>625</v>
      </c>
      <c r="F473" t="s">
        <v>629</v>
      </c>
      <c r="G473" t="s">
        <v>11040</v>
      </c>
      <c r="H473" t="s">
        <v>924</v>
      </c>
      <c r="I473" t="s">
        <v>925</v>
      </c>
      <c r="J473">
        <v>4</v>
      </c>
      <c r="L473" t="s">
        <v>909</v>
      </c>
      <c r="M473" t="s">
        <v>926</v>
      </c>
      <c r="N473" t="s">
        <v>927</v>
      </c>
      <c r="O473" t="s">
        <v>2564</v>
      </c>
      <c r="P473" t="s">
        <v>126</v>
      </c>
      <c r="Q473" t="s">
        <v>8644</v>
      </c>
      <c r="R473" t="s">
        <v>8488</v>
      </c>
      <c r="S473" t="s">
        <v>8645</v>
      </c>
      <c r="T473" t="b">
        <v>1</v>
      </c>
      <c r="U473" t="b">
        <v>0</v>
      </c>
      <c r="V473">
        <v>1</v>
      </c>
      <c r="W473">
        <v>10</v>
      </c>
      <c r="X473">
        <v>10</v>
      </c>
      <c r="AB473">
        <v>2</v>
      </c>
      <c r="AC473">
        <v>1</v>
      </c>
      <c r="AD473">
        <v>2</v>
      </c>
      <c r="AE473" t="s">
        <v>2289</v>
      </c>
      <c r="AG473" t="s">
        <v>2527</v>
      </c>
      <c r="AH473" t="s">
        <v>2565</v>
      </c>
    </row>
    <row r="474" spans="1:34" x14ac:dyDescent="0.25">
      <c r="A474">
        <v>3</v>
      </c>
      <c r="B474" t="s">
        <v>623</v>
      </c>
      <c r="C474" t="s">
        <v>627</v>
      </c>
      <c r="D474" t="s">
        <v>624</v>
      </c>
      <c r="E474" t="s">
        <v>625</v>
      </c>
      <c r="F474" t="s">
        <v>629</v>
      </c>
      <c r="G474" t="s">
        <v>11040</v>
      </c>
      <c r="H474" t="s">
        <v>924</v>
      </c>
      <c r="I474" t="s">
        <v>925</v>
      </c>
      <c r="J474">
        <v>4</v>
      </c>
      <c r="L474" t="s">
        <v>909</v>
      </c>
      <c r="M474" t="s">
        <v>926</v>
      </c>
      <c r="N474" t="s">
        <v>927</v>
      </c>
      <c r="O474" t="s">
        <v>2566</v>
      </c>
      <c r="P474" t="s">
        <v>126</v>
      </c>
      <c r="Q474" t="s">
        <v>8644</v>
      </c>
      <c r="R474" t="s">
        <v>8488</v>
      </c>
      <c r="S474" t="s">
        <v>8645</v>
      </c>
      <c r="T474" t="b">
        <v>1</v>
      </c>
      <c r="U474" t="b">
        <v>0</v>
      </c>
      <c r="V474">
        <v>2</v>
      </c>
      <c r="W474">
        <v>10</v>
      </c>
      <c r="X474">
        <v>13</v>
      </c>
      <c r="AB474">
        <v>2</v>
      </c>
      <c r="AC474">
        <v>1</v>
      </c>
      <c r="AD474">
        <v>2</v>
      </c>
      <c r="AE474" t="s">
        <v>1745</v>
      </c>
      <c r="AG474" t="s">
        <v>1932</v>
      </c>
      <c r="AH474" t="s">
        <v>2567</v>
      </c>
    </row>
    <row r="475" spans="1:34" x14ac:dyDescent="0.25">
      <c r="A475">
        <v>3</v>
      </c>
      <c r="B475" t="s">
        <v>623</v>
      </c>
      <c r="C475" t="s">
        <v>627</v>
      </c>
      <c r="D475" t="s">
        <v>624</v>
      </c>
      <c r="E475" t="s">
        <v>625</v>
      </c>
      <c r="F475" t="s">
        <v>629</v>
      </c>
      <c r="G475" t="s">
        <v>11040</v>
      </c>
      <c r="H475" t="s">
        <v>924</v>
      </c>
      <c r="I475" t="s">
        <v>925</v>
      </c>
      <c r="J475">
        <v>4</v>
      </c>
      <c r="L475" t="s">
        <v>909</v>
      </c>
      <c r="M475" t="s">
        <v>926</v>
      </c>
      <c r="N475" t="s">
        <v>927</v>
      </c>
      <c r="O475" t="s">
        <v>2568</v>
      </c>
      <c r="P475" t="s">
        <v>126</v>
      </c>
      <c r="Q475" t="s">
        <v>8644</v>
      </c>
      <c r="R475" t="s">
        <v>8488</v>
      </c>
      <c r="S475" t="s">
        <v>8645</v>
      </c>
      <c r="T475" t="b">
        <v>1</v>
      </c>
      <c r="U475" t="b">
        <v>0</v>
      </c>
      <c r="V475">
        <v>3</v>
      </c>
      <c r="W475">
        <v>15</v>
      </c>
      <c r="X475">
        <v>12</v>
      </c>
      <c r="AB475">
        <v>2</v>
      </c>
      <c r="AC475">
        <v>1</v>
      </c>
      <c r="AD475">
        <v>2</v>
      </c>
      <c r="AE475" t="s">
        <v>1745</v>
      </c>
      <c r="AG475" t="s">
        <v>1932</v>
      </c>
      <c r="AH475" t="s">
        <v>2569</v>
      </c>
    </row>
    <row r="476" spans="1:34" x14ac:dyDescent="0.25">
      <c r="A476">
        <v>3</v>
      </c>
      <c r="B476" t="s">
        <v>623</v>
      </c>
      <c r="C476" t="s">
        <v>627</v>
      </c>
      <c r="D476" t="s">
        <v>624</v>
      </c>
      <c r="E476" t="s">
        <v>625</v>
      </c>
      <c r="F476" t="s">
        <v>629</v>
      </c>
      <c r="G476" t="s">
        <v>11040</v>
      </c>
      <c r="H476" t="s">
        <v>924</v>
      </c>
      <c r="I476" t="s">
        <v>925</v>
      </c>
      <c r="J476">
        <v>4</v>
      </c>
      <c r="L476" t="s">
        <v>909</v>
      </c>
      <c r="M476" t="s">
        <v>926</v>
      </c>
      <c r="N476" t="s">
        <v>927</v>
      </c>
      <c r="O476" t="s">
        <v>2570</v>
      </c>
      <c r="P476" t="s">
        <v>214</v>
      </c>
      <c r="Q476" t="s">
        <v>8650</v>
      </c>
      <c r="R476" t="s">
        <v>8637</v>
      </c>
      <c r="S476" t="s">
        <v>8643</v>
      </c>
      <c r="T476" t="b">
        <v>0</v>
      </c>
      <c r="U476" t="b">
        <v>0</v>
      </c>
      <c r="V476">
        <v>1</v>
      </c>
      <c r="W476">
        <v>42.5</v>
      </c>
      <c r="X476">
        <v>12</v>
      </c>
      <c r="AB476">
        <v>2</v>
      </c>
      <c r="AC476">
        <v>1</v>
      </c>
      <c r="AD476">
        <v>2</v>
      </c>
      <c r="AE476" t="s">
        <v>1745</v>
      </c>
      <c r="AG476" t="s">
        <v>1932</v>
      </c>
      <c r="AH476" t="s">
        <v>2571</v>
      </c>
    </row>
    <row r="477" spans="1:34" x14ac:dyDescent="0.25">
      <c r="A477">
        <v>3</v>
      </c>
      <c r="B477" t="s">
        <v>623</v>
      </c>
      <c r="C477" t="s">
        <v>627</v>
      </c>
      <c r="D477" t="s">
        <v>624</v>
      </c>
      <c r="E477" t="s">
        <v>625</v>
      </c>
      <c r="F477" t="s">
        <v>629</v>
      </c>
      <c r="G477" t="s">
        <v>11040</v>
      </c>
      <c r="H477" t="s">
        <v>924</v>
      </c>
      <c r="I477" t="s">
        <v>925</v>
      </c>
      <c r="J477">
        <v>4</v>
      </c>
      <c r="L477" t="s">
        <v>909</v>
      </c>
      <c r="M477" t="s">
        <v>926</v>
      </c>
      <c r="N477" t="s">
        <v>927</v>
      </c>
      <c r="O477" t="s">
        <v>2572</v>
      </c>
      <c r="P477" t="s">
        <v>214</v>
      </c>
      <c r="Q477" t="s">
        <v>8650</v>
      </c>
      <c r="R477" t="s">
        <v>8637</v>
      </c>
      <c r="S477" t="s">
        <v>8643</v>
      </c>
      <c r="T477" t="b">
        <v>0</v>
      </c>
      <c r="U477" t="b">
        <v>0</v>
      </c>
      <c r="V477">
        <v>2</v>
      </c>
      <c r="W477">
        <v>42.5</v>
      </c>
      <c r="X477">
        <v>12</v>
      </c>
      <c r="AB477">
        <v>2</v>
      </c>
      <c r="AC477">
        <v>1</v>
      </c>
      <c r="AD477">
        <v>2</v>
      </c>
      <c r="AE477" t="s">
        <v>1888</v>
      </c>
      <c r="AG477" t="s">
        <v>2487</v>
      </c>
      <c r="AH477" t="s">
        <v>2573</v>
      </c>
    </row>
    <row r="478" spans="1:34" x14ac:dyDescent="0.25">
      <c r="A478">
        <v>3</v>
      </c>
      <c r="B478" t="s">
        <v>623</v>
      </c>
      <c r="C478" t="s">
        <v>627</v>
      </c>
      <c r="D478" t="s">
        <v>624</v>
      </c>
      <c r="E478" t="s">
        <v>625</v>
      </c>
      <c r="F478" t="s">
        <v>629</v>
      </c>
      <c r="G478" t="s">
        <v>11040</v>
      </c>
      <c r="H478" t="s">
        <v>924</v>
      </c>
      <c r="I478" t="s">
        <v>925</v>
      </c>
      <c r="J478">
        <v>4</v>
      </c>
      <c r="L478" t="s">
        <v>909</v>
      </c>
      <c r="M478" t="s">
        <v>926</v>
      </c>
      <c r="N478" t="s">
        <v>927</v>
      </c>
      <c r="O478" t="s">
        <v>2574</v>
      </c>
      <c r="P478" t="s">
        <v>214</v>
      </c>
      <c r="Q478" t="s">
        <v>8650</v>
      </c>
      <c r="R478" t="s">
        <v>8637</v>
      </c>
      <c r="S478" t="s">
        <v>8643</v>
      </c>
      <c r="T478" t="b">
        <v>0</v>
      </c>
      <c r="U478" t="b">
        <v>0</v>
      </c>
      <c r="V478">
        <v>3</v>
      </c>
      <c r="W478">
        <v>42.5</v>
      </c>
      <c r="X478">
        <v>10</v>
      </c>
      <c r="AB478">
        <v>2</v>
      </c>
      <c r="AC478">
        <v>1</v>
      </c>
      <c r="AD478">
        <v>2</v>
      </c>
      <c r="AE478" t="s">
        <v>1888</v>
      </c>
      <c r="AG478" t="s">
        <v>2487</v>
      </c>
      <c r="AH478" t="s">
        <v>2575</v>
      </c>
    </row>
    <row r="479" spans="1:34" x14ac:dyDescent="0.25">
      <c r="A479">
        <v>3</v>
      </c>
      <c r="B479" t="s">
        <v>623</v>
      </c>
      <c r="C479" t="s">
        <v>627</v>
      </c>
      <c r="D479" t="s">
        <v>624</v>
      </c>
      <c r="E479" t="s">
        <v>625</v>
      </c>
      <c r="F479" t="s">
        <v>629</v>
      </c>
      <c r="G479" t="s">
        <v>11040</v>
      </c>
      <c r="H479" t="s">
        <v>924</v>
      </c>
      <c r="I479" t="s">
        <v>925</v>
      </c>
      <c r="J479">
        <v>4</v>
      </c>
      <c r="L479" t="s">
        <v>909</v>
      </c>
      <c r="M479" t="s">
        <v>926</v>
      </c>
      <c r="N479" t="s">
        <v>927</v>
      </c>
      <c r="O479" t="s">
        <v>2576</v>
      </c>
      <c r="P479" t="s">
        <v>214</v>
      </c>
      <c r="Q479" t="s">
        <v>8650</v>
      </c>
      <c r="R479" t="s">
        <v>8637</v>
      </c>
      <c r="S479" t="s">
        <v>8643</v>
      </c>
      <c r="T479" t="b">
        <v>0</v>
      </c>
      <c r="U479" t="b">
        <v>0</v>
      </c>
      <c r="V479">
        <v>4</v>
      </c>
      <c r="W479">
        <v>42.5</v>
      </c>
      <c r="X479">
        <v>8</v>
      </c>
      <c r="AB479">
        <v>2</v>
      </c>
      <c r="AC479">
        <v>1</v>
      </c>
      <c r="AD479">
        <v>2</v>
      </c>
      <c r="AE479" t="s">
        <v>1646</v>
      </c>
      <c r="AG479" t="s">
        <v>2577</v>
      </c>
      <c r="AH479" t="s">
        <v>2578</v>
      </c>
    </row>
    <row r="480" spans="1:34" x14ac:dyDescent="0.25">
      <c r="A480">
        <v>3</v>
      </c>
      <c r="B480" t="s">
        <v>623</v>
      </c>
      <c r="C480" t="s">
        <v>627</v>
      </c>
      <c r="D480" t="s">
        <v>624</v>
      </c>
      <c r="E480" t="s">
        <v>625</v>
      </c>
      <c r="F480" t="s">
        <v>629</v>
      </c>
      <c r="G480" t="s">
        <v>11040</v>
      </c>
      <c r="H480" t="s">
        <v>924</v>
      </c>
      <c r="I480" t="s">
        <v>925</v>
      </c>
      <c r="J480">
        <v>4</v>
      </c>
      <c r="L480" t="s">
        <v>909</v>
      </c>
      <c r="M480" t="s">
        <v>926</v>
      </c>
      <c r="N480" t="s">
        <v>927</v>
      </c>
      <c r="O480" t="s">
        <v>2579</v>
      </c>
      <c r="P480" t="s">
        <v>235</v>
      </c>
      <c r="Q480" t="s">
        <v>8650</v>
      </c>
      <c r="R480" t="s">
        <v>8637</v>
      </c>
      <c r="S480" t="s">
        <v>8643</v>
      </c>
      <c r="T480" t="b">
        <v>1</v>
      </c>
      <c r="U480" t="b">
        <v>0</v>
      </c>
      <c r="V480">
        <v>1</v>
      </c>
      <c r="W480">
        <v>10</v>
      </c>
      <c r="X480">
        <v>11</v>
      </c>
      <c r="AB480">
        <v>1</v>
      </c>
      <c r="AC480">
        <v>1</v>
      </c>
      <c r="AD480">
        <v>3</v>
      </c>
      <c r="AE480" t="s">
        <v>610</v>
      </c>
      <c r="AG480" t="s">
        <v>2406</v>
      </c>
      <c r="AH480" t="s">
        <v>2580</v>
      </c>
    </row>
    <row r="481" spans="1:34" x14ac:dyDescent="0.25">
      <c r="A481">
        <v>3</v>
      </c>
      <c r="B481" t="s">
        <v>623</v>
      </c>
      <c r="C481" t="s">
        <v>627</v>
      </c>
      <c r="D481" t="s">
        <v>624</v>
      </c>
      <c r="E481" t="s">
        <v>625</v>
      </c>
      <c r="F481" t="s">
        <v>629</v>
      </c>
      <c r="G481" t="s">
        <v>11040</v>
      </c>
      <c r="H481" t="s">
        <v>924</v>
      </c>
      <c r="I481" t="s">
        <v>925</v>
      </c>
      <c r="J481">
        <v>4</v>
      </c>
      <c r="L481" t="s">
        <v>909</v>
      </c>
      <c r="M481" t="s">
        <v>926</v>
      </c>
      <c r="N481" t="s">
        <v>927</v>
      </c>
      <c r="O481" t="s">
        <v>2581</v>
      </c>
      <c r="P481" t="s">
        <v>235</v>
      </c>
      <c r="Q481" t="s">
        <v>8650</v>
      </c>
      <c r="R481" t="s">
        <v>8637</v>
      </c>
      <c r="S481" t="s">
        <v>8643</v>
      </c>
      <c r="T481" t="b">
        <v>1</v>
      </c>
      <c r="U481" t="b">
        <v>0</v>
      </c>
      <c r="V481">
        <v>2</v>
      </c>
      <c r="W481">
        <v>10</v>
      </c>
      <c r="X481">
        <v>11</v>
      </c>
      <c r="AB481">
        <v>1</v>
      </c>
      <c r="AC481">
        <v>1</v>
      </c>
      <c r="AD481">
        <v>3</v>
      </c>
      <c r="AE481" t="s">
        <v>610</v>
      </c>
      <c r="AG481" t="s">
        <v>2406</v>
      </c>
      <c r="AH481" t="s">
        <v>2582</v>
      </c>
    </row>
    <row r="482" spans="1:34" x14ac:dyDescent="0.25">
      <c r="A482">
        <v>3</v>
      </c>
      <c r="B482" t="s">
        <v>623</v>
      </c>
      <c r="C482" t="s">
        <v>627</v>
      </c>
      <c r="D482" t="s">
        <v>624</v>
      </c>
      <c r="E482" t="s">
        <v>625</v>
      </c>
      <c r="F482" t="s">
        <v>629</v>
      </c>
      <c r="G482" t="s">
        <v>11040</v>
      </c>
      <c r="H482" t="s">
        <v>924</v>
      </c>
      <c r="I482" t="s">
        <v>925</v>
      </c>
      <c r="J482">
        <v>4</v>
      </c>
      <c r="L482" t="s">
        <v>909</v>
      </c>
      <c r="M482" t="s">
        <v>926</v>
      </c>
      <c r="N482" t="s">
        <v>927</v>
      </c>
      <c r="O482" t="s">
        <v>2583</v>
      </c>
      <c r="P482" t="s">
        <v>235</v>
      </c>
      <c r="Q482" t="s">
        <v>8650</v>
      </c>
      <c r="R482" t="s">
        <v>8637</v>
      </c>
      <c r="S482" t="s">
        <v>8643</v>
      </c>
      <c r="T482" t="b">
        <v>1</v>
      </c>
      <c r="U482" t="b">
        <v>0</v>
      </c>
      <c r="V482">
        <v>3</v>
      </c>
      <c r="W482">
        <v>12.5</v>
      </c>
      <c r="X482">
        <v>10</v>
      </c>
      <c r="AB482">
        <v>1</v>
      </c>
      <c r="AC482">
        <v>1</v>
      </c>
      <c r="AD482">
        <v>3</v>
      </c>
      <c r="AE482" t="s">
        <v>610</v>
      </c>
      <c r="AG482" t="s">
        <v>2406</v>
      </c>
      <c r="AH482" t="s">
        <v>2584</v>
      </c>
    </row>
    <row r="483" spans="1:34" x14ac:dyDescent="0.25">
      <c r="A483">
        <v>3</v>
      </c>
      <c r="B483" t="s">
        <v>623</v>
      </c>
      <c r="C483" t="s">
        <v>627</v>
      </c>
      <c r="D483" t="s">
        <v>624</v>
      </c>
      <c r="E483" t="s">
        <v>625</v>
      </c>
      <c r="F483" t="s">
        <v>629</v>
      </c>
      <c r="G483" t="s">
        <v>11040</v>
      </c>
      <c r="H483" t="s">
        <v>924</v>
      </c>
      <c r="I483" t="s">
        <v>925</v>
      </c>
      <c r="J483">
        <v>4</v>
      </c>
      <c r="L483" t="s">
        <v>909</v>
      </c>
      <c r="M483" t="s">
        <v>926</v>
      </c>
      <c r="N483" t="s">
        <v>927</v>
      </c>
      <c r="O483" t="s">
        <v>2585</v>
      </c>
      <c r="P483" t="s">
        <v>303</v>
      </c>
      <c r="Q483" t="s">
        <v>148</v>
      </c>
      <c r="R483" t="s">
        <v>8661</v>
      </c>
      <c r="S483" t="s">
        <v>8645</v>
      </c>
      <c r="T483" t="b">
        <v>0</v>
      </c>
      <c r="U483" t="b">
        <v>0</v>
      </c>
      <c r="V483">
        <v>1</v>
      </c>
      <c r="W483">
        <v>6</v>
      </c>
      <c r="X483">
        <v>15</v>
      </c>
      <c r="AB483">
        <v>2</v>
      </c>
      <c r="AC483">
        <v>1</v>
      </c>
      <c r="AD483">
        <v>2</v>
      </c>
      <c r="AE483" t="s">
        <v>1745</v>
      </c>
      <c r="AG483" t="s">
        <v>1932</v>
      </c>
      <c r="AH483" t="s">
        <v>2586</v>
      </c>
    </row>
    <row r="484" spans="1:34" x14ac:dyDescent="0.25">
      <c r="A484">
        <v>3</v>
      </c>
      <c r="B484" t="s">
        <v>623</v>
      </c>
      <c r="C484" t="s">
        <v>627</v>
      </c>
      <c r="D484" t="s">
        <v>624</v>
      </c>
      <c r="E484" t="s">
        <v>625</v>
      </c>
      <c r="F484" t="s">
        <v>629</v>
      </c>
      <c r="G484" t="s">
        <v>11040</v>
      </c>
      <c r="H484" t="s">
        <v>924</v>
      </c>
      <c r="I484" t="s">
        <v>925</v>
      </c>
      <c r="J484">
        <v>4</v>
      </c>
      <c r="L484" t="s">
        <v>909</v>
      </c>
      <c r="M484" t="s">
        <v>926</v>
      </c>
      <c r="N484" t="s">
        <v>927</v>
      </c>
      <c r="O484" t="s">
        <v>2587</v>
      </c>
      <c r="P484" t="s">
        <v>303</v>
      </c>
      <c r="Q484" t="s">
        <v>148</v>
      </c>
      <c r="R484" t="s">
        <v>8661</v>
      </c>
      <c r="S484" t="s">
        <v>8645</v>
      </c>
      <c r="T484" t="b">
        <v>0</v>
      </c>
      <c r="U484" t="b">
        <v>0</v>
      </c>
      <c r="V484">
        <v>2</v>
      </c>
      <c r="W484">
        <v>10</v>
      </c>
      <c r="X484">
        <v>14</v>
      </c>
      <c r="AB484">
        <v>2</v>
      </c>
      <c r="AC484">
        <v>1</v>
      </c>
      <c r="AD484">
        <v>2</v>
      </c>
      <c r="AE484" t="s">
        <v>610</v>
      </c>
      <c r="AG484" t="s">
        <v>2588</v>
      </c>
      <c r="AH484" t="s">
        <v>2589</v>
      </c>
    </row>
    <row r="485" spans="1:34" x14ac:dyDescent="0.25">
      <c r="A485">
        <v>3</v>
      </c>
      <c r="B485" t="s">
        <v>623</v>
      </c>
      <c r="C485" t="s">
        <v>627</v>
      </c>
      <c r="D485" t="s">
        <v>624</v>
      </c>
      <c r="E485" t="s">
        <v>625</v>
      </c>
      <c r="F485" t="s">
        <v>629</v>
      </c>
      <c r="G485" t="s">
        <v>11040</v>
      </c>
      <c r="H485" t="s">
        <v>924</v>
      </c>
      <c r="I485" t="s">
        <v>925</v>
      </c>
      <c r="J485">
        <v>4</v>
      </c>
      <c r="L485" t="s">
        <v>909</v>
      </c>
      <c r="M485" t="s">
        <v>926</v>
      </c>
      <c r="N485" t="s">
        <v>927</v>
      </c>
      <c r="O485" t="s">
        <v>2590</v>
      </c>
      <c r="P485" t="s">
        <v>303</v>
      </c>
      <c r="Q485" t="s">
        <v>148</v>
      </c>
      <c r="R485" t="s">
        <v>8661</v>
      </c>
      <c r="S485" t="s">
        <v>8645</v>
      </c>
      <c r="T485" t="b">
        <v>0</v>
      </c>
      <c r="U485" t="b">
        <v>0</v>
      </c>
      <c r="V485">
        <v>3</v>
      </c>
      <c r="W485">
        <v>10</v>
      </c>
      <c r="X485">
        <v>10</v>
      </c>
      <c r="AB485">
        <v>2</v>
      </c>
      <c r="AC485">
        <v>1</v>
      </c>
      <c r="AD485">
        <v>2</v>
      </c>
      <c r="AE485" t="s">
        <v>610</v>
      </c>
      <c r="AG485" t="s">
        <v>2591</v>
      </c>
      <c r="AH485" t="s">
        <v>927</v>
      </c>
    </row>
    <row r="486" spans="1:34" x14ac:dyDescent="0.25">
      <c r="A486">
        <v>3</v>
      </c>
      <c r="B486" t="s">
        <v>623</v>
      </c>
      <c r="C486" t="s">
        <v>627</v>
      </c>
      <c r="D486" t="s">
        <v>624</v>
      </c>
      <c r="E486" t="s">
        <v>625</v>
      </c>
      <c r="F486" t="s">
        <v>629</v>
      </c>
      <c r="G486" t="s">
        <v>11040</v>
      </c>
      <c r="H486" t="s">
        <v>928</v>
      </c>
      <c r="I486" t="s">
        <v>929</v>
      </c>
      <c r="J486">
        <v>1</v>
      </c>
      <c r="L486" t="s">
        <v>894</v>
      </c>
      <c r="M486" t="s">
        <v>930</v>
      </c>
      <c r="N486" t="s">
        <v>931</v>
      </c>
      <c r="O486" t="s">
        <v>2592</v>
      </c>
      <c r="P486" t="s">
        <v>262</v>
      </c>
      <c r="Q486" t="s">
        <v>369</v>
      </c>
      <c r="R486" t="s">
        <v>8654</v>
      </c>
      <c r="S486" t="s">
        <v>8645</v>
      </c>
      <c r="T486" t="b">
        <v>1</v>
      </c>
      <c r="U486" t="b">
        <v>0</v>
      </c>
      <c r="V486">
        <v>1</v>
      </c>
      <c r="W486">
        <v>0</v>
      </c>
      <c r="X486">
        <v>8</v>
      </c>
      <c r="AB486">
        <v>3</v>
      </c>
      <c r="AC486">
        <v>2</v>
      </c>
      <c r="AD486">
        <v>1</v>
      </c>
      <c r="AG486" t="s">
        <v>2593</v>
      </c>
      <c r="AH486" t="s">
        <v>930</v>
      </c>
    </row>
    <row r="487" spans="1:34" x14ac:dyDescent="0.25">
      <c r="A487">
        <v>3</v>
      </c>
      <c r="B487" t="s">
        <v>623</v>
      </c>
      <c r="C487" t="s">
        <v>627</v>
      </c>
      <c r="D487" t="s">
        <v>624</v>
      </c>
      <c r="E487" t="s">
        <v>625</v>
      </c>
      <c r="F487" t="s">
        <v>629</v>
      </c>
      <c r="G487" t="s">
        <v>11040</v>
      </c>
      <c r="H487" t="s">
        <v>928</v>
      </c>
      <c r="I487" t="s">
        <v>929</v>
      </c>
      <c r="J487">
        <v>1</v>
      </c>
      <c r="L487" t="s">
        <v>894</v>
      </c>
      <c r="M487" t="s">
        <v>930</v>
      </c>
      <c r="N487" t="s">
        <v>931</v>
      </c>
      <c r="O487" t="s">
        <v>2594</v>
      </c>
      <c r="P487" t="s">
        <v>262</v>
      </c>
      <c r="Q487" t="s">
        <v>369</v>
      </c>
      <c r="R487" t="s">
        <v>8654</v>
      </c>
      <c r="S487" t="s">
        <v>8645</v>
      </c>
      <c r="T487" t="b">
        <v>1</v>
      </c>
      <c r="U487" t="b">
        <v>0</v>
      </c>
      <c r="V487">
        <v>2</v>
      </c>
      <c r="W487">
        <v>0</v>
      </c>
      <c r="X487">
        <v>8</v>
      </c>
      <c r="AB487">
        <v>3</v>
      </c>
      <c r="AC487">
        <v>2</v>
      </c>
      <c r="AD487">
        <v>1</v>
      </c>
      <c r="AG487" t="s">
        <v>2595</v>
      </c>
      <c r="AH487" t="s">
        <v>2596</v>
      </c>
    </row>
    <row r="488" spans="1:34" x14ac:dyDescent="0.25">
      <c r="A488">
        <v>3</v>
      </c>
      <c r="B488" t="s">
        <v>623</v>
      </c>
      <c r="C488" t="s">
        <v>627</v>
      </c>
      <c r="D488" t="s">
        <v>624</v>
      </c>
      <c r="E488" t="s">
        <v>625</v>
      </c>
      <c r="F488" t="s">
        <v>629</v>
      </c>
      <c r="G488" t="s">
        <v>11040</v>
      </c>
      <c r="H488" t="s">
        <v>928</v>
      </c>
      <c r="I488" t="s">
        <v>929</v>
      </c>
      <c r="J488">
        <v>1</v>
      </c>
      <c r="L488" t="s">
        <v>894</v>
      </c>
      <c r="M488" t="s">
        <v>930</v>
      </c>
      <c r="N488" t="s">
        <v>931</v>
      </c>
      <c r="O488" t="s">
        <v>2597</v>
      </c>
      <c r="P488" t="s">
        <v>249</v>
      </c>
      <c r="Q488" t="s">
        <v>369</v>
      </c>
      <c r="R488" t="s">
        <v>423</v>
      </c>
      <c r="S488" t="s">
        <v>8645</v>
      </c>
      <c r="T488" t="b">
        <v>0</v>
      </c>
      <c r="U488" t="b">
        <v>0</v>
      </c>
      <c r="V488">
        <v>1</v>
      </c>
      <c r="W488">
        <v>110</v>
      </c>
      <c r="X488">
        <v>8</v>
      </c>
      <c r="AB488">
        <v>3</v>
      </c>
      <c r="AC488">
        <v>1</v>
      </c>
      <c r="AD488">
        <v>1</v>
      </c>
      <c r="AE488" t="s">
        <v>618</v>
      </c>
      <c r="AG488" t="s">
        <v>2598</v>
      </c>
      <c r="AH488" t="s">
        <v>2599</v>
      </c>
    </row>
    <row r="489" spans="1:34" x14ac:dyDescent="0.25">
      <c r="A489">
        <v>3</v>
      </c>
      <c r="B489" t="s">
        <v>623</v>
      </c>
      <c r="C489" t="s">
        <v>627</v>
      </c>
      <c r="D489" t="s">
        <v>624</v>
      </c>
      <c r="E489" t="s">
        <v>625</v>
      </c>
      <c r="F489" t="s">
        <v>629</v>
      </c>
      <c r="G489" t="s">
        <v>11040</v>
      </c>
      <c r="H489" t="s">
        <v>928</v>
      </c>
      <c r="I489" t="s">
        <v>929</v>
      </c>
      <c r="J489">
        <v>1</v>
      </c>
      <c r="L489" t="s">
        <v>894</v>
      </c>
      <c r="M489" t="s">
        <v>930</v>
      </c>
      <c r="N489" t="s">
        <v>931</v>
      </c>
      <c r="O489" t="s">
        <v>2600</v>
      </c>
      <c r="P489" t="s">
        <v>249</v>
      </c>
      <c r="Q489" t="s">
        <v>369</v>
      </c>
      <c r="R489" t="s">
        <v>423</v>
      </c>
      <c r="S489" t="s">
        <v>8645</v>
      </c>
      <c r="T489" t="b">
        <v>0</v>
      </c>
      <c r="U489" t="b">
        <v>0</v>
      </c>
      <c r="V489">
        <v>2</v>
      </c>
      <c r="W489">
        <v>110</v>
      </c>
      <c r="X489">
        <v>8</v>
      </c>
      <c r="AB489">
        <v>3</v>
      </c>
      <c r="AC489">
        <v>1</v>
      </c>
      <c r="AD489">
        <v>1</v>
      </c>
      <c r="AE489" t="s">
        <v>618</v>
      </c>
      <c r="AG489" t="s">
        <v>2601</v>
      </c>
      <c r="AH489" t="s">
        <v>2602</v>
      </c>
    </row>
    <row r="490" spans="1:34" x14ac:dyDescent="0.25">
      <c r="A490">
        <v>3</v>
      </c>
      <c r="B490" t="s">
        <v>623</v>
      </c>
      <c r="C490" t="s">
        <v>627</v>
      </c>
      <c r="D490" t="s">
        <v>624</v>
      </c>
      <c r="E490" t="s">
        <v>625</v>
      </c>
      <c r="F490" t="s">
        <v>629</v>
      </c>
      <c r="G490" t="s">
        <v>11040</v>
      </c>
      <c r="H490" t="s">
        <v>928</v>
      </c>
      <c r="I490" t="s">
        <v>929</v>
      </c>
      <c r="J490">
        <v>1</v>
      </c>
      <c r="L490" t="s">
        <v>894</v>
      </c>
      <c r="M490" t="s">
        <v>930</v>
      </c>
      <c r="N490" t="s">
        <v>931</v>
      </c>
      <c r="O490" t="s">
        <v>2603</v>
      </c>
      <c r="P490" t="s">
        <v>249</v>
      </c>
      <c r="Q490" t="s">
        <v>369</v>
      </c>
      <c r="R490" t="s">
        <v>423</v>
      </c>
      <c r="S490" t="s">
        <v>8645</v>
      </c>
      <c r="T490" t="b">
        <v>0</v>
      </c>
      <c r="U490" t="b">
        <v>0</v>
      </c>
      <c r="V490">
        <v>3</v>
      </c>
      <c r="W490">
        <v>110</v>
      </c>
      <c r="X490">
        <v>8</v>
      </c>
      <c r="AB490">
        <v>3</v>
      </c>
      <c r="AC490">
        <v>1</v>
      </c>
      <c r="AD490">
        <v>1</v>
      </c>
      <c r="AE490" t="s">
        <v>618</v>
      </c>
      <c r="AG490" t="s">
        <v>2601</v>
      </c>
      <c r="AH490" t="s">
        <v>2604</v>
      </c>
    </row>
    <row r="491" spans="1:34" x14ac:dyDescent="0.25">
      <c r="A491">
        <v>3</v>
      </c>
      <c r="B491" t="s">
        <v>623</v>
      </c>
      <c r="C491" t="s">
        <v>627</v>
      </c>
      <c r="D491" t="s">
        <v>624</v>
      </c>
      <c r="E491" t="s">
        <v>625</v>
      </c>
      <c r="F491" t="s">
        <v>629</v>
      </c>
      <c r="G491" t="s">
        <v>11040</v>
      </c>
      <c r="H491" t="s">
        <v>928</v>
      </c>
      <c r="I491" t="s">
        <v>929</v>
      </c>
      <c r="J491">
        <v>1</v>
      </c>
      <c r="L491" t="s">
        <v>894</v>
      </c>
      <c r="M491" t="s">
        <v>930</v>
      </c>
      <c r="N491" t="s">
        <v>931</v>
      </c>
      <c r="O491" t="s">
        <v>2605</v>
      </c>
      <c r="P491" t="s">
        <v>256</v>
      </c>
      <c r="Q491" t="s">
        <v>369</v>
      </c>
      <c r="R491" t="s">
        <v>8654</v>
      </c>
      <c r="S491" t="s">
        <v>8645</v>
      </c>
      <c r="T491" t="b">
        <v>1</v>
      </c>
      <c r="U491" t="b">
        <v>0</v>
      </c>
      <c r="V491">
        <v>1</v>
      </c>
      <c r="W491">
        <v>0</v>
      </c>
      <c r="X491">
        <v>8</v>
      </c>
      <c r="AB491">
        <v>2</v>
      </c>
      <c r="AC491">
        <v>1</v>
      </c>
      <c r="AD491">
        <v>1</v>
      </c>
      <c r="AE491" t="s">
        <v>1745</v>
      </c>
      <c r="AG491" t="s">
        <v>2606</v>
      </c>
      <c r="AH491" t="s">
        <v>2607</v>
      </c>
    </row>
    <row r="492" spans="1:34" x14ac:dyDescent="0.25">
      <c r="A492">
        <v>3</v>
      </c>
      <c r="B492" t="s">
        <v>623</v>
      </c>
      <c r="C492" t="s">
        <v>627</v>
      </c>
      <c r="D492" t="s">
        <v>624</v>
      </c>
      <c r="E492" t="s">
        <v>625</v>
      </c>
      <c r="F492" t="s">
        <v>629</v>
      </c>
      <c r="G492" t="s">
        <v>11040</v>
      </c>
      <c r="H492" t="s">
        <v>928</v>
      </c>
      <c r="I492" t="s">
        <v>929</v>
      </c>
      <c r="J492">
        <v>1</v>
      </c>
      <c r="L492" t="s">
        <v>894</v>
      </c>
      <c r="M492" t="s">
        <v>930</v>
      </c>
      <c r="N492" t="s">
        <v>931</v>
      </c>
      <c r="O492" t="s">
        <v>2608</v>
      </c>
      <c r="P492" t="s">
        <v>256</v>
      </c>
      <c r="Q492" t="s">
        <v>369</v>
      </c>
      <c r="R492" t="s">
        <v>8654</v>
      </c>
      <c r="S492" t="s">
        <v>8645</v>
      </c>
      <c r="T492" t="b">
        <v>1</v>
      </c>
      <c r="U492" t="b">
        <v>0</v>
      </c>
      <c r="V492">
        <v>2</v>
      </c>
      <c r="W492">
        <v>10</v>
      </c>
      <c r="X492">
        <v>8</v>
      </c>
      <c r="AB492">
        <v>2</v>
      </c>
      <c r="AC492">
        <v>1</v>
      </c>
      <c r="AD492">
        <v>2</v>
      </c>
      <c r="AE492" t="s">
        <v>1745</v>
      </c>
      <c r="AG492" t="s">
        <v>2609</v>
      </c>
      <c r="AH492" t="s">
        <v>2610</v>
      </c>
    </row>
    <row r="493" spans="1:34" x14ac:dyDescent="0.25">
      <c r="A493">
        <v>3</v>
      </c>
      <c r="B493" t="s">
        <v>623</v>
      </c>
      <c r="C493" t="s">
        <v>627</v>
      </c>
      <c r="D493" t="s">
        <v>624</v>
      </c>
      <c r="E493" t="s">
        <v>625</v>
      </c>
      <c r="F493" t="s">
        <v>629</v>
      </c>
      <c r="G493" t="s">
        <v>11040</v>
      </c>
      <c r="H493" t="s">
        <v>928</v>
      </c>
      <c r="I493" t="s">
        <v>929</v>
      </c>
      <c r="J493">
        <v>1</v>
      </c>
      <c r="L493" t="s">
        <v>894</v>
      </c>
      <c r="M493" t="s">
        <v>930</v>
      </c>
      <c r="N493" t="s">
        <v>931</v>
      </c>
      <c r="O493" t="s">
        <v>2611</v>
      </c>
      <c r="P493" t="s">
        <v>256</v>
      </c>
      <c r="Q493" t="s">
        <v>369</v>
      </c>
      <c r="R493" t="s">
        <v>8654</v>
      </c>
      <c r="S493" t="s">
        <v>8645</v>
      </c>
      <c r="T493" t="b">
        <v>1</v>
      </c>
      <c r="U493" t="b">
        <v>0</v>
      </c>
      <c r="V493">
        <v>3</v>
      </c>
      <c r="W493">
        <v>15</v>
      </c>
      <c r="X493">
        <v>8</v>
      </c>
      <c r="AB493">
        <v>2</v>
      </c>
      <c r="AC493">
        <v>1</v>
      </c>
      <c r="AD493">
        <v>2</v>
      </c>
      <c r="AE493" t="s">
        <v>1745</v>
      </c>
      <c r="AG493" t="s">
        <v>2612</v>
      </c>
      <c r="AH493" t="s">
        <v>2613</v>
      </c>
    </row>
    <row r="494" spans="1:34" x14ac:dyDescent="0.25">
      <c r="A494">
        <v>3</v>
      </c>
      <c r="B494" t="s">
        <v>623</v>
      </c>
      <c r="C494" t="s">
        <v>627</v>
      </c>
      <c r="D494" t="s">
        <v>624</v>
      </c>
      <c r="E494" t="s">
        <v>625</v>
      </c>
      <c r="F494" t="s">
        <v>629</v>
      </c>
      <c r="G494" t="s">
        <v>11040</v>
      </c>
      <c r="H494" t="s">
        <v>928</v>
      </c>
      <c r="I494" t="s">
        <v>929</v>
      </c>
      <c r="J494">
        <v>1</v>
      </c>
      <c r="L494" t="s">
        <v>894</v>
      </c>
      <c r="M494" t="s">
        <v>930</v>
      </c>
      <c r="N494" t="s">
        <v>931</v>
      </c>
      <c r="O494" t="s">
        <v>2614</v>
      </c>
      <c r="P494" t="s">
        <v>275</v>
      </c>
      <c r="Q494" t="s">
        <v>369</v>
      </c>
      <c r="R494" t="s">
        <v>8654</v>
      </c>
      <c r="S494" t="s">
        <v>8645</v>
      </c>
      <c r="T494" t="b">
        <v>1</v>
      </c>
      <c r="U494" t="b">
        <v>0</v>
      </c>
      <c r="V494">
        <v>1</v>
      </c>
      <c r="W494">
        <v>20</v>
      </c>
      <c r="Y494">
        <v>10</v>
      </c>
      <c r="AH494" t="s">
        <v>2615</v>
      </c>
    </row>
    <row r="495" spans="1:34" x14ac:dyDescent="0.25">
      <c r="A495">
        <v>3</v>
      </c>
      <c r="B495" t="s">
        <v>623</v>
      </c>
      <c r="C495" t="s">
        <v>627</v>
      </c>
      <c r="D495" t="s">
        <v>624</v>
      </c>
      <c r="E495" t="s">
        <v>625</v>
      </c>
      <c r="F495" t="s">
        <v>629</v>
      </c>
      <c r="G495" t="s">
        <v>11040</v>
      </c>
      <c r="H495" t="s">
        <v>928</v>
      </c>
      <c r="I495" t="s">
        <v>929</v>
      </c>
      <c r="J495">
        <v>1</v>
      </c>
      <c r="L495" t="s">
        <v>894</v>
      </c>
      <c r="M495" t="s">
        <v>930</v>
      </c>
      <c r="N495" t="s">
        <v>931</v>
      </c>
      <c r="O495" t="s">
        <v>2616</v>
      </c>
      <c r="P495" t="s">
        <v>275</v>
      </c>
      <c r="Q495" t="s">
        <v>369</v>
      </c>
      <c r="R495" t="s">
        <v>8654</v>
      </c>
      <c r="S495" t="s">
        <v>8645</v>
      </c>
      <c r="T495" t="b">
        <v>1</v>
      </c>
      <c r="U495" t="b">
        <v>0</v>
      </c>
      <c r="V495">
        <v>2</v>
      </c>
      <c r="W495">
        <v>20</v>
      </c>
      <c r="Y495">
        <v>10</v>
      </c>
      <c r="AH495" t="s">
        <v>2617</v>
      </c>
    </row>
    <row r="496" spans="1:34" x14ac:dyDescent="0.25">
      <c r="A496">
        <v>3</v>
      </c>
      <c r="B496" t="s">
        <v>623</v>
      </c>
      <c r="C496" t="s">
        <v>627</v>
      </c>
      <c r="D496" t="s">
        <v>624</v>
      </c>
      <c r="E496" t="s">
        <v>625</v>
      </c>
      <c r="F496" t="s">
        <v>629</v>
      </c>
      <c r="G496" t="s">
        <v>11040</v>
      </c>
      <c r="H496" t="s">
        <v>928</v>
      </c>
      <c r="I496" t="s">
        <v>929</v>
      </c>
      <c r="J496">
        <v>1</v>
      </c>
      <c r="L496" t="s">
        <v>894</v>
      </c>
      <c r="M496" t="s">
        <v>930</v>
      </c>
      <c r="N496" t="s">
        <v>931</v>
      </c>
      <c r="O496" t="s">
        <v>2618</v>
      </c>
      <c r="P496" t="s">
        <v>286</v>
      </c>
      <c r="Q496" t="s">
        <v>369</v>
      </c>
      <c r="R496" t="s">
        <v>8489</v>
      </c>
      <c r="S496" t="s">
        <v>8645</v>
      </c>
      <c r="T496" t="b">
        <v>0</v>
      </c>
      <c r="U496" t="b">
        <v>0</v>
      </c>
      <c r="V496">
        <v>1</v>
      </c>
      <c r="W496">
        <v>25</v>
      </c>
      <c r="X496">
        <v>12</v>
      </c>
      <c r="AB496">
        <v>2</v>
      </c>
      <c r="AC496">
        <v>1</v>
      </c>
      <c r="AD496">
        <v>2</v>
      </c>
      <c r="AE496" t="s">
        <v>618</v>
      </c>
      <c r="AG496" t="s">
        <v>2619</v>
      </c>
      <c r="AH496" t="s">
        <v>2620</v>
      </c>
    </row>
    <row r="497" spans="1:34" x14ac:dyDescent="0.25">
      <c r="A497">
        <v>3</v>
      </c>
      <c r="B497" t="s">
        <v>623</v>
      </c>
      <c r="C497" t="s">
        <v>627</v>
      </c>
      <c r="D497" t="s">
        <v>624</v>
      </c>
      <c r="E497" t="s">
        <v>625</v>
      </c>
      <c r="F497" t="s">
        <v>629</v>
      </c>
      <c r="G497" t="s">
        <v>11040</v>
      </c>
      <c r="H497" t="s">
        <v>928</v>
      </c>
      <c r="I497" t="s">
        <v>929</v>
      </c>
      <c r="J497">
        <v>1</v>
      </c>
      <c r="L497" t="s">
        <v>894</v>
      </c>
      <c r="M497" t="s">
        <v>930</v>
      </c>
      <c r="N497" t="s">
        <v>931</v>
      </c>
      <c r="O497" t="s">
        <v>2621</v>
      </c>
      <c r="P497" t="s">
        <v>286</v>
      </c>
      <c r="Q497" t="s">
        <v>369</v>
      </c>
      <c r="R497" t="s">
        <v>8489</v>
      </c>
      <c r="S497" t="s">
        <v>8645</v>
      </c>
      <c r="T497" t="b">
        <v>0</v>
      </c>
      <c r="U497" t="b">
        <v>0</v>
      </c>
      <c r="V497">
        <v>2</v>
      </c>
      <c r="W497">
        <v>75</v>
      </c>
      <c r="X497">
        <v>12</v>
      </c>
      <c r="AB497">
        <v>2</v>
      </c>
      <c r="AC497">
        <v>1</v>
      </c>
      <c r="AD497">
        <v>2</v>
      </c>
      <c r="AE497" t="s">
        <v>618</v>
      </c>
      <c r="AG497" t="s">
        <v>2619</v>
      </c>
      <c r="AH497" t="s">
        <v>2622</v>
      </c>
    </row>
    <row r="498" spans="1:34" x14ac:dyDescent="0.25">
      <c r="A498">
        <v>3</v>
      </c>
      <c r="B498" t="s">
        <v>623</v>
      </c>
      <c r="C498" t="s">
        <v>627</v>
      </c>
      <c r="D498" t="s">
        <v>624</v>
      </c>
      <c r="E498" t="s">
        <v>625</v>
      </c>
      <c r="F498" t="s">
        <v>629</v>
      </c>
      <c r="G498" t="s">
        <v>11040</v>
      </c>
      <c r="H498" t="s">
        <v>928</v>
      </c>
      <c r="I498" t="s">
        <v>929</v>
      </c>
      <c r="J498">
        <v>1</v>
      </c>
      <c r="L498" t="s">
        <v>894</v>
      </c>
      <c r="M498" t="s">
        <v>930</v>
      </c>
      <c r="N498" t="s">
        <v>931</v>
      </c>
      <c r="O498" t="s">
        <v>2623</v>
      </c>
      <c r="P498" t="s">
        <v>286</v>
      </c>
      <c r="Q498" t="s">
        <v>369</v>
      </c>
      <c r="R498" t="s">
        <v>8489</v>
      </c>
      <c r="S498" t="s">
        <v>8645</v>
      </c>
      <c r="T498" t="b">
        <v>0</v>
      </c>
      <c r="U498" t="b">
        <v>0</v>
      </c>
      <c r="V498">
        <v>3</v>
      </c>
      <c r="W498">
        <v>95</v>
      </c>
      <c r="X498">
        <v>12</v>
      </c>
      <c r="AB498">
        <v>2</v>
      </c>
      <c r="AC498">
        <v>1</v>
      </c>
      <c r="AD498">
        <v>2</v>
      </c>
      <c r="AE498" t="s">
        <v>618</v>
      </c>
      <c r="AG498" t="s">
        <v>2619</v>
      </c>
      <c r="AH498" t="s">
        <v>2624</v>
      </c>
    </row>
    <row r="499" spans="1:34" x14ac:dyDescent="0.25">
      <c r="A499">
        <v>3</v>
      </c>
      <c r="B499" t="s">
        <v>623</v>
      </c>
      <c r="C499" t="s">
        <v>627</v>
      </c>
      <c r="D499" t="s">
        <v>624</v>
      </c>
      <c r="E499" t="s">
        <v>625</v>
      </c>
      <c r="F499" t="s">
        <v>629</v>
      </c>
      <c r="G499" t="s">
        <v>11040</v>
      </c>
      <c r="H499" t="s">
        <v>928</v>
      </c>
      <c r="I499" t="s">
        <v>929</v>
      </c>
      <c r="J499">
        <v>1</v>
      </c>
      <c r="L499" t="s">
        <v>894</v>
      </c>
      <c r="M499" t="s">
        <v>930</v>
      </c>
      <c r="N499" t="s">
        <v>931</v>
      </c>
      <c r="O499" t="s">
        <v>2625</v>
      </c>
      <c r="P499" t="s">
        <v>352</v>
      </c>
      <c r="Q499" t="s">
        <v>369</v>
      </c>
      <c r="R499" t="s">
        <v>8489</v>
      </c>
      <c r="S499" t="s">
        <v>8645</v>
      </c>
      <c r="T499" t="b">
        <v>0</v>
      </c>
      <c r="U499" t="b">
        <v>0</v>
      </c>
      <c r="V499">
        <v>1</v>
      </c>
      <c r="W499">
        <v>45</v>
      </c>
      <c r="X499">
        <v>12</v>
      </c>
      <c r="AG499" t="s">
        <v>2626</v>
      </c>
      <c r="AH499" t="s">
        <v>2627</v>
      </c>
    </row>
    <row r="500" spans="1:34" x14ac:dyDescent="0.25">
      <c r="A500">
        <v>3</v>
      </c>
      <c r="B500" t="s">
        <v>623</v>
      </c>
      <c r="C500" t="s">
        <v>627</v>
      </c>
      <c r="D500" t="s">
        <v>624</v>
      </c>
      <c r="E500" t="s">
        <v>625</v>
      </c>
      <c r="F500" t="s">
        <v>629</v>
      </c>
      <c r="G500" t="s">
        <v>11040</v>
      </c>
      <c r="H500" t="s">
        <v>928</v>
      </c>
      <c r="I500" t="s">
        <v>929</v>
      </c>
      <c r="J500">
        <v>1</v>
      </c>
      <c r="L500" t="s">
        <v>894</v>
      </c>
      <c r="M500" t="s">
        <v>930</v>
      </c>
      <c r="N500" t="s">
        <v>931</v>
      </c>
      <c r="O500" t="s">
        <v>2628</v>
      </c>
      <c r="P500" t="s">
        <v>352</v>
      </c>
      <c r="Q500" t="s">
        <v>369</v>
      </c>
      <c r="R500" t="s">
        <v>8489</v>
      </c>
      <c r="S500" t="s">
        <v>8645</v>
      </c>
      <c r="T500" t="b">
        <v>0</v>
      </c>
      <c r="U500" t="b">
        <v>0</v>
      </c>
      <c r="V500">
        <v>2</v>
      </c>
      <c r="W500">
        <v>45</v>
      </c>
      <c r="X500">
        <v>12</v>
      </c>
      <c r="AG500" t="s">
        <v>2626</v>
      </c>
      <c r="AH500" t="s">
        <v>2629</v>
      </c>
    </row>
    <row r="501" spans="1:34" x14ac:dyDescent="0.25">
      <c r="A501">
        <v>3</v>
      </c>
      <c r="B501" t="s">
        <v>623</v>
      </c>
      <c r="C501" t="s">
        <v>627</v>
      </c>
      <c r="D501" t="s">
        <v>624</v>
      </c>
      <c r="E501" t="s">
        <v>625</v>
      </c>
      <c r="F501" t="s">
        <v>629</v>
      </c>
      <c r="G501" t="s">
        <v>11040</v>
      </c>
      <c r="H501" t="s">
        <v>928</v>
      </c>
      <c r="I501" t="s">
        <v>929</v>
      </c>
      <c r="J501">
        <v>1</v>
      </c>
      <c r="L501" t="s">
        <v>894</v>
      </c>
      <c r="M501" t="s">
        <v>930</v>
      </c>
      <c r="N501" t="s">
        <v>931</v>
      </c>
      <c r="O501" t="s">
        <v>2630</v>
      </c>
      <c r="P501" t="s">
        <v>329</v>
      </c>
      <c r="Q501" t="s">
        <v>324</v>
      </c>
      <c r="R501" t="s">
        <v>324</v>
      </c>
      <c r="S501" t="s">
        <v>8645</v>
      </c>
      <c r="T501" t="b">
        <v>0</v>
      </c>
      <c r="U501" t="b">
        <v>1</v>
      </c>
      <c r="V501">
        <v>1</v>
      </c>
      <c r="W501">
        <v>0</v>
      </c>
      <c r="Y501">
        <v>30</v>
      </c>
      <c r="AG501" t="s">
        <v>2631</v>
      </c>
      <c r="AH501" t="s">
        <v>2632</v>
      </c>
    </row>
    <row r="502" spans="1:34" x14ac:dyDescent="0.25">
      <c r="A502">
        <v>3</v>
      </c>
      <c r="B502" t="s">
        <v>623</v>
      </c>
      <c r="C502" t="s">
        <v>627</v>
      </c>
      <c r="D502" t="s">
        <v>624</v>
      </c>
      <c r="E502" t="s">
        <v>625</v>
      </c>
      <c r="F502" t="s">
        <v>629</v>
      </c>
      <c r="G502" t="s">
        <v>11040</v>
      </c>
      <c r="H502" t="s">
        <v>928</v>
      </c>
      <c r="I502" t="s">
        <v>929</v>
      </c>
      <c r="J502">
        <v>1</v>
      </c>
      <c r="L502" t="s">
        <v>894</v>
      </c>
      <c r="M502" t="s">
        <v>930</v>
      </c>
      <c r="N502" t="s">
        <v>931</v>
      </c>
      <c r="O502" t="s">
        <v>2633</v>
      </c>
      <c r="P502" t="s">
        <v>329</v>
      </c>
      <c r="Q502" t="s">
        <v>324</v>
      </c>
      <c r="R502" t="s">
        <v>324</v>
      </c>
      <c r="S502" t="s">
        <v>8645</v>
      </c>
      <c r="T502" t="b">
        <v>0</v>
      </c>
      <c r="U502" t="b">
        <v>1</v>
      </c>
      <c r="V502">
        <v>2</v>
      </c>
      <c r="W502">
        <v>0</v>
      </c>
      <c r="Y502">
        <v>30</v>
      </c>
      <c r="AG502" t="s">
        <v>2634</v>
      </c>
      <c r="AH502" t="s">
        <v>931</v>
      </c>
    </row>
    <row r="503" spans="1:34" x14ac:dyDescent="0.25">
      <c r="A503">
        <v>3</v>
      </c>
      <c r="B503" t="s">
        <v>623</v>
      </c>
      <c r="C503" t="s">
        <v>627</v>
      </c>
      <c r="D503" t="s">
        <v>624</v>
      </c>
      <c r="E503" t="s">
        <v>625</v>
      </c>
      <c r="F503" t="s">
        <v>629</v>
      </c>
      <c r="G503" t="s">
        <v>11040</v>
      </c>
      <c r="H503" t="s">
        <v>932</v>
      </c>
      <c r="I503" t="s">
        <v>933</v>
      </c>
      <c r="J503">
        <v>2</v>
      </c>
      <c r="L503" t="s">
        <v>899</v>
      </c>
      <c r="M503" t="s">
        <v>934</v>
      </c>
      <c r="N503" t="s">
        <v>935</v>
      </c>
      <c r="O503" t="s">
        <v>2635</v>
      </c>
      <c r="P503" t="s">
        <v>389</v>
      </c>
      <c r="Q503" t="s">
        <v>148</v>
      </c>
      <c r="R503" t="s">
        <v>8659</v>
      </c>
      <c r="S503" t="s">
        <v>8662</v>
      </c>
      <c r="T503" t="b">
        <v>0</v>
      </c>
      <c r="U503" t="b">
        <v>0</v>
      </c>
      <c r="V503">
        <v>1</v>
      </c>
      <c r="W503">
        <v>0</v>
      </c>
      <c r="X503">
        <v>12</v>
      </c>
      <c r="AH503" t="s">
        <v>934</v>
      </c>
    </row>
    <row r="504" spans="1:34" x14ac:dyDescent="0.25">
      <c r="A504">
        <v>3</v>
      </c>
      <c r="B504" t="s">
        <v>623</v>
      </c>
      <c r="C504" t="s">
        <v>627</v>
      </c>
      <c r="D504" t="s">
        <v>624</v>
      </c>
      <c r="E504" t="s">
        <v>625</v>
      </c>
      <c r="F504" t="s">
        <v>629</v>
      </c>
      <c r="G504" t="s">
        <v>11040</v>
      </c>
      <c r="H504" t="s">
        <v>932</v>
      </c>
      <c r="I504" t="s">
        <v>933</v>
      </c>
      <c r="J504">
        <v>2</v>
      </c>
      <c r="L504" t="s">
        <v>899</v>
      </c>
      <c r="M504" t="s">
        <v>934</v>
      </c>
      <c r="N504" t="s">
        <v>935</v>
      </c>
      <c r="O504" t="s">
        <v>2636</v>
      </c>
      <c r="P504" t="s">
        <v>389</v>
      </c>
      <c r="Q504" t="s">
        <v>148</v>
      </c>
      <c r="R504" t="s">
        <v>8659</v>
      </c>
      <c r="S504" t="s">
        <v>8662</v>
      </c>
      <c r="T504" t="b">
        <v>0</v>
      </c>
      <c r="U504" t="b">
        <v>0</v>
      </c>
      <c r="V504">
        <v>2</v>
      </c>
      <c r="W504">
        <v>0</v>
      </c>
      <c r="X504">
        <v>12</v>
      </c>
      <c r="AH504" t="s">
        <v>2637</v>
      </c>
    </row>
    <row r="505" spans="1:34" x14ac:dyDescent="0.25">
      <c r="A505">
        <v>3</v>
      </c>
      <c r="B505" t="s">
        <v>623</v>
      </c>
      <c r="C505" t="s">
        <v>627</v>
      </c>
      <c r="D505" t="s">
        <v>624</v>
      </c>
      <c r="E505" t="s">
        <v>625</v>
      </c>
      <c r="F505" t="s">
        <v>629</v>
      </c>
      <c r="G505" t="s">
        <v>11040</v>
      </c>
      <c r="H505" t="s">
        <v>932</v>
      </c>
      <c r="I505" t="s">
        <v>933</v>
      </c>
      <c r="J505">
        <v>2</v>
      </c>
      <c r="L505" t="s">
        <v>899</v>
      </c>
      <c r="M505" t="s">
        <v>934</v>
      </c>
      <c r="N505" t="s">
        <v>935</v>
      </c>
      <c r="O505" t="s">
        <v>2638</v>
      </c>
      <c r="P505" t="s">
        <v>411</v>
      </c>
      <c r="Q505" t="s">
        <v>272</v>
      </c>
      <c r="R505" t="s">
        <v>8666</v>
      </c>
      <c r="S505" t="s">
        <v>8645</v>
      </c>
      <c r="T505" t="b">
        <v>0</v>
      </c>
      <c r="U505" t="b">
        <v>0</v>
      </c>
      <c r="V505">
        <v>1</v>
      </c>
      <c r="W505">
        <v>5</v>
      </c>
      <c r="X505">
        <v>10</v>
      </c>
      <c r="AG505" t="s">
        <v>2639</v>
      </c>
      <c r="AH505" t="s">
        <v>2640</v>
      </c>
    </row>
    <row r="506" spans="1:34" x14ac:dyDescent="0.25">
      <c r="A506">
        <v>3</v>
      </c>
      <c r="B506" t="s">
        <v>623</v>
      </c>
      <c r="C506" t="s">
        <v>627</v>
      </c>
      <c r="D506" t="s">
        <v>624</v>
      </c>
      <c r="E506" t="s">
        <v>625</v>
      </c>
      <c r="F506" t="s">
        <v>629</v>
      </c>
      <c r="G506" t="s">
        <v>11040</v>
      </c>
      <c r="H506" t="s">
        <v>932</v>
      </c>
      <c r="I506" t="s">
        <v>933</v>
      </c>
      <c r="J506">
        <v>2</v>
      </c>
      <c r="L506" t="s">
        <v>899</v>
      </c>
      <c r="M506" t="s">
        <v>934</v>
      </c>
      <c r="N506" t="s">
        <v>935</v>
      </c>
      <c r="O506" t="s">
        <v>2641</v>
      </c>
      <c r="P506" t="s">
        <v>411</v>
      </c>
      <c r="Q506" t="s">
        <v>272</v>
      </c>
      <c r="R506" t="s">
        <v>8666</v>
      </c>
      <c r="S506" t="s">
        <v>8645</v>
      </c>
      <c r="T506" t="b">
        <v>0</v>
      </c>
      <c r="U506" t="b">
        <v>0</v>
      </c>
      <c r="V506">
        <v>2</v>
      </c>
      <c r="W506">
        <v>5</v>
      </c>
      <c r="X506">
        <v>12</v>
      </c>
      <c r="AG506" t="s">
        <v>2639</v>
      </c>
      <c r="AH506" t="s">
        <v>2642</v>
      </c>
    </row>
    <row r="507" spans="1:34" x14ac:dyDescent="0.25">
      <c r="A507">
        <v>3</v>
      </c>
      <c r="B507" t="s">
        <v>623</v>
      </c>
      <c r="C507" t="s">
        <v>627</v>
      </c>
      <c r="D507" t="s">
        <v>624</v>
      </c>
      <c r="E507" t="s">
        <v>625</v>
      </c>
      <c r="F507" t="s">
        <v>629</v>
      </c>
      <c r="G507" t="s">
        <v>11040</v>
      </c>
      <c r="H507" t="s">
        <v>932</v>
      </c>
      <c r="I507" t="s">
        <v>933</v>
      </c>
      <c r="J507">
        <v>2</v>
      </c>
      <c r="L507" t="s">
        <v>899</v>
      </c>
      <c r="M507" t="s">
        <v>934</v>
      </c>
      <c r="N507" t="s">
        <v>935</v>
      </c>
      <c r="O507" t="s">
        <v>2643</v>
      </c>
      <c r="P507" t="s">
        <v>403</v>
      </c>
      <c r="Q507" t="s">
        <v>272</v>
      </c>
      <c r="R507" t="s">
        <v>8666</v>
      </c>
      <c r="S507" t="s">
        <v>8645</v>
      </c>
      <c r="T507" t="b">
        <v>0</v>
      </c>
      <c r="U507" t="b">
        <v>0</v>
      </c>
      <c r="V507">
        <v>1</v>
      </c>
      <c r="W507">
        <v>0</v>
      </c>
      <c r="X507">
        <v>8</v>
      </c>
      <c r="AG507" t="s">
        <v>2644</v>
      </c>
      <c r="AH507" t="s">
        <v>2645</v>
      </c>
    </row>
    <row r="508" spans="1:34" x14ac:dyDescent="0.25">
      <c r="A508">
        <v>3</v>
      </c>
      <c r="B508" t="s">
        <v>623</v>
      </c>
      <c r="C508" t="s">
        <v>627</v>
      </c>
      <c r="D508" t="s">
        <v>624</v>
      </c>
      <c r="E508" t="s">
        <v>625</v>
      </c>
      <c r="F508" t="s">
        <v>629</v>
      </c>
      <c r="G508" t="s">
        <v>11040</v>
      </c>
      <c r="H508" t="s">
        <v>932</v>
      </c>
      <c r="I508" t="s">
        <v>933</v>
      </c>
      <c r="J508">
        <v>2</v>
      </c>
      <c r="L508" t="s">
        <v>899</v>
      </c>
      <c r="M508" t="s">
        <v>934</v>
      </c>
      <c r="N508" t="s">
        <v>935</v>
      </c>
      <c r="O508" t="s">
        <v>2646</v>
      </c>
      <c r="P508" t="s">
        <v>154</v>
      </c>
      <c r="Q508" t="s">
        <v>148</v>
      </c>
      <c r="R508" t="s">
        <v>8659</v>
      </c>
      <c r="S508" t="s">
        <v>8664</v>
      </c>
      <c r="T508" t="b">
        <v>0</v>
      </c>
      <c r="U508" t="b">
        <v>0</v>
      </c>
      <c r="V508">
        <v>1</v>
      </c>
      <c r="W508">
        <v>115</v>
      </c>
      <c r="X508">
        <v>8</v>
      </c>
      <c r="AB508">
        <v>3</v>
      </c>
      <c r="AC508">
        <v>1</v>
      </c>
      <c r="AD508">
        <v>1</v>
      </c>
      <c r="AE508" t="s">
        <v>1745</v>
      </c>
      <c r="AG508" t="s">
        <v>2647</v>
      </c>
      <c r="AH508" t="s">
        <v>2648</v>
      </c>
    </row>
    <row r="509" spans="1:34" x14ac:dyDescent="0.25">
      <c r="A509">
        <v>3</v>
      </c>
      <c r="B509" t="s">
        <v>623</v>
      </c>
      <c r="C509" t="s">
        <v>627</v>
      </c>
      <c r="D509" t="s">
        <v>624</v>
      </c>
      <c r="E509" t="s">
        <v>625</v>
      </c>
      <c r="F509" t="s">
        <v>629</v>
      </c>
      <c r="G509" t="s">
        <v>11040</v>
      </c>
      <c r="H509" t="s">
        <v>932</v>
      </c>
      <c r="I509" t="s">
        <v>933</v>
      </c>
      <c r="J509">
        <v>2</v>
      </c>
      <c r="L509" t="s">
        <v>899</v>
      </c>
      <c r="M509" t="s">
        <v>934</v>
      </c>
      <c r="N509" t="s">
        <v>935</v>
      </c>
      <c r="O509" t="s">
        <v>2649</v>
      </c>
      <c r="P509" t="s">
        <v>154</v>
      </c>
      <c r="Q509" t="s">
        <v>148</v>
      </c>
      <c r="R509" t="s">
        <v>8659</v>
      </c>
      <c r="S509" t="s">
        <v>8664</v>
      </c>
      <c r="T509" t="b">
        <v>0</v>
      </c>
      <c r="U509" t="b">
        <v>0</v>
      </c>
      <c r="V509">
        <v>2</v>
      </c>
      <c r="W509">
        <v>115</v>
      </c>
      <c r="X509">
        <v>6</v>
      </c>
      <c r="AB509">
        <v>3</v>
      </c>
      <c r="AC509">
        <v>1</v>
      </c>
      <c r="AD509">
        <v>1</v>
      </c>
      <c r="AE509" t="s">
        <v>610</v>
      </c>
      <c r="AG509" t="s">
        <v>2650</v>
      </c>
      <c r="AH509" t="s">
        <v>2651</v>
      </c>
    </row>
    <row r="510" spans="1:34" x14ac:dyDescent="0.25">
      <c r="A510">
        <v>3</v>
      </c>
      <c r="B510" t="s">
        <v>623</v>
      </c>
      <c r="C510" t="s">
        <v>627</v>
      </c>
      <c r="D510" t="s">
        <v>624</v>
      </c>
      <c r="E510" t="s">
        <v>625</v>
      </c>
      <c r="F510" t="s">
        <v>629</v>
      </c>
      <c r="G510" t="s">
        <v>11040</v>
      </c>
      <c r="H510" t="s">
        <v>932</v>
      </c>
      <c r="I510" t="s">
        <v>933</v>
      </c>
      <c r="J510">
        <v>2</v>
      </c>
      <c r="L510" t="s">
        <v>899</v>
      </c>
      <c r="M510" t="s">
        <v>934</v>
      </c>
      <c r="N510" t="s">
        <v>935</v>
      </c>
      <c r="O510" t="s">
        <v>2652</v>
      </c>
      <c r="P510" t="s">
        <v>154</v>
      </c>
      <c r="Q510" t="s">
        <v>148</v>
      </c>
      <c r="R510" t="s">
        <v>8659</v>
      </c>
      <c r="S510" t="s">
        <v>8664</v>
      </c>
      <c r="T510" t="b">
        <v>0</v>
      </c>
      <c r="U510" t="b">
        <v>0</v>
      </c>
      <c r="V510">
        <v>3</v>
      </c>
      <c r="W510">
        <v>115</v>
      </c>
      <c r="X510">
        <v>7</v>
      </c>
      <c r="AB510">
        <v>3</v>
      </c>
      <c r="AC510">
        <v>1</v>
      </c>
      <c r="AD510">
        <v>1</v>
      </c>
      <c r="AE510" t="s">
        <v>610</v>
      </c>
      <c r="AG510" t="s">
        <v>2650</v>
      </c>
      <c r="AH510" t="s">
        <v>2653</v>
      </c>
    </row>
    <row r="511" spans="1:34" x14ac:dyDescent="0.25">
      <c r="A511">
        <v>3</v>
      </c>
      <c r="B511" t="s">
        <v>623</v>
      </c>
      <c r="C511" t="s">
        <v>627</v>
      </c>
      <c r="D511" t="s">
        <v>624</v>
      </c>
      <c r="E511" t="s">
        <v>625</v>
      </c>
      <c r="F511" t="s">
        <v>629</v>
      </c>
      <c r="G511" t="s">
        <v>11040</v>
      </c>
      <c r="H511" t="s">
        <v>932</v>
      </c>
      <c r="I511" t="s">
        <v>933</v>
      </c>
      <c r="J511">
        <v>2</v>
      </c>
      <c r="L511" t="s">
        <v>899</v>
      </c>
      <c r="M511" t="s">
        <v>934</v>
      </c>
      <c r="N511" t="s">
        <v>935</v>
      </c>
      <c r="O511" t="s">
        <v>2654</v>
      </c>
      <c r="P511" t="s">
        <v>154</v>
      </c>
      <c r="Q511" t="s">
        <v>148</v>
      </c>
      <c r="R511" t="s">
        <v>8659</v>
      </c>
      <c r="S511" t="s">
        <v>8664</v>
      </c>
      <c r="T511" t="b">
        <v>0</v>
      </c>
      <c r="U511" t="b">
        <v>0</v>
      </c>
      <c r="V511">
        <v>4</v>
      </c>
      <c r="W511">
        <v>115</v>
      </c>
      <c r="X511">
        <v>7</v>
      </c>
      <c r="AB511">
        <v>3</v>
      </c>
      <c r="AC511">
        <v>1</v>
      </c>
      <c r="AD511">
        <v>1</v>
      </c>
      <c r="AE511" t="s">
        <v>610</v>
      </c>
      <c r="AG511" t="s">
        <v>2650</v>
      </c>
      <c r="AH511" t="s">
        <v>2655</v>
      </c>
    </row>
    <row r="512" spans="1:34" x14ac:dyDescent="0.25">
      <c r="A512">
        <v>3</v>
      </c>
      <c r="B512" t="s">
        <v>623</v>
      </c>
      <c r="C512" t="s">
        <v>627</v>
      </c>
      <c r="D512" t="s">
        <v>624</v>
      </c>
      <c r="E512" t="s">
        <v>625</v>
      </c>
      <c r="F512" t="s">
        <v>629</v>
      </c>
      <c r="G512" t="s">
        <v>11040</v>
      </c>
      <c r="H512" t="s">
        <v>932</v>
      </c>
      <c r="I512" t="s">
        <v>933</v>
      </c>
      <c r="J512">
        <v>2</v>
      </c>
      <c r="L512" t="s">
        <v>899</v>
      </c>
      <c r="M512" t="s">
        <v>934</v>
      </c>
      <c r="N512" t="s">
        <v>935</v>
      </c>
      <c r="O512" t="s">
        <v>2656</v>
      </c>
      <c r="P512" t="s">
        <v>2295</v>
      </c>
      <c r="Q512" t="s">
        <v>148</v>
      </c>
      <c r="R512" t="s">
        <v>8659</v>
      </c>
      <c r="S512" t="s">
        <v>8645</v>
      </c>
      <c r="T512" t="b">
        <v>0</v>
      </c>
      <c r="U512" t="b">
        <v>0</v>
      </c>
      <c r="V512">
        <v>1</v>
      </c>
      <c r="W512">
        <v>90</v>
      </c>
      <c r="X512">
        <v>8</v>
      </c>
      <c r="AB512">
        <v>2</v>
      </c>
      <c r="AC512">
        <v>1</v>
      </c>
      <c r="AD512">
        <v>2</v>
      </c>
      <c r="AE512" t="s">
        <v>1745</v>
      </c>
      <c r="AG512" t="s">
        <v>2657</v>
      </c>
      <c r="AH512" t="s">
        <v>2658</v>
      </c>
    </row>
    <row r="513" spans="1:34" x14ac:dyDescent="0.25">
      <c r="A513">
        <v>3</v>
      </c>
      <c r="B513" t="s">
        <v>623</v>
      </c>
      <c r="C513" t="s">
        <v>627</v>
      </c>
      <c r="D513" t="s">
        <v>624</v>
      </c>
      <c r="E513" t="s">
        <v>625</v>
      </c>
      <c r="F513" t="s">
        <v>629</v>
      </c>
      <c r="G513" t="s">
        <v>11040</v>
      </c>
      <c r="H513" t="s">
        <v>932</v>
      </c>
      <c r="I513" t="s">
        <v>933</v>
      </c>
      <c r="J513">
        <v>2</v>
      </c>
      <c r="L513" t="s">
        <v>899</v>
      </c>
      <c r="M513" t="s">
        <v>934</v>
      </c>
      <c r="N513" t="s">
        <v>935</v>
      </c>
      <c r="O513" t="s">
        <v>2659</v>
      </c>
      <c r="P513" t="s">
        <v>2295</v>
      </c>
      <c r="Q513" t="s">
        <v>148</v>
      </c>
      <c r="R513" t="s">
        <v>8659</v>
      </c>
      <c r="S513" t="s">
        <v>8645</v>
      </c>
      <c r="T513" t="b">
        <v>0</v>
      </c>
      <c r="U513" t="b">
        <v>0</v>
      </c>
      <c r="V513">
        <v>2</v>
      </c>
      <c r="W513">
        <v>90</v>
      </c>
      <c r="X513">
        <v>8.5</v>
      </c>
      <c r="AB513">
        <v>2</v>
      </c>
      <c r="AC513">
        <v>1</v>
      </c>
      <c r="AD513">
        <v>2</v>
      </c>
      <c r="AE513" t="s">
        <v>1745</v>
      </c>
      <c r="AG513" t="s">
        <v>2657</v>
      </c>
      <c r="AH513" t="s">
        <v>2660</v>
      </c>
    </row>
    <row r="514" spans="1:34" x14ac:dyDescent="0.25">
      <c r="A514">
        <v>3</v>
      </c>
      <c r="B514" t="s">
        <v>623</v>
      </c>
      <c r="C514" t="s">
        <v>627</v>
      </c>
      <c r="D514" t="s">
        <v>624</v>
      </c>
      <c r="E514" t="s">
        <v>625</v>
      </c>
      <c r="F514" t="s">
        <v>629</v>
      </c>
      <c r="G514" t="s">
        <v>11040</v>
      </c>
      <c r="H514" t="s">
        <v>932</v>
      </c>
      <c r="I514" t="s">
        <v>933</v>
      </c>
      <c r="J514">
        <v>2</v>
      </c>
      <c r="L514" t="s">
        <v>899</v>
      </c>
      <c r="M514" t="s">
        <v>934</v>
      </c>
      <c r="N514" t="s">
        <v>935</v>
      </c>
      <c r="O514" t="s">
        <v>2661</v>
      </c>
      <c r="P514" t="s">
        <v>2295</v>
      </c>
      <c r="Q514" t="s">
        <v>148</v>
      </c>
      <c r="R514" t="s">
        <v>8659</v>
      </c>
      <c r="S514" t="s">
        <v>8645</v>
      </c>
      <c r="T514" t="b">
        <v>0</v>
      </c>
      <c r="U514" t="b">
        <v>0</v>
      </c>
      <c r="V514">
        <v>3</v>
      </c>
      <c r="W514">
        <v>90</v>
      </c>
      <c r="X514">
        <v>7</v>
      </c>
      <c r="AB514">
        <v>2</v>
      </c>
      <c r="AC514">
        <v>1</v>
      </c>
      <c r="AD514">
        <v>2</v>
      </c>
      <c r="AE514" t="s">
        <v>1745</v>
      </c>
      <c r="AG514" t="s">
        <v>2657</v>
      </c>
      <c r="AH514" t="s">
        <v>2662</v>
      </c>
    </row>
    <row r="515" spans="1:34" x14ac:dyDescent="0.25">
      <c r="A515">
        <v>3</v>
      </c>
      <c r="B515" t="s">
        <v>623</v>
      </c>
      <c r="C515" t="s">
        <v>627</v>
      </c>
      <c r="D515" t="s">
        <v>624</v>
      </c>
      <c r="E515" t="s">
        <v>625</v>
      </c>
      <c r="F515" t="s">
        <v>629</v>
      </c>
      <c r="G515" t="s">
        <v>11040</v>
      </c>
      <c r="H515" t="s">
        <v>932</v>
      </c>
      <c r="I515" t="s">
        <v>933</v>
      </c>
      <c r="J515">
        <v>2</v>
      </c>
      <c r="L515" t="s">
        <v>899</v>
      </c>
      <c r="M515" t="s">
        <v>934</v>
      </c>
      <c r="N515" t="s">
        <v>935</v>
      </c>
      <c r="O515" t="s">
        <v>2663</v>
      </c>
      <c r="P515" t="s">
        <v>204</v>
      </c>
      <c r="Q515" t="s">
        <v>148</v>
      </c>
      <c r="R515" t="s">
        <v>8490</v>
      </c>
      <c r="S515" t="s">
        <v>8645</v>
      </c>
      <c r="T515" t="b">
        <v>0</v>
      </c>
      <c r="U515" t="b">
        <v>0</v>
      </c>
      <c r="V515">
        <v>1</v>
      </c>
      <c r="W515">
        <v>70</v>
      </c>
      <c r="X515">
        <v>12</v>
      </c>
      <c r="AB515">
        <v>2</v>
      </c>
      <c r="AC515">
        <v>2</v>
      </c>
      <c r="AD515">
        <v>2</v>
      </c>
      <c r="AE515" t="s">
        <v>1745</v>
      </c>
      <c r="AG515" t="s">
        <v>2664</v>
      </c>
      <c r="AH515" t="s">
        <v>2665</v>
      </c>
    </row>
    <row r="516" spans="1:34" x14ac:dyDescent="0.25">
      <c r="A516">
        <v>3</v>
      </c>
      <c r="B516" t="s">
        <v>623</v>
      </c>
      <c r="C516" t="s">
        <v>627</v>
      </c>
      <c r="D516" t="s">
        <v>624</v>
      </c>
      <c r="E516" t="s">
        <v>625</v>
      </c>
      <c r="F516" t="s">
        <v>629</v>
      </c>
      <c r="G516" t="s">
        <v>11040</v>
      </c>
      <c r="H516" t="s">
        <v>932</v>
      </c>
      <c r="I516" t="s">
        <v>933</v>
      </c>
      <c r="J516">
        <v>2</v>
      </c>
      <c r="L516" t="s">
        <v>899</v>
      </c>
      <c r="M516" t="s">
        <v>934</v>
      </c>
      <c r="N516" t="s">
        <v>935</v>
      </c>
      <c r="O516" t="s">
        <v>2666</v>
      </c>
      <c r="P516" t="s">
        <v>204</v>
      </c>
      <c r="Q516" t="s">
        <v>148</v>
      </c>
      <c r="R516" t="s">
        <v>8490</v>
      </c>
      <c r="S516" t="s">
        <v>8645</v>
      </c>
      <c r="T516" t="b">
        <v>0</v>
      </c>
      <c r="U516" t="b">
        <v>0</v>
      </c>
      <c r="V516">
        <v>2</v>
      </c>
      <c r="W516">
        <v>70</v>
      </c>
      <c r="X516">
        <v>12</v>
      </c>
      <c r="AB516">
        <v>2</v>
      </c>
      <c r="AC516">
        <v>2</v>
      </c>
      <c r="AD516">
        <v>2</v>
      </c>
      <c r="AE516" t="s">
        <v>1745</v>
      </c>
      <c r="AG516" t="s">
        <v>2664</v>
      </c>
      <c r="AH516" t="s">
        <v>2667</v>
      </c>
    </row>
    <row r="517" spans="1:34" x14ac:dyDescent="0.25">
      <c r="A517">
        <v>3</v>
      </c>
      <c r="B517" t="s">
        <v>623</v>
      </c>
      <c r="C517" t="s">
        <v>627</v>
      </c>
      <c r="D517" t="s">
        <v>624</v>
      </c>
      <c r="E517" t="s">
        <v>625</v>
      </c>
      <c r="F517" t="s">
        <v>629</v>
      </c>
      <c r="G517" t="s">
        <v>11040</v>
      </c>
      <c r="H517" t="s">
        <v>932</v>
      </c>
      <c r="I517" t="s">
        <v>933</v>
      </c>
      <c r="J517">
        <v>2</v>
      </c>
      <c r="L517" t="s">
        <v>899</v>
      </c>
      <c r="M517" t="s">
        <v>934</v>
      </c>
      <c r="N517" t="s">
        <v>935</v>
      </c>
      <c r="O517" t="s">
        <v>2668</v>
      </c>
      <c r="P517" t="s">
        <v>204</v>
      </c>
      <c r="Q517" t="s">
        <v>148</v>
      </c>
      <c r="R517" t="s">
        <v>8490</v>
      </c>
      <c r="S517" t="s">
        <v>8645</v>
      </c>
      <c r="T517" t="b">
        <v>0</v>
      </c>
      <c r="U517" t="b">
        <v>0</v>
      </c>
      <c r="V517">
        <v>3</v>
      </c>
      <c r="W517">
        <v>70</v>
      </c>
      <c r="X517">
        <v>12</v>
      </c>
      <c r="AB517">
        <v>2</v>
      </c>
      <c r="AC517">
        <v>2</v>
      </c>
      <c r="AD517">
        <v>2</v>
      </c>
      <c r="AE517" t="s">
        <v>1745</v>
      </c>
      <c r="AG517" t="s">
        <v>2664</v>
      </c>
      <c r="AH517" t="s">
        <v>2669</v>
      </c>
    </row>
    <row r="518" spans="1:34" x14ac:dyDescent="0.25">
      <c r="A518">
        <v>3</v>
      </c>
      <c r="B518" t="s">
        <v>623</v>
      </c>
      <c r="C518" t="s">
        <v>627</v>
      </c>
      <c r="D518" t="s">
        <v>624</v>
      </c>
      <c r="E518" t="s">
        <v>625</v>
      </c>
      <c r="F518" t="s">
        <v>629</v>
      </c>
      <c r="G518" t="s">
        <v>11040</v>
      </c>
      <c r="H518" t="s">
        <v>932</v>
      </c>
      <c r="I518" t="s">
        <v>933</v>
      </c>
      <c r="J518">
        <v>2</v>
      </c>
      <c r="L518" t="s">
        <v>899</v>
      </c>
      <c r="M518" t="s">
        <v>934</v>
      </c>
      <c r="N518" t="s">
        <v>935</v>
      </c>
      <c r="O518" t="s">
        <v>2670</v>
      </c>
      <c r="P518" t="s">
        <v>303</v>
      </c>
      <c r="Q518" t="s">
        <v>148</v>
      </c>
      <c r="R518" t="s">
        <v>8661</v>
      </c>
      <c r="S518" t="s">
        <v>8645</v>
      </c>
      <c r="T518" t="b">
        <v>0</v>
      </c>
      <c r="U518" t="b">
        <v>0</v>
      </c>
      <c r="V518">
        <v>1</v>
      </c>
      <c r="W518">
        <v>6</v>
      </c>
      <c r="X518">
        <v>15</v>
      </c>
      <c r="AB518">
        <v>2</v>
      </c>
      <c r="AC518">
        <v>1</v>
      </c>
      <c r="AD518">
        <v>2</v>
      </c>
      <c r="AE518" t="s">
        <v>1745</v>
      </c>
      <c r="AG518" t="s">
        <v>2671</v>
      </c>
      <c r="AH518" t="s">
        <v>2672</v>
      </c>
    </row>
    <row r="519" spans="1:34" x14ac:dyDescent="0.25">
      <c r="A519">
        <v>3</v>
      </c>
      <c r="B519" t="s">
        <v>623</v>
      </c>
      <c r="C519" t="s">
        <v>627</v>
      </c>
      <c r="D519" t="s">
        <v>624</v>
      </c>
      <c r="E519" t="s">
        <v>625</v>
      </c>
      <c r="F519" t="s">
        <v>629</v>
      </c>
      <c r="G519" t="s">
        <v>11040</v>
      </c>
      <c r="H519" t="s">
        <v>932</v>
      </c>
      <c r="I519" t="s">
        <v>933</v>
      </c>
      <c r="J519">
        <v>2</v>
      </c>
      <c r="L519" t="s">
        <v>899</v>
      </c>
      <c r="M519" t="s">
        <v>934</v>
      </c>
      <c r="N519" t="s">
        <v>935</v>
      </c>
      <c r="O519" t="s">
        <v>2673</v>
      </c>
      <c r="P519" t="s">
        <v>303</v>
      </c>
      <c r="Q519" t="s">
        <v>148</v>
      </c>
      <c r="R519" t="s">
        <v>8661</v>
      </c>
      <c r="S519" t="s">
        <v>8645</v>
      </c>
      <c r="T519" t="b">
        <v>0</v>
      </c>
      <c r="U519" t="b">
        <v>0</v>
      </c>
      <c r="V519">
        <v>2</v>
      </c>
      <c r="W519">
        <v>6</v>
      </c>
      <c r="X519">
        <v>15</v>
      </c>
      <c r="AB519">
        <v>2</v>
      </c>
      <c r="AC519">
        <v>1</v>
      </c>
      <c r="AD519">
        <v>2</v>
      </c>
      <c r="AE519" t="s">
        <v>1745</v>
      </c>
      <c r="AG519" t="s">
        <v>2674</v>
      </c>
      <c r="AH519" t="s">
        <v>2675</v>
      </c>
    </row>
    <row r="520" spans="1:34" x14ac:dyDescent="0.25">
      <c r="A520">
        <v>3</v>
      </c>
      <c r="B520" t="s">
        <v>623</v>
      </c>
      <c r="C520" t="s">
        <v>627</v>
      </c>
      <c r="D520" t="s">
        <v>624</v>
      </c>
      <c r="E520" t="s">
        <v>625</v>
      </c>
      <c r="F520" t="s">
        <v>629</v>
      </c>
      <c r="G520" t="s">
        <v>11040</v>
      </c>
      <c r="H520" t="s">
        <v>932</v>
      </c>
      <c r="I520" t="s">
        <v>933</v>
      </c>
      <c r="J520">
        <v>2</v>
      </c>
      <c r="L520" t="s">
        <v>899</v>
      </c>
      <c r="M520" t="s">
        <v>934</v>
      </c>
      <c r="N520" t="s">
        <v>935</v>
      </c>
      <c r="O520" t="s">
        <v>2676</v>
      </c>
      <c r="P520" t="s">
        <v>303</v>
      </c>
      <c r="Q520" t="s">
        <v>148</v>
      </c>
      <c r="R520" t="s">
        <v>8661</v>
      </c>
      <c r="S520" t="s">
        <v>8645</v>
      </c>
      <c r="T520" t="b">
        <v>0</v>
      </c>
      <c r="U520" t="b">
        <v>0</v>
      </c>
      <c r="V520">
        <v>3</v>
      </c>
      <c r="W520">
        <v>6</v>
      </c>
      <c r="X520">
        <v>15</v>
      </c>
      <c r="AB520">
        <v>2</v>
      </c>
      <c r="AC520">
        <v>1</v>
      </c>
      <c r="AD520">
        <v>2</v>
      </c>
      <c r="AE520" t="s">
        <v>1745</v>
      </c>
      <c r="AG520" t="s">
        <v>2677</v>
      </c>
      <c r="AH520" t="s">
        <v>2678</v>
      </c>
    </row>
    <row r="521" spans="1:34" x14ac:dyDescent="0.25">
      <c r="A521">
        <v>3</v>
      </c>
      <c r="B521" t="s">
        <v>623</v>
      </c>
      <c r="C521" t="s">
        <v>627</v>
      </c>
      <c r="D521" t="s">
        <v>624</v>
      </c>
      <c r="E521" t="s">
        <v>625</v>
      </c>
      <c r="F521" t="s">
        <v>629</v>
      </c>
      <c r="G521" t="s">
        <v>11040</v>
      </c>
      <c r="H521" t="s">
        <v>932</v>
      </c>
      <c r="I521" t="s">
        <v>933</v>
      </c>
      <c r="J521">
        <v>2</v>
      </c>
      <c r="L521" t="s">
        <v>899</v>
      </c>
      <c r="M521" t="s">
        <v>934</v>
      </c>
      <c r="N521" t="s">
        <v>935</v>
      </c>
      <c r="O521" t="s">
        <v>2679</v>
      </c>
      <c r="P521" t="s">
        <v>383</v>
      </c>
      <c r="Q521" t="s">
        <v>148</v>
      </c>
      <c r="R521" t="s">
        <v>8659</v>
      </c>
      <c r="S521" t="s">
        <v>149</v>
      </c>
      <c r="T521" t="b">
        <v>0</v>
      </c>
      <c r="U521" t="b">
        <v>0</v>
      </c>
      <c r="V521">
        <v>1</v>
      </c>
      <c r="W521">
        <v>0</v>
      </c>
      <c r="X521">
        <v>8</v>
      </c>
      <c r="AB521">
        <v>1</v>
      </c>
      <c r="AC521">
        <v>1</v>
      </c>
      <c r="AD521">
        <v>1</v>
      </c>
      <c r="AE521" t="s">
        <v>1745</v>
      </c>
      <c r="AF521" t="s">
        <v>2680</v>
      </c>
      <c r="AG521" t="s">
        <v>2681</v>
      </c>
      <c r="AH521" t="s">
        <v>2682</v>
      </c>
    </row>
    <row r="522" spans="1:34" x14ac:dyDescent="0.25">
      <c r="A522">
        <v>3</v>
      </c>
      <c r="B522" t="s">
        <v>623</v>
      </c>
      <c r="C522" t="s">
        <v>627</v>
      </c>
      <c r="D522" t="s">
        <v>624</v>
      </c>
      <c r="E522" t="s">
        <v>625</v>
      </c>
      <c r="F522" t="s">
        <v>629</v>
      </c>
      <c r="G522" t="s">
        <v>11040</v>
      </c>
      <c r="H522" t="s">
        <v>932</v>
      </c>
      <c r="I522" t="s">
        <v>933</v>
      </c>
      <c r="J522">
        <v>2</v>
      </c>
      <c r="L522" t="s">
        <v>899</v>
      </c>
      <c r="M522" t="s">
        <v>934</v>
      </c>
      <c r="N522" t="s">
        <v>935</v>
      </c>
      <c r="O522" t="s">
        <v>2683</v>
      </c>
      <c r="P522" t="s">
        <v>379</v>
      </c>
      <c r="Q522" t="s">
        <v>148</v>
      </c>
      <c r="R522" t="s">
        <v>8659</v>
      </c>
      <c r="S522" t="s">
        <v>149</v>
      </c>
      <c r="T522" t="b">
        <v>0</v>
      </c>
      <c r="U522" t="b">
        <v>0</v>
      </c>
      <c r="V522">
        <v>1</v>
      </c>
      <c r="W522">
        <v>0</v>
      </c>
      <c r="X522">
        <v>7</v>
      </c>
      <c r="AF522" t="s">
        <v>2684</v>
      </c>
      <c r="AG522" t="s">
        <v>2685</v>
      </c>
      <c r="AH522" t="s">
        <v>2686</v>
      </c>
    </row>
    <row r="523" spans="1:34" x14ac:dyDescent="0.25">
      <c r="A523">
        <v>3</v>
      </c>
      <c r="B523" t="s">
        <v>623</v>
      </c>
      <c r="C523" t="s">
        <v>627</v>
      </c>
      <c r="D523" t="s">
        <v>624</v>
      </c>
      <c r="E523" t="s">
        <v>625</v>
      </c>
      <c r="F523" t="s">
        <v>629</v>
      </c>
      <c r="G523" t="s">
        <v>11040</v>
      </c>
      <c r="H523" t="s">
        <v>932</v>
      </c>
      <c r="I523" t="s">
        <v>933</v>
      </c>
      <c r="J523">
        <v>2</v>
      </c>
      <c r="L523" t="s">
        <v>899</v>
      </c>
      <c r="M523" t="s">
        <v>934</v>
      </c>
      <c r="N523" t="s">
        <v>935</v>
      </c>
      <c r="O523" t="s">
        <v>2687</v>
      </c>
      <c r="P523" t="s">
        <v>383</v>
      </c>
      <c r="Q523" t="s">
        <v>148</v>
      </c>
      <c r="R523" t="s">
        <v>8659</v>
      </c>
      <c r="S523" t="s">
        <v>149</v>
      </c>
      <c r="T523" t="b">
        <v>0</v>
      </c>
      <c r="U523" t="b">
        <v>0</v>
      </c>
      <c r="V523">
        <v>2</v>
      </c>
      <c r="W523">
        <v>0</v>
      </c>
      <c r="X523">
        <v>6</v>
      </c>
      <c r="AB523">
        <v>1</v>
      </c>
      <c r="AC523">
        <v>1</v>
      </c>
      <c r="AD523">
        <v>1</v>
      </c>
      <c r="AE523" t="s">
        <v>1745</v>
      </c>
      <c r="AF523" t="s">
        <v>2684</v>
      </c>
      <c r="AG523" t="s">
        <v>2681</v>
      </c>
      <c r="AH523" t="s">
        <v>2688</v>
      </c>
    </row>
    <row r="524" spans="1:34" x14ac:dyDescent="0.25">
      <c r="A524">
        <v>3</v>
      </c>
      <c r="B524" t="s">
        <v>623</v>
      </c>
      <c r="C524" t="s">
        <v>627</v>
      </c>
      <c r="D524" t="s">
        <v>624</v>
      </c>
      <c r="E524" t="s">
        <v>625</v>
      </c>
      <c r="F524" t="s">
        <v>629</v>
      </c>
      <c r="G524" t="s">
        <v>11040</v>
      </c>
      <c r="H524" t="s">
        <v>932</v>
      </c>
      <c r="I524" t="s">
        <v>933</v>
      </c>
      <c r="J524">
        <v>2</v>
      </c>
      <c r="L524" t="s">
        <v>899</v>
      </c>
      <c r="M524" t="s">
        <v>934</v>
      </c>
      <c r="N524" t="s">
        <v>935</v>
      </c>
      <c r="O524" t="s">
        <v>2689</v>
      </c>
      <c r="P524" t="s">
        <v>356</v>
      </c>
      <c r="Q524" t="s">
        <v>25</v>
      </c>
      <c r="R524" t="s">
        <v>25</v>
      </c>
      <c r="S524" t="s">
        <v>357</v>
      </c>
      <c r="T524" t="b">
        <v>0</v>
      </c>
      <c r="U524" t="b">
        <v>1</v>
      </c>
      <c r="V524">
        <v>1</v>
      </c>
      <c r="Y524">
        <v>720</v>
      </c>
      <c r="Z524">
        <v>3000</v>
      </c>
      <c r="AA524" t="s">
        <v>2238</v>
      </c>
      <c r="AG524" t="s">
        <v>2690</v>
      </c>
      <c r="AH524" t="s">
        <v>935</v>
      </c>
    </row>
    <row r="525" spans="1:34" x14ac:dyDescent="0.25">
      <c r="A525">
        <v>3</v>
      </c>
      <c r="B525" t="s">
        <v>623</v>
      </c>
      <c r="C525" t="s">
        <v>627</v>
      </c>
      <c r="D525" t="s">
        <v>624</v>
      </c>
      <c r="E525" t="s">
        <v>625</v>
      </c>
      <c r="F525" t="s">
        <v>629</v>
      </c>
      <c r="G525" t="s">
        <v>11040</v>
      </c>
      <c r="H525" t="s">
        <v>936</v>
      </c>
      <c r="I525" t="s">
        <v>937</v>
      </c>
      <c r="J525">
        <v>3</v>
      </c>
      <c r="L525" t="s">
        <v>904</v>
      </c>
      <c r="M525" t="s">
        <v>938</v>
      </c>
      <c r="N525" t="s">
        <v>939</v>
      </c>
      <c r="O525" t="s">
        <v>2691</v>
      </c>
      <c r="P525" t="s">
        <v>41</v>
      </c>
      <c r="Q525" t="s">
        <v>25</v>
      </c>
      <c r="R525" t="s">
        <v>25</v>
      </c>
      <c r="S525" t="s">
        <v>26</v>
      </c>
      <c r="T525" t="b">
        <v>0</v>
      </c>
      <c r="U525" t="b">
        <v>0</v>
      </c>
      <c r="V525">
        <v>1</v>
      </c>
      <c r="W525">
        <v>70</v>
      </c>
      <c r="X525">
        <v>10</v>
      </c>
      <c r="AB525">
        <v>2</v>
      </c>
      <c r="AC525">
        <v>1</v>
      </c>
      <c r="AD525">
        <v>2</v>
      </c>
      <c r="AE525" t="s">
        <v>1745</v>
      </c>
      <c r="AG525" t="s">
        <v>1932</v>
      </c>
      <c r="AH525" t="s">
        <v>938</v>
      </c>
    </row>
    <row r="526" spans="1:34" x14ac:dyDescent="0.25">
      <c r="A526">
        <v>3</v>
      </c>
      <c r="B526" t="s">
        <v>623</v>
      </c>
      <c r="C526" t="s">
        <v>627</v>
      </c>
      <c r="D526" t="s">
        <v>624</v>
      </c>
      <c r="E526" t="s">
        <v>625</v>
      </c>
      <c r="F526" t="s">
        <v>629</v>
      </c>
      <c r="G526" t="s">
        <v>11040</v>
      </c>
      <c r="H526" t="s">
        <v>936</v>
      </c>
      <c r="I526" t="s">
        <v>937</v>
      </c>
      <c r="J526">
        <v>3</v>
      </c>
      <c r="L526" t="s">
        <v>904</v>
      </c>
      <c r="M526" t="s">
        <v>938</v>
      </c>
      <c r="N526" t="s">
        <v>939</v>
      </c>
      <c r="O526" t="s">
        <v>2692</v>
      </c>
      <c r="P526" t="s">
        <v>41</v>
      </c>
      <c r="Q526" t="s">
        <v>25</v>
      </c>
      <c r="R526" t="s">
        <v>25</v>
      </c>
      <c r="S526" t="s">
        <v>26</v>
      </c>
      <c r="T526" t="b">
        <v>0</v>
      </c>
      <c r="U526" t="b">
        <v>0</v>
      </c>
      <c r="V526">
        <v>2</v>
      </c>
      <c r="W526">
        <v>70</v>
      </c>
      <c r="X526">
        <v>9</v>
      </c>
      <c r="AB526">
        <v>2</v>
      </c>
      <c r="AC526">
        <v>1</v>
      </c>
      <c r="AD526">
        <v>2</v>
      </c>
      <c r="AE526" t="s">
        <v>610</v>
      </c>
      <c r="AG526" t="s">
        <v>1937</v>
      </c>
      <c r="AH526" t="s">
        <v>2693</v>
      </c>
    </row>
    <row r="527" spans="1:34" x14ac:dyDescent="0.25">
      <c r="A527">
        <v>3</v>
      </c>
      <c r="B527" t="s">
        <v>623</v>
      </c>
      <c r="C527" t="s">
        <v>627</v>
      </c>
      <c r="D527" t="s">
        <v>624</v>
      </c>
      <c r="E527" t="s">
        <v>625</v>
      </c>
      <c r="F527" t="s">
        <v>629</v>
      </c>
      <c r="G527" t="s">
        <v>11040</v>
      </c>
      <c r="H527" t="s">
        <v>936</v>
      </c>
      <c r="I527" t="s">
        <v>937</v>
      </c>
      <c r="J527">
        <v>3</v>
      </c>
      <c r="L527" t="s">
        <v>904</v>
      </c>
      <c r="M527" t="s">
        <v>938</v>
      </c>
      <c r="N527" t="s">
        <v>939</v>
      </c>
      <c r="O527" t="s">
        <v>2694</v>
      </c>
      <c r="P527" t="s">
        <v>41</v>
      </c>
      <c r="Q527" t="s">
        <v>25</v>
      </c>
      <c r="R527" t="s">
        <v>25</v>
      </c>
      <c r="S527" t="s">
        <v>26</v>
      </c>
      <c r="T527" t="b">
        <v>0</v>
      </c>
      <c r="U527" t="b">
        <v>0</v>
      </c>
      <c r="V527">
        <v>3</v>
      </c>
      <c r="W527">
        <v>70</v>
      </c>
      <c r="X527">
        <v>8</v>
      </c>
      <c r="AB527">
        <v>2</v>
      </c>
      <c r="AC527">
        <v>1</v>
      </c>
      <c r="AD527">
        <v>2</v>
      </c>
      <c r="AE527" t="s">
        <v>610</v>
      </c>
      <c r="AG527" t="s">
        <v>2695</v>
      </c>
      <c r="AH527" t="s">
        <v>2696</v>
      </c>
    </row>
    <row r="528" spans="1:34" x14ac:dyDescent="0.25">
      <c r="A528">
        <v>3</v>
      </c>
      <c r="B528" t="s">
        <v>623</v>
      </c>
      <c r="C528" t="s">
        <v>627</v>
      </c>
      <c r="D528" t="s">
        <v>624</v>
      </c>
      <c r="E528" t="s">
        <v>625</v>
      </c>
      <c r="F528" t="s">
        <v>629</v>
      </c>
      <c r="G528" t="s">
        <v>11040</v>
      </c>
      <c r="H528" t="s">
        <v>936</v>
      </c>
      <c r="I528" t="s">
        <v>937</v>
      </c>
      <c r="J528">
        <v>3</v>
      </c>
      <c r="L528" t="s">
        <v>904</v>
      </c>
      <c r="M528" t="s">
        <v>938</v>
      </c>
      <c r="N528" t="s">
        <v>939</v>
      </c>
      <c r="O528" t="s">
        <v>2697</v>
      </c>
      <c r="P528" t="s">
        <v>45</v>
      </c>
      <c r="Q528" t="s">
        <v>25</v>
      </c>
      <c r="R528" t="s">
        <v>25</v>
      </c>
      <c r="S528" t="s">
        <v>26</v>
      </c>
      <c r="T528" t="b">
        <v>1</v>
      </c>
      <c r="U528" t="b">
        <v>0</v>
      </c>
      <c r="V528">
        <v>1</v>
      </c>
      <c r="W528">
        <v>145</v>
      </c>
      <c r="X528">
        <v>10</v>
      </c>
      <c r="AB528">
        <v>2</v>
      </c>
      <c r="AC528">
        <v>1</v>
      </c>
      <c r="AD528">
        <v>2</v>
      </c>
      <c r="AE528" t="s">
        <v>1745</v>
      </c>
      <c r="AG528" t="s">
        <v>2698</v>
      </c>
      <c r="AH528" t="s">
        <v>2699</v>
      </c>
    </row>
    <row r="529" spans="1:34" x14ac:dyDescent="0.25">
      <c r="A529">
        <v>3</v>
      </c>
      <c r="B529" t="s">
        <v>623</v>
      </c>
      <c r="C529" t="s">
        <v>627</v>
      </c>
      <c r="D529" t="s">
        <v>624</v>
      </c>
      <c r="E529" t="s">
        <v>625</v>
      </c>
      <c r="F529" t="s">
        <v>629</v>
      </c>
      <c r="G529" t="s">
        <v>11040</v>
      </c>
      <c r="H529" t="s">
        <v>936</v>
      </c>
      <c r="I529" t="s">
        <v>937</v>
      </c>
      <c r="J529">
        <v>3</v>
      </c>
      <c r="L529" t="s">
        <v>904</v>
      </c>
      <c r="M529" t="s">
        <v>938</v>
      </c>
      <c r="N529" t="s">
        <v>939</v>
      </c>
      <c r="O529" t="s">
        <v>2700</v>
      </c>
      <c r="P529" t="s">
        <v>45</v>
      </c>
      <c r="Q529" t="s">
        <v>25</v>
      </c>
      <c r="R529" t="s">
        <v>25</v>
      </c>
      <c r="S529" t="s">
        <v>26</v>
      </c>
      <c r="T529" t="b">
        <v>1</v>
      </c>
      <c r="U529" t="b">
        <v>0</v>
      </c>
      <c r="V529">
        <v>2</v>
      </c>
      <c r="W529">
        <v>150</v>
      </c>
      <c r="X529">
        <v>10</v>
      </c>
      <c r="AB529">
        <v>2</v>
      </c>
      <c r="AC529">
        <v>1</v>
      </c>
      <c r="AD529">
        <v>2</v>
      </c>
      <c r="AE529" t="s">
        <v>1745</v>
      </c>
      <c r="AG529" t="s">
        <v>2701</v>
      </c>
      <c r="AH529" t="s">
        <v>2702</v>
      </c>
    </row>
    <row r="530" spans="1:34" x14ac:dyDescent="0.25">
      <c r="A530">
        <v>3</v>
      </c>
      <c r="B530" t="s">
        <v>623</v>
      </c>
      <c r="C530" t="s">
        <v>627</v>
      </c>
      <c r="D530" t="s">
        <v>624</v>
      </c>
      <c r="E530" t="s">
        <v>625</v>
      </c>
      <c r="F530" t="s">
        <v>629</v>
      </c>
      <c r="G530" t="s">
        <v>11040</v>
      </c>
      <c r="H530" t="s">
        <v>936</v>
      </c>
      <c r="I530" t="s">
        <v>937</v>
      </c>
      <c r="J530">
        <v>3</v>
      </c>
      <c r="L530" t="s">
        <v>904</v>
      </c>
      <c r="M530" t="s">
        <v>938</v>
      </c>
      <c r="N530" t="s">
        <v>939</v>
      </c>
      <c r="O530" t="s">
        <v>2703</v>
      </c>
      <c r="P530" t="s">
        <v>45</v>
      </c>
      <c r="Q530" t="s">
        <v>25</v>
      </c>
      <c r="R530" t="s">
        <v>25</v>
      </c>
      <c r="S530" t="s">
        <v>26</v>
      </c>
      <c r="T530" t="b">
        <v>1</v>
      </c>
      <c r="U530" t="b">
        <v>0</v>
      </c>
      <c r="V530">
        <v>3</v>
      </c>
      <c r="W530">
        <v>150</v>
      </c>
      <c r="X530">
        <v>10</v>
      </c>
      <c r="AB530">
        <v>2</v>
      </c>
      <c r="AC530">
        <v>1</v>
      </c>
      <c r="AD530">
        <v>2</v>
      </c>
      <c r="AE530" t="s">
        <v>610</v>
      </c>
      <c r="AG530" t="s">
        <v>1937</v>
      </c>
      <c r="AH530" t="s">
        <v>2704</v>
      </c>
    </row>
    <row r="531" spans="1:34" x14ac:dyDescent="0.25">
      <c r="A531">
        <v>3</v>
      </c>
      <c r="B531" t="s">
        <v>623</v>
      </c>
      <c r="C531" t="s">
        <v>627</v>
      </c>
      <c r="D531" t="s">
        <v>624</v>
      </c>
      <c r="E531" t="s">
        <v>625</v>
      </c>
      <c r="F531" t="s">
        <v>629</v>
      </c>
      <c r="G531" t="s">
        <v>11040</v>
      </c>
      <c r="H531" t="s">
        <v>936</v>
      </c>
      <c r="I531" t="s">
        <v>937</v>
      </c>
      <c r="J531">
        <v>3</v>
      </c>
      <c r="L531" t="s">
        <v>904</v>
      </c>
      <c r="M531" t="s">
        <v>938</v>
      </c>
      <c r="N531" t="s">
        <v>939</v>
      </c>
      <c r="O531" t="s">
        <v>2705</v>
      </c>
      <c r="P531" t="s">
        <v>66</v>
      </c>
      <c r="Q531" t="s">
        <v>25</v>
      </c>
      <c r="R531" t="s">
        <v>25</v>
      </c>
      <c r="S531" t="s">
        <v>8645</v>
      </c>
      <c r="T531" t="b">
        <v>0</v>
      </c>
      <c r="U531" t="b">
        <v>0</v>
      </c>
      <c r="V531">
        <v>1</v>
      </c>
      <c r="W531">
        <v>120</v>
      </c>
      <c r="X531">
        <v>10</v>
      </c>
      <c r="AB531">
        <v>2</v>
      </c>
      <c r="AC531">
        <v>1</v>
      </c>
      <c r="AD531">
        <v>2</v>
      </c>
      <c r="AE531" t="s">
        <v>618</v>
      </c>
      <c r="AG531" t="s">
        <v>2706</v>
      </c>
      <c r="AH531" t="s">
        <v>2707</v>
      </c>
    </row>
    <row r="532" spans="1:34" x14ac:dyDescent="0.25">
      <c r="A532">
        <v>3</v>
      </c>
      <c r="B532" t="s">
        <v>623</v>
      </c>
      <c r="C532" t="s">
        <v>627</v>
      </c>
      <c r="D532" t="s">
        <v>624</v>
      </c>
      <c r="E532" t="s">
        <v>625</v>
      </c>
      <c r="F532" t="s">
        <v>629</v>
      </c>
      <c r="G532" t="s">
        <v>11040</v>
      </c>
      <c r="H532" t="s">
        <v>936</v>
      </c>
      <c r="I532" t="s">
        <v>937</v>
      </c>
      <c r="J532">
        <v>3</v>
      </c>
      <c r="L532" t="s">
        <v>904</v>
      </c>
      <c r="M532" t="s">
        <v>938</v>
      </c>
      <c r="N532" t="s">
        <v>939</v>
      </c>
      <c r="O532" t="s">
        <v>2708</v>
      </c>
      <c r="P532" t="s">
        <v>66</v>
      </c>
      <c r="Q532" t="s">
        <v>25</v>
      </c>
      <c r="R532" t="s">
        <v>25</v>
      </c>
      <c r="S532" t="s">
        <v>8645</v>
      </c>
      <c r="T532" t="b">
        <v>0</v>
      </c>
      <c r="U532" t="b">
        <v>0</v>
      </c>
      <c r="V532">
        <v>2</v>
      </c>
      <c r="W532">
        <v>140</v>
      </c>
      <c r="X532">
        <v>10</v>
      </c>
      <c r="AB532">
        <v>2</v>
      </c>
      <c r="AC532">
        <v>1</v>
      </c>
      <c r="AD532">
        <v>2</v>
      </c>
      <c r="AE532" t="s">
        <v>610</v>
      </c>
      <c r="AG532" t="s">
        <v>2709</v>
      </c>
      <c r="AH532" t="s">
        <v>2710</v>
      </c>
    </row>
    <row r="533" spans="1:34" x14ac:dyDescent="0.25">
      <c r="A533">
        <v>3</v>
      </c>
      <c r="B533" t="s">
        <v>623</v>
      </c>
      <c r="C533" t="s">
        <v>627</v>
      </c>
      <c r="D533" t="s">
        <v>624</v>
      </c>
      <c r="E533" t="s">
        <v>625</v>
      </c>
      <c r="F533" t="s">
        <v>629</v>
      </c>
      <c r="G533" t="s">
        <v>11040</v>
      </c>
      <c r="H533" t="s">
        <v>936</v>
      </c>
      <c r="I533" t="s">
        <v>937</v>
      </c>
      <c r="J533">
        <v>3</v>
      </c>
      <c r="L533" t="s">
        <v>904</v>
      </c>
      <c r="M533" t="s">
        <v>938</v>
      </c>
      <c r="N533" t="s">
        <v>939</v>
      </c>
      <c r="O533" t="s">
        <v>2711</v>
      </c>
      <c r="P533" t="s">
        <v>66</v>
      </c>
      <c r="Q533" t="s">
        <v>25</v>
      </c>
      <c r="R533" t="s">
        <v>25</v>
      </c>
      <c r="S533" t="s">
        <v>8645</v>
      </c>
      <c r="T533" t="b">
        <v>0</v>
      </c>
      <c r="U533" t="b">
        <v>0</v>
      </c>
      <c r="V533">
        <v>3</v>
      </c>
      <c r="W533">
        <v>140</v>
      </c>
      <c r="X533">
        <v>8</v>
      </c>
      <c r="AB533">
        <v>2</v>
      </c>
      <c r="AC533">
        <v>1</v>
      </c>
      <c r="AD533">
        <v>2</v>
      </c>
      <c r="AE533" t="s">
        <v>610</v>
      </c>
      <c r="AG533" t="s">
        <v>2712</v>
      </c>
      <c r="AH533" t="s">
        <v>2713</v>
      </c>
    </row>
    <row r="534" spans="1:34" x14ac:dyDescent="0.25">
      <c r="A534">
        <v>3</v>
      </c>
      <c r="B534" t="s">
        <v>623</v>
      </c>
      <c r="C534" t="s">
        <v>627</v>
      </c>
      <c r="D534" t="s">
        <v>624</v>
      </c>
      <c r="E534" t="s">
        <v>625</v>
      </c>
      <c r="F534" t="s">
        <v>629</v>
      </c>
      <c r="G534" t="s">
        <v>11040</v>
      </c>
      <c r="H534" t="s">
        <v>936</v>
      </c>
      <c r="I534" t="s">
        <v>937</v>
      </c>
      <c r="J534">
        <v>3</v>
      </c>
      <c r="L534" t="s">
        <v>904</v>
      </c>
      <c r="M534" t="s">
        <v>938</v>
      </c>
      <c r="N534" t="s">
        <v>939</v>
      </c>
      <c r="O534" t="s">
        <v>2714</v>
      </c>
      <c r="P534" t="s">
        <v>84</v>
      </c>
      <c r="Q534" t="s">
        <v>25</v>
      </c>
      <c r="R534" t="s">
        <v>25</v>
      </c>
      <c r="S534" t="s">
        <v>8645</v>
      </c>
      <c r="T534" t="b">
        <v>0</v>
      </c>
      <c r="U534" t="b">
        <v>0</v>
      </c>
      <c r="V534">
        <v>1</v>
      </c>
      <c r="W534">
        <v>15</v>
      </c>
      <c r="X534">
        <v>15</v>
      </c>
      <c r="AB534">
        <v>2</v>
      </c>
      <c r="AC534">
        <v>1</v>
      </c>
      <c r="AD534">
        <v>2</v>
      </c>
      <c r="AE534" t="s">
        <v>1745</v>
      </c>
      <c r="AG534" t="s">
        <v>1932</v>
      </c>
      <c r="AH534" t="s">
        <v>2715</v>
      </c>
    </row>
    <row r="535" spans="1:34" x14ac:dyDescent="0.25">
      <c r="A535">
        <v>3</v>
      </c>
      <c r="B535" t="s">
        <v>623</v>
      </c>
      <c r="C535" t="s">
        <v>627</v>
      </c>
      <c r="D535" t="s">
        <v>624</v>
      </c>
      <c r="E535" t="s">
        <v>625</v>
      </c>
      <c r="F535" t="s">
        <v>629</v>
      </c>
      <c r="G535" t="s">
        <v>11040</v>
      </c>
      <c r="H535" t="s">
        <v>936</v>
      </c>
      <c r="I535" t="s">
        <v>937</v>
      </c>
      <c r="J535">
        <v>3</v>
      </c>
      <c r="L535" t="s">
        <v>904</v>
      </c>
      <c r="M535" t="s">
        <v>938</v>
      </c>
      <c r="N535" t="s">
        <v>939</v>
      </c>
      <c r="O535" t="s">
        <v>2716</v>
      </c>
      <c r="P535" t="s">
        <v>84</v>
      </c>
      <c r="Q535" t="s">
        <v>25</v>
      </c>
      <c r="R535" t="s">
        <v>25</v>
      </c>
      <c r="S535" t="s">
        <v>8645</v>
      </c>
      <c r="T535" t="b">
        <v>0</v>
      </c>
      <c r="U535" t="b">
        <v>0</v>
      </c>
      <c r="V535">
        <v>2</v>
      </c>
      <c r="W535">
        <v>15</v>
      </c>
      <c r="X535">
        <v>12</v>
      </c>
      <c r="AB535">
        <v>2</v>
      </c>
      <c r="AC535">
        <v>1</v>
      </c>
      <c r="AD535">
        <v>2</v>
      </c>
      <c r="AE535" t="s">
        <v>610</v>
      </c>
      <c r="AG535" t="s">
        <v>2717</v>
      </c>
      <c r="AH535" t="s">
        <v>2718</v>
      </c>
    </row>
    <row r="536" spans="1:34" x14ac:dyDescent="0.25">
      <c r="A536">
        <v>3</v>
      </c>
      <c r="B536" t="s">
        <v>623</v>
      </c>
      <c r="C536" t="s">
        <v>627</v>
      </c>
      <c r="D536" t="s">
        <v>624</v>
      </c>
      <c r="E536" t="s">
        <v>625</v>
      </c>
      <c r="F536" t="s">
        <v>629</v>
      </c>
      <c r="G536" t="s">
        <v>11040</v>
      </c>
      <c r="H536" t="s">
        <v>936</v>
      </c>
      <c r="I536" t="s">
        <v>937</v>
      </c>
      <c r="J536">
        <v>3</v>
      </c>
      <c r="L536" t="s">
        <v>904</v>
      </c>
      <c r="M536" t="s">
        <v>938</v>
      </c>
      <c r="N536" t="s">
        <v>939</v>
      </c>
      <c r="O536" t="s">
        <v>2719</v>
      </c>
      <c r="P536" t="s">
        <v>84</v>
      </c>
      <c r="Q536" t="s">
        <v>25</v>
      </c>
      <c r="R536" t="s">
        <v>25</v>
      </c>
      <c r="S536" t="s">
        <v>8645</v>
      </c>
      <c r="T536" t="b">
        <v>0</v>
      </c>
      <c r="U536" t="b">
        <v>0</v>
      </c>
      <c r="V536">
        <v>3</v>
      </c>
      <c r="W536">
        <v>15</v>
      </c>
      <c r="X536">
        <v>11</v>
      </c>
      <c r="AB536">
        <v>2</v>
      </c>
      <c r="AC536">
        <v>1</v>
      </c>
      <c r="AD536">
        <v>2</v>
      </c>
      <c r="AE536" t="s">
        <v>610</v>
      </c>
      <c r="AG536" t="s">
        <v>2717</v>
      </c>
      <c r="AH536" t="s">
        <v>2720</v>
      </c>
    </row>
    <row r="537" spans="1:34" x14ac:dyDescent="0.25">
      <c r="A537">
        <v>3</v>
      </c>
      <c r="B537" t="s">
        <v>623</v>
      </c>
      <c r="C537" t="s">
        <v>627</v>
      </c>
      <c r="D537" t="s">
        <v>624</v>
      </c>
      <c r="E537" t="s">
        <v>625</v>
      </c>
      <c r="F537" t="s">
        <v>629</v>
      </c>
      <c r="G537" t="s">
        <v>11040</v>
      </c>
      <c r="H537" t="s">
        <v>936</v>
      </c>
      <c r="I537" t="s">
        <v>937</v>
      </c>
      <c r="J537">
        <v>3</v>
      </c>
      <c r="L537" t="s">
        <v>904</v>
      </c>
      <c r="M537" t="s">
        <v>938</v>
      </c>
      <c r="N537" t="s">
        <v>939</v>
      </c>
      <c r="O537" t="s">
        <v>2721</v>
      </c>
      <c r="P537" t="s">
        <v>1534</v>
      </c>
      <c r="Q537" t="s">
        <v>2</v>
      </c>
      <c r="R537" t="s">
        <v>2</v>
      </c>
      <c r="S537" t="s">
        <v>8646</v>
      </c>
      <c r="T537" t="b">
        <v>0</v>
      </c>
      <c r="U537" t="b">
        <v>1</v>
      </c>
      <c r="V537">
        <v>1</v>
      </c>
      <c r="W537">
        <v>75</v>
      </c>
      <c r="Y537">
        <v>70.199999999999989</v>
      </c>
      <c r="AH537" t="s">
        <v>2722</v>
      </c>
    </row>
    <row r="538" spans="1:34" x14ac:dyDescent="0.25">
      <c r="A538">
        <v>3</v>
      </c>
      <c r="B538" t="s">
        <v>623</v>
      </c>
      <c r="C538" t="s">
        <v>627</v>
      </c>
      <c r="D538" t="s">
        <v>624</v>
      </c>
      <c r="E538" t="s">
        <v>625</v>
      </c>
      <c r="F538" t="s">
        <v>629</v>
      </c>
      <c r="G538" t="s">
        <v>11040</v>
      </c>
      <c r="H538" t="s">
        <v>936</v>
      </c>
      <c r="I538" t="s">
        <v>937</v>
      </c>
      <c r="J538">
        <v>3</v>
      </c>
      <c r="L538" t="s">
        <v>904</v>
      </c>
      <c r="M538" t="s">
        <v>938</v>
      </c>
      <c r="N538" t="s">
        <v>939</v>
      </c>
      <c r="O538" t="s">
        <v>2723</v>
      </c>
      <c r="P538" t="s">
        <v>1534</v>
      </c>
      <c r="Q538" t="s">
        <v>2</v>
      </c>
      <c r="R538" t="s">
        <v>2</v>
      </c>
      <c r="S538" t="s">
        <v>8646</v>
      </c>
      <c r="T538" t="b">
        <v>0</v>
      </c>
      <c r="U538" t="b">
        <v>1</v>
      </c>
      <c r="V538">
        <v>2</v>
      </c>
      <c r="W538">
        <v>75</v>
      </c>
      <c r="Y538">
        <v>49.8</v>
      </c>
      <c r="AH538" t="s">
        <v>2724</v>
      </c>
    </row>
    <row r="539" spans="1:34" x14ac:dyDescent="0.25">
      <c r="A539">
        <v>3</v>
      </c>
      <c r="B539" t="s">
        <v>623</v>
      </c>
      <c r="C539" t="s">
        <v>627</v>
      </c>
      <c r="D539" t="s">
        <v>624</v>
      </c>
      <c r="E539" t="s">
        <v>625</v>
      </c>
      <c r="F539" t="s">
        <v>629</v>
      </c>
      <c r="G539" t="s">
        <v>11040</v>
      </c>
      <c r="H539" t="s">
        <v>936</v>
      </c>
      <c r="I539" t="s">
        <v>937</v>
      </c>
      <c r="J539">
        <v>3</v>
      </c>
      <c r="L539" t="s">
        <v>904</v>
      </c>
      <c r="M539" t="s">
        <v>938</v>
      </c>
      <c r="N539" t="s">
        <v>939</v>
      </c>
      <c r="O539" t="s">
        <v>2725</v>
      </c>
      <c r="P539" t="s">
        <v>1534</v>
      </c>
      <c r="Q539" t="s">
        <v>2</v>
      </c>
      <c r="R539" t="s">
        <v>2</v>
      </c>
      <c r="S539" t="s">
        <v>8646</v>
      </c>
      <c r="T539" t="b">
        <v>0</v>
      </c>
      <c r="U539" t="b">
        <v>1</v>
      </c>
      <c r="V539">
        <v>3</v>
      </c>
      <c r="W539">
        <v>75</v>
      </c>
      <c r="Y539">
        <v>45</v>
      </c>
      <c r="AH539" t="s">
        <v>939</v>
      </c>
    </row>
    <row r="540" spans="1:34" x14ac:dyDescent="0.25">
      <c r="A540">
        <v>3</v>
      </c>
      <c r="B540" t="s">
        <v>623</v>
      </c>
      <c r="C540" t="s">
        <v>627</v>
      </c>
      <c r="D540" t="s">
        <v>624</v>
      </c>
      <c r="E540" t="s">
        <v>625</v>
      </c>
      <c r="F540" t="s">
        <v>629</v>
      </c>
      <c r="G540" t="s">
        <v>11040</v>
      </c>
      <c r="H540" t="s">
        <v>940</v>
      </c>
      <c r="I540" t="s">
        <v>941</v>
      </c>
      <c r="J540">
        <v>4</v>
      </c>
      <c r="L540" t="s">
        <v>909</v>
      </c>
      <c r="M540" t="s">
        <v>942</v>
      </c>
      <c r="N540" t="s">
        <v>943</v>
      </c>
      <c r="O540" t="s">
        <v>2726</v>
      </c>
      <c r="P540" t="s">
        <v>112</v>
      </c>
      <c r="Q540" t="s">
        <v>8644</v>
      </c>
      <c r="R540" t="s">
        <v>8488</v>
      </c>
      <c r="S540" t="s">
        <v>8643</v>
      </c>
      <c r="T540" t="b">
        <v>0</v>
      </c>
      <c r="U540" t="b">
        <v>0</v>
      </c>
      <c r="V540">
        <v>1</v>
      </c>
      <c r="W540">
        <v>40</v>
      </c>
      <c r="X540">
        <v>10</v>
      </c>
      <c r="AB540">
        <v>3</v>
      </c>
      <c r="AC540">
        <v>1</v>
      </c>
      <c r="AD540">
        <v>2</v>
      </c>
      <c r="AE540" t="s">
        <v>1745</v>
      </c>
      <c r="AG540" t="s">
        <v>2727</v>
      </c>
      <c r="AH540" t="s">
        <v>942</v>
      </c>
    </row>
    <row r="541" spans="1:34" x14ac:dyDescent="0.25">
      <c r="A541">
        <v>3</v>
      </c>
      <c r="B541" t="s">
        <v>623</v>
      </c>
      <c r="C541" t="s">
        <v>627</v>
      </c>
      <c r="D541" t="s">
        <v>624</v>
      </c>
      <c r="E541" t="s">
        <v>625</v>
      </c>
      <c r="F541" t="s">
        <v>629</v>
      </c>
      <c r="G541" t="s">
        <v>11040</v>
      </c>
      <c r="H541" t="s">
        <v>940</v>
      </c>
      <c r="I541" t="s">
        <v>941</v>
      </c>
      <c r="J541">
        <v>4</v>
      </c>
      <c r="L541" t="s">
        <v>909</v>
      </c>
      <c r="M541" t="s">
        <v>942</v>
      </c>
      <c r="N541" t="s">
        <v>943</v>
      </c>
      <c r="O541" t="s">
        <v>2728</v>
      </c>
      <c r="P541" t="s">
        <v>112</v>
      </c>
      <c r="Q541" t="s">
        <v>8644</v>
      </c>
      <c r="R541" t="s">
        <v>8488</v>
      </c>
      <c r="S541" t="s">
        <v>8643</v>
      </c>
      <c r="T541" t="b">
        <v>0</v>
      </c>
      <c r="U541" t="b">
        <v>0</v>
      </c>
      <c r="V541">
        <v>2</v>
      </c>
      <c r="W541">
        <v>40</v>
      </c>
      <c r="X541">
        <v>10</v>
      </c>
      <c r="AB541">
        <v>3</v>
      </c>
      <c r="AC541">
        <v>1</v>
      </c>
      <c r="AD541">
        <v>2</v>
      </c>
      <c r="AE541" t="s">
        <v>1745</v>
      </c>
      <c r="AG541" t="s">
        <v>2729</v>
      </c>
      <c r="AH541" t="s">
        <v>2730</v>
      </c>
    </row>
    <row r="542" spans="1:34" x14ac:dyDescent="0.25">
      <c r="A542">
        <v>3</v>
      </c>
      <c r="B542" t="s">
        <v>623</v>
      </c>
      <c r="C542" t="s">
        <v>627</v>
      </c>
      <c r="D542" t="s">
        <v>624</v>
      </c>
      <c r="E542" t="s">
        <v>625</v>
      </c>
      <c r="F542" t="s">
        <v>629</v>
      </c>
      <c r="G542" t="s">
        <v>11040</v>
      </c>
      <c r="H542" t="s">
        <v>940</v>
      </c>
      <c r="I542" t="s">
        <v>941</v>
      </c>
      <c r="J542">
        <v>4</v>
      </c>
      <c r="L542" t="s">
        <v>909</v>
      </c>
      <c r="M542" t="s">
        <v>942</v>
      </c>
      <c r="N542" t="s">
        <v>943</v>
      </c>
      <c r="O542" t="s">
        <v>2731</v>
      </c>
      <c r="P542" t="s">
        <v>112</v>
      </c>
      <c r="Q542" t="s">
        <v>8644</v>
      </c>
      <c r="R542" t="s">
        <v>8488</v>
      </c>
      <c r="S542" t="s">
        <v>8643</v>
      </c>
      <c r="T542" t="b">
        <v>0</v>
      </c>
      <c r="U542" t="b">
        <v>0</v>
      </c>
      <c r="V542">
        <v>3</v>
      </c>
      <c r="W542">
        <v>40</v>
      </c>
      <c r="X542">
        <v>8.5</v>
      </c>
      <c r="AB542">
        <v>3</v>
      </c>
      <c r="AC542">
        <v>1</v>
      </c>
      <c r="AD542">
        <v>2</v>
      </c>
      <c r="AE542" t="s">
        <v>1745</v>
      </c>
      <c r="AG542" t="s">
        <v>2729</v>
      </c>
      <c r="AH542" t="s">
        <v>2732</v>
      </c>
    </row>
    <row r="543" spans="1:34" x14ac:dyDescent="0.25">
      <c r="A543">
        <v>3</v>
      </c>
      <c r="B543" t="s">
        <v>623</v>
      </c>
      <c r="C543" t="s">
        <v>627</v>
      </c>
      <c r="D543" t="s">
        <v>624</v>
      </c>
      <c r="E543" t="s">
        <v>625</v>
      </c>
      <c r="F543" t="s">
        <v>629</v>
      </c>
      <c r="G543" t="s">
        <v>11040</v>
      </c>
      <c r="H543" t="s">
        <v>940</v>
      </c>
      <c r="I543" t="s">
        <v>941</v>
      </c>
      <c r="J543">
        <v>4</v>
      </c>
      <c r="L543" t="s">
        <v>909</v>
      </c>
      <c r="M543" t="s">
        <v>942</v>
      </c>
      <c r="N543" t="s">
        <v>943</v>
      </c>
      <c r="O543" t="s">
        <v>2733</v>
      </c>
      <c r="P543" t="s">
        <v>112</v>
      </c>
      <c r="Q543" t="s">
        <v>8644</v>
      </c>
      <c r="R543" t="s">
        <v>8488</v>
      </c>
      <c r="S543" t="s">
        <v>8643</v>
      </c>
      <c r="T543" t="b">
        <v>0</v>
      </c>
      <c r="U543" t="b">
        <v>0</v>
      </c>
      <c r="V543">
        <v>4</v>
      </c>
      <c r="W543">
        <v>40</v>
      </c>
      <c r="X543">
        <v>8</v>
      </c>
      <c r="AB543">
        <v>3</v>
      </c>
      <c r="AC543">
        <v>1</v>
      </c>
      <c r="AD543">
        <v>2</v>
      </c>
      <c r="AE543" t="s">
        <v>1888</v>
      </c>
      <c r="AG543" t="s">
        <v>2734</v>
      </c>
      <c r="AH543" t="s">
        <v>2735</v>
      </c>
    </row>
    <row r="544" spans="1:34" x14ac:dyDescent="0.25">
      <c r="A544">
        <v>3</v>
      </c>
      <c r="B544" t="s">
        <v>623</v>
      </c>
      <c r="C544" t="s">
        <v>627</v>
      </c>
      <c r="D544" t="s">
        <v>624</v>
      </c>
      <c r="E544" t="s">
        <v>625</v>
      </c>
      <c r="F544" t="s">
        <v>629</v>
      </c>
      <c r="G544" t="s">
        <v>11040</v>
      </c>
      <c r="H544" t="s">
        <v>940</v>
      </c>
      <c r="I544" t="s">
        <v>941</v>
      </c>
      <c r="J544">
        <v>4</v>
      </c>
      <c r="L544" t="s">
        <v>909</v>
      </c>
      <c r="M544" t="s">
        <v>942</v>
      </c>
      <c r="N544" t="s">
        <v>943</v>
      </c>
      <c r="O544" t="s">
        <v>2736</v>
      </c>
      <c r="P544" t="s">
        <v>126</v>
      </c>
      <c r="Q544" t="s">
        <v>8644</v>
      </c>
      <c r="R544" t="s">
        <v>8488</v>
      </c>
      <c r="S544" t="s">
        <v>8645</v>
      </c>
      <c r="T544" t="b">
        <v>1</v>
      </c>
      <c r="U544" t="b">
        <v>0</v>
      </c>
      <c r="V544">
        <v>1</v>
      </c>
      <c r="W544">
        <v>15</v>
      </c>
      <c r="X544">
        <v>15</v>
      </c>
      <c r="AB544">
        <v>2</v>
      </c>
      <c r="AC544">
        <v>1</v>
      </c>
      <c r="AD544">
        <v>2</v>
      </c>
      <c r="AE544" t="s">
        <v>1745</v>
      </c>
      <c r="AG544" t="s">
        <v>1932</v>
      </c>
      <c r="AH544" t="s">
        <v>2737</v>
      </c>
    </row>
    <row r="545" spans="1:34" x14ac:dyDescent="0.25">
      <c r="A545">
        <v>3</v>
      </c>
      <c r="B545" t="s">
        <v>623</v>
      </c>
      <c r="C545" t="s">
        <v>627</v>
      </c>
      <c r="D545" t="s">
        <v>624</v>
      </c>
      <c r="E545" t="s">
        <v>625</v>
      </c>
      <c r="F545" t="s">
        <v>629</v>
      </c>
      <c r="G545" t="s">
        <v>11040</v>
      </c>
      <c r="H545" t="s">
        <v>940</v>
      </c>
      <c r="I545" t="s">
        <v>941</v>
      </c>
      <c r="J545">
        <v>4</v>
      </c>
      <c r="L545" t="s">
        <v>909</v>
      </c>
      <c r="M545" t="s">
        <v>942</v>
      </c>
      <c r="N545" t="s">
        <v>943</v>
      </c>
      <c r="O545" t="s">
        <v>2738</v>
      </c>
      <c r="P545" t="s">
        <v>126</v>
      </c>
      <c r="Q545" t="s">
        <v>8644</v>
      </c>
      <c r="R545" t="s">
        <v>8488</v>
      </c>
      <c r="S545" t="s">
        <v>8645</v>
      </c>
      <c r="T545" t="b">
        <v>1</v>
      </c>
      <c r="U545" t="b">
        <v>0</v>
      </c>
      <c r="V545">
        <v>2</v>
      </c>
      <c r="W545">
        <v>15</v>
      </c>
      <c r="X545">
        <v>12</v>
      </c>
      <c r="AB545">
        <v>2</v>
      </c>
      <c r="AC545">
        <v>1</v>
      </c>
      <c r="AD545">
        <v>2</v>
      </c>
      <c r="AE545" t="s">
        <v>618</v>
      </c>
      <c r="AG545" t="s">
        <v>2154</v>
      </c>
      <c r="AH545" t="s">
        <v>2739</v>
      </c>
    </row>
    <row r="546" spans="1:34" x14ac:dyDescent="0.25">
      <c r="A546">
        <v>3</v>
      </c>
      <c r="B546" t="s">
        <v>623</v>
      </c>
      <c r="C546" t="s">
        <v>627</v>
      </c>
      <c r="D546" t="s">
        <v>624</v>
      </c>
      <c r="E546" t="s">
        <v>625</v>
      </c>
      <c r="F546" t="s">
        <v>629</v>
      </c>
      <c r="G546" t="s">
        <v>11040</v>
      </c>
      <c r="H546" t="s">
        <v>940</v>
      </c>
      <c r="I546" t="s">
        <v>941</v>
      </c>
      <c r="J546">
        <v>4</v>
      </c>
      <c r="L546" t="s">
        <v>909</v>
      </c>
      <c r="M546" t="s">
        <v>942</v>
      </c>
      <c r="N546" t="s">
        <v>943</v>
      </c>
      <c r="O546" t="s">
        <v>2740</v>
      </c>
      <c r="P546" t="s">
        <v>126</v>
      </c>
      <c r="Q546" t="s">
        <v>8644</v>
      </c>
      <c r="R546" t="s">
        <v>8488</v>
      </c>
      <c r="S546" t="s">
        <v>8645</v>
      </c>
      <c r="T546" t="b">
        <v>1</v>
      </c>
      <c r="U546" t="b">
        <v>0</v>
      </c>
      <c r="V546">
        <v>3</v>
      </c>
      <c r="W546">
        <v>15</v>
      </c>
      <c r="X546">
        <v>12</v>
      </c>
      <c r="AB546">
        <v>2</v>
      </c>
      <c r="AC546">
        <v>1</v>
      </c>
      <c r="AD546">
        <v>2</v>
      </c>
      <c r="AE546" t="s">
        <v>1888</v>
      </c>
      <c r="AG546" t="s">
        <v>2487</v>
      </c>
      <c r="AH546" t="s">
        <v>2741</v>
      </c>
    </row>
    <row r="547" spans="1:34" x14ac:dyDescent="0.25">
      <c r="A547">
        <v>3</v>
      </c>
      <c r="B547" t="s">
        <v>623</v>
      </c>
      <c r="C547" t="s">
        <v>627</v>
      </c>
      <c r="D547" t="s">
        <v>624</v>
      </c>
      <c r="E547" t="s">
        <v>625</v>
      </c>
      <c r="F547" t="s">
        <v>629</v>
      </c>
      <c r="G547" t="s">
        <v>11040</v>
      </c>
      <c r="H547" t="s">
        <v>940</v>
      </c>
      <c r="I547" t="s">
        <v>941</v>
      </c>
      <c r="J547">
        <v>4</v>
      </c>
      <c r="L547" t="s">
        <v>909</v>
      </c>
      <c r="M547" t="s">
        <v>942</v>
      </c>
      <c r="N547" t="s">
        <v>943</v>
      </c>
      <c r="O547" t="s">
        <v>2742</v>
      </c>
      <c r="P547" t="s">
        <v>214</v>
      </c>
      <c r="Q547" t="s">
        <v>8650</v>
      </c>
      <c r="R547" t="s">
        <v>8637</v>
      </c>
      <c r="S547" t="s">
        <v>8643</v>
      </c>
      <c r="T547" t="b">
        <v>0</v>
      </c>
      <c r="U547" t="b">
        <v>0</v>
      </c>
      <c r="V547">
        <v>1</v>
      </c>
      <c r="W547">
        <v>42.5</v>
      </c>
      <c r="X547">
        <v>12</v>
      </c>
      <c r="AB547">
        <v>2</v>
      </c>
      <c r="AC547">
        <v>1</v>
      </c>
      <c r="AD547">
        <v>2</v>
      </c>
      <c r="AE547" t="s">
        <v>610</v>
      </c>
      <c r="AG547" t="s">
        <v>2743</v>
      </c>
      <c r="AH547" t="s">
        <v>2744</v>
      </c>
    </row>
    <row r="548" spans="1:34" x14ac:dyDescent="0.25">
      <c r="A548">
        <v>3</v>
      </c>
      <c r="B548" t="s">
        <v>623</v>
      </c>
      <c r="C548" t="s">
        <v>627</v>
      </c>
      <c r="D548" t="s">
        <v>624</v>
      </c>
      <c r="E548" t="s">
        <v>625</v>
      </c>
      <c r="F548" t="s">
        <v>629</v>
      </c>
      <c r="G548" t="s">
        <v>11040</v>
      </c>
      <c r="H548" t="s">
        <v>940</v>
      </c>
      <c r="I548" t="s">
        <v>941</v>
      </c>
      <c r="J548">
        <v>4</v>
      </c>
      <c r="L548" t="s">
        <v>909</v>
      </c>
      <c r="M548" t="s">
        <v>942</v>
      </c>
      <c r="N548" t="s">
        <v>943</v>
      </c>
      <c r="O548" t="s">
        <v>2745</v>
      </c>
      <c r="P548" t="s">
        <v>214</v>
      </c>
      <c r="Q548" t="s">
        <v>8650</v>
      </c>
      <c r="R548" t="s">
        <v>8637</v>
      </c>
      <c r="S548" t="s">
        <v>8643</v>
      </c>
      <c r="T548" t="b">
        <v>0</v>
      </c>
      <c r="U548" t="b">
        <v>0</v>
      </c>
      <c r="V548">
        <v>2</v>
      </c>
      <c r="W548">
        <v>42.5</v>
      </c>
      <c r="X548">
        <v>12</v>
      </c>
      <c r="AB548">
        <v>2</v>
      </c>
      <c r="AC548">
        <v>1</v>
      </c>
      <c r="AD548">
        <v>2</v>
      </c>
      <c r="AE548" t="s">
        <v>1646</v>
      </c>
      <c r="AG548" t="s">
        <v>2746</v>
      </c>
      <c r="AH548" t="s">
        <v>2747</v>
      </c>
    </row>
    <row r="549" spans="1:34" x14ac:dyDescent="0.25">
      <c r="A549">
        <v>3</v>
      </c>
      <c r="B549" t="s">
        <v>623</v>
      </c>
      <c r="C549" t="s">
        <v>627</v>
      </c>
      <c r="D549" t="s">
        <v>624</v>
      </c>
      <c r="E549" t="s">
        <v>625</v>
      </c>
      <c r="F549" t="s">
        <v>629</v>
      </c>
      <c r="G549" t="s">
        <v>11040</v>
      </c>
      <c r="H549" t="s">
        <v>940</v>
      </c>
      <c r="I549" t="s">
        <v>941</v>
      </c>
      <c r="J549">
        <v>4</v>
      </c>
      <c r="L549" t="s">
        <v>909</v>
      </c>
      <c r="M549" t="s">
        <v>942</v>
      </c>
      <c r="N549" t="s">
        <v>943</v>
      </c>
      <c r="O549" t="s">
        <v>2748</v>
      </c>
      <c r="P549" t="s">
        <v>214</v>
      </c>
      <c r="Q549" t="s">
        <v>8650</v>
      </c>
      <c r="R549" t="s">
        <v>8637</v>
      </c>
      <c r="S549" t="s">
        <v>8643</v>
      </c>
      <c r="T549" t="b">
        <v>0</v>
      </c>
      <c r="U549" t="b">
        <v>0</v>
      </c>
      <c r="V549">
        <v>3</v>
      </c>
      <c r="W549">
        <v>42.5</v>
      </c>
      <c r="X549">
        <v>12</v>
      </c>
      <c r="AB549">
        <v>2</v>
      </c>
      <c r="AC549">
        <v>1</v>
      </c>
      <c r="AD549">
        <v>2</v>
      </c>
      <c r="AE549" t="s">
        <v>610</v>
      </c>
      <c r="AG549" t="s">
        <v>2749</v>
      </c>
      <c r="AH549" t="s">
        <v>2750</v>
      </c>
    </row>
    <row r="550" spans="1:34" x14ac:dyDescent="0.25">
      <c r="A550">
        <v>3</v>
      </c>
      <c r="B550" t="s">
        <v>623</v>
      </c>
      <c r="C550" t="s">
        <v>627</v>
      </c>
      <c r="D550" t="s">
        <v>624</v>
      </c>
      <c r="E550" t="s">
        <v>625</v>
      </c>
      <c r="F550" t="s">
        <v>629</v>
      </c>
      <c r="G550" t="s">
        <v>11040</v>
      </c>
      <c r="H550" t="s">
        <v>940</v>
      </c>
      <c r="I550" t="s">
        <v>941</v>
      </c>
      <c r="J550">
        <v>4</v>
      </c>
      <c r="L550" t="s">
        <v>909</v>
      </c>
      <c r="M550" t="s">
        <v>942</v>
      </c>
      <c r="N550" t="s">
        <v>943</v>
      </c>
      <c r="O550" t="s">
        <v>2751</v>
      </c>
      <c r="P550" t="s">
        <v>214</v>
      </c>
      <c r="Q550" t="s">
        <v>8650</v>
      </c>
      <c r="R550" t="s">
        <v>8637</v>
      </c>
      <c r="S550" t="s">
        <v>8643</v>
      </c>
      <c r="T550" t="b">
        <v>0</v>
      </c>
      <c r="U550" t="b">
        <v>0</v>
      </c>
      <c r="V550">
        <v>4</v>
      </c>
      <c r="W550">
        <v>42.5</v>
      </c>
      <c r="X550">
        <v>9</v>
      </c>
      <c r="AB550">
        <v>2</v>
      </c>
      <c r="AC550">
        <v>1</v>
      </c>
      <c r="AD550">
        <v>2</v>
      </c>
      <c r="AE550" t="s">
        <v>610</v>
      </c>
      <c r="AG550" t="s">
        <v>2749</v>
      </c>
      <c r="AH550" t="s">
        <v>2752</v>
      </c>
    </row>
    <row r="551" spans="1:34" x14ac:dyDescent="0.25">
      <c r="A551">
        <v>3</v>
      </c>
      <c r="B551" t="s">
        <v>623</v>
      </c>
      <c r="C551" t="s">
        <v>627</v>
      </c>
      <c r="D551" t="s">
        <v>624</v>
      </c>
      <c r="E551" t="s">
        <v>625</v>
      </c>
      <c r="F551" t="s">
        <v>629</v>
      </c>
      <c r="G551" t="s">
        <v>11040</v>
      </c>
      <c r="H551" t="s">
        <v>940</v>
      </c>
      <c r="I551" t="s">
        <v>941</v>
      </c>
      <c r="J551">
        <v>4</v>
      </c>
      <c r="L551" t="s">
        <v>909</v>
      </c>
      <c r="M551" t="s">
        <v>942</v>
      </c>
      <c r="N551" t="s">
        <v>943</v>
      </c>
      <c r="O551" t="s">
        <v>2753</v>
      </c>
      <c r="P551" t="s">
        <v>235</v>
      </c>
      <c r="Q551" t="s">
        <v>8650</v>
      </c>
      <c r="R551" t="s">
        <v>8637</v>
      </c>
      <c r="S551" t="s">
        <v>8643</v>
      </c>
      <c r="T551" t="b">
        <v>1</v>
      </c>
      <c r="U551" t="b">
        <v>0</v>
      </c>
      <c r="V551">
        <v>1</v>
      </c>
      <c r="W551">
        <v>12.5</v>
      </c>
      <c r="X551">
        <v>12</v>
      </c>
      <c r="AB551">
        <v>1</v>
      </c>
      <c r="AC551">
        <v>1</v>
      </c>
      <c r="AD551">
        <v>3</v>
      </c>
      <c r="AE551" t="s">
        <v>1745</v>
      </c>
      <c r="AG551" t="s">
        <v>2403</v>
      </c>
      <c r="AH551" t="s">
        <v>2754</v>
      </c>
    </row>
    <row r="552" spans="1:34" x14ac:dyDescent="0.25">
      <c r="A552">
        <v>3</v>
      </c>
      <c r="B552" t="s">
        <v>623</v>
      </c>
      <c r="C552" t="s">
        <v>627</v>
      </c>
      <c r="D552" t="s">
        <v>624</v>
      </c>
      <c r="E552" t="s">
        <v>625</v>
      </c>
      <c r="F552" t="s">
        <v>629</v>
      </c>
      <c r="G552" t="s">
        <v>11040</v>
      </c>
      <c r="H552" t="s">
        <v>940</v>
      </c>
      <c r="I552" t="s">
        <v>941</v>
      </c>
      <c r="J552">
        <v>4</v>
      </c>
      <c r="L552" t="s">
        <v>909</v>
      </c>
      <c r="M552" t="s">
        <v>942</v>
      </c>
      <c r="N552" t="s">
        <v>943</v>
      </c>
      <c r="O552" t="s">
        <v>2755</v>
      </c>
      <c r="P552" t="s">
        <v>235</v>
      </c>
      <c r="Q552" t="s">
        <v>8650</v>
      </c>
      <c r="R552" t="s">
        <v>8637</v>
      </c>
      <c r="S552" t="s">
        <v>8643</v>
      </c>
      <c r="T552" t="b">
        <v>1</v>
      </c>
      <c r="U552" t="b">
        <v>0</v>
      </c>
      <c r="V552">
        <v>2</v>
      </c>
      <c r="W552">
        <v>12.5</v>
      </c>
      <c r="X552">
        <v>12</v>
      </c>
      <c r="AB552">
        <v>1</v>
      </c>
      <c r="AC552">
        <v>1</v>
      </c>
      <c r="AD552">
        <v>3</v>
      </c>
      <c r="AE552" t="s">
        <v>1745</v>
      </c>
      <c r="AG552" t="s">
        <v>2403</v>
      </c>
      <c r="AH552" t="s">
        <v>2756</v>
      </c>
    </row>
    <row r="553" spans="1:34" x14ac:dyDescent="0.25">
      <c r="A553">
        <v>3</v>
      </c>
      <c r="B553" t="s">
        <v>623</v>
      </c>
      <c r="C553" t="s">
        <v>627</v>
      </c>
      <c r="D553" t="s">
        <v>624</v>
      </c>
      <c r="E553" t="s">
        <v>625</v>
      </c>
      <c r="F553" t="s">
        <v>629</v>
      </c>
      <c r="G553" t="s">
        <v>11040</v>
      </c>
      <c r="H553" t="s">
        <v>940</v>
      </c>
      <c r="I553" t="s">
        <v>941</v>
      </c>
      <c r="J553">
        <v>4</v>
      </c>
      <c r="L553" t="s">
        <v>909</v>
      </c>
      <c r="M553" t="s">
        <v>942</v>
      </c>
      <c r="N553" t="s">
        <v>943</v>
      </c>
      <c r="O553" t="s">
        <v>2757</v>
      </c>
      <c r="P553" t="s">
        <v>235</v>
      </c>
      <c r="Q553" t="s">
        <v>8650</v>
      </c>
      <c r="R553" t="s">
        <v>8637</v>
      </c>
      <c r="S553" t="s">
        <v>8643</v>
      </c>
      <c r="T553" t="b">
        <v>1</v>
      </c>
      <c r="U553" t="b">
        <v>0</v>
      </c>
      <c r="V553">
        <v>3</v>
      </c>
      <c r="W553">
        <v>12.5</v>
      </c>
      <c r="X553">
        <v>10</v>
      </c>
      <c r="AB553">
        <v>1</v>
      </c>
      <c r="AC553">
        <v>1</v>
      </c>
      <c r="AD553">
        <v>3</v>
      </c>
      <c r="AE553" t="s">
        <v>610</v>
      </c>
      <c r="AG553" t="s">
        <v>2406</v>
      </c>
      <c r="AH553" t="s">
        <v>2758</v>
      </c>
    </row>
    <row r="554" spans="1:34" x14ac:dyDescent="0.25">
      <c r="A554">
        <v>3</v>
      </c>
      <c r="B554" t="s">
        <v>623</v>
      </c>
      <c r="C554" t="s">
        <v>627</v>
      </c>
      <c r="D554" t="s">
        <v>624</v>
      </c>
      <c r="E554" t="s">
        <v>625</v>
      </c>
      <c r="F554" t="s">
        <v>629</v>
      </c>
      <c r="G554" t="s">
        <v>11040</v>
      </c>
      <c r="H554" t="s">
        <v>940</v>
      </c>
      <c r="I554" t="s">
        <v>941</v>
      </c>
      <c r="J554">
        <v>4</v>
      </c>
      <c r="L554" t="s">
        <v>909</v>
      </c>
      <c r="M554" t="s">
        <v>942</v>
      </c>
      <c r="N554" t="s">
        <v>943</v>
      </c>
      <c r="O554" t="s">
        <v>2759</v>
      </c>
      <c r="P554" t="s">
        <v>303</v>
      </c>
      <c r="Q554" t="s">
        <v>148</v>
      </c>
      <c r="R554" t="s">
        <v>8661</v>
      </c>
      <c r="S554" t="s">
        <v>8645</v>
      </c>
      <c r="T554" t="b">
        <v>0</v>
      </c>
      <c r="U554" t="b">
        <v>0</v>
      </c>
      <c r="V554">
        <v>1</v>
      </c>
      <c r="W554">
        <v>6</v>
      </c>
      <c r="X554">
        <v>15</v>
      </c>
      <c r="AB554">
        <v>2</v>
      </c>
      <c r="AC554">
        <v>1</v>
      </c>
      <c r="AD554">
        <v>2</v>
      </c>
      <c r="AE554" t="s">
        <v>618</v>
      </c>
      <c r="AG554" t="s">
        <v>2154</v>
      </c>
      <c r="AH554" t="s">
        <v>2760</v>
      </c>
    </row>
    <row r="555" spans="1:34" x14ac:dyDescent="0.25">
      <c r="A555">
        <v>3</v>
      </c>
      <c r="B555" t="s">
        <v>623</v>
      </c>
      <c r="C555" t="s">
        <v>627</v>
      </c>
      <c r="D555" t="s">
        <v>624</v>
      </c>
      <c r="E555" t="s">
        <v>625</v>
      </c>
      <c r="F555" t="s">
        <v>629</v>
      </c>
      <c r="G555" t="s">
        <v>11040</v>
      </c>
      <c r="H555" t="s">
        <v>940</v>
      </c>
      <c r="I555" t="s">
        <v>941</v>
      </c>
      <c r="J555">
        <v>4</v>
      </c>
      <c r="L555" t="s">
        <v>909</v>
      </c>
      <c r="M555" t="s">
        <v>942</v>
      </c>
      <c r="N555" t="s">
        <v>943</v>
      </c>
      <c r="O555" t="s">
        <v>2761</v>
      </c>
      <c r="P555" t="s">
        <v>303</v>
      </c>
      <c r="Q555" t="s">
        <v>148</v>
      </c>
      <c r="R555" t="s">
        <v>8661</v>
      </c>
      <c r="S555" t="s">
        <v>8645</v>
      </c>
      <c r="T555" t="b">
        <v>0</v>
      </c>
      <c r="U555" t="b">
        <v>0</v>
      </c>
      <c r="V555">
        <v>2</v>
      </c>
      <c r="W555">
        <v>6</v>
      </c>
      <c r="X555">
        <v>15</v>
      </c>
      <c r="AB555">
        <v>2</v>
      </c>
      <c r="AC555">
        <v>2</v>
      </c>
      <c r="AD555">
        <v>2</v>
      </c>
      <c r="AE555" t="s">
        <v>1745</v>
      </c>
      <c r="AG555" t="s">
        <v>2762</v>
      </c>
      <c r="AH555" t="s">
        <v>2763</v>
      </c>
    </row>
    <row r="556" spans="1:34" x14ac:dyDescent="0.25">
      <c r="A556">
        <v>3</v>
      </c>
      <c r="B556" t="s">
        <v>623</v>
      </c>
      <c r="C556" t="s">
        <v>627</v>
      </c>
      <c r="D556" t="s">
        <v>624</v>
      </c>
      <c r="E556" t="s">
        <v>625</v>
      </c>
      <c r="F556" t="s">
        <v>629</v>
      </c>
      <c r="G556" t="s">
        <v>11040</v>
      </c>
      <c r="H556" t="s">
        <v>940</v>
      </c>
      <c r="I556" t="s">
        <v>941</v>
      </c>
      <c r="J556">
        <v>4</v>
      </c>
      <c r="L556" t="s">
        <v>909</v>
      </c>
      <c r="M556" t="s">
        <v>942</v>
      </c>
      <c r="N556" t="s">
        <v>943</v>
      </c>
      <c r="O556" t="s">
        <v>2764</v>
      </c>
      <c r="P556" t="s">
        <v>303</v>
      </c>
      <c r="Q556" t="s">
        <v>148</v>
      </c>
      <c r="R556" t="s">
        <v>8661</v>
      </c>
      <c r="S556" t="s">
        <v>8645</v>
      </c>
      <c r="T556" t="b">
        <v>0</v>
      </c>
      <c r="U556" t="b">
        <v>0</v>
      </c>
      <c r="V556">
        <v>3</v>
      </c>
      <c r="W556">
        <v>6</v>
      </c>
      <c r="X556">
        <v>15</v>
      </c>
      <c r="AB556">
        <v>2</v>
      </c>
      <c r="AC556">
        <v>2</v>
      </c>
      <c r="AD556">
        <v>2</v>
      </c>
      <c r="AE556" t="s">
        <v>1745</v>
      </c>
      <c r="AG556" t="s">
        <v>2762</v>
      </c>
      <c r="AH556" t="s">
        <v>2765</v>
      </c>
    </row>
    <row r="557" spans="1:34" x14ac:dyDescent="0.25">
      <c r="A557">
        <v>3</v>
      </c>
      <c r="B557" t="s">
        <v>623</v>
      </c>
      <c r="C557" t="s">
        <v>627</v>
      </c>
      <c r="D557" t="s">
        <v>624</v>
      </c>
      <c r="E557" t="s">
        <v>625</v>
      </c>
      <c r="F557" t="s">
        <v>629</v>
      </c>
      <c r="G557" t="s">
        <v>11040</v>
      </c>
      <c r="H557" t="s">
        <v>940</v>
      </c>
      <c r="I557" t="s">
        <v>941</v>
      </c>
      <c r="J557">
        <v>4</v>
      </c>
      <c r="L557" t="s">
        <v>909</v>
      </c>
      <c r="M557" t="s">
        <v>942</v>
      </c>
      <c r="N557" t="s">
        <v>943</v>
      </c>
      <c r="O557" t="s">
        <v>2766</v>
      </c>
      <c r="P557" t="s">
        <v>368</v>
      </c>
      <c r="Q557" t="s">
        <v>357</v>
      </c>
      <c r="R557" t="s">
        <v>357</v>
      </c>
      <c r="S557" t="s">
        <v>8645</v>
      </c>
      <c r="T557" t="b">
        <v>0</v>
      </c>
      <c r="U557" t="b">
        <v>1</v>
      </c>
      <c r="V557">
        <v>1</v>
      </c>
      <c r="Y557">
        <v>600</v>
      </c>
      <c r="Z557">
        <v>3.25</v>
      </c>
      <c r="AA557" t="s">
        <v>2238</v>
      </c>
      <c r="AH557" t="s">
        <v>943</v>
      </c>
    </row>
    <row r="558" spans="1:34" x14ac:dyDescent="0.25">
      <c r="A558">
        <v>3</v>
      </c>
      <c r="B558" t="s">
        <v>623</v>
      </c>
      <c r="C558" t="s">
        <v>627</v>
      </c>
      <c r="D558" t="s">
        <v>624</v>
      </c>
      <c r="E558" t="s">
        <v>625</v>
      </c>
      <c r="F558" t="s">
        <v>629</v>
      </c>
      <c r="G558" t="s">
        <v>11040</v>
      </c>
      <c r="H558" t="s">
        <v>944</v>
      </c>
      <c r="I558" t="s">
        <v>945</v>
      </c>
      <c r="J558">
        <v>1</v>
      </c>
      <c r="L558" t="s">
        <v>894</v>
      </c>
      <c r="M558" t="s">
        <v>946</v>
      </c>
      <c r="N558" t="s">
        <v>947</v>
      </c>
      <c r="O558" t="s">
        <v>2767</v>
      </c>
      <c r="P558" t="s">
        <v>262</v>
      </c>
      <c r="Q558" t="s">
        <v>369</v>
      </c>
      <c r="R558" t="s">
        <v>8654</v>
      </c>
      <c r="S558" t="s">
        <v>8645</v>
      </c>
      <c r="T558" t="b">
        <v>1</v>
      </c>
      <c r="U558" t="b">
        <v>0</v>
      </c>
      <c r="V558">
        <v>1</v>
      </c>
      <c r="W558">
        <v>0</v>
      </c>
      <c r="X558">
        <v>8</v>
      </c>
      <c r="AB558">
        <v>3</v>
      </c>
      <c r="AC558">
        <v>2</v>
      </c>
      <c r="AD558">
        <v>1</v>
      </c>
      <c r="AG558" t="s">
        <v>2768</v>
      </c>
      <c r="AH558" t="s">
        <v>946</v>
      </c>
    </row>
    <row r="559" spans="1:34" x14ac:dyDescent="0.25">
      <c r="A559">
        <v>3</v>
      </c>
      <c r="B559" t="s">
        <v>623</v>
      </c>
      <c r="C559" t="s">
        <v>627</v>
      </c>
      <c r="D559" t="s">
        <v>624</v>
      </c>
      <c r="E559" t="s">
        <v>625</v>
      </c>
      <c r="F559" t="s">
        <v>629</v>
      </c>
      <c r="G559" t="s">
        <v>11040</v>
      </c>
      <c r="H559" t="s">
        <v>944</v>
      </c>
      <c r="I559" t="s">
        <v>945</v>
      </c>
      <c r="J559">
        <v>1</v>
      </c>
      <c r="L559" t="s">
        <v>894</v>
      </c>
      <c r="M559" t="s">
        <v>946</v>
      </c>
      <c r="N559" t="s">
        <v>947</v>
      </c>
      <c r="O559" t="s">
        <v>2769</v>
      </c>
      <c r="P559" t="s">
        <v>262</v>
      </c>
      <c r="Q559" t="s">
        <v>369</v>
      </c>
      <c r="R559" t="s">
        <v>8654</v>
      </c>
      <c r="S559" t="s">
        <v>8645</v>
      </c>
      <c r="T559" t="b">
        <v>1</v>
      </c>
      <c r="U559" t="b">
        <v>0</v>
      </c>
      <c r="V559">
        <v>2</v>
      </c>
      <c r="W559">
        <v>0</v>
      </c>
      <c r="X559">
        <v>8</v>
      </c>
      <c r="AB559">
        <v>3</v>
      </c>
      <c r="AC559">
        <v>2</v>
      </c>
      <c r="AD559">
        <v>1</v>
      </c>
      <c r="AG559" t="s">
        <v>2768</v>
      </c>
      <c r="AH559" t="s">
        <v>2770</v>
      </c>
    </row>
    <row r="560" spans="1:34" x14ac:dyDescent="0.25">
      <c r="A560">
        <v>3</v>
      </c>
      <c r="B560" t="s">
        <v>623</v>
      </c>
      <c r="C560" t="s">
        <v>627</v>
      </c>
      <c r="D560" t="s">
        <v>624</v>
      </c>
      <c r="E560" t="s">
        <v>625</v>
      </c>
      <c r="F560" t="s">
        <v>629</v>
      </c>
      <c r="G560" t="s">
        <v>11040</v>
      </c>
      <c r="H560" t="s">
        <v>944</v>
      </c>
      <c r="I560" t="s">
        <v>945</v>
      </c>
      <c r="J560">
        <v>1</v>
      </c>
      <c r="L560" t="s">
        <v>894</v>
      </c>
      <c r="M560" t="s">
        <v>946</v>
      </c>
      <c r="N560" t="s">
        <v>947</v>
      </c>
      <c r="O560" t="s">
        <v>2771</v>
      </c>
      <c r="P560" t="s">
        <v>352</v>
      </c>
      <c r="Q560" t="s">
        <v>369</v>
      </c>
      <c r="R560" t="s">
        <v>8489</v>
      </c>
      <c r="S560" t="s">
        <v>8645</v>
      </c>
      <c r="T560" t="b">
        <v>0</v>
      </c>
      <c r="U560" t="b">
        <v>0</v>
      </c>
      <c r="V560">
        <v>1</v>
      </c>
      <c r="W560">
        <v>45</v>
      </c>
      <c r="X560">
        <v>15</v>
      </c>
      <c r="AG560" t="s">
        <v>2772</v>
      </c>
      <c r="AH560" t="s">
        <v>2773</v>
      </c>
    </row>
    <row r="561" spans="1:34" x14ac:dyDescent="0.25">
      <c r="A561">
        <v>3</v>
      </c>
      <c r="B561" t="s">
        <v>623</v>
      </c>
      <c r="C561" t="s">
        <v>627</v>
      </c>
      <c r="D561" t="s">
        <v>624</v>
      </c>
      <c r="E561" t="s">
        <v>625</v>
      </c>
      <c r="F561" t="s">
        <v>629</v>
      </c>
      <c r="G561" t="s">
        <v>11040</v>
      </c>
      <c r="H561" t="s">
        <v>944</v>
      </c>
      <c r="I561" t="s">
        <v>945</v>
      </c>
      <c r="J561">
        <v>1</v>
      </c>
      <c r="L561" t="s">
        <v>894</v>
      </c>
      <c r="M561" t="s">
        <v>946</v>
      </c>
      <c r="N561" t="s">
        <v>947</v>
      </c>
      <c r="O561" t="s">
        <v>2774</v>
      </c>
      <c r="P561" t="s">
        <v>352</v>
      </c>
      <c r="Q561" t="s">
        <v>369</v>
      </c>
      <c r="R561" t="s">
        <v>8489</v>
      </c>
      <c r="S561" t="s">
        <v>8645</v>
      </c>
      <c r="T561" t="b">
        <v>0</v>
      </c>
      <c r="U561" t="b">
        <v>0</v>
      </c>
      <c r="V561">
        <v>2</v>
      </c>
      <c r="W561">
        <v>45</v>
      </c>
      <c r="X561">
        <v>15</v>
      </c>
      <c r="AG561" t="s">
        <v>2772</v>
      </c>
      <c r="AH561" t="s">
        <v>2775</v>
      </c>
    </row>
    <row r="562" spans="1:34" x14ac:dyDescent="0.25">
      <c r="A562">
        <v>3</v>
      </c>
      <c r="B562" t="s">
        <v>623</v>
      </c>
      <c r="C562" t="s">
        <v>627</v>
      </c>
      <c r="D562" t="s">
        <v>624</v>
      </c>
      <c r="E562" t="s">
        <v>625</v>
      </c>
      <c r="F562" t="s">
        <v>629</v>
      </c>
      <c r="G562" t="s">
        <v>11040</v>
      </c>
      <c r="H562" t="s">
        <v>944</v>
      </c>
      <c r="I562" t="s">
        <v>945</v>
      </c>
      <c r="J562">
        <v>1</v>
      </c>
      <c r="L562" t="s">
        <v>894</v>
      </c>
      <c r="M562" t="s">
        <v>946</v>
      </c>
      <c r="N562" t="s">
        <v>947</v>
      </c>
      <c r="O562" t="s">
        <v>2776</v>
      </c>
      <c r="P562" t="s">
        <v>249</v>
      </c>
      <c r="Q562" t="s">
        <v>369</v>
      </c>
      <c r="R562" t="s">
        <v>423</v>
      </c>
      <c r="S562" t="s">
        <v>8645</v>
      </c>
      <c r="T562" t="b">
        <v>0</v>
      </c>
      <c r="U562" t="b">
        <v>0</v>
      </c>
      <c r="V562">
        <v>1</v>
      </c>
      <c r="W562">
        <v>120</v>
      </c>
      <c r="X562">
        <v>8</v>
      </c>
      <c r="AB562">
        <v>3</v>
      </c>
      <c r="AC562">
        <v>1</v>
      </c>
      <c r="AD562">
        <v>1</v>
      </c>
      <c r="AE562" t="s">
        <v>1745</v>
      </c>
      <c r="AG562" t="s">
        <v>2777</v>
      </c>
      <c r="AH562" t="s">
        <v>2778</v>
      </c>
    </row>
    <row r="563" spans="1:34" x14ac:dyDescent="0.25">
      <c r="A563">
        <v>3</v>
      </c>
      <c r="B563" t="s">
        <v>623</v>
      </c>
      <c r="C563" t="s">
        <v>627</v>
      </c>
      <c r="D563" t="s">
        <v>624</v>
      </c>
      <c r="E563" t="s">
        <v>625</v>
      </c>
      <c r="F563" t="s">
        <v>629</v>
      </c>
      <c r="G563" t="s">
        <v>11040</v>
      </c>
      <c r="H563" t="s">
        <v>944</v>
      </c>
      <c r="I563" t="s">
        <v>945</v>
      </c>
      <c r="J563">
        <v>1</v>
      </c>
      <c r="L563" t="s">
        <v>894</v>
      </c>
      <c r="M563" t="s">
        <v>946</v>
      </c>
      <c r="N563" t="s">
        <v>947</v>
      </c>
      <c r="O563" t="s">
        <v>2779</v>
      </c>
      <c r="P563" t="s">
        <v>249</v>
      </c>
      <c r="Q563" t="s">
        <v>369</v>
      </c>
      <c r="R563" t="s">
        <v>423</v>
      </c>
      <c r="S563" t="s">
        <v>8645</v>
      </c>
      <c r="T563" t="b">
        <v>0</v>
      </c>
      <c r="U563" t="b">
        <v>0</v>
      </c>
      <c r="V563">
        <v>2</v>
      </c>
      <c r="W563">
        <v>120</v>
      </c>
      <c r="X563">
        <v>8</v>
      </c>
      <c r="AB563">
        <v>3</v>
      </c>
      <c r="AC563">
        <v>1</v>
      </c>
      <c r="AD563">
        <v>1</v>
      </c>
      <c r="AE563" t="s">
        <v>1745</v>
      </c>
      <c r="AG563" t="s">
        <v>2777</v>
      </c>
      <c r="AH563" t="s">
        <v>2780</v>
      </c>
    </row>
    <row r="564" spans="1:34" x14ac:dyDescent="0.25">
      <c r="A564">
        <v>3</v>
      </c>
      <c r="B564" t="s">
        <v>623</v>
      </c>
      <c r="C564" t="s">
        <v>627</v>
      </c>
      <c r="D564" t="s">
        <v>624</v>
      </c>
      <c r="E564" t="s">
        <v>625</v>
      </c>
      <c r="F564" t="s">
        <v>629</v>
      </c>
      <c r="G564" t="s">
        <v>11040</v>
      </c>
      <c r="H564" t="s">
        <v>944</v>
      </c>
      <c r="I564" t="s">
        <v>945</v>
      </c>
      <c r="J564">
        <v>1</v>
      </c>
      <c r="L564" t="s">
        <v>894</v>
      </c>
      <c r="M564" t="s">
        <v>946</v>
      </c>
      <c r="N564" t="s">
        <v>947</v>
      </c>
      <c r="O564" t="s">
        <v>2781</v>
      </c>
      <c r="P564" t="s">
        <v>249</v>
      </c>
      <c r="Q564" t="s">
        <v>369</v>
      </c>
      <c r="R564" t="s">
        <v>423</v>
      </c>
      <c r="S564" t="s">
        <v>8645</v>
      </c>
      <c r="T564" t="b">
        <v>0</v>
      </c>
      <c r="U564" t="b">
        <v>0</v>
      </c>
      <c r="V564">
        <v>3</v>
      </c>
      <c r="W564">
        <v>120</v>
      </c>
      <c r="X564">
        <v>8</v>
      </c>
      <c r="AB564">
        <v>3</v>
      </c>
      <c r="AC564">
        <v>1</v>
      </c>
      <c r="AD564">
        <v>1</v>
      </c>
      <c r="AE564" t="s">
        <v>1745</v>
      </c>
      <c r="AG564" t="s">
        <v>2777</v>
      </c>
      <c r="AH564" t="s">
        <v>2782</v>
      </c>
    </row>
    <row r="565" spans="1:34" x14ac:dyDescent="0.25">
      <c r="A565">
        <v>3</v>
      </c>
      <c r="B565" t="s">
        <v>623</v>
      </c>
      <c r="C565" t="s">
        <v>627</v>
      </c>
      <c r="D565" t="s">
        <v>624</v>
      </c>
      <c r="E565" t="s">
        <v>625</v>
      </c>
      <c r="F565" t="s">
        <v>629</v>
      </c>
      <c r="G565" t="s">
        <v>11040</v>
      </c>
      <c r="H565" t="s">
        <v>944</v>
      </c>
      <c r="I565" t="s">
        <v>945</v>
      </c>
      <c r="J565">
        <v>1</v>
      </c>
      <c r="L565" t="s">
        <v>894</v>
      </c>
      <c r="M565" t="s">
        <v>946</v>
      </c>
      <c r="N565" t="s">
        <v>947</v>
      </c>
      <c r="O565" t="s">
        <v>2783</v>
      </c>
      <c r="P565" t="s">
        <v>256</v>
      </c>
      <c r="Q565" t="s">
        <v>369</v>
      </c>
      <c r="R565" t="s">
        <v>8654</v>
      </c>
      <c r="S565" t="s">
        <v>8645</v>
      </c>
      <c r="T565" t="b">
        <v>1</v>
      </c>
      <c r="U565" t="b">
        <v>0</v>
      </c>
      <c r="V565">
        <v>1</v>
      </c>
      <c r="W565">
        <v>15</v>
      </c>
      <c r="X565">
        <v>8</v>
      </c>
      <c r="AB565">
        <v>2</v>
      </c>
      <c r="AC565">
        <v>1</v>
      </c>
      <c r="AD565">
        <v>2</v>
      </c>
      <c r="AE565" t="s">
        <v>610</v>
      </c>
      <c r="AG565" t="s">
        <v>2784</v>
      </c>
      <c r="AH565" t="s">
        <v>2785</v>
      </c>
    </row>
    <row r="566" spans="1:34" x14ac:dyDescent="0.25">
      <c r="A566">
        <v>3</v>
      </c>
      <c r="B566" t="s">
        <v>623</v>
      </c>
      <c r="C566" t="s">
        <v>627</v>
      </c>
      <c r="D566" t="s">
        <v>624</v>
      </c>
      <c r="E566" t="s">
        <v>625</v>
      </c>
      <c r="F566" t="s">
        <v>629</v>
      </c>
      <c r="G566" t="s">
        <v>11040</v>
      </c>
      <c r="H566" t="s">
        <v>944</v>
      </c>
      <c r="I566" t="s">
        <v>945</v>
      </c>
      <c r="J566">
        <v>1</v>
      </c>
      <c r="L566" t="s">
        <v>894</v>
      </c>
      <c r="M566" t="s">
        <v>946</v>
      </c>
      <c r="N566" t="s">
        <v>947</v>
      </c>
      <c r="O566" t="s">
        <v>2786</v>
      </c>
      <c r="P566" t="s">
        <v>256</v>
      </c>
      <c r="Q566" t="s">
        <v>369</v>
      </c>
      <c r="R566" t="s">
        <v>8654</v>
      </c>
      <c r="S566" t="s">
        <v>8645</v>
      </c>
      <c r="T566" t="b">
        <v>1</v>
      </c>
      <c r="U566" t="b">
        <v>0</v>
      </c>
      <c r="V566">
        <v>2</v>
      </c>
      <c r="W566">
        <v>15</v>
      </c>
      <c r="X566">
        <v>8</v>
      </c>
      <c r="AB566">
        <v>2</v>
      </c>
      <c r="AC566">
        <v>1</v>
      </c>
      <c r="AD566">
        <v>2</v>
      </c>
      <c r="AE566" t="s">
        <v>610</v>
      </c>
      <c r="AG566" t="s">
        <v>2784</v>
      </c>
      <c r="AH566" t="s">
        <v>2787</v>
      </c>
    </row>
    <row r="567" spans="1:34" x14ac:dyDescent="0.25">
      <c r="A567">
        <v>3</v>
      </c>
      <c r="B567" t="s">
        <v>623</v>
      </c>
      <c r="C567" t="s">
        <v>627</v>
      </c>
      <c r="D567" t="s">
        <v>624</v>
      </c>
      <c r="E567" t="s">
        <v>625</v>
      </c>
      <c r="F567" t="s">
        <v>629</v>
      </c>
      <c r="G567" t="s">
        <v>11040</v>
      </c>
      <c r="H567" t="s">
        <v>944</v>
      </c>
      <c r="I567" t="s">
        <v>945</v>
      </c>
      <c r="J567">
        <v>1</v>
      </c>
      <c r="L567" t="s">
        <v>894</v>
      </c>
      <c r="M567" t="s">
        <v>946</v>
      </c>
      <c r="N567" t="s">
        <v>947</v>
      </c>
      <c r="O567" t="s">
        <v>2788</v>
      </c>
      <c r="P567" t="s">
        <v>256</v>
      </c>
      <c r="Q567" t="s">
        <v>369</v>
      </c>
      <c r="R567" t="s">
        <v>8654</v>
      </c>
      <c r="S567" t="s">
        <v>8645</v>
      </c>
      <c r="T567" t="b">
        <v>1</v>
      </c>
      <c r="U567" t="b">
        <v>0</v>
      </c>
      <c r="V567">
        <v>3</v>
      </c>
      <c r="W567">
        <v>20</v>
      </c>
      <c r="X567">
        <v>8</v>
      </c>
      <c r="AB567">
        <v>2</v>
      </c>
      <c r="AC567">
        <v>1</v>
      </c>
      <c r="AD567">
        <v>2</v>
      </c>
      <c r="AE567" t="s">
        <v>584</v>
      </c>
      <c r="AG567" t="s">
        <v>2789</v>
      </c>
      <c r="AH567" t="s">
        <v>2790</v>
      </c>
    </row>
    <row r="568" spans="1:34" x14ac:dyDescent="0.25">
      <c r="A568">
        <v>3</v>
      </c>
      <c r="B568" t="s">
        <v>623</v>
      </c>
      <c r="C568" t="s">
        <v>627</v>
      </c>
      <c r="D568" t="s">
        <v>624</v>
      </c>
      <c r="E568" t="s">
        <v>625</v>
      </c>
      <c r="F568" t="s">
        <v>629</v>
      </c>
      <c r="G568" t="s">
        <v>11040</v>
      </c>
      <c r="H568" t="s">
        <v>944</v>
      </c>
      <c r="I568" t="s">
        <v>945</v>
      </c>
      <c r="J568">
        <v>1</v>
      </c>
      <c r="L568" t="s">
        <v>894</v>
      </c>
      <c r="M568" t="s">
        <v>946</v>
      </c>
      <c r="N568" t="s">
        <v>947</v>
      </c>
      <c r="O568" t="s">
        <v>2791</v>
      </c>
      <c r="P568" t="s">
        <v>275</v>
      </c>
      <c r="Q568" t="s">
        <v>369</v>
      </c>
      <c r="R568" t="s">
        <v>8654</v>
      </c>
      <c r="S568" t="s">
        <v>8645</v>
      </c>
      <c r="T568" t="b">
        <v>1</v>
      </c>
      <c r="U568" t="b">
        <v>0</v>
      </c>
      <c r="V568">
        <v>1</v>
      </c>
      <c r="W568">
        <v>20</v>
      </c>
      <c r="Y568">
        <v>10</v>
      </c>
      <c r="AB568">
        <v>2</v>
      </c>
      <c r="AC568">
        <v>1</v>
      </c>
      <c r="AD568">
        <v>1</v>
      </c>
      <c r="AG568" t="s">
        <v>2792</v>
      </c>
      <c r="AH568" t="s">
        <v>2793</v>
      </c>
    </row>
    <row r="569" spans="1:34" x14ac:dyDescent="0.25">
      <c r="A569">
        <v>3</v>
      </c>
      <c r="B569" t="s">
        <v>623</v>
      </c>
      <c r="C569" t="s">
        <v>627</v>
      </c>
      <c r="D569" t="s">
        <v>624</v>
      </c>
      <c r="E569" t="s">
        <v>625</v>
      </c>
      <c r="F569" t="s">
        <v>629</v>
      </c>
      <c r="G569" t="s">
        <v>11040</v>
      </c>
      <c r="H569" t="s">
        <v>944</v>
      </c>
      <c r="I569" t="s">
        <v>945</v>
      </c>
      <c r="J569">
        <v>1</v>
      </c>
      <c r="L569" t="s">
        <v>894</v>
      </c>
      <c r="M569" t="s">
        <v>946</v>
      </c>
      <c r="N569" t="s">
        <v>947</v>
      </c>
      <c r="O569" t="s">
        <v>2794</v>
      </c>
      <c r="P569" t="s">
        <v>275</v>
      </c>
      <c r="Q569" t="s">
        <v>369</v>
      </c>
      <c r="R569" t="s">
        <v>8654</v>
      </c>
      <c r="S569" t="s">
        <v>8645</v>
      </c>
      <c r="T569" t="b">
        <v>1</v>
      </c>
      <c r="U569" t="b">
        <v>0</v>
      </c>
      <c r="V569">
        <v>2</v>
      </c>
      <c r="W569">
        <v>20</v>
      </c>
      <c r="Y569">
        <v>10</v>
      </c>
      <c r="AB569">
        <v>2</v>
      </c>
      <c r="AC569">
        <v>1</v>
      </c>
      <c r="AD569">
        <v>1</v>
      </c>
      <c r="AG569" t="s">
        <v>2792</v>
      </c>
      <c r="AH569" t="s">
        <v>2795</v>
      </c>
    </row>
    <row r="570" spans="1:34" x14ac:dyDescent="0.25">
      <c r="A570">
        <v>3</v>
      </c>
      <c r="B570" t="s">
        <v>623</v>
      </c>
      <c r="C570" t="s">
        <v>627</v>
      </c>
      <c r="D570" t="s">
        <v>624</v>
      </c>
      <c r="E570" t="s">
        <v>625</v>
      </c>
      <c r="F570" t="s">
        <v>629</v>
      </c>
      <c r="G570" t="s">
        <v>11040</v>
      </c>
      <c r="H570" t="s">
        <v>944</v>
      </c>
      <c r="I570" t="s">
        <v>945</v>
      </c>
      <c r="J570">
        <v>1</v>
      </c>
      <c r="L570" t="s">
        <v>894</v>
      </c>
      <c r="M570" t="s">
        <v>946</v>
      </c>
      <c r="N570" t="s">
        <v>947</v>
      </c>
      <c r="O570" t="s">
        <v>2796</v>
      </c>
      <c r="P570" t="s">
        <v>286</v>
      </c>
      <c r="Q570" t="s">
        <v>369</v>
      </c>
      <c r="R570" t="s">
        <v>8489</v>
      </c>
      <c r="S570" t="s">
        <v>8645</v>
      </c>
      <c r="T570" t="b">
        <v>0</v>
      </c>
      <c r="U570" t="b">
        <v>0</v>
      </c>
      <c r="V570">
        <v>1</v>
      </c>
      <c r="W570">
        <v>75</v>
      </c>
      <c r="X570">
        <v>12</v>
      </c>
      <c r="AB570">
        <v>2</v>
      </c>
      <c r="AC570">
        <v>1</v>
      </c>
      <c r="AD570">
        <v>2</v>
      </c>
      <c r="AE570" t="s">
        <v>618</v>
      </c>
      <c r="AG570" t="s">
        <v>2154</v>
      </c>
      <c r="AH570" t="s">
        <v>2797</v>
      </c>
    </row>
    <row r="571" spans="1:34" x14ac:dyDescent="0.25">
      <c r="A571">
        <v>3</v>
      </c>
      <c r="B571" t="s">
        <v>623</v>
      </c>
      <c r="C571" t="s">
        <v>627</v>
      </c>
      <c r="D571" t="s">
        <v>624</v>
      </c>
      <c r="E571" t="s">
        <v>625</v>
      </c>
      <c r="F571" t="s">
        <v>629</v>
      </c>
      <c r="G571" t="s">
        <v>11040</v>
      </c>
      <c r="H571" t="s">
        <v>944</v>
      </c>
      <c r="I571" t="s">
        <v>945</v>
      </c>
      <c r="J571">
        <v>1</v>
      </c>
      <c r="L571" t="s">
        <v>894</v>
      </c>
      <c r="M571" t="s">
        <v>946</v>
      </c>
      <c r="N571" t="s">
        <v>947</v>
      </c>
      <c r="O571" t="s">
        <v>2798</v>
      </c>
      <c r="P571" t="s">
        <v>286</v>
      </c>
      <c r="Q571" t="s">
        <v>369</v>
      </c>
      <c r="R571" t="s">
        <v>8489</v>
      </c>
      <c r="S571" t="s">
        <v>8645</v>
      </c>
      <c r="T571" t="b">
        <v>0</v>
      </c>
      <c r="U571" t="b">
        <v>0</v>
      </c>
      <c r="V571">
        <v>2</v>
      </c>
      <c r="W571">
        <v>95</v>
      </c>
      <c r="X571">
        <v>12</v>
      </c>
      <c r="AB571">
        <v>2</v>
      </c>
      <c r="AC571">
        <v>1</v>
      </c>
      <c r="AD571">
        <v>2</v>
      </c>
      <c r="AE571" t="s">
        <v>1745</v>
      </c>
      <c r="AG571" t="s">
        <v>1932</v>
      </c>
      <c r="AH571" t="s">
        <v>2799</v>
      </c>
    </row>
    <row r="572" spans="1:34" x14ac:dyDescent="0.25">
      <c r="A572">
        <v>3</v>
      </c>
      <c r="B572" t="s">
        <v>623</v>
      </c>
      <c r="C572" t="s">
        <v>627</v>
      </c>
      <c r="D572" t="s">
        <v>624</v>
      </c>
      <c r="E572" t="s">
        <v>625</v>
      </c>
      <c r="F572" t="s">
        <v>629</v>
      </c>
      <c r="G572" t="s">
        <v>11040</v>
      </c>
      <c r="H572" t="s">
        <v>944</v>
      </c>
      <c r="I572" t="s">
        <v>945</v>
      </c>
      <c r="J572">
        <v>1</v>
      </c>
      <c r="L572" t="s">
        <v>894</v>
      </c>
      <c r="M572" t="s">
        <v>946</v>
      </c>
      <c r="N572" t="s">
        <v>947</v>
      </c>
      <c r="O572" t="s">
        <v>2800</v>
      </c>
      <c r="P572" t="s">
        <v>286</v>
      </c>
      <c r="Q572" t="s">
        <v>369</v>
      </c>
      <c r="R572" t="s">
        <v>8489</v>
      </c>
      <c r="S572" t="s">
        <v>8645</v>
      </c>
      <c r="T572" t="b">
        <v>0</v>
      </c>
      <c r="U572" t="b">
        <v>0</v>
      </c>
      <c r="V572">
        <v>3</v>
      </c>
      <c r="W572">
        <v>95</v>
      </c>
      <c r="X572">
        <v>12</v>
      </c>
      <c r="AB572">
        <v>2</v>
      </c>
      <c r="AC572">
        <v>1</v>
      </c>
      <c r="AD572">
        <v>2</v>
      </c>
      <c r="AE572" t="s">
        <v>1888</v>
      </c>
      <c r="AG572" t="s">
        <v>2487</v>
      </c>
      <c r="AH572" t="s">
        <v>2801</v>
      </c>
    </row>
    <row r="573" spans="1:34" x14ac:dyDescent="0.25">
      <c r="A573">
        <v>3</v>
      </c>
      <c r="B573" t="s">
        <v>623</v>
      </c>
      <c r="C573" t="s">
        <v>627</v>
      </c>
      <c r="D573" t="s">
        <v>624</v>
      </c>
      <c r="E573" t="s">
        <v>625</v>
      </c>
      <c r="F573" t="s">
        <v>629</v>
      </c>
      <c r="G573" t="s">
        <v>11040</v>
      </c>
      <c r="H573" t="s">
        <v>944</v>
      </c>
      <c r="I573" t="s">
        <v>945</v>
      </c>
      <c r="J573">
        <v>1</v>
      </c>
      <c r="L573" t="s">
        <v>894</v>
      </c>
      <c r="M573" t="s">
        <v>946</v>
      </c>
      <c r="N573" t="s">
        <v>947</v>
      </c>
      <c r="O573" t="s">
        <v>2802</v>
      </c>
      <c r="P573" t="s">
        <v>329</v>
      </c>
      <c r="Q573" t="s">
        <v>324</v>
      </c>
      <c r="R573" t="s">
        <v>324</v>
      </c>
      <c r="S573" t="s">
        <v>8645</v>
      </c>
      <c r="T573" t="b">
        <v>0</v>
      </c>
      <c r="U573" t="b">
        <v>1</v>
      </c>
      <c r="V573">
        <v>1</v>
      </c>
      <c r="W573">
        <v>0</v>
      </c>
      <c r="Y573">
        <v>30</v>
      </c>
      <c r="AG573" t="s">
        <v>2803</v>
      </c>
      <c r="AH573" t="s">
        <v>2804</v>
      </c>
    </row>
    <row r="574" spans="1:34" x14ac:dyDescent="0.25">
      <c r="A574">
        <v>3</v>
      </c>
      <c r="B574" t="s">
        <v>623</v>
      </c>
      <c r="C574" t="s">
        <v>627</v>
      </c>
      <c r="D574" t="s">
        <v>624</v>
      </c>
      <c r="E574" t="s">
        <v>625</v>
      </c>
      <c r="F574" t="s">
        <v>629</v>
      </c>
      <c r="G574" t="s">
        <v>11040</v>
      </c>
      <c r="H574" t="s">
        <v>944</v>
      </c>
      <c r="I574" t="s">
        <v>945</v>
      </c>
      <c r="J574">
        <v>1</v>
      </c>
      <c r="L574" t="s">
        <v>894</v>
      </c>
      <c r="M574" t="s">
        <v>946</v>
      </c>
      <c r="N574" t="s">
        <v>947</v>
      </c>
      <c r="O574" t="s">
        <v>2805</v>
      </c>
      <c r="P574" t="s">
        <v>329</v>
      </c>
      <c r="Q574" t="s">
        <v>324</v>
      </c>
      <c r="R574" t="s">
        <v>324</v>
      </c>
      <c r="S574" t="s">
        <v>8645</v>
      </c>
      <c r="T574" t="b">
        <v>0</v>
      </c>
      <c r="U574" t="b">
        <v>1</v>
      </c>
      <c r="V574">
        <v>2</v>
      </c>
      <c r="W574">
        <v>0</v>
      </c>
      <c r="Y574">
        <v>36</v>
      </c>
      <c r="AG574" t="s">
        <v>2806</v>
      </c>
      <c r="AH574" t="s">
        <v>2807</v>
      </c>
    </row>
    <row r="575" spans="1:34" x14ac:dyDescent="0.25">
      <c r="A575">
        <v>3</v>
      </c>
      <c r="B575" t="s">
        <v>623</v>
      </c>
      <c r="C575" t="s">
        <v>627</v>
      </c>
      <c r="D575" t="s">
        <v>624</v>
      </c>
      <c r="E575" t="s">
        <v>625</v>
      </c>
      <c r="F575" t="s">
        <v>629</v>
      </c>
      <c r="G575" t="s">
        <v>11040</v>
      </c>
      <c r="H575" t="s">
        <v>944</v>
      </c>
      <c r="I575" t="s">
        <v>945</v>
      </c>
      <c r="J575">
        <v>1</v>
      </c>
      <c r="L575" t="s">
        <v>894</v>
      </c>
      <c r="M575" t="s">
        <v>946</v>
      </c>
      <c r="N575" t="s">
        <v>947</v>
      </c>
      <c r="O575" t="s">
        <v>2808</v>
      </c>
      <c r="P575" t="s">
        <v>356</v>
      </c>
      <c r="Q575" t="s">
        <v>25</v>
      </c>
      <c r="R575" t="s">
        <v>25</v>
      </c>
      <c r="S575" t="s">
        <v>357</v>
      </c>
      <c r="T575" t="b">
        <v>0</v>
      </c>
      <c r="U575" t="b">
        <v>1</v>
      </c>
      <c r="V575">
        <v>1</v>
      </c>
      <c r="Y575">
        <v>300</v>
      </c>
      <c r="Z575">
        <v>0.78</v>
      </c>
      <c r="AA575" t="s">
        <v>2238</v>
      </c>
      <c r="AF575" t="s">
        <v>2809</v>
      </c>
      <c r="AG575" t="s">
        <v>2810</v>
      </c>
      <c r="AH575" t="s">
        <v>2811</v>
      </c>
    </row>
    <row r="576" spans="1:34" x14ac:dyDescent="0.25">
      <c r="A576">
        <v>3</v>
      </c>
      <c r="B576" t="s">
        <v>623</v>
      </c>
      <c r="C576" t="s">
        <v>627</v>
      </c>
      <c r="D576" t="s">
        <v>624</v>
      </c>
      <c r="E576" t="s">
        <v>625</v>
      </c>
      <c r="F576" t="s">
        <v>629</v>
      </c>
      <c r="G576" t="s">
        <v>11040</v>
      </c>
      <c r="H576" t="s">
        <v>944</v>
      </c>
      <c r="I576" t="s">
        <v>945</v>
      </c>
      <c r="J576">
        <v>1</v>
      </c>
      <c r="L576" t="s">
        <v>894</v>
      </c>
      <c r="M576" t="s">
        <v>946</v>
      </c>
      <c r="N576" t="s">
        <v>947</v>
      </c>
      <c r="O576" t="s">
        <v>2812</v>
      </c>
      <c r="P576" t="s">
        <v>356</v>
      </c>
      <c r="Q576" t="s">
        <v>25</v>
      </c>
      <c r="R576" t="s">
        <v>25</v>
      </c>
      <c r="S576" t="s">
        <v>357</v>
      </c>
      <c r="T576" t="b">
        <v>0</v>
      </c>
      <c r="U576" t="b">
        <v>1</v>
      </c>
      <c r="V576">
        <v>2</v>
      </c>
      <c r="Y576">
        <v>240</v>
      </c>
      <c r="Z576">
        <v>0.62</v>
      </c>
      <c r="AA576" t="s">
        <v>2238</v>
      </c>
      <c r="AF576" t="s">
        <v>2809</v>
      </c>
      <c r="AG576" t="s">
        <v>2810</v>
      </c>
      <c r="AH576" t="s">
        <v>2813</v>
      </c>
    </row>
    <row r="577" spans="1:34" x14ac:dyDescent="0.25">
      <c r="A577">
        <v>3</v>
      </c>
      <c r="B577" t="s">
        <v>623</v>
      </c>
      <c r="C577" t="s">
        <v>627</v>
      </c>
      <c r="D577" t="s">
        <v>624</v>
      </c>
      <c r="E577" t="s">
        <v>625</v>
      </c>
      <c r="F577" t="s">
        <v>629</v>
      </c>
      <c r="G577" t="s">
        <v>11040</v>
      </c>
      <c r="H577" t="s">
        <v>944</v>
      </c>
      <c r="I577" t="s">
        <v>945</v>
      </c>
      <c r="J577">
        <v>1</v>
      </c>
      <c r="L577" t="s">
        <v>894</v>
      </c>
      <c r="M577" t="s">
        <v>946</v>
      </c>
      <c r="N577" t="s">
        <v>947</v>
      </c>
      <c r="O577" t="s">
        <v>2814</v>
      </c>
      <c r="P577" t="s">
        <v>356</v>
      </c>
      <c r="Q577" t="s">
        <v>25</v>
      </c>
      <c r="R577" t="s">
        <v>25</v>
      </c>
      <c r="S577" t="s">
        <v>357</v>
      </c>
      <c r="T577" t="b">
        <v>0</v>
      </c>
      <c r="U577" t="b">
        <v>1</v>
      </c>
      <c r="V577">
        <v>3</v>
      </c>
      <c r="Y577">
        <v>60</v>
      </c>
      <c r="Z577">
        <v>0.16</v>
      </c>
      <c r="AA577" t="s">
        <v>2238</v>
      </c>
      <c r="AF577" t="s">
        <v>2809</v>
      </c>
      <c r="AG577" t="s">
        <v>2810</v>
      </c>
      <c r="AH577" t="s">
        <v>947</v>
      </c>
    </row>
    <row r="578" spans="1:34" x14ac:dyDescent="0.25">
      <c r="A578">
        <v>3</v>
      </c>
      <c r="B578" t="s">
        <v>623</v>
      </c>
      <c r="C578" t="s">
        <v>627</v>
      </c>
      <c r="D578" t="s">
        <v>624</v>
      </c>
      <c r="E578" t="s">
        <v>625</v>
      </c>
      <c r="F578" t="s">
        <v>629</v>
      </c>
      <c r="G578" t="s">
        <v>11040</v>
      </c>
      <c r="H578" t="s">
        <v>948</v>
      </c>
      <c r="I578" t="s">
        <v>949</v>
      </c>
      <c r="J578">
        <v>2</v>
      </c>
      <c r="L578" t="s">
        <v>899</v>
      </c>
      <c r="M578" t="s">
        <v>950</v>
      </c>
      <c r="N578" t="s">
        <v>951</v>
      </c>
      <c r="O578" t="s">
        <v>2815</v>
      </c>
      <c r="P578" t="s">
        <v>356</v>
      </c>
      <c r="Q578" t="s">
        <v>25</v>
      </c>
      <c r="R578" t="s">
        <v>25</v>
      </c>
      <c r="S578" t="s">
        <v>357</v>
      </c>
      <c r="T578" t="b">
        <v>0</v>
      </c>
      <c r="U578" t="b">
        <v>1</v>
      </c>
      <c r="V578">
        <v>1</v>
      </c>
      <c r="Y578">
        <v>300</v>
      </c>
      <c r="Z578">
        <v>0.81</v>
      </c>
      <c r="AA578" t="s">
        <v>2238</v>
      </c>
      <c r="AG578" t="s">
        <v>2816</v>
      </c>
      <c r="AH578" t="s">
        <v>950</v>
      </c>
    </row>
    <row r="579" spans="1:34" x14ac:dyDescent="0.25">
      <c r="A579">
        <v>3</v>
      </c>
      <c r="B579" t="s">
        <v>623</v>
      </c>
      <c r="C579" t="s">
        <v>627</v>
      </c>
      <c r="D579" t="s">
        <v>624</v>
      </c>
      <c r="E579" t="s">
        <v>625</v>
      </c>
      <c r="F579" t="s">
        <v>629</v>
      </c>
      <c r="G579" t="s">
        <v>11040</v>
      </c>
      <c r="H579" t="s">
        <v>948</v>
      </c>
      <c r="I579" t="s">
        <v>949</v>
      </c>
      <c r="J579">
        <v>2</v>
      </c>
      <c r="L579" t="s">
        <v>899</v>
      </c>
      <c r="M579" t="s">
        <v>950</v>
      </c>
      <c r="N579" t="s">
        <v>951</v>
      </c>
      <c r="O579" t="s">
        <v>2817</v>
      </c>
      <c r="P579" t="s">
        <v>398</v>
      </c>
      <c r="Q579" t="s">
        <v>272</v>
      </c>
      <c r="R579" t="s">
        <v>8666</v>
      </c>
      <c r="S579" t="s">
        <v>8645</v>
      </c>
      <c r="T579" t="b">
        <v>0</v>
      </c>
      <c r="U579" t="b">
        <v>0</v>
      </c>
      <c r="V579">
        <v>1</v>
      </c>
      <c r="W579">
        <v>0</v>
      </c>
      <c r="X579">
        <v>15</v>
      </c>
      <c r="AG579" t="s">
        <v>2818</v>
      </c>
      <c r="AH579" t="s">
        <v>2819</v>
      </c>
    </row>
    <row r="580" spans="1:34" x14ac:dyDescent="0.25">
      <c r="A580">
        <v>3</v>
      </c>
      <c r="B580" t="s">
        <v>623</v>
      </c>
      <c r="C580" t="s">
        <v>627</v>
      </c>
      <c r="D580" t="s">
        <v>624</v>
      </c>
      <c r="E580" t="s">
        <v>625</v>
      </c>
      <c r="F580" t="s">
        <v>629</v>
      </c>
      <c r="G580" t="s">
        <v>11040</v>
      </c>
      <c r="H580" t="s">
        <v>948</v>
      </c>
      <c r="I580" t="s">
        <v>949</v>
      </c>
      <c r="J580">
        <v>2</v>
      </c>
      <c r="L580" t="s">
        <v>899</v>
      </c>
      <c r="M580" t="s">
        <v>950</v>
      </c>
      <c r="N580" t="s">
        <v>951</v>
      </c>
      <c r="O580" t="s">
        <v>2820</v>
      </c>
      <c r="P580" t="s">
        <v>398</v>
      </c>
      <c r="Q580" t="s">
        <v>272</v>
      </c>
      <c r="R580" t="s">
        <v>8666</v>
      </c>
      <c r="S580" t="s">
        <v>8645</v>
      </c>
      <c r="T580" t="b">
        <v>0</v>
      </c>
      <c r="U580" t="b">
        <v>0</v>
      </c>
      <c r="V580">
        <v>2</v>
      </c>
      <c r="W580">
        <v>0</v>
      </c>
      <c r="X580">
        <v>15</v>
      </c>
      <c r="AG580" t="s">
        <v>2818</v>
      </c>
      <c r="AH580" t="s">
        <v>2821</v>
      </c>
    </row>
    <row r="581" spans="1:34" x14ac:dyDescent="0.25">
      <c r="A581">
        <v>3</v>
      </c>
      <c r="B581" t="s">
        <v>623</v>
      </c>
      <c r="C581" t="s">
        <v>627</v>
      </c>
      <c r="D581" t="s">
        <v>624</v>
      </c>
      <c r="E581" t="s">
        <v>625</v>
      </c>
      <c r="F581" t="s">
        <v>629</v>
      </c>
      <c r="G581" t="s">
        <v>11040</v>
      </c>
      <c r="H581" t="s">
        <v>948</v>
      </c>
      <c r="I581" t="s">
        <v>949</v>
      </c>
      <c r="J581">
        <v>2</v>
      </c>
      <c r="L581" t="s">
        <v>899</v>
      </c>
      <c r="M581" t="s">
        <v>950</v>
      </c>
      <c r="N581" t="s">
        <v>951</v>
      </c>
      <c r="O581" t="s">
        <v>2822</v>
      </c>
      <c r="P581" t="s">
        <v>403</v>
      </c>
      <c r="Q581" t="s">
        <v>272</v>
      </c>
      <c r="R581" t="s">
        <v>8666</v>
      </c>
      <c r="S581" t="s">
        <v>8645</v>
      </c>
      <c r="T581" t="b">
        <v>0</v>
      </c>
      <c r="U581" t="b">
        <v>0</v>
      </c>
      <c r="V581">
        <v>1</v>
      </c>
      <c r="W581">
        <v>0</v>
      </c>
      <c r="X581">
        <v>12</v>
      </c>
      <c r="AG581" t="s">
        <v>2823</v>
      </c>
      <c r="AH581" t="s">
        <v>2824</v>
      </c>
    </row>
    <row r="582" spans="1:34" x14ac:dyDescent="0.25">
      <c r="A582">
        <v>3</v>
      </c>
      <c r="B582" t="s">
        <v>623</v>
      </c>
      <c r="C582" t="s">
        <v>627</v>
      </c>
      <c r="D582" t="s">
        <v>624</v>
      </c>
      <c r="E582" t="s">
        <v>625</v>
      </c>
      <c r="F582" t="s">
        <v>629</v>
      </c>
      <c r="G582" t="s">
        <v>11040</v>
      </c>
      <c r="H582" t="s">
        <v>948</v>
      </c>
      <c r="I582" t="s">
        <v>949</v>
      </c>
      <c r="J582">
        <v>2</v>
      </c>
      <c r="L582" t="s">
        <v>899</v>
      </c>
      <c r="M582" t="s">
        <v>950</v>
      </c>
      <c r="N582" t="s">
        <v>951</v>
      </c>
      <c r="O582" t="s">
        <v>2825</v>
      </c>
      <c r="P582" t="s">
        <v>403</v>
      </c>
      <c r="Q582" t="s">
        <v>272</v>
      </c>
      <c r="R582" t="s">
        <v>8666</v>
      </c>
      <c r="S582" t="s">
        <v>8645</v>
      </c>
      <c r="T582" t="b">
        <v>0</v>
      </c>
      <c r="U582" t="b">
        <v>0</v>
      </c>
      <c r="V582">
        <v>2</v>
      </c>
      <c r="W582">
        <v>0</v>
      </c>
      <c r="X582">
        <v>12</v>
      </c>
      <c r="AG582" t="s">
        <v>2823</v>
      </c>
      <c r="AH582" t="s">
        <v>2826</v>
      </c>
    </row>
    <row r="583" spans="1:34" x14ac:dyDescent="0.25">
      <c r="A583">
        <v>3</v>
      </c>
      <c r="B583" t="s">
        <v>623</v>
      </c>
      <c r="C583" t="s">
        <v>627</v>
      </c>
      <c r="D583" t="s">
        <v>624</v>
      </c>
      <c r="E583" t="s">
        <v>625</v>
      </c>
      <c r="F583" t="s">
        <v>629</v>
      </c>
      <c r="G583" t="s">
        <v>11040</v>
      </c>
      <c r="H583" t="s">
        <v>948</v>
      </c>
      <c r="I583" t="s">
        <v>949</v>
      </c>
      <c r="J583">
        <v>2</v>
      </c>
      <c r="L583" t="s">
        <v>899</v>
      </c>
      <c r="M583" t="s">
        <v>950</v>
      </c>
      <c r="N583" t="s">
        <v>951</v>
      </c>
      <c r="O583" t="s">
        <v>2827</v>
      </c>
      <c r="P583" t="s">
        <v>386</v>
      </c>
      <c r="Q583" t="s">
        <v>148</v>
      </c>
      <c r="R583" t="s">
        <v>8659</v>
      </c>
      <c r="S583" t="s">
        <v>8645</v>
      </c>
      <c r="T583" t="b">
        <v>0</v>
      </c>
      <c r="U583" t="b">
        <v>0</v>
      </c>
      <c r="V583">
        <v>1</v>
      </c>
      <c r="W583">
        <v>0</v>
      </c>
      <c r="X583">
        <v>10</v>
      </c>
      <c r="AB583">
        <v>4</v>
      </c>
      <c r="AC583">
        <v>1</v>
      </c>
      <c r="AD583">
        <v>1</v>
      </c>
      <c r="AG583" t="s">
        <v>2828</v>
      </c>
      <c r="AH583" t="s">
        <v>2829</v>
      </c>
    </row>
    <row r="584" spans="1:34" x14ac:dyDescent="0.25">
      <c r="A584">
        <v>3</v>
      </c>
      <c r="B584" t="s">
        <v>623</v>
      </c>
      <c r="C584" t="s">
        <v>627</v>
      </c>
      <c r="D584" t="s">
        <v>624</v>
      </c>
      <c r="E584" t="s">
        <v>625</v>
      </c>
      <c r="F584" t="s">
        <v>629</v>
      </c>
      <c r="G584" t="s">
        <v>11040</v>
      </c>
      <c r="H584" t="s">
        <v>948</v>
      </c>
      <c r="I584" t="s">
        <v>949</v>
      </c>
      <c r="J584">
        <v>2</v>
      </c>
      <c r="L584" t="s">
        <v>899</v>
      </c>
      <c r="M584" t="s">
        <v>950</v>
      </c>
      <c r="N584" t="s">
        <v>951</v>
      </c>
      <c r="O584" t="s">
        <v>2830</v>
      </c>
      <c r="P584" t="s">
        <v>386</v>
      </c>
      <c r="Q584" t="s">
        <v>148</v>
      </c>
      <c r="R584" t="s">
        <v>8659</v>
      </c>
      <c r="S584" t="s">
        <v>8645</v>
      </c>
      <c r="T584" t="b">
        <v>0</v>
      </c>
      <c r="U584" t="b">
        <v>0</v>
      </c>
      <c r="V584">
        <v>2</v>
      </c>
      <c r="W584">
        <v>0</v>
      </c>
      <c r="X584">
        <v>6</v>
      </c>
      <c r="AB584">
        <v>4</v>
      </c>
      <c r="AC584">
        <v>1</v>
      </c>
      <c r="AD584">
        <v>1</v>
      </c>
      <c r="AG584" t="s">
        <v>2831</v>
      </c>
      <c r="AH584" t="s">
        <v>2832</v>
      </c>
    </row>
    <row r="585" spans="1:34" x14ac:dyDescent="0.25">
      <c r="A585">
        <v>3</v>
      </c>
      <c r="B585" t="s">
        <v>623</v>
      </c>
      <c r="C585" t="s">
        <v>627</v>
      </c>
      <c r="D585" t="s">
        <v>624</v>
      </c>
      <c r="E585" t="s">
        <v>625</v>
      </c>
      <c r="F585" t="s">
        <v>629</v>
      </c>
      <c r="G585" t="s">
        <v>11040</v>
      </c>
      <c r="H585" t="s">
        <v>948</v>
      </c>
      <c r="I585" t="s">
        <v>949</v>
      </c>
      <c r="J585">
        <v>2</v>
      </c>
      <c r="L585" t="s">
        <v>899</v>
      </c>
      <c r="M585" t="s">
        <v>950</v>
      </c>
      <c r="N585" t="s">
        <v>951</v>
      </c>
      <c r="O585" t="s">
        <v>2833</v>
      </c>
      <c r="P585" t="s">
        <v>154</v>
      </c>
      <c r="Q585" t="s">
        <v>148</v>
      </c>
      <c r="R585" t="s">
        <v>8659</v>
      </c>
      <c r="S585" t="s">
        <v>8664</v>
      </c>
      <c r="T585" t="b">
        <v>0</v>
      </c>
      <c r="U585" t="b">
        <v>0</v>
      </c>
      <c r="V585">
        <v>1</v>
      </c>
      <c r="W585">
        <v>25</v>
      </c>
      <c r="X585">
        <v>10</v>
      </c>
      <c r="AG585" t="s">
        <v>2816</v>
      </c>
      <c r="AH585" t="s">
        <v>2834</v>
      </c>
    </row>
    <row r="586" spans="1:34" x14ac:dyDescent="0.25">
      <c r="A586">
        <v>3</v>
      </c>
      <c r="B586" t="s">
        <v>623</v>
      </c>
      <c r="C586" t="s">
        <v>627</v>
      </c>
      <c r="D586" t="s">
        <v>624</v>
      </c>
      <c r="E586" t="s">
        <v>625</v>
      </c>
      <c r="F586" t="s">
        <v>629</v>
      </c>
      <c r="G586" t="s">
        <v>11040</v>
      </c>
      <c r="H586" t="s">
        <v>948</v>
      </c>
      <c r="I586" t="s">
        <v>949</v>
      </c>
      <c r="J586">
        <v>2</v>
      </c>
      <c r="L586" t="s">
        <v>899</v>
      </c>
      <c r="M586" t="s">
        <v>950</v>
      </c>
      <c r="N586" t="s">
        <v>951</v>
      </c>
      <c r="O586" t="s">
        <v>2835</v>
      </c>
      <c r="P586" t="s">
        <v>154</v>
      </c>
      <c r="Q586" t="s">
        <v>148</v>
      </c>
      <c r="R586" t="s">
        <v>8659</v>
      </c>
      <c r="S586" t="s">
        <v>8664</v>
      </c>
      <c r="T586" t="b">
        <v>0</v>
      </c>
      <c r="U586" t="b">
        <v>0</v>
      </c>
      <c r="V586">
        <v>2</v>
      </c>
      <c r="W586">
        <v>115</v>
      </c>
      <c r="X586">
        <v>8</v>
      </c>
      <c r="AB586">
        <v>3</v>
      </c>
      <c r="AC586">
        <v>1</v>
      </c>
      <c r="AD586">
        <v>1</v>
      </c>
      <c r="AE586" t="s">
        <v>618</v>
      </c>
      <c r="AG586" t="s">
        <v>2836</v>
      </c>
      <c r="AH586" t="s">
        <v>2837</v>
      </c>
    </row>
    <row r="587" spans="1:34" x14ac:dyDescent="0.25">
      <c r="A587">
        <v>3</v>
      </c>
      <c r="B587" t="s">
        <v>623</v>
      </c>
      <c r="C587" t="s">
        <v>627</v>
      </c>
      <c r="D587" t="s">
        <v>624</v>
      </c>
      <c r="E587" t="s">
        <v>625</v>
      </c>
      <c r="F587" t="s">
        <v>629</v>
      </c>
      <c r="G587" t="s">
        <v>11040</v>
      </c>
      <c r="H587" t="s">
        <v>948</v>
      </c>
      <c r="I587" t="s">
        <v>949</v>
      </c>
      <c r="J587">
        <v>2</v>
      </c>
      <c r="L587" t="s">
        <v>899</v>
      </c>
      <c r="M587" t="s">
        <v>950</v>
      </c>
      <c r="N587" t="s">
        <v>951</v>
      </c>
      <c r="O587" t="s">
        <v>2838</v>
      </c>
      <c r="P587" t="s">
        <v>154</v>
      </c>
      <c r="Q587" t="s">
        <v>148</v>
      </c>
      <c r="R587" t="s">
        <v>8659</v>
      </c>
      <c r="S587" t="s">
        <v>8664</v>
      </c>
      <c r="T587" t="b">
        <v>0</v>
      </c>
      <c r="U587" t="b">
        <v>0</v>
      </c>
      <c r="V587">
        <v>3</v>
      </c>
      <c r="W587">
        <v>115</v>
      </c>
      <c r="X587">
        <v>8</v>
      </c>
      <c r="AB587">
        <v>3</v>
      </c>
      <c r="AC587">
        <v>1</v>
      </c>
      <c r="AD587">
        <v>1</v>
      </c>
      <c r="AE587" t="s">
        <v>618</v>
      </c>
      <c r="AG587" t="s">
        <v>2836</v>
      </c>
      <c r="AH587" t="s">
        <v>2839</v>
      </c>
    </row>
    <row r="588" spans="1:34" x14ac:dyDescent="0.25">
      <c r="A588">
        <v>3</v>
      </c>
      <c r="B588" t="s">
        <v>623</v>
      </c>
      <c r="C588" t="s">
        <v>627</v>
      </c>
      <c r="D588" t="s">
        <v>624</v>
      </c>
      <c r="E588" t="s">
        <v>625</v>
      </c>
      <c r="F588" t="s">
        <v>629</v>
      </c>
      <c r="G588" t="s">
        <v>11040</v>
      </c>
      <c r="H588" t="s">
        <v>948</v>
      </c>
      <c r="I588" t="s">
        <v>949</v>
      </c>
      <c r="J588">
        <v>2</v>
      </c>
      <c r="L588" t="s">
        <v>899</v>
      </c>
      <c r="M588" t="s">
        <v>950</v>
      </c>
      <c r="N588" t="s">
        <v>951</v>
      </c>
      <c r="O588" t="s">
        <v>2840</v>
      </c>
      <c r="P588" t="s">
        <v>154</v>
      </c>
      <c r="Q588" t="s">
        <v>148</v>
      </c>
      <c r="R588" t="s">
        <v>8659</v>
      </c>
      <c r="S588" t="s">
        <v>8664</v>
      </c>
      <c r="T588" t="b">
        <v>0</v>
      </c>
      <c r="U588" t="b">
        <v>0</v>
      </c>
      <c r="V588">
        <v>4</v>
      </c>
      <c r="W588">
        <v>115</v>
      </c>
      <c r="X588">
        <v>8</v>
      </c>
      <c r="AB588">
        <v>3</v>
      </c>
      <c r="AC588">
        <v>1</v>
      </c>
      <c r="AD588">
        <v>1</v>
      </c>
      <c r="AE588" t="s">
        <v>1745</v>
      </c>
      <c r="AG588" t="s">
        <v>2841</v>
      </c>
      <c r="AH588" t="s">
        <v>2842</v>
      </c>
    </row>
    <row r="589" spans="1:34" x14ac:dyDescent="0.25">
      <c r="A589">
        <v>3</v>
      </c>
      <c r="B589" t="s">
        <v>623</v>
      </c>
      <c r="C589" t="s">
        <v>627</v>
      </c>
      <c r="D589" t="s">
        <v>624</v>
      </c>
      <c r="E589" t="s">
        <v>625</v>
      </c>
      <c r="F589" t="s">
        <v>629</v>
      </c>
      <c r="G589" t="s">
        <v>11040</v>
      </c>
      <c r="H589" t="s">
        <v>948</v>
      </c>
      <c r="I589" t="s">
        <v>949</v>
      </c>
      <c r="J589">
        <v>2</v>
      </c>
      <c r="L589" t="s">
        <v>899</v>
      </c>
      <c r="M589" t="s">
        <v>950</v>
      </c>
      <c r="N589" t="s">
        <v>951</v>
      </c>
      <c r="O589" t="s">
        <v>2843</v>
      </c>
      <c r="P589" t="s">
        <v>154</v>
      </c>
      <c r="Q589" t="s">
        <v>148</v>
      </c>
      <c r="R589" t="s">
        <v>8659</v>
      </c>
      <c r="S589" t="s">
        <v>8664</v>
      </c>
      <c r="T589" t="b">
        <v>0</v>
      </c>
      <c r="U589" t="b">
        <v>0</v>
      </c>
      <c r="V589">
        <v>5</v>
      </c>
      <c r="W589">
        <v>120</v>
      </c>
      <c r="X589">
        <v>7</v>
      </c>
      <c r="AB589">
        <v>3</v>
      </c>
      <c r="AC589">
        <v>1</v>
      </c>
      <c r="AD589">
        <v>1</v>
      </c>
      <c r="AE589" t="s">
        <v>610</v>
      </c>
      <c r="AG589" t="s">
        <v>2844</v>
      </c>
      <c r="AH589" t="s">
        <v>2845</v>
      </c>
    </row>
    <row r="590" spans="1:34" x14ac:dyDescent="0.25">
      <c r="A590">
        <v>3</v>
      </c>
      <c r="B590" t="s">
        <v>623</v>
      </c>
      <c r="C590" t="s">
        <v>627</v>
      </c>
      <c r="D590" t="s">
        <v>624</v>
      </c>
      <c r="E590" t="s">
        <v>625</v>
      </c>
      <c r="F590" t="s">
        <v>629</v>
      </c>
      <c r="G590" t="s">
        <v>11040</v>
      </c>
      <c r="H590" t="s">
        <v>948</v>
      </c>
      <c r="I590" t="s">
        <v>949</v>
      </c>
      <c r="J590">
        <v>2</v>
      </c>
      <c r="L590" t="s">
        <v>899</v>
      </c>
      <c r="M590" t="s">
        <v>950</v>
      </c>
      <c r="N590" t="s">
        <v>951</v>
      </c>
      <c r="O590" t="s">
        <v>2846</v>
      </c>
      <c r="P590" t="s">
        <v>1404</v>
      </c>
      <c r="Q590" t="s">
        <v>148</v>
      </c>
      <c r="R590" t="s">
        <v>8659</v>
      </c>
      <c r="S590" t="s">
        <v>149</v>
      </c>
      <c r="T590" t="b">
        <v>0</v>
      </c>
      <c r="U590" t="b">
        <v>0</v>
      </c>
      <c r="V590">
        <v>1</v>
      </c>
      <c r="W590">
        <v>50</v>
      </c>
      <c r="X590">
        <v>7</v>
      </c>
      <c r="AB590">
        <v>2</v>
      </c>
      <c r="AC590">
        <v>1</v>
      </c>
      <c r="AD590">
        <v>1</v>
      </c>
      <c r="AE590" t="s">
        <v>610</v>
      </c>
      <c r="AG590" t="s">
        <v>2847</v>
      </c>
      <c r="AH590" t="s">
        <v>2848</v>
      </c>
    </row>
    <row r="591" spans="1:34" x14ac:dyDescent="0.25">
      <c r="A591">
        <v>3</v>
      </c>
      <c r="B591" t="s">
        <v>623</v>
      </c>
      <c r="C591" t="s">
        <v>627</v>
      </c>
      <c r="D591" t="s">
        <v>624</v>
      </c>
      <c r="E591" t="s">
        <v>625</v>
      </c>
      <c r="F591" t="s">
        <v>629</v>
      </c>
      <c r="G591" t="s">
        <v>11040</v>
      </c>
      <c r="H591" t="s">
        <v>948</v>
      </c>
      <c r="I591" t="s">
        <v>949</v>
      </c>
      <c r="J591">
        <v>2</v>
      </c>
      <c r="L591" t="s">
        <v>899</v>
      </c>
      <c r="M591" t="s">
        <v>950</v>
      </c>
      <c r="N591" t="s">
        <v>951</v>
      </c>
      <c r="O591" t="s">
        <v>2849</v>
      </c>
      <c r="P591" t="s">
        <v>1404</v>
      </c>
      <c r="Q591" t="s">
        <v>148</v>
      </c>
      <c r="R591" t="s">
        <v>8659</v>
      </c>
      <c r="S591" t="s">
        <v>149</v>
      </c>
      <c r="T591" t="b">
        <v>0</v>
      </c>
      <c r="U591" t="b">
        <v>0</v>
      </c>
      <c r="V591">
        <v>2</v>
      </c>
      <c r="W591">
        <v>50</v>
      </c>
      <c r="X591">
        <v>5</v>
      </c>
      <c r="AB591">
        <v>2</v>
      </c>
      <c r="AC591">
        <v>1</v>
      </c>
      <c r="AD591">
        <v>1</v>
      </c>
      <c r="AE591" t="s">
        <v>610</v>
      </c>
      <c r="AG591" t="s">
        <v>2850</v>
      </c>
      <c r="AH591" t="s">
        <v>2851</v>
      </c>
    </row>
    <row r="592" spans="1:34" x14ac:dyDescent="0.25">
      <c r="A592">
        <v>3</v>
      </c>
      <c r="B592" t="s">
        <v>623</v>
      </c>
      <c r="C592" t="s">
        <v>627</v>
      </c>
      <c r="D592" t="s">
        <v>624</v>
      </c>
      <c r="E592" t="s">
        <v>625</v>
      </c>
      <c r="F592" t="s">
        <v>629</v>
      </c>
      <c r="G592" t="s">
        <v>11040</v>
      </c>
      <c r="H592" t="s">
        <v>948</v>
      </c>
      <c r="I592" t="s">
        <v>949</v>
      </c>
      <c r="J592">
        <v>2</v>
      </c>
      <c r="L592" t="s">
        <v>899</v>
      </c>
      <c r="M592" t="s">
        <v>950</v>
      </c>
      <c r="N592" t="s">
        <v>951</v>
      </c>
      <c r="O592" t="s">
        <v>2852</v>
      </c>
      <c r="P592" t="s">
        <v>1404</v>
      </c>
      <c r="Q592" t="s">
        <v>148</v>
      </c>
      <c r="R592" t="s">
        <v>8659</v>
      </c>
      <c r="S592" t="s">
        <v>149</v>
      </c>
      <c r="T592" t="b">
        <v>0</v>
      </c>
      <c r="U592" t="b">
        <v>0</v>
      </c>
      <c r="V592">
        <v>3</v>
      </c>
      <c r="W592">
        <v>45</v>
      </c>
      <c r="X592">
        <v>6</v>
      </c>
      <c r="AB592">
        <v>2</v>
      </c>
      <c r="AC592">
        <v>1</v>
      </c>
      <c r="AD592">
        <v>2</v>
      </c>
      <c r="AE592" t="s">
        <v>1745</v>
      </c>
      <c r="AG592" t="s">
        <v>2853</v>
      </c>
      <c r="AH592" t="s">
        <v>2854</v>
      </c>
    </row>
    <row r="593" spans="1:34" x14ac:dyDescent="0.25">
      <c r="A593">
        <v>3</v>
      </c>
      <c r="B593" t="s">
        <v>623</v>
      </c>
      <c r="C593" t="s">
        <v>627</v>
      </c>
      <c r="D593" t="s">
        <v>624</v>
      </c>
      <c r="E593" t="s">
        <v>625</v>
      </c>
      <c r="F593" t="s">
        <v>629</v>
      </c>
      <c r="G593" t="s">
        <v>11040</v>
      </c>
      <c r="H593" t="s">
        <v>948</v>
      </c>
      <c r="I593" t="s">
        <v>949</v>
      </c>
      <c r="J593">
        <v>2</v>
      </c>
      <c r="L593" t="s">
        <v>899</v>
      </c>
      <c r="M593" t="s">
        <v>950</v>
      </c>
      <c r="N593" t="s">
        <v>951</v>
      </c>
      <c r="O593" t="s">
        <v>2855</v>
      </c>
      <c r="P593" t="s">
        <v>172</v>
      </c>
      <c r="Q593" t="s">
        <v>148</v>
      </c>
      <c r="R593" t="s">
        <v>8659</v>
      </c>
      <c r="S593" t="s">
        <v>8645</v>
      </c>
      <c r="T593" t="b">
        <v>1</v>
      </c>
      <c r="U593" t="b">
        <v>0</v>
      </c>
      <c r="V593">
        <v>1</v>
      </c>
      <c r="W593">
        <v>15</v>
      </c>
      <c r="X593">
        <v>10</v>
      </c>
      <c r="AB593">
        <v>2</v>
      </c>
      <c r="AC593">
        <v>2</v>
      </c>
      <c r="AD593">
        <v>1</v>
      </c>
      <c r="AE593" t="s">
        <v>1745</v>
      </c>
      <c r="AG593" t="s">
        <v>2856</v>
      </c>
      <c r="AH593" t="s">
        <v>2857</v>
      </c>
    </row>
    <row r="594" spans="1:34" x14ac:dyDescent="0.25">
      <c r="A594">
        <v>3</v>
      </c>
      <c r="B594" t="s">
        <v>623</v>
      </c>
      <c r="C594" t="s">
        <v>627</v>
      </c>
      <c r="D594" t="s">
        <v>624</v>
      </c>
      <c r="E594" t="s">
        <v>625</v>
      </c>
      <c r="F594" t="s">
        <v>629</v>
      </c>
      <c r="G594" t="s">
        <v>11040</v>
      </c>
      <c r="H594" t="s">
        <v>948</v>
      </c>
      <c r="I594" t="s">
        <v>949</v>
      </c>
      <c r="J594">
        <v>2</v>
      </c>
      <c r="L594" t="s">
        <v>899</v>
      </c>
      <c r="M594" t="s">
        <v>950</v>
      </c>
      <c r="N594" t="s">
        <v>951</v>
      </c>
      <c r="O594" t="s">
        <v>2858</v>
      </c>
      <c r="P594" t="s">
        <v>172</v>
      </c>
      <c r="Q594" t="s">
        <v>148</v>
      </c>
      <c r="R594" t="s">
        <v>8659</v>
      </c>
      <c r="S594" t="s">
        <v>8645</v>
      </c>
      <c r="T594" t="b">
        <v>1</v>
      </c>
      <c r="U594" t="b">
        <v>0</v>
      </c>
      <c r="V594">
        <v>2</v>
      </c>
      <c r="W594">
        <v>15</v>
      </c>
      <c r="X594">
        <v>10</v>
      </c>
      <c r="AB594">
        <v>2</v>
      </c>
      <c r="AC594">
        <v>2</v>
      </c>
      <c r="AD594">
        <v>1</v>
      </c>
      <c r="AE594" t="s">
        <v>1745</v>
      </c>
      <c r="AG594" t="s">
        <v>2856</v>
      </c>
      <c r="AH594" t="s">
        <v>2859</v>
      </c>
    </row>
    <row r="595" spans="1:34" x14ac:dyDescent="0.25">
      <c r="A595">
        <v>3</v>
      </c>
      <c r="B595" t="s">
        <v>623</v>
      </c>
      <c r="C595" t="s">
        <v>627</v>
      </c>
      <c r="D595" t="s">
        <v>624</v>
      </c>
      <c r="E595" t="s">
        <v>625</v>
      </c>
      <c r="F595" t="s">
        <v>629</v>
      </c>
      <c r="G595" t="s">
        <v>11040</v>
      </c>
      <c r="H595" t="s">
        <v>948</v>
      </c>
      <c r="I595" t="s">
        <v>949</v>
      </c>
      <c r="J595">
        <v>2</v>
      </c>
      <c r="L595" t="s">
        <v>899</v>
      </c>
      <c r="M595" t="s">
        <v>950</v>
      </c>
      <c r="N595" t="s">
        <v>951</v>
      </c>
      <c r="O595" t="s">
        <v>2860</v>
      </c>
      <c r="P595" t="s">
        <v>172</v>
      </c>
      <c r="Q595" t="s">
        <v>148</v>
      </c>
      <c r="R595" t="s">
        <v>8659</v>
      </c>
      <c r="S595" t="s">
        <v>8645</v>
      </c>
      <c r="T595" t="b">
        <v>1</v>
      </c>
      <c r="U595" t="b">
        <v>0</v>
      </c>
      <c r="V595">
        <v>3</v>
      </c>
      <c r="W595">
        <v>15</v>
      </c>
      <c r="X595">
        <v>10</v>
      </c>
      <c r="AB595">
        <v>2</v>
      </c>
      <c r="AC595">
        <v>2</v>
      </c>
      <c r="AD595">
        <v>1</v>
      </c>
      <c r="AE595" t="s">
        <v>1888</v>
      </c>
      <c r="AG595" t="s">
        <v>2861</v>
      </c>
      <c r="AH595" t="s">
        <v>2862</v>
      </c>
    </row>
    <row r="596" spans="1:34" x14ac:dyDescent="0.25">
      <c r="A596">
        <v>3</v>
      </c>
      <c r="B596" t="s">
        <v>623</v>
      </c>
      <c r="C596" t="s">
        <v>627</v>
      </c>
      <c r="D596" t="s">
        <v>624</v>
      </c>
      <c r="E596" t="s">
        <v>625</v>
      </c>
      <c r="F596" t="s">
        <v>629</v>
      </c>
      <c r="G596" t="s">
        <v>11040</v>
      </c>
      <c r="H596" t="s">
        <v>948</v>
      </c>
      <c r="I596" t="s">
        <v>949</v>
      </c>
      <c r="J596">
        <v>2</v>
      </c>
      <c r="L596" t="s">
        <v>899</v>
      </c>
      <c r="M596" t="s">
        <v>950</v>
      </c>
      <c r="N596" t="s">
        <v>951</v>
      </c>
      <c r="O596" t="s">
        <v>2863</v>
      </c>
      <c r="P596" t="s">
        <v>195</v>
      </c>
      <c r="Q596" t="s">
        <v>148</v>
      </c>
      <c r="R596" t="s">
        <v>8490</v>
      </c>
      <c r="S596" t="s">
        <v>8645</v>
      </c>
      <c r="T596" t="b">
        <v>0</v>
      </c>
      <c r="U596" t="b">
        <v>0</v>
      </c>
      <c r="V596">
        <v>1</v>
      </c>
      <c r="W596">
        <v>20</v>
      </c>
      <c r="X596">
        <v>10</v>
      </c>
      <c r="AB596">
        <v>2</v>
      </c>
      <c r="AD596">
        <v>2</v>
      </c>
      <c r="AE596" t="s">
        <v>1745</v>
      </c>
      <c r="AG596" t="s">
        <v>2864</v>
      </c>
      <c r="AH596" t="s">
        <v>2865</v>
      </c>
    </row>
    <row r="597" spans="1:34" x14ac:dyDescent="0.25">
      <c r="A597">
        <v>3</v>
      </c>
      <c r="B597" t="s">
        <v>623</v>
      </c>
      <c r="C597" t="s">
        <v>627</v>
      </c>
      <c r="D597" t="s">
        <v>624</v>
      </c>
      <c r="E597" t="s">
        <v>625</v>
      </c>
      <c r="F597" t="s">
        <v>629</v>
      </c>
      <c r="G597" t="s">
        <v>11040</v>
      </c>
      <c r="H597" t="s">
        <v>948</v>
      </c>
      <c r="I597" t="s">
        <v>949</v>
      </c>
      <c r="J597">
        <v>2</v>
      </c>
      <c r="L597" t="s">
        <v>899</v>
      </c>
      <c r="M597" t="s">
        <v>950</v>
      </c>
      <c r="N597" t="s">
        <v>951</v>
      </c>
      <c r="O597" t="s">
        <v>2866</v>
      </c>
      <c r="P597" t="s">
        <v>195</v>
      </c>
      <c r="Q597" t="s">
        <v>148</v>
      </c>
      <c r="R597" t="s">
        <v>8490</v>
      </c>
      <c r="S597" t="s">
        <v>8645</v>
      </c>
      <c r="T597" t="b">
        <v>0</v>
      </c>
      <c r="U597" t="b">
        <v>0</v>
      </c>
      <c r="V597">
        <v>2</v>
      </c>
      <c r="W597">
        <v>20</v>
      </c>
      <c r="X597">
        <v>12</v>
      </c>
      <c r="AB597">
        <v>2</v>
      </c>
      <c r="AC597">
        <v>2</v>
      </c>
      <c r="AD597">
        <v>2</v>
      </c>
      <c r="AE597" t="s">
        <v>1745</v>
      </c>
      <c r="AG597" t="s">
        <v>2664</v>
      </c>
      <c r="AH597" t="s">
        <v>2867</v>
      </c>
    </row>
    <row r="598" spans="1:34" x14ac:dyDescent="0.25">
      <c r="A598">
        <v>3</v>
      </c>
      <c r="B598" t="s">
        <v>623</v>
      </c>
      <c r="C598" t="s">
        <v>627</v>
      </c>
      <c r="D598" t="s">
        <v>624</v>
      </c>
      <c r="E598" t="s">
        <v>625</v>
      </c>
      <c r="F598" t="s">
        <v>629</v>
      </c>
      <c r="G598" t="s">
        <v>11040</v>
      </c>
      <c r="H598" t="s">
        <v>948</v>
      </c>
      <c r="I598" t="s">
        <v>949</v>
      </c>
      <c r="J598">
        <v>2</v>
      </c>
      <c r="L598" t="s">
        <v>899</v>
      </c>
      <c r="M598" t="s">
        <v>950</v>
      </c>
      <c r="N598" t="s">
        <v>951</v>
      </c>
      <c r="O598" t="s">
        <v>2868</v>
      </c>
      <c r="P598" t="s">
        <v>195</v>
      </c>
      <c r="Q598" t="s">
        <v>148</v>
      </c>
      <c r="R598" t="s">
        <v>8490</v>
      </c>
      <c r="S598" t="s">
        <v>8645</v>
      </c>
      <c r="T598" t="b">
        <v>0</v>
      </c>
      <c r="U598" t="b">
        <v>0</v>
      </c>
      <c r="V598">
        <v>3</v>
      </c>
      <c r="W598">
        <v>20</v>
      </c>
      <c r="X598">
        <v>12</v>
      </c>
      <c r="AB598">
        <v>2</v>
      </c>
      <c r="AC598">
        <v>2</v>
      </c>
      <c r="AD598">
        <v>2</v>
      </c>
      <c r="AE598" t="s">
        <v>1745</v>
      </c>
      <c r="AG598" t="s">
        <v>2664</v>
      </c>
      <c r="AH598" t="s">
        <v>2869</v>
      </c>
    </row>
    <row r="599" spans="1:34" x14ac:dyDescent="0.25">
      <c r="A599">
        <v>3</v>
      </c>
      <c r="B599" t="s">
        <v>623</v>
      </c>
      <c r="C599" t="s">
        <v>627</v>
      </c>
      <c r="D599" t="s">
        <v>624</v>
      </c>
      <c r="E599" t="s">
        <v>625</v>
      </c>
      <c r="F599" t="s">
        <v>629</v>
      </c>
      <c r="G599" t="s">
        <v>11040</v>
      </c>
      <c r="H599" t="s">
        <v>948</v>
      </c>
      <c r="I599" t="s">
        <v>949</v>
      </c>
      <c r="J599">
        <v>2</v>
      </c>
      <c r="L599" t="s">
        <v>899</v>
      </c>
      <c r="M599" t="s">
        <v>950</v>
      </c>
      <c r="N599" t="s">
        <v>951</v>
      </c>
      <c r="O599" t="s">
        <v>2870</v>
      </c>
      <c r="P599" t="s">
        <v>214</v>
      </c>
      <c r="Q599" t="s">
        <v>8650</v>
      </c>
      <c r="R599" t="s">
        <v>8637</v>
      </c>
      <c r="S599" t="s">
        <v>8643</v>
      </c>
      <c r="T599" t="b">
        <v>0</v>
      </c>
      <c r="U599" t="b">
        <v>0</v>
      </c>
      <c r="V599">
        <v>1</v>
      </c>
      <c r="W599">
        <v>42.5</v>
      </c>
      <c r="X599">
        <v>12</v>
      </c>
      <c r="AB599">
        <v>2</v>
      </c>
      <c r="AC599">
        <v>1</v>
      </c>
      <c r="AD599">
        <v>2</v>
      </c>
      <c r="AE599" t="s">
        <v>1745</v>
      </c>
      <c r="AG599" t="s">
        <v>2871</v>
      </c>
      <c r="AH599" t="s">
        <v>2872</v>
      </c>
    </row>
    <row r="600" spans="1:34" x14ac:dyDescent="0.25">
      <c r="A600">
        <v>3</v>
      </c>
      <c r="B600" t="s">
        <v>623</v>
      </c>
      <c r="C600" t="s">
        <v>627</v>
      </c>
      <c r="D600" t="s">
        <v>624</v>
      </c>
      <c r="E600" t="s">
        <v>625</v>
      </c>
      <c r="F600" t="s">
        <v>629</v>
      </c>
      <c r="G600" t="s">
        <v>11040</v>
      </c>
      <c r="H600" t="s">
        <v>948</v>
      </c>
      <c r="I600" t="s">
        <v>949</v>
      </c>
      <c r="J600">
        <v>2</v>
      </c>
      <c r="L600" t="s">
        <v>899</v>
      </c>
      <c r="M600" t="s">
        <v>950</v>
      </c>
      <c r="N600" t="s">
        <v>951</v>
      </c>
      <c r="O600" t="s">
        <v>2873</v>
      </c>
      <c r="P600" t="s">
        <v>214</v>
      </c>
      <c r="Q600" t="s">
        <v>8650</v>
      </c>
      <c r="R600" t="s">
        <v>8637</v>
      </c>
      <c r="S600" t="s">
        <v>8643</v>
      </c>
      <c r="T600" t="b">
        <v>0</v>
      </c>
      <c r="U600" t="b">
        <v>0</v>
      </c>
      <c r="V600">
        <v>2</v>
      </c>
      <c r="W600">
        <v>42.5</v>
      </c>
      <c r="X600">
        <v>9</v>
      </c>
      <c r="AB600">
        <v>2</v>
      </c>
      <c r="AC600">
        <v>1</v>
      </c>
      <c r="AD600">
        <v>2</v>
      </c>
      <c r="AE600" t="s">
        <v>610</v>
      </c>
      <c r="AG600" t="s">
        <v>2874</v>
      </c>
      <c r="AH600" t="s">
        <v>2875</v>
      </c>
    </row>
    <row r="601" spans="1:34" x14ac:dyDescent="0.25">
      <c r="A601">
        <v>3</v>
      </c>
      <c r="B601" t="s">
        <v>623</v>
      </c>
      <c r="C601" t="s">
        <v>627</v>
      </c>
      <c r="D601" t="s">
        <v>624</v>
      </c>
      <c r="E601" t="s">
        <v>625</v>
      </c>
      <c r="F601" t="s">
        <v>629</v>
      </c>
      <c r="G601" t="s">
        <v>11040</v>
      </c>
      <c r="H601" t="s">
        <v>948</v>
      </c>
      <c r="I601" t="s">
        <v>949</v>
      </c>
      <c r="J601">
        <v>2</v>
      </c>
      <c r="L601" t="s">
        <v>899</v>
      </c>
      <c r="M601" t="s">
        <v>950</v>
      </c>
      <c r="N601" t="s">
        <v>951</v>
      </c>
      <c r="O601" t="s">
        <v>2876</v>
      </c>
      <c r="P601" t="s">
        <v>214</v>
      </c>
      <c r="Q601" t="s">
        <v>8650</v>
      </c>
      <c r="R601" t="s">
        <v>8637</v>
      </c>
      <c r="S601" t="s">
        <v>8643</v>
      </c>
      <c r="T601" t="b">
        <v>0</v>
      </c>
      <c r="U601" t="b">
        <v>0</v>
      </c>
      <c r="V601">
        <v>3</v>
      </c>
      <c r="W601">
        <v>42.5</v>
      </c>
      <c r="X601">
        <v>9</v>
      </c>
      <c r="AB601">
        <v>2</v>
      </c>
      <c r="AC601">
        <v>1</v>
      </c>
      <c r="AD601">
        <v>2</v>
      </c>
      <c r="AE601" t="s">
        <v>1646</v>
      </c>
      <c r="AG601" t="s">
        <v>2877</v>
      </c>
      <c r="AH601" t="s">
        <v>2878</v>
      </c>
    </row>
    <row r="602" spans="1:34" x14ac:dyDescent="0.25">
      <c r="A602">
        <v>3</v>
      </c>
      <c r="B602" t="s">
        <v>623</v>
      </c>
      <c r="C602" t="s">
        <v>627</v>
      </c>
      <c r="D602" t="s">
        <v>624</v>
      </c>
      <c r="E602" t="s">
        <v>625</v>
      </c>
      <c r="F602" t="s">
        <v>629</v>
      </c>
      <c r="G602" t="s">
        <v>11040</v>
      </c>
      <c r="H602" t="s">
        <v>948</v>
      </c>
      <c r="I602" t="s">
        <v>949</v>
      </c>
      <c r="J602">
        <v>2</v>
      </c>
      <c r="L602" t="s">
        <v>899</v>
      </c>
      <c r="M602" t="s">
        <v>950</v>
      </c>
      <c r="N602" t="s">
        <v>951</v>
      </c>
      <c r="O602" t="s">
        <v>2879</v>
      </c>
      <c r="P602" t="s">
        <v>217</v>
      </c>
      <c r="Q602" t="s">
        <v>8650</v>
      </c>
      <c r="R602" t="s">
        <v>8637</v>
      </c>
      <c r="S602" t="s">
        <v>8645</v>
      </c>
      <c r="T602" t="b">
        <v>1</v>
      </c>
      <c r="U602" t="b">
        <v>0</v>
      </c>
      <c r="V602">
        <v>1</v>
      </c>
      <c r="W602">
        <v>12.5</v>
      </c>
      <c r="X602">
        <v>9</v>
      </c>
      <c r="AB602">
        <v>3</v>
      </c>
      <c r="AC602">
        <v>1</v>
      </c>
      <c r="AD602">
        <v>2</v>
      </c>
      <c r="AE602" t="s">
        <v>1745</v>
      </c>
      <c r="AF602" t="s">
        <v>2880</v>
      </c>
      <c r="AG602" t="s">
        <v>2881</v>
      </c>
      <c r="AH602" t="s">
        <v>2882</v>
      </c>
    </row>
    <row r="603" spans="1:34" x14ac:dyDescent="0.25">
      <c r="A603">
        <v>3</v>
      </c>
      <c r="B603" t="s">
        <v>623</v>
      </c>
      <c r="C603" t="s">
        <v>627</v>
      </c>
      <c r="D603" t="s">
        <v>624</v>
      </c>
      <c r="E603" t="s">
        <v>625</v>
      </c>
      <c r="F603" t="s">
        <v>629</v>
      </c>
      <c r="G603" t="s">
        <v>11040</v>
      </c>
      <c r="H603" t="s">
        <v>948</v>
      </c>
      <c r="I603" t="s">
        <v>949</v>
      </c>
      <c r="J603">
        <v>2</v>
      </c>
      <c r="L603" t="s">
        <v>899</v>
      </c>
      <c r="M603" t="s">
        <v>950</v>
      </c>
      <c r="N603" t="s">
        <v>951</v>
      </c>
      <c r="O603" t="s">
        <v>2883</v>
      </c>
      <c r="P603" t="s">
        <v>217</v>
      </c>
      <c r="Q603" t="s">
        <v>8650</v>
      </c>
      <c r="R603" t="s">
        <v>8637</v>
      </c>
      <c r="S603" t="s">
        <v>8645</v>
      </c>
      <c r="T603" t="b">
        <v>1</v>
      </c>
      <c r="U603" t="b">
        <v>0</v>
      </c>
      <c r="V603">
        <v>2</v>
      </c>
      <c r="W603">
        <v>12.5</v>
      </c>
      <c r="X603">
        <v>5</v>
      </c>
      <c r="AB603">
        <v>3</v>
      </c>
      <c r="AC603">
        <v>1</v>
      </c>
      <c r="AD603">
        <v>2</v>
      </c>
      <c r="AE603" t="s">
        <v>1745</v>
      </c>
      <c r="AF603" t="s">
        <v>2880</v>
      </c>
      <c r="AG603" t="s">
        <v>2881</v>
      </c>
      <c r="AH603" t="s">
        <v>2884</v>
      </c>
    </row>
    <row r="604" spans="1:34" x14ac:dyDescent="0.25">
      <c r="A604">
        <v>3</v>
      </c>
      <c r="B604" t="s">
        <v>623</v>
      </c>
      <c r="C604" t="s">
        <v>627</v>
      </c>
      <c r="D604" t="s">
        <v>624</v>
      </c>
      <c r="E604" t="s">
        <v>625</v>
      </c>
      <c r="F604" t="s">
        <v>629</v>
      </c>
      <c r="G604" t="s">
        <v>11040</v>
      </c>
      <c r="H604" t="s">
        <v>948</v>
      </c>
      <c r="I604" t="s">
        <v>949</v>
      </c>
      <c r="J604">
        <v>2</v>
      </c>
      <c r="L604" t="s">
        <v>899</v>
      </c>
      <c r="M604" t="s">
        <v>950</v>
      </c>
      <c r="N604" t="s">
        <v>951</v>
      </c>
      <c r="O604" t="s">
        <v>2885</v>
      </c>
      <c r="P604" t="s">
        <v>217</v>
      </c>
      <c r="Q604" t="s">
        <v>8650</v>
      </c>
      <c r="R604" t="s">
        <v>8637</v>
      </c>
      <c r="S604" t="s">
        <v>8645</v>
      </c>
      <c r="T604" t="b">
        <v>1</v>
      </c>
      <c r="U604" t="b">
        <v>0</v>
      </c>
      <c r="V604">
        <v>3</v>
      </c>
      <c r="W604">
        <v>12.5</v>
      </c>
      <c r="X604">
        <v>9</v>
      </c>
      <c r="AB604">
        <v>3</v>
      </c>
      <c r="AC604">
        <v>1</v>
      </c>
      <c r="AD604">
        <v>2</v>
      </c>
      <c r="AE604" t="s">
        <v>1745</v>
      </c>
      <c r="AF604" t="s">
        <v>2886</v>
      </c>
      <c r="AG604" t="s">
        <v>2881</v>
      </c>
      <c r="AH604" t="s">
        <v>2887</v>
      </c>
    </row>
    <row r="605" spans="1:34" x14ac:dyDescent="0.25">
      <c r="A605">
        <v>3</v>
      </c>
      <c r="B605" t="s">
        <v>623</v>
      </c>
      <c r="C605" t="s">
        <v>627</v>
      </c>
      <c r="D605" t="s">
        <v>624</v>
      </c>
      <c r="E605" t="s">
        <v>625</v>
      </c>
      <c r="F605" t="s">
        <v>629</v>
      </c>
      <c r="G605" t="s">
        <v>11040</v>
      </c>
      <c r="H605" t="s">
        <v>948</v>
      </c>
      <c r="I605" t="s">
        <v>949</v>
      </c>
      <c r="J605">
        <v>2</v>
      </c>
      <c r="L605" t="s">
        <v>899</v>
      </c>
      <c r="M605" t="s">
        <v>950</v>
      </c>
      <c r="N605" t="s">
        <v>951</v>
      </c>
      <c r="O605" t="s">
        <v>2888</v>
      </c>
      <c r="P605" t="s">
        <v>217</v>
      </c>
      <c r="Q605" t="s">
        <v>8650</v>
      </c>
      <c r="R605" t="s">
        <v>8637</v>
      </c>
      <c r="S605" t="s">
        <v>8645</v>
      </c>
      <c r="T605" t="b">
        <v>1</v>
      </c>
      <c r="U605" t="b">
        <v>0</v>
      </c>
      <c r="V605">
        <v>4</v>
      </c>
      <c r="W605">
        <v>12.5</v>
      </c>
      <c r="X605">
        <v>3</v>
      </c>
      <c r="AB605">
        <v>3</v>
      </c>
      <c r="AC605">
        <v>1</v>
      </c>
      <c r="AD605">
        <v>2</v>
      </c>
      <c r="AE605" t="s">
        <v>1745</v>
      </c>
      <c r="AF605" t="s">
        <v>2886</v>
      </c>
      <c r="AG605" t="s">
        <v>2881</v>
      </c>
      <c r="AH605" t="s">
        <v>2889</v>
      </c>
    </row>
    <row r="606" spans="1:34" x14ac:dyDescent="0.25">
      <c r="A606">
        <v>3</v>
      </c>
      <c r="B606" t="s">
        <v>623</v>
      </c>
      <c r="C606" t="s">
        <v>627</v>
      </c>
      <c r="D606" t="s">
        <v>624</v>
      </c>
      <c r="E606" t="s">
        <v>625</v>
      </c>
      <c r="F606" t="s">
        <v>629</v>
      </c>
      <c r="G606" t="s">
        <v>11040</v>
      </c>
      <c r="H606" t="s">
        <v>948</v>
      </c>
      <c r="I606" t="s">
        <v>949</v>
      </c>
      <c r="J606">
        <v>2</v>
      </c>
      <c r="L606" t="s">
        <v>899</v>
      </c>
      <c r="M606" t="s">
        <v>950</v>
      </c>
      <c r="N606" t="s">
        <v>951</v>
      </c>
      <c r="O606" t="s">
        <v>2890</v>
      </c>
      <c r="P606" t="s">
        <v>217</v>
      </c>
      <c r="Q606" t="s">
        <v>8650</v>
      </c>
      <c r="R606" t="s">
        <v>8637</v>
      </c>
      <c r="S606" t="s">
        <v>8645</v>
      </c>
      <c r="T606" t="b">
        <v>1</v>
      </c>
      <c r="U606" t="b">
        <v>0</v>
      </c>
      <c r="V606">
        <v>5</v>
      </c>
      <c r="W606">
        <v>12.5</v>
      </c>
      <c r="X606">
        <v>6</v>
      </c>
      <c r="AB606">
        <v>3</v>
      </c>
      <c r="AC606">
        <v>1</v>
      </c>
      <c r="AD606">
        <v>2</v>
      </c>
      <c r="AE606" t="s">
        <v>1888</v>
      </c>
      <c r="AF606" t="s">
        <v>2891</v>
      </c>
      <c r="AG606" t="s">
        <v>2892</v>
      </c>
      <c r="AH606" t="s">
        <v>2893</v>
      </c>
    </row>
    <row r="607" spans="1:34" x14ac:dyDescent="0.25">
      <c r="A607">
        <v>3</v>
      </c>
      <c r="B607" t="s">
        <v>623</v>
      </c>
      <c r="C607" t="s">
        <v>627</v>
      </c>
      <c r="D607" t="s">
        <v>624</v>
      </c>
      <c r="E607" t="s">
        <v>625</v>
      </c>
      <c r="F607" t="s">
        <v>629</v>
      </c>
      <c r="G607" t="s">
        <v>11040</v>
      </c>
      <c r="H607" t="s">
        <v>948</v>
      </c>
      <c r="I607" t="s">
        <v>949</v>
      </c>
      <c r="J607">
        <v>2</v>
      </c>
      <c r="L607" t="s">
        <v>899</v>
      </c>
      <c r="M607" t="s">
        <v>950</v>
      </c>
      <c r="N607" t="s">
        <v>951</v>
      </c>
      <c r="O607" t="s">
        <v>2894</v>
      </c>
      <c r="P607" t="s">
        <v>217</v>
      </c>
      <c r="Q607" t="s">
        <v>8650</v>
      </c>
      <c r="R607" t="s">
        <v>8637</v>
      </c>
      <c r="S607" t="s">
        <v>8645</v>
      </c>
      <c r="T607" t="b">
        <v>1</v>
      </c>
      <c r="U607" t="b">
        <v>0</v>
      </c>
      <c r="V607">
        <v>6</v>
      </c>
      <c r="W607">
        <v>12.5</v>
      </c>
      <c r="X607">
        <v>4</v>
      </c>
      <c r="AB607">
        <v>3</v>
      </c>
      <c r="AC607">
        <v>1</v>
      </c>
      <c r="AD607">
        <v>2</v>
      </c>
      <c r="AE607" t="s">
        <v>1888</v>
      </c>
      <c r="AF607" t="s">
        <v>2891</v>
      </c>
      <c r="AG607" t="s">
        <v>2892</v>
      </c>
      <c r="AH607" t="s">
        <v>2895</v>
      </c>
    </row>
    <row r="608" spans="1:34" x14ac:dyDescent="0.25">
      <c r="A608">
        <v>3</v>
      </c>
      <c r="B608" t="s">
        <v>623</v>
      </c>
      <c r="C608" t="s">
        <v>627</v>
      </c>
      <c r="D608" t="s">
        <v>624</v>
      </c>
      <c r="E608" t="s">
        <v>625</v>
      </c>
      <c r="F608" t="s">
        <v>629</v>
      </c>
      <c r="G608" t="s">
        <v>11040</v>
      </c>
      <c r="H608" t="s">
        <v>948</v>
      </c>
      <c r="I608" t="s">
        <v>949</v>
      </c>
      <c r="J608">
        <v>2</v>
      </c>
      <c r="L608" t="s">
        <v>899</v>
      </c>
      <c r="M608" t="s">
        <v>950</v>
      </c>
      <c r="N608" t="s">
        <v>951</v>
      </c>
      <c r="O608" t="s">
        <v>2896</v>
      </c>
      <c r="P608" t="s">
        <v>1534</v>
      </c>
      <c r="Q608" t="s">
        <v>2</v>
      </c>
      <c r="R608" t="s">
        <v>2</v>
      </c>
      <c r="S608" t="s">
        <v>8646</v>
      </c>
      <c r="T608" t="b">
        <v>0</v>
      </c>
      <c r="U608" t="b">
        <v>1</v>
      </c>
      <c r="V608">
        <v>1</v>
      </c>
      <c r="W608">
        <v>150</v>
      </c>
      <c r="Y608">
        <v>75</v>
      </c>
      <c r="AH608" t="s">
        <v>2897</v>
      </c>
    </row>
    <row r="609" spans="1:34" x14ac:dyDescent="0.25">
      <c r="A609">
        <v>3</v>
      </c>
      <c r="B609" t="s">
        <v>623</v>
      </c>
      <c r="C609" t="s">
        <v>627</v>
      </c>
      <c r="D609" t="s">
        <v>624</v>
      </c>
      <c r="E609" t="s">
        <v>625</v>
      </c>
      <c r="F609" t="s">
        <v>629</v>
      </c>
      <c r="G609" t="s">
        <v>11040</v>
      </c>
      <c r="H609" t="s">
        <v>948</v>
      </c>
      <c r="I609" t="s">
        <v>949</v>
      </c>
      <c r="J609">
        <v>2</v>
      </c>
      <c r="L609" t="s">
        <v>899</v>
      </c>
      <c r="M609" t="s">
        <v>950</v>
      </c>
      <c r="N609" t="s">
        <v>951</v>
      </c>
      <c r="O609" t="s">
        <v>2898</v>
      </c>
      <c r="P609" t="s">
        <v>1534</v>
      </c>
      <c r="Q609" t="s">
        <v>2</v>
      </c>
      <c r="R609" t="s">
        <v>2</v>
      </c>
      <c r="S609" t="s">
        <v>8646</v>
      </c>
      <c r="T609" t="b">
        <v>0</v>
      </c>
      <c r="U609" t="b">
        <v>1</v>
      </c>
      <c r="V609">
        <v>2</v>
      </c>
      <c r="W609">
        <v>150</v>
      </c>
      <c r="Y609">
        <v>70.199999999999989</v>
      </c>
      <c r="AG609" t="s">
        <v>2899</v>
      </c>
      <c r="AH609" t="s">
        <v>951</v>
      </c>
    </row>
    <row r="610" spans="1:34" x14ac:dyDescent="0.25">
      <c r="A610">
        <v>3</v>
      </c>
      <c r="B610" t="s">
        <v>623</v>
      </c>
      <c r="C610" t="s">
        <v>627</v>
      </c>
      <c r="D610" t="s">
        <v>624</v>
      </c>
      <c r="E610" t="s">
        <v>625</v>
      </c>
      <c r="F610" t="s">
        <v>629</v>
      </c>
      <c r="G610" t="s">
        <v>11040</v>
      </c>
      <c r="H610" t="s">
        <v>952</v>
      </c>
      <c r="I610" t="s">
        <v>953</v>
      </c>
      <c r="J610">
        <v>3</v>
      </c>
      <c r="L610" t="s">
        <v>904</v>
      </c>
      <c r="M610" t="s">
        <v>954</v>
      </c>
      <c r="N610" t="s">
        <v>955</v>
      </c>
      <c r="O610" t="s">
        <v>2900</v>
      </c>
      <c r="P610" t="s">
        <v>368</v>
      </c>
      <c r="Q610" t="s">
        <v>357</v>
      </c>
      <c r="R610" t="s">
        <v>357</v>
      </c>
      <c r="S610" t="s">
        <v>8645</v>
      </c>
      <c r="T610" t="b">
        <v>0</v>
      </c>
      <c r="U610" t="b">
        <v>1</v>
      </c>
      <c r="V610">
        <v>1</v>
      </c>
      <c r="Y610">
        <v>300</v>
      </c>
      <c r="Z610">
        <v>1.1000000000000001</v>
      </c>
      <c r="AA610" t="s">
        <v>2238</v>
      </c>
      <c r="AG610" t="s">
        <v>2901</v>
      </c>
      <c r="AH610" t="s">
        <v>954</v>
      </c>
    </row>
    <row r="611" spans="1:34" x14ac:dyDescent="0.25">
      <c r="A611">
        <v>3</v>
      </c>
      <c r="B611" t="s">
        <v>623</v>
      </c>
      <c r="C611" t="s">
        <v>627</v>
      </c>
      <c r="D611" t="s">
        <v>624</v>
      </c>
      <c r="E611" t="s">
        <v>625</v>
      </c>
      <c r="F611" t="s">
        <v>629</v>
      </c>
      <c r="G611" t="s">
        <v>11040</v>
      </c>
      <c r="H611" t="s">
        <v>952</v>
      </c>
      <c r="I611" t="s">
        <v>953</v>
      </c>
      <c r="J611">
        <v>3</v>
      </c>
      <c r="L611" t="s">
        <v>904</v>
      </c>
      <c r="M611" t="s">
        <v>954</v>
      </c>
      <c r="N611" t="s">
        <v>955</v>
      </c>
      <c r="O611" t="s">
        <v>2902</v>
      </c>
      <c r="P611" t="s">
        <v>73</v>
      </c>
      <c r="Q611" t="s">
        <v>25</v>
      </c>
      <c r="R611" t="s">
        <v>25</v>
      </c>
      <c r="S611" t="s">
        <v>8646</v>
      </c>
      <c r="T611" t="b">
        <v>0</v>
      </c>
      <c r="U611" t="b">
        <v>0</v>
      </c>
      <c r="V611">
        <v>1</v>
      </c>
      <c r="W611">
        <v>15</v>
      </c>
      <c r="X611">
        <v>12</v>
      </c>
      <c r="AG611" t="s">
        <v>2816</v>
      </c>
      <c r="AH611" t="s">
        <v>2903</v>
      </c>
    </row>
    <row r="612" spans="1:34" x14ac:dyDescent="0.25">
      <c r="A612">
        <v>3</v>
      </c>
      <c r="B612" t="s">
        <v>623</v>
      </c>
      <c r="C612" t="s">
        <v>627</v>
      </c>
      <c r="D612" t="s">
        <v>624</v>
      </c>
      <c r="E612" t="s">
        <v>625</v>
      </c>
      <c r="F612" t="s">
        <v>629</v>
      </c>
      <c r="G612" t="s">
        <v>11040</v>
      </c>
      <c r="H612" t="s">
        <v>952</v>
      </c>
      <c r="I612" t="s">
        <v>953</v>
      </c>
      <c r="J612">
        <v>3</v>
      </c>
      <c r="L612" t="s">
        <v>904</v>
      </c>
      <c r="M612" t="s">
        <v>954</v>
      </c>
      <c r="N612" t="s">
        <v>955</v>
      </c>
      <c r="O612" t="s">
        <v>2904</v>
      </c>
      <c r="P612" t="s">
        <v>411</v>
      </c>
      <c r="Q612" t="s">
        <v>272</v>
      </c>
      <c r="R612" t="s">
        <v>8666</v>
      </c>
      <c r="S612" t="s">
        <v>8645</v>
      </c>
      <c r="T612" t="b">
        <v>0</v>
      </c>
      <c r="U612" t="b">
        <v>0</v>
      </c>
      <c r="V612">
        <v>1</v>
      </c>
      <c r="W612">
        <v>15</v>
      </c>
      <c r="X612">
        <v>12</v>
      </c>
      <c r="AG612" t="s">
        <v>2905</v>
      </c>
      <c r="AH612" t="s">
        <v>2906</v>
      </c>
    </row>
    <row r="613" spans="1:34" x14ac:dyDescent="0.25">
      <c r="A613">
        <v>3</v>
      </c>
      <c r="B613" t="s">
        <v>623</v>
      </c>
      <c r="C613" t="s">
        <v>627</v>
      </c>
      <c r="D613" t="s">
        <v>624</v>
      </c>
      <c r="E613" t="s">
        <v>625</v>
      </c>
      <c r="F613" t="s">
        <v>629</v>
      </c>
      <c r="G613" t="s">
        <v>11040</v>
      </c>
      <c r="H613" t="s">
        <v>952</v>
      </c>
      <c r="I613" t="s">
        <v>953</v>
      </c>
      <c r="J613">
        <v>3</v>
      </c>
      <c r="L613" t="s">
        <v>904</v>
      </c>
      <c r="M613" t="s">
        <v>954</v>
      </c>
      <c r="N613" t="s">
        <v>955</v>
      </c>
      <c r="O613" t="s">
        <v>2907</v>
      </c>
      <c r="P613" t="s">
        <v>411</v>
      </c>
      <c r="Q613" t="s">
        <v>272</v>
      </c>
      <c r="R613" t="s">
        <v>8666</v>
      </c>
      <c r="S613" t="s">
        <v>8645</v>
      </c>
      <c r="T613" t="b">
        <v>0</v>
      </c>
      <c r="U613" t="b">
        <v>0</v>
      </c>
      <c r="V613">
        <v>2</v>
      </c>
      <c r="W613">
        <v>15</v>
      </c>
      <c r="X613">
        <v>12</v>
      </c>
      <c r="AG613" t="s">
        <v>2905</v>
      </c>
      <c r="AH613" t="s">
        <v>2908</v>
      </c>
    </row>
    <row r="614" spans="1:34" x14ac:dyDescent="0.25">
      <c r="A614">
        <v>3</v>
      </c>
      <c r="B614" t="s">
        <v>623</v>
      </c>
      <c r="C614" t="s">
        <v>627</v>
      </c>
      <c r="D614" t="s">
        <v>624</v>
      </c>
      <c r="E614" t="s">
        <v>625</v>
      </c>
      <c r="F614" t="s">
        <v>629</v>
      </c>
      <c r="G614" t="s">
        <v>11040</v>
      </c>
      <c r="H614" t="s">
        <v>952</v>
      </c>
      <c r="I614" t="s">
        <v>953</v>
      </c>
      <c r="J614">
        <v>3</v>
      </c>
      <c r="L614" t="s">
        <v>904</v>
      </c>
      <c r="M614" t="s">
        <v>954</v>
      </c>
      <c r="N614" t="s">
        <v>955</v>
      </c>
      <c r="O614" t="s">
        <v>2909</v>
      </c>
      <c r="P614" t="s">
        <v>73</v>
      </c>
      <c r="Q614" t="s">
        <v>25</v>
      </c>
      <c r="R614" t="s">
        <v>25</v>
      </c>
      <c r="S614" t="s">
        <v>8646</v>
      </c>
      <c r="T614" t="b">
        <v>0</v>
      </c>
      <c r="U614" t="b">
        <v>0</v>
      </c>
      <c r="V614">
        <v>2</v>
      </c>
      <c r="W614">
        <v>15</v>
      </c>
      <c r="X614">
        <v>12</v>
      </c>
      <c r="AH614" t="s">
        <v>2910</v>
      </c>
    </row>
    <row r="615" spans="1:34" x14ac:dyDescent="0.25">
      <c r="A615">
        <v>3</v>
      </c>
      <c r="B615" t="s">
        <v>623</v>
      </c>
      <c r="C615" t="s">
        <v>627</v>
      </c>
      <c r="D615" t="s">
        <v>624</v>
      </c>
      <c r="E615" t="s">
        <v>625</v>
      </c>
      <c r="F615" t="s">
        <v>629</v>
      </c>
      <c r="G615" t="s">
        <v>11040</v>
      </c>
      <c r="H615" t="s">
        <v>952</v>
      </c>
      <c r="I615" t="s">
        <v>953</v>
      </c>
      <c r="J615">
        <v>3</v>
      </c>
      <c r="L615" t="s">
        <v>904</v>
      </c>
      <c r="M615" t="s">
        <v>954</v>
      </c>
      <c r="N615" t="s">
        <v>955</v>
      </c>
      <c r="O615" t="s">
        <v>2911</v>
      </c>
      <c r="P615" t="s">
        <v>15</v>
      </c>
      <c r="Q615" t="s">
        <v>2</v>
      </c>
      <c r="R615" t="s">
        <v>2</v>
      </c>
      <c r="S615" t="s">
        <v>8646</v>
      </c>
      <c r="T615" t="b">
        <v>1</v>
      </c>
      <c r="U615" t="b">
        <v>1</v>
      </c>
      <c r="V615">
        <v>1</v>
      </c>
      <c r="W615">
        <v>60</v>
      </c>
      <c r="Y615">
        <v>60</v>
      </c>
      <c r="AF615" t="s">
        <v>2912</v>
      </c>
      <c r="AG615" t="s">
        <v>2913</v>
      </c>
      <c r="AH615" t="s">
        <v>2914</v>
      </c>
    </row>
    <row r="616" spans="1:34" x14ac:dyDescent="0.25">
      <c r="A616">
        <v>3</v>
      </c>
      <c r="B616" t="s">
        <v>623</v>
      </c>
      <c r="C616" t="s">
        <v>627</v>
      </c>
      <c r="D616" t="s">
        <v>624</v>
      </c>
      <c r="E616" t="s">
        <v>625</v>
      </c>
      <c r="F616" t="s">
        <v>629</v>
      </c>
      <c r="G616" t="s">
        <v>11040</v>
      </c>
      <c r="H616" t="s">
        <v>952</v>
      </c>
      <c r="I616" t="s">
        <v>953</v>
      </c>
      <c r="J616">
        <v>3</v>
      </c>
      <c r="L616" t="s">
        <v>904</v>
      </c>
      <c r="M616" t="s">
        <v>954</v>
      </c>
      <c r="N616" t="s">
        <v>955</v>
      </c>
      <c r="O616" t="s">
        <v>2915</v>
      </c>
      <c r="P616" t="s">
        <v>15</v>
      </c>
      <c r="Q616" t="s">
        <v>2</v>
      </c>
      <c r="R616" t="s">
        <v>2</v>
      </c>
      <c r="S616" t="s">
        <v>8646</v>
      </c>
      <c r="T616" t="b">
        <v>1</v>
      </c>
      <c r="U616" t="b">
        <v>1</v>
      </c>
      <c r="V616">
        <v>2</v>
      </c>
      <c r="W616">
        <v>60</v>
      </c>
      <c r="Y616">
        <v>60</v>
      </c>
      <c r="AF616" t="s">
        <v>2912</v>
      </c>
      <c r="AG616" t="s">
        <v>2913</v>
      </c>
      <c r="AH616" t="s">
        <v>2916</v>
      </c>
    </row>
    <row r="617" spans="1:34" x14ac:dyDescent="0.25">
      <c r="A617">
        <v>3</v>
      </c>
      <c r="B617" t="s">
        <v>623</v>
      </c>
      <c r="C617" t="s">
        <v>627</v>
      </c>
      <c r="D617" t="s">
        <v>624</v>
      </c>
      <c r="E617" t="s">
        <v>625</v>
      </c>
      <c r="F617" t="s">
        <v>629</v>
      </c>
      <c r="G617" t="s">
        <v>11040</v>
      </c>
      <c r="H617" t="s">
        <v>952</v>
      </c>
      <c r="I617" t="s">
        <v>953</v>
      </c>
      <c r="J617">
        <v>3</v>
      </c>
      <c r="L617" t="s">
        <v>904</v>
      </c>
      <c r="M617" t="s">
        <v>954</v>
      </c>
      <c r="N617" t="s">
        <v>955</v>
      </c>
      <c r="O617" t="s">
        <v>2917</v>
      </c>
      <c r="P617" t="s">
        <v>15</v>
      </c>
      <c r="Q617" t="s">
        <v>2</v>
      </c>
      <c r="R617" t="s">
        <v>2</v>
      </c>
      <c r="S617" t="s">
        <v>8646</v>
      </c>
      <c r="T617" t="b">
        <v>1</v>
      </c>
      <c r="U617" t="b">
        <v>1</v>
      </c>
      <c r="V617">
        <v>3</v>
      </c>
      <c r="W617">
        <v>60</v>
      </c>
      <c r="Y617">
        <v>60</v>
      </c>
      <c r="AF617" t="s">
        <v>2918</v>
      </c>
      <c r="AG617" t="s">
        <v>2913</v>
      </c>
      <c r="AH617" t="s">
        <v>2919</v>
      </c>
    </row>
    <row r="618" spans="1:34" x14ac:dyDescent="0.25">
      <c r="A618">
        <v>3</v>
      </c>
      <c r="B618" t="s">
        <v>623</v>
      </c>
      <c r="C618" t="s">
        <v>627</v>
      </c>
      <c r="D618" t="s">
        <v>624</v>
      </c>
      <c r="E618" t="s">
        <v>625</v>
      </c>
      <c r="F618" t="s">
        <v>629</v>
      </c>
      <c r="G618" t="s">
        <v>11040</v>
      </c>
      <c r="H618" t="s">
        <v>952</v>
      </c>
      <c r="I618" t="s">
        <v>953</v>
      </c>
      <c r="J618">
        <v>3</v>
      </c>
      <c r="L618" t="s">
        <v>904</v>
      </c>
      <c r="M618" t="s">
        <v>954</v>
      </c>
      <c r="N618" t="s">
        <v>955</v>
      </c>
      <c r="O618" t="s">
        <v>2920</v>
      </c>
      <c r="P618" t="s">
        <v>15</v>
      </c>
      <c r="Q618" t="s">
        <v>2</v>
      </c>
      <c r="R618" t="s">
        <v>2</v>
      </c>
      <c r="S618" t="s">
        <v>8646</v>
      </c>
      <c r="T618" t="b">
        <v>1</v>
      </c>
      <c r="U618" t="b">
        <v>1</v>
      </c>
      <c r="V618">
        <v>4</v>
      </c>
      <c r="W618">
        <v>60</v>
      </c>
      <c r="Y618">
        <v>60</v>
      </c>
      <c r="AF618" t="s">
        <v>2918</v>
      </c>
      <c r="AG618" t="s">
        <v>2913</v>
      </c>
      <c r="AH618" t="s">
        <v>2921</v>
      </c>
    </row>
    <row r="619" spans="1:34" x14ac:dyDescent="0.25">
      <c r="A619">
        <v>3</v>
      </c>
      <c r="B619" t="s">
        <v>623</v>
      </c>
      <c r="C619" t="s">
        <v>627</v>
      </c>
      <c r="D619" t="s">
        <v>624</v>
      </c>
      <c r="E619" t="s">
        <v>625</v>
      </c>
      <c r="F619" t="s">
        <v>629</v>
      </c>
      <c r="G619" t="s">
        <v>11040</v>
      </c>
      <c r="H619" t="s">
        <v>952</v>
      </c>
      <c r="I619" t="s">
        <v>953</v>
      </c>
      <c r="J619">
        <v>3</v>
      </c>
      <c r="L619" t="s">
        <v>904</v>
      </c>
      <c r="M619" t="s">
        <v>954</v>
      </c>
      <c r="N619" t="s">
        <v>955</v>
      </c>
      <c r="O619" t="s">
        <v>2922</v>
      </c>
      <c r="P619" t="s">
        <v>15</v>
      </c>
      <c r="Q619" t="s">
        <v>2</v>
      </c>
      <c r="R619" t="s">
        <v>2</v>
      </c>
      <c r="S619" t="s">
        <v>8646</v>
      </c>
      <c r="T619" t="b">
        <v>1</v>
      </c>
      <c r="U619" t="b">
        <v>1</v>
      </c>
      <c r="V619">
        <v>5</v>
      </c>
      <c r="W619">
        <v>60</v>
      </c>
      <c r="Y619">
        <v>60</v>
      </c>
      <c r="AF619" t="s">
        <v>2923</v>
      </c>
      <c r="AG619" t="s">
        <v>2913</v>
      </c>
      <c r="AH619" t="s">
        <v>2924</v>
      </c>
    </row>
    <row r="620" spans="1:34" x14ac:dyDescent="0.25">
      <c r="A620">
        <v>3</v>
      </c>
      <c r="B620" t="s">
        <v>623</v>
      </c>
      <c r="C620" t="s">
        <v>627</v>
      </c>
      <c r="D620" t="s">
        <v>624</v>
      </c>
      <c r="E620" t="s">
        <v>625</v>
      </c>
      <c r="F620" t="s">
        <v>629</v>
      </c>
      <c r="G620" t="s">
        <v>11040</v>
      </c>
      <c r="H620" t="s">
        <v>952</v>
      </c>
      <c r="I620" t="s">
        <v>953</v>
      </c>
      <c r="J620">
        <v>3</v>
      </c>
      <c r="L620" t="s">
        <v>904</v>
      </c>
      <c r="M620" t="s">
        <v>954</v>
      </c>
      <c r="N620" t="s">
        <v>955</v>
      </c>
      <c r="O620" t="s">
        <v>2925</v>
      </c>
      <c r="P620" t="s">
        <v>15</v>
      </c>
      <c r="Q620" t="s">
        <v>2</v>
      </c>
      <c r="R620" t="s">
        <v>2</v>
      </c>
      <c r="S620" t="s">
        <v>8646</v>
      </c>
      <c r="T620" t="b">
        <v>1</v>
      </c>
      <c r="U620" t="b">
        <v>1</v>
      </c>
      <c r="V620">
        <v>6</v>
      </c>
      <c r="W620">
        <v>60</v>
      </c>
      <c r="Y620">
        <v>60</v>
      </c>
      <c r="AF620" t="s">
        <v>2923</v>
      </c>
      <c r="AG620" t="s">
        <v>2913</v>
      </c>
      <c r="AH620" t="s">
        <v>2926</v>
      </c>
    </row>
    <row r="621" spans="1:34" x14ac:dyDescent="0.25">
      <c r="A621">
        <v>3</v>
      </c>
      <c r="B621" t="s">
        <v>623</v>
      </c>
      <c r="C621" t="s">
        <v>627</v>
      </c>
      <c r="D621" t="s">
        <v>624</v>
      </c>
      <c r="E621" t="s">
        <v>625</v>
      </c>
      <c r="F621" t="s">
        <v>629</v>
      </c>
      <c r="G621" t="s">
        <v>11040</v>
      </c>
      <c r="H621" t="s">
        <v>952</v>
      </c>
      <c r="I621" t="s">
        <v>953</v>
      </c>
      <c r="J621">
        <v>3</v>
      </c>
      <c r="L621" t="s">
        <v>904</v>
      </c>
      <c r="M621" t="s">
        <v>954</v>
      </c>
      <c r="N621" t="s">
        <v>955</v>
      </c>
      <c r="O621" t="s">
        <v>2927</v>
      </c>
      <c r="P621" t="s">
        <v>15</v>
      </c>
      <c r="Q621" t="s">
        <v>2</v>
      </c>
      <c r="R621" t="s">
        <v>2</v>
      </c>
      <c r="S621" t="s">
        <v>8646</v>
      </c>
      <c r="T621" t="b">
        <v>1</v>
      </c>
      <c r="U621" t="b">
        <v>1</v>
      </c>
      <c r="V621">
        <v>7</v>
      </c>
      <c r="W621">
        <v>60</v>
      </c>
      <c r="Y621">
        <v>30</v>
      </c>
      <c r="AF621" t="s">
        <v>2928</v>
      </c>
      <c r="AG621" t="s">
        <v>2913</v>
      </c>
      <c r="AH621" t="s">
        <v>2929</v>
      </c>
    </row>
    <row r="622" spans="1:34" x14ac:dyDescent="0.25">
      <c r="A622">
        <v>3</v>
      </c>
      <c r="B622" t="s">
        <v>623</v>
      </c>
      <c r="C622" t="s">
        <v>627</v>
      </c>
      <c r="D622" t="s">
        <v>624</v>
      </c>
      <c r="E622" t="s">
        <v>625</v>
      </c>
      <c r="F622" t="s">
        <v>629</v>
      </c>
      <c r="G622" t="s">
        <v>11040</v>
      </c>
      <c r="H622" t="s">
        <v>952</v>
      </c>
      <c r="I622" t="s">
        <v>953</v>
      </c>
      <c r="J622">
        <v>3</v>
      </c>
      <c r="L622" t="s">
        <v>904</v>
      </c>
      <c r="M622" t="s">
        <v>954</v>
      </c>
      <c r="N622" t="s">
        <v>955</v>
      </c>
      <c r="O622" t="s">
        <v>2930</v>
      </c>
      <c r="P622" t="s">
        <v>15</v>
      </c>
      <c r="Q622" t="s">
        <v>2</v>
      </c>
      <c r="R622" t="s">
        <v>2</v>
      </c>
      <c r="S622" t="s">
        <v>8646</v>
      </c>
      <c r="T622" t="b">
        <v>1</v>
      </c>
      <c r="U622" t="b">
        <v>1</v>
      </c>
      <c r="V622">
        <v>8</v>
      </c>
      <c r="W622">
        <v>60</v>
      </c>
      <c r="Y622">
        <v>30</v>
      </c>
      <c r="AF622" t="s">
        <v>2928</v>
      </c>
      <c r="AG622" t="s">
        <v>2913</v>
      </c>
      <c r="AH622" t="s">
        <v>2931</v>
      </c>
    </row>
    <row r="623" spans="1:34" x14ac:dyDescent="0.25">
      <c r="A623">
        <v>3</v>
      </c>
      <c r="B623" t="s">
        <v>623</v>
      </c>
      <c r="C623" t="s">
        <v>627</v>
      </c>
      <c r="D623" t="s">
        <v>624</v>
      </c>
      <c r="E623" t="s">
        <v>625</v>
      </c>
      <c r="F623" t="s">
        <v>629</v>
      </c>
      <c r="G623" t="s">
        <v>11040</v>
      </c>
      <c r="H623" t="s">
        <v>952</v>
      </c>
      <c r="I623" t="s">
        <v>953</v>
      </c>
      <c r="J623">
        <v>3</v>
      </c>
      <c r="L623" t="s">
        <v>904</v>
      </c>
      <c r="M623" t="s">
        <v>954</v>
      </c>
      <c r="N623" t="s">
        <v>955</v>
      </c>
      <c r="O623" t="s">
        <v>2932</v>
      </c>
      <c r="P623" t="s">
        <v>15</v>
      </c>
      <c r="Q623" t="s">
        <v>2</v>
      </c>
      <c r="R623" t="s">
        <v>2</v>
      </c>
      <c r="S623" t="s">
        <v>8646</v>
      </c>
      <c r="T623" t="b">
        <v>1</v>
      </c>
      <c r="U623" t="b">
        <v>1</v>
      </c>
      <c r="V623">
        <v>9</v>
      </c>
      <c r="W623">
        <v>60</v>
      </c>
      <c r="Y623">
        <v>30</v>
      </c>
      <c r="AF623" t="s">
        <v>2928</v>
      </c>
      <c r="AG623" t="s">
        <v>2913</v>
      </c>
      <c r="AH623" t="s">
        <v>2933</v>
      </c>
    </row>
    <row r="624" spans="1:34" x14ac:dyDescent="0.25">
      <c r="A624">
        <v>3</v>
      </c>
      <c r="B624" t="s">
        <v>623</v>
      </c>
      <c r="C624" t="s">
        <v>627</v>
      </c>
      <c r="D624" t="s">
        <v>624</v>
      </c>
      <c r="E624" t="s">
        <v>625</v>
      </c>
      <c r="F624" t="s">
        <v>629</v>
      </c>
      <c r="G624" t="s">
        <v>11040</v>
      </c>
      <c r="H624" t="s">
        <v>952</v>
      </c>
      <c r="I624" t="s">
        <v>953</v>
      </c>
      <c r="J624">
        <v>3</v>
      </c>
      <c r="L624" t="s">
        <v>904</v>
      </c>
      <c r="M624" t="s">
        <v>954</v>
      </c>
      <c r="N624" t="s">
        <v>955</v>
      </c>
      <c r="O624" t="s">
        <v>2934</v>
      </c>
      <c r="P624" t="s">
        <v>15</v>
      </c>
      <c r="Q624" t="s">
        <v>2</v>
      </c>
      <c r="R624" t="s">
        <v>2</v>
      </c>
      <c r="S624" t="s">
        <v>8646</v>
      </c>
      <c r="T624" t="b">
        <v>1</v>
      </c>
      <c r="U624" t="b">
        <v>1</v>
      </c>
      <c r="V624">
        <v>10</v>
      </c>
      <c r="W624">
        <v>60</v>
      </c>
      <c r="Y624">
        <v>30</v>
      </c>
      <c r="AF624" t="s">
        <v>2928</v>
      </c>
      <c r="AG624" t="s">
        <v>2913</v>
      </c>
      <c r="AH624" t="s">
        <v>2935</v>
      </c>
    </row>
    <row r="625" spans="1:34" x14ac:dyDescent="0.25">
      <c r="A625">
        <v>3</v>
      </c>
      <c r="B625" t="s">
        <v>623</v>
      </c>
      <c r="C625" t="s">
        <v>627</v>
      </c>
      <c r="D625" t="s">
        <v>624</v>
      </c>
      <c r="E625" t="s">
        <v>625</v>
      </c>
      <c r="F625" t="s">
        <v>629</v>
      </c>
      <c r="G625" t="s">
        <v>11040</v>
      </c>
      <c r="H625" t="s">
        <v>952</v>
      </c>
      <c r="I625" t="s">
        <v>953</v>
      </c>
      <c r="J625">
        <v>3</v>
      </c>
      <c r="L625" t="s">
        <v>904</v>
      </c>
      <c r="M625" t="s">
        <v>954</v>
      </c>
      <c r="N625" t="s">
        <v>955</v>
      </c>
      <c r="O625" t="s">
        <v>2936</v>
      </c>
      <c r="P625" t="s">
        <v>51</v>
      </c>
      <c r="Q625" t="s">
        <v>25</v>
      </c>
      <c r="R625" t="s">
        <v>25</v>
      </c>
      <c r="S625" t="s">
        <v>26</v>
      </c>
      <c r="T625" t="b">
        <v>0</v>
      </c>
      <c r="U625" t="b">
        <v>0</v>
      </c>
      <c r="V625">
        <v>1</v>
      </c>
      <c r="W625">
        <v>150</v>
      </c>
      <c r="X625">
        <v>11</v>
      </c>
      <c r="AB625">
        <v>2</v>
      </c>
      <c r="AC625">
        <v>1</v>
      </c>
      <c r="AD625">
        <v>2</v>
      </c>
      <c r="AE625" t="s">
        <v>1745</v>
      </c>
      <c r="AG625" t="s">
        <v>2937</v>
      </c>
      <c r="AH625" t="s">
        <v>2938</v>
      </c>
    </row>
    <row r="626" spans="1:34" x14ac:dyDescent="0.25">
      <c r="A626">
        <v>3</v>
      </c>
      <c r="B626" t="s">
        <v>623</v>
      </c>
      <c r="C626" t="s">
        <v>627</v>
      </c>
      <c r="D626" t="s">
        <v>624</v>
      </c>
      <c r="E626" t="s">
        <v>625</v>
      </c>
      <c r="F626" t="s">
        <v>629</v>
      </c>
      <c r="G626" t="s">
        <v>11040</v>
      </c>
      <c r="H626" t="s">
        <v>952</v>
      </c>
      <c r="I626" t="s">
        <v>953</v>
      </c>
      <c r="J626">
        <v>3</v>
      </c>
      <c r="L626" t="s">
        <v>904</v>
      </c>
      <c r="M626" t="s">
        <v>954</v>
      </c>
      <c r="N626" t="s">
        <v>955</v>
      </c>
      <c r="O626" t="s">
        <v>2939</v>
      </c>
      <c r="P626" t="s">
        <v>51</v>
      </c>
      <c r="Q626" t="s">
        <v>25</v>
      </c>
      <c r="R626" t="s">
        <v>25</v>
      </c>
      <c r="S626" t="s">
        <v>26</v>
      </c>
      <c r="T626" t="b">
        <v>0</v>
      </c>
      <c r="U626" t="b">
        <v>0</v>
      </c>
      <c r="V626">
        <v>2</v>
      </c>
      <c r="W626">
        <v>150</v>
      </c>
      <c r="X626">
        <v>9</v>
      </c>
      <c r="AB626">
        <v>2</v>
      </c>
      <c r="AC626">
        <v>1</v>
      </c>
      <c r="AD626">
        <v>2</v>
      </c>
      <c r="AE626" t="s">
        <v>610</v>
      </c>
      <c r="AG626" t="s">
        <v>2940</v>
      </c>
      <c r="AH626" t="s">
        <v>2941</v>
      </c>
    </row>
    <row r="627" spans="1:34" x14ac:dyDescent="0.25">
      <c r="A627">
        <v>3</v>
      </c>
      <c r="B627" t="s">
        <v>623</v>
      </c>
      <c r="C627" t="s">
        <v>627</v>
      </c>
      <c r="D627" t="s">
        <v>624</v>
      </c>
      <c r="E627" t="s">
        <v>625</v>
      </c>
      <c r="F627" t="s">
        <v>629</v>
      </c>
      <c r="G627" t="s">
        <v>11040</v>
      </c>
      <c r="H627" t="s">
        <v>952</v>
      </c>
      <c r="I627" t="s">
        <v>953</v>
      </c>
      <c r="J627">
        <v>3</v>
      </c>
      <c r="L627" t="s">
        <v>904</v>
      </c>
      <c r="M627" t="s">
        <v>954</v>
      </c>
      <c r="N627" t="s">
        <v>955</v>
      </c>
      <c r="O627" t="s">
        <v>2942</v>
      </c>
      <c r="P627" t="s">
        <v>51</v>
      </c>
      <c r="Q627" t="s">
        <v>25</v>
      </c>
      <c r="R627" t="s">
        <v>25</v>
      </c>
      <c r="S627" t="s">
        <v>26</v>
      </c>
      <c r="T627" t="b">
        <v>0</v>
      </c>
      <c r="U627" t="b">
        <v>0</v>
      </c>
      <c r="V627">
        <v>3</v>
      </c>
      <c r="W627">
        <v>150</v>
      </c>
      <c r="X627">
        <v>9</v>
      </c>
      <c r="AB627">
        <v>2</v>
      </c>
      <c r="AC627">
        <v>1</v>
      </c>
      <c r="AD627">
        <v>2</v>
      </c>
      <c r="AE627" t="s">
        <v>610</v>
      </c>
      <c r="AG627" t="s">
        <v>2940</v>
      </c>
      <c r="AH627" t="s">
        <v>2943</v>
      </c>
    </row>
    <row r="628" spans="1:34" x14ac:dyDescent="0.25">
      <c r="A628">
        <v>3</v>
      </c>
      <c r="B628" t="s">
        <v>623</v>
      </c>
      <c r="C628" t="s">
        <v>627</v>
      </c>
      <c r="D628" t="s">
        <v>624</v>
      </c>
      <c r="E628" t="s">
        <v>625</v>
      </c>
      <c r="F628" t="s">
        <v>629</v>
      </c>
      <c r="G628" t="s">
        <v>11040</v>
      </c>
      <c r="H628" t="s">
        <v>952</v>
      </c>
      <c r="I628" t="s">
        <v>953</v>
      </c>
      <c r="J628">
        <v>3</v>
      </c>
      <c r="L628" t="s">
        <v>904</v>
      </c>
      <c r="M628" t="s">
        <v>954</v>
      </c>
      <c r="N628" t="s">
        <v>955</v>
      </c>
      <c r="O628" t="s">
        <v>2944</v>
      </c>
      <c r="P628" t="s">
        <v>51</v>
      </c>
      <c r="Q628" t="s">
        <v>25</v>
      </c>
      <c r="R628" t="s">
        <v>25</v>
      </c>
      <c r="S628" t="s">
        <v>26</v>
      </c>
      <c r="T628" t="b">
        <v>0</v>
      </c>
      <c r="U628" t="b">
        <v>0</v>
      </c>
      <c r="V628">
        <v>4</v>
      </c>
      <c r="W628">
        <v>150</v>
      </c>
      <c r="X628">
        <v>9</v>
      </c>
      <c r="AB628">
        <v>2</v>
      </c>
      <c r="AC628">
        <v>1</v>
      </c>
      <c r="AD628">
        <v>2</v>
      </c>
      <c r="AE628" t="s">
        <v>610</v>
      </c>
      <c r="AG628" t="s">
        <v>2940</v>
      </c>
      <c r="AH628" t="s">
        <v>2945</v>
      </c>
    </row>
    <row r="629" spans="1:34" x14ac:dyDescent="0.25">
      <c r="A629">
        <v>3</v>
      </c>
      <c r="B629" t="s">
        <v>623</v>
      </c>
      <c r="C629" t="s">
        <v>627</v>
      </c>
      <c r="D629" t="s">
        <v>624</v>
      </c>
      <c r="E629" t="s">
        <v>625</v>
      </c>
      <c r="F629" t="s">
        <v>629</v>
      </c>
      <c r="G629" t="s">
        <v>11040</v>
      </c>
      <c r="H629" t="s">
        <v>952</v>
      </c>
      <c r="I629" t="s">
        <v>953</v>
      </c>
      <c r="J629">
        <v>3</v>
      </c>
      <c r="L629" t="s">
        <v>904</v>
      </c>
      <c r="M629" t="s">
        <v>954</v>
      </c>
      <c r="N629" t="s">
        <v>955</v>
      </c>
      <c r="O629" t="s">
        <v>2946</v>
      </c>
      <c r="P629" t="s">
        <v>41</v>
      </c>
      <c r="Q629" t="s">
        <v>25</v>
      </c>
      <c r="R629" t="s">
        <v>25</v>
      </c>
      <c r="S629" t="s">
        <v>26</v>
      </c>
      <c r="T629" t="b">
        <v>0</v>
      </c>
      <c r="U629" t="b">
        <v>0</v>
      </c>
      <c r="V629">
        <v>1</v>
      </c>
      <c r="W629">
        <v>60</v>
      </c>
      <c r="X629">
        <v>11</v>
      </c>
      <c r="AE629" t="s">
        <v>1745</v>
      </c>
      <c r="AG629" t="s">
        <v>2947</v>
      </c>
      <c r="AH629" t="s">
        <v>2948</v>
      </c>
    </row>
    <row r="630" spans="1:34" x14ac:dyDescent="0.25">
      <c r="A630">
        <v>3</v>
      </c>
      <c r="B630" t="s">
        <v>623</v>
      </c>
      <c r="C630" t="s">
        <v>627</v>
      </c>
      <c r="D630" t="s">
        <v>624</v>
      </c>
      <c r="E630" t="s">
        <v>625</v>
      </c>
      <c r="F630" t="s">
        <v>629</v>
      </c>
      <c r="G630" t="s">
        <v>11040</v>
      </c>
      <c r="H630" t="s">
        <v>952</v>
      </c>
      <c r="I630" t="s">
        <v>953</v>
      </c>
      <c r="J630">
        <v>3</v>
      </c>
      <c r="L630" t="s">
        <v>904</v>
      </c>
      <c r="M630" t="s">
        <v>954</v>
      </c>
      <c r="N630" t="s">
        <v>955</v>
      </c>
      <c r="O630" t="s">
        <v>2949</v>
      </c>
      <c r="P630" t="s">
        <v>41</v>
      </c>
      <c r="Q630" t="s">
        <v>25</v>
      </c>
      <c r="R630" t="s">
        <v>25</v>
      </c>
      <c r="S630" t="s">
        <v>26</v>
      </c>
      <c r="T630" t="b">
        <v>0</v>
      </c>
      <c r="U630" t="b">
        <v>0</v>
      </c>
      <c r="V630">
        <v>2</v>
      </c>
      <c r="W630">
        <v>60</v>
      </c>
      <c r="X630">
        <v>10</v>
      </c>
      <c r="AE630" t="s">
        <v>610</v>
      </c>
      <c r="AG630" t="s">
        <v>2950</v>
      </c>
      <c r="AH630" t="s">
        <v>2951</v>
      </c>
    </row>
    <row r="631" spans="1:34" x14ac:dyDescent="0.25">
      <c r="A631">
        <v>3</v>
      </c>
      <c r="B631" t="s">
        <v>623</v>
      </c>
      <c r="C631" t="s">
        <v>627</v>
      </c>
      <c r="D631" t="s">
        <v>624</v>
      </c>
      <c r="E631" t="s">
        <v>625</v>
      </c>
      <c r="F631" t="s">
        <v>629</v>
      </c>
      <c r="G631" t="s">
        <v>11040</v>
      </c>
      <c r="H631" t="s">
        <v>952</v>
      </c>
      <c r="I631" t="s">
        <v>953</v>
      </c>
      <c r="J631">
        <v>3</v>
      </c>
      <c r="L631" t="s">
        <v>904</v>
      </c>
      <c r="M631" t="s">
        <v>954</v>
      </c>
      <c r="N631" t="s">
        <v>955</v>
      </c>
      <c r="O631" t="s">
        <v>2952</v>
      </c>
      <c r="P631" t="s">
        <v>41</v>
      </c>
      <c r="Q631" t="s">
        <v>25</v>
      </c>
      <c r="R631" t="s">
        <v>25</v>
      </c>
      <c r="S631" t="s">
        <v>26</v>
      </c>
      <c r="T631" t="b">
        <v>0</v>
      </c>
      <c r="U631" t="b">
        <v>0</v>
      </c>
      <c r="V631">
        <v>3</v>
      </c>
      <c r="W631">
        <v>60</v>
      </c>
      <c r="X631">
        <v>8.5</v>
      </c>
      <c r="AB631">
        <v>2</v>
      </c>
      <c r="AC631">
        <v>1</v>
      </c>
      <c r="AD631">
        <v>2</v>
      </c>
      <c r="AE631" t="s">
        <v>610</v>
      </c>
      <c r="AG631" t="s">
        <v>2953</v>
      </c>
      <c r="AH631" t="s">
        <v>2954</v>
      </c>
    </row>
    <row r="632" spans="1:34" x14ac:dyDescent="0.25">
      <c r="A632">
        <v>3</v>
      </c>
      <c r="B632" t="s">
        <v>623</v>
      </c>
      <c r="C632" t="s">
        <v>627</v>
      </c>
      <c r="D632" t="s">
        <v>624</v>
      </c>
      <c r="E632" t="s">
        <v>625</v>
      </c>
      <c r="F632" t="s">
        <v>629</v>
      </c>
      <c r="G632" t="s">
        <v>11040</v>
      </c>
      <c r="H632" t="s">
        <v>952</v>
      </c>
      <c r="I632" t="s">
        <v>953</v>
      </c>
      <c r="J632">
        <v>3</v>
      </c>
      <c r="L632" t="s">
        <v>904</v>
      </c>
      <c r="M632" t="s">
        <v>954</v>
      </c>
      <c r="N632" t="s">
        <v>955</v>
      </c>
      <c r="O632" t="s">
        <v>2955</v>
      </c>
      <c r="P632" t="s">
        <v>73</v>
      </c>
      <c r="Q632" t="s">
        <v>25</v>
      </c>
      <c r="R632" t="s">
        <v>25</v>
      </c>
      <c r="S632" t="s">
        <v>8646</v>
      </c>
      <c r="T632" t="b">
        <v>0</v>
      </c>
      <c r="U632" t="b">
        <v>0</v>
      </c>
      <c r="V632">
        <v>3</v>
      </c>
      <c r="W632">
        <v>30</v>
      </c>
      <c r="X632">
        <v>15</v>
      </c>
      <c r="AG632" t="s">
        <v>2956</v>
      </c>
      <c r="AH632" t="s">
        <v>2957</v>
      </c>
    </row>
    <row r="633" spans="1:34" x14ac:dyDescent="0.25">
      <c r="A633">
        <v>3</v>
      </c>
      <c r="B633" t="s">
        <v>623</v>
      </c>
      <c r="C633" t="s">
        <v>627</v>
      </c>
      <c r="D633" t="s">
        <v>624</v>
      </c>
      <c r="E633" t="s">
        <v>625</v>
      </c>
      <c r="F633" t="s">
        <v>629</v>
      </c>
      <c r="G633" t="s">
        <v>11040</v>
      </c>
      <c r="H633" t="s">
        <v>952</v>
      </c>
      <c r="I633" t="s">
        <v>953</v>
      </c>
      <c r="J633">
        <v>3</v>
      </c>
      <c r="L633" t="s">
        <v>904</v>
      </c>
      <c r="M633" t="s">
        <v>954</v>
      </c>
      <c r="N633" t="s">
        <v>955</v>
      </c>
      <c r="O633" t="s">
        <v>2958</v>
      </c>
      <c r="P633" t="s">
        <v>73</v>
      </c>
      <c r="Q633" t="s">
        <v>25</v>
      </c>
      <c r="R633" t="s">
        <v>25</v>
      </c>
      <c r="S633" t="s">
        <v>8646</v>
      </c>
      <c r="T633" t="b">
        <v>0</v>
      </c>
      <c r="U633" t="b">
        <v>0</v>
      </c>
      <c r="V633">
        <v>4</v>
      </c>
      <c r="W633">
        <v>35</v>
      </c>
      <c r="X633">
        <v>15</v>
      </c>
      <c r="AG633" t="s">
        <v>2956</v>
      </c>
      <c r="AH633" t="s">
        <v>2959</v>
      </c>
    </row>
    <row r="634" spans="1:34" x14ac:dyDescent="0.25">
      <c r="A634">
        <v>3</v>
      </c>
      <c r="B634" t="s">
        <v>623</v>
      </c>
      <c r="C634" t="s">
        <v>627</v>
      </c>
      <c r="D634" t="s">
        <v>624</v>
      </c>
      <c r="E634" t="s">
        <v>625</v>
      </c>
      <c r="F634" t="s">
        <v>629</v>
      </c>
      <c r="G634" t="s">
        <v>11040</v>
      </c>
      <c r="H634" t="s">
        <v>952</v>
      </c>
      <c r="I634" t="s">
        <v>953</v>
      </c>
      <c r="J634">
        <v>3</v>
      </c>
      <c r="L634" t="s">
        <v>904</v>
      </c>
      <c r="M634" t="s">
        <v>954</v>
      </c>
      <c r="N634" t="s">
        <v>955</v>
      </c>
      <c r="O634" t="s">
        <v>2960</v>
      </c>
      <c r="P634" t="s">
        <v>73</v>
      </c>
      <c r="Q634" t="s">
        <v>25</v>
      </c>
      <c r="R634" t="s">
        <v>25</v>
      </c>
      <c r="S634" t="s">
        <v>8646</v>
      </c>
      <c r="T634" t="b">
        <v>0</v>
      </c>
      <c r="U634" t="b">
        <v>0</v>
      </c>
      <c r="V634">
        <v>5</v>
      </c>
      <c r="W634">
        <v>35</v>
      </c>
      <c r="X634">
        <v>20</v>
      </c>
      <c r="AE634" t="s">
        <v>1745</v>
      </c>
      <c r="AG634" t="s">
        <v>2961</v>
      </c>
      <c r="AH634" t="s">
        <v>2962</v>
      </c>
    </row>
    <row r="635" spans="1:34" x14ac:dyDescent="0.25">
      <c r="A635">
        <v>3</v>
      </c>
      <c r="B635" t="s">
        <v>623</v>
      </c>
      <c r="C635" t="s">
        <v>627</v>
      </c>
      <c r="D635" t="s">
        <v>624</v>
      </c>
      <c r="E635" t="s">
        <v>625</v>
      </c>
      <c r="F635" t="s">
        <v>629</v>
      </c>
      <c r="G635" t="s">
        <v>11040</v>
      </c>
      <c r="H635" t="s">
        <v>952</v>
      </c>
      <c r="I635" t="s">
        <v>953</v>
      </c>
      <c r="J635">
        <v>3</v>
      </c>
      <c r="L635" t="s">
        <v>904</v>
      </c>
      <c r="M635" t="s">
        <v>954</v>
      </c>
      <c r="N635" t="s">
        <v>955</v>
      </c>
      <c r="O635" t="s">
        <v>2963</v>
      </c>
      <c r="P635" t="s">
        <v>102</v>
      </c>
      <c r="Q635" t="s">
        <v>8644</v>
      </c>
      <c r="R635" t="s">
        <v>8488</v>
      </c>
      <c r="S635" t="s">
        <v>8794</v>
      </c>
      <c r="T635" t="b">
        <v>1</v>
      </c>
      <c r="U635" t="b">
        <v>0</v>
      </c>
      <c r="V635">
        <v>1</v>
      </c>
      <c r="W635">
        <v>20</v>
      </c>
      <c r="X635">
        <v>15</v>
      </c>
      <c r="AB635">
        <v>2</v>
      </c>
      <c r="AC635">
        <v>1</v>
      </c>
      <c r="AD635">
        <v>2</v>
      </c>
      <c r="AE635" t="s">
        <v>2289</v>
      </c>
      <c r="AG635" t="s">
        <v>2527</v>
      </c>
      <c r="AH635" t="s">
        <v>2964</v>
      </c>
    </row>
    <row r="636" spans="1:34" x14ac:dyDescent="0.25">
      <c r="A636">
        <v>3</v>
      </c>
      <c r="B636" t="s">
        <v>623</v>
      </c>
      <c r="C636" t="s">
        <v>627</v>
      </c>
      <c r="D636" t="s">
        <v>624</v>
      </c>
      <c r="E636" t="s">
        <v>625</v>
      </c>
      <c r="F636" t="s">
        <v>629</v>
      </c>
      <c r="G636" t="s">
        <v>11040</v>
      </c>
      <c r="H636" t="s">
        <v>952</v>
      </c>
      <c r="I636" t="s">
        <v>953</v>
      </c>
      <c r="J636">
        <v>3</v>
      </c>
      <c r="L636" t="s">
        <v>904</v>
      </c>
      <c r="M636" t="s">
        <v>954</v>
      </c>
      <c r="N636" t="s">
        <v>955</v>
      </c>
      <c r="O636" t="s">
        <v>2965</v>
      </c>
      <c r="P636" t="s">
        <v>102</v>
      </c>
      <c r="Q636" t="s">
        <v>8644</v>
      </c>
      <c r="R636" t="s">
        <v>8488</v>
      </c>
      <c r="S636" t="s">
        <v>8794</v>
      </c>
      <c r="T636" t="b">
        <v>1</v>
      </c>
      <c r="U636" t="b">
        <v>0</v>
      </c>
      <c r="V636">
        <v>2</v>
      </c>
      <c r="W636">
        <v>25</v>
      </c>
      <c r="X636">
        <v>15</v>
      </c>
      <c r="AB636">
        <v>2</v>
      </c>
      <c r="AC636">
        <v>2</v>
      </c>
      <c r="AD636">
        <v>2</v>
      </c>
      <c r="AE636" t="s">
        <v>618</v>
      </c>
      <c r="AG636" t="s">
        <v>2966</v>
      </c>
      <c r="AH636" t="s">
        <v>2967</v>
      </c>
    </row>
    <row r="637" spans="1:34" x14ac:dyDescent="0.25">
      <c r="A637">
        <v>3</v>
      </c>
      <c r="B637" t="s">
        <v>623</v>
      </c>
      <c r="C637" t="s">
        <v>627</v>
      </c>
      <c r="D637" t="s">
        <v>624</v>
      </c>
      <c r="E637" t="s">
        <v>625</v>
      </c>
      <c r="F637" t="s">
        <v>629</v>
      </c>
      <c r="G637" t="s">
        <v>11040</v>
      </c>
      <c r="H637" t="s">
        <v>952</v>
      </c>
      <c r="I637" t="s">
        <v>953</v>
      </c>
      <c r="J637">
        <v>3</v>
      </c>
      <c r="L637" t="s">
        <v>904</v>
      </c>
      <c r="M637" t="s">
        <v>954</v>
      </c>
      <c r="N637" t="s">
        <v>955</v>
      </c>
      <c r="O637" t="s">
        <v>2968</v>
      </c>
      <c r="P637" t="s">
        <v>102</v>
      </c>
      <c r="Q637" t="s">
        <v>8644</v>
      </c>
      <c r="R637" t="s">
        <v>8488</v>
      </c>
      <c r="S637" t="s">
        <v>8794</v>
      </c>
      <c r="T637" t="b">
        <v>1</v>
      </c>
      <c r="U637" t="b">
        <v>0</v>
      </c>
      <c r="V637">
        <v>3</v>
      </c>
      <c r="W637">
        <v>25</v>
      </c>
      <c r="X637">
        <v>12</v>
      </c>
      <c r="AB637">
        <v>2</v>
      </c>
      <c r="AC637">
        <v>2</v>
      </c>
      <c r="AD637">
        <v>2</v>
      </c>
      <c r="AE637" t="s">
        <v>618</v>
      </c>
      <c r="AG637" t="s">
        <v>2966</v>
      </c>
      <c r="AH637" t="s">
        <v>2969</v>
      </c>
    </row>
    <row r="638" spans="1:34" x14ac:dyDescent="0.25">
      <c r="A638">
        <v>3</v>
      </c>
      <c r="B638" t="s">
        <v>623</v>
      </c>
      <c r="C638" t="s">
        <v>627</v>
      </c>
      <c r="D638" t="s">
        <v>624</v>
      </c>
      <c r="E638" t="s">
        <v>625</v>
      </c>
      <c r="F638" t="s">
        <v>629</v>
      </c>
      <c r="G638" t="s">
        <v>11040</v>
      </c>
      <c r="H638" t="s">
        <v>952</v>
      </c>
      <c r="I638" t="s">
        <v>953</v>
      </c>
      <c r="J638">
        <v>3</v>
      </c>
      <c r="L638" t="s">
        <v>904</v>
      </c>
      <c r="M638" t="s">
        <v>954</v>
      </c>
      <c r="N638" t="s">
        <v>955</v>
      </c>
      <c r="O638" t="s">
        <v>2970</v>
      </c>
      <c r="P638" t="s">
        <v>323</v>
      </c>
      <c r="Q638" t="s">
        <v>324</v>
      </c>
      <c r="R638" t="s">
        <v>324</v>
      </c>
      <c r="S638" t="s">
        <v>8646</v>
      </c>
      <c r="T638" t="b">
        <v>0</v>
      </c>
      <c r="U638" t="b">
        <v>0</v>
      </c>
      <c r="V638">
        <v>1</v>
      </c>
      <c r="W638">
        <v>30</v>
      </c>
      <c r="X638">
        <v>10</v>
      </c>
      <c r="AB638">
        <v>2</v>
      </c>
      <c r="AC638">
        <v>1</v>
      </c>
      <c r="AD638">
        <v>2</v>
      </c>
      <c r="AE638" t="s">
        <v>1745</v>
      </c>
      <c r="AG638" t="s">
        <v>2971</v>
      </c>
      <c r="AH638" t="s">
        <v>2972</v>
      </c>
    </row>
    <row r="639" spans="1:34" x14ac:dyDescent="0.25">
      <c r="A639">
        <v>3</v>
      </c>
      <c r="B639" t="s">
        <v>623</v>
      </c>
      <c r="C639" t="s">
        <v>627</v>
      </c>
      <c r="D639" t="s">
        <v>624</v>
      </c>
      <c r="E639" t="s">
        <v>625</v>
      </c>
      <c r="F639" t="s">
        <v>629</v>
      </c>
      <c r="G639" t="s">
        <v>11040</v>
      </c>
      <c r="H639" t="s">
        <v>952</v>
      </c>
      <c r="I639" t="s">
        <v>953</v>
      </c>
      <c r="J639">
        <v>3</v>
      </c>
      <c r="L639" t="s">
        <v>904</v>
      </c>
      <c r="M639" t="s">
        <v>954</v>
      </c>
      <c r="N639" t="s">
        <v>955</v>
      </c>
      <c r="O639" t="s">
        <v>2973</v>
      </c>
      <c r="P639" t="s">
        <v>323</v>
      </c>
      <c r="Q639" t="s">
        <v>324</v>
      </c>
      <c r="R639" t="s">
        <v>324</v>
      </c>
      <c r="S639" t="s">
        <v>8646</v>
      </c>
      <c r="T639" t="b">
        <v>0</v>
      </c>
      <c r="U639" t="b">
        <v>0</v>
      </c>
      <c r="V639">
        <v>2</v>
      </c>
      <c r="W639">
        <v>30</v>
      </c>
      <c r="X639">
        <v>10</v>
      </c>
      <c r="AB639">
        <v>2</v>
      </c>
      <c r="AC639">
        <v>1</v>
      </c>
      <c r="AD639">
        <v>2</v>
      </c>
      <c r="AE639" t="s">
        <v>1745</v>
      </c>
      <c r="AG639" t="s">
        <v>2974</v>
      </c>
      <c r="AH639" t="s">
        <v>2975</v>
      </c>
    </row>
    <row r="640" spans="1:34" x14ac:dyDescent="0.25">
      <c r="A640">
        <v>3</v>
      </c>
      <c r="B640" t="s">
        <v>623</v>
      </c>
      <c r="C640" t="s">
        <v>627</v>
      </c>
      <c r="D640" t="s">
        <v>624</v>
      </c>
      <c r="E640" t="s">
        <v>625</v>
      </c>
      <c r="F640" t="s">
        <v>629</v>
      </c>
      <c r="G640" t="s">
        <v>11040</v>
      </c>
      <c r="H640" t="s">
        <v>952</v>
      </c>
      <c r="I640" t="s">
        <v>953</v>
      </c>
      <c r="J640">
        <v>3</v>
      </c>
      <c r="L640" t="s">
        <v>904</v>
      </c>
      <c r="M640" t="s">
        <v>954</v>
      </c>
      <c r="N640" t="s">
        <v>955</v>
      </c>
      <c r="O640" t="s">
        <v>2976</v>
      </c>
      <c r="P640" t="s">
        <v>323</v>
      </c>
      <c r="Q640" t="s">
        <v>324</v>
      </c>
      <c r="R640" t="s">
        <v>324</v>
      </c>
      <c r="S640" t="s">
        <v>8646</v>
      </c>
      <c r="T640" t="b">
        <v>0</v>
      </c>
      <c r="U640" t="b">
        <v>0</v>
      </c>
      <c r="V640">
        <v>3</v>
      </c>
      <c r="W640">
        <v>40</v>
      </c>
      <c r="X640">
        <v>10</v>
      </c>
      <c r="AB640">
        <v>2</v>
      </c>
      <c r="AC640">
        <v>1</v>
      </c>
      <c r="AD640">
        <v>2</v>
      </c>
      <c r="AE640" t="s">
        <v>1745</v>
      </c>
      <c r="AG640" t="s">
        <v>2974</v>
      </c>
      <c r="AH640" t="s">
        <v>2977</v>
      </c>
    </row>
    <row r="641" spans="1:34" x14ac:dyDescent="0.25">
      <c r="A641">
        <v>3</v>
      </c>
      <c r="B641" t="s">
        <v>623</v>
      </c>
      <c r="C641" t="s">
        <v>627</v>
      </c>
      <c r="D641" t="s">
        <v>624</v>
      </c>
      <c r="E641" t="s">
        <v>625</v>
      </c>
      <c r="F641" t="s">
        <v>629</v>
      </c>
      <c r="G641" t="s">
        <v>11040</v>
      </c>
      <c r="H641" t="s">
        <v>952</v>
      </c>
      <c r="I641" t="s">
        <v>953</v>
      </c>
      <c r="J641">
        <v>3</v>
      </c>
      <c r="L641" t="s">
        <v>904</v>
      </c>
      <c r="M641" t="s">
        <v>954</v>
      </c>
      <c r="N641" t="s">
        <v>955</v>
      </c>
      <c r="O641" t="s">
        <v>2978</v>
      </c>
      <c r="P641" t="s">
        <v>1</v>
      </c>
      <c r="Q641" t="s">
        <v>2</v>
      </c>
      <c r="R641" t="s">
        <v>2</v>
      </c>
      <c r="S641" t="s">
        <v>8646</v>
      </c>
      <c r="T641" t="b">
        <v>0</v>
      </c>
      <c r="U641" t="b">
        <v>1</v>
      </c>
      <c r="V641">
        <v>1</v>
      </c>
      <c r="W641">
        <v>150</v>
      </c>
      <c r="Y641">
        <v>45</v>
      </c>
      <c r="AH641" t="s">
        <v>2979</v>
      </c>
    </row>
    <row r="642" spans="1:34" x14ac:dyDescent="0.25">
      <c r="A642">
        <v>3</v>
      </c>
      <c r="B642" t="s">
        <v>623</v>
      </c>
      <c r="C642" t="s">
        <v>627</v>
      </c>
      <c r="D642" t="s">
        <v>624</v>
      </c>
      <c r="E642" t="s">
        <v>625</v>
      </c>
      <c r="F642" t="s">
        <v>629</v>
      </c>
      <c r="G642" t="s">
        <v>11040</v>
      </c>
      <c r="H642" t="s">
        <v>952</v>
      </c>
      <c r="I642" t="s">
        <v>953</v>
      </c>
      <c r="J642">
        <v>3</v>
      </c>
      <c r="L642" t="s">
        <v>904</v>
      </c>
      <c r="M642" t="s">
        <v>954</v>
      </c>
      <c r="N642" t="s">
        <v>955</v>
      </c>
      <c r="O642" t="s">
        <v>2980</v>
      </c>
      <c r="P642" t="s">
        <v>1</v>
      </c>
      <c r="Q642" t="s">
        <v>2</v>
      </c>
      <c r="R642" t="s">
        <v>2</v>
      </c>
      <c r="S642" t="s">
        <v>8646</v>
      </c>
      <c r="T642" t="b">
        <v>0</v>
      </c>
      <c r="U642" t="b">
        <v>1</v>
      </c>
      <c r="V642">
        <v>2</v>
      </c>
      <c r="W642">
        <v>150</v>
      </c>
      <c r="Y642">
        <v>39.6</v>
      </c>
      <c r="AH642" t="s">
        <v>955</v>
      </c>
    </row>
    <row r="643" spans="1:34" x14ac:dyDescent="0.25">
      <c r="A643">
        <v>3</v>
      </c>
      <c r="B643" t="s">
        <v>623</v>
      </c>
      <c r="C643" t="s">
        <v>627</v>
      </c>
      <c r="D643" t="s">
        <v>624</v>
      </c>
      <c r="E643" t="s">
        <v>625</v>
      </c>
      <c r="F643" t="s">
        <v>629</v>
      </c>
      <c r="G643" t="s">
        <v>11040</v>
      </c>
      <c r="H643" t="s">
        <v>956</v>
      </c>
      <c r="I643" t="s">
        <v>957</v>
      </c>
      <c r="J643">
        <v>4</v>
      </c>
      <c r="L643" t="s">
        <v>909</v>
      </c>
      <c r="M643" t="s">
        <v>958</v>
      </c>
      <c r="N643" t="s">
        <v>959</v>
      </c>
      <c r="O643" t="s">
        <v>2981</v>
      </c>
      <c r="P643" t="s">
        <v>112</v>
      </c>
      <c r="Q643" t="s">
        <v>8644</v>
      </c>
      <c r="R643" t="s">
        <v>8488</v>
      </c>
      <c r="S643" t="s">
        <v>8643</v>
      </c>
      <c r="T643" t="b">
        <v>0</v>
      </c>
      <c r="U643" t="b">
        <v>0</v>
      </c>
      <c r="V643">
        <v>1</v>
      </c>
      <c r="W643">
        <v>40</v>
      </c>
      <c r="X643">
        <v>12</v>
      </c>
      <c r="AB643">
        <v>3</v>
      </c>
      <c r="AC643">
        <v>1</v>
      </c>
      <c r="AD643">
        <v>2</v>
      </c>
      <c r="AE643" t="s">
        <v>1745</v>
      </c>
      <c r="AG643" t="s">
        <v>2982</v>
      </c>
      <c r="AH643" t="s">
        <v>958</v>
      </c>
    </row>
    <row r="644" spans="1:34" x14ac:dyDescent="0.25">
      <c r="A644">
        <v>3</v>
      </c>
      <c r="B644" t="s">
        <v>623</v>
      </c>
      <c r="C644" t="s">
        <v>627</v>
      </c>
      <c r="D644" t="s">
        <v>624</v>
      </c>
      <c r="E644" t="s">
        <v>625</v>
      </c>
      <c r="F644" t="s">
        <v>629</v>
      </c>
      <c r="G644" t="s">
        <v>11040</v>
      </c>
      <c r="H644" t="s">
        <v>956</v>
      </c>
      <c r="I644" t="s">
        <v>957</v>
      </c>
      <c r="J644">
        <v>4</v>
      </c>
      <c r="L644" t="s">
        <v>909</v>
      </c>
      <c r="M644" t="s">
        <v>958</v>
      </c>
      <c r="N644" t="s">
        <v>959</v>
      </c>
      <c r="O644" t="s">
        <v>2983</v>
      </c>
      <c r="P644" t="s">
        <v>112</v>
      </c>
      <c r="Q644" t="s">
        <v>8644</v>
      </c>
      <c r="R644" t="s">
        <v>8488</v>
      </c>
      <c r="S644" t="s">
        <v>8643</v>
      </c>
      <c r="T644" t="b">
        <v>0</v>
      </c>
      <c r="U644" t="b">
        <v>0</v>
      </c>
      <c r="V644">
        <v>2</v>
      </c>
      <c r="W644">
        <v>40</v>
      </c>
      <c r="X644">
        <v>12</v>
      </c>
      <c r="AB644">
        <v>3</v>
      </c>
      <c r="AC644">
        <v>1</v>
      </c>
      <c r="AD644">
        <v>2</v>
      </c>
      <c r="AE644" t="s">
        <v>1745</v>
      </c>
      <c r="AG644" t="s">
        <v>2982</v>
      </c>
      <c r="AH644" t="s">
        <v>2984</v>
      </c>
    </row>
    <row r="645" spans="1:34" x14ac:dyDescent="0.25">
      <c r="A645">
        <v>3</v>
      </c>
      <c r="B645" t="s">
        <v>623</v>
      </c>
      <c r="C645" t="s">
        <v>627</v>
      </c>
      <c r="D645" t="s">
        <v>624</v>
      </c>
      <c r="E645" t="s">
        <v>625</v>
      </c>
      <c r="F645" t="s">
        <v>629</v>
      </c>
      <c r="G645" t="s">
        <v>11040</v>
      </c>
      <c r="H645" t="s">
        <v>956</v>
      </c>
      <c r="I645" t="s">
        <v>957</v>
      </c>
      <c r="J645">
        <v>4</v>
      </c>
      <c r="L645" t="s">
        <v>909</v>
      </c>
      <c r="M645" t="s">
        <v>958</v>
      </c>
      <c r="N645" t="s">
        <v>959</v>
      </c>
      <c r="O645" t="s">
        <v>2985</v>
      </c>
      <c r="P645" t="s">
        <v>112</v>
      </c>
      <c r="Q645" t="s">
        <v>8644</v>
      </c>
      <c r="R645" t="s">
        <v>8488</v>
      </c>
      <c r="S645" t="s">
        <v>8643</v>
      </c>
      <c r="T645" t="b">
        <v>0</v>
      </c>
      <c r="U645" t="b">
        <v>0</v>
      </c>
      <c r="V645">
        <v>3</v>
      </c>
      <c r="W645">
        <v>40</v>
      </c>
      <c r="X645">
        <v>9</v>
      </c>
      <c r="AB645">
        <v>3</v>
      </c>
      <c r="AC645">
        <v>1</v>
      </c>
      <c r="AD645">
        <v>2</v>
      </c>
      <c r="AE645" t="s">
        <v>610</v>
      </c>
      <c r="AG645" t="s">
        <v>2986</v>
      </c>
      <c r="AH645" t="s">
        <v>2987</v>
      </c>
    </row>
    <row r="646" spans="1:34" x14ac:dyDescent="0.25">
      <c r="A646">
        <v>3</v>
      </c>
      <c r="B646" t="s">
        <v>623</v>
      </c>
      <c r="C646" t="s">
        <v>627</v>
      </c>
      <c r="D646" t="s">
        <v>624</v>
      </c>
      <c r="E646" t="s">
        <v>625</v>
      </c>
      <c r="F646" t="s">
        <v>629</v>
      </c>
      <c r="G646" t="s">
        <v>11040</v>
      </c>
      <c r="H646" t="s">
        <v>956</v>
      </c>
      <c r="I646" t="s">
        <v>957</v>
      </c>
      <c r="J646">
        <v>4</v>
      </c>
      <c r="L646" t="s">
        <v>909</v>
      </c>
      <c r="M646" t="s">
        <v>958</v>
      </c>
      <c r="N646" t="s">
        <v>959</v>
      </c>
      <c r="O646" t="s">
        <v>2988</v>
      </c>
      <c r="P646" t="s">
        <v>112</v>
      </c>
      <c r="Q646" t="s">
        <v>8644</v>
      </c>
      <c r="R646" t="s">
        <v>8488</v>
      </c>
      <c r="S646" t="s">
        <v>8643</v>
      </c>
      <c r="T646" t="b">
        <v>0</v>
      </c>
      <c r="U646" t="b">
        <v>0</v>
      </c>
      <c r="V646">
        <v>4</v>
      </c>
      <c r="W646">
        <v>40</v>
      </c>
      <c r="X646">
        <v>9</v>
      </c>
      <c r="AB646">
        <v>3</v>
      </c>
      <c r="AC646">
        <v>1</v>
      </c>
      <c r="AD646">
        <v>2</v>
      </c>
      <c r="AE646" t="s">
        <v>610</v>
      </c>
      <c r="AG646" t="s">
        <v>2986</v>
      </c>
      <c r="AH646" t="s">
        <v>2989</v>
      </c>
    </row>
    <row r="647" spans="1:34" x14ac:dyDescent="0.25">
      <c r="A647">
        <v>3</v>
      </c>
      <c r="B647" t="s">
        <v>623</v>
      </c>
      <c r="C647" t="s">
        <v>627</v>
      </c>
      <c r="D647" t="s">
        <v>624</v>
      </c>
      <c r="E647" t="s">
        <v>625</v>
      </c>
      <c r="F647" t="s">
        <v>629</v>
      </c>
      <c r="G647" t="s">
        <v>11040</v>
      </c>
      <c r="H647" t="s">
        <v>956</v>
      </c>
      <c r="I647" t="s">
        <v>957</v>
      </c>
      <c r="J647">
        <v>4</v>
      </c>
      <c r="L647" t="s">
        <v>909</v>
      </c>
      <c r="M647" t="s">
        <v>958</v>
      </c>
      <c r="N647" t="s">
        <v>959</v>
      </c>
      <c r="O647" t="s">
        <v>2990</v>
      </c>
      <c r="P647" t="s">
        <v>126</v>
      </c>
      <c r="Q647" t="s">
        <v>8644</v>
      </c>
      <c r="R647" t="s">
        <v>8488</v>
      </c>
      <c r="S647" t="s">
        <v>8645</v>
      </c>
      <c r="T647" t="b">
        <v>1</v>
      </c>
      <c r="U647" t="b">
        <v>0</v>
      </c>
      <c r="V647">
        <v>1</v>
      </c>
      <c r="W647">
        <v>20</v>
      </c>
      <c r="X647">
        <v>15</v>
      </c>
      <c r="AB647">
        <v>2</v>
      </c>
      <c r="AC647">
        <v>3</v>
      </c>
      <c r="AD647">
        <v>2</v>
      </c>
      <c r="AE647" t="s">
        <v>1745</v>
      </c>
      <c r="AG647" t="s">
        <v>2991</v>
      </c>
      <c r="AH647" t="s">
        <v>2992</v>
      </c>
    </row>
    <row r="648" spans="1:34" x14ac:dyDescent="0.25">
      <c r="A648">
        <v>3</v>
      </c>
      <c r="B648" t="s">
        <v>623</v>
      </c>
      <c r="C648" t="s">
        <v>627</v>
      </c>
      <c r="D648" t="s">
        <v>624</v>
      </c>
      <c r="E648" t="s">
        <v>625</v>
      </c>
      <c r="F648" t="s">
        <v>629</v>
      </c>
      <c r="G648" t="s">
        <v>11040</v>
      </c>
      <c r="H648" t="s">
        <v>956</v>
      </c>
      <c r="I648" t="s">
        <v>957</v>
      </c>
      <c r="J648">
        <v>4</v>
      </c>
      <c r="L648" t="s">
        <v>909</v>
      </c>
      <c r="M648" t="s">
        <v>958</v>
      </c>
      <c r="N648" t="s">
        <v>959</v>
      </c>
      <c r="O648" t="s">
        <v>2993</v>
      </c>
      <c r="P648" t="s">
        <v>126</v>
      </c>
      <c r="Q648" t="s">
        <v>8644</v>
      </c>
      <c r="R648" t="s">
        <v>8488</v>
      </c>
      <c r="S648" t="s">
        <v>8645</v>
      </c>
      <c r="T648" t="b">
        <v>1</v>
      </c>
      <c r="U648" t="b">
        <v>0</v>
      </c>
      <c r="V648">
        <v>2</v>
      </c>
      <c r="W648">
        <v>20</v>
      </c>
      <c r="X648">
        <v>15</v>
      </c>
      <c r="AB648">
        <v>2</v>
      </c>
      <c r="AC648">
        <v>1</v>
      </c>
      <c r="AD648">
        <v>2</v>
      </c>
      <c r="AE648" t="s">
        <v>2994</v>
      </c>
      <c r="AG648" t="s">
        <v>2995</v>
      </c>
      <c r="AH648" t="s">
        <v>2996</v>
      </c>
    </row>
    <row r="649" spans="1:34" x14ac:dyDescent="0.25">
      <c r="A649">
        <v>3</v>
      </c>
      <c r="B649" t="s">
        <v>623</v>
      </c>
      <c r="C649" t="s">
        <v>627</v>
      </c>
      <c r="D649" t="s">
        <v>624</v>
      </c>
      <c r="E649" t="s">
        <v>625</v>
      </c>
      <c r="F649" t="s">
        <v>629</v>
      </c>
      <c r="G649" t="s">
        <v>11040</v>
      </c>
      <c r="H649" t="s">
        <v>956</v>
      </c>
      <c r="I649" t="s">
        <v>957</v>
      </c>
      <c r="J649">
        <v>4</v>
      </c>
      <c r="L649" t="s">
        <v>909</v>
      </c>
      <c r="M649" t="s">
        <v>958</v>
      </c>
      <c r="N649" t="s">
        <v>959</v>
      </c>
      <c r="O649" t="s">
        <v>2997</v>
      </c>
      <c r="P649" t="s">
        <v>126</v>
      </c>
      <c r="Q649" t="s">
        <v>8644</v>
      </c>
      <c r="R649" t="s">
        <v>8488</v>
      </c>
      <c r="S649" t="s">
        <v>8645</v>
      </c>
      <c r="T649" t="b">
        <v>1</v>
      </c>
      <c r="U649" t="b">
        <v>0</v>
      </c>
      <c r="V649">
        <v>3</v>
      </c>
      <c r="W649">
        <v>20</v>
      </c>
      <c r="X649">
        <v>15</v>
      </c>
      <c r="AB649">
        <v>2</v>
      </c>
      <c r="AC649">
        <v>1</v>
      </c>
      <c r="AD649">
        <v>2</v>
      </c>
      <c r="AE649" t="s">
        <v>2994</v>
      </c>
      <c r="AG649" t="s">
        <v>2995</v>
      </c>
      <c r="AH649" t="s">
        <v>2998</v>
      </c>
    </row>
    <row r="650" spans="1:34" x14ac:dyDescent="0.25">
      <c r="A650">
        <v>3</v>
      </c>
      <c r="B650" t="s">
        <v>623</v>
      </c>
      <c r="C650" t="s">
        <v>627</v>
      </c>
      <c r="D650" t="s">
        <v>624</v>
      </c>
      <c r="E650" t="s">
        <v>625</v>
      </c>
      <c r="F650" t="s">
        <v>629</v>
      </c>
      <c r="G650" t="s">
        <v>11040</v>
      </c>
      <c r="H650" t="s">
        <v>956</v>
      </c>
      <c r="I650" t="s">
        <v>957</v>
      </c>
      <c r="J650">
        <v>4</v>
      </c>
      <c r="L650" t="s">
        <v>909</v>
      </c>
      <c r="M650" t="s">
        <v>958</v>
      </c>
      <c r="N650" t="s">
        <v>959</v>
      </c>
      <c r="O650" t="s">
        <v>2999</v>
      </c>
      <c r="P650" t="s">
        <v>214</v>
      </c>
      <c r="Q650" t="s">
        <v>8650</v>
      </c>
      <c r="R650" t="s">
        <v>8637</v>
      </c>
      <c r="S650" t="s">
        <v>8643</v>
      </c>
      <c r="T650" t="b">
        <v>0</v>
      </c>
      <c r="U650" t="b">
        <v>0</v>
      </c>
      <c r="V650">
        <v>1</v>
      </c>
      <c r="W650">
        <v>47.5</v>
      </c>
      <c r="X650">
        <v>12</v>
      </c>
      <c r="AB650">
        <v>2</v>
      </c>
      <c r="AC650">
        <v>1</v>
      </c>
      <c r="AD650">
        <v>2</v>
      </c>
      <c r="AE650" t="s">
        <v>1745</v>
      </c>
      <c r="AG650" t="s">
        <v>3000</v>
      </c>
      <c r="AH650" t="s">
        <v>3001</v>
      </c>
    </row>
    <row r="651" spans="1:34" x14ac:dyDescent="0.25">
      <c r="A651">
        <v>3</v>
      </c>
      <c r="B651" t="s">
        <v>623</v>
      </c>
      <c r="C651" t="s">
        <v>627</v>
      </c>
      <c r="D651" t="s">
        <v>624</v>
      </c>
      <c r="E651" t="s">
        <v>625</v>
      </c>
      <c r="F651" t="s">
        <v>629</v>
      </c>
      <c r="G651" t="s">
        <v>11040</v>
      </c>
      <c r="H651" t="s">
        <v>956</v>
      </c>
      <c r="I651" t="s">
        <v>957</v>
      </c>
      <c r="J651">
        <v>4</v>
      </c>
      <c r="L651" t="s">
        <v>909</v>
      </c>
      <c r="M651" t="s">
        <v>958</v>
      </c>
      <c r="N651" t="s">
        <v>959</v>
      </c>
      <c r="O651" t="s">
        <v>3002</v>
      </c>
      <c r="P651" t="s">
        <v>214</v>
      </c>
      <c r="Q651" t="s">
        <v>8650</v>
      </c>
      <c r="R651" t="s">
        <v>8637</v>
      </c>
      <c r="S651" t="s">
        <v>8643</v>
      </c>
      <c r="T651" t="b">
        <v>0</v>
      </c>
      <c r="U651" t="b">
        <v>0</v>
      </c>
      <c r="V651">
        <v>2</v>
      </c>
      <c r="W651">
        <v>47.5</v>
      </c>
      <c r="X651">
        <v>10</v>
      </c>
      <c r="AB651">
        <v>2</v>
      </c>
      <c r="AC651">
        <v>1</v>
      </c>
      <c r="AD651">
        <v>2</v>
      </c>
      <c r="AE651" t="s">
        <v>610</v>
      </c>
      <c r="AG651" t="s">
        <v>3003</v>
      </c>
      <c r="AH651" t="s">
        <v>3004</v>
      </c>
    </row>
    <row r="652" spans="1:34" x14ac:dyDescent="0.25">
      <c r="A652">
        <v>3</v>
      </c>
      <c r="B652" t="s">
        <v>623</v>
      </c>
      <c r="C652" t="s">
        <v>627</v>
      </c>
      <c r="D652" t="s">
        <v>624</v>
      </c>
      <c r="E652" t="s">
        <v>625</v>
      </c>
      <c r="F652" t="s">
        <v>629</v>
      </c>
      <c r="G652" t="s">
        <v>11040</v>
      </c>
      <c r="H652" t="s">
        <v>956</v>
      </c>
      <c r="I652" t="s">
        <v>957</v>
      </c>
      <c r="J652">
        <v>4</v>
      </c>
      <c r="L652" t="s">
        <v>909</v>
      </c>
      <c r="M652" t="s">
        <v>958</v>
      </c>
      <c r="N652" t="s">
        <v>959</v>
      </c>
      <c r="O652" t="s">
        <v>3005</v>
      </c>
      <c r="P652" t="s">
        <v>214</v>
      </c>
      <c r="Q652" t="s">
        <v>8650</v>
      </c>
      <c r="R652" t="s">
        <v>8637</v>
      </c>
      <c r="S652" t="s">
        <v>8643</v>
      </c>
      <c r="T652" t="b">
        <v>0</v>
      </c>
      <c r="U652" t="b">
        <v>0</v>
      </c>
      <c r="V652">
        <v>3</v>
      </c>
      <c r="W652">
        <v>47.5</v>
      </c>
      <c r="X652">
        <v>8</v>
      </c>
      <c r="AB652">
        <v>2</v>
      </c>
      <c r="AC652">
        <v>1</v>
      </c>
      <c r="AD652">
        <v>2</v>
      </c>
      <c r="AE652" t="s">
        <v>610</v>
      </c>
      <c r="AG652" t="s">
        <v>3003</v>
      </c>
      <c r="AH652" t="s">
        <v>3006</v>
      </c>
    </row>
    <row r="653" spans="1:34" x14ac:dyDescent="0.25">
      <c r="A653">
        <v>3</v>
      </c>
      <c r="B653" t="s">
        <v>623</v>
      </c>
      <c r="C653" t="s">
        <v>627</v>
      </c>
      <c r="D653" t="s">
        <v>624</v>
      </c>
      <c r="E653" t="s">
        <v>625</v>
      </c>
      <c r="F653" t="s">
        <v>629</v>
      </c>
      <c r="G653" t="s">
        <v>11040</v>
      </c>
      <c r="H653" t="s">
        <v>956</v>
      </c>
      <c r="I653" t="s">
        <v>957</v>
      </c>
      <c r="J653">
        <v>4</v>
      </c>
      <c r="L653" t="s">
        <v>909</v>
      </c>
      <c r="M653" t="s">
        <v>958</v>
      </c>
      <c r="N653" t="s">
        <v>959</v>
      </c>
      <c r="O653" t="s">
        <v>3007</v>
      </c>
      <c r="P653" t="s">
        <v>214</v>
      </c>
      <c r="Q653" t="s">
        <v>8650</v>
      </c>
      <c r="R653" t="s">
        <v>8637</v>
      </c>
      <c r="S653" t="s">
        <v>8643</v>
      </c>
      <c r="T653" t="b">
        <v>0</v>
      </c>
      <c r="U653" t="b">
        <v>0</v>
      </c>
      <c r="V653">
        <v>4</v>
      </c>
      <c r="W653">
        <v>47.5</v>
      </c>
      <c r="X653">
        <v>8</v>
      </c>
      <c r="AB653">
        <v>2</v>
      </c>
      <c r="AC653">
        <v>1</v>
      </c>
      <c r="AD653">
        <v>2</v>
      </c>
      <c r="AE653" t="s">
        <v>610</v>
      </c>
      <c r="AG653" t="s">
        <v>3003</v>
      </c>
      <c r="AH653" t="s">
        <v>3008</v>
      </c>
    </row>
    <row r="654" spans="1:34" x14ac:dyDescent="0.25">
      <c r="A654">
        <v>3</v>
      </c>
      <c r="B654" t="s">
        <v>623</v>
      </c>
      <c r="C654" t="s">
        <v>627</v>
      </c>
      <c r="D654" t="s">
        <v>624</v>
      </c>
      <c r="E654" t="s">
        <v>625</v>
      </c>
      <c r="F654" t="s">
        <v>629</v>
      </c>
      <c r="G654" t="s">
        <v>11040</v>
      </c>
      <c r="H654" t="s">
        <v>956</v>
      </c>
      <c r="I654" t="s">
        <v>957</v>
      </c>
      <c r="J654">
        <v>4</v>
      </c>
      <c r="L654" t="s">
        <v>909</v>
      </c>
      <c r="M654" t="s">
        <v>958</v>
      </c>
      <c r="N654" t="s">
        <v>959</v>
      </c>
      <c r="O654" t="s">
        <v>3009</v>
      </c>
      <c r="P654" t="s">
        <v>235</v>
      </c>
      <c r="Q654" t="s">
        <v>8650</v>
      </c>
      <c r="R654" t="s">
        <v>8637</v>
      </c>
      <c r="S654" t="s">
        <v>8643</v>
      </c>
      <c r="T654" t="b">
        <v>1</v>
      </c>
      <c r="U654" t="b">
        <v>0</v>
      </c>
      <c r="V654">
        <v>1</v>
      </c>
      <c r="W654">
        <v>12.5</v>
      </c>
      <c r="X654">
        <v>12</v>
      </c>
      <c r="AB654">
        <v>1</v>
      </c>
      <c r="AC654">
        <v>1</v>
      </c>
      <c r="AD654">
        <v>3</v>
      </c>
      <c r="AG654" t="s">
        <v>3010</v>
      </c>
      <c r="AH654" t="s">
        <v>3011</v>
      </c>
    </row>
    <row r="655" spans="1:34" x14ac:dyDescent="0.25">
      <c r="A655">
        <v>3</v>
      </c>
      <c r="B655" t="s">
        <v>623</v>
      </c>
      <c r="C655" t="s">
        <v>627</v>
      </c>
      <c r="D655" t="s">
        <v>624</v>
      </c>
      <c r="E655" t="s">
        <v>625</v>
      </c>
      <c r="F655" t="s">
        <v>629</v>
      </c>
      <c r="G655" t="s">
        <v>11040</v>
      </c>
      <c r="H655" t="s">
        <v>956</v>
      </c>
      <c r="I655" t="s">
        <v>957</v>
      </c>
      <c r="J655">
        <v>4</v>
      </c>
      <c r="L655" t="s">
        <v>909</v>
      </c>
      <c r="M655" t="s">
        <v>958</v>
      </c>
      <c r="N655" t="s">
        <v>959</v>
      </c>
      <c r="O655" t="s">
        <v>3012</v>
      </c>
      <c r="P655" t="s">
        <v>235</v>
      </c>
      <c r="Q655" t="s">
        <v>8650</v>
      </c>
      <c r="R655" t="s">
        <v>8637</v>
      </c>
      <c r="S655" t="s">
        <v>8643</v>
      </c>
      <c r="T655" t="b">
        <v>1</v>
      </c>
      <c r="U655" t="b">
        <v>0</v>
      </c>
      <c r="V655">
        <v>2</v>
      </c>
      <c r="W655">
        <v>12.5</v>
      </c>
      <c r="X655">
        <v>11</v>
      </c>
      <c r="AB655">
        <v>1</v>
      </c>
      <c r="AC655">
        <v>1</v>
      </c>
      <c r="AD655">
        <v>3</v>
      </c>
      <c r="AE655" t="s">
        <v>1745</v>
      </c>
      <c r="AG655" t="s">
        <v>2403</v>
      </c>
      <c r="AH655" t="s">
        <v>3013</v>
      </c>
    </row>
    <row r="656" spans="1:34" x14ac:dyDescent="0.25">
      <c r="A656">
        <v>3</v>
      </c>
      <c r="B656" t="s">
        <v>623</v>
      </c>
      <c r="C656" t="s">
        <v>627</v>
      </c>
      <c r="D656" t="s">
        <v>624</v>
      </c>
      <c r="E656" t="s">
        <v>625</v>
      </c>
      <c r="F656" t="s">
        <v>629</v>
      </c>
      <c r="G656" t="s">
        <v>11040</v>
      </c>
      <c r="H656" t="s">
        <v>956</v>
      </c>
      <c r="I656" t="s">
        <v>957</v>
      </c>
      <c r="J656">
        <v>4</v>
      </c>
      <c r="L656" t="s">
        <v>909</v>
      </c>
      <c r="M656" t="s">
        <v>958</v>
      </c>
      <c r="N656" t="s">
        <v>959</v>
      </c>
      <c r="O656" t="s">
        <v>3014</v>
      </c>
      <c r="P656" t="s">
        <v>235</v>
      </c>
      <c r="Q656" t="s">
        <v>8650</v>
      </c>
      <c r="R656" t="s">
        <v>8637</v>
      </c>
      <c r="S656" t="s">
        <v>8643</v>
      </c>
      <c r="T656" t="b">
        <v>1</v>
      </c>
      <c r="U656" t="b">
        <v>0</v>
      </c>
      <c r="V656">
        <v>3</v>
      </c>
      <c r="W656">
        <v>12.5</v>
      </c>
      <c r="X656">
        <v>12</v>
      </c>
      <c r="AB656">
        <v>1</v>
      </c>
      <c r="AC656">
        <v>1</v>
      </c>
      <c r="AD656">
        <v>3</v>
      </c>
      <c r="AE656" t="s">
        <v>610</v>
      </c>
      <c r="AG656" t="s">
        <v>2406</v>
      </c>
      <c r="AH656" t="s">
        <v>3015</v>
      </c>
    </row>
    <row r="657" spans="1:34" x14ac:dyDescent="0.25">
      <c r="A657">
        <v>3</v>
      </c>
      <c r="B657" t="s">
        <v>623</v>
      </c>
      <c r="C657" t="s">
        <v>627</v>
      </c>
      <c r="D657" t="s">
        <v>624</v>
      </c>
      <c r="E657" t="s">
        <v>625</v>
      </c>
      <c r="F657" t="s">
        <v>629</v>
      </c>
      <c r="G657" t="s">
        <v>11040</v>
      </c>
      <c r="H657" t="s">
        <v>956</v>
      </c>
      <c r="I657" t="s">
        <v>957</v>
      </c>
      <c r="J657">
        <v>4</v>
      </c>
      <c r="L657" t="s">
        <v>909</v>
      </c>
      <c r="M657" t="s">
        <v>958</v>
      </c>
      <c r="N657" t="s">
        <v>959</v>
      </c>
      <c r="O657" t="s">
        <v>3016</v>
      </c>
      <c r="P657" t="s">
        <v>303</v>
      </c>
      <c r="Q657" t="s">
        <v>148</v>
      </c>
      <c r="R657" t="s">
        <v>8661</v>
      </c>
      <c r="S657" t="s">
        <v>8645</v>
      </c>
      <c r="T657" t="b">
        <v>0</v>
      </c>
      <c r="U657" t="b">
        <v>0</v>
      </c>
      <c r="V657">
        <v>1</v>
      </c>
      <c r="W657">
        <v>6</v>
      </c>
      <c r="X657">
        <v>12</v>
      </c>
      <c r="AB657">
        <v>2</v>
      </c>
      <c r="AC657">
        <v>2</v>
      </c>
      <c r="AD657">
        <v>2</v>
      </c>
      <c r="AE657" t="s">
        <v>1745</v>
      </c>
      <c r="AG657" t="s">
        <v>2664</v>
      </c>
      <c r="AH657" t="s">
        <v>3017</v>
      </c>
    </row>
    <row r="658" spans="1:34" x14ac:dyDescent="0.25">
      <c r="A658">
        <v>3</v>
      </c>
      <c r="B658" t="s">
        <v>623</v>
      </c>
      <c r="C658" t="s">
        <v>627</v>
      </c>
      <c r="D658" t="s">
        <v>624</v>
      </c>
      <c r="E658" t="s">
        <v>625</v>
      </c>
      <c r="F658" t="s">
        <v>629</v>
      </c>
      <c r="G658" t="s">
        <v>11040</v>
      </c>
      <c r="H658" t="s">
        <v>956</v>
      </c>
      <c r="I658" t="s">
        <v>957</v>
      </c>
      <c r="J658">
        <v>4</v>
      </c>
      <c r="L658" t="s">
        <v>909</v>
      </c>
      <c r="M658" t="s">
        <v>958</v>
      </c>
      <c r="N658" t="s">
        <v>959</v>
      </c>
      <c r="O658" t="s">
        <v>3018</v>
      </c>
      <c r="P658" t="s">
        <v>303</v>
      </c>
      <c r="Q658" t="s">
        <v>148</v>
      </c>
      <c r="R658" t="s">
        <v>8661</v>
      </c>
      <c r="S658" t="s">
        <v>8645</v>
      </c>
      <c r="T658" t="b">
        <v>0</v>
      </c>
      <c r="U658" t="b">
        <v>0</v>
      </c>
      <c r="V658">
        <v>2</v>
      </c>
      <c r="W658">
        <v>6</v>
      </c>
      <c r="X658">
        <v>15</v>
      </c>
      <c r="AB658">
        <v>2</v>
      </c>
      <c r="AC658">
        <v>2</v>
      </c>
      <c r="AD658">
        <v>2</v>
      </c>
      <c r="AE658" t="s">
        <v>1745</v>
      </c>
      <c r="AG658" t="s">
        <v>2664</v>
      </c>
      <c r="AH658" t="s">
        <v>3019</v>
      </c>
    </row>
    <row r="659" spans="1:34" x14ac:dyDescent="0.25">
      <c r="A659">
        <v>3</v>
      </c>
      <c r="B659" t="s">
        <v>623</v>
      </c>
      <c r="C659" t="s">
        <v>627</v>
      </c>
      <c r="D659" t="s">
        <v>624</v>
      </c>
      <c r="E659" t="s">
        <v>625</v>
      </c>
      <c r="F659" t="s">
        <v>629</v>
      </c>
      <c r="G659" t="s">
        <v>11040</v>
      </c>
      <c r="H659" t="s">
        <v>956</v>
      </c>
      <c r="I659" t="s">
        <v>957</v>
      </c>
      <c r="J659">
        <v>4</v>
      </c>
      <c r="L659" t="s">
        <v>909</v>
      </c>
      <c r="M659" t="s">
        <v>958</v>
      </c>
      <c r="N659" t="s">
        <v>959</v>
      </c>
      <c r="O659" t="s">
        <v>3020</v>
      </c>
      <c r="P659" t="s">
        <v>303</v>
      </c>
      <c r="Q659" t="s">
        <v>148</v>
      </c>
      <c r="R659" t="s">
        <v>8661</v>
      </c>
      <c r="S659" t="s">
        <v>8645</v>
      </c>
      <c r="T659" t="b">
        <v>0</v>
      </c>
      <c r="U659" t="b">
        <v>0</v>
      </c>
      <c r="V659">
        <v>3</v>
      </c>
      <c r="W659">
        <v>6</v>
      </c>
      <c r="X659">
        <v>15</v>
      </c>
      <c r="AB659">
        <v>2</v>
      </c>
      <c r="AC659">
        <v>2</v>
      </c>
      <c r="AD659">
        <v>2</v>
      </c>
      <c r="AE659" t="s">
        <v>1745</v>
      </c>
      <c r="AG659" t="s">
        <v>2664</v>
      </c>
      <c r="AH659" t="s">
        <v>959</v>
      </c>
    </row>
    <row r="660" spans="1:34" x14ac:dyDescent="0.25">
      <c r="A660">
        <v>3</v>
      </c>
      <c r="B660" t="s">
        <v>623</v>
      </c>
      <c r="C660" t="s">
        <v>627</v>
      </c>
      <c r="D660" t="s">
        <v>624</v>
      </c>
      <c r="E660" t="s">
        <v>625</v>
      </c>
      <c r="F660" t="s">
        <v>629</v>
      </c>
      <c r="G660" t="s">
        <v>11040</v>
      </c>
      <c r="H660" t="s">
        <v>960</v>
      </c>
      <c r="I660" t="s">
        <v>961</v>
      </c>
      <c r="J660">
        <v>1</v>
      </c>
      <c r="L660" t="s">
        <v>894</v>
      </c>
      <c r="M660" t="s">
        <v>962</v>
      </c>
      <c r="N660" t="s">
        <v>963</v>
      </c>
      <c r="O660" t="s">
        <v>3021</v>
      </c>
      <c r="P660" t="s">
        <v>356</v>
      </c>
      <c r="Q660" t="s">
        <v>25</v>
      </c>
      <c r="R660" t="s">
        <v>25</v>
      </c>
      <c r="S660" t="s">
        <v>357</v>
      </c>
      <c r="T660" t="b">
        <v>0</v>
      </c>
      <c r="U660" t="b">
        <v>1</v>
      </c>
      <c r="V660">
        <v>1</v>
      </c>
      <c r="Y660">
        <v>300</v>
      </c>
      <c r="Z660">
        <v>0.81</v>
      </c>
      <c r="AA660" t="s">
        <v>2238</v>
      </c>
      <c r="AG660" t="s">
        <v>2905</v>
      </c>
      <c r="AH660" t="s">
        <v>962</v>
      </c>
    </row>
    <row r="661" spans="1:34" x14ac:dyDescent="0.25">
      <c r="A661">
        <v>3</v>
      </c>
      <c r="B661" t="s">
        <v>623</v>
      </c>
      <c r="C661" t="s">
        <v>627</v>
      </c>
      <c r="D661" t="s">
        <v>624</v>
      </c>
      <c r="E661" t="s">
        <v>625</v>
      </c>
      <c r="F661" t="s">
        <v>629</v>
      </c>
      <c r="G661" t="s">
        <v>11040</v>
      </c>
      <c r="H661" t="s">
        <v>960</v>
      </c>
      <c r="I661" t="s">
        <v>961</v>
      </c>
      <c r="J661">
        <v>1</v>
      </c>
      <c r="L661" t="s">
        <v>894</v>
      </c>
      <c r="M661" t="s">
        <v>962</v>
      </c>
      <c r="N661" t="s">
        <v>963</v>
      </c>
      <c r="O661" t="s">
        <v>3022</v>
      </c>
      <c r="P661" t="s">
        <v>249</v>
      </c>
      <c r="Q661" t="s">
        <v>369</v>
      </c>
      <c r="R661" t="s">
        <v>423</v>
      </c>
      <c r="S661" t="s">
        <v>8645</v>
      </c>
      <c r="T661" t="b">
        <v>0</v>
      </c>
      <c r="U661" t="b">
        <v>0</v>
      </c>
      <c r="V661">
        <v>1</v>
      </c>
      <c r="W661">
        <v>130</v>
      </c>
      <c r="X661">
        <v>8</v>
      </c>
      <c r="AB661">
        <v>3</v>
      </c>
      <c r="AC661">
        <v>1</v>
      </c>
      <c r="AD661">
        <v>1</v>
      </c>
      <c r="AE661" t="s">
        <v>618</v>
      </c>
      <c r="AG661" t="s">
        <v>2598</v>
      </c>
      <c r="AH661" t="s">
        <v>3023</v>
      </c>
    </row>
    <row r="662" spans="1:34" x14ac:dyDescent="0.25">
      <c r="A662">
        <v>3</v>
      </c>
      <c r="B662" t="s">
        <v>623</v>
      </c>
      <c r="C662" t="s">
        <v>627</v>
      </c>
      <c r="D662" t="s">
        <v>624</v>
      </c>
      <c r="E662" t="s">
        <v>625</v>
      </c>
      <c r="F662" t="s">
        <v>629</v>
      </c>
      <c r="G662" t="s">
        <v>11040</v>
      </c>
      <c r="H662" t="s">
        <v>960</v>
      </c>
      <c r="I662" t="s">
        <v>961</v>
      </c>
      <c r="J662">
        <v>1</v>
      </c>
      <c r="L662" t="s">
        <v>894</v>
      </c>
      <c r="M662" t="s">
        <v>962</v>
      </c>
      <c r="N662" t="s">
        <v>963</v>
      </c>
      <c r="O662" t="s">
        <v>3024</v>
      </c>
      <c r="P662" t="s">
        <v>249</v>
      </c>
      <c r="Q662" t="s">
        <v>369</v>
      </c>
      <c r="R662" t="s">
        <v>423</v>
      </c>
      <c r="S662" t="s">
        <v>8645</v>
      </c>
      <c r="T662" t="b">
        <v>0</v>
      </c>
      <c r="U662" t="b">
        <v>0</v>
      </c>
      <c r="V662">
        <v>2</v>
      </c>
      <c r="W662">
        <v>130</v>
      </c>
      <c r="X662">
        <v>8</v>
      </c>
      <c r="AB662">
        <v>3</v>
      </c>
      <c r="AC662">
        <v>1</v>
      </c>
      <c r="AD662">
        <v>1</v>
      </c>
      <c r="AE662" t="s">
        <v>618</v>
      </c>
      <c r="AG662" t="s">
        <v>2598</v>
      </c>
      <c r="AH662" t="s">
        <v>3025</v>
      </c>
    </row>
    <row r="663" spans="1:34" x14ac:dyDescent="0.25">
      <c r="A663">
        <v>3</v>
      </c>
      <c r="B663" t="s">
        <v>623</v>
      </c>
      <c r="C663" t="s">
        <v>627</v>
      </c>
      <c r="D663" t="s">
        <v>624</v>
      </c>
      <c r="E663" t="s">
        <v>625</v>
      </c>
      <c r="F663" t="s">
        <v>629</v>
      </c>
      <c r="G663" t="s">
        <v>11040</v>
      </c>
      <c r="H663" t="s">
        <v>960</v>
      </c>
      <c r="I663" t="s">
        <v>961</v>
      </c>
      <c r="J663">
        <v>1</v>
      </c>
      <c r="L663" t="s">
        <v>894</v>
      </c>
      <c r="M663" t="s">
        <v>962</v>
      </c>
      <c r="N663" t="s">
        <v>963</v>
      </c>
      <c r="O663" t="s">
        <v>3026</v>
      </c>
      <c r="P663" t="s">
        <v>249</v>
      </c>
      <c r="Q663" t="s">
        <v>369</v>
      </c>
      <c r="R663" t="s">
        <v>423</v>
      </c>
      <c r="S663" t="s">
        <v>8645</v>
      </c>
      <c r="T663" t="b">
        <v>0</v>
      </c>
      <c r="U663" t="b">
        <v>0</v>
      </c>
      <c r="V663">
        <v>3</v>
      </c>
      <c r="W663">
        <v>130</v>
      </c>
      <c r="X663">
        <v>8</v>
      </c>
      <c r="AB663">
        <v>3</v>
      </c>
      <c r="AC663">
        <v>1</v>
      </c>
      <c r="AD663">
        <v>1</v>
      </c>
      <c r="AE663" t="s">
        <v>618</v>
      </c>
      <c r="AG663" t="s">
        <v>3027</v>
      </c>
      <c r="AH663" t="s">
        <v>3028</v>
      </c>
    </row>
    <row r="664" spans="1:34" x14ac:dyDescent="0.25">
      <c r="A664">
        <v>3</v>
      </c>
      <c r="B664" t="s">
        <v>623</v>
      </c>
      <c r="C664" t="s">
        <v>627</v>
      </c>
      <c r="D664" t="s">
        <v>624</v>
      </c>
      <c r="E664" t="s">
        <v>625</v>
      </c>
      <c r="F664" t="s">
        <v>629</v>
      </c>
      <c r="G664" t="s">
        <v>11040</v>
      </c>
      <c r="H664" t="s">
        <v>960</v>
      </c>
      <c r="I664" t="s">
        <v>961</v>
      </c>
      <c r="J664">
        <v>1</v>
      </c>
      <c r="L664" t="s">
        <v>894</v>
      </c>
      <c r="M664" t="s">
        <v>962</v>
      </c>
      <c r="N664" t="s">
        <v>963</v>
      </c>
      <c r="O664" t="s">
        <v>3029</v>
      </c>
      <c r="P664" t="s">
        <v>249</v>
      </c>
      <c r="Q664" t="s">
        <v>369</v>
      </c>
      <c r="R664" t="s">
        <v>423</v>
      </c>
      <c r="S664" t="s">
        <v>8645</v>
      </c>
      <c r="T664" t="b">
        <v>0</v>
      </c>
      <c r="U664" t="b">
        <v>0</v>
      </c>
      <c r="V664">
        <v>4</v>
      </c>
      <c r="W664">
        <v>130</v>
      </c>
      <c r="X664">
        <v>8</v>
      </c>
      <c r="AB664">
        <v>3</v>
      </c>
      <c r="AC664">
        <v>1</v>
      </c>
      <c r="AD664">
        <v>1</v>
      </c>
      <c r="AE664" t="s">
        <v>1745</v>
      </c>
      <c r="AG664" t="s">
        <v>3030</v>
      </c>
      <c r="AH664" t="s">
        <v>3031</v>
      </c>
    </row>
    <row r="665" spans="1:34" x14ac:dyDescent="0.25">
      <c r="A665">
        <v>3</v>
      </c>
      <c r="B665" t="s">
        <v>623</v>
      </c>
      <c r="C665" t="s">
        <v>627</v>
      </c>
      <c r="D665" t="s">
        <v>624</v>
      </c>
      <c r="E665" t="s">
        <v>625</v>
      </c>
      <c r="F665" t="s">
        <v>629</v>
      </c>
      <c r="G665" t="s">
        <v>11040</v>
      </c>
      <c r="H665" t="s">
        <v>960</v>
      </c>
      <c r="I665" t="s">
        <v>961</v>
      </c>
      <c r="J665">
        <v>1</v>
      </c>
      <c r="L665" t="s">
        <v>894</v>
      </c>
      <c r="M665" t="s">
        <v>962</v>
      </c>
      <c r="N665" t="s">
        <v>963</v>
      </c>
      <c r="O665" t="s">
        <v>3032</v>
      </c>
      <c r="P665" t="s">
        <v>256</v>
      </c>
      <c r="Q665" t="s">
        <v>369</v>
      </c>
      <c r="R665" t="s">
        <v>8654</v>
      </c>
      <c r="S665" t="s">
        <v>8645</v>
      </c>
      <c r="T665" t="b">
        <v>1</v>
      </c>
      <c r="U665" t="b">
        <v>0</v>
      </c>
      <c r="V665">
        <v>1</v>
      </c>
      <c r="W665">
        <v>30</v>
      </c>
      <c r="X665">
        <v>8</v>
      </c>
      <c r="AB665">
        <v>2</v>
      </c>
      <c r="AC665">
        <v>1</v>
      </c>
      <c r="AD665">
        <v>2</v>
      </c>
      <c r="AE665" t="s">
        <v>1745</v>
      </c>
      <c r="AG665" t="s">
        <v>1932</v>
      </c>
      <c r="AH665" t="s">
        <v>3033</v>
      </c>
    </row>
    <row r="666" spans="1:34" x14ac:dyDescent="0.25">
      <c r="A666">
        <v>3</v>
      </c>
      <c r="B666" t="s">
        <v>623</v>
      </c>
      <c r="C666" t="s">
        <v>627</v>
      </c>
      <c r="D666" t="s">
        <v>624</v>
      </c>
      <c r="E666" t="s">
        <v>625</v>
      </c>
      <c r="F666" t="s">
        <v>629</v>
      </c>
      <c r="G666" t="s">
        <v>11040</v>
      </c>
      <c r="H666" t="s">
        <v>960</v>
      </c>
      <c r="I666" t="s">
        <v>961</v>
      </c>
      <c r="J666">
        <v>1</v>
      </c>
      <c r="L666" t="s">
        <v>894</v>
      </c>
      <c r="M666" t="s">
        <v>962</v>
      </c>
      <c r="N666" t="s">
        <v>963</v>
      </c>
      <c r="O666" t="s">
        <v>3034</v>
      </c>
      <c r="P666" t="s">
        <v>256</v>
      </c>
      <c r="Q666" t="s">
        <v>369</v>
      </c>
      <c r="R666" t="s">
        <v>8654</v>
      </c>
      <c r="S666" t="s">
        <v>8645</v>
      </c>
      <c r="T666" t="b">
        <v>1</v>
      </c>
      <c r="U666" t="b">
        <v>0</v>
      </c>
      <c r="V666">
        <v>2</v>
      </c>
      <c r="W666">
        <v>30</v>
      </c>
      <c r="X666">
        <v>8</v>
      </c>
      <c r="AB666">
        <v>2</v>
      </c>
      <c r="AC666">
        <v>1</v>
      </c>
      <c r="AD666">
        <v>2</v>
      </c>
      <c r="AE666" t="s">
        <v>1745</v>
      </c>
      <c r="AG666" t="s">
        <v>1932</v>
      </c>
      <c r="AH666" t="s">
        <v>3035</v>
      </c>
    </row>
    <row r="667" spans="1:34" x14ac:dyDescent="0.25">
      <c r="A667">
        <v>3</v>
      </c>
      <c r="B667" t="s">
        <v>623</v>
      </c>
      <c r="C667" t="s">
        <v>627</v>
      </c>
      <c r="D667" t="s">
        <v>624</v>
      </c>
      <c r="E667" t="s">
        <v>625</v>
      </c>
      <c r="F667" t="s">
        <v>629</v>
      </c>
      <c r="G667" t="s">
        <v>11040</v>
      </c>
      <c r="H667" t="s">
        <v>960</v>
      </c>
      <c r="I667" t="s">
        <v>961</v>
      </c>
      <c r="J667">
        <v>1</v>
      </c>
      <c r="L667" t="s">
        <v>894</v>
      </c>
      <c r="M667" t="s">
        <v>962</v>
      </c>
      <c r="N667" t="s">
        <v>963</v>
      </c>
      <c r="O667" t="s">
        <v>3036</v>
      </c>
      <c r="P667" t="s">
        <v>256</v>
      </c>
      <c r="Q667" t="s">
        <v>369</v>
      </c>
      <c r="R667" t="s">
        <v>8654</v>
      </c>
      <c r="S667" t="s">
        <v>8645</v>
      </c>
      <c r="T667" t="b">
        <v>1</v>
      </c>
      <c r="U667" t="b">
        <v>0</v>
      </c>
      <c r="V667">
        <v>3</v>
      </c>
      <c r="W667">
        <v>40</v>
      </c>
      <c r="X667">
        <v>9</v>
      </c>
      <c r="AB667">
        <v>2</v>
      </c>
      <c r="AC667">
        <v>1</v>
      </c>
      <c r="AD667">
        <v>2</v>
      </c>
      <c r="AE667" t="s">
        <v>1745</v>
      </c>
      <c r="AG667" t="s">
        <v>3037</v>
      </c>
      <c r="AH667" t="s">
        <v>3038</v>
      </c>
    </row>
    <row r="668" spans="1:34" x14ac:dyDescent="0.25">
      <c r="A668">
        <v>3</v>
      </c>
      <c r="B668" t="s">
        <v>623</v>
      </c>
      <c r="C668" t="s">
        <v>627</v>
      </c>
      <c r="D668" t="s">
        <v>624</v>
      </c>
      <c r="E668" t="s">
        <v>625</v>
      </c>
      <c r="F668" t="s">
        <v>629</v>
      </c>
      <c r="G668" t="s">
        <v>11040</v>
      </c>
      <c r="H668" t="s">
        <v>960</v>
      </c>
      <c r="I668" t="s">
        <v>961</v>
      </c>
      <c r="J668">
        <v>1</v>
      </c>
      <c r="L668" t="s">
        <v>894</v>
      </c>
      <c r="M668" t="s">
        <v>962</v>
      </c>
      <c r="N668" t="s">
        <v>963</v>
      </c>
      <c r="O668" t="s">
        <v>3039</v>
      </c>
      <c r="P668" t="s">
        <v>286</v>
      </c>
      <c r="Q668" t="s">
        <v>369</v>
      </c>
      <c r="R668" t="s">
        <v>8489</v>
      </c>
      <c r="S668" t="s">
        <v>8645</v>
      </c>
      <c r="T668" t="b">
        <v>0</v>
      </c>
      <c r="U668" t="b">
        <v>0</v>
      </c>
      <c r="V668">
        <v>1</v>
      </c>
      <c r="W668">
        <v>95</v>
      </c>
      <c r="X668">
        <v>12</v>
      </c>
      <c r="AB668">
        <v>2</v>
      </c>
      <c r="AC668">
        <v>1</v>
      </c>
      <c r="AD668">
        <v>2</v>
      </c>
      <c r="AE668" t="s">
        <v>618</v>
      </c>
      <c r="AG668" t="s">
        <v>3040</v>
      </c>
      <c r="AH668" t="s">
        <v>3041</v>
      </c>
    </row>
    <row r="669" spans="1:34" x14ac:dyDescent="0.25">
      <c r="A669">
        <v>3</v>
      </c>
      <c r="B669" t="s">
        <v>623</v>
      </c>
      <c r="C669" t="s">
        <v>627</v>
      </c>
      <c r="D669" t="s">
        <v>624</v>
      </c>
      <c r="E669" t="s">
        <v>625</v>
      </c>
      <c r="F669" t="s">
        <v>629</v>
      </c>
      <c r="G669" t="s">
        <v>11040</v>
      </c>
      <c r="H669" t="s">
        <v>960</v>
      </c>
      <c r="I669" t="s">
        <v>961</v>
      </c>
      <c r="J669">
        <v>1</v>
      </c>
      <c r="L669" t="s">
        <v>894</v>
      </c>
      <c r="M669" t="s">
        <v>962</v>
      </c>
      <c r="N669" t="s">
        <v>963</v>
      </c>
      <c r="O669" t="s">
        <v>3042</v>
      </c>
      <c r="P669" t="s">
        <v>286</v>
      </c>
      <c r="Q669" t="s">
        <v>369</v>
      </c>
      <c r="R669" t="s">
        <v>8489</v>
      </c>
      <c r="S669" t="s">
        <v>8645</v>
      </c>
      <c r="T669" t="b">
        <v>0</v>
      </c>
      <c r="U669" t="b">
        <v>0</v>
      </c>
      <c r="V669">
        <v>2</v>
      </c>
      <c r="W669">
        <v>95</v>
      </c>
      <c r="X669">
        <v>12</v>
      </c>
      <c r="AB669">
        <v>2</v>
      </c>
      <c r="AC669">
        <v>1</v>
      </c>
      <c r="AD669">
        <v>2</v>
      </c>
      <c r="AE669" t="s">
        <v>610</v>
      </c>
      <c r="AG669" t="s">
        <v>3043</v>
      </c>
      <c r="AH669" t="s">
        <v>3044</v>
      </c>
    </row>
    <row r="670" spans="1:34" x14ac:dyDescent="0.25">
      <c r="A670">
        <v>3</v>
      </c>
      <c r="B670" t="s">
        <v>623</v>
      </c>
      <c r="C670" t="s">
        <v>627</v>
      </c>
      <c r="D670" t="s">
        <v>624</v>
      </c>
      <c r="E670" t="s">
        <v>625</v>
      </c>
      <c r="F670" t="s">
        <v>629</v>
      </c>
      <c r="G670" t="s">
        <v>11040</v>
      </c>
      <c r="H670" t="s">
        <v>960</v>
      </c>
      <c r="I670" t="s">
        <v>961</v>
      </c>
      <c r="J670">
        <v>1</v>
      </c>
      <c r="L670" t="s">
        <v>894</v>
      </c>
      <c r="M670" t="s">
        <v>962</v>
      </c>
      <c r="N670" t="s">
        <v>963</v>
      </c>
      <c r="O670" t="s">
        <v>3045</v>
      </c>
      <c r="P670" t="s">
        <v>286</v>
      </c>
      <c r="Q670" t="s">
        <v>369</v>
      </c>
      <c r="R670" t="s">
        <v>8489</v>
      </c>
      <c r="S670" t="s">
        <v>8645</v>
      </c>
      <c r="T670" t="b">
        <v>0</v>
      </c>
      <c r="U670" t="b">
        <v>0</v>
      </c>
      <c r="V670">
        <v>3</v>
      </c>
      <c r="W670">
        <v>95</v>
      </c>
      <c r="X670">
        <v>12</v>
      </c>
      <c r="AB670">
        <v>2</v>
      </c>
      <c r="AC670">
        <v>1</v>
      </c>
      <c r="AD670">
        <v>2</v>
      </c>
      <c r="AE670" t="s">
        <v>610</v>
      </c>
      <c r="AG670" t="s">
        <v>3043</v>
      </c>
      <c r="AH670" t="s">
        <v>3046</v>
      </c>
    </row>
    <row r="671" spans="1:34" x14ac:dyDescent="0.25">
      <c r="A671">
        <v>3</v>
      </c>
      <c r="B671" t="s">
        <v>623</v>
      </c>
      <c r="C671" t="s">
        <v>627</v>
      </c>
      <c r="D671" t="s">
        <v>624</v>
      </c>
      <c r="E671" t="s">
        <v>625</v>
      </c>
      <c r="F671" t="s">
        <v>629</v>
      </c>
      <c r="G671" t="s">
        <v>11040</v>
      </c>
      <c r="H671" t="s">
        <v>960</v>
      </c>
      <c r="I671" t="s">
        <v>961</v>
      </c>
      <c r="J671">
        <v>1</v>
      </c>
      <c r="L671" t="s">
        <v>894</v>
      </c>
      <c r="M671" t="s">
        <v>962</v>
      </c>
      <c r="N671" t="s">
        <v>963</v>
      </c>
      <c r="O671" t="s">
        <v>3047</v>
      </c>
      <c r="P671" t="s">
        <v>299</v>
      </c>
      <c r="Q671" t="s">
        <v>369</v>
      </c>
      <c r="R671" t="s">
        <v>8795</v>
      </c>
      <c r="S671" t="s">
        <v>8651</v>
      </c>
      <c r="T671" t="b">
        <v>0</v>
      </c>
      <c r="U671" t="b">
        <v>0</v>
      </c>
      <c r="V671">
        <v>1</v>
      </c>
      <c r="W671">
        <v>40</v>
      </c>
      <c r="X671">
        <v>12</v>
      </c>
      <c r="AB671">
        <v>2</v>
      </c>
      <c r="AC671">
        <v>1</v>
      </c>
      <c r="AD671">
        <v>2</v>
      </c>
      <c r="AE671" t="s">
        <v>618</v>
      </c>
      <c r="AG671" t="s">
        <v>2154</v>
      </c>
      <c r="AH671" t="s">
        <v>3048</v>
      </c>
    </row>
    <row r="672" spans="1:34" x14ac:dyDescent="0.25">
      <c r="A672">
        <v>3</v>
      </c>
      <c r="B672" t="s">
        <v>623</v>
      </c>
      <c r="C672" t="s">
        <v>627</v>
      </c>
      <c r="D672" t="s">
        <v>624</v>
      </c>
      <c r="E672" t="s">
        <v>625</v>
      </c>
      <c r="F672" t="s">
        <v>629</v>
      </c>
      <c r="G672" t="s">
        <v>11040</v>
      </c>
      <c r="H672" t="s">
        <v>960</v>
      </c>
      <c r="I672" t="s">
        <v>961</v>
      </c>
      <c r="J672">
        <v>1</v>
      </c>
      <c r="L672" t="s">
        <v>894</v>
      </c>
      <c r="M672" t="s">
        <v>962</v>
      </c>
      <c r="N672" t="s">
        <v>963</v>
      </c>
      <c r="O672" t="s">
        <v>3049</v>
      </c>
      <c r="P672" t="s">
        <v>299</v>
      </c>
      <c r="Q672" t="s">
        <v>369</v>
      </c>
      <c r="R672" t="s">
        <v>8795</v>
      </c>
      <c r="S672" t="s">
        <v>8651</v>
      </c>
      <c r="T672" t="b">
        <v>0</v>
      </c>
      <c r="U672" t="b">
        <v>0</v>
      </c>
      <c r="V672">
        <v>2</v>
      </c>
      <c r="W672">
        <v>55</v>
      </c>
      <c r="X672">
        <v>10</v>
      </c>
      <c r="AB672">
        <v>2</v>
      </c>
      <c r="AC672">
        <v>1</v>
      </c>
      <c r="AD672">
        <v>2</v>
      </c>
      <c r="AE672" t="s">
        <v>618</v>
      </c>
      <c r="AG672" t="s">
        <v>2154</v>
      </c>
      <c r="AH672" t="s">
        <v>3050</v>
      </c>
    </row>
    <row r="673" spans="1:34" x14ac:dyDescent="0.25">
      <c r="A673">
        <v>3</v>
      </c>
      <c r="B673" t="s">
        <v>623</v>
      </c>
      <c r="C673" t="s">
        <v>627</v>
      </c>
      <c r="D673" t="s">
        <v>624</v>
      </c>
      <c r="E673" t="s">
        <v>625</v>
      </c>
      <c r="F673" t="s">
        <v>629</v>
      </c>
      <c r="G673" t="s">
        <v>11040</v>
      </c>
      <c r="H673" t="s">
        <v>960</v>
      </c>
      <c r="I673" t="s">
        <v>961</v>
      </c>
      <c r="J673">
        <v>1</v>
      </c>
      <c r="L673" t="s">
        <v>894</v>
      </c>
      <c r="M673" t="s">
        <v>962</v>
      </c>
      <c r="N673" t="s">
        <v>963</v>
      </c>
      <c r="O673" t="s">
        <v>3051</v>
      </c>
      <c r="P673" t="s">
        <v>299</v>
      </c>
      <c r="Q673" t="s">
        <v>369</v>
      </c>
      <c r="R673" t="s">
        <v>8795</v>
      </c>
      <c r="S673" t="s">
        <v>8651</v>
      </c>
      <c r="T673" t="b">
        <v>0</v>
      </c>
      <c r="U673" t="b">
        <v>0</v>
      </c>
      <c r="V673">
        <v>3</v>
      </c>
      <c r="W673">
        <v>70</v>
      </c>
      <c r="X673">
        <v>10</v>
      </c>
      <c r="AB673">
        <v>2</v>
      </c>
      <c r="AC673">
        <v>1</v>
      </c>
      <c r="AD673">
        <v>2</v>
      </c>
      <c r="AE673" t="s">
        <v>618</v>
      </c>
      <c r="AG673" t="s">
        <v>2154</v>
      </c>
      <c r="AH673" t="s">
        <v>3052</v>
      </c>
    </row>
    <row r="674" spans="1:34" x14ac:dyDescent="0.25">
      <c r="A674">
        <v>3</v>
      </c>
      <c r="B674" t="s">
        <v>623</v>
      </c>
      <c r="C674" t="s">
        <v>627</v>
      </c>
      <c r="D674" t="s">
        <v>624</v>
      </c>
      <c r="E674" t="s">
        <v>625</v>
      </c>
      <c r="F674" t="s">
        <v>629</v>
      </c>
      <c r="G674" t="s">
        <v>11040</v>
      </c>
      <c r="H674" t="s">
        <v>960</v>
      </c>
      <c r="I674" t="s">
        <v>961</v>
      </c>
      <c r="J674">
        <v>1</v>
      </c>
      <c r="L674" t="s">
        <v>894</v>
      </c>
      <c r="M674" t="s">
        <v>962</v>
      </c>
      <c r="N674" t="s">
        <v>963</v>
      </c>
      <c r="O674" t="s">
        <v>3053</v>
      </c>
      <c r="P674" t="s">
        <v>323</v>
      </c>
      <c r="Q674" t="s">
        <v>324</v>
      </c>
      <c r="R674" t="s">
        <v>324</v>
      </c>
      <c r="S674" t="s">
        <v>8646</v>
      </c>
      <c r="T674" t="b">
        <v>0</v>
      </c>
      <c r="U674" t="b">
        <v>0</v>
      </c>
      <c r="V674">
        <v>1</v>
      </c>
      <c r="W674">
        <v>15</v>
      </c>
      <c r="X674">
        <v>10</v>
      </c>
      <c r="AB674">
        <v>2</v>
      </c>
      <c r="AC674">
        <v>2</v>
      </c>
      <c r="AD674">
        <v>1</v>
      </c>
      <c r="AE674" t="s">
        <v>1745</v>
      </c>
      <c r="AG674" t="s">
        <v>3054</v>
      </c>
      <c r="AH674" t="s">
        <v>3055</v>
      </c>
    </row>
    <row r="675" spans="1:34" x14ac:dyDescent="0.25">
      <c r="A675">
        <v>3</v>
      </c>
      <c r="B675" t="s">
        <v>623</v>
      </c>
      <c r="C675" t="s">
        <v>627</v>
      </c>
      <c r="D675" t="s">
        <v>624</v>
      </c>
      <c r="E675" t="s">
        <v>625</v>
      </c>
      <c r="F675" t="s">
        <v>629</v>
      </c>
      <c r="G675" t="s">
        <v>11040</v>
      </c>
      <c r="H675" t="s">
        <v>960</v>
      </c>
      <c r="I675" t="s">
        <v>961</v>
      </c>
      <c r="J675">
        <v>1</v>
      </c>
      <c r="L675" t="s">
        <v>894</v>
      </c>
      <c r="M675" t="s">
        <v>962</v>
      </c>
      <c r="N675" t="s">
        <v>963</v>
      </c>
      <c r="O675" t="s">
        <v>3056</v>
      </c>
      <c r="P675" t="s">
        <v>323</v>
      </c>
      <c r="Q675" t="s">
        <v>324</v>
      </c>
      <c r="R675" t="s">
        <v>324</v>
      </c>
      <c r="S675" t="s">
        <v>8646</v>
      </c>
      <c r="T675" t="b">
        <v>0</v>
      </c>
      <c r="U675" t="b">
        <v>0</v>
      </c>
      <c r="V675">
        <v>2</v>
      </c>
      <c r="W675">
        <v>20</v>
      </c>
      <c r="X675">
        <v>10</v>
      </c>
      <c r="AB675">
        <v>2</v>
      </c>
      <c r="AC675">
        <v>2</v>
      </c>
      <c r="AD675">
        <v>1</v>
      </c>
      <c r="AE675" t="s">
        <v>1745</v>
      </c>
      <c r="AG675" t="s">
        <v>3054</v>
      </c>
      <c r="AH675" t="s">
        <v>3057</v>
      </c>
    </row>
    <row r="676" spans="1:34" x14ac:dyDescent="0.25">
      <c r="A676">
        <v>3</v>
      </c>
      <c r="B676" t="s">
        <v>623</v>
      </c>
      <c r="C676" t="s">
        <v>627</v>
      </c>
      <c r="D676" t="s">
        <v>624</v>
      </c>
      <c r="E676" t="s">
        <v>625</v>
      </c>
      <c r="F676" t="s">
        <v>629</v>
      </c>
      <c r="G676" t="s">
        <v>11040</v>
      </c>
      <c r="H676" t="s">
        <v>960</v>
      </c>
      <c r="I676" t="s">
        <v>961</v>
      </c>
      <c r="J676">
        <v>1</v>
      </c>
      <c r="L676" t="s">
        <v>894</v>
      </c>
      <c r="M676" t="s">
        <v>962</v>
      </c>
      <c r="N676" t="s">
        <v>963</v>
      </c>
      <c r="O676" t="s">
        <v>3058</v>
      </c>
      <c r="P676" t="s">
        <v>323</v>
      </c>
      <c r="Q676" t="s">
        <v>324</v>
      </c>
      <c r="R676" t="s">
        <v>324</v>
      </c>
      <c r="S676" t="s">
        <v>8646</v>
      </c>
      <c r="T676" t="b">
        <v>0</v>
      </c>
      <c r="U676" t="b">
        <v>0</v>
      </c>
      <c r="V676">
        <v>3</v>
      </c>
      <c r="W676">
        <v>20</v>
      </c>
      <c r="X676">
        <v>10</v>
      </c>
      <c r="AB676">
        <v>2</v>
      </c>
      <c r="AC676">
        <v>2</v>
      </c>
      <c r="AD676">
        <v>1</v>
      </c>
      <c r="AE676" t="s">
        <v>1745</v>
      </c>
      <c r="AG676" t="s">
        <v>3059</v>
      </c>
      <c r="AH676" t="s">
        <v>3060</v>
      </c>
    </row>
    <row r="677" spans="1:34" x14ac:dyDescent="0.25">
      <c r="A677">
        <v>3</v>
      </c>
      <c r="B677" t="s">
        <v>623</v>
      </c>
      <c r="C677" t="s">
        <v>627</v>
      </c>
      <c r="D677" t="s">
        <v>624</v>
      </c>
      <c r="E677" t="s">
        <v>625</v>
      </c>
      <c r="F677" t="s">
        <v>629</v>
      </c>
      <c r="G677" t="s">
        <v>11040</v>
      </c>
      <c r="H677" t="s">
        <v>960</v>
      </c>
      <c r="I677" t="s">
        <v>961</v>
      </c>
      <c r="J677">
        <v>1</v>
      </c>
      <c r="L677" t="s">
        <v>894</v>
      </c>
      <c r="M677" t="s">
        <v>962</v>
      </c>
      <c r="N677" t="s">
        <v>963</v>
      </c>
      <c r="O677" t="s">
        <v>3061</v>
      </c>
      <c r="P677" t="s">
        <v>15</v>
      </c>
      <c r="Q677" t="s">
        <v>2</v>
      </c>
      <c r="R677" t="s">
        <v>2</v>
      </c>
      <c r="S677" t="s">
        <v>8646</v>
      </c>
      <c r="T677" t="b">
        <v>1</v>
      </c>
      <c r="U677" t="b">
        <v>1</v>
      </c>
      <c r="V677">
        <v>1</v>
      </c>
      <c r="W677">
        <v>65</v>
      </c>
      <c r="Y677">
        <v>60</v>
      </c>
      <c r="AG677" t="s">
        <v>3062</v>
      </c>
      <c r="AH677" t="s">
        <v>3063</v>
      </c>
    </row>
    <row r="678" spans="1:34" x14ac:dyDescent="0.25">
      <c r="A678">
        <v>3</v>
      </c>
      <c r="B678" t="s">
        <v>623</v>
      </c>
      <c r="C678" t="s">
        <v>627</v>
      </c>
      <c r="D678" t="s">
        <v>624</v>
      </c>
      <c r="E678" t="s">
        <v>625</v>
      </c>
      <c r="F678" t="s">
        <v>629</v>
      </c>
      <c r="G678" t="s">
        <v>11040</v>
      </c>
      <c r="H678" t="s">
        <v>960</v>
      </c>
      <c r="I678" t="s">
        <v>961</v>
      </c>
      <c r="J678">
        <v>1</v>
      </c>
      <c r="L678" t="s">
        <v>894</v>
      </c>
      <c r="M678" t="s">
        <v>962</v>
      </c>
      <c r="N678" t="s">
        <v>963</v>
      </c>
      <c r="O678" t="s">
        <v>3064</v>
      </c>
      <c r="P678" t="s">
        <v>15</v>
      </c>
      <c r="Q678" t="s">
        <v>2</v>
      </c>
      <c r="R678" t="s">
        <v>2</v>
      </c>
      <c r="S678" t="s">
        <v>8646</v>
      </c>
      <c r="T678" t="b">
        <v>1</v>
      </c>
      <c r="U678" t="b">
        <v>1</v>
      </c>
      <c r="V678">
        <v>2</v>
      </c>
      <c r="W678">
        <v>65</v>
      </c>
      <c r="Y678">
        <v>60</v>
      </c>
      <c r="AG678" t="s">
        <v>3062</v>
      </c>
      <c r="AH678" t="s">
        <v>3065</v>
      </c>
    </row>
    <row r="679" spans="1:34" x14ac:dyDescent="0.25">
      <c r="A679">
        <v>3</v>
      </c>
      <c r="B679" t="s">
        <v>623</v>
      </c>
      <c r="C679" t="s">
        <v>627</v>
      </c>
      <c r="D679" t="s">
        <v>624</v>
      </c>
      <c r="E679" t="s">
        <v>625</v>
      </c>
      <c r="F679" t="s">
        <v>629</v>
      </c>
      <c r="G679" t="s">
        <v>11040</v>
      </c>
      <c r="H679" t="s">
        <v>960</v>
      </c>
      <c r="I679" t="s">
        <v>961</v>
      </c>
      <c r="J679">
        <v>1</v>
      </c>
      <c r="L679" t="s">
        <v>894</v>
      </c>
      <c r="M679" t="s">
        <v>962</v>
      </c>
      <c r="N679" t="s">
        <v>963</v>
      </c>
      <c r="O679" t="s">
        <v>3066</v>
      </c>
      <c r="P679" t="s">
        <v>15</v>
      </c>
      <c r="Q679" t="s">
        <v>2</v>
      </c>
      <c r="R679" t="s">
        <v>2</v>
      </c>
      <c r="S679" t="s">
        <v>8646</v>
      </c>
      <c r="T679" t="b">
        <v>1</v>
      </c>
      <c r="U679" t="b">
        <v>1</v>
      </c>
      <c r="V679">
        <v>3</v>
      </c>
      <c r="W679">
        <v>65</v>
      </c>
      <c r="Y679">
        <v>60</v>
      </c>
      <c r="AG679" t="s">
        <v>3062</v>
      </c>
      <c r="AH679" t="s">
        <v>963</v>
      </c>
    </row>
    <row r="680" spans="1:34" x14ac:dyDescent="0.25">
      <c r="A680">
        <v>3</v>
      </c>
      <c r="B680" t="s">
        <v>623</v>
      </c>
      <c r="C680" t="s">
        <v>627</v>
      </c>
      <c r="D680" t="s">
        <v>624</v>
      </c>
      <c r="E680" t="s">
        <v>625</v>
      </c>
      <c r="F680" t="s">
        <v>629</v>
      </c>
      <c r="G680" t="s">
        <v>11040</v>
      </c>
      <c r="H680" t="s">
        <v>964</v>
      </c>
      <c r="I680" t="s">
        <v>965</v>
      </c>
      <c r="J680">
        <v>2</v>
      </c>
      <c r="L680" t="s">
        <v>899</v>
      </c>
      <c r="M680" t="s">
        <v>966</v>
      </c>
      <c r="N680" t="s">
        <v>967</v>
      </c>
      <c r="O680" t="s">
        <v>3067</v>
      </c>
      <c r="P680" t="s">
        <v>356</v>
      </c>
      <c r="Q680" t="s">
        <v>25</v>
      </c>
      <c r="R680" t="s">
        <v>25</v>
      </c>
      <c r="S680" t="s">
        <v>357</v>
      </c>
      <c r="T680" t="b">
        <v>0</v>
      </c>
      <c r="U680" t="b">
        <v>1</v>
      </c>
      <c r="V680">
        <v>1</v>
      </c>
      <c r="Y680">
        <v>300</v>
      </c>
      <c r="Z680">
        <v>0.83</v>
      </c>
      <c r="AA680" t="s">
        <v>2238</v>
      </c>
      <c r="AG680" t="s">
        <v>272</v>
      </c>
      <c r="AH680" t="s">
        <v>966</v>
      </c>
    </row>
    <row r="681" spans="1:34" x14ac:dyDescent="0.25">
      <c r="A681">
        <v>3</v>
      </c>
      <c r="B681" t="s">
        <v>623</v>
      </c>
      <c r="C681" t="s">
        <v>627</v>
      </c>
      <c r="D681" t="s">
        <v>624</v>
      </c>
      <c r="E681" t="s">
        <v>625</v>
      </c>
      <c r="F681" t="s">
        <v>629</v>
      </c>
      <c r="G681" t="s">
        <v>11040</v>
      </c>
      <c r="H681" t="s">
        <v>964</v>
      </c>
      <c r="I681" t="s">
        <v>965</v>
      </c>
      <c r="J681">
        <v>2</v>
      </c>
      <c r="L681" t="s">
        <v>899</v>
      </c>
      <c r="M681" t="s">
        <v>966</v>
      </c>
      <c r="N681" t="s">
        <v>967</v>
      </c>
      <c r="O681" t="s">
        <v>3068</v>
      </c>
      <c r="P681" t="s">
        <v>398</v>
      </c>
      <c r="Q681" t="s">
        <v>272</v>
      </c>
      <c r="R681" t="s">
        <v>8666</v>
      </c>
      <c r="S681" t="s">
        <v>8645</v>
      </c>
      <c r="T681" t="b">
        <v>0</v>
      </c>
      <c r="U681" t="b">
        <v>0</v>
      </c>
      <c r="V681">
        <v>1</v>
      </c>
      <c r="W681">
        <v>0</v>
      </c>
      <c r="X681">
        <v>12</v>
      </c>
      <c r="AG681" t="s">
        <v>2818</v>
      </c>
      <c r="AH681" t="s">
        <v>3069</v>
      </c>
    </row>
    <row r="682" spans="1:34" x14ac:dyDescent="0.25">
      <c r="A682">
        <v>3</v>
      </c>
      <c r="B682" t="s">
        <v>623</v>
      </c>
      <c r="C682" t="s">
        <v>627</v>
      </c>
      <c r="D682" t="s">
        <v>624</v>
      </c>
      <c r="E682" t="s">
        <v>625</v>
      </c>
      <c r="F682" t="s">
        <v>629</v>
      </c>
      <c r="G682" t="s">
        <v>11040</v>
      </c>
      <c r="H682" t="s">
        <v>964</v>
      </c>
      <c r="I682" t="s">
        <v>965</v>
      </c>
      <c r="J682">
        <v>2</v>
      </c>
      <c r="L682" t="s">
        <v>899</v>
      </c>
      <c r="M682" t="s">
        <v>966</v>
      </c>
      <c r="N682" t="s">
        <v>967</v>
      </c>
      <c r="O682" t="s">
        <v>3070</v>
      </c>
      <c r="P682" t="s">
        <v>398</v>
      </c>
      <c r="Q682" t="s">
        <v>272</v>
      </c>
      <c r="R682" t="s">
        <v>8666</v>
      </c>
      <c r="S682" t="s">
        <v>8645</v>
      </c>
      <c r="T682" t="b">
        <v>0</v>
      </c>
      <c r="U682" t="b">
        <v>0</v>
      </c>
      <c r="V682">
        <v>2</v>
      </c>
      <c r="W682">
        <v>0</v>
      </c>
      <c r="X682">
        <v>12</v>
      </c>
      <c r="AG682" t="s">
        <v>2818</v>
      </c>
      <c r="AH682" t="s">
        <v>3071</v>
      </c>
    </row>
    <row r="683" spans="1:34" x14ac:dyDescent="0.25">
      <c r="A683">
        <v>3</v>
      </c>
      <c r="B683" t="s">
        <v>623</v>
      </c>
      <c r="C683" t="s">
        <v>627</v>
      </c>
      <c r="D683" t="s">
        <v>624</v>
      </c>
      <c r="E683" t="s">
        <v>625</v>
      </c>
      <c r="F683" t="s">
        <v>629</v>
      </c>
      <c r="G683" t="s">
        <v>11040</v>
      </c>
      <c r="H683" t="s">
        <v>964</v>
      </c>
      <c r="I683" t="s">
        <v>965</v>
      </c>
      <c r="J683">
        <v>2</v>
      </c>
      <c r="L683" t="s">
        <v>899</v>
      </c>
      <c r="M683" t="s">
        <v>966</v>
      </c>
      <c r="N683" t="s">
        <v>967</v>
      </c>
      <c r="O683" t="s">
        <v>3072</v>
      </c>
      <c r="P683" t="s">
        <v>403</v>
      </c>
      <c r="Q683" t="s">
        <v>272</v>
      </c>
      <c r="R683" t="s">
        <v>8666</v>
      </c>
      <c r="S683" t="s">
        <v>8645</v>
      </c>
      <c r="T683" t="b">
        <v>0</v>
      </c>
      <c r="U683" t="b">
        <v>0</v>
      </c>
      <c r="V683">
        <v>1</v>
      </c>
      <c r="W683">
        <v>0</v>
      </c>
      <c r="X683">
        <v>12</v>
      </c>
      <c r="AG683" t="s">
        <v>3073</v>
      </c>
      <c r="AH683" t="s">
        <v>3074</v>
      </c>
    </row>
    <row r="684" spans="1:34" x14ac:dyDescent="0.25">
      <c r="A684">
        <v>3</v>
      </c>
      <c r="B684" t="s">
        <v>623</v>
      </c>
      <c r="C684" t="s">
        <v>627</v>
      </c>
      <c r="D684" t="s">
        <v>624</v>
      </c>
      <c r="E684" t="s">
        <v>625</v>
      </c>
      <c r="F684" t="s">
        <v>629</v>
      </c>
      <c r="G684" t="s">
        <v>11040</v>
      </c>
      <c r="H684" t="s">
        <v>964</v>
      </c>
      <c r="I684" t="s">
        <v>965</v>
      </c>
      <c r="J684">
        <v>2</v>
      </c>
      <c r="L684" t="s">
        <v>899</v>
      </c>
      <c r="M684" t="s">
        <v>966</v>
      </c>
      <c r="N684" t="s">
        <v>967</v>
      </c>
      <c r="O684" t="s">
        <v>3075</v>
      </c>
      <c r="P684" t="s">
        <v>403</v>
      </c>
      <c r="Q684" t="s">
        <v>272</v>
      </c>
      <c r="R684" t="s">
        <v>8666</v>
      </c>
      <c r="S684" t="s">
        <v>8645</v>
      </c>
      <c r="T684" t="b">
        <v>0</v>
      </c>
      <c r="U684" t="b">
        <v>0</v>
      </c>
      <c r="V684">
        <v>2</v>
      </c>
      <c r="W684">
        <v>0</v>
      </c>
      <c r="X684">
        <v>12</v>
      </c>
      <c r="AG684" t="s">
        <v>3073</v>
      </c>
      <c r="AH684" t="s">
        <v>3076</v>
      </c>
    </row>
    <row r="685" spans="1:34" x14ac:dyDescent="0.25">
      <c r="A685">
        <v>3</v>
      </c>
      <c r="B685" t="s">
        <v>623</v>
      </c>
      <c r="C685" t="s">
        <v>627</v>
      </c>
      <c r="D685" t="s">
        <v>624</v>
      </c>
      <c r="E685" t="s">
        <v>625</v>
      </c>
      <c r="F685" t="s">
        <v>629</v>
      </c>
      <c r="G685" t="s">
        <v>11040</v>
      </c>
      <c r="H685" t="s">
        <v>964</v>
      </c>
      <c r="I685" t="s">
        <v>965</v>
      </c>
      <c r="J685">
        <v>2</v>
      </c>
      <c r="L685" t="s">
        <v>899</v>
      </c>
      <c r="M685" t="s">
        <v>966</v>
      </c>
      <c r="N685" t="s">
        <v>967</v>
      </c>
      <c r="O685" t="s">
        <v>3077</v>
      </c>
      <c r="P685" t="s">
        <v>386</v>
      </c>
      <c r="Q685" t="s">
        <v>148</v>
      </c>
      <c r="R685" t="s">
        <v>8659</v>
      </c>
      <c r="S685" t="s">
        <v>8645</v>
      </c>
      <c r="T685" t="b">
        <v>0</v>
      </c>
      <c r="U685" t="b">
        <v>0</v>
      </c>
      <c r="V685">
        <v>1</v>
      </c>
      <c r="W685">
        <v>0</v>
      </c>
      <c r="X685">
        <v>10</v>
      </c>
      <c r="AB685">
        <v>4</v>
      </c>
      <c r="AC685">
        <v>1</v>
      </c>
      <c r="AD685">
        <v>1</v>
      </c>
      <c r="AG685" t="s">
        <v>3078</v>
      </c>
      <c r="AH685" t="s">
        <v>3079</v>
      </c>
    </row>
    <row r="686" spans="1:34" x14ac:dyDescent="0.25">
      <c r="A686">
        <v>3</v>
      </c>
      <c r="B686" t="s">
        <v>623</v>
      </c>
      <c r="C686" t="s">
        <v>627</v>
      </c>
      <c r="D686" t="s">
        <v>624</v>
      </c>
      <c r="E686" t="s">
        <v>625</v>
      </c>
      <c r="F686" t="s">
        <v>629</v>
      </c>
      <c r="G686" t="s">
        <v>11040</v>
      </c>
      <c r="H686" t="s">
        <v>964</v>
      </c>
      <c r="I686" t="s">
        <v>965</v>
      </c>
      <c r="J686">
        <v>2</v>
      </c>
      <c r="L686" t="s">
        <v>899</v>
      </c>
      <c r="M686" t="s">
        <v>966</v>
      </c>
      <c r="N686" t="s">
        <v>967</v>
      </c>
      <c r="O686" t="s">
        <v>3080</v>
      </c>
      <c r="P686" t="s">
        <v>386</v>
      </c>
      <c r="Q686" t="s">
        <v>148</v>
      </c>
      <c r="R686" t="s">
        <v>8659</v>
      </c>
      <c r="S686" t="s">
        <v>8645</v>
      </c>
      <c r="T686" t="b">
        <v>0</v>
      </c>
      <c r="U686" t="b">
        <v>0</v>
      </c>
      <c r="V686">
        <v>2</v>
      </c>
      <c r="W686">
        <v>0</v>
      </c>
      <c r="X686">
        <v>9</v>
      </c>
      <c r="AB686">
        <v>4</v>
      </c>
      <c r="AC686">
        <v>1</v>
      </c>
      <c r="AD686">
        <v>1</v>
      </c>
      <c r="AG686" t="s">
        <v>3078</v>
      </c>
      <c r="AH686" t="s">
        <v>3081</v>
      </c>
    </row>
    <row r="687" spans="1:34" x14ac:dyDescent="0.25">
      <c r="A687">
        <v>3</v>
      </c>
      <c r="B687" t="s">
        <v>623</v>
      </c>
      <c r="C687" t="s">
        <v>627</v>
      </c>
      <c r="D687" t="s">
        <v>624</v>
      </c>
      <c r="E687" t="s">
        <v>625</v>
      </c>
      <c r="F687" t="s">
        <v>629</v>
      </c>
      <c r="G687" t="s">
        <v>11040</v>
      </c>
      <c r="H687" t="s">
        <v>964</v>
      </c>
      <c r="I687" t="s">
        <v>965</v>
      </c>
      <c r="J687">
        <v>2</v>
      </c>
      <c r="L687" t="s">
        <v>899</v>
      </c>
      <c r="M687" t="s">
        <v>966</v>
      </c>
      <c r="N687" t="s">
        <v>967</v>
      </c>
      <c r="O687" t="s">
        <v>3082</v>
      </c>
      <c r="P687" t="s">
        <v>154</v>
      </c>
      <c r="Q687" t="s">
        <v>148</v>
      </c>
      <c r="R687" t="s">
        <v>8659</v>
      </c>
      <c r="S687" t="s">
        <v>8664</v>
      </c>
      <c r="T687" t="b">
        <v>0</v>
      </c>
      <c r="U687" t="b">
        <v>0</v>
      </c>
      <c r="V687">
        <v>1</v>
      </c>
      <c r="W687">
        <v>115</v>
      </c>
      <c r="X687">
        <v>8</v>
      </c>
      <c r="AB687">
        <v>3</v>
      </c>
      <c r="AC687">
        <v>1</v>
      </c>
      <c r="AD687">
        <v>1</v>
      </c>
      <c r="AE687" t="s">
        <v>1745</v>
      </c>
      <c r="AG687" t="s">
        <v>3083</v>
      </c>
      <c r="AH687" t="s">
        <v>3084</v>
      </c>
    </row>
    <row r="688" spans="1:34" x14ac:dyDescent="0.25">
      <c r="A688">
        <v>3</v>
      </c>
      <c r="B688" t="s">
        <v>623</v>
      </c>
      <c r="C688" t="s">
        <v>627</v>
      </c>
      <c r="D688" t="s">
        <v>624</v>
      </c>
      <c r="E688" t="s">
        <v>625</v>
      </c>
      <c r="F688" t="s">
        <v>629</v>
      </c>
      <c r="G688" t="s">
        <v>11040</v>
      </c>
      <c r="H688" t="s">
        <v>964</v>
      </c>
      <c r="I688" t="s">
        <v>965</v>
      </c>
      <c r="J688">
        <v>2</v>
      </c>
      <c r="L688" t="s">
        <v>899</v>
      </c>
      <c r="M688" t="s">
        <v>966</v>
      </c>
      <c r="N688" t="s">
        <v>967</v>
      </c>
      <c r="O688" t="s">
        <v>3085</v>
      </c>
      <c r="P688" t="s">
        <v>154</v>
      </c>
      <c r="Q688" t="s">
        <v>148</v>
      </c>
      <c r="R688" t="s">
        <v>8659</v>
      </c>
      <c r="S688" t="s">
        <v>8664</v>
      </c>
      <c r="T688" t="b">
        <v>0</v>
      </c>
      <c r="U688" t="b">
        <v>0</v>
      </c>
      <c r="V688">
        <v>2</v>
      </c>
      <c r="W688">
        <v>115</v>
      </c>
      <c r="X688">
        <v>8</v>
      </c>
      <c r="AB688">
        <v>3</v>
      </c>
      <c r="AC688">
        <v>1</v>
      </c>
      <c r="AD688">
        <v>1</v>
      </c>
      <c r="AE688" t="s">
        <v>1745</v>
      </c>
      <c r="AG688" t="s">
        <v>3083</v>
      </c>
      <c r="AH688" t="s">
        <v>3086</v>
      </c>
    </row>
    <row r="689" spans="1:34" x14ac:dyDescent="0.25">
      <c r="A689">
        <v>3</v>
      </c>
      <c r="B689" t="s">
        <v>623</v>
      </c>
      <c r="C689" t="s">
        <v>627</v>
      </c>
      <c r="D689" t="s">
        <v>624</v>
      </c>
      <c r="E689" t="s">
        <v>625</v>
      </c>
      <c r="F689" t="s">
        <v>629</v>
      </c>
      <c r="G689" t="s">
        <v>11040</v>
      </c>
      <c r="H689" t="s">
        <v>964</v>
      </c>
      <c r="I689" t="s">
        <v>965</v>
      </c>
      <c r="J689">
        <v>2</v>
      </c>
      <c r="L689" t="s">
        <v>899</v>
      </c>
      <c r="M689" t="s">
        <v>966</v>
      </c>
      <c r="N689" t="s">
        <v>967</v>
      </c>
      <c r="O689" t="s">
        <v>3087</v>
      </c>
      <c r="P689" t="s">
        <v>154</v>
      </c>
      <c r="Q689" t="s">
        <v>148</v>
      </c>
      <c r="R689" t="s">
        <v>8659</v>
      </c>
      <c r="S689" t="s">
        <v>8664</v>
      </c>
      <c r="T689" t="b">
        <v>0</v>
      </c>
      <c r="U689" t="b">
        <v>0</v>
      </c>
      <c r="V689">
        <v>3</v>
      </c>
      <c r="W689">
        <v>115</v>
      </c>
      <c r="X689">
        <v>8</v>
      </c>
      <c r="AB689">
        <v>3</v>
      </c>
      <c r="AC689">
        <v>1</v>
      </c>
      <c r="AD689">
        <v>1</v>
      </c>
      <c r="AE689" t="s">
        <v>1745</v>
      </c>
      <c r="AG689" t="s">
        <v>3083</v>
      </c>
      <c r="AH689" t="s">
        <v>3088</v>
      </c>
    </row>
    <row r="690" spans="1:34" x14ac:dyDescent="0.25">
      <c r="A690">
        <v>3</v>
      </c>
      <c r="B690" t="s">
        <v>623</v>
      </c>
      <c r="C690" t="s">
        <v>627</v>
      </c>
      <c r="D690" t="s">
        <v>624</v>
      </c>
      <c r="E690" t="s">
        <v>625</v>
      </c>
      <c r="F690" t="s">
        <v>629</v>
      </c>
      <c r="G690" t="s">
        <v>11040</v>
      </c>
      <c r="H690" t="s">
        <v>964</v>
      </c>
      <c r="I690" t="s">
        <v>965</v>
      </c>
      <c r="J690">
        <v>2</v>
      </c>
      <c r="L690" t="s">
        <v>899</v>
      </c>
      <c r="M690" t="s">
        <v>966</v>
      </c>
      <c r="N690" t="s">
        <v>967</v>
      </c>
      <c r="O690" t="s">
        <v>3089</v>
      </c>
      <c r="P690" t="s">
        <v>154</v>
      </c>
      <c r="Q690" t="s">
        <v>148</v>
      </c>
      <c r="R690" t="s">
        <v>8659</v>
      </c>
      <c r="S690" t="s">
        <v>8664</v>
      </c>
      <c r="T690" t="b">
        <v>0</v>
      </c>
      <c r="U690" t="b">
        <v>0</v>
      </c>
      <c r="V690">
        <v>4</v>
      </c>
      <c r="W690">
        <v>125</v>
      </c>
      <c r="X690">
        <v>6</v>
      </c>
      <c r="AB690">
        <v>3</v>
      </c>
      <c r="AC690">
        <v>1</v>
      </c>
      <c r="AD690">
        <v>1</v>
      </c>
      <c r="AE690" t="s">
        <v>610</v>
      </c>
      <c r="AG690" t="s">
        <v>3090</v>
      </c>
      <c r="AH690" t="s">
        <v>3091</v>
      </c>
    </row>
    <row r="691" spans="1:34" x14ac:dyDescent="0.25">
      <c r="A691">
        <v>3</v>
      </c>
      <c r="B691" t="s">
        <v>623</v>
      </c>
      <c r="C691" t="s">
        <v>627</v>
      </c>
      <c r="D691" t="s">
        <v>624</v>
      </c>
      <c r="E691" t="s">
        <v>625</v>
      </c>
      <c r="F691" t="s">
        <v>629</v>
      </c>
      <c r="G691" t="s">
        <v>11040</v>
      </c>
      <c r="H691" t="s">
        <v>964</v>
      </c>
      <c r="I691" t="s">
        <v>965</v>
      </c>
      <c r="J691">
        <v>2</v>
      </c>
      <c r="L691" t="s">
        <v>899</v>
      </c>
      <c r="M691" t="s">
        <v>966</v>
      </c>
      <c r="N691" t="s">
        <v>967</v>
      </c>
      <c r="O691" t="s">
        <v>3092</v>
      </c>
      <c r="P691" t="s">
        <v>2295</v>
      </c>
      <c r="Q691" t="s">
        <v>148</v>
      </c>
      <c r="R691" t="s">
        <v>8659</v>
      </c>
      <c r="S691" t="s">
        <v>8645</v>
      </c>
      <c r="T691" t="b">
        <v>0</v>
      </c>
      <c r="U691" t="b">
        <v>0</v>
      </c>
      <c r="V691">
        <v>1</v>
      </c>
      <c r="W691">
        <v>90</v>
      </c>
      <c r="X691">
        <v>8</v>
      </c>
      <c r="AB691">
        <v>2</v>
      </c>
      <c r="AC691">
        <v>1</v>
      </c>
      <c r="AD691">
        <v>2</v>
      </c>
      <c r="AE691" t="s">
        <v>618</v>
      </c>
      <c r="AG691" t="s">
        <v>3093</v>
      </c>
      <c r="AH691" t="s">
        <v>3094</v>
      </c>
    </row>
    <row r="692" spans="1:34" x14ac:dyDescent="0.25">
      <c r="A692">
        <v>3</v>
      </c>
      <c r="B692" t="s">
        <v>623</v>
      </c>
      <c r="C692" t="s">
        <v>627</v>
      </c>
      <c r="D692" t="s">
        <v>624</v>
      </c>
      <c r="E692" t="s">
        <v>625</v>
      </c>
      <c r="F692" t="s">
        <v>629</v>
      </c>
      <c r="G692" t="s">
        <v>11040</v>
      </c>
      <c r="H692" t="s">
        <v>964</v>
      </c>
      <c r="I692" t="s">
        <v>965</v>
      </c>
      <c r="J692">
        <v>2</v>
      </c>
      <c r="L692" t="s">
        <v>899</v>
      </c>
      <c r="M692" t="s">
        <v>966</v>
      </c>
      <c r="N692" t="s">
        <v>967</v>
      </c>
      <c r="O692" t="s">
        <v>3095</v>
      </c>
      <c r="P692" t="s">
        <v>2295</v>
      </c>
      <c r="Q692" t="s">
        <v>148</v>
      </c>
      <c r="R692" t="s">
        <v>8659</v>
      </c>
      <c r="S692" t="s">
        <v>8645</v>
      </c>
      <c r="T692" t="b">
        <v>0</v>
      </c>
      <c r="U692" t="b">
        <v>0</v>
      </c>
      <c r="V692">
        <v>2</v>
      </c>
      <c r="W692">
        <v>90</v>
      </c>
      <c r="X692">
        <v>8</v>
      </c>
      <c r="AB692">
        <v>2</v>
      </c>
      <c r="AC692">
        <v>1</v>
      </c>
      <c r="AD692">
        <v>2</v>
      </c>
      <c r="AE692" t="s">
        <v>618</v>
      </c>
      <c r="AG692" t="s">
        <v>3093</v>
      </c>
      <c r="AH692" t="s">
        <v>3096</v>
      </c>
    </row>
    <row r="693" spans="1:34" x14ac:dyDescent="0.25">
      <c r="A693">
        <v>3</v>
      </c>
      <c r="B693" t="s">
        <v>623</v>
      </c>
      <c r="C693" t="s">
        <v>627</v>
      </c>
      <c r="D693" t="s">
        <v>624</v>
      </c>
      <c r="E693" t="s">
        <v>625</v>
      </c>
      <c r="F693" t="s">
        <v>629</v>
      </c>
      <c r="G693" t="s">
        <v>11040</v>
      </c>
      <c r="H693" t="s">
        <v>964</v>
      </c>
      <c r="I693" t="s">
        <v>965</v>
      </c>
      <c r="J693">
        <v>2</v>
      </c>
      <c r="L693" t="s">
        <v>899</v>
      </c>
      <c r="M693" t="s">
        <v>966</v>
      </c>
      <c r="N693" t="s">
        <v>967</v>
      </c>
      <c r="O693" t="s">
        <v>3097</v>
      </c>
      <c r="P693" t="s">
        <v>2295</v>
      </c>
      <c r="Q693" t="s">
        <v>148</v>
      </c>
      <c r="R693" t="s">
        <v>8659</v>
      </c>
      <c r="S693" t="s">
        <v>8645</v>
      </c>
      <c r="T693" t="b">
        <v>0</v>
      </c>
      <c r="U693" t="b">
        <v>0</v>
      </c>
      <c r="V693">
        <v>3</v>
      </c>
      <c r="W693">
        <v>90</v>
      </c>
      <c r="X693">
        <v>7</v>
      </c>
      <c r="AB693">
        <v>2</v>
      </c>
      <c r="AC693">
        <v>1</v>
      </c>
      <c r="AD693">
        <v>2</v>
      </c>
      <c r="AE693" t="s">
        <v>610</v>
      </c>
      <c r="AG693" t="s">
        <v>3098</v>
      </c>
      <c r="AH693" t="s">
        <v>3099</v>
      </c>
    </row>
    <row r="694" spans="1:34" x14ac:dyDescent="0.25">
      <c r="A694">
        <v>3</v>
      </c>
      <c r="B694" t="s">
        <v>623</v>
      </c>
      <c r="C694" t="s">
        <v>627</v>
      </c>
      <c r="D694" t="s">
        <v>624</v>
      </c>
      <c r="E694" t="s">
        <v>625</v>
      </c>
      <c r="F694" t="s">
        <v>629</v>
      </c>
      <c r="G694" t="s">
        <v>11040</v>
      </c>
      <c r="H694" t="s">
        <v>964</v>
      </c>
      <c r="I694" t="s">
        <v>965</v>
      </c>
      <c r="J694">
        <v>2</v>
      </c>
      <c r="L694" t="s">
        <v>899</v>
      </c>
      <c r="M694" t="s">
        <v>966</v>
      </c>
      <c r="N694" t="s">
        <v>967</v>
      </c>
      <c r="O694" t="s">
        <v>3100</v>
      </c>
      <c r="P694" t="s">
        <v>172</v>
      </c>
      <c r="Q694" t="s">
        <v>148</v>
      </c>
      <c r="R694" t="s">
        <v>8659</v>
      </c>
      <c r="S694" t="s">
        <v>8645</v>
      </c>
      <c r="T694" t="b">
        <v>1</v>
      </c>
      <c r="U694" t="b">
        <v>0</v>
      </c>
      <c r="V694">
        <v>1</v>
      </c>
      <c r="W694">
        <v>15</v>
      </c>
      <c r="X694">
        <v>10</v>
      </c>
      <c r="AB694">
        <v>2</v>
      </c>
      <c r="AC694">
        <v>2</v>
      </c>
      <c r="AD694">
        <v>1</v>
      </c>
      <c r="AE694" t="s">
        <v>1745</v>
      </c>
      <c r="AG694" t="s">
        <v>3101</v>
      </c>
      <c r="AH694" t="s">
        <v>3102</v>
      </c>
    </row>
    <row r="695" spans="1:34" x14ac:dyDescent="0.25">
      <c r="A695">
        <v>3</v>
      </c>
      <c r="B695" t="s">
        <v>623</v>
      </c>
      <c r="C695" t="s">
        <v>627</v>
      </c>
      <c r="D695" t="s">
        <v>624</v>
      </c>
      <c r="E695" t="s">
        <v>625</v>
      </c>
      <c r="F695" t="s">
        <v>629</v>
      </c>
      <c r="G695" t="s">
        <v>11040</v>
      </c>
      <c r="H695" t="s">
        <v>964</v>
      </c>
      <c r="I695" t="s">
        <v>965</v>
      </c>
      <c r="J695">
        <v>2</v>
      </c>
      <c r="L695" t="s">
        <v>899</v>
      </c>
      <c r="M695" t="s">
        <v>966</v>
      </c>
      <c r="N695" t="s">
        <v>967</v>
      </c>
      <c r="O695" t="s">
        <v>3103</v>
      </c>
      <c r="P695" t="s">
        <v>172</v>
      </c>
      <c r="Q695" t="s">
        <v>148</v>
      </c>
      <c r="R695" t="s">
        <v>8659</v>
      </c>
      <c r="S695" t="s">
        <v>8645</v>
      </c>
      <c r="T695" t="b">
        <v>1</v>
      </c>
      <c r="U695" t="b">
        <v>0</v>
      </c>
      <c r="V695">
        <v>2</v>
      </c>
      <c r="W695">
        <v>15</v>
      </c>
      <c r="X695">
        <v>10</v>
      </c>
      <c r="AB695">
        <v>2</v>
      </c>
      <c r="AC695">
        <v>2</v>
      </c>
      <c r="AD695">
        <v>1</v>
      </c>
      <c r="AE695" t="s">
        <v>1745</v>
      </c>
      <c r="AG695" t="s">
        <v>3104</v>
      </c>
      <c r="AH695" t="s">
        <v>3105</v>
      </c>
    </row>
    <row r="696" spans="1:34" x14ac:dyDescent="0.25">
      <c r="A696">
        <v>3</v>
      </c>
      <c r="B696" t="s">
        <v>623</v>
      </c>
      <c r="C696" t="s">
        <v>627</v>
      </c>
      <c r="D696" t="s">
        <v>624</v>
      </c>
      <c r="E696" t="s">
        <v>625</v>
      </c>
      <c r="F696" t="s">
        <v>629</v>
      </c>
      <c r="G696" t="s">
        <v>11040</v>
      </c>
      <c r="H696" t="s">
        <v>964</v>
      </c>
      <c r="I696" t="s">
        <v>965</v>
      </c>
      <c r="J696">
        <v>2</v>
      </c>
      <c r="L696" t="s">
        <v>899</v>
      </c>
      <c r="M696" t="s">
        <v>966</v>
      </c>
      <c r="N696" t="s">
        <v>967</v>
      </c>
      <c r="O696" t="s">
        <v>3106</v>
      </c>
      <c r="P696" t="s">
        <v>172</v>
      </c>
      <c r="Q696" t="s">
        <v>148</v>
      </c>
      <c r="R696" t="s">
        <v>8659</v>
      </c>
      <c r="S696" t="s">
        <v>8645</v>
      </c>
      <c r="T696" t="b">
        <v>1</v>
      </c>
      <c r="U696" t="b">
        <v>0</v>
      </c>
      <c r="V696">
        <v>3</v>
      </c>
      <c r="W696">
        <v>15</v>
      </c>
      <c r="X696">
        <v>10</v>
      </c>
      <c r="AB696">
        <v>2</v>
      </c>
      <c r="AC696">
        <v>2</v>
      </c>
      <c r="AD696">
        <v>1</v>
      </c>
      <c r="AE696" t="s">
        <v>618</v>
      </c>
      <c r="AG696" t="s">
        <v>3107</v>
      </c>
      <c r="AH696" t="s">
        <v>3108</v>
      </c>
    </row>
    <row r="697" spans="1:34" x14ac:dyDescent="0.25">
      <c r="A697">
        <v>3</v>
      </c>
      <c r="B697" t="s">
        <v>623</v>
      </c>
      <c r="C697" t="s">
        <v>627</v>
      </c>
      <c r="D697" t="s">
        <v>624</v>
      </c>
      <c r="E697" t="s">
        <v>625</v>
      </c>
      <c r="F697" t="s">
        <v>629</v>
      </c>
      <c r="G697" t="s">
        <v>11040</v>
      </c>
      <c r="H697" t="s">
        <v>964</v>
      </c>
      <c r="I697" t="s">
        <v>965</v>
      </c>
      <c r="J697">
        <v>2</v>
      </c>
      <c r="L697" t="s">
        <v>899</v>
      </c>
      <c r="M697" t="s">
        <v>966</v>
      </c>
      <c r="N697" t="s">
        <v>967</v>
      </c>
      <c r="O697" t="s">
        <v>3109</v>
      </c>
      <c r="P697" t="s">
        <v>195</v>
      </c>
      <c r="Q697" t="s">
        <v>148</v>
      </c>
      <c r="R697" t="s">
        <v>8490</v>
      </c>
      <c r="S697" t="s">
        <v>8645</v>
      </c>
      <c r="T697" t="b">
        <v>0</v>
      </c>
      <c r="U697" t="b">
        <v>0</v>
      </c>
      <c r="V697">
        <v>1</v>
      </c>
      <c r="W697">
        <v>25</v>
      </c>
      <c r="X697">
        <v>10</v>
      </c>
      <c r="AB697">
        <v>2</v>
      </c>
      <c r="AC697">
        <v>2</v>
      </c>
      <c r="AD697">
        <v>2</v>
      </c>
      <c r="AE697" t="s">
        <v>1745</v>
      </c>
      <c r="AG697" t="s">
        <v>2664</v>
      </c>
      <c r="AH697" t="s">
        <v>3110</v>
      </c>
    </row>
    <row r="698" spans="1:34" x14ac:dyDescent="0.25">
      <c r="A698">
        <v>3</v>
      </c>
      <c r="B698" t="s">
        <v>623</v>
      </c>
      <c r="C698" t="s">
        <v>627</v>
      </c>
      <c r="D698" t="s">
        <v>624</v>
      </c>
      <c r="E698" t="s">
        <v>625</v>
      </c>
      <c r="F698" t="s">
        <v>629</v>
      </c>
      <c r="G698" t="s">
        <v>11040</v>
      </c>
      <c r="H698" t="s">
        <v>964</v>
      </c>
      <c r="I698" t="s">
        <v>965</v>
      </c>
      <c r="J698">
        <v>2</v>
      </c>
      <c r="L698" t="s">
        <v>899</v>
      </c>
      <c r="M698" t="s">
        <v>966</v>
      </c>
      <c r="N698" t="s">
        <v>967</v>
      </c>
      <c r="O698" t="s">
        <v>3111</v>
      </c>
      <c r="P698" t="s">
        <v>195</v>
      </c>
      <c r="Q698" t="s">
        <v>148</v>
      </c>
      <c r="R698" t="s">
        <v>8490</v>
      </c>
      <c r="S698" t="s">
        <v>8645</v>
      </c>
      <c r="T698" t="b">
        <v>0</v>
      </c>
      <c r="U698" t="b">
        <v>0</v>
      </c>
      <c r="V698">
        <v>2</v>
      </c>
      <c r="W698">
        <v>25</v>
      </c>
      <c r="X698">
        <v>10</v>
      </c>
      <c r="AB698">
        <v>2</v>
      </c>
      <c r="AC698">
        <v>2</v>
      </c>
      <c r="AD698">
        <v>2</v>
      </c>
      <c r="AE698" t="s">
        <v>1745</v>
      </c>
      <c r="AG698" t="s">
        <v>2664</v>
      </c>
      <c r="AH698" t="s">
        <v>3112</v>
      </c>
    </row>
    <row r="699" spans="1:34" x14ac:dyDescent="0.25">
      <c r="A699">
        <v>3</v>
      </c>
      <c r="B699" t="s">
        <v>623</v>
      </c>
      <c r="C699" t="s">
        <v>627</v>
      </c>
      <c r="D699" t="s">
        <v>624</v>
      </c>
      <c r="E699" t="s">
        <v>625</v>
      </c>
      <c r="F699" t="s">
        <v>629</v>
      </c>
      <c r="G699" t="s">
        <v>11040</v>
      </c>
      <c r="H699" t="s">
        <v>964</v>
      </c>
      <c r="I699" t="s">
        <v>965</v>
      </c>
      <c r="J699">
        <v>2</v>
      </c>
      <c r="L699" t="s">
        <v>899</v>
      </c>
      <c r="M699" t="s">
        <v>966</v>
      </c>
      <c r="N699" t="s">
        <v>967</v>
      </c>
      <c r="O699" t="s">
        <v>3113</v>
      </c>
      <c r="P699" t="s">
        <v>195</v>
      </c>
      <c r="Q699" t="s">
        <v>148</v>
      </c>
      <c r="R699" t="s">
        <v>8490</v>
      </c>
      <c r="S699" t="s">
        <v>8645</v>
      </c>
      <c r="T699" t="b">
        <v>0</v>
      </c>
      <c r="U699" t="b">
        <v>0</v>
      </c>
      <c r="V699">
        <v>3</v>
      </c>
      <c r="W699">
        <v>25</v>
      </c>
      <c r="X699">
        <v>12</v>
      </c>
      <c r="AB699">
        <v>2</v>
      </c>
      <c r="AC699">
        <v>2</v>
      </c>
      <c r="AD699">
        <v>2</v>
      </c>
      <c r="AE699" t="s">
        <v>1745</v>
      </c>
      <c r="AG699" t="s">
        <v>2664</v>
      </c>
      <c r="AH699" t="s">
        <v>3114</v>
      </c>
    </row>
    <row r="700" spans="1:34" x14ac:dyDescent="0.25">
      <c r="A700">
        <v>3</v>
      </c>
      <c r="B700" t="s">
        <v>623</v>
      </c>
      <c r="C700" t="s">
        <v>627</v>
      </c>
      <c r="D700" t="s">
        <v>624</v>
      </c>
      <c r="E700" t="s">
        <v>625</v>
      </c>
      <c r="F700" t="s">
        <v>629</v>
      </c>
      <c r="G700" t="s">
        <v>11040</v>
      </c>
      <c r="H700" t="s">
        <v>964</v>
      </c>
      <c r="I700" t="s">
        <v>965</v>
      </c>
      <c r="J700">
        <v>2</v>
      </c>
      <c r="L700" t="s">
        <v>899</v>
      </c>
      <c r="M700" t="s">
        <v>966</v>
      </c>
      <c r="N700" t="s">
        <v>967</v>
      </c>
      <c r="O700" t="s">
        <v>3115</v>
      </c>
      <c r="P700" t="s">
        <v>214</v>
      </c>
      <c r="Q700" t="s">
        <v>8650</v>
      </c>
      <c r="R700" t="s">
        <v>8637</v>
      </c>
      <c r="S700" t="s">
        <v>8643</v>
      </c>
      <c r="T700" t="b">
        <v>0</v>
      </c>
      <c r="U700" t="b">
        <v>0</v>
      </c>
      <c r="V700">
        <v>1</v>
      </c>
      <c r="W700">
        <v>42.5</v>
      </c>
      <c r="X700">
        <v>12</v>
      </c>
      <c r="AB700">
        <v>2</v>
      </c>
      <c r="AC700">
        <v>1</v>
      </c>
      <c r="AD700">
        <v>2</v>
      </c>
      <c r="AE700" t="s">
        <v>1745</v>
      </c>
      <c r="AG700" t="s">
        <v>3116</v>
      </c>
      <c r="AH700" t="s">
        <v>3117</v>
      </c>
    </row>
    <row r="701" spans="1:34" x14ac:dyDescent="0.25">
      <c r="A701">
        <v>3</v>
      </c>
      <c r="B701" t="s">
        <v>623</v>
      </c>
      <c r="C701" t="s">
        <v>627</v>
      </c>
      <c r="D701" t="s">
        <v>624</v>
      </c>
      <c r="E701" t="s">
        <v>625</v>
      </c>
      <c r="F701" t="s">
        <v>629</v>
      </c>
      <c r="G701" t="s">
        <v>11040</v>
      </c>
      <c r="H701" t="s">
        <v>964</v>
      </c>
      <c r="I701" t="s">
        <v>965</v>
      </c>
      <c r="J701">
        <v>2</v>
      </c>
      <c r="L701" t="s">
        <v>899</v>
      </c>
      <c r="M701" t="s">
        <v>966</v>
      </c>
      <c r="N701" t="s">
        <v>967</v>
      </c>
      <c r="O701" t="s">
        <v>3118</v>
      </c>
      <c r="P701" t="s">
        <v>214</v>
      </c>
      <c r="Q701" t="s">
        <v>8650</v>
      </c>
      <c r="R701" t="s">
        <v>8637</v>
      </c>
      <c r="S701" t="s">
        <v>8643</v>
      </c>
      <c r="T701" t="b">
        <v>0</v>
      </c>
      <c r="U701" t="b">
        <v>0</v>
      </c>
      <c r="V701">
        <v>2</v>
      </c>
      <c r="W701">
        <v>42.5</v>
      </c>
      <c r="X701">
        <v>12</v>
      </c>
      <c r="AB701">
        <v>2</v>
      </c>
      <c r="AC701">
        <v>1</v>
      </c>
      <c r="AD701">
        <v>2</v>
      </c>
      <c r="AE701" t="s">
        <v>610</v>
      </c>
      <c r="AG701" t="s">
        <v>3119</v>
      </c>
      <c r="AH701" t="s">
        <v>3120</v>
      </c>
    </row>
    <row r="702" spans="1:34" x14ac:dyDescent="0.25">
      <c r="A702">
        <v>3</v>
      </c>
      <c r="B702" t="s">
        <v>623</v>
      </c>
      <c r="C702" t="s">
        <v>627</v>
      </c>
      <c r="D702" t="s">
        <v>624</v>
      </c>
      <c r="E702" t="s">
        <v>625</v>
      </c>
      <c r="F702" t="s">
        <v>629</v>
      </c>
      <c r="G702" t="s">
        <v>11040</v>
      </c>
      <c r="H702" t="s">
        <v>964</v>
      </c>
      <c r="I702" t="s">
        <v>965</v>
      </c>
      <c r="J702">
        <v>2</v>
      </c>
      <c r="L702" t="s">
        <v>899</v>
      </c>
      <c r="M702" t="s">
        <v>966</v>
      </c>
      <c r="N702" t="s">
        <v>967</v>
      </c>
      <c r="O702" t="s">
        <v>3121</v>
      </c>
      <c r="P702" t="s">
        <v>214</v>
      </c>
      <c r="Q702" t="s">
        <v>8650</v>
      </c>
      <c r="R702" t="s">
        <v>8637</v>
      </c>
      <c r="S702" t="s">
        <v>8643</v>
      </c>
      <c r="T702" t="b">
        <v>0</v>
      </c>
      <c r="U702" t="b">
        <v>0</v>
      </c>
      <c r="V702">
        <v>3</v>
      </c>
      <c r="W702">
        <v>42.5</v>
      </c>
      <c r="X702">
        <v>9</v>
      </c>
      <c r="AB702">
        <v>2</v>
      </c>
      <c r="AC702">
        <v>1</v>
      </c>
      <c r="AD702">
        <v>2</v>
      </c>
      <c r="AE702" t="s">
        <v>610</v>
      </c>
      <c r="AG702" t="s">
        <v>3122</v>
      </c>
      <c r="AH702" t="s">
        <v>3123</v>
      </c>
    </row>
    <row r="703" spans="1:34" x14ac:dyDescent="0.25">
      <c r="A703">
        <v>3</v>
      </c>
      <c r="B703" t="s">
        <v>623</v>
      </c>
      <c r="C703" t="s">
        <v>627</v>
      </c>
      <c r="D703" t="s">
        <v>624</v>
      </c>
      <c r="E703" t="s">
        <v>625</v>
      </c>
      <c r="F703" t="s">
        <v>629</v>
      </c>
      <c r="G703" t="s">
        <v>11040</v>
      </c>
      <c r="H703" t="s">
        <v>964</v>
      </c>
      <c r="I703" t="s">
        <v>965</v>
      </c>
      <c r="J703">
        <v>2</v>
      </c>
      <c r="L703" t="s">
        <v>899</v>
      </c>
      <c r="M703" t="s">
        <v>966</v>
      </c>
      <c r="N703" t="s">
        <v>967</v>
      </c>
      <c r="O703" t="s">
        <v>3124</v>
      </c>
      <c r="P703" t="s">
        <v>217</v>
      </c>
      <c r="Q703" t="s">
        <v>8650</v>
      </c>
      <c r="R703" t="s">
        <v>8637</v>
      </c>
      <c r="S703" t="s">
        <v>8645</v>
      </c>
      <c r="T703" t="b">
        <v>1</v>
      </c>
      <c r="U703" t="b">
        <v>0</v>
      </c>
      <c r="V703">
        <v>1</v>
      </c>
      <c r="W703">
        <v>15</v>
      </c>
      <c r="X703">
        <v>8</v>
      </c>
      <c r="AB703">
        <v>3</v>
      </c>
      <c r="AC703">
        <v>1</v>
      </c>
      <c r="AD703">
        <v>2</v>
      </c>
      <c r="AE703" t="s">
        <v>610</v>
      </c>
      <c r="AG703" t="s">
        <v>3125</v>
      </c>
      <c r="AH703" t="s">
        <v>3126</v>
      </c>
    </row>
    <row r="704" spans="1:34" x14ac:dyDescent="0.25">
      <c r="A704">
        <v>3</v>
      </c>
      <c r="B704" t="s">
        <v>623</v>
      </c>
      <c r="C704" t="s">
        <v>627</v>
      </c>
      <c r="D704" t="s">
        <v>624</v>
      </c>
      <c r="E704" t="s">
        <v>625</v>
      </c>
      <c r="F704" t="s">
        <v>629</v>
      </c>
      <c r="G704" t="s">
        <v>11040</v>
      </c>
      <c r="H704" t="s">
        <v>964</v>
      </c>
      <c r="I704" t="s">
        <v>965</v>
      </c>
      <c r="J704">
        <v>2</v>
      </c>
      <c r="L704" t="s">
        <v>899</v>
      </c>
      <c r="M704" t="s">
        <v>966</v>
      </c>
      <c r="N704" t="s">
        <v>967</v>
      </c>
      <c r="O704" t="s">
        <v>3127</v>
      </c>
      <c r="P704" t="s">
        <v>217</v>
      </c>
      <c r="Q704" t="s">
        <v>8650</v>
      </c>
      <c r="R704" t="s">
        <v>8637</v>
      </c>
      <c r="S704" t="s">
        <v>8645</v>
      </c>
      <c r="T704" t="b">
        <v>1</v>
      </c>
      <c r="U704" t="b">
        <v>0</v>
      </c>
      <c r="V704">
        <v>2</v>
      </c>
      <c r="W704">
        <v>15</v>
      </c>
      <c r="X704">
        <v>8</v>
      </c>
      <c r="AB704">
        <v>3</v>
      </c>
      <c r="AC704">
        <v>1</v>
      </c>
      <c r="AD704">
        <v>2</v>
      </c>
      <c r="AE704" t="s">
        <v>610</v>
      </c>
      <c r="AG704" t="s">
        <v>3128</v>
      </c>
      <c r="AH704" t="s">
        <v>3129</v>
      </c>
    </row>
    <row r="705" spans="1:34" x14ac:dyDescent="0.25">
      <c r="A705">
        <v>3</v>
      </c>
      <c r="B705" t="s">
        <v>623</v>
      </c>
      <c r="C705" t="s">
        <v>627</v>
      </c>
      <c r="D705" t="s">
        <v>624</v>
      </c>
      <c r="E705" t="s">
        <v>625</v>
      </c>
      <c r="F705" t="s">
        <v>629</v>
      </c>
      <c r="G705" t="s">
        <v>11040</v>
      </c>
      <c r="H705" t="s">
        <v>964</v>
      </c>
      <c r="I705" t="s">
        <v>965</v>
      </c>
      <c r="J705">
        <v>2</v>
      </c>
      <c r="L705" t="s">
        <v>899</v>
      </c>
      <c r="M705" t="s">
        <v>966</v>
      </c>
      <c r="N705" t="s">
        <v>967</v>
      </c>
      <c r="O705" t="s">
        <v>3130</v>
      </c>
      <c r="P705" t="s">
        <v>217</v>
      </c>
      <c r="Q705" t="s">
        <v>8650</v>
      </c>
      <c r="R705" t="s">
        <v>8637</v>
      </c>
      <c r="S705" t="s">
        <v>8645</v>
      </c>
      <c r="T705" t="b">
        <v>1</v>
      </c>
      <c r="U705" t="b">
        <v>0</v>
      </c>
      <c r="V705">
        <v>3</v>
      </c>
      <c r="W705">
        <v>15</v>
      </c>
      <c r="X705">
        <v>8</v>
      </c>
      <c r="AB705">
        <v>3</v>
      </c>
      <c r="AC705">
        <v>1</v>
      </c>
      <c r="AD705">
        <v>2</v>
      </c>
      <c r="AE705" t="s">
        <v>610</v>
      </c>
      <c r="AG705" t="s">
        <v>3128</v>
      </c>
      <c r="AH705" t="s">
        <v>3131</v>
      </c>
    </row>
    <row r="706" spans="1:34" x14ac:dyDescent="0.25">
      <c r="A706">
        <v>3</v>
      </c>
      <c r="B706" t="s">
        <v>623</v>
      </c>
      <c r="C706" t="s">
        <v>627</v>
      </c>
      <c r="D706" t="s">
        <v>624</v>
      </c>
      <c r="E706" t="s">
        <v>625</v>
      </c>
      <c r="F706" t="s">
        <v>629</v>
      </c>
      <c r="G706" t="s">
        <v>11040</v>
      </c>
      <c r="H706" t="s">
        <v>964</v>
      </c>
      <c r="I706" t="s">
        <v>965</v>
      </c>
      <c r="J706">
        <v>2</v>
      </c>
      <c r="L706" t="s">
        <v>899</v>
      </c>
      <c r="M706" t="s">
        <v>966</v>
      </c>
      <c r="N706" t="s">
        <v>967</v>
      </c>
      <c r="O706" t="s">
        <v>3132</v>
      </c>
      <c r="P706" t="s">
        <v>1534</v>
      </c>
      <c r="Q706" t="s">
        <v>2</v>
      </c>
      <c r="R706" t="s">
        <v>2</v>
      </c>
      <c r="S706" t="s">
        <v>8646</v>
      </c>
      <c r="T706" t="b">
        <v>0</v>
      </c>
      <c r="U706" t="b">
        <v>1</v>
      </c>
      <c r="V706">
        <v>1</v>
      </c>
      <c r="W706">
        <v>150</v>
      </c>
      <c r="Y706">
        <v>85.199999999999989</v>
      </c>
      <c r="AH706" t="s">
        <v>3133</v>
      </c>
    </row>
    <row r="707" spans="1:34" x14ac:dyDescent="0.25">
      <c r="A707">
        <v>3</v>
      </c>
      <c r="B707" t="s">
        <v>623</v>
      </c>
      <c r="C707" t="s">
        <v>627</v>
      </c>
      <c r="D707" t="s">
        <v>624</v>
      </c>
      <c r="E707" t="s">
        <v>625</v>
      </c>
      <c r="F707" t="s">
        <v>629</v>
      </c>
      <c r="G707" t="s">
        <v>11040</v>
      </c>
      <c r="H707" t="s">
        <v>964</v>
      </c>
      <c r="I707" t="s">
        <v>965</v>
      </c>
      <c r="J707">
        <v>2</v>
      </c>
      <c r="L707" t="s">
        <v>899</v>
      </c>
      <c r="M707" t="s">
        <v>966</v>
      </c>
      <c r="N707" t="s">
        <v>967</v>
      </c>
      <c r="O707" t="s">
        <v>3134</v>
      </c>
      <c r="P707" t="s">
        <v>1534</v>
      </c>
      <c r="Q707" t="s">
        <v>2</v>
      </c>
      <c r="R707" t="s">
        <v>2</v>
      </c>
      <c r="S707" t="s">
        <v>8646</v>
      </c>
      <c r="T707" t="b">
        <v>0</v>
      </c>
      <c r="U707" t="b">
        <v>1</v>
      </c>
      <c r="V707">
        <v>2</v>
      </c>
      <c r="W707">
        <v>150</v>
      </c>
      <c r="Y707">
        <v>70.199999999999989</v>
      </c>
      <c r="AH707" t="s">
        <v>967</v>
      </c>
    </row>
    <row r="708" spans="1:34" x14ac:dyDescent="0.25">
      <c r="A708">
        <v>3</v>
      </c>
      <c r="B708" t="s">
        <v>623</v>
      </c>
      <c r="C708" t="s">
        <v>627</v>
      </c>
      <c r="D708" t="s">
        <v>624</v>
      </c>
      <c r="E708" t="s">
        <v>625</v>
      </c>
      <c r="F708" t="s">
        <v>629</v>
      </c>
      <c r="G708" t="s">
        <v>11040</v>
      </c>
      <c r="H708" t="s">
        <v>968</v>
      </c>
      <c r="I708" t="s">
        <v>969</v>
      </c>
      <c r="J708">
        <v>3</v>
      </c>
      <c r="L708" t="s">
        <v>904</v>
      </c>
      <c r="M708" t="s">
        <v>970</v>
      </c>
      <c r="N708" t="s">
        <v>971</v>
      </c>
      <c r="O708" t="s">
        <v>3135</v>
      </c>
      <c r="P708" t="s">
        <v>368</v>
      </c>
      <c r="Q708" t="s">
        <v>357</v>
      </c>
      <c r="R708" t="s">
        <v>357</v>
      </c>
      <c r="S708" t="s">
        <v>8645</v>
      </c>
      <c r="T708" t="b">
        <v>0</v>
      </c>
      <c r="U708" t="b">
        <v>1</v>
      </c>
      <c r="V708">
        <v>1</v>
      </c>
      <c r="Y708">
        <v>420</v>
      </c>
      <c r="Z708">
        <v>1.7</v>
      </c>
      <c r="AA708" t="s">
        <v>2238</v>
      </c>
      <c r="AG708" t="s">
        <v>3136</v>
      </c>
      <c r="AH708" t="s">
        <v>970</v>
      </c>
    </row>
    <row r="709" spans="1:34" x14ac:dyDescent="0.25">
      <c r="A709">
        <v>3</v>
      </c>
      <c r="B709" t="s">
        <v>623</v>
      </c>
      <c r="C709" t="s">
        <v>627</v>
      </c>
      <c r="D709" t="s">
        <v>624</v>
      </c>
      <c r="E709" t="s">
        <v>625</v>
      </c>
      <c r="F709" t="s">
        <v>629</v>
      </c>
      <c r="G709" t="s">
        <v>11040</v>
      </c>
      <c r="H709" t="s">
        <v>968</v>
      </c>
      <c r="I709" t="s">
        <v>969</v>
      </c>
      <c r="J709">
        <v>3</v>
      </c>
      <c r="L709" t="s">
        <v>904</v>
      </c>
      <c r="M709" t="s">
        <v>970</v>
      </c>
      <c r="N709" t="s">
        <v>971</v>
      </c>
      <c r="O709" t="s">
        <v>3137</v>
      </c>
      <c r="P709" t="s">
        <v>41</v>
      </c>
      <c r="Q709" t="s">
        <v>25</v>
      </c>
      <c r="R709" t="s">
        <v>25</v>
      </c>
      <c r="S709" t="s">
        <v>26</v>
      </c>
      <c r="T709" t="b">
        <v>0</v>
      </c>
      <c r="U709" t="b">
        <v>0</v>
      </c>
      <c r="V709">
        <v>1</v>
      </c>
      <c r="W709">
        <v>65</v>
      </c>
      <c r="X709">
        <v>10</v>
      </c>
      <c r="AB709">
        <v>3</v>
      </c>
      <c r="AC709">
        <v>1</v>
      </c>
      <c r="AD709">
        <v>1</v>
      </c>
      <c r="AE709" t="s">
        <v>618</v>
      </c>
      <c r="AG709" t="s">
        <v>3138</v>
      </c>
      <c r="AH709" t="s">
        <v>3139</v>
      </c>
    </row>
    <row r="710" spans="1:34" x14ac:dyDescent="0.25">
      <c r="A710">
        <v>3</v>
      </c>
      <c r="B710" t="s">
        <v>623</v>
      </c>
      <c r="C710" t="s">
        <v>627</v>
      </c>
      <c r="D710" t="s">
        <v>624</v>
      </c>
      <c r="E710" t="s">
        <v>625</v>
      </c>
      <c r="F710" t="s">
        <v>629</v>
      </c>
      <c r="G710" t="s">
        <v>11040</v>
      </c>
      <c r="H710" t="s">
        <v>968</v>
      </c>
      <c r="I710" t="s">
        <v>969</v>
      </c>
      <c r="J710">
        <v>3</v>
      </c>
      <c r="L710" t="s">
        <v>904</v>
      </c>
      <c r="M710" t="s">
        <v>970</v>
      </c>
      <c r="N710" t="s">
        <v>971</v>
      </c>
      <c r="O710" t="s">
        <v>3140</v>
      </c>
      <c r="P710" t="s">
        <v>41</v>
      </c>
      <c r="Q710" t="s">
        <v>25</v>
      </c>
      <c r="R710" t="s">
        <v>25</v>
      </c>
      <c r="S710" t="s">
        <v>26</v>
      </c>
      <c r="T710" t="b">
        <v>0</v>
      </c>
      <c r="U710" t="b">
        <v>0</v>
      </c>
      <c r="V710">
        <v>2</v>
      </c>
      <c r="W710">
        <v>65</v>
      </c>
      <c r="X710">
        <v>10</v>
      </c>
      <c r="AB710">
        <v>3</v>
      </c>
      <c r="AC710">
        <v>1</v>
      </c>
      <c r="AD710">
        <v>1</v>
      </c>
      <c r="AE710" t="s">
        <v>618</v>
      </c>
      <c r="AG710" t="s">
        <v>3138</v>
      </c>
      <c r="AH710" t="s">
        <v>3141</v>
      </c>
    </row>
    <row r="711" spans="1:34" x14ac:dyDescent="0.25">
      <c r="A711">
        <v>3</v>
      </c>
      <c r="B711" t="s">
        <v>623</v>
      </c>
      <c r="C711" t="s">
        <v>627</v>
      </c>
      <c r="D711" t="s">
        <v>624</v>
      </c>
      <c r="E711" t="s">
        <v>625</v>
      </c>
      <c r="F711" t="s">
        <v>629</v>
      </c>
      <c r="G711" t="s">
        <v>11040</v>
      </c>
      <c r="H711" t="s">
        <v>968</v>
      </c>
      <c r="I711" t="s">
        <v>969</v>
      </c>
      <c r="J711">
        <v>3</v>
      </c>
      <c r="L711" t="s">
        <v>904</v>
      </c>
      <c r="M711" t="s">
        <v>970</v>
      </c>
      <c r="N711" t="s">
        <v>971</v>
      </c>
      <c r="O711" t="s">
        <v>3142</v>
      </c>
      <c r="P711" t="s">
        <v>41</v>
      </c>
      <c r="Q711" t="s">
        <v>25</v>
      </c>
      <c r="R711" t="s">
        <v>25</v>
      </c>
      <c r="S711" t="s">
        <v>26</v>
      </c>
      <c r="T711" t="b">
        <v>0</v>
      </c>
      <c r="U711" t="b">
        <v>0</v>
      </c>
      <c r="V711">
        <v>3</v>
      </c>
      <c r="W711">
        <v>65</v>
      </c>
      <c r="X711">
        <v>9</v>
      </c>
      <c r="AB711">
        <v>3</v>
      </c>
      <c r="AC711">
        <v>1</v>
      </c>
      <c r="AD711">
        <v>1</v>
      </c>
      <c r="AE711" t="s">
        <v>610</v>
      </c>
      <c r="AG711" t="s">
        <v>3143</v>
      </c>
      <c r="AH711" t="s">
        <v>3144</v>
      </c>
    </row>
    <row r="712" spans="1:34" x14ac:dyDescent="0.25">
      <c r="A712">
        <v>3</v>
      </c>
      <c r="B712" t="s">
        <v>623</v>
      </c>
      <c r="C712" t="s">
        <v>627</v>
      </c>
      <c r="D712" t="s">
        <v>624</v>
      </c>
      <c r="E712" t="s">
        <v>625</v>
      </c>
      <c r="F712" t="s">
        <v>629</v>
      </c>
      <c r="G712" t="s">
        <v>11040</v>
      </c>
      <c r="H712" t="s">
        <v>968</v>
      </c>
      <c r="I712" t="s">
        <v>969</v>
      </c>
      <c r="J712">
        <v>3</v>
      </c>
      <c r="L712" t="s">
        <v>904</v>
      </c>
      <c r="M712" t="s">
        <v>970</v>
      </c>
      <c r="N712" t="s">
        <v>971</v>
      </c>
      <c r="O712" t="s">
        <v>3145</v>
      </c>
      <c r="P712" t="s">
        <v>41</v>
      </c>
      <c r="Q712" t="s">
        <v>25</v>
      </c>
      <c r="R712" t="s">
        <v>25</v>
      </c>
      <c r="S712" t="s">
        <v>26</v>
      </c>
      <c r="T712" t="b">
        <v>0</v>
      </c>
      <c r="U712" t="b">
        <v>0</v>
      </c>
      <c r="V712">
        <v>4</v>
      </c>
      <c r="W712">
        <v>65</v>
      </c>
      <c r="X712">
        <v>9</v>
      </c>
      <c r="AB712">
        <v>3</v>
      </c>
      <c r="AC712">
        <v>1</v>
      </c>
      <c r="AD712">
        <v>1</v>
      </c>
      <c r="AE712" t="s">
        <v>610</v>
      </c>
      <c r="AG712" t="s">
        <v>3143</v>
      </c>
      <c r="AH712" t="s">
        <v>3146</v>
      </c>
    </row>
    <row r="713" spans="1:34" x14ac:dyDescent="0.25">
      <c r="A713">
        <v>3</v>
      </c>
      <c r="B713" t="s">
        <v>623</v>
      </c>
      <c r="C713" t="s">
        <v>627</v>
      </c>
      <c r="D713" t="s">
        <v>624</v>
      </c>
      <c r="E713" t="s">
        <v>625</v>
      </c>
      <c r="F713" t="s">
        <v>629</v>
      </c>
      <c r="G713" t="s">
        <v>11040</v>
      </c>
      <c r="H713" t="s">
        <v>968</v>
      </c>
      <c r="I713" t="s">
        <v>969</v>
      </c>
      <c r="J713">
        <v>3</v>
      </c>
      <c r="L713" t="s">
        <v>904</v>
      </c>
      <c r="M713" t="s">
        <v>970</v>
      </c>
      <c r="N713" t="s">
        <v>971</v>
      </c>
      <c r="O713" t="s">
        <v>3147</v>
      </c>
      <c r="P713" t="s">
        <v>45</v>
      </c>
      <c r="Q713" t="s">
        <v>25</v>
      </c>
      <c r="R713" t="s">
        <v>25</v>
      </c>
      <c r="S713" t="s">
        <v>26</v>
      </c>
      <c r="T713" t="b">
        <v>1</v>
      </c>
      <c r="U713" t="b">
        <v>0</v>
      </c>
      <c r="V713">
        <v>1</v>
      </c>
      <c r="W713">
        <v>160</v>
      </c>
      <c r="X713">
        <v>10</v>
      </c>
      <c r="AB713">
        <v>3</v>
      </c>
      <c r="AC713">
        <v>1</v>
      </c>
      <c r="AD713">
        <v>1</v>
      </c>
      <c r="AE713" t="s">
        <v>1745</v>
      </c>
      <c r="AG713" t="s">
        <v>3083</v>
      </c>
      <c r="AH713" t="s">
        <v>3148</v>
      </c>
    </row>
    <row r="714" spans="1:34" x14ac:dyDescent="0.25">
      <c r="A714">
        <v>3</v>
      </c>
      <c r="B714" t="s">
        <v>623</v>
      </c>
      <c r="C714" t="s">
        <v>627</v>
      </c>
      <c r="D714" t="s">
        <v>624</v>
      </c>
      <c r="E714" t="s">
        <v>625</v>
      </c>
      <c r="F714" t="s">
        <v>629</v>
      </c>
      <c r="G714" t="s">
        <v>11040</v>
      </c>
      <c r="H714" t="s">
        <v>968</v>
      </c>
      <c r="I714" t="s">
        <v>969</v>
      </c>
      <c r="J714">
        <v>3</v>
      </c>
      <c r="L714" t="s">
        <v>904</v>
      </c>
      <c r="M714" t="s">
        <v>970</v>
      </c>
      <c r="N714" t="s">
        <v>971</v>
      </c>
      <c r="O714" t="s">
        <v>3149</v>
      </c>
      <c r="P714" t="s">
        <v>45</v>
      </c>
      <c r="Q714" t="s">
        <v>25</v>
      </c>
      <c r="R714" t="s">
        <v>25</v>
      </c>
      <c r="S714" t="s">
        <v>26</v>
      </c>
      <c r="T714" t="b">
        <v>1</v>
      </c>
      <c r="U714" t="b">
        <v>0</v>
      </c>
      <c r="V714">
        <v>2</v>
      </c>
      <c r="W714">
        <v>160</v>
      </c>
      <c r="X714">
        <v>10</v>
      </c>
      <c r="AB714">
        <v>3</v>
      </c>
      <c r="AC714">
        <v>1</v>
      </c>
      <c r="AD714">
        <v>1</v>
      </c>
      <c r="AE714" t="s">
        <v>1745</v>
      </c>
      <c r="AG714" t="s">
        <v>3083</v>
      </c>
      <c r="AH714" t="s">
        <v>3150</v>
      </c>
    </row>
    <row r="715" spans="1:34" x14ac:dyDescent="0.25">
      <c r="A715">
        <v>3</v>
      </c>
      <c r="B715" t="s">
        <v>623</v>
      </c>
      <c r="C715" t="s">
        <v>627</v>
      </c>
      <c r="D715" t="s">
        <v>624</v>
      </c>
      <c r="E715" t="s">
        <v>625</v>
      </c>
      <c r="F715" t="s">
        <v>629</v>
      </c>
      <c r="G715" t="s">
        <v>11040</v>
      </c>
      <c r="H715" t="s">
        <v>968</v>
      </c>
      <c r="I715" t="s">
        <v>969</v>
      </c>
      <c r="J715">
        <v>3</v>
      </c>
      <c r="L715" t="s">
        <v>904</v>
      </c>
      <c r="M715" t="s">
        <v>970</v>
      </c>
      <c r="N715" t="s">
        <v>971</v>
      </c>
      <c r="O715" t="s">
        <v>3151</v>
      </c>
      <c r="P715" t="s">
        <v>45</v>
      </c>
      <c r="Q715" t="s">
        <v>25</v>
      </c>
      <c r="R715" t="s">
        <v>25</v>
      </c>
      <c r="S715" t="s">
        <v>26</v>
      </c>
      <c r="T715" t="b">
        <v>1</v>
      </c>
      <c r="U715" t="b">
        <v>0</v>
      </c>
      <c r="V715">
        <v>3</v>
      </c>
      <c r="W715">
        <v>160</v>
      </c>
      <c r="X715">
        <v>8</v>
      </c>
      <c r="AB715">
        <v>3</v>
      </c>
      <c r="AC715">
        <v>1</v>
      </c>
      <c r="AD715">
        <v>1</v>
      </c>
      <c r="AE715" t="s">
        <v>610</v>
      </c>
      <c r="AG715" t="s">
        <v>3090</v>
      </c>
      <c r="AH715" t="s">
        <v>3152</v>
      </c>
    </row>
    <row r="716" spans="1:34" x14ac:dyDescent="0.25">
      <c r="A716">
        <v>3</v>
      </c>
      <c r="B716" t="s">
        <v>623</v>
      </c>
      <c r="C716" t="s">
        <v>627</v>
      </c>
      <c r="D716" t="s">
        <v>624</v>
      </c>
      <c r="E716" t="s">
        <v>625</v>
      </c>
      <c r="F716" t="s">
        <v>629</v>
      </c>
      <c r="G716" t="s">
        <v>11040</v>
      </c>
      <c r="H716" t="s">
        <v>968</v>
      </c>
      <c r="I716" t="s">
        <v>969</v>
      </c>
      <c r="J716">
        <v>3</v>
      </c>
      <c r="L716" t="s">
        <v>904</v>
      </c>
      <c r="M716" t="s">
        <v>970</v>
      </c>
      <c r="N716" t="s">
        <v>971</v>
      </c>
      <c r="O716" t="s">
        <v>3153</v>
      </c>
      <c r="P716" t="s">
        <v>45</v>
      </c>
      <c r="Q716" t="s">
        <v>25</v>
      </c>
      <c r="R716" t="s">
        <v>25</v>
      </c>
      <c r="S716" t="s">
        <v>26</v>
      </c>
      <c r="T716" t="b">
        <v>1</v>
      </c>
      <c r="U716" t="b">
        <v>0</v>
      </c>
      <c r="V716">
        <v>4</v>
      </c>
      <c r="W716">
        <v>160</v>
      </c>
      <c r="X716">
        <v>8</v>
      </c>
      <c r="AB716">
        <v>3</v>
      </c>
      <c r="AC716">
        <v>1</v>
      </c>
      <c r="AD716">
        <v>1</v>
      </c>
      <c r="AE716" t="s">
        <v>610</v>
      </c>
      <c r="AG716" t="s">
        <v>3090</v>
      </c>
      <c r="AH716" t="s">
        <v>3154</v>
      </c>
    </row>
    <row r="717" spans="1:34" x14ac:dyDescent="0.25">
      <c r="A717">
        <v>3</v>
      </c>
      <c r="B717" t="s">
        <v>623</v>
      </c>
      <c r="C717" t="s">
        <v>627</v>
      </c>
      <c r="D717" t="s">
        <v>624</v>
      </c>
      <c r="E717" t="s">
        <v>625</v>
      </c>
      <c r="F717" t="s">
        <v>629</v>
      </c>
      <c r="G717" t="s">
        <v>11040</v>
      </c>
      <c r="H717" t="s">
        <v>968</v>
      </c>
      <c r="I717" t="s">
        <v>969</v>
      </c>
      <c r="J717">
        <v>3</v>
      </c>
      <c r="L717" t="s">
        <v>904</v>
      </c>
      <c r="M717" t="s">
        <v>970</v>
      </c>
      <c r="N717" t="s">
        <v>971</v>
      </c>
      <c r="O717" t="s">
        <v>3155</v>
      </c>
      <c r="P717" t="s">
        <v>63</v>
      </c>
      <c r="Q717" t="s">
        <v>25</v>
      </c>
      <c r="R717" t="s">
        <v>25</v>
      </c>
      <c r="S717" t="s">
        <v>26</v>
      </c>
      <c r="T717" t="b">
        <v>1</v>
      </c>
      <c r="U717" t="b">
        <v>0</v>
      </c>
      <c r="V717">
        <v>1</v>
      </c>
      <c r="W717">
        <v>80</v>
      </c>
      <c r="X717">
        <v>10</v>
      </c>
      <c r="AB717">
        <v>2</v>
      </c>
      <c r="AC717">
        <v>1</v>
      </c>
      <c r="AD717">
        <v>2</v>
      </c>
      <c r="AE717" t="s">
        <v>618</v>
      </c>
      <c r="AG717" t="s">
        <v>3156</v>
      </c>
      <c r="AH717" t="s">
        <v>3157</v>
      </c>
    </row>
    <row r="718" spans="1:34" x14ac:dyDescent="0.25">
      <c r="A718">
        <v>3</v>
      </c>
      <c r="B718" t="s">
        <v>623</v>
      </c>
      <c r="C718" t="s">
        <v>627</v>
      </c>
      <c r="D718" t="s">
        <v>624</v>
      </c>
      <c r="E718" t="s">
        <v>625</v>
      </c>
      <c r="F718" t="s">
        <v>629</v>
      </c>
      <c r="G718" t="s">
        <v>11040</v>
      </c>
      <c r="H718" t="s">
        <v>968</v>
      </c>
      <c r="I718" t="s">
        <v>969</v>
      </c>
      <c r="J718">
        <v>3</v>
      </c>
      <c r="L718" t="s">
        <v>904</v>
      </c>
      <c r="M718" t="s">
        <v>970</v>
      </c>
      <c r="N718" t="s">
        <v>971</v>
      </c>
      <c r="O718" t="s">
        <v>3158</v>
      </c>
      <c r="P718" t="s">
        <v>63</v>
      </c>
      <c r="Q718" t="s">
        <v>25</v>
      </c>
      <c r="R718" t="s">
        <v>25</v>
      </c>
      <c r="S718" t="s">
        <v>26</v>
      </c>
      <c r="T718" t="b">
        <v>1</v>
      </c>
      <c r="U718" t="b">
        <v>0</v>
      </c>
      <c r="V718">
        <v>2</v>
      </c>
      <c r="W718">
        <v>90</v>
      </c>
      <c r="X718">
        <v>10</v>
      </c>
      <c r="AB718">
        <v>2</v>
      </c>
      <c r="AC718">
        <v>1</v>
      </c>
      <c r="AD718">
        <v>2</v>
      </c>
      <c r="AE718" t="s">
        <v>618</v>
      </c>
      <c r="AG718" t="s">
        <v>3156</v>
      </c>
      <c r="AH718" t="s">
        <v>3159</v>
      </c>
    </row>
    <row r="719" spans="1:34" x14ac:dyDescent="0.25">
      <c r="A719">
        <v>3</v>
      </c>
      <c r="B719" t="s">
        <v>623</v>
      </c>
      <c r="C719" t="s">
        <v>627</v>
      </c>
      <c r="D719" t="s">
        <v>624</v>
      </c>
      <c r="E719" t="s">
        <v>625</v>
      </c>
      <c r="F719" t="s">
        <v>629</v>
      </c>
      <c r="G719" t="s">
        <v>11040</v>
      </c>
      <c r="H719" t="s">
        <v>968</v>
      </c>
      <c r="I719" t="s">
        <v>969</v>
      </c>
      <c r="J719">
        <v>3</v>
      </c>
      <c r="L719" t="s">
        <v>904</v>
      </c>
      <c r="M719" t="s">
        <v>970</v>
      </c>
      <c r="N719" t="s">
        <v>971</v>
      </c>
      <c r="O719" t="s">
        <v>3160</v>
      </c>
      <c r="P719" t="s">
        <v>63</v>
      </c>
      <c r="Q719" t="s">
        <v>25</v>
      </c>
      <c r="R719" t="s">
        <v>25</v>
      </c>
      <c r="S719" t="s">
        <v>26</v>
      </c>
      <c r="T719" t="b">
        <v>1</v>
      </c>
      <c r="U719" t="b">
        <v>0</v>
      </c>
      <c r="V719">
        <v>3</v>
      </c>
      <c r="W719">
        <v>100</v>
      </c>
      <c r="X719">
        <v>8</v>
      </c>
      <c r="AB719">
        <v>2</v>
      </c>
      <c r="AC719">
        <v>1</v>
      </c>
      <c r="AD719">
        <v>2</v>
      </c>
      <c r="AE719" t="s">
        <v>618</v>
      </c>
      <c r="AG719" t="s">
        <v>3156</v>
      </c>
      <c r="AH719" t="s">
        <v>3161</v>
      </c>
    </row>
    <row r="720" spans="1:34" x14ac:dyDescent="0.25">
      <c r="A720">
        <v>3</v>
      </c>
      <c r="B720" t="s">
        <v>623</v>
      </c>
      <c r="C720" t="s">
        <v>627</v>
      </c>
      <c r="D720" t="s">
        <v>624</v>
      </c>
      <c r="E720" t="s">
        <v>625</v>
      </c>
      <c r="F720" t="s">
        <v>629</v>
      </c>
      <c r="G720" t="s">
        <v>11040</v>
      </c>
      <c r="H720" t="s">
        <v>968</v>
      </c>
      <c r="I720" t="s">
        <v>969</v>
      </c>
      <c r="J720">
        <v>3</v>
      </c>
      <c r="L720" t="s">
        <v>904</v>
      </c>
      <c r="M720" t="s">
        <v>970</v>
      </c>
      <c r="N720" t="s">
        <v>971</v>
      </c>
      <c r="O720" t="s">
        <v>3162</v>
      </c>
      <c r="P720" t="s">
        <v>84</v>
      </c>
      <c r="Q720" t="s">
        <v>25</v>
      </c>
      <c r="R720" t="s">
        <v>25</v>
      </c>
      <c r="S720" t="s">
        <v>8645</v>
      </c>
      <c r="T720" t="b">
        <v>0</v>
      </c>
      <c r="U720" t="b">
        <v>0</v>
      </c>
      <c r="V720">
        <v>1</v>
      </c>
      <c r="W720">
        <v>30</v>
      </c>
      <c r="X720">
        <v>12</v>
      </c>
      <c r="AB720">
        <v>2</v>
      </c>
      <c r="AC720">
        <v>2</v>
      </c>
      <c r="AD720">
        <v>2</v>
      </c>
      <c r="AE720" t="s">
        <v>1745</v>
      </c>
      <c r="AG720" t="s">
        <v>3163</v>
      </c>
      <c r="AH720" t="s">
        <v>3164</v>
      </c>
    </row>
    <row r="721" spans="1:34" x14ac:dyDescent="0.25">
      <c r="A721">
        <v>3</v>
      </c>
      <c r="B721" t="s">
        <v>623</v>
      </c>
      <c r="C721" t="s">
        <v>627</v>
      </c>
      <c r="D721" t="s">
        <v>624</v>
      </c>
      <c r="E721" t="s">
        <v>625</v>
      </c>
      <c r="F721" t="s">
        <v>629</v>
      </c>
      <c r="G721" t="s">
        <v>11040</v>
      </c>
      <c r="H721" t="s">
        <v>968</v>
      </c>
      <c r="I721" t="s">
        <v>969</v>
      </c>
      <c r="J721">
        <v>3</v>
      </c>
      <c r="L721" t="s">
        <v>904</v>
      </c>
      <c r="M721" t="s">
        <v>970</v>
      </c>
      <c r="N721" t="s">
        <v>971</v>
      </c>
      <c r="O721" t="s">
        <v>3165</v>
      </c>
      <c r="P721" t="s">
        <v>84</v>
      </c>
      <c r="Q721" t="s">
        <v>25</v>
      </c>
      <c r="R721" t="s">
        <v>25</v>
      </c>
      <c r="S721" t="s">
        <v>8645</v>
      </c>
      <c r="T721" t="b">
        <v>0</v>
      </c>
      <c r="U721" t="b">
        <v>0</v>
      </c>
      <c r="V721">
        <v>2</v>
      </c>
      <c r="W721">
        <v>40</v>
      </c>
      <c r="X721">
        <v>12</v>
      </c>
      <c r="AB721">
        <v>2</v>
      </c>
      <c r="AC721">
        <v>2</v>
      </c>
      <c r="AD721">
        <v>2</v>
      </c>
      <c r="AE721" t="s">
        <v>1745</v>
      </c>
      <c r="AG721" t="s">
        <v>3166</v>
      </c>
      <c r="AH721" t="s">
        <v>3167</v>
      </c>
    </row>
    <row r="722" spans="1:34" x14ac:dyDescent="0.25">
      <c r="A722">
        <v>3</v>
      </c>
      <c r="B722" t="s">
        <v>623</v>
      </c>
      <c r="C722" t="s">
        <v>627</v>
      </c>
      <c r="D722" t="s">
        <v>624</v>
      </c>
      <c r="E722" t="s">
        <v>625</v>
      </c>
      <c r="F722" t="s">
        <v>629</v>
      </c>
      <c r="G722" t="s">
        <v>11040</v>
      </c>
      <c r="H722" t="s">
        <v>968</v>
      </c>
      <c r="I722" t="s">
        <v>969</v>
      </c>
      <c r="J722">
        <v>3</v>
      </c>
      <c r="L722" t="s">
        <v>904</v>
      </c>
      <c r="M722" t="s">
        <v>970</v>
      </c>
      <c r="N722" t="s">
        <v>971</v>
      </c>
      <c r="O722" t="s">
        <v>3168</v>
      </c>
      <c r="P722" t="s">
        <v>84</v>
      </c>
      <c r="Q722" t="s">
        <v>25</v>
      </c>
      <c r="R722" t="s">
        <v>25</v>
      </c>
      <c r="S722" t="s">
        <v>8645</v>
      </c>
      <c r="T722" t="b">
        <v>0</v>
      </c>
      <c r="U722" t="b">
        <v>0</v>
      </c>
      <c r="V722">
        <v>3</v>
      </c>
      <c r="W722">
        <v>50</v>
      </c>
      <c r="X722">
        <v>10</v>
      </c>
      <c r="AB722">
        <v>2</v>
      </c>
      <c r="AC722">
        <v>2</v>
      </c>
      <c r="AD722">
        <v>2</v>
      </c>
      <c r="AE722" t="s">
        <v>1745</v>
      </c>
      <c r="AG722" t="s">
        <v>3169</v>
      </c>
      <c r="AH722" t="s">
        <v>3170</v>
      </c>
    </row>
    <row r="723" spans="1:34" x14ac:dyDescent="0.25">
      <c r="A723">
        <v>3</v>
      </c>
      <c r="B723" t="s">
        <v>623</v>
      </c>
      <c r="C723" t="s">
        <v>627</v>
      </c>
      <c r="D723" t="s">
        <v>624</v>
      </c>
      <c r="E723" t="s">
        <v>625</v>
      </c>
      <c r="F723" t="s">
        <v>629</v>
      </c>
      <c r="G723" t="s">
        <v>11040</v>
      </c>
      <c r="H723" t="s">
        <v>968</v>
      </c>
      <c r="I723" t="s">
        <v>969</v>
      </c>
      <c r="J723">
        <v>3</v>
      </c>
      <c r="L723" t="s">
        <v>904</v>
      </c>
      <c r="M723" t="s">
        <v>970</v>
      </c>
      <c r="N723" t="s">
        <v>971</v>
      </c>
      <c r="O723" t="s">
        <v>3171</v>
      </c>
      <c r="P723" t="s">
        <v>108</v>
      </c>
      <c r="Q723" t="s">
        <v>8644</v>
      </c>
      <c r="R723" t="s">
        <v>8488</v>
      </c>
      <c r="S723" t="s">
        <v>8643</v>
      </c>
      <c r="T723" t="b">
        <v>0</v>
      </c>
      <c r="U723" t="b">
        <v>0</v>
      </c>
      <c r="V723">
        <v>1</v>
      </c>
      <c r="W723">
        <v>25</v>
      </c>
      <c r="X723">
        <v>10</v>
      </c>
      <c r="AB723">
        <v>3</v>
      </c>
      <c r="AC723">
        <v>1</v>
      </c>
      <c r="AD723">
        <v>3</v>
      </c>
      <c r="AE723" t="s">
        <v>618</v>
      </c>
      <c r="AG723" t="s">
        <v>3172</v>
      </c>
      <c r="AH723" t="s">
        <v>3173</v>
      </c>
    </row>
    <row r="724" spans="1:34" x14ac:dyDescent="0.25">
      <c r="A724">
        <v>3</v>
      </c>
      <c r="B724" t="s">
        <v>623</v>
      </c>
      <c r="C724" t="s">
        <v>627</v>
      </c>
      <c r="D724" t="s">
        <v>624</v>
      </c>
      <c r="E724" t="s">
        <v>625</v>
      </c>
      <c r="F724" t="s">
        <v>629</v>
      </c>
      <c r="G724" t="s">
        <v>11040</v>
      </c>
      <c r="H724" t="s">
        <v>968</v>
      </c>
      <c r="I724" t="s">
        <v>969</v>
      </c>
      <c r="J724">
        <v>3</v>
      </c>
      <c r="L724" t="s">
        <v>904</v>
      </c>
      <c r="M724" t="s">
        <v>970</v>
      </c>
      <c r="N724" t="s">
        <v>971</v>
      </c>
      <c r="O724" t="s">
        <v>3174</v>
      </c>
      <c r="P724" t="s">
        <v>108</v>
      </c>
      <c r="Q724" t="s">
        <v>8644</v>
      </c>
      <c r="R724" t="s">
        <v>8488</v>
      </c>
      <c r="S724" t="s">
        <v>8643</v>
      </c>
      <c r="T724" t="b">
        <v>0</v>
      </c>
      <c r="U724" t="b">
        <v>0</v>
      </c>
      <c r="V724">
        <v>2</v>
      </c>
      <c r="W724">
        <v>25</v>
      </c>
      <c r="X724">
        <v>10</v>
      </c>
      <c r="AB724">
        <v>3</v>
      </c>
      <c r="AC724">
        <v>1</v>
      </c>
      <c r="AD724">
        <v>3</v>
      </c>
      <c r="AE724" t="s">
        <v>618</v>
      </c>
      <c r="AG724" t="s">
        <v>3172</v>
      </c>
      <c r="AH724" t="s">
        <v>3175</v>
      </c>
    </row>
    <row r="725" spans="1:34" x14ac:dyDescent="0.25">
      <c r="A725">
        <v>3</v>
      </c>
      <c r="B725" t="s">
        <v>623</v>
      </c>
      <c r="C725" t="s">
        <v>627</v>
      </c>
      <c r="D725" t="s">
        <v>624</v>
      </c>
      <c r="E725" t="s">
        <v>625</v>
      </c>
      <c r="F725" t="s">
        <v>629</v>
      </c>
      <c r="G725" t="s">
        <v>11040</v>
      </c>
      <c r="H725" t="s">
        <v>968</v>
      </c>
      <c r="I725" t="s">
        <v>969</v>
      </c>
      <c r="J725">
        <v>3</v>
      </c>
      <c r="L725" t="s">
        <v>904</v>
      </c>
      <c r="M725" t="s">
        <v>970</v>
      </c>
      <c r="N725" t="s">
        <v>971</v>
      </c>
      <c r="O725" t="s">
        <v>3176</v>
      </c>
      <c r="P725" t="s">
        <v>108</v>
      </c>
      <c r="Q725" t="s">
        <v>8644</v>
      </c>
      <c r="R725" t="s">
        <v>8488</v>
      </c>
      <c r="S725" t="s">
        <v>8643</v>
      </c>
      <c r="T725" t="b">
        <v>0</v>
      </c>
      <c r="U725" t="b">
        <v>0</v>
      </c>
      <c r="V725">
        <v>3</v>
      </c>
      <c r="W725">
        <v>25</v>
      </c>
      <c r="X725">
        <v>9</v>
      </c>
      <c r="AB725">
        <v>3</v>
      </c>
      <c r="AC725">
        <v>1</v>
      </c>
      <c r="AD725">
        <v>3</v>
      </c>
      <c r="AE725" t="s">
        <v>618</v>
      </c>
      <c r="AG725" t="s">
        <v>3172</v>
      </c>
      <c r="AH725" t="s">
        <v>3177</v>
      </c>
    </row>
    <row r="726" spans="1:34" x14ac:dyDescent="0.25">
      <c r="A726">
        <v>3</v>
      </c>
      <c r="B726" t="s">
        <v>623</v>
      </c>
      <c r="C726" t="s">
        <v>627</v>
      </c>
      <c r="D726" t="s">
        <v>624</v>
      </c>
      <c r="E726" t="s">
        <v>625</v>
      </c>
      <c r="F726" t="s">
        <v>629</v>
      </c>
      <c r="G726" t="s">
        <v>11040</v>
      </c>
      <c r="H726" t="s">
        <v>968</v>
      </c>
      <c r="I726" t="s">
        <v>969</v>
      </c>
      <c r="J726">
        <v>3</v>
      </c>
      <c r="L726" t="s">
        <v>904</v>
      </c>
      <c r="M726" t="s">
        <v>970</v>
      </c>
      <c r="N726" t="s">
        <v>971</v>
      </c>
      <c r="O726" t="s">
        <v>3178</v>
      </c>
      <c r="P726" t="s">
        <v>1534</v>
      </c>
      <c r="Q726" t="s">
        <v>2</v>
      </c>
      <c r="R726" t="s">
        <v>2</v>
      </c>
      <c r="S726" t="s">
        <v>8646</v>
      </c>
      <c r="T726" t="b">
        <v>0</v>
      </c>
      <c r="U726" t="b">
        <v>1</v>
      </c>
      <c r="V726">
        <v>1</v>
      </c>
      <c r="W726">
        <v>75</v>
      </c>
      <c r="Y726">
        <v>54</v>
      </c>
      <c r="AG726" t="s">
        <v>3179</v>
      </c>
      <c r="AH726" t="s">
        <v>3180</v>
      </c>
    </row>
    <row r="727" spans="1:34" x14ac:dyDescent="0.25">
      <c r="A727">
        <v>3</v>
      </c>
      <c r="B727" t="s">
        <v>623</v>
      </c>
      <c r="C727" t="s">
        <v>627</v>
      </c>
      <c r="D727" t="s">
        <v>624</v>
      </c>
      <c r="E727" t="s">
        <v>625</v>
      </c>
      <c r="F727" t="s">
        <v>629</v>
      </c>
      <c r="G727" t="s">
        <v>11040</v>
      </c>
      <c r="H727" t="s">
        <v>968</v>
      </c>
      <c r="I727" t="s">
        <v>969</v>
      </c>
      <c r="J727">
        <v>3</v>
      </c>
      <c r="L727" t="s">
        <v>904</v>
      </c>
      <c r="M727" t="s">
        <v>970</v>
      </c>
      <c r="N727" t="s">
        <v>971</v>
      </c>
      <c r="O727" t="s">
        <v>3181</v>
      </c>
      <c r="P727" t="s">
        <v>1534</v>
      </c>
      <c r="Q727" t="s">
        <v>2</v>
      </c>
      <c r="R727" t="s">
        <v>2</v>
      </c>
      <c r="S727" t="s">
        <v>8646</v>
      </c>
      <c r="T727" t="b">
        <v>0</v>
      </c>
      <c r="U727" t="b">
        <v>1</v>
      </c>
      <c r="V727">
        <v>2</v>
      </c>
      <c r="W727">
        <v>75</v>
      </c>
      <c r="Y727">
        <v>60</v>
      </c>
      <c r="AG727" t="s">
        <v>3179</v>
      </c>
      <c r="AH727" t="s">
        <v>3182</v>
      </c>
    </row>
    <row r="728" spans="1:34" x14ac:dyDescent="0.25">
      <c r="A728">
        <v>3</v>
      </c>
      <c r="B728" t="s">
        <v>623</v>
      </c>
      <c r="C728" t="s">
        <v>627</v>
      </c>
      <c r="D728" t="s">
        <v>624</v>
      </c>
      <c r="E728" t="s">
        <v>625</v>
      </c>
      <c r="F728" t="s">
        <v>629</v>
      </c>
      <c r="G728" t="s">
        <v>11040</v>
      </c>
      <c r="H728" t="s">
        <v>968</v>
      </c>
      <c r="I728" t="s">
        <v>969</v>
      </c>
      <c r="J728">
        <v>3</v>
      </c>
      <c r="L728" t="s">
        <v>904</v>
      </c>
      <c r="M728" t="s">
        <v>970</v>
      </c>
      <c r="N728" t="s">
        <v>971</v>
      </c>
      <c r="O728" t="s">
        <v>3183</v>
      </c>
      <c r="P728" t="s">
        <v>334</v>
      </c>
      <c r="Q728" t="s">
        <v>2</v>
      </c>
      <c r="R728" t="s">
        <v>8652</v>
      </c>
      <c r="S728" t="s">
        <v>8646</v>
      </c>
      <c r="T728" t="b">
        <v>0</v>
      </c>
      <c r="U728" t="b">
        <v>1</v>
      </c>
      <c r="V728">
        <v>1</v>
      </c>
      <c r="W728">
        <v>0</v>
      </c>
      <c r="Y728">
        <v>30</v>
      </c>
      <c r="AG728" t="s">
        <v>3184</v>
      </c>
      <c r="AH728" t="s">
        <v>971</v>
      </c>
    </row>
    <row r="729" spans="1:34" x14ac:dyDescent="0.25">
      <c r="A729">
        <v>3</v>
      </c>
      <c r="B729" t="s">
        <v>623</v>
      </c>
      <c r="C729" t="s">
        <v>627</v>
      </c>
      <c r="D729" t="s">
        <v>624</v>
      </c>
      <c r="E729" t="s">
        <v>625</v>
      </c>
      <c r="F729" t="s">
        <v>629</v>
      </c>
      <c r="G729" t="s">
        <v>11040</v>
      </c>
      <c r="H729" t="s">
        <v>972</v>
      </c>
      <c r="I729" t="s">
        <v>625</v>
      </c>
      <c r="J729">
        <v>4</v>
      </c>
      <c r="L729" t="s">
        <v>909</v>
      </c>
      <c r="M729" t="s">
        <v>973</v>
      </c>
      <c r="N729" t="s">
        <v>974</v>
      </c>
      <c r="O729" t="s">
        <v>3185</v>
      </c>
      <c r="P729" t="s">
        <v>8734</v>
      </c>
      <c r="Q729" t="s">
        <v>8644</v>
      </c>
      <c r="R729" t="s">
        <v>8488</v>
      </c>
      <c r="S729" t="s">
        <v>8643</v>
      </c>
      <c r="T729" t="b">
        <v>0</v>
      </c>
      <c r="U729" t="b">
        <v>0</v>
      </c>
      <c r="V729">
        <v>1</v>
      </c>
      <c r="W729">
        <v>25</v>
      </c>
      <c r="X729">
        <v>12</v>
      </c>
      <c r="AB729">
        <v>3</v>
      </c>
      <c r="AC729">
        <v>1</v>
      </c>
      <c r="AD729">
        <v>3</v>
      </c>
      <c r="AE729" t="s">
        <v>618</v>
      </c>
      <c r="AG729" t="s">
        <v>2196</v>
      </c>
      <c r="AH729" t="s">
        <v>973</v>
      </c>
    </row>
    <row r="730" spans="1:34" x14ac:dyDescent="0.25">
      <c r="A730">
        <v>3</v>
      </c>
      <c r="B730" t="s">
        <v>623</v>
      </c>
      <c r="C730" t="s">
        <v>627</v>
      </c>
      <c r="D730" t="s">
        <v>624</v>
      </c>
      <c r="E730" t="s">
        <v>625</v>
      </c>
      <c r="F730" t="s">
        <v>629</v>
      </c>
      <c r="G730" t="s">
        <v>11040</v>
      </c>
      <c r="H730" t="s">
        <v>972</v>
      </c>
      <c r="I730" t="s">
        <v>625</v>
      </c>
      <c r="J730">
        <v>4</v>
      </c>
      <c r="L730" t="s">
        <v>909</v>
      </c>
      <c r="M730" t="s">
        <v>973</v>
      </c>
      <c r="N730" t="s">
        <v>974</v>
      </c>
      <c r="O730" t="s">
        <v>3186</v>
      </c>
      <c r="P730" t="s">
        <v>8734</v>
      </c>
      <c r="Q730" t="s">
        <v>8644</v>
      </c>
      <c r="R730" t="s">
        <v>8488</v>
      </c>
      <c r="S730" t="s">
        <v>8643</v>
      </c>
      <c r="T730" t="b">
        <v>0</v>
      </c>
      <c r="U730" t="b">
        <v>0</v>
      </c>
      <c r="V730">
        <v>2</v>
      </c>
      <c r="W730">
        <v>25</v>
      </c>
      <c r="X730">
        <v>10</v>
      </c>
      <c r="AB730">
        <v>3</v>
      </c>
      <c r="AC730">
        <v>1</v>
      </c>
      <c r="AD730">
        <v>3</v>
      </c>
      <c r="AE730" t="s">
        <v>618</v>
      </c>
      <c r="AG730" t="s">
        <v>2196</v>
      </c>
      <c r="AH730" t="s">
        <v>3187</v>
      </c>
    </row>
    <row r="731" spans="1:34" x14ac:dyDescent="0.25">
      <c r="A731">
        <v>3</v>
      </c>
      <c r="B731" t="s">
        <v>623</v>
      </c>
      <c r="C731" t="s">
        <v>627</v>
      </c>
      <c r="D731" t="s">
        <v>624</v>
      </c>
      <c r="E731" t="s">
        <v>625</v>
      </c>
      <c r="F731" t="s">
        <v>629</v>
      </c>
      <c r="G731" t="s">
        <v>11040</v>
      </c>
      <c r="H731" t="s">
        <v>972</v>
      </c>
      <c r="I731" t="s">
        <v>625</v>
      </c>
      <c r="J731">
        <v>4</v>
      </c>
      <c r="L731" t="s">
        <v>909</v>
      </c>
      <c r="M731" t="s">
        <v>973</v>
      </c>
      <c r="N731" t="s">
        <v>974</v>
      </c>
      <c r="O731" t="s">
        <v>3188</v>
      </c>
      <c r="P731" t="s">
        <v>8734</v>
      </c>
      <c r="Q731" t="s">
        <v>8644</v>
      </c>
      <c r="R731" t="s">
        <v>8488</v>
      </c>
      <c r="S731" t="s">
        <v>8643</v>
      </c>
      <c r="T731" t="b">
        <v>0</v>
      </c>
      <c r="U731" t="b">
        <v>0</v>
      </c>
      <c r="V731">
        <v>3</v>
      </c>
      <c r="W731">
        <v>25</v>
      </c>
      <c r="X731">
        <v>8</v>
      </c>
      <c r="AB731">
        <v>2</v>
      </c>
      <c r="AC731">
        <v>1</v>
      </c>
      <c r="AD731">
        <v>3</v>
      </c>
      <c r="AE731" t="s">
        <v>618</v>
      </c>
      <c r="AG731" t="s">
        <v>3189</v>
      </c>
      <c r="AH731" t="s">
        <v>3190</v>
      </c>
    </row>
    <row r="732" spans="1:34" x14ac:dyDescent="0.25">
      <c r="A732">
        <v>3</v>
      </c>
      <c r="B732" t="s">
        <v>623</v>
      </c>
      <c r="C732" t="s">
        <v>627</v>
      </c>
      <c r="D732" t="s">
        <v>624</v>
      </c>
      <c r="E732" t="s">
        <v>625</v>
      </c>
      <c r="F732" t="s">
        <v>629</v>
      </c>
      <c r="G732" t="s">
        <v>11040</v>
      </c>
      <c r="H732" t="s">
        <v>972</v>
      </c>
      <c r="I732" t="s">
        <v>625</v>
      </c>
      <c r="J732">
        <v>4</v>
      </c>
      <c r="L732" t="s">
        <v>909</v>
      </c>
      <c r="M732" t="s">
        <v>973</v>
      </c>
      <c r="N732" t="s">
        <v>974</v>
      </c>
      <c r="O732" t="s">
        <v>3191</v>
      </c>
      <c r="P732" t="s">
        <v>214</v>
      </c>
      <c r="Q732" t="s">
        <v>8650</v>
      </c>
      <c r="R732" t="s">
        <v>8637</v>
      </c>
      <c r="S732" t="s">
        <v>8643</v>
      </c>
      <c r="T732" t="b">
        <v>0</v>
      </c>
      <c r="U732" t="b">
        <v>0</v>
      </c>
      <c r="V732">
        <v>1</v>
      </c>
      <c r="W732">
        <v>22.5</v>
      </c>
      <c r="X732">
        <v>10</v>
      </c>
      <c r="AB732">
        <v>2</v>
      </c>
      <c r="AC732">
        <v>1</v>
      </c>
      <c r="AD732">
        <v>3</v>
      </c>
      <c r="AE732" t="s">
        <v>2289</v>
      </c>
      <c r="AG732" t="s">
        <v>3192</v>
      </c>
      <c r="AH732" t="s">
        <v>3193</v>
      </c>
    </row>
    <row r="733" spans="1:34" x14ac:dyDescent="0.25">
      <c r="A733">
        <v>3</v>
      </c>
      <c r="B733" t="s">
        <v>623</v>
      </c>
      <c r="C733" t="s">
        <v>627</v>
      </c>
      <c r="D733" t="s">
        <v>624</v>
      </c>
      <c r="E733" t="s">
        <v>625</v>
      </c>
      <c r="F733" t="s">
        <v>629</v>
      </c>
      <c r="G733" t="s">
        <v>11040</v>
      </c>
      <c r="H733" t="s">
        <v>972</v>
      </c>
      <c r="I733" t="s">
        <v>625</v>
      </c>
      <c r="J733">
        <v>4</v>
      </c>
      <c r="L733" t="s">
        <v>909</v>
      </c>
      <c r="M733" t="s">
        <v>973</v>
      </c>
      <c r="N733" t="s">
        <v>974</v>
      </c>
      <c r="O733" t="s">
        <v>3194</v>
      </c>
      <c r="P733" t="s">
        <v>214</v>
      </c>
      <c r="Q733" t="s">
        <v>8650</v>
      </c>
      <c r="R733" t="s">
        <v>8637</v>
      </c>
      <c r="S733" t="s">
        <v>8643</v>
      </c>
      <c r="T733" t="b">
        <v>0</v>
      </c>
      <c r="U733" t="b">
        <v>0</v>
      </c>
      <c r="V733">
        <v>2</v>
      </c>
      <c r="W733">
        <v>40</v>
      </c>
      <c r="X733">
        <v>12</v>
      </c>
      <c r="AB733">
        <v>2</v>
      </c>
      <c r="AC733">
        <v>1</v>
      </c>
      <c r="AD733">
        <v>2</v>
      </c>
      <c r="AE733" t="s">
        <v>2289</v>
      </c>
      <c r="AG733" t="s">
        <v>3195</v>
      </c>
      <c r="AH733" t="s">
        <v>3196</v>
      </c>
    </row>
    <row r="734" spans="1:34" x14ac:dyDescent="0.25">
      <c r="A734">
        <v>3</v>
      </c>
      <c r="B734" t="s">
        <v>623</v>
      </c>
      <c r="C734" t="s">
        <v>627</v>
      </c>
      <c r="D734" t="s">
        <v>624</v>
      </c>
      <c r="E734" t="s">
        <v>625</v>
      </c>
      <c r="F734" t="s">
        <v>629</v>
      </c>
      <c r="G734" t="s">
        <v>11040</v>
      </c>
      <c r="H734" t="s">
        <v>972</v>
      </c>
      <c r="I734" t="s">
        <v>625</v>
      </c>
      <c r="J734">
        <v>4</v>
      </c>
      <c r="L734" t="s">
        <v>909</v>
      </c>
      <c r="M734" t="s">
        <v>973</v>
      </c>
      <c r="N734" t="s">
        <v>974</v>
      </c>
      <c r="O734" t="s">
        <v>3197</v>
      </c>
      <c r="P734" t="s">
        <v>214</v>
      </c>
      <c r="Q734" t="s">
        <v>8650</v>
      </c>
      <c r="R734" t="s">
        <v>8637</v>
      </c>
      <c r="S734" t="s">
        <v>8643</v>
      </c>
      <c r="T734" t="b">
        <v>0</v>
      </c>
      <c r="U734" t="b">
        <v>0</v>
      </c>
      <c r="V734">
        <v>3</v>
      </c>
      <c r="W734">
        <v>45</v>
      </c>
      <c r="X734">
        <v>12</v>
      </c>
      <c r="AB734">
        <v>2</v>
      </c>
      <c r="AC734">
        <v>1</v>
      </c>
      <c r="AD734">
        <v>2</v>
      </c>
      <c r="AE734" t="s">
        <v>618</v>
      </c>
      <c r="AG734" t="s">
        <v>3198</v>
      </c>
      <c r="AH734" t="s">
        <v>3199</v>
      </c>
    </row>
    <row r="735" spans="1:34" x14ac:dyDescent="0.25">
      <c r="A735">
        <v>3</v>
      </c>
      <c r="B735" t="s">
        <v>623</v>
      </c>
      <c r="C735" t="s">
        <v>627</v>
      </c>
      <c r="D735" t="s">
        <v>624</v>
      </c>
      <c r="E735" t="s">
        <v>625</v>
      </c>
      <c r="F735" t="s">
        <v>629</v>
      </c>
      <c r="G735" t="s">
        <v>11040</v>
      </c>
      <c r="H735" t="s">
        <v>972</v>
      </c>
      <c r="I735" t="s">
        <v>625</v>
      </c>
      <c r="J735">
        <v>4</v>
      </c>
      <c r="L735" t="s">
        <v>909</v>
      </c>
      <c r="M735" t="s">
        <v>973</v>
      </c>
      <c r="N735" t="s">
        <v>974</v>
      </c>
      <c r="O735" t="s">
        <v>3200</v>
      </c>
      <c r="P735" t="s">
        <v>214</v>
      </c>
      <c r="Q735" t="s">
        <v>8650</v>
      </c>
      <c r="R735" t="s">
        <v>8637</v>
      </c>
      <c r="S735" t="s">
        <v>8643</v>
      </c>
      <c r="T735" t="b">
        <v>0</v>
      </c>
      <c r="U735" t="b">
        <v>0</v>
      </c>
      <c r="V735">
        <v>4</v>
      </c>
      <c r="W735">
        <v>50</v>
      </c>
      <c r="X735">
        <v>9</v>
      </c>
      <c r="AB735">
        <v>2</v>
      </c>
      <c r="AC735">
        <v>1</v>
      </c>
      <c r="AD735">
        <v>2</v>
      </c>
      <c r="AE735" t="s">
        <v>1888</v>
      </c>
      <c r="AG735" t="s">
        <v>3201</v>
      </c>
      <c r="AH735" t="s">
        <v>3202</v>
      </c>
    </row>
    <row r="736" spans="1:34" x14ac:dyDescent="0.25">
      <c r="A736">
        <v>3</v>
      </c>
      <c r="B736" t="s">
        <v>623</v>
      </c>
      <c r="C736" t="s">
        <v>627</v>
      </c>
      <c r="D736" t="s">
        <v>624</v>
      </c>
      <c r="E736" t="s">
        <v>625</v>
      </c>
      <c r="F736" t="s">
        <v>629</v>
      </c>
      <c r="G736" t="s">
        <v>11040</v>
      </c>
      <c r="H736" t="s">
        <v>972</v>
      </c>
      <c r="I736" t="s">
        <v>625</v>
      </c>
      <c r="J736">
        <v>4</v>
      </c>
      <c r="L736" t="s">
        <v>909</v>
      </c>
      <c r="M736" t="s">
        <v>973</v>
      </c>
      <c r="N736" t="s">
        <v>974</v>
      </c>
      <c r="O736" t="s">
        <v>3203</v>
      </c>
      <c r="P736" t="s">
        <v>144</v>
      </c>
      <c r="Q736" t="s">
        <v>8644</v>
      </c>
      <c r="R736" t="s">
        <v>8488</v>
      </c>
      <c r="S736" t="s">
        <v>8646</v>
      </c>
      <c r="T736" t="b">
        <v>1</v>
      </c>
      <c r="U736" t="b">
        <v>0</v>
      </c>
      <c r="V736">
        <v>1</v>
      </c>
      <c r="W736">
        <v>20</v>
      </c>
      <c r="X736">
        <v>10</v>
      </c>
      <c r="AB736">
        <v>2</v>
      </c>
      <c r="AC736">
        <v>1</v>
      </c>
      <c r="AD736">
        <v>2</v>
      </c>
      <c r="AE736" t="s">
        <v>618</v>
      </c>
      <c r="AG736" t="s">
        <v>2154</v>
      </c>
      <c r="AH736" t="s">
        <v>3204</v>
      </c>
    </row>
    <row r="737" spans="1:34" x14ac:dyDescent="0.25">
      <c r="A737">
        <v>3</v>
      </c>
      <c r="B737" t="s">
        <v>623</v>
      </c>
      <c r="C737" t="s">
        <v>627</v>
      </c>
      <c r="D737" t="s">
        <v>624</v>
      </c>
      <c r="E737" t="s">
        <v>625</v>
      </c>
      <c r="F737" t="s">
        <v>629</v>
      </c>
      <c r="G737" t="s">
        <v>11040</v>
      </c>
      <c r="H737" t="s">
        <v>972</v>
      </c>
      <c r="I737" t="s">
        <v>625</v>
      </c>
      <c r="J737">
        <v>4</v>
      </c>
      <c r="L737" t="s">
        <v>909</v>
      </c>
      <c r="M737" t="s">
        <v>973</v>
      </c>
      <c r="N737" t="s">
        <v>974</v>
      </c>
      <c r="O737" t="s">
        <v>3205</v>
      </c>
      <c r="P737" t="s">
        <v>144</v>
      </c>
      <c r="Q737" t="s">
        <v>8644</v>
      </c>
      <c r="R737" t="s">
        <v>8488</v>
      </c>
      <c r="S737" t="s">
        <v>8646</v>
      </c>
      <c r="T737" t="b">
        <v>1</v>
      </c>
      <c r="U737" t="b">
        <v>0</v>
      </c>
      <c r="V737">
        <v>2</v>
      </c>
      <c r="W737">
        <v>25</v>
      </c>
      <c r="X737">
        <v>10</v>
      </c>
      <c r="AB737">
        <v>2</v>
      </c>
      <c r="AC737">
        <v>1</v>
      </c>
      <c r="AD737">
        <v>2</v>
      </c>
      <c r="AE737" t="s">
        <v>1745</v>
      </c>
      <c r="AG737" t="s">
        <v>1932</v>
      </c>
      <c r="AH737" t="s">
        <v>3206</v>
      </c>
    </row>
    <row r="738" spans="1:34" x14ac:dyDescent="0.25">
      <c r="A738">
        <v>3</v>
      </c>
      <c r="B738" t="s">
        <v>623</v>
      </c>
      <c r="C738" t="s">
        <v>627</v>
      </c>
      <c r="D738" t="s">
        <v>624</v>
      </c>
      <c r="E738" t="s">
        <v>625</v>
      </c>
      <c r="F738" t="s">
        <v>629</v>
      </c>
      <c r="G738" t="s">
        <v>11040</v>
      </c>
      <c r="H738" t="s">
        <v>972</v>
      </c>
      <c r="I738" t="s">
        <v>625</v>
      </c>
      <c r="J738">
        <v>4</v>
      </c>
      <c r="L738" t="s">
        <v>909</v>
      </c>
      <c r="M738" t="s">
        <v>973</v>
      </c>
      <c r="N738" t="s">
        <v>974</v>
      </c>
      <c r="O738" t="s">
        <v>3207</v>
      </c>
      <c r="P738" t="s">
        <v>144</v>
      </c>
      <c r="Q738" t="s">
        <v>8644</v>
      </c>
      <c r="R738" t="s">
        <v>8488</v>
      </c>
      <c r="S738" t="s">
        <v>8646</v>
      </c>
      <c r="T738" t="b">
        <v>1</v>
      </c>
      <c r="U738" t="b">
        <v>0</v>
      </c>
      <c r="V738">
        <v>3</v>
      </c>
      <c r="W738">
        <v>30</v>
      </c>
      <c r="X738">
        <v>10</v>
      </c>
      <c r="AB738">
        <v>2</v>
      </c>
      <c r="AC738">
        <v>1</v>
      </c>
      <c r="AD738">
        <v>2</v>
      </c>
      <c r="AE738" t="s">
        <v>610</v>
      </c>
      <c r="AG738" t="s">
        <v>1937</v>
      </c>
      <c r="AH738" t="s">
        <v>3208</v>
      </c>
    </row>
    <row r="739" spans="1:34" x14ac:dyDescent="0.25">
      <c r="A739">
        <v>3</v>
      </c>
      <c r="B739" t="s">
        <v>623</v>
      </c>
      <c r="C739" t="s">
        <v>627</v>
      </c>
      <c r="D739" t="s">
        <v>624</v>
      </c>
      <c r="E739" t="s">
        <v>625</v>
      </c>
      <c r="F739" t="s">
        <v>629</v>
      </c>
      <c r="G739" t="s">
        <v>11040</v>
      </c>
      <c r="H739" t="s">
        <v>972</v>
      </c>
      <c r="I739" t="s">
        <v>625</v>
      </c>
      <c r="J739">
        <v>4</v>
      </c>
      <c r="L739" t="s">
        <v>909</v>
      </c>
      <c r="M739" t="s">
        <v>973</v>
      </c>
      <c r="N739" t="s">
        <v>974</v>
      </c>
      <c r="O739" t="s">
        <v>3209</v>
      </c>
      <c r="P739" t="s">
        <v>222</v>
      </c>
      <c r="Q739" t="s">
        <v>8650</v>
      </c>
      <c r="R739" t="s">
        <v>8637</v>
      </c>
      <c r="S739" t="s">
        <v>8643</v>
      </c>
      <c r="T739" t="b">
        <v>1</v>
      </c>
      <c r="U739" t="b">
        <v>0</v>
      </c>
      <c r="V739">
        <v>1</v>
      </c>
      <c r="W739">
        <v>15</v>
      </c>
      <c r="X739">
        <v>10</v>
      </c>
      <c r="AB739">
        <v>3</v>
      </c>
      <c r="AC739">
        <v>1</v>
      </c>
      <c r="AD739">
        <v>2</v>
      </c>
      <c r="AE739" t="s">
        <v>2289</v>
      </c>
      <c r="AG739" t="s">
        <v>3210</v>
      </c>
      <c r="AH739" t="s">
        <v>3211</v>
      </c>
    </row>
    <row r="740" spans="1:34" x14ac:dyDescent="0.25">
      <c r="A740">
        <v>3</v>
      </c>
      <c r="B740" t="s">
        <v>623</v>
      </c>
      <c r="C740" t="s">
        <v>627</v>
      </c>
      <c r="D740" t="s">
        <v>624</v>
      </c>
      <c r="E740" t="s">
        <v>625</v>
      </c>
      <c r="F740" t="s">
        <v>629</v>
      </c>
      <c r="G740" t="s">
        <v>11040</v>
      </c>
      <c r="H740" t="s">
        <v>972</v>
      </c>
      <c r="I740" t="s">
        <v>625</v>
      </c>
      <c r="J740">
        <v>4</v>
      </c>
      <c r="L740" t="s">
        <v>909</v>
      </c>
      <c r="M740" t="s">
        <v>973</v>
      </c>
      <c r="N740" t="s">
        <v>974</v>
      </c>
      <c r="O740" t="s">
        <v>3212</v>
      </c>
      <c r="P740" t="s">
        <v>222</v>
      </c>
      <c r="Q740" t="s">
        <v>8650</v>
      </c>
      <c r="R740" t="s">
        <v>8637</v>
      </c>
      <c r="S740" t="s">
        <v>8643</v>
      </c>
      <c r="T740" t="b">
        <v>1</v>
      </c>
      <c r="U740" t="b">
        <v>0</v>
      </c>
      <c r="V740">
        <v>2</v>
      </c>
      <c r="W740">
        <v>17.5</v>
      </c>
      <c r="X740">
        <v>10</v>
      </c>
      <c r="AB740">
        <v>3</v>
      </c>
      <c r="AC740">
        <v>1</v>
      </c>
      <c r="AD740">
        <v>2</v>
      </c>
      <c r="AE740" t="s">
        <v>618</v>
      </c>
      <c r="AG740" t="s">
        <v>3213</v>
      </c>
      <c r="AH740" t="s">
        <v>3214</v>
      </c>
    </row>
    <row r="741" spans="1:34" x14ac:dyDescent="0.25">
      <c r="A741">
        <v>3</v>
      </c>
      <c r="B741" t="s">
        <v>623</v>
      </c>
      <c r="C741" t="s">
        <v>627</v>
      </c>
      <c r="D741" t="s">
        <v>624</v>
      </c>
      <c r="E741" t="s">
        <v>625</v>
      </c>
      <c r="F741" t="s">
        <v>629</v>
      </c>
      <c r="G741" t="s">
        <v>11040</v>
      </c>
      <c r="H741" t="s">
        <v>972</v>
      </c>
      <c r="I741" t="s">
        <v>625</v>
      </c>
      <c r="J741">
        <v>4</v>
      </c>
      <c r="L741" t="s">
        <v>909</v>
      </c>
      <c r="M741" t="s">
        <v>973</v>
      </c>
      <c r="N741" t="s">
        <v>974</v>
      </c>
      <c r="O741" t="s">
        <v>3215</v>
      </c>
      <c r="P741" t="s">
        <v>222</v>
      </c>
      <c r="Q741" t="s">
        <v>8650</v>
      </c>
      <c r="R741" t="s">
        <v>8637</v>
      </c>
      <c r="S741" t="s">
        <v>8643</v>
      </c>
      <c r="T741" t="b">
        <v>1</v>
      </c>
      <c r="U741" t="b">
        <v>0</v>
      </c>
      <c r="V741">
        <v>3</v>
      </c>
      <c r="W741">
        <v>20</v>
      </c>
      <c r="X741">
        <v>10</v>
      </c>
      <c r="AB741">
        <v>3</v>
      </c>
      <c r="AC741">
        <v>1</v>
      </c>
      <c r="AD741">
        <v>2</v>
      </c>
      <c r="AE741" t="s">
        <v>610</v>
      </c>
      <c r="AG741" t="s">
        <v>2986</v>
      </c>
      <c r="AH741" t="s">
        <v>3216</v>
      </c>
    </row>
    <row r="742" spans="1:34" x14ac:dyDescent="0.25">
      <c r="A742">
        <v>3</v>
      </c>
      <c r="B742" t="s">
        <v>623</v>
      </c>
      <c r="C742" t="s">
        <v>627</v>
      </c>
      <c r="D742" t="s">
        <v>624</v>
      </c>
      <c r="E742" t="s">
        <v>625</v>
      </c>
      <c r="F742" t="s">
        <v>629</v>
      </c>
      <c r="G742" t="s">
        <v>11040</v>
      </c>
      <c r="H742" t="s">
        <v>972</v>
      </c>
      <c r="I742" t="s">
        <v>625</v>
      </c>
      <c r="J742">
        <v>4</v>
      </c>
      <c r="L742" t="s">
        <v>909</v>
      </c>
      <c r="M742" t="s">
        <v>973</v>
      </c>
      <c r="N742" t="s">
        <v>974</v>
      </c>
      <c r="O742" t="s">
        <v>3217</v>
      </c>
      <c r="P742" t="s">
        <v>73</v>
      </c>
      <c r="Q742" t="s">
        <v>25</v>
      </c>
      <c r="R742" t="s">
        <v>25</v>
      </c>
      <c r="S742" t="s">
        <v>8646</v>
      </c>
      <c r="T742" t="b">
        <v>0</v>
      </c>
      <c r="U742" t="b">
        <v>0</v>
      </c>
      <c r="V742">
        <v>1</v>
      </c>
      <c r="W742">
        <v>40</v>
      </c>
      <c r="X742">
        <v>12</v>
      </c>
      <c r="AB742">
        <v>2</v>
      </c>
      <c r="AC742">
        <v>2</v>
      </c>
      <c r="AD742">
        <v>2</v>
      </c>
      <c r="AE742" t="s">
        <v>618</v>
      </c>
      <c r="AG742" t="s">
        <v>3218</v>
      </c>
      <c r="AH742" t="s">
        <v>3219</v>
      </c>
    </row>
    <row r="743" spans="1:34" x14ac:dyDescent="0.25">
      <c r="A743">
        <v>3</v>
      </c>
      <c r="B743" t="s">
        <v>623</v>
      </c>
      <c r="C743" t="s">
        <v>627</v>
      </c>
      <c r="D743" t="s">
        <v>624</v>
      </c>
      <c r="E743" t="s">
        <v>625</v>
      </c>
      <c r="F743" t="s">
        <v>629</v>
      </c>
      <c r="G743" t="s">
        <v>11040</v>
      </c>
      <c r="H743" t="s">
        <v>972</v>
      </c>
      <c r="I743" t="s">
        <v>625</v>
      </c>
      <c r="J743">
        <v>4</v>
      </c>
      <c r="L743" t="s">
        <v>909</v>
      </c>
      <c r="M743" t="s">
        <v>973</v>
      </c>
      <c r="N743" t="s">
        <v>974</v>
      </c>
      <c r="O743" t="s">
        <v>3220</v>
      </c>
      <c r="P743" t="s">
        <v>73</v>
      </c>
      <c r="Q743" t="s">
        <v>25</v>
      </c>
      <c r="R743" t="s">
        <v>25</v>
      </c>
      <c r="S743" t="s">
        <v>8646</v>
      </c>
      <c r="T743" t="b">
        <v>0</v>
      </c>
      <c r="U743" t="b">
        <v>0</v>
      </c>
      <c r="V743">
        <v>2</v>
      </c>
      <c r="W743">
        <v>50</v>
      </c>
      <c r="X743">
        <v>12</v>
      </c>
      <c r="AB743">
        <v>2</v>
      </c>
      <c r="AC743">
        <v>2</v>
      </c>
      <c r="AD743">
        <v>2</v>
      </c>
      <c r="AE743" t="s">
        <v>1745</v>
      </c>
      <c r="AG743" t="s">
        <v>2664</v>
      </c>
      <c r="AH743" t="s">
        <v>3221</v>
      </c>
    </row>
    <row r="744" spans="1:34" x14ac:dyDescent="0.25">
      <c r="A744">
        <v>3</v>
      </c>
      <c r="B744" t="s">
        <v>623</v>
      </c>
      <c r="C744" t="s">
        <v>627</v>
      </c>
      <c r="D744" t="s">
        <v>624</v>
      </c>
      <c r="E744" t="s">
        <v>625</v>
      </c>
      <c r="F744" t="s">
        <v>629</v>
      </c>
      <c r="G744" t="s">
        <v>11040</v>
      </c>
      <c r="H744" t="s">
        <v>972</v>
      </c>
      <c r="I744" t="s">
        <v>625</v>
      </c>
      <c r="J744">
        <v>4</v>
      </c>
      <c r="L744" t="s">
        <v>909</v>
      </c>
      <c r="M744" t="s">
        <v>973</v>
      </c>
      <c r="N744" t="s">
        <v>974</v>
      </c>
      <c r="O744" t="s">
        <v>3222</v>
      </c>
      <c r="P744" t="s">
        <v>73</v>
      </c>
      <c r="Q744" t="s">
        <v>25</v>
      </c>
      <c r="R744" t="s">
        <v>25</v>
      </c>
      <c r="S744" t="s">
        <v>8646</v>
      </c>
      <c r="T744" t="b">
        <v>0</v>
      </c>
      <c r="U744" t="b">
        <v>0</v>
      </c>
      <c r="V744">
        <v>3</v>
      </c>
      <c r="W744">
        <v>50</v>
      </c>
      <c r="X744">
        <v>12</v>
      </c>
      <c r="AB744">
        <v>2</v>
      </c>
      <c r="AC744">
        <v>2</v>
      </c>
      <c r="AD744">
        <v>2</v>
      </c>
      <c r="AE744" t="s">
        <v>1745</v>
      </c>
      <c r="AG744" t="s">
        <v>2664</v>
      </c>
      <c r="AH744" t="s">
        <v>3223</v>
      </c>
    </row>
    <row r="745" spans="1:34" x14ac:dyDescent="0.25">
      <c r="A745">
        <v>3</v>
      </c>
      <c r="B745" t="s">
        <v>623</v>
      </c>
      <c r="C745" t="s">
        <v>627</v>
      </c>
      <c r="D745" t="s">
        <v>624</v>
      </c>
      <c r="E745" t="s">
        <v>625</v>
      </c>
      <c r="F745" t="s">
        <v>629</v>
      </c>
      <c r="G745" t="s">
        <v>11040</v>
      </c>
      <c r="H745" t="s">
        <v>972</v>
      </c>
      <c r="I745" t="s">
        <v>625</v>
      </c>
      <c r="J745">
        <v>4</v>
      </c>
      <c r="L745" t="s">
        <v>909</v>
      </c>
      <c r="M745" t="s">
        <v>973</v>
      </c>
      <c r="N745" t="s">
        <v>974</v>
      </c>
      <c r="O745" t="s">
        <v>3224</v>
      </c>
      <c r="P745" t="s">
        <v>15</v>
      </c>
      <c r="Q745" t="s">
        <v>2</v>
      </c>
      <c r="R745" t="s">
        <v>2</v>
      </c>
      <c r="S745" t="s">
        <v>8646</v>
      </c>
      <c r="T745" t="b">
        <v>1</v>
      </c>
      <c r="U745" t="b">
        <v>1</v>
      </c>
      <c r="V745">
        <v>1</v>
      </c>
      <c r="W745">
        <v>65</v>
      </c>
      <c r="Y745">
        <v>60</v>
      </c>
      <c r="AG745" t="s">
        <v>3225</v>
      </c>
      <c r="AH745" t="s">
        <v>3226</v>
      </c>
    </row>
    <row r="746" spans="1:34" x14ac:dyDescent="0.25">
      <c r="A746">
        <v>3</v>
      </c>
      <c r="B746" t="s">
        <v>623</v>
      </c>
      <c r="C746" t="s">
        <v>627</v>
      </c>
      <c r="D746" t="s">
        <v>624</v>
      </c>
      <c r="E746" t="s">
        <v>625</v>
      </c>
      <c r="F746" t="s">
        <v>629</v>
      </c>
      <c r="G746" t="s">
        <v>11040</v>
      </c>
      <c r="H746" t="s">
        <v>972</v>
      </c>
      <c r="I746" t="s">
        <v>625</v>
      </c>
      <c r="J746">
        <v>4</v>
      </c>
      <c r="L746" t="s">
        <v>909</v>
      </c>
      <c r="M746" t="s">
        <v>973</v>
      </c>
      <c r="N746" t="s">
        <v>974</v>
      </c>
      <c r="O746" t="s">
        <v>3227</v>
      </c>
      <c r="P746" t="s">
        <v>15</v>
      </c>
      <c r="Q746" t="s">
        <v>2</v>
      </c>
      <c r="R746" t="s">
        <v>2</v>
      </c>
      <c r="S746" t="s">
        <v>8646</v>
      </c>
      <c r="T746" t="b">
        <v>1</v>
      </c>
      <c r="U746" t="b">
        <v>1</v>
      </c>
      <c r="V746">
        <v>2</v>
      </c>
      <c r="W746">
        <v>65</v>
      </c>
      <c r="Y746">
        <v>60</v>
      </c>
      <c r="AG746" t="s">
        <v>3225</v>
      </c>
      <c r="AH746" t="s">
        <v>3228</v>
      </c>
    </row>
    <row r="747" spans="1:34" x14ac:dyDescent="0.25">
      <c r="A747">
        <v>3</v>
      </c>
      <c r="B747" t="s">
        <v>623</v>
      </c>
      <c r="C747" t="s">
        <v>627</v>
      </c>
      <c r="D747" t="s">
        <v>624</v>
      </c>
      <c r="E747" t="s">
        <v>625</v>
      </c>
      <c r="F747" t="s">
        <v>629</v>
      </c>
      <c r="G747" t="s">
        <v>11040</v>
      </c>
      <c r="H747" t="s">
        <v>972</v>
      </c>
      <c r="I747" t="s">
        <v>625</v>
      </c>
      <c r="J747">
        <v>4</v>
      </c>
      <c r="L747" t="s">
        <v>909</v>
      </c>
      <c r="M747" t="s">
        <v>973</v>
      </c>
      <c r="N747" t="s">
        <v>974</v>
      </c>
      <c r="O747" t="s">
        <v>3229</v>
      </c>
      <c r="P747" t="s">
        <v>15</v>
      </c>
      <c r="Q747" t="s">
        <v>2</v>
      </c>
      <c r="R747" t="s">
        <v>2</v>
      </c>
      <c r="S747" t="s">
        <v>8646</v>
      </c>
      <c r="T747" t="b">
        <v>1</v>
      </c>
      <c r="U747" t="b">
        <v>1</v>
      </c>
      <c r="V747">
        <v>3</v>
      </c>
      <c r="W747">
        <v>65</v>
      </c>
      <c r="Y747">
        <v>60</v>
      </c>
      <c r="AG747" t="s">
        <v>3230</v>
      </c>
      <c r="AH747" t="s">
        <v>3231</v>
      </c>
    </row>
    <row r="748" spans="1:34" x14ac:dyDescent="0.25">
      <c r="A748">
        <v>3</v>
      </c>
      <c r="B748" t="s">
        <v>623</v>
      </c>
      <c r="C748" t="s">
        <v>627</v>
      </c>
      <c r="D748" t="s">
        <v>624</v>
      </c>
      <c r="E748" t="s">
        <v>625</v>
      </c>
      <c r="F748" t="s">
        <v>629</v>
      </c>
      <c r="G748" t="s">
        <v>11040</v>
      </c>
      <c r="H748" t="s">
        <v>972</v>
      </c>
      <c r="I748" t="s">
        <v>625</v>
      </c>
      <c r="J748">
        <v>4</v>
      </c>
      <c r="L748" t="s">
        <v>909</v>
      </c>
      <c r="M748" t="s">
        <v>973</v>
      </c>
      <c r="N748" t="s">
        <v>974</v>
      </c>
      <c r="O748" t="s">
        <v>3232</v>
      </c>
      <c r="P748" t="s">
        <v>1534</v>
      </c>
      <c r="Q748" t="s">
        <v>2</v>
      </c>
      <c r="R748" t="s">
        <v>2</v>
      </c>
      <c r="S748" t="s">
        <v>8646</v>
      </c>
      <c r="T748" t="b">
        <v>0</v>
      </c>
      <c r="U748" t="b">
        <v>1</v>
      </c>
      <c r="V748">
        <v>1</v>
      </c>
      <c r="W748">
        <v>150</v>
      </c>
      <c r="Y748">
        <v>60</v>
      </c>
      <c r="AG748" t="s">
        <v>3233</v>
      </c>
      <c r="AH748" t="s">
        <v>3234</v>
      </c>
    </row>
    <row r="749" spans="1:34" x14ac:dyDescent="0.25">
      <c r="A749">
        <v>3</v>
      </c>
      <c r="B749" t="s">
        <v>623</v>
      </c>
      <c r="C749" t="s">
        <v>627</v>
      </c>
      <c r="D749" t="s">
        <v>624</v>
      </c>
      <c r="E749" t="s">
        <v>625</v>
      </c>
      <c r="F749" t="s">
        <v>629</v>
      </c>
      <c r="G749" t="s">
        <v>11040</v>
      </c>
      <c r="H749" t="s">
        <v>972</v>
      </c>
      <c r="I749" t="s">
        <v>625</v>
      </c>
      <c r="J749">
        <v>4</v>
      </c>
      <c r="L749" t="s">
        <v>909</v>
      </c>
      <c r="M749" t="s">
        <v>973</v>
      </c>
      <c r="N749" t="s">
        <v>974</v>
      </c>
      <c r="O749" t="s">
        <v>3235</v>
      </c>
      <c r="P749" t="s">
        <v>1534</v>
      </c>
      <c r="Q749" t="s">
        <v>2</v>
      </c>
      <c r="R749" t="s">
        <v>2</v>
      </c>
      <c r="S749" t="s">
        <v>8646</v>
      </c>
      <c r="T749" t="b">
        <v>0</v>
      </c>
      <c r="U749" t="b">
        <v>1</v>
      </c>
      <c r="V749">
        <v>2</v>
      </c>
      <c r="W749">
        <v>150</v>
      </c>
      <c r="Y749">
        <v>60</v>
      </c>
      <c r="AG749" t="s">
        <v>3236</v>
      </c>
      <c r="AH749" t="s">
        <v>3237</v>
      </c>
    </row>
    <row r="750" spans="1:34" x14ac:dyDescent="0.25">
      <c r="A750">
        <v>3</v>
      </c>
      <c r="B750" t="s">
        <v>623</v>
      </c>
      <c r="C750" t="s">
        <v>627</v>
      </c>
      <c r="D750" t="s">
        <v>624</v>
      </c>
      <c r="E750" t="s">
        <v>625</v>
      </c>
      <c r="F750" t="s">
        <v>629</v>
      </c>
      <c r="G750" t="s">
        <v>11040</v>
      </c>
      <c r="H750" t="s">
        <v>972</v>
      </c>
      <c r="I750" t="s">
        <v>625</v>
      </c>
      <c r="J750">
        <v>4</v>
      </c>
      <c r="L750" t="s">
        <v>909</v>
      </c>
      <c r="M750" t="s">
        <v>973</v>
      </c>
      <c r="N750" t="s">
        <v>974</v>
      </c>
      <c r="O750" t="s">
        <v>3238</v>
      </c>
      <c r="P750" t="s">
        <v>334</v>
      </c>
      <c r="Q750" t="s">
        <v>2</v>
      </c>
      <c r="R750" t="s">
        <v>8652</v>
      </c>
      <c r="S750" t="s">
        <v>8646</v>
      </c>
      <c r="T750" t="b">
        <v>0</v>
      </c>
      <c r="U750" t="b">
        <v>1</v>
      </c>
      <c r="V750">
        <v>1</v>
      </c>
      <c r="W750">
        <v>0</v>
      </c>
      <c r="Y750">
        <v>30</v>
      </c>
      <c r="AG750" t="s">
        <v>3239</v>
      </c>
      <c r="AH750" t="s">
        <v>974</v>
      </c>
    </row>
    <row r="751" spans="1:34" x14ac:dyDescent="0.25">
      <c r="A751">
        <v>4</v>
      </c>
      <c r="B751" t="s">
        <v>630</v>
      </c>
      <c r="C751" t="s">
        <v>633</v>
      </c>
      <c r="D751" t="s">
        <v>631</v>
      </c>
      <c r="E751" t="s">
        <v>632</v>
      </c>
      <c r="F751" t="s">
        <v>635</v>
      </c>
      <c r="G751" t="s">
        <v>11041</v>
      </c>
      <c r="H751" t="s">
        <v>975</v>
      </c>
      <c r="I751" t="s">
        <v>631</v>
      </c>
      <c r="J751">
        <v>1</v>
      </c>
      <c r="L751" t="s">
        <v>976</v>
      </c>
      <c r="M751" t="s">
        <v>977</v>
      </c>
      <c r="N751" t="s">
        <v>978</v>
      </c>
      <c r="O751" t="s">
        <v>3240</v>
      </c>
      <c r="P751" t="s">
        <v>356</v>
      </c>
      <c r="Q751" t="s">
        <v>25</v>
      </c>
      <c r="R751" t="s">
        <v>25</v>
      </c>
      <c r="S751" t="s">
        <v>357</v>
      </c>
      <c r="T751" t="b">
        <v>0</v>
      </c>
      <c r="U751" t="b">
        <v>1</v>
      </c>
      <c r="V751">
        <v>1</v>
      </c>
      <c r="Y751">
        <v>300</v>
      </c>
      <c r="Z751">
        <v>0.79</v>
      </c>
      <c r="AA751" t="s">
        <v>2238</v>
      </c>
      <c r="AG751" t="s">
        <v>3241</v>
      </c>
      <c r="AH751" t="s">
        <v>977</v>
      </c>
    </row>
    <row r="752" spans="1:34" x14ac:dyDescent="0.25">
      <c r="A752">
        <v>4</v>
      </c>
      <c r="B752" t="s">
        <v>630</v>
      </c>
      <c r="C752" t="s">
        <v>633</v>
      </c>
      <c r="D752" t="s">
        <v>631</v>
      </c>
      <c r="E752" t="s">
        <v>632</v>
      </c>
      <c r="F752" t="s">
        <v>635</v>
      </c>
      <c r="G752" t="s">
        <v>11041</v>
      </c>
      <c r="H752" t="s">
        <v>975</v>
      </c>
      <c r="I752" t="s">
        <v>631</v>
      </c>
      <c r="J752">
        <v>1</v>
      </c>
      <c r="L752" t="s">
        <v>976</v>
      </c>
      <c r="M752" t="s">
        <v>977</v>
      </c>
      <c r="N752" t="s">
        <v>978</v>
      </c>
      <c r="O752" t="s">
        <v>3242</v>
      </c>
      <c r="P752" t="s">
        <v>15</v>
      </c>
      <c r="Q752" t="s">
        <v>2</v>
      </c>
      <c r="R752" t="s">
        <v>2</v>
      </c>
      <c r="S752" t="s">
        <v>8646</v>
      </c>
      <c r="T752" t="b">
        <v>1</v>
      </c>
      <c r="U752" t="b">
        <v>1</v>
      </c>
      <c r="V752">
        <v>1</v>
      </c>
      <c r="W752">
        <v>70</v>
      </c>
      <c r="Y752">
        <v>60</v>
      </c>
      <c r="AG752" t="s">
        <v>3243</v>
      </c>
      <c r="AH752" t="s">
        <v>3244</v>
      </c>
    </row>
    <row r="753" spans="1:34" x14ac:dyDescent="0.25">
      <c r="A753">
        <v>4</v>
      </c>
      <c r="B753" t="s">
        <v>630</v>
      </c>
      <c r="C753" t="s">
        <v>633</v>
      </c>
      <c r="D753" t="s">
        <v>631</v>
      </c>
      <c r="E753" t="s">
        <v>632</v>
      </c>
      <c r="F753" t="s">
        <v>635</v>
      </c>
      <c r="G753" t="s">
        <v>11041</v>
      </c>
      <c r="H753" t="s">
        <v>975</v>
      </c>
      <c r="I753" t="s">
        <v>631</v>
      </c>
      <c r="J753">
        <v>1</v>
      </c>
      <c r="L753" t="s">
        <v>976</v>
      </c>
      <c r="M753" t="s">
        <v>977</v>
      </c>
      <c r="N753" t="s">
        <v>978</v>
      </c>
      <c r="O753" t="s">
        <v>3245</v>
      </c>
      <c r="P753" t="s">
        <v>15</v>
      </c>
      <c r="Q753" t="s">
        <v>2</v>
      </c>
      <c r="R753" t="s">
        <v>2</v>
      </c>
      <c r="S753" t="s">
        <v>8646</v>
      </c>
      <c r="T753" t="b">
        <v>1</v>
      </c>
      <c r="U753" t="b">
        <v>1</v>
      </c>
      <c r="V753">
        <v>2</v>
      </c>
      <c r="W753">
        <v>70</v>
      </c>
      <c r="Y753">
        <v>60</v>
      </c>
      <c r="AG753" t="s">
        <v>3243</v>
      </c>
      <c r="AH753" t="s">
        <v>3246</v>
      </c>
    </row>
    <row r="754" spans="1:34" x14ac:dyDescent="0.25">
      <c r="A754">
        <v>4</v>
      </c>
      <c r="B754" t="s">
        <v>630</v>
      </c>
      <c r="C754" t="s">
        <v>633</v>
      </c>
      <c r="D754" t="s">
        <v>631</v>
      </c>
      <c r="E754" t="s">
        <v>632</v>
      </c>
      <c r="F754" t="s">
        <v>635</v>
      </c>
      <c r="G754" t="s">
        <v>11041</v>
      </c>
      <c r="H754" t="s">
        <v>975</v>
      </c>
      <c r="I754" t="s">
        <v>631</v>
      </c>
      <c r="J754">
        <v>1</v>
      </c>
      <c r="L754" t="s">
        <v>976</v>
      </c>
      <c r="M754" t="s">
        <v>977</v>
      </c>
      <c r="N754" t="s">
        <v>978</v>
      </c>
      <c r="O754" t="s">
        <v>3247</v>
      </c>
      <c r="P754" t="s">
        <v>15</v>
      </c>
      <c r="Q754" t="s">
        <v>2</v>
      </c>
      <c r="R754" t="s">
        <v>2</v>
      </c>
      <c r="S754" t="s">
        <v>8646</v>
      </c>
      <c r="T754" t="b">
        <v>1</v>
      </c>
      <c r="U754" t="b">
        <v>1</v>
      </c>
      <c r="V754">
        <v>3</v>
      </c>
      <c r="W754">
        <v>70</v>
      </c>
      <c r="Y754">
        <v>60</v>
      </c>
      <c r="AG754" t="s">
        <v>3248</v>
      </c>
      <c r="AH754" t="s">
        <v>3249</v>
      </c>
    </row>
    <row r="755" spans="1:34" x14ac:dyDescent="0.25">
      <c r="A755">
        <v>4</v>
      </c>
      <c r="B755" t="s">
        <v>630</v>
      </c>
      <c r="C755" t="s">
        <v>633</v>
      </c>
      <c r="D755" t="s">
        <v>631</v>
      </c>
      <c r="E755" t="s">
        <v>632</v>
      </c>
      <c r="F755" t="s">
        <v>635</v>
      </c>
      <c r="G755" t="s">
        <v>11041</v>
      </c>
      <c r="H755" t="s">
        <v>975</v>
      </c>
      <c r="I755" t="s">
        <v>631</v>
      </c>
      <c r="J755">
        <v>1</v>
      </c>
      <c r="L755" t="s">
        <v>976</v>
      </c>
      <c r="M755" t="s">
        <v>977</v>
      </c>
      <c r="N755" t="s">
        <v>978</v>
      </c>
      <c r="O755" t="s">
        <v>3250</v>
      </c>
      <c r="P755" t="s">
        <v>249</v>
      </c>
      <c r="Q755" t="s">
        <v>369</v>
      </c>
      <c r="R755" t="s">
        <v>423</v>
      </c>
      <c r="S755" t="s">
        <v>8645</v>
      </c>
      <c r="T755" t="b">
        <v>0</v>
      </c>
      <c r="U755" t="b">
        <v>0</v>
      </c>
      <c r="V755">
        <v>1</v>
      </c>
      <c r="W755">
        <v>130</v>
      </c>
      <c r="X755">
        <v>8</v>
      </c>
      <c r="AB755">
        <v>3</v>
      </c>
      <c r="AC755">
        <v>1</v>
      </c>
      <c r="AD755">
        <v>1</v>
      </c>
      <c r="AE755" t="s">
        <v>618</v>
      </c>
      <c r="AG755" t="s">
        <v>3251</v>
      </c>
      <c r="AH755" t="s">
        <v>3252</v>
      </c>
    </row>
    <row r="756" spans="1:34" x14ac:dyDescent="0.25">
      <c r="A756">
        <v>4</v>
      </c>
      <c r="B756" t="s">
        <v>630</v>
      </c>
      <c r="C756" t="s">
        <v>633</v>
      </c>
      <c r="D756" t="s">
        <v>631</v>
      </c>
      <c r="E756" t="s">
        <v>632</v>
      </c>
      <c r="F756" t="s">
        <v>635</v>
      </c>
      <c r="G756" t="s">
        <v>11041</v>
      </c>
      <c r="H756" t="s">
        <v>975</v>
      </c>
      <c r="I756" t="s">
        <v>631</v>
      </c>
      <c r="J756">
        <v>1</v>
      </c>
      <c r="L756" t="s">
        <v>976</v>
      </c>
      <c r="M756" t="s">
        <v>977</v>
      </c>
      <c r="N756" t="s">
        <v>978</v>
      </c>
      <c r="O756" t="s">
        <v>3253</v>
      </c>
      <c r="P756" t="s">
        <v>249</v>
      </c>
      <c r="Q756" t="s">
        <v>369</v>
      </c>
      <c r="R756" t="s">
        <v>423</v>
      </c>
      <c r="S756" t="s">
        <v>8645</v>
      </c>
      <c r="T756" t="b">
        <v>0</v>
      </c>
      <c r="U756" t="b">
        <v>0</v>
      </c>
      <c r="V756">
        <v>2</v>
      </c>
      <c r="W756">
        <v>130</v>
      </c>
      <c r="X756">
        <v>8</v>
      </c>
      <c r="AB756">
        <v>3</v>
      </c>
      <c r="AC756">
        <v>1</v>
      </c>
      <c r="AD756">
        <v>1</v>
      </c>
      <c r="AE756" t="s">
        <v>618</v>
      </c>
      <c r="AG756" t="s">
        <v>3251</v>
      </c>
      <c r="AH756" t="s">
        <v>3254</v>
      </c>
    </row>
    <row r="757" spans="1:34" x14ac:dyDescent="0.25">
      <c r="A757">
        <v>4</v>
      </c>
      <c r="B757" t="s">
        <v>630</v>
      </c>
      <c r="C757" t="s">
        <v>633</v>
      </c>
      <c r="D757" t="s">
        <v>631</v>
      </c>
      <c r="E757" t="s">
        <v>632</v>
      </c>
      <c r="F757" t="s">
        <v>635</v>
      </c>
      <c r="G757" t="s">
        <v>11041</v>
      </c>
      <c r="H757" t="s">
        <v>975</v>
      </c>
      <c r="I757" t="s">
        <v>631</v>
      </c>
      <c r="J757">
        <v>1</v>
      </c>
      <c r="L757" t="s">
        <v>976</v>
      </c>
      <c r="M757" t="s">
        <v>977</v>
      </c>
      <c r="N757" t="s">
        <v>978</v>
      </c>
      <c r="O757" t="s">
        <v>3255</v>
      </c>
      <c r="P757" t="s">
        <v>249</v>
      </c>
      <c r="Q757" t="s">
        <v>369</v>
      </c>
      <c r="R757" t="s">
        <v>423</v>
      </c>
      <c r="S757" t="s">
        <v>8645</v>
      </c>
      <c r="T757" t="b">
        <v>0</v>
      </c>
      <c r="U757" t="b">
        <v>0</v>
      </c>
      <c r="V757">
        <v>3</v>
      </c>
      <c r="W757">
        <v>140</v>
      </c>
      <c r="X757">
        <v>6</v>
      </c>
      <c r="AB757">
        <v>3</v>
      </c>
      <c r="AC757">
        <v>1</v>
      </c>
      <c r="AD757">
        <v>1</v>
      </c>
      <c r="AE757" t="s">
        <v>1745</v>
      </c>
      <c r="AG757" t="s">
        <v>3256</v>
      </c>
      <c r="AH757" t="s">
        <v>3257</v>
      </c>
    </row>
    <row r="758" spans="1:34" x14ac:dyDescent="0.25">
      <c r="A758">
        <v>4</v>
      </c>
      <c r="B758" t="s">
        <v>630</v>
      </c>
      <c r="C758" t="s">
        <v>633</v>
      </c>
      <c r="D758" t="s">
        <v>631</v>
      </c>
      <c r="E758" t="s">
        <v>632</v>
      </c>
      <c r="F758" t="s">
        <v>635</v>
      </c>
      <c r="G758" t="s">
        <v>11041</v>
      </c>
      <c r="H758" t="s">
        <v>975</v>
      </c>
      <c r="I758" t="s">
        <v>631</v>
      </c>
      <c r="J758">
        <v>1</v>
      </c>
      <c r="L758" t="s">
        <v>976</v>
      </c>
      <c r="M758" t="s">
        <v>977</v>
      </c>
      <c r="N758" t="s">
        <v>978</v>
      </c>
      <c r="O758" t="s">
        <v>3258</v>
      </c>
      <c r="P758" t="s">
        <v>249</v>
      </c>
      <c r="Q758" t="s">
        <v>369</v>
      </c>
      <c r="R758" t="s">
        <v>423</v>
      </c>
      <c r="S758" t="s">
        <v>8645</v>
      </c>
      <c r="T758" t="b">
        <v>0</v>
      </c>
      <c r="U758" t="b">
        <v>0</v>
      </c>
      <c r="V758">
        <v>4</v>
      </c>
      <c r="W758">
        <v>140</v>
      </c>
      <c r="X758">
        <v>8</v>
      </c>
      <c r="AB758">
        <v>3</v>
      </c>
      <c r="AC758">
        <v>1</v>
      </c>
      <c r="AD758">
        <v>1</v>
      </c>
      <c r="AE758" t="s">
        <v>1745</v>
      </c>
      <c r="AG758" t="s">
        <v>3256</v>
      </c>
      <c r="AH758" t="s">
        <v>3259</v>
      </c>
    </row>
    <row r="759" spans="1:34" x14ac:dyDescent="0.25">
      <c r="A759">
        <v>4</v>
      </c>
      <c r="B759" t="s">
        <v>630</v>
      </c>
      <c r="C759" t="s">
        <v>633</v>
      </c>
      <c r="D759" t="s">
        <v>631</v>
      </c>
      <c r="E759" t="s">
        <v>632</v>
      </c>
      <c r="F759" t="s">
        <v>635</v>
      </c>
      <c r="G759" t="s">
        <v>11041</v>
      </c>
      <c r="H759" t="s">
        <v>975</v>
      </c>
      <c r="I759" t="s">
        <v>631</v>
      </c>
      <c r="J759">
        <v>1</v>
      </c>
      <c r="L759" t="s">
        <v>976</v>
      </c>
      <c r="M759" t="s">
        <v>977</v>
      </c>
      <c r="N759" t="s">
        <v>978</v>
      </c>
      <c r="O759" t="s">
        <v>3260</v>
      </c>
      <c r="P759" t="s">
        <v>41</v>
      </c>
      <c r="Q759" t="s">
        <v>25</v>
      </c>
      <c r="R759" t="s">
        <v>25</v>
      </c>
      <c r="S759" t="s">
        <v>26</v>
      </c>
      <c r="T759" t="b">
        <v>0</v>
      </c>
      <c r="U759" t="b">
        <v>0</v>
      </c>
      <c r="V759">
        <v>1</v>
      </c>
      <c r="W759">
        <v>60</v>
      </c>
      <c r="X759">
        <v>11</v>
      </c>
      <c r="AE759" t="s">
        <v>618</v>
      </c>
      <c r="AG759" t="s">
        <v>3261</v>
      </c>
      <c r="AH759" t="s">
        <v>3262</v>
      </c>
    </row>
    <row r="760" spans="1:34" x14ac:dyDescent="0.25">
      <c r="A760">
        <v>4</v>
      </c>
      <c r="B760" t="s">
        <v>630</v>
      </c>
      <c r="C760" t="s">
        <v>633</v>
      </c>
      <c r="D760" t="s">
        <v>631</v>
      </c>
      <c r="E760" t="s">
        <v>632</v>
      </c>
      <c r="F760" t="s">
        <v>635</v>
      </c>
      <c r="G760" t="s">
        <v>11041</v>
      </c>
      <c r="H760" t="s">
        <v>975</v>
      </c>
      <c r="I760" t="s">
        <v>631</v>
      </c>
      <c r="J760">
        <v>1</v>
      </c>
      <c r="L760" t="s">
        <v>976</v>
      </c>
      <c r="M760" t="s">
        <v>977</v>
      </c>
      <c r="N760" t="s">
        <v>978</v>
      </c>
      <c r="O760" t="s">
        <v>3263</v>
      </c>
      <c r="P760" t="s">
        <v>41</v>
      </c>
      <c r="Q760" t="s">
        <v>25</v>
      </c>
      <c r="R760" t="s">
        <v>25</v>
      </c>
      <c r="S760" t="s">
        <v>26</v>
      </c>
      <c r="T760" t="b">
        <v>0</v>
      </c>
      <c r="U760" t="b">
        <v>0</v>
      </c>
      <c r="V760">
        <v>2</v>
      </c>
      <c r="W760">
        <v>60</v>
      </c>
      <c r="X760">
        <v>10</v>
      </c>
      <c r="AE760" t="s">
        <v>618</v>
      </c>
      <c r="AG760" t="s">
        <v>3264</v>
      </c>
      <c r="AH760" t="s">
        <v>3265</v>
      </c>
    </row>
    <row r="761" spans="1:34" x14ac:dyDescent="0.25">
      <c r="A761">
        <v>4</v>
      </c>
      <c r="B761" t="s">
        <v>630</v>
      </c>
      <c r="C761" t="s">
        <v>633</v>
      </c>
      <c r="D761" t="s">
        <v>631</v>
      </c>
      <c r="E761" t="s">
        <v>632</v>
      </c>
      <c r="F761" t="s">
        <v>635</v>
      </c>
      <c r="G761" t="s">
        <v>11041</v>
      </c>
      <c r="H761" t="s">
        <v>975</v>
      </c>
      <c r="I761" t="s">
        <v>631</v>
      </c>
      <c r="J761">
        <v>1</v>
      </c>
      <c r="L761" t="s">
        <v>976</v>
      </c>
      <c r="M761" t="s">
        <v>977</v>
      </c>
      <c r="N761" t="s">
        <v>978</v>
      </c>
      <c r="O761" t="s">
        <v>3266</v>
      </c>
      <c r="P761" t="s">
        <v>41</v>
      </c>
      <c r="Q761" t="s">
        <v>25</v>
      </c>
      <c r="R761" t="s">
        <v>25</v>
      </c>
      <c r="S761" t="s">
        <v>26</v>
      </c>
      <c r="T761" t="b">
        <v>0</v>
      </c>
      <c r="U761" t="b">
        <v>0</v>
      </c>
      <c r="V761">
        <v>3</v>
      </c>
      <c r="W761">
        <v>60</v>
      </c>
      <c r="X761">
        <v>8</v>
      </c>
      <c r="AE761" t="s">
        <v>618</v>
      </c>
      <c r="AG761" t="s">
        <v>3264</v>
      </c>
      <c r="AH761" t="s">
        <v>3267</v>
      </c>
    </row>
    <row r="762" spans="1:34" x14ac:dyDescent="0.25">
      <c r="A762">
        <v>4</v>
      </c>
      <c r="B762" t="s">
        <v>630</v>
      </c>
      <c r="C762" t="s">
        <v>633</v>
      </c>
      <c r="D762" t="s">
        <v>631</v>
      </c>
      <c r="E762" t="s">
        <v>632</v>
      </c>
      <c r="F762" t="s">
        <v>635</v>
      </c>
      <c r="G762" t="s">
        <v>11041</v>
      </c>
      <c r="H762" t="s">
        <v>975</v>
      </c>
      <c r="I762" t="s">
        <v>631</v>
      </c>
      <c r="J762">
        <v>1</v>
      </c>
      <c r="L762" t="s">
        <v>976</v>
      </c>
      <c r="M762" t="s">
        <v>977</v>
      </c>
      <c r="N762" t="s">
        <v>978</v>
      </c>
      <c r="O762" t="s">
        <v>3268</v>
      </c>
      <c r="P762" t="s">
        <v>41</v>
      </c>
      <c r="Q762" t="s">
        <v>25</v>
      </c>
      <c r="R762" t="s">
        <v>25</v>
      </c>
      <c r="S762" t="s">
        <v>26</v>
      </c>
      <c r="T762" t="b">
        <v>0</v>
      </c>
      <c r="U762" t="b">
        <v>0</v>
      </c>
      <c r="V762">
        <v>4</v>
      </c>
      <c r="W762">
        <v>60</v>
      </c>
      <c r="X762">
        <v>8</v>
      </c>
      <c r="AE762" t="s">
        <v>618</v>
      </c>
      <c r="AG762" t="s">
        <v>3264</v>
      </c>
      <c r="AH762" t="s">
        <v>3269</v>
      </c>
    </row>
    <row r="763" spans="1:34" x14ac:dyDescent="0.25">
      <c r="A763">
        <v>4</v>
      </c>
      <c r="B763" t="s">
        <v>630</v>
      </c>
      <c r="C763" t="s">
        <v>633</v>
      </c>
      <c r="D763" t="s">
        <v>631</v>
      </c>
      <c r="E763" t="s">
        <v>632</v>
      </c>
      <c r="F763" t="s">
        <v>635</v>
      </c>
      <c r="G763" t="s">
        <v>11041</v>
      </c>
      <c r="H763" t="s">
        <v>975</v>
      </c>
      <c r="I763" t="s">
        <v>631</v>
      </c>
      <c r="J763">
        <v>1</v>
      </c>
      <c r="L763" t="s">
        <v>976</v>
      </c>
      <c r="M763" t="s">
        <v>977</v>
      </c>
      <c r="N763" t="s">
        <v>978</v>
      </c>
      <c r="O763" t="s">
        <v>3270</v>
      </c>
      <c r="P763" t="s">
        <v>73</v>
      </c>
      <c r="Q763" t="s">
        <v>25</v>
      </c>
      <c r="R763" t="s">
        <v>25</v>
      </c>
      <c r="S763" t="s">
        <v>8646</v>
      </c>
      <c r="T763" t="b">
        <v>0</v>
      </c>
      <c r="U763" t="b">
        <v>0</v>
      </c>
      <c r="V763">
        <v>1</v>
      </c>
      <c r="W763">
        <v>20</v>
      </c>
      <c r="X763">
        <v>20</v>
      </c>
      <c r="AB763">
        <v>2</v>
      </c>
      <c r="AC763">
        <v>2</v>
      </c>
      <c r="AD763">
        <v>2</v>
      </c>
      <c r="AE763" t="s">
        <v>618</v>
      </c>
      <c r="AG763" t="s">
        <v>3271</v>
      </c>
      <c r="AH763" t="s">
        <v>3272</v>
      </c>
    </row>
    <row r="764" spans="1:34" x14ac:dyDescent="0.25">
      <c r="A764">
        <v>4</v>
      </c>
      <c r="B764" t="s">
        <v>630</v>
      </c>
      <c r="C764" t="s">
        <v>633</v>
      </c>
      <c r="D764" t="s">
        <v>631</v>
      </c>
      <c r="E764" t="s">
        <v>632</v>
      </c>
      <c r="F764" t="s">
        <v>635</v>
      </c>
      <c r="G764" t="s">
        <v>11041</v>
      </c>
      <c r="H764" t="s">
        <v>975</v>
      </c>
      <c r="I764" t="s">
        <v>631</v>
      </c>
      <c r="J764">
        <v>1</v>
      </c>
      <c r="L764" t="s">
        <v>976</v>
      </c>
      <c r="M764" t="s">
        <v>977</v>
      </c>
      <c r="N764" t="s">
        <v>978</v>
      </c>
      <c r="O764" t="s">
        <v>3273</v>
      </c>
      <c r="P764" t="s">
        <v>73</v>
      </c>
      <c r="Q764" t="s">
        <v>25</v>
      </c>
      <c r="R764" t="s">
        <v>25</v>
      </c>
      <c r="S764" t="s">
        <v>8646</v>
      </c>
      <c r="T764" t="b">
        <v>0</v>
      </c>
      <c r="U764" t="b">
        <v>0</v>
      </c>
      <c r="V764">
        <v>2</v>
      </c>
      <c r="W764">
        <v>25</v>
      </c>
      <c r="X764">
        <v>20</v>
      </c>
      <c r="AB764">
        <v>2</v>
      </c>
      <c r="AC764">
        <v>2</v>
      </c>
      <c r="AD764">
        <v>2</v>
      </c>
      <c r="AE764" t="s">
        <v>618</v>
      </c>
      <c r="AG764" t="s">
        <v>3274</v>
      </c>
      <c r="AH764" t="s">
        <v>3275</v>
      </c>
    </row>
    <row r="765" spans="1:34" x14ac:dyDescent="0.25">
      <c r="A765">
        <v>4</v>
      </c>
      <c r="B765" t="s">
        <v>630</v>
      </c>
      <c r="C765" t="s">
        <v>633</v>
      </c>
      <c r="D765" t="s">
        <v>631</v>
      </c>
      <c r="E765" t="s">
        <v>632</v>
      </c>
      <c r="F765" t="s">
        <v>635</v>
      </c>
      <c r="G765" t="s">
        <v>11041</v>
      </c>
      <c r="H765" t="s">
        <v>975</v>
      </c>
      <c r="I765" t="s">
        <v>631</v>
      </c>
      <c r="J765">
        <v>1</v>
      </c>
      <c r="L765" t="s">
        <v>976</v>
      </c>
      <c r="M765" t="s">
        <v>977</v>
      </c>
      <c r="N765" t="s">
        <v>978</v>
      </c>
      <c r="O765" t="s">
        <v>3276</v>
      </c>
      <c r="P765" t="s">
        <v>73</v>
      </c>
      <c r="Q765" t="s">
        <v>25</v>
      </c>
      <c r="R765" t="s">
        <v>25</v>
      </c>
      <c r="S765" t="s">
        <v>8646</v>
      </c>
      <c r="T765" t="b">
        <v>0</v>
      </c>
      <c r="U765" t="b">
        <v>0</v>
      </c>
      <c r="V765">
        <v>3</v>
      </c>
      <c r="W765">
        <v>30</v>
      </c>
      <c r="X765">
        <v>20</v>
      </c>
      <c r="AB765">
        <v>2</v>
      </c>
      <c r="AC765">
        <v>2</v>
      </c>
      <c r="AD765">
        <v>2</v>
      </c>
      <c r="AE765" t="s">
        <v>618</v>
      </c>
      <c r="AG765" t="s">
        <v>3277</v>
      </c>
      <c r="AH765" t="s">
        <v>3278</v>
      </c>
    </row>
    <row r="766" spans="1:34" x14ac:dyDescent="0.25">
      <c r="A766">
        <v>4</v>
      </c>
      <c r="B766" t="s">
        <v>630</v>
      </c>
      <c r="C766" t="s">
        <v>633</v>
      </c>
      <c r="D766" t="s">
        <v>631</v>
      </c>
      <c r="E766" t="s">
        <v>632</v>
      </c>
      <c r="F766" t="s">
        <v>635</v>
      </c>
      <c r="G766" t="s">
        <v>11041</v>
      </c>
      <c r="H766" t="s">
        <v>975</v>
      </c>
      <c r="I766" t="s">
        <v>631</v>
      </c>
      <c r="J766">
        <v>1</v>
      </c>
      <c r="L766" t="s">
        <v>976</v>
      </c>
      <c r="M766" t="s">
        <v>977</v>
      </c>
      <c r="N766" t="s">
        <v>978</v>
      </c>
      <c r="O766" t="s">
        <v>3279</v>
      </c>
      <c r="P766" t="s">
        <v>8734</v>
      </c>
      <c r="Q766" t="s">
        <v>8644</v>
      </c>
      <c r="R766" t="s">
        <v>8488</v>
      </c>
      <c r="S766" t="s">
        <v>8643</v>
      </c>
      <c r="T766" t="b">
        <v>0</v>
      </c>
      <c r="U766" t="b">
        <v>0</v>
      </c>
      <c r="V766">
        <v>1</v>
      </c>
      <c r="W766">
        <v>30</v>
      </c>
      <c r="X766">
        <v>11</v>
      </c>
      <c r="AB766">
        <v>3</v>
      </c>
      <c r="AC766">
        <v>1</v>
      </c>
      <c r="AD766">
        <v>1</v>
      </c>
      <c r="AE766" t="s">
        <v>1745</v>
      </c>
      <c r="AG766" t="s">
        <v>3280</v>
      </c>
      <c r="AH766" t="s">
        <v>3281</v>
      </c>
    </row>
    <row r="767" spans="1:34" x14ac:dyDescent="0.25">
      <c r="A767">
        <v>4</v>
      </c>
      <c r="B767" t="s">
        <v>630</v>
      </c>
      <c r="C767" t="s">
        <v>633</v>
      </c>
      <c r="D767" t="s">
        <v>631</v>
      </c>
      <c r="E767" t="s">
        <v>632</v>
      </c>
      <c r="F767" t="s">
        <v>635</v>
      </c>
      <c r="G767" t="s">
        <v>11041</v>
      </c>
      <c r="H767" t="s">
        <v>975</v>
      </c>
      <c r="I767" t="s">
        <v>631</v>
      </c>
      <c r="J767">
        <v>1</v>
      </c>
      <c r="L767" t="s">
        <v>976</v>
      </c>
      <c r="M767" t="s">
        <v>977</v>
      </c>
      <c r="N767" t="s">
        <v>978</v>
      </c>
      <c r="O767" t="s">
        <v>3282</v>
      </c>
      <c r="P767" t="s">
        <v>8734</v>
      </c>
      <c r="Q767" t="s">
        <v>8644</v>
      </c>
      <c r="R767" t="s">
        <v>8488</v>
      </c>
      <c r="S767" t="s">
        <v>8643</v>
      </c>
      <c r="T767" t="b">
        <v>0</v>
      </c>
      <c r="U767" t="b">
        <v>0</v>
      </c>
      <c r="V767">
        <v>2</v>
      </c>
      <c r="W767">
        <v>30</v>
      </c>
      <c r="X767">
        <v>9</v>
      </c>
      <c r="AB767">
        <v>3</v>
      </c>
      <c r="AC767">
        <v>1</v>
      </c>
      <c r="AD767">
        <v>1</v>
      </c>
      <c r="AE767" t="s">
        <v>610</v>
      </c>
      <c r="AG767" t="s">
        <v>3283</v>
      </c>
      <c r="AH767" t="s">
        <v>3284</v>
      </c>
    </row>
    <row r="768" spans="1:34" x14ac:dyDescent="0.25">
      <c r="A768">
        <v>4</v>
      </c>
      <c r="B768" t="s">
        <v>630</v>
      </c>
      <c r="C768" t="s">
        <v>633</v>
      </c>
      <c r="D768" t="s">
        <v>631</v>
      </c>
      <c r="E768" t="s">
        <v>632</v>
      </c>
      <c r="F768" t="s">
        <v>635</v>
      </c>
      <c r="G768" t="s">
        <v>11041</v>
      </c>
      <c r="H768" t="s">
        <v>975</v>
      </c>
      <c r="I768" t="s">
        <v>631</v>
      </c>
      <c r="J768">
        <v>1</v>
      </c>
      <c r="L768" t="s">
        <v>976</v>
      </c>
      <c r="M768" t="s">
        <v>977</v>
      </c>
      <c r="N768" t="s">
        <v>978</v>
      </c>
      <c r="O768" t="s">
        <v>3285</v>
      </c>
      <c r="P768" t="s">
        <v>8734</v>
      </c>
      <c r="Q768" t="s">
        <v>8644</v>
      </c>
      <c r="R768" t="s">
        <v>8488</v>
      </c>
      <c r="S768" t="s">
        <v>8643</v>
      </c>
      <c r="T768" t="b">
        <v>0</v>
      </c>
      <c r="U768" t="b">
        <v>0</v>
      </c>
      <c r="V768">
        <v>3</v>
      </c>
      <c r="W768">
        <v>30</v>
      </c>
      <c r="X768">
        <v>7</v>
      </c>
      <c r="AB768">
        <v>3</v>
      </c>
      <c r="AC768">
        <v>1</v>
      </c>
      <c r="AD768">
        <v>1</v>
      </c>
      <c r="AE768" t="s">
        <v>610</v>
      </c>
      <c r="AG768" t="s">
        <v>3286</v>
      </c>
      <c r="AH768" t="s">
        <v>978</v>
      </c>
    </row>
    <row r="769" spans="1:34" x14ac:dyDescent="0.25">
      <c r="A769">
        <v>4</v>
      </c>
      <c r="B769" t="s">
        <v>630</v>
      </c>
      <c r="C769" t="s">
        <v>633</v>
      </c>
      <c r="D769" t="s">
        <v>631</v>
      </c>
      <c r="E769" t="s">
        <v>632</v>
      </c>
      <c r="F769" t="s">
        <v>635</v>
      </c>
      <c r="G769" t="s">
        <v>11041</v>
      </c>
      <c r="H769" t="s">
        <v>979</v>
      </c>
      <c r="I769" t="s">
        <v>980</v>
      </c>
      <c r="J769">
        <v>2</v>
      </c>
      <c r="L769" t="s">
        <v>981</v>
      </c>
      <c r="M769" t="s">
        <v>982</v>
      </c>
      <c r="N769" t="s">
        <v>983</v>
      </c>
      <c r="O769" t="s">
        <v>3287</v>
      </c>
      <c r="P769" t="s">
        <v>356</v>
      </c>
      <c r="Q769" t="s">
        <v>25</v>
      </c>
      <c r="R769" t="s">
        <v>25</v>
      </c>
      <c r="S769" t="s">
        <v>357</v>
      </c>
      <c r="T769" t="b">
        <v>0</v>
      </c>
      <c r="U769" t="b">
        <v>1</v>
      </c>
      <c r="V769">
        <v>1</v>
      </c>
      <c r="Y769">
        <v>300</v>
      </c>
      <c r="Z769">
        <v>0.82</v>
      </c>
      <c r="AA769" t="s">
        <v>2238</v>
      </c>
      <c r="AG769" t="s">
        <v>272</v>
      </c>
      <c r="AH769" t="s">
        <v>982</v>
      </c>
    </row>
    <row r="770" spans="1:34" x14ac:dyDescent="0.25">
      <c r="A770">
        <v>4</v>
      </c>
      <c r="B770" t="s">
        <v>630</v>
      </c>
      <c r="C770" t="s">
        <v>633</v>
      </c>
      <c r="D770" t="s">
        <v>631</v>
      </c>
      <c r="E770" t="s">
        <v>632</v>
      </c>
      <c r="F770" t="s">
        <v>635</v>
      </c>
      <c r="G770" t="s">
        <v>11041</v>
      </c>
      <c r="H770" t="s">
        <v>979</v>
      </c>
      <c r="I770" t="s">
        <v>980</v>
      </c>
      <c r="J770">
        <v>2</v>
      </c>
      <c r="L770" t="s">
        <v>981</v>
      </c>
      <c r="M770" t="s">
        <v>982</v>
      </c>
      <c r="N770" t="s">
        <v>983</v>
      </c>
      <c r="O770" t="s">
        <v>3288</v>
      </c>
      <c r="P770" t="s">
        <v>154</v>
      </c>
      <c r="Q770" t="s">
        <v>148</v>
      </c>
      <c r="R770" t="s">
        <v>8659</v>
      </c>
      <c r="S770" t="s">
        <v>8664</v>
      </c>
      <c r="T770" t="b">
        <v>0</v>
      </c>
      <c r="U770" t="b">
        <v>0</v>
      </c>
      <c r="V770">
        <v>1</v>
      </c>
      <c r="W770">
        <v>115</v>
      </c>
      <c r="X770">
        <v>8</v>
      </c>
      <c r="AB770">
        <v>3</v>
      </c>
      <c r="AC770">
        <v>1</v>
      </c>
      <c r="AD770">
        <v>1</v>
      </c>
      <c r="AE770" t="s">
        <v>2289</v>
      </c>
      <c r="AG770" t="s">
        <v>3289</v>
      </c>
      <c r="AH770" t="s">
        <v>3290</v>
      </c>
    </row>
    <row r="771" spans="1:34" x14ac:dyDescent="0.25">
      <c r="A771">
        <v>4</v>
      </c>
      <c r="B771" t="s">
        <v>630</v>
      </c>
      <c r="C771" t="s">
        <v>633</v>
      </c>
      <c r="D771" t="s">
        <v>631</v>
      </c>
      <c r="E771" t="s">
        <v>632</v>
      </c>
      <c r="F771" t="s">
        <v>635</v>
      </c>
      <c r="G771" t="s">
        <v>11041</v>
      </c>
      <c r="H771" t="s">
        <v>979</v>
      </c>
      <c r="I771" t="s">
        <v>980</v>
      </c>
      <c r="J771">
        <v>2</v>
      </c>
      <c r="L771" t="s">
        <v>981</v>
      </c>
      <c r="M771" t="s">
        <v>982</v>
      </c>
      <c r="N771" t="s">
        <v>983</v>
      </c>
      <c r="O771" t="s">
        <v>3291</v>
      </c>
      <c r="P771" t="s">
        <v>154</v>
      </c>
      <c r="Q771" t="s">
        <v>148</v>
      </c>
      <c r="R771" t="s">
        <v>8659</v>
      </c>
      <c r="S771" t="s">
        <v>8664</v>
      </c>
      <c r="T771" t="b">
        <v>0</v>
      </c>
      <c r="U771" t="b">
        <v>0</v>
      </c>
      <c r="V771">
        <v>2</v>
      </c>
      <c r="W771">
        <v>125</v>
      </c>
      <c r="X771">
        <v>8</v>
      </c>
      <c r="AB771">
        <v>3</v>
      </c>
      <c r="AC771">
        <v>1</v>
      </c>
      <c r="AD771">
        <v>1</v>
      </c>
      <c r="AE771" t="s">
        <v>618</v>
      </c>
      <c r="AG771" t="s">
        <v>3292</v>
      </c>
      <c r="AH771" t="s">
        <v>3293</v>
      </c>
    </row>
    <row r="772" spans="1:34" x14ac:dyDescent="0.25">
      <c r="A772">
        <v>4</v>
      </c>
      <c r="B772" t="s">
        <v>630</v>
      </c>
      <c r="C772" t="s">
        <v>633</v>
      </c>
      <c r="D772" t="s">
        <v>631</v>
      </c>
      <c r="E772" t="s">
        <v>632</v>
      </c>
      <c r="F772" t="s">
        <v>635</v>
      </c>
      <c r="G772" t="s">
        <v>11041</v>
      </c>
      <c r="H772" t="s">
        <v>979</v>
      </c>
      <c r="I772" t="s">
        <v>980</v>
      </c>
      <c r="J772">
        <v>2</v>
      </c>
      <c r="L772" t="s">
        <v>981</v>
      </c>
      <c r="M772" t="s">
        <v>982</v>
      </c>
      <c r="N772" t="s">
        <v>983</v>
      </c>
      <c r="O772" t="s">
        <v>3294</v>
      </c>
      <c r="P772" t="s">
        <v>154</v>
      </c>
      <c r="Q772" t="s">
        <v>148</v>
      </c>
      <c r="R772" t="s">
        <v>8659</v>
      </c>
      <c r="S772" t="s">
        <v>8664</v>
      </c>
      <c r="T772" t="b">
        <v>0</v>
      </c>
      <c r="U772" t="b">
        <v>0</v>
      </c>
      <c r="V772">
        <v>3</v>
      </c>
      <c r="W772">
        <v>125</v>
      </c>
      <c r="X772">
        <v>7</v>
      </c>
      <c r="AB772">
        <v>3</v>
      </c>
      <c r="AC772">
        <v>1</v>
      </c>
      <c r="AD772">
        <v>1</v>
      </c>
      <c r="AE772" t="s">
        <v>1745</v>
      </c>
      <c r="AG772" t="s">
        <v>3295</v>
      </c>
      <c r="AH772" t="s">
        <v>3296</v>
      </c>
    </row>
    <row r="773" spans="1:34" x14ac:dyDescent="0.25">
      <c r="A773">
        <v>4</v>
      </c>
      <c r="B773" t="s">
        <v>630</v>
      </c>
      <c r="C773" t="s">
        <v>633</v>
      </c>
      <c r="D773" t="s">
        <v>631</v>
      </c>
      <c r="E773" t="s">
        <v>632</v>
      </c>
      <c r="F773" t="s">
        <v>635</v>
      </c>
      <c r="G773" t="s">
        <v>11041</v>
      </c>
      <c r="H773" t="s">
        <v>979</v>
      </c>
      <c r="I773" t="s">
        <v>980</v>
      </c>
      <c r="J773">
        <v>2</v>
      </c>
      <c r="L773" t="s">
        <v>981</v>
      </c>
      <c r="M773" t="s">
        <v>982</v>
      </c>
      <c r="N773" t="s">
        <v>983</v>
      </c>
      <c r="O773" t="s">
        <v>3297</v>
      </c>
      <c r="P773" t="s">
        <v>172</v>
      </c>
      <c r="Q773" t="s">
        <v>148</v>
      </c>
      <c r="R773" t="s">
        <v>8659</v>
      </c>
      <c r="S773" t="s">
        <v>8645</v>
      </c>
      <c r="T773" t="b">
        <v>1</v>
      </c>
      <c r="U773" t="b">
        <v>0</v>
      </c>
      <c r="V773">
        <v>1</v>
      </c>
      <c r="W773">
        <v>20</v>
      </c>
      <c r="X773">
        <v>10</v>
      </c>
      <c r="AB773">
        <v>2</v>
      </c>
      <c r="AC773">
        <v>2</v>
      </c>
      <c r="AD773">
        <v>2</v>
      </c>
      <c r="AE773" t="s">
        <v>618</v>
      </c>
      <c r="AG773" t="s">
        <v>3298</v>
      </c>
      <c r="AH773" t="s">
        <v>3299</v>
      </c>
    </row>
    <row r="774" spans="1:34" x14ac:dyDescent="0.25">
      <c r="A774">
        <v>4</v>
      </c>
      <c r="B774" t="s">
        <v>630</v>
      </c>
      <c r="C774" t="s">
        <v>633</v>
      </c>
      <c r="D774" t="s">
        <v>631</v>
      </c>
      <c r="E774" t="s">
        <v>632</v>
      </c>
      <c r="F774" t="s">
        <v>635</v>
      </c>
      <c r="G774" t="s">
        <v>11041</v>
      </c>
      <c r="H774" t="s">
        <v>979</v>
      </c>
      <c r="I774" t="s">
        <v>980</v>
      </c>
      <c r="J774">
        <v>2</v>
      </c>
      <c r="L774" t="s">
        <v>981</v>
      </c>
      <c r="M774" t="s">
        <v>982</v>
      </c>
      <c r="N774" t="s">
        <v>983</v>
      </c>
      <c r="O774" t="s">
        <v>3300</v>
      </c>
      <c r="P774" t="s">
        <v>172</v>
      </c>
      <c r="Q774" t="s">
        <v>148</v>
      </c>
      <c r="R774" t="s">
        <v>8659</v>
      </c>
      <c r="S774" t="s">
        <v>8645</v>
      </c>
      <c r="T774" t="b">
        <v>1</v>
      </c>
      <c r="U774" t="b">
        <v>0</v>
      </c>
      <c r="V774">
        <v>2</v>
      </c>
      <c r="W774">
        <v>20</v>
      </c>
      <c r="X774">
        <v>12</v>
      </c>
      <c r="AB774">
        <v>2</v>
      </c>
      <c r="AC774">
        <v>2</v>
      </c>
      <c r="AD774">
        <v>2</v>
      </c>
      <c r="AE774" t="s">
        <v>618</v>
      </c>
      <c r="AG774" t="s">
        <v>3298</v>
      </c>
      <c r="AH774" t="s">
        <v>3301</v>
      </c>
    </row>
    <row r="775" spans="1:34" x14ac:dyDescent="0.25">
      <c r="A775">
        <v>4</v>
      </c>
      <c r="B775" t="s">
        <v>630</v>
      </c>
      <c r="C775" t="s">
        <v>633</v>
      </c>
      <c r="D775" t="s">
        <v>631</v>
      </c>
      <c r="E775" t="s">
        <v>632</v>
      </c>
      <c r="F775" t="s">
        <v>635</v>
      </c>
      <c r="G775" t="s">
        <v>11041</v>
      </c>
      <c r="H775" t="s">
        <v>979</v>
      </c>
      <c r="I775" t="s">
        <v>980</v>
      </c>
      <c r="J775">
        <v>2</v>
      </c>
      <c r="L775" t="s">
        <v>981</v>
      </c>
      <c r="M775" t="s">
        <v>982</v>
      </c>
      <c r="N775" t="s">
        <v>983</v>
      </c>
      <c r="O775" t="s">
        <v>3302</v>
      </c>
      <c r="P775" t="s">
        <v>172</v>
      </c>
      <c r="Q775" t="s">
        <v>148</v>
      </c>
      <c r="R775" t="s">
        <v>8659</v>
      </c>
      <c r="S775" t="s">
        <v>8645</v>
      </c>
      <c r="T775" t="b">
        <v>1</v>
      </c>
      <c r="U775" t="b">
        <v>0</v>
      </c>
      <c r="V775">
        <v>3</v>
      </c>
      <c r="W775">
        <v>20</v>
      </c>
      <c r="X775">
        <v>12</v>
      </c>
      <c r="AB775">
        <v>2</v>
      </c>
      <c r="AC775">
        <v>2</v>
      </c>
      <c r="AD775">
        <v>2</v>
      </c>
      <c r="AE775" t="s">
        <v>618</v>
      </c>
      <c r="AG775" t="s">
        <v>3303</v>
      </c>
      <c r="AH775" t="s">
        <v>3304</v>
      </c>
    </row>
    <row r="776" spans="1:34" x14ac:dyDescent="0.25">
      <c r="A776">
        <v>4</v>
      </c>
      <c r="B776" t="s">
        <v>630</v>
      </c>
      <c r="C776" t="s">
        <v>633</v>
      </c>
      <c r="D776" t="s">
        <v>631</v>
      </c>
      <c r="E776" t="s">
        <v>632</v>
      </c>
      <c r="F776" t="s">
        <v>635</v>
      </c>
      <c r="G776" t="s">
        <v>11041</v>
      </c>
      <c r="H776" t="s">
        <v>979</v>
      </c>
      <c r="I776" t="s">
        <v>980</v>
      </c>
      <c r="J776">
        <v>2</v>
      </c>
      <c r="L776" t="s">
        <v>981</v>
      </c>
      <c r="M776" t="s">
        <v>982</v>
      </c>
      <c r="N776" t="s">
        <v>983</v>
      </c>
      <c r="O776" t="s">
        <v>3305</v>
      </c>
      <c r="P776" t="s">
        <v>214</v>
      </c>
      <c r="Q776" t="s">
        <v>8650</v>
      </c>
      <c r="R776" t="s">
        <v>8637</v>
      </c>
      <c r="S776" t="s">
        <v>8643</v>
      </c>
      <c r="T776" t="b">
        <v>0</v>
      </c>
      <c r="U776" t="b">
        <v>0</v>
      </c>
      <c r="V776">
        <v>1</v>
      </c>
      <c r="W776">
        <v>42.5</v>
      </c>
      <c r="X776">
        <v>12</v>
      </c>
      <c r="AB776">
        <v>2</v>
      </c>
      <c r="AC776">
        <v>1</v>
      </c>
      <c r="AD776">
        <v>2</v>
      </c>
      <c r="AE776" t="s">
        <v>1745</v>
      </c>
      <c r="AG776" t="s">
        <v>1932</v>
      </c>
      <c r="AH776" t="s">
        <v>3306</v>
      </c>
    </row>
    <row r="777" spans="1:34" x14ac:dyDescent="0.25">
      <c r="A777">
        <v>4</v>
      </c>
      <c r="B777" t="s">
        <v>630</v>
      </c>
      <c r="C777" t="s">
        <v>633</v>
      </c>
      <c r="D777" t="s">
        <v>631</v>
      </c>
      <c r="E777" t="s">
        <v>632</v>
      </c>
      <c r="F777" t="s">
        <v>635</v>
      </c>
      <c r="G777" t="s">
        <v>11041</v>
      </c>
      <c r="H777" t="s">
        <v>979</v>
      </c>
      <c r="I777" t="s">
        <v>980</v>
      </c>
      <c r="J777">
        <v>2</v>
      </c>
      <c r="L777" t="s">
        <v>981</v>
      </c>
      <c r="M777" t="s">
        <v>982</v>
      </c>
      <c r="N777" t="s">
        <v>983</v>
      </c>
      <c r="O777" t="s">
        <v>3307</v>
      </c>
      <c r="P777" t="s">
        <v>214</v>
      </c>
      <c r="Q777" t="s">
        <v>8650</v>
      </c>
      <c r="R777" t="s">
        <v>8637</v>
      </c>
      <c r="S777" t="s">
        <v>8643</v>
      </c>
      <c r="T777" t="b">
        <v>0</v>
      </c>
      <c r="U777" t="b">
        <v>0</v>
      </c>
      <c r="V777">
        <v>2</v>
      </c>
      <c r="W777">
        <v>45</v>
      </c>
      <c r="X777">
        <v>11</v>
      </c>
      <c r="AB777">
        <v>2</v>
      </c>
      <c r="AC777">
        <v>1</v>
      </c>
      <c r="AD777">
        <v>2</v>
      </c>
      <c r="AE777" t="s">
        <v>610</v>
      </c>
      <c r="AG777" t="s">
        <v>1937</v>
      </c>
      <c r="AH777" t="s">
        <v>3308</v>
      </c>
    </row>
    <row r="778" spans="1:34" x14ac:dyDescent="0.25">
      <c r="A778">
        <v>4</v>
      </c>
      <c r="B778" t="s">
        <v>630</v>
      </c>
      <c r="C778" t="s">
        <v>633</v>
      </c>
      <c r="D778" t="s">
        <v>631</v>
      </c>
      <c r="E778" t="s">
        <v>632</v>
      </c>
      <c r="F778" t="s">
        <v>635</v>
      </c>
      <c r="G778" t="s">
        <v>11041</v>
      </c>
      <c r="H778" t="s">
        <v>979</v>
      </c>
      <c r="I778" t="s">
        <v>980</v>
      </c>
      <c r="J778">
        <v>2</v>
      </c>
      <c r="L778" t="s">
        <v>981</v>
      </c>
      <c r="M778" t="s">
        <v>982</v>
      </c>
      <c r="N778" t="s">
        <v>983</v>
      </c>
      <c r="O778" t="s">
        <v>3309</v>
      </c>
      <c r="P778" t="s">
        <v>214</v>
      </c>
      <c r="Q778" t="s">
        <v>8650</v>
      </c>
      <c r="R778" t="s">
        <v>8637</v>
      </c>
      <c r="S778" t="s">
        <v>8643</v>
      </c>
      <c r="T778" t="b">
        <v>0</v>
      </c>
      <c r="U778" t="b">
        <v>0</v>
      </c>
      <c r="V778">
        <v>3</v>
      </c>
      <c r="W778">
        <v>50</v>
      </c>
      <c r="X778">
        <v>8</v>
      </c>
      <c r="AB778">
        <v>2</v>
      </c>
      <c r="AC778">
        <v>1</v>
      </c>
      <c r="AD778">
        <v>2</v>
      </c>
      <c r="AE778" t="s">
        <v>610</v>
      </c>
      <c r="AG778" t="s">
        <v>3310</v>
      </c>
      <c r="AH778" t="s">
        <v>3311</v>
      </c>
    </row>
    <row r="779" spans="1:34" x14ac:dyDescent="0.25">
      <c r="A779">
        <v>4</v>
      </c>
      <c r="B779" t="s">
        <v>630</v>
      </c>
      <c r="C779" t="s">
        <v>633</v>
      </c>
      <c r="D779" t="s">
        <v>631</v>
      </c>
      <c r="E779" t="s">
        <v>632</v>
      </c>
      <c r="F779" t="s">
        <v>635</v>
      </c>
      <c r="G779" t="s">
        <v>11041</v>
      </c>
      <c r="H779" t="s">
        <v>979</v>
      </c>
      <c r="I779" t="s">
        <v>980</v>
      </c>
      <c r="J779">
        <v>2</v>
      </c>
      <c r="L779" t="s">
        <v>981</v>
      </c>
      <c r="M779" t="s">
        <v>982</v>
      </c>
      <c r="N779" t="s">
        <v>983</v>
      </c>
      <c r="O779" t="s">
        <v>3312</v>
      </c>
      <c r="P779" t="s">
        <v>214</v>
      </c>
      <c r="Q779" t="s">
        <v>8650</v>
      </c>
      <c r="R779" t="s">
        <v>8637</v>
      </c>
      <c r="S779" t="s">
        <v>8643</v>
      </c>
      <c r="T779" t="b">
        <v>0</v>
      </c>
      <c r="U779" t="b">
        <v>0</v>
      </c>
      <c r="V779">
        <v>4</v>
      </c>
      <c r="W779">
        <v>50</v>
      </c>
      <c r="X779">
        <v>8</v>
      </c>
      <c r="AB779">
        <v>2</v>
      </c>
      <c r="AC779">
        <v>1</v>
      </c>
      <c r="AD779">
        <v>2</v>
      </c>
      <c r="AE779" t="s">
        <v>610</v>
      </c>
      <c r="AG779" t="s">
        <v>3310</v>
      </c>
      <c r="AH779" t="s">
        <v>3313</v>
      </c>
    </row>
    <row r="780" spans="1:34" x14ac:dyDescent="0.25">
      <c r="A780">
        <v>4</v>
      </c>
      <c r="B780" t="s">
        <v>630</v>
      </c>
      <c r="C780" t="s">
        <v>633</v>
      </c>
      <c r="D780" t="s">
        <v>631</v>
      </c>
      <c r="E780" t="s">
        <v>632</v>
      </c>
      <c r="F780" t="s">
        <v>635</v>
      </c>
      <c r="G780" t="s">
        <v>11041</v>
      </c>
      <c r="H780" t="s">
        <v>979</v>
      </c>
      <c r="I780" t="s">
        <v>980</v>
      </c>
      <c r="J780">
        <v>2</v>
      </c>
      <c r="L780" t="s">
        <v>981</v>
      </c>
      <c r="M780" t="s">
        <v>982</v>
      </c>
      <c r="N780" t="s">
        <v>983</v>
      </c>
      <c r="O780" t="s">
        <v>3314</v>
      </c>
      <c r="P780" t="s">
        <v>217</v>
      </c>
      <c r="Q780" t="s">
        <v>8650</v>
      </c>
      <c r="R780" t="s">
        <v>8637</v>
      </c>
      <c r="S780" t="s">
        <v>8645</v>
      </c>
      <c r="T780" t="b">
        <v>1</v>
      </c>
      <c r="U780" t="b">
        <v>0</v>
      </c>
      <c r="V780">
        <v>1</v>
      </c>
      <c r="W780">
        <v>10</v>
      </c>
      <c r="X780">
        <v>10</v>
      </c>
      <c r="AB780">
        <v>3</v>
      </c>
      <c r="AC780">
        <v>1</v>
      </c>
      <c r="AD780">
        <v>2</v>
      </c>
      <c r="AE780" t="s">
        <v>618</v>
      </c>
      <c r="AG780" t="s">
        <v>3315</v>
      </c>
      <c r="AH780" t="s">
        <v>3316</v>
      </c>
    </row>
    <row r="781" spans="1:34" x14ac:dyDescent="0.25">
      <c r="A781">
        <v>4</v>
      </c>
      <c r="B781" t="s">
        <v>630</v>
      </c>
      <c r="C781" t="s">
        <v>633</v>
      </c>
      <c r="D781" t="s">
        <v>631</v>
      </c>
      <c r="E781" t="s">
        <v>632</v>
      </c>
      <c r="F781" t="s">
        <v>635</v>
      </c>
      <c r="G781" t="s">
        <v>11041</v>
      </c>
      <c r="H781" t="s">
        <v>979</v>
      </c>
      <c r="I781" t="s">
        <v>980</v>
      </c>
      <c r="J781">
        <v>2</v>
      </c>
      <c r="L781" t="s">
        <v>981</v>
      </c>
      <c r="M781" t="s">
        <v>982</v>
      </c>
      <c r="N781" t="s">
        <v>983</v>
      </c>
      <c r="O781" t="s">
        <v>3317</v>
      </c>
      <c r="P781" t="s">
        <v>217</v>
      </c>
      <c r="Q781" t="s">
        <v>8650</v>
      </c>
      <c r="R781" t="s">
        <v>8637</v>
      </c>
      <c r="S781" t="s">
        <v>8645</v>
      </c>
      <c r="T781" t="b">
        <v>1</v>
      </c>
      <c r="U781" t="b">
        <v>0</v>
      </c>
      <c r="V781">
        <v>2</v>
      </c>
      <c r="W781">
        <v>12.5</v>
      </c>
      <c r="X781">
        <v>11</v>
      </c>
      <c r="AB781">
        <v>3</v>
      </c>
      <c r="AC781">
        <v>1</v>
      </c>
      <c r="AD781">
        <v>2</v>
      </c>
      <c r="AE781" t="s">
        <v>1745</v>
      </c>
      <c r="AG781" t="s">
        <v>3318</v>
      </c>
      <c r="AH781" t="s">
        <v>3319</v>
      </c>
    </row>
    <row r="782" spans="1:34" x14ac:dyDescent="0.25">
      <c r="A782">
        <v>4</v>
      </c>
      <c r="B782" t="s">
        <v>630</v>
      </c>
      <c r="C782" t="s">
        <v>633</v>
      </c>
      <c r="D782" t="s">
        <v>631</v>
      </c>
      <c r="E782" t="s">
        <v>632</v>
      </c>
      <c r="F782" t="s">
        <v>635</v>
      </c>
      <c r="G782" t="s">
        <v>11041</v>
      </c>
      <c r="H782" t="s">
        <v>979</v>
      </c>
      <c r="I782" t="s">
        <v>980</v>
      </c>
      <c r="J782">
        <v>2</v>
      </c>
      <c r="L782" t="s">
        <v>981</v>
      </c>
      <c r="M782" t="s">
        <v>982</v>
      </c>
      <c r="N782" t="s">
        <v>983</v>
      </c>
      <c r="O782" t="s">
        <v>3320</v>
      </c>
      <c r="P782" t="s">
        <v>217</v>
      </c>
      <c r="Q782" t="s">
        <v>8650</v>
      </c>
      <c r="R782" t="s">
        <v>8637</v>
      </c>
      <c r="S782" t="s">
        <v>8645</v>
      </c>
      <c r="T782" t="b">
        <v>1</v>
      </c>
      <c r="U782" t="b">
        <v>0</v>
      </c>
      <c r="V782">
        <v>3</v>
      </c>
      <c r="W782">
        <v>12.5</v>
      </c>
      <c r="X782">
        <v>10</v>
      </c>
      <c r="AB782">
        <v>3</v>
      </c>
      <c r="AC782">
        <v>1</v>
      </c>
      <c r="AD782">
        <v>2</v>
      </c>
      <c r="AE782" t="s">
        <v>1745</v>
      </c>
      <c r="AG782" t="s">
        <v>3321</v>
      </c>
      <c r="AH782" t="s">
        <v>3322</v>
      </c>
    </row>
    <row r="783" spans="1:34" x14ac:dyDescent="0.25">
      <c r="A783">
        <v>4</v>
      </c>
      <c r="B783" t="s">
        <v>630</v>
      </c>
      <c r="C783" t="s">
        <v>633</v>
      </c>
      <c r="D783" t="s">
        <v>631</v>
      </c>
      <c r="E783" t="s">
        <v>632</v>
      </c>
      <c r="F783" t="s">
        <v>635</v>
      </c>
      <c r="G783" t="s">
        <v>11041</v>
      </c>
      <c r="H783" t="s">
        <v>979</v>
      </c>
      <c r="I783" t="s">
        <v>980</v>
      </c>
      <c r="J783">
        <v>2</v>
      </c>
      <c r="L783" t="s">
        <v>981</v>
      </c>
      <c r="M783" t="s">
        <v>982</v>
      </c>
      <c r="N783" t="s">
        <v>983</v>
      </c>
      <c r="O783" t="s">
        <v>3323</v>
      </c>
      <c r="P783" t="s">
        <v>303</v>
      </c>
      <c r="Q783" t="s">
        <v>148</v>
      </c>
      <c r="R783" t="s">
        <v>8661</v>
      </c>
      <c r="S783" t="s">
        <v>8645</v>
      </c>
      <c r="T783" t="b">
        <v>0</v>
      </c>
      <c r="U783" t="b">
        <v>0</v>
      </c>
      <c r="V783">
        <v>1</v>
      </c>
      <c r="W783">
        <v>6</v>
      </c>
      <c r="X783">
        <v>15</v>
      </c>
      <c r="AB783">
        <v>2</v>
      </c>
      <c r="AC783">
        <v>1</v>
      </c>
      <c r="AD783">
        <v>2</v>
      </c>
      <c r="AE783" t="s">
        <v>618</v>
      </c>
      <c r="AG783" t="s">
        <v>2154</v>
      </c>
      <c r="AH783" t="s">
        <v>3324</v>
      </c>
    </row>
    <row r="784" spans="1:34" x14ac:dyDescent="0.25">
      <c r="A784">
        <v>4</v>
      </c>
      <c r="B784" t="s">
        <v>630</v>
      </c>
      <c r="C784" t="s">
        <v>633</v>
      </c>
      <c r="D784" t="s">
        <v>631</v>
      </c>
      <c r="E784" t="s">
        <v>632</v>
      </c>
      <c r="F784" t="s">
        <v>635</v>
      </c>
      <c r="G784" t="s">
        <v>11041</v>
      </c>
      <c r="H784" t="s">
        <v>979</v>
      </c>
      <c r="I784" t="s">
        <v>980</v>
      </c>
      <c r="J784">
        <v>2</v>
      </c>
      <c r="L784" t="s">
        <v>981</v>
      </c>
      <c r="M784" t="s">
        <v>982</v>
      </c>
      <c r="N784" t="s">
        <v>983</v>
      </c>
      <c r="O784" t="s">
        <v>3325</v>
      </c>
      <c r="P784" t="s">
        <v>303</v>
      </c>
      <c r="Q784" t="s">
        <v>148</v>
      </c>
      <c r="R784" t="s">
        <v>8661</v>
      </c>
      <c r="S784" t="s">
        <v>8645</v>
      </c>
      <c r="T784" t="b">
        <v>0</v>
      </c>
      <c r="U784" t="b">
        <v>0</v>
      </c>
      <c r="V784">
        <v>2</v>
      </c>
      <c r="W784">
        <v>10</v>
      </c>
      <c r="X784">
        <v>10</v>
      </c>
      <c r="AB784">
        <v>2</v>
      </c>
      <c r="AC784">
        <v>1</v>
      </c>
      <c r="AD784">
        <v>2</v>
      </c>
      <c r="AE784" t="s">
        <v>1745</v>
      </c>
      <c r="AG784" t="s">
        <v>3326</v>
      </c>
      <c r="AH784" t="s">
        <v>3327</v>
      </c>
    </row>
    <row r="785" spans="1:34" x14ac:dyDescent="0.25">
      <c r="A785">
        <v>4</v>
      </c>
      <c r="B785" t="s">
        <v>630</v>
      </c>
      <c r="C785" t="s">
        <v>633</v>
      </c>
      <c r="D785" t="s">
        <v>631</v>
      </c>
      <c r="E785" t="s">
        <v>632</v>
      </c>
      <c r="F785" t="s">
        <v>635</v>
      </c>
      <c r="G785" t="s">
        <v>11041</v>
      </c>
      <c r="H785" t="s">
        <v>979</v>
      </c>
      <c r="I785" t="s">
        <v>980</v>
      </c>
      <c r="J785">
        <v>2</v>
      </c>
      <c r="L785" t="s">
        <v>981</v>
      </c>
      <c r="M785" t="s">
        <v>982</v>
      </c>
      <c r="N785" t="s">
        <v>983</v>
      </c>
      <c r="O785" t="s">
        <v>3328</v>
      </c>
      <c r="P785" t="s">
        <v>303</v>
      </c>
      <c r="Q785" t="s">
        <v>148</v>
      </c>
      <c r="R785" t="s">
        <v>8661</v>
      </c>
      <c r="S785" t="s">
        <v>8645</v>
      </c>
      <c r="T785" t="b">
        <v>0</v>
      </c>
      <c r="U785" t="b">
        <v>0</v>
      </c>
      <c r="V785">
        <v>3</v>
      </c>
      <c r="W785">
        <v>10</v>
      </c>
      <c r="X785">
        <v>12</v>
      </c>
      <c r="AB785">
        <v>2</v>
      </c>
      <c r="AC785">
        <v>1</v>
      </c>
      <c r="AD785">
        <v>2</v>
      </c>
      <c r="AE785" t="s">
        <v>610</v>
      </c>
      <c r="AG785" t="s">
        <v>3329</v>
      </c>
      <c r="AH785" t="s">
        <v>3330</v>
      </c>
    </row>
    <row r="786" spans="1:34" x14ac:dyDescent="0.25">
      <c r="A786">
        <v>4</v>
      </c>
      <c r="B786" t="s">
        <v>630</v>
      </c>
      <c r="C786" t="s">
        <v>633</v>
      </c>
      <c r="D786" t="s">
        <v>631</v>
      </c>
      <c r="E786" t="s">
        <v>632</v>
      </c>
      <c r="F786" t="s">
        <v>635</v>
      </c>
      <c r="G786" t="s">
        <v>11041</v>
      </c>
      <c r="H786" t="s">
        <v>979</v>
      </c>
      <c r="I786" t="s">
        <v>980</v>
      </c>
      <c r="J786">
        <v>2</v>
      </c>
      <c r="L786" t="s">
        <v>981</v>
      </c>
      <c r="M786" t="s">
        <v>982</v>
      </c>
      <c r="N786" t="s">
        <v>983</v>
      </c>
      <c r="O786" t="s">
        <v>3331</v>
      </c>
      <c r="P786" t="s">
        <v>356</v>
      </c>
      <c r="Q786" t="s">
        <v>25</v>
      </c>
      <c r="R786" t="s">
        <v>25</v>
      </c>
      <c r="S786" t="s">
        <v>357</v>
      </c>
      <c r="T786" t="b">
        <v>0</v>
      </c>
      <c r="U786" t="b">
        <v>1</v>
      </c>
      <c r="V786">
        <v>2</v>
      </c>
      <c r="Y786">
        <v>460</v>
      </c>
      <c r="Z786">
        <v>1.48</v>
      </c>
      <c r="AA786" t="s">
        <v>2238</v>
      </c>
      <c r="AG786" t="s">
        <v>3332</v>
      </c>
      <c r="AH786" t="s">
        <v>3333</v>
      </c>
    </row>
    <row r="787" spans="1:34" x14ac:dyDescent="0.25">
      <c r="A787">
        <v>4</v>
      </c>
      <c r="B787" t="s">
        <v>630</v>
      </c>
      <c r="C787" t="s">
        <v>633</v>
      </c>
      <c r="D787" t="s">
        <v>631</v>
      </c>
      <c r="E787" t="s">
        <v>632</v>
      </c>
      <c r="F787" t="s">
        <v>635</v>
      </c>
      <c r="G787" t="s">
        <v>11041</v>
      </c>
      <c r="H787" t="s">
        <v>979</v>
      </c>
      <c r="I787" t="s">
        <v>980</v>
      </c>
      <c r="J787">
        <v>2</v>
      </c>
      <c r="L787" t="s">
        <v>981</v>
      </c>
      <c r="M787" t="s">
        <v>982</v>
      </c>
      <c r="N787" t="s">
        <v>983</v>
      </c>
      <c r="O787" t="s">
        <v>3334</v>
      </c>
      <c r="P787" t="s">
        <v>154</v>
      </c>
      <c r="Q787" t="s">
        <v>148</v>
      </c>
      <c r="R787" t="s">
        <v>8659</v>
      </c>
      <c r="S787" t="s">
        <v>8664</v>
      </c>
      <c r="T787" t="b">
        <v>0</v>
      </c>
      <c r="U787" t="b">
        <v>0</v>
      </c>
      <c r="V787">
        <v>4</v>
      </c>
      <c r="W787">
        <v>125</v>
      </c>
      <c r="X787">
        <v>7</v>
      </c>
      <c r="AH787" t="s">
        <v>983</v>
      </c>
    </row>
    <row r="788" spans="1:34" x14ac:dyDescent="0.25">
      <c r="A788">
        <v>4</v>
      </c>
      <c r="B788" t="s">
        <v>630</v>
      </c>
      <c r="C788" t="s">
        <v>633</v>
      </c>
      <c r="D788" t="s">
        <v>631</v>
      </c>
      <c r="E788" t="s">
        <v>632</v>
      </c>
      <c r="F788" t="s">
        <v>635</v>
      </c>
      <c r="G788" t="s">
        <v>11041</v>
      </c>
      <c r="H788" t="s">
        <v>984</v>
      </c>
      <c r="I788" t="s">
        <v>985</v>
      </c>
      <c r="J788">
        <v>3</v>
      </c>
      <c r="L788" t="s">
        <v>986</v>
      </c>
      <c r="M788" t="s">
        <v>987</v>
      </c>
      <c r="N788" t="s">
        <v>988</v>
      </c>
      <c r="O788" t="s">
        <v>3335</v>
      </c>
      <c r="P788" t="s">
        <v>356</v>
      </c>
      <c r="Q788" t="s">
        <v>25</v>
      </c>
      <c r="R788" t="s">
        <v>25</v>
      </c>
      <c r="S788" t="s">
        <v>357</v>
      </c>
      <c r="T788" t="b">
        <v>0</v>
      </c>
      <c r="U788" t="b">
        <v>1</v>
      </c>
      <c r="V788">
        <v>1</v>
      </c>
      <c r="Y788">
        <v>300</v>
      </c>
      <c r="Z788">
        <v>0.75</v>
      </c>
      <c r="AA788" t="s">
        <v>2238</v>
      </c>
      <c r="AG788" t="s">
        <v>3336</v>
      </c>
      <c r="AH788" t="s">
        <v>987</v>
      </c>
    </row>
    <row r="789" spans="1:34" x14ac:dyDescent="0.25">
      <c r="A789">
        <v>4</v>
      </c>
      <c r="B789" t="s">
        <v>630</v>
      </c>
      <c r="C789" t="s">
        <v>633</v>
      </c>
      <c r="D789" t="s">
        <v>631</v>
      </c>
      <c r="E789" t="s">
        <v>632</v>
      </c>
      <c r="F789" t="s">
        <v>635</v>
      </c>
      <c r="G789" t="s">
        <v>11041</v>
      </c>
      <c r="H789" t="s">
        <v>984</v>
      </c>
      <c r="I789" t="s">
        <v>985</v>
      </c>
      <c r="J789">
        <v>3</v>
      </c>
      <c r="L789" t="s">
        <v>986</v>
      </c>
      <c r="M789" t="s">
        <v>987</v>
      </c>
      <c r="N789" t="s">
        <v>988</v>
      </c>
      <c r="O789" t="s">
        <v>3337</v>
      </c>
      <c r="P789" t="s">
        <v>41</v>
      </c>
      <c r="Q789" t="s">
        <v>25</v>
      </c>
      <c r="R789" t="s">
        <v>25</v>
      </c>
      <c r="S789" t="s">
        <v>26</v>
      </c>
      <c r="T789" t="b">
        <v>0</v>
      </c>
      <c r="U789" t="b">
        <v>0</v>
      </c>
      <c r="V789">
        <v>1</v>
      </c>
      <c r="W789">
        <v>70</v>
      </c>
      <c r="X789">
        <v>10</v>
      </c>
      <c r="AB789">
        <v>2</v>
      </c>
      <c r="AC789">
        <v>1</v>
      </c>
      <c r="AD789">
        <v>2</v>
      </c>
      <c r="AE789" t="s">
        <v>618</v>
      </c>
      <c r="AG789" t="s">
        <v>3338</v>
      </c>
      <c r="AH789" t="s">
        <v>3339</v>
      </c>
    </row>
    <row r="790" spans="1:34" x14ac:dyDescent="0.25">
      <c r="A790">
        <v>4</v>
      </c>
      <c r="B790" t="s">
        <v>630</v>
      </c>
      <c r="C790" t="s">
        <v>633</v>
      </c>
      <c r="D790" t="s">
        <v>631</v>
      </c>
      <c r="E790" t="s">
        <v>632</v>
      </c>
      <c r="F790" t="s">
        <v>635</v>
      </c>
      <c r="G790" t="s">
        <v>11041</v>
      </c>
      <c r="H790" t="s">
        <v>984</v>
      </c>
      <c r="I790" t="s">
        <v>985</v>
      </c>
      <c r="J790">
        <v>3</v>
      </c>
      <c r="L790" t="s">
        <v>986</v>
      </c>
      <c r="M790" t="s">
        <v>987</v>
      </c>
      <c r="N790" t="s">
        <v>988</v>
      </c>
      <c r="O790" t="s">
        <v>3340</v>
      </c>
      <c r="P790" t="s">
        <v>41</v>
      </c>
      <c r="Q790" t="s">
        <v>25</v>
      </c>
      <c r="R790" t="s">
        <v>25</v>
      </c>
      <c r="S790" t="s">
        <v>26</v>
      </c>
      <c r="T790" t="b">
        <v>0</v>
      </c>
      <c r="U790" t="b">
        <v>0</v>
      </c>
      <c r="V790">
        <v>2</v>
      </c>
      <c r="W790">
        <v>75</v>
      </c>
      <c r="X790">
        <v>9</v>
      </c>
      <c r="AB790">
        <v>2</v>
      </c>
      <c r="AC790">
        <v>1</v>
      </c>
      <c r="AD790">
        <v>1</v>
      </c>
      <c r="AE790" t="s">
        <v>610</v>
      </c>
      <c r="AG790" t="s">
        <v>3341</v>
      </c>
      <c r="AH790" t="s">
        <v>3342</v>
      </c>
    </row>
    <row r="791" spans="1:34" x14ac:dyDescent="0.25">
      <c r="A791">
        <v>4</v>
      </c>
      <c r="B791" t="s">
        <v>630</v>
      </c>
      <c r="C791" t="s">
        <v>633</v>
      </c>
      <c r="D791" t="s">
        <v>631</v>
      </c>
      <c r="E791" t="s">
        <v>632</v>
      </c>
      <c r="F791" t="s">
        <v>635</v>
      </c>
      <c r="G791" t="s">
        <v>11041</v>
      </c>
      <c r="H791" t="s">
        <v>984</v>
      </c>
      <c r="I791" t="s">
        <v>985</v>
      </c>
      <c r="J791">
        <v>3</v>
      </c>
      <c r="L791" t="s">
        <v>986</v>
      </c>
      <c r="M791" t="s">
        <v>987</v>
      </c>
      <c r="N791" t="s">
        <v>988</v>
      </c>
      <c r="O791" t="s">
        <v>3343</v>
      </c>
      <c r="P791" t="s">
        <v>41</v>
      </c>
      <c r="Q791" t="s">
        <v>25</v>
      </c>
      <c r="R791" t="s">
        <v>25</v>
      </c>
      <c r="S791" t="s">
        <v>26</v>
      </c>
      <c r="T791" t="b">
        <v>0</v>
      </c>
      <c r="U791" t="b">
        <v>0</v>
      </c>
      <c r="V791">
        <v>3</v>
      </c>
      <c r="W791">
        <v>75</v>
      </c>
      <c r="X791">
        <v>8</v>
      </c>
      <c r="AB791">
        <v>2</v>
      </c>
      <c r="AC791">
        <v>1</v>
      </c>
      <c r="AD791">
        <v>1</v>
      </c>
      <c r="AE791" t="s">
        <v>610</v>
      </c>
      <c r="AG791" t="s">
        <v>3341</v>
      </c>
      <c r="AH791" t="s">
        <v>3344</v>
      </c>
    </row>
    <row r="792" spans="1:34" x14ac:dyDescent="0.25">
      <c r="A792">
        <v>4</v>
      </c>
      <c r="B792" t="s">
        <v>630</v>
      </c>
      <c r="C792" t="s">
        <v>633</v>
      </c>
      <c r="D792" t="s">
        <v>631</v>
      </c>
      <c r="E792" t="s">
        <v>632</v>
      </c>
      <c r="F792" t="s">
        <v>635</v>
      </c>
      <c r="G792" t="s">
        <v>11041</v>
      </c>
      <c r="H792" t="s">
        <v>984</v>
      </c>
      <c r="I792" t="s">
        <v>985</v>
      </c>
      <c r="J792">
        <v>3</v>
      </c>
      <c r="L792" t="s">
        <v>986</v>
      </c>
      <c r="M792" t="s">
        <v>987</v>
      </c>
      <c r="N792" t="s">
        <v>988</v>
      </c>
      <c r="O792" t="s">
        <v>3345</v>
      </c>
      <c r="P792" t="s">
        <v>41</v>
      </c>
      <c r="Q792" t="s">
        <v>25</v>
      </c>
      <c r="R792" t="s">
        <v>25</v>
      </c>
      <c r="S792" t="s">
        <v>26</v>
      </c>
      <c r="T792" t="b">
        <v>0</v>
      </c>
      <c r="U792" t="b">
        <v>0</v>
      </c>
      <c r="V792">
        <v>4</v>
      </c>
      <c r="W792">
        <v>75</v>
      </c>
      <c r="X792">
        <v>6</v>
      </c>
      <c r="AB792">
        <v>2</v>
      </c>
      <c r="AC792">
        <v>1</v>
      </c>
      <c r="AD792">
        <v>1</v>
      </c>
      <c r="AE792" t="s">
        <v>1888</v>
      </c>
      <c r="AG792" t="s">
        <v>3346</v>
      </c>
      <c r="AH792" t="s">
        <v>3347</v>
      </c>
    </row>
    <row r="793" spans="1:34" x14ac:dyDescent="0.25">
      <c r="A793">
        <v>4</v>
      </c>
      <c r="B793" t="s">
        <v>630</v>
      </c>
      <c r="C793" t="s">
        <v>633</v>
      </c>
      <c r="D793" t="s">
        <v>631</v>
      </c>
      <c r="E793" t="s">
        <v>632</v>
      </c>
      <c r="F793" t="s">
        <v>635</v>
      </c>
      <c r="G793" t="s">
        <v>11041</v>
      </c>
      <c r="H793" t="s">
        <v>984</v>
      </c>
      <c r="I793" t="s">
        <v>985</v>
      </c>
      <c r="J793">
        <v>3</v>
      </c>
      <c r="L793" t="s">
        <v>986</v>
      </c>
      <c r="M793" t="s">
        <v>987</v>
      </c>
      <c r="N793" t="s">
        <v>988</v>
      </c>
      <c r="O793" t="s">
        <v>3348</v>
      </c>
      <c r="P793" t="s">
        <v>45</v>
      </c>
      <c r="Q793" t="s">
        <v>25</v>
      </c>
      <c r="R793" t="s">
        <v>25</v>
      </c>
      <c r="S793" t="s">
        <v>26</v>
      </c>
      <c r="T793" t="b">
        <v>1</v>
      </c>
      <c r="U793" t="b">
        <v>0</v>
      </c>
      <c r="V793">
        <v>1</v>
      </c>
      <c r="W793">
        <v>145</v>
      </c>
      <c r="X793">
        <v>10</v>
      </c>
      <c r="AB793">
        <v>2</v>
      </c>
      <c r="AC793">
        <v>1</v>
      </c>
      <c r="AD793">
        <v>2</v>
      </c>
      <c r="AE793" t="s">
        <v>1745</v>
      </c>
      <c r="AG793" t="s">
        <v>3349</v>
      </c>
      <c r="AH793" t="s">
        <v>3350</v>
      </c>
    </row>
    <row r="794" spans="1:34" x14ac:dyDescent="0.25">
      <c r="A794">
        <v>4</v>
      </c>
      <c r="B794" t="s">
        <v>630</v>
      </c>
      <c r="C794" t="s">
        <v>633</v>
      </c>
      <c r="D794" t="s">
        <v>631</v>
      </c>
      <c r="E794" t="s">
        <v>632</v>
      </c>
      <c r="F794" t="s">
        <v>635</v>
      </c>
      <c r="G794" t="s">
        <v>11041</v>
      </c>
      <c r="H794" t="s">
        <v>984</v>
      </c>
      <c r="I794" t="s">
        <v>985</v>
      </c>
      <c r="J794">
        <v>3</v>
      </c>
      <c r="L794" t="s">
        <v>986</v>
      </c>
      <c r="M794" t="s">
        <v>987</v>
      </c>
      <c r="N794" t="s">
        <v>988</v>
      </c>
      <c r="O794" t="s">
        <v>3351</v>
      </c>
      <c r="P794" t="s">
        <v>45</v>
      </c>
      <c r="Q794" t="s">
        <v>25</v>
      </c>
      <c r="R794" t="s">
        <v>25</v>
      </c>
      <c r="S794" t="s">
        <v>26</v>
      </c>
      <c r="T794" t="b">
        <v>1</v>
      </c>
      <c r="U794" t="b">
        <v>0</v>
      </c>
      <c r="V794">
        <v>2</v>
      </c>
      <c r="W794">
        <v>150</v>
      </c>
      <c r="X794">
        <v>10</v>
      </c>
      <c r="AB794">
        <v>2</v>
      </c>
      <c r="AC794">
        <v>1</v>
      </c>
      <c r="AD794">
        <v>2</v>
      </c>
      <c r="AE794" t="s">
        <v>1745</v>
      </c>
      <c r="AG794" t="s">
        <v>3349</v>
      </c>
      <c r="AH794" t="s">
        <v>3352</v>
      </c>
    </row>
    <row r="795" spans="1:34" x14ac:dyDescent="0.25">
      <c r="A795">
        <v>4</v>
      </c>
      <c r="B795" t="s">
        <v>630</v>
      </c>
      <c r="C795" t="s">
        <v>633</v>
      </c>
      <c r="D795" t="s">
        <v>631</v>
      </c>
      <c r="E795" t="s">
        <v>632</v>
      </c>
      <c r="F795" t="s">
        <v>635</v>
      </c>
      <c r="G795" t="s">
        <v>11041</v>
      </c>
      <c r="H795" t="s">
        <v>984</v>
      </c>
      <c r="I795" t="s">
        <v>985</v>
      </c>
      <c r="J795">
        <v>3</v>
      </c>
      <c r="L795" t="s">
        <v>986</v>
      </c>
      <c r="M795" t="s">
        <v>987</v>
      </c>
      <c r="N795" t="s">
        <v>988</v>
      </c>
      <c r="O795" t="s">
        <v>3353</v>
      </c>
      <c r="P795" t="s">
        <v>45</v>
      </c>
      <c r="Q795" t="s">
        <v>25</v>
      </c>
      <c r="R795" t="s">
        <v>25</v>
      </c>
      <c r="S795" t="s">
        <v>26</v>
      </c>
      <c r="T795" t="b">
        <v>1</v>
      </c>
      <c r="U795" t="b">
        <v>0</v>
      </c>
      <c r="V795">
        <v>3</v>
      </c>
      <c r="W795">
        <v>155</v>
      </c>
      <c r="X795">
        <v>8</v>
      </c>
      <c r="AB795">
        <v>2</v>
      </c>
      <c r="AC795">
        <v>1</v>
      </c>
      <c r="AD795">
        <v>2</v>
      </c>
      <c r="AE795" t="s">
        <v>1888</v>
      </c>
      <c r="AG795" t="s">
        <v>3354</v>
      </c>
      <c r="AH795" t="s">
        <v>3355</v>
      </c>
    </row>
    <row r="796" spans="1:34" x14ac:dyDescent="0.25">
      <c r="A796">
        <v>4</v>
      </c>
      <c r="B796" t="s">
        <v>630</v>
      </c>
      <c r="C796" t="s">
        <v>633</v>
      </c>
      <c r="D796" t="s">
        <v>631</v>
      </c>
      <c r="E796" t="s">
        <v>632</v>
      </c>
      <c r="F796" t="s">
        <v>635</v>
      </c>
      <c r="G796" t="s">
        <v>11041</v>
      </c>
      <c r="H796" t="s">
        <v>984</v>
      </c>
      <c r="I796" t="s">
        <v>985</v>
      </c>
      <c r="J796">
        <v>3</v>
      </c>
      <c r="L796" t="s">
        <v>986</v>
      </c>
      <c r="M796" t="s">
        <v>987</v>
      </c>
      <c r="N796" t="s">
        <v>988</v>
      </c>
      <c r="O796" t="s">
        <v>3356</v>
      </c>
      <c r="P796" t="s">
        <v>66</v>
      </c>
      <c r="Q796" t="s">
        <v>25</v>
      </c>
      <c r="R796" t="s">
        <v>25</v>
      </c>
      <c r="S796" t="s">
        <v>8645</v>
      </c>
      <c r="T796" t="b">
        <v>0</v>
      </c>
      <c r="U796" t="b">
        <v>0</v>
      </c>
      <c r="V796">
        <v>1</v>
      </c>
      <c r="W796">
        <v>120</v>
      </c>
      <c r="X796">
        <v>10</v>
      </c>
      <c r="AB796">
        <v>3</v>
      </c>
      <c r="AC796">
        <v>2</v>
      </c>
      <c r="AD796">
        <v>2</v>
      </c>
      <c r="AE796" t="s">
        <v>618</v>
      </c>
      <c r="AG796" t="s">
        <v>3357</v>
      </c>
      <c r="AH796" t="s">
        <v>3358</v>
      </c>
    </row>
    <row r="797" spans="1:34" x14ac:dyDescent="0.25">
      <c r="A797">
        <v>4</v>
      </c>
      <c r="B797" t="s">
        <v>630</v>
      </c>
      <c r="C797" t="s">
        <v>633</v>
      </c>
      <c r="D797" t="s">
        <v>631</v>
      </c>
      <c r="E797" t="s">
        <v>632</v>
      </c>
      <c r="F797" t="s">
        <v>635</v>
      </c>
      <c r="G797" t="s">
        <v>11041</v>
      </c>
      <c r="H797" t="s">
        <v>984</v>
      </c>
      <c r="I797" t="s">
        <v>985</v>
      </c>
      <c r="J797">
        <v>3</v>
      </c>
      <c r="L797" t="s">
        <v>986</v>
      </c>
      <c r="M797" t="s">
        <v>987</v>
      </c>
      <c r="N797" t="s">
        <v>988</v>
      </c>
      <c r="O797" t="s">
        <v>3359</v>
      </c>
      <c r="P797" t="s">
        <v>66</v>
      </c>
      <c r="Q797" t="s">
        <v>25</v>
      </c>
      <c r="R797" t="s">
        <v>25</v>
      </c>
      <c r="S797" t="s">
        <v>8645</v>
      </c>
      <c r="T797" t="b">
        <v>0</v>
      </c>
      <c r="U797" t="b">
        <v>0</v>
      </c>
      <c r="V797">
        <v>2</v>
      </c>
      <c r="W797">
        <v>130</v>
      </c>
      <c r="X797">
        <v>10</v>
      </c>
      <c r="AB797">
        <v>3</v>
      </c>
      <c r="AC797">
        <v>2</v>
      </c>
      <c r="AD797">
        <v>2</v>
      </c>
      <c r="AE797" t="s">
        <v>1745</v>
      </c>
      <c r="AG797" t="s">
        <v>3360</v>
      </c>
      <c r="AH797" t="s">
        <v>3361</v>
      </c>
    </row>
    <row r="798" spans="1:34" x14ac:dyDescent="0.25">
      <c r="A798">
        <v>4</v>
      </c>
      <c r="B798" t="s">
        <v>630</v>
      </c>
      <c r="C798" t="s">
        <v>633</v>
      </c>
      <c r="D798" t="s">
        <v>631</v>
      </c>
      <c r="E798" t="s">
        <v>632</v>
      </c>
      <c r="F798" t="s">
        <v>635</v>
      </c>
      <c r="G798" t="s">
        <v>11041</v>
      </c>
      <c r="H798" t="s">
        <v>984</v>
      </c>
      <c r="I798" t="s">
        <v>985</v>
      </c>
      <c r="J798">
        <v>3</v>
      </c>
      <c r="L798" t="s">
        <v>986</v>
      </c>
      <c r="M798" t="s">
        <v>987</v>
      </c>
      <c r="N798" t="s">
        <v>988</v>
      </c>
      <c r="O798" t="s">
        <v>3362</v>
      </c>
      <c r="P798" t="s">
        <v>66</v>
      </c>
      <c r="Q798" t="s">
        <v>25</v>
      </c>
      <c r="R798" t="s">
        <v>25</v>
      </c>
      <c r="S798" t="s">
        <v>8645</v>
      </c>
      <c r="T798" t="b">
        <v>0</v>
      </c>
      <c r="U798" t="b">
        <v>0</v>
      </c>
      <c r="V798">
        <v>3</v>
      </c>
      <c r="W798">
        <v>140</v>
      </c>
      <c r="X798">
        <v>9</v>
      </c>
      <c r="AB798">
        <v>3</v>
      </c>
      <c r="AC798">
        <v>2</v>
      </c>
      <c r="AD798">
        <v>1</v>
      </c>
      <c r="AE798" t="s">
        <v>1745</v>
      </c>
      <c r="AG798" t="s">
        <v>3363</v>
      </c>
      <c r="AH798" t="s">
        <v>3364</v>
      </c>
    </row>
    <row r="799" spans="1:34" x14ac:dyDescent="0.25">
      <c r="A799">
        <v>4</v>
      </c>
      <c r="B799" t="s">
        <v>630</v>
      </c>
      <c r="C799" t="s">
        <v>633</v>
      </c>
      <c r="D799" t="s">
        <v>631</v>
      </c>
      <c r="E799" t="s">
        <v>632</v>
      </c>
      <c r="F799" t="s">
        <v>635</v>
      </c>
      <c r="G799" t="s">
        <v>11041</v>
      </c>
      <c r="H799" t="s">
        <v>984</v>
      </c>
      <c r="I799" t="s">
        <v>985</v>
      </c>
      <c r="J799">
        <v>3</v>
      </c>
      <c r="L799" t="s">
        <v>986</v>
      </c>
      <c r="M799" t="s">
        <v>987</v>
      </c>
      <c r="N799" t="s">
        <v>988</v>
      </c>
      <c r="O799" t="s">
        <v>3365</v>
      </c>
      <c r="P799" t="s">
        <v>84</v>
      </c>
      <c r="Q799" t="s">
        <v>25</v>
      </c>
      <c r="R799" t="s">
        <v>25</v>
      </c>
      <c r="S799" t="s">
        <v>8645</v>
      </c>
      <c r="T799" t="b">
        <v>0</v>
      </c>
      <c r="U799" t="b">
        <v>0</v>
      </c>
      <c r="V799">
        <v>1</v>
      </c>
      <c r="W799">
        <v>5</v>
      </c>
      <c r="X799">
        <v>15</v>
      </c>
      <c r="AB799">
        <v>2</v>
      </c>
      <c r="AC799">
        <v>2</v>
      </c>
      <c r="AD799">
        <v>2</v>
      </c>
      <c r="AE799" t="s">
        <v>618</v>
      </c>
      <c r="AG799" t="s">
        <v>3366</v>
      </c>
      <c r="AH799" t="s">
        <v>3367</v>
      </c>
    </row>
    <row r="800" spans="1:34" x14ac:dyDescent="0.25">
      <c r="A800">
        <v>4</v>
      </c>
      <c r="B800" t="s">
        <v>630</v>
      </c>
      <c r="C800" t="s">
        <v>633</v>
      </c>
      <c r="D800" t="s">
        <v>631</v>
      </c>
      <c r="E800" t="s">
        <v>632</v>
      </c>
      <c r="F800" t="s">
        <v>635</v>
      </c>
      <c r="G800" t="s">
        <v>11041</v>
      </c>
      <c r="H800" t="s">
        <v>984</v>
      </c>
      <c r="I800" t="s">
        <v>985</v>
      </c>
      <c r="J800">
        <v>3</v>
      </c>
      <c r="L800" t="s">
        <v>986</v>
      </c>
      <c r="M800" t="s">
        <v>987</v>
      </c>
      <c r="N800" t="s">
        <v>988</v>
      </c>
      <c r="O800" t="s">
        <v>3368</v>
      </c>
      <c r="P800" t="s">
        <v>84</v>
      </c>
      <c r="Q800" t="s">
        <v>25</v>
      </c>
      <c r="R800" t="s">
        <v>25</v>
      </c>
      <c r="S800" t="s">
        <v>8645</v>
      </c>
      <c r="T800" t="b">
        <v>0</v>
      </c>
      <c r="U800" t="b">
        <v>0</v>
      </c>
      <c r="V800">
        <v>2</v>
      </c>
      <c r="W800">
        <v>5</v>
      </c>
      <c r="X800">
        <v>15</v>
      </c>
      <c r="AB800">
        <v>2</v>
      </c>
      <c r="AC800">
        <v>2</v>
      </c>
      <c r="AD800">
        <v>2</v>
      </c>
      <c r="AE800" t="s">
        <v>618</v>
      </c>
      <c r="AG800" t="s">
        <v>3369</v>
      </c>
      <c r="AH800" t="s">
        <v>3370</v>
      </c>
    </row>
    <row r="801" spans="1:34" x14ac:dyDescent="0.25">
      <c r="A801">
        <v>4</v>
      </c>
      <c r="B801" t="s">
        <v>630</v>
      </c>
      <c r="C801" t="s">
        <v>633</v>
      </c>
      <c r="D801" t="s">
        <v>631</v>
      </c>
      <c r="E801" t="s">
        <v>632</v>
      </c>
      <c r="F801" t="s">
        <v>635</v>
      </c>
      <c r="G801" t="s">
        <v>11041</v>
      </c>
      <c r="H801" t="s">
        <v>984</v>
      </c>
      <c r="I801" t="s">
        <v>985</v>
      </c>
      <c r="J801">
        <v>3</v>
      </c>
      <c r="L801" t="s">
        <v>986</v>
      </c>
      <c r="M801" t="s">
        <v>987</v>
      </c>
      <c r="N801" t="s">
        <v>988</v>
      </c>
      <c r="O801" t="s">
        <v>3371</v>
      </c>
      <c r="P801" t="s">
        <v>84</v>
      </c>
      <c r="Q801" t="s">
        <v>25</v>
      </c>
      <c r="R801" t="s">
        <v>25</v>
      </c>
      <c r="S801" t="s">
        <v>8645</v>
      </c>
      <c r="T801" t="b">
        <v>0</v>
      </c>
      <c r="U801" t="b">
        <v>0</v>
      </c>
      <c r="V801">
        <v>3</v>
      </c>
      <c r="W801">
        <v>5</v>
      </c>
      <c r="X801">
        <v>15</v>
      </c>
      <c r="AB801">
        <v>2</v>
      </c>
      <c r="AC801">
        <v>2</v>
      </c>
      <c r="AD801">
        <v>2</v>
      </c>
      <c r="AE801" t="s">
        <v>618</v>
      </c>
      <c r="AG801" t="s">
        <v>3369</v>
      </c>
      <c r="AH801" t="s">
        <v>3372</v>
      </c>
    </row>
    <row r="802" spans="1:34" x14ac:dyDescent="0.25">
      <c r="A802">
        <v>4</v>
      </c>
      <c r="B802" t="s">
        <v>630</v>
      </c>
      <c r="C802" t="s">
        <v>633</v>
      </c>
      <c r="D802" t="s">
        <v>631</v>
      </c>
      <c r="E802" t="s">
        <v>632</v>
      </c>
      <c r="F802" t="s">
        <v>635</v>
      </c>
      <c r="G802" t="s">
        <v>11041</v>
      </c>
      <c r="H802" t="s">
        <v>984</v>
      </c>
      <c r="I802" t="s">
        <v>985</v>
      </c>
      <c r="J802">
        <v>3</v>
      </c>
      <c r="L802" t="s">
        <v>986</v>
      </c>
      <c r="M802" t="s">
        <v>987</v>
      </c>
      <c r="N802" t="s">
        <v>988</v>
      </c>
      <c r="O802" t="s">
        <v>3373</v>
      </c>
      <c r="P802" t="s">
        <v>15</v>
      </c>
      <c r="Q802" t="s">
        <v>2</v>
      </c>
      <c r="R802" t="s">
        <v>2</v>
      </c>
      <c r="S802" t="s">
        <v>8646</v>
      </c>
      <c r="T802" t="b">
        <v>1</v>
      </c>
      <c r="U802" t="b">
        <v>1</v>
      </c>
      <c r="V802">
        <v>1</v>
      </c>
      <c r="W802">
        <v>65</v>
      </c>
      <c r="Y802">
        <v>60</v>
      </c>
      <c r="AG802" t="s">
        <v>3374</v>
      </c>
      <c r="AH802" t="s">
        <v>3375</v>
      </c>
    </row>
    <row r="803" spans="1:34" x14ac:dyDescent="0.25">
      <c r="A803">
        <v>4</v>
      </c>
      <c r="B803" t="s">
        <v>630</v>
      </c>
      <c r="C803" t="s">
        <v>633</v>
      </c>
      <c r="D803" t="s">
        <v>631</v>
      </c>
      <c r="E803" t="s">
        <v>632</v>
      </c>
      <c r="F803" t="s">
        <v>635</v>
      </c>
      <c r="G803" t="s">
        <v>11041</v>
      </c>
      <c r="H803" t="s">
        <v>984</v>
      </c>
      <c r="I803" t="s">
        <v>985</v>
      </c>
      <c r="J803">
        <v>3</v>
      </c>
      <c r="L803" t="s">
        <v>986</v>
      </c>
      <c r="M803" t="s">
        <v>987</v>
      </c>
      <c r="N803" t="s">
        <v>988</v>
      </c>
      <c r="O803" t="s">
        <v>3376</v>
      </c>
      <c r="P803" t="s">
        <v>15</v>
      </c>
      <c r="Q803" t="s">
        <v>2</v>
      </c>
      <c r="R803" t="s">
        <v>2</v>
      </c>
      <c r="S803" t="s">
        <v>8646</v>
      </c>
      <c r="T803" t="b">
        <v>1</v>
      </c>
      <c r="U803" t="b">
        <v>1</v>
      </c>
      <c r="V803">
        <v>2</v>
      </c>
      <c r="W803">
        <v>65</v>
      </c>
      <c r="Y803">
        <v>60</v>
      </c>
      <c r="AG803" t="s">
        <v>3377</v>
      </c>
      <c r="AH803" t="s">
        <v>3378</v>
      </c>
    </row>
    <row r="804" spans="1:34" x14ac:dyDescent="0.25">
      <c r="A804">
        <v>4</v>
      </c>
      <c r="B804" t="s">
        <v>630</v>
      </c>
      <c r="C804" t="s">
        <v>633</v>
      </c>
      <c r="D804" t="s">
        <v>631</v>
      </c>
      <c r="E804" t="s">
        <v>632</v>
      </c>
      <c r="F804" t="s">
        <v>635</v>
      </c>
      <c r="G804" t="s">
        <v>11041</v>
      </c>
      <c r="H804" t="s">
        <v>984</v>
      </c>
      <c r="I804" t="s">
        <v>985</v>
      </c>
      <c r="J804">
        <v>3</v>
      </c>
      <c r="L804" t="s">
        <v>986</v>
      </c>
      <c r="M804" t="s">
        <v>987</v>
      </c>
      <c r="N804" t="s">
        <v>988</v>
      </c>
      <c r="O804" t="s">
        <v>3379</v>
      </c>
      <c r="P804" t="s">
        <v>8734</v>
      </c>
      <c r="Q804" t="s">
        <v>8644</v>
      </c>
      <c r="R804" t="s">
        <v>8488</v>
      </c>
      <c r="S804" t="s">
        <v>8643</v>
      </c>
      <c r="T804" t="b">
        <v>0</v>
      </c>
      <c r="U804" t="b">
        <v>0</v>
      </c>
      <c r="V804">
        <v>1</v>
      </c>
      <c r="W804">
        <v>25</v>
      </c>
      <c r="X804">
        <v>10</v>
      </c>
      <c r="AB804">
        <v>3</v>
      </c>
      <c r="AC804">
        <v>1</v>
      </c>
      <c r="AD804">
        <v>2</v>
      </c>
      <c r="AE804" t="s">
        <v>618</v>
      </c>
      <c r="AG804" t="s">
        <v>3380</v>
      </c>
      <c r="AH804" t="s">
        <v>3381</v>
      </c>
    </row>
    <row r="805" spans="1:34" x14ac:dyDescent="0.25">
      <c r="A805">
        <v>4</v>
      </c>
      <c r="B805" t="s">
        <v>630</v>
      </c>
      <c r="C805" t="s">
        <v>633</v>
      </c>
      <c r="D805" t="s">
        <v>631</v>
      </c>
      <c r="E805" t="s">
        <v>632</v>
      </c>
      <c r="F805" t="s">
        <v>635</v>
      </c>
      <c r="G805" t="s">
        <v>11041</v>
      </c>
      <c r="H805" t="s">
        <v>984</v>
      </c>
      <c r="I805" t="s">
        <v>985</v>
      </c>
      <c r="J805">
        <v>3</v>
      </c>
      <c r="L805" t="s">
        <v>986</v>
      </c>
      <c r="M805" t="s">
        <v>987</v>
      </c>
      <c r="N805" t="s">
        <v>988</v>
      </c>
      <c r="O805" t="s">
        <v>3382</v>
      </c>
      <c r="P805" t="s">
        <v>8734</v>
      </c>
      <c r="Q805" t="s">
        <v>8644</v>
      </c>
      <c r="R805" t="s">
        <v>8488</v>
      </c>
      <c r="S805" t="s">
        <v>8643</v>
      </c>
      <c r="T805" t="b">
        <v>0</v>
      </c>
      <c r="U805" t="b">
        <v>0</v>
      </c>
      <c r="V805">
        <v>2</v>
      </c>
      <c r="W805">
        <v>25</v>
      </c>
      <c r="X805">
        <v>7</v>
      </c>
      <c r="AB805">
        <v>3</v>
      </c>
      <c r="AC805">
        <v>1</v>
      </c>
      <c r="AD805">
        <v>2</v>
      </c>
      <c r="AE805" t="s">
        <v>618</v>
      </c>
      <c r="AG805" t="s">
        <v>3380</v>
      </c>
      <c r="AH805" t="s">
        <v>3383</v>
      </c>
    </row>
    <row r="806" spans="1:34" x14ac:dyDescent="0.25">
      <c r="A806">
        <v>4</v>
      </c>
      <c r="B806" t="s">
        <v>630</v>
      </c>
      <c r="C806" t="s">
        <v>633</v>
      </c>
      <c r="D806" t="s">
        <v>631</v>
      </c>
      <c r="E806" t="s">
        <v>632</v>
      </c>
      <c r="F806" t="s">
        <v>635</v>
      </c>
      <c r="G806" t="s">
        <v>11041</v>
      </c>
      <c r="H806" t="s">
        <v>984</v>
      </c>
      <c r="I806" t="s">
        <v>985</v>
      </c>
      <c r="J806">
        <v>3</v>
      </c>
      <c r="L806" t="s">
        <v>986</v>
      </c>
      <c r="M806" t="s">
        <v>987</v>
      </c>
      <c r="N806" t="s">
        <v>988</v>
      </c>
      <c r="O806" t="s">
        <v>3384</v>
      </c>
      <c r="P806" t="s">
        <v>356</v>
      </c>
      <c r="Q806" t="s">
        <v>25</v>
      </c>
      <c r="R806" t="s">
        <v>25</v>
      </c>
      <c r="S806" t="s">
        <v>357</v>
      </c>
      <c r="T806" t="b">
        <v>0</v>
      </c>
      <c r="U806" t="b">
        <v>1</v>
      </c>
      <c r="V806">
        <v>2</v>
      </c>
      <c r="Y806">
        <v>470</v>
      </c>
      <c r="Z806">
        <v>1.24</v>
      </c>
      <c r="AA806" t="s">
        <v>2238</v>
      </c>
      <c r="AG806" t="s">
        <v>3385</v>
      </c>
      <c r="AH806" t="s">
        <v>988</v>
      </c>
    </row>
    <row r="807" spans="1:34" x14ac:dyDescent="0.25">
      <c r="A807">
        <v>4</v>
      </c>
      <c r="B807" t="s">
        <v>630</v>
      </c>
      <c r="C807" t="s">
        <v>633</v>
      </c>
      <c r="D807" t="s">
        <v>631</v>
      </c>
      <c r="E807" t="s">
        <v>632</v>
      </c>
      <c r="F807" t="s">
        <v>635</v>
      </c>
      <c r="G807" t="s">
        <v>11041</v>
      </c>
      <c r="H807" t="s">
        <v>989</v>
      </c>
      <c r="I807" t="s">
        <v>990</v>
      </c>
      <c r="J807">
        <v>4</v>
      </c>
      <c r="L807" t="s">
        <v>991</v>
      </c>
      <c r="M807" t="s">
        <v>992</v>
      </c>
      <c r="N807" t="s">
        <v>993</v>
      </c>
      <c r="O807" t="s">
        <v>3386</v>
      </c>
      <c r="P807" t="s">
        <v>356</v>
      </c>
      <c r="Q807" t="s">
        <v>25</v>
      </c>
      <c r="R807" t="s">
        <v>25</v>
      </c>
      <c r="S807" t="s">
        <v>357</v>
      </c>
      <c r="T807" t="b">
        <v>0</v>
      </c>
      <c r="U807" t="b">
        <v>1</v>
      </c>
      <c r="V807">
        <v>1</v>
      </c>
      <c r="Y807">
        <v>300</v>
      </c>
      <c r="Z807">
        <v>0.82</v>
      </c>
      <c r="AA807" t="s">
        <v>2238</v>
      </c>
      <c r="AH807" t="s">
        <v>992</v>
      </c>
    </row>
    <row r="808" spans="1:34" x14ac:dyDescent="0.25">
      <c r="A808">
        <v>4</v>
      </c>
      <c r="B808" t="s">
        <v>630</v>
      </c>
      <c r="C808" t="s">
        <v>633</v>
      </c>
      <c r="D808" t="s">
        <v>631</v>
      </c>
      <c r="E808" t="s">
        <v>632</v>
      </c>
      <c r="F808" t="s">
        <v>635</v>
      </c>
      <c r="G808" t="s">
        <v>11041</v>
      </c>
      <c r="H808" t="s">
        <v>989</v>
      </c>
      <c r="I808" t="s">
        <v>990</v>
      </c>
      <c r="J808">
        <v>4</v>
      </c>
      <c r="L808" t="s">
        <v>991</v>
      </c>
      <c r="M808" t="s">
        <v>992</v>
      </c>
      <c r="N808" t="s">
        <v>993</v>
      </c>
      <c r="O808" t="s">
        <v>3387</v>
      </c>
      <c r="P808" t="s">
        <v>8734</v>
      </c>
      <c r="Q808" t="s">
        <v>8644</v>
      </c>
      <c r="R808" t="s">
        <v>8488</v>
      </c>
      <c r="S808" t="s">
        <v>8643</v>
      </c>
      <c r="T808" t="b">
        <v>0</v>
      </c>
      <c r="U808" t="b">
        <v>0</v>
      </c>
      <c r="V808">
        <v>1</v>
      </c>
      <c r="W808">
        <v>25</v>
      </c>
      <c r="X808">
        <v>12</v>
      </c>
      <c r="AB808">
        <v>3</v>
      </c>
      <c r="AC808">
        <v>1</v>
      </c>
      <c r="AD808">
        <v>2</v>
      </c>
      <c r="AE808" t="s">
        <v>618</v>
      </c>
      <c r="AG808" t="s">
        <v>3388</v>
      </c>
      <c r="AH808" t="s">
        <v>3389</v>
      </c>
    </row>
    <row r="809" spans="1:34" x14ac:dyDescent="0.25">
      <c r="A809">
        <v>4</v>
      </c>
      <c r="B809" t="s">
        <v>630</v>
      </c>
      <c r="C809" t="s">
        <v>633</v>
      </c>
      <c r="D809" t="s">
        <v>631</v>
      </c>
      <c r="E809" t="s">
        <v>632</v>
      </c>
      <c r="F809" t="s">
        <v>635</v>
      </c>
      <c r="G809" t="s">
        <v>11041</v>
      </c>
      <c r="H809" t="s">
        <v>989</v>
      </c>
      <c r="I809" t="s">
        <v>990</v>
      </c>
      <c r="J809">
        <v>4</v>
      </c>
      <c r="L809" t="s">
        <v>991</v>
      </c>
      <c r="M809" t="s">
        <v>992</v>
      </c>
      <c r="N809" t="s">
        <v>993</v>
      </c>
      <c r="O809" t="s">
        <v>3390</v>
      </c>
      <c r="P809" t="s">
        <v>8734</v>
      </c>
      <c r="Q809" t="s">
        <v>8644</v>
      </c>
      <c r="R809" t="s">
        <v>8488</v>
      </c>
      <c r="S809" t="s">
        <v>8643</v>
      </c>
      <c r="T809" t="b">
        <v>0</v>
      </c>
      <c r="U809" t="b">
        <v>0</v>
      </c>
      <c r="V809">
        <v>2</v>
      </c>
      <c r="W809">
        <v>30</v>
      </c>
      <c r="X809">
        <v>9</v>
      </c>
      <c r="AB809">
        <v>3</v>
      </c>
      <c r="AC809">
        <v>1</v>
      </c>
      <c r="AD809">
        <v>2</v>
      </c>
      <c r="AE809" t="s">
        <v>1745</v>
      </c>
      <c r="AG809" t="s">
        <v>3391</v>
      </c>
      <c r="AH809" t="s">
        <v>3392</v>
      </c>
    </row>
    <row r="810" spans="1:34" x14ac:dyDescent="0.25">
      <c r="A810">
        <v>4</v>
      </c>
      <c r="B810" t="s">
        <v>630</v>
      </c>
      <c r="C810" t="s">
        <v>633</v>
      </c>
      <c r="D810" t="s">
        <v>631</v>
      </c>
      <c r="E810" t="s">
        <v>632</v>
      </c>
      <c r="F810" t="s">
        <v>635</v>
      </c>
      <c r="G810" t="s">
        <v>11041</v>
      </c>
      <c r="H810" t="s">
        <v>989</v>
      </c>
      <c r="I810" t="s">
        <v>990</v>
      </c>
      <c r="J810">
        <v>4</v>
      </c>
      <c r="L810" t="s">
        <v>991</v>
      </c>
      <c r="M810" t="s">
        <v>992</v>
      </c>
      <c r="N810" t="s">
        <v>993</v>
      </c>
      <c r="O810" t="s">
        <v>3393</v>
      </c>
      <c r="P810" t="s">
        <v>8734</v>
      </c>
      <c r="Q810" t="s">
        <v>8644</v>
      </c>
      <c r="R810" t="s">
        <v>8488</v>
      </c>
      <c r="S810" t="s">
        <v>8643</v>
      </c>
      <c r="T810" t="b">
        <v>0</v>
      </c>
      <c r="U810" t="b">
        <v>0</v>
      </c>
      <c r="V810">
        <v>3</v>
      </c>
      <c r="W810">
        <v>30</v>
      </c>
      <c r="X810">
        <v>7</v>
      </c>
      <c r="AB810">
        <v>3</v>
      </c>
      <c r="AC810">
        <v>1</v>
      </c>
      <c r="AD810">
        <v>2</v>
      </c>
      <c r="AE810" t="s">
        <v>1745</v>
      </c>
      <c r="AG810" t="s">
        <v>3391</v>
      </c>
      <c r="AH810" t="s">
        <v>3394</v>
      </c>
    </row>
    <row r="811" spans="1:34" x14ac:dyDescent="0.25">
      <c r="A811">
        <v>4</v>
      </c>
      <c r="B811" t="s">
        <v>630</v>
      </c>
      <c r="C811" t="s">
        <v>633</v>
      </c>
      <c r="D811" t="s">
        <v>631</v>
      </c>
      <c r="E811" t="s">
        <v>632</v>
      </c>
      <c r="F811" t="s">
        <v>635</v>
      </c>
      <c r="G811" t="s">
        <v>11041</v>
      </c>
      <c r="H811" t="s">
        <v>989</v>
      </c>
      <c r="I811" t="s">
        <v>990</v>
      </c>
      <c r="J811">
        <v>4</v>
      </c>
      <c r="L811" t="s">
        <v>991</v>
      </c>
      <c r="M811" t="s">
        <v>992</v>
      </c>
      <c r="N811" t="s">
        <v>993</v>
      </c>
      <c r="O811" t="s">
        <v>3395</v>
      </c>
      <c r="P811" t="s">
        <v>8734</v>
      </c>
      <c r="Q811" t="s">
        <v>8644</v>
      </c>
      <c r="R811" t="s">
        <v>8488</v>
      </c>
      <c r="S811" t="s">
        <v>8643</v>
      </c>
      <c r="T811" t="b">
        <v>0</v>
      </c>
      <c r="U811" t="b">
        <v>0</v>
      </c>
      <c r="V811">
        <v>4</v>
      </c>
      <c r="W811">
        <v>30</v>
      </c>
      <c r="X811">
        <v>6</v>
      </c>
      <c r="AB811">
        <v>3</v>
      </c>
      <c r="AC811">
        <v>1</v>
      </c>
      <c r="AD811">
        <v>2</v>
      </c>
      <c r="AE811" t="s">
        <v>1745</v>
      </c>
      <c r="AG811" t="s">
        <v>3391</v>
      </c>
      <c r="AH811" t="s">
        <v>3396</v>
      </c>
    </row>
    <row r="812" spans="1:34" x14ac:dyDescent="0.25">
      <c r="A812">
        <v>4</v>
      </c>
      <c r="B812" t="s">
        <v>630</v>
      </c>
      <c r="C812" t="s">
        <v>633</v>
      </c>
      <c r="D812" t="s">
        <v>631</v>
      </c>
      <c r="E812" t="s">
        <v>632</v>
      </c>
      <c r="F812" t="s">
        <v>635</v>
      </c>
      <c r="G812" t="s">
        <v>11041</v>
      </c>
      <c r="H812" t="s">
        <v>989</v>
      </c>
      <c r="I812" t="s">
        <v>990</v>
      </c>
      <c r="J812">
        <v>4</v>
      </c>
      <c r="L812" t="s">
        <v>991</v>
      </c>
      <c r="M812" t="s">
        <v>992</v>
      </c>
      <c r="N812" t="s">
        <v>993</v>
      </c>
      <c r="O812" t="s">
        <v>3397</v>
      </c>
      <c r="P812" t="s">
        <v>112</v>
      </c>
      <c r="Q812" t="s">
        <v>8644</v>
      </c>
      <c r="R812" t="s">
        <v>8488</v>
      </c>
      <c r="S812" t="s">
        <v>8643</v>
      </c>
      <c r="T812" t="b">
        <v>0</v>
      </c>
      <c r="U812" t="b">
        <v>0</v>
      </c>
      <c r="V812">
        <v>1</v>
      </c>
      <c r="W812">
        <v>35</v>
      </c>
      <c r="X812">
        <v>15</v>
      </c>
      <c r="AB812">
        <v>2</v>
      </c>
      <c r="AC812">
        <v>1</v>
      </c>
      <c r="AD812">
        <v>1</v>
      </c>
      <c r="AE812" t="s">
        <v>1745</v>
      </c>
      <c r="AG812" t="s">
        <v>3398</v>
      </c>
      <c r="AH812" t="s">
        <v>3399</v>
      </c>
    </row>
    <row r="813" spans="1:34" x14ac:dyDescent="0.25">
      <c r="A813">
        <v>4</v>
      </c>
      <c r="B813" t="s">
        <v>630</v>
      </c>
      <c r="C813" t="s">
        <v>633</v>
      </c>
      <c r="D813" t="s">
        <v>631</v>
      </c>
      <c r="E813" t="s">
        <v>632</v>
      </c>
      <c r="F813" t="s">
        <v>635</v>
      </c>
      <c r="G813" t="s">
        <v>11041</v>
      </c>
      <c r="H813" t="s">
        <v>989</v>
      </c>
      <c r="I813" t="s">
        <v>990</v>
      </c>
      <c r="J813">
        <v>4</v>
      </c>
      <c r="L813" t="s">
        <v>991</v>
      </c>
      <c r="M813" t="s">
        <v>992</v>
      </c>
      <c r="N813" t="s">
        <v>993</v>
      </c>
      <c r="O813" t="s">
        <v>3400</v>
      </c>
      <c r="P813" t="s">
        <v>112</v>
      </c>
      <c r="Q813" t="s">
        <v>8644</v>
      </c>
      <c r="R813" t="s">
        <v>8488</v>
      </c>
      <c r="S813" t="s">
        <v>8643</v>
      </c>
      <c r="T813" t="b">
        <v>0</v>
      </c>
      <c r="U813" t="b">
        <v>0</v>
      </c>
      <c r="V813">
        <v>2</v>
      </c>
      <c r="W813">
        <v>35</v>
      </c>
      <c r="X813">
        <v>14</v>
      </c>
      <c r="AB813">
        <v>2</v>
      </c>
      <c r="AC813">
        <v>1</v>
      </c>
      <c r="AD813">
        <v>1</v>
      </c>
      <c r="AE813" t="s">
        <v>1745</v>
      </c>
      <c r="AG813" t="s">
        <v>3401</v>
      </c>
      <c r="AH813" t="s">
        <v>3402</v>
      </c>
    </row>
    <row r="814" spans="1:34" x14ac:dyDescent="0.25">
      <c r="A814">
        <v>4</v>
      </c>
      <c r="B814" t="s">
        <v>630</v>
      </c>
      <c r="C814" t="s">
        <v>633</v>
      </c>
      <c r="D814" t="s">
        <v>631</v>
      </c>
      <c r="E814" t="s">
        <v>632</v>
      </c>
      <c r="F814" t="s">
        <v>635</v>
      </c>
      <c r="G814" t="s">
        <v>11041</v>
      </c>
      <c r="H814" t="s">
        <v>989</v>
      </c>
      <c r="I814" t="s">
        <v>990</v>
      </c>
      <c r="J814">
        <v>4</v>
      </c>
      <c r="L814" t="s">
        <v>991</v>
      </c>
      <c r="M814" t="s">
        <v>992</v>
      </c>
      <c r="N814" t="s">
        <v>993</v>
      </c>
      <c r="O814" t="s">
        <v>3403</v>
      </c>
      <c r="P814" t="s">
        <v>112</v>
      </c>
      <c r="Q814" t="s">
        <v>8644</v>
      </c>
      <c r="R814" t="s">
        <v>8488</v>
      </c>
      <c r="S814" t="s">
        <v>8643</v>
      </c>
      <c r="T814" t="b">
        <v>0</v>
      </c>
      <c r="U814" t="b">
        <v>0</v>
      </c>
      <c r="V814">
        <v>3</v>
      </c>
      <c r="W814">
        <v>35</v>
      </c>
      <c r="X814">
        <v>14</v>
      </c>
      <c r="AB814">
        <v>2</v>
      </c>
      <c r="AC814">
        <v>1</v>
      </c>
      <c r="AD814">
        <v>1</v>
      </c>
      <c r="AE814" t="s">
        <v>1745</v>
      </c>
      <c r="AG814" t="s">
        <v>3401</v>
      </c>
      <c r="AH814" t="s">
        <v>3404</v>
      </c>
    </row>
    <row r="815" spans="1:34" x14ac:dyDescent="0.25">
      <c r="A815">
        <v>4</v>
      </c>
      <c r="B815" t="s">
        <v>630</v>
      </c>
      <c r="C815" t="s">
        <v>633</v>
      </c>
      <c r="D815" t="s">
        <v>631</v>
      </c>
      <c r="E815" t="s">
        <v>632</v>
      </c>
      <c r="F815" t="s">
        <v>635</v>
      </c>
      <c r="G815" t="s">
        <v>11041</v>
      </c>
      <c r="H815" t="s">
        <v>989</v>
      </c>
      <c r="I815" t="s">
        <v>990</v>
      </c>
      <c r="J815">
        <v>4</v>
      </c>
      <c r="L815" t="s">
        <v>991</v>
      </c>
      <c r="M815" t="s">
        <v>992</v>
      </c>
      <c r="N815" t="s">
        <v>993</v>
      </c>
      <c r="O815" t="s">
        <v>3405</v>
      </c>
      <c r="P815" t="s">
        <v>214</v>
      </c>
      <c r="Q815" t="s">
        <v>8650</v>
      </c>
      <c r="R815" t="s">
        <v>8637</v>
      </c>
      <c r="S815" t="s">
        <v>8643</v>
      </c>
      <c r="T815" t="b">
        <v>0</v>
      </c>
      <c r="U815" t="b">
        <v>0</v>
      </c>
      <c r="V815">
        <v>1</v>
      </c>
      <c r="W815">
        <v>45</v>
      </c>
      <c r="X815">
        <v>12</v>
      </c>
      <c r="AB815">
        <v>2</v>
      </c>
      <c r="AC815">
        <v>1</v>
      </c>
      <c r="AD815">
        <v>2</v>
      </c>
      <c r="AE815" t="s">
        <v>618</v>
      </c>
      <c r="AG815" t="s">
        <v>2154</v>
      </c>
      <c r="AH815" t="s">
        <v>3406</v>
      </c>
    </row>
    <row r="816" spans="1:34" x14ac:dyDescent="0.25">
      <c r="A816">
        <v>4</v>
      </c>
      <c r="B816" t="s">
        <v>630</v>
      </c>
      <c r="C816" t="s">
        <v>633</v>
      </c>
      <c r="D816" t="s">
        <v>631</v>
      </c>
      <c r="E816" t="s">
        <v>632</v>
      </c>
      <c r="F816" t="s">
        <v>635</v>
      </c>
      <c r="G816" t="s">
        <v>11041</v>
      </c>
      <c r="H816" t="s">
        <v>989</v>
      </c>
      <c r="I816" t="s">
        <v>990</v>
      </c>
      <c r="J816">
        <v>4</v>
      </c>
      <c r="L816" t="s">
        <v>991</v>
      </c>
      <c r="M816" t="s">
        <v>992</v>
      </c>
      <c r="N816" t="s">
        <v>993</v>
      </c>
      <c r="O816" t="s">
        <v>3407</v>
      </c>
      <c r="P816" t="s">
        <v>214</v>
      </c>
      <c r="Q816" t="s">
        <v>8650</v>
      </c>
      <c r="R816" t="s">
        <v>8637</v>
      </c>
      <c r="S816" t="s">
        <v>8643</v>
      </c>
      <c r="T816" t="b">
        <v>0</v>
      </c>
      <c r="U816" t="b">
        <v>0</v>
      </c>
      <c r="V816">
        <v>2</v>
      </c>
      <c r="W816">
        <v>45</v>
      </c>
      <c r="X816">
        <v>11</v>
      </c>
      <c r="AB816">
        <v>2</v>
      </c>
      <c r="AC816">
        <v>1</v>
      </c>
      <c r="AD816">
        <v>2</v>
      </c>
      <c r="AE816" t="s">
        <v>618</v>
      </c>
      <c r="AG816" t="s">
        <v>2154</v>
      </c>
      <c r="AH816" t="s">
        <v>3408</v>
      </c>
    </row>
    <row r="817" spans="1:34" x14ac:dyDescent="0.25">
      <c r="A817">
        <v>4</v>
      </c>
      <c r="B817" t="s">
        <v>630</v>
      </c>
      <c r="C817" t="s">
        <v>633</v>
      </c>
      <c r="D817" t="s">
        <v>631</v>
      </c>
      <c r="E817" t="s">
        <v>632</v>
      </c>
      <c r="F817" t="s">
        <v>635</v>
      </c>
      <c r="G817" t="s">
        <v>11041</v>
      </c>
      <c r="H817" t="s">
        <v>989</v>
      </c>
      <c r="I817" t="s">
        <v>990</v>
      </c>
      <c r="J817">
        <v>4</v>
      </c>
      <c r="L817" t="s">
        <v>991</v>
      </c>
      <c r="M817" t="s">
        <v>992</v>
      </c>
      <c r="N817" t="s">
        <v>993</v>
      </c>
      <c r="O817" t="s">
        <v>3409</v>
      </c>
      <c r="P817" t="s">
        <v>214</v>
      </c>
      <c r="Q817" t="s">
        <v>8650</v>
      </c>
      <c r="R817" t="s">
        <v>8637</v>
      </c>
      <c r="S817" t="s">
        <v>8643</v>
      </c>
      <c r="T817" t="b">
        <v>0</v>
      </c>
      <c r="U817" t="b">
        <v>0</v>
      </c>
      <c r="V817">
        <v>3</v>
      </c>
      <c r="W817">
        <v>45</v>
      </c>
      <c r="X817">
        <v>10</v>
      </c>
      <c r="AB817">
        <v>2</v>
      </c>
      <c r="AC817">
        <v>1</v>
      </c>
      <c r="AD817">
        <v>2</v>
      </c>
      <c r="AE817" t="s">
        <v>610</v>
      </c>
      <c r="AG817" t="s">
        <v>1937</v>
      </c>
      <c r="AH817" t="s">
        <v>3410</v>
      </c>
    </row>
    <row r="818" spans="1:34" x14ac:dyDescent="0.25">
      <c r="A818">
        <v>4</v>
      </c>
      <c r="B818" t="s">
        <v>630</v>
      </c>
      <c r="C818" t="s">
        <v>633</v>
      </c>
      <c r="D818" t="s">
        <v>631</v>
      </c>
      <c r="E818" t="s">
        <v>632</v>
      </c>
      <c r="F818" t="s">
        <v>635</v>
      </c>
      <c r="G818" t="s">
        <v>11041</v>
      </c>
      <c r="H818" t="s">
        <v>989</v>
      </c>
      <c r="I818" t="s">
        <v>990</v>
      </c>
      <c r="J818">
        <v>4</v>
      </c>
      <c r="L818" t="s">
        <v>991</v>
      </c>
      <c r="M818" t="s">
        <v>992</v>
      </c>
      <c r="N818" t="s">
        <v>993</v>
      </c>
      <c r="O818" t="s">
        <v>3411</v>
      </c>
      <c r="P818" t="s">
        <v>214</v>
      </c>
      <c r="Q818" t="s">
        <v>8650</v>
      </c>
      <c r="R818" t="s">
        <v>8637</v>
      </c>
      <c r="S818" t="s">
        <v>8643</v>
      </c>
      <c r="T818" t="b">
        <v>0</v>
      </c>
      <c r="U818" t="b">
        <v>0</v>
      </c>
      <c r="V818">
        <v>4</v>
      </c>
      <c r="W818">
        <v>50</v>
      </c>
      <c r="X818">
        <v>9</v>
      </c>
      <c r="AB818">
        <v>2</v>
      </c>
      <c r="AC818">
        <v>1</v>
      </c>
      <c r="AD818">
        <v>2</v>
      </c>
      <c r="AE818" t="s">
        <v>610</v>
      </c>
      <c r="AG818" t="s">
        <v>3412</v>
      </c>
      <c r="AH818" t="s">
        <v>3413</v>
      </c>
    </row>
    <row r="819" spans="1:34" x14ac:dyDescent="0.25">
      <c r="A819">
        <v>4</v>
      </c>
      <c r="B819" t="s">
        <v>630</v>
      </c>
      <c r="C819" t="s">
        <v>633</v>
      </c>
      <c r="D819" t="s">
        <v>631</v>
      </c>
      <c r="E819" t="s">
        <v>632</v>
      </c>
      <c r="F819" t="s">
        <v>635</v>
      </c>
      <c r="G819" t="s">
        <v>11041</v>
      </c>
      <c r="H819" t="s">
        <v>989</v>
      </c>
      <c r="I819" t="s">
        <v>990</v>
      </c>
      <c r="J819">
        <v>4</v>
      </c>
      <c r="L819" t="s">
        <v>991</v>
      </c>
      <c r="M819" t="s">
        <v>992</v>
      </c>
      <c r="N819" t="s">
        <v>993</v>
      </c>
      <c r="O819" t="s">
        <v>3414</v>
      </c>
      <c r="P819" t="s">
        <v>356</v>
      </c>
      <c r="Q819" t="s">
        <v>25</v>
      </c>
      <c r="R819" t="s">
        <v>25</v>
      </c>
      <c r="S819" t="s">
        <v>357</v>
      </c>
      <c r="T819" t="b">
        <v>0</v>
      </c>
      <c r="U819" t="b">
        <v>1</v>
      </c>
      <c r="V819">
        <v>2</v>
      </c>
      <c r="Y819">
        <v>480</v>
      </c>
      <c r="Z819">
        <v>1.25</v>
      </c>
      <c r="AA819" t="s">
        <v>2238</v>
      </c>
      <c r="AG819" t="s">
        <v>3415</v>
      </c>
      <c r="AH819" t="s">
        <v>3416</v>
      </c>
    </row>
    <row r="820" spans="1:34" x14ac:dyDescent="0.25">
      <c r="A820">
        <v>4</v>
      </c>
      <c r="B820" t="s">
        <v>630</v>
      </c>
      <c r="C820" t="s">
        <v>633</v>
      </c>
      <c r="D820" t="s">
        <v>631</v>
      </c>
      <c r="E820" t="s">
        <v>632</v>
      </c>
      <c r="F820" t="s">
        <v>635</v>
      </c>
      <c r="G820" t="s">
        <v>11041</v>
      </c>
      <c r="H820" t="s">
        <v>989</v>
      </c>
      <c r="I820" t="s">
        <v>990</v>
      </c>
      <c r="J820">
        <v>4</v>
      </c>
      <c r="L820" t="s">
        <v>991</v>
      </c>
      <c r="M820" t="s">
        <v>992</v>
      </c>
      <c r="N820" t="s">
        <v>993</v>
      </c>
      <c r="O820" t="s">
        <v>3417</v>
      </c>
      <c r="P820" t="s">
        <v>222</v>
      </c>
      <c r="Q820" t="s">
        <v>8650</v>
      </c>
      <c r="R820" t="s">
        <v>8637</v>
      </c>
      <c r="S820" t="s">
        <v>8643</v>
      </c>
      <c r="T820" t="b">
        <v>1</v>
      </c>
      <c r="U820" t="b">
        <v>0</v>
      </c>
      <c r="V820">
        <v>1</v>
      </c>
      <c r="W820">
        <v>10</v>
      </c>
      <c r="X820">
        <v>10</v>
      </c>
      <c r="AB820">
        <v>3</v>
      </c>
      <c r="AC820">
        <v>1</v>
      </c>
      <c r="AD820">
        <v>2</v>
      </c>
      <c r="AE820" t="s">
        <v>618</v>
      </c>
      <c r="AG820" t="s">
        <v>3213</v>
      </c>
      <c r="AH820" t="s">
        <v>3418</v>
      </c>
    </row>
    <row r="821" spans="1:34" x14ac:dyDescent="0.25">
      <c r="A821">
        <v>4</v>
      </c>
      <c r="B821" t="s">
        <v>630</v>
      </c>
      <c r="C821" t="s">
        <v>633</v>
      </c>
      <c r="D821" t="s">
        <v>631</v>
      </c>
      <c r="E821" t="s">
        <v>632</v>
      </c>
      <c r="F821" t="s">
        <v>635</v>
      </c>
      <c r="G821" t="s">
        <v>11041</v>
      </c>
      <c r="H821" t="s">
        <v>989</v>
      </c>
      <c r="I821" t="s">
        <v>990</v>
      </c>
      <c r="J821">
        <v>4</v>
      </c>
      <c r="L821" t="s">
        <v>991</v>
      </c>
      <c r="M821" t="s">
        <v>992</v>
      </c>
      <c r="N821" t="s">
        <v>993</v>
      </c>
      <c r="O821" t="s">
        <v>3419</v>
      </c>
      <c r="P821" t="s">
        <v>222</v>
      </c>
      <c r="Q821" t="s">
        <v>8650</v>
      </c>
      <c r="R821" t="s">
        <v>8637</v>
      </c>
      <c r="S821" t="s">
        <v>8643</v>
      </c>
      <c r="T821" t="b">
        <v>1</v>
      </c>
      <c r="U821" t="b">
        <v>0</v>
      </c>
      <c r="V821">
        <v>2</v>
      </c>
      <c r="W821">
        <v>10</v>
      </c>
      <c r="X821">
        <v>11</v>
      </c>
      <c r="AB821">
        <v>3</v>
      </c>
      <c r="AC821">
        <v>1</v>
      </c>
      <c r="AD821">
        <v>2</v>
      </c>
      <c r="AE821" t="s">
        <v>618</v>
      </c>
      <c r="AG821" t="s">
        <v>3213</v>
      </c>
      <c r="AH821" t="s">
        <v>3420</v>
      </c>
    </row>
    <row r="822" spans="1:34" x14ac:dyDescent="0.25">
      <c r="A822">
        <v>4</v>
      </c>
      <c r="B822" t="s">
        <v>630</v>
      </c>
      <c r="C822" t="s">
        <v>633</v>
      </c>
      <c r="D822" t="s">
        <v>631</v>
      </c>
      <c r="E822" t="s">
        <v>632</v>
      </c>
      <c r="F822" t="s">
        <v>635</v>
      </c>
      <c r="G822" t="s">
        <v>11041</v>
      </c>
      <c r="H822" t="s">
        <v>989</v>
      </c>
      <c r="I822" t="s">
        <v>990</v>
      </c>
      <c r="J822">
        <v>4</v>
      </c>
      <c r="L822" t="s">
        <v>991</v>
      </c>
      <c r="M822" t="s">
        <v>992</v>
      </c>
      <c r="N822" t="s">
        <v>993</v>
      </c>
      <c r="O822" t="s">
        <v>3421</v>
      </c>
      <c r="P822" t="s">
        <v>222</v>
      </c>
      <c r="Q822" t="s">
        <v>8650</v>
      </c>
      <c r="R822" t="s">
        <v>8637</v>
      </c>
      <c r="S822" t="s">
        <v>8643</v>
      </c>
      <c r="T822" t="b">
        <v>1</v>
      </c>
      <c r="U822" t="b">
        <v>0</v>
      </c>
      <c r="V822">
        <v>3</v>
      </c>
      <c r="W822">
        <v>12.5</v>
      </c>
      <c r="X822">
        <v>10</v>
      </c>
      <c r="AB822">
        <v>3</v>
      </c>
      <c r="AC822">
        <v>1</v>
      </c>
      <c r="AD822">
        <v>2</v>
      </c>
      <c r="AE822" t="s">
        <v>618</v>
      </c>
      <c r="AG822" t="s">
        <v>3213</v>
      </c>
      <c r="AH822" t="s">
        <v>3422</v>
      </c>
    </row>
    <row r="823" spans="1:34" x14ac:dyDescent="0.25">
      <c r="A823">
        <v>4</v>
      </c>
      <c r="B823" t="s">
        <v>630</v>
      </c>
      <c r="C823" t="s">
        <v>633</v>
      </c>
      <c r="D823" t="s">
        <v>631</v>
      </c>
      <c r="E823" t="s">
        <v>632</v>
      </c>
      <c r="F823" t="s">
        <v>635</v>
      </c>
      <c r="G823" t="s">
        <v>11041</v>
      </c>
      <c r="H823" t="s">
        <v>989</v>
      </c>
      <c r="I823" t="s">
        <v>990</v>
      </c>
      <c r="J823">
        <v>4</v>
      </c>
      <c r="L823" t="s">
        <v>991</v>
      </c>
      <c r="M823" t="s">
        <v>992</v>
      </c>
      <c r="N823" t="s">
        <v>993</v>
      </c>
      <c r="O823" t="s">
        <v>3423</v>
      </c>
      <c r="P823" t="s">
        <v>1</v>
      </c>
      <c r="Q823" t="s">
        <v>2</v>
      </c>
      <c r="R823" t="s">
        <v>2</v>
      </c>
      <c r="S823" t="s">
        <v>8646</v>
      </c>
      <c r="T823" t="b">
        <v>0</v>
      </c>
      <c r="U823" t="b">
        <v>1</v>
      </c>
      <c r="V823">
        <v>1</v>
      </c>
      <c r="W823">
        <v>150</v>
      </c>
      <c r="Y823">
        <v>60</v>
      </c>
      <c r="AG823" t="s">
        <v>3424</v>
      </c>
      <c r="AH823" t="s">
        <v>3425</v>
      </c>
    </row>
    <row r="824" spans="1:34" x14ac:dyDescent="0.25">
      <c r="A824">
        <v>4</v>
      </c>
      <c r="B824" t="s">
        <v>630</v>
      </c>
      <c r="C824" t="s">
        <v>633</v>
      </c>
      <c r="D824" t="s">
        <v>631</v>
      </c>
      <c r="E824" t="s">
        <v>632</v>
      </c>
      <c r="F824" t="s">
        <v>635</v>
      </c>
      <c r="G824" t="s">
        <v>11041</v>
      </c>
      <c r="H824" t="s">
        <v>989</v>
      </c>
      <c r="I824" t="s">
        <v>990</v>
      </c>
      <c r="J824">
        <v>4</v>
      </c>
      <c r="L824" t="s">
        <v>991</v>
      </c>
      <c r="M824" t="s">
        <v>992</v>
      </c>
      <c r="N824" t="s">
        <v>993</v>
      </c>
      <c r="O824" t="s">
        <v>3426</v>
      </c>
      <c r="P824" t="s">
        <v>1</v>
      </c>
      <c r="Q824" t="s">
        <v>2</v>
      </c>
      <c r="R824" t="s">
        <v>2</v>
      </c>
      <c r="S824" t="s">
        <v>8646</v>
      </c>
      <c r="T824" t="b">
        <v>0</v>
      </c>
      <c r="U824" t="b">
        <v>1</v>
      </c>
      <c r="V824">
        <v>2</v>
      </c>
      <c r="W824">
        <v>150</v>
      </c>
      <c r="Y824">
        <v>51.6</v>
      </c>
      <c r="AG824" t="s">
        <v>3424</v>
      </c>
      <c r="AH824" t="s">
        <v>3427</v>
      </c>
    </row>
    <row r="825" spans="1:34" x14ac:dyDescent="0.25">
      <c r="A825">
        <v>4</v>
      </c>
      <c r="B825" t="s">
        <v>630</v>
      </c>
      <c r="C825" t="s">
        <v>633</v>
      </c>
      <c r="D825" t="s">
        <v>631</v>
      </c>
      <c r="E825" t="s">
        <v>632</v>
      </c>
      <c r="F825" t="s">
        <v>635</v>
      </c>
      <c r="G825" t="s">
        <v>11041</v>
      </c>
      <c r="H825" t="s">
        <v>989</v>
      </c>
      <c r="I825" t="s">
        <v>990</v>
      </c>
      <c r="J825">
        <v>4</v>
      </c>
      <c r="L825" t="s">
        <v>991</v>
      </c>
      <c r="M825" t="s">
        <v>992</v>
      </c>
      <c r="N825" t="s">
        <v>993</v>
      </c>
      <c r="O825" t="s">
        <v>3428</v>
      </c>
      <c r="P825" t="s">
        <v>1</v>
      </c>
      <c r="Q825" t="s">
        <v>2</v>
      </c>
      <c r="R825" t="s">
        <v>2</v>
      </c>
      <c r="S825" t="s">
        <v>8646</v>
      </c>
      <c r="T825" t="b">
        <v>0</v>
      </c>
      <c r="U825" t="b">
        <v>1</v>
      </c>
      <c r="V825">
        <v>3</v>
      </c>
      <c r="W825">
        <v>150</v>
      </c>
      <c r="Y825">
        <v>39.6</v>
      </c>
      <c r="AG825" t="s">
        <v>3424</v>
      </c>
      <c r="AH825" t="s">
        <v>3429</v>
      </c>
    </row>
    <row r="826" spans="1:34" x14ac:dyDescent="0.25">
      <c r="A826">
        <v>4</v>
      </c>
      <c r="B826" t="s">
        <v>630</v>
      </c>
      <c r="C826" t="s">
        <v>633</v>
      </c>
      <c r="D826" t="s">
        <v>631</v>
      </c>
      <c r="E826" t="s">
        <v>632</v>
      </c>
      <c r="F826" t="s">
        <v>635</v>
      </c>
      <c r="G826" t="s">
        <v>11041</v>
      </c>
      <c r="H826" t="s">
        <v>989</v>
      </c>
      <c r="I826" t="s">
        <v>990</v>
      </c>
      <c r="J826">
        <v>4</v>
      </c>
      <c r="L826" t="s">
        <v>991</v>
      </c>
      <c r="M826" t="s">
        <v>992</v>
      </c>
      <c r="N826" t="s">
        <v>993</v>
      </c>
      <c r="O826" t="s">
        <v>3430</v>
      </c>
      <c r="P826" t="s">
        <v>1</v>
      </c>
      <c r="Q826" t="s">
        <v>2</v>
      </c>
      <c r="R826" t="s">
        <v>2</v>
      </c>
      <c r="S826" t="s">
        <v>8646</v>
      </c>
      <c r="T826" t="b">
        <v>0</v>
      </c>
      <c r="U826" t="b">
        <v>1</v>
      </c>
      <c r="V826">
        <v>4</v>
      </c>
      <c r="W826">
        <v>150</v>
      </c>
      <c r="Y826">
        <v>30</v>
      </c>
      <c r="AG826" t="s">
        <v>3424</v>
      </c>
      <c r="AH826" t="s">
        <v>993</v>
      </c>
    </row>
    <row r="827" spans="1:34" x14ac:dyDescent="0.25">
      <c r="A827">
        <v>4</v>
      </c>
      <c r="B827" t="s">
        <v>630</v>
      </c>
      <c r="C827" t="s">
        <v>633</v>
      </c>
      <c r="D827" t="s">
        <v>631</v>
      </c>
      <c r="E827" t="s">
        <v>632</v>
      </c>
      <c r="F827" t="s">
        <v>635</v>
      </c>
      <c r="G827" t="s">
        <v>11041</v>
      </c>
      <c r="H827" t="s">
        <v>994</v>
      </c>
      <c r="I827" t="s">
        <v>995</v>
      </c>
      <c r="J827">
        <v>1</v>
      </c>
      <c r="L827" t="s">
        <v>976</v>
      </c>
      <c r="M827" t="s">
        <v>996</v>
      </c>
      <c r="N827" t="s">
        <v>997</v>
      </c>
      <c r="O827" t="s">
        <v>3431</v>
      </c>
      <c r="P827" t="s">
        <v>356</v>
      </c>
      <c r="Q827" t="s">
        <v>25</v>
      </c>
      <c r="R827" t="s">
        <v>25</v>
      </c>
      <c r="S827" t="s">
        <v>357</v>
      </c>
      <c r="T827" t="b">
        <v>0</v>
      </c>
      <c r="U827" t="b">
        <v>1</v>
      </c>
      <c r="V827">
        <v>1</v>
      </c>
      <c r="Y827">
        <v>300</v>
      </c>
      <c r="Z827">
        <v>0.83</v>
      </c>
      <c r="AA827" t="s">
        <v>2238</v>
      </c>
      <c r="AG827" t="s">
        <v>272</v>
      </c>
      <c r="AH827" t="s">
        <v>996</v>
      </c>
    </row>
    <row r="828" spans="1:34" x14ac:dyDescent="0.25">
      <c r="A828">
        <v>4</v>
      </c>
      <c r="B828" t="s">
        <v>630</v>
      </c>
      <c r="C828" t="s">
        <v>633</v>
      </c>
      <c r="D828" t="s">
        <v>631</v>
      </c>
      <c r="E828" t="s">
        <v>632</v>
      </c>
      <c r="F828" t="s">
        <v>635</v>
      </c>
      <c r="G828" t="s">
        <v>11041</v>
      </c>
      <c r="H828" t="s">
        <v>994</v>
      </c>
      <c r="I828" t="s">
        <v>995</v>
      </c>
      <c r="J828">
        <v>1</v>
      </c>
      <c r="L828" t="s">
        <v>976</v>
      </c>
      <c r="M828" t="s">
        <v>996</v>
      </c>
      <c r="N828" t="s">
        <v>997</v>
      </c>
      <c r="O828" t="s">
        <v>3432</v>
      </c>
      <c r="P828" t="s">
        <v>15</v>
      </c>
      <c r="Q828" t="s">
        <v>2</v>
      </c>
      <c r="R828" t="s">
        <v>2</v>
      </c>
      <c r="S828" t="s">
        <v>8646</v>
      </c>
      <c r="T828" t="b">
        <v>1</v>
      </c>
      <c r="U828" t="b">
        <v>1</v>
      </c>
      <c r="V828">
        <v>1</v>
      </c>
      <c r="W828">
        <v>70</v>
      </c>
      <c r="Y828">
        <v>64.800000000000011</v>
      </c>
      <c r="AG828" t="s">
        <v>3433</v>
      </c>
      <c r="AH828" t="s">
        <v>3434</v>
      </c>
    </row>
    <row r="829" spans="1:34" x14ac:dyDescent="0.25">
      <c r="A829">
        <v>4</v>
      </c>
      <c r="B829" t="s">
        <v>630</v>
      </c>
      <c r="C829" t="s">
        <v>633</v>
      </c>
      <c r="D829" t="s">
        <v>631</v>
      </c>
      <c r="E829" t="s">
        <v>632</v>
      </c>
      <c r="F829" t="s">
        <v>635</v>
      </c>
      <c r="G829" t="s">
        <v>11041</v>
      </c>
      <c r="H829" t="s">
        <v>994</v>
      </c>
      <c r="I829" t="s">
        <v>995</v>
      </c>
      <c r="J829">
        <v>1</v>
      </c>
      <c r="L829" t="s">
        <v>976</v>
      </c>
      <c r="M829" t="s">
        <v>996</v>
      </c>
      <c r="N829" t="s">
        <v>997</v>
      </c>
      <c r="O829" t="s">
        <v>3435</v>
      </c>
      <c r="P829" t="s">
        <v>15</v>
      </c>
      <c r="Q829" t="s">
        <v>2</v>
      </c>
      <c r="R829" t="s">
        <v>2</v>
      </c>
      <c r="S829" t="s">
        <v>8646</v>
      </c>
      <c r="T829" t="b">
        <v>1</v>
      </c>
      <c r="U829" t="b">
        <v>1</v>
      </c>
      <c r="V829">
        <v>2</v>
      </c>
      <c r="W829">
        <v>70</v>
      </c>
      <c r="Y829">
        <v>61.2</v>
      </c>
      <c r="AG829" t="s">
        <v>3433</v>
      </c>
      <c r="AH829" t="s">
        <v>3436</v>
      </c>
    </row>
    <row r="830" spans="1:34" x14ac:dyDescent="0.25">
      <c r="A830">
        <v>4</v>
      </c>
      <c r="B830" t="s">
        <v>630</v>
      </c>
      <c r="C830" t="s">
        <v>633</v>
      </c>
      <c r="D830" t="s">
        <v>631</v>
      </c>
      <c r="E830" t="s">
        <v>632</v>
      </c>
      <c r="F830" t="s">
        <v>635</v>
      </c>
      <c r="G830" t="s">
        <v>11041</v>
      </c>
      <c r="H830" t="s">
        <v>994</v>
      </c>
      <c r="I830" t="s">
        <v>995</v>
      </c>
      <c r="J830">
        <v>1</v>
      </c>
      <c r="L830" t="s">
        <v>976</v>
      </c>
      <c r="M830" t="s">
        <v>996</v>
      </c>
      <c r="N830" t="s">
        <v>997</v>
      </c>
      <c r="O830" t="s">
        <v>3437</v>
      </c>
      <c r="P830" t="s">
        <v>15</v>
      </c>
      <c r="Q830" t="s">
        <v>2</v>
      </c>
      <c r="R830" t="s">
        <v>2</v>
      </c>
      <c r="S830" t="s">
        <v>8646</v>
      </c>
      <c r="T830" t="b">
        <v>1</v>
      </c>
      <c r="U830" t="b">
        <v>1</v>
      </c>
      <c r="V830">
        <v>3</v>
      </c>
      <c r="W830">
        <v>70</v>
      </c>
      <c r="Y830">
        <v>60</v>
      </c>
      <c r="AG830" t="s">
        <v>3438</v>
      </c>
      <c r="AH830" t="s">
        <v>3439</v>
      </c>
    </row>
    <row r="831" spans="1:34" x14ac:dyDescent="0.25">
      <c r="A831">
        <v>4</v>
      </c>
      <c r="B831" t="s">
        <v>630</v>
      </c>
      <c r="C831" t="s">
        <v>633</v>
      </c>
      <c r="D831" t="s">
        <v>631</v>
      </c>
      <c r="E831" t="s">
        <v>632</v>
      </c>
      <c r="F831" t="s">
        <v>635</v>
      </c>
      <c r="G831" t="s">
        <v>11041</v>
      </c>
      <c r="H831" t="s">
        <v>994</v>
      </c>
      <c r="I831" t="s">
        <v>995</v>
      </c>
      <c r="J831">
        <v>1</v>
      </c>
      <c r="L831" t="s">
        <v>976</v>
      </c>
      <c r="M831" t="s">
        <v>996</v>
      </c>
      <c r="N831" t="s">
        <v>997</v>
      </c>
      <c r="O831" t="s">
        <v>3440</v>
      </c>
      <c r="P831" t="s">
        <v>249</v>
      </c>
      <c r="Q831" t="s">
        <v>369</v>
      </c>
      <c r="R831" t="s">
        <v>423</v>
      </c>
      <c r="S831" t="s">
        <v>8645</v>
      </c>
      <c r="T831" t="b">
        <v>0</v>
      </c>
      <c r="U831" t="b">
        <v>0</v>
      </c>
      <c r="V831">
        <v>1</v>
      </c>
      <c r="W831">
        <v>140</v>
      </c>
      <c r="X831">
        <v>8</v>
      </c>
      <c r="AB831">
        <v>3</v>
      </c>
      <c r="AC831">
        <v>1</v>
      </c>
      <c r="AD831">
        <v>1</v>
      </c>
      <c r="AE831" t="s">
        <v>618</v>
      </c>
      <c r="AG831" t="s">
        <v>2598</v>
      </c>
      <c r="AH831" t="s">
        <v>3441</v>
      </c>
    </row>
    <row r="832" spans="1:34" x14ac:dyDescent="0.25">
      <c r="A832">
        <v>4</v>
      </c>
      <c r="B832" t="s">
        <v>630</v>
      </c>
      <c r="C832" t="s">
        <v>633</v>
      </c>
      <c r="D832" t="s">
        <v>631</v>
      </c>
      <c r="E832" t="s">
        <v>632</v>
      </c>
      <c r="F832" t="s">
        <v>635</v>
      </c>
      <c r="G832" t="s">
        <v>11041</v>
      </c>
      <c r="H832" t="s">
        <v>994</v>
      </c>
      <c r="I832" t="s">
        <v>995</v>
      </c>
      <c r="J832">
        <v>1</v>
      </c>
      <c r="L832" t="s">
        <v>976</v>
      </c>
      <c r="M832" t="s">
        <v>996</v>
      </c>
      <c r="N832" t="s">
        <v>997</v>
      </c>
      <c r="O832" t="s">
        <v>3442</v>
      </c>
      <c r="P832" t="s">
        <v>249</v>
      </c>
      <c r="Q832" t="s">
        <v>369</v>
      </c>
      <c r="R832" t="s">
        <v>423</v>
      </c>
      <c r="S832" t="s">
        <v>8645</v>
      </c>
      <c r="T832" t="b">
        <v>0</v>
      </c>
      <c r="U832" t="b">
        <v>0</v>
      </c>
      <c r="V832">
        <v>2</v>
      </c>
      <c r="W832">
        <v>140</v>
      </c>
      <c r="X832">
        <v>8</v>
      </c>
      <c r="AB832">
        <v>3</v>
      </c>
      <c r="AC832">
        <v>1</v>
      </c>
      <c r="AD832">
        <v>1</v>
      </c>
      <c r="AE832" t="s">
        <v>618</v>
      </c>
      <c r="AG832" t="s">
        <v>2598</v>
      </c>
      <c r="AH832" t="s">
        <v>3443</v>
      </c>
    </row>
    <row r="833" spans="1:34" x14ac:dyDescent="0.25">
      <c r="A833">
        <v>4</v>
      </c>
      <c r="B833" t="s">
        <v>630</v>
      </c>
      <c r="C833" t="s">
        <v>633</v>
      </c>
      <c r="D833" t="s">
        <v>631</v>
      </c>
      <c r="E833" t="s">
        <v>632</v>
      </c>
      <c r="F833" t="s">
        <v>635</v>
      </c>
      <c r="G833" t="s">
        <v>11041</v>
      </c>
      <c r="H833" t="s">
        <v>994</v>
      </c>
      <c r="I833" t="s">
        <v>995</v>
      </c>
      <c r="J833">
        <v>1</v>
      </c>
      <c r="L833" t="s">
        <v>976</v>
      </c>
      <c r="M833" t="s">
        <v>996</v>
      </c>
      <c r="N833" t="s">
        <v>997</v>
      </c>
      <c r="O833" t="s">
        <v>3444</v>
      </c>
      <c r="P833" t="s">
        <v>249</v>
      </c>
      <c r="Q833" t="s">
        <v>369</v>
      </c>
      <c r="R833" t="s">
        <v>423</v>
      </c>
      <c r="S833" t="s">
        <v>8645</v>
      </c>
      <c r="T833" t="b">
        <v>0</v>
      </c>
      <c r="U833" t="b">
        <v>0</v>
      </c>
      <c r="V833">
        <v>3</v>
      </c>
      <c r="W833">
        <v>140</v>
      </c>
      <c r="X833">
        <v>7</v>
      </c>
      <c r="AB833">
        <v>3</v>
      </c>
      <c r="AC833">
        <v>1</v>
      </c>
      <c r="AD833">
        <v>1</v>
      </c>
      <c r="AE833" t="s">
        <v>618</v>
      </c>
      <c r="AG833" t="s">
        <v>3445</v>
      </c>
      <c r="AH833" t="s">
        <v>3446</v>
      </c>
    </row>
    <row r="834" spans="1:34" x14ac:dyDescent="0.25">
      <c r="A834">
        <v>4</v>
      </c>
      <c r="B834" t="s">
        <v>630</v>
      </c>
      <c r="C834" t="s">
        <v>633</v>
      </c>
      <c r="D834" t="s">
        <v>631</v>
      </c>
      <c r="E834" t="s">
        <v>632</v>
      </c>
      <c r="F834" t="s">
        <v>635</v>
      </c>
      <c r="G834" t="s">
        <v>11041</v>
      </c>
      <c r="H834" t="s">
        <v>994</v>
      </c>
      <c r="I834" t="s">
        <v>995</v>
      </c>
      <c r="J834">
        <v>1</v>
      </c>
      <c r="L834" t="s">
        <v>976</v>
      </c>
      <c r="M834" t="s">
        <v>996</v>
      </c>
      <c r="N834" t="s">
        <v>997</v>
      </c>
      <c r="O834" t="s">
        <v>3447</v>
      </c>
      <c r="P834" t="s">
        <v>249</v>
      </c>
      <c r="Q834" t="s">
        <v>369</v>
      </c>
      <c r="R834" t="s">
        <v>423</v>
      </c>
      <c r="S834" t="s">
        <v>8645</v>
      </c>
      <c r="T834" t="b">
        <v>0</v>
      </c>
      <c r="U834" t="b">
        <v>0</v>
      </c>
      <c r="V834">
        <v>4</v>
      </c>
      <c r="W834">
        <v>150</v>
      </c>
      <c r="X834">
        <v>6</v>
      </c>
      <c r="AB834">
        <v>3</v>
      </c>
      <c r="AC834">
        <v>1</v>
      </c>
      <c r="AD834">
        <v>1</v>
      </c>
      <c r="AE834" t="s">
        <v>618</v>
      </c>
      <c r="AG834" t="s">
        <v>3445</v>
      </c>
      <c r="AH834" t="s">
        <v>3448</v>
      </c>
    </row>
    <row r="835" spans="1:34" x14ac:dyDescent="0.25">
      <c r="A835">
        <v>4</v>
      </c>
      <c r="B835" t="s">
        <v>630</v>
      </c>
      <c r="C835" t="s">
        <v>633</v>
      </c>
      <c r="D835" t="s">
        <v>631</v>
      </c>
      <c r="E835" t="s">
        <v>632</v>
      </c>
      <c r="F835" t="s">
        <v>635</v>
      </c>
      <c r="G835" t="s">
        <v>11041</v>
      </c>
      <c r="H835" t="s">
        <v>994</v>
      </c>
      <c r="I835" t="s">
        <v>995</v>
      </c>
      <c r="J835">
        <v>1</v>
      </c>
      <c r="L835" t="s">
        <v>976</v>
      </c>
      <c r="M835" t="s">
        <v>996</v>
      </c>
      <c r="N835" t="s">
        <v>997</v>
      </c>
      <c r="O835" t="s">
        <v>3449</v>
      </c>
      <c r="P835" t="s">
        <v>41</v>
      </c>
      <c r="Q835" t="s">
        <v>25</v>
      </c>
      <c r="R835" t="s">
        <v>25</v>
      </c>
      <c r="S835" t="s">
        <v>26</v>
      </c>
      <c r="T835" t="b">
        <v>0</v>
      </c>
      <c r="U835" t="b">
        <v>0</v>
      </c>
      <c r="V835">
        <v>1</v>
      </c>
      <c r="W835">
        <v>70</v>
      </c>
      <c r="X835">
        <v>10</v>
      </c>
      <c r="AB835">
        <v>2</v>
      </c>
      <c r="AC835">
        <v>1</v>
      </c>
      <c r="AD835">
        <v>2</v>
      </c>
      <c r="AE835" t="s">
        <v>610</v>
      </c>
      <c r="AG835" t="s">
        <v>3450</v>
      </c>
      <c r="AH835" t="s">
        <v>3451</v>
      </c>
    </row>
    <row r="836" spans="1:34" x14ac:dyDescent="0.25">
      <c r="A836">
        <v>4</v>
      </c>
      <c r="B836" t="s">
        <v>630</v>
      </c>
      <c r="C836" t="s">
        <v>633</v>
      </c>
      <c r="D836" t="s">
        <v>631</v>
      </c>
      <c r="E836" t="s">
        <v>632</v>
      </c>
      <c r="F836" t="s">
        <v>635</v>
      </c>
      <c r="G836" t="s">
        <v>11041</v>
      </c>
      <c r="H836" t="s">
        <v>994</v>
      </c>
      <c r="I836" t="s">
        <v>995</v>
      </c>
      <c r="J836">
        <v>1</v>
      </c>
      <c r="L836" t="s">
        <v>976</v>
      </c>
      <c r="M836" t="s">
        <v>996</v>
      </c>
      <c r="N836" t="s">
        <v>997</v>
      </c>
      <c r="O836" t="s">
        <v>3452</v>
      </c>
      <c r="P836" t="s">
        <v>41</v>
      </c>
      <c r="Q836" t="s">
        <v>25</v>
      </c>
      <c r="R836" t="s">
        <v>25</v>
      </c>
      <c r="S836" t="s">
        <v>26</v>
      </c>
      <c r="T836" t="b">
        <v>0</v>
      </c>
      <c r="U836" t="b">
        <v>0</v>
      </c>
      <c r="V836">
        <v>2</v>
      </c>
      <c r="W836">
        <v>70</v>
      </c>
      <c r="X836">
        <v>8</v>
      </c>
      <c r="AB836">
        <v>2</v>
      </c>
      <c r="AC836">
        <v>1</v>
      </c>
      <c r="AD836">
        <v>2</v>
      </c>
      <c r="AE836" t="s">
        <v>1745</v>
      </c>
      <c r="AG836" t="s">
        <v>3453</v>
      </c>
      <c r="AH836" t="s">
        <v>3454</v>
      </c>
    </row>
    <row r="837" spans="1:34" x14ac:dyDescent="0.25">
      <c r="A837">
        <v>4</v>
      </c>
      <c r="B837" t="s">
        <v>630</v>
      </c>
      <c r="C837" t="s">
        <v>633</v>
      </c>
      <c r="D837" t="s">
        <v>631</v>
      </c>
      <c r="E837" t="s">
        <v>632</v>
      </c>
      <c r="F837" t="s">
        <v>635</v>
      </c>
      <c r="G837" t="s">
        <v>11041</v>
      </c>
      <c r="H837" t="s">
        <v>994</v>
      </c>
      <c r="I837" t="s">
        <v>995</v>
      </c>
      <c r="J837">
        <v>1</v>
      </c>
      <c r="L837" t="s">
        <v>976</v>
      </c>
      <c r="M837" t="s">
        <v>996</v>
      </c>
      <c r="N837" t="s">
        <v>997</v>
      </c>
      <c r="O837" t="s">
        <v>3455</v>
      </c>
      <c r="P837" t="s">
        <v>41</v>
      </c>
      <c r="Q837" t="s">
        <v>25</v>
      </c>
      <c r="R837" t="s">
        <v>25</v>
      </c>
      <c r="S837" t="s">
        <v>26</v>
      </c>
      <c r="T837" t="b">
        <v>0</v>
      </c>
      <c r="U837" t="b">
        <v>0</v>
      </c>
      <c r="V837">
        <v>3</v>
      </c>
      <c r="W837">
        <v>70</v>
      </c>
      <c r="X837">
        <v>7.5</v>
      </c>
      <c r="AB837">
        <v>2</v>
      </c>
      <c r="AC837">
        <v>1</v>
      </c>
      <c r="AD837">
        <v>2</v>
      </c>
      <c r="AE837" t="s">
        <v>610</v>
      </c>
      <c r="AG837" t="s">
        <v>3456</v>
      </c>
      <c r="AH837" t="s">
        <v>3457</v>
      </c>
    </row>
    <row r="838" spans="1:34" x14ac:dyDescent="0.25">
      <c r="A838">
        <v>4</v>
      </c>
      <c r="B838" t="s">
        <v>630</v>
      </c>
      <c r="C838" t="s">
        <v>633</v>
      </c>
      <c r="D838" t="s">
        <v>631</v>
      </c>
      <c r="E838" t="s">
        <v>632</v>
      </c>
      <c r="F838" t="s">
        <v>635</v>
      </c>
      <c r="G838" t="s">
        <v>11041</v>
      </c>
      <c r="H838" t="s">
        <v>994</v>
      </c>
      <c r="I838" t="s">
        <v>995</v>
      </c>
      <c r="J838">
        <v>1</v>
      </c>
      <c r="L838" t="s">
        <v>976</v>
      </c>
      <c r="M838" t="s">
        <v>996</v>
      </c>
      <c r="N838" t="s">
        <v>997</v>
      </c>
      <c r="O838" t="s">
        <v>3458</v>
      </c>
      <c r="P838" t="s">
        <v>41</v>
      </c>
      <c r="Q838" t="s">
        <v>25</v>
      </c>
      <c r="R838" t="s">
        <v>25</v>
      </c>
      <c r="S838" t="s">
        <v>26</v>
      </c>
      <c r="T838" t="b">
        <v>0</v>
      </c>
      <c r="U838" t="b">
        <v>0</v>
      </c>
      <c r="V838">
        <v>4</v>
      </c>
      <c r="W838">
        <v>70</v>
      </c>
      <c r="X838">
        <v>7.5</v>
      </c>
      <c r="AB838">
        <v>2</v>
      </c>
      <c r="AC838">
        <v>1</v>
      </c>
      <c r="AD838">
        <v>2</v>
      </c>
      <c r="AE838" t="s">
        <v>610</v>
      </c>
      <c r="AG838" t="s">
        <v>3456</v>
      </c>
      <c r="AH838" t="s">
        <v>3459</v>
      </c>
    </row>
    <row r="839" spans="1:34" x14ac:dyDescent="0.25">
      <c r="A839">
        <v>4</v>
      </c>
      <c r="B839" t="s">
        <v>630</v>
      </c>
      <c r="C839" t="s">
        <v>633</v>
      </c>
      <c r="D839" t="s">
        <v>631</v>
      </c>
      <c r="E839" t="s">
        <v>632</v>
      </c>
      <c r="F839" t="s">
        <v>635</v>
      </c>
      <c r="G839" t="s">
        <v>11041</v>
      </c>
      <c r="H839" t="s">
        <v>994</v>
      </c>
      <c r="I839" t="s">
        <v>995</v>
      </c>
      <c r="J839">
        <v>1</v>
      </c>
      <c r="L839" t="s">
        <v>976</v>
      </c>
      <c r="M839" t="s">
        <v>996</v>
      </c>
      <c r="N839" t="s">
        <v>997</v>
      </c>
      <c r="O839" t="s">
        <v>3460</v>
      </c>
      <c r="P839" t="s">
        <v>73</v>
      </c>
      <c r="Q839" t="s">
        <v>25</v>
      </c>
      <c r="R839" t="s">
        <v>25</v>
      </c>
      <c r="S839" t="s">
        <v>8646</v>
      </c>
      <c r="T839" t="b">
        <v>0</v>
      </c>
      <c r="U839" t="b">
        <v>0</v>
      </c>
      <c r="V839">
        <v>1</v>
      </c>
      <c r="W839">
        <v>25</v>
      </c>
      <c r="X839">
        <v>20</v>
      </c>
      <c r="AB839">
        <v>2</v>
      </c>
      <c r="AC839">
        <v>2</v>
      </c>
      <c r="AD839">
        <v>2</v>
      </c>
      <c r="AE839" t="s">
        <v>618</v>
      </c>
      <c r="AG839" t="s">
        <v>3461</v>
      </c>
      <c r="AH839" t="s">
        <v>3462</v>
      </c>
    </row>
    <row r="840" spans="1:34" x14ac:dyDescent="0.25">
      <c r="A840">
        <v>4</v>
      </c>
      <c r="B840" t="s">
        <v>630</v>
      </c>
      <c r="C840" t="s">
        <v>633</v>
      </c>
      <c r="D840" t="s">
        <v>631</v>
      </c>
      <c r="E840" t="s">
        <v>632</v>
      </c>
      <c r="F840" t="s">
        <v>635</v>
      </c>
      <c r="G840" t="s">
        <v>11041</v>
      </c>
      <c r="H840" t="s">
        <v>994</v>
      </c>
      <c r="I840" t="s">
        <v>995</v>
      </c>
      <c r="J840">
        <v>1</v>
      </c>
      <c r="L840" t="s">
        <v>976</v>
      </c>
      <c r="M840" t="s">
        <v>996</v>
      </c>
      <c r="N840" t="s">
        <v>997</v>
      </c>
      <c r="O840" t="s">
        <v>3463</v>
      </c>
      <c r="P840" t="s">
        <v>73</v>
      </c>
      <c r="Q840" t="s">
        <v>25</v>
      </c>
      <c r="R840" t="s">
        <v>25</v>
      </c>
      <c r="S840" t="s">
        <v>8646</v>
      </c>
      <c r="T840" t="b">
        <v>0</v>
      </c>
      <c r="U840" t="b">
        <v>0</v>
      </c>
      <c r="V840">
        <v>2</v>
      </c>
      <c r="W840">
        <v>27.5</v>
      </c>
      <c r="X840">
        <v>20</v>
      </c>
      <c r="AB840">
        <v>2</v>
      </c>
      <c r="AC840">
        <v>2</v>
      </c>
      <c r="AD840">
        <v>2</v>
      </c>
      <c r="AE840" t="s">
        <v>618</v>
      </c>
      <c r="AG840" t="s">
        <v>3461</v>
      </c>
      <c r="AH840" t="s">
        <v>3464</v>
      </c>
    </row>
    <row r="841" spans="1:34" x14ac:dyDescent="0.25">
      <c r="A841">
        <v>4</v>
      </c>
      <c r="B841" t="s">
        <v>630</v>
      </c>
      <c r="C841" t="s">
        <v>633</v>
      </c>
      <c r="D841" t="s">
        <v>631</v>
      </c>
      <c r="E841" t="s">
        <v>632</v>
      </c>
      <c r="F841" t="s">
        <v>635</v>
      </c>
      <c r="G841" t="s">
        <v>11041</v>
      </c>
      <c r="H841" t="s">
        <v>994</v>
      </c>
      <c r="I841" t="s">
        <v>995</v>
      </c>
      <c r="J841">
        <v>1</v>
      </c>
      <c r="L841" t="s">
        <v>976</v>
      </c>
      <c r="M841" t="s">
        <v>996</v>
      </c>
      <c r="N841" t="s">
        <v>997</v>
      </c>
      <c r="O841" t="s">
        <v>3465</v>
      </c>
      <c r="P841" t="s">
        <v>73</v>
      </c>
      <c r="Q841" t="s">
        <v>25</v>
      </c>
      <c r="R841" t="s">
        <v>25</v>
      </c>
      <c r="S841" t="s">
        <v>8646</v>
      </c>
      <c r="T841" t="b">
        <v>0</v>
      </c>
      <c r="U841" t="b">
        <v>0</v>
      </c>
      <c r="V841">
        <v>3</v>
      </c>
      <c r="W841">
        <v>30</v>
      </c>
      <c r="X841">
        <v>20</v>
      </c>
      <c r="AB841">
        <v>2</v>
      </c>
      <c r="AC841">
        <v>2</v>
      </c>
      <c r="AD841">
        <v>2</v>
      </c>
      <c r="AE841" t="s">
        <v>618</v>
      </c>
      <c r="AG841" t="s">
        <v>3461</v>
      </c>
      <c r="AH841" t="s">
        <v>3466</v>
      </c>
    </row>
    <row r="842" spans="1:34" x14ac:dyDescent="0.25">
      <c r="A842">
        <v>4</v>
      </c>
      <c r="B842" t="s">
        <v>630</v>
      </c>
      <c r="C842" t="s">
        <v>633</v>
      </c>
      <c r="D842" t="s">
        <v>631</v>
      </c>
      <c r="E842" t="s">
        <v>632</v>
      </c>
      <c r="F842" t="s">
        <v>635</v>
      </c>
      <c r="G842" t="s">
        <v>11041</v>
      </c>
      <c r="H842" t="s">
        <v>994</v>
      </c>
      <c r="I842" t="s">
        <v>995</v>
      </c>
      <c r="J842">
        <v>1</v>
      </c>
      <c r="L842" t="s">
        <v>976</v>
      </c>
      <c r="M842" t="s">
        <v>996</v>
      </c>
      <c r="N842" t="s">
        <v>997</v>
      </c>
      <c r="O842" t="s">
        <v>3467</v>
      </c>
      <c r="P842" t="s">
        <v>8734</v>
      </c>
      <c r="Q842" t="s">
        <v>8644</v>
      </c>
      <c r="R842" t="s">
        <v>8488</v>
      </c>
      <c r="S842" t="s">
        <v>8643</v>
      </c>
      <c r="T842" t="b">
        <v>0</v>
      </c>
      <c r="U842" t="b">
        <v>0</v>
      </c>
      <c r="V842">
        <v>1</v>
      </c>
      <c r="W842">
        <v>30</v>
      </c>
      <c r="X842">
        <v>11</v>
      </c>
      <c r="AB842">
        <v>3</v>
      </c>
      <c r="AC842">
        <v>1</v>
      </c>
      <c r="AD842">
        <v>2</v>
      </c>
      <c r="AE842" t="s">
        <v>610</v>
      </c>
      <c r="AG842" t="s">
        <v>3468</v>
      </c>
      <c r="AH842" t="s">
        <v>3469</v>
      </c>
    </row>
    <row r="843" spans="1:34" x14ac:dyDescent="0.25">
      <c r="A843">
        <v>4</v>
      </c>
      <c r="B843" t="s">
        <v>630</v>
      </c>
      <c r="C843" t="s">
        <v>633</v>
      </c>
      <c r="D843" t="s">
        <v>631</v>
      </c>
      <c r="E843" t="s">
        <v>632</v>
      </c>
      <c r="F843" t="s">
        <v>635</v>
      </c>
      <c r="G843" t="s">
        <v>11041</v>
      </c>
      <c r="H843" t="s">
        <v>994</v>
      </c>
      <c r="I843" t="s">
        <v>995</v>
      </c>
      <c r="J843">
        <v>1</v>
      </c>
      <c r="L843" t="s">
        <v>976</v>
      </c>
      <c r="M843" t="s">
        <v>996</v>
      </c>
      <c r="N843" t="s">
        <v>997</v>
      </c>
      <c r="O843" t="s">
        <v>3470</v>
      </c>
      <c r="P843" t="s">
        <v>8734</v>
      </c>
      <c r="Q843" t="s">
        <v>8644</v>
      </c>
      <c r="R843" t="s">
        <v>8488</v>
      </c>
      <c r="S843" t="s">
        <v>8643</v>
      </c>
      <c r="T843" t="b">
        <v>0</v>
      </c>
      <c r="U843" t="b">
        <v>0</v>
      </c>
      <c r="V843">
        <v>2</v>
      </c>
      <c r="W843">
        <v>30</v>
      </c>
      <c r="X843">
        <v>8</v>
      </c>
      <c r="AB843">
        <v>3</v>
      </c>
      <c r="AC843">
        <v>1</v>
      </c>
      <c r="AD843">
        <v>2</v>
      </c>
      <c r="AE843" t="s">
        <v>610</v>
      </c>
      <c r="AG843" t="s">
        <v>3468</v>
      </c>
      <c r="AH843" t="s">
        <v>3471</v>
      </c>
    </row>
    <row r="844" spans="1:34" x14ac:dyDescent="0.25">
      <c r="A844">
        <v>4</v>
      </c>
      <c r="B844" t="s">
        <v>630</v>
      </c>
      <c r="C844" t="s">
        <v>633</v>
      </c>
      <c r="D844" t="s">
        <v>631</v>
      </c>
      <c r="E844" t="s">
        <v>632</v>
      </c>
      <c r="F844" t="s">
        <v>635</v>
      </c>
      <c r="G844" t="s">
        <v>11041</v>
      </c>
      <c r="H844" t="s">
        <v>994</v>
      </c>
      <c r="I844" t="s">
        <v>995</v>
      </c>
      <c r="J844">
        <v>1</v>
      </c>
      <c r="L844" t="s">
        <v>976</v>
      </c>
      <c r="M844" t="s">
        <v>996</v>
      </c>
      <c r="N844" t="s">
        <v>997</v>
      </c>
      <c r="O844" t="s">
        <v>3472</v>
      </c>
      <c r="P844" t="s">
        <v>8734</v>
      </c>
      <c r="Q844" t="s">
        <v>8644</v>
      </c>
      <c r="R844" t="s">
        <v>8488</v>
      </c>
      <c r="S844" t="s">
        <v>8643</v>
      </c>
      <c r="T844" t="b">
        <v>0</v>
      </c>
      <c r="U844" t="b">
        <v>0</v>
      </c>
      <c r="V844">
        <v>3</v>
      </c>
      <c r="W844">
        <v>30</v>
      </c>
      <c r="X844">
        <v>7</v>
      </c>
      <c r="AB844">
        <v>3</v>
      </c>
      <c r="AC844">
        <v>1</v>
      </c>
      <c r="AD844">
        <v>2</v>
      </c>
      <c r="AE844" t="s">
        <v>610</v>
      </c>
      <c r="AG844" t="s">
        <v>3468</v>
      </c>
      <c r="AH844" t="s">
        <v>997</v>
      </c>
    </row>
    <row r="845" spans="1:34" x14ac:dyDescent="0.25">
      <c r="A845">
        <v>4</v>
      </c>
      <c r="B845" t="s">
        <v>630</v>
      </c>
      <c r="C845" t="s">
        <v>633</v>
      </c>
      <c r="D845" t="s">
        <v>631</v>
      </c>
      <c r="E845" t="s">
        <v>632</v>
      </c>
      <c r="F845" t="s">
        <v>635</v>
      </c>
      <c r="G845" t="s">
        <v>11041</v>
      </c>
      <c r="H845" t="s">
        <v>998</v>
      </c>
      <c r="I845" t="s">
        <v>999</v>
      </c>
      <c r="J845">
        <v>2</v>
      </c>
      <c r="L845" t="s">
        <v>981</v>
      </c>
      <c r="M845" t="s">
        <v>1000</v>
      </c>
      <c r="N845" t="s">
        <v>1001</v>
      </c>
      <c r="O845" t="s">
        <v>3473</v>
      </c>
      <c r="P845" t="s">
        <v>356</v>
      </c>
      <c r="Q845" t="s">
        <v>25</v>
      </c>
      <c r="R845" t="s">
        <v>25</v>
      </c>
      <c r="S845" t="s">
        <v>357</v>
      </c>
      <c r="T845" t="b">
        <v>0</v>
      </c>
      <c r="U845" t="b">
        <v>1</v>
      </c>
      <c r="V845">
        <v>1</v>
      </c>
      <c r="Y845">
        <v>300</v>
      </c>
      <c r="Z845">
        <v>0.81</v>
      </c>
      <c r="AA845" t="s">
        <v>2238</v>
      </c>
      <c r="AG845" t="s">
        <v>272</v>
      </c>
      <c r="AH845" t="s">
        <v>1000</v>
      </c>
    </row>
    <row r="846" spans="1:34" x14ac:dyDescent="0.25">
      <c r="A846">
        <v>4</v>
      </c>
      <c r="B846" t="s">
        <v>630</v>
      </c>
      <c r="C846" t="s">
        <v>633</v>
      </c>
      <c r="D846" t="s">
        <v>631</v>
      </c>
      <c r="E846" t="s">
        <v>632</v>
      </c>
      <c r="F846" t="s">
        <v>635</v>
      </c>
      <c r="G846" t="s">
        <v>11041</v>
      </c>
      <c r="H846" t="s">
        <v>998</v>
      </c>
      <c r="I846" t="s">
        <v>999</v>
      </c>
      <c r="J846">
        <v>2</v>
      </c>
      <c r="L846" t="s">
        <v>981</v>
      </c>
      <c r="M846" t="s">
        <v>1000</v>
      </c>
      <c r="N846" t="s">
        <v>1001</v>
      </c>
      <c r="O846" t="s">
        <v>3474</v>
      </c>
      <c r="P846" t="s">
        <v>389</v>
      </c>
      <c r="Q846" t="s">
        <v>148</v>
      </c>
      <c r="R846" t="s">
        <v>8659</v>
      </c>
      <c r="S846" t="s">
        <v>8662</v>
      </c>
      <c r="T846" t="b">
        <v>0</v>
      </c>
      <c r="U846" t="b">
        <v>0</v>
      </c>
      <c r="V846">
        <v>1</v>
      </c>
      <c r="W846">
        <v>0</v>
      </c>
      <c r="X846">
        <v>12</v>
      </c>
      <c r="AH846" t="s">
        <v>3475</v>
      </c>
    </row>
    <row r="847" spans="1:34" x14ac:dyDescent="0.25">
      <c r="A847">
        <v>4</v>
      </c>
      <c r="B847" t="s">
        <v>630</v>
      </c>
      <c r="C847" t="s">
        <v>633</v>
      </c>
      <c r="D847" t="s">
        <v>631</v>
      </c>
      <c r="E847" t="s">
        <v>632</v>
      </c>
      <c r="F847" t="s">
        <v>635</v>
      </c>
      <c r="G847" t="s">
        <v>11041</v>
      </c>
      <c r="H847" t="s">
        <v>998</v>
      </c>
      <c r="I847" t="s">
        <v>999</v>
      </c>
      <c r="J847">
        <v>2</v>
      </c>
      <c r="L847" t="s">
        <v>981</v>
      </c>
      <c r="M847" t="s">
        <v>1000</v>
      </c>
      <c r="N847" t="s">
        <v>1001</v>
      </c>
      <c r="O847" t="s">
        <v>3476</v>
      </c>
      <c r="P847" t="s">
        <v>154</v>
      </c>
      <c r="Q847" t="s">
        <v>148</v>
      </c>
      <c r="R847" t="s">
        <v>8659</v>
      </c>
      <c r="S847" t="s">
        <v>8664</v>
      </c>
      <c r="T847" t="b">
        <v>0</v>
      </c>
      <c r="U847" t="b">
        <v>0</v>
      </c>
      <c r="V847">
        <v>1</v>
      </c>
      <c r="W847">
        <v>125</v>
      </c>
      <c r="X847">
        <v>8</v>
      </c>
      <c r="AB847">
        <v>3</v>
      </c>
      <c r="AC847">
        <v>1</v>
      </c>
      <c r="AD847">
        <v>1</v>
      </c>
      <c r="AE847" t="s">
        <v>618</v>
      </c>
      <c r="AG847" t="s">
        <v>2598</v>
      </c>
      <c r="AH847" t="s">
        <v>3477</v>
      </c>
    </row>
    <row r="848" spans="1:34" x14ac:dyDescent="0.25">
      <c r="A848">
        <v>4</v>
      </c>
      <c r="B848" t="s">
        <v>630</v>
      </c>
      <c r="C848" t="s">
        <v>633</v>
      </c>
      <c r="D848" t="s">
        <v>631</v>
      </c>
      <c r="E848" t="s">
        <v>632</v>
      </c>
      <c r="F848" t="s">
        <v>635</v>
      </c>
      <c r="G848" t="s">
        <v>11041</v>
      </c>
      <c r="H848" t="s">
        <v>998</v>
      </c>
      <c r="I848" t="s">
        <v>999</v>
      </c>
      <c r="J848">
        <v>2</v>
      </c>
      <c r="L848" t="s">
        <v>981</v>
      </c>
      <c r="M848" t="s">
        <v>1000</v>
      </c>
      <c r="N848" t="s">
        <v>1001</v>
      </c>
      <c r="O848" t="s">
        <v>3478</v>
      </c>
      <c r="P848" t="s">
        <v>154</v>
      </c>
      <c r="Q848" t="s">
        <v>148</v>
      </c>
      <c r="R848" t="s">
        <v>8659</v>
      </c>
      <c r="S848" t="s">
        <v>8664</v>
      </c>
      <c r="T848" t="b">
        <v>0</v>
      </c>
      <c r="U848" t="b">
        <v>0</v>
      </c>
      <c r="V848">
        <v>2</v>
      </c>
      <c r="W848">
        <v>125</v>
      </c>
      <c r="X848">
        <v>7</v>
      </c>
      <c r="AB848">
        <v>3</v>
      </c>
      <c r="AC848">
        <v>1</v>
      </c>
      <c r="AD848">
        <v>1</v>
      </c>
      <c r="AE848" t="s">
        <v>1745</v>
      </c>
      <c r="AG848" t="s">
        <v>3083</v>
      </c>
      <c r="AH848" t="s">
        <v>3479</v>
      </c>
    </row>
    <row r="849" spans="1:34" x14ac:dyDescent="0.25">
      <c r="A849">
        <v>4</v>
      </c>
      <c r="B849" t="s">
        <v>630</v>
      </c>
      <c r="C849" t="s">
        <v>633</v>
      </c>
      <c r="D849" t="s">
        <v>631</v>
      </c>
      <c r="E849" t="s">
        <v>632</v>
      </c>
      <c r="F849" t="s">
        <v>635</v>
      </c>
      <c r="G849" t="s">
        <v>11041</v>
      </c>
      <c r="H849" t="s">
        <v>998</v>
      </c>
      <c r="I849" t="s">
        <v>999</v>
      </c>
      <c r="J849">
        <v>2</v>
      </c>
      <c r="L849" t="s">
        <v>981</v>
      </c>
      <c r="M849" t="s">
        <v>1000</v>
      </c>
      <c r="N849" t="s">
        <v>1001</v>
      </c>
      <c r="O849" t="s">
        <v>3480</v>
      </c>
      <c r="P849" t="s">
        <v>154</v>
      </c>
      <c r="Q849" t="s">
        <v>148</v>
      </c>
      <c r="R849" t="s">
        <v>8659</v>
      </c>
      <c r="S849" t="s">
        <v>8664</v>
      </c>
      <c r="T849" t="b">
        <v>0</v>
      </c>
      <c r="U849" t="b">
        <v>0</v>
      </c>
      <c r="V849">
        <v>3</v>
      </c>
      <c r="W849">
        <v>125</v>
      </c>
      <c r="X849">
        <v>6</v>
      </c>
      <c r="AB849">
        <v>3</v>
      </c>
      <c r="AC849">
        <v>1</v>
      </c>
      <c r="AD849">
        <v>1</v>
      </c>
      <c r="AE849" t="s">
        <v>1745</v>
      </c>
      <c r="AG849" t="s">
        <v>3083</v>
      </c>
      <c r="AH849" t="s">
        <v>3481</v>
      </c>
    </row>
    <row r="850" spans="1:34" x14ac:dyDescent="0.25">
      <c r="A850">
        <v>4</v>
      </c>
      <c r="B850" t="s">
        <v>630</v>
      </c>
      <c r="C850" t="s">
        <v>633</v>
      </c>
      <c r="D850" t="s">
        <v>631</v>
      </c>
      <c r="E850" t="s">
        <v>632</v>
      </c>
      <c r="F850" t="s">
        <v>635</v>
      </c>
      <c r="G850" t="s">
        <v>11041</v>
      </c>
      <c r="H850" t="s">
        <v>998</v>
      </c>
      <c r="I850" t="s">
        <v>999</v>
      </c>
      <c r="J850">
        <v>2</v>
      </c>
      <c r="L850" t="s">
        <v>981</v>
      </c>
      <c r="M850" t="s">
        <v>1000</v>
      </c>
      <c r="N850" t="s">
        <v>1001</v>
      </c>
      <c r="O850" t="s">
        <v>3482</v>
      </c>
      <c r="P850" t="s">
        <v>154</v>
      </c>
      <c r="Q850" t="s">
        <v>148</v>
      </c>
      <c r="R850" t="s">
        <v>8659</v>
      </c>
      <c r="S850" t="s">
        <v>8664</v>
      </c>
      <c r="T850" t="b">
        <v>0</v>
      </c>
      <c r="U850" t="b">
        <v>0</v>
      </c>
      <c r="V850">
        <v>4</v>
      </c>
      <c r="W850">
        <v>125</v>
      </c>
      <c r="X850">
        <v>5</v>
      </c>
      <c r="AB850">
        <v>3</v>
      </c>
      <c r="AC850">
        <v>1</v>
      </c>
      <c r="AD850">
        <v>1</v>
      </c>
      <c r="AE850" t="s">
        <v>1745</v>
      </c>
      <c r="AG850" t="s">
        <v>3083</v>
      </c>
      <c r="AH850" t="s">
        <v>3483</v>
      </c>
    </row>
    <row r="851" spans="1:34" x14ac:dyDescent="0.25">
      <c r="A851">
        <v>4</v>
      </c>
      <c r="B851" t="s">
        <v>630</v>
      </c>
      <c r="C851" t="s">
        <v>633</v>
      </c>
      <c r="D851" t="s">
        <v>631</v>
      </c>
      <c r="E851" t="s">
        <v>632</v>
      </c>
      <c r="F851" t="s">
        <v>635</v>
      </c>
      <c r="G851" t="s">
        <v>11041</v>
      </c>
      <c r="H851" t="s">
        <v>998</v>
      </c>
      <c r="I851" t="s">
        <v>999</v>
      </c>
      <c r="J851">
        <v>2</v>
      </c>
      <c r="L851" t="s">
        <v>981</v>
      </c>
      <c r="M851" t="s">
        <v>1000</v>
      </c>
      <c r="N851" t="s">
        <v>1001</v>
      </c>
      <c r="O851" t="s">
        <v>3484</v>
      </c>
      <c r="P851" t="s">
        <v>172</v>
      </c>
      <c r="Q851" t="s">
        <v>148</v>
      </c>
      <c r="R851" t="s">
        <v>8659</v>
      </c>
      <c r="S851" t="s">
        <v>8645</v>
      </c>
      <c r="T851" t="b">
        <v>1</v>
      </c>
      <c r="U851" t="b">
        <v>0</v>
      </c>
      <c r="V851">
        <v>1</v>
      </c>
      <c r="W851">
        <v>20</v>
      </c>
      <c r="X851">
        <v>12</v>
      </c>
      <c r="AB851">
        <v>2</v>
      </c>
      <c r="AC851">
        <v>1</v>
      </c>
      <c r="AD851">
        <v>2</v>
      </c>
      <c r="AE851" t="s">
        <v>618</v>
      </c>
      <c r="AG851" t="s">
        <v>2154</v>
      </c>
      <c r="AH851" t="s">
        <v>3485</v>
      </c>
    </row>
    <row r="852" spans="1:34" x14ac:dyDescent="0.25">
      <c r="A852">
        <v>4</v>
      </c>
      <c r="B852" t="s">
        <v>630</v>
      </c>
      <c r="C852" t="s">
        <v>633</v>
      </c>
      <c r="D852" t="s">
        <v>631</v>
      </c>
      <c r="E852" t="s">
        <v>632</v>
      </c>
      <c r="F852" t="s">
        <v>635</v>
      </c>
      <c r="G852" t="s">
        <v>11041</v>
      </c>
      <c r="H852" t="s">
        <v>998</v>
      </c>
      <c r="I852" t="s">
        <v>999</v>
      </c>
      <c r="J852">
        <v>2</v>
      </c>
      <c r="L852" t="s">
        <v>981</v>
      </c>
      <c r="M852" t="s">
        <v>1000</v>
      </c>
      <c r="N852" t="s">
        <v>1001</v>
      </c>
      <c r="O852" t="s">
        <v>3486</v>
      </c>
      <c r="P852" t="s">
        <v>172</v>
      </c>
      <c r="Q852" t="s">
        <v>148</v>
      </c>
      <c r="R852" t="s">
        <v>8659</v>
      </c>
      <c r="S852" t="s">
        <v>8645</v>
      </c>
      <c r="T852" t="b">
        <v>1</v>
      </c>
      <c r="U852" t="b">
        <v>0</v>
      </c>
      <c r="V852">
        <v>2</v>
      </c>
      <c r="W852">
        <v>20</v>
      </c>
      <c r="X852">
        <v>12</v>
      </c>
      <c r="AB852">
        <v>2</v>
      </c>
      <c r="AC852">
        <v>1</v>
      </c>
      <c r="AD852">
        <v>2</v>
      </c>
      <c r="AE852" t="s">
        <v>1745</v>
      </c>
      <c r="AG852" t="s">
        <v>1932</v>
      </c>
      <c r="AH852" t="s">
        <v>3487</v>
      </c>
    </row>
    <row r="853" spans="1:34" x14ac:dyDescent="0.25">
      <c r="A853">
        <v>4</v>
      </c>
      <c r="B853" t="s">
        <v>630</v>
      </c>
      <c r="C853" t="s">
        <v>633</v>
      </c>
      <c r="D853" t="s">
        <v>631</v>
      </c>
      <c r="E853" t="s">
        <v>632</v>
      </c>
      <c r="F853" t="s">
        <v>635</v>
      </c>
      <c r="G853" t="s">
        <v>11041</v>
      </c>
      <c r="H853" t="s">
        <v>998</v>
      </c>
      <c r="I853" t="s">
        <v>999</v>
      </c>
      <c r="J853">
        <v>2</v>
      </c>
      <c r="L853" t="s">
        <v>981</v>
      </c>
      <c r="M853" t="s">
        <v>1000</v>
      </c>
      <c r="N853" t="s">
        <v>1001</v>
      </c>
      <c r="O853" t="s">
        <v>3488</v>
      </c>
      <c r="P853" t="s">
        <v>172</v>
      </c>
      <c r="Q853" t="s">
        <v>148</v>
      </c>
      <c r="R853" t="s">
        <v>8659</v>
      </c>
      <c r="S853" t="s">
        <v>8645</v>
      </c>
      <c r="T853" t="b">
        <v>1</v>
      </c>
      <c r="U853" t="b">
        <v>0</v>
      </c>
      <c r="V853">
        <v>3</v>
      </c>
      <c r="W853">
        <v>22.5</v>
      </c>
      <c r="X853">
        <v>12</v>
      </c>
      <c r="AB853">
        <v>2</v>
      </c>
      <c r="AC853">
        <v>1</v>
      </c>
      <c r="AD853">
        <v>2</v>
      </c>
      <c r="AE853" t="s">
        <v>1745</v>
      </c>
      <c r="AG853" t="s">
        <v>1932</v>
      </c>
      <c r="AH853" t="s">
        <v>3489</v>
      </c>
    </row>
    <row r="854" spans="1:34" x14ac:dyDescent="0.25">
      <c r="A854">
        <v>4</v>
      </c>
      <c r="B854" t="s">
        <v>630</v>
      </c>
      <c r="C854" t="s">
        <v>633</v>
      </c>
      <c r="D854" t="s">
        <v>631</v>
      </c>
      <c r="E854" t="s">
        <v>632</v>
      </c>
      <c r="F854" t="s">
        <v>635</v>
      </c>
      <c r="G854" t="s">
        <v>11041</v>
      </c>
      <c r="H854" t="s">
        <v>998</v>
      </c>
      <c r="I854" t="s">
        <v>999</v>
      </c>
      <c r="J854">
        <v>2</v>
      </c>
      <c r="L854" t="s">
        <v>981</v>
      </c>
      <c r="M854" t="s">
        <v>1000</v>
      </c>
      <c r="N854" t="s">
        <v>1001</v>
      </c>
      <c r="O854" t="s">
        <v>3490</v>
      </c>
      <c r="P854" t="s">
        <v>214</v>
      </c>
      <c r="Q854" t="s">
        <v>8650</v>
      </c>
      <c r="R854" t="s">
        <v>8637</v>
      </c>
      <c r="S854" t="s">
        <v>8643</v>
      </c>
      <c r="T854" t="b">
        <v>0</v>
      </c>
      <c r="U854" t="b">
        <v>0</v>
      </c>
      <c r="V854">
        <v>1</v>
      </c>
      <c r="W854">
        <v>45</v>
      </c>
      <c r="X854">
        <v>12</v>
      </c>
      <c r="AB854">
        <v>2</v>
      </c>
      <c r="AC854">
        <v>1</v>
      </c>
      <c r="AD854">
        <v>2</v>
      </c>
      <c r="AE854" t="s">
        <v>1745</v>
      </c>
      <c r="AG854" t="s">
        <v>1932</v>
      </c>
      <c r="AH854" t="s">
        <v>3491</v>
      </c>
    </row>
    <row r="855" spans="1:34" x14ac:dyDescent="0.25">
      <c r="A855">
        <v>4</v>
      </c>
      <c r="B855" t="s">
        <v>630</v>
      </c>
      <c r="C855" t="s">
        <v>633</v>
      </c>
      <c r="D855" t="s">
        <v>631</v>
      </c>
      <c r="E855" t="s">
        <v>632</v>
      </c>
      <c r="F855" t="s">
        <v>635</v>
      </c>
      <c r="G855" t="s">
        <v>11041</v>
      </c>
      <c r="H855" t="s">
        <v>998</v>
      </c>
      <c r="I855" t="s">
        <v>999</v>
      </c>
      <c r="J855">
        <v>2</v>
      </c>
      <c r="L855" t="s">
        <v>981</v>
      </c>
      <c r="M855" t="s">
        <v>1000</v>
      </c>
      <c r="N855" t="s">
        <v>1001</v>
      </c>
      <c r="O855" t="s">
        <v>3492</v>
      </c>
      <c r="P855" t="s">
        <v>214</v>
      </c>
      <c r="Q855" t="s">
        <v>8650</v>
      </c>
      <c r="R855" t="s">
        <v>8637</v>
      </c>
      <c r="S855" t="s">
        <v>8643</v>
      </c>
      <c r="T855" t="b">
        <v>0</v>
      </c>
      <c r="U855" t="b">
        <v>0</v>
      </c>
      <c r="V855">
        <v>2</v>
      </c>
      <c r="W855">
        <v>45</v>
      </c>
      <c r="X855">
        <v>10</v>
      </c>
      <c r="AB855">
        <v>2</v>
      </c>
      <c r="AC855">
        <v>1</v>
      </c>
      <c r="AD855">
        <v>2</v>
      </c>
      <c r="AE855" t="s">
        <v>610</v>
      </c>
      <c r="AG855" t="s">
        <v>1937</v>
      </c>
      <c r="AH855" t="s">
        <v>3493</v>
      </c>
    </row>
    <row r="856" spans="1:34" x14ac:dyDescent="0.25">
      <c r="A856">
        <v>4</v>
      </c>
      <c r="B856" t="s">
        <v>630</v>
      </c>
      <c r="C856" t="s">
        <v>633</v>
      </c>
      <c r="D856" t="s">
        <v>631</v>
      </c>
      <c r="E856" t="s">
        <v>632</v>
      </c>
      <c r="F856" t="s">
        <v>635</v>
      </c>
      <c r="G856" t="s">
        <v>11041</v>
      </c>
      <c r="H856" t="s">
        <v>998</v>
      </c>
      <c r="I856" t="s">
        <v>999</v>
      </c>
      <c r="J856">
        <v>2</v>
      </c>
      <c r="L856" t="s">
        <v>981</v>
      </c>
      <c r="M856" t="s">
        <v>1000</v>
      </c>
      <c r="N856" t="s">
        <v>1001</v>
      </c>
      <c r="O856" t="s">
        <v>3494</v>
      </c>
      <c r="P856" t="s">
        <v>214</v>
      </c>
      <c r="Q856" t="s">
        <v>8650</v>
      </c>
      <c r="R856" t="s">
        <v>8637</v>
      </c>
      <c r="S856" t="s">
        <v>8643</v>
      </c>
      <c r="T856" t="b">
        <v>0</v>
      </c>
      <c r="U856" t="b">
        <v>0</v>
      </c>
      <c r="V856">
        <v>3</v>
      </c>
      <c r="W856">
        <v>50</v>
      </c>
      <c r="X856">
        <v>9</v>
      </c>
      <c r="AB856">
        <v>2</v>
      </c>
      <c r="AC856">
        <v>1</v>
      </c>
      <c r="AD856">
        <v>2</v>
      </c>
      <c r="AE856" t="s">
        <v>610</v>
      </c>
      <c r="AG856" t="s">
        <v>1937</v>
      </c>
      <c r="AH856" t="s">
        <v>3495</v>
      </c>
    </row>
    <row r="857" spans="1:34" x14ac:dyDescent="0.25">
      <c r="A857">
        <v>4</v>
      </c>
      <c r="B857" t="s">
        <v>630</v>
      </c>
      <c r="C857" t="s">
        <v>633</v>
      </c>
      <c r="D857" t="s">
        <v>631</v>
      </c>
      <c r="E857" t="s">
        <v>632</v>
      </c>
      <c r="F857" t="s">
        <v>635</v>
      </c>
      <c r="G857" t="s">
        <v>11041</v>
      </c>
      <c r="H857" t="s">
        <v>998</v>
      </c>
      <c r="I857" t="s">
        <v>999</v>
      </c>
      <c r="J857">
        <v>2</v>
      </c>
      <c r="L857" t="s">
        <v>981</v>
      </c>
      <c r="M857" t="s">
        <v>1000</v>
      </c>
      <c r="N857" t="s">
        <v>1001</v>
      </c>
      <c r="O857" t="s">
        <v>3496</v>
      </c>
      <c r="P857" t="s">
        <v>214</v>
      </c>
      <c r="Q857" t="s">
        <v>8650</v>
      </c>
      <c r="R857" t="s">
        <v>8637</v>
      </c>
      <c r="S857" t="s">
        <v>8643</v>
      </c>
      <c r="T857" t="b">
        <v>0</v>
      </c>
      <c r="U857" t="b">
        <v>0</v>
      </c>
      <c r="V857">
        <v>4</v>
      </c>
      <c r="W857">
        <v>50</v>
      </c>
      <c r="X857">
        <v>5.5</v>
      </c>
      <c r="AB857">
        <v>2</v>
      </c>
      <c r="AC857">
        <v>1</v>
      </c>
      <c r="AD857">
        <v>2</v>
      </c>
      <c r="AE857" t="s">
        <v>610</v>
      </c>
      <c r="AF857" t="s">
        <v>3497</v>
      </c>
      <c r="AG857" t="s">
        <v>1937</v>
      </c>
      <c r="AH857" t="s">
        <v>3498</v>
      </c>
    </row>
    <row r="858" spans="1:34" x14ac:dyDescent="0.25">
      <c r="A858">
        <v>4</v>
      </c>
      <c r="B858" t="s">
        <v>630</v>
      </c>
      <c r="C858" t="s">
        <v>633</v>
      </c>
      <c r="D858" t="s">
        <v>631</v>
      </c>
      <c r="E858" t="s">
        <v>632</v>
      </c>
      <c r="F858" t="s">
        <v>635</v>
      </c>
      <c r="G858" t="s">
        <v>11041</v>
      </c>
      <c r="H858" t="s">
        <v>998</v>
      </c>
      <c r="I858" t="s">
        <v>999</v>
      </c>
      <c r="J858">
        <v>2</v>
      </c>
      <c r="L858" t="s">
        <v>981</v>
      </c>
      <c r="M858" t="s">
        <v>1000</v>
      </c>
      <c r="N858" t="s">
        <v>1001</v>
      </c>
      <c r="O858" t="s">
        <v>3499</v>
      </c>
      <c r="P858" t="s">
        <v>214</v>
      </c>
      <c r="Q858" t="s">
        <v>8650</v>
      </c>
      <c r="R858" t="s">
        <v>8637</v>
      </c>
      <c r="S858" t="s">
        <v>8643</v>
      </c>
      <c r="T858" t="b">
        <v>0</v>
      </c>
      <c r="U858" t="b">
        <v>0</v>
      </c>
      <c r="V858">
        <v>5</v>
      </c>
      <c r="W858">
        <v>40</v>
      </c>
      <c r="X858">
        <v>3</v>
      </c>
      <c r="AB858">
        <v>2</v>
      </c>
      <c r="AC858">
        <v>1</v>
      </c>
      <c r="AD858">
        <v>2</v>
      </c>
      <c r="AE858" t="s">
        <v>610</v>
      </c>
      <c r="AF858" t="s">
        <v>3497</v>
      </c>
      <c r="AG858" t="s">
        <v>1937</v>
      </c>
      <c r="AH858" t="s">
        <v>3500</v>
      </c>
    </row>
    <row r="859" spans="1:34" x14ac:dyDescent="0.25">
      <c r="A859">
        <v>4</v>
      </c>
      <c r="B859" t="s">
        <v>630</v>
      </c>
      <c r="C859" t="s">
        <v>633</v>
      </c>
      <c r="D859" t="s">
        <v>631</v>
      </c>
      <c r="E859" t="s">
        <v>632</v>
      </c>
      <c r="F859" t="s">
        <v>635</v>
      </c>
      <c r="G859" t="s">
        <v>11041</v>
      </c>
      <c r="H859" t="s">
        <v>998</v>
      </c>
      <c r="I859" t="s">
        <v>999</v>
      </c>
      <c r="J859">
        <v>2</v>
      </c>
      <c r="L859" t="s">
        <v>981</v>
      </c>
      <c r="M859" t="s">
        <v>1000</v>
      </c>
      <c r="N859" t="s">
        <v>1001</v>
      </c>
      <c r="O859" t="s">
        <v>3501</v>
      </c>
      <c r="P859" t="s">
        <v>217</v>
      </c>
      <c r="Q859" t="s">
        <v>8650</v>
      </c>
      <c r="R859" t="s">
        <v>8637</v>
      </c>
      <c r="S859" t="s">
        <v>8645</v>
      </c>
      <c r="T859" t="b">
        <v>1</v>
      </c>
      <c r="U859" t="b">
        <v>0</v>
      </c>
      <c r="V859">
        <v>1</v>
      </c>
      <c r="W859">
        <v>10</v>
      </c>
      <c r="X859">
        <v>12</v>
      </c>
      <c r="AB859">
        <v>3</v>
      </c>
      <c r="AC859">
        <v>1</v>
      </c>
      <c r="AD859">
        <v>2</v>
      </c>
      <c r="AE859" t="s">
        <v>610</v>
      </c>
      <c r="AG859" t="s">
        <v>3502</v>
      </c>
      <c r="AH859" t="s">
        <v>3503</v>
      </c>
    </row>
    <row r="860" spans="1:34" x14ac:dyDescent="0.25">
      <c r="A860">
        <v>4</v>
      </c>
      <c r="B860" t="s">
        <v>630</v>
      </c>
      <c r="C860" t="s">
        <v>633</v>
      </c>
      <c r="D860" t="s">
        <v>631</v>
      </c>
      <c r="E860" t="s">
        <v>632</v>
      </c>
      <c r="F860" t="s">
        <v>635</v>
      </c>
      <c r="G860" t="s">
        <v>11041</v>
      </c>
      <c r="H860" t="s">
        <v>998</v>
      </c>
      <c r="I860" t="s">
        <v>999</v>
      </c>
      <c r="J860">
        <v>2</v>
      </c>
      <c r="L860" t="s">
        <v>981</v>
      </c>
      <c r="M860" t="s">
        <v>1000</v>
      </c>
      <c r="N860" t="s">
        <v>1001</v>
      </c>
      <c r="O860" t="s">
        <v>3504</v>
      </c>
      <c r="P860" t="s">
        <v>217</v>
      </c>
      <c r="Q860" t="s">
        <v>8650</v>
      </c>
      <c r="R860" t="s">
        <v>8637</v>
      </c>
      <c r="S860" t="s">
        <v>8645</v>
      </c>
      <c r="T860" t="b">
        <v>1</v>
      </c>
      <c r="U860" t="b">
        <v>0</v>
      </c>
      <c r="V860">
        <v>2</v>
      </c>
      <c r="W860">
        <v>10</v>
      </c>
      <c r="X860">
        <v>12</v>
      </c>
      <c r="AB860">
        <v>3</v>
      </c>
      <c r="AC860">
        <v>1</v>
      </c>
      <c r="AD860">
        <v>2</v>
      </c>
      <c r="AE860" t="s">
        <v>610</v>
      </c>
      <c r="AG860" t="s">
        <v>3502</v>
      </c>
      <c r="AH860" t="s">
        <v>3505</v>
      </c>
    </row>
    <row r="861" spans="1:34" x14ac:dyDescent="0.25">
      <c r="A861">
        <v>4</v>
      </c>
      <c r="B861" t="s">
        <v>630</v>
      </c>
      <c r="C861" t="s">
        <v>633</v>
      </c>
      <c r="D861" t="s">
        <v>631</v>
      </c>
      <c r="E861" t="s">
        <v>632</v>
      </c>
      <c r="F861" t="s">
        <v>635</v>
      </c>
      <c r="G861" t="s">
        <v>11041</v>
      </c>
      <c r="H861" t="s">
        <v>998</v>
      </c>
      <c r="I861" t="s">
        <v>999</v>
      </c>
      <c r="J861">
        <v>2</v>
      </c>
      <c r="L861" t="s">
        <v>981</v>
      </c>
      <c r="M861" t="s">
        <v>1000</v>
      </c>
      <c r="N861" t="s">
        <v>1001</v>
      </c>
      <c r="O861" t="s">
        <v>3506</v>
      </c>
      <c r="P861" t="s">
        <v>217</v>
      </c>
      <c r="Q861" t="s">
        <v>8650</v>
      </c>
      <c r="R861" t="s">
        <v>8637</v>
      </c>
      <c r="S861" t="s">
        <v>8645</v>
      </c>
      <c r="T861" t="b">
        <v>1</v>
      </c>
      <c r="U861" t="b">
        <v>0</v>
      </c>
      <c r="V861">
        <v>3</v>
      </c>
      <c r="W861">
        <v>10</v>
      </c>
      <c r="X861">
        <v>12</v>
      </c>
      <c r="AB861">
        <v>3</v>
      </c>
      <c r="AC861">
        <v>1</v>
      </c>
      <c r="AD861">
        <v>2</v>
      </c>
      <c r="AE861" t="s">
        <v>610</v>
      </c>
      <c r="AG861" t="s">
        <v>3507</v>
      </c>
      <c r="AH861" t="s">
        <v>3508</v>
      </c>
    </row>
    <row r="862" spans="1:34" x14ac:dyDescent="0.25">
      <c r="A862">
        <v>4</v>
      </c>
      <c r="B862" t="s">
        <v>630</v>
      </c>
      <c r="C862" t="s">
        <v>633</v>
      </c>
      <c r="D862" t="s">
        <v>631</v>
      </c>
      <c r="E862" t="s">
        <v>632</v>
      </c>
      <c r="F862" t="s">
        <v>635</v>
      </c>
      <c r="G862" t="s">
        <v>11041</v>
      </c>
      <c r="H862" t="s">
        <v>998</v>
      </c>
      <c r="I862" t="s">
        <v>999</v>
      </c>
      <c r="J862">
        <v>2</v>
      </c>
      <c r="L862" t="s">
        <v>981</v>
      </c>
      <c r="M862" t="s">
        <v>1000</v>
      </c>
      <c r="N862" t="s">
        <v>1001</v>
      </c>
      <c r="O862" t="s">
        <v>3509</v>
      </c>
      <c r="P862" t="s">
        <v>303</v>
      </c>
      <c r="Q862" t="s">
        <v>148</v>
      </c>
      <c r="R862" t="s">
        <v>8661</v>
      </c>
      <c r="S862" t="s">
        <v>8645</v>
      </c>
      <c r="T862" t="b">
        <v>0</v>
      </c>
      <c r="U862" t="b">
        <v>0</v>
      </c>
      <c r="V862">
        <v>1</v>
      </c>
      <c r="W862">
        <v>6</v>
      </c>
      <c r="X862">
        <v>15</v>
      </c>
      <c r="AB862">
        <v>2</v>
      </c>
      <c r="AC862">
        <v>2</v>
      </c>
      <c r="AD862">
        <v>2</v>
      </c>
      <c r="AE862" t="s">
        <v>1745</v>
      </c>
      <c r="AG862" t="s">
        <v>3510</v>
      </c>
      <c r="AH862" t="s">
        <v>3511</v>
      </c>
    </row>
    <row r="863" spans="1:34" x14ac:dyDescent="0.25">
      <c r="A863">
        <v>4</v>
      </c>
      <c r="B863" t="s">
        <v>630</v>
      </c>
      <c r="C863" t="s">
        <v>633</v>
      </c>
      <c r="D863" t="s">
        <v>631</v>
      </c>
      <c r="E863" t="s">
        <v>632</v>
      </c>
      <c r="F863" t="s">
        <v>635</v>
      </c>
      <c r="G863" t="s">
        <v>11041</v>
      </c>
      <c r="H863" t="s">
        <v>998</v>
      </c>
      <c r="I863" t="s">
        <v>999</v>
      </c>
      <c r="J863">
        <v>2</v>
      </c>
      <c r="L863" t="s">
        <v>981</v>
      </c>
      <c r="M863" t="s">
        <v>1000</v>
      </c>
      <c r="N863" t="s">
        <v>1001</v>
      </c>
      <c r="O863" t="s">
        <v>3512</v>
      </c>
      <c r="P863" t="s">
        <v>303</v>
      </c>
      <c r="Q863" t="s">
        <v>148</v>
      </c>
      <c r="R863" t="s">
        <v>8661</v>
      </c>
      <c r="S863" t="s">
        <v>8645</v>
      </c>
      <c r="T863" t="b">
        <v>0</v>
      </c>
      <c r="U863" t="b">
        <v>0</v>
      </c>
      <c r="V863">
        <v>2</v>
      </c>
      <c r="W863">
        <v>10</v>
      </c>
      <c r="X863">
        <v>13</v>
      </c>
      <c r="AB863">
        <v>2</v>
      </c>
      <c r="AC863">
        <v>2</v>
      </c>
      <c r="AD863">
        <v>2</v>
      </c>
      <c r="AE863" t="s">
        <v>1745</v>
      </c>
      <c r="AG863" t="s">
        <v>3510</v>
      </c>
      <c r="AH863" t="s">
        <v>3513</v>
      </c>
    </row>
    <row r="864" spans="1:34" x14ac:dyDescent="0.25">
      <c r="A864">
        <v>4</v>
      </c>
      <c r="B864" t="s">
        <v>630</v>
      </c>
      <c r="C864" t="s">
        <v>633</v>
      </c>
      <c r="D864" t="s">
        <v>631</v>
      </c>
      <c r="E864" t="s">
        <v>632</v>
      </c>
      <c r="F864" t="s">
        <v>635</v>
      </c>
      <c r="G864" t="s">
        <v>11041</v>
      </c>
      <c r="H864" t="s">
        <v>998</v>
      </c>
      <c r="I864" t="s">
        <v>999</v>
      </c>
      <c r="J864">
        <v>2</v>
      </c>
      <c r="L864" t="s">
        <v>981</v>
      </c>
      <c r="M864" t="s">
        <v>1000</v>
      </c>
      <c r="N864" t="s">
        <v>1001</v>
      </c>
      <c r="O864" t="s">
        <v>3514</v>
      </c>
      <c r="P864" t="s">
        <v>303</v>
      </c>
      <c r="Q864" t="s">
        <v>148</v>
      </c>
      <c r="R864" t="s">
        <v>8661</v>
      </c>
      <c r="S864" t="s">
        <v>8645</v>
      </c>
      <c r="T864" t="b">
        <v>0</v>
      </c>
      <c r="U864" t="b">
        <v>0</v>
      </c>
      <c r="V864">
        <v>3</v>
      </c>
      <c r="W864">
        <v>10</v>
      </c>
      <c r="X864">
        <v>10</v>
      </c>
      <c r="AB864">
        <v>2</v>
      </c>
      <c r="AC864">
        <v>2</v>
      </c>
      <c r="AD864">
        <v>2</v>
      </c>
      <c r="AE864" t="s">
        <v>1888</v>
      </c>
      <c r="AG864" t="s">
        <v>3515</v>
      </c>
      <c r="AH864" t="s">
        <v>1001</v>
      </c>
    </row>
    <row r="865" spans="1:34" x14ac:dyDescent="0.25">
      <c r="A865">
        <v>4</v>
      </c>
      <c r="B865" t="s">
        <v>630</v>
      </c>
      <c r="C865" t="s">
        <v>633</v>
      </c>
      <c r="D865" t="s">
        <v>631</v>
      </c>
      <c r="E865" t="s">
        <v>632</v>
      </c>
      <c r="F865" t="s">
        <v>635</v>
      </c>
      <c r="G865" t="s">
        <v>11041</v>
      </c>
      <c r="H865" t="s">
        <v>1002</v>
      </c>
      <c r="I865" t="s">
        <v>1003</v>
      </c>
      <c r="J865">
        <v>3</v>
      </c>
      <c r="L865" t="s">
        <v>986</v>
      </c>
      <c r="M865" t="s">
        <v>1004</v>
      </c>
      <c r="N865" t="s">
        <v>1005</v>
      </c>
      <c r="O865" t="s">
        <v>3516</v>
      </c>
      <c r="P865" t="s">
        <v>356</v>
      </c>
      <c r="Q865" t="s">
        <v>25</v>
      </c>
      <c r="R865" t="s">
        <v>25</v>
      </c>
      <c r="S865" t="s">
        <v>357</v>
      </c>
      <c r="T865" t="b">
        <v>0</v>
      </c>
      <c r="U865" t="b">
        <v>1</v>
      </c>
      <c r="V865">
        <v>1</v>
      </c>
      <c r="Y865">
        <v>300</v>
      </c>
      <c r="Z865">
        <v>0.08</v>
      </c>
      <c r="AA865" t="s">
        <v>2238</v>
      </c>
      <c r="AG865" t="s">
        <v>3517</v>
      </c>
      <c r="AH865" t="s">
        <v>1004</v>
      </c>
    </row>
    <row r="866" spans="1:34" x14ac:dyDescent="0.25">
      <c r="A866">
        <v>4</v>
      </c>
      <c r="B866" t="s">
        <v>630</v>
      </c>
      <c r="C866" t="s">
        <v>633</v>
      </c>
      <c r="D866" t="s">
        <v>631</v>
      </c>
      <c r="E866" t="s">
        <v>632</v>
      </c>
      <c r="F866" t="s">
        <v>635</v>
      </c>
      <c r="G866" t="s">
        <v>11041</v>
      </c>
      <c r="H866" t="s">
        <v>1002</v>
      </c>
      <c r="I866" t="s">
        <v>1003</v>
      </c>
      <c r="J866">
        <v>3</v>
      </c>
      <c r="L866" t="s">
        <v>986</v>
      </c>
      <c r="M866" t="s">
        <v>1004</v>
      </c>
      <c r="N866" t="s">
        <v>1005</v>
      </c>
      <c r="O866" t="s">
        <v>3518</v>
      </c>
      <c r="P866" t="s">
        <v>41</v>
      </c>
      <c r="Q866" t="s">
        <v>25</v>
      </c>
      <c r="R866" t="s">
        <v>25</v>
      </c>
      <c r="S866" t="s">
        <v>26</v>
      </c>
      <c r="T866" t="b">
        <v>0</v>
      </c>
      <c r="U866" t="b">
        <v>0</v>
      </c>
      <c r="V866">
        <v>1</v>
      </c>
      <c r="W866">
        <v>70</v>
      </c>
      <c r="X866">
        <v>10</v>
      </c>
      <c r="AB866">
        <v>2</v>
      </c>
      <c r="AC866">
        <v>1</v>
      </c>
      <c r="AD866">
        <v>2</v>
      </c>
      <c r="AE866" t="s">
        <v>618</v>
      </c>
      <c r="AG866" t="s">
        <v>2154</v>
      </c>
      <c r="AH866" t="s">
        <v>3519</v>
      </c>
    </row>
    <row r="867" spans="1:34" x14ac:dyDescent="0.25">
      <c r="A867">
        <v>4</v>
      </c>
      <c r="B867" t="s">
        <v>630</v>
      </c>
      <c r="C867" t="s">
        <v>633</v>
      </c>
      <c r="D867" t="s">
        <v>631</v>
      </c>
      <c r="E867" t="s">
        <v>632</v>
      </c>
      <c r="F867" t="s">
        <v>635</v>
      </c>
      <c r="G867" t="s">
        <v>11041</v>
      </c>
      <c r="H867" t="s">
        <v>1002</v>
      </c>
      <c r="I867" t="s">
        <v>1003</v>
      </c>
      <c r="J867">
        <v>3</v>
      </c>
      <c r="L867" t="s">
        <v>986</v>
      </c>
      <c r="M867" t="s">
        <v>1004</v>
      </c>
      <c r="N867" t="s">
        <v>1005</v>
      </c>
      <c r="O867" t="s">
        <v>3520</v>
      </c>
      <c r="P867" t="s">
        <v>41</v>
      </c>
      <c r="Q867" t="s">
        <v>25</v>
      </c>
      <c r="R867" t="s">
        <v>25</v>
      </c>
      <c r="S867" t="s">
        <v>26</v>
      </c>
      <c r="T867" t="b">
        <v>0</v>
      </c>
      <c r="U867" t="b">
        <v>0</v>
      </c>
      <c r="V867">
        <v>2</v>
      </c>
      <c r="W867">
        <v>70</v>
      </c>
      <c r="X867">
        <v>10</v>
      </c>
      <c r="AB867">
        <v>2</v>
      </c>
      <c r="AC867">
        <v>1</v>
      </c>
      <c r="AD867">
        <v>2</v>
      </c>
      <c r="AE867" t="s">
        <v>618</v>
      </c>
      <c r="AG867" t="s">
        <v>2154</v>
      </c>
      <c r="AH867" t="s">
        <v>3521</v>
      </c>
    </row>
    <row r="868" spans="1:34" x14ac:dyDescent="0.25">
      <c r="A868">
        <v>4</v>
      </c>
      <c r="B868" t="s">
        <v>630</v>
      </c>
      <c r="C868" t="s">
        <v>633</v>
      </c>
      <c r="D868" t="s">
        <v>631</v>
      </c>
      <c r="E868" t="s">
        <v>632</v>
      </c>
      <c r="F868" t="s">
        <v>635</v>
      </c>
      <c r="G868" t="s">
        <v>11041</v>
      </c>
      <c r="H868" t="s">
        <v>1002</v>
      </c>
      <c r="I868" t="s">
        <v>1003</v>
      </c>
      <c r="J868">
        <v>3</v>
      </c>
      <c r="L868" t="s">
        <v>986</v>
      </c>
      <c r="M868" t="s">
        <v>1004</v>
      </c>
      <c r="N868" t="s">
        <v>1005</v>
      </c>
      <c r="O868" t="s">
        <v>3522</v>
      </c>
      <c r="P868" t="s">
        <v>41</v>
      </c>
      <c r="Q868" t="s">
        <v>25</v>
      </c>
      <c r="R868" t="s">
        <v>25</v>
      </c>
      <c r="S868" t="s">
        <v>26</v>
      </c>
      <c r="T868" t="b">
        <v>0</v>
      </c>
      <c r="U868" t="b">
        <v>0</v>
      </c>
      <c r="V868">
        <v>3</v>
      </c>
      <c r="W868">
        <v>70</v>
      </c>
      <c r="X868">
        <v>8</v>
      </c>
      <c r="AB868">
        <v>2</v>
      </c>
      <c r="AC868">
        <v>1</v>
      </c>
      <c r="AD868">
        <v>2</v>
      </c>
      <c r="AE868" t="s">
        <v>1745</v>
      </c>
      <c r="AG868" t="s">
        <v>1932</v>
      </c>
      <c r="AH868" t="s">
        <v>3523</v>
      </c>
    </row>
    <row r="869" spans="1:34" x14ac:dyDescent="0.25">
      <c r="A869">
        <v>4</v>
      </c>
      <c r="B869" t="s">
        <v>630</v>
      </c>
      <c r="C869" t="s">
        <v>633</v>
      </c>
      <c r="D869" t="s">
        <v>631</v>
      </c>
      <c r="E869" t="s">
        <v>632</v>
      </c>
      <c r="F869" t="s">
        <v>635</v>
      </c>
      <c r="G869" t="s">
        <v>11041</v>
      </c>
      <c r="H869" t="s">
        <v>1002</v>
      </c>
      <c r="I869" t="s">
        <v>1003</v>
      </c>
      <c r="J869">
        <v>3</v>
      </c>
      <c r="L869" t="s">
        <v>986</v>
      </c>
      <c r="M869" t="s">
        <v>1004</v>
      </c>
      <c r="N869" t="s">
        <v>1005</v>
      </c>
      <c r="O869" t="s">
        <v>3524</v>
      </c>
      <c r="P869" t="s">
        <v>41</v>
      </c>
      <c r="Q869" t="s">
        <v>25</v>
      </c>
      <c r="R869" t="s">
        <v>25</v>
      </c>
      <c r="S869" t="s">
        <v>26</v>
      </c>
      <c r="T869" t="b">
        <v>0</v>
      </c>
      <c r="U869" t="b">
        <v>0</v>
      </c>
      <c r="V869">
        <v>4</v>
      </c>
      <c r="W869">
        <v>70</v>
      </c>
      <c r="X869">
        <v>8</v>
      </c>
      <c r="AB869">
        <v>2</v>
      </c>
      <c r="AC869">
        <v>1</v>
      </c>
      <c r="AD869">
        <v>2</v>
      </c>
      <c r="AE869" t="s">
        <v>610</v>
      </c>
      <c r="AG869" t="s">
        <v>1937</v>
      </c>
      <c r="AH869" t="s">
        <v>3525</v>
      </c>
    </row>
    <row r="870" spans="1:34" x14ac:dyDescent="0.25">
      <c r="A870">
        <v>4</v>
      </c>
      <c r="B870" t="s">
        <v>630</v>
      </c>
      <c r="C870" t="s">
        <v>633</v>
      </c>
      <c r="D870" t="s">
        <v>631</v>
      </c>
      <c r="E870" t="s">
        <v>632</v>
      </c>
      <c r="F870" t="s">
        <v>635</v>
      </c>
      <c r="G870" t="s">
        <v>11041</v>
      </c>
      <c r="H870" t="s">
        <v>1002</v>
      </c>
      <c r="I870" t="s">
        <v>1003</v>
      </c>
      <c r="J870">
        <v>3</v>
      </c>
      <c r="L870" t="s">
        <v>986</v>
      </c>
      <c r="M870" t="s">
        <v>1004</v>
      </c>
      <c r="N870" t="s">
        <v>1005</v>
      </c>
      <c r="O870" t="s">
        <v>3526</v>
      </c>
      <c r="P870" t="s">
        <v>45</v>
      </c>
      <c r="Q870" t="s">
        <v>25</v>
      </c>
      <c r="R870" t="s">
        <v>25</v>
      </c>
      <c r="S870" t="s">
        <v>26</v>
      </c>
      <c r="T870" t="b">
        <v>1</v>
      </c>
      <c r="U870" t="b">
        <v>0</v>
      </c>
      <c r="V870">
        <v>1</v>
      </c>
      <c r="W870">
        <v>145</v>
      </c>
      <c r="X870">
        <v>12</v>
      </c>
      <c r="AB870">
        <v>2</v>
      </c>
      <c r="AC870">
        <v>1</v>
      </c>
      <c r="AD870">
        <v>2</v>
      </c>
      <c r="AE870" t="s">
        <v>1745</v>
      </c>
      <c r="AG870" t="s">
        <v>3527</v>
      </c>
      <c r="AH870" t="s">
        <v>3528</v>
      </c>
    </row>
    <row r="871" spans="1:34" x14ac:dyDescent="0.25">
      <c r="A871">
        <v>4</v>
      </c>
      <c r="B871" t="s">
        <v>630</v>
      </c>
      <c r="C871" t="s">
        <v>633</v>
      </c>
      <c r="D871" t="s">
        <v>631</v>
      </c>
      <c r="E871" t="s">
        <v>632</v>
      </c>
      <c r="F871" t="s">
        <v>635</v>
      </c>
      <c r="G871" t="s">
        <v>11041</v>
      </c>
      <c r="H871" t="s">
        <v>1002</v>
      </c>
      <c r="I871" t="s">
        <v>1003</v>
      </c>
      <c r="J871">
        <v>3</v>
      </c>
      <c r="L871" t="s">
        <v>986</v>
      </c>
      <c r="M871" t="s">
        <v>1004</v>
      </c>
      <c r="N871" t="s">
        <v>1005</v>
      </c>
      <c r="O871" t="s">
        <v>3529</v>
      </c>
      <c r="P871" t="s">
        <v>45</v>
      </c>
      <c r="Q871" t="s">
        <v>25</v>
      </c>
      <c r="R871" t="s">
        <v>25</v>
      </c>
      <c r="S871" t="s">
        <v>26</v>
      </c>
      <c r="T871" t="b">
        <v>1</v>
      </c>
      <c r="U871" t="b">
        <v>0</v>
      </c>
      <c r="V871">
        <v>2</v>
      </c>
      <c r="W871">
        <v>150</v>
      </c>
      <c r="X871">
        <v>11</v>
      </c>
      <c r="AB871">
        <v>2</v>
      </c>
      <c r="AC871">
        <v>1</v>
      </c>
      <c r="AD871">
        <v>2</v>
      </c>
      <c r="AE871" t="s">
        <v>1745</v>
      </c>
      <c r="AG871" t="s">
        <v>3530</v>
      </c>
      <c r="AH871" t="s">
        <v>3531</v>
      </c>
    </row>
    <row r="872" spans="1:34" x14ac:dyDescent="0.25">
      <c r="A872">
        <v>4</v>
      </c>
      <c r="B872" t="s">
        <v>630</v>
      </c>
      <c r="C872" t="s">
        <v>633</v>
      </c>
      <c r="D872" t="s">
        <v>631</v>
      </c>
      <c r="E872" t="s">
        <v>632</v>
      </c>
      <c r="F872" t="s">
        <v>635</v>
      </c>
      <c r="G872" t="s">
        <v>11041</v>
      </c>
      <c r="H872" t="s">
        <v>1002</v>
      </c>
      <c r="I872" t="s">
        <v>1003</v>
      </c>
      <c r="J872">
        <v>3</v>
      </c>
      <c r="L872" t="s">
        <v>986</v>
      </c>
      <c r="M872" t="s">
        <v>1004</v>
      </c>
      <c r="N872" t="s">
        <v>1005</v>
      </c>
      <c r="O872" t="s">
        <v>3532</v>
      </c>
      <c r="P872" t="s">
        <v>45</v>
      </c>
      <c r="Q872" t="s">
        <v>25</v>
      </c>
      <c r="R872" t="s">
        <v>25</v>
      </c>
      <c r="S872" t="s">
        <v>26</v>
      </c>
      <c r="T872" t="b">
        <v>1</v>
      </c>
      <c r="U872" t="b">
        <v>0</v>
      </c>
      <c r="V872">
        <v>3</v>
      </c>
      <c r="W872">
        <v>170</v>
      </c>
      <c r="X872">
        <v>10</v>
      </c>
      <c r="AB872">
        <v>2</v>
      </c>
      <c r="AC872">
        <v>1</v>
      </c>
      <c r="AD872">
        <v>2</v>
      </c>
      <c r="AE872" t="s">
        <v>610</v>
      </c>
      <c r="AG872" t="s">
        <v>3533</v>
      </c>
      <c r="AH872" t="s">
        <v>3534</v>
      </c>
    </row>
    <row r="873" spans="1:34" x14ac:dyDescent="0.25">
      <c r="A873">
        <v>4</v>
      </c>
      <c r="B873" t="s">
        <v>630</v>
      </c>
      <c r="C873" t="s">
        <v>633</v>
      </c>
      <c r="D873" t="s">
        <v>631</v>
      </c>
      <c r="E873" t="s">
        <v>632</v>
      </c>
      <c r="F873" t="s">
        <v>635</v>
      </c>
      <c r="G873" t="s">
        <v>11041</v>
      </c>
      <c r="H873" t="s">
        <v>1002</v>
      </c>
      <c r="I873" t="s">
        <v>1003</v>
      </c>
      <c r="J873">
        <v>3</v>
      </c>
      <c r="L873" t="s">
        <v>986</v>
      </c>
      <c r="M873" t="s">
        <v>1004</v>
      </c>
      <c r="N873" t="s">
        <v>1005</v>
      </c>
      <c r="O873" t="s">
        <v>3535</v>
      </c>
      <c r="P873" t="s">
        <v>66</v>
      </c>
      <c r="Q873" t="s">
        <v>25</v>
      </c>
      <c r="R873" t="s">
        <v>25</v>
      </c>
      <c r="S873" t="s">
        <v>8645</v>
      </c>
      <c r="T873" t="b">
        <v>0</v>
      </c>
      <c r="U873" t="b">
        <v>0</v>
      </c>
      <c r="V873">
        <v>1</v>
      </c>
      <c r="W873">
        <v>140</v>
      </c>
      <c r="X873">
        <v>10</v>
      </c>
      <c r="AC873">
        <v>1</v>
      </c>
      <c r="AD873">
        <v>2</v>
      </c>
      <c r="AE873" t="s">
        <v>1745</v>
      </c>
      <c r="AG873" t="s">
        <v>3536</v>
      </c>
      <c r="AH873" t="s">
        <v>3537</v>
      </c>
    </row>
    <row r="874" spans="1:34" x14ac:dyDescent="0.25">
      <c r="A874">
        <v>4</v>
      </c>
      <c r="B874" t="s">
        <v>630</v>
      </c>
      <c r="C874" t="s">
        <v>633</v>
      </c>
      <c r="D874" t="s">
        <v>631</v>
      </c>
      <c r="E874" t="s">
        <v>632</v>
      </c>
      <c r="F874" t="s">
        <v>635</v>
      </c>
      <c r="G874" t="s">
        <v>11041</v>
      </c>
      <c r="H874" t="s">
        <v>1002</v>
      </c>
      <c r="I874" t="s">
        <v>1003</v>
      </c>
      <c r="J874">
        <v>3</v>
      </c>
      <c r="L874" t="s">
        <v>986</v>
      </c>
      <c r="M874" t="s">
        <v>1004</v>
      </c>
      <c r="N874" t="s">
        <v>1005</v>
      </c>
      <c r="O874" t="s">
        <v>3538</v>
      </c>
      <c r="P874" t="s">
        <v>66</v>
      </c>
      <c r="Q874" t="s">
        <v>25</v>
      </c>
      <c r="R874" t="s">
        <v>25</v>
      </c>
      <c r="S874" t="s">
        <v>8645</v>
      </c>
      <c r="T874" t="b">
        <v>0</v>
      </c>
      <c r="U874" t="b">
        <v>0</v>
      </c>
      <c r="V874">
        <v>2</v>
      </c>
      <c r="W874">
        <v>140</v>
      </c>
      <c r="X874">
        <v>10</v>
      </c>
      <c r="AD874">
        <v>1</v>
      </c>
      <c r="AG874" t="s">
        <v>3539</v>
      </c>
      <c r="AH874" t="s">
        <v>3540</v>
      </c>
    </row>
    <row r="875" spans="1:34" x14ac:dyDescent="0.25">
      <c r="A875">
        <v>4</v>
      </c>
      <c r="B875" t="s">
        <v>630</v>
      </c>
      <c r="C875" t="s">
        <v>633</v>
      </c>
      <c r="D875" t="s">
        <v>631</v>
      </c>
      <c r="E875" t="s">
        <v>632</v>
      </c>
      <c r="F875" t="s">
        <v>635</v>
      </c>
      <c r="G875" t="s">
        <v>11041</v>
      </c>
      <c r="H875" t="s">
        <v>1002</v>
      </c>
      <c r="I875" t="s">
        <v>1003</v>
      </c>
      <c r="J875">
        <v>3</v>
      </c>
      <c r="L875" t="s">
        <v>986</v>
      </c>
      <c r="M875" t="s">
        <v>1004</v>
      </c>
      <c r="N875" t="s">
        <v>1005</v>
      </c>
      <c r="O875" t="s">
        <v>3541</v>
      </c>
      <c r="P875" t="s">
        <v>66</v>
      </c>
      <c r="Q875" t="s">
        <v>25</v>
      </c>
      <c r="R875" t="s">
        <v>25</v>
      </c>
      <c r="S875" t="s">
        <v>8645</v>
      </c>
      <c r="T875" t="b">
        <v>0</v>
      </c>
      <c r="U875" t="b">
        <v>0</v>
      </c>
      <c r="V875">
        <v>3</v>
      </c>
      <c r="W875">
        <v>140</v>
      </c>
      <c r="X875">
        <v>7.5</v>
      </c>
      <c r="AD875">
        <v>1</v>
      </c>
      <c r="AG875" t="s">
        <v>3542</v>
      </c>
      <c r="AH875" t="s">
        <v>3543</v>
      </c>
    </row>
    <row r="876" spans="1:34" x14ac:dyDescent="0.25">
      <c r="A876">
        <v>4</v>
      </c>
      <c r="B876" t="s">
        <v>630</v>
      </c>
      <c r="C876" t="s">
        <v>633</v>
      </c>
      <c r="D876" t="s">
        <v>631</v>
      </c>
      <c r="E876" t="s">
        <v>632</v>
      </c>
      <c r="F876" t="s">
        <v>635</v>
      </c>
      <c r="G876" t="s">
        <v>11041</v>
      </c>
      <c r="H876" t="s">
        <v>1002</v>
      </c>
      <c r="I876" t="s">
        <v>1003</v>
      </c>
      <c r="J876">
        <v>3</v>
      </c>
      <c r="L876" t="s">
        <v>986</v>
      </c>
      <c r="M876" t="s">
        <v>1004</v>
      </c>
      <c r="N876" t="s">
        <v>1005</v>
      </c>
      <c r="O876" t="s">
        <v>3544</v>
      </c>
      <c r="P876" t="s">
        <v>84</v>
      </c>
      <c r="Q876" t="s">
        <v>25</v>
      </c>
      <c r="R876" t="s">
        <v>25</v>
      </c>
      <c r="S876" t="s">
        <v>8645</v>
      </c>
      <c r="T876" t="b">
        <v>0</v>
      </c>
      <c r="U876" t="b">
        <v>0</v>
      </c>
      <c r="V876">
        <v>1</v>
      </c>
      <c r="W876">
        <v>5</v>
      </c>
      <c r="X876">
        <v>15</v>
      </c>
      <c r="AB876">
        <v>2</v>
      </c>
      <c r="AC876">
        <v>2</v>
      </c>
      <c r="AD876">
        <v>2</v>
      </c>
      <c r="AE876" t="s">
        <v>2289</v>
      </c>
      <c r="AG876" t="s">
        <v>3545</v>
      </c>
      <c r="AH876" t="s">
        <v>3546</v>
      </c>
    </row>
    <row r="877" spans="1:34" x14ac:dyDescent="0.25">
      <c r="A877">
        <v>4</v>
      </c>
      <c r="B877" t="s">
        <v>630</v>
      </c>
      <c r="C877" t="s">
        <v>633</v>
      </c>
      <c r="D877" t="s">
        <v>631</v>
      </c>
      <c r="E877" t="s">
        <v>632</v>
      </c>
      <c r="F877" t="s">
        <v>635</v>
      </c>
      <c r="G877" t="s">
        <v>11041</v>
      </c>
      <c r="H877" t="s">
        <v>1002</v>
      </c>
      <c r="I877" t="s">
        <v>1003</v>
      </c>
      <c r="J877">
        <v>3</v>
      </c>
      <c r="L877" t="s">
        <v>986</v>
      </c>
      <c r="M877" t="s">
        <v>1004</v>
      </c>
      <c r="N877" t="s">
        <v>1005</v>
      </c>
      <c r="O877" t="s">
        <v>3547</v>
      </c>
      <c r="P877" t="s">
        <v>84</v>
      </c>
      <c r="Q877" t="s">
        <v>25</v>
      </c>
      <c r="R877" t="s">
        <v>25</v>
      </c>
      <c r="S877" t="s">
        <v>8645</v>
      </c>
      <c r="T877" t="b">
        <v>0</v>
      </c>
      <c r="U877" t="b">
        <v>0</v>
      </c>
      <c r="V877">
        <v>2</v>
      </c>
      <c r="W877">
        <v>7.5</v>
      </c>
      <c r="X877">
        <v>15</v>
      </c>
      <c r="AB877">
        <v>2</v>
      </c>
      <c r="AC877">
        <v>2</v>
      </c>
      <c r="AD877">
        <v>2</v>
      </c>
      <c r="AE877" t="s">
        <v>618</v>
      </c>
      <c r="AG877" t="s">
        <v>3218</v>
      </c>
      <c r="AH877" t="s">
        <v>3548</v>
      </c>
    </row>
    <row r="878" spans="1:34" x14ac:dyDescent="0.25">
      <c r="A878">
        <v>4</v>
      </c>
      <c r="B878" t="s">
        <v>630</v>
      </c>
      <c r="C878" t="s">
        <v>633</v>
      </c>
      <c r="D878" t="s">
        <v>631</v>
      </c>
      <c r="E878" t="s">
        <v>632</v>
      </c>
      <c r="F878" t="s">
        <v>635</v>
      </c>
      <c r="G878" t="s">
        <v>11041</v>
      </c>
      <c r="H878" t="s">
        <v>1002</v>
      </c>
      <c r="I878" t="s">
        <v>1003</v>
      </c>
      <c r="J878">
        <v>3</v>
      </c>
      <c r="L878" t="s">
        <v>986</v>
      </c>
      <c r="M878" t="s">
        <v>1004</v>
      </c>
      <c r="N878" t="s">
        <v>1005</v>
      </c>
      <c r="O878" t="s">
        <v>3549</v>
      </c>
      <c r="P878" t="s">
        <v>84</v>
      </c>
      <c r="Q878" t="s">
        <v>25</v>
      </c>
      <c r="R878" t="s">
        <v>25</v>
      </c>
      <c r="S878" t="s">
        <v>8645</v>
      </c>
      <c r="T878" t="b">
        <v>0</v>
      </c>
      <c r="U878" t="b">
        <v>0</v>
      </c>
      <c r="V878">
        <v>3</v>
      </c>
      <c r="W878">
        <v>7.5</v>
      </c>
      <c r="X878">
        <v>15</v>
      </c>
      <c r="AB878">
        <v>2</v>
      </c>
      <c r="AC878">
        <v>2</v>
      </c>
      <c r="AD878">
        <v>2</v>
      </c>
      <c r="AE878" t="s">
        <v>618</v>
      </c>
      <c r="AG878" t="s">
        <v>3218</v>
      </c>
      <c r="AH878" t="s">
        <v>3550</v>
      </c>
    </row>
    <row r="879" spans="1:34" x14ac:dyDescent="0.25">
      <c r="A879">
        <v>4</v>
      </c>
      <c r="B879" t="s">
        <v>630</v>
      </c>
      <c r="C879" t="s">
        <v>633</v>
      </c>
      <c r="D879" t="s">
        <v>631</v>
      </c>
      <c r="E879" t="s">
        <v>632</v>
      </c>
      <c r="F879" t="s">
        <v>635</v>
      </c>
      <c r="G879" t="s">
        <v>11041</v>
      </c>
      <c r="H879" t="s">
        <v>1002</v>
      </c>
      <c r="I879" t="s">
        <v>1003</v>
      </c>
      <c r="J879">
        <v>3</v>
      </c>
      <c r="L879" t="s">
        <v>986</v>
      </c>
      <c r="M879" t="s">
        <v>1004</v>
      </c>
      <c r="N879" t="s">
        <v>1005</v>
      </c>
      <c r="O879" t="s">
        <v>3551</v>
      </c>
      <c r="P879" t="s">
        <v>15</v>
      </c>
      <c r="Q879" t="s">
        <v>2</v>
      </c>
      <c r="R879" t="s">
        <v>2</v>
      </c>
      <c r="S879" t="s">
        <v>8646</v>
      </c>
      <c r="T879" t="b">
        <v>1</v>
      </c>
      <c r="U879" t="b">
        <v>1</v>
      </c>
      <c r="V879">
        <v>1</v>
      </c>
      <c r="W879">
        <v>75</v>
      </c>
      <c r="Y879">
        <v>49.8</v>
      </c>
      <c r="AG879" t="s">
        <v>3552</v>
      </c>
      <c r="AH879" t="s">
        <v>3553</v>
      </c>
    </row>
    <row r="880" spans="1:34" x14ac:dyDescent="0.25">
      <c r="A880">
        <v>4</v>
      </c>
      <c r="B880" t="s">
        <v>630</v>
      </c>
      <c r="C880" t="s">
        <v>633</v>
      </c>
      <c r="D880" t="s">
        <v>631</v>
      </c>
      <c r="E880" t="s">
        <v>632</v>
      </c>
      <c r="F880" t="s">
        <v>635</v>
      </c>
      <c r="G880" t="s">
        <v>11041</v>
      </c>
      <c r="H880" t="s">
        <v>1002</v>
      </c>
      <c r="I880" t="s">
        <v>1003</v>
      </c>
      <c r="J880">
        <v>3</v>
      </c>
      <c r="L880" t="s">
        <v>986</v>
      </c>
      <c r="M880" t="s">
        <v>1004</v>
      </c>
      <c r="N880" t="s">
        <v>1005</v>
      </c>
      <c r="O880" t="s">
        <v>3554</v>
      </c>
      <c r="P880" t="s">
        <v>15</v>
      </c>
      <c r="Q880" t="s">
        <v>2</v>
      </c>
      <c r="R880" t="s">
        <v>2</v>
      </c>
      <c r="S880" t="s">
        <v>8646</v>
      </c>
      <c r="T880" t="b">
        <v>1</v>
      </c>
      <c r="U880" t="b">
        <v>1</v>
      </c>
      <c r="V880">
        <v>2</v>
      </c>
      <c r="W880">
        <v>75</v>
      </c>
      <c r="Y880">
        <v>45</v>
      </c>
      <c r="AG880" t="s">
        <v>3555</v>
      </c>
      <c r="AH880" t="s">
        <v>3556</v>
      </c>
    </row>
    <row r="881" spans="1:34" x14ac:dyDescent="0.25">
      <c r="A881">
        <v>4</v>
      </c>
      <c r="B881" t="s">
        <v>630</v>
      </c>
      <c r="C881" t="s">
        <v>633</v>
      </c>
      <c r="D881" t="s">
        <v>631</v>
      </c>
      <c r="E881" t="s">
        <v>632</v>
      </c>
      <c r="F881" t="s">
        <v>635</v>
      </c>
      <c r="G881" t="s">
        <v>11041</v>
      </c>
      <c r="H881" t="s">
        <v>1002</v>
      </c>
      <c r="I881" t="s">
        <v>1003</v>
      </c>
      <c r="J881">
        <v>3</v>
      </c>
      <c r="L881" t="s">
        <v>986</v>
      </c>
      <c r="M881" t="s">
        <v>1004</v>
      </c>
      <c r="N881" t="s">
        <v>1005</v>
      </c>
      <c r="O881" t="s">
        <v>3557</v>
      </c>
      <c r="P881" t="s">
        <v>15</v>
      </c>
      <c r="Q881" t="s">
        <v>2</v>
      </c>
      <c r="R881" t="s">
        <v>2</v>
      </c>
      <c r="S881" t="s">
        <v>8646</v>
      </c>
      <c r="T881" t="b">
        <v>1</v>
      </c>
      <c r="U881" t="b">
        <v>1</v>
      </c>
      <c r="V881">
        <v>3</v>
      </c>
      <c r="W881">
        <v>75</v>
      </c>
      <c r="Y881">
        <v>45</v>
      </c>
      <c r="AG881" t="s">
        <v>3555</v>
      </c>
      <c r="AH881" t="s">
        <v>3558</v>
      </c>
    </row>
    <row r="882" spans="1:34" x14ac:dyDescent="0.25">
      <c r="A882">
        <v>4</v>
      </c>
      <c r="B882" t="s">
        <v>630</v>
      </c>
      <c r="C882" t="s">
        <v>633</v>
      </c>
      <c r="D882" t="s">
        <v>631</v>
      </c>
      <c r="E882" t="s">
        <v>632</v>
      </c>
      <c r="F882" t="s">
        <v>635</v>
      </c>
      <c r="G882" t="s">
        <v>11041</v>
      </c>
      <c r="H882" t="s">
        <v>1002</v>
      </c>
      <c r="I882" t="s">
        <v>1003</v>
      </c>
      <c r="J882">
        <v>3</v>
      </c>
      <c r="L882" t="s">
        <v>986</v>
      </c>
      <c r="M882" t="s">
        <v>1004</v>
      </c>
      <c r="N882" t="s">
        <v>1005</v>
      </c>
      <c r="O882" t="s">
        <v>3559</v>
      </c>
      <c r="P882" t="s">
        <v>8734</v>
      </c>
      <c r="Q882" t="s">
        <v>8644</v>
      </c>
      <c r="R882" t="s">
        <v>8488</v>
      </c>
      <c r="S882" t="s">
        <v>8643</v>
      </c>
      <c r="T882" t="b">
        <v>0</v>
      </c>
      <c r="U882" t="b">
        <v>0</v>
      </c>
      <c r="V882">
        <v>1</v>
      </c>
      <c r="W882">
        <v>30</v>
      </c>
      <c r="X882">
        <v>10</v>
      </c>
      <c r="AB882">
        <v>2</v>
      </c>
      <c r="AC882">
        <v>1</v>
      </c>
      <c r="AD882">
        <v>2</v>
      </c>
      <c r="AE882" t="s">
        <v>1745</v>
      </c>
      <c r="AG882" t="s">
        <v>1932</v>
      </c>
      <c r="AH882" t="s">
        <v>3560</v>
      </c>
    </row>
    <row r="883" spans="1:34" x14ac:dyDescent="0.25">
      <c r="A883">
        <v>4</v>
      </c>
      <c r="B883" t="s">
        <v>630</v>
      </c>
      <c r="C883" t="s">
        <v>633</v>
      </c>
      <c r="D883" t="s">
        <v>631</v>
      </c>
      <c r="E883" t="s">
        <v>632</v>
      </c>
      <c r="F883" t="s">
        <v>635</v>
      </c>
      <c r="G883" t="s">
        <v>11041</v>
      </c>
      <c r="H883" t="s">
        <v>1002</v>
      </c>
      <c r="I883" t="s">
        <v>1003</v>
      </c>
      <c r="J883">
        <v>3</v>
      </c>
      <c r="L883" t="s">
        <v>986</v>
      </c>
      <c r="M883" t="s">
        <v>1004</v>
      </c>
      <c r="N883" t="s">
        <v>1005</v>
      </c>
      <c r="O883" t="s">
        <v>3561</v>
      </c>
      <c r="P883" t="s">
        <v>8734</v>
      </c>
      <c r="Q883" t="s">
        <v>8644</v>
      </c>
      <c r="R883" t="s">
        <v>8488</v>
      </c>
      <c r="S883" t="s">
        <v>8643</v>
      </c>
      <c r="T883" t="b">
        <v>0</v>
      </c>
      <c r="U883" t="b">
        <v>0</v>
      </c>
      <c r="V883">
        <v>2</v>
      </c>
      <c r="W883">
        <v>30</v>
      </c>
      <c r="X883">
        <v>8</v>
      </c>
      <c r="AB883">
        <v>2</v>
      </c>
      <c r="AC883">
        <v>1</v>
      </c>
      <c r="AD883">
        <v>2</v>
      </c>
      <c r="AE883" t="s">
        <v>1745</v>
      </c>
      <c r="AG883" t="s">
        <v>1932</v>
      </c>
      <c r="AH883" t="s">
        <v>1005</v>
      </c>
    </row>
    <row r="884" spans="1:34" x14ac:dyDescent="0.25">
      <c r="A884">
        <v>4</v>
      </c>
      <c r="B884" t="s">
        <v>630</v>
      </c>
      <c r="C884" t="s">
        <v>633</v>
      </c>
      <c r="D884" t="s">
        <v>631</v>
      </c>
      <c r="E884" t="s">
        <v>632</v>
      </c>
      <c r="F884" t="s">
        <v>635</v>
      </c>
      <c r="G884" t="s">
        <v>11041</v>
      </c>
      <c r="H884" t="s">
        <v>1006</v>
      </c>
      <c r="I884" t="s">
        <v>1007</v>
      </c>
      <c r="J884">
        <v>4</v>
      </c>
      <c r="L884" t="s">
        <v>991</v>
      </c>
      <c r="M884" t="s">
        <v>1008</v>
      </c>
      <c r="N884" t="s">
        <v>1009</v>
      </c>
      <c r="O884" t="s">
        <v>3562</v>
      </c>
      <c r="P884" t="s">
        <v>356</v>
      </c>
      <c r="Q884" t="s">
        <v>25</v>
      </c>
      <c r="R884" t="s">
        <v>25</v>
      </c>
      <c r="S884" t="s">
        <v>357</v>
      </c>
      <c r="T884" t="b">
        <v>0</v>
      </c>
      <c r="U884" t="b">
        <v>1</v>
      </c>
      <c r="V884">
        <v>1</v>
      </c>
      <c r="Y884">
        <v>300</v>
      </c>
      <c r="Z884">
        <v>0.83</v>
      </c>
      <c r="AA884" t="s">
        <v>2238</v>
      </c>
      <c r="AG884" t="s">
        <v>3563</v>
      </c>
      <c r="AH884" t="s">
        <v>1008</v>
      </c>
    </row>
    <row r="885" spans="1:34" x14ac:dyDescent="0.25">
      <c r="A885">
        <v>4</v>
      </c>
      <c r="B885" t="s">
        <v>630</v>
      </c>
      <c r="C885" t="s">
        <v>633</v>
      </c>
      <c r="D885" t="s">
        <v>631</v>
      </c>
      <c r="E885" t="s">
        <v>632</v>
      </c>
      <c r="F885" t="s">
        <v>635</v>
      </c>
      <c r="G885" t="s">
        <v>11041</v>
      </c>
      <c r="H885" t="s">
        <v>1006</v>
      </c>
      <c r="I885" t="s">
        <v>1007</v>
      </c>
      <c r="J885">
        <v>4</v>
      </c>
      <c r="L885" t="s">
        <v>991</v>
      </c>
      <c r="M885" t="s">
        <v>1008</v>
      </c>
      <c r="N885" t="s">
        <v>1009</v>
      </c>
      <c r="O885" t="s">
        <v>3564</v>
      </c>
      <c r="P885" t="s">
        <v>8734</v>
      </c>
      <c r="Q885" t="s">
        <v>8644</v>
      </c>
      <c r="R885" t="s">
        <v>8488</v>
      </c>
      <c r="S885" t="s">
        <v>8643</v>
      </c>
      <c r="T885" t="b">
        <v>0</v>
      </c>
      <c r="U885" t="b">
        <v>0</v>
      </c>
      <c r="V885">
        <v>1</v>
      </c>
      <c r="W885">
        <v>30</v>
      </c>
      <c r="X885">
        <v>10</v>
      </c>
      <c r="AB885">
        <v>3</v>
      </c>
      <c r="AC885">
        <v>1</v>
      </c>
      <c r="AD885">
        <v>2</v>
      </c>
      <c r="AE885" t="s">
        <v>618</v>
      </c>
      <c r="AG885" t="s">
        <v>3213</v>
      </c>
      <c r="AH885" t="s">
        <v>3565</v>
      </c>
    </row>
    <row r="886" spans="1:34" x14ac:dyDescent="0.25">
      <c r="A886">
        <v>4</v>
      </c>
      <c r="B886" t="s">
        <v>630</v>
      </c>
      <c r="C886" t="s">
        <v>633</v>
      </c>
      <c r="D886" t="s">
        <v>631</v>
      </c>
      <c r="E886" t="s">
        <v>632</v>
      </c>
      <c r="F886" t="s">
        <v>635</v>
      </c>
      <c r="G886" t="s">
        <v>11041</v>
      </c>
      <c r="H886" t="s">
        <v>1006</v>
      </c>
      <c r="I886" t="s">
        <v>1007</v>
      </c>
      <c r="J886">
        <v>4</v>
      </c>
      <c r="L886" t="s">
        <v>991</v>
      </c>
      <c r="M886" t="s">
        <v>1008</v>
      </c>
      <c r="N886" t="s">
        <v>1009</v>
      </c>
      <c r="O886" t="s">
        <v>3566</v>
      </c>
      <c r="P886" t="s">
        <v>8734</v>
      </c>
      <c r="Q886" t="s">
        <v>8644</v>
      </c>
      <c r="R886" t="s">
        <v>8488</v>
      </c>
      <c r="S886" t="s">
        <v>8643</v>
      </c>
      <c r="T886" t="b">
        <v>0</v>
      </c>
      <c r="U886" t="b">
        <v>0</v>
      </c>
      <c r="V886">
        <v>2</v>
      </c>
      <c r="W886">
        <v>30</v>
      </c>
      <c r="X886">
        <v>10</v>
      </c>
      <c r="AB886">
        <v>3</v>
      </c>
      <c r="AC886">
        <v>1</v>
      </c>
      <c r="AD886">
        <v>2</v>
      </c>
      <c r="AE886" t="s">
        <v>1745</v>
      </c>
      <c r="AG886" t="s">
        <v>2982</v>
      </c>
      <c r="AH886" t="s">
        <v>3567</v>
      </c>
    </row>
    <row r="887" spans="1:34" x14ac:dyDescent="0.25">
      <c r="A887">
        <v>4</v>
      </c>
      <c r="B887" t="s">
        <v>630</v>
      </c>
      <c r="C887" t="s">
        <v>633</v>
      </c>
      <c r="D887" t="s">
        <v>631</v>
      </c>
      <c r="E887" t="s">
        <v>632</v>
      </c>
      <c r="F887" t="s">
        <v>635</v>
      </c>
      <c r="G887" t="s">
        <v>11041</v>
      </c>
      <c r="H887" t="s">
        <v>1006</v>
      </c>
      <c r="I887" t="s">
        <v>1007</v>
      </c>
      <c r="J887">
        <v>4</v>
      </c>
      <c r="L887" t="s">
        <v>991</v>
      </c>
      <c r="M887" t="s">
        <v>1008</v>
      </c>
      <c r="N887" t="s">
        <v>1009</v>
      </c>
      <c r="O887" t="s">
        <v>3568</v>
      </c>
      <c r="P887" t="s">
        <v>8734</v>
      </c>
      <c r="Q887" t="s">
        <v>8644</v>
      </c>
      <c r="R887" t="s">
        <v>8488</v>
      </c>
      <c r="S887" t="s">
        <v>8643</v>
      </c>
      <c r="T887" t="b">
        <v>0</v>
      </c>
      <c r="U887" t="b">
        <v>0</v>
      </c>
      <c r="V887">
        <v>3</v>
      </c>
      <c r="W887">
        <v>30</v>
      </c>
      <c r="X887">
        <v>7</v>
      </c>
      <c r="AB887">
        <v>3</v>
      </c>
      <c r="AC887">
        <v>1</v>
      </c>
      <c r="AD887">
        <v>2</v>
      </c>
      <c r="AE887" t="s">
        <v>610</v>
      </c>
      <c r="AG887" t="s">
        <v>2986</v>
      </c>
      <c r="AH887" t="s">
        <v>3569</v>
      </c>
    </row>
    <row r="888" spans="1:34" x14ac:dyDescent="0.25">
      <c r="A888">
        <v>4</v>
      </c>
      <c r="B888" t="s">
        <v>630</v>
      </c>
      <c r="C888" t="s">
        <v>633</v>
      </c>
      <c r="D888" t="s">
        <v>631</v>
      </c>
      <c r="E888" t="s">
        <v>632</v>
      </c>
      <c r="F888" t="s">
        <v>635</v>
      </c>
      <c r="G888" t="s">
        <v>11041</v>
      </c>
      <c r="H888" t="s">
        <v>1006</v>
      </c>
      <c r="I888" t="s">
        <v>1007</v>
      </c>
      <c r="J888">
        <v>4</v>
      </c>
      <c r="L888" t="s">
        <v>991</v>
      </c>
      <c r="M888" t="s">
        <v>1008</v>
      </c>
      <c r="N888" t="s">
        <v>1009</v>
      </c>
      <c r="O888" t="s">
        <v>3570</v>
      </c>
      <c r="P888" t="s">
        <v>8734</v>
      </c>
      <c r="Q888" t="s">
        <v>8644</v>
      </c>
      <c r="R888" t="s">
        <v>8488</v>
      </c>
      <c r="S888" t="s">
        <v>8643</v>
      </c>
      <c r="T888" t="b">
        <v>0</v>
      </c>
      <c r="U888" t="b">
        <v>0</v>
      </c>
      <c r="V888">
        <v>4</v>
      </c>
      <c r="W888">
        <v>30</v>
      </c>
      <c r="X888">
        <v>6</v>
      </c>
      <c r="AB888">
        <v>3</v>
      </c>
      <c r="AC888">
        <v>1</v>
      </c>
      <c r="AD888">
        <v>2</v>
      </c>
      <c r="AE888" t="s">
        <v>610</v>
      </c>
      <c r="AG888" t="s">
        <v>2986</v>
      </c>
      <c r="AH888" t="s">
        <v>3571</v>
      </c>
    </row>
    <row r="889" spans="1:34" x14ac:dyDescent="0.25">
      <c r="A889">
        <v>4</v>
      </c>
      <c r="B889" t="s">
        <v>630</v>
      </c>
      <c r="C889" t="s">
        <v>633</v>
      </c>
      <c r="D889" t="s">
        <v>631</v>
      </c>
      <c r="E889" t="s">
        <v>632</v>
      </c>
      <c r="F889" t="s">
        <v>635</v>
      </c>
      <c r="G889" t="s">
        <v>11041</v>
      </c>
      <c r="H889" t="s">
        <v>1006</v>
      </c>
      <c r="I889" t="s">
        <v>1007</v>
      </c>
      <c r="J889">
        <v>4</v>
      </c>
      <c r="L889" t="s">
        <v>991</v>
      </c>
      <c r="M889" t="s">
        <v>1008</v>
      </c>
      <c r="N889" t="s">
        <v>1009</v>
      </c>
      <c r="O889" t="s">
        <v>3572</v>
      </c>
      <c r="P889" t="s">
        <v>112</v>
      </c>
      <c r="Q889" t="s">
        <v>8644</v>
      </c>
      <c r="R889" t="s">
        <v>8488</v>
      </c>
      <c r="S889" t="s">
        <v>8643</v>
      </c>
      <c r="T889" t="b">
        <v>0</v>
      </c>
      <c r="U889" t="b">
        <v>0</v>
      </c>
      <c r="V889">
        <v>1</v>
      </c>
      <c r="W889">
        <v>35</v>
      </c>
      <c r="X889">
        <v>15</v>
      </c>
      <c r="AB889">
        <v>2</v>
      </c>
      <c r="AC889">
        <v>1</v>
      </c>
      <c r="AD889">
        <v>2</v>
      </c>
      <c r="AE889" t="s">
        <v>1745</v>
      </c>
      <c r="AG889" t="s">
        <v>3573</v>
      </c>
      <c r="AH889" t="s">
        <v>3574</v>
      </c>
    </row>
    <row r="890" spans="1:34" x14ac:dyDescent="0.25">
      <c r="A890">
        <v>4</v>
      </c>
      <c r="B890" t="s">
        <v>630</v>
      </c>
      <c r="C890" t="s">
        <v>633</v>
      </c>
      <c r="D890" t="s">
        <v>631</v>
      </c>
      <c r="E890" t="s">
        <v>632</v>
      </c>
      <c r="F890" t="s">
        <v>635</v>
      </c>
      <c r="G890" t="s">
        <v>11041</v>
      </c>
      <c r="H890" t="s">
        <v>1006</v>
      </c>
      <c r="I890" t="s">
        <v>1007</v>
      </c>
      <c r="J890">
        <v>4</v>
      </c>
      <c r="L890" t="s">
        <v>991</v>
      </c>
      <c r="M890" t="s">
        <v>1008</v>
      </c>
      <c r="N890" t="s">
        <v>1009</v>
      </c>
      <c r="O890" t="s">
        <v>3575</v>
      </c>
      <c r="P890" t="s">
        <v>112</v>
      </c>
      <c r="Q890" t="s">
        <v>8644</v>
      </c>
      <c r="R890" t="s">
        <v>8488</v>
      </c>
      <c r="S890" t="s">
        <v>8643</v>
      </c>
      <c r="T890" t="b">
        <v>0</v>
      </c>
      <c r="U890" t="b">
        <v>0</v>
      </c>
      <c r="V890">
        <v>2</v>
      </c>
      <c r="W890">
        <v>35</v>
      </c>
      <c r="X890">
        <v>15</v>
      </c>
      <c r="AB890">
        <v>2</v>
      </c>
      <c r="AD890">
        <v>1</v>
      </c>
      <c r="AE890" t="s">
        <v>1745</v>
      </c>
      <c r="AG890" t="s">
        <v>3576</v>
      </c>
      <c r="AH890" t="s">
        <v>3577</v>
      </c>
    </row>
    <row r="891" spans="1:34" x14ac:dyDescent="0.25">
      <c r="A891">
        <v>4</v>
      </c>
      <c r="B891" t="s">
        <v>630</v>
      </c>
      <c r="C891" t="s">
        <v>633</v>
      </c>
      <c r="D891" t="s">
        <v>631</v>
      </c>
      <c r="E891" t="s">
        <v>632</v>
      </c>
      <c r="F891" t="s">
        <v>635</v>
      </c>
      <c r="G891" t="s">
        <v>11041</v>
      </c>
      <c r="H891" t="s">
        <v>1006</v>
      </c>
      <c r="I891" t="s">
        <v>1007</v>
      </c>
      <c r="J891">
        <v>4</v>
      </c>
      <c r="L891" t="s">
        <v>991</v>
      </c>
      <c r="M891" t="s">
        <v>1008</v>
      </c>
      <c r="N891" t="s">
        <v>1009</v>
      </c>
      <c r="O891" t="s">
        <v>3578</v>
      </c>
      <c r="P891" t="s">
        <v>112</v>
      </c>
      <c r="Q891" t="s">
        <v>8644</v>
      </c>
      <c r="R891" t="s">
        <v>8488</v>
      </c>
      <c r="S891" t="s">
        <v>8643</v>
      </c>
      <c r="T891" t="b">
        <v>0</v>
      </c>
      <c r="U891" t="b">
        <v>0</v>
      </c>
      <c r="V891">
        <v>3</v>
      </c>
      <c r="W891">
        <v>35</v>
      </c>
      <c r="X891">
        <v>15</v>
      </c>
      <c r="AB891">
        <v>2</v>
      </c>
      <c r="AD891">
        <v>1</v>
      </c>
      <c r="AE891" t="s">
        <v>1745</v>
      </c>
      <c r="AG891" t="s">
        <v>3576</v>
      </c>
      <c r="AH891" t="s">
        <v>3579</v>
      </c>
    </row>
    <row r="892" spans="1:34" x14ac:dyDescent="0.25">
      <c r="A892">
        <v>4</v>
      </c>
      <c r="B892" t="s">
        <v>630</v>
      </c>
      <c r="C892" t="s">
        <v>633</v>
      </c>
      <c r="D892" t="s">
        <v>631</v>
      </c>
      <c r="E892" t="s">
        <v>632</v>
      </c>
      <c r="F892" t="s">
        <v>635</v>
      </c>
      <c r="G892" t="s">
        <v>11041</v>
      </c>
      <c r="H892" t="s">
        <v>1006</v>
      </c>
      <c r="I892" t="s">
        <v>1007</v>
      </c>
      <c r="J892">
        <v>4</v>
      </c>
      <c r="L892" t="s">
        <v>991</v>
      </c>
      <c r="M892" t="s">
        <v>1008</v>
      </c>
      <c r="N892" t="s">
        <v>1009</v>
      </c>
      <c r="O892" t="s">
        <v>3580</v>
      </c>
      <c r="P892" t="s">
        <v>214</v>
      </c>
      <c r="Q892" t="s">
        <v>8650</v>
      </c>
      <c r="R892" t="s">
        <v>8637</v>
      </c>
      <c r="S892" t="s">
        <v>8643</v>
      </c>
      <c r="T892" t="b">
        <v>0</v>
      </c>
      <c r="U892" t="b">
        <v>0</v>
      </c>
      <c r="V892">
        <v>1</v>
      </c>
      <c r="W892">
        <v>45</v>
      </c>
      <c r="X892">
        <v>12</v>
      </c>
      <c r="AB892">
        <v>2</v>
      </c>
      <c r="AC892">
        <v>1</v>
      </c>
      <c r="AD892">
        <v>2</v>
      </c>
      <c r="AE892" t="s">
        <v>618</v>
      </c>
      <c r="AG892" t="s">
        <v>2154</v>
      </c>
      <c r="AH892" t="s">
        <v>3581</v>
      </c>
    </row>
    <row r="893" spans="1:34" x14ac:dyDescent="0.25">
      <c r="A893">
        <v>4</v>
      </c>
      <c r="B893" t="s">
        <v>630</v>
      </c>
      <c r="C893" t="s">
        <v>633</v>
      </c>
      <c r="D893" t="s">
        <v>631</v>
      </c>
      <c r="E893" t="s">
        <v>632</v>
      </c>
      <c r="F893" t="s">
        <v>635</v>
      </c>
      <c r="G893" t="s">
        <v>11041</v>
      </c>
      <c r="H893" t="s">
        <v>1006</v>
      </c>
      <c r="I893" t="s">
        <v>1007</v>
      </c>
      <c r="J893">
        <v>4</v>
      </c>
      <c r="L893" t="s">
        <v>991</v>
      </c>
      <c r="M893" t="s">
        <v>1008</v>
      </c>
      <c r="N893" t="s">
        <v>1009</v>
      </c>
      <c r="O893" t="s">
        <v>3582</v>
      </c>
      <c r="P893" t="s">
        <v>214</v>
      </c>
      <c r="Q893" t="s">
        <v>8650</v>
      </c>
      <c r="R893" t="s">
        <v>8637</v>
      </c>
      <c r="S893" t="s">
        <v>8643</v>
      </c>
      <c r="T893" t="b">
        <v>0</v>
      </c>
      <c r="U893" t="b">
        <v>0</v>
      </c>
      <c r="V893">
        <v>2</v>
      </c>
      <c r="W893">
        <v>45</v>
      </c>
      <c r="X893">
        <v>12</v>
      </c>
      <c r="AB893">
        <v>2</v>
      </c>
      <c r="AC893">
        <v>1</v>
      </c>
      <c r="AD893">
        <v>2</v>
      </c>
      <c r="AE893" t="s">
        <v>1745</v>
      </c>
      <c r="AG893" t="s">
        <v>1932</v>
      </c>
      <c r="AH893" t="s">
        <v>3583</v>
      </c>
    </row>
    <row r="894" spans="1:34" x14ac:dyDescent="0.25">
      <c r="A894">
        <v>4</v>
      </c>
      <c r="B894" t="s">
        <v>630</v>
      </c>
      <c r="C894" t="s">
        <v>633</v>
      </c>
      <c r="D894" t="s">
        <v>631</v>
      </c>
      <c r="E894" t="s">
        <v>632</v>
      </c>
      <c r="F894" t="s">
        <v>635</v>
      </c>
      <c r="G894" t="s">
        <v>11041</v>
      </c>
      <c r="H894" t="s">
        <v>1006</v>
      </c>
      <c r="I894" t="s">
        <v>1007</v>
      </c>
      <c r="J894">
        <v>4</v>
      </c>
      <c r="L894" t="s">
        <v>991</v>
      </c>
      <c r="M894" t="s">
        <v>1008</v>
      </c>
      <c r="N894" t="s">
        <v>1009</v>
      </c>
      <c r="O894" t="s">
        <v>3584</v>
      </c>
      <c r="P894" t="s">
        <v>214</v>
      </c>
      <c r="Q894" t="s">
        <v>8650</v>
      </c>
      <c r="R894" t="s">
        <v>8637</v>
      </c>
      <c r="S894" t="s">
        <v>8643</v>
      </c>
      <c r="T894" t="b">
        <v>0</v>
      </c>
      <c r="U894" t="b">
        <v>0</v>
      </c>
      <c r="V894">
        <v>3</v>
      </c>
      <c r="W894">
        <v>50</v>
      </c>
      <c r="X894">
        <v>9.5</v>
      </c>
      <c r="AB894">
        <v>2</v>
      </c>
      <c r="AC894">
        <v>1</v>
      </c>
      <c r="AD894">
        <v>2</v>
      </c>
      <c r="AE894" t="s">
        <v>610</v>
      </c>
      <c r="AG894" t="s">
        <v>1937</v>
      </c>
      <c r="AH894" t="s">
        <v>3585</v>
      </c>
    </row>
    <row r="895" spans="1:34" x14ac:dyDescent="0.25">
      <c r="A895">
        <v>4</v>
      </c>
      <c r="B895" t="s">
        <v>630</v>
      </c>
      <c r="C895" t="s">
        <v>633</v>
      </c>
      <c r="D895" t="s">
        <v>631</v>
      </c>
      <c r="E895" t="s">
        <v>632</v>
      </c>
      <c r="F895" t="s">
        <v>635</v>
      </c>
      <c r="G895" t="s">
        <v>11041</v>
      </c>
      <c r="H895" t="s">
        <v>1006</v>
      </c>
      <c r="I895" t="s">
        <v>1007</v>
      </c>
      <c r="J895">
        <v>4</v>
      </c>
      <c r="L895" t="s">
        <v>991</v>
      </c>
      <c r="M895" t="s">
        <v>1008</v>
      </c>
      <c r="N895" t="s">
        <v>1009</v>
      </c>
      <c r="O895" t="s">
        <v>3586</v>
      </c>
      <c r="P895" t="s">
        <v>214</v>
      </c>
      <c r="Q895" t="s">
        <v>8650</v>
      </c>
      <c r="R895" t="s">
        <v>8637</v>
      </c>
      <c r="S895" t="s">
        <v>8643</v>
      </c>
      <c r="T895" t="b">
        <v>0</v>
      </c>
      <c r="U895" t="b">
        <v>0</v>
      </c>
      <c r="V895">
        <v>4</v>
      </c>
      <c r="W895">
        <v>50</v>
      </c>
      <c r="X895">
        <v>8</v>
      </c>
      <c r="AB895">
        <v>2</v>
      </c>
      <c r="AC895">
        <v>1</v>
      </c>
      <c r="AD895">
        <v>2</v>
      </c>
      <c r="AE895" t="s">
        <v>610</v>
      </c>
      <c r="AG895" t="s">
        <v>1937</v>
      </c>
      <c r="AH895" t="s">
        <v>3587</v>
      </c>
    </row>
    <row r="896" spans="1:34" x14ac:dyDescent="0.25">
      <c r="A896">
        <v>4</v>
      </c>
      <c r="B896" t="s">
        <v>630</v>
      </c>
      <c r="C896" t="s">
        <v>633</v>
      </c>
      <c r="D896" t="s">
        <v>631</v>
      </c>
      <c r="E896" t="s">
        <v>632</v>
      </c>
      <c r="F896" t="s">
        <v>635</v>
      </c>
      <c r="G896" t="s">
        <v>11041</v>
      </c>
      <c r="H896" t="s">
        <v>1006</v>
      </c>
      <c r="I896" t="s">
        <v>1007</v>
      </c>
      <c r="J896">
        <v>4</v>
      </c>
      <c r="L896" t="s">
        <v>991</v>
      </c>
      <c r="M896" t="s">
        <v>1008</v>
      </c>
      <c r="N896" t="s">
        <v>1009</v>
      </c>
      <c r="O896" t="s">
        <v>3588</v>
      </c>
      <c r="P896" t="s">
        <v>222</v>
      </c>
      <c r="Q896" t="s">
        <v>8650</v>
      </c>
      <c r="R896" t="s">
        <v>8637</v>
      </c>
      <c r="S896" t="s">
        <v>8643</v>
      </c>
      <c r="T896" t="b">
        <v>1</v>
      </c>
      <c r="U896" t="b">
        <v>0</v>
      </c>
      <c r="V896">
        <v>1</v>
      </c>
      <c r="W896">
        <v>10</v>
      </c>
      <c r="X896">
        <v>12</v>
      </c>
      <c r="AB896">
        <v>3</v>
      </c>
      <c r="AC896">
        <v>1</v>
      </c>
      <c r="AD896">
        <v>3</v>
      </c>
      <c r="AE896" t="s">
        <v>1745</v>
      </c>
      <c r="AG896" t="s">
        <v>2355</v>
      </c>
      <c r="AH896" t="s">
        <v>3589</v>
      </c>
    </row>
    <row r="897" spans="1:34" x14ac:dyDescent="0.25">
      <c r="A897">
        <v>4</v>
      </c>
      <c r="B897" t="s">
        <v>630</v>
      </c>
      <c r="C897" t="s">
        <v>633</v>
      </c>
      <c r="D897" t="s">
        <v>631</v>
      </c>
      <c r="E897" t="s">
        <v>632</v>
      </c>
      <c r="F897" t="s">
        <v>635</v>
      </c>
      <c r="G897" t="s">
        <v>11041</v>
      </c>
      <c r="H897" t="s">
        <v>1006</v>
      </c>
      <c r="I897" t="s">
        <v>1007</v>
      </c>
      <c r="J897">
        <v>4</v>
      </c>
      <c r="L897" t="s">
        <v>991</v>
      </c>
      <c r="M897" t="s">
        <v>1008</v>
      </c>
      <c r="N897" t="s">
        <v>1009</v>
      </c>
      <c r="O897" t="s">
        <v>3590</v>
      </c>
      <c r="P897" t="s">
        <v>222</v>
      </c>
      <c r="Q897" t="s">
        <v>8650</v>
      </c>
      <c r="R897" t="s">
        <v>8637</v>
      </c>
      <c r="S897" t="s">
        <v>8643</v>
      </c>
      <c r="T897" t="b">
        <v>1</v>
      </c>
      <c r="U897" t="b">
        <v>0</v>
      </c>
      <c r="V897">
        <v>2</v>
      </c>
      <c r="W897">
        <v>12.5</v>
      </c>
      <c r="X897">
        <v>10</v>
      </c>
      <c r="AB897">
        <v>3</v>
      </c>
      <c r="AC897">
        <v>1</v>
      </c>
      <c r="AD897">
        <v>3</v>
      </c>
      <c r="AE897" t="s">
        <v>1745</v>
      </c>
      <c r="AG897" t="s">
        <v>2355</v>
      </c>
      <c r="AH897" t="s">
        <v>3591</v>
      </c>
    </row>
    <row r="898" spans="1:34" x14ac:dyDescent="0.25">
      <c r="A898">
        <v>4</v>
      </c>
      <c r="B898" t="s">
        <v>630</v>
      </c>
      <c r="C898" t="s">
        <v>633</v>
      </c>
      <c r="D898" t="s">
        <v>631</v>
      </c>
      <c r="E898" t="s">
        <v>632</v>
      </c>
      <c r="F898" t="s">
        <v>635</v>
      </c>
      <c r="G898" t="s">
        <v>11041</v>
      </c>
      <c r="H898" t="s">
        <v>1006</v>
      </c>
      <c r="I898" t="s">
        <v>1007</v>
      </c>
      <c r="J898">
        <v>4</v>
      </c>
      <c r="L898" t="s">
        <v>991</v>
      </c>
      <c r="M898" t="s">
        <v>1008</v>
      </c>
      <c r="N898" t="s">
        <v>1009</v>
      </c>
      <c r="O898" t="s">
        <v>3592</v>
      </c>
      <c r="P898" t="s">
        <v>222</v>
      </c>
      <c r="Q898" t="s">
        <v>8650</v>
      </c>
      <c r="R898" t="s">
        <v>8637</v>
      </c>
      <c r="S898" t="s">
        <v>8643</v>
      </c>
      <c r="T898" t="b">
        <v>1</v>
      </c>
      <c r="U898" t="b">
        <v>0</v>
      </c>
      <c r="V898">
        <v>3</v>
      </c>
      <c r="W898">
        <v>12.5</v>
      </c>
      <c r="X898">
        <v>10</v>
      </c>
      <c r="AB898">
        <v>3</v>
      </c>
      <c r="AC898">
        <v>1</v>
      </c>
      <c r="AD898">
        <v>3</v>
      </c>
      <c r="AE898" t="s">
        <v>1888</v>
      </c>
      <c r="AG898" t="s">
        <v>3593</v>
      </c>
      <c r="AH898" t="s">
        <v>3594</v>
      </c>
    </row>
    <row r="899" spans="1:34" x14ac:dyDescent="0.25">
      <c r="A899">
        <v>4</v>
      </c>
      <c r="B899" t="s">
        <v>630</v>
      </c>
      <c r="C899" t="s">
        <v>633</v>
      </c>
      <c r="D899" t="s">
        <v>631</v>
      </c>
      <c r="E899" t="s">
        <v>632</v>
      </c>
      <c r="F899" t="s">
        <v>635</v>
      </c>
      <c r="G899" t="s">
        <v>11041</v>
      </c>
      <c r="H899" t="s">
        <v>1006</v>
      </c>
      <c r="I899" t="s">
        <v>1007</v>
      </c>
      <c r="J899">
        <v>4</v>
      </c>
      <c r="L899" t="s">
        <v>991</v>
      </c>
      <c r="M899" t="s">
        <v>1008</v>
      </c>
      <c r="N899" t="s">
        <v>1009</v>
      </c>
      <c r="O899" t="s">
        <v>3595</v>
      </c>
      <c r="P899" t="s">
        <v>303</v>
      </c>
      <c r="Q899" t="s">
        <v>148</v>
      </c>
      <c r="R899" t="s">
        <v>8661</v>
      </c>
      <c r="S899" t="s">
        <v>8645</v>
      </c>
      <c r="T899" t="b">
        <v>0</v>
      </c>
      <c r="U899" t="b">
        <v>0</v>
      </c>
      <c r="V899">
        <v>1</v>
      </c>
      <c r="W899">
        <v>6</v>
      </c>
      <c r="X899">
        <v>15</v>
      </c>
      <c r="AB899">
        <v>2</v>
      </c>
      <c r="AC899">
        <v>2</v>
      </c>
      <c r="AD899">
        <v>2</v>
      </c>
      <c r="AE899" t="s">
        <v>618</v>
      </c>
      <c r="AG899" t="s">
        <v>3218</v>
      </c>
      <c r="AH899" t="s">
        <v>3596</v>
      </c>
    </row>
    <row r="900" spans="1:34" x14ac:dyDescent="0.25">
      <c r="A900">
        <v>4</v>
      </c>
      <c r="B900" t="s">
        <v>630</v>
      </c>
      <c r="C900" t="s">
        <v>633</v>
      </c>
      <c r="D900" t="s">
        <v>631</v>
      </c>
      <c r="E900" t="s">
        <v>632</v>
      </c>
      <c r="F900" t="s">
        <v>635</v>
      </c>
      <c r="G900" t="s">
        <v>11041</v>
      </c>
      <c r="H900" t="s">
        <v>1006</v>
      </c>
      <c r="I900" t="s">
        <v>1007</v>
      </c>
      <c r="J900">
        <v>4</v>
      </c>
      <c r="L900" t="s">
        <v>991</v>
      </c>
      <c r="M900" t="s">
        <v>1008</v>
      </c>
      <c r="N900" t="s">
        <v>1009</v>
      </c>
      <c r="O900" t="s">
        <v>3597</v>
      </c>
      <c r="P900" t="s">
        <v>303</v>
      </c>
      <c r="Q900" t="s">
        <v>148</v>
      </c>
      <c r="R900" t="s">
        <v>8661</v>
      </c>
      <c r="S900" t="s">
        <v>8645</v>
      </c>
      <c r="T900" t="b">
        <v>0</v>
      </c>
      <c r="U900" t="b">
        <v>0</v>
      </c>
      <c r="V900">
        <v>2</v>
      </c>
      <c r="W900">
        <v>10</v>
      </c>
      <c r="X900">
        <v>15</v>
      </c>
      <c r="AB900">
        <v>2</v>
      </c>
      <c r="AC900">
        <v>2</v>
      </c>
      <c r="AD900">
        <v>2</v>
      </c>
      <c r="AE900" t="s">
        <v>1745</v>
      </c>
      <c r="AG900" t="s">
        <v>2664</v>
      </c>
      <c r="AH900" t="s">
        <v>3598</v>
      </c>
    </row>
    <row r="901" spans="1:34" x14ac:dyDescent="0.25">
      <c r="A901">
        <v>4</v>
      </c>
      <c r="B901" t="s">
        <v>630</v>
      </c>
      <c r="C901" t="s">
        <v>633</v>
      </c>
      <c r="D901" t="s">
        <v>631</v>
      </c>
      <c r="E901" t="s">
        <v>632</v>
      </c>
      <c r="F901" t="s">
        <v>635</v>
      </c>
      <c r="G901" t="s">
        <v>11041</v>
      </c>
      <c r="H901" t="s">
        <v>1006</v>
      </c>
      <c r="I901" t="s">
        <v>1007</v>
      </c>
      <c r="J901">
        <v>4</v>
      </c>
      <c r="L901" t="s">
        <v>991</v>
      </c>
      <c r="M901" t="s">
        <v>1008</v>
      </c>
      <c r="N901" t="s">
        <v>1009</v>
      </c>
      <c r="O901" t="s">
        <v>3599</v>
      </c>
      <c r="P901" t="s">
        <v>303</v>
      </c>
      <c r="Q901" t="s">
        <v>148</v>
      </c>
      <c r="R901" t="s">
        <v>8661</v>
      </c>
      <c r="S901" t="s">
        <v>8645</v>
      </c>
      <c r="T901" t="b">
        <v>0</v>
      </c>
      <c r="U901" t="b">
        <v>0</v>
      </c>
      <c r="V901">
        <v>3</v>
      </c>
      <c r="W901">
        <v>10</v>
      </c>
      <c r="X901">
        <v>15</v>
      </c>
      <c r="AB901">
        <v>2</v>
      </c>
      <c r="AC901">
        <v>2</v>
      </c>
      <c r="AD901">
        <v>2</v>
      </c>
      <c r="AE901" t="s">
        <v>610</v>
      </c>
      <c r="AG901" t="s">
        <v>3600</v>
      </c>
      <c r="AH901" t="s">
        <v>3601</v>
      </c>
    </row>
    <row r="902" spans="1:34" x14ac:dyDescent="0.25">
      <c r="A902">
        <v>4</v>
      </c>
      <c r="B902" t="s">
        <v>630</v>
      </c>
      <c r="C902" t="s">
        <v>633</v>
      </c>
      <c r="D902" t="s">
        <v>631</v>
      </c>
      <c r="E902" t="s">
        <v>632</v>
      </c>
      <c r="F902" t="s">
        <v>635</v>
      </c>
      <c r="G902" t="s">
        <v>11041</v>
      </c>
      <c r="H902" t="s">
        <v>1006</v>
      </c>
      <c r="I902" t="s">
        <v>1007</v>
      </c>
      <c r="J902">
        <v>4</v>
      </c>
      <c r="L902" t="s">
        <v>991</v>
      </c>
      <c r="M902" t="s">
        <v>1008</v>
      </c>
      <c r="N902" t="s">
        <v>1009</v>
      </c>
      <c r="O902" t="s">
        <v>3602</v>
      </c>
      <c r="P902" t="s">
        <v>1</v>
      </c>
      <c r="Q902" t="s">
        <v>2</v>
      </c>
      <c r="R902" t="s">
        <v>2</v>
      </c>
      <c r="S902" t="s">
        <v>8646</v>
      </c>
      <c r="T902" t="b">
        <v>0</v>
      </c>
      <c r="U902" t="b">
        <v>1</v>
      </c>
      <c r="V902">
        <v>1</v>
      </c>
      <c r="W902">
        <v>150</v>
      </c>
      <c r="Y902">
        <v>60</v>
      </c>
      <c r="AG902" t="s">
        <v>3603</v>
      </c>
      <c r="AH902" t="s">
        <v>3604</v>
      </c>
    </row>
    <row r="903" spans="1:34" x14ac:dyDescent="0.25">
      <c r="A903">
        <v>4</v>
      </c>
      <c r="B903" t="s">
        <v>630</v>
      </c>
      <c r="C903" t="s">
        <v>633</v>
      </c>
      <c r="D903" t="s">
        <v>631</v>
      </c>
      <c r="E903" t="s">
        <v>632</v>
      </c>
      <c r="F903" t="s">
        <v>635</v>
      </c>
      <c r="G903" t="s">
        <v>11041</v>
      </c>
      <c r="H903" t="s">
        <v>1006</v>
      </c>
      <c r="I903" t="s">
        <v>1007</v>
      </c>
      <c r="J903">
        <v>4</v>
      </c>
      <c r="L903" t="s">
        <v>991</v>
      </c>
      <c r="M903" t="s">
        <v>1008</v>
      </c>
      <c r="N903" t="s">
        <v>1009</v>
      </c>
      <c r="O903" t="s">
        <v>3605</v>
      </c>
      <c r="P903" t="s">
        <v>1</v>
      </c>
      <c r="Q903" t="s">
        <v>2</v>
      </c>
      <c r="R903" t="s">
        <v>2</v>
      </c>
      <c r="S903" t="s">
        <v>8646</v>
      </c>
      <c r="T903" t="b">
        <v>0</v>
      </c>
      <c r="U903" t="b">
        <v>1</v>
      </c>
      <c r="V903">
        <v>2</v>
      </c>
      <c r="W903">
        <v>150</v>
      </c>
      <c r="Y903">
        <v>60</v>
      </c>
      <c r="AG903" t="s">
        <v>3603</v>
      </c>
      <c r="AH903" t="s">
        <v>3606</v>
      </c>
    </row>
    <row r="904" spans="1:34" x14ac:dyDescent="0.25">
      <c r="A904">
        <v>4</v>
      </c>
      <c r="B904" t="s">
        <v>630</v>
      </c>
      <c r="C904" t="s">
        <v>633</v>
      </c>
      <c r="D904" t="s">
        <v>631</v>
      </c>
      <c r="E904" t="s">
        <v>632</v>
      </c>
      <c r="F904" t="s">
        <v>635</v>
      </c>
      <c r="G904" t="s">
        <v>11041</v>
      </c>
      <c r="H904" t="s">
        <v>1006</v>
      </c>
      <c r="I904" t="s">
        <v>1007</v>
      </c>
      <c r="J904">
        <v>4</v>
      </c>
      <c r="L904" t="s">
        <v>991</v>
      </c>
      <c r="M904" t="s">
        <v>1008</v>
      </c>
      <c r="N904" t="s">
        <v>1009</v>
      </c>
      <c r="O904" t="s">
        <v>3607</v>
      </c>
      <c r="P904" t="s">
        <v>1</v>
      </c>
      <c r="Q904" t="s">
        <v>2</v>
      </c>
      <c r="R904" t="s">
        <v>2</v>
      </c>
      <c r="S904" t="s">
        <v>8646</v>
      </c>
      <c r="T904" t="b">
        <v>0</v>
      </c>
      <c r="U904" t="b">
        <v>1</v>
      </c>
      <c r="V904">
        <v>3</v>
      </c>
      <c r="W904">
        <v>150</v>
      </c>
      <c r="Y904">
        <v>39.6</v>
      </c>
      <c r="AG904" t="s">
        <v>3603</v>
      </c>
      <c r="AH904" t="s">
        <v>3608</v>
      </c>
    </row>
    <row r="905" spans="1:34" x14ac:dyDescent="0.25">
      <c r="A905">
        <v>4</v>
      </c>
      <c r="B905" t="s">
        <v>630</v>
      </c>
      <c r="C905" t="s">
        <v>633</v>
      </c>
      <c r="D905" t="s">
        <v>631</v>
      </c>
      <c r="E905" t="s">
        <v>632</v>
      </c>
      <c r="F905" t="s">
        <v>635</v>
      </c>
      <c r="G905" t="s">
        <v>11041</v>
      </c>
      <c r="H905" t="s">
        <v>1006</v>
      </c>
      <c r="I905" t="s">
        <v>1007</v>
      </c>
      <c r="J905">
        <v>4</v>
      </c>
      <c r="L905" t="s">
        <v>991</v>
      </c>
      <c r="M905" t="s">
        <v>1008</v>
      </c>
      <c r="N905" t="s">
        <v>1009</v>
      </c>
      <c r="O905" t="s">
        <v>3609</v>
      </c>
      <c r="P905" t="s">
        <v>356</v>
      </c>
      <c r="Q905" t="s">
        <v>25</v>
      </c>
      <c r="R905" t="s">
        <v>25</v>
      </c>
      <c r="S905" t="s">
        <v>357</v>
      </c>
      <c r="T905" t="b">
        <v>0</v>
      </c>
      <c r="U905" t="b">
        <v>1</v>
      </c>
      <c r="V905">
        <v>2</v>
      </c>
      <c r="Y905">
        <v>480</v>
      </c>
      <c r="Z905">
        <v>1.27</v>
      </c>
      <c r="AA905" t="s">
        <v>2238</v>
      </c>
      <c r="AG905" t="s">
        <v>3610</v>
      </c>
      <c r="AH905" t="s">
        <v>1009</v>
      </c>
    </row>
    <row r="906" spans="1:34" x14ac:dyDescent="0.25">
      <c r="A906">
        <v>4</v>
      </c>
      <c r="B906" t="s">
        <v>630</v>
      </c>
      <c r="C906" t="s">
        <v>633</v>
      </c>
      <c r="D906" t="s">
        <v>631</v>
      </c>
      <c r="E906" t="s">
        <v>632</v>
      </c>
      <c r="F906" t="s">
        <v>635</v>
      </c>
      <c r="G906" t="s">
        <v>11041</v>
      </c>
      <c r="H906" t="s">
        <v>1010</v>
      </c>
      <c r="I906" t="s">
        <v>1011</v>
      </c>
      <c r="J906">
        <v>1</v>
      </c>
      <c r="L906" t="s">
        <v>976</v>
      </c>
      <c r="M906" t="s">
        <v>1012</v>
      </c>
      <c r="N906" t="s">
        <v>1013</v>
      </c>
      <c r="O906" t="s">
        <v>3611</v>
      </c>
      <c r="P906" t="s">
        <v>356</v>
      </c>
      <c r="Q906" t="s">
        <v>25</v>
      </c>
      <c r="R906" t="s">
        <v>25</v>
      </c>
      <c r="S906" t="s">
        <v>357</v>
      </c>
      <c r="T906" t="b">
        <v>0</v>
      </c>
      <c r="U906" t="b">
        <v>1</v>
      </c>
      <c r="V906">
        <v>1</v>
      </c>
      <c r="Y906">
        <v>300</v>
      </c>
      <c r="Z906">
        <v>0.83</v>
      </c>
      <c r="AA906" t="s">
        <v>2238</v>
      </c>
      <c r="AG906" t="s">
        <v>3612</v>
      </c>
      <c r="AH906" t="s">
        <v>1012</v>
      </c>
    </row>
    <row r="907" spans="1:34" x14ac:dyDescent="0.25">
      <c r="A907">
        <v>4</v>
      </c>
      <c r="B907" t="s">
        <v>630</v>
      </c>
      <c r="C907" t="s">
        <v>633</v>
      </c>
      <c r="D907" t="s">
        <v>631</v>
      </c>
      <c r="E907" t="s">
        <v>632</v>
      </c>
      <c r="F907" t="s">
        <v>635</v>
      </c>
      <c r="G907" t="s">
        <v>11041</v>
      </c>
      <c r="H907" t="s">
        <v>1010</v>
      </c>
      <c r="I907" t="s">
        <v>1011</v>
      </c>
      <c r="J907">
        <v>1</v>
      </c>
      <c r="L907" t="s">
        <v>976</v>
      </c>
      <c r="M907" t="s">
        <v>1012</v>
      </c>
      <c r="N907" t="s">
        <v>1013</v>
      </c>
      <c r="O907" t="s">
        <v>3613</v>
      </c>
      <c r="P907" t="s">
        <v>15</v>
      </c>
      <c r="Q907" t="s">
        <v>2</v>
      </c>
      <c r="R907" t="s">
        <v>2</v>
      </c>
      <c r="S907" t="s">
        <v>8646</v>
      </c>
      <c r="T907" t="b">
        <v>1</v>
      </c>
      <c r="U907" t="b">
        <v>1</v>
      </c>
      <c r="V907">
        <v>1</v>
      </c>
      <c r="W907">
        <v>75</v>
      </c>
      <c r="Y907">
        <v>60</v>
      </c>
      <c r="AG907" t="s">
        <v>3614</v>
      </c>
      <c r="AH907" t="s">
        <v>3615</v>
      </c>
    </row>
    <row r="908" spans="1:34" x14ac:dyDescent="0.25">
      <c r="A908">
        <v>4</v>
      </c>
      <c r="B908" t="s">
        <v>630</v>
      </c>
      <c r="C908" t="s">
        <v>633</v>
      </c>
      <c r="D908" t="s">
        <v>631</v>
      </c>
      <c r="E908" t="s">
        <v>632</v>
      </c>
      <c r="F908" t="s">
        <v>635</v>
      </c>
      <c r="G908" t="s">
        <v>11041</v>
      </c>
      <c r="H908" t="s">
        <v>1010</v>
      </c>
      <c r="I908" t="s">
        <v>1011</v>
      </c>
      <c r="J908">
        <v>1</v>
      </c>
      <c r="L908" t="s">
        <v>976</v>
      </c>
      <c r="M908" t="s">
        <v>1012</v>
      </c>
      <c r="N908" t="s">
        <v>1013</v>
      </c>
      <c r="O908" t="s">
        <v>3616</v>
      </c>
      <c r="P908" t="s">
        <v>15</v>
      </c>
      <c r="Q908" t="s">
        <v>2</v>
      </c>
      <c r="R908" t="s">
        <v>2</v>
      </c>
      <c r="S908" t="s">
        <v>8646</v>
      </c>
      <c r="T908" t="b">
        <v>1</v>
      </c>
      <c r="U908" t="b">
        <v>1</v>
      </c>
      <c r="V908">
        <v>2</v>
      </c>
      <c r="W908">
        <v>75</v>
      </c>
      <c r="Y908">
        <v>60</v>
      </c>
      <c r="AG908" t="s">
        <v>3614</v>
      </c>
      <c r="AH908" t="s">
        <v>3617</v>
      </c>
    </row>
    <row r="909" spans="1:34" x14ac:dyDescent="0.25">
      <c r="A909">
        <v>4</v>
      </c>
      <c r="B909" t="s">
        <v>630</v>
      </c>
      <c r="C909" t="s">
        <v>633</v>
      </c>
      <c r="D909" t="s">
        <v>631</v>
      </c>
      <c r="E909" t="s">
        <v>632</v>
      </c>
      <c r="F909" t="s">
        <v>635</v>
      </c>
      <c r="G909" t="s">
        <v>11041</v>
      </c>
      <c r="H909" t="s">
        <v>1010</v>
      </c>
      <c r="I909" t="s">
        <v>1011</v>
      </c>
      <c r="J909">
        <v>1</v>
      </c>
      <c r="L909" t="s">
        <v>976</v>
      </c>
      <c r="M909" t="s">
        <v>1012</v>
      </c>
      <c r="N909" t="s">
        <v>1013</v>
      </c>
      <c r="O909" t="s">
        <v>3618</v>
      </c>
      <c r="P909" t="s">
        <v>15</v>
      </c>
      <c r="Q909" t="s">
        <v>2</v>
      </c>
      <c r="R909" t="s">
        <v>2</v>
      </c>
      <c r="S909" t="s">
        <v>8646</v>
      </c>
      <c r="T909" t="b">
        <v>1</v>
      </c>
      <c r="U909" t="b">
        <v>1</v>
      </c>
      <c r="V909">
        <v>3</v>
      </c>
      <c r="W909">
        <v>75</v>
      </c>
      <c r="Y909">
        <v>60</v>
      </c>
      <c r="AG909" t="s">
        <v>3614</v>
      </c>
      <c r="AH909" t="s">
        <v>3619</v>
      </c>
    </row>
    <row r="910" spans="1:34" x14ac:dyDescent="0.25">
      <c r="A910">
        <v>4</v>
      </c>
      <c r="B910" t="s">
        <v>630</v>
      </c>
      <c r="C910" t="s">
        <v>633</v>
      </c>
      <c r="D910" t="s">
        <v>631</v>
      </c>
      <c r="E910" t="s">
        <v>632</v>
      </c>
      <c r="F910" t="s">
        <v>635</v>
      </c>
      <c r="G910" t="s">
        <v>11041</v>
      </c>
      <c r="H910" t="s">
        <v>1010</v>
      </c>
      <c r="I910" t="s">
        <v>1011</v>
      </c>
      <c r="J910">
        <v>1</v>
      </c>
      <c r="L910" t="s">
        <v>976</v>
      </c>
      <c r="M910" t="s">
        <v>1012</v>
      </c>
      <c r="N910" t="s">
        <v>1013</v>
      </c>
      <c r="O910" t="s">
        <v>3620</v>
      </c>
      <c r="P910" t="s">
        <v>249</v>
      </c>
      <c r="Q910" t="s">
        <v>369</v>
      </c>
      <c r="R910" t="s">
        <v>423</v>
      </c>
      <c r="S910" t="s">
        <v>8645</v>
      </c>
      <c r="T910" t="b">
        <v>0</v>
      </c>
      <c r="U910" t="b">
        <v>0</v>
      </c>
      <c r="V910">
        <v>1</v>
      </c>
      <c r="W910">
        <v>150</v>
      </c>
      <c r="X910">
        <v>8</v>
      </c>
      <c r="AB910">
        <v>3</v>
      </c>
      <c r="AC910">
        <v>1</v>
      </c>
      <c r="AD910">
        <v>1</v>
      </c>
      <c r="AE910" t="s">
        <v>618</v>
      </c>
      <c r="AG910" t="s">
        <v>2598</v>
      </c>
      <c r="AH910" t="s">
        <v>3621</v>
      </c>
    </row>
    <row r="911" spans="1:34" x14ac:dyDescent="0.25">
      <c r="A911">
        <v>4</v>
      </c>
      <c r="B911" t="s">
        <v>630</v>
      </c>
      <c r="C911" t="s">
        <v>633</v>
      </c>
      <c r="D911" t="s">
        <v>631</v>
      </c>
      <c r="E911" t="s">
        <v>632</v>
      </c>
      <c r="F911" t="s">
        <v>635</v>
      </c>
      <c r="G911" t="s">
        <v>11041</v>
      </c>
      <c r="H911" t="s">
        <v>1010</v>
      </c>
      <c r="I911" t="s">
        <v>1011</v>
      </c>
      <c r="J911">
        <v>1</v>
      </c>
      <c r="L911" t="s">
        <v>976</v>
      </c>
      <c r="M911" t="s">
        <v>1012</v>
      </c>
      <c r="N911" t="s">
        <v>1013</v>
      </c>
      <c r="O911" t="s">
        <v>3622</v>
      </c>
      <c r="P911" t="s">
        <v>249</v>
      </c>
      <c r="Q911" t="s">
        <v>369</v>
      </c>
      <c r="R911" t="s">
        <v>423</v>
      </c>
      <c r="S911" t="s">
        <v>8645</v>
      </c>
      <c r="T911" t="b">
        <v>0</v>
      </c>
      <c r="U911" t="b">
        <v>0</v>
      </c>
      <c r="V911">
        <v>2</v>
      </c>
      <c r="W911">
        <v>150</v>
      </c>
      <c r="X911">
        <v>8</v>
      </c>
      <c r="AB911">
        <v>3</v>
      </c>
      <c r="AC911">
        <v>1</v>
      </c>
      <c r="AD911">
        <v>1</v>
      </c>
      <c r="AE911" t="s">
        <v>618</v>
      </c>
      <c r="AG911" t="s">
        <v>2598</v>
      </c>
      <c r="AH911" t="s">
        <v>3623</v>
      </c>
    </row>
    <row r="912" spans="1:34" x14ac:dyDescent="0.25">
      <c r="A912">
        <v>4</v>
      </c>
      <c r="B912" t="s">
        <v>630</v>
      </c>
      <c r="C912" t="s">
        <v>633</v>
      </c>
      <c r="D912" t="s">
        <v>631</v>
      </c>
      <c r="E912" t="s">
        <v>632</v>
      </c>
      <c r="F912" t="s">
        <v>635</v>
      </c>
      <c r="G912" t="s">
        <v>11041</v>
      </c>
      <c r="H912" t="s">
        <v>1010</v>
      </c>
      <c r="I912" t="s">
        <v>1011</v>
      </c>
      <c r="J912">
        <v>1</v>
      </c>
      <c r="L912" t="s">
        <v>976</v>
      </c>
      <c r="M912" t="s">
        <v>1012</v>
      </c>
      <c r="N912" t="s">
        <v>1013</v>
      </c>
      <c r="O912" t="s">
        <v>3624</v>
      </c>
      <c r="P912" t="s">
        <v>249</v>
      </c>
      <c r="Q912" t="s">
        <v>369</v>
      </c>
      <c r="R912" t="s">
        <v>423</v>
      </c>
      <c r="S912" t="s">
        <v>8645</v>
      </c>
      <c r="T912" t="b">
        <v>0</v>
      </c>
      <c r="U912" t="b">
        <v>0</v>
      </c>
      <c r="V912">
        <v>3</v>
      </c>
      <c r="W912">
        <v>150</v>
      </c>
      <c r="X912">
        <v>8</v>
      </c>
      <c r="AB912">
        <v>3</v>
      </c>
      <c r="AC912">
        <v>1</v>
      </c>
      <c r="AD912">
        <v>1</v>
      </c>
      <c r="AE912" t="s">
        <v>618</v>
      </c>
      <c r="AG912" t="s">
        <v>3625</v>
      </c>
      <c r="AH912" t="s">
        <v>3626</v>
      </c>
    </row>
    <row r="913" spans="1:34" x14ac:dyDescent="0.25">
      <c r="A913">
        <v>4</v>
      </c>
      <c r="B913" t="s">
        <v>630</v>
      </c>
      <c r="C913" t="s">
        <v>633</v>
      </c>
      <c r="D913" t="s">
        <v>631</v>
      </c>
      <c r="E913" t="s">
        <v>632</v>
      </c>
      <c r="F913" t="s">
        <v>635</v>
      </c>
      <c r="G913" t="s">
        <v>11041</v>
      </c>
      <c r="H913" t="s">
        <v>1010</v>
      </c>
      <c r="I913" t="s">
        <v>1011</v>
      </c>
      <c r="J913">
        <v>1</v>
      </c>
      <c r="L913" t="s">
        <v>976</v>
      </c>
      <c r="M913" t="s">
        <v>1012</v>
      </c>
      <c r="N913" t="s">
        <v>1013</v>
      </c>
      <c r="O913" t="s">
        <v>3627</v>
      </c>
      <c r="P913" t="s">
        <v>249</v>
      </c>
      <c r="Q913" t="s">
        <v>369</v>
      </c>
      <c r="R913" t="s">
        <v>423</v>
      </c>
      <c r="S913" t="s">
        <v>8645</v>
      </c>
      <c r="T913" t="b">
        <v>0</v>
      </c>
      <c r="U913" t="b">
        <v>0</v>
      </c>
      <c r="V913">
        <v>4</v>
      </c>
      <c r="W913">
        <v>150</v>
      </c>
      <c r="X913">
        <v>8</v>
      </c>
      <c r="AB913">
        <v>3</v>
      </c>
      <c r="AC913">
        <v>1</v>
      </c>
      <c r="AD913">
        <v>1</v>
      </c>
      <c r="AE913" t="s">
        <v>618</v>
      </c>
      <c r="AG913" t="s">
        <v>3628</v>
      </c>
      <c r="AH913" t="s">
        <v>3629</v>
      </c>
    </row>
    <row r="914" spans="1:34" x14ac:dyDescent="0.25">
      <c r="A914">
        <v>4</v>
      </c>
      <c r="B914" t="s">
        <v>630</v>
      </c>
      <c r="C914" t="s">
        <v>633</v>
      </c>
      <c r="D914" t="s">
        <v>631</v>
      </c>
      <c r="E914" t="s">
        <v>632</v>
      </c>
      <c r="F914" t="s">
        <v>635</v>
      </c>
      <c r="G914" t="s">
        <v>11041</v>
      </c>
      <c r="H914" t="s">
        <v>1010</v>
      </c>
      <c r="I914" t="s">
        <v>1011</v>
      </c>
      <c r="J914">
        <v>1</v>
      </c>
      <c r="L914" t="s">
        <v>976</v>
      </c>
      <c r="M914" t="s">
        <v>1012</v>
      </c>
      <c r="N914" t="s">
        <v>1013</v>
      </c>
      <c r="O914" t="s">
        <v>3630</v>
      </c>
      <c r="P914" t="s">
        <v>41</v>
      </c>
      <c r="Q914" t="s">
        <v>25</v>
      </c>
      <c r="R914" t="s">
        <v>25</v>
      </c>
      <c r="S914" t="s">
        <v>26</v>
      </c>
      <c r="T914" t="b">
        <v>0</v>
      </c>
      <c r="U914" t="b">
        <v>0</v>
      </c>
      <c r="V914">
        <v>1</v>
      </c>
      <c r="W914">
        <v>70</v>
      </c>
      <c r="X914">
        <v>7</v>
      </c>
      <c r="AB914">
        <v>2</v>
      </c>
      <c r="AC914">
        <v>1</v>
      </c>
      <c r="AD914">
        <v>2</v>
      </c>
      <c r="AE914" t="s">
        <v>618</v>
      </c>
      <c r="AG914" t="s">
        <v>3631</v>
      </c>
      <c r="AH914" t="s">
        <v>3632</v>
      </c>
    </row>
    <row r="915" spans="1:34" x14ac:dyDescent="0.25">
      <c r="A915">
        <v>4</v>
      </c>
      <c r="B915" t="s">
        <v>630</v>
      </c>
      <c r="C915" t="s">
        <v>633</v>
      </c>
      <c r="D915" t="s">
        <v>631</v>
      </c>
      <c r="E915" t="s">
        <v>632</v>
      </c>
      <c r="F915" t="s">
        <v>635</v>
      </c>
      <c r="G915" t="s">
        <v>11041</v>
      </c>
      <c r="H915" t="s">
        <v>1010</v>
      </c>
      <c r="I915" t="s">
        <v>1011</v>
      </c>
      <c r="J915">
        <v>1</v>
      </c>
      <c r="L915" t="s">
        <v>976</v>
      </c>
      <c r="M915" t="s">
        <v>1012</v>
      </c>
      <c r="N915" t="s">
        <v>1013</v>
      </c>
      <c r="O915" t="s">
        <v>3633</v>
      </c>
      <c r="P915" t="s">
        <v>41</v>
      </c>
      <c r="Q915" t="s">
        <v>25</v>
      </c>
      <c r="R915" t="s">
        <v>25</v>
      </c>
      <c r="S915" t="s">
        <v>26</v>
      </c>
      <c r="T915" t="b">
        <v>0</v>
      </c>
      <c r="U915" t="b">
        <v>0</v>
      </c>
      <c r="V915">
        <v>2</v>
      </c>
      <c r="W915">
        <v>70</v>
      </c>
      <c r="X915">
        <v>9</v>
      </c>
      <c r="AB915">
        <v>2</v>
      </c>
      <c r="AC915">
        <v>1</v>
      </c>
      <c r="AD915">
        <v>2</v>
      </c>
      <c r="AE915" t="s">
        <v>1745</v>
      </c>
      <c r="AG915" t="s">
        <v>1932</v>
      </c>
      <c r="AH915" t="s">
        <v>3634</v>
      </c>
    </row>
    <row r="916" spans="1:34" x14ac:dyDescent="0.25">
      <c r="A916">
        <v>4</v>
      </c>
      <c r="B916" t="s">
        <v>630</v>
      </c>
      <c r="C916" t="s">
        <v>633</v>
      </c>
      <c r="D916" t="s">
        <v>631</v>
      </c>
      <c r="E916" t="s">
        <v>632</v>
      </c>
      <c r="F916" t="s">
        <v>635</v>
      </c>
      <c r="G916" t="s">
        <v>11041</v>
      </c>
      <c r="H916" t="s">
        <v>1010</v>
      </c>
      <c r="I916" t="s">
        <v>1011</v>
      </c>
      <c r="J916">
        <v>1</v>
      </c>
      <c r="L916" t="s">
        <v>976</v>
      </c>
      <c r="M916" t="s">
        <v>1012</v>
      </c>
      <c r="N916" t="s">
        <v>1013</v>
      </c>
      <c r="O916" t="s">
        <v>3635</v>
      </c>
      <c r="P916" t="s">
        <v>41</v>
      </c>
      <c r="Q916" t="s">
        <v>25</v>
      </c>
      <c r="R916" t="s">
        <v>25</v>
      </c>
      <c r="S916" t="s">
        <v>26</v>
      </c>
      <c r="T916" t="b">
        <v>0</v>
      </c>
      <c r="U916" t="b">
        <v>0</v>
      </c>
      <c r="V916">
        <v>3</v>
      </c>
      <c r="W916">
        <v>70</v>
      </c>
      <c r="X916">
        <v>8.5</v>
      </c>
      <c r="AB916">
        <v>2</v>
      </c>
      <c r="AC916">
        <v>1</v>
      </c>
      <c r="AD916">
        <v>2</v>
      </c>
      <c r="AE916" t="s">
        <v>610</v>
      </c>
      <c r="AG916" t="s">
        <v>1937</v>
      </c>
      <c r="AH916" t="s">
        <v>3636</v>
      </c>
    </row>
    <row r="917" spans="1:34" x14ac:dyDescent="0.25">
      <c r="A917">
        <v>4</v>
      </c>
      <c r="B917" t="s">
        <v>630</v>
      </c>
      <c r="C917" t="s">
        <v>633</v>
      </c>
      <c r="D917" t="s">
        <v>631</v>
      </c>
      <c r="E917" t="s">
        <v>632</v>
      </c>
      <c r="F917" t="s">
        <v>635</v>
      </c>
      <c r="G917" t="s">
        <v>11041</v>
      </c>
      <c r="H917" t="s">
        <v>1010</v>
      </c>
      <c r="I917" t="s">
        <v>1011</v>
      </c>
      <c r="J917">
        <v>1</v>
      </c>
      <c r="L917" t="s">
        <v>976</v>
      </c>
      <c r="M917" t="s">
        <v>1012</v>
      </c>
      <c r="N917" t="s">
        <v>1013</v>
      </c>
      <c r="O917" t="s">
        <v>3637</v>
      </c>
      <c r="P917" t="s">
        <v>41</v>
      </c>
      <c r="Q917" t="s">
        <v>25</v>
      </c>
      <c r="R917" t="s">
        <v>25</v>
      </c>
      <c r="S917" t="s">
        <v>26</v>
      </c>
      <c r="T917" t="b">
        <v>0</v>
      </c>
      <c r="U917" t="b">
        <v>0</v>
      </c>
      <c r="V917">
        <v>4</v>
      </c>
      <c r="W917">
        <v>70</v>
      </c>
      <c r="X917">
        <v>8.5</v>
      </c>
      <c r="AB917">
        <v>2</v>
      </c>
      <c r="AC917">
        <v>1</v>
      </c>
      <c r="AD917">
        <v>2</v>
      </c>
      <c r="AE917" t="s">
        <v>610</v>
      </c>
      <c r="AG917" t="s">
        <v>3638</v>
      </c>
      <c r="AH917" t="s">
        <v>3639</v>
      </c>
    </row>
    <row r="918" spans="1:34" x14ac:dyDescent="0.25">
      <c r="A918">
        <v>4</v>
      </c>
      <c r="B918" t="s">
        <v>630</v>
      </c>
      <c r="C918" t="s">
        <v>633</v>
      </c>
      <c r="D918" t="s">
        <v>631</v>
      </c>
      <c r="E918" t="s">
        <v>632</v>
      </c>
      <c r="F918" t="s">
        <v>635</v>
      </c>
      <c r="G918" t="s">
        <v>11041</v>
      </c>
      <c r="H918" t="s">
        <v>1010</v>
      </c>
      <c r="I918" t="s">
        <v>1011</v>
      </c>
      <c r="J918">
        <v>1</v>
      </c>
      <c r="L918" t="s">
        <v>976</v>
      </c>
      <c r="M918" t="s">
        <v>1012</v>
      </c>
      <c r="N918" t="s">
        <v>1013</v>
      </c>
      <c r="O918" t="s">
        <v>3640</v>
      </c>
      <c r="P918" t="s">
        <v>73</v>
      </c>
      <c r="Q918" t="s">
        <v>25</v>
      </c>
      <c r="R918" t="s">
        <v>25</v>
      </c>
      <c r="S918" t="s">
        <v>8646</v>
      </c>
      <c r="T918" t="b">
        <v>0</v>
      </c>
      <c r="U918" t="b">
        <v>0</v>
      </c>
      <c r="V918">
        <v>1</v>
      </c>
      <c r="W918">
        <v>30</v>
      </c>
      <c r="X918">
        <v>20</v>
      </c>
      <c r="AB918">
        <v>2</v>
      </c>
      <c r="AC918">
        <v>2</v>
      </c>
      <c r="AD918">
        <v>2</v>
      </c>
      <c r="AE918" t="s">
        <v>618</v>
      </c>
      <c r="AG918" t="s">
        <v>3218</v>
      </c>
      <c r="AH918" t="s">
        <v>3641</v>
      </c>
    </row>
    <row r="919" spans="1:34" x14ac:dyDescent="0.25">
      <c r="A919">
        <v>4</v>
      </c>
      <c r="B919" t="s">
        <v>630</v>
      </c>
      <c r="C919" t="s">
        <v>633</v>
      </c>
      <c r="D919" t="s">
        <v>631</v>
      </c>
      <c r="E919" t="s">
        <v>632</v>
      </c>
      <c r="F919" t="s">
        <v>635</v>
      </c>
      <c r="G919" t="s">
        <v>11041</v>
      </c>
      <c r="H919" t="s">
        <v>1010</v>
      </c>
      <c r="I919" t="s">
        <v>1011</v>
      </c>
      <c r="J919">
        <v>1</v>
      </c>
      <c r="L919" t="s">
        <v>976</v>
      </c>
      <c r="M919" t="s">
        <v>1012</v>
      </c>
      <c r="N919" t="s">
        <v>1013</v>
      </c>
      <c r="O919" t="s">
        <v>3642</v>
      </c>
      <c r="P919" t="s">
        <v>73</v>
      </c>
      <c r="Q919" t="s">
        <v>25</v>
      </c>
      <c r="R919" t="s">
        <v>25</v>
      </c>
      <c r="S919" t="s">
        <v>8646</v>
      </c>
      <c r="T919" t="b">
        <v>0</v>
      </c>
      <c r="U919" t="b">
        <v>0</v>
      </c>
      <c r="V919">
        <v>2</v>
      </c>
      <c r="W919">
        <v>30</v>
      </c>
      <c r="X919">
        <v>20</v>
      </c>
      <c r="AB919">
        <v>2</v>
      </c>
      <c r="AC919">
        <v>2</v>
      </c>
      <c r="AD919">
        <v>2</v>
      </c>
      <c r="AE919" t="s">
        <v>618</v>
      </c>
      <c r="AG919" t="s">
        <v>3218</v>
      </c>
      <c r="AH919" t="s">
        <v>3643</v>
      </c>
    </row>
    <row r="920" spans="1:34" x14ac:dyDescent="0.25">
      <c r="A920">
        <v>4</v>
      </c>
      <c r="B920" t="s">
        <v>630</v>
      </c>
      <c r="C920" t="s">
        <v>633</v>
      </c>
      <c r="D920" t="s">
        <v>631</v>
      </c>
      <c r="E920" t="s">
        <v>632</v>
      </c>
      <c r="F920" t="s">
        <v>635</v>
      </c>
      <c r="G920" t="s">
        <v>11041</v>
      </c>
      <c r="H920" t="s">
        <v>1010</v>
      </c>
      <c r="I920" t="s">
        <v>1011</v>
      </c>
      <c r="J920">
        <v>1</v>
      </c>
      <c r="L920" t="s">
        <v>976</v>
      </c>
      <c r="M920" t="s">
        <v>1012</v>
      </c>
      <c r="N920" t="s">
        <v>1013</v>
      </c>
      <c r="O920" t="s">
        <v>3644</v>
      </c>
      <c r="P920" t="s">
        <v>73</v>
      </c>
      <c r="Q920" t="s">
        <v>25</v>
      </c>
      <c r="R920" t="s">
        <v>25</v>
      </c>
      <c r="S920" t="s">
        <v>8646</v>
      </c>
      <c r="T920" t="b">
        <v>0</v>
      </c>
      <c r="U920" t="b">
        <v>0</v>
      </c>
      <c r="V920">
        <v>3</v>
      </c>
      <c r="W920">
        <v>30</v>
      </c>
      <c r="X920">
        <v>20</v>
      </c>
      <c r="AB920">
        <v>2</v>
      </c>
      <c r="AC920">
        <v>2</v>
      </c>
      <c r="AD920">
        <v>2</v>
      </c>
      <c r="AE920" t="s">
        <v>618</v>
      </c>
      <c r="AG920" t="s">
        <v>3218</v>
      </c>
      <c r="AH920" t="s">
        <v>3645</v>
      </c>
    </row>
    <row r="921" spans="1:34" x14ac:dyDescent="0.25">
      <c r="A921">
        <v>4</v>
      </c>
      <c r="B921" t="s">
        <v>630</v>
      </c>
      <c r="C921" t="s">
        <v>633</v>
      </c>
      <c r="D921" t="s">
        <v>631</v>
      </c>
      <c r="E921" t="s">
        <v>632</v>
      </c>
      <c r="F921" t="s">
        <v>635</v>
      </c>
      <c r="G921" t="s">
        <v>11041</v>
      </c>
      <c r="H921" t="s">
        <v>1010</v>
      </c>
      <c r="I921" t="s">
        <v>1011</v>
      </c>
      <c r="J921">
        <v>1</v>
      </c>
      <c r="L921" t="s">
        <v>976</v>
      </c>
      <c r="M921" t="s">
        <v>1012</v>
      </c>
      <c r="N921" t="s">
        <v>1013</v>
      </c>
      <c r="O921" t="s">
        <v>3646</v>
      </c>
      <c r="P921" t="s">
        <v>8734</v>
      </c>
      <c r="Q921" t="s">
        <v>8644</v>
      </c>
      <c r="R921" t="s">
        <v>8488</v>
      </c>
      <c r="S921" t="s">
        <v>8643</v>
      </c>
      <c r="T921" t="b">
        <v>0</v>
      </c>
      <c r="U921" t="b">
        <v>0</v>
      </c>
      <c r="V921">
        <v>1</v>
      </c>
      <c r="W921">
        <v>30</v>
      </c>
      <c r="X921">
        <v>10</v>
      </c>
      <c r="AB921">
        <v>3</v>
      </c>
      <c r="AC921">
        <v>1</v>
      </c>
      <c r="AD921">
        <v>3</v>
      </c>
      <c r="AE921" t="s">
        <v>1745</v>
      </c>
      <c r="AG921" t="s">
        <v>2355</v>
      </c>
      <c r="AH921" t="s">
        <v>3647</v>
      </c>
    </row>
    <row r="922" spans="1:34" x14ac:dyDescent="0.25">
      <c r="A922">
        <v>4</v>
      </c>
      <c r="B922" t="s">
        <v>630</v>
      </c>
      <c r="C922" t="s">
        <v>633</v>
      </c>
      <c r="D922" t="s">
        <v>631</v>
      </c>
      <c r="E922" t="s">
        <v>632</v>
      </c>
      <c r="F922" t="s">
        <v>635</v>
      </c>
      <c r="G922" t="s">
        <v>11041</v>
      </c>
      <c r="H922" t="s">
        <v>1010</v>
      </c>
      <c r="I922" t="s">
        <v>1011</v>
      </c>
      <c r="J922">
        <v>1</v>
      </c>
      <c r="L922" t="s">
        <v>976</v>
      </c>
      <c r="M922" t="s">
        <v>1012</v>
      </c>
      <c r="N922" t="s">
        <v>1013</v>
      </c>
      <c r="O922" t="s">
        <v>3648</v>
      </c>
      <c r="P922" t="s">
        <v>8734</v>
      </c>
      <c r="Q922" t="s">
        <v>8644</v>
      </c>
      <c r="R922" t="s">
        <v>8488</v>
      </c>
      <c r="S922" t="s">
        <v>8643</v>
      </c>
      <c r="T922" t="b">
        <v>0</v>
      </c>
      <c r="U922" t="b">
        <v>0</v>
      </c>
      <c r="V922">
        <v>2</v>
      </c>
      <c r="W922">
        <v>30</v>
      </c>
      <c r="X922">
        <v>8</v>
      </c>
      <c r="AB922">
        <v>3</v>
      </c>
      <c r="AC922">
        <v>1</v>
      </c>
      <c r="AD922">
        <v>3</v>
      </c>
      <c r="AE922" t="s">
        <v>1745</v>
      </c>
      <c r="AG922" t="s">
        <v>2355</v>
      </c>
      <c r="AH922" t="s">
        <v>3649</v>
      </c>
    </row>
    <row r="923" spans="1:34" x14ac:dyDescent="0.25">
      <c r="A923">
        <v>4</v>
      </c>
      <c r="B923" t="s">
        <v>630</v>
      </c>
      <c r="C923" t="s">
        <v>633</v>
      </c>
      <c r="D923" t="s">
        <v>631</v>
      </c>
      <c r="E923" t="s">
        <v>632</v>
      </c>
      <c r="F923" t="s">
        <v>635</v>
      </c>
      <c r="G923" t="s">
        <v>11041</v>
      </c>
      <c r="H923" t="s">
        <v>1010</v>
      </c>
      <c r="I923" t="s">
        <v>1011</v>
      </c>
      <c r="J923">
        <v>1</v>
      </c>
      <c r="L923" t="s">
        <v>976</v>
      </c>
      <c r="M923" t="s">
        <v>1012</v>
      </c>
      <c r="N923" t="s">
        <v>1013</v>
      </c>
      <c r="O923" t="s">
        <v>3650</v>
      </c>
      <c r="P923" t="s">
        <v>8734</v>
      </c>
      <c r="Q923" t="s">
        <v>8644</v>
      </c>
      <c r="R923" t="s">
        <v>8488</v>
      </c>
      <c r="S923" t="s">
        <v>8643</v>
      </c>
      <c r="T923" t="b">
        <v>0</v>
      </c>
      <c r="U923" t="b">
        <v>0</v>
      </c>
      <c r="V923">
        <v>3</v>
      </c>
      <c r="W923">
        <v>30</v>
      </c>
      <c r="X923">
        <v>6</v>
      </c>
      <c r="AB923">
        <v>3</v>
      </c>
      <c r="AC923">
        <v>1</v>
      </c>
      <c r="AD923">
        <v>3</v>
      </c>
      <c r="AE923" t="s">
        <v>1745</v>
      </c>
      <c r="AG923" t="s">
        <v>3651</v>
      </c>
      <c r="AH923" t="s">
        <v>1013</v>
      </c>
    </row>
    <row r="924" spans="1:34" x14ac:dyDescent="0.25">
      <c r="A924">
        <v>4</v>
      </c>
      <c r="B924" t="s">
        <v>630</v>
      </c>
      <c r="C924" t="s">
        <v>633</v>
      </c>
      <c r="D924" t="s">
        <v>631</v>
      </c>
      <c r="E924" t="s">
        <v>632</v>
      </c>
      <c r="F924" t="s">
        <v>635</v>
      </c>
      <c r="G924" t="s">
        <v>11041</v>
      </c>
      <c r="H924" t="s">
        <v>1014</v>
      </c>
      <c r="I924" t="s">
        <v>1015</v>
      </c>
      <c r="J924">
        <v>2</v>
      </c>
      <c r="L924" t="s">
        <v>981</v>
      </c>
      <c r="M924" t="s">
        <v>1016</v>
      </c>
      <c r="N924" t="s">
        <v>1017</v>
      </c>
      <c r="O924" t="s">
        <v>3652</v>
      </c>
      <c r="P924" t="s">
        <v>356</v>
      </c>
      <c r="Q924" t="s">
        <v>25</v>
      </c>
      <c r="R924" t="s">
        <v>25</v>
      </c>
      <c r="S924" t="s">
        <v>357</v>
      </c>
      <c r="T924" t="b">
        <v>0</v>
      </c>
      <c r="U924" t="b">
        <v>1</v>
      </c>
      <c r="V924">
        <v>1</v>
      </c>
      <c r="Y924">
        <v>300</v>
      </c>
      <c r="Z924">
        <v>0.82</v>
      </c>
      <c r="AA924" t="s">
        <v>2238</v>
      </c>
      <c r="AG924" t="s">
        <v>3653</v>
      </c>
      <c r="AH924" t="s">
        <v>1016</v>
      </c>
    </row>
    <row r="925" spans="1:34" x14ac:dyDescent="0.25">
      <c r="A925">
        <v>4</v>
      </c>
      <c r="B925" t="s">
        <v>630</v>
      </c>
      <c r="C925" t="s">
        <v>633</v>
      </c>
      <c r="D925" t="s">
        <v>631</v>
      </c>
      <c r="E925" t="s">
        <v>632</v>
      </c>
      <c r="F925" t="s">
        <v>635</v>
      </c>
      <c r="G925" t="s">
        <v>11041</v>
      </c>
      <c r="H925" t="s">
        <v>1014</v>
      </c>
      <c r="I925" t="s">
        <v>1015</v>
      </c>
      <c r="J925">
        <v>2</v>
      </c>
      <c r="L925" t="s">
        <v>981</v>
      </c>
      <c r="M925" t="s">
        <v>1016</v>
      </c>
      <c r="N925" t="s">
        <v>1017</v>
      </c>
      <c r="O925" t="s">
        <v>3654</v>
      </c>
      <c r="P925" t="s">
        <v>389</v>
      </c>
      <c r="Q925" t="s">
        <v>148</v>
      </c>
      <c r="R925" t="s">
        <v>8659</v>
      </c>
      <c r="S925" t="s">
        <v>8662</v>
      </c>
      <c r="T925" t="b">
        <v>0</v>
      </c>
      <c r="U925" t="b">
        <v>0</v>
      </c>
      <c r="V925">
        <v>1</v>
      </c>
      <c r="W925">
        <v>0</v>
      </c>
      <c r="X925">
        <v>12</v>
      </c>
      <c r="AH925" t="s">
        <v>3655</v>
      </c>
    </row>
    <row r="926" spans="1:34" x14ac:dyDescent="0.25">
      <c r="A926">
        <v>4</v>
      </c>
      <c r="B926" t="s">
        <v>630</v>
      </c>
      <c r="C926" t="s">
        <v>633</v>
      </c>
      <c r="D926" t="s">
        <v>631</v>
      </c>
      <c r="E926" t="s">
        <v>632</v>
      </c>
      <c r="F926" t="s">
        <v>635</v>
      </c>
      <c r="G926" t="s">
        <v>11041</v>
      </c>
      <c r="H926" t="s">
        <v>1014</v>
      </c>
      <c r="I926" t="s">
        <v>1015</v>
      </c>
      <c r="J926">
        <v>2</v>
      </c>
      <c r="L926" t="s">
        <v>981</v>
      </c>
      <c r="M926" t="s">
        <v>1016</v>
      </c>
      <c r="N926" t="s">
        <v>1017</v>
      </c>
      <c r="O926" t="s">
        <v>3656</v>
      </c>
      <c r="P926" t="s">
        <v>154</v>
      </c>
      <c r="Q926" t="s">
        <v>148</v>
      </c>
      <c r="R926" t="s">
        <v>8659</v>
      </c>
      <c r="S926" t="s">
        <v>8664</v>
      </c>
      <c r="T926" t="b">
        <v>0</v>
      </c>
      <c r="U926" t="b">
        <v>0</v>
      </c>
      <c r="V926">
        <v>1</v>
      </c>
      <c r="W926">
        <v>125</v>
      </c>
      <c r="X926">
        <v>8</v>
      </c>
      <c r="AB926">
        <v>3</v>
      </c>
      <c r="AC926">
        <v>1</v>
      </c>
      <c r="AD926">
        <v>1</v>
      </c>
      <c r="AE926" t="s">
        <v>618</v>
      </c>
      <c r="AG926" t="s">
        <v>2598</v>
      </c>
      <c r="AH926" t="s">
        <v>3657</v>
      </c>
    </row>
    <row r="927" spans="1:34" x14ac:dyDescent="0.25">
      <c r="A927">
        <v>4</v>
      </c>
      <c r="B927" t="s">
        <v>630</v>
      </c>
      <c r="C927" t="s">
        <v>633</v>
      </c>
      <c r="D927" t="s">
        <v>631</v>
      </c>
      <c r="E927" t="s">
        <v>632</v>
      </c>
      <c r="F927" t="s">
        <v>635</v>
      </c>
      <c r="G927" t="s">
        <v>11041</v>
      </c>
      <c r="H927" t="s">
        <v>1014</v>
      </c>
      <c r="I927" t="s">
        <v>1015</v>
      </c>
      <c r="J927">
        <v>2</v>
      </c>
      <c r="L927" t="s">
        <v>981</v>
      </c>
      <c r="M927" t="s">
        <v>1016</v>
      </c>
      <c r="N927" t="s">
        <v>1017</v>
      </c>
      <c r="O927" t="s">
        <v>3658</v>
      </c>
      <c r="P927" t="s">
        <v>154</v>
      </c>
      <c r="Q927" t="s">
        <v>148</v>
      </c>
      <c r="R927" t="s">
        <v>8659</v>
      </c>
      <c r="S927" t="s">
        <v>8664</v>
      </c>
      <c r="T927" t="b">
        <v>0</v>
      </c>
      <c r="U927" t="b">
        <v>0</v>
      </c>
      <c r="V927">
        <v>2</v>
      </c>
      <c r="W927">
        <v>125</v>
      </c>
      <c r="X927">
        <v>8</v>
      </c>
      <c r="AB927">
        <v>3</v>
      </c>
      <c r="AC927">
        <v>1</v>
      </c>
      <c r="AD927">
        <v>1</v>
      </c>
      <c r="AE927" t="s">
        <v>618</v>
      </c>
      <c r="AG927" t="s">
        <v>2598</v>
      </c>
      <c r="AH927" t="s">
        <v>3659</v>
      </c>
    </row>
    <row r="928" spans="1:34" x14ac:dyDescent="0.25">
      <c r="A928">
        <v>4</v>
      </c>
      <c r="B928" t="s">
        <v>630</v>
      </c>
      <c r="C928" t="s">
        <v>633</v>
      </c>
      <c r="D928" t="s">
        <v>631</v>
      </c>
      <c r="E928" t="s">
        <v>632</v>
      </c>
      <c r="F928" t="s">
        <v>635</v>
      </c>
      <c r="G928" t="s">
        <v>11041</v>
      </c>
      <c r="H928" t="s">
        <v>1014</v>
      </c>
      <c r="I928" t="s">
        <v>1015</v>
      </c>
      <c r="J928">
        <v>2</v>
      </c>
      <c r="L928" t="s">
        <v>981</v>
      </c>
      <c r="M928" t="s">
        <v>1016</v>
      </c>
      <c r="N928" t="s">
        <v>1017</v>
      </c>
      <c r="O928" t="s">
        <v>3660</v>
      </c>
      <c r="P928" t="s">
        <v>154</v>
      </c>
      <c r="Q928" t="s">
        <v>148</v>
      </c>
      <c r="R928" t="s">
        <v>8659</v>
      </c>
      <c r="S928" t="s">
        <v>8664</v>
      </c>
      <c r="T928" t="b">
        <v>0</v>
      </c>
      <c r="U928" t="b">
        <v>0</v>
      </c>
      <c r="V928">
        <v>3</v>
      </c>
      <c r="W928">
        <v>125</v>
      </c>
      <c r="X928">
        <v>6</v>
      </c>
      <c r="AB928">
        <v>3</v>
      </c>
      <c r="AC928">
        <v>1</v>
      </c>
      <c r="AD928">
        <v>1</v>
      </c>
      <c r="AE928" t="s">
        <v>1745</v>
      </c>
      <c r="AG928" t="s">
        <v>3083</v>
      </c>
      <c r="AH928" t="s">
        <v>3661</v>
      </c>
    </row>
    <row r="929" spans="1:34" x14ac:dyDescent="0.25">
      <c r="A929">
        <v>4</v>
      </c>
      <c r="B929" t="s">
        <v>630</v>
      </c>
      <c r="C929" t="s">
        <v>633</v>
      </c>
      <c r="D929" t="s">
        <v>631</v>
      </c>
      <c r="E929" t="s">
        <v>632</v>
      </c>
      <c r="F929" t="s">
        <v>635</v>
      </c>
      <c r="G929" t="s">
        <v>11041</v>
      </c>
      <c r="H929" t="s">
        <v>1014</v>
      </c>
      <c r="I929" t="s">
        <v>1015</v>
      </c>
      <c r="J929">
        <v>2</v>
      </c>
      <c r="L929" t="s">
        <v>981</v>
      </c>
      <c r="M929" t="s">
        <v>1016</v>
      </c>
      <c r="N929" t="s">
        <v>1017</v>
      </c>
      <c r="O929" t="s">
        <v>3662</v>
      </c>
      <c r="P929" t="s">
        <v>154</v>
      </c>
      <c r="Q929" t="s">
        <v>148</v>
      </c>
      <c r="R929" t="s">
        <v>8659</v>
      </c>
      <c r="S929" t="s">
        <v>8664</v>
      </c>
      <c r="T929" t="b">
        <v>0</v>
      </c>
      <c r="U929" t="b">
        <v>0</v>
      </c>
      <c r="V929">
        <v>4</v>
      </c>
      <c r="W929">
        <v>125</v>
      </c>
      <c r="X929">
        <v>6</v>
      </c>
      <c r="AB929">
        <v>3</v>
      </c>
      <c r="AC929">
        <v>1</v>
      </c>
      <c r="AD929">
        <v>1</v>
      </c>
      <c r="AE929" t="s">
        <v>610</v>
      </c>
      <c r="AG929" t="s">
        <v>3090</v>
      </c>
      <c r="AH929" t="s">
        <v>3663</v>
      </c>
    </row>
    <row r="930" spans="1:34" x14ac:dyDescent="0.25">
      <c r="A930">
        <v>4</v>
      </c>
      <c r="B930" t="s">
        <v>630</v>
      </c>
      <c r="C930" t="s">
        <v>633</v>
      </c>
      <c r="D930" t="s">
        <v>631</v>
      </c>
      <c r="E930" t="s">
        <v>632</v>
      </c>
      <c r="F930" t="s">
        <v>635</v>
      </c>
      <c r="G930" t="s">
        <v>11041</v>
      </c>
      <c r="H930" t="s">
        <v>1014</v>
      </c>
      <c r="I930" t="s">
        <v>1015</v>
      </c>
      <c r="J930">
        <v>2</v>
      </c>
      <c r="L930" t="s">
        <v>981</v>
      </c>
      <c r="M930" t="s">
        <v>1016</v>
      </c>
      <c r="N930" t="s">
        <v>1017</v>
      </c>
      <c r="O930" t="s">
        <v>3664</v>
      </c>
      <c r="P930" t="s">
        <v>172</v>
      </c>
      <c r="Q930" t="s">
        <v>148</v>
      </c>
      <c r="R930" t="s">
        <v>8659</v>
      </c>
      <c r="S930" t="s">
        <v>8645</v>
      </c>
      <c r="T930" t="b">
        <v>1</v>
      </c>
      <c r="U930" t="b">
        <v>0</v>
      </c>
      <c r="V930">
        <v>1</v>
      </c>
      <c r="W930">
        <v>22.5</v>
      </c>
      <c r="X930">
        <v>12</v>
      </c>
      <c r="AB930">
        <v>2</v>
      </c>
      <c r="AC930">
        <v>2</v>
      </c>
      <c r="AD930">
        <v>2</v>
      </c>
      <c r="AE930" t="s">
        <v>618</v>
      </c>
      <c r="AG930" t="s">
        <v>3218</v>
      </c>
      <c r="AH930" t="s">
        <v>3665</v>
      </c>
    </row>
    <row r="931" spans="1:34" x14ac:dyDescent="0.25">
      <c r="A931">
        <v>4</v>
      </c>
      <c r="B931" t="s">
        <v>630</v>
      </c>
      <c r="C931" t="s">
        <v>633</v>
      </c>
      <c r="D931" t="s">
        <v>631</v>
      </c>
      <c r="E931" t="s">
        <v>632</v>
      </c>
      <c r="F931" t="s">
        <v>635</v>
      </c>
      <c r="G931" t="s">
        <v>11041</v>
      </c>
      <c r="H931" t="s">
        <v>1014</v>
      </c>
      <c r="I931" t="s">
        <v>1015</v>
      </c>
      <c r="J931">
        <v>2</v>
      </c>
      <c r="L931" t="s">
        <v>981</v>
      </c>
      <c r="M931" t="s">
        <v>1016</v>
      </c>
      <c r="N931" t="s">
        <v>1017</v>
      </c>
      <c r="O931" t="s">
        <v>3666</v>
      </c>
      <c r="P931" t="s">
        <v>172</v>
      </c>
      <c r="Q931" t="s">
        <v>148</v>
      </c>
      <c r="R931" t="s">
        <v>8659</v>
      </c>
      <c r="S931" t="s">
        <v>8645</v>
      </c>
      <c r="T931" t="b">
        <v>1</v>
      </c>
      <c r="U931" t="b">
        <v>0</v>
      </c>
      <c r="V931">
        <v>2</v>
      </c>
      <c r="W931">
        <v>25</v>
      </c>
      <c r="X931">
        <v>12</v>
      </c>
      <c r="AB931">
        <v>2</v>
      </c>
      <c r="AC931">
        <v>2</v>
      </c>
      <c r="AD931">
        <v>2</v>
      </c>
      <c r="AE931" t="s">
        <v>618</v>
      </c>
      <c r="AG931" t="s">
        <v>3218</v>
      </c>
      <c r="AH931" t="s">
        <v>3667</v>
      </c>
    </row>
    <row r="932" spans="1:34" x14ac:dyDescent="0.25">
      <c r="A932">
        <v>4</v>
      </c>
      <c r="B932" t="s">
        <v>630</v>
      </c>
      <c r="C932" t="s">
        <v>633</v>
      </c>
      <c r="D932" t="s">
        <v>631</v>
      </c>
      <c r="E932" t="s">
        <v>632</v>
      </c>
      <c r="F932" t="s">
        <v>635</v>
      </c>
      <c r="G932" t="s">
        <v>11041</v>
      </c>
      <c r="H932" t="s">
        <v>1014</v>
      </c>
      <c r="I932" t="s">
        <v>1015</v>
      </c>
      <c r="J932">
        <v>2</v>
      </c>
      <c r="L932" t="s">
        <v>981</v>
      </c>
      <c r="M932" t="s">
        <v>1016</v>
      </c>
      <c r="N932" t="s">
        <v>1017</v>
      </c>
      <c r="O932" t="s">
        <v>3668</v>
      </c>
      <c r="P932" t="s">
        <v>172</v>
      </c>
      <c r="Q932" t="s">
        <v>148</v>
      </c>
      <c r="R932" t="s">
        <v>8659</v>
      </c>
      <c r="S932" t="s">
        <v>8645</v>
      </c>
      <c r="T932" t="b">
        <v>1</v>
      </c>
      <c r="U932" t="b">
        <v>0</v>
      </c>
      <c r="V932">
        <v>3</v>
      </c>
      <c r="W932">
        <v>30</v>
      </c>
      <c r="X932">
        <v>12</v>
      </c>
      <c r="AB932">
        <v>2</v>
      </c>
      <c r="AC932">
        <v>2</v>
      </c>
      <c r="AD932">
        <v>2</v>
      </c>
      <c r="AE932" t="s">
        <v>610</v>
      </c>
      <c r="AG932" t="s">
        <v>3600</v>
      </c>
      <c r="AH932" t="s">
        <v>3669</v>
      </c>
    </row>
    <row r="933" spans="1:34" x14ac:dyDescent="0.25">
      <c r="A933">
        <v>4</v>
      </c>
      <c r="B933" t="s">
        <v>630</v>
      </c>
      <c r="C933" t="s">
        <v>633</v>
      </c>
      <c r="D933" t="s">
        <v>631</v>
      </c>
      <c r="E933" t="s">
        <v>632</v>
      </c>
      <c r="F933" t="s">
        <v>635</v>
      </c>
      <c r="G933" t="s">
        <v>11041</v>
      </c>
      <c r="H933" t="s">
        <v>1014</v>
      </c>
      <c r="I933" t="s">
        <v>1015</v>
      </c>
      <c r="J933">
        <v>2</v>
      </c>
      <c r="L933" t="s">
        <v>981</v>
      </c>
      <c r="M933" t="s">
        <v>1016</v>
      </c>
      <c r="N933" t="s">
        <v>1017</v>
      </c>
      <c r="O933" t="s">
        <v>3670</v>
      </c>
      <c r="P933" t="s">
        <v>214</v>
      </c>
      <c r="Q933" t="s">
        <v>8650</v>
      </c>
      <c r="R933" t="s">
        <v>8637</v>
      </c>
      <c r="S933" t="s">
        <v>8643</v>
      </c>
      <c r="T933" t="b">
        <v>0</v>
      </c>
      <c r="U933" t="b">
        <v>0</v>
      </c>
      <c r="V933">
        <v>1</v>
      </c>
      <c r="W933">
        <v>50</v>
      </c>
      <c r="X933">
        <v>12</v>
      </c>
      <c r="AB933">
        <v>2</v>
      </c>
      <c r="AC933">
        <v>1</v>
      </c>
      <c r="AD933">
        <v>2</v>
      </c>
      <c r="AE933" t="s">
        <v>1745</v>
      </c>
      <c r="AG933" t="s">
        <v>1932</v>
      </c>
      <c r="AH933" t="s">
        <v>3671</v>
      </c>
    </row>
    <row r="934" spans="1:34" x14ac:dyDescent="0.25">
      <c r="A934">
        <v>4</v>
      </c>
      <c r="B934" t="s">
        <v>630</v>
      </c>
      <c r="C934" t="s">
        <v>633</v>
      </c>
      <c r="D934" t="s">
        <v>631</v>
      </c>
      <c r="E934" t="s">
        <v>632</v>
      </c>
      <c r="F934" t="s">
        <v>635</v>
      </c>
      <c r="G934" t="s">
        <v>11041</v>
      </c>
      <c r="H934" t="s">
        <v>1014</v>
      </c>
      <c r="I934" t="s">
        <v>1015</v>
      </c>
      <c r="J934">
        <v>2</v>
      </c>
      <c r="L934" t="s">
        <v>981</v>
      </c>
      <c r="M934" t="s">
        <v>1016</v>
      </c>
      <c r="N934" t="s">
        <v>1017</v>
      </c>
      <c r="O934" t="s">
        <v>3672</v>
      </c>
      <c r="P934" t="s">
        <v>214</v>
      </c>
      <c r="Q934" t="s">
        <v>8650</v>
      </c>
      <c r="R934" t="s">
        <v>8637</v>
      </c>
      <c r="S934" t="s">
        <v>8643</v>
      </c>
      <c r="T934" t="b">
        <v>0</v>
      </c>
      <c r="U934" t="b">
        <v>0</v>
      </c>
      <c r="V934">
        <v>2</v>
      </c>
      <c r="W934">
        <v>50</v>
      </c>
      <c r="X934">
        <v>10</v>
      </c>
      <c r="AB934">
        <v>2</v>
      </c>
      <c r="AC934">
        <v>1</v>
      </c>
      <c r="AD934">
        <v>2</v>
      </c>
      <c r="AE934" t="s">
        <v>1745</v>
      </c>
      <c r="AG934" t="s">
        <v>1932</v>
      </c>
      <c r="AH934" t="s">
        <v>3673</v>
      </c>
    </row>
    <row r="935" spans="1:34" x14ac:dyDescent="0.25">
      <c r="A935">
        <v>4</v>
      </c>
      <c r="B935" t="s">
        <v>630</v>
      </c>
      <c r="C935" t="s">
        <v>633</v>
      </c>
      <c r="D935" t="s">
        <v>631</v>
      </c>
      <c r="E935" t="s">
        <v>632</v>
      </c>
      <c r="F935" t="s">
        <v>635</v>
      </c>
      <c r="G935" t="s">
        <v>11041</v>
      </c>
      <c r="H935" t="s">
        <v>1014</v>
      </c>
      <c r="I935" t="s">
        <v>1015</v>
      </c>
      <c r="J935">
        <v>2</v>
      </c>
      <c r="L935" t="s">
        <v>981</v>
      </c>
      <c r="M935" t="s">
        <v>1016</v>
      </c>
      <c r="N935" t="s">
        <v>1017</v>
      </c>
      <c r="O935" t="s">
        <v>3674</v>
      </c>
      <c r="P935" t="s">
        <v>214</v>
      </c>
      <c r="Q935" t="s">
        <v>8650</v>
      </c>
      <c r="R935" t="s">
        <v>8637</v>
      </c>
      <c r="S935" t="s">
        <v>8643</v>
      </c>
      <c r="T935" t="b">
        <v>0</v>
      </c>
      <c r="U935" t="b">
        <v>0</v>
      </c>
      <c r="V935">
        <v>3</v>
      </c>
      <c r="W935">
        <v>50</v>
      </c>
      <c r="X935">
        <v>8</v>
      </c>
      <c r="AB935">
        <v>2</v>
      </c>
      <c r="AC935">
        <v>1</v>
      </c>
      <c r="AD935">
        <v>2</v>
      </c>
      <c r="AE935" t="s">
        <v>1745</v>
      </c>
      <c r="AF935" t="s">
        <v>3675</v>
      </c>
      <c r="AG935" t="s">
        <v>3676</v>
      </c>
      <c r="AH935" t="s">
        <v>3677</v>
      </c>
    </row>
    <row r="936" spans="1:34" x14ac:dyDescent="0.25">
      <c r="A936">
        <v>4</v>
      </c>
      <c r="B936" t="s">
        <v>630</v>
      </c>
      <c r="C936" t="s">
        <v>633</v>
      </c>
      <c r="D936" t="s">
        <v>631</v>
      </c>
      <c r="E936" t="s">
        <v>632</v>
      </c>
      <c r="F936" t="s">
        <v>635</v>
      </c>
      <c r="G936" t="s">
        <v>11041</v>
      </c>
      <c r="H936" t="s">
        <v>1014</v>
      </c>
      <c r="I936" t="s">
        <v>1015</v>
      </c>
      <c r="J936">
        <v>2</v>
      </c>
      <c r="L936" t="s">
        <v>981</v>
      </c>
      <c r="M936" t="s">
        <v>1016</v>
      </c>
      <c r="N936" t="s">
        <v>1017</v>
      </c>
      <c r="O936" t="s">
        <v>3678</v>
      </c>
      <c r="P936" t="s">
        <v>214</v>
      </c>
      <c r="Q936" t="s">
        <v>8650</v>
      </c>
      <c r="R936" t="s">
        <v>8637</v>
      </c>
      <c r="S936" t="s">
        <v>8643</v>
      </c>
      <c r="T936" t="b">
        <v>0</v>
      </c>
      <c r="U936" t="b">
        <v>0</v>
      </c>
      <c r="V936">
        <v>4</v>
      </c>
      <c r="W936">
        <v>50</v>
      </c>
      <c r="X936">
        <v>3</v>
      </c>
      <c r="AB936">
        <v>2</v>
      </c>
      <c r="AC936">
        <v>1</v>
      </c>
      <c r="AD936">
        <v>2</v>
      </c>
      <c r="AE936" t="s">
        <v>1745</v>
      </c>
      <c r="AF936" t="s">
        <v>3675</v>
      </c>
      <c r="AG936" t="s">
        <v>3676</v>
      </c>
      <c r="AH936" t="s">
        <v>3679</v>
      </c>
    </row>
    <row r="937" spans="1:34" x14ac:dyDescent="0.25">
      <c r="A937">
        <v>4</v>
      </c>
      <c r="B937" t="s">
        <v>630</v>
      </c>
      <c r="C937" t="s">
        <v>633</v>
      </c>
      <c r="D937" t="s">
        <v>631</v>
      </c>
      <c r="E937" t="s">
        <v>632</v>
      </c>
      <c r="F937" t="s">
        <v>635</v>
      </c>
      <c r="G937" t="s">
        <v>11041</v>
      </c>
      <c r="H937" t="s">
        <v>1014</v>
      </c>
      <c r="I937" t="s">
        <v>1015</v>
      </c>
      <c r="J937">
        <v>2</v>
      </c>
      <c r="L937" t="s">
        <v>981</v>
      </c>
      <c r="M937" t="s">
        <v>1016</v>
      </c>
      <c r="N937" t="s">
        <v>1017</v>
      </c>
      <c r="O937" t="s">
        <v>3680</v>
      </c>
      <c r="P937" t="s">
        <v>214</v>
      </c>
      <c r="Q937" t="s">
        <v>8650</v>
      </c>
      <c r="R937" t="s">
        <v>8637</v>
      </c>
      <c r="S937" t="s">
        <v>8643</v>
      </c>
      <c r="T937" t="b">
        <v>0</v>
      </c>
      <c r="U937" t="b">
        <v>0</v>
      </c>
      <c r="V937">
        <v>5</v>
      </c>
      <c r="W937">
        <v>50</v>
      </c>
      <c r="X937">
        <v>7</v>
      </c>
      <c r="AB937">
        <v>2</v>
      </c>
      <c r="AC937">
        <v>1</v>
      </c>
      <c r="AD937">
        <v>2</v>
      </c>
      <c r="AE937" t="s">
        <v>1745</v>
      </c>
      <c r="AF937" t="s">
        <v>3681</v>
      </c>
      <c r="AG937" t="s">
        <v>3676</v>
      </c>
      <c r="AH937" t="s">
        <v>3682</v>
      </c>
    </row>
    <row r="938" spans="1:34" x14ac:dyDescent="0.25">
      <c r="A938">
        <v>4</v>
      </c>
      <c r="B938" t="s">
        <v>630</v>
      </c>
      <c r="C938" t="s">
        <v>633</v>
      </c>
      <c r="D938" t="s">
        <v>631</v>
      </c>
      <c r="E938" t="s">
        <v>632</v>
      </c>
      <c r="F938" t="s">
        <v>635</v>
      </c>
      <c r="G938" t="s">
        <v>11041</v>
      </c>
      <c r="H938" t="s">
        <v>1014</v>
      </c>
      <c r="I938" t="s">
        <v>1015</v>
      </c>
      <c r="J938">
        <v>2</v>
      </c>
      <c r="L938" t="s">
        <v>981</v>
      </c>
      <c r="M938" t="s">
        <v>1016</v>
      </c>
      <c r="N938" t="s">
        <v>1017</v>
      </c>
      <c r="O938" t="s">
        <v>3683</v>
      </c>
      <c r="P938" t="s">
        <v>214</v>
      </c>
      <c r="Q938" t="s">
        <v>8650</v>
      </c>
      <c r="R938" t="s">
        <v>8637</v>
      </c>
      <c r="S938" t="s">
        <v>8643</v>
      </c>
      <c r="T938" t="b">
        <v>0</v>
      </c>
      <c r="U938" t="b">
        <v>0</v>
      </c>
      <c r="V938">
        <v>6</v>
      </c>
      <c r="W938">
        <v>50</v>
      </c>
      <c r="X938">
        <v>2.5</v>
      </c>
      <c r="AB938">
        <v>2</v>
      </c>
      <c r="AC938">
        <v>1</v>
      </c>
      <c r="AD938">
        <v>2</v>
      </c>
      <c r="AE938" t="s">
        <v>1745</v>
      </c>
      <c r="AF938" t="s">
        <v>3681</v>
      </c>
      <c r="AG938" t="s">
        <v>3676</v>
      </c>
      <c r="AH938" t="s">
        <v>3684</v>
      </c>
    </row>
    <row r="939" spans="1:34" x14ac:dyDescent="0.25">
      <c r="A939">
        <v>4</v>
      </c>
      <c r="B939" t="s">
        <v>630</v>
      </c>
      <c r="C939" t="s">
        <v>633</v>
      </c>
      <c r="D939" t="s">
        <v>631</v>
      </c>
      <c r="E939" t="s">
        <v>632</v>
      </c>
      <c r="F939" t="s">
        <v>635</v>
      </c>
      <c r="G939" t="s">
        <v>11041</v>
      </c>
      <c r="H939" t="s">
        <v>1014</v>
      </c>
      <c r="I939" t="s">
        <v>1015</v>
      </c>
      <c r="J939">
        <v>2</v>
      </c>
      <c r="L939" t="s">
        <v>981</v>
      </c>
      <c r="M939" t="s">
        <v>1016</v>
      </c>
      <c r="N939" t="s">
        <v>1017</v>
      </c>
      <c r="O939" t="s">
        <v>3685</v>
      </c>
      <c r="P939" t="s">
        <v>217</v>
      </c>
      <c r="Q939" t="s">
        <v>8650</v>
      </c>
      <c r="R939" t="s">
        <v>8637</v>
      </c>
      <c r="S939" t="s">
        <v>8645</v>
      </c>
      <c r="T939" t="b">
        <v>1</v>
      </c>
      <c r="U939" t="b">
        <v>0</v>
      </c>
      <c r="V939">
        <v>1</v>
      </c>
      <c r="W939">
        <v>12.5</v>
      </c>
      <c r="X939">
        <v>10</v>
      </c>
      <c r="AB939">
        <v>3</v>
      </c>
      <c r="AC939">
        <v>1</v>
      </c>
      <c r="AD939">
        <v>3</v>
      </c>
      <c r="AE939" t="s">
        <v>610</v>
      </c>
      <c r="AG939" t="s">
        <v>3686</v>
      </c>
      <c r="AH939" t="s">
        <v>3687</v>
      </c>
    </row>
    <row r="940" spans="1:34" x14ac:dyDescent="0.25">
      <c r="A940">
        <v>4</v>
      </c>
      <c r="B940" t="s">
        <v>630</v>
      </c>
      <c r="C940" t="s">
        <v>633</v>
      </c>
      <c r="D940" t="s">
        <v>631</v>
      </c>
      <c r="E940" t="s">
        <v>632</v>
      </c>
      <c r="F940" t="s">
        <v>635</v>
      </c>
      <c r="G940" t="s">
        <v>11041</v>
      </c>
      <c r="H940" t="s">
        <v>1014</v>
      </c>
      <c r="I940" t="s">
        <v>1015</v>
      </c>
      <c r="J940">
        <v>2</v>
      </c>
      <c r="L940" t="s">
        <v>981</v>
      </c>
      <c r="M940" t="s">
        <v>1016</v>
      </c>
      <c r="N940" t="s">
        <v>1017</v>
      </c>
      <c r="O940" t="s">
        <v>3688</v>
      </c>
      <c r="P940" t="s">
        <v>217</v>
      </c>
      <c r="Q940" t="s">
        <v>8650</v>
      </c>
      <c r="R940" t="s">
        <v>8637</v>
      </c>
      <c r="S940" t="s">
        <v>8645</v>
      </c>
      <c r="T940" t="b">
        <v>1</v>
      </c>
      <c r="U940" t="b">
        <v>0</v>
      </c>
      <c r="V940">
        <v>2</v>
      </c>
      <c r="W940">
        <v>12.5</v>
      </c>
      <c r="X940">
        <v>10</v>
      </c>
      <c r="AB940">
        <v>3</v>
      </c>
      <c r="AC940">
        <v>1</v>
      </c>
      <c r="AD940">
        <v>3</v>
      </c>
      <c r="AE940" t="s">
        <v>610</v>
      </c>
      <c r="AG940" t="s">
        <v>3686</v>
      </c>
      <c r="AH940" t="s">
        <v>3689</v>
      </c>
    </row>
    <row r="941" spans="1:34" x14ac:dyDescent="0.25">
      <c r="A941">
        <v>4</v>
      </c>
      <c r="B941" t="s">
        <v>630</v>
      </c>
      <c r="C941" t="s">
        <v>633</v>
      </c>
      <c r="D941" t="s">
        <v>631</v>
      </c>
      <c r="E941" t="s">
        <v>632</v>
      </c>
      <c r="F941" t="s">
        <v>635</v>
      </c>
      <c r="G941" t="s">
        <v>11041</v>
      </c>
      <c r="H941" t="s">
        <v>1014</v>
      </c>
      <c r="I941" t="s">
        <v>1015</v>
      </c>
      <c r="J941">
        <v>2</v>
      </c>
      <c r="L941" t="s">
        <v>981</v>
      </c>
      <c r="M941" t="s">
        <v>1016</v>
      </c>
      <c r="N941" t="s">
        <v>1017</v>
      </c>
      <c r="O941" t="s">
        <v>3690</v>
      </c>
      <c r="P941" t="s">
        <v>217</v>
      </c>
      <c r="Q941" t="s">
        <v>8650</v>
      </c>
      <c r="R941" t="s">
        <v>8637</v>
      </c>
      <c r="S941" t="s">
        <v>8645</v>
      </c>
      <c r="T941" t="b">
        <v>1</v>
      </c>
      <c r="U941" t="b">
        <v>0</v>
      </c>
      <c r="V941">
        <v>3</v>
      </c>
      <c r="W941">
        <v>12.5</v>
      </c>
      <c r="X941">
        <v>10</v>
      </c>
      <c r="AB941">
        <v>3</v>
      </c>
      <c r="AC941">
        <v>1</v>
      </c>
      <c r="AD941">
        <v>3</v>
      </c>
      <c r="AE941" t="s">
        <v>610</v>
      </c>
      <c r="AG941" t="s">
        <v>3686</v>
      </c>
      <c r="AH941" t="s">
        <v>3691</v>
      </c>
    </row>
    <row r="942" spans="1:34" x14ac:dyDescent="0.25">
      <c r="A942">
        <v>4</v>
      </c>
      <c r="B942" t="s">
        <v>630</v>
      </c>
      <c r="C942" t="s">
        <v>633</v>
      </c>
      <c r="D942" t="s">
        <v>631</v>
      </c>
      <c r="E942" t="s">
        <v>632</v>
      </c>
      <c r="F942" t="s">
        <v>635</v>
      </c>
      <c r="G942" t="s">
        <v>11041</v>
      </c>
      <c r="H942" t="s">
        <v>1014</v>
      </c>
      <c r="I942" t="s">
        <v>1015</v>
      </c>
      <c r="J942">
        <v>2</v>
      </c>
      <c r="L942" t="s">
        <v>981</v>
      </c>
      <c r="M942" t="s">
        <v>1016</v>
      </c>
      <c r="N942" t="s">
        <v>1017</v>
      </c>
      <c r="O942" t="s">
        <v>3692</v>
      </c>
      <c r="P942" t="s">
        <v>303</v>
      </c>
      <c r="Q942" t="s">
        <v>148</v>
      </c>
      <c r="R942" t="s">
        <v>8661</v>
      </c>
      <c r="S942" t="s">
        <v>8645</v>
      </c>
      <c r="T942" t="b">
        <v>0</v>
      </c>
      <c r="U942" t="b">
        <v>0</v>
      </c>
      <c r="V942">
        <v>1</v>
      </c>
      <c r="W942">
        <v>10</v>
      </c>
      <c r="X942">
        <v>12</v>
      </c>
      <c r="AB942">
        <v>2</v>
      </c>
      <c r="AC942">
        <v>2</v>
      </c>
      <c r="AD942">
        <v>2</v>
      </c>
      <c r="AE942" t="s">
        <v>1745</v>
      </c>
      <c r="AG942" t="s">
        <v>2664</v>
      </c>
      <c r="AH942" t="s">
        <v>3693</v>
      </c>
    </row>
    <row r="943" spans="1:34" x14ac:dyDescent="0.25">
      <c r="A943">
        <v>4</v>
      </c>
      <c r="B943" t="s">
        <v>630</v>
      </c>
      <c r="C943" t="s">
        <v>633</v>
      </c>
      <c r="D943" t="s">
        <v>631</v>
      </c>
      <c r="E943" t="s">
        <v>632</v>
      </c>
      <c r="F943" t="s">
        <v>635</v>
      </c>
      <c r="G943" t="s">
        <v>11041</v>
      </c>
      <c r="H943" t="s">
        <v>1014</v>
      </c>
      <c r="I943" t="s">
        <v>1015</v>
      </c>
      <c r="J943">
        <v>2</v>
      </c>
      <c r="L943" t="s">
        <v>981</v>
      </c>
      <c r="M943" t="s">
        <v>1016</v>
      </c>
      <c r="N943" t="s">
        <v>1017</v>
      </c>
      <c r="O943" t="s">
        <v>3694</v>
      </c>
      <c r="P943" t="s">
        <v>303</v>
      </c>
      <c r="Q943" t="s">
        <v>148</v>
      </c>
      <c r="R943" t="s">
        <v>8661</v>
      </c>
      <c r="S943" t="s">
        <v>8645</v>
      </c>
      <c r="T943" t="b">
        <v>0</v>
      </c>
      <c r="U943" t="b">
        <v>0</v>
      </c>
      <c r="V943">
        <v>2</v>
      </c>
      <c r="W943">
        <v>10</v>
      </c>
      <c r="X943">
        <v>12</v>
      </c>
      <c r="AB943">
        <v>2</v>
      </c>
      <c r="AC943">
        <v>2</v>
      </c>
      <c r="AD943">
        <v>2</v>
      </c>
      <c r="AE943" t="s">
        <v>1745</v>
      </c>
      <c r="AG943" t="s">
        <v>2664</v>
      </c>
      <c r="AH943" t="s">
        <v>3695</v>
      </c>
    </row>
    <row r="944" spans="1:34" x14ac:dyDescent="0.25">
      <c r="A944">
        <v>4</v>
      </c>
      <c r="B944" t="s">
        <v>630</v>
      </c>
      <c r="C944" t="s">
        <v>633</v>
      </c>
      <c r="D944" t="s">
        <v>631</v>
      </c>
      <c r="E944" t="s">
        <v>632</v>
      </c>
      <c r="F944" t="s">
        <v>635</v>
      </c>
      <c r="G944" t="s">
        <v>11041</v>
      </c>
      <c r="H944" t="s">
        <v>1014</v>
      </c>
      <c r="I944" t="s">
        <v>1015</v>
      </c>
      <c r="J944">
        <v>2</v>
      </c>
      <c r="L944" t="s">
        <v>981</v>
      </c>
      <c r="M944" t="s">
        <v>1016</v>
      </c>
      <c r="N944" t="s">
        <v>1017</v>
      </c>
      <c r="O944" t="s">
        <v>3696</v>
      </c>
      <c r="P944" t="s">
        <v>3697</v>
      </c>
      <c r="Q944" t="s">
        <v>148</v>
      </c>
      <c r="R944" t="s">
        <v>8659</v>
      </c>
      <c r="S944" t="s">
        <v>149</v>
      </c>
      <c r="T944" t="b">
        <v>0</v>
      </c>
      <c r="U944" t="b">
        <v>0</v>
      </c>
      <c r="V944">
        <v>1</v>
      </c>
      <c r="W944">
        <v>30</v>
      </c>
      <c r="X944">
        <v>25</v>
      </c>
      <c r="AB944">
        <v>2</v>
      </c>
      <c r="AC944">
        <v>2</v>
      </c>
      <c r="AD944">
        <v>2</v>
      </c>
      <c r="AE944" t="s">
        <v>1745</v>
      </c>
      <c r="AG944" t="s">
        <v>3698</v>
      </c>
      <c r="AH944" t="s">
        <v>3699</v>
      </c>
    </row>
    <row r="945" spans="1:34" x14ac:dyDescent="0.25">
      <c r="A945">
        <v>4</v>
      </c>
      <c r="B945" t="s">
        <v>630</v>
      </c>
      <c r="C945" t="s">
        <v>633</v>
      </c>
      <c r="D945" t="s">
        <v>631</v>
      </c>
      <c r="E945" t="s">
        <v>632</v>
      </c>
      <c r="F945" t="s">
        <v>635</v>
      </c>
      <c r="G945" t="s">
        <v>11041</v>
      </c>
      <c r="H945" t="s">
        <v>1014</v>
      </c>
      <c r="I945" t="s">
        <v>1015</v>
      </c>
      <c r="J945">
        <v>2</v>
      </c>
      <c r="L945" t="s">
        <v>981</v>
      </c>
      <c r="M945" t="s">
        <v>1016</v>
      </c>
      <c r="N945" t="s">
        <v>1017</v>
      </c>
      <c r="O945" t="s">
        <v>3700</v>
      </c>
      <c r="P945" t="s">
        <v>303</v>
      </c>
      <c r="Q945" t="s">
        <v>148</v>
      </c>
      <c r="R945" t="s">
        <v>8661</v>
      </c>
      <c r="S945" t="s">
        <v>8645</v>
      </c>
      <c r="T945" t="b">
        <v>0</v>
      </c>
      <c r="U945" t="b">
        <v>0</v>
      </c>
      <c r="V945">
        <v>3</v>
      </c>
      <c r="W945">
        <v>10</v>
      </c>
      <c r="X945">
        <v>12</v>
      </c>
      <c r="AB945">
        <v>2</v>
      </c>
      <c r="AC945">
        <v>2</v>
      </c>
      <c r="AD945">
        <v>2</v>
      </c>
      <c r="AE945" t="s">
        <v>610</v>
      </c>
      <c r="AG945" t="s">
        <v>3600</v>
      </c>
      <c r="AH945" t="s">
        <v>3701</v>
      </c>
    </row>
    <row r="946" spans="1:34" x14ac:dyDescent="0.25">
      <c r="A946">
        <v>4</v>
      </c>
      <c r="B946" t="s">
        <v>630</v>
      </c>
      <c r="C946" t="s">
        <v>633</v>
      </c>
      <c r="D946" t="s">
        <v>631</v>
      </c>
      <c r="E946" t="s">
        <v>632</v>
      </c>
      <c r="F946" t="s">
        <v>635</v>
      </c>
      <c r="G946" t="s">
        <v>11041</v>
      </c>
      <c r="H946" t="s">
        <v>1014</v>
      </c>
      <c r="I946" t="s">
        <v>1015</v>
      </c>
      <c r="J946">
        <v>2</v>
      </c>
      <c r="L946" t="s">
        <v>981</v>
      </c>
      <c r="M946" t="s">
        <v>1016</v>
      </c>
      <c r="N946" t="s">
        <v>1017</v>
      </c>
      <c r="O946" t="s">
        <v>3702</v>
      </c>
      <c r="P946" t="s">
        <v>172</v>
      </c>
      <c r="Q946" t="s">
        <v>148</v>
      </c>
      <c r="R946" t="s">
        <v>8659</v>
      </c>
      <c r="S946" t="s">
        <v>8645</v>
      </c>
      <c r="T946" t="b">
        <v>1</v>
      </c>
      <c r="U946" t="b">
        <v>0</v>
      </c>
      <c r="V946">
        <v>4</v>
      </c>
      <c r="W946">
        <v>15</v>
      </c>
      <c r="X946">
        <v>17</v>
      </c>
      <c r="AB946">
        <v>2</v>
      </c>
      <c r="AC946">
        <v>2</v>
      </c>
      <c r="AD946">
        <v>2</v>
      </c>
      <c r="AE946" t="s">
        <v>610</v>
      </c>
      <c r="AG946" t="s">
        <v>3703</v>
      </c>
      <c r="AH946" t="s">
        <v>1017</v>
      </c>
    </row>
    <row r="947" spans="1:34" x14ac:dyDescent="0.25">
      <c r="A947">
        <v>4</v>
      </c>
      <c r="B947" t="s">
        <v>630</v>
      </c>
      <c r="C947" t="s">
        <v>633</v>
      </c>
      <c r="D947" t="s">
        <v>631</v>
      </c>
      <c r="E947" t="s">
        <v>632</v>
      </c>
      <c r="F947" t="s">
        <v>635</v>
      </c>
      <c r="G947" t="s">
        <v>11041</v>
      </c>
      <c r="H947" t="s">
        <v>1018</v>
      </c>
      <c r="I947" t="s">
        <v>1019</v>
      </c>
      <c r="J947">
        <v>3</v>
      </c>
      <c r="L947" t="s">
        <v>986</v>
      </c>
      <c r="M947" t="s">
        <v>1020</v>
      </c>
      <c r="N947" t="s">
        <v>1021</v>
      </c>
      <c r="O947" t="s">
        <v>3704</v>
      </c>
      <c r="P947" t="s">
        <v>356</v>
      </c>
      <c r="Q947" t="s">
        <v>25</v>
      </c>
      <c r="R947" t="s">
        <v>25</v>
      </c>
      <c r="S947" t="s">
        <v>357</v>
      </c>
      <c r="T947" t="b">
        <v>0</v>
      </c>
      <c r="U947" t="b">
        <v>1</v>
      </c>
      <c r="V947">
        <v>1</v>
      </c>
      <c r="Y947">
        <v>300</v>
      </c>
      <c r="Z947">
        <v>0.84</v>
      </c>
      <c r="AA947" t="s">
        <v>2238</v>
      </c>
      <c r="AG947" t="s">
        <v>272</v>
      </c>
      <c r="AH947" t="s">
        <v>1020</v>
      </c>
    </row>
    <row r="948" spans="1:34" x14ac:dyDescent="0.25">
      <c r="A948">
        <v>4</v>
      </c>
      <c r="B948" t="s">
        <v>630</v>
      </c>
      <c r="C948" t="s">
        <v>633</v>
      </c>
      <c r="D948" t="s">
        <v>631</v>
      </c>
      <c r="E948" t="s">
        <v>632</v>
      </c>
      <c r="F948" t="s">
        <v>635</v>
      </c>
      <c r="G948" t="s">
        <v>11041</v>
      </c>
      <c r="H948" t="s">
        <v>1018</v>
      </c>
      <c r="I948" t="s">
        <v>1019</v>
      </c>
      <c r="J948">
        <v>3</v>
      </c>
      <c r="L948" t="s">
        <v>986</v>
      </c>
      <c r="M948" t="s">
        <v>1020</v>
      </c>
      <c r="N948" t="s">
        <v>1021</v>
      </c>
      <c r="O948" t="s">
        <v>3705</v>
      </c>
      <c r="P948" t="s">
        <v>41</v>
      </c>
      <c r="Q948" t="s">
        <v>25</v>
      </c>
      <c r="R948" t="s">
        <v>25</v>
      </c>
      <c r="S948" t="s">
        <v>26</v>
      </c>
      <c r="T948" t="b">
        <v>0</v>
      </c>
      <c r="U948" t="b">
        <v>0</v>
      </c>
      <c r="V948">
        <v>1</v>
      </c>
      <c r="W948">
        <v>75</v>
      </c>
      <c r="X948">
        <v>10</v>
      </c>
      <c r="AB948">
        <v>2</v>
      </c>
      <c r="AC948">
        <v>1</v>
      </c>
      <c r="AD948">
        <v>2</v>
      </c>
      <c r="AE948" t="s">
        <v>1745</v>
      </c>
      <c r="AG948" t="s">
        <v>1932</v>
      </c>
      <c r="AH948" t="s">
        <v>3706</v>
      </c>
    </row>
    <row r="949" spans="1:34" x14ac:dyDescent="0.25">
      <c r="A949">
        <v>4</v>
      </c>
      <c r="B949" t="s">
        <v>630</v>
      </c>
      <c r="C949" t="s">
        <v>633</v>
      </c>
      <c r="D949" t="s">
        <v>631</v>
      </c>
      <c r="E949" t="s">
        <v>632</v>
      </c>
      <c r="F949" t="s">
        <v>635</v>
      </c>
      <c r="G949" t="s">
        <v>11041</v>
      </c>
      <c r="H949" t="s">
        <v>1018</v>
      </c>
      <c r="I949" t="s">
        <v>1019</v>
      </c>
      <c r="J949">
        <v>3</v>
      </c>
      <c r="L949" t="s">
        <v>986</v>
      </c>
      <c r="M949" t="s">
        <v>1020</v>
      </c>
      <c r="N949" t="s">
        <v>1021</v>
      </c>
      <c r="O949" t="s">
        <v>3707</v>
      </c>
      <c r="P949" t="s">
        <v>41</v>
      </c>
      <c r="Q949" t="s">
        <v>25</v>
      </c>
      <c r="R949" t="s">
        <v>25</v>
      </c>
      <c r="S949" t="s">
        <v>26</v>
      </c>
      <c r="T949" t="b">
        <v>0</v>
      </c>
      <c r="U949" t="b">
        <v>0</v>
      </c>
      <c r="V949">
        <v>2</v>
      </c>
      <c r="W949">
        <v>75</v>
      </c>
      <c r="X949">
        <v>9</v>
      </c>
      <c r="AB949">
        <v>2</v>
      </c>
      <c r="AC949">
        <v>1</v>
      </c>
      <c r="AD949">
        <v>2</v>
      </c>
      <c r="AE949" t="s">
        <v>1745</v>
      </c>
      <c r="AG949" t="s">
        <v>3708</v>
      </c>
      <c r="AH949" t="s">
        <v>3709</v>
      </c>
    </row>
    <row r="950" spans="1:34" x14ac:dyDescent="0.25">
      <c r="A950">
        <v>4</v>
      </c>
      <c r="B950" t="s">
        <v>630</v>
      </c>
      <c r="C950" t="s">
        <v>633</v>
      </c>
      <c r="D950" t="s">
        <v>631</v>
      </c>
      <c r="E950" t="s">
        <v>632</v>
      </c>
      <c r="F950" t="s">
        <v>635</v>
      </c>
      <c r="G950" t="s">
        <v>11041</v>
      </c>
      <c r="H950" t="s">
        <v>1018</v>
      </c>
      <c r="I950" t="s">
        <v>1019</v>
      </c>
      <c r="J950">
        <v>3</v>
      </c>
      <c r="L950" t="s">
        <v>986</v>
      </c>
      <c r="M950" t="s">
        <v>1020</v>
      </c>
      <c r="N950" t="s">
        <v>1021</v>
      </c>
      <c r="O950" t="s">
        <v>3710</v>
      </c>
      <c r="P950" t="s">
        <v>41</v>
      </c>
      <c r="Q950" t="s">
        <v>25</v>
      </c>
      <c r="R950" t="s">
        <v>25</v>
      </c>
      <c r="S950" t="s">
        <v>26</v>
      </c>
      <c r="T950" t="b">
        <v>0</v>
      </c>
      <c r="U950" t="b">
        <v>0</v>
      </c>
      <c r="V950">
        <v>3</v>
      </c>
      <c r="W950">
        <v>75</v>
      </c>
      <c r="X950">
        <v>7</v>
      </c>
      <c r="AB950">
        <v>2</v>
      </c>
      <c r="AC950">
        <v>1</v>
      </c>
      <c r="AD950">
        <v>2</v>
      </c>
      <c r="AE950" t="s">
        <v>610</v>
      </c>
      <c r="AG950" t="s">
        <v>1937</v>
      </c>
      <c r="AH950" t="s">
        <v>3711</v>
      </c>
    </row>
    <row r="951" spans="1:34" x14ac:dyDescent="0.25">
      <c r="A951">
        <v>4</v>
      </c>
      <c r="B951" t="s">
        <v>630</v>
      </c>
      <c r="C951" t="s">
        <v>633</v>
      </c>
      <c r="D951" t="s">
        <v>631</v>
      </c>
      <c r="E951" t="s">
        <v>632</v>
      </c>
      <c r="F951" t="s">
        <v>635</v>
      </c>
      <c r="G951" t="s">
        <v>11041</v>
      </c>
      <c r="H951" t="s">
        <v>1018</v>
      </c>
      <c r="I951" t="s">
        <v>1019</v>
      </c>
      <c r="J951">
        <v>3</v>
      </c>
      <c r="L951" t="s">
        <v>986</v>
      </c>
      <c r="M951" t="s">
        <v>1020</v>
      </c>
      <c r="N951" t="s">
        <v>1021</v>
      </c>
      <c r="O951" t="s">
        <v>3712</v>
      </c>
      <c r="P951" t="s">
        <v>41</v>
      </c>
      <c r="Q951" t="s">
        <v>25</v>
      </c>
      <c r="R951" t="s">
        <v>25</v>
      </c>
      <c r="S951" t="s">
        <v>26</v>
      </c>
      <c r="T951" t="b">
        <v>0</v>
      </c>
      <c r="U951" t="b">
        <v>0</v>
      </c>
      <c r="V951">
        <v>4</v>
      </c>
      <c r="W951">
        <v>75</v>
      </c>
      <c r="X951">
        <v>7</v>
      </c>
      <c r="AB951">
        <v>2</v>
      </c>
      <c r="AC951">
        <v>1</v>
      </c>
      <c r="AD951">
        <v>2</v>
      </c>
      <c r="AE951" t="s">
        <v>610</v>
      </c>
      <c r="AG951" t="s">
        <v>3713</v>
      </c>
      <c r="AH951" t="s">
        <v>3714</v>
      </c>
    </row>
    <row r="952" spans="1:34" x14ac:dyDescent="0.25">
      <c r="A952">
        <v>4</v>
      </c>
      <c r="B952" t="s">
        <v>630</v>
      </c>
      <c r="C952" t="s">
        <v>633</v>
      </c>
      <c r="D952" t="s">
        <v>631</v>
      </c>
      <c r="E952" t="s">
        <v>632</v>
      </c>
      <c r="F952" t="s">
        <v>635</v>
      </c>
      <c r="G952" t="s">
        <v>11041</v>
      </c>
      <c r="H952" t="s">
        <v>1018</v>
      </c>
      <c r="I952" t="s">
        <v>1019</v>
      </c>
      <c r="J952">
        <v>3</v>
      </c>
      <c r="L952" t="s">
        <v>986</v>
      </c>
      <c r="M952" t="s">
        <v>1020</v>
      </c>
      <c r="N952" t="s">
        <v>1021</v>
      </c>
      <c r="O952" t="s">
        <v>3715</v>
      </c>
      <c r="P952" t="s">
        <v>45</v>
      </c>
      <c r="Q952" t="s">
        <v>25</v>
      </c>
      <c r="R952" t="s">
        <v>25</v>
      </c>
      <c r="S952" t="s">
        <v>26</v>
      </c>
      <c r="T952" t="b">
        <v>1</v>
      </c>
      <c r="U952" t="b">
        <v>0</v>
      </c>
      <c r="V952">
        <v>1</v>
      </c>
      <c r="W952">
        <v>170</v>
      </c>
      <c r="X952">
        <v>10</v>
      </c>
      <c r="AB952">
        <v>2</v>
      </c>
      <c r="AC952">
        <v>2</v>
      </c>
      <c r="AD952">
        <v>1</v>
      </c>
      <c r="AE952" t="s">
        <v>1745</v>
      </c>
      <c r="AG952" t="s">
        <v>3716</v>
      </c>
      <c r="AH952" t="s">
        <v>3717</v>
      </c>
    </row>
    <row r="953" spans="1:34" x14ac:dyDescent="0.25">
      <c r="A953">
        <v>4</v>
      </c>
      <c r="B953" t="s">
        <v>630</v>
      </c>
      <c r="C953" t="s">
        <v>633</v>
      </c>
      <c r="D953" t="s">
        <v>631</v>
      </c>
      <c r="E953" t="s">
        <v>632</v>
      </c>
      <c r="F953" t="s">
        <v>635</v>
      </c>
      <c r="G953" t="s">
        <v>11041</v>
      </c>
      <c r="H953" t="s">
        <v>1018</v>
      </c>
      <c r="I953" t="s">
        <v>1019</v>
      </c>
      <c r="J953">
        <v>3</v>
      </c>
      <c r="L953" t="s">
        <v>986</v>
      </c>
      <c r="M953" t="s">
        <v>1020</v>
      </c>
      <c r="N953" t="s">
        <v>1021</v>
      </c>
      <c r="O953" t="s">
        <v>3718</v>
      </c>
      <c r="P953" t="s">
        <v>45</v>
      </c>
      <c r="Q953" t="s">
        <v>25</v>
      </c>
      <c r="R953" t="s">
        <v>25</v>
      </c>
      <c r="S953" t="s">
        <v>26</v>
      </c>
      <c r="T953" t="b">
        <v>1</v>
      </c>
      <c r="U953" t="b">
        <v>0</v>
      </c>
      <c r="V953">
        <v>2</v>
      </c>
      <c r="W953">
        <v>170</v>
      </c>
      <c r="X953">
        <v>10</v>
      </c>
      <c r="AB953">
        <v>2</v>
      </c>
      <c r="AC953">
        <v>2</v>
      </c>
      <c r="AD953">
        <v>1</v>
      </c>
      <c r="AE953" t="s">
        <v>1745</v>
      </c>
      <c r="AG953" t="s">
        <v>3716</v>
      </c>
      <c r="AH953" t="s">
        <v>3719</v>
      </c>
    </row>
    <row r="954" spans="1:34" x14ac:dyDescent="0.25">
      <c r="A954">
        <v>4</v>
      </c>
      <c r="B954" t="s">
        <v>630</v>
      </c>
      <c r="C954" t="s">
        <v>633</v>
      </c>
      <c r="D954" t="s">
        <v>631</v>
      </c>
      <c r="E954" t="s">
        <v>632</v>
      </c>
      <c r="F954" t="s">
        <v>635</v>
      </c>
      <c r="G954" t="s">
        <v>11041</v>
      </c>
      <c r="H954" t="s">
        <v>1018</v>
      </c>
      <c r="I954" t="s">
        <v>1019</v>
      </c>
      <c r="J954">
        <v>3</v>
      </c>
      <c r="L954" t="s">
        <v>986</v>
      </c>
      <c r="M954" t="s">
        <v>1020</v>
      </c>
      <c r="N954" t="s">
        <v>1021</v>
      </c>
      <c r="O954" t="s">
        <v>3720</v>
      </c>
      <c r="P954" t="s">
        <v>45</v>
      </c>
      <c r="Q954" t="s">
        <v>25</v>
      </c>
      <c r="R954" t="s">
        <v>25</v>
      </c>
      <c r="S954" t="s">
        <v>26</v>
      </c>
      <c r="T954" t="b">
        <v>1</v>
      </c>
      <c r="U954" t="b">
        <v>0</v>
      </c>
      <c r="V954">
        <v>3</v>
      </c>
      <c r="W954">
        <v>170</v>
      </c>
      <c r="X954">
        <v>10</v>
      </c>
      <c r="AB954">
        <v>2</v>
      </c>
      <c r="AC954">
        <v>2</v>
      </c>
      <c r="AD954">
        <v>1</v>
      </c>
      <c r="AE954" t="s">
        <v>1745</v>
      </c>
      <c r="AG954" t="s">
        <v>3721</v>
      </c>
      <c r="AH954" t="s">
        <v>3722</v>
      </c>
    </row>
    <row r="955" spans="1:34" x14ac:dyDescent="0.25">
      <c r="A955">
        <v>4</v>
      </c>
      <c r="B955" t="s">
        <v>630</v>
      </c>
      <c r="C955" t="s">
        <v>633</v>
      </c>
      <c r="D955" t="s">
        <v>631</v>
      </c>
      <c r="E955" t="s">
        <v>632</v>
      </c>
      <c r="F955" t="s">
        <v>635</v>
      </c>
      <c r="G955" t="s">
        <v>11041</v>
      </c>
      <c r="H955" t="s">
        <v>1018</v>
      </c>
      <c r="I955" t="s">
        <v>1019</v>
      </c>
      <c r="J955">
        <v>3</v>
      </c>
      <c r="L955" t="s">
        <v>986</v>
      </c>
      <c r="M955" t="s">
        <v>1020</v>
      </c>
      <c r="N955" t="s">
        <v>1021</v>
      </c>
      <c r="O955" t="s">
        <v>3723</v>
      </c>
      <c r="P955" t="s">
        <v>45</v>
      </c>
      <c r="Q955" t="s">
        <v>25</v>
      </c>
      <c r="R955" t="s">
        <v>25</v>
      </c>
      <c r="S955" t="s">
        <v>26</v>
      </c>
      <c r="T955" t="b">
        <v>1</v>
      </c>
      <c r="U955" t="b">
        <v>0</v>
      </c>
      <c r="V955">
        <v>4</v>
      </c>
      <c r="W955">
        <v>170</v>
      </c>
      <c r="X955">
        <v>8</v>
      </c>
      <c r="AB955">
        <v>2</v>
      </c>
      <c r="AC955">
        <v>2</v>
      </c>
      <c r="AD955">
        <v>1</v>
      </c>
      <c r="AE955" t="s">
        <v>1888</v>
      </c>
      <c r="AG955" t="s">
        <v>3724</v>
      </c>
      <c r="AH955" t="s">
        <v>3725</v>
      </c>
    </row>
    <row r="956" spans="1:34" x14ac:dyDescent="0.25">
      <c r="A956">
        <v>4</v>
      </c>
      <c r="B956" t="s">
        <v>630</v>
      </c>
      <c r="C956" t="s">
        <v>633</v>
      </c>
      <c r="D956" t="s">
        <v>631</v>
      </c>
      <c r="E956" t="s">
        <v>632</v>
      </c>
      <c r="F956" t="s">
        <v>635</v>
      </c>
      <c r="G956" t="s">
        <v>11041</v>
      </c>
      <c r="H956" t="s">
        <v>1018</v>
      </c>
      <c r="I956" t="s">
        <v>1019</v>
      </c>
      <c r="J956">
        <v>3</v>
      </c>
      <c r="L956" t="s">
        <v>986</v>
      </c>
      <c r="M956" t="s">
        <v>1020</v>
      </c>
      <c r="N956" t="s">
        <v>1021</v>
      </c>
      <c r="O956" t="s">
        <v>3726</v>
      </c>
      <c r="P956" t="s">
        <v>66</v>
      </c>
      <c r="Q956" t="s">
        <v>25</v>
      </c>
      <c r="R956" t="s">
        <v>25</v>
      </c>
      <c r="S956" t="s">
        <v>8645</v>
      </c>
      <c r="T956" t="b">
        <v>0</v>
      </c>
      <c r="U956" t="b">
        <v>0</v>
      </c>
      <c r="V956">
        <v>1</v>
      </c>
      <c r="W956">
        <v>140</v>
      </c>
      <c r="X956">
        <v>12</v>
      </c>
      <c r="AB956">
        <v>2</v>
      </c>
      <c r="AC956">
        <v>2</v>
      </c>
      <c r="AD956">
        <v>2</v>
      </c>
      <c r="AE956" t="s">
        <v>618</v>
      </c>
      <c r="AG956" t="s">
        <v>3727</v>
      </c>
      <c r="AH956" t="s">
        <v>3728</v>
      </c>
    </row>
    <row r="957" spans="1:34" x14ac:dyDescent="0.25">
      <c r="A957">
        <v>4</v>
      </c>
      <c r="B957" t="s">
        <v>630</v>
      </c>
      <c r="C957" t="s">
        <v>633</v>
      </c>
      <c r="D957" t="s">
        <v>631</v>
      </c>
      <c r="E957" t="s">
        <v>632</v>
      </c>
      <c r="F957" t="s">
        <v>635</v>
      </c>
      <c r="G957" t="s">
        <v>11041</v>
      </c>
      <c r="H957" t="s">
        <v>1018</v>
      </c>
      <c r="I957" t="s">
        <v>1019</v>
      </c>
      <c r="J957">
        <v>3</v>
      </c>
      <c r="L957" t="s">
        <v>986</v>
      </c>
      <c r="M957" t="s">
        <v>1020</v>
      </c>
      <c r="N957" t="s">
        <v>1021</v>
      </c>
      <c r="O957" t="s">
        <v>3729</v>
      </c>
      <c r="P957" t="s">
        <v>66</v>
      </c>
      <c r="Q957" t="s">
        <v>25</v>
      </c>
      <c r="R957" t="s">
        <v>25</v>
      </c>
      <c r="S957" t="s">
        <v>8645</v>
      </c>
      <c r="T957" t="b">
        <v>0</v>
      </c>
      <c r="U957" t="b">
        <v>0</v>
      </c>
      <c r="V957">
        <v>2</v>
      </c>
      <c r="W957">
        <v>170</v>
      </c>
      <c r="X957">
        <v>12</v>
      </c>
      <c r="AB957">
        <v>2</v>
      </c>
      <c r="AC957">
        <v>2</v>
      </c>
      <c r="AD957">
        <v>2</v>
      </c>
      <c r="AE957" t="s">
        <v>618</v>
      </c>
      <c r="AG957" t="s">
        <v>3727</v>
      </c>
      <c r="AH957" t="s">
        <v>3730</v>
      </c>
    </row>
    <row r="958" spans="1:34" x14ac:dyDescent="0.25">
      <c r="A958">
        <v>4</v>
      </c>
      <c r="B958" t="s">
        <v>630</v>
      </c>
      <c r="C958" t="s">
        <v>633</v>
      </c>
      <c r="D958" t="s">
        <v>631</v>
      </c>
      <c r="E958" t="s">
        <v>632</v>
      </c>
      <c r="F958" t="s">
        <v>635</v>
      </c>
      <c r="G958" t="s">
        <v>11041</v>
      </c>
      <c r="H958" t="s">
        <v>1018</v>
      </c>
      <c r="I958" t="s">
        <v>1019</v>
      </c>
      <c r="J958">
        <v>3</v>
      </c>
      <c r="L958" t="s">
        <v>986</v>
      </c>
      <c r="M958" t="s">
        <v>1020</v>
      </c>
      <c r="N958" t="s">
        <v>1021</v>
      </c>
      <c r="O958" t="s">
        <v>3731</v>
      </c>
      <c r="P958" t="s">
        <v>66</v>
      </c>
      <c r="Q958" t="s">
        <v>25</v>
      </c>
      <c r="R958" t="s">
        <v>25</v>
      </c>
      <c r="S958" t="s">
        <v>8645</v>
      </c>
      <c r="T958" t="b">
        <v>0</v>
      </c>
      <c r="U958" t="b">
        <v>0</v>
      </c>
      <c r="V958">
        <v>3</v>
      </c>
      <c r="W958">
        <v>200</v>
      </c>
      <c r="X958">
        <v>12</v>
      </c>
      <c r="AB958">
        <v>2</v>
      </c>
      <c r="AC958">
        <v>2</v>
      </c>
      <c r="AD958">
        <v>2</v>
      </c>
      <c r="AE958" t="s">
        <v>618</v>
      </c>
      <c r="AG958" t="s">
        <v>3732</v>
      </c>
      <c r="AH958" t="s">
        <v>3733</v>
      </c>
    </row>
    <row r="959" spans="1:34" x14ac:dyDescent="0.25">
      <c r="A959">
        <v>4</v>
      </c>
      <c r="B959" t="s">
        <v>630</v>
      </c>
      <c r="C959" t="s">
        <v>633</v>
      </c>
      <c r="D959" t="s">
        <v>631</v>
      </c>
      <c r="E959" t="s">
        <v>632</v>
      </c>
      <c r="F959" t="s">
        <v>635</v>
      </c>
      <c r="G959" t="s">
        <v>11041</v>
      </c>
      <c r="H959" t="s">
        <v>1018</v>
      </c>
      <c r="I959" t="s">
        <v>1019</v>
      </c>
      <c r="J959">
        <v>3</v>
      </c>
      <c r="L959" t="s">
        <v>986</v>
      </c>
      <c r="M959" t="s">
        <v>1020</v>
      </c>
      <c r="N959" t="s">
        <v>1021</v>
      </c>
      <c r="O959" t="s">
        <v>3734</v>
      </c>
      <c r="P959" t="s">
        <v>84</v>
      </c>
      <c r="Q959" t="s">
        <v>25</v>
      </c>
      <c r="R959" t="s">
        <v>25</v>
      </c>
      <c r="S959" t="s">
        <v>8645</v>
      </c>
      <c r="T959" t="b">
        <v>0</v>
      </c>
      <c r="U959" t="b">
        <v>0</v>
      </c>
      <c r="V959">
        <v>1</v>
      </c>
      <c r="W959">
        <v>10</v>
      </c>
      <c r="X959">
        <v>14</v>
      </c>
      <c r="AB959">
        <v>2</v>
      </c>
      <c r="AC959">
        <v>2</v>
      </c>
      <c r="AD959">
        <v>2</v>
      </c>
      <c r="AE959" t="s">
        <v>1745</v>
      </c>
      <c r="AG959" t="s">
        <v>3735</v>
      </c>
      <c r="AH959" t="s">
        <v>3736</v>
      </c>
    </row>
    <row r="960" spans="1:34" x14ac:dyDescent="0.25">
      <c r="A960">
        <v>4</v>
      </c>
      <c r="B960" t="s">
        <v>630</v>
      </c>
      <c r="C960" t="s">
        <v>633</v>
      </c>
      <c r="D960" t="s">
        <v>631</v>
      </c>
      <c r="E960" t="s">
        <v>632</v>
      </c>
      <c r="F960" t="s">
        <v>635</v>
      </c>
      <c r="G960" t="s">
        <v>11041</v>
      </c>
      <c r="H960" t="s">
        <v>1018</v>
      </c>
      <c r="I960" t="s">
        <v>1019</v>
      </c>
      <c r="J960">
        <v>3</v>
      </c>
      <c r="L960" t="s">
        <v>986</v>
      </c>
      <c r="M960" t="s">
        <v>1020</v>
      </c>
      <c r="N960" t="s">
        <v>1021</v>
      </c>
      <c r="O960" t="s">
        <v>3737</v>
      </c>
      <c r="P960" t="s">
        <v>84</v>
      </c>
      <c r="Q960" t="s">
        <v>25</v>
      </c>
      <c r="R960" t="s">
        <v>25</v>
      </c>
      <c r="S960" t="s">
        <v>8645</v>
      </c>
      <c r="T960" t="b">
        <v>0</v>
      </c>
      <c r="U960" t="b">
        <v>0</v>
      </c>
      <c r="V960">
        <v>2</v>
      </c>
      <c r="W960">
        <v>7.5</v>
      </c>
      <c r="X960">
        <v>15</v>
      </c>
      <c r="AB960">
        <v>2</v>
      </c>
      <c r="AC960">
        <v>2</v>
      </c>
      <c r="AD960">
        <v>2</v>
      </c>
      <c r="AE960" t="s">
        <v>618</v>
      </c>
      <c r="AG960" t="s">
        <v>3218</v>
      </c>
      <c r="AH960" t="s">
        <v>3738</v>
      </c>
    </row>
    <row r="961" spans="1:34" x14ac:dyDescent="0.25">
      <c r="A961">
        <v>4</v>
      </c>
      <c r="B961" t="s">
        <v>630</v>
      </c>
      <c r="C961" t="s">
        <v>633</v>
      </c>
      <c r="D961" t="s">
        <v>631</v>
      </c>
      <c r="E961" t="s">
        <v>632</v>
      </c>
      <c r="F961" t="s">
        <v>635</v>
      </c>
      <c r="G961" t="s">
        <v>11041</v>
      </c>
      <c r="H961" t="s">
        <v>1018</v>
      </c>
      <c r="I961" t="s">
        <v>1019</v>
      </c>
      <c r="J961">
        <v>3</v>
      </c>
      <c r="L961" t="s">
        <v>986</v>
      </c>
      <c r="M961" t="s">
        <v>1020</v>
      </c>
      <c r="N961" t="s">
        <v>1021</v>
      </c>
      <c r="O961" t="s">
        <v>3739</v>
      </c>
      <c r="P961" t="s">
        <v>84</v>
      </c>
      <c r="Q961" t="s">
        <v>25</v>
      </c>
      <c r="R961" t="s">
        <v>25</v>
      </c>
      <c r="S961" t="s">
        <v>8645</v>
      </c>
      <c r="T961" t="b">
        <v>0</v>
      </c>
      <c r="U961" t="b">
        <v>0</v>
      </c>
      <c r="V961">
        <v>3</v>
      </c>
      <c r="W961">
        <v>7.5</v>
      </c>
      <c r="X961">
        <v>15</v>
      </c>
      <c r="AB961">
        <v>2</v>
      </c>
      <c r="AC961">
        <v>2</v>
      </c>
      <c r="AD961">
        <v>2</v>
      </c>
      <c r="AE961" t="s">
        <v>618</v>
      </c>
      <c r="AG961" t="s">
        <v>3218</v>
      </c>
      <c r="AH961" t="s">
        <v>3740</v>
      </c>
    </row>
    <row r="962" spans="1:34" x14ac:dyDescent="0.25">
      <c r="A962">
        <v>4</v>
      </c>
      <c r="B962" t="s">
        <v>630</v>
      </c>
      <c r="C962" t="s">
        <v>633</v>
      </c>
      <c r="D962" t="s">
        <v>631</v>
      </c>
      <c r="E962" t="s">
        <v>632</v>
      </c>
      <c r="F962" t="s">
        <v>635</v>
      </c>
      <c r="G962" t="s">
        <v>11041</v>
      </c>
      <c r="H962" t="s">
        <v>1018</v>
      </c>
      <c r="I962" t="s">
        <v>1019</v>
      </c>
      <c r="J962">
        <v>3</v>
      </c>
      <c r="L962" t="s">
        <v>986</v>
      </c>
      <c r="M962" t="s">
        <v>1020</v>
      </c>
      <c r="N962" t="s">
        <v>1021</v>
      </c>
      <c r="O962" t="s">
        <v>3741</v>
      </c>
      <c r="P962" t="s">
        <v>15</v>
      </c>
      <c r="Q962" t="s">
        <v>2</v>
      </c>
      <c r="R962" t="s">
        <v>2</v>
      </c>
      <c r="S962" t="s">
        <v>8646</v>
      </c>
      <c r="T962" t="b">
        <v>1</v>
      </c>
      <c r="U962" t="b">
        <v>1</v>
      </c>
      <c r="V962">
        <v>1</v>
      </c>
      <c r="W962">
        <v>75</v>
      </c>
      <c r="Y962">
        <v>60</v>
      </c>
      <c r="AG962" t="s">
        <v>3062</v>
      </c>
      <c r="AH962" t="s">
        <v>3742</v>
      </c>
    </row>
    <row r="963" spans="1:34" x14ac:dyDescent="0.25">
      <c r="A963">
        <v>4</v>
      </c>
      <c r="B963" t="s">
        <v>630</v>
      </c>
      <c r="C963" t="s">
        <v>633</v>
      </c>
      <c r="D963" t="s">
        <v>631</v>
      </c>
      <c r="E963" t="s">
        <v>632</v>
      </c>
      <c r="F963" t="s">
        <v>635</v>
      </c>
      <c r="G963" t="s">
        <v>11041</v>
      </c>
      <c r="H963" t="s">
        <v>1018</v>
      </c>
      <c r="I963" t="s">
        <v>1019</v>
      </c>
      <c r="J963">
        <v>3</v>
      </c>
      <c r="L963" t="s">
        <v>986</v>
      </c>
      <c r="M963" t="s">
        <v>1020</v>
      </c>
      <c r="N963" t="s">
        <v>1021</v>
      </c>
      <c r="O963" t="s">
        <v>3743</v>
      </c>
      <c r="P963" t="s">
        <v>15</v>
      </c>
      <c r="Q963" t="s">
        <v>2</v>
      </c>
      <c r="R963" t="s">
        <v>2</v>
      </c>
      <c r="S963" t="s">
        <v>8646</v>
      </c>
      <c r="T963" t="b">
        <v>1</v>
      </c>
      <c r="U963" t="b">
        <v>1</v>
      </c>
      <c r="V963">
        <v>2</v>
      </c>
      <c r="W963">
        <v>75</v>
      </c>
      <c r="Y963">
        <v>57</v>
      </c>
      <c r="AG963" t="s">
        <v>3062</v>
      </c>
      <c r="AH963" t="s">
        <v>3744</v>
      </c>
    </row>
    <row r="964" spans="1:34" x14ac:dyDescent="0.25">
      <c r="A964">
        <v>4</v>
      </c>
      <c r="B964" t="s">
        <v>630</v>
      </c>
      <c r="C964" t="s">
        <v>633</v>
      </c>
      <c r="D964" t="s">
        <v>631</v>
      </c>
      <c r="E964" t="s">
        <v>632</v>
      </c>
      <c r="F964" t="s">
        <v>635</v>
      </c>
      <c r="G964" t="s">
        <v>11041</v>
      </c>
      <c r="H964" t="s">
        <v>1018</v>
      </c>
      <c r="I964" t="s">
        <v>1019</v>
      </c>
      <c r="J964">
        <v>3</v>
      </c>
      <c r="L964" t="s">
        <v>986</v>
      </c>
      <c r="M964" t="s">
        <v>1020</v>
      </c>
      <c r="N964" t="s">
        <v>1021</v>
      </c>
      <c r="O964" t="s">
        <v>3745</v>
      </c>
      <c r="P964" t="s">
        <v>15</v>
      </c>
      <c r="Q964" t="s">
        <v>2</v>
      </c>
      <c r="R964" t="s">
        <v>2</v>
      </c>
      <c r="S964" t="s">
        <v>8646</v>
      </c>
      <c r="T964" t="b">
        <v>1</v>
      </c>
      <c r="U964" t="b">
        <v>1</v>
      </c>
      <c r="V964">
        <v>3</v>
      </c>
      <c r="W964">
        <v>75</v>
      </c>
      <c r="Y964">
        <v>45</v>
      </c>
      <c r="AG964" t="s">
        <v>3062</v>
      </c>
      <c r="AH964" t="s">
        <v>3746</v>
      </c>
    </row>
    <row r="965" spans="1:34" x14ac:dyDescent="0.25">
      <c r="A965">
        <v>4</v>
      </c>
      <c r="B965" t="s">
        <v>630</v>
      </c>
      <c r="C965" t="s">
        <v>633</v>
      </c>
      <c r="D965" t="s">
        <v>631</v>
      </c>
      <c r="E965" t="s">
        <v>632</v>
      </c>
      <c r="F965" t="s">
        <v>635</v>
      </c>
      <c r="G965" t="s">
        <v>11041</v>
      </c>
      <c r="H965" t="s">
        <v>1018</v>
      </c>
      <c r="I965" t="s">
        <v>1019</v>
      </c>
      <c r="J965">
        <v>3</v>
      </c>
      <c r="L965" t="s">
        <v>986</v>
      </c>
      <c r="M965" t="s">
        <v>1020</v>
      </c>
      <c r="N965" t="s">
        <v>1021</v>
      </c>
      <c r="O965" t="s">
        <v>3747</v>
      </c>
      <c r="P965" t="s">
        <v>8734</v>
      </c>
      <c r="Q965" t="s">
        <v>8644</v>
      </c>
      <c r="R965" t="s">
        <v>8488</v>
      </c>
      <c r="S965" t="s">
        <v>8643</v>
      </c>
      <c r="T965" t="b">
        <v>0</v>
      </c>
      <c r="U965" t="b">
        <v>0</v>
      </c>
      <c r="V965">
        <v>1</v>
      </c>
      <c r="W965">
        <v>30</v>
      </c>
      <c r="X965">
        <v>10</v>
      </c>
      <c r="AB965">
        <v>2</v>
      </c>
      <c r="AC965">
        <v>1</v>
      </c>
      <c r="AD965">
        <v>2</v>
      </c>
      <c r="AE965" t="s">
        <v>618</v>
      </c>
      <c r="AG965" t="s">
        <v>2154</v>
      </c>
      <c r="AH965" t="s">
        <v>3748</v>
      </c>
    </row>
    <row r="966" spans="1:34" x14ac:dyDescent="0.25">
      <c r="A966">
        <v>4</v>
      </c>
      <c r="B966" t="s">
        <v>630</v>
      </c>
      <c r="C966" t="s">
        <v>633</v>
      </c>
      <c r="D966" t="s">
        <v>631</v>
      </c>
      <c r="E966" t="s">
        <v>632</v>
      </c>
      <c r="F966" t="s">
        <v>635</v>
      </c>
      <c r="G966" t="s">
        <v>11041</v>
      </c>
      <c r="H966" t="s">
        <v>1018</v>
      </c>
      <c r="I966" t="s">
        <v>1019</v>
      </c>
      <c r="J966">
        <v>3</v>
      </c>
      <c r="L966" t="s">
        <v>986</v>
      </c>
      <c r="M966" t="s">
        <v>1020</v>
      </c>
      <c r="N966" t="s">
        <v>1021</v>
      </c>
      <c r="O966" t="s">
        <v>3749</v>
      </c>
      <c r="P966" t="s">
        <v>8734</v>
      </c>
      <c r="Q966" t="s">
        <v>8644</v>
      </c>
      <c r="R966" t="s">
        <v>8488</v>
      </c>
      <c r="S966" t="s">
        <v>8643</v>
      </c>
      <c r="T966" t="b">
        <v>0</v>
      </c>
      <c r="U966" t="b">
        <v>0</v>
      </c>
      <c r="V966">
        <v>2</v>
      </c>
      <c r="W966">
        <v>30</v>
      </c>
      <c r="X966">
        <v>7</v>
      </c>
      <c r="AB966">
        <v>2</v>
      </c>
      <c r="AC966">
        <v>1</v>
      </c>
      <c r="AD966">
        <v>2</v>
      </c>
      <c r="AE966" t="s">
        <v>618</v>
      </c>
      <c r="AG966" t="s">
        <v>2154</v>
      </c>
      <c r="AH966" t="s">
        <v>1021</v>
      </c>
    </row>
    <row r="967" spans="1:34" x14ac:dyDescent="0.25">
      <c r="A967">
        <v>4</v>
      </c>
      <c r="B967" t="s">
        <v>630</v>
      </c>
      <c r="C967" t="s">
        <v>633</v>
      </c>
      <c r="D967" t="s">
        <v>631</v>
      </c>
      <c r="E967" t="s">
        <v>632</v>
      </c>
      <c r="F967" t="s">
        <v>635</v>
      </c>
      <c r="G967" t="s">
        <v>11041</v>
      </c>
      <c r="H967" t="s">
        <v>1022</v>
      </c>
      <c r="I967" t="s">
        <v>632</v>
      </c>
      <c r="J967">
        <v>4</v>
      </c>
      <c r="L967" t="s">
        <v>991</v>
      </c>
      <c r="M967" t="s">
        <v>1023</v>
      </c>
      <c r="N967" t="s">
        <v>1024</v>
      </c>
      <c r="O967" t="s">
        <v>3750</v>
      </c>
      <c r="P967" t="s">
        <v>356</v>
      </c>
      <c r="Q967" t="s">
        <v>25</v>
      </c>
      <c r="R967" t="s">
        <v>25</v>
      </c>
      <c r="S967" t="s">
        <v>357</v>
      </c>
      <c r="T967" t="b">
        <v>0</v>
      </c>
      <c r="U967" t="b">
        <v>1</v>
      </c>
      <c r="V967">
        <v>1</v>
      </c>
      <c r="Y967">
        <v>300</v>
      </c>
      <c r="Z967">
        <v>0.83</v>
      </c>
      <c r="AA967" t="s">
        <v>2238</v>
      </c>
      <c r="AG967" t="s">
        <v>272</v>
      </c>
      <c r="AH967" t="s">
        <v>1023</v>
      </c>
    </row>
    <row r="968" spans="1:34" x14ac:dyDescent="0.25">
      <c r="A968">
        <v>4</v>
      </c>
      <c r="B968" t="s">
        <v>630</v>
      </c>
      <c r="C968" t="s">
        <v>633</v>
      </c>
      <c r="D968" t="s">
        <v>631</v>
      </c>
      <c r="E968" t="s">
        <v>632</v>
      </c>
      <c r="F968" t="s">
        <v>635</v>
      </c>
      <c r="G968" t="s">
        <v>11041</v>
      </c>
      <c r="H968" t="s">
        <v>1022</v>
      </c>
      <c r="I968" t="s">
        <v>632</v>
      </c>
      <c r="J968">
        <v>4</v>
      </c>
      <c r="L968" t="s">
        <v>991</v>
      </c>
      <c r="M968" t="s">
        <v>1023</v>
      </c>
      <c r="N968" t="s">
        <v>1024</v>
      </c>
      <c r="O968" t="s">
        <v>3751</v>
      </c>
      <c r="P968" t="s">
        <v>8734</v>
      </c>
      <c r="Q968" t="s">
        <v>8644</v>
      </c>
      <c r="R968" t="s">
        <v>8488</v>
      </c>
      <c r="S968" t="s">
        <v>8643</v>
      </c>
      <c r="T968" t="b">
        <v>0</v>
      </c>
      <c r="U968" t="b">
        <v>0</v>
      </c>
      <c r="V968">
        <v>1</v>
      </c>
      <c r="W968">
        <v>30</v>
      </c>
      <c r="X968">
        <v>11</v>
      </c>
      <c r="AB968">
        <v>3</v>
      </c>
      <c r="AC968">
        <v>1</v>
      </c>
      <c r="AD968">
        <v>2</v>
      </c>
      <c r="AE968" t="s">
        <v>1745</v>
      </c>
      <c r="AG968" t="s">
        <v>2982</v>
      </c>
      <c r="AH968" t="s">
        <v>3752</v>
      </c>
    </row>
    <row r="969" spans="1:34" x14ac:dyDescent="0.25">
      <c r="A969">
        <v>4</v>
      </c>
      <c r="B969" t="s">
        <v>630</v>
      </c>
      <c r="C969" t="s">
        <v>633</v>
      </c>
      <c r="D969" t="s">
        <v>631</v>
      </c>
      <c r="E969" t="s">
        <v>632</v>
      </c>
      <c r="F969" t="s">
        <v>635</v>
      </c>
      <c r="G969" t="s">
        <v>11041</v>
      </c>
      <c r="H969" t="s">
        <v>1022</v>
      </c>
      <c r="I969" t="s">
        <v>632</v>
      </c>
      <c r="J969">
        <v>4</v>
      </c>
      <c r="L969" t="s">
        <v>991</v>
      </c>
      <c r="M969" t="s">
        <v>1023</v>
      </c>
      <c r="N969" t="s">
        <v>1024</v>
      </c>
      <c r="O969" t="s">
        <v>3753</v>
      </c>
      <c r="P969" t="s">
        <v>8734</v>
      </c>
      <c r="Q969" t="s">
        <v>8644</v>
      </c>
      <c r="R969" t="s">
        <v>8488</v>
      </c>
      <c r="S969" t="s">
        <v>8643</v>
      </c>
      <c r="T969" t="b">
        <v>0</v>
      </c>
      <c r="U969" t="b">
        <v>0</v>
      </c>
      <c r="V969">
        <v>2</v>
      </c>
      <c r="W969">
        <v>30</v>
      </c>
      <c r="X969">
        <v>10</v>
      </c>
      <c r="AB969">
        <v>3</v>
      </c>
      <c r="AC969">
        <v>1</v>
      </c>
      <c r="AD969">
        <v>2</v>
      </c>
      <c r="AE969" t="s">
        <v>1745</v>
      </c>
      <c r="AG969" t="s">
        <v>2982</v>
      </c>
      <c r="AH969" t="s">
        <v>3754</v>
      </c>
    </row>
    <row r="970" spans="1:34" x14ac:dyDescent="0.25">
      <c r="A970">
        <v>4</v>
      </c>
      <c r="B970" t="s">
        <v>630</v>
      </c>
      <c r="C970" t="s">
        <v>633</v>
      </c>
      <c r="D970" t="s">
        <v>631</v>
      </c>
      <c r="E970" t="s">
        <v>632</v>
      </c>
      <c r="F970" t="s">
        <v>635</v>
      </c>
      <c r="G970" t="s">
        <v>11041</v>
      </c>
      <c r="H970" t="s">
        <v>1022</v>
      </c>
      <c r="I970" t="s">
        <v>632</v>
      </c>
      <c r="J970">
        <v>4</v>
      </c>
      <c r="L970" t="s">
        <v>991</v>
      </c>
      <c r="M970" t="s">
        <v>1023</v>
      </c>
      <c r="N970" t="s">
        <v>1024</v>
      </c>
      <c r="O970" t="s">
        <v>3755</v>
      </c>
      <c r="P970" t="s">
        <v>8734</v>
      </c>
      <c r="Q970" t="s">
        <v>8644</v>
      </c>
      <c r="R970" t="s">
        <v>8488</v>
      </c>
      <c r="S970" t="s">
        <v>8643</v>
      </c>
      <c r="T970" t="b">
        <v>0</v>
      </c>
      <c r="U970" t="b">
        <v>0</v>
      </c>
      <c r="V970">
        <v>3</v>
      </c>
      <c r="W970">
        <v>30</v>
      </c>
      <c r="X970">
        <v>8</v>
      </c>
      <c r="AB970">
        <v>3</v>
      </c>
      <c r="AC970">
        <v>1</v>
      </c>
      <c r="AD970">
        <v>2</v>
      </c>
      <c r="AE970" t="s">
        <v>1745</v>
      </c>
      <c r="AG970" t="s">
        <v>2982</v>
      </c>
      <c r="AH970" t="s">
        <v>3756</v>
      </c>
    </row>
    <row r="971" spans="1:34" x14ac:dyDescent="0.25">
      <c r="A971">
        <v>4</v>
      </c>
      <c r="B971" t="s">
        <v>630</v>
      </c>
      <c r="C971" t="s">
        <v>633</v>
      </c>
      <c r="D971" t="s">
        <v>631</v>
      </c>
      <c r="E971" t="s">
        <v>632</v>
      </c>
      <c r="F971" t="s">
        <v>635</v>
      </c>
      <c r="G971" t="s">
        <v>11041</v>
      </c>
      <c r="H971" t="s">
        <v>1022</v>
      </c>
      <c r="I971" t="s">
        <v>632</v>
      </c>
      <c r="J971">
        <v>4</v>
      </c>
      <c r="L971" t="s">
        <v>991</v>
      </c>
      <c r="M971" t="s">
        <v>1023</v>
      </c>
      <c r="N971" t="s">
        <v>1024</v>
      </c>
      <c r="O971" t="s">
        <v>3757</v>
      </c>
      <c r="P971" t="s">
        <v>8734</v>
      </c>
      <c r="Q971" t="s">
        <v>8644</v>
      </c>
      <c r="R971" t="s">
        <v>8488</v>
      </c>
      <c r="S971" t="s">
        <v>8643</v>
      </c>
      <c r="T971" t="b">
        <v>0</v>
      </c>
      <c r="U971" t="b">
        <v>0</v>
      </c>
      <c r="V971">
        <v>4</v>
      </c>
      <c r="W971">
        <v>30</v>
      </c>
      <c r="X971">
        <v>7</v>
      </c>
      <c r="AB971">
        <v>3</v>
      </c>
      <c r="AC971">
        <v>1</v>
      </c>
      <c r="AD971">
        <v>2</v>
      </c>
      <c r="AE971" t="s">
        <v>1745</v>
      </c>
      <c r="AG971" t="s">
        <v>2982</v>
      </c>
      <c r="AH971" t="s">
        <v>3758</v>
      </c>
    </row>
    <row r="972" spans="1:34" x14ac:dyDescent="0.25">
      <c r="A972">
        <v>4</v>
      </c>
      <c r="B972" t="s">
        <v>630</v>
      </c>
      <c r="C972" t="s">
        <v>633</v>
      </c>
      <c r="D972" t="s">
        <v>631</v>
      </c>
      <c r="E972" t="s">
        <v>632</v>
      </c>
      <c r="F972" t="s">
        <v>635</v>
      </c>
      <c r="G972" t="s">
        <v>11041</v>
      </c>
      <c r="H972" t="s">
        <v>1022</v>
      </c>
      <c r="I972" t="s">
        <v>632</v>
      </c>
      <c r="J972">
        <v>4</v>
      </c>
      <c r="L972" t="s">
        <v>991</v>
      </c>
      <c r="M972" t="s">
        <v>1023</v>
      </c>
      <c r="N972" t="s">
        <v>1024</v>
      </c>
      <c r="O972" t="s">
        <v>3759</v>
      </c>
      <c r="P972" t="s">
        <v>112</v>
      </c>
      <c r="Q972" t="s">
        <v>8644</v>
      </c>
      <c r="R972" t="s">
        <v>8488</v>
      </c>
      <c r="S972" t="s">
        <v>8643</v>
      </c>
      <c r="T972" t="b">
        <v>0</v>
      </c>
      <c r="U972" t="b">
        <v>0</v>
      </c>
      <c r="V972">
        <v>1</v>
      </c>
      <c r="W972">
        <v>35</v>
      </c>
      <c r="X972">
        <v>15</v>
      </c>
      <c r="AB972">
        <v>2</v>
      </c>
      <c r="AC972">
        <v>1</v>
      </c>
      <c r="AD972">
        <v>2</v>
      </c>
      <c r="AE972" t="s">
        <v>1745</v>
      </c>
      <c r="AG972" t="s">
        <v>3760</v>
      </c>
      <c r="AH972" t="s">
        <v>3761</v>
      </c>
    </row>
    <row r="973" spans="1:34" x14ac:dyDescent="0.25">
      <c r="A973">
        <v>4</v>
      </c>
      <c r="B973" t="s">
        <v>630</v>
      </c>
      <c r="C973" t="s">
        <v>633</v>
      </c>
      <c r="D973" t="s">
        <v>631</v>
      </c>
      <c r="E973" t="s">
        <v>632</v>
      </c>
      <c r="F973" t="s">
        <v>635</v>
      </c>
      <c r="G973" t="s">
        <v>11041</v>
      </c>
      <c r="H973" t="s">
        <v>1022</v>
      </c>
      <c r="I973" t="s">
        <v>632</v>
      </c>
      <c r="J973">
        <v>4</v>
      </c>
      <c r="L973" t="s">
        <v>991</v>
      </c>
      <c r="M973" t="s">
        <v>1023</v>
      </c>
      <c r="N973" t="s">
        <v>1024</v>
      </c>
      <c r="O973" t="s">
        <v>3762</v>
      </c>
      <c r="P973" t="s">
        <v>112</v>
      </c>
      <c r="Q973" t="s">
        <v>8644</v>
      </c>
      <c r="R973" t="s">
        <v>8488</v>
      </c>
      <c r="S973" t="s">
        <v>8643</v>
      </c>
      <c r="T973" t="b">
        <v>0</v>
      </c>
      <c r="U973" t="b">
        <v>0</v>
      </c>
      <c r="V973">
        <v>2</v>
      </c>
      <c r="W973">
        <v>40</v>
      </c>
      <c r="X973">
        <v>15</v>
      </c>
      <c r="AB973">
        <v>2</v>
      </c>
      <c r="AC973">
        <v>1</v>
      </c>
      <c r="AD973">
        <v>1</v>
      </c>
      <c r="AE973" t="s">
        <v>1745</v>
      </c>
      <c r="AG973" t="s">
        <v>3763</v>
      </c>
      <c r="AH973" t="s">
        <v>3764</v>
      </c>
    </row>
    <row r="974" spans="1:34" x14ac:dyDescent="0.25">
      <c r="A974">
        <v>4</v>
      </c>
      <c r="B974" t="s">
        <v>630</v>
      </c>
      <c r="C974" t="s">
        <v>633</v>
      </c>
      <c r="D974" t="s">
        <v>631</v>
      </c>
      <c r="E974" t="s">
        <v>632</v>
      </c>
      <c r="F974" t="s">
        <v>635</v>
      </c>
      <c r="G974" t="s">
        <v>11041</v>
      </c>
      <c r="H974" t="s">
        <v>1022</v>
      </c>
      <c r="I974" t="s">
        <v>632</v>
      </c>
      <c r="J974">
        <v>4</v>
      </c>
      <c r="L974" t="s">
        <v>991</v>
      </c>
      <c r="M974" t="s">
        <v>1023</v>
      </c>
      <c r="N974" t="s">
        <v>1024</v>
      </c>
      <c r="O974" t="s">
        <v>3765</v>
      </c>
      <c r="P974" t="s">
        <v>112</v>
      </c>
      <c r="Q974" t="s">
        <v>8644</v>
      </c>
      <c r="R974" t="s">
        <v>8488</v>
      </c>
      <c r="S974" t="s">
        <v>8643</v>
      </c>
      <c r="T974" t="b">
        <v>0</v>
      </c>
      <c r="U974" t="b">
        <v>0</v>
      </c>
      <c r="V974">
        <v>3</v>
      </c>
      <c r="W974">
        <v>40</v>
      </c>
      <c r="X974">
        <v>14</v>
      </c>
      <c r="AB974">
        <v>2</v>
      </c>
      <c r="AC974">
        <v>1</v>
      </c>
      <c r="AD974">
        <v>1</v>
      </c>
      <c r="AE974" t="s">
        <v>1745</v>
      </c>
      <c r="AG974" t="s">
        <v>3763</v>
      </c>
      <c r="AH974" t="s">
        <v>3766</v>
      </c>
    </row>
    <row r="975" spans="1:34" x14ac:dyDescent="0.25">
      <c r="A975">
        <v>4</v>
      </c>
      <c r="B975" t="s">
        <v>630</v>
      </c>
      <c r="C975" t="s">
        <v>633</v>
      </c>
      <c r="D975" t="s">
        <v>631</v>
      </c>
      <c r="E975" t="s">
        <v>632</v>
      </c>
      <c r="F975" t="s">
        <v>635</v>
      </c>
      <c r="G975" t="s">
        <v>11041</v>
      </c>
      <c r="H975" t="s">
        <v>1022</v>
      </c>
      <c r="I975" t="s">
        <v>632</v>
      </c>
      <c r="J975">
        <v>4</v>
      </c>
      <c r="L975" t="s">
        <v>991</v>
      </c>
      <c r="M975" t="s">
        <v>1023</v>
      </c>
      <c r="N975" t="s">
        <v>1024</v>
      </c>
      <c r="O975" t="s">
        <v>3767</v>
      </c>
      <c r="P975" t="s">
        <v>214</v>
      </c>
      <c r="Q975" t="s">
        <v>8650</v>
      </c>
      <c r="R975" t="s">
        <v>8637</v>
      </c>
      <c r="S975" t="s">
        <v>8643</v>
      </c>
      <c r="T975" t="b">
        <v>0</v>
      </c>
      <c r="U975" t="b">
        <v>0</v>
      </c>
      <c r="V975">
        <v>1</v>
      </c>
      <c r="W975">
        <v>50</v>
      </c>
      <c r="X975">
        <v>12</v>
      </c>
      <c r="AB975">
        <v>2</v>
      </c>
      <c r="AC975">
        <v>1</v>
      </c>
      <c r="AD975">
        <v>2</v>
      </c>
      <c r="AE975" t="s">
        <v>1745</v>
      </c>
      <c r="AG975" t="s">
        <v>1932</v>
      </c>
      <c r="AH975" t="s">
        <v>3768</v>
      </c>
    </row>
    <row r="976" spans="1:34" x14ac:dyDescent="0.25">
      <c r="A976">
        <v>4</v>
      </c>
      <c r="B976" t="s">
        <v>630</v>
      </c>
      <c r="C976" t="s">
        <v>633</v>
      </c>
      <c r="D976" t="s">
        <v>631</v>
      </c>
      <c r="E976" t="s">
        <v>632</v>
      </c>
      <c r="F976" t="s">
        <v>635</v>
      </c>
      <c r="G976" t="s">
        <v>11041</v>
      </c>
      <c r="H976" t="s">
        <v>1022</v>
      </c>
      <c r="I976" t="s">
        <v>632</v>
      </c>
      <c r="J976">
        <v>4</v>
      </c>
      <c r="L976" t="s">
        <v>991</v>
      </c>
      <c r="M976" t="s">
        <v>1023</v>
      </c>
      <c r="N976" t="s">
        <v>1024</v>
      </c>
      <c r="O976" t="s">
        <v>3769</v>
      </c>
      <c r="P976" t="s">
        <v>214</v>
      </c>
      <c r="Q976" t="s">
        <v>8650</v>
      </c>
      <c r="R976" t="s">
        <v>8637</v>
      </c>
      <c r="S976" t="s">
        <v>8643</v>
      </c>
      <c r="T976" t="b">
        <v>0</v>
      </c>
      <c r="U976" t="b">
        <v>0</v>
      </c>
      <c r="V976">
        <v>2</v>
      </c>
      <c r="W976">
        <v>50</v>
      </c>
      <c r="X976">
        <v>12</v>
      </c>
      <c r="AB976">
        <v>2</v>
      </c>
      <c r="AC976">
        <v>1</v>
      </c>
      <c r="AD976">
        <v>2</v>
      </c>
      <c r="AE976" t="s">
        <v>1745</v>
      </c>
      <c r="AG976" t="s">
        <v>1932</v>
      </c>
      <c r="AH976" t="s">
        <v>3770</v>
      </c>
    </row>
    <row r="977" spans="1:34" x14ac:dyDescent="0.25">
      <c r="A977">
        <v>4</v>
      </c>
      <c r="B977" t="s">
        <v>630</v>
      </c>
      <c r="C977" t="s">
        <v>633</v>
      </c>
      <c r="D977" t="s">
        <v>631</v>
      </c>
      <c r="E977" t="s">
        <v>632</v>
      </c>
      <c r="F977" t="s">
        <v>635</v>
      </c>
      <c r="G977" t="s">
        <v>11041</v>
      </c>
      <c r="H977" t="s">
        <v>1022</v>
      </c>
      <c r="I977" t="s">
        <v>632</v>
      </c>
      <c r="J977">
        <v>4</v>
      </c>
      <c r="L977" t="s">
        <v>991</v>
      </c>
      <c r="M977" t="s">
        <v>1023</v>
      </c>
      <c r="N977" t="s">
        <v>1024</v>
      </c>
      <c r="O977" t="s">
        <v>3771</v>
      </c>
      <c r="P977" t="s">
        <v>214</v>
      </c>
      <c r="Q977" t="s">
        <v>8650</v>
      </c>
      <c r="R977" t="s">
        <v>8637</v>
      </c>
      <c r="S977" t="s">
        <v>8643</v>
      </c>
      <c r="T977" t="b">
        <v>0</v>
      </c>
      <c r="U977" t="b">
        <v>0</v>
      </c>
      <c r="V977">
        <v>3</v>
      </c>
      <c r="W977">
        <v>50</v>
      </c>
      <c r="X977">
        <v>9</v>
      </c>
      <c r="AB977">
        <v>2</v>
      </c>
      <c r="AC977">
        <v>1</v>
      </c>
      <c r="AD977">
        <v>2</v>
      </c>
      <c r="AE977" t="s">
        <v>610</v>
      </c>
      <c r="AG977" t="s">
        <v>1937</v>
      </c>
      <c r="AH977" t="s">
        <v>3772</v>
      </c>
    </row>
    <row r="978" spans="1:34" x14ac:dyDescent="0.25">
      <c r="A978">
        <v>4</v>
      </c>
      <c r="B978" t="s">
        <v>630</v>
      </c>
      <c r="C978" t="s">
        <v>633</v>
      </c>
      <c r="D978" t="s">
        <v>631</v>
      </c>
      <c r="E978" t="s">
        <v>632</v>
      </c>
      <c r="F978" t="s">
        <v>635</v>
      </c>
      <c r="G978" t="s">
        <v>11041</v>
      </c>
      <c r="H978" t="s">
        <v>1022</v>
      </c>
      <c r="I978" t="s">
        <v>632</v>
      </c>
      <c r="J978">
        <v>4</v>
      </c>
      <c r="L978" t="s">
        <v>991</v>
      </c>
      <c r="M978" t="s">
        <v>1023</v>
      </c>
      <c r="N978" t="s">
        <v>1024</v>
      </c>
      <c r="O978" t="s">
        <v>3773</v>
      </c>
      <c r="P978" t="s">
        <v>214</v>
      </c>
      <c r="Q978" t="s">
        <v>8650</v>
      </c>
      <c r="R978" t="s">
        <v>8637</v>
      </c>
      <c r="S978" t="s">
        <v>8643</v>
      </c>
      <c r="T978" t="b">
        <v>0</v>
      </c>
      <c r="U978" t="b">
        <v>0</v>
      </c>
      <c r="V978">
        <v>4</v>
      </c>
      <c r="W978">
        <v>50</v>
      </c>
      <c r="X978">
        <v>9</v>
      </c>
      <c r="AB978">
        <v>2</v>
      </c>
      <c r="AC978">
        <v>1</v>
      </c>
      <c r="AD978">
        <v>2</v>
      </c>
      <c r="AE978" t="s">
        <v>610</v>
      </c>
      <c r="AG978" t="s">
        <v>1937</v>
      </c>
      <c r="AH978" t="s">
        <v>3774</v>
      </c>
    </row>
    <row r="979" spans="1:34" x14ac:dyDescent="0.25">
      <c r="A979">
        <v>4</v>
      </c>
      <c r="B979" t="s">
        <v>630</v>
      </c>
      <c r="C979" t="s">
        <v>633</v>
      </c>
      <c r="D979" t="s">
        <v>631</v>
      </c>
      <c r="E979" t="s">
        <v>632</v>
      </c>
      <c r="F979" t="s">
        <v>635</v>
      </c>
      <c r="G979" t="s">
        <v>11041</v>
      </c>
      <c r="H979" t="s">
        <v>1022</v>
      </c>
      <c r="I979" t="s">
        <v>632</v>
      </c>
      <c r="J979">
        <v>4</v>
      </c>
      <c r="L979" t="s">
        <v>991</v>
      </c>
      <c r="M979" t="s">
        <v>1023</v>
      </c>
      <c r="N979" t="s">
        <v>1024</v>
      </c>
      <c r="O979" t="s">
        <v>3775</v>
      </c>
      <c r="P979" t="s">
        <v>303</v>
      </c>
      <c r="Q979" t="s">
        <v>148</v>
      </c>
      <c r="R979" t="s">
        <v>8661</v>
      </c>
      <c r="S979" t="s">
        <v>8645</v>
      </c>
      <c r="T979" t="b">
        <v>0</v>
      </c>
      <c r="U979" t="b">
        <v>0</v>
      </c>
      <c r="V979">
        <v>1</v>
      </c>
      <c r="W979">
        <v>10</v>
      </c>
      <c r="X979">
        <v>15</v>
      </c>
      <c r="AB979">
        <v>2</v>
      </c>
      <c r="AC979">
        <v>2</v>
      </c>
      <c r="AD979">
        <v>2</v>
      </c>
      <c r="AE979" t="s">
        <v>1745</v>
      </c>
      <c r="AG979" t="s">
        <v>2664</v>
      </c>
      <c r="AH979" t="s">
        <v>3776</v>
      </c>
    </row>
    <row r="980" spans="1:34" x14ac:dyDescent="0.25">
      <c r="A980">
        <v>4</v>
      </c>
      <c r="B980" t="s">
        <v>630</v>
      </c>
      <c r="C980" t="s">
        <v>633</v>
      </c>
      <c r="D980" t="s">
        <v>631</v>
      </c>
      <c r="E980" t="s">
        <v>632</v>
      </c>
      <c r="F980" t="s">
        <v>635</v>
      </c>
      <c r="G980" t="s">
        <v>11041</v>
      </c>
      <c r="H980" t="s">
        <v>1022</v>
      </c>
      <c r="I980" t="s">
        <v>632</v>
      </c>
      <c r="J980">
        <v>4</v>
      </c>
      <c r="L980" t="s">
        <v>991</v>
      </c>
      <c r="M980" t="s">
        <v>1023</v>
      </c>
      <c r="N980" t="s">
        <v>1024</v>
      </c>
      <c r="O980" t="s">
        <v>3777</v>
      </c>
      <c r="P980" t="s">
        <v>303</v>
      </c>
      <c r="Q980" t="s">
        <v>148</v>
      </c>
      <c r="R980" t="s">
        <v>8661</v>
      </c>
      <c r="S980" t="s">
        <v>8645</v>
      </c>
      <c r="T980" t="b">
        <v>0</v>
      </c>
      <c r="U980" t="b">
        <v>0</v>
      </c>
      <c r="V980">
        <v>2</v>
      </c>
      <c r="W980">
        <v>10</v>
      </c>
      <c r="X980">
        <v>15</v>
      </c>
      <c r="AB980">
        <v>2</v>
      </c>
      <c r="AC980">
        <v>2</v>
      </c>
      <c r="AD980">
        <v>2</v>
      </c>
      <c r="AE980" t="s">
        <v>1745</v>
      </c>
      <c r="AG980" t="s">
        <v>2664</v>
      </c>
      <c r="AH980" t="s">
        <v>3778</v>
      </c>
    </row>
    <row r="981" spans="1:34" x14ac:dyDescent="0.25">
      <c r="A981">
        <v>4</v>
      </c>
      <c r="B981" t="s">
        <v>630</v>
      </c>
      <c r="C981" t="s">
        <v>633</v>
      </c>
      <c r="D981" t="s">
        <v>631</v>
      </c>
      <c r="E981" t="s">
        <v>632</v>
      </c>
      <c r="F981" t="s">
        <v>635</v>
      </c>
      <c r="G981" t="s">
        <v>11041</v>
      </c>
      <c r="H981" t="s">
        <v>1022</v>
      </c>
      <c r="I981" t="s">
        <v>632</v>
      </c>
      <c r="J981">
        <v>4</v>
      </c>
      <c r="L981" t="s">
        <v>991</v>
      </c>
      <c r="M981" t="s">
        <v>1023</v>
      </c>
      <c r="N981" t="s">
        <v>1024</v>
      </c>
      <c r="O981" t="s">
        <v>3779</v>
      </c>
      <c r="P981" t="s">
        <v>222</v>
      </c>
      <c r="Q981" t="s">
        <v>8650</v>
      </c>
      <c r="R981" t="s">
        <v>8637</v>
      </c>
      <c r="S981" t="s">
        <v>8643</v>
      </c>
      <c r="T981" t="b">
        <v>1</v>
      </c>
      <c r="U981" t="b">
        <v>0</v>
      </c>
      <c r="V981">
        <v>1</v>
      </c>
      <c r="W981">
        <v>12.5</v>
      </c>
      <c r="X981">
        <v>14</v>
      </c>
      <c r="AB981">
        <v>3</v>
      </c>
      <c r="AC981">
        <v>1</v>
      </c>
      <c r="AD981">
        <v>2</v>
      </c>
      <c r="AE981" t="s">
        <v>1745</v>
      </c>
      <c r="AG981" t="s">
        <v>3780</v>
      </c>
      <c r="AH981" t="s">
        <v>3781</v>
      </c>
    </row>
    <row r="982" spans="1:34" x14ac:dyDescent="0.25">
      <c r="A982">
        <v>4</v>
      </c>
      <c r="B982" t="s">
        <v>630</v>
      </c>
      <c r="C982" t="s">
        <v>633</v>
      </c>
      <c r="D982" t="s">
        <v>631</v>
      </c>
      <c r="E982" t="s">
        <v>632</v>
      </c>
      <c r="F982" t="s">
        <v>635</v>
      </c>
      <c r="G982" t="s">
        <v>11041</v>
      </c>
      <c r="H982" t="s">
        <v>1022</v>
      </c>
      <c r="I982" t="s">
        <v>632</v>
      </c>
      <c r="J982">
        <v>4</v>
      </c>
      <c r="L982" t="s">
        <v>991</v>
      </c>
      <c r="M982" t="s">
        <v>1023</v>
      </c>
      <c r="N982" t="s">
        <v>1024</v>
      </c>
      <c r="O982" t="s">
        <v>3782</v>
      </c>
      <c r="P982" t="s">
        <v>222</v>
      </c>
      <c r="Q982" t="s">
        <v>8650</v>
      </c>
      <c r="R982" t="s">
        <v>8637</v>
      </c>
      <c r="S982" t="s">
        <v>8643</v>
      </c>
      <c r="T982" t="b">
        <v>1</v>
      </c>
      <c r="U982" t="b">
        <v>0</v>
      </c>
      <c r="V982">
        <v>2</v>
      </c>
      <c r="W982">
        <v>12.5</v>
      </c>
      <c r="X982">
        <v>12</v>
      </c>
      <c r="AB982">
        <v>3</v>
      </c>
      <c r="AC982">
        <v>1</v>
      </c>
      <c r="AD982">
        <v>2</v>
      </c>
      <c r="AE982" t="s">
        <v>1745</v>
      </c>
      <c r="AG982" t="s">
        <v>3780</v>
      </c>
      <c r="AH982" t="s">
        <v>3783</v>
      </c>
    </row>
    <row r="983" spans="1:34" x14ac:dyDescent="0.25">
      <c r="A983">
        <v>4</v>
      </c>
      <c r="B983" t="s">
        <v>630</v>
      </c>
      <c r="C983" t="s">
        <v>633</v>
      </c>
      <c r="D983" t="s">
        <v>631</v>
      </c>
      <c r="E983" t="s">
        <v>632</v>
      </c>
      <c r="F983" t="s">
        <v>635</v>
      </c>
      <c r="G983" t="s">
        <v>11041</v>
      </c>
      <c r="H983" t="s">
        <v>1022</v>
      </c>
      <c r="I983" t="s">
        <v>632</v>
      </c>
      <c r="J983">
        <v>4</v>
      </c>
      <c r="L983" t="s">
        <v>991</v>
      </c>
      <c r="M983" t="s">
        <v>1023</v>
      </c>
      <c r="N983" t="s">
        <v>1024</v>
      </c>
      <c r="O983" t="s">
        <v>3784</v>
      </c>
      <c r="P983" t="s">
        <v>222</v>
      </c>
      <c r="Q983" t="s">
        <v>8650</v>
      </c>
      <c r="R983" t="s">
        <v>8637</v>
      </c>
      <c r="S983" t="s">
        <v>8643</v>
      </c>
      <c r="T983" t="b">
        <v>1</v>
      </c>
      <c r="U983" t="b">
        <v>0</v>
      </c>
      <c r="V983">
        <v>3</v>
      </c>
      <c r="W983">
        <v>15</v>
      </c>
      <c r="X983">
        <v>11</v>
      </c>
      <c r="AB983">
        <v>3</v>
      </c>
      <c r="AC983">
        <v>1</v>
      </c>
      <c r="AD983">
        <v>2</v>
      </c>
      <c r="AE983" t="s">
        <v>1745</v>
      </c>
      <c r="AG983" t="s">
        <v>3780</v>
      </c>
      <c r="AH983" t="s">
        <v>3785</v>
      </c>
    </row>
    <row r="984" spans="1:34" x14ac:dyDescent="0.25">
      <c r="A984">
        <v>4</v>
      </c>
      <c r="B984" t="s">
        <v>630</v>
      </c>
      <c r="C984" t="s">
        <v>633</v>
      </c>
      <c r="D984" t="s">
        <v>631</v>
      </c>
      <c r="E984" t="s">
        <v>632</v>
      </c>
      <c r="F984" t="s">
        <v>635</v>
      </c>
      <c r="G984" t="s">
        <v>11041</v>
      </c>
      <c r="H984" t="s">
        <v>1022</v>
      </c>
      <c r="I984" t="s">
        <v>632</v>
      </c>
      <c r="J984">
        <v>4</v>
      </c>
      <c r="L984" t="s">
        <v>991</v>
      </c>
      <c r="M984" t="s">
        <v>1023</v>
      </c>
      <c r="N984" t="s">
        <v>1024</v>
      </c>
      <c r="O984" t="s">
        <v>3786</v>
      </c>
      <c r="P984" t="s">
        <v>303</v>
      </c>
      <c r="Q984" t="s">
        <v>148</v>
      </c>
      <c r="R984" t="s">
        <v>8661</v>
      </c>
      <c r="S984" t="s">
        <v>8645</v>
      </c>
      <c r="T984" t="b">
        <v>0</v>
      </c>
      <c r="U984" t="b">
        <v>0</v>
      </c>
      <c r="V984">
        <v>3</v>
      </c>
      <c r="W984">
        <v>10</v>
      </c>
      <c r="X984">
        <v>14</v>
      </c>
      <c r="AB984">
        <v>2</v>
      </c>
      <c r="AC984">
        <v>2</v>
      </c>
      <c r="AD984">
        <v>2</v>
      </c>
      <c r="AE984" t="s">
        <v>1888</v>
      </c>
      <c r="AG984" t="s">
        <v>3787</v>
      </c>
      <c r="AH984" t="s">
        <v>3788</v>
      </c>
    </row>
    <row r="985" spans="1:34" x14ac:dyDescent="0.25">
      <c r="A985">
        <v>4</v>
      </c>
      <c r="B985" t="s">
        <v>630</v>
      </c>
      <c r="C985" t="s">
        <v>633</v>
      </c>
      <c r="D985" t="s">
        <v>631</v>
      </c>
      <c r="E985" t="s">
        <v>632</v>
      </c>
      <c r="F985" t="s">
        <v>635</v>
      </c>
      <c r="G985" t="s">
        <v>11041</v>
      </c>
      <c r="H985" t="s">
        <v>1022</v>
      </c>
      <c r="I985" t="s">
        <v>632</v>
      </c>
      <c r="J985">
        <v>4</v>
      </c>
      <c r="L985" t="s">
        <v>991</v>
      </c>
      <c r="M985" t="s">
        <v>1023</v>
      </c>
      <c r="N985" t="s">
        <v>1024</v>
      </c>
      <c r="O985" t="s">
        <v>3789</v>
      </c>
      <c r="P985" t="s">
        <v>1</v>
      </c>
      <c r="Q985" t="s">
        <v>2</v>
      </c>
      <c r="R985" t="s">
        <v>2</v>
      </c>
      <c r="S985" t="s">
        <v>8646</v>
      </c>
      <c r="T985" t="b">
        <v>0</v>
      </c>
      <c r="U985" t="b">
        <v>1</v>
      </c>
      <c r="V985">
        <v>1</v>
      </c>
      <c r="W985">
        <v>150</v>
      </c>
      <c r="Y985">
        <v>60</v>
      </c>
      <c r="AG985" t="s">
        <v>3790</v>
      </c>
      <c r="AH985" t="s">
        <v>3791</v>
      </c>
    </row>
    <row r="986" spans="1:34" x14ac:dyDescent="0.25">
      <c r="A986">
        <v>4</v>
      </c>
      <c r="B986" t="s">
        <v>630</v>
      </c>
      <c r="C986" t="s">
        <v>633</v>
      </c>
      <c r="D986" t="s">
        <v>631</v>
      </c>
      <c r="E986" t="s">
        <v>632</v>
      </c>
      <c r="F986" t="s">
        <v>635</v>
      </c>
      <c r="G986" t="s">
        <v>11041</v>
      </c>
      <c r="H986" t="s">
        <v>1022</v>
      </c>
      <c r="I986" t="s">
        <v>632</v>
      </c>
      <c r="J986">
        <v>4</v>
      </c>
      <c r="L986" t="s">
        <v>991</v>
      </c>
      <c r="M986" t="s">
        <v>1023</v>
      </c>
      <c r="N986" t="s">
        <v>1024</v>
      </c>
      <c r="O986" t="s">
        <v>3792</v>
      </c>
      <c r="P986" t="s">
        <v>1</v>
      </c>
      <c r="Q986" t="s">
        <v>2</v>
      </c>
      <c r="R986" t="s">
        <v>2</v>
      </c>
      <c r="S986" t="s">
        <v>8646</v>
      </c>
      <c r="T986" t="b">
        <v>0</v>
      </c>
      <c r="U986" t="b">
        <v>1</v>
      </c>
      <c r="V986">
        <v>2</v>
      </c>
      <c r="W986">
        <v>150</v>
      </c>
      <c r="Y986">
        <v>60</v>
      </c>
      <c r="AG986" t="s">
        <v>3793</v>
      </c>
      <c r="AH986" t="s">
        <v>3794</v>
      </c>
    </row>
    <row r="987" spans="1:34" x14ac:dyDescent="0.25">
      <c r="A987">
        <v>4</v>
      </c>
      <c r="B987" t="s">
        <v>630</v>
      </c>
      <c r="C987" t="s">
        <v>633</v>
      </c>
      <c r="D987" t="s">
        <v>631</v>
      </c>
      <c r="E987" t="s">
        <v>632</v>
      </c>
      <c r="F987" t="s">
        <v>635</v>
      </c>
      <c r="G987" t="s">
        <v>11041</v>
      </c>
      <c r="H987" t="s">
        <v>1022</v>
      </c>
      <c r="I987" t="s">
        <v>632</v>
      </c>
      <c r="J987">
        <v>4</v>
      </c>
      <c r="L987" t="s">
        <v>991</v>
      </c>
      <c r="M987" t="s">
        <v>1023</v>
      </c>
      <c r="N987" t="s">
        <v>1024</v>
      </c>
      <c r="O987" t="s">
        <v>3795</v>
      </c>
      <c r="P987" t="s">
        <v>1</v>
      </c>
      <c r="Q987" t="s">
        <v>2</v>
      </c>
      <c r="R987" t="s">
        <v>2</v>
      </c>
      <c r="S987" t="s">
        <v>8646</v>
      </c>
      <c r="T987" t="b">
        <v>0</v>
      </c>
      <c r="U987" t="b">
        <v>1</v>
      </c>
      <c r="V987">
        <v>3</v>
      </c>
      <c r="W987">
        <v>150</v>
      </c>
      <c r="Y987">
        <v>49.199999999999996</v>
      </c>
      <c r="AG987" t="s">
        <v>3793</v>
      </c>
      <c r="AH987" t="s">
        <v>3796</v>
      </c>
    </row>
    <row r="988" spans="1:34" x14ac:dyDescent="0.25">
      <c r="A988">
        <v>4</v>
      </c>
      <c r="B988" t="s">
        <v>630</v>
      </c>
      <c r="C988" t="s">
        <v>633</v>
      </c>
      <c r="D988" t="s">
        <v>631</v>
      </c>
      <c r="E988" t="s">
        <v>632</v>
      </c>
      <c r="F988" t="s">
        <v>635</v>
      </c>
      <c r="G988" t="s">
        <v>11041</v>
      </c>
      <c r="H988" t="s">
        <v>1022</v>
      </c>
      <c r="I988" t="s">
        <v>632</v>
      </c>
      <c r="J988">
        <v>4</v>
      </c>
      <c r="L988" t="s">
        <v>991</v>
      </c>
      <c r="M988" t="s">
        <v>1023</v>
      </c>
      <c r="N988" t="s">
        <v>1024</v>
      </c>
      <c r="O988" t="s">
        <v>3797</v>
      </c>
      <c r="P988" t="s">
        <v>129</v>
      </c>
      <c r="Q988" t="s">
        <v>8644</v>
      </c>
      <c r="R988" t="s">
        <v>8488</v>
      </c>
      <c r="S988" t="s">
        <v>8643</v>
      </c>
      <c r="T988" t="b">
        <v>1</v>
      </c>
      <c r="U988" t="b">
        <v>0</v>
      </c>
      <c r="V988">
        <v>1</v>
      </c>
      <c r="W988">
        <v>15</v>
      </c>
      <c r="X988">
        <v>18</v>
      </c>
      <c r="AB988">
        <v>2</v>
      </c>
      <c r="AC988">
        <v>1</v>
      </c>
      <c r="AD988">
        <v>2</v>
      </c>
      <c r="AE988" t="s">
        <v>1888</v>
      </c>
      <c r="AG988" t="s">
        <v>3798</v>
      </c>
      <c r="AH988" t="s">
        <v>1024</v>
      </c>
    </row>
    <row r="989" spans="1:34" x14ac:dyDescent="0.25">
      <c r="A989">
        <v>5</v>
      </c>
      <c r="B989" t="s">
        <v>636</v>
      </c>
      <c r="C989" t="s">
        <v>639</v>
      </c>
      <c r="D989" t="s">
        <v>637</v>
      </c>
      <c r="E989" t="s">
        <v>638</v>
      </c>
      <c r="F989" t="s">
        <v>641</v>
      </c>
      <c r="G989" t="s">
        <v>11042</v>
      </c>
      <c r="H989" t="s">
        <v>1025</v>
      </c>
      <c r="I989" t="s">
        <v>637</v>
      </c>
      <c r="J989">
        <v>1</v>
      </c>
      <c r="L989" t="s">
        <v>1026</v>
      </c>
      <c r="M989" t="s">
        <v>1027</v>
      </c>
      <c r="N989" t="s">
        <v>1028</v>
      </c>
      <c r="O989" t="s">
        <v>3799</v>
      </c>
      <c r="P989" t="s">
        <v>249</v>
      </c>
      <c r="Q989" t="s">
        <v>369</v>
      </c>
      <c r="R989" t="s">
        <v>423</v>
      </c>
      <c r="S989" t="s">
        <v>8645</v>
      </c>
      <c r="T989" t="b">
        <v>0</v>
      </c>
      <c r="U989" t="b">
        <v>0</v>
      </c>
      <c r="V989">
        <v>1</v>
      </c>
      <c r="W989">
        <v>130</v>
      </c>
      <c r="X989">
        <v>8</v>
      </c>
      <c r="AB989">
        <v>3</v>
      </c>
      <c r="AC989">
        <v>1</v>
      </c>
      <c r="AD989">
        <v>1</v>
      </c>
      <c r="AE989" t="s">
        <v>618</v>
      </c>
      <c r="AG989" t="s">
        <v>2598</v>
      </c>
      <c r="AH989" t="s">
        <v>1027</v>
      </c>
    </row>
    <row r="990" spans="1:34" x14ac:dyDescent="0.25">
      <c r="A990">
        <v>5</v>
      </c>
      <c r="B990" t="s">
        <v>636</v>
      </c>
      <c r="C990" t="s">
        <v>639</v>
      </c>
      <c r="D990" t="s">
        <v>637</v>
      </c>
      <c r="E990" t="s">
        <v>638</v>
      </c>
      <c r="F990" t="s">
        <v>641</v>
      </c>
      <c r="G990" t="s">
        <v>11042</v>
      </c>
      <c r="H990" t="s">
        <v>1025</v>
      </c>
      <c r="I990" t="s">
        <v>637</v>
      </c>
      <c r="J990">
        <v>1</v>
      </c>
      <c r="L990" t="s">
        <v>1026</v>
      </c>
      <c r="M990" t="s">
        <v>1027</v>
      </c>
      <c r="N990" t="s">
        <v>1028</v>
      </c>
      <c r="O990" t="s">
        <v>3800</v>
      </c>
      <c r="P990" t="s">
        <v>249</v>
      </c>
      <c r="Q990" t="s">
        <v>369</v>
      </c>
      <c r="R990" t="s">
        <v>423</v>
      </c>
      <c r="S990" t="s">
        <v>8645</v>
      </c>
      <c r="T990" t="b">
        <v>0</v>
      </c>
      <c r="U990" t="b">
        <v>0</v>
      </c>
      <c r="V990">
        <v>2</v>
      </c>
      <c r="W990">
        <v>140</v>
      </c>
      <c r="X990">
        <v>8</v>
      </c>
      <c r="AB990">
        <v>3</v>
      </c>
      <c r="AC990">
        <v>1</v>
      </c>
      <c r="AD990">
        <v>1</v>
      </c>
      <c r="AE990" t="s">
        <v>618</v>
      </c>
      <c r="AG990" t="s">
        <v>2598</v>
      </c>
      <c r="AH990" t="s">
        <v>3801</v>
      </c>
    </row>
    <row r="991" spans="1:34" x14ac:dyDescent="0.25">
      <c r="A991">
        <v>5</v>
      </c>
      <c r="B991" t="s">
        <v>636</v>
      </c>
      <c r="C991" t="s">
        <v>639</v>
      </c>
      <c r="D991" t="s">
        <v>637</v>
      </c>
      <c r="E991" t="s">
        <v>638</v>
      </c>
      <c r="F991" t="s">
        <v>641</v>
      </c>
      <c r="G991" t="s">
        <v>11042</v>
      </c>
      <c r="H991" t="s">
        <v>1025</v>
      </c>
      <c r="I991" t="s">
        <v>637</v>
      </c>
      <c r="J991">
        <v>1</v>
      </c>
      <c r="L991" t="s">
        <v>1026</v>
      </c>
      <c r="M991" t="s">
        <v>1027</v>
      </c>
      <c r="N991" t="s">
        <v>1028</v>
      </c>
      <c r="O991" t="s">
        <v>3802</v>
      </c>
      <c r="P991" t="s">
        <v>249</v>
      </c>
      <c r="Q991" t="s">
        <v>369</v>
      </c>
      <c r="R991" t="s">
        <v>423</v>
      </c>
      <c r="S991" t="s">
        <v>8645</v>
      </c>
      <c r="T991" t="b">
        <v>0</v>
      </c>
      <c r="U991" t="b">
        <v>0</v>
      </c>
      <c r="V991">
        <v>3</v>
      </c>
      <c r="W991">
        <v>140</v>
      </c>
      <c r="X991">
        <v>8</v>
      </c>
      <c r="AB991">
        <v>3</v>
      </c>
      <c r="AC991">
        <v>1</v>
      </c>
      <c r="AD991">
        <v>1</v>
      </c>
      <c r="AE991" t="s">
        <v>618</v>
      </c>
      <c r="AG991" t="s">
        <v>2598</v>
      </c>
      <c r="AH991" t="s">
        <v>3803</v>
      </c>
    </row>
    <row r="992" spans="1:34" x14ac:dyDescent="0.25">
      <c r="A992">
        <v>5</v>
      </c>
      <c r="B992" t="s">
        <v>636</v>
      </c>
      <c r="C992" t="s">
        <v>639</v>
      </c>
      <c r="D992" t="s">
        <v>637</v>
      </c>
      <c r="E992" t="s">
        <v>638</v>
      </c>
      <c r="F992" t="s">
        <v>641</v>
      </c>
      <c r="G992" t="s">
        <v>11042</v>
      </c>
      <c r="H992" t="s">
        <v>1025</v>
      </c>
      <c r="I992" t="s">
        <v>637</v>
      </c>
      <c r="J992">
        <v>1</v>
      </c>
      <c r="L992" t="s">
        <v>1026</v>
      </c>
      <c r="M992" t="s">
        <v>1027</v>
      </c>
      <c r="N992" t="s">
        <v>1028</v>
      </c>
      <c r="O992" t="s">
        <v>3804</v>
      </c>
      <c r="P992" t="s">
        <v>249</v>
      </c>
      <c r="Q992" t="s">
        <v>369</v>
      </c>
      <c r="R992" t="s">
        <v>423</v>
      </c>
      <c r="S992" t="s">
        <v>8645</v>
      </c>
      <c r="T992" t="b">
        <v>0</v>
      </c>
      <c r="U992" t="b">
        <v>0</v>
      </c>
      <c r="V992">
        <v>4</v>
      </c>
      <c r="W992">
        <v>140</v>
      </c>
      <c r="X992">
        <v>8</v>
      </c>
      <c r="AB992">
        <v>3</v>
      </c>
      <c r="AC992">
        <v>1</v>
      </c>
      <c r="AD992">
        <v>1</v>
      </c>
      <c r="AE992" t="s">
        <v>618</v>
      </c>
      <c r="AG992" t="s">
        <v>2598</v>
      </c>
      <c r="AH992" t="s">
        <v>3805</v>
      </c>
    </row>
    <row r="993" spans="1:34" x14ac:dyDescent="0.25">
      <c r="A993">
        <v>5</v>
      </c>
      <c r="B993" t="s">
        <v>636</v>
      </c>
      <c r="C993" t="s">
        <v>639</v>
      </c>
      <c r="D993" t="s">
        <v>637</v>
      </c>
      <c r="E993" t="s">
        <v>638</v>
      </c>
      <c r="F993" t="s">
        <v>641</v>
      </c>
      <c r="G993" t="s">
        <v>11042</v>
      </c>
      <c r="H993" t="s">
        <v>1025</v>
      </c>
      <c r="I993" t="s">
        <v>637</v>
      </c>
      <c r="J993">
        <v>1</v>
      </c>
      <c r="L993" t="s">
        <v>1026</v>
      </c>
      <c r="M993" t="s">
        <v>1027</v>
      </c>
      <c r="N993" t="s">
        <v>1028</v>
      </c>
      <c r="O993" t="s">
        <v>3806</v>
      </c>
      <c r="P993" t="s">
        <v>256</v>
      </c>
      <c r="Q993" t="s">
        <v>369</v>
      </c>
      <c r="R993" t="s">
        <v>8654</v>
      </c>
      <c r="S993" t="s">
        <v>8645</v>
      </c>
      <c r="T993" t="b">
        <v>1</v>
      </c>
      <c r="U993" t="b">
        <v>0</v>
      </c>
      <c r="V993">
        <v>1</v>
      </c>
      <c r="W993">
        <v>30</v>
      </c>
      <c r="X993">
        <v>8</v>
      </c>
      <c r="AB993">
        <v>2</v>
      </c>
      <c r="AC993">
        <v>1</v>
      </c>
      <c r="AD993">
        <v>2</v>
      </c>
      <c r="AE993" t="s">
        <v>1745</v>
      </c>
      <c r="AG993" t="s">
        <v>1932</v>
      </c>
      <c r="AH993" t="s">
        <v>3807</v>
      </c>
    </row>
    <row r="994" spans="1:34" x14ac:dyDescent="0.25">
      <c r="A994">
        <v>5</v>
      </c>
      <c r="B994" t="s">
        <v>636</v>
      </c>
      <c r="C994" t="s">
        <v>639</v>
      </c>
      <c r="D994" t="s">
        <v>637</v>
      </c>
      <c r="E994" t="s">
        <v>638</v>
      </c>
      <c r="F994" t="s">
        <v>641</v>
      </c>
      <c r="G994" t="s">
        <v>11042</v>
      </c>
      <c r="H994" t="s">
        <v>1025</v>
      </c>
      <c r="I994" t="s">
        <v>637</v>
      </c>
      <c r="J994">
        <v>1</v>
      </c>
      <c r="L994" t="s">
        <v>1026</v>
      </c>
      <c r="M994" t="s">
        <v>1027</v>
      </c>
      <c r="N994" t="s">
        <v>1028</v>
      </c>
      <c r="O994" t="s">
        <v>3808</v>
      </c>
      <c r="P994" t="s">
        <v>256</v>
      </c>
      <c r="Q994" t="s">
        <v>369</v>
      </c>
      <c r="R994" t="s">
        <v>8654</v>
      </c>
      <c r="S994" t="s">
        <v>8645</v>
      </c>
      <c r="T994" t="b">
        <v>1</v>
      </c>
      <c r="U994" t="b">
        <v>0</v>
      </c>
      <c r="V994">
        <v>2</v>
      </c>
      <c r="W994">
        <v>40</v>
      </c>
      <c r="X994">
        <v>8</v>
      </c>
      <c r="AB994">
        <v>2</v>
      </c>
      <c r="AC994">
        <v>1</v>
      </c>
      <c r="AD994">
        <v>2</v>
      </c>
      <c r="AE994" t="s">
        <v>1745</v>
      </c>
      <c r="AG994" t="s">
        <v>1932</v>
      </c>
      <c r="AH994" t="s">
        <v>3809</v>
      </c>
    </row>
    <row r="995" spans="1:34" x14ac:dyDescent="0.25">
      <c r="A995">
        <v>5</v>
      </c>
      <c r="B995" t="s">
        <v>636</v>
      </c>
      <c r="C995" t="s">
        <v>639</v>
      </c>
      <c r="D995" t="s">
        <v>637</v>
      </c>
      <c r="E995" t="s">
        <v>638</v>
      </c>
      <c r="F995" t="s">
        <v>641</v>
      </c>
      <c r="G995" t="s">
        <v>11042</v>
      </c>
      <c r="H995" t="s">
        <v>1025</v>
      </c>
      <c r="I995" t="s">
        <v>637</v>
      </c>
      <c r="J995">
        <v>1</v>
      </c>
      <c r="L995" t="s">
        <v>1026</v>
      </c>
      <c r="M995" t="s">
        <v>1027</v>
      </c>
      <c r="N995" t="s">
        <v>1028</v>
      </c>
      <c r="O995" t="s">
        <v>3810</v>
      </c>
      <c r="P995" t="s">
        <v>256</v>
      </c>
      <c r="Q995" t="s">
        <v>369</v>
      </c>
      <c r="R995" t="s">
        <v>8654</v>
      </c>
      <c r="S995" t="s">
        <v>8645</v>
      </c>
      <c r="T995" t="b">
        <v>1</v>
      </c>
      <c r="U995" t="b">
        <v>0</v>
      </c>
      <c r="V995">
        <v>3</v>
      </c>
      <c r="W995">
        <v>40</v>
      </c>
      <c r="X995">
        <v>8</v>
      </c>
      <c r="AB995">
        <v>2</v>
      </c>
      <c r="AC995">
        <v>1</v>
      </c>
      <c r="AD995">
        <v>2</v>
      </c>
      <c r="AE995" t="s">
        <v>1745</v>
      </c>
      <c r="AG995" t="s">
        <v>1932</v>
      </c>
      <c r="AH995" t="s">
        <v>3811</v>
      </c>
    </row>
    <row r="996" spans="1:34" x14ac:dyDescent="0.25">
      <c r="A996">
        <v>5</v>
      </c>
      <c r="B996" t="s">
        <v>636</v>
      </c>
      <c r="C996" t="s">
        <v>639</v>
      </c>
      <c r="D996" t="s">
        <v>637</v>
      </c>
      <c r="E996" t="s">
        <v>638</v>
      </c>
      <c r="F996" t="s">
        <v>641</v>
      </c>
      <c r="G996" t="s">
        <v>11042</v>
      </c>
      <c r="H996" t="s">
        <v>1025</v>
      </c>
      <c r="I996" t="s">
        <v>637</v>
      </c>
      <c r="J996">
        <v>1</v>
      </c>
      <c r="L996" t="s">
        <v>1026</v>
      </c>
      <c r="M996" t="s">
        <v>1027</v>
      </c>
      <c r="N996" t="s">
        <v>1028</v>
      </c>
      <c r="O996" t="s">
        <v>3812</v>
      </c>
      <c r="P996" t="s">
        <v>41</v>
      </c>
      <c r="Q996" t="s">
        <v>25</v>
      </c>
      <c r="R996" t="s">
        <v>25</v>
      </c>
      <c r="S996" t="s">
        <v>26</v>
      </c>
      <c r="T996" t="b">
        <v>0</v>
      </c>
      <c r="U996" t="b">
        <v>0</v>
      </c>
      <c r="V996">
        <v>1</v>
      </c>
      <c r="W996">
        <v>70</v>
      </c>
      <c r="X996">
        <v>8</v>
      </c>
      <c r="AB996">
        <v>2</v>
      </c>
      <c r="AC996">
        <v>1</v>
      </c>
      <c r="AD996">
        <v>2</v>
      </c>
      <c r="AE996" t="s">
        <v>1745</v>
      </c>
      <c r="AG996" t="s">
        <v>3813</v>
      </c>
      <c r="AH996" t="s">
        <v>3814</v>
      </c>
    </row>
    <row r="997" spans="1:34" x14ac:dyDescent="0.25">
      <c r="A997">
        <v>5</v>
      </c>
      <c r="B997" t="s">
        <v>636</v>
      </c>
      <c r="C997" t="s">
        <v>639</v>
      </c>
      <c r="D997" t="s">
        <v>637</v>
      </c>
      <c r="E997" t="s">
        <v>638</v>
      </c>
      <c r="F997" t="s">
        <v>641</v>
      </c>
      <c r="G997" t="s">
        <v>11042</v>
      </c>
      <c r="H997" t="s">
        <v>1025</v>
      </c>
      <c r="I997" t="s">
        <v>637</v>
      </c>
      <c r="J997">
        <v>1</v>
      </c>
      <c r="L997" t="s">
        <v>1026</v>
      </c>
      <c r="M997" t="s">
        <v>1027</v>
      </c>
      <c r="N997" t="s">
        <v>1028</v>
      </c>
      <c r="O997" t="s">
        <v>3815</v>
      </c>
      <c r="P997" t="s">
        <v>41</v>
      </c>
      <c r="Q997" t="s">
        <v>25</v>
      </c>
      <c r="R997" t="s">
        <v>25</v>
      </c>
      <c r="S997" t="s">
        <v>26</v>
      </c>
      <c r="T997" t="b">
        <v>0</v>
      </c>
      <c r="U997" t="b">
        <v>0</v>
      </c>
      <c r="V997">
        <v>2</v>
      </c>
      <c r="W997">
        <v>70</v>
      </c>
      <c r="X997">
        <v>8</v>
      </c>
      <c r="AB997">
        <v>2</v>
      </c>
      <c r="AC997">
        <v>1</v>
      </c>
      <c r="AD997">
        <v>2</v>
      </c>
      <c r="AE997" t="s">
        <v>1745</v>
      </c>
      <c r="AG997" t="s">
        <v>1932</v>
      </c>
      <c r="AH997" t="s">
        <v>3816</v>
      </c>
    </row>
    <row r="998" spans="1:34" x14ac:dyDescent="0.25">
      <c r="A998">
        <v>5</v>
      </c>
      <c r="B998" t="s">
        <v>636</v>
      </c>
      <c r="C998" t="s">
        <v>639</v>
      </c>
      <c r="D998" t="s">
        <v>637</v>
      </c>
      <c r="E998" t="s">
        <v>638</v>
      </c>
      <c r="F998" t="s">
        <v>641</v>
      </c>
      <c r="G998" t="s">
        <v>11042</v>
      </c>
      <c r="H998" t="s">
        <v>1025</v>
      </c>
      <c r="I998" t="s">
        <v>637</v>
      </c>
      <c r="J998">
        <v>1</v>
      </c>
      <c r="L998" t="s">
        <v>1026</v>
      </c>
      <c r="M998" t="s">
        <v>1027</v>
      </c>
      <c r="N998" t="s">
        <v>1028</v>
      </c>
      <c r="O998" t="s">
        <v>3817</v>
      </c>
      <c r="P998" t="s">
        <v>41</v>
      </c>
      <c r="Q998" t="s">
        <v>25</v>
      </c>
      <c r="R998" t="s">
        <v>25</v>
      </c>
      <c r="S998" t="s">
        <v>26</v>
      </c>
      <c r="T998" t="b">
        <v>0</v>
      </c>
      <c r="U998" t="b">
        <v>0</v>
      </c>
      <c r="V998">
        <v>3</v>
      </c>
      <c r="W998">
        <v>70</v>
      </c>
      <c r="X998">
        <v>8</v>
      </c>
      <c r="AB998">
        <v>2</v>
      </c>
      <c r="AC998">
        <v>1</v>
      </c>
      <c r="AD998">
        <v>2</v>
      </c>
      <c r="AE998" t="s">
        <v>1745</v>
      </c>
      <c r="AG998" t="s">
        <v>3813</v>
      </c>
      <c r="AH998" t="s">
        <v>3818</v>
      </c>
    </row>
    <row r="999" spans="1:34" x14ac:dyDescent="0.25">
      <c r="A999">
        <v>5</v>
      </c>
      <c r="B999" t="s">
        <v>636</v>
      </c>
      <c r="C999" t="s">
        <v>639</v>
      </c>
      <c r="D999" t="s">
        <v>637</v>
      </c>
      <c r="E999" t="s">
        <v>638</v>
      </c>
      <c r="F999" t="s">
        <v>641</v>
      </c>
      <c r="G999" t="s">
        <v>11042</v>
      </c>
      <c r="H999" t="s">
        <v>1025</v>
      </c>
      <c r="I999" t="s">
        <v>637</v>
      </c>
      <c r="J999">
        <v>1</v>
      </c>
      <c r="L999" t="s">
        <v>1026</v>
      </c>
      <c r="M999" t="s">
        <v>1027</v>
      </c>
      <c r="N999" t="s">
        <v>1028</v>
      </c>
      <c r="O999" t="s">
        <v>3819</v>
      </c>
      <c r="P999" t="s">
        <v>41</v>
      </c>
      <c r="Q999" t="s">
        <v>25</v>
      </c>
      <c r="R999" t="s">
        <v>25</v>
      </c>
      <c r="S999" t="s">
        <v>26</v>
      </c>
      <c r="T999" t="b">
        <v>0</v>
      </c>
      <c r="U999" t="b">
        <v>0</v>
      </c>
      <c r="V999">
        <v>4</v>
      </c>
      <c r="W999">
        <v>70</v>
      </c>
      <c r="X999">
        <v>8</v>
      </c>
      <c r="AB999">
        <v>2</v>
      </c>
      <c r="AC999">
        <v>1</v>
      </c>
      <c r="AD999">
        <v>2</v>
      </c>
      <c r="AE999" t="s">
        <v>1745</v>
      </c>
      <c r="AG999" t="s">
        <v>3813</v>
      </c>
      <c r="AH999" t="s">
        <v>3820</v>
      </c>
    </row>
    <row r="1000" spans="1:34" x14ac:dyDescent="0.25">
      <c r="A1000">
        <v>5</v>
      </c>
      <c r="B1000" t="s">
        <v>636</v>
      </c>
      <c r="C1000" t="s">
        <v>639</v>
      </c>
      <c r="D1000" t="s">
        <v>637</v>
      </c>
      <c r="E1000" t="s">
        <v>638</v>
      </c>
      <c r="F1000" t="s">
        <v>641</v>
      </c>
      <c r="G1000" t="s">
        <v>11042</v>
      </c>
      <c r="H1000" t="s">
        <v>1025</v>
      </c>
      <c r="I1000" t="s">
        <v>637</v>
      </c>
      <c r="J1000">
        <v>1</v>
      </c>
      <c r="L1000" t="s">
        <v>1026</v>
      </c>
      <c r="M1000" t="s">
        <v>1027</v>
      </c>
      <c r="N1000" t="s">
        <v>1028</v>
      </c>
      <c r="O1000" t="s">
        <v>3821</v>
      </c>
      <c r="P1000" t="s">
        <v>45</v>
      </c>
      <c r="Q1000" t="s">
        <v>25</v>
      </c>
      <c r="R1000" t="s">
        <v>25</v>
      </c>
      <c r="S1000" t="s">
        <v>26</v>
      </c>
      <c r="T1000" t="b">
        <v>1</v>
      </c>
      <c r="U1000" t="b">
        <v>0</v>
      </c>
      <c r="V1000">
        <v>1</v>
      </c>
      <c r="W1000">
        <v>130</v>
      </c>
      <c r="X1000">
        <v>10</v>
      </c>
      <c r="AB1000">
        <v>2</v>
      </c>
      <c r="AC1000">
        <v>2</v>
      </c>
      <c r="AD1000">
        <v>2</v>
      </c>
      <c r="AE1000" t="s">
        <v>1745</v>
      </c>
      <c r="AG1000" t="s">
        <v>2664</v>
      </c>
      <c r="AH1000" t="s">
        <v>3822</v>
      </c>
    </row>
    <row r="1001" spans="1:34" x14ac:dyDescent="0.25">
      <c r="A1001">
        <v>5</v>
      </c>
      <c r="B1001" t="s">
        <v>636</v>
      </c>
      <c r="C1001" t="s">
        <v>639</v>
      </c>
      <c r="D1001" t="s">
        <v>637</v>
      </c>
      <c r="E1001" t="s">
        <v>638</v>
      </c>
      <c r="F1001" t="s">
        <v>641</v>
      </c>
      <c r="G1001" t="s">
        <v>11042</v>
      </c>
      <c r="H1001" t="s">
        <v>1025</v>
      </c>
      <c r="I1001" t="s">
        <v>637</v>
      </c>
      <c r="J1001">
        <v>1</v>
      </c>
      <c r="L1001" t="s">
        <v>1026</v>
      </c>
      <c r="M1001" t="s">
        <v>1027</v>
      </c>
      <c r="N1001" t="s">
        <v>1028</v>
      </c>
      <c r="O1001" t="s">
        <v>3823</v>
      </c>
      <c r="P1001" t="s">
        <v>45</v>
      </c>
      <c r="Q1001" t="s">
        <v>25</v>
      </c>
      <c r="R1001" t="s">
        <v>25</v>
      </c>
      <c r="S1001" t="s">
        <v>26</v>
      </c>
      <c r="T1001" t="b">
        <v>1</v>
      </c>
      <c r="U1001" t="b">
        <v>0</v>
      </c>
      <c r="V1001">
        <v>2</v>
      </c>
      <c r="W1001">
        <v>140</v>
      </c>
      <c r="X1001">
        <v>10</v>
      </c>
      <c r="AB1001">
        <v>2</v>
      </c>
      <c r="AC1001">
        <v>2</v>
      </c>
      <c r="AD1001">
        <v>2</v>
      </c>
      <c r="AE1001" t="s">
        <v>1745</v>
      </c>
      <c r="AG1001" t="s">
        <v>2664</v>
      </c>
      <c r="AH1001" t="s">
        <v>3824</v>
      </c>
    </row>
    <row r="1002" spans="1:34" x14ac:dyDescent="0.25">
      <c r="A1002">
        <v>5</v>
      </c>
      <c r="B1002" t="s">
        <v>636</v>
      </c>
      <c r="C1002" t="s">
        <v>639</v>
      </c>
      <c r="D1002" t="s">
        <v>637</v>
      </c>
      <c r="E1002" t="s">
        <v>638</v>
      </c>
      <c r="F1002" t="s">
        <v>641</v>
      </c>
      <c r="G1002" t="s">
        <v>11042</v>
      </c>
      <c r="H1002" t="s">
        <v>1025</v>
      </c>
      <c r="I1002" t="s">
        <v>637</v>
      </c>
      <c r="J1002">
        <v>1</v>
      </c>
      <c r="L1002" t="s">
        <v>1026</v>
      </c>
      <c r="M1002" t="s">
        <v>1027</v>
      </c>
      <c r="N1002" t="s">
        <v>1028</v>
      </c>
      <c r="O1002" t="s">
        <v>3825</v>
      </c>
      <c r="P1002" t="s">
        <v>45</v>
      </c>
      <c r="Q1002" t="s">
        <v>25</v>
      </c>
      <c r="R1002" t="s">
        <v>25</v>
      </c>
      <c r="S1002" t="s">
        <v>26</v>
      </c>
      <c r="T1002" t="b">
        <v>1</v>
      </c>
      <c r="U1002" t="b">
        <v>0</v>
      </c>
      <c r="V1002">
        <v>3</v>
      </c>
      <c r="W1002">
        <v>150</v>
      </c>
      <c r="X1002">
        <v>10</v>
      </c>
      <c r="AB1002">
        <v>2</v>
      </c>
      <c r="AC1002">
        <v>2</v>
      </c>
      <c r="AD1002">
        <v>2</v>
      </c>
      <c r="AE1002" t="s">
        <v>1745</v>
      </c>
      <c r="AG1002" t="s">
        <v>2664</v>
      </c>
      <c r="AH1002" t="s">
        <v>3826</v>
      </c>
    </row>
    <row r="1003" spans="1:34" x14ac:dyDescent="0.25">
      <c r="A1003">
        <v>5</v>
      </c>
      <c r="B1003" t="s">
        <v>636</v>
      </c>
      <c r="C1003" t="s">
        <v>639</v>
      </c>
      <c r="D1003" t="s">
        <v>637</v>
      </c>
      <c r="E1003" t="s">
        <v>638</v>
      </c>
      <c r="F1003" t="s">
        <v>641</v>
      </c>
      <c r="G1003" t="s">
        <v>11042</v>
      </c>
      <c r="H1003" t="s">
        <v>1025</v>
      </c>
      <c r="I1003" t="s">
        <v>637</v>
      </c>
      <c r="J1003">
        <v>1</v>
      </c>
      <c r="L1003" t="s">
        <v>1026</v>
      </c>
      <c r="M1003" t="s">
        <v>1027</v>
      </c>
      <c r="N1003" t="s">
        <v>1028</v>
      </c>
      <c r="O1003" t="s">
        <v>3827</v>
      </c>
      <c r="P1003" t="s">
        <v>15</v>
      </c>
      <c r="Q1003" t="s">
        <v>2</v>
      </c>
      <c r="R1003" t="s">
        <v>2</v>
      </c>
      <c r="S1003" t="s">
        <v>8646</v>
      </c>
      <c r="T1003" t="b">
        <v>1</v>
      </c>
      <c r="U1003" t="b">
        <v>1</v>
      </c>
      <c r="V1003">
        <v>1</v>
      </c>
      <c r="W1003">
        <v>70</v>
      </c>
      <c r="Y1003">
        <v>39.6</v>
      </c>
      <c r="AG1003" t="s">
        <v>3828</v>
      </c>
      <c r="AH1003" t="s">
        <v>3829</v>
      </c>
    </row>
    <row r="1004" spans="1:34" x14ac:dyDescent="0.25">
      <c r="A1004">
        <v>5</v>
      </c>
      <c r="B1004" t="s">
        <v>636</v>
      </c>
      <c r="C1004" t="s">
        <v>639</v>
      </c>
      <c r="D1004" t="s">
        <v>637</v>
      </c>
      <c r="E1004" t="s">
        <v>638</v>
      </c>
      <c r="F1004" t="s">
        <v>641</v>
      </c>
      <c r="G1004" t="s">
        <v>11042</v>
      </c>
      <c r="H1004" t="s">
        <v>1025</v>
      </c>
      <c r="I1004" t="s">
        <v>637</v>
      </c>
      <c r="J1004">
        <v>1</v>
      </c>
      <c r="L1004" t="s">
        <v>1026</v>
      </c>
      <c r="M1004" t="s">
        <v>1027</v>
      </c>
      <c r="N1004" t="s">
        <v>1028</v>
      </c>
      <c r="O1004" t="s">
        <v>3830</v>
      </c>
      <c r="P1004" t="s">
        <v>15</v>
      </c>
      <c r="Q1004" t="s">
        <v>2</v>
      </c>
      <c r="R1004" t="s">
        <v>2</v>
      </c>
      <c r="S1004" t="s">
        <v>8646</v>
      </c>
      <c r="T1004" t="b">
        <v>1</v>
      </c>
      <c r="U1004" t="b">
        <v>1</v>
      </c>
      <c r="V1004">
        <v>2</v>
      </c>
      <c r="W1004">
        <v>70</v>
      </c>
      <c r="Y1004">
        <v>39.6</v>
      </c>
      <c r="AG1004" t="s">
        <v>3828</v>
      </c>
      <c r="AH1004" t="s">
        <v>3831</v>
      </c>
    </row>
    <row r="1005" spans="1:34" x14ac:dyDescent="0.25">
      <c r="A1005">
        <v>5</v>
      </c>
      <c r="B1005" t="s">
        <v>636</v>
      </c>
      <c r="C1005" t="s">
        <v>639</v>
      </c>
      <c r="D1005" t="s">
        <v>637</v>
      </c>
      <c r="E1005" t="s">
        <v>638</v>
      </c>
      <c r="F1005" t="s">
        <v>641</v>
      </c>
      <c r="G1005" t="s">
        <v>11042</v>
      </c>
      <c r="H1005" t="s">
        <v>1025</v>
      </c>
      <c r="I1005" t="s">
        <v>637</v>
      </c>
      <c r="J1005">
        <v>1</v>
      </c>
      <c r="L1005" t="s">
        <v>1026</v>
      </c>
      <c r="M1005" t="s">
        <v>1027</v>
      </c>
      <c r="N1005" t="s">
        <v>1028</v>
      </c>
      <c r="O1005" t="s">
        <v>3832</v>
      </c>
      <c r="P1005" t="s">
        <v>15</v>
      </c>
      <c r="Q1005" t="s">
        <v>2</v>
      </c>
      <c r="R1005" t="s">
        <v>2</v>
      </c>
      <c r="S1005" t="s">
        <v>8646</v>
      </c>
      <c r="T1005" t="b">
        <v>1</v>
      </c>
      <c r="U1005" t="b">
        <v>1</v>
      </c>
      <c r="V1005">
        <v>3</v>
      </c>
      <c r="W1005">
        <v>70</v>
      </c>
      <c r="Y1005">
        <v>39.6</v>
      </c>
      <c r="AG1005" t="s">
        <v>3828</v>
      </c>
      <c r="AH1005" t="s">
        <v>3833</v>
      </c>
    </row>
    <row r="1006" spans="1:34" x14ac:dyDescent="0.25">
      <c r="A1006">
        <v>5</v>
      </c>
      <c r="B1006" t="s">
        <v>636</v>
      </c>
      <c r="C1006" t="s">
        <v>639</v>
      </c>
      <c r="D1006" t="s">
        <v>637</v>
      </c>
      <c r="E1006" t="s">
        <v>638</v>
      </c>
      <c r="F1006" t="s">
        <v>641</v>
      </c>
      <c r="G1006" t="s">
        <v>11042</v>
      </c>
      <c r="H1006" t="s">
        <v>1025</v>
      </c>
      <c r="I1006" t="s">
        <v>637</v>
      </c>
      <c r="J1006">
        <v>1</v>
      </c>
      <c r="L1006" t="s">
        <v>1026</v>
      </c>
      <c r="M1006" t="s">
        <v>1027</v>
      </c>
      <c r="N1006" t="s">
        <v>1028</v>
      </c>
      <c r="O1006" t="s">
        <v>3834</v>
      </c>
      <c r="P1006" t="s">
        <v>329</v>
      </c>
      <c r="Q1006" t="s">
        <v>324</v>
      </c>
      <c r="R1006" t="s">
        <v>324</v>
      </c>
      <c r="S1006" t="s">
        <v>8645</v>
      </c>
      <c r="T1006" t="b">
        <v>0</v>
      </c>
      <c r="U1006" t="b">
        <v>1</v>
      </c>
      <c r="V1006">
        <v>1</v>
      </c>
      <c r="W1006">
        <v>0</v>
      </c>
      <c r="Y1006">
        <v>30</v>
      </c>
      <c r="AH1006" t="s">
        <v>3835</v>
      </c>
    </row>
    <row r="1007" spans="1:34" x14ac:dyDescent="0.25">
      <c r="A1007">
        <v>5</v>
      </c>
      <c r="B1007" t="s">
        <v>636</v>
      </c>
      <c r="C1007" t="s">
        <v>639</v>
      </c>
      <c r="D1007" t="s">
        <v>637</v>
      </c>
      <c r="E1007" t="s">
        <v>638</v>
      </c>
      <c r="F1007" t="s">
        <v>641</v>
      </c>
      <c r="G1007" t="s">
        <v>11042</v>
      </c>
      <c r="H1007" t="s">
        <v>1025</v>
      </c>
      <c r="I1007" t="s">
        <v>637</v>
      </c>
      <c r="J1007">
        <v>1</v>
      </c>
      <c r="L1007" t="s">
        <v>1026</v>
      </c>
      <c r="M1007" t="s">
        <v>1027</v>
      </c>
      <c r="N1007" t="s">
        <v>1028</v>
      </c>
      <c r="O1007" t="s">
        <v>3836</v>
      </c>
      <c r="P1007" t="s">
        <v>329</v>
      </c>
      <c r="Q1007" t="s">
        <v>324</v>
      </c>
      <c r="R1007" t="s">
        <v>324</v>
      </c>
      <c r="S1007" t="s">
        <v>8645</v>
      </c>
      <c r="T1007" t="b">
        <v>0</v>
      </c>
      <c r="U1007" t="b">
        <v>1</v>
      </c>
      <c r="V1007">
        <v>2</v>
      </c>
      <c r="W1007">
        <v>0</v>
      </c>
      <c r="Y1007">
        <v>45</v>
      </c>
      <c r="AH1007" t="s">
        <v>3837</v>
      </c>
    </row>
    <row r="1008" spans="1:34" x14ac:dyDescent="0.25">
      <c r="A1008">
        <v>5</v>
      </c>
      <c r="B1008" t="s">
        <v>636</v>
      </c>
      <c r="C1008" t="s">
        <v>639</v>
      </c>
      <c r="D1008" t="s">
        <v>637</v>
      </c>
      <c r="E1008" t="s">
        <v>638</v>
      </c>
      <c r="F1008" t="s">
        <v>641</v>
      </c>
      <c r="G1008" t="s">
        <v>11042</v>
      </c>
      <c r="H1008" t="s">
        <v>1025</v>
      </c>
      <c r="I1008" t="s">
        <v>637</v>
      </c>
      <c r="J1008">
        <v>1</v>
      </c>
      <c r="L1008" t="s">
        <v>1026</v>
      </c>
      <c r="M1008" t="s">
        <v>1027</v>
      </c>
      <c r="N1008" t="s">
        <v>1028</v>
      </c>
      <c r="O1008" t="s">
        <v>3838</v>
      </c>
      <c r="P1008" t="s">
        <v>329</v>
      </c>
      <c r="Q1008" t="s">
        <v>324</v>
      </c>
      <c r="R1008" t="s">
        <v>324</v>
      </c>
      <c r="S1008" t="s">
        <v>8645</v>
      </c>
      <c r="T1008" t="b">
        <v>0</v>
      </c>
      <c r="U1008" t="b">
        <v>1</v>
      </c>
      <c r="V1008">
        <v>3</v>
      </c>
      <c r="W1008">
        <v>0</v>
      </c>
      <c r="Y1008">
        <v>45</v>
      </c>
      <c r="AG1008" t="s">
        <v>3839</v>
      </c>
      <c r="AH1008" t="s">
        <v>3840</v>
      </c>
    </row>
    <row r="1009" spans="1:34" x14ac:dyDescent="0.25">
      <c r="A1009">
        <v>5</v>
      </c>
      <c r="B1009" t="s">
        <v>636</v>
      </c>
      <c r="C1009" t="s">
        <v>639</v>
      </c>
      <c r="D1009" t="s">
        <v>637</v>
      </c>
      <c r="E1009" t="s">
        <v>638</v>
      </c>
      <c r="F1009" t="s">
        <v>641</v>
      </c>
      <c r="G1009" t="s">
        <v>11042</v>
      </c>
      <c r="H1009" t="s">
        <v>1025</v>
      </c>
      <c r="I1009" t="s">
        <v>637</v>
      </c>
      <c r="J1009">
        <v>1</v>
      </c>
      <c r="L1009" t="s">
        <v>1026</v>
      </c>
      <c r="M1009" t="s">
        <v>1027</v>
      </c>
      <c r="N1009" t="s">
        <v>1028</v>
      </c>
      <c r="O1009" t="s">
        <v>3841</v>
      </c>
      <c r="P1009" t="s">
        <v>368</v>
      </c>
      <c r="Q1009" t="s">
        <v>357</v>
      </c>
      <c r="R1009" t="s">
        <v>357</v>
      </c>
      <c r="S1009" t="s">
        <v>8645</v>
      </c>
      <c r="T1009" t="b">
        <v>0</v>
      </c>
      <c r="U1009" t="b">
        <v>1</v>
      </c>
      <c r="V1009">
        <v>1</v>
      </c>
      <c r="Y1009">
        <v>240</v>
      </c>
      <c r="Z1009">
        <v>1</v>
      </c>
      <c r="AA1009" t="s">
        <v>2238</v>
      </c>
      <c r="AG1009" t="s">
        <v>3842</v>
      </c>
      <c r="AH1009" t="s">
        <v>1028</v>
      </c>
    </row>
    <row r="1010" spans="1:34" x14ac:dyDescent="0.25">
      <c r="A1010">
        <v>5</v>
      </c>
      <c r="B1010" t="s">
        <v>636</v>
      </c>
      <c r="C1010" t="s">
        <v>639</v>
      </c>
      <c r="D1010" t="s">
        <v>637</v>
      </c>
      <c r="E1010" t="s">
        <v>638</v>
      </c>
      <c r="F1010" t="s">
        <v>641</v>
      </c>
      <c r="G1010" t="s">
        <v>11042</v>
      </c>
      <c r="H1010" t="s">
        <v>1029</v>
      </c>
      <c r="I1010" t="s">
        <v>1030</v>
      </c>
      <c r="J1010">
        <v>2</v>
      </c>
      <c r="L1010" t="s">
        <v>1031</v>
      </c>
      <c r="M1010" t="s">
        <v>1032</v>
      </c>
      <c r="N1010" t="s">
        <v>1033</v>
      </c>
      <c r="O1010" t="s">
        <v>3843</v>
      </c>
      <c r="P1010" t="s">
        <v>389</v>
      </c>
      <c r="Q1010" t="s">
        <v>148</v>
      </c>
      <c r="R1010" t="s">
        <v>8659</v>
      </c>
      <c r="S1010" t="s">
        <v>8662</v>
      </c>
      <c r="T1010" t="b">
        <v>0</v>
      </c>
      <c r="U1010" t="b">
        <v>0</v>
      </c>
      <c r="V1010">
        <v>1</v>
      </c>
      <c r="W1010">
        <v>0</v>
      </c>
      <c r="X1010">
        <v>12</v>
      </c>
      <c r="AH1010" t="s">
        <v>1032</v>
      </c>
    </row>
    <row r="1011" spans="1:34" x14ac:dyDescent="0.25">
      <c r="A1011">
        <v>5</v>
      </c>
      <c r="B1011" t="s">
        <v>636</v>
      </c>
      <c r="C1011" t="s">
        <v>639</v>
      </c>
      <c r="D1011" t="s">
        <v>637</v>
      </c>
      <c r="E1011" t="s">
        <v>638</v>
      </c>
      <c r="F1011" t="s">
        <v>641</v>
      </c>
      <c r="G1011" t="s">
        <v>11042</v>
      </c>
      <c r="H1011" t="s">
        <v>1029</v>
      </c>
      <c r="I1011" t="s">
        <v>1030</v>
      </c>
      <c r="J1011">
        <v>2</v>
      </c>
      <c r="L1011" t="s">
        <v>1031</v>
      </c>
      <c r="M1011" t="s">
        <v>1032</v>
      </c>
      <c r="N1011" t="s">
        <v>1033</v>
      </c>
      <c r="O1011" t="s">
        <v>3844</v>
      </c>
      <c r="P1011" t="s">
        <v>389</v>
      </c>
      <c r="Q1011" t="s">
        <v>148</v>
      </c>
      <c r="R1011" t="s">
        <v>8659</v>
      </c>
      <c r="S1011" t="s">
        <v>8662</v>
      </c>
      <c r="T1011" t="b">
        <v>0</v>
      </c>
      <c r="U1011" t="b">
        <v>0</v>
      </c>
      <c r="V1011">
        <v>2</v>
      </c>
      <c r="W1011">
        <v>0</v>
      </c>
      <c r="X1011">
        <v>12</v>
      </c>
      <c r="AH1011" t="s">
        <v>3845</v>
      </c>
    </row>
    <row r="1012" spans="1:34" x14ac:dyDescent="0.25">
      <c r="A1012">
        <v>5</v>
      </c>
      <c r="B1012" t="s">
        <v>636</v>
      </c>
      <c r="C1012" t="s">
        <v>639</v>
      </c>
      <c r="D1012" t="s">
        <v>637</v>
      </c>
      <c r="E1012" t="s">
        <v>638</v>
      </c>
      <c r="F1012" t="s">
        <v>641</v>
      </c>
      <c r="G1012" t="s">
        <v>11042</v>
      </c>
      <c r="H1012" t="s">
        <v>1029</v>
      </c>
      <c r="I1012" t="s">
        <v>1030</v>
      </c>
      <c r="J1012">
        <v>2</v>
      </c>
      <c r="L1012" t="s">
        <v>1031</v>
      </c>
      <c r="M1012" t="s">
        <v>1032</v>
      </c>
      <c r="N1012" t="s">
        <v>1033</v>
      </c>
      <c r="O1012" t="s">
        <v>3846</v>
      </c>
      <c r="P1012" t="s">
        <v>411</v>
      </c>
      <c r="Q1012" t="s">
        <v>272</v>
      </c>
      <c r="R1012" t="s">
        <v>8666</v>
      </c>
      <c r="S1012" t="s">
        <v>8645</v>
      </c>
      <c r="T1012" t="b">
        <v>0</v>
      </c>
      <c r="U1012" t="b">
        <v>0</v>
      </c>
      <c r="V1012">
        <v>1</v>
      </c>
      <c r="W1012">
        <v>5</v>
      </c>
      <c r="X1012">
        <v>10</v>
      </c>
      <c r="AH1012" t="s">
        <v>3847</v>
      </c>
    </row>
    <row r="1013" spans="1:34" x14ac:dyDescent="0.25">
      <c r="A1013">
        <v>5</v>
      </c>
      <c r="B1013" t="s">
        <v>636</v>
      </c>
      <c r="C1013" t="s">
        <v>639</v>
      </c>
      <c r="D1013" t="s">
        <v>637</v>
      </c>
      <c r="E1013" t="s">
        <v>638</v>
      </c>
      <c r="F1013" t="s">
        <v>641</v>
      </c>
      <c r="G1013" t="s">
        <v>11042</v>
      </c>
      <c r="H1013" t="s">
        <v>1029</v>
      </c>
      <c r="I1013" t="s">
        <v>1030</v>
      </c>
      <c r="J1013">
        <v>2</v>
      </c>
      <c r="L1013" t="s">
        <v>1031</v>
      </c>
      <c r="M1013" t="s">
        <v>1032</v>
      </c>
      <c r="N1013" t="s">
        <v>1033</v>
      </c>
      <c r="O1013" t="s">
        <v>3848</v>
      </c>
      <c r="P1013" t="s">
        <v>411</v>
      </c>
      <c r="Q1013" t="s">
        <v>272</v>
      </c>
      <c r="R1013" t="s">
        <v>8666</v>
      </c>
      <c r="S1013" t="s">
        <v>8645</v>
      </c>
      <c r="T1013" t="b">
        <v>0</v>
      </c>
      <c r="U1013" t="b">
        <v>0</v>
      </c>
      <c r="V1013">
        <v>2</v>
      </c>
      <c r="W1013">
        <v>5</v>
      </c>
      <c r="X1013">
        <v>10</v>
      </c>
      <c r="AH1013" t="s">
        <v>3849</v>
      </c>
    </row>
    <row r="1014" spans="1:34" x14ac:dyDescent="0.25">
      <c r="A1014">
        <v>5</v>
      </c>
      <c r="B1014" t="s">
        <v>636</v>
      </c>
      <c r="C1014" t="s">
        <v>639</v>
      </c>
      <c r="D1014" t="s">
        <v>637</v>
      </c>
      <c r="E1014" t="s">
        <v>638</v>
      </c>
      <c r="F1014" t="s">
        <v>641</v>
      </c>
      <c r="G1014" t="s">
        <v>11042</v>
      </c>
      <c r="H1014" t="s">
        <v>1029</v>
      </c>
      <c r="I1014" t="s">
        <v>1030</v>
      </c>
      <c r="J1014">
        <v>2</v>
      </c>
      <c r="L1014" t="s">
        <v>1031</v>
      </c>
      <c r="M1014" t="s">
        <v>1032</v>
      </c>
      <c r="N1014" t="s">
        <v>1033</v>
      </c>
      <c r="O1014" t="s">
        <v>3850</v>
      </c>
      <c r="P1014" t="s">
        <v>403</v>
      </c>
      <c r="Q1014" t="s">
        <v>272</v>
      </c>
      <c r="R1014" t="s">
        <v>8666</v>
      </c>
      <c r="S1014" t="s">
        <v>8645</v>
      </c>
      <c r="T1014" t="b">
        <v>0</v>
      </c>
      <c r="U1014" t="b">
        <v>0</v>
      </c>
      <c r="V1014">
        <v>1</v>
      </c>
      <c r="W1014">
        <v>0</v>
      </c>
      <c r="X1014">
        <v>8</v>
      </c>
      <c r="AG1014" t="s">
        <v>3851</v>
      </c>
      <c r="AH1014" t="s">
        <v>3852</v>
      </c>
    </row>
    <row r="1015" spans="1:34" x14ac:dyDescent="0.25">
      <c r="A1015">
        <v>5</v>
      </c>
      <c r="B1015" t="s">
        <v>636</v>
      </c>
      <c r="C1015" t="s">
        <v>639</v>
      </c>
      <c r="D1015" t="s">
        <v>637</v>
      </c>
      <c r="E1015" t="s">
        <v>638</v>
      </c>
      <c r="F1015" t="s">
        <v>641</v>
      </c>
      <c r="G1015" t="s">
        <v>11042</v>
      </c>
      <c r="H1015" t="s">
        <v>1029</v>
      </c>
      <c r="I1015" t="s">
        <v>1030</v>
      </c>
      <c r="J1015">
        <v>2</v>
      </c>
      <c r="L1015" t="s">
        <v>1031</v>
      </c>
      <c r="M1015" t="s">
        <v>1032</v>
      </c>
      <c r="N1015" t="s">
        <v>1033</v>
      </c>
      <c r="O1015" t="s">
        <v>3853</v>
      </c>
      <c r="P1015" t="s">
        <v>403</v>
      </c>
      <c r="Q1015" t="s">
        <v>272</v>
      </c>
      <c r="R1015" t="s">
        <v>8666</v>
      </c>
      <c r="S1015" t="s">
        <v>8645</v>
      </c>
      <c r="T1015" t="b">
        <v>0</v>
      </c>
      <c r="U1015" t="b">
        <v>0</v>
      </c>
      <c r="V1015">
        <v>2</v>
      </c>
      <c r="W1015">
        <v>0</v>
      </c>
      <c r="X1015">
        <v>8</v>
      </c>
      <c r="AG1015" t="s">
        <v>3851</v>
      </c>
      <c r="AH1015" t="s">
        <v>3854</v>
      </c>
    </row>
    <row r="1016" spans="1:34" x14ac:dyDescent="0.25">
      <c r="A1016">
        <v>5</v>
      </c>
      <c r="B1016" t="s">
        <v>636</v>
      </c>
      <c r="C1016" t="s">
        <v>639</v>
      </c>
      <c r="D1016" t="s">
        <v>637</v>
      </c>
      <c r="E1016" t="s">
        <v>638</v>
      </c>
      <c r="F1016" t="s">
        <v>641</v>
      </c>
      <c r="G1016" t="s">
        <v>11042</v>
      </c>
      <c r="H1016" t="s">
        <v>1029</v>
      </c>
      <c r="I1016" t="s">
        <v>1030</v>
      </c>
      <c r="J1016">
        <v>2</v>
      </c>
      <c r="L1016" t="s">
        <v>1031</v>
      </c>
      <c r="M1016" t="s">
        <v>1032</v>
      </c>
      <c r="N1016" t="s">
        <v>1033</v>
      </c>
      <c r="O1016" t="s">
        <v>3855</v>
      </c>
      <c r="P1016" t="s">
        <v>1404</v>
      </c>
      <c r="Q1016" t="s">
        <v>148</v>
      </c>
      <c r="R1016" t="s">
        <v>8659</v>
      </c>
      <c r="S1016" t="s">
        <v>149</v>
      </c>
      <c r="T1016" t="b">
        <v>0</v>
      </c>
      <c r="U1016" t="b">
        <v>0</v>
      </c>
      <c r="V1016">
        <v>1</v>
      </c>
      <c r="W1016">
        <v>55</v>
      </c>
      <c r="X1016">
        <v>8</v>
      </c>
      <c r="AB1016">
        <v>3</v>
      </c>
      <c r="AC1016">
        <v>1</v>
      </c>
      <c r="AD1016">
        <v>1</v>
      </c>
      <c r="AE1016" t="s">
        <v>3856</v>
      </c>
      <c r="AG1016" t="s">
        <v>3857</v>
      </c>
      <c r="AH1016" t="s">
        <v>3858</v>
      </c>
    </row>
    <row r="1017" spans="1:34" x14ac:dyDescent="0.25">
      <c r="A1017">
        <v>5</v>
      </c>
      <c r="B1017" t="s">
        <v>636</v>
      </c>
      <c r="C1017" t="s">
        <v>639</v>
      </c>
      <c r="D1017" t="s">
        <v>637</v>
      </c>
      <c r="E1017" t="s">
        <v>638</v>
      </c>
      <c r="F1017" t="s">
        <v>641</v>
      </c>
      <c r="G1017" t="s">
        <v>11042</v>
      </c>
      <c r="H1017" t="s">
        <v>1029</v>
      </c>
      <c r="I1017" t="s">
        <v>1030</v>
      </c>
      <c r="J1017">
        <v>2</v>
      </c>
      <c r="L1017" t="s">
        <v>1031</v>
      </c>
      <c r="M1017" t="s">
        <v>1032</v>
      </c>
      <c r="N1017" t="s">
        <v>1033</v>
      </c>
      <c r="O1017" t="s">
        <v>3859</v>
      </c>
      <c r="P1017" t="s">
        <v>1404</v>
      </c>
      <c r="Q1017" t="s">
        <v>148</v>
      </c>
      <c r="R1017" t="s">
        <v>8659</v>
      </c>
      <c r="S1017" t="s">
        <v>149</v>
      </c>
      <c r="T1017" t="b">
        <v>0</v>
      </c>
      <c r="U1017" t="b">
        <v>0</v>
      </c>
      <c r="V1017">
        <v>2</v>
      </c>
      <c r="W1017">
        <v>55</v>
      </c>
      <c r="X1017">
        <v>8</v>
      </c>
      <c r="AB1017">
        <v>3</v>
      </c>
      <c r="AC1017">
        <v>1</v>
      </c>
      <c r="AD1017">
        <v>1</v>
      </c>
      <c r="AE1017" t="s">
        <v>3856</v>
      </c>
      <c r="AG1017" t="s">
        <v>3857</v>
      </c>
      <c r="AH1017" t="s">
        <v>3860</v>
      </c>
    </row>
    <row r="1018" spans="1:34" x14ac:dyDescent="0.25">
      <c r="A1018">
        <v>5</v>
      </c>
      <c r="B1018" t="s">
        <v>636</v>
      </c>
      <c r="C1018" t="s">
        <v>639</v>
      </c>
      <c r="D1018" t="s">
        <v>637</v>
      </c>
      <c r="E1018" t="s">
        <v>638</v>
      </c>
      <c r="F1018" t="s">
        <v>641</v>
      </c>
      <c r="G1018" t="s">
        <v>11042</v>
      </c>
      <c r="H1018" t="s">
        <v>1029</v>
      </c>
      <c r="I1018" t="s">
        <v>1030</v>
      </c>
      <c r="J1018">
        <v>2</v>
      </c>
      <c r="L1018" t="s">
        <v>1031</v>
      </c>
      <c r="M1018" t="s">
        <v>1032</v>
      </c>
      <c r="N1018" t="s">
        <v>1033</v>
      </c>
      <c r="O1018" t="s">
        <v>3861</v>
      </c>
      <c r="P1018" t="s">
        <v>1404</v>
      </c>
      <c r="Q1018" t="s">
        <v>148</v>
      </c>
      <c r="R1018" t="s">
        <v>8659</v>
      </c>
      <c r="S1018" t="s">
        <v>149</v>
      </c>
      <c r="T1018" t="b">
        <v>0</v>
      </c>
      <c r="U1018" t="b">
        <v>0</v>
      </c>
      <c r="V1018">
        <v>3</v>
      </c>
      <c r="W1018">
        <v>55</v>
      </c>
      <c r="X1018">
        <v>8</v>
      </c>
      <c r="AB1018">
        <v>3</v>
      </c>
      <c r="AC1018">
        <v>1</v>
      </c>
      <c r="AD1018">
        <v>2</v>
      </c>
      <c r="AE1018" t="s">
        <v>610</v>
      </c>
      <c r="AG1018" t="s">
        <v>3862</v>
      </c>
      <c r="AH1018" t="s">
        <v>3863</v>
      </c>
    </row>
    <row r="1019" spans="1:34" x14ac:dyDescent="0.25">
      <c r="A1019">
        <v>5</v>
      </c>
      <c r="B1019" t="s">
        <v>636</v>
      </c>
      <c r="C1019" t="s">
        <v>639</v>
      </c>
      <c r="D1019" t="s">
        <v>637</v>
      </c>
      <c r="E1019" t="s">
        <v>638</v>
      </c>
      <c r="F1019" t="s">
        <v>641</v>
      </c>
      <c r="G1019" t="s">
        <v>11042</v>
      </c>
      <c r="H1019" t="s">
        <v>1029</v>
      </c>
      <c r="I1019" t="s">
        <v>1030</v>
      </c>
      <c r="J1019">
        <v>2</v>
      </c>
      <c r="L1019" t="s">
        <v>1031</v>
      </c>
      <c r="M1019" t="s">
        <v>1032</v>
      </c>
      <c r="N1019" t="s">
        <v>1033</v>
      </c>
      <c r="O1019" t="s">
        <v>3864</v>
      </c>
      <c r="P1019" t="s">
        <v>1404</v>
      </c>
      <c r="Q1019" t="s">
        <v>148</v>
      </c>
      <c r="R1019" t="s">
        <v>8659</v>
      </c>
      <c r="S1019" t="s">
        <v>149</v>
      </c>
      <c r="T1019" t="b">
        <v>0</v>
      </c>
      <c r="U1019" t="b">
        <v>0</v>
      </c>
      <c r="V1019">
        <v>4</v>
      </c>
      <c r="W1019">
        <v>55</v>
      </c>
      <c r="X1019">
        <v>7</v>
      </c>
      <c r="AB1019">
        <v>3</v>
      </c>
      <c r="AC1019">
        <v>1</v>
      </c>
      <c r="AD1019">
        <v>1</v>
      </c>
      <c r="AE1019" t="s">
        <v>610</v>
      </c>
      <c r="AG1019" t="s">
        <v>3865</v>
      </c>
      <c r="AH1019" t="s">
        <v>3866</v>
      </c>
    </row>
    <row r="1020" spans="1:34" x14ac:dyDescent="0.25">
      <c r="A1020">
        <v>5</v>
      </c>
      <c r="B1020" t="s">
        <v>636</v>
      </c>
      <c r="C1020" t="s">
        <v>639</v>
      </c>
      <c r="D1020" t="s">
        <v>637</v>
      </c>
      <c r="E1020" t="s">
        <v>638</v>
      </c>
      <c r="F1020" t="s">
        <v>641</v>
      </c>
      <c r="G1020" t="s">
        <v>11042</v>
      </c>
      <c r="H1020" t="s">
        <v>1029</v>
      </c>
      <c r="I1020" t="s">
        <v>1030</v>
      </c>
      <c r="J1020">
        <v>2</v>
      </c>
      <c r="L1020" t="s">
        <v>1031</v>
      </c>
      <c r="M1020" t="s">
        <v>1032</v>
      </c>
      <c r="N1020" t="s">
        <v>1033</v>
      </c>
      <c r="O1020" t="s">
        <v>3867</v>
      </c>
      <c r="P1020" t="s">
        <v>2295</v>
      </c>
      <c r="Q1020" t="s">
        <v>148</v>
      </c>
      <c r="R1020" t="s">
        <v>8659</v>
      </c>
      <c r="S1020" t="s">
        <v>8645</v>
      </c>
      <c r="T1020" t="b">
        <v>0</v>
      </c>
      <c r="U1020" t="b">
        <v>0</v>
      </c>
      <c r="V1020">
        <v>1</v>
      </c>
      <c r="W1020">
        <v>40</v>
      </c>
      <c r="X1020">
        <v>10</v>
      </c>
      <c r="AB1020">
        <v>3</v>
      </c>
      <c r="AC1020">
        <v>1</v>
      </c>
      <c r="AD1020">
        <v>2</v>
      </c>
      <c r="AE1020" t="s">
        <v>618</v>
      </c>
      <c r="AG1020" t="s">
        <v>3868</v>
      </c>
      <c r="AH1020" t="s">
        <v>3869</v>
      </c>
    </row>
    <row r="1021" spans="1:34" x14ac:dyDescent="0.25">
      <c r="A1021">
        <v>5</v>
      </c>
      <c r="B1021" t="s">
        <v>636</v>
      </c>
      <c r="C1021" t="s">
        <v>639</v>
      </c>
      <c r="D1021" t="s">
        <v>637</v>
      </c>
      <c r="E1021" t="s">
        <v>638</v>
      </c>
      <c r="F1021" t="s">
        <v>641</v>
      </c>
      <c r="G1021" t="s">
        <v>11042</v>
      </c>
      <c r="H1021" t="s">
        <v>1029</v>
      </c>
      <c r="I1021" t="s">
        <v>1030</v>
      </c>
      <c r="J1021">
        <v>2</v>
      </c>
      <c r="L1021" t="s">
        <v>1031</v>
      </c>
      <c r="M1021" t="s">
        <v>1032</v>
      </c>
      <c r="N1021" t="s">
        <v>1033</v>
      </c>
      <c r="O1021" t="s">
        <v>3870</v>
      </c>
      <c r="P1021" t="s">
        <v>2295</v>
      </c>
      <c r="Q1021" t="s">
        <v>148</v>
      </c>
      <c r="R1021" t="s">
        <v>8659</v>
      </c>
      <c r="S1021" t="s">
        <v>8645</v>
      </c>
      <c r="T1021" t="b">
        <v>0</v>
      </c>
      <c r="U1021" t="b">
        <v>0</v>
      </c>
      <c r="V1021">
        <v>2</v>
      </c>
      <c r="W1021">
        <v>50</v>
      </c>
      <c r="X1021">
        <v>10</v>
      </c>
      <c r="AB1021">
        <v>3</v>
      </c>
      <c r="AC1021">
        <v>1</v>
      </c>
      <c r="AD1021">
        <v>2</v>
      </c>
      <c r="AE1021" t="s">
        <v>618</v>
      </c>
      <c r="AG1021" t="s">
        <v>3868</v>
      </c>
      <c r="AH1021" t="s">
        <v>3871</v>
      </c>
    </row>
    <row r="1022" spans="1:34" x14ac:dyDescent="0.25">
      <c r="A1022">
        <v>5</v>
      </c>
      <c r="B1022" t="s">
        <v>636</v>
      </c>
      <c r="C1022" t="s">
        <v>639</v>
      </c>
      <c r="D1022" t="s">
        <v>637</v>
      </c>
      <c r="E1022" t="s">
        <v>638</v>
      </c>
      <c r="F1022" t="s">
        <v>641</v>
      </c>
      <c r="G1022" t="s">
        <v>11042</v>
      </c>
      <c r="H1022" t="s">
        <v>1029</v>
      </c>
      <c r="I1022" t="s">
        <v>1030</v>
      </c>
      <c r="J1022">
        <v>2</v>
      </c>
      <c r="L1022" t="s">
        <v>1031</v>
      </c>
      <c r="M1022" t="s">
        <v>1032</v>
      </c>
      <c r="N1022" t="s">
        <v>1033</v>
      </c>
      <c r="O1022" t="s">
        <v>3872</v>
      </c>
      <c r="P1022" t="s">
        <v>2295</v>
      </c>
      <c r="Q1022" t="s">
        <v>148</v>
      </c>
      <c r="R1022" t="s">
        <v>8659</v>
      </c>
      <c r="S1022" t="s">
        <v>8645</v>
      </c>
      <c r="T1022" t="b">
        <v>0</v>
      </c>
      <c r="U1022" t="b">
        <v>0</v>
      </c>
      <c r="V1022">
        <v>3</v>
      </c>
      <c r="W1022">
        <v>60</v>
      </c>
      <c r="X1022">
        <v>9</v>
      </c>
      <c r="AB1022">
        <v>3</v>
      </c>
      <c r="AC1022">
        <v>1</v>
      </c>
      <c r="AD1022">
        <v>2</v>
      </c>
      <c r="AE1022" t="s">
        <v>618</v>
      </c>
      <c r="AG1022" t="s">
        <v>3868</v>
      </c>
      <c r="AH1022" t="s">
        <v>3873</v>
      </c>
    </row>
    <row r="1023" spans="1:34" x14ac:dyDescent="0.25">
      <c r="A1023">
        <v>5</v>
      </c>
      <c r="B1023" t="s">
        <v>636</v>
      </c>
      <c r="C1023" t="s">
        <v>639</v>
      </c>
      <c r="D1023" t="s">
        <v>637</v>
      </c>
      <c r="E1023" t="s">
        <v>638</v>
      </c>
      <c r="F1023" t="s">
        <v>641</v>
      </c>
      <c r="G1023" t="s">
        <v>11042</v>
      </c>
      <c r="H1023" t="s">
        <v>1029</v>
      </c>
      <c r="I1023" t="s">
        <v>1030</v>
      </c>
      <c r="J1023">
        <v>2</v>
      </c>
      <c r="L1023" t="s">
        <v>1031</v>
      </c>
      <c r="M1023" t="s">
        <v>1032</v>
      </c>
      <c r="N1023" t="s">
        <v>1033</v>
      </c>
      <c r="O1023" t="s">
        <v>3874</v>
      </c>
      <c r="P1023" t="s">
        <v>192</v>
      </c>
      <c r="Q1023" t="s">
        <v>148</v>
      </c>
      <c r="R1023" t="s">
        <v>8659</v>
      </c>
      <c r="S1023" t="s">
        <v>149</v>
      </c>
      <c r="T1023" t="b">
        <v>1</v>
      </c>
      <c r="U1023" t="b">
        <v>0</v>
      </c>
      <c r="V1023">
        <v>1</v>
      </c>
      <c r="W1023">
        <v>20</v>
      </c>
      <c r="X1023">
        <v>10</v>
      </c>
      <c r="AB1023">
        <v>3</v>
      </c>
      <c r="AC1023">
        <v>1</v>
      </c>
      <c r="AD1023">
        <v>2</v>
      </c>
      <c r="AE1023" t="s">
        <v>3856</v>
      </c>
      <c r="AG1023" t="s">
        <v>3875</v>
      </c>
      <c r="AH1023" t="s">
        <v>3876</v>
      </c>
    </row>
    <row r="1024" spans="1:34" x14ac:dyDescent="0.25">
      <c r="A1024">
        <v>5</v>
      </c>
      <c r="B1024" t="s">
        <v>636</v>
      </c>
      <c r="C1024" t="s">
        <v>639</v>
      </c>
      <c r="D1024" t="s">
        <v>637</v>
      </c>
      <c r="E1024" t="s">
        <v>638</v>
      </c>
      <c r="F1024" t="s">
        <v>641</v>
      </c>
      <c r="G1024" t="s">
        <v>11042</v>
      </c>
      <c r="H1024" t="s">
        <v>1029</v>
      </c>
      <c r="I1024" t="s">
        <v>1030</v>
      </c>
      <c r="J1024">
        <v>2</v>
      </c>
      <c r="L1024" t="s">
        <v>1031</v>
      </c>
      <c r="M1024" t="s">
        <v>1032</v>
      </c>
      <c r="N1024" t="s">
        <v>1033</v>
      </c>
      <c r="O1024" t="s">
        <v>3877</v>
      </c>
      <c r="P1024" t="s">
        <v>192</v>
      </c>
      <c r="Q1024" t="s">
        <v>148</v>
      </c>
      <c r="R1024" t="s">
        <v>8659</v>
      </c>
      <c r="S1024" t="s">
        <v>149</v>
      </c>
      <c r="T1024" t="b">
        <v>1</v>
      </c>
      <c r="U1024" t="b">
        <v>0</v>
      </c>
      <c r="V1024">
        <v>2</v>
      </c>
      <c r="W1024">
        <v>30</v>
      </c>
      <c r="X1024">
        <v>10</v>
      </c>
      <c r="AB1024">
        <v>3</v>
      </c>
      <c r="AC1024">
        <v>1</v>
      </c>
      <c r="AD1024">
        <v>2</v>
      </c>
      <c r="AE1024" t="s">
        <v>3856</v>
      </c>
      <c r="AG1024" t="s">
        <v>3875</v>
      </c>
      <c r="AH1024" t="s">
        <v>3878</v>
      </c>
    </row>
    <row r="1025" spans="1:34" x14ac:dyDescent="0.25">
      <c r="A1025">
        <v>5</v>
      </c>
      <c r="B1025" t="s">
        <v>636</v>
      </c>
      <c r="C1025" t="s">
        <v>639</v>
      </c>
      <c r="D1025" t="s">
        <v>637</v>
      </c>
      <c r="E1025" t="s">
        <v>638</v>
      </c>
      <c r="F1025" t="s">
        <v>641</v>
      </c>
      <c r="G1025" t="s">
        <v>11042</v>
      </c>
      <c r="H1025" t="s">
        <v>1029</v>
      </c>
      <c r="I1025" t="s">
        <v>1030</v>
      </c>
      <c r="J1025">
        <v>2</v>
      </c>
      <c r="L1025" t="s">
        <v>1031</v>
      </c>
      <c r="M1025" t="s">
        <v>1032</v>
      </c>
      <c r="N1025" t="s">
        <v>1033</v>
      </c>
      <c r="O1025" t="s">
        <v>3879</v>
      </c>
      <c r="P1025" t="s">
        <v>192</v>
      </c>
      <c r="Q1025" t="s">
        <v>148</v>
      </c>
      <c r="R1025" t="s">
        <v>8659</v>
      </c>
      <c r="S1025" t="s">
        <v>149</v>
      </c>
      <c r="T1025" t="b">
        <v>1</v>
      </c>
      <c r="U1025" t="b">
        <v>0</v>
      </c>
      <c r="V1025">
        <v>3</v>
      </c>
      <c r="W1025">
        <v>40</v>
      </c>
      <c r="X1025">
        <v>5</v>
      </c>
      <c r="AB1025">
        <v>3</v>
      </c>
      <c r="AC1025">
        <v>1</v>
      </c>
      <c r="AD1025">
        <v>2</v>
      </c>
      <c r="AE1025" t="s">
        <v>3856</v>
      </c>
      <c r="AG1025" t="s">
        <v>3875</v>
      </c>
      <c r="AH1025" t="s">
        <v>3880</v>
      </c>
    </row>
    <row r="1026" spans="1:34" x14ac:dyDescent="0.25">
      <c r="A1026">
        <v>5</v>
      </c>
      <c r="B1026" t="s">
        <v>636</v>
      </c>
      <c r="C1026" t="s">
        <v>639</v>
      </c>
      <c r="D1026" t="s">
        <v>637</v>
      </c>
      <c r="E1026" t="s">
        <v>638</v>
      </c>
      <c r="F1026" t="s">
        <v>641</v>
      </c>
      <c r="G1026" t="s">
        <v>11042</v>
      </c>
      <c r="H1026" t="s">
        <v>1029</v>
      </c>
      <c r="I1026" t="s">
        <v>1030</v>
      </c>
      <c r="J1026">
        <v>2</v>
      </c>
      <c r="L1026" t="s">
        <v>1031</v>
      </c>
      <c r="M1026" t="s">
        <v>1032</v>
      </c>
      <c r="N1026" t="s">
        <v>1033</v>
      </c>
      <c r="O1026" t="s">
        <v>3881</v>
      </c>
      <c r="P1026" t="s">
        <v>214</v>
      </c>
      <c r="Q1026" t="s">
        <v>8650</v>
      </c>
      <c r="R1026" t="s">
        <v>8637</v>
      </c>
      <c r="S1026" t="s">
        <v>8643</v>
      </c>
      <c r="T1026" t="b">
        <v>0</v>
      </c>
      <c r="U1026" t="b">
        <v>0</v>
      </c>
      <c r="V1026">
        <v>1</v>
      </c>
      <c r="W1026">
        <v>45</v>
      </c>
      <c r="X1026">
        <v>10</v>
      </c>
      <c r="AB1026">
        <v>2</v>
      </c>
      <c r="AC1026">
        <v>1</v>
      </c>
      <c r="AD1026">
        <v>2</v>
      </c>
      <c r="AE1026" t="s">
        <v>3856</v>
      </c>
      <c r="AG1026" t="s">
        <v>3882</v>
      </c>
      <c r="AH1026" t="s">
        <v>3883</v>
      </c>
    </row>
    <row r="1027" spans="1:34" x14ac:dyDescent="0.25">
      <c r="A1027">
        <v>5</v>
      </c>
      <c r="B1027" t="s">
        <v>636</v>
      </c>
      <c r="C1027" t="s">
        <v>639</v>
      </c>
      <c r="D1027" t="s">
        <v>637</v>
      </c>
      <c r="E1027" t="s">
        <v>638</v>
      </c>
      <c r="F1027" t="s">
        <v>641</v>
      </c>
      <c r="G1027" t="s">
        <v>11042</v>
      </c>
      <c r="H1027" t="s">
        <v>1029</v>
      </c>
      <c r="I1027" t="s">
        <v>1030</v>
      </c>
      <c r="J1027">
        <v>2</v>
      </c>
      <c r="L1027" t="s">
        <v>1031</v>
      </c>
      <c r="M1027" t="s">
        <v>1032</v>
      </c>
      <c r="N1027" t="s">
        <v>1033</v>
      </c>
      <c r="O1027" t="s">
        <v>3884</v>
      </c>
      <c r="P1027" t="s">
        <v>214</v>
      </c>
      <c r="Q1027" t="s">
        <v>8650</v>
      </c>
      <c r="R1027" t="s">
        <v>8637</v>
      </c>
      <c r="S1027" t="s">
        <v>8643</v>
      </c>
      <c r="T1027" t="b">
        <v>0</v>
      </c>
      <c r="U1027" t="b">
        <v>0</v>
      </c>
      <c r="V1027">
        <v>2</v>
      </c>
      <c r="W1027">
        <v>45</v>
      </c>
      <c r="X1027">
        <v>9</v>
      </c>
      <c r="AB1027">
        <v>2</v>
      </c>
      <c r="AC1027">
        <v>1</v>
      </c>
      <c r="AD1027">
        <v>2</v>
      </c>
      <c r="AE1027" t="s">
        <v>3856</v>
      </c>
      <c r="AG1027" t="s">
        <v>3885</v>
      </c>
      <c r="AH1027" t="s">
        <v>3886</v>
      </c>
    </row>
    <row r="1028" spans="1:34" x14ac:dyDescent="0.25">
      <c r="A1028">
        <v>5</v>
      </c>
      <c r="B1028" t="s">
        <v>636</v>
      </c>
      <c r="C1028" t="s">
        <v>639</v>
      </c>
      <c r="D1028" t="s">
        <v>637</v>
      </c>
      <c r="E1028" t="s">
        <v>638</v>
      </c>
      <c r="F1028" t="s">
        <v>641</v>
      </c>
      <c r="G1028" t="s">
        <v>11042</v>
      </c>
      <c r="H1028" t="s">
        <v>1029</v>
      </c>
      <c r="I1028" t="s">
        <v>1030</v>
      </c>
      <c r="J1028">
        <v>2</v>
      </c>
      <c r="L1028" t="s">
        <v>1031</v>
      </c>
      <c r="M1028" t="s">
        <v>1032</v>
      </c>
      <c r="N1028" t="s">
        <v>1033</v>
      </c>
      <c r="O1028" t="s">
        <v>3887</v>
      </c>
      <c r="P1028" t="s">
        <v>214</v>
      </c>
      <c r="Q1028" t="s">
        <v>8650</v>
      </c>
      <c r="R1028" t="s">
        <v>8637</v>
      </c>
      <c r="S1028" t="s">
        <v>8643</v>
      </c>
      <c r="T1028" t="b">
        <v>0</v>
      </c>
      <c r="U1028" t="b">
        <v>0</v>
      </c>
      <c r="V1028">
        <v>3</v>
      </c>
      <c r="W1028">
        <v>50</v>
      </c>
      <c r="X1028">
        <v>7</v>
      </c>
      <c r="AB1028">
        <v>2</v>
      </c>
      <c r="AC1028">
        <v>1</v>
      </c>
      <c r="AD1028">
        <v>2</v>
      </c>
      <c r="AE1028" t="s">
        <v>610</v>
      </c>
      <c r="AG1028" t="s">
        <v>3888</v>
      </c>
      <c r="AH1028" t="s">
        <v>3889</v>
      </c>
    </row>
    <row r="1029" spans="1:34" x14ac:dyDescent="0.25">
      <c r="A1029">
        <v>5</v>
      </c>
      <c r="B1029" t="s">
        <v>636</v>
      </c>
      <c r="C1029" t="s">
        <v>639</v>
      </c>
      <c r="D1029" t="s">
        <v>637</v>
      </c>
      <c r="E1029" t="s">
        <v>638</v>
      </c>
      <c r="F1029" t="s">
        <v>641</v>
      </c>
      <c r="G1029" t="s">
        <v>11042</v>
      </c>
      <c r="H1029" t="s">
        <v>1029</v>
      </c>
      <c r="I1029" t="s">
        <v>1030</v>
      </c>
      <c r="J1029">
        <v>2</v>
      </c>
      <c r="L1029" t="s">
        <v>1031</v>
      </c>
      <c r="M1029" t="s">
        <v>1032</v>
      </c>
      <c r="N1029" t="s">
        <v>1033</v>
      </c>
      <c r="O1029" t="s">
        <v>3890</v>
      </c>
      <c r="P1029" t="s">
        <v>214</v>
      </c>
      <c r="Q1029" t="s">
        <v>8650</v>
      </c>
      <c r="R1029" t="s">
        <v>8637</v>
      </c>
      <c r="S1029" t="s">
        <v>8643</v>
      </c>
      <c r="T1029" t="b">
        <v>0</v>
      </c>
      <c r="U1029" t="b">
        <v>0</v>
      </c>
      <c r="V1029">
        <v>4</v>
      </c>
      <c r="W1029">
        <v>50</v>
      </c>
      <c r="X1029">
        <v>5</v>
      </c>
      <c r="AB1029">
        <v>2</v>
      </c>
      <c r="AC1029">
        <v>1</v>
      </c>
      <c r="AD1029">
        <v>2</v>
      </c>
      <c r="AE1029" t="s">
        <v>1646</v>
      </c>
      <c r="AG1029" t="s">
        <v>3891</v>
      </c>
      <c r="AH1029" t="s">
        <v>3892</v>
      </c>
    </row>
    <row r="1030" spans="1:34" x14ac:dyDescent="0.25">
      <c r="A1030">
        <v>5</v>
      </c>
      <c r="B1030" t="s">
        <v>636</v>
      </c>
      <c r="C1030" t="s">
        <v>639</v>
      </c>
      <c r="D1030" t="s">
        <v>637</v>
      </c>
      <c r="E1030" t="s">
        <v>638</v>
      </c>
      <c r="F1030" t="s">
        <v>641</v>
      </c>
      <c r="G1030" t="s">
        <v>11042</v>
      </c>
      <c r="H1030" t="s">
        <v>1029</v>
      </c>
      <c r="I1030" t="s">
        <v>1030</v>
      </c>
      <c r="J1030">
        <v>2</v>
      </c>
      <c r="L1030" t="s">
        <v>1031</v>
      </c>
      <c r="M1030" t="s">
        <v>1032</v>
      </c>
      <c r="N1030" t="s">
        <v>1033</v>
      </c>
      <c r="O1030" t="s">
        <v>3893</v>
      </c>
      <c r="P1030" t="s">
        <v>235</v>
      </c>
      <c r="Q1030" t="s">
        <v>8650</v>
      </c>
      <c r="R1030" t="s">
        <v>8637</v>
      </c>
      <c r="S1030" t="s">
        <v>8643</v>
      </c>
      <c r="T1030" t="b">
        <v>1</v>
      </c>
      <c r="U1030" t="b">
        <v>0</v>
      </c>
      <c r="V1030">
        <v>1</v>
      </c>
      <c r="W1030">
        <v>7.5</v>
      </c>
      <c r="X1030">
        <v>12</v>
      </c>
      <c r="AB1030">
        <v>2</v>
      </c>
      <c r="AC1030">
        <v>1</v>
      </c>
      <c r="AD1030">
        <v>2</v>
      </c>
      <c r="AE1030" t="s">
        <v>618</v>
      </c>
      <c r="AG1030" t="s">
        <v>3894</v>
      </c>
      <c r="AH1030" t="s">
        <v>3895</v>
      </c>
    </row>
    <row r="1031" spans="1:34" x14ac:dyDescent="0.25">
      <c r="A1031">
        <v>5</v>
      </c>
      <c r="B1031" t="s">
        <v>636</v>
      </c>
      <c r="C1031" t="s">
        <v>639</v>
      </c>
      <c r="D1031" t="s">
        <v>637</v>
      </c>
      <c r="E1031" t="s">
        <v>638</v>
      </c>
      <c r="F1031" t="s">
        <v>641</v>
      </c>
      <c r="G1031" t="s">
        <v>11042</v>
      </c>
      <c r="H1031" t="s">
        <v>1029</v>
      </c>
      <c r="I1031" t="s">
        <v>1030</v>
      </c>
      <c r="J1031">
        <v>2</v>
      </c>
      <c r="L1031" t="s">
        <v>1031</v>
      </c>
      <c r="M1031" t="s">
        <v>1032</v>
      </c>
      <c r="N1031" t="s">
        <v>1033</v>
      </c>
      <c r="O1031" t="s">
        <v>3896</v>
      </c>
      <c r="P1031" t="s">
        <v>235</v>
      </c>
      <c r="Q1031" t="s">
        <v>8650</v>
      </c>
      <c r="R1031" t="s">
        <v>8637</v>
      </c>
      <c r="S1031" t="s">
        <v>8643</v>
      </c>
      <c r="T1031" t="b">
        <v>1</v>
      </c>
      <c r="U1031" t="b">
        <v>0</v>
      </c>
      <c r="V1031">
        <v>2</v>
      </c>
      <c r="W1031">
        <v>12.5</v>
      </c>
      <c r="X1031">
        <v>12</v>
      </c>
      <c r="AB1031">
        <v>2</v>
      </c>
      <c r="AC1031">
        <v>1</v>
      </c>
      <c r="AD1031">
        <v>2</v>
      </c>
      <c r="AE1031" t="s">
        <v>618</v>
      </c>
      <c r="AG1031" t="s">
        <v>2154</v>
      </c>
      <c r="AH1031" t="s">
        <v>3897</v>
      </c>
    </row>
    <row r="1032" spans="1:34" x14ac:dyDescent="0.25">
      <c r="A1032">
        <v>5</v>
      </c>
      <c r="B1032" t="s">
        <v>636</v>
      </c>
      <c r="C1032" t="s">
        <v>639</v>
      </c>
      <c r="D1032" t="s">
        <v>637</v>
      </c>
      <c r="E1032" t="s">
        <v>638</v>
      </c>
      <c r="F1032" t="s">
        <v>641</v>
      </c>
      <c r="G1032" t="s">
        <v>11042</v>
      </c>
      <c r="H1032" t="s">
        <v>1029</v>
      </c>
      <c r="I1032" t="s">
        <v>1030</v>
      </c>
      <c r="J1032">
        <v>2</v>
      </c>
      <c r="L1032" t="s">
        <v>1031</v>
      </c>
      <c r="M1032" t="s">
        <v>1032</v>
      </c>
      <c r="N1032" t="s">
        <v>1033</v>
      </c>
      <c r="O1032" t="s">
        <v>3898</v>
      </c>
      <c r="P1032" t="s">
        <v>235</v>
      </c>
      <c r="Q1032" t="s">
        <v>8650</v>
      </c>
      <c r="R1032" t="s">
        <v>8637</v>
      </c>
      <c r="S1032" t="s">
        <v>8643</v>
      </c>
      <c r="T1032" t="b">
        <v>1</v>
      </c>
      <c r="U1032" t="b">
        <v>0</v>
      </c>
      <c r="V1032">
        <v>3</v>
      </c>
      <c r="W1032">
        <v>15</v>
      </c>
      <c r="X1032">
        <v>12</v>
      </c>
      <c r="AB1032">
        <v>3</v>
      </c>
      <c r="AC1032">
        <v>1</v>
      </c>
      <c r="AD1032">
        <v>1</v>
      </c>
      <c r="AE1032" t="s">
        <v>618</v>
      </c>
      <c r="AG1032" t="s">
        <v>3899</v>
      </c>
      <c r="AH1032" t="s">
        <v>3900</v>
      </c>
    </row>
    <row r="1033" spans="1:34" x14ac:dyDescent="0.25">
      <c r="A1033">
        <v>5</v>
      </c>
      <c r="B1033" t="s">
        <v>636</v>
      </c>
      <c r="C1033" t="s">
        <v>639</v>
      </c>
      <c r="D1033" t="s">
        <v>637</v>
      </c>
      <c r="E1033" t="s">
        <v>638</v>
      </c>
      <c r="F1033" t="s">
        <v>641</v>
      </c>
      <c r="G1033" t="s">
        <v>11042</v>
      </c>
      <c r="H1033" t="s">
        <v>1029</v>
      </c>
      <c r="I1033" t="s">
        <v>1030</v>
      </c>
      <c r="J1033">
        <v>2</v>
      </c>
      <c r="L1033" t="s">
        <v>1031</v>
      </c>
      <c r="M1033" t="s">
        <v>1032</v>
      </c>
      <c r="N1033" t="s">
        <v>1033</v>
      </c>
      <c r="O1033" t="s">
        <v>3901</v>
      </c>
      <c r="P1033" t="s">
        <v>235</v>
      </c>
      <c r="Q1033" t="s">
        <v>8650</v>
      </c>
      <c r="R1033" t="s">
        <v>8637</v>
      </c>
      <c r="S1033" t="s">
        <v>8643</v>
      </c>
      <c r="T1033" t="b">
        <v>1</v>
      </c>
      <c r="U1033" t="b">
        <v>0</v>
      </c>
      <c r="V1033">
        <v>4</v>
      </c>
      <c r="W1033">
        <v>15</v>
      </c>
      <c r="X1033">
        <v>12</v>
      </c>
      <c r="AB1033">
        <v>3</v>
      </c>
      <c r="AC1033">
        <v>1</v>
      </c>
      <c r="AD1033">
        <v>1</v>
      </c>
      <c r="AE1033" t="s">
        <v>618</v>
      </c>
      <c r="AG1033" t="s">
        <v>3899</v>
      </c>
      <c r="AH1033" t="s">
        <v>3902</v>
      </c>
    </row>
    <row r="1034" spans="1:34" x14ac:dyDescent="0.25">
      <c r="A1034">
        <v>5</v>
      </c>
      <c r="B1034" t="s">
        <v>636</v>
      </c>
      <c r="C1034" t="s">
        <v>639</v>
      </c>
      <c r="D1034" t="s">
        <v>637</v>
      </c>
      <c r="E1034" t="s">
        <v>638</v>
      </c>
      <c r="F1034" t="s">
        <v>641</v>
      </c>
      <c r="G1034" t="s">
        <v>11042</v>
      </c>
      <c r="H1034" t="s">
        <v>1029</v>
      </c>
      <c r="I1034" t="s">
        <v>1030</v>
      </c>
      <c r="J1034">
        <v>2</v>
      </c>
      <c r="L1034" t="s">
        <v>1031</v>
      </c>
      <c r="M1034" t="s">
        <v>1032</v>
      </c>
      <c r="N1034" t="s">
        <v>1033</v>
      </c>
      <c r="O1034" t="s">
        <v>3903</v>
      </c>
      <c r="P1034" t="s">
        <v>303</v>
      </c>
      <c r="Q1034" t="s">
        <v>148</v>
      </c>
      <c r="R1034" t="s">
        <v>8661</v>
      </c>
      <c r="S1034" t="s">
        <v>8645</v>
      </c>
      <c r="T1034" t="b">
        <v>0</v>
      </c>
      <c r="U1034" t="b">
        <v>0</v>
      </c>
      <c r="V1034">
        <v>1</v>
      </c>
      <c r="W1034">
        <v>10</v>
      </c>
      <c r="X1034">
        <v>12</v>
      </c>
      <c r="AB1034">
        <v>2</v>
      </c>
      <c r="AC1034">
        <v>1</v>
      </c>
      <c r="AD1034">
        <v>2</v>
      </c>
      <c r="AE1034" t="s">
        <v>3856</v>
      </c>
      <c r="AG1034" t="s">
        <v>3882</v>
      </c>
      <c r="AH1034" t="s">
        <v>3904</v>
      </c>
    </row>
    <row r="1035" spans="1:34" x14ac:dyDescent="0.25">
      <c r="A1035">
        <v>5</v>
      </c>
      <c r="B1035" t="s">
        <v>636</v>
      </c>
      <c r="C1035" t="s">
        <v>639</v>
      </c>
      <c r="D1035" t="s">
        <v>637</v>
      </c>
      <c r="E1035" t="s">
        <v>638</v>
      </c>
      <c r="F1035" t="s">
        <v>641</v>
      </c>
      <c r="G1035" t="s">
        <v>11042</v>
      </c>
      <c r="H1035" t="s">
        <v>1029</v>
      </c>
      <c r="I1035" t="s">
        <v>1030</v>
      </c>
      <c r="J1035">
        <v>2</v>
      </c>
      <c r="L1035" t="s">
        <v>1031</v>
      </c>
      <c r="M1035" t="s">
        <v>1032</v>
      </c>
      <c r="N1035" t="s">
        <v>1033</v>
      </c>
      <c r="O1035" t="s">
        <v>3905</v>
      </c>
      <c r="P1035" t="s">
        <v>303</v>
      </c>
      <c r="Q1035" t="s">
        <v>148</v>
      </c>
      <c r="R1035" t="s">
        <v>8661</v>
      </c>
      <c r="S1035" t="s">
        <v>8645</v>
      </c>
      <c r="T1035" t="b">
        <v>0</v>
      </c>
      <c r="U1035" t="b">
        <v>0</v>
      </c>
      <c r="V1035">
        <v>2</v>
      </c>
      <c r="W1035">
        <v>10</v>
      </c>
      <c r="X1035">
        <v>12</v>
      </c>
      <c r="AB1035">
        <v>2</v>
      </c>
      <c r="AC1035">
        <v>1</v>
      </c>
      <c r="AD1035">
        <v>2</v>
      </c>
      <c r="AE1035" t="s">
        <v>3856</v>
      </c>
      <c r="AG1035" t="s">
        <v>3906</v>
      </c>
      <c r="AH1035" t="s">
        <v>3907</v>
      </c>
    </row>
    <row r="1036" spans="1:34" x14ac:dyDescent="0.25">
      <c r="A1036">
        <v>5</v>
      </c>
      <c r="B1036" t="s">
        <v>636</v>
      </c>
      <c r="C1036" t="s">
        <v>639</v>
      </c>
      <c r="D1036" t="s">
        <v>637</v>
      </c>
      <c r="E1036" t="s">
        <v>638</v>
      </c>
      <c r="F1036" t="s">
        <v>641</v>
      </c>
      <c r="G1036" t="s">
        <v>11042</v>
      </c>
      <c r="H1036" t="s">
        <v>1029</v>
      </c>
      <c r="I1036" t="s">
        <v>1030</v>
      </c>
      <c r="J1036">
        <v>2</v>
      </c>
      <c r="L1036" t="s">
        <v>1031</v>
      </c>
      <c r="M1036" t="s">
        <v>1032</v>
      </c>
      <c r="N1036" t="s">
        <v>1033</v>
      </c>
      <c r="O1036" t="s">
        <v>3908</v>
      </c>
      <c r="P1036" t="s">
        <v>303</v>
      </c>
      <c r="Q1036" t="s">
        <v>148</v>
      </c>
      <c r="R1036" t="s">
        <v>8661</v>
      </c>
      <c r="S1036" t="s">
        <v>8645</v>
      </c>
      <c r="T1036" t="b">
        <v>0</v>
      </c>
      <c r="U1036" t="b">
        <v>0</v>
      </c>
      <c r="V1036">
        <v>3</v>
      </c>
      <c r="W1036">
        <v>10</v>
      </c>
      <c r="X1036">
        <v>10</v>
      </c>
      <c r="AB1036">
        <v>2</v>
      </c>
      <c r="AC1036">
        <v>1</v>
      </c>
      <c r="AD1036">
        <v>2</v>
      </c>
      <c r="AE1036" t="s">
        <v>3856</v>
      </c>
      <c r="AG1036" t="s">
        <v>3906</v>
      </c>
      <c r="AH1036" t="s">
        <v>1033</v>
      </c>
    </row>
    <row r="1037" spans="1:34" x14ac:dyDescent="0.25">
      <c r="A1037">
        <v>5</v>
      </c>
      <c r="B1037" t="s">
        <v>636</v>
      </c>
      <c r="C1037" t="s">
        <v>639</v>
      </c>
      <c r="D1037" t="s">
        <v>637</v>
      </c>
      <c r="E1037" t="s">
        <v>638</v>
      </c>
      <c r="F1037" t="s">
        <v>641</v>
      </c>
      <c r="G1037" t="s">
        <v>11042</v>
      </c>
      <c r="H1037" t="s">
        <v>1034</v>
      </c>
      <c r="I1037" t="s">
        <v>1035</v>
      </c>
      <c r="J1037">
        <v>3</v>
      </c>
      <c r="L1037" t="s">
        <v>1036</v>
      </c>
      <c r="M1037" t="s">
        <v>1037</v>
      </c>
      <c r="N1037" t="s">
        <v>1038</v>
      </c>
      <c r="O1037" t="s">
        <v>3909</v>
      </c>
      <c r="P1037" t="s">
        <v>15</v>
      </c>
      <c r="Q1037" t="s">
        <v>2</v>
      </c>
      <c r="R1037" t="s">
        <v>2</v>
      </c>
      <c r="S1037" t="s">
        <v>8646</v>
      </c>
      <c r="T1037" t="b">
        <v>1</v>
      </c>
      <c r="U1037" t="b">
        <v>1</v>
      </c>
      <c r="V1037">
        <v>1</v>
      </c>
      <c r="W1037">
        <v>75</v>
      </c>
      <c r="Y1037">
        <v>60</v>
      </c>
      <c r="AG1037" t="s">
        <v>3790</v>
      </c>
      <c r="AH1037" t="s">
        <v>1037</v>
      </c>
    </row>
    <row r="1038" spans="1:34" x14ac:dyDescent="0.25">
      <c r="A1038">
        <v>5</v>
      </c>
      <c r="B1038" t="s">
        <v>636</v>
      </c>
      <c r="C1038" t="s">
        <v>639</v>
      </c>
      <c r="D1038" t="s">
        <v>637</v>
      </c>
      <c r="E1038" t="s">
        <v>638</v>
      </c>
      <c r="F1038" t="s">
        <v>641</v>
      </c>
      <c r="G1038" t="s">
        <v>11042</v>
      </c>
      <c r="H1038" t="s">
        <v>1034</v>
      </c>
      <c r="I1038" t="s">
        <v>1035</v>
      </c>
      <c r="J1038">
        <v>3</v>
      </c>
      <c r="L1038" t="s">
        <v>1036</v>
      </c>
      <c r="M1038" t="s">
        <v>1037</v>
      </c>
      <c r="N1038" t="s">
        <v>1038</v>
      </c>
      <c r="O1038" t="s">
        <v>3910</v>
      </c>
      <c r="P1038" t="s">
        <v>15</v>
      </c>
      <c r="Q1038" t="s">
        <v>2</v>
      </c>
      <c r="R1038" t="s">
        <v>2</v>
      </c>
      <c r="S1038" t="s">
        <v>8646</v>
      </c>
      <c r="T1038" t="b">
        <v>1</v>
      </c>
      <c r="U1038" t="b">
        <v>1</v>
      </c>
      <c r="V1038">
        <v>2</v>
      </c>
      <c r="W1038">
        <v>75</v>
      </c>
      <c r="Y1038">
        <v>60</v>
      </c>
      <c r="AG1038" t="s">
        <v>3790</v>
      </c>
      <c r="AH1038" t="s">
        <v>3911</v>
      </c>
    </row>
    <row r="1039" spans="1:34" x14ac:dyDescent="0.25">
      <c r="A1039">
        <v>5</v>
      </c>
      <c r="B1039" t="s">
        <v>636</v>
      </c>
      <c r="C1039" t="s">
        <v>639</v>
      </c>
      <c r="D1039" t="s">
        <v>637</v>
      </c>
      <c r="E1039" t="s">
        <v>638</v>
      </c>
      <c r="F1039" t="s">
        <v>641</v>
      </c>
      <c r="G1039" t="s">
        <v>11042</v>
      </c>
      <c r="H1039" t="s">
        <v>1034</v>
      </c>
      <c r="I1039" t="s">
        <v>1035</v>
      </c>
      <c r="J1039">
        <v>3</v>
      </c>
      <c r="L1039" t="s">
        <v>1036</v>
      </c>
      <c r="M1039" t="s">
        <v>1037</v>
      </c>
      <c r="N1039" t="s">
        <v>1038</v>
      </c>
      <c r="O1039" t="s">
        <v>3912</v>
      </c>
      <c r="P1039" t="s">
        <v>15</v>
      </c>
      <c r="Q1039" t="s">
        <v>2</v>
      </c>
      <c r="R1039" t="s">
        <v>2</v>
      </c>
      <c r="S1039" t="s">
        <v>8646</v>
      </c>
      <c r="T1039" t="b">
        <v>1</v>
      </c>
      <c r="U1039" t="b">
        <v>1</v>
      </c>
      <c r="V1039">
        <v>3</v>
      </c>
      <c r="W1039">
        <v>75</v>
      </c>
      <c r="Y1039">
        <v>60</v>
      </c>
      <c r="AG1039" t="s">
        <v>3790</v>
      </c>
      <c r="AH1039" t="s">
        <v>3913</v>
      </c>
    </row>
    <row r="1040" spans="1:34" x14ac:dyDescent="0.25">
      <c r="A1040">
        <v>5</v>
      </c>
      <c r="B1040" t="s">
        <v>636</v>
      </c>
      <c r="C1040" t="s">
        <v>639</v>
      </c>
      <c r="D1040" t="s">
        <v>637</v>
      </c>
      <c r="E1040" t="s">
        <v>638</v>
      </c>
      <c r="F1040" t="s">
        <v>641</v>
      </c>
      <c r="G1040" t="s">
        <v>11042</v>
      </c>
      <c r="H1040" t="s">
        <v>1034</v>
      </c>
      <c r="I1040" t="s">
        <v>1035</v>
      </c>
      <c r="J1040">
        <v>3</v>
      </c>
      <c r="L1040" t="s">
        <v>1036</v>
      </c>
      <c r="M1040" t="s">
        <v>1037</v>
      </c>
      <c r="N1040" t="s">
        <v>1038</v>
      </c>
      <c r="O1040" t="s">
        <v>3914</v>
      </c>
      <c r="P1040" t="s">
        <v>41</v>
      </c>
      <c r="Q1040" t="s">
        <v>25</v>
      </c>
      <c r="R1040" t="s">
        <v>25</v>
      </c>
      <c r="S1040" t="s">
        <v>26</v>
      </c>
      <c r="T1040" t="b">
        <v>0</v>
      </c>
      <c r="U1040" t="b">
        <v>0</v>
      </c>
      <c r="V1040">
        <v>1</v>
      </c>
      <c r="W1040">
        <v>70</v>
      </c>
      <c r="X1040">
        <v>10</v>
      </c>
      <c r="AB1040">
        <v>2</v>
      </c>
      <c r="AC1040">
        <v>1</v>
      </c>
      <c r="AD1040">
        <v>2</v>
      </c>
      <c r="AE1040" t="s">
        <v>618</v>
      </c>
      <c r="AG1040" t="s">
        <v>2154</v>
      </c>
      <c r="AH1040" t="s">
        <v>3915</v>
      </c>
    </row>
    <row r="1041" spans="1:34" x14ac:dyDescent="0.25">
      <c r="A1041">
        <v>5</v>
      </c>
      <c r="B1041" t="s">
        <v>636</v>
      </c>
      <c r="C1041" t="s">
        <v>639</v>
      </c>
      <c r="D1041" t="s">
        <v>637</v>
      </c>
      <c r="E1041" t="s">
        <v>638</v>
      </c>
      <c r="F1041" t="s">
        <v>641</v>
      </c>
      <c r="G1041" t="s">
        <v>11042</v>
      </c>
      <c r="H1041" t="s">
        <v>1034</v>
      </c>
      <c r="I1041" t="s">
        <v>1035</v>
      </c>
      <c r="J1041">
        <v>3</v>
      </c>
      <c r="L1041" t="s">
        <v>1036</v>
      </c>
      <c r="M1041" t="s">
        <v>1037</v>
      </c>
      <c r="N1041" t="s">
        <v>1038</v>
      </c>
      <c r="O1041" t="s">
        <v>3916</v>
      </c>
      <c r="P1041" t="s">
        <v>41</v>
      </c>
      <c r="Q1041" t="s">
        <v>25</v>
      </c>
      <c r="R1041" t="s">
        <v>25</v>
      </c>
      <c r="S1041" t="s">
        <v>26</v>
      </c>
      <c r="T1041" t="b">
        <v>0</v>
      </c>
      <c r="U1041" t="b">
        <v>0</v>
      </c>
      <c r="V1041">
        <v>2</v>
      </c>
      <c r="W1041">
        <v>70</v>
      </c>
      <c r="X1041">
        <v>10</v>
      </c>
      <c r="AB1041">
        <v>2</v>
      </c>
      <c r="AC1041">
        <v>1</v>
      </c>
      <c r="AD1041">
        <v>2</v>
      </c>
      <c r="AE1041" t="s">
        <v>610</v>
      </c>
      <c r="AG1041" t="s">
        <v>1937</v>
      </c>
      <c r="AH1041" t="s">
        <v>3917</v>
      </c>
    </row>
    <row r="1042" spans="1:34" x14ac:dyDescent="0.25">
      <c r="A1042">
        <v>5</v>
      </c>
      <c r="B1042" t="s">
        <v>636</v>
      </c>
      <c r="C1042" t="s">
        <v>639</v>
      </c>
      <c r="D1042" t="s">
        <v>637</v>
      </c>
      <c r="E1042" t="s">
        <v>638</v>
      </c>
      <c r="F1042" t="s">
        <v>641</v>
      </c>
      <c r="G1042" t="s">
        <v>11042</v>
      </c>
      <c r="H1042" t="s">
        <v>1034</v>
      </c>
      <c r="I1042" t="s">
        <v>1035</v>
      </c>
      <c r="J1042">
        <v>3</v>
      </c>
      <c r="L1042" t="s">
        <v>1036</v>
      </c>
      <c r="M1042" t="s">
        <v>1037</v>
      </c>
      <c r="N1042" t="s">
        <v>1038</v>
      </c>
      <c r="O1042" t="s">
        <v>3918</v>
      </c>
      <c r="P1042" t="s">
        <v>41</v>
      </c>
      <c r="Q1042" t="s">
        <v>25</v>
      </c>
      <c r="R1042" t="s">
        <v>25</v>
      </c>
      <c r="S1042" t="s">
        <v>26</v>
      </c>
      <c r="T1042" t="b">
        <v>0</v>
      </c>
      <c r="U1042" t="b">
        <v>0</v>
      </c>
      <c r="V1042">
        <v>3</v>
      </c>
      <c r="W1042">
        <v>70</v>
      </c>
      <c r="X1042">
        <v>8.5</v>
      </c>
      <c r="AB1042">
        <v>2</v>
      </c>
      <c r="AC1042">
        <v>1</v>
      </c>
      <c r="AD1042">
        <v>2</v>
      </c>
      <c r="AE1042" t="s">
        <v>610</v>
      </c>
      <c r="AG1042" t="s">
        <v>3919</v>
      </c>
      <c r="AH1042" t="s">
        <v>3920</v>
      </c>
    </row>
    <row r="1043" spans="1:34" x14ac:dyDescent="0.25">
      <c r="A1043">
        <v>5</v>
      </c>
      <c r="B1043" t="s">
        <v>636</v>
      </c>
      <c r="C1043" t="s">
        <v>639</v>
      </c>
      <c r="D1043" t="s">
        <v>637</v>
      </c>
      <c r="E1043" t="s">
        <v>638</v>
      </c>
      <c r="F1043" t="s">
        <v>641</v>
      </c>
      <c r="G1043" t="s">
        <v>11042</v>
      </c>
      <c r="H1043" t="s">
        <v>1034</v>
      </c>
      <c r="I1043" t="s">
        <v>1035</v>
      </c>
      <c r="J1043">
        <v>3</v>
      </c>
      <c r="L1043" t="s">
        <v>1036</v>
      </c>
      <c r="M1043" t="s">
        <v>1037</v>
      </c>
      <c r="N1043" t="s">
        <v>1038</v>
      </c>
      <c r="O1043" t="s">
        <v>3921</v>
      </c>
      <c r="P1043" t="s">
        <v>41</v>
      </c>
      <c r="Q1043" t="s">
        <v>25</v>
      </c>
      <c r="R1043" t="s">
        <v>25</v>
      </c>
      <c r="S1043" t="s">
        <v>26</v>
      </c>
      <c r="T1043" t="b">
        <v>0</v>
      </c>
      <c r="U1043" t="b">
        <v>0</v>
      </c>
      <c r="V1043">
        <v>4</v>
      </c>
      <c r="W1043">
        <v>70</v>
      </c>
      <c r="X1043">
        <v>7.5</v>
      </c>
      <c r="AB1043">
        <v>2</v>
      </c>
      <c r="AC1043">
        <v>1</v>
      </c>
      <c r="AD1043">
        <v>2</v>
      </c>
      <c r="AE1043" t="s">
        <v>610</v>
      </c>
      <c r="AG1043" t="s">
        <v>3922</v>
      </c>
      <c r="AH1043" t="s">
        <v>3923</v>
      </c>
    </row>
    <row r="1044" spans="1:34" x14ac:dyDescent="0.25">
      <c r="A1044">
        <v>5</v>
      </c>
      <c r="B1044" t="s">
        <v>636</v>
      </c>
      <c r="C1044" t="s">
        <v>639</v>
      </c>
      <c r="D1044" t="s">
        <v>637</v>
      </c>
      <c r="E1044" t="s">
        <v>638</v>
      </c>
      <c r="F1044" t="s">
        <v>641</v>
      </c>
      <c r="G1044" t="s">
        <v>11042</v>
      </c>
      <c r="H1044" t="s">
        <v>1034</v>
      </c>
      <c r="I1044" t="s">
        <v>1035</v>
      </c>
      <c r="J1044">
        <v>3</v>
      </c>
      <c r="L1044" t="s">
        <v>1036</v>
      </c>
      <c r="M1044" t="s">
        <v>1037</v>
      </c>
      <c r="N1044" t="s">
        <v>1038</v>
      </c>
      <c r="O1044" t="s">
        <v>3924</v>
      </c>
      <c r="P1044" t="s">
        <v>45</v>
      </c>
      <c r="Q1044" t="s">
        <v>25</v>
      </c>
      <c r="R1044" t="s">
        <v>25</v>
      </c>
      <c r="S1044" t="s">
        <v>26</v>
      </c>
      <c r="T1044" t="b">
        <v>1</v>
      </c>
      <c r="U1044" t="b">
        <v>0</v>
      </c>
      <c r="V1044">
        <v>1</v>
      </c>
      <c r="W1044">
        <v>140</v>
      </c>
      <c r="X1044">
        <v>12</v>
      </c>
      <c r="AB1044">
        <v>2</v>
      </c>
      <c r="AC1044">
        <v>1</v>
      </c>
      <c r="AD1044">
        <v>2</v>
      </c>
      <c r="AE1044" t="s">
        <v>610</v>
      </c>
      <c r="AG1044" t="s">
        <v>3925</v>
      </c>
      <c r="AH1044" t="s">
        <v>3926</v>
      </c>
    </row>
    <row r="1045" spans="1:34" x14ac:dyDescent="0.25">
      <c r="A1045">
        <v>5</v>
      </c>
      <c r="B1045" t="s">
        <v>636</v>
      </c>
      <c r="C1045" t="s">
        <v>639</v>
      </c>
      <c r="D1045" t="s">
        <v>637</v>
      </c>
      <c r="E1045" t="s">
        <v>638</v>
      </c>
      <c r="F1045" t="s">
        <v>641</v>
      </c>
      <c r="G1045" t="s">
        <v>11042</v>
      </c>
      <c r="H1045" t="s">
        <v>1034</v>
      </c>
      <c r="I1045" t="s">
        <v>1035</v>
      </c>
      <c r="J1045">
        <v>3</v>
      </c>
      <c r="L1045" t="s">
        <v>1036</v>
      </c>
      <c r="M1045" t="s">
        <v>1037</v>
      </c>
      <c r="N1045" t="s">
        <v>1038</v>
      </c>
      <c r="O1045" t="s">
        <v>3927</v>
      </c>
      <c r="P1045" t="s">
        <v>45</v>
      </c>
      <c r="Q1045" t="s">
        <v>25</v>
      </c>
      <c r="R1045" t="s">
        <v>25</v>
      </c>
      <c r="S1045" t="s">
        <v>26</v>
      </c>
      <c r="T1045" t="b">
        <v>1</v>
      </c>
      <c r="U1045" t="b">
        <v>0</v>
      </c>
      <c r="V1045">
        <v>2</v>
      </c>
      <c r="W1045">
        <v>140</v>
      </c>
      <c r="X1045">
        <v>12</v>
      </c>
      <c r="AB1045">
        <v>2</v>
      </c>
      <c r="AC1045">
        <v>1</v>
      </c>
      <c r="AD1045">
        <v>2</v>
      </c>
      <c r="AE1045" t="s">
        <v>610</v>
      </c>
      <c r="AG1045" t="s">
        <v>3925</v>
      </c>
      <c r="AH1045" t="s">
        <v>3928</v>
      </c>
    </row>
    <row r="1046" spans="1:34" x14ac:dyDescent="0.25">
      <c r="A1046">
        <v>5</v>
      </c>
      <c r="B1046" t="s">
        <v>636</v>
      </c>
      <c r="C1046" t="s">
        <v>639</v>
      </c>
      <c r="D1046" t="s">
        <v>637</v>
      </c>
      <c r="E1046" t="s">
        <v>638</v>
      </c>
      <c r="F1046" t="s">
        <v>641</v>
      </c>
      <c r="G1046" t="s">
        <v>11042</v>
      </c>
      <c r="H1046" t="s">
        <v>1034</v>
      </c>
      <c r="I1046" t="s">
        <v>1035</v>
      </c>
      <c r="J1046">
        <v>3</v>
      </c>
      <c r="L1046" t="s">
        <v>1036</v>
      </c>
      <c r="M1046" t="s">
        <v>1037</v>
      </c>
      <c r="N1046" t="s">
        <v>1038</v>
      </c>
      <c r="O1046" t="s">
        <v>3929</v>
      </c>
      <c r="P1046" t="s">
        <v>45</v>
      </c>
      <c r="Q1046" t="s">
        <v>25</v>
      </c>
      <c r="R1046" t="s">
        <v>25</v>
      </c>
      <c r="S1046" t="s">
        <v>26</v>
      </c>
      <c r="T1046" t="b">
        <v>1</v>
      </c>
      <c r="U1046" t="b">
        <v>0</v>
      </c>
      <c r="V1046">
        <v>3</v>
      </c>
      <c r="W1046">
        <v>150</v>
      </c>
      <c r="X1046">
        <v>9</v>
      </c>
      <c r="AB1046">
        <v>2</v>
      </c>
      <c r="AC1046">
        <v>1</v>
      </c>
      <c r="AD1046">
        <v>2</v>
      </c>
      <c r="AE1046" t="s">
        <v>3930</v>
      </c>
      <c r="AG1046" t="s">
        <v>3931</v>
      </c>
      <c r="AH1046" t="s">
        <v>3932</v>
      </c>
    </row>
    <row r="1047" spans="1:34" x14ac:dyDescent="0.25">
      <c r="A1047">
        <v>5</v>
      </c>
      <c r="B1047" t="s">
        <v>636</v>
      </c>
      <c r="C1047" t="s">
        <v>639</v>
      </c>
      <c r="D1047" t="s">
        <v>637</v>
      </c>
      <c r="E1047" t="s">
        <v>638</v>
      </c>
      <c r="F1047" t="s">
        <v>641</v>
      </c>
      <c r="G1047" t="s">
        <v>11042</v>
      </c>
      <c r="H1047" t="s">
        <v>1034</v>
      </c>
      <c r="I1047" t="s">
        <v>1035</v>
      </c>
      <c r="J1047">
        <v>3</v>
      </c>
      <c r="L1047" t="s">
        <v>1036</v>
      </c>
      <c r="M1047" t="s">
        <v>1037</v>
      </c>
      <c r="N1047" t="s">
        <v>1038</v>
      </c>
      <c r="O1047" t="s">
        <v>3933</v>
      </c>
      <c r="P1047" t="s">
        <v>73</v>
      </c>
      <c r="Q1047" t="s">
        <v>25</v>
      </c>
      <c r="R1047" t="s">
        <v>25</v>
      </c>
      <c r="S1047" t="s">
        <v>8646</v>
      </c>
      <c r="T1047" t="b">
        <v>0</v>
      </c>
      <c r="U1047" t="b">
        <v>0</v>
      </c>
      <c r="V1047">
        <v>1</v>
      </c>
      <c r="W1047">
        <v>30</v>
      </c>
      <c r="X1047">
        <v>15</v>
      </c>
      <c r="AB1047">
        <v>1</v>
      </c>
      <c r="AC1047">
        <v>2</v>
      </c>
      <c r="AD1047">
        <v>1</v>
      </c>
      <c r="AE1047" t="s">
        <v>2289</v>
      </c>
      <c r="AG1047" t="s">
        <v>3934</v>
      </c>
      <c r="AH1047" t="s">
        <v>3935</v>
      </c>
    </row>
    <row r="1048" spans="1:34" x14ac:dyDescent="0.25">
      <c r="A1048">
        <v>5</v>
      </c>
      <c r="B1048" t="s">
        <v>636</v>
      </c>
      <c r="C1048" t="s">
        <v>639</v>
      </c>
      <c r="D1048" t="s">
        <v>637</v>
      </c>
      <c r="E1048" t="s">
        <v>638</v>
      </c>
      <c r="F1048" t="s">
        <v>641</v>
      </c>
      <c r="G1048" t="s">
        <v>11042</v>
      </c>
      <c r="H1048" t="s">
        <v>1034</v>
      </c>
      <c r="I1048" t="s">
        <v>1035</v>
      </c>
      <c r="J1048">
        <v>3</v>
      </c>
      <c r="L1048" t="s">
        <v>1036</v>
      </c>
      <c r="M1048" t="s">
        <v>1037</v>
      </c>
      <c r="N1048" t="s">
        <v>1038</v>
      </c>
      <c r="O1048" t="s">
        <v>3936</v>
      </c>
      <c r="P1048" t="s">
        <v>73</v>
      </c>
      <c r="Q1048" t="s">
        <v>25</v>
      </c>
      <c r="R1048" t="s">
        <v>25</v>
      </c>
      <c r="S1048" t="s">
        <v>8646</v>
      </c>
      <c r="T1048" t="b">
        <v>0</v>
      </c>
      <c r="U1048" t="b">
        <v>0</v>
      </c>
      <c r="V1048">
        <v>2</v>
      </c>
      <c r="W1048">
        <v>35</v>
      </c>
      <c r="X1048">
        <v>17</v>
      </c>
      <c r="AB1048">
        <v>1</v>
      </c>
      <c r="AC1048">
        <v>2</v>
      </c>
      <c r="AD1048">
        <v>1</v>
      </c>
      <c r="AE1048" t="s">
        <v>618</v>
      </c>
      <c r="AG1048" t="s">
        <v>3937</v>
      </c>
      <c r="AH1048" t="s">
        <v>3938</v>
      </c>
    </row>
    <row r="1049" spans="1:34" x14ac:dyDescent="0.25">
      <c r="A1049">
        <v>5</v>
      </c>
      <c r="B1049" t="s">
        <v>636</v>
      </c>
      <c r="C1049" t="s">
        <v>639</v>
      </c>
      <c r="D1049" t="s">
        <v>637</v>
      </c>
      <c r="E1049" t="s">
        <v>638</v>
      </c>
      <c r="F1049" t="s">
        <v>641</v>
      </c>
      <c r="G1049" t="s">
        <v>11042</v>
      </c>
      <c r="H1049" t="s">
        <v>1034</v>
      </c>
      <c r="I1049" t="s">
        <v>1035</v>
      </c>
      <c r="J1049">
        <v>3</v>
      </c>
      <c r="L1049" t="s">
        <v>1036</v>
      </c>
      <c r="M1049" t="s">
        <v>1037</v>
      </c>
      <c r="N1049" t="s">
        <v>1038</v>
      </c>
      <c r="O1049" t="s">
        <v>3939</v>
      </c>
      <c r="P1049" t="s">
        <v>73</v>
      </c>
      <c r="Q1049" t="s">
        <v>25</v>
      </c>
      <c r="R1049" t="s">
        <v>25</v>
      </c>
      <c r="S1049" t="s">
        <v>8646</v>
      </c>
      <c r="T1049" t="b">
        <v>0</v>
      </c>
      <c r="U1049" t="b">
        <v>0</v>
      </c>
      <c r="V1049">
        <v>3</v>
      </c>
      <c r="W1049">
        <v>35</v>
      </c>
      <c r="X1049">
        <v>20</v>
      </c>
      <c r="AB1049">
        <v>1</v>
      </c>
      <c r="AC1049">
        <v>2</v>
      </c>
      <c r="AD1049">
        <v>1</v>
      </c>
      <c r="AE1049" t="s">
        <v>3856</v>
      </c>
      <c r="AG1049" t="s">
        <v>3940</v>
      </c>
      <c r="AH1049" t="s">
        <v>3941</v>
      </c>
    </row>
    <row r="1050" spans="1:34" x14ac:dyDescent="0.25">
      <c r="A1050">
        <v>5</v>
      </c>
      <c r="B1050" t="s">
        <v>636</v>
      </c>
      <c r="C1050" t="s">
        <v>639</v>
      </c>
      <c r="D1050" t="s">
        <v>637</v>
      </c>
      <c r="E1050" t="s">
        <v>638</v>
      </c>
      <c r="F1050" t="s">
        <v>641</v>
      </c>
      <c r="G1050" t="s">
        <v>11042</v>
      </c>
      <c r="H1050" t="s">
        <v>1034</v>
      </c>
      <c r="I1050" t="s">
        <v>1035</v>
      </c>
      <c r="J1050">
        <v>3</v>
      </c>
      <c r="L1050" t="s">
        <v>1036</v>
      </c>
      <c r="M1050" t="s">
        <v>1037</v>
      </c>
      <c r="N1050" t="s">
        <v>1038</v>
      </c>
      <c r="O1050" t="s">
        <v>3942</v>
      </c>
      <c r="P1050" t="s">
        <v>8734</v>
      </c>
      <c r="Q1050" t="s">
        <v>8644</v>
      </c>
      <c r="R1050" t="s">
        <v>8488</v>
      </c>
      <c r="S1050" t="s">
        <v>8643</v>
      </c>
      <c r="T1050" t="b">
        <v>0</v>
      </c>
      <c r="U1050" t="b">
        <v>0</v>
      </c>
      <c r="V1050">
        <v>1</v>
      </c>
      <c r="W1050">
        <v>30</v>
      </c>
      <c r="X1050">
        <v>10</v>
      </c>
      <c r="AB1050">
        <v>2</v>
      </c>
      <c r="AC1050">
        <v>1</v>
      </c>
      <c r="AD1050">
        <v>2</v>
      </c>
      <c r="AE1050" t="s">
        <v>610</v>
      </c>
      <c r="AG1050" t="s">
        <v>3943</v>
      </c>
      <c r="AH1050" t="s">
        <v>3944</v>
      </c>
    </row>
    <row r="1051" spans="1:34" x14ac:dyDescent="0.25">
      <c r="A1051">
        <v>5</v>
      </c>
      <c r="B1051" t="s">
        <v>636</v>
      </c>
      <c r="C1051" t="s">
        <v>639</v>
      </c>
      <c r="D1051" t="s">
        <v>637</v>
      </c>
      <c r="E1051" t="s">
        <v>638</v>
      </c>
      <c r="F1051" t="s">
        <v>641</v>
      </c>
      <c r="G1051" t="s">
        <v>11042</v>
      </c>
      <c r="H1051" t="s">
        <v>1034</v>
      </c>
      <c r="I1051" t="s">
        <v>1035</v>
      </c>
      <c r="J1051">
        <v>3</v>
      </c>
      <c r="L1051" t="s">
        <v>1036</v>
      </c>
      <c r="M1051" t="s">
        <v>1037</v>
      </c>
      <c r="N1051" t="s">
        <v>1038</v>
      </c>
      <c r="O1051" t="s">
        <v>3945</v>
      </c>
      <c r="P1051" t="s">
        <v>8734</v>
      </c>
      <c r="Q1051" t="s">
        <v>8644</v>
      </c>
      <c r="R1051" t="s">
        <v>8488</v>
      </c>
      <c r="S1051" t="s">
        <v>8643</v>
      </c>
      <c r="T1051" t="b">
        <v>0</v>
      </c>
      <c r="U1051" t="b">
        <v>0</v>
      </c>
      <c r="V1051">
        <v>2</v>
      </c>
      <c r="W1051">
        <v>30</v>
      </c>
      <c r="X1051">
        <v>8</v>
      </c>
      <c r="AB1051">
        <v>2</v>
      </c>
      <c r="AC1051">
        <v>1</v>
      </c>
      <c r="AD1051">
        <v>2</v>
      </c>
      <c r="AE1051" t="s">
        <v>1646</v>
      </c>
      <c r="AG1051" t="s">
        <v>2577</v>
      </c>
      <c r="AH1051" t="s">
        <v>3946</v>
      </c>
    </row>
    <row r="1052" spans="1:34" x14ac:dyDescent="0.25">
      <c r="A1052">
        <v>5</v>
      </c>
      <c r="B1052" t="s">
        <v>636</v>
      </c>
      <c r="C1052" t="s">
        <v>639</v>
      </c>
      <c r="D1052" t="s">
        <v>637</v>
      </c>
      <c r="E1052" t="s">
        <v>638</v>
      </c>
      <c r="F1052" t="s">
        <v>641</v>
      </c>
      <c r="G1052" t="s">
        <v>11042</v>
      </c>
      <c r="H1052" t="s">
        <v>1034</v>
      </c>
      <c r="I1052" t="s">
        <v>1035</v>
      </c>
      <c r="J1052">
        <v>3</v>
      </c>
      <c r="L1052" t="s">
        <v>1036</v>
      </c>
      <c r="M1052" t="s">
        <v>1037</v>
      </c>
      <c r="N1052" t="s">
        <v>1038</v>
      </c>
      <c r="O1052" t="s">
        <v>3947</v>
      </c>
      <c r="P1052" t="s">
        <v>20</v>
      </c>
      <c r="Q1052" t="s">
        <v>2</v>
      </c>
      <c r="R1052" t="s">
        <v>2</v>
      </c>
      <c r="S1052" t="s">
        <v>8646</v>
      </c>
      <c r="T1052" t="b">
        <v>1</v>
      </c>
      <c r="U1052" t="b">
        <v>1</v>
      </c>
      <c r="V1052">
        <v>1</v>
      </c>
      <c r="W1052">
        <v>60</v>
      </c>
      <c r="Y1052">
        <v>60</v>
      </c>
      <c r="AG1052" t="s">
        <v>3948</v>
      </c>
      <c r="AH1052" t="s">
        <v>3949</v>
      </c>
    </row>
    <row r="1053" spans="1:34" x14ac:dyDescent="0.25">
      <c r="A1053">
        <v>5</v>
      </c>
      <c r="B1053" t="s">
        <v>636</v>
      </c>
      <c r="C1053" t="s">
        <v>639</v>
      </c>
      <c r="D1053" t="s">
        <v>637</v>
      </c>
      <c r="E1053" t="s">
        <v>638</v>
      </c>
      <c r="F1053" t="s">
        <v>641</v>
      </c>
      <c r="G1053" t="s">
        <v>11042</v>
      </c>
      <c r="H1053" t="s">
        <v>1034</v>
      </c>
      <c r="I1053" t="s">
        <v>1035</v>
      </c>
      <c r="J1053">
        <v>3</v>
      </c>
      <c r="L1053" t="s">
        <v>1036</v>
      </c>
      <c r="M1053" t="s">
        <v>1037</v>
      </c>
      <c r="N1053" t="s">
        <v>1038</v>
      </c>
      <c r="O1053" t="s">
        <v>3950</v>
      </c>
      <c r="P1053" t="s">
        <v>20</v>
      </c>
      <c r="Q1053" t="s">
        <v>2</v>
      </c>
      <c r="R1053" t="s">
        <v>2</v>
      </c>
      <c r="S1053" t="s">
        <v>8646</v>
      </c>
      <c r="T1053" t="b">
        <v>1</v>
      </c>
      <c r="U1053" t="b">
        <v>1</v>
      </c>
      <c r="V1053">
        <v>2</v>
      </c>
      <c r="W1053">
        <v>60</v>
      </c>
      <c r="Y1053">
        <v>60</v>
      </c>
      <c r="AG1053" t="s">
        <v>3948</v>
      </c>
      <c r="AH1053" t="s">
        <v>3951</v>
      </c>
    </row>
    <row r="1054" spans="1:34" x14ac:dyDescent="0.25">
      <c r="A1054">
        <v>5</v>
      </c>
      <c r="B1054" t="s">
        <v>636</v>
      </c>
      <c r="C1054" t="s">
        <v>639</v>
      </c>
      <c r="D1054" t="s">
        <v>637</v>
      </c>
      <c r="E1054" t="s">
        <v>638</v>
      </c>
      <c r="F1054" t="s">
        <v>641</v>
      </c>
      <c r="G1054" t="s">
        <v>11042</v>
      </c>
      <c r="H1054" t="s">
        <v>1034</v>
      </c>
      <c r="I1054" t="s">
        <v>1035</v>
      </c>
      <c r="J1054">
        <v>3</v>
      </c>
      <c r="L1054" t="s">
        <v>1036</v>
      </c>
      <c r="M1054" t="s">
        <v>1037</v>
      </c>
      <c r="N1054" t="s">
        <v>1038</v>
      </c>
      <c r="O1054" t="s">
        <v>3952</v>
      </c>
      <c r="P1054" t="s">
        <v>20</v>
      </c>
      <c r="Q1054" t="s">
        <v>2</v>
      </c>
      <c r="R1054" t="s">
        <v>2</v>
      </c>
      <c r="S1054" t="s">
        <v>8646</v>
      </c>
      <c r="T1054" t="b">
        <v>1</v>
      </c>
      <c r="U1054" t="b">
        <v>1</v>
      </c>
      <c r="V1054">
        <v>3</v>
      </c>
      <c r="W1054">
        <v>60</v>
      </c>
      <c r="Y1054">
        <v>60</v>
      </c>
      <c r="AG1054" t="s">
        <v>3948</v>
      </c>
      <c r="AH1054" t="s">
        <v>3953</v>
      </c>
    </row>
    <row r="1055" spans="1:34" x14ac:dyDescent="0.25">
      <c r="A1055">
        <v>5</v>
      </c>
      <c r="B1055" t="s">
        <v>636</v>
      </c>
      <c r="C1055" t="s">
        <v>639</v>
      </c>
      <c r="D1055" t="s">
        <v>637</v>
      </c>
      <c r="E1055" t="s">
        <v>638</v>
      </c>
      <c r="F1055" t="s">
        <v>641</v>
      </c>
      <c r="G1055" t="s">
        <v>11042</v>
      </c>
      <c r="H1055" t="s">
        <v>1034</v>
      </c>
      <c r="I1055" t="s">
        <v>1035</v>
      </c>
      <c r="J1055">
        <v>3</v>
      </c>
      <c r="L1055" t="s">
        <v>1036</v>
      </c>
      <c r="M1055" t="s">
        <v>1037</v>
      </c>
      <c r="N1055" t="s">
        <v>1038</v>
      </c>
      <c r="O1055" t="s">
        <v>3954</v>
      </c>
      <c r="P1055" t="s">
        <v>356</v>
      </c>
      <c r="Q1055" t="s">
        <v>25</v>
      </c>
      <c r="R1055" t="s">
        <v>25</v>
      </c>
      <c r="S1055" t="s">
        <v>357</v>
      </c>
      <c r="T1055" t="b">
        <v>0</v>
      </c>
      <c r="U1055" t="b">
        <v>1</v>
      </c>
      <c r="V1055">
        <v>1</v>
      </c>
      <c r="Y1055">
        <v>480</v>
      </c>
      <c r="Z1055">
        <v>1.24</v>
      </c>
      <c r="AA1055" t="s">
        <v>2238</v>
      </c>
      <c r="AG1055" t="s">
        <v>3955</v>
      </c>
      <c r="AH1055" t="s">
        <v>1038</v>
      </c>
    </row>
    <row r="1056" spans="1:34" x14ac:dyDescent="0.25">
      <c r="A1056">
        <v>5</v>
      </c>
      <c r="B1056" t="s">
        <v>636</v>
      </c>
      <c r="C1056" t="s">
        <v>639</v>
      </c>
      <c r="D1056" t="s">
        <v>637</v>
      </c>
      <c r="E1056" t="s">
        <v>638</v>
      </c>
      <c r="F1056" t="s">
        <v>641</v>
      </c>
      <c r="G1056" t="s">
        <v>11042</v>
      </c>
      <c r="H1056" t="s">
        <v>1039</v>
      </c>
      <c r="I1056" t="s">
        <v>1040</v>
      </c>
      <c r="J1056">
        <v>4</v>
      </c>
      <c r="L1056" t="s">
        <v>1041</v>
      </c>
      <c r="M1056" t="s">
        <v>1042</v>
      </c>
      <c r="N1056" t="s">
        <v>1043</v>
      </c>
      <c r="O1056" t="s">
        <v>3956</v>
      </c>
      <c r="P1056" t="s">
        <v>356</v>
      </c>
      <c r="Q1056" t="s">
        <v>25</v>
      </c>
      <c r="R1056" t="s">
        <v>25</v>
      </c>
      <c r="S1056" t="s">
        <v>357</v>
      </c>
      <c r="T1056" t="b">
        <v>0</v>
      </c>
      <c r="U1056" t="b">
        <v>1</v>
      </c>
      <c r="V1056">
        <v>1</v>
      </c>
      <c r="Y1056">
        <v>300</v>
      </c>
      <c r="Z1056">
        <v>1.27</v>
      </c>
      <c r="AA1056" t="s">
        <v>3957</v>
      </c>
      <c r="AG1056" t="s">
        <v>3241</v>
      </c>
      <c r="AH1056" t="s">
        <v>1042</v>
      </c>
    </row>
    <row r="1057" spans="1:34" x14ac:dyDescent="0.25">
      <c r="A1057">
        <v>5</v>
      </c>
      <c r="B1057" t="s">
        <v>636</v>
      </c>
      <c r="C1057" t="s">
        <v>639</v>
      </c>
      <c r="D1057" t="s">
        <v>637</v>
      </c>
      <c r="E1057" t="s">
        <v>638</v>
      </c>
      <c r="F1057" t="s">
        <v>641</v>
      </c>
      <c r="G1057" t="s">
        <v>11042</v>
      </c>
      <c r="H1057" t="s">
        <v>1039</v>
      </c>
      <c r="I1057" t="s">
        <v>1040</v>
      </c>
      <c r="J1057">
        <v>4</v>
      </c>
      <c r="L1057" t="s">
        <v>1041</v>
      </c>
      <c r="M1057" t="s">
        <v>1042</v>
      </c>
      <c r="N1057" t="s">
        <v>1043</v>
      </c>
      <c r="O1057" t="s">
        <v>3958</v>
      </c>
      <c r="P1057" t="s">
        <v>112</v>
      </c>
      <c r="Q1057" t="s">
        <v>8644</v>
      </c>
      <c r="R1057" t="s">
        <v>8488</v>
      </c>
      <c r="S1057" t="s">
        <v>8643</v>
      </c>
      <c r="T1057" t="b">
        <v>0</v>
      </c>
      <c r="U1057" t="b">
        <v>0</v>
      </c>
      <c r="V1057">
        <v>1</v>
      </c>
      <c r="W1057">
        <v>40</v>
      </c>
      <c r="X1057">
        <v>15</v>
      </c>
      <c r="AC1057">
        <v>2</v>
      </c>
      <c r="AD1057">
        <v>2</v>
      </c>
      <c r="AE1057" t="s">
        <v>3856</v>
      </c>
      <c r="AG1057" t="s">
        <v>3959</v>
      </c>
      <c r="AH1057" t="s">
        <v>3960</v>
      </c>
    </row>
    <row r="1058" spans="1:34" x14ac:dyDescent="0.25">
      <c r="A1058">
        <v>5</v>
      </c>
      <c r="B1058" t="s">
        <v>636</v>
      </c>
      <c r="C1058" t="s">
        <v>639</v>
      </c>
      <c r="D1058" t="s">
        <v>637</v>
      </c>
      <c r="E1058" t="s">
        <v>638</v>
      </c>
      <c r="F1058" t="s">
        <v>641</v>
      </c>
      <c r="G1058" t="s">
        <v>11042</v>
      </c>
      <c r="H1058" t="s">
        <v>1039</v>
      </c>
      <c r="I1058" t="s">
        <v>1040</v>
      </c>
      <c r="J1058">
        <v>4</v>
      </c>
      <c r="L1058" t="s">
        <v>1041</v>
      </c>
      <c r="M1058" t="s">
        <v>1042</v>
      </c>
      <c r="N1058" t="s">
        <v>1043</v>
      </c>
      <c r="O1058" t="s">
        <v>3961</v>
      </c>
      <c r="P1058" t="s">
        <v>112</v>
      </c>
      <c r="Q1058" t="s">
        <v>8644</v>
      </c>
      <c r="R1058" t="s">
        <v>8488</v>
      </c>
      <c r="S1058" t="s">
        <v>8643</v>
      </c>
      <c r="T1058" t="b">
        <v>0</v>
      </c>
      <c r="U1058" t="b">
        <v>0</v>
      </c>
      <c r="V1058">
        <v>2</v>
      </c>
      <c r="W1058">
        <v>45</v>
      </c>
      <c r="X1058">
        <v>13</v>
      </c>
      <c r="AC1058">
        <v>2</v>
      </c>
      <c r="AD1058">
        <v>1</v>
      </c>
      <c r="AE1058" t="s">
        <v>3856</v>
      </c>
      <c r="AG1058" t="s">
        <v>3962</v>
      </c>
      <c r="AH1058" t="s">
        <v>3963</v>
      </c>
    </row>
    <row r="1059" spans="1:34" x14ac:dyDescent="0.25">
      <c r="A1059">
        <v>5</v>
      </c>
      <c r="B1059" t="s">
        <v>636</v>
      </c>
      <c r="C1059" t="s">
        <v>639</v>
      </c>
      <c r="D1059" t="s">
        <v>637</v>
      </c>
      <c r="E1059" t="s">
        <v>638</v>
      </c>
      <c r="F1059" t="s">
        <v>641</v>
      </c>
      <c r="G1059" t="s">
        <v>11042</v>
      </c>
      <c r="H1059" t="s">
        <v>1039</v>
      </c>
      <c r="I1059" t="s">
        <v>1040</v>
      </c>
      <c r="J1059">
        <v>4</v>
      </c>
      <c r="L1059" t="s">
        <v>1041</v>
      </c>
      <c r="M1059" t="s">
        <v>1042</v>
      </c>
      <c r="N1059" t="s">
        <v>1043</v>
      </c>
      <c r="O1059" t="s">
        <v>3964</v>
      </c>
      <c r="P1059" t="s">
        <v>112</v>
      </c>
      <c r="Q1059" t="s">
        <v>8644</v>
      </c>
      <c r="R1059" t="s">
        <v>8488</v>
      </c>
      <c r="S1059" t="s">
        <v>8643</v>
      </c>
      <c r="T1059" t="b">
        <v>0</v>
      </c>
      <c r="U1059" t="b">
        <v>0</v>
      </c>
      <c r="V1059">
        <v>3</v>
      </c>
      <c r="W1059">
        <v>45</v>
      </c>
      <c r="X1059">
        <v>12</v>
      </c>
      <c r="AC1059">
        <v>2</v>
      </c>
      <c r="AD1059">
        <v>1</v>
      </c>
      <c r="AE1059" t="s">
        <v>3856</v>
      </c>
      <c r="AG1059" t="s">
        <v>3962</v>
      </c>
      <c r="AH1059" t="s">
        <v>3965</v>
      </c>
    </row>
    <row r="1060" spans="1:34" x14ac:dyDescent="0.25">
      <c r="A1060">
        <v>5</v>
      </c>
      <c r="B1060" t="s">
        <v>636</v>
      </c>
      <c r="C1060" t="s">
        <v>639</v>
      </c>
      <c r="D1060" t="s">
        <v>637</v>
      </c>
      <c r="E1060" t="s">
        <v>638</v>
      </c>
      <c r="F1060" t="s">
        <v>641</v>
      </c>
      <c r="G1060" t="s">
        <v>11042</v>
      </c>
      <c r="H1060" t="s">
        <v>1039</v>
      </c>
      <c r="I1060" t="s">
        <v>1040</v>
      </c>
      <c r="J1060">
        <v>4</v>
      </c>
      <c r="L1060" t="s">
        <v>1041</v>
      </c>
      <c r="M1060" t="s">
        <v>1042</v>
      </c>
      <c r="N1060" t="s">
        <v>1043</v>
      </c>
      <c r="O1060" t="s">
        <v>3966</v>
      </c>
      <c r="P1060" t="s">
        <v>214</v>
      </c>
      <c r="Q1060" t="s">
        <v>8650</v>
      </c>
      <c r="R1060" t="s">
        <v>8637</v>
      </c>
      <c r="S1060" t="s">
        <v>8643</v>
      </c>
      <c r="T1060" t="b">
        <v>0</v>
      </c>
      <c r="U1060" t="b">
        <v>0</v>
      </c>
      <c r="V1060">
        <v>1</v>
      </c>
      <c r="W1060">
        <v>42.5</v>
      </c>
      <c r="X1060">
        <v>12</v>
      </c>
      <c r="AB1060">
        <v>2</v>
      </c>
      <c r="AC1060">
        <v>1</v>
      </c>
      <c r="AD1060">
        <v>2</v>
      </c>
      <c r="AE1060" t="s">
        <v>2289</v>
      </c>
      <c r="AG1060" t="s">
        <v>3967</v>
      </c>
      <c r="AH1060" t="s">
        <v>3968</v>
      </c>
    </row>
    <row r="1061" spans="1:34" x14ac:dyDescent="0.25">
      <c r="A1061">
        <v>5</v>
      </c>
      <c r="B1061" t="s">
        <v>636</v>
      </c>
      <c r="C1061" t="s">
        <v>639</v>
      </c>
      <c r="D1061" t="s">
        <v>637</v>
      </c>
      <c r="E1061" t="s">
        <v>638</v>
      </c>
      <c r="F1061" t="s">
        <v>641</v>
      </c>
      <c r="G1061" t="s">
        <v>11042</v>
      </c>
      <c r="H1061" t="s">
        <v>1039</v>
      </c>
      <c r="I1061" t="s">
        <v>1040</v>
      </c>
      <c r="J1061">
        <v>4</v>
      </c>
      <c r="L1061" t="s">
        <v>1041</v>
      </c>
      <c r="M1061" t="s">
        <v>1042</v>
      </c>
      <c r="N1061" t="s">
        <v>1043</v>
      </c>
      <c r="O1061" t="s">
        <v>3969</v>
      </c>
      <c r="P1061" t="s">
        <v>214</v>
      </c>
      <c r="Q1061" t="s">
        <v>8650</v>
      </c>
      <c r="R1061" t="s">
        <v>8637</v>
      </c>
      <c r="S1061" t="s">
        <v>8643</v>
      </c>
      <c r="T1061" t="b">
        <v>0</v>
      </c>
      <c r="U1061" t="b">
        <v>0</v>
      </c>
      <c r="V1061">
        <v>2</v>
      </c>
      <c r="W1061">
        <v>45</v>
      </c>
      <c r="X1061">
        <v>12</v>
      </c>
      <c r="AB1061">
        <v>2</v>
      </c>
      <c r="AC1061">
        <v>1</v>
      </c>
      <c r="AD1061">
        <v>2</v>
      </c>
      <c r="AE1061" t="s">
        <v>3856</v>
      </c>
      <c r="AG1061" t="s">
        <v>3970</v>
      </c>
      <c r="AH1061" t="s">
        <v>3971</v>
      </c>
    </row>
    <row r="1062" spans="1:34" x14ac:dyDescent="0.25">
      <c r="A1062">
        <v>5</v>
      </c>
      <c r="B1062" t="s">
        <v>636</v>
      </c>
      <c r="C1062" t="s">
        <v>639</v>
      </c>
      <c r="D1062" t="s">
        <v>637</v>
      </c>
      <c r="E1062" t="s">
        <v>638</v>
      </c>
      <c r="F1062" t="s">
        <v>641</v>
      </c>
      <c r="G1062" t="s">
        <v>11042</v>
      </c>
      <c r="H1062" t="s">
        <v>1039</v>
      </c>
      <c r="I1062" t="s">
        <v>1040</v>
      </c>
      <c r="J1062">
        <v>4</v>
      </c>
      <c r="L1062" t="s">
        <v>1041</v>
      </c>
      <c r="M1062" t="s">
        <v>1042</v>
      </c>
      <c r="N1062" t="s">
        <v>1043</v>
      </c>
      <c r="O1062" t="s">
        <v>3972</v>
      </c>
      <c r="P1062" t="s">
        <v>214</v>
      </c>
      <c r="Q1062" t="s">
        <v>8650</v>
      </c>
      <c r="R1062" t="s">
        <v>8637</v>
      </c>
      <c r="S1062" t="s">
        <v>8643</v>
      </c>
      <c r="T1062" t="b">
        <v>0</v>
      </c>
      <c r="U1062" t="b">
        <v>0</v>
      </c>
      <c r="V1062">
        <v>3</v>
      </c>
      <c r="W1062">
        <v>45</v>
      </c>
      <c r="X1062">
        <v>9</v>
      </c>
      <c r="AB1062">
        <v>2</v>
      </c>
      <c r="AC1062">
        <v>1</v>
      </c>
      <c r="AD1062">
        <v>2</v>
      </c>
      <c r="AE1062" t="s">
        <v>610</v>
      </c>
      <c r="AG1062" t="s">
        <v>3973</v>
      </c>
      <c r="AH1062" t="s">
        <v>3974</v>
      </c>
    </row>
    <row r="1063" spans="1:34" x14ac:dyDescent="0.25">
      <c r="A1063">
        <v>5</v>
      </c>
      <c r="B1063" t="s">
        <v>636</v>
      </c>
      <c r="C1063" t="s">
        <v>639</v>
      </c>
      <c r="D1063" t="s">
        <v>637</v>
      </c>
      <c r="E1063" t="s">
        <v>638</v>
      </c>
      <c r="F1063" t="s">
        <v>641</v>
      </c>
      <c r="G1063" t="s">
        <v>11042</v>
      </c>
      <c r="H1063" t="s">
        <v>1039</v>
      </c>
      <c r="I1063" t="s">
        <v>1040</v>
      </c>
      <c r="J1063">
        <v>4</v>
      </c>
      <c r="L1063" t="s">
        <v>1041</v>
      </c>
      <c r="M1063" t="s">
        <v>1042</v>
      </c>
      <c r="N1063" t="s">
        <v>1043</v>
      </c>
      <c r="O1063" t="s">
        <v>3975</v>
      </c>
      <c r="P1063" t="s">
        <v>214</v>
      </c>
      <c r="Q1063" t="s">
        <v>8650</v>
      </c>
      <c r="R1063" t="s">
        <v>8637</v>
      </c>
      <c r="S1063" t="s">
        <v>8643</v>
      </c>
      <c r="T1063" t="b">
        <v>0</v>
      </c>
      <c r="U1063" t="b">
        <v>0</v>
      </c>
      <c r="V1063">
        <v>4</v>
      </c>
      <c r="W1063">
        <v>50</v>
      </c>
      <c r="X1063">
        <v>9</v>
      </c>
      <c r="AB1063">
        <v>2</v>
      </c>
      <c r="AC1063">
        <v>1</v>
      </c>
      <c r="AD1063">
        <v>2</v>
      </c>
      <c r="AE1063" t="s">
        <v>3856</v>
      </c>
      <c r="AG1063" t="s">
        <v>3976</v>
      </c>
      <c r="AH1063" t="s">
        <v>3977</v>
      </c>
    </row>
    <row r="1064" spans="1:34" x14ac:dyDescent="0.25">
      <c r="A1064">
        <v>5</v>
      </c>
      <c r="B1064" t="s">
        <v>636</v>
      </c>
      <c r="C1064" t="s">
        <v>639</v>
      </c>
      <c r="D1064" t="s">
        <v>637</v>
      </c>
      <c r="E1064" t="s">
        <v>638</v>
      </c>
      <c r="F1064" t="s">
        <v>641</v>
      </c>
      <c r="G1064" t="s">
        <v>11042</v>
      </c>
      <c r="H1064" t="s">
        <v>1039</v>
      </c>
      <c r="I1064" t="s">
        <v>1040</v>
      </c>
      <c r="J1064">
        <v>4</v>
      </c>
      <c r="L1064" t="s">
        <v>1041</v>
      </c>
      <c r="M1064" t="s">
        <v>1042</v>
      </c>
      <c r="N1064" t="s">
        <v>1043</v>
      </c>
      <c r="O1064" t="s">
        <v>3978</v>
      </c>
      <c r="P1064" t="s">
        <v>222</v>
      </c>
      <c r="Q1064" t="s">
        <v>8650</v>
      </c>
      <c r="R1064" t="s">
        <v>8637</v>
      </c>
      <c r="S1064" t="s">
        <v>8643</v>
      </c>
      <c r="T1064" t="b">
        <v>1</v>
      </c>
      <c r="U1064" t="b">
        <v>0</v>
      </c>
      <c r="V1064">
        <v>1</v>
      </c>
      <c r="W1064">
        <v>15</v>
      </c>
      <c r="X1064">
        <v>10</v>
      </c>
      <c r="AB1064">
        <v>3</v>
      </c>
      <c r="AC1064">
        <v>1</v>
      </c>
      <c r="AD1064">
        <v>3</v>
      </c>
      <c r="AE1064" t="s">
        <v>3930</v>
      </c>
      <c r="AG1064" t="s">
        <v>3979</v>
      </c>
      <c r="AH1064" t="s">
        <v>3980</v>
      </c>
    </row>
    <row r="1065" spans="1:34" x14ac:dyDescent="0.25">
      <c r="A1065">
        <v>5</v>
      </c>
      <c r="B1065" t="s">
        <v>636</v>
      </c>
      <c r="C1065" t="s">
        <v>639</v>
      </c>
      <c r="D1065" t="s">
        <v>637</v>
      </c>
      <c r="E1065" t="s">
        <v>638</v>
      </c>
      <c r="F1065" t="s">
        <v>641</v>
      </c>
      <c r="G1065" t="s">
        <v>11042</v>
      </c>
      <c r="H1065" t="s">
        <v>1039</v>
      </c>
      <c r="I1065" t="s">
        <v>1040</v>
      </c>
      <c r="J1065">
        <v>4</v>
      </c>
      <c r="L1065" t="s">
        <v>1041</v>
      </c>
      <c r="M1065" t="s">
        <v>1042</v>
      </c>
      <c r="N1065" t="s">
        <v>1043</v>
      </c>
      <c r="O1065" t="s">
        <v>3981</v>
      </c>
      <c r="P1065" t="s">
        <v>222</v>
      </c>
      <c r="Q1065" t="s">
        <v>8650</v>
      </c>
      <c r="R1065" t="s">
        <v>8637</v>
      </c>
      <c r="S1065" t="s">
        <v>8643</v>
      </c>
      <c r="T1065" t="b">
        <v>1</v>
      </c>
      <c r="U1065" t="b">
        <v>0</v>
      </c>
      <c r="V1065">
        <v>2</v>
      </c>
      <c r="W1065">
        <v>12.5</v>
      </c>
      <c r="X1065">
        <v>12</v>
      </c>
      <c r="AB1065">
        <v>3</v>
      </c>
      <c r="AC1065">
        <v>1</v>
      </c>
      <c r="AD1065">
        <v>3</v>
      </c>
      <c r="AE1065" t="s">
        <v>3856</v>
      </c>
      <c r="AG1065" t="s">
        <v>3982</v>
      </c>
      <c r="AH1065" t="s">
        <v>3983</v>
      </c>
    </row>
    <row r="1066" spans="1:34" x14ac:dyDescent="0.25">
      <c r="A1066">
        <v>5</v>
      </c>
      <c r="B1066" t="s">
        <v>636</v>
      </c>
      <c r="C1066" t="s">
        <v>639</v>
      </c>
      <c r="D1066" t="s">
        <v>637</v>
      </c>
      <c r="E1066" t="s">
        <v>638</v>
      </c>
      <c r="F1066" t="s">
        <v>641</v>
      </c>
      <c r="G1066" t="s">
        <v>11042</v>
      </c>
      <c r="H1066" t="s">
        <v>1039</v>
      </c>
      <c r="I1066" t="s">
        <v>1040</v>
      </c>
      <c r="J1066">
        <v>4</v>
      </c>
      <c r="L1066" t="s">
        <v>1041</v>
      </c>
      <c r="M1066" t="s">
        <v>1042</v>
      </c>
      <c r="N1066" t="s">
        <v>1043</v>
      </c>
      <c r="O1066" t="s">
        <v>3984</v>
      </c>
      <c r="P1066" t="s">
        <v>222</v>
      </c>
      <c r="Q1066" t="s">
        <v>8650</v>
      </c>
      <c r="R1066" t="s">
        <v>8637</v>
      </c>
      <c r="S1066" t="s">
        <v>8643</v>
      </c>
      <c r="T1066" t="b">
        <v>1</v>
      </c>
      <c r="U1066" t="b">
        <v>0</v>
      </c>
      <c r="V1066">
        <v>3</v>
      </c>
      <c r="W1066">
        <v>12.5</v>
      </c>
      <c r="X1066">
        <v>11</v>
      </c>
      <c r="AB1066">
        <v>3</v>
      </c>
      <c r="AC1066">
        <v>1</v>
      </c>
      <c r="AD1066">
        <v>3</v>
      </c>
      <c r="AE1066" t="s">
        <v>3856</v>
      </c>
      <c r="AG1066" t="s">
        <v>3982</v>
      </c>
      <c r="AH1066" t="s">
        <v>3985</v>
      </c>
    </row>
    <row r="1067" spans="1:34" x14ac:dyDescent="0.25">
      <c r="A1067">
        <v>5</v>
      </c>
      <c r="B1067" t="s">
        <v>636</v>
      </c>
      <c r="C1067" t="s">
        <v>639</v>
      </c>
      <c r="D1067" t="s">
        <v>637</v>
      </c>
      <c r="E1067" t="s">
        <v>638</v>
      </c>
      <c r="F1067" t="s">
        <v>641</v>
      </c>
      <c r="G1067" t="s">
        <v>11042</v>
      </c>
      <c r="H1067" t="s">
        <v>1039</v>
      </c>
      <c r="I1067" t="s">
        <v>1040</v>
      </c>
      <c r="J1067">
        <v>4</v>
      </c>
      <c r="L1067" t="s">
        <v>1041</v>
      </c>
      <c r="M1067" t="s">
        <v>1042</v>
      </c>
      <c r="N1067" t="s">
        <v>1043</v>
      </c>
      <c r="O1067" t="s">
        <v>3986</v>
      </c>
      <c r="P1067" t="s">
        <v>8734</v>
      </c>
      <c r="Q1067" t="s">
        <v>8644</v>
      </c>
      <c r="R1067" t="s">
        <v>8488</v>
      </c>
      <c r="S1067" t="s">
        <v>8643</v>
      </c>
      <c r="T1067" t="b">
        <v>0</v>
      </c>
      <c r="U1067" t="b">
        <v>0</v>
      </c>
      <c r="V1067">
        <v>1</v>
      </c>
      <c r="W1067">
        <v>40</v>
      </c>
      <c r="X1067">
        <v>6</v>
      </c>
      <c r="AB1067">
        <v>2</v>
      </c>
      <c r="AC1067">
        <v>1</v>
      </c>
      <c r="AD1067">
        <v>2</v>
      </c>
      <c r="AE1067" t="s">
        <v>610</v>
      </c>
      <c r="AG1067" t="s">
        <v>3987</v>
      </c>
      <c r="AH1067" t="s">
        <v>3988</v>
      </c>
    </row>
    <row r="1068" spans="1:34" x14ac:dyDescent="0.25">
      <c r="A1068">
        <v>5</v>
      </c>
      <c r="B1068" t="s">
        <v>636</v>
      </c>
      <c r="C1068" t="s">
        <v>639</v>
      </c>
      <c r="D1068" t="s">
        <v>637</v>
      </c>
      <c r="E1068" t="s">
        <v>638</v>
      </c>
      <c r="F1068" t="s">
        <v>641</v>
      </c>
      <c r="G1068" t="s">
        <v>11042</v>
      </c>
      <c r="H1068" t="s">
        <v>1039</v>
      </c>
      <c r="I1068" t="s">
        <v>1040</v>
      </c>
      <c r="J1068">
        <v>4</v>
      </c>
      <c r="L1068" t="s">
        <v>1041</v>
      </c>
      <c r="M1068" t="s">
        <v>1042</v>
      </c>
      <c r="N1068" t="s">
        <v>1043</v>
      </c>
      <c r="O1068" t="s">
        <v>3989</v>
      </c>
      <c r="P1068" t="s">
        <v>8734</v>
      </c>
      <c r="Q1068" t="s">
        <v>8644</v>
      </c>
      <c r="R1068" t="s">
        <v>8488</v>
      </c>
      <c r="S1068" t="s">
        <v>8643</v>
      </c>
      <c r="T1068" t="b">
        <v>0</v>
      </c>
      <c r="U1068" t="b">
        <v>0</v>
      </c>
      <c r="V1068">
        <v>2</v>
      </c>
      <c r="W1068">
        <v>35</v>
      </c>
      <c r="X1068">
        <v>8</v>
      </c>
      <c r="AB1068">
        <v>2</v>
      </c>
      <c r="AC1068">
        <v>1</v>
      </c>
      <c r="AD1068">
        <v>2</v>
      </c>
      <c r="AE1068" t="s">
        <v>3856</v>
      </c>
      <c r="AG1068" t="s">
        <v>3990</v>
      </c>
      <c r="AH1068" t="s">
        <v>3991</v>
      </c>
    </row>
    <row r="1069" spans="1:34" x14ac:dyDescent="0.25">
      <c r="A1069">
        <v>5</v>
      </c>
      <c r="B1069" t="s">
        <v>636</v>
      </c>
      <c r="C1069" t="s">
        <v>639</v>
      </c>
      <c r="D1069" t="s">
        <v>637</v>
      </c>
      <c r="E1069" t="s">
        <v>638</v>
      </c>
      <c r="F1069" t="s">
        <v>641</v>
      </c>
      <c r="G1069" t="s">
        <v>11042</v>
      </c>
      <c r="H1069" t="s">
        <v>1039</v>
      </c>
      <c r="I1069" t="s">
        <v>1040</v>
      </c>
      <c r="J1069">
        <v>4</v>
      </c>
      <c r="L1069" t="s">
        <v>1041</v>
      </c>
      <c r="M1069" t="s">
        <v>1042</v>
      </c>
      <c r="N1069" t="s">
        <v>1043</v>
      </c>
      <c r="O1069" t="s">
        <v>3992</v>
      </c>
      <c r="P1069" t="s">
        <v>8734</v>
      </c>
      <c r="Q1069" t="s">
        <v>8644</v>
      </c>
      <c r="R1069" t="s">
        <v>8488</v>
      </c>
      <c r="S1069" t="s">
        <v>8643</v>
      </c>
      <c r="T1069" t="b">
        <v>0</v>
      </c>
      <c r="U1069" t="b">
        <v>0</v>
      </c>
      <c r="V1069">
        <v>3</v>
      </c>
      <c r="W1069">
        <v>35</v>
      </c>
      <c r="X1069">
        <v>6</v>
      </c>
      <c r="AB1069">
        <v>2</v>
      </c>
      <c r="AC1069">
        <v>1</v>
      </c>
      <c r="AD1069">
        <v>2</v>
      </c>
      <c r="AE1069" t="s">
        <v>610</v>
      </c>
      <c r="AG1069" t="s">
        <v>3993</v>
      </c>
      <c r="AH1069" t="s">
        <v>3994</v>
      </c>
    </row>
    <row r="1070" spans="1:34" x14ac:dyDescent="0.25">
      <c r="A1070">
        <v>5</v>
      </c>
      <c r="B1070" t="s">
        <v>636</v>
      </c>
      <c r="C1070" t="s">
        <v>639</v>
      </c>
      <c r="D1070" t="s">
        <v>637</v>
      </c>
      <c r="E1070" t="s">
        <v>638</v>
      </c>
      <c r="F1070" t="s">
        <v>641</v>
      </c>
      <c r="G1070" t="s">
        <v>11042</v>
      </c>
      <c r="H1070" t="s">
        <v>1039</v>
      </c>
      <c r="I1070" t="s">
        <v>1040</v>
      </c>
      <c r="J1070">
        <v>4</v>
      </c>
      <c r="L1070" t="s">
        <v>1041</v>
      </c>
      <c r="M1070" t="s">
        <v>1042</v>
      </c>
      <c r="N1070" t="s">
        <v>1043</v>
      </c>
      <c r="O1070" t="s">
        <v>3995</v>
      </c>
      <c r="P1070" t="s">
        <v>303</v>
      </c>
      <c r="Q1070" t="s">
        <v>148</v>
      </c>
      <c r="R1070" t="s">
        <v>8661</v>
      </c>
      <c r="S1070" t="s">
        <v>8645</v>
      </c>
      <c r="T1070" t="b">
        <v>0</v>
      </c>
      <c r="U1070" t="b">
        <v>0</v>
      </c>
      <c r="V1070">
        <v>1</v>
      </c>
      <c r="W1070">
        <v>10</v>
      </c>
      <c r="X1070">
        <v>15</v>
      </c>
      <c r="AB1070">
        <v>2</v>
      </c>
      <c r="AC1070">
        <v>2</v>
      </c>
      <c r="AD1070">
        <v>2</v>
      </c>
      <c r="AE1070" t="s">
        <v>3856</v>
      </c>
      <c r="AG1070" t="s">
        <v>3996</v>
      </c>
      <c r="AH1070" t="s">
        <v>3997</v>
      </c>
    </row>
    <row r="1071" spans="1:34" x14ac:dyDescent="0.25">
      <c r="A1071">
        <v>5</v>
      </c>
      <c r="B1071" t="s">
        <v>636</v>
      </c>
      <c r="C1071" t="s">
        <v>639</v>
      </c>
      <c r="D1071" t="s">
        <v>637</v>
      </c>
      <c r="E1071" t="s">
        <v>638</v>
      </c>
      <c r="F1071" t="s">
        <v>641</v>
      </c>
      <c r="G1071" t="s">
        <v>11042</v>
      </c>
      <c r="H1071" t="s">
        <v>1039</v>
      </c>
      <c r="I1071" t="s">
        <v>1040</v>
      </c>
      <c r="J1071">
        <v>4</v>
      </c>
      <c r="L1071" t="s">
        <v>1041</v>
      </c>
      <c r="M1071" t="s">
        <v>1042</v>
      </c>
      <c r="N1071" t="s">
        <v>1043</v>
      </c>
      <c r="O1071" t="s">
        <v>3998</v>
      </c>
      <c r="P1071" t="s">
        <v>303</v>
      </c>
      <c r="Q1071" t="s">
        <v>148</v>
      </c>
      <c r="R1071" t="s">
        <v>8661</v>
      </c>
      <c r="S1071" t="s">
        <v>8645</v>
      </c>
      <c r="T1071" t="b">
        <v>0</v>
      </c>
      <c r="U1071" t="b">
        <v>0</v>
      </c>
      <c r="V1071">
        <v>2</v>
      </c>
      <c r="W1071">
        <v>10</v>
      </c>
      <c r="X1071">
        <v>14</v>
      </c>
      <c r="AB1071">
        <v>2</v>
      </c>
      <c r="AC1071">
        <v>2</v>
      </c>
      <c r="AD1071">
        <v>2</v>
      </c>
      <c r="AE1071" t="s">
        <v>3856</v>
      </c>
      <c r="AG1071" t="s">
        <v>3996</v>
      </c>
      <c r="AH1071" t="s">
        <v>3999</v>
      </c>
    </row>
    <row r="1072" spans="1:34" x14ac:dyDescent="0.25">
      <c r="A1072">
        <v>5</v>
      </c>
      <c r="B1072" t="s">
        <v>636</v>
      </c>
      <c r="C1072" t="s">
        <v>639</v>
      </c>
      <c r="D1072" t="s">
        <v>637</v>
      </c>
      <c r="E1072" t="s">
        <v>638</v>
      </c>
      <c r="F1072" t="s">
        <v>641</v>
      </c>
      <c r="G1072" t="s">
        <v>11042</v>
      </c>
      <c r="H1072" t="s">
        <v>1039</v>
      </c>
      <c r="I1072" t="s">
        <v>1040</v>
      </c>
      <c r="J1072">
        <v>4</v>
      </c>
      <c r="L1072" t="s">
        <v>1041</v>
      </c>
      <c r="M1072" t="s">
        <v>1042</v>
      </c>
      <c r="N1072" t="s">
        <v>1043</v>
      </c>
      <c r="O1072" t="s">
        <v>4000</v>
      </c>
      <c r="P1072" t="s">
        <v>303</v>
      </c>
      <c r="Q1072" t="s">
        <v>148</v>
      </c>
      <c r="R1072" t="s">
        <v>8661</v>
      </c>
      <c r="S1072" t="s">
        <v>8645</v>
      </c>
      <c r="T1072" t="b">
        <v>0</v>
      </c>
      <c r="U1072" t="b">
        <v>0</v>
      </c>
      <c r="V1072">
        <v>3</v>
      </c>
      <c r="W1072">
        <v>10</v>
      </c>
      <c r="X1072">
        <v>15</v>
      </c>
      <c r="AB1072">
        <v>2</v>
      </c>
      <c r="AC1072">
        <v>2</v>
      </c>
      <c r="AD1072">
        <v>2</v>
      </c>
      <c r="AE1072" t="s">
        <v>3856</v>
      </c>
      <c r="AG1072" t="s">
        <v>3996</v>
      </c>
      <c r="AH1072" t="s">
        <v>4001</v>
      </c>
    </row>
    <row r="1073" spans="1:34" x14ac:dyDescent="0.25">
      <c r="A1073">
        <v>5</v>
      </c>
      <c r="B1073" t="s">
        <v>636</v>
      </c>
      <c r="C1073" t="s">
        <v>639</v>
      </c>
      <c r="D1073" t="s">
        <v>637</v>
      </c>
      <c r="E1073" t="s">
        <v>638</v>
      </c>
      <c r="F1073" t="s">
        <v>641</v>
      </c>
      <c r="G1073" t="s">
        <v>11042</v>
      </c>
      <c r="H1073" t="s">
        <v>1039</v>
      </c>
      <c r="I1073" t="s">
        <v>1040</v>
      </c>
      <c r="J1073">
        <v>4</v>
      </c>
      <c r="L1073" t="s">
        <v>1041</v>
      </c>
      <c r="M1073" t="s">
        <v>1042</v>
      </c>
      <c r="N1073" t="s">
        <v>1043</v>
      </c>
      <c r="O1073" t="s">
        <v>4002</v>
      </c>
      <c r="P1073" t="s">
        <v>1534</v>
      </c>
      <c r="Q1073" t="s">
        <v>2</v>
      </c>
      <c r="R1073" t="s">
        <v>2</v>
      </c>
      <c r="S1073" t="s">
        <v>8646</v>
      </c>
      <c r="T1073" t="b">
        <v>0</v>
      </c>
      <c r="U1073" t="b">
        <v>1</v>
      </c>
      <c r="V1073">
        <v>1</v>
      </c>
      <c r="W1073">
        <v>150</v>
      </c>
      <c r="Y1073">
        <v>60</v>
      </c>
      <c r="AH1073" t="s">
        <v>4003</v>
      </c>
    </row>
    <row r="1074" spans="1:34" x14ac:dyDescent="0.25">
      <c r="A1074">
        <v>5</v>
      </c>
      <c r="B1074" t="s">
        <v>636</v>
      </c>
      <c r="C1074" t="s">
        <v>639</v>
      </c>
      <c r="D1074" t="s">
        <v>637</v>
      </c>
      <c r="E1074" t="s">
        <v>638</v>
      </c>
      <c r="F1074" t="s">
        <v>641</v>
      </c>
      <c r="G1074" t="s">
        <v>11042</v>
      </c>
      <c r="H1074" t="s">
        <v>1039</v>
      </c>
      <c r="I1074" t="s">
        <v>1040</v>
      </c>
      <c r="J1074">
        <v>4</v>
      </c>
      <c r="L1074" t="s">
        <v>1041</v>
      </c>
      <c r="M1074" t="s">
        <v>1042</v>
      </c>
      <c r="N1074" t="s">
        <v>1043</v>
      </c>
      <c r="O1074" t="s">
        <v>4004</v>
      </c>
      <c r="P1074" t="s">
        <v>1534</v>
      </c>
      <c r="Q1074" t="s">
        <v>2</v>
      </c>
      <c r="R1074" t="s">
        <v>2</v>
      </c>
      <c r="S1074" t="s">
        <v>8646</v>
      </c>
      <c r="T1074" t="b">
        <v>0</v>
      </c>
      <c r="U1074" t="b">
        <v>1</v>
      </c>
      <c r="V1074">
        <v>2</v>
      </c>
      <c r="W1074">
        <v>150</v>
      </c>
      <c r="Y1074">
        <v>60</v>
      </c>
      <c r="AH1074" t="s">
        <v>4005</v>
      </c>
    </row>
    <row r="1075" spans="1:34" x14ac:dyDescent="0.25">
      <c r="A1075">
        <v>5</v>
      </c>
      <c r="B1075" t="s">
        <v>636</v>
      </c>
      <c r="C1075" t="s">
        <v>639</v>
      </c>
      <c r="D1075" t="s">
        <v>637</v>
      </c>
      <c r="E1075" t="s">
        <v>638</v>
      </c>
      <c r="F1075" t="s">
        <v>641</v>
      </c>
      <c r="G1075" t="s">
        <v>11042</v>
      </c>
      <c r="H1075" t="s">
        <v>1039</v>
      </c>
      <c r="I1075" t="s">
        <v>1040</v>
      </c>
      <c r="J1075">
        <v>4</v>
      </c>
      <c r="L1075" t="s">
        <v>1041</v>
      </c>
      <c r="M1075" t="s">
        <v>1042</v>
      </c>
      <c r="N1075" t="s">
        <v>1043</v>
      </c>
      <c r="O1075" t="s">
        <v>4006</v>
      </c>
      <c r="P1075" t="s">
        <v>1534</v>
      </c>
      <c r="Q1075" t="s">
        <v>2</v>
      </c>
      <c r="R1075" t="s">
        <v>2</v>
      </c>
      <c r="S1075" t="s">
        <v>8646</v>
      </c>
      <c r="T1075" t="b">
        <v>0</v>
      </c>
      <c r="U1075" t="b">
        <v>1</v>
      </c>
      <c r="V1075">
        <v>3</v>
      </c>
      <c r="W1075">
        <v>150</v>
      </c>
      <c r="Y1075">
        <v>60</v>
      </c>
      <c r="AH1075" t="s">
        <v>4007</v>
      </c>
    </row>
    <row r="1076" spans="1:34" x14ac:dyDescent="0.25">
      <c r="A1076">
        <v>5</v>
      </c>
      <c r="B1076" t="s">
        <v>636</v>
      </c>
      <c r="C1076" t="s">
        <v>639</v>
      </c>
      <c r="D1076" t="s">
        <v>637</v>
      </c>
      <c r="E1076" t="s">
        <v>638</v>
      </c>
      <c r="F1076" t="s">
        <v>641</v>
      </c>
      <c r="G1076" t="s">
        <v>11042</v>
      </c>
      <c r="H1076" t="s">
        <v>1039</v>
      </c>
      <c r="I1076" t="s">
        <v>1040</v>
      </c>
      <c r="J1076">
        <v>4</v>
      </c>
      <c r="L1076" t="s">
        <v>1041</v>
      </c>
      <c r="M1076" t="s">
        <v>1042</v>
      </c>
      <c r="N1076" t="s">
        <v>1043</v>
      </c>
      <c r="O1076" t="s">
        <v>4008</v>
      </c>
      <c r="P1076" t="s">
        <v>356</v>
      </c>
      <c r="Q1076" t="s">
        <v>25</v>
      </c>
      <c r="R1076" t="s">
        <v>25</v>
      </c>
      <c r="S1076" t="s">
        <v>357</v>
      </c>
      <c r="T1076" t="b">
        <v>0</v>
      </c>
      <c r="U1076" t="b">
        <v>1</v>
      </c>
      <c r="V1076">
        <v>2</v>
      </c>
      <c r="Y1076">
        <v>710</v>
      </c>
      <c r="Z1076">
        <v>3</v>
      </c>
      <c r="AA1076" t="s">
        <v>3957</v>
      </c>
      <c r="AG1076" t="s">
        <v>4009</v>
      </c>
      <c r="AH1076" t="s">
        <v>1043</v>
      </c>
    </row>
    <row r="1077" spans="1:34" x14ac:dyDescent="0.25">
      <c r="A1077">
        <v>5</v>
      </c>
      <c r="B1077" t="s">
        <v>636</v>
      </c>
      <c r="C1077" t="s">
        <v>639</v>
      </c>
      <c r="D1077" t="s">
        <v>637</v>
      </c>
      <c r="E1077" t="s">
        <v>638</v>
      </c>
      <c r="F1077" t="s">
        <v>641</v>
      </c>
      <c r="G1077" t="s">
        <v>11042</v>
      </c>
      <c r="H1077" t="s">
        <v>1044</v>
      </c>
      <c r="I1077" t="s">
        <v>1045</v>
      </c>
      <c r="J1077">
        <v>1</v>
      </c>
      <c r="L1077" t="s">
        <v>1026</v>
      </c>
      <c r="M1077" t="s">
        <v>1046</v>
      </c>
      <c r="N1077" t="s">
        <v>1047</v>
      </c>
      <c r="O1077" t="s">
        <v>4010</v>
      </c>
      <c r="P1077" t="s">
        <v>356</v>
      </c>
      <c r="Q1077" t="s">
        <v>25</v>
      </c>
      <c r="R1077" t="s">
        <v>25</v>
      </c>
      <c r="S1077" t="s">
        <v>357</v>
      </c>
      <c r="T1077" t="b">
        <v>0</v>
      </c>
      <c r="U1077" t="b">
        <v>1</v>
      </c>
      <c r="V1077">
        <v>1</v>
      </c>
      <c r="Y1077">
        <v>300</v>
      </c>
      <c r="Z1077">
        <v>1.34</v>
      </c>
      <c r="AA1077" t="s">
        <v>3957</v>
      </c>
      <c r="AG1077" t="s">
        <v>272</v>
      </c>
      <c r="AH1077" t="s">
        <v>1046</v>
      </c>
    </row>
    <row r="1078" spans="1:34" x14ac:dyDescent="0.25">
      <c r="A1078">
        <v>5</v>
      </c>
      <c r="B1078" t="s">
        <v>636</v>
      </c>
      <c r="C1078" t="s">
        <v>639</v>
      </c>
      <c r="D1078" t="s">
        <v>637</v>
      </c>
      <c r="E1078" t="s">
        <v>638</v>
      </c>
      <c r="F1078" t="s">
        <v>641</v>
      </c>
      <c r="G1078" t="s">
        <v>11042</v>
      </c>
      <c r="H1078" t="s">
        <v>1044</v>
      </c>
      <c r="I1078" t="s">
        <v>1045</v>
      </c>
      <c r="J1078">
        <v>1</v>
      </c>
      <c r="L1078" t="s">
        <v>1026</v>
      </c>
      <c r="M1078" t="s">
        <v>1046</v>
      </c>
      <c r="N1078" t="s">
        <v>1047</v>
      </c>
      <c r="O1078" t="s">
        <v>4011</v>
      </c>
      <c r="P1078" t="s">
        <v>249</v>
      </c>
      <c r="Q1078" t="s">
        <v>369</v>
      </c>
      <c r="R1078" t="s">
        <v>423</v>
      </c>
      <c r="S1078" t="s">
        <v>8645</v>
      </c>
      <c r="T1078" t="b">
        <v>0</v>
      </c>
      <c r="U1078" t="b">
        <v>0</v>
      </c>
      <c r="V1078">
        <v>1</v>
      </c>
      <c r="W1078">
        <v>150</v>
      </c>
      <c r="X1078">
        <v>8</v>
      </c>
      <c r="AB1078">
        <v>3</v>
      </c>
      <c r="AC1078">
        <v>1</v>
      </c>
      <c r="AD1078">
        <v>1</v>
      </c>
      <c r="AE1078" t="s">
        <v>3856</v>
      </c>
      <c r="AG1078" t="s">
        <v>4012</v>
      </c>
      <c r="AH1078" t="s">
        <v>4013</v>
      </c>
    </row>
    <row r="1079" spans="1:34" x14ac:dyDescent="0.25">
      <c r="A1079">
        <v>5</v>
      </c>
      <c r="B1079" t="s">
        <v>636</v>
      </c>
      <c r="C1079" t="s">
        <v>639</v>
      </c>
      <c r="D1079" t="s">
        <v>637</v>
      </c>
      <c r="E1079" t="s">
        <v>638</v>
      </c>
      <c r="F1079" t="s">
        <v>641</v>
      </c>
      <c r="G1079" t="s">
        <v>11042</v>
      </c>
      <c r="H1079" t="s">
        <v>1044</v>
      </c>
      <c r="I1079" t="s">
        <v>1045</v>
      </c>
      <c r="J1079">
        <v>1</v>
      </c>
      <c r="L1079" t="s">
        <v>1026</v>
      </c>
      <c r="M1079" t="s">
        <v>1046</v>
      </c>
      <c r="N1079" t="s">
        <v>1047</v>
      </c>
      <c r="O1079" t="s">
        <v>4014</v>
      </c>
      <c r="P1079" t="s">
        <v>249</v>
      </c>
      <c r="Q1079" t="s">
        <v>369</v>
      </c>
      <c r="R1079" t="s">
        <v>423</v>
      </c>
      <c r="S1079" t="s">
        <v>8645</v>
      </c>
      <c r="T1079" t="b">
        <v>0</v>
      </c>
      <c r="U1079" t="b">
        <v>0</v>
      </c>
      <c r="V1079">
        <v>2</v>
      </c>
      <c r="W1079">
        <v>150</v>
      </c>
      <c r="X1079">
        <v>8</v>
      </c>
      <c r="AB1079">
        <v>3</v>
      </c>
      <c r="AC1079">
        <v>1</v>
      </c>
      <c r="AD1079">
        <v>1</v>
      </c>
      <c r="AE1079" t="s">
        <v>3856</v>
      </c>
      <c r="AG1079" t="s">
        <v>4012</v>
      </c>
      <c r="AH1079" t="s">
        <v>4015</v>
      </c>
    </row>
    <row r="1080" spans="1:34" x14ac:dyDescent="0.25">
      <c r="A1080">
        <v>5</v>
      </c>
      <c r="B1080" t="s">
        <v>636</v>
      </c>
      <c r="C1080" t="s">
        <v>639</v>
      </c>
      <c r="D1080" t="s">
        <v>637</v>
      </c>
      <c r="E1080" t="s">
        <v>638</v>
      </c>
      <c r="F1080" t="s">
        <v>641</v>
      </c>
      <c r="G1080" t="s">
        <v>11042</v>
      </c>
      <c r="H1080" t="s">
        <v>1044</v>
      </c>
      <c r="I1080" t="s">
        <v>1045</v>
      </c>
      <c r="J1080">
        <v>1</v>
      </c>
      <c r="L1080" t="s">
        <v>1026</v>
      </c>
      <c r="M1080" t="s">
        <v>1046</v>
      </c>
      <c r="N1080" t="s">
        <v>1047</v>
      </c>
      <c r="O1080" t="s">
        <v>4016</v>
      </c>
      <c r="P1080" t="s">
        <v>249</v>
      </c>
      <c r="Q1080" t="s">
        <v>369</v>
      </c>
      <c r="R1080" t="s">
        <v>423</v>
      </c>
      <c r="S1080" t="s">
        <v>8645</v>
      </c>
      <c r="T1080" t="b">
        <v>0</v>
      </c>
      <c r="U1080" t="b">
        <v>0</v>
      </c>
      <c r="V1080">
        <v>3</v>
      </c>
      <c r="W1080">
        <v>150</v>
      </c>
      <c r="X1080">
        <v>8</v>
      </c>
      <c r="AB1080">
        <v>3</v>
      </c>
      <c r="AC1080">
        <v>1</v>
      </c>
      <c r="AD1080">
        <v>1</v>
      </c>
      <c r="AE1080" t="s">
        <v>3856</v>
      </c>
      <c r="AG1080" t="s">
        <v>4012</v>
      </c>
      <c r="AH1080" t="s">
        <v>4017</v>
      </c>
    </row>
    <row r="1081" spans="1:34" x14ac:dyDescent="0.25">
      <c r="A1081">
        <v>5</v>
      </c>
      <c r="B1081" t="s">
        <v>636</v>
      </c>
      <c r="C1081" t="s">
        <v>639</v>
      </c>
      <c r="D1081" t="s">
        <v>637</v>
      </c>
      <c r="E1081" t="s">
        <v>638</v>
      </c>
      <c r="F1081" t="s">
        <v>641</v>
      </c>
      <c r="G1081" t="s">
        <v>11042</v>
      </c>
      <c r="H1081" t="s">
        <v>1044</v>
      </c>
      <c r="I1081" t="s">
        <v>1045</v>
      </c>
      <c r="J1081">
        <v>1</v>
      </c>
      <c r="L1081" t="s">
        <v>1026</v>
      </c>
      <c r="M1081" t="s">
        <v>1046</v>
      </c>
      <c r="N1081" t="s">
        <v>1047</v>
      </c>
      <c r="O1081" t="s">
        <v>4018</v>
      </c>
      <c r="P1081" t="s">
        <v>249</v>
      </c>
      <c r="Q1081" t="s">
        <v>369</v>
      </c>
      <c r="R1081" t="s">
        <v>423</v>
      </c>
      <c r="S1081" t="s">
        <v>8645</v>
      </c>
      <c r="T1081" t="b">
        <v>0</v>
      </c>
      <c r="U1081" t="b">
        <v>0</v>
      </c>
      <c r="V1081">
        <v>4</v>
      </c>
      <c r="W1081">
        <v>150</v>
      </c>
      <c r="X1081">
        <v>7</v>
      </c>
      <c r="AB1081">
        <v>3</v>
      </c>
      <c r="AC1081">
        <v>1</v>
      </c>
      <c r="AD1081">
        <v>1</v>
      </c>
      <c r="AE1081" t="s">
        <v>610</v>
      </c>
      <c r="AG1081" t="s">
        <v>3090</v>
      </c>
      <c r="AH1081" t="s">
        <v>4019</v>
      </c>
    </row>
    <row r="1082" spans="1:34" x14ac:dyDescent="0.25">
      <c r="A1082">
        <v>5</v>
      </c>
      <c r="B1082" t="s">
        <v>636</v>
      </c>
      <c r="C1082" t="s">
        <v>639</v>
      </c>
      <c r="D1082" t="s">
        <v>637</v>
      </c>
      <c r="E1082" t="s">
        <v>638</v>
      </c>
      <c r="F1082" t="s">
        <v>641</v>
      </c>
      <c r="G1082" t="s">
        <v>11042</v>
      </c>
      <c r="H1082" t="s">
        <v>1044</v>
      </c>
      <c r="I1082" t="s">
        <v>1045</v>
      </c>
      <c r="J1082">
        <v>1</v>
      </c>
      <c r="L1082" t="s">
        <v>1026</v>
      </c>
      <c r="M1082" t="s">
        <v>1046</v>
      </c>
      <c r="N1082" t="s">
        <v>1047</v>
      </c>
      <c r="O1082" t="s">
        <v>4020</v>
      </c>
      <c r="P1082" t="s">
        <v>256</v>
      </c>
      <c r="Q1082" t="s">
        <v>369</v>
      </c>
      <c r="R1082" t="s">
        <v>8654</v>
      </c>
      <c r="S1082" t="s">
        <v>8645</v>
      </c>
      <c r="T1082" t="b">
        <v>1</v>
      </c>
      <c r="U1082" t="b">
        <v>0</v>
      </c>
      <c r="V1082">
        <v>1</v>
      </c>
      <c r="W1082">
        <v>35</v>
      </c>
      <c r="X1082">
        <v>8</v>
      </c>
      <c r="AB1082">
        <v>2</v>
      </c>
      <c r="AC1082">
        <v>1</v>
      </c>
      <c r="AD1082">
        <v>2</v>
      </c>
      <c r="AE1082" t="s">
        <v>610</v>
      </c>
      <c r="AG1082" t="s">
        <v>1937</v>
      </c>
      <c r="AH1082" t="s">
        <v>4021</v>
      </c>
    </row>
    <row r="1083" spans="1:34" x14ac:dyDescent="0.25">
      <c r="A1083">
        <v>5</v>
      </c>
      <c r="B1083" t="s">
        <v>636</v>
      </c>
      <c r="C1083" t="s">
        <v>639</v>
      </c>
      <c r="D1083" t="s">
        <v>637</v>
      </c>
      <c r="E1083" t="s">
        <v>638</v>
      </c>
      <c r="F1083" t="s">
        <v>641</v>
      </c>
      <c r="G1083" t="s">
        <v>11042</v>
      </c>
      <c r="H1083" t="s">
        <v>1044</v>
      </c>
      <c r="I1083" t="s">
        <v>1045</v>
      </c>
      <c r="J1083">
        <v>1</v>
      </c>
      <c r="L1083" t="s">
        <v>1026</v>
      </c>
      <c r="M1083" t="s">
        <v>1046</v>
      </c>
      <c r="N1083" t="s">
        <v>1047</v>
      </c>
      <c r="O1083" t="s">
        <v>4022</v>
      </c>
      <c r="P1083" t="s">
        <v>256</v>
      </c>
      <c r="Q1083" t="s">
        <v>369</v>
      </c>
      <c r="R1083" t="s">
        <v>8654</v>
      </c>
      <c r="S1083" t="s">
        <v>8645</v>
      </c>
      <c r="T1083" t="b">
        <v>1</v>
      </c>
      <c r="U1083" t="b">
        <v>0</v>
      </c>
      <c r="V1083">
        <v>2</v>
      </c>
      <c r="W1083">
        <v>40</v>
      </c>
      <c r="X1083">
        <v>8</v>
      </c>
      <c r="AB1083">
        <v>2</v>
      </c>
      <c r="AC1083">
        <v>1</v>
      </c>
      <c r="AD1083">
        <v>2</v>
      </c>
      <c r="AE1083" t="s">
        <v>610</v>
      </c>
      <c r="AG1083" t="s">
        <v>1937</v>
      </c>
      <c r="AH1083" t="s">
        <v>4023</v>
      </c>
    </row>
    <row r="1084" spans="1:34" x14ac:dyDescent="0.25">
      <c r="A1084">
        <v>5</v>
      </c>
      <c r="B1084" t="s">
        <v>636</v>
      </c>
      <c r="C1084" t="s">
        <v>639</v>
      </c>
      <c r="D1084" t="s">
        <v>637</v>
      </c>
      <c r="E1084" t="s">
        <v>638</v>
      </c>
      <c r="F1084" t="s">
        <v>641</v>
      </c>
      <c r="G1084" t="s">
        <v>11042</v>
      </c>
      <c r="H1084" t="s">
        <v>1044</v>
      </c>
      <c r="I1084" t="s">
        <v>1045</v>
      </c>
      <c r="J1084">
        <v>1</v>
      </c>
      <c r="L1084" t="s">
        <v>1026</v>
      </c>
      <c r="M1084" t="s">
        <v>1046</v>
      </c>
      <c r="N1084" t="s">
        <v>1047</v>
      </c>
      <c r="O1084" t="s">
        <v>4024</v>
      </c>
      <c r="P1084" t="s">
        <v>256</v>
      </c>
      <c r="Q1084" t="s">
        <v>369</v>
      </c>
      <c r="R1084" t="s">
        <v>8654</v>
      </c>
      <c r="S1084" t="s">
        <v>8645</v>
      </c>
      <c r="T1084" t="b">
        <v>1</v>
      </c>
      <c r="U1084" t="b">
        <v>0</v>
      </c>
      <c r="V1084">
        <v>3</v>
      </c>
      <c r="W1084">
        <v>40</v>
      </c>
      <c r="X1084">
        <v>8</v>
      </c>
      <c r="AB1084">
        <v>2</v>
      </c>
      <c r="AC1084">
        <v>1</v>
      </c>
      <c r="AD1084">
        <v>2</v>
      </c>
      <c r="AE1084" t="s">
        <v>610</v>
      </c>
      <c r="AG1084" t="s">
        <v>1937</v>
      </c>
      <c r="AH1084" t="s">
        <v>4025</v>
      </c>
    </row>
    <row r="1085" spans="1:34" x14ac:dyDescent="0.25">
      <c r="A1085">
        <v>5</v>
      </c>
      <c r="B1085" t="s">
        <v>636</v>
      </c>
      <c r="C1085" t="s">
        <v>639</v>
      </c>
      <c r="D1085" t="s">
        <v>637</v>
      </c>
      <c r="E1085" t="s">
        <v>638</v>
      </c>
      <c r="F1085" t="s">
        <v>641</v>
      </c>
      <c r="G1085" t="s">
        <v>11042</v>
      </c>
      <c r="H1085" t="s">
        <v>1044</v>
      </c>
      <c r="I1085" t="s">
        <v>1045</v>
      </c>
      <c r="J1085">
        <v>1</v>
      </c>
      <c r="L1085" t="s">
        <v>1026</v>
      </c>
      <c r="M1085" t="s">
        <v>1046</v>
      </c>
      <c r="N1085" t="s">
        <v>1047</v>
      </c>
      <c r="O1085" t="s">
        <v>4026</v>
      </c>
      <c r="P1085" t="s">
        <v>41</v>
      </c>
      <c r="Q1085" t="s">
        <v>25</v>
      </c>
      <c r="R1085" t="s">
        <v>25</v>
      </c>
      <c r="S1085" t="s">
        <v>26</v>
      </c>
      <c r="T1085" t="b">
        <v>0</v>
      </c>
      <c r="U1085" t="b">
        <v>0</v>
      </c>
      <c r="V1085">
        <v>1</v>
      </c>
      <c r="W1085">
        <v>75</v>
      </c>
      <c r="X1085">
        <v>9</v>
      </c>
      <c r="AB1085">
        <v>2</v>
      </c>
      <c r="AC1085">
        <v>1</v>
      </c>
      <c r="AD1085">
        <v>2</v>
      </c>
      <c r="AE1085" t="s">
        <v>3856</v>
      </c>
      <c r="AG1085" t="s">
        <v>4027</v>
      </c>
      <c r="AH1085" t="s">
        <v>4028</v>
      </c>
    </row>
    <row r="1086" spans="1:34" x14ac:dyDescent="0.25">
      <c r="A1086">
        <v>5</v>
      </c>
      <c r="B1086" t="s">
        <v>636</v>
      </c>
      <c r="C1086" t="s">
        <v>639</v>
      </c>
      <c r="D1086" t="s">
        <v>637</v>
      </c>
      <c r="E1086" t="s">
        <v>638</v>
      </c>
      <c r="F1086" t="s">
        <v>641</v>
      </c>
      <c r="G1086" t="s">
        <v>11042</v>
      </c>
      <c r="H1086" t="s">
        <v>1044</v>
      </c>
      <c r="I1086" t="s">
        <v>1045</v>
      </c>
      <c r="J1086">
        <v>1</v>
      </c>
      <c r="L1086" t="s">
        <v>1026</v>
      </c>
      <c r="M1086" t="s">
        <v>1046</v>
      </c>
      <c r="N1086" t="s">
        <v>1047</v>
      </c>
      <c r="O1086" t="s">
        <v>4029</v>
      </c>
      <c r="P1086" t="s">
        <v>41</v>
      </c>
      <c r="Q1086" t="s">
        <v>25</v>
      </c>
      <c r="R1086" t="s">
        <v>25</v>
      </c>
      <c r="S1086" t="s">
        <v>26</v>
      </c>
      <c r="T1086" t="b">
        <v>0</v>
      </c>
      <c r="U1086" t="b">
        <v>0</v>
      </c>
      <c r="V1086">
        <v>2</v>
      </c>
      <c r="W1086">
        <v>75</v>
      </c>
      <c r="X1086">
        <v>8</v>
      </c>
      <c r="AB1086">
        <v>2</v>
      </c>
      <c r="AC1086">
        <v>1</v>
      </c>
      <c r="AD1086">
        <v>2</v>
      </c>
      <c r="AE1086" t="s">
        <v>3856</v>
      </c>
      <c r="AG1086" t="s">
        <v>4027</v>
      </c>
      <c r="AH1086" t="s">
        <v>4030</v>
      </c>
    </row>
    <row r="1087" spans="1:34" x14ac:dyDescent="0.25">
      <c r="A1087">
        <v>5</v>
      </c>
      <c r="B1087" t="s">
        <v>636</v>
      </c>
      <c r="C1087" t="s">
        <v>639</v>
      </c>
      <c r="D1087" t="s">
        <v>637</v>
      </c>
      <c r="E1087" t="s">
        <v>638</v>
      </c>
      <c r="F1087" t="s">
        <v>641</v>
      </c>
      <c r="G1087" t="s">
        <v>11042</v>
      </c>
      <c r="H1087" t="s">
        <v>1044</v>
      </c>
      <c r="I1087" t="s">
        <v>1045</v>
      </c>
      <c r="J1087">
        <v>1</v>
      </c>
      <c r="L1087" t="s">
        <v>1026</v>
      </c>
      <c r="M1087" t="s">
        <v>1046</v>
      </c>
      <c r="N1087" t="s">
        <v>1047</v>
      </c>
      <c r="O1087" t="s">
        <v>4031</v>
      </c>
      <c r="P1087" t="s">
        <v>41</v>
      </c>
      <c r="Q1087" t="s">
        <v>25</v>
      </c>
      <c r="R1087" t="s">
        <v>25</v>
      </c>
      <c r="S1087" t="s">
        <v>26</v>
      </c>
      <c r="T1087" t="b">
        <v>0</v>
      </c>
      <c r="U1087" t="b">
        <v>0</v>
      </c>
      <c r="V1087">
        <v>3</v>
      </c>
      <c r="W1087">
        <v>75</v>
      </c>
      <c r="X1087">
        <v>7</v>
      </c>
      <c r="AB1087">
        <v>2</v>
      </c>
      <c r="AC1087">
        <v>1</v>
      </c>
      <c r="AD1087">
        <v>2</v>
      </c>
      <c r="AE1087" t="s">
        <v>3930</v>
      </c>
      <c r="AG1087" t="s">
        <v>4032</v>
      </c>
      <c r="AH1087" t="s">
        <v>4033</v>
      </c>
    </row>
    <row r="1088" spans="1:34" x14ac:dyDescent="0.25">
      <c r="A1088">
        <v>5</v>
      </c>
      <c r="B1088" t="s">
        <v>636</v>
      </c>
      <c r="C1088" t="s">
        <v>639</v>
      </c>
      <c r="D1088" t="s">
        <v>637</v>
      </c>
      <c r="E1088" t="s">
        <v>638</v>
      </c>
      <c r="F1088" t="s">
        <v>641</v>
      </c>
      <c r="G1088" t="s">
        <v>11042</v>
      </c>
      <c r="H1088" t="s">
        <v>1044</v>
      </c>
      <c r="I1088" t="s">
        <v>1045</v>
      </c>
      <c r="J1088">
        <v>1</v>
      </c>
      <c r="L1088" t="s">
        <v>1026</v>
      </c>
      <c r="M1088" t="s">
        <v>1046</v>
      </c>
      <c r="N1088" t="s">
        <v>1047</v>
      </c>
      <c r="O1088" t="s">
        <v>4034</v>
      </c>
      <c r="P1088" t="s">
        <v>41</v>
      </c>
      <c r="Q1088" t="s">
        <v>25</v>
      </c>
      <c r="R1088" t="s">
        <v>25</v>
      </c>
      <c r="S1088" t="s">
        <v>26</v>
      </c>
      <c r="T1088" t="b">
        <v>0</v>
      </c>
      <c r="U1088" t="b">
        <v>0</v>
      </c>
      <c r="V1088">
        <v>4</v>
      </c>
      <c r="W1088">
        <v>75</v>
      </c>
      <c r="X1088">
        <v>6</v>
      </c>
      <c r="AB1088">
        <v>2</v>
      </c>
      <c r="AC1088">
        <v>1</v>
      </c>
      <c r="AD1088">
        <v>2</v>
      </c>
      <c r="AE1088" t="s">
        <v>3930</v>
      </c>
      <c r="AG1088" t="s">
        <v>4035</v>
      </c>
      <c r="AH1088" t="s">
        <v>4036</v>
      </c>
    </row>
    <row r="1089" spans="1:34" x14ac:dyDescent="0.25">
      <c r="A1089">
        <v>5</v>
      </c>
      <c r="B1089" t="s">
        <v>636</v>
      </c>
      <c r="C1089" t="s">
        <v>639</v>
      </c>
      <c r="D1089" t="s">
        <v>637</v>
      </c>
      <c r="E1089" t="s">
        <v>638</v>
      </c>
      <c r="F1089" t="s">
        <v>641</v>
      </c>
      <c r="G1089" t="s">
        <v>11042</v>
      </c>
      <c r="H1089" t="s">
        <v>1044</v>
      </c>
      <c r="I1089" t="s">
        <v>1045</v>
      </c>
      <c r="J1089">
        <v>1</v>
      </c>
      <c r="L1089" t="s">
        <v>1026</v>
      </c>
      <c r="M1089" t="s">
        <v>1046</v>
      </c>
      <c r="N1089" t="s">
        <v>1047</v>
      </c>
      <c r="O1089" t="s">
        <v>4037</v>
      </c>
      <c r="P1089" t="s">
        <v>45</v>
      </c>
      <c r="Q1089" t="s">
        <v>25</v>
      </c>
      <c r="R1089" t="s">
        <v>25</v>
      </c>
      <c r="S1089" t="s">
        <v>26</v>
      </c>
      <c r="T1089" t="b">
        <v>1</v>
      </c>
      <c r="U1089" t="b">
        <v>0</v>
      </c>
      <c r="V1089">
        <v>1</v>
      </c>
      <c r="W1089">
        <v>150</v>
      </c>
      <c r="X1089">
        <v>10</v>
      </c>
      <c r="AB1089">
        <v>2</v>
      </c>
      <c r="AC1089">
        <v>1</v>
      </c>
      <c r="AD1089">
        <v>2</v>
      </c>
      <c r="AG1089" t="s">
        <v>4038</v>
      </c>
      <c r="AH1089" t="s">
        <v>4039</v>
      </c>
    </row>
    <row r="1090" spans="1:34" x14ac:dyDescent="0.25">
      <c r="A1090">
        <v>5</v>
      </c>
      <c r="B1090" t="s">
        <v>636</v>
      </c>
      <c r="C1090" t="s">
        <v>639</v>
      </c>
      <c r="D1090" t="s">
        <v>637</v>
      </c>
      <c r="E1090" t="s">
        <v>638</v>
      </c>
      <c r="F1090" t="s">
        <v>641</v>
      </c>
      <c r="G1090" t="s">
        <v>11042</v>
      </c>
      <c r="H1090" t="s">
        <v>1044</v>
      </c>
      <c r="I1090" t="s">
        <v>1045</v>
      </c>
      <c r="J1090">
        <v>1</v>
      </c>
      <c r="L1090" t="s">
        <v>1026</v>
      </c>
      <c r="M1090" t="s">
        <v>1046</v>
      </c>
      <c r="N1090" t="s">
        <v>1047</v>
      </c>
      <c r="O1090" t="s">
        <v>4040</v>
      </c>
      <c r="P1090" t="s">
        <v>45</v>
      </c>
      <c r="Q1090" t="s">
        <v>25</v>
      </c>
      <c r="R1090" t="s">
        <v>25</v>
      </c>
      <c r="S1090" t="s">
        <v>26</v>
      </c>
      <c r="T1090" t="b">
        <v>1</v>
      </c>
      <c r="U1090" t="b">
        <v>0</v>
      </c>
      <c r="V1090">
        <v>2</v>
      </c>
      <c r="W1090">
        <v>150</v>
      </c>
      <c r="X1090">
        <v>9</v>
      </c>
      <c r="AB1090">
        <v>2</v>
      </c>
      <c r="AC1090">
        <v>1</v>
      </c>
      <c r="AD1090">
        <v>2</v>
      </c>
      <c r="AE1090" t="s">
        <v>610</v>
      </c>
      <c r="AG1090" t="s">
        <v>4041</v>
      </c>
      <c r="AH1090" t="s">
        <v>4042</v>
      </c>
    </row>
    <row r="1091" spans="1:34" x14ac:dyDescent="0.25">
      <c r="A1091">
        <v>5</v>
      </c>
      <c r="B1091" t="s">
        <v>636</v>
      </c>
      <c r="C1091" t="s">
        <v>639</v>
      </c>
      <c r="D1091" t="s">
        <v>637</v>
      </c>
      <c r="E1091" t="s">
        <v>638</v>
      </c>
      <c r="F1091" t="s">
        <v>641</v>
      </c>
      <c r="G1091" t="s">
        <v>11042</v>
      </c>
      <c r="H1091" t="s">
        <v>1044</v>
      </c>
      <c r="I1091" t="s">
        <v>1045</v>
      </c>
      <c r="J1091">
        <v>1</v>
      </c>
      <c r="L1091" t="s">
        <v>1026</v>
      </c>
      <c r="M1091" t="s">
        <v>1046</v>
      </c>
      <c r="N1091" t="s">
        <v>1047</v>
      </c>
      <c r="O1091" t="s">
        <v>4043</v>
      </c>
      <c r="P1091" t="s">
        <v>45</v>
      </c>
      <c r="Q1091" t="s">
        <v>25</v>
      </c>
      <c r="R1091" t="s">
        <v>25</v>
      </c>
      <c r="S1091" t="s">
        <v>26</v>
      </c>
      <c r="T1091" t="b">
        <v>1</v>
      </c>
      <c r="U1091" t="b">
        <v>0</v>
      </c>
      <c r="V1091">
        <v>3</v>
      </c>
      <c r="W1091">
        <v>150</v>
      </c>
      <c r="X1091">
        <v>9</v>
      </c>
      <c r="AB1091">
        <v>2</v>
      </c>
      <c r="AC1091">
        <v>1</v>
      </c>
      <c r="AD1091">
        <v>2</v>
      </c>
      <c r="AE1091" t="s">
        <v>610</v>
      </c>
      <c r="AG1091" t="s">
        <v>4044</v>
      </c>
      <c r="AH1091" t="s">
        <v>4045</v>
      </c>
    </row>
    <row r="1092" spans="1:34" x14ac:dyDescent="0.25">
      <c r="A1092">
        <v>5</v>
      </c>
      <c r="B1092" t="s">
        <v>636</v>
      </c>
      <c r="C1092" t="s">
        <v>639</v>
      </c>
      <c r="D1092" t="s">
        <v>637</v>
      </c>
      <c r="E1092" t="s">
        <v>638</v>
      </c>
      <c r="F1092" t="s">
        <v>641</v>
      </c>
      <c r="G1092" t="s">
        <v>11042</v>
      </c>
      <c r="H1092" t="s">
        <v>1044</v>
      </c>
      <c r="I1092" t="s">
        <v>1045</v>
      </c>
      <c r="J1092">
        <v>1</v>
      </c>
      <c r="L1092" t="s">
        <v>1026</v>
      </c>
      <c r="M1092" t="s">
        <v>1046</v>
      </c>
      <c r="N1092" t="s">
        <v>1047</v>
      </c>
      <c r="O1092" t="s">
        <v>4046</v>
      </c>
      <c r="P1092" t="s">
        <v>15</v>
      </c>
      <c r="Q1092" t="s">
        <v>2</v>
      </c>
      <c r="R1092" t="s">
        <v>2</v>
      </c>
      <c r="S1092" t="s">
        <v>8646</v>
      </c>
      <c r="T1092" t="b">
        <v>1</v>
      </c>
      <c r="U1092" t="b">
        <v>1</v>
      </c>
      <c r="V1092">
        <v>1</v>
      </c>
      <c r="W1092">
        <v>75</v>
      </c>
      <c r="Y1092">
        <v>49.8</v>
      </c>
      <c r="AG1092" t="s">
        <v>4047</v>
      </c>
      <c r="AH1092" t="s">
        <v>4048</v>
      </c>
    </row>
    <row r="1093" spans="1:34" x14ac:dyDescent="0.25">
      <c r="A1093">
        <v>5</v>
      </c>
      <c r="B1093" t="s">
        <v>636</v>
      </c>
      <c r="C1093" t="s">
        <v>639</v>
      </c>
      <c r="D1093" t="s">
        <v>637</v>
      </c>
      <c r="E1093" t="s">
        <v>638</v>
      </c>
      <c r="F1093" t="s">
        <v>641</v>
      </c>
      <c r="G1093" t="s">
        <v>11042</v>
      </c>
      <c r="H1093" t="s">
        <v>1044</v>
      </c>
      <c r="I1093" t="s">
        <v>1045</v>
      </c>
      <c r="J1093">
        <v>1</v>
      </c>
      <c r="L1093" t="s">
        <v>1026</v>
      </c>
      <c r="M1093" t="s">
        <v>1046</v>
      </c>
      <c r="N1093" t="s">
        <v>1047</v>
      </c>
      <c r="O1093" t="s">
        <v>4049</v>
      </c>
      <c r="P1093" t="s">
        <v>15</v>
      </c>
      <c r="Q1093" t="s">
        <v>2</v>
      </c>
      <c r="R1093" t="s">
        <v>2</v>
      </c>
      <c r="S1093" t="s">
        <v>8646</v>
      </c>
      <c r="T1093" t="b">
        <v>1</v>
      </c>
      <c r="U1093" t="b">
        <v>1</v>
      </c>
      <c r="V1093">
        <v>2</v>
      </c>
      <c r="W1093">
        <v>75</v>
      </c>
      <c r="Y1093">
        <v>46.800000000000004</v>
      </c>
      <c r="AG1093" t="s">
        <v>4047</v>
      </c>
      <c r="AH1093" t="s">
        <v>4050</v>
      </c>
    </row>
    <row r="1094" spans="1:34" x14ac:dyDescent="0.25">
      <c r="A1094">
        <v>5</v>
      </c>
      <c r="B1094" t="s">
        <v>636</v>
      </c>
      <c r="C1094" t="s">
        <v>639</v>
      </c>
      <c r="D1094" t="s">
        <v>637</v>
      </c>
      <c r="E1094" t="s">
        <v>638</v>
      </c>
      <c r="F1094" t="s">
        <v>641</v>
      </c>
      <c r="G1094" t="s">
        <v>11042</v>
      </c>
      <c r="H1094" t="s">
        <v>1044</v>
      </c>
      <c r="I1094" t="s">
        <v>1045</v>
      </c>
      <c r="J1094">
        <v>1</v>
      </c>
      <c r="L1094" t="s">
        <v>1026</v>
      </c>
      <c r="M1094" t="s">
        <v>1046</v>
      </c>
      <c r="N1094" t="s">
        <v>1047</v>
      </c>
      <c r="O1094" t="s">
        <v>4051</v>
      </c>
      <c r="P1094" t="s">
        <v>15</v>
      </c>
      <c r="Q1094" t="s">
        <v>2</v>
      </c>
      <c r="R1094" t="s">
        <v>2</v>
      </c>
      <c r="S1094" t="s">
        <v>8646</v>
      </c>
      <c r="T1094" t="b">
        <v>1</v>
      </c>
      <c r="U1094" t="b">
        <v>1</v>
      </c>
      <c r="V1094">
        <v>3</v>
      </c>
      <c r="W1094">
        <v>75</v>
      </c>
      <c r="Y1094">
        <v>39.6</v>
      </c>
      <c r="AG1094" t="s">
        <v>4047</v>
      </c>
      <c r="AH1094" t="s">
        <v>4052</v>
      </c>
    </row>
    <row r="1095" spans="1:34" x14ac:dyDescent="0.25">
      <c r="A1095">
        <v>5</v>
      </c>
      <c r="B1095" t="s">
        <v>636</v>
      </c>
      <c r="C1095" t="s">
        <v>639</v>
      </c>
      <c r="D1095" t="s">
        <v>637</v>
      </c>
      <c r="E1095" t="s">
        <v>638</v>
      </c>
      <c r="F1095" t="s">
        <v>641</v>
      </c>
      <c r="G1095" t="s">
        <v>11042</v>
      </c>
      <c r="H1095" t="s">
        <v>1044</v>
      </c>
      <c r="I1095" t="s">
        <v>1045</v>
      </c>
      <c r="J1095">
        <v>1</v>
      </c>
      <c r="L1095" t="s">
        <v>1026</v>
      </c>
      <c r="M1095" t="s">
        <v>1046</v>
      </c>
      <c r="N1095" t="s">
        <v>1047</v>
      </c>
      <c r="O1095" t="s">
        <v>4053</v>
      </c>
      <c r="P1095" t="s">
        <v>329</v>
      </c>
      <c r="Q1095" t="s">
        <v>324</v>
      </c>
      <c r="R1095" t="s">
        <v>324</v>
      </c>
      <c r="S1095" t="s">
        <v>8645</v>
      </c>
      <c r="T1095" t="b">
        <v>0</v>
      </c>
      <c r="U1095" t="b">
        <v>1</v>
      </c>
      <c r="V1095">
        <v>1</v>
      </c>
      <c r="W1095">
        <v>0</v>
      </c>
      <c r="Y1095">
        <v>30</v>
      </c>
      <c r="AG1095" t="s">
        <v>4054</v>
      </c>
      <c r="AH1095" t="s">
        <v>4055</v>
      </c>
    </row>
    <row r="1096" spans="1:34" x14ac:dyDescent="0.25">
      <c r="A1096">
        <v>5</v>
      </c>
      <c r="B1096" t="s">
        <v>636</v>
      </c>
      <c r="C1096" t="s">
        <v>639</v>
      </c>
      <c r="D1096" t="s">
        <v>637</v>
      </c>
      <c r="E1096" t="s">
        <v>638</v>
      </c>
      <c r="F1096" t="s">
        <v>641</v>
      </c>
      <c r="G1096" t="s">
        <v>11042</v>
      </c>
      <c r="H1096" t="s">
        <v>1044</v>
      </c>
      <c r="I1096" t="s">
        <v>1045</v>
      </c>
      <c r="J1096">
        <v>1</v>
      </c>
      <c r="L1096" t="s">
        <v>1026</v>
      </c>
      <c r="M1096" t="s">
        <v>1046</v>
      </c>
      <c r="N1096" t="s">
        <v>1047</v>
      </c>
      <c r="O1096" t="s">
        <v>4056</v>
      </c>
      <c r="P1096" t="s">
        <v>329</v>
      </c>
      <c r="Q1096" t="s">
        <v>324</v>
      </c>
      <c r="R1096" t="s">
        <v>324</v>
      </c>
      <c r="S1096" t="s">
        <v>8645</v>
      </c>
      <c r="T1096" t="b">
        <v>0</v>
      </c>
      <c r="U1096" t="b">
        <v>1</v>
      </c>
      <c r="V1096">
        <v>2</v>
      </c>
      <c r="W1096">
        <v>0</v>
      </c>
      <c r="Y1096">
        <v>45</v>
      </c>
      <c r="AG1096" t="s">
        <v>4054</v>
      </c>
      <c r="AH1096" t="s">
        <v>4057</v>
      </c>
    </row>
    <row r="1097" spans="1:34" x14ac:dyDescent="0.25">
      <c r="A1097">
        <v>5</v>
      </c>
      <c r="B1097" t="s">
        <v>636</v>
      </c>
      <c r="C1097" t="s">
        <v>639</v>
      </c>
      <c r="D1097" t="s">
        <v>637</v>
      </c>
      <c r="E1097" t="s">
        <v>638</v>
      </c>
      <c r="F1097" t="s">
        <v>641</v>
      </c>
      <c r="G1097" t="s">
        <v>11042</v>
      </c>
      <c r="H1097" t="s">
        <v>1044</v>
      </c>
      <c r="I1097" t="s">
        <v>1045</v>
      </c>
      <c r="J1097">
        <v>1</v>
      </c>
      <c r="L1097" t="s">
        <v>1026</v>
      </c>
      <c r="M1097" t="s">
        <v>1046</v>
      </c>
      <c r="N1097" t="s">
        <v>1047</v>
      </c>
      <c r="O1097" t="s">
        <v>4058</v>
      </c>
      <c r="P1097" t="s">
        <v>329</v>
      </c>
      <c r="Q1097" t="s">
        <v>324</v>
      </c>
      <c r="R1097" t="s">
        <v>324</v>
      </c>
      <c r="S1097" t="s">
        <v>8645</v>
      </c>
      <c r="T1097" t="b">
        <v>0</v>
      </c>
      <c r="U1097" t="b">
        <v>1</v>
      </c>
      <c r="V1097">
        <v>3</v>
      </c>
      <c r="W1097">
        <v>0</v>
      </c>
      <c r="Y1097">
        <v>45</v>
      </c>
      <c r="AG1097" t="s">
        <v>4059</v>
      </c>
      <c r="AH1097" t="s">
        <v>4060</v>
      </c>
    </row>
    <row r="1098" spans="1:34" x14ac:dyDescent="0.25">
      <c r="A1098">
        <v>5</v>
      </c>
      <c r="B1098" t="s">
        <v>636</v>
      </c>
      <c r="C1098" t="s">
        <v>639</v>
      </c>
      <c r="D1098" t="s">
        <v>637</v>
      </c>
      <c r="E1098" t="s">
        <v>638</v>
      </c>
      <c r="F1098" t="s">
        <v>641</v>
      </c>
      <c r="G1098" t="s">
        <v>11042</v>
      </c>
      <c r="H1098" t="s">
        <v>1044</v>
      </c>
      <c r="I1098" t="s">
        <v>1045</v>
      </c>
      <c r="J1098">
        <v>1</v>
      </c>
      <c r="L1098" t="s">
        <v>1026</v>
      </c>
      <c r="M1098" t="s">
        <v>1046</v>
      </c>
      <c r="N1098" t="s">
        <v>1047</v>
      </c>
      <c r="O1098" t="s">
        <v>4061</v>
      </c>
      <c r="P1098" t="s">
        <v>356</v>
      </c>
      <c r="Q1098" t="s">
        <v>25</v>
      </c>
      <c r="R1098" t="s">
        <v>25</v>
      </c>
      <c r="S1098" t="s">
        <v>357</v>
      </c>
      <c r="T1098" t="b">
        <v>0</v>
      </c>
      <c r="U1098" t="b">
        <v>1</v>
      </c>
      <c r="V1098">
        <v>2</v>
      </c>
      <c r="Y1098">
        <v>480</v>
      </c>
      <c r="Z1098">
        <v>2</v>
      </c>
      <c r="AA1098" t="s">
        <v>3957</v>
      </c>
      <c r="AG1098" t="s">
        <v>4062</v>
      </c>
      <c r="AH1098" t="s">
        <v>1047</v>
      </c>
    </row>
    <row r="1099" spans="1:34" x14ac:dyDescent="0.25">
      <c r="A1099">
        <v>5</v>
      </c>
      <c r="B1099" t="s">
        <v>636</v>
      </c>
      <c r="C1099" t="s">
        <v>639</v>
      </c>
      <c r="D1099" t="s">
        <v>637</v>
      </c>
      <c r="E1099" t="s">
        <v>638</v>
      </c>
      <c r="F1099" t="s">
        <v>641</v>
      </c>
      <c r="G1099" t="s">
        <v>11042</v>
      </c>
      <c r="H1099" t="s">
        <v>1048</v>
      </c>
      <c r="I1099" t="s">
        <v>1049</v>
      </c>
      <c r="J1099">
        <v>2</v>
      </c>
      <c r="L1099" t="s">
        <v>1031</v>
      </c>
      <c r="M1099" t="s">
        <v>1050</v>
      </c>
      <c r="N1099" t="s">
        <v>1051</v>
      </c>
      <c r="O1099" t="s">
        <v>4063</v>
      </c>
      <c r="P1099" t="s">
        <v>398</v>
      </c>
      <c r="Q1099" t="s">
        <v>272</v>
      </c>
      <c r="R1099" t="s">
        <v>8666</v>
      </c>
      <c r="S1099" t="s">
        <v>8645</v>
      </c>
      <c r="T1099" t="b">
        <v>0</v>
      </c>
      <c r="U1099" t="b">
        <v>0</v>
      </c>
      <c r="V1099">
        <v>1</v>
      </c>
      <c r="W1099">
        <v>0</v>
      </c>
      <c r="X1099">
        <v>10</v>
      </c>
      <c r="AG1099" t="s">
        <v>3073</v>
      </c>
      <c r="AH1099" t="s">
        <v>1050</v>
      </c>
    </row>
    <row r="1100" spans="1:34" x14ac:dyDescent="0.25">
      <c r="A1100">
        <v>5</v>
      </c>
      <c r="B1100" t="s">
        <v>636</v>
      </c>
      <c r="C1100" t="s">
        <v>639</v>
      </c>
      <c r="D1100" t="s">
        <v>637</v>
      </c>
      <c r="E1100" t="s">
        <v>638</v>
      </c>
      <c r="F1100" t="s">
        <v>641</v>
      </c>
      <c r="G1100" t="s">
        <v>11042</v>
      </c>
      <c r="H1100" t="s">
        <v>1048</v>
      </c>
      <c r="I1100" t="s">
        <v>1049</v>
      </c>
      <c r="J1100">
        <v>2</v>
      </c>
      <c r="L1100" t="s">
        <v>1031</v>
      </c>
      <c r="M1100" t="s">
        <v>1050</v>
      </c>
      <c r="N1100" t="s">
        <v>1051</v>
      </c>
      <c r="O1100" t="s">
        <v>4064</v>
      </c>
      <c r="P1100" t="s">
        <v>389</v>
      </c>
      <c r="Q1100" t="s">
        <v>148</v>
      </c>
      <c r="R1100" t="s">
        <v>8659</v>
      </c>
      <c r="S1100" t="s">
        <v>8662</v>
      </c>
      <c r="T1100" t="b">
        <v>0</v>
      </c>
      <c r="U1100" t="b">
        <v>0</v>
      </c>
      <c r="V1100">
        <v>1</v>
      </c>
      <c r="W1100">
        <v>0</v>
      </c>
      <c r="X1100">
        <v>12</v>
      </c>
      <c r="AH1100" t="s">
        <v>4065</v>
      </c>
    </row>
    <row r="1101" spans="1:34" x14ac:dyDescent="0.25">
      <c r="A1101">
        <v>5</v>
      </c>
      <c r="B1101" t="s">
        <v>636</v>
      </c>
      <c r="C1101" t="s">
        <v>639</v>
      </c>
      <c r="D1101" t="s">
        <v>637</v>
      </c>
      <c r="E1101" t="s">
        <v>638</v>
      </c>
      <c r="F1101" t="s">
        <v>641</v>
      </c>
      <c r="G1101" t="s">
        <v>11042</v>
      </c>
      <c r="H1101" t="s">
        <v>1048</v>
      </c>
      <c r="I1101" t="s">
        <v>1049</v>
      </c>
      <c r="J1101">
        <v>2</v>
      </c>
      <c r="L1101" t="s">
        <v>1031</v>
      </c>
      <c r="M1101" t="s">
        <v>1050</v>
      </c>
      <c r="N1101" t="s">
        <v>1051</v>
      </c>
      <c r="O1101" t="s">
        <v>4066</v>
      </c>
      <c r="P1101" t="s">
        <v>389</v>
      </c>
      <c r="Q1101" t="s">
        <v>148</v>
      </c>
      <c r="R1101" t="s">
        <v>8659</v>
      </c>
      <c r="S1101" t="s">
        <v>8662</v>
      </c>
      <c r="T1101" t="b">
        <v>0</v>
      </c>
      <c r="U1101" t="b">
        <v>0</v>
      </c>
      <c r="V1101">
        <v>2</v>
      </c>
      <c r="W1101">
        <v>0</v>
      </c>
      <c r="X1101">
        <v>12</v>
      </c>
      <c r="AH1101" t="s">
        <v>4067</v>
      </c>
    </row>
    <row r="1102" spans="1:34" x14ac:dyDescent="0.25">
      <c r="A1102">
        <v>5</v>
      </c>
      <c r="B1102" t="s">
        <v>636</v>
      </c>
      <c r="C1102" t="s">
        <v>639</v>
      </c>
      <c r="D1102" t="s">
        <v>637</v>
      </c>
      <c r="E1102" t="s">
        <v>638</v>
      </c>
      <c r="F1102" t="s">
        <v>641</v>
      </c>
      <c r="G1102" t="s">
        <v>11042</v>
      </c>
      <c r="H1102" t="s">
        <v>1048</v>
      </c>
      <c r="I1102" t="s">
        <v>1049</v>
      </c>
      <c r="J1102">
        <v>2</v>
      </c>
      <c r="L1102" t="s">
        <v>1031</v>
      </c>
      <c r="M1102" t="s">
        <v>1050</v>
      </c>
      <c r="N1102" t="s">
        <v>1051</v>
      </c>
      <c r="O1102" t="s">
        <v>4068</v>
      </c>
      <c r="P1102" t="s">
        <v>1404</v>
      </c>
      <c r="Q1102" t="s">
        <v>148</v>
      </c>
      <c r="R1102" t="s">
        <v>8659</v>
      </c>
      <c r="S1102" t="s">
        <v>149</v>
      </c>
      <c r="T1102" t="b">
        <v>0</v>
      </c>
      <c r="U1102" t="b">
        <v>0</v>
      </c>
      <c r="V1102">
        <v>1</v>
      </c>
      <c r="W1102">
        <v>60</v>
      </c>
      <c r="X1102">
        <v>8</v>
      </c>
      <c r="AB1102">
        <v>2</v>
      </c>
      <c r="AC1102">
        <v>1</v>
      </c>
      <c r="AD1102">
        <v>2</v>
      </c>
      <c r="AE1102" t="s">
        <v>618</v>
      </c>
      <c r="AG1102" t="s">
        <v>2154</v>
      </c>
      <c r="AH1102" t="s">
        <v>4069</v>
      </c>
    </row>
    <row r="1103" spans="1:34" x14ac:dyDescent="0.25">
      <c r="A1103">
        <v>5</v>
      </c>
      <c r="B1103" t="s">
        <v>636</v>
      </c>
      <c r="C1103" t="s">
        <v>639</v>
      </c>
      <c r="D1103" t="s">
        <v>637</v>
      </c>
      <c r="E1103" t="s">
        <v>638</v>
      </c>
      <c r="F1103" t="s">
        <v>641</v>
      </c>
      <c r="G1103" t="s">
        <v>11042</v>
      </c>
      <c r="H1103" t="s">
        <v>1048</v>
      </c>
      <c r="I1103" t="s">
        <v>1049</v>
      </c>
      <c r="J1103">
        <v>2</v>
      </c>
      <c r="L1103" t="s">
        <v>1031</v>
      </c>
      <c r="M1103" t="s">
        <v>1050</v>
      </c>
      <c r="N1103" t="s">
        <v>1051</v>
      </c>
      <c r="O1103" t="s">
        <v>4070</v>
      </c>
      <c r="P1103" t="s">
        <v>1404</v>
      </c>
      <c r="Q1103" t="s">
        <v>148</v>
      </c>
      <c r="R1103" t="s">
        <v>8659</v>
      </c>
      <c r="S1103" t="s">
        <v>149</v>
      </c>
      <c r="T1103" t="b">
        <v>0</v>
      </c>
      <c r="U1103" t="b">
        <v>0</v>
      </c>
      <c r="V1103">
        <v>2</v>
      </c>
      <c r="W1103">
        <v>60</v>
      </c>
      <c r="X1103">
        <v>8</v>
      </c>
      <c r="AB1103">
        <v>2</v>
      </c>
      <c r="AC1103">
        <v>1</v>
      </c>
      <c r="AD1103">
        <v>2</v>
      </c>
      <c r="AE1103" t="s">
        <v>618</v>
      </c>
      <c r="AG1103" t="s">
        <v>2154</v>
      </c>
      <c r="AH1103" t="s">
        <v>4071</v>
      </c>
    </row>
    <row r="1104" spans="1:34" x14ac:dyDescent="0.25">
      <c r="A1104">
        <v>5</v>
      </c>
      <c r="B1104" t="s">
        <v>636</v>
      </c>
      <c r="C1104" t="s">
        <v>639</v>
      </c>
      <c r="D1104" t="s">
        <v>637</v>
      </c>
      <c r="E1104" t="s">
        <v>638</v>
      </c>
      <c r="F1104" t="s">
        <v>641</v>
      </c>
      <c r="G1104" t="s">
        <v>11042</v>
      </c>
      <c r="H1104" t="s">
        <v>1048</v>
      </c>
      <c r="I1104" t="s">
        <v>1049</v>
      </c>
      <c r="J1104">
        <v>2</v>
      </c>
      <c r="L1104" t="s">
        <v>1031</v>
      </c>
      <c r="M1104" t="s">
        <v>1050</v>
      </c>
      <c r="N1104" t="s">
        <v>1051</v>
      </c>
      <c r="O1104" t="s">
        <v>4072</v>
      </c>
      <c r="P1104" t="s">
        <v>1404</v>
      </c>
      <c r="Q1104" t="s">
        <v>148</v>
      </c>
      <c r="R1104" t="s">
        <v>8659</v>
      </c>
      <c r="S1104" t="s">
        <v>149</v>
      </c>
      <c r="T1104" t="b">
        <v>0</v>
      </c>
      <c r="U1104" t="b">
        <v>0</v>
      </c>
      <c r="V1104">
        <v>3</v>
      </c>
      <c r="W1104">
        <v>60</v>
      </c>
      <c r="X1104">
        <v>8</v>
      </c>
      <c r="AB1104">
        <v>2</v>
      </c>
      <c r="AC1104">
        <v>1</v>
      </c>
      <c r="AD1104">
        <v>2</v>
      </c>
      <c r="AE1104" t="s">
        <v>3856</v>
      </c>
      <c r="AG1104" t="s">
        <v>3882</v>
      </c>
      <c r="AH1104" t="s">
        <v>4073</v>
      </c>
    </row>
    <row r="1105" spans="1:34" x14ac:dyDescent="0.25">
      <c r="A1105">
        <v>5</v>
      </c>
      <c r="B1105" t="s">
        <v>636</v>
      </c>
      <c r="C1105" t="s">
        <v>639</v>
      </c>
      <c r="D1105" t="s">
        <v>637</v>
      </c>
      <c r="E1105" t="s">
        <v>638</v>
      </c>
      <c r="F1105" t="s">
        <v>641</v>
      </c>
      <c r="G1105" t="s">
        <v>11042</v>
      </c>
      <c r="H1105" t="s">
        <v>1048</v>
      </c>
      <c r="I1105" t="s">
        <v>1049</v>
      </c>
      <c r="J1105">
        <v>2</v>
      </c>
      <c r="L1105" t="s">
        <v>1031</v>
      </c>
      <c r="M1105" t="s">
        <v>1050</v>
      </c>
      <c r="N1105" t="s">
        <v>1051</v>
      </c>
      <c r="O1105" t="s">
        <v>4074</v>
      </c>
      <c r="P1105" t="s">
        <v>1404</v>
      </c>
      <c r="Q1105" t="s">
        <v>148</v>
      </c>
      <c r="R1105" t="s">
        <v>8659</v>
      </c>
      <c r="S1105" t="s">
        <v>149</v>
      </c>
      <c r="T1105" t="b">
        <v>0</v>
      </c>
      <c r="U1105" t="b">
        <v>0</v>
      </c>
      <c r="V1105">
        <v>4</v>
      </c>
      <c r="W1105">
        <v>60</v>
      </c>
      <c r="X1105">
        <v>6</v>
      </c>
      <c r="AB1105">
        <v>2</v>
      </c>
      <c r="AC1105">
        <v>1</v>
      </c>
      <c r="AD1105">
        <v>2</v>
      </c>
      <c r="AE1105" t="s">
        <v>3856</v>
      </c>
      <c r="AG1105" t="s">
        <v>3882</v>
      </c>
      <c r="AH1105" t="s">
        <v>4075</v>
      </c>
    </row>
    <row r="1106" spans="1:34" x14ac:dyDescent="0.25">
      <c r="A1106">
        <v>5</v>
      </c>
      <c r="B1106" t="s">
        <v>636</v>
      </c>
      <c r="C1106" t="s">
        <v>639</v>
      </c>
      <c r="D1106" t="s">
        <v>637</v>
      </c>
      <c r="E1106" t="s">
        <v>638</v>
      </c>
      <c r="F1106" t="s">
        <v>641</v>
      </c>
      <c r="G1106" t="s">
        <v>11042</v>
      </c>
      <c r="H1106" t="s">
        <v>1048</v>
      </c>
      <c r="I1106" t="s">
        <v>1049</v>
      </c>
      <c r="J1106">
        <v>2</v>
      </c>
      <c r="L1106" t="s">
        <v>1031</v>
      </c>
      <c r="M1106" t="s">
        <v>1050</v>
      </c>
      <c r="N1106" t="s">
        <v>1051</v>
      </c>
      <c r="O1106" t="s">
        <v>4076</v>
      </c>
      <c r="P1106" t="s">
        <v>2295</v>
      </c>
      <c r="Q1106" t="s">
        <v>148</v>
      </c>
      <c r="R1106" t="s">
        <v>8659</v>
      </c>
      <c r="S1106" t="s">
        <v>8645</v>
      </c>
      <c r="T1106" t="b">
        <v>0</v>
      </c>
      <c r="U1106" t="b">
        <v>0</v>
      </c>
      <c r="V1106">
        <v>1</v>
      </c>
      <c r="W1106">
        <v>60</v>
      </c>
      <c r="X1106">
        <v>10</v>
      </c>
      <c r="AB1106">
        <v>2</v>
      </c>
      <c r="AC1106">
        <v>1</v>
      </c>
      <c r="AD1106">
        <v>2</v>
      </c>
      <c r="AE1106" t="s">
        <v>3856</v>
      </c>
      <c r="AG1106" t="s">
        <v>4077</v>
      </c>
      <c r="AH1106" t="s">
        <v>4078</v>
      </c>
    </row>
    <row r="1107" spans="1:34" x14ac:dyDescent="0.25">
      <c r="A1107">
        <v>5</v>
      </c>
      <c r="B1107" t="s">
        <v>636</v>
      </c>
      <c r="C1107" t="s">
        <v>639</v>
      </c>
      <c r="D1107" t="s">
        <v>637</v>
      </c>
      <c r="E1107" t="s">
        <v>638</v>
      </c>
      <c r="F1107" t="s">
        <v>641</v>
      </c>
      <c r="G1107" t="s">
        <v>11042</v>
      </c>
      <c r="H1107" t="s">
        <v>1048</v>
      </c>
      <c r="I1107" t="s">
        <v>1049</v>
      </c>
      <c r="J1107">
        <v>2</v>
      </c>
      <c r="L1107" t="s">
        <v>1031</v>
      </c>
      <c r="M1107" t="s">
        <v>1050</v>
      </c>
      <c r="N1107" t="s">
        <v>1051</v>
      </c>
      <c r="O1107" t="s">
        <v>4079</v>
      </c>
      <c r="P1107" t="s">
        <v>2295</v>
      </c>
      <c r="Q1107" t="s">
        <v>148</v>
      </c>
      <c r="R1107" t="s">
        <v>8659</v>
      </c>
      <c r="S1107" t="s">
        <v>8645</v>
      </c>
      <c r="T1107" t="b">
        <v>0</v>
      </c>
      <c r="U1107" t="b">
        <v>0</v>
      </c>
      <c r="V1107">
        <v>2</v>
      </c>
      <c r="W1107">
        <v>60</v>
      </c>
      <c r="X1107">
        <v>8.5</v>
      </c>
      <c r="AB1107">
        <v>2</v>
      </c>
      <c r="AC1107">
        <v>1</v>
      </c>
      <c r="AD1107">
        <v>2</v>
      </c>
      <c r="AE1107" t="s">
        <v>610</v>
      </c>
      <c r="AG1107" t="s">
        <v>4080</v>
      </c>
      <c r="AH1107" t="s">
        <v>4081</v>
      </c>
    </row>
    <row r="1108" spans="1:34" x14ac:dyDescent="0.25">
      <c r="A1108">
        <v>5</v>
      </c>
      <c r="B1108" t="s">
        <v>636</v>
      </c>
      <c r="C1108" t="s">
        <v>639</v>
      </c>
      <c r="D1108" t="s">
        <v>637</v>
      </c>
      <c r="E1108" t="s">
        <v>638</v>
      </c>
      <c r="F1108" t="s">
        <v>641</v>
      </c>
      <c r="G1108" t="s">
        <v>11042</v>
      </c>
      <c r="H1108" t="s">
        <v>1048</v>
      </c>
      <c r="I1108" t="s">
        <v>1049</v>
      </c>
      <c r="J1108">
        <v>2</v>
      </c>
      <c r="L1108" t="s">
        <v>1031</v>
      </c>
      <c r="M1108" t="s">
        <v>1050</v>
      </c>
      <c r="N1108" t="s">
        <v>1051</v>
      </c>
      <c r="O1108" t="s">
        <v>4082</v>
      </c>
      <c r="P1108" t="s">
        <v>2295</v>
      </c>
      <c r="Q1108" t="s">
        <v>148</v>
      </c>
      <c r="R1108" t="s">
        <v>8659</v>
      </c>
      <c r="S1108" t="s">
        <v>8645</v>
      </c>
      <c r="T1108" t="b">
        <v>0</v>
      </c>
      <c r="U1108" t="b">
        <v>0</v>
      </c>
      <c r="V1108">
        <v>3</v>
      </c>
      <c r="W1108">
        <v>60</v>
      </c>
      <c r="X1108">
        <v>10</v>
      </c>
      <c r="AB1108">
        <v>2</v>
      </c>
      <c r="AC1108">
        <v>1</v>
      </c>
      <c r="AD1108">
        <v>2</v>
      </c>
      <c r="AE1108" t="s">
        <v>610</v>
      </c>
      <c r="AG1108" t="s">
        <v>4083</v>
      </c>
      <c r="AH1108" t="s">
        <v>4084</v>
      </c>
    </row>
    <row r="1109" spans="1:34" x14ac:dyDescent="0.25">
      <c r="A1109">
        <v>5</v>
      </c>
      <c r="B1109" t="s">
        <v>636</v>
      </c>
      <c r="C1109" t="s">
        <v>639</v>
      </c>
      <c r="D1109" t="s">
        <v>637</v>
      </c>
      <c r="E1109" t="s">
        <v>638</v>
      </c>
      <c r="F1109" t="s">
        <v>641</v>
      </c>
      <c r="G1109" t="s">
        <v>11042</v>
      </c>
      <c r="H1109" t="s">
        <v>1048</v>
      </c>
      <c r="I1109" t="s">
        <v>1049</v>
      </c>
      <c r="J1109">
        <v>2</v>
      </c>
      <c r="L1109" t="s">
        <v>1031</v>
      </c>
      <c r="M1109" t="s">
        <v>1050</v>
      </c>
      <c r="N1109" t="s">
        <v>1051</v>
      </c>
      <c r="O1109" t="s">
        <v>4085</v>
      </c>
      <c r="P1109" t="s">
        <v>192</v>
      </c>
      <c r="Q1109" t="s">
        <v>148</v>
      </c>
      <c r="R1109" t="s">
        <v>8659</v>
      </c>
      <c r="S1109" t="s">
        <v>149</v>
      </c>
      <c r="T1109" t="b">
        <v>1</v>
      </c>
      <c r="U1109" t="b">
        <v>0</v>
      </c>
      <c r="V1109">
        <v>1</v>
      </c>
      <c r="W1109">
        <v>40</v>
      </c>
      <c r="X1109">
        <v>9</v>
      </c>
      <c r="AB1109">
        <v>2</v>
      </c>
      <c r="AC1109">
        <v>1</v>
      </c>
      <c r="AD1109">
        <v>2</v>
      </c>
      <c r="AE1109" t="s">
        <v>3856</v>
      </c>
      <c r="AG1109" t="s">
        <v>3882</v>
      </c>
      <c r="AH1109" t="s">
        <v>4086</v>
      </c>
    </row>
    <row r="1110" spans="1:34" x14ac:dyDescent="0.25">
      <c r="A1110">
        <v>5</v>
      </c>
      <c r="B1110" t="s">
        <v>636</v>
      </c>
      <c r="C1110" t="s">
        <v>639</v>
      </c>
      <c r="D1110" t="s">
        <v>637</v>
      </c>
      <c r="E1110" t="s">
        <v>638</v>
      </c>
      <c r="F1110" t="s">
        <v>641</v>
      </c>
      <c r="G1110" t="s">
        <v>11042</v>
      </c>
      <c r="H1110" t="s">
        <v>1048</v>
      </c>
      <c r="I1110" t="s">
        <v>1049</v>
      </c>
      <c r="J1110">
        <v>2</v>
      </c>
      <c r="L1110" t="s">
        <v>1031</v>
      </c>
      <c r="M1110" t="s">
        <v>1050</v>
      </c>
      <c r="N1110" t="s">
        <v>1051</v>
      </c>
      <c r="O1110" t="s">
        <v>4087</v>
      </c>
      <c r="P1110" t="s">
        <v>192</v>
      </c>
      <c r="Q1110" t="s">
        <v>148</v>
      </c>
      <c r="R1110" t="s">
        <v>8659</v>
      </c>
      <c r="S1110" t="s">
        <v>149</v>
      </c>
      <c r="T1110" t="b">
        <v>1</v>
      </c>
      <c r="U1110" t="b">
        <v>0</v>
      </c>
      <c r="V1110">
        <v>2</v>
      </c>
      <c r="W1110">
        <v>40</v>
      </c>
      <c r="X1110">
        <v>8</v>
      </c>
      <c r="AB1110">
        <v>3</v>
      </c>
      <c r="AC1110">
        <v>1</v>
      </c>
      <c r="AD1110">
        <v>2</v>
      </c>
      <c r="AE1110" t="s">
        <v>3856</v>
      </c>
      <c r="AG1110" t="s">
        <v>4088</v>
      </c>
      <c r="AH1110" t="s">
        <v>4089</v>
      </c>
    </row>
    <row r="1111" spans="1:34" x14ac:dyDescent="0.25">
      <c r="A1111">
        <v>5</v>
      </c>
      <c r="B1111" t="s">
        <v>636</v>
      </c>
      <c r="C1111" t="s">
        <v>639</v>
      </c>
      <c r="D1111" t="s">
        <v>637</v>
      </c>
      <c r="E1111" t="s">
        <v>638</v>
      </c>
      <c r="F1111" t="s">
        <v>641</v>
      </c>
      <c r="G1111" t="s">
        <v>11042</v>
      </c>
      <c r="H1111" t="s">
        <v>1048</v>
      </c>
      <c r="I1111" t="s">
        <v>1049</v>
      </c>
      <c r="J1111">
        <v>2</v>
      </c>
      <c r="L1111" t="s">
        <v>1031</v>
      </c>
      <c r="M1111" t="s">
        <v>1050</v>
      </c>
      <c r="N1111" t="s">
        <v>1051</v>
      </c>
      <c r="O1111" t="s">
        <v>4090</v>
      </c>
      <c r="P1111" t="s">
        <v>192</v>
      </c>
      <c r="Q1111" t="s">
        <v>148</v>
      </c>
      <c r="R1111" t="s">
        <v>8659</v>
      </c>
      <c r="S1111" t="s">
        <v>149</v>
      </c>
      <c r="T1111" t="b">
        <v>1</v>
      </c>
      <c r="U1111" t="b">
        <v>0</v>
      </c>
      <c r="V1111">
        <v>3</v>
      </c>
      <c r="W1111">
        <v>40</v>
      </c>
      <c r="X1111">
        <v>8</v>
      </c>
      <c r="AB1111">
        <v>3</v>
      </c>
      <c r="AC1111">
        <v>1</v>
      </c>
      <c r="AD1111">
        <v>2</v>
      </c>
      <c r="AE1111" t="s">
        <v>3856</v>
      </c>
      <c r="AG1111" t="s">
        <v>4088</v>
      </c>
      <c r="AH1111" t="s">
        <v>4091</v>
      </c>
    </row>
    <row r="1112" spans="1:34" x14ac:dyDescent="0.25">
      <c r="A1112">
        <v>5</v>
      </c>
      <c r="B1112" t="s">
        <v>636</v>
      </c>
      <c r="C1112" t="s">
        <v>639</v>
      </c>
      <c r="D1112" t="s">
        <v>637</v>
      </c>
      <c r="E1112" t="s">
        <v>638</v>
      </c>
      <c r="F1112" t="s">
        <v>641</v>
      </c>
      <c r="G1112" t="s">
        <v>11042</v>
      </c>
      <c r="H1112" t="s">
        <v>1048</v>
      </c>
      <c r="I1112" t="s">
        <v>1049</v>
      </c>
      <c r="J1112">
        <v>2</v>
      </c>
      <c r="L1112" t="s">
        <v>1031</v>
      </c>
      <c r="M1112" t="s">
        <v>1050</v>
      </c>
      <c r="N1112" t="s">
        <v>1051</v>
      </c>
      <c r="O1112" t="s">
        <v>4092</v>
      </c>
      <c r="P1112" t="s">
        <v>214</v>
      </c>
      <c r="Q1112" t="s">
        <v>8650</v>
      </c>
      <c r="R1112" t="s">
        <v>8637</v>
      </c>
      <c r="S1112" t="s">
        <v>8643</v>
      </c>
      <c r="T1112" t="b">
        <v>0</v>
      </c>
      <c r="U1112" t="b">
        <v>0</v>
      </c>
      <c r="V1112">
        <v>1</v>
      </c>
      <c r="W1112">
        <v>50</v>
      </c>
      <c r="X1112">
        <v>10</v>
      </c>
      <c r="AB1112">
        <v>2</v>
      </c>
      <c r="AC1112">
        <v>1</v>
      </c>
      <c r="AD1112">
        <v>2</v>
      </c>
      <c r="AE1112" t="s">
        <v>3930</v>
      </c>
      <c r="AG1112" t="s">
        <v>4093</v>
      </c>
      <c r="AH1112" t="s">
        <v>4094</v>
      </c>
    </row>
    <row r="1113" spans="1:34" x14ac:dyDescent="0.25">
      <c r="A1113">
        <v>5</v>
      </c>
      <c r="B1113" t="s">
        <v>636</v>
      </c>
      <c r="C1113" t="s">
        <v>639</v>
      </c>
      <c r="D1113" t="s">
        <v>637</v>
      </c>
      <c r="E1113" t="s">
        <v>638</v>
      </c>
      <c r="F1113" t="s">
        <v>641</v>
      </c>
      <c r="G1113" t="s">
        <v>11042</v>
      </c>
      <c r="H1113" t="s">
        <v>1048</v>
      </c>
      <c r="I1113" t="s">
        <v>1049</v>
      </c>
      <c r="J1113">
        <v>2</v>
      </c>
      <c r="L1113" t="s">
        <v>1031</v>
      </c>
      <c r="M1113" t="s">
        <v>1050</v>
      </c>
      <c r="N1113" t="s">
        <v>1051</v>
      </c>
      <c r="O1113" t="s">
        <v>4095</v>
      </c>
      <c r="P1113" t="s">
        <v>214</v>
      </c>
      <c r="Q1113" t="s">
        <v>8650</v>
      </c>
      <c r="R1113" t="s">
        <v>8637</v>
      </c>
      <c r="S1113" t="s">
        <v>8643</v>
      </c>
      <c r="T1113" t="b">
        <v>0</v>
      </c>
      <c r="U1113" t="b">
        <v>0</v>
      </c>
      <c r="V1113">
        <v>2</v>
      </c>
      <c r="W1113">
        <v>50</v>
      </c>
      <c r="X1113">
        <v>9</v>
      </c>
      <c r="AB1113">
        <v>2</v>
      </c>
      <c r="AC1113">
        <v>1</v>
      </c>
      <c r="AD1113">
        <v>2</v>
      </c>
      <c r="AE1113" t="s">
        <v>3930</v>
      </c>
      <c r="AG1113" t="s">
        <v>4093</v>
      </c>
      <c r="AH1113" t="s">
        <v>4096</v>
      </c>
    </row>
    <row r="1114" spans="1:34" x14ac:dyDescent="0.25">
      <c r="A1114">
        <v>5</v>
      </c>
      <c r="B1114" t="s">
        <v>636</v>
      </c>
      <c r="C1114" t="s">
        <v>639</v>
      </c>
      <c r="D1114" t="s">
        <v>637</v>
      </c>
      <c r="E1114" t="s">
        <v>638</v>
      </c>
      <c r="F1114" t="s">
        <v>641</v>
      </c>
      <c r="G1114" t="s">
        <v>11042</v>
      </c>
      <c r="H1114" t="s">
        <v>1048</v>
      </c>
      <c r="I1114" t="s">
        <v>1049</v>
      </c>
      <c r="J1114">
        <v>2</v>
      </c>
      <c r="L1114" t="s">
        <v>1031</v>
      </c>
      <c r="M1114" t="s">
        <v>1050</v>
      </c>
      <c r="N1114" t="s">
        <v>1051</v>
      </c>
      <c r="O1114" t="s">
        <v>4097</v>
      </c>
      <c r="P1114" t="s">
        <v>214</v>
      </c>
      <c r="Q1114" t="s">
        <v>8650</v>
      </c>
      <c r="R1114" t="s">
        <v>8637</v>
      </c>
      <c r="S1114" t="s">
        <v>8643</v>
      </c>
      <c r="T1114" t="b">
        <v>0</v>
      </c>
      <c r="U1114" t="b">
        <v>0</v>
      </c>
      <c r="V1114">
        <v>3</v>
      </c>
      <c r="W1114">
        <v>50</v>
      </c>
      <c r="X1114">
        <v>7</v>
      </c>
      <c r="AB1114">
        <v>2</v>
      </c>
      <c r="AC1114">
        <v>1</v>
      </c>
      <c r="AD1114">
        <v>2</v>
      </c>
      <c r="AE1114" t="s">
        <v>610</v>
      </c>
      <c r="AG1114" t="s">
        <v>4098</v>
      </c>
      <c r="AH1114" t="s">
        <v>4099</v>
      </c>
    </row>
    <row r="1115" spans="1:34" x14ac:dyDescent="0.25">
      <c r="A1115">
        <v>5</v>
      </c>
      <c r="B1115" t="s">
        <v>636</v>
      </c>
      <c r="C1115" t="s">
        <v>639</v>
      </c>
      <c r="D1115" t="s">
        <v>637</v>
      </c>
      <c r="E1115" t="s">
        <v>638</v>
      </c>
      <c r="F1115" t="s">
        <v>641</v>
      </c>
      <c r="G1115" t="s">
        <v>11042</v>
      </c>
      <c r="H1115" t="s">
        <v>1048</v>
      </c>
      <c r="I1115" t="s">
        <v>1049</v>
      </c>
      <c r="J1115">
        <v>2</v>
      </c>
      <c r="L1115" t="s">
        <v>1031</v>
      </c>
      <c r="M1115" t="s">
        <v>1050</v>
      </c>
      <c r="N1115" t="s">
        <v>1051</v>
      </c>
      <c r="O1115" t="s">
        <v>4100</v>
      </c>
      <c r="P1115" t="s">
        <v>214</v>
      </c>
      <c r="Q1115" t="s">
        <v>8650</v>
      </c>
      <c r="R1115" t="s">
        <v>8637</v>
      </c>
      <c r="S1115" t="s">
        <v>8643</v>
      </c>
      <c r="T1115" t="b">
        <v>0</v>
      </c>
      <c r="U1115" t="b">
        <v>0</v>
      </c>
      <c r="V1115">
        <v>4</v>
      </c>
      <c r="W1115">
        <v>50</v>
      </c>
      <c r="X1115">
        <v>7</v>
      </c>
      <c r="AB1115">
        <v>2</v>
      </c>
      <c r="AC1115">
        <v>1</v>
      </c>
      <c r="AD1115">
        <v>2</v>
      </c>
      <c r="AE1115" t="s">
        <v>610</v>
      </c>
      <c r="AG1115" t="s">
        <v>4098</v>
      </c>
      <c r="AH1115" t="s">
        <v>4101</v>
      </c>
    </row>
    <row r="1116" spans="1:34" x14ac:dyDescent="0.25">
      <c r="A1116">
        <v>5</v>
      </c>
      <c r="B1116" t="s">
        <v>636</v>
      </c>
      <c r="C1116" t="s">
        <v>639</v>
      </c>
      <c r="D1116" t="s">
        <v>637</v>
      </c>
      <c r="E1116" t="s">
        <v>638</v>
      </c>
      <c r="F1116" t="s">
        <v>641</v>
      </c>
      <c r="G1116" t="s">
        <v>11042</v>
      </c>
      <c r="H1116" t="s">
        <v>1048</v>
      </c>
      <c r="I1116" t="s">
        <v>1049</v>
      </c>
      <c r="J1116">
        <v>2</v>
      </c>
      <c r="L1116" t="s">
        <v>1031</v>
      </c>
      <c r="M1116" t="s">
        <v>1050</v>
      </c>
      <c r="N1116" t="s">
        <v>1051</v>
      </c>
      <c r="O1116" t="s">
        <v>4102</v>
      </c>
      <c r="P1116" t="s">
        <v>217</v>
      </c>
      <c r="Q1116" t="s">
        <v>8650</v>
      </c>
      <c r="R1116" t="s">
        <v>8637</v>
      </c>
      <c r="S1116" t="s">
        <v>8645</v>
      </c>
      <c r="T1116" t="b">
        <v>1</v>
      </c>
      <c r="U1116" t="b">
        <v>0</v>
      </c>
      <c r="V1116">
        <v>1</v>
      </c>
      <c r="W1116">
        <v>12.5</v>
      </c>
      <c r="X1116">
        <v>9</v>
      </c>
      <c r="AB1116">
        <v>3</v>
      </c>
      <c r="AC1116">
        <v>1</v>
      </c>
      <c r="AD1116">
        <v>3</v>
      </c>
      <c r="AE1116" t="s">
        <v>3856</v>
      </c>
      <c r="AG1116" t="s">
        <v>4103</v>
      </c>
      <c r="AH1116" t="s">
        <v>4104</v>
      </c>
    </row>
    <row r="1117" spans="1:34" x14ac:dyDescent="0.25">
      <c r="A1117">
        <v>5</v>
      </c>
      <c r="B1117" t="s">
        <v>636</v>
      </c>
      <c r="C1117" t="s">
        <v>639</v>
      </c>
      <c r="D1117" t="s">
        <v>637</v>
      </c>
      <c r="E1117" t="s">
        <v>638</v>
      </c>
      <c r="F1117" t="s">
        <v>641</v>
      </c>
      <c r="G1117" t="s">
        <v>11042</v>
      </c>
      <c r="H1117" t="s">
        <v>1048</v>
      </c>
      <c r="I1117" t="s">
        <v>1049</v>
      </c>
      <c r="J1117">
        <v>2</v>
      </c>
      <c r="L1117" t="s">
        <v>1031</v>
      </c>
      <c r="M1117" t="s">
        <v>1050</v>
      </c>
      <c r="N1117" t="s">
        <v>1051</v>
      </c>
      <c r="O1117" t="s">
        <v>4105</v>
      </c>
      <c r="P1117" t="s">
        <v>217</v>
      </c>
      <c r="Q1117" t="s">
        <v>8650</v>
      </c>
      <c r="R1117" t="s">
        <v>8637</v>
      </c>
      <c r="S1117" t="s">
        <v>8645</v>
      </c>
      <c r="T1117" t="b">
        <v>1</v>
      </c>
      <c r="U1117" t="b">
        <v>0</v>
      </c>
      <c r="V1117">
        <v>2</v>
      </c>
      <c r="W1117">
        <v>12.5</v>
      </c>
      <c r="X1117">
        <v>10</v>
      </c>
      <c r="AB1117">
        <v>3</v>
      </c>
      <c r="AC1117">
        <v>1</v>
      </c>
      <c r="AD1117">
        <v>3</v>
      </c>
      <c r="AE1117" t="s">
        <v>3856</v>
      </c>
      <c r="AG1117" t="s">
        <v>4103</v>
      </c>
      <c r="AH1117" t="s">
        <v>4106</v>
      </c>
    </row>
    <row r="1118" spans="1:34" x14ac:dyDescent="0.25">
      <c r="A1118">
        <v>5</v>
      </c>
      <c r="B1118" t="s">
        <v>636</v>
      </c>
      <c r="C1118" t="s">
        <v>639</v>
      </c>
      <c r="D1118" t="s">
        <v>637</v>
      </c>
      <c r="E1118" t="s">
        <v>638</v>
      </c>
      <c r="F1118" t="s">
        <v>641</v>
      </c>
      <c r="G1118" t="s">
        <v>11042</v>
      </c>
      <c r="H1118" t="s">
        <v>1048</v>
      </c>
      <c r="I1118" t="s">
        <v>1049</v>
      </c>
      <c r="J1118">
        <v>2</v>
      </c>
      <c r="L1118" t="s">
        <v>1031</v>
      </c>
      <c r="M1118" t="s">
        <v>1050</v>
      </c>
      <c r="N1118" t="s">
        <v>1051</v>
      </c>
      <c r="O1118" t="s">
        <v>4107</v>
      </c>
      <c r="P1118" t="s">
        <v>217</v>
      </c>
      <c r="Q1118" t="s">
        <v>8650</v>
      </c>
      <c r="R1118" t="s">
        <v>8637</v>
      </c>
      <c r="S1118" t="s">
        <v>8645</v>
      </c>
      <c r="T1118" t="b">
        <v>1</v>
      </c>
      <c r="U1118" t="b">
        <v>0</v>
      </c>
      <c r="V1118">
        <v>3</v>
      </c>
      <c r="W1118">
        <v>12.5</v>
      </c>
      <c r="X1118">
        <v>10</v>
      </c>
      <c r="AB1118">
        <v>3</v>
      </c>
      <c r="AC1118">
        <v>1</v>
      </c>
      <c r="AD1118">
        <v>3</v>
      </c>
      <c r="AE1118" t="s">
        <v>3930</v>
      </c>
      <c r="AG1118" t="s">
        <v>4108</v>
      </c>
      <c r="AH1118" t="s">
        <v>4109</v>
      </c>
    </row>
    <row r="1119" spans="1:34" x14ac:dyDescent="0.25">
      <c r="A1119">
        <v>5</v>
      </c>
      <c r="B1119" t="s">
        <v>636</v>
      </c>
      <c r="C1119" t="s">
        <v>639</v>
      </c>
      <c r="D1119" t="s">
        <v>637</v>
      </c>
      <c r="E1119" t="s">
        <v>638</v>
      </c>
      <c r="F1119" t="s">
        <v>641</v>
      </c>
      <c r="G1119" t="s">
        <v>11042</v>
      </c>
      <c r="H1119" t="s">
        <v>1048</v>
      </c>
      <c r="I1119" t="s">
        <v>1049</v>
      </c>
      <c r="J1119">
        <v>2</v>
      </c>
      <c r="L1119" t="s">
        <v>1031</v>
      </c>
      <c r="M1119" t="s">
        <v>1050</v>
      </c>
      <c r="N1119" t="s">
        <v>1051</v>
      </c>
      <c r="O1119" t="s">
        <v>4110</v>
      </c>
      <c r="P1119" t="s">
        <v>303</v>
      </c>
      <c r="Q1119" t="s">
        <v>148</v>
      </c>
      <c r="R1119" t="s">
        <v>8661</v>
      </c>
      <c r="S1119" t="s">
        <v>8645</v>
      </c>
      <c r="T1119" t="b">
        <v>0</v>
      </c>
      <c r="U1119" t="b">
        <v>0</v>
      </c>
      <c r="V1119">
        <v>1</v>
      </c>
      <c r="W1119">
        <v>10</v>
      </c>
      <c r="X1119">
        <v>15</v>
      </c>
      <c r="AB1119">
        <v>2</v>
      </c>
      <c r="AC1119">
        <v>2</v>
      </c>
      <c r="AD1119">
        <v>2</v>
      </c>
      <c r="AE1119" t="s">
        <v>3856</v>
      </c>
      <c r="AG1119" t="s">
        <v>3996</v>
      </c>
      <c r="AH1119" t="s">
        <v>4111</v>
      </c>
    </row>
    <row r="1120" spans="1:34" x14ac:dyDescent="0.25">
      <c r="A1120">
        <v>5</v>
      </c>
      <c r="B1120" t="s">
        <v>636</v>
      </c>
      <c r="C1120" t="s">
        <v>639</v>
      </c>
      <c r="D1120" t="s">
        <v>637</v>
      </c>
      <c r="E1120" t="s">
        <v>638</v>
      </c>
      <c r="F1120" t="s">
        <v>641</v>
      </c>
      <c r="G1120" t="s">
        <v>11042</v>
      </c>
      <c r="H1120" t="s">
        <v>1048</v>
      </c>
      <c r="I1120" t="s">
        <v>1049</v>
      </c>
      <c r="J1120">
        <v>2</v>
      </c>
      <c r="L1120" t="s">
        <v>1031</v>
      </c>
      <c r="M1120" t="s">
        <v>1050</v>
      </c>
      <c r="N1120" t="s">
        <v>1051</v>
      </c>
      <c r="O1120" t="s">
        <v>4112</v>
      </c>
      <c r="P1120" t="s">
        <v>303</v>
      </c>
      <c r="Q1120" t="s">
        <v>148</v>
      </c>
      <c r="R1120" t="s">
        <v>8661</v>
      </c>
      <c r="S1120" t="s">
        <v>8645</v>
      </c>
      <c r="T1120" t="b">
        <v>0</v>
      </c>
      <c r="U1120" t="b">
        <v>0</v>
      </c>
      <c r="V1120">
        <v>2</v>
      </c>
      <c r="W1120">
        <v>10</v>
      </c>
      <c r="X1120">
        <v>15</v>
      </c>
      <c r="AB1120">
        <v>2</v>
      </c>
      <c r="AC1120">
        <v>2</v>
      </c>
      <c r="AD1120">
        <v>2</v>
      </c>
      <c r="AE1120" t="s">
        <v>3856</v>
      </c>
      <c r="AG1120" t="s">
        <v>3996</v>
      </c>
      <c r="AH1120" t="s">
        <v>4113</v>
      </c>
    </row>
    <row r="1121" spans="1:34" x14ac:dyDescent="0.25">
      <c r="A1121">
        <v>5</v>
      </c>
      <c r="B1121" t="s">
        <v>636</v>
      </c>
      <c r="C1121" t="s">
        <v>639</v>
      </c>
      <c r="D1121" t="s">
        <v>637</v>
      </c>
      <c r="E1121" t="s">
        <v>638</v>
      </c>
      <c r="F1121" t="s">
        <v>641</v>
      </c>
      <c r="G1121" t="s">
        <v>11042</v>
      </c>
      <c r="H1121" t="s">
        <v>1048</v>
      </c>
      <c r="I1121" t="s">
        <v>1049</v>
      </c>
      <c r="J1121">
        <v>2</v>
      </c>
      <c r="L1121" t="s">
        <v>1031</v>
      </c>
      <c r="M1121" t="s">
        <v>1050</v>
      </c>
      <c r="N1121" t="s">
        <v>1051</v>
      </c>
      <c r="O1121" t="s">
        <v>4114</v>
      </c>
      <c r="P1121" t="s">
        <v>303</v>
      </c>
      <c r="Q1121" t="s">
        <v>148</v>
      </c>
      <c r="R1121" t="s">
        <v>8661</v>
      </c>
      <c r="S1121" t="s">
        <v>8645</v>
      </c>
      <c r="T1121" t="b">
        <v>0</v>
      </c>
      <c r="U1121" t="b">
        <v>0</v>
      </c>
      <c r="V1121">
        <v>3</v>
      </c>
      <c r="W1121">
        <v>10</v>
      </c>
      <c r="X1121">
        <v>15</v>
      </c>
      <c r="AB1121">
        <v>2</v>
      </c>
      <c r="AC1121">
        <v>2</v>
      </c>
      <c r="AD1121">
        <v>2</v>
      </c>
      <c r="AE1121" t="s">
        <v>3856</v>
      </c>
      <c r="AG1121" t="s">
        <v>4115</v>
      </c>
      <c r="AH1121" t="s">
        <v>4116</v>
      </c>
    </row>
    <row r="1122" spans="1:34" x14ac:dyDescent="0.25">
      <c r="A1122">
        <v>5</v>
      </c>
      <c r="B1122" t="s">
        <v>636</v>
      </c>
      <c r="C1122" t="s">
        <v>639</v>
      </c>
      <c r="D1122" t="s">
        <v>637</v>
      </c>
      <c r="E1122" t="s">
        <v>638</v>
      </c>
      <c r="F1122" t="s">
        <v>641</v>
      </c>
      <c r="G1122" t="s">
        <v>11042</v>
      </c>
      <c r="H1122" t="s">
        <v>1048</v>
      </c>
      <c r="I1122" t="s">
        <v>1049</v>
      </c>
      <c r="J1122">
        <v>2</v>
      </c>
      <c r="L1122" t="s">
        <v>1031</v>
      </c>
      <c r="M1122" t="s">
        <v>1050</v>
      </c>
      <c r="N1122" t="s">
        <v>1051</v>
      </c>
      <c r="O1122" t="s">
        <v>4117</v>
      </c>
      <c r="P1122" t="s">
        <v>356</v>
      </c>
      <c r="Q1122" t="s">
        <v>25</v>
      </c>
      <c r="R1122" t="s">
        <v>25</v>
      </c>
      <c r="S1122" t="s">
        <v>357</v>
      </c>
      <c r="T1122" t="b">
        <v>0</v>
      </c>
      <c r="U1122" t="b">
        <v>1</v>
      </c>
      <c r="V1122">
        <v>1</v>
      </c>
      <c r="Y1122">
        <v>300</v>
      </c>
      <c r="Z1122">
        <v>1.32</v>
      </c>
      <c r="AA1122" t="s">
        <v>3957</v>
      </c>
      <c r="AG1122" t="s">
        <v>4009</v>
      </c>
      <c r="AH1122" t="s">
        <v>1051</v>
      </c>
    </row>
    <row r="1123" spans="1:34" x14ac:dyDescent="0.25">
      <c r="A1123">
        <v>5</v>
      </c>
      <c r="B1123" t="s">
        <v>636</v>
      </c>
      <c r="C1123" t="s">
        <v>639</v>
      </c>
      <c r="D1123" t="s">
        <v>637</v>
      </c>
      <c r="E1123" t="s">
        <v>638</v>
      </c>
      <c r="F1123" t="s">
        <v>641</v>
      </c>
      <c r="G1123" t="s">
        <v>11042</v>
      </c>
      <c r="H1123" t="s">
        <v>1052</v>
      </c>
      <c r="I1123" t="s">
        <v>1053</v>
      </c>
      <c r="J1123">
        <v>3</v>
      </c>
      <c r="L1123" t="s">
        <v>1036</v>
      </c>
      <c r="M1123" t="s">
        <v>1054</v>
      </c>
      <c r="N1123" t="s">
        <v>1055</v>
      </c>
      <c r="O1123" t="s">
        <v>4118</v>
      </c>
      <c r="P1123" t="s">
        <v>15</v>
      </c>
      <c r="Q1123" t="s">
        <v>2</v>
      </c>
      <c r="R1123" t="s">
        <v>2</v>
      </c>
      <c r="S1123" t="s">
        <v>8646</v>
      </c>
      <c r="T1123" t="b">
        <v>1</v>
      </c>
      <c r="U1123" t="b">
        <v>1</v>
      </c>
      <c r="V1123">
        <v>1</v>
      </c>
      <c r="W1123">
        <v>75</v>
      </c>
      <c r="Y1123">
        <v>60</v>
      </c>
      <c r="AG1123" t="s">
        <v>4119</v>
      </c>
      <c r="AH1123" t="s">
        <v>1054</v>
      </c>
    </row>
    <row r="1124" spans="1:34" x14ac:dyDescent="0.25">
      <c r="A1124">
        <v>5</v>
      </c>
      <c r="B1124" t="s">
        <v>636</v>
      </c>
      <c r="C1124" t="s">
        <v>639</v>
      </c>
      <c r="D1124" t="s">
        <v>637</v>
      </c>
      <c r="E1124" t="s">
        <v>638</v>
      </c>
      <c r="F1124" t="s">
        <v>641</v>
      </c>
      <c r="G1124" t="s">
        <v>11042</v>
      </c>
      <c r="H1124" t="s">
        <v>1052</v>
      </c>
      <c r="I1124" t="s">
        <v>1053</v>
      </c>
      <c r="J1124">
        <v>3</v>
      </c>
      <c r="L1124" t="s">
        <v>1036</v>
      </c>
      <c r="M1124" t="s">
        <v>1054</v>
      </c>
      <c r="N1124" t="s">
        <v>1055</v>
      </c>
      <c r="O1124" t="s">
        <v>4120</v>
      </c>
      <c r="P1124" t="s">
        <v>15</v>
      </c>
      <c r="Q1124" t="s">
        <v>2</v>
      </c>
      <c r="R1124" t="s">
        <v>2</v>
      </c>
      <c r="S1124" t="s">
        <v>8646</v>
      </c>
      <c r="T1124" t="b">
        <v>1</v>
      </c>
      <c r="U1124" t="b">
        <v>1</v>
      </c>
      <c r="V1124">
        <v>2</v>
      </c>
      <c r="W1124">
        <v>75</v>
      </c>
      <c r="Y1124">
        <v>60</v>
      </c>
      <c r="AG1124" t="s">
        <v>4119</v>
      </c>
      <c r="AH1124" t="s">
        <v>4121</v>
      </c>
    </row>
    <row r="1125" spans="1:34" x14ac:dyDescent="0.25">
      <c r="A1125">
        <v>5</v>
      </c>
      <c r="B1125" t="s">
        <v>636</v>
      </c>
      <c r="C1125" t="s">
        <v>639</v>
      </c>
      <c r="D1125" t="s">
        <v>637</v>
      </c>
      <c r="E1125" t="s">
        <v>638</v>
      </c>
      <c r="F1125" t="s">
        <v>641</v>
      </c>
      <c r="G1125" t="s">
        <v>11042</v>
      </c>
      <c r="H1125" t="s">
        <v>1052</v>
      </c>
      <c r="I1125" t="s">
        <v>1053</v>
      </c>
      <c r="J1125">
        <v>3</v>
      </c>
      <c r="L1125" t="s">
        <v>1036</v>
      </c>
      <c r="M1125" t="s">
        <v>1054</v>
      </c>
      <c r="N1125" t="s">
        <v>1055</v>
      </c>
      <c r="O1125" t="s">
        <v>4122</v>
      </c>
      <c r="P1125" t="s">
        <v>15</v>
      </c>
      <c r="Q1125" t="s">
        <v>2</v>
      </c>
      <c r="R1125" t="s">
        <v>2</v>
      </c>
      <c r="S1125" t="s">
        <v>8646</v>
      </c>
      <c r="T1125" t="b">
        <v>1</v>
      </c>
      <c r="U1125" t="b">
        <v>1</v>
      </c>
      <c r="V1125">
        <v>3</v>
      </c>
      <c r="W1125">
        <v>75</v>
      </c>
      <c r="Y1125">
        <v>60</v>
      </c>
      <c r="AG1125" t="s">
        <v>4119</v>
      </c>
      <c r="AH1125" t="s">
        <v>4123</v>
      </c>
    </row>
    <row r="1126" spans="1:34" x14ac:dyDescent="0.25">
      <c r="A1126">
        <v>5</v>
      </c>
      <c r="B1126" t="s">
        <v>636</v>
      </c>
      <c r="C1126" t="s">
        <v>639</v>
      </c>
      <c r="D1126" t="s">
        <v>637</v>
      </c>
      <c r="E1126" t="s">
        <v>638</v>
      </c>
      <c r="F1126" t="s">
        <v>641</v>
      </c>
      <c r="G1126" t="s">
        <v>11042</v>
      </c>
      <c r="H1126" t="s">
        <v>1052</v>
      </c>
      <c r="I1126" t="s">
        <v>1053</v>
      </c>
      <c r="J1126">
        <v>3</v>
      </c>
      <c r="L1126" t="s">
        <v>1036</v>
      </c>
      <c r="M1126" t="s">
        <v>1054</v>
      </c>
      <c r="N1126" t="s">
        <v>1055</v>
      </c>
      <c r="O1126" t="s">
        <v>4124</v>
      </c>
      <c r="P1126" t="s">
        <v>41</v>
      </c>
      <c r="Q1126" t="s">
        <v>25</v>
      </c>
      <c r="R1126" t="s">
        <v>25</v>
      </c>
      <c r="S1126" t="s">
        <v>26</v>
      </c>
      <c r="T1126" t="b">
        <v>0</v>
      </c>
      <c r="U1126" t="b">
        <v>0</v>
      </c>
      <c r="V1126">
        <v>1</v>
      </c>
      <c r="W1126">
        <v>75</v>
      </c>
      <c r="X1126">
        <v>8</v>
      </c>
      <c r="AB1126">
        <v>2</v>
      </c>
      <c r="AC1126">
        <v>1</v>
      </c>
      <c r="AD1126">
        <v>2</v>
      </c>
      <c r="AE1126" t="s">
        <v>3856</v>
      </c>
      <c r="AG1126" t="s">
        <v>4125</v>
      </c>
      <c r="AH1126" t="s">
        <v>4126</v>
      </c>
    </row>
    <row r="1127" spans="1:34" x14ac:dyDescent="0.25">
      <c r="A1127">
        <v>5</v>
      </c>
      <c r="B1127" t="s">
        <v>636</v>
      </c>
      <c r="C1127" t="s">
        <v>639</v>
      </c>
      <c r="D1127" t="s">
        <v>637</v>
      </c>
      <c r="E1127" t="s">
        <v>638</v>
      </c>
      <c r="F1127" t="s">
        <v>641</v>
      </c>
      <c r="G1127" t="s">
        <v>11042</v>
      </c>
      <c r="H1127" t="s">
        <v>1052</v>
      </c>
      <c r="I1127" t="s">
        <v>1053</v>
      </c>
      <c r="J1127">
        <v>3</v>
      </c>
      <c r="L1127" t="s">
        <v>1036</v>
      </c>
      <c r="M1127" t="s">
        <v>1054</v>
      </c>
      <c r="N1127" t="s">
        <v>1055</v>
      </c>
      <c r="O1127" t="s">
        <v>4127</v>
      </c>
      <c r="P1127" t="s">
        <v>41</v>
      </c>
      <c r="Q1127" t="s">
        <v>25</v>
      </c>
      <c r="R1127" t="s">
        <v>25</v>
      </c>
      <c r="S1127" t="s">
        <v>26</v>
      </c>
      <c r="T1127" t="b">
        <v>0</v>
      </c>
      <c r="U1127" t="b">
        <v>0</v>
      </c>
      <c r="V1127">
        <v>2</v>
      </c>
      <c r="W1127">
        <v>75</v>
      </c>
      <c r="X1127">
        <v>8</v>
      </c>
      <c r="AB1127">
        <v>2</v>
      </c>
      <c r="AC1127">
        <v>1</v>
      </c>
      <c r="AD1127">
        <v>2</v>
      </c>
      <c r="AE1127" t="s">
        <v>610</v>
      </c>
      <c r="AG1127" t="s">
        <v>4128</v>
      </c>
      <c r="AH1127" t="s">
        <v>4129</v>
      </c>
    </row>
    <row r="1128" spans="1:34" x14ac:dyDescent="0.25">
      <c r="A1128">
        <v>5</v>
      </c>
      <c r="B1128" t="s">
        <v>636</v>
      </c>
      <c r="C1128" t="s">
        <v>639</v>
      </c>
      <c r="D1128" t="s">
        <v>637</v>
      </c>
      <c r="E1128" t="s">
        <v>638</v>
      </c>
      <c r="F1128" t="s">
        <v>641</v>
      </c>
      <c r="G1128" t="s">
        <v>11042</v>
      </c>
      <c r="H1128" t="s">
        <v>1052</v>
      </c>
      <c r="I1128" t="s">
        <v>1053</v>
      </c>
      <c r="J1128">
        <v>3</v>
      </c>
      <c r="L1128" t="s">
        <v>1036</v>
      </c>
      <c r="M1128" t="s">
        <v>1054</v>
      </c>
      <c r="N1128" t="s">
        <v>1055</v>
      </c>
      <c r="O1128" t="s">
        <v>4130</v>
      </c>
      <c r="P1128" t="s">
        <v>41</v>
      </c>
      <c r="Q1128" t="s">
        <v>25</v>
      </c>
      <c r="R1128" t="s">
        <v>25</v>
      </c>
      <c r="S1128" t="s">
        <v>26</v>
      </c>
      <c r="T1128" t="b">
        <v>0</v>
      </c>
      <c r="U1128" t="b">
        <v>0</v>
      </c>
      <c r="V1128">
        <v>3</v>
      </c>
      <c r="W1128">
        <v>75</v>
      </c>
      <c r="X1128">
        <v>7</v>
      </c>
      <c r="AB1128">
        <v>2</v>
      </c>
      <c r="AC1128">
        <v>1</v>
      </c>
      <c r="AD1128">
        <v>2</v>
      </c>
      <c r="AE1128" t="s">
        <v>610</v>
      </c>
      <c r="AG1128" t="s">
        <v>4128</v>
      </c>
      <c r="AH1128" t="s">
        <v>4131</v>
      </c>
    </row>
    <row r="1129" spans="1:34" x14ac:dyDescent="0.25">
      <c r="A1129">
        <v>5</v>
      </c>
      <c r="B1129" t="s">
        <v>636</v>
      </c>
      <c r="C1129" t="s">
        <v>639</v>
      </c>
      <c r="D1129" t="s">
        <v>637</v>
      </c>
      <c r="E1129" t="s">
        <v>638</v>
      </c>
      <c r="F1129" t="s">
        <v>641</v>
      </c>
      <c r="G1129" t="s">
        <v>11042</v>
      </c>
      <c r="H1129" t="s">
        <v>1052</v>
      </c>
      <c r="I1129" t="s">
        <v>1053</v>
      </c>
      <c r="J1129">
        <v>3</v>
      </c>
      <c r="L1129" t="s">
        <v>1036</v>
      </c>
      <c r="M1129" t="s">
        <v>1054</v>
      </c>
      <c r="N1129" t="s">
        <v>1055</v>
      </c>
      <c r="O1129" t="s">
        <v>4132</v>
      </c>
      <c r="P1129" t="s">
        <v>41</v>
      </c>
      <c r="Q1129" t="s">
        <v>25</v>
      </c>
      <c r="R1129" t="s">
        <v>25</v>
      </c>
      <c r="S1129" t="s">
        <v>26</v>
      </c>
      <c r="T1129" t="b">
        <v>0</v>
      </c>
      <c r="U1129" t="b">
        <v>0</v>
      </c>
      <c r="V1129">
        <v>4</v>
      </c>
      <c r="W1129">
        <v>75</v>
      </c>
      <c r="X1129">
        <v>7</v>
      </c>
      <c r="AB1129">
        <v>2</v>
      </c>
      <c r="AC1129">
        <v>1</v>
      </c>
      <c r="AD1129">
        <v>2</v>
      </c>
      <c r="AE1129" t="s">
        <v>1646</v>
      </c>
      <c r="AG1129" t="s">
        <v>4133</v>
      </c>
      <c r="AH1129" t="s">
        <v>4134</v>
      </c>
    </row>
    <row r="1130" spans="1:34" x14ac:dyDescent="0.25">
      <c r="A1130">
        <v>5</v>
      </c>
      <c r="B1130" t="s">
        <v>636</v>
      </c>
      <c r="C1130" t="s">
        <v>639</v>
      </c>
      <c r="D1130" t="s">
        <v>637</v>
      </c>
      <c r="E1130" t="s">
        <v>638</v>
      </c>
      <c r="F1130" t="s">
        <v>641</v>
      </c>
      <c r="G1130" t="s">
        <v>11042</v>
      </c>
      <c r="H1130" t="s">
        <v>1052</v>
      </c>
      <c r="I1130" t="s">
        <v>1053</v>
      </c>
      <c r="J1130">
        <v>3</v>
      </c>
      <c r="L1130" t="s">
        <v>1036</v>
      </c>
      <c r="M1130" t="s">
        <v>1054</v>
      </c>
      <c r="N1130" t="s">
        <v>1055</v>
      </c>
      <c r="O1130" t="s">
        <v>4135</v>
      </c>
      <c r="P1130" t="s">
        <v>45</v>
      </c>
      <c r="Q1130" t="s">
        <v>25</v>
      </c>
      <c r="R1130" t="s">
        <v>25</v>
      </c>
      <c r="S1130" t="s">
        <v>26</v>
      </c>
      <c r="T1130" t="b">
        <v>1</v>
      </c>
      <c r="U1130" t="b">
        <v>0</v>
      </c>
      <c r="V1130">
        <v>1</v>
      </c>
      <c r="W1130">
        <v>140</v>
      </c>
      <c r="X1130">
        <v>12</v>
      </c>
      <c r="AB1130">
        <v>2</v>
      </c>
      <c r="AC1130">
        <v>1</v>
      </c>
      <c r="AD1130">
        <v>2</v>
      </c>
      <c r="AE1130" t="s">
        <v>2289</v>
      </c>
      <c r="AG1130" t="s">
        <v>2527</v>
      </c>
      <c r="AH1130" t="s">
        <v>4136</v>
      </c>
    </row>
    <row r="1131" spans="1:34" x14ac:dyDescent="0.25">
      <c r="A1131">
        <v>5</v>
      </c>
      <c r="B1131" t="s">
        <v>636</v>
      </c>
      <c r="C1131" t="s">
        <v>639</v>
      </c>
      <c r="D1131" t="s">
        <v>637</v>
      </c>
      <c r="E1131" t="s">
        <v>638</v>
      </c>
      <c r="F1131" t="s">
        <v>641</v>
      </c>
      <c r="G1131" t="s">
        <v>11042</v>
      </c>
      <c r="H1131" t="s">
        <v>1052</v>
      </c>
      <c r="I1131" t="s">
        <v>1053</v>
      </c>
      <c r="J1131">
        <v>3</v>
      </c>
      <c r="L1131" t="s">
        <v>1036</v>
      </c>
      <c r="M1131" t="s">
        <v>1054</v>
      </c>
      <c r="N1131" t="s">
        <v>1055</v>
      </c>
      <c r="O1131" t="s">
        <v>4137</v>
      </c>
      <c r="P1131" t="s">
        <v>45</v>
      </c>
      <c r="Q1131" t="s">
        <v>25</v>
      </c>
      <c r="R1131" t="s">
        <v>25</v>
      </c>
      <c r="S1131" t="s">
        <v>26</v>
      </c>
      <c r="T1131" t="b">
        <v>1</v>
      </c>
      <c r="U1131" t="b">
        <v>0</v>
      </c>
      <c r="V1131">
        <v>2</v>
      </c>
      <c r="W1131">
        <v>150</v>
      </c>
      <c r="X1131">
        <v>12</v>
      </c>
      <c r="AB1131">
        <v>2</v>
      </c>
      <c r="AC1131">
        <v>1</v>
      </c>
      <c r="AD1131">
        <v>2</v>
      </c>
      <c r="AE1131" t="s">
        <v>618</v>
      </c>
      <c r="AG1131" t="s">
        <v>2154</v>
      </c>
      <c r="AH1131" t="s">
        <v>4138</v>
      </c>
    </row>
    <row r="1132" spans="1:34" x14ac:dyDescent="0.25">
      <c r="A1132">
        <v>5</v>
      </c>
      <c r="B1132" t="s">
        <v>636</v>
      </c>
      <c r="C1132" t="s">
        <v>639</v>
      </c>
      <c r="D1132" t="s">
        <v>637</v>
      </c>
      <c r="E1132" t="s">
        <v>638</v>
      </c>
      <c r="F1132" t="s">
        <v>641</v>
      </c>
      <c r="G1132" t="s">
        <v>11042</v>
      </c>
      <c r="H1132" t="s">
        <v>1052</v>
      </c>
      <c r="I1132" t="s">
        <v>1053</v>
      </c>
      <c r="J1132">
        <v>3</v>
      </c>
      <c r="L1132" t="s">
        <v>1036</v>
      </c>
      <c r="M1132" t="s">
        <v>1054</v>
      </c>
      <c r="N1132" t="s">
        <v>1055</v>
      </c>
      <c r="O1132" t="s">
        <v>4139</v>
      </c>
      <c r="P1132" t="s">
        <v>45</v>
      </c>
      <c r="Q1132" t="s">
        <v>25</v>
      </c>
      <c r="R1132" t="s">
        <v>25</v>
      </c>
      <c r="S1132" t="s">
        <v>26</v>
      </c>
      <c r="T1132" t="b">
        <v>1</v>
      </c>
      <c r="U1132" t="b">
        <v>0</v>
      </c>
      <c r="V1132">
        <v>3</v>
      </c>
      <c r="W1132">
        <v>150</v>
      </c>
      <c r="X1132">
        <v>12</v>
      </c>
      <c r="AB1132">
        <v>2</v>
      </c>
      <c r="AC1132">
        <v>1</v>
      </c>
      <c r="AD1132">
        <v>2</v>
      </c>
      <c r="AE1132" t="s">
        <v>610</v>
      </c>
      <c r="AG1132" t="s">
        <v>1937</v>
      </c>
      <c r="AH1132" t="s">
        <v>4140</v>
      </c>
    </row>
    <row r="1133" spans="1:34" x14ac:dyDescent="0.25">
      <c r="A1133">
        <v>5</v>
      </c>
      <c r="B1133" t="s">
        <v>636</v>
      </c>
      <c r="C1133" t="s">
        <v>639</v>
      </c>
      <c r="D1133" t="s">
        <v>637</v>
      </c>
      <c r="E1133" t="s">
        <v>638</v>
      </c>
      <c r="F1133" t="s">
        <v>641</v>
      </c>
      <c r="G1133" t="s">
        <v>11042</v>
      </c>
      <c r="H1133" t="s">
        <v>1052</v>
      </c>
      <c r="I1133" t="s">
        <v>1053</v>
      </c>
      <c r="J1133">
        <v>3</v>
      </c>
      <c r="L1133" t="s">
        <v>1036</v>
      </c>
      <c r="M1133" t="s">
        <v>1054</v>
      </c>
      <c r="N1133" t="s">
        <v>1055</v>
      </c>
      <c r="O1133" t="s">
        <v>4141</v>
      </c>
      <c r="P1133" t="s">
        <v>73</v>
      </c>
      <c r="Q1133" t="s">
        <v>25</v>
      </c>
      <c r="R1133" t="s">
        <v>25</v>
      </c>
      <c r="S1133" t="s">
        <v>8646</v>
      </c>
      <c r="T1133" t="b">
        <v>0</v>
      </c>
      <c r="U1133" t="b">
        <v>0</v>
      </c>
      <c r="V1133">
        <v>1</v>
      </c>
      <c r="W1133">
        <v>30</v>
      </c>
      <c r="X1133">
        <v>20</v>
      </c>
      <c r="AB1133">
        <v>1</v>
      </c>
      <c r="AC1133">
        <v>2</v>
      </c>
      <c r="AD1133">
        <v>1</v>
      </c>
      <c r="AE1133" t="s">
        <v>618</v>
      </c>
      <c r="AG1133" t="s">
        <v>3937</v>
      </c>
      <c r="AH1133" t="s">
        <v>4142</v>
      </c>
    </row>
    <row r="1134" spans="1:34" x14ac:dyDescent="0.25">
      <c r="A1134">
        <v>5</v>
      </c>
      <c r="B1134" t="s">
        <v>636</v>
      </c>
      <c r="C1134" t="s">
        <v>639</v>
      </c>
      <c r="D1134" t="s">
        <v>637</v>
      </c>
      <c r="E1134" t="s">
        <v>638</v>
      </c>
      <c r="F1134" t="s">
        <v>641</v>
      </c>
      <c r="G1134" t="s">
        <v>11042</v>
      </c>
      <c r="H1134" t="s">
        <v>1052</v>
      </c>
      <c r="I1134" t="s">
        <v>1053</v>
      </c>
      <c r="J1134">
        <v>3</v>
      </c>
      <c r="L1134" t="s">
        <v>1036</v>
      </c>
      <c r="M1134" t="s">
        <v>1054</v>
      </c>
      <c r="N1134" t="s">
        <v>1055</v>
      </c>
      <c r="O1134" t="s">
        <v>4143</v>
      </c>
      <c r="P1134" t="s">
        <v>73</v>
      </c>
      <c r="Q1134" t="s">
        <v>25</v>
      </c>
      <c r="R1134" t="s">
        <v>25</v>
      </c>
      <c r="S1134" t="s">
        <v>8646</v>
      </c>
      <c r="T1134" t="b">
        <v>0</v>
      </c>
      <c r="U1134" t="b">
        <v>0</v>
      </c>
      <c r="V1134">
        <v>2</v>
      </c>
      <c r="W1134">
        <v>35</v>
      </c>
      <c r="X1134">
        <v>20</v>
      </c>
      <c r="AB1134">
        <v>1</v>
      </c>
      <c r="AC1134">
        <v>2</v>
      </c>
      <c r="AD1134">
        <v>1</v>
      </c>
      <c r="AE1134" t="s">
        <v>618</v>
      </c>
      <c r="AG1134" t="s">
        <v>3937</v>
      </c>
      <c r="AH1134" t="s">
        <v>4144</v>
      </c>
    </row>
    <row r="1135" spans="1:34" x14ac:dyDescent="0.25">
      <c r="A1135">
        <v>5</v>
      </c>
      <c r="B1135" t="s">
        <v>636</v>
      </c>
      <c r="C1135" t="s">
        <v>639</v>
      </c>
      <c r="D1135" t="s">
        <v>637</v>
      </c>
      <c r="E1135" t="s">
        <v>638</v>
      </c>
      <c r="F1135" t="s">
        <v>641</v>
      </c>
      <c r="G1135" t="s">
        <v>11042</v>
      </c>
      <c r="H1135" t="s">
        <v>1052</v>
      </c>
      <c r="I1135" t="s">
        <v>1053</v>
      </c>
      <c r="J1135">
        <v>3</v>
      </c>
      <c r="L1135" t="s">
        <v>1036</v>
      </c>
      <c r="M1135" t="s">
        <v>1054</v>
      </c>
      <c r="N1135" t="s">
        <v>1055</v>
      </c>
      <c r="O1135" t="s">
        <v>4145</v>
      </c>
      <c r="P1135" t="s">
        <v>73</v>
      </c>
      <c r="Q1135" t="s">
        <v>25</v>
      </c>
      <c r="R1135" t="s">
        <v>25</v>
      </c>
      <c r="S1135" t="s">
        <v>8646</v>
      </c>
      <c r="T1135" t="b">
        <v>0</v>
      </c>
      <c r="U1135" t="b">
        <v>0</v>
      </c>
      <c r="V1135">
        <v>3</v>
      </c>
      <c r="W1135">
        <v>50</v>
      </c>
      <c r="X1135">
        <v>20</v>
      </c>
      <c r="AB1135">
        <v>1</v>
      </c>
      <c r="AC1135">
        <v>2</v>
      </c>
      <c r="AD1135">
        <v>1</v>
      </c>
      <c r="AE1135" t="s">
        <v>3856</v>
      </c>
      <c r="AG1135" t="s">
        <v>3940</v>
      </c>
      <c r="AH1135" t="s">
        <v>4146</v>
      </c>
    </row>
    <row r="1136" spans="1:34" x14ac:dyDescent="0.25">
      <c r="A1136">
        <v>5</v>
      </c>
      <c r="B1136" t="s">
        <v>636</v>
      </c>
      <c r="C1136" t="s">
        <v>639</v>
      </c>
      <c r="D1136" t="s">
        <v>637</v>
      </c>
      <c r="E1136" t="s">
        <v>638</v>
      </c>
      <c r="F1136" t="s">
        <v>641</v>
      </c>
      <c r="G1136" t="s">
        <v>11042</v>
      </c>
      <c r="H1136" t="s">
        <v>1052</v>
      </c>
      <c r="I1136" t="s">
        <v>1053</v>
      </c>
      <c r="J1136">
        <v>3</v>
      </c>
      <c r="L1136" t="s">
        <v>1036</v>
      </c>
      <c r="M1136" t="s">
        <v>1054</v>
      </c>
      <c r="N1136" t="s">
        <v>1055</v>
      </c>
      <c r="O1136" t="s">
        <v>4147</v>
      </c>
      <c r="P1136" t="s">
        <v>8734</v>
      </c>
      <c r="Q1136" t="s">
        <v>8644</v>
      </c>
      <c r="R1136" t="s">
        <v>8488</v>
      </c>
      <c r="S1136" t="s">
        <v>8643</v>
      </c>
      <c r="T1136" t="b">
        <v>0</v>
      </c>
      <c r="U1136" t="b">
        <v>0</v>
      </c>
      <c r="V1136">
        <v>1</v>
      </c>
      <c r="W1136">
        <v>30</v>
      </c>
      <c r="X1136">
        <v>10</v>
      </c>
      <c r="AB1136">
        <v>2</v>
      </c>
      <c r="AC1136">
        <v>1</v>
      </c>
      <c r="AD1136">
        <v>2</v>
      </c>
      <c r="AE1136" t="s">
        <v>3856</v>
      </c>
      <c r="AG1136" t="s">
        <v>4148</v>
      </c>
      <c r="AH1136" t="s">
        <v>4149</v>
      </c>
    </row>
    <row r="1137" spans="1:34" x14ac:dyDescent="0.25">
      <c r="A1137">
        <v>5</v>
      </c>
      <c r="B1137" t="s">
        <v>636</v>
      </c>
      <c r="C1137" t="s">
        <v>639</v>
      </c>
      <c r="D1137" t="s">
        <v>637</v>
      </c>
      <c r="E1137" t="s">
        <v>638</v>
      </c>
      <c r="F1137" t="s">
        <v>641</v>
      </c>
      <c r="G1137" t="s">
        <v>11042</v>
      </c>
      <c r="H1137" t="s">
        <v>1052</v>
      </c>
      <c r="I1137" t="s">
        <v>1053</v>
      </c>
      <c r="J1137">
        <v>3</v>
      </c>
      <c r="L1137" t="s">
        <v>1036</v>
      </c>
      <c r="M1137" t="s">
        <v>1054</v>
      </c>
      <c r="N1137" t="s">
        <v>1055</v>
      </c>
      <c r="O1137" t="s">
        <v>4150</v>
      </c>
      <c r="P1137" t="s">
        <v>8734</v>
      </c>
      <c r="Q1137" t="s">
        <v>8644</v>
      </c>
      <c r="R1137" t="s">
        <v>8488</v>
      </c>
      <c r="S1137" t="s">
        <v>8643</v>
      </c>
      <c r="T1137" t="b">
        <v>0</v>
      </c>
      <c r="U1137" t="b">
        <v>0</v>
      </c>
      <c r="V1137">
        <v>2</v>
      </c>
      <c r="W1137">
        <v>30</v>
      </c>
      <c r="X1137">
        <v>9</v>
      </c>
      <c r="AB1137">
        <v>2</v>
      </c>
      <c r="AC1137">
        <v>1</v>
      </c>
      <c r="AD1137">
        <v>2</v>
      </c>
      <c r="AE1137" t="s">
        <v>610</v>
      </c>
      <c r="AG1137" t="s">
        <v>4151</v>
      </c>
      <c r="AH1137" t="s">
        <v>4152</v>
      </c>
    </row>
    <row r="1138" spans="1:34" x14ac:dyDescent="0.25">
      <c r="A1138">
        <v>5</v>
      </c>
      <c r="B1138" t="s">
        <v>636</v>
      </c>
      <c r="C1138" t="s">
        <v>639</v>
      </c>
      <c r="D1138" t="s">
        <v>637</v>
      </c>
      <c r="E1138" t="s">
        <v>638</v>
      </c>
      <c r="F1138" t="s">
        <v>641</v>
      </c>
      <c r="G1138" t="s">
        <v>11042</v>
      </c>
      <c r="H1138" t="s">
        <v>1052</v>
      </c>
      <c r="I1138" t="s">
        <v>1053</v>
      </c>
      <c r="J1138">
        <v>3</v>
      </c>
      <c r="L1138" t="s">
        <v>1036</v>
      </c>
      <c r="M1138" t="s">
        <v>1054</v>
      </c>
      <c r="N1138" t="s">
        <v>1055</v>
      </c>
      <c r="O1138" t="s">
        <v>4153</v>
      </c>
      <c r="P1138" t="s">
        <v>8734</v>
      </c>
      <c r="Q1138" t="s">
        <v>8644</v>
      </c>
      <c r="R1138" t="s">
        <v>8488</v>
      </c>
      <c r="S1138" t="s">
        <v>8643</v>
      </c>
      <c r="T1138" t="b">
        <v>0</v>
      </c>
      <c r="U1138" t="b">
        <v>0</v>
      </c>
      <c r="V1138">
        <v>3</v>
      </c>
      <c r="W1138">
        <v>30</v>
      </c>
      <c r="X1138">
        <v>6</v>
      </c>
      <c r="AB1138">
        <v>2</v>
      </c>
      <c r="AC1138">
        <v>1</v>
      </c>
      <c r="AD1138">
        <v>2</v>
      </c>
      <c r="AE1138" t="s">
        <v>610</v>
      </c>
      <c r="AG1138" t="s">
        <v>4151</v>
      </c>
      <c r="AH1138" t="s">
        <v>4154</v>
      </c>
    </row>
    <row r="1139" spans="1:34" x14ac:dyDescent="0.25">
      <c r="A1139">
        <v>5</v>
      </c>
      <c r="B1139" t="s">
        <v>636</v>
      </c>
      <c r="C1139" t="s">
        <v>639</v>
      </c>
      <c r="D1139" t="s">
        <v>637</v>
      </c>
      <c r="E1139" t="s">
        <v>638</v>
      </c>
      <c r="F1139" t="s">
        <v>641</v>
      </c>
      <c r="G1139" t="s">
        <v>11042</v>
      </c>
      <c r="H1139" t="s">
        <v>1052</v>
      </c>
      <c r="I1139" t="s">
        <v>1053</v>
      </c>
      <c r="J1139">
        <v>3</v>
      </c>
      <c r="L1139" t="s">
        <v>1036</v>
      </c>
      <c r="M1139" t="s">
        <v>1054</v>
      </c>
      <c r="N1139" t="s">
        <v>1055</v>
      </c>
      <c r="O1139" t="s">
        <v>4155</v>
      </c>
      <c r="P1139" t="s">
        <v>20</v>
      </c>
      <c r="Q1139" t="s">
        <v>2</v>
      </c>
      <c r="R1139" t="s">
        <v>2</v>
      </c>
      <c r="S1139" t="s">
        <v>8646</v>
      </c>
      <c r="T1139" t="b">
        <v>1</v>
      </c>
      <c r="U1139" t="b">
        <v>1</v>
      </c>
      <c r="V1139">
        <v>1</v>
      </c>
      <c r="W1139">
        <v>70</v>
      </c>
      <c r="Y1139">
        <v>60</v>
      </c>
      <c r="AH1139" t="s">
        <v>4156</v>
      </c>
    </row>
    <row r="1140" spans="1:34" x14ac:dyDescent="0.25">
      <c r="A1140">
        <v>5</v>
      </c>
      <c r="B1140" t="s">
        <v>636</v>
      </c>
      <c r="C1140" t="s">
        <v>639</v>
      </c>
      <c r="D1140" t="s">
        <v>637</v>
      </c>
      <c r="E1140" t="s">
        <v>638</v>
      </c>
      <c r="F1140" t="s">
        <v>641</v>
      </c>
      <c r="G1140" t="s">
        <v>11042</v>
      </c>
      <c r="H1140" t="s">
        <v>1052</v>
      </c>
      <c r="I1140" t="s">
        <v>1053</v>
      </c>
      <c r="J1140">
        <v>3</v>
      </c>
      <c r="L1140" t="s">
        <v>1036</v>
      </c>
      <c r="M1140" t="s">
        <v>1054</v>
      </c>
      <c r="N1140" t="s">
        <v>1055</v>
      </c>
      <c r="O1140" t="s">
        <v>4157</v>
      </c>
      <c r="P1140" t="s">
        <v>20</v>
      </c>
      <c r="Q1140" t="s">
        <v>2</v>
      </c>
      <c r="R1140" t="s">
        <v>2</v>
      </c>
      <c r="S1140" t="s">
        <v>8646</v>
      </c>
      <c r="T1140" t="b">
        <v>1</v>
      </c>
      <c r="U1140" t="b">
        <v>1</v>
      </c>
      <c r="V1140">
        <v>2</v>
      </c>
      <c r="W1140">
        <v>70</v>
      </c>
      <c r="Y1140">
        <v>45</v>
      </c>
      <c r="AH1140" t="s">
        <v>4158</v>
      </c>
    </row>
    <row r="1141" spans="1:34" x14ac:dyDescent="0.25">
      <c r="A1141">
        <v>5</v>
      </c>
      <c r="B1141" t="s">
        <v>636</v>
      </c>
      <c r="C1141" t="s">
        <v>639</v>
      </c>
      <c r="D1141" t="s">
        <v>637</v>
      </c>
      <c r="E1141" t="s">
        <v>638</v>
      </c>
      <c r="F1141" t="s">
        <v>641</v>
      </c>
      <c r="G1141" t="s">
        <v>11042</v>
      </c>
      <c r="H1141" t="s">
        <v>1052</v>
      </c>
      <c r="I1141" t="s">
        <v>1053</v>
      </c>
      <c r="J1141">
        <v>3</v>
      </c>
      <c r="L1141" t="s">
        <v>1036</v>
      </c>
      <c r="M1141" t="s">
        <v>1054</v>
      </c>
      <c r="N1141" t="s">
        <v>1055</v>
      </c>
      <c r="O1141" t="s">
        <v>4159</v>
      </c>
      <c r="P1141" t="s">
        <v>20</v>
      </c>
      <c r="Q1141" t="s">
        <v>2</v>
      </c>
      <c r="R1141" t="s">
        <v>2</v>
      </c>
      <c r="S1141" t="s">
        <v>8646</v>
      </c>
      <c r="T1141" t="b">
        <v>1</v>
      </c>
      <c r="U1141" t="b">
        <v>1</v>
      </c>
      <c r="V1141">
        <v>3</v>
      </c>
      <c r="W1141">
        <v>70</v>
      </c>
      <c r="Y1141">
        <v>45</v>
      </c>
      <c r="AH1141" t="s">
        <v>1055</v>
      </c>
    </row>
    <row r="1142" spans="1:34" x14ac:dyDescent="0.25">
      <c r="A1142">
        <v>5</v>
      </c>
      <c r="B1142" t="s">
        <v>636</v>
      </c>
      <c r="C1142" t="s">
        <v>639</v>
      </c>
      <c r="D1142" t="s">
        <v>637</v>
      </c>
      <c r="E1142" t="s">
        <v>638</v>
      </c>
      <c r="F1142" t="s">
        <v>641</v>
      </c>
      <c r="G1142" t="s">
        <v>11042</v>
      </c>
      <c r="H1142" t="s">
        <v>1056</v>
      </c>
      <c r="I1142" t="s">
        <v>1057</v>
      </c>
      <c r="J1142">
        <v>4</v>
      </c>
      <c r="L1142" t="s">
        <v>1041</v>
      </c>
      <c r="M1142" t="s">
        <v>1058</v>
      </c>
      <c r="N1142" t="s">
        <v>1059</v>
      </c>
      <c r="O1142" t="s">
        <v>4160</v>
      </c>
      <c r="P1142" t="s">
        <v>112</v>
      </c>
      <c r="Q1142" t="s">
        <v>8644</v>
      </c>
      <c r="R1142" t="s">
        <v>8488</v>
      </c>
      <c r="S1142" t="s">
        <v>8643</v>
      </c>
      <c r="T1142" t="b">
        <v>0</v>
      </c>
      <c r="U1142" t="b">
        <v>0</v>
      </c>
      <c r="V1142">
        <v>1</v>
      </c>
      <c r="W1142">
        <v>45</v>
      </c>
      <c r="X1142">
        <v>12</v>
      </c>
      <c r="AB1142">
        <v>2</v>
      </c>
      <c r="AC1142">
        <v>2</v>
      </c>
      <c r="AD1142">
        <v>2</v>
      </c>
      <c r="AE1142" t="s">
        <v>3856</v>
      </c>
      <c r="AG1142" t="s">
        <v>4161</v>
      </c>
      <c r="AH1142" t="s">
        <v>1058</v>
      </c>
    </row>
    <row r="1143" spans="1:34" x14ac:dyDescent="0.25">
      <c r="A1143">
        <v>5</v>
      </c>
      <c r="B1143" t="s">
        <v>636</v>
      </c>
      <c r="C1143" t="s">
        <v>639</v>
      </c>
      <c r="D1143" t="s">
        <v>637</v>
      </c>
      <c r="E1143" t="s">
        <v>638</v>
      </c>
      <c r="F1143" t="s">
        <v>641</v>
      </c>
      <c r="G1143" t="s">
        <v>11042</v>
      </c>
      <c r="H1143" t="s">
        <v>1056</v>
      </c>
      <c r="I1143" t="s">
        <v>1057</v>
      </c>
      <c r="J1143">
        <v>4</v>
      </c>
      <c r="L1143" t="s">
        <v>1041</v>
      </c>
      <c r="M1143" t="s">
        <v>1058</v>
      </c>
      <c r="N1143" t="s">
        <v>1059</v>
      </c>
      <c r="O1143" t="s">
        <v>4162</v>
      </c>
      <c r="P1143" t="s">
        <v>112</v>
      </c>
      <c r="Q1143" t="s">
        <v>8644</v>
      </c>
      <c r="R1143" t="s">
        <v>8488</v>
      </c>
      <c r="S1143" t="s">
        <v>8643</v>
      </c>
      <c r="T1143" t="b">
        <v>0</v>
      </c>
      <c r="U1143" t="b">
        <v>0</v>
      </c>
      <c r="V1143">
        <v>2</v>
      </c>
      <c r="W1143">
        <v>45</v>
      </c>
      <c r="X1143">
        <v>12</v>
      </c>
      <c r="AB1143">
        <v>2</v>
      </c>
      <c r="AC1143">
        <v>2</v>
      </c>
      <c r="AD1143">
        <v>2</v>
      </c>
      <c r="AE1143" t="s">
        <v>3856</v>
      </c>
      <c r="AG1143" t="s">
        <v>4163</v>
      </c>
      <c r="AH1143" t="s">
        <v>4164</v>
      </c>
    </row>
    <row r="1144" spans="1:34" x14ac:dyDescent="0.25">
      <c r="A1144">
        <v>5</v>
      </c>
      <c r="B1144" t="s">
        <v>636</v>
      </c>
      <c r="C1144" t="s">
        <v>639</v>
      </c>
      <c r="D1144" t="s">
        <v>637</v>
      </c>
      <c r="E1144" t="s">
        <v>638</v>
      </c>
      <c r="F1144" t="s">
        <v>641</v>
      </c>
      <c r="G1144" t="s">
        <v>11042</v>
      </c>
      <c r="H1144" t="s">
        <v>1056</v>
      </c>
      <c r="I1144" t="s">
        <v>1057</v>
      </c>
      <c r="J1144">
        <v>4</v>
      </c>
      <c r="L1144" t="s">
        <v>1041</v>
      </c>
      <c r="M1144" t="s">
        <v>1058</v>
      </c>
      <c r="N1144" t="s">
        <v>1059</v>
      </c>
      <c r="O1144" t="s">
        <v>4165</v>
      </c>
      <c r="P1144" t="s">
        <v>112</v>
      </c>
      <c r="Q1144" t="s">
        <v>8644</v>
      </c>
      <c r="R1144" t="s">
        <v>8488</v>
      </c>
      <c r="S1144" t="s">
        <v>8643</v>
      </c>
      <c r="T1144" t="b">
        <v>0</v>
      </c>
      <c r="U1144" t="b">
        <v>0</v>
      </c>
      <c r="V1144">
        <v>3</v>
      </c>
      <c r="W1144">
        <v>45</v>
      </c>
      <c r="X1144">
        <v>15</v>
      </c>
      <c r="AB1144">
        <v>1</v>
      </c>
      <c r="AC1144">
        <v>1</v>
      </c>
      <c r="AD1144">
        <v>1</v>
      </c>
      <c r="AE1144" t="s">
        <v>3856</v>
      </c>
      <c r="AG1144" t="s">
        <v>4166</v>
      </c>
      <c r="AH1144" t="s">
        <v>4167</v>
      </c>
    </row>
    <row r="1145" spans="1:34" x14ac:dyDescent="0.25">
      <c r="A1145">
        <v>5</v>
      </c>
      <c r="B1145" t="s">
        <v>636</v>
      </c>
      <c r="C1145" t="s">
        <v>639</v>
      </c>
      <c r="D1145" t="s">
        <v>637</v>
      </c>
      <c r="E1145" t="s">
        <v>638</v>
      </c>
      <c r="F1145" t="s">
        <v>641</v>
      </c>
      <c r="G1145" t="s">
        <v>11042</v>
      </c>
      <c r="H1145" t="s">
        <v>1056</v>
      </c>
      <c r="I1145" t="s">
        <v>1057</v>
      </c>
      <c r="J1145">
        <v>4</v>
      </c>
      <c r="L1145" t="s">
        <v>1041</v>
      </c>
      <c r="M1145" t="s">
        <v>1058</v>
      </c>
      <c r="N1145" t="s">
        <v>1059</v>
      </c>
      <c r="O1145" t="s">
        <v>4168</v>
      </c>
      <c r="P1145" t="s">
        <v>214</v>
      </c>
      <c r="Q1145" t="s">
        <v>8650</v>
      </c>
      <c r="R1145" t="s">
        <v>8637</v>
      </c>
      <c r="S1145" t="s">
        <v>8643</v>
      </c>
      <c r="T1145" t="b">
        <v>0</v>
      </c>
      <c r="U1145" t="b">
        <v>0</v>
      </c>
      <c r="V1145">
        <v>1</v>
      </c>
      <c r="W1145">
        <v>50</v>
      </c>
      <c r="X1145">
        <v>13</v>
      </c>
      <c r="AB1145">
        <v>2</v>
      </c>
      <c r="AC1145">
        <v>1</v>
      </c>
      <c r="AD1145">
        <v>2</v>
      </c>
      <c r="AE1145" t="s">
        <v>618</v>
      </c>
      <c r="AG1145" t="s">
        <v>2154</v>
      </c>
      <c r="AH1145" t="s">
        <v>4169</v>
      </c>
    </row>
    <row r="1146" spans="1:34" x14ac:dyDescent="0.25">
      <c r="A1146">
        <v>5</v>
      </c>
      <c r="B1146" t="s">
        <v>636</v>
      </c>
      <c r="C1146" t="s">
        <v>639</v>
      </c>
      <c r="D1146" t="s">
        <v>637</v>
      </c>
      <c r="E1146" t="s">
        <v>638</v>
      </c>
      <c r="F1146" t="s">
        <v>641</v>
      </c>
      <c r="G1146" t="s">
        <v>11042</v>
      </c>
      <c r="H1146" t="s">
        <v>1056</v>
      </c>
      <c r="I1146" t="s">
        <v>1057</v>
      </c>
      <c r="J1146">
        <v>4</v>
      </c>
      <c r="L1146" t="s">
        <v>1041</v>
      </c>
      <c r="M1146" t="s">
        <v>1058</v>
      </c>
      <c r="N1146" t="s">
        <v>1059</v>
      </c>
      <c r="O1146" t="s">
        <v>4170</v>
      </c>
      <c r="P1146" t="s">
        <v>214</v>
      </c>
      <c r="Q1146" t="s">
        <v>8650</v>
      </c>
      <c r="R1146" t="s">
        <v>8637</v>
      </c>
      <c r="S1146" t="s">
        <v>8643</v>
      </c>
      <c r="T1146" t="b">
        <v>0</v>
      </c>
      <c r="U1146" t="b">
        <v>0</v>
      </c>
      <c r="V1146">
        <v>2</v>
      </c>
      <c r="W1146">
        <v>50</v>
      </c>
      <c r="X1146">
        <v>10</v>
      </c>
      <c r="AB1146">
        <v>2</v>
      </c>
      <c r="AC1146">
        <v>1</v>
      </c>
      <c r="AD1146">
        <v>2</v>
      </c>
      <c r="AE1146" t="s">
        <v>3856</v>
      </c>
      <c r="AG1146" t="s">
        <v>3882</v>
      </c>
      <c r="AH1146" t="s">
        <v>4171</v>
      </c>
    </row>
    <row r="1147" spans="1:34" x14ac:dyDescent="0.25">
      <c r="A1147">
        <v>5</v>
      </c>
      <c r="B1147" t="s">
        <v>636</v>
      </c>
      <c r="C1147" t="s">
        <v>639</v>
      </c>
      <c r="D1147" t="s">
        <v>637</v>
      </c>
      <c r="E1147" t="s">
        <v>638</v>
      </c>
      <c r="F1147" t="s">
        <v>641</v>
      </c>
      <c r="G1147" t="s">
        <v>11042</v>
      </c>
      <c r="H1147" t="s">
        <v>1056</v>
      </c>
      <c r="I1147" t="s">
        <v>1057</v>
      </c>
      <c r="J1147">
        <v>4</v>
      </c>
      <c r="L1147" t="s">
        <v>1041</v>
      </c>
      <c r="M1147" t="s">
        <v>1058</v>
      </c>
      <c r="N1147" t="s">
        <v>1059</v>
      </c>
      <c r="O1147" t="s">
        <v>4172</v>
      </c>
      <c r="P1147" t="s">
        <v>214</v>
      </c>
      <c r="Q1147" t="s">
        <v>8650</v>
      </c>
      <c r="R1147" t="s">
        <v>8637</v>
      </c>
      <c r="S1147" t="s">
        <v>8643</v>
      </c>
      <c r="T1147" t="b">
        <v>0</v>
      </c>
      <c r="U1147" t="b">
        <v>0</v>
      </c>
      <c r="V1147">
        <v>3</v>
      </c>
      <c r="W1147">
        <v>50</v>
      </c>
      <c r="X1147">
        <v>9</v>
      </c>
      <c r="AB1147">
        <v>2</v>
      </c>
      <c r="AC1147">
        <v>1</v>
      </c>
      <c r="AD1147">
        <v>2</v>
      </c>
      <c r="AE1147" t="s">
        <v>3856</v>
      </c>
      <c r="AG1147" t="s">
        <v>4173</v>
      </c>
      <c r="AH1147" t="s">
        <v>4174</v>
      </c>
    </row>
    <row r="1148" spans="1:34" x14ac:dyDescent="0.25">
      <c r="A1148">
        <v>5</v>
      </c>
      <c r="B1148" t="s">
        <v>636</v>
      </c>
      <c r="C1148" t="s">
        <v>639</v>
      </c>
      <c r="D1148" t="s">
        <v>637</v>
      </c>
      <c r="E1148" t="s">
        <v>638</v>
      </c>
      <c r="F1148" t="s">
        <v>641</v>
      </c>
      <c r="G1148" t="s">
        <v>11042</v>
      </c>
      <c r="H1148" t="s">
        <v>1056</v>
      </c>
      <c r="I1148" t="s">
        <v>1057</v>
      </c>
      <c r="J1148">
        <v>4</v>
      </c>
      <c r="L1148" t="s">
        <v>1041</v>
      </c>
      <c r="M1148" t="s">
        <v>1058</v>
      </c>
      <c r="N1148" t="s">
        <v>1059</v>
      </c>
      <c r="O1148" t="s">
        <v>4175</v>
      </c>
      <c r="P1148" t="s">
        <v>214</v>
      </c>
      <c r="Q1148" t="s">
        <v>8650</v>
      </c>
      <c r="R1148" t="s">
        <v>8637</v>
      </c>
      <c r="S1148" t="s">
        <v>8643</v>
      </c>
      <c r="T1148" t="b">
        <v>0</v>
      </c>
      <c r="U1148" t="b">
        <v>0</v>
      </c>
      <c r="V1148">
        <v>4</v>
      </c>
      <c r="W1148">
        <v>50</v>
      </c>
      <c r="X1148">
        <v>7</v>
      </c>
      <c r="AB1148">
        <v>2</v>
      </c>
      <c r="AC1148">
        <v>1</v>
      </c>
      <c r="AD1148">
        <v>2</v>
      </c>
      <c r="AE1148" t="s">
        <v>3856</v>
      </c>
      <c r="AG1148" t="s">
        <v>4176</v>
      </c>
      <c r="AH1148" t="s">
        <v>4177</v>
      </c>
    </row>
    <row r="1149" spans="1:34" x14ac:dyDescent="0.25">
      <c r="A1149">
        <v>5</v>
      </c>
      <c r="B1149" t="s">
        <v>636</v>
      </c>
      <c r="C1149" t="s">
        <v>639</v>
      </c>
      <c r="D1149" t="s">
        <v>637</v>
      </c>
      <c r="E1149" t="s">
        <v>638</v>
      </c>
      <c r="F1149" t="s">
        <v>641</v>
      </c>
      <c r="G1149" t="s">
        <v>11042</v>
      </c>
      <c r="H1149" t="s">
        <v>1056</v>
      </c>
      <c r="I1149" t="s">
        <v>1057</v>
      </c>
      <c r="J1149">
        <v>4</v>
      </c>
      <c r="L1149" t="s">
        <v>1041</v>
      </c>
      <c r="M1149" t="s">
        <v>1058</v>
      </c>
      <c r="N1149" t="s">
        <v>1059</v>
      </c>
      <c r="O1149" t="s">
        <v>4178</v>
      </c>
      <c r="P1149" t="s">
        <v>222</v>
      </c>
      <c r="Q1149" t="s">
        <v>8650</v>
      </c>
      <c r="R1149" t="s">
        <v>8637</v>
      </c>
      <c r="S1149" t="s">
        <v>8643</v>
      </c>
      <c r="T1149" t="b">
        <v>1</v>
      </c>
      <c r="U1149" t="b">
        <v>0</v>
      </c>
      <c r="V1149">
        <v>1</v>
      </c>
      <c r="W1149">
        <v>12.5</v>
      </c>
      <c r="X1149">
        <v>12</v>
      </c>
      <c r="AB1149">
        <v>3</v>
      </c>
      <c r="AC1149">
        <v>1</v>
      </c>
      <c r="AD1149">
        <v>3</v>
      </c>
      <c r="AE1149" t="s">
        <v>618</v>
      </c>
      <c r="AG1149" t="s">
        <v>2196</v>
      </c>
      <c r="AH1149" t="s">
        <v>4179</v>
      </c>
    </row>
    <row r="1150" spans="1:34" x14ac:dyDescent="0.25">
      <c r="A1150">
        <v>5</v>
      </c>
      <c r="B1150" t="s">
        <v>636</v>
      </c>
      <c r="C1150" t="s">
        <v>639</v>
      </c>
      <c r="D1150" t="s">
        <v>637</v>
      </c>
      <c r="E1150" t="s">
        <v>638</v>
      </c>
      <c r="F1150" t="s">
        <v>641</v>
      </c>
      <c r="G1150" t="s">
        <v>11042</v>
      </c>
      <c r="H1150" t="s">
        <v>1056</v>
      </c>
      <c r="I1150" t="s">
        <v>1057</v>
      </c>
      <c r="J1150">
        <v>4</v>
      </c>
      <c r="L1150" t="s">
        <v>1041</v>
      </c>
      <c r="M1150" t="s">
        <v>1058</v>
      </c>
      <c r="N1150" t="s">
        <v>1059</v>
      </c>
      <c r="O1150" t="s">
        <v>4180</v>
      </c>
      <c r="P1150" t="s">
        <v>222</v>
      </c>
      <c r="Q1150" t="s">
        <v>8650</v>
      </c>
      <c r="R1150" t="s">
        <v>8637</v>
      </c>
      <c r="S1150" t="s">
        <v>8643</v>
      </c>
      <c r="T1150" t="b">
        <v>1</v>
      </c>
      <c r="U1150" t="b">
        <v>0</v>
      </c>
      <c r="V1150">
        <v>2</v>
      </c>
      <c r="W1150">
        <v>15</v>
      </c>
      <c r="X1150">
        <v>10</v>
      </c>
      <c r="AB1150">
        <v>3</v>
      </c>
      <c r="AC1150">
        <v>1</v>
      </c>
      <c r="AD1150">
        <v>3</v>
      </c>
      <c r="AE1150" t="s">
        <v>618</v>
      </c>
      <c r="AG1150" t="s">
        <v>4181</v>
      </c>
      <c r="AH1150" t="s">
        <v>4182</v>
      </c>
    </row>
    <row r="1151" spans="1:34" x14ac:dyDescent="0.25">
      <c r="A1151">
        <v>5</v>
      </c>
      <c r="B1151" t="s">
        <v>636</v>
      </c>
      <c r="C1151" t="s">
        <v>639</v>
      </c>
      <c r="D1151" t="s">
        <v>637</v>
      </c>
      <c r="E1151" t="s">
        <v>638</v>
      </c>
      <c r="F1151" t="s">
        <v>641</v>
      </c>
      <c r="G1151" t="s">
        <v>11042</v>
      </c>
      <c r="H1151" t="s">
        <v>1056</v>
      </c>
      <c r="I1151" t="s">
        <v>1057</v>
      </c>
      <c r="J1151">
        <v>4</v>
      </c>
      <c r="L1151" t="s">
        <v>1041</v>
      </c>
      <c r="M1151" t="s">
        <v>1058</v>
      </c>
      <c r="N1151" t="s">
        <v>1059</v>
      </c>
      <c r="O1151" t="s">
        <v>4183</v>
      </c>
      <c r="P1151" t="s">
        <v>222</v>
      </c>
      <c r="Q1151" t="s">
        <v>8650</v>
      </c>
      <c r="R1151" t="s">
        <v>8637</v>
      </c>
      <c r="S1151" t="s">
        <v>8643</v>
      </c>
      <c r="T1151" t="b">
        <v>1</v>
      </c>
      <c r="U1151" t="b">
        <v>0</v>
      </c>
      <c r="V1151">
        <v>3</v>
      </c>
      <c r="W1151">
        <v>15</v>
      </c>
      <c r="X1151">
        <v>10</v>
      </c>
      <c r="AB1151">
        <v>3</v>
      </c>
      <c r="AC1151">
        <v>1</v>
      </c>
      <c r="AD1151">
        <v>3</v>
      </c>
      <c r="AE1151" t="s">
        <v>618</v>
      </c>
      <c r="AG1151" t="s">
        <v>4181</v>
      </c>
      <c r="AH1151" t="s">
        <v>4184</v>
      </c>
    </row>
    <row r="1152" spans="1:34" x14ac:dyDescent="0.25">
      <c r="A1152">
        <v>5</v>
      </c>
      <c r="B1152" t="s">
        <v>636</v>
      </c>
      <c r="C1152" t="s">
        <v>639</v>
      </c>
      <c r="D1152" t="s">
        <v>637</v>
      </c>
      <c r="E1152" t="s">
        <v>638</v>
      </c>
      <c r="F1152" t="s">
        <v>641</v>
      </c>
      <c r="G1152" t="s">
        <v>11042</v>
      </c>
      <c r="H1152" t="s">
        <v>1056</v>
      </c>
      <c r="I1152" t="s">
        <v>1057</v>
      </c>
      <c r="J1152">
        <v>4</v>
      </c>
      <c r="L1152" t="s">
        <v>1041</v>
      </c>
      <c r="M1152" t="s">
        <v>1058</v>
      </c>
      <c r="N1152" t="s">
        <v>1059</v>
      </c>
      <c r="O1152" t="s">
        <v>4185</v>
      </c>
      <c r="P1152" t="s">
        <v>8734</v>
      </c>
      <c r="Q1152" t="s">
        <v>8644</v>
      </c>
      <c r="R1152" t="s">
        <v>8488</v>
      </c>
      <c r="S1152" t="s">
        <v>8643</v>
      </c>
      <c r="T1152" t="b">
        <v>0</v>
      </c>
      <c r="U1152" t="b">
        <v>0</v>
      </c>
      <c r="V1152">
        <v>1</v>
      </c>
      <c r="W1152">
        <v>30</v>
      </c>
      <c r="X1152">
        <v>10</v>
      </c>
      <c r="AB1152">
        <v>2</v>
      </c>
      <c r="AC1152">
        <v>1</v>
      </c>
      <c r="AD1152">
        <v>2</v>
      </c>
      <c r="AE1152" t="s">
        <v>618</v>
      </c>
      <c r="AG1152" t="s">
        <v>4186</v>
      </c>
      <c r="AH1152" t="s">
        <v>4187</v>
      </c>
    </row>
    <row r="1153" spans="1:34" x14ac:dyDescent="0.25">
      <c r="A1153">
        <v>5</v>
      </c>
      <c r="B1153" t="s">
        <v>636</v>
      </c>
      <c r="C1153" t="s">
        <v>639</v>
      </c>
      <c r="D1153" t="s">
        <v>637</v>
      </c>
      <c r="E1153" t="s">
        <v>638</v>
      </c>
      <c r="F1153" t="s">
        <v>641</v>
      </c>
      <c r="G1153" t="s">
        <v>11042</v>
      </c>
      <c r="H1153" t="s">
        <v>1056</v>
      </c>
      <c r="I1153" t="s">
        <v>1057</v>
      </c>
      <c r="J1153">
        <v>4</v>
      </c>
      <c r="L1153" t="s">
        <v>1041</v>
      </c>
      <c r="M1153" t="s">
        <v>1058</v>
      </c>
      <c r="N1153" t="s">
        <v>1059</v>
      </c>
      <c r="O1153" t="s">
        <v>4188</v>
      </c>
      <c r="P1153" t="s">
        <v>8734</v>
      </c>
      <c r="Q1153" t="s">
        <v>8644</v>
      </c>
      <c r="R1153" t="s">
        <v>8488</v>
      </c>
      <c r="S1153" t="s">
        <v>8643</v>
      </c>
      <c r="T1153" t="b">
        <v>0</v>
      </c>
      <c r="U1153" t="b">
        <v>0</v>
      </c>
      <c r="V1153">
        <v>2</v>
      </c>
      <c r="W1153">
        <v>30</v>
      </c>
      <c r="X1153">
        <v>9</v>
      </c>
      <c r="AB1153">
        <v>2</v>
      </c>
      <c r="AC1153">
        <v>1</v>
      </c>
      <c r="AD1153">
        <v>2</v>
      </c>
      <c r="AE1153" t="s">
        <v>610</v>
      </c>
      <c r="AG1153" t="s">
        <v>4189</v>
      </c>
      <c r="AH1153" t="s">
        <v>4190</v>
      </c>
    </row>
    <row r="1154" spans="1:34" x14ac:dyDescent="0.25">
      <c r="A1154">
        <v>5</v>
      </c>
      <c r="B1154" t="s">
        <v>636</v>
      </c>
      <c r="C1154" t="s">
        <v>639</v>
      </c>
      <c r="D1154" t="s">
        <v>637</v>
      </c>
      <c r="E1154" t="s">
        <v>638</v>
      </c>
      <c r="F1154" t="s">
        <v>641</v>
      </c>
      <c r="G1154" t="s">
        <v>11042</v>
      </c>
      <c r="H1154" t="s">
        <v>1056</v>
      </c>
      <c r="I1154" t="s">
        <v>1057</v>
      </c>
      <c r="J1154">
        <v>4</v>
      </c>
      <c r="L1154" t="s">
        <v>1041</v>
      </c>
      <c r="M1154" t="s">
        <v>1058</v>
      </c>
      <c r="N1154" t="s">
        <v>1059</v>
      </c>
      <c r="O1154" t="s">
        <v>4191</v>
      </c>
      <c r="P1154" t="s">
        <v>8734</v>
      </c>
      <c r="Q1154" t="s">
        <v>8644</v>
      </c>
      <c r="R1154" t="s">
        <v>8488</v>
      </c>
      <c r="S1154" t="s">
        <v>8643</v>
      </c>
      <c r="T1154" t="b">
        <v>0</v>
      </c>
      <c r="U1154" t="b">
        <v>0</v>
      </c>
      <c r="V1154">
        <v>3</v>
      </c>
      <c r="W1154">
        <v>30</v>
      </c>
      <c r="X1154">
        <v>10</v>
      </c>
      <c r="AB1154">
        <v>2</v>
      </c>
      <c r="AC1154">
        <v>1</v>
      </c>
      <c r="AD1154">
        <v>2</v>
      </c>
      <c r="AE1154" t="s">
        <v>618</v>
      </c>
      <c r="AG1154" t="s">
        <v>4186</v>
      </c>
      <c r="AH1154" t="s">
        <v>4192</v>
      </c>
    </row>
    <row r="1155" spans="1:34" x14ac:dyDescent="0.25">
      <c r="A1155">
        <v>5</v>
      </c>
      <c r="B1155" t="s">
        <v>636</v>
      </c>
      <c r="C1155" t="s">
        <v>639</v>
      </c>
      <c r="D1155" t="s">
        <v>637</v>
      </c>
      <c r="E1155" t="s">
        <v>638</v>
      </c>
      <c r="F1155" t="s">
        <v>641</v>
      </c>
      <c r="G1155" t="s">
        <v>11042</v>
      </c>
      <c r="H1155" t="s">
        <v>1056</v>
      </c>
      <c r="I1155" t="s">
        <v>1057</v>
      </c>
      <c r="J1155">
        <v>4</v>
      </c>
      <c r="L1155" t="s">
        <v>1041</v>
      </c>
      <c r="M1155" t="s">
        <v>1058</v>
      </c>
      <c r="N1155" t="s">
        <v>1059</v>
      </c>
      <c r="O1155" t="s">
        <v>4193</v>
      </c>
      <c r="P1155" t="s">
        <v>8734</v>
      </c>
      <c r="Q1155" t="s">
        <v>8644</v>
      </c>
      <c r="R1155" t="s">
        <v>8488</v>
      </c>
      <c r="S1155" t="s">
        <v>8643</v>
      </c>
      <c r="T1155" t="b">
        <v>0</v>
      </c>
      <c r="U1155" t="b">
        <v>0</v>
      </c>
      <c r="V1155">
        <v>4</v>
      </c>
      <c r="W1155">
        <v>30</v>
      </c>
      <c r="X1155">
        <v>9</v>
      </c>
      <c r="AB1155">
        <v>2</v>
      </c>
      <c r="AC1155">
        <v>1</v>
      </c>
      <c r="AD1155">
        <v>2</v>
      </c>
      <c r="AE1155" t="s">
        <v>610</v>
      </c>
      <c r="AG1155" t="s">
        <v>4189</v>
      </c>
      <c r="AH1155" t="s">
        <v>4194</v>
      </c>
    </row>
    <row r="1156" spans="1:34" x14ac:dyDescent="0.25">
      <c r="A1156">
        <v>5</v>
      </c>
      <c r="B1156" t="s">
        <v>636</v>
      </c>
      <c r="C1156" t="s">
        <v>639</v>
      </c>
      <c r="D1156" t="s">
        <v>637</v>
      </c>
      <c r="E1156" t="s">
        <v>638</v>
      </c>
      <c r="F1156" t="s">
        <v>641</v>
      </c>
      <c r="G1156" t="s">
        <v>11042</v>
      </c>
      <c r="H1156" t="s">
        <v>1056</v>
      </c>
      <c r="I1156" t="s">
        <v>1057</v>
      </c>
      <c r="J1156">
        <v>4</v>
      </c>
      <c r="L1156" t="s">
        <v>1041</v>
      </c>
      <c r="M1156" t="s">
        <v>1058</v>
      </c>
      <c r="N1156" t="s">
        <v>1059</v>
      </c>
      <c r="O1156" t="s">
        <v>4195</v>
      </c>
      <c r="P1156" t="s">
        <v>8734</v>
      </c>
      <c r="Q1156" t="s">
        <v>8644</v>
      </c>
      <c r="R1156" t="s">
        <v>8488</v>
      </c>
      <c r="S1156" t="s">
        <v>8643</v>
      </c>
      <c r="T1156" t="b">
        <v>0</v>
      </c>
      <c r="U1156" t="b">
        <v>0</v>
      </c>
      <c r="V1156">
        <v>5</v>
      </c>
      <c r="W1156">
        <v>30</v>
      </c>
      <c r="X1156">
        <v>7</v>
      </c>
      <c r="AB1156">
        <v>2</v>
      </c>
      <c r="AC1156">
        <v>1</v>
      </c>
      <c r="AD1156">
        <v>2</v>
      </c>
      <c r="AE1156" t="s">
        <v>1646</v>
      </c>
      <c r="AG1156" t="s">
        <v>4196</v>
      </c>
      <c r="AH1156" t="s">
        <v>4197</v>
      </c>
    </row>
    <row r="1157" spans="1:34" x14ac:dyDescent="0.25">
      <c r="A1157">
        <v>5</v>
      </c>
      <c r="B1157" t="s">
        <v>636</v>
      </c>
      <c r="C1157" t="s">
        <v>639</v>
      </c>
      <c r="D1157" t="s">
        <v>637</v>
      </c>
      <c r="E1157" t="s">
        <v>638</v>
      </c>
      <c r="F1157" t="s">
        <v>641</v>
      </c>
      <c r="G1157" t="s">
        <v>11042</v>
      </c>
      <c r="H1157" t="s">
        <v>1056</v>
      </c>
      <c r="I1157" t="s">
        <v>1057</v>
      </c>
      <c r="J1157">
        <v>4</v>
      </c>
      <c r="L1157" t="s">
        <v>1041</v>
      </c>
      <c r="M1157" t="s">
        <v>1058</v>
      </c>
      <c r="N1157" t="s">
        <v>1059</v>
      </c>
      <c r="O1157" t="s">
        <v>4198</v>
      </c>
      <c r="P1157" t="s">
        <v>303</v>
      </c>
      <c r="Q1157" t="s">
        <v>148</v>
      </c>
      <c r="R1157" t="s">
        <v>8661</v>
      </c>
      <c r="S1157" t="s">
        <v>8645</v>
      </c>
      <c r="T1157" t="b">
        <v>0</v>
      </c>
      <c r="U1157" t="b">
        <v>0</v>
      </c>
      <c r="V1157">
        <v>1</v>
      </c>
      <c r="W1157">
        <v>10</v>
      </c>
      <c r="X1157">
        <v>15</v>
      </c>
      <c r="AB1157">
        <v>2</v>
      </c>
      <c r="AC1157">
        <v>2</v>
      </c>
      <c r="AD1157">
        <v>2</v>
      </c>
      <c r="AE1157" t="s">
        <v>618</v>
      </c>
      <c r="AG1157" t="s">
        <v>3218</v>
      </c>
      <c r="AH1157" t="s">
        <v>4199</v>
      </c>
    </row>
    <row r="1158" spans="1:34" x14ac:dyDescent="0.25">
      <c r="A1158">
        <v>5</v>
      </c>
      <c r="B1158" t="s">
        <v>636</v>
      </c>
      <c r="C1158" t="s">
        <v>639</v>
      </c>
      <c r="D1158" t="s">
        <v>637</v>
      </c>
      <c r="E1158" t="s">
        <v>638</v>
      </c>
      <c r="F1158" t="s">
        <v>641</v>
      </c>
      <c r="G1158" t="s">
        <v>11042</v>
      </c>
      <c r="H1158" t="s">
        <v>1056</v>
      </c>
      <c r="I1158" t="s">
        <v>1057</v>
      </c>
      <c r="J1158">
        <v>4</v>
      </c>
      <c r="L1158" t="s">
        <v>1041</v>
      </c>
      <c r="M1158" t="s">
        <v>1058</v>
      </c>
      <c r="N1158" t="s">
        <v>1059</v>
      </c>
      <c r="O1158" t="s">
        <v>4200</v>
      </c>
      <c r="P1158" t="s">
        <v>303</v>
      </c>
      <c r="Q1158" t="s">
        <v>148</v>
      </c>
      <c r="R1158" t="s">
        <v>8661</v>
      </c>
      <c r="S1158" t="s">
        <v>8645</v>
      </c>
      <c r="T1158" t="b">
        <v>0</v>
      </c>
      <c r="U1158" t="b">
        <v>0</v>
      </c>
      <c r="V1158">
        <v>2</v>
      </c>
      <c r="W1158">
        <v>10</v>
      </c>
      <c r="X1158">
        <v>15</v>
      </c>
      <c r="AB1158">
        <v>2</v>
      </c>
      <c r="AC1158">
        <v>2</v>
      </c>
      <c r="AD1158">
        <v>2</v>
      </c>
      <c r="AE1158" t="s">
        <v>618</v>
      </c>
      <c r="AG1158" t="s">
        <v>3218</v>
      </c>
      <c r="AH1158" t="s">
        <v>4201</v>
      </c>
    </row>
    <row r="1159" spans="1:34" x14ac:dyDescent="0.25">
      <c r="A1159">
        <v>5</v>
      </c>
      <c r="B1159" t="s">
        <v>636</v>
      </c>
      <c r="C1159" t="s">
        <v>639</v>
      </c>
      <c r="D1159" t="s">
        <v>637</v>
      </c>
      <c r="E1159" t="s">
        <v>638</v>
      </c>
      <c r="F1159" t="s">
        <v>641</v>
      </c>
      <c r="G1159" t="s">
        <v>11042</v>
      </c>
      <c r="H1159" t="s">
        <v>1056</v>
      </c>
      <c r="I1159" t="s">
        <v>1057</v>
      </c>
      <c r="J1159">
        <v>4</v>
      </c>
      <c r="L1159" t="s">
        <v>1041</v>
      </c>
      <c r="M1159" t="s">
        <v>1058</v>
      </c>
      <c r="N1159" t="s">
        <v>1059</v>
      </c>
      <c r="O1159" t="s">
        <v>4202</v>
      </c>
      <c r="P1159" t="s">
        <v>303</v>
      </c>
      <c r="Q1159" t="s">
        <v>148</v>
      </c>
      <c r="R1159" t="s">
        <v>8661</v>
      </c>
      <c r="S1159" t="s">
        <v>8645</v>
      </c>
      <c r="T1159" t="b">
        <v>0</v>
      </c>
      <c r="U1159" t="b">
        <v>0</v>
      </c>
      <c r="V1159">
        <v>3</v>
      </c>
      <c r="W1159">
        <v>10</v>
      </c>
      <c r="X1159">
        <v>15</v>
      </c>
      <c r="AB1159">
        <v>2</v>
      </c>
      <c r="AC1159">
        <v>2</v>
      </c>
      <c r="AD1159">
        <v>2</v>
      </c>
      <c r="AE1159" t="s">
        <v>618</v>
      </c>
      <c r="AG1159" t="s">
        <v>3218</v>
      </c>
      <c r="AH1159" t="s">
        <v>4203</v>
      </c>
    </row>
    <row r="1160" spans="1:34" x14ac:dyDescent="0.25">
      <c r="A1160">
        <v>5</v>
      </c>
      <c r="B1160" t="s">
        <v>636</v>
      </c>
      <c r="C1160" t="s">
        <v>639</v>
      </c>
      <c r="D1160" t="s">
        <v>637</v>
      </c>
      <c r="E1160" t="s">
        <v>638</v>
      </c>
      <c r="F1160" t="s">
        <v>641</v>
      </c>
      <c r="G1160" t="s">
        <v>11042</v>
      </c>
      <c r="H1160" t="s">
        <v>1056</v>
      </c>
      <c r="I1160" t="s">
        <v>1057</v>
      </c>
      <c r="J1160">
        <v>4</v>
      </c>
      <c r="L1160" t="s">
        <v>1041</v>
      </c>
      <c r="M1160" t="s">
        <v>1058</v>
      </c>
      <c r="N1160" t="s">
        <v>1059</v>
      </c>
      <c r="O1160" t="s">
        <v>4204</v>
      </c>
      <c r="P1160" t="s">
        <v>1534</v>
      </c>
      <c r="Q1160" t="s">
        <v>2</v>
      </c>
      <c r="R1160" t="s">
        <v>2</v>
      </c>
      <c r="S1160" t="s">
        <v>8646</v>
      </c>
      <c r="T1160" t="b">
        <v>0</v>
      </c>
      <c r="U1160" t="b">
        <v>1</v>
      </c>
      <c r="V1160">
        <v>1</v>
      </c>
      <c r="W1160">
        <v>150</v>
      </c>
      <c r="Y1160">
        <v>60</v>
      </c>
      <c r="AG1160" t="s">
        <v>4205</v>
      </c>
      <c r="AH1160" t="s">
        <v>4206</v>
      </c>
    </row>
    <row r="1161" spans="1:34" x14ac:dyDescent="0.25">
      <c r="A1161">
        <v>5</v>
      </c>
      <c r="B1161" t="s">
        <v>636</v>
      </c>
      <c r="C1161" t="s">
        <v>639</v>
      </c>
      <c r="D1161" t="s">
        <v>637</v>
      </c>
      <c r="E1161" t="s">
        <v>638</v>
      </c>
      <c r="F1161" t="s">
        <v>641</v>
      </c>
      <c r="G1161" t="s">
        <v>11042</v>
      </c>
      <c r="H1161" t="s">
        <v>1056</v>
      </c>
      <c r="I1161" t="s">
        <v>1057</v>
      </c>
      <c r="J1161">
        <v>4</v>
      </c>
      <c r="L1161" t="s">
        <v>1041</v>
      </c>
      <c r="M1161" t="s">
        <v>1058</v>
      </c>
      <c r="N1161" t="s">
        <v>1059</v>
      </c>
      <c r="O1161" t="s">
        <v>4207</v>
      </c>
      <c r="P1161" t="s">
        <v>1534</v>
      </c>
      <c r="Q1161" t="s">
        <v>2</v>
      </c>
      <c r="R1161" t="s">
        <v>2</v>
      </c>
      <c r="S1161" t="s">
        <v>8646</v>
      </c>
      <c r="T1161" t="b">
        <v>0</v>
      </c>
      <c r="U1161" t="b">
        <v>1</v>
      </c>
      <c r="V1161">
        <v>2</v>
      </c>
      <c r="W1161">
        <v>150</v>
      </c>
      <c r="Y1161">
        <v>60</v>
      </c>
      <c r="AG1161" t="s">
        <v>4208</v>
      </c>
      <c r="AH1161" t="s">
        <v>4209</v>
      </c>
    </row>
    <row r="1162" spans="1:34" x14ac:dyDescent="0.25">
      <c r="A1162">
        <v>5</v>
      </c>
      <c r="B1162" t="s">
        <v>636</v>
      </c>
      <c r="C1162" t="s">
        <v>639</v>
      </c>
      <c r="D1162" t="s">
        <v>637</v>
      </c>
      <c r="E1162" t="s">
        <v>638</v>
      </c>
      <c r="F1162" t="s">
        <v>641</v>
      </c>
      <c r="G1162" t="s">
        <v>11042</v>
      </c>
      <c r="H1162" t="s">
        <v>1056</v>
      </c>
      <c r="I1162" t="s">
        <v>1057</v>
      </c>
      <c r="J1162">
        <v>4</v>
      </c>
      <c r="L1162" t="s">
        <v>1041</v>
      </c>
      <c r="M1162" t="s">
        <v>1058</v>
      </c>
      <c r="N1162" t="s">
        <v>1059</v>
      </c>
      <c r="O1162" t="s">
        <v>4210</v>
      </c>
      <c r="P1162" t="s">
        <v>1534</v>
      </c>
      <c r="Q1162" t="s">
        <v>2</v>
      </c>
      <c r="R1162" t="s">
        <v>2</v>
      </c>
      <c r="S1162" t="s">
        <v>8646</v>
      </c>
      <c r="T1162" t="b">
        <v>0</v>
      </c>
      <c r="U1162" t="b">
        <v>1</v>
      </c>
      <c r="V1162">
        <v>3</v>
      </c>
      <c r="W1162">
        <v>150</v>
      </c>
      <c r="Y1162">
        <v>51.6</v>
      </c>
      <c r="AG1162" t="s">
        <v>4208</v>
      </c>
      <c r="AH1162" t="s">
        <v>1059</v>
      </c>
    </row>
    <row r="1163" spans="1:34" x14ac:dyDescent="0.25">
      <c r="A1163">
        <v>5</v>
      </c>
      <c r="B1163" t="s">
        <v>636</v>
      </c>
      <c r="C1163" t="s">
        <v>639</v>
      </c>
      <c r="D1163" t="s">
        <v>637</v>
      </c>
      <c r="E1163" t="s">
        <v>638</v>
      </c>
      <c r="F1163" t="s">
        <v>641</v>
      </c>
      <c r="G1163" t="s">
        <v>11042</v>
      </c>
      <c r="H1163" t="s">
        <v>1060</v>
      </c>
      <c r="I1163" t="s">
        <v>1061</v>
      </c>
      <c r="J1163">
        <v>1</v>
      </c>
      <c r="L1163" t="s">
        <v>1026</v>
      </c>
      <c r="M1163" t="s">
        <v>1062</v>
      </c>
      <c r="N1163" t="s">
        <v>1063</v>
      </c>
      <c r="O1163" t="s">
        <v>4211</v>
      </c>
      <c r="P1163" t="s">
        <v>356</v>
      </c>
      <c r="Q1163" t="s">
        <v>25</v>
      </c>
      <c r="R1163" t="s">
        <v>25</v>
      </c>
      <c r="S1163" t="s">
        <v>357</v>
      </c>
      <c r="T1163" t="b">
        <v>0</v>
      </c>
      <c r="U1163" t="b">
        <v>1</v>
      </c>
      <c r="V1163">
        <v>1</v>
      </c>
      <c r="Y1163">
        <v>300</v>
      </c>
      <c r="Z1163">
        <v>1.33</v>
      </c>
      <c r="AA1163" t="s">
        <v>3957</v>
      </c>
      <c r="AG1163" t="s">
        <v>272</v>
      </c>
      <c r="AH1163" t="s">
        <v>1062</v>
      </c>
    </row>
    <row r="1164" spans="1:34" x14ac:dyDescent="0.25">
      <c r="A1164">
        <v>5</v>
      </c>
      <c r="B1164" t="s">
        <v>636</v>
      </c>
      <c r="C1164" t="s">
        <v>639</v>
      </c>
      <c r="D1164" t="s">
        <v>637</v>
      </c>
      <c r="E1164" t="s">
        <v>638</v>
      </c>
      <c r="F1164" t="s">
        <v>641</v>
      </c>
      <c r="G1164" t="s">
        <v>11042</v>
      </c>
      <c r="H1164" t="s">
        <v>1060</v>
      </c>
      <c r="I1164" t="s">
        <v>1061</v>
      </c>
      <c r="J1164">
        <v>1</v>
      </c>
      <c r="L1164" t="s">
        <v>1026</v>
      </c>
      <c r="M1164" t="s">
        <v>1062</v>
      </c>
      <c r="N1164" t="s">
        <v>1063</v>
      </c>
      <c r="O1164" t="s">
        <v>4212</v>
      </c>
      <c r="P1164" t="s">
        <v>249</v>
      </c>
      <c r="Q1164" t="s">
        <v>369</v>
      </c>
      <c r="R1164" t="s">
        <v>423</v>
      </c>
      <c r="S1164" t="s">
        <v>8645</v>
      </c>
      <c r="T1164" t="b">
        <v>0</v>
      </c>
      <c r="U1164" t="b">
        <v>0</v>
      </c>
      <c r="V1164">
        <v>1</v>
      </c>
      <c r="W1164">
        <v>150</v>
      </c>
      <c r="X1164">
        <v>8</v>
      </c>
      <c r="AB1164">
        <v>3</v>
      </c>
      <c r="AC1164">
        <v>1</v>
      </c>
      <c r="AD1164">
        <v>1</v>
      </c>
      <c r="AE1164" t="s">
        <v>618</v>
      </c>
      <c r="AG1164" t="s">
        <v>2598</v>
      </c>
      <c r="AH1164" t="s">
        <v>4213</v>
      </c>
    </row>
    <row r="1165" spans="1:34" x14ac:dyDescent="0.25">
      <c r="A1165">
        <v>5</v>
      </c>
      <c r="B1165" t="s">
        <v>636</v>
      </c>
      <c r="C1165" t="s">
        <v>639</v>
      </c>
      <c r="D1165" t="s">
        <v>637</v>
      </c>
      <c r="E1165" t="s">
        <v>638</v>
      </c>
      <c r="F1165" t="s">
        <v>641</v>
      </c>
      <c r="G1165" t="s">
        <v>11042</v>
      </c>
      <c r="H1165" t="s">
        <v>1060</v>
      </c>
      <c r="I1165" t="s">
        <v>1061</v>
      </c>
      <c r="J1165">
        <v>1</v>
      </c>
      <c r="L1165" t="s">
        <v>1026</v>
      </c>
      <c r="M1165" t="s">
        <v>1062</v>
      </c>
      <c r="N1165" t="s">
        <v>1063</v>
      </c>
      <c r="O1165" t="s">
        <v>4214</v>
      </c>
      <c r="P1165" t="s">
        <v>249</v>
      </c>
      <c r="Q1165" t="s">
        <v>369</v>
      </c>
      <c r="R1165" t="s">
        <v>423</v>
      </c>
      <c r="S1165" t="s">
        <v>8645</v>
      </c>
      <c r="T1165" t="b">
        <v>0</v>
      </c>
      <c r="U1165" t="b">
        <v>0</v>
      </c>
      <c r="V1165">
        <v>2</v>
      </c>
      <c r="W1165">
        <v>150</v>
      </c>
      <c r="X1165">
        <v>8</v>
      </c>
      <c r="AB1165">
        <v>3</v>
      </c>
      <c r="AC1165">
        <v>1</v>
      </c>
      <c r="AD1165">
        <v>1</v>
      </c>
      <c r="AE1165" t="s">
        <v>618</v>
      </c>
      <c r="AG1165" t="s">
        <v>2598</v>
      </c>
      <c r="AH1165" t="s">
        <v>4215</v>
      </c>
    </row>
    <row r="1166" spans="1:34" x14ac:dyDescent="0.25">
      <c r="A1166">
        <v>5</v>
      </c>
      <c r="B1166" t="s">
        <v>636</v>
      </c>
      <c r="C1166" t="s">
        <v>639</v>
      </c>
      <c r="D1166" t="s">
        <v>637</v>
      </c>
      <c r="E1166" t="s">
        <v>638</v>
      </c>
      <c r="F1166" t="s">
        <v>641</v>
      </c>
      <c r="G1166" t="s">
        <v>11042</v>
      </c>
      <c r="H1166" t="s">
        <v>1060</v>
      </c>
      <c r="I1166" t="s">
        <v>1061</v>
      </c>
      <c r="J1166">
        <v>1</v>
      </c>
      <c r="L1166" t="s">
        <v>1026</v>
      </c>
      <c r="M1166" t="s">
        <v>1062</v>
      </c>
      <c r="N1166" t="s">
        <v>1063</v>
      </c>
      <c r="O1166" t="s">
        <v>4216</v>
      </c>
      <c r="P1166" t="s">
        <v>249</v>
      </c>
      <c r="Q1166" t="s">
        <v>369</v>
      </c>
      <c r="R1166" t="s">
        <v>423</v>
      </c>
      <c r="S1166" t="s">
        <v>8645</v>
      </c>
      <c r="T1166" t="b">
        <v>0</v>
      </c>
      <c r="U1166" t="b">
        <v>0</v>
      </c>
      <c r="V1166">
        <v>3</v>
      </c>
      <c r="W1166">
        <v>150</v>
      </c>
      <c r="X1166">
        <v>8</v>
      </c>
      <c r="AB1166">
        <v>3</v>
      </c>
      <c r="AC1166">
        <v>1</v>
      </c>
      <c r="AD1166">
        <v>1</v>
      </c>
      <c r="AE1166" t="s">
        <v>618</v>
      </c>
      <c r="AG1166" t="s">
        <v>2598</v>
      </c>
      <c r="AH1166" t="s">
        <v>4217</v>
      </c>
    </row>
    <row r="1167" spans="1:34" x14ac:dyDescent="0.25">
      <c r="A1167">
        <v>5</v>
      </c>
      <c r="B1167" t="s">
        <v>636</v>
      </c>
      <c r="C1167" t="s">
        <v>639</v>
      </c>
      <c r="D1167" t="s">
        <v>637</v>
      </c>
      <c r="E1167" t="s">
        <v>638</v>
      </c>
      <c r="F1167" t="s">
        <v>641</v>
      </c>
      <c r="G1167" t="s">
        <v>11042</v>
      </c>
      <c r="H1167" t="s">
        <v>1060</v>
      </c>
      <c r="I1167" t="s">
        <v>1061</v>
      </c>
      <c r="J1167">
        <v>1</v>
      </c>
      <c r="L1167" t="s">
        <v>1026</v>
      </c>
      <c r="M1167" t="s">
        <v>1062</v>
      </c>
      <c r="N1167" t="s">
        <v>1063</v>
      </c>
      <c r="O1167" t="s">
        <v>4218</v>
      </c>
      <c r="P1167" t="s">
        <v>249</v>
      </c>
      <c r="Q1167" t="s">
        <v>369</v>
      </c>
      <c r="R1167" t="s">
        <v>423</v>
      </c>
      <c r="S1167" t="s">
        <v>8645</v>
      </c>
      <c r="T1167" t="b">
        <v>0</v>
      </c>
      <c r="U1167" t="b">
        <v>0</v>
      </c>
      <c r="V1167">
        <v>4</v>
      </c>
      <c r="W1167">
        <v>150</v>
      </c>
      <c r="X1167">
        <v>8</v>
      </c>
      <c r="AB1167">
        <v>3</v>
      </c>
      <c r="AC1167">
        <v>1</v>
      </c>
      <c r="AD1167">
        <v>1</v>
      </c>
      <c r="AE1167" t="s">
        <v>618</v>
      </c>
      <c r="AG1167" t="s">
        <v>2598</v>
      </c>
      <c r="AH1167" t="s">
        <v>4219</v>
      </c>
    </row>
    <row r="1168" spans="1:34" x14ac:dyDescent="0.25">
      <c r="A1168">
        <v>5</v>
      </c>
      <c r="B1168" t="s">
        <v>636</v>
      </c>
      <c r="C1168" t="s">
        <v>639</v>
      </c>
      <c r="D1168" t="s">
        <v>637</v>
      </c>
      <c r="E1168" t="s">
        <v>638</v>
      </c>
      <c r="F1168" t="s">
        <v>641</v>
      </c>
      <c r="G1168" t="s">
        <v>11042</v>
      </c>
      <c r="H1168" t="s">
        <v>1060</v>
      </c>
      <c r="I1168" t="s">
        <v>1061</v>
      </c>
      <c r="J1168">
        <v>1</v>
      </c>
      <c r="L1168" t="s">
        <v>1026</v>
      </c>
      <c r="M1168" t="s">
        <v>1062</v>
      </c>
      <c r="N1168" t="s">
        <v>1063</v>
      </c>
      <c r="O1168" t="s">
        <v>4220</v>
      </c>
      <c r="P1168" t="s">
        <v>256</v>
      </c>
      <c r="Q1168" t="s">
        <v>369</v>
      </c>
      <c r="R1168" t="s">
        <v>8654</v>
      </c>
      <c r="S1168" t="s">
        <v>8645</v>
      </c>
      <c r="T1168" t="b">
        <v>1</v>
      </c>
      <c r="U1168" t="b">
        <v>0</v>
      </c>
      <c r="V1168">
        <v>1</v>
      </c>
      <c r="W1168">
        <v>40</v>
      </c>
      <c r="X1168">
        <v>8</v>
      </c>
      <c r="AB1168">
        <v>2</v>
      </c>
      <c r="AC1168">
        <v>1</v>
      </c>
      <c r="AD1168">
        <v>2</v>
      </c>
      <c r="AE1168" t="s">
        <v>3856</v>
      </c>
      <c r="AG1168" t="s">
        <v>3882</v>
      </c>
      <c r="AH1168" t="s">
        <v>4221</v>
      </c>
    </row>
    <row r="1169" spans="1:34" x14ac:dyDescent="0.25">
      <c r="A1169">
        <v>5</v>
      </c>
      <c r="B1169" t="s">
        <v>636</v>
      </c>
      <c r="C1169" t="s">
        <v>639</v>
      </c>
      <c r="D1169" t="s">
        <v>637</v>
      </c>
      <c r="E1169" t="s">
        <v>638</v>
      </c>
      <c r="F1169" t="s">
        <v>641</v>
      </c>
      <c r="G1169" t="s">
        <v>11042</v>
      </c>
      <c r="H1169" t="s">
        <v>1060</v>
      </c>
      <c r="I1169" t="s">
        <v>1061</v>
      </c>
      <c r="J1169">
        <v>1</v>
      </c>
      <c r="L1169" t="s">
        <v>1026</v>
      </c>
      <c r="M1169" t="s">
        <v>1062</v>
      </c>
      <c r="N1169" t="s">
        <v>1063</v>
      </c>
      <c r="O1169" t="s">
        <v>4222</v>
      </c>
      <c r="P1169" t="s">
        <v>256</v>
      </c>
      <c r="Q1169" t="s">
        <v>369</v>
      </c>
      <c r="R1169" t="s">
        <v>8654</v>
      </c>
      <c r="S1169" t="s">
        <v>8645</v>
      </c>
      <c r="T1169" t="b">
        <v>1</v>
      </c>
      <c r="U1169" t="b">
        <v>0</v>
      </c>
      <c r="V1169">
        <v>2</v>
      </c>
      <c r="W1169">
        <v>40</v>
      </c>
      <c r="X1169">
        <v>8</v>
      </c>
      <c r="AB1169">
        <v>2</v>
      </c>
      <c r="AC1169">
        <v>1</v>
      </c>
      <c r="AD1169">
        <v>2</v>
      </c>
      <c r="AE1169" t="s">
        <v>3856</v>
      </c>
      <c r="AG1169" t="s">
        <v>3882</v>
      </c>
      <c r="AH1169" t="s">
        <v>4223</v>
      </c>
    </row>
    <row r="1170" spans="1:34" x14ac:dyDescent="0.25">
      <c r="A1170">
        <v>5</v>
      </c>
      <c r="B1170" t="s">
        <v>636</v>
      </c>
      <c r="C1170" t="s">
        <v>639</v>
      </c>
      <c r="D1170" t="s">
        <v>637</v>
      </c>
      <c r="E1170" t="s">
        <v>638</v>
      </c>
      <c r="F1170" t="s">
        <v>641</v>
      </c>
      <c r="G1170" t="s">
        <v>11042</v>
      </c>
      <c r="H1170" t="s">
        <v>1060</v>
      </c>
      <c r="I1170" t="s">
        <v>1061</v>
      </c>
      <c r="J1170">
        <v>1</v>
      </c>
      <c r="L1170" t="s">
        <v>1026</v>
      </c>
      <c r="M1170" t="s">
        <v>1062</v>
      </c>
      <c r="N1170" t="s">
        <v>1063</v>
      </c>
      <c r="O1170" t="s">
        <v>4224</v>
      </c>
      <c r="P1170" t="s">
        <v>256</v>
      </c>
      <c r="Q1170" t="s">
        <v>369</v>
      </c>
      <c r="R1170" t="s">
        <v>8654</v>
      </c>
      <c r="S1170" t="s">
        <v>8645</v>
      </c>
      <c r="T1170" t="b">
        <v>1</v>
      </c>
      <c r="U1170" t="b">
        <v>0</v>
      </c>
      <c r="V1170">
        <v>3</v>
      </c>
      <c r="W1170">
        <v>50</v>
      </c>
      <c r="X1170">
        <v>8</v>
      </c>
      <c r="AB1170">
        <v>2</v>
      </c>
      <c r="AC1170">
        <v>1</v>
      </c>
      <c r="AD1170">
        <v>2</v>
      </c>
      <c r="AE1170" t="s">
        <v>3930</v>
      </c>
      <c r="AG1170" t="s">
        <v>4225</v>
      </c>
      <c r="AH1170" t="s">
        <v>4226</v>
      </c>
    </row>
    <row r="1171" spans="1:34" x14ac:dyDescent="0.25">
      <c r="A1171">
        <v>5</v>
      </c>
      <c r="B1171" t="s">
        <v>636</v>
      </c>
      <c r="C1171" t="s">
        <v>639</v>
      </c>
      <c r="D1171" t="s">
        <v>637</v>
      </c>
      <c r="E1171" t="s">
        <v>638</v>
      </c>
      <c r="F1171" t="s">
        <v>641</v>
      </c>
      <c r="G1171" t="s">
        <v>11042</v>
      </c>
      <c r="H1171" t="s">
        <v>1060</v>
      </c>
      <c r="I1171" t="s">
        <v>1061</v>
      </c>
      <c r="J1171">
        <v>1</v>
      </c>
      <c r="L1171" t="s">
        <v>1026</v>
      </c>
      <c r="M1171" t="s">
        <v>1062</v>
      </c>
      <c r="N1171" t="s">
        <v>1063</v>
      </c>
      <c r="O1171" t="s">
        <v>4227</v>
      </c>
      <c r="P1171" t="s">
        <v>41</v>
      </c>
      <c r="Q1171" t="s">
        <v>25</v>
      </c>
      <c r="R1171" t="s">
        <v>25</v>
      </c>
      <c r="S1171" t="s">
        <v>26</v>
      </c>
      <c r="T1171" t="b">
        <v>0</v>
      </c>
      <c r="U1171" t="b">
        <v>0</v>
      </c>
      <c r="V1171">
        <v>1</v>
      </c>
      <c r="W1171">
        <v>75</v>
      </c>
      <c r="X1171">
        <v>8</v>
      </c>
      <c r="AB1171">
        <v>2</v>
      </c>
      <c r="AC1171">
        <v>1</v>
      </c>
      <c r="AD1171">
        <v>2</v>
      </c>
      <c r="AE1171" t="s">
        <v>618</v>
      </c>
      <c r="AG1171" t="s">
        <v>4228</v>
      </c>
      <c r="AH1171" t="s">
        <v>4229</v>
      </c>
    </row>
    <row r="1172" spans="1:34" x14ac:dyDescent="0.25">
      <c r="A1172">
        <v>5</v>
      </c>
      <c r="B1172" t="s">
        <v>636</v>
      </c>
      <c r="C1172" t="s">
        <v>639</v>
      </c>
      <c r="D1172" t="s">
        <v>637</v>
      </c>
      <c r="E1172" t="s">
        <v>638</v>
      </c>
      <c r="F1172" t="s">
        <v>641</v>
      </c>
      <c r="G1172" t="s">
        <v>11042</v>
      </c>
      <c r="H1172" t="s">
        <v>1060</v>
      </c>
      <c r="I1172" t="s">
        <v>1061</v>
      </c>
      <c r="J1172">
        <v>1</v>
      </c>
      <c r="L1172" t="s">
        <v>1026</v>
      </c>
      <c r="M1172" t="s">
        <v>1062</v>
      </c>
      <c r="N1172" t="s">
        <v>1063</v>
      </c>
      <c r="O1172" t="s">
        <v>4230</v>
      </c>
      <c r="P1172" t="s">
        <v>41</v>
      </c>
      <c r="Q1172" t="s">
        <v>25</v>
      </c>
      <c r="R1172" t="s">
        <v>25</v>
      </c>
      <c r="S1172" t="s">
        <v>26</v>
      </c>
      <c r="T1172" t="b">
        <v>0</v>
      </c>
      <c r="U1172" t="b">
        <v>0</v>
      </c>
      <c r="V1172">
        <v>2</v>
      </c>
      <c r="W1172">
        <v>75</v>
      </c>
      <c r="X1172">
        <v>8</v>
      </c>
      <c r="AB1172">
        <v>2</v>
      </c>
      <c r="AC1172">
        <v>1</v>
      </c>
      <c r="AD1172">
        <v>2</v>
      </c>
      <c r="AE1172" t="s">
        <v>618</v>
      </c>
      <c r="AG1172" t="s">
        <v>4228</v>
      </c>
      <c r="AH1172" t="s">
        <v>4231</v>
      </c>
    </row>
    <row r="1173" spans="1:34" x14ac:dyDescent="0.25">
      <c r="A1173">
        <v>5</v>
      </c>
      <c r="B1173" t="s">
        <v>636</v>
      </c>
      <c r="C1173" t="s">
        <v>639</v>
      </c>
      <c r="D1173" t="s">
        <v>637</v>
      </c>
      <c r="E1173" t="s">
        <v>638</v>
      </c>
      <c r="F1173" t="s">
        <v>641</v>
      </c>
      <c r="G1173" t="s">
        <v>11042</v>
      </c>
      <c r="H1173" t="s">
        <v>1060</v>
      </c>
      <c r="I1173" t="s">
        <v>1061</v>
      </c>
      <c r="J1173">
        <v>1</v>
      </c>
      <c r="L1173" t="s">
        <v>1026</v>
      </c>
      <c r="M1173" t="s">
        <v>1062</v>
      </c>
      <c r="N1173" t="s">
        <v>1063</v>
      </c>
      <c r="O1173" t="s">
        <v>4232</v>
      </c>
      <c r="P1173" t="s">
        <v>41</v>
      </c>
      <c r="Q1173" t="s">
        <v>25</v>
      </c>
      <c r="R1173" t="s">
        <v>25</v>
      </c>
      <c r="S1173" t="s">
        <v>26</v>
      </c>
      <c r="T1173" t="b">
        <v>0</v>
      </c>
      <c r="U1173" t="b">
        <v>0</v>
      </c>
      <c r="V1173">
        <v>3</v>
      </c>
      <c r="W1173">
        <v>75</v>
      </c>
      <c r="X1173">
        <v>8</v>
      </c>
      <c r="AB1173">
        <v>2</v>
      </c>
      <c r="AC1173">
        <v>1</v>
      </c>
      <c r="AD1173">
        <v>2</v>
      </c>
      <c r="AE1173" t="s">
        <v>610</v>
      </c>
      <c r="AG1173" t="s">
        <v>4233</v>
      </c>
      <c r="AH1173" t="s">
        <v>4234</v>
      </c>
    </row>
    <row r="1174" spans="1:34" x14ac:dyDescent="0.25">
      <c r="A1174">
        <v>5</v>
      </c>
      <c r="B1174" t="s">
        <v>636</v>
      </c>
      <c r="C1174" t="s">
        <v>639</v>
      </c>
      <c r="D1174" t="s">
        <v>637</v>
      </c>
      <c r="E1174" t="s">
        <v>638</v>
      </c>
      <c r="F1174" t="s">
        <v>641</v>
      </c>
      <c r="G1174" t="s">
        <v>11042</v>
      </c>
      <c r="H1174" t="s">
        <v>1060</v>
      </c>
      <c r="I1174" t="s">
        <v>1061</v>
      </c>
      <c r="J1174">
        <v>1</v>
      </c>
      <c r="L1174" t="s">
        <v>1026</v>
      </c>
      <c r="M1174" t="s">
        <v>1062</v>
      </c>
      <c r="N1174" t="s">
        <v>1063</v>
      </c>
      <c r="O1174" t="s">
        <v>4235</v>
      </c>
      <c r="P1174" t="s">
        <v>41</v>
      </c>
      <c r="Q1174" t="s">
        <v>25</v>
      </c>
      <c r="R1174" t="s">
        <v>25</v>
      </c>
      <c r="S1174" t="s">
        <v>26</v>
      </c>
      <c r="T1174" t="b">
        <v>0</v>
      </c>
      <c r="U1174" t="b">
        <v>0</v>
      </c>
      <c r="V1174">
        <v>4</v>
      </c>
      <c r="W1174">
        <v>75</v>
      </c>
      <c r="X1174">
        <v>7</v>
      </c>
      <c r="AB1174">
        <v>2</v>
      </c>
      <c r="AC1174">
        <v>1</v>
      </c>
      <c r="AD1174">
        <v>2</v>
      </c>
      <c r="AE1174" t="s">
        <v>3930</v>
      </c>
      <c r="AG1174" t="s">
        <v>4236</v>
      </c>
      <c r="AH1174" t="s">
        <v>4237</v>
      </c>
    </row>
    <row r="1175" spans="1:34" x14ac:dyDescent="0.25">
      <c r="A1175">
        <v>5</v>
      </c>
      <c r="B1175" t="s">
        <v>636</v>
      </c>
      <c r="C1175" t="s">
        <v>639</v>
      </c>
      <c r="D1175" t="s">
        <v>637</v>
      </c>
      <c r="E1175" t="s">
        <v>638</v>
      </c>
      <c r="F1175" t="s">
        <v>641</v>
      </c>
      <c r="G1175" t="s">
        <v>11042</v>
      </c>
      <c r="H1175" t="s">
        <v>1060</v>
      </c>
      <c r="I1175" t="s">
        <v>1061</v>
      </c>
      <c r="J1175">
        <v>1</v>
      </c>
      <c r="L1175" t="s">
        <v>1026</v>
      </c>
      <c r="M1175" t="s">
        <v>1062</v>
      </c>
      <c r="N1175" t="s">
        <v>1063</v>
      </c>
      <c r="O1175" t="s">
        <v>4238</v>
      </c>
      <c r="P1175" t="s">
        <v>45</v>
      </c>
      <c r="Q1175" t="s">
        <v>25</v>
      </c>
      <c r="R1175" t="s">
        <v>25</v>
      </c>
      <c r="S1175" t="s">
        <v>26</v>
      </c>
      <c r="T1175" t="b">
        <v>1</v>
      </c>
      <c r="U1175" t="b">
        <v>0</v>
      </c>
      <c r="V1175">
        <v>1</v>
      </c>
      <c r="W1175">
        <v>150</v>
      </c>
      <c r="X1175">
        <v>10</v>
      </c>
      <c r="AB1175">
        <v>2</v>
      </c>
      <c r="AC1175">
        <v>1</v>
      </c>
      <c r="AD1175">
        <v>2</v>
      </c>
      <c r="AE1175" t="s">
        <v>610</v>
      </c>
      <c r="AG1175" t="s">
        <v>4239</v>
      </c>
      <c r="AH1175" t="s">
        <v>4240</v>
      </c>
    </row>
    <row r="1176" spans="1:34" x14ac:dyDescent="0.25">
      <c r="A1176">
        <v>5</v>
      </c>
      <c r="B1176" t="s">
        <v>636</v>
      </c>
      <c r="C1176" t="s">
        <v>639</v>
      </c>
      <c r="D1176" t="s">
        <v>637</v>
      </c>
      <c r="E1176" t="s">
        <v>638</v>
      </c>
      <c r="F1176" t="s">
        <v>641</v>
      </c>
      <c r="G1176" t="s">
        <v>11042</v>
      </c>
      <c r="H1176" t="s">
        <v>1060</v>
      </c>
      <c r="I1176" t="s">
        <v>1061</v>
      </c>
      <c r="J1176">
        <v>1</v>
      </c>
      <c r="L1176" t="s">
        <v>1026</v>
      </c>
      <c r="M1176" t="s">
        <v>1062</v>
      </c>
      <c r="N1176" t="s">
        <v>1063</v>
      </c>
      <c r="O1176" t="s">
        <v>4241</v>
      </c>
      <c r="P1176" t="s">
        <v>45</v>
      </c>
      <c r="Q1176" t="s">
        <v>25</v>
      </c>
      <c r="R1176" t="s">
        <v>25</v>
      </c>
      <c r="S1176" t="s">
        <v>26</v>
      </c>
      <c r="T1176" t="b">
        <v>1</v>
      </c>
      <c r="U1176" t="b">
        <v>0</v>
      </c>
      <c r="V1176">
        <v>2</v>
      </c>
      <c r="W1176">
        <v>150</v>
      </c>
      <c r="X1176">
        <v>7</v>
      </c>
      <c r="AB1176">
        <v>2</v>
      </c>
      <c r="AC1176">
        <v>1</v>
      </c>
      <c r="AD1176">
        <v>2</v>
      </c>
      <c r="AE1176" t="s">
        <v>610</v>
      </c>
      <c r="AG1176" t="s">
        <v>4239</v>
      </c>
      <c r="AH1176" t="s">
        <v>4242</v>
      </c>
    </row>
    <row r="1177" spans="1:34" x14ac:dyDescent="0.25">
      <c r="A1177">
        <v>5</v>
      </c>
      <c r="B1177" t="s">
        <v>636</v>
      </c>
      <c r="C1177" t="s">
        <v>639</v>
      </c>
      <c r="D1177" t="s">
        <v>637</v>
      </c>
      <c r="E1177" t="s">
        <v>638</v>
      </c>
      <c r="F1177" t="s">
        <v>641</v>
      </c>
      <c r="G1177" t="s">
        <v>11042</v>
      </c>
      <c r="H1177" t="s">
        <v>1060</v>
      </c>
      <c r="I1177" t="s">
        <v>1061</v>
      </c>
      <c r="J1177">
        <v>1</v>
      </c>
      <c r="L1177" t="s">
        <v>1026</v>
      </c>
      <c r="M1177" t="s">
        <v>1062</v>
      </c>
      <c r="N1177" t="s">
        <v>1063</v>
      </c>
      <c r="O1177" t="s">
        <v>4243</v>
      </c>
      <c r="P1177" t="s">
        <v>45</v>
      </c>
      <c r="Q1177" t="s">
        <v>25</v>
      </c>
      <c r="R1177" t="s">
        <v>25</v>
      </c>
      <c r="S1177" t="s">
        <v>26</v>
      </c>
      <c r="T1177" t="b">
        <v>1</v>
      </c>
      <c r="U1177" t="b">
        <v>0</v>
      </c>
      <c r="V1177">
        <v>3</v>
      </c>
      <c r="W1177">
        <v>150</v>
      </c>
      <c r="X1177">
        <v>7</v>
      </c>
      <c r="AB1177">
        <v>2</v>
      </c>
      <c r="AC1177">
        <v>1</v>
      </c>
      <c r="AD1177">
        <v>2</v>
      </c>
      <c r="AE1177" t="s">
        <v>610</v>
      </c>
      <c r="AG1177" t="s">
        <v>4239</v>
      </c>
      <c r="AH1177" t="s">
        <v>4244</v>
      </c>
    </row>
    <row r="1178" spans="1:34" x14ac:dyDescent="0.25">
      <c r="A1178">
        <v>5</v>
      </c>
      <c r="B1178" t="s">
        <v>636</v>
      </c>
      <c r="C1178" t="s">
        <v>639</v>
      </c>
      <c r="D1178" t="s">
        <v>637</v>
      </c>
      <c r="E1178" t="s">
        <v>638</v>
      </c>
      <c r="F1178" t="s">
        <v>641</v>
      </c>
      <c r="G1178" t="s">
        <v>11042</v>
      </c>
      <c r="H1178" t="s">
        <v>1060</v>
      </c>
      <c r="I1178" t="s">
        <v>1061</v>
      </c>
      <c r="J1178">
        <v>1</v>
      </c>
      <c r="L1178" t="s">
        <v>1026</v>
      </c>
      <c r="M1178" t="s">
        <v>1062</v>
      </c>
      <c r="N1178" t="s">
        <v>1063</v>
      </c>
      <c r="O1178" t="s">
        <v>4245</v>
      </c>
      <c r="P1178" t="s">
        <v>15</v>
      </c>
      <c r="Q1178" t="s">
        <v>2</v>
      </c>
      <c r="R1178" t="s">
        <v>2</v>
      </c>
      <c r="S1178" t="s">
        <v>8646</v>
      </c>
      <c r="T1178" t="b">
        <v>1</v>
      </c>
      <c r="U1178" t="b">
        <v>1</v>
      </c>
      <c r="V1178">
        <v>1</v>
      </c>
      <c r="W1178">
        <v>75</v>
      </c>
      <c r="Y1178">
        <v>49.8</v>
      </c>
      <c r="AG1178" t="s">
        <v>4246</v>
      </c>
      <c r="AH1178" t="s">
        <v>4247</v>
      </c>
    </row>
    <row r="1179" spans="1:34" x14ac:dyDescent="0.25">
      <c r="A1179">
        <v>5</v>
      </c>
      <c r="B1179" t="s">
        <v>636</v>
      </c>
      <c r="C1179" t="s">
        <v>639</v>
      </c>
      <c r="D1179" t="s">
        <v>637</v>
      </c>
      <c r="E1179" t="s">
        <v>638</v>
      </c>
      <c r="F1179" t="s">
        <v>641</v>
      </c>
      <c r="G1179" t="s">
        <v>11042</v>
      </c>
      <c r="H1179" t="s">
        <v>1060</v>
      </c>
      <c r="I1179" t="s">
        <v>1061</v>
      </c>
      <c r="J1179">
        <v>1</v>
      </c>
      <c r="L1179" t="s">
        <v>1026</v>
      </c>
      <c r="M1179" t="s">
        <v>1062</v>
      </c>
      <c r="N1179" t="s">
        <v>1063</v>
      </c>
      <c r="O1179" t="s">
        <v>4248</v>
      </c>
      <c r="P1179" t="s">
        <v>15</v>
      </c>
      <c r="Q1179" t="s">
        <v>2</v>
      </c>
      <c r="R1179" t="s">
        <v>2</v>
      </c>
      <c r="S1179" t="s">
        <v>8646</v>
      </c>
      <c r="T1179" t="b">
        <v>1</v>
      </c>
      <c r="U1179" t="b">
        <v>1</v>
      </c>
      <c r="V1179">
        <v>2</v>
      </c>
      <c r="W1179">
        <v>75</v>
      </c>
      <c r="Y1179">
        <v>45</v>
      </c>
      <c r="AG1179" t="s">
        <v>4246</v>
      </c>
      <c r="AH1179" t="s">
        <v>4249</v>
      </c>
    </row>
    <row r="1180" spans="1:34" x14ac:dyDescent="0.25">
      <c r="A1180">
        <v>5</v>
      </c>
      <c r="B1180" t="s">
        <v>636</v>
      </c>
      <c r="C1180" t="s">
        <v>639</v>
      </c>
      <c r="D1180" t="s">
        <v>637</v>
      </c>
      <c r="E1180" t="s">
        <v>638</v>
      </c>
      <c r="F1180" t="s">
        <v>641</v>
      </c>
      <c r="G1180" t="s">
        <v>11042</v>
      </c>
      <c r="H1180" t="s">
        <v>1060</v>
      </c>
      <c r="I1180" t="s">
        <v>1061</v>
      </c>
      <c r="J1180">
        <v>1</v>
      </c>
      <c r="L1180" t="s">
        <v>1026</v>
      </c>
      <c r="M1180" t="s">
        <v>1062</v>
      </c>
      <c r="N1180" t="s">
        <v>1063</v>
      </c>
      <c r="O1180" t="s">
        <v>4250</v>
      </c>
      <c r="P1180" t="s">
        <v>15</v>
      </c>
      <c r="Q1180" t="s">
        <v>2</v>
      </c>
      <c r="R1180" t="s">
        <v>2</v>
      </c>
      <c r="S1180" t="s">
        <v>8646</v>
      </c>
      <c r="T1180" t="b">
        <v>1</v>
      </c>
      <c r="U1180" t="b">
        <v>1</v>
      </c>
      <c r="V1180">
        <v>3</v>
      </c>
      <c r="W1180">
        <v>75</v>
      </c>
      <c r="Y1180">
        <v>39.6</v>
      </c>
      <c r="AG1180" t="s">
        <v>4246</v>
      </c>
      <c r="AH1180" t="s">
        <v>4251</v>
      </c>
    </row>
    <row r="1181" spans="1:34" x14ac:dyDescent="0.25">
      <c r="A1181">
        <v>5</v>
      </c>
      <c r="B1181" t="s">
        <v>636</v>
      </c>
      <c r="C1181" t="s">
        <v>639</v>
      </c>
      <c r="D1181" t="s">
        <v>637</v>
      </c>
      <c r="E1181" t="s">
        <v>638</v>
      </c>
      <c r="F1181" t="s">
        <v>641</v>
      </c>
      <c r="G1181" t="s">
        <v>11042</v>
      </c>
      <c r="H1181" t="s">
        <v>1060</v>
      </c>
      <c r="I1181" t="s">
        <v>1061</v>
      </c>
      <c r="J1181">
        <v>1</v>
      </c>
      <c r="L1181" t="s">
        <v>1026</v>
      </c>
      <c r="M1181" t="s">
        <v>1062</v>
      </c>
      <c r="N1181" t="s">
        <v>1063</v>
      </c>
      <c r="O1181" t="s">
        <v>4252</v>
      </c>
      <c r="P1181" t="s">
        <v>329</v>
      </c>
      <c r="Q1181" t="s">
        <v>324</v>
      </c>
      <c r="R1181" t="s">
        <v>324</v>
      </c>
      <c r="S1181" t="s">
        <v>8645</v>
      </c>
      <c r="T1181" t="b">
        <v>0</v>
      </c>
      <c r="U1181" t="b">
        <v>1</v>
      </c>
      <c r="V1181">
        <v>1</v>
      </c>
      <c r="W1181">
        <v>0</v>
      </c>
      <c r="Y1181">
        <v>45</v>
      </c>
      <c r="AH1181" t="s">
        <v>4253</v>
      </c>
    </row>
    <row r="1182" spans="1:34" x14ac:dyDescent="0.25">
      <c r="A1182">
        <v>5</v>
      </c>
      <c r="B1182" t="s">
        <v>636</v>
      </c>
      <c r="C1182" t="s">
        <v>639</v>
      </c>
      <c r="D1182" t="s">
        <v>637</v>
      </c>
      <c r="E1182" t="s">
        <v>638</v>
      </c>
      <c r="F1182" t="s">
        <v>641</v>
      </c>
      <c r="G1182" t="s">
        <v>11042</v>
      </c>
      <c r="H1182" t="s">
        <v>1060</v>
      </c>
      <c r="I1182" t="s">
        <v>1061</v>
      </c>
      <c r="J1182">
        <v>1</v>
      </c>
      <c r="L1182" t="s">
        <v>1026</v>
      </c>
      <c r="M1182" t="s">
        <v>1062</v>
      </c>
      <c r="N1182" t="s">
        <v>1063</v>
      </c>
      <c r="O1182" t="s">
        <v>4254</v>
      </c>
      <c r="P1182" t="s">
        <v>329</v>
      </c>
      <c r="Q1182" t="s">
        <v>324</v>
      </c>
      <c r="R1182" t="s">
        <v>324</v>
      </c>
      <c r="S1182" t="s">
        <v>8645</v>
      </c>
      <c r="T1182" t="b">
        <v>0</v>
      </c>
      <c r="U1182" t="b">
        <v>1</v>
      </c>
      <c r="V1182">
        <v>2</v>
      </c>
      <c r="W1182">
        <v>0</v>
      </c>
      <c r="Y1182">
        <v>45</v>
      </c>
      <c r="AH1182" t="s">
        <v>4255</v>
      </c>
    </row>
    <row r="1183" spans="1:34" x14ac:dyDescent="0.25">
      <c r="A1183">
        <v>5</v>
      </c>
      <c r="B1183" t="s">
        <v>636</v>
      </c>
      <c r="C1183" t="s">
        <v>639</v>
      </c>
      <c r="D1183" t="s">
        <v>637</v>
      </c>
      <c r="E1183" t="s">
        <v>638</v>
      </c>
      <c r="F1183" t="s">
        <v>641</v>
      </c>
      <c r="G1183" t="s">
        <v>11042</v>
      </c>
      <c r="H1183" t="s">
        <v>1060</v>
      </c>
      <c r="I1183" t="s">
        <v>1061</v>
      </c>
      <c r="J1183">
        <v>1</v>
      </c>
      <c r="L1183" t="s">
        <v>1026</v>
      </c>
      <c r="M1183" t="s">
        <v>1062</v>
      </c>
      <c r="N1183" t="s">
        <v>1063</v>
      </c>
      <c r="O1183" t="s">
        <v>4256</v>
      </c>
      <c r="P1183" t="s">
        <v>329</v>
      </c>
      <c r="Q1183" t="s">
        <v>324</v>
      </c>
      <c r="R1183" t="s">
        <v>324</v>
      </c>
      <c r="S1183" t="s">
        <v>8645</v>
      </c>
      <c r="T1183" t="b">
        <v>0</v>
      </c>
      <c r="U1183" t="b">
        <v>1</v>
      </c>
      <c r="V1183">
        <v>3</v>
      </c>
      <c r="W1183">
        <v>0</v>
      </c>
      <c r="Y1183">
        <v>45</v>
      </c>
      <c r="AH1183" t="s">
        <v>4257</v>
      </c>
    </row>
    <row r="1184" spans="1:34" x14ac:dyDescent="0.25">
      <c r="A1184">
        <v>5</v>
      </c>
      <c r="B1184" t="s">
        <v>636</v>
      </c>
      <c r="C1184" t="s">
        <v>639</v>
      </c>
      <c r="D1184" t="s">
        <v>637</v>
      </c>
      <c r="E1184" t="s">
        <v>638</v>
      </c>
      <c r="F1184" t="s">
        <v>641</v>
      </c>
      <c r="G1184" t="s">
        <v>11042</v>
      </c>
      <c r="H1184" t="s">
        <v>1060</v>
      </c>
      <c r="I1184" t="s">
        <v>1061</v>
      </c>
      <c r="J1184">
        <v>1</v>
      </c>
      <c r="L1184" t="s">
        <v>1026</v>
      </c>
      <c r="M1184" t="s">
        <v>1062</v>
      </c>
      <c r="N1184" t="s">
        <v>1063</v>
      </c>
      <c r="O1184" t="s">
        <v>4258</v>
      </c>
      <c r="P1184" t="s">
        <v>356</v>
      </c>
      <c r="Q1184" t="s">
        <v>25</v>
      </c>
      <c r="R1184" t="s">
        <v>25</v>
      </c>
      <c r="S1184" t="s">
        <v>357</v>
      </c>
      <c r="T1184" t="b">
        <v>0</v>
      </c>
      <c r="U1184" t="b">
        <v>1</v>
      </c>
      <c r="V1184">
        <v>2</v>
      </c>
      <c r="Y1184">
        <v>240</v>
      </c>
      <c r="Z1184">
        <v>1</v>
      </c>
      <c r="AA1184" t="s">
        <v>3957</v>
      </c>
      <c r="AG1184" t="s">
        <v>4009</v>
      </c>
      <c r="AH1184" t="s">
        <v>1063</v>
      </c>
    </row>
    <row r="1185" spans="1:34" x14ac:dyDescent="0.25">
      <c r="A1185">
        <v>5</v>
      </c>
      <c r="B1185" t="s">
        <v>636</v>
      </c>
      <c r="C1185" t="s">
        <v>639</v>
      </c>
      <c r="D1185" t="s">
        <v>637</v>
      </c>
      <c r="E1185" t="s">
        <v>638</v>
      </c>
      <c r="F1185" t="s">
        <v>641</v>
      </c>
      <c r="G1185" t="s">
        <v>11042</v>
      </c>
      <c r="H1185" t="s">
        <v>1064</v>
      </c>
      <c r="I1185" t="s">
        <v>1065</v>
      </c>
      <c r="J1185">
        <v>2</v>
      </c>
      <c r="L1185" t="s">
        <v>1031</v>
      </c>
      <c r="M1185" t="s">
        <v>1066</v>
      </c>
      <c r="N1185" t="s">
        <v>1067</v>
      </c>
      <c r="O1185" t="s">
        <v>4259</v>
      </c>
      <c r="P1185" t="s">
        <v>356</v>
      </c>
      <c r="Q1185" t="s">
        <v>25</v>
      </c>
      <c r="R1185" t="s">
        <v>25</v>
      </c>
      <c r="S1185" t="s">
        <v>357</v>
      </c>
      <c r="T1185" t="b">
        <v>0</v>
      </c>
      <c r="U1185" t="b">
        <v>1</v>
      </c>
      <c r="V1185">
        <v>1</v>
      </c>
      <c r="Y1185">
        <v>300</v>
      </c>
      <c r="Z1185">
        <v>1.35</v>
      </c>
      <c r="AA1185" t="s">
        <v>3957</v>
      </c>
      <c r="AG1185" t="s">
        <v>272</v>
      </c>
      <c r="AH1185" t="s">
        <v>1066</v>
      </c>
    </row>
    <row r="1186" spans="1:34" x14ac:dyDescent="0.25">
      <c r="A1186">
        <v>5</v>
      </c>
      <c r="B1186" t="s">
        <v>636</v>
      </c>
      <c r="C1186" t="s">
        <v>639</v>
      </c>
      <c r="D1186" t="s">
        <v>637</v>
      </c>
      <c r="E1186" t="s">
        <v>638</v>
      </c>
      <c r="F1186" t="s">
        <v>641</v>
      </c>
      <c r="G1186" t="s">
        <v>11042</v>
      </c>
      <c r="H1186" t="s">
        <v>1064</v>
      </c>
      <c r="I1186" t="s">
        <v>1065</v>
      </c>
      <c r="J1186">
        <v>2</v>
      </c>
      <c r="L1186" t="s">
        <v>1031</v>
      </c>
      <c r="M1186" t="s">
        <v>1066</v>
      </c>
      <c r="N1186" t="s">
        <v>1067</v>
      </c>
      <c r="O1186" t="s">
        <v>4260</v>
      </c>
      <c r="P1186" t="s">
        <v>389</v>
      </c>
      <c r="Q1186" t="s">
        <v>148</v>
      </c>
      <c r="R1186" t="s">
        <v>8659</v>
      </c>
      <c r="S1186" t="s">
        <v>8662</v>
      </c>
      <c r="T1186" t="b">
        <v>0</v>
      </c>
      <c r="U1186" t="b">
        <v>0</v>
      </c>
      <c r="V1186">
        <v>1</v>
      </c>
      <c r="W1186">
        <v>0</v>
      </c>
      <c r="X1186">
        <v>12</v>
      </c>
      <c r="AH1186" t="s">
        <v>4261</v>
      </c>
    </row>
    <row r="1187" spans="1:34" x14ac:dyDescent="0.25">
      <c r="A1187">
        <v>5</v>
      </c>
      <c r="B1187" t="s">
        <v>636</v>
      </c>
      <c r="C1187" t="s">
        <v>639</v>
      </c>
      <c r="D1187" t="s">
        <v>637</v>
      </c>
      <c r="E1187" t="s">
        <v>638</v>
      </c>
      <c r="F1187" t="s">
        <v>641</v>
      </c>
      <c r="G1187" t="s">
        <v>11042</v>
      </c>
      <c r="H1187" t="s">
        <v>1064</v>
      </c>
      <c r="I1187" t="s">
        <v>1065</v>
      </c>
      <c r="J1187">
        <v>2</v>
      </c>
      <c r="L1187" t="s">
        <v>1031</v>
      </c>
      <c r="M1187" t="s">
        <v>1066</v>
      </c>
      <c r="N1187" t="s">
        <v>1067</v>
      </c>
      <c r="O1187" t="s">
        <v>4262</v>
      </c>
      <c r="P1187" t="s">
        <v>389</v>
      </c>
      <c r="Q1187" t="s">
        <v>148</v>
      </c>
      <c r="R1187" t="s">
        <v>8659</v>
      </c>
      <c r="S1187" t="s">
        <v>8662</v>
      </c>
      <c r="T1187" t="b">
        <v>0</v>
      </c>
      <c r="U1187" t="b">
        <v>0</v>
      </c>
      <c r="V1187">
        <v>2</v>
      </c>
      <c r="W1187">
        <v>0</v>
      </c>
      <c r="X1187">
        <v>12</v>
      </c>
      <c r="AH1187" t="s">
        <v>4263</v>
      </c>
    </row>
    <row r="1188" spans="1:34" x14ac:dyDescent="0.25">
      <c r="A1188">
        <v>5</v>
      </c>
      <c r="B1188" t="s">
        <v>636</v>
      </c>
      <c r="C1188" t="s">
        <v>639</v>
      </c>
      <c r="D1188" t="s">
        <v>637</v>
      </c>
      <c r="E1188" t="s">
        <v>638</v>
      </c>
      <c r="F1188" t="s">
        <v>641</v>
      </c>
      <c r="G1188" t="s">
        <v>11042</v>
      </c>
      <c r="H1188" t="s">
        <v>1064</v>
      </c>
      <c r="I1188" t="s">
        <v>1065</v>
      </c>
      <c r="J1188">
        <v>2</v>
      </c>
      <c r="L1188" t="s">
        <v>1031</v>
      </c>
      <c r="M1188" t="s">
        <v>1066</v>
      </c>
      <c r="N1188" t="s">
        <v>1067</v>
      </c>
      <c r="O1188" t="s">
        <v>4264</v>
      </c>
      <c r="P1188" t="s">
        <v>398</v>
      </c>
      <c r="Q1188" t="s">
        <v>272</v>
      </c>
      <c r="R1188" t="s">
        <v>8666</v>
      </c>
      <c r="S1188" t="s">
        <v>8645</v>
      </c>
      <c r="T1188" t="b">
        <v>0</v>
      </c>
      <c r="U1188" t="b">
        <v>0</v>
      </c>
      <c r="V1188">
        <v>1</v>
      </c>
      <c r="W1188">
        <v>0</v>
      </c>
      <c r="X1188">
        <v>12</v>
      </c>
      <c r="AH1188" t="s">
        <v>4265</v>
      </c>
    </row>
    <row r="1189" spans="1:34" x14ac:dyDescent="0.25">
      <c r="A1189">
        <v>5</v>
      </c>
      <c r="B1189" t="s">
        <v>636</v>
      </c>
      <c r="C1189" t="s">
        <v>639</v>
      </c>
      <c r="D1189" t="s">
        <v>637</v>
      </c>
      <c r="E1189" t="s">
        <v>638</v>
      </c>
      <c r="F1189" t="s">
        <v>641</v>
      </c>
      <c r="G1189" t="s">
        <v>11042</v>
      </c>
      <c r="H1189" t="s">
        <v>1064</v>
      </c>
      <c r="I1189" t="s">
        <v>1065</v>
      </c>
      <c r="J1189">
        <v>2</v>
      </c>
      <c r="L1189" t="s">
        <v>1031</v>
      </c>
      <c r="M1189" t="s">
        <v>1066</v>
      </c>
      <c r="N1189" t="s">
        <v>1067</v>
      </c>
      <c r="O1189" t="s">
        <v>4266</v>
      </c>
      <c r="P1189" t="s">
        <v>398</v>
      </c>
      <c r="Q1189" t="s">
        <v>272</v>
      </c>
      <c r="R1189" t="s">
        <v>8666</v>
      </c>
      <c r="S1189" t="s">
        <v>8645</v>
      </c>
      <c r="T1189" t="b">
        <v>0</v>
      </c>
      <c r="U1189" t="b">
        <v>0</v>
      </c>
      <c r="V1189">
        <v>2</v>
      </c>
      <c r="W1189">
        <v>0</v>
      </c>
      <c r="X1189">
        <v>12</v>
      </c>
      <c r="AH1189" t="s">
        <v>4267</v>
      </c>
    </row>
    <row r="1190" spans="1:34" x14ac:dyDescent="0.25">
      <c r="A1190">
        <v>5</v>
      </c>
      <c r="B1190" t="s">
        <v>636</v>
      </c>
      <c r="C1190" t="s">
        <v>639</v>
      </c>
      <c r="D1190" t="s">
        <v>637</v>
      </c>
      <c r="E1190" t="s">
        <v>638</v>
      </c>
      <c r="F1190" t="s">
        <v>641</v>
      </c>
      <c r="G1190" t="s">
        <v>11042</v>
      </c>
      <c r="H1190" t="s">
        <v>1064</v>
      </c>
      <c r="I1190" t="s">
        <v>1065</v>
      </c>
      <c r="J1190">
        <v>2</v>
      </c>
      <c r="L1190" t="s">
        <v>1031</v>
      </c>
      <c r="M1190" t="s">
        <v>1066</v>
      </c>
      <c r="N1190" t="s">
        <v>1067</v>
      </c>
      <c r="O1190" t="s">
        <v>4268</v>
      </c>
      <c r="P1190" t="s">
        <v>403</v>
      </c>
      <c r="Q1190" t="s">
        <v>272</v>
      </c>
      <c r="R1190" t="s">
        <v>8666</v>
      </c>
      <c r="S1190" t="s">
        <v>8645</v>
      </c>
      <c r="T1190" t="b">
        <v>0</v>
      </c>
      <c r="U1190" t="b">
        <v>0</v>
      </c>
      <c r="V1190">
        <v>1</v>
      </c>
      <c r="W1190">
        <v>0</v>
      </c>
      <c r="X1190">
        <v>12</v>
      </c>
      <c r="AH1190" t="s">
        <v>4269</v>
      </c>
    </row>
    <row r="1191" spans="1:34" x14ac:dyDescent="0.25">
      <c r="A1191">
        <v>5</v>
      </c>
      <c r="B1191" t="s">
        <v>636</v>
      </c>
      <c r="C1191" t="s">
        <v>639</v>
      </c>
      <c r="D1191" t="s">
        <v>637</v>
      </c>
      <c r="E1191" t="s">
        <v>638</v>
      </c>
      <c r="F1191" t="s">
        <v>641</v>
      </c>
      <c r="G1191" t="s">
        <v>11042</v>
      </c>
      <c r="H1191" t="s">
        <v>1064</v>
      </c>
      <c r="I1191" t="s">
        <v>1065</v>
      </c>
      <c r="J1191">
        <v>2</v>
      </c>
      <c r="L1191" t="s">
        <v>1031</v>
      </c>
      <c r="M1191" t="s">
        <v>1066</v>
      </c>
      <c r="N1191" t="s">
        <v>1067</v>
      </c>
      <c r="O1191" t="s">
        <v>4270</v>
      </c>
      <c r="P1191" t="s">
        <v>403</v>
      </c>
      <c r="Q1191" t="s">
        <v>272</v>
      </c>
      <c r="R1191" t="s">
        <v>8666</v>
      </c>
      <c r="S1191" t="s">
        <v>8645</v>
      </c>
      <c r="T1191" t="b">
        <v>0</v>
      </c>
      <c r="U1191" t="b">
        <v>0</v>
      </c>
      <c r="V1191">
        <v>2</v>
      </c>
      <c r="W1191">
        <v>0</v>
      </c>
      <c r="X1191">
        <v>12</v>
      </c>
      <c r="AH1191" t="s">
        <v>4271</v>
      </c>
    </row>
    <row r="1192" spans="1:34" x14ac:dyDescent="0.25">
      <c r="A1192">
        <v>5</v>
      </c>
      <c r="B1192" t="s">
        <v>636</v>
      </c>
      <c r="C1192" t="s">
        <v>639</v>
      </c>
      <c r="D1192" t="s">
        <v>637</v>
      </c>
      <c r="E1192" t="s">
        <v>638</v>
      </c>
      <c r="F1192" t="s">
        <v>641</v>
      </c>
      <c r="G1192" t="s">
        <v>11042</v>
      </c>
      <c r="H1192" t="s">
        <v>1064</v>
      </c>
      <c r="I1192" t="s">
        <v>1065</v>
      </c>
      <c r="J1192">
        <v>2</v>
      </c>
      <c r="L1192" t="s">
        <v>1031</v>
      </c>
      <c r="M1192" t="s">
        <v>1066</v>
      </c>
      <c r="N1192" t="s">
        <v>1067</v>
      </c>
      <c r="O1192" t="s">
        <v>4272</v>
      </c>
      <c r="P1192" t="s">
        <v>1404</v>
      </c>
      <c r="Q1192" t="s">
        <v>148</v>
      </c>
      <c r="R1192" t="s">
        <v>8659</v>
      </c>
      <c r="S1192" t="s">
        <v>149</v>
      </c>
      <c r="T1192" t="b">
        <v>0</v>
      </c>
      <c r="U1192" t="b">
        <v>0</v>
      </c>
      <c r="V1192">
        <v>1</v>
      </c>
      <c r="W1192">
        <v>60</v>
      </c>
      <c r="X1192">
        <v>8</v>
      </c>
      <c r="AB1192">
        <v>3</v>
      </c>
      <c r="AC1192">
        <v>1</v>
      </c>
      <c r="AD1192">
        <v>1</v>
      </c>
      <c r="AE1192" t="s">
        <v>618</v>
      </c>
      <c r="AG1192" t="s">
        <v>2598</v>
      </c>
      <c r="AH1192" t="s">
        <v>4273</v>
      </c>
    </row>
    <row r="1193" spans="1:34" x14ac:dyDescent="0.25">
      <c r="A1193">
        <v>5</v>
      </c>
      <c r="B1193" t="s">
        <v>636</v>
      </c>
      <c r="C1193" t="s">
        <v>639</v>
      </c>
      <c r="D1193" t="s">
        <v>637</v>
      </c>
      <c r="E1193" t="s">
        <v>638</v>
      </c>
      <c r="F1193" t="s">
        <v>641</v>
      </c>
      <c r="G1193" t="s">
        <v>11042</v>
      </c>
      <c r="H1193" t="s">
        <v>1064</v>
      </c>
      <c r="I1193" t="s">
        <v>1065</v>
      </c>
      <c r="J1193">
        <v>2</v>
      </c>
      <c r="L1193" t="s">
        <v>1031</v>
      </c>
      <c r="M1193" t="s">
        <v>1066</v>
      </c>
      <c r="N1193" t="s">
        <v>1067</v>
      </c>
      <c r="O1193" t="s">
        <v>4274</v>
      </c>
      <c r="P1193" t="s">
        <v>1404</v>
      </c>
      <c r="Q1193" t="s">
        <v>148</v>
      </c>
      <c r="R1193" t="s">
        <v>8659</v>
      </c>
      <c r="S1193" t="s">
        <v>149</v>
      </c>
      <c r="T1193" t="b">
        <v>0</v>
      </c>
      <c r="U1193" t="b">
        <v>0</v>
      </c>
      <c r="V1193">
        <v>2</v>
      </c>
      <c r="W1193">
        <v>60</v>
      </c>
      <c r="X1193">
        <v>8</v>
      </c>
      <c r="AB1193">
        <v>3</v>
      </c>
      <c r="AC1193">
        <v>1</v>
      </c>
      <c r="AD1193">
        <v>1</v>
      </c>
      <c r="AE1193" t="s">
        <v>618</v>
      </c>
      <c r="AG1193" t="s">
        <v>4275</v>
      </c>
      <c r="AH1193" t="s">
        <v>4276</v>
      </c>
    </row>
    <row r="1194" spans="1:34" x14ac:dyDescent="0.25">
      <c r="A1194">
        <v>5</v>
      </c>
      <c r="B1194" t="s">
        <v>636</v>
      </c>
      <c r="C1194" t="s">
        <v>639</v>
      </c>
      <c r="D1194" t="s">
        <v>637</v>
      </c>
      <c r="E1194" t="s">
        <v>638</v>
      </c>
      <c r="F1194" t="s">
        <v>641</v>
      </c>
      <c r="G1194" t="s">
        <v>11042</v>
      </c>
      <c r="H1194" t="s">
        <v>1064</v>
      </c>
      <c r="I1194" t="s">
        <v>1065</v>
      </c>
      <c r="J1194">
        <v>2</v>
      </c>
      <c r="L1194" t="s">
        <v>1031</v>
      </c>
      <c r="M1194" t="s">
        <v>1066</v>
      </c>
      <c r="N1194" t="s">
        <v>1067</v>
      </c>
      <c r="O1194" t="s">
        <v>4277</v>
      </c>
      <c r="P1194" t="s">
        <v>1404</v>
      </c>
      <c r="Q1194" t="s">
        <v>148</v>
      </c>
      <c r="R1194" t="s">
        <v>8659</v>
      </c>
      <c r="S1194" t="s">
        <v>149</v>
      </c>
      <c r="T1194" t="b">
        <v>0</v>
      </c>
      <c r="U1194" t="b">
        <v>0</v>
      </c>
      <c r="V1194">
        <v>3</v>
      </c>
      <c r="W1194">
        <v>60</v>
      </c>
      <c r="X1194">
        <v>7</v>
      </c>
      <c r="AB1194">
        <v>3</v>
      </c>
      <c r="AC1194">
        <v>1</v>
      </c>
      <c r="AD1194">
        <v>1</v>
      </c>
      <c r="AE1194" t="s">
        <v>610</v>
      </c>
      <c r="AG1194" t="s">
        <v>4278</v>
      </c>
      <c r="AH1194" t="s">
        <v>4279</v>
      </c>
    </row>
    <row r="1195" spans="1:34" x14ac:dyDescent="0.25">
      <c r="A1195">
        <v>5</v>
      </c>
      <c r="B1195" t="s">
        <v>636</v>
      </c>
      <c r="C1195" t="s">
        <v>639</v>
      </c>
      <c r="D1195" t="s">
        <v>637</v>
      </c>
      <c r="E1195" t="s">
        <v>638</v>
      </c>
      <c r="F1195" t="s">
        <v>641</v>
      </c>
      <c r="G1195" t="s">
        <v>11042</v>
      </c>
      <c r="H1195" t="s">
        <v>1064</v>
      </c>
      <c r="I1195" t="s">
        <v>1065</v>
      </c>
      <c r="J1195">
        <v>2</v>
      </c>
      <c r="L1195" t="s">
        <v>1031</v>
      </c>
      <c r="M1195" t="s">
        <v>1066</v>
      </c>
      <c r="N1195" t="s">
        <v>1067</v>
      </c>
      <c r="O1195" t="s">
        <v>4280</v>
      </c>
      <c r="P1195" t="s">
        <v>1404</v>
      </c>
      <c r="Q1195" t="s">
        <v>148</v>
      </c>
      <c r="R1195" t="s">
        <v>8659</v>
      </c>
      <c r="S1195" t="s">
        <v>149</v>
      </c>
      <c r="T1195" t="b">
        <v>0</v>
      </c>
      <c r="U1195" t="b">
        <v>0</v>
      </c>
      <c r="V1195">
        <v>4</v>
      </c>
      <c r="W1195">
        <v>60</v>
      </c>
      <c r="X1195">
        <v>5</v>
      </c>
      <c r="AB1195">
        <v>3</v>
      </c>
      <c r="AC1195">
        <v>1</v>
      </c>
      <c r="AD1195">
        <v>1</v>
      </c>
      <c r="AE1195" t="s">
        <v>610</v>
      </c>
      <c r="AG1195" t="s">
        <v>4281</v>
      </c>
      <c r="AH1195" t="s">
        <v>4282</v>
      </c>
    </row>
    <row r="1196" spans="1:34" x14ac:dyDescent="0.25">
      <c r="A1196">
        <v>5</v>
      </c>
      <c r="B1196" t="s">
        <v>636</v>
      </c>
      <c r="C1196" t="s">
        <v>639</v>
      </c>
      <c r="D1196" t="s">
        <v>637</v>
      </c>
      <c r="E1196" t="s">
        <v>638</v>
      </c>
      <c r="F1196" t="s">
        <v>641</v>
      </c>
      <c r="G1196" t="s">
        <v>11042</v>
      </c>
      <c r="H1196" t="s">
        <v>1064</v>
      </c>
      <c r="I1196" t="s">
        <v>1065</v>
      </c>
      <c r="J1196">
        <v>2</v>
      </c>
      <c r="L1196" t="s">
        <v>1031</v>
      </c>
      <c r="M1196" t="s">
        <v>1066</v>
      </c>
      <c r="N1196" t="s">
        <v>1067</v>
      </c>
      <c r="O1196" t="s">
        <v>4283</v>
      </c>
      <c r="P1196" t="s">
        <v>2295</v>
      </c>
      <c r="Q1196" t="s">
        <v>148</v>
      </c>
      <c r="R1196" t="s">
        <v>8659</v>
      </c>
      <c r="S1196" t="s">
        <v>8645</v>
      </c>
      <c r="T1196" t="b">
        <v>0</v>
      </c>
      <c r="U1196" t="b">
        <v>0</v>
      </c>
      <c r="V1196">
        <v>1</v>
      </c>
      <c r="W1196">
        <v>60</v>
      </c>
      <c r="X1196">
        <v>10</v>
      </c>
      <c r="AB1196">
        <v>2</v>
      </c>
      <c r="AC1196">
        <v>1</v>
      </c>
      <c r="AD1196">
        <v>2</v>
      </c>
      <c r="AE1196" t="s">
        <v>618</v>
      </c>
      <c r="AG1196" t="s">
        <v>4284</v>
      </c>
      <c r="AH1196" t="s">
        <v>4285</v>
      </c>
    </row>
    <row r="1197" spans="1:34" x14ac:dyDescent="0.25">
      <c r="A1197">
        <v>5</v>
      </c>
      <c r="B1197" t="s">
        <v>636</v>
      </c>
      <c r="C1197" t="s">
        <v>639</v>
      </c>
      <c r="D1197" t="s">
        <v>637</v>
      </c>
      <c r="E1197" t="s">
        <v>638</v>
      </c>
      <c r="F1197" t="s">
        <v>641</v>
      </c>
      <c r="G1197" t="s">
        <v>11042</v>
      </c>
      <c r="H1197" t="s">
        <v>1064</v>
      </c>
      <c r="I1197" t="s">
        <v>1065</v>
      </c>
      <c r="J1197">
        <v>2</v>
      </c>
      <c r="L1197" t="s">
        <v>1031</v>
      </c>
      <c r="M1197" t="s">
        <v>1066</v>
      </c>
      <c r="N1197" t="s">
        <v>1067</v>
      </c>
      <c r="O1197" t="s">
        <v>4286</v>
      </c>
      <c r="P1197" t="s">
        <v>2295</v>
      </c>
      <c r="Q1197" t="s">
        <v>148</v>
      </c>
      <c r="R1197" t="s">
        <v>8659</v>
      </c>
      <c r="S1197" t="s">
        <v>8645</v>
      </c>
      <c r="T1197" t="b">
        <v>0</v>
      </c>
      <c r="U1197" t="b">
        <v>0</v>
      </c>
      <c r="V1197">
        <v>2</v>
      </c>
      <c r="W1197">
        <v>60</v>
      </c>
      <c r="X1197">
        <v>10</v>
      </c>
      <c r="AB1197">
        <v>2</v>
      </c>
      <c r="AC1197">
        <v>1</v>
      </c>
      <c r="AD1197">
        <v>2</v>
      </c>
      <c r="AE1197" t="s">
        <v>3856</v>
      </c>
      <c r="AG1197" t="s">
        <v>4287</v>
      </c>
      <c r="AH1197" t="s">
        <v>4288</v>
      </c>
    </row>
    <row r="1198" spans="1:34" x14ac:dyDescent="0.25">
      <c r="A1198">
        <v>5</v>
      </c>
      <c r="B1198" t="s">
        <v>636</v>
      </c>
      <c r="C1198" t="s">
        <v>639</v>
      </c>
      <c r="D1198" t="s">
        <v>637</v>
      </c>
      <c r="E1198" t="s">
        <v>638</v>
      </c>
      <c r="F1198" t="s">
        <v>641</v>
      </c>
      <c r="G1198" t="s">
        <v>11042</v>
      </c>
      <c r="H1198" t="s">
        <v>1064</v>
      </c>
      <c r="I1198" t="s">
        <v>1065</v>
      </c>
      <c r="J1198">
        <v>2</v>
      </c>
      <c r="L1198" t="s">
        <v>1031</v>
      </c>
      <c r="M1198" t="s">
        <v>1066</v>
      </c>
      <c r="N1198" t="s">
        <v>1067</v>
      </c>
      <c r="O1198" t="s">
        <v>4289</v>
      </c>
      <c r="P1198" t="s">
        <v>2295</v>
      </c>
      <c r="Q1198" t="s">
        <v>148</v>
      </c>
      <c r="R1198" t="s">
        <v>8659</v>
      </c>
      <c r="S1198" t="s">
        <v>8645</v>
      </c>
      <c r="T1198" t="b">
        <v>0</v>
      </c>
      <c r="U1198" t="b">
        <v>0</v>
      </c>
      <c r="V1198">
        <v>3</v>
      </c>
      <c r="W1198">
        <v>70</v>
      </c>
      <c r="X1198">
        <v>9</v>
      </c>
      <c r="AB1198">
        <v>2</v>
      </c>
      <c r="AC1198">
        <v>1</v>
      </c>
      <c r="AD1198">
        <v>2</v>
      </c>
      <c r="AE1198" t="s">
        <v>610</v>
      </c>
      <c r="AG1198" t="s">
        <v>4290</v>
      </c>
      <c r="AH1198" t="s">
        <v>4291</v>
      </c>
    </row>
    <row r="1199" spans="1:34" x14ac:dyDescent="0.25">
      <c r="A1199">
        <v>5</v>
      </c>
      <c r="B1199" t="s">
        <v>636</v>
      </c>
      <c r="C1199" t="s">
        <v>639</v>
      </c>
      <c r="D1199" t="s">
        <v>637</v>
      </c>
      <c r="E1199" t="s">
        <v>638</v>
      </c>
      <c r="F1199" t="s">
        <v>641</v>
      </c>
      <c r="G1199" t="s">
        <v>11042</v>
      </c>
      <c r="H1199" t="s">
        <v>1064</v>
      </c>
      <c r="I1199" t="s">
        <v>1065</v>
      </c>
      <c r="J1199">
        <v>2</v>
      </c>
      <c r="L1199" t="s">
        <v>1031</v>
      </c>
      <c r="M1199" t="s">
        <v>1066</v>
      </c>
      <c r="N1199" t="s">
        <v>1067</v>
      </c>
      <c r="O1199" t="s">
        <v>4292</v>
      </c>
      <c r="P1199" t="s">
        <v>192</v>
      </c>
      <c r="Q1199" t="s">
        <v>148</v>
      </c>
      <c r="R1199" t="s">
        <v>8659</v>
      </c>
      <c r="S1199" t="s">
        <v>149</v>
      </c>
      <c r="T1199" t="b">
        <v>1</v>
      </c>
      <c r="U1199" t="b">
        <v>0</v>
      </c>
      <c r="V1199">
        <v>1</v>
      </c>
      <c r="W1199">
        <v>45</v>
      </c>
      <c r="X1199">
        <v>7</v>
      </c>
      <c r="AB1199">
        <v>3</v>
      </c>
      <c r="AC1199">
        <v>1</v>
      </c>
      <c r="AD1199">
        <v>2</v>
      </c>
      <c r="AE1199" t="s">
        <v>610</v>
      </c>
      <c r="AG1199" t="s">
        <v>2986</v>
      </c>
      <c r="AH1199" t="s">
        <v>4293</v>
      </c>
    </row>
    <row r="1200" spans="1:34" x14ac:dyDescent="0.25">
      <c r="A1200">
        <v>5</v>
      </c>
      <c r="B1200" t="s">
        <v>636</v>
      </c>
      <c r="C1200" t="s">
        <v>639</v>
      </c>
      <c r="D1200" t="s">
        <v>637</v>
      </c>
      <c r="E1200" t="s">
        <v>638</v>
      </c>
      <c r="F1200" t="s">
        <v>641</v>
      </c>
      <c r="G1200" t="s">
        <v>11042</v>
      </c>
      <c r="H1200" t="s">
        <v>1064</v>
      </c>
      <c r="I1200" t="s">
        <v>1065</v>
      </c>
      <c r="J1200">
        <v>2</v>
      </c>
      <c r="L1200" t="s">
        <v>1031</v>
      </c>
      <c r="M1200" t="s">
        <v>1066</v>
      </c>
      <c r="N1200" t="s">
        <v>1067</v>
      </c>
      <c r="O1200" t="s">
        <v>4294</v>
      </c>
      <c r="P1200" t="s">
        <v>192</v>
      </c>
      <c r="Q1200" t="s">
        <v>148</v>
      </c>
      <c r="R1200" t="s">
        <v>8659</v>
      </c>
      <c r="S1200" t="s">
        <v>149</v>
      </c>
      <c r="T1200" t="b">
        <v>1</v>
      </c>
      <c r="U1200" t="b">
        <v>0</v>
      </c>
      <c r="V1200">
        <v>2</v>
      </c>
      <c r="W1200">
        <v>45</v>
      </c>
      <c r="X1200">
        <v>6</v>
      </c>
      <c r="AB1200">
        <v>3</v>
      </c>
      <c r="AC1200">
        <v>1</v>
      </c>
      <c r="AD1200">
        <v>2</v>
      </c>
      <c r="AE1200" t="s">
        <v>610</v>
      </c>
      <c r="AG1200" t="s">
        <v>4295</v>
      </c>
      <c r="AH1200" t="s">
        <v>4296</v>
      </c>
    </row>
    <row r="1201" spans="1:34" x14ac:dyDescent="0.25">
      <c r="A1201">
        <v>5</v>
      </c>
      <c r="B1201" t="s">
        <v>636</v>
      </c>
      <c r="C1201" t="s">
        <v>639</v>
      </c>
      <c r="D1201" t="s">
        <v>637</v>
      </c>
      <c r="E1201" t="s">
        <v>638</v>
      </c>
      <c r="F1201" t="s">
        <v>641</v>
      </c>
      <c r="G1201" t="s">
        <v>11042</v>
      </c>
      <c r="H1201" t="s">
        <v>1064</v>
      </c>
      <c r="I1201" t="s">
        <v>1065</v>
      </c>
      <c r="J1201">
        <v>2</v>
      </c>
      <c r="L1201" t="s">
        <v>1031</v>
      </c>
      <c r="M1201" t="s">
        <v>1066</v>
      </c>
      <c r="N1201" t="s">
        <v>1067</v>
      </c>
      <c r="O1201" t="s">
        <v>4297</v>
      </c>
      <c r="P1201" t="s">
        <v>192</v>
      </c>
      <c r="Q1201" t="s">
        <v>148</v>
      </c>
      <c r="R1201" t="s">
        <v>8659</v>
      </c>
      <c r="S1201" t="s">
        <v>149</v>
      </c>
      <c r="T1201" t="b">
        <v>1</v>
      </c>
      <c r="U1201" t="b">
        <v>0</v>
      </c>
      <c r="V1201">
        <v>3</v>
      </c>
      <c r="W1201">
        <v>45</v>
      </c>
      <c r="X1201">
        <v>7</v>
      </c>
      <c r="AB1201">
        <v>3</v>
      </c>
      <c r="AC1201">
        <v>1</v>
      </c>
      <c r="AD1201">
        <v>2</v>
      </c>
      <c r="AE1201" t="s">
        <v>610</v>
      </c>
      <c r="AG1201" t="s">
        <v>4298</v>
      </c>
      <c r="AH1201" t="s">
        <v>4299</v>
      </c>
    </row>
    <row r="1202" spans="1:34" x14ac:dyDescent="0.25">
      <c r="A1202">
        <v>5</v>
      </c>
      <c r="B1202" t="s">
        <v>636</v>
      </c>
      <c r="C1202" t="s">
        <v>639</v>
      </c>
      <c r="D1202" t="s">
        <v>637</v>
      </c>
      <c r="E1202" t="s">
        <v>638</v>
      </c>
      <c r="F1202" t="s">
        <v>641</v>
      </c>
      <c r="G1202" t="s">
        <v>11042</v>
      </c>
      <c r="H1202" t="s">
        <v>1064</v>
      </c>
      <c r="I1202" t="s">
        <v>1065</v>
      </c>
      <c r="J1202">
        <v>2</v>
      </c>
      <c r="L1202" t="s">
        <v>1031</v>
      </c>
      <c r="M1202" t="s">
        <v>1066</v>
      </c>
      <c r="N1202" t="s">
        <v>1067</v>
      </c>
      <c r="O1202" t="s">
        <v>4300</v>
      </c>
      <c r="P1202" t="s">
        <v>214</v>
      </c>
      <c r="Q1202" t="s">
        <v>8650</v>
      </c>
      <c r="R1202" t="s">
        <v>8637</v>
      </c>
      <c r="S1202" t="s">
        <v>8643</v>
      </c>
      <c r="T1202" t="b">
        <v>0</v>
      </c>
      <c r="U1202" t="b">
        <v>0</v>
      </c>
      <c r="V1202">
        <v>1</v>
      </c>
      <c r="W1202">
        <v>50</v>
      </c>
      <c r="X1202">
        <v>9</v>
      </c>
      <c r="AB1202">
        <v>2</v>
      </c>
      <c r="AC1202">
        <v>1</v>
      </c>
      <c r="AD1202">
        <v>2</v>
      </c>
      <c r="AE1202" t="s">
        <v>3856</v>
      </c>
      <c r="AG1202" t="s">
        <v>3882</v>
      </c>
      <c r="AH1202" t="s">
        <v>4301</v>
      </c>
    </row>
    <row r="1203" spans="1:34" x14ac:dyDescent="0.25">
      <c r="A1203">
        <v>5</v>
      </c>
      <c r="B1203" t="s">
        <v>636</v>
      </c>
      <c r="C1203" t="s">
        <v>639</v>
      </c>
      <c r="D1203" t="s">
        <v>637</v>
      </c>
      <c r="E1203" t="s">
        <v>638</v>
      </c>
      <c r="F1203" t="s">
        <v>641</v>
      </c>
      <c r="G1203" t="s">
        <v>11042</v>
      </c>
      <c r="H1203" t="s">
        <v>1064</v>
      </c>
      <c r="I1203" t="s">
        <v>1065</v>
      </c>
      <c r="J1203">
        <v>2</v>
      </c>
      <c r="L1203" t="s">
        <v>1031</v>
      </c>
      <c r="M1203" t="s">
        <v>1066</v>
      </c>
      <c r="N1203" t="s">
        <v>1067</v>
      </c>
      <c r="O1203" t="s">
        <v>4302</v>
      </c>
      <c r="P1203" t="s">
        <v>214</v>
      </c>
      <c r="Q1203" t="s">
        <v>8650</v>
      </c>
      <c r="R1203" t="s">
        <v>8637</v>
      </c>
      <c r="S1203" t="s">
        <v>8643</v>
      </c>
      <c r="T1203" t="b">
        <v>0</v>
      </c>
      <c r="U1203" t="b">
        <v>0</v>
      </c>
      <c r="V1203">
        <v>2</v>
      </c>
      <c r="W1203">
        <v>50</v>
      </c>
      <c r="X1203">
        <v>8</v>
      </c>
      <c r="AB1203">
        <v>2</v>
      </c>
      <c r="AC1203">
        <v>1</v>
      </c>
      <c r="AD1203">
        <v>2</v>
      </c>
      <c r="AE1203" t="s">
        <v>610</v>
      </c>
      <c r="AG1203" t="s">
        <v>1937</v>
      </c>
      <c r="AH1203" t="s">
        <v>4303</v>
      </c>
    </row>
    <row r="1204" spans="1:34" x14ac:dyDescent="0.25">
      <c r="A1204">
        <v>5</v>
      </c>
      <c r="B1204" t="s">
        <v>636</v>
      </c>
      <c r="C1204" t="s">
        <v>639</v>
      </c>
      <c r="D1204" t="s">
        <v>637</v>
      </c>
      <c r="E1204" t="s">
        <v>638</v>
      </c>
      <c r="F1204" t="s">
        <v>641</v>
      </c>
      <c r="G1204" t="s">
        <v>11042</v>
      </c>
      <c r="H1204" t="s">
        <v>1064</v>
      </c>
      <c r="I1204" t="s">
        <v>1065</v>
      </c>
      <c r="J1204">
        <v>2</v>
      </c>
      <c r="L1204" t="s">
        <v>1031</v>
      </c>
      <c r="M1204" t="s">
        <v>1066</v>
      </c>
      <c r="N1204" t="s">
        <v>1067</v>
      </c>
      <c r="O1204" t="s">
        <v>4304</v>
      </c>
      <c r="P1204" t="s">
        <v>214</v>
      </c>
      <c r="Q1204" t="s">
        <v>8650</v>
      </c>
      <c r="R1204" t="s">
        <v>8637</v>
      </c>
      <c r="S1204" t="s">
        <v>8643</v>
      </c>
      <c r="T1204" t="b">
        <v>0</v>
      </c>
      <c r="U1204" t="b">
        <v>0</v>
      </c>
      <c r="V1204">
        <v>3</v>
      </c>
      <c r="W1204">
        <v>50</v>
      </c>
      <c r="X1204">
        <v>6</v>
      </c>
      <c r="AB1204">
        <v>2</v>
      </c>
      <c r="AC1204">
        <v>1</v>
      </c>
      <c r="AD1204">
        <v>2</v>
      </c>
      <c r="AE1204" t="s">
        <v>610</v>
      </c>
      <c r="AG1204" t="s">
        <v>1937</v>
      </c>
      <c r="AH1204" t="s">
        <v>4305</v>
      </c>
    </row>
    <row r="1205" spans="1:34" x14ac:dyDescent="0.25">
      <c r="A1205">
        <v>5</v>
      </c>
      <c r="B1205" t="s">
        <v>636</v>
      </c>
      <c r="C1205" t="s">
        <v>639</v>
      </c>
      <c r="D1205" t="s">
        <v>637</v>
      </c>
      <c r="E1205" t="s">
        <v>638</v>
      </c>
      <c r="F1205" t="s">
        <v>641</v>
      </c>
      <c r="G1205" t="s">
        <v>11042</v>
      </c>
      <c r="H1205" t="s">
        <v>1064</v>
      </c>
      <c r="I1205" t="s">
        <v>1065</v>
      </c>
      <c r="J1205">
        <v>2</v>
      </c>
      <c r="L1205" t="s">
        <v>1031</v>
      </c>
      <c r="M1205" t="s">
        <v>1066</v>
      </c>
      <c r="N1205" t="s">
        <v>1067</v>
      </c>
      <c r="O1205" t="s">
        <v>4306</v>
      </c>
      <c r="P1205" t="s">
        <v>214</v>
      </c>
      <c r="Q1205" t="s">
        <v>8650</v>
      </c>
      <c r="R1205" t="s">
        <v>8637</v>
      </c>
      <c r="S1205" t="s">
        <v>8643</v>
      </c>
      <c r="T1205" t="b">
        <v>0</v>
      </c>
      <c r="U1205" t="b">
        <v>0</v>
      </c>
      <c r="V1205">
        <v>4</v>
      </c>
      <c r="W1205">
        <v>45</v>
      </c>
      <c r="X1205">
        <v>7</v>
      </c>
      <c r="AB1205">
        <v>2</v>
      </c>
      <c r="AC1205">
        <v>1</v>
      </c>
      <c r="AD1205">
        <v>2</v>
      </c>
      <c r="AE1205" t="s">
        <v>3930</v>
      </c>
      <c r="AG1205" t="s">
        <v>4225</v>
      </c>
      <c r="AH1205" t="s">
        <v>4307</v>
      </c>
    </row>
    <row r="1206" spans="1:34" x14ac:dyDescent="0.25">
      <c r="A1206">
        <v>5</v>
      </c>
      <c r="B1206" t="s">
        <v>636</v>
      </c>
      <c r="C1206" t="s">
        <v>639</v>
      </c>
      <c r="D1206" t="s">
        <v>637</v>
      </c>
      <c r="E1206" t="s">
        <v>638</v>
      </c>
      <c r="F1206" t="s">
        <v>641</v>
      </c>
      <c r="G1206" t="s">
        <v>11042</v>
      </c>
      <c r="H1206" t="s">
        <v>1064</v>
      </c>
      <c r="I1206" t="s">
        <v>1065</v>
      </c>
      <c r="J1206">
        <v>2</v>
      </c>
      <c r="L1206" t="s">
        <v>1031</v>
      </c>
      <c r="M1206" t="s">
        <v>1066</v>
      </c>
      <c r="N1206" t="s">
        <v>1067</v>
      </c>
      <c r="O1206" t="s">
        <v>4308</v>
      </c>
      <c r="P1206" t="s">
        <v>217</v>
      </c>
      <c r="Q1206" t="s">
        <v>8650</v>
      </c>
      <c r="R1206" t="s">
        <v>8637</v>
      </c>
      <c r="S1206" t="s">
        <v>8645</v>
      </c>
      <c r="T1206" t="b">
        <v>1</v>
      </c>
      <c r="U1206" t="b">
        <v>0</v>
      </c>
      <c r="V1206">
        <v>1</v>
      </c>
      <c r="W1206">
        <v>12.5</v>
      </c>
      <c r="X1206">
        <v>8</v>
      </c>
      <c r="AB1206">
        <v>3</v>
      </c>
      <c r="AC1206">
        <v>1</v>
      </c>
      <c r="AD1206">
        <v>3</v>
      </c>
      <c r="AE1206" t="s">
        <v>610</v>
      </c>
      <c r="AG1206" t="s">
        <v>4309</v>
      </c>
      <c r="AH1206" t="s">
        <v>4310</v>
      </c>
    </row>
    <row r="1207" spans="1:34" x14ac:dyDescent="0.25">
      <c r="A1207">
        <v>5</v>
      </c>
      <c r="B1207" t="s">
        <v>636</v>
      </c>
      <c r="C1207" t="s">
        <v>639</v>
      </c>
      <c r="D1207" t="s">
        <v>637</v>
      </c>
      <c r="E1207" t="s">
        <v>638</v>
      </c>
      <c r="F1207" t="s">
        <v>641</v>
      </c>
      <c r="G1207" t="s">
        <v>11042</v>
      </c>
      <c r="H1207" t="s">
        <v>1064</v>
      </c>
      <c r="I1207" t="s">
        <v>1065</v>
      </c>
      <c r="J1207">
        <v>2</v>
      </c>
      <c r="L1207" t="s">
        <v>1031</v>
      </c>
      <c r="M1207" t="s">
        <v>1066</v>
      </c>
      <c r="N1207" t="s">
        <v>1067</v>
      </c>
      <c r="O1207" t="s">
        <v>4311</v>
      </c>
      <c r="P1207" t="s">
        <v>217</v>
      </c>
      <c r="Q1207" t="s">
        <v>8650</v>
      </c>
      <c r="R1207" t="s">
        <v>8637</v>
      </c>
      <c r="S1207" t="s">
        <v>8645</v>
      </c>
      <c r="T1207" t="b">
        <v>1</v>
      </c>
      <c r="U1207" t="b">
        <v>0</v>
      </c>
      <c r="V1207">
        <v>2</v>
      </c>
      <c r="W1207">
        <v>12.5</v>
      </c>
      <c r="X1207">
        <v>9</v>
      </c>
      <c r="AB1207">
        <v>3</v>
      </c>
      <c r="AC1207">
        <v>1</v>
      </c>
      <c r="AD1207">
        <v>3</v>
      </c>
      <c r="AE1207" t="s">
        <v>610</v>
      </c>
      <c r="AG1207" t="s">
        <v>4312</v>
      </c>
      <c r="AH1207" t="s">
        <v>4313</v>
      </c>
    </row>
    <row r="1208" spans="1:34" x14ac:dyDescent="0.25">
      <c r="A1208">
        <v>5</v>
      </c>
      <c r="B1208" t="s">
        <v>636</v>
      </c>
      <c r="C1208" t="s">
        <v>639</v>
      </c>
      <c r="D1208" t="s">
        <v>637</v>
      </c>
      <c r="E1208" t="s">
        <v>638</v>
      </c>
      <c r="F1208" t="s">
        <v>641</v>
      </c>
      <c r="G1208" t="s">
        <v>11042</v>
      </c>
      <c r="H1208" t="s">
        <v>1064</v>
      </c>
      <c r="I1208" t="s">
        <v>1065</v>
      </c>
      <c r="J1208">
        <v>2</v>
      </c>
      <c r="L1208" t="s">
        <v>1031</v>
      </c>
      <c r="M1208" t="s">
        <v>1066</v>
      </c>
      <c r="N1208" t="s">
        <v>1067</v>
      </c>
      <c r="O1208" t="s">
        <v>4314</v>
      </c>
      <c r="P1208" t="s">
        <v>217</v>
      </c>
      <c r="Q1208" t="s">
        <v>8650</v>
      </c>
      <c r="R1208" t="s">
        <v>8637</v>
      </c>
      <c r="S1208" t="s">
        <v>8645</v>
      </c>
      <c r="T1208" t="b">
        <v>1</v>
      </c>
      <c r="U1208" t="b">
        <v>0</v>
      </c>
      <c r="V1208">
        <v>3</v>
      </c>
      <c r="W1208">
        <v>12.5</v>
      </c>
      <c r="X1208">
        <v>10</v>
      </c>
      <c r="AB1208">
        <v>3</v>
      </c>
      <c r="AC1208">
        <v>1</v>
      </c>
      <c r="AD1208">
        <v>3</v>
      </c>
      <c r="AE1208" t="s">
        <v>610</v>
      </c>
      <c r="AG1208" t="s">
        <v>4315</v>
      </c>
      <c r="AH1208" t="s">
        <v>4316</v>
      </c>
    </row>
    <row r="1209" spans="1:34" x14ac:dyDescent="0.25">
      <c r="A1209">
        <v>5</v>
      </c>
      <c r="B1209" t="s">
        <v>636</v>
      </c>
      <c r="C1209" t="s">
        <v>639</v>
      </c>
      <c r="D1209" t="s">
        <v>637</v>
      </c>
      <c r="E1209" t="s">
        <v>638</v>
      </c>
      <c r="F1209" t="s">
        <v>641</v>
      </c>
      <c r="G1209" t="s">
        <v>11042</v>
      </c>
      <c r="H1209" t="s">
        <v>1064</v>
      </c>
      <c r="I1209" t="s">
        <v>1065</v>
      </c>
      <c r="J1209">
        <v>2</v>
      </c>
      <c r="L1209" t="s">
        <v>1031</v>
      </c>
      <c r="M1209" t="s">
        <v>1066</v>
      </c>
      <c r="N1209" t="s">
        <v>1067</v>
      </c>
      <c r="O1209" t="s">
        <v>4317</v>
      </c>
      <c r="P1209" t="s">
        <v>303</v>
      </c>
      <c r="Q1209" t="s">
        <v>148</v>
      </c>
      <c r="R1209" t="s">
        <v>8661</v>
      </c>
      <c r="S1209" t="s">
        <v>8645</v>
      </c>
      <c r="T1209" t="b">
        <v>0</v>
      </c>
      <c r="U1209" t="b">
        <v>0</v>
      </c>
      <c r="V1209">
        <v>1</v>
      </c>
      <c r="W1209">
        <v>10</v>
      </c>
      <c r="X1209">
        <v>15</v>
      </c>
      <c r="AB1209">
        <v>2</v>
      </c>
      <c r="AC1209">
        <v>2</v>
      </c>
      <c r="AD1209">
        <v>2</v>
      </c>
      <c r="AE1209" t="s">
        <v>618</v>
      </c>
      <c r="AG1209" t="s">
        <v>3218</v>
      </c>
      <c r="AH1209" t="s">
        <v>4318</v>
      </c>
    </row>
    <row r="1210" spans="1:34" x14ac:dyDescent="0.25">
      <c r="A1210">
        <v>5</v>
      </c>
      <c r="B1210" t="s">
        <v>636</v>
      </c>
      <c r="C1210" t="s">
        <v>639</v>
      </c>
      <c r="D1210" t="s">
        <v>637</v>
      </c>
      <c r="E1210" t="s">
        <v>638</v>
      </c>
      <c r="F1210" t="s">
        <v>641</v>
      </c>
      <c r="G1210" t="s">
        <v>11042</v>
      </c>
      <c r="H1210" t="s">
        <v>1064</v>
      </c>
      <c r="I1210" t="s">
        <v>1065</v>
      </c>
      <c r="J1210">
        <v>2</v>
      </c>
      <c r="L1210" t="s">
        <v>1031</v>
      </c>
      <c r="M1210" t="s">
        <v>1066</v>
      </c>
      <c r="N1210" t="s">
        <v>1067</v>
      </c>
      <c r="O1210" t="s">
        <v>4319</v>
      </c>
      <c r="P1210" t="s">
        <v>303</v>
      </c>
      <c r="Q1210" t="s">
        <v>148</v>
      </c>
      <c r="R1210" t="s">
        <v>8661</v>
      </c>
      <c r="S1210" t="s">
        <v>8645</v>
      </c>
      <c r="T1210" t="b">
        <v>0</v>
      </c>
      <c r="U1210" t="b">
        <v>0</v>
      </c>
      <c r="V1210">
        <v>2</v>
      </c>
      <c r="W1210">
        <v>10</v>
      </c>
      <c r="X1210">
        <v>15</v>
      </c>
      <c r="AB1210">
        <v>2</v>
      </c>
      <c r="AC1210">
        <v>2</v>
      </c>
      <c r="AD1210">
        <v>2</v>
      </c>
      <c r="AE1210" t="s">
        <v>3856</v>
      </c>
      <c r="AG1210" t="s">
        <v>3996</v>
      </c>
      <c r="AH1210" t="s">
        <v>4320</v>
      </c>
    </row>
    <row r="1211" spans="1:34" x14ac:dyDescent="0.25">
      <c r="A1211">
        <v>5</v>
      </c>
      <c r="B1211" t="s">
        <v>636</v>
      </c>
      <c r="C1211" t="s">
        <v>639</v>
      </c>
      <c r="D1211" t="s">
        <v>637</v>
      </c>
      <c r="E1211" t="s">
        <v>638</v>
      </c>
      <c r="F1211" t="s">
        <v>641</v>
      </c>
      <c r="G1211" t="s">
        <v>11042</v>
      </c>
      <c r="H1211" t="s">
        <v>1064</v>
      </c>
      <c r="I1211" t="s">
        <v>1065</v>
      </c>
      <c r="J1211">
        <v>2</v>
      </c>
      <c r="L1211" t="s">
        <v>1031</v>
      </c>
      <c r="M1211" t="s">
        <v>1066</v>
      </c>
      <c r="N1211" t="s">
        <v>1067</v>
      </c>
      <c r="O1211" t="s">
        <v>4321</v>
      </c>
      <c r="P1211" t="s">
        <v>303</v>
      </c>
      <c r="Q1211" t="s">
        <v>148</v>
      </c>
      <c r="R1211" t="s">
        <v>8661</v>
      </c>
      <c r="S1211" t="s">
        <v>8645</v>
      </c>
      <c r="T1211" t="b">
        <v>0</v>
      </c>
      <c r="U1211" t="b">
        <v>0</v>
      </c>
      <c r="V1211">
        <v>3</v>
      </c>
      <c r="W1211">
        <v>10</v>
      </c>
      <c r="X1211">
        <v>15</v>
      </c>
      <c r="AB1211">
        <v>2</v>
      </c>
      <c r="AC1211">
        <v>2</v>
      </c>
      <c r="AD1211">
        <v>2</v>
      </c>
      <c r="AE1211" t="s">
        <v>3856</v>
      </c>
      <c r="AG1211" t="s">
        <v>3996</v>
      </c>
      <c r="AH1211" t="s">
        <v>4322</v>
      </c>
    </row>
    <row r="1212" spans="1:34" x14ac:dyDescent="0.25">
      <c r="A1212">
        <v>5</v>
      </c>
      <c r="B1212" t="s">
        <v>636</v>
      </c>
      <c r="C1212" t="s">
        <v>639</v>
      </c>
      <c r="D1212" t="s">
        <v>637</v>
      </c>
      <c r="E1212" t="s">
        <v>638</v>
      </c>
      <c r="F1212" t="s">
        <v>641</v>
      </c>
      <c r="G1212" t="s">
        <v>11042</v>
      </c>
      <c r="H1212" t="s">
        <v>1064</v>
      </c>
      <c r="I1212" t="s">
        <v>1065</v>
      </c>
      <c r="J1212">
        <v>2</v>
      </c>
      <c r="L1212" t="s">
        <v>1031</v>
      </c>
      <c r="M1212" t="s">
        <v>1066</v>
      </c>
      <c r="N1212" t="s">
        <v>1067</v>
      </c>
      <c r="O1212" t="s">
        <v>4323</v>
      </c>
      <c r="P1212" t="s">
        <v>379</v>
      </c>
      <c r="Q1212" t="s">
        <v>148</v>
      </c>
      <c r="R1212" t="s">
        <v>8659</v>
      </c>
      <c r="S1212" t="s">
        <v>149</v>
      </c>
      <c r="T1212" t="b">
        <v>0</v>
      </c>
      <c r="U1212" t="b">
        <v>0</v>
      </c>
      <c r="V1212">
        <v>1</v>
      </c>
      <c r="W1212">
        <v>0</v>
      </c>
      <c r="X1212">
        <v>6</v>
      </c>
      <c r="AF1212" t="s">
        <v>4324</v>
      </c>
      <c r="AH1212" t="s">
        <v>4325</v>
      </c>
    </row>
    <row r="1213" spans="1:34" x14ac:dyDescent="0.25">
      <c r="A1213">
        <v>5</v>
      </c>
      <c r="B1213" t="s">
        <v>636</v>
      </c>
      <c r="C1213" t="s">
        <v>639</v>
      </c>
      <c r="D1213" t="s">
        <v>637</v>
      </c>
      <c r="E1213" t="s">
        <v>638</v>
      </c>
      <c r="F1213" t="s">
        <v>641</v>
      </c>
      <c r="G1213" t="s">
        <v>11042</v>
      </c>
      <c r="H1213" t="s">
        <v>1064</v>
      </c>
      <c r="I1213" t="s">
        <v>1065</v>
      </c>
      <c r="J1213">
        <v>2</v>
      </c>
      <c r="L1213" t="s">
        <v>1031</v>
      </c>
      <c r="M1213" t="s">
        <v>1066</v>
      </c>
      <c r="N1213" t="s">
        <v>1067</v>
      </c>
      <c r="O1213" t="s">
        <v>4326</v>
      </c>
      <c r="P1213" t="s">
        <v>383</v>
      </c>
      <c r="Q1213" t="s">
        <v>148</v>
      </c>
      <c r="R1213" t="s">
        <v>8659</v>
      </c>
      <c r="S1213" t="s">
        <v>149</v>
      </c>
      <c r="T1213" t="b">
        <v>0</v>
      </c>
      <c r="U1213" t="b">
        <v>0</v>
      </c>
      <c r="V1213">
        <v>1</v>
      </c>
      <c r="W1213">
        <v>0</v>
      </c>
      <c r="X1213">
        <v>4</v>
      </c>
      <c r="AF1213" t="s">
        <v>4324</v>
      </c>
      <c r="AH1213" t="s">
        <v>4327</v>
      </c>
    </row>
    <row r="1214" spans="1:34" x14ac:dyDescent="0.25">
      <c r="A1214">
        <v>5</v>
      </c>
      <c r="B1214" t="s">
        <v>636</v>
      </c>
      <c r="C1214" t="s">
        <v>639</v>
      </c>
      <c r="D1214" t="s">
        <v>637</v>
      </c>
      <c r="E1214" t="s">
        <v>638</v>
      </c>
      <c r="F1214" t="s">
        <v>641</v>
      </c>
      <c r="G1214" t="s">
        <v>11042</v>
      </c>
      <c r="H1214" t="s">
        <v>1064</v>
      </c>
      <c r="I1214" t="s">
        <v>1065</v>
      </c>
      <c r="J1214">
        <v>2</v>
      </c>
      <c r="L1214" t="s">
        <v>1031</v>
      </c>
      <c r="M1214" t="s">
        <v>1066</v>
      </c>
      <c r="N1214" t="s">
        <v>1067</v>
      </c>
      <c r="O1214" t="s">
        <v>4328</v>
      </c>
      <c r="P1214" t="s">
        <v>356</v>
      </c>
      <c r="Q1214" t="s">
        <v>25</v>
      </c>
      <c r="R1214" t="s">
        <v>25</v>
      </c>
      <c r="S1214" t="s">
        <v>357</v>
      </c>
      <c r="T1214" t="b">
        <v>0</v>
      </c>
      <c r="U1214" t="b">
        <v>1</v>
      </c>
      <c r="V1214">
        <v>2</v>
      </c>
      <c r="Y1214">
        <v>468</v>
      </c>
      <c r="Z1214">
        <v>2.0099999999999998</v>
      </c>
      <c r="AA1214" t="s">
        <v>3957</v>
      </c>
      <c r="AG1214" t="s">
        <v>4009</v>
      </c>
      <c r="AH1214" t="s">
        <v>1067</v>
      </c>
    </row>
    <row r="1215" spans="1:34" x14ac:dyDescent="0.25">
      <c r="A1215">
        <v>5</v>
      </c>
      <c r="B1215" t="s">
        <v>636</v>
      </c>
      <c r="C1215" t="s">
        <v>639</v>
      </c>
      <c r="D1215" t="s">
        <v>637</v>
      </c>
      <c r="E1215" t="s">
        <v>638</v>
      </c>
      <c r="F1215" t="s">
        <v>641</v>
      </c>
      <c r="G1215" t="s">
        <v>11042</v>
      </c>
      <c r="H1215" t="s">
        <v>1068</v>
      </c>
      <c r="I1215" t="s">
        <v>1069</v>
      </c>
      <c r="J1215">
        <v>3</v>
      </c>
      <c r="L1215" t="s">
        <v>1036</v>
      </c>
      <c r="M1215" t="s">
        <v>1070</v>
      </c>
      <c r="N1215" t="s">
        <v>1071</v>
      </c>
      <c r="O1215" t="s">
        <v>4329</v>
      </c>
      <c r="P1215" t="s">
        <v>356</v>
      </c>
      <c r="Q1215" t="s">
        <v>25</v>
      </c>
      <c r="R1215" t="s">
        <v>25</v>
      </c>
      <c r="S1215" t="s">
        <v>357</v>
      </c>
      <c r="T1215" t="b">
        <v>0</v>
      </c>
      <c r="U1215" t="b">
        <v>1</v>
      </c>
      <c r="V1215">
        <v>1</v>
      </c>
      <c r="Y1215">
        <v>300</v>
      </c>
      <c r="Z1215">
        <v>1.35</v>
      </c>
      <c r="AA1215" t="s">
        <v>3957</v>
      </c>
      <c r="AG1215" t="s">
        <v>272</v>
      </c>
      <c r="AH1215" t="s">
        <v>1070</v>
      </c>
    </row>
    <row r="1216" spans="1:34" x14ac:dyDescent="0.25">
      <c r="A1216">
        <v>5</v>
      </c>
      <c r="B1216" t="s">
        <v>636</v>
      </c>
      <c r="C1216" t="s">
        <v>639</v>
      </c>
      <c r="D1216" t="s">
        <v>637</v>
      </c>
      <c r="E1216" t="s">
        <v>638</v>
      </c>
      <c r="F1216" t="s">
        <v>641</v>
      </c>
      <c r="G1216" t="s">
        <v>11042</v>
      </c>
      <c r="H1216" t="s">
        <v>1068</v>
      </c>
      <c r="I1216" t="s">
        <v>1069</v>
      </c>
      <c r="J1216">
        <v>3</v>
      </c>
      <c r="L1216" t="s">
        <v>1036</v>
      </c>
      <c r="M1216" t="s">
        <v>1070</v>
      </c>
      <c r="N1216" t="s">
        <v>1071</v>
      </c>
      <c r="O1216" t="s">
        <v>4330</v>
      </c>
      <c r="P1216" t="s">
        <v>15</v>
      </c>
      <c r="Q1216" t="s">
        <v>2</v>
      </c>
      <c r="R1216" t="s">
        <v>2</v>
      </c>
      <c r="S1216" t="s">
        <v>8646</v>
      </c>
      <c r="T1216" t="b">
        <v>1</v>
      </c>
      <c r="U1216" t="b">
        <v>1</v>
      </c>
      <c r="V1216">
        <v>1</v>
      </c>
      <c r="W1216">
        <v>75</v>
      </c>
      <c r="Y1216">
        <v>60</v>
      </c>
      <c r="AG1216" t="s">
        <v>4331</v>
      </c>
      <c r="AH1216" t="s">
        <v>4332</v>
      </c>
    </row>
    <row r="1217" spans="1:34" x14ac:dyDescent="0.25">
      <c r="A1217">
        <v>5</v>
      </c>
      <c r="B1217" t="s">
        <v>636</v>
      </c>
      <c r="C1217" t="s">
        <v>639</v>
      </c>
      <c r="D1217" t="s">
        <v>637</v>
      </c>
      <c r="E1217" t="s">
        <v>638</v>
      </c>
      <c r="F1217" t="s">
        <v>641</v>
      </c>
      <c r="G1217" t="s">
        <v>11042</v>
      </c>
      <c r="H1217" t="s">
        <v>1068</v>
      </c>
      <c r="I1217" t="s">
        <v>1069</v>
      </c>
      <c r="J1217">
        <v>3</v>
      </c>
      <c r="L1217" t="s">
        <v>1036</v>
      </c>
      <c r="M1217" t="s">
        <v>1070</v>
      </c>
      <c r="N1217" t="s">
        <v>1071</v>
      </c>
      <c r="O1217" t="s">
        <v>4333</v>
      </c>
      <c r="P1217" t="s">
        <v>15</v>
      </c>
      <c r="Q1217" t="s">
        <v>2</v>
      </c>
      <c r="R1217" t="s">
        <v>2</v>
      </c>
      <c r="S1217" t="s">
        <v>8646</v>
      </c>
      <c r="T1217" t="b">
        <v>1</v>
      </c>
      <c r="U1217" t="b">
        <v>1</v>
      </c>
      <c r="V1217">
        <v>2</v>
      </c>
      <c r="W1217">
        <v>75</v>
      </c>
      <c r="Y1217">
        <v>60</v>
      </c>
      <c r="AG1217" t="s">
        <v>4331</v>
      </c>
      <c r="AH1217" t="s">
        <v>4334</v>
      </c>
    </row>
    <row r="1218" spans="1:34" x14ac:dyDescent="0.25">
      <c r="A1218">
        <v>5</v>
      </c>
      <c r="B1218" t="s">
        <v>636</v>
      </c>
      <c r="C1218" t="s">
        <v>639</v>
      </c>
      <c r="D1218" t="s">
        <v>637</v>
      </c>
      <c r="E1218" t="s">
        <v>638</v>
      </c>
      <c r="F1218" t="s">
        <v>641</v>
      </c>
      <c r="G1218" t="s">
        <v>11042</v>
      </c>
      <c r="H1218" t="s">
        <v>1068</v>
      </c>
      <c r="I1218" t="s">
        <v>1069</v>
      </c>
      <c r="J1218">
        <v>3</v>
      </c>
      <c r="L1218" t="s">
        <v>1036</v>
      </c>
      <c r="M1218" t="s">
        <v>1070</v>
      </c>
      <c r="N1218" t="s">
        <v>1071</v>
      </c>
      <c r="O1218" t="s">
        <v>4335</v>
      </c>
      <c r="P1218" t="s">
        <v>15</v>
      </c>
      <c r="Q1218" t="s">
        <v>2</v>
      </c>
      <c r="R1218" t="s">
        <v>2</v>
      </c>
      <c r="S1218" t="s">
        <v>8646</v>
      </c>
      <c r="T1218" t="b">
        <v>1</v>
      </c>
      <c r="U1218" t="b">
        <v>1</v>
      </c>
      <c r="V1218">
        <v>3</v>
      </c>
      <c r="W1218">
        <v>75</v>
      </c>
      <c r="Y1218">
        <v>57</v>
      </c>
      <c r="AG1218" t="s">
        <v>4336</v>
      </c>
      <c r="AH1218" t="s">
        <v>4337</v>
      </c>
    </row>
    <row r="1219" spans="1:34" x14ac:dyDescent="0.25">
      <c r="A1219">
        <v>5</v>
      </c>
      <c r="B1219" t="s">
        <v>636</v>
      </c>
      <c r="C1219" t="s">
        <v>639</v>
      </c>
      <c r="D1219" t="s">
        <v>637</v>
      </c>
      <c r="E1219" t="s">
        <v>638</v>
      </c>
      <c r="F1219" t="s">
        <v>641</v>
      </c>
      <c r="G1219" t="s">
        <v>11042</v>
      </c>
      <c r="H1219" t="s">
        <v>1068</v>
      </c>
      <c r="I1219" t="s">
        <v>1069</v>
      </c>
      <c r="J1219">
        <v>3</v>
      </c>
      <c r="L1219" t="s">
        <v>1036</v>
      </c>
      <c r="M1219" t="s">
        <v>1070</v>
      </c>
      <c r="N1219" t="s">
        <v>1071</v>
      </c>
      <c r="O1219" t="s">
        <v>4338</v>
      </c>
      <c r="P1219" t="s">
        <v>41</v>
      </c>
      <c r="Q1219" t="s">
        <v>25</v>
      </c>
      <c r="R1219" t="s">
        <v>25</v>
      </c>
      <c r="S1219" t="s">
        <v>26</v>
      </c>
      <c r="T1219" t="b">
        <v>0</v>
      </c>
      <c r="U1219" t="b">
        <v>0</v>
      </c>
      <c r="V1219">
        <v>1</v>
      </c>
      <c r="W1219">
        <v>75</v>
      </c>
      <c r="X1219">
        <v>8</v>
      </c>
      <c r="AB1219">
        <v>2</v>
      </c>
      <c r="AC1219">
        <v>1</v>
      </c>
      <c r="AD1219">
        <v>2</v>
      </c>
      <c r="AE1219" t="s">
        <v>618</v>
      </c>
      <c r="AG1219" t="s">
        <v>4339</v>
      </c>
      <c r="AH1219" t="s">
        <v>4340</v>
      </c>
    </row>
    <row r="1220" spans="1:34" x14ac:dyDescent="0.25">
      <c r="A1220">
        <v>5</v>
      </c>
      <c r="B1220" t="s">
        <v>636</v>
      </c>
      <c r="C1220" t="s">
        <v>639</v>
      </c>
      <c r="D1220" t="s">
        <v>637</v>
      </c>
      <c r="E1220" t="s">
        <v>638</v>
      </c>
      <c r="F1220" t="s">
        <v>641</v>
      </c>
      <c r="G1220" t="s">
        <v>11042</v>
      </c>
      <c r="H1220" t="s">
        <v>1068</v>
      </c>
      <c r="I1220" t="s">
        <v>1069</v>
      </c>
      <c r="J1220">
        <v>3</v>
      </c>
      <c r="L1220" t="s">
        <v>1036</v>
      </c>
      <c r="M1220" t="s">
        <v>1070</v>
      </c>
      <c r="N1220" t="s">
        <v>1071</v>
      </c>
      <c r="O1220" t="s">
        <v>4341</v>
      </c>
      <c r="P1220" t="s">
        <v>41</v>
      </c>
      <c r="Q1220" t="s">
        <v>25</v>
      </c>
      <c r="R1220" t="s">
        <v>25</v>
      </c>
      <c r="S1220" t="s">
        <v>26</v>
      </c>
      <c r="T1220" t="b">
        <v>0</v>
      </c>
      <c r="U1220" t="b">
        <v>0</v>
      </c>
      <c r="V1220">
        <v>2</v>
      </c>
      <c r="W1220">
        <v>75</v>
      </c>
      <c r="X1220">
        <v>8</v>
      </c>
      <c r="AB1220">
        <v>2</v>
      </c>
      <c r="AC1220">
        <v>1</v>
      </c>
      <c r="AD1220">
        <v>2</v>
      </c>
      <c r="AE1220" t="s">
        <v>618</v>
      </c>
      <c r="AG1220" t="s">
        <v>4339</v>
      </c>
      <c r="AH1220" t="s">
        <v>4342</v>
      </c>
    </row>
    <row r="1221" spans="1:34" x14ac:dyDescent="0.25">
      <c r="A1221">
        <v>5</v>
      </c>
      <c r="B1221" t="s">
        <v>636</v>
      </c>
      <c r="C1221" t="s">
        <v>639</v>
      </c>
      <c r="D1221" t="s">
        <v>637</v>
      </c>
      <c r="E1221" t="s">
        <v>638</v>
      </c>
      <c r="F1221" t="s">
        <v>641</v>
      </c>
      <c r="G1221" t="s">
        <v>11042</v>
      </c>
      <c r="H1221" t="s">
        <v>1068</v>
      </c>
      <c r="I1221" t="s">
        <v>1069</v>
      </c>
      <c r="J1221">
        <v>3</v>
      </c>
      <c r="L1221" t="s">
        <v>1036</v>
      </c>
      <c r="M1221" t="s">
        <v>1070</v>
      </c>
      <c r="N1221" t="s">
        <v>1071</v>
      </c>
      <c r="O1221" t="s">
        <v>4343</v>
      </c>
      <c r="P1221" t="s">
        <v>41</v>
      </c>
      <c r="Q1221" t="s">
        <v>25</v>
      </c>
      <c r="R1221" t="s">
        <v>25</v>
      </c>
      <c r="S1221" t="s">
        <v>26</v>
      </c>
      <c r="T1221" t="b">
        <v>0</v>
      </c>
      <c r="U1221" t="b">
        <v>0</v>
      </c>
      <c r="V1221">
        <v>3</v>
      </c>
      <c r="W1221">
        <v>75</v>
      </c>
      <c r="X1221">
        <v>8</v>
      </c>
      <c r="AB1221">
        <v>2</v>
      </c>
      <c r="AC1221">
        <v>1</v>
      </c>
      <c r="AD1221">
        <v>2</v>
      </c>
      <c r="AE1221" t="s">
        <v>610</v>
      </c>
      <c r="AG1221" t="s">
        <v>4344</v>
      </c>
      <c r="AH1221" t="s">
        <v>4345</v>
      </c>
    </row>
    <row r="1222" spans="1:34" x14ac:dyDescent="0.25">
      <c r="A1222">
        <v>5</v>
      </c>
      <c r="B1222" t="s">
        <v>636</v>
      </c>
      <c r="C1222" t="s">
        <v>639</v>
      </c>
      <c r="D1222" t="s">
        <v>637</v>
      </c>
      <c r="E1222" t="s">
        <v>638</v>
      </c>
      <c r="F1222" t="s">
        <v>641</v>
      </c>
      <c r="G1222" t="s">
        <v>11042</v>
      </c>
      <c r="H1222" t="s">
        <v>1068</v>
      </c>
      <c r="I1222" t="s">
        <v>1069</v>
      </c>
      <c r="J1222">
        <v>3</v>
      </c>
      <c r="L1222" t="s">
        <v>1036</v>
      </c>
      <c r="M1222" t="s">
        <v>1070</v>
      </c>
      <c r="N1222" t="s">
        <v>1071</v>
      </c>
      <c r="O1222" t="s">
        <v>4346</v>
      </c>
      <c r="P1222" t="s">
        <v>41</v>
      </c>
      <c r="Q1222" t="s">
        <v>25</v>
      </c>
      <c r="R1222" t="s">
        <v>25</v>
      </c>
      <c r="S1222" t="s">
        <v>26</v>
      </c>
      <c r="T1222" t="b">
        <v>0</v>
      </c>
      <c r="U1222" t="b">
        <v>0</v>
      </c>
      <c r="V1222">
        <v>4</v>
      </c>
      <c r="W1222">
        <v>75</v>
      </c>
      <c r="X1222">
        <v>7</v>
      </c>
      <c r="AB1222">
        <v>2</v>
      </c>
      <c r="AC1222">
        <v>1</v>
      </c>
      <c r="AD1222">
        <v>2</v>
      </c>
      <c r="AE1222" t="s">
        <v>610</v>
      </c>
      <c r="AG1222" t="s">
        <v>4344</v>
      </c>
      <c r="AH1222" t="s">
        <v>4347</v>
      </c>
    </row>
    <row r="1223" spans="1:34" x14ac:dyDescent="0.25">
      <c r="A1223">
        <v>5</v>
      </c>
      <c r="B1223" t="s">
        <v>636</v>
      </c>
      <c r="C1223" t="s">
        <v>639</v>
      </c>
      <c r="D1223" t="s">
        <v>637</v>
      </c>
      <c r="E1223" t="s">
        <v>638</v>
      </c>
      <c r="F1223" t="s">
        <v>641</v>
      </c>
      <c r="G1223" t="s">
        <v>11042</v>
      </c>
      <c r="H1223" t="s">
        <v>1068</v>
      </c>
      <c r="I1223" t="s">
        <v>1069</v>
      </c>
      <c r="J1223">
        <v>3</v>
      </c>
      <c r="L1223" t="s">
        <v>1036</v>
      </c>
      <c r="M1223" t="s">
        <v>1070</v>
      </c>
      <c r="N1223" t="s">
        <v>1071</v>
      </c>
      <c r="O1223" t="s">
        <v>4348</v>
      </c>
      <c r="P1223" t="s">
        <v>45</v>
      </c>
      <c r="Q1223" t="s">
        <v>25</v>
      </c>
      <c r="R1223" t="s">
        <v>25</v>
      </c>
      <c r="S1223" t="s">
        <v>26</v>
      </c>
      <c r="T1223" t="b">
        <v>1</v>
      </c>
      <c r="U1223" t="b">
        <v>0</v>
      </c>
      <c r="V1223">
        <v>1</v>
      </c>
      <c r="W1223">
        <v>140</v>
      </c>
      <c r="X1223">
        <v>11</v>
      </c>
      <c r="AB1223">
        <v>2</v>
      </c>
      <c r="AC1223">
        <v>1</v>
      </c>
      <c r="AD1223">
        <v>2</v>
      </c>
      <c r="AE1223" t="s">
        <v>3856</v>
      </c>
      <c r="AG1223" t="s">
        <v>4349</v>
      </c>
      <c r="AH1223" t="s">
        <v>4350</v>
      </c>
    </row>
    <row r="1224" spans="1:34" x14ac:dyDescent="0.25">
      <c r="A1224">
        <v>5</v>
      </c>
      <c r="B1224" t="s">
        <v>636</v>
      </c>
      <c r="C1224" t="s">
        <v>639</v>
      </c>
      <c r="D1224" t="s">
        <v>637</v>
      </c>
      <c r="E1224" t="s">
        <v>638</v>
      </c>
      <c r="F1224" t="s">
        <v>641</v>
      </c>
      <c r="G1224" t="s">
        <v>11042</v>
      </c>
      <c r="H1224" t="s">
        <v>1068</v>
      </c>
      <c r="I1224" t="s">
        <v>1069</v>
      </c>
      <c r="J1224">
        <v>3</v>
      </c>
      <c r="L1224" t="s">
        <v>1036</v>
      </c>
      <c r="M1224" t="s">
        <v>1070</v>
      </c>
      <c r="N1224" t="s">
        <v>1071</v>
      </c>
      <c r="O1224" t="s">
        <v>4351</v>
      </c>
      <c r="P1224" t="s">
        <v>45</v>
      </c>
      <c r="Q1224" t="s">
        <v>25</v>
      </c>
      <c r="R1224" t="s">
        <v>25</v>
      </c>
      <c r="S1224" t="s">
        <v>26</v>
      </c>
      <c r="T1224" t="b">
        <v>1</v>
      </c>
      <c r="U1224" t="b">
        <v>0</v>
      </c>
      <c r="V1224">
        <v>2</v>
      </c>
      <c r="W1224">
        <v>145</v>
      </c>
      <c r="X1224">
        <v>11</v>
      </c>
      <c r="AB1224">
        <v>2</v>
      </c>
      <c r="AC1224">
        <v>1</v>
      </c>
      <c r="AD1224">
        <v>2</v>
      </c>
      <c r="AE1224" t="s">
        <v>3856</v>
      </c>
      <c r="AG1224" t="s">
        <v>4349</v>
      </c>
      <c r="AH1224" t="s">
        <v>4352</v>
      </c>
    </row>
    <row r="1225" spans="1:34" x14ac:dyDescent="0.25">
      <c r="A1225">
        <v>5</v>
      </c>
      <c r="B1225" t="s">
        <v>636</v>
      </c>
      <c r="C1225" t="s">
        <v>639</v>
      </c>
      <c r="D1225" t="s">
        <v>637</v>
      </c>
      <c r="E1225" t="s">
        <v>638</v>
      </c>
      <c r="F1225" t="s">
        <v>641</v>
      </c>
      <c r="G1225" t="s">
        <v>11042</v>
      </c>
      <c r="H1225" t="s">
        <v>1068</v>
      </c>
      <c r="I1225" t="s">
        <v>1069</v>
      </c>
      <c r="J1225">
        <v>3</v>
      </c>
      <c r="L1225" t="s">
        <v>1036</v>
      </c>
      <c r="M1225" t="s">
        <v>1070</v>
      </c>
      <c r="N1225" t="s">
        <v>1071</v>
      </c>
      <c r="O1225" t="s">
        <v>4353</v>
      </c>
      <c r="P1225" t="s">
        <v>45</v>
      </c>
      <c r="Q1225" t="s">
        <v>25</v>
      </c>
      <c r="R1225" t="s">
        <v>25</v>
      </c>
      <c r="S1225" t="s">
        <v>26</v>
      </c>
      <c r="T1225" t="b">
        <v>1</v>
      </c>
      <c r="U1225" t="b">
        <v>0</v>
      </c>
      <c r="V1225">
        <v>3</v>
      </c>
      <c r="W1225">
        <v>150</v>
      </c>
      <c r="X1225">
        <v>8</v>
      </c>
      <c r="AB1225">
        <v>2</v>
      </c>
      <c r="AC1225">
        <v>1</v>
      </c>
      <c r="AD1225">
        <v>2</v>
      </c>
      <c r="AE1225" t="s">
        <v>3856</v>
      </c>
      <c r="AG1225" t="s">
        <v>4354</v>
      </c>
      <c r="AH1225" t="s">
        <v>4355</v>
      </c>
    </row>
    <row r="1226" spans="1:34" x14ac:dyDescent="0.25">
      <c r="A1226">
        <v>5</v>
      </c>
      <c r="B1226" t="s">
        <v>636</v>
      </c>
      <c r="C1226" t="s">
        <v>639</v>
      </c>
      <c r="D1226" t="s">
        <v>637</v>
      </c>
      <c r="E1226" t="s">
        <v>638</v>
      </c>
      <c r="F1226" t="s">
        <v>641</v>
      </c>
      <c r="G1226" t="s">
        <v>11042</v>
      </c>
      <c r="H1226" t="s">
        <v>1068</v>
      </c>
      <c r="I1226" t="s">
        <v>1069</v>
      </c>
      <c r="J1226">
        <v>3</v>
      </c>
      <c r="L1226" t="s">
        <v>1036</v>
      </c>
      <c r="M1226" t="s">
        <v>1070</v>
      </c>
      <c r="N1226" t="s">
        <v>1071</v>
      </c>
      <c r="O1226" t="s">
        <v>4356</v>
      </c>
      <c r="P1226" t="s">
        <v>73</v>
      </c>
      <c r="Q1226" t="s">
        <v>25</v>
      </c>
      <c r="R1226" t="s">
        <v>25</v>
      </c>
      <c r="S1226" t="s">
        <v>8646</v>
      </c>
      <c r="T1226" t="b">
        <v>0</v>
      </c>
      <c r="U1226" t="b">
        <v>0</v>
      </c>
      <c r="V1226">
        <v>1</v>
      </c>
      <c r="W1226">
        <v>35</v>
      </c>
      <c r="X1226">
        <v>20</v>
      </c>
      <c r="AB1226">
        <v>1</v>
      </c>
      <c r="AD1226">
        <v>1</v>
      </c>
      <c r="AE1226" t="s">
        <v>3856</v>
      </c>
      <c r="AG1226" t="s">
        <v>4357</v>
      </c>
      <c r="AH1226" t="s">
        <v>4358</v>
      </c>
    </row>
    <row r="1227" spans="1:34" x14ac:dyDescent="0.25">
      <c r="A1227">
        <v>5</v>
      </c>
      <c r="B1227" t="s">
        <v>636</v>
      </c>
      <c r="C1227" t="s">
        <v>639</v>
      </c>
      <c r="D1227" t="s">
        <v>637</v>
      </c>
      <c r="E1227" t="s">
        <v>638</v>
      </c>
      <c r="F1227" t="s">
        <v>641</v>
      </c>
      <c r="G1227" t="s">
        <v>11042</v>
      </c>
      <c r="H1227" t="s">
        <v>1068</v>
      </c>
      <c r="I1227" t="s">
        <v>1069</v>
      </c>
      <c r="J1227">
        <v>3</v>
      </c>
      <c r="L1227" t="s">
        <v>1036</v>
      </c>
      <c r="M1227" t="s">
        <v>1070</v>
      </c>
      <c r="N1227" t="s">
        <v>1071</v>
      </c>
      <c r="O1227" t="s">
        <v>4359</v>
      </c>
      <c r="P1227" t="s">
        <v>73</v>
      </c>
      <c r="Q1227" t="s">
        <v>25</v>
      </c>
      <c r="R1227" t="s">
        <v>25</v>
      </c>
      <c r="S1227" t="s">
        <v>8646</v>
      </c>
      <c r="T1227" t="b">
        <v>0</v>
      </c>
      <c r="U1227" t="b">
        <v>0</v>
      </c>
      <c r="V1227">
        <v>2</v>
      </c>
      <c r="W1227">
        <v>42.5</v>
      </c>
      <c r="X1227">
        <v>19</v>
      </c>
      <c r="AB1227">
        <v>1</v>
      </c>
      <c r="AE1227" t="s">
        <v>610</v>
      </c>
      <c r="AG1227" t="s">
        <v>4360</v>
      </c>
      <c r="AH1227" t="s">
        <v>4361</v>
      </c>
    </row>
    <row r="1228" spans="1:34" x14ac:dyDescent="0.25">
      <c r="A1228">
        <v>5</v>
      </c>
      <c r="B1228" t="s">
        <v>636</v>
      </c>
      <c r="C1228" t="s">
        <v>639</v>
      </c>
      <c r="D1228" t="s">
        <v>637</v>
      </c>
      <c r="E1228" t="s">
        <v>638</v>
      </c>
      <c r="F1228" t="s">
        <v>641</v>
      </c>
      <c r="G1228" t="s">
        <v>11042</v>
      </c>
      <c r="H1228" t="s">
        <v>1068</v>
      </c>
      <c r="I1228" t="s">
        <v>1069</v>
      </c>
      <c r="J1228">
        <v>3</v>
      </c>
      <c r="L1228" t="s">
        <v>1036</v>
      </c>
      <c r="M1228" t="s">
        <v>1070</v>
      </c>
      <c r="N1228" t="s">
        <v>1071</v>
      </c>
      <c r="O1228" t="s">
        <v>4362</v>
      </c>
      <c r="P1228" t="s">
        <v>73</v>
      </c>
      <c r="Q1228" t="s">
        <v>25</v>
      </c>
      <c r="R1228" t="s">
        <v>25</v>
      </c>
      <c r="S1228" t="s">
        <v>8646</v>
      </c>
      <c r="T1228" t="b">
        <v>0</v>
      </c>
      <c r="U1228" t="b">
        <v>0</v>
      </c>
      <c r="V1228">
        <v>3</v>
      </c>
      <c r="W1228">
        <v>42.5</v>
      </c>
      <c r="X1228">
        <v>18</v>
      </c>
      <c r="AB1228">
        <v>1</v>
      </c>
      <c r="AE1228" t="s">
        <v>610</v>
      </c>
      <c r="AG1228" t="s">
        <v>4363</v>
      </c>
      <c r="AH1228" t="s">
        <v>4364</v>
      </c>
    </row>
    <row r="1229" spans="1:34" x14ac:dyDescent="0.25">
      <c r="A1229">
        <v>5</v>
      </c>
      <c r="B1229" t="s">
        <v>636</v>
      </c>
      <c r="C1229" t="s">
        <v>639</v>
      </c>
      <c r="D1229" t="s">
        <v>637</v>
      </c>
      <c r="E1229" t="s">
        <v>638</v>
      </c>
      <c r="F1229" t="s">
        <v>641</v>
      </c>
      <c r="G1229" t="s">
        <v>11042</v>
      </c>
      <c r="H1229" t="s">
        <v>1068</v>
      </c>
      <c r="I1229" t="s">
        <v>1069</v>
      </c>
      <c r="J1229">
        <v>3</v>
      </c>
      <c r="L1229" t="s">
        <v>1036</v>
      </c>
      <c r="M1229" t="s">
        <v>1070</v>
      </c>
      <c r="N1229" t="s">
        <v>1071</v>
      </c>
      <c r="O1229" t="s">
        <v>4365</v>
      </c>
      <c r="P1229" t="s">
        <v>8734</v>
      </c>
      <c r="Q1229" t="s">
        <v>8644</v>
      </c>
      <c r="R1229" t="s">
        <v>8488</v>
      </c>
      <c r="S1229" t="s">
        <v>8643</v>
      </c>
      <c r="T1229" t="b">
        <v>0</v>
      </c>
      <c r="U1229" t="b">
        <v>0</v>
      </c>
      <c r="V1229">
        <v>1</v>
      </c>
      <c r="W1229">
        <v>30</v>
      </c>
      <c r="X1229">
        <v>9</v>
      </c>
      <c r="AB1229">
        <v>2</v>
      </c>
      <c r="AC1229">
        <v>1</v>
      </c>
      <c r="AD1229">
        <v>2</v>
      </c>
      <c r="AE1229" t="s">
        <v>3856</v>
      </c>
      <c r="AG1229" t="s">
        <v>3882</v>
      </c>
      <c r="AH1229" t="s">
        <v>4366</v>
      </c>
    </row>
    <row r="1230" spans="1:34" x14ac:dyDescent="0.25">
      <c r="A1230">
        <v>5</v>
      </c>
      <c r="B1230" t="s">
        <v>636</v>
      </c>
      <c r="C1230" t="s">
        <v>639</v>
      </c>
      <c r="D1230" t="s">
        <v>637</v>
      </c>
      <c r="E1230" t="s">
        <v>638</v>
      </c>
      <c r="F1230" t="s">
        <v>641</v>
      </c>
      <c r="G1230" t="s">
        <v>11042</v>
      </c>
      <c r="H1230" t="s">
        <v>1068</v>
      </c>
      <c r="I1230" t="s">
        <v>1069</v>
      </c>
      <c r="J1230">
        <v>3</v>
      </c>
      <c r="L1230" t="s">
        <v>1036</v>
      </c>
      <c r="M1230" t="s">
        <v>1070</v>
      </c>
      <c r="N1230" t="s">
        <v>1071</v>
      </c>
      <c r="O1230" t="s">
        <v>4367</v>
      </c>
      <c r="P1230" t="s">
        <v>8734</v>
      </c>
      <c r="Q1230" t="s">
        <v>8644</v>
      </c>
      <c r="R1230" t="s">
        <v>8488</v>
      </c>
      <c r="S1230" t="s">
        <v>8643</v>
      </c>
      <c r="T1230" t="b">
        <v>0</v>
      </c>
      <c r="U1230" t="b">
        <v>0</v>
      </c>
      <c r="V1230">
        <v>2</v>
      </c>
      <c r="W1230">
        <v>30</v>
      </c>
      <c r="X1230">
        <v>7</v>
      </c>
      <c r="AB1230">
        <v>2</v>
      </c>
      <c r="AC1230">
        <v>1</v>
      </c>
      <c r="AD1230">
        <v>2</v>
      </c>
      <c r="AE1230" t="s">
        <v>3856</v>
      </c>
      <c r="AG1230" t="s">
        <v>3882</v>
      </c>
      <c r="AH1230" t="s">
        <v>4368</v>
      </c>
    </row>
    <row r="1231" spans="1:34" x14ac:dyDescent="0.25">
      <c r="A1231">
        <v>5</v>
      </c>
      <c r="B1231" t="s">
        <v>636</v>
      </c>
      <c r="C1231" t="s">
        <v>639</v>
      </c>
      <c r="D1231" t="s">
        <v>637</v>
      </c>
      <c r="E1231" t="s">
        <v>638</v>
      </c>
      <c r="F1231" t="s">
        <v>641</v>
      </c>
      <c r="G1231" t="s">
        <v>11042</v>
      </c>
      <c r="H1231" t="s">
        <v>1068</v>
      </c>
      <c r="I1231" t="s">
        <v>1069</v>
      </c>
      <c r="J1231">
        <v>3</v>
      </c>
      <c r="L1231" t="s">
        <v>1036</v>
      </c>
      <c r="M1231" t="s">
        <v>1070</v>
      </c>
      <c r="N1231" t="s">
        <v>1071</v>
      </c>
      <c r="O1231" t="s">
        <v>4369</v>
      </c>
      <c r="P1231" t="s">
        <v>8734</v>
      </c>
      <c r="Q1231" t="s">
        <v>8644</v>
      </c>
      <c r="R1231" t="s">
        <v>8488</v>
      </c>
      <c r="S1231" t="s">
        <v>8643</v>
      </c>
      <c r="T1231" t="b">
        <v>0</v>
      </c>
      <c r="U1231" t="b">
        <v>0</v>
      </c>
      <c r="V1231">
        <v>3</v>
      </c>
      <c r="W1231">
        <v>30</v>
      </c>
      <c r="X1231">
        <v>8</v>
      </c>
      <c r="AB1231">
        <v>2</v>
      </c>
      <c r="AC1231">
        <v>1</v>
      </c>
      <c r="AD1231">
        <v>2</v>
      </c>
      <c r="AE1231" t="s">
        <v>3856</v>
      </c>
      <c r="AG1231" t="s">
        <v>4370</v>
      </c>
      <c r="AH1231" t="s">
        <v>4371</v>
      </c>
    </row>
    <row r="1232" spans="1:34" x14ac:dyDescent="0.25">
      <c r="A1232">
        <v>5</v>
      </c>
      <c r="B1232" t="s">
        <v>636</v>
      </c>
      <c r="C1232" t="s">
        <v>639</v>
      </c>
      <c r="D1232" t="s">
        <v>637</v>
      </c>
      <c r="E1232" t="s">
        <v>638</v>
      </c>
      <c r="F1232" t="s">
        <v>641</v>
      </c>
      <c r="G1232" t="s">
        <v>11042</v>
      </c>
      <c r="H1232" t="s">
        <v>1068</v>
      </c>
      <c r="I1232" t="s">
        <v>1069</v>
      </c>
      <c r="J1232">
        <v>3</v>
      </c>
      <c r="L1232" t="s">
        <v>1036</v>
      </c>
      <c r="M1232" t="s">
        <v>1070</v>
      </c>
      <c r="N1232" t="s">
        <v>1071</v>
      </c>
      <c r="O1232" t="s">
        <v>4372</v>
      </c>
      <c r="P1232" t="s">
        <v>20</v>
      </c>
      <c r="Q1232" t="s">
        <v>2</v>
      </c>
      <c r="R1232" t="s">
        <v>2</v>
      </c>
      <c r="S1232" t="s">
        <v>8646</v>
      </c>
      <c r="T1232" t="b">
        <v>1</v>
      </c>
      <c r="U1232" t="b">
        <v>1</v>
      </c>
      <c r="V1232">
        <v>1</v>
      </c>
      <c r="W1232">
        <v>75</v>
      </c>
      <c r="Y1232">
        <v>60</v>
      </c>
      <c r="AH1232" t="s">
        <v>4373</v>
      </c>
    </row>
    <row r="1233" spans="1:34" x14ac:dyDescent="0.25">
      <c r="A1233">
        <v>5</v>
      </c>
      <c r="B1233" t="s">
        <v>636</v>
      </c>
      <c r="C1233" t="s">
        <v>639</v>
      </c>
      <c r="D1233" t="s">
        <v>637</v>
      </c>
      <c r="E1233" t="s">
        <v>638</v>
      </c>
      <c r="F1233" t="s">
        <v>641</v>
      </c>
      <c r="G1233" t="s">
        <v>11042</v>
      </c>
      <c r="H1233" t="s">
        <v>1068</v>
      </c>
      <c r="I1233" t="s">
        <v>1069</v>
      </c>
      <c r="J1233">
        <v>3</v>
      </c>
      <c r="L1233" t="s">
        <v>1036</v>
      </c>
      <c r="M1233" t="s">
        <v>1070</v>
      </c>
      <c r="N1233" t="s">
        <v>1071</v>
      </c>
      <c r="O1233" t="s">
        <v>4374</v>
      </c>
      <c r="P1233" t="s">
        <v>20</v>
      </c>
      <c r="Q1233" t="s">
        <v>2</v>
      </c>
      <c r="R1233" t="s">
        <v>2</v>
      </c>
      <c r="S1233" t="s">
        <v>8646</v>
      </c>
      <c r="T1233" t="b">
        <v>1</v>
      </c>
      <c r="U1233" t="b">
        <v>1</v>
      </c>
      <c r="V1233">
        <v>2</v>
      </c>
      <c r="W1233">
        <v>75</v>
      </c>
      <c r="Y1233">
        <v>60</v>
      </c>
      <c r="AH1233" t="s">
        <v>4375</v>
      </c>
    </row>
    <row r="1234" spans="1:34" x14ac:dyDescent="0.25">
      <c r="A1234">
        <v>5</v>
      </c>
      <c r="B1234" t="s">
        <v>636</v>
      </c>
      <c r="C1234" t="s">
        <v>639</v>
      </c>
      <c r="D1234" t="s">
        <v>637</v>
      </c>
      <c r="E1234" t="s">
        <v>638</v>
      </c>
      <c r="F1234" t="s">
        <v>641</v>
      </c>
      <c r="G1234" t="s">
        <v>11042</v>
      </c>
      <c r="H1234" t="s">
        <v>1068</v>
      </c>
      <c r="I1234" t="s">
        <v>1069</v>
      </c>
      <c r="J1234">
        <v>3</v>
      </c>
      <c r="L1234" t="s">
        <v>1036</v>
      </c>
      <c r="M1234" t="s">
        <v>1070</v>
      </c>
      <c r="N1234" t="s">
        <v>1071</v>
      </c>
      <c r="O1234" t="s">
        <v>4376</v>
      </c>
      <c r="P1234" t="s">
        <v>20</v>
      </c>
      <c r="Q1234" t="s">
        <v>2</v>
      </c>
      <c r="R1234" t="s">
        <v>2</v>
      </c>
      <c r="S1234" t="s">
        <v>8646</v>
      </c>
      <c r="T1234" t="b">
        <v>1</v>
      </c>
      <c r="U1234" t="b">
        <v>1</v>
      </c>
      <c r="V1234">
        <v>3</v>
      </c>
      <c r="W1234">
        <v>75</v>
      </c>
      <c r="Y1234">
        <v>52.2</v>
      </c>
      <c r="AH1234" t="s">
        <v>4377</v>
      </c>
    </row>
    <row r="1235" spans="1:34" x14ac:dyDescent="0.25">
      <c r="A1235">
        <v>5</v>
      </c>
      <c r="B1235" t="s">
        <v>636</v>
      </c>
      <c r="C1235" t="s">
        <v>639</v>
      </c>
      <c r="D1235" t="s">
        <v>637</v>
      </c>
      <c r="E1235" t="s">
        <v>638</v>
      </c>
      <c r="F1235" t="s">
        <v>641</v>
      </c>
      <c r="G1235" t="s">
        <v>11042</v>
      </c>
      <c r="H1235" t="s">
        <v>1068</v>
      </c>
      <c r="I1235" t="s">
        <v>1069</v>
      </c>
      <c r="J1235">
        <v>3</v>
      </c>
      <c r="L1235" t="s">
        <v>1036</v>
      </c>
      <c r="M1235" t="s">
        <v>1070</v>
      </c>
      <c r="N1235" t="s">
        <v>1071</v>
      </c>
      <c r="O1235" t="s">
        <v>4378</v>
      </c>
      <c r="P1235" t="s">
        <v>356</v>
      </c>
      <c r="Q1235" t="s">
        <v>25</v>
      </c>
      <c r="R1235" t="s">
        <v>25</v>
      </c>
      <c r="S1235" t="s">
        <v>357</v>
      </c>
      <c r="T1235" t="b">
        <v>0</v>
      </c>
      <c r="U1235" t="b">
        <v>1</v>
      </c>
      <c r="V1235">
        <v>2</v>
      </c>
      <c r="Y1235">
        <v>300</v>
      </c>
      <c r="Z1235">
        <v>1.26</v>
      </c>
      <c r="AA1235" t="s">
        <v>3957</v>
      </c>
      <c r="AG1235" t="s">
        <v>4009</v>
      </c>
      <c r="AH1235" t="s">
        <v>1071</v>
      </c>
    </row>
    <row r="1236" spans="1:34" x14ac:dyDescent="0.25">
      <c r="A1236">
        <v>5</v>
      </c>
      <c r="B1236" t="s">
        <v>636</v>
      </c>
      <c r="C1236" t="s">
        <v>639</v>
      </c>
      <c r="D1236" t="s">
        <v>637</v>
      </c>
      <c r="E1236" t="s">
        <v>638</v>
      </c>
      <c r="F1236" t="s">
        <v>641</v>
      </c>
      <c r="G1236" t="s">
        <v>11042</v>
      </c>
      <c r="H1236" t="s">
        <v>1072</v>
      </c>
      <c r="I1236" t="s">
        <v>1073</v>
      </c>
      <c r="J1236">
        <v>4</v>
      </c>
      <c r="L1236" t="s">
        <v>1041</v>
      </c>
      <c r="M1236" t="s">
        <v>1074</v>
      </c>
      <c r="N1236" t="s">
        <v>1075</v>
      </c>
      <c r="O1236" t="s">
        <v>4379</v>
      </c>
      <c r="P1236" t="s">
        <v>356</v>
      </c>
      <c r="Q1236" t="s">
        <v>25</v>
      </c>
      <c r="R1236" t="s">
        <v>25</v>
      </c>
      <c r="S1236" t="s">
        <v>357</v>
      </c>
      <c r="T1236" t="b">
        <v>0</v>
      </c>
      <c r="U1236" t="b">
        <v>1</v>
      </c>
      <c r="V1236">
        <v>1</v>
      </c>
      <c r="Y1236">
        <v>240</v>
      </c>
      <c r="Z1236">
        <v>1.1100000000000001</v>
      </c>
      <c r="AA1236" t="s">
        <v>3957</v>
      </c>
      <c r="AG1236" t="s">
        <v>3241</v>
      </c>
      <c r="AH1236" t="s">
        <v>1074</v>
      </c>
    </row>
    <row r="1237" spans="1:34" x14ac:dyDescent="0.25">
      <c r="A1237">
        <v>5</v>
      </c>
      <c r="B1237" t="s">
        <v>636</v>
      </c>
      <c r="C1237" t="s">
        <v>639</v>
      </c>
      <c r="D1237" t="s">
        <v>637</v>
      </c>
      <c r="E1237" t="s">
        <v>638</v>
      </c>
      <c r="F1237" t="s">
        <v>641</v>
      </c>
      <c r="G1237" t="s">
        <v>11042</v>
      </c>
      <c r="H1237" t="s">
        <v>1072</v>
      </c>
      <c r="I1237" t="s">
        <v>1073</v>
      </c>
      <c r="J1237">
        <v>4</v>
      </c>
      <c r="L1237" t="s">
        <v>1041</v>
      </c>
      <c r="M1237" t="s">
        <v>1074</v>
      </c>
      <c r="N1237" t="s">
        <v>1075</v>
      </c>
      <c r="O1237" t="s">
        <v>4380</v>
      </c>
      <c r="P1237" t="s">
        <v>112</v>
      </c>
      <c r="Q1237" t="s">
        <v>8644</v>
      </c>
      <c r="R1237" t="s">
        <v>8488</v>
      </c>
      <c r="S1237" t="s">
        <v>8643</v>
      </c>
      <c r="T1237" t="b">
        <v>0</v>
      </c>
      <c r="U1237" t="b">
        <v>0</v>
      </c>
      <c r="V1237">
        <v>1</v>
      </c>
      <c r="W1237">
        <v>45</v>
      </c>
      <c r="X1237">
        <v>15</v>
      </c>
      <c r="AB1237">
        <v>2</v>
      </c>
      <c r="AC1237">
        <v>1</v>
      </c>
      <c r="AD1237">
        <v>2</v>
      </c>
      <c r="AE1237" t="s">
        <v>3856</v>
      </c>
      <c r="AG1237" t="s">
        <v>4381</v>
      </c>
      <c r="AH1237" t="s">
        <v>4382</v>
      </c>
    </row>
    <row r="1238" spans="1:34" x14ac:dyDescent="0.25">
      <c r="A1238">
        <v>5</v>
      </c>
      <c r="B1238" t="s">
        <v>636</v>
      </c>
      <c r="C1238" t="s">
        <v>639</v>
      </c>
      <c r="D1238" t="s">
        <v>637</v>
      </c>
      <c r="E1238" t="s">
        <v>638</v>
      </c>
      <c r="F1238" t="s">
        <v>641</v>
      </c>
      <c r="G1238" t="s">
        <v>11042</v>
      </c>
      <c r="H1238" t="s">
        <v>1072</v>
      </c>
      <c r="I1238" t="s">
        <v>1073</v>
      </c>
      <c r="J1238">
        <v>4</v>
      </c>
      <c r="L1238" t="s">
        <v>1041</v>
      </c>
      <c r="M1238" t="s">
        <v>1074</v>
      </c>
      <c r="N1238" t="s">
        <v>1075</v>
      </c>
      <c r="O1238" t="s">
        <v>4383</v>
      </c>
      <c r="P1238" t="s">
        <v>112</v>
      </c>
      <c r="Q1238" t="s">
        <v>8644</v>
      </c>
      <c r="R1238" t="s">
        <v>8488</v>
      </c>
      <c r="S1238" t="s">
        <v>8643</v>
      </c>
      <c r="T1238" t="b">
        <v>0</v>
      </c>
      <c r="U1238" t="b">
        <v>0</v>
      </c>
      <c r="V1238">
        <v>2</v>
      </c>
      <c r="W1238">
        <v>45</v>
      </c>
      <c r="X1238">
        <v>15</v>
      </c>
      <c r="AB1238">
        <v>2</v>
      </c>
      <c r="AC1238">
        <v>1</v>
      </c>
      <c r="AD1238">
        <v>2</v>
      </c>
      <c r="AE1238" t="s">
        <v>3856</v>
      </c>
      <c r="AG1238" t="s">
        <v>4384</v>
      </c>
      <c r="AH1238" t="s">
        <v>4385</v>
      </c>
    </row>
    <row r="1239" spans="1:34" x14ac:dyDescent="0.25">
      <c r="A1239">
        <v>5</v>
      </c>
      <c r="B1239" t="s">
        <v>636</v>
      </c>
      <c r="C1239" t="s">
        <v>639</v>
      </c>
      <c r="D1239" t="s">
        <v>637</v>
      </c>
      <c r="E1239" t="s">
        <v>638</v>
      </c>
      <c r="F1239" t="s">
        <v>641</v>
      </c>
      <c r="G1239" t="s">
        <v>11042</v>
      </c>
      <c r="H1239" t="s">
        <v>1072</v>
      </c>
      <c r="I1239" t="s">
        <v>1073</v>
      </c>
      <c r="J1239">
        <v>4</v>
      </c>
      <c r="L1239" t="s">
        <v>1041</v>
      </c>
      <c r="M1239" t="s">
        <v>1074</v>
      </c>
      <c r="N1239" t="s">
        <v>1075</v>
      </c>
      <c r="O1239" t="s">
        <v>4386</v>
      </c>
      <c r="P1239" t="s">
        <v>112</v>
      </c>
      <c r="Q1239" t="s">
        <v>8644</v>
      </c>
      <c r="R1239" t="s">
        <v>8488</v>
      </c>
      <c r="S1239" t="s">
        <v>8643</v>
      </c>
      <c r="T1239" t="b">
        <v>0</v>
      </c>
      <c r="U1239" t="b">
        <v>0</v>
      </c>
      <c r="V1239">
        <v>3</v>
      </c>
      <c r="W1239">
        <v>45</v>
      </c>
      <c r="X1239">
        <v>12</v>
      </c>
      <c r="AB1239">
        <v>2</v>
      </c>
      <c r="AC1239">
        <v>1</v>
      </c>
      <c r="AD1239">
        <v>2</v>
      </c>
      <c r="AE1239" t="s">
        <v>3856</v>
      </c>
      <c r="AG1239" t="s">
        <v>4387</v>
      </c>
      <c r="AH1239" t="s">
        <v>4388</v>
      </c>
    </row>
    <row r="1240" spans="1:34" x14ac:dyDescent="0.25">
      <c r="A1240">
        <v>5</v>
      </c>
      <c r="B1240" t="s">
        <v>636</v>
      </c>
      <c r="C1240" t="s">
        <v>639</v>
      </c>
      <c r="D1240" t="s">
        <v>637</v>
      </c>
      <c r="E1240" t="s">
        <v>638</v>
      </c>
      <c r="F1240" t="s">
        <v>641</v>
      </c>
      <c r="G1240" t="s">
        <v>11042</v>
      </c>
      <c r="H1240" t="s">
        <v>1072</v>
      </c>
      <c r="I1240" t="s">
        <v>1073</v>
      </c>
      <c r="J1240">
        <v>4</v>
      </c>
      <c r="L1240" t="s">
        <v>1041</v>
      </c>
      <c r="M1240" t="s">
        <v>1074</v>
      </c>
      <c r="N1240" t="s">
        <v>1075</v>
      </c>
      <c r="O1240" t="s">
        <v>4389</v>
      </c>
      <c r="P1240" t="s">
        <v>214</v>
      </c>
      <c r="Q1240" t="s">
        <v>8650</v>
      </c>
      <c r="R1240" t="s">
        <v>8637</v>
      </c>
      <c r="S1240" t="s">
        <v>8643</v>
      </c>
      <c r="T1240" t="b">
        <v>0</v>
      </c>
      <c r="U1240" t="b">
        <v>0</v>
      </c>
      <c r="V1240">
        <v>1</v>
      </c>
      <c r="W1240">
        <v>50</v>
      </c>
      <c r="X1240">
        <v>13</v>
      </c>
      <c r="AB1240">
        <v>2</v>
      </c>
      <c r="AC1240">
        <v>1</v>
      </c>
      <c r="AD1240">
        <v>2</v>
      </c>
      <c r="AE1240" t="s">
        <v>618</v>
      </c>
      <c r="AG1240" t="s">
        <v>2154</v>
      </c>
      <c r="AH1240" t="s">
        <v>4390</v>
      </c>
    </row>
    <row r="1241" spans="1:34" x14ac:dyDescent="0.25">
      <c r="A1241">
        <v>5</v>
      </c>
      <c r="B1241" t="s">
        <v>636</v>
      </c>
      <c r="C1241" t="s">
        <v>639</v>
      </c>
      <c r="D1241" t="s">
        <v>637</v>
      </c>
      <c r="E1241" t="s">
        <v>638</v>
      </c>
      <c r="F1241" t="s">
        <v>641</v>
      </c>
      <c r="G1241" t="s">
        <v>11042</v>
      </c>
      <c r="H1241" t="s">
        <v>1072</v>
      </c>
      <c r="I1241" t="s">
        <v>1073</v>
      </c>
      <c r="J1241">
        <v>4</v>
      </c>
      <c r="L1241" t="s">
        <v>1041</v>
      </c>
      <c r="M1241" t="s">
        <v>1074</v>
      </c>
      <c r="N1241" t="s">
        <v>1075</v>
      </c>
      <c r="O1241" t="s">
        <v>4391</v>
      </c>
      <c r="P1241" t="s">
        <v>214</v>
      </c>
      <c r="Q1241" t="s">
        <v>8650</v>
      </c>
      <c r="R1241" t="s">
        <v>8637</v>
      </c>
      <c r="S1241" t="s">
        <v>8643</v>
      </c>
      <c r="T1241" t="b">
        <v>0</v>
      </c>
      <c r="U1241" t="b">
        <v>0</v>
      </c>
      <c r="V1241">
        <v>2</v>
      </c>
      <c r="W1241">
        <v>50</v>
      </c>
      <c r="X1241">
        <v>11</v>
      </c>
      <c r="AB1241">
        <v>2</v>
      </c>
      <c r="AC1241">
        <v>1</v>
      </c>
      <c r="AD1241">
        <v>2</v>
      </c>
      <c r="AE1241" t="s">
        <v>3856</v>
      </c>
      <c r="AG1241" t="s">
        <v>3882</v>
      </c>
      <c r="AH1241" t="s">
        <v>4392</v>
      </c>
    </row>
    <row r="1242" spans="1:34" x14ac:dyDescent="0.25">
      <c r="A1242">
        <v>5</v>
      </c>
      <c r="B1242" t="s">
        <v>636</v>
      </c>
      <c r="C1242" t="s">
        <v>639</v>
      </c>
      <c r="D1242" t="s">
        <v>637</v>
      </c>
      <c r="E1242" t="s">
        <v>638</v>
      </c>
      <c r="F1242" t="s">
        <v>641</v>
      </c>
      <c r="G1242" t="s">
        <v>11042</v>
      </c>
      <c r="H1242" t="s">
        <v>1072</v>
      </c>
      <c r="I1242" t="s">
        <v>1073</v>
      </c>
      <c r="J1242">
        <v>4</v>
      </c>
      <c r="L1242" t="s">
        <v>1041</v>
      </c>
      <c r="M1242" t="s">
        <v>1074</v>
      </c>
      <c r="N1242" t="s">
        <v>1075</v>
      </c>
      <c r="O1242" t="s">
        <v>4393</v>
      </c>
      <c r="P1242" t="s">
        <v>214</v>
      </c>
      <c r="Q1242" t="s">
        <v>8650</v>
      </c>
      <c r="R1242" t="s">
        <v>8637</v>
      </c>
      <c r="S1242" t="s">
        <v>8643</v>
      </c>
      <c r="T1242" t="b">
        <v>0</v>
      </c>
      <c r="U1242" t="b">
        <v>0</v>
      </c>
      <c r="V1242">
        <v>3</v>
      </c>
      <c r="W1242">
        <v>50</v>
      </c>
      <c r="X1242">
        <v>9</v>
      </c>
      <c r="AB1242">
        <v>2</v>
      </c>
      <c r="AC1242">
        <v>1</v>
      </c>
      <c r="AD1242">
        <v>2</v>
      </c>
      <c r="AE1242" t="s">
        <v>610</v>
      </c>
      <c r="AG1242" t="s">
        <v>1937</v>
      </c>
      <c r="AH1242" t="s">
        <v>4394</v>
      </c>
    </row>
    <row r="1243" spans="1:34" x14ac:dyDescent="0.25">
      <c r="A1243">
        <v>5</v>
      </c>
      <c r="B1243" t="s">
        <v>636</v>
      </c>
      <c r="C1243" t="s">
        <v>639</v>
      </c>
      <c r="D1243" t="s">
        <v>637</v>
      </c>
      <c r="E1243" t="s">
        <v>638</v>
      </c>
      <c r="F1243" t="s">
        <v>641</v>
      </c>
      <c r="G1243" t="s">
        <v>11042</v>
      </c>
      <c r="H1243" t="s">
        <v>1072</v>
      </c>
      <c r="I1243" t="s">
        <v>1073</v>
      </c>
      <c r="J1243">
        <v>4</v>
      </c>
      <c r="L1243" t="s">
        <v>1041</v>
      </c>
      <c r="M1243" t="s">
        <v>1074</v>
      </c>
      <c r="N1243" t="s">
        <v>1075</v>
      </c>
      <c r="O1243" t="s">
        <v>4395</v>
      </c>
      <c r="P1243" t="s">
        <v>214</v>
      </c>
      <c r="Q1243" t="s">
        <v>8650</v>
      </c>
      <c r="R1243" t="s">
        <v>8637</v>
      </c>
      <c r="S1243" t="s">
        <v>8643</v>
      </c>
      <c r="T1243" t="b">
        <v>0</v>
      </c>
      <c r="U1243" t="b">
        <v>0</v>
      </c>
      <c r="V1243">
        <v>4</v>
      </c>
      <c r="W1243">
        <v>50</v>
      </c>
      <c r="X1243">
        <v>8</v>
      </c>
      <c r="AB1243">
        <v>2</v>
      </c>
      <c r="AC1243">
        <v>1</v>
      </c>
      <c r="AD1243">
        <v>2</v>
      </c>
      <c r="AE1243" t="s">
        <v>3930</v>
      </c>
      <c r="AG1243" t="s">
        <v>4225</v>
      </c>
      <c r="AH1243" t="s">
        <v>4396</v>
      </c>
    </row>
    <row r="1244" spans="1:34" x14ac:dyDescent="0.25">
      <c r="A1244">
        <v>5</v>
      </c>
      <c r="B1244" t="s">
        <v>636</v>
      </c>
      <c r="C1244" t="s">
        <v>639</v>
      </c>
      <c r="D1244" t="s">
        <v>637</v>
      </c>
      <c r="E1244" t="s">
        <v>638</v>
      </c>
      <c r="F1244" t="s">
        <v>641</v>
      </c>
      <c r="G1244" t="s">
        <v>11042</v>
      </c>
      <c r="H1244" t="s">
        <v>1072</v>
      </c>
      <c r="I1244" t="s">
        <v>1073</v>
      </c>
      <c r="J1244">
        <v>4</v>
      </c>
      <c r="L1244" t="s">
        <v>1041</v>
      </c>
      <c r="M1244" t="s">
        <v>1074</v>
      </c>
      <c r="N1244" t="s">
        <v>1075</v>
      </c>
      <c r="O1244" t="s">
        <v>4397</v>
      </c>
      <c r="P1244" t="s">
        <v>222</v>
      </c>
      <c r="Q1244" t="s">
        <v>8650</v>
      </c>
      <c r="R1244" t="s">
        <v>8637</v>
      </c>
      <c r="S1244" t="s">
        <v>8643</v>
      </c>
      <c r="T1244" t="b">
        <v>1</v>
      </c>
      <c r="U1244" t="b">
        <v>0</v>
      </c>
      <c r="V1244">
        <v>1</v>
      </c>
      <c r="W1244">
        <v>12.5</v>
      </c>
      <c r="X1244">
        <v>10</v>
      </c>
      <c r="AB1244">
        <v>3</v>
      </c>
      <c r="AC1244">
        <v>1</v>
      </c>
      <c r="AD1244">
        <v>3</v>
      </c>
      <c r="AE1244" t="s">
        <v>610</v>
      </c>
      <c r="AG1244" t="s">
        <v>2199</v>
      </c>
      <c r="AH1244" t="s">
        <v>4398</v>
      </c>
    </row>
    <row r="1245" spans="1:34" x14ac:dyDescent="0.25">
      <c r="A1245">
        <v>5</v>
      </c>
      <c r="B1245" t="s">
        <v>636</v>
      </c>
      <c r="C1245" t="s">
        <v>639</v>
      </c>
      <c r="D1245" t="s">
        <v>637</v>
      </c>
      <c r="E1245" t="s">
        <v>638</v>
      </c>
      <c r="F1245" t="s">
        <v>641</v>
      </c>
      <c r="G1245" t="s">
        <v>11042</v>
      </c>
      <c r="H1245" t="s">
        <v>1072</v>
      </c>
      <c r="I1245" t="s">
        <v>1073</v>
      </c>
      <c r="J1245">
        <v>4</v>
      </c>
      <c r="L1245" t="s">
        <v>1041</v>
      </c>
      <c r="M1245" t="s">
        <v>1074</v>
      </c>
      <c r="N1245" t="s">
        <v>1075</v>
      </c>
      <c r="O1245" t="s">
        <v>4399</v>
      </c>
      <c r="P1245" t="s">
        <v>222</v>
      </c>
      <c r="Q1245" t="s">
        <v>8650</v>
      </c>
      <c r="R1245" t="s">
        <v>8637</v>
      </c>
      <c r="S1245" t="s">
        <v>8643</v>
      </c>
      <c r="T1245" t="b">
        <v>1</v>
      </c>
      <c r="U1245" t="b">
        <v>0</v>
      </c>
      <c r="V1245">
        <v>2</v>
      </c>
      <c r="W1245">
        <v>12.5</v>
      </c>
      <c r="X1245">
        <v>11</v>
      </c>
      <c r="AB1245">
        <v>3</v>
      </c>
      <c r="AC1245">
        <v>1</v>
      </c>
      <c r="AD1245">
        <v>3</v>
      </c>
      <c r="AE1245" t="s">
        <v>610</v>
      </c>
      <c r="AG1245" t="s">
        <v>2199</v>
      </c>
      <c r="AH1245" t="s">
        <v>4400</v>
      </c>
    </row>
    <row r="1246" spans="1:34" x14ac:dyDescent="0.25">
      <c r="A1246">
        <v>5</v>
      </c>
      <c r="B1246" t="s">
        <v>636</v>
      </c>
      <c r="C1246" t="s">
        <v>639</v>
      </c>
      <c r="D1246" t="s">
        <v>637</v>
      </c>
      <c r="E1246" t="s">
        <v>638</v>
      </c>
      <c r="F1246" t="s">
        <v>641</v>
      </c>
      <c r="G1246" t="s">
        <v>11042</v>
      </c>
      <c r="H1246" t="s">
        <v>1072</v>
      </c>
      <c r="I1246" t="s">
        <v>1073</v>
      </c>
      <c r="J1246">
        <v>4</v>
      </c>
      <c r="L1246" t="s">
        <v>1041</v>
      </c>
      <c r="M1246" t="s">
        <v>1074</v>
      </c>
      <c r="N1246" t="s">
        <v>1075</v>
      </c>
      <c r="O1246" t="s">
        <v>4401</v>
      </c>
      <c r="P1246" t="s">
        <v>222</v>
      </c>
      <c r="Q1246" t="s">
        <v>8650</v>
      </c>
      <c r="R1246" t="s">
        <v>8637</v>
      </c>
      <c r="S1246" t="s">
        <v>8643</v>
      </c>
      <c r="T1246" t="b">
        <v>1</v>
      </c>
      <c r="U1246" t="b">
        <v>0</v>
      </c>
      <c r="V1246">
        <v>3</v>
      </c>
      <c r="W1246">
        <v>12.5</v>
      </c>
      <c r="X1246">
        <v>11</v>
      </c>
      <c r="AB1246">
        <v>3</v>
      </c>
      <c r="AC1246">
        <v>1</v>
      </c>
      <c r="AD1246">
        <v>3</v>
      </c>
      <c r="AE1246" t="s">
        <v>610</v>
      </c>
      <c r="AG1246" t="s">
        <v>2199</v>
      </c>
      <c r="AH1246" t="s">
        <v>4402</v>
      </c>
    </row>
    <row r="1247" spans="1:34" x14ac:dyDescent="0.25">
      <c r="A1247">
        <v>5</v>
      </c>
      <c r="B1247" t="s">
        <v>636</v>
      </c>
      <c r="C1247" t="s">
        <v>639</v>
      </c>
      <c r="D1247" t="s">
        <v>637</v>
      </c>
      <c r="E1247" t="s">
        <v>638</v>
      </c>
      <c r="F1247" t="s">
        <v>641</v>
      </c>
      <c r="G1247" t="s">
        <v>11042</v>
      </c>
      <c r="H1247" t="s">
        <v>1072</v>
      </c>
      <c r="I1247" t="s">
        <v>1073</v>
      </c>
      <c r="J1247">
        <v>4</v>
      </c>
      <c r="L1247" t="s">
        <v>1041</v>
      </c>
      <c r="M1247" t="s">
        <v>1074</v>
      </c>
      <c r="N1247" t="s">
        <v>1075</v>
      </c>
      <c r="O1247" t="s">
        <v>4403</v>
      </c>
      <c r="P1247" t="s">
        <v>8734</v>
      </c>
      <c r="Q1247" t="s">
        <v>8644</v>
      </c>
      <c r="R1247" t="s">
        <v>8488</v>
      </c>
      <c r="S1247" t="s">
        <v>8643</v>
      </c>
      <c r="T1247" t="b">
        <v>0</v>
      </c>
      <c r="U1247" t="b">
        <v>0</v>
      </c>
      <c r="V1247">
        <v>1</v>
      </c>
      <c r="W1247">
        <v>30</v>
      </c>
      <c r="X1247">
        <v>10</v>
      </c>
      <c r="AB1247">
        <v>2</v>
      </c>
      <c r="AC1247">
        <v>1</v>
      </c>
      <c r="AD1247">
        <v>2</v>
      </c>
      <c r="AE1247" t="s">
        <v>2289</v>
      </c>
      <c r="AG1247" t="s">
        <v>2527</v>
      </c>
      <c r="AH1247" t="s">
        <v>4404</v>
      </c>
    </row>
    <row r="1248" spans="1:34" x14ac:dyDescent="0.25">
      <c r="A1248">
        <v>5</v>
      </c>
      <c r="B1248" t="s">
        <v>636</v>
      </c>
      <c r="C1248" t="s">
        <v>639</v>
      </c>
      <c r="D1248" t="s">
        <v>637</v>
      </c>
      <c r="E1248" t="s">
        <v>638</v>
      </c>
      <c r="F1248" t="s">
        <v>641</v>
      </c>
      <c r="G1248" t="s">
        <v>11042</v>
      </c>
      <c r="H1248" t="s">
        <v>1072</v>
      </c>
      <c r="I1248" t="s">
        <v>1073</v>
      </c>
      <c r="J1248">
        <v>4</v>
      </c>
      <c r="L1248" t="s">
        <v>1041</v>
      </c>
      <c r="M1248" t="s">
        <v>1074</v>
      </c>
      <c r="N1248" t="s">
        <v>1075</v>
      </c>
      <c r="O1248" t="s">
        <v>4405</v>
      </c>
      <c r="P1248" t="s">
        <v>8734</v>
      </c>
      <c r="Q1248" t="s">
        <v>8644</v>
      </c>
      <c r="R1248" t="s">
        <v>8488</v>
      </c>
      <c r="S1248" t="s">
        <v>8643</v>
      </c>
      <c r="T1248" t="b">
        <v>0</v>
      </c>
      <c r="U1248" t="b">
        <v>0</v>
      </c>
      <c r="V1248">
        <v>2</v>
      </c>
      <c r="W1248">
        <v>30</v>
      </c>
      <c r="X1248">
        <v>10</v>
      </c>
      <c r="AB1248">
        <v>2</v>
      </c>
      <c r="AC1248">
        <v>1</v>
      </c>
      <c r="AD1248">
        <v>2</v>
      </c>
      <c r="AE1248" t="s">
        <v>3856</v>
      </c>
      <c r="AG1248" t="s">
        <v>3882</v>
      </c>
      <c r="AH1248" t="s">
        <v>4406</v>
      </c>
    </row>
    <row r="1249" spans="1:34" x14ac:dyDescent="0.25">
      <c r="A1249">
        <v>5</v>
      </c>
      <c r="B1249" t="s">
        <v>636</v>
      </c>
      <c r="C1249" t="s">
        <v>639</v>
      </c>
      <c r="D1249" t="s">
        <v>637</v>
      </c>
      <c r="E1249" t="s">
        <v>638</v>
      </c>
      <c r="F1249" t="s">
        <v>641</v>
      </c>
      <c r="G1249" t="s">
        <v>11042</v>
      </c>
      <c r="H1249" t="s">
        <v>1072</v>
      </c>
      <c r="I1249" t="s">
        <v>1073</v>
      </c>
      <c r="J1249">
        <v>4</v>
      </c>
      <c r="L1249" t="s">
        <v>1041</v>
      </c>
      <c r="M1249" t="s">
        <v>1074</v>
      </c>
      <c r="N1249" t="s">
        <v>1075</v>
      </c>
      <c r="O1249" t="s">
        <v>4407</v>
      </c>
      <c r="P1249" t="s">
        <v>8734</v>
      </c>
      <c r="Q1249" t="s">
        <v>8644</v>
      </c>
      <c r="R1249" t="s">
        <v>8488</v>
      </c>
      <c r="S1249" t="s">
        <v>8643</v>
      </c>
      <c r="T1249" t="b">
        <v>0</v>
      </c>
      <c r="U1249" t="b">
        <v>0</v>
      </c>
      <c r="V1249">
        <v>3</v>
      </c>
      <c r="W1249">
        <v>30</v>
      </c>
      <c r="X1249">
        <v>9</v>
      </c>
      <c r="AB1249">
        <v>2</v>
      </c>
      <c r="AC1249">
        <v>1</v>
      </c>
      <c r="AD1249">
        <v>2</v>
      </c>
      <c r="AE1249" t="s">
        <v>610</v>
      </c>
      <c r="AG1249" t="s">
        <v>4408</v>
      </c>
      <c r="AH1249" t="s">
        <v>4409</v>
      </c>
    </row>
    <row r="1250" spans="1:34" x14ac:dyDescent="0.25">
      <c r="A1250">
        <v>5</v>
      </c>
      <c r="B1250" t="s">
        <v>636</v>
      </c>
      <c r="C1250" t="s">
        <v>639</v>
      </c>
      <c r="D1250" t="s">
        <v>637</v>
      </c>
      <c r="E1250" t="s">
        <v>638</v>
      </c>
      <c r="F1250" t="s">
        <v>641</v>
      </c>
      <c r="G1250" t="s">
        <v>11042</v>
      </c>
      <c r="H1250" t="s">
        <v>1072</v>
      </c>
      <c r="I1250" t="s">
        <v>1073</v>
      </c>
      <c r="J1250">
        <v>4</v>
      </c>
      <c r="L1250" t="s">
        <v>1041</v>
      </c>
      <c r="M1250" t="s">
        <v>1074</v>
      </c>
      <c r="N1250" t="s">
        <v>1075</v>
      </c>
      <c r="O1250" t="s">
        <v>4410</v>
      </c>
      <c r="P1250" t="s">
        <v>303</v>
      </c>
      <c r="Q1250" t="s">
        <v>148</v>
      </c>
      <c r="R1250" t="s">
        <v>8661</v>
      </c>
      <c r="S1250" t="s">
        <v>8645</v>
      </c>
      <c r="T1250" t="b">
        <v>0</v>
      </c>
      <c r="U1250" t="b">
        <v>0</v>
      </c>
      <c r="V1250">
        <v>1</v>
      </c>
      <c r="W1250">
        <v>10</v>
      </c>
      <c r="X1250">
        <v>15</v>
      </c>
      <c r="AB1250">
        <v>2</v>
      </c>
      <c r="AC1250">
        <v>1</v>
      </c>
      <c r="AD1250">
        <v>2</v>
      </c>
      <c r="AE1250" t="s">
        <v>618</v>
      </c>
      <c r="AG1250" t="s">
        <v>4411</v>
      </c>
      <c r="AH1250" t="s">
        <v>4412</v>
      </c>
    </row>
    <row r="1251" spans="1:34" x14ac:dyDescent="0.25">
      <c r="A1251">
        <v>5</v>
      </c>
      <c r="B1251" t="s">
        <v>636</v>
      </c>
      <c r="C1251" t="s">
        <v>639</v>
      </c>
      <c r="D1251" t="s">
        <v>637</v>
      </c>
      <c r="E1251" t="s">
        <v>638</v>
      </c>
      <c r="F1251" t="s">
        <v>641</v>
      </c>
      <c r="G1251" t="s">
        <v>11042</v>
      </c>
      <c r="H1251" t="s">
        <v>1072</v>
      </c>
      <c r="I1251" t="s">
        <v>1073</v>
      </c>
      <c r="J1251">
        <v>4</v>
      </c>
      <c r="L1251" t="s">
        <v>1041</v>
      </c>
      <c r="M1251" t="s">
        <v>1074</v>
      </c>
      <c r="N1251" t="s">
        <v>1075</v>
      </c>
      <c r="O1251" t="s">
        <v>4413</v>
      </c>
      <c r="P1251" t="s">
        <v>303</v>
      </c>
      <c r="Q1251" t="s">
        <v>148</v>
      </c>
      <c r="R1251" t="s">
        <v>8661</v>
      </c>
      <c r="S1251" t="s">
        <v>8645</v>
      </c>
      <c r="T1251" t="b">
        <v>0</v>
      </c>
      <c r="U1251" t="b">
        <v>0</v>
      </c>
      <c r="V1251">
        <v>2</v>
      </c>
      <c r="W1251">
        <v>10</v>
      </c>
      <c r="X1251">
        <v>15</v>
      </c>
      <c r="AB1251">
        <v>2</v>
      </c>
      <c r="AC1251">
        <v>1</v>
      </c>
      <c r="AD1251">
        <v>2</v>
      </c>
      <c r="AE1251" t="s">
        <v>618</v>
      </c>
      <c r="AG1251" t="s">
        <v>4414</v>
      </c>
      <c r="AH1251" t="s">
        <v>4415</v>
      </c>
    </row>
    <row r="1252" spans="1:34" x14ac:dyDescent="0.25">
      <c r="A1252">
        <v>5</v>
      </c>
      <c r="B1252" t="s">
        <v>636</v>
      </c>
      <c r="C1252" t="s">
        <v>639</v>
      </c>
      <c r="D1252" t="s">
        <v>637</v>
      </c>
      <c r="E1252" t="s">
        <v>638</v>
      </c>
      <c r="F1252" t="s">
        <v>641</v>
      </c>
      <c r="G1252" t="s">
        <v>11042</v>
      </c>
      <c r="H1252" t="s">
        <v>1072</v>
      </c>
      <c r="I1252" t="s">
        <v>1073</v>
      </c>
      <c r="J1252">
        <v>4</v>
      </c>
      <c r="L1252" t="s">
        <v>1041</v>
      </c>
      <c r="M1252" t="s">
        <v>1074</v>
      </c>
      <c r="N1252" t="s">
        <v>1075</v>
      </c>
      <c r="O1252" t="s">
        <v>4416</v>
      </c>
      <c r="P1252" t="s">
        <v>303</v>
      </c>
      <c r="Q1252" t="s">
        <v>148</v>
      </c>
      <c r="R1252" t="s">
        <v>8661</v>
      </c>
      <c r="S1252" t="s">
        <v>8645</v>
      </c>
      <c r="T1252" t="b">
        <v>0</v>
      </c>
      <c r="U1252" t="b">
        <v>0</v>
      </c>
      <c r="V1252">
        <v>3</v>
      </c>
      <c r="W1252">
        <v>10</v>
      </c>
      <c r="X1252">
        <v>15</v>
      </c>
      <c r="AB1252">
        <v>2</v>
      </c>
      <c r="AC1252">
        <v>1</v>
      </c>
      <c r="AD1252">
        <v>2</v>
      </c>
      <c r="AE1252" t="s">
        <v>610</v>
      </c>
      <c r="AG1252" t="s">
        <v>4417</v>
      </c>
      <c r="AH1252" t="s">
        <v>4418</v>
      </c>
    </row>
    <row r="1253" spans="1:34" x14ac:dyDescent="0.25">
      <c r="A1253">
        <v>5</v>
      </c>
      <c r="B1253" t="s">
        <v>636</v>
      </c>
      <c r="C1253" t="s">
        <v>639</v>
      </c>
      <c r="D1253" t="s">
        <v>637</v>
      </c>
      <c r="E1253" t="s">
        <v>638</v>
      </c>
      <c r="F1253" t="s">
        <v>641</v>
      </c>
      <c r="G1253" t="s">
        <v>11042</v>
      </c>
      <c r="H1253" t="s">
        <v>1072</v>
      </c>
      <c r="I1253" t="s">
        <v>1073</v>
      </c>
      <c r="J1253">
        <v>4</v>
      </c>
      <c r="L1253" t="s">
        <v>1041</v>
      </c>
      <c r="M1253" t="s">
        <v>1074</v>
      </c>
      <c r="N1253" t="s">
        <v>1075</v>
      </c>
      <c r="O1253" t="s">
        <v>4419</v>
      </c>
      <c r="P1253" t="s">
        <v>1534</v>
      </c>
      <c r="Q1253" t="s">
        <v>2</v>
      </c>
      <c r="R1253" t="s">
        <v>2</v>
      </c>
      <c r="S1253" t="s">
        <v>8646</v>
      </c>
      <c r="T1253" t="b">
        <v>0</v>
      </c>
      <c r="U1253" t="b">
        <v>1</v>
      </c>
      <c r="V1253">
        <v>1</v>
      </c>
      <c r="W1253">
        <v>150</v>
      </c>
      <c r="Y1253">
        <v>60</v>
      </c>
      <c r="AH1253" t="s">
        <v>4420</v>
      </c>
    </row>
    <row r="1254" spans="1:34" x14ac:dyDescent="0.25">
      <c r="A1254">
        <v>5</v>
      </c>
      <c r="B1254" t="s">
        <v>636</v>
      </c>
      <c r="C1254" t="s">
        <v>639</v>
      </c>
      <c r="D1254" t="s">
        <v>637</v>
      </c>
      <c r="E1254" t="s">
        <v>638</v>
      </c>
      <c r="F1254" t="s">
        <v>641</v>
      </c>
      <c r="G1254" t="s">
        <v>11042</v>
      </c>
      <c r="H1254" t="s">
        <v>1072</v>
      </c>
      <c r="I1254" t="s">
        <v>1073</v>
      </c>
      <c r="J1254">
        <v>4</v>
      </c>
      <c r="L1254" t="s">
        <v>1041</v>
      </c>
      <c r="M1254" t="s">
        <v>1074</v>
      </c>
      <c r="N1254" t="s">
        <v>1075</v>
      </c>
      <c r="O1254" t="s">
        <v>4421</v>
      </c>
      <c r="P1254" t="s">
        <v>1534</v>
      </c>
      <c r="Q1254" t="s">
        <v>2</v>
      </c>
      <c r="R1254" t="s">
        <v>2</v>
      </c>
      <c r="S1254" t="s">
        <v>8646</v>
      </c>
      <c r="T1254" t="b">
        <v>0</v>
      </c>
      <c r="U1254" t="b">
        <v>1</v>
      </c>
      <c r="V1254">
        <v>2</v>
      </c>
      <c r="W1254">
        <v>150</v>
      </c>
      <c r="Y1254">
        <v>60</v>
      </c>
      <c r="AH1254" t="s">
        <v>4422</v>
      </c>
    </row>
    <row r="1255" spans="1:34" x14ac:dyDescent="0.25">
      <c r="A1255">
        <v>5</v>
      </c>
      <c r="B1255" t="s">
        <v>636</v>
      </c>
      <c r="C1255" t="s">
        <v>639</v>
      </c>
      <c r="D1255" t="s">
        <v>637</v>
      </c>
      <c r="E1255" t="s">
        <v>638</v>
      </c>
      <c r="F1255" t="s">
        <v>641</v>
      </c>
      <c r="G1255" t="s">
        <v>11042</v>
      </c>
      <c r="H1255" t="s">
        <v>1072</v>
      </c>
      <c r="I1255" t="s">
        <v>1073</v>
      </c>
      <c r="J1255">
        <v>4</v>
      </c>
      <c r="L1255" t="s">
        <v>1041</v>
      </c>
      <c r="M1255" t="s">
        <v>1074</v>
      </c>
      <c r="N1255" t="s">
        <v>1075</v>
      </c>
      <c r="O1255" t="s">
        <v>4423</v>
      </c>
      <c r="P1255" t="s">
        <v>1534</v>
      </c>
      <c r="Q1255" t="s">
        <v>2</v>
      </c>
      <c r="R1255" t="s">
        <v>2</v>
      </c>
      <c r="S1255" t="s">
        <v>8646</v>
      </c>
      <c r="T1255" t="b">
        <v>0</v>
      </c>
      <c r="U1255" t="b">
        <v>1</v>
      </c>
      <c r="V1255">
        <v>3</v>
      </c>
      <c r="W1255">
        <v>150</v>
      </c>
      <c r="Y1255">
        <v>55.2</v>
      </c>
      <c r="AH1255" t="s">
        <v>4424</v>
      </c>
    </row>
    <row r="1256" spans="1:34" x14ac:dyDescent="0.25">
      <c r="A1256">
        <v>5</v>
      </c>
      <c r="B1256" t="s">
        <v>636</v>
      </c>
      <c r="C1256" t="s">
        <v>639</v>
      </c>
      <c r="D1256" t="s">
        <v>637</v>
      </c>
      <c r="E1256" t="s">
        <v>638</v>
      </c>
      <c r="F1256" t="s">
        <v>641</v>
      </c>
      <c r="G1256" t="s">
        <v>11042</v>
      </c>
      <c r="H1256" t="s">
        <v>1072</v>
      </c>
      <c r="I1256" t="s">
        <v>1073</v>
      </c>
      <c r="J1256">
        <v>4</v>
      </c>
      <c r="L1256" t="s">
        <v>1041</v>
      </c>
      <c r="M1256" t="s">
        <v>1074</v>
      </c>
      <c r="N1256" t="s">
        <v>1075</v>
      </c>
      <c r="O1256" t="s">
        <v>4425</v>
      </c>
      <c r="P1256" t="s">
        <v>356</v>
      </c>
      <c r="Q1256" t="s">
        <v>25</v>
      </c>
      <c r="R1256" t="s">
        <v>25</v>
      </c>
      <c r="S1256" t="s">
        <v>357</v>
      </c>
      <c r="T1256" t="b">
        <v>0</v>
      </c>
      <c r="U1256" t="b">
        <v>1</v>
      </c>
      <c r="V1256">
        <v>2</v>
      </c>
      <c r="Y1256">
        <v>460</v>
      </c>
      <c r="Z1256">
        <v>2</v>
      </c>
      <c r="AA1256" t="s">
        <v>3957</v>
      </c>
      <c r="AG1256" t="s">
        <v>4009</v>
      </c>
      <c r="AH1256" t="s">
        <v>1075</v>
      </c>
    </row>
    <row r="1257" spans="1:34" x14ac:dyDescent="0.25">
      <c r="A1257">
        <v>5</v>
      </c>
      <c r="B1257" t="s">
        <v>636</v>
      </c>
      <c r="C1257" t="s">
        <v>639</v>
      </c>
      <c r="D1257" t="s">
        <v>637</v>
      </c>
      <c r="E1257" t="s">
        <v>638</v>
      </c>
      <c r="F1257" t="s">
        <v>641</v>
      </c>
      <c r="G1257" t="s">
        <v>11042</v>
      </c>
      <c r="H1257" t="s">
        <v>1076</v>
      </c>
      <c r="I1257" t="s">
        <v>1077</v>
      </c>
      <c r="J1257">
        <v>1</v>
      </c>
      <c r="L1257" t="s">
        <v>1026</v>
      </c>
      <c r="M1257" t="s">
        <v>1078</v>
      </c>
      <c r="N1257" t="s">
        <v>1079</v>
      </c>
      <c r="O1257" t="s">
        <v>4426</v>
      </c>
      <c r="P1257" t="s">
        <v>356</v>
      </c>
      <c r="Q1257" t="s">
        <v>25</v>
      </c>
      <c r="R1257" t="s">
        <v>25</v>
      </c>
      <c r="S1257" t="s">
        <v>357</v>
      </c>
      <c r="T1257" t="b">
        <v>0</v>
      </c>
      <c r="U1257" t="b">
        <v>1</v>
      </c>
      <c r="V1257">
        <v>1</v>
      </c>
      <c r="Y1257">
        <v>300</v>
      </c>
      <c r="Z1257">
        <v>1.34</v>
      </c>
      <c r="AA1257" t="s">
        <v>3957</v>
      </c>
      <c r="AG1257" t="s">
        <v>4427</v>
      </c>
      <c r="AH1257" t="s">
        <v>1078</v>
      </c>
    </row>
    <row r="1258" spans="1:34" x14ac:dyDescent="0.25">
      <c r="A1258">
        <v>5</v>
      </c>
      <c r="B1258" t="s">
        <v>636</v>
      </c>
      <c r="C1258" t="s">
        <v>639</v>
      </c>
      <c r="D1258" t="s">
        <v>637</v>
      </c>
      <c r="E1258" t="s">
        <v>638</v>
      </c>
      <c r="F1258" t="s">
        <v>641</v>
      </c>
      <c r="G1258" t="s">
        <v>11042</v>
      </c>
      <c r="H1258" t="s">
        <v>1076</v>
      </c>
      <c r="I1258" t="s">
        <v>1077</v>
      </c>
      <c r="J1258">
        <v>1</v>
      </c>
      <c r="L1258" t="s">
        <v>1026</v>
      </c>
      <c r="M1258" t="s">
        <v>1078</v>
      </c>
      <c r="N1258" t="s">
        <v>1079</v>
      </c>
      <c r="O1258" t="s">
        <v>4428</v>
      </c>
      <c r="P1258" t="s">
        <v>249</v>
      </c>
      <c r="Q1258" t="s">
        <v>369</v>
      </c>
      <c r="R1258" t="s">
        <v>423</v>
      </c>
      <c r="S1258" t="s">
        <v>8645</v>
      </c>
      <c r="T1258" t="b">
        <v>0</v>
      </c>
      <c r="U1258" t="b">
        <v>0</v>
      </c>
      <c r="V1258">
        <v>1</v>
      </c>
      <c r="W1258">
        <v>150</v>
      </c>
      <c r="X1258">
        <v>8</v>
      </c>
      <c r="AB1258">
        <v>3</v>
      </c>
      <c r="AC1258">
        <v>1</v>
      </c>
      <c r="AD1258">
        <v>1</v>
      </c>
      <c r="AE1258" t="s">
        <v>618</v>
      </c>
      <c r="AG1258" t="s">
        <v>2598</v>
      </c>
      <c r="AH1258" t="s">
        <v>4429</v>
      </c>
    </row>
    <row r="1259" spans="1:34" x14ac:dyDescent="0.25">
      <c r="A1259">
        <v>5</v>
      </c>
      <c r="B1259" t="s">
        <v>636</v>
      </c>
      <c r="C1259" t="s">
        <v>639</v>
      </c>
      <c r="D1259" t="s">
        <v>637</v>
      </c>
      <c r="E1259" t="s">
        <v>638</v>
      </c>
      <c r="F1259" t="s">
        <v>641</v>
      </c>
      <c r="G1259" t="s">
        <v>11042</v>
      </c>
      <c r="H1259" t="s">
        <v>1076</v>
      </c>
      <c r="I1259" t="s">
        <v>1077</v>
      </c>
      <c r="J1259">
        <v>1</v>
      </c>
      <c r="L1259" t="s">
        <v>1026</v>
      </c>
      <c r="M1259" t="s">
        <v>1078</v>
      </c>
      <c r="N1259" t="s">
        <v>1079</v>
      </c>
      <c r="O1259" t="s">
        <v>4430</v>
      </c>
      <c r="P1259" t="s">
        <v>249</v>
      </c>
      <c r="Q1259" t="s">
        <v>369</v>
      </c>
      <c r="R1259" t="s">
        <v>423</v>
      </c>
      <c r="S1259" t="s">
        <v>8645</v>
      </c>
      <c r="T1259" t="b">
        <v>0</v>
      </c>
      <c r="U1259" t="b">
        <v>0</v>
      </c>
      <c r="V1259">
        <v>2</v>
      </c>
      <c r="W1259">
        <v>150</v>
      </c>
      <c r="X1259">
        <v>8</v>
      </c>
      <c r="AB1259">
        <v>3</v>
      </c>
      <c r="AC1259">
        <v>1</v>
      </c>
      <c r="AD1259">
        <v>1</v>
      </c>
      <c r="AE1259" t="s">
        <v>618</v>
      </c>
      <c r="AG1259" t="s">
        <v>2598</v>
      </c>
      <c r="AH1259" t="s">
        <v>4431</v>
      </c>
    </row>
    <row r="1260" spans="1:34" x14ac:dyDescent="0.25">
      <c r="A1260">
        <v>5</v>
      </c>
      <c r="B1260" t="s">
        <v>636</v>
      </c>
      <c r="C1260" t="s">
        <v>639</v>
      </c>
      <c r="D1260" t="s">
        <v>637</v>
      </c>
      <c r="E1260" t="s">
        <v>638</v>
      </c>
      <c r="F1260" t="s">
        <v>641</v>
      </c>
      <c r="G1260" t="s">
        <v>11042</v>
      </c>
      <c r="H1260" t="s">
        <v>1076</v>
      </c>
      <c r="I1260" t="s">
        <v>1077</v>
      </c>
      <c r="J1260">
        <v>1</v>
      </c>
      <c r="L1260" t="s">
        <v>1026</v>
      </c>
      <c r="M1260" t="s">
        <v>1078</v>
      </c>
      <c r="N1260" t="s">
        <v>1079</v>
      </c>
      <c r="O1260" t="s">
        <v>4432</v>
      </c>
      <c r="P1260" t="s">
        <v>249</v>
      </c>
      <c r="Q1260" t="s">
        <v>369</v>
      </c>
      <c r="R1260" t="s">
        <v>423</v>
      </c>
      <c r="S1260" t="s">
        <v>8645</v>
      </c>
      <c r="T1260" t="b">
        <v>0</v>
      </c>
      <c r="U1260" t="b">
        <v>0</v>
      </c>
      <c r="V1260">
        <v>3</v>
      </c>
      <c r="W1260">
        <v>150</v>
      </c>
      <c r="X1260">
        <v>8</v>
      </c>
      <c r="AB1260">
        <v>3</v>
      </c>
      <c r="AC1260">
        <v>1</v>
      </c>
      <c r="AD1260">
        <v>1</v>
      </c>
      <c r="AE1260" t="s">
        <v>618</v>
      </c>
      <c r="AG1260" t="s">
        <v>2598</v>
      </c>
      <c r="AH1260" t="s">
        <v>4433</v>
      </c>
    </row>
    <row r="1261" spans="1:34" x14ac:dyDescent="0.25">
      <c r="A1261">
        <v>5</v>
      </c>
      <c r="B1261" t="s">
        <v>636</v>
      </c>
      <c r="C1261" t="s">
        <v>639</v>
      </c>
      <c r="D1261" t="s">
        <v>637</v>
      </c>
      <c r="E1261" t="s">
        <v>638</v>
      </c>
      <c r="F1261" t="s">
        <v>641</v>
      </c>
      <c r="G1261" t="s">
        <v>11042</v>
      </c>
      <c r="H1261" t="s">
        <v>1076</v>
      </c>
      <c r="I1261" t="s">
        <v>1077</v>
      </c>
      <c r="J1261">
        <v>1</v>
      </c>
      <c r="L1261" t="s">
        <v>1026</v>
      </c>
      <c r="M1261" t="s">
        <v>1078</v>
      </c>
      <c r="N1261" t="s">
        <v>1079</v>
      </c>
      <c r="O1261" t="s">
        <v>4434</v>
      </c>
      <c r="P1261" t="s">
        <v>249</v>
      </c>
      <c r="Q1261" t="s">
        <v>369</v>
      </c>
      <c r="R1261" t="s">
        <v>423</v>
      </c>
      <c r="S1261" t="s">
        <v>8645</v>
      </c>
      <c r="T1261" t="b">
        <v>0</v>
      </c>
      <c r="U1261" t="b">
        <v>0</v>
      </c>
      <c r="V1261">
        <v>4</v>
      </c>
      <c r="W1261">
        <v>150</v>
      </c>
      <c r="X1261">
        <v>9</v>
      </c>
      <c r="AB1261">
        <v>3</v>
      </c>
      <c r="AC1261">
        <v>1</v>
      </c>
      <c r="AD1261">
        <v>1</v>
      </c>
      <c r="AE1261" t="s">
        <v>610</v>
      </c>
      <c r="AG1261" t="s">
        <v>4435</v>
      </c>
      <c r="AH1261" t="s">
        <v>4436</v>
      </c>
    </row>
    <row r="1262" spans="1:34" x14ac:dyDescent="0.25">
      <c r="A1262">
        <v>5</v>
      </c>
      <c r="B1262" t="s">
        <v>636</v>
      </c>
      <c r="C1262" t="s">
        <v>639</v>
      </c>
      <c r="D1262" t="s">
        <v>637</v>
      </c>
      <c r="E1262" t="s">
        <v>638</v>
      </c>
      <c r="F1262" t="s">
        <v>641</v>
      </c>
      <c r="G1262" t="s">
        <v>11042</v>
      </c>
      <c r="H1262" t="s">
        <v>1076</v>
      </c>
      <c r="I1262" t="s">
        <v>1077</v>
      </c>
      <c r="J1262">
        <v>1</v>
      </c>
      <c r="L1262" t="s">
        <v>1026</v>
      </c>
      <c r="M1262" t="s">
        <v>1078</v>
      </c>
      <c r="N1262" t="s">
        <v>1079</v>
      </c>
      <c r="O1262" t="s">
        <v>4437</v>
      </c>
      <c r="P1262" t="s">
        <v>256</v>
      </c>
      <c r="Q1262" t="s">
        <v>369</v>
      </c>
      <c r="R1262" t="s">
        <v>8654</v>
      </c>
      <c r="S1262" t="s">
        <v>8645</v>
      </c>
      <c r="T1262" t="b">
        <v>1</v>
      </c>
      <c r="U1262" t="b">
        <v>0</v>
      </c>
      <c r="V1262">
        <v>1</v>
      </c>
      <c r="W1262">
        <v>50</v>
      </c>
      <c r="X1262">
        <v>8</v>
      </c>
      <c r="AE1262" t="s">
        <v>3856</v>
      </c>
      <c r="AG1262" t="s">
        <v>4438</v>
      </c>
      <c r="AH1262" t="s">
        <v>4439</v>
      </c>
    </row>
    <row r="1263" spans="1:34" x14ac:dyDescent="0.25">
      <c r="A1263">
        <v>5</v>
      </c>
      <c r="B1263" t="s">
        <v>636</v>
      </c>
      <c r="C1263" t="s">
        <v>639</v>
      </c>
      <c r="D1263" t="s">
        <v>637</v>
      </c>
      <c r="E1263" t="s">
        <v>638</v>
      </c>
      <c r="F1263" t="s">
        <v>641</v>
      </c>
      <c r="G1263" t="s">
        <v>11042</v>
      </c>
      <c r="H1263" t="s">
        <v>1076</v>
      </c>
      <c r="I1263" t="s">
        <v>1077</v>
      </c>
      <c r="J1263">
        <v>1</v>
      </c>
      <c r="L1263" t="s">
        <v>1026</v>
      </c>
      <c r="M1263" t="s">
        <v>1078</v>
      </c>
      <c r="N1263" t="s">
        <v>1079</v>
      </c>
      <c r="O1263" t="s">
        <v>4440</v>
      </c>
      <c r="P1263" t="s">
        <v>256</v>
      </c>
      <c r="Q1263" t="s">
        <v>369</v>
      </c>
      <c r="R1263" t="s">
        <v>8654</v>
      </c>
      <c r="S1263" t="s">
        <v>8645</v>
      </c>
      <c r="T1263" t="b">
        <v>1</v>
      </c>
      <c r="U1263" t="b">
        <v>0</v>
      </c>
      <c r="V1263">
        <v>2</v>
      </c>
      <c r="W1263">
        <v>50</v>
      </c>
      <c r="X1263">
        <v>8</v>
      </c>
      <c r="AE1263" t="s">
        <v>3856</v>
      </c>
      <c r="AG1263" t="s">
        <v>4441</v>
      </c>
      <c r="AH1263" t="s">
        <v>4442</v>
      </c>
    </row>
    <row r="1264" spans="1:34" x14ac:dyDescent="0.25">
      <c r="A1264">
        <v>5</v>
      </c>
      <c r="B1264" t="s">
        <v>636</v>
      </c>
      <c r="C1264" t="s">
        <v>639</v>
      </c>
      <c r="D1264" t="s">
        <v>637</v>
      </c>
      <c r="E1264" t="s">
        <v>638</v>
      </c>
      <c r="F1264" t="s">
        <v>641</v>
      </c>
      <c r="G1264" t="s">
        <v>11042</v>
      </c>
      <c r="H1264" t="s">
        <v>1076</v>
      </c>
      <c r="I1264" t="s">
        <v>1077</v>
      </c>
      <c r="J1264">
        <v>1</v>
      </c>
      <c r="L1264" t="s">
        <v>1026</v>
      </c>
      <c r="M1264" t="s">
        <v>1078</v>
      </c>
      <c r="N1264" t="s">
        <v>1079</v>
      </c>
      <c r="O1264" t="s">
        <v>4443</v>
      </c>
      <c r="P1264" t="s">
        <v>256</v>
      </c>
      <c r="Q1264" t="s">
        <v>369</v>
      </c>
      <c r="R1264" t="s">
        <v>8654</v>
      </c>
      <c r="S1264" t="s">
        <v>8645</v>
      </c>
      <c r="T1264" t="b">
        <v>1</v>
      </c>
      <c r="U1264" t="b">
        <v>0</v>
      </c>
      <c r="V1264">
        <v>3</v>
      </c>
      <c r="W1264">
        <v>50</v>
      </c>
      <c r="X1264">
        <v>8</v>
      </c>
      <c r="AB1264">
        <v>2</v>
      </c>
      <c r="AC1264">
        <v>1</v>
      </c>
      <c r="AD1264">
        <v>2</v>
      </c>
      <c r="AE1264" t="s">
        <v>3856</v>
      </c>
      <c r="AG1264" t="s">
        <v>4444</v>
      </c>
      <c r="AH1264" t="s">
        <v>4445</v>
      </c>
    </row>
    <row r="1265" spans="1:34" x14ac:dyDescent="0.25">
      <c r="A1265">
        <v>5</v>
      </c>
      <c r="B1265" t="s">
        <v>636</v>
      </c>
      <c r="C1265" t="s">
        <v>639</v>
      </c>
      <c r="D1265" t="s">
        <v>637</v>
      </c>
      <c r="E1265" t="s">
        <v>638</v>
      </c>
      <c r="F1265" t="s">
        <v>641</v>
      </c>
      <c r="G1265" t="s">
        <v>11042</v>
      </c>
      <c r="H1265" t="s">
        <v>1076</v>
      </c>
      <c r="I1265" t="s">
        <v>1077</v>
      </c>
      <c r="J1265">
        <v>1</v>
      </c>
      <c r="L1265" t="s">
        <v>1026</v>
      </c>
      <c r="M1265" t="s">
        <v>1078</v>
      </c>
      <c r="N1265" t="s">
        <v>1079</v>
      </c>
      <c r="O1265" t="s">
        <v>4446</v>
      </c>
      <c r="P1265" t="s">
        <v>41</v>
      </c>
      <c r="Q1265" t="s">
        <v>25</v>
      </c>
      <c r="R1265" t="s">
        <v>25</v>
      </c>
      <c r="S1265" t="s">
        <v>26</v>
      </c>
      <c r="T1265" t="b">
        <v>0</v>
      </c>
      <c r="U1265" t="b">
        <v>0</v>
      </c>
      <c r="V1265">
        <v>1</v>
      </c>
      <c r="W1265">
        <v>75</v>
      </c>
      <c r="X1265">
        <v>8</v>
      </c>
      <c r="AB1265">
        <v>2</v>
      </c>
      <c r="AC1265">
        <v>1</v>
      </c>
      <c r="AD1265">
        <v>2</v>
      </c>
      <c r="AE1265" t="s">
        <v>618</v>
      </c>
      <c r="AG1265" t="s">
        <v>2154</v>
      </c>
      <c r="AH1265" t="s">
        <v>4447</v>
      </c>
    </row>
    <row r="1266" spans="1:34" x14ac:dyDescent="0.25">
      <c r="A1266">
        <v>5</v>
      </c>
      <c r="B1266" t="s">
        <v>636</v>
      </c>
      <c r="C1266" t="s">
        <v>639</v>
      </c>
      <c r="D1266" t="s">
        <v>637</v>
      </c>
      <c r="E1266" t="s">
        <v>638</v>
      </c>
      <c r="F1266" t="s">
        <v>641</v>
      </c>
      <c r="G1266" t="s">
        <v>11042</v>
      </c>
      <c r="H1266" t="s">
        <v>1076</v>
      </c>
      <c r="I1266" t="s">
        <v>1077</v>
      </c>
      <c r="J1266">
        <v>1</v>
      </c>
      <c r="L1266" t="s">
        <v>1026</v>
      </c>
      <c r="M1266" t="s">
        <v>1078</v>
      </c>
      <c r="N1266" t="s">
        <v>1079</v>
      </c>
      <c r="O1266" t="s">
        <v>4448</v>
      </c>
      <c r="P1266" t="s">
        <v>41</v>
      </c>
      <c r="Q1266" t="s">
        <v>25</v>
      </c>
      <c r="R1266" t="s">
        <v>25</v>
      </c>
      <c r="S1266" t="s">
        <v>26</v>
      </c>
      <c r="T1266" t="b">
        <v>0</v>
      </c>
      <c r="U1266" t="b">
        <v>0</v>
      </c>
      <c r="V1266">
        <v>2</v>
      </c>
      <c r="W1266">
        <v>75</v>
      </c>
      <c r="X1266">
        <v>8</v>
      </c>
      <c r="AB1266">
        <v>2</v>
      </c>
      <c r="AC1266">
        <v>1</v>
      </c>
      <c r="AD1266">
        <v>2</v>
      </c>
      <c r="AE1266" t="s">
        <v>3856</v>
      </c>
      <c r="AG1266" t="s">
        <v>3882</v>
      </c>
      <c r="AH1266" t="s">
        <v>4449</v>
      </c>
    </row>
    <row r="1267" spans="1:34" x14ac:dyDescent="0.25">
      <c r="A1267">
        <v>5</v>
      </c>
      <c r="B1267" t="s">
        <v>636</v>
      </c>
      <c r="C1267" t="s">
        <v>639</v>
      </c>
      <c r="D1267" t="s">
        <v>637</v>
      </c>
      <c r="E1267" t="s">
        <v>638</v>
      </c>
      <c r="F1267" t="s">
        <v>641</v>
      </c>
      <c r="G1267" t="s">
        <v>11042</v>
      </c>
      <c r="H1267" t="s">
        <v>1076</v>
      </c>
      <c r="I1267" t="s">
        <v>1077</v>
      </c>
      <c r="J1267">
        <v>1</v>
      </c>
      <c r="L1267" t="s">
        <v>1026</v>
      </c>
      <c r="M1267" t="s">
        <v>1078</v>
      </c>
      <c r="N1267" t="s">
        <v>1079</v>
      </c>
      <c r="O1267" t="s">
        <v>4450</v>
      </c>
      <c r="P1267" t="s">
        <v>41</v>
      </c>
      <c r="Q1267" t="s">
        <v>25</v>
      </c>
      <c r="R1267" t="s">
        <v>25</v>
      </c>
      <c r="S1267" t="s">
        <v>26</v>
      </c>
      <c r="T1267" t="b">
        <v>0</v>
      </c>
      <c r="U1267" t="b">
        <v>0</v>
      </c>
      <c r="V1267">
        <v>3</v>
      </c>
      <c r="W1267">
        <v>75</v>
      </c>
      <c r="X1267">
        <v>8</v>
      </c>
      <c r="AB1267">
        <v>2</v>
      </c>
      <c r="AC1267">
        <v>1</v>
      </c>
      <c r="AD1267">
        <v>2</v>
      </c>
      <c r="AE1267" t="s">
        <v>3856</v>
      </c>
      <c r="AG1267" t="s">
        <v>3882</v>
      </c>
      <c r="AH1267" t="s">
        <v>4451</v>
      </c>
    </row>
    <row r="1268" spans="1:34" x14ac:dyDescent="0.25">
      <c r="A1268">
        <v>5</v>
      </c>
      <c r="B1268" t="s">
        <v>636</v>
      </c>
      <c r="C1268" t="s">
        <v>639</v>
      </c>
      <c r="D1268" t="s">
        <v>637</v>
      </c>
      <c r="E1268" t="s">
        <v>638</v>
      </c>
      <c r="F1268" t="s">
        <v>641</v>
      </c>
      <c r="G1268" t="s">
        <v>11042</v>
      </c>
      <c r="H1268" t="s">
        <v>1076</v>
      </c>
      <c r="I1268" t="s">
        <v>1077</v>
      </c>
      <c r="J1268">
        <v>1</v>
      </c>
      <c r="L1268" t="s">
        <v>1026</v>
      </c>
      <c r="M1268" t="s">
        <v>1078</v>
      </c>
      <c r="N1268" t="s">
        <v>1079</v>
      </c>
      <c r="O1268" t="s">
        <v>4452</v>
      </c>
      <c r="P1268" t="s">
        <v>41</v>
      </c>
      <c r="Q1268" t="s">
        <v>25</v>
      </c>
      <c r="R1268" t="s">
        <v>25</v>
      </c>
      <c r="S1268" t="s">
        <v>26</v>
      </c>
      <c r="T1268" t="b">
        <v>0</v>
      </c>
      <c r="U1268" t="b">
        <v>0</v>
      </c>
      <c r="V1268">
        <v>4</v>
      </c>
      <c r="W1268">
        <v>75</v>
      </c>
      <c r="X1268">
        <v>8</v>
      </c>
      <c r="AB1268">
        <v>2</v>
      </c>
      <c r="AC1268">
        <v>1</v>
      </c>
      <c r="AD1268">
        <v>2</v>
      </c>
      <c r="AE1268" t="s">
        <v>3856</v>
      </c>
      <c r="AG1268" t="s">
        <v>3882</v>
      </c>
      <c r="AH1268" t="s">
        <v>4453</v>
      </c>
    </row>
    <row r="1269" spans="1:34" x14ac:dyDescent="0.25">
      <c r="A1269">
        <v>5</v>
      </c>
      <c r="B1269" t="s">
        <v>636</v>
      </c>
      <c r="C1269" t="s">
        <v>639</v>
      </c>
      <c r="D1269" t="s">
        <v>637</v>
      </c>
      <c r="E1269" t="s">
        <v>638</v>
      </c>
      <c r="F1269" t="s">
        <v>641</v>
      </c>
      <c r="G1269" t="s">
        <v>11042</v>
      </c>
      <c r="H1269" t="s">
        <v>1076</v>
      </c>
      <c r="I1269" t="s">
        <v>1077</v>
      </c>
      <c r="J1269">
        <v>1</v>
      </c>
      <c r="L1269" t="s">
        <v>1026</v>
      </c>
      <c r="M1269" t="s">
        <v>1078</v>
      </c>
      <c r="N1269" t="s">
        <v>1079</v>
      </c>
      <c r="O1269" t="s">
        <v>4454</v>
      </c>
      <c r="P1269" t="s">
        <v>45</v>
      </c>
      <c r="Q1269" t="s">
        <v>25</v>
      </c>
      <c r="R1269" t="s">
        <v>25</v>
      </c>
      <c r="S1269" t="s">
        <v>26</v>
      </c>
      <c r="T1269" t="b">
        <v>1</v>
      </c>
      <c r="U1269" t="b">
        <v>0</v>
      </c>
      <c r="V1269">
        <v>1</v>
      </c>
      <c r="W1269">
        <v>140</v>
      </c>
      <c r="X1269">
        <v>12</v>
      </c>
      <c r="AB1269">
        <v>2</v>
      </c>
      <c r="AC1269">
        <v>1</v>
      </c>
      <c r="AD1269">
        <v>2</v>
      </c>
      <c r="AE1269" t="s">
        <v>3856</v>
      </c>
      <c r="AG1269" t="s">
        <v>4455</v>
      </c>
      <c r="AH1269" t="s">
        <v>4456</v>
      </c>
    </row>
    <row r="1270" spans="1:34" x14ac:dyDescent="0.25">
      <c r="A1270">
        <v>5</v>
      </c>
      <c r="B1270" t="s">
        <v>636</v>
      </c>
      <c r="C1270" t="s">
        <v>639</v>
      </c>
      <c r="D1270" t="s">
        <v>637</v>
      </c>
      <c r="E1270" t="s">
        <v>638</v>
      </c>
      <c r="F1270" t="s">
        <v>641</v>
      </c>
      <c r="G1270" t="s">
        <v>11042</v>
      </c>
      <c r="H1270" t="s">
        <v>1076</v>
      </c>
      <c r="I1270" t="s">
        <v>1077</v>
      </c>
      <c r="J1270">
        <v>1</v>
      </c>
      <c r="L1270" t="s">
        <v>1026</v>
      </c>
      <c r="M1270" t="s">
        <v>1078</v>
      </c>
      <c r="N1270" t="s">
        <v>1079</v>
      </c>
      <c r="O1270" t="s">
        <v>4457</v>
      </c>
      <c r="P1270" t="s">
        <v>45</v>
      </c>
      <c r="Q1270" t="s">
        <v>25</v>
      </c>
      <c r="R1270" t="s">
        <v>25</v>
      </c>
      <c r="S1270" t="s">
        <v>26</v>
      </c>
      <c r="T1270" t="b">
        <v>1</v>
      </c>
      <c r="U1270" t="b">
        <v>0</v>
      </c>
      <c r="V1270">
        <v>2</v>
      </c>
      <c r="W1270">
        <v>145</v>
      </c>
      <c r="X1270">
        <v>10</v>
      </c>
      <c r="AB1270">
        <v>2</v>
      </c>
      <c r="AC1270">
        <v>1</v>
      </c>
      <c r="AD1270">
        <v>2</v>
      </c>
      <c r="AE1270" t="s">
        <v>3856</v>
      </c>
      <c r="AG1270" t="s">
        <v>4458</v>
      </c>
      <c r="AH1270" t="s">
        <v>4459</v>
      </c>
    </row>
    <row r="1271" spans="1:34" x14ac:dyDescent="0.25">
      <c r="A1271">
        <v>5</v>
      </c>
      <c r="B1271" t="s">
        <v>636</v>
      </c>
      <c r="C1271" t="s">
        <v>639</v>
      </c>
      <c r="D1271" t="s">
        <v>637</v>
      </c>
      <c r="E1271" t="s">
        <v>638</v>
      </c>
      <c r="F1271" t="s">
        <v>641</v>
      </c>
      <c r="G1271" t="s">
        <v>11042</v>
      </c>
      <c r="H1271" t="s">
        <v>1076</v>
      </c>
      <c r="I1271" t="s">
        <v>1077</v>
      </c>
      <c r="J1271">
        <v>1</v>
      </c>
      <c r="L1271" t="s">
        <v>1026</v>
      </c>
      <c r="M1271" t="s">
        <v>1078</v>
      </c>
      <c r="N1271" t="s">
        <v>1079</v>
      </c>
      <c r="O1271" t="s">
        <v>4460</v>
      </c>
      <c r="P1271" t="s">
        <v>45</v>
      </c>
      <c r="Q1271" t="s">
        <v>25</v>
      </c>
      <c r="R1271" t="s">
        <v>25</v>
      </c>
      <c r="S1271" t="s">
        <v>26</v>
      </c>
      <c r="T1271" t="b">
        <v>1</v>
      </c>
      <c r="U1271" t="b">
        <v>0</v>
      </c>
      <c r="V1271">
        <v>3</v>
      </c>
      <c r="W1271">
        <v>145</v>
      </c>
      <c r="X1271">
        <v>11</v>
      </c>
      <c r="AB1271">
        <v>2</v>
      </c>
      <c r="AC1271">
        <v>1</v>
      </c>
      <c r="AD1271">
        <v>2</v>
      </c>
      <c r="AE1271" t="s">
        <v>3856</v>
      </c>
      <c r="AG1271" t="s">
        <v>4461</v>
      </c>
      <c r="AH1271" t="s">
        <v>4462</v>
      </c>
    </row>
    <row r="1272" spans="1:34" x14ac:dyDescent="0.25">
      <c r="A1272">
        <v>5</v>
      </c>
      <c r="B1272" t="s">
        <v>636</v>
      </c>
      <c r="C1272" t="s">
        <v>639</v>
      </c>
      <c r="D1272" t="s">
        <v>637</v>
      </c>
      <c r="E1272" t="s">
        <v>638</v>
      </c>
      <c r="F1272" t="s">
        <v>641</v>
      </c>
      <c r="G1272" t="s">
        <v>11042</v>
      </c>
      <c r="H1272" t="s">
        <v>1076</v>
      </c>
      <c r="I1272" t="s">
        <v>1077</v>
      </c>
      <c r="J1272">
        <v>1</v>
      </c>
      <c r="L1272" t="s">
        <v>1026</v>
      </c>
      <c r="M1272" t="s">
        <v>1078</v>
      </c>
      <c r="N1272" t="s">
        <v>1079</v>
      </c>
      <c r="O1272" t="s">
        <v>4463</v>
      </c>
      <c r="P1272" t="s">
        <v>15</v>
      </c>
      <c r="Q1272" t="s">
        <v>2</v>
      </c>
      <c r="R1272" t="s">
        <v>2</v>
      </c>
      <c r="S1272" t="s">
        <v>8646</v>
      </c>
      <c r="T1272" t="b">
        <v>1</v>
      </c>
      <c r="U1272" t="b">
        <v>1</v>
      </c>
      <c r="V1272">
        <v>1</v>
      </c>
      <c r="W1272">
        <v>75</v>
      </c>
      <c r="Y1272">
        <v>60</v>
      </c>
      <c r="AG1272" t="s">
        <v>4464</v>
      </c>
      <c r="AH1272" t="s">
        <v>4465</v>
      </c>
    </row>
    <row r="1273" spans="1:34" x14ac:dyDescent="0.25">
      <c r="A1273">
        <v>5</v>
      </c>
      <c r="B1273" t="s">
        <v>636</v>
      </c>
      <c r="C1273" t="s">
        <v>639</v>
      </c>
      <c r="D1273" t="s">
        <v>637</v>
      </c>
      <c r="E1273" t="s">
        <v>638</v>
      </c>
      <c r="F1273" t="s">
        <v>641</v>
      </c>
      <c r="G1273" t="s">
        <v>11042</v>
      </c>
      <c r="H1273" t="s">
        <v>1076</v>
      </c>
      <c r="I1273" t="s">
        <v>1077</v>
      </c>
      <c r="J1273">
        <v>1</v>
      </c>
      <c r="L1273" t="s">
        <v>1026</v>
      </c>
      <c r="M1273" t="s">
        <v>1078</v>
      </c>
      <c r="N1273" t="s">
        <v>1079</v>
      </c>
      <c r="O1273" t="s">
        <v>4466</v>
      </c>
      <c r="P1273" t="s">
        <v>15</v>
      </c>
      <c r="Q1273" t="s">
        <v>2</v>
      </c>
      <c r="R1273" t="s">
        <v>2</v>
      </c>
      <c r="S1273" t="s">
        <v>8646</v>
      </c>
      <c r="T1273" t="b">
        <v>1</v>
      </c>
      <c r="U1273" t="b">
        <v>1</v>
      </c>
      <c r="V1273">
        <v>2</v>
      </c>
      <c r="W1273">
        <v>75</v>
      </c>
      <c r="Y1273">
        <v>49.8</v>
      </c>
      <c r="AG1273" t="s">
        <v>4464</v>
      </c>
      <c r="AH1273" t="s">
        <v>4467</v>
      </c>
    </row>
    <row r="1274" spans="1:34" x14ac:dyDescent="0.25">
      <c r="A1274">
        <v>5</v>
      </c>
      <c r="B1274" t="s">
        <v>636</v>
      </c>
      <c r="C1274" t="s">
        <v>639</v>
      </c>
      <c r="D1274" t="s">
        <v>637</v>
      </c>
      <c r="E1274" t="s">
        <v>638</v>
      </c>
      <c r="F1274" t="s">
        <v>641</v>
      </c>
      <c r="G1274" t="s">
        <v>11042</v>
      </c>
      <c r="H1274" t="s">
        <v>1076</v>
      </c>
      <c r="I1274" t="s">
        <v>1077</v>
      </c>
      <c r="J1274">
        <v>1</v>
      </c>
      <c r="L1274" t="s">
        <v>1026</v>
      </c>
      <c r="M1274" t="s">
        <v>1078</v>
      </c>
      <c r="N1274" t="s">
        <v>1079</v>
      </c>
      <c r="O1274" t="s">
        <v>4468</v>
      </c>
      <c r="P1274" t="s">
        <v>15</v>
      </c>
      <c r="Q1274" t="s">
        <v>2</v>
      </c>
      <c r="R1274" t="s">
        <v>2</v>
      </c>
      <c r="S1274" t="s">
        <v>8646</v>
      </c>
      <c r="T1274" t="b">
        <v>1</v>
      </c>
      <c r="U1274" t="b">
        <v>1</v>
      </c>
      <c r="V1274">
        <v>3</v>
      </c>
      <c r="W1274">
        <v>75</v>
      </c>
      <c r="Y1274">
        <v>45</v>
      </c>
      <c r="AG1274" t="s">
        <v>4469</v>
      </c>
      <c r="AH1274" t="s">
        <v>4470</v>
      </c>
    </row>
    <row r="1275" spans="1:34" x14ac:dyDescent="0.25">
      <c r="A1275">
        <v>5</v>
      </c>
      <c r="B1275" t="s">
        <v>636</v>
      </c>
      <c r="C1275" t="s">
        <v>639</v>
      </c>
      <c r="D1275" t="s">
        <v>637</v>
      </c>
      <c r="E1275" t="s">
        <v>638</v>
      </c>
      <c r="F1275" t="s">
        <v>641</v>
      </c>
      <c r="G1275" t="s">
        <v>11042</v>
      </c>
      <c r="H1275" t="s">
        <v>1076</v>
      </c>
      <c r="I1275" t="s">
        <v>1077</v>
      </c>
      <c r="J1275">
        <v>1</v>
      </c>
      <c r="L1275" t="s">
        <v>1026</v>
      </c>
      <c r="M1275" t="s">
        <v>1078</v>
      </c>
      <c r="N1275" t="s">
        <v>1079</v>
      </c>
      <c r="O1275" t="s">
        <v>4471</v>
      </c>
      <c r="P1275" t="s">
        <v>329</v>
      </c>
      <c r="Q1275" t="s">
        <v>324</v>
      </c>
      <c r="R1275" t="s">
        <v>324</v>
      </c>
      <c r="S1275" t="s">
        <v>8645</v>
      </c>
      <c r="T1275" t="b">
        <v>0</v>
      </c>
      <c r="U1275" t="b">
        <v>1</v>
      </c>
      <c r="V1275">
        <v>1</v>
      </c>
      <c r="W1275">
        <v>0</v>
      </c>
      <c r="Y1275">
        <v>45</v>
      </c>
      <c r="AG1275" t="s">
        <v>4472</v>
      </c>
      <c r="AH1275" t="s">
        <v>4473</v>
      </c>
    </row>
    <row r="1276" spans="1:34" x14ac:dyDescent="0.25">
      <c r="A1276">
        <v>5</v>
      </c>
      <c r="B1276" t="s">
        <v>636</v>
      </c>
      <c r="C1276" t="s">
        <v>639</v>
      </c>
      <c r="D1276" t="s">
        <v>637</v>
      </c>
      <c r="E1276" t="s">
        <v>638</v>
      </c>
      <c r="F1276" t="s">
        <v>641</v>
      </c>
      <c r="G1276" t="s">
        <v>11042</v>
      </c>
      <c r="H1276" t="s">
        <v>1076</v>
      </c>
      <c r="I1276" t="s">
        <v>1077</v>
      </c>
      <c r="J1276">
        <v>1</v>
      </c>
      <c r="L1276" t="s">
        <v>1026</v>
      </c>
      <c r="M1276" t="s">
        <v>1078</v>
      </c>
      <c r="N1276" t="s">
        <v>1079</v>
      </c>
      <c r="O1276" t="s">
        <v>4474</v>
      </c>
      <c r="P1276" t="s">
        <v>329</v>
      </c>
      <c r="Q1276" t="s">
        <v>324</v>
      </c>
      <c r="R1276" t="s">
        <v>324</v>
      </c>
      <c r="S1276" t="s">
        <v>8645</v>
      </c>
      <c r="T1276" t="b">
        <v>0</v>
      </c>
      <c r="U1276" t="b">
        <v>1</v>
      </c>
      <c r="V1276">
        <v>2</v>
      </c>
      <c r="W1276">
        <v>0</v>
      </c>
      <c r="Y1276">
        <v>49.8</v>
      </c>
      <c r="AG1276" t="s">
        <v>4475</v>
      </c>
      <c r="AH1276" t="s">
        <v>4476</v>
      </c>
    </row>
    <row r="1277" spans="1:34" x14ac:dyDescent="0.25">
      <c r="A1277">
        <v>5</v>
      </c>
      <c r="B1277" t="s">
        <v>636</v>
      </c>
      <c r="C1277" t="s">
        <v>639</v>
      </c>
      <c r="D1277" t="s">
        <v>637</v>
      </c>
      <c r="E1277" t="s">
        <v>638</v>
      </c>
      <c r="F1277" t="s">
        <v>641</v>
      </c>
      <c r="G1277" t="s">
        <v>11042</v>
      </c>
      <c r="H1277" t="s">
        <v>1076</v>
      </c>
      <c r="I1277" t="s">
        <v>1077</v>
      </c>
      <c r="J1277">
        <v>1</v>
      </c>
      <c r="L1277" t="s">
        <v>1026</v>
      </c>
      <c r="M1277" t="s">
        <v>1078</v>
      </c>
      <c r="N1277" t="s">
        <v>1079</v>
      </c>
      <c r="O1277" t="s">
        <v>4477</v>
      </c>
      <c r="P1277" t="s">
        <v>329</v>
      </c>
      <c r="Q1277" t="s">
        <v>324</v>
      </c>
      <c r="R1277" t="s">
        <v>324</v>
      </c>
      <c r="S1277" t="s">
        <v>8645</v>
      </c>
      <c r="T1277" t="b">
        <v>0</v>
      </c>
      <c r="U1277" t="b">
        <v>1</v>
      </c>
      <c r="V1277">
        <v>3</v>
      </c>
      <c r="W1277">
        <v>0</v>
      </c>
      <c r="Y1277">
        <v>49.8</v>
      </c>
      <c r="AG1277" t="s">
        <v>4478</v>
      </c>
      <c r="AH1277" t="s">
        <v>4479</v>
      </c>
    </row>
    <row r="1278" spans="1:34" x14ac:dyDescent="0.25">
      <c r="A1278">
        <v>5</v>
      </c>
      <c r="B1278" t="s">
        <v>636</v>
      </c>
      <c r="C1278" t="s">
        <v>639</v>
      </c>
      <c r="D1278" t="s">
        <v>637</v>
      </c>
      <c r="E1278" t="s">
        <v>638</v>
      </c>
      <c r="F1278" t="s">
        <v>641</v>
      </c>
      <c r="G1278" t="s">
        <v>11042</v>
      </c>
      <c r="H1278" t="s">
        <v>1076</v>
      </c>
      <c r="I1278" t="s">
        <v>1077</v>
      </c>
      <c r="J1278">
        <v>1</v>
      </c>
      <c r="L1278" t="s">
        <v>1026</v>
      </c>
      <c r="M1278" t="s">
        <v>1078</v>
      </c>
      <c r="N1278" t="s">
        <v>1079</v>
      </c>
      <c r="O1278" t="s">
        <v>4480</v>
      </c>
      <c r="P1278" t="s">
        <v>356</v>
      </c>
      <c r="Q1278" t="s">
        <v>25</v>
      </c>
      <c r="R1278" t="s">
        <v>25</v>
      </c>
      <c r="S1278" t="s">
        <v>357</v>
      </c>
      <c r="T1278" t="b">
        <v>0</v>
      </c>
      <c r="U1278" t="b">
        <v>1</v>
      </c>
      <c r="V1278">
        <v>2</v>
      </c>
      <c r="Y1278">
        <v>240</v>
      </c>
      <c r="Z1278">
        <v>1.0900000000000001</v>
      </c>
      <c r="AA1278" t="s">
        <v>3957</v>
      </c>
      <c r="AG1278" t="s">
        <v>4481</v>
      </c>
      <c r="AH1278" t="s">
        <v>1079</v>
      </c>
    </row>
    <row r="1279" spans="1:34" x14ac:dyDescent="0.25">
      <c r="A1279">
        <v>5</v>
      </c>
      <c r="B1279" t="s">
        <v>636</v>
      </c>
      <c r="C1279" t="s">
        <v>639</v>
      </c>
      <c r="D1279" t="s">
        <v>637</v>
      </c>
      <c r="E1279" t="s">
        <v>638</v>
      </c>
      <c r="F1279" t="s">
        <v>641</v>
      </c>
      <c r="G1279" t="s">
        <v>11042</v>
      </c>
      <c r="H1279" t="s">
        <v>1080</v>
      </c>
      <c r="I1279" t="s">
        <v>1081</v>
      </c>
      <c r="J1279">
        <v>2</v>
      </c>
      <c r="L1279" t="s">
        <v>1031</v>
      </c>
      <c r="M1279" t="s">
        <v>1082</v>
      </c>
      <c r="N1279" t="s">
        <v>1083</v>
      </c>
      <c r="O1279" t="s">
        <v>4482</v>
      </c>
      <c r="P1279" t="s">
        <v>356</v>
      </c>
      <c r="Q1279" t="s">
        <v>25</v>
      </c>
      <c r="R1279" t="s">
        <v>25</v>
      </c>
      <c r="S1279" t="s">
        <v>357</v>
      </c>
      <c r="T1279" t="b">
        <v>0</v>
      </c>
      <c r="U1279" t="b">
        <v>1</v>
      </c>
      <c r="V1279">
        <v>1</v>
      </c>
      <c r="Y1279">
        <v>300</v>
      </c>
      <c r="Z1279">
        <v>1.35</v>
      </c>
      <c r="AA1279" t="s">
        <v>3957</v>
      </c>
      <c r="AG1279" t="s">
        <v>272</v>
      </c>
      <c r="AH1279" t="s">
        <v>1082</v>
      </c>
    </row>
    <row r="1280" spans="1:34" x14ac:dyDescent="0.25">
      <c r="A1280">
        <v>5</v>
      </c>
      <c r="B1280" t="s">
        <v>636</v>
      </c>
      <c r="C1280" t="s">
        <v>639</v>
      </c>
      <c r="D1280" t="s">
        <v>637</v>
      </c>
      <c r="E1280" t="s">
        <v>638</v>
      </c>
      <c r="F1280" t="s">
        <v>641</v>
      </c>
      <c r="G1280" t="s">
        <v>11042</v>
      </c>
      <c r="H1280" t="s">
        <v>1080</v>
      </c>
      <c r="I1280" t="s">
        <v>1081</v>
      </c>
      <c r="J1280">
        <v>2</v>
      </c>
      <c r="L1280" t="s">
        <v>1031</v>
      </c>
      <c r="M1280" t="s">
        <v>1082</v>
      </c>
      <c r="N1280" t="s">
        <v>1083</v>
      </c>
      <c r="O1280" t="s">
        <v>4483</v>
      </c>
      <c r="P1280" t="s">
        <v>398</v>
      </c>
      <c r="Q1280" t="s">
        <v>272</v>
      </c>
      <c r="R1280" t="s">
        <v>8666</v>
      </c>
      <c r="S1280" t="s">
        <v>8645</v>
      </c>
      <c r="T1280" t="b">
        <v>0</v>
      </c>
      <c r="U1280" t="b">
        <v>0</v>
      </c>
      <c r="V1280">
        <v>1</v>
      </c>
      <c r="W1280">
        <v>0</v>
      </c>
      <c r="X1280">
        <v>15</v>
      </c>
      <c r="AG1280" t="s">
        <v>4484</v>
      </c>
      <c r="AH1280" t="s">
        <v>4485</v>
      </c>
    </row>
    <row r="1281" spans="1:34" x14ac:dyDescent="0.25">
      <c r="A1281">
        <v>5</v>
      </c>
      <c r="B1281" t="s">
        <v>636</v>
      </c>
      <c r="C1281" t="s">
        <v>639</v>
      </c>
      <c r="D1281" t="s">
        <v>637</v>
      </c>
      <c r="E1281" t="s">
        <v>638</v>
      </c>
      <c r="F1281" t="s">
        <v>641</v>
      </c>
      <c r="G1281" t="s">
        <v>11042</v>
      </c>
      <c r="H1281" t="s">
        <v>1080</v>
      </c>
      <c r="I1281" t="s">
        <v>1081</v>
      </c>
      <c r="J1281">
        <v>2</v>
      </c>
      <c r="L1281" t="s">
        <v>1031</v>
      </c>
      <c r="M1281" t="s">
        <v>1082</v>
      </c>
      <c r="N1281" t="s">
        <v>1083</v>
      </c>
      <c r="O1281" t="s">
        <v>4486</v>
      </c>
      <c r="P1281" t="s">
        <v>389</v>
      </c>
      <c r="Q1281" t="s">
        <v>148</v>
      </c>
      <c r="R1281" t="s">
        <v>8659</v>
      </c>
      <c r="S1281" t="s">
        <v>8662</v>
      </c>
      <c r="T1281" t="b">
        <v>0</v>
      </c>
      <c r="U1281" t="b">
        <v>0</v>
      </c>
      <c r="V1281">
        <v>1</v>
      </c>
      <c r="W1281">
        <v>0</v>
      </c>
      <c r="X1281">
        <v>12</v>
      </c>
      <c r="AH1281" t="s">
        <v>4487</v>
      </c>
    </row>
    <row r="1282" spans="1:34" x14ac:dyDescent="0.25">
      <c r="A1282">
        <v>5</v>
      </c>
      <c r="B1282" t="s">
        <v>636</v>
      </c>
      <c r="C1282" t="s">
        <v>639</v>
      </c>
      <c r="D1282" t="s">
        <v>637</v>
      </c>
      <c r="E1282" t="s">
        <v>638</v>
      </c>
      <c r="F1282" t="s">
        <v>641</v>
      </c>
      <c r="G1282" t="s">
        <v>11042</v>
      </c>
      <c r="H1282" t="s">
        <v>1080</v>
      </c>
      <c r="I1282" t="s">
        <v>1081</v>
      </c>
      <c r="J1282">
        <v>2</v>
      </c>
      <c r="L1282" t="s">
        <v>1031</v>
      </c>
      <c r="M1282" t="s">
        <v>1082</v>
      </c>
      <c r="N1282" t="s">
        <v>1083</v>
      </c>
      <c r="O1282" t="s">
        <v>4488</v>
      </c>
      <c r="P1282" t="s">
        <v>1404</v>
      </c>
      <c r="Q1282" t="s">
        <v>148</v>
      </c>
      <c r="R1282" t="s">
        <v>8659</v>
      </c>
      <c r="S1282" t="s">
        <v>149</v>
      </c>
      <c r="T1282" t="b">
        <v>0</v>
      </c>
      <c r="U1282" t="b">
        <v>0</v>
      </c>
      <c r="V1282">
        <v>1</v>
      </c>
      <c r="W1282">
        <v>60</v>
      </c>
      <c r="X1282">
        <v>8</v>
      </c>
      <c r="AB1282">
        <v>3</v>
      </c>
      <c r="AC1282">
        <v>1</v>
      </c>
      <c r="AD1282">
        <v>1</v>
      </c>
      <c r="AE1282" t="s">
        <v>618</v>
      </c>
      <c r="AG1282" t="s">
        <v>2598</v>
      </c>
      <c r="AH1282" t="s">
        <v>4489</v>
      </c>
    </row>
    <row r="1283" spans="1:34" x14ac:dyDescent="0.25">
      <c r="A1283">
        <v>5</v>
      </c>
      <c r="B1283" t="s">
        <v>636</v>
      </c>
      <c r="C1283" t="s">
        <v>639</v>
      </c>
      <c r="D1283" t="s">
        <v>637</v>
      </c>
      <c r="E1283" t="s">
        <v>638</v>
      </c>
      <c r="F1283" t="s">
        <v>641</v>
      </c>
      <c r="G1283" t="s">
        <v>11042</v>
      </c>
      <c r="H1283" t="s">
        <v>1080</v>
      </c>
      <c r="I1283" t="s">
        <v>1081</v>
      </c>
      <c r="J1283">
        <v>2</v>
      </c>
      <c r="L1283" t="s">
        <v>1031</v>
      </c>
      <c r="M1283" t="s">
        <v>1082</v>
      </c>
      <c r="N1283" t="s">
        <v>1083</v>
      </c>
      <c r="O1283" t="s">
        <v>4490</v>
      </c>
      <c r="P1283" t="s">
        <v>1404</v>
      </c>
      <c r="Q1283" t="s">
        <v>148</v>
      </c>
      <c r="R1283" t="s">
        <v>8659</v>
      </c>
      <c r="S1283" t="s">
        <v>149</v>
      </c>
      <c r="T1283" t="b">
        <v>0</v>
      </c>
      <c r="U1283" t="b">
        <v>0</v>
      </c>
      <c r="V1283">
        <v>2</v>
      </c>
      <c r="W1283">
        <v>60</v>
      </c>
      <c r="X1283">
        <v>8</v>
      </c>
      <c r="AB1283">
        <v>3</v>
      </c>
      <c r="AC1283">
        <v>1</v>
      </c>
      <c r="AD1283">
        <v>1</v>
      </c>
      <c r="AE1283" t="s">
        <v>618</v>
      </c>
      <c r="AG1283" t="s">
        <v>2598</v>
      </c>
      <c r="AH1283" t="s">
        <v>4491</v>
      </c>
    </row>
    <row r="1284" spans="1:34" x14ac:dyDescent="0.25">
      <c r="A1284">
        <v>5</v>
      </c>
      <c r="B1284" t="s">
        <v>636</v>
      </c>
      <c r="C1284" t="s">
        <v>639</v>
      </c>
      <c r="D1284" t="s">
        <v>637</v>
      </c>
      <c r="E1284" t="s">
        <v>638</v>
      </c>
      <c r="F1284" t="s">
        <v>641</v>
      </c>
      <c r="G1284" t="s">
        <v>11042</v>
      </c>
      <c r="H1284" t="s">
        <v>1080</v>
      </c>
      <c r="I1284" t="s">
        <v>1081</v>
      </c>
      <c r="J1284">
        <v>2</v>
      </c>
      <c r="L1284" t="s">
        <v>1031</v>
      </c>
      <c r="M1284" t="s">
        <v>1082</v>
      </c>
      <c r="N1284" t="s">
        <v>1083</v>
      </c>
      <c r="O1284" t="s">
        <v>4492</v>
      </c>
      <c r="P1284" t="s">
        <v>1404</v>
      </c>
      <c r="Q1284" t="s">
        <v>148</v>
      </c>
      <c r="R1284" t="s">
        <v>8659</v>
      </c>
      <c r="S1284" t="s">
        <v>149</v>
      </c>
      <c r="T1284" t="b">
        <v>0</v>
      </c>
      <c r="U1284" t="b">
        <v>0</v>
      </c>
      <c r="V1284">
        <v>3</v>
      </c>
      <c r="W1284">
        <v>60</v>
      </c>
      <c r="X1284">
        <v>8</v>
      </c>
      <c r="AB1284">
        <v>3</v>
      </c>
      <c r="AC1284">
        <v>1</v>
      </c>
      <c r="AD1284">
        <v>1</v>
      </c>
      <c r="AE1284" t="s">
        <v>610</v>
      </c>
      <c r="AG1284" t="s">
        <v>4493</v>
      </c>
      <c r="AH1284" t="s">
        <v>4494</v>
      </c>
    </row>
    <row r="1285" spans="1:34" x14ac:dyDescent="0.25">
      <c r="A1285">
        <v>5</v>
      </c>
      <c r="B1285" t="s">
        <v>636</v>
      </c>
      <c r="C1285" t="s">
        <v>639</v>
      </c>
      <c r="D1285" t="s">
        <v>637</v>
      </c>
      <c r="E1285" t="s">
        <v>638</v>
      </c>
      <c r="F1285" t="s">
        <v>641</v>
      </c>
      <c r="G1285" t="s">
        <v>11042</v>
      </c>
      <c r="H1285" t="s">
        <v>1080</v>
      </c>
      <c r="I1285" t="s">
        <v>1081</v>
      </c>
      <c r="J1285">
        <v>2</v>
      </c>
      <c r="L1285" t="s">
        <v>1031</v>
      </c>
      <c r="M1285" t="s">
        <v>1082</v>
      </c>
      <c r="N1285" t="s">
        <v>1083</v>
      </c>
      <c r="O1285" t="s">
        <v>4495</v>
      </c>
      <c r="P1285" t="s">
        <v>1404</v>
      </c>
      <c r="Q1285" t="s">
        <v>148</v>
      </c>
      <c r="R1285" t="s">
        <v>8659</v>
      </c>
      <c r="S1285" t="s">
        <v>149</v>
      </c>
      <c r="T1285" t="b">
        <v>0</v>
      </c>
      <c r="U1285" t="b">
        <v>0</v>
      </c>
      <c r="V1285">
        <v>4</v>
      </c>
      <c r="W1285">
        <v>60</v>
      </c>
      <c r="X1285">
        <v>5.5</v>
      </c>
      <c r="AB1285">
        <v>3</v>
      </c>
      <c r="AC1285">
        <v>1</v>
      </c>
      <c r="AD1285">
        <v>1</v>
      </c>
      <c r="AE1285" t="s">
        <v>610</v>
      </c>
      <c r="AG1285" t="s">
        <v>4493</v>
      </c>
      <c r="AH1285" t="s">
        <v>4496</v>
      </c>
    </row>
    <row r="1286" spans="1:34" x14ac:dyDescent="0.25">
      <c r="A1286">
        <v>5</v>
      </c>
      <c r="B1286" t="s">
        <v>636</v>
      </c>
      <c r="C1286" t="s">
        <v>639</v>
      </c>
      <c r="D1286" t="s">
        <v>637</v>
      </c>
      <c r="E1286" t="s">
        <v>638</v>
      </c>
      <c r="F1286" t="s">
        <v>641</v>
      </c>
      <c r="G1286" t="s">
        <v>11042</v>
      </c>
      <c r="H1286" t="s">
        <v>1080</v>
      </c>
      <c r="I1286" t="s">
        <v>1081</v>
      </c>
      <c r="J1286">
        <v>2</v>
      </c>
      <c r="L1286" t="s">
        <v>1031</v>
      </c>
      <c r="M1286" t="s">
        <v>1082</v>
      </c>
      <c r="N1286" t="s">
        <v>1083</v>
      </c>
      <c r="O1286" t="s">
        <v>4497</v>
      </c>
      <c r="P1286" t="s">
        <v>2295</v>
      </c>
      <c r="Q1286" t="s">
        <v>148</v>
      </c>
      <c r="R1286" t="s">
        <v>8659</v>
      </c>
      <c r="S1286" t="s">
        <v>8645</v>
      </c>
      <c r="T1286" t="b">
        <v>0</v>
      </c>
      <c r="U1286" t="b">
        <v>0</v>
      </c>
      <c r="V1286">
        <v>1</v>
      </c>
      <c r="W1286">
        <v>60</v>
      </c>
      <c r="X1286">
        <v>10</v>
      </c>
      <c r="AB1286">
        <v>2</v>
      </c>
      <c r="AC1286">
        <v>1</v>
      </c>
      <c r="AD1286">
        <v>2</v>
      </c>
      <c r="AE1286" t="s">
        <v>618</v>
      </c>
      <c r="AG1286" t="s">
        <v>4498</v>
      </c>
      <c r="AH1286" t="s">
        <v>4499</v>
      </c>
    </row>
    <row r="1287" spans="1:34" x14ac:dyDescent="0.25">
      <c r="A1287">
        <v>5</v>
      </c>
      <c r="B1287" t="s">
        <v>636</v>
      </c>
      <c r="C1287" t="s">
        <v>639</v>
      </c>
      <c r="D1287" t="s">
        <v>637</v>
      </c>
      <c r="E1287" t="s">
        <v>638</v>
      </c>
      <c r="F1287" t="s">
        <v>641</v>
      </c>
      <c r="G1287" t="s">
        <v>11042</v>
      </c>
      <c r="H1287" t="s">
        <v>1080</v>
      </c>
      <c r="I1287" t="s">
        <v>1081</v>
      </c>
      <c r="J1287">
        <v>2</v>
      </c>
      <c r="L1287" t="s">
        <v>1031</v>
      </c>
      <c r="M1287" t="s">
        <v>1082</v>
      </c>
      <c r="N1287" t="s">
        <v>1083</v>
      </c>
      <c r="O1287" t="s">
        <v>4500</v>
      </c>
      <c r="P1287" t="s">
        <v>2295</v>
      </c>
      <c r="Q1287" t="s">
        <v>148</v>
      </c>
      <c r="R1287" t="s">
        <v>8659</v>
      </c>
      <c r="S1287" t="s">
        <v>8645</v>
      </c>
      <c r="T1287" t="b">
        <v>0</v>
      </c>
      <c r="U1287" t="b">
        <v>0</v>
      </c>
      <c r="V1287">
        <v>2</v>
      </c>
      <c r="W1287">
        <v>60</v>
      </c>
      <c r="X1287">
        <v>10</v>
      </c>
      <c r="AB1287">
        <v>2</v>
      </c>
      <c r="AC1287">
        <v>1</v>
      </c>
      <c r="AD1287">
        <v>2</v>
      </c>
      <c r="AE1287" t="s">
        <v>618</v>
      </c>
      <c r="AG1287" t="s">
        <v>4498</v>
      </c>
      <c r="AH1287" t="s">
        <v>4501</v>
      </c>
    </row>
    <row r="1288" spans="1:34" x14ac:dyDescent="0.25">
      <c r="A1288">
        <v>5</v>
      </c>
      <c r="B1288" t="s">
        <v>636</v>
      </c>
      <c r="C1288" t="s">
        <v>639</v>
      </c>
      <c r="D1288" t="s">
        <v>637</v>
      </c>
      <c r="E1288" t="s">
        <v>638</v>
      </c>
      <c r="F1288" t="s">
        <v>641</v>
      </c>
      <c r="G1288" t="s">
        <v>11042</v>
      </c>
      <c r="H1288" t="s">
        <v>1080</v>
      </c>
      <c r="I1288" t="s">
        <v>1081</v>
      </c>
      <c r="J1288">
        <v>2</v>
      </c>
      <c r="L1288" t="s">
        <v>1031</v>
      </c>
      <c r="M1288" t="s">
        <v>1082</v>
      </c>
      <c r="N1288" t="s">
        <v>1083</v>
      </c>
      <c r="O1288" t="s">
        <v>4502</v>
      </c>
      <c r="P1288" t="s">
        <v>2295</v>
      </c>
      <c r="Q1288" t="s">
        <v>148</v>
      </c>
      <c r="R1288" t="s">
        <v>8659</v>
      </c>
      <c r="S1288" t="s">
        <v>8645</v>
      </c>
      <c r="T1288" t="b">
        <v>0</v>
      </c>
      <c r="U1288" t="b">
        <v>0</v>
      </c>
      <c r="V1288">
        <v>3</v>
      </c>
      <c r="W1288">
        <v>70</v>
      </c>
      <c r="X1288">
        <v>10</v>
      </c>
      <c r="AB1288">
        <v>2</v>
      </c>
      <c r="AC1288">
        <v>1</v>
      </c>
      <c r="AD1288">
        <v>2</v>
      </c>
      <c r="AE1288" t="s">
        <v>618</v>
      </c>
      <c r="AG1288" t="s">
        <v>4503</v>
      </c>
      <c r="AH1288" t="s">
        <v>4504</v>
      </c>
    </row>
    <row r="1289" spans="1:34" x14ac:dyDescent="0.25">
      <c r="A1289">
        <v>5</v>
      </c>
      <c r="B1289" t="s">
        <v>636</v>
      </c>
      <c r="C1289" t="s">
        <v>639</v>
      </c>
      <c r="D1289" t="s">
        <v>637</v>
      </c>
      <c r="E1289" t="s">
        <v>638</v>
      </c>
      <c r="F1289" t="s">
        <v>641</v>
      </c>
      <c r="G1289" t="s">
        <v>11042</v>
      </c>
      <c r="H1289" t="s">
        <v>1080</v>
      </c>
      <c r="I1289" t="s">
        <v>1081</v>
      </c>
      <c r="J1289">
        <v>2</v>
      </c>
      <c r="L1289" t="s">
        <v>1031</v>
      </c>
      <c r="M1289" t="s">
        <v>1082</v>
      </c>
      <c r="N1289" t="s">
        <v>1083</v>
      </c>
      <c r="O1289" t="s">
        <v>4505</v>
      </c>
      <c r="P1289" t="s">
        <v>192</v>
      </c>
      <c r="Q1289" t="s">
        <v>148</v>
      </c>
      <c r="R1289" t="s">
        <v>8659</v>
      </c>
      <c r="S1289" t="s">
        <v>149</v>
      </c>
      <c r="T1289" t="b">
        <v>1</v>
      </c>
      <c r="U1289" t="b">
        <v>0</v>
      </c>
      <c r="V1289">
        <v>1</v>
      </c>
      <c r="W1289">
        <v>40</v>
      </c>
      <c r="X1289">
        <v>8</v>
      </c>
      <c r="AB1289">
        <v>3</v>
      </c>
      <c r="AC1289">
        <v>1</v>
      </c>
      <c r="AD1289">
        <v>2</v>
      </c>
      <c r="AE1289" t="s">
        <v>618</v>
      </c>
      <c r="AG1289" t="s">
        <v>4506</v>
      </c>
      <c r="AH1289" t="s">
        <v>4507</v>
      </c>
    </row>
    <row r="1290" spans="1:34" x14ac:dyDescent="0.25">
      <c r="A1290">
        <v>5</v>
      </c>
      <c r="B1290" t="s">
        <v>636</v>
      </c>
      <c r="C1290" t="s">
        <v>639</v>
      </c>
      <c r="D1290" t="s">
        <v>637</v>
      </c>
      <c r="E1290" t="s">
        <v>638</v>
      </c>
      <c r="F1290" t="s">
        <v>641</v>
      </c>
      <c r="G1290" t="s">
        <v>11042</v>
      </c>
      <c r="H1290" t="s">
        <v>1080</v>
      </c>
      <c r="I1290" t="s">
        <v>1081</v>
      </c>
      <c r="J1290">
        <v>2</v>
      </c>
      <c r="L1290" t="s">
        <v>1031</v>
      </c>
      <c r="M1290" t="s">
        <v>1082</v>
      </c>
      <c r="N1290" t="s">
        <v>1083</v>
      </c>
      <c r="O1290" t="s">
        <v>4508</v>
      </c>
      <c r="P1290" t="s">
        <v>192</v>
      </c>
      <c r="Q1290" t="s">
        <v>148</v>
      </c>
      <c r="R1290" t="s">
        <v>8659</v>
      </c>
      <c r="S1290" t="s">
        <v>149</v>
      </c>
      <c r="T1290" t="b">
        <v>1</v>
      </c>
      <c r="U1290" t="b">
        <v>0</v>
      </c>
      <c r="V1290">
        <v>2</v>
      </c>
      <c r="W1290">
        <v>40</v>
      </c>
      <c r="X1290">
        <v>8</v>
      </c>
      <c r="AB1290">
        <v>3</v>
      </c>
      <c r="AC1290">
        <v>1</v>
      </c>
      <c r="AD1290">
        <v>2</v>
      </c>
      <c r="AE1290" t="s">
        <v>618</v>
      </c>
      <c r="AG1290" t="s">
        <v>4509</v>
      </c>
      <c r="AH1290" t="s">
        <v>4510</v>
      </c>
    </row>
    <row r="1291" spans="1:34" x14ac:dyDescent="0.25">
      <c r="A1291">
        <v>5</v>
      </c>
      <c r="B1291" t="s">
        <v>636</v>
      </c>
      <c r="C1291" t="s">
        <v>639</v>
      </c>
      <c r="D1291" t="s">
        <v>637</v>
      </c>
      <c r="E1291" t="s">
        <v>638</v>
      </c>
      <c r="F1291" t="s">
        <v>641</v>
      </c>
      <c r="G1291" t="s">
        <v>11042</v>
      </c>
      <c r="H1291" t="s">
        <v>1080</v>
      </c>
      <c r="I1291" t="s">
        <v>1081</v>
      </c>
      <c r="J1291">
        <v>2</v>
      </c>
      <c r="L1291" t="s">
        <v>1031</v>
      </c>
      <c r="M1291" t="s">
        <v>1082</v>
      </c>
      <c r="N1291" t="s">
        <v>1083</v>
      </c>
      <c r="O1291" t="s">
        <v>4511</v>
      </c>
      <c r="P1291" t="s">
        <v>192</v>
      </c>
      <c r="Q1291" t="s">
        <v>148</v>
      </c>
      <c r="R1291" t="s">
        <v>8659</v>
      </c>
      <c r="S1291" t="s">
        <v>149</v>
      </c>
      <c r="T1291" t="b">
        <v>1</v>
      </c>
      <c r="U1291" t="b">
        <v>0</v>
      </c>
      <c r="V1291">
        <v>3</v>
      </c>
      <c r="W1291">
        <v>40</v>
      </c>
      <c r="X1291">
        <v>8</v>
      </c>
      <c r="AB1291">
        <v>3</v>
      </c>
      <c r="AC1291">
        <v>1</v>
      </c>
      <c r="AD1291">
        <v>2</v>
      </c>
      <c r="AE1291" t="s">
        <v>618</v>
      </c>
      <c r="AG1291" t="s">
        <v>4509</v>
      </c>
      <c r="AH1291" t="s">
        <v>4512</v>
      </c>
    </row>
    <row r="1292" spans="1:34" x14ac:dyDescent="0.25">
      <c r="A1292">
        <v>5</v>
      </c>
      <c r="B1292" t="s">
        <v>636</v>
      </c>
      <c r="C1292" t="s">
        <v>639</v>
      </c>
      <c r="D1292" t="s">
        <v>637</v>
      </c>
      <c r="E1292" t="s">
        <v>638</v>
      </c>
      <c r="F1292" t="s">
        <v>641</v>
      </c>
      <c r="G1292" t="s">
        <v>11042</v>
      </c>
      <c r="H1292" t="s">
        <v>1080</v>
      </c>
      <c r="I1292" t="s">
        <v>1081</v>
      </c>
      <c r="J1292">
        <v>2</v>
      </c>
      <c r="L1292" t="s">
        <v>1031</v>
      </c>
      <c r="M1292" t="s">
        <v>1082</v>
      </c>
      <c r="N1292" t="s">
        <v>1083</v>
      </c>
      <c r="O1292" t="s">
        <v>4513</v>
      </c>
      <c r="P1292" t="s">
        <v>214</v>
      </c>
      <c r="Q1292" t="s">
        <v>8650</v>
      </c>
      <c r="R1292" t="s">
        <v>8637</v>
      </c>
      <c r="S1292" t="s">
        <v>8643</v>
      </c>
      <c r="T1292" t="b">
        <v>0</v>
      </c>
      <c r="U1292" t="b">
        <v>0</v>
      </c>
      <c r="V1292">
        <v>1</v>
      </c>
      <c r="W1292">
        <v>50</v>
      </c>
      <c r="X1292">
        <v>10</v>
      </c>
      <c r="AB1292">
        <v>2</v>
      </c>
      <c r="AC1292">
        <v>1</v>
      </c>
      <c r="AD1292">
        <v>2</v>
      </c>
      <c r="AE1292" t="s">
        <v>3856</v>
      </c>
      <c r="AG1292" t="s">
        <v>3882</v>
      </c>
      <c r="AH1292" t="s">
        <v>4514</v>
      </c>
    </row>
    <row r="1293" spans="1:34" x14ac:dyDescent="0.25">
      <c r="A1293">
        <v>5</v>
      </c>
      <c r="B1293" t="s">
        <v>636</v>
      </c>
      <c r="C1293" t="s">
        <v>639</v>
      </c>
      <c r="D1293" t="s">
        <v>637</v>
      </c>
      <c r="E1293" t="s">
        <v>638</v>
      </c>
      <c r="F1293" t="s">
        <v>641</v>
      </c>
      <c r="G1293" t="s">
        <v>11042</v>
      </c>
      <c r="H1293" t="s">
        <v>1080</v>
      </c>
      <c r="I1293" t="s">
        <v>1081</v>
      </c>
      <c r="J1293">
        <v>2</v>
      </c>
      <c r="L1293" t="s">
        <v>1031</v>
      </c>
      <c r="M1293" t="s">
        <v>1082</v>
      </c>
      <c r="N1293" t="s">
        <v>1083</v>
      </c>
      <c r="O1293" t="s">
        <v>4515</v>
      </c>
      <c r="P1293" t="s">
        <v>214</v>
      </c>
      <c r="Q1293" t="s">
        <v>8650</v>
      </c>
      <c r="R1293" t="s">
        <v>8637</v>
      </c>
      <c r="S1293" t="s">
        <v>8643</v>
      </c>
      <c r="T1293" t="b">
        <v>0</v>
      </c>
      <c r="U1293" t="b">
        <v>0</v>
      </c>
      <c r="V1293">
        <v>2</v>
      </c>
      <c r="W1293">
        <v>50</v>
      </c>
      <c r="X1293">
        <v>9</v>
      </c>
      <c r="AB1293">
        <v>2</v>
      </c>
      <c r="AC1293">
        <v>1</v>
      </c>
      <c r="AD1293">
        <v>2</v>
      </c>
      <c r="AE1293" t="s">
        <v>3856</v>
      </c>
      <c r="AG1293" t="s">
        <v>3882</v>
      </c>
      <c r="AH1293" t="s">
        <v>4516</v>
      </c>
    </row>
    <row r="1294" spans="1:34" x14ac:dyDescent="0.25">
      <c r="A1294">
        <v>5</v>
      </c>
      <c r="B1294" t="s">
        <v>636</v>
      </c>
      <c r="C1294" t="s">
        <v>639</v>
      </c>
      <c r="D1294" t="s">
        <v>637</v>
      </c>
      <c r="E1294" t="s">
        <v>638</v>
      </c>
      <c r="F1294" t="s">
        <v>641</v>
      </c>
      <c r="G1294" t="s">
        <v>11042</v>
      </c>
      <c r="H1294" t="s">
        <v>1080</v>
      </c>
      <c r="I1294" t="s">
        <v>1081</v>
      </c>
      <c r="J1294">
        <v>2</v>
      </c>
      <c r="L1294" t="s">
        <v>1031</v>
      </c>
      <c r="M1294" t="s">
        <v>1082</v>
      </c>
      <c r="N1294" t="s">
        <v>1083</v>
      </c>
      <c r="O1294" t="s">
        <v>4517</v>
      </c>
      <c r="P1294" t="s">
        <v>214</v>
      </c>
      <c r="Q1294" t="s">
        <v>8650</v>
      </c>
      <c r="R1294" t="s">
        <v>8637</v>
      </c>
      <c r="S1294" t="s">
        <v>8643</v>
      </c>
      <c r="T1294" t="b">
        <v>0</v>
      </c>
      <c r="U1294" t="b">
        <v>0</v>
      </c>
      <c r="V1294">
        <v>3</v>
      </c>
      <c r="W1294">
        <v>50</v>
      </c>
      <c r="X1294">
        <v>7</v>
      </c>
      <c r="AB1294">
        <v>2</v>
      </c>
      <c r="AC1294">
        <v>1</v>
      </c>
      <c r="AD1294">
        <v>2</v>
      </c>
      <c r="AE1294" t="s">
        <v>3930</v>
      </c>
      <c r="AG1294" t="s">
        <v>4518</v>
      </c>
      <c r="AH1294" t="s">
        <v>4519</v>
      </c>
    </row>
    <row r="1295" spans="1:34" x14ac:dyDescent="0.25">
      <c r="A1295">
        <v>5</v>
      </c>
      <c r="B1295" t="s">
        <v>636</v>
      </c>
      <c r="C1295" t="s">
        <v>639</v>
      </c>
      <c r="D1295" t="s">
        <v>637</v>
      </c>
      <c r="E1295" t="s">
        <v>638</v>
      </c>
      <c r="F1295" t="s">
        <v>641</v>
      </c>
      <c r="G1295" t="s">
        <v>11042</v>
      </c>
      <c r="H1295" t="s">
        <v>1080</v>
      </c>
      <c r="I1295" t="s">
        <v>1081</v>
      </c>
      <c r="J1295">
        <v>2</v>
      </c>
      <c r="L1295" t="s">
        <v>1031</v>
      </c>
      <c r="M1295" t="s">
        <v>1082</v>
      </c>
      <c r="N1295" t="s">
        <v>1083</v>
      </c>
      <c r="O1295" t="s">
        <v>4520</v>
      </c>
      <c r="P1295" t="s">
        <v>214</v>
      </c>
      <c r="Q1295" t="s">
        <v>8650</v>
      </c>
      <c r="R1295" t="s">
        <v>8637</v>
      </c>
      <c r="S1295" t="s">
        <v>8643</v>
      </c>
      <c r="T1295" t="b">
        <v>0</v>
      </c>
      <c r="U1295" t="b">
        <v>0</v>
      </c>
      <c r="V1295">
        <v>4</v>
      </c>
      <c r="W1295">
        <v>50</v>
      </c>
      <c r="X1295">
        <v>7</v>
      </c>
      <c r="AB1295">
        <v>2</v>
      </c>
      <c r="AC1295">
        <v>1</v>
      </c>
      <c r="AD1295">
        <v>2</v>
      </c>
      <c r="AE1295" t="s">
        <v>3930</v>
      </c>
      <c r="AG1295" t="s">
        <v>4521</v>
      </c>
      <c r="AH1295" t="s">
        <v>4522</v>
      </c>
    </row>
    <row r="1296" spans="1:34" x14ac:dyDescent="0.25">
      <c r="A1296">
        <v>5</v>
      </c>
      <c r="B1296" t="s">
        <v>636</v>
      </c>
      <c r="C1296" t="s">
        <v>639</v>
      </c>
      <c r="D1296" t="s">
        <v>637</v>
      </c>
      <c r="E1296" t="s">
        <v>638</v>
      </c>
      <c r="F1296" t="s">
        <v>641</v>
      </c>
      <c r="G1296" t="s">
        <v>11042</v>
      </c>
      <c r="H1296" t="s">
        <v>1080</v>
      </c>
      <c r="I1296" t="s">
        <v>1081</v>
      </c>
      <c r="J1296">
        <v>2</v>
      </c>
      <c r="L1296" t="s">
        <v>1031</v>
      </c>
      <c r="M1296" t="s">
        <v>1082</v>
      </c>
      <c r="N1296" t="s">
        <v>1083</v>
      </c>
      <c r="O1296" t="s">
        <v>4523</v>
      </c>
      <c r="P1296" t="s">
        <v>217</v>
      </c>
      <c r="Q1296" t="s">
        <v>8650</v>
      </c>
      <c r="R1296" t="s">
        <v>8637</v>
      </c>
      <c r="S1296" t="s">
        <v>8645</v>
      </c>
      <c r="T1296" t="b">
        <v>1</v>
      </c>
      <c r="U1296" t="b">
        <v>0</v>
      </c>
      <c r="V1296">
        <v>1</v>
      </c>
      <c r="W1296">
        <v>12.5</v>
      </c>
      <c r="X1296">
        <v>10</v>
      </c>
      <c r="AB1296">
        <v>3</v>
      </c>
      <c r="AC1296">
        <v>1</v>
      </c>
      <c r="AD1296">
        <v>3</v>
      </c>
      <c r="AG1296" t="s">
        <v>4524</v>
      </c>
      <c r="AH1296" t="s">
        <v>4525</v>
      </c>
    </row>
    <row r="1297" spans="1:34" x14ac:dyDescent="0.25">
      <c r="A1297">
        <v>5</v>
      </c>
      <c r="B1297" t="s">
        <v>636</v>
      </c>
      <c r="C1297" t="s">
        <v>639</v>
      </c>
      <c r="D1297" t="s">
        <v>637</v>
      </c>
      <c r="E1297" t="s">
        <v>638</v>
      </c>
      <c r="F1297" t="s">
        <v>641</v>
      </c>
      <c r="G1297" t="s">
        <v>11042</v>
      </c>
      <c r="H1297" t="s">
        <v>1080</v>
      </c>
      <c r="I1297" t="s">
        <v>1081</v>
      </c>
      <c r="J1297">
        <v>2</v>
      </c>
      <c r="L1297" t="s">
        <v>1031</v>
      </c>
      <c r="M1297" t="s">
        <v>1082</v>
      </c>
      <c r="N1297" t="s">
        <v>1083</v>
      </c>
      <c r="O1297" t="s">
        <v>4526</v>
      </c>
      <c r="P1297" t="s">
        <v>217</v>
      </c>
      <c r="Q1297" t="s">
        <v>8650</v>
      </c>
      <c r="R1297" t="s">
        <v>8637</v>
      </c>
      <c r="S1297" t="s">
        <v>8645</v>
      </c>
      <c r="T1297" t="b">
        <v>1</v>
      </c>
      <c r="U1297" t="b">
        <v>0</v>
      </c>
      <c r="V1297">
        <v>2</v>
      </c>
      <c r="W1297">
        <v>12.5</v>
      </c>
      <c r="X1297">
        <v>9</v>
      </c>
      <c r="AB1297">
        <v>3</v>
      </c>
      <c r="AC1297">
        <v>1</v>
      </c>
      <c r="AD1297">
        <v>3</v>
      </c>
      <c r="AG1297" t="s">
        <v>4524</v>
      </c>
      <c r="AH1297" t="s">
        <v>4527</v>
      </c>
    </row>
    <row r="1298" spans="1:34" x14ac:dyDescent="0.25">
      <c r="A1298">
        <v>5</v>
      </c>
      <c r="B1298" t="s">
        <v>636</v>
      </c>
      <c r="C1298" t="s">
        <v>639</v>
      </c>
      <c r="D1298" t="s">
        <v>637</v>
      </c>
      <c r="E1298" t="s">
        <v>638</v>
      </c>
      <c r="F1298" t="s">
        <v>641</v>
      </c>
      <c r="G1298" t="s">
        <v>11042</v>
      </c>
      <c r="H1298" t="s">
        <v>1080</v>
      </c>
      <c r="I1298" t="s">
        <v>1081</v>
      </c>
      <c r="J1298">
        <v>2</v>
      </c>
      <c r="L1298" t="s">
        <v>1031</v>
      </c>
      <c r="M1298" t="s">
        <v>1082</v>
      </c>
      <c r="N1298" t="s">
        <v>1083</v>
      </c>
      <c r="O1298" t="s">
        <v>4528</v>
      </c>
      <c r="P1298" t="s">
        <v>217</v>
      </c>
      <c r="Q1298" t="s">
        <v>8650</v>
      </c>
      <c r="R1298" t="s">
        <v>8637</v>
      </c>
      <c r="S1298" t="s">
        <v>8645</v>
      </c>
      <c r="T1298" t="b">
        <v>1</v>
      </c>
      <c r="U1298" t="b">
        <v>0</v>
      </c>
      <c r="V1298">
        <v>3</v>
      </c>
      <c r="W1298">
        <v>12.5</v>
      </c>
      <c r="X1298">
        <v>8</v>
      </c>
      <c r="AB1298">
        <v>3</v>
      </c>
      <c r="AC1298">
        <v>1</v>
      </c>
      <c r="AD1298">
        <v>3</v>
      </c>
      <c r="AG1298" t="s">
        <v>4529</v>
      </c>
      <c r="AH1298" t="s">
        <v>4530</v>
      </c>
    </row>
    <row r="1299" spans="1:34" x14ac:dyDescent="0.25">
      <c r="A1299">
        <v>5</v>
      </c>
      <c r="B1299" t="s">
        <v>636</v>
      </c>
      <c r="C1299" t="s">
        <v>639</v>
      </c>
      <c r="D1299" t="s">
        <v>637</v>
      </c>
      <c r="E1299" t="s">
        <v>638</v>
      </c>
      <c r="F1299" t="s">
        <v>641</v>
      </c>
      <c r="G1299" t="s">
        <v>11042</v>
      </c>
      <c r="H1299" t="s">
        <v>1080</v>
      </c>
      <c r="I1299" t="s">
        <v>1081</v>
      </c>
      <c r="J1299">
        <v>2</v>
      </c>
      <c r="L1299" t="s">
        <v>1031</v>
      </c>
      <c r="M1299" t="s">
        <v>1082</v>
      </c>
      <c r="N1299" t="s">
        <v>1083</v>
      </c>
      <c r="O1299" t="s">
        <v>4531</v>
      </c>
      <c r="P1299" t="s">
        <v>303</v>
      </c>
      <c r="Q1299" t="s">
        <v>148</v>
      </c>
      <c r="R1299" t="s">
        <v>8661</v>
      </c>
      <c r="S1299" t="s">
        <v>8645</v>
      </c>
      <c r="T1299" t="b">
        <v>0</v>
      </c>
      <c r="U1299" t="b">
        <v>0</v>
      </c>
      <c r="V1299">
        <v>1</v>
      </c>
      <c r="W1299">
        <v>10</v>
      </c>
      <c r="X1299">
        <v>15</v>
      </c>
      <c r="AE1299" t="s">
        <v>618</v>
      </c>
      <c r="AG1299" t="s">
        <v>4532</v>
      </c>
      <c r="AH1299" t="s">
        <v>4533</v>
      </c>
    </row>
    <row r="1300" spans="1:34" x14ac:dyDescent="0.25">
      <c r="A1300">
        <v>5</v>
      </c>
      <c r="B1300" t="s">
        <v>636</v>
      </c>
      <c r="C1300" t="s">
        <v>639</v>
      </c>
      <c r="D1300" t="s">
        <v>637</v>
      </c>
      <c r="E1300" t="s">
        <v>638</v>
      </c>
      <c r="F1300" t="s">
        <v>641</v>
      </c>
      <c r="G1300" t="s">
        <v>11042</v>
      </c>
      <c r="H1300" t="s">
        <v>1080</v>
      </c>
      <c r="I1300" t="s">
        <v>1081</v>
      </c>
      <c r="J1300">
        <v>2</v>
      </c>
      <c r="L1300" t="s">
        <v>1031</v>
      </c>
      <c r="M1300" t="s">
        <v>1082</v>
      </c>
      <c r="N1300" t="s">
        <v>1083</v>
      </c>
      <c r="O1300" t="s">
        <v>4534</v>
      </c>
      <c r="P1300" t="s">
        <v>303</v>
      </c>
      <c r="Q1300" t="s">
        <v>148</v>
      </c>
      <c r="R1300" t="s">
        <v>8661</v>
      </c>
      <c r="S1300" t="s">
        <v>8645</v>
      </c>
      <c r="T1300" t="b">
        <v>0</v>
      </c>
      <c r="U1300" t="b">
        <v>0</v>
      </c>
      <c r="V1300">
        <v>2</v>
      </c>
      <c r="W1300">
        <v>10</v>
      </c>
      <c r="X1300">
        <v>15</v>
      </c>
      <c r="AE1300" t="s">
        <v>618</v>
      </c>
      <c r="AG1300" t="s">
        <v>4532</v>
      </c>
      <c r="AH1300" t="s">
        <v>4535</v>
      </c>
    </row>
    <row r="1301" spans="1:34" x14ac:dyDescent="0.25">
      <c r="A1301">
        <v>5</v>
      </c>
      <c r="B1301" t="s">
        <v>636</v>
      </c>
      <c r="C1301" t="s">
        <v>639</v>
      </c>
      <c r="D1301" t="s">
        <v>637</v>
      </c>
      <c r="E1301" t="s">
        <v>638</v>
      </c>
      <c r="F1301" t="s">
        <v>641</v>
      </c>
      <c r="G1301" t="s">
        <v>11042</v>
      </c>
      <c r="H1301" t="s">
        <v>1080</v>
      </c>
      <c r="I1301" t="s">
        <v>1081</v>
      </c>
      <c r="J1301">
        <v>2</v>
      </c>
      <c r="L1301" t="s">
        <v>1031</v>
      </c>
      <c r="M1301" t="s">
        <v>1082</v>
      </c>
      <c r="N1301" t="s">
        <v>1083</v>
      </c>
      <c r="O1301" t="s">
        <v>4536</v>
      </c>
      <c r="P1301" t="s">
        <v>303</v>
      </c>
      <c r="Q1301" t="s">
        <v>148</v>
      </c>
      <c r="R1301" t="s">
        <v>8661</v>
      </c>
      <c r="S1301" t="s">
        <v>8645</v>
      </c>
      <c r="T1301" t="b">
        <v>0</v>
      </c>
      <c r="U1301" t="b">
        <v>0</v>
      </c>
      <c r="V1301">
        <v>3</v>
      </c>
      <c r="W1301">
        <v>10</v>
      </c>
      <c r="X1301">
        <v>15</v>
      </c>
      <c r="AE1301" t="s">
        <v>618</v>
      </c>
      <c r="AG1301" t="s">
        <v>4537</v>
      </c>
      <c r="AH1301" t="s">
        <v>4538</v>
      </c>
    </row>
    <row r="1302" spans="1:34" x14ac:dyDescent="0.25">
      <c r="A1302">
        <v>5</v>
      </c>
      <c r="B1302" t="s">
        <v>636</v>
      </c>
      <c r="C1302" t="s">
        <v>639</v>
      </c>
      <c r="D1302" t="s">
        <v>637</v>
      </c>
      <c r="E1302" t="s">
        <v>638</v>
      </c>
      <c r="F1302" t="s">
        <v>641</v>
      </c>
      <c r="G1302" t="s">
        <v>11042</v>
      </c>
      <c r="H1302" t="s">
        <v>1080</v>
      </c>
      <c r="I1302" t="s">
        <v>1081</v>
      </c>
      <c r="J1302">
        <v>2</v>
      </c>
      <c r="L1302" t="s">
        <v>1031</v>
      </c>
      <c r="M1302" t="s">
        <v>1082</v>
      </c>
      <c r="N1302" t="s">
        <v>1083</v>
      </c>
      <c r="O1302" t="s">
        <v>4539</v>
      </c>
      <c r="P1302" t="s">
        <v>379</v>
      </c>
      <c r="Q1302" t="s">
        <v>148</v>
      </c>
      <c r="R1302" t="s">
        <v>8659</v>
      </c>
      <c r="S1302" t="s">
        <v>149</v>
      </c>
      <c r="T1302" t="b">
        <v>0</v>
      </c>
      <c r="U1302" t="b">
        <v>0</v>
      </c>
      <c r="V1302">
        <v>1</v>
      </c>
      <c r="W1302">
        <v>0</v>
      </c>
      <c r="X1302">
        <v>8</v>
      </c>
      <c r="AF1302" t="s">
        <v>4540</v>
      </c>
      <c r="AH1302" t="s">
        <v>4541</v>
      </c>
    </row>
    <row r="1303" spans="1:34" x14ac:dyDescent="0.25">
      <c r="A1303">
        <v>5</v>
      </c>
      <c r="B1303" t="s">
        <v>636</v>
      </c>
      <c r="C1303" t="s">
        <v>639</v>
      </c>
      <c r="D1303" t="s">
        <v>637</v>
      </c>
      <c r="E1303" t="s">
        <v>638</v>
      </c>
      <c r="F1303" t="s">
        <v>641</v>
      </c>
      <c r="G1303" t="s">
        <v>11042</v>
      </c>
      <c r="H1303" t="s">
        <v>1080</v>
      </c>
      <c r="I1303" t="s">
        <v>1081</v>
      </c>
      <c r="J1303">
        <v>2</v>
      </c>
      <c r="L1303" t="s">
        <v>1031</v>
      </c>
      <c r="M1303" t="s">
        <v>1082</v>
      </c>
      <c r="N1303" t="s">
        <v>1083</v>
      </c>
      <c r="O1303" t="s">
        <v>4542</v>
      </c>
      <c r="P1303" t="s">
        <v>383</v>
      </c>
      <c r="Q1303" t="s">
        <v>148</v>
      </c>
      <c r="R1303" t="s">
        <v>8659</v>
      </c>
      <c r="S1303" t="s">
        <v>149</v>
      </c>
      <c r="T1303" t="b">
        <v>0</v>
      </c>
      <c r="U1303" t="b">
        <v>0</v>
      </c>
      <c r="V1303">
        <v>1</v>
      </c>
      <c r="W1303">
        <v>0</v>
      </c>
      <c r="X1303">
        <v>5</v>
      </c>
      <c r="AF1303" t="s">
        <v>4540</v>
      </c>
      <c r="AH1303" t="s">
        <v>4543</v>
      </c>
    </row>
    <row r="1304" spans="1:34" x14ac:dyDescent="0.25">
      <c r="A1304">
        <v>5</v>
      </c>
      <c r="B1304" t="s">
        <v>636</v>
      </c>
      <c r="C1304" t="s">
        <v>639</v>
      </c>
      <c r="D1304" t="s">
        <v>637</v>
      </c>
      <c r="E1304" t="s">
        <v>638</v>
      </c>
      <c r="F1304" t="s">
        <v>641</v>
      </c>
      <c r="G1304" t="s">
        <v>11042</v>
      </c>
      <c r="H1304" t="s">
        <v>1080</v>
      </c>
      <c r="I1304" t="s">
        <v>1081</v>
      </c>
      <c r="J1304">
        <v>2</v>
      </c>
      <c r="L1304" t="s">
        <v>1031</v>
      </c>
      <c r="M1304" t="s">
        <v>1082</v>
      </c>
      <c r="N1304" t="s">
        <v>1083</v>
      </c>
      <c r="O1304" t="s">
        <v>4544</v>
      </c>
      <c r="P1304" t="s">
        <v>356</v>
      </c>
      <c r="Q1304" t="s">
        <v>25</v>
      </c>
      <c r="R1304" t="s">
        <v>25</v>
      </c>
      <c r="S1304" t="s">
        <v>357</v>
      </c>
      <c r="T1304" t="b">
        <v>0</v>
      </c>
      <c r="U1304" t="b">
        <v>1</v>
      </c>
      <c r="V1304">
        <v>2</v>
      </c>
      <c r="Y1304">
        <v>300</v>
      </c>
      <c r="Z1304">
        <v>1.31</v>
      </c>
      <c r="AA1304" t="s">
        <v>3957</v>
      </c>
      <c r="AG1304" t="s">
        <v>4062</v>
      </c>
      <c r="AH1304" t="s">
        <v>1083</v>
      </c>
    </row>
    <row r="1305" spans="1:34" x14ac:dyDescent="0.25">
      <c r="A1305">
        <v>5</v>
      </c>
      <c r="B1305" t="s">
        <v>636</v>
      </c>
      <c r="C1305" t="s">
        <v>639</v>
      </c>
      <c r="D1305" t="s">
        <v>637</v>
      </c>
      <c r="E1305" t="s">
        <v>638</v>
      </c>
      <c r="F1305" t="s">
        <v>641</v>
      </c>
      <c r="G1305" t="s">
        <v>11042</v>
      </c>
      <c r="H1305" t="s">
        <v>1084</v>
      </c>
      <c r="I1305" t="s">
        <v>1085</v>
      </c>
      <c r="J1305">
        <v>3</v>
      </c>
      <c r="L1305" t="s">
        <v>1036</v>
      </c>
      <c r="M1305" t="s">
        <v>1086</v>
      </c>
      <c r="N1305" t="s">
        <v>1087</v>
      </c>
      <c r="O1305" t="s">
        <v>4545</v>
      </c>
      <c r="P1305" t="s">
        <v>356</v>
      </c>
      <c r="Q1305" t="s">
        <v>25</v>
      </c>
      <c r="R1305" t="s">
        <v>25</v>
      </c>
      <c r="S1305" t="s">
        <v>357</v>
      </c>
      <c r="T1305" t="b">
        <v>0</v>
      </c>
      <c r="U1305" t="b">
        <v>1</v>
      </c>
      <c r="V1305">
        <v>1</v>
      </c>
      <c r="Y1305">
        <v>300</v>
      </c>
      <c r="Z1305">
        <v>1.35</v>
      </c>
      <c r="AA1305" t="s">
        <v>3957</v>
      </c>
      <c r="AG1305" t="s">
        <v>272</v>
      </c>
      <c r="AH1305" t="s">
        <v>1086</v>
      </c>
    </row>
    <row r="1306" spans="1:34" x14ac:dyDescent="0.25">
      <c r="A1306">
        <v>5</v>
      </c>
      <c r="B1306" t="s">
        <v>636</v>
      </c>
      <c r="C1306" t="s">
        <v>639</v>
      </c>
      <c r="D1306" t="s">
        <v>637</v>
      </c>
      <c r="E1306" t="s">
        <v>638</v>
      </c>
      <c r="F1306" t="s">
        <v>641</v>
      </c>
      <c r="G1306" t="s">
        <v>11042</v>
      </c>
      <c r="H1306" t="s">
        <v>1084</v>
      </c>
      <c r="I1306" t="s">
        <v>1085</v>
      </c>
      <c r="J1306">
        <v>3</v>
      </c>
      <c r="L1306" t="s">
        <v>1036</v>
      </c>
      <c r="M1306" t="s">
        <v>1086</v>
      </c>
      <c r="N1306" t="s">
        <v>1087</v>
      </c>
      <c r="O1306" t="s">
        <v>4546</v>
      </c>
      <c r="P1306" t="s">
        <v>15</v>
      </c>
      <c r="Q1306" t="s">
        <v>2</v>
      </c>
      <c r="R1306" t="s">
        <v>2</v>
      </c>
      <c r="S1306" t="s">
        <v>8646</v>
      </c>
      <c r="T1306" t="b">
        <v>1</v>
      </c>
      <c r="U1306" t="b">
        <v>1</v>
      </c>
      <c r="V1306">
        <v>1</v>
      </c>
      <c r="W1306">
        <v>75</v>
      </c>
      <c r="Y1306">
        <v>75</v>
      </c>
      <c r="AG1306" t="s">
        <v>4547</v>
      </c>
      <c r="AH1306" t="s">
        <v>4548</v>
      </c>
    </row>
    <row r="1307" spans="1:34" x14ac:dyDescent="0.25">
      <c r="A1307">
        <v>5</v>
      </c>
      <c r="B1307" t="s">
        <v>636</v>
      </c>
      <c r="C1307" t="s">
        <v>639</v>
      </c>
      <c r="D1307" t="s">
        <v>637</v>
      </c>
      <c r="E1307" t="s">
        <v>638</v>
      </c>
      <c r="F1307" t="s">
        <v>641</v>
      </c>
      <c r="G1307" t="s">
        <v>11042</v>
      </c>
      <c r="H1307" t="s">
        <v>1084</v>
      </c>
      <c r="I1307" t="s">
        <v>1085</v>
      </c>
      <c r="J1307">
        <v>3</v>
      </c>
      <c r="L1307" t="s">
        <v>1036</v>
      </c>
      <c r="M1307" t="s">
        <v>1086</v>
      </c>
      <c r="N1307" t="s">
        <v>1087</v>
      </c>
      <c r="O1307" t="s">
        <v>4549</v>
      </c>
      <c r="P1307" t="s">
        <v>15</v>
      </c>
      <c r="Q1307" t="s">
        <v>2</v>
      </c>
      <c r="R1307" t="s">
        <v>2</v>
      </c>
      <c r="S1307" t="s">
        <v>8646</v>
      </c>
      <c r="T1307" t="b">
        <v>1</v>
      </c>
      <c r="U1307" t="b">
        <v>1</v>
      </c>
      <c r="V1307">
        <v>2</v>
      </c>
      <c r="W1307">
        <v>75</v>
      </c>
      <c r="Y1307">
        <v>75</v>
      </c>
      <c r="AG1307" t="s">
        <v>4550</v>
      </c>
      <c r="AH1307" t="s">
        <v>4551</v>
      </c>
    </row>
    <row r="1308" spans="1:34" x14ac:dyDescent="0.25">
      <c r="A1308">
        <v>5</v>
      </c>
      <c r="B1308" t="s">
        <v>636</v>
      </c>
      <c r="C1308" t="s">
        <v>639</v>
      </c>
      <c r="D1308" t="s">
        <v>637</v>
      </c>
      <c r="E1308" t="s">
        <v>638</v>
      </c>
      <c r="F1308" t="s">
        <v>641</v>
      </c>
      <c r="G1308" t="s">
        <v>11042</v>
      </c>
      <c r="H1308" t="s">
        <v>1084</v>
      </c>
      <c r="I1308" t="s">
        <v>1085</v>
      </c>
      <c r="J1308">
        <v>3</v>
      </c>
      <c r="L1308" t="s">
        <v>1036</v>
      </c>
      <c r="M1308" t="s">
        <v>1086</v>
      </c>
      <c r="N1308" t="s">
        <v>1087</v>
      </c>
      <c r="O1308" t="s">
        <v>4552</v>
      </c>
      <c r="P1308" t="s">
        <v>15</v>
      </c>
      <c r="Q1308" t="s">
        <v>2</v>
      </c>
      <c r="R1308" t="s">
        <v>2</v>
      </c>
      <c r="S1308" t="s">
        <v>8646</v>
      </c>
      <c r="T1308" t="b">
        <v>1</v>
      </c>
      <c r="U1308" t="b">
        <v>1</v>
      </c>
      <c r="V1308">
        <v>3</v>
      </c>
      <c r="W1308">
        <v>75</v>
      </c>
      <c r="Y1308">
        <v>51.6</v>
      </c>
      <c r="AG1308" t="s">
        <v>4550</v>
      </c>
      <c r="AH1308" t="s">
        <v>4553</v>
      </c>
    </row>
    <row r="1309" spans="1:34" x14ac:dyDescent="0.25">
      <c r="A1309">
        <v>5</v>
      </c>
      <c r="B1309" t="s">
        <v>636</v>
      </c>
      <c r="C1309" t="s">
        <v>639</v>
      </c>
      <c r="D1309" t="s">
        <v>637</v>
      </c>
      <c r="E1309" t="s">
        <v>638</v>
      </c>
      <c r="F1309" t="s">
        <v>641</v>
      </c>
      <c r="G1309" t="s">
        <v>11042</v>
      </c>
      <c r="H1309" t="s">
        <v>1084</v>
      </c>
      <c r="I1309" t="s">
        <v>1085</v>
      </c>
      <c r="J1309">
        <v>3</v>
      </c>
      <c r="L1309" t="s">
        <v>1036</v>
      </c>
      <c r="M1309" t="s">
        <v>1086</v>
      </c>
      <c r="N1309" t="s">
        <v>1087</v>
      </c>
      <c r="O1309" t="s">
        <v>4554</v>
      </c>
      <c r="P1309" t="s">
        <v>41</v>
      </c>
      <c r="Q1309" t="s">
        <v>25</v>
      </c>
      <c r="R1309" t="s">
        <v>25</v>
      </c>
      <c r="S1309" t="s">
        <v>26</v>
      </c>
      <c r="T1309" t="b">
        <v>0</v>
      </c>
      <c r="U1309" t="b">
        <v>0</v>
      </c>
      <c r="V1309">
        <v>1</v>
      </c>
      <c r="W1309">
        <v>75</v>
      </c>
      <c r="X1309">
        <v>8</v>
      </c>
      <c r="AB1309">
        <v>2</v>
      </c>
      <c r="AC1309">
        <v>1</v>
      </c>
      <c r="AD1309">
        <v>2</v>
      </c>
      <c r="AE1309" t="s">
        <v>618</v>
      </c>
      <c r="AG1309" t="s">
        <v>2154</v>
      </c>
      <c r="AH1309" t="s">
        <v>4555</v>
      </c>
    </row>
    <row r="1310" spans="1:34" x14ac:dyDescent="0.25">
      <c r="A1310">
        <v>5</v>
      </c>
      <c r="B1310" t="s">
        <v>636</v>
      </c>
      <c r="C1310" t="s">
        <v>639</v>
      </c>
      <c r="D1310" t="s">
        <v>637</v>
      </c>
      <c r="E1310" t="s">
        <v>638</v>
      </c>
      <c r="F1310" t="s">
        <v>641</v>
      </c>
      <c r="G1310" t="s">
        <v>11042</v>
      </c>
      <c r="H1310" t="s">
        <v>1084</v>
      </c>
      <c r="I1310" t="s">
        <v>1085</v>
      </c>
      <c r="J1310">
        <v>3</v>
      </c>
      <c r="L1310" t="s">
        <v>1036</v>
      </c>
      <c r="M1310" t="s">
        <v>1086</v>
      </c>
      <c r="N1310" t="s">
        <v>1087</v>
      </c>
      <c r="O1310" t="s">
        <v>4556</v>
      </c>
      <c r="P1310" t="s">
        <v>41</v>
      </c>
      <c r="Q1310" t="s">
        <v>25</v>
      </c>
      <c r="R1310" t="s">
        <v>25</v>
      </c>
      <c r="S1310" t="s">
        <v>26</v>
      </c>
      <c r="T1310" t="b">
        <v>0</v>
      </c>
      <c r="U1310" t="b">
        <v>0</v>
      </c>
      <c r="V1310">
        <v>2</v>
      </c>
      <c r="W1310">
        <v>75</v>
      </c>
      <c r="X1310">
        <v>8</v>
      </c>
      <c r="AB1310">
        <v>2</v>
      </c>
      <c r="AC1310">
        <v>1</v>
      </c>
      <c r="AD1310">
        <v>2</v>
      </c>
      <c r="AE1310" t="s">
        <v>3856</v>
      </c>
      <c r="AG1310" t="s">
        <v>3882</v>
      </c>
      <c r="AH1310" t="s">
        <v>4557</v>
      </c>
    </row>
    <row r="1311" spans="1:34" x14ac:dyDescent="0.25">
      <c r="A1311">
        <v>5</v>
      </c>
      <c r="B1311" t="s">
        <v>636</v>
      </c>
      <c r="C1311" t="s">
        <v>639</v>
      </c>
      <c r="D1311" t="s">
        <v>637</v>
      </c>
      <c r="E1311" t="s">
        <v>638</v>
      </c>
      <c r="F1311" t="s">
        <v>641</v>
      </c>
      <c r="G1311" t="s">
        <v>11042</v>
      </c>
      <c r="H1311" t="s">
        <v>1084</v>
      </c>
      <c r="I1311" t="s">
        <v>1085</v>
      </c>
      <c r="J1311">
        <v>3</v>
      </c>
      <c r="L1311" t="s">
        <v>1036</v>
      </c>
      <c r="M1311" t="s">
        <v>1086</v>
      </c>
      <c r="N1311" t="s">
        <v>1087</v>
      </c>
      <c r="O1311" t="s">
        <v>4558</v>
      </c>
      <c r="P1311" t="s">
        <v>41</v>
      </c>
      <c r="Q1311" t="s">
        <v>25</v>
      </c>
      <c r="R1311" t="s">
        <v>25</v>
      </c>
      <c r="S1311" t="s">
        <v>26</v>
      </c>
      <c r="T1311" t="b">
        <v>0</v>
      </c>
      <c r="U1311" t="b">
        <v>0</v>
      </c>
      <c r="V1311">
        <v>3</v>
      </c>
      <c r="W1311">
        <v>75</v>
      </c>
      <c r="X1311">
        <v>7</v>
      </c>
      <c r="AB1311">
        <v>2</v>
      </c>
      <c r="AC1311">
        <v>1</v>
      </c>
      <c r="AD1311">
        <v>2</v>
      </c>
      <c r="AE1311" t="s">
        <v>610</v>
      </c>
      <c r="AG1311" t="s">
        <v>1937</v>
      </c>
      <c r="AH1311" t="s">
        <v>4559</v>
      </c>
    </row>
    <row r="1312" spans="1:34" x14ac:dyDescent="0.25">
      <c r="A1312">
        <v>5</v>
      </c>
      <c r="B1312" t="s">
        <v>636</v>
      </c>
      <c r="C1312" t="s">
        <v>639</v>
      </c>
      <c r="D1312" t="s">
        <v>637</v>
      </c>
      <c r="E1312" t="s">
        <v>638</v>
      </c>
      <c r="F1312" t="s">
        <v>641</v>
      </c>
      <c r="G1312" t="s">
        <v>11042</v>
      </c>
      <c r="H1312" t="s">
        <v>1084</v>
      </c>
      <c r="I1312" t="s">
        <v>1085</v>
      </c>
      <c r="J1312">
        <v>3</v>
      </c>
      <c r="L1312" t="s">
        <v>1036</v>
      </c>
      <c r="M1312" t="s">
        <v>1086</v>
      </c>
      <c r="N1312" t="s">
        <v>1087</v>
      </c>
      <c r="O1312" t="s">
        <v>4560</v>
      </c>
      <c r="P1312" t="s">
        <v>41</v>
      </c>
      <c r="Q1312" t="s">
        <v>25</v>
      </c>
      <c r="R1312" t="s">
        <v>25</v>
      </c>
      <c r="S1312" t="s">
        <v>26</v>
      </c>
      <c r="T1312" t="b">
        <v>0</v>
      </c>
      <c r="U1312" t="b">
        <v>0</v>
      </c>
      <c r="V1312">
        <v>4</v>
      </c>
      <c r="W1312">
        <v>75</v>
      </c>
      <c r="X1312">
        <v>7</v>
      </c>
      <c r="AB1312">
        <v>2</v>
      </c>
      <c r="AC1312">
        <v>1</v>
      </c>
      <c r="AD1312">
        <v>2</v>
      </c>
      <c r="AE1312" t="s">
        <v>610</v>
      </c>
      <c r="AG1312" t="s">
        <v>1937</v>
      </c>
      <c r="AH1312" t="s">
        <v>4561</v>
      </c>
    </row>
    <row r="1313" spans="1:34" x14ac:dyDescent="0.25">
      <c r="A1313">
        <v>5</v>
      </c>
      <c r="B1313" t="s">
        <v>636</v>
      </c>
      <c r="C1313" t="s">
        <v>639</v>
      </c>
      <c r="D1313" t="s">
        <v>637</v>
      </c>
      <c r="E1313" t="s">
        <v>638</v>
      </c>
      <c r="F1313" t="s">
        <v>641</v>
      </c>
      <c r="G1313" t="s">
        <v>11042</v>
      </c>
      <c r="H1313" t="s">
        <v>1084</v>
      </c>
      <c r="I1313" t="s">
        <v>1085</v>
      </c>
      <c r="J1313">
        <v>3</v>
      </c>
      <c r="L1313" t="s">
        <v>1036</v>
      </c>
      <c r="M1313" t="s">
        <v>1086</v>
      </c>
      <c r="N1313" t="s">
        <v>1087</v>
      </c>
      <c r="O1313" t="s">
        <v>4562</v>
      </c>
      <c r="P1313" t="s">
        <v>45</v>
      </c>
      <c r="Q1313" t="s">
        <v>25</v>
      </c>
      <c r="R1313" t="s">
        <v>25</v>
      </c>
      <c r="S1313" t="s">
        <v>26</v>
      </c>
      <c r="T1313" t="b">
        <v>1</v>
      </c>
      <c r="U1313" t="b">
        <v>0</v>
      </c>
      <c r="V1313">
        <v>1</v>
      </c>
      <c r="W1313">
        <v>145</v>
      </c>
      <c r="X1313">
        <v>11</v>
      </c>
      <c r="AB1313">
        <v>2</v>
      </c>
      <c r="AC1313">
        <v>1</v>
      </c>
      <c r="AD1313">
        <v>2</v>
      </c>
      <c r="AE1313" t="s">
        <v>618</v>
      </c>
      <c r="AG1313" t="s">
        <v>4563</v>
      </c>
      <c r="AH1313" t="s">
        <v>4564</v>
      </c>
    </row>
    <row r="1314" spans="1:34" x14ac:dyDescent="0.25">
      <c r="A1314">
        <v>5</v>
      </c>
      <c r="B1314" t="s">
        <v>636</v>
      </c>
      <c r="C1314" t="s">
        <v>639</v>
      </c>
      <c r="D1314" t="s">
        <v>637</v>
      </c>
      <c r="E1314" t="s">
        <v>638</v>
      </c>
      <c r="F1314" t="s">
        <v>641</v>
      </c>
      <c r="G1314" t="s">
        <v>11042</v>
      </c>
      <c r="H1314" t="s">
        <v>1084</v>
      </c>
      <c r="I1314" t="s">
        <v>1085</v>
      </c>
      <c r="J1314">
        <v>3</v>
      </c>
      <c r="L1314" t="s">
        <v>1036</v>
      </c>
      <c r="M1314" t="s">
        <v>1086</v>
      </c>
      <c r="N1314" t="s">
        <v>1087</v>
      </c>
      <c r="O1314" t="s">
        <v>4565</v>
      </c>
      <c r="P1314" t="s">
        <v>45</v>
      </c>
      <c r="Q1314" t="s">
        <v>25</v>
      </c>
      <c r="R1314" t="s">
        <v>25</v>
      </c>
      <c r="S1314" t="s">
        <v>26</v>
      </c>
      <c r="T1314" t="b">
        <v>1</v>
      </c>
      <c r="U1314" t="b">
        <v>0</v>
      </c>
      <c r="V1314">
        <v>2</v>
      </c>
      <c r="W1314">
        <v>150</v>
      </c>
      <c r="X1314">
        <v>11</v>
      </c>
      <c r="AB1314">
        <v>2</v>
      </c>
      <c r="AC1314">
        <v>1</v>
      </c>
      <c r="AD1314">
        <v>2</v>
      </c>
      <c r="AE1314" t="s">
        <v>3856</v>
      </c>
      <c r="AG1314" t="s">
        <v>4566</v>
      </c>
      <c r="AH1314" t="s">
        <v>4567</v>
      </c>
    </row>
    <row r="1315" spans="1:34" x14ac:dyDescent="0.25">
      <c r="A1315">
        <v>5</v>
      </c>
      <c r="B1315" t="s">
        <v>636</v>
      </c>
      <c r="C1315" t="s">
        <v>639</v>
      </c>
      <c r="D1315" t="s">
        <v>637</v>
      </c>
      <c r="E1315" t="s">
        <v>638</v>
      </c>
      <c r="F1315" t="s">
        <v>641</v>
      </c>
      <c r="G1315" t="s">
        <v>11042</v>
      </c>
      <c r="H1315" t="s">
        <v>1084</v>
      </c>
      <c r="I1315" t="s">
        <v>1085</v>
      </c>
      <c r="J1315">
        <v>3</v>
      </c>
      <c r="L1315" t="s">
        <v>1036</v>
      </c>
      <c r="M1315" t="s">
        <v>1086</v>
      </c>
      <c r="N1315" t="s">
        <v>1087</v>
      </c>
      <c r="O1315" t="s">
        <v>4568</v>
      </c>
      <c r="P1315" t="s">
        <v>45</v>
      </c>
      <c r="Q1315" t="s">
        <v>25</v>
      </c>
      <c r="R1315" t="s">
        <v>25</v>
      </c>
      <c r="S1315" t="s">
        <v>26</v>
      </c>
      <c r="T1315" t="b">
        <v>1</v>
      </c>
      <c r="U1315" t="b">
        <v>0</v>
      </c>
      <c r="V1315">
        <v>3</v>
      </c>
      <c r="W1315">
        <v>170</v>
      </c>
      <c r="X1315">
        <v>10</v>
      </c>
      <c r="AB1315">
        <v>2</v>
      </c>
      <c r="AC1315">
        <v>1</v>
      </c>
      <c r="AD1315">
        <v>2</v>
      </c>
      <c r="AE1315" t="s">
        <v>610</v>
      </c>
      <c r="AG1315" t="s">
        <v>4569</v>
      </c>
      <c r="AH1315" t="s">
        <v>4570</v>
      </c>
    </row>
    <row r="1316" spans="1:34" x14ac:dyDescent="0.25">
      <c r="A1316">
        <v>5</v>
      </c>
      <c r="B1316" t="s">
        <v>636</v>
      </c>
      <c r="C1316" t="s">
        <v>639</v>
      </c>
      <c r="D1316" t="s">
        <v>637</v>
      </c>
      <c r="E1316" t="s">
        <v>638</v>
      </c>
      <c r="F1316" t="s">
        <v>641</v>
      </c>
      <c r="G1316" t="s">
        <v>11042</v>
      </c>
      <c r="H1316" t="s">
        <v>1084</v>
      </c>
      <c r="I1316" t="s">
        <v>1085</v>
      </c>
      <c r="J1316">
        <v>3</v>
      </c>
      <c r="L1316" t="s">
        <v>1036</v>
      </c>
      <c r="M1316" t="s">
        <v>1086</v>
      </c>
      <c r="N1316" t="s">
        <v>1087</v>
      </c>
      <c r="O1316" t="s">
        <v>4571</v>
      </c>
      <c r="P1316" t="s">
        <v>73</v>
      </c>
      <c r="Q1316" t="s">
        <v>25</v>
      </c>
      <c r="R1316" t="s">
        <v>25</v>
      </c>
      <c r="S1316" t="s">
        <v>8646</v>
      </c>
      <c r="T1316" t="b">
        <v>0</v>
      </c>
      <c r="U1316" t="b">
        <v>0</v>
      </c>
      <c r="V1316">
        <v>1</v>
      </c>
      <c r="W1316">
        <v>30</v>
      </c>
      <c r="X1316">
        <v>20</v>
      </c>
      <c r="AB1316">
        <v>1</v>
      </c>
      <c r="AC1316">
        <v>2</v>
      </c>
      <c r="AD1316">
        <v>1</v>
      </c>
      <c r="AE1316" t="s">
        <v>2289</v>
      </c>
      <c r="AG1316" t="s">
        <v>4572</v>
      </c>
      <c r="AH1316" t="s">
        <v>4573</v>
      </c>
    </row>
    <row r="1317" spans="1:34" x14ac:dyDescent="0.25">
      <c r="A1317">
        <v>5</v>
      </c>
      <c r="B1317" t="s">
        <v>636</v>
      </c>
      <c r="C1317" t="s">
        <v>639</v>
      </c>
      <c r="D1317" t="s">
        <v>637</v>
      </c>
      <c r="E1317" t="s">
        <v>638</v>
      </c>
      <c r="F1317" t="s">
        <v>641</v>
      </c>
      <c r="G1317" t="s">
        <v>11042</v>
      </c>
      <c r="H1317" t="s">
        <v>1084</v>
      </c>
      <c r="I1317" t="s">
        <v>1085</v>
      </c>
      <c r="J1317">
        <v>3</v>
      </c>
      <c r="L1317" t="s">
        <v>1036</v>
      </c>
      <c r="M1317" t="s">
        <v>1086</v>
      </c>
      <c r="N1317" t="s">
        <v>1087</v>
      </c>
      <c r="O1317" t="s">
        <v>4574</v>
      </c>
      <c r="P1317" t="s">
        <v>73</v>
      </c>
      <c r="Q1317" t="s">
        <v>25</v>
      </c>
      <c r="R1317" t="s">
        <v>25</v>
      </c>
      <c r="S1317" t="s">
        <v>8646</v>
      </c>
      <c r="T1317" t="b">
        <v>0</v>
      </c>
      <c r="U1317" t="b">
        <v>0</v>
      </c>
      <c r="V1317">
        <v>2</v>
      </c>
      <c r="W1317">
        <v>35</v>
      </c>
      <c r="X1317">
        <v>20</v>
      </c>
      <c r="AB1317">
        <v>1</v>
      </c>
      <c r="AC1317">
        <v>2</v>
      </c>
      <c r="AD1317">
        <v>1</v>
      </c>
      <c r="AE1317" t="s">
        <v>2289</v>
      </c>
      <c r="AG1317" t="s">
        <v>4572</v>
      </c>
      <c r="AH1317" t="s">
        <v>4575</v>
      </c>
    </row>
    <row r="1318" spans="1:34" x14ac:dyDescent="0.25">
      <c r="A1318">
        <v>5</v>
      </c>
      <c r="B1318" t="s">
        <v>636</v>
      </c>
      <c r="C1318" t="s">
        <v>639</v>
      </c>
      <c r="D1318" t="s">
        <v>637</v>
      </c>
      <c r="E1318" t="s">
        <v>638</v>
      </c>
      <c r="F1318" t="s">
        <v>641</v>
      </c>
      <c r="G1318" t="s">
        <v>11042</v>
      </c>
      <c r="H1318" t="s">
        <v>1084</v>
      </c>
      <c r="I1318" t="s">
        <v>1085</v>
      </c>
      <c r="J1318">
        <v>3</v>
      </c>
      <c r="L1318" t="s">
        <v>1036</v>
      </c>
      <c r="M1318" t="s">
        <v>1086</v>
      </c>
      <c r="N1318" t="s">
        <v>1087</v>
      </c>
      <c r="O1318" t="s">
        <v>4576</v>
      </c>
      <c r="P1318" t="s">
        <v>73</v>
      </c>
      <c r="Q1318" t="s">
        <v>25</v>
      </c>
      <c r="R1318" t="s">
        <v>25</v>
      </c>
      <c r="S1318" t="s">
        <v>8646</v>
      </c>
      <c r="T1318" t="b">
        <v>0</v>
      </c>
      <c r="U1318" t="b">
        <v>0</v>
      </c>
      <c r="V1318">
        <v>3</v>
      </c>
      <c r="W1318">
        <v>35</v>
      </c>
      <c r="X1318">
        <v>20</v>
      </c>
      <c r="AB1318">
        <v>1</v>
      </c>
      <c r="AC1318">
        <v>2</v>
      </c>
      <c r="AD1318">
        <v>1</v>
      </c>
      <c r="AE1318" t="s">
        <v>2289</v>
      </c>
      <c r="AG1318" t="s">
        <v>4572</v>
      </c>
      <c r="AH1318" t="s">
        <v>4577</v>
      </c>
    </row>
    <row r="1319" spans="1:34" x14ac:dyDescent="0.25">
      <c r="A1319">
        <v>5</v>
      </c>
      <c r="B1319" t="s">
        <v>636</v>
      </c>
      <c r="C1319" t="s">
        <v>639</v>
      </c>
      <c r="D1319" t="s">
        <v>637</v>
      </c>
      <c r="E1319" t="s">
        <v>638</v>
      </c>
      <c r="F1319" t="s">
        <v>641</v>
      </c>
      <c r="G1319" t="s">
        <v>11042</v>
      </c>
      <c r="H1319" t="s">
        <v>1084</v>
      </c>
      <c r="I1319" t="s">
        <v>1085</v>
      </c>
      <c r="J1319">
        <v>3</v>
      </c>
      <c r="L1319" t="s">
        <v>1036</v>
      </c>
      <c r="M1319" t="s">
        <v>1086</v>
      </c>
      <c r="N1319" t="s">
        <v>1087</v>
      </c>
      <c r="O1319" t="s">
        <v>4578</v>
      </c>
      <c r="P1319" t="s">
        <v>8734</v>
      </c>
      <c r="Q1319" t="s">
        <v>8644</v>
      </c>
      <c r="R1319" t="s">
        <v>8488</v>
      </c>
      <c r="S1319" t="s">
        <v>8643</v>
      </c>
      <c r="T1319" t="b">
        <v>0</v>
      </c>
      <c r="U1319" t="b">
        <v>0</v>
      </c>
      <c r="V1319">
        <v>1</v>
      </c>
      <c r="W1319">
        <v>30</v>
      </c>
      <c r="X1319">
        <v>10</v>
      </c>
      <c r="AB1319">
        <v>2</v>
      </c>
      <c r="AC1319">
        <v>1</v>
      </c>
      <c r="AD1319">
        <v>2</v>
      </c>
      <c r="AE1319" t="s">
        <v>3856</v>
      </c>
      <c r="AG1319" t="s">
        <v>3882</v>
      </c>
      <c r="AH1319" t="s">
        <v>4579</v>
      </c>
    </row>
    <row r="1320" spans="1:34" x14ac:dyDescent="0.25">
      <c r="A1320">
        <v>5</v>
      </c>
      <c r="B1320" t="s">
        <v>636</v>
      </c>
      <c r="C1320" t="s">
        <v>639</v>
      </c>
      <c r="D1320" t="s">
        <v>637</v>
      </c>
      <c r="E1320" t="s">
        <v>638</v>
      </c>
      <c r="F1320" t="s">
        <v>641</v>
      </c>
      <c r="G1320" t="s">
        <v>11042</v>
      </c>
      <c r="H1320" t="s">
        <v>1084</v>
      </c>
      <c r="I1320" t="s">
        <v>1085</v>
      </c>
      <c r="J1320">
        <v>3</v>
      </c>
      <c r="L1320" t="s">
        <v>1036</v>
      </c>
      <c r="M1320" t="s">
        <v>1086</v>
      </c>
      <c r="N1320" t="s">
        <v>1087</v>
      </c>
      <c r="O1320" t="s">
        <v>4580</v>
      </c>
      <c r="P1320" t="s">
        <v>8734</v>
      </c>
      <c r="Q1320" t="s">
        <v>8644</v>
      </c>
      <c r="R1320" t="s">
        <v>8488</v>
      </c>
      <c r="S1320" t="s">
        <v>8643</v>
      </c>
      <c r="T1320" t="b">
        <v>0</v>
      </c>
      <c r="U1320" t="b">
        <v>0</v>
      </c>
      <c r="V1320">
        <v>2</v>
      </c>
      <c r="W1320">
        <v>30</v>
      </c>
      <c r="X1320">
        <v>8</v>
      </c>
      <c r="AB1320">
        <v>2</v>
      </c>
      <c r="AC1320">
        <v>1</v>
      </c>
      <c r="AD1320">
        <v>2</v>
      </c>
      <c r="AE1320" t="s">
        <v>610</v>
      </c>
      <c r="AG1320" t="s">
        <v>1937</v>
      </c>
      <c r="AH1320" t="s">
        <v>4581</v>
      </c>
    </row>
    <row r="1321" spans="1:34" x14ac:dyDescent="0.25">
      <c r="A1321">
        <v>5</v>
      </c>
      <c r="B1321" t="s">
        <v>636</v>
      </c>
      <c r="C1321" t="s">
        <v>639</v>
      </c>
      <c r="D1321" t="s">
        <v>637</v>
      </c>
      <c r="E1321" t="s">
        <v>638</v>
      </c>
      <c r="F1321" t="s">
        <v>641</v>
      </c>
      <c r="G1321" t="s">
        <v>11042</v>
      </c>
      <c r="H1321" t="s">
        <v>1084</v>
      </c>
      <c r="I1321" t="s">
        <v>1085</v>
      </c>
      <c r="J1321">
        <v>3</v>
      </c>
      <c r="L1321" t="s">
        <v>1036</v>
      </c>
      <c r="M1321" t="s">
        <v>1086</v>
      </c>
      <c r="N1321" t="s">
        <v>1087</v>
      </c>
      <c r="O1321" t="s">
        <v>4582</v>
      </c>
      <c r="P1321" t="s">
        <v>8734</v>
      </c>
      <c r="Q1321" t="s">
        <v>8644</v>
      </c>
      <c r="R1321" t="s">
        <v>8488</v>
      </c>
      <c r="S1321" t="s">
        <v>8643</v>
      </c>
      <c r="T1321" t="b">
        <v>0</v>
      </c>
      <c r="U1321" t="b">
        <v>0</v>
      </c>
      <c r="V1321">
        <v>3</v>
      </c>
      <c r="W1321">
        <v>30</v>
      </c>
      <c r="X1321">
        <v>7</v>
      </c>
      <c r="AB1321">
        <v>2</v>
      </c>
      <c r="AC1321">
        <v>1</v>
      </c>
      <c r="AD1321">
        <v>2</v>
      </c>
      <c r="AE1321" t="s">
        <v>3930</v>
      </c>
      <c r="AG1321" t="s">
        <v>4583</v>
      </c>
      <c r="AH1321" t="s">
        <v>4584</v>
      </c>
    </row>
    <row r="1322" spans="1:34" x14ac:dyDescent="0.25">
      <c r="A1322">
        <v>5</v>
      </c>
      <c r="B1322" t="s">
        <v>636</v>
      </c>
      <c r="C1322" t="s">
        <v>639</v>
      </c>
      <c r="D1322" t="s">
        <v>637</v>
      </c>
      <c r="E1322" t="s">
        <v>638</v>
      </c>
      <c r="F1322" t="s">
        <v>641</v>
      </c>
      <c r="G1322" t="s">
        <v>11042</v>
      </c>
      <c r="H1322" t="s">
        <v>1084</v>
      </c>
      <c r="I1322" t="s">
        <v>1085</v>
      </c>
      <c r="J1322">
        <v>3</v>
      </c>
      <c r="L1322" t="s">
        <v>1036</v>
      </c>
      <c r="M1322" t="s">
        <v>1086</v>
      </c>
      <c r="N1322" t="s">
        <v>1087</v>
      </c>
      <c r="O1322" t="s">
        <v>4585</v>
      </c>
      <c r="P1322" t="s">
        <v>20</v>
      </c>
      <c r="Q1322" t="s">
        <v>2</v>
      </c>
      <c r="R1322" t="s">
        <v>2</v>
      </c>
      <c r="S1322" t="s">
        <v>8646</v>
      </c>
      <c r="T1322" t="b">
        <v>1</v>
      </c>
      <c r="U1322" t="b">
        <v>1</v>
      </c>
      <c r="V1322">
        <v>1</v>
      </c>
      <c r="W1322">
        <v>75</v>
      </c>
      <c r="Y1322">
        <v>60</v>
      </c>
      <c r="AH1322" t="s">
        <v>4586</v>
      </c>
    </row>
    <row r="1323" spans="1:34" x14ac:dyDescent="0.25">
      <c r="A1323">
        <v>5</v>
      </c>
      <c r="B1323" t="s">
        <v>636</v>
      </c>
      <c r="C1323" t="s">
        <v>639</v>
      </c>
      <c r="D1323" t="s">
        <v>637</v>
      </c>
      <c r="E1323" t="s">
        <v>638</v>
      </c>
      <c r="F1323" t="s">
        <v>641</v>
      </c>
      <c r="G1323" t="s">
        <v>11042</v>
      </c>
      <c r="H1323" t="s">
        <v>1084</v>
      </c>
      <c r="I1323" t="s">
        <v>1085</v>
      </c>
      <c r="J1323">
        <v>3</v>
      </c>
      <c r="L1323" t="s">
        <v>1036</v>
      </c>
      <c r="M1323" t="s">
        <v>1086</v>
      </c>
      <c r="N1323" t="s">
        <v>1087</v>
      </c>
      <c r="O1323" t="s">
        <v>4587</v>
      </c>
      <c r="P1323" t="s">
        <v>20</v>
      </c>
      <c r="Q1323" t="s">
        <v>2</v>
      </c>
      <c r="R1323" t="s">
        <v>2</v>
      </c>
      <c r="S1323" t="s">
        <v>8646</v>
      </c>
      <c r="T1323" t="b">
        <v>1</v>
      </c>
      <c r="U1323" t="b">
        <v>1</v>
      </c>
      <c r="V1323">
        <v>2</v>
      </c>
      <c r="W1323">
        <v>75</v>
      </c>
      <c r="Y1323">
        <v>49.8</v>
      </c>
      <c r="AG1323" t="s">
        <v>4588</v>
      </c>
      <c r="AH1323" t="s">
        <v>4589</v>
      </c>
    </row>
    <row r="1324" spans="1:34" x14ac:dyDescent="0.25">
      <c r="A1324">
        <v>5</v>
      </c>
      <c r="B1324" t="s">
        <v>636</v>
      </c>
      <c r="C1324" t="s">
        <v>639</v>
      </c>
      <c r="D1324" t="s">
        <v>637</v>
      </c>
      <c r="E1324" t="s">
        <v>638</v>
      </c>
      <c r="F1324" t="s">
        <v>641</v>
      </c>
      <c r="G1324" t="s">
        <v>11042</v>
      </c>
      <c r="H1324" t="s">
        <v>1084</v>
      </c>
      <c r="I1324" t="s">
        <v>1085</v>
      </c>
      <c r="J1324">
        <v>3</v>
      </c>
      <c r="L1324" t="s">
        <v>1036</v>
      </c>
      <c r="M1324" t="s">
        <v>1086</v>
      </c>
      <c r="N1324" t="s">
        <v>1087</v>
      </c>
      <c r="O1324" t="s">
        <v>4590</v>
      </c>
      <c r="P1324" t="s">
        <v>20</v>
      </c>
      <c r="Q1324" t="s">
        <v>2</v>
      </c>
      <c r="R1324" t="s">
        <v>2</v>
      </c>
      <c r="S1324" t="s">
        <v>8646</v>
      </c>
      <c r="T1324" t="b">
        <v>1</v>
      </c>
      <c r="U1324" t="b">
        <v>1</v>
      </c>
      <c r="V1324">
        <v>3</v>
      </c>
      <c r="W1324">
        <v>75</v>
      </c>
      <c r="Y1324">
        <v>55.2</v>
      </c>
      <c r="AG1324" t="s">
        <v>4591</v>
      </c>
      <c r="AH1324" t="s">
        <v>4592</v>
      </c>
    </row>
    <row r="1325" spans="1:34" x14ac:dyDescent="0.25">
      <c r="A1325">
        <v>5</v>
      </c>
      <c r="B1325" t="s">
        <v>636</v>
      </c>
      <c r="C1325" t="s">
        <v>639</v>
      </c>
      <c r="D1325" t="s">
        <v>637</v>
      </c>
      <c r="E1325" t="s">
        <v>638</v>
      </c>
      <c r="F1325" t="s">
        <v>641</v>
      </c>
      <c r="G1325" t="s">
        <v>11042</v>
      </c>
      <c r="H1325" t="s">
        <v>1084</v>
      </c>
      <c r="I1325" t="s">
        <v>1085</v>
      </c>
      <c r="J1325">
        <v>3</v>
      </c>
      <c r="L1325" t="s">
        <v>1036</v>
      </c>
      <c r="M1325" t="s">
        <v>1086</v>
      </c>
      <c r="N1325" t="s">
        <v>1087</v>
      </c>
      <c r="O1325" t="s">
        <v>4593</v>
      </c>
      <c r="P1325" t="s">
        <v>356</v>
      </c>
      <c r="Q1325" t="s">
        <v>25</v>
      </c>
      <c r="R1325" t="s">
        <v>25</v>
      </c>
      <c r="S1325" t="s">
        <v>357</v>
      </c>
      <c r="T1325" t="b">
        <v>0</v>
      </c>
      <c r="U1325" t="b">
        <v>1</v>
      </c>
      <c r="V1325">
        <v>2</v>
      </c>
      <c r="Y1325">
        <v>240</v>
      </c>
      <c r="Z1325">
        <v>1.04</v>
      </c>
      <c r="AA1325" t="s">
        <v>3957</v>
      </c>
      <c r="AH1325" t="s">
        <v>1087</v>
      </c>
    </row>
    <row r="1326" spans="1:34" x14ac:dyDescent="0.25">
      <c r="A1326">
        <v>5</v>
      </c>
      <c r="B1326" t="s">
        <v>636</v>
      </c>
      <c r="C1326" t="s">
        <v>639</v>
      </c>
      <c r="D1326" t="s">
        <v>637</v>
      </c>
      <c r="E1326" t="s">
        <v>638</v>
      </c>
      <c r="F1326" t="s">
        <v>641</v>
      </c>
      <c r="G1326" t="s">
        <v>11042</v>
      </c>
      <c r="H1326" t="s">
        <v>1088</v>
      </c>
      <c r="I1326" t="s">
        <v>1089</v>
      </c>
      <c r="J1326">
        <v>4</v>
      </c>
      <c r="L1326" t="s">
        <v>1041</v>
      </c>
      <c r="M1326" t="s">
        <v>1090</v>
      </c>
      <c r="N1326" t="s">
        <v>1091</v>
      </c>
      <c r="O1326" t="s">
        <v>4594</v>
      </c>
      <c r="P1326" t="s">
        <v>356</v>
      </c>
      <c r="Q1326" t="s">
        <v>25</v>
      </c>
      <c r="R1326" t="s">
        <v>25</v>
      </c>
      <c r="S1326" t="s">
        <v>357</v>
      </c>
      <c r="T1326" t="b">
        <v>0</v>
      </c>
      <c r="U1326" t="b">
        <v>1</v>
      </c>
      <c r="V1326">
        <v>1</v>
      </c>
      <c r="Y1326">
        <v>300</v>
      </c>
      <c r="Z1326">
        <v>1.34</v>
      </c>
      <c r="AA1326" t="s">
        <v>3957</v>
      </c>
      <c r="AG1326" t="s">
        <v>3241</v>
      </c>
      <c r="AH1326" t="s">
        <v>1090</v>
      </c>
    </row>
    <row r="1327" spans="1:34" x14ac:dyDescent="0.25">
      <c r="A1327">
        <v>5</v>
      </c>
      <c r="B1327" t="s">
        <v>636</v>
      </c>
      <c r="C1327" t="s">
        <v>639</v>
      </c>
      <c r="D1327" t="s">
        <v>637</v>
      </c>
      <c r="E1327" t="s">
        <v>638</v>
      </c>
      <c r="F1327" t="s">
        <v>641</v>
      </c>
      <c r="G1327" t="s">
        <v>11042</v>
      </c>
      <c r="H1327" t="s">
        <v>1088</v>
      </c>
      <c r="I1327" t="s">
        <v>1089</v>
      </c>
      <c r="J1327">
        <v>4</v>
      </c>
      <c r="L1327" t="s">
        <v>1041</v>
      </c>
      <c r="M1327" t="s">
        <v>1090</v>
      </c>
      <c r="N1327" t="s">
        <v>1091</v>
      </c>
      <c r="O1327" t="s">
        <v>4595</v>
      </c>
      <c r="P1327" t="s">
        <v>112</v>
      </c>
      <c r="Q1327" t="s">
        <v>8644</v>
      </c>
      <c r="R1327" t="s">
        <v>8488</v>
      </c>
      <c r="S1327" t="s">
        <v>8643</v>
      </c>
      <c r="T1327" t="b">
        <v>0</v>
      </c>
      <c r="U1327" t="b">
        <v>0</v>
      </c>
      <c r="V1327">
        <v>1</v>
      </c>
      <c r="W1327">
        <v>45</v>
      </c>
      <c r="X1327">
        <v>15</v>
      </c>
      <c r="AB1327">
        <v>2</v>
      </c>
      <c r="AC1327">
        <v>1</v>
      </c>
      <c r="AD1327">
        <v>2</v>
      </c>
      <c r="AE1327" t="s">
        <v>610</v>
      </c>
      <c r="AG1327" t="s">
        <v>4596</v>
      </c>
      <c r="AH1327" t="s">
        <v>4597</v>
      </c>
    </row>
    <row r="1328" spans="1:34" x14ac:dyDescent="0.25">
      <c r="A1328">
        <v>5</v>
      </c>
      <c r="B1328" t="s">
        <v>636</v>
      </c>
      <c r="C1328" t="s">
        <v>639</v>
      </c>
      <c r="D1328" t="s">
        <v>637</v>
      </c>
      <c r="E1328" t="s">
        <v>638</v>
      </c>
      <c r="F1328" t="s">
        <v>641</v>
      </c>
      <c r="G1328" t="s">
        <v>11042</v>
      </c>
      <c r="H1328" t="s">
        <v>1088</v>
      </c>
      <c r="I1328" t="s">
        <v>1089</v>
      </c>
      <c r="J1328">
        <v>4</v>
      </c>
      <c r="L1328" t="s">
        <v>1041</v>
      </c>
      <c r="M1328" t="s">
        <v>1090</v>
      </c>
      <c r="N1328" t="s">
        <v>1091</v>
      </c>
      <c r="O1328" t="s">
        <v>4598</v>
      </c>
      <c r="P1328" t="s">
        <v>112</v>
      </c>
      <c r="Q1328" t="s">
        <v>8644</v>
      </c>
      <c r="R1328" t="s">
        <v>8488</v>
      </c>
      <c r="S1328" t="s">
        <v>8643</v>
      </c>
      <c r="T1328" t="b">
        <v>0</v>
      </c>
      <c r="U1328" t="b">
        <v>0</v>
      </c>
      <c r="V1328">
        <v>2</v>
      </c>
      <c r="W1328">
        <v>45</v>
      </c>
      <c r="X1328">
        <v>12</v>
      </c>
      <c r="AB1328">
        <v>2</v>
      </c>
      <c r="AC1328">
        <v>1</v>
      </c>
      <c r="AD1328">
        <v>2</v>
      </c>
      <c r="AE1328" t="s">
        <v>610</v>
      </c>
      <c r="AG1328" t="s">
        <v>4599</v>
      </c>
      <c r="AH1328" t="s">
        <v>4600</v>
      </c>
    </row>
    <row r="1329" spans="1:34" x14ac:dyDescent="0.25">
      <c r="A1329">
        <v>5</v>
      </c>
      <c r="B1329" t="s">
        <v>636</v>
      </c>
      <c r="C1329" t="s">
        <v>639</v>
      </c>
      <c r="D1329" t="s">
        <v>637</v>
      </c>
      <c r="E1329" t="s">
        <v>638</v>
      </c>
      <c r="F1329" t="s">
        <v>641</v>
      </c>
      <c r="G1329" t="s">
        <v>11042</v>
      </c>
      <c r="H1329" t="s">
        <v>1088</v>
      </c>
      <c r="I1329" t="s">
        <v>1089</v>
      </c>
      <c r="J1329">
        <v>4</v>
      </c>
      <c r="L1329" t="s">
        <v>1041</v>
      </c>
      <c r="M1329" t="s">
        <v>1090</v>
      </c>
      <c r="N1329" t="s">
        <v>1091</v>
      </c>
      <c r="O1329" t="s">
        <v>4601</v>
      </c>
      <c r="P1329" t="s">
        <v>112</v>
      </c>
      <c r="Q1329" t="s">
        <v>8644</v>
      </c>
      <c r="R1329" t="s">
        <v>8488</v>
      </c>
      <c r="S1329" t="s">
        <v>8643</v>
      </c>
      <c r="T1329" t="b">
        <v>0</v>
      </c>
      <c r="U1329" t="b">
        <v>0</v>
      </c>
      <c r="V1329">
        <v>3</v>
      </c>
      <c r="W1329">
        <v>45</v>
      </c>
      <c r="X1329">
        <v>15</v>
      </c>
      <c r="AB1329">
        <v>2</v>
      </c>
      <c r="AC1329">
        <v>1</v>
      </c>
      <c r="AD1329">
        <v>2</v>
      </c>
      <c r="AE1329" t="s">
        <v>610</v>
      </c>
      <c r="AG1329" t="s">
        <v>4599</v>
      </c>
      <c r="AH1329" t="s">
        <v>4602</v>
      </c>
    </row>
    <row r="1330" spans="1:34" x14ac:dyDescent="0.25">
      <c r="A1330">
        <v>5</v>
      </c>
      <c r="B1330" t="s">
        <v>636</v>
      </c>
      <c r="C1330" t="s">
        <v>639</v>
      </c>
      <c r="D1330" t="s">
        <v>637</v>
      </c>
      <c r="E1330" t="s">
        <v>638</v>
      </c>
      <c r="F1330" t="s">
        <v>641</v>
      </c>
      <c r="G1330" t="s">
        <v>11042</v>
      </c>
      <c r="H1330" t="s">
        <v>1088</v>
      </c>
      <c r="I1330" t="s">
        <v>1089</v>
      </c>
      <c r="J1330">
        <v>4</v>
      </c>
      <c r="L1330" t="s">
        <v>1041</v>
      </c>
      <c r="M1330" t="s">
        <v>1090</v>
      </c>
      <c r="N1330" t="s">
        <v>1091</v>
      </c>
      <c r="O1330" t="s">
        <v>4603</v>
      </c>
      <c r="P1330" t="s">
        <v>214</v>
      </c>
      <c r="Q1330" t="s">
        <v>8650</v>
      </c>
      <c r="R1330" t="s">
        <v>8637</v>
      </c>
      <c r="S1330" t="s">
        <v>8643</v>
      </c>
      <c r="T1330" t="b">
        <v>0</v>
      </c>
      <c r="U1330" t="b">
        <v>0</v>
      </c>
      <c r="V1330">
        <v>1</v>
      </c>
      <c r="W1330">
        <v>50</v>
      </c>
      <c r="X1330">
        <v>12</v>
      </c>
      <c r="AB1330">
        <v>2</v>
      </c>
      <c r="AC1330">
        <v>1</v>
      </c>
      <c r="AD1330">
        <v>2</v>
      </c>
      <c r="AE1330" t="s">
        <v>618</v>
      </c>
      <c r="AG1330" t="s">
        <v>2154</v>
      </c>
      <c r="AH1330" t="s">
        <v>4604</v>
      </c>
    </row>
    <row r="1331" spans="1:34" x14ac:dyDescent="0.25">
      <c r="A1331">
        <v>5</v>
      </c>
      <c r="B1331" t="s">
        <v>636</v>
      </c>
      <c r="C1331" t="s">
        <v>639</v>
      </c>
      <c r="D1331" t="s">
        <v>637</v>
      </c>
      <c r="E1331" t="s">
        <v>638</v>
      </c>
      <c r="F1331" t="s">
        <v>641</v>
      </c>
      <c r="G1331" t="s">
        <v>11042</v>
      </c>
      <c r="H1331" t="s">
        <v>1088</v>
      </c>
      <c r="I1331" t="s">
        <v>1089</v>
      </c>
      <c r="J1331">
        <v>4</v>
      </c>
      <c r="L1331" t="s">
        <v>1041</v>
      </c>
      <c r="M1331" t="s">
        <v>1090</v>
      </c>
      <c r="N1331" t="s">
        <v>1091</v>
      </c>
      <c r="O1331" t="s">
        <v>4605</v>
      </c>
      <c r="P1331" t="s">
        <v>214</v>
      </c>
      <c r="Q1331" t="s">
        <v>8650</v>
      </c>
      <c r="R1331" t="s">
        <v>8637</v>
      </c>
      <c r="S1331" t="s">
        <v>8643</v>
      </c>
      <c r="T1331" t="b">
        <v>0</v>
      </c>
      <c r="U1331" t="b">
        <v>0</v>
      </c>
      <c r="V1331">
        <v>2</v>
      </c>
      <c r="W1331">
        <v>50</v>
      </c>
      <c r="X1331">
        <v>12</v>
      </c>
      <c r="AB1331">
        <v>2</v>
      </c>
      <c r="AC1331">
        <v>1</v>
      </c>
      <c r="AD1331">
        <v>2</v>
      </c>
      <c r="AE1331" t="s">
        <v>618</v>
      </c>
      <c r="AG1331" t="s">
        <v>4606</v>
      </c>
      <c r="AH1331" t="s">
        <v>4607</v>
      </c>
    </row>
    <row r="1332" spans="1:34" x14ac:dyDescent="0.25">
      <c r="A1332">
        <v>5</v>
      </c>
      <c r="B1332" t="s">
        <v>636</v>
      </c>
      <c r="C1332" t="s">
        <v>639</v>
      </c>
      <c r="D1332" t="s">
        <v>637</v>
      </c>
      <c r="E1332" t="s">
        <v>638</v>
      </c>
      <c r="F1332" t="s">
        <v>641</v>
      </c>
      <c r="G1332" t="s">
        <v>11042</v>
      </c>
      <c r="H1332" t="s">
        <v>1088</v>
      </c>
      <c r="I1332" t="s">
        <v>1089</v>
      </c>
      <c r="J1332">
        <v>4</v>
      </c>
      <c r="L1332" t="s">
        <v>1041</v>
      </c>
      <c r="M1332" t="s">
        <v>1090</v>
      </c>
      <c r="N1332" t="s">
        <v>1091</v>
      </c>
      <c r="O1332" t="s">
        <v>4608</v>
      </c>
      <c r="P1332" t="s">
        <v>214</v>
      </c>
      <c r="Q1332" t="s">
        <v>8650</v>
      </c>
      <c r="R1332" t="s">
        <v>8637</v>
      </c>
      <c r="S1332" t="s">
        <v>8643</v>
      </c>
      <c r="T1332" t="b">
        <v>0</v>
      </c>
      <c r="U1332" t="b">
        <v>0</v>
      </c>
      <c r="V1332">
        <v>3</v>
      </c>
      <c r="W1332">
        <v>50</v>
      </c>
      <c r="X1332">
        <v>10</v>
      </c>
      <c r="AB1332">
        <v>2</v>
      </c>
      <c r="AC1332">
        <v>1</v>
      </c>
      <c r="AD1332">
        <v>3</v>
      </c>
      <c r="AE1332" t="s">
        <v>610</v>
      </c>
      <c r="AG1332" t="s">
        <v>4609</v>
      </c>
      <c r="AH1332" t="s">
        <v>4610</v>
      </c>
    </row>
    <row r="1333" spans="1:34" x14ac:dyDescent="0.25">
      <c r="A1333">
        <v>5</v>
      </c>
      <c r="B1333" t="s">
        <v>636</v>
      </c>
      <c r="C1333" t="s">
        <v>639</v>
      </c>
      <c r="D1333" t="s">
        <v>637</v>
      </c>
      <c r="E1333" t="s">
        <v>638</v>
      </c>
      <c r="F1333" t="s">
        <v>641</v>
      </c>
      <c r="G1333" t="s">
        <v>11042</v>
      </c>
      <c r="H1333" t="s">
        <v>1088</v>
      </c>
      <c r="I1333" t="s">
        <v>1089</v>
      </c>
      <c r="J1333">
        <v>4</v>
      </c>
      <c r="L1333" t="s">
        <v>1041</v>
      </c>
      <c r="M1333" t="s">
        <v>1090</v>
      </c>
      <c r="N1333" t="s">
        <v>1091</v>
      </c>
      <c r="O1333" t="s">
        <v>4611</v>
      </c>
      <c r="P1333" t="s">
        <v>214</v>
      </c>
      <c r="Q1333" t="s">
        <v>8650</v>
      </c>
      <c r="R1333" t="s">
        <v>8637</v>
      </c>
      <c r="S1333" t="s">
        <v>8643</v>
      </c>
      <c r="T1333" t="b">
        <v>0</v>
      </c>
      <c r="U1333" t="b">
        <v>0</v>
      </c>
      <c r="V1333">
        <v>4</v>
      </c>
      <c r="W1333">
        <v>50</v>
      </c>
      <c r="X1333">
        <v>8</v>
      </c>
      <c r="AB1333">
        <v>2</v>
      </c>
      <c r="AC1333">
        <v>1</v>
      </c>
      <c r="AD1333">
        <v>3</v>
      </c>
      <c r="AE1333" t="s">
        <v>610</v>
      </c>
      <c r="AG1333" t="s">
        <v>4609</v>
      </c>
      <c r="AH1333" t="s">
        <v>4612</v>
      </c>
    </row>
    <row r="1334" spans="1:34" x14ac:dyDescent="0.25">
      <c r="A1334">
        <v>5</v>
      </c>
      <c r="B1334" t="s">
        <v>636</v>
      </c>
      <c r="C1334" t="s">
        <v>639</v>
      </c>
      <c r="D1334" t="s">
        <v>637</v>
      </c>
      <c r="E1334" t="s">
        <v>638</v>
      </c>
      <c r="F1334" t="s">
        <v>641</v>
      </c>
      <c r="G1334" t="s">
        <v>11042</v>
      </c>
      <c r="H1334" t="s">
        <v>1088</v>
      </c>
      <c r="I1334" t="s">
        <v>1089</v>
      </c>
      <c r="J1334">
        <v>4</v>
      </c>
      <c r="L1334" t="s">
        <v>1041</v>
      </c>
      <c r="M1334" t="s">
        <v>1090</v>
      </c>
      <c r="N1334" t="s">
        <v>1091</v>
      </c>
      <c r="O1334" t="s">
        <v>4613</v>
      </c>
      <c r="P1334" t="s">
        <v>235</v>
      </c>
      <c r="Q1334" t="s">
        <v>8650</v>
      </c>
      <c r="R1334" t="s">
        <v>8637</v>
      </c>
      <c r="S1334" t="s">
        <v>8643</v>
      </c>
      <c r="T1334" t="b">
        <v>1</v>
      </c>
      <c r="U1334" t="b">
        <v>0</v>
      </c>
      <c r="V1334">
        <v>1</v>
      </c>
      <c r="W1334">
        <v>12.5</v>
      </c>
      <c r="X1334">
        <v>9</v>
      </c>
      <c r="AB1334">
        <v>3</v>
      </c>
      <c r="AC1334">
        <v>1</v>
      </c>
      <c r="AD1334">
        <v>3</v>
      </c>
      <c r="AE1334" t="s">
        <v>618</v>
      </c>
      <c r="AG1334" t="s">
        <v>4614</v>
      </c>
      <c r="AH1334" t="s">
        <v>4615</v>
      </c>
    </row>
    <row r="1335" spans="1:34" x14ac:dyDescent="0.25">
      <c r="A1335">
        <v>5</v>
      </c>
      <c r="B1335" t="s">
        <v>636</v>
      </c>
      <c r="C1335" t="s">
        <v>639</v>
      </c>
      <c r="D1335" t="s">
        <v>637</v>
      </c>
      <c r="E1335" t="s">
        <v>638</v>
      </c>
      <c r="F1335" t="s">
        <v>641</v>
      </c>
      <c r="G1335" t="s">
        <v>11042</v>
      </c>
      <c r="H1335" t="s">
        <v>1088</v>
      </c>
      <c r="I1335" t="s">
        <v>1089</v>
      </c>
      <c r="J1335">
        <v>4</v>
      </c>
      <c r="L1335" t="s">
        <v>1041</v>
      </c>
      <c r="M1335" t="s">
        <v>1090</v>
      </c>
      <c r="N1335" t="s">
        <v>1091</v>
      </c>
      <c r="O1335" t="s">
        <v>4616</v>
      </c>
      <c r="P1335" t="s">
        <v>235</v>
      </c>
      <c r="Q1335" t="s">
        <v>8650</v>
      </c>
      <c r="R1335" t="s">
        <v>8637</v>
      </c>
      <c r="S1335" t="s">
        <v>8643</v>
      </c>
      <c r="T1335" t="b">
        <v>1</v>
      </c>
      <c r="U1335" t="b">
        <v>0</v>
      </c>
      <c r="V1335">
        <v>2</v>
      </c>
      <c r="W1335">
        <v>12.5</v>
      </c>
      <c r="X1335">
        <v>10</v>
      </c>
      <c r="AB1335">
        <v>3</v>
      </c>
      <c r="AC1335">
        <v>1</v>
      </c>
      <c r="AD1335">
        <v>3</v>
      </c>
      <c r="AE1335" t="s">
        <v>618</v>
      </c>
      <c r="AG1335" t="s">
        <v>4614</v>
      </c>
      <c r="AH1335" t="s">
        <v>4617</v>
      </c>
    </row>
    <row r="1336" spans="1:34" x14ac:dyDescent="0.25">
      <c r="A1336">
        <v>5</v>
      </c>
      <c r="B1336" t="s">
        <v>636</v>
      </c>
      <c r="C1336" t="s">
        <v>639</v>
      </c>
      <c r="D1336" t="s">
        <v>637</v>
      </c>
      <c r="E1336" t="s">
        <v>638</v>
      </c>
      <c r="F1336" t="s">
        <v>641</v>
      </c>
      <c r="G1336" t="s">
        <v>11042</v>
      </c>
      <c r="H1336" t="s">
        <v>1088</v>
      </c>
      <c r="I1336" t="s">
        <v>1089</v>
      </c>
      <c r="J1336">
        <v>4</v>
      </c>
      <c r="L1336" t="s">
        <v>1041</v>
      </c>
      <c r="M1336" t="s">
        <v>1090</v>
      </c>
      <c r="N1336" t="s">
        <v>1091</v>
      </c>
      <c r="O1336" t="s">
        <v>4618</v>
      </c>
      <c r="P1336" t="s">
        <v>235</v>
      </c>
      <c r="Q1336" t="s">
        <v>8650</v>
      </c>
      <c r="R1336" t="s">
        <v>8637</v>
      </c>
      <c r="S1336" t="s">
        <v>8643</v>
      </c>
      <c r="T1336" t="b">
        <v>1</v>
      </c>
      <c r="U1336" t="b">
        <v>0</v>
      </c>
      <c r="V1336">
        <v>3</v>
      </c>
      <c r="W1336">
        <v>12.5</v>
      </c>
      <c r="X1336">
        <v>10</v>
      </c>
      <c r="AB1336">
        <v>3</v>
      </c>
      <c r="AC1336">
        <v>1</v>
      </c>
      <c r="AD1336">
        <v>3</v>
      </c>
      <c r="AE1336" t="s">
        <v>618</v>
      </c>
      <c r="AG1336" t="s">
        <v>4614</v>
      </c>
      <c r="AH1336" t="s">
        <v>4619</v>
      </c>
    </row>
    <row r="1337" spans="1:34" x14ac:dyDescent="0.25">
      <c r="A1337">
        <v>5</v>
      </c>
      <c r="B1337" t="s">
        <v>636</v>
      </c>
      <c r="C1337" t="s">
        <v>639</v>
      </c>
      <c r="D1337" t="s">
        <v>637</v>
      </c>
      <c r="E1337" t="s">
        <v>638</v>
      </c>
      <c r="F1337" t="s">
        <v>641</v>
      </c>
      <c r="G1337" t="s">
        <v>11042</v>
      </c>
      <c r="H1337" t="s">
        <v>1088</v>
      </c>
      <c r="I1337" t="s">
        <v>1089</v>
      </c>
      <c r="J1337">
        <v>4</v>
      </c>
      <c r="L1337" t="s">
        <v>1041</v>
      </c>
      <c r="M1337" t="s">
        <v>1090</v>
      </c>
      <c r="N1337" t="s">
        <v>1091</v>
      </c>
      <c r="O1337" t="s">
        <v>4620</v>
      </c>
      <c r="P1337" t="s">
        <v>8734</v>
      </c>
      <c r="Q1337" t="s">
        <v>8644</v>
      </c>
      <c r="R1337" t="s">
        <v>8488</v>
      </c>
      <c r="S1337" t="s">
        <v>8643</v>
      </c>
      <c r="T1337" t="b">
        <v>0</v>
      </c>
      <c r="U1337" t="b">
        <v>0</v>
      </c>
      <c r="V1337">
        <v>1</v>
      </c>
      <c r="W1337">
        <v>30</v>
      </c>
      <c r="X1337">
        <v>10</v>
      </c>
      <c r="AB1337">
        <v>2</v>
      </c>
      <c r="AC1337">
        <v>1</v>
      </c>
      <c r="AD1337">
        <v>2</v>
      </c>
      <c r="AE1337" t="s">
        <v>618</v>
      </c>
      <c r="AG1337" t="s">
        <v>2154</v>
      </c>
      <c r="AH1337" t="s">
        <v>4621</v>
      </c>
    </row>
    <row r="1338" spans="1:34" x14ac:dyDescent="0.25">
      <c r="A1338">
        <v>5</v>
      </c>
      <c r="B1338" t="s">
        <v>636</v>
      </c>
      <c r="C1338" t="s">
        <v>639</v>
      </c>
      <c r="D1338" t="s">
        <v>637</v>
      </c>
      <c r="E1338" t="s">
        <v>638</v>
      </c>
      <c r="F1338" t="s">
        <v>641</v>
      </c>
      <c r="G1338" t="s">
        <v>11042</v>
      </c>
      <c r="H1338" t="s">
        <v>1088</v>
      </c>
      <c r="I1338" t="s">
        <v>1089</v>
      </c>
      <c r="J1338">
        <v>4</v>
      </c>
      <c r="L1338" t="s">
        <v>1041</v>
      </c>
      <c r="M1338" t="s">
        <v>1090</v>
      </c>
      <c r="N1338" t="s">
        <v>1091</v>
      </c>
      <c r="O1338" t="s">
        <v>4622</v>
      </c>
      <c r="P1338" t="s">
        <v>8734</v>
      </c>
      <c r="Q1338" t="s">
        <v>8644</v>
      </c>
      <c r="R1338" t="s">
        <v>8488</v>
      </c>
      <c r="S1338" t="s">
        <v>8643</v>
      </c>
      <c r="T1338" t="b">
        <v>0</v>
      </c>
      <c r="U1338" t="b">
        <v>0</v>
      </c>
      <c r="V1338">
        <v>2</v>
      </c>
      <c r="W1338">
        <v>30</v>
      </c>
      <c r="X1338">
        <v>9</v>
      </c>
      <c r="AB1338">
        <v>2</v>
      </c>
      <c r="AC1338">
        <v>1</v>
      </c>
      <c r="AD1338">
        <v>2</v>
      </c>
      <c r="AE1338" t="s">
        <v>3856</v>
      </c>
      <c r="AG1338" t="s">
        <v>3882</v>
      </c>
      <c r="AH1338" t="s">
        <v>4623</v>
      </c>
    </row>
    <row r="1339" spans="1:34" x14ac:dyDescent="0.25">
      <c r="A1339">
        <v>5</v>
      </c>
      <c r="B1339" t="s">
        <v>636</v>
      </c>
      <c r="C1339" t="s">
        <v>639</v>
      </c>
      <c r="D1339" t="s">
        <v>637</v>
      </c>
      <c r="E1339" t="s">
        <v>638</v>
      </c>
      <c r="F1339" t="s">
        <v>641</v>
      </c>
      <c r="G1339" t="s">
        <v>11042</v>
      </c>
      <c r="H1339" t="s">
        <v>1088</v>
      </c>
      <c r="I1339" t="s">
        <v>1089</v>
      </c>
      <c r="J1339">
        <v>4</v>
      </c>
      <c r="L1339" t="s">
        <v>1041</v>
      </c>
      <c r="M1339" t="s">
        <v>1090</v>
      </c>
      <c r="N1339" t="s">
        <v>1091</v>
      </c>
      <c r="O1339" t="s">
        <v>4624</v>
      </c>
      <c r="P1339" t="s">
        <v>8734</v>
      </c>
      <c r="Q1339" t="s">
        <v>8644</v>
      </c>
      <c r="R1339" t="s">
        <v>8488</v>
      </c>
      <c r="S1339" t="s">
        <v>8643</v>
      </c>
      <c r="T1339" t="b">
        <v>0</v>
      </c>
      <c r="U1339" t="b">
        <v>0</v>
      </c>
      <c r="V1339">
        <v>3</v>
      </c>
      <c r="W1339">
        <v>30</v>
      </c>
      <c r="X1339">
        <v>7</v>
      </c>
      <c r="AG1339" t="s">
        <v>4625</v>
      </c>
      <c r="AH1339" t="s">
        <v>4626</v>
      </c>
    </row>
    <row r="1340" spans="1:34" x14ac:dyDescent="0.25">
      <c r="A1340">
        <v>5</v>
      </c>
      <c r="B1340" t="s">
        <v>636</v>
      </c>
      <c r="C1340" t="s">
        <v>639</v>
      </c>
      <c r="D1340" t="s">
        <v>637</v>
      </c>
      <c r="E1340" t="s">
        <v>638</v>
      </c>
      <c r="F1340" t="s">
        <v>641</v>
      </c>
      <c r="G1340" t="s">
        <v>11042</v>
      </c>
      <c r="H1340" t="s">
        <v>1088</v>
      </c>
      <c r="I1340" t="s">
        <v>1089</v>
      </c>
      <c r="J1340">
        <v>4</v>
      </c>
      <c r="L1340" t="s">
        <v>1041</v>
      </c>
      <c r="M1340" t="s">
        <v>1090</v>
      </c>
      <c r="N1340" t="s">
        <v>1091</v>
      </c>
      <c r="O1340" t="s">
        <v>4627</v>
      </c>
      <c r="P1340" t="s">
        <v>303</v>
      </c>
      <c r="Q1340" t="s">
        <v>148</v>
      </c>
      <c r="R1340" t="s">
        <v>8661</v>
      </c>
      <c r="S1340" t="s">
        <v>8645</v>
      </c>
      <c r="T1340" t="b">
        <v>0</v>
      </c>
      <c r="U1340" t="b">
        <v>0</v>
      </c>
      <c r="V1340">
        <v>1</v>
      </c>
      <c r="W1340">
        <v>10</v>
      </c>
      <c r="X1340">
        <v>15</v>
      </c>
      <c r="AG1340" t="s">
        <v>4628</v>
      </c>
      <c r="AH1340" t="s">
        <v>4629</v>
      </c>
    </row>
    <row r="1341" spans="1:34" x14ac:dyDescent="0.25">
      <c r="A1341">
        <v>5</v>
      </c>
      <c r="B1341" t="s">
        <v>636</v>
      </c>
      <c r="C1341" t="s">
        <v>639</v>
      </c>
      <c r="D1341" t="s">
        <v>637</v>
      </c>
      <c r="E1341" t="s">
        <v>638</v>
      </c>
      <c r="F1341" t="s">
        <v>641</v>
      </c>
      <c r="G1341" t="s">
        <v>11042</v>
      </c>
      <c r="H1341" t="s">
        <v>1088</v>
      </c>
      <c r="I1341" t="s">
        <v>1089</v>
      </c>
      <c r="J1341">
        <v>4</v>
      </c>
      <c r="L1341" t="s">
        <v>1041</v>
      </c>
      <c r="M1341" t="s">
        <v>1090</v>
      </c>
      <c r="N1341" t="s">
        <v>1091</v>
      </c>
      <c r="O1341" t="s">
        <v>4630</v>
      </c>
      <c r="P1341" t="s">
        <v>303</v>
      </c>
      <c r="Q1341" t="s">
        <v>148</v>
      </c>
      <c r="R1341" t="s">
        <v>8661</v>
      </c>
      <c r="S1341" t="s">
        <v>8645</v>
      </c>
      <c r="T1341" t="b">
        <v>0</v>
      </c>
      <c r="U1341" t="b">
        <v>0</v>
      </c>
      <c r="V1341">
        <v>2</v>
      </c>
      <c r="W1341">
        <v>10</v>
      </c>
      <c r="X1341">
        <v>15</v>
      </c>
      <c r="AG1341" t="s">
        <v>4631</v>
      </c>
      <c r="AH1341" t="s">
        <v>4632</v>
      </c>
    </row>
    <row r="1342" spans="1:34" x14ac:dyDescent="0.25">
      <c r="A1342">
        <v>5</v>
      </c>
      <c r="B1342" t="s">
        <v>636</v>
      </c>
      <c r="C1342" t="s">
        <v>639</v>
      </c>
      <c r="D1342" t="s">
        <v>637</v>
      </c>
      <c r="E1342" t="s">
        <v>638</v>
      </c>
      <c r="F1342" t="s">
        <v>641</v>
      </c>
      <c r="G1342" t="s">
        <v>11042</v>
      </c>
      <c r="H1342" t="s">
        <v>1088</v>
      </c>
      <c r="I1342" t="s">
        <v>1089</v>
      </c>
      <c r="J1342">
        <v>4</v>
      </c>
      <c r="L1342" t="s">
        <v>1041</v>
      </c>
      <c r="M1342" t="s">
        <v>1090</v>
      </c>
      <c r="N1342" t="s">
        <v>1091</v>
      </c>
      <c r="O1342" t="s">
        <v>4633</v>
      </c>
      <c r="P1342" t="s">
        <v>303</v>
      </c>
      <c r="Q1342" t="s">
        <v>148</v>
      </c>
      <c r="R1342" t="s">
        <v>8661</v>
      </c>
      <c r="S1342" t="s">
        <v>8645</v>
      </c>
      <c r="T1342" t="b">
        <v>0</v>
      </c>
      <c r="U1342" t="b">
        <v>0</v>
      </c>
      <c r="V1342">
        <v>3</v>
      </c>
      <c r="W1342">
        <v>10</v>
      </c>
      <c r="X1342">
        <v>15</v>
      </c>
      <c r="AG1342" t="s">
        <v>4631</v>
      </c>
      <c r="AH1342" t="s">
        <v>4634</v>
      </c>
    </row>
    <row r="1343" spans="1:34" x14ac:dyDescent="0.25">
      <c r="A1343">
        <v>5</v>
      </c>
      <c r="B1343" t="s">
        <v>636</v>
      </c>
      <c r="C1343" t="s">
        <v>639</v>
      </c>
      <c r="D1343" t="s">
        <v>637</v>
      </c>
      <c r="E1343" t="s">
        <v>638</v>
      </c>
      <c r="F1343" t="s">
        <v>641</v>
      </c>
      <c r="G1343" t="s">
        <v>11042</v>
      </c>
      <c r="H1343" t="s">
        <v>1088</v>
      </c>
      <c r="I1343" t="s">
        <v>1089</v>
      </c>
      <c r="J1343">
        <v>4</v>
      </c>
      <c r="L1343" t="s">
        <v>1041</v>
      </c>
      <c r="M1343" t="s">
        <v>1090</v>
      </c>
      <c r="N1343" t="s">
        <v>1091</v>
      </c>
      <c r="O1343" t="s">
        <v>4635</v>
      </c>
      <c r="P1343" t="s">
        <v>1534</v>
      </c>
      <c r="Q1343" t="s">
        <v>2</v>
      </c>
      <c r="R1343" t="s">
        <v>2</v>
      </c>
      <c r="S1343" t="s">
        <v>8646</v>
      </c>
      <c r="T1343" t="b">
        <v>0</v>
      </c>
      <c r="U1343" t="b">
        <v>1</v>
      </c>
      <c r="V1343">
        <v>1</v>
      </c>
      <c r="W1343">
        <v>150</v>
      </c>
      <c r="Y1343">
        <v>60</v>
      </c>
      <c r="AH1343" t="s">
        <v>4636</v>
      </c>
    </row>
    <row r="1344" spans="1:34" x14ac:dyDescent="0.25">
      <c r="A1344">
        <v>5</v>
      </c>
      <c r="B1344" t="s">
        <v>636</v>
      </c>
      <c r="C1344" t="s">
        <v>639</v>
      </c>
      <c r="D1344" t="s">
        <v>637</v>
      </c>
      <c r="E1344" t="s">
        <v>638</v>
      </c>
      <c r="F1344" t="s">
        <v>641</v>
      </c>
      <c r="G1344" t="s">
        <v>11042</v>
      </c>
      <c r="H1344" t="s">
        <v>1088</v>
      </c>
      <c r="I1344" t="s">
        <v>1089</v>
      </c>
      <c r="J1344">
        <v>4</v>
      </c>
      <c r="L1344" t="s">
        <v>1041</v>
      </c>
      <c r="M1344" t="s">
        <v>1090</v>
      </c>
      <c r="N1344" t="s">
        <v>1091</v>
      </c>
      <c r="O1344" t="s">
        <v>4637</v>
      </c>
      <c r="P1344" t="s">
        <v>1534</v>
      </c>
      <c r="Q1344" t="s">
        <v>2</v>
      </c>
      <c r="R1344" t="s">
        <v>2</v>
      </c>
      <c r="S1344" t="s">
        <v>8646</v>
      </c>
      <c r="T1344" t="b">
        <v>0</v>
      </c>
      <c r="U1344" t="b">
        <v>1</v>
      </c>
      <c r="V1344">
        <v>2</v>
      </c>
      <c r="W1344">
        <v>150</v>
      </c>
      <c r="Y1344">
        <v>52.2</v>
      </c>
      <c r="AH1344" t="s">
        <v>4638</v>
      </c>
    </row>
    <row r="1345" spans="1:34" x14ac:dyDescent="0.25">
      <c r="A1345">
        <v>5</v>
      </c>
      <c r="B1345" t="s">
        <v>636</v>
      </c>
      <c r="C1345" t="s">
        <v>639</v>
      </c>
      <c r="D1345" t="s">
        <v>637</v>
      </c>
      <c r="E1345" t="s">
        <v>638</v>
      </c>
      <c r="F1345" t="s">
        <v>641</v>
      </c>
      <c r="G1345" t="s">
        <v>11042</v>
      </c>
      <c r="H1345" t="s">
        <v>1088</v>
      </c>
      <c r="I1345" t="s">
        <v>1089</v>
      </c>
      <c r="J1345">
        <v>4</v>
      </c>
      <c r="L1345" t="s">
        <v>1041</v>
      </c>
      <c r="M1345" t="s">
        <v>1090</v>
      </c>
      <c r="N1345" t="s">
        <v>1091</v>
      </c>
      <c r="O1345" t="s">
        <v>4639</v>
      </c>
      <c r="P1345" t="s">
        <v>1534</v>
      </c>
      <c r="Q1345" t="s">
        <v>2</v>
      </c>
      <c r="R1345" t="s">
        <v>2</v>
      </c>
      <c r="S1345" t="s">
        <v>8646</v>
      </c>
      <c r="T1345" t="b">
        <v>0</v>
      </c>
      <c r="U1345" t="b">
        <v>1</v>
      </c>
      <c r="V1345">
        <v>3</v>
      </c>
      <c r="W1345">
        <v>150</v>
      </c>
      <c r="Y1345">
        <v>54</v>
      </c>
      <c r="AH1345" t="s">
        <v>4640</v>
      </c>
    </row>
    <row r="1346" spans="1:34" x14ac:dyDescent="0.25">
      <c r="A1346">
        <v>5</v>
      </c>
      <c r="B1346" t="s">
        <v>636</v>
      </c>
      <c r="C1346" t="s">
        <v>639</v>
      </c>
      <c r="D1346" t="s">
        <v>637</v>
      </c>
      <c r="E1346" t="s">
        <v>638</v>
      </c>
      <c r="F1346" t="s">
        <v>641</v>
      </c>
      <c r="G1346" t="s">
        <v>11042</v>
      </c>
      <c r="H1346" t="s">
        <v>1088</v>
      </c>
      <c r="I1346" t="s">
        <v>1089</v>
      </c>
      <c r="J1346">
        <v>4</v>
      </c>
      <c r="L1346" t="s">
        <v>1041</v>
      </c>
      <c r="M1346" t="s">
        <v>1090</v>
      </c>
      <c r="N1346" t="s">
        <v>1091</v>
      </c>
      <c r="O1346" t="s">
        <v>4641</v>
      </c>
      <c r="P1346" t="s">
        <v>356</v>
      </c>
      <c r="Q1346" t="s">
        <v>25</v>
      </c>
      <c r="R1346" t="s">
        <v>25</v>
      </c>
      <c r="S1346" t="s">
        <v>357</v>
      </c>
      <c r="T1346" t="b">
        <v>0</v>
      </c>
      <c r="U1346" t="b">
        <v>1</v>
      </c>
      <c r="V1346">
        <v>2</v>
      </c>
      <c r="Y1346">
        <v>300</v>
      </c>
      <c r="Z1346">
        <v>1.32</v>
      </c>
      <c r="AA1346" t="s">
        <v>3957</v>
      </c>
      <c r="AG1346" t="s">
        <v>4062</v>
      </c>
      <c r="AH1346" t="s">
        <v>1091</v>
      </c>
    </row>
    <row r="1347" spans="1:34" x14ac:dyDescent="0.25">
      <c r="A1347">
        <v>5</v>
      </c>
      <c r="B1347" t="s">
        <v>636</v>
      </c>
      <c r="C1347" t="s">
        <v>639</v>
      </c>
      <c r="D1347" t="s">
        <v>637</v>
      </c>
      <c r="E1347" t="s">
        <v>638</v>
      </c>
      <c r="F1347" t="s">
        <v>641</v>
      </c>
      <c r="G1347" t="s">
        <v>11042</v>
      </c>
      <c r="H1347" t="s">
        <v>1092</v>
      </c>
      <c r="I1347" t="s">
        <v>1093</v>
      </c>
      <c r="J1347">
        <v>1</v>
      </c>
      <c r="L1347" t="s">
        <v>1026</v>
      </c>
      <c r="M1347" t="s">
        <v>1094</v>
      </c>
      <c r="N1347" t="s">
        <v>1095</v>
      </c>
      <c r="O1347" t="s">
        <v>4642</v>
      </c>
      <c r="P1347" t="s">
        <v>356</v>
      </c>
      <c r="Q1347" t="s">
        <v>25</v>
      </c>
      <c r="R1347" t="s">
        <v>25</v>
      </c>
      <c r="S1347" t="s">
        <v>357</v>
      </c>
      <c r="T1347" t="b">
        <v>0</v>
      </c>
      <c r="U1347" t="b">
        <v>1</v>
      </c>
      <c r="V1347">
        <v>1</v>
      </c>
      <c r="Y1347">
        <v>300</v>
      </c>
      <c r="Z1347">
        <v>1.34</v>
      </c>
      <c r="AA1347" t="s">
        <v>3957</v>
      </c>
      <c r="AG1347" t="s">
        <v>272</v>
      </c>
      <c r="AH1347" t="s">
        <v>1094</v>
      </c>
    </row>
    <row r="1348" spans="1:34" x14ac:dyDescent="0.25">
      <c r="A1348">
        <v>5</v>
      </c>
      <c r="B1348" t="s">
        <v>636</v>
      </c>
      <c r="C1348" t="s">
        <v>639</v>
      </c>
      <c r="D1348" t="s">
        <v>637</v>
      </c>
      <c r="E1348" t="s">
        <v>638</v>
      </c>
      <c r="F1348" t="s">
        <v>641</v>
      </c>
      <c r="G1348" t="s">
        <v>11042</v>
      </c>
      <c r="H1348" t="s">
        <v>1092</v>
      </c>
      <c r="I1348" t="s">
        <v>1093</v>
      </c>
      <c r="J1348">
        <v>1</v>
      </c>
      <c r="L1348" t="s">
        <v>1026</v>
      </c>
      <c r="M1348" t="s">
        <v>1094</v>
      </c>
      <c r="N1348" t="s">
        <v>1095</v>
      </c>
      <c r="O1348" t="s">
        <v>4643</v>
      </c>
      <c r="P1348" t="s">
        <v>249</v>
      </c>
      <c r="Q1348" t="s">
        <v>369</v>
      </c>
      <c r="R1348" t="s">
        <v>423</v>
      </c>
      <c r="S1348" t="s">
        <v>8645</v>
      </c>
      <c r="T1348" t="b">
        <v>0</v>
      </c>
      <c r="U1348" t="b">
        <v>0</v>
      </c>
      <c r="V1348">
        <v>1</v>
      </c>
      <c r="W1348">
        <v>150</v>
      </c>
      <c r="X1348">
        <v>8</v>
      </c>
      <c r="AB1348">
        <v>3</v>
      </c>
      <c r="AC1348">
        <v>1</v>
      </c>
      <c r="AD1348">
        <v>1</v>
      </c>
      <c r="AE1348" t="s">
        <v>618</v>
      </c>
      <c r="AG1348" t="s">
        <v>2598</v>
      </c>
      <c r="AH1348" t="s">
        <v>4644</v>
      </c>
    </row>
    <row r="1349" spans="1:34" x14ac:dyDescent="0.25">
      <c r="A1349">
        <v>5</v>
      </c>
      <c r="B1349" t="s">
        <v>636</v>
      </c>
      <c r="C1349" t="s">
        <v>639</v>
      </c>
      <c r="D1349" t="s">
        <v>637</v>
      </c>
      <c r="E1349" t="s">
        <v>638</v>
      </c>
      <c r="F1349" t="s">
        <v>641</v>
      </c>
      <c r="G1349" t="s">
        <v>11042</v>
      </c>
      <c r="H1349" t="s">
        <v>1092</v>
      </c>
      <c r="I1349" t="s">
        <v>1093</v>
      </c>
      <c r="J1349">
        <v>1</v>
      </c>
      <c r="L1349" t="s">
        <v>1026</v>
      </c>
      <c r="M1349" t="s">
        <v>1094</v>
      </c>
      <c r="N1349" t="s">
        <v>1095</v>
      </c>
      <c r="O1349" t="s">
        <v>4645</v>
      </c>
      <c r="P1349" t="s">
        <v>249</v>
      </c>
      <c r="Q1349" t="s">
        <v>369</v>
      </c>
      <c r="R1349" t="s">
        <v>423</v>
      </c>
      <c r="S1349" t="s">
        <v>8645</v>
      </c>
      <c r="T1349" t="b">
        <v>0</v>
      </c>
      <c r="U1349" t="b">
        <v>0</v>
      </c>
      <c r="V1349">
        <v>2</v>
      </c>
      <c r="W1349">
        <v>150</v>
      </c>
      <c r="X1349">
        <v>8</v>
      </c>
      <c r="AB1349">
        <v>3</v>
      </c>
      <c r="AC1349">
        <v>1</v>
      </c>
      <c r="AD1349">
        <v>1</v>
      </c>
      <c r="AE1349" t="s">
        <v>618</v>
      </c>
      <c r="AG1349" t="s">
        <v>2598</v>
      </c>
      <c r="AH1349" t="s">
        <v>4646</v>
      </c>
    </row>
    <row r="1350" spans="1:34" x14ac:dyDescent="0.25">
      <c r="A1350">
        <v>5</v>
      </c>
      <c r="B1350" t="s">
        <v>636</v>
      </c>
      <c r="C1350" t="s">
        <v>639</v>
      </c>
      <c r="D1350" t="s">
        <v>637</v>
      </c>
      <c r="E1350" t="s">
        <v>638</v>
      </c>
      <c r="F1350" t="s">
        <v>641</v>
      </c>
      <c r="G1350" t="s">
        <v>11042</v>
      </c>
      <c r="H1350" t="s">
        <v>1092</v>
      </c>
      <c r="I1350" t="s">
        <v>1093</v>
      </c>
      <c r="J1350">
        <v>1</v>
      </c>
      <c r="L1350" t="s">
        <v>1026</v>
      </c>
      <c r="M1350" t="s">
        <v>1094</v>
      </c>
      <c r="N1350" t="s">
        <v>1095</v>
      </c>
      <c r="O1350" t="s">
        <v>4647</v>
      </c>
      <c r="P1350" t="s">
        <v>249</v>
      </c>
      <c r="Q1350" t="s">
        <v>369</v>
      </c>
      <c r="R1350" t="s">
        <v>423</v>
      </c>
      <c r="S1350" t="s">
        <v>8645</v>
      </c>
      <c r="T1350" t="b">
        <v>0</v>
      </c>
      <c r="U1350" t="b">
        <v>0</v>
      </c>
      <c r="V1350">
        <v>3</v>
      </c>
      <c r="W1350">
        <v>150</v>
      </c>
      <c r="X1350">
        <v>8</v>
      </c>
      <c r="AB1350">
        <v>3</v>
      </c>
      <c r="AC1350">
        <v>1</v>
      </c>
      <c r="AD1350">
        <v>1</v>
      </c>
      <c r="AE1350" t="s">
        <v>618</v>
      </c>
      <c r="AG1350" t="s">
        <v>2598</v>
      </c>
      <c r="AH1350" t="s">
        <v>4648</v>
      </c>
    </row>
    <row r="1351" spans="1:34" x14ac:dyDescent="0.25">
      <c r="A1351">
        <v>5</v>
      </c>
      <c r="B1351" t="s">
        <v>636</v>
      </c>
      <c r="C1351" t="s">
        <v>639</v>
      </c>
      <c r="D1351" t="s">
        <v>637</v>
      </c>
      <c r="E1351" t="s">
        <v>638</v>
      </c>
      <c r="F1351" t="s">
        <v>641</v>
      </c>
      <c r="G1351" t="s">
        <v>11042</v>
      </c>
      <c r="H1351" t="s">
        <v>1092</v>
      </c>
      <c r="I1351" t="s">
        <v>1093</v>
      </c>
      <c r="J1351">
        <v>1</v>
      </c>
      <c r="L1351" t="s">
        <v>1026</v>
      </c>
      <c r="M1351" t="s">
        <v>1094</v>
      </c>
      <c r="N1351" t="s">
        <v>1095</v>
      </c>
      <c r="O1351" t="s">
        <v>4649</v>
      </c>
      <c r="P1351" t="s">
        <v>249</v>
      </c>
      <c r="Q1351" t="s">
        <v>369</v>
      </c>
      <c r="R1351" t="s">
        <v>423</v>
      </c>
      <c r="S1351" t="s">
        <v>8645</v>
      </c>
      <c r="T1351" t="b">
        <v>0</v>
      </c>
      <c r="U1351" t="b">
        <v>0</v>
      </c>
      <c r="V1351">
        <v>4</v>
      </c>
      <c r="W1351">
        <v>150</v>
      </c>
      <c r="X1351">
        <v>9</v>
      </c>
      <c r="AB1351">
        <v>3</v>
      </c>
      <c r="AC1351">
        <v>1</v>
      </c>
      <c r="AD1351">
        <v>1</v>
      </c>
      <c r="AE1351" t="s">
        <v>3856</v>
      </c>
      <c r="AG1351" t="s">
        <v>4650</v>
      </c>
      <c r="AH1351" t="s">
        <v>4651</v>
      </c>
    </row>
    <row r="1352" spans="1:34" x14ac:dyDescent="0.25">
      <c r="A1352">
        <v>5</v>
      </c>
      <c r="B1352" t="s">
        <v>636</v>
      </c>
      <c r="C1352" t="s">
        <v>639</v>
      </c>
      <c r="D1352" t="s">
        <v>637</v>
      </c>
      <c r="E1352" t="s">
        <v>638</v>
      </c>
      <c r="F1352" t="s">
        <v>641</v>
      </c>
      <c r="G1352" t="s">
        <v>11042</v>
      </c>
      <c r="H1352" t="s">
        <v>1092</v>
      </c>
      <c r="I1352" t="s">
        <v>1093</v>
      </c>
      <c r="J1352">
        <v>1</v>
      </c>
      <c r="L1352" t="s">
        <v>1026</v>
      </c>
      <c r="M1352" t="s">
        <v>1094</v>
      </c>
      <c r="N1352" t="s">
        <v>1095</v>
      </c>
      <c r="O1352" t="s">
        <v>4652</v>
      </c>
      <c r="P1352" t="s">
        <v>256</v>
      </c>
      <c r="Q1352" t="s">
        <v>369</v>
      </c>
      <c r="R1352" t="s">
        <v>8654</v>
      </c>
      <c r="S1352" t="s">
        <v>8645</v>
      </c>
      <c r="T1352" t="b">
        <v>1</v>
      </c>
      <c r="U1352" t="b">
        <v>0</v>
      </c>
      <c r="V1352">
        <v>1</v>
      </c>
      <c r="W1352">
        <v>50</v>
      </c>
      <c r="X1352">
        <v>8</v>
      </c>
      <c r="AB1352">
        <v>2</v>
      </c>
      <c r="AC1352">
        <v>1</v>
      </c>
      <c r="AD1352">
        <v>2</v>
      </c>
      <c r="AE1352" t="s">
        <v>618</v>
      </c>
      <c r="AG1352" t="s">
        <v>4653</v>
      </c>
      <c r="AH1352" t="s">
        <v>4654</v>
      </c>
    </row>
    <row r="1353" spans="1:34" x14ac:dyDescent="0.25">
      <c r="A1353">
        <v>5</v>
      </c>
      <c r="B1353" t="s">
        <v>636</v>
      </c>
      <c r="C1353" t="s">
        <v>639</v>
      </c>
      <c r="D1353" t="s">
        <v>637</v>
      </c>
      <c r="E1353" t="s">
        <v>638</v>
      </c>
      <c r="F1353" t="s">
        <v>641</v>
      </c>
      <c r="G1353" t="s">
        <v>11042</v>
      </c>
      <c r="H1353" t="s">
        <v>1092</v>
      </c>
      <c r="I1353" t="s">
        <v>1093</v>
      </c>
      <c r="J1353">
        <v>1</v>
      </c>
      <c r="L1353" t="s">
        <v>1026</v>
      </c>
      <c r="M1353" t="s">
        <v>1094</v>
      </c>
      <c r="N1353" t="s">
        <v>1095</v>
      </c>
      <c r="O1353" t="s">
        <v>4655</v>
      </c>
      <c r="P1353" t="s">
        <v>256</v>
      </c>
      <c r="Q1353" t="s">
        <v>369</v>
      </c>
      <c r="R1353" t="s">
        <v>8654</v>
      </c>
      <c r="S1353" t="s">
        <v>8645</v>
      </c>
      <c r="T1353" t="b">
        <v>1</v>
      </c>
      <c r="U1353" t="b">
        <v>0</v>
      </c>
      <c r="V1353">
        <v>2</v>
      </c>
      <c r="W1353">
        <v>50</v>
      </c>
      <c r="X1353">
        <v>8</v>
      </c>
      <c r="AB1353">
        <v>2</v>
      </c>
      <c r="AC1353">
        <v>1</v>
      </c>
      <c r="AD1353">
        <v>2</v>
      </c>
      <c r="AE1353" t="s">
        <v>618</v>
      </c>
      <c r="AG1353" t="s">
        <v>4653</v>
      </c>
      <c r="AH1353" t="s">
        <v>4656</v>
      </c>
    </row>
    <row r="1354" spans="1:34" x14ac:dyDescent="0.25">
      <c r="A1354">
        <v>5</v>
      </c>
      <c r="B1354" t="s">
        <v>636</v>
      </c>
      <c r="C1354" t="s">
        <v>639</v>
      </c>
      <c r="D1354" t="s">
        <v>637</v>
      </c>
      <c r="E1354" t="s">
        <v>638</v>
      </c>
      <c r="F1354" t="s">
        <v>641</v>
      </c>
      <c r="G1354" t="s">
        <v>11042</v>
      </c>
      <c r="H1354" t="s">
        <v>1092</v>
      </c>
      <c r="I1354" t="s">
        <v>1093</v>
      </c>
      <c r="J1354">
        <v>1</v>
      </c>
      <c r="L1354" t="s">
        <v>1026</v>
      </c>
      <c r="M1354" t="s">
        <v>1094</v>
      </c>
      <c r="N1354" t="s">
        <v>1095</v>
      </c>
      <c r="O1354" t="s">
        <v>4657</v>
      </c>
      <c r="P1354" t="s">
        <v>256</v>
      </c>
      <c r="Q1354" t="s">
        <v>369</v>
      </c>
      <c r="R1354" t="s">
        <v>8654</v>
      </c>
      <c r="S1354" t="s">
        <v>8645</v>
      </c>
      <c r="T1354" t="b">
        <v>1</v>
      </c>
      <c r="U1354" t="b">
        <v>0</v>
      </c>
      <c r="V1354">
        <v>3</v>
      </c>
      <c r="W1354">
        <v>50</v>
      </c>
      <c r="X1354">
        <v>8</v>
      </c>
      <c r="AB1354">
        <v>2</v>
      </c>
      <c r="AC1354">
        <v>1</v>
      </c>
      <c r="AD1354">
        <v>2</v>
      </c>
      <c r="AE1354" t="s">
        <v>618</v>
      </c>
      <c r="AG1354" t="s">
        <v>4653</v>
      </c>
      <c r="AH1354" t="s">
        <v>4658</v>
      </c>
    </row>
    <row r="1355" spans="1:34" x14ac:dyDescent="0.25">
      <c r="A1355">
        <v>5</v>
      </c>
      <c r="B1355" t="s">
        <v>636</v>
      </c>
      <c r="C1355" t="s">
        <v>639</v>
      </c>
      <c r="D1355" t="s">
        <v>637</v>
      </c>
      <c r="E1355" t="s">
        <v>638</v>
      </c>
      <c r="F1355" t="s">
        <v>641</v>
      </c>
      <c r="G1355" t="s">
        <v>11042</v>
      </c>
      <c r="H1355" t="s">
        <v>1092</v>
      </c>
      <c r="I1355" t="s">
        <v>1093</v>
      </c>
      <c r="J1355">
        <v>1</v>
      </c>
      <c r="L1355" t="s">
        <v>1026</v>
      </c>
      <c r="M1355" t="s">
        <v>1094</v>
      </c>
      <c r="N1355" t="s">
        <v>1095</v>
      </c>
      <c r="O1355" t="s">
        <v>4659</v>
      </c>
      <c r="P1355" t="s">
        <v>41</v>
      </c>
      <c r="Q1355" t="s">
        <v>25</v>
      </c>
      <c r="R1355" t="s">
        <v>25</v>
      </c>
      <c r="S1355" t="s">
        <v>26</v>
      </c>
      <c r="T1355" t="b">
        <v>0</v>
      </c>
      <c r="U1355" t="b">
        <v>0</v>
      </c>
      <c r="V1355">
        <v>1</v>
      </c>
      <c r="W1355">
        <v>75</v>
      </c>
      <c r="X1355">
        <v>8</v>
      </c>
      <c r="AB1355">
        <v>2</v>
      </c>
      <c r="AC1355">
        <v>1</v>
      </c>
      <c r="AD1355">
        <v>2</v>
      </c>
      <c r="AE1355" t="s">
        <v>618</v>
      </c>
      <c r="AG1355" t="s">
        <v>2154</v>
      </c>
      <c r="AH1355" t="s">
        <v>4660</v>
      </c>
    </row>
    <row r="1356" spans="1:34" x14ac:dyDescent="0.25">
      <c r="A1356">
        <v>5</v>
      </c>
      <c r="B1356" t="s">
        <v>636</v>
      </c>
      <c r="C1356" t="s">
        <v>639</v>
      </c>
      <c r="D1356" t="s">
        <v>637</v>
      </c>
      <c r="E1356" t="s">
        <v>638</v>
      </c>
      <c r="F1356" t="s">
        <v>641</v>
      </c>
      <c r="G1356" t="s">
        <v>11042</v>
      </c>
      <c r="H1356" t="s">
        <v>1092</v>
      </c>
      <c r="I1356" t="s">
        <v>1093</v>
      </c>
      <c r="J1356">
        <v>1</v>
      </c>
      <c r="L1356" t="s">
        <v>1026</v>
      </c>
      <c r="M1356" t="s">
        <v>1094</v>
      </c>
      <c r="N1356" t="s">
        <v>1095</v>
      </c>
      <c r="O1356" t="s">
        <v>4661</v>
      </c>
      <c r="P1356" t="s">
        <v>41</v>
      </c>
      <c r="Q1356" t="s">
        <v>25</v>
      </c>
      <c r="R1356" t="s">
        <v>25</v>
      </c>
      <c r="S1356" t="s">
        <v>26</v>
      </c>
      <c r="T1356" t="b">
        <v>0</v>
      </c>
      <c r="U1356" t="b">
        <v>0</v>
      </c>
      <c r="V1356">
        <v>2</v>
      </c>
      <c r="W1356">
        <v>75</v>
      </c>
      <c r="X1356">
        <v>8</v>
      </c>
      <c r="AB1356">
        <v>2</v>
      </c>
      <c r="AC1356">
        <v>1</v>
      </c>
      <c r="AD1356">
        <v>2</v>
      </c>
      <c r="AE1356" t="s">
        <v>618</v>
      </c>
      <c r="AG1356" t="s">
        <v>2154</v>
      </c>
      <c r="AH1356" t="s">
        <v>4662</v>
      </c>
    </row>
    <row r="1357" spans="1:34" x14ac:dyDescent="0.25">
      <c r="A1357">
        <v>5</v>
      </c>
      <c r="B1357" t="s">
        <v>636</v>
      </c>
      <c r="C1357" t="s">
        <v>639</v>
      </c>
      <c r="D1357" t="s">
        <v>637</v>
      </c>
      <c r="E1357" t="s">
        <v>638</v>
      </c>
      <c r="F1357" t="s">
        <v>641</v>
      </c>
      <c r="G1357" t="s">
        <v>11042</v>
      </c>
      <c r="H1357" t="s">
        <v>1092</v>
      </c>
      <c r="I1357" t="s">
        <v>1093</v>
      </c>
      <c r="J1357">
        <v>1</v>
      </c>
      <c r="L1357" t="s">
        <v>1026</v>
      </c>
      <c r="M1357" t="s">
        <v>1094</v>
      </c>
      <c r="N1357" t="s">
        <v>1095</v>
      </c>
      <c r="O1357" t="s">
        <v>4663</v>
      </c>
      <c r="P1357" t="s">
        <v>41</v>
      </c>
      <c r="Q1357" t="s">
        <v>25</v>
      </c>
      <c r="R1357" t="s">
        <v>25</v>
      </c>
      <c r="S1357" t="s">
        <v>26</v>
      </c>
      <c r="T1357" t="b">
        <v>0</v>
      </c>
      <c r="U1357" t="b">
        <v>0</v>
      </c>
      <c r="V1357">
        <v>3</v>
      </c>
      <c r="W1357">
        <v>75</v>
      </c>
      <c r="X1357">
        <v>8</v>
      </c>
      <c r="AB1357">
        <v>2</v>
      </c>
      <c r="AC1357">
        <v>1</v>
      </c>
      <c r="AD1357">
        <v>2</v>
      </c>
      <c r="AE1357" t="s">
        <v>3856</v>
      </c>
      <c r="AG1357" t="s">
        <v>3882</v>
      </c>
      <c r="AH1357" t="s">
        <v>4664</v>
      </c>
    </row>
    <row r="1358" spans="1:34" x14ac:dyDescent="0.25">
      <c r="A1358">
        <v>5</v>
      </c>
      <c r="B1358" t="s">
        <v>636</v>
      </c>
      <c r="C1358" t="s">
        <v>639</v>
      </c>
      <c r="D1358" t="s">
        <v>637</v>
      </c>
      <c r="E1358" t="s">
        <v>638</v>
      </c>
      <c r="F1358" t="s">
        <v>641</v>
      </c>
      <c r="G1358" t="s">
        <v>11042</v>
      </c>
      <c r="H1358" t="s">
        <v>1092</v>
      </c>
      <c r="I1358" t="s">
        <v>1093</v>
      </c>
      <c r="J1358">
        <v>1</v>
      </c>
      <c r="L1358" t="s">
        <v>1026</v>
      </c>
      <c r="M1358" t="s">
        <v>1094</v>
      </c>
      <c r="N1358" t="s">
        <v>1095</v>
      </c>
      <c r="O1358" t="s">
        <v>4665</v>
      </c>
      <c r="P1358" t="s">
        <v>41</v>
      </c>
      <c r="Q1358" t="s">
        <v>25</v>
      </c>
      <c r="R1358" t="s">
        <v>25</v>
      </c>
      <c r="S1358" t="s">
        <v>26</v>
      </c>
      <c r="T1358" t="b">
        <v>0</v>
      </c>
      <c r="U1358" t="b">
        <v>0</v>
      </c>
      <c r="V1358">
        <v>4</v>
      </c>
      <c r="W1358">
        <v>75</v>
      </c>
      <c r="X1358">
        <v>8</v>
      </c>
      <c r="AB1358">
        <v>2</v>
      </c>
      <c r="AC1358">
        <v>1</v>
      </c>
      <c r="AD1358">
        <v>2</v>
      </c>
      <c r="AE1358" t="s">
        <v>3856</v>
      </c>
      <c r="AG1358" t="s">
        <v>4666</v>
      </c>
      <c r="AH1358" t="s">
        <v>4667</v>
      </c>
    </row>
    <row r="1359" spans="1:34" x14ac:dyDescent="0.25">
      <c r="A1359">
        <v>5</v>
      </c>
      <c r="B1359" t="s">
        <v>636</v>
      </c>
      <c r="C1359" t="s">
        <v>639</v>
      </c>
      <c r="D1359" t="s">
        <v>637</v>
      </c>
      <c r="E1359" t="s">
        <v>638</v>
      </c>
      <c r="F1359" t="s">
        <v>641</v>
      </c>
      <c r="G1359" t="s">
        <v>11042</v>
      </c>
      <c r="H1359" t="s">
        <v>1092</v>
      </c>
      <c r="I1359" t="s">
        <v>1093</v>
      </c>
      <c r="J1359">
        <v>1</v>
      </c>
      <c r="L1359" t="s">
        <v>1026</v>
      </c>
      <c r="M1359" t="s">
        <v>1094</v>
      </c>
      <c r="N1359" t="s">
        <v>1095</v>
      </c>
      <c r="O1359" t="s">
        <v>4668</v>
      </c>
      <c r="P1359" t="s">
        <v>45</v>
      </c>
      <c r="Q1359" t="s">
        <v>25</v>
      </c>
      <c r="R1359" t="s">
        <v>25</v>
      </c>
      <c r="S1359" t="s">
        <v>26</v>
      </c>
      <c r="T1359" t="b">
        <v>1</v>
      </c>
      <c r="U1359" t="b">
        <v>0</v>
      </c>
      <c r="V1359">
        <v>1</v>
      </c>
      <c r="W1359">
        <v>150</v>
      </c>
      <c r="X1359">
        <v>12</v>
      </c>
      <c r="AB1359">
        <v>2</v>
      </c>
      <c r="AC1359">
        <v>1</v>
      </c>
      <c r="AD1359">
        <v>2</v>
      </c>
      <c r="AE1359" t="s">
        <v>618</v>
      </c>
      <c r="AG1359" t="s">
        <v>4669</v>
      </c>
      <c r="AH1359" t="s">
        <v>4670</v>
      </c>
    </row>
    <row r="1360" spans="1:34" x14ac:dyDescent="0.25">
      <c r="A1360">
        <v>5</v>
      </c>
      <c r="B1360" t="s">
        <v>636</v>
      </c>
      <c r="C1360" t="s">
        <v>639</v>
      </c>
      <c r="D1360" t="s">
        <v>637</v>
      </c>
      <c r="E1360" t="s">
        <v>638</v>
      </c>
      <c r="F1360" t="s">
        <v>641</v>
      </c>
      <c r="G1360" t="s">
        <v>11042</v>
      </c>
      <c r="H1360" t="s">
        <v>1092</v>
      </c>
      <c r="I1360" t="s">
        <v>1093</v>
      </c>
      <c r="J1360">
        <v>1</v>
      </c>
      <c r="L1360" t="s">
        <v>1026</v>
      </c>
      <c r="M1360" t="s">
        <v>1094</v>
      </c>
      <c r="N1360" t="s">
        <v>1095</v>
      </c>
      <c r="O1360" t="s">
        <v>4671</v>
      </c>
      <c r="P1360" t="s">
        <v>45</v>
      </c>
      <c r="Q1360" t="s">
        <v>25</v>
      </c>
      <c r="R1360" t="s">
        <v>25</v>
      </c>
      <c r="S1360" t="s">
        <v>26</v>
      </c>
      <c r="T1360" t="b">
        <v>1</v>
      </c>
      <c r="U1360" t="b">
        <v>0</v>
      </c>
      <c r="V1360">
        <v>2</v>
      </c>
      <c r="W1360">
        <v>150</v>
      </c>
      <c r="X1360">
        <v>11</v>
      </c>
      <c r="AB1360">
        <v>2</v>
      </c>
      <c r="AC1360">
        <v>1</v>
      </c>
      <c r="AD1360">
        <v>2</v>
      </c>
      <c r="AE1360" t="s">
        <v>610</v>
      </c>
      <c r="AG1360" t="s">
        <v>4672</v>
      </c>
      <c r="AH1360" t="s">
        <v>4673</v>
      </c>
    </row>
    <row r="1361" spans="1:34" x14ac:dyDescent="0.25">
      <c r="A1361">
        <v>5</v>
      </c>
      <c r="B1361" t="s">
        <v>636</v>
      </c>
      <c r="C1361" t="s">
        <v>639</v>
      </c>
      <c r="D1361" t="s">
        <v>637</v>
      </c>
      <c r="E1361" t="s">
        <v>638</v>
      </c>
      <c r="F1361" t="s">
        <v>641</v>
      </c>
      <c r="G1361" t="s">
        <v>11042</v>
      </c>
      <c r="H1361" t="s">
        <v>1092</v>
      </c>
      <c r="I1361" t="s">
        <v>1093</v>
      </c>
      <c r="J1361">
        <v>1</v>
      </c>
      <c r="L1361" t="s">
        <v>1026</v>
      </c>
      <c r="M1361" t="s">
        <v>1094</v>
      </c>
      <c r="N1361" t="s">
        <v>1095</v>
      </c>
      <c r="O1361" t="s">
        <v>4674</v>
      </c>
      <c r="P1361" t="s">
        <v>45</v>
      </c>
      <c r="Q1361" t="s">
        <v>25</v>
      </c>
      <c r="R1361" t="s">
        <v>25</v>
      </c>
      <c r="S1361" t="s">
        <v>26</v>
      </c>
      <c r="T1361" t="b">
        <v>1</v>
      </c>
      <c r="U1361" t="b">
        <v>0</v>
      </c>
      <c r="V1361">
        <v>3</v>
      </c>
      <c r="W1361">
        <v>150</v>
      </c>
      <c r="X1361">
        <v>10</v>
      </c>
      <c r="AB1361">
        <v>2</v>
      </c>
      <c r="AC1361">
        <v>1</v>
      </c>
      <c r="AD1361">
        <v>2</v>
      </c>
      <c r="AE1361" t="s">
        <v>610</v>
      </c>
      <c r="AG1361" t="s">
        <v>4672</v>
      </c>
      <c r="AH1361" t="s">
        <v>4675</v>
      </c>
    </row>
    <row r="1362" spans="1:34" x14ac:dyDescent="0.25">
      <c r="A1362">
        <v>5</v>
      </c>
      <c r="B1362" t="s">
        <v>636</v>
      </c>
      <c r="C1362" t="s">
        <v>639</v>
      </c>
      <c r="D1362" t="s">
        <v>637</v>
      </c>
      <c r="E1362" t="s">
        <v>638</v>
      </c>
      <c r="F1362" t="s">
        <v>641</v>
      </c>
      <c r="G1362" t="s">
        <v>11042</v>
      </c>
      <c r="H1362" t="s">
        <v>1092</v>
      </c>
      <c r="I1362" t="s">
        <v>1093</v>
      </c>
      <c r="J1362">
        <v>1</v>
      </c>
      <c r="L1362" t="s">
        <v>1026</v>
      </c>
      <c r="M1362" t="s">
        <v>1094</v>
      </c>
      <c r="N1362" t="s">
        <v>1095</v>
      </c>
      <c r="O1362" t="s">
        <v>4676</v>
      </c>
      <c r="P1362" t="s">
        <v>15</v>
      </c>
      <c r="Q1362" t="s">
        <v>2</v>
      </c>
      <c r="R1362" t="s">
        <v>2</v>
      </c>
      <c r="S1362" t="s">
        <v>8646</v>
      </c>
      <c r="T1362" t="b">
        <v>1</v>
      </c>
      <c r="U1362" t="b">
        <v>1</v>
      </c>
      <c r="V1362">
        <v>1</v>
      </c>
      <c r="W1362">
        <v>75</v>
      </c>
      <c r="Y1362">
        <v>49.8</v>
      </c>
      <c r="AG1362" t="s">
        <v>4677</v>
      </c>
      <c r="AH1362" t="s">
        <v>4678</v>
      </c>
    </row>
    <row r="1363" spans="1:34" x14ac:dyDescent="0.25">
      <c r="A1363">
        <v>5</v>
      </c>
      <c r="B1363" t="s">
        <v>636</v>
      </c>
      <c r="C1363" t="s">
        <v>639</v>
      </c>
      <c r="D1363" t="s">
        <v>637</v>
      </c>
      <c r="E1363" t="s">
        <v>638</v>
      </c>
      <c r="F1363" t="s">
        <v>641</v>
      </c>
      <c r="G1363" t="s">
        <v>11042</v>
      </c>
      <c r="H1363" t="s">
        <v>1092</v>
      </c>
      <c r="I1363" t="s">
        <v>1093</v>
      </c>
      <c r="J1363">
        <v>1</v>
      </c>
      <c r="L1363" t="s">
        <v>1026</v>
      </c>
      <c r="M1363" t="s">
        <v>1094</v>
      </c>
      <c r="N1363" t="s">
        <v>1095</v>
      </c>
      <c r="O1363" t="s">
        <v>4679</v>
      </c>
      <c r="P1363" t="s">
        <v>15</v>
      </c>
      <c r="Q1363" t="s">
        <v>2</v>
      </c>
      <c r="R1363" t="s">
        <v>2</v>
      </c>
      <c r="S1363" t="s">
        <v>8646</v>
      </c>
      <c r="T1363" t="b">
        <v>1</v>
      </c>
      <c r="U1363" t="b">
        <v>1</v>
      </c>
      <c r="V1363">
        <v>2</v>
      </c>
      <c r="W1363">
        <v>75</v>
      </c>
      <c r="Y1363">
        <v>49.8</v>
      </c>
      <c r="AG1363" t="s">
        <v>4677</v>
      </c>
      <c r="AH1363" t="s">
        <v>4680</v>
      </c>
    </row>
    <row r="1364" spans="1:34" x14ac:dyDescent="0.25">
      <c r="A1364">
        <v>5</v>
      </c>
      <c r="B1364" t="s">
        <v>636</v>
      </c>
      <c r="C1364" t="s">
        <v>639</v>
      </c>
      <c r="D1364" t="s">
        <v>637</v>
      </c>
      <c r="E1364" t="s">
        <v>638</v>
      </c>
      <c r="F1364" t="s">
        <v>641</v>
      </c>
      <c r="G1364" t="s">
        <v>11042</v>
      </c>
      <c r="H1364" t="s">
        <v>1092</v>
      </c>
      <c r="I1364" t="s">
        <v>1093</v>
      </c>
      <c r="J1364">
        <v>1</v>
      </c>
      <c r="L1364" t="s">
        <v>1026</v>
      </c>
      <c r="M1364" t="s">
        <v>1094</v>
      </c>
      <c r="N1364" t="s">
        <v>1095</v>
      </c>
      <c r="O1364" t="s">
        <v>4681</v>
      </c>
      <c r="P1364" t="s">
        <v>15</v>
      </c>
      <c r="Q1364" t="s">
        <v>2</v>
      </c>
      <c r="R1364" t="s">
        <v>2</v>
      </c>
      <c r="S1364" t="s">
        <v>8646</v>
      </c>
      <c r="T1364" t="b">
        <v>1</v>
      </c>
      <c r="U1364" t="b">
        <v>1</v>
      </c>
      <c r="V1364">
        <v>3</v>
      </c>
      <c r="W1364">
        <v>75</v>
      </c>
      <c r="Y1364">
        <v>49.8</v>
      </c>
      <c r="AG1364" t="s">
        <v>4677</v>
      </c>
      <c r="AH1364" t="s">
        <v>4682</v>
      </c>
    </row>
    <row r="1365" spans="1:34" x14ac:dyDescent="0.25">
      <c r="A1365">
        <v>5</v>
      </c>
      <c r="B1365" t="s">
        <v>636</v>
      </c>
      <c r="C1365" t="s">
        <v>639</v>
      </c>
      <c r="D1365" t="s">
        <v>637</v>
      </c>
      <c r="E1365" t="s">
        <v>638</v>
      </c>
      <c r="F1365" t="s">
        <v>641</v>
      </c>
      <c r="G1365" t="s">
        <v>11042</v>
      </c>
      <c r="H1365" t="s">
        <v>1092</v>
      </c>
      <c r="I1365" t="s">
        <v>1093</v>
      </c>
      <c r="J1365">
        <v>1</v>
      </c>
      <c r="L1365" t="s">
        <v>1026</v>
      </c>
      <c r="M1365" t="s">
        <v>1094</v>
      </c>
      <c r="N1365" t="s">
        <v>1095</v>
      </c>
      <c r="O1365" t="s">
        <v>4683</v>
      </c>
      <c r="P1365" t="s">
        <v>356</v>
      </c>
      <c r="Q1365" t="s">
        <v>25</v>
      </c>
      <c r="R1365" t="s">
        <v>25</v>
      </c>
      <c r="S1365" t="s">
        <v>357</v>
      </c>
      <c r="T1365" t="b">
        <v>0</v>
      </c>
      <c r="U1365" t="b">
        <v>1</v>
      </c>
      <c r="V1365">
        <v>2</v>
      </c>
      <c r="Y1365">
        <v>225</v>
      </c>
      <c r="Z1365">
        <v>1</v>
      </c>
      <c r="AA1365" t="s">
        <v>3957</v>
      </c>
      <c r="AG1365" t="s">
        <v>4062</v>
      </c>
      <c r="AH1365" t="s">
        <v>1095</v>
      </c>
    </row>
    <row r="1366" spans="1:34" x14ac:dyDescent="0.25">
      <c r="A1366">
        <v>5</v>
      </c>
      <c r="B1366" t="s">
        <v>636</v>
      </c>
      <c r="C1366" t="s">
        <v>639</v>
      </c>
      <c r="D1366" t="s">
        <v>637</v>
      </c>
      <c r="E1366" t="s">
        <v>638</v>
      </c>
      <c r="F1366" t="s">
        <v>641</v>
      </c>
      <c r="G1366" t="s">
        <v>11042</v>
      </c>
      <c r="H1366" t="s">
        <v>1096</v>
      </c>
      <c r="I1366" t="s">
        <v>1097</v>
      </c>
      <c r="J1366">
        <v>2</v>
      </c>
      <c r="L1366" t="s">
        <v>1031</v>
      </c>
      <c r="M1366" t="s">
        <v>1098</v>
      </c>
      <c r="N1366" t="s">
        <v>1099</v>
      </c>
      <c r="O1366" t="s">
        <v>4684</v>
      </c>
      <c r="P1366" t="s">
        <v>389</v>
      </c>
      <c r="Q1366" t="s">
        <v>148</v>
      </c>
      <c r="R1366" t="s">
        <v>8659</v>
      </c>
      <c r="S1366" t="s">
        <v>8662</v>
      </c>
      <c r="T1366" t="b">
        <v>0</v>
      </c>
      <c r="U1366" t="b">
        <v>0</v>
      </c>
      <c r="V1366">
        <v>1</v>
      </c>
      <c r="W1366">
        <v>0</v>
      </c>
      <c r="X1366">
        <v>12</v>
      </c>
      <c r="AH1366" t="s">
        <v>1098</v>
      </c>
    </row>
    <row r="1367" spans="1:34" x14ac:dyDescent="0.25">
      <c r="A1367">
        <v>5</v>
      </c>
      <c r="B1367" t="s">
        <v>636</v>
      </c>
      <c r="C1367" t="s">
        <v>639</v>
      </c>
      <c r="D1367" t="s">
        <v>637</v>
      </c>
      <c r="E1367" t="s">
        <v>638</v>
      </c>
      <c r="F1367" t="s">
        <v>641</v>
      </c>
      <c r="G1367" t="s">
        <v>11042</v>
      </c>
      <c r="H1367" t="s">
        <v>1096</v>
      </c>
      <c r="I1367" t="s">
        <v>1097</v>
      </c>
      <c r="J1367">
        <v>2</v>
      </c>
      <c r="L1367" t="s">
        <v>1031</v>
      </c>
      <c r="M1367" t="s">
        <v>1098</v>
      </c>
      <c r="N1367" t="s">
        <v>1099</v>
      </c>
      <c r="O1367" t="s">
        <v>4685</v>
      </c>
      <c r="P1367" t="s">
        <v>411</v>
      </c>
      <c r="Q1367" t="s">
        <v>272</v>
      </c>
      <c r="R1367" t="s">
        <v>8666</v>
      </c>
      <c r="S1367" t="s">
        <v>8645</v>
      </c>
      <c r="T1367" t="b">
        <v>0</v>
      </c>
      <c r="U1367" t="b">
        <v>0</v>
      </c>
      <c r="V1367">
        <v>1</v>
      </c>
      <c r="W1367">
        <v>20</v>
      </c>
      <c r="X1367">
        <v>10</v>
      </c>
      <c r="AH1367" t="s">
        <v>4686</v>
      </c>
    </row>
    <row r="1368" spans="1:34" x14ac:dyDescent="0.25">
      <c r="A1368">
        <v>5</v>
      </c>
      <c r="B1368" t="s">
        <v>636</v>
      </c>
      <c r="C1368" t="s">
        <v>639</v>
      </c>
      <c r="D1368" t="s">
        <v>637</v>
      </c>
      <c r="E1368" t="s">
        <v>638</v>
      </c>
      <c r="F1368" t="s">
        <v>641</v>
      </c>
      <c r="G1368" t="s">
        <v>11042</v>
      </c>
      <c r="H1368" t="s">
        <v>1096</v>
      </c>
      <c r="I1368" t="s">
        <v>1097</v>
      </c>
      <c r="J1368">
        <v>2</v>
      </c>
      <c r="L1368" t="s">
        <v>1031</v>
      </c>
      <c r="M1368" t="s">
        <v>1098</v>
      </c>
      <c r="N1368" t="s">
        <v>1099</v>
      </c>
      <c r="O1368" t="s">
        <v>4687</v>
      </c>
      <c r="P1368" t="s">
        <v>403</v>
      </c>
      <c r="Q1368" t="s">
        <v>272</v>
      </c>
      <c r="R1368" t="s">
        <v>8666</v>
      </c>
      <c r="S1368" t="s">
        <v>8645</v>
      </c>
      <c r="T1368" t="b">
        <v>0</v>
      </c>
      <c r="U1368" t="b">
        <v>0</v>
      </c>
      <c r="V1368">
        <v>1</v>
      </c>
      <c r="W1368">
        <v>0</v>
      </c>
      <c r="X1368">
        <v>12</v>
      </c>
      <c r="AH1368" t="s">
        <v>4688</v>
      </c>
    </row>
    <row r="1369" spans="1:34" x14ac:dyDescent="0.25">
      <c r="A1369">
        <v>5</v>
      </c>
      <c r="B1369" t="s">
        <v>636</v>
      </c>
      <c r="C1369" t="s">
        <v>639</v>
      </c>
      <c r="D1369" t="s">
        <v>637</v>
      </c>
      <c r="E1369" t="s">
        <v>638</v>
      </c>
      <c r="F1369" t="s">
        <v>641</v>
      </c>
      <c r="G1369" t="s">
        <v>11042</v>
      </c>
      <c r="H1369" t="s">
        <v>1096</v>
      </c>
      <c r="I1369" t="s">
        <v>1097</v>
      </c>
      <c r="J1369">
        <v>2</v>
      </c>
      <c r="L1369" t="s">
        <v>1031</v>
      </c>
      <c r="M1369" t="s">
        <v>1098</v>
      </c>
      <c r="N1369" t="s">
        <v>1099</v>
      </c>
      <c r="O1369" t="s">
        <v>4689</v>
      </c>
      <c r="P1369" t="s">
        <v>1404</v>
      </c>
      <c r="Q1369" t="s">
        <v>148</v>
      </c>
      <c r="R1369" t="s">
        <v>8659</v>
      </c>
      <c r="S1369" t="s">
        <v>149</v>
      </c>
      <c r="T1369" t="b">
        <v>0</v>
      </c>
      <c r="U1369" t="b">
        <v>0</v>
      </c>
      <c r="V1369">
        <v>1</v>
      </c>
      <c r="W1369">
        <v>60</v>
      </c>
      <c r="X1369">
        <v>8</v>
      </c>
      <c r="AB1369">
        <v>3</v>
      </c>
      <c r="AC1369">
        <v>1</v>
      </c>
      <c r="AD1369">
        <v>1</v>
      </c>
      <c r="AE1369" t="s">
        <v>3856</v>
      </c>
      <c r="AG1369" t="s">
        <v>4690</v>
      </c>
      <c r="AH1369" t="s">
        <v>4691</v>
      </c>
    </row>
    <row r="1370" spans="1:34" x14ac:dyDescent="0.25">
      <c r="A1370">
        <v>5</v>
      </c>
      <c r="B1370" t="s">
        <v>636</v>
      </c>
      <c r="C1370" t="s">
        <v>639</v>
      </c>
      <c r="D1370" t="s">
        <v>637</v>
      </c>
      <c r="E1370" t="s">
        <v>638</v>
      </c>
      <c r="F1370" t="s">
        <v>641</v>
      </c>
      <c r="G1370" t="s">
        <v>11042</v>
      </c>
      <c r="H1370" t="s">
        <v>1096</v>
      </c>
      <c r="I1370" t="s">
        <v>1097</v>
      </c>
      <c r="J1370">
        <v>2</v>
      </c>
      <c r="L1370" t="s">
        <v>1031</v>
      </c>
      <c r="M1370" t="s">
        <v>1098</v>
      </c>
      <c r="N1370" t="s">
        <v>1099</v>
      </c>
      <c r="O1370" t="s">
        <v>4692</v>
      </c>
      <c r="P1370" t="s">
        <v>1404</v>
      </c>
      <c r="Q1370" t="s">
        <v>148</v>
      </c>
      <c r="R1370" t="s">
        <v>8659</v>
      </c>
      <c r="S1370" t="s">
        <v>149</v>
      </c>
      <c r="T1370" t="b">
        <v>0</v>
      </c>
      <c r="U1370" t="b">
        <v>0</v>
      </c>
      <c r="V1370">
        <v>2</v>
      </c>
      <c r="W1370">
        <v>60</v>
      </c>
      <c r="X1370">
        <v>7</v>
      </c>
      <c r="AB1370">
        <v>3</v>
      </c>
      <c r="AC1370">
        <v>1</v>
      </c>
      <c r="AD1370">
        <v>1</v>
      </c>
      <c r="AE1370" t="s">
        <v>3856</v>
      </c>
      <c r="AG1370" t="s">
        <v>4690</v>
      </c>
      <c r="AH1370" t="s">
        <v>4693</v>
      </c>
    </row>
    <row r="1371" spans="1:34" x14ac:dyDescent="0.25">
      <c r="A1371">
        <v>5</v>
      </c>
      <c r="B1371" t="s">
        <v>636</v>
      </c>
      <c r="C1371" t="s">
        <v>639</v>
      </c>
      <c r="D1371" t="s">
        <v>637</v>
      </c>
      <c r="E1371" t="s">
        <v>638</v>
      </c>
      <c r="F1371" t="s">
        <v>641</v>
      </c>
      <c r="G1371" t="s">
        <v>11042</v>
      </c>
      <c r="H1371" t="s">
        <v>1096</v>
      </c>
      <c r="I1371" t="s">
        <v>1097</v>
      </c>
      <c r="J1371">
        <v>2</v>
      </c>
      <c r="L1371" t="s">
        <v>1031</v>
      </c>
      <c r="M1371" t="s">
        <v>1098</v>
      </c>
      <c r="N1371" t="s">
        <v>1099</v>
      </c>
      <c r="O1371" t="s">
        <v>4694</v>
      </c>
      <c r="P1371" t="s">
        <v>1404</v>
      </c>
      <c r="Q1371" t="s">
        <v>148</v>
      </c>
      <c r="R1371" t="s">
        <v>8659</v>
      </c>
      <c r="S1371" t="s">
        <v>149</v>
      </c>
      <c r="T1371" t="b">
        <v>0</v>
      </c>
      <c r="U1371" t="b">
        <v>0</v>
      </c>
      <c r="V1371">
        <v>3</v>
      </c>
      <c r="W1371">
        <v>60</v>
      </c>
      <c r="X1371">
        <v>6</v>
      </c>
      <c r="AB1371">
        <v>3</v>
      </c>
      <c r="AC1371">
        <v>1</v>
      </c>
      <c r="AD1371">
        <v>1</v>
      </c>
      <c r="AE1371" t="s">
        <v>610</v>
      </c>
      <c r="AG1371" t="s">
        <v>4695</v>
      </c>
      <c r="AH1371" t="s">
        <v>4696</v>
      </c>
    </row>
    <row r="1372" spans="1:34" x14ac:dyDescent="0.25">
      <c r="A1372">
        <v>5</v>
      </c>
      <c r="B1372" t="s">
        <v>636</v>
      </c>
      <c r="C1372" t="s">
        <v>639</v>
      </c>
      <c r="D1372" t="s">
        <v>637</v>
      </c>
      <c r="E1372" t="s">
        <v>638</v>
      </c>
      <c r="F1372" t="s">
        <v>641</v>
      </c>
      <c r="G1372" t="s">
        <v>11042</v>
      </c>
      <c r="H1372" t="s">
        <v>1096</v>
      </c>
      <c r="I1372" t="s">
        <v>1097</v>
      </c>
      <c r="J1372">
        <v>2</v>
      </c>
      <c r="L1372" t="s">
        <v>1031</v>
      </c>
      <c r="M1372" t="s">
        <v>1098</v>
      </c>
      <c r="N1372" t="s">
        <v>1099</v>
      </c>
      <c r="O1372" t="s">
        <v>4697</v>
      </c>
      <c r="P1372" t="s">
        <v>1404</v>
      </c>
      <c r="Q1372" t="s">
        <v>148</v>
      </c>
      <c r="R1372" t="s">
        <v>8659</v>
      </c>
      <c r="S1372" t="s">
        <v>149</v>
      </c>
      <c r="T1372" t="b">
        <v>0</v>
      </c>
      <c r="U1372" t="b">
        <v>0</v>
      </c>
      <c r="V1372">
        <v>4</v>
      </c>
      <c r="W1372">
        <v>60</v>
      </c>
      <c r="X1372">
        <v>7</v>
      </c>
      <c r="AB1372">
        <v>3</v>
      </c>
      <c r="AC1372">
        <v>1</v>
      </c>
      <c r="AD1372">
        <v>1</v>
      </c>
      <c r="AE1372" t="s">
        <v>610</v>
      </c>
      <c r="AG1372" t="s">
        <v>4695</v>
      </c>
      <c r="AH1372" t="s">
        <v>4698</v>
      </c>
    </row>
    <row r="1373" spans="1:34" x14ac:dyDescent="0.25">
      <c r="A1373">
        <v>5</v>
      </c>
      <c r="B1373" t="s">
        <v>636</v>
      </c>
      <c r="C1373" t="s">
        <v>639</v>
      </c>
      <c r="D1373" t="s">
        <v>637</v>
      </c>
      <c r="E1373" t="s">
        <v>638</v>
      </c>
      <c r="F1373" t="s">
        <v>641</v>
      </c>
      <c r="G1373" t="s">
        <v>11042</v>
      </c>
      <c r="H1373" t="s">
        <v>1096</v>
      </c>
      <c r="I1373" t="s">
        <v>1097</v>
      </c>
      <c r="J1373">
        <v>2</v>
      </c>
      <c r="L1373" t="s">
        <v>1031</v>
      </c>
      <c r="M1373" t="s">
        <v>1098</v>
      </c>
      <c r="N1373" t="s">
        <v>1099</v>
      </c>
      <c r="O1373" t="s">
        <v>4699</v>
      </c>
      <c r="P1373" t="s">
        <v>2295</v>
      </c>
      <c r="Q1373" t="s">
        <v>148</v>
      </c>
      <c r="R1373" t="s">
        <v>8659</v>
      </c>
      <c r="S1373" t="s">
        <v>8645</v>
      </c>
      <c r="T1373" t="b">
        <v>0</v>
      </c>
      <c r="U1373" t="b">
        <v>0</v>
      </c>
      <c r="V1373">
        <v>1</v>
      </c>
      <c r="W1373">
        <v>60</v>
      </c>
      <c r="X1373">
        <v>12</v>
      </c>
      <c r="AB1373">
        <v>2</v>
      </c>
      <c r="AC1373">
        <v>1</v>
      </c>
      <c r="AD1373">
        <v>2</v>
      </c>
      <c r="AE1373" t="s">
        <v>618</v>
      </c>
      <c r="AG1373" t="s">
        <v>4700</v>
      </c>
      <c r="AH1373" t="s">
        <v>4701</v>
      </c>
    </row>
    <row r="1374" spans="1:34" x14ac:dyDescent="0.25">
      <c r="A1374">
        <v>5</v>
      </c>
      <c r="B1374" t="s">
        <v>636</v>
      </c>
      <c r="C1374" t="s">
        <v>639</v>
      </c>
      <c r="D1374" t="s">
        <v>637</v>
      </c>
      <c r="E1374" t="s">
        <v>638</v>
      </c>
      <c r="F1374" t="s">
        <v>641</v>
      </c>
      <c r="G1374" t="s">
        <v>11042</v>
      </c>
      <c r="H1374" t="s">
        <v>1096</v>
      </c>
      <c r="I1374" t="s">
        <v>1097</v>
      </c>
      <c r="J1374">
        <v>2</v>
      </c>
      <c r="L1374" t="s">
        <v>1031</v>
      </c>
      <c r="M1374" t="s">
        <v>1098</v>
      </c>
      <c r="N1374" t="s">
        <v>1099</v>
      </c>
      <c r="O1374" t="s">
        <v>4702</v>
      </c>
      <c r="P1374" t="s">
        <v>2295</v>
      </c>
      <c r="Q1374" t="s">
        <v>148</v>
      </c>
      <c r="R1374" t="s">
        <v>8659</v>
      </c>
      <c r="S1374" t="s">
        <v>8645</v>
      </c>
      <c r="T1374" t="b">
        <v>0</v>
      </c>
      <c r="U1374" t="b">
        <v>0</v>
      </c>
      <c r="V1374">
        <v>2</v>
      </c>
      <c r="W1374">
        <v>60</v>
      </c>
      <c r="X1374">
        <v>10</v>
      </c>
      <c r="AB1374">
        <v>2</v>
      </c>
      <c r="AC1374">
        <v>1</v>
      </c>
      <c r="AD1374">
        <v>2</v>
      </c>
      <c r="AE1374" t="s">
        <v>618</v>
      </c>
      <c r="AG1374" t="s">
        <v>4700</v>
      </c>
      <c r="AH1374" t="s">
        <v>4703</v>
      </c>
    </row>
    <row r="1375" spans="1:34" x14ac:dyDescent="0.25">
      <c r="A1375">
        <v>5</v>
      </c>
      <c r="B1375" t="s">
        <v>636</v>
      </c>
      <c r="C1375" t="s">
        <v>639</v>
      </c>
      <c r="D1375" t="s">
        <v>637</v>
      </c>
      <c r="E1375" t="s">
        <v>638</v>
      </c>
      <c r="F1375" t="s">
        <v>641</v>
      </c>
      <c r="G1375" t="s">
        <v>11042</v>
      </c>
      <c r="H1375" t="s">
        <v>1096</v>
      </c>
      <c r="I1375" t="s">
        <v>1097</v>
      </c>
      <c r="J1375">
        <v>2</v>
      </c>
      <c r="L1375" t="s">
        <v>1031</v>
      </c>
      <c r="M1375" t="s">
        <v>1098</v>
      </c>
      <c r="N1375" t="s">
        <v>1099</v>
      </c>
      <c r="O1375" t="s">
        <v>4704</v>
      </c>
      <c r="P1375" t="s">
        <v>2295</v>
      </c>
      <c r="Q1375" t="s">
        <v>148</v>
      </c>
      <c r="R1375" t="s">
        <v>8659</v>
      </c>
      <c r="S1375" t="s">
        <v>8645</v>
      </c>
      <c r="T1375" t="b">
        <v>0</v>
      </c>
      <c r="U1375" t="b">
        <v>0</v>
      </c>
      <c r="V1375">
        <v>3</v>
      </c>
      <c r="W1375">
        <v>60</v>
      </c>
      <c r="X1375">
        <v>12</v>
      </c>
      <c r="AB1375">
        <v>2</v>
      </c>
      <c r="AC1375">
        <v>1</v>
      </c>
      <c r="AD1375">
        <v>2</v>
      </c>
      <c r="AE1375" t="s">
        <v>618</v>
      </c>
      <c r="AG1375" t="s">
        <v>4705</v>
      </c>
      <c r="AH1375" t="s">
        <v>4706</v>
      </c>
    </row>
    <row r="1376" spans="1:34" x14ac:dyDescent="0.25">
      <c r="A1376">
        <v>5</v>
      </c>
      <c r="B1376" t="s">
        <v>636</v>
      </c>
      <c r="C1376" t="s">
        <v>639</v>
      </c>
      <c r="D1376" t="s">
        <v>637</v>
      </c>
      <c r="E1376" t="s">
        <v>638</v>
      </c>
      <c r="F1376" t="s">
        <v>641</v>
      </c>
      <c r="G1376" t="s">
        <v>11042</v>
      </c>
      <c r="H1376" t="s">
        <v>1096</v>
      </c>
      <c r="I1376" t="s">
        <v>1097</v>
      </c>
      <c r="J1376">
        <v>2</v>
      </c>
      <c r="L1376" t="s">
        <v>1031</v>
      </c>
      <c r="M1376" t="s">
        <v>1098</v>
      </c>
      <c r="N1376" t="s">
        <v>1099</v>
      </c>
      <c r="O1376" t="s">
        <v>4707</v>
      </c>
      <c r="P1376" t="s">
        <v>192</v>
      </c>
      <c r="Q1376" t="s">
        <v>148</v>
      </c>
      <c r="R1376" t="s">
        <v>8659</v>
      </c>
      <c r="S1376" t="s">
        <v>149</v>
      </c>
      <c r="T1376" t="b">
        <v>1</v>
      </c>
      <c r="U1376" t="b">
        <v>0</v>
      </c>
      <c r="V1376">
        <v>1</v>
      </c>
      <c r="W1376">
        <v>30</v>
      </c>
      <c r="X1376">
        <v>8</v>
      </c>
      <c r="AB1376">
        <v>3</v>
      </c>
      <c r="AC1376">
        <v>1</v>
      </c>
      <c r="AD1376">
        <v>2</v>
      </c>
      <c r="AE1376" t="s">
        <v>2289</v>
      </c>
      <c r="AG1376" t="s">
        <v>4708</v>
      </c>
      <c r="AH1376" t="s">
        <v>4709</v>
      </c>
    </row>
    <row r="1377" spans="1:34" x14ac:dyDescent="0.25">
      <c r="A1377">
        <v>5</v>
      </c>
      <c r="B1377" t="s">
        <v>636</v>
      </c>
      <c r="C1377" t="s">
        <v>639</v>
      </c>
      <c r="D1377" t="s">
        <v>637</v>
      </c>
      <c r="E1377" t="s">
        <v>638</v>
      </c>
      <c r="F1377" t="s">
        <v>641</v>
      </c>
      <c r="G1377" t="s">
        <v>11042</v>
      </c>
      <c r="H1377" t="s">
        <v>1096</v>
      </c>
      <c r="I1377" t="s">
        <v>1097</v>
      </c>
      <c r="J1377">
        <v>2</v>
      </c>
      <c r="L1377" t="s">
        <v>1031</v>
      </c>
      <c r="M1377" t="s">
        <v>1098</v>
      </c>
      <c r="N1377" t="s">
        <v>1099</v>
      </c>
      <c r="O1377" t="s">
        <v>4710</v>
      </c>
      <c r="P1377" t="s">
        <v>192</v>
      </c>
      <c r="Q1377" t="s">
        <v>148</v>
      </c>
      <c r="R1377" t="s">
        <v>8659</v>
      </c>
      <c r="S1377" t="s">
        <v>149</v>
      </c>
      <c r="T1377" t="b">
        <v>1</v>
      </c>
      <c r="U1377" t="b">
        <v>0</v>
      </c>
      <c r="V1377">
        <v>2</v>
      </c>
      <c r="W1377">
        <v>40</v>
      </c>
      <c r="X1377">
        <v>8</v>
      </c>
      <c r="AB1377">
        <v>3</v>
      </c>
      <c r="AC1377">
        <v>1</v>
      </c>
      <c r="AD1377">
        <v>2</v>
      </c>
      <c r="AE1377" t="s">
        <v>618</v>
      </c>
      <c r="AG1377" t="s">
        <v>3213</v>
      </c>
      <c r="AH1377" t="s">
        <v>4711</v>
      </c>
    </row>
    <row r="1378" spans="1:34" x14ac:dyDescent="0.25">
      <c r="A1378">
        <v>5</v>
      </c>
      <c r="B1378" t="s">
        <v>636</v>
      </c>
      <c r="C1378" t="s">
        <v>639</v>
      </c>
      <c r="D1378" t="s">
        <v>637</v>
      </c>
      <c r="E1378" t="s">
        <v>638</v>
      </c>
      <c r="F1378" t="s">
        <v>641</v>
      </c>
      <c r="G1378" t="s">
        <v>11042</v>
      </c>
      <c r="H1378" t="s">
        <v>1096</v>
      </c>
      <c r="I1378" t="s">
        <v>1097</v>
      </c>
      <c r="J1378">
        <v>2</v>
      </c>
      <c r="L1378" t="s">
        <v>1031</v>
      </c>
      <c r="M1378" t="s">
        <v>1098</v>
      </c>
      <c r="N1378" t="s">
        <v>1099</v>
      </c>
      <c r="O1378" t="s">
        <v>4712</v>
      </c>
      <c r="P1378" t="s">
        <v>192</v>
      </c>
      <c r="Q1378" t="s">
        <v>148</v>
      </c>
      <c r="R1378" t="s">
        <v>8659</v>
      </c>
      <c r="S1378" t="s">
        <v>149</v>
      </c>
      <c r="T1378" t="b">
        <v>1</v>
      </c>
      <c r="U1378" t="b">
        <v>0</v>
      </c>
      <c r="V1378">
        <v>3</v>
      </c>
      <c r="W1378">
        <v>45</v>
      </c>
      <c r="X1378">
        <v>5</v>
      </c>
      <c r="AB1378">
        <v>3</v>
      </c>
      <c r="AC1378">
        <v>1</v>
      </c>
      <c r="AD1378">
        <v>2</v>
      </c>
      <c r="AE1378" t="s">
        <v>3856</v>
      </c>
      <c r="AG1378" t="s">
        <v>4713</v>
      </c>
      <c r="AH1378" t="s">
        <v>4714</v>
      </c>
    </row>
    <row r="1379" spans="1:34" x14ac:dyDescent="0.25">
      <c r="A1379">
        <v>5</v>
      </c>
      <c r="B1379" t="s">
        <v>636</v>
      </c>
      <c r="C1379" t="s">
        <v>639</v>
      </c>
      <c r="D1379" t="s">
        <v>637</v>
      </c>
      <c r="E1379" t="s">
        <v>638</v>
      </c>
      <c r="F1379" t="s">
        <v>641</v>
      </c>
      <c r="G1379" t="s">
        <v>11042</v>
      </c>
      <c r="H1379" t="s">
        <v>1096</v>
      </c>
      <c r="I1379" t="s">
        <v>1097</v>
      </c>
      <c r="J1379">
        <v>2</v>
      </c>
      <c r="L1379" t="s">
        <v>1031</v>
      </c>
      <c r="M1379" t="s">
        <v>1098</v>
      </c>
      <c r="N1379" t="s">
        <v>1099</v>
      </c>
      <c r="O1379" t="s">
        <v>4715</v>
      </c>
      <c r="P1379" t="s">
        <v>214</v>
      </c>
      <c r="Q1379" t="s">
        <v>8650</v>
      </c>
      <c r="R1379" t="s">
        <v>8637</v>
      </c>
      <c r="S1379" t="s">
        <v>8643</v>
      </c>
      <c r="T1379" t="b">
        <v>0</v>
      </c>
      <c r="U1379" t="b">
        <v>0</v>
      </c>
      <c r="V1379">
        <v>1</v>
      </c>
      <c r="W1379">
        <v>50</v>
      </c>
      <c r="X1379">
        <v>12</v>
      </c>
      <c r="AB1379">
        <v>2</v>
      </c>
      <c r="AC1379">
        <v>1</v>
      </c>
      <c r="AD1379">
        <v>2</v>
      </c>
      <c r="AE1379" t="s">
        <v>618</v>
      </c>
      <c r="AG1379" t="s">
        <v>2154</v>
      </c>
      <c r="AH1379" t="s">
        <v>4716</v>
      </c>
    </row>
    <row r="1380" spans="1:34" x14ac:dyDescent="0.25">
      <c r="A1380">
        <v>5</v>
      </c>
      <c r="B1380" t="s">
        <v>636</v>
      </c>
      <c r="C1380" t="s">
        <v>639</v>
      </c>
      <c r="D1380" t="s">
        <v>637</v>
      </c>
      <c r="E1380" t="s">
        <v>638</v>
      </c>
      <c r="F1380" t="s">
        <v>641</v>
      </c>
      <c r="G1380" t="s">
        <v>11042</v>
      </c>
      <c r="H1380" t="s">
        <v>1096</v>
      </c>
      <c r="I1380" t="s">
        <v>1097</v>
      </c>
      <c r="J1380">
        <v>2</v>
      </c>
      <c r="L1380" t="s">
        <v>1031</v>
      </c>
      <c r="M1380" t="s">
        <v>1098</v>
      </c>
      <c r="N1380" t="s">
        <v>1099</v>
      </c>
      <c r="O1380" t="s">
        <v>4717</v>
      </c>
      <c r="P1380" t="s">
        <v>214</v>
      </c>
      <c r="Q1380" t="s">
        <v>8650</v>
      </c>
      <c r="R1380" t="s">
        <v>8637</v>
      </c>
      <c r="S1380" t="s">
        <v>8643</v>
      </c>
      <c r="T1380" t="b">
        <v>0</v>
      </c>
      <c r="U1380" t="b">
        <v>0</v>
      </c>
      <c r="V1380">
        <v>2</v>
      </c>
      <c r="W1380">
        <v>50</v>
      </c>
      <c r="X1380">
        <v>10</v>
      </c>
      <c r="AB1380">
        <v>2</v>
      </c>
      <c r="AC1380">
        <v>1</v>
      </c>
      <c r="AD1380">
        <v>2</v>
      </c>
      <c r="AE1380" t="s">
        <v>618</v>
      </c>
      <c r="AG1380" t="s">
        <v>2154</v>
      </c>
      <c r="AH1380" t="s">
        <v>4718</v>
      </c>
    </row>
    <row r="1381" spans="1:34" x14ac:dyDescent="0.25">
      <c r="A1381">
        <v>5</v>
      </c>
      <c r="B1381" t="s">
        <v>636</v>
      </c>
      <c r="C1381" t="s">
        <v>639</v>
      </c>
      <c r="D1381" t="s">
        <v>637</v>
      </c>
      <c r="E1381" t="s">
        <v>638</v>
      </c>
      <c r="F1381" t="s">
        <v>641</v>
      </c>
      <c r="G1381" t="s">
        <v>11042</v>
      </c>
      <c r="H1381" t="s">
        <v>1096</v>
      </c>
      <c r="I1381" t="s">
        <v>1097</v>
      </c>
      <c r="J1381">
        <v>2</v>
      </c>
      <c r="L1381" t="s">
        <v>1031</v>
      </c>
      <c r="M1381" t="s">
        <v>1098</v>
      </c>
      <c r="N1381" t="s">
        <v>1099</v>
      </c>
      <c r="O1381" t="s">
        <v>4719</v>
      </c>
      <c r="P1381" t="s">
        <v>214</v>
      </c>
      <c r="Q1381" t="s">
        <v>8650</v>
      </c>
      <c r="R1381" t="s">
        <v>8637</v>
      </c>
      <c r="S1381" t="s">
        <v>8643</v>
      </c>
      <c r="T1381" t="b">
        <v>0</v>
      </c>
      <c r="U1381" t="b">
        <v>0</v>
      </c>
      <c r="V1381">
        <v>3</v>
      </c>
      <c r="W1381">
        <v>50</v>
      </c>
      <c r="X1381">
        <v>9</v>
      </c>
      <c r="AB1381">
        <v>2</v>
      </c>
      <c r="AC1381">
        <v>1</v>
      </c>
      <c r="AD1381">
        <v>2</v>
      </c>
      <c r="AE1381" t="s">
        <v>3856</v>
      </c>
      <c r="AG1381" t="s">
        <v>3882</v>
      </c>
      <c r="AH1381" t="s">
        <v>4720</v>
      </c>
    </row>
    <row r="1382" spans="1:34" x14ac:dyDescent="0.25">
      <c r="A1382">
        <v>5</v>
      </c>
      <c r="B1382" t="s">
        <v>636</v>
      </c>
      <c r="C1382" t="s">
        <v>639</v>
      </c>
      <c r="D1382" t="s">
        <v>637</v>
      </c>
      <c r="E1382" t="s">
        <v>638</v>
      </c>
      <c r="F1382" t="s">
        <v>641</v>
      </c>
      <c r="G1382" t="s">
        <v>11042</v>
      </c>
      <c r="H1382" t="s">
        <v>1096</v>
      </c>
      <c r="I1382" t="s">
        <v>1097</v>
      </c>
      <c r="J1382">
        <v>2</v>
      </c>
      <c r="L1382" t="s">
        <v>1031</v>
      </c>
      <c r="M1382" t="s">
        <v>1098</v>
      </c>
      <c r="N1382" t="s">
        <v>1099</v>
      </c>
      <c r="O1382" t="s">
        <v>4721</v>
      </c>
      <c r="P1382" t="s">
        <v>214</v>
      </c>
      <c r="Q1382" t="s">
        <v>8650</v>
      </c>
      <c r="R1382" t="s">
        <v>8637</v>
      </c>
      <c r="S1382" t="s">
        <v>8643</v>
      </c>
      <c r="T1382" t="b">
        <v>0</v>
      </c>
      <c r="U1382" t="b">
        <v>0</v>
      </c>
      <c r="V1382">
        <v>4</v>
      </c>
      <c r="W1382">
        <v>50</v>
      </c>
      <c r="X1382">
        <v>8</v>
      </c>
      <c r="AB1382">
        <v>2</v>
      </c>
      <c r="AC1382">
        <v>1</v>
      </c>
      <c r="AD1382">
        <v>2</v>
      </c>
      <c r="AE1382" t="s">
        <v>3856</v>
      </c>
      <c r="AG1382" t="s">
        <v>3882</v>
      </c>
      <c r="AH1382" t="s">
        <v>4722</v>
      </c>
    </row>
    <row r="1383" spans="1:34" x14ac:dyDescent="0.25">
      <c r="A1383">
        <v>5</v>
      </c>
      <c r="B1383" t="s">
        <v>636</v>
      </c>
      <c r="C1383" t="s">
        <v>639</v>
      </c>
      <c r="D1383" t="s">
        <v>637</v>
      </c>
      <c r="E1383" t="s">
        <v>638</v>
      </c>
      <c r="F1383" t="s">
        <v>641</v>
      </c>
      <c r="G1383" t="s">
        <v>11042</v>
      </c>
      <c r="H1383" t="s">
        <v>1096</v>
      </c>
      <c r="I1383" t="s">
        <v>1097</v>
      </c>
      <c r="J1383">
        <v>2</v>
      </c>
      <c r="L1383" t="s">
        <v>1031</v>
      </c>
      <c r="M1383" t="s">
        <v>1098</v>
      </c>
      <c r="N1383" t="s">
        <v>1099</v>
      </c>
      <c r="O1383" t="s">
        <v>4723</v>
      </c>
      <c r="P1383" t="s">
        <v>217</v>
      </c>
      <c r="Q1383" t="s">
        <v>8650</v>
      </c>
      <c r="R1383" t="s">
        <v>8637</v>
      </c>
      <c r="S1383" t="s">
        <v>8645</v>
      </c>
      <c r="T1383" t="b">
        <v>1</v>
      </c>
      <c r="U1383" t="b">
        <v>0</v>
      </c>
      <c r="V1383">
        <v>1</v>
      </c>
      <c r="W1383">
        <v>12.5</v>
      </c>
      <c r="X1383">
        <v>10</v>
      </c>
      <c r="AB1383">
        <v>3</v>
      </c>
      <c r="AC1383">
        <v>1</v>
      </c>
      <c r="AD1383">
        <v>3</v>
      </c>
      <c r="AE1383" t="s">
        <v>618</v>
      </c>
      <c r="AG1383" t="s">
        <v>4724</v>
      </c>
      <c r="AH1383" t="s">
        <v>4725</v>
      </c>
    </row>
    <row r="1384" spans="1:34" x14ac:dyDescent="0.25">
      <c r="A1384">
        <v>5</v>
      </c>
      <c r="B1384" t="s">
        <v>636</v>
      </c>
      <c r="C1384" t="s">
        <v>639</v>
      </c>
      <c r="D1384" t="s">
        <v>637</v>
      </c>
      <c r="E1384" t="s">
        <v>638</v>
      </c>
      <c r="F1384" t="s">
        <v>641</v>
      </c>
      <c r="G1384" t="s">
        <v>11042</v>
      </c>
      <c r="H1384" t="s">
        <v>1096</v>
      </c>
      <c r="I1384" t="s">
        <v>1097</v>
      </c>
      <c r="J1384">
        <v>2</v>
      </c>
      <c r="L1384" t="s">
        <v>1031</v>
      </c>
      <c r="M1384" t="s">
        <v>1098</v>
      </c>
      <c r="N1384" t="s">
        <v>1099</v>
      </c>
      <c r="O1384" t="s">
        <v>4726</v>
      </c>
      <c r="P1384" t="s">
        <v>217</v>
      </c>
      <c r="Q1384" t="s">
        <v>8650</v>
      </c>
      <c r="R1384" t="s">
        <v>8637</v>
      </c>
      <c r="S1384" t="s">
        <v>8645</v>
      </c>
      <c r="T1384" t="b">
        <v>1</v>
      </c>
      <c r="U1384" t="b">
        <v>0</v>
      </c>
      <c r="V1384">
        <v>2</v>
      </c>
      <c r="W1384">
        <v>15</v>
      </c>
      <c r="X1384">
        <v>10</v>
      </c>
      <c r="AB1384">
        <v>3</v>
      </c>
      <c r="AC1384">
        <v>1</v>
      </c>
      <c r="AD1384">
        <v>3</v>
      </c>
      <c r="AE1384" t="s">
        <v>618</v>
      </c>
      <c r="AG1384" t="s">
        <v>4727</v>
      </c>
      <c r="AH1384" t="s">
        <v>4728</v>
      </c>
    </row>
    <row r="1385" spans="1:34" x14ac:dyDescent="0.25">
      <c r="A1385">
        <v>5</v>
      </c>
      <c r="B1385" t="s">
        <v>636</v>
      </c>
      <c r="C1385" t="s">
        <v>639</v>
      </c>
      <c r="D1385" t="s">
        <v>637</v>
      </c>
      <c r="E1385" t="s">
        <v>638</v>
      </c>
      <c r="F1385" t="s">
        <v>641</v>
      </c>
      <c r="G1385" t="s">
        <v>11042</v>
      </c>
      <c r="H1385" t="s">
        <v>1096</v>
      </c>
      <c r="I1385" t="s">
        <v>1097</v>
      </c>
      <c r="J1385">
        <v>2</v>
      </c>
      <c r="L1385" t="s">
        <v>1031</v>
      </c>
      <c r="M1385" t="s">
        <v>1098</v>
      </c>
      <c r="N1385" t="s">
        <v>1099</v>
      </c>
      <c r="O1385" t="s">
        <v>4729</v>
      </c>
      <c r="P1385" t="s">
        <v>217</v>
      </c>
      <c r="Q1385" t="s">
        <v>8650</v>
      </c>
      <c r="R1385" t="s">
        <v>8637</v>
      </c>
      <c r="S1385" t="s">
        <v>8645</v>
      </c>
      <c r="T1385" t="b">
        <v>1</v>
      </c>
      <c r="U1385" t="b">
        <v>0</v>
      </c>
      <c r="V1385">
        <v>3</v>
      </c>
      <c r="W1385">
        <v>15</v>
      </c>
      <c r="X1385">
        <v>10</v>
      </c>
      <c r="AB1385">
        <v>3</v>
      </c>
      <c r="AC1385">
        <v>1</v>
      </c>
      <c r="AD1385">
        <v>3</v>
      </c>
      <c r="AE1385" t="s">
        <v>618</v>
      </c>
      <c r="AG1385" t="s">
        <v>4727</v>
      </c>
      <c r="AH1385" t="s">
        <v>4730</v>
      </c>
    </row>
    <row r="1386" spans="1:34" x14ac:dyDescent="0.25">
      <c r="A1386">
        <v>5</v>
      </c>
      <c r="B1386" t="s">
        <v>636</v>
      </c>
      <c r="C1386" t="s">
        <v>639</v>
      </c>
      <c r="D1386" t="s">
        <v>637</v>
      </c>
      <c r="E1386" t="s">
        <v>638</v>
      </c>
      <c r="F1386" t="s">
        <v>641</v>
      </c>
      <c r="G1386" t="s">
        <v>11042</v>
      </c>
      <c r="H1386" t="s">
        <v>1096</v>
      </c>
      <c r="I1386" t="s">
        <v>1097</v>
      </c>
      <c r="J1386">
        <v>2</v>
      </c>
      <c r="L1386" t="s">
        <v>1031</v>
      </c>
      <c r="M1386" t="s">
        <v>1098</v>
      </c>
      <c r="N1386" t="s">
        <v>1099</v>
      </c>
      <c r="O1386" t="s">
        <v>4731</v>
      </c>
      <c r="P1386" t="s">
        <v>303</v>
      </c>
      <c r="Q1386" t="s">
        <v>148</v>
      </c>
      <c r="R1386" t="s">
        <v>8661</v>
      </c>
      <c r="S1386" t="s">
        <v>8645</v>
      </c>
      <c r="T1386" t="b">
        <v>0</v>
      </c>
      <c r="U1386" t="b">
        <v>0</v>
      </c>
      <c r="V1386">
        <v>1</v>
      </c>
      <c r="W1386">
        <v>10</v>
      </c>
      <c r="X1386">
        <v>15</v>
      </c>
      <c r="AB1386">
        <v>2</v>
      </c>
      <c r="AC1386">
        <v>2</v>
      </c>
      <c r="AD1386">
        <v>2</v>
      </c>
      <c r="AE1386" t="s">
        <v>618</v>
      </c>
      <c r="AG1386" t="s">
        <v>3218</v>
      </c>
      <c r="AH1386" t="s">
        <v>4732</v>
      </c>
    </row>
    <row r="1387" spans="1:34" x14ac:dyDescent="0.25">
      <c r="A1387">
        <v>5</v>
      </c>
      <c r="B1387" t="s">
        <v>636</v>
      </c>
      <c r="C1387" t="s">
        <v>639</v>
      </c>
      <c r="D1387" t="s">
        <v>637</v>
      </c>
      <c r="E1387" t="s">
        <v>638</v>
      </c>
      <c r="F1387" t="s">
        <v>641</v>
      </c>
      <c r="G1387" t="s">
        <v>11042</v>
      </c>
      <c r="H1387" t="s">
        <v>1096</v>
      </c>
      <c r="I1387" t="s">
        <v>1097</v>
      </c>
      <c r="J1387">
        <v>2</v>
      </c>
      <c r="L1387" t="s">
        <v>1031</v>
      </c>
      <c r="M1387" t="s">
        <v>1098</v>
      </c>
      <c r="N1387" t="s">
        <v>1099</v>
      </c>
      <c r="O1387" t="s">
        <v>4733</v>
      </c>
      <c r="P1387" t="s">
        <v>303</v>
      </c>
      <c r="Q1387" t="s">
        <v>148</v>
      </c>
      <c r="R1387" t="s">
        <v>8661</v>
      </c>
      <c r="S1387" t="s">
        <v>8645</v>
      </c>
      <c r="T1387" t="b">
        <v>0</v>
      </c>
      <c r="U1387" t="b">
        <v>0</v>
      </c>
      <c r="V1387">
        <v>2</v>
      </c>
      <c r="W1387">
        <v>10</v>
      </c>
      <c r="X1387">
        <v>15</v>
      </c>
      <c r="AB1387">
        <v>2</v>
      </c>
      <c r="AC1387">
        <v>2</v>
      </c>
      <c r="AD1387">
        <v>2</v>
      </c>
      <c r="AE1387" t="s">
        <v>618</v>
      </c>
      <c r="AG1387" t="s">
        <v>3218</v>
      </c>
      <c r="AH1387" t="s">
        <v>4734</v>
      </c>
    </row>
    <row r="1388" spans="1:34" x14ac:dyDescent="0.25">
      <c r="A1388">
        <v>5</v>
      </c>
      <c r="B1388" t="s">
        <v>636</v>
      </c>
      <c r="C1388" t="s">
        <v>639</v>
      </c>
      <c r="D1388" t="s">
        <v>637</v>
      </c>
      <c r="E1388" t="s">
        <v>638</v>
      </c>
      <c r="F1388" t="s">
        <v>641</v>
      </c>
      <c r="G1388" t="s">
        <v>11042</v>
      </c>
      <c r="H1388" t="s">
        <v>1096</v>
      </c>
      <c r="I1388" t="s">
        <v>1097</v>
      </c>
      <c r="J1388">
        <v>2</v>
      </c>
      <c r="L1388" t="s">
        <v>1031</v>
      </c>
      <c r="M1388" t="s">
        <v>1098</v>
      </c>
      <c r="N1388" t="s">
        <v>1099</v>
      </c>
      <c r="O1388" t="s">
        <v>4735</v>
      </c>
      <c r="P1388" t="s">
        <v>303</v>
      </c>
      <c r="Q1388" t="s">
        <v>148</v>
      </c>
      <c r="R1388" t="s">
        <v>8661</v>
      </c>
      <c r="S1388" t="s">
        <v>8645</v>
      </c>
      <c r="T1388" t="b">
        <v>0</v>
      </c>
      <c r="U1388" t="b">
        <v>0</v>
      </c>
      <c r="V1388">
        <v>3</v>
      </c>
      <c r="W1388">
        <v>20</v>
      </c>
      <c r="X1388">
        <v>7</v>
      </c>
      <c r="AB1388">
        <v>2</v>
      </c>
      <c r="AC1388">
        <v>2</v>
      </c>
      <c r="AD1388">
        <v>2</v>
      </c>
      <c r="AE1388" t="s">
        <v>618</v>
      </c>
      <c r="AF1388" t="s">
        <v>4736</v>
      </c>
      <c r="AG1388" t="s">
        <v>4737</v>
      </c>
      <c r="AH1388" t="s">
        <v>4738</v>
      </c>
    </row>
    <row r="1389" spans="1:34" x14ac:dyDescent="0.25">
      <c r="A1389">
        <v>5</v>
      </c>
      <c r="B1389" t="s">
        <v>636</v>
      </c>
      <c r="C1389" t="s">
        <v>639</v>
      </c>
      <c r="D1389" t="s">
        <v>637</v>
      </c>
      <c r="E1389" t="s">
        <v>638</v>
      </c>
      <c r="F1389" t="s">
        <v>641</v>
      </c>
      <c r="G1389" t="s">
        <v>11042</v>
      </c>
      <c r="H1389" t="s">
        <v>1096</v>
      </c>
      <c r="I1389" t="s">
        <v>1097</v>
      </c>
      <c r="J1389">
        <v>2</v>
      </c>
      <c r="L1389" t="s">
        <v>1031</v>
      </c>
      <c r="M1389" t="s">
        <v>1098</v>
      </c>
      <c r="N1389" t="s">
        <v>1099</v>
      </c>
      <c r="O1389" t="s">
        <v>4739</v>
      </c>
      <c r="P1389" t="s">
        <v>303</v>
      </c>
      <c r="Q1389" t="s">
        <v>148</v>
      </c>
      <c r="R1389" t="s">
        <v>8661</v>
      </c>
      <c r="S1389" t="s">
        <v>8645</v>
      </c>
      <c r="T1389" t="b">
        <v>0</v>
      </c>
      <c r="U1389" t="b">
        <v>0</v>
      </c>
      <c r="V1389">
        <v>4</v>
      </c>
      <c r="W1389">
        <v>10</v>
      </c>
      <c r="X1389">
        <v>8</v>
      </c>
      <c r="AB1389">
        <v>2</v>
      </c>
      <c r="AC1389">
        <v>2</v>
      </c>
      <c r="AD1389">
        <v>2</v>
      </c>
      <c r="AE1389" t="s">
        <v>618</v>
      </c>
      <c r="AF1389" t="s">
        <v>4736</v>
      </c>
      <c r="AG1389" t="s">
        <v>4737</v>
      </c>
      <c r="AH1389" t="s">
        <v>4740</v>
      </c>
    </row>
    <row r="1390" spans="1:34" x14ac:dyDescent="0.25">
      <c r="A1390">
        <v>5</v>
      </c>
      <c r="B1390" t="s">
        <v>636</v>
      </c>
      <c r="C1390" t="s">
        <v>639</v>
      </c>
      <c r="D1390" t="s">
        <v>637</v>
      </c>
      <c r="E1390" t="s">
        <v>638</v>
      </c>
      <c r="F1390" t="s">
        <v>641</v>
      </c>
      <c r="G1390" t="s">
        <v>11042</v>
      </c>
      <c r="H1390" t="s">
        <v>1096</v>
      </c>
      <c r="I1390" t="s">
        <v>1097</v>
      </c>
      <c r="J1390">
        <v>2</v>
      </c>
      <c r="L1390" t="s">
        <v>1031</v>
      </c>
      <c r="M1390" t="s">
        <v>1098</v>
      </c>
      <c r="N1390" t="s">
        <v>1099</v>
      </c>
      <c r="O1390" t="s">
        <v>4741</v>
      </c>
      <c r="P1390" t="s">
        <v>379</v>
      </c>
      <c r="Q1390" t="s">
        <v>148</v>
      </c>
      <c r="R1390" t="s">
        <v>8659</v>
      </c>
      <c r="S1390" t="s">
        <v>149</v>
      </c>
      <c r="T1390" t="b">
        <v>0</v>
      </c>
      <c r="U1390" t="b">
        <v>0</v>
      </c>
      <c r="V1390">
        <v>1</v>
      </c>
      <c r="W1390">
        <v>0</v>
      </c>
      <c r="X1390">
        <v>8</v>
      </c>
      <c r="AF1390" t="s">
        <v>4742</v>
      </c>
      <c r="AH1390" t="s">
        <v>4743</v>
      </c>
    </row>
    <row r="1391" spans="1:34" x14ac:dyDescent="0.25">
      <c r="A1391">
        <v>5</v>
      </c>
      <c r="B1391" t="s">
        <v>636</v>
      </c>
      <c r="C1391" t="s">
        <v>639</v>
      </c>
      <c r="D1391" t="s">
        <v>637</v>
      </c>
      <c r="E1391" t="s">
        <v>638</v>
      </c>
      <c r="F1391" t="s">
        <v>641</v>
      </c>
      <c r="G1391" t="s">
        <v>11042</v>
      </c>
      <c r="H1391" t="s">
        <v>1096</v>
      </c>
      <c r="I1391" t="s">
        <v>1097</v>
      </c>
      <c r="J1391">
        <v>2</v>
      </c>
      <c r="L1391" t="s">
        <v>1031</v>
      </c>
      <c r="M1391" t="s">
        <v>1098</v>
      </c>
      <c r="N1391" t="s">
        <v>1099</v>
      </c>
      <c r="O1391" t="s">
        <v>4744</v>
      </c>
      <c r="P1391" t="s">
        <v>383</v>
      </c>
      <c r="Q1391" t="s">
        <v>148</v>
      </c>
      <c r="R1391" t="s">
        <v>8659</v>
      </c>
      <c r="S1391" t="s">
        <v>149</v>
      </c>
      <c r="T1391" t="b">
        <v>0</v>
      </c>
      <c r="U1391" t="b">
        <v>0</v>
      </c>
      <c r="V1391">
        <v>1</v>
      </c>
      <c r="W1391">
        <v>0</v>
      </c>
      <c r="X1391">
        <v>8</v>
      </c>
      <c r="AF1391" t="s">
        <v>4742</v>
      </c>
      <c r="AH1391" t="s">
        <v>4745</v>
      </c>
    </row>
    <row r="1392" spans="1:34" x14ac:dyDescent="0.25">
      <c r="A1392">
        <v>5</v>
      </c>
      <c r="B1392" t="s">
        <v>636</v>
      </c>
      <c r="C1392" t="s">
        <v>639</v>
      </c>
      <c r="D1392" t="s">
        <v>637</v>
      </c>
      <c r="E1392" t="s">
        <v>638</v>
      </c>
      <c r="F1392" t="s">
        <v>641</v>
      </c>
      <c r="G1392" t="s">
        <v>11042</v>
      </c>
      <c r="H1392" t="s">
        <v>1096</v>
      </c>
      <c r="I1392" t="s">
        <v>1097</v>
      </c>
      <c r="J1392">
        <v>2</v>
      </c>
      <c r="L1392" t="s">
        <v>1031</v>
      </c>
      <c r="M1392" t="s">
        <v>1098</v>
      </c>
      <c r="N1392" t="s">
        <v>1099</v>
      </c>
      <c r="O1392" t="s">
        <v>4746</v>
      </c>
      <c r="P1392" t="s">
        <v>368</v>
      </c>
      <c r="Q1392" t="s">
        <v>357</v>
      </c>
      <c r="R1392" t="s">
        <v>357</v>
      </c>
      <c r="S1392" t="s">
        <v>8645</v>
      </c>
      <c r="T1392" t="b">
        <v>0</v>
      </c>
      <c r="U1392" t="b">
        <v>1</v>
      </c>
      <c r="V1392">
        <v>1</v>
      </c>
      <c r="Y1392">
        <v>300</v>
      </c>
      <c r="Z1392">
        <v>2.25</v>
      </c>
      <c r="AA1392" t="s">
        <v>3957</v>
      </c>
      <c r="AG1392" t="s">
        <v>4747</v>
      </c>
      <c r="AH1392" t="s">
        <v>4748</v>
      </c>
    </row>
    <row r="1393" spans="1:34" x14ac:dyDescent="0.25">
      <c r="A1393">
        <v>5</v>
      </c>
      <c r="B1393" t="s">
        <v>636</v>
      </c>
      <c r="C1393" t="s">
        <v>639</v>
      </c>
      <c r="D1393" t="s">
        <v>637</v>
      </c>
      <c r="E1393" t="s">
        <v>638</v>
      </c>
      <c r="F1393" t="s">
        <v>641</v>
      </c>
      <c r="G1393" t="s">
        <v>11042</v>
      </c>
      <c r="H1393" t="s">
        <v>1096</v>
      </c>
      <c r="I1393" t="s">
        <v>1097</v>
      </c>
      <c r="J1393">
        <v>2</v>
      </c>
      <c r="L1393" t="s">
        <v>1031</v>
      </c>
      <c r="M1393" t="s">
        <v>1098</v>
      </c>
      <c r="N1393" t="s">
        <v>1099</v>
      </c>
      <c r="O1393" t="s">
        <v>4749</v>
      </c>
      <c r="P1393" t="s">
        <v>368</v>
      </c>
      <c r="Q1393" t="s">
        <v>357</v>
      </c>
      <c r="R1393" t="s">
        <v>357</v>
      </c>
      <c r="S1393" t="s">
        <v>8645</v>
      </c>
      <c r="T1393" t="b">
        <v>0</v>
      </c>
      <c r="U1393" t="b">
        <v>1</v>
      </c>
      <c r="V1393">
        <v>2</v>
      </c>
      <c r="Y1393">
        <v>300</v>
      </c>
      <c r="Z1393">
        <v>2.25</v>
      </c>
      <c r="AA1393" t="s">
        <v>3957</v>
      </c>
      <c r="AG1393" t="s">
        <v>4747</v>
      </c>
      <c r="AH1393" t="s">
        <v>1099</v>
      </c>
    </row>
    <row r="1394" spans="1:34" x14ac:dyDescent="0.25">
      <c r="A1394">
        <v>5</v>
      </c>
      <c r="B1394" t="s">
        <v>636</v>
      </c>
      <c r="C1394" t="s">
        <v>639</v>
      </c>
      <c r="D1394" t="s">
        <v>637</v>
      </c>
      <c r="E1394" t="s">
        <v>638</v>
      </c>
      <c r="F1394" t="s">
        <v>641</v>
      </c>
      <c r="G1394" t="s">
        <v>11042</v>
      </c>
      <c r="H1394" t="s">
        <v>1100</v>
      </c>
      <c r="I1394" t="s">
        <v>1101</v>
      </c>
      <c r="J1394">
        <v>3</v>
      </c>
      <c r="L1394" t="s">
        <v>1036</v>
      </c>
      <c r="M1394" t="s">
        <v>1102</v>
      </c>
      <c r="N1394" t="s">
        <v>1103</v>
      </c>
      <c r="O1394" t="s">
        <v>4750</v>
      </c>
      <c r="P1394" t="s">
        <v>363</v>
      </c>
      <c r="Q1394" t="s">
        <v>357</v>
      </c>
      <c r="R1394" t="s">
        <v>357</v>
      </c>
      <c r="S1394" t="s">
        <v>357</v>
      </c>
      <c r="T1394" t="b">
        <v>0</v>
      </c>
      <c r="U1394" t="b">
        <v>1</v>
      </c>
      <c r="V1394">
        <v>1</v>
      </c>
      <c r="Y1394">
        <v>300</v>
      </c>
      <c r="Z1394">
        <v>0.53</v>
      </c>
      <c r="AA1394" t="s">
        <v>3957</v>
      </c>
      <c r="AG1394" t="s">
        <v>4751</v>
      </c>
      <c r="AH1394" t="s">
        <v>1102</v>
      </c>
    </row>
    <row r="1395" spans="1:34" x14ac:dyDescent="0.25">
      <c r="A1395">
        <v>5</v>
      </c>
      <c r="B1395" t="s">
        <v>636</v>
      </c>
      <c r="C1395" t="s">
        <v>639</v>
      </c>
      <c r="D1395" t="s">
        <v>637</v>
      </c>
      <c r="E1395" t="s">
        <v>638</v>
      </c>
      <c r="F1395" t="s">
        <v>641</v>
      </c>
      <c r="G1395" t="s">
        <v>11042</v>
      </c>
      <c r="H1395" t="s">
        <v>1100</v>
      </c>
      <c r="I1395" t="s">
        <v>1101</v>
      </c>
      <c r="J1395">
        <v>3</v>
      </c>
      <c r="L1395" t="s">
        <v>1036</v>
      </c>
      <c r="M1395" t="s">
        <v>1102</v>
      </c>
      <c r="N1395" t="s">
        <v>1103</v>
      </c>
      <c r="O1395" t="s">
        <v>4752</v>
      </c>
      <c r="P1395" t="s">
        <v>15</v>
      </c>
      <c r="Q1395" t="s">
        <v>2</v>
      </c>
      <c r="R1395" t="s">
        <v>2</v>
      </c>
      <c r="S1395" t="s">
        <v>8646</v>
      </c>
      <c r="T1395" t="b">
        <v>1</v>
      </c>
      <c r="U1395" t="b">
        <v>1</v>
      </c>
      <c r="V1395">
        <v>1</v>
      </c>
      <c r="W1395">
        <v>75</v>
      </c>
      <c r="Y1395">
        <v>60</v>
      </c>
      <c r="AG1395" t="s">
        <v>4753</v>
      </c>
      <c r="AH1395" t="s">
        <v>4754</v>
      </c>
    </row>
    <row r="1396" spans="1:34" x14ac:dyDescent="0.25">
      <c r="A1396">
        <v>5</v>
      </c>
      <c r="B1396" t="s">
        <v>636</v>
      </c>
      <c r="C1396" t="s">
        <v>639</v>
      </c>
      <c r="D1396" t="s">
        <v>637</v>
      </c>
      <c r="E1396" t="s">
        <v>638</v>
      </c>
      <c r="F1396" t="s">
        <v>641</v>
      </c>
      <c r="G1396" t="s">
        <v>11042</v>
      </c>
      <c r="H1396" t="s">
        <v>1100</v>
      </c>
      <c r="I1396" t="s">
        <v>1101</v>
      </c>
      <c r="J1396">
        <v>3</v>
      </c>
      <c r="L1396" t="s">
        <v>1036</v>
      </c>
      <c r="M1396" t="s">
        <v>1102</v>
      </c>
      <c r="N1396" t="s">
        <v>1103</v>
      </c>
      <c r="O1396" t="s">
        <v>4755</v>
      </c>
      <c r="P1396" t="s">
        <v>15</v>
      </c>
      <c r="Q1396" t="s">
        <v>2</v>
      </c>
      <c r="R1396" t="s">
        <v>2</v>
      </c>
      <c r="S1396" t="s">
        <v>8646</v>
      </c>
      <c r="T1396" t="b">
        <v>1</v>
      </c>
      <c r="U1396" t="b">
        <v>1</v>
      </c>
      <c r="V1396">
        <v>2</v>
      </c>
      <c r="W1396">
        <v>75</v>
      </c>
      <c r="Y1396">
        <v>60</v>
      </c>
      <c r="AG1396" t="s">
        <v>4753</v>
      </c>
      <c r="AH1396" t="s">
        <v>4756</v>
      </c>
    </row>
    <row r="1397" spans="1:34" x14ac:dyDescent="0.25">
      <c r="A1397">
        <v>5</v>
      </c>
      <c r="B1397" t="s">
        <v>636</v>
      </c>
      <c r="C1397" t="s">
        <v>639</v>
      </c>
      <c r="D1397" t="s">
        <v>637</v>
      </c>
      <c r="E1397" t="s">
        <v>638</v>
      </c>
      <c r="F1397" t="s">
        <v>641</v>
      </c>
      <c r="G1397" t="s">
        <v>11042</v>
      </c>
      <c r="H1397" t="s">
        <v>1100</v>
      </c>
      <c r="I1397" t="s">
        <v>1101</v>
      </c>
      <c r="J1397">
        <v>3</v>
      </c>
      <c r="L1397" t="s">
        <v>1036</v>
      </c>
      <c r="M1397" t="s">
        <v>1102</v>
      </c>
      <c r="N1397" t="s">
        <v>1103</v>
      </c>
      <c r="O1397" t="s">
        <v>4757</v>
      </c>
      <c r="P1397" t="s">
        <v>15</v>
      </c>
      <c r="Q1397" t="s">
        <v>2</v>
      </c>
      <c r="R1397" t="s">
        <v>2</v>
      </c>
      <c r="S1397" t="s">
        <v>8646</v>
      </c>
      <c r="T1397" t="b">
        <v>1</v>
      </c>
      <c r="U1397" t="b">
        <v>1</v>
      </c>
      <c r="V1397">
        <v>3</v>
      </c>
      <c r="W1397">
        <v>75</v>
      </c>
      <c r="Y1397">
        <v>64.800000000000011</v>
      </c>
      <c r="AG1397" t="s">
        <v>4758</v>
      </c>
      <c r="AH1397" t="s">
        <v>4759</v>
      </c>
    </row>
    <row r="1398" spans="1:34" x14ac:dyDescent="0.25">
      <c r="A1398">
        <v>5</v>
      </c>
      <c r="B1398" t="s">
        <v>636</v>
      </c>
      <c r="C1398" t="s">
        <v>639</v>
      </c>
      <c r="D1398" t="s">
        <v>637</v>
      </c>
      <c r="E1398" t="s">
        <v>638</v>
      </c>
      <c r="F1398" t="s">
        <v>641</v>
      </c>
      <c r="G1398" t="s">
        <v>11042</v>
      </c>
      <c r="H1398" t="s">
        <v>1100</v>
      </c>
      <c r="I1398" t="s">
        <v>1101</v>
      </c>
      <c r="J1398">
        <v>3</v>
      </c>
      <c r="L1398" t="s">
        <v>1036</v>
      </c>
      <c r="M1398" t="s">
        <v>1102</v>
      </c>
      <c r="N1398" t="s">
        <v>1103</v>
      </c>
      <c r="O1398" t="s">
        <v>4760</v>
      </c>
      <c r="P1398" t="s">
        <v>41</v>
      </c>
      <c r="Q1398" t="s">
        <v>25</v>
      </c>
      <c r="R1398" t="s">
        <v>25</v>
      </c>
      <c r="S1398" t="s">
        <v>26</v>
      </c>
      <c r="T1398" t="b">
        <v>0</v>
      </c>
      <c r="U1398" t="b">
        <v>0</v>
      </c>
      <c r="V1398">
        <v>1</v>
      </c>
      <c r="W1398">
        <v>75</v>
      </c>
      <c r="X1398">
        <v>8</v>
      </c>
      <c r="AB1398">
        <v>2</v>
      </c>
      <c r="AC1398">
        <v>1</v>
      </c>
      <c r="AD1398">
        <v>2</v>
      </c>
      <c r="AE1398" t="s">
        <v>618</v>
      </c>
      <c r="AG1398" t="s">
        <v>4761</v>
      </c>
      <c r="AH1398" t="s">
        <v>4762</v>
      </c>
    </row>
    <row r="1399" spans="1:34" x14ac:dyDescent="0.25">
      <c r="A1399">
        <v>5</v>
      </c>
      <c r="B1399" t="s">
        <v>636</v>
      </c>
      <c r="C1399" t="s">
        <v>639</v>
      </c>
      <c r="D1399" t="s">
        <v>637</v>
      </c>
      <c r="E1399" t="s">
        <v>638</v>
      </c>
      <c r="F1399" t="s">
        <v>641</v>
      </c>
      <c r="G1399" t="s">
        <v>11042</v>
      </c>
      <c r="H1399" t="s">
        <v>1100</v>
      </c>
      <c r="I1399" t="s">
        <v>1101</v>
      </c>
      <c r="J1399">
        <v>3</v>
      </c>
      <c r="L1399" t="s">
        <v>1036</v>
      </c>
      <c r="M1399" t="s">
        <v>1102</v>
      </c>
      <c r="N1399" t="s">
        <v>1103</v>
      </c>
      <c r="O1399" t="s">
        <v>4763</v>
      </c>
      <c r="P1399" t="s">
        <v>41</v>
      </c>
      <c r="Q1399" t="s">
        <v>25</v>
      </c>
      <c r="R1399" t="s">
        <v>25</v>
      </c>
      <c r="S1399" t="s">
        <v>26</v>
      </c>
      <c r="T1399" t="b">
        <v>0</v>
      </c>
      <c r="U1399" t="b">
        <v>0</v>
      </c>
      <c r="V1399">
        <v>2</v>
      </c>
      <c r="W1399">
        <v>75</v>
      </c>
      <c r="X1399">
        <v>8</v>
      </c>
      <c r="AB1399">
        <v>2</v>
      </c>
      <c r="AC1399">
        <v>1</v>
      </c>
      <c r="AD1399">
        <v>2</v>
      </c>
      <c r="AE1399" t="s">
        <v>3856</v>
      </c>
      <c r="AG1399" t="s">
        <v>4764</v>
      </c>
      <c r="AH1399" t="s">
        <v>4765</v>
      </c>
    </row>
    <row r="1400" spans="1:34" x14ac:dyDescent="0.25">
      <c r="A1400">
        <v>5</v>
      </c>
      <c r="B1400" t="s">
        <v>636</v>
      </c>
      <c r="C1400" t="s">
        <v>639</v>
      </c>
      <c r="D1400" t="s">
        <v>637</v>
      </c>
      <c r="E1400" t="s">
        <v>638</v>
      </c>
      <c r="F1400" t="s">
        <v>641</v>
      </c>
      <c r="G1400" t="s">
        <v>11042</v>
      </c>
      <c r="H1400" t="s">
        <v>1100</v>
      </c>
      <c r="I1400" t="s">
        <v>1101</v>
      </c>
      <c r="J1400">
        <v>3</v>
      </c>
      <c r="L1400" t="s">
        <v>1036</v>
      </c>
      <c r="M1400" t="s">
        <v>1102</v>
      </c>
      <c r="N1400" t="s">
        <v>1103</v>
      </c>
      <c r="O1400" t="s">
        <v>4766</v>
      </c>
      <c r="P1400" t="s">
        <v>41</v>
      </c>
      <c r="Q1400" t="s">
        <v>25</v>
      </c>
      <c r="R1400" t="s">
        <v>25</v>
      </c>
      <c r="S1400" t="s">
        <v>26</v>
      </c>
      <c r="T1400" t="b">
        <v>0</v>
      </c>
      <c r="U1400" t="b">
        <v>0</v>
      </c>
      <c r="V1400">
        <v>3</v>
      </c>
      <c r="W1400">
        <v>75</v>
      </c>
      <c r="X1400">
        <v>6.5</v>
      </c>
      <c r="AB1400">
        <v>2</v>
      </c>
      <c r="AC1400">
        <v>1</v>
      </c>
      <c r="AD1400">
        <v>2</v>
      </c>
      <c r="AE1400" t="s">
        <v>3856</v>
      </c>
      <c r="AG1400" t="s">
        <v>4764</v>
      </c>
      <c r="AH1400" t="s">
        <v>4767</v>
      </c>
    </row>
    <row r="1401" spans="1:34" x14ac:dyDescent="0.25">
      <c r="A1401">
        <v>5</v>
      </c>
      <c r="B1401" t="s">
        <v>636</v>
      </c>
      <c r="C1401" t="s">
        <v>639</v>
      </c>
      <c r="D1401" t="s">
        <v>637</v>
      </c>
      <c r="E1401" t="s">
        <v>638</v>
      </c>
      <c r="F1401" t="s">
        <v>641</v>
      </c>
      <c r="G1401" t="s">
        <v>11042</v>
      </c>
      <c r="H1401" t="s">
        <v>1100</v>
      </c>
      <c r="I1401" t="s">
        <v>1101</v>
      </c>
      <c r="J1401">
        <v>3</v>
      </c>
      <c r="L1401" t="s">
        <v>1036</v>
      </c>
      <c r="M1401" t="s">
        <v>1102</v>
      </c>
      <c r="N1401" t="s">
        <v>1103</v>
      </c>
      <c r="O1401" t="s">
        <v>4768</v>
      </c>
      <c r="P1401" t="s">
        <v>41</v>
      </c>
      <c r="Q1401" t="s">
        <v>25</v>
      </c>
      <c r="R1401" t="s">
        <v>25</v>
      </c>
      <c r="S1401" t="s">
        <v>26</v>
      </c>
      <c r="T1401" t="b">
        <v>0</v>
      </c>
      <c r="U1401" t="b">
        <v>0</v>
      </c>
      <c r="V1401">
        <v>4</v>
      </c>
      <c r="W1401">
        <v>75</v>
      </c>
      <c r="X1401">
        <v>6.5</v>
      </c>
      <c r="AB1401">
        <v>2</v>
      </c>
      <c r="AC1401">
        <v>1</v>
      </c>
      <c r="AD1401">
        <v>2</v>
      </c>
      <c r="AE1401" t="s">
        <v>3856</v>
      </c>
      <c r="AG1401" t="s">
        <v>4764</v>
      </c>
      <c r="AH1401" t="s">
        <v>4769</v>
      </c>
    </row>
    <row r="1402" spans="1:34" x14ac:dyDescent="0.25">
      <c r="A1402">
        <v>5</v>
      </c>
      <c r="B1402" t="s">
        <v>636</v>
      </c>
      <c r="C1402" t="s">
        <v>639</v>
      </c>
      <c r="D1402" t="s">
        <v>637</v>
      </c>
      <c r="E1402" t="s">
        <v>638</v>
      </c>
      <c r="F1402" t="s">
        <v>641</v>
      </c>
      <c r="G1402" t="s">
        <v>11042</v>
      </c>
      <c r="H1402" t="s">
        <v>1100</v>
      </c>
      <c r="I1402" t="s">
        <v>1101</v>
      </c>
      <c r="J1402">
        <v>3</v>
      </c>
      <c r="L1402" t="s">
        <v>1036</v>
      </c>
      <c r="M1402" t="s">
        <v>1102</v>
      </c>
      <c r="N1402" t="s">
        <v>1103</v>
      </c>
      <c r="O1402" t="s">
        <v>4770</v>
      </c>
      <c r="P1402" t="s">
        <v>45</v>
      </c>
      <c r="Q1402" t="s">
        <v>25</v>
      </c>
      <c r="R1402" t="s">
        <v>25</v>
      </c>
      <c r="S1402" t="s">
        <v>26</v>
      </c>
      <c r="T1402" t="b">
        <v>1</v>
      </c>
      <c r="U1402" t="b">
        <v>0</v>
      </c>
      <c r="V1402">
        <v>1</v>
      </c>
      <c r="W1402">
        <v>140</v>
      </c>
      <c r="X1402">
        <v>12</v>
      </c>
      <c r="AB1402">
        <v>2</v>
      </c>
      <c r="AC1402">
        <v>1</v>
      </c>
      <c r="AD1402">
        <v>2</v>
      </c>
      <c r="AE1402" t="s">
        <v>618</v>
      </c>
      <c r="AG1402" t="s">
        <v>4771</v>
      </c>
      <c r="AH1402" t="s">
        <v>4772</v>
      </c>
    </row>
    <row r="1403" spans="1:34" x14ac:dyDescent="0.25">
      <c r="A1403">
        <v>5</v>
      </c>
      <c r="B1403" t="s">
        <v>636</v>
      </c>
      <c r="C1403" t="s">
        <v>639</v>
      </c>
      <c r="D1403" t="s">
        <v>637</v>
      </c>
      <c r="E1403" t="s">
        <v>638</v>
      </c>
      <c r="F1403" t="s">
        <v>641</v>
      </c>
      <c r="G1403" t="s">
        <v>11042</v>
      </c>
      <c r="H1403" t="s">
        <v>1100</v>
      </c>
      <c r="I1403" t="s">
        <v>1101</v>
      </c>
      <c r="J1403">
        <v>3</v>
      </c>
      <c r="L1403" t="s">
        <v>1036</v>
      </c>
      <c r="M1403" t="s">
        <v>1102</v>
      </c>
      <c r="N1403" t="s">
        <v>1103</v>
      </c>
      <c r="O1403" t="s">
        <v>4773</v>
      </c>
      <c r="P1403" t="s">
        <v>45</v>
      </c>
      <c r="Q1403" t="s">
        <v>25</v>
      </c>
      <c r="R1403" t="s">
        <v>25</v>
      </c>
      <c r="S1403" t="s">
        <v>26</v>
      </c>
      <c r="T1403" t="b">
        <v>1</v>
      </c>
      <c r="U1403" t="b">
        <v>0</v>
      </c>
      <c r="V1403">
        <v>2</v>
      </c>
      <c r="W1403">
        <v>150</v>
      </c>
      <c r="X1403">
        <v>12</v>
      </c>
      <c r="AB1403">
        <v>2</v>
      </c>
      <c r="AC1403">
        <v>1</v>
      </c>
      <c r="AD1403">
        <v>2</v>
      </c>
      <c r="AE1403" t="s">
        <v>618</v>
      </c>
      <c r="AG1403" t="s">
        <v>4774</v>
      </c>
      <c r="AH1403" t="s">
        <v>4775</v>
      </c>
    </row>
    <row r="1404" spans="1:34" x14ac:dyDescent="0.25">
      <c r="A1404">
        <v>5</v>
      </c>
      <c r="B1404" t="s">
        <v>636</v>
      </c>
      <c r="C1404" t="s">
        <v>639</v>
      </c>
      <c r="D1404" t="s">
        <v>637</v>
      </c>
      <c r="E1404" t="s">
        <v>638</v>
      </c>
      <c r="F1404" t="s">
        <v>641</v>
      </c>
      <c r="G1404" t="s">
        <v>11042</v>
      </c>
      <c r="H1404" t="s">
        <v>1100</v>
      </c>
      <c r="I1404" t="s">
        <v>1101</v>
      </c>
      <c r="J1404">
        <v>3</v>
      </c>
      <c r="L1404" t="s">
        <v>1036</v>
      </c>
      <c r="M1404" t="s">
        <v>1102</v>
      </c>
      <c r="N1404" t="s">
        <v>1103</v>
      </c>
      <c r="O1404" t="s">
        <v>4776</v>
      </c>
      <c r="P1404" t="s">
        <v>45</v>
      </c>
      <c r="Q1404" t="s">
        <v>25</v>
      </c>
      <c r="R1404" t="s">
        <v>25</v>
      </c>
      <c r="S1404" t="s">
        <v>26</v>
      </c>
      <c r="T1404" t="b">
        <v>1</v>
      </c>
      <c r="U1404" t="b">
        <v>0</v>
      </c>
      <c r="V1404">
        <v>3</v>
      </c>
      <c r="W1404">
        <v>160</v>
      </c>
      <c r="X1404">
        <v>12</v>
      </c>
      <c r="AB1404">
        <v>2</v>
      </c>
      <c r="AC1404">
        <v>1</v>
      </c>
      <c r="AD1404">
        <v>2</v>
      </c>
      <c r="AE1404" t="s">
        <v>618</v>
      </c>
      <c r="AG1404" t="s">
        <v>4777</v>
      </c>
      <c r="AH1404" t="s">
        <v>4778</v>
      </c>
    </row>
    <row r="1405" spans="1:34" x14ac:dyDescent="0.25">
      <c r="A1405">
        <v>5</v>
      </c>
      <c r="B1405" t="s">
        <v>636</v>
      </c>
      <c r="C1405" t="s">
        <v>639</v>
      </c>
      <c r="D1405" t="s">
        <v>637</v>
      </c>
      <c r="E1405" t="s">
        <v>638</v>
      </c>
      <c r="F1405" t="s">
        <v>641</v>
      </c>
      <c r="G1405" t="s">
        <v>11042</v>
      </c>
      <c r="H1405" t="s">
        <v>1100</v>
      </c>
      <c r="I1405" t="s">
        <v>1101</v>
      </c>
      <c r="J1405">
        <v>3</v>
      </c>
      <c r="L1405" t="s">
        <v>1036</v>
      </c>
      <c r="M1405" t="s">
        <v>1102</v>
      </c>
      <c r="N1405" t="s">
        <v>1103</v>
      </c>
      <c r="O1405" t="s">
        <v>4779</v>
      </c>
      <c r="P1405" t="s">
        <v>73</v>
      </c>
      <c r="Q1405" t="s">
        <v>25</v>
      </c>
      <c r="R1405" t="s">
        <v>25</v>
      </c>
      <c r="S1405" t="s">
        <v>8646</v>
      </c>
      <c r="T1405" t="b">
        <v>0</v>
      </c>
      <c r="U1405" t="b">
        <v>0</v>
      </c>
      <c r="V1405">
        <v>1</v>
      </c>
      <c r="W1405">
        <v>30</v>
      </c>
      <c r="X1405">
        <v>20</v>
      </c>
      <c r="AB1405">
        <v>1</v>
      </c>
      <c r="AC1405">
        <v>2</v>
      </c>
      <c r="AD1405">
        <v>1</v>
      </c>
      <c r="AE1405" t="s">
        <v>618</v>
      </c>
      <c r="AG1405" t="s">
        <v>4780</v>
      </c>
      <c r="AH1405" t="s">
        <v>4781</v>
      </c>
    </row>
    <row r="1406" spans="1:34" x14ac:dyDescent="0.25">
      <c r="A1406">
        <v>5</v>
      </c>
      <c r="B1406" t="s">
        <v>636</v>
      </c>
      <c r="C1406" t="s">
        <v>639</v>
      </c>
      <c r="D1406" t="s">
        <v>637</v>
      </c>
      <c r="E1406" t="s">
        <v>638</v>
      </c>
      <c r="F1406" t="s">
        <v>641</v>
      </c>
      <c r="G1406" t="s">
        <v>11042</v>
      </c>
      <c r="H1406" t="s">
        <v>1100</v>
      </c>
      <c r="I1406" t="s">
        <v>1101</v>
      </c>
      <c r="J1406">
        <v>3</v>
      </c>
      <c r="L1406" t="s">
        <v>1036</v>
      </c>
      <c r="M1406" t="s">
        <v>1102</v>
      </c>
      <c r="N1406" t="s">
        <v>1103</v>
      </c>
      <c r="O1406" t="s">
        <v>4782</v>
      </c>
      <c r="P1406" t="s">
        <v>73</v>
      </c>
      <c r="Q1406" t="s">
        <v>25</v>
      </c>
      <c r="R1406" t="s">
        <v>25</v>
      </c>
      <c r="S1406" t="s">
        <v>8646</v>
      </c>
      <c r="T1406" t="b">
        <v>0</v>
      </c>
      <c r="U1406" t="b">
        <v>0</v>
      </c>
      <c r="V1406">
        <v>2</v>
      </c>
      <c r="W1406">
        <v>35</v>
      </c>
      <c r="X1406">
        <v>20</v>
      </c>
      <c r="AB1406">
        <v>1</v>
      </c>
      <c r="AC1406">
        <v>2</v>
      </c>
      <c r="AD1406">
        <v>1</v>
      </c>
      <c r="AE1406" t="s">
        <v>618</v>
      </c>
      <c r="AG1406" t="s">
        <v>4783</v>
      </c>
      <c r="AH1406" t="s">
        <v>4784</v>
      </c>
    </row>
    <row r="1407" spans="1:34" x14ac:dyDescent="0.25">
      <c r="A1407">
        <v>5</v>
      </c>
      <c r="B1407" t="s">
        <v>636</v>
      </c>
      <c r="C1407" t="s">
        <v>639</v>
      </c>
      <c r="D1407" t="s">
        <v>637</v>
      </c>
      <c r="E1407" t="s">
        <v>638</v>
      </c>
      <c r="F1407" t="s">
        <v>641</v>
      </c>
      <c r="G1407" t="s">
        <v>11042</v>
      </c>
      <c r="H1407" t="s">
        <v>1100</v>
      </c>
      <c r="I1407" t="s">
        <v>1101</v>
      </c>
      <c r="J1407">
        <v>3</v>
      </c>
      <c r="L1407" t="s">
        <v>1036</v>
      </c>
      <c r="M1407" t="s">
        <v>1102</v>
      </c>
      <c r="N1407" t="s">
        <v>1103</v>
      </c>
      <c r="O1407" t="s">
        <v>4785</v>
      </c>
      <c r="P1407" t="s">
        <v>73</v>
      </c>
      <c r="Q1407" t="s">
        <v>25</v>
      </c>
      <c r="R1407" t="s">
        <v>25</v>
      </c>
      <c r="S1407" t="s">
        <v>8646</v>
      </c>
      <c r="T1407" t="b">
        <v>0</v>
      </c>
      <c r="U1407" t="b">
        <v>0</v>
      </c>
      <c r="V1407">
        <v>3</v>
      </c>
      <c r="W1407">
        <v>40</v>
      </c>
      <c r="X1407">
        <v>20</v>
      </c>
      <c r="AB1407">
        <v>1</v>
      </c>
      <c r="AC1407">
        <v>2</v>
      </c>
      <c r="AD1407">
        <v>1</v>
      </c>
      <c r="AE1407" t="s">
        <v>618</v>
      </c>
      <c r="AG1407" t="s">
        <v>4786</v>
      </c>
      <c r="AH1407" t="s">
        <v>4787</v>
      </c>
    </row>
    <row r="1408" spans="1:34" x14ac:dyDescent="0.25">
      <c r="A1408">
        <v>5</v>
      </c>
      <c r="B1408" t="s">
        <v>636</v>
      </c>
      <c r="C1408" t="s">
        <v>639</v>
      </c>
      <c r="D1408" t="s">
        <v>637</v>
      </c>
      <c r="E1408" t="s">
        <v>638</v>
      </c>
      <c r="F1408" t="s">
        <v>641</v>
      </c>
      <c r="G1408" t="s">
        <v>11042</v>
      </c>
      <c r="H1408" t="s">
        <v>1100</v>
      </c>
      <c r="I1408" t="s">
        <v>1101</v>
      </c>
      <c r="J1408">
        <v>3</v>
      </c>
      <c r="L1408" t="s">
        <v>1036</v>
      </c>
      <c r="M1408" t="s">
        <v>1102</v>
      </c>
      <c r="N1408" t="s">
        <v>1103</v>
      </c>
      <c r="O1408" t="s">
        <v>4788</v>
      </c>
      <c r="P1408" t="s">
        <v>8734</v>
      </c>
      <c r="Q1408" t="s">
        <v>8644</v>
      </c>
      <c r="R1408" t="s">
        <v>8488</v>
      </c>
      <c r="S1408" t="s">
        <v>8643</v>
      </c>
      <c r="T1408" t="b">
        <v>0</v>
      </c>
      <c r="U1408" t="b">
        <v>0</v>
      </c>
      <c r="V1408">
        <v>1</v>
      </c>
      <c r="W1408">
        <v>30</v>
      </c>
      <c r="X1408">
        <v>10</v>
      </c>
      <c r="AB1408">
        <v>2</v>
      </c>
      <c r="AC1408">
        <v>1</v>
      </c>
      <c r="AD1408">
        <v>2</v>
      </c>
      <c r="AE1408" t="s">
        <v>618</v>
      </c>
      <c r="AG1408" t="s">
        <v>4789</v>
      </c>
      <c r="AH1408" t="s">
        <v>4790</v>
      </c>
    </row>
    <row r="1409" spans="1:34" x14ac:dyDescent="0.25">
      <c r="A1409">
        <v>5</v>
      </c>
      <c r="B1409" t="s">
        <v>636</v>
      </c>
      <c r="C1409" t="s">
        <v>639</v>
      </c>
      <c r="D1409" t="s">
        <v>637</v>
      </c>
      <c r="E1409" t="s">
        <v>638</v>
      </c>
      <c r="F1409" t="s">
        <v>641</v>
      </c>
      <c r="G1409" t="s">
        <v>11042</v>
      </c>
      <c r="H1409" t="s">
        <v>1100</v>
      </c>
      <c r="I1409" t="s">
        <v>1101</v>
      </c>
      <c r="J1409">
        <v>3</v>
      </c>
      <c r="L1409" t="s">
        <v>1036</v>
      </c>
      <c r="M1409" t="s">
        <v>1102</v>
      </c>
      <c r="N1409" t="s">
        <v>1103</v>
      </c>
      <c r="O1409" t="s">
        <v>4791</v>
      </c>
      <c r="P1409" t="s">
        <v>8734</v>
      </c>
      <c r="Q1409" t="s">
        <v>8644</v>
      </c>
      <c r="R1409" t="s">
        <v>8488</v>
      </c>
      <c r="S1409" t="s">
        <v>8643</v>
      </c>
      <c r="T1409" t="b">
        <v>0</v>
      </c>
      <c r="U1409" t="b">
        <v>0</v>
      </c>
      <c r="V1409">
        <v>2</v>
      </c>
      <c r="W1409">
        <v>30</v>
      </c>
      <c r="X1409">
        <v>9.5</v>
      </c>
      <c r="AB1409">
        <v>2</v>
      </c>
      <c r="AC1409">
        <v>1</v>
      </c>
      <c r="AD1409">
        <v>2</v>
      </c>
      <c r="AE1409" t="s">
        <v>610</v>
      </c>
      <c r="AG1409" t="s">
        <v>4792</v>
      </c>
      <c r="AH1409" t="s">
        <v>4793</v>
      </c>
    </row>
    <row r="1410" spans="1:34" x14ac:dyDescent="0.25">
      <c r="A1410">
        <v>5</v>
      </c>
      <c r="B1410" t="s">
        <v>636</v>
      </c>
      <c r="C1410" t="s">
        <v>639</v>
      </c>
      <c r="D1410" t="s">
        <v>637</v>
      </c>
      <c r="E1410" t="s">
        <v>638</v>
      </c>
      <c r="F1410" t="s">
        <v>641</v>
      </c>
      <c r="G1410" t="s">
        <v>11042</v>
      </c>
      <c r="H1410" t="s">
        <v>1100</v>
      </c>
      <c r="I1410" t="s">
        <v>1101</v>
      </c>
      <c r="J1410">
        <v>3</v>
      </c>
      <c r="L1410" t="s">
        <v>1036</v>
      </c>
      <c r="M1410" t="s">
        <v>1102</v>
      </c>
      <c r="N1410" t="s">
        <v>1103</v>
      </c>
      <c r="O1410" t="s">
        <v>4794</v>
      </c>
      <c r="P1410" t="s">
        <v>8734</v>
      </c>
      <c r="Q1410" t="s">
        <v>8644</v>
      </c>
      <c r="R1410" t="s">
        <v>8488</v>
      </c>
      <c r="S1410" t="s">
        <v>8643</v>
      </c>
      <c r="T1410" t="b">
        <v>0</v>
      </c>
      <c r="U1410" t="b">
        <v>0</v>
      </c>
      <c r="V1410">
        <v>3</v>
      </c>
      <c r="W1410">
        <v>30</v>
      </c>
      <c r="X1410">
        <v>7</v>
      </c>
      <c r="AB1410">
        <v>2</v>
      </c>
      <c r="AC1410">
        <v>1</v>
      </c>
      <c r="AD1410">
        <v>2</v>
      </c>
      <c r="AE1410" t="s">
        <v>610</v>
      </c>
      <c r="AG1410" t="s">
        <v>4792</v>
      </c>
      <c r="AH1410" t="s">
        <v>4795</v>
      </c>
    </row>
    <row r="1411" spans="1:34" x14ac:dyDescent="0.25">
      <c r="A1411">
        <v>5</v>
      </c>
      <c r="B1411" t="s">
        <v>636</v>
      </c>
      <c r="C1411" t="s">
        <v>639</v>
      </c>
      <c r="D1411" t="s">
        <v>637</v>
      </c>
      <c r="E1411" t="s">
        <v>638</v>
      </c>
      <c r="F1411" t="s">
        <v>641</v>
      </c>
      <c r="G1411" t="s">
        <v>11042</v>
      </c>
      <c r="H1411" t="s">
        <v>1100</v>
      </c>
      <c r="I1411" t="s">
        <v>1101</v>
      </c>
      <c r="J1411">
        <v>3</v>
      </c>
      <c r="L1411" t="s">
        <v>1036</v>
      </c>
      <c r="M1411" t="s">
        <v>1102</v>
      </c>
      <c r="N1411" t="s">
        <v>1103</v>
      </c>
      <c r="O1411" t="s">
        <v>4796</v>
      </c>
      <c r="P1411" t="s">
        <v>20</v>
      </c>
      <c r="Q1411" t="s">
        <v>2</v>
      </c>
      <c r="R1411" t="s">
        <v>2</v>
      </c>
      <c r="S1411" t="s">
        <v>8646</v>
      </c>
      <c r="T1411" t="b">
        <v>1</v>
      </c>
      <c r="U1411" t="b">
        <v>1</v>
      </c>
      <c r="V1411">
        <v>1</v>
      </c>
      <c r="W1411">
        <v>75</v>
      </c>
      <c r="Y1411">
        <v>45</v>
      </c>
      <c r="AG1411" t="s">
        <v>4797</v>
      </c>
      <c r="AH1411" t="s">
        <v>4798</v>
      </c>
    </row>
    <row r="1412" spans="1:34" x14ac:dyDescent="0.25">
      <c r="A1412">
        <v>5</v>
      </c>
      <c r="B1412" t="s">
        <v>636</v>
      </c>
      <c r="C1412" t="s">
        <v>639</v>
      </c>
      <c r="D1412" t="s">
        <v>637</v>
      </c>
      <c r="E1412" t="s">
        <v>638</v>
      </c>
      <c r="F1412" t="s">
        <v>641</v>
      </c>
      <c r="G1412" t="s">
        <v>11042</v>
      </c>
      <c r="H1412" t="s">
        <v>1100</v>
      </c>
      <c r="I1412" t="s">
        <v>1101</v>
      </c>
      <c r="J1412">
        <v>3</v>
      </c>
      <c r="L1412" t="s">
        <v>1036</v>
      </c>
      <c r="M1412" t="s">
        <v>1102</v>
      </c>
      <c r="N1412" t="s">
        <v>1103</v>
      </c>
      <c r="O1412" t="s">
        <v>4799</v>
      </c>
      <c r="P1412" t="s">
        <v>20</v>
      </c>
      <c r="Q1412" t="s">
        <v>2</v>
      </c>
      <c r="R1412" t="s">
        <v>2</v>
      </c>
      <c r="S1412" t="s">
        <v>8646</v>
      </c>
      <c r="T1412" t="b">
        <v>1</v>
      </c>
      <c r="U1412" t="b">
        <v>1</v>
      </c>
      <c r="V1412">
        <v>2</v>
      </c>
      <c r="W1412">
        <v>75</v>
      </c>
      <c r="Y1412">
        <v>45</v>
      </c>
      <c r="AG1412" t="s">
        <v>4797</v>
      </c>
      <c r="AH1412" t="s">
        <v>4800</v>
      </c>
    </row>
    <row r="1413" spans="1:34" x14ac:dyDescent="0.25">
      <c r="A1413">
        <v>5</v>
      </c>
      <c r="B1413" t="s">
        <v>636</v>
      </c>
      <c r="C1413" t="s">
        <v>639</v>
      </c>
      <c r="D1413" t="s">
        <v>637</v>
      </c>
      <c r="E1413" t="s">
        <v>638</v>
      </c>
      <c r="F1413" t="s">
        <v>641</v>
      </c>
      <c r="G1413" t="s">
        <v>11042</v>
      </c>
      <c r="H1413" t="s">
        <v>1100</v>
      </c>
      <c r="I1413" t="s">
        <v>1101</v>
      </c>
      <c r="J1413">
        <v>3</v>
      </c>
      <c r="L1413" t="s">
        <v>1036</v>
      </c>
      <c r="M1413" t="s">
        <v>1102</v>
      </c>
      <c r="N1413" t="s">
        <v>1103</v>
      </c>
      <c r="O1413" t="s">
        <v>4801</v>
      </c>
      <c r="P1413" t="s">
        <v>20</v>
      </c>
      <c r="Q1413" t="s">
        <v>2</v>
      </c>
      <c r="R1413" t="s">
        <v>2</v>
      </c>
      <c r="S1413" t="s">
        <v>8646</v>
      </c>
      <c r="T1413" t="b">
        <v>1</v>
      </c>
      <c r="U1413" t="b">
        <v>1</v>
      </c>
      <c r="V1413">
        <v>3</v>
      </c>
      <c r="W1413">
        <v>75</v>
      </c>
      <c r="Y1413">
        <v>45</v>
      </c>
      <c r="AG1413" t="s">
        <v>4797</v>
      </c>
      <c r="AH1413" t="s">
        <v>1103</v>
      </c>
    </row>
    <row r="1414" spans="1:34" x14ac:dyDescent="0.25">
      <c r="A1414">
        <v>5</v>
      </c>
      <c r="B1414" t="s">
        <v>636</v>
      </c>
      <c r="C1414" t="s">
        <v>639</v>
      </c>
      <c r="D1414" t="s">
        <v>637</v>
      </c>
      <c r="E1414" t="s">
        <v>638</v>
      </c>
      <c r="F1414" t="s">
        <v>641</v>
      </c>
      <c r="G1414" t="s">
        <v>11042</v>
      </c>
      <c r="H1414" t="s">
        <v>1104</v>
      </c>
      <c r="I1414" t="s">
        <v>1105</v>
      </c>
      <c r="J1414">
        <v>4</v>
      </c>
      <c r="L1414" t="s">
        <v>1041</v>
      </c>
      <c r="M1414" t="s">
        <v>1106</v>
      </c>
      <c r="N1414" t="s">
        <v>1107</v>
      </c>
      <c r="O1414" t="s">
        <v>4802</v>
      </c>
      <c r="P1414" t="s">
        <v>356</v>
      </c>
      <c r="Q1414" t="s">
        <v>25</v>
      </c>
      <c r="R1414" t="s">
        <v>25</v>
      </c>
      <c r="S1414" t="s">
        <v>357</v>
      </c>
      <c r="T1414" t="b">
        <v>0</v>
      </c>
      <c r="U1414" t="b">
        <v>1</v>
      </c>
      <c r="V1414">
        <v>1</v>
      </c>
      <c r="Y1414">
        <v>300</v>
      </c>
      <c r="Z1414">
        <v>1.3</v>
      </c>
      <c r="AA1414" t="s">
        <v>3957</v>
      </c>
      <c r="AH1414" t="s">
        <v>1106</v>
      </c>
    </row>
    <row r="1415" spans="1:34" x14ac:dyDescent="0.25">
      <c r="A1415">
        <v>5</v>
      </c>
      <c r="B1415" t="s">
        <v>636</v>
      </c>
      <c r="C1415" t="s">
        <v>639</v>
      </c>
      <c r="D1415" t="s">
        <v>637</v>
      </c>
      <c r="E1415" t="s">
        <v>638</v>
      </c>
      <c r="F1415" t="s">
        <v>641</v>
      </c>
      <c r="G1415" t="s">
        <v>11042</v>
      </c>
      <c r="H1415" t="s">
        <v>1104</v>
      </c>
      <c r="I1415" t="s">
        <v>1105</v>
      </c>
      <c r="J1415">
        <v>4</v>
      </c>
      <c r="L1415" t="s">
        <v>1041</v>
      </c>
      <c r="M1415" t="s">
        <v>1106</v>
      </c>
      <c r="N1415" t="s">
        <v>1107</v>
      </c>
      <c r="O1415" t="s">
        <v>4803</v>
      </c>
      <c r="P1415" t="s">
        <v>112</v>
      </c>
      <c r="Q1415" t="s">
        <v>8644</v>
      </c>
      <c r="R1415" t="s">
        <v>8488</v>
      </c>
      <c r="S1415" t="s">
        <v>8643</v>
      </c>
      <c r="T1415" t="b">
        <v>0</v>
      </c>
      <c r="U1415" t="b">
        <v>0</v>
      </c>
      <c r="V1415">
        <v>1</v>
      </c>
      <c r="W1415">
        <v>45</v>
      </c>
      <c r="X1415">
        <v>15</v>
      </c>
      <c r="AB1415">
        <v>2</v>
      </c>
      <c r="AC1415">
        <v>1</v>
      </c>
      <c r="AD1415">
        <v>2</v>
      </c>
      <c r="AE1415" t="s">
        <v>3856</v>
      </c>
      <c r="AG1415" t="s">
        <v>4804</v>
      </c>
      <c r="AH1415" t="s">
        <v>4805</v>
      </c>
    </row>
    <row r="1416" spans="1:34" x14ac:dyDescent="0.25">
      <c r="A1416">
        <v>5</v>
      </c>
      <c r="B1416" t="s">
        <v>636</v>
      </c>
      <c r="C1416" t="s">
        <v>639</v>
      </c>
      <c r="D1416" t="s">
        <v>637</v>
      </c>
      <c r="E1416" t="s">
        <v>638</v>
      </c>
      <c r="F1416" t="s">
        <v>641</v>
      </c>
      <c r="G1416" t="s">
        <v>11042</v>
      </c>
      <c r="H1416" t="s">
        <v>1104</v>
      </c>
      <c r="I1416" t="s">
        <v>1105</v>
      </c>
      <c r="J1416">
        <v>4</v>
      </c>
      <c r="L1416" t="s">
        <v>1041</v>
      </c>
      <c r="M1416" t="s">
        <v>1106</v>
      </c>
      <c r="N1416" t="s">
        <v>1107</v>
      </c>
      <c r="O1416" t="s">
        <v>4806</v>
      </c>
      <c r="P1416" t="s">
        <v>112</v>
      </c>
      <c r="Q1416" t="s">
        <v>8644</v>
      </c>
      <c r="R1416" t="s">
        <v>8488</v>
      </c>
      <c r="S1416" t="s">
        <v>8643</v>
      </c>
      <c r="T1416" t="b">
        <v>0</v>
      </c>
      <c r="U1416" t="b">
        <v>0</v>
      </c>
      <c r="V1416">
        <v>2</v>
      </c>
      <c r="W1416">
        <v>45</v>
      </c>
      <c r="X1416">
        <v>15</v>
      </c>
      <c r="AB1416">
        <v>2</v>
      </c>
      <c r="AC1416">
        <v>1</v>
      </c>
      <c r="AD1416">
        <v>2</v>
      </c>
      <c r="AE1416" t="s">
        <v>3856</v>
      </c>
      <c r="AG1416" t="s">
        <v>4804</v>
      </c>
      <c r="AH1416" t="s">
        <v>4807</v>
      </c>
    </row>
    <row r="1417" spans="1:34" x14ac:dyDescent="0.25">
      <c r="A1417">
        <v>5</v>
      </c>
      <c r="B1417" t="s">
        <v>636</v>
      </c>
      <c r="C1417" t="s">
        <v>639</v>
      </c>
      <c r="D1417" t="s">
        <v>637</v>
      </c>
      <c r="E1417" t="s">
        <v>638</v>
      </c>
      <c r="F1417" t="s">
        <v>641</v>
      </c>
      <c r="G1417" t="s">
        <v>11042</v>
      </c>
      <c r="H1417" t="s">
        <v>1104</v>
      </c>
      <c r="I1417" t="s">
        <v>1105</v>
      </c>
      <c r="J1417">
        <v>4</v>
      </c>
      <c r="L1417" t="s">
        <v>1041</v>
      </c>
      <c r="M1417" t="s">
        <v>1106</v>
      </c>
      <c r="N1417" t="s">
        <v>1107</v>
      </c>
      <c r="O1417" t="s">
        <v>4808</v>
      </c>
      <c r="P1417" t="s">
        <v>112</v>
      </c>
      <c r="Q1417" t="s">
        <v>8644</v>
      </c>
      <c r="R1417" t="s">
        <v>8488</v>
      </c>
      <c r="S1417" t="s">
        <v>8643</v>
      </c>
      <c r="T1417" t="b">
        <v>0</v>
      </c>
      <c r="U1417" t="b">
        <v>0</v>
      </c>
      <c r="V1417">
        <v>3</v>
      </c>
      <c r="W1417">
        <v>45</v>
      </c>
      <c r="X1417">
        <v>15</v>
      </c>
      <c r="AB1417">
        <v>2</v>
      </c>
      <c r="AC1417">
        <v>1</v>
      </c>
      <c r="AD1417">
        <v>2</v>
      </c>
      <c r="AE1417" t="s">
        <v>3856</v>
      </c>
      <c r="AG1417" t="s">
        <v>4804</v>
      </c>
      <c r="AH1417" t="s">
        <v>4809</v>
      </c>
    </row>
    <row r="1418" spans="1:34" x14ac:dyDescent="0.25">
      <c r="A1418">
        <v>5</v>
      </c>
      <c r="B1418" t="s">
        <v>636</v>
      </c>
      <c r="C1418" t="s">
        <v>639</v>
      </c>
      <c r="D1418" t="s">
        <v>637</v>
      </c>
      <c r="E1418" t="s">
        <v>638</v>
      </c>
      <c r="F1418" t="s">
        <v>641</v>
      </c>
      <c r="G1418" t="s">
        <v>11042</v>
      </c>
      <c r="H1418" t="s">
        <v>1104</v>
      </c>
      <c r="I1418" t="s">
        <v>1105</v>
      </c>
      <c r="J1418">
        <v>4</v>
      </c>
      <c r="L1418" t="s">
        <v>1041</v>
      </c>
      <c r="M1418" t="s">
        <v>1106</v>
      </c>
      <c r="N1418" t="s">
        <v>1107</v>
      </c>
      <c r="O1418" t="s">
        <v>4810</v>
      </c>
      <c r="P1418" t="s">
        <v>214</v>
      </c>
      <c r="Q1418" t="s">
        <v>8650</v>
      </c>
      <c r="R1418" t="s">
        <v>8637</v>
      </c>
      <c r="S1418" t="s">
        <v>8643</v>
      </c>
      <c r="T1418" t="b">
        <v>0</v>
      </c>
      <c r="U1418" t="b">
        <v>0</v>
      </c>
      <c r="V1418">
        <v>1</v>
      </c>
      <c r="W1418">
        <v>50</v>
      </c>
      <c r="X1418">
        <v>12</v>
      </c>
      <c r="AB1418">
        <v>2</v>
      </c>
      <c r="AC1418">
        <v>1</v>
      </c>
      <c r="AD1418">
        <v>2</v>
      </c>
      <c r="AE1418" t="s">
        <v>618</v>
      </c>
      <c r="AG1418" t="s">
        <v>4811</v>
      </c>
      <c r="AH1418" t="s">
        <v>4812</v>
      </c>
    </row>
    <row r="1419" spans="1:34" x14ac:dyDescent="0.25">
      <c r="A1419">
        <v>5</v>
      </c>
      <c r="B1419" t="s">
        <v>636</v>
      </c>
      <c r="C1419" t="s">
        <v>639</v>
      </c>
      <c r="D1419" t="s">
        <v>637</v>
      </c>
      <c r="E1419" t="s">
        <v>638</v>
      </c>
      <c r="F1419" t="s">
        <v>641</v>
      </c>
      <c r="G1419" t="s">
        <v>11042</v>
      </c>
      <c r="H1419" t="s">
        <v>1104</v>
      </c>
      <c r="I1419" t="s">
        <v>1105</v>
      </c>
      <c r="J1419">
        <v>4</v>
      </c>
      <c r="L1419" t="s">
        <v>1041</v>
      </c>
      <c r="M1419" t="s">
        <v>1106</v>
      </c>
      <c r="N1419" t="s">
        <v>1107</v>
      </c>
      <c r="O1419" t="s">
        <v>4813</v>
      </c>
      <c r="P1419" t="s">
        <v>214</v>
      </c>
      <c r="Q1419" t="s">
        <v>8650</v>
      </c>
      <c r="R1419" t="s">
        <v>8637</v>
      </c>
      <c r="S1419" t="s">
        <v>8643</v>
      </c>
      <c r="T1419" t="b">
        <v>0</v>
      </c>
      <c r="U1419" t="b">
        <v>0</v>
      </c>
      <c r="V1419">
        <v>2</v>
      </c>
      <c r="W1419">
        <v>50</v>
      </c>
      <c r="X1419">
        <v>11</v>
      </c>
      <c r="AB1419">
        <v>2</v>
      </c>
      <c r="AC1419">
        <v>1</v>
      </c>
      <c r="AD1419">
        <v>3</v>
      </c>
      <c r="AE1419" t="s">
        <v>618</v>
      </c>
      <c r="AG1419" t="s">
        <v>4814</v>
      </c>
      <c r="AH1419" t="s">
        <v>4815</v>
      </c>
    </row>
    <row r="1420" spans="1:34" x14ac:dyDescent="0.25">
      <c r="A1420">
        <v>5</v>
      </c>
      <c r="B1420" t="s">
        <v>636</v>
      </c>
      <c r="C1420" t="s">
        <v>639</v>
      </c>
      <c r="D1420" t="s">
        <v>637</v>
      </c>
      <c r="E1420" t="s">
        <v>638</v>
      </c>
      <c r="F1420" t="s">
        <v>641</v>
      </c>
      <c r="G1420" t="s">
        <v>11042</v>
      </c>
      <c r="H1420" t="s">
        <v>1104</v>
      </c>
      <c r="I1420" t="s">
        <v>1105</v>
      </c>
      <c r="J1420">
        <v>4</v>
      </c>
      <c r="L1420" t="s">
        <v>1041</v>
      </c>
      <c r="M1420" t="s">
        <v>1106</v>
      </c>
      <c r="N1420" t="s">
        <v>1107</v>
      </c>
      <c r="O1420" t="s">
        <v>4816</v>
      </c>
      <c r="P1420" t="s">
        <v>214</v>
      </c>
      <c r="Q1420" t="s">
        <v>8650</v>
      </c>
      <c r="R1420" t="s">
        <v>8637</v>
      </c>
      <c r="S1420" t="s">
        <v>8643</v>
      </c>
      <c r="T1420" t="b">
        <v>0</v>
      </c>
      <c r="U1420" t="b">
        <v>0</v>
      </c>
      <c r="V1420">
        <v>3</v>
      </c>
      <c r="W1420">
        <v>50</v>
      </c>
      <c r="X1420">
        <v>9</v>
      </c>
      <c r="AB1420">
        <v>2</v>
      </c>
      <c r="AC1420">
        <v>1</v>
      </c>
      <c r="AD1420">
        <v>3</v>
      </c>
      <c r="AE1420" t="s">
        <v>610</v>
      </c>
      <c r="AG1420" t="s">
        <v>2350</v>
      </c>
      <c r="AH1420" t="s">
        <v>4817</v>
      </c>
    </row>
    <row r="1421" spans="1:34" x14ac:dyDescent="0.25">
      <c r="A1421">
        <v>5</v>
      </c>
      <c r="B1421" t="s">
        <v>636</v>
      </c>
      <c r="C1421" t="s">
        <v>639</v>
      </c>
      <c r="D1421" t="s">
        <v>637</v>
      </c>
      <c r="E1421" t="s">
        <v>638</v>
      </c>
      <c r="F1421" t="s">
        <v>641</v>
      </c>
      <c r="G1421" t="s">
        <v>11042</v>
      </c>
      <c r="H1421" t="s">
        <v>1104</v>
      </c>
      <c r="I1421" t="s">
        <v>1105</v>
      </c>
      <c r="J1421">
        <v>4</v>
      </c>
      <c r="L1421" t="s">
        <v>1041</v>
      </c>
      <c r="M1421" t="s">
        <v>1106</v>
      </c>
      <c r="N1421" t="s">
        <v>1107</v>
      </c>
      <c r="O1421" t="s">
        <v>4818</v>
      </c>
      <c r="P1421" t="s">
        <v>214</v>
      </c>
      <c r="Q1421" t="s">
        <v>8650</v>
      </c>
      <c r="R1421" t="s">
        <v>8637</v>
      </c>
      <c r="S1421" t="s">
        <v>8643</v>
      </c>
      <c r="T1421" t="b">
        <v>0</v>
      </c>
      <c r="U1421" t="b">
        <v>0</v>
      </c>
      <c r="V1421">
        <v>4</v>
      </c>
      <c r="W1421">
        <v>50</v>
      </c>
      <c r="X1421">
        <v>8</v>
      </c>
      <c r="AB1421">
        <v>2</v>
      </c>
      <c r="AC1421">
        <v>1</v>
      </c>
      <c r="AD1421">
        <v>3</v>
      </c>
      <c r="AE1421" t="s">
        <v>610</v>
      </c>
      <c r="AG1421" t="s">
        <v>2350</v>
      </c>
      <c r="AH1421" t="s">
        <v>4819</v>
      </c>
    </row>
    <row r="1422" spans="1:34" x14ac:dyDescent="0.25">
      <c r="A1422">
        <v>5</v>
      </c>
      <c r="B1422" t="s">
        <v>636</v>
      </c>
      <c r="C1422" t="s">
        <v>639</v>
      </c>
      <c r="D1422" t="s">
        <v>637</v>
      </c>
      <c r="E1422" t="s">
        <v>638</v>
      </c>
      <c r="F1422" t="s">
        <v>641</v>
      </c>
      <c r="G1422" t="s">
        <v>11042</v>
      </c>
      <c r="H1422" t="s">
        <v>1104</v>
      </c>
      <c r="I1422" t="s">
        <v>1105</v>
      </c>
      <c r="J1422">
        <v>4</v>
      </c>
      <c r="L1422" t="s">
        <v>1041</v>
      </c>
      <c r="M1422" t="s">
        <v>1106</v>
      </c>
      <c r="N1422" t="s">
        <v>1107</v>
      </c>
      <c r="O1422" t="s">
        <v>4820</v>
      </c>
      <c r="P1422" t="s">
        <v>222</v>
      </c>
      <c r="Q1422" t="s">
        <v>8650</v>
      </c>
      <c r="R1422" t="s">
        <v>8637</v>
      </c>
      <c r="S1422" t="s">
        <v>8643</v>
      </c>
      <c r="T1422" t="b">
        <v>1</v>
      </c>
      <c r="U1422" t="b">
        <v>0</v>
      </c>
      <c r="V1422">
        <v>1</v>
      </c>
      <c r="W1422">
        <v>15</v>
      </c>
      <c r="X1422">
        <v>10</v>
      </c>
      <c r="AE1422" t="s">
        <v>3856</v>
      </c>
      <c r="AG1422" t="s">
        <v>4821</v>
      </c>
      <c r="AH1422" t="s">
        <v>4822</v>
      </c>
    </row>
    <row r="1423" spans="1:34" x14ac:dyDescent="0.25">
      <c r="A1423">
        <v>5</v>
      </c>
      <c r="B1423" t="s">
        <v>636</v>
      </c>
      <c r="C1423" t="s">
        <v>639</v>
      </c>
      <c r="D1423" t="s">
        <v>637</v>
      </c>
      <c r="E1423" t="s">
        <v>638</v>
      </c>
      <c r="F1423" t="s">
        <v>641</v>
      </c>
      <c r="G1423" t="s">
        <v>11042</v>
      </c>
      <c r="H1423" t="s">
        <v>1104</v>
      </c>
      <c r="I1423" t="s">
        <v>1105</v>
      </c>
      <c r="J1423">
        <v>4</v>
      </c>
      <c r="L1423" t="s">
        <v>1041</v>
      </c>
      <c r="M1423" t="s">
        <v>1106</v>
      </c>
      <c r="N1423" t="s">
        <v>1107</v>
      </c>
      <c r="O1423" t="s">
        <v>4823</v>
      </c>
      <c r="P1423" t="s">
        <v>222</v>
      </c>
      <c r="Q1423" t="s">
        <v>8650</v>
      </c>
      <c r="R1423" t="s">
        <v>8637</v>
      </c>
      <c r="S1423" t="s">
        <v>8643</v>
      </c>
      <c r="T1423" t="b">
        <v>1</v>
      </c>
      <c r="U1423" t="b">
        <v>0</v>
      </c>
      <c r="V1423">
        <v>2</v>
      </c>
      <c r="W1423">
        <v>15</v>
      </c>
      <c r="X1423">
        <v>12</v>
      </c>
      <c r="AE1423" t="s">
        <v>3856</v>
      </c>
      <c r="AG1423" t="s">
        <v>4821</v>
      </c>
      <c r="AH1423" t="s">
        <v>4824</v>
      </c>
    </row>
    <row r="1424" spans="1:34" x14ac:dyDescent="0.25">
      <c r="A1424">
        <v>5</v>
      </c>
      <c r="B1424" t="s">
        <v>636</v>
      </c>
      <c r="C1424" t="s">
        <v>639</v>
      </c>
      <c r="D1424" t="s">
        <v>637</v>
      </c>
      <c r="E1424" t="s">
        <v>638</v>
      </c>
      <c r="F1424" t="s">
        <v>641</v>
      </c>
      <c r="G1424" t="s">
        <v>11042</v>
      </c>
      <c r="H1424" t="s">
        <v>1104</v>
      </c>
      <c r="I1424" t="s">
        <v>1105</v>
      </c>
      <c r="J1424">
        <v>4</v>
      </c>
      <c r="L1424" t="s">
        <v>1041</v>
      </c>
      <c r="M1424" t="s">
        <v>1106</v>
      </c>
      <c r="N1424" t="s">
        <v>1107</v>
      </c>
      <c r="O1424" t="s">
        <v>4825</v>
      </c>
      <c r="P1424" t="s">
        <v>222</v>
      </c>
      <c r="Q1424" t="s">
        <v>8650</v>
      </c>
      <c r="R1424" t="s">
        <v>8637</v>
      </c>
      <c r="S1424" t="s">
        <v>8643</v>
      </c>
      <c r="T1424" t="b">
        <v>1</v>
      </c>
      <c r="U1424" t="b">
        <v>0</v>
      </c>
      <c r="V1424">
        <v>3</v>
      </c>
      <c r="W1424">
        <v>15</v>
      </c>
      <c r="X1424">
        <v>11</v>
      </c>
      <c r="AE1424" t="s">
        <v>610</v>
      </c>
      <c r="AG1424" t="s">
        <v>4826</v>
      </c>
      <c r="AH1424" t="s">
        <v>4827</v>
      </c>
    </row>
    <row r="1425" spans="1:34" x14ac:dyDescent="0.25">
      <c r="A1425">
        <v>5</v>
      </c>
      <c r="B1425" t="s">
        <v>636</v>
      </c>
      <c r="C1425" t="s">
        <v>639</v>
      </c>
      <c r="D1425" t="s">
        <v>637</v>
      </c>
      <c r="E1425" t="s">
        <v>638</v>
      </c>
      <c r="F1425" t="s">
        <v>641</v>
      </c>
      <c r="G1425" t="s">
        <v>11042</v>
      </c>
      <c r="H1425" t="s">
        <v>1104</v>
      </c>
      <c r="I1425" t="s">
        <v>1105</v>
      </c>
      <c r="J1425">
        <v>4</v>
      </c>
      <c r="L1425" t="s">
        <v>1041</v>
      </c>
      <c r="M1425" t="s">
        <v>1106</v>
      </c>
      <c r="N1425" t="s">
        <v>1107</v>
      </c>
      <c r="O1425" t="s">
        <v>4828</v>
      </c>
      <c r="P1425" t="s">
        <v>8734</v>
      </c>
      <c r="Q1425" t="s">
        <v>8644</v>
      </c>
      <c r="R1425" t="s">
        <v>8488</v>
      </c>
      <c r="S1425" t="s">
        <v>8643</v>
      </c>
      <c r="T1425" t="b">
        <v>0</v>
      </c>
      <c r="U1425" t="b">
        <v>0</v>
      </c>
      <c r="V1425">
        <v>1</v>
      </c>
      <c r="W1425">
        <v>30</v>
      </c>
      <c r="X1425">
        <v>10</v>
      </c>
      <c r="AB1425">
        <v>2</v>
      </c>
      <c r="AC1425">
        <v>1</v>
      </c>
      <c r="AD1425">
        <v>2</v>
      </c>
      <c r="AE1425" t="s">
        <v>2289</v>
      </c>
      <c r="AG1425" t="s">
        <v>2527</v>
      </c>
      <c r="AH1425" t="s">
        <v>4829</v>
      </c>
    </row>
    <row r="1426" spans="1:34" x14ac:dyDescent="0.25">
      <c r="A1426">
        <v>5</v>
      </c>
      <c r="B1426" t="s">
        <v>636</v>
      </c>
      <c r="C1426" t="s">
        <v>639</v>
      </c>
      <c r="D1426" t="s">
        <v>637</v>
      </c>
      <c r="E1426" t="s">
        <v>638</v>
      </c>
      <c r="F1426" t="s">
        <v>641</v>
      </c>
      <c r="G1426" t="s">
        <v>11042</v>
      </c>
      <c r="H1426" t="s">
        <v>1104</v>
      </c>
      <c r="I1426" t="s">
        <v>1105</v>
      </c>
      <c r="J1426">
        <v>4</v>
      </c>
      <c r="L1426" t="s">
        <v>1041</v>
      </c>
      <c r="M1426" t="s">
        <v>1106</v>
      </c>
      <c r="N1426" t="s">
        <v>1107</v>
      </c>
      <c r="O1426" t="s">
        <v>4830</v>
      </c>
      <c r="P1426" t="s">
        <v>8734</v>
      </c>
      <c r="Q1426" t="s">
        <v>8644</v>
      </c>
      <c r="R1426" t="s">
        <v>8488</v>
      </c>
      <c r="S1426" t="s">
        <v>8643</v>
      </c>
      <c r="T1426" t="b">
        <v>0</v>
      </c>
      <c r="U1426" t="b">
        <v>0</v>
      </c>
      <c r="V1426">
        <v>2</v>
      </c>
      <c r="W1426">
        <v>30</v>
      </c>
      <c r="X1426">
        <v>10</v>
      </c>
      <c r="AB1426">
        <v>2</v>
      </c>
      <c r="AC1426">
        <v>1</v>
      </c>
      <c r="AD1426">
        <v>2</v>
      </c>
      <c r="AE1426" t="s">
        <v>618</v>
      </c>
      <c r="AG1426" t="s">
        <v>2154</v>
      </c>
      <c r="AH1426" t="s">
        <v>4831</v>
      </c>
    </row>
    <row r="1427" spans="1:34" x14ac:dyDescent="0.25">
      <c r="A1427">
        <v>5</v>
      </c>
      <c r="B1427" t="s">
        <v>636</v>
      </c>
      <c r="C1427" t="s">
        <v>639</v>
      </c>
      <c r="D1427" t="s">
        <v>637</v>
      </c>
      <c r="E1427" t="s">
        <v>638</v>
      </c>
      <c r="F1427" t="s">
        <v>641</v>
      </c>
      <c r="G1427" t="s">
        <v>11042</v>
      </c>
      <c r="H1427" t="s">
        <v>1104</v>
      </c>
      <c r="I1427" t="s">
        <v>1105</v>
      </c>
      <c r="J1427">
        <v>4</v>
      </c>
      <c r="L1427" t="s">
        <v>1041</v>
      </c>
      <c r="M1427" t="s">
        <v>1106</v>
      </c>
      <c r="N1427" t="s">
        <v>1107</v>
      </c>
      <c r="O1427" t="s">
        <v>4832</v>
      </c>
      <c r="P1427" t="s">
        <v>8734</v>
      </c>
      <c r="Q1427" t="s">
        <v>8644</v>
      </c>
      <c r="R1427" t="s">
        <v>8488</v>
      </c>
      <c r="S1427" t="s">
        <v>8643</v>
      </c>
      <c r="T1427" t="b">
        <v>0</v>
      </c>
      <c r="U1427" t="b">
        <v>0</v>
      </c>
      <c r="V1427">
        <v>3</v>
      </c>
      <c r="W1427">
        <v>30</v>
      </c>
      <c r="X1427">
        <v>7</v>
      </c>
      <c r="AB1427">
        <v>2</v>
      </c>
      <c r="AC1427">
        <v>1</v>
      </c>
      <c r="AD1427">
        <v>2</v>
      </c>
      <c r="AE1427" t="s">
        <v>3930</v>
      </c>
      <c r="AG1427" t="s">
        <v>4225</v>
      </c>
      <c r="AH1427" t="s">
        <v>4833</v>
      </c>
    </row>
    <row r="1428" spans="1:34" x14ac:dyDescent="0.25">
      <c r="A1428">
        <v>5</v>
      </c>
      <c r="B1428" t="s">
        <v>636</v>
      </c>
      <c r="C1428" t="s">
        <v>639</v>
      </c>
      <c r="D1428" t="s">
        <v>637</v>
      </c>
      <c r="E1428" t="s">
        <v>638</v>
      </c>
      <c r="F1428" t="s">
        <v>641</v>
      </c>
      <c r="G1428" t="s">
        <v>11042</v>
      </c>
      <c r="H1428" t="s">
        <v>1104</v>
      </c>
      <c r="I1428" t="s">
        <v>1105</v>
      </c>
      <c r="J1428">
        <v>4</v>
      </c>
      <c r="L1428" t="s">
        <v>1041</v>
      </c>
      <c r="M1428" t="s">
        <v>1106</v>
      </c>
      <c r="N1428" t="s">
        <v>1107</v>
      </c>
      <c r="O1428" t="s">
        <v>4834</v>
      </c>
      <c r="P1428" t="s">
        <v>303</v>
      </c>
      <c r="Q1428" t="s">
        <v>148</v>
      </c>
      <c r="R1428" t="s">
        <v>8661</v>
      </c>
      <c r="S1428" t="s">
        <v>8645</v>
      </c>
      <c r="T1428" t="b">
        <v>0</v>
      </c>
      <c r="U1428" t="b">
        <v>0</v>
      </c>
      <c r="V1428">
        <v>1</v>
      </c>
      <c r="W1428">
        <v>10</v>
      </c>
      <c r="X1428">
        <v>15</v>
      </c>
      <c r="AB1428">
        <v>2</v>
      </c>
      <c r="AC1428">
        <v>2</v>
      </c>
      <c r="AD1428">
        <v>2</v>
      </c>
      <c r="AE1428" t="s">
        <v>2289</v>
      </c>
      <c r="AG1428" t="s">
        <v>3545</v>
      </c>
      <c r="AH1428" t="s">
        <v>4835</v>
      </c>
    </row>
    <row r="1429" spans="1:34" x14ac:dyDescent="0.25">
      <c r="A1429">
        <v>5</v>
      </c>
      <c r="B1429" t="s">
        <v>636</v>
      </c>
      <c r="C1429" t="s">
        <v>639</v>
      </c>
      <c r="D1429" t="s">
        <v>637</v>
      </c>
      <c r="E1429" t="s">
        <v>638</v>
      </c>
      <c r="F1429" t="s">
        <v>641</v>
      </c>
      <c r="G1429" t="s">
        <v>11042</v>
      </c>
      <c r="H1429" t="s">
        <v>1104</v>
      </c>
      <c r="I1429" t="s">
        <v>1105</v>
      </c>
      <c r="J1429">
        <v>4</v>
      </c>
      <c r="L1429" t="s">
        <v>1041</v>
      </c>
      <c r="M1429" t="s">
        <v>1106</v>
      </c>
      <c r="N1429" t="s">
        <v>1107</v>
      </c>
      <c r="O1429" t="s">
        <v>4836</v>
      </c>
      <c r="P1429" t="s">
        <v>303</v>
      </c>
      <c r="Q1429" t="s">
        <v>148</v>
      </c>
      <c r="R1429" t="s">
        <v>8661</v>
      </c>
      <c r="S1429" t="s">
        <v>8645</v>
      </c>
      <c r="T1429" t="b">
        <v>0</v>
      </c>
      <c r="U1429" t="b">
        <v>0</v>
      </c>
      <c r="V1429">
        <v>2</v>
      </c>
      <c r="W1429">
        <v>20</v>
      </c>
      <c r="X1429">
        <v>15</v>
      </c>
      <c r="AB1429">
        <v>2</v>
      </c>
      <c r="AC1429">
        <v>1</v>
      </c>
      <c r="AD1429">
        <v>2</v>
      </c>
      <c r="AE1429" t="s">
        <v>610</v>
      </c>
      <c r="AG1429" t="s">
        <v>4837</v>
      </c>
      <c r="AH1429" t="s">
        <v>4838</v>
      </c>
    </row>
    <row r="1430" spans="1:34" x14ac:dyDescent="0.25">
      <c r="A1430">
        <v>5</v>
      </c>
      <c r="B1430" t="s">
        <v>636</v>
      </c>
      <c r="C1430" t="s">
        <v>639</v>
      </c>
      <c r="D1430" t="s">
        <v>637</v>
      </c>
      <c r="E1430" t="s">
        <v>638</v>
      </c>
      <c r="F1430" t="s">
        <v>641</v>
      </c>
      <c r="G1430" t="s">
        <v>11042</v>
      </c>
      <c r="H1430" t="s">
        <v>1104</v>
      </c>
      <c r="I1430" t="s">
        <v>1105</v>
      </c>
      <c r="J1430">
        <v>4</v>
      </c>
      <c r="L1430" t="s">
        <v>1041</v>
      </c>
      <c r="M1430" t="s">
        <v>1106</v>
      </c>
      <c r="N1430" t="s">
        <v>1107</v>
      </c>
      <c r="O1430" t="s">
        <v>4839</v>
      </c>
      <c r="P1430" t="s">
        <v>303</v>
      </c>
      <c r="Q1430" t="s">
        <v>148</v>
      </c>
      <c r="R1430" t="s">
        <v>8661</v>
      </c>
      <c r="S1430" t="s">
        <v>8645</v>
      </c>
      <c r="T1430" t="b">
        <v>0</v>
      </c>
      <c r="U1430" t="b">
        <v>0</v>
      </c>
      <c r="V1430">
        <v>3</v>
      </c>
      <c r="W1430">
        <v>20</v>
      </c>
      <c r="X1430">
        <v>12</v>
      </c>
      <c r="AB1430">
        <v>2</v>
      </c>
      <c r="AC1430">
        <v>1</v>
      </c>
      <c r="AD1430">
        <v>2</v>
      </c>
      <c r="AE1430" t="s">
        <v>610</v>
      </c>
      <c r="AG1430" t="s">
        <v>4837</v>
      </c>
      <c r="AH1430" t="s">
        <v>4840</v>
      </c>
    </row>
    <row r="1431" spans="1:34" x14ac:dyDescent="0.25">
      <c r="A1431">
        <v>5</v>
      </c>
      <c r="B1431" t="s">
        <v>636</v>
      </c>
      <c r="C1431" t="s">
        <v>639</v>
      </c>
      <c r="D1431" t="s">
        <v>637</v>
      </c>
      <c r="E1431" t="s">
        <v>638</v>
      </c>
      <c r="F1431" t="s">
        <v>641</v>
      </c>
      <c r="G1431" t="s">
        <v>11042</v>
      </c>
      <c r="H1431" t="s">
        <v>1104</v>
      </c>
      <c r="I1431" t="s">
        <v>1105</v>
      </c>
      <c r="J1431">
        <v>4</v>
      </c>
      <c r="L1431" t="s">
        <v>1041</v>
      </c>
      <c r="M1431" t="s">
        <v>1106</v>
      </c>
      <c r="N1431" t="s">
        <v>1107</v>
      </c>
      <c r="O1431" t="s">
        <v>4841</v>
      </c>
      <c r="P1431" t="s">
        <v>1534</v>
      </c>
      <c r="Q1431" t="s">
        <v>2</v>
      </c>
      <c r="R1431" t="s">
        <v>2</v>
      </c>
      <c r="S1431" t="s">
        <v>8646</v>
      </c>
      <c r="T1431" t="b">
        <v>0</v>
      </c>
      <c r="U1431" t="b">
        <v>1</v>
      </c>
      <c r="V1431">
        <v>1</v>
      </c>
      <c r="W1431">
        <v>150</v>
      </c>
      <c r="Y1431">
        <v>60</v>
      </c>
      <c r="AG1431" t="s">
        <v>4842</v>
      </c>
      <c r="AH1431" t="s">
        <v>4843</v>
      </c>
    </row>
    <row r="1432" spans="1:34" x14ac:dyDescent="0.25">
      <c r="A1432">
        <v>5</v>
      </c>
      <c r="B1432" t="s">
        <v>636</v>
      </c>
      <c r="C1432" t="s">
        <v>639</v>
      </c>
      <c r="D1432" t="s">
        <v>637</v>
      </c>
      <c r="E1432" t="s">
        <v>638</v>
      </c>
      <c r="F1432" t="s">
        <v>641</v>
      </c>
      <c r="G1432" t="s">
        <v>11042</v>
      </c>
      <c r="H1432" t="s">
        <v>1104</v>
      </c>
      <c r="I1432" t="s">
        <v>1105</v>
      </c>
      <c r="J1432">
        <v>4</v>
      </c>
      <c r="L1432" t="s">
        <v>1041</v>
      </c>
      <c r="M1432" t="s">
        <v>1106</v>
      </c>
      <c r="N1432" t="s">
        <v>1107</v>
      </c>
      <c r="O1432" t="s">
        <v>4844</v>
      </c>
      <c r="P1432" t="s">
        <v>1534</v>
      </c>
      <c r="Q1432" t="s">
        <v>2</v>
      </c>
      <c r="R1432" t="s">
        <v>2</v>
      </c>
      <c r="S1432" t="s">
        <v>8646</v>
      </c>
      <c r="T1432" t="b">
        <v>0</v>
      </c>
      <c r="U1432" t="b">
        <v>1</v>
      </c>
      <c r="V1432">
        <v>2</v>
      </c>
      <c r="W1432">
        <v>150</v>
      </c>
      <c r="Y1432">
        <v>60</v>
      </c>
      <c r="AG1432" t="s">
        <v>4845</v>
      </c>
      <c r="AH1432" t="s">
        <v>4846</v>
      </c>
    </row>
    <row r="1433" spans="1:34" x14ac:dyDescent="0.25">
      <c r="A1433">
        <v>5</v>
      </c>
      <c r="B1433" t="s">
        <v>636</v>
      </c>
      <c r="C1433" t="s">
        <v>639</v>
      </c>
      <c r="D1433" t="s">
        <v>637</v>
      </c>
      <c r="E1433" t="s">
        <v>638</v>
      </c>
      <c r="F1433" t="s">
        <v>641</v>
      </c>
      <c r="G1433" t="s">
        <v>11042</v>
      </c>
      <c r="H1433" t="s">
        <v>1104</v>
      </c>
      <c r="I1433" t="s">
        <v>1105</v>
      </c>
      <c r="J1433">
        <v>4</v>
      </c>
      <c r="L1433" t="s">
        <v>1041</v>
      </c>
      <c r="M1433" t="s">
        <v>1106</v>
      </c>
      <c r="N1433" t="s">
        <v>1107</v>
      </c>
      <c r="O1433" t="s">
        <v>4847</v>
      </c>
      <c r="P1433" t="s">
        <v>1534</v>
      </c>
      <c r="Q1433" t="s">
        <v>2</v>
      </c>
      <c r="R1433" t="s">
        <v>2</v>
      </c>
      <c r="S1433" t="s">
        <v>8646</v>
      </c>
      <c r="T1433" t="b">
        <v>0</v>
      </c>
      <c r="U1433" t="b">
        <v>1</v>
      </c>
      <c r="V1433">
        <v>3</v>
      </c>
      <c r="W1433">
        <v>150</v>
      </c>
      <c r="Y1433">
        <v>52.2</v>
      </c>
      <c r="AG1433" t="s">
        <v>4848</v>
      </c>
      <c r="AH1433" t="s">
        <v>4849</v>
      </c>
    </row>
    <row r="1434" spans="1:34" x14ac:dyDescent="0.25">
      <c r="A1434">
        <v>5</v>
      </c>
      <c r="B1434" t="s">
        <v>636</v>
      </c>
      <c r="C1434" t="s">
        <v>639</v>
      </c>
      <c r="D1434" t="s">
        <v>637</v>
      </c>
      <c r="E1434" t="s">
        <v>638</v>
      </c>
      <c r="F1434" t="s">
        <v>641</v>
      </c>
      <c r="G1434" t="s">
        <v>11042</v>
      </c>
      <c r="H1434" t="s">
        <v>1104</v>
      </c>
      <c r="I1434" t="s">
        <v>1105</v>
      </c>
      <c r="J1434">
        <v>4</v>
      </c>
      <c r="L1434" t="s">
        <v>1041</v>
      </c>
      <c r="M1434" t="s">
        <v>1106</v>
      </c>
      <c r="N1434" t="s">
        <v>1107</v>
      </c>
      <c r="O1434" t="s">
        <v>4850</v>
      </c>
      <c r="P1434" t="s">
        <v>356</v>
      </c>
      <c r="Q1434" t="s">
        <v>25</v>
      </c>
      <c r="R1434" t="s">
        <v>25</v>
      </c>
      <c r="S1434" t="s">
        <v>357</v>
      </c>
      <c r="T1434" t="b">
        <v>0</v>
      </c>
      <c r="U1434" t="b">
        <v>1</v>
      </c>
      <c r="V1434">
        <v>2</v>
      </c>
      <c r="Y1434">
        <v>300</v>
      </c>
      <c r="Z1434">
        <v>1.27</v>
      </c>
      <c r="AA1434" t="s">
        <v>3957</v>
      </c>
      <c r="AG1434" t="s">
        <v>4062</v>
      </c>
      <c r="AH1434" t="s">
        <v>1107</v>
      </c>
    </row>
    <row r="1435" spans="1:34" x14ac:dyDescent="0.25">
      <c r="A1435">
        <v>5</v>
      </c>
      <c r="B1435" t="s">
        <v>636</v>
      </c>
      <c r="C1435" t="s">
        <v>639</v>
      </c>
      <c r="D1435" t="s">
        <v>637</v>
      </c>
      <c r="E1435" t="s">
        <v>638</v>
      </c>
      <c r="F1435" t="s">
        <v>641</v>
      </c>
      <c r="G1435" t="s">
        <v>11042</v>
      </c>
      <c r="H1435" t="s">
        <v>1108</v>
      </c>
      <c r="I1435" t="s">
        <v>1109</v>
      </c>
      <c r="J1435">
        <v>1</v>
      </c>
      <c r="L1435" t="s">
        <v>1026</v>
      </c>
      <c r="M1435" t="s">
        <v>1110</v>
      </c>
      <c r="N1435" t="s">
        <v>1111</v>
      </c>
      <c r="O1435" t="s">
        <v>4851</v>
      </c>
      <c r="P1435" t="s">
        <v>356</v>
      </c>
      <c r="Q1435" t="s">
        <v>25</v>
      </c>
      <c r="R1435" t="s">
        <v>25</v>
      </c>
      <c r="S1435" t="s">
        <v>357</v>
      </c>
      <c r="T1435" t="b">
        <v>0</v>
      </c>
      <c r="U1435" t="b">
        <v>1</v>
      </c>
      <c r="V1435">
        <v>1</v>
      </c>
      <c r="Y1435">
        <v>300</v>
      </c>
      <c r="Z1435">
        <v>1.35</v>
      </c>
      <c r="AA1435" t="s">
        <v>3957</v>
      </c>
      <c r="AG1435" t="s">
        <v>272</v>
      </c>
      <c r="AH1435" t="s">
        <v>1110</v>
      </c>
    </row>
    <row r="1436" spans="1:34" x14ac:dyDescent="0.25">
      <c r="A1436">
        <v>5</v>
      </c>
      <c r="B1436" t="s">
        <v>636</v>
      </c>
      <c r="C1436" t="s">
        <v>639</v>
      </c>
      <c r="D1436" t="s">
        <v>637</v>
      </c>
      <c r="E1436" t="s">
        <v>638</v>
      </c>
      <c r="F1436" t="s">
        <v>641</v>
      </c>
      <c r="G1436" t="s">
        <v>11042</v>
      </c>
      <c r="H1436" t="s">
        <v>1108</v>
      </c>
      <c r="I1436" t="s">
        <v>1109</v>
      </c>
      <c r="J1436">
        <v>1</v>
      </c>
      <c r="L1436" t="s">
        <v>1026</v>
      </c>
      <c r="M1436" t="s">
        <v>1110</v>
      </c>
      <c r="N1436" t="s">
        <v>1111</v>
      </c>
      <c r="O1436" t="s">
        <v>4852</v>
      </c>
      <c r="P1436" t="s">
        <v>249</v>
      </c>
      <c r="Q1436" t="s">
        <v>369</v>
      </c>
      <c r="R1436" t="s">
        <v>423</v>
      </c>
      <c r="S1436" t="s">
        <v>8645</v>
      </c>
      <c r="T1436" t="b">
        <v>0</v>
      </c>
      <c r="U1436" t="b">
        <v>0</v>
      </c>
      <c r="V1436">
        <v>1</v>
      </c>
      <c r="W1436">
        <v>160</v>
      </c>
      <c r="X1436">
        <v>8</v>
      </c>
      <c r="AB1436">
        <v>3</v>
      </c>
      <c r="AC1436">
        <v>1</v>
      </c>
      <c r="AD1436">
        <v>1</v>
      </c>
      <c r="AE1436" t="s">
        <v>618</v>
      </c>
      <c r="AG1436" t="s">
        <v>4853</v>
      </c>
      <c r="AH1436" t="s">
        <v>4854</v>
      </c>
    </row>
    <row r="1437" spans="1:34" x14ac:dyDescent="0.25">
      <c r="A1437">
        <v>5</v>
      </c>
      <c r="B1437" t="s">
        <v>636</v>
      </c>
      <c r="C1437" t="s">
        <v>639</v>
      </c>
      <c r="D1437" t="s">
        <v>637</v>
      </c>
      <c r="E1437" t="s">
        <v>638</v>
      </c>
      <c r="F1437" t="s">
        <v>641</v>
      </c>
      <c r="G1437" t="s">
        <v>11042</v>
      </c>
      <c r="H1437" t="s">
        <v>1108</v>
      </c>
      <c r="I1437" t="s">
        <v>1109</v>
      </c>
      <c r="J1437">
        <v>1</v>
      </c>
      <c r="L1437" t="s">
        <v>1026</v>
      </c>
      <c r="M1437" t="s">
        <v>1110</v>
      </c>
      <c r="N1437" t="s">
        <v>1111</v>
      </c>
      <c r="O1437" t="s">
        <v>4855</v>
      </c>
      <c r="P1437" t="s">
        <v>249</v>
      </c>
      <c r="Q1437" t="s">
        <v>369</v>
      </c>
      <c r="R1437" t="s">
        <v>423</v>
      </c>
      <c r="S1437" t="s">
        <v>8645</v>
      </c>
      <c r="T1437" t="b">
        <v>0</v>
      </c>
      <c r="U1437" t="b">
        <v>0</v>
      </c>
      <c r="V1437">
        <v>2</v>
      </c>
      <c r="W1437">
        <v>160</v>
      </c>
      <c r="X1437">
        <v>8</v>
      </c>
      <c r="AB1437">
        <v>3</v>
      </c>
      <c r="AC1437">
        <v>1</v>
      </c>
      <c r="AD1437">
        <v>1</v>
      </c>
      <c r="AE1437" t="s">
        <v>618</v>
      </c>
      <c r="AG1437" t="s">
        <v>4853</v>
      </c>
      <c r="AH1437" t="s">
        <v>4856</v>
      </c>
    </row>
    <row r="1438" spans="1:34" x14ac:dyDescent="0.25">
      <c r="A1438">
        <v>5</v>
      </c>
      <c r="B1438" t="s">
        <v>636</v>
      </c>
      <c r="C1438" t="s">
        <v>639</v>
      </c>
      <c r="D1438" t="s">
        <v>637</v>
      </c>
      <c r="E1438" t="s">
        <v>638</v>
      </c>
      <c r="F1438" t="s">
        <v>641</v>
      </c>
      <c r="G1438" t="s">
        <v>11042</v>
      </c>
      <c r="H1438" t="s">
        <v>1108</v>
      </c>
      <c r="I1438" t="s">
        <v>1109</v>
      </c>
      <c r="J1438">
        <v>1</v>
      </c>
      <c r="L1438" t="s">
        <v>1026</v>
      </c>
      <c r="M1438" t="s">
        <v>1110</v>
      </c>
      <c r="N1438" t="s">
        <v>1111</v>
      </c>
      <c r="O1438" t="s">
        <v>4857</v>
      </c>
      <c r="P1438" t="s">
        <v>249</v>
      </c>
      <c r="Q1438" t="s">
        <v>369</v>
      </c>
      <c r="R1438" t="s">
        <v>423</v>
      </c>
      <c r="S1438" t="s">
        <v>8645</v>
      </c>
      <c r="T1438" t="b">
        <v>0</v>
      </c>
      <c r="U1438" t="b">
        <v>0</v>
      </c>
      <c r="V1438">
        <v>3</v>
      </c>
      <c r="W1438">
        <v>160</v>
      </c>
      <c r="X1438">
        <v>8</v>
      </c>
      <c r="AB1438">
        <v>3</v>
      </c>
      <c r="AC1438">
        <v>1</v>
      </c>
      <c r="AD1438">
        <v>1</v>
      </c>
      <c r="AE1438" t="s">
        <v>618</v>
      </c>
      <c r="AG1438" t="s">
        <v>4853</v>
      </c>
      <c r="AH1438" t="s">
        <v>4858</v>
      </c>
    </row>
    <row r="1439" spans="1:34" x14ac:dyDescent="0.25">
      <c r="A1439">
        <v>5</v>
      </c>
      <c r="B1439" t="s">
        <v>636</v>
      </c>
      <c r="C1439" t="s">
        <v>639</v>
      </c>
      <c r="D1439" t="s">
        <v>637</v>
      </c>
      <c r="E1439" t="s">
        <v>638</v>
      </c>
      <c r="F1439" t="s">
        <v>641</v>
      </c>
      <c r="G1439" t="s">
        <v>11042</v>
      </c>
      <c r="H1439" t="s">
        <v>1108</v>
      </c>
      <c r="I1439" t="s">
        <v>1109</v>
      </c>
      <c r="J1439">
        <v>1</v>
      </c>
      <c r="L1439" t="s">
        <v>1026</v>
      </c>
      <c r="M1439" t="s">
        <v>1110</v>
      </c>
      <c r="N1439" t="s">
        <v>1111</v>
      </c>
      <c r="O1439" t="s">
        <v>4859</v>
      </c>
      <c r="P1439" t="s">
        <v>249</v>
      </c>
      <c r="Q1439" t="s">
        <v>369</v>
      </c>
      <c r="R1439" t="s">
        <v>423</v>
      </c>
      <c r="S1439" t="s">
        <v>8645</v>
      </c>
      <c r="T1439" t="b">
        <v>0</v>
      </c>
      <c r="U1439" t="b">
        <v>0</v>
      </c>
      <c r="V1439">
        <v>4</v>
      </c>
      <c r="W1439">
        <v>160</v>
      </c>
      <c r="X1439">
        <v>8</v>
      </c>
      <c r="AB1439">
        <v>3</v>
      </c>
      <c r="AC1439">
        <v>1</v>
      </c>
      <c r="AD1439">
        <v>1</v>
      </c>
      <c r="AE1439" t="s">
        <v>610</v>
      </c>
      <c r="AG1439" t="s">
        <v>4860</v>
      </c>
      <c r="AH1439" t="s">
        <v>4861</v>
      </c>
    </row>
    <row r="1440" spans="1:34" x14ac:dyDescent="0.25">
      <c r="A1440">
        <v>5</v>
      </c>
      <c r="B1440" t="s">
        <v>636</v>
      </c>
      <c r="C1440" t="s">
        <v>639</v>
      </c>
      <c r="D1440" t="s">
        <v>637</v>
      </c>
      <c r="E1440" t="s">
        <v>638</v>
      </c>
      <c r="F1440" t="s">
        <v>641</v>
      </c>
      <c r="G1440" t="s">
        <v>11042</v>
      </c>
      <c r="H1440" t="s">
        <v>1108</v>
      </c>
      <c r="I1440" t="s">
        <v>1109</v>
      </c>
      <c r="J1440">
        <v>1</v>
      </c>
      <c r="L1440" t="s">
        <v>1026</v>
      </c>
      <c r="M1440" t="s">
        <v>1110</v>
      </c>
      <c r="N1440" t="s">
        <v>1111</v>
      </c>
      <c r="O1440" t="s">
        <v>4862</v>
      </c>
      <c r="P1440" t="s">
        <v>256</v>
      </c>
      <c r="Q1440" t="s">
        <v>369</v>
      </c>
      <c r="R1440" t="s">
        <v>8654</v>
      </c>
      <c r="S1440" t="s">
        <v>8645</v>
      </c>
      <c r="T1440" t="b">
        <v>1</v>
      </c>
      <c r="U1440" t="b">
        <v>0</v>
      </c>
      <c r="V1440">
        <v>1</v>
      </c>
      <c r="W1440">
        <v>50</v>
      </c>
      <c r="X1440">
        <v>8</v>
      </c>
      <c r="AB1440">
        <v>2</v>
      </c>
      <c r="AC1440">
        <v>1</v>
      </c>
      <c r="AD1440">
        <v>2</v>
      </c>
      <c r="AE1440" t="s">
        <v>618</v>
      </c>
      <c r="AG1440" t="s">
        <v>2154</v>
      </c>
      <c r="AH1440" t="s">
        <v>4863</v>
      </c>
    </row>
    <row r="1441" spans="1:34" x14ac:dyDescent="0.25">
      <c r="A1441">
        <v>5</v>
      </c>
      <c r="B1441" t="s">
        <v>636</v>
      </c>
      <c r="C1441" t="s">
        <v>639</v>
      </c>
      <c r="D1441" t="s">
        <v>637</v>
      </c>
      <c r="E1441" t="s">
        <v>638</v>
      </c>
      <c r="F1441" t="s">
        <v>641</v>
      </c>
      <c r="G1441" t="s">
        <v>11042</v>
      </c>
      <c r="H1441" t="s">
        <v>1108</v>
      </c>
      <c r="I1441" t="s">
        <v>1109</v>
      </c>
      <c r="J1441">
        <v>1</v>
      </c>
      <c r="L1441" t="s">
        <v>1026</v>
      </c>
      <c r="M1441" t="s">
        <v>1110</v>
      </c>
      <c r="N1441" t="s">
        <v>1111</v>
      </c>
      <c r="O1441" t="s">
        <v>4864</v>
      </c>
      <c r="P1441" t="s">
        <v>256</v>
      </c>
      <c r="Q1441" t="s">
        <v>369</v>
      </c>
      <c r="R1441" t="s">
        <v>8654</v>
      </c>
      <c r="S1441" t="s">
        <v>8645</v>
      </c>
      <c r="T1441" t="b">
        <v>1</v>
      </c>
      <c r="U1441" t="b">
        <v>0</v>
      </c>
      <c r="V1441">
        <v>2</v>
      </c>
      <c r="W1441">
        <v>50</v>
      </c>
      <c r="X1441">
        <v>8</v>
      </c>
      <c r="AB1441">
        <v>2</v>
      </c>
      <c r="AC1441">
        <v>1</v>
      </c>
      <c r="AD1441">
        <v>2</v>
      </c>
      <c r="AE1441" t="s">
        <v>618</v>
      </c>
      <c r="AG1441" t="s">
        <v>2154</v>
      </c>
      <c r="AH1441" t="s">
        <v>4865</v>
      </c>
    </row>
    <row r="1442" spans="1:34" x14ac:dyDescent="0.25">
      <c r="A1442">
        <v>5</v>
      </c>
      <c r="B1442" t="s">
        <v>636</v>
      </c>
      <c r="C1442" t="s">
        <v>639</v>
      </c>
      <c r="D1442" t="s">
        <v>637</v>
      </c>
      <c r="E1442" t="s">
        <v>638</v>
      </c>
      <c r="F1442" t="s">
        <v>641</v>
      </c>
      <c r="G1442" t="s">
        <v>11042</v>
      </c>
      <c r="H1442" t="s">
        <v>1108</v>
      </c>
      <c r="I1442" t="s">
        <v>1109</v>
      </c>
      <c r="J1442">
        <v>1</v>
      </c>
      <c r="L1442" t="s">
        <v>1026</v>
      </c>
      <c r="M1442" t="s">
        <v>1110</v>
      </c>
      <c r="N1442" t="s">
        <v>1111</v>
      </c>
      <c r="O1442" t="s">
        <v>4866</v>
      </c>
      <c r="P1442" t="s">
        <v>256</v>
      </c>
      <c r="Q1442" t="s">
        <v>369</v>
      </c>
      <c r="R1442" t="s">
        <v>8654</v>
      </c>
      <c r="S1442" t="s">
        <v>8645</v>
      </c>
      <c r="T1442" t="b">
        <v>1</v>
      </c>
      <c r="U1442" t="b">
        <v>0</v>
      </c>
      <c r="V1442">
        <v>3</v>
      </c>
      <c r="W1442">
        <v>50</v>
      </c>
      <c r="X1442">
        <v>8</v>
      </c>
      <c r="AB1442">
        <v>2</v>
      </c>
      <c r="AC1442">
        <v>1</v>
      </c>
      <c r="AD1442">
        <v>2</v>
      </c>
      <c r="AE1442" t="s">
        <v>618</v>
      </c>
      <c r="AG1442" t="s">
        <v>2154</v>
      </c>
      <c r="AH1442" t="s">
        <v>4867</v>
      </c>
    </row>
    <row r="1443" spans="1:34" x14ac:dyDescent="0.25">
      <c r="A1443">
        <v>5</v>
      </c>
      <c r="B1443" t="s">
        <v>636</v>
      </c>
      <c r="C1443" t="s">
        <v>639</v>
      </c>
      <c r="D1443" t="s">
        <v>637</v>
      </c>
      <c r="E1443" t="s">
        <v>638</v>
      </c>
      <c r="F1443" t="s">
        <v>641</v>
      </c>
      <c r="G1443" t="s">
        <v>11042</v>
      </c>
      <c r="H1443" t="s">
        <v>1108</v>
      </c>
      <c r="I1443" t="s">
        <v>1109</v>
      </c>
      <c r="J1443">
        <v>1</v>
      </c>
      <c r="L1443" t="s">
        <v>1026</v>
      </c>
      <c r="M1443" t="s">
        <v>1110</v>
      </c>
      <c r="N1443" t="s">
        <v>1111</v>
      </c>
      <c r="O1443" t="s">
        <v>4868</v>
      </c>
      <c r="P1443" t="s">
        <v>41</v>
      </c>
      <c r="Q1443" t="s">
        <v>25</v>
      </c>
      <c r="R1443" t="s">
        <v>25</v>
      </c>
      <c r="S1443" t="s">
        <v>26</v>
      </c>
      <c r="T1443" t="b">
        <v>0</v>
      </c>
      <c r="U1443" t="b">
        <v>0</v>
      </c>
      <c r="V1443">
        <v>1</v>
      </c>
      <c r="W1443">
        <v>75</v>
      </c>
      <c r="X1443">
        <v>8</v>
      </c>
      <c r="AB1443">
        <v>2</v>
      </c>
      <c r="AC1443">
        <v>1</v>
      </c>
      <c r="AD1443">
        <v>2</v>
      </c>
      <c r="AE1443" t="s">
        <v>618</v>
      </c>
      <c r="AG1443" t="s">
        <v>4869</v>
      </c>
      <c r="AH1443" t="s">
        <v>4870</v>
      </c>
    </row>
    <row r="1444" spans="1:34" x14ac:dyDescent="0.25">
      <c r="A1444">
        <v>5</v>
      </c>
      <c r="B1444" t="s">
        <v>636</v>
      </c>
      <c r="C1444" t="s">
        <v>639</v>
      </c>
      <c r="D1444" t="s">
        <v>637</v>
      </c>
      <c r="E1444" t="s">
        <v>638</v>
      </c>
      <c r="F1444" t="s">
        <v>641</v>
      </c>
      <c r="G1444" t="s">
        <v>11042</v>
      </c>
      <c r="H1444" t="s">
        <v>1108</v>
      </c>
      <c r="I1444" t="s">
        <v>1109</v>
      </c>
      <c r="J1444">
        <v>1</v>
      </c>
      <c r="L1444" t="s">
        <v>1026</v>
      </c>
      <c r="M1444" t="s">
        <v>1110</v>
      </c>
      <c r="N1444" t="s">
        <v>1111</v>
      </c>
      <c r="O1444" t="s">
        <v>4871</v>
      </c>
      <c r="P1444" t="s">
        <v>41</v>
      </c>
      <c r="Q1444" t="s">
        <v>25</v>
      </c>
      <c r="R1444" t="s">
        <v>25</v>
      </c>
      <c r="S1444" t="s">
        <v>26</v>
      </c>
      <c r="T1444" t="b">
        <v>0</v>
      </c>
      <c r="U1444" t="b">
        <v>0</v>
      </c>
      <c r="V1444">
        <v>2</v>
      </c>
      <c r="W1444">
        <v>75</v>
      </c>
      <c r="X1444">
        <v>8</v>
      </c>
      <c r="AB1444">
        <v>2</v>
      </c>
      <c r="AC1444">
        <v>1</v>
      </c>
      <c r="AD1444">
        <v>2</v>
      </c>
      <c r="AE1444" t="s">
        <v>618</v>
      </c>
      <c r="AG1444" t="s">
        <v>4869</v>
      </c>
      <c r="AH1444" t="s">
        <v>4872</v>
      </c>
    </row>
    <row r="1445" spans="1:34" x14ac:dyDescent="0.25">
      <c r="A1445">
        <v>5</v>
      </c>
      <c r="B1445" t="s">
        <v>636</v>
      </c>
      <c r="C1445" t="s">
        <v>639</v>
      </c>
      <c r="D1445" t="s">
        <v>637</v>
      </c>
      <c r="E1445" t="s">
        <v>638</v>
      </c>
      <c r="F1445" t="s">
        <v>641</v>
      </c>
      <c r="G1445" t="s">
        <v>11042</v>
      </c>
      <c r="H1445" t="s">
        <v>1108</v>
      </c>
      <c r="I1445" t="s">
        <v>1109</v>
      </c>
      <c r="J1445">
        <v>1</v>
      </c>
      <c r="L1445" t="s">
        <v>1026</v>
      </c>
      <c r="M1445" t="s">
        <v>1110</v>
      </c>
      <c r="N1445" t="s">
        <v>1111</v>
      </c>
      <c r="O1445" t="s">
        <v>4873</v>
      </c>
      <c r="P1445" t="s">
        <v>41</v>
      </c>
      <c r="Q1445" t="s">
        <v>25</v>
      </c>
      <c r="R1445" t="s">
        <v>25</v>
      </c>
      <c r="S1445" t="s">
        <v>26</v>
      </c>
      <c r="T1445" t="b">
        <v>0</v>
      </c>
      <c r="U1445" t="b">
        <v>0</v>
      </c>
      <c r="V1445">
        <v>3</v>
      </c>
      <c r="W1445">
        <v>75</v>
      </c>
      <c r="X1445">
        <v>8</v>
      </c>
      <c r="AB1445">
        <v>2</v>
      </c>
      <c r="AC1445">
        <v>1</v>
      </c>
      <c r="AD1445">
        <v>2</v>
      </c>
      <c r="AE1445" t="s">
        <v>610</v>
      </c>
      <c r="AG1445" t="s">
        <v>4874</v>
      </c>
      <c r="AH1445" t="s">
        <v>4875</v>
      </c>
    </row>
    <row r="1446" spans="1:34" x14ac:dyDescent="0.25">
      <c r="A1446">
        <v>5</v>
      </c>
      <c r="B1446" t="s">
        <v>636</v>
      </c>
      <c r="C1446" t="s">
        <v>639</v>
      </c>
      <c r="D1446" t="s">
        <v>637</v>
      </c>
      <c r="E1446" t="s">
        <v>638</v>
      </c>
      <c r="F1446" t="s">
        <v>641</v>
      </c>
      <c r="G1446" t="s">
        <v>11042</v>
      </c>
      <c r="H1446" t="s">
        <v>1108</v>
      </c>
      <c r="I1446" t="s">
        <v>1109</v>
      </c>
      <c r="J1446">
        <v>1</v>
      </c>
      <c r="L1446" t="s">
        <v>1026</v>
      </c>
      <c r="M1446" t="s">
        <v>1110</v>
      </c>
      <c r="N1446" t="s">
        <v>1111</v>
      </c>
      <c r="O1446" t="s">
        <v>4876</v>
      </c>
      <c r="P1446" t="s">
        <v>41</v>
      </c>
      <c r="Q1446" t="s">
        <v>25</v>
      </c>
      <c r="R1446" t="s">
        <v>25</v>
      </c>
      <c r="S1446" t="s">
        <v>26</v>
      </c>
      <c r="T1446" t="b">
        <v>0</v>
      </c>
      <c r="U1446" t="b">
        <v>0</v>
      </c>
      <c r="V1446">
        <v>4</v>
      </c>
      <c r="W1446">
        <v>75</v>
      </c>
      <c r="X1446">
        <v>7</v>
      </c>
      <c r="AB1446">
        <v>2</v>
      </c>
      <c r="AC1446">
        <v>1</v>
      </c>
      <c r="AD1446">
        <v>2</v>
      </c>
      <c r="AE1446" t="s">
        <v>610</v>
      </c>
      <c r="AG1446" t="s">
        <v>4877</v>
      </c>
      <c r="AH1446" t="s">
        <v>4878</v>
      </c>
    </row>
    <row r="1447" spans="1:34" x14ac:dyDescent="0.25">
      <c r="A1447">
        <v>5</v>
      </c>
      <c r="B1447" t="s">
        <v>636</v>
      </c>
      <c r="C1447" t="s">
        <v>639</v>
      </c>
      <c r="D1447" t="s">
        <v>637</v>
      </c>
      <c r="E1447" t="s">
        <v>638</v>
      </c>
      <c r="F1447" t="s">
        <v>641</v>
      </c>
      <c r="G1447" t="s">
        <v>11042</v>
      </c>
      <c r="H1447" t="s">
        <v>1108</v>
      </c>
      <c r="I1447" t="s">
        <v>1109</v>
      </c>
      <c r="J1447">
        <v>1</v>
      </c>
      <c r="L1447" t="s">
        <v>1026</v>
      </c>
      <c r="M1447" t="s">
        <v>1110</v>
      </c>
      <c r="N1447" t="s">
        <v>1111</v>
      </c>
      <c r="O1447" t="s">
        <v>4879</v>
      </c>
      <c r="P1447" t="s">
        <v>45</v>
      </c>
      <c r="Q1447" t="s">
        <v>25</v>
      </c>
      <c r="R1447" t="s">
        <v>25</v>
      </c>
      <c r="S1447" t="s">
        <v>26</v>
      </c>
      <c r="T1447" t="b">
        <v>1</v>
      </c>
      <c r="U1447" t="b">
        <v>0</v>
      </c>
      <c r="V1447">
        <v>1</v>
      </c>
      <c r="W1447">
        <v>140</v>
      </c>
      <c r="X1447">
        <v>12</v>
      </c>
      <c r="AB1447">
        <v>2</v>
      </c>
      <c r="AC1447">
        <v>1</v>
      </c>
      <c r="AD1447">
        <v>2</v>
      </c>
      <c r="AE1447" t="s">
        <v>618</v>
      </c>
      <c r="AG1447" t="s">
        <v>4880</v>
      </c>
      <c r="AH1447" t="s">
        <v>4881</v>
      </c>
    </row>
    <row r="1448" spans="1:34" x14ac:dyDescent="0.25">
      <c r="A1448">
        <v>5</v>
      </c>
      <c r="B1448" t="s">
        <v>636</v>
      </c>
      <c r="C1448" t="s">
        <v>639</v>
      </c>
      <c r="D1448" t="s">
        <v>637</v>
      </c>
      <c r="E1448" t="s">
        <v>638</v>
      </c>
      <c r="F1448" t="s">
        <v>641</v>
      </c>
      <c r="G1448" t="s">
        <v>11042</v>
      </c>
      <c r="H1448" t="s">
        <v>1108</v>
      </c>
      <c r="I1448" t="s">
        <v>1109</v>
      </c>
      <c r="J1448">
        <v>1</v>
      </c>
      <c r="L1448" t="s">
        <v>1026</v>
      </c>
      <c r="M1448" t="s">
        <v>1110</v>
      </c>
      <c r="N1448" t="s">
        <v>1111</v>
      </c>
      <c r="O1448" t="s">
        <v>4882</v>
      </c>
      <c r="P1448" t="s">
        <v>45</v>
      </c>
      <c r="Q1448" t="s">
        <v>25</v>
      </c>
      <c r="R1448" t="s">
        <v>25</v>
      </c>
      <c r="S1448" t="s">
        <v>26</v>
      </c>
      <c r="T1448" t="b">
        <v>1</v>
      </c>
      <c r="U1448" t="b">
        <v>0</v>
      </c>
      <c r="V1448">
        <v>2</v>
      </c>
      <c r="W1448">
        <v>150</v>
      </c>
      <c r="X1448">
        <v>12</v>
      </c>
      <c r="AB1448">
        <v>2</v>
      </c>
      <c r="AC1448">
        <v>1</v>
      </c>
      <c r="AD1448">
        <v>2</v>
      </c>
      <c r="AE1448" t="s">
        <v>618</v>
      </c>
      <c r="AG1448" t="s">
        <v>4883</v>
      </c>
      <c r="AH1448" t="s">
        <v>4884</v>
      </c>
    </row>
    <row r="1449" spans="1:34" x14ac:dyDescent="0.25">
      <c r="A1449">
        <v>5</v>
      </c>
      <c r="B1449" t="s">
        <v>636</v>
      </c>
      <c r="C1449" t="s">
        <v>639</v>
      </c>
      <c r="D1449" t="s">
        <v>637</v>
      </c>
      <c r="E1449" t="s">
        <v>638</v>
      </c>
      <c r="F1449" t="s">
        <v>641</v>
      </c>
      <c r="G1449" t="s">
        <v>11042</v>
      </c>
      <c r="H1449" t="s">
        <v>1108</v>
      </c>
      <c r="I1449" t="s">
        <v>1109</v>
      </c>
      <c r="J1449">
        <v>1</v>
      </c>
      <c r="L1449" t="s">
        <v>1026</v>
      </c>
      <c r="M1449" t="s">
        <v>1110</v>
      </c>
      <c r="N1449" t="s">
        <v>1111</v>
      </c>
      <c r="O1449" t="s">
        <v>4885</v>
      </c>
      <c r="P1449" t="s">
        <v>45</v>
      </c>
      <c r="Q1449" t="s">
        <v>25</v>
      </c>
      <c r="R1449" t="s">
        <v>25</v>
      </c>
      <c r="S1449" t="s">
        <v>26</v>
      </c>
      <c r="T1449" t="b">
        <v>1</v>
      </c>
      <c r="U1449" t="b">
        <v>0</v>
      </c>
      <c r="V1449">
        <v>3</v>
      </c>
      <c r="W1449">
        <v>160</v>
      </c>
      <c r="X1449">
        <v>12</v>
      </c>
      <c r="AB1449">
        <v>2</v>
      </c>
      <c r="AC1449">
        <v>1</v>
      </c>
      <c r="AD1449">
        <v>2</v>
      </c>
      <c r="AE1449" t="s">
        <v>618</v>
      </c>
      <c r="AG1449" t="s">
        <v>4886</v>
      </c>
      <c r="AH1449" t="s">
        <v>4887</v>
      </c>
    </row>
    <row r="1450" spans="1:34" x14ac:dyDescent="0.25">
      <c r="A1450">
        <v>5</v>
      </c>
      <c r="B1450" t="s">
        <v>636</v>
      </c>
      <c r="C1450" t="s">
        <v>639</v>
      </c>
      <c r="D1450" t="s">
        <v>637</v>
      </c>
      <c r="E1450" t="s">
        <v>638</v>
      </c>
      <c r="F1450" t="s">
        <v>641</v>
      </c>
      <c r="G1450" t="s">
        <v>11042</v>
      </c>
      <c r="H1450" t="s">
        <v>1108</v>
      </c>
      <c r="I1450" t="s">
        <v>1109</v>
      </c>
      <c r="J1450">
        <v>1</v>
      </c>
      <c r="L1450" t="s">
        <v>1026</v>
      </c>
      <c r="M1450" t="s">
        <v>1110</v>
      </c>
      <c r="N1450" t="s">
        <v>1111</v>
      </c>
      <c r="O1450" t="s">
        <v>4888</v>
      </c>
      <c r="P1450" t="s">
        <v>15</v>
      </c>
      <c r="Q1450" t="s">
        <v>2</v>
      </c>
      <c r="R1450" t="s">
        <v>2</v>
      </c>
      <c r="S1450" t="s">
        <v>8646</v>
      </c>
      <c r="T1450" t="b">
        <v>1</v>
      </c>
      <c r="U1450" t="b">
        <v>1</v>
      </c>
      <c r="V1450">
        <v>1</v>
      </c>
      <c r="W1450">
        <v>75</v>
      </c>
      <c r="Y1450">
        <v>52.2</v>
      </c>
      <c r="AG1450" t="s">
        <v>4848</v>
      </c>
      <c r="AH1450" t="s">
        <v>4889</v>
      </c>
    </row>
    <row r="1451" spans="1:34" x14ac:dyDescent="0.25">
      <c r="A1451">
        <v>5</v>
      </c>
      <c r="B1451" t="s">
        <v>636</v>
      </c>
      <c r="C1451" t="s">
        <v>639</v>
      </c>
      <c r="D1451" t="s">
        <v>637</v>
      </c>
      <c r="E1451" t="s">
        <v>638</v>
      </c>
      <c r="F1451" t="s">
        <v>641</v>
      </c>
      <c r="G1451" t="s">
        <v>11042</v>
      </c>
      <c r="H1451" t="s">
        <v>1108</v>
      </c>
      <c r="I1451" t="s">
        <v>1109</v>
      </c>
      <c r="J1451">
        <v>1</v>
      </c>
      <c r="L1451" t="s">
        <v>1026</v>
      </c>
      <c r="M1451" t="s">
        <v>1110</v>
      </c>
      <c r="N1451" t="s">
        <v>1111</v>
      </c>
      <c r="O1451" t="s">
        <v>4890</v>
      </c>
      <c r="P1451" t="s">
        <v>15</v>
      </c>
      <c r="Q1451" t="s">
        <v>2</v>
      </c>
      <c r="R1451" t="s">
        <v>2</v>
      </c>
      <c r="S1451" t="s">
        <v>8646</v>
      </c>
      <c r="T1451" t="b">
        <v>1</v>
      </c>
      <c r="U1451" t="b">
        <v>1</v>
      </c>
      <c r="V1451">
        <v>2</v>
      </c>
      <c r="W1451">
        <v>75</v>
      </c>
      <c r="Y1451">
        <v>48</v>
      </c>
      <c r="AG1451" t="s">
        <v>4891</v>
      </c>
      <c r="AH1451" t="s">
        <v>4892</v>
      </c>
    </row>
    <row r="1452" spans="1:34" x14ac:dyDescent="0.25">
      <c r="A1452">
        <v>5</v>
      </c>
      <c r="B1452" t="s">
        <v>636</v>
      </c>
      <c r="C1452" t="s">
        <v>639</v>
      </c>
      <c r="D1452" t="s">
        <v>637</v>
      </c>
      <c r="E1452" t="s">
        <v>638</v>
      </c>
      <c r="F1452" t="s">
        <v>641</v>
      </c>
      <c r="G1452" t="s">
        <v>11042</v>
      </c>
      <c r="H1452" t="s">
        <v>1108</v>
      </c>
      <c r="I1452" t="s">
        <v>1109</v>
      </c>
      <c r="J1452">
        <v>1</v>
      </c>
      <c r="L1452" t="s">
        <v>1026</v>
      </c>
      <c r="M1452" t="s">
        <v>1110</v>
      </c>
      <c r="N1452" t="s">
        <v>1111</v>
      </c>
      <c r="O1452" t="s">
        <v>4893</v>
      </c>
      <c r="P1452" t="s">
        <v>15</v>
      </c>
      <c r="Q1452" t="s">
        <v>2</v>
      </c>
      <c r="R1452" t="s">
        <v>2</v>
      </c>
      <c r="S1452" t="s">
        <v>8646</v>
      </c>
      <c r="T1452" t="b">
        <v>1</v>
      </c>
      <c r="U1452" t="b">
        <v>1</v>
      </c>
      <c r="V1452">
        <v>3</v>
      </c>
      <c r="W1452">
        <v>75</v>
      </c>
      <c r="Y1452">
        <v>45</v>
      </c>
      <c r="AH1452" t="s">
        <v>4894</v>
      </c>
    </row>
    <row r="1453" spans="1:34" x14ac:dyDescent="0.25">
      <c r="A1453">
        <v>5</v>
      </c>
      <c r="B1453" t="s">
        <v>636</v>
      </c>
      <c r="C1453" t="s">
        <v>639</v>
      </c>
      <c r="D1453" t="s">
        <v>637</v>
      </c>
      <c r="E1453" t="s">
        <v>638</v>
      </c>
      <c r="F1453" t="s">
        <v>641</v>
      </c>
      <c r="G1453" t="s">
        <v>11042</v>
      </c>
      <c r="H1453" t="s">
        <v>1108</v>
      </c>
      <c r="I1453" t="s">
        <v>1109</v>
      </c>
      <c r="J1453">
        <v>1</v>
      </c>
      <c r="L1453" t="s">
        <v>1026</v>
      </c>
      <c r="M1453" t="s">
        <v>1110</v>
      </c>
      <c r="N1453" t="s">
        <v>1111</v>
      </c>
      <c r="O1453" t="s">
        <v>4895</v>
      </c>
      <c r="P1453" t="s">
        <v>329</v>
      </c>
      <c r="Q1453" t="s">
        <v>324</v>
      </c>
      <c r="R1453" t="s">
        <v>324</v>
      </c>
      <c r="S1453" t="s">
        <v>8645</v>
      </c>
      <c r="T1453" t="b">
        <v>0</v>
      </c>
      <c r="U1453" t="b">
        <v>1</v>
      </c>
      <c r="V1453">
        <v>1</v>
      </c>
      <c r="W1453">
        <v>0</v>
      </c>
      <c r="Y1453">
        <v>45</v>
      </c>
      <c r="AH1453" t="s">
        <v>4896</v>
      </c>
    </row>
    <row r="1454" spans="1:34" x14ac:dyDescent="0.25">
      <c r="A1454">
        <v>5</v>
      </c>
      <c r="B1454" t="s">
        <v>636</v>
      </c>
      <c r="C1454" t="s">
        <v>639</v>
      </c>
      <c r="D1454" t="s">
        <v>637</v>
      </c>
      <c r="E1454" t="s">
        <v>638</v>
      </c>
      <c r="F1454" t="s">
        <v>641</v>
      </c>
      <c r="G1454" t="s">
        <v>11042</v>
      </c>
      <c r="H1454" t="s">
        <v>1108</v>
      </c>
      <c r="I1454" t="s">
        <v>1109</v>
      </c>
      <c r="J1454">
        <v>1</v>
      </c>
      <c r="L1454" t="s">
        <v>1026</v>
      </c>
      <c r="M1454" t="s">
        <v>1110</v>
      </c>
      <c r="N1454" t="s">
        <v>1111</v>
      </c>
      <c r="O1454" t="s">
        <v>4897</v>
      </c>
      <c r="P1454" t="s">
        <v>329</v>
      </c>
      <c r="Q1454" t="s">
        <v>324</v>
      </c>
      <c r="R1454" t="s">
        <v>324</v>
      </c>
      <c r="S1454" t="s">
        <v>8645</v>
      </c>
      <c r="T1454" t="b">
        <v>0</v>
      </c>
      <c r="U1454" t="b">
        <v>1</v>
      </c>
      <c r="V1454">
        <v>2</v>
      </c>
      <c r="W1454">
        <v>0</v>
      </c>
      <c r="Y1454">
        <v>45</v>
      </c>
      <c r="AH1454" t="s">
        <v>4898</v>
      </c>
    </row>
    <row r="1455" spans="1:34" x14ac:dyDescent="0.25">
      <c r="A1455">
        <v>5</v>
      </c>
      <c r="B1455" t="s">
        <v>636</v>
      </c>
      <c r="C1455" t="s">
        <v>639</v>
      </c>
      <c r="D1455" t="s">
        <v>637</v>
      </c>
      <c r="E1455" t="s">
        <v>638</v>
      </c>
      <c r="F1455" t="s">
        <v>641</v>
      </c>
      <c r="G1455" t="s">
        <v>11042</v>
      </c>
      <c r="H1455" t="s">
        <v>1108</v>
      </c>
      <c r="I1455" t="s">
        <v>1109</v>
      </c>
      <c r="J1455">
        <v>1</v>
      </c>
      <c r="L1455" t="s">
        <v>1026</v>
      </c>
      <c r="M1455" t="s">
        <v>1110</v>
      </c>
      <c r="N1455" t="s">
        <v>1111</v>
      </c>
      <c r="O1455" t="s">
        <v>4899</v>
      </c>
      <c r="P1455" t="s">
        <v>329</v>
      </c>
      <c r="Q1455" t="s">
        <v>324</v>
      </c>
      <c r="R1455" t="s">
        <v>324</v>
      </c>
      <c r="S1455" t="s">
        <v>8645</v>
      </c>
      <c r="T1455" t="b">
        <v>0</v>
      </c>
      <c r="U1455" t="b">
        <v>1</v>
      </c>
      <c r="V1455">
        <v>3</v>
      </c>
      <c r="W1455">
        <v>0</v>
      </c>
      <c r="Y1455">
        <v>45</v>
      </c>
      <c r="AH1455" t="s">
        <v>4900</v>
      </c>
    </row>
    <row r="1456" spans="1:34" x14ac:dyDescent="0.25">
      <c r="A1456">
        <v>5</v>
      </c>
      <c r="B1456" t="s">
        <v>636</v>
      </c>
      <c r="C1456" t="s">
        <v>639</v>
      </c>
      <c r="D1456" t="s">
        <v>637</v>
      </c>
      <c r="E1456" t="s">
        <v>638</v>
      </c>
      <c r="F1456" t="s">
        <v>641</v>
      </c>
      <c r="G1456" t="s">
        <v>11042</v>
      </c>
      <c r="H1456" t="s">
        <v>1108</v>
      </c>
      <c r="I1456" t="s">
        <v>1109</v>
      </c>
      <c r="J1456">
        <v>1</v>
      </c>
      <c r="L1456" t="s">
        <v>1026</v>
      </c>
      <c r="M1456" t="s">
        <v>1110</v>
      </c>
      <c r="N1456" t="s">
        <v>1111</v>
      </c>
      <c r="O1456" t="s">
        <v>4901</v>
      </c>
      <c r="P1456" t="s">
        <v>356</v>
      </c>
      <c r="Q1456" t="s">
        <v>25</v>
      </c>
      <c r="R1456" t="s">
        <v>25</v>
      </c>
      <c r="S1456" t="s">
        <v>357</v>
      </c>
      <c r="T1456" t="b">
        <v>0</v>
      </c>
      <c r="U1456" t="b">
        <v>1</v>
      </c>
      <c r="V1456">
        <v>2</v>
      </c>
      <c r="Y1456">
        <v>300</v>
      </c>
      <c r="Z1456">
        <v>1.35</v>
      </c>
      <c r="AA1456" t="s">
        <v>3957</v>
      </c>
      <c r="AG1456" t="s">
        <v>4062</v>
      </c>
      <c r="AH1456" t="s">
        <v>1111</v>
      </c>
    </row>
    <row r="1457" spans="1:34" x14ac:dyDescent="0.25">
      <c r="A1457">
        <v>5</v>
      </c>
      <c r="B1457" t="s">
        <v>636</v>
      </c>
      <c r="C1457" t="s">
        <v>639</v>
      </c>
      <c r="D1457" t="s">
        <v>637</v>
      </c>
      <c r="E1457" t="s">
        <v>638</v>
      </c>
      <c r="F1457" t="s">
        <v>641</v>
      </c>
      <c r="G1457" t="s">
        <v>11042</v>
      </c>
      <c r="H1457" t="s">
        <v>1112</v>
      </c>
      <c r="I1457" t="s">
        <v>1113</v>
      </c>
      <c r="J1457">
        <v>2</v>
      </c>
      <c r="L1457" t="s">
        <v>1031</v>
      </c>
      <c r="M1457" t="s">
        <v>1114</v>
      </c>
      <c r="N1457" t="s">
        <v>1115</v>
      </c>
      <c r="O1457" t="s">
        <v>4902</v>
      </c>
      <c r="P1457" t="s">
        <v>356</v>
      </c>
      <c r="Q1457" t="s">
        <v>25</v>
      </c>
      <c r="R1457" t="s">
        <v>25</v>
      </c>
      <c r="S1457" t="s">
        <v>357</v>
      </c>
      <c r="T1457" t="b">
        <v>0</v>
      </c>
      <c r="U1457" t="b">
        <v>1</v>
      </c>
      <c r="V1457">
        <v>1</v>
      </c>
      <c r="Y1457">
        <v>300</v>
      </c>
      <c r="Z1457">
        <v>1.3</v>
      </c>
      <c r="AA1457" t="s">
        <v>3957</v>
      </c>
      <c r="AG1457" t="s">
        <v>4903</v>
      </c>
      <c r="AH1457" t="s">
        <v>1114</v>
      </c>
    </row>
    <row r="1458" spans="1:34" x14ac:dyDescent="0.25">
      <c r="A1458">
        <v>5</v>
      </c>
      <c r="B1458" t="s">
        <v>636</v>
      </c>
      <c r="C1458" t="s">
        <v>639</v>
      </c>
      <c r="D1458" t="s">
        <v>637</v>
      </c>
      <c r="E1458" t="s">
        <v>638</v>
      </c>
      <c r="F1458" t="s">
        <v>641</v>
      </c>
      <c r="G1458" t="s">
        <v>11042</v>
      </c>
      <c r="H1458" t="s">
        <v>1112</v>
      </c>
      <c r="I1458" t="s">
        <v>1113</v>
      </c>
      <c r="J1458">
        <v>2</v>
      </c>
      <c r="L1458" t="s">
        <v>1031</v>
      </c>
      <c r="M1458" t="s">
        <v>1114</v>
      </c>
      <c r="N1458" t="s">
        <v>1115</v>
      </c>
      <c r="O1458" t="s">
        <v>4904</v>
      </c>
      <c r="P1458" t="s">
        <v>1404</v>
      </c>
      <c r="Q1458" t="s">
        <v>148</v>
      </c>
      <c r="R1458" t="s">
        <v>8659</v>
      </c>
      <c r="S1458" t="s">
        <v>149</v>
      </c>
      <c r="T1458" t="b">
        <v>0</v>
      </c>
      <c r="U1458" t="b">
        <v>0</v>
      </c>
      <c r="V1458">
        <v>1</v>
      </c>
      <c r="W1458">
        <v>120</v>
      </c>
      <c r="X1458">
        <v>8</v>
      </c>
      <c r="AB1458">
        <v>3</v>
      </c>
      <c r="AC1458">
        <v>1</v>
      </c>
      <c r="AD1458">
        <v>1</v>
      </c>
      <c r="AE1458" t="s">
        <v>618</v>
      </c>
      <c r="AG1458" t="s">
        <v>2598</v>
      </c>
      <c r="AH1458" t="s">
        <v>4905</v>
      </c>
    </row>
    <row r="1459" spans="1:34" x14ac:dyDescent="0.25">
      <c r="A1459">
        <v>5</v>
      </c>
      <c r="B1459" t="s">
        <v>636</v>
      </c>
      <c r="C1459" t="s">
        <v>639</v>
      </c>
      <c r="D1459" t="s">
        <v>637</v>
      </c>
      <c r="E1459" t="s">
        <v>638</v>
      </c>
      <c r="F1459" t="s">
        <v>641</v>
      </c>
      <c r="G1459" t="s">
        <v>11042</v>
      </c>
      <c r="H1459" t="s">
        <v>1112</v>
      </c>
      <c r="I1459" t="s">
        <v>1113</v>
      </c>
      <c r="J1459">
        <v>2</v>
      </c>
      <c r="L1459" t="s">
        <v>1031</v>
      </c>
      <c r="M1459" t="s">
        <v>1114</v>
      </c>
      <c r="N1459" t="s">
        <v>1115</v>
      </c>
      <c r="O1459" t="s">
        <v>4906</v>
      </c>
      <c r="P1459" t="s">
        <v>1404</v>
      </c>
      <c r="Q1459" t="s">
        <v>148</v>
      </c>
      <c r="R1459" t="s">
        <v>8659</v>
      </c>
      <c r="S1459" t="s">
        <v>149</v>
      </c>
      <c r="T1459" t="b">
        <v>0</v>
      </c>
      <c r="U1459" t="b">
        <v>0</v>
      </c>
      <c r="V1459">
        <v>2</v>
      </c>
      <c r="W1459">
        <v>120</v>
      </c>
      <c r="X1459">
        <v>8</v>
      </c>
      <c r="AB1459">
        <v>3</v>
      </c>
      <c r="AC1459">
        <v>1</v>
      </c>
      <c r="AD1459">
        <v>1</v>
      </c>
      <c r="AE1459" t="s">
        <v>618</v>
      </c>
      <c r="AG1459" t="s">
        <v>2598</v>
      </c>
      <c r="AH1459" t="s">
        <v>4907</v>
      </c>
    </row>
    <row r="1460" spans="1:34" x14ac:dyDescent="0.25">
      <c r="A1460">
        <v>5</v>
      </c>
      <c r="B1460" t="s">
        <v>636</v>
      </c>
      <c r="C1460" t="s">
        <v>639</v>
      </c>
      <c r="D1460" t="s">
        <v>637</v>
      </c>
      <c r="E1460" t="s">
        <v>638</v>
      </c>
      <c r="F1460" t="s">
        <v>641</v>
      </c>
      <c r="G1460" t="s">
        <v>11042</v>
      </c>
      <c r="H1460" t="s">
        <v>1112</v>
      </c>
      <c r="I1460" t="s">
        <v>1113</v>
      </c>
      <c r="J1460">
        <v>2</v>
      </c>
      <c r="L1460" t="s">
        <v>1031</v>
      </c>
      <c r="M1460" t="s">
        <v>1114</v>
      </c>
      <c r="N1460" t="s">
        <v>1115</v>
      </c>
      <c r="O1460" t="s">
        <v>4908</v>
      </c>
      <c r="P1460" t="s">
        <v>1404</v>
      </c>
      <c r="Q1460" t="s">
        <v>148</v>
      </c>
      <c r="R1460" t="s">
        <v>8659</v>
      </c>
      <c r="S1460" t="s">
        <v>149</v>
      </c>
      <c r="T1460" t="b">
        <v>0</v>
      </c>
      <c r="U1460" t="b">
        <v>0</v>
      </c>
      <c r="V1460">
        <v>3</v>
      </c>
      <c r="W1460">
        <v>120</v>
      </c>
      <c r="X1460">
        <v>7</v>
      </c>
      <c r="AB1460">
        <v>3</v>
      </c>
      <c r="AC1460">
        <v>1</v>
      </c>
      <c r="AD1460">
        <v>1</v>
      </c>
      <c r="AE1460" t="s">
        <v>610</v>
      </c>
      <c r="AG1460" t="s">
        <v>4909</v>
      </c>
      <c r="AH1460" t="s">
        <v>4910</v>
      </c>
    </row>
    <row r="1461" spans="1:34" x14ac:dyDescent="0.25">
      <c r="A1461">
        <v>5</v>
      </c>
      <c r="B1461" t="s">
        <v>636</v>
      </c>
      <c r="C1461" t="s">
        <v>639</v>
      </c>
      <c r="D1461" t="s">
        <v>637</v>
      </c>
      <c r="E1461" t="s">
        <v>638</v>
      </c>
      <c r="F1461" t="s">
        <v>641</v>
      </c>
      <c r="G1461" t="s">
        <v>11042</v>
      </c>
      <c r="H1461" t="s">
        <v>1112</v>
      </c>
      <c r="I1461" t="s">
        <v>1113</v>
      </c>
      <c r="J1461">
        <v>2</v>
      </c>
      <c r="L1461" t="s">
        <v>1031</v>
      </c>
      <c r="M1461" t="s">
        <v>1114</v>
      </c>
      <c r="N1461" t="s">
        <v>1115</v>
      </c>
      <c r="O1461" t="s">
        <v>4911</v>
      </c>
      <c r="P1461" t="s">
        <v>1404</v>
      </c>
      <c r="Q1461" t="s">
        <v>148</v>
      </c>
      <c r="R1461" t="s">
        <v>8659</v>
      </c>
      <c r="S1461" t="s">
        <v>149</v>
      </c>
      <c r="T1461" t="b">
        <v>0</v>
      </c>
      <c r="U1461" t="b">
        <v>0</v>
      </c>
      <c r="V1461">
        <v>4</v>
      </c>
      <c r="W1461">
        <v>120</v>
      </c>
      <c r="X1461">
        <v>7</v>
      </c>
      <c r="AB1461">
        <v>3</v>
      </c>
      <c r="AC1461">
        <v>1</v>
      </c>
      <c r="AD1461">
        <v>1</v>
      </c>
      <c r="AE1461" t="s">
        <v>610</v>
      </c>
      <c r="AG1461" t="s">
        <v>4909</v>
      </c>
      <c r="AH1461" t="s">
        <v>4912</v>
      </c>
    </row>
    <row r="1462" spans="1:34" x14ac:dyDescent="0.25">
      <c r="A1462">
        <v>5</v>
      </c>
      <c r="B1462" t="s">
        <v>636</v>
      </c>
      <c r="C1462" t="s">
        <v>639</v>
      </c>
      <c r="D1462" t="s">
        <v>637</v>
      </c>
      <c r="E1462" t="s">
        <v>638</v>
      </c>
      <c r="F1462" t="s">
        <v>641</v>
      </c>
      <c r="G1462" t="s">
        <v>11042</v>
      </c>
      <c r="H1462" t="s">
        <v>1112</v>
      </c>
      <c r="I1462" t="s">
        <v>1113</v>
      </c>
      <c r="J1462">
        <v>2</v>
      </c>
      <c r="L1462" t="s">
        <v>1031</v>
      </c>
      <c r="M1462" t="s">
        <v>1114</v>
      </c>
      <c r="N1462" t="s">
        <v>1115</v>
      </c>
      <c r="O1462" t="s">
        <v>4913</v>
      </c>
      <c r="P1462" t="s">
        <v>2295</v>
      </c>
      <c r="Q1462" t="s">
        <v>148</v>
      </c>
      <c r="R1462" t="s">
        <v>8659</v>
      </c>
      <c r="S1462" t="s">
        <v>8645</v>
      </c>
      <c r="T1462" t="b">
        <v>0</v>
      </c>
      <c r="U1462" t="b">
        <v>0</v>
      </c>
      <c r="V1462">
        <v>1</v>
      </c>
      <c r="W1462">
        <v>60</v>
      </c>
      <c r="X1462">
        <v>12</v>
      </c>
      <c r="AB1462">
        <v>2</v>
      </c>
      <c r="AC1462">
        <v>1</v>
      </c>
      <c r="AD1462">
        <v>2</v>
      </c>
      <c r="AE1462" t="s">
        <v>618</v>
      </c>
      <c r="AG1462" t="s">
        <v>4914</v>
      </c>
      <c r="AH1462" t="s">
        <v>4915</v>
      </c>
    </row>
    <row r="1463" spans="1:34" x14ac:dyDescent="0.25">
      <c r="A1463">
        <v>5</v>
      </c>
      <c r="B1463" t="s">
        <v>636</v>
      </c>
      <c r="C1463" t="s">
        <v>639</v>
      </c>
      <c r="D1463" t="s">
        <v>637</v>
      </c>
      <c r="E1463" t="s">
        <v>638</v>
      </c>
      <c r="F1463" t="s">
        <v>641</v>
      </c>
      <c r="G1463" t="s">
        <v>11042</v>
      </c>
      <c r="H1463" t="s">
        <v>1112</v>
      </c>
      <c r="I1463" t="s">
        <v>1113</v>
      </c>
      <c r="J1463">
        <v>2</v>
      </c>
      <c r="L1463" t="s">
        <v>1031</v>
      </c>
      <c r="M1463" t="s">
        <v>1114</v>
      </c>
      <c r="N1463" t="s">
        <v>1115</v>
      </c>
      <c r="O1463" t="s">
        <v>4916</v>
      </c>
      <c r="P1463" t="s">
        <v>2295</v>
      </c>
      <c r="Q1463" t="s">
        <v>148</v>
      </c>
      <c r="R1463" t="s">
        <v>8659</v>
      </c>
      <c r="S1463" t="s">
        <v>8645</v>
      </c>
      <c r="T1463" t="b">
        <v>0</v>
      </c>
      <c r="U1463" t="b">
        <v>0</v>
      </c>
      <c r="V1463">
        <v>2</v>
      </c>
      <c r="W1463">
        <v>70</v>
      </c>
      <c r="X1463">
        <v>12</v>
      </c>
      <c r="AB1463">
        <v>2</v>
      </c>
      <c r="AC1463">
        <v>1</v>
      </c>
      <c r="AD1463">
        <v>2</v>
      </c>
      <c r="AE1463" t="s">
        <v>618</v>
      </c>
      <c r="AG1463" t="s">
        <v>4914</v>
      </c>
      <c r="AH1463" t="s">
        <v>4917</v>
      </c>
    </row>
    <row r="1464" spans="1:34" x14ac:dyDescent="0.25">
      <c r="A1464">
        <v>5</v>
      </c>
      <c r="B1464" t="s">
        <v>636</v>
      </c>
      <c r="C1464" t="s">
        <v>639</v>
      </c>
      <c r="D1464" t="s">
        <v>637</v>
      </c>
      <c r="E1464" t="s">
        <v>638</v>
      </c>
      <c r="F1464" t="s">
        <v>641</v>
      </c>
      <c r="G1464" t="s">
        <v>11042</v>
      </c>
      <c r="H1464" t="s">
        <v>1112</v>
      </c>
      <c r="I1464" t="s">
        <v>1113</v>
      </c>
      <c r="J1464">
        <v>2</v>
      </c>
      <c r="L1464" t="s">
        <v>1031</v>
      </c>
      <c r="M1464" t="s">
        <v>1114</v>
      </c>
      <c r="N1464" t="s">
        <v>1115</v>
      </c>
      <c r="O1464" t="s">
        <v>4918</v>
      </c>
      <c r="P1464" t="s">
        <v>2295</v>
      </c>
      <c r="Q1464" t="s">
        <v>148</v>
      </c>
      <c r="R1464" t="s">
        <v>8659</v>
      </c>
      <c r="S1464" t="s">
        <v>8645</v>
      </c>
      <c r="T1464" t="b">
        <v>0</v>
      </c>
      <c r="U1464" t="b">
        <v>0</v>
      </c>
      <c r="V1464">
        <v>3</v>
      </c>
      <c r="W1464">
        <v>80</v>
      </c>
      <c r="X1464">
        <v>10</v>
      </c>
      <c r="AB1464">
        <v>2</v>
      </c>
      <c r="AC1464">
        <v>1</v>
      </c>
      <c r="AD1464">
        <v>2</v>
      </c>
      <c r="AE1464" t="s">
        <v>610</v>
      </c>
      <c r="AG1464" t="s">
        <v>4919</v>
      </c>
      <c r="AH1464" t="s">
        <v>4920</v>
      </c>
    </row>
    <row r="1465" spans="1:34" x14ac:dyDescent="0.25">
      <c r="A1465">
        <v>5</v>
      </c>
      <c r="B1465" t="s">
        <v>636</v>
      </c>
      <c r="C1465" t="s">
        <v>639</v>
      </c>
      <c r="D1465" t="s">
        <v>637</v>
      </c>
      <c r="E1465" t="s">
        <v>638</v>
      </c>
      <c r="F1465" t="s">
        <v>641</v>
      </c>
      <c r="G1465" t="s">
        <v>11042</v>
      </c>
      <c r="H1465" t="s">
        <v>1112</v>
      </c>
      <c r="I1465" t="s">
        <v>1113</v>
      </c>
      <c r="J1465">
        <v>2</v>
      </c>
      <c r="L1465" t="s">
        <v>1031</v>
      </c>
      <c r="M1465" t="s">
        <v>1114</v>
      </c>
      <c r="N1465" t="s">
        <v>1115</v>
      </c>
      <c r="O1465" t="s">
        <v>4921</v>
      </c>
      <c r="P1465" t="s">
        <v>192</v>
      </c>
      <c r="Q1465" t="s">
        <v>148</v>
      </c>
      <c r="R1465" t="s">
        <v>8659</v>
      </c>
      <c r="S1465" t="s">
        <v>149</v>
      </c>
      <c r="T1465" t="b">
        <v>1</v>
      </c>
      <c r="U1465" t="b">
        <v>0</v>
      </c>
      <c r="V1465">
        <v>1</v>
      </c>
      <c r="W1465">
        <v>40</v>
      </c>
      <c r="X1465">
        <v>8</v>
      </c>
      <c r="AB1465">
        <v>3</v>
      </c>
      <c r="AC1465">
        <v>1</v>
      </c>
      <c r="AD1465">
        <v>2</v>
      </c>
      <c r="AE1465" t="s">
        <v>618</v>
      </c>
      <c r="AG1465" t="s">
        <v>3213</v>
      </c>
      <c r="AH1465" t="s">
        <v>4922</v>
      </c>
    </row>
    <row r="1466" spans="1:34" x14ac:dyDescent="0.25">
      <c r="A1466">
        <v>5</v>
      </c>
      <c r="B1466" t="s">
        <v>636</v>
      </c>
      <c r="C1466" t="s">
        <v>639</v>
      </c>
      <c r="D1466" t="s">
        <v>637</v>
      </c>
      <c r="E1466" t="s">
        <v>638</v>
      </c>
      <c r="F1466" t="s">
        <v>641</v>
      </c>
      <c r="G1466" t="s">
        <v>11042</v>
      </c>
      <c r="H1466" t="s">
        <v>1112</v>
      </c>
      <c r="I1466" t="s">
        <v>1113</v>
      </c>
      <c r="J1466">
        <v>2</v>
      </c>
      <c r="L1466" t="s">
        <v>1031</v>
      </c>
      <c r="M1466" t="s">
        <v>1114</v>
      </c>
      <c r="N1466" t="s">
        <v>1115</v>
      </c>
      <c r="O1466" t="s">
        <v>4923</v>
      </c>
      <c r="P1466" t="s">
        <v>192</v>
      </c>
      <c r="Q1466" t="s">
        <v>148</v>
      </c>
      <c r="R1466" t="s">
        <v>8659</v>
      </c>
      <c r="S1466" t="s">
        <v>149</v>
      </c>
      <c r="T1466" t="b">
        <v>1</v>
      </c>
      <c r="U1466" t="b">
        <v>0</v>
      </c>
      <c r="V1466">
        <v>2</v>
      </c>
      <c r="W1466">
        <v>40</v>
      </c>
      <c r="X1466">
        <v>8</v>
      </c>
      <c r="AB1466">
        <v>3</v>
      </c>
      <c r="AC1466">
        <v>1</v>
      </c>
      <c r="AD1466">
        <v>2</v>
      </c>
      <c r="AE1466" t="s">
        <v>618</v>
      </c>
      <c r="AG1466" t="s">
        <v>3213</v>
      </c>
      <c r="AH1466" t="s">
        <v>4924</v>
      </c>
    </row>
    <row r="1467" spans="1:34" x14ac:dyDescent="0.25">
      <c r="A1467">
        <v>5</v>
      </c>
      <c r="B1467" t="s">
        <v>636</v>
      </c>
      <c r="C1467" t="s">
        <v>639</v>
      </c>
      <c r="D1467" t="s">
        <v>637</v>
      </c>
      <c r="E1467" t="s">
        <v>638</v>
      </c>
      <c r="F1467" t="s">
        <v>641</v>
      </c>
      <c r="G1467" t="s">
        <v>11042</v>
      </c>
      <c r="H1467" t="s">
        <v>1112</v>
      </c>
      <c r="I1467" t="s">
        <v>1113</v>
      </c>
      <c r="J1467">
        <v>2</v>
      </c>
      <c r="L1467" t="s">
        <v>1031</v>
      </c>
      <c r="M1467" t="s">
        <v>1114</v>
      </c>
      <c r="N1467" t="s">
        <v>1115</v>
      </c>
      <c r="O1467" t="s">
        <v>4925</v>
      </c>
      <c r="P1467" t="s">
        <v>192</v>
      </c>
      <c r="Q1467" t="s">
        <v>148</v>
      </c>
      <c r="R1467" t="s">
        <v>8659</v>
      </c>
      <c r="S1467" t="s">
        <v>149</v>
      </c>
      <c r="T1467" t="b">
        <v>1</v>
      </c>
      <c r="U1467" t="b">
        <v>0</v>
      </c>
      <c r="V1467">
        <v>3</v>
      </c>
      <c r="W1467">
        <v>40</v>
      </c>
      <c r="X1467">
        <v>8</v>
      </c>
      <c r="AB1467">
        <v>3</v>
      </c>
      <c r="AC1467">
        <v>1</v>
      </c>
      <c r="AD1467">
        <v>2</v>
      </c>
      <c r="AE1467" t="s">
        <v>3856</v>
      </c>
      <c r="AG1467" t="s">
        <v>4088</v>
      </c>
      <c r="AH1467" t="s">
        <v>4926</v>
      </c>
    </row>
    <row r="1468" spans="1:34" x14ac:dyDescent="0.25">
      <c r="A1468">
        <v>5</v>
      </c>
      <c r="B1468" t="s">
        <v>636</v>
      </c>
      <c r="C1468" t="s">
        <v>639</v>
      </c>
      <c r="D1468" t="s">
        <v>637</v>
      </c>
      <c r="E1468" t="s">
        <v>638</v>
      </c>
      <c r="F1468" t="s">
        <v>641</v>
      </c>
      <c r="G1468" t="s">
        <v>11042</v>
      </c>
      <c r="H1468" t="s">
        <v>1112</v>
      </c>
      <c r="I1468" t="s">
        <v>1113</v>
      </c>
      <c r="J1468">
        <v>2</v>
      </c>
      <c r="L1468" t="s">
        <v>1031</v>
      </c>
      <c r="M1468" t="s">
        <v>1114</v>
      </c>
      <c r="N1468" t="s">
        <v>1115</v>
      </c>
      <c r="O1468" t="s">
        <v>4927</v>
      </c>
      <c r="P1468" t="s">
        <v>214</v>
      </c>
      <c r="Q1468" t="s">
        <v>8650</v>
      </c>
      <c r="R1468" t="s">
        <v>8637</v>
      </c>
      <c r="S1468" t="s">
        <v>8643</v>
      </c>
      <c r="T1468" t="b">
        <v>0</v>
      </c>
      <c r="U1468" t="b">
        <v>0</v>
      </c>
      <c r="V1468">
        <v>1</v>
      </c>
      <c r="W1468">
        <v>50</v>
      </c>
      <c r="X1468">
        <v>12</v>
      </c>
      <c r="AB1468">
        <v>2</v>
      </c>
      <c r="AC1468">
        <v>1</v>
      </c>
      <c r="AD1468">
        <v>2</v>
      </c>
      <c r="AE1468" t="s">
        <v>610</v>
      </c>
      <c r="AG1468" t="s">
        <v>1937</v>
      </c>
      <c r="AH1468" t="s">
        <v>4928</v>
      </c>
    </row>
    <row r="1469" spans="1:34" x14ac:dyDescent="0.25">
      <c r="A1469">
        <v>5</v>
      </c>
      <c r="B1469" t="s">
        <v>636</v>
      </c>
      <c r="C1469" t="s">
        <v>639</v>
      </c>
      <c r="D1469" t="s">
        <v>637</v>
      </c>
      <c r="E1469" t="s">
        <v>638</v>
      </c>
      <c r="F1469" t="s">
        <v>641</v>
      </c>
      <c r="G1469" t="s">
        <v>11042</v>
      </c>
      <c r="H1469" t="s">
        <v>1112</v>
      </c>
      <c r="I1469" t="s">
        <v>1113</v>
      </c>
      <c r="J1469">
        <v>2</v>
      </c>
      <c r="L1469" t="s">
        <v>1031</v>
      </c>
      <c r="M1469" t="s">
        <v>1114</v>
      </c>
      <c r="N1469" t="s">
        <v>1115</v>
      </c>
      <c r="O1469" t="s">
        <v>4929</v>
      </c>
      <c r="P1469" t="s">
        <v>214</v>
      </c>
      <c r="Q1469" t="s">
        <v>8650</v>
      </c>
      <c r="R1469" t="s">
        <v>8637</v>
      </c>
      <c r="S1469" t="s">
        <v>8643</v>
      </c>
      <c r="T1469" t="b">
        <v>0</v>
      </c>
      <c r="U1469" t="b">
        <v>0</v>
      </c>
      <c r="V1469">
        <v>2</v>
      </c>
      <c r="W1469">
        <v>50</v>
      </c>
      <c r="X1469">
        <v>10</v>
      </c>
      <c r="AB1469">
        <v>2</v>
      </c>
      <c r="AC1469">
        <v>1</v>
      </c>
      <c r="AD1469">
        <v>2</v>
      </c>
      <c r="AE1469" t="s">
        <v>610</v>
      </c>
      <c r="AG1469" t="s">
        <v>1937</v>
      </c>
      <c r="AH1469" t="s">
        <v>4930</v>
      </c>
    </row>
    <row r="1470" spans="1:34" x14ac:dyDescent="0.25">
      <c r="A1470">
        <v>5</v>
      </c>
      <c r="B1470" t="s">
        <v>636</v>
      </c>
      <c r="C1470" t="s">
        <v>639</v>
      </c>
      <c r="D1470" t="s">
        <v>637</v>
      </c>
      <c r="E1470" t="s">
        <v>638</v>
      </c>
      <c r="F1470" t="s">
        <v>641</v>
      </c>
      <c r="G1470" t="s">
        <v>11042</v>
      </c>
      <c r="H1470" t="s">
        <v>1112</v>
      </c>
      <c r="I1470" t="s">
        <v>1113</v>
      </c>
      <c r="J1470">
        <v>2</v>
      </c>
      <c r="L1470" t="s">
        <v>1031</v>
      </c>
      <c r="M1470" t="s">
        <v>1114</v>
      </c>
      <c r="N1470" t="s">
        <v>1115</v>
      </c>
      <c r="O1470" t="s">
        <v>4931</v>
      </c>
      <c r="P1470" t="s">
        <v>214</v>
      </c>
      <c r="Q1470" t="s">
        <v>8650</v>
      </c>
      <c r="R1470" t="s">
        <v>8637</v>
      </c>
      <c r="S1470" t="s">
        <v>8643</v>
      </c>
      <c r="T1470" t="b">
        <v>0</v>
      </c>
      <c r="U1470" t="b">
        <v>0</v>
      </c>
      <c r="V1470">
        <v>3</v>
      </c>
      <c r="W1470">
        <v>50</v>
      </c>
      <c r="X1470">
        <v>9</v>
      </c>
      <c r="AB1470">
        <v>2</v>
      </c>
      <c r="AC1470">
        <v>1</v>
      </c>
      <c r="AD1470">
        <v>2</v>
      </c>
      <c r="AE1470" t="s">
        <v>610</v>
      </c>
      <c r="AG1470" t="s">
        <v>4932</v>
      </c>
      <c r="AH1470" t="s">
        <v>4933</v>
      </c>
    </row>
    <row r="1471" spans="1:34" x14ac:dyDescent="0.25">
      <c r="A1471">
        <v>5</v>
      </c>
      <c r="B1471" t="s">
        <v>636</v>
      </c>
      <c r="C1471" t="s">
        <v>639</v>
      </c>
      <c r="D1471" t="s">
        <v>637</v>
      </c>
      <c r="E1471" t="s">
        <v>638</v>
      </c>
      <c r="F1471" t="s">
        <v>641</v>
      </c>
      <c r="G1471" t="s">
        <v>11042</v>
      </c>
      <c r="H1471" t="s">
        <v>1112</v>
      </c>
      <c r="I1471" t="s">
        <v>1113</v>
      </c>
      <c r="J1471">
        <v>2</v>
      </c>
      <c r="L1471" t="s">
        <v>1031</v>
      </c>
      <c r="M1471" t="s">
        <v>1114</v>
      </c>
      <c r="N1471" t="s">
        <v>1115</v>
      </c>
      <c r="O1471" t="s">
        <v>4934</v>
      </c>
      <c r="P1471" t="s">
        <v>214</v>
      </c>
      <c r="Q1471" t="s">
        <v>8650</v>
      </c>
      <c r="R1471" t="s">
        <v>8637</v>
      </c>
      <c r="S1471" t="s">
        <v>8643</v>
      </c>
      <c r="T1471" t="b">
        <v>0</v>
      </c>
      <c r="U1471" t="b">
        <v>0</v>
      </c>
      <c r="V1471">
        <v>4</v>
      </c>
      <c r="W1471">
        <v>50</v>
      </c>
      <c r="X1471">
        <v>8</v>
      </c>
      <c r="AB1471">
        <v>2</v>
      </c>
      <c r="AC1471">
        <v>1</v>
      </c>
      <c r="AD1471">
        <v>2</v>
      </c>
      <c r="AE1471" t="s">
        <v>610</v>
      </c>
      <c r="AG1471" t="s">
        <v>4932</v>
      </c>
      <c r="AH1471" t="s">
        <v>4935</v>
      </c>
    </row>
    <row r="1472" spans="1:34" x14ac:dyDescent="0.25">
      <c r="A1472">
        <v>5</v>
      </c>
      <c r="B1472" t="s">
        <v>636</v>
      </c>
      <c r="C1472" t="s">
        <v>639</v>
      </c>
      <c r="D1472" t="s">
        <v>637</v>
      </c>
      <c r="E1472" t="s">
        <v>638</v>
      </c>
      <c r="F1472" t="s">
        <v>641</v>
      </c>
      <c r="G1472" t="s">
        <v>11042</v>
      </c>
      <c r="H1472" t="s">
        <v>1112</v>
      </c>
      <c r="I1472" t="s">
        <v>1113</v>
      </c>
      <c r="J1472">
        <v>2</v>
      </c>
      <c r="L1472" t="s">
        <v>1031</v>
      </c>
      <c r="M1472" t="s">
        <v>1114</v>
      </c>
      <c r="N1472" t="s">
        <v>1115</v>
      </c>
      <c r="O1472" t="s">
        <v>4936</v>
      </c>
      <c r="P1472" t="s">
        <v>217</v>
      </c>
      <c r="Q1472" t="s">
        <v>8650</v>
      </c>
      <c r="R1472" t="s">
        <v>8637</v>
      </c>
      <c r="S1472" t="s">
        <v>8645</v>
      </c>
      <c r="T1472" t="b">
        <v>1</v>
      </c>
      <c r="U1472" t="b">
        <v>0</v>
      </c>
      <c r="V1472">
        <v>1</v>
      </c>
      <c r="W1472">
        <v>12.5</v>
      </c>
      <c r="X1472">
        <v>11</v>
      </c>
      <c r="AB1472">
        <v>3</v>
      </c>
      <c r="AC1472">
        <v>1</v>
      </c>
      <c r="AD1472">
        <v>3</v>
      </c>
      <c r="AE1472" t="s">
        <v>3856</v>
      </c>
      <c r="AG1472" t="s">
        <v>4937</v>
      </c>
      <c r="AH1472" t="s">
        <v>4938</v>
      </c>
    </row>
    <row r="1473" spans="1:34" x14ac:dyDescent="0.25">
      <c r="A1473">
        <v>5</v>
      </c>
      <c r="B1473" t="s">
        <v>636</v>
      </c>
      <c r="C1473" t="s">
        <v>639</v>
      </c>
      <c r="D1473" t="s">
        <v>637</v>
      </c>
      <c r="E1473" t="s">
        <v>638</v>
      </c>
      <c r="F1473" t="s">
        <v>641</v>
      </c>
      <c r="G1473" t="s">
        <v>11042</v>
      </c>
      <c r="H1473" t="s">
        <v>1112</v>
      </c>
      <c r="I1473" t="s">
        <v>1113</v>
      </c>
      <c r="J1473">
        <v>2</v>
      </c>
      <c r="L1473" t="s">
        <v>1031</v>
      </c>
      <c r="M1473" t="s">
        <v>1114</v>
      </c>
      <c r="N1473" t="s">
        <v>1115</v>
      </c>
      <c r="O1473" t="s">
        <v>4939</v>
      </c>
      <c r="P1473" t="s">
        <v>217</v>
      </c>
      <c r="Q1473" t="s">
        <v>8650</v>
      </c>
      <c r="R1473" t="s">
        <v>8637</v>
      </c>
      <c r="S1473" t="s">
        <v>8645</v>
      </c>
      <c r="T1473" t="b">
        <v>1</v>
      </c>
      <c r="U1473" t="b">
        <v>0</v>
      </c>
      <c r="V1473">
        <v>2</v>
      </c>
      <c r="W1473">
        <v>15</v>
      </c>
      <c r="X1473">
        <v>10</v>
      </c>
      <c r="AB1473">
        <v>3</v>
      </c>
      <c r="AC1473">
        <v>1</v>
      </c>
      <c r="AD1473">
        <v>3</v>
      </c>
      <c r="AE1473" t="s">
        <v>3856</v>
      </c>
      <c r="AG1473" t="s">
        <v>4937</v>
      </c>
      <c r="AH1473" t="s">
        <v>4940</v>
      </c>
    </row>
    <row r="1474" spans="1:34" x14ac:dyDescent="0.25">
      <c r="A1474">
        <v>5</v>
      </c>
      <c r="B1474" t="s">
        <v>636</v>
      </c>
      <c r="C1474" t="s">
        <v>639</v>
      </c>
      <c r="D1474" t="s">
        <v>637</v>
      </c>
      <c r="E1474" t="s">
        <v>638</v>
      </c>
      <c r="F1474" t="s">
        <v>641</v>
      </c>
      <c r="G1474" t="s">
        <v>11042</v>
      </c>
      <c r="H1474" t="s">
        <v>1112</v>
      </c>
      <c r="I1474" t="s">
        <v>1113</v>
      </c>
      <c r="J1474">
        <v>2</v>
      </c>
      <c r="L1474" t="s">
        <v>1031</v>
      </c>
      <c r="M1474" t="s">
        <v>1114</v>
      </c>
      <c r="N1474" t="s">
        <v>1115</v>
      </c>
      <c r="O1474" t="s">
        <v>4941</v>
      </c>
      <c r="P1474" t="s">
        <v>217</v>
      </c>
      <c r="Q1474" t="s">
        <v>8650</v>
      </c>
      <c r="R1474" t="s">
        <v>8637</v>
      </c>
      <c r="S1474" t="s">
        <v>8645</v>
      </c>
      <c r="T1474" t="b">
        <v>1</v>
      </c>
      <c r="U1474" t="b">
        <v>0</v>
      </c>
      <c r="V1474">
        <v>3</v>
      </c>
      <c r="W1474">
        <v>15</v>
      </c>
      <c r="X1474">
        <v>11</v>
      </c>
      <c r="AB1474">
        <v>3</v>
      </c>
      <c r="AC1474">
        <v>1</v>
      </c>
      <c r="AD1474">
        <v>3</v>
      </c>
      <c r="AE1474" t="s">
        <v>3856</v>
      </c>
      <c r="AG1474" t="s">
        <v>4942</v>
      </c>
      <c r="AH1474" t="s">
        <v>4943</v>
      </c>
    </row>
    <row r="1475" spans="1:34" x14ac:dyDescent="0.25">
      <c r="A1475">
        <v>5</v>
      </c>
      <c r="B1475" t="s">
        <v>636</v>
      </c>
      <c r="C1475" t="s">
        <v>639</v>
      </c>
      <c r="D1475" t="s">
        <v>637</v>
      </c>
      <c r="E1475" t="s">
        <v>638</v>
      </c>
      <c r="F1475" t="s">
        <v>641</v>
      </c>
      <c r="G1475" t="s">
        <v>11042</v>
      </c>
      <c r="H1475" t="s">
        <v>1112</v>
      </c>
      <c r="I1475" t="s">
        <v>1113</v>
      </c>
      <c r="J1475">
        <v>2</v>
      </c>
      <c r="L1475" t="s">
        <v>1031</v>
      </c>
      <c r="M1475" t="s">
        <v>1114</v>
      </c>
      <c r="N1475" t="s">
        <v>1115</v>
      </c>
      <c r="O1475" t="s">
        <v>4944</v>
      </c>
      <c r="P1475" t="s">
        <v>303</v>
      </c>
      <c r="Q1475" t="s">
        <v>148</v>
      </c>
      <c r="R1475" t="s">
        <v>8661</v>
      </c>
      <c r="S1475" t="s">
        <v>8645</v>
      </c>
      <c r="T1475" t="b">
        <v>0</v>
      </c>
      <c r="U1475" t="b">
        <v>0</v>
      </c>
      <c r="V1475">
        <v>1</v>
      </c>
      <c r="W1475">
        <v>20</v>
      </c>
      <c r="X1475">
        <v>10</v>
      </c>
      <c r="AB1475">
        <v>2</v>
      </c>
      <c r="AC1475">
        <v>2</v>
      </c>
      <c r="AD1475">
        <v>2</v>
      </c>
      <c r="AE1475" t="s">
        <v>3856</v>
      </c>
      <c r="AG1475" t="s">
        <v>3996</v>
      </c>
      <c r="AH1475" t="s">
        <v>4945</v>
      </c>
    </row>
    <row r="1476" spans="1:34" x14ac:dyDescent="0.25">
      <c r="A1476">
        <v>5</v>
      </c>
      <c r="B1476" t="s">
        <v>636</v>
      </c>
      <c r="C1476" t="s">
        <v>639</v>
      </c>
      <c r="D1476" t="s">
        <v>637</v>
      </c>
      <c r="E1476" t="s">
        <v>638</v>
      </c>
      <c r="F1476" t="s">
        <v>641</v>
      </c>
      <c r="G1476" t="s">
        <v>11042</v>
      </c>
      <c r="H1476" t="s">
        <v>1112</v>
      </c>
      <c r="I1476" t="s">
        <v>1113</v>
      </c>
      <c r="J1476">
        <v>2</v>
      </c>
      <c r="L1476" t="s">
        <v>1031</v>
      </c>
      <c r="M1476" t="s">
        <v>1114</v>
      </c>
      <c r="N1476" t="s">
        <v>1115</v>
      </c>
      <c r="O1476" t="s">
        <v>4946</v>
      </c>
      <c r="P1476" t="s">
        <v>303</v>
      </c>
      <c r="Q1476" t="s">
        <v>148</v>
      </c>
      <c r="R1476" t="s">
        <v>8661</v>
      </c>
      <c r="S1476" t="s">
        <v>8645</v>
      </c>
      <c r="T1476" t="b">
        <v>0</v>
      </c>
      <c r="U1476" t="b">
        <v>0</v>
      </c>
      <c r="V1476">
        <v>2</v>
      </c>
      <c r="W1476">
        <v>20</v>
      </c>
      <c r="X1476">
        <v>11</v>
      </c>
      <c r="AB1476">
        <v>2</v>
      </c>
      <c r="AC1476">
        <v>2</v>
      </c>
      <c r="AD1476">
        <v>2</v>
      </c>
      <c r="AE1476" t="s">
        <v>3856</v>
      </c>
      <c r="AG1476" t="s">
        <v>3996</v>
      </c>
      <c r="AH1476" t="s">
        <v>4947</v>
      </c>
    </row>
    <row r="1477" spans="1:34" x14ac:dyDescent="0.25">
      <c r="A1477">
        <v>5</v>
      </c>
      <c r="B1477" t="s">
        <v>636</v>
      </c>
      <c r="C1477" t="s">
        <v>639</v>
      </c>
      <c r="D1477" t="s">
        <v>637</v>
      </c>
      <c r="E1477" t="s">
        <v>638</v>
      </c>
      <c r="F1477" t="s">
        <v>641</v>
      </c>
      <c r="G1477" t="s">
        <v>11042</v>
      </c>
      <c r="H1477" t="s">
        <v>1112</v>
      </c>
      <c r="I1477" t="s">
        <v>1113</v>
      </c>
      <c r="J1477">
        <v>2</v>
      </c>
      <c r="L1477" t="s">
        <v>1031</v>
      </c>
      <c r="M1477" t="s">
        <v>1114</v>
      </c>
      <c r="N1477" t="s">
        <v>1115</v>
      </c>
      <c r="O1477" t="s">
        <v>4948</v>
      </c>
      <c r="P1477" t="s">
        <v>303</v>
      </c>
      <c r="Q1477" t="s">
        <v>148</v>
      </c>
      <c r="R1477" t="s">
        <v>8661</v>
      </c>
      <c r="S1477" t="s">
        <v>8645</v>
      </c>
      <c r="T1477" t="b">
        <v>0</v>
      </c>
      <c r="U1477" t="b">
        <v>0</v>
      </c>
      <c r="V1477">
        <v>3</v>
      </c>
      <c r="W1477">
        <v>20</v>
      </c>
      <c r="X1477">
        <v>12</v>
      </c>
      <c r="AB1477">
        <v>2</v>
      </c>
      <c r="AC1477">
        <v>2</v>
      </c>
      <c r="AD1477">
        <v>2</v>
      </c>
      <c r="AE1477" t="s">
        <v>3856</v>
      </c>
      <c r="AG1477" t="s">
        <v>3996</v>
      </c>
      <c r="AH1477" t="s">
        <v>4949</v>
      </c>
    </row>
    <row r="1478" spans="1:34" x14ac:dyDescent="0.25">
      <c r="A1478">
        <v>5</v>
      </c>
      <c r="B1478" t="s">
        <v>636</v>
      </c>
      <c r="C1478" t="s">
        <v>639</v>
      </c>
      <c r="D1478" t="s">
        <v>637</v>
      </c>
      <c r="E1478" t="s">
        <v>638</v>
      </c>
      <c r="F1478" t="s">
        <v>641</v>
      </c>
      <c r="G1478" t="s">
        <v>11042</v>
      </c>
      <c r="H1478" t="s">
        <v>1112</v>
      </c>
      <c r="I1478" t="s">
        <v>1113</v>
      </c>
      <c r="J1478">
        <v>2</v>
      </c>
      <c r="L1478" t="s">
        <v>1031</v>
      </c>
      <c r="M1478" t="s">
        <v>1114</v>
      </c>
      <c r="N1478" t="s">
        <v>1115</v>
      </c>
      <c r="O1478" t="s">
        <v>4950</v>
      </c>
      <c r="P1478" t="s">
        <v>379</v>
      </c>
      <c r="Q1478" t="s">
        <v>148</v>
      </c>
      <c r="R1478" t="s">
        <v>8659</v>
      </c>
      <c r="S1478" t="s">
        <v>149</v>
      </c>
      <c r="T1478" t="b">
        <v>0</v>
      </c>
      <c r="U1478" t="b">
        <v>0</v>
      </c>
      <c r="V1478">
        <v>1</v>
      </c>
      <c r="W1478">
        <v>0</v>
      </c>
      <c r="X1478">
        <v>9</v>
      </c>
      <c r="AF1478" t="s">
        <v>4951</v>
      </c>
      <c r="AH1478" t="s">
        <v>4952</v>
      </c>
    </row>
    <row r="1479" spans="1:34" x14ac:dyDescent="0.25">
      <c r="A1479">
        <v>5</v>
      </c>
      <c r="B1479" t="s">
        <v>636</v>
      </c>
      <c r="C1479" t="s">
        <v>639</v>
      </c>
      <c r="D1479" t="s">
        <v>637</v>
      </c>
      <c r="E1479" t="s">
        <v>638</v>
      </c>
      <c r="F1479" t="s">
        <v>641</v>
      </c>
      <c r="G1479" t="s">
        <v>11042</v>
      </c>
      <c r="H1479" t="s">
        <v>1112</v>
      </c>
      <c r="I1479" t="s">
        <v>1113</v>
      </c>
      <c r="J1479">
        <v>2</v>
      </c>
      <c r="L1479" t="s">
        <v>1031</v>
      </c>
      <c r="M1479" t="s">
        <v>1114</v>
      </c>
      <c r="N1479" t="s">
        <v>1115</v>
      </c>
      <c r="O1479" t="s">
        <v>4953</v>
      </c>
      <c r="P1479" t="s">
        <v>383</v>
      </c>
      <c r="Q1479" t="s">
        <v>148</v>
      </c>
      <c r="R1479" t="s">
        <v>8659</v>
      </c>
      <c r="S1479" t="s">
        <v>149</v>
      </c>
      <c r="T1479" t="b">
        <v>0</v>
      </c>
      <c r="U1479" t="b">
        <v>0</v>
      </c>
      <c r="V1479">
        <v>1</v>
      </c>
      <c r="W1479">
        <v>0</v>
      </c>
      <c r="X1479">
        <v>7</v>
      </c>
      <c r="AF1479" t="s">
        <v>4951</v>
      </c>
      <c r="AH1479" t="s">
        <v>4954</v>
      </c>
    </row>
    <row r="1480" spans="1:34" x14ac:dyDescent="0.25">
      <c r="A1480">
        <v>5</v>
      </c>
      <c r="B1480" t="s">
        <v>636</v>
      </c>
      <c r="C1480" t="s">
        <v>639</v>
      </c>
      <c r="D1480" t="s">
        <v>637</v>
      </c>
      <c r="E1480" t="s">
        <v>638</v>
      </c>
      <c r="F1480" t="s">
        <v>641</v>
      </c>
      <c r="G1480" t="s">
        <v>11042</v>
      </c>
      <c r="H1480" t="s">
        <v>1112</v>
      </c>
      <c r="I1480" t="s">
        <v>1113</v>
      </c>
      <c r="J1480">
        <v>2</v>
      </c>
      <c r="L1480" t="s">
        <v>1031</v>
      </c>
      <c r="M1480" t="s">
        <v>1114</v>
      </c>
      <c r="N1480" t="s">
        <v>1115</v>
      </c>
      <c r="O1480" t="s">
        <v>4955</v>
      </c>
      <c r="P1480" t="s">
        <v>356</v>
      </c>
      <c r="Q1480" t="s">
        <v>25</v>
      </c>
      <c r="R1480" t="s">
        <v>25</v>
      </c>
      <c r="S1480" t="s">
        <v>357</v>
      </c>
      <c r="T1480" t="b">
        <v>0</v>
      </c>
      <c r="U1480" t="b">
        <v>1</v>
      </c>
      <c r="V1480">
        <v>2</v>
      </c>
      <c r="Y1480">
        <v>300</v>
      </c>
      <c r="Z1480">
        <v>1.25</v>
      </c>
      <c r="AA1480" t="s">
        <v>3957</v>
      </c>
      <c r="AG1480" t="s">
        <v>4956</v>
      </c>
      <c r="AH1480" t="s">
        <v>1115</v>
      </c>
    </row>
    <row r="1481" spans="1:34" x14ac:dyDescent="0.25">
      <c r="A1481">
        <v>5</v>
      </c>
      <c r="B1481" t="s">
        <v>636</v>
      </c>
      <c r="C1481" t="s">
        <v>639</v>
      </c>
      <c r="D1481" t="s">
        <v>637</v>
      </c>
      <c r="E1481" t="s">
        <v>638</v>
      </c>
      <c r="F1481" t="s">
        <v>641</v>
      </c>
      <c r="G1481" t="s">
        <v>11042</v>
      </c>
      <c r="H1481" t="s">
        <v>1116</v>
      </c>
      <c r="I1481" t="s">
        <v>1117</v>
      </c>
      <c r="J1481">
        <v>3</v>
      </c>
      <c r="L1481" t="s">
        <v>1036</v>
      </c>
      <c r="M1481" t="s">
        <v>1118</v>
      </c>
      <c r="N1481" t="s">
        <v>1119</v>
      </c>
      <c r="O1481" t="s">
        <v>4957</v>
      </c>
      <c r="P1481" t="s">
        <v>356</v>
      </c>
      <c r="Q1481" t="s">
        <v>25</v>
      </c>
      <c r="R1481" t="s">
        <v>25</v>
      </c>
      <c r="S1481" t="s">
        <v>357</v>
      </c>
      <c r="T1481" t="b">
        <v>0</v>
      </c>
      <c r="U1481" t="b">
        <v>1</v>
      </c>
      <c r="V1481">
        <v>1</v>
      </c>
      <c r="Y1481">
        <v>300</v>
      </c>
      <c r="Z1481">
        <v>1.34</v>
      </c>
      <c r="AA1481" t="s">
        <v>3957</v>
      </c>
      <c r="AG1481" t="s">
        <v>4958</v>
      </c>
      <c r="AH1481" t="s">
        <v>1118</v>
      </c>
    </row>
    <row r="1482" spans="1:34" x14ac:dyDescent="0.25">
      <c r="A1482">
        <v>5</v>
      </c>
      <c r="B1482" t="s">
        <v>636</v>
      </c>
      <c r="C1482" t="s">
        <v>639</v>
      </c>
      <c r="D1482" t="s">
        <v>637</v>
      </c>
      <c r="E1482" t="s">
        <v>638</v>
      </c>
      <c r="F1482" t="s">
        <v>641</v>
      </c>
      <c r="G1482" t="s">
        <v>11042</v>
      </c>
      <c r="H1482" t="s">
        <v>1116</v>
      </c>
      <c r="I1482" t="s">
        <v>1117</v>
      </c>
      <c r="J1482">
        <v>3</v>
      </c>
      <c r="L1482" t="s">
        <v>1036</v>
      </c>
      <c r="M1482" t="s">
        <v>1118</v>
      </c>
      <c r="N1482" t="s">
        <v>1119</v>
      </c>
      <c r="O1482" t="s">
        <v>4959</v>
      </c>
      <c r="P1482" t="s">
        <v>15</v>
      </c>
      <c r="Q1482" t="s">
        <v>2</v>
      </c>
      <c r="R1482" t="s">
        <v>2</v>
      </c>
      <c r="S1482" t="s">
        <v>8646</v>
      </c>
      <c r="T1482" t="b">
        <v>1</v>
      </c>
      <c r="U1482" t="b">
        <v>1</v>
      </c>
      <c r="V1482">
        <v>1</v>
      </c>
      <c r="W1482">
        <v>75</v>
      </c>
      <c r="Y1482">
        <v>60</v>
      </c>
      <c r="AG1482" t="s">
        <v>4960</v>
      </c>
      <c r="AH1482" t="s">
        <v>4961</v>
      </c>
    </row>
    <row r="1483" spans="1:34" x14ac:dyDescent="0.25">
      <c r="A1483">
        <v>5</v>
      </c>
      <c r="B1483" t="s">
        <v>636</v>
      </c>
      <c r="C1483" t="s">
        <v>639</v>
      </c>
      <c r="D1483" t="s">
        <v>637</v>
      </c>
      <c r="E1483" t="s">
        <v>638</v>
      </c>
      <c r="F1483" t="s">
        <v>641</v>
      </c>
      <c r="G1483" t="s">
        <v>11042</v>
      </c>
      <c r="H1483" t="s">
        <v>1116</v>
      </c>
      <c r="I1483" t="s">
        <v>1117</v>
      </c>
      <c r="J1483">
        <v>3</v>
      </c>
      <c r="L1483" t="s">
        <v>1036</v>
      </c>
      <c r="M1483" t="s">
        <v>1118</v>
      </c>
      <c r="N1483" t="s">
        <v>1119</v>
      </c>
      <c r="O1483" t="s">
        <v>4962</v>
      </c>
      <c r="P1483" t="s">
        <v>15</v>
      </c>
      <c r="Q1483" t="s">
        <v>2</v>
      </c>
      <c r="R1483" t="s">
        <v>2</v>
      </c>
      <c r="S1483" t="s">
        <v>8646</v>
      </c>
      <c r="T1483" t="b">
        <v>1</v>
      </c>
      <c r="U1483" t="b">
        <v>1</v>
      </c>
      <c r="V1483">
        <v>2</v>
      </c>
      <c r="W1483">
        <v>75</v>
      </c>
      <c r="Y1483">
        <v>60</v>
      </c>
      <c r="AG1483" t="s">
        <v>4960</v>
      </c>
      <c r="AH1483" t="s">
        <v>4963</v>
      </c>
    </row>
    <row r="1484" spans="1:34" x14ac:dyDescent="0.25">
      <c r="A1484">
        <v>5</v>
      </c>
      <c r="B1484" t="s">
        <v>636</v>
      </c>
      <c r="C1484" t="s">
        <v>639</v>
      </c>
      <c r="D1484" t="s">
        <v>637</v>
      </c>
      <c r="E1484" t="s">
        <v>638</v>
      </c>
      <c r="F1484" t="s">
        <v>641</v>
      </c>
      <c r="G1484" t="s">
        <v>11042</v>
      </c>
      <c r="H1484" t="s">
        <v>1116</v>
      </c>
      <c r="I1484" t="s">
        <v>1117</v>
      </c>
      <c r="J1484">
        <v>3</v>
      </c>
      <c r="L1484" t="s">
        <v>1036</v>
      </c>
      <c r="M1484" t="s">
        <v>1118</v>
      </c>
      <c r="N1484" t="s">
        <v>1119</v>
      </c>
      <c r="O1484" t="s">
        <v>4964</v>
      </c>
      <c r="P1484" t="s">
        <v>15</v>
      </c>
      <c r="Q1484" t="s">
        <v>2</v>
      </c>
      <c r="R1484" t="s">
        <v>2</v>
      </c>
      <c r="S1484" t="s">
        <v>8646</v>
      </c>
      <c r="T1484" t="b">
        <v>1</v>
      </c>
      <c r="U1484" t="b">
        <v>1</v>
      </c>
      <c r="V1484">
        <v>3</v>
      </c>
      <c r="W1484">
        <v>75</v>
      </c>
      <c r="Y1484">
        <v>60</v>
      </c>
      <c r="AG1484" t="s">
        <v>4960</v>
      </c>
      <c r="AH1484" t="s">
        <v>4965</v>
      </c>
    </row>
    <row r="1485" spans="1:34" x14ac:dyDescent="0.25">
      <c r="A1485">
        <v>5</v>
      </c>
      <c r="B1485" t="s">
        <v>636</v>
      </c>
      <c r="C1485" t="s">
        <v>639</v>
      </c>
      <c r="D1485" t="s">
        <v>637</v>
      </c>
      <c r="E1485" t="s">
        <v>638</v>
      </c>
      <c r="F1485" t="s">
        <v>641</v>
      </c>
      <c r="G1485" t="s">
        <v>11042</v>
      </c>
      <c r="H1485" t="s">
        <v>1116</v>
      </c>
      <c r="I1485" t="s">
        <v>1117</v>
      </c>
      <c r="J1485">
        <v>3</v>
      </c>
      <c r="L1485" t="s">
        <v>1036</v>
      </c>
      <c r="M1485" t="s">
        <v>1118</v>
      </c>
      <c r="N1485" t="s">
        <v>1119</v>
      </c>
      <c r="O1485" t="s">
        <v>4966</v>
      </c>
      <c r="P1485" t="s">
        <v>41</v>
      </c>
      <c r="Q1485" t="s">
        <v>25</v>
      </c>
      <c r="R1485" t="s">
        <v>25</v>
      </c>
      <c r="S1485" t="s">
        <v>26</v>
      </c>
      <c r="T1485" t="b">
        <v>0</v>
      </c>
      <c r="U1485" t="b">
        <v>0</v>
      </c>
      <c r="V1485">
        <v>1</v>
      </c>
      <c r="W1485">
        <v>75</v>
      </c>
      <c r="X1485">
        <v>8</v>
      </c>
      <c r="AB1485">
        <v>2</v>
      </c>
      <c r="AC1485">
        <v>1</v>
      </c>
      <c r="AD1485">
        <v>2</v>
      </c>
      <c r="AE1485" t="s">
        <v>2289</v>
      </c>
      <c r="AG1485" t="s">
        <v>2527</v>
      </c>
      <c r="AH1485" t="s">
        <v>4967</v>
      </c>
    </row>
    <row r="1486" spans="1:34" x14ac:dyDescent="0.25">
      <c r="A1486">
        <v>5</v>
      </c>
      <c r="B1486" t="s">
        <v>636</v>
      </c>
      <c r="C1486" t="s">
        <v>639</v>
      </c>
      <c r="D1486" t="s">
        <v>637</v>
      </c>
      <c r="E1486" t="s">
        <v>638</v>
      </c>
      <c r="F1486" t="s">
        <v>641</v>
      </c>
      <c r="G1486" t="s">
        <v>11042</v>
      </c>
      <c r="H1486" t="s">
        <v>1116</v>
      </c>
      <c r="I1486" t="s">
        <v>1117</v>
      </c>
      <c r="J1486">
        <v>3</v>
      </c>
      <c r="L1486" t="s">
        <v>1036</v>
      </c>
      <c r="M1486" t="s">
        <v>1118</v>
      </c>
      <c r="N1486" t="s">
        <v>1119</v>
      </c>
      <c r="O1486" t="s">
        <v>4968</v>
      </c>
      <c r="P1486" t="s">
        <v>41</v>
      </c>
      <c r="Q1486" t="s">
        <v>25</v>
      </c>
      <c r="R1486" t="s">
        <v>25</v>
      </c>
      <c r="S1486" t="s">
        <v>26</v>
      </c>
      <c r="T1486" t="b">
        <v>0</v>
      </c>
      <c r="U1486" t="b">
        <v>0</v>
      </c>
      <c r="V1486">
        <v>2</v>
      </c>
      <c r="W1486">
        <v>75</v>
      </c>
      <c r="X1486">
        <v>8</v>
      </c>
      <c r="AB1486">
        <v>2</v>
      </c>
      <c r="AC1486">
        <v>1</v>
      </c>
      <c r="AD1486">
        <v>2</v>
      </c>
      <c r="AE1486" t="s">
        <v>2289</v>
      </c>
      <c r="AG1486" t="s">
        <v>2527</v>
      </c>
      <c r="AH1486" t="s">
        <v>4969</v>
      </c>
    </row>
    <row r="1487" spans="1:34" x14ac:dyDescent="0.25">
      <c r="A1487">
        <v>5</v>
      </c>
      <c r="B1487" t="s">
        <v>636</v>
      </c>
      <c r="C1487" t="s">
        <v>639</v>
      </c>
      <c r="D1487" t="s">
        <v>637</v>
      </c>
      <c r="E1487" t="s">
        <v>638</v>
      </c>
      <c r="F1487" t="s">
        <v>641</v>
      </c>
      <c r="G1487" t="s">
        <v>11042</v>
      </c>
      <c r="H1487" t="s">
        <v>1116</v>
      </c>
      <c r="I1487" t="s">
        <v>1117</v>
      </c>
      <c r="J1487">
        <v>3</v>
      </c>
      <c r="L1487" t="s">
        <v>1036</v>
      </c>
      <c r="M1487" t="s">
        <v>1118</v>
      </c>
      <c r="N1487" t="s">
        <v>1119</v>
      </c>
      <c r="O1487" t="s">
        <v>4970</v>
      </c>
      <c r="P1487" t="s">
        <v>41</v>
      </c>
      <c r="Q1487" t="s">
        <v>25</v>
      </c>
      <c r="R1487" t="s">
        <v>25</v>
      </c>
      <c r="S1487" t="s">
        <v>26</v>
      </c>
      <c r="T1487" t="b">
        <v>0</v>
      </c>
      <c r="U1487" t="b">
        <v>0</v>
      </c>
      <c r="V1487">
        <v>3</v>
      </c>
      <c r="W1487">
        <v>75</v>
      </c>
      <c r="X1487">
        <v>8</v>
      </c>
      <c r="AB1487">
        <v>2</v>
      </c>
      <c r="AC1487">
        <v>1</v>
      </c>
      <c r="AD1487">
        <v>2</v>
      </c>
      <c r="AE1487" t="s">
        <v>618</v>
      </c>
      <c r="AG1487" t="s">
        <v>2154</v>
      </c>
      <c r="AH1487" t="s">
        <v>4971</v>
      </c>
    </row>
    <row r="1488" spans="1:34" x14ac:dyDescent="0.25">
      <c r="A1488">
        <v>5</v>
      </c>
      <c r="B1488" t="s">
        <v>636</v>
      </c>
      <c r="C1488" t="s">
        <v>639</v>
      </c>
      <c r="D1488" t="s">
        <v>637</v>
      </c>
      <c r="E1488" t="s">
        <v>638</v>
      </c>
      <c r="F1488" t="s">
        <v>641</v>
      </c>
      <c r="G1488" t="s">
        <v>11042</v>
      </c>
      <c r="H1488" t="s">
        <v>1116</v>
      </c>
      <c r="I1488" t="s">
        <v>1117</v>
      </c>
      <c r="J1488">
        <v>3</v>
      </c>
      <c r="L1488" t="s">
        <v>1036</v>
      </c>
      <c r="M1488" t="s">
        <v>1118</v>
      </c>
      <c r="N1488" t="s">
        <v>1119</v>
      </c>
      <c r="O1488" t="s">
        <v>4972</v>
      </c>
      <c r="P1488" t="s">
        <v>41</v>
      </c>
      <c r="Q1488" t="s">
        <v>25</v>
      </c>
      <c r="R1488" t="s">
        <v>25</v>
      </c>
      <c r="S1488" t="s">
        <v>26</v>
      </c>
      <c r="T1488" t="b">
        <v>0</v>
      </c>
      <c r="U1488" t="b">
        <v>0</v>
      </c>
      <c r="V1488">
        <v>4</v>
      </c>
      <c r="W1488">
        <v>75</v>
      </c>
      <c r="X1488">
        <v>7</v>
      </c>
      <c r="AB1488">
        <v>2</v>
      </c>
      <c r="AC1488">
        <v>1</v>
      </c>
      <c r="AD1488">
        <v>2</v>
      </c>
      <c r="AE1488" t="s">
        <v>610</v>
      </c>
      <c r="AG1488" t="s">
        <v>4973</v>
      </c>
      <c r="AH1488" t="s">
        <v>4974</v>
      </c>
    </row>
    <row r="1489" spans="1:34" x14ac:dyDescent="0.25">
      <c r="A1489">
        <v>5</v>
      </c>
      <c r="B1489" t="s">
        <v>636</v>
      </c>
      <c r="C1489" t="s">
        <v>639</v>
      </c>
      <c r="D1489" t="s">
        <v>637</v>
      </c>
      <c r="E1489" t="s">
        <v>638</v>
      </c>
      <c r="F1489" t="s">
        <v>641</v>
      </c>
      <c r="G1489" t="s">
        <v>11042</v>
      </c>
      <c r="H1489" t="s">
        <v>1116</v>
      </c>
      <c r="I1489" t="s">
        <v>1117</v>
      </c>
      <c r="J1489">
        <v>3</v>
      </c>
      <c r="L1489" t="s">
        <v>1036</v>
      </c>
      <c r="M1489" t="s">
        <v>1118</v>
      </c>
      <c r="N1489" t="s">
        <v>1119</v>
      </c>
      <c r="O1489" t="s">
        <v>4975</v>
      </c>
      <c r="P1489" t="s">
        <v>45</v>
      </c>
      <c r="Q1489" t="s">
        <v>25</v>
      </c>
      <c r="R1489" t="s">
        <v>25</v>
      </c>
      <c r="S1489" t="s">
        <v>26</v>
      </c>
      <c r="T1489" t="b">
        <v>1</v>
      </c>
      <c r="U1489" t="b">
        <v>0</v>
      </c>
      <c r="V1489">
        <v>1</v>
      </c>
      <c r="W1489">
        <v>140</v>
      </c>
      <c r="X1489">
        <v>12</v>
      </c>
      <c r="AB1489">
        <v>2</v>
      </c>
      <c r="AC1489">
        <v>1</v>
      </c>
      <c r="AD1489">
        <v>2</v>
      </c>
      <c r="AE1489" t="s">
        <v>618</v>
      </c>
      <c r="AG1489" t="s">
        <v>2154</v>
      </c>
      <c r="AH1489" t="s">
        <v>4976</v>
      </c>
    </row>
    <row r="1490" spans="1:34" x14ac:dyDescent="0.25">
      <c r="A1490">
        <v>5</v>
      </c>
      <c r="B1490" t="s">
        <v>636</v>
      </c>
      <c r="C1490" t="s">
        <v>639</v>
      </c>
      <c r="D1490" t="s">
        <v>637</v>
      </c>
      <c r="E1490" t="s">
        <v>638</v>
      </c>
      <c r="F1490" t="s">
        <v>641</v>
      </c>
      <c r="G1490" t="s">
        <v>11042</v>
      </c>
      <c r="H1490" t="s">
        <v>1116</v>
      </c>
      <c r="I1490" t="s">
        <v>1117</v>
      </c>
      <c r="J1490">
        <v>3</v>
      </c>
      <c r="L1490" t="s">
        <v>1036</v>
      </c>
      <c r="M1490" t="s">
        <v>1118</v>
      </c>
      <c r="N1490" t="s">
        <v>1119</v>
      </c>
      <c r="O1490" t="s">
        <v>4977</v>
      </c>
      <c r="P1490" t="s">
        <v>45</v>
      </c>
      <c r="Q1490" t="s">
        <v>25</v>
      </c>
      <c r="R1490" t="s">
        <v>25</v>
      </c>
      <c r="S1490" t="s">
        <v>26</v>
      </c>
      <c r="T1490" t="b">
        <v>1</v>
      </c>
      <c r="U1490" t="b">
        <v>0</v>
      </c>
      <c r="V1490">
        <v>2</v>
      </c>
      <c r="W1490">
        <v>160</v>
      </c>
      <c r="X1490">
        <v>12</v>
      </c>
      <c r="AB1490">
        <v>2</v>
      </c>
      <c r="AC1490">
        <v>1</v>
      </c>
      <c r="AD1490">
        <v>2</v>
      </c>
      <c r="AE1490" t="s">
        <v>618</v>
      </c>
      <c r="AG1490" t="s">
        <v>4978</v>
      </c>
      <c r="AH1490" t="s">
        <v>4979</v>
      </c>
    </row>
    <row r="1491" spans="1:34" x14ac:dyDescent="0.25">
      <c r="A1491">
        <v>5</v>
      </c>
      <c r="B1491" t="s">
        <v>636</v>
      </c>
      <c r="C1491" t="s">
        <v>639</v>
      </c>
      <c r="D1491" t="s">
        <v>637</v>
      </c>
      <c r="E1491" t="s">
        <v>638</v>
      </c>
      <c r="F1491" t="s">
        <v>641</v>
      </c>
      <c r="G1491" t="s">
        <v>11042</v>
      </c>
      <c r="H1491" t="s">
        <v>1116</v>
      </c>
      <c r="I1491" t="s">
        <v>1117</v>
      </c>
      <c r="J1491">
        <v>3</v>
      </c>
      <c r="L1491" t="s">
        <v>1036</v>
      </c>
      <c r="M1491" t="s">
        <v>1118</v>
      </c>
      <c r="N1491" t="s">
        <v>1119</v>
      </c>
      <c r="O1491" t="s">
        <v>4980</v>
      </c>
      <c r="P1491" t="s">
        <v>45</v>
      </c>
      <c r="Q1491" t="s">
        <v>25</v>
      </c>
      <c r="R1491" t="s">
        <v>25</v>
      </c>
      <c r="S1491" t="s">
        <v>26</v>
      </c>
      <c r="T1491" t="b">
        <v>1</v>
      </c>
      <c r="U1491" t="b">
        <v>0</v>
      </c>
      <c r="V1491">
        <v>3</v>
      </c>
      <c r="W1491">
        <v>160</v>
      </c>
      <c r="X1491">
        <v>12</v>
      </c>
      <c r="AB1491">
        <v>2</v>
      </c>
      <c r="AC1491">
        <v>1</v>
      </c>
      <c r="AD1491">
        <v>2</v>
      </c>
      <c r="AE1491" t="s">
        <v>610</v>
      </c>
      <c r="AG1491" t="s">
        <v>4981</v>
      </c>
      <c r="AH1491" t="s">
        <v>4982</v>
      </c>
    </row>
    <row r="1492" spans="1:34" x14ac:dyDescent="0.25">
      <c r="A1492">
        <v>5</v>
      </c>
      <c r="B1492" t="s">
        <v>636</v>
      </c>
      <c r="C1492" t="s">
        <v>639</v>
      </c>
      <c r="D1492" t="s">
        <v>637</v>
      </c>
      <c r="E1492" t="s">
        <v>638</v>
      </c>
      <c r="F1492" t="s">
        <v>641</v>
      </c>
      <c r="G1492" t="s">
        <v>11042</v>
      </c>
      <c r="H1492" t="s">
        <v>1116</v>
      </c>
      <c r="I1492" t="s">
        <v>1117</v>
      </c>
      <c r="J1492">
        <v>3</v>
      </c>
      <c r="L1492" t="s">
        <v>1036</v>
      </c>
      <c r="M1492" t="s">
        <v>1118</v>
      </c>
      <c r="N1492" t="s">
        <v>1119</v>
      </c>
      <c r="O1492" t="s">
        <v>4983</v>
      </c>
      <c r="P1492" t="s">
        <v>73</v>
      </c>
      <c r="Q1492" t="s">
        <v>25</v>
      </c>
      <c r="R1492" t="s">
        <v>25</v>
      </c>
      <c r="S1492" t="s">
        <v>8646</v>
      </c>
      <c r="T1492" t="b">
        <v>0</v>
      </c>
      <c r="U1492" t="b">
        <v>0</v>
      </c>
      <c r="V1492">
        <v>1</v>
      </c>
      <c r="W1492">
        <v>35</v>
      </c>
      <c r="X1492">
        <v>20</v>
      </c>
      <c r="AB1492">
        <v>1</v>
      </c>
      <c r="AC1492">
        <v>2</v>
      </c>
      <c r="AD1492">
        <v>1</v>
      </c>
      <c r="AE1492" t="s">
        <v>2289</v>
      </c>
      <c r="AG1492" t="s">
        <v>3934</v>
      </c>
      <c r="AH1492" t="s">
        <v>4984</v>
      </c>
    </row>
    <row r="1493" spans="1:34" x14ac:dyDescent="0.25">
      <c r="A1493">
        <v>5</v>
      </c>
      <c r="B1493" t="s">
        <v>636</v>
      </c>
      <c r="C1493" t="s">
        <v>639</v>
      </c>
      <c r="D1493" t="s">
        <v>637</v>
      </c>
      <c r="E1493" t="s">
        <v>638</v>
      </c>
      <c r="F1493" t="s">
        <v>641</v>
      </c>
      <c r="G1493" t="s">
        <v>11042</v>
      </c>
      <c r="H1493" t="s">
        <v>1116</v>
      </c>
      <c r="I1493" t="s">
        <v>1117</v>
      </c>
      <c r="J1493">
        <v>3</v>
      </c>
      <c r="L1493" t="s">
        <v>1036</v>
      </c>
      <c r="M1493" t="s">
        <v>1118</v>
      </c>
      <c r="N1493" t="s">
        <v>1119</v>
      </c>
      <c r="O1493" t="s">
        <v>4985</v>
      </c>
      <c r="P1493" t="s">
        <v>73</v>
      </c>
      <c r="Q1493" t="s">
        <v>25</v>
      </c>
      <c r="R1493" t="s">
        <v>25</v>
      </c>
      <c r="S1493" t="s">
        <v>8646</v>
      </c>
      <c r="T1493" t="b">
        <v>0</v>
      </c>
      <c r="U1493" t="b">
        <v>0</v>
      </c>
      <c r="V1493">
        <v>2</v>
      </c>
      <c r="W1493">
        <v>35</v>
      </c>
      <c r="X1493">
        <v>20</v>
      </c>
      <c r="AB1493">
        <v>1</v>
      </c>
      <c r="AC1493">
        <v>2</v>
      </c>
      <c r="AD1493">
        <v>1</v>
      </c>
      <c r="AE1493" t="s">
        <v>2289</v>
      </c>
      <c r="AG1493" t="s">
        <v>3934</v>
      </c>
      <c r="AH1493" t="s">
        <v>4986</v>
      </c>
    </row>
    <row r="1494" spans="1:34" x14ac:dyDescent="0.25">
      <c r="A1494">
        <v>5</v>
      </c>
      <c r="B1494" t="s">
        <v>636</v>
      </c>
      <c r="C1494" t="s">
        <v>639</v>
      </c>
      <c r="D1494" t="s">
        <v>637</v>
      </c>
      <c r="E1494" t="s">
        <v>638</v>
      </c>
      <c r="F1494" t="s">
        <v>641</v>
      </c>
      <c r="G1494" t="s">
        <v>11042</v>
      </c>
      <c r="H1494" t="s">
        <v>1116</v>
      </c>
      <c r="I1494" t="s">
        <v>1117</v>
      </c>
      <c r="J1494">
        <v>3</v>
      </c>
      <c r="L1494" t="s">
        <v>1036</v>
      </c>
      <c r="M1494" t="s">
        <v>1118</v>
      </c>
      <c r="N1494" t="s">
        <v>1119</v>
      </c>
      <c r="O1494" t="s">
        <v>4987</v>
      </c>
      <c r="P1494" t="s">
        <v>73</v>
      </c>
      <c r="Q1494" t="s">
        <v>25</v>
      </c>
      <c r="R1494" t="s">
        <v>25</v>
      </c>
      <c r="S1494" t="s">
        <v>8646</v>
      </c>
      <c r="T1494" t="b">
        <v>0</v>
      </c>
      <c r="U1494" t="b">
        <v>0</v>
      </c>
      <c r="V1494">
        <v>3</v>
      </c>
      <c r="W1494">
        <v>40</v>
      </c>
      <c r="X1494">
        <v>20</v>
      </c>
      <c r="AB1494">
        <v>1</v>
      </c>
      <c r="AC1494">
        <v>2</v>
      </c>
      <c r="AD1494">
        <v>1</v>
      </c>
      <c r="AE1494" t="s">
        <v>618</v>
      </c>
      <c r="AG1494" t="s">
        <v>4786</v>
      </c>
      <c r="AH1494" t="s">
        <v>4988</v>
      </c>
    </row>
    <row r="1495" spans="1:34" x14ac:dyDescent="0.25">
      <c r="A1495">
        <v>5</v>
      </c>
      <c r="B1495" t="s">
        <v>636</v>
      </c>
      <c r="C1495" t="s">
        <v>639</v>
      </c>
      <c r="D1495" t="s">
        <v>637</v>
      </c>
      <c r="E1495" t="s">
        <v>638</v>
      </c>
      <c r="F1495" t="s">
        <v>641</v>
      </c>
      <c r="G1495" t="s">
        <v>11042</v>
      </c>
      <c r="H1495" t="s">
        <v>1116</v>
      </c>
      <c r="I1495" t="s">
        <v>1117</v>
      </c>
      <c r="J1495">
        <v>3</v>
      </c>
      <c r="L1495" t="s">
        <v>1036</v>
      </c>
      <c r="M1495" t="s">
        <v>1118</v>
      </c>
      <c r="N1495" t="s">
        <v>1119</v>
      </c>
      <c r="O1495" t="s">
        <v>4989</v>
      </c>
      <c r="P1495" t="s">
        <v>8734</v>
      </c>
      <c r="Q1495" t="s">
        <v>8644</v>
      </c>
      <c r="R1495" t="s">
        <v>8488</v>
      </c>
      <c r="S1495" t="s">
        <v>8643</v>
      </c>
      <c r="T1495" t="b">
        <v>0</v>
      </c>
      <c r="U1495" t="b">
        <v>0</v>
      </c>
      <c r="V1495">
        <v>1</v>
      </c>
      <c r="W1495">
        <v>30</v>
      </c>
      <c r="X1495">
        <v>11</v>
      </c>
      <c r="AB1495">
        <v>2</v>
      </c>
      <c r="AC1495">
        <v>1</v>
      </c>
      <c r="AD1495">
        <v>2</v>
      </c>
      <c r="AE1495" t="s">
        <v>3856</v>
      </c>
      <c r="AG1495" t="s">
        <v>3882</v>
      </c>
      <c r="AH1495" t="s">
        <v>4990</v>
      </c>
    </row>
    <row r="1496" spans="1:34" x14ac:dyDescent="0.25">
      <c r="A1496">
        <v>5</v>
      </c>
      <c r="B1496" t="s">
        <v>636</v>
      </c>
      <c r="C1496" t="s">
        <v>639</v>
      </c>
      <c r="D1496" t="s">
        <v>637</v>
      </c>
      <c r="E1496" t="s">
        <v>638</v>
      </c>
      <c r="F1496" t="s">
        <v>641</v>
      </c>
      <c r="G1496" t="s">
        <v>11042</v>
      </c>
      <c r="H1496" t="s">
        <v>1116</v>
      </c>
      <c r="I1496" t="s">
        <v>1117</v>
      </c>
      <c r="J1496">
        <v>3</v>
      </c>
      <c r="L1496" t="s">
        <v>1036</v>
      </c>
      <c r="M1496" t="s">
        <v>1118</v>
      </c>
      <c r="N1496" t="s">
        <v>1119</v>
      </c>
      <c r="O1496" t="s">
        <v>4991</v>
      </c>
      <c r="P1496" t="s">
        <v>8734</v>
      </c>
      <c r="Q1496" t="s">
        <v>8644</v>
      </c>
      <c r="R1496" t="s">
        <v>8488</v>
      </c>
      <c r="S1496" t="s">
        <v>8643</v>
      </c>
      <c r="T1496" t="b">
        <v>0</v>
      </c>
      <c r="U1496" t="b">
        <v>0</v>
      </c>
      <c r="V1496">
        <v>2</v>
      </c>
      <c r="W1496">
        <v>30</v>
      </c>
      <c r="X1496">
        <v>7</v>
      </c>
      <c r="AB1496">
        <v>2</v>
      </c>
      <c r="AC1496">
        <v>1</v>
      </c>
      <c r="AD1496">
        <v>2</v>
      </c>
      <c r="AE1496" t="s">
        <v>3856</v>
      </c>
      <c r="AG1496" t="s">
        <v>3882</v>
      </c>
      <c r="AH1496" t="s">
        <v>4992</v>
      </c>
    </row>
    <row r="1497" spans="1:34" x14ac:dyDescent="0.25">
      <c r="A1497">
        <v>5</v>
      </c>
      <c r="B1497" t="s">
        <v>636</v>
      </c>
      <c r="C1497" t="s">
        <v>639</v>
      </c>
      <c r="D1497" t="s">
        <v>637</v>
      </c>
      <c r="E1497" t="s">
        <v>638</v>
      </c>
      <c r="F1497" t="s">
        <v>641</v>
      </c>
      <c r="G1497" t="s">
        <v>11042</v>
      </c>
      <c r="H1497" t="s">
        <v>1116</v>
      </c>
      <c r="I1497" t="s">
        <v>1117</v>
      </c>
      <c r="J1497">
        <v>3</v>
      </c>
      <c r="L1497" t="s">
        <v>1036</v>
      </c>
      <c r="M1497" t="s">
        <v>1118</v>
      </c>
      <c r="N1497" t="s">
        <v>1119</v>
      </c>
      <c r="O1497" t="s">
        <v>4993</v>
      </c>
      <c r="P1497" t="s">
        <v>8734</v>
      </c>
      <c r="Q1497" t="s">
        <v>8644</v>
      </c>
      <c r="R1497" t="s">
        <v>8488</v>
      </c>
      <c r="S1497" t="s">
        <v>8643</v>
      </c>
      <c r="T1497" t="b">
        <v>0</v>
      </c>
      <c r="U1497" t="b">
        <v>0</v>
      </c>
      <c r="V1497">
        <v>3</v>
      </c>
      <c r="W1497">
        <v>30</v>
      </c>
      <c r="X1497">
        <v>7</v>
      </c>
      <c r="AB1497">
        <v>2</v>
      </c>
      <c r="AC1497">
        <v>1</v>
      </c>
      <c r="AD1497">
        <v>2</v>
      </c>
      <c r="AE1497" t="s">
        <v>3856</v>
      </c>
      <c r="AG1497" t="s">
        <v>4994</v>
      </c>
      <c r="AH1497" t="s">
        <v>4995</v>
      </c>
    </row>
    <row r="1498" spans="1:34" x14ac:dyDescent="0.25">
      <c r="A1498">
        <v>5</v>
      </c>
      <c r="B1498" t="s">
        <v>636</v>
      </c>
      <c r="C1498" t="s">
        <v>639</v>
      </c>
      <c r="D1498" t="s">
        <v>637</v>
      </c>
      <c r="E1498" t="s">
        <v>638</v>
      </c>
      <c r="F1498" t="s">
        <v>641</v>
      </c>
      <c r="G1498" t="s">
        <v>11042</v>
      </c>
      <c r="H1498" t="s">
        <v>1116</v>
      </c>
      <c r="I1498" t="s">
        <v>1117</v>
      </c>
      <c r="J1498">
        <v>3</v>
      </c>
      <c r="L1498" t="s">
        <v>1036</v>
      </c>
      <c r="M1498" t="s">
        <v>1118</v>
      </c>
      <c r="N1498" t="s">
        <v>1119</v>
      </c>
      <c r="O1498" t="s">
        <v>4996</v>
      </c>
      <c r="P1498" t="s">
        <v>20</v>
      </c>
      <c r="Q1498" t="s">
        <v>2</v>
      </c>
      <c r="R1498" t="s">
        <v>2</v>
      </c>
      <c r="S1498" t="s">
        <v>8646</v>
      </c>
      <c r="T1498" t="b">
        <v>1</v>
      </c>
      <c r="U1498" t="b">
        <v>1</v>
      </c>
      <c r="V1498">
        <v>1</v>
      </c>
      <c r="W1498">
        <v>75</v>
      </c>
      <c r="Y1498">
        <v>60</v>
      </c>
      <c r="AH1498" t="s">
        <v>4997</v>
      </c>
    </row>
    <row r="1499" spans="1:34" x14ac:dyDescent="0.25">
      <c r="A1499">
        <v>5</v>
      </c>
      <c r="B1499" t="s">
        <v>636</v>
      </c>
      <c r="C1499" t="s">
        <v>639</v>
      </c>
      <c r="D1499" t="s">
        <v>637</v>
      </c>
      <c r="E1499" t="s">
        <v>638</v>
      </c>
      <c r="F1499" t="s">
        <v>641</v>
      </c>
      <c r="G1499" t="s">
        <v>11042</v>
      </c>
      <c r="H1499" t="s">
        <v>1116</v>
      </c>
      <c r="I1499" t="s">
        <v>1117</v>
      </c>
      <c r="J1499">
        <v>3</v>
      </c>
      <c r="L1499" t="s">
        <v>1036</v>
      </c>
      <c r="M1499" t="s">
        <v>1118</v>
      </c>
      <c r="N1499" t="s">
        <v>1119</v>
      </c>
      <c r="O1499" t="s">
        <v>4998</v>
      </c>
      <c r="P1499" t="s">
        <v>20</v>
      </c>
      <c r="Q1499" t="s">
        <v>2</v>
      </c>
      <c r="R1499" t="s">
        <v>2</v>
      </c>
      <c r="S1499" t="s">
        <v>8646</v>
      </c>
      <c r="T1499" t="b">
        <v>1</v>
      </c>
      <c r="U1499" t="b">
        <v>1</v>
      </c>
      <c r="V1499">
        <v>2</v>
      </c>
      <c r="W1499">
        <v>75</v>
      </c>
      <c r="Y1499">
        <v>52.8</v>
      </c>
      <c r="AG1499" t="s">
        <v>4999</v>
      </c>
      <c r="AH1499" t="s">
        <v>5000</v>
      </c>
    </row>
    <row r="1500" spans="1:34" x14ac:dyDescent="0.25">
      <c r="A1500">
        <v>5</v>
      </c>
      <c r="B1500" t="s">
        <v>636</v>
      </c>
      <c r="C1500" t="s">
        <v>639</v>
      </c>
      <c r="D1500" t="s">
        <v>637</v>
      </c>
      <c r="E1500" t="s">
        <v>638</v>
      </c>
      <c r="F1500" t="s">
        <v>641</v>
      </c>
      <c r="G1500" t="s">
        <v>11042</v>
      </c>
      <c r="H1500" t="s">
        <v>1116</v>
      </c>
      <c r="I1500" t="s">
        <v>1117</v>
      </c>
      <c r="J1500">
        <v>3</v>
      </c>
      <c r="L1500" t="s">
        <v>1036</v>
      </c>
      <c r="M1500" t="s">
        <v>1118</v>
      </c>
      <c r="N1500" t="s">
        <v>1119</v>
      </c>
      <c r="O1500" t="s">
        <v>5001</v>
      </c>
      <c r="P1500" t="s">
        <v>20</v>
      </c>
      <c r="Q1500" t="s">
        <v>2</v>
      </c>
      <c r="R1500" t="s">
        <v>2</v>
      </c>
      <c r="S1500" t="s">
        <v>8646</v>
      </c>
      <c r="T1500" t="b">
        <v>1</v>
      </c>
      <c r="U1500" t="b">
        <v>1</v>
      </c>
      <c r="V1500">
        <v>3</v>
      </c>
      <c r="W1500">
        <v>75</v>
      </c>
      <c r="Y1500">
        <v>51</v>
      </c>
      <c r="AH1500" t="s">
        <v>5002</v>
      </c>
    </row>
    <row r="1501" spans="1:34" x14ac:dyDescent="0.25">
      <c r="A1501">
        <v>5</v>
      </c>
      <c r="B1501" t="s">
        <v>636</v>
      </c>
      <c r="C1501" t="s">
        <v>639</v>
      </c>
      <c r="D1501" t="s">
        <v>637</v>
      </c>
      <c r="E1501" t="s">
        <v>638</v>
      </c>
      <c r="F1501" t="s">
        <v>641</v>
      </c>
      <c r="G1501" t="s">
        <v>11042</v>
      </c>
      <c r="H1501" t="s">
        <v>1116</v>
      </c>
      <c r="I1501" t="s">
        <v>1117</v>
      </c>
      <c r="J1501">
        <v>3</v>
      </c>
      <c r="L1501" t="s">
        <v>1036</v>
      </c>
      <c r="M1501" t="s">
        <v>1118</v>
      </c>
      <c r="N1501" t="s">
        <v>1119</v>
      </c>
      <c r="O1501" t="s">
        <v>5003</v>
      </c>
      <c r="P1501" t="s">
        <v>356</v>
      </c>
      <c r="Q1501" t="s">
        <v>25</v>
      </c>
      <c r="R1501" t="s">
        <v>25</v>
      </c>
      <c r="S1501" t="s">
        <v>357</v>
      </c>
      <c r="T1501" t="b">
        <v>0</v>
      </c>
      <c r="U1501" t="b">
        <v>1</v>
      </c>
      <c r="V1501">
        <v>2</v>
      </c>
      <c r="Y1501">
        <v>300</v>
      </c>
      <c r="Z1501">
        <v>1.29</v>
      </c>
      <c r="AA1501" t="s">
        <v>3957</v>
      </c>
      <c r="AG1501" t="s">
        <v>5004</v>
      </c>
      <c r="AH1501" t="s">
        <v>1119</v>
      </c>
    </row>
    <row r="1502" spans="1:34" x14ac:dyDescent="0.25">
      <c r="A1502">
        <v>5</v>
      </c>
      <c r="B1502" t="s">
        <v>636</v>
      </c>
      <c r="C1502" t="s">
        <v>639</v>
      </c>
      <c r="D1502" t="s">
        <v>637</v>
      </c>
      <c r="E1502" t="s">
        <v>638</v>
      </c>
      <c r="F1502" t="s">
        <v>641</v>
      </c>
      <c r="G1502" t="s">
        <v>11042</v>
      </c>
      <c r="H1502" t="s">
        <v>1120</v>
      </c>
      <c r="I1502" t="s">
        <v>638</v>
      </c>
      <c r="J1502">
        <v>4</v>
      </c>
      <c r="L1502" t="s">
        <v>1041</v>
      </c>
      <c r="M1502" t="s">
        <v>1121</v>
      </c>
      <c r="N1502" t="s">
        <v>1122</v>
      </c>
      <c r="O1502" t="s">
        <v>5005</v>
      </c>
      <c r="P1502" t="s">
        <v>356</v>
      </c>
      <c r="Q1502" t="s">
        <v>25</v>
      </c>
      <c r="R1502" t="s">
        <v>25</v>
      </c>
      <c r="S1502" t="s">
        <v>357</v>
      </c>
      <c r="T1502" t="b">
        <v>0</v>
      </c>
      <c r="U1502" t="b">
        <v>1</v>
      </c>
      <c r="V1502">
        <v>1</v>
      </c>
      <c r="Y1502">
        <v>300</v>
      </c>
      <c r="Z1502">
        <v>1.34</v>
      </c>
      <c r="AA1502" t="s">
        <v>3957</v>
      </c>
      <c r="AG1502" t="s">
        <v>2816</v>
      </c>
      <c r="AH1502" t="s">
        <v>1121</v>
      </c>
    </row>
    <row r="1503" spans="1:34" x14ac:dyDescent="0.25">
      <c r="A1503">
        <v>5</v>
      </c>
      <c r="B1503" t="s">
        <v>636</v>
      </c>
      <c r="C1503" t="s">
        <v>639</v>
      </c>
      <c r="D1503" t="s">
        <v>637</v>
      </c>
      <c r="E1503" t="s">
        <v>638</v>
      </c>
      <c r="F1503" t="s">
        <v>641</v>
      </c>
      <c r="G1503" t="s">
        <v>11042</v>
      </c>
      <c r="H1503" t="s">
        <v>1120</v>
      </c>
      <c r="I1503" t="s">
        <v>638</v>
      </c>
      <c r="J1503">
        <v>4</v>
      </c>
      <c r="L1503" t="s">
        <v>1041</v>
      </c>
      <c r="M1503" t="s">
        <v>1121</v>
      </c>
      <c r="N1503" t="s">
        <v>1122</v>
      </c>
      <c r="O1503" t="s">
        <v>5006</v>
      </c>
      <c r="P1503" t="s">
        <v>112</v>
      </c>
      <c r="Q1503" t="s">
        <v>8644</v>
      </c>
      <c r="R1503" t="s">
        <v>8488</v>
      </c>
      <c r="S1503" t="s">
        <v>8643</v>
      </c>
      <c r="T1503" t="b">
        <v>0</v>
      </c>
      <c r="U1503" t="b">
        <v>0</v>
      </c>
      <c r="V1503">
        <v>1</v>
      </c>
      <c r="W1503">
        <v>45</v>
      </c>
      <c r="X1503">
        <v>15</v>
      </c>
      <c r="AB1503">
        <v>2</v>
      </c>
      <c r="AC1503">
        <v>1</v>
      </c>
      <c r="AD1503">
        <v>2</v>
      </c>
      <c r="AE1503" t="s">
        <v>3856</v>
      </c>
      <c r="AG1503" t="s">
        <v>4804</v>
      </c>
      <c r="AH1503" t="s">
        <v>5007</v>
      </c>
    </row>
    <row r="1504" spans="1:34" x14ac:dyDescent="0.25">
      <c r="A1504">
        <v>5</v>
      </c>
      <c r="B1504" t="s">
        <v>636</v>
      </c>
      <c r="C1504" t="s">
        <v>639</v>
      </c>
      <c r="D1504" t="s">
        <v>637</v>
      </c>
      <c r="E1504" t="s">
        <v>638</v>
      </c>
      <c r="F1504" t="s">
        <v>641</v>
      </c>
      <c r="G1504" t="s">
        <v>11042</v>
      </c>
      <c r="H1504" t="s">
        <v>1120</v>
      </c>
      <c r="I1504" t="s">
        <v>638</v>
      </c>
      <c r="J1504">
        <v>4</v>
      </c>
      <c r="L1504" t="s">
        <v>1041</v>
      </c>
      <c r="M1504" t="s">
        <v>1121</v>
      </c>
      <c r="N1504" t="s">
        <v>1122</v>
      </c>
      <c r="O1504" t="s">
        <v>5008</v>
      </c>
      <c r="P1504" t="s">
        <v>112</v>
      </c>
      <c r="Q1504" t="s">
        <v>8644</v>
      </c>
      <c r="R1504" t="s">
        <v>8488</v>
      </c>
      <c r="S1504" t="s">
        <v>8643</v>
      </c>
      <c r="T1504" t="b">
        <v>0</v>
      </c>
      <c r="U1504" t="b">
        <v>0</v>
      </c>
      <c r="V1504">
        <v>2</v>
      </c>
      <c r="W1504">
        <v>45</v>
      </c>
      <c r="X1504">
        <v>15</v>
      </c>
      <c r="AB1504">
        <v>2</v>
      </c>
      <c r="AC1504">
        <v>1</v>
      </c>
      <c r="AD1504">
        <v>2</v>
      </c>
      <c r="AE1504" t="s">
        <v>3856</v>
      </c>
      <c r="AG1504" t="s">
        <v>4804</v>
      </c>
      <c r="AH1504" t="s">
        <v>5009</v>
      </c>
    </row>
    <row r="1505" spans="1:34" x14ac:dyDescent="0.25">
      <c r="A1505">
        <v>5</v>
      </c>
      <c r="B1505" t="s">
        <v>636</v>
      </c>
      <c r="C1505" t="s">
        <v>639</v>
      </c>
      <c r="D1505" t="s">
        <v>637</v>
      </c>
      <c r="E1505" t="s">
        <v>638</v>
      </c>
      <c r="F1505" t="s">
        <v>641</v>
      </c>
      <c r="G1505" t="s">
        <v>11042</v>
      </c>
      <c r="H1505" t="s">
        <v>1120</v>
      </c>
      <c r="I1505" t="s">
        <v>638</v>
      </c>
      <c r="J1505">
        <v>4</v>
      </c>
      <c r="L1505" t="s">
        <v>1041</v>
      </c>
      <c r="M1505" t="s">
        <v>1121</v>
      </c>
      <c r="N1505" t="s">
        <v>1122</v>
      </c>
      <c r="O1505" t="s">
        <v>5010</v>
      </c>
      <c r="P1505" t="s">
        <v>112</v>
      </c>
      <c r="Q1505" t="s">
        <v>8644</v>
      </c>
      <c r="R1505" t="s">
        <v>8488</v>
      </c>
      <c r="S1505" t="s">
        <v>8643</v>
      </c>
      <c r="T1505" t="b">
        <v>0</v>
      </c>
      <c r="U1505" t="b">
        <v>0</v>
      </c>
      <c r="V1505">
        <v>3</v>
      </c>
      <c r="W1505">
        <v>45</v>
      </c>
      <c r="X1505">
        <v>15</v>
      </c>
      <c r="AB1505">
        <v>2</v>
      </c>
      <c r="AC1505">
        <v>1</v>
      </c>
      <c r="AD1505">
        <v>2</v>
      </c>
      <c r="AE1505" t="s">
        <v>3856</v>
      </c>
      <c r="AG1505" t="s">
        <v>4804</v>
      </c>
      <c r="AH1505" t="s">
        <v>5011</v>
      </c>
    </row>
    <row r="1506" spans="1:34" x14ac:dyDescent="0.25">
      <c r="A1506">
        <v>5</v>
      </c>
      <c r="B1506" t="s">
        <v>636</v>
      </c>
      <c r="C1506" t="s">
        <v>639</v>
      </c>
      <c r="D1506" t="s">
        <v>637</v>
      </c>
      <c r="E1506" t="s">
        <v>638</v>
      </c>
      <c r="F1506" t="s">
        <v>641</v>
      </c>
      <c r="G1506" t="s">
        <v>11042</v>
      </c>
      <c r="H1506" t="s">
        <v>1120</v>
      </c>
      <c r="I1506" t="s">
        <v>638</v>
      </c>
      <c r="J1506">
        <v>4</v>
      </c>
      <c r="L1506" t="s">
        <v>1041</v>
      </c>
      <c r="M1506" t="s">
        <v>1121</v>
      </c>
      <c r="N1506" t="s">
        <v>1122</v>
      </c>
      <c r="O1506" t="s">
        <v>5012</v>
      </c>
      <c r="P1506" t="s">
        <v>214</v>
      </c>
      <c r="Q1506" t="s">
        <v>8650</v>
      </c>
      <c r="R1506" t="s">
        <v>8637</v>
      </c>
      <c r="S1506" t="s">
        <v>8643</v>
      </c>
      <c r="T1506" t="b">
        <v>0</v>
      </c>
      <c r="U1506" t="b">
        <v>0</v>
      </c>
      <c r="V1506">
        <v>1</v>
      </c>
      <c r="W1506">
        <v>50</v>
      </c>
      <c r="X1506">
        <v>12</v>
      </c>
      <c r="AB1506">
        <v>2</v>
      </c>
      <c r="AC1506">
        <v>1</v>
      </c>
      <c r="AD1506">
        <v>2</v>
      </c>
      <c r="AE1506" t="s">
        <v>2289</v>
      </c>
      <c r="AG1506" t="s">
        <v>2527</v>
      </c>
      <c r="AH1506" t="s">
        <v>5013</v>
      </c>
    </row>
    <row r="1507" spans="1:34" x14ac:dyDescent="0.25">
      <c r="A1507">
        <v>5</v>
      </c>
      <c r="B1507" t="s">
        <v>636</v>
      </c>
      <c r="C1507" t="s">
        <v>639</v>
      </c>
      <c r="D1507" t="s">
        <v>637</v>
      </c>
      <c r="E1507" t="s">
        <v>638</v>
      </c>
      <c r="F1507" t="s">
        <v>641</v>
      </c>
      <c r="G1507" t="s">
        <v>11042</v>
      </c>
      <c r="H1507" t="s">
        <v>1120</v>
      </c>
      <c r="I1507" t="s">
        <v>638</v>
      </c>
      <c r="J1507">
        <v>4</v>
      </c>
      <c r="L1507" t="s">
        <v>1041</v>
      </c>
      <c r="M1507" t="s">
        <v>1121</v>
      </c>
      <c r="N1507" t="s">
        <v>1122</v>
      </c>
      <c r="O1507" t="s">
        <v>5014</v>
      </c>
      <c r="P1507" t="s">
        <v>214</v>
      </c>
      <c r="Q1507" t="s">
        <v>8650</v>
      </c>
      <c r="R1507" t="s">
        <v>8637</v>
      </c>
      <c r="S1507" t="s">
        <v>8643</v>
      </c>
      <c r="T1507" t="b">
        <v>0</v>
      </c>
      <c r="U1507" t="b">
        <v>0</v>
      </c>
      <c r="V1507">
        <v>2</v>
      </c>
      <c r="W1507">
        <v>50</v>
      </c>
      <c r="X1507">
        <v>12</v>
      </c>
      <c r="AB1507">
        <v>2</v>
      </c>
      <c r="AC1507">
        <v>1</v>
      </c>
      <c r="AD1507">
        <v>2</v>
      </c>
      <c r="AE1507" t="s">
        <v>3856</v>
      </c>
      <c r="AG1507" t="s">
        <v>3882</v>
      </c>
      <c r="AH1507" t="s">
        <v>5015</v>
      </c>
    </row>
    <row r="1508" spans="1:34" x14ac:dyDescent="0.25">
      <c r="A1508">
        <v>5</v>
      </c>
      <c r="B1508" t="s">
        <v>636</v>
      </c>
      <c r="C1508" t="s">
        <v>639</v>
      </c>
      <c r="D1508" t="s">
        <v>637</v>
      </c>
      <c r="E1508" t="s">
        <v>638</v>
      </c>
      <c r="F1508" t="s">
        <v>641</v>
      </c>
      <c r="G1508" t="s">
        <v>11042</v>
      </c>
      <c r="H1508" t="s">
        <v>1120</v>
      </c>
      <c r="I1508" t="s">
        <v>638</v>
      </c>
      <c r="J1508">
        <v>4</v>
      </c>
      <c r="L1508" t="s">
        <v>1041</v>
      </c>
      <c r="M1508" t="s">
        <v>1121</v>
      </c>
      <c r="N1508" t="s">
        <v>1122</v>
      </c>
      <c r="O1508" t="s">
        <v>5016</v>
      </c>
      <c r="P1508" t="s">
        <v>214</v>
      </c>
      <c r="Q1508" t="s">
        <v>8650</v>
      </c>
      <c r="R1508" t="s">
        <v>8637</v>
      </c>
      <c r="S1508" t="s">
        <v>8643</v>
      </c>
      <c r="T1508" t="b">
        <v>0</v>
      </c>
      <c r="U1508" t="b">
        <v>0</v>
      </c>
      <c r="V1508">
        <v>3</v>
      </c>
      <c r="W1508">
        <v>50</v>
      </c>
      <c r="X1508">
        <v>9</v>
      </c>
      <c r="AB1508">
        <v>2</v>
      </c>
      <c r="AC1508">
        <v>1</v>
      </c>
      <c r="AD1508">
        <v>2</v>
      </c>
      <c r="AE1508" t="s">
        <v>610</v>
      </c>
      <c r="AG1508" t="s">
        <v>1937</v>
      </c>
      <c r="AH1508" t="s">
        <v>5017</v>
      </c>
    </row>
    <row r="1509" spans="1:34" x14ac:dyDescent="0.25">
      <c r="A1509">
        <v>5</v>
      </c>
      <c r="B1509" t="s">
        <v>636</v>
      </c>
      <c r="C1509" t="s">
        <v>639</v>
      </c>
      <c r="D1509" t="s">
        <v>637</v>
      </c>
      <c r="E1509" t="s">
        <v>638</v>
      </c>
      <c r="F1509" t="s">
        <v>641</v>
      </c>
      <c r="G1509" t="s">
        <v>11042</v>
      </c>
      <c r="H1509" t="s">
        <v>1120</v>
      </c>
      <c r="I1509" t="s">
        <v>638</v>
      </c>
      <c r="J1509">
        <v>4</v>
      </c>
      <c r="L1509" t="s">
        <v>1041</v>
      </c>
      <c r="M1509" t="s">
        <v>1121</v>
      </c>
      <c r="N1509" t="s">
        <v>1122</v>
      </c>
      <c r="O1509" t="s">
        <v>5018</v>
      </c>
      <c r="P1509" t="s">
        <v>214</v>
      </c>
      <c r="Q1509" t="s">
        <v>8650</v>
      </c>
      <c r="R1509" t="s">
        <v>8637</v>
      </c>
      <c r="S1509" t="s">
        <v>8643</v>
      </c>
      <c r="T1509" t="b">
        <v>0</v>
      </c>
      <c r="U1509" t="b">
        <v>0</v>
      </c>
      <c r="V1509">
        <v>4</v>
      </c>
      <c r="W1509">
        <v>50</v>
      </c>
      <c r="X1509">
        <v>9</v>
      </c>
      <c r="AB1509">
        <v>2</v>
      </c>
      <c r="AC1509">
        <v>1</v>
      </c>
      <c r="AD1509">
        <v>2</v>
      </c>
      <c r="AE1509" t="s">
        <v>610</v>
      </c>
      <c r="AG1509" t="s">
        <v>1937</v>
      </c>
      <c r="AH1509" t="s">
        <v>5019</v>
      </c>
    </row>
    <row r="1510" spans="1:34" x14ac:dyDescent="0.25">
      <c r="A1510">
        <v>5</v>
      </c>
      <c r="B1510" t="s">
        <v>636</v>
      </c>
      <c r="C1510" t="s">
        <v>639</v>
      </c>
      <c r="D1510" t="s">
        <v>637</v>
      </c>
      <c r="E1510" t="s">
        <v>638</v>
      </c>
      <c r="F1510" t="s">
        <v>641</v>
      </c>
      <c r="G1510" t="s">
        <v>11042</v>
      </c>
      <c r="H1510" t="s">
        <v>1120</v>
      </c>
      <c r="I1510" t="s">
        <v>638</v>
      </c>
      <c r="J1510">
        <v>4</v>
      </c>
      <c r="L1510" t="s">
        <v>1041</v>
      </c>
      <c r="M1510" t="s">
        <v>1121</v>
      </c>
      <c r="N1510" t="s">
        <v>1122</v>
      </c>
      <c r="O1510" t="s">
        <v>5020</v>
      </c>
      <c r="P1510" t="s">
        <v>222</v>
      </c>
      <c r="Q1510" t="s">
        <v>8650</v>
      </c>
      <c r="R1510" t="s">
        <v>8637</v>
      </c>
      <c r="S1510" t="s">
        <v>8643</v>
      </c>
      <c r="T1510" t="b">
        <v>1</v>
      </c>
      <c r="U1510" t="b">
        <v>0</v>
      </c>
      <c r="V1510">
        <v>1</v>
      </c>
      <c r="W1510">
        <v>12.5</v>
      </c>
      <c r="X1510">
        <v>12</v>
      </c>
      <c r="AB1510">
        <v>3</v>
      </c>
      <c r="AC1510">
        <v>1</v>
      </c>
      <c r="AD1510">
        <v>3</v>
      </c>
      <c r="AE1510" t="s">
        <v>3856</v>
      </c>
      <c r="AG1510" t="s">
        <v>4103</v>
      </c>
      <c r="AH1510" t="s">
        <v>5021</v>
      </c>
    </row>
    <row r="1511" spans="1:34" x14ac:dyDescent="0.25">
      <c r="A1511">
        <v>5</v>
      </c>
      <c r="B1511" t="s">
        <v>636</v>
      </c>
      <c r="C1511" t="s">
        <v>639</v>
      </c>
      <c r="D1511" t="s">
        <v>637</v>
      </c>
      <c r="E1511" t="s">
        <v>638</v>
      </c>
      <c r="F1511" t="s">
        <v>641</v>
      </c>
      <c r="G1511" t="s">
        <v>11042</v>
      </c>
      <c r="H1511" t="s">
        <v>1120</v>
      </c>
      <c r="I1511" t="s">
        <v>638</v>
      </c>
      <c r="J1511">
        <v>4</v>
      </c>
      <c r="L1511" t="s">
        <v>1041</v>
      </c>
      <c r="M1511" t="s">
        <v>1121</v>
      </c>
      <c r="N1511" t="s">
        <v>1122</v>
      </c>
      <c r="O1511" t="s">
        <v>5022</v>
      </c>
      <c r="P1511" t="s">
        <v>222</v>
      </c>
      <c r="Q1511" t="s">
        <v>8650</v>
      </c>
      <c r="R1511" t="s">
        <v>8637</v>
      </c>
      <c r="S1511" t="s">
        <v>8643</v>
      </c>
      <c r="T1511" t="b">
        <v>1</v>
      </c>
      <c r="U1511" t="b">
        <v>0</v>
      </c>
      <c r="V1511">
        <v>2</v>
      </c>
      <c r="W1511">
        <v>12.5</v>
      </c>
      <c r="X1511">
        <v>12</v>
      </c>
      <c r="AB1511">
        <v>3</v>
      </c>
      <c r="AC1511">
        <v>1</v>
      </c>
      <c r="AD1511">
        <v>3</v>
      </c>
      <c r="AE1511" t="s">
        <v>610</v>
      </c>
      <c r="AG1511" t="s">
        <v>2199</v>
      </c>
      <c r="AH1511" t="s">
        <v>5023</v>
      </c>
    </row>
    <row r="1512" spans="1:34" x14ac:dyDescent="0.25">
      <c r="A1512">
        <v>5</v>
      </c>
      <c r="B1512" t="s">
        <v>636</v>
      </c>
      <c r="C1512" t="s">
        <v>639</v>
      </c>
      <c r="D1512" t="s">
        <v>637</v>
      </c>
      <c r="E1512" t="s">
        <v>638</v>
      </c>
      <c r="F1512" t="s">
        <v>641</v>
      </c>
      <c r="G1512" t="s">
        <v>11042</v>
      </c>
      <c r="H1512" t="s">
        <v>1120</v>
      </c>
      <c r="I1512" t="s">
        <v>638</v>
      </c>
      <c r="J1512">
        <v>4</v>
      </c>
      <c r="L1512" t="s">
        <v>1041</v>
      </c>
      <c r="M1512" t="s">
        <v>1121</v>
      </c>
      <c r="N1512" t="s">
        <v>1122</v>
      </c>
      <c r="O1512" t="s">
        <v>5024</v>
      </c>
      <c r="P1512" t="s">
        <v>222</v>
      </c>
      <c r="Q1512" t="s">
        <v>8650</v>
      </c>
      <c r="R1512" t="s">
        <v>8637</v>
      </c>
      <c r="S1512" t="s">
        <v>8643</v>
      </c>
      <c r="T1512" t="b">
        <v>1</v>
      </c>
      <c r="U1512" t="b">
        <v>0</v>
      </c>
      <c r="V1512">
        <v>3</v>
      </c>
      <c r="W1512">
        <v>12.5</v>
      </c>
      <c r="X1512">
        <v>12</v>
      </c>
      <c r="AB1512">
        <v>3</v>
      </c>
      <c r="AC1512">
        <v>1</v>
      </c>
      <c r="AD1512">
        <v>3</v>
      </c>
      <c r="AE1512" t="s">
        <v>610</v>
      </c>
      <c r="AG1512" t="s">
        <v>2199</v>
      </c>
      <c r="AH1512" t="s">
        <v>5025</v>
      </c>
    </row>
    <row r="1513" spans="1:34" x14ac:dyDescent="0.25">
      <c r="A1513">
        <v>5</v>
      </c>
      <c r="B1513" t="s">
        <v>636</v>
      </c>
      <c r="C1513" t="s">
        <v>639</v>
      </c>
      <c r="D1513" t="s">
        <v>637</v>
      </c>
      <c r="E1513" t="s">
        <v>638</v>
      </c>
      <c r="F1513" t="s">
        <v>641</v>
      </c>
      <c r="G1513" t="s">
        <v>11042</v>
      </c>
      <c r="H1513" t="s">
        <v>1120</v>
      </c>
      <c r="I1513" t="s">
        <v>638</v>
      </c>
      <c r="J1513">
        <v>4</v>
      </c>
      <c r="L1513" t="s">
        <v>1041</v>
      </c>
      <c r="M1513" t="s">
        <v>1121</v>
      </c>
      <c r="N1513" t="s">
        <v>1122</v>
      </c>
      <c r="O1513" t="s">
        <v>5026</v>
      </c>
      <c r="P1513" t="s">
        <v>8734</v>
      </c>
      <c r="Q1513" t="s">
        <v>8644</v>
      </c>
      <c r="R1513" t="s">
        <v>8488</v>
      </c>
      <c r="S1513" t="s">
        <v>8643</v>
      </c>
      <c r="T1513" t="b">
        <v>0</v>
      </c>
      <c r="U1513" t="b">
        <v>0</v>
      </c>
      <c r="V1513">
        <v>1</v>
      </c>
      <c r="W1513">
        <v>30</v>
      </c>
      <c r="X1513">
        <v>12</v>
      </c>
      <c r="AB1513">
        <v>2</v>
      </c>
      <c r="AC1513">
        <v>1</v>
      </c>
      <c r="AD1513">
        <v>2</v>
      </c>
      <c r="AE1513" t="s">
        <v>618</v>
      </c>
      <c r="AG1513" t="s">
        <v>5027</v>
      </c>
      <c r="AH1513" t="s">
        <v>5028</v>
      </c>
    </row>
    <row r="1514" spans="1:34" x14ac:dyDescent="0.25">
      <c r="A1514">
        <v>5</v>
      </c>
      <c r="B1514" t="s">
        <v>636</v>
      </c>
      <c r="C1514" t="s">
        <v>639</v>
      </c>
      <c r="D1514" t="s">
        <v>637</v>
      </c>
      <c r="E1514" t="s">
        <v>638</v>
      </c>
      <c r="F1514" t="s">
        <v>641</v>
      </c>
      <c r="G1514" t="s">
        <v>11042</v>
      </c>
      <c r="H1514" t="s">
        <v>1120</v>
      </c>
      <c r="I1514" t="s">
        <v>638</v>
      </c>
      <c r="J1514">
        <v>4</v>
      </c>
      <c r="L1514" t="s">
        <v>1041</v>
      </c>
      <c r="M1514" t="s">
        <v>1121</v>
      </c>
      <c r="N1514" t="s">
        <v>1122</v>
      </c>
      <c r="O1514" t="s">
        <v>5029</v>
      </c>
      <c r="P1514" t="s">
        <v>8734</v>
      </c>
      <c r="Q1514" t="s">
        <v>8644</v>
      </c>
      <c r="R1514" t="s">
        <v>8488</v>
      </c>
      <c r="S1514" t="s">
        <v>8643</v>
      </c>
      <c r="T1514" t="b">
        <v>0</v>
      </c>
      <c r="U1514" t="b">
        <v>0</v>
      </c>
      <c r="V1514">
        <v>2</v>
      </c>
      <c r="W1514">
        <v>30</v>
      </c>
      <c r="X1514">
        <v>10</v>
      </c>
      <c r="AB1514">
        <v>2</v>
      </c>
      <c r="AC1514">
        <v>1</v>
      </c>
      <c r="AD1514">
        <v>2</v>
      </c>
      <c r="AE1514" t="s">
        <v>3856</v>
      </c>
      <c r="AG1514" t="s">
        <v>3882</v>
      </c>
      <c r="AH1514" t="s">
        <v>5030</v>
      </c>
    </row>
    <row r="1515" spans="1:34" x14ac:dyDescent="0.25">
      <c r="A1515">
        <v>5</v>
      </c>
      <c r="B1515" t="s">
        <v>636</v>
      </c>
      <c r="C1515" t="s">
        <v>639</v>
      </c>
      <c r="D1515" t="s">
        <v>637</v>
      </c>
      <c r="E1515" t="s">
        <v>638</v>
      </c>
      <c r="F1515" t="s">
        <v>641</v>
      </c>
      <c r="G1515" t="s">
        <v>11042</v>
      </c>
      <c r="H1515" t="s">
        <v>1120</v>
      </c>
      <c r="I1515" t="s">
        <v>638</v>
      </c>
      <c r="J1515">
        <v>4</v>
      </c>
      <c r="L1515" t="s">
        <v>1041</v>
      </c>
      <c r="M1515" t="s">
        <v>1121</v>
      </c>
      <c r="N1515" t="s">
        <v>1122</v>
      </c>
      <c r="O1515" t="s">
        <v>5031</v>
      </c>
      <c r="P1515" t="s">
        <v>8734</v>
      </c>
      <c r="Q1515" t="s">
        <v>8644</v>
      </c>
      <c r="R1515" t="s">
        <v>8488</v>
      </c>
      <c r="S1515" t="s">
        <v>8643</v>
      </c>
      <c r="T1515" t="b">
        <v>0</v>
      </c>
      <c r="U1515" t="b">
        <v>0</v>
      </c>
      <c r="V1515">
        <v>3</v>
      </c>
      <c r="W1515">
        <v>30</v>
      </c>
      <c r="X1515">
        <v>9</v>
      </c>
      <c r="AB1515">
        <v>2</v>
      </c>
      <c r="AC1515">
        <v>1</v>
      </c>
      <c r="AD1515">
        <v>2</v>
      </c>
      <c r="AE1515" t="s">
        <v>610</v>
      </c>
      <c r="AG1515" t="s">
        <v>1937</v>
      </c>
      <c r="AH1515" t="s">
        <v>5032</v>
      </c>
    </row>
    <row r="1516" spans="1:34" x14ac:dyDescent="0.25">
      <c r="A1516">
        <v>5</v>
      </c>
      <c r="B1516" t="s">
        <v>636</v>
      </c>
      <c r="C1516" t="s">
        <v>639</v>
      </c>
      <c r="D1516" t="s">
        <v>637</v>
      </c>
      <c r="E1516" t="s">
        <v>638</v>
      </c>
      <c r="F1516" t="s">
        <v>641</v>
      </c>
      <c r="G1516" t="s">
        <v>11042</v>
      </c>
      <c r="H1516" t="s">
        <v>1120</v>
      </c>
      <c r="I1516" t="s">
        <v>638</v>
      </c>
      <c r="J1516">
        <v>4</v>
      </c>
      <c r="L1516" t="s">
        <v>1041</v>
      </c>
      <c r="M1516" t="s">
        <v>1121</v>
      </c>
      <c r="N1516" t="s">
        <v>1122</v>
      </c>
      <c r="O1516" t="s">
        <v>5033</v>
      </c>
      <c r="P1516" t="s">
        <v>303</v>
      </c>
      <c r="Q1516" t="s">
        <v>148</v>
      </c>
      <c r="R1516" t="s">
        <v>8661</v>
      </c>
      <c r="S1516" t="s">
        <v>8645</v>
      </c>
      <c r="T1516" t="b">
        <v>0</v>
      </c>
      <c r="U1516" t="b">
        <v>0</v>
      </c>
      <c r="V1516">
        <v>1</v>
      </c>
      <c r="W1516">
        <v>20</v>
      </c>
      <c r="X1516">
        <v>12</v>
      </c>
      <c r="AB1516">
        <v>2</v>
      </c>
      <c r="AC1516">
        <v>2</v>
      </c>
      <c r="AD1516">
        <v>2</v>
      </c>
      <c r="AE1516" t="s">
        <v>618</v>
      </c>
      <c r="AG1516" t="s">
        <v>5034</v>
      </c>
      <c r="AH1516" t="s">
        <v>5035</v>
      </c>
    </row>
    <row r="1517" spans="1:34" x14ac:dyDescent="0.25">
      <c r="A1517">
        <v>5</v>
      </c>
      <c r="B1517" t="s">
        <v>636</v>
      </c>
      <c r="C1517" t="s">
        <v>639</v>
      </c>
      <c r="D1517" t="s">
        <v>637</v>
      </c>
      <c r="E1517" t="s">
        <v>638</v>
      </c>
      <c r="F1517" t="s">
        <v>641</v>
      </c>
      <c r="G1517" t="s">
        <v>11042</v>
      </c>
      <c r="H1517" t="s">
        <v>1120</v>
      </c>
      <c r="I1517" t="s">
        <v>638</v>
      </c>
      <c r="J1517">
        <v>4</v>
      </c>
      <c r="L1517" t="s">
        <v>1041</v>
      </c>
      <c r="M1517" t="s">
        <v>1121</v>
      </c>
      <c r="N1517" t="s">
        <v>1122</v>
      </c>
      <c r="O1517" t="s">
        <v>5036</v>
      </c>
      <c r="P1517" t="s">
        <v>303</v>
      </c>
      <c r="Q1517" t="s">
        <v>148</v>
      </c>
      <c r="R1517" t="s">
        <v>8661</v>
      </c>
      <c r="S1517" t="s">
        <v>8645</v>
      </c>
      <c r="T1517" t="b">
        <v>0</v>
      </c>
      <c r="U1517" t="b">
        <v>0</v>
      </c>
      <c r="V1517">
        <v>2</v>
      </c>
      <c r="W1517">
        <v>20</v>
      </c>
      <c r="X1517">
        <v>13</v>
      </c>
      <c r="AB1517">
        <v>2</v>
      </c>
      <c r="AC1517">
        <v>2</v>
      </c>
      <c r="AD1517">
        <v>2</v>
      </c>
      <c r="AE1517" t="s">
        <v>618</v>
      </c>
      <c r="AG1517" t="s">
        <v>5037</v>
      </c>
      <c r="AH1517" t="s">
        <v>5038</v>
      </c>
    </row>
    <row r="1518" spans="1:34" x14ac:dyDescent="0.25">
      <c r="A1518">
        <v>5</v>
      </c>
      <c r="B1518" t="s">
        <v>636</v>
      </c>
      <c r="C1518" t="s">
        <v>639</v>
      </c>
      <c r="D1518" t="s">
        <v>637</v>
      </c>
      <c r="E1518" t="s">
        <v>638</v>
      </c>
      <c r="F1518" t="s">
        <v>641</v>
      </c>
      <c r="G1518" t="s">
        <v>11042</v>
      </c>
      <c r="H1518" t="s">
        <v>1120</v>
      </c>
      <c r="I1518" t="s">
        <v>638</v>
      </c>
      <c r="J1518">
        <v>4</v>
      </c>
      <c r="L1518" t="s">
        <v>1041</v>
      </c>
      <c r="M1518" t="s">
        <v>1121</v>
      </c>
      <c r="N1518" t="s">
        <v>1122</v>
      </c>
      <c r="O1518" t="s">
        <v>5039</v>
      </c>
      <c r="P1518" t="s">
        <v>303</v>
      </c>
      <c r="Q1518" t="s">
        <v>148</v>
      </c>
      <c r="R1518" t="s">
        <v>8661</v>
      </c>
      <c r="S1518" t="s">
        <v>8645</v>
      </c>
      <c r="T1518" t="b">
        <v>0</v>
      </c>
      <c r="U1518" t="b">
        <v>0</v>
      </c>
      <c r="V1518">
        <v>3</v>
      </c>
      <c r="W1518">
        <v>20</v>
      </c>
      <c r="X1518">
        <v>13</v>
      </c>
      <c r="AG1518" t="s">
        <v>5040</v>
      </c>
      <c r="AH1518" t="s">
        <v>5041</v>
      </c>
    </row>
    <row r="1519" spans="1:34" x14ac:dyDescent="0.25">
      <c r="A1519">
        <v>5</v>
      </c>
      <c r="B1519" t="s">
        <v>636</v>
      </c>
      <c r="C1519" t="s">
        <v>639</v>
      </c>
      <c r="D1519" t="s">
        <v>637</v>
      </c>
      <c r="E1519" t="s">
        <v>638</v>
      </c>
      <c r="F1519" t="s">
        <v>641</v>
      </c>
      <c r="G1519" t="s">
        <v>11042</v>
      </c>
      <c r="H1519" t="s">
        <v>1120</v>
      </c>
      <c r="I1519" t="s">
        <v>638</v>
      </c>
      <c r="J1519">
        <v>4</v>
      </c>
      <c r="L1519" t="s">
        <v>1041</v>
      </c>
      <c r="M1519" t="s">
        <v>1121</v>
      </c>
      <c r="N1519" t="s">
        <v>1122</v>
      </c>
      <c r="O1519" t="s">
        <v>5042</v>
      </c>
      <c r="P1519" t="s">
        <v>1534</v>
      </c>
      <c r="Q1519" t="s">
        <v>2</v>
      </c>
      <c r="R1519" t="s">
        <v>2</v>
      </c>
      <c r="S1519" t="s">
        <v>8646</v>
      </c>
      <c r="T1519" t="b">
        <v>0</v>
      </c>
      <c r="U1519" t="b">
        <v>1</v>
      </c>
      <c r="V1519">
        <v>1</v>
      </c>
      <c r="W1519">
        <v>150</v>
      </c>
      <c r="Y1519">
        <v>75</v>
      </c>
      <c r="AG1519" t="s">
        <v>5043</v>
      </c>
      <c r="AH1519" t="s">
        <v>5044</v>
      </c>
    </row>
    <row r="1520" spans="1:34" x14ac:dyDescent="0.25">
      <c r="A1520">
        <v>5</v>
      </c>
      <c r="B1520" t="s">
        <v>636</v>
      </c>
      <c r="C1520" t="s">
        <v>639</v>
      </c>
      <c r="D1520" t="s">
        <v>637</v>
      </c>
      <c r="E1520" t="s">
        <v>638</v>
      </c>
      <c r="F1520" t="s">
        <v>641</v>
      </c>
      <c r="G1520" t="s">
        <v>11042</v>
      </c>
      <c r="H1520" t="s">
        <v>1120</v>
      </c>
      <c r="I1520" t="s">
        <v>638</v>
      </c>
      <c r="J1520">
        <v>4</v>
      </c>
      <c r="L1520" t="s">
        <v>1041</v>
      </c>
      <c r="M1520" t="s">
        <v>1121</v>
      </c>
      <c r="N1520" t="s">
        <v>1122</v>
      </c>
      <c r="O1520" t="s">
        <v>5045</v>
      </c>
      <c r="P1520" t="s">
        <v>1534</v>
      </c>
      <c r="Q1520" t="s">
        <v>2</v>
      </c>
      <c r="R1520" t="s">
        <v>2</v>
      </c>
      <c r="S1520" t="s">
        <v>8646</v>
      </c>
      <c r="T1520" t="b">
        <v>0</v>
      </c>
      <c r="U1520" t="b">
        <v>1</v>
      </c>
      <c r="V1520">
        <v>2</v>
      </c>
      <c r="W1520">
        <v>150</v>
      </c>
      <c r="Y1520">
        <v>64.2</v>
      </c>
      <c r="AG1520" t="s">
        <v>5046</v>
      </c>
      <c r="AH1520" t="s">
        <v>5047</v>
      </c>
    </row>
    <row r="1521" spans="1:34" x14ac:dyDescent="0.25">
      <c r="A1521">
        <v>5</v>
      </c>
      <c r="B1521" t="s">
        <v>636</v>
      </c>
      <c r="C1521" t="s">
        <v>639</v>
      </c>
      <c r="D1521" t="s">
        <v>637</v>
      </c>
      <c r="E1521" t="s">
        <v>638</v>
      </c>
      <c r="F1521" t="s">
        <v>641</v>
      </c>
      <c r="G1521" t="s">
        <v>11042</v>
      </c>
      <c r="H1521" t="s">
        <v>1120</v>
      </c>
      <c r="I1521" t="s">
        <v>638</v>
      </c>
      <c r="J1521">
        <v>4</v>
      </c>
      <c r="L1521" t="s">
        <v>1041</v>
      </c>
      <c r="M1521" t="s">
        <v>1121</v>
      </c>
      <c r="N1521" t="s">
        <v>1122</v>
      </c>
      <c r="O1521" t="s">
        <v>5048</v>
      </c>
      <c r="P1521" t="s">
        <v>1534</v>
      </c>
      <c r="Q1521" t="s">
        <v>2</v>
      </c>
      <c r="R1521" t="s">
        <v>2</v>
      </c>
      <c r="S1521" t="s">
        <v>8646</v>
      </c>
      <c r="T1521" t="b">
        <v>0</v>
      </c>
      <c r="U1521" t="b">
        <v>1</v>
      </c>
      <c r="V1521">
        <v>3</v>
      </c>
      <c r="W1521">
        <v>150</v>
      </c>
      <c r="Y1521">
        <v>60</v>
      </c>
      <c r="AH1521" t="s">
        <v>5049</v>
      </c>
    </row>
    <row r="1522" spans="1:34" x14ac:dyDescent="0.25">
      <c r="A1522">
        <v>5</v>
      </c>
      <c r="B1522" t="s">
        <v>636</v>
      </c>
      <c r="C1522" t="s">
        <v>639</v>
      </c>
      <c r="D1522" t="s">
        <v>637</v>
      </c>
      <c r="E1522" t="s">
        <v>638</v>
      </c>
      <c r="F1522" t="s">
        <v>641</v>
      </c>
      <c r="G1522" t="s">
        <v>11042</v>
      </c>
      <c r="H1522" t="s">
        <v>1120</v>
      </c>
      <c r="I1522" t="s">
        <v>638</v>
      </c>
      <c r="J1522">
        <v>4</v>
      </c>
      <c r="L1522" t="s">
        <v>1041</v>
      </c>
      <c r="M1522" t="s">
        <v>1121</v>
      </c>
      <c r="N1522" t="s">
        <v>1122</v>
      </c>
      <c r="O1522" t="s">
        <v>5050</v>
      </c>
      <c r="P1522" t="s">
        <v>356</v>
      </c>
      <c r="Q1522" t="s">
        <v>25</v>
      </c>
      <c r="R1522" t="s">
        <v>25</v>
      </c>
      <c r="S1522" t="s">
        <v>357</v>
      </c>
      <c r="T1522" t="b">
        <v>0</v>
      </c>
      <c r="U1522" t="b">
        <v>1</v>
      </c>
      <c r="V1522">
        <v>2</v>
      </c>
      <c r="Y1522">
        <v>300</v>
      </c>
      <c r="Z1522">
        <v>1.31</v>
      </c>
      <c r="AA1522" t="s">
        <v>3957</v>
      </c>
      <c r="AG1522" t="s">
        <v>4062</v>
      </c>
      <c r="AH1522" t="s">
        <v>1122</v>
      </c>
    </row>
    <row r="1523" spans="1:34" x14ac:dyDescent="0.25">
      <c r="A1523">
        <v>6</v>
      </c>
      <c r="B1523" t="s">
        <v>643</v>
      </c>
      <c r="C1523" t="s">
        <v>646</v>
      </c>
      <c r="D1523" t="s">
        <v>644</v>
      </c>
      <c r="E1523" t="s">
        <v>645</v>
      </c>
      <c r="F1523" t="s">
        <v>649</v>
      </c>
      <c r="G1523" t="s">
        <v>650</v>
      </c>
      <c r="H1523" t="s">
        <v>1123</v>
      </c>
      <c r="I1523" t="s">
        <v>644</v>
      </c>
      <c r="J1523">
        <v>1</v>
      </c>
      <c r="L1523" t="s">
        <v>1124</v>
      </c>
      <c r="M1523" t="s">
        <v>1125</v>
      </c>
      <c r="N1523" t="s">
        <v>1126</v>
      </c>
      <c r="O1523" t="s">
        <v>5051</v>
      </c>
      <c r="P1523" t="s">
        <v>363</v>
      </c>
      <c r="Q1523" t="s">
        <v>357</v>
      </c>
      <c r="R1523" t="s">
        <v>357</v>
      </c>
      <c r="S1523" t="s">
        <v>357</v>
      </c>
      <c r="T1523" t="b">
        <v>0</v>
      </c>
      <c r="U1523" t="b">
        <v>1</v>
      </c>
      <c r="V1523">
        <v>1</v>
      </c>
      <c r="Y1523">
        <v>360</v>
      </c>
      <c r="Z1523">
        <v>0.47</v>
      </c>
      <c r="AA1523" t="s">
        <v>3957</v>
      </c>
      <c r="AG1523" t="s">
        <v>5052</v>
      </c>
      <c r="AH1523" t="s">
        <v>1125</v>
      </c>
    </row>
    <row r="1524" spans="1:34" x14ac:dyDescent="0.25">
      <c r="A1524">
        <v>6</v>
      </c>
      <c r="B1524" t="s">
        <v>643</v>
      </c>
      <c r="C1524" t="s">
        <v>646</v>
      </c>
      <c r="D1524" t="s">
        <v>644</v>
      </c>
      <c r="E1524" t="s">
        <v>645</v>
      </c>
      <c r="F1524" t="s">
        <v>649</v>
      </c>
      <c r="G1524" t="s">
        <v>650</v>
      </c>
      <c r="H1524" t="s">
        <v>1123</v>
      </c>
      <c r="I1524" t="s">
        <v>644</v>
      </c>
      <c r="J1524">
        <v>1</v>
      </c>
      <c r="L1524" t="s">
        <v>1124</v>
      </c>
      <c r="M1524" t="s">
        <v>1125</v>
      </c>
      <c r="N1524" t="s">
        <v>1126</v>
      </c>
      <c r="O1524" t="s">
        <v>5053</v>
      </c>
      <c r="P1524" t="s">
        <v>403</v>
      </c>
      <c r="Q1524" t="s">
        <v>272</v>
      </c>
      <c r="R1524" t="s">
        <v>8666</v>
      </c>
      <c r="S1524" t="s">
        <v>8645</v>
      </c>
      <c r="T1524" t="b">
        <v>0</v>
      </c>
      <c r="U1524" t="b">
        <v>0</v>
      </c>
      <c r="V1524">
        <v>1</v>
      </c>
      <c r="W1524">
        <v>0</v>
      </c>
      <c r="X1524">
        <v>8</v>
      </c>
      <c r="AH1524" t="s">
        <v>5054</v>
      </c>
    </row>
    <row r="1525" spans="1:34" x14ac:dyDescent="0.25">
      <c r="A1525">
        <v>6</v>
      </c>
      <c r="B1525" t="s">
        <v>643</v>
      </c>
      <c r="C1525" t="s">
        <v>646</v>
      </c>
      <c r="D1525" t="s">
        <v>644</v>
      </c>
      <c r="E1525" t="s">
        <v>645</v>
      </c>
      <c r="F1525" t="s">
        <v>649</v>
      </c>
      <c r="G1525" t="s">
        <v>650</v>
      </c>
      <c r="H1525" t="s">
        <v>1123</v>
      </c>
      <c r="I1525" t="s">
        <v>644</v>
      </c>
      <c r="J1525">
        <v>1</v>
      </c>
      <c r="L1525" t="s">
        <v>1124</v>
      </c>
      <c r="M1525" t="s">
        <v>1125</v>
      </c>
      <c r="N1525" t="s">
        <v>1126</v>
      </c>
      <c r="O1525" t="s">
        <v>5055</v>
      </c>
      <c r="P1525" t="s">
        <v>394</v>
      </c>
      <c r="Q1525" t="s">
        <v>272</v>
      </c>
      <c r="R1525" t="s">
        <v>8666</v>
      </c>
      <c r="S1525" t="s">
        <v>8645</v>
      </c>
      <c r="T1525" t="b">
        <v>0</v>
      </c>
      <c r="U1525" t="b">
        <v>0</v>
      </c>
      <c r="V1525">
        <v>1</v>
      </c>
      <c r="W1525">
        <v>0</v>
      </c>
      <c r="X1525">
        <v>20</v>
      </c>
      <c r="AH1525" t="s">
        <v>5056</v>
      </c>
    </row>
    <row r="1526" spans="1:34" x14ac:dyDescent="0.25">
      <c r="A1526">
        <v>6</v>
      </c>
      <c r="B1526" t="s">
        <v>643</v>
      </c>
      <c r="C1526" t="s">
        <v>646</v>
      </c>
      <c r="D1526" t="s">
        <v>644</v>
      </c>
      <c r="E1526" t="s">
        <v>645</v>
      </c>
      <c r="F1526" t="s">
        <v>649</v>
      </c>
      <c r="G1526" t="s">
        <v>650</v>
      </c>
      <c r="H1526" t="s">
        <v>1123</v>
      </c>
      <c r="I1526" t="s">
        <v>644</v>
      </c>
      <c r="J1526">
        <v>1</v>
      </c>
      <c r="L1526" t="s">
        <v>1124</v>
      </c>
      <c r="M1526" t="s">
        <v>1125</v>
      </c>
      <c r="N1526" t="s">
        <v>1126</v>
      </c>
      <c r="O1526" t="s">
        <v>5057</v>
      </c>
      <c r="P1526" t="s">
        <v>334</v>
      </c>
      <c r="Q1526" t="s">
        <v>2</v>
      </c>
      <c r="R1526" t="s">
        <v>8652</v>
      </c>
      <c r="S1526" t="s">
        <v>8646</v>
      </c>
      <c r="T1526" t="b">
        <v>0</v>
      </c>
      <c r="U1526" t="b">
        <v>1</v>
      </c>
      <c r="V1526">
        <v>1</v>
      </c>
      <c r="W1526">
        <v>0</v>
      </c>
      <c r="Y1526">
        <v>60</v>
      </c>
      <c r="AG1526" t="s">
        <v>5058</v>
      </c>
      <c r="AH1526" t="s">
        <v>5059</v>
      </c>
    </row>
    <row r="1527" spans="1:34" x14ac:dyDescent="0.25">
      <c r="A1527">
        <v>6</v>
      </c>
      <c r="B1527" t="s">
        <v>643</v>
      </c>
      <c r="C1527" t="s">
        <v>646</v>
      </c>
      <c r="D1527" t="s">
        <v>644</v>
      </c>
      <c r="E1527" t="s">
        <v>645</v>
      </c>
      <c r="F1527" t="s">
        <v>649</v>
      </c>
      <c r="G1527" t="s">
        <v>650</v>
      </c>
      <c r="H1527" t="s">
        <v>1123</v>
      </c>
      <c r="I1527" t="s">
        <v>644</v>
      </c>
      <c r="J1527">
        <v>1</v>
      </c>
      <c r="L1527" t="s">
        <v>1124</v>
      </c>
      <c r="M1527" t="s">
        <v>1125</v>
      </c>
      <c r="N1527" t="s">
        <v>1126</v>
      </c>
      <c r="O1527" t="s">
        <v>5060</v>
      </c>
      <c r="P1527" t="s">
        <v>403</v>
      </c>
      <c r="Q1527" t="s">
        <v>272</v>
      </c>
      <c r="R1527" t="s">
        <v>8666</v>
      </c>
      <c r="S1527" t="s">
        <v>8645</v>
      </c>
      <c r="T1527" t="b">
        <v>0</v>
      </c>
      <c r="U1527" t="b">
        <v>0</v>
      </c>
      <c r="V1527">
        <v>2</v>
      </c>
      <c r="W1527">
        <v>0</v>
      </c>
      <c r="X1527">
        <v>8</v>
      </c>
      <c r="AH1527" t="s">
        <v>5061</v>
      </c>
    </row>
    <row r="1528" spans="1:34" x14ac:dyDescent="0.25">
      <c r="A1528">
        <v>6</v>
      </c>
      <c r="B1528" t="s">
        <v>643</v>
      </c>
      <c r="C1528" t="s">
        <v>646</v>
      </c>
      <c r="D1528" t="s">
        <v>644</v>
      </c>
      <c r="E1528" t="s">
        <v>645</v>
      </c>
      <c r="F1528" t="s">
        <v>649</v>
      </c>
      <c r="G1528" t="s">
        <v>650</v>
      </c>
      <c r="H1528" t="s">
        <v>1123</v>
      </c>
      <c r="I1528" t="s">
        <v>644</v>
      </c>
      <c r="J1528">
        <v>1</v>
      </c>
      <c r="L1528" t="s">
        <v>1124</v>
      </c>
      <c r="M1528" t="s">
        <v>1125</v>
      </c>
      <c r="N1528" t="s">
        <v>1126</v>
      </c>
      <c r="O1528" t="s">
        <v>5062</v>
      </c>
      <c r="P1528" t="s">
        <v>394</v>
      </c>
      <c r="Q1528" t="s">
        <v>272</v>
      </c>
      <c r="R1528" t="s">
        <v>8666</v>
      </c>
      <c r="S1528" t="s">
        <v>8645</v>
      </c>
      <c r="T1528" t="b">
        <v>0</v>
      </c>
      <c r="U1528" t="b">
        <v>0</v>
      </c>
      <c r="V1528">
        <v>2</v>
      </c>
      <c r="W1528">
        <v>0</v>
      </c>
      <c r="X1528">
        <v>15</v>
      </c>
      <c r="AH1528" t="s">
        <v>5063</v>
      </c>
    </row>
    <row r="1529" spans="1:34" x14ac:dyDescent="0.25">
      <c r="A1529">
        <v>6</v>
      </c>
      <c r="B1529" t="s">
        <v>643</v>
      </c>
      <c r="C1529" t="s">
        <v>646</v>
      </c>
      <c r="D1529" t="s">
        <v>644</v>
      </c>
      <c r="E1529" t="s">
        <v>645</v>
      </c>
      <c r="F1529" t="s">
        <v>649</v>
      </c>
      <c r="G1529" t="s">
        <v>650</v>
      </c>
      <c r="H1529" t="s">
        <v>1123</v>
      </c>
      <c r="I1529" t="s">
        <v>644</v>
      </c>
      <c r="J1529">
        <v>1</v>
      </c>
      <c r="L1529" t="s">
        <v>1124</v>
      </c>
      <c r="M1529" t="s">
        <v>1125</v>
      </c>
      <c r="N1529" t="s">
        <v>1126</v>
      </c>
      <c r="O1529" t="s">
        <v>5064</v>
      </c>
      <c r="P1529" t="s">
        <v>334</v>
      </c>
      <c r="Q1529" t="s">
        <v>2</v>
      </c>
      <c r="R1529" t="s">
        <v>8652</v>
      </c>
      <c r="S1529" t="s">
        <v>8646</v>
      </c>
      <c r="T1529" t="b">
        <v>0</v>
      </c>
      <c r="U1529" t="b">
        <v>1</v>
      </c>
      <c r="V1529">
        <v>2</v>
      </c>
      <c r="W1529">
        <v>0</v>
      </c>
      <c r="Y1529">
        <v>60</v>
      </c>
      <c r="AG1529" t="s">
        <v>5058</v>
      </c>
      <c r="AH1529" t="s">
        <v>5065</v>
      </c>
    </row>
    <row r="1530" spans="1:34" x14ac:dyDescent="0.25">
      <c r="A1530">
        <v>6</v>
      </c>
      <c r="B1530" t="s">
        <v>643</v>
      </c>
      <c r="C1530" t="s">
        <v>646</v>
      </c>
      <c r="D1530" t="s">
        <v>644</v>
      </c>
      <c r="E1530" t="s">
        <v>645</v>
      </c>
      <c r="F1530" t="s">
        <v>649</v>
      </c>
      <c r="G1530" t="s">
        <v>650</v>
      </c>
      <c r="H1530" t="s">
        <v>1123</v>
      </c>
      <c r="I1530" t="s">
        <v>644</v>
      </c>
      <c r="J1530">
        <v>1</v>
      </c>
      <c r="L1530" t="s">
        <v>1124</v>
      </c>
      <c r="M1530" t="s">
        <v>1125</v>
      </c>
      <c r="N1530" t="s">
        <v>1126</v>
      </c>
      <c r="O1530" t="s">
        <v>5066</v>
      </c>
      <c r="P1530" t="s">
        <v>1</v>
      </c>
      <c r="Q1530" t="s">
        <v>2</v>
      </c>
      <c r="R1530" t="s">
        <v>2</v>
      </c>
      <c r="S1530" t="s">
        <v>8646</v>
      </c>
      <c r="T1530" t="b">
        <v>0</v>
      </c>
      <c r="U1530" t="b">
        <v>1</v>
      </c>
      <c r="V1530">
        <v>1</v>
      </c>
      <c r="W1530">
        <v>150</v>
      </c>
      <c r="Y1530">
        <v>60</v>
      </c>
      <c r="AG1530" t="s">
        <v>5067</v>
      </c>
      <c r="AH1530" t="s">
        <v>5068</v>
      </c>
    </row>
    <row r="1531" spans="1:34" x14ac:dyDescent="0.25">
      <c r="A1531">
        <v>6</v>
      </c>
      <c r="B1531" t="s">
        <v>643</v>
      </c>
      <c r="C1531" t="s">
        <v>646</v>
      </c>
      <c r="D1531" t="s">
        <v>644</v>
      </c>
      <c r="E1531" t="s">
        <v>645</v>
      </c>
      <c r="F1531" t="s">
        <v>649</v>
      </c>
      <c r="G1531" t="s">
        <v>650</v>
      </c>
      <c r="H1531" t="s">
        <v>1123</v>
      </c>
      <c r="I1531" t="s">
        <v>644</v>
      </c>
      <c r="J1531">
        <v>1</v>
      </c>
      <c r="L1531" t="s">
        <v>1124</v>
      </c>
      <c r="M1531" t="s">
        <v>1125</v>
      </c>
      <c r="N1531" t="s">
        <v>1126</v>
      </c>
      <c r="O1531" t="s">
        <v>5069</v>
      </c>
      <c r="P1531" t="s">
        <v>1</v>
      </c>
      <c r="Q1531" t="s">
        <v>2</v>
      </c>
      <c r="R1531" t="s">
        <v>2</v>
      </c>
      <c r="S1531" t="s">
        <v>8646</v>
      </c>
      <c r="T1531" t="b">
        <v>0</v>
      </c>
      <c r="U1531" t="b">
        <v>1</v>
      </c>
      <c r="V1531">
        <v>2</v>
      </c>
      <c r="W1531">
        <v>150</v>
      </c>
      <c r="Y1531">
        <v>60</v>
      </c>
      <c r="AG1531" t="s">
        <v>5067</v>
      </c>
      <c r="AH1531" t="s">
        <v>5070</v>
      </c>
    </row>
    <row r="1532" spans="1:34" x14ac:dyDescent="0.25">
      <c r="A1532">
        <v>6</v>
      </c>
      <c r="B1532" t="s">
        <v>643</v>
      </c>
      <c r="C1532" t="s">
        <v>646</v>
      </c>
      <c r="D1532" t="s">
        <v>644</v>
      </c>
      <c r="E1532" t="s">
        <v>645</v>
      </c>
      <c r="F1532" t="s">
        <v>649</v>
      </c>
      <c r="G1532" t="s">
        <v>650</v>
      </c>
      <c r="H1532" t="s">
        <v>1123</v>
      </c>
      <c r="I1532" t="s">
        <v>644</v>
      </c>
      <c r="J1532">
        <v>1</v>
      </c>
      <c r="L1532" t="s">
        <v>1124</v>
      </c>
      <c r="M1532" t="s">
        <v>1125</v>
      </c>
      <c r="N1532" t="s">
        <v>1126</v>
      </c>
      <c r="O1532" t="s">
        <v>5071</v>
      </c>
      <c r="P1532" t="s">
        <v>1</v>
      </c>
      <c r="Q1532" t="s">
        <v>2</v>
      </c>
      <c r="R1532" t="s">
        <v>2</v>
      </c>
      <c r="S1532" t="s">
        <v>8646</v>
      </c>
      <c r="T1532" t="b">
        <v>0</v>
      </c>
      <c r="U1532" t="b">
        <v>1</v>
      </c>
      <c r="V1532">
        <v>3</v>
      </c>
      <c r="W1532">
        <v>150</v>
      </c>
      <c r="Y1532">
        <v>49.8</v>
      </c>
      <c r="AG1532" t="s">
        <v>5072</v>
      </c>
      <c r="AH1532" t="s">
        <v>5073</v>
      </c>
    </row>
    <row r="1533" spans="1:34" x14ac:dyDescent="0.25">
      <c r="A1533">
        <v>6</v>
      </c>
      <c r="B1533" t="s">
        <v>643</v>
      </c>
      <c r="C1533" t="s">
        <v>646</v>
      </c>
      <c r="D1533" t="s">
        <v>644</v>
      </c>
      <c r="E1533" t="s">
        <v>645</v>
      </c>
      <c r="F1533" t="s">
        <v>649</v>
      </c>
      <c r="G1533" t="s">
        <v>650</v>
      </c>
      <c r="H1533" t="s">
        <v>1123</v>
      </c>
      <c r="I1533" t="s">
        <v>644</v>
      </c>
      <c r="J1533">
        <v>1</v>
      </c>
      <c r="L1533" t="s">
        <v>1124</v>
      </c>
      <c r="M1533" t="s">
        <v>1125</v>
      </c>
      <c r="N1533" t="s">
        <v>1126</v>
      </c>
      <c r="O1533" t="s">
        <v>5074</v>
      </c>
      <c r="P1533" t="s">
        <v>1</v>
      </c>
      <c r="Q1533" t="s">
        <v>2</v>
      </c>
      <c r="R1533" t="s">
        <v>2</v>
      </c>
      <c r="S1533" t="s">
        <v>8646</v>
      </c>
      <c r="T1533" t="b">
        <v>0</v>
      </c>
      <c r="U1533" t="b">
        <v>1</v>
      </c>
      <c r="V1533">
        <v>4</v>
      </c>
      <c r="W1533">
        <v>150</v>
      </c>
      <c r="Y1533">
        <v>46.2</v>
      </c>
      <c r="AG1533" t="s">
        <v>5075</v>
      </c>
      <c r="AH1533" t="s">
        <v>5076</v>
      </c>
    </row>
    <row r="1534" spans="1:34" x14ac:dyDescent="0.25">
      <c r="A1534">
        <v>6</v>
      </c>
      <c r="B1534" t="s">
        <v>643</v>
      </c>
      <c r="C1534" t="s">
        <v>646</v>
      </c>
      <c r="D1534" t="s">
        <v>644</v>
      </c>
      <c r="E1534" t="s">
        <v>645</v>
      </c>
      <c r="F1534" t="s">
        <v>649</v>
      </c>
      <c r="G1534" t="s">
        <v>650</v>
      </c>
      <c r="H1534" t="s">
        <v>1123</v>
      </c>
      <c r="I1534" t="s">
        <v>644</v>
      </c>
      <c r="J1534">
        <v>1</v>
      </c>
      <c r="L1534" t="s">
        <v>1124</v>
      </c>
      <c r="M1534" t="s">
        <v>1125</v>
      </c>
      <c r="N1534" t="s">
        <v>1126</v>
      </c>
      <c r="O1534" t="s">
        <v>5077</v>
      </c>
      <c r="P1534" t="s">
        <v>1</v>
      </c>
      <c r="Q1534" t="s">
        <v>2</v>
      </c>
      <c r="R1534" t="s">
        <v>2</v>
      </c>
      <c r="S1534" t="s">
        <v>8646</v>
      </c>
      <c r="T1534" t="b">
        <v>0</v>
      </c>
      <c r="U1534" t="b">
        <v>1</v>
      </c>
      <c r="V1534">
        <v>5</v>
      </c>
      <c r="W1534">
        <v>150</v>
      </c>
      <c r="Y1534">
        <v>45</v>
      </c>
      <c r="AG1534" t="s">
        <v>5078</v>
      </c>
      <c r="AH1534" t="s">
        <v>5079</v>
      </c>
    </row>
    <row r="1535" spans="1:34" x14ac:dyDescent="0.25">
      <c r="A1535">
        <v>6</v>
      </c>
      <c r="B1535" t="s">
        <v>643</v>
      </c>
      <c r="C1535" t="s">
        <v>646</v>
      </c>
      <c r="D1535" t="s">
        <v>644</v>
      </c>
      <c r="E1535" t="s">
        <v>645</v>
      </c>
      <c r="F1535" t="s">
        <v>649</v>
      </c>
      <c r="G1535" t="s">
        <v>650</v>
      </c>
      <c r="H1535" t="s">
        <v>1123</v>
      </c>
      <c r="I1535" t="s">
        <v>644</v>
      </c>
      <c r="J1535">
        <v>1</v>
      </c>
      <c r="L1535" t="s">
        <v>1124</v>
      </c>
      <c r="M1535" t="s">
        <v>1125</v>
      </c>
      <c r="N1535" t="s">
        <v>1126</v>
      </c>
      <c r="O1535" t="s">
        <v>5080</v>
      </c>
      <c r="P1535" t="s">
        <v>32</v>
      </c>
      <c r="Q1535" t="s">
        <v>25</v>
      </c>
      <c r="R1535" t="s">
        <v>25</v>
      </c>
      <c r="S1535" t="s">
        <v>8646</v>
      </c>
      <c r="T1535" t="b">
        <v>0</v>
      </c>
      <c r="U1535" t="b">
        <v>0</v>
      </c>
      <c r="V1535">
        <v>1</v>
      </c>
      <c r="W1535">
        <v>90</v>
      </c>
      <c r="X1535">
        <v>12</v>
      </c>
      <c r="AG1535" t="s">
        <v>5081</v>
      </c>
      <c r="AH1535" t="s">
        <v>5082</v>
      </c>
    </row>
    <row r="1536" spans="1:34" x14ac:dyDescent="0.25">
      <c r="A1536">
        <v>6</v>
      </c>
      <c r="B1536" t="s">
        <v>643</v>
      </c>
      <c r="C1536" t="s">
        <v>646</v>
      </c>
      <c r="D1536" t="s">
        <v>644</v>
      </c>
      <c r="E1536" t="s">
        <v>645</v>
      </c>
      <c r="F1536" t="s">
        <v>649</v>
      </c>
      <c r="G1536" t="s">
        <v>650</v>
      </c>
      <c r="H1536" t="s">
        <v>1123</v>
      </c>
      <c r="I1536" t="s">
        <v>644</v>
      </c>
      <c r="J1536">
        <v>1</v>
      </c>
      <c r="L1536" t="s">
        <v>1124</v>
      </c>
      <c r="M1536" t="s">
        <v>1125</v>
      </c>
      <c r="N1536" t="s">
        <v>1126</v>
      </c>
      <c r="O1536" t="s">
        <v>5083</v>
      </c>
      <c r="P1536" t="s">
        <v>32</v>
      </c>
      <c r="Q1536" t="s">
        <v>25</v>
      </c>
      <c r="R1536" t="s">
        <v>25</v>
      </c>
      <c r="S1536" t="s">
        <v>8646</v>
      </c>
      <c r="T1536" t="b">
        <v>0</v>
      </c>
      <c r="U1536" t="b">
        <v>0</v>
      </c>
      <c r="V1536">
        <v>2</v>
      </c>
      <c r="W1536">
        <v>150</v>
      </c>
      <c r="X1536">
        <v>8</v>
      </c>
      <c r="AG1536" t="s">
        <v>5084</v>
      </c>
      <c r="AH1536" t="s">
        <v>5085</v>
      </c>
    </row>
    <row r="1537" spans="1:34" x14ac:dyDescent="0.25">
      <c r="A1537">
        <v>6</v>
      </c>
      <c r="B1537" t="s">
        <v>643</v>
      </c>
      <c r="C1537" t="s">
        <v>646</v>
      </c>
      <c r="D1537" t="s">
        <v>644</v>
      </c>
      <c r="E1537" t="s">
        <v>645</v>
      </c>
      <c r="F1537" t="s">
        <v>649</v>
      </c>
      <c r="G1537" t="s">
        <v>650</v>
      </c>
      <c r="H1537" t="s">
        <v>1123</v>
      </c>
      <c r="I1537" t="s">
        <v>644</v>
      </c>
      <c r="J1537">
        <v>1</v>
      </c>
      <c r="L1537" t="s">
        <v>1124</v>
      </c>
      <c r="M1537" t="s">
        <v>1125</v>
      </c>
      <c r="N1537" t="s">
        <v>1126</v>
      </c>
      <c r="O1537" t="s">
        <v>5086</v>
      </c>
      <c r="P1537" t="s">
        <v>32</v>
      </c>
      <c r="Q1537" t="s">
        <v>25</v>
      </c>
      <c r="R1537" t="s">
        <v>25</v>
      </c>
      <c r="S1537" t="s">
        <v>8646</v>
      </c>
      <c r="T1537" t="b">
        <v>0</v>
      </c>
      <c r="U1537" t="b">
        <v>0</v>
      </c>
      <c r="V1537">
        <v>3</v>
      </c>
      <c r="W1537">
        <v>180</v>
      </c>
      <c r="X1537">
        <v>8</v>
      </c>
      <c r="AB1537">
        <v>2</v>
      </c>
      <c r="AC1537">
        <v>1</v>
      </c>
      <c r="AD1537">
        <v>2</v>
      </c>
      <c r="AE1537" t="s">
        <v>618</v>
      </c>
      <c r="AG1537" t="s">
        <v>5087</v>
      </c>
      <c r="AH1537" t="s">
        <v>5088</v>
      </c>
    </row>
    <row r="1538" spans="1:34" x14ac:dyDescent="0.25">
      <c r="A1538">
        <v>6</v>
      </c>
      <c r="B1538" t="s">
        <v>643</v>
      </c>
      <c r="C1538" t="s">
        <v>646</v>
      </c>
      <c r="D1538" t="s">
        <v>644</v>
      </c>
      <c r="E1538" t="s">
        <v>645</v>
      </c>
      <c r="F1538" t="s">
        <v>649</v>
      </c>
      <c r="G1538" t="s">
        <v>650</v>
      </c>
      <c r="H1538" t="s">
        <v>1123</v>
      </c>
      <c r="I1538" t="s">
        <v>644</v>
      </c>
      <c r="J1538">
        <v>1</v>
      </c>
      <c r="L1538" t="s">
        <v>1124</v>
      </c>
      <c r="M1538" t="s">
        <v>1125</v>
      </c>
      <c r="N1538" t="s">
        <v>1126</v>
      </c>
      <c r="O1538" t="s">
        <v>5089</v>
      </c>
      <c r="P1538" t="s">
        <v>32</v>
      </c>
      <c r="Q1538" t="s">
        <v>25</v>
      </c>
      <c r="R1538" t="s">
        <v>25</v>
      </c>
      <c r="S1538" t="s">
        <v>8646</v>
      </c>
      <c r="T1538" t="b">
        <v>0</v>
      </c>
      <c r="U1538" t="b">
        <v>0</v>
      </c>
      <c r="V1538">
        <v>4</v>
      </c>
      <c r="W1538">
        <v>185</v>
      </c>
      <c r="X1538">
        <v>8</v>
      </c>
      <c r="AB1538">
        <v>2</v>
      </c>
      <c r="AC1538">
        <v>1</v>
      </c>
      <c r="AD1538">
        <v>2</v>
      </c>
      <c r="AE1538" t="s">
        <v>618</v>
      </c>
      <c r="AG1538" t="s">
        <v>5087</v>
      </c>
      <c r="AH1538" t="s">
        <v>5090</v>
      </c>
    </row>
    <row r="1539" spans="1:34" x14ac:dyDescent="0.25">
      <c r="A1539">
        <v>6</v>
      </c>
      <c r="B1539" t="s">
        <v>643</v>
      </c>
      <c r="C1539" t="s">
        <v>646</v>
      </c>
      <c r="D1539" t="s">
        <v>644</v>
      </c>
      <c r="E1539" t="s">
        <v>645</v>
      </c>
      <c r="F1539" t="s">
        <v>649</v>
      </c>
      <c r="G1539" t="s">
        <v>650</v>
      </c>
      <c r="H1539" t="s">
        <v>1123</v>
      </c>
      <c r="I1539" t="s">
        <v>644</v>
      </c>
      <c r="J1539">
        <v>1</v>
      </c>
      <c r="L1539" t="s">
        <v>1124</v>
      </c>
      <c r="M1539" t="s">
        <v>1125</v>
      </c>
      <c r="N1539" t="s">
        <v>1126</v>
      </c>
      <c r="O1539" t="s">
        <v>5091</v>
      </c>
      <c r="P1539" t="s">
        <v>32</v>
      </c>
      <c r="Q1539" t="s">
        <v>25</v>
      </c>
      <c r="R1539" t="s">
        <v>25</v>
      </c>
      <c r="S1539" t="s">
        <v>8646</v>
      </c>
      <c r="T1539" t="b">
        <v>0</v>
      </c>
      <c r="U1539" t="b">
        <v>0</v>
      </c>
      <c r="V1539">
        <v>5</v>
      </c>
      <c r="W1539">
        <v>190</v>
      </c>
      <c r="X1539">
        <v>6</v>
      </c>
      <c r="AB1539">
        <v>2</v>
      </c>
      <c r="AC1539">
        <v>1</v>
      </c>
      <c r="AD1539">
        <v>2</v>
      </c>
      <c r="AE1539" t="s">
        <v>610</v>
      </c>
      <c r="AG1539" t="s">
        <v>5092</v>
      </c>
      <c r="AH1539" t="s">
        <v>5093</v>
      </c>
    </row>
    <row r="1540" spans="1:34" x14ac:dyDescent="0.25">
      <c r="A1540">
        <v>6</v>
      </c>
      <c r="B1540" t="s">
        <v>643</v>
      </c>
      <c r="C1540" t="s">
        <v>646</v>
      </c>
      <c r="D1540" t="s">
        <v>644</v>
      </c>
      <c r="E1540" t="s">
        <v>645</v>
      </c>
      <c r="F1540" t="s">
        <v>649</v>
      </c>
      <c r="G1540" t="s">
        <v>650</v>
      </c>
      <c r="H1540" t="s">
        <v>1123</v>
      </c>
      <c r="I1540" t="s">
        <v>644</v>
      </c>
      <c r="J1540">
        <v>1</v>
      </c>
      <c r="L1540" t="s">
        <v>1124</v>
      </c>
      <c r="M1540" t="s">
        <v>1125</v>
      </c>
      <c r="N1540" t="s">
        <v>1126</v>
      </c>
      <c r="O1540" t="s">
        <v>5094</v>
      </c>
      <c r="P1540" t="s">
        <v>32</v>
      </c>
      <c r="Q1540" t="s">
        <v>25</v>
      </c>
      <c r="R1540" t="s">
        <v>25</v>
      </c>
      <c r="S1540" t="s">
        <v>8646</v>
      </c>
      <c r="T1540" t="b">
        <v>0</v>
      </c>
      <c r="U1540" t="b">
        <v>0</v>
      </c>
      <c r="V1540">
        <v>6</v>
      </c>
      <c r="W1540">
        <v>190</v>
      </c>
      <c r="X1540">
        <v>6</v>
      </c>
      <c r="AB1540">
        <v>2</v>
      </c>
      <c r="AC1540">
        <v>1</v>
      </c>
      <c r="AD1540">
        <v>2</v>
      </c>
      <c r="AE1540" t="s">
        <v>610</v>
      </c>
      <c r="AG1540" t="s">
        <v>5092</v>
      </c>
      <c r="AH1540" t="s">
        <v>5095</v>
      </c>
    </row>
    <row r="1541" spans="1:34" x14ac:dyDescent="0.25">
      <c r="A1541">
        <v>6</v>
      </c>
      <c r="B1541" t="s">
        <v>643</v>
      </c>
      <c r="C1541" t="s">
        <v>646</v>
      </c>
      <c r="D1541" t="s">
        <v>644</v>
      </c>
      <c r="E1541" t="s">
        <v>645</v>
      </c>
      <c r="F1541" t="s">
        <v>649</v>
      </c>
      <c r="G1541" t="s">
        <v>650</v>
      </c>
      <c r="H1541" t="s">
        <v>1123</v>
      </c>
      <c r="I1541" t="s">
        <v>644</v>
      </c>
      <c r="J1541">
        <v>1</v>
      </c>
      <c r="L1541" t="s">
        <v>1124</v>
      </c>
      <c r="M1541" t="s">
        <v>1125</v>
      </c>
      <c r="N1541" t="s">
        <v>1126</v>
      </c>
      <c r="O1541" t="s">
        <v>5096</v>
      </c>
      <c r="P1541" t="s">
        <v>24</v>
      </c>
      <c r="Q1541" t="s">
        <v>25</v>
      </c>
      <c r="R1541" t="s">
        <v>25</v>
      </c>
      <c r="S1541" t="s">
        <v>8658</v>
      </c>
      <c r="T1541" t="b">
        <v>0</v>
      </c>
      <c r="U1541" t="b">
        <v>0</v>
      </c>
      <c r="V1541">
        <v>1</v>
      </c>
      <c r="W1541">
        <v>0</v>
      </c>
      <c r="X1541">
        <v>10</v>
      </c>
      <c r="AB1541">
        <v>1</v>
      </c>
      <c r="AC1541">
        <v>2</v>
      </c>
      <c r="AD1541">
        <v>1</v>
      </c>
      <c r="AE1541" t="s">
        <v>3856</v>
      </c>
      <c r="AG1541" t="s">
        <v>5097</v>
      </c>
      <c r="AH1541" t="s">
        <v>5098</v>
      </c>
    </row>
    <row r="1542" spans="1:34" x14ac:dyDescent="0.25">
      <c r="A1542">
        <v>6</v>
      </c>
      <c r="B1542" t="s">
        <v>643</v>
      </c>
      <c r="C1542" t="s">
        <v>646</v>
      </c>
      <c r="D1542" t="s">
        <v>644</v>
      </c>
      <c r="E1542" t="s">
        <v>645</v>
      </c>
      <c r="F1542" t="s">
        <v>649</v>
      </c>
      <c r="G1542" t="s">
        <v>650</v>
      </c>
      <c r="H1542" t="s">
        <v>1123</v>
      </c>
      <c r="I1542" t="s">
        <v>644</v>
      </c>
      <c r="J1542">
        <v>1</v>
      </c>
      <c r="L1542" t="s">
        <v>1124</v>
      </c>
      <c r="M1542" t="s">
        <v>1125</v>
      </c>
      <c r="N1542" t="s">
        <v>1126</v>
      </c>
      <c r="O1542" t="s">
        <v>5099</v>
      </c>
      <c r="P1542" t="s">
        <v>24</v>
      </c>
      <c r="Q1542" t="s">
        <v>25</v>
      </c>
      <c r="R1542" t="s">
        <v>25</v>
      </c>
      <c r="S1542" t="s">
        <v>8658</v>
      </c>
      <c r="T1542" t="b">
        <v>0</v>
      </c>
      <c r="U1542" t="b">
        <v>0</v>
      </c>
      <c r="V1542">
        <v>2</v>
      </c>
      <c r="W1542">
        <v>0</v>
      </c>
      <c r="X1542">
        <v>7</v>
      </c>
      <c r="AB1542">
        <v>1</v>
      </c>
      <c r="AC1542">
        <v>2</v>
      </c>
      <c r="AD1542">
        <v>1</v>
      </c>
      <c r="AE1542" t="s">
        <v>3856</v>
      </c>
      <c r="AG1542" t="s">
        <v>5100</v>
      </c>
      <c r="AH1542" t="s">
        <v>5101</v>
      </c>
    </row>
    <row r="1543" spans="1:34" x14ac:dyDescent="0.25">
      <c r="A1543">
        <v>6</v>
      </c>
      <c r="B1543" t="s">
        <v>643</v>
      </c>
      <c r="C1543" t="s">
        <v>646</v>
      </c>
      <c r="D1543" t="s">
        <v>644</v>
      </c>
      <c r="E1543" t="s">
        <v>645</v>
      </c>
      <c r="F1543" t="s">
        <v>649</v>
      </c>
      <c r="G1543" t="s">
        <v>650</v>
      </c>
      <c r="H1543" t="s">
        <v>1123</v>
      </c>
      <c r="I1543" t="s">
        <v>644</v>
      </c>
      <c r="J1543">
        <v>1</v>
      </c>
      <c r="L1543" t="s">
        <v>1124</v>
      </c>
      <c r="M1543" t="s">
        <v>1125</v>
      </c>
      <c r="N1543" t="s">
        <v>1126</v>
      </c>
      <c r="O1543" t="s">
        <v>5102</v>
      </c>
      <c r="P1543" t="s">
        <v>24</v>
      </c>
      <c r="Q1543" t="s">
        <v>25</v>
      </c>
      <c r="R1543" t="s">
        <v>25</v>
      </c>
      <c r="S1543" t="s">
        <v>8658</v>
      </c>
      <c r="T1543" t="b">
        <v>0</v>
      </c>
      <c r="U1543" t="b">
        <v>0</v>
      </c>
      <c r="V1543">
        <v>3</v>
      </c>
      <c r="W1543">
        <v>0</v>
      </c>
      <c r="X1543">
        <v>8</v>
      </c>
      <c r="AB1543">
        <v>1</v>
      </c>
      <c r="AC1543">
        <v>2</v>
      </c>
      <c r="AD1543">
        <v>1</v>
      </c>
      <c r="AE1543" t="s">
        <v>3856</v>
      </c>
      <c r="AG1543" t="s">
        <v>5103</v>
      </c>
      <c r="AH1543" t="s">
        <v>5104</v>
      </c>
    </row>
    <row r="1544" spans="1:34" x14ac:dyDescent="0.25">
      <c r="A1544">
        <v>6</v>
      </c>
      <c r="B1544" t="s">
        <v>643</v>
      </c>
      <c r="C1544" t="s">
        <v>646</v>
      </c>
      <c r="D1544" t="s">
        <v>644</v>
      </c>
      <c r="E1544" t="s">
        <v>645</v>
      </c>
      <c r="F1544" t="s">
        <v>649</v>
      </c>
      <c r="G1544" t="s">
        <v>650</v>
      </c>
      <c r="H1544" t="s">
        <v>1123</v>
      </c>
      <c r="I1544" t="s">
        <v>644</v>
      </c>
      <c r="J1544">
        <v>1</v>
      </c>
      <c r="L1544" t="s">
        <v>1124</v>
      </c>
      <c r="M1544" t="s">
        <v>1125</v>
      </c>
      <c r="N1544" t="s">
        <v>1126</v>
      </c>
      <c r="O1544" t="s">
        <v>5105</v>
      </c>
      <c r="P1544" t="s">
        <v>96</v>
      </c>
      <c r="Q1544" t="s">
        <v>8644</v>
      </c>
      <c r="R1544" t="s">
        <v>8488</v>
      </c>
      <c r="S1544" t="s">
        <v>8645</v>
      </c>
      <c r="T1544" t="b">
        <v>1</v>
      </c>
      <c r="U1544" t="b">
        <v>0</v>
      </c>
      <c r="V1544">
        <v>1</v>
      </c>
      <c r="W1544">
        <v>40</v>
      </c>
      <c r="X1544">
        <v>4</v>
      </c>
      <c r="AB1544">
        <v>2</v>
      </c>
      <c r="AC1544">
        <v>1</v>
      </c>
      <c r="AD1544">
        <v>2</v>
      </c>
      <c r="AE1544" t="s">
        <v>610</v>
      </c>
      <c r="AG1544" t="s">
        <v>5106</v>
      </c>
      <c r="AH1544" t="s">
        <v>5107</v>
      </c>
    </row>
    <row r="1545" spans="1:34" x14ac:dyDescent="0.25">
      <c r="A1545">
        <v>6</v>
      </c>
      <c r="B1545" t="s">
        <v>643</v>
      </c>
      <c r="C1545" t="s">
        <v>646</v>
      </c>
      <c r="D1545" t="s">
        <v>644</v>
      </c>
      <c r="E1545" t="s">
        <v>645</v>
      </c>
      <c r="F1545" t="s">
        <v>649</v>
      </c>
      <c r="G1545" t="s">
        <v>650</v>
      </c>
      <c r="H1545" t="s">
        <v>1123</v>
      </c>
      <c r="I1545" t="s">
        <v>644</v>
      </c>
      <c r="J1545">
        <v>1</v>
      </c>
      <c r="L1545" t="s">
        <v>1124</v>
      </c>
      <c r="M1545" t="s">
        <v>1125</v>
      </c>
      <c r="N1545" t="s">
        <v>1126</v>
      </c>
      <c r="O1545" t="s">
        <v>5108</v>
      </c>
      <c r="P1545" t="s">
        <v>96</v>
      </c>
      <c r="Q1545" t="s">
        <v>8644</v>
      </c>
      <c r="R1545" t="s">
        <v>8488</v>
      </c>
      <c r="S1545" t="s">
        <v>8645</v>
      </c>
      <c r="T1545" t="b">
        <v>1</v>
      </c>
      <c r="U1545" t="b">
        <v>0</v>
      </c>
      <c r="V1545">
        <v>2</v>
      </c>
      <c r="W1545">
        <v>35</v>
      </c>
      <c r="X1545">
        <v>8</v>
      </c>
      <c r="AB1545">
        <v>2</v>
      </c>
      <c r="AC1545">
        <v>1</v>
      </c>
      <c r="AD1545">
        <v>2</v>
      </c>
      <c r="AE1545" t="s">
        <v>610</v>
      </c>
      <c r="AG1545" t="s">
        <v>5109</v>
      </c>
      <c r="AH1545" t="s">
        <v>5110</v>
      </c>
    </row>
    <row r="1546" spans="1:34" x14ac:dyDescent="0.25">
      <c r="A1546">
        <v>6</v>
      </c>
      <c r="B1546" t="s">
        <v>643</v>
      </c>
      <c r="C1546" t="s">
        <v>646</v>
      </c>
      <c r="D1546" t="s">
        <v>644</v>
      </c>
      <c r="E1546" t="s">
        <v>645</v>
      </c>
      <c r="F1546" t="s">
        <v>649</v>
      </c>
      <c r="G1546" t="s">
        <v>650</v>
      </c>
      <c r="H1546" t="s">
        <v>1123</v>
      </c>
      <c r="I1546" t="s">
        <v>644</v>
      </c>
      <c r="J1546">
        <v>1</v>
      </c>
      <c r="L1546" t="s">
        <v>1124</v>
      </c>
      <c r="M1546" t="s">
        <v>1125</v>
      </c>
      <c r="N1546" t="s">
        <v>1126</v>
      </c>
      <c r="O1546" t="s">
        <v>5111</v>
      </c>
      <c r="P1546" t="s">
        <v>96</v>
      </c>
      <c r="Q1546" t="s">
        <v>8644</v>
      </c>
      <c r="R1546" t="s">
        <v>8488</v>
      </c>
      <c r="S1546" t="s">
        <v>8645</v>
      </c>
      <c r="T1546" t="b">
        <v>1</v>
      </c>
      <c r="U1546" t="b">
        <v>0</v>
      </c>
      <c r="V1546">
        <v>3</v>
      </c>
      <c r="W1546">
        <v>35</v>
      </c>
      <c r="X1546">
        <v>9</v>
      </c>
      <c r="AB1546">
        <v>2</v>
      </c>
      <c r="AC1546">
        <v>1</v>
      </c>
      <c r="AD1546">
        <v>2</v>
      </c>
      <c r="AE1546" t="s">
        <v>610</v>
      </c>
      <c r="AG1546" t="s">
        <v>5112</v>
      </c>
      <c r="AH1546" t="s">
        <v>5113</v>
      </c>
    </row>
    <row r="1547" spans="1:34" x14ac:dyDescent="0.25">
      <c r="A1547">
        <v>6</v>
      </c>
      <c r="B1547" t="s">
        <v>643</v>
      </c>
      <c r="C1547" t="s">
        <v>646</v>
      </c>
      <c r="D1547" t="s">
        <v>644</v>
      </c>
      <c r="E1547" t="s">
        <v>645</v>
      </c>
      <c r="F1547" t="s">
        <v>649</v>
      </c>
      <c r="G1547" t="s">
        <v>650</v>
      </c>
      <c r="H1547" t="s">
        <v>1123</v>
      </c>
      <c r="I1547" t="s">
        <v>644</v>
      </c>
      <c r="J1547">
        <v>1</v>
      </c>
      <c r="L1547" t="s">
        <v>1124</v>
      </c>
      <c r="M1547" t="s">
        <v>1125</v>
      </c>
      <c r="N1547" t="s">
        <v>1126</v>
      </c>
      <c r="O1547" t="s">
        <v>5114</v>
      </c>
      <c r="P1547" t="s">
        <v>96</v>
      </c>
      <c r="Q1547" t="s">
        <v>8644</v>
      </c>
      <c r="R1547" t="s">
        <v>8488</v>
      </c>
      <c r="S1547" t="s">
        <v>8645</v>
      </c>
      <c r="T1547" t="b">
        <v>1</v>
      </c>
      <c r="U1547" t="b">
        <v>0</v>
      </c>
      <c r="V1547">
        <v>4</v>
      </c>
      <c r="W1547">
        <v>35</v>
      </c>
      <c r="X1547">
        <v>7</v>
      </c>
      <c r="AB1547">
        <v>2</v>
      </c>
      <c r="AC1547">
        <v>1</v>
      </c>
      <c r="AD1547">
        <v>2</v>
      </c>
      <c r="AE1547" t="s">
        <v>610</v>
      </c>
      <c r="AG1547" t="s">
        <v>5112</v>
      </c>
      <c r="AH1547" t="s">
        <v>5115</v>
      </c>
    </row>
    <row r="1548" spans="1:34" x14ac:dyDescent="0.25">
      <c r="A1548">
        <v>6</v>
      </c>
      <c r="B1548" t="s">
        <v>643</v>
      </c>
      <c r="C1548" t="s">
        <v>646</v>
      </c>
      <c r="D1548" t="s">
        <v>644</v>
      </c>
      <c r="E1548" t="s">
        <v>645</v>
      </c>
      <c r="F1548" t="s">
        <v>649</v>
      </c>
      <c r="G1548" t="s">
        <v>650</v>
      </c>
      <c r="H1548" t="s">
        <v>1123</v>
      </c>
      <c r="I1548" t="s">
        <v>644</v>
      </c>
      <c r="J1548">
        <v>1</v>
      </c>
      <c r="L1548" t="s">
        <v>1124</v>
      </c>
      <c r="M1548" t="s">
        <v>1125</v>
      </c>
      <c r="N1548" t="s">
        <v>1126</v>
      </c>
      <c r="O1548" t="s">
        <v>5116</v>
      </c>
      <c r="P1548" t="s">
        <v>356</v>
      </c>
      <c r="Q1548" t="s">
        <v>25</v>
      </c>
      <c r="R1548" t="s">
        <v>25</v>
      </c>
      <c r="S1548" t="s">
        <v>357</v>
      </c>
      <c r="T1548" t="b">
        <v>0</v>
      </c>
      <c r="U1548" t="b">
        <v>1</v>
      </c>
      <c r="V1548">
        <v>1</v>
      </c>
      <c r="Y1548">
        <v>450</v>
      </c>
      <c r="Z1548">
        <v>2</v>
      </c>
      <c r="AA1548" t="s">
        <v>3957</v>
      </c>
      <c r="AG1548" t="s">
        <v>4062</v>
      </c>
      <c r="AH1548" t="s">
        <v>1126</v>
      </c>
    </row>
    <row r="1549" spans="1:34" x14ac:dyDescent="0.25">
      <c r="A1549">
        <v>6</v>
      </c>
      <c r="B1549" t="s">
        <v>643</v>
      </c>
      <c r="C1549" t="s">
        <v>646</v>
      </c>
      <c r="D1549" t="s">
        <v>644</v>
      </c>
      <c r="E1549" t="s">
        <v>645</v>
      </c>
      <c r="F1549" t="s">
        <v>649</v>
      </c>
      <c r="G1549" t="s">
        <v>650</v>
      </c>
      <c r="H1549" t="s">
        <v>1127</v>
      </c>
      <c r="I1549" t="s">
        <v>1128</v>
      </c>
      <c r="J1549">
        <v>2</v>
      </c>
      <c r="L1549" t="s">
        <v>1129</v>
      </c>
      <c r="M1549" t="s">
        <v>1130</v>
      </c>
      <c r="N1549" t="s">
        <v>1131</v>
      </c>
      <c r="O1549" t="s">
        <v>5117</v>
      </c>
      <c r="P1549" t="s">
        <v>363</v>
      </c>
      <c r="Q1549" t="s">
        <v>357</v>
      </c>
      <c r="R1549" t="s">
        <v>357</v>
      </c>
      <c r="S1549" t="s">
        <v>357</v>
      </c>
      <c r="T1549" t="b">
        <v>0</v>
      </c>
      <c r="U1549" t="b">
        <v>1</v>
      </c>
      <c r="V1549">
        <v>1</v>
      </c>
      <c r="Y1549">
        <v>300</v>
      </c>
      <c r="Z1549">
        <v>0.39</v>
      </c>
      <c r="AA1549" t="s">
        <v>3957</v>
      </c>
      <c r="AG1549" t="s">
        <v>5118</v>
      </c>
      <c r="AH1549" t="s">
        <v>1130</v>
      </c>
    </row>
    <row r="1550" spans="1:34" x14ac:dyDescent="0.25">
      <c r="A1550">
        <v>6</v>
      </c>
      <c r="B1550" t="s">
        <v>643</v>
      </c>
      <c r="C1550" t="s">
        <v>646</v>
      </c>
      <c r="D1550" t="s">
        <v>644</v>
      </c>
      <c r="E1550" t="s">
        <v>645</v>
      </c>
      <c r="F1550" t="s">
        <v>649</v>
      </c>
      <c r="G1550" t="s">
        <v>650</v>
      </c>
      <c r="H1550" t="s">
        <v>1127</v>
      </c>
      <c r="I1550" t="s">
        <v>1128</v>
      </c>
      <c r="J1550">
        <v>2</v>
      </c>
      <c r="L1550" t="s">
        <v>1129</v>
      </c>
      <c r="M1550" t="s">
        <v>1130</v>
      </c>
      <c r="N1550" t="s">
        <v>1131</v>
      </c>
      <c r="O1550" t="s">
        <v>5119</v>
      </c>
      <c r="P1550" t="s">
        <v>403</v>
      </c>
      <c r="Q1550" t="s">
        <v>272</v>
      </c>
      <c r="R1550" t="s">
        <v>8666</v>
      </c>
      <c r="S1550" t="s">
        <v>8645</v>
      </c>
      <c r="T1550" t="b">
        <v>0</v>
      </c>
      <c r="U1550" t="b">
        <v>0</v>
      </c>
      <c r="V1550">
        <v>1</v>
      </c>
      <c r="W1550">
        <v>0</v>
      </c>
      <c r="X1550">
        <v>8</v>
      </c>
      <c r="AG1550" t="s">
        <v>3073</v>
      </c>
      <c r="AH1550" t="s">
        <v>5120</v>
      </c>
    </row>
    <row r="1551" spans="1:34" x14ac:dyDescent="0.25">
      <c r="A1551">
        <v>6</v>
      </c>
      <c r="B1551" t="s">
        <v>643</v>
      </c>
      <c r="C1551" t="s">
        <v>646</v>
      </c>
      <c r="D1551" t="s">
        <v>644</v>
      </c>
      <c r="E1551" t="s">
        <v>645</v>
      </c>
      <c r="F1551" t="s">
        <v>649</v>
      </c>
      <c r="G1551" t="s">
        <v>650</v>
      </c>
      <c r="H1551" t="s">
        <v>1127</v>
      </c>
      <c r="I1551" t="s">
        <v>1128</v>
      </c>
      <c r="J1551">
        <v>2</v>
      </c>
      <c r="L1551" t="s">
        <v>1129</v>
      </c>
      <c r="M1551" t="s">
        <v>1130</v>
      </c>
      <c r="N1551" t="s">
        <v>1131</v>
      </c>
      <c r="O1551" t="s">
        <v>5121</v>
      </c>
      <c r="P1551" t="s">
        <v>394</v>
      </c>
      <c r="Q1551" t="s">
        <v>272</v>
      </c>
      <c r="R1551" t="s">
        <v>8666</v>
      </c>
      <c r="S1551" t="s">
        <v>8645</v>
      </c>
      <c r="T1551" t="b">
        <v>0</v>
      </c>
      <c r="U1551" t="b">
        <v>0</v>
      </c>
      <c r="V1551">
        <v>1</v>
      </c>
      <c r="W1551">
        <v>0</v>
      </c>
      <c r="X1551">
        <v>15</v>
      </c>
      <c r="AG1551" t="s">
        <v>5122</v>
      </c>
      <c r="AH1551" t="s">
        <v>5123</v>
      </c>
    </row>
    <row r="1552" spans="1:34" x14ac:dyDescent="0.25">
      <c r="A1552">
        <v>6</v>
      </c>
      <c r="B1552" t="s">
        <v>643</v>
      </c>
      <c r="C1552" t="s">
        <v>646</v>
      </c>
      <c r="D1552" t="s">
        <v>644</v>
      </c>
      <c r="E1552" t="s">
        <v>645</v>
      </c>
      <c r="F1552" t="s">
        <v>649</v>
      </c>
      <c r="G1552" t="s">
        <v>650</v>
      </c>
      <c r="H1552" t="s">
        <v>1127</v>
      </c>
      <c r="I1552" t="s">
        <v>1128</v>
      </c>
      <c r="J1552">
        <v>2</v>
      </c>
      <c r="L1552" t="s">
        <v>1129</v>
      </c>
      <c r="M1552" t="s">
        <v>1130</v>
      </c>
      <c r="N1552" t="s">
        <v>1131</v>
      </c>
      <c r="O1552" t="s">
        <v>5124</v>
      </c>
      <c r="P1552" t="s">
        <v>398</v>
      </c>
      <c r="Q1552" t="s">
        <v>272</v>
      </c>
      <c r="R1552" t="s">
        <v>8666</v>
      </c>
      <c r="S1552" t="s">
        <v>8645</v>
      </c>
      <c r="T1552" t="b">
        <v>0</v>
      </c>
      <c r="U1552" t="b">
        <v>0</v>
      </c>
      <c r="V1552">
        <v>1</v>
      </c>
      <c r="W1552">
        <v>0</v>
      </c>
      <c r="X1552">
        <v>8</v>
      </c>
      <c r="AG1552" t="s">
        <v>4484</v>
      </c>
      <c r="AH1552" t="s">
        <v>5125</v>
      </c>
    </row>
    <row r="1553" spans="1:34" x14ac:dyDescent="0.25">
      <c r="A1553">
        <v>6</v>
      </c>
      <c r="B1553" t="s">
        <v>643</v>
      </c>
      <c r="C1553" t="s">
        <v>646</v>
      </c>
      <c r="D1553" t="s">
        <v>644</v>
      </c>
      <c r="E1553" t="s">
        <v>645</v>
      </c>
      <c r="F1553" t="s">
        <v>649</v>
      </c>
      <c r="G1553" t="s">
        <v>650</v>
      </c>
      <c r="H1553" t="s">
        <v>1127</v>
      </c>
      <c r="I1553" t="s">
        <v>1128</v>
      </c>
      <c r="J1553">
        <v>2</v>
      </c>
      <c r="L1553" t="s">
        <v>1129</v>
      </c>
      <c r="M1553" t="s">
        <v>1130</v>
      </c>
      <c r="N1553" t="s">
        <v>1131</v>
      </c>
      <c r="O1553" t="s">
        <v>5126</v>
      </c>
      <c r="P1553" t="s">
        <v>403</v>
      </c>
      <c r="Q1553" t="s">
        <v>272</v>
      </c>
      <c r="R1553" t="s">
        <v>8666</v>
      </c>
      <c r="S1553" t="s">
        <v>8645</v>
      </c>
      <c r="T1553" t="b">
        <v>0</v>
      </c>
      <c r="U1553" t="b">
        <v>0</v>
      </c>
      <c r="V1553">
        <v>2</v>
      </c>
      <c r="W1553">
        <v>0</v>
      </c>
      <c r="X1553">
        <v>8</v>
      </c>
      <c r="AG1553" t="s">
        <v>3073</v>
      </c>
      <c r="AH1553" t="s">
        <v>5127</v>
      </c>
    </row>
    <row r="1554" spans="1:34" x14ac:dyDescent="0.25">
      <c r="A1554">
        <v>6</v>
      </c>
      <c r="B1554" t="s">
        <v>643</v>
      </c>
      <c r="C1554" t="s">
        <v>646</v>
      </c>
      <c r="D1554" t="s">
        <v>644</v>
      </c>
      <c r="E1554" t="s">
        <v>645</v>
      </c>
      <c r="F1554" t="s">
        <v>649</v>
      </c>
      <c r="G1554" t="s">
        <v>650</v>
      </c>
      <c r="H1554" t="s">
        <v>1127</v>
      </c>
      <c r="I1554" t="s">
        <v>1128</v>
      </c>
      <c r="J1554">
        <v>2</v>
      </c>
      <c r="L1554" t="s">
        <v>1129</v>
      </c>
      <c r="M1554" t="s">
        <v>1130</v>
      </c>
      <c r="N1554" t="s">
        <v>1131</v>
      </c>
      <c r="O1554" t="s">
        <v>5128</v>
      </c>
      <c r="P1554" t="s">
        <v>394</v>
      </c>
      <c r="Q1554" t="s">
        <v>272</v>
      </c>
      <c r="R1554" t="s">
        <v>8666</v>
      </c>
      <c r="S1554" t="s">
        <v>8645</v>
      </c>
      <c r="T1554" t="b">
        <v>0</v>
      </c>
      <c r="U1554" t="b">
        <v>0</v>
      </c>
      <c r="V1554">
        <v>2</v>
      </c>
      <c r="W1554">
        <v>0</v>
      </c>
      <c r="X1554">
        <v>15</v>
      </c>
      <c r="AG1554" t="s">
        <v>5122</v>
      </c>
      <c r="AH1554" t="s">
        <v>5129</v>
      </c>
    </row>
    <row r="1555" spans="1:34" x14ac:dyDescent="0.25">
      <c r="A1555">
        <v>6</v>
      </c>
      <c r="B1555" t="s">
        <v>643</v>
      </c>
      <c r="C1555" t="s">
        <v>646</v>
      </c>
      <c r="D1555" t="s">
        <v>644</v>
      </c>
      <c r="E1555" t="s">
        <v>645</v>
      </c>
      <c r="F1555" t="s">
        <v>649</v>
      </c>
      <c r="G1555" t="s">
        <v>650</v>
      </c>
      <c r="H1555" t="s">
        <v>1127</v>
      </c>
      <c r="I1555" t="s">
        <v>1128</v>
      </c>
      <c r="J1555">
        <v>2</v>
      </c>
      <c r="L1555" t="s">
        <v>1129</v>
      </c>
      <c r="M1555" t="s">
        <v>1130</v>
      </c>
      <c r="N1555" t="s">
        <v>1131</v>
      </c>
      <c r="O1555" t="s">
        <v>5130</v>
      </c>
      <c r="P1555" t="s">
        <v>398</v>
      </c>
      <c r="Q1555" t="s">
        <v>272</v>
      </c>
      <c r="R1555" t="s">
        <v>8666</v>
      </c>
      <c r="S1555" t="s">
        <v>8645</v>
      </c>
      <c r="T1555" t="b">
        <v>0</v>
      </c>
      <c r="U1555" t="b">
        <v>0</v>
      </c>
      <c r="V1555">
        <v>2</v>
      </c>
      <c r="W1555">
        <v>0</v>
      </c>
      <c r="X1555">
        <v>8</v>
      </c>
      <c r="AG1555" t="s">
        <v>4484</v>
      </c>
      <c r="AH1555" t="s">
        <v>5131</v>
      </c>
    </row>
    <row r="1556" spans="1:34" x14ac:dyDescent="0.25">
      <c r="A1556">
        <v>6</v>
      </c>
      <c r="B1556" t="s">
        <v>643</v>
      </c>
      <c r="C1556" t="s">
        <v>646</v>
      </c>
      <c r="D1556" t="s">
        <v>644</v>
      </c>
      <c r="E1556" t="s">
        <v>645</v>
      </c>
      <c r="F1556" t="s">
        <v>649</v>
      </c>
      <c r="G1556" t="s">
        <v>650</v>
      </c>
      <c r="H1556" t="s">
        <v>1127</v>
      </c>
      <c r="I1556" t="s">
        <v>1128</v>
      </c>
      <c r="J1556">
        <v>2</v>
      </c>
      <c r="L1556" t="s">
        <v>1129</v>
      </c>
      <c r="M1556" t="s">
        <v>1130</v>
      </c>
      <c r="N1556" t="s">
        <v>1131</v>
      </c>
      <c r="O1556" t="s">
        <v>5132</v>
      </c>
      <c r="P1556" t="s">
        <v>147</v>
      </c>
      <c r="Q1556" t="s">
        <v>148</v>
      </c>
      <c r="R1556" t="s">
        <v>8659</v>
      </c>
      <c r="S1556" t="s">
        <v>8645</v>
      </c>
      <c r="T1556" t="b">
        <v>0</v>
      </c>
      <c r="U1556" t="b">
        <v>0</v>
      </c>
      <c r="V1556">
        <v>1</v>
      </c>
      <c r="W1556">
        <v>80</v>
      </c>
      <c r="X1556">
        <v>12</v>
      </c>
      <c r="AG1556" t="s">
        <v>5133</v>
      </c>
      <c r="AH1556" t="s">
        <v>5134</v>
      </c>
    </row>
    <row r="1557" spans="1:34" x14ac:dyDescent="0.25">
      <c r="A1557">
        <v>6</v>
      </c>
      <c r="B1557" t="s">
        <v>643</v>
      </c>
      <c r="C1557" t="s">
        <v>646</v>
      </c>
      <c r="D1557" t="s">
        <v>644</v>
      </c>
      <c r="E1557" t="s">
        <v>645</v>
      </c>
      <c r="F1557" t="s">
        <v>649</v>
      </c>
      <c r="G1557" t="s">
        <v>650</v>
      </c>
      <c r="H1557" t="s">
        <v>1127</v>
      </c>
      <c r="I1557" t="s">
        <v>1128</v>
      </c>
      <c r="J1557">
        <v>2</v>
      </c>
      <c r="L1557" t="s">
        <v>1129</v>
      </c>
      <c r="M1557" t="s">
        <v>1130</v>
      </c>
      <c r="N1557" t="s">
        <v>1131</v>
      </c>
      <c r="O1557" t="s">
        <v>5135</v>
      </c>
      <c r="P1557" t="s">
        <v>147</v>
      </c>
      <c r="Q1557" t="s">
        <v>148</v>
      </c>
      <c r="R1557" t="s">
        <v>8659</v>
      </c>
      <c r="S1557" t="s">
        <v>8645</v>
      </c>
      <c r="T1557" t="b">
        <v>0</v>
      </c>
      <c r="U1557" t="b">
        <v>0</v>
      </c>
      <c r="V1557">
        <v>2</v>
      </c>
      <c r="W1557">
        <v>100</v>
      </c>
      <c r="X1557">
        <v>8</v>
      </c>
      <c r="AG1557" t="s">
        <v>5136</v>
      </c>
      <c r="AH1557" t="s">
        <v>5137</v>
      </c>
    </row>
    <row r="1558" spans="1:34" x14ac:dyDescent="0.25">
      <c r="A1558">
        <v>6</v>
      </c>
      <c r="B1558" t="s">
        <v>643</v>
      </c>
      <c r="C1558" t="s">
        <v>646</v>
      </c>
      <c r="D1558" t="s">
        <v>644</v>
      </c>
      <c r="E1558" t="s">
        <v>645</v>
      </c>
      <c r="F1558" t="s">
        <v>649</v>
      </c>
      <c r="G1558" t="s">
        <v>650</v>
      </c>
      <c r="H1558" t="s">
        <v>1127</v>
      </c>
      <c r="I1558" t="s">
        <v>1128</v>
      </c>
      <c r="J1558">
        <v>2</v>
      </c>
      <c r="L1558" t="s">
        <v>1129</v>
      </c>
      <c r="M1558" t="s">
        <v>1130</v>
      </c>
      <c r="N1558" t="s">
        <v>1131</v>
      </c>
      <c r="O1558" t="s">
        <v>5138</v>
      </c>
      <c r="P1558" t="s">
        <v>147</v>
      </c>
      <c r="Q1558" t="s">
        <v>148</v>
      </c>
      <c r="R1558" t="s">
        <v>8659</v>
      </c>
      <c r="S1558" t="s">
        <v>8645</v>
      </c>
      <c r="T1558" t="b">
        <v>0</v>
      </c>
      <c r="U1558" t="b">
        <v>0</v>
      </c>
      <c r="V1558">
        <v>3</v>
      </c>
      <c r="W1558">
        <v>120</v>
      </c>
      <c r="X1558">
        <v>8</v>
      </c>
      <c r="AB1558">
        <v>2</v>
      </c>
      <c r="AC1558">
        <v>1</v>
      </c>
      <c r="AE1558" t="s">
        <v>618</v>
      </c>
      <c r="AG1558" t="s">
        <v>5139</v>
      </c>
      <c r="AH1558" t="s">
        <v>5140</v>
      </c>
    </row>
    <row r="1559" spans="1:34" x14ac:dyDescent="0.25">
      <c r="A1559">
        <v>6</v>
      </c>
      <c r="B1559" t="s">
        <v>643</v>
      </c>
      <c r="C1559" t="s">
        <v>646</v>
      </c>
      <c r="D1559" t="s">
        <v>644</v>
      </c>
      <c r="E1559" t="s">
        <v>645</v>
      </c>
      <c r="F1559" t="s">
        <v>649</v>
      </c>
      <c r="G1559" t="s">
        <v>650</v>
      </c>
      <c r="H1559" t="s">
        <v>1127</v>
      </c>
      <c r="I1559" t="s">
        <v>1128</v>
      </c>
      <c r="J1559">
        <v>2</v>
      </c>
      <c r="L1559" t="s">
        <v>1129</v>
      </c>
      <c r="M1559" t="s">
        <v>1130</v>
      </c>
      <c r="N1559" t="s">
        <v>1131</v>
      </c>
      <c r="O1559" t="s">
        <v>5141</v>
      </c>
      <c r="P1559" t="s">
        <v>147</v>
      </c>
      <c r="Q1559" t="s">
        <v>148</v>
      </c>
      <c r="R1559" t="s">
        <v>8659</v>
      </c>
      <c r="S1559" t="s">
        <v>8645</v>
      </c>
      <c r="T1559" t="b">
        <v>0</v>
      </c>
      <c r="U1559" t="b">
        <v>0</v>
      </c>
      <c r="V1559">
        <v>4</v>
      </c>
      <c r="W1559">
        <v>120</v>
      </c>
      <c r="X1559">
        <v>8</v>
      </c>
      <c r="AB1559">
        <v>2</v>
      </c>
      <c r="AC1559">
        <v>1</v>
      </c>
      <c r="AE1559" t="s">
        <v>3856</v>
      </c>
      <c r="AG1559" t="s">
        <v>5142</v>
      </c>
      <c r="AH1559" t="s">
        <v>5143</v>
      </c>
    </row>
    <row r="1560" spans="1:34" x14ac:dyDescent="0.25">
      <c r="A1560">
        <v>6</v>
      </c>
      <c r="B1560" t="s">
        <v>643</v>
      </c>
      <c r="C1560" t="s">
        <v>646</v>
      </c>
      <c r="D1560" t="s">
        <v>644</v>
      </c>
      <c r="E1560" t="s">
        <v>645</v>
      </c>
      <c r="F1560" t="s">
        <v>649</v>
      </c>
      <c r="G1560" t="s">
        <v>650</v>
      </c>
      <c r="H1560" t="s">
        <v>1127</v>
      </c>
      <c r="I1560" t="s">
        <v>1128</v>
      </c>
      <c r="J1560">
        <v>2</v>
      </c>
      <c r="L1560" t="s">
        <v>1129</v>
      </c>
      <c r="M1560" t="s">
        <v>1130</v>
      </c>
      <c r="N1560" t="s">
        <v>1131</v>
      </c>
      <c r="O1560" t="s">
        <v>5144</v>
      </c>
      <c r="P1560" t="s">
        <v>147</v>
      </c>
      <c r="Q1560" t="s">
        <v>148</v>
      </c>
      <c r="R1560" t="s">
        <v>8659</v>
      </c>
      <c r="S1560" t="s">
        <v>8645</v>
      </c>
      <c r="T1560" t="b">
        <v>0</v>
      </c>
      <c r="U1560" t="b">
        <v>0</v>
      </c>
      <c r="V1560">
        <v>5</v>
      </c>
      <c r="W1560">
        <v>120</v>
      </c>
      <c r="X1560">
        <v>8</v>
      </c>
      <c r="AB1560">
        <v>2</v>
      </c>
      <c r="AC1560">
        <v>1</v>
      </c>
      <c r="AE1560" t="s">
        <v>3856</v>
      </c>
      <c r="AG1560" t="s">
        <v>5142</v>
      </c>
      <c r="AH1560" t="s">
        <v>5145</v>
      </c>
    </row>
    <row r="1561" spans="1:34" x14ac:dyDescent="0.25">
      <c r="A1561">
        <v>6</v>
      </c>
      <c r="B1561" t="s">
        <v>643</v>
      </c>
      <c r="C1561" t="s">
        <v>646</v>
      </c>
      <c r="D1561" t="s">
        <v>644</v>
      </c>
      <c r="E1561" t="s">
        <v>645</v>
      </c>
      <c r="F1561" t="s">
        <v>649</v>
      </c>
      <c r="G1561" t="s">
        <v>650</v>
      </c>
      <c r="H1561" t="s">
        <v>1127</v>
      </c>
      <c r="I1561" t="s">
        <v>1128</v>
      </c>
      <c r="J1561">
        <v>2</v>
      </c>
      <c r="L1561" t="s">
        <v>1129</v>
      </c>
      <c r="M1561" t="s">
        <v>1130</v>
      </c>
      <c r="N1561" t="s">
        <v>1131</v>
      </c>
      <c r="O1561" t="s">
        <v>5146</v>
      </c>
      <c r="P1561" t="s">
        <v>147</v>
      </c>
      <c r="Q1561" t="s">
        <v>148</v>
      </c>
      <c r="R1561" t="s">
        <v>8659</v>
      </c>
      <c r="S1561" t="s">
        <v>8645</v>
      </c>
      <c r="T1561" t="b">
        <v>0</v>
      </c>
      <c r="U1561" t="b">
        <v>0</v>
      </c>
      <c r="V1561">
        <v>6</v>
      </c>
      <c r="W1561">
        <v>120</v>
      </c>
      <c r="X1561">
        <v>7</v>
      </c>
      <c r="AB1561">
        <v>2</v>
      </c>
      <c r="AC1561">
        <v>1</v>
      </c>
      <c r="AE1561" t="s">
        <v>3856</v>
      </c>
      <c r="AG1561" t="s">
        <v>5142</v>
      </c>
      <c r="AH1561" t="s">
        <v>5147</v>
      </c>
    </row>
    <row r="1562" spans="1:34" x14ac:dyDescent="0.25">
      <c r="A1562">
        <v>6</v>
      </c>
      <c r="B1562" t="s">
        <v>643</v>
      </c>
      <c r="C1562" t="s">
        <v>646</v>
      </c>
      <c r="D1562" t="s">
        <v>644</v>
      </c>
      <c r="E1562" t="s">
        <v>645</v>
      </c>
      <c r="F1562" t="s">
        <v>649</v>
      </c>
      <c r="G1562" t="s">
        <v>650</v>
      </c>
      <c r="H1562" t="s">
        <v>1127</v>
      </c>
      <c r="I1562" t="s">
        <v>1128</v>
      </c>
      <c r="J1562">
        <v>2</v>
      </c>
      <c r="L1562" t="s">
        <v>1129</v>
      </c>
      <c r="M1562" t="s">
        <v>1130</v>
      </c>
      <c r="N1562" t="s">
        <v>1131</v>
      </c>
      <c r="O1562" t="s">
        <v>5148</v>
      </c>
      <c r="P1562" t="s">
        <v>177</v>
      </c>
      <c r="Q1562" t="s">
        <v>148</v>
      </c>
      <c r="R1562" t="s">
        <v>8659</v>
      </c>
      <c r="S1562" t="s">
        <v>8645</v>
      </c>
      <c r="T1562" t="b">
        <v>1</v>
      </c>
      <c r="U1562" t="b">
        <v>0</v>
      </c>
      <c r="V1562">
        <v>1</v>
      </c>
      <c r="W1562">
        <v>25</v>
      </c>
      <c r="X1562">
        <v>8</v>
      </c>
      <c r="AB1562">
        <v>2</v>
      </c>
      <c r="AC1562">
        <v>1</v>
      </c>
      <c r="AD1562">
        <v>2</v>
      </c>
      <c r="AE1562" t="s">
        <v>2289</v>
      </c>
      <c r="AG1562" t="s">
        <v>5149</v>
      </c>
      <c r="AH1562" t="s">
        <v>5150</v>
      </c>
    </row>
    <row r="1563" spans="1:34" x14ac:dyDescent="0.25">
      <c r="A1563">
        <v>6</v>
      </c>
      <c r="B1563" t="s">
        <v>643</v>
      </c>
      <c r="C1563" t="s">
        <v>646</v>
      </c>
      <c r="D1563" t="s">
        <v>644</v>
      </c>
      <c r="E1563" t="s">
        <v>645</v>
      </c>
      <c r="F1563" t="s">
        <v>649</v>
      </c>
      <c r="G1563" t="s">
        <v>650</v>
      </c>
      <c r="H1563" t="s">
        <v>1127</v>
      </c>
      <c r="I1563" t="s">
        <v>1128</v>
      </c>
      <c r="J1563">
        <v>2</v>
      </c>
      <c r="L1563" t="s">
        <v>1129</v>
      </c>
      <c r="M1563" t="s">
        <v>1130</v>
      </c>
      <c r="N1563" t="s">
        <v>1131</v>
      </c>
      <c r="O1563" t="s">
        <v>5151</v>
      </c>
      <c r="P1563" t="s">
        <v>177</v>
      </c>
      <c r="Q1563" t="s">
        <v>148</v>
      </c>
      <c r="R1563" t="s">
        <v>8659</v>
      </c>
      <c r="S1563" t="s">
        <v>8645</v>
      </c>
      <c r="T1563" t="b">
        <v>1</v>
      </c>
      <c r="U1563" t="b">
        <v>0</v>
      </c>
      <c r="V1563">
        <v>2</v>
      </c>
      <c r="W1563">
        <v>30</v>
      </c>
      <c r="X1563">
        <v>8</v>
      </c>
      <c r="AB1563">
        <v>2</v>
      </c>
      <c r="AC1563">
        <v>1</v>
      </c>
      <c r="AD1563">
        <v>2</v>
      </c>
      <c r="AE1563" t="s">
        <v>618</v>
      </c>
      <c r="AG1563" t="s">
        <v>2154</v>
      </c>
      <c r="AH1563" t="s">
        <v>5152</v>
      </c>
    </row>
    <row r="1564" spans="1:34" x14ac:dyDescent="0.25">
      <c r="A1564">
        <v>6</v>
      </c>
      <c r="B1564" t="s">
        <v>643</v>
      </c>
      <c r="C1564" t="s">
        <v>646</v>
      </c>
      <c r="D1564" t="s">
        <v>644</v>
      </c>
      <c r="E1564" t="s">
        <v>645</v>
      </c>
      <c r="F1564" t="s">
        <v>649</v>
      </c>
      <c r="G1564" t="s">
        <v>650</v>
      </c>
      <c r="H1564" t="s">
        <v>1127</v>
      </c>
      <c r="I1564" t="s">
        <v>1128</v>
      </c>
      <c r="J1564">
        <v>2</v>
      </c>
      <c r="L1564" t="s">
        <v>1129</v>
      </c>
      <c r="M1564" t="s">
        <v>1130</v>
      </c>
      <c r="N1564" t="s">
        <v>1131</v>
      </c>
      <c r="O1564" t="s">
        <v>5153</v>
      </c>
      <c r="P1564" t="s">
        <v>177</v>
      </c>
      <c r="Q1564" t="s">
        <v>148</v>
      </c>
      <c r="R1564" t="s">
        <v>8659</v>
      </c>
      <c r="S1564" t="s">
        <v>8645</v>
      </c>
      <c r="T1564" t="b">
        <v>1</v>
      </c>
      <c r="U1564" t="b">
        <v>0</v>
      </c>
      <c r="V1564">
        <v>3</v>
      </c>
      <c r="W1564">
        <v>35</v>
      </c>
      <c r="X1564">
        <v>8</v>
      </c>
      <c r="AB1564">
        <v>2</v>
      </c>
      <c r="AC1564">
        <v>1</v>
      </c>
      <c r="AD1564">
        <v>2</v>
      </c>
      <c r="AE1564" t="s">
        <v>3856</v>
      </c>
      <c r="AG1564" t="s">
        <v>3882</v>
      </c>
      <c r="AH1564" t="s">
        <v>5154</v>
      </c>
    </row>
    <row r="1565" spans="1:34" x14ac:dyDescent="0.25">
      <c r="A1565">
        <v>6</v>
      </c>
      <c r="B1565" t="s">
        <v>643</v>
      </c>
      <c r="C1565" t="s">
        <v>646</v>
      </c>
      <c r="D1565" t="s">
        <v>644</v>
      </c>
      <c r="E1565" t="s">
        <v>645</v>
      </c>
      <c r="F1565" t="s">
        <v>649</v>
      </c>
      <c r="G1565" t="s">
        <v>650</v>
      </c>
      <c r="H1565" t="s">
        <v>1127</v>
      </c>
      <c r="I1565" t="s">
        <v>1128</v>
      </c>
      <c r="J1565">
        <v>2</v>
      </c>
      <c r="L1565" t="s">
        <v>1129</v>
      </c>
      <c r="M1565" t="s">
        <v>1130</v>
      </c>
      <c r="N1565" t="s">
        <v>1131</v>
      </c>
      <c r="O1565" t="s">
        <v>5155</v>
      </c>
      <c r="P1565" t="s">
        <v>177</v>
      </c>
      <c r="Q1565" t="s">
        <v>148</v>
      </c>
      <c r="R1565" t="s">
        <v>8659</v>
      </c>
      <c r="S1565" t="s">
        <v>8645</v>
      </c>
      <c r="T1565" t="b">
        <v>1</v>
      </c>
      <c r="U1565" t="b">
        <v>0</v>
      </c>
      <c r="V1565">
        <v>4</v>
      </c>
      <c r="W1565">
        <v>35</v>
      </c>
      <c r="X1565">
        <v>8</v>
      </c>
      <c r="AB1565">
        <v>2</v>
      </c>
      <c r="AC1565">
        <v>1</v>
      </c>
      <c r="AD1565">
        <v>2</v>
      </c>
      <c r="AE1565" t="s">
        <v>3856</v>
      </c>
      <c r="AG1565" t="s">
        <v>3882</v>
      </c>
      <c r="AH1565" t="s">
        <v>5156</v>
      </c>
    </row>
    <row r="1566" spans="1:34" x14ac:dyDescent="0.25">
      <c r="A1566">
        <v>6</v>
      </c>
      <c r="B1566" t="s">
        <v>643</v>
      </c>
      <c r="C1566" t="s">
        <v>646</v>
      </c>
      <c r="D1566" t="s">
        <v>644</v>
      </c>
      <c r="E1566" t="s">
        <v>645</v>
      </c>
      <c r="F1566" t="s">
        <v>649</v>
      </c>
      <c r="G1566" t="s">
        <v>650</v>
      </c>
      <c r="H1566" t="s">
        <v>1127</v>
      </c>
      <c r="I1566" t="s">
        <v>1128</v>
      </c>
      <c r="J1566">
        <v>2</v>
      </c>
      <c r="L1566" t="s">
        <v>1129</v>
      </c>
      <c r="M1566" t="s">
        <v>1130</v>
      </c>
      <c r="N1566" t="s">
        <v>1131</v>
      </c>
      <c r="O1566" t="s">
        <v>5157</v>
      </c>
      <c r="P1566" t="s">
        <v>309</v>
      </c>
      <c r="Q1566" t="s">
        <v>148</v>
      </c>
      <c r="R1566" t="s">
        <v>8661</v>
      </c>
      <c r="S1566" t="s">
        <v>8645</v>
      </c>
      <c r="T1566" t="b">
        <v>0</v>
      </c>
      <c r="U1566" t="b">
        <v>0</v>
      </c>
      <c r="V1566">
        <v>1</v>
      </c>
      <c r="W1566">
        <v>10</v>
      </c>
      <c r="X1566">
        <v>12</v>
      </c>
      <c r="AB1566">
        <v>2</v>
      </c>
      <c r="AC1566">
        <v>2</v>
      </c>
      <c r="AD1566">
        <v>2</v>
      </c>
      <c r="AE1566" t="s">
        <v>3856</v>
      </c>
      <c r="AG1566" t="s">
        <v>3996</v>
      </c>
      <c r="AH1566" t="s">
        <v>5158</v>
      </c>
    </row>
    <row r="1567" spans="1:34" x14ac:dyDescent="0.25">
      <c r="A1567">
        <v>6</v>
      </c>
      <c r="B1567" t="s">
        <v>643</v>
      </c>
      <c r="C1567" t="s">
        <v>646</v>
      </c>
      <c r="D1567" t="s">
        <v>644</v>
      </c>
      <c r="E1567" t="s">
        <v>645</v>
      </c>
      <c r="F1567" t="s">
        <v>649</v>
      </c>
      <c r="G1567" t="s">
        <v>650</v>
      </c>
      <c r="H1567" t="s">
        <v>1127</v>
      </c>
      <c r="I1567" t="s">
        <v>1128</v>
      </c>
      <c r="J1567">
        <v>2</v>
      </c>
      <c r="L1567" t="s">
        <v>1129</v>
      </c>
      <c r="M1567" t="s">
        <v>1130</v>
      </c>
      <c r="N1567" t="s">
        <v>1131</v>
      </c>
      <c r="O1567" t="s">
        <v>5159</v>
      </c>
      <c r="P1567" t="s">
        <v>309</v>
      </c>
      <c r="Q1567" t="s">
        <v>148</v>
      </c>
      <c r="R1567" t="s">
        <v>8661</v>
      </c>
      <c r="S1567" t="s">
        <v>8645</v>
      </c>
      <c r="T1567" t="b">
        <v>0</v>
      </c>
      <c r="U1567" t="b">
        <v>0</v>
      </c>
      <c r="V1567">
        <v>2</v>
      </c>
      <c r="W1567">
        <v>10</v>
      </c>
      <c r="X1567">
        <v>15</v>
      </c>
      <c r="AB1567">
        <v>2</v>
      </c>
      <c r="AC1567">
        <v>2</v>
      </c>
      <c r="AD1567">
        <v>2</v>
      </c>
      <c r="AE1567" t="s">
        <v>3856</v>
      </c>
      <c r="AG1567" t="s">
        <v>3996</v>
      </c>
      <c r="AH1567" t="s">
        <v>5160</v>
      </c>
    </row>
    <row r="1568" spans="1:34" x14ac:dyDescent="0.25">
      <c r="A1568">
        <v>6</v>
      </c>
      <c r="B1568" t="s">
        <v>643</v>
      </c>
      <c r="C1568" t="s">
        <v>646</v>
      </c>
      <c r="D1568" t="s">
        <v>644</v>
      </c>
      <c r="E1568" t="s">
        <v>645</v>
      </c>
      <c r="F1568" t="s">
        <v>649</v>
      </c>
      <c r="G1568" t="s">
        <v>650</v>
      </c>
      <c r="H1568" t="s">
        <v>1127</v>
      </c>
      <c r="I1568" t="s">
        <v>1128</v>
      </c>
      <c r="J1568">
        <v>2</v>
      </c>
      <c r="L1568" t="s">
        <v>1129</v>
      </c>
      <c r="M1568" t="s">
        <v>1130</v>
      </c>
      <c r="N1568" t="s">
        <v>1131</v>
      </c>
      <c r="O1568" t="s">
        <v>5161</v>
      </c>
      <c r="P1568" t="s">
        <v>309</v>
      </c>
      <c r="Q1568" t="s">
        <v>148</v>
      </c>
      <c r="R1568" t="s">
        <v>8661</v>
      </c>
      <c r="S1568" t="s">
        <v>8645</v>
      </c>
      <c r="T1568" t="b">
        <v>0</v>
      </c>
      <c r="U1568" t="b">
        <v>0</v>
      </c>
      <c r="V1568">
        <v>3</v>
      </c>
      <c r="W1568">
        <v>12.5</v>
      </c>
      <c r="X1568">
        <v>15</v>
      </c>
      <c r="AB1568">
        <v>2</v>
      </c>
      <c r="AC1568">
        <v>2</v>
      </c>
      <c r="AD1568">
        <v>2</v>
      </c>
      <c r="AE1568" t="s">
        <v>3856</v>
      </c>
      <c r="AG1568" t="s">
        <v>3996</v>
      </c>
      <c r="AH1568" t="s">
        <v>5162</v>
      </c>
    </row>
    <row r="1569" spans="1:34" x14ac:dyDescent="0.25">
      <c r="A1569">
        <v>6</v>
      </c>
      <c r="B1569" t="s">
        <v>643</v>
      </c>
      <c r="C1569" t="s">
        <v>646</v>
      </c>
      <c r="D1569" t="s">
        <v>644</v>
      </c>
      <c r="E1569" t="s">
        <v>645</v>
      </c>
      <c r="F1569" t="s">
        <v>649</v>
      </c>
      <c r="G1569" t="s">
        <v>650</v>
      </c>
      <c r="H1569" t="s">
        <v>1127</v>
      </c>
      <c r="I1569" t="s">
        <v>1128</v>
      </c>
      <c r="J1569">
        <v>2</v>
      </c>
      <c r="L1569" t="s">
        <v>1129</v>
      </c>
      <c r="M1569" t="s">
        <v>1130</v>
      </c>
      <c r="N1569" t="s">
        <v>1131</v>
      </c>
      <c r="O1569" t="s">
        <v>5163</v>
      </c>
      <c r="P1569" t="s">
        <v>222</v>
      </c>
      <c r="Q1569" t="s">
        <v>8650</v>
      </c>
      <c r="R1569" t="s">
        <v>8637</v>
      </c>
      <c r="S1569" t="s">
        <v>8643</v>
      </c>
      <c r="T1569" t="b">
        <v>1</v>
      </c>
      <c r="U1569" t="b">
        <v>0</v>
      </c>
      <c r="V1569">
        <v>1</v>
      </c>
      <c r="W1569">
        <v>20</v>
      </c>
      <c r="X1569">
        <v>15</v>
      </c>
      <c r="AB1569">
        <v>3</v>
      </c>
      <c r="AC1569">
        <v>1</v>
      </c>
      <c r="AD1569">
        <v>3</v>
      </c>
      <c r="AE1569" t="s">
        <v>2289</v>
      </c>
      <c r="AG1569" t="s">
        <v>5164</v>
      </c>
      <c r="AH1569" t="s">
        <v>5165</v>
      </c>
    </row>
    <row r="1570" spans="1:34" x14ac:dyDescent="0.25">
      <c r="A1570">
        <v>6</v>
      </c>
      <c r="B1570" t="s">
        <v>643</v>
      </c>
      <c r="C1570" t="s">
        <v>646</v>
      </c>
      <c r="D1570" t="s">
        <v>644</v>
      </c>
      <c r="E1570" t="s">
        <v>645</v>
      </c>
      <c r="F1570" t="s">
        <v>649</v>
      </c>
      <c r="G1570" t="s">
        <v>650</v>
      </c>
      <c r="H1570" t="s">
        <v>1127</v>
      </c>
      <c r="I1570" t="s">
        <v>1128</v>
      </c>
      <c r="J1570">
        <v>2</v>
      </c>
      <c r="L1570" t="s">
        <v>1129</v>
      </c>
      <c r="M1570" t="s">
        <v>1130</v>
      </c>
      <c r="N1570" t="s">
        <v>1131</v>
      </c>
      <c r="O1570" t="s">
        <v>5166</v>
      </c>
      <c r="P1570" t="s">
        <v>222</v>
      </c>
      <c r="Q1570" t="s">
        <v>8650</v>
      </c>
      <c r="R1570" t="s">
        <v>8637</v>
      </c>
      <c r="S1570" t="s">
        <v>8643</v>
      </c>
      <c r="T1570" t="b">
        <v>1</v>
      </c>
      <c r="U1570" t="b">
        <v>0</v>
      </c>
      <c r="V1570">
        <v>2</v>
      </c>
      <c r="W1570">
        <v>25</v>
      </c>
      <c r="X1570">
        <v>12</v>
      </c>
      <c r="AB1570">
        <v>3</v>
      </c>
      <c r="AC1570">
        <v>1</v>
      </c>
      <c r="AD1570">
        <v>3</v>
      </c>
      <c r="AE1570" t="s">
        <v>3856</v>
      </c>
      <c r="AG1570" t="s">
        <v>4103</v>
      </c>
      <c r="AH1570" t="s">
        <v>5167</v>
      </c>
    </row>
    <row r="1571" spans="1:34" x14ac:dyDescent="0.25">
      <c r="A1571">
        <v>6</v>
      </c>
      <c r="B1571" t="s">
        <v>643</v>
      </c>
      <c r="C1571" t="s">
        <v>646</v>
      </c>
      <c r="D1571" t="s">
        <v>644</v>
      </c>
      <c r="E1571" t="s">
        <v>645</v>
      </c>
      <c r="F1571" t="s">
        <v>649</v>
      </c>
      <c r="G1571" t="s">
        <v>650</v>
      </c>
      <c r="H1571" t="s">
        <v>1127</v>
      </c>
      <c r="I1571" t="s">
        <v>1128</v>
      </c>
      <c r="J1571">
        <v>2</v>
      </c>
      <c r="L1571" t="s">
        <v>1129</v>
      </c>
      <c r="M1571" t="s">
        <v>1130</v>
      </c>
      <c r="N1571" t="s">
        <v>1131</v>
      </c>
      <c r="O1571" t="s">
        <v>5168</v>
      </c>
      <c r="P1571" t="s">
        <v>222</v>
      </c>
      <c r="Q1571" t="s">
        <v>8650</v>
      </c>
      <c r="R1571" t="s">
        <v>8637</v>
      </c>
      <c r="S1571" t="s">
        <v>8643</v>
      </c>
      <c r="T1571" t="b">
        <v>1</v>
      </c>
      <c r="U1571" t="b">
        <v>0</v>
      </c>
      <c r="V1571">
        <v>3</v>
      </c>
      <c r="W1571">
        <v>25</v>
      </c>
      <c r="X1571">
        <v>9</v>
      </c>
      <c r="AB1571">
        <v>3</v>
      </c>
      <c r="AC1571">
        <v>1</v>
      </c>
      <c r="AD1571">
        <v>3</v>
      </c>
      <c r="AE1571" t="s">
        <v>3930</v>
      </c>
      <c r="AG1571" t="s">
        <v>4108</v>
      </c>
      <c r="AH1571" t="s">
        <v>5169</v>
      </c>
    </row>
    <row r="1572" spans="1:34" x14ac:dyDescent="0.25">
      <c r="A1572">
        <v>6</v>
      </c>
      <c r="B1572" t="s">
        <v>643</v>
      </c>
      <c r="C1572" t="s">
        <v>646</v>
      </c>
      <c r="D1572" t="s">
        <v>644</v>
      </c>
      <c r="E1572" t="s">
        <v>645</v>
      </c>
      <c r="F1572" t="s">
        <v>649</v>
      </c>
      <c r="G1572" t="s">
        <v>650</v>
      </c>
      <c r="H1572" t="s">
        <v>1127</v>
      </c>
      <c r="I1572" t="s">
        <v>1128</v>
      </c>
      <c r="J1572">
        <v>2</v>
      </c>
      <c r="L1572" t="s">
        <v>1129</v>
      </c>
      <c r="M1572" t="s">
        <v>1130</v>
      </c>
      <c r="N1572" t="s">
        <v>1131</v>
      </c>
      <c r="O1572" t="s">
        <v>5170</v>
      </c>
      <c r="P1572" t="s">
        <v>415</v>
      </c>
      <c r="Q1572" t="s">
        <v>272</v>
      </c>
      <c r="R1572" t="s">
        <v>8667</v>
      </c>
      <c r="S1572" t="s">
        <v>8645</v>
      </c>
      <c r="T1572" t="b">
        <v>0</v>
      </c>
      <c r="U1572" t="b">
        <v>1</v>
      </c>
      <c r="V1572">
        <v>1</v>
      </c>
      <c r="W1572">
        <v>30</v>
      </c>
      <c r="Y1572">
        <v>20</v>
      </c>
      <c r="AG1572" t="s">
        <v>5171</v>
      </c>
      <c r="AH1572" t="s">
        <v>5172</v>
      </c>
    </row>
    <row r="1573" spans="1:34" x14ac:dyDescent="0.25">
      <c r="A1573">
        <v>6</v>
      </c>
      <c r="B1573" t="s">
        <v>643</v>
      </c>
      <c r="C1573" t="s">
        <v>646</v>
      </c>
      <c r="D1573" t="s">
        <v>644</v>
      </c>
      <c r="E1573" t="s">
        <v>645</v>
      </c>
      <c r="F1573" t="s">
        <v>649</v>
      </c>
      <c r="G1573" t="s">
        <v>650</v>
      </c>
      <c r="H1573" t="s">
        <v>1127</v>
      </c>
      <c r="I1573" t="s">
        <v>1128</v>
      </c>
      <c r="J1573">
        <v>2</v>
      </c>
      <c r="L1573" t="s">
        <v>1129</v>
      </c>
      <c r="M1573" t="s">
        <v>1130</v>
      </c>
      <c r="N1573" t="s">
        <v>1131</v>
      </c>
      <c r="O1573" t="s">
        <v>5173</v>
      </c>
      <c r="P1573" t="s">
        <v>420</v>
      </c>
      <c r="Q1573" t="s">
        <v>8650</v>
      </c>
      <c r="R1573" t="s">
        <v>8637</v>
      </c>
      <c r="S1573" t="s">
        <v>8645</v>
      </c>
      <c r="T1573" t="b">
        <v>0</v>
      </c>
      <c r="U1573" t="b">
        <v>0</v>
      </c>
      <c r="V1573">
        <v>1</v>
      </c>
      <c r="W1573">
        <v>50</v>
      </c>
      <c r="X1573">
        <v>20</v>
      </c>
      <c r="AG1573" t="s">
        <v>5174</v>
      </c>
      <c r="AH1573" t="s">
        <v>1131</v>
      </c>
    </row>
    <row r="1574" spans="1:34" x14ac:dyDescent="0.25">
      <c r="A1574">
        <v>6</v>
      </c>
      <c r="B1574" t="s">
        <v>643</v>
      </c>
      <c r="C1574" t="s">
        <v>646</v>
      </c>
      <c r="D1574" t="s">
        <v>644</v>
      </c>
      <c r="E1574" t="s">
        <v>645</v>
      </c>
      <c r="F1574" t="s">
        <v>649</v>
      </c>
      <c r="G1574" t="s">
        <v>650</v>
      </c>
      <c r="H1574" t="s">
        <v>1132</v>
      </c>
      <c r="I1574" t="s">
        <v>1133</v>
      </c>
      <c r="J1574">
        <v>3</v>
      </c>
      <c r="L1574" t="s">
        <v>1134</v>
      </c>
      <c r="M1574" t="s">
        <v>1135</v>
      </c>
      <c r="N1574" t="s">
        <v>1136</v>
      </c>
      <c r="O1574" t="s">
        <v>5175</v>
      </c>
      <c r="P1574" t="s">
        <v>15</v>
      </c>
      <c r="Q1574" t="s">
        <v>2</v>
      </c>
      <c r="R1574" t="s">
        <v>2</v>
      </c>
      <c r="S1574" t="s">
        <v>8646</v>
      </c>
      <c r="T1574" t="b">
        <v>1</v>
      </c>
      <c r="U1574" t="b">
        <v>1</v>
      </c>
      <c r="V1574">
        <v>1</v>
      </c>
      <c r="W1574">
        <v>75</v>
      </c>
      <c r="Y1574">
        <v>60</v>
      </c>
      <c r="AG1574" t="s">
        <v>5176</v>
      </c>
      <c r="AH1574" t="s">
        <v>1135</v>
      </c>
    </row>
    <row r="1575" spans="1:34" x14ac:dyDescent="0.25">
      <c r="A1575">
        <v>6</v>
      </c>
      <c r="B1575" t="s">
        <v>643</v>
      </c>
      <c r="C1575" t="s">
        <v>646</v>
      </c>
      <c r="D1575" t="s">
        <v>644</v>
      </c>
      <c r="E1575" t="s">
        <v>645</v>
      </c>
      <c r="F1575" t="s">
        <v>649</v>
      </c>
      <c r="G1575" t="s">
        <v>650</v>
      </c>
      <c r="H1575" t="s">
        <v>1132</v>
      </c>
      <c r="I1575" t="s">
        <v>1133</v>
      </c>
      <c r="J1575">
        <v>3</v>
      </c>
      <c r="L1575" t="s">
        <v>1134</v>
      </c>
      <c r="M1575" t="s">
        <v>1135</v>
      </c>
      <c r="N1575" t="s">
        <v>1136</v>
      </c>
      <c r="O1575" t="s">
        <v>5177</v>
      </c>
      <c r="P1575" t="s">
        <v>15</v>
      </c>
      <c r="Q1575" t="s">
        <v>2</v>
      </c>
      <c r="R1575" t="s">
        <v>2</v>
      </c>
      <c r="S1575" t="s">
        <v>8646</v>
      </c>
      <c r="T1575" t="b">
        <v>1</v>
      </c>
      <c r="U1575" t="b">
        <v>1</v>
      </c>
      <c r="V1575">
        <v>2</v>
      </c>
      <c r="W1575">
        <v>75</v>
      </c>
      <c r="Y1575">
        <v>60</v>
      </c>
      <c r="AG1575" t="s">
        <v>5176</v>
      </c>
      <c r="AH1575" t="s">
        <v>5178</v>
      </c>
    </row>
    <row r="1576" spans="1:34" x14ac:dyDescent="0.25">
      <c r="A1576">
        <v>6</v>
      </c>
      <c r="B1576" t="s">
        <v>643</v>
      </c>
      <c r="C1576" t="s">
        <v>646</v>
      </c>
      <c r="D1576" t="s">
        <v>644</v>
      </c>
      <c r="E1576" t="s">
        <v>645</v>
      </c>
      <c r="F1576" t="s">
        <v>649</v>
      </c>
      <c r="G1576" t="s">
        <v>650</v>
      </c>
      <c r="H1576" t="s">
        <v>1132</v>
      </c>
      <c r="I1576" t="s">
        <v>1133</v>
      </c>
      <c r="J1576">
        <v>3</v>
      </c>
      <c r="L1576" t="s">
        <v>1134</v>
      </c>
      <c r="M1576" t="s">
        <v>1135</v>
      </c>
      <c r="N1576" t="s">
        <v>1136</v>
      </c>
      <c r="O1576" t="s">
        <v>5179</v>
      </c>
      <c r="P1576" t="s">
        <v>15</v>
      </c>
      <c r="Q1576" t="s">
        <v>2</v>
      </c>
      <c r="R1576" t="s">
        <v>2</v>
      </c>
      <c r="S1576" t="s">
        <v>8646</v>
      </c>
      <c r="T1576" t="b">
        <v>1</v>
      </c>
      <c r="U1576" t="b">
        <v>1</v>
      </c>
      <c r="V1576">
        <v>3</v>
      </c>
      <c r="W1576">
        <v>75</v>
      </c>
      <c r="Y1576">
        <v>60</v>
      </c>
      <c r="AG1576" t="s">
        <v>5176</v>
      </c>
      <c r="AH1576" t="s">
        <v>5180</v>
      </c>
    </row>
    <row r="1577" spans="1:34" x14ac:dyDescent="0.25">
      <c r="A1577">
        <v>6</v>
      </c>
      <c r="B1577" t="s">
        <v>643</v>
      </c>
      <c r="C1577" t="s">
        <v>646</v>
      </c>
      <c r="D1577" t="s">
        <v>644</v>
      </c>
      <c r="E1577" t="s">
        <v>645</v>
      </c>
      <c r="F1577" t="s">
        <v>649</v>
      </c>
      <c r="G1577" t="s">
        <v>650</v>
      </c>
      <c r="H1577" t="s">
        <v>1132</v>
      </c>
      <c r="I1577" t="s">
        <v>1133</v>
      </c>
      <c r="J1577">
        <v>3</v>
      </c>
      <c r="L1577" t="s">
        <v>1134</v>
      </c>
      <c r="M1577" t="s">
        <v>1135</v>
      </c>
      <c r="N1577" t="s">
        <v>1136</v>
      </c>
      <c r="O1577" t="s">
        <v>5181</v>
      </c>
      <c r="P1577" t="s">
        <v>15</v>
      </c>
      <c r="Q1577" t="s">
        <v>2</v>
      </c>
      <c r="R1577" t="s">
        <v>2</v>
      </c>
      <c r="S1577" t="s">
        <v>8646</v>
      </c>
      <c r="T1577" t="b">
        <v>1</v>
      </c>
      <c r="U1577" t="b">
        <v>1</v>
      </c>
      <c r="V1577">
        <v>4</v>
      </c>
      <c r="W1577">
        <v>75</v>
      </c>
      <c r="Y1577">
        <v>60</v>
      </c>
      <c r="AG1577" t="s">
        <v>5176</v>
      </c>
      <c r="AH1577" t="s">
        <v>5182</v>
      </c>
    </row>
    <row r="1578" spans="1:34" x14ac:dyDescent="0.25">
      <c r="A1578">
        <v>6</v>
      </c>
      <c r="B1578" t="s">
        <v>643</v>
      </c>
      <c r="C1578" t="s">
        <v>646</v>
      </c>
      <c r="D1578" t="s">
        <v>644</v>
      </c>
      <c r="E1578" t="s">
        <v>645</v>
      </c>
      <c r="F1578" t="s">
        <v>649</v>
      </c>
      <c r="G1578" t="s">
        <v>650</v>
      </c>
      <c r="H1578" t="s">
        <v>1132</v>
      </c>
      <c r="I1578" t="s">
        <v>1133</v>
      </c>
      <c r="J1578">
        <v>3</v>
      </c>
      <c r="L1578" t="s">
        <v>1134</v>
      </c>
      <c r="M1578" t="s">
        <v>1135</v>
      </c>
      <c r="N1578" t="s">
        <v>1136</v>
      </c>
      <c r="O1578" t="s">
        <v>5183</v>
      </c>
      <c r="P1578" t="s">
        <v>55</v>
      </c>
      <c r="Q1578" t="s">
        <v>25</v>
      </c>
      <c r="R1578" t="s">
        <v>25</v>
      </c>
      <c r="S1578" t="s">
        <v>8645</v>
      </c>
      <c r="T1578" t="b">
        <v>1</v>
      </c>
      <c r="U1578" t="b">
        <v>0</v>
      </c>
      <c r="V1578">
        <v>1</v>
      </c>
      <c r="W1578">
        <v>40</v>
      </c>
      <c r="X1578">
        <v>12</v>
      </c>
      <c r="AB1578">
        <v>2</v>
      </c>
      <c r="AC1578">
        <v>2</v>
      </c>
      <c r="AD1578">
        <v>2</v>
      </c>
      <c r="AE1578" t="s">
        <v>2289</v>
      </c>
      <c r="AG1578" t="s">
        <v>3545</v>
      </c>
      <c r="AH1578" t="s">
        <v>5184</v>
      </c>
    </row>
    <row r="1579" spans="1:34" x14ac:dyDescent="0.25">
      <c r="A1579">
        <v>6</v>
      </c>
      <c r="B1579" t="s">
        <v>643</v>
      </c>
      <c r="C1579" t="s">
        <v>646</v>
      </c>
      <c r="D1579" t="s">
        <v>644</v>
      </c>
      <c r="E1579" t="s">
        <v>645</v>
      </c>
      <c r="F1579" t="s">
        <v>649</v>
      </c>
      <c r="G1579" t="s">
        <v>650</v>
      </c>
      <c r="H1579" t="s">
        <v>1132</v>
      </c>
      <c r="I1579" t="s">
        <v>1133</v>
      </c>
      <c r="J1579">
        <v>3</v>
      </c>
      <c r="L1579" t="s">
        <v>1134</v>
      </c>
      <c r="M1579" t="s">
        <v>1135</v>
      </c>
      <c r="N1579" t="s">
        <v>1136</v>
      </c>
      <c r="O1579" t="s">
        <v>5185</v>
      </c>
      <c r="P1579" t="s">
        <v>55</v>
      </c>
      <c r="Q1579" t="s">
        <v>25</v>
      </c>
      <c r="R1579" t="s">
        <v>25</v>
      </c>
      <c r="S1579" t="s">
        <v>8645</v>
      </c>
      <c r="T1579" t="b">
        <v>1</v>
      </c>
      <c r="U1579" t="b">
        <v>0</v>
      </c>
      <c r="V1579">
        <v>2</v>
      </c>
      <c r="W1579">
        <v>50</v>
      </c>
      <c r="X1579">
        <v>10</v>
      </c>
      <c r="AB1579">
        <v>2</v>
      </c>
      <c r="AD1579">
        <v>2</v>
      </c>
      <c r="AE1579" t="s">
        <v>2289</v>
      </c>
      <c r="AG1579" t="s">
        <v>5186</v>
      </c>
      <c r="AH1579" t="s">
        <v>5187</v>
      </c>
    </row>
    <row r="1580" spans="1:34" x14ac:dyDescent="0.25">
      <c r="A1580">
        <v>6</v>
      </c>
      <c r="B1580" t="s">
        <v>643</v>
      </c>
      <c r="C1580" t="s">
        <v>646</v>
      </c>
      <c r="D1580" t="s">
        <v>644</v>
      </c>
      <c r="E1580" t="s">
        <v>645</v>
      </c>
      <c r="F1580" t="s">
        <v>649</v>
      </c>
      <c r="G1580" t="s">
        <v>650</v>
      </c>
      <c r="H1580" t="s">
        <v>1132</v>
      </c>
      <c r="I1580" t="s">
        <v>1133</v>
      </c>
      <c r="J1580">
        <v>3</v>
      </c>
      <c r="L1580" t="s">
        <v>1134</v>
      </c>
      <c r="M1580" t="s">
        <v>1135</v>
      </c>
      <c r="N1580" t="s">
        <v>1136</v>
      </c>
      <c r="O1580" t="s">
        <v>5188</v>
      </c>
      <c r="P1580" t="s">
        <v>55</v>
      </c>
      <c r="Q1580" t="s">
        <v>25</v>
      </c>
      <c r="R1580" t="s">
        <v>25</v>
      </c>
      <c r="S1580" t="s">
        <v>8645</v>
      </c>
      <c r="T1580" t="b">
        <v>1</v>
      </c>
      <c r="U1580" t="b">
        <v>0</v>
      </c>
      <c r="V1580">
        <v>3</v>
      </c>
      <c r="W1580">
        <v>55</v>
      </c>
      <c r="X1580">
        <v>10</v>
      </c>
      <c r="AB1580">
        <v>2</v>
      </c>
      <c r="AD1580">
        <v>2</v>
      </c>
      <c r="AE1580" t="s">
        <v>2289</v>
      </c>
      <c r="AG1580" t="s">
        <v>5186</v>
      </c>
      <c r="AH1580" t="s">
        <v>5189</v>
      </c>
    </row>
    <row r="1581" spans="1:34" x14ac:dyDescent="0.25">
      <c r="A1581">
        <v>6</v>
      </c>
      <c r="B1581" t="s">
        <v>643</v>
      </c>
      <c r="C1581" t="s">
        <v>646</v>
      </c>
      <c r="D1581" t="s">
        <v>644</v>
      </c>
      <c r="E1581" t="s">
        <v>645</v>
      </c>
      <c r="F1581" t="s">
        <v>649</v>
      </c>
      <c r="G1581" t="s">
        <v>650</v>
      </c>
      <c r="H1581" t="s">
        <v>1132</v>
      </c>
      <c r="I1581" t="s">
        <v>1133</v>
      </c>
      <c r="J1581">
        <v>3</v>
      </c>
      <c r="L1581" t="s">
        <v>1134</v>
      </c>
      <c r="M1581" t="s">
        <v>1135</v>
      </c>
      <c r="N1581" t="s">
        <v>1136</v>
      </c>
      <c r="O1581" t="s">
        <v>5190</v>
      </c>
      <c r="P1581" t="s">
        <v>55</v>
      </c>
      <c r="Q1581" t="s">
        <v>25</v>
      </c>
      <c r="R1581" t="s">
        <v>25</v>
      </c>
      <c r="S1581" t="s">
        <v>8645</v>
      </c>
      <c r="T1581" t="b">
        <v>1</v>
      </c>
      <c r="U1581" t="b">
        <v>0</v>
      </c>
      <c r="V1581">
        <v>4</v>
      </c>
      <c r="W1581">
        <v>60</v>
      </c>
      <c r="X1581">
        <v>10</v>
      </c>
      <c r="AB1581">
        <v>2</v>
      </c>
      <c r="AD1581">
        <v>2</v>
      </c>
      <c r="AE1581" t="s">
        <v>610</v>
      </c>
      <c r="AG1581" t="s">
        <v>5191</v>
      </c>
      <c r="AH1581" t="s">
        <v>5192</v>
      </c>
    </row>
    <row r="1582" spans="1:34" x14ac:dyDescent="0.25">
      <c r="A1582">
        <v>6</v>
      </c>
      <c r="B1582" t="s">
        <v>643</v>
      </c>
      <c r="C1582" t="s">
        <v>646</v>
      </c>
      <c r="D1582" t="s">
        <v>644</v>
      </c>
      <c r="E1582" t="s">
        <v>645</v>
      </c>
      <c r="F1582" t="s">
        <v>649</v>
      </c>
      <c r="G1582" t="s">
        <v>650</v>
      </c>
      <c r="H1582" t="s">
        <v>1132</v>
      </c>
      <c r="I1582" t="s">
        <v>1133</v>
      </c>
      <c r="J1582">
        <v>3</v>
      </c>
      <c r="L1582" t="s">
        <v>1134</v>
      </c>
      <c r="M1582" t="s">
        <v>1135</v>
      </c>
      <c r="N1582" t="s">
        <v>1136</v>
      </c>
      <c r="O1582" t="s">
        <v>5193</v>
      </c>
      <c r="P1582" t="s">
        <v>79</v>
      </c>
      <c r="Q1582" t="s">
        <v>25</v>
      </c>
      <c r="R1582" t="s">
        <v>25</v>
      </c>
      <c r="S1582" t="s">
        <v>8645</v>
      </c>
      <c r="T1582" t="b">
        <v>0</v>
      </c>
      <c r="U1582" t="b">
        <v>0</v>
      </c>
      <c r="V1582">
        <v>1</v>
      </c>
      <c r="W1582">
        <v>10</v>
      </c>
      <c r="X1582">
        <v>15</v>
      </c>
      <c r="AB1582">
        <v>2</v>
      </c>
      <c r="AC1582">
        <v>2</v>
      </c>
      <c r="AD1582">
        <v>2</v>
      </c>
      <c r="AE1582" t="s">
        <v>2289</v>
      </c>
      <c r="AG1582" t="s">
        <v>3545</v>
      </c>
      <c r="AH1582" t="s">
        <v>5194</v>
      </c>
    </row>
    <row r="1583" spans="1:34" x14ac:dyDescent="0.25">
      <c r="A1583">
        <v>6</v>
      </c>
      <c r="B1583" t="s">
        <v>643</v>
      </c>
      <c r="C1583" t="s">
        <v>646</v>
      </c>
      <c r="D1583" t="s">
        <v>644</v>
      </c>
      <c r="E1583" t="s">
        <v>645</v>
      </c>
      <c r="F1583" t="s">
        <v>649</v>
      </c>
      <c r="G1583" t="s">
        <v>650</v>
      </c>
      <c r="H1583" t="s">
        <v>1132</v>
      </c>
      <c r="I1583" t="s">
        <v>1133</v>
      </c>
      <c r="J1583">
        <v>3</v>
      </c>
      <c r="L1583" t="s">
        <v>1134</v>
      </c>
      <c r="M1583" t="s">
        <v>1135</v>
      </c>
      <c r="N1583" t="s">
        <v>1136</v>
      </c>
      <c r="O1583" t="s">
        <v>5195</v>
      </c>
      <c r="P1583" t="s">
        <v>79</v>
      </c>
      <c r="Q1583" t="s">
        <v>25</v>
      </c>
      <c r="R1583" t="s">
        <v>25</v>
      </c>
      <c r="S1583" t="s">
        <v>8645</v>
      </c>
      <c r="T1583" t="b">
        <v>0</v>
      </c>
      <c r="U1583" t="b">
        <v>0</v>
      </c>
      <c r="V1583">
        <v>2</v>
      </c>
      <c r="W1583">
        <v>15</v>
      </c>
      <c r="X1583">
        <v>12</v>
      </c>
      <c r="AB1583">
        <v>2</v>
      </c>
      <c r="AC1583">
        <v>2</v>
      </c>
      <c r="AD1583">
        <v>2</v>
      </c>
      <c r="AE1583" t="s">
        <v>618</v>
      </c>
      <c r="AG1583" t="s">
        <v>3218</v>
      </c>
      <c r="AH1583" t="s">
        <v>5196</v>
      </c>
    </row>
    <row r="1584" spans="1:34" x14ac:dyDescent="0.25">
      <c r="A1584">
        <v>6</v>
      </c>
      <c r="B1584" t="s">
        <v>643</v>
      </c>
      <c r="C1584" t="s">
        <v>646</v>
      </c>
      <c r="D1584" t="s">
        <v>644</v>
      </c>
      <c r="E1584" t="s">
        <v>645</v>
      </c>
      <c r="F1584" t="s">
        <v>649</v>
      </c>
      <c r="G1584" t="s">
        <v>650</v>
      </c>
      <c r="H1584" t="s">
        <v>1132</v>
      </c>
      <c r="I1584" t="s">
        <v>1133</v>
      </c>
      <c r="J1584">
        <v>3</v>
      </c>
      <c r="L1584" t="s">
        <v>1134</v>
      </c>
      <c r="M1584" t="s">
        <v>1135</v>
      </c>
      <c r="N1584" t="s">
        <v>1136</v>
      </c>
      <c r="O1584" t="s">
        <v>5197</v>
      </c>
      <c r="P1584" t="s">
        <v>79</v>
      </c>
      <c r="Q1584" t="s">
        <v>25</v>
      </c>
      <c r="R1584" t="s">
        <v>25</v>
      </c>
      <c r="S1584" t="s">
        <v>8645</v>
      </c>
      <c r="T1584" t="b">
        <v>0</v>
      </c>
      <c r="U1584" t="b">
        <v>0</v>
      </c>
      <c r="V1584">
        <v>3</v>
      </c>
      <c r="W1584">
        <v>15</v>
      </c>
      <c r="X1584">
        <v>15</v>
      </c>
      <c r="AB1584">
        <v>2</v>
      </c>
      <c r="AC1584">
        <v>2</v>
      </c>
      <c r="AD1584">
        <v>2</v>
      </c>
      <c r="AE1584" t="s">
        <v>618</v>
      </c>
      <c r="AG1584" t="s">
        <v>5198</v>
      </c>
      <c r="AH1584" t="s">
        <v>5199</v>
      </c>
    </row>
    <row r="1585" spans="1:34" x14ac:dyDescent="0.25">
      <c r="A1585">
        <v>6</v>
      </c>
      <c r="B1585" t="s">
        <v>643</v>
      </c>
      <c r="C1585" t="s">
        <v>646</v>
      </c>
      <c r="D1585" t="s">
        <v>644</v>
      </c>
      <c r="E1585" t="s">
        <v>645</v>
      </c>
      <c r="F1585" t="s">
        <v>649</v>
      </c>
      <c r="G1585" t="s">
        <v>650</v>
      </c>
      <c r="H1585" t="s">
        <v>1132</v>
      </c>
      <c r="I1585" t="s">
        <v>1133</v>
      </c>
      <c r="J1585">
        <v>3</v>
      </c>
      <c r="L1585" t="s">
        <v>1134</v>
      </c>
      <c r="M1585" t="s">
        <v>1135</v>
      </c>
      <c r="N1585" t="s">
        <v>1136</v>
      </c>
      <c r="O1585" t="s">
        <v>5200</v>
      </c>
      <c r="P1585" t="s">
        <v>99</v>
      </c>
      <c r="Q1585" t="s">
        <v>8644</v>
      </c>
      <c r="R1585" t="s">
        <v>8488</v>
      </c>
      <c r="S1585" t="s">
        <v>8643</v>
      </c>
      <c r="T1585" t="b">
        <v>1</v>
      </c>
      <c r="U1585" t="b">
        <v>0</v>
      </c>
      <c r="V1585">
        <v>1</v>
      </c>
      <c r="W1585">
        <v>20</v>
      </c>
      <c r="X1585">
        <v>12</v>
      </c>
      <c r="AB1585">
        <v>2</v>
      </c>
      <c r="AC1585">
        <v>1</v>
      </c>
      <c r="AD1585">
        <v>3</v>
      </c>
      <c r="AE1585" t="s">
        <v>618</v>
      </c>
      <c r="AG1585" t="s">
        <v>3189</v>
      </c>
      <c r="AH1585" t="s">
        <v>5201</v>
      </c>
    </row>
    <row r="1586" spans="1:34" x14ac:dyDescent="0.25">
      <c r="A1586">
        <v>6</v>
      </c>
      <c r="B1586" t="s">
        <v>643</v>
      </c>
      <c r="C1586" t="s">
        <v>646</v>
      </c>
      <c r="D1586" t="s">
        <v>644</v>
      </c>
      <c r="E1586" t="s">
        <v>645</v>
      </c>
      <c r="F1586" t="s">
        <v>649</v>
      </c>
      <c r="G1586" t="s">
        <v>650</v>
      </c>
      <c r="H1586" t="s">
        <v>1132</v>
      </c>
      <c r="I1586" t="s">
        <v>1133</v>
      </c>
      <c r="J1586">
        <v>3</v>
      </c>
      <c r="L1586" t="s">
        <v>1134</v>
      </c>
      <c r="M1586" t="s">
        <v>1135</v>
      </c>
      <c r="N1586" t="s">
        <v>1136</v>
      </c>
      <c r="O1586" t="s">
        <v>5202</v>
      </c>
      <c r="P1586" t="s">
        <v>99</v>
      </c>
      <c r="Q1586" t="s">
        <v>8644</v>
      </c>
      <c r="R1586" t="s">
        <v>8488</v>
      </c>
      <c r="S1586" t="s">
        <v>8643</v>
      </c>
      <c r="T1586" t="b">
        <v>1</v>
      </c>
      <c r="U1586" t="b">
        <v>0</v>
      </c>
      <c r="V1586">
        <v>2</v>
      </c>
      <c r="W1586">
        <v>20</v>
      </c>
      <c r="X1586">
        <v>12</v>
      </c>
      <c r="AB1586">
        <v>2</v>
      </c>
      <c r="AC1586">
        <v>1</v>
      </c>
      <c r="AD1586">
        <v>3</v>
      </c>
      <c r="AE1586" t="s">
        <v>3856</v>
      </c>
      <c r="AG1586" t="s">
        <v>5203</v>
      </c>
      <c r="AH1586" t="s">
        <v>5204</v>
      </c>
    </row>
    <row r="1587" spans="1:34" x14ac:dyDescent="0.25">
      <c r="A1587">
        <v>6</v>
      </c>
      <c r="B1587" t="s">
        <v>643</v>
      </c>
      <c r="C1587" t="s">
        <v>646</v>
      </c>
      <c r="D1587" t="s">
        <v>644</v>
      </c>
      <c r="E1587" t="s">
        <v>645</v>
      </c>
      <c r="F1587" t="s">
        <v>649</v>
      </c>
      <c r="G1587" t="s">
        <v>650</v>
      </c>
      <c r="H1587" t="s">
        <v>1132</v>
      </c>
      <c r="I1587" t="s">
        <v>1133</v>
      </c>
      <c r="J1587">
        <v>3</v>
      </c>
      <c r="L1587" t="s">
        <v>1134</v>
      </c>
      <c r="M1587" t="s">
        <v>1135</v>
      </c>
      <c r="N1587" t="s">
        <v>1136</v>
      </c>
      <c r="O1587" t="s">
        <v>5205</v>
      </c>
      <c r="P1587" t="s">
        <v>99</v>
      </c>
      <c r="Q1587" t="s">
        <v>8644</v>
      </c>
      <c r="R1587" t="s">
        <v>8488</v>
      </c>
      <c r="S1587" t="s">
        <v>8643</v>
      </c>
      <c r="T1587" t="b">
        <v>1</v>
      </c>
      <c r="U1587" t="b">
        <v>0</v>
      </c>
      <c r="V1587">
        <v>3</v>
      </c>
      <c r="W1587">
        <v>22.5</v>
      </c>
      <c r="X1587">
        <v>11</v>
      </c>
      <c r="AB1587">
        <v>2</v>
      </c>
      <c r="AC1587">
        <v>1</v>
      </c>
      <c r="AD1587">
        <v>3</v>
      </c>
      <c r="AE1587" t="s">
        <v>610</v>
      </c>
      <c r="AG1587" t="s">
        <v>2350</v>
      </c>
      <c r="AH1587" t="s">
        <v>5206</v>
      </c>
    </row>
    <row r="1588" spans="1:34" x14ac:dyDescent="0.25">
      <c r="A1588">
        <v>6</v>
      </c>
      <c r="B1588" t="s">
        <v>643</v>
      </c>
      <c r="C1588" t="s">
        <v>646</v>
      </c>
      <c r="D1588" t="s">
        <v>644</v>
      </c>
      <c r="E1588" t="s">
        <v>645</v>
      </c>
      <c r="F1588" t="s">
        <v>649</v>
      </c>
      <c r="G1588" t="s">
        <v>650</v>
      </c>
      <c r="H1588" t="s">
        <v>1132</v>
      </c>
      <c r="I1588" t="s">
        <v>1133</v>
      </c>
      <c r="J1588">
        <v>3</v>
      </c>
      <c r="L1588" t="s">
        <v>1134</v>
      </c>
      <c r="M1588" t="s">
        <v>1135</v>
      </c>
      <c r="N1588" t="s">
        <v>1136</v>
      </c>
      <c r="O1588" t="s">
        <v>5207</v>
      </c>
      <c r="P1588" t="s">
        <v>356</v>
      </c>
      <c r="Q1588" t="s">
        <v>25</v>
      </c>
      <c r="R1588" t="s">
        <v>25</v>
      </c>
      <c r="S1588" t="s">
        <v>357</v>
      </c>
      <c r="T1588" t="b">
        <v>0</v>
      </c>
      <c r="U1588" t="b">
        <v>1</v>
      </c>
      <c r="V1588">
        <v>1</v>
      </c>
      <c r="Y1588">
        <v>600</v>
      </c>
      <c r="Z1588">
        <v>2.62</v>
      </c>
      <c r="AA1588" t="s">
        <v>3957</v>
      </c>
      <c r="AG1588" t="s">
        <v>4062</v>
      </c>
      <c r="AH1588" t="s">
        <v>1136</v>
      </c>
    </row>
    <row r="1589" spans="1:34" x14ac:dyDescent="0.25">
      <c r="A1589">
        <v>6</v>
      </c>
      <c r="B1589" t="s">
        <v>643</v>
      </c>
      <c r="C1589" t="s">
        <v>646</v>
      </c>
      <c r="D1589" t="s">
        <v>644</v>
      </c>
      <c r="E1589" t="s">
        <v>645</v>
      </c>
      <c r="F1589" t="s">
        <v>649</v>
      </c>
      <c r="G1589" t="s">
        <v>650</v>
      </c>
      <c r="H1589" t="s">
        <v>1137</v>
      </c>
      <c r="I1589" t="s">
        <v>1138</v>
      </c>
      <c r="J1589">
        <v>4</v>
      </c>
      <c r="L1589" t="s">
        <v>1139</v>
      </c>
      <c r="M1589" t="s">
        <v>1140</v>
      </c>
      <c r="N1589" t="s">
        <v>1141</v>
      </c>
      <c r="O1589" t="s">
        <v>5208</v>
      </c>
      <c r="P1589" t="s">
        <v>112</v>
      </c>
      <c r="Q1589" t="s">
        <v>8644</v>
      </c>
      <c r="R1589" t="s">
        <v>8488</v>
      </c>
      <c r="S1589" t="s">
        <v>8643</v>
      </c>
      <c r="T1589" t="b">
        <v>0</v>
      </c>
      <c r="U1589" t="b">
        <v>0</v>
      </c>
      <c r="V1589">
        <v>1</v>
      </c>
      <c r="W1589">
        <v>60</v>
      </c>
      <c r="X1589">
        <v>15</v>
      </c>
      <c r="AC1589">
        <v>1</v>
      </c>
      <c r="AD1589">
        <v>3</v>
      </c>
      <c r="AE1589" t="s">
        <v>2289</v>
      </c>
      <c r="AG1589" t="s">
        <v>5209</v>
      </c>
      <c r="AH1589" t="s">
        <v>1140</v>
      </c>
    </row>
    <row r="1590" spans="1:34" x14ac:dyDescent="0.25">
      <c r="A1590">
        <v>6</v>
      </c>
      <c r="B1590" t="s">
        <v>643</v>
      </c>
      <c r="C1590" t="s">
        <v>646</v>
      </c>
      <c r="D1590" t="s">
        <v>644</v>
      </c>
      <c r="E1590" t="s">
        <v>645</v>
      </c>
      <c r="F1590" t="s">
        <v>649</v>
      </c>
      <c r="G1590" t="s">
        <v>650</v>
      </c>
      <c r="H1590" t="s">
        <v>1137</v>
      </c>
      <c r="I1590" t="s">
        <v>1138</v>
      </c>
      <c r="J1590">
        <v>4</v>
      </c>
      <c r="L1590" t="s">
        <v>1139</v>
      </c>
      <c r="M1590" t="s">
        <v>1140</v>
      </c>
      <c r="N1590" t="s">
        <v>1141</v>
      </c>
      <c r="O1590" t="s">
        <v>5210</v>
      </c>
      <c r="P1590" t="s">
        <v>112</v>
      </c>
      <c r="Q1590" t="s">
        <v>8644</v>
      </c>
      <c r="R1590" t="s">
        <v>8488</v>
      </c>
      <c r="S1590" t="s">
        <v>8643</v>
      </c>
      <c r="T1590" t="b">
        <v>0</v>
      </c>
      <c r="U1590" t="b">
        <v>0</v>
      </c>
      <c r="V1590">
        <v>2</v>
      </c>
      <c r="W1590">
        <v>60</v>
      </c>
      <c r="X1590">
        <v>15</v>
      </c>
      <c r="AC1590">
        <v>1</v>
      </c>
      <c r="AD1590">
        <v>3</v>
      </c>
      <c r="AE1590" t="s">
        <v>618</v>
      </c>
      <c r="AG1590" t="s">
        <v>5211</v>
      </c>
      <c r="AH1590" t="s">
        <v>5212</v>
      </c>
    </row>
    <row r="1591" spans="1:34" x14ac:dyDescent="0.25">
      <c r="A1591">
        <v>6</v>
      </c>
      <c r="B1591" t="s">
        <v>643</v>
      </c>
      <c r="C1591" t="s">
        <v>646</v>
      </c>
      <c r="D1591" t="s">
        <v>644</v>
      </c>
      <c r="E1591" t="s">
        <v>645</v>
      </c>
      <c r="F1591" t="s">
        <v>649</v>
      </c>
      <c r="G1591" t="s">
        <v>650</v>
      </c>
      <c r="H1591" t="s">
        <v>1137</v>
      </c>
      <c r="I1591" t="s">
        <v>1138</v>
      </c>
      <c r="J1591">
        <v>4</v>
      </c>
      <c r="L1591" t="s">
        <v>1139</v>
      </c>
      <c r="M1591" t="s">
        <v>1140</v>
      </c>
      <c r="N1591" t="s">
        <v>1141</v>
      </c>
      <c r="O1591" t="s">
        <v>5213</v>
      </c>
      <c r="P1591" t="s">
        <v>112</v>
      </c>
      <c r="Q1591" t="s">
        <v>8644</v>
      </c>
      <c r="R1591" t="s">
        <v>8488</v>
      </c>
      <c r="S1591" t="s">
        <v>8643</v>
      </c>
      <c r="T1591" t="b">
        <v>0</v>
      </c>
      <c r="U1591" t="b">
        <v>0</v>
      </c>
      <c r="V1591">
        <v>3</v>
      </c>
      <c r="W1591">
        <v>60</v>
      </c>
      <c r="X1591">
        <v>15</v>
      </c>
      <c r="AE1591" t="s">
        <v>610</v>
      </c>
      <c r="AG1591" t="s">
        <v>5214</v>
      </c>
      <c r="AH1591" t="s">
        <v>5215</v>
      </c>
    </row>
    <row r="1592" spans="1:34" x14ac:dyDescent="0.25">
      <c r="A1592">
        <v>6</v>
      </c>
      <c r="B1592" t="s">
        <v>643</v>
      </c>
      <c r="C1592" t="s">
        <v>646</v>
      </c>
      <c r="D1592" t="s">
        <v>644</v>
      </c>
      <c r="E1592" t="s">
        <v>645</v>
      </c>
      <c r="F1592" t="s">
        <v>649</v>
      </c>
      <c r="G1592" t="s">
        <v>650</v>
      </c>
      <c r="H1592" t="s">
        <v>1137</v>
      </c>
      <c r="I1592" t="s">
        <v>1138</v>
      </c>
      <c r="J1592">
        <v>4</v>
      </c>
      <c r="L1592" t="s">
        <v>1139</v>
      </c>
      <c r="M1592" t="s">
        <v>1140</v>
      </c>
      <c r="N1592" t="s">
        <v>1141</v>
      </c>
      <c r="O1592" t="s">
        <v>5216</v>
      </c>
      <c r="P1592" t="s">
        <v>229</v>
      </c>
      <c r="Q1592" t="s">
        <v>8650</v>
      </c>
      <c r="R1592" t="s">
        <v>8637</v>
      </c>
      <c r="S1592" t="s">
        <v>8645</v>
      </c>
      <c r="T1592" t="b">
        <v>1</v>
      </c>
      <c r="U1592" t="b">
        <v>0</v>
      </c>
      <c r="V1592">
        <v>1</v>
      </c>
      <c r="W1592">
        <v>20</v>
      </c>
      <c r="X1592">
        <v>15</v>
      </c>
      <c r="AB1592">
        <v>3</v>
      </c>
      <c r="AC1592">
        <v>1</v>
      </c>
      <c r="AD1592">
        <v>3</v>
      </c>
      <c r="AE1592" t="s">
        <v>2289</v>
      </c>
      <c r="AG1592" t="s">
        <v>5217</v>
      </c>
      <c r="AH1592" t="s">
        <v>5218</v>
      </c>
    </row>
    <row r="1593" spans="1:34" x14ac:dyDescent="0.25">
      <c r="A1593">
        <v>6</v>
      </c>
      <c r="B1593" t="s">
        <v>643</v>
      </c>
      <c r="C1593" t="s">
        <v>646</v>
      </c>
      <c r="D1593" t="s">
        <v>644</v>
      </c>
      <c r="E1593" t="s">
        <v>645</v>
      </c>
      <c r="F1593" t="s">
        <v>649</v>
      </c>
      <c r="G1593" t="s">
        <v>650</v>
      </c>
      <c r="H1593" t="s">
        <v>1137</v>
      </c>
      <c r="I1593" t="s">
        <v>1138</v>
      </c>
      <c r="J1593">
        <v>4</v>
      </c>
      <c r="L1593" t="s">
        <v>1139</v>
      </c>
      <c r="M1593" t="s">
        <v>1140</v>
      </c>
      <c r="N1593" t="s">
        <v>1141</v>
      </c>
      <c r="O1593" t="s">
        <v>5219</v>
      </c>
      <c r="P1593" t="s">
        <v>229</v>
      </c>
      <c r="Q1593" t="s">
        <v>8650</v>
      </c>
      <c r="R1593" t="s">
        <v>8637</v>
      </c>
      <c r="S1593" t="s">
        <v>8645</v>
      </c>
      <c r="T1593" t="b">
        <v>1</v>
      </c>
      <c r="U1593" t="b">
        <v>0</v>
      </c>
      <c r="V1593">
        <v>2</v>
      </c>
      <c r="W1593">
        <v>22.5</v>
      </c>
      <c r="X1593">
        <v>14</v>
      </c>
      <c r="AB1593">
        <v>3</v>
      </c>
      <c r="AC1593">
        <v>1</v>
      </c>
      <c r="AD1593">
        <v>3</v>
      </c>
      <c r="AE1593" t="s">
        <v>3856</v>
      </c>
      <c r="AG1593" t="s">
        <v>5220</v>
      </c>
      <c r="AH1593" t="s">
        <v>5221</v>
      </c>
    </row>
    <row r="1594" spans="1:34" x14ac:dyDescent="0.25">
      <c r="A1594">
        <v>6</v>
      </c>
      <c r="B1594" t="s">
        <v>643</v>
      </c>
      <c r="C1594" t="s">
        <v>646</v>
      </c>
      <c r="D1594" t="s">
        <v>644</v>
      </c>
      <c r="E1594" t="s">
        <v>645</v>
      </c>
      <c r="F1594" t="s">
        <v>649</v>
      </c>
      <c r="G1594" t="s">
        <v>650</v>
      </c>
      <c r="H1594" t="s">
        <v>1137</v>
      </c>
      <c r="I1594" t="s">
        <v>1138</v>
      </c>
      <c r="J1594">
        <v>4</v>
      </c>
      <c r="L1594" t="s">
        <v>1139</v>
      </c>
      <c r="M1594" t="s">
        <v>1140</v>
      </c>
      <c r="N1594" t="s">
        <v>1141</v>
      </c>
      <c r="O1594" t="s">
        <v>5222</v>
      </c>
      <c r="P1594" t="s">
        <v>229</v>
      </c>
      <c r="Q1594" t="s">
        <v>8650</v>
      </c>
      <c r="R1594" t="s">
        <v>8637</v>
      </c>
      <c r="S1594" t="s">
        <v>8645</v>
      </c>
      <c r="T1594" t="b">
        <v>1</v>
      </c>
      <c r="U1594" t="b">
        <v>0</v>
      </c>
      <c r="V1594">
        <v>3</v>
      </c>
      <c r="W1594">
        <v>22.5</v>
      </c>
      <c r="X1594">
        <v>13</v>
      </c>
      <c r="AB1594">
        <v>3</v>
      </c>
      <c r="AC1594">
        <v>1</v>
      </c>
      <c r="AD1594">
        <v>3</v>
      </c>
      <c r="AE1594" t="s">
        <v>610</v>
      </c>
      <c r="AG1594" t="s">
        <v>5223</v>
      </c>
      <c r="AH1594" t="s">
        <v>5224</v>
      </c>
    </row>
    <row r="1595" spans="1:34" x14ac:dyDescent="0.25">
      <c r="A1595">
        <v>6</v>
      </c>
      <c r="B1595" t="s">
        <v>643</v>
      </c>
      <c r="C1595" t="s">
        <v>646</v>
      </c>
      <c r="D1595" t="s">
        <v>644</v>
      </c>
      <c r="E1595" t="s">
        <v>645</v>
      </c>
      <c r="F1595" t="s">
        <v>649</v>
      </c>
      <c r="G1595" t="s">
        <v>650</v>
      </c>
      <c r="H1595" t="s">
        <v>1137</v>
      </c>
      <c r="I1595" t="s">
        <v>1138</v>
      </c>
      <c r="J1595">
        <v>4</v>
      </c>
      <c r="L1595" t="s">
        <v>1139</v>
      </c>
      <c r="M1595" t="s">
        <v>1140</v>
      </c>
      <c r="N1595" t="s">
        <v>1141</v>
      </c>
      <c r="O1595" t="s">
        <v>5225</v>
      </c>
      <c r="P1595" t="s">
        <v>129</v>
      </c>
      <c r="Q1595" t="s">
        <v>8644</v>
      </c>
      <c r="R1595" t="s">
        <v>8488</v>
      </c>
      <c r="S1595" t="s">
        <v>8643</v>
      </c>
      <c r="T1595" t="b">
        <v>1</v>
      </c>
      <c r="U1595" t="b">
        <v>0</v>
      </c>
      <c r="V1595">
        <v>1</v>
      </c>
      <c r="W1595">
        <v>22.5</v>
      </c>
      <c r="X1595">
        <v>10</v>
      </c>
      <c r="AB1595">
        <v>2</v>
      </c>
      <c r="AC1595">
        <v>1</v>
      </c>
      <c r="AD1595">
        <v>2</v>
      </c>
      <c r="AE1595" t="s">
        <v>618</v>
      </c>
      <c r="AF1595" t="s">
        <v>5226</v>
      </c>
      <c r="AG1595" t="s">
        <v>5227</v>
      </c>
      <c r="AH1595" t="s">
        <v>5228</v>
      </c>
    </row>
    <row r="1596" spans="1:34" x14ac:dyDescent="0.25">
      <c r="A1596">
        <v>6</v>
      </c>
      <c r="B1596" t="s">
        <v>643</v>
      </c>
      <c r="C1596" t="s">
        <v>646</v>
      </c>
      <c r="D1596" t="s">
        <v>644</v>
      </c>
      <c r="E1596" t="s">
        <v>645</v>
      </c>
      <c r="F1596" t="s">
        <v>649</v>
      </c>
      <c r="G1596" t="s">
        <v>650</v>
      </c>
      <c r="H1596" t="s">
        <v>1137</v>
      </c>
      <c r="I1596" t="s">
        <v>1138</v>
      </c>
      <c r="J1596">
        <v>4</v>
      </c>
      <c r="L1596" t="s">
        <v>1139</v>
      </c>
      <c r="M1596" t="s">
        <v>1140</v>
      </c>
      <c r="N1596" t="s">
        <v>1141</v>
      </c>
      <c r="O1596" t="s">
        <v>5229</v>
      </c>
      <c r="P1596" t="s">
        <v>222</v>
      </c>
      <c r="Q1596" t="s">
        <v>8650</v>
      </c>
      <c r="R1596" t="s">
        <v>8637</v>
      </c>
      <c r="S1596" t="s">
        <v>8643</v>
      </c>
      <c r="T1596" t="b">
        <v>1</v>
      </c>
      <c r="U1596" t="b">
        <v>0</v>
      </c>
      <c r="V1596">
        <v>1</v>
      </c>
      <c r="W1596">
        <v>20</v>
      </c>
      <c r="X1596">
        <v>10</v>
      </c>
      <c r="AB1596">
        <v>2</v>
      </c>
      <c r="AC1596">
        <v>1</v>
      </c>
      <c r="AD1596">
        <v>2</v>
      </c>
      <c r="AE1596" t="s">
        <v>618</v>
      </c>
      <c r="AF1596" t="s">
        <v>5226</v>
      </c>
      <c r="AG1596" t="s">
        <v>5230</v>
      </c>
      <c r="AH1596" t="s">
        <v>5231</v>
      </c>
    </row>
    <row r="1597" spans="1:34" x14ac:dyDescent="0.25">
      <c r="A1597">
        <v>6</v>
      </c>
      <c r="B1597" t="s">
        <v>643</v>
      </c>
      <c r="C1597" t="s">
        <v>646</v>
      </c>
      <c r="D1597" t="s">
        <v>644</v>
      </c>
      <c r="E1597" t="s">
        <v>645</v>
      </c>
      <c r="F1597" t="s">
        <v>649</v>
      </c>
      <c r="G1597" t="s">
        <v>650</v>
      </c>
      <c r="H1597" t="s">
        <v>1137</v>
      </c>
      <c r="I1597" t="s">
        <v>1138</v>
      </c>
      <c r="J1597">
        <v>4</v>
      </c>
      <c r="L1597" t="s">
        <v>1139</v>
      </c>
      <c r="M1597" t="s">
        <v>1140</v>
      </c>
      <c r="N1597" t="s">
        <v>1141</v>
      </c>
      <c r="O1597" t="s">
        <v>5232</v>
      </c>
      <c r="P1597" t="s">
        <v>129</v>
      </c>
      <c r="Q1597" t="s">
        <v>8644</v>
      </c>
      <c r="R1597" t="s">
        <v>8488</v>
      </c>
      <c r="S1597" t="s">
        <v>8643</v>
      </c>
      <c r="T1597" t="b">
        <v>1</v>
      </c>
      <c r="U1597" t="b">
        <v>0</v>
      </c>
      <c r="V1597">
        <v>2</v>
      </c>
      <c r="W1597">
        <v>25</v>
      </c>
      <c r="X1597">
        <v>10</v>
      </c>
      <c r="AB1597">
        <v>2</v>
      </c>
      <c r="AC1597">
        <v>1</v>
      </c>
      <c r="AD1597">
        <v>2</v>
      </c>
      <c r="AE1597" t="s">
        <v>3856</v>
      </c>
      <c r="AF1597" t="s">
        <v>5233</v>
      </c>
      <c r="AG1597" t="s">
        <v>5234</v>
      </c>
      <c r="AH1597" t="s">
        <v>5235</v>
      </c>
    </row>
    <row r="1598" spans="1:34" x14ac:dyDescent="0.25">
      <c r="A1598">
        <v>6</v>
      </c>
      <c r="B1598" t="s">
        <v>643</v>
      </c>
      <c r="C1598" t="s">
        <v>646</v>
      </c>
      <c r="D1598" t="s">
        <v>644</v>
      </c>
      <c r="E1598" t="s">
        <v>645</v>
      </c>
      <c r="F1598" t="s">
        <v>649</v>
      </c>
      <c r="G1598" t="s">
        <v>650</v>
      </c>
      <c r="H1598" t="s">
        <v>1137</v>
      </c>
      <c r="I1598" t="s">
        <v>1138</v>
      </c>
      <c r="J1598">
        <v>4</v>
      </c>
      <c r="L1598" t="s">
        <v>1139</v>
      </c>
      <c r="M1598" t="s">
        <v>1140</v>
      </c>
      <c r="N1598" t="s">
        <v>1141</v>
      </c>
      <c r="O1598" t="s">
        <v>5236</v>
      </c>
      <c r="P1598" t="s">
        <v>222</v>
      </c>
      <c r="Q1598" t="s">
        <v>8650</v>
      </c>
      <c r="R1598" t="s">
        <v>8637</v>
      </c>
      <c r="S1598" t="s">
        <v>8643</v>
      </c>
      <c r="T1598" t="b">
        <v>1</v>
      </c>
      <c r="U1598" t="b">
        <v>0</v>
      </c>
      <c r="V1598">
        <v>2</v>
      </c>
      <c r="W1598">
        <v>25</v>
      </c>
      <c r="X1598">
        <v>10</v>
      </c>
      <c r="AB1598">
        <v>2</v>
      </c>
      <c r="AC1598">
        <v>1</v>
      </c>
      <c r="AD1598">
        <v>2</v>
      </c>
      <c r="AE1598" t="s">
        <v>618</v>
      </c>
      <c r="AF1598" t="s">
        <v>5233</v>
      </c>
      <c r="AG1598" t="s">
        <v>5230</v>
      </c>
      <c r="AH1598" t="s">
        <v>5237</v>
      </c>
    </row>
    <row r="1599" spans="1:34" x14ac:dyDescent="0.25">
      <c r="A1599">
        <v>6</v>
      </c>
      <c r="B1599" t="s">
        <v>643</v>
      </c>
      <c r="C1599" t="s">
        <v>646</v>
      </c>
      <c r="D1599" t="s">
        <v>644</v>
      </c>
      <c r="E1599" t="s">
        <v>645</v>
      </c>
      <c r="F1599" t="s">
        <v>649</v>
      </c>
      <c r="G1599" t="s">
        <v>650</v>
      </c>
      <c r="H1599" t="s">
        <v>1137</v>
      </c>
      <c r="I1599" t="s">
        <v>1138</v>
      </c>
      <c r="J1599">
        <v>4</v>
      </c>
      <c r="L1599" t="s">
        <v>1139</v>
      </c>
      <c r="M1599" t="s">
        <v>1140</v>
      </c>
      <c r="N1599" t="s">
        <v>1141</v>
      </c>
      <c r="O1599" t="s">
        <v>5238</v>
      </c>
      <c r="P1599" t="s">
        <v>129</v>
      </c>
      <c r="Q1599" t="s">
        <v>8644</v>
      </c>
      <c r="R1599" t="s">
        <v>8488</v>
      </c>
      <c r="S1599" t="s">
        <v>8643</v>
      </c>
      <c r="T1599" t="b">
        <v>1</v>
      </c>
      <c r="U1599" t="b">
        <v>0</v>
      </c>
      <c r="V1599">
        <v>3</v>
      </c>
      <c r="W1599">
        <v>27.5</v>
      </c>
      <c r="X1599">
        <v>10</v>
      </c>
      <c r="AB1599">
        <v>2</v>
      </c>
      <c r="AC1599">
        <v>1</v>
      </c>
      <c r="AD1599">
        <v>2</v>
      </c>
      <c r="AE1599" t="s">
        <v>610</v>
      </c>
      <c r="AF1599" t="s">
        <v>5239</v>
      </c>
      <c r="AG1599" t="s">
        <v>5240</v>
      </c>
      <c r="AH1599" t="s">
        <v>5241</v>
      </c>
    </row>
    <row r="1600" spans="1:34" x14ac:dyDescent="0.25">
      <c r="A1600">
        <v>6</v>
      </c>
      <c r="B1600" t="s">
        <v>643</v>
      </c>
      <c r="C1600" t="s">
        <v>646</v>
      </c>
      <c r="D1600" t="s">
        <v>644</v>
      </c>
      <c r="E1600" t="s">
        <v>645</v>
      </c>
      <c r="F1600" t="s">
        <v>649</v>
      </c>
      <c r="G1600" t="s">
        <v>650</v>
      </c>
      <c r="H1600" t="s">
        <v>1137</v>
      </c>
      <c r="I1600" t="s">
        <v>1138</v>
      </c>
      <c r="J1600">
        <v>4</v>
      </c>
      <c r="L1600" t="s">
        <v>1139</v>
      </c>
      <c r="M1600" t="s">
        <v>1140</v>
      </c>
      <c r="N1600" t="s">
        <v>1141</v>
      </c>
      <c r="O1600" t="s">
        <v>5242</v>
      </c>
      <c r="P1600" t="s">
        <v>222</v>
      </c>
      <c r="Q1600" t="s">
        <v>8650</v>
      </c>
      <c r="R1600" t="s">
        <v>8637</v>
      </c>
      <c r="S1600" t="s">
        <v>8643</v>
      </c>
      <c r="T1600" t="b">
        <v>1</v>
      </c>
      <c r="U1600" t="b">
        <v>0</v>
      </c>
      <c r="V1600">
        <v>3</v>
      </c>
      <c r="W1600">
        <v>27.5</v>
      </c>
      <c r="X1600">
        <v>11</v>
      </c>
      <c r="AB1600">
        <v>2</v>
      </c>
      <c r="AC1600">
        <v>1</v>
      </c>
      <c r="AD1600">
        <v>2</v>
      </c>
      <c r="AE1600" t="s">
        <v>3856</v>
      </c>
      <c r="AF1600" t="s">
        <v>5239</v>
      </c>
      <c r="AG1600" t="s">
        <v>5243</v>
      </c>
      <c r="AH1600" t="s">
        <v>5244</v>
      </c>
    </row>
    <row r="1601" spans="1:34" x14ac:dyDescent="0.25">
      <c r="A1601">
        <v>6</v>
      </c>
      <c r="B1601" t="s">
        <v>643</v>
      </c>
      <c r="C1601" t="s">
        <v>646</v>
      </c>
      <c r="D1601" t="s">
        <v>644</v>
      </c>
      <c r="E1601" t="s">
        <v>645</v>
      </c>
      <c r="F1601" t="s">
        <v>649</v>
      </c>
      <c r="G1601" t="s">
        <v>650</v>
      </c>
      <c r="H1601" t="s">
        <v>1137</v>
      </c>
      <c r="I1601" t="s">
        <v>1138</v>
      </c>
      <c r="J1601">
        <v>4</v>
      </c>
      <c r="L1601" t="s">
        <v>1139</v>
      </c>
      <c r="M1601" t="s">
        <v>1140</v>
      </c>
      <c r="N1601" t="s">
        <v>1141</v>
      </c>
      <c r="O1601" t="s">
        <v>5245</v>
      </c>
      <c r="P1601" t="s">
        <v>1534</v>
      </c>
      <c r="Q1601" t="s">
        <v>2</v>
      </c>
      <c r="R1601" t="s">
        <v>2</v>
      </c>
      <c r="S1601" t="s">
        <v>8646</v>
      </c>
      <c r="T1601" t="b">
        <v>0</v>
      </c>
      <c r="U1601" t="b">
        <v>1</v>
      </c>
      <c r="V1601">
        <v>1</v>
      </c>
      <c r="W1601">
        <v>150</v>
      </c>
      <c r="Y1601">
        <v>75</v>
      </c>
      <c r="AH1601" t="s">
        <v>5246</v>
      </c>
    </row>
    <row r="1602" spans="1:34" x14ac:dyDescent="0.25">
      <c r="A1602">
        <v>6</v>
      </c>
      <c r="B1602" t="s">
        <v>643</v>
      </c>
      <c r="C1602" t="s">
        <v>646</v>
      </c>
      <c r="D1602" t="s">
        <v>644</v>
      </c>
      <c r="E1602" t="s">
        <v>645</v>
      </c>
      <c r="F1602" t="s">
        <v>649</v>
      </c>
      <c r="G1602" t="s">
        <v>650</v>
      </c>
      <c r="H1602" t="s">
        <v>1137</v>
      </c>
      <c r="I1602" t="s">
        <v>1138</v>
      </c>
      <c r="J1602">
        <v>4</v>
      </c>
      <c r="L1602" t="s">
        <v>1139</v>
      </c>
      <c r="M1602" t="s">
        <v>1140</v>
      </c>
      <c r="N1602" t="s">
        <v>1141</v>
      </c>
      <c r="O1602" t="s">
        <v>5247</v>
      </c>
      <c r="P1602" t="s">
        <v>1534</v>
      </c>
      <c r="Q1602" t="s">
        <v>2</v>
      </c>
      <c r="R1602" t="s">
        <v>2</v>
      </c>
      <c r="S1602" t="s">
        <v>8646</v>
      </c>
      <c r="T1602" t="b">
        <v>0</v>
      </c>
      <c r="U1602" t="b">
        <v>1</v>
      </c>
      <c r="V1602">
        <v>2</v>
      </c>
      <c r="W1602">
        <v>150</v>
      </c>
      <c r="Y1602">
        <v>60</v>
      </c>
      <c r="AH1602" t="s">
        <v>5248</v>
      </c>
    </row>
    <row r="1603" spans="1:34" x14ac:dyDescent="0.25">
      <c r="A1603">
        <v>6</v>
      </c>
      <c r="B1603" t="s">
        <v>643</v>
      </c>
      <c r="C1603" t="s">
        <v>646</v>
      </c>
      <c r="D1603" t="s">
        <v>644</v>
      </c>
      <c r="E1603" t="s">
        <v>645</v>
      </c>
      <c r="F1603" t="s">
        <v>649</v>
      </c>
      <c r="G1603" t="s">
        <v>650</v>
      </c>
      <c r="H1603" t="s">
        <v>1137</v>
      </c>
      <c r="I1603" t="s">
        <v>1138</v>
      </c>
      <c r="J1603">
        <v>4</v>
      </c>
      <c r="L1603" t="s">
        <v>1139</v>
      </c>
      <c r="M1603" t="s">
        <v>1140</v>
      </c>
      <c r="N1603" t="s">
        <v>1141</v>
      </c>
      <c r="O1603" t="s">
        <v>5249</v>
      </c>
      <c r="P1603" t="s">
        <v>1534</v>
      </c>
      <c r="Q1603" t="s">
        <v>2</v>
      </c>
      <c r="R1603" t="s">
        <v>2</v>
      </c>
      <c r="S1603" t="s">
        <v>8646</v>
      </c>
      <c r="T1603" t="b">
        <v>0</v>
      </c>
      <c r="U1603" t="b">
        <v>1</v>
      </c>
      <c r="V1603">
        <v>3</v>
      </c>
      <c r="W1603">
        <v>150</v>
      </c>
      <c r="Y1603">
        <v>46.800000000000004</v>
      </c>
      <c r="AG1603" t="s">
        <v>5250</v>
      </c>
      <c r="AH1603" t="s">
        <v>5251</v>
      </c>
    </row>
    <row r="1604" spans="1:34" x14ac:dyDescent="0.25">
      <c r="A1604">
        <v>6</v>
      </c>
      <c r="B1604" t="s">
        <v>643</v>
      </c>
      <c r="C1604" t="s">
        <v>646</v>
      </c>
      <c r="D1604" t="s">
        <v>644</v>
      </c>
      <c r="E1604" t="s">
        <v>645</v>
      </c>
      <c r="F1604" t="s">
        <v>649</v>
      </c>
      <c r="G1604" t="s">
        <v>650</v>
      </c>
      <c r="H1604" t="s">
        <v>1137</v>
      </c>
      <c r="I1604" t="s">
        <v>1138</v>
      </c>
      <c r="J1604">
        <v>4</v>
      </c>
      <c r="L1604" t="s">
        <v>1139</v>
      </c>
      <c r="M1604" t="s">
        <v>1140</v>
      </c>
      <c r="N1604" t="s">
        <v>1141</v>
      </c>
      <c r="O1604" t="s">
        <v>5252</v>
      </c>
      <c r="P1604" t="s">
        <v>363</v>
      </c>
      <c r="Q1604" t="s">
        <v>357</v>
      </c>
      <c r="R1604" t="s">
        <v>357</v>
      </c>
      <c r="S1604" t="s">
        <v>357</v>
      </c>
      <c r="T1604" t="b">
        <v>0</v>
      </c>
      <c r="U1604" t="b">
        <v>1</v>
      </c>
      <c r="V1604">
        <v>1</v>
      </c>
      <c r="Y1604">
        <v>45</v>
      </c>
      <c r="Z1604">
        <v>0.16</v>
      </c>
      <c r="AA1604" t="s">
        <v>3957</v>
      </c>
      <c r="AG1604" t="s">
        <v>5253</v>
      </c>
      <c r="AH1604" t="s">
        <v>5254</v>
      </c>
    </row>
    <row r="1605" spans="1:34" x14ac:dyDescent="0.25">
      <c r="A1605">
        <v>6</v>
      </c>
      <c r="B1605" t="s">
        <v>643</v>
      </c>
      <c r="C1605" t="s">
        <v>646</v>
      </c>
      <c r="D1605" t="s">
        <v>644</v>
      </c>
      <c r="E1605" t="s">
        <v>645</v>
      </c>
      <c r="F1605" t="s">
        <v>649</v>
      </c>
      <c r="G1605" t="s">
        <v>650</v>
      </c>
      <c r="H1605" t="s">
        <v>1137</v>
      </c>
      <c r="I1605" t="s">
        <v>1138</v>
      </c>
      <c r="J1605">
        <v>4</v>
      </c>
      <c r="L1605" t="s">
        <v>1139</v>
      </c>
      <c r="M1605" t="s">
        <v>1140</v>
      </c>
      <c r="N1605" t="s">
        <v>1141</v>
      </c>
      <c r="O1605" t="s">
        <v>5255</v>
      </c>
      <c r="P1605" t="s">
        <v>363</v>
      </c>
      <c r="Q1605" t="s">
        <v>357</v>
      </c>
      <c r="R1605" t="s">
        <v>357</v>
      </c>
      <c r="S1605" t="s">
        <v>357</v>
      </c>
      <c r="T1605" t="b">
        <v>0</v>
      </c>
      <c r="U1605" t="b">
        <v>1</v>
      </c>
      <c r="V1605">
        <v>2</v>
      </c>
      <c r="Y1605">
        <v>45</v>
      </c>
      <c r="Z1605">
        <v>0.16</v>
      </c>
      <c r="AA1605" t="s">
        <v>3957</v>
      </c>
      <c r="AG1605" t="s">
        <v>5253</v>
      </c>
      <c r="AH1605" t="s">
        <v>5256</v>
      </c>
    </row>
    <row r="1606" spans="1:34" x14ac:dyDescent="0.25">
      <c r="A1606">
        <v>6</v>
      </c>
      <c r="B1606" t="s">
        <v>643</v>
      </c>
      <c r="C1606" t="s">
        <v>646</v>
      </c>
      <c r="D1606" t="s">
        <v>644</v>
      </c>
      <c r="E1606" t="s">
        <v>645</v>
      </c>
      <c r="F1606" t="s">
        <v>649</v>
      </c>
      <c r="G1606" t="s">
        <v>650</v>
      </c>
      <c r="H1606" t="s">
        <v>1137</v>
      </c>
      <c r="I1606" t="s">
        <v>1138</v>
      </c>
      <c r="J1606">
        <v>4</v>
      </c>
      <c r="L1606" t="s">
        <v>1139</v>
      </c>
      <c r="M1606" t="s">
        <v>1140</v>
      </c>
      <c r="N1606" t="s">
        <v>1141</v>
      </c>
      <c r="O1606" t="s">
        <v>5257</v>
      </c>
      <c r="P1606" t="s">
        <v>363</v>
      </c>
      <c r="Q1606" t="s">
        <v>357</v>
      </c>
      <c r="R1606" t="s">
        <v>357</v>
      </c>
      <c r="S1606" t="s">
        <v>357</v>
      </c>
      <c r="T1606" t="b">
        <v>0</v>
      </c>
      <c r="U1606" t="b">
        <v>1</v>
      </c>
      <c r="V1606">
        <v>3</v>
      </c>
      <c r="Y1606">
        <v>45</v>
      </c>
      <c r="Z1606">
        <v>0.16</v>
      </c>
      <c r="AA1606" t="s">
        <v>3957</v>
      </c>
      <c r="AG1606" t="s">
        <v>5253</v>
      </c>
      <c r="AH1606" t="s">
        <v>5258</v>
      </c>
    </row>
    <row r="1607" spans="1:34" x14ac:dyDescent="0.25">
      <c r="A1607">
        <v>6</v>
      </c>
      <c r="B1607" t="s">
        <v>643</v>
      </c>
      <c r="C1607" t="s">
        <v>646</v>
      </c>
      <c r="D1607" t="s">
        <v>644</v>
      </c>
      <c r="E1607" t="s">
        <v>645</v>
      </c>
      <c r="F1607" t="s">
        <v>649</v>
      </c>
      <c r="G1607" t="s">
        <v>650</v>
      </c>
      <c r="H1607" t="s">
        <v>1137</v>
      </c>
      <c r="I1607" t="s">
        <v>1138</v>
      </c>
      <c r="J1607">
        <v>4</v>
      </c>
      <c r="L1607" t="s">
        <v>1139</v>
      </c>
      <c r="M1607" t="s">
        <v>1140</v>
      </c>
      <c r="N1607" t="s">
        <v>1141</v>
      </c>
      <c r="O1607" t="s">
        <v>5259</v>
      </c>
      <c r="P1607" t="s">
        <v>363</v>
      </c>
      <c r="Q1607" t="s">
        <v>357</v>
      </c>
      <c r="R1607" t="s">
        <v>357</v>
      </c>
      <c r="S1607" t="s">
        <v>357</v>
      </c>
      <c r="T1607" t="b">
        <v>0</v>
      </c>
      <c r="U1607" t="b">
        <v>1</v>
      </c>
      <c r="V1607">
        <v>4</v>
      </c>
      <c r="Y1607">
        <v>45</v>
      </c>
      <c r="Z1607">
        <v>0.16</v>
      </c>
      <c r="AA1607" t="s">
        <v>3957</v>
      </c>
      <c r="AG1607" t="s">
        <v>5253</v>
      </c>
      <c r="AH1607" t="s">
        <v>5260</v>
      </c>
    </row>
    <row r="1608" spans="1:34" x14ac:dyDescent="0.25">
      <c r="A1608">
        <v>6</v>
      </c>
      <c r="B1608" t="s">
        <v>643</v>
      </c>
      <c r="C1608" t="s">
        <v>646</v>
      </c>
      <c r="D1608" t="s">
        <v>644</v>
      </c>
      <c r="E1608" t="s">
        <v>645</v>
      </c>
      <c r="F1608" t="s">
        <v>649</v>
      </c>
      <c r="G1608" t="s">
        <v>650</v>
      </c>
      <c r="H1608" t="s">
        <v>1137</v>
      </c>
      <c r="I1608" t="s">
        <v>1138</v>
      </c>
      <c r="J1608">
        <v>4</v>
      </c>
      <c r="L1608" t="s">
        <v>1139</v>
      </c>
      <c r="M1608" t="s">
        <v>1140</v>
      </c>
      <c r="N1608" t="s">
        <v>1141</v>
      </c>
      <c r="O1608" t="s">
        <v>5261</v>
      </c>
      <c r="P1608" t="s">
        <v>363</v>
      </c>
      <c r="Q1608" t="s">
        <v>357</v>
      </c>
      <c r="R1608" t="s">
        <v>357</v>
      </c>
      <c r="S1608" t="s">
        <v>357</v>
      </c>
      <c r="T1608" t="b">
        <v>0</v>
      </c>
      <c r="U1608" t="b">
        <v>1</v>
      </c>
      <c r="V1608">
        <v>5</v>
      </c>
      <c r="Y1608">
        <v>45</v>
      </c>
      <c r="Z1608">
        <v>0.16</v>
      </c>
      <c r="AA1608" t="s">
        <v>3957</v>
      </c>
      <c r="AG1608" t="s">
        <v>5253</v>
      </c>
      <c r="AH1608" t="s">
        <v>5262</v>
      </c>
    </row>
    <row r="1609" spans="1:34" x14ac:dyDescent="0.25">
      <c r="A1609">
        <v>6</v>
      </c>
      <c r="B1609" t="s">
        <v>643</v>
      </c>
      <c r="C1609" t="s">
        <v>646</v>
      </c>
      <c r="D1609" t="s">
        <v>644</v>
      </c>
      <c r="E1609" t="s">
        <v>645</v>
      </c>
      <c r="F1609" t="s">
        <v>649</v>
      </c>
      <c r="G1609" t="s">
        <v>650</v>
      </c>
      <c r="H1609" t="s">
        <v>1137</v>
      </c>
      <c r="I1609" t="s">
        <v>1138</v>
      </c>
      <c r="J1609">
        <v>4</v>
      </c>
      <c r="L1609" t="s">
        <v>1139</v>
      </c>
      <c r="M1609" t="s">
        <v>1140</v>
      </c>
      <c r="N1609" t="s">
        <v>1141</v>
      </c>
      <c r="O1609" t="s">
        <v>5263</v>
      </c>
      <c r="P1609" t="s">
        <v>363</v>
      </c>
      <c r="Q1609" t="s">
        <v>357</v>
      </c>
      <c r="R1609" t="s">
        <v>357</v>
      </c>
      <c r="S1609" t="s">
        <v>357</v>
      </c>
      <c r="T1609" t="b">
        <v>0</v>
      </c>
      <c r="U1609" t="b">
        <v>1</v>
      </c>
      <c r="V1609">
        <v>6</v>
      </c>
      <c r="Y1609">
        <v>45</v>
      </c>
      <c r="Z1609">
        <v>0.16</v>
      </c>
      <c r="AA1609" t="s">
        <v>3957</v>
      </c>
      <c r="AG1609" t="s">
        <v>5253</v>
      </c>
      <c r="AH1609" t="s">
        <v>1141</v>
      </c>
    </row>
    <row r="1610" spans="1:34" x14ac:dyDescent="0.25">
      <c r="A1610">
        <v>6</v>
      </c>
      <c r="B1610" t="s">
        <v>643</v>
      </c>
      <c r="C1610" t="s">
        <v>646</v>
      </c>
      <c r="D1610" t="s">
        <v>644</v>
      </c>
      <c r="E1610" t="s">
        <v>645</v>
      </c>
      <c r="F1610" t="s">
        <v>649</v>
      </c>
      <c r="G1610" t="s">
        <v>650</v>
      </c>
      <c r="H1610" t="s">
        <v>1142</v>
      </c>
      <c r="I1610" t="s">
        <v>1143</v>
      </c>
      <c r="J1610">
        <v>1</v>
      </c>
      <c r="L1610" t="s">
        <v>1124</v>
      </c>
      <c r="M1610" t="s">
        <v>1144</v>
      </c>
      <c r="N1610" t="s">
        <v>1145</v>
      </c>
      <c r="O1610" t="s">
        <v>5264</v>
      </c>
      <c r="P1610" t="s">
        <v>363</v>
      </c>
      <c r="Q1610" t="s">
        <v>357</v>
      </c>
      <c r="R1610" t="s">
        <v>357</v>
      </c>
      <c r="S1610" t="s">
        <v>357</v>
      </c>
      <c r="T1610" t="b">
        <v>0</v>
      </c>
      <c r="U1610" t="b">
        <v>1</v>
      </c>
      <c r="V1610">
        <v>1</v>
      </c>
      <c r="Y1610">
        <v>360</v>
      </c>
      <c r="Z1610">
        <v>0.47</v>
      </c>
      <c r="AA1610" t="s">
        <v>3957</v>
      </c>
      <c r="AG1610" t="s">
        <v>5265</v>
      </c>
      <c r="AH1610" t="s">
        <v>1144</v>
      </c>
    </row>
    <row r="1611" spans="1:34" x14ac:dyDescent="0.25">
      <c r="A1611">
        <v>6</v>
      </c>
      <c r="B1611" t="s">
        <v>643</v>
      </c>
      <c r="C1611" t="s">
        <v>646</v>
      </c>
      <c r="D1611" t="s">
        <v>644</v>
      </c>
      <c r="E1611" t="s">
        <v>645</v>
      </c>
      <c r="F1611" t="s">
        <v>649</v>
      </c>
      <c r="G1611" t="s">
        <v>650</v>
      </c>
      <c r="H1611" t="s">
        <v>1142</v>
      </c>
      <c r="I1611" t="s">
        <v>1143</v>
      </c>
      <c r="J1611">
        <v>1</v>
      </c>
      <c r="L1611" t="s">
        <v>1124</v>
      </c>
      <c r="M1611" t="s">
        <v>1144</v>
      </c>
      <c r="N1611" t="s">
        <v>1145</v>
      </c>
      <c r="O1611" t="s">
        <v>5266</v>
      </c>
      <c r="P1611" t="s">
        <v>403</v>
      </c>
      <c r="Q1611" t="s">
        <v>272</v>
      </c>
      <c r="R1611" t="s">
        <v>8666</v>
      </c>
      <c r="S1611" t="s">
        <v>8645</v>
      </c>
      <c r="T1611" t="b">
        <v>0</v>
      </c>
      <c r="U1611" t="b">
        <v>0</v>
      </c>
      <c r="V1611">
        <v>1</v>
      </c>
      <c r="W1611">
        <v>0</v>
      </c>
      <c r="X1611">
        <v>8</v>
      </c>
      <c r="AG1611" t="s">
        <v>2818</v>
      </c>
      <c r="AH1611" t="s">
        <v>5267</v>
      </c>
    </row>
    <row r="1612" spans="1:34" x14ac:dyDescent="0.25">
      <c r="A1612">
        <v>6</v>
      </c>
      <c r="B1612" t="s">
        <v>643</v>
      </c>
      <c r="C1612" t="s">
        <v>646</v>
      </c>
      <c r="D1612" t="s">
        <v>644</v>
      </c>
      <c r="E1612" t="s">
        <v>645</v>
      </c>
      <c r="F1612" t="s">
        <v>649</v>
      </c>
      <c r="G1612" t="s">
        <v>650</v>
      </c>
      <c r="H1612" t="s">
        <v>1142</v>
      </c>
      <c r="I1612" t="s">
        <v>1143</v>
      </c>
      <c r="J1612">
        <v>1</v>
      </c>
      <c r="L1612" t="s">
        <v>1124</v>
      </c>
      <c r="M1612" t="s">
        <v>1144</v>
      </c>
      <c r="N1612" t="s">
        <v>1145</v>
      </c>
      <c r="O1612" t="s">
        <v>5268</v>
      </c>
      <c r="P1612" t="s">
        <v>403</v>
      </c>
      <c r="Q1612" t="s">
        <v>272</v>
      </c>
      <c r="R1612" t="s">
        <v>8666</v>
      </c>
      <c r="S1612" t="s">
        <v>8645</v>
      </c>
      <c r="T1612" t="b">
        <v>0</v>
      </c>
      <c r="U1612" t="b">
        <v>0</v>
      </c>
      <c r="V1612">
        <v>2</v>
      </c>
      <c r="W1612">
        <v>0</v>
      </c>
      <c r="X1612">
        <v>8</v>
      </c>
      <c r="AG1612" t="s">
        <v>2818</v>
      </c>
      <c r="AH1612" t="s">
        <v>5269</v>
      </c>
    </row>
    <row r="1613" spans="1:34" x14ac:dyDescent="0.25">
      <c r="A1613">
        <v>6</v>
      </c>
      <c r="B1613" t="s">
        <v>643</v>
      </c>
      <c r="C1613" t="s">
        <v>646</v>
      </c>
      <c r="D1613" t="s">
        <v>644</v>
      </c>
      <c r="E1613" t="s">
        <v>645</v>
      </c>
      <c r="F1613" t="s">
        <v>649</v>
      </c>
      <c r="G1613" t="s">
        <v>650</v>
      </c>
      <c r="H1613" t="s">
        <v>1142</v>
      </c>
      <c r="I1613" t="s">
        <v>1143</v>
      </c>
      <c r="J1613">
        <v>1</v>
      </c>
      <c r="L1613" t="s">
        <v>1124</v>
      </c>
      <c r="M1613" t="s">
        <v>1144</v>
      </c>
      <c r="N1613" t="s">
        <v>1145</v>
      </c>
      <c r="O1613" t="s">
        <v>5270</v>
      </c>
      <c r="P1613" t="s">
        <v>394</v>
      </c>
      <c r="Q1613" t="s">
        <v>272</v>
      </c>
      <c r="R1613" t="s">
        <v>8666</v>
      </c>
      <c r="S1613" t="s">
        <v>8645</v>
      </c>
      <c r="T1613" t="b">
        <v>0</v>
      </c>
      <c r="U1613" t="b">
        <v>0</v>
      </c>
      <c r="V1613">
        <v>1</v>
      </c>
      <c r="W1613">
        <v>0</v>
      </c>
      <c r="X1613">
        <v>15</v>
      </c>
      <c r="AG1613" t="s">
        <v>2818</v>
      </c>
      <c r="AH1613" t="s">
        <v>5271</v>
      </c>
    </row>
    <row r="1614" spans="1:34" x14ac:dyDescent="0.25">
      <c r="A1614">
        <v>6</v>
      </c>
      <c r="B1614" t="s">
        <v>643</v>
      </c>
      <c r="C1614" t="s">
        <v>646</v>
      </c>
      <c r="D1614" t="s">
        <v>644</v>
      </c>
      <c r="E1614" t="s">
        <v>645</v>
      </c>
      <c r="F1614" t="s">
        <v>649</v>
      </c>
      <c r="G1614" t="s">
        <v>650</v>
      </c>
      <c r="H1614" t="s">
        <v>1142</v>
      </c>
      <c r="I1614" t="s">
        <v>1143</v>
      </c>
      <c r="J1614">
        <v>1</v>
      </c>
      <c r="L1614" t="s">
        <v>1124</v>
      </c>
      <c r="M1614" t="s">
        <v>1144</v>
      </c>
      <c r="N1614" t="s">
        <v>1145</v>
      </c>
      <c r="O1614" t="s">
        <v>5272</v>
      </c>
      <c r="P1614" t="s">
        <v>394</v>
      </c>
      <c r="Q1614" t="s">
        <v>272</v>
      </c>
      <c r="R1614" t="s">
        <v>8666</v>
      </c>
      <c r="S1614" t="s">
        <v>8645</v>
      </c>
      <c r="T1614" t="b">
        <v>0</v>
      </c>
      <c r="U1614" t="b">
        <v>0</v>
      </c>
      <c r="V1614">
        <v>2</v>
      </c>
      <c r="W1614">
        <v>0</v>
      </c>
      <c r="X1614">
        <v>15</v>
      </c>
      <c r="AG1614" t="s">
        <v>2818</v>
      </c>
      <c r="AH1614" t="s">
        <v>5273</v>
      </c>
    </row>
    <row r="1615" spans="1:34" x14ac:dyDescent="0.25">
      <c r="A1615">
        <v>6</v>
      </c>
      <c r="B1615" t="s">
        <v>643</v>
      </c>
      <c r="C1615" t="s">
        <v>646</v>
      </c>
      <c r="D1615" t="s">
        <v>644</v>
      </c>
      <c r="E1615" t="s">
        <v>645</v>
      </c>
      <c r="F1615" t="s">
        <v>649</v>
      </c>
      <c r="G1615" t="s">
        <v>650</v>
      </c>
      <c r="H1615" t="s">
        <v>1142</v>
      </c>
      <c r="I1615" t="s">
        <v>1143</v>
      </c>
      <c r="J1615">
        <v>1</v>
      </c>
      <c r="L1615" t="s">
        <v>1124</v>
      </c>
      <c r="M1615" t="s">
        <v>1144</v>
      </c>
      <c r="N1615" t="s">
        <v>1145</v>
      </c>
      <c r="O1615" t="s">
        <v>5274</v>
      </c>
      <c r="P1615" t="s">
        <v>334</v>
      </c>
      <c r="Q1615" t="s">
        <v>2</v>
      </c>
      <c r="R1615" t="s">
        <v>8652</v>
      </c>
      <c r="S1615" t="s">
        <v>8646</v>
      </c>
      <c r="T1615" t="b">
        <v>0</v>
      </c>
      <c r="U1615" t="b">
        <v>1</v>
      </c>
      <c r="V1615">
        <v>1</v>
      </c>
      <c r="W1615">
        <v>0</v>
      </c>
      <c r="Y1615">
        <v>60</v>
      </c>
      <c r="AG1615" t="s">
        <v>5058</v>
      </c>
      <c r="AH1615" t="s">
        <v>5275</v>
      </c>
    </row>
    <row r="1616" spans="1:34" x14ac:dyDescent="0.25">
      <c r="A1616">
        <v>6</v>
      </c>
      <c r="B1616" t="s">
        <v>643</v>
      </c>
      <c r="C1616" t="s">
        <v>646</v>
      </c>
      <c r="D1616" t="s">
        <v>644</v>
      </c>
      <c r="E1616" t="s">
        <v>645</v>
      </c>
      <c r="F1616" t="s">
        <v>649</v>
      </c>
      <c r="G1616" t="s">
        <v>650</v>
      </c>
      <c r="H1616" t="s">
        <v>1142</v>
      </c>
      <c r="I1616" t="s">
        <v>1143</v>
      </c>
      <c r="J1616">
        <v>1</v>
      </c>
      <c r="L1616" t="s">
        <v>1124</v>
      </c>
      <c r="M1616" t="s">
        <v>1144</v>
      </c>
      <c r="N1616" t="s">
        <v>1145</v>
      </c>
      <c r="O1616" t="s">
        <v>5276</v>
      </c>
      <c r="P1616" t="s">
        <v>334</v>
      </c>
      <c r="Q1616" t="s">
        <v>2</v>
      </c>
      <c r="R1616" t="s">
        <v>8652</v>
      </c>
      <c r="S1616" t="s">
        <v>8646</v>
      </c>
      <c r="T1616" t="b">
        <v>0</v>
      </c>
      <c r="U1616" t="b">
        <v>1</v>
      </c>
      <c r="V1616">
        <v>2</v>
      </c>
      <c r="W1616">
        <v>0</v>
      </c>
      <c r="Y1616">
        <v>60</v>
      </c>
      <c r="AG1616" t="s">
        <v>5058</v>
      </c>
      <c r="AH1616" t="s">
        <v>5277</v>
      </c>
    </row>
    <row r="1617" spans="1:34" x14ac:dyDescent="0.25">
      <c r="A1617">
        <v>6</v>
      </c>
      <c r="B1617" t="s">
        <v>643</v>
      </c>
      <c r="C1617" t="s">
        <v>646</v>
      </c>
      <c r="D1617" t="s">
        <v>644</v>
      </c>
      <c r="E1617" t="s">
        <v>645</v>
      </c>
      <c r="F1617" t="s">
        <v>649</v>
      </c>
      <c r="G1617" t="s">
        <v>650</v>
      </c>
      <c r="H1617" t="s">
        <v>1142</v>
      </c>
      <c r="I1617" t="s">
        <v>1143</v>
      </c>
      <c r="J1617">
        <v>1</v>
      </c>
      <c r="L1617" t="s">
        <v>1124</v>
      </c>
      <c r="M1617" t="s">
        <v>1144</v>
      </c>
      <c r="N1617" t="s">
        <v>1145</v>
      </c>
      <c r="O1617" t="s">
        <v>5278</v>
      </c>
      <c r="P1617" t="s">
        <v>1</v>
      </c>
      <c r="Q1617" t="s">
        <v>2</v>
      </c>
      <c r="R1617" t="s">
        <v>2</v>
      </c>
      <c r="S1617" t="s">
        <v>8646</v>
      </c>
      <c r="T1617" t="b">
        <v>0</v>
      </c>
      <c r="U1617" t="b">
        <v>1</v>
      </c>
      <c r="V1617">
        <v>1</v>
      </c>
      <c r="W1617">
        <v>150</v>
      </c>
      <c r="Y1617">
        <v>60</v>
      </c>
      <c r="AG1617" t="s">
        <v>5279</v>
      </c>
      <c r="AH1617" t="s">
        <v>5280</v>
      </c>
    </row>
    <row r="1618" spans="1:34" x14ac:dyDescent="0.25">
      <c r="A1618">
        <v>6</v>
      </c>
      <c r="B1618" t="s">
        <v>643</v>
      </c>
      <c r="C1618" t="s">
        <v>646</v>
      </c>
      <c r="D1618" t="s">
        <v>644</v>
      </c>
      <c r="E1618" t="s">
        <v>645</v>
      </c>
      <c r="F1618" t="s">
        <v>649</v>
      </c>
      <c r="G1618" t="s">
        <v>650</v>
      </c>
      <c r="H1618" t="s">
        <v>1142</v>
      </c>
      <c r="I1618" t="s">
        <v>1143</v>
      </c>
      <c r="J1618">
        <v>1</v>
      </c>
      <c r="L1618" t="s">
        <v>1124</v>
      </c>
      <c r="M1618" t="s">
        <v>1144</v>
      </c>
      <c r="N1618" t="s">
        <v>1145</v>
      </c>
      <c r="O1618" t="s">
        <v>5281</v>
      </c>
      <c r="P1618" t="s">
        <v>1</v>
      </c>
      <c r="Q1618" t="s">
        <v>2</v>
      </c>
      <c r="R1618" t="s">
        <v>2</v>
      </c>
      <c r="S1618" t="s">
        <v>8646</v>
      </c>
      <c r="T1618" t="b">
        <v>0</v>
      </c>
      <c r="U1618" t="b">
        <v>1</v>
      </c>
      <c r="V1618">
        <v>2</v>
      </c>
      <c r="W1618">
        <v>150</v>
      </c>
      <c r="Y1618">
        <v>60</v>
      </c>
      <c r="AG1618" t="s">
        <v>5279</v>
      </c>
      <c r="AH1618" t="s">
        <v>5282</v>
      </c>
    </row>
    <row r="1619" spans="1:34" x14ac:dyDescent="0.25">
      <c r="A1619">
        <v>6</v>
      </c>
      <c r="B1619" t="s">
        <v>643</v>
      </c>
      <c r="C1619" t="s">
        <v>646</v>
      </c>
      <c r="D1619" t="s">
        <v>644</v>
      </c>
      <c r="E1619" t="s">
        <v>645</v>
      </c>
      <c r="F1619" t="s">
        <v>649</v>
      </c>
      <c r="G1619" t="s">
        <v>650</v>
      </c>
      <c r="H1619" t="s">
        <v>1142</v>
      </c>
      <c r="I1619" t="s">
        <v>1143</v>
      </c>
      <c r="J1619">
        <v>1</v>
      </c>
      <c r="L1619" t="s">
        <v>1124</v>
      </c>
      <c r="M1619" t="s">
        <v>1144</v>
      </c>
      <c r="N1619" t="s">
        <v>1145</v>
      </c>
      <c r="O1619" t="s">
        <v>5283</v>
      </c>
      <c r="P1619" t="s">
        <v>1</v>
      </c>
      <c r="Q1619" t="s">
        <v>2</v>
      </c>
      <c r="R1619" t="s">
        <v>2</v>
      </c>
      <c r="S1619" t="s">
        <v>8646</v>
      </c>
      <c r="T1619" t="b">
        <v>0</v>
      </c>
      <c r="U1619" t="b">
        <v>1</v>
      </c>
      <c r="V1619">
        <v>3</v>
      </c>
      <c r="W1619">
        <v>150</v>
      </c>
      <c r="Y1619">
        <v>51</v>
      </c>
      <c r="AG1619" t="s">
        <v>5284</v>
      </c>
      <c r="AH1619" t="s">
        <v>5285</v>
      </c>
    </row>
    <row r="1620" spans="1:34" x14ac:dyDescent="0.25">
      <c r="A1620">
        <v>6</v>
      </c>
      <c r="B1620" t="s">
        <v>643</v>
      </c>
      <c r="C1620" t="s">
        <v>646</v>
      </c>
      <c r="D1620" t="s">
        <v>644</v>
      </c>
      <c r="E1620" t="s">
        <v>645</v>
      </c>
      <c r="F1620" t="s">
        <v>649</v>
      </c>
      <c r="G1620" t="s">
        <v>650</v>
      </c>
      <c r="H1620" t="s">
        <v>1142</v>
      </c>
      <c r="I1620" t="s">
        <v>1143</v>
      </c>
      <c r="J1620">
        <v>1</v>
      </c>
      <c r="L1620" t="s">
        <v>1124</v>
      </c>
      <c r="M1620" t="s">
        <v>1144</v>
      </c>
      <c r="N1620" t="s">
        <v>1145</v>
      </c>
      <c r="O1620" t="s">
        <v>5286</v>
      </c>
      <c r="P1620" t="s">
        <v>1</v>
      </c>
      <c r="Q1620" t="s">
        <v>2</v>
      </c>
      <c r="R1620" t="s">
        <v>2</v>
      </c>
      <c r="S1620" t="s">
        <v>8646</v>
      </c>
      <c r="T1620" t="b">
        <v>0</v>
      </c>
      <c r="U1620" t="b">
        <v>1</v>
      </c>
      <c r="V1620">
        <v>4</v>
      </c>
      <c r="W1620">
        <v>150</v>
      </c>
      <c r="Y1620">
        <v>46.800000000000004</v>
      </c>
      <c r="AG1620" t="s">
        <v>5287</v>
      </c>
      <c r="AH1620" t="s">
        <v>5288</v>
      </c>
    </row>
    <row r="1621" spans="1:34" x14ac:dyDescent="0.25">
      <c r="A1621">
        <v>6</v>
      </c>
      <c r="B1621" t="s">
        <v>643</v>
      </c>
      <c r="C1621" t="s">
        <v>646</v>
      </c>
      <c r="D1621" t="s">
        <v>644</v>
      </c>
      <c r="E1621" t="s">
        <v>645</v>
      </c>
      <c r="F1621" t="s">
        <v>649</v>
      </c>
      <c r="G1621" t="s">
        <v>650</v>
      </c>
      <c r="H1621" t="s">
        <v>1142</v>
      </c>
      <c r="I1621" t="s">
        <v>1143</v>
      </c>
      <c r="J1621">
        <v>1</v>
      </c>
      <c r="L1621" t="s">
        <v>1124</v>
      </c>
      <c r="M1621" t="s">
        <v>1144</v>
      </c>
      <c r="N1621" t="s">
        <v>1145</v>
      </c>
      <c r="O1621" t="s">
        <v>5289</v>
      </c>
      <c r="P1621" t="s">
        <v>1</v>
      </c>
      <c r="Q1621" t="s">
        <v>2</v>
      </c>
      <c r="R1621" t="s">
        <v>2</v>
      </c>
      <c r="S1621" t="s">
        <v>8646</v>
      </c>
      <c r="T1621" t="b">
        <v>0</v>
      </c>
      <c r="U1621" t="b">
        <v>1</v>
      </c>
      <c r="V1621">
        <v>5</v>
      </c>
      <c r="W1621">
        <v>150</v>
      </c>
      <c r="Y1621">
        <v>46.800000000000004</v>
      </c>
      <c r="AG1621" t="s">
        <v>5287</v>
      </c>
      <c r="AH1621" t="s">
        <v>5290</v>
      </c>
    </row>
    <row r="1622" spans="1:34" x14ac:dyDescent="0.25">
      <c r="A1622">
        <v>6</v>
      </c>
      <c r="B1622" t="s">
        <v>643</v>
      </c>
      <c r="C1622" t="s">
        <v>646</v>
      </c>
      <c r="D1622" t="s">
        <v>644</v>
      </c>
      <c r="E1622" t="s">
        <v>645</v>
      </c>
      <c r="F1622" t="s">
        <v>649</v>
      </c>
      <c r="G1622" t="s">
        <v>650</v>
      </c>
      <c r="H1622" t="s">
        <v>1142</v>
      </c>
      <c r="I1622" t="s">
        <v>1143</v>
      </c>
      <c r="J1622">
        <v>1</v>
      </c>
      <c r="L1622" t="s">
        <v>1124</v>
      </c>
      <c r="M1622" t="s">
        <v>1144</v>
      </c>
      <c r="N1622" t="s">
        <v>1145</v>
      </c>
      <c r="O1622" t="s">
        <v>5291</v>
      </c>
      <c r="P1622" t="s">
        <v>32</v>
      </c>
      <c r="Q1622" t="s">
        <v>25</v>
      </c>
      <c r="R1622" t="s">
        <v>25</v>
      </c>
      <c r="S1622" t="s">
        <v>8646</v>
      </c>
      <c r="T1622" t="b">
        <v>0</v>
      </c>
      <c r="U1622" t="b">
        <v>0</v>
      </c>
      <c r="V1622">
        <v>1</v>
      </c>
      <c r="W1622">
        <v>185</v>
      </c>
      <c r="X1622">
        <v>8</v>
      </c>
      <c r="AB1622">
        <v>2</v>
      </c>
      <c r="AC1622">
        <v>1</v>
      </c>
      <c r="AD1622">
        <v>2</v>
      </c>
      <c r="AE1622" t="s">
        <v>3856</v>
      </c>
      <c r="AG1622" t="s">
        <v>5292</v>
      </c>
      <c r="AH1622" t="s">
        <v>5293</v>
      </c>
    </row>
    <row r="1623" spans="1:34" x14ac:dyDescent="0.25">
      <c r="A1623">
        <v>6</v>
      </c>
      <c r="B1623" t="s">
        <v>643</v>
      </c>
      <c r="C1623" t="s">
        <v>646</v>
      </c>
      <c r="D1623" t="s">
        <v>644</v>
      </c>
      <c r="E1623" t="s">
        <v>645</v>
      </c>
      <c r="F1623" t="s">
        <v>649</v>
      </c>
      <c r="G1623" t="s">
        <v>650</v>
      </c>
      <c r="H1623" t="s">
        <v>1142</v>
      </c>
      <c r="I1623" t="s">
        <v>1143</v>
      </c>
      <c r="J1623">
        <v>1</v>
      </c>
      <c r="L1623" t="s">
        <v>1124</v>
      </c>
      <c r="M1623" t="s">
        <v>1144</v>
      </c>
      <c r="N1623" t="s">
        <v>1145</v>
      </c>
      <c r="O1623" t="s">
        <v>5294</v>
      </c>
      <c r="P1623" t="s">
        <v>32</v>
      </c>
      <c r="Q1623" t="s">
        <v>25</v>
      </c>
      <c r="R1623" t="s">
        <v>25</v>
      </c>
      <c r="S1623" t="s">
        <v>8646</v>
      </c>
      <c r="T1623" t="b">
        <v>0</v>
      </c>
      <c r="U1623" t="b">
        <v>0</v>
      </c>
      <c r="V1623">
        <v>2</v>
      </c>
      <c r="W1623">
        <v>190</v>
      </c>
      <c r="X1623">
        <v>8</v>
      </c>
      <c r="AB1623">
        <v>2</v>
      </c>
      <c r="AC1623">
        <v>1</v>
      </c>
      <c r="AD1623">
        <v>2</v>
      </c>
      <c r="AE1623" t="s">
        <v>3856</v>
      </c>
      <c r="AG1623" t="s">
        <v>5295</v>
      </c>
      <c r="AH1623" t="s">
        <v>5296</v>
      </c>
    </row>
    <row r="1624" spans="1:34" x14ac:dyDescent="0.25">
      <c r="A1624">
        <v>6</v>
      </c>
      <c r="B1624" t="s">
        <v>643</v>
      </c>
      <c r="C1624" t="s">
        <v>646</v>
      </c>
      <c r="D1624" t="s">
        <v>644</v>
      </c>
      <c r="E1624" t="s">
        <v>645</v>
      </c>
      <c r="F1624" t="s">
        <v>649</v>
      </c>
      <c r="G1624" t="s">
        <v>650</v>
      </c>
      <c r="H1624" t="s">
        <v>1142</v>
      </c>
      <c r="I1624" t="s">
        <v>1143</v>
      </c>
      <c r="J1624">
        <v>1</v>
      </c>
      <c r="L1624" t="s">
        <v>1124</v>
      </c>
      <c r="M1624" t="s">
        <v>1144</v>
      </c>
      <c r="N1624" t="s">
        <v>1145</v>
      </c>
      <c r="O1624" t="s">
        <v>5297</v>
      </c>
      <c r="P1624" t="s">
        <v>32</v>
      </c>
      <c r="Q1624" t="s">
        <v>25</v>
      </c>
      <c r="R1624" t="s">
        <v>25</v>
      </c>
      <c r="S1624" t="s">
        <v>8646</v>
      </c>
      <c r="T1624" t="b">
        <v>0</v>
      </c>
      <c r="U1624" t="b">
        <v>0</v>
      </c>
      <c r="V1624">
        <v>3</v>
      </c>
      <c r="W1624">
        <v>195</v>
      </c>
      <c r="X1624">
        <v>6</v>
      </c>
      <c r="AB1624">
        <v>2</v>
      </c>
      <c r="AC1624">
        <v>1</v>
      </c>
      <c r="AD1624">
        <v>2</v>
      </c>
      <c r="AE1624" t="s">
        <v>610</v>
      </c>
      <c r="AG1624" t="s">
        <v>5298</v>
      </c>
      <c r="AH1624" t="s">
        <v>5299</v>
      </c>
    </row>
    <row r="1625" spans="1:34" x14ac:dyDescent="0.25">
      <c r="A1625">
        <v>6</v>
      </c>
      <c r="B1625" t="s">
        <v>643</v>
      </c>
      <c r="C1625" t="s">
        <v>646</v>
      </c>
      <c r="D1625" t="s">
        <v>644</v>
      </c>
      <c r="E1625" t="s">
        <v>645</v>
      </c>
      <c r="F1625" t="s">
        <v>649</v>
      </c>
      <c r="G1625" t="s">
        <v>650</v>
      </c>
      <c r="H1625" t="s">
        <v>1142</v>
      </c>
      <c r="I1625" t="s">
        <v>1143</v>
      </c>
      <c r="J1625">
        <v>1</v>
      </c>
      <c r="L1625" t="s">
        <v>1124</v>
      </c>
      <c r="M1625" t="s">
        <v>1144</v>
      </c>
      <c r="N1625" t="s">
        <v>1145</v>
      </c>
      <c r="O1625" t="s">
        <v>5300</v>
      </c>
      <c r="P1625" t="s">
        <v>32</v>
      </c>
      <c r="Q1625" t="s">
        <v>25</v>
      </c>
      <c r="R1625" t="s">
        <v>25</v>
      </c>
      <c r="S1625" t="s">
        <v>8646</v>
      </c>
      <c r="T1625" t="b">
        <v>0</v>
      </c>
      <c r="U1625" t="b">
        <v>0</v>
      </c>
      <c r="V1625">
        <v>4</v>
      </c>
      <c r="W1625">
        <v>195</v>
      </c>
      <c r="X1625">
        <v>6</v>
      </c>
      <c r="AB1625">
        <v>2</v>
      </c>
      <c r="AC1625">
        <v>1</v>
      </c>
      <c r="AD1625">
        <v>2</v>
      </c>
      <c r="AE1625" t="s">
        <v>610</v>
      </c>
      <c r="AG1625" t="s">
        <v>5298</v>
      </c>
      <c r="AH1625" t="s">
        <v>5301</v>
      </c>
    </row>
    <row r="1626" spans="1:34" x14ac:dyDescent="0.25">
      <c r="A1626">
        <v>6</v>
      </c>
      <c r="B1626" t="s">
        <v>643</v>
      </c>
      <c r="C1626" t="s">
        <v>646</v>
      </c>
      <c r="D1626" t="s">
        <v>644</v>
      </c>
      <c r="E1626" t="s">
        <v>645</v>
      </c>
      <c r="F1626" t="s">
        <v>649</v>
      </c>
      <c r="G1626" t="s">
        <v>650</v>
      </c>
      <c r="H1626" t="s">
        <v>1142</v>
      </c>
      <c r="I1626" t="s">
        <v>1143</v>
      </c>
      <c r="J1626">
        <v>1</v>
      </c>
      <c r="L1626" t="s">
        <v>1124</v>
      </c>
      <c r="M1626" t="s">
        <v>1144</v>
      </c>
      <c r="N1626" t="s">
        <v>1145</v>
      </c>
      <c r="O1626" t="s">
        <v>5302</v>
      </c>
      <c r="P1626" t="s">
        <v>24</v>
      </c>
      <c r="Q1626" t="s">
        <v>25</v>
      </c>
      <c r="R1626" t="s">
        <v>25</v>
      </c>
      <c r="S1626" t="s">
        <v>8658</v>
      </c>
      <c r="T1626" t="b">
        <v>0</v>
      </c>
      <c r="U1626" t="b">
        <v>0</v>
      </c>
      <c r="V1626">
        <v>1</v>
      </c>
      <c r="W1626">
        <v>0</v>
      </c>
      <c r="X1626">
        <v>8</v>
      </c>
      <c r="AB1626">
        <v>1</v>
      </c>
      <c r="AC1626">
        <v>2</v>
      </c>
      <c r="AD1626">
        <v>1</v>
      </c>
      <c r="AE1626" t="s">
        <v>610</v>
      </c>
      <c r="AG1626" t="s">
        <v>5303</v>
      </c>
      <c r="AH1626" t="s">
        <v>5304</v>
      </c>
    </row>
    <row r="1627" spans="1:34" x14ac:dyDescent="0.25">
      <c r="A1627">
        <v>6</v>
      </c>
      <c r="B1627" t="s">
        <v>643</v>
      </c>
      <c r="C1627" t="s">
        <v>646</v>
      </c>
      <c r="D1627" t="s">
        <v>644</v>
      </c>
      <c r="E1627" t="s">
        <v>645</v>
      </c>
      <c r="F1627" t="s">
        <v>649</v>
      </c>
      <c r="G1627" t="s">
        <v>650</v>
      </c>
      <c r="H1627" t="s">
        <v>1142</v>
      </c>
      <c r="I1627" t="s">
        <v>1143</v>
      </c>
      <c r="J1627">
        <v>1</v>
      </c>
      <c r="L1627" t="s">
        <v>1124</v>
      </c>
      <c r="M1627" t="s">
        <v>1144</v>
      </c>
      <c r="N1627" t="s">
        <v>1145</v>
      </c>
      <c r="O1627" t="s">
        <v>5305</v>
      </c>
      <c r="P1627" t="s">
        <v>24</v>
      </c>
      <c r="Q1627" t="s">
        <v>25</v>
      </c>
      <c r="R1627" t="s">
        <v>25</v>
      </c>
      <c r="S1627" t="s">
        <v>8658</v>
      </c>
      <c r="T1627" t="b">
        <v>0</v>
      </c>
      <c r="U1627" t="b">
        <v>0</v>
      </c>
      <c r="V1627">
        <v>2</v>
      </c>
      <c r="W1627">
        <v>0</v>
      </c>
      <c r="X1627">
        <v>8</v>
      </c>
      <c r="AB1627">
        <v>1</v>
      </c>
      <c r="AC1627">
        <v>2</v>
      </c>
      <c r="AD1627">
        <v>1</v>
      </c>
      <c r="AE1627" t="s">
        <v>610</v>
      </c>
      <c r="AG1627" t="s">
        <v>5303</v>
      </c>
      <c r="AH1627" t="s">
        <v>5306</v>
      </c>
    </row>
    <row r="1628" spans="1:34" x14ac:dyDescent="0.25">
      <c r="A1628">
        <v>6</v>
      </c>
      <c r="B1628" t="s">
        <v>643</v>
      </c>
      <c r="C1628" t="s">
        <v>646</v>
      </c>
      <c r="D1628" t="s">
        <v>644</v>
      </c>
      <c r="E1628" t="s">
        <v>645</v>
      </c>
      <c r="F1628" t="s">
        <v>649</v>
      </c>
      <c r="G1628" t="s">
        <v>650</v>
      </c>
      <c r="H1628" t="s">
        <v>1142</v>
      </c>
      <c r="I1628" t="s">
        <v>1143</v>
      </c>
      <c r="J1628">
        <v>1</v>
      </c>
      <c r="L1628" t="s">
        <v>1124</v>
      </c>
      <c r="M1628" t="s">
        <v>1144</v>
      </c>
      <c r="N1628" t="s">
        <v>1145</v>
      </c>
      <c r="O1628" t="s">
        <v>5307</v>
      </c>
      <c r="P1628" t="s">
        <v>24</v>
      </c>
      <c r="Q1628" t="s">
        <v>25</v>
      </c>
      <c r="R1628" t="s">
        <v>25</v>
      </c>
      <c r="S1628" t="s">
        <v>8658</v>
      </c>
      <c r="T1628" t="b">
        <v>0</v>
      </c>
      <c r="U1628" t="b">
        <v>0</v>
      </c>
      <c r="V1628">
        <v>3</v>
      </c>
      <c r="W1628">
        <v>0</v>
      </c>
      <c r="X1628">
        <v>8</v>
      </c>
      <c r="AB1628">
        <v>1</v>
      </c>
      <c r="AC1628">
        <v>2</v>
      </c>
      <c r="AD1628">
        <v>1</v>
      </c>
      <c r="AE1628" t="s">
        <v>610</v>
      </c>
      <c r="AG1628" t="s">
        <v>5303</v>
      </c>
      <c r="AH1628" t="s">
        <v>5308</v>
      </c>
    </row>
    <row r="1629" spans="1:34" x14ac:dyDescent="0.25">
      <c r="A1629">
        <v>6</v>
      </c>
      <c r="B1629" t="s">
        <v>643</v>
      </c>
      <c r="C1629" t="s">
        <v>646</v>
      </c>
      <c r="D1629" t="s">
        <v>644</v>
      </c>
      <c r="E1629" t="s">
        <v>645</v>
      </c>
      <c r="F1629" t="s">
        <v>649</v>
      </c>
      <c r="G1629" t="s">
        <v>650</v>
      </c>
      <c r="H1629" t="s">
        <v>1142</v>
      </c>
      <c r="I1629" t="s">
        <v>1143</v>
      </c>
      <c r="J1629">
        <v>1</v>
      </c>
      <c r="L1629" t="s">
        <v>1124</v>
      </c>
      <c r="M1629" t="s">
        <v>1144</v>
      </c>
      <c r="N1629" t="s">
        <v>1145</v>
      </c>
      <c r="O1629" t="s">
        <v>5309</v>
      </c>
      <c r="P1629" t="s">
        <v>96</v>
      </c>
      <c r="Q1629" t="s">
        <v>8644</v>
      </c>
      <c r="R1629" t="s">
        <v>8488</v>
      </c>
      <c r="S1629" t="s">
        <v>8645</v>
      </c>
      <c r="T1629" t="b">
        <v>1</v>
      </c>
      <c r="U1629" t="b">
        <v>0</v>
      </c>
      <c r="V1629">
        <v>1</v>
      </c>
      <c r="W1629">
        <v>35</v>
      </c>
      <c r="X1629">
        <v>8</v>
      </c>
      <c r="AB1629">
        <v>2</v>
      </c>
      <c r="AC1629">
        <v>1</v>
      </c>
      <c r="AD1629">
        <v>2</v>
      </c>
      <c r="AE1629" t="s">
        <v>1745</v>
      </c>
      <c r="AG1629" t="s">
        <v>5310</v>
      </c>
      <c r="AH1629" t="s">
        <v>5311</v>
      </c>
    </row>
    <row r="1630" spans="1:34" x14ac:dyDescent="0.25">
      <c r="A1630">
        <v>6</v>
      </c>
      <c r="B1630" t="s">
        <v>643</v>
      </c>
      <c r="C1630" t="s">
        <v>646</v>
      </c>
      <c r="D1630" t="s">
        <v>644</v>
      </c>
      <c r="E1630" t="s">
        <v>645</v>
      </c>
      <c r="F1630" t="s">
        <v>649</v>
      </c>
      <c r="G1630" t="s">
        <v>650</v>
      </c>
      <c r="H1630" t="s">
        <v>1142</v>
      </c>
      <c r="I1630" t="s">
        <v>1143</v>
      </c>
      <c r="J1630">
        <v>1</v>
      </c>
      <c r="L1630" t="s">
        <v>1124</v>
      </c>
      <c r="M1630" t="s">
        <v>1144</v>
      </c>
      <c r="N1630" t="s">
        <v>1145</v>
      </c>
      <c r="O1630" t="s">
        <v>5312</v>
      </c>
      <c r="P1630" t="s">
        <v>96</v>
      </c>
      <c r="Q1630" t="s">
        <v>8644</v>
      </c>
      <c r="R1630" t="s">
        <v>8488</v>
      </c>
      <c r="S1630" t="s">
        <v>8645</v>
      </c>
      <c r="T1630" t="b">
        <v>1</v>
      </c>
      <c r="U1630" t="b">
        <v>0</v>
      </c>
      <c r="V1630">
        <v>2</v>
      </c>
      <c r="W1630">
        <v>35</v>
      </c>
      <c r="X1630">
        <v>8</v>
      </c>
      <c r="AB1630">
        <v>2</v>
      </c>
      <c r="AC1630">
        <v>1</v>
      </c>
      <c r="AD1630">
        <v>2</v>
      </c>
      <c r="AE1630" t="s">
        <v>1745</v>
      </c>
      <c r="AG1630" t="s">
        <v>5310</v>
      </c>
      <c r="AH1630" t="s">
        <v>5313</v>
      </c>
    </row>
    <row r="1631" spans="1:34" x14ac:dyDescent="0.25">
      <c r="A1631">
        <v>6</v>
      </c>
      <c r="B1631" t="s">
        <v>643</v>
      </c>
      <c r="C1631" t="s">
        <v>646</v>
      </c>
      <c r="D1631" t="s">
        <v>644</v>
      </c>
      <c r="E1631" t="s">
        <v>645</v>
      </c>
      <c r="F1631" t="s">
        <v>649</v>
      </c>
      <c r="G1631" t="s">
        <v>650</v>
      </c>
      <c r="H1631" t="s">
        <v>1142</v>
      </c>
      <c r="I1631" t="s">
        <v>1143</v>
      </c>
      <c r="J1631">
        <v>1</v>
      </c>
      <c r="L1631" t="s">
        <v>1124</v>
      </c>
      <c r="M1631" t="s">
        <v>1144</v>
      </c>
      <c r="N1631" t="s">
        <v>1145</v>
      </c>
      <c r="O1631" t="s">
        <v>5314</v>
      </c>
      <c r="P1631" t="s">
        <v>356</v>
      </c>
      <c r="Q1631" t="s">
        <v>25</v>
      </c>
      <c r="R1631" t="s">
        <v>25</v>
      </c>
      <c r="S1631" t="s">
        <v>357</v>
      </c>
      <c r="T1631" t="b">
        <v>0</v>
      </c>
      <c r="U1631" t="b">
        <v>1</v>
      </c>
      <c r="V1631">
        <v>1</v>
      </c>
      <c r="Y1631">
        <v>480</v>
      </c>
      <c r="Z1631">
        <v>2</v>
      </c>
      <c r="AA1631" t="s">
        <v>3957</v>
      </c>
      <c r="AG1631" t="s">
        <v>5315</v>
      </c>
      <c r="AH1631" t="s">
        <v>5316</v>
      </c>
    </row>
    <row r="1632" spans="1:34" x14ac:dyDescent="0.25">
      <c r="A1632">
        <v>6</v>
      </c>
      <c r="B1632" t="s">
        <v>643</v>
      </c>
      <c r="C1632" t="s">
        <v>646</v>
      </c>
      <c r="D1632" t="s">
        <v>644</v>
      </c>
      <c r="E1632" t="s">
        <v>645</v>
      </c>
      <c r="F1632" t="s">
        <v>649</v>
      </c>
      <c r="G1632" t="s">
        <v>650</v>
      </c>
      <c r="H1632" t="s">
        <v>1142</v>
      </c>
      <c r="I1632" t="s">
        <v>1143</v>
      </c>
      <c r="J1632">
        <v>1</v>
      </c>
      <c r="L1632" t="s">
        <v>1124</v>
      </c>
      <c r="M1632" t="s">
        <v>1144</v>
      </c>
      <c r="N1632" t="s">
        <v>1145</v>
      </c>
      <c r="O1632" t="s">
        <v>5317</v>
      </c>
      <c r="P1632" t="s">
        <v>96</v>
      </c>
      <c r="Q1632" t="s">
        <v>8644</v>
      </c>
      <c r="R1632" t="s">
        <v>8488</v>
      </c>
      <c r="S1632" t="s">
        <v>8645</v>
      </c>
      <c r="T1632" t="b">
        <v>1</v>
      </c>
      <c r="U1632" t="b">
        <v>0</v>
      </c>
      <c r="V1632">
        <v>3</v>
      </c>
      <c r="W1632">
        <v>35</v>
      </c>
      <c r="X1632">
        <v>7</v>
      </c>
      <c r="AB1632">
        <v>2</v>
      </c>
      <c r="AC1632">
        <v>1</v>
      </c>
      <c r="AD1632">
        <v>2</v>
      </c>
      <c r="AE1632" t="s">
        <v>610</v>
      </c>
      <c r="AG1632" t="s">
        <v>1937</v>
      </c>
      <c r="AH1632" t="s">
        <v>1145</v>
      </c>
    </row>
    <row r="1633" spans="1:34" x14ac:dyDescent="0.25">
      <c r="A1633">
        <v>6</v>
      </c>
      <c r="B1633" t="s">
        <v>643</v>
      </c>
      <c r="C1633" t="s">
        <v>646</v>
      </c>
      <c r="D1633" t="s">
        <v>644</v>
      </c>
      <c r="E1633" t="s">
        <v>645</v>
      </c>
      <c r="F1633" t="s">
        <v>649</v>
      </c>
      <c r="G1633" t="s">
        <v>650</v>
      </c>
      <c r="H1633" t="s">
        <v>1146</v>
      </c>
      <c r="I1633" t="s">
        <v>1147</v>
      </c>
      <c r="J1633">
        <v>2</v>
      </c>
      <c r="L1633" t="s">
        <v>1129</v>
      </c>
      <c r="M1633" t="s">
        <v>1148</v>
      </c>
      <c r="N1633" t="s">
        <v>1149</v>
      </c>
      <c r="O1633" t="s">
        <v>5318</v>
      </c>
      <c r="P1633" t="s">
        <v>363</v>
      </c>
      <c r="Q1633" t="s">
        <v>357</v>
      </c>
      <c r="R1633" t="s">
        <v>357</v>
      </c>
      <c r="S1633" t="s">
        <v>357</v>
      </c>
      <c r="T1633" t="b">
        <v>0</v>
      </c>
      <c r="U1633" t="b">
        <v>1</v>
      </c>
      <c r="V1633">
        <v>1</v>
      </c>
      <c r="Y1633">
        <v>360</v>
      </c>
      <c r="Z1633">
        <v>0.48</v>
      </c>
      <c r="AA1633" t="s">
        <v>3957</v>
      </c>
      <c r="AG1633" t="s">
        <v>5319</v>
      </c>
      <c r="AH1633" t="s">
        <v>1148</v>
      </c>
    </row>
    <row r="1634" spans="1:34" x14ac:dyDescent="0.25">
      <c r="A1634">
        <v>6</v>
      </c>
      <c r="B1634" t="s">
        <v>643</v>
      </c>
      <c r="C1634" t="s">
        <v>646</v>
      </c>
      <c r="D1634" t="s">
        <v>644</v>
      </c>
      <c r="E1634" t="s">
        <v>645</v>
      </c>
      <c r="F1634" t="s">
        <v>649</v>
      </c>
      <c r="G1634" t="s">
        <v>650</v>
      </c>
      <c r="H1634" t="s">
        <v>1146</v>
      </c>
      <c r="I1634" t="s">
        <v>1147</v>
      </c>
      <c r="J1634">
        <v>2</v>
      </c>
      <c r="L1634" t="s">
        <v>1129</v>
      </c>
      <c r="M1634" t="s">
        <v>1148</v>
      </c>
      <c r="N1634" t="s">
        <v>1149</v>
      </c>
      <c r="O1634" t="s">
        <v>5320</v>
      </c>
      <c r="P1634" t="s">
        <v>403</v>
      </c>
      <c r="Q1634" t="s">
        <v>272</v>
      </c>
      <c r="R1634" t="s">
        <v>8666</v>
      </c>
      <c r="S1634" t="s">
        <v>8645</v>
      </c>
      <c r="T1634" t="b">
        <v>0</v>
      </c>
      <c r="U1634" t="b">
        <v>0</v>
      </c>
      <c r="V1634">
        <v>1</v>
      </c>
      <c r="W1634">
        <v>0</v>
      </c>
      <c r="X1634">
        <v>8</v>
      </c>
      <c r="AG1634" t="s">
        <v>2818</v>
      </c>
      <c r="AH1634" t="s">
        <v>5321</v>
      </c>
    </row>
    <row r="1635" spans="1:34" x14ac:dyDescent="0.25">
      <c r="A1635">
        <v>6</v>
      </c>
      <c r="B1635" t="s">
        <v>643</v>
      </c>
      <c r="C1635" t="s">
        <v>646</v>
      </c>
      <c r="D1635" t="s">
        <v>644</v>
      </c>
      <c r="E1635" t="s">
        <v>645</v>
      </c>
      <c r="F1635" t="s">
        <v>649</v>
      </c>
      <c r="G1635" t="s">
        <v>650</v>
      </c>
      <c r="H1635" t="s">
        <v>1146</v>
      </c>
      <c r="I1635" t="s">
        <v>1147</v>
      </c>
      <c r="J1635">
        <v>2</v>
      </c>
      <c r="L1635" t="s">
        <v>1129</v>
      </c>
      <c r="M1635" t="s">
        <v>1148</v>
      </c>
      <c r="N1635" t="s">
        <v>1149</v>
      </c>
      <c r="O1635" t="s">
        <v>5322</v>
      </c>
      <c r="P1635" t="s">
        <v>403</v>
      </c>
      <c r="Q1635" t="s">
        <v>272</v>
      </c>
      <c r="R1635" t="s">
        <v>8666</v>
      </c>
      <c r="S1635" t="s">
        <v>8645</v>
      </c>
      <c r="T1635" t="b">
        <v>0</v>
      </c>
      <c r="U1635" t="b">
        <v>0</v>
      </c>
      <c r="V1635">
        <v>2</v>
      </c>
      <c r="W1635">
        <v>0</v>
      </c>
      <c r="X1635">
        <v>8</v>
      </c>
      <c r="AG1635" t="s">
        <v>2818</v>
      </c>
      <c r="AH1635" t="s">
        <v>5323</v>
      </c>
    </row>
    <row r="1636" spans="1:34" x14ac:dyDescent="0.25">
      <c r="A1636">
        <v>6</v>
      </c>
      <c r="B1636" t="s">
        <v>643</v>
      </c>
      <c r="C1636" t="s">
        <v>646</v>
      </c>
      <c r="D1636" t="s">
        <v>644</v>
      </c>
      <c r="E1636" t="s">
        <v>645</v>
      </c>
      <c r="F1636" t="s">
        <v>649</v>
      </c>
      <c r="G1636" t="s">
        <v>650</v>
      </c>
      <c r="H1636" t="s">
        <v>1146</v>
      </c>
      <c r="I1636" t="s">
        <v>1147</v>
      </c>
      <c r="J1636">
        <v>2</v>
      </c>
      <c r="L1636" t="s">
        <v>1129</v>
      </c>
      <c r="M1636" t="s">
        <v>1148</v>
      </c>
      <c r="N1636" t="s">
        <v>1149</v>
      </c>
      <c r="O1636" t="s">
        <v>5324</v>
      </c>
      <c r="P1636" t="s">
        <v>394</v>
      </c>
      <c r="Q1636" t="s">
        <v>272</v>
      </c>
      <c r="R1636" t="s">
        <v>8666</v>
      </c>
      <c r="S1636" t="s">
        <v>8645</v>
      </c>
      <c r="T1636" t="b">
        <v>0</v>
      </c>
      <c r="U1636" t="b">
        <v>0</v>
      </c>
      <c r="V1636">
        <v>1</v>
      </c>
      <c r="W1636">
        <v>0</v>
      </c>
      <c r="X1636">
        <v>15</v>
      </c>
      <c r="AH1636" t="s">
        <v>5325</v>
      </c>
    </row>
    <row r="1637" spans="1:34" x14ac:dyDescent="0.25">
      <c r="A1637">
        <v>6</v>
      </c>
      <c r="B1637" t="s">
        <v>643</v>
      </c>
      <c r="C1637" t="s">
        <v>646</v>
      </c>
      <c r="D1637" t="s">
        <v>644</v>
      </c>
      <c r="E1637" t="s">
        <v>645</v>
      </c>
      <c r="F1637" t="s">
        <v>649</v>
      </c>
      <c r="G1637" t="s">
        <v>650</v>
      </c>
      <c r="H1637" t="s">
        <v>1146</v>
      </c>
      <c r="I1637" t="s">
        <v>1147</v>
      </c>
      <c r="J1637">
        <v>2</v>
      </c>
      <c r="L1637" t="s">
        <v>1129</v>
      </c>
      <c r="M1637" t="s">
        <v>1148</v>
      </c>
      <c r="N1637" t="s">
        <v>1149</v>
      </c>
      <c r="O1637" t="s">
        <v>5326</v>
      </c>
      <c r="P1637" t="s">
        <v>394</v>
      </c>
      <c r="Q1637" t="s">
        <v>272</v>
      </c>
      <c r="R1637" t="s">
        <v>8666</v>
      </c>
      <c r="S1637" t="s">
        <v>8645</v>
      </c>
      <c r="T1637" t="b">
        <v>0</v>
      </c>
      <c r="U1637" t="b">
        <v>0</v>
      </c>
      <c r="V1637">
        <v>2</v>
      </c>
      <c r="W1637">
        <v>0</v>
      </c>
      <c r="X1637">
        <v>15</v>
      </c>
      <c r="AG1637" t="s">
        <v>4484</v>
      </c>
      <c r="AH1637" t="s">
        <v>5327</v>
      </c>
    </row>
    <row r="1638" spans="1:34" x14ac:dyDescent="0.25">
      <c r="A1638">
        <v>6</v>
      </c>
      <c r="B1638" t="s">
        <v>643</v>
      </c>
      <c r="C1638" t="s">
        <v>646</v>
      </c>
      <c r="D1638" t="s">
        <v>644</v>
      </c>
      <c r="E1638" t="s">
        <v>645</v>
      </c>
      <c r="F1638" t="s">
        <v>649</v>
      </c>
      <c r="G1638" t="s">
        <v>650</v>
      </c>
      <c r="H1638" t="s">
        <v>1146</v>
      </c>
      <c r="I1638" t="s">
        <v>1147</v>
      </c>
      <c r="J1638">
        <v>2</v>
      </c>
      <c r="L1638" t="s">
        <v>1129</v>
      </c>
      <c r="M1638" t="s">
        <v>1148</v>
      </c>
      <c r="N1638" t="s">
        <v>1149</v>
      </c>
      <c r="O1638" t="s">
        <v>5328</v>
      </c>
      <c r="P1638" t="s">
        <v>398</v>
      </c>
      <c r="Q1638" t="s">
        <v>272</v>
      </c>
      <c r="R1638" t="s">
        <v>8666</v>
      </c>
      <c r="S1638" t="s">
        <v>8645</v>
      </c>
      <c r="T1638" t="b">
        <v>0</v>
      </c>
      <c r="U1638" t="b">
        <v>0</v>
      </c>
      <c r="V1638">
        <v>1</v>
      </c>
      <c r="W1638">
        <v>0</v>
      </c>
      <c r="X1638">
        <v>8</v>
      </c>
      <c r="AG1638" t="s">
        <v>4484</v>
      </c>
      <c r="AH1638" t="s">
        <v>5329</v>
      </c>
    </row>
    <row r="1639" spans="1:34" x14ac:dyDescent="0.25">
      <c r="A1639">
        <v>6</v>
      </c>
      <c r="B1639" t="s">
        <v>643</v>
      </c>
      <c r="C1639" t="s">
        <v>646</v>
      </c>
      <c r="D1639" t="s">
        <v>644</v>
      </c>
      <c r="E1639" t="s">
        <v>645</v>
      </c>
      <c r="F1639" t="s">
        <v>649</v>
      </c>
      <c r="G1639" t="s">
        <v>650</v>
      </c>
      <c r="H1639" t="s">
        <v>1146</v>
      </c>
      <c r="I1639" t="s">
        <v>1147</v>
      </c>
      <c r="J1639">
        <v>2</v>
      </c>
      <c r="L1639" t="s">
        <v>1129</v>
      </c>
      <c r="M1639" t="s">
        <v>1148</v>
      </c>
      <c r="N1639" t="s">
        <v>1149</v>
      </c>
      <c r="O1639" t="s">
        <v>5330</v>
      </c>
      <c r="P1639" t="s">
        <v>398</v>
      </c>
      <c r="Q1639" t="s">
        <v>272</v>
      </c>
      <c r="R1639" t="s">
        <v>8666</v>
      </c>
      <c r="S1639" t="s">
        <v>8645</v>
      </c>
      <c r="T1639" t="b">
        <v>0</v>
      </c>
      <c r="U1639" t="b">
        <v>0</v>
      </c>
      <c r="V1639">
        <v>2</v>
      </c>
      <c r="W1639">
        <v>0</v>
      </c>
      <c r="X1639">
        <v>8</v>
      </c>
      <c r="AG1639" t="s">
        <v>4484</v>
      </c>
      <c r="AH1639" t="s">
        <v>5331</v>
      </c>
    </row>
    <row r="1640" spans="1:34" x14ac:dyDescent="0.25">
      <c r="A1640">
        <v>6</v>
      </c>
      <c r="B1640" t="s">
        <v>643</v>
      </c>
      <c r="C1640" t="s">
        <v>646</v>
      </c>
      <c r="D1640" t="s">
        <v>644</v>
      </c>
      <c r="E1640" t="s">
        <v>645</v>
      </c>
      <c r="F1640" t="s">
        <v>649</v>
      </c>
      <c r="G1640" t="s">
        <v>650</v>
      </c>
      <c r="H1640" t="s">
        <v>1146</v>
      </c>
      <c r="I1640" t="s">
        <v>1147</v>
      </c>
      <c r="J1640">
        <v>2</v>
      </c>
      <c r="L1640" t="s">
        <v>1129</v>
      </c>
      <c r="M1640" t="s">
        <v>1148</v>
      </c>
      <c r="N1640" t="s">
        <v>1149</v>
      </c>
      <c r="O1640" t="s">
        <v>5332</v>
      </c>
      <c r="P1640" t="s">
        <v>147</v>
      </c>
      <c r="Q1640" t="s">
        <v>148</v>
      </c>
      <c r="R1640" t="s">
        <v>8659</v>
      </c>
      <c r="S1640" t="s">
        <v>8645</v>
      </c>
      <c r="T1640" t="b">
        <v>0</v>
      </c>
      <c r="U1640" t="b">
        <v>0</v>
      </c>
      <c r="V1640">
        <v>1</v>
      </c>
      <c r="W1640">
        <v>120</v>
      </c>
      <c r="X1640">
        <v>8</v>
      </c>
      <c r="AB1640">
        <v>2</v>
      </c>
      <c r="AC1640">
        <v>1</v>
      </c>
      <c r="AE1640" t="s">
        <v>618</v>
      </c>
      <c r="AG1640" t="s">
        <v>5333</v>
      </c>
      <c r="AH1640" t="s">
        <v>5334</v>
      </c>
    </row>
    <row r="1641" spans="1:34" x14ac:dyDescent="0.25">
      <c r="A1641">
        <v>6</v>
      </c>
      <c r="B1641" t="s">
        <v>643</v>
      </c>
      <c r="C1641" t="s">
        <v>646</v>
      </c>
      <c r="D1641" t="s">
        <v>644</v>
      </c>
      <c r="E1641" t="s">
        <v>645</v>
      </c>
      <c r="F1641" t="s">
        <v>649</v>
      </c>
      <c r="G1641" t="s">
        <v>650</v>
      </c>
      <c r="H1641" t="s">
        <v>1146</v>
      </c>
      <c r="I1641" t="s">
        <v>1147</v>
      </c>
      <c r="J1641">
        <v>2</v>
      </c>
      <c r="L1641" t="s">
        <v>1129</v>
      </c>
      <c r="M1641" t="s">
        <v>1148</v>
      </c>
      <c r="N1641" t="s">
        <v>1149</v>
      </c>
      <c r="O1641" t="s">
        <v>5335</v>
      </c>
      <c r="P1641" t="s">
        <v>147</v>
      </c>
      <c r="Q1641" t="s">
        <v>148</v>
      </c>
      <c r="R1641" t="s">
        <v>8659</v>
      </c>
      <c r="S1641" t="s">
        <v>8645</v>
      </c>
      <c r="T1641" t="b">
        <v>0</v>
      </c>
      <c r="U1641" t="b">
        <v>0</v>
      </c>
      <c r="V1641">
        <v>2</v>
      </c>
      <c r="W1641">
        <v>130</v>
      </c>
      <c r="X1641">
        <v>8</v>
      </c>
      <c r="AB1641">
        <v>2</v>
      </c>
      <c r="AC1641">
        <v>1</v>
      </c>
      <c r="AE1641" t="s">
        <v>618</v>
      </c>
      <c r="AG1641" t="s">
        <v>5333</v>
      </c>
      <c r="AH1641" t="s">
        <v>5336</v>
      </c>
    </row>
    <row r="1642" spans="1:34" x14ac:dyDescent="0.25">
      <c r="A1642">
        <v>6</v>
      </c>
      <c r="B1642" t="s">
        <v>643</v>
      </c>
      <c r="C1642" t="s">
        <v>646</v>
      </c>
      <c r="D1642" t="s">
        <v>644</v>
      </c>
      <c r="E1642" t="s">
        <v>645</v>
      </c>
      <c r="F1642" t="s">
        <v>649</v>
      </c>
      <c r="G1642" t="s">
        <v>650</v>
      </c>
      <c r="H1642" t="s">
        <v>1146</v>
      </c>
      <c r="I1642" t="s">
        <v>1147</v>
      </c>
      <c r="J1642">
        <v>2</v>
      </c>
      <c r="L1642" t="s">
        <v>1129</v>
      </c>
      <c r="M1642" t="s">
        <v>1148</v>
      </c>
      <c r="N1642" t="s">
        <v>1149</v>
      </c>
      <c r="O1642" t="s">
        <v>5337</v>
      </c>
      <c r="P1642" t="s">
        <v>147</v>
      </c>
      <c r="Q1642" t="s">
        <v>148</v>
      </c>
      <c r="R1642" t="s">
        <v>8659</v>
      </c>
      <c r="S1642" t="s">
        <v>8645</v>
      </c>
      <c r="T1642" t="b">
        <v>0</v>
      </c>
      <c r="U1642" t="b">
        <v>0</v>
      </c>
      <c r="V1642">
        <v>3</v>
      </c>
      <c r="W1642">
        <v>140</v>
      </c>
      <c r="X1642">
        <v>7</v>
      </c>
      <c r="AB1642">
        <v>2</v>
      </c>
      <c r="AC1642">
        <v>1</v>
      </c>
      <c r="AE1642" t="s">
        <v>610</v>
      </c>
      <c r="AG1642" t="s">
        <v>5338</v>
      </c>
      <c r="AH1642" t="s">
        <v>5339</v>
      </c>
    </row>
    <row r="1643" spans="1:34" x14ac:dyDescent="0.25">
      <c r="A1643">
        <v>6</v>
      </c>
      <c r="B1643" t="s">
        <v>643</v>
      </c>
      <c r="C1643" t="s">
        <v>646</v>
      </c>
      <c r="D1643" t="s">
        <v>644</v>
      </c>
      <c r="E1643" t="s">
        <v>645</v>
      </c>
      <c r="F1643" t="s">
        <v>649</v>
      </c>
      <c r="G1643" t="s">
        <v>650</v>
      </c>
      <c r="H1643" t="s">
        <v>1146</v>
      </c>
      <c r="I1643" t="s">
        <v>1147</v>
      </c>
      <c r="J1643">
        <v>2</v>
      </c>
      <c r="L1643" t="s">
        <v>1129</v>
      </c>
      <c r="M1643" t="s">
        <v>1148</v>
      </c>
      <c r="N1643" t="s">
        <v>1149</v>
      </c>
      <c r="O1643" t="s">
        <v>5340</v>
      </c>
      <c r="P1643" t="s">
        <v>147</v>
      </c>
      <c r="Q1643" t="s">
        <v>148</v>
      </c>
      <c r="R1643" t="s">
        <v>8659</v>
      </c>
      <c r="S1643" t="s">
        <v>8645</v>
      </c>
      <c r="T1643" t="b">
        <v>0</v>
      </c>
      <c r="U1643" t="b">
        <v>0</v>
      </c>
      <c r="V1643">
        <v>4</v>
      </c>
      <c r="W1643">
        <v>140</v>
      </c>
      <c r="X1643">
        <v>6</v>
      </c>
      <c r="AB1643">
        <v>2</v>
      </c>
      <c r="AC1643">
        <v>1</v>
      </c>
      <c r="AE1643" t="s">
        <v>610</v>
      </c>
      <c r="AG1643" t="s">
        <v>5338</v>
      </c>
      <c r="AH1643" t="s">
        <v>5341</v>
      </c>
    </row>
    <row r="1644" spans="1:34" x14ac:dyDescent="0.25">
      <c r="A1644">
        <v>6</v>
      </c>
      <c r="B1644" t="s">
        <v>643</v>
      </c>
      <c r="C1644" t="s">
        <v>646</v>
      </c>
      <c r="D1644" t="s">
        <v>644</v>
      </c>
      <c r="E1644" t="s">
        <v>645</v>
      </c>
      <c r="F1644" t="s">
        <v>649</v>
      </c>
      <c r="G1644" t="s">
        <v>650</v>
      </c>
      <c r="H1644" t="s">
        <v>1146</v>
      </c>
      <c r="I1644" t="s">
        <v>1147</v>
      </c>
      <c r="J1644">
        <v>2</v>
      </c>
      <c r="L1644" t="s">
        <v>1129</v>
      </c>
      <c r="M1644" t="s">
        <v>1148</v>
      </c>
      <c r="N1644" t="s">
        <v>1149</v>
      </c>
      <c r="O1644" t="s">
        <v>5342</v>
      </c>
      <c r="P1644" t="s">
        <v>177</v>
      </c>
      <c r="Q1644" t="s">
        <v>148</v>
      </c>
      <c r="R1644" t="s">
        <v>8659</v>
      </c>
      <c r="S1644" t="s">
        <v>8645</v>
      </c>
      <c r="T1644" t="b">
        <v>1</v>
      </c>
      <c r="U1644" t="b">
        <v>0</v>
      </c>
      <c r="V1644">
        <v>1</v>
      </c>
      <c r="W1644">
        <v>25</v>
      </c>
      <c r="X1644">
        <v>12</v>
      </c>
      <c r="AB1644">
        <v>2</v>
      </c>
      <c r="AC1644">
        <v>1</v>
      </c>
      <c r="AE1644" t="s">
        <v>2289</v>
      </c>
      <c r="AG1644" t="s">
        <v>5343</v>
      </c>
      <c r="AH1644" t="s">
        <v>5344</v>
      </c>
    </row>
    <row r="1645" spans="1:34" x14ac:dyDescent="0.25">
      <c r="A1645">
        <v>6</v>
      </c>
      <c r="B1645" t="s">
        <v>643</v>
      </c>
      <c r="C1645" t="s">
        <v>646</v>
      </c>
      <c r="D1645" t="s">
        <v>644</v>
      </c>
      <c r="E1645" t="s">
        <v>645</v>
      </c>
      <c r="F1645" t="s">
        <v>649</v>
      </c>
      <c r="G1645" t="s">
        <v>650</v>
      </c>
      <c r="H1645" t="s">
        <v>1146</v>
      </c>
      <c r="I1645" t="s">
        <v>1147</v>
      </c>
      <c r="J1645">
        <v>2</v>
      </c>
      <c r="L1645" t="s">
        <v>1129</v>
      </c>
      <c r="M1645" t="s">
        <v>1148</v>
      </c>
      <c r="N1645" t="s">
        <v>1149</v>
      </c>
      <c r="O1645" t="s">
        <v>5345</v>
      </c>
      <c r="P1645" t="s">
        <v>177</v>
      </c>
      <c r="Q1645" t="s">
        <v>148</v>
      </c>
      <c r="R1645" t="s">
        <v>8659</v>
      </c>
      <c r="S1645" t="s">
        <v>8645</v>
      </c>
      <c r="T1645" t="b">
        <v>1</v>
      </c>
      <c r="U1645" t="b">
        <v>0</v>
      </c>
      <c r="V1645">
        <v>2</v>
      </c>
      <c r="W1645">
        <v>30</v>
      </c>
      <c r="X1645">
        <v>12</v>
      </c>
      <c r="AB1645">
        <v>2</v>
      </c>
      <c r="AC1645">
        <v>1</v>
      </c>
      <c r="AE1645" t="s">
        <v>618</v>
      </c>
      <c r="AG1645" t="s">
        <v>5346</v>
      </c>
      <c r="AH1645" t="s">
        <v>5347</v>
      </c>
    </row>
    <row r="1646" spans="1:34" x14ac:dyDescent="0.25">
      <c r="A1646">
        <v>6</v>
      </c>
      <c r="B1646" t="s">
        <v>643</v>
      </c>
      <c r="C1646" t="s">
        <v>646</v>
      </c>
      <c r="D1646" t="s">
        <v>644</v>
      </c>
      <c r="E1646" t="s">
        <v>645</v>
      </c>
      <c r="F1646" t="s">
        <v>649</v>
      </c>
      <c r="G1646" t="s">
        <v>650</v>
      </c>
      <c r="H1646" t="s">
        <v>1146</v>
      </c>
      <c r="I1646" t="s">
        <v>1147</v>
      </c>
      <c r="J1646">
        <v>2</v>
      </c>
      <c r="L1646" t="s">
        <v>1129</v>
      </c>
      <c r="M1646" t="s">
        <v>1148</v>
      </c>
      <c r="N1646" t="s">
        <v>1149</v>
      </c>
      <c r="O1646" t="s">
        <v>5348</v>
      </c>
      <c r="P1646" t="s">
        <v>177</v>
      </c>
      <c r="Q1646" t="s">
        <v>148</v>
      </c>
      <c r="R1646" t="s">
        <v>8659</v>
      </c>
      <c r="S1646" t="s">
        <v>8645</v>
      </c>
      <c r="T1646" t="b">
        <v>1</v>
      </c>
      <c r="U1646" t="b">
        <v>0</v>
      </c>
      <c r="V1646">
        <v>3</v>
      </c>
      <c r="W1646">
        <v>35</v>
      </c>
      <c r="X1646">
        <v>12</v>
      </c>
      <c r="AB1646">
        <v>2</v>
      </c>
      <c r="AC1646">
        <v>1</v>
      </c>
      <c r="AE1646" t="s">
        <v>3856</v>
      </c>
      <c r="AG1646" t="s">
        <v>5349</v>
      </c>
      <c r="AH1646" t="s">
        <v>5350</v>
      </c>
    </row>
    <row r="1647" spans="1:34" x14ac:dyDescent="0.25">
      <c r="A1647">
        <v>6</v>
      </c>
      <c r="B1647" t="s">
        <v>643</v>
      </c>
      <c r="C1647" t="s">
        <v>646</v>
      </c>
      <c r="D1647" t="s">
        <v>644</v>
      </c>
      <c r="E1647" t="s">
        <v>645</v>
      </c>
      <c r="F1647" t="s">
        <v>649</v>
      </c>
      <c r="G1647" t="s">
        <v>650</v>
      </c>
      <c r="H1647" t="s">
        <v>1146</v>
      </c>
      <c r="I1647" t="s">
        <v>1147</v>
      </c>
      <c r="J1647">
        <v>2</v>
      </c>
      <c r="L1647" t="s">
        <v>1129</v>
      </c>
      <c r="M1647" t="s">
        <v>1148</v>
      </c>
      <c r="N1647" t="s">
        <v>1149</v>
      </c>
      <c r="O1647" t="s">
        <v>5351</v>
      </c>
      <c r="P1647" t="s">
        <v>309</v>
      </c>
      <c r="Q1647" t="s">
        <v>148</v>
      </c>
      <c r="R1647" t="s">
        <v>8661</v>
      </c>
      <c r="S1647" t="s">
        <v>8645</v>
      </c>
      <c r="T1647" t="b">
        <v>0</v>
      </c>
      <c r="U1647" t="b">
        <v>0</v>
      </c>
      <c r="V1647">
        <v>1</v>
      </c>
      <c r="W1647">
        <v>15</v>
      </c>
      <c r="X1647">
        <v>12</v>
      </c>
      <c r="AB1647">
        <v>1</v>
      </c>
      <c r="AC1647">
        <v>1</v>
      </c>
      <c r="AD1647">
        <v>1</v>
      </c>
      <c r="AE1647" t="s">
        <v>610</v>
      </c>
      <c r="AG1647" t="s">
        <v>5352</v>
      </c>
      <c r="AH1647" t="s">
        <v>5353</v>
      </c>
    </row>
    <row r="1648" spans="1:34" x14ac:dyDescent="0.25">
      <c r="A1648">
        <v>6</v>
      </c>
      <c r="B1648" t="s">
        <v>643</v>
      </c>
      <c r="C1648" t="s">
        <v>646</v>
      </c>
      <c r="D1648" t="s">
        <v>644</v>
      </c>
      <c r="E1648" t="s">
        <v>645</v>
      </c>
      <c r="F1648" t="s">
        <v>649</v>
      </c>
      <c r="G1648" t="s">
        <v>650</v>
      </c>
      <c r="H1648" t="s">
        <v>1146</v>
      </c>
      <c r="I1648" t="s">
        <v>1147</v>
      </c>
      <c r="J1648">
        <v>2</v>
      </c>
      <c r="L1648" t="s">
        <v>1129</v>
      </c>
      <c r="M1648" t="s">
        <v>1148</v>
      </c>
      <c r="N1648" t="s">
        <v>1149</v>
      </c>
      <c r="O1648" t="s">
        <v>5354</v>
      </c>
      <c r="P1648" t="s">
        <v>309</v>
      </c>
      <c r="Q1648" t="s">
        <v>148</v>
      </c>
      <c r="R1648" t="s">
        <v>8661</v>
      </c>
      <c r="S1648" t="s">
        <v>8645</v>
      </c>
      <c r="T1648" t="b">
        <v>0</v>
      </c>
      <c r="U1648" t="b">
        <v>0</v>
      </c>
      <c r="V1648">
        <v>2</v>
      </c>
      <c r="W1648">
        <v>10</v>
      </c>
      <c r="X1648">
        <v>15</v>
      </c>
      <c r="AB1648">
        <v>1</v>
      </c>
      <c r="AC1648">
        <v>2</v>
      </c>
      <c r="AD1648">
        <v>2</v>
      </c>
      <c r="AE1648" t="s">
        <v>3856</v>
      </c>
      <c r="AG1648" t="s">
        <v>5355</v>
      </c>
      <c r="AH1648" t="s">
        <v>5356</v>
      </c>
    </row>
    <row r="1649" spans="1:34" x14ac:dyDescent="0.25">
      <c r="A1649">
        <v>6</v>
      </c>
      <c r="B1649" t="s">
        <v>643</v>
      </c>
      <c r="C1649" t="s">
        <v>646</v>
      </c>
      <c r="D1649" t="s">
        <v>644</v>
      </c>
      <c r="E1649" t="s">
        <v>645</v>
      </c>
      <c r="F1649" t="s">
        <v>649</v>
      </c>
      <c r="G1649" t="s">
        <v>650</v>
      </c>
      <c r="H1649" t="s">
        <v>1146</v>
      </c>
      <c r="I1649" t="s">
        <v>1147</v>
      </c>
      <c r="J1649">
        <v>2</v>
      </c>
      <c r="L1649" t="s">
        <v>1129</v>
      </c>
      <c r="M1649" t="s">
        <v>1148</v>
      </c>
      <c r="N1649" t="s">
        <v>1149</v>
      </c>
      <c r="O1649" t="s">
        <v>5357</v>
      </c>
      <c r="P1649" t="s">
        <v>309</v>
      </c>
      <c r="Q1649" t="s">
        <v>148</v>
      </c>
      <c r="R1649" t="s">
        <v>8661</v>
      </c>
      <c r="S1649" t="s">
        <v>8645</v>
      </c>
      <c r="T1649" t="b">
        <v>0</v>
      </c>
      <c r="U1649" t="b">
        <v>0</v>
      </c>
      <c r="V1649">
        <v>3</v>
      </c>
      <c r="W1649">
        <v>10</v>
      </c>
      <c r="X1649">
        <v>15</v>
      </c>
      <c r="AB1649">
        <v>1</v>
      </c>
      <c r="AC1649">
        <v>2</v>
      </c>
      <c r="AD1649">
        <v>2</v>
      </c>
      <c r="AE1649" t="s">
        <v>3856</v>
      </c>
      <c r="AG1649" t="s">
        <v>5355</v>
      </c>
      <c r="AH1649" t="s">
        <v>5358</v>
      </c>
    </row>
    <row r="1650" spans="1:34" x14ac:dyDescent="0.25">
      <c r="A1650">
        <v>6</v>
      </c>
      <c r="B1650" t="s">
        <v>643</v>
      </c>
      <c r="C1650" t="s">
        <v>646</v>
      </c>
      <c r="D1650" t="s">
        <v>644</v>
      </c>
      <c r="E1650" t="s">
        <v>645</v>
      </c>
      <c r="F1650" t="s">
        <v>649</v>
      </c>
      <c r="G1650" t="s">
        <v>650</v>
      </c>
      <c r="H1650" t="s">
        <v>1146</v>
      </c>
      <c r="I1650" t="s">
        <v>1147</v>
      </c>
      <c r="J1650">
        <v>2</v>
      </c>
      <c r="L1650" t="s">
        <v>1129</v>
      </c>
      <c r="M1650" t="s">
        <v>1148</v>
      </c>
      <c r="N1650" t="s">
        <v>1149</v>
      </c>
      <c r="O1650" t="s">
        <v>5359</v>
      </c>
      <c r="P1650" t="s">
        <v>222</v>
      </c>
      <c r="Q1650" t="s">
        <v>8650</v>
      </c>
      <c r="R1650" t="s">
        <v>8637</v>
      </c>
      <c r="S1650" t="s">
        <v>8643</v>
      </c>
      <c r="T1650" t="b">
        <v>1</v>
      </c>
      <c r="U1650" t="b">
        <v>0</v>
      </c>
      <c r="V1650">
        <v>1</v>
      </c>
      <c r="W1650">
        <v>22.5</v>
      </c>
      <c r="X1650">
        <v>12</v>
      </c>
      <c r="AB1650">
        <v>3</v>
      </c>
      <c r="AC1650">
        <v>1</v>
      </c>
      <c r="AD1650">
        <v>3</v>
      </c>
      <c r="AE1650" t="s">
        <v>3856</v>
      </c>
      <c r="AG1650" t="s">
        <v>4103</v>
      </c>
      <c r="AH1650" t="s">
        <v>5360</v>
      </c>
    </row>
    <row r="1651" spans="1:34" x14ac:dyDescent="0.25">
      <c r="A1651">
        <v>6</v>
      </c>
      <c r="B1651" t="s">
        <v>643</v>
      </c>
      <c r="C1651" t="s">
        <v>646</v>
      </c>
      <c r="D1651" t="s">
        <v>644</v>
      </c>
      <c r="E1651" t="s">
        <v>645</v>
      </c>
      <c r="F1651" t="s">
        <v>649</v>
      </c>
      <c r="G1651" t="s">
        <v>650</v>
      </c>
      <c r="H1651" t="s">
        <v>1146</v>
      </c>
      <c r="I1651" t="s">
        <v>1147</v>
      </c>
      <c r="J1651">
        <v>2</v>
      </c>
      <c r="L1651" t="s">
        <v>1129</v>
      </c>
      <c r="M1651" t="s">
        <v>1148</v>
      </c>
      <c r="N1651" t="s">
        <v>1149</v>
      </c>
      <c r="O1651" t="s">
        <v>5361</v>
      </c>
      <c r="P1651" t="s">
        <v>222</v>
      </c>
      <c r="Q1651" t="s">
        <v>8650</v>
      </c>
      <c r="R1651" t="s">
        <v>8637</v>
      </c>
      <c r="S1651" t="s">
        <v>8643</v>
      </c>
      <c r="T1651" t="b">
        <v>1</v>
      </c>
      <c r="U1651" t="b">
        <v>0</v>
      </c>
      <c r="V1651">
        <v>2</v>
      </c>
      <c r="W1651">
        <v>22.5</v>
      </c>
      <c r="X1651">
        <v>12</v>
      </c>
      <c r="AB1651">
        <v>3</v>
      </c>
      <c r="AC1651">
        <v>1</v>
      </c>
      <c r="AD1651">
        <v>3</v>
      </c>
      <c r="AE1651" t="s">
        <v>3856</v>
      </c>
      <c r="AG1651" t="s">
        <v>4103</v>
      </c>
      <c r="AH1651" t="s">
        <v>5362</v>
      </c>
    </row>
    <row r="1652" spans="1:34" x14ac:dyDescent="0.25">
      <c r="A1652">
        <v>6</v>
      </c>
      <c r="B1652" t="s">
        <v>643</v>
      </c>
      <c r="C1652" t="s">
        <v>646</v>
      </c>
      <c r="D1652" t="s">
        <v>644</v>
      </c>
      <c r="E1652" t="s">
        <v>645</v>
      </c>
      <c r="F1652" t="s">
        <v>649</v>
      </c>
      <c r="G1652" t="s">
        <v>650</v>
      </c>
      <c r="H1652" t="s">
        <v>1146</v>
      </c>
      <c r="I1652" t="s">
        <v>1147</v>
      </c>
      <c r="J1652">
        <v>2</v>
      </c>
      <c r="L1652" t="s">
        <v>1129</v>
      </c>
      <c r="M1652" t="s">
        <v>1148</v>
      </c>
      <c r="N1652" t="s">
        <v>1149</v>
      </c>
      <c r="O1652" t="s">
        <v>5363</v>
      </c>
      <c r="P1652" t="s">
        <v>222</v>
      </c>
      <c r="Q1652" t="s">
        <v>8650</v>
      </c>
      <c r="R1652" t="s">
        <v>8637</v>
      </c>
      <c r="S1652" t="s">
        <v>8643</v>
      </c>
      <c r="T1652" t="b">
        <v>1</v>
      </c>
      <c r="U1652" t="b">
        <v>0</v>
      </c>
      <c r="V1652">
        <v>3</v>
      </c>
      <c r="W1652">
        <v>22.5</v>
      </c>
      <c r="X1652">
        <v>12</v>
      </c>
      <c r="AB1652">
        <v>3</v>
      </c>
      <c r="AC1652">
        <v>1</v>
      </c>
      <c r="AD1652">
        <v>3</v>
      </c>
      <c r="AE1652" t="s">
        <v>3856</v>
      </c>
      <c r="AG1652" t="s">
        <v>4103</v>
      </c>
      <c r="AH1652" t="s">
        <v>5364</v>
      </c>
    </row>
    <row r="1653" spans="1:34" x14ac:dyDescent="0.25">
      <c r="A1653">
        <v>6</v>
      </c>
      <c r="B1653" t="s">
        <v>643</v>
      </c>
      <c r="C1653" t="s">
        <v>646</v>
      </c>
      <c r="D1653" t="s">
        <v>644</v>
      </c>
      <c r="E1653" t="s">
        <v>645</v>
      </c>
      <c r="F1653" t="s">
        <v>649</v>
      </c>
      <c r="G1653" t="s">
        <v>650</v>
      </c>
      <c r="H1653" t="s">
        <v>1146</v>
      </c>
      <c r="I1653" t="s">
        <v>1147</v>
      </c>
      <c r="J1653">
        <v>2</v>
      </c>
      <c r="L1653" t="s">
        <v>1129</v>
      </c>
      <c r="M1653" t="s">
        <v>1148</v>
      </c>
      <c r="N1653" t="s">
        <v>1149</v>
      </c>
      <c r="O1653" t="s">
        <v>5365</v>
      </c>
      <c r="P1653" t="s">
        <v>415</v>
      </c>
      <c r="Q1653" t="s">
        <v>272</v>
      </c>
      <c r="R1653" t="s">
        <v>8667</v>
      </c>
      <c r="S1653" t="s">
        <v>8645</v>
      </c>
      <c r="T1653" t="b">
        <v>0</v>
      </c>
      <c r="U1653" t="b">
        <v>1</v>
      </c>
      <c r="V1653">
        <v>1</v>
      </c>
      <c r="W1653">
        <v>20</v>
      </c>
      <c r="Y1653">
        <v>20</v>
      </c>
      <c r="AH1653" t="s">
        <v>5366</v>
      </c>
    </row>
    <row r="1654" spans="1:34" x14ac:dyDescent="0.25">
      <c r="A1654">
        <v>6</v>
      </c>
      <c r="B1654" t="s">
        <v>643</v>
      </c>
      <c r="C1654" t="s">
        <v>646</v>
      </c>
      <c r="D1654" t="s">
        <v>644</v>
      </c>
      <c r="E1654" t="s">
        <v>645</v>
      </c>
      <c r="F1654" t="s">
        <v>649</v>
      </c>
      <c r="G1654" t="s">
        <v>650</v>
      </c>
      <c r="H1654" t="s">
        <v>1146</v>
      </c>
      <c r="I1654" t="s">
        <v>1147</v>
      </c>
      <c r="J1654">
        <v>2</v>
      </c>
      <c r="L1654" t="s">
        <v>1129</v>
      </c>
      <c r="M1654" t="s">
        <v>1148</v>
      </c>
      <c r="N1654" t="s">
        <v>1149</v>
      </c>
      <c r="O1654" t="s">
        <v>5367</v>
      </c>
      <c r="P1654" t="s">
        <v>420</v>
      </c>
      <c r="Q1654" t="s">
        <v>8650</v>
      </c>
      <c r="R1654" t="s">
        <v>8637</v>
      </c>
      <c r="S1654" t="s">
        <v>8645</v>
      </c>
      <c r="T1654" t="b">
        <v>0</v>
      </c>
      <c r="U1654" t="b">
        <v>0</v>
      </c>
      <c r="V1654">
        <v>1</v>
      </c>
      <c r="W1654">
        <v>45</v>
      </c>
      <c r="X1654">
        <v>10</v>
      </c>
      <c r="AG1654" t="s">
        <v>5368</v>
      </c>
      <c r="AH1654" t="s">
        <v>5369</v>
      </c>
    </row>
    <row r="1655" spans="1:34" x14ac:dyDescent="0.25">
      <c r="A1655">
        <v>6</v>
      </c>
      <c r="B1655" t="s">
        <v>643</v>
      </c>
      <c r="C1655" t="s">
        <v>646</v>
      </c>
      <c r="D1655" t="s">
        <v>644</v>
      </c>
      <c r="E1655" t="s">
        <v>645</v>
      </c>
      <c r="F1655" t="s">
        <v>649</v>
      </c>
      <c r="G1655" t="s">
        <v>650</v>
      </c>
      <c r="H1655" t="s">
        <v>1146</v>
      </c>
      <c r="I1655" t="s">
        <v>1147</v>
      </c>
      <c r="J1655">
        <v>2</v>
      </c>
      <c r="L1655" t="s">
        <v>1129</v>
      </c>
      <c r="M1655" t="s">
        <v>1148</v>
      </c>
      <c r="N1655" t="s">
        <v>1149</v>
      </c>
      <c r="O1655" t="s">
        <v>5370</v>
      </c>
      <c r="P1655" t="s">
        <v>420</v>
      </c>
      <c r="Q1655" t="s">
        <v>8650</v>
      </c>
      <c r="R1655" t="s">
        <v>8637</v>
      </c>
      <c r="S1655" t="s">
        <v>8645</v>
      </c>
      <c r="T1655" t="b">
        <v>0</v>
      </c>
      <c r="U1655" t="b">
        <v>0</v>
      </c>
      <c r="V1655">
        <v>2</v>
      </c>
      <c r="W1655">
        <v>50</v>
      </c>
      <c r="X1655">
        <v>13</v>
      </c>
      <c r="AG1655" t="s">
        <v>5371</v>
      </c>
      <c r="AH1655" t="s">
        <v>5372</v>
      </c>
    </row>
    <row r="1656" spans="1:34" x14ac:dyDescent="0.25">
      <c r="A1656">
        <v>6</v>
      </c>
      <c r="B1656" t="s">
        <v>643</v>
      </c>
      <c r="C1656" t="s">
        <v>646</v>
      </c>
      <c r="D1656" t="s">
        <v>644</v>
      </c>
      <c r="E1656" t="s">
        <v>645</v>
      </c>
      <c r="F1656" t="s">
        <v>649</v>
      </c>
      <c r="G1656" t="s">
        <v>650</v>
      </c>
      <c r="H1656" t="s">
        <v>1146</v>
      </c>
      <c r="I1656" t="s">
        <v>1147</v>
      </c>
      <c r="J1656">
        <v>2</v>
      </c>
      <c r="L1656" t="s">
        <v>1129</v>
      </c>
      <c r="M1656" t="s">
        <v>1148</v>
      </c>
      <c r="N1656" t="s">
        <v>1149</v>
      </c>
      <c r="O1656" t="s">
        <v>5373</v>
      </c>
      <c r="P1656" t="s">
        <v>420</v>
      </c>
      <c r="Q1656" t="s">
        <v>8650</v>
      </c>
      <c r="R1656" t="s">
        <v>8637</v>
      </c>
      <c r="S1656" t="s">
        <v>8645</v>
      </c>
      <c r="T1656" t="b">
        <v>0</v>
      </c>
      <c r="U1656" t="b">
        <v>0</v>
      </c>
      <c r="V1656">
        <v>3</v>
      </c>
      <c r="W1656">
        <v>25</v>
      </c>
      <c r="X1656">
        <v>10</v>
      </c>
      <c r="AG1656" t="s">
        <v>5374</v>
      </c>
      <c r="AH1656" t="s">
        <v>1149</v>
      </c>
    </row>
    <row r="1657" spans="1:34" x14ac:dyDescent="0.25">
      <c r="A1657">
        <v>6</v>
      </c>
      <c r="B1657" t="s">
        <v>643</v>
      </c>
      <c r="C1657" t="s">
        <v>646</v>
      </c>
      <c r="D1657" t="s">
        <v>644</v>
      </c>
      <c r="E1657" t="s">
        <v>645</v>
      </c>
      <c r="F1657" t="s">
        <v>649</v>
      </c>
      <c r="G1657" t="s">
        <v>650</v>
      </c>
      <c r="H1657" t="s">
        <v>1150</v>
      </c>
      <c r="I1657" t="s">
        <v>1151</v>
      </c>
      <c r="J1657">
        <v>3</v>
      </c>
      <c r="L1657" t="s">
        <v>1134</v>
      </c>
      <c r="M1657" t="s">
        <v>1152</v>
      </c>
      <c r="N1657" t="s">
        <v>1153</v>
      </c>
      <c r="O1657" t="s">
        <v>5375</v>
      </c>
      <c r="P1657" t="s">
        <v>363</v>
      </c>
      <c r="Q1657" t="s">
        <v>357</v>
      </c>
      <c r="R1657" t="s">
        <v>357</v>
      </c>
      <c r="S1657" t="s">
        <v>357</v>
      </c>
      <c r="T1657" t="b">
        <v>0</v>
      </c>
      <c r="U1657" t="b">
        <v>1</v>
      </c>
      <c r="V1657">
        <v>1</v>
      </c>
      <c r="Y1657">
        <v>300</v>
      </c>
      <c r="Z1657">
        <v>0.55000000000000004</v>
      </c>
      <c r="AA1657" t="s">
        <v>3957</v>
      </c>
      <c r="AG1657" t="s">
        <v>5376</v>
      </c>
      <c r="AH1657" t="s">
        <v>1152</v>
      </c>
    </row>
    <row r="1658" spans="1:34" x14ac:dyDescent="0.25">
      <c r="A1658">
        <v>6</v>
      </c>
      <c r="B1658" t="s">
        <v>643</v>
      </c>
      <c r="C1658" t="s">
        <v>646</v>
      </c>
      <c r="D1658" t="s">
        <v>644</v>
      </c>
      <c r="E1658" t="s">
        <v>645</v>
      </c>
      <c r="F1658" t="s">
        <v>649</v>
      </c>
      <c r="G1658" t="s">
        <v>650</v>
      </c>
      <c r="H1658" t="s">
        <v>1150</v>
      </c>
      <c r="I1658" t="s">
        <v>1151</v>
      </c>
      <c r="J1658">
        <v>3</v>
      </c>
      <c r="L1658" t="s">
        <v>1134</v>
      </c>
      <c r="M1658" t="s">
        <v>1152</v>
      </c>
      <c r="N1658" t="s">
        <v>1153</v>
      </c>
      <c r="O1658" t="s">
        <v>5377</v>
      </c>
      <c r="P1658" t="s">
        <v>15</v>
      </c>
      <c r="Q1658" t="s">
        <v>2</v>
      </c>
      <c r="R1658" t="s">
        <v>2</v>
      </c>
      <c r="S1658" t="s">
        <v>8646</v>
      </c>
      <c r="T1658" t="b">
        <v>1</v>
      </c>
      <c r="U1658" t="b">
        <v>1</v>
      </c>
      <c r="V1658">
        <v>1</v>
      </c>
      <c r="W1658">
        <v>75</v>
      </c>
      <c r="Y1658">
        <v>60</v>
      </c>
      <c r="AG1658" t="s">
        <v>5279</v>
      </c>
      <c r="AH1658" t="s">
        <v>5378</v>
      </c>
    </row>
    <row r="1659" spans="1:34" x14ac:dyDescent="0.25">
      <c r="A1659">
        <v>6</v>
      </c>
      <c r="B1659" t="s">
        <v>643</v>
      </c>
      <c r="C1659" t="s">
        <v>646</v>
      </c>
      <c r="D1659" t="s">
        <v>644</v>
      </c>
      <c r="E1659" t="s">
        <v>645</v>
      </c>
      <c r="F1659" t="s">
        <v>649</v>
      </c>
      <c r="G1659" t="s">
        <v>650</v>
      </c>
      <c r="H1659" t="s">
        <v>1150</v>
      </c>
      <c r="I1659" t="s">
        <v>1151</v>
      </c>
      <c r="J1659">
        <v>3</v>
      </c>
      <c r="L1659" t="s">
        <v>1134</v>
      </c>
      <c r="M1659" t="s">
        <v>1152</v>
      </c>
      <c r="N1659" t="s">
        <v>1153</v>
      </c>
      <c r="O1659" t="s">
        <v>5379</v>
      </c>
      <c r="P1659" t="s">
        <v>15</v>
      </c>
      <c r="Q1659" t="s">
        <v>2</v>
      </c>
      <c r="R1659" t="s">
        <v>2</v>
      </c>
      <c r="S1659" t="s">
        <v>8646</v>
      </c>
      <c r="T1659" t="b">
        <v>1</v>
      </c>
      <c r="U1659" t="b">
        <v>1</v>
      </c>
      <c r="V1659">
        <v>2</v>
      </c>
      <c r="W1659">
        <v>75</v>
      </c>
      <c r="Y1659">
        <v>60</v>
      </c>
      <c r="AG1659" t="s">
        <v>5279</v>
      </c>
      <c r="AH1659" t="s">
        <v>5380</v>
      </c>
    </row>
    <row r="1660" spans="1:34" x14ac:dyDescent="0.25">
      <c r="A1660">
        <v>6</v>
      </c>
      <c r="B1660" t="s">
        <v>643</v>
      </c>
      <c r="C1660" t="s">
        <v>646</v>
      </c>
      <c r="D1660" t="s">
        <v>644</v>
      </c>
      <c r="E1660" t="s">
        <v>645</v>
      </c>
      <c r="F1660" t="s">
        <v>649</v>
      </c>
      <c r="G1660" t="s">
        <v>650</v>
      </c>
      <c r="H1660" t="s">
        <v>1150</v>
      </c>
      <c r="I1660" t="s">
        <v>1151</v>
      </c>
      <c r="J1660">
        <v>3</v>
      </c>
      <c r="L1660" t="s">
        <v>1134</v>
      </c>
      <c r="M1660" t="s">
        <v>1152</v>
      </c>
      <c r="N1660" t="s">
        <v>1153</v>
      </c>
      <c r="O1660" t="s">
        <v>5381</v>
      </c>
      <c r="P1660" t="s">
        <v>15</v>
      </c>
      <c r="Q1660" t="s">
        <v>2</v>
      </c>
      <c r="R1660" t="s">
        <v>2</v>
      </c>
      <c r="S1660" t="s">
        <v>8646</v>
      </c>
      <c r="T1660" t="b">
        <v>1</v>
      </c>
      <c r="U1660" t="b">
        <v>1</v>
      </c>
      <c r="V1660">
        <v>3</v>
      </c>
      <c r="W1660">
        <v>75</v>
      </c>
      <c r="Y1660">
        <v>58.8</v>
      </c>
      <c r="AG1660" t="s">
        <v>5279</v>
      </c>
      <c r="AH1660" t="s">
        <v>5382</v>
      </c>
    </row>
    <row r="1661" spans="1:34" x14ac:dyDescent="0.25">
      <c r="A1661">
        <v>6</v>
      </c>
      <c r="B1661" t="s">
        <v>643</v>
      </c>
      <c r="C1661" t="s">
        <v>646</v>
      </c>
      <c r="D1661" t="s">
        <v>644</v>
      </c>
      <c r="E1661" t="s">
        <v>645</v>
      </c>
      <c r="F1661" t="s">
        <v>649</v>
      </c>
      <c r="G1661" t="s">
        <v>650</v>
      </c>
      <c r="H1661" t="s">
        <v>1150</v>
      </c>
      <c r="I1661" t="s">
        <v>1151</v>
      </c>
      <c r="J1661">
        <v>3</v>
      </c>
      <c r="L1661" t="s">
        <v>1134</v>
      </c>
      <c r="M1661" t="s">
        <v>1152</v>
      </c>
      <c r="N1661" t="s">
        <v>1153</v>
      </c>
      <c r="O1661" t="s">
        <v>5383</v>
      </c>
      <c r="P1661" t="s">
        <v>15</v>
      </c>
      <c r="Q1661" t="s">
        <v>2</v>
      </c>
      <c r="R1661" t="s">
        <v>2</v>
      </c>
      <c r="S1661" t="s">
        <v>8646</v>
      </c>
      <c r="T1661" t="b">
        <v>1</v>
      </c>
      <c r="U1661" t="b">
        <v>1</v>
      </c>
      <c r="V1661">
        <v>4</v>
      </c>
      <c r="W1661">
        <v>75</v>
      </c>
      <c r="Y1661">
        <v>57</v>
      </c>
      <c r="AG1661" t="s">
        <v>5279</v>
      </c>
      <c r="AH1661" t="s">
        <v>5384</v>
      </c>
    </row>
    <row r="1662" spans="1:34" x14ac:dyDescent="0.25">
      <c r="A1662">
        <v>6</v>
      </c>
      <c r="B1662" t="s">
        <v>643</v>
      </c>
      <c r="C1662" t="s">
        <v>646</v>
      </c>
      <c r="D1662" t="s">
        <v>644</v>
      </c>
      <c r="E1662" t="s">
        <v>645</v>
      </c>
      <c r="F1662" t="s">
        <v>649</v>
      </c>
      <c r="G1662" t="s">
        <v>650</v>
      </c>
      <c r="H1662" t="s">
        <v>1150</v>
      </c>
      <c r="I1662" t="s">
        <v>1151</v>
      </c>
      <c r="J1662">
        <v>3</v>
      </c>
      <c r="L1662" t="s">
        <v>1134</v>
      </c>
      <c r="M1662" t="s">
        <v>1152</v>
      </c>
      <c r="N1662" t="s">
        <v>1153</v>
      </c>
      <c r="O1662" t="s">
        <v>5385</v>
      </c>
      <c r="P1662" t="s">
        <v>55</v>
      </c>
      <c r="Q1662" t="s">
        <v>25</v>
      </c>
      <c r="R1662" t="s">
        <v>25</v>
      </c>
      <c r="S1662" t="s">
        <v>8645</v>
      </c>
      <c r="T1662" t="b">
        <v>1</v>
      </c>
      <c r="U1662" t="b">
        <v>0</v>
      </c>
      <c r="V1662">
        <v>1</v>
      </c>
      <c r="W1662">
        <v>50</v>
      </c>
      <c r="X1662">
        <v>12</v>
      </c>
      <c r="AB1662">
        <v>2</v>
      </c>
      <c r="AD1662">
        <v>2</v>
      </c>
      <c r="AE1662" t="s">
        <v>618</v>
      </c>
      <c r="AG1662" t="s">
        <v>5386</v>
      </c>
      <c r="AH1662" t="s">
        <v>5387</v>
      </c>
    </row>
    <row r="1663" spans="1:34" x14ac:dyDescent="0.25">
      <c r="A1663">
        <v>6</v>
      </c>
      <c r="B1663" t="s">
        <v>643</v>
      </c>
      <c r="C1663" t="s">
        <v>646</v>
      </c>
      <c r="D1663" t="s">
        <v>644</v>
      </c>
      <c r="E1663" t="s">
        <v>645</v>
      </c>
      <c r="F1663" t="s">
        <v>649</v>
      </c>
      <c r="G1663" t="s">
        <v>650</v>
      </c>
      <c r="H1663" t="s">
        <v>1150</v>
      </c>
      <c r="I1663" t="s">
        <v>1151</v>
      </c>
      <c r="J1663">
        <v>3</v>
      </c>
      <c r="L1663" t="s">
        <v>1134</v>
      </c>
      <c r="M1663" t="s">
        <v>1152</v>
      </c>
      <c r="N1663" t="s">
        <v>1153</v>
      </c>
      <c r="O1663" t="s">
        <v>5388</v>
      </c>
      <c r="P1663" t="s">
        <v>55</v>
      </c>
      <c r="Q1663" t="s">
        <v>25</v>
      </c>
      <c r="R1663" t="s">
        <v>25</v>
      </c>
      <c r="S1663" t="s">
        <v>8645</v>
      </c>
      <c r="T1663" t="b">
        <v>1</v>
      </c>
      <c r="U1663" t="b">
        <v>0</v>
      </c>
      <c r="V1663">
        <v>2</v>
      </c>
      <c r="W1663">
        <v>57.5</v>
      </c>
      <c r="X1663">
        <v>12</v>
      </c>
      <c r="AB1663">
        <v>2</v>
      </c>
      <c r="AD1663">
        <v>2</v>
      </c>
      <c r="AE1663" t="s">
        <v>3856</v>
      </c>
      <c r="AG1663" t="s">
        <v>5389</v>
      </c>
      <c r="AH1663" t="s">
        <v>5390</v>
      </c>
    </row>
    <row r="1664" spans="1:34" x14ac:dyDescent="0.25">
      <c r="A1664">
        <v>6</v>
      </c>
      <c r="B1664" t="s">
        <v>643</v>
      </c>
      <c r="C1664" t="s">
        <v>646</v>
      </c>
      <c r="D1664" t="s">
        <v>644</v>
      </c>
      <c r="E1664" t="s">
        <v>645</v>
      </c>
      <c r="F1664" t="s">
        <v>649</v>
      </c>
      <c r="G1664" t="s">
        <v>650</v>
      </c>
      <c r="H1664" t="s">
        <v>1150</v>
      </c>
      <c r="I1664" t="s">
        <v>1151</v>
      </c>
      <c r="J1664">
        <v>3</v>
      </c>
      <c r="L1664" t="s">
        <v>1134</v>
      </c>
      <c r="M1664" t="s">
        <v>1152</v>
      </c>
      <c r="N1664" t="s">
        <v>1153</v>
      </c>
      <c r="O1664" t="s">
        <v>5391</v>
      </c>
      <c r="P1664" t="s">
        <v>55</v>
      </c>
      <c r="Q1664" t="s">
        <v>25</v>
      </c>
      <c r="R1664" t="s">
        <v>25</v>
      </c>
      <c r="S1664" t="s">
        <v>8645</v>
      </c>
      <c r="T1664" t="b">
        <v>1</v>
      </c>
      <c r="U1664" t="b">
        <v>0</v>
      </c>
      <c r="V1664">
        <v>3</v>
      </c>
      <c r="W1664">
        <v>65</v>
      </c>
      <c r="X1664">
        <v>10</v>
      </c>
      <c r="AB1664">
        <v>2</v>
      </c>
      <c r="AD1664">
        <v>2</v>
      </c>
      <c r="AE1664" t="s">
        <v>3856</v>
      </c>
      <c r="AG1664" t="s">
        <v>5389</v>
      </c>
      <c r="AH1664" t="s">
        <v>5392</v>
      </c>
    </row>
    <row r="1665" spans="1:34" x14ac:dyDescent="0.25">
      <c r="A1665">
        <v>6</v>
      </c>
      <c r="B1665" t="s">
        <v>643</v>
      </c>
      <c r="C1665" t="s">
        <v>646</v>
      </c>
      <c r="D1665" t="s">
        <v>644</v>
      </c>
      <c r="E1665" t="s">
        <v>645</v>
      </c>
      <c r="F1665" t="s">
        <v>649</v>
      </c>
      <c r="G1665" t="s">
        <v>650</v>
      </c>
      <c r="H1665" t="s">
        <v>1150</v>
      </c>
      <c r="I1665" t="s">
        <v>1151</v>
      </c>
      <c r="J1665">
        <v>3</v>
      </c>
      <c r="L1665" t="s">
        <v>1134</v>
      </c>
      <c r="M1665" t="s">
        <v>1152</v>
      </c>
      <c r="N1665" t="s">
        <v>1153</v>
      </c>
      <c r="O1665" t="s">
        <v>5393</v>
      </c>
      <c r="P1665" t="s">
        <v>55</v>
      </c>
      <c r="Q1665" t="s">
        <v>25</v>
      </c>
      <c r="R1665" t="s">
        <v>25</v>
      </c>
      <c r="S1665" t="s">
        <v>8645</v>
      </c>
      <c r="T1665" t="b">
        <v>1</v>
      </c>
      <c r="U1665" t="b">
        <v>0</v>
      </c>
      <c r="V1665">
        <v>4</v>
      </c>
      <c r="W1665">
        <v>65</v>
      </c>
      <c r="X1665">
        <v>9</v>
      </c>
      <c r="AB1665">
        <v>2</v>
      </c>
      <c r="AD1665">
        <v>2</v>
      </c>
      <c r="AE1665" t="s">
        <v>610</v>
      </c>
      <c r="AG1665" t="s">
        <v>5394</v>
      </c>
      <c r="AH1665" t="s">
        <v>5395</v>
      </c>
    </row>
    <row r="1666" spans="1:34" x14ac:dyDescent="0.25">
      <c r="A1666">
        <v>6</v>
      </c>
      <c r="B1666" t="s">
        <v>643</v>
      </c>
      <c r="C1666" t="s">
        <v>646</v>
      </c>
      <c r="D1666" t="s">
        <v>644</v>
      </c>
      <c r="E1666" t="s">
        <v>645</v>
      </c>
      <c r="F1666" t="s">
        <v>649</v>
      </c>
      <c r="G1666" t="s">
        <v>650</v>
      </c>
      <c r="H1666" t="s">
        <v>1150</v>
      </c>
      <c r="I1666" t="s">
        <v>1151</v>
      </c>
      <c r="J1666">
        <v>3</v>
      </c>
      <c r="L1666" t="s">
        <v>1134</v>
      </c>
      <c r="M1666" t="s">
        <v>1152</v>
      </c>
      <c r="N1666" t="s">
        <v>1153</v>
      </c>
      <c r="O1666" t="s">
        <v>5396</v>
      </c>
      <c r="P1666" t="s">
        <v>79</v>
      </c>
      <c r="Q1666" t="s">
        <v>25</v>
      </c>
      <c r="R1666" t="s">
        <v>25</v>
      </c>
      <c r="S1666" t="s">
        <v>8645</v>
      </c>
      <c r="T1666" t="b">
        <v>0</v>
      </c>
      <c r="U1666" t="b">
        <v>0</v>
      </c>
      <c r="V1666">
        <v>1</v>
      </c>
      <c r="W1666">
        <v>10</v>
      </c>
      <c r="X1666">
        <v>15</v>
      </c>
      <c r="AB1666">
        <v>1</v>
      </c>
      <c r="AC1666">
        <v>1</v>
      </c>
      <c r="AD1666">
        <v>1</v>
      </c>
      <c r="AG1666" t="s">
        <v>5397</v>
      </c>
      <c r="AH1666" t="s">
        <v>5398</v>
      </c>
    </row>
    <row r="1667" spans="1:34" x14ac:dyDescent="0.25">
      <c r="A1667">
        <v>6</v>
      </c>
      <c r="B1667" t="s">
        <v>643</v>
      </c>
      <c r="C1667" t="s">
        <v>646</v>
      </c>
      <c r="D1667" t="s">
        <v>644</v>
      </c>
      <c r="E1667" t="s">
        <v>645</v>
      </c>
      <c r="F1667" t="s">
        <v>649</v>
      </c>
      <c r="G1667" t="s">
        <v>650</v>
      </c>
      <c r="H1667" t="s">
        <v>1150</v>
      </c>
      <c r="I1667" t="s">
        <v>1151</v>
      </c>
      <c r="J1667">
        <v>3</v>
      </c>
      <c r="L1667" t="s">
        <v>1134</v>
      </c>
      <c r="M1667" t="s">
        <v>1152</v>
      </c>
      <c r="N1667" t="s">
        <v>1153</v>
      </c>
      <c r="O1667" t="s">
        <v>5399</v>
      </c>
      <c r="P1667" t="s">
        <v>79</v>
      </c>
      <c r="Q1667" t="s">
        <v>25</v>
      </c>
      <c r="R1667" t="s">
        <v>25</v>
      </c>
      <c r="S1667" t="s">
        <v>8645</v>
      </c>
      <c r="T1667" t="b">
        <v>0</v>
      </c>
      <c r="U1667" t="b">
        <v>0</v>
      </c>
      <c r="V1667">
        <v>2</v>
      </c>
      <c r="W1667">
        <v>20</v>
      </c>
      <c r="X1667">
        <v>15</v>
      </c>
      <c r="AB1667">
        <v>2</v>
      </c>
      <c r="AC1667">
        <v>2</v>
      </c>
      <c r="AD1667">
        <v>2</v>
      </c>
      <c r="AE1667" t="s">
        <v>618</v>
      </c>
      <c r="AG1667" t="s">
        <v>5400</v>
      </c>
      <c r="AH1667" t="s">
        <v>5401</v>
      </c>
    </row>
    <row r="1668" spans="1:34" x14ac:dyDescent="0.25">
      <c r="A1668">
        <v>6</v>
      </c>
      <c r="B1668" t="s">
        <v>643</v>
      </c>
      <c r="C1668" t="s">
        <v>646</v>
      </c>
      <c r="D1668" t="s">
        <v>644</v>
      </c>
      <c r="E1668" t="s">
        <v>645</v>
      </c>
      <c r="F1668" t="s">
        <v>649</v>
      </c>
      <c r="G1668" t="s">
        <v>650</v>
      </c>
      <c r="H1668" t="s">
        <v>1150</v>
      </c>
      <c r="I1668" t="s">
        <v>1151</v>
      </c>
      <c r="J1668">
        <v>3</v>
      </c>
      <c r="L1668" t="s">
        <v>1134</v>
      </c>
      <c r="M1668" t="s">
        <v>1152</v>
      </c>
      <c r="N1668" t="s">
        <v>1153</v>
      </c>
      <c r="O1668" t="s">
        <v>5402</v>
      </c>
      <c r="P1668" t="s">
        <v>79</v>
      </c>
      <c r="Q1668" t="s">
        <v>25</v>
      </c>
      <c r="R1668" t="s">
        <v>25</v>
      </c>
      <c r="S1668" t="s">
        <v>8645</v>
      </c>
      <c r="T1668" t="b">
        <v>0</v>
      </c>
      <c r="U1668" t="b">
        <v>0</v>
      </c>
      <c r="V1668">
        <v>3</v>
      </c>
      <c r="W1668">
        <v>25</v>
      </c>
      <c r="X1668">
        <v>15</v>
      </c>
      <c r="AB1668">
        <v>2</v>
      </c>
      <c r="AC1668">
        <v>2</v>
      </c>
      <c r="AD1668">
        <v>2</v>
      </c>
      <c r="AE1668" t="s">
        <v>618</v>
      </c>
      <c r="AG1668" t="s">
        <v>5400</v>
      </c>
      <c r="AH1668" t="s">
        <v>5403</v>
      </c>
    </row>
    <row r="1669" spans="1:34" x14ac:dyDescent="0.25">
      <c r="A1669">
        <v>6</v>
      </c>
      <c r="B1669" t="s">
        <v>643</v>
      </c>
      <c r="C1669" t="s">
        <v>646</v>
      </c>
      <c r="D1669" t="s">
        <v>644</v>
      </c>
      <c r="E1669" t="s">
        <v>645</v>
      </c>
      <c r="F1669" t="s">
        <v>649</v>
      </c>
      <c r="G1669" t="s">
        <v>650</v>
      </c>
      <c r="H1669" t="s">
        <v>1150</v>
      </c>
      <c r="I1669" t="s">
        <v>1151</v>
      </c>
      <c r="J1669">
        <v>3</v>
      </c>
      <c r="L1669" t="s">
        <v>1134</v>
      </c>
      <c r="M1669" t="s">
        <v>1152</v>
      </c>
      <c r="N1669" t="s">
        <v>1153</v>
      </c>
      <c r="O1669" t="s">
        <v>5404</v>
      </c>
      <c r="P1669" t="s">
        <v>79</v>
      </c>
      <c r="Q1669" t="s">
        <v>25</v>
      </c>
      <c r="R1669" t="s">
        <v>25</v>
      </c>
      <c r="S1669" t="s">
        <v>8645</v>
      </c>
      <c r="T1669" t="b">
        <v>0</v>
      </c>
      <c r="U1669" t="b">
        <v>0</v>
      </c>
      <c r="V1669">
        <v>4</v>
      </c>
      <c r="W1669">
        <v>30</v>
      </c>
      <c r="X1669">
        <v>15</v>
      </c>
      <c r="AB1669">
        <v>2</v>
      </c>
      <c r="AC1669">
        <v>2</v>
      </c>
      <c r="AD1669">
        <v>2</v>
      </c>
      <c r="AE1669" t="s">
        <v>610</v>
      </c>
      <c r="AG1669" t="s">
        <v>5405</v>
      </c>
      <c r="AH1669" t="s">
        <v>5406</v>
      </c>
    </row>
    <row r="1670" spans="1:34" x14ac:dyDescent="0.25">
      <c r="A1670">
        <v>6</v>
      </c>
      <c r="B1670" t="s">
        <v>643</v>
      </c>
      <c r="C1670" t="s">
        <v>646</v>
      </c>
      <c r="D1670" t="s">
        <v>644</v>
      </c>
      <c r="E1670" t="s">
        <v>645</v>
      </c>
      <c r="F1670" t="s">
        <v>649</v>
      </c>
      <c r="G1670" t="s">
        <v>650</v>
      </c>
      <c r="H1670" t="s">
        <v>1150</v>
      </c>
      <c r="I1670" t="s">
        <v>1151</v>
      </c>
      <c r="J1670">
        <v>3</v>
      </c>
      <c r="L1670" t="s">
        <v>1134</v>
      </c>
      <c r="M1670" t="s">
        <v>1152</v>
      </c>
      <c r="N1670" t="s">
        <v>1153</v>
      </c>
      <c r="O1670" t="s">
        <v>5407</v>
      </c>
      <c r="P1670" t="s">
        <v>99</v>
      </c>
      <c r="Q1670" t="s">
        <v>8644</v>
      </c>
      <c r="R1670" t="s">
        <v>8488</v>
      </c>
      <c r="S1670" t="s">
        <v>8643</v>
      </c>
      <c r="T1670" t="b">
        <v>1</v>
      </c>
      <c r="U1670" t="b">
        <v>0</v>
      </c>
      <c r="V1670">
        <v>1</v>
      </c>
      <c r="W1670">
        <v>22.5</v>
      </c>
      <c r="X1670">
        <v>12</v>
      </c>
      <c r="AB1670">
        <v>2</v>
      </c>
      <c r="AC1670">
        <v>1</v>
      </c>
      <c r="AD1670">
        <v>3</v>
      </c>
      <c r="AE1670" t="s">
        <v>3856</v>
      </c>
      <c r="AG1670" t="s">
        <v>5203</v>
      </c>
      <c r="AH1670" t="s">
        <v>5408</v>
      </c>
    </row>
    <row r="1671" spans="1:34" x14ac:dyDescent="0.25">
      <c r="A1671">
        <v>6</v>
      </c>
      <c r="B1671" t="s">
        <v>643</v>
      </c>
      <c r="C1671" t="s">
        <v>646</v>
      </c>
      <c r="D1671" t="s">
        <v>644</v>
      </c>
      <c r="E1671" t="s">
        <v>645</v>
      </c>
      <c r="F1671" t="s">
        <v>649</v>
      </c>
      <c r="G1671" t="s">
        <v>650</v>
      </c>
      <c r="H1671" t="s">
        <v>1150</v>
      </c>
      <c r="I1671" t="s">
        <v>1151</v>
      </c>
      <c r="J1671">
        <v>3</v>
      </c>
      <c r="L1671" t="s">
        <v>1134</v>
      </c>
      <c r="M1671" t="s">
        <v>1152</v>
      </c>
      <c r="N1671" t="s">
        <v>1153</v>
      </c>
      <c r="O1671" t="s">
        <v>5409</v>
      </c>
      <c r="P1671" t="s">
        <v>99</v>
      </c>
      <c r="Q1671" t="s">
        <v>8644</v>
      </c>
      <c r="R1671" t="s">
        <v>8488</v>
      </c>
      <c r="S1671" t="s">
        <v>8643</v>
      </c>
      <c r="T1671" t="b">
        <v>1</v>
      </c>
      <c r="U1671" t="b">
        <v>0</v>
      </c>
      <c r="V1671">
        <v>2</v>
      </c>
      <c r="W1671">
        <v>25</v>
      </c>
      <c r="X1671">
        <v>12</v>
      </c>
      <c r="AB1671">
        <v>2</v>
      </c>
      <c r="AC1671">
        <v>1</v>
      </c>
      <c r="AD1671">
        <v>3</v>
      </c>
      <c r="AE1671" t="s">
        <v>610</v>
      </c>
      <c r="AG1671" t="s">
        <v>2350</v>
      </c>
      <c r="AH1671" t="s">
        <v>5410</v>
      </c>
    </row>
    <row r="1672" spans="1:34" x14ac:dyDescent="0.25">
      <c r="A1672">
        <v>6</v>
      </c>
      <c r="B1672" t="s">
        <v>643</v>
      </c>
      <c r="C1672" t="s">
        <v>646</v>
      </c>
      <c r="D1672" t="s">
        <v>644</v>
      </c>
      <c r="E1672" t="s">
        <v>645</v>
      </c>
      <c r="F1672" t="s">
        <v>649</v>
      </c>
      <c r="G1672" t="s">
        <v>650</v>
      </c>
      <c r="H1672" t="s">
        <v>1150</v>
      </c>
      <c r="I1672" t="s">
        <v>1151</v>
      </c>
      <c r="J1672">
        <v>3</v>
      </c>
      <c r="L1672" t="s">
        <v>1134</v>
      </c>
      <c r="M1672" t="s">
        <v>1152</v>
      </c>
      <c r="N1672" t="s">
        <v>1153</v>
      </c>
      <c r="O1672" t="s">
        <v>5411</v>
      </c>
      <c r="P1672" t="s">
        <v>99</v>
      </c>
      <c r="Q1672" t="s">
        <v>8644</v>
      </c>
      <c r="R1672" t="s">
        <v>8488</v>
      </c>
      <c r="S1672" t="s">
        <v>8643</v>
      </c>
      <c r="T1672" t="b">
        <v>1</v>
      </c>
      <c r="U1672" t="b">
        <v>0</v>
      </c>
      <c r="V1672">
        <v>3</v>
      </c>
      <c r="W1672">
        <v>25</v>
      </c>
      <c r="X1672">
        <v>10</v>
      </c>
      <c r="AB1672">
        <v>2</v>
      </c>
      <c r="AC1672">
        <v>1</v>
      </c>
      <c r="AD1672">
        <v>3</v>
      </c>
      <c r="AE1672" t="s">
        <v>610</v>
      </c>
      <c r="AG1672" t="s">
        <v>2350</v>
      </c>
      <c r="AH1672" t="s">
        <v>1153</v>
      </c>
    </row>
    <row r="1673" spans="1:34" x14ac:dyDescent="0.25">
      <c r="A1673">
        <v>6</v>
      </c>
      <c r="B1673" t="s">
        <v>643</v>
      </c>
      <c r="C1673" t="s">
        <v>646</v>
      </c>
      <c r="D1673" t="s">
        <v>644</v>
      </c>
      <c r="E1673" t="s">
        <v>645</v>
      </c>
      <c r="F1673" t="s">
        <v>649</v>
      </c>
      <c r="G1673" t="s">
        <v>650</v>
      </c>
      <c r="H1673" t="s">
        <v>1154</v>
      </c>
      <c r="I1673" t="s">
        <v>1155</v>
      </c>
      <c r="J1673">
        <v>4</v>
      </c>
      <c r="L1673" t="s">
        <v>1139</v>
      </c>
      <c r="M1673" t="s">
        <v>1156</v>
      </c>
      <c r="N1673" t="s">
        <v>1157</v>
      </c>
      <c r="O1673" t="s">
        <v>5412</v>
      </c>
      <c r="P1673" t="s">
        <v>112</v>
      </c>
      <c r="Q1673" t="s">
        <v>8644</v>
      </c>
      <c r="R1673" t="s">
        <v>8488</v>
      </c>
      <c r="S1673" t="s">
        <v>8643</v>
      </c>
      <c r="T1673" t="b">
        <v>0</v>
      </c>
      <c r="U1673" t="b">
        <v>0</v>
      </c>
      <c r="V1673">
        <v>1</v>
      </c>
      <c r="W1673">
        <v>60</v>
      </c>
      <c r="X1673">
        <v>15</v>
      </c>
      <c r="AB1673">
        <v>2</v>
      </c>
      <c r="AC1673">
        <v>1</v>
      </c>
      <c r="AD1673">
        <v>3</v>
      </c>
      <c r="AE1673" t="s">
        <v>2289</v>
      </c>
      <c r="AG1673" t="s">
        <v>5413</v>
      </c>
      <c r="AH1673" t="s">
        <v>1156</v>
      </c>
    </row>
    <row r="1674" spans="1:34" x14ac:dyDescent="0.25">
      <c r="A1674">
        <v>6</v>
      </c>
      <c r="B1674" t="s">
        <v>643</v>
      </c>
      <c r="C1674" t="s">
        <v>646</v>
      </c>
      <c r="D1674" t="s">
        <v>644</v>
      </c>
      <c r="E1674" t="s">
        <v>645</v>
      </c>
      <c r="F1674" t="s">
        <v>649</v>
      </c>
      <c r="G1674" t="s">
        <v>650</v>
      </c>
      <c r="H1674" t="s">
        <v>1154</v>
      </c>
      <c r="I1674" t="s">
        <v>1155</v>
      </c>
      <c r="J1674">
        <v>4</v>
      </c>
      <c r="L1674" t="s">
        <v>1139</v>
      </c>
      <c r="M1674" t="s">
        <v>1156</v>
      </c>
      <c r="N1674" t="s">
        <v>1157</v>
      </c>
      <c r="O1674" t="s">
        <v>5414</v>
      </c>
      <c r="P1674" t="s">
        <v>112</v>
      </c>
      <c r="Q1674" t="s">
        <v>8644</v>
      </c>
      <c r="R1674" t="s">
        <v>8488</v>
      </c>
      <c r="S1674" t="s">
        <v>8643</v>
      </c>
      <c r="T1674" t="b">
        <v>0</v>
      </c>
      <c r="U1674" t="b">
        <v>0</v>
      </c>
      <c r="V1674">
        <v>2</v>
      </c>
      <c r="W1674">
        <v>70</v>
      </c>
      <c r="X1674">
        <v>15</v>
      </c>
      <c r="AB1674">
        <v>2</v>
      </c>
      <c r="AC1674">
        <v>1</v>
      </c>
      <c r="AD1674">
        <v>3</v>
      </c>
      <c r="AE1674" t="s">
        <v>618</v>
      </c>
      <c r="AG1674" t="s">
        <v>3189</v>
      </c>
      <c r="AH1674" t="s">
        <v>5415</v>
      </c>
    </row>
    <row r="1675" spans="1:34" x14ac:dyDescent="0.25">
      <c r="A1675">
        <v>6</v>
      </c>
      <c r="B1675" t="s">
        <v>643</v>
      </c>
      <c r="C1675" t="s">
        <v>646</v>
      </c>
      <c r="D1675" t="s">
        <v>644</v>
      </c>
      <c r="E1675" t="s">
        <v>645</v>
      </c>
      <c r="F1675" t="s">
        <v>649</v>
      </c>
      <c r="G1675" t="s">
        <v>650</v>
      </c>
      <c r="H1675" t="s">
        <v>1154</v>
      </c>
      <c r="I1675" t="s">
        <v>1155</v>
      </c>
      <c r="J1675">
        <v>4</v>
      </c>
      <c r="L1675" t="s">
        <v>1139</v>
      </c>
      <c r="M1675" t="s">
        <v>1156</v>
      </c>
      <c r="N1675" t="s">
        <v>1157</v>
      </c>
      <c r="O1675" t="s">
        <v>5416</v>
      </c>
      <c r="P1675" t="s">
        <v>112</v>
      </c>
      <c r="Q1675" t="s">
        <v>8644</v>
      </c>
      <c r="R1675" t="s">
        <v>8488</v>
      </c>
      <c r="S1675" t="s">
        <v>8643</v>
      </c>
      <c r="T1675" t="b">
        <v>0</v>
      </c>
      <c r="U1675" t="b">
        <v>0</v>
      </c>
      <c r="V1675">
        <v>3</v>
      </c>
      <c r="W1675">
        <v>70</v>
      </c>
      <c r="X1675">
        <v>15</v>
      </c>
      <c r="AB1675">
        <v>2</v>
      </c>
      <c r="AC1675">
        <v>1</v>
      </c>
      <c r="AD1675">
        <v>3</v>
      </c>
      <c r="AE1675" t="s">
        <v>618</v>
      </c>
      <c r="AG1675" t="s">
        <v>3189</v>
      </c>
      <c r="AH1675" t="s">
        <v>5417</v>
      </c>
    </row>
    <row r="1676" spans="1:34" x14ac:dyDescent="0.25">
      <c r="A1676">
        <v>6</v>
      </c>
      <c r="B1676" t="s">
        <v>643</v>
      </c>
      <c r="C1676" t="s">
        <v>646</v>
      </c>
      <c r="D1676" t="s">
        <v>644</v>
      </c>
      <c r="E1676" t="s">
        <v>645</v>
      </c>
      <c r="F1676" t="s">
        <v>649</v>
      </c>
      <c r="G1676" t="s">
        <v>650</v>
      </c>
      <c r="H1676" t="s">
        <v>1154</v>
      </c>
      <c r="I1676" t="s">
        <v>1155</v>
      </c>
      <c r="J1676">
        <v>4</v>
      </c>
      <c r="L1676" t="s">
        <v>1139</v>
      </c>
      <c r="M1676" t="s">
        <v>1156</v>
      </c>
      <c r="N1676" t="s">
        <v>1157</v>
      </c>
      <c r="O1676" t="s">
        <v>5418</v>
      </c>
      <c r="P1676" t="s">
        <v>229</v>
      </c>
      <c r="Q1676" t="s">
        <v>8650</v>
      </c>
      <c r="R1676" t="s">
        <v>8637</v>
      </c>
      <c r="S1676" t="s">
        <v>8645</v>
      </c>
      <c r="T1676" t="b">
        <v>1</v>
      </c>
      <c r="U1676" t="b">
        <v>0</v>
      </c>
      <c r="V1676">
        <v>1</v>
      </c>
      <c r="W1676">
        <v>22.5</v>
      </c>
      <c r="X1676">
        <v>15</v>
      </c>
      <c r="AB1676">
        <v>3</v>
      </c>
      <c r="AC1676">
        <v>1</v>
      </c>
      <c r="AD1676">
        <v>3</v>
      </c>
      <c r="AE1676" t="s">
        <v>3856</v>
      </c>
      <c r="AG1676" t="s">
        <v>5419</v>
      </c>
      <c r="AH1676" t="s">
        <v>5420</v>
      </c>
    </row>
    <row r="1677" spans="1:34" x14ac:dyDescent="0.25">
      <c r="A1677">
        <v>6</v>
      </c>
      <c r="B1677" t="s">
        <v>643</v>
      </c>
      <c r="C1677" t="s">
        <v>646</v>
      </c>
      <c r="D1677" t="s">
        <v>644</v>
      </c>
      <c r="E1677" t="s">
        <v>645</v>
      </c>
      <c r="F1677" t="s">
        <v>649</v>
      </c>
      <c r="G1677" t="s">
        <v>650</v>
      </c>
      <c r="H1677" t="s">
        <v>1154</v>
      </c>
      <c r="I1677" t="s">
        <v>1155</v>
      </c>
      <c r="J1677">
        <v>4</v>
      </c>
      <c r="L1677" t="s">
        <v>1139</v>
      </c>
      <c r="M1677" t="s">
        <v>1156</v>
      </c>
      <c r="N1677" t="s">
        <v>1157</v>
      </c>
      <c r="O1677" t="s">
        <v>5421</v>
      </c>
      <c r="P1677" t="s">
        <v>229</v>
      </c>
      <c r="Q1677" t="s">
        <v>8650</v>
      </c>
      <c r="R1677" t="s">
        <v>8637</v>
      </c>
      <c r="S1677" t="s">
        <v>8645</v>
      </c>
      <c r="T1677" t="b">
        <v>1</v>
      </c>
      <c r="U1677" t="b">
        <v>0</v>
      </c>
      <c r="V1677">
        <v>2</v>
      </c>
      <c r="W1677">
        <v>25</v>
      </c>
      <c r="X1677">
        <v>12</v>
      </c>
      <c r="AB1677">
        <v>3</v>
      </c>
      <c r="AC1677">
        <v>1</v>
      </c>
      <c r="AD1677">
        <v>3</v>
      </c>
      <c r="AE1677" t="s">
        <v>610</v>
      </c>
      <c r="AG1677" t="s">
        <v>5422</v>
      </c>
      <c r="AH1677" t="s">
        <v>5423</v>
      </c>
    </row>
    <row r="1678" spans="1:34" x14ac:dyDescent="0.25">
      <c r="A1678">
        <v>6</v>
      </c>
      <c r="B1678" t="s">
        <v>643</v>
      </c>
      <c r="C1678" t="s">
        <v>646</v>
      </c>
      <c r="D1678" t="s">
        <v>644</v>
      </c>
      <c r="E1678" t="s">
        <v>645</v>
      </c>
      <c r="F1678" t="s">
        <v>649</v>
      </c>
      <c r="G1678" t="s">
        <v>650</v>
      </c>
      <c r="H1678" t="s">
        <v>1154</v>
      </c>
      <c r="I1678" t="s">
        <v>1155</v>
      </c>
      <c r="J1678">
        <v>4</v>
      </c>
      <c r="L1678" t="s">
        <v>1139</v>
      </c>
      <c r="M1678" t="s">
        <v>1156</v>
      </c>
      <c r="N1678" t="s">
        <v>1157</v>
      </c>
      <c r="O1678" t="s">
        <v>5424</v>
      </c>
      <c r="P1678" t="s">
        <v>229</v>
      </c>
      <c r="Q1678" t="s">
        <v>8650</v>
      </c>
      <c r="R1678" t="s">
        <v>8637</v>
      </c>
      <c r="S1678" t="s">
        <v>8645</v>
      </c>
      <c r="T1678" t="b">
        <v>1</v>
      </c>
      <c r="U1678" t="b">
        <v>0</v>
      </c>
      <c r="V1678">
        <v>3</v>
      </c>
      <c r="W1678">
        <v>25</v>
      </c>
      <c r="X1678">
        <v>10</v>
      </c>
      <c r="AB1678">
        <v>3</v>
      </c>
      <c r="AC1678">
        <v>1</v>
      </c>
      <c r="AD1678">
        <v>3</v>
      </c>
      <c r="AE1678" t="s">
        <v>610</v>
      </c>
      <c r="AG1678" t="s">
        <v>5422</v>
      </c>
      <c r="AH1678" t="s">
        <v>5425</v>
      </c>
    </row>
    <row r="1679" spans="1:34" x14ac:dyDescent="0.25">
      <c r="A1679">
        <v>6</v>
      </c>
      <c r="B1679" t="s">
        <v>643</v>
      </c>
      <c r="C1679" t="s">
        <v>646</v>
      </c>
      <c r="D1679" t="s">
        <v>644</v>
      </c>
      <c r="E1679" t="s">
        <v>645</v>
      </c>
      <c r="F1679" t="s">
        <v>649</v>
      </c>
      <c r="G1679" t="s">
        <v>650</v>
      </c>
      <c r="H1679" t="s">
        <v>1154</v>
      </c>
      <c r="I1679" t="s">
        <v>1155</v>
      </c>
      <c r="J1679">
        <v>4</v>
      </c>
      <c r="L1679" t="s">
        <v>1139</v>
      </c>
      <c r="M1679" t="s">
        <v>1156</v>
      </c>
      <c r="N1679" t="s">
        <v>1157</v>
      </c>
      <c r="O1679" t="s">
        <v>5426</v>
      </c>
      <c r="P1679" t="s">
        <v>129</v>
      </c>
      <c r="Q1679" t="s">
        <v>8644</v>
      </c>
      <c r="R1679" t="s">
        <v>8488</v>
      </c>
      <c r="S1679" t="s">
        <v>8643</v>
      </c>
      <c r="T1679" t="b">
        <v>1</v>
      </c>
      <c r="U1679" t="b">
        <v>0</v>
      </c>
      <c r="V1679">
        <v>1</v>
      </c>
      <c r="W1679">
        <v>25</v>
      </c>
      <c r="X1679">
        <v>10</v>
      </c>
      <c r="AB1679">
        <v>2</v>
      </c>
      <c r="AC1679">
        <v>1</v>
      </c>
      <c r="AD1679">
        <v>2</v>
      </c>
      <c r="AE1679" t="s">
        <v>618</v>
      </c>
      <c r="AF1679" t="s">
        <v>5427</v>
      </c>
      <c r="AG1679" t="s">
        <v>2154</v>
      </c>
      <c r="AH1679" t="s">
        <v>5428</v>
      </c>
    </row>
    <row r="1680" spans="1:34" x14ac:dyDescent="0.25">
      <c r="A1680">
        <v>6</v>
      </c>
      <c r="B1680" t="s">
        <v>643</v>
      </c>
      <c r="C1680" t="s">
        <v>646</v>
      </c>
      <c r="D1680" t="s">
        <v>644</v>
      </c>
      <c r="E1680" t="s">
        <v>645</v>
      </c>
      <c r="F1680" t="s">
        <v>649</v>
      </c>
      <c r="G1680" t="s">
        <v>650</v>
      </c>
      <c r="H1680" t="s">
        <v>1154</v>
      </c>
      <c r="I1680" t="s">
        <v>1155</v>
      </c>
      <c r="J1680">
        <v>4</v>
      </c>
      <c r="L1680" t="s">
        <v>1139</v>
      </c>
      <c r="M1680" t="s">
        <v>1156</v>
      </c>
      <c r="N1680" t="s">
        <v>1157</v>
      </c>
      <c r="O1680" t="s">
        <v>5429</v>
      </c>
      <c r="P1680" t="s">
        <v>222</v>
      </c>
      <c r="Q1680" t="s">
        <v>8650</v>
      </c>
      <c r="R1680" t="s">
        <v>8637</v>
      </c>
      <c r="S1680" t="s">
        <v>8643</v>
      </c>
      <c r="T1680" t="b">
        <v>1</v>
      </c>
      <c r="U1680" t="b">
        <v>0</v>
      </c>
      <c r="V1680">
        <v>1</v>
      </c>
      <c r="W1680">
        <v>25</v>
      </c>
      <c r="X1680">
        <v>10</v>
      </c>
      <c r="AB1680">
        <v>2</v>
      </c>
      <c r="AC1680">
        <v>1</v>
      </c>
      <c r="AD1680">
        <v>2</v>
      </c>
      <c r="AE1680" t="s">
        <v>618</v>
      </c>
      <c r="AF1680" t="s">
        <v>5427</v>
      </c>
      <c r="AG1680" t="s">
        <v>5430</v>
      </c>
      <c r="AH1680" t="s">
        <v>5431</v>
      </c>
    </row>
    <row r="1681" spans="1:34" x14ac:dyDescent="0.25">
      <c r="A1681">
        <v>6</v>
      </c>
      <c r="B1681" t="s">
        <v>643</v>
      </c>
      <c r="C1681" t="s">
        <v>646</v>
      </c>
      <c r="D1681" t="s">
        <v>644</v>
      </c>
      <c r="E1681" t="s">
        <v>645</v>
      </c>
      <c r="F1681" t="s">
        <v>649</v>
      </c>
      <c r="G1681" t="s">
        <v>650</v>
      </c>
      <c r="H1681" t="s">
        <v>1154</v>
      </c>
      <c r="I1681" t="s">
        <v>1155</v>
      </c>
      <c r="J1681">
        <v>4</v>
      </c>
      <c r="L1681" t="s">
        <v>1139</v>
      </c>
      <c r="M1681" t="s">
        <v>1156</v>
      </c>
      <c r="N1681" t="s">
        <v>1157</v>
      </c>
      <c r="O1681" t="s">
        <v>5432</v>
      </c>
      <c r="P1681" t="s">
        <v>129</v>
      </c>
      <c r="Q1681" t="s">
        <v>8644</v>
      </c>
      <c r="R1681" t="s">
        <v>8488</v>
      </c>
      <c r="S1681" t="s">
        <v>8643</v>
      </c>
      <c r="T1681" t="b">
        <v>1</v>
      </c>
      <c r="U1681" t="b">
        <v>0</v>
      </c>
      <c r="V1681">
        <v>2</v>
      </c>
      <c r="W1681">
        <v>27.5</v>
      </c>
      <c r="X1681">
        <v>10</v>
      </c>
      <c r="AB1681">
        <v>2</v>
      </c>
      <c r="AC1681">
        <v>1</v>
      </c>
      <c r="AD1681">
        <v>2</v>
      </c>
      <c r="AE1681" t="s">
        <v>3856</v>
      </c>
      <c r="AF1681" t="s">
        <v>5433</v>
      </c>
      <c r="AG1681" t="s">
        <v>3882</v>
      </c>
      <c r="AH1681" t="s">
        <v>5434</v>
      </c>
    </row>
    <row r="1682" spans="1:34" x14ac:dyDescent="0.25">
      <c r="A1682">
        <v>6</v>
      </c>
      <c r="B1682" t="s">
        <v>643</v>
      </c>
      <c r="C1682" t="s">
        <v>646</v>
      </c>
      <c r="D1682" t="s">
        <v>644</v>
      </c>
      <c r="E1682" t="s">
        <v>645</v>
      </c>
      <c r="F1682" t="s">
        <v>649</v>
      </c>
      <c r="G1682" t="s">
        <v>650</v>
      </c>
      <c r="H1682" t="s">
        <v>1154</v>
      </c>
      <c r="I1682" t="s">
        <v>1155</v>
      </c>
      <c r="J1682">
        <v>4</v>
      </c>
      <c r="L1682" t="s">
        <v>1139</v>
      </c>
      <c r="M1682" t="s">
        <v>1156</v>
      </c>
      <c r="N1682" t="s">
        <v>1157</v>
      </c>
      <c r="O1682" t="s">
        <v>5435</v>
      </c>
      <c r="P1682" t="s">
        <v>222</v>
      </c>
      <c r="Q1682" t="s">
        <v>8650</v>
      </c>
      <c r="R1682" t="s">
        <v>8637</v>
      </c>
      <c r="S1682" t="s">
        <v>8643</v>
      </c>
      <c r="T1682" t="b">
        <v>1</v>
      </c>
      <c r="U1682" t="b">
        <v>0</v>
      </c>
      <c r="V1682">
        <v>2</v>
      </c>
      <c r="W1682">
        <v>27.5</v>
      </c>
      <c r="X1682">
        <v>9</v>
      </c>
      <c r="AB1682">
        <v>2</v>
      </c>
      <c r="AC1682">
        <v>1</v>
      </c>
      <c r="AD1682">
        <v>2</v>
      </c>
      <c r="AE1682" t="s">
        <v>610</v>
      </c>
      <c r="AF1682" t="s">
        <v>5433</v>
      </c>
      <c r="AG1682" t="s">
        <v>5436</v>
      </c>
      <c r="AH1682" t="s">
        <v>5437</v>
      </c>
    </row>
    <row r="1683" spans="1:34" x14ac:dyDescent="0.25">
      <c r="A1683">
        <v>6</v>
      </c>
      <c r="B1683" t="s">
        <v>643</v>
      </c>
      <c r="C1683" t="s">
        <v>646</v>
      </c>
      <c r="D1683" t="s">
        <v>644</v>
      </c>
      <c r="E1683" t="s">
        <v>645</v>
      </c>
      <c r="F1683" t="s">
        <v>649</v>
      </c>
      <c r="G1683" t="s">
        <v>650</v>
      </c>
      <c r="H1683" t="s">
        <v>1154</v>
      </c>
      <c r="I1683" t="s">
        <v>1155</v>
      </c>
      <c r="J1683">
        <v>4</v>
      </c>
      <c r="L1683" t="s">
        <v>1139</v>
      </c>
      <c r="M1683" t="s">
        <v>1156</v>
      </c>
      <c r="N1683" t="s">
        <v>1157</v>
      </c>
      <c r="O1683" t="s">
        <v>5438</v>
      </c>
      <c r="P1683" t="s">
        <v>129</v>
      </c>
      <c r="Q1683" t="s">
        <v>8644</v>
      </c>
      <c r="R1683" t="s">
        <v>8488</v>
      </c>
      <c r="S1683" t="s">
        <v>8643</v>
      </c>
      <c r="T1683" t="b">
        <v>1</v>
      </c>
      <c r="U1683" t="b">
        <v>0</v>
      </c>
      <c r="V1683">
        <v>3</v>
      </c>
      <c r="W1683">
        <v>30</v>
      </c>
      <c r="X1683">
        <v>9</v>
      </c>
      <c r="AB1683">
        <v>2</v>
      </c>
      <c r="AC1683">
        <v>1</v>
      </c>
      <c r="AD1683">
        <v>2</v>
      </c>
      <c r="AE1683" t="s">
        <v>610</v>
      </c>
      <c r="AF1683" t="s">
        <v>5439</v>
      </c>
      <c r="AG1683" t="s">
        <v>1937</v>
      </c>
      <c r="AH1683" t="s">
        <v>5440</v>
      </c>
    </row>
    <row r="1684" spans="1:34" x14ac:dyDescent="0.25">
      <c r="A1684">
        <v>6</v>
      </c>
      <c r="B1684" t="s">
        <v>643</v>
      </c>
      <c r="C1684" t="s">
        <v>646</v>
      </c>
      <c r="D1684" t="s">
        <v>644</v>
      </c>
      <c r="E1684" t="s">
        <v>645</v>
      </c>
      <c r="F1684" t="s">
        <v>649</v>
      </c>
      <c r="G1684" t="s">
        <v>650</v>
      </c>
      <c r="H1684" t="s">
        <v>1154</v>
      </c>
      <c r="I1684" t="s">
        <v>1155</v>
      </c>
      <c r="J1684">
        <v>4</v>
      </c>
      <c r="L1684" t="s">
        <v>1139</v>
      </c>
      <c r="M1684" t="s">
        <v>1156</v>
      </c>
      <c r="N1684" t="s">
        <v>1157</v>
      </c>
      <c r="O1684" t="s">
        <v>5441</v>
      </c>
      <c r="P1684" t="s">
        <v>222</v>
      </c>
      <c r="Q1684" t="s">
        <v>8650</v>
      </c>
      <c r="R1684" t="s">
        <v>8637</v>
      </c>
      <c r="S1684" t="s">
        <v>8643</v>
      </c>
      <c r="T1684" t="b">
        <v>1</v>
      </c>
      <c r="U1684" t="b">
        <v>0</v>
      </c>
      <c r="V1684">
        <v>3</v>
      </c>
      <c r="W1684">
        <v>30</v>
      </c>
      <c r="X1684">
        <v>8</v>
      </c>
      <c r="AB1684">
        <v>2</v>
      </c>
      <c r="AC1684">
        <v>1</v>
      </c>
      <c r="AD1684">
        <v>2</v>
      </c>
      <c r="AE1684" t="s">
        <v>610</v>
      </c>
      <c r="AF1684" t="s">
        <v>5439</v>
      </c>
      <c r="AG1684" t="s">
        <v>5436</v>
      </c>
      <c r="AH1684" t="s">
        <v>5442</v>
      </c>
    </row>
    <row r="1685" spans="1:34" x14ac:dyDescent="0.25">
      <c r="A1685">
        <v>6</v>
      </c>
      <c r="B1685" t="s">
        <v>643</v>
      </c>
      <c r="C1685" t="s">
        <v>646</v>
      </c>
      <c r="D1685" t="s">
        <v>644</v>
      </c>
      <c r="E1685" t="s">
        <v>645</v>
      </c>
      <c r="F1685" t="s">
        <v>649</v>
      </c>
      <c r="G1685" t="s">
        <v>650</v>
      </c>
      <c r="H1685" t="s">
        <v>1154</v>
      </c>
      <c r="I1685" t="s">
        <v>1155</v>
      </c>
      <c r="J1685">
        <v>4</v>
      </c>
      <c r="L1685" t="s">
        <v>1139</v>
      </c>
      <c r="M1685" t="s">
        <v>1156</v>
      </c>
      <c r="N1685" t="s">
        <v>1157</v>
      </c>
      <c r="O1685" t="s">
        <v>5443</v>
      </c>
      <c r="P1685" t="s">
        <v>1534</v>
      </c>
      <c r="Q1685" t="s">
        <v>2</v>
      </c>
      <c r="R1685" t="s">
        <v>2</v>
      </c>
      <c r="S1685" t="s">
        <v>8646</v>
      </c>
      <c r="T1685" t="b">
        <v>0</v>
      </c>
      <c r="U1685" t="b">
        <v>1</v>
      </c>
      <c r="V1685">
        <v>1</v>
      </c>
      <c r="W1685">
        <v>150</v>
      </c>
      <c r="Y1685">
        <v>75</v>
      </c>
      <c r="AH1685" t="s">
        <v>5444</v>
      </c>
    </row>
    <row r="1686" spans="1:34" x14ac:dyDescent="0.25">
      <c r="A1686">
        <v>6</v>
      </c>
      <c r="B1686" t="s">
        <v>643</v>
      </c>
      <c r="C1686" t="s">
        <v>646</v>
      </c>
      <c r="D1686" t="s">
        <v>644</v>
      </c>
      <c r="E1686" t="s">
        <v>645</v>
      </c>
      <c r="F1686" t="s">
        <v>649</v>
      </c>
      <c r="G1686" t="s">
        <v>650</v>
      </c>
      <c r="H1686" t="s">
        <v>1154</v>
      </c>
      <c r="I1686" t="s">
        <v>1155</v>
      </c>
      <c r="J1686">
        <v>4</v>
      </c>
      <c r="L1686" t="s">
        <v>1139</v>
      </c>
      <c r="M1686" t="s">
        <v>1156</v>
      </c>
      <c r="N1686" t="s">
        <v>1157</v>
      </c>
      <c r="O1686" t="s">
        <v>5445</v>
      </c>
      <c r="P1686" t="s">
        <v>1534</v>
      </c>
      <c r="Q1686" t="s">
        <v>2</v>
      </c>
      <c r="R1686" t="s">
        <v>2</v>
      </c>
      <c r="S1686" t="s">
        <v>8646</v>
      </c>
      <c r="T1686" t="b">
        <v>0</v>
      </c>
      <c r="U1686" t="b">
        <v>1</v>
      </c>
      <c r="V1686">
        <v>2</v>
      </c>
      <c r="W1686">
        <v>150</v>
      </c>
      <c r="Y1686">
        <v>60</v>
      </c>
      <c r="AH1686" t="s">
        <v>5446</v>
      </c>
    </row>
    <row r="1687" spans="1:34" x14ac:dyDescent="0.25">
      <c r="A1687">
        <v>6</v>
      </c>
      <c r="B1687" t="s">
        <v>643</v>
      </c>
      <c r="C1687" t="s">
        <v>646</v>
      </c>
      <c r="D1687" t="s">
        <v>644</v>
      </c>
      <c r="E1687" t="s">
        <v>645</v>
      </c>
      <c r="F1687" t="s">
        <v>649</v>
      </c>
      <c r="G1687" t="s">
        <v>650</v>
      </c>
      <c r="H1687" t="s">
        <v>1154</v>
      </c>
      <c r="I1687" t="s">
        <v>1155</v>
      </c>
      <c r="J1687">
        <v>4</v>
      </c>
      <c r="L1687" t="s">
        <v>1139</v>
      </c>
      <c r="M1687" t="s">
        <v>1156</v>
      </c>
      <c r="N1687" t="s">
        <v>1157</v>
      </c>
      <c r="O1687" t="s">
        <v>5447</v>
      </c>
      <c r="P1687" t="s">
        <v>1534</v>
      </c>
      <c r="Q1687" t="s">
        <v>2</v>
      </c>
      <c r="R1687" t="s">
        <v>2</v>
      </c>
      <c r="S1687" t="s">
        <v>8646</v>
      </c>
      <c r="T1687" t="b">
        <v>0</v>
      </c>
      <c r="U1687" t="b">
        <v>1</v>
      </c>
      <c r="V1687">
        <v>3</v>
      </c>
      <c r="W1687">
        <v>150</v>
      </c>
      <c r="Y1687">
        <v>55.2</v>
      </c>
      <c r="AG1687" t="s">
        <v>5448</v>
      </c>
      <c r="AH1687" t="s">
        <v>5449</v>
      </c>
    </row>
    <row r="1688" spans="1:34" x14ac:dyDescent="0.25">
      <c r="A1688">
        <v>6</v>
      </c>
      <c r="B1688" t="s">
        <v>643</v>
      </c>
      <c r="C1688" t="s">
        <v>646</v>
      </c>
      <c r="D1688" t="s">
        <v>644</v>
      </c>
      <c r="E1688" t="s">
        <v>645</v>
      </c>
      <c r="F1688" t="s">
        <v>649</v>
      </c>
      <c r="G1688" t="s">
        <v>650</v>
      </c>
      <c r="H1688" t="s">
        <v>1154</v>
      </c>
      <c r="I1688" t="s">
        <v>1155</v>
      </c>
      <c r="J1688">
        <v>4</v>
      </c>
      <c r="L1688" t="s">
        <v>1139</v>
      </c>
      <c r="M1688" t="s">
        <v>1156</v>
      </c>
      <c r="N1688" t="s">
        <v>1157</v>
      </c>
      <c r="O1688" t="s">
        <v>5450</v>
      </c>
      <c r="P1688" t="s">
        <v>363</v>
      </c>
      <c r="Q1688" t="s">
        <v>357</v>
      </c>
      <c r="R1688" t="s">
        <v>357</v>
      </c>
      <c r="S1688" t="s">
        <v>357</v>
      </c>
      <c r="T1688" t="b">
        <v>0</v>
      </c>
      <c r="U1688" t="b">
        <v>1</v>
      </c>
      <c r="V1688">
        <v>1</v>
      </c>
      <c r="Y1688">
        <v>45</v>
      </c>
      <c r="Z1688">
        <v>0.15</v>
      </c>
      <c r="AA1688" t="s">
        <v>3957</v>
      </c>
      <c r="AG1688" t="s">
        <v>5451</v>
      </c>
      <c r="AH1688" t="s">
        <v>5452</v>
      </c>
    </row>
    <row r="1689" spans="1:34" x14ac:dyDescent="0.25">
      <c r="A1689">
        <v>6</v>
      </c>
      <c r="B1689" t="s">
        <v>643</v>
      </c>
      <c r="C1689" t="s">
        <v>646</v>
      </c>
      <c r="D1689" t="s">
        <v>644</v>
      </c>
      <c r="E1689" t="s">
        <v>645</v>
      </c>
      <c r="F1689" t="s">
        <v>649</v>
      </c>
      <c r="G1689" t="s">
        <v>650</v>
      </c>
      <c r="H1689" t="s">
        <v>1154</v>
      </c>
      <c r="I1689" t="s">
        <v>1155</v>
      </c>
      <c r="J1689">
        <v>4</v>
      </c>
      <c r="L1689" t="s">
        <v>1139</v>
      </c>
      <c r="M1689" t="s">
        <v>1156</v>
      </c>
      <c r="N1689" t="s">
        <v>1157</v>
      </c>
      <c r="O1689" t="s">
        <v>5453</v>
      </c>
      <c r="P1689" t="s">
        <v>363</v>
      </c>
      <c r="Q1689" t="s">
        <v>357</v>
      </c>
      <c r="R1689" t="s">
        <v>357</v>
      </c>
      <c r="S1689" t="s">
        <v>357</v>
      </c>
      <c r="T1689" t="b">
        <v>0</v>
      </c>
      <c r="U1689" t="b">
        <v>1</v>
      </c>
      <c r="V1689">
        <v>2</v>
      </c>
      <c r="Y1689">
        <v>45</v>
      </c>
      <c r="Z1689">
        <v>0.15</v>
      </c>
      <c r="AA1689" t="s">
        <v>3957</v>
      </c>
      <c r="AG1689" t="s">
        <v>5451</v>
      </c>
      <c r="AH1689" t="s">
        <v>5454</v>
      </c>
    </row>
    <row r="1690" spans="1:34" x14ac:dyDescent="0.25">
      <c r="A1690">
        <v>6</v>
      </c>
      <c r="B1690" t="s">
        <v>643</v>
      </c>
      <c r="C1690" t="s">
        <v>646</v>
      </c>
      <c r="D1690" t="s">
        <v>644</v>
      </c>
      <c r="E1690" t="s">
        <v>645</v>
      </c>
      <c r="F1690" t="s">
        <v>649</v>
      </c>
      <c r="G1690" t="s">
        <v>650</v>
      </c>
      <c r="H1690" t="s">
        <v>1154</v>
      </c>
      <c r="I1690" t="s">
        <v>1155</v>
      </c>
      <c r="J1690">
        <v>4</v>
      </c>
      <c r="L1690" t="s">
        <v>1139</v>
      </c>
      <c r="M1690" t="s">
        <v>1156</v>
      </c>
      <c r="N1690" t="s">
        <v>1157</v>
      </c>
      <c r="O1690" t="s">
        <v>5455</v>
      </c>
      <c r="P1690" t="s">
        <v>363</v>
      </c>
      <c r="Q1690" t="s">
        <v>357</v>
      </c>
      <c r="R1690" t="s">
        <v>357</v>
      </c>
      <c r="S1690" t="s">
        <v>357</v>
      </c>
      <c r="T1690" t="b">
        <v>0</v>
      </c>
      <c r="U1690" t="b">
        <v>1</v>
      </c>
      <c r="V1690">
        <v>3</v>
      </c>
      <c r="Y1690">
        <v>45</v>
      </c>
      <c r="Z1690">
        <v>0.15</v>
      </c>
      <c r="AA1690" t="s">
        <v>3957</v>
      </c>
      <c r="AG1690" t="s">
        <v>5451</v>
      </c>
      <c r="AH1690" t="s">
        <v>5456</v>
      </c>
    </row>
    <row r="1691" spans="1:34" x14ac:dyDescent="0.25">
      <c r="A1691">
        <v>6</v>
      </c>
      <c r="B1691" t="s">
        <v>643</v>
      </c>
      <c r="C1691" t="s">
        <v>646</v>
      </c>
      <c r="D1691" t="s">
        <v>644</v>
      </c>
      <c r="E1691" t="s">
        <v>645</v>
      </c>
      <c r="F1691" t="s">
        <v>649</v>
      </c>
      <c r="G1691" t="s">
        <v>650</v>
      </c>
      <c r="H1691" t="s">
        <v>1154</v>
      </c>
      <c r="I1691" t="s">
        <v>1155</v>
      </c>
      <c r="J1691">
        <v>4</v>
      </c>
      <c r="L1691" t="s">
        <v>1139</v>
      </c>
      <c r="M1691" t="s">
        <v>1156</v>
      </c>
      <c r="N1691" t="s">
        <v>1157</v>
      </c>
      <c r="O1691" t="s">
        <v>5457</v>
      </c>
      <c r="P1691" t="s">
        <v>363</v>
      </c>
      <c r="Q1691" t="s">
        <v>357</v>
      </c>
      <c r="R1691" t="s">
        <v>357</v>
      </c>
      <c r="S1691" t="s">
        <v>357</v>
      </c>
      <c r="T1691" t="b">
        <v>0</v>
      </c>
      <c r="U1691" t="b">
        <v>1</v>
      </c>
      <c r="V1691">
        <v>4</v>
      </c>
      <c r="Y1691">
        <v>45</v>
      </c>
      <c r="Z1691">
        <v>0.15</v>
      </c>
      <c r="AA1691" t="s">
        <v>3957</v>
      </c>
      <c r="AG1691" t="s">
        <v>5451</v>
      </c>
      <c r="AH1691" t="s">
        <v>5458</v>
      </c>
    </row>
    <row r="1692" spans="1:34" x14ac:dyDescent="0.25">
      <c r="A1692">
        <v>6</v>
      </c>
      <c r="B1692" t="s">
        <v>643</v>
      </c>
      <c r="C1692" t="s">
        <v>646</v>
      </c>
      <c r="D1692" t="s">
        <v>644</v>
      </c>
      <c r="E1692" t="s">
        <v>645</v>
      </c>
      <c r="F1692" t="s">
        <v>649</v>
      </c>
      <c r="G1692" t="s">
        <v>650</v>
      </c>
      <c r="H1692" t="s">
        <v>1154</v>
      </c>
      <c r="I1692" t="s">
        <v>1155</v>
      </c>
      <c r="J1692">
        <v>4</v>
      </c>
      <c r="L1692" t="s">
        <v>1139</v>
      </c>
      <c r="M1692" t="s">
        <v>1156</v>
      </c>
      <c r="N1692" t="s">
        <v>1157</v>
      </c>
      <c r="O1692" t="s">
        <v>5459</v>
      </c>
      <c r="P1692" t="s">
        <v>363</v>
      </c>
      <c r="Q1692" t="s">
        <v>357</v>
      </c>
      <c r="R1692" t="s">
        <v>357</v>
      </c>
      <c r="S1692" t="s">
        <v>357</v>
      </c>
      <c r="T1692" t="b">
        <v>0</v>
      </c>
      <c r="U1692" t="b">
        <v>1</v>
      </c>
      <c r="V1692">
        <v>5</v>
      </c>
      <c r="Y1692">
        <v>45</v>
      </c>
      <c r="Z1692">
        <v>0.15</v>
      </c>
      <c r="AA1692" t="s">
        <v>3957</v>
      </c>
      <c r="AG1692" t="s">
        <v>5451</v>
      </c>
      <c r="AH1692" t="s">
        <v>5460</v>
      </c>
    </row>
    <row r="1693" spans="1:34" x14ac:dyDescent="0.25">
      <c r="A1693">
        <v>6</v>
      </c>
      <c r="B1693" t="s">
        <v>643</v>
      </c>
      <c r="C1693" t="s">
        <v>646</v>
      </c>
      <c r="D1693" t="s">
        <v>644</v>
      </c>
      <c r="E1693" t="s">
        <v>645</v>
      </c>
      <c r="F1693" t="s">
        <v>649</v>
      </c>
      <c r="G1693" t="s">
        <v>650</v>
      </c>
      <c r="H1693" t="s">
        <v>1154</v>
      </c>
      <c r="I1693" t="s">
        <v>1155</v>
      </c>
      <c r="J1693">
        <v>4</v>
      </c>
      <c r="L1693" t="s">
        <v>1139</v>
      </c>
      <c r="M1693" t="s">
        <v>1156</v>
      </c>
      <c r="N1693" t="s">
        <v>1157</v>
      </c>
      <c r="O1693" t="s">
        <v>5461</v>
      </c>
      <c r="P1693" t="s">
        <v>363</v>
      </c>
      <c r="Q1693" t="s">
        <v>357</v>
      </c>
      <c r="R1693" t="s">
        <v>357</v>
      </c>
      <c r="S1693" t="s">
        <v>357</v>
      </c>
      <c r="T1693" t="b">
        <v>0</v>
      </c>
      <c r="U1693" t="b">
        <v>1</v>
      </c>
      <c r="V1693">
        <v>6</v>
      </c>
      <c r="Y1693">
        <v>45</v>
      </c>
      <c r="Z1693">
        <v>0.15</v>
      </c>
      <c r="AA1693" t="s">
        <v>3957</v>
      </c>
      <c r="AG1693" t="s">
        <v>5451</v>
      </c>
      <c r="AH1693" t="s">
        <v>1157</v>
      </c>
    </row>
    <row r="1694" spans="1:34" x14ac:dyDescent="0.25">
      <c r="A1694">
        <v>6</v>
      </c>
      <c r="B1694" t="s">
        <v>643</v>
      </c>
      <c r="C1694" t="s">
        <v>646</v>
      </c>
      <c r="D1694" t="s">
        <v>644</v>
      </c>
      <c r="E1694" t="s">
        <v>645</v>
      </c>
      <c r="F1694" t="s">
        <v>649</v>
      </c>
      <c r="G1694" t="s">
        <v>650</v>
      </c>
      <c r="H1694" t="s">
        <v>1158</v>
      </c>
      <c r="I1694" t="s">
        <v>1159</v>
      </c>
      <c r="J1694">
        <v>1</v>
      </c>
      <c r="L1694" t="s">
        <v>1124</v>
      </c>
      <c r="M1694" t="s">
        <v>1160</v>
      </c>
      <c r="N1694" t="s">
        <v>1161</v>
      </c>
      <c r="O1694" t="s">
        <v>5462</v>
      </c>
      <c r="P1694" t="s">
        <v>363</v>
      </c>
      <c r="Q1694" t="s">
        <v>357</v>
      </c>
      <c r="R1694" t="s">
        <v>357</v>
      </c>
      <c r="S1694" t="s">
        <v>357</v>
      </c>
      <c r="T1694" t="b">
        <v>0</v>
      </c>
      <c r="U1694" t="b">
        <v>1</v>
      </c>
      <c r="V1694">
        <v>1</v>
      </c>
      <c r="Y1694">
        <v>360</v>
      </c>
      <c r="Z1694">
        <v>0.5</v>
      </c>
      <c r="AA1694" t="s">
        <v>3957</v>
      </c>
      <c r="AG1694" t="s">
        <v>5463</v>
      </c>
      <c r="AH1694" t="s">
        <v>1160</v>
      </c>
    </row>
    <row r="1695" spans="1:34" x14ac:dyDescent="0.25">
      <c r="A1695">
        <v>6</v>
      </c>
      <c r="B1695" t="s">
        <v>643</v>
      </c>
      <c r="C1695" t="s">
        <v>646</v>
      </c>
      <c r="D1695" t="s">
        <v>644</v>
      </c>
      <c r="E1695" t="s">
        <v>645</v>
      </c>
      <c r="F1695" t="s">
        <v>649</v>
      </c>
      <c r="G1695" t="s">
        <v>650</v>
      </c>
      <c r="H1695" t="s">
        <v>1158</v>
      </c>
      <c r="I1695" t="s">
        <v>1159</v>
      </c>
      <c r="J1695">
        <v>1</v>
      </c>
      <c r="L1695" t="s">
        <v>1124</v>
      </c>
      <c r="M1695" t="s">
        <v>1160</v>
      </c>
      <c r="N1695" t="s">
        <v>1161</v>
      </c>
      <c r="O1695" t="s">
        <v>5464</v>
      </c>
      <c r="P1695" t="s">
        <v>403</v>
      </c>
      <c r="Q1695" t="s">
        <v>272</v>
      </c>
      <c r="R1695" t="s">
        <v>8666</v>
      </c>
      <c r="S1695" t="s">
        <v>8645</v>
      </c>
      <c r="T1695" t="b">
        <v>0</v>
      </c>
      <c r="U1695" t="b">
        <v>0</v>
      </c>
      <c r="V1695">
        <v>1</v>
      </c>
      <c r="W1695">
        <v>0</v>
      </c>
      <c r="X1695">
        <v>8</v>
      </c>
      <c r="AG1695" t="s">
        <v>4484</v>
      </c>
      <c r="AH1695" t="s">
        <v>5465</v>
      </c>
    </row>
    <row r="1696" spans="1:34" x14ac:dyDescent="0.25">
      <c r="A1696">
        <v>6</v>
      </c>
      <c r="B1696" t="s">
        <v>643</v>
      </c>
      <c r="C1696" t="s">
        <v>646</v>
      </c>
      <c r="D1696" t="s">
        <v>644</v>
      </c>
      <c r="E1696" t="s">
        <v>645</v>
      </c>
      <c r="F1696" t="s">
        <v>649</v>
      </c>
      <c r="G1696" t="s">
        <v>650</v>
      </c>
      <c r="H1696" t="s">
        <v>1158</v>
      </c>
      <c r="I1696" t="s">
        <v>1159</v>
      </c>
      <c r="J1696">
        <v>1</v>
      </c>
      <c r="L1696" t="s">
        <v>1124</v>
      </c>
      <c r="M1696" t="s">
        <v>1160</v>
      </c>
      <c r="N1696" t="s">
        <v>1161</v>
      </c>
      <c r="O1696" t="s">
        <v>5466</v>
      </c>
      <c r="P1696" t="s">
        <v>394</v>
      </c>
      <c r="Q1696" t="s">
        <v>272</v>
      </c>
      <c r="R1696" t="s">
        <v>8666</v>
      </c>
      <c r="S1696" t="s">
        <v>8645</v>
      </c>
      <c r="T1696" t="b">
        <v>0</v>
      </c>
      <c r="U1696" t="b">
        <v>0</v>
      </c>
      <c r="V1696">
        <v>1</v>
      </c>
      <c r="W1696">
        <v>0</v>
      </c>
      <c r="X1696">
        <v>15</v>
      </c>
      <c r="AG1696" t="s">
        <v>4484</v>
      </c>
      <c r="AH1696" t="s">
        <v>5467</v>
      </c>
    </row>
    <row r="1697" spans="1:34" x14ac:dyDescent="0.25">
      <c r="A1697">
        <v>6</v>
      </c>
      <c r="B1697" t="s">
        <v>643</v>
      </c>
      <c r="C1697" t="s">
        <v>646</v>
      </c>
      <c r="D1697" t="s">
        <v>644</v>
      </c>
      <c r="E1697" t="s">
        <v>645</v>
      </c>
      <c r="F1697" t="s">
        <v>649</v>
      </c>
      <c r="G1697" t="s">
        <v>650</v>
      </c>
      <c r="H1697" t="s">
        <v>1158</v>
      </c>
      <c r="I1697" t="s">
        <v>1159</v>
      </c>
      <c r="J1697">
        <v>1</v>
      </c>
      <c r="L1697" t="s">
        <v>1124</v>
      </c>
      <c r="M1697" t="s">
        <v>1160</v>
      </c>
      <c r="N1697" t="s">
        <v>1161</v>
      </c>
      <c r="O1697" t="s">
        <v>5468</v>
      </c>
      <c r="P1697" t="s">
        <v>334</v>
      </c>
      <c r="Q1697" t="s">
        <v>2</v>
      </c>
      <c r="R1697" t="s">
        <v>8652</v>
      </c>
      <c r="S1697" t="s">
        <v>8646</v>
      </c>
      <c r="T1697" t="b">
        <v>0</v>
      </c>
      <c r="U1697" t="b">
        <v>1</v>
      </c>
      <c r="V1697">
        <v>1</v>
      </c>
      <c r="W1697">
        <v>0</v>
      </c>
      <c r="Y1697">
        <v>60</v>
      </c>
      <c r="AG1697" t="s">
        <v>5058</v>
      </c>
      <c r="AH1697" t="s">
        <v>5469</v>
      </c>
    </row>
    <row r="1698" spans="1:34" x14ac:dyDescent="0.25">
      <c r="A1698">
        <v>6</v>
      </c>
      <c r="B1698" t="s">
        <v>643</v>
      </c>
      <c r="C1698" t="s">
        <v>646</v>
      </c>
      <c r="D1698" t="s">
        <v>644</v>
      </c>
      <c r="E1698" t="s">
        <v>645</v>
      </c>
      <c r="F1698" t="s">
        <v>649</v>
      </c>
      <c r="G1698" t="s">
        <v>650</v>
      </c>
      <c r="H1698" t="s">
        <v>1158</v>
      </c>
      <c r="I1698" t="s">
        <v>1159</v>
      </c>
      <c r="J1698">
        <v>1</v>
      </c>
      <c r="L1698" t="s">
        <v>1124</v>
      </c>
      <c r="M1698" t="s">
        <v>1160</v>
      </c>
      <c r="N1698" t="s">
        <v>1161</v>
      </c>
      <c r="O1698" t="s">
        <v>5470</v>
      </c>
      <c r="P1698" t="s">
        <v>403</v>
      </c>
      <c r="Q1698" t="s">
        <v>272</v>
      </c>
      <c r="R1698" t="s">
        <v>8666</v>
      </c>
      <c r="S1698" t="s">
        <v>8645</v>
      </c>
      <c r="T1698" t="b">
        <v>0</v>
      </c>
      <c r="U1698" t="b">
        <v>0</v>
      </c>
      <c r="V1698">
        <v>2</v>
      </c>
      <c r="W1698">
        <v>0</v>
      </c>
      <c r="X1698">
        <v>8</v>
      </c>
      <c r="AG1698" t="s">
        <v>4484</v>
      </c>
      <c r="AH1698" t="s">
        <v>5471</v>
      </c>
    </row>
    <row r="1699" spans="1:34" x14ac:dyDescent="0.25">
      <c r="A1699">
        <v>6</v>
      </c>
      <c r="B1699" t="s">
        <v>643</v>
      </c>
      <c r="C1699" t="s">
        <v>646</v>
      </c>
      <c r="D1699" t="s">
        <v>644</v>
      </c>
      <c r="E1699" t="s">
        <v>645</v>
      </c>
      <c r="F1699" t="s">
        <v>649</v>
      </c>
      <c r="G1699" t="s">
        <v>650</v>
      </c>
      <c r="H1699" t="s">
        <v>1158</v>
      </c>
      <c r="I1699" t="s">
        <v>1159</v>
      </c>
      <c r="J1699">
        <v>1</v>
      </c>
      <c r="L1699" t="s">
        <v>1124</v>
      </c>
      <c r="M1699" t="s">
        <v>1160</v>
      </c>
      <c r="N1699" t="s">
        <v>1161</v>
      </c>
      <c r="O1699" t="s">
        <v>5472</v>
      </c>
      <c r="P1699" t="s">
        <v>394</v>
      </c>
      <c r="Q1699" t="s">
        <v>272</v>
      </c>
      <c r="R1699" t="s">
        <v>8666</v>
      </c>
      <c r="S1699" t="s">
        <v>8645</v>
      </c>
      <c r="T1699" t="b">
        <v>0</v>
      </c>
      <c r="U1699" t="b">
        <v>0</v>
      </c>
      <c r="V1699">
        <v>2</v>
      </c>
      <c r="W1699">
        <v>0</v>
      </c>
      <c r="X1699">
        <v>15</v>
      </c>
      <c r="AG1699" t="s">
        <v>4484</v>
      </c>
      <c r="AH1699" t="s">
        <v>5473</v>
      </c>
    </row>
    <row r="1700" spans="1:34" x14ac:dyDescent="0.25">
      <c r="A1700">
        <v>6</v>
      </c>
      <c r="B1700" t="s">
        <v>643</v>
      </c>
      <c r="C1700" t="s">
        <v>646</v>
      </c>
      <c r="D1700" t="s">
        <v>644</v>
      </c>
      <c r="E1700" t="s">
        <v>645</v>
      </c>
      <c r="F1700" t="s">
        <v>649</v>
      </c>
      <c r="G1700" t="s">
        <v>650</v>
      </c>
      <c r="H1700" t="s">
        <v>1158</v>
      </c>
      <c r="I1700" t="s">
        <v>1159</v>
      </c>
      <c r="J1700">
        <v>1</v>
      </c>
      <c r="L1700" t="s">
        <v>1124</v>
      </c>
      <c r="M1700" t="s">
        <v>1160</v>
      </c>
      <c r="N1700" t="s">
        <v>1161</v>
      </c>
      <c r="O1700" t="s">
        <v>5474</v>
      </c>
      <c r="P1700" t="s">
        <v>334</v>
      </c>
      <c r="Q1700" t="s">
        <v>2</v>
      </c>
      <c r="R1700" t="s">
        <v>8652</v>
      </c>
      <c r="S1700" t="s">
        <v>8646</v>
      </c>
      <c r="T1700" t="b">
        <v>0</v>
      </c>
      <c r="U1700" t="b">
        <v>1</v>
      </c>
      <c r="V1700">
        <v>2</v>
      </c>
      <c r="W1700">
        <v>0</v>
      </c>
      <c r="Y1700">
        <v>60</v>
      </c>
      <c r="AG1700" t="s">
        <v>5058</v>
      </c>
      <c r="AH1700" t="s">
        <v>5475</v>
      </c>
    </row>
    <row r="1701" spans="1:34" x14ac:dyDescent="0.25">
      <c r="A1701">
        <v>6</v>
      </c>
      <c r="B1701" t="s">
        <v>643</v>
      </c>
      <c r="C1701" t="s">
        <v>646</v>
      </c>
      <c r="D1701" t="s">
        <v>644</v>
      </c>
      <c r="E1701" t="s">
        <v>645</v>
      </c>
      <c r="F1701" t="s">
        <v>649</v>
      </c>
      <c r="G1701" t="s">
        <v>650</v>
      </c>
      <c r="H1701" t="s">
        <v>1158</v>
      </c>
      <c r="I1701" t="s">
        <v>1159</v>
      </c>
      <c r="J1701">
        <v>1</v>
      </c>
      <c r="L1701" t="s">
        <v>1124</v>
      </c>
      <c r="M1701" t="s">
        <v>1160</v>
      </c>
      <c r="N1701" t="s">
        <v>1161</v>
      </c>
      <c r="O1701" t="s">
        <v>5476</v>
      </c>
      <c r="P1701" t="s">
        <v>1</v>
      </c>
      <c r="Q1701" t="s">
        <v>2</v>
      </c>
      <c r="R1701" t="s">
        <v>2</v>
      </c>
      <c r="S1701" t="s">
        <v>8646</v>
      </c>
      <c r="T1701" t="b">
        <v>0</v>
      </c>
      <c r="U1701" t="b">
        <v>1</v>
      </c>
      <c r="V1701">
        <v>1</v>
      </c>
      <c r="W1701">
        <v>150</v>
      </c>
      <c r="Y1701">
        <v>60</v>
      </c>
      <c r="AG1701" t="s">
        <v>5279</v>
      </c>
      <c r="AH1701" t="s">
        <v>5477</v>
      </c>
    </row>
    <row r="1702" spans="1:34" x14ac:dyDescent="0.25">
      <c r="A1702">
        <v>6</v>
      </c>
      <c r="B1702" t="s">
        <v>643</v>
      </c>
      <c r="C1702" t="s">
        <v>646</v>
      </c>
      <c r="D1702" t="s">
        <v>644</v>
      </c>
      <c r="E1702" t="s">
        <v>645</v>
      </c>
      <c r="F1702" t="s">
        <v>649</v>
      </c>
      <c r="G1702" t="s">
        <v>650</v>
      </c>
      <c r="H1702" t="s">
        <v>1158</v>
      </c>
      <c r="I1702" t="s">
        <v>1159</v>
      </c>
      <c r="J1702">
        <v>1</v>
      </c>
      <c r="L1702" t="s">
        <v>1124</v>
      </c>
      <c r="M1702" t="s">
        <v>1160</v>
      </c>
      <c r="N1702" t="s">
        <v>1161</v>
      </c>
      <c r="O1702" t="s">
        <v>5478</v>
      </c>
      <c r="P1702" t="s">
        <v>1</v>
      </c>
      <c r="Q1702" t="s">
        <v>2</v>
      </c>
      <c r="R1702" t="s">
        <v>2</v>
      </c>
      <c r="S1702" t="s">
        <v>8646</v>
      </c>
      <c r="T1702" t="b">
        <v>0</v>
      </c>
      <c r="U1702" t="b">
        <v>1</v>
      </c>
      <c r="V1702">
        <v>2</v>
      </c>
      <c r="W1702">
        <v>150</v>
      </c>
      <c r="Y1702">
        <v>55.2</v>
      </c>
      <c r="AG1702" t="s">
        <v>5479</v>
      </c>
      <c r="AH1702" t="s">
        <v>5480</v>
      </c>
    </row>
    <row r="1703" spans="1:34" x14ac:dyDescent="0.25">
      <c r="A1703">
        <v>6</v>
      </c>
      <c r="B1703" t="s">
        <v>643</v>
      </c>
      <c r="C1703" t="s">
        <v>646</v>
      </c>
      <c r="D1703" t="s">
        <v>644</v>
      </c>
      <c r="E1703" t="s">
        <v>645</v>
      </c>
      <c r="F1703" t="s">
        <v>649</v>
      </c>
      <c r="G1703" t="s">
        <v>650</v>
      </c>
      <c r="H1703" t="s">
        <v>1158</v>
      </c>
      <c r="I1703" t="s">
        <v>1159</v>
      </c>
      <c r="J1703">
        <v>1</v>
      </c>
      <c r="L1703" t="s">
        <v>1124</v>
      </c>
      <c r="M1703" t="s">
        <v>1160</v>
      </c>
      <c r="N1703" t="s">
        <v>1161</v>
      </c>
      <c r="O1703" t="s">
        <v>5481</v>
      </c>
      <c r="P1703" t="s">
        <v>1</v>
      </c>
      <c r="Q1703" t="s">
        <v>2</v>
      </c>
      <c r="R1703" t="s">
        <v>2</v>
      </c>
      <c r="S1703" t="s">
        <v>8646</v>
      </c>
      <c r="T1703" t="b">
        <v>0</v>
      </c>
      <c r="U1703" t="b">
        <v>1</v>
      </c>
      <c r="V1703">
        <v>3</v>
      </c>
      <c r="W1703">
        <v>150</v>
      </c>
      <c r="Y1703">
        <v>46.800000000000004</v>
      </c>
      <c r="AG1703" t="s">
        <v>5479</v>
      </c>
      <c r="AH1703" t="s">
        <v>5482</v>
      </c>
    </row>
    <row r="1704" spans="1:34" x14ac:dyDescent="0.25">
      <c r="A1704">
        <v>6</v>
      </c>
      <c r="B1704" t="s">
        <v>643</v>
      </c>
      <c r="C1704" t="s">
        <v>646</v>
      </c>
      <c r="D1704" t="s">
        <v>644</v>
      </c>
      <c r="E1704" t="s">
        <v>645</v>
      </c>
      <c r="F1704" t="s">
        <v>649</v>
      </c>
      <c r="G1704" t="s">
        <v>650</v>
      </c>
      <c r="H1704" t="s">
        <v>1158</v>
      </c>
      <c r="I1704" t="s">
        <v>1159</v>
      </c>
      <c r="J1704">
        <v>1</v>
      </c>
      <c r="L1704" t="s">
        <v>1124</v>
      </c>
      <c r="M1704" t="s">
        <v>1160</v>
      </c>
      <c r="N1704" t="s">
        <v>1161</v>
      </c>
      <c r="O1704" t="s">
        <v>5483</v>
      </c>
      <c r="P1704" t="s">
        <v>1</v>
      </c>
      <c r="Q1704" t="s">
        <v>2</v>
      </c>
      <c r="R1704" t="s">
        <v>2</v>
      </c>
      <c r="S1704" t="s">
        <v>8646</v>
      </c>
      <c r="T1704" t="b">
        <v>0</v>
      </c>
      <c r="U1704" t="b">
        <v>1</v>
      </c>
      <c r="V1704">
        <v>4</v>
      </c>
      <c r="W1704">
        <v>150</v>
      </c>
      <c r="Y1704">
        <v>46.800000000000004</v>
      </c>
      <c r="AG1704" t="s">
        <v>5479</v>
      </c>
      <c r="AH1704" t="s">
        <v>5484</v>
      </c>
    </row>
    <row r="1705" spans="1:34" x14ac:dyDescent="0.25">
      <c r="A1705">
        <v>6</v>
      </c>
      <c r="B1705" t="s">
        <v>643</v>
      </c>
      <c r="C1705" t="s">
        <v>646</v>
      </c>
      <c r="D1705" t="s">
        <v>644</v>
      </c>
      <c r="E1705" t="s">
        <v>645</v>
      </c>
      <c r="F1705" t="s">
        <v>649</v>
      </c>
      <c r="G1705" t="s">
        <v>650</v>
      </c>
      <c r="H1705" t="s">
        <v>1158</v>
      </c>
      <c r="I1705" t="s">
        <v>1159</v>
      </c>
      <c r="J1705">
        <v>1</v>
      </c>
      <c r="L1705" t="s">
        <v>1124</v>
      </c>
      <c r="M1705" t="s">
        <v>1160</v>
      </c>
      <c r="N1705" t="s">
        <v>1161</v>
      </c>
      <c r="O1705" t="s">
        <v>5485</v>
      </c>
      <c r="P1705" t="s">
        <v>1</v>
      </c>
      <c r="Q1705" t="s">
        <v>2</v>
      </c>
      <c r="R1705" t="s">
        <v>2</v>
      </c>
      <c r="S1705" t="s">
        <v>8646</v>
      </c>
      <c r="T1705" t="b">
        <v>0</v>
      </c>
      <c r="U1705" t="b">
        <v>1</v>
      </c>
      <c r="V1705">
        <v>5</v>
      </c>
      <c r="W1705">
        <v>150</v>
      </c>
      <c r="Y1705">
        <v>34.799999999999997</v>
      </c>
      <c r="AG1705" t="s">
        <v>5479</v>
      </c>
      <c r="AH1705" t="s">
        <v>5486</v>
      </c>
    </row>
    <row r="1706" spans="1:34" x14ac:dyDescent="0.25">
      <c r="A1706">
        <v>6</v>
      </c>
      <c r="B1706" t="s">
        <v>643</v>
      </c>
      <c r="C1706" t="s">
        <v>646</v>
      </c>
      <c r="D1706" t="s">
        <v>644</v>
      </c>
      <c r="E1706" t="s">
        <v>645</v>
      </c>
      <c r="F1706" t="s">
        <v>649</v>
      </c>
      <c r="G1706" t="s">
        <v>650</v>
      </c>
      <c r="H1706" t="s">
        <v>1158</v>
      </c>
      <c r="I1706" t="s">
        <v>1159</v>
      </c>
      <c r="J1706">
        <v>1</v>
      </c>
      <c r="L1706" t="s">
        <v>1124</v>
      </c>
      <c r="M1706" t="s">
        <v>1160</v>
      </c>
      <c r="N1706" t="s">
        <v>1161</v>
      </c>
      <c r="O1706" t="s">
        <v>5487</v>
      </c>
      <c r="P1706" t="s">
        <v>32</v>
      </c>
      <c r="Q1706" t="s">
        <v>25</v>
      </c>
      <c r="R1706" t="s">
        <v>25</v>
      </c>
      <c r="S1706" t="s">
        <v>8646</v>
      </c>
      <c r="T1706" t="b">
        <v>0</v>
      </c>
      <c r="U1706" t="b">
        <v>0</v>
      </c>
      <c r="V1706">
        <v>1</v>
      </c>
      <c r="W1706">
        <v>190</v>
      </c>
      <c r="X1706">
        <v>8</v>
      </c>
      <c r="AB1706">
        <v>2</v>
      </c>
      <c r="AC1706">
        <v>1</v>
      </c>
      <c r="AD1706">
        <v>2</v>
      </c>
      <c r="AE1706" t="s">
        <v>3856</v>
      </c>
      <c r="AG1706" t="s">
        <v>3882</v>
      </c>
      <c r="AH1706" t="s">
        <v>5488</v>
      </c>
    </row>
    <row r="1707" spans="1:34" x14ac:dyDescent="0.25">
      <c r="A1707">
        <v>6</v>
      </c>
      <c r="B1707" t="s">
        <v>643</v>
      </c>
      <c r="C1707" t="s">
        <v>646</v>
      </c>
      <c r="D1707" t="s">
        <v>644</v>
      </c>
      <c r="E1707" t="s">
        <v>645</v>
      </c>
      <c r="F1707" t="s">
        <v>649</v>
      </c>
      <c r="G1707" t="s">
        <v>650</v>
      </c>
      <c r="H1707" t="s">
        <v>1158</v>
      </c>
      <c r="I1707" t="s">
        <v>1159</v>
      </c>
      <c r="J1707">
        <v>1</v>
      </c>
      <c r="L1707" t="s">
        <v>1124</v>
      </c>
      <c r="M1707" t="s">
        <v>1160</v>
      </c>
      <c r="N1707" t="s">
        <v>1161</v>
      </c>
      <c r="O1707" t="s">
        <v>5489</v>
      </c>
      <c r="P1707" t="s">
        <v>32</v>
      </c>
      <c r="Q1707" t="s">
        <v>25</v>
      </c>
      <c r="R1707" t="s">
        <v>25</v>
      </c>
      <c r="S1707" t="s">
        <v>8646</v>
      </c>
      <c r="T1707" t="b">
        <v>0</v>
      </c>
      <c r="U1707" t="b">
        <v>0</v>
      </c>
      <c r="V1707">
        <v>2</v>
      </c>
      <c r="W1707">
        <v>195</v>
      </c>
      <c r="X1707">
        <v>8</v>
      </c>
      <c r="AB1707">
        <v>2</v>
      </c>
      <c r="AC1707">
        <v>1</v>
      </c>
      <c r="AD1707">
        <v>2</v>
      </c>
      <c r="AE1707" t="s">
        <v>3856</v>
      </c>
      <c r="AG1707" t="s">
        <v>3882</v>
      </c>
      <c r="AH1707" t="s">
        <v>5490</v>
      </c>
    </row>
    <row r="1708" spans="1:34" x14ac:dyDescent="0.25">
      <c r="A1708">
        <v>6</v>
      </c>
      <c r="B1708" t="s">
        <v>643</v>
      </c>
      <c r="C1708" t="s">
        <v>646</v>
      </c>
      <c r="D1708" t="s">
        <v>644</v>
      </c>
      <c r="E1708" t="s">
        <v>645</v>
      </c>
      <c r="F1708" t="s">
        <v>649</v>
      </c>
      <c r="G1708" t="s">
        <v>650</v>
      </c>
      <c r="H1708" t="s">
        <v>1158</v>
      </c>
      <c r="I1708" t="s">
        <v>1159</v>
      </c>
      <c r="J1708">
        <v>1</v>
      </c>
      <c r="L1708" t="s">
        <v>1124</v>
      </c>
      <c r="M1708" t="s">
        <v>1160</v>
      </c>
      <c r="N1708" t="s">
        <v>1161</v>
      </c>
      <c r="O1708" t="s">
        <v>5491</v>
      </c>
      <c r="P1708" t="s">
        <v>32</v>
      </c>
      <c r="Q1708" t="s">
        <v>25</v>
      </c>
      <c r="R1708" t="s">
        <v>25</v>
      </c>
      <c r="S1708" t="s">
        <v>8646</v>
      </c>
      <c r="T1708" t="b">
        <v>0</v>
      </c>
      <c r="U1708" t="b">
        <v>0</v>
      </c>
      <c r="V1708">
        <v>3</v>
      </c>
      <c r="W1708">
        <v>200</v>
      </c>
      <c r="X1708">
        <v>7</v>
      </c>
      <c r="AB1708">
        <v>2</v>
      </c>
      <c r="AC1708">
        <v>1</v>
      </c>
      <c r="AD1708">
        <v>2</v>
      </c>
      <c r="AE1708" t="s">
        <v>3856</v>
      </c>
      <c r="AG1708" t="s">
        <v>5492</v>
      </c>
      <c r="AH1708" t="s">
        <v>5493</v>
      </c>
    </row>
    <row r="1709" spans="1:34" x14ac:dyDescent="0.25">
      <c r="A1709">
        <v>6</v>
      </c>
      <c r="B1709" t="s">
        <v>643</v>
      </c>
      <c r="C1709" t="s">
        <v>646</v>
      </c>
      <c r="D1709" t="s">
        <v>644</v>
      </c>
      <c r="E1709" t="s">
        <v>645</v>
      </c>
      <c r="F1709" t="s">
        <v>649</v>
      </c>
      <c r="G1709" t="s">
        <v>650</v>
      </c>
      <c r="H1709" t="s">
        <v>1158</v>
      </c>
      <c r="I1709" t="s">
        <v>1159</v>
      </c>
      <c r="J1709">
        <v>1</v>
      </c>
      <c r="L1709" t="s">
        <v>1124</v>
      </c>
      <c r="M1709" t="s">
        <v>1160</v>
      </c>
      <c r="N1709" t="s">
        <v>1161</v>
      </c>
      <c r="O1709" t="s">
        <v>5494</v>
      </c>
      <c r="P1709" t="s">
        <v>32</v>
      </c>
      <c r="Q1709" t="s">
        <v>25</v>
      </c>
      <c r="R1709" t="s">
        <v>25</v>
      </c>
      <c r="S1709" t="s">
        <v>8646</v>
      </c>
      <c r="T1709" t="b">
        <v>0</v>
      </c>
      <c r="U1709" t="b">
        <v>0</v>
      </c>
      <c r="V1709">
        <v>4</v>
      </c>
      <c r="W1709">
        <v>205</v>
      </c>
      <c r="X1709">
        <v>6</v>
      </c>
      <c r="AB1709">
        <v>2</v>
      </c>
      <c r="AC1709">
        <v>1</v>
      </c>
      <c r="AD1709">
        <v>2</v>
      </c>
      <c r="AE1709" t="s">
        <v>610</v>
      </c>
      <c r="AG1709" t="s">
        <v>1937</v>
      </c>
      <c r="AH1709" t="s">
        <v>5495</v>
      </c>
    </row>
    <row r="1710" spans="1:34" x14ac:dyDescent="0.25">
      <c r="A1710">
        <v>6</v>
      </c>
      <c r="B1710" t="s">
        <v>643</v>
      </c>
      <c r="C1710" t="s">
        <v>646</v>
      </c>
      <c r="D1710" t="s">
        <v>644</v>
      </c>
      <c r="E1710" t="s">
        <v>645</v>
      </c>
      <c r="F1710" t="s">
        <v>649</v>
      </c>
      <c r="G1710" t="s">
        <v>650</v>
      </c>
      <c r="H1710" t="s">
        <v>1158</v>
      </c>
      <c r="I1710" t="s">
        <v>1159</v>
      </c>
      <c r="J1710">
        <v>1</v>
      </c>
      <c r="L1710" t="s">
        <v>1124</v>
      </c>
      <c r="M1710" t="s">
        <v>1160</v>
      </c>
      <c r="N1710" t="s">
        <v>1161</v>
      </c>
      <c r="O1710" t="s">
        <v>5496</v>
      </c>
      <c r="P1710" t="s">
        <v>24</v>
      </c>
      <c r="Q1710" t="s">
        <v>25</v>
      </c>
      <c r="R1710" t="s">
        <v>25</v>
      </c>
      <c r="S1710" t="s">
        <v>8658</v>
      </c>
      <c r="T1710" t="b">
        <v>0</v>
      </c>
      <c r="U1710" t="b">
        <v>0</v>
      </c>
      <c r="V1710">
        <v>1</v>
      </c>
      <c r="W1710">
        <v>0</v>
      </c>
      <c r="X1710">
        <v>8</v>
      </c>
      <c r="AB1710">
        <v>1</v>
      </c>
      <c r="AC1710">
        <v>2</v>
      </c>
      <c r="AD1710">
        <v>1</v>
      </c>
      <c r="AE1710" t="s">
        <v>3856</v>
      </c>
      <c r="AG1710" t="s">
        <v>5497</v>
      </c>
      <c r="AH1710" t="s">
        <v>5498</v>
      </c>
    </row>
    <row r="1711" spans="1:34" x14ac:dyDescent="0.25">
      <c r="A1711">
        <v>6</v>
      </c>
      <c r="B1711" t="s">
        <v>643</v>
      </c>
      <c r="C1711" t="s">
        <v>646</v>
      </c>
      <c r="D1711" t="s">
        <v>644</v>
      </c>
      <c r="E1711" t="s">
        <v>645</v>
      </c>
      <c r="F1711" t="s">
        <v>649</v>
      </c>
      <c r="G1711" t="s">
        <v>650</v>
      </c>
      <c r="H1711" t="s">
        <v>1158</v>
      </c>
      <c r="I1711" t="s">
        <v>1159</v>
      </c>
      <c r="J1711">
        <v>1</v>
      </c>
      <c r="L1711" t="s">
        <v>1124</v>
      </c>
      <c r="M1711" t="s">
        <v>1160</v>
      </c>
      <c r="N1711" t="s">
        <v>1161</v>
      </c>
      <c r="O1711" t="s">
        <v>5499</v>
      </c>
      <c r="P1711" t="s">
        <v>24</v>
      </c>
      <c r="Q1711" t="s">
        <v>25</v>
      </c>
      <c r="R1711" t="s">
        <v>25</v>
      </c>
      <c r="S1711" t="s">
        <v>8658</v>
      </c>
      <c r="T1711" t="b">
        <v>0</v>
      </c>
      <c r="U1711" t="b">
        <v>0</v>
      </c>
      <c r="V1711">
        <v>2</v>
      </c>
      <c r="W1711">
        <v>0</v>
      </c>
      <c r="X1711">
        <v>8</v>
      </c>
      <c r="AB1711">
        <v>1</v>
      </c>
      <c r="AC1711">
        <v>2</v>
      </c>
      <c r="AD1711">
        <v>1</v>
      </c>
      <c r="AE1711" t="s">
        <v>3856</v>
      </c>
      <c r="AG1711" t="s">
        <v>5497</v>
      </c>
      <c r="AH1711" t="s">
        <v>5500</v>
      </c>
    </row>
    <row r="1712" spans="1:34" x14ac:dyDescent="0.25">
      <c r="A1712">
        <v>6</v>
      </c>
      <c r="B1712" t="s">
        <v>643</v>
      </c>
      <c r="C1712" t="s">
        <v>646</v>
      </c>
      <c r="D1712" t="s">
        <v>644</v>
      </c>
      <c r="E1712" t="s">
        <v>645</v>
      </c>
      <c r="F1712" t="s">
        <v>649</v>
      </c>
      <c r="G1712" t="s">
        <v>650</v>
      </c>
      <c r="H1712" t="s">
        <v>1158</v>
      </c>
      <c r="I1712" t="s">
        <v>1159</v>
      </c>
      <c r="J1712">
        <v>1</v>
      </c>
      <c r="L1712" t="s">
        <v>1124</v>
      </c>
      <c r="M1712" t="s">
        <v>1160</v>
      </c>
      <c r="N1712" t="s">
        <v>1161</v>
      </c>
      <c r="O1712" t="s">
        <v>5501</v>
      </c>
      <c r="P1712" t="s">
        <v>24</v>
      </c>
      <c r="Q1712" t="s">
        <v>25</v>
      </c>
      <c r="R1712" t="s">
        <v>25</v>
      </c>
      <c r="S1712" t="s">
        <v>8658</v>
      </c>
      <c r="T1712" t="b">
        <v>0</v>
      </c>
      <c r="U1712" t="b">
        <v>0</v>
      </c>
      <c r="V1712">
        <v>3</v>
      </c>
      <c r="W1712">
        <v>0</v>
      </c>
      <c r="X1712">
        <v>7</v>
      </c>
      <c r="AB1712">
        <v>1</v>
      </c>
      <c r="AC1712">
        <v>2</v>
      </c>
      <c r="AD1712">
        <v>1</v>
      </c>
      <c r="AE1712" t="s">
        <v>3856</v>
      </c>
      <c r="AG1712" t="s">
        <v>5497</v>
      </c>
      <c r="AH1712" t="s">
        <v>5502</v>
      </c>
    </row>
    <row r="1713" spans="1:34" x14ac:dyDescent="0.25">
      <c r="A1713">
        <v>6</v>
      </c>
      <c r="B1713" t="s">
        <v>643</v>
      </c>
      <c r="C1713" t="s">
        <v>646</v>
      </c>
      <c r="D1713" t="s">
        <v>644</v>
      </c>
      <c r="E1713" t="s">
        <v>645</v>
      </c>
      <c r="F1713" t="s">
        <v>649</v>
      </c>
      <c r="G1713" t="s">
        <v>650</v>
      </c>
      <c r="H1713" t="s">
        <v>1158</v>
      </c>
      <c r="I1713" t="s">
        <v>1159</v>
      </c>
      <c r="J1713">
        <v>1</v>
      </c>
      <c r="L1713" t="s">
        <v>1124</v>
      </c>
      <c r="M1713" t="s">
        <v>1160</v>
      </c>
      <c r="N1713" t="s">
        <v>1161</v>
      </c>
      <c r="O1713" t="s">
        <v>5503</v>
      </c>
      <c r="P1713" t="s">
        <v>96</v>
      </c>
      <c r="Q1713" t="s">
        <v>8644</v>
      </c>
      <c r="R1713" t="s">
        <v>8488</v>
      </c>
      <c r="S1713" t="s">
        <v>8645</v>
      </c>
      <c r="T1713" t="b">
        <v>1</v>
      </c>
      <c r="U1713" t="b">
        <v>0</v>
      </c>
      <c r="V1713">
        <v>1</v>
      </c>
      <c r="W1713">
        <v>30</v>
      </c>
      <c r="X1713">
        <v>8</v>
      </c>
      <c r="AB1713">
        <v>2</v>
      </c>
      <c r="AC1713">
        <v>1</v>
      </c>
      <c r="AD1713">
        <v>2</v>
      </c>
      <c r="AE1713" t="s">
        <v>3856</v>
      </c>
      <c r="AG1713" t="s">
        <v>5504</v>
      </c>
      <c r="AH1713" t="s">
        <v>5505</v>
      </c>
    </row>
    <row r="1714" spans="1:34" x14ac:dyDescent="0.25">
      <c r="A1714">
        <v>6</v>
      </c>
      <c r="B1714" t="s">
        <v>643</v>
      </c>
      <c r="C1714" t="s">
        <v>646</v>
      </c>
      <c r="D1714" t="s">
        <v>644</v>
      </c>
      <c r="E1714" t="s">
        <v>645</v>
      </c>
      <c r="F1714" t="s">
        <v>649</v>
      </c>
      <c r="G1714" t="s">
        <v>650</v>
      </c>
      <c r="H1714" t="s">
        <v>1158</v>
      </c>
      <c r="I1714" t="s">
        <v>1159</v>
      </c>
      <c r="J1714">
        <v>1</v>
      </c>
      <c r="L1714" t="s">
        <v>1124</v>
      </c>
      <c r="M1714" t="s">
        <v>1160</v>
      </c>
      <c r="N1714" t="s">
        <v>1161</v>
      </c>
      <c r="O1714" t="s">
        <v>5506</v>
      </c>
      <c r="P1714" t="s">
        <v>96</v>
      </c>
      <c r="Q1714" t="s">
        <v>8644</v>
      </c>
      <c r="R1714" t="s">
        <v>8488</v>
      </c>
      <c r="S1714" t="s">
        <v>8645</v>
      </c>
      <c r="T1714" t="b">
        <v>1</v>
      </c>
      <c r="U1714" t="b">
        <v>0</v>
      </c>
      <c r="V1714">
        <v>2</v>
      </c>
      <c r="W1714">
        <v>35</v>
      </c>
      <c r="X1714">
        <v>6</v>
      </c>
      <c r="AB1714">
        <v>2</v>
      </c>
      <c r="AC1714">
        <v>1</v>
      </c>
      <c r="AD1714">
        <v>2</v>
      </c>
      <c r="AE1714" t="s">
        <v>3856</v>
      </c>
      <c r="AG1714" t="s">
        <v>5507</v>
      </c>
      <c r="AH1714" t="s">
        <v>5508</v>
      </c>
    </row>
    <row r="1715" spans="1:34" x14ac:dyDescent="0.25">
      <c r="A1715">
        <v>6</v>
      </c>
      <c r="B1715" t="s">
        <v>643</v>
      </c>
      <c r="C1715" t="s">
        <v>646</v>
      </c>
      <c r="D1715" t="s">
        <v>644</v>
      </c>
      <c r="E1715" t="s">
        <v>645</v>
      </c>
      <c r="F1715" t="s">
        <v>649</v>
      </c>
      <c r="G1715" t="s">
        <v>650</v>
      </c>
      <c r="H1715" t="s">
        <v>1158</v>
      </c>
      <c r="I1715" t="s">
        <v>1159</v>
      </c>
      <c r="J1715">
        <v>1</v>
      </c>
      <c r="L1715" t="s">
        <v>1124</v>
      </c>
      <c r="M1715" t="s">
        <v>1160</v>
      </c>
      <c r="N1715" t="s">
        <v>1161</v>
      </c>
      <c r="O1715" t="s">
        <v>5509</v>
      </c>
      <c r="P1715" t="s">
        <v>96</v>
      </c>
      <c r="Q1715" t="s">
        <v>8644</v>
      </c>
      <c r="R1715" t="s">
        <v>8488</v>
      </c>
      <c r="S1715" t="s">
        <v>8645</v>
      </c>
      <c r="T1715" t="b">
        <v>1</v>
      </c>
      <c r="U1715" t="b">
        <v>0</v>
      </c>
      <c r="V1715">
        <v>3</v>
      </c>
      <c r="W1715">
        <v>35</v>
      </c>
      <c r="X1715">
        <v>6</v>
      </c>
      <c r="AB1715">
        <v>2</v>
      </c>
      <c r="AC1715">
        <v>1</v>
      </c>
      <c r="AD1715">
        <v>2</v>
      </c>
      <c r="AE1715" t="s">
        <v>3856</v>
      </c>
      <c r="AG1715" t="s">
        <v>5243</v>
      </c>
      <c r="AH1715" t="s">
        <v>5510</v>
      </c>
    </row>
    <row r="1716" spans="1:34" x14ac:dyDescent="0.25">
      <c r="A1716">
        <v>6</v>
      </c>
      <c r="B1716" t="s">
        <v>643</v>
      </c>
      <c r="C1716" t="s">
        <v>646</v>
      </c>
      <c r="D1716" t="s">
        <v>644</v>
      </c>
      <c r="E1716" t="s">
        <v>645</v>
      </c>
      <c r="F1716" t="s">
        <v>649</v>
      </c>
      <c r="G1716" t="s">
        <v>650</v>
      </c>
      <c r="H1716" t="s">
        <v>1158</v>
      </c>
      <c r="I1716" t="s">
        <v>1159</v>
      </c>
      <c r="J1716">
        <v>1</v>
      </c>
      <c r="L1716" t="s">
        <v>1124</v>
      </c>
      <c r="M1716" t="s">
        <v>1160</v>
      </c>
      <c r="N1716" t="s">
        <v>1161</v>
      </c>
      <c r="O1716" t="s">
        <v>5511</v>
      </c>
      <c r="P1716" t="s">
        <v>96</v>
      </c>
      <c r="Q1716" t="s">
        <v>8644</v>
      </c>
      <c r="R1716" t="s">
        <v>8488</v>
      </c>
      <c r="S1716" t="s">
        <v>8645</v>
      </c>
      <c r="T1716" t="b">
        <v>1</v>
      </c>
      <c r="U1716" t="b">
        <v>0</v>
      </c>
      <c r="V1716">
        <v>4</v>
      </c>
      <c r="W1716">
        <v>35</v>
      </c>
      <c r="X1716">
        <v>6</v>
      </c>
      <c r="AB1716">
        <v>2</v>
      </c>
      <c r="AC1716">
        <v>1</v>
      </c>
      <c r="AD1716">
        <v>2</v>
      </c>
      <c r="AE1716" t="s">
        <v>610</v>
      </c>
      <c r="AG1716" t="s">
        <v>5512</v>
      </c>
      <c r="AH1716" t="s">
        <v>5513</v>
      </c>
    </row>
    <row r="1717" spans="1:34" x14ac:dyDescent="0.25">
      <c r="A1717">
        <v>6</v>
      </c>
      <c r="B1717" t="s">
        <v>643</v>
      </c>
      <c r="C1717" t="s">
        <v>646</v>
      </c>
      <c r="D1717" t="s">
        <v>644</v>
      </c>
      <c r="E1717" t="s">
        <v>645</v>
      </c>
      <c r="F1717" t="s">
        <v>649</v>
      </c>
      <c r="G1717" t="s">
        <v>650</v>
      </c>
      <c r="H1717" t="s">
        <v>1158</v>
      </c>
      <c r="I1717" t="s">
        <v>1159</v>
      </c>
      <c r="J1717">
        <v>1</v>
      </c>
      <c r="L1717" t="s">
        <v>1124</v>
      </c>
      <c r="M1717" t="s">
        <v>1160</v>
      </c>
      <c r="N1717" t="s">
        <v>1161</v>
      </c>
      <c r="O1717" t="s">
        <v>5514</v>
      </c>
      <c r="P1717" t="s">
        <v>356</v>
      </c>
      <c r="Q1717" t="s">
        <v>25</v>
      </c>
      <c r="R1717" t="s">
        <v>25</v>
      </c>
      <c r="S1717" t="s">
        <v>357</v>
      </c>
      <c r="T1717" t="b">
        <v>0</v>
      </c>
      <c r="U1717" t="b">
        <v>1</v>
      </c>
      <c r="V1717">
        <v>1</v>
      </c>
      <c r="Y1717">
        <v>465</v>
      </c>
      <c r="Z1717">
        <v>2</v>
      </c>
      <c r="AA1717" t="s">
        <v>3957</v>
      </c>
      <c r="AG1717" t="s">
        <v>5515</v>
      </c>
      <c r="AH1717" t="s">
        <v>1161</v>
      </c>
    </row>
    <row r="1718" spans="1:34" x14ac:dyDescent="0.25">
      <c r="A1718">
        <v>6</v>
      </c>
      <c r="B1718" t="s">
        <v>643</v>
      </c>
      <c r="C1718" t="s">
        <v>646</v>
      </c>
      <c r="D1718" t="s">
        <v>644</v>
      </c>
      <c r="E1718" t="s">
        <v>645</v>
      </c>
      <c r="F1718" t="s">
        <v>649</v>
      </c>
      <c r="G1718" t="s">
        <v>650</v>
      </c>
      <c r="H1718" t="s">
        <v>1158</v>
      </c>
      <c r="I1718" t="s">
        <v>1159</v>
      </c>
      <c r="J1718">
        <v>1</v>
      </c>
      <c r="L1718" t="s">
        <v>1124</v>
      </c>
      <c r="M1718" t="s">
        <v>1160</v>
      </c>
      <c r="N1718" t="s">
        <v>1161</v>
      </c>
      <c r="O1718" t="s">
        <v>5516</v>
      </c>
      <c r="P1718" t="s">
        <v>138</v>
      </c>
      <c r="Q1718" t="s">
        <v>8644</v>
      </c>
      <c r="R1718" t="s">
        <v>8488</v>
      </c>
      <c r="S1718" t="s">
        <v>8643</v>
      </c>
      <c r="T1718" t="b">
        <v>0</v>
      </c>
      <c r="U1718" t="b">
        <v>0</v>
      </c>
      <c r="V1718">
        <v>1</v>
      </c>
      <c r="W1718">
        <v>15</v>
      </c>
      <c r="X1718">
        <v>10</v>
      </c>
      <c r="AF1718" t="s">
        <v>5517</v>
      </c>
      <c r="AG1718" t="s">
        <v>5518</v>
      </c>
      <c r="AH1718" t="s">
        <v>5519</v>
      </c>
    </row>
    <row r="1719" spans="1:34" x14ac:dyDescent="0.25">
      <c r="A1719">
        <v>6</v>
      </c>
      <c r="B1719" t="s">
        <v>643</v>
      </c>
      <c r="C1719" t="s">
        <v>646</v>
      </c>
      <c r="D1719" t="s">
        <v>644</v>
      </c>
      <c r="E1719" t="s">
        <v>645</v>
      </c>
      <c r="F1719" t="s">
        <v>649</v>
      </c>
      <c r="G1719" t="s">
        <v>650</v>
      </c>
      <c r="H1719" t="s">
        <v>1158</v>
      </c>
      <c r="I1719" t="s">
        <v>1159</v>
      </c>
      <c r="J1719">
        <v>1</v>
      </c>
      <c r="L1719" t="s">
        <v>1124</v>
      </c>
      <c r="M1719" t="s">
        <v>1160</v>
      </c>
      <c r="N1719" t="s">
        <v>1161</v>
      </c>
      <c r="O1719" t="s">
        <v>5520</v>
      </c>
      <c r="P1719" t="s">
        <v>138</v>
      </c>
      <c r="Q1719" t="s">
        <v>8644</v>
      </c>
      <c r="R1719" t="s">
        <v>8488</v>
      </c>
      <c r="S1719" t="s">
        <v>8643</v>
      </c>
      <c r="T1719" t="b">
        <v>0</v>
      </c>
      <c r="U1719" t="b">
        <v>0</v>
      </c>
      <c r="V1719">
        <v>2</v>
      </c>
      <c r="W1719">
        <v>15</v>
      </c>
      <c r="X1719">
        <v>10</v>
      </c>
      <c r="AF1719" t="s">
        <v>5517</v>
      </c>
      <c r="AG1719" t="s">
        <v>5521</v>
      </c>
      <c r="AH1719" t="s">
        <v>5522</v>
      </c>
    </row>
    <row r="1720" spans="1:34" x14ac:dyDescent="0.25">
      <c r="A1720">
        <v>6</v>
      </c>
      <c r="B1720" t="s">
        <v>643</v>
      </c>
      <c r="C1720" t="s">
        <v>646</v>
      </c>
      <c r="D1720" t="s">
        <v>644</v>
      </c>
      <c r="E1720" t="s">
        <v>645</v>
      </c>
      <c r="F1720" t="s">
        <v>649</v>
      </c>
      <c r="G1720" t="s">
        <v>650</v>
      </c>
      <c r="H1720" t="s">
        <v>1158</v>
      </c>
      <c r="I1720" t="s">
        <v>1159</v>
      </c>
      <c r="J1720">
        <v>1</v>
      </c>
      <c r="L1720" t="s">
        <v>1124</v>
      </c>
      <c r="M1720" t="s">
        <v>1160</v>
      </c>
      <c r="N1720" t="s">
        <v>1161</v>
      </c>
      <c r="O1720" t="s">
        <v>5523</v>
      </c>
      <c r="P1720" t="s">
        <v>138</v>
      </c>
      <c r="Q1720" t="s">
        <v>8644</v>
      </c>
      <c r="R1720" t="s">
        <v>8488</v>
      </c>
      <c r="S1720" t="s">
        <v>8643</v>
      </c>
      <c r="T1720" t="b">
        <v>0</v>
      </c>
      <c r="U1720" t="b">
        <v>0</v>
      </c>
      <c r="V1720">
        <v>3</v>
      </c>
      <c r="W1720">
        <v>15</v>
      </c>
      <c r="X1720">
        <v>10</v>
      </c>
      <c r="AF1720" t="s">
        <v>5517</v>
      </c>
      <c r="AG1720" t="s">
        <v>5524</v>
      </c>
      <c r="AH1720" t="s">
        <v>5525</v>
      </c>
    </row>
    <row r="1721" spans="1:34" x14ac:dyDescent="0.25">
      <c r="A1721">
        <v>6</v>
      </c>
      <c r="B1721" t="s">
        <v>643</v>
      </c>
      <c r="C1721" t="s">
        <v>646</v>
      </c>
      <c r="D1721" t="s">
        <v>644</v>
      </c>
      <c r="E1721" t="s">
        <v>645</v>
      </c>
      <c r="F1721" t="s">
        <v>649</v>
      </c>
      <c r="G1721" t="s">
        <v>650</v>
      </c>
      <c r="H1721" t="s">
        <v>1162</v>
      </c>
      <c r="I1721" t="s">
        <v>1163</v>
      </c>
      <c r="J1721">
        <v>2</v>
      </c>
      <c r="L1721" t="s">
        <v>1129</v>
      </c>
      <c r="M1721" t="s">
        <v>1164</v>
      </c>
      <c r="N1721" t="s">
        <v>1165</v>
      </c>
      <c r="O1721" t="s">
        <v>5526</v>
      </c>
      <c r="P1721" t="s">
        <v>363</v>
      </c>
      <c r="Q1721" t="s">
        <v>357</v>
      </c>
      <c r="R1721" t="s">
        <v>357</v>
      </c>
      <c r="S1721" t="s">
        <v>357</v>
      </c>
      <c r="T1721" t="b">
        <v>0</v>
      </c>
      <c r="U1721" t="b">
        <v>1</v>
      </c>
      <c r="V1721">
        <v>1</v>
      </c>
      <c r="Y1721">
        <v>360</v>
      </c>
      <c r="Z1721">
        <v>0.55000000000000004</v>
      </c>
      <c r="AA1721" t="s">
        <v>3957</v>
      </c>
      <c r="AG1721" t="s">
        <v>5527</v>
      </c>
      <c r="AH1721" t="s">
        <v>1164</v>
      </c>
    </row>
    <row r="1722" spans="1:34" x14ac:dyDescent="0.25">
      <c r="A1722">
        <v>6</v>
      </c>
      <c r="B1722" t="s">
        <v>643</v>
      </c>
      <c r="C1722" t="s">
        <v>646</v>
      </c>
      <c r="D1722" t="s">
        <v>644</v>
      </c>
      <c r="E1722" t="s">
        <v>645</v>
      </c>
      <c r="F1722" t="s">
        <v>649</v>
      </c>
      <c r="G1722" t="s">
        <v>650</v>
      </c>
      <c r="H1722" t="s">
        <v>1162</v>
      </c>
      <c r="I1722" t="s">
        <v>1163</v>
      </c>
      <c r="J1722">
        <v>2</v>
      </c>
      <c r="L1722" t="s">
        <v>1129</v>
      </c>
      <c r="M1722" t="s">
        <v>1164</v>
      </c>
      <c r="N1722" t="s">
        <v>1165</v>
      </c>
      <c r="O1722" t="s">
        <v>5528</v>
      </c>
      <c r="P1722" t="s">
        <v>403</v>
      </c>
      <c r="Q1722" t="s">
        <v>272</v>
      </c>
      <c r="R1722" t="s">
        <v>8666</v>
      </c>
      <c r="S1722" t="s">
        <v>8645</v>
      </c>
      <c r="T1722" t="b">
        <v>0</v>
      </c>
      <c r="U1722" t="b">
        <v>0</v>
      </c>
      <c r="V1722">
        <v>1</v>
      </c>
      <c r="W1722">
        <v>0</v>
      </c>
      <c r="X1722">
        <v>8</v>
      </c>
      <c r="AG1722" t="s">
        <v>5529</v>
      </c>
      <c r="AH1722" t="s">
        <v>5530</v>
      </c>
    </row>
    <row r="1723" spans="1:34" x14ac:dyDescent="0.25">
      <c r="A1723">
        <v>6</v>
      </c>
      <c r="B1723" t="s">
        <v>643</v>
      </c>
      <c r="C1723" t="s">
        <v>646</v>
      </c>
      <c r="D1723" t="s">
        <v>644</v>
      </c>
      <c r="E1723" t="s">
        <v>645</v>
      </c>
      <c r="F1723" t="s">
        <v>649</v>
      </c>
      <c r="G1723" t="s">
        <v>650</v>
      </c>
      <c r="H1723" t="s">
        <v>1162</v>
      </c>
      <c r="I1723" t="s">
        <v>1163</v>
      </c>
      <c r="J1723">
        <v>2</v>
      </c>
      <c r="L1723" t="s">
        <v>1129</v>
      </c>
      <c r="M1723" t="s">
        <v>1164</v>
      </c>
      <c r="N1723" t="s">
        <v>1165</v>
      </c>
      <c r="O1723" t="s">
        <v>5531</v>
      </c>
      <c r="P1723" t="s">
        <v>394</v>
      </c>
      <c r="Q1723" t="s">
        <v>272</v>
      </c>
      <c r="R1723" t="s">
        <v>8666</v>
      </c>
      <c r="S1723" t="s">
        <v>8645</v>
      </c>
      <c r="T1723" t="b">
        <v>0</v>
      </c>
      <c r="U1723" t="b">
        <v>0</v>
      </c>
      <c r="V1723">
        <v>1</v>
      </c>
      <c r="W1723">
        <v>0</v>
      </c>
      <c r="X1723">
        <v>15</v>
      </c>
      <c r="AG1723" t="s">
        <v>3073</v>
      </c>
      <c r="AH1723" t="s">
        <v>5532</v>
      </c>
    </row>
    <row r="1724" spans="1:34" x14ac:dyDescent="0.25">
      <c r="A1724">
        <v>6</v>
      </c>
      <c r="B1724" t="s">
        <v>643</v>
      </c>
      <c r="C1724" t="s">
        <v>646</v>
      </c>
      <c r="D1724" t="s">
        <v>644</v>
      </c>
      <c r="E1724" t="s">
        <v>645</v>
      </c>
      <c r="F1724" t="s">
        <v>649</v>
      </c>
      <c r="G1724" t="s">
        <v>650</v>
      </c>
      <c r="H1724" t="s">
        <v>1162</v>
      </c>
      <c r="I1724" t="s">
        <v>1163</v>
      </c>
      <c r="J1724">
        <v>2</v>
      </c>
      <c r="L1724" t="s">
        <v>1129</v>
      </c>
      <c r="M1724" t="s">
        <v>1164</v>
      </c>
      <c r="N1724" t="s">
        <v>1165</v>
      </c>
      <c r="O1724" t="s">
        <v>5533</v>
      </c>
      <c r="P1724" t="s">
        <v>398</v>
      </c>
      <c r="Q1724" t="s">
        <v>272</v>
      </c>
      <c r="R1724" t="s">
        <v>8666</v>
      </c>
      <c r="S1724" t="s">
        <v>8645</v>
      </c>
      <c r="T1724" t="b">
        <v>0</v>
      </c>
      <c r="U1724" t="b">
        <v>0</v>
      </c>
      <c r="V1724">
        <v>1</v>
      </c>
      <c r="W1724">
        <v>0</v>
      </c>
      <c r="X1724">
        <v>10</v>
      </c>
      <c r="AG1724" t="s">
        <v>3073</v>
      </c>
      <c r="AH1724" t="s">
        <v>5534</v>
      </c>
    </row>
    <row r="1725" spans="1:34" x14ac:dyDescent="0.25">
      <c r="A1725">
        <v>6</v>
      </c>
      <c r="B1725" t="s">
        <v>643</v>
      </c>
      <c r="C1725" t="s">
        <v>646</v>
      </c>
      <c r="D1725" t="s">
        <v>644</v>
      </c>
      <c r="E1725" t="s">
        <v>645</v>
      </c>
      <c r="F1725" t="s">
        <v>649</v>
      </c>
      <c r="G1725" t="s">
        <v>650</v>
      </c>
      <c r="H1725" t="s">
        <v>1162</v>
      </c>
      <c r="I1725" t="s">
        <v>1163</v>
      </c>
      <c r="J1725">
        <v>2</v>
      </c>
      <c r="L1725" t="s">
        <v>1129</v>
      </c>
      <c r="M1725" t="s">
        <v>1164</v>
      </c>
      <c r="N1725" t="s">
        <v>1165</v>
      </c>
      <c r="O1725" t="s">
        <v>5535</v>
      </c>
      <c r="P1725" t="s">
        <v>403</v>
      </c>
      <c r="Q1725" t="s">
        <v>272</v>
      </c>
      <c r="R1725" t="s">
        <v>8666</v>
      </c>
      <c r="S1725" t="s">
        <v>8645</v>
      </c>
      <c r="T1725" t="b">
        <v>0</v>
      </c>
      <c r="U1725" t="b">
        <v>0</v>
      </c>
      <c r="V1725">
        <v>2</v>
      </c>
      <c r="W1725">
        <v>0</v>
      </c>
      <c r="X1725">
        <v>8</v>
      </c>
      <c r="AG1725" t="s">
        <v>5529</v>
      </c>
      <c r="AH1725" t="s">
        <v>5536</v>
      </c>
    </row>
    <row r="1726" spans="1:34" x14ac:dyDescent="0.25">
      <c r="A1726">
        <v>6</v>
      </c>
      <c r="B1726" t="s">
        <v>643</v>
      </c>
      <c r="C1726" t="s">
        <v>646</v>
      </c>
      <c r="D1726" t="s">
        <v>644</v>
      </c>
      <c r="E1726" t="s">
        <v>645</v>
      </c>
      <c r="F1726" t="s">
        <v>649</v>
      </c>
      <c r="G1726" t="s">
        <v>650</v>
      </c>
      <c r="H1726" t="s">
        <v>1162</v>
      </c>
      <c r="I1726" t="s">
        <v>1163</v>
      </c>
      <c r="J1726">
        <v>2</v>
      </c>
      <c r="L1726" t="s">
        <v>1129</v>
      </c>
      <c r="M1726" t="s">
        <v>1164</v>
      </c>
      <c r="N1726" t="s">
        <v>1165</v>
      </c>
      <c r="O1726" t="s">
        <v>5537</v>
      </c>
      <c r="P1726" t="s">
        <v>394</v>
      </c>
      <c r="Q1726" t="s">
        <v>272</v>
      </c>
      <c r="R1726" t="s">
        <v>8666</v>
      </c>
      <c r="S1726" t="s">
        <v>8645</v>
      </c>
      <c r="T1726" t="b">
        <v>0</v>
      </c>
      <c r="U1726" t="b">
        <v>0</v>
      </c>
      <c r="V1726">
        <v>2</v>
      </c>
      <c r="W1726">
        <v>0</v>
      </c>
      <c r="X1726">
        <v>15</v>
      </c>
      <c r="AG1726" t="s">
        <v>3073</v>
      </c>
      <c r="AH1726" t="s">
        <v>5538</v>
      </c>
    </row>
    <row r="1727" spans="1:34" x14ac:dyDescent="0.25">
      <c r="A1727">
        <v>6</v>
      </c>
      <c r="B1727" t="s">
        <v>643</v>
      </c>
      <c r="C1727" t="s">
        <v>646</v>
      </c>
      <c r="D1727" t="s">
        <v>644</v>
      </c>
      <c r="E1727" t="s">
        <v>645</v>
      </c>
      <c r="F1727" t="s">
        <v>649</v>
      </c>
      <c r="G1727" t="s">
        <v>650</v>
      </c>
      <c r="H1727" t="s">
        <v>1162</v>
      </c>
      <c r="I1727" t="s">
        <v>1163</v>
      </c>
      <c r="J1727">
        <v>2</v>
      </c>
      <c r="L1727" t="s">
        <v>1129</v>
      </c>
      <c r="M1727" t="s">
        <v>1164</v>
      </c>
      <c r="N1727" t="s">
        <v>1165</v>
      </c>
      <c r="O1727" t="s">
        <v>5539</v>
      </c>
      <c r="P1727" t="s">
        <v>398</v>
      </c>
      <c r="Q1727" t="s">
        <v>272</v>
      </c>
      <c r="R1727" t="s">
        <v>8666</v>
      </c>
      <c r="S1727" t="s">
        <v>8645</v>
      </c>
      <c r="T1727" t="b">
        <v>0</v>
      </c>
      <c r="U1727" t="b">
        <v>0</v>
      </c>
      <c r="V1727">
        <v>2</v>
      </c>
      <c r="W1727">
        <v>0</v>
      </c>
      <c r="X1727">
        <v>10</v>
      </c>
      <c r="AG1727" t="s">
        <v>3073</v>
      </c>
      <c r="AH1727" t="s">
        <v>5540</v>
      </c>
    </row>
    <row r="1728" spans="1:34" x14ac:dyDescent="0.25">
      <c r="A1728">
        <v>6</v>
      </c>
      <c r="B1728" t="s">
        <v>643</v>
      </c>
      <c r="C1728" t="s">
        <v>646</v>
      </c>
      <c r="D1728" t="s">
        <v>644</v>
      </c>
      <c r="E1728" t="s">
        <v>645</v>
      </c>
      <c r="F1728" t="s">
        <v>649</v>
      </c>
      <c r="G1728" t="s">
        <v>650</v>
      </c>
      <c r="H1728" t="s">
        <v>1162</v>
      </c>
      <c r="I1728" t="s">
        <v>1163</v>
      </c>
      <c r="J1728">
        <v>2</v>
      </c>
      <c r="L1728" t="s">
        <v>1129</v>
      </c>
      <c r="M1728" t="s">
        <v>1164</v>
      </c>
      <c r="N1728" t="s">
        <v>1165</v>
      </c>
      <c r="O1728" t="s">
        <v>5541</v>
      </c>
      <c r="P1728" t="s">
        <v>147</v>
      </c>
      <c r="Q1728" t="s">
        <v>148</v>
      </c>
      <c r="R1728" t="s">
        <v>8659</v>
      </c>
      <c r="S1728" t="s">
        <v>8645</v>
      </c>
      <c r="T1728" t="b">
        <v>0</v>
      </c>
      <c r="U1728" t="b">
        <v>0</v>
      </c>
      <c r="V1728">
        <v>1</v>
      </c>
      <c r="W1728">
        <v>130</v>
      </c>
      <c r="X1728">
        <v>9</v>
      </c>
      <c r="AB1728">
        <v>2</v>
      </c>
      <c r="AD1728">
        <v>2</v>
      </c>
      <c r="AE1728" t="s">
        <v>3856</v>
      </c>
      <c r="AG1728" t="s">
        <v>5542</v>
      </c>
      <c r="AH1728" t="s">
        <v>5543</v>
      </c>
    </row>
    <row r="1729" spans="1:34" x14ac:dyDescent="0.25">
      <c r="A1729">
        <v>6</v>
      </c>
      <c r="B1729" t="s">
        <v>643</v>
      </c>
      <c r="C1729" t="s">
        <v>646</v>
      </c>
      <c r="D1729" t="s">
        <v>644</v>
      </c>
      <c r="E1729" t="s">
        <v>645</v>
      </c>
      <c r="F1729" t="s">
        <v>649</v>
      </c>
      <c r="G1729" t="s">
        <v>650</v>
      </c>
      <c r="H1729" t="s">
        <v>1162</v>
      </c>
      <c r="I1729" t="s">
        <v>1163</v>
      </c>
      <c r="J1729">
        <v>2</v>
      </c>
      <c r="L1729" t="s">
        <v>1129</v>
      </c>
      <c r="M1729" t="s">
        <v>1164</v>
      </c>
      <c r="N1729" t="s">
        <v>1165</v>
      </c>
      <c r="O1729" t="s">
        <v>5544</v>
      </c>
      <c r="P1729" t="s">
        <v>147</v>
      </c>
      <c r="Q1729" t="s">
        <v>148</v>
      </c>
      <c r="R1729" t="s">
        <v>8659</v>
      </c>
      <c r="S1729" t="s">
        <v>8645</v>
      </c>
      <c r="T1729" t="b">
        <v>0</v>
      </c>
      <c r="U1729" t="b">
        <v>0</v>
      </c>
      <c r="V1729">
        <v>2</v>
      </c>
      <c r="W1729">
        <v>140</v>
      </c>
      <c r="X1729">
        <v>7</v>
      </c>
      <c r="AB1729">
        <v>2</v>
      </c>
      <c r="AD1729">
        <v>2</v>
      </c>
      <c r="AE1729" t="s">
        <v>3856</v>
      </c>
      <c r="AG1729" t="s">
        <v>5545</v>
      </c>
      <c r="AH1729" t="s">
        <v>5546</v>
      </c>
    </row>
    <row r="1730" spans="1:34" x14ac:dyDescent="0.25">
      <c r="A1730">
        <v>6</v>
      </c>
      <c r="B1730" t="s">
        <v>643</v>
      </c>
      <c r="C1730" t="s">
        <v>646</v>
      </c>
      <c r="D1730" t="s">
        <v>644</v>
      </c>
      <c r="E1730" t="s">
        <v>645</v>
      </c>
      <c r="F1730" t="s">
        <v>649</v>
      </c>
      <c r="G1730" t="s">
        <v>650</v>
      </c>
      <c r="H1730" t="s">
        <v>1162</v>
      </c>
      <c r="I1730" t="s">
        <v>1163</v>
      </c>
      <c r="J1730">
        <v>2</v>
      </c>
      <c r="L1730" t="s">
        <v>1129</v>
      </c>
      <c r="M1730" t="s">
        <v>1164</v>
      </c>
      <c r="N1730" t="s">
        <v>1165</v>
      </c>
      <c r="O1730" t="s">
        <v>5547</v>
      </c>
      <c r="P1730" t="s">
        <v>147</v>
      </c>
      <c r="Q1730" t="s">
        <v>148</v>
      </c>
      <c r="R1730" t="s">
        <v>8659</v>
      </c>
      <c r="S1730" t="s">
        <v>8645</v>
      </c>
      <c r="T1730" t="b">
        <v>0</v>
      </c>
      <c r="U1730" t="b">
        <v>0</v>
      </c>
      <c r="V1730">
        <v>3</v>
      </c>
      <c r="W1730">
        <v>140</v>
      </c>
      <c r="X1730">
        <v>6</v>
      </c>
      <c r="AB1730">
        <v>2</v>
      </c>
      <c r="AD1730">
        <v>2</v>
      </c>
      <c r="AG1730" t="s">
        <v>5548</v>
      </c>
      <c r="AH1730" t="s">
        <v>5549</v>
      </c>
    </row>
    <row r="1731" spans="1:34" x14ac:dyDescent="0.25">
      <c r="A1731">
        <v>6</v>
      </c>
      <c r="B1731" t="s">
        <v>643</v>
      </c>
      <c r="C1731" t="s">
        <v>646</v>
      </c>
      <c r="D1731" t="s">
        <v>644</v>
      </c>
      <c r="E1731" t="s">
        <v>645</v>
      </c>
      <c r="F1731" t="s">
        <v>649</v>
      </c>
      <c r="G1731" t="s">
        <v>650</v>
      </c>
      <c r="H1731" t="s">
        <v>1162</v>
      </c>
      <c r="I1731" t="s">
        <v>1163</v>
      </c>
      <c r="J1731">
        <v>2</v>
      </c>
      <c r="L1731" t="s">
        <v>1129</v>
      </c>
      <c r="M1731" t="s">
        <v>1164</v>
      </c>
      <c r="N1731" t="s">
        <v>1165</v>
      </c>
      <c r="O1731" t="s">
        <v>5550</v>
      </c>
      <c r="P1731" t="s">
        <v>147</v>
      </c>
      <c r="Q1731" t="s">
        <v>148</v>
      </c>
      <c r="R1731" t="s">
        <v>8659</v>
      </c>
      <c r="S1731" t="s">
        <v>8645</v>
      </c>
      <c r="T1731" t="b">
        <v>0</v>
      </c>
      <c r="U1731" t="b">
        <v>0</v>
      </c>
      <c r="V1731">
        <v>4</v>
      </c>
      <c r="W1731">
        <v>140</v>
      </c>
      <c r="X1731">
        <v>6.5</v>
      </c>
      <c r="AB1731">
        <v>2</v>
      </c>
      <c r="AD1731">
        <v>2</v>
      </c>
      <c r="AE1731" t="s">
        <v>610</v>
      </c>
      <c r="AG1731" t="s">
        <v>5551</v>
      </c>
      <c r="AH1731" t="s">
        <v>5552</v>
      </c>
    </row>
    <row r="1732" spans="1:34" x14ac:dyDescent="0.25">
      <c r="A1732">
        <v>6</v>
      </c>
      <c r="B1732" t="s">
        <v>643</v>
      </c>
      <c r="C1732" t="s">
        <v>646</v>
      </c>
      <c r="D1732" t="s">
        <v>644</v>
      </c>
      <c r="E1732" t="s">
        <v>645</v>
      </c>
      <c r="F1732" t="s">
        <v>649</v>
      </c>
      <c r="G1732" t="s">
        <v>650</v>
      </c>
      <c r="H1732" t="s">
        <v>1162</v>
      </c>
      <c r="I1732" t="s">
        <v>1163</v>
      </c>
      <c r="J1732">
        <v>2</v>
      </c>
      <c r="L1732" t="s">
        <v>1129</v>
      </c>
      <c r="M1732" t="s">
        <v>1164</v>
      </c>
      <c r="N1732" t="s">
        <v>1165</v>
      </c>
      <c r="O1732" t="s">
        <v>5553</v>
      </c>
      <c r="P1732" t="s">
        <v>177</v>
      </c>
      <c r="Q1732" t="s">
        <v>148</v>
      </c>
      <c r="R1732" t="s">
        <v>8659</v>
      </c>
      <c r="S1732" t="s">
        <v>8645</v>
      </c>
      <c r="T1732" t="b">
        <v>1</v>
      </c>
      <c r="U1732" t="b">
        <v>0</v>
      </c>
      <c r="V1732">
        <v>1</v>
      </c>
      <c r="W1732">
        <v>30</v>
      </c>
      <c r="X1732">
        <v>12</v>
      </c>
      <c r="AB1732">
        <v>2</v>
      </c>
      <c r="AC1732">
        <v>1</v>
      </c>
      <c r="AE1732" t="s">
        <v>3856</v>
      </c>
      <c r="AG1732" t="s">
        <v>5554</v>
      </c>
      <c r="AH1732" t="s">
        <v>5555</v>
      </c>
    </row>
    <row r="1733" spans="1:34" x14ac:dyDescent="0.25">
      <c r="A1733">
        <v>6</v>
      </c>
      <c r="B1733" t="s">
        <v>643</v>
      </c>
      <c r="C1733" t="s">
        <v>646</v>
      </c>
      <c r="D1733" t="s">
        <v>644</v>
      </c>
      <c r="E1733" t="s">
        <v>645</v>
      </c>
      <c r="F1733" t="s">
        <v>649</v>
      </c>
      <c r="G1733" t="s">
        <v>650</v>
      </c>
      <c r="H1733" t="s">
        <v>1162</v>
      </c>
      <c r="I1733" t="s">
        <v>1163</v>
      </c>
      <c r="J1733">
        <v>2</v>
      </c>
      <c r="L1733" t="s">
        <v>1129</v>
      </c>
      <c r="M1733" t="s">
        <v>1164</v>
      </c>
      <c r="N1733" t="s">
        <v>1165</v>
      </c>
      <c r="O1733" t="s">
        <v>5556</v>
      </c>
      <c r="P1733" t="s">
        <v>177</v>
      </c>
      <c r="Q1733" t="s">
        <v>148</v>
      </c>
      <c r="R1733" t="s">
        <v>8659</v>
      </c>
      <c r="S1733" t="s">
        <v>8645</v>
      </c>
      <c r="T1733" t="b">
        <v>1</v>
      </c>
      <c r="U1733" t="b">
        <v>0</v>
      </c>
      <c r="V1733">
        <v>2</v>
      </c>
      <c r="W1733">
        <v>35</v>
      </c>
      <c r="X1733">
        <v>12</v>
      </c>
      <c r="AB1733">
        <v>2</v>
      </c>
      <c r="AC1733">
        <v>1</v>
      </c>
      <c r="AE1733" t="s">
        <v>3856</v>
      </c>
      <c r="AG1733" t="s">
        <v>5554</v>
      </c>
      <c r="AH1733" t="s">
        <v>5557</v>
      </c>
    </row>
    <row r="1734" spans="1:34" x14ac:dyDescent="0.25">
      <c r="A1734">
        <v>6</v>
      </c>
      <c r="B1734" t="s">
        <v>643</v>
      </c>
      <c r="C1734" t="s">
        <v>646</v>
      </c>
      <c r="D1734" t="s">
        <v>644</v>
      </c>
      <c r="E1734" t="s">
        <v>645</v>
      </c>
      <c r="F1734" t="s">
        <v>649</v>
      </c>
      <c r="G1734" t="s">
        <v>650</v>
      </c>
      <c r="H1734" t="s">
        <v>1162</v>
      </c>
      <c r="I1734" t="s">
        <v>1163</v>
      </c>
      <c r="J1734">
        <v>2</v>
      </c>
      <c r="L1734" t="s">
        <v>1129</v>
      </c>
      <c r="M1734" t="s">
        <v>1164</v>
      </c>
      <c r="N1734" t="s">
        <v>1165</v>
      </c>
      <c r="O1734" t="s">
        <v>5558</v>
      </c>
      <c r="P1734" t="s">
        <v>177</v>
      </c>
      <c r="Q1734" t="s">
        <v>148</v>
      </c>
      <c r="R1734" t="s">
        <v>8659</v>
      </c>
      <c r="S1734" t="s">
        <v>8645</v>
      </c>
      <c r="T1734" t="b">
        <v>1</v>
      </c>
      <c r="U1734" t="b">
        <v>0</v>
      </c>
      <c r="V1734">
        <v>3</v>
      </c>
      <c r="W1734">
        <v>40</v>
      </c>
      <c r="X1734">
        <v>11</v>
      </c>
      <c r="AB1734">
        <v>2</v>
      </c>
      <c r="AC1734">
        <v>1</v>
      </c>
      <c r="AE1734" t="s">
        <v>610</v>
      </c>
      <c r="AG1734" t="s">
        <v>5559</v>
      </c>
      <c r="AH1734" t="s">
        <v>5560</v>
      </c>
    </row>
    <row r="1735" spans="1:34" x14ac:dyDescent="0.25">
      <c r="A1735">
        <v>6</v>
      </c>
      <c r="B1735" t="s">
        <v>643</v>
      </c>
      <c r="C1735" t="s">
        <v>646</v>
      </c>
      <c r="D1735" t="s">
        <v>644</v>
      </c>
      <c r="E1735" t="s">
        <v>645</v>
      </c>
      <c r="F1735" t="s">
        <v>649</v>
      </c>
      <c r="G1735" t="s">
        <v>650</v>
      </c>
      <c r="H1735" t="s">
        <v>1162</v>
      </c>
      <c r="I1735" t="s">
        <v>1163</v>
      </c>
      <c r="J1735">
        <v>2</v>
      </c>
      <c r="L1735" t="s">
        <v>1129</v>
      </c>
      <c r="M1735" t="s">
        <v>1164</v>
      </c>
      <c r="N1735" t="s">
        <v>1165</v>
      </c>
      <c r="O1735" t="s">
        <v>5561</v>
      </c>
      <c r="P1735" t="s">
        <v>309</v>
      </c>
      <c r="Q1735" t="s">
        <v>148</v>
      </c>
      <c r="R1735" t="s">
        <v>8661</v>
      </c>
      <c r="S1735" t="s">
        <v>8645</v>
      </c>
      <c r="T1735" t="b">
        <v>0</v>
      </c>
      <c r="U1735" t="b">
        <v>0</v>
      </c>
      <c r="V1735">
        <v>1</v>
      </c>
      <c r="W1735">
        <v>10</v>
      </c>
      <c r="X1735">
        <v>12</v>
      </c>
      <c r="AB1735">
        <v>2</v>
      </c>
      <c r="AC1735">
        <v>2</v>
      </c>
      <c r="AD1735">
        <v>2</v>
      </c>
      <c r="AE1735" t="s">
        <v>3856</v>
      </c>
      <c r="AG1735" t="s">
        <v>3996</v>
      </c>
      <c r="AH1735" t="s">
        <v>5562</v>
      </c>
    </row>
    <row r="1736" spans="1:34" x14ac:dyDescent="0.25">
      <c r="A1736">
        <v>6</v>
      </c>
      <c r="B1736" t="s">
        <v>643</v>
      </c>
      <c r="C1736" t="s">
        <v>646</v>
      </c>
      <c r="D1736" t="s">
        <v>644</v>
      </c>
      <c r="E1736" t="s">
        <v>645</v>
      </c>
      <c r="F1736" t="s">
        <v>649</v>
      </c>
      <c r="G1736" t="s">
        <v>650</v>
      </c>
      <c r="H1736" t="s">
        <v>1162</v>
      </c>
      <c r="I1736" t="s">
        <v>1163</v>
      </c>
      <c r="J1736">
        <v>2</v>
      </c>
      <c r="L1736" t="s">
        <v>1129</v>
      </c>
      <c r="M1736" t="s">
        <v>1164</v>
      </c>
      <c r="N1736" t="s">
        <v>1165</v>
      </c>
      <c r="O1736" t="s">
        <v>5563</v>
      </c>
      <c r="P1736" t="s">
        <v>309</v>
      </c>
      <c r="Q1736" t="s">
        <v>148</v>
      </c>
      <c r="R1736" t="s">
        <v>8661</v>
      </c>
      <c r="S1736" t="s">
        <v>8645</v>
      </c>
      <c r="T1736" t="b">
        <v>0</v>
      </c>
      <c r="U1736" t="b">
        <v>0</v>
      </c>
      <c r="V1736">
        <v>2</v>
      </c>
      <c r="W1736">
        <v>10</v>
      </c>
      <c r="X1736">
        <v>12</v>
      </c>
      <c r="AB1736">
        <v>2</v>
      </c>
      <c r="AC1736">
        <v>2</v>
      </c>
      <c r="AD1736">
        <v>2</v>
      </c>
      <c r="AE1736" t="s">
        <v>3856</v>
      </c>
      <c r="AG1736" t="s">
        <v>3996</v>
      </c>
      <c r="AH1736" t="s">
        <v>5564</v>
      </c>
    </row>
    <row r="1737" spans="1:34" x14ac:dyDescent="0.25">
      <c r="A1737">
        <v>6</v>
      </c>
      <c r="B1737" t="s">
        <v>643</v>
      </c>
      <c r="C1737" t="s">
        <v>646</v>
      </c>
      <c r="D1737" t="s">
        <v>644</v>
      </c>
      <c r="E1737" t="s">
        <v>645</v>
      </c>
      <c r="F1737" t="s">
        <v>649</v>
      </c>
      <c r="G1737" t="s">
        <v>650</v>
      </c>
      <c r="H1737" t="s">
        <v>1162</v>
      </c>
      <c r="I1737" t="s">
        <v>1163</v>
      </c>
      <c r="J1737">
        <v>2</v>
      </c>
      <c r="L1737" t="s">
        <v>1129</v>
      </c>
      <c r="M1737" t="s">
        <v>1164</v>
      </c>
      <c r="N1737" t="s">
        <v>1165</v>
      </c>
      <c r="O1737" t="s">
        <v>5565</v>
      </c>
      <c r="P1737" t="s">
        <v>309</v>
      </c>
      <c r="Q1737" t="s">
        <v>148</v>
      </c>
      <c r="R1737" t="s">
        <v>8661</v>
      </c>
      <c r="S1737" t="s">
        <v>8645</v>
      </c>
      <c r="T1737" t="b">
        <v>0</v>
      </c>
      <c r="U1737" t="b">
        <v>0</v>
      </c>
      <c r="V1737">
        <v>3</v>
      </c>
      <c r="W1737">
        <v>10</v>
      </c>
      <c r="X1737">
        <v>13</v>
      </c>
      <c r="AB1737">
        <v>2</v>
      </c>
      <c r="AC1737">
        <v>2</v>
      </c>
      <c r="AD1737">
        <v>2</v>
      </c>
      <c r="AE1737" t="s">
        <v>3856</v>
      </c>
      <c r="AG1737" t="s">
        <v>3996</v>
      </c>
      <c r="AH1737" t="s">
        <v>5566</v>
      </c>
    </row>
    <row r="1738" spans="1:34" x14ac:dyDescent="0.25">
      <c r="A1738">
        <v>6</v>
      </c>
      <c r="B1738" t="s">
        <v>643</v>
      </c>
      <c r="C1738" t="s">
        <v>646</v>
      </c>
      <c r="D1738" t="s">
        <v>644</v>
      </c>
      <c r="E1738" t="s">
        <v>645</v>
      </c>
      <c r="F1738" t="s">
        <v>649</v>
      </c>
      <c r="G1738" t="s">
        <v>650</v>
      </c>
      <c r="H1738" t="s">
        <v>1162</v>
      </c>
      <c r="I1738" t="s">
        <v>1163</v>
      </c>
      <c r="J1738">
        <v>2</v>
      </c>
      <c r="L1738" t="s">
        <v>1129</v>
      </c>
      <c r="M1738" t="s">
        <v>1164</v>
      </c>
      <c r="N1738" t="s">
        <v>1165</v>
      </c>
      <c r="O1738" t="s">
        <v>5567</v>
      </c>
      <c r="P1738" t="s">
        <v>222</v>
      </c>
      <c r="Q1738" t="s">
        <v>8650</v>
      </c>
      <c r="R1738" t="s">
        <v>8637</v>
      </c>
      <c r="S1738" t="s">
        <v>8643</v>
      </c>
      <c r="T1738" t="b">
        <v>1</v>
      </c>
      <c r="U1738" t="b">
        <v>0</v>
      </c>
      <c r="V1738">
        <v>1</v>
      </c>
      <c r="W1738">
        <v>22.5</v>
      </c>
      <c r="X1738">
        <v>12</v>
      </c>
      <c r="AB1738">
        <v>3</v>
      </c>
      <c r="AC1738">
        <v>1</v>
      </c>
      <c r="AD1738">
        <v>3</v>
      </c>
      <c r="AE1738" t="s">
        <v>3856</v>
      </c>
      <c r="AG1738" t="s">
        <v>5568</v>
      </c>
      <c r="AH1738" t="s">
        <v>5569</v>
      </c>
    </row>
    <row r="1739" spans="1:34" x14ac:dyDescent="0.25">
      <c r="A1739">
        <v>6</v>
      </c>
      <c r="B1739" t="s">
        <v>643</v>
      </c>
      <c r="C1739" t="s">
        <v>646</v>
      </c>
      <c r="D1739" t="s">
        <v>644</v>
      </c>
      <c r="E1739" t="s">
        <v>645</v>
      </c>
      <c r="F1739" t="s">
        <v>649</v>
      </c>
      <c r="G1739" t="s">
        <v>650</v>
      </c>
      <c r="H1739" t="s">
        <v>1162</v>
      </c>
      <c r="I1739" t="s">
        <v>1163</v>
      </c>
      <c r="J1739">
        <v>2</v>
      </c>
      <c r="L1739" t="s">
        <v>1129</v>
      </c>
      <c r="M1739" t="s">
        <v>1164</v>
      </c>
      <c r="N1739" t="s">
        <v>1165</v>
      </c>
      <c r="O1739" t="s">
        <v>5570</v>
      </c>
      <c r="P1739" t="s">
        <v>222</v>
      </c>
      <c r="Q1739" t="s">
        <v>8650</v>
      </c>
      <c r="R1739" t="s">
        <v>8637</v>
      </c>
      <c r="S1739" t="s">
        <v>8643</v>
      </c>
      <c r="T1739" t="b">
        <v>1</v>
      </c>
      <c r="U1739" t="b">
        <v>0</v>
      </c>
      <c r="V1739">
        <v>2</v>
      </c>
      <c r="W1739">
        <v>25</v>
      </c>
      <c r="X1739">
        <v>12</v>
      </c>
      <c r="AB1739">
        <v>3</v>
      </c>
      <c r="AC1739">
        <v>1</v>
      </c>
      <c r="AD1739">
        <v>3</v>
      </c>
      <c r="AE1739" t="s">
        <v>3856</v>
      </c>
      <c r="AG1739" t="s">
        <v>5568</v>
      </c>
      <c r="AH1739" t="s">
        <v>5571</v>
      </c>
    </row>
    <row r="1740" spans="1:34" x14ac:dyDescent="0.25">
      <c r="A1740">
        <v>6</v>
      </c>
      <c r="B1740" t="s">
        <v>643</v>
      </c>
      <c r="C1740" t="s">
        <v>646</v>
      </c>
      <c r="D1740" t="s">
        <v>644</v>
      </c>
      <c r="E1740" t="s">
        <v>645</v>
      </c>
      <c r="F1740" t="s">
        <v>649</v>
      </c>
      <c r="G1740" t="s">
        <v>650</v>
      </c>
      <c r="H1740" t="s">
        <v>1162</v>
      </c>
      <c r="I1740" t="s">
        <v>1163</v>
      </c>
      <c r="J1740">
        <v>2</v>
      </c>
      <c r="L1740" t="s">
        <v>1129</v>
      </c>
      <c r="M1740" t="s">
        <v>1164</v>
      </c>
      <c r="N1740" t="s">
        <v>1165</v>
      </c>
      <c r="O1740" t="s">
        <v>5572</v>
      </c>
      <c r="P1740" t="s">
        <v>222</v>
      </c>
      <c r="Q1740" t="s">
        <v>8650</v>
      </c>
      <c r="R1740" t="s">
        <v>8637</v>
      </c>
      <c r="S1740" t="s">
        <v>8643</v>
      </c>
      <c r="T1740" t="b">
        <v>1</v>
      </c>
      <c r="U1740" t="b">
        <v>0</v>
      </c>
      <c r="V1740">
        <v>3</v>
      </c>
      <c r="W1740">
        <v>25</v>
      </c>
      <c r="X1740">
        <v>11</v>
      </c>
      <c r="AB1740">
        <v>3</v>
      </c>
      <c r="AC1740">
        <v>1</v>
      </c>
      <c r="AD1740">
        <v>3</v>
      </c>
      <c r="AE1740" t="s">
        <v>3856</v>
      </c>
      <c r="AG1740" t="s">
        <v>5568</v>
      </c>
      <c r="AH1740" t="s">
        <v>5573</v>
      </c>
    </row>
    <row r="1741" spans="1:34" x14ac:dyDescent="0.25">
      <c r="A1741">
        <v>6</v>
      </c>
      <c r="B1741" t="s">
        <v>643</v>
      </c>
      <c r="C1741" t="s">
        <v>646</v>
      </c>
      <c r="D1741" t="s">
        <v>644</v>
      </c>
      <c r="E1741" t="s">
        <v>645</v>
      </c>
      <c r="F1741" t="s">
        <v>649</v>
      </c>
      <c r="G1741" t="s">
        <v>650</v>
      </c>
      <c r="H1741" t="s">
        <v>1162</v>
      </c>
      <c r="I1741" t="s">
        <v>1163</v>
      </c>
      <c r="J1741">
        <v>2</v>
      </c>
      <c r="L1741" t="s">
        <v>1129</v>
      </c>
      <c r="M1741" t="s">
        <v>1164</v>
      </c>
      <c r="N1741" t="s">
        <v>1165</v>
      </c>
      <c r="O1741" t="s">
        <v>5574</v>
      </c>
      <c r="P1741" t="s">
        <v>415</v>
      </c>
      <c r="Q1741" t="s">
        <v>272</v>
      </c>
      <c r="R1741" t="s">
        <v>8667</v>
      </c>
      <c r="S1741" t="s">
        <v>8645</v>
      </c>
      <c r="T1741" t="b">
        <v>0</v>
      </c>
      <c r="U1741" t="b">
        <v>1</v>
      </c>
      <c r="V1741">
        <v>1</v>
      </c>
      <c r="W1741">
        <v>30</v>
      </c>
      <c r="Y1741">
        <v>20</v>
      </c>
      <c r="AH1741" t="s">
        <v>5575</v>
      </c>
    </row>
    <row r="1742" spans="1:34" x14ac:dyDescent="0.25">
      <c r="A1742">
        <v>6</v>
      </c>
      <c r="B1742" t="s">
        <v>643</v>
      </c>
      <c r="C1742" t="s">
        <v>646</v>
      </c>
      <c r="D1742" t="s">
        <v>644</v>
      </c>
      <c r="E1742" t="s">
        <v>645</v>
      </c>
      <c r="F1742" t="s">
        <v>649</v>
      </c>
      <c r="G1742" t="s">
        <v>650</v>
      </c>
      <c r="H1742" t="s">
        <v>1162</v>
      </c>
      <c r="I1742" t="s">
        <v>1163</v>
      </c>
      <c r="J1742">
        <v>2</v>
      </c>
      <c r="L1742" t="s">
        <v>1129</v>
      </c>
      <c r="M1742" t="s">
        <v>1164</v>
      </c>
      <c r="N1742" t="s">
        <v>1165</v>
      </c>
      <c r="O1742" t="s">
        <v>5576</v>
      </c>
      <c r="P1742" t="s">
        <v>415</v>
      </c>
      <c r="Q1742" t="s">
        <v>272</v>
      </c>
      <c r="R1742" t="s">
        <v>8667</v>
      </c>
      <c r="S1742" t="s">
        <v>8645</v>
      </c>
      <c r="T1742" t="b">
        <v>0</v>
      </c>
      <c r="U1742" t="b">
        <v>1</v>
      </c>
      <c r="V1742">
        <v>2</v>
      </c>
      <c r="W1742">
        <v>30</v>
      </c>
      <c r="Y1742">
        <v>20</v>
      </c>
      <c r="AH1742" t="s">
        <v>5577</v>
      </c>
    </row>
    <row r="1743" spans="1:34" x14ac:dyDescent="0.25">
      <c r="A1743">
        <v>6</v>
      </c>
      <c r="B1743" t="s">
        <v>643</v>
      </c>
      <c r="C1743" t="s">
        <v>646</v>
      </c>
      <c r="D1743" t="s">
        <v>644</v>
      </c>
      <c r="E1743" t="s">
        <v>645</v>
      </c>
      <c r="F1743" t="s">
        <v>649</v>
      </c>
      <c r="G1743" t="s">
        <v>650</v>
      </c>
      <c r="H1743" t="s">
        <v>1162</v>
      </c>
      <c r="I1743" t="s">
        <v>1163</v>
      </c>
      <c r="J1743">
        <v>2</v>
      </c>
      <c r="L1743" t="s">
        <v>1129</v>
      </c>
      <c r="M1743" t="s">
        <v>1164</v>
      </c>
      <c r="N1743" t="s">
        <v>1165</v>
      </c>
      <c r="O1743" t="s">
        <v>5578</v>
      </c>
      <c r="P1743" t="s">
        <v>420</v>
      </c>
      <c r="Q1743" t="s">
        <v>8650</v>
      </c>
      <c r="R1743" t="s">
        <v>8637</v>
      </c>
      <c r="S1743" t="s">
        <v>8645</v>
      </c>
      <c r="T1743" t="b">
        <v>0</v>
      </c>
      <c r="U1743" t="b">
        <v>0</v>
      </c>
      <c r="V1743">
        <v>1</v>
      </c>
      <c r="W1743">
        <v>45</v>
      </c>
      <c r="X1743">
        <v>15</v>
      </c>
      <c r="AG1743" t="s">
        <v>5579</v>
      </c>
      <c r="AH1743" t="s">
        <v>5580</v>
      </c>
    </row>
    <row r="1744" spans="1:34" x14ac:dyDescent="0.25">
      <c r="A1744">
        <v>6</v>
      </c>
      <c r="B1744" t="s">
        <v>643</v>
      </c>
      <c r="C1744" t="s">
        <v>646</v>
      </c>
      <c r="D1744" t="s">
        <v>644</v>
      </c>
      <c r="E1744" t="s">
        <v>645</v>
      </c>
      <c r="F1744" t="s">
        <v>649</v>
      </c>
      <c r="G1744" t="s">
        <v>650</v>
      </c>
      <c r="H1744" t="s">
        <v>1162</v>
      </c>
      <c r="I1744" t="s">
        <v>1163</v>
      </c>
      <c r="J1744">
        <v>2</v>
      </c>
      <c r="L1744" t="s">
        <v>1129</v>
      </c>
      <c r="M1744" t="s">
        <v>1164</v>
      </c>
      <c r="N1744" t="s">
        <v>1165</v>
      </c>
      <c r="O1744" t="s">
        <v>5581</v>
      </c>
      <c r="P1744" t="s">
        <v>420</v>
      </c>
      <c r="Q1744" t="s">
        <v>8650</v>
      </c>
      <c r="R1744" t="s">
        <v>8637</v>
      </c>
      <c r="S1744" t="s">
        <v>8645</v>
      </c>
      <c r="T1744" t="b">
        <v>0</v>
      </c>
      <c r="U1744" t="b">
        <v>0</v>
      </c>
      <c r="V1744">
        <v>2</v>
      </c>
      <c r="W1744">
        <v>45</v>
      </c>
      <c r="X1744">
        <v>15</v>
      </c>
      <c r="AG1744" t="s">
        <v>5579</v>
      </c>
      <c r="AH1744" t="s">
        <v>1165</v>
      </c>
    </row>
    <row r="1745" spans="1:34" x14ac:dyDescent="0.25">
      <c r="A1745">
        <v>6</v>
      </c>
      <c r="B1745" t="s">
        <v>643</v>
      </c>
      <c r="C1745" t="s">
        <v>646</v>
      </c>
      <c r="D1745" t="s">
        <v>644</v>
      </c>
      <c r="E1745" t="s">
        <v>645</v>
      </c>
      <c r="F1745" t="s">
        <v>649</v>
      </c>
      <c r="G1745" t="s">
        <v>650</v>
      </c>
      <c r="H1745" t="s">
        <v>1166</v>
      </c>
      <c r="I1745" t="s">
        <v>1167</v>
      </c>
      <c r="J1745">
        <v>3</v>
      </c>
      <c r="L1745" t="s">
        <v>1134</v>
      </c>
      <c r="M1745" t="s">
        <v>1168</v>
      </c>
      <c r="N1745" t="s">
        <v>1169</v>
      </c>
      <c r="O1745" t="s">
        <v>5582</v>
      </c>
      <c r="P1745" t="s">
        <v>15</v>
      </c>
      <c r="Q1745" t="s">
        <v>2</v>
      </c>
      <c r="R1745" t="s">
        <v>2</v>
      </c>
      <c r="S1745" t="s">
        <v>8646</v>
      </c>
      <c r="T1745" t="b">
        <v>1</v>
      </c>
      <c r="U1745" t="b">
        <v>1</v>
      </c>
      <c r="V1745">
        <v>1</v>
      </c>
      <c r="W1745">
        <v>75</v>
      </c>
      <c r="Y1745">
        <v>60</v>
      </c>
      <c r="AG1745" t="s">
        <v>5583</v>
      </c>
      <c r="AH1745" t="s">
        <v>1168</v>
      </c>
    </row>
    <row r="1746" spans="1:34" x14ac:dyDescent="0.25">
      <c r="A1746">
        <v>6</v>
      </c>
      <c r="B1746" t="s">
        <v>643</v>
      </c>
      <c r="C1746" t="s">
        <v>646</v>
      </c>
      <c r="D1746" t="s">
        <v>644</v>
      </c>
      <c r="E1746" t="s">
        <v>645</v>
      </c>
      <c r="F1746" t="s">
        <v>649</v>
      </c>
      <c r="G1746" t="s">
        <v>650</v>
      </c>
      <c r="H1746" t="s">
        <v>1166</v>
      </c>
      <c r="I1746" t="s">
        <v>1167</v>
      </c>
      <c r="J1746">
        <v>3</v>
      </c>
      <c r="L1746" t="s">
        <v>1134</v>
      </c>
      <c r="M1746" t="s">
        <v>1168</v>
      </c>
      <c r="N1746" t="s">
        <v>1169</v>
      </c>
      <c r="O1746" t="s">
        <v>5584</v>
      </c>
      <c r="P1746" t="s">
        <v>15</v>
      </c>
      <c r="Q1746" t="s">
        <v>2</v>
      </c>
      <c r="R1746" t="s">
        <v>2</v>
      </c>
      <c r="S1746" t="s">
        <v>8646</v>
      </c>
      <c r="T1746" t="b">
        <v>1</v>
      </c>
      <c r="U1746" t="b">
        <v>1</v>
      </c>
      <c r="V1746">
        <v>2</v>
      </c>
      <c r="W1746">
        <v>75</v>
      </c>
      <c r="Y1746">
        <v>60</v>
      </c>
      <c r="AG1746" t="s">
        <v>5583</v>
      </c>
      <c r="AH1746" t="s">
        <v>5585</v>
      </c>
    </row>
    <row r="1747" spans="1:34" x14ac:dyDescent="0.25">
      <c r="A1747">
        <v>6</v>
      </c>
      <c r="B1747" t="s">
        <v>643</v>
      </c>
      <c r="C1747" t="s">
        <v>646</v>
      </c>
      <c r="D1747" t="s">
        <v>644</v>
      </c>
      <c r="E1747" t="s">
        <v>645</v>
      </c>
      <c r="F1747" t="s">
        <v>649</v>
      </c>
      <c r="G1747" t="s">
        <v>650</v>
      </c>
      <c r="H1747" t="s">
        <v>1166</v>
      </c>
      <c r="I1747" t="s">
        <v>1167</v>
      </c>
      <c r="J1747">
        <v>3</v>
      </c>
      <c r="L1747" t="s">
        <v>1134</v>
      </c>
      <c r="M1747" t="s">
        <v>1168</v>
      </c>
      <c r="N1747" t="s">
        <v>1169</v>
      </c>
      <c r="O1747" t="s">
        <v>5586</v>
      </c>
      <c r="P1747" t="s">
        <v>15</v>
      </c>
      <c r="Q1747" t="s">
        <v>2</v>
      </c>
      <c r="R1747" t="s">
        <v>2</v>
      </c>
      <c r="S1747" t="s">
        <v>8646</v>
      </c>
      <c r="T1747" t="b">
        <v>1</v>
      </c>
      <c r="U1747" t="b">
        <v>1</v>
      </c>
      <c r="V1747">
        <v>3</v>
      </c>
      <c r="W1747">
        <v>75</v>
      </c>
      <c r="Y1747">
        <v>60</v>
      </c>
      <c r="AG1747" t="s">
        <v>5587</v>
      </c>
      <c r="AH1747" t="s">
        <v>5588</v>
      </c>
    </row>
    <row r="1748" spans="1:34" x14ac:dyDescent="0.25">
      <c r="A1748">
        <v>6</v>
      </c>
      <c r="B1748" t="s">
        <v>643</v>
      </c>
      <c r="C1748" t="s">
        <v>646</v>
      </c>
      <c r="D1748" t="s">
        <v>644</v>
      </c>
      <c r="E1748" t="s">
        <v>645</v>
      </c>
      <c r="F1748" t="s">
        <v>649</v>
      </c>
      <c r="G1748" t="s">
        <v>650</v>
      </c>
      <c r="H1748" t="s">
        <v>1166</v>
      </c>
      <c r="I1748" t="s">
        <v>1167</v>
      </c>
      <c r="J1748">
        <v>3</v>
      </c>
      <c r="L1748" t="s">
        <v>1134</v>
      </c>
      <c r="M1748" t="s">
        <v>1168</v>
      </c>
      <c r="N1748" t="s">
        <v>1169</v>
      </c>
      <c r="O1748" t="s">
        <v>5589</v>
      </c>
      <c r="P1748" t="s">
        <v>15</v>
      </c>
      <c r="Q1748" t="s">
        <v>2</v>
      </c>
      <c r="R1748" t="s">
        <v>2</v>
      </c>
      <c r="S1748" t="s">
        <v>8646</v>
      </c>
      <c r="T1748" t="b">
        <v>1</v>
      </c>
      <c r="U1748" t="b">
        <v>1</v>
      </c>
      <c r="V1748">
        <v>4</v>
      </c>
      <c r="W1748">
        <v>75</v>
      </c>
      <c r="Y1748">
        <v>60</v>
      </c>
      <c r="AG1748" t="s">
        <v>5590</v>
      </c>
      <c r="AH1748" t="s">
        <v>5591</v>
      </c>
    </row>
    <row r="1749" spans="1:34" x14ac:dyDescent="0.25">
      <c r="A1749">
        <v>6</v>
      </c>
      <c r="B1749" t="s">
        <v>643</v>
      </c>
      <c r="C1749" t="s">
        <v>646</v>
      </c>
      <c r="D1749" t="s">
        <v>644</v>
      </c>
      <c r="E1749" t="s">
        <v>645</v>
      </c>
      <c r="F1749" t="s">
        <v>649</v>
      </c>
      <c r="G1749" t="s">
        <v>650</v>
      </c>
      <c r="H1749" t="s">
        <v>1166</v>
      </c>
      <c r="I1749" t="s">
        <v>1167</v>
      </c>
      <c r="J1749">
        <v>3</v>
      </c>
      <c r="L1749" t="s">
        <v>1134</v>
      </c>
      <c r="M1749" t="s">
        <v>1168</v>
      </c>
      <c r="N1749" t="s">
        <v>1169</v>
      </c>
      <c r="O1749" t="s">
        <v>5592</v>
      </c>
      <c r="P1749" t="s">
        <v>55</v>
      </c>
      <c r="Q1749" t="s">
        <v>25</v>
      </c>
      <c r="R1749" t="s">
        <v>25</v>
      </c>
      <c r="S1749" t="s">
        <v>8645</v>
      </c>
      <c r="T1749" t="b">
        <v>1</v>
      </c>
      <c r="U1749" t="b">
        <v>0</v>
      </c>
      <c r="V1749">
        <v>1</v>
      </c>
      <c r="W1749">
        <v>57.5</v>
      </c>
      <c r="X1749">
        <v>12</v>
      </c>
      <c r="AB1749">
        <v>2</v>
      </c>
      <c r="AC1749">
        <v>2</v>
      </c>
      <c r="AD1749">
        <v>2</v>
      </c>
      <c r="AE1749" t="s">
        <v>2289</v>
      </c>
      <c r="AG1749" t="s">
        <v>3545</v>
      </c>
      <c r="AH1749" t="s">
        <v>5593</v>
      </c>
    </row>
    <row r="1750" spans="1:34" x14ac:dyDescent="0.25">
      <c r="A1750">
        <v>6</v>
      </c>
      <c r="B1750" t="s">
        <v>643</v>
      </c>
      <c r="C1750" t="s">
        <v>646</v>
      </c>
      <c r="D1750" t="s">
        <v>644</v>
      </c>
      <c r="E1750" t="s">
        <v>645</v>
      </c>
      <c r="F1750" t="s">
        <v>649</v>
      </c>
      <c r="G1750" t="s">
        <v>650</v>
      </c>
      <c r="H1750" t="s">
        <v>1166</v>
      </c>
      <c r="I1750" t="s">
        <v>1167</v>
      </c>
      <c r="J1750">
        <v>3</v>
      </c>
      <c r="L1750" t="s">
        <v>1134</v>
      </c>
      <c r="M1750" t="s">
        <v>1168</v>
      </c>
      <c r="N1750" t="s">
        <v>1169</v>
      </c>
      <c r="O1750" t="s">
        <v>5594</v>
      </c>
      <c r="P1750" t="s">
        <v>55</v>
      </c>
      <c r="Q1750" t="s">
        <v>25</v>
      </c>
      <c r="R1750" t="s">
        <v>25</v>
      </c>
      <c r="S1750" t="s">
        <v>8645</v>
      </c>
      <c r="T1750" t="b">
        <v>1</v>
      </c>
      <c r="U1750" t="b">
        <v>0</v>
      </c>
      <c r="V1750">
        <v>2</v>
      </c>
      <c r="W1750">
        <v>60</v>
      </c>
      <c r="X1750">
        <v>12</v>
      </c>
      <c r="AB1750">
        <v>2</v>
      </c>
      <c r="AC1750">
        <v>2</v>
      </c>
      <c r="AD1750">
        <v>2</v>
      </c>
      <c r="AE1750" t="s">
        <v>618</v>
      </c>
      <c r="AG1750" t="s">
        <v>3218</v>
      </c>
      <c r="AH1750" t="s">
        <v>5595</v>
      </c>
    </row>
    <row r="1751" spans="1:34" x14ac:dyDescent="0.25">
      <c r="A1751">
        <v>6</v>
      </c>
      <c r="B1751" t="s">
        <v>643</v>
      </c>
      <c r="C1751" t="s">
        <v>646</v>
      </c>
      <c r="D1751" t="s">
        <v>644</v>
      </c>
      <c r="E1751" t="s">
        <v>645</v>
      </c>
      <c r="F1751" t="s">
        <v>649</v>
      </c>
      <c r="G1751" t="s">
        <v>650</v>
      </c>
      <c r="H1751" t="s">
        <v>1166</v>
      </c>
      <c r="I1751" t="s">
        <v>1167</v>
      </c>
      <c r="J1751">
        <v>3</v>
      </c>
      <c r="L1751" t="s">
        <v>1134</v>
      </c>
      <c r="M1751" t="s">
        <v>1168</v>
      </c>
      <c r="N1751" t="s">
        <v>1169</v>
      </c>
      <c r="O1751" t="s">
        <v>5596</v>
      </c>
      <c r="P1751" t="s">
        <v>55</v>
      </c>
      <c r="Q1751" t="s">
        <v>25</v>
      </c>
      <c r="R1751" t="s">
        <v>25</v>
      </c>
      <c r="S1751" t="s">
        <v>8645</v>
      </c>
      <c r="T1751" t="b">
        <v>1</v>
      </c>
      <c r="U1751" t="b">
        <v>0</v>
      </c>
      <c r="V1751">
        <v>3</v>
      </c>
      <c r="W1751">
        <v>65</v>
      </c>
      <c r="X1751">
        <v>11</v>
      </c>
      <c r="AB1751">
        <v>2</v>
      </c>
      <c r="AC1751">
        <v>2</v>
      </c>
      <c r="AD1751">
        <v>2</v>
      </c>
      <c r="AE1751" t="s">
        <v>3856</v>
      </c>
      <c r="AG1751" t="s">
        <v>3996</v>
      </c>
      <c r="AH1751" t="s">
        <v>5597</v>
      </c>
    </row>
    <row r="1752" spans="1:34" x14ac:dyDescent="0.25">
      <c r="A1752">
        <v>6</v>
      </c>
      <c r="B1752" t="s">
        <v>643</v>
      </c>
      <c r="C1752" t="s">
        <v>646</v>
      </c>
      <c r="D1752" t="s">
        <v>644</v>
      </c>
      <c r="E1752" t="s">
        <v>645</v>
      </c>
      <c r="F1752" t="s">
        <v>649</v>
      </c>
      <c r="G1752" t="s">
        <v>650</v>
      </c>
      <c r="H1752" t="s">
        <v>1166</v>
      </c>
      <c r="I1752" t="s">
        <v>1167</v>
      </c>
      <c r="J1752">
        <v>3</v>
      </c>
      <c r="L1752" t="s">
        <v>1134</v>
      </c>
      <c r="M1752" t="s">
        <v>1168</v>
      </c>
      <c r="N1752" t="s">
        <v>1169</v>
      </c>
      <c r="O1752" t="s">
        <v>5598</v>
      </c>
      <c r="P1752" t="s">
        <v>55</v>
      </c>
      <c r="Q1752" t="s">
        <v>25</v>
      </c>
      <c r="R1752" t="s">
        <v>25</v>
      </c>
      <c r="S1752" t="s">
        <v>8645</v>
      </c>
      <c r="T1752" t="b">
        <v>1</v>
      </c>
      <c r="U1752" t="b">
        <v>0</v>
      </c>
      <c r="V1752">
        <v>4</v>
      </c>
      <c r="W1752">
        <v>65</v>
      </c>
      <c r="X1752">
        <v>11</v>
      </c>
      <c r="AB1752">
        <v>2</v>
      </c>
      <c r="AC1752">
        <v>2</v>
      </c>
      <c r="AD1752">
        <v>2</v>
      </c>
      <c r="AE1752" t="s">
        <v>610</v>
      </c>
      <c r="AG1752" t="s">
        <v>3600</v>
      </c>
      <c r="AH1752" t="s">
        <v>5599</v>
      </c>
    </row>
    <row r="1753" spans="1:34" x14ac:dyDescent="0.25">
      <c r="A1753">
        <v>6</v>
      </c>
      <c r="B1753" t="s">
        <v>643</v>
      </c>
      <c r="C1753" t="s">
        <v>646</v>
      </c>
      <c r="D1753" t="s">
        <v>644</v>
      </c>
      <c r="E1753" t="s">
        <v>645</v>
      </c>
      <c r="F1753" t="s">
        <v>649</v>
      </c>
      <c r="G1753" t="s">
        <v>650</v>
      </c>
      <c r="H1753" t="s">
        <v>1166</v>
      </c>
      <c r="I1753" t="s">
        <v>1167</v>
      </c>
      <c r="J1753">
        <v>3</v>
      </c>
      <c r="L1753" t="s">
        <v>1134</v>
      </c>
      <c r="M1753" t="s">
        <v>1168</v>
      </c>
      <c r="N1753" t="s">
        <v>1169</v>
      </c>
      <c r="O1753" t="s">
        <v>5600</v>
      </c>
      <c r="P1753" t="s">
        <v>79</v>
      </c>
      <c r="Q1753" t="s">
        <v>25</v>
      </c>
      <c r="R1753" t="s">
        <v>25</v>
      </c>
      <c r="S1753" t="s">
        <v>8645</v>
      </c>
      <c r="T1753" t="b">
        <v>0</v>
      </c>
      <c r="U1753" t="b">
        <v>0</v>
      </c>
      <c r="V1753">
        <v>1</v>
      </c>
      <c r="W1753">
        <v>15</v>
      </c>
      <c r="X1753">
        <v>15</v>
      </c>
      <c r="AB1753">
        <v>1</v>
      </c>
      <c r="AC1753">
        <v>2</v>
      </c>
      <c r="AD1753">
        <v>1</v>
      </c>
      <c r="AE1753" t="s">
        <v>2289</v>
      </c>
      <c r="AG1753" t="s">
        <v>5601</v>
      </c>
      <c r="AH1753" t="s">
        <v>5602</v>
      </c>
    </row>
    <row r="1754" spans="1:34" x14ac:dyDescent="0.25">
      <c r="A1754">
        <v>6</v>
      </c>
      <c r="B1754" t="s">
        <v>643</v>
      </c>
      <c r="C1754" t="s">
        <v>646</v>
      </c>
      <c r="D1754" t="s">
        <v>644</v>
      </c>
      <c r="E1754" t="s">
        <v>645</v>
      </c>
      <c r="F1754" t="s">
        <v>649</v>
      </c>
      <c r="G1754" t="s">
        <v>650</v>
      </c>
      <c r="H1754" t="s">
        <v>1166</v>
      </c>
      <c r="I1754" t="s">
        <v>1167</v>
      </c>
      <c r="J1754">
        <v>3</v>
      </c>
      <c r="L1754" t="s">
        <v>1134</v>
      </c>
      <c r="M1754" t="s">
        <v>1168</v>
      </c>
      <c r="N1754" t="s">
        <v>1169</v>
      </c>
      <c r="O1754" t="s">
        <v>5603</v>
      </c>
      <c r="P1754" t="s">
        <v>79</v>
      </c>
      <c r="Q1754" t="s">
        <v>25</v>
      </c>
      <c r="R1754" t="s">
        <v>25</v>
      </c>
      <c r="S1754" t="s">
        <v>8645</v>
      </c>
      <c r="T1754" t="b">
        <v>0</v>
      </c>
      <c r="U1754" t="b">
        <v>0</v>
      </c>
      <c r="V1754">
        <v>2</v>
      </c>
      <c r="W1754">
        <v>20</v>
      </c>
      <c r="X1754">
        <v>15</v>
      </c>
      <c r="AB1754">
        <v>2</v>
      </c>
      <c r="AC1754">
        <v>2</v>
      </c>
      <c r="AD1754">
        <v>2</v>
      </c>
      <c r="AE1754" t="s">
        <v>2289</v>
      </c>
      <c r="AG1754" t="s">
        <v>5604</v>
      </c>
      <c r="AH1754" t="s">
        <v>5605</v>
      </c>
    </row>
    <row r="1755" spans="1:34" x14ac:dyDescent="0.25">
      <c r="A1755">
        <v>6</v>
      </c>
      <c r="B1755" t="s">
        <v>643</v>
      </c>
      <c r="C1755" t="s">
        <v>646</v>
      </c>
      <c r="D1755" t="s">
        <v>644</v>
      </c>
      <c r="E1755" t="s">
        <v>645</v>
      </c>
      <c r="F1755" t="s">
        <v>649</v>
      </c>
      <c r="G1755" t="s">
        <v>650</v>
      </c>
      <c r="H1755" t="s">
        <v>1166</v>
      </c>
      <c r="I1755" t="s">
        <v>1167</v>
      </c>
      <c r="J1755">
        <v>3</v>
      </c>
      <c r="L1755" t="s">
        <v>1134</v>
      </c>
      <c r="M1755" t="s">
        <v>1168</v>
      </c>
      <c r="N1755" t="s">
        <v>1169</v>
      </c>
      <c r="O1755" t="s">
        <v>5606</v>
      </c>
      <c r="P1755" t="s">
        <v>79</v>
      </c>
      <c r="Q1755" t="s">
        <v>25</v>
      </c>
      <c r="R1755" t="s">
        <v>25</v>
      </c>
      <c r="S1755" t="s">
        <v>8645</v>
      </c>
      <c r="T1755" t="b">
        <v>0</v>
      </c>
      <c r="U1755" t="b">
        <v>0</v>
      </c>
      <c r="V1755">
        <v>3</v>
      </c>
      <c r="W1755">
        <v>25</v>
      </c>
      <c r="X1755">
        <v>15</v>
      </c>
      <c r="AB1755">
        <v>2</v>
      </c>
      <c r="AC1755">
        <v>2</v>
      </c>
      <c r="AD1755">
        <v>2</v>
      </c>
      <c r="AE1755" t="s">
        <v>2289</v>
      </c>
      <c r="AG1755" t="s">
        <v>5604</v>
      </c>
      <c r="AH1755" t="s">
        <v>5607</v>
      </c>
    </row>
    <row r="1756" spans="1:34" x14ac:dyDescent="0.25">
      <c r="A1756">
        <v>6</v>
      </c>
      <c r="B1756" t="s">
        <v>643</v>
      </c>
      <c r="C1756" t="s">
        <v>646</v>
      </c>
      <c r="D1756" t="s">
        <v>644</v>
      </c>
      <c r="E1756" t="s">
        <v>645</v>
      </c>
      <c r="F1756" t="s">
        <v>649</v>
      </c>
      <c r="G1756" t="s">
        <v>650</v>
      </c>
      <c r="H1756" t="s">
        <v>1166</v>
      </c>
      <c r="I1756" t="s">
        <v>1167</v>
      </c>
      <c r="J1756">
        <v>3</v>
      </c>
      <c r="L1756" t="s">
        <v>1134</v>
      </c>
      <c r="M1756" t="s">
        <v>1168</v>
      </c>
      <c r="N1756" t="s">
        <v>1169</v>
      </c>
      <c r="O1756" t="s">
        <v>5608</v>
      </c>
      <c r="P1756" t="s">
        <v>79</v>
      </c>
      <c r="Q1756" t="s">
        <v>25</v>
      </c>
      <c r="R1756" t="s">
        <v>25</v>
      </c>
      <c r="S1756" t="s">
        <v>8645</v>
      </c>
      <c r="T1756" t="b">
        <v>0</v>
      </c>
      <c r="U1756" t="b">
        <v>0</v>
      </c>
      <c r="V1756">
        <v>4</v>
      </c>
      <c r="W1756">
        <v>30</v>
      </c>
      <c r="X1756">
        <v>15</v>
      </c>
      <c r="AB1756">
        <v>2</v>
      </c>
      <c r="AC1756">
        <v>2</v>
      </c>
      <c r="AD1756">
        <v>2</v>
      </c>
      <c r="AE1756" t="s">
        <v>2289</v>
      </c>
      <c r="AG1756" t="s">
        <v>5604</v>
      </c>
      <c r="AH1756" t="s">
        <v>5609</v>
      </c>
    </row>
    <row r="1757" spans="1:34" x14ac:dyDescent="0.25">
      <c r="A1757">
        <v>6</v>
      </c>
      <c r="B1757" t="s">
        <v>643</v>
      </c>
      <c r="C1757" t="s">
        <v>646</v>
      </c>
      <c r="D1757" t="s">
        <v>644</v>
      </c>
      <c r="E1757" t="s">
        <v>645</v>
      </c>
      <c r="F1757" t="s">
        <v>649</v>
      </c>
      <c r="G1757" t="s">
        <v>650</v>
      </c>
      <c r="H1757" t="s">
        <v>1166</v>
      </c>
      <c r="I1757" t="s">
        <v>1167</v>
      </c>
      <c r="J1757">
        <v>3</v>
      </c>
      <c r="L1757" t="s">
        <v>1134</v>
      </c>
      <c r="M1757" t="s">
        <v>1168</v>
      </c>
      <c r="N1757" t="s">
        <v>1169</v>
      </c>
      <c r="O1757" t="s">
        <v>5610</v>
      </c>
      <c r="P1757" t="s">
        <v>99</v>
      </c>
      <c r="Q1757" t="s">
        <v>8644</v>
      </c>
      <c r="R1757" t="s">
        <v>8488</v>
      </c>
      <c r="S1757" t="s">
        <v>8643</v>
      </c>
      <c r="T1757" t="b">
        <v>1</v>
      </c>
      <c r="U1757" t="b">
        <v>0</v>
      </c>
      <c r="V1757">
        <v>1</v>
      </c>
      <c r="W1757">
        <v>25</v>
      </c>
      <c r="X1757">
        <v>12</v>
      </c>
      <c r="AB1757">
        <v>2</v>
      </c>
      <c r="AC1757">
        <v>1</v>
      </c>
      <c r="AD1757">
        <v>3</v>
      </c>
      <c r="AE1757" t="s">
        <v>3856</v>
      </c>
      <c r="AG1757" t="s">
        <v>5611</v>
      </c>
      <c r="AH1757" t="s">
        <v>5612</v>
      </c>
    </row>
    <row r="1758" spans="1:34" x14ac:dyDescent="0.25">
      <c r="A1758">
        <v>6</v>
      </c>
      <c r="B1758" t="s">
        <v>643</v>
      </c>
      <c r="C1758" t="s">
        <v>646</v>
      </c>
      <c r="D1758" t="s">
        <v>644</v>
      </c>
      <c r="E1758" t="s">
        <v>645</v>
      </c>
      <c r="F1758" t="s">
        <v>649</v>
      </c>
      <c r="G1758" t="s">
        <v>650</v>
      </c>
      <c r="H1758" t="s">
        <v>1166</v>
      </c>
      <c r="I1758" t="s">
        <v>1167</v>
      </c>
      <c r="J1758">
        <v>3</v>
      </c>
      <c r="L1758" t="s">
        <v>1134</v>
      </c>
      <c r="M1758" t="s">
        <v>1168</v>
      </c>
      <c r="N1758" t="s">
        <v>1169</v>
      </c>
      <c r="O1758" t="s">
        <v>5613</v>
      </c>
      <c r="P1758" t="s">
        <v>99</v>
      </c>
      <c r="Q1758" t="s">
        <v>8644</v>
      </c>
      <c r="R1758" t="s">
        <v>8488</v>
      </c>
      <c r="S1758" t="s">
        <v>8643</v>
      </c>
      <c r="T1758" t="b">
        <v>1</v>
      </c>
      <c r="U1758" t="b">
        <v>0</v>
      </c>
      <c r="V1758">
        <v>2</v>
      </c>
      <c r="W1758">
        <v>25</v>
      </c>
      <c r="X1758">
        <v>12</v>
      </c>
      <c r="AB1758">
        <v>2</v>
      </c>
      <c r="AC1758">
        <v>1</v>
      </c>
      <c r="AD1758">
        <v>3</v>
      </c>
      <c r="AE1758" t="s">
        <v>3856</v>
      </c>
      <c r="AG1758" t="s">
        <v>5614</v>
      </c>
      <c r="AH1758" t="s">
        <v>5615</v>
      </c>
    </row>
    <row r="1759" spans="1:34" x14ac:dyDescent="0.25">
      <c r="A1759">
        <v>6</v>
      </c>
      <c r="B1759" t="s">
        <v>643</v>
      </c>
      <c r="C1759" t="s">
        <v>646</v>
      </c>
      <c r="D1759" t="s">
        <v>644</v>
      </c>
      <c r="E1759" t="s">
        <v>645</v>
      </c>
      <c r="F1759" t="s">
        <v>649</v>
      </c>
      <c r="G1759" t="s">
        <v>650</v>
      </c>
      <c r="H1759" t="s">
        <v>1166</v>
      </c>
      <c r="I1759" t="s">
        <v>1167</v>
      </c>
      <c r="J1759">
        <v>3</v>
      </c>
      <c r="L1759" t="s">
        <v>1134</v>
      </c>
      <c r="M1759" t="s">
        <v>1168</v>
      </c>
      <c r="N1759" t="s">
        <v>1169</v>
      </c>
      <c r="O1759" t="s">
        <v>5616</v>
      </c>
      <c r="P1759" t="s">
        <v>99</v>
      </c>
      <c r="Q1759" t="s">
        <v>8644</v>
      </c>
      <c r="R1759" t="s">
        <v>8488</v>
      </c>
      <c r="S1759" t="s">
        <v>8643</v>
      </c>
      <c r="T1759" t="b">
        <v>1</v>
      </c>
      <c r="U1759" t="b">
        <v>0</v>
      </c>
      <c r="V1759">
        <v>3</v>
      </c>
      <c r="W1759">
        <v>27.5</v>
      </c>
      <c r="X1759">
        <v>10</v>
      </c>
      <c r="AB1759">
        <v>2</v>
      </c>
      <c r="AC1759">
        <v>1</v>
      </c>
      <c r="AD1759">
        <v>3</v>
      </c>
      <c r="AE1759" t="s">
        <v>610</v>
      </c>
      <c r="AG1759" t="s">
        <v>2350</v>
      </c>
      <c r="AH1759" t="s">
        <v>5617</v>
      </c>
    </row>
    <row r="1760" spans="1:34" x14ac:dyDescent="0.25">
      <c r="A1760">
        <v>6</v>
      </c>
      <c r="B1760" t="s">
        <v>643</v>
      </c>
      <c r="C1760" t="s">
        <v>646</v>
      </c>
      <c r="D1760" t="s">
        <v>644</v>
      </c>
      <c r="E1760" t="s">
        <v>645</v>
      </c>
      <c r="F1760" t="s">
        <v>649</v>
      </c>
      <c r="G1760" t="s">
        <v>650</v>
      </c>
      <c r="H1760" t="s">
        <v>1166</v>
      </c>
      <c r="I1760" t="s">
        <v>1167</v>
      </c>
      <c r="J1760">
        <v>3</v>
      </c>
      <c r="L1760" t="s">
        <v>1134</v>
      </c>
      <c r="M1760" t="s">
        <v>1168</v>
      </c>
      <c r="N1760" t="s">
        <v>1169</v>
      </c>
      <c r="O1760" t="s">
        <v>5618</v>
      </c>
      <c r="P1760" t="s">
        <v>356</v>
      </c>
      <c r="Q1760" t="s">
        <v>25</v>
      </c>
      <c r="R1760" t="s">
        <v>25</v>
      </c>
      <c r="S1760" t="s">
        <v>357</v>
      </c>
      <c r="T1760" t="b">
        <v>0</v>
      </c>
      <c r="U1760" t="b">
        <v>1</v>
      </c>
      <c r="V1760">
        <v>1</v>
      </c>
      <c r="Y1760">
        <v>465</v>
      </c>
      <c r="Z1760">
        <v>2</v>
      </c>
      <c r="AA1760" t="s">
        <v>3957</v>
      </c>
      <c r="AG1760" t="s">
        <v>5619</v>
      </c>
      <c r="AH1760" t="s">
        <v>1169</v>
      </c>
    </row>
    <row r="1761" spans="1:34" x14ac:dyDescent="0.25">
      <c r="A1761">
        <v>6</v>
      </c>
      <c r="B1761" t="s">
        <v>643</v>
      </c>
      <c r="C1761" t="s">
        <v>646</v>
      </c>
      <c r="D1761" t="s">
        <v>644</v>
      </c>
      <c r="E1761" t="s">
        <v>645</v>
      </c>
      <c r="F1761" t="s">
        <v>649</v>
      </c>
      <c r="G1761" t="s">
        <v>650</v>
      </c>
      <c r="H1761" t="s">
        <v>1170</v>
      </c>
      <c r="I1761" t="s">
        <v>1171</v>
      </c>
      <c r="J1761">
        <v>4</v>
      </c>
      <c r="L1761" t="s">
        <v>1139</v>
      </c>
      <c r="M1761" t="s">
        <v>1172</v>
      </c>
      <c r="N1761" t="s">
        <v>1173</v>
      </c>
      <c r="O1761" t="s">
        <v>5620</v>
      </c>
      <c r="P1761" t="s">
        <v>112</v>
      </c>
      <c r="Q1761" t="s">
        <v>8644</v>
      </c>
      <c r="R1761" t="s">
        <v>8488</v>
      </c>
      <c r="S1761" t="s">
        <v>8643</v>
      </c>
      <c r="T1761" t="b">
        <v>0</v>
      </c>
      <c r="U1761" t="b">
        <v>0</v>
      </c>
      <c r="V1761">
        <v>1</v>
      </c>
      <c r="W1761">
        <v>70</v>
      </c>
      <c r="X1761">
        <v>15</v>
      </c>
      <c r="AB1761">
        <v>2</v>
      </c>
      <c r="AC1761">
        <v>1</v>
      </c>
      <c r="AD1761">
        <v>3</v>
      </c>
      <c r="AE1761" t="s">
        <v>618</v>
      </c>
      <c r="AG1761" t="s">
        <v>3189</v>
      </c>
      <c r="AH1761" t="s">
        <v>1172</v>
      </c>
    </row>
    <row r="1762" spans="1:34" x14ac:dyDescent="0.25">
      <c r="A1762">
        <v>6</v>
      </c>
      <c r="B1762" t="s">
        <v>643</v>
      </c>
      <c r="C1762" t="s">
        <v>646</v>
      </c>
      <c r="D1762" t="s">
        <v>644</v>
      </c>
      <c r="E1762" t="s">
        <v>645</v>
      </c>
      <c r="F1762" t="s">
        <v>649</v>
      </c>
      <c r="G1762" t="s">
        <v>650</v>
      </c>
      <c r="H1762" t="s">
        <v>1170</v>
      </c>
      <c r="I1762" t="s">
        <v>1171</v>
      </c>
      <c r="J1762">
        <v>4</v>
      </c>
      <c r="L1762" t="s">
        <v>1139</v>
      </c>
      <c r="M1762" t="s">
        <v>1172</v>
      </c>
      <c r="N1762" t="s">
        <v>1173</v>
      </c>
      <c r="O1762" t="s">
        <v>5621</v>
      </c>
      <c r="P1762" t="s">
        <v>112</v>
      </c>
      <c r="Q1762" t="s">
        <v>8644</v>
      </c>
      <c r="R1762" t="s">
        <v>8488</v>
      </c>
      <c r="S1762" t="s">
        <v>8643</v>
      </c>
      <c r="T1762" t="b">
        <v>0</v>
      </c>
      <c r="U1762" t="b">
        <v>0</v>
      </c>
      <c r="V1762">
        <v>2</v>
      </c>
      <c r="W1762">
        <v>80</v>
      </c>
      <c r="X1762">
        <v>15</v>
      </c>
      <c r="AB1762">
        <v>2</v>
      </c>
      <c r="AC1762">
        <v>1</v>
      </c>
      <c r="AD1762">
        <v>3</v>
      </c>
      <c r="AE1762" t="s">
        <v>3856</v>
      </c>
      <c r="AG1762" t="s">
        <v>5203</v>
      </c>
      <c r="AH1762" t="s">
        <v>5622</v>
      </c>
    </row>
    <row r="1763" spans="1:34" x14ac:dyDescent="0.25">
      <c r="A1763">
        <v>6</v>
      </c>
      <c r="B1763" t="s">
        <v>643</v>
      </c>
      <c r="C1763" t="s">
        <v>646</v>
      </c>
      <c r="D1763" t="s">
        <v>644</v>
      </c>
      <c r="E1763" t="s">
        <v>645</v>
      </c>
      <c r="F1763" t="s">
        <v>649</v>
      </c>
      <c r="G1763" t="s">
        <v>650</v>
      </c>
      <c r="H1763" t="s">
        <v>1170</v>
      </c>
      <c r="I1763" t="s">
        <v>1171</v>
      </c>
      <c r="J1763">
        <v>4</v>
      </c>
      <c r="L1763" t="s">
        <v>1139</v>
      </c>
      <c r="M1763" t="s">
        <v>1172</v>
      </c>
      <c r="N1763" t="s">
        <v>1173</v>
      </c>
      <c r="O1763" t="s">
        <v>5623</v>
      </c>
      <c r="P1763" t="s">
        <v>112</v>
      </c>
      <c r="Q1763" t="s">
        <v>8644</v>
      </c>
      <c r="R1763" t="s">
        <v>8488</v>
      </c>
      <c r="S1763" t="s">
        <v>8643</v>
      </c>
      <c r="T1763" t="b">
        <v>0</v>
      </c>
      <c r="U1763" t="b">
        <v>0</v>
      </c>
      <c r="V1763">
        <v>3</v>
      </c>
      <c r="W1763">
        <v>80</v>
      </c>
      <c r="X1763">
        <v>13</v>
      </c>
      <c r="AB1763">
        <v>2</v>
      </c>
      <c r="AC1763">
        <v>1</v>
      </c>
      <c r="AD1763">
        <v>3</v>
      </c>
      <c r="AE1763" t="s">
        <v>610</v>
      </c>
      <c r="AG1763" t="s">
        <v>2350</v>
      </c>
      <c r="AH1763" t="s">
        <v>5624</v>
      </c>
    </row>
    <row r="1764" spans="1:34" x14ac:dyDescent="0.25">
      <c r="A1764">
        <v>6</v>
      </c>
      <c r="B1764" t="s">
        <v>643</v>
      </c>
      <c r="C1764" t="s">
        <v>646</v>
      </c>
      <c r="D1764" t="s">
        <v>644</v>
      </c>
      <c r="E1764" t="s">
        <v>645</v>
      </c>
      <c r="F1764" t="s">
        <v>649</v>
      </c>
      <c r="G1764" t="s">
        <v>650</v>
      </c>
      <c r="H1764" t="s">
        <v>1170</v>
      </c>
      <c r="I1764" t="s">
        <v>1171</v>
      </c>
      <c r="J1764">
        <v>4</v>
      </c>
      <c r="L1764" t="s">
        <v>1139</v>
      </c>
      <c r="M1764" t="s">
        <v>1172</v>
      </c>
      <c r="N1764" t="s">
        <v>1173</v>
      </c>
      <c r="O1764" t="s">
        <v>5625</v>
      </c>
      <c r="P1764" t="s">
        <v>229</v>
      </c>
      <c r="Q1764" t="s">
        <v>8650</v>
      </c>
      <c r="R1764" t="s">
        <v>8637</v>
      </c>
      <c r="S1764" t="s">
        <v>8645</v>
      </c>
      <c r="T1764" t="b">
        <v>1</v>
      </c>
      <c r="U1764" t="b">
        <v>0</v>
      </c>
      <c r="V1764">
        <v>1</v>
      </c>
      <c r="W1764">
        <v>30</v>
      </c>
      <c r="X1764">
        <v>8</v>
      </c>
      <c r="AB1764">
        <v>2</v>
      </c>
      <c r="AC1764">
        <v>1</v>
      </c>
      <c r="AD1764">
        <v>2</v>
      </c>
      <c r="AE1764" t="s">
        <v>610</v>
      </c>
      <c r="AF1764" t="s">
        <v>5626</v>
      </c>
      <c r="AG1764" t="s">
        <v>5627</v>
      </c>
      <c r="AH1764" t="s">
        <v>5628</v>
      </c>
    </row>
    <row r="1765" spans="1:34" x14ac:dyDescent="0.25">
      <c r="A1765">
        <v>6</v>
      </c>
      <c r="B1765" t="s">
        <v>643</v>
      </c>
      <c r="C1765" t="s">
        <v>646</v>
      </c>
      <c r="D1765" t="s">
        <v>644</v>
      </c>
      <c r="E1765" t="s">
        <v>645</v>
      </c>
      <c r="F1765" t="s">
        <v>649</v>
      </c>
      <c r="G1765" t="s">
        <v>650</v>
      </c>
      <c r="H1765" t="s">
        <v>1170</v>
      </c>
      <c r="I1765" t="s">
        <v>1171</v>
      </c>
      <c r="J1765">
        <v>4</v>
      </c>
      <c r="L1765" t="s">
        <v>1139</v>
      </c>
      <c r="M1765" t="s">
        <v>1172</v>
      </c>
      <c r="N1765" t="s">
        <v>1173</v>
      </c>
      <c r="O1765" t="s">
        <v>5629</v>
      </c>
      <c r="P1765" t="s">
        <v>229</v>
      </c>
      <c r="Q1765" t="s">
        <v>8650</v>
      </c>
      <c r="R1765" t="s">
        <v>8637</v>
      </c>
      <c r="S1765" t="s">
        <v>8645</v>
      </c>
      <c r="T1765" t="b">
        <v>1</v>
      </c>
      <c r="U1765" t="b">
        <v>0</v>
      </c>
      <c r="V1765">
        <v>2</v>
      </c>
      <c r="W1765">
        <v>30</v>
      </c>
      <c r="X1765">
        <v>8</v>
      </c>
      <c r="AB1765">
        <v>2</v>
      </c>
      <c r="AC1765">
        <v>1</v>
      </c>
      <c r="AD1765">
        <v>2</v>
      </c>
      <c r="AE1765" t="s">
        <v>610</v>
      </c>
      <c r="AF1765" t="s">
        <v>5626</v>
      </c>
      <c r="AG1765" t="s">
        <v>5630</v>
      </c>
      <c r="AH1765" t="s">
        <v>5631</v>
      </c>
    </row>
    <row r="1766" spans="1:34" x14ac:dyDescent="0.25">
      <c r="A1766">
        <v>6</v>
      </c>
      <c r="B1766" t="s">
        <v>643</v>
      </c>
      <c r="C1766" t="s">
        <v>646</v>
      </c>
      <c r="D1766" t="s">
        <v>644</v>
      </c>
      <c r="E1766" t="s">
        <v>645</v>
      </c>
      <c r="F1766" t="s">
        <v>649</v>
      </c>
      <c r="G1766" t="s">
        <v>650</v>
      </c>
      <c r="H1766" t="s">
        <v>1170</v>
      </c>
      <c r="I1766" t="s">
        <v>1171</v>
      </c>
      <c r="J1766">
        <v>4</v>
      </c>
      <c r="L1766" t="s">
        <v>1139</v>
      </c>
      <c r="M1766" t="s">
        <v>1172</v>
      </c>
      <c r="N1766" t="s">
        <v>1173</v>
      </c>
      <c r="O1766" t="s">
        <v>5632</v>
      </c>
      <c r="P1766" t="s">
        <v>229</v>
      </c>
      <c r="Q1766" t="s">
        <v>8650</v>
      </c>
      <c r="R1766" t="s">
        <v>8637</v>
      </c>
      <c r="S1766" t="s">
        <v>8645</v>
      </c>
      <c r="T1766" t="b">
        <v>1</v>
      </c>
      <c r="U1766" t="b">
        <v>0</v>
      </c>
      <c r="V1766">
        <v>3</v>
      </c>
      <c r="W1766">
        <v>25</v>
      </c>
      <c r="X1766">
        <v>8</v>
      </c>
      <c r="AB1766">
        <v>2</v>
      </c>
      <c r="AC1766">
        <v>1</v>
      </c>
      <c r="AD1766">
        <v>2</v>
      </c>
      <c r="AE1766" t="s">
        <v>610</v>
      </c>
      <c r="AG1766" t="s">
        <v>5633</v>
      </c>
      <c r="AH1766" t="s">
        <v>5634</v>
      </c>
    </row>
    <row r="1767" spans="1:34" x14ac:dyDescent="0.25">
      <c r="A1767">
        <v>6</v>
      </c>
      <c r="B1767" t="s">
        <v>643</v>
      </c>
      <c r="C1767" t="s">
        <v>646</v>
      </c>
      <c r="D1767" t="s">
        <v>644</v>
      </c>
      <c r="E1767" t="s">
        <v>645</v>
      </c>
      <c r="F1767" t="s">
        <v>649</v>
      </c>
      <c r="G1767" t="s">
        <v>650</v>
      </c>
      <c r="H1767" t="s">
        <v>1170</v>
      </c>
      <c r="I1767" t="s">
        <v>1171</v>
      </c>
      <c r="J1767">
        <v>4</v>
      </c>
      <c r="L1767" t="s">
        <v>1139</v>
      </c>
      <c r="M1767" t="s">
        <v>1172</v>
      </c>
      <c r="N1767" t="s">
        <v>1173</v>
      </c>
      <c r="O1767" t="s">
        <v>5635</v>
      </c>
      <c r="P1767" t="s">
        <v>229</v>
      </c>
      <c r="Q1767" t="s">
        <v>8650</v>
      </c>
      <c r="R1767" t="s">
        <v>8637</v>
      </c>
      <c r="S1767" t="s">
        <v>8645</v>
      </c>
      <c r="T1767" t="b">
        <v>1</v>
      </c>
      <c r="U1767" t="b">
        <v>0</v>
      </c>
      <c r="V1767">
        <v>4</v>
      </c>
      <c r="W1767">
        <v>25</v>
      </c>
      <c r="X1767">
        <v>9</v>
      </c>
      <c r="AB1767">
        <v>2</v>
      </c>
      <c r="AC1767">
        <v>1</v>
      </c>
      <c r="AD1767">
        <v>2</v>
      </c>
      <c r="AE1767" t="s">
        <v>610</v>
      </c>
      <c r="AG1767" t="s">
        <v>5633</v>
      </c>
      <c r="AH1767" t="s">
        <v>5636</v>
      </c>
    </row>
    <row r="1768" spans="1:34" x14ac:dyDescent="0.25">
      <c r="A1768">
        <v>6</v>
      </c>
      <c r="B1768" t="s">
        <v>643</v>
      </c>
      <c r="C1768" t="s">
        <v>646</v>
      </c>
      <c r="D1768" t="s">
        <v>644</v>
      </c>
      <c r="E1768" t="s">
        <v>645</v>
      </c>
      <c r="F1768" t="s">
        <v>649</v>
      </c>
      <c r="G1768" t="s">
        <v>650</v>
      </c>
      <c r="H1768" t="s">
        <v>1170</v>
      </c>
      <c r="I1768" t="s">
        <v>1171</v>
      </c>
      <c r="J1768">
        <v>4</v>
      </c>
      <c r="L1768" t="s">
        <v>1139</v>
      </c>
      <c r="M1768" t="s">
        <v>1172</v>
      </c>
      <c r="N1768" t="s">
        <v>1173</v>
      </c>
      <c r="O1768" t="s">
        <v>5637</v>
      </c>
      <c r="P1768" t="s">
        <v>229</v>
      </c>
      <c r="Q1768" t="s">
        <v>8650</v>
      </c>
      <c r="R1768" t="s">
        <v>8637</v>
      </c>
      <c r="S1768" t="s">
        <v>8645</v>
      </c>
      <c r="T1768" t="b">
        <v>1</v>
      </c>
      <c r="U1768" t="b">
        <v>0</v>
      </c>
      <c r="V1768">
        <v>5</v>
      </c>
      <c r="W1768">
        <v>25</v>
      </c>
      <c r="X1768">
        <v>8</v>
      </c>
      <c r="AB1768">
        <v>2</v>
      </c>
      <c r="AC1768">
        <v>1</v>
      </c>
      <c r="AD1768">
        <v>2</v>
      </c>
      <c r="AE1768" t="s">
        <v>3930</v>
      </c>
      <c r="AG1768" t="s">
        <v>5638</v>
      </c>
      <c r="AH1768" t="s">
        <v>5639</v>
      </c>
    </row>
    <row r="1769" spans="1:34" x14ac:dyDescent="0.25">
      <c r="A1769">
        <v>6</v>
      </c>
      <c r="B1769" t="s">
        <v>643</v>
      </c>
      <c r="C1769" t="s">
        <v>646</v>
      </c>
      <c r="D1769" t="s">
        <v>644</v>
      </c>
      <c r="E1769" t="s">
        <v>645</v>
      </c>
      <c r="F1769" t="s">
        <v>649</v>
      </c>
      <c r="G1769" t="s">
        <v>650</v>
      </c>
      <c r="H1769" t="s">
        <v>1170</v>
      </c>
      <c r="I1769" t="s">
        <v>1171</v>
      </c>
      <c r="J1769">
        <v>4</v>
      </c>
      <c r="L1769" t="s">
        <v>1139</v>
      </c>
      <c r="M1769" t="s">
        <v>1172</v>
      </c>
      <c r="N1769" t="s">
        <v>1173</v>
      </c>
      <c r="O1769" t="s">
        <v>5640</v>
      </c>
      <c r="P1769" t="s">
        <v>129</v>
      </c>
      <c r="Q1769" t="s">
        <v>8644</v>
      </c>
      <c r="R1769" t="s">
        <v>8488</v>
      </c>
      <c r="S1769" t="s">
        <v>8643</v>
      </c>
      <c r="T1769" t="b">
        <v>1</v>
      </c>
      <c r="U1769" t="b">
        <v>0</v>
      </c>
      <c r="V1769">
        <v>1</v>
      </c>
      <c r="W1769">
        <v>30</v>
      </c>
      <c r="X1769">
        <v>10</v>
      </c>
      <c r="AB1769">
        <v>2</v>
      </c>
      <c r="AC1769">
        <v>1</v>
      </c>
      <c r="AD1769">
        <v>2</v>
      </c>
      <c r="AE1769" t="s">
        <v>3856</v>
      </c>
      <c r="AF1769" t="s">
        <v>5641</v>
      </c>
      <c r="AG1769" t="s">
        <v>3882</v>
      </c>
      <c r="AH1769" t="s">
        <v>5642</v>
      </c>
    </row>
    <row r="1770" spans="1:34" x14ac:dyDescent="0.25">
      <c r="A1770">
        <v>6</v>
      </c>
      <c r="B1770" t="s">
        <v>643</v>
      </c>
      <c r="C1770" t="s">
        <v>646</v>
      </c>
      <c r="D1770" t="s">
        <v>644</v>
      </c>
      <c r="E1770" t="s">
        <v>645</v>
      </c>
      <c r="F1770" t="s">
        <v>649</v>
      </c>
      <c r="G1770" t="s">
        <v>650</v>
      </c>
      <c r="H1770" t="s">
        <v>1170</v>
      </c>
      <c r="I1770" t="s">
        <v>1171</v>
      </c>
      <c r="J1770">
        <v>4</v>
      </c>
      <c r="L1770" t="s">
        <v>1139</v>
      </c>
      <c r="M1770" t="s">
        <v>1172</v>
      </c>
      <c r="N1770" t="s">
        <v>1173</v>
      </c>
      <c r="O1770" t="s">
        <v>5643</v>
      </c>
      <c r="P1770" t="s">
        <v>222</v>
      </c>
      <c r="Q1770" t="s">
        <v>8650</v>
      </c>
      <c r="R1770" t="s">
        <v>8637</v>
      </c>
      <c r="S1770" t="s">
        <v>8643</v>
      </c>
      <c r="T1770" t="b">
        <v>1</v>
      </c>
      <c r="U1770" t="b">
        <v>0</v>
      </c>
      <c r="V1770">
        <v>1</v>
      </c>
      <c r="W1770">
        <v>30</v>
      </c>
      <c r="X1770">
        <v>6</v>
      </c>
      <c r="AB1770">
        <v>2</v>
      </c>
      <c r="AC1770">
        <v>1</v>
      </c>
      <c r="AD1770">
        <v>2</v>
      </c>
      <c r="AE1770" t="s">
        <v>610</v>
      </c>
      <c r="AF1770" t="s">
        <v>5641</v>
      </c>
      <c r="AG1770" t="s">
        <v>1937</v>
      </c>
      <c r="AH1770" t="s">
        <v>5644</v>
      </c>
    </row>
    <row r="1771" spans="1:34" x14ac:dyDescent="0.25">
      <c r="A1771">
        <v>6</v>
      </c>
      <c r="B1771" t="s">
        <v>643</v>
      </c>
      <c r="C1771" t="s">
        <v>646</v>
      </c>
      <c r="D1771" t="s">
        <v>644</v>
      </c>
      <c r="E1771" t="s">
        <v>645</v>
      </c>
      <c r="F1771" t="s">
        <v>649</v>
      </c>
      <c r="G1771" t="s">
        <v>650</v>
      </c>
      <c r="H1771" t="s">
        <v>1170</v>
      </c>
      <c r="I1771" t="s">
        <v>1171</v>
      </c>
      <c r="J1771">
        <v>4</v>
      </c>
      <c r="L1771" t="s">
        <v>1139</v>
      </c>
      <c r="M1771" t="s">
        <v>1172</v>
      </c>
      <c r="N1771" t="s">
        <v>1173</v>
      </c>
      <c r="O1771" t="s">
        <v>5645</v>
      </c>
      <c r="P1771" t="s">
        <v>222</v>
      </c>
      <c r="Q1771" t="s">
        <v>8650</v>
      </c>
      <c r="R1771" t="s">
        <v>8637</v>
      </c>
      <c r="S1771" t="s">
        <v>8643</v>
      </c>
      <c r="T1771" t="b">
        <v>1</v>
      </c>
      <c r="U1771" t="b">
        <v>0</v>
      </c>
      <c r="V1771">
        <v>2</v>
      </c>
      <c r="W1771">
        <v>25</v>
      </c>
      <c r="X1771">
        <v>6</v>
      </c>
      <c r="AB1771">
        <v>2</v>
      </c>
      <c r="AC1771">
        <v>1</v>
      </c>
      <c r="AD1771">
        <v>2</v>
      </c>
      <c r="AE1771" t="s">
        <v>3856</v>
      </c>
      <c r="AF1771" t="s">
        <v>5641</v>
      </c>
      <c r="AG1771" t="s">
        <v>3882</v>
      </c>
      <c r="AH1771" t="s">
        <v>5646</v>
      </c>
    </row>
    <row r="1772" spans="1:34" x14ac:dyDescent="0.25">
      <c r="A1772">
        <v>6</v>
      </c>
      <c r="B1772" t="s">
        <v>643</v>
      </c>
      <c r="C1772" t="s">
        <v>646</v>
      </c>
      <c r="D1772" t="s">
        <v>644</v>
      </c>
      <c r="E1772" t="s">
        <v>645</v>
      </c>
      <c r="F1772" t="s">
        <v>649</v>
      </c>
      <c r="G1772" t="s">
        <v>650</v>
      </c>
      <c r="H1772" t="s">
        <v>1170</v>
      </c>
      <c r="I1772" t="s">
        <v>1171</v>
      </c>
      <c r="J1772">
        <v>4</v>
      </c>
      <c r="L1772" t="s">
        <v>1139</v>
      </c>
      <c r="M1772" t="s">
        <v>1172</v>
      </c>
      <c r="N1772" t="s">
        <v>1173</v>
      </c>
      <c r="O1772" t="s">
        <v>5647</v>
      </c>
      <c r="P1772" t="s">
        <v>129</v>
      </c>
      <c r="Q1772" t="s">
        <v>8644</v>
      </c>
      <c r="R1772" t="s">
        <v>8488</v>
      </c>
      <c r="S1772" t="s">
        <v>8643</v>
      </c>
      <c r="T1772" t="b">
        <v>1</v>
      </c>
      <c r="U1772" t="b">
        <v>0</v>
      </c>
      <c r="V1772">
        <v>2</v>
      </c>
      <c r="W1772">
        <v>30</v>
      </c>
      <c r="X1772">
        <v>10</v>
      </c>
      <c r="AB1772">
        <v>2</v>
      </c>
      <c r="AC1772">
        <v>1</v>
      </c>
      <c r="AD1772">
        <v>2</v>
      </c>
      <c r="AE1772" t="s">
        <v>3856</v>
      </c>
      <c r="AF1772" t="s">
        <v>5648</v>
      </c>
      <c r="AG1772" t="s">
        <v>3882</v>
      </c>
      <c r="AH1772" t="s">
        <v>5649</v>
      </c>
    </row>
    <row r="1773" spans="1:34" x14ac:dyDescent="0.25">
      <c r="A1773">
        <v>6</v>
      </c>
      <c r="B1773" t="s">
        <v>643</v>
      </c>
      <c r="C1773" t="s">
        <v>646</v>
      </c>
      <c r="D1773" t="s">
        <v>644</v>
      </c>
      <c r="E1773" t="s">
        <v>645</v>
      </c>
      <c r="F1773" t="s">
        <v>649</v>
      </c>
      <c r="G1773" t="s">
        <v>650</v>
      </c>
      <c r="H1773" t="s">
        <v>1170</v>
      </c>
      <c r="I1773" t="s">
        <v>1171</v>
      </c>
      <c r="J1773">
        <v>4</v>
      </c>
      <c r="L1773" t="s">
        <v>1139</v>
      </c>
      <c r="M1773" t="s">
        <v>1172</v>
      </c>
      <c r="N1773" t="s">
        <v>1173</v>
      </c>
      <c r="O1773" t="s">
        <v>5650</v>
      </c>
      <c r="P1773" t="s">
        <v>222</v>
      </c>
      <c r="Q1773" t="s">
        <v>8650</v>
      </c>
      <c r="R1773" t="s">
        <v>8637</v>
      </c>
      <c r="S1773" t="s">
        <v>8643</v>
      </c>
      <c r="T1773" t="b">
        <v>1</v>
      </c>
      <c r="U1773" t="b">
        <v>0</v>
      </c>
      <c r="V1773">
        <v>3</v>
      </c>
      <c r="W1773">
        <v>27.5</v>
      </c>
      <c r="X1773">
        <v>10</v>
      </c>
      <c r="AB1773">
        <v>2</v>
      </c>
      <c r="AC1773">
        <v>1</v>
      </c>
      <c r="AD1773">
        <v>2</v>
      </c>
      <c r="AE1773" t="s">
        <v>3856</v>
      </c>
      <c r="AF1773" t="s">
        <v>5648</v>
      </c>
      <c r="AG1773" t="s">
        <v>3882</v>
      </c>
      <c r="AH1773" t="s">
        <v>5651</v>
      </c>
    </row>
    <row r="1774" spans="1:34" x14ac:dyDescent="0.25">
      <c r="A1774">
        <v>6</v>
      </c>
      <c r="B1774" t="s">
        <v>643</v>
      </c>
      <c r="C1774" t="s">
        <v>646</v>
      </c>
      <c r="D1774" t="s">
        <v>644</v>
      </c>
      <c r="E1774" t="s">
        <v>645</v>
      </c>
      <c r="F1774" t="s">
        <v>649</v>
      </c>
      <c r="G1774" t="s">
        <v>650</v>
      </c>
      <c r="H1774" t="s">
        <v>1170</v>
      </c>
      <c r="I1774" t="s">
        <v>1171</v>
      </c>
      <c r="J1774">
        <v>4</v>
      </c>
      <c r="L1774" t="s">
        <v>1139</v>
      </c>
      <c r="M1774" t="s">
        <v>1172</v>
      </c>
      <c r="N1774" t="s">
        <v>1173</v>
      </c>
      <c r="O1774" t="s">
        <v>5652</v>
      </c>
      <c r="P1774" t="s">
        <v>222</v>
      </c>
      <c r="Q1774" t="s">
        <v>8650</v>
      </c>
      <c r="R1774" t="s">
        <v>8637</v>
      </c>
      <c r="S1774" t="s">
        <v>8643</v>
      </c>
      <c r="T1774" t="b">
        <v>1</v>
      </c>
      <c r="U1774" t="b">
        <v>0</v>
      </c>
      <c r="V1774">
        <v>4</v>
      </c>
      <c r="W1774">
        <v>30</v>
      </c>
      <c r="X1774">
        <v>8</v>
      </c>
      <c r="AB1774">
        <v>2</v>
      </c>
      <c r="AC1774">
        <v>1</v>
      </c>
      <c r="AD1774">
        <v>2</v>
      </c>
      <c r="AE1774" t="s">
        <v>610</v>
      </c>
      <c r="AG1774" t="s">
        <v>1937</v>
      </c>
      <c r="AH1774" t="s">
        <v>5653</v>
      </c>
    </row>
    <row r="1775" spans="1:34" x14ac:dyDescent="0.25">
      <c r="A1775">
        <v>6</v>
      </c>
      <c r="B1775" t="s">
        <v>643</v>
      </c>
      <c r="C1775" t="s">
        <v>646</v>
      </c>
      <c r="D1775" t="s">
        <v>644</v>
      </c>
      <c r="E1775" t="s">
        <v>645</v>
      </c>
      <c r="F1775" t="s">
        <v>649</v>
      </c>
      <c r="G1775" t="s">
        <v>650</v>
      </c>
      <c r="H1775" t="s">
        <v>1170</v>
      </c>
      <c r="I1775" t="s">
        <v>1171</v>
      </c>
      <c r="J1775">
        <v>4</v>
      </c>
      <c r="L1775" t="s">
        <v>1139</v>
      </c>
      <c r="M1775" t="s">
        <v>1172</v>
      </c>
      <c r="N1775" t="s">
        <v>1173</v>
      </c>
      <c r="O1775" t="s">
        <v>5654</v>
      </c>
      <c r="P1775" t="s">
        <v>1534</v>
      </c>
      <c r="Q1775" t="s">
        <v>2</v>
      </c>
      <c r="R1775" t="s">
        <v>2</v>
      </c>
      <c r="S1775" t="s">
        <v>8646</v>
      </c>
      <c r="T1775" t="b">
        <v>0</v>
      </c>
      <c r="U1775" t="b">
        <v>1</v>
      </c>
      <c r="V1775">
        <v>1</v>
      </c>
      <c r="W1775">
        <v>150</v>
      </c>
      <c r="Y1775">
        <v>75</v>
      </c>
      <c r="AH1775" t="s">
        <v>5655</v>
      </c>
    </row>
    <row r="1776" spans="1:34" x14ac:dyDescent="0.25">
      <c r="A1776">
        <v>6</v>
      </c>
      <c r="B1776" t="s">
        <v>643</v>
      </c>
      <c r="C1776" t="s">
        <v>646</v>
      </c>
      <c r="D1776" t="s">
        <v>644</v>
      </c>
      <c r="E1776" t="s">
        <v>645</v>
      </c>
      <c r="F1776" t="s">
        <v>649</v>
      </c>
      <c r="G1776" t="s">
        <v>650</v>
      </c>
      <c r="H1776" t="s">
        <v>1170</v>
      </c>
      <c r="I1776" t="s">
        <v>1171</v>
      </c>
      <c r="J1776">
        <v>4</v>
      </c>
      <c r="L1776" t="s">
        <v>1139</v>
      </c>
      <c r="M1776" t="s">
        <v>1172</v>
      </c>
      <c r="N1776" t="s">
        <v>1173</v>
      </c>
      <c r="O1776" t="s">
        <v>5656</v>
      </c>
      <c r="P1776" t="s">
        <v>1534</v>
      </c>
      <c r="Q1776" t="s">
        <v>2</v>
      </c>
      <c r="R1776" t="s">
        <v>2</v>
      </c>
      <c r="S1776" t="s">
        <v>8646</v>
      </c>
      <c r="T1776" t="b">
        <v>0</v>
      </c>
      <c r="U1776" t="b">
        <v>1</v>
      </c>
      <c r="V1776">
        <v>2</v>
      </c>
      <c r="W1776">
        <v>150</v>
      </c>
      <c r="Y1776">
        <v>64.800000000000011</v>
      </c>
      <c r="AG1776" t="s">
        <v>5657</v>
      </c>
      <c r="AH1776" t="s">
        <v>5658</v>
      </c>
    </row>
    <row r="1777" spans="1:34" x14ac:dyDescent="0.25">
      <c r="A1777">
        <v>6</v>
      </c>
      <c r="B1777" t="s">
        <v>643</v>
      </c>
      <c r="C1777" t="s">
        <v>646</v>
      </c>
      <c r="D1777" t="s">
        <v>644</v>
      </c>
      <c r="E1777" t="s">
        <v>645</v>
      </c>
      <c r="F1777" t="s">
        <v>649</v>
      </c>
      <c r="G1777" t="s">
        <v>650</v>
      </c>
      <c r="H1777" t="s">
        <v>1170</v>
      </c>
      <c r="I1777" t="s">
        <v>1171</v>
      </c>
      <c r="J1777">
        <v>4</v>
      </c>
      <c r="L1777" t="s">
        <v>1139</v>
      </c>
      <c r="M1777" t="s">
        <v>1172</v>
      </c>
      <c r="N1777" t="s">
        <v>1173</v>
      </c>
      <c r="O1777" t="s">
        <v>5659</v>
      </c>
      <c r="P1777" t="s">
        <v>1534</v>
      </c>
      <c r="Q1777" t="s">
        <v>2</v>
      </c>
      <c r="R1777" t="s">
        <v>2</v>
      </c>
      <c r="S1777" t="s">
        <v>8646</v>
      </c>
      <c r="T1777" t="b">
        <v>0</v>
      </c>
      <c r="U1777" t="b">
        <v>1</v>
      </c>
      <c r="V1777">
        <v>3</v>
      </c>
      <c r="W1777">
        <v>150</v>
      </c>
      <c r="Y1777">
        <v>60</v>
      </c>
      <c r="AG1777" t="s">
        <v>5660</v>
      </c>
      <c r="AH1777" t="s">
        <v>5661</v>
      </c>
    </row>
    <row r="1778" spans="1:34" x14ac:dyDescent="0.25">
      <c r="A1778">
        <v>6</v>
      </c>
      <c r="B1778" t="s">
        <v>643</v>
      </c>
      <c r="C1778" t="s">
        <v>646</v>
      </c>
      <c r="D1778" t="s">
        <v>644</v>
      </c>
      <c r="E1778" t="s">
        <v>645</v>
      </c>
      <c r="F1778" t="s">
        <v>649</v>
      </c>
      <c r="G1778" t="s">
        <v>650</v>
      </c>
      <c r="H1778" t="s">
        <v>1170</v>
      </c>
      <c r="I1778" t="s">
        <v>1171</v>
      </c>
      <c r="J1778">
        <v>4</v>
      </c>
      <c r="L1778" t="s">
        <v>1139</v>
      </c>
      <c r="M1778" t="s">
        <v>1172</v>
      </c>
      <c r="N1778" t="s">
        <v>1173</v>
      </c>
      <c r="O1778" t="s">
        <v>5662</v>
      </c>
      <c r="P1778" t="s">
        <v>363</v>
      </c>
      <c r="Q1778" t="s">
        <v>357</v>
      </c>
      <c r="R1778" t="s">
        <v>357</v>
      </c>
      <c r="S1778" t="s">
        <v>357</v>
      </c>
      <c r="T1778" t="b">
        <v>0</v>
      </c>
      <c r="U1778" t="b">
        <v>1</v>
      </c>
      <c r="V1778">
        <v>1</v>
      </c>
      <c r="Y1778">
        <v>45</v>
      </c>
      <c r="Z1778">
        <v>0.15</v>
      </c>
      <c r="AA1778" t="s">
        <v>3957</v>
      </c>
      <c r="AG1778" t="s">
        <v>5663</v>
      </c>
      <c r="AH1778" t="s">
        <v>5664</v>
      </c>
    </row>
    <row r="1779" spans="1:34" x14ac:dyDescent="0.25">
      <c r="A1779">
        <v>6</v>
      </c>
      <c r="B1779" t="s">
        <v>643</v>
      </c>
      <c r="C1779" t="s">
        <v>646</v>
      </c>
      <c r="D1779" t="s">
        <v>644</v>
      </c>
      <c r="E1779" t="s">
        <v>645</v>
      </c>
      <c r="F1779" t="s">
        <v>649</v>
      </c>
      <c r="G1779" t="s">
        <v>650</v>
      </c>
      <c r="H1779" t="s">
        <v>1170</v>
      </c>
      <c r="I1779" t="s">
        <v>1171</v>
      </c>
      <c r="J1779">
        <v>4</v>
      </c>
      <c r="L1779" t="s">
        <v>1139</v>
      </c>
      <c r="M1779" t="s">
        <v>1172</v>
      </c>
      <c r="N1779" t="s">
        <v>1173</v>
      </c>
      <c r="O1779" t="s">
        <v>5665</v>
      </c>
      <c r="P1779" t="s">
        <v>363</v>
      </c>
      <c r="Q1779" t="s">
        <v>357</v>
      </c>
      <c r="R1779" t="s">
        <v>357</v>
      </c>
      <c r="S1779" t="s">
        <v>357</v>
      </c>
      <c r="T1779" t="b">
        <v>0</v>
      </c>
      <c r="U1779" t="b">
        <v>1</v>
      </c>
      <c r="V1779">
        <v>2</v>
      </c>
      <c r="Y1779">
        <v>45</v>
      </c>
      <c r="Z1779">
        <v>0.15</v>
      </c>
      <c r="AA1779" t="s">
        <v>3957</v>
      </c>
      <c r="AG1779" t="s">
        <v>5663</v>
      </c>
      <c r="AH1779" t="s">
        <v>5666</v>
      </c>
    </row>
    <row r="1780" spans="1:34" x14ac:dyDescent="0.25">
      <c r="A1780">
        <v>6</v>
      </c>
      <c r="B1780" t="s">
        <v>643</v>
      </c>
      <c r="C1780" t="s">
        <v>646</v>
      </c>
      <c r="D1780" t="s">
        <v>644</v>
      </c>
      <c r="E1780" t="s">
        <v>645</v>
      </c>
      <c r="F1780" t="s">
        <v>649</v>
      </c>
      <c r="G1780" t="s">
        <v>650</v>
      </c>
      <c r="H1780" t="s">
        <v>1170</v>
      </c>
      <c r="I1780" t="s">
        <v>1171</v>
      </c>
      <c r="J1780">
        <v>4</v>
      </c>
      <c r="L1780" t="s">
        <v>1139</v>
      </c>
      <c r="M1780" t="s">
        <v>1172</v>
      </c>
      <c r="N1780" t="s">
        <v>1173</v>
      </c>
      <c r="O1780" t="s">
        <v>5667</v>
      </c>
      <c r="P1780" t="s">
        <v>363</v>
      </c>
      <c r="Q1780" t="s">
        <v>357</v>
      </c>
      <c r="R1780" t="s">
        <v>357</v>
      </c>
      <c r="S1780" t="s">
        <v>357</v>
      </c>
      <c r="T1780" t="b">
        <v>0</v>
      </c>
      <c r="U1780" t="b">
        <v>1</v>
      </c>
      <c r="V1780">
        <v>3</v>
      </c>
      <c r="Y1780">
        <v>45</v>
      </c>
      <c r="Z1780">
        <v>0.16</v>
      </c>
      <c r="AA1780" t="s">
        <v>3957</v>
      </c>
      <c r="AG1780" t="s">
        <v>5663</v>
      </c>
      <c r="AH1780" t="s">
        <v>5668</v>
      </c>
    </row>
    <row r="1781" spans="1:34" x14ac:dyDescent="0.25">
      <c r="A1781">
        <v>6</v>
      </c>
      <c r="B1781" t="s">
        <v>643</v>
      </c>
      <c r="C1781" t="s">
        <v>646</v>
      </c>
      <c r="D1781" t="s">
        <v>644</v>
      </c>
      <c r="E1781" t="s">
        <v>645</v>
      </c>
      <c r="F1781" t="s">
        <v>649</v>
      </c>
      <c r="G1781" t="s">
        <v>650</v>
      </c>
      <c r="H1781" t="s">
        <v>1170</v>
      </c>
      <c r="I1781" t="s">
        <v>1171</v>
      </c>
      <c r="J1781">
        <v>4</v>
      </c>
      <c r="L1781" t="s">
        <v>1139</v>
      </c>
      <c r="M1781" t="s">
        <v>1172</v>
      </c>
      <c r="N1781" t="s">
        <v>1173</v>
      </c>
      <c r="O1781" t="s">
        <v>5669</v>
      </c>
      <c r="P1781" t="s">
        <v>363</v>
      </c>
      <c r="Q1781" t="s">
        <v>357</v>
      </c>
      <c r="R1781" t="s">
        <v>357</v>
      </c>
      <c r="S1781" t="s">
        <v>357</v>
      </c>
      <c r="T1781" t="b">
        <v>0</v>
      </c>
      <c r="U1781" t="b">
        <v>1</v>
      </c>
      <c r="V1781">
        <v>4</v>
      </c>
      <c r="Y1781">
        <v>45</v>
      </c>
      <c r="Z1781">
        <v>0.16</v>
      </c>
      <c r="AA1781" t="s">
        <v>3957</v>
      </c>
      <c r="AG1781" t="s">
        <v>5663</v>
      </c>
      <c r="AH1781" t="s">
        <v>5670</v>
      </c>
    </row>
    <row r="1782" spans="1:34" x14ac:dyDescent="0.25">
      <c r="A1782">
        <v>6</v>
      </c>
      <c r="B1782" t="s">
        <v>643</v>
      </c>
      <c r="C1782" t="s">
        <v>646</v>
      </c>
      <c r="D1782" t="s">
        <v>644</v>
      </c>
      <c r="E1782" t="s">
        <v>645</v>
      </c>
      <c r="F1782" t="s">
        <v>649</v>
      </c>
      <c r="G1782" t="s">
        <v>650</v>
      </c>
      <c r="H1782" t="s">
        <v>1170</v>
      </c>
      <c r="I1782" t="s">
        <v>1171</v>
      </c>
      <c r="J1782">
        <v>4</v>
      </c>
      <c r="L1782" t="s">
        <v>1139</v>
      </c>
      <c r="M1782" t="s">
        <v>1172</v>
      </c>
      <c r="N1782" t="s">
        <v>1173</v>
      </c>
      <c r="O1782" t="s">
        <v>5671</v>
      </c>
      <c r="P1782" t="s">
        <v>363</v>
      </c>
      <c r="Q1782" t="s">
        <v>357</v>
      </c>
      <c r="R1782" t="s">
        <v>357</v>
      </c>
      <c r="S1782" t="s">
        <v>357</v>
      </c>
      <c r="T1782" t="b">
        <v>0</v>
      </c>
      <c r="U1782" t="b">
        <v>1</v>
      </c>
      <c r="V1782">
        <v>5</v>
      </c>
      <c r="Y1782">
        <v>45</v>
      </c>
      <c r="Z1782">
        <v>0.16</v>
      </c>
      <c r="AA1782" t="s">
        <v>3957</v>
      </c>
      <c r="AG1782" t="s">
        <v>5663</v>
      </c>
      <c r="AH1782" t="s">
        <v>5672</v>
      </c>
    </row>
    <row r="1783" spans="1:34" x14ac:dyDescent="0.25">
      <c r="A1783">
        <v>6</v>
      </c>
      <c r="B1783" t="s">
        <v>643</v>
      </c>
      <c r="C1783" t="s">
        <v>646</v>
      </c>
      <c r="D1783" t="s">
        <v>644</v>
      </c>
      <c r="E1783" t="s">
        <v>645</v>
      </c>
      <c r="F1783" t="s">
        <v>649</v>
      </c>
      <c r="G1783" t="s">
        <v>650</v>
      </c>
      <c r="H1783" t="s">
        <v>1170</v>
      </c>
      <c r="I1783" t="s">
        <v>1171</v>
      </c>
      <c r="J1783">
        <v>4</v>
      </c>
      <c r="L1783" t="s">
        <v>1139</v>
      </c>
      <c r="M1783" t="s">
        <v>1172</v>
      </c>
      <c r="N1783" t="s">
        <v>1173</v>
      </c>
      <c r="O1783" t="s">
        <v>5673</v>
      </c>
      <c r="P1783" t="s">
        <v>363</v>
      </c>
      <c r="Q1783" t="s">
        <v>357</v>
      </c>
      <c r="R1783" t="s">
        <v>357</v>
      </c>
      <c r="S1783" t="s">
        <v>357</v>
      </c>
      <c r="T1783" t="b">
        <v>0</v>
      </c>
      <c r="U1783" t="b">
        <v>1</v>
      </c>
      <c r="V1783">
        <v>6</v>
      </c>
      <c r="Y1783">
        <v>45</v>
      </c>
      <c r="Z1783">
        <v>0.16</v>
      </c>
      <c r="AA1783" t="s">
        <v>3957</v>
      </c>
      <c r="AG1783" t="s">
        <v>5663</v>
      </c>
      <c r="AH1783" t="s">
        <v>1173</v>
      </c>
    </row>
    <row r="1784" spans="1:34" x14ac:dyDescent="0.25">
      <c r="A1784">
        <v>6</v>
      </c>
      <c r="B1784" t="s">
        <v>643</v>
      </c>
      <c r="C1784" t="s">
        <v>646</v>
      </c>
      <c r="D1784" t="s">
        <v>644</v>
      </c>
      <c r="E1784" t="s">
        <v>645</v>
      </c>
      <c r="F1784" t="s">
        <v>649</v>
      </c>
      <c r="G1784" t="s">
        <v>650</v>
      </c>
      <c r="H1784" t="s">
        <v>1174</v>
      </c>
      <c r="I1784" t="s">
        <v>1175</v>
      </c>
      <c r="J1784">
        <v>1</v>
      </c>
      <c r="L1784" t="s">
        <v>1124</v>
      </c>
      <c r="M1784" t="s">
        <v>1176</v>
      </c>
      <c r="N1784" t="s">
        <v>1177</v>
      </c>
      <c r="O1784" t="s">
        <v>5674</v>
      </c>
      <c r="P1784" t="s">
        <v>363</v>
      </c>
      <c r="Q1784" t="s">
        <v>357</v>
      </c>
      <c r="R1784" t="s">
        <v>357</v>
      </c>
      <c r="S1784" t="s">
        <v>357</v>
      </c>
      <c r="T1784" t="b">
        <v>0</v>
      </c>
      <c r="U1784" t="b">
        <v>1</v>
      </c>
      <c r="V1784">
        <v>1</v>
      </c>
      <c r="Y1784">
        <v>360</v>
      </c>
      <c r="Z1784">
        <v>0.53</v>
      </c>
      <c r="AA1784" t="s">
        <v>3957</v>
      </c>
      <c r="AG1784" t="s">
        <v>5675</v>
      </c>
      <c r="AH1784" t="s">
        <v>1176</v>
      </c>
    </row>
    <row r="1785" spans="1:34" x14ac:dyDescent="0.25">
      <c r="A1785">
        <v>6</v>
      </c>
      <c r="B1785" t="s">
        <v>643</v>
      </c>
      <c r="C1785" t="s">
        <v>646</v>
      </c>
      <c r="D1785" t="s">
        <v>644</v>
      </c>
      <c r="E1785" t="s">
        <v>645</v>
      </c>
      <c r="F1785" t="s">
        <v>649</v>
      </c>
      <c r="G1785" t="s">
        <v>650</v>
      </c>
      <c r="H1785" t="s">
        <v>1174</v>
      </c>
      <c r="I1785" t="s">
        <v>1175</v>
      </c>
      <c r="J1785">
        <v>1</v>
      </c>
      <c r="L1785" t="s">
        <v>1124</v>
      </c>
      <c r="M1785" t="s">
        <v>1176</v>
      </c>
      <c r="N1785" t="s">
        <v>1177</v>
      </c>
      <c r="O1785" t="s">
        <v>5676</v>
      </c>
      <c r="P1785" t="s">
        <v>403</v>
      </c>
      <c r="Q1785" t="s">
        <v>272</v>
      </c>
      <c r="R1785" t="s">
        <v>8666</v>
      </c>
      <c r="S1785" t="s">
        <v>8645</v>
      </c>
      <c r="T1785" t="b">
        <v>0</v>
      </c>
      <c r="U1785" t="b">
        <v>0</v>
      </c>
      <c r="V1785">
        <v>1</v>
      </c>
      <c r="W1785">
        <v>0</v>
      </c>
      <c r="X1785">
        <v>8</v>
      </c>
      <c r="AG1785" t="s">
        <v>5677</v>
      </c>
      <c r="AH1785" t="s">
        <v>5678</v>
      </c>
    </row>
    <row r="1786" spans="1:34" x14ac:dyDescent="0.25">
      <c r="A1786">
        <v>6</v>
      </c>
      <c r="B1786" t="s">
        <v>643</v>
      </c>
      <c r="C1786" t="s">
        <v>646</v>
      </c>
      <c r="D1786" t="s">
        <v>644</v>
      </c>
      <c r="E1786" t="s">
        <v>645</v>
      </c>
      <c r="F1786" t="s">
        <v>649</v>
      </c>
      <c r="G1786" t="s">
        <v>650</v>
      </c>
      <c r="H1786" t="s">
        <v>1174</v>
      </c>
      <c r="I1786" t="s">
        <v>1175</v>
      </c>
      <c r="J1786">
        <v>1</v>
      </c>
      <c r="L1786" t="s">
        <v>1124</v>
      </c>
      <c r="M1786" t="s">
        <v>1176</v>
      </c>
      <c r="N1786" t="s">
        <v>1177</v>
      </c>
      <c r="O1786" t="s">
        <v>5679</v>
      </c>
      <c r="P1786" t="s">
        <v>403</v>
      </c>
      <c r="Q1786" t="s">
        <v>272</v>
      </c>
      <c r="R1786" t="s">
        <v>8666</v>
      </c>
      <c r="S1786" t="s">
        <v>8645</v>
      </c>
      <c r="T1786" t="b">
        <v>0</v>
      </c>
      <c r="U1786" t="b">
        <v>0</v>
      </c>
      <c r="V1786">
        <v>2</v>
      </c>
      <c r="W1786">
        <v>0</v>
      </c>
      <c r="X1786">
        <v>8</v>
      </c>
      <c r="AG1786" t="s">
        <v>5677</v>
      </c>
      <c r="AH1786" t="s">
        <v>5680</v>
      </c>
    </row>
    <row r="1787" spans="1:34" x14ac:dyDescent="0.25">
      <c r="A1787">
        <v>6</v>
      </c>
      <c r="B1787" t="s">
        <v>643</v>
      </c>
      <c r="C1787" t="s">
        <v>646</v>
      </c>
      <c r="D1787" t="s">
        <v>644</v>
      </c>
      <c r="E1787" t="s">
        <v>645</v>
      </c>
      <c r="F1787" t="s">
        <v>649</v>
      </c>
      <c r="G1787" t="s">
        <v>650</v>
      </c>
      <c r="H1787" t="s">
        <v>1174</v>
      </c>
      <c r="I1787" t="s">
        <v>1175</v>
      </c>
      <c r="J1787">
        <v>1</v>
      </c>
      <c r="L1787" t="s">
        <v>1124</v>
      </c>
      <c r="M1787" t="s">
        <v>1176</v>
      </c>
      <c r="N1787" t="s">
        <v>1177</v>
      </c>
      <c r="O1787" t="s">
        <v>5681</v>
      </c>
      <c r="P1787" t="s">
        <v>394</v>
      </c>
      <c r="Q1787" t="s">
        <v>272</v>
      </c>
      <c r="R1787" t="s">
        <v>8666</v>
      </c>
      <c r="S1787" t="s">
        <v>8645</v>
      </c>
      <c r="T1787" t="b">
        <v>0</v>
      </c>
      <c r="U1787" t="b">
        <v>0</v>
      </c>
      <c r="V1787">
        <v>1</v>
      </c>
      <c r="W1787">
        <v>0</v>
      </c>
      <c r="X1787">
        <v>15</v>
      </c>
      <c r="AG1787" t="s">
        <v>5677</v>
      </c>
      <c r="AH1787" t="s">
        <v>5682</v>
      </c>
    </row>
    <row r="1788" spans="1:34" x14ac:dyDescent="0.25">
      <c r="A1788">
        <v>6</v>
      </c>
      <c r="B1788" t="s">
        <v>643</v>
      </c>
      <c r="C1788" t="s">
        <v>646</v>
      </c>
      <c r="D1788" t="s">
        <v>644</v>
      </c>
      <c r="E1788" t="s">
        <v>645</v>
      </c>
      <c r="F1788" t="s">
        <v>649</v>
      </c>
      <c r="G1788" t="s">
        <v>650</v>
      </c>
      <c r="H1788" t="s">
        <v>1174</v>
      </c>
      <c r="I1788" t="s">
        <v>1175</v>
      </c>
      <c r="J1788">
        <v>1</v>
      </c>
      <c r="L1788" t="s">
        <v>1124</v>
      </c>
      <c r="M1788" t="s">
        <v>1176</v>
      </c>
      <c r="N1788" t="s">
        <v>1177</v>
      </c>
      <c r="O1788" t="s">
        <v>5683</v>
      </c>
      <c r="P1788" t="s">
        <v>394</v>
      </c>
      <c r="Q1788" t="s">
        <v>272</v>
      </c>
      <c r="R1788" t="s">
        <v>8666</v>
      </c>
      <c r="S1788" t="s">
        <v>8645</v>
      </c>
      <c r="T1788" t="b">
        <v>0</v>
      </c>
      <c r="U1788" t="b">
        <v>0</v>
      </c>
      <c r="V1788">
        <v>2</v>
      </c>
      <c r="W1788">
        <v>0</v>
      </c>
      <c r="X1788">
        <v>15</v>
      </c>
      <c r="AG1788" t="s">
        <v>5677</v>
      </c>
      <c r="AH1788" t="s">
        <v>5684</v>
      </c>
    </row>
    <row r="1789" spans="1:34" x14ac:dyDescent="0.25">
      <c r="A1789">
        <v>6</v>
      </c>
      <c r="B1789" t="s">
        <v>643</v>
      </c>
      <c r="C1789" t="s">
        <v>646</v>
      </c>
      <c r="D1789" t="s">
        <v>644</v>
      </c>
      <c r="E1789" t="s">
        <v>645</v>
      </c>
      <c r="F1789" t="s">
        <v>649</v>
      </c>
      <c r="G1789" t="s">
        <v>650</v>
      </c>
      <c r="H1789" t="s">
        <v>1174</v>
      </c>
      <c r="I1789" t="s">
        <v>1175</v>
      </c>
      <c r="J1789">
        <v>1</v>
      </c>
      <c r="L1789" t="s">
        <v>1124</v>
      </c>
      <c r="M1789" t="s">
        <v>1176</v>
      </c>
      <c r="N1789" t="s">
        <v>1177</v>
      </c>
      <c r="O1789" t="s">
        <v>5685</v>
      </c>
      <c r="P1789" t="s">
        <v>334</v>
      </c>
      <c r="Q1789" t="s">
        <v>2</v>
      </c>
      <c r="R1789" t="s">
        <v>8652</v>
      </c>
      <c r="S1789" t="s">
        <v>8646</v>
      </c>
      <c r="T1789" t="b">
        <v>0</v>
      </c>
      <c r="U1789" t="b">
        <v>1</v>
      </c>
      <c r="V1789">
        <v>1</v>
      </c>
      <c r="W1789">
        <v>0</v>
      </c>
      <c r="Y1789">
        <v>60</v>
      </c>
      <c r="AH1789" t="s">
        <v>5686</v>
      </c>
    </row>
    <row r="1790" spans="1:34" x14ac:dyDescent="0.25">
      <c r="A1790">
        <v>6</v>
      </c>
      <c r="B1790" t="s">
        <v>643</v>
      </c>
      <c r="C1790" t="s">
        <v>646</v>
      </c>
      <c r="D1790" t="s">
        <v>644</v>
      </c>
      <c r="E1790" t="s">
        <v>645</v>
      </c>
      <c r="F1790" t="s">
        <v>649</v>
      </c>
      <c r="G1790" t="s">
        <v>650</v>
      </c>
      <c r="H1790" t="s">
        <v>1174</v>
      </c>
      <c r="I1790" t="s">
        <v>1175</v>
      </c>
      <c r="J1790">
        <v>1</v>
      </c>
      <c r="L1790" t="s">
        <v>1124</v>
      </c>
      <c r="M1790" t="s">
        <v>1176</v>
      </c>
      <c r="N1790" t="s">
        <v>1177</v>
      </c>
      <c r="O1790" t="s">
        <v>5687</v>
      </c>
      <c r="P1790" t="s">
        <v>334</v>
      </c>
      <c r="Q1790" t="s">
        <v>2</v>
      </c>
      <c r="R1790" t="s">
        <v>8652</v>
      </c>
      <c r="S1790" t="s">
        <v>8646</v>
      </c>
      <c r="T1790" t="b">
        <v>0</v>
      </c>
      <c r="U1790" t="b">
        <v>1</v>
      </c>
      <c r="V1790">
        <v>2</v>
      </c>
      <c r="W1790">
        <v>0</v>
      </c>
      <c r="Y1790">
        <v>60</v>
      </c>
      <c r="AH1790" t="s">
        <v>5688</v>
      </c>
    </row>
    <row r="1791" spans="1:34" x14ac:dyDescent="0.25">
      <c r="A1791">
        <v>6</v>
      </c>
      <c r="B1791" t="s">
        <v>643</v>
      </c>
      <c r="C1791" t="s">
        <v>646</v>
      </c>
      <c r="D1791" t="s">
        <v>644</v>
      </c>
      <c r="E1791" t="s">
        <v>645</v>
      </c>
      <c r="F1791" t="s">
        <v>649</v>
      </c>
      <c r="G1791" t="s">
        <v>650</v>
      </c>
      <c r="H1791" t="s">
        <v>1174</v>
      </c>
      <c r="I1791" t="s">
        <v>1175</v>
      </c>
      <c r="J1791">
        <v>1</v>
      </c>
      <c r="L1791" t="s">
        <v>1124</v>
      </c>
      <c r="M1791" t="s">
        <v>1176</v>
      </c>
      <c r="N1791" t="s">
        <v>1177</v>
      </c>
      <c r="O1791" t="s">
        <v>5689</v>
      </c>
      <c r="P1791" t="s">
        <v>1</v>
      </c>
      <c r="Q1791" t="s">
        <v>2</v>
      </c>
      <c r="R1791" t="s">
        <v>2</v>
      </c>
      <c r="S1791" t="s">
        <v>8646</v>
      </c>
      <c r="T1791" t="b">
        <v>0</v>
      </c>
      <c r="U1791" t="b">
        <v>1</v>
      </c>
      <c r="V1791">
        <v>1</v>
      </c>
      <c r="W1791">
        <v>150</v>
      </c>
      <c r="Y1791">
        <v>60</v>
      </c>
      <c r="AG1791" t="s">
        <v>5690</v>
      </c>
      <c r="AH1791" t="s">
        <v>5691</v>
      </c>
    </row>
    <row r="1792" spans="1:34" x14ac:dyDescent="0.25">
      <c r="A1792">
        <v>6</v>
      </c>
      <c r="B1792" t="s">
        <v>643</v>
      </c>
      <c r="C1792" t="s">
        <v>646</v>
      </c>
      <c r="D1792" t="s">
        <v>644</v>
      </c>
      <c r="E1792" t="s">
        <v>645</v>
      </c>
      <c r="F1792" t="s">
        <v>649</v>
      </c>
      <c r="G1792" t="s">
        <v>650</v>
      </c>
      <c r="H1792" t="s">
        <v>1174</v>
      </c>
      <c r="I1792" t="s">
        <v>1175</v>
      </c>
      <c r="J1792">
        <v>1</v>
      </c>
      <c r="L1792" t="s">
        <v>1124</v>
      </c>
      <c r="M1792" t="s">
        <v>1176</v>
      </c>
      <c r="N1792" t="s">
        <v>1177</v>
      </c>
      <c r="O1792" t="s">
        <v>5692</v>
      </c>
      <c r="P1792" t="s">
        <v>1</v>
      </c>
      <c r="Q1792" t="s">
        <v>2</v>
      </c>
      <c r="R1792" t="s">
        <v>2</v>
      </c>
      <c r="S1792" t="s">
        <v>8646</v>
      </c>
      <c r="T1792" t="b">
        <v>0</v>
      </c>
      <c r="U1792" t="b">
        <v>1</v>
      </c>
      <c r="V1792">
        <v>2</v>
      </c>
      <c r="W1792">
        <v>150</v>
      </c>
      <c r="Y1792">
        <v>60</v>
      </c>
      <c r="AG1792" t="s">
        <v>5690</v>
      </c>
      <c r="AH1792" t="s">
        <v>5693</v>
      </c>
    </row>
    <row r="1793" spans="1:34" x14ac:dyDescent="0.25">
      <c r="A1793">
        <v>6</v>
      </c>
      <c r="B1793" t="s">
        <v>643</v>
      </c>
      <c r="C1793" t="s">
        <v>646</v>
      </c>
      <c r="D1793" t="s">
        <v>644</v>
      </c>
      <c r="E1793" t="s">
        <v>645</v>
      </c>
      <c r="F1793" t="s">
        <v>649</v>
      </c>
      <c r="G1793" t="s">
        <v>650</v>
      </c>
      <c r="H1793" t="s">
        <v>1174</v>
      </c>
      <c r="I1793" t="s">
        <v>1175</v>
      </c>
      <c r="J1793">
        <v>1</v>
      </c>
      <c r="L1793" t="s">
        <v>1124</v>
      </c>
      <c r="M1793" t="s">
        <v>1176</v>
      </c>
      <c r="N1793" t="s">
        <v>1177</v>
      </c>
      <c r="O1793" t="s">
        <v>5694</v>
      </c>
      <c r="P1793" t="s">
        <v>1</v>
      </c>
      <c r="Q1793" t="s">
        <v>2</v>
      </c>
      <c r="R1793" t="s">
        <v>2</v>
      </c>
      <c r="S1793" t="s">
        <v>8646</v>
      </c>
      <c r="T1793" t="b">
        <v>0</v>
      </c>
      <c r="U1793" t="b">
        <v>1</v>
      </c>
      <c r="V1793">
        <v>3</v>
      </c>
      <c r="W1793">
        <v>150</v>
      </c>
      <c r="Y1793">
        <v>49.8</v>
      </c>
      <c r="AG1793" t="s">
        <v>5690</v>
      </c>
      <c r="AH1793" t="s">
        <v>5695</v>
      </c>
    </row>
    <row r="1794" spans="1:34" x14ac:dyDescent="0.25">
      <c r="A1794">
        <v>6</v>
      </c>
      <c r="B1794" t="s">
        <v>643</v>
      </c>
      <c r="C1794" t="s">
        <v>646</v>
      </c>
      <c r="D1794" t="s">
        <v>644</v>
      </c>
      <c r="E1794" t="s">
        <v>645</v>
      </c>
      <c r="F1794" t="s">
        <v>649</v>
      </c>
      <c r="G1794" t="s">
        <v>650</v>
      </c>
      <c r="H1794" t="s">
        <v>1174</v>
      </c>
      <c r="I1794" t="s">
        <v>1175</v>
      </c>
      <c r="J1794">
        <v>1</v>
      </c>
      <c r="L1794" t="s">
        <v>1124</v>
      </c>
      <c r="M1794" t="s">
        <v>1176</v>
      </c>
      <c r="N1794" t="s">
        <v>1177</v>
      </c>
      <c r="O1794" t="s">
        <v>5696</v>
      </c>
      <c r="P1794" t="s">
        <v>1</v>
      </c>
      <c r="Q1794" t="s">
        <v>2</v>
      </c>
      <c r="R1794" t="s">
        <v>2</v>
      </c>
      <c r="S1794" t="s">
        <v>8646</v>
      </c>
      <c r="T1794" t="b">
        <v>0</v>
      </c>
      <c r="U1794" t="b">
        <v>1</v>
      </c>
      <c r="V1794">
        <v>4</v>
      </c>
      <c r="W1794">
        <v>150</v>
      </c>
      <c r="Y1794">
        <v>45</v>
      </c>
      <c r="AG1794" t="s">
        <v>5690</v>
      </c>
      <c r="AH1794" t="s">
        <v>5697</v>
      </c>
    </row>
    <row r="1795" spans="1:34" x14ac:dyDescent="0.25">
      <c r="A1795">
        <v>6</v>
      </c>
      <c r="B1795" t="s">
        <v>643</v>
      </c>
      <c r="C1795" t="s">
        <v>646</v>
      </c>
      <c r="D1795" t="s">
        <v>644</v>
      </c>
      <c r="E1795" t="s">
        <v>645</v>
      </c>
      <c r="F1795" t="s">
        <v>649</v>
      </c>
      <c r="G1795" t="s">
        <v>650</v>
      </c>
      <c r="H1795" t="s">
        <v>1174</v>
      </c>
      <c r="I1795" t="s">
        <v>1175</v>
      </c>
      <c r="J1795">
        <v>1</v>
      </c>
      <c r="L1795" t="s">
        <v>1124</v>
      </c>
      <c r="M1795" t="s">
        <v>1176</v>
      </c>
      <c r="N1795" t="s">
        <v>1177</v>
      </c>
      <c r="O1795" t="s">
        <v>5698</v>
      </c>
      <c r="P1795" t="s">
        <v>1</v>
      </c>
      <c r="Q1795" t="s">
        <v>2</v>
      </c>
      <c r="R1795" t="s">
        <v>2</v>
      </c>
      <c r="S1795" t="s">
        <v>8646</v>
      </c>
      <c r="T1795" t="b">
        <v>0</v>
      </c>
      <c r="U1795" t="b">
        <v>1</v>
      </c>
      <c r="V1795">
        <v>5</v>
      </c>
      <c r="W1795">
        <v>150</v>
      </c>
      <c r="Y1795">
        <v>45</v>
      </c>
      <c r="AG1795" t="s">
        <v>5690</v>
      </c>
      <c r="AH1795" t="s">
        <v>5699</v>
      </c>
    </row>
    <row r="1796" spans="1:34" x14ac:dyDescent="0.25">
      <c r="A1796">
        <v>6</v>
      </c>
      <c r="B1796" t="s">
        <v>643</v>
      </c>
      <c r="C1796" t="s">
        <v>646</v>
      </c>
      <c r="D1796" t="s">
        <v>644</v>
      </c>
      <c r="E1796" t="s">
        <v>645</v>
      </c>
      <c r="F1796" t="s">
        <v>649</v>
      </c>
      <c r="G1796" t="s">
        <v>650</v>
      </c>
      <c r="H1796" t="s">
        <v>1174</v>
      </c>
      <c r="I1796" t="s">
        <v>1175</v>
      </c>
      <c r="J1796">
        <v>1</v>
      </c>
      <c r="L1796" t="s">
        <v>1124</v>
      </c>
      <c r="M1796" t="s">
        <v>1176</v>
      </c>
      <c r="N1796" t="s">
        <v>1177</v>
      </c>
      <c r="O1796" t="s">
        <v>5700</v>
      </c>
      <c r="P1796" t="s">
        <v>32</v>
      </c>
      <c r="Q1796" t="s">
        <v>25</v>
      </c>
      <c r="R1796" t="s">
        <v>25</v>
      </c>
      <c r="S1796" t="s">
        <v>8646</v>
      </c>
      <c r="T1796" t="b">
        <v>0</v>
      </c>
      <c r="U1796" t="b">
        <v>0</v>
      </c>
      <c r="V1796">
        <v>1</v>
      </c>
      <c r="W1796">
        <v>190</v>
      </c>
      <c r="X1796">
        <v>8</v>
      </c>
      <c r="AB1796">
        <v>2</v>
      </c>
      <c r="AC1796">
        <v>1</v>
      </c>
      <c r="AD1796">
        <v>2</v>
      </c>
      <c r="AE1796" t="s">
        <v>2289</v>
      </c>
      <c r="AG1796" t="s">
        <v>5701</v>
      </c>
      <c r="AH1796" t="s">
        <v>5702</v>
      </c>
    </row>
    <row r="1797" spans="1:34" x14ac:dyDescent="0.25">
      <c r="A1797">
        <v>6</v>
      </c>
      <c r="B1797" t="s">
        <v>643</v>
      </c>
      <c r="C1797" t="s">
        <v>646</v>
      </c>
      <c r="D1797" t="s">
        <v>644</v>
      </c>
      <c r="E1797" t="s">
        <v>645</v>
      </c>
      <c r="F1797" t="s">
        <v>649</v>
      </c>
      <c r="G1797" t="s">
        <v>650</v>
      </c>
      <c r="H1797" t="s">
        <v>1174</v>
      </c>
      <c r="I1797" t="s">
        <v>1175</v>
      </c>
      <c r="J1797">
        <v>1</v>
      </c>
      <c r="L1797" t="s">
        <v>1124</v>
      </c>
      <c r="M1797" t="s">
        <v>1176</v>
      </c>
      <c r="N1797" t="s">
        <v>1177</v>
      </c>
      <c r="O1797" t="s">
        <v>5703</v>
      </c>
      <c r="P1797" t="s">
        <v>32</v>
      </c>
      <c r="Q1797" t="s">
        <v>25</v>
      </c>
      <c r="R1797" t="s">
        <v>25</v>
      </c>
      <c r="S1797" t="s">
        <v>8646</v>
      </c>
      <c r="T1797" t="b">
        <v>0</v>
      </c>
      <c r="U1797" t="b">
        <v>0</v>
      </c>
      <c r="V1797">
        <v>2</v>
      </c>
      <c r="W1797">
        <v>200</v>
      </c>
      <c r="X1797">
        <v>8</v>
      </c>
      <c r="AB1797">
        <v>2</v>
      </c>
      <c r="AC1797">
        <v>1</v>
      </c>
      <c r="AD1797">
        <v>2</v>
      </c>
      <c r="AE1797" t="s">
        <v>3856</v>
      </c>
      <c r="AG1797" t="s">
        <v>5704</v>
      </c>
      <c r="AH1797" t="s">
        <v>5705</v>
      </c>
    </row>
    <row r="1798" spans="1:34" x14ac:dyDescent="0.25">
      <c r="A1798">
        <v>6</v>
      </c>
      <c r="B1798" t="s">
        <v>643</v>
      </c>
      <c r="C1798" t="s">
        <v>646</v>
      </c>
      <c r="D1798" t="s">
        <v>644</v>
      </c>
      <c r="E1798" t="s">
        <v>645</v>
      </c>
      <c r="F1798" t="s">
        <v>649</v>
      </c>
      <c r="G1798" t="s">
        <v>650</v>
      </c>
      <c r="H1798" t="s">
        <v>1174</v>
      </c>
      <c r="I1798" t="s">
        <v>1175</v>
      </c>
      <c r="J1798">
        <v>1</v>
      </c>
      <c r="L1798" t="s">
        <v>1124</v>
      </c>
      <c r="M1798" t="s">
        <v>1176</v>
      </c>
      <c r="N1798" t="s">
        <v>1177</v>
      </c>
      <c r="O1798" t="s">
        <v>5706</v>
      </c>
      <c r="P1798" t="s">
        <v>32</v>
      </c>
      <c r="Q1798" t="s">
        <v>25</v>
      </c>
      <c r="R1798" t="s">
        <v>25</v>
      </c>
      <c r="S1798" t="s">
        <v>8646</v>
      </c>
      <c r="T1798" t="b">
        <v>0</v>
      </c>
      <c r="U1798" t="b">
        <v>0</v>
      </c>
      <c r="V1798">
        <v>3</v>
      </c>
      <c r="W1798">
        <v>202.5</v>
      </c>
      <c r="X1798">
        <v>7</v>
      </c>
      <c r="AB1798">
        <v>2</v>
      </c>
      <c r="AC1798">
        <v>1</v>
      </c>
      <c r="AD1798">
        <v>2</v>
      </c>
      <c r="AE1798" t="s">
        <v>610</v>
      </c>
      <c r="AG1798" t="s">
        <v>5707</v>
      </c>
      <c r="AH1798" t="s">
        <v>5708</v>
      </c>
    </row>
    <row r="1799" spans="1:34" x14ac:dyDescent="0.25">
      <c r="A1799">
        <v>6</v>
      </c>
      <c r="B1799" t="s">
        <v>643</v>
      </c>
      <c r="C1799" t="s">
        <v>646</v>
      </c>
      <c r="D1799" t="s">
        <v>644</v>
      </c>
      <c r="E1799" t="s">
        <v>645</v>
      </c>
      <c r="F1799" t="s">
        <v>649</v>
      </c>
      <c r="G1799" t="s">
        <v>650</v>
      </c>
      <c r="H1799" t="s">
        <v>1174</v>
      </c>
      <c r="I1799" t="s">
        <v>1175</v>
      </c>
      <c r="J1799">
        <v>1</v>
      </c>
      <c r="L1799" t="s">
        <v>1124</v>
      </c>
      <c r="M1799" t="s">
        <v>1176</v>
      </c>
      <c r="N1799" t="s">
        <v>1177</v>
      </c>
      <c r="O1799" t="s">
        <v>5709</v>
      </c>
      <c r="P1799" t="s">
        <v>32</v>
      </c>
      <c r="Q1799" t="s">
        <v>25</v>
      </c>
      <c r="R1799" t="s">
        <v>25</v>
      </c>
      <c r="S1799" t="s">
        <v>8646</v>
      </c>
      <c r="T1799" t="b">
        <v>0</v>
      </c>
      <c r="U1799" t="b">
        <v>0</v>
      </c>
      <c r="V1799">
        <v>4</v>
      </c>
      <c r="W1799">
        <v>205</v>
      </c>
      <c r="X1799">
        <v>6</v>
      </c>
      <c r="AB1799">
        <v>2</v>
      </c>
      <c r="AC1799">
        <v>1</v>
      </c>
      <c r="AD1799">
        <v>2</v>
      </c>
      <c r="AE1799" t="s">
        <v>610</v>
      </c>
      <c r="AG1799" t="s">
        <v>5707</v>
      </c>
      <c r="AH1799" t="s">
        <v>5710</v>
      </c>
    </row>
    <row r="1800" spans="1:34" x14ac:dyDescent="0.25">
      <c r="A1800">
        <v>6</v>
      </c>
      <c r="B1800" t="s">
        <v>643</v>
      </c>
      <c r="C1800" t="s">
        <v>646</v>
      </c>
      <c r="D1800" t="s">
        <v>644</v>
      </c>
      <c r="E1800" t="s">
        <v>645</v>
      </c>
      <c r="F1800" t="s">
        <v>649</v>
      </c>
      <c r="G1800" t="s">
        <v>650</v>
      </c>
      <c r="H1800" t="s">
        <v>1174</v>
      </c>
      <c r="I1800" t="s">
        <v>1175</v>
      </c>
      <c r="J1800">
        <v>1</v>
      </c>
      <c r="L1800" t="s">
        <v>1124</v>
      </c>
      <c r="M1800" t="s">
        <v>1176</v>
      </c>
      <c r="N1800" t="s">
        <v>1177</v>
      </c>
      <c r="O1800" t="s">
        <v>5711</v>
      </c>
      <c r="P1800" t="s">
        <v>24</v>
      </c>
      <c r="Q1800" t="s">
        <v>25</v>
      </c>
      <c r="R1800" t="s">
        <v>25</v>
      </c>
      <c r="S1800" t="s">
        <v>8658</v>
      </c>
      <c r="T1800" t="b">
        <v>0</v>
      </c>
      <c r="U1800" t="b">
        <v>0</v>
      </c>
      <c r="V1800">
        <v>1</v>
      </c>
      <c r="W1800">
        <v>0</v>
      </c>
      <c r="X1800">
        <v>8</v>
      </c>
      <c r="AB1800">
        <v>1</v>
      </c>
      <c r="AC1800">
        <v>2</v>
      </c>
      <c r="AD1800">
        <v>1</v>
      </c>
      <c r="AE1800" t="s">
        <v>618</v>
      </c>
      <c r="AG1800" t="s">
        <v>3937</v>
      </c>
      <c r="AH1800" t="s">
        <v>5712</v>
      </c>
    </row>
    <row r="1801" spans="1:34" x14ac:dyDescent="0.25">
      <c r="A1801">
        <v>6</v>
      </c>
      <c r="B1801" t="s">
        <v>643</v>
      </c>
      <c r="C1801" t="s">
        <v>646</v>
      </c>
      <c r="D1801" t="s">
        <v>644</v>
      </c>
      <c r="E1801" t="s">
        <v>645</v>
      </c>
      <c r="F1801" t="s">
        <v>649</v>
      </c>
      <c r="G1801" t="s">
        <v>650</v>
      </c>
      <c r="H1801" t="s">
        <v>1174</v>
      </c>
      <c r="I1801" t="s">
        <v>1175</v>
      </c>
      <c r="J1801">
        <v>1</v>
      </c>
      <c r="L1801" t="s">
        <v>1124</v>
      </c>
      <c r="M1801" t="s">
        <v>1176</v>
      </c>
      <c r="N1801" t="s">
        <v>1177</v>
      </c>
      <c r="O1801" t="s">
        <v>5713</v>
      </c>
      <c r="P1801" t="s">
        <v>24</v>
      </c>
      <c r="Q1801" t="s">
        <v>25</v>
      </c>
      <c r="R1801" t="s">
        <v>25</v>
      </c>
      <c r="S1801" t="s">
        <v>8658</v>
      </c>
      <c r="T1801" t="b">
        <v>0</v>
      </c>
      <c r="U1801" t="b">
        <v>0</v>
      </c>
      <c r="V1801">
        <v>2</v>
      </c>
      <c r="W1801">
        <v>0</v>
      </c>
      <c r="X1801">
        <v>8</v>
      </c>
      <c r="AB1801">
        <v>1</v>
      </c>
      <c r="AC1801">
        <v>2</v>
      </c>
      <c r="AD1801">
        <v>1</v>
      </c>
      <c r="AE1801" t="s">
        <v>618</v>
      </c>
      <c r="AG1801" t="s">
        <v>3937</v>
      </c>
      <c r="AH1801" t="s">
        <v>5714</v>
      </c>
    </row>
    <row r="1802" spans="1:34" x14ac:dyDescent="0.25">
      <c r="A1802">
        <v>6</v>
      </c>
      <c r="B1802" t="s">
        <v>643</v>
      </c>
      <c r="C1802" t="s">
        <v>646</v>
      </c>
      <c r="D1802" t="s">
        <v>644</v>
      </c>
      <c r="E1802" t="s">
        <v>645</v>
      </c>
      <c r="F1802" t="s">
        <v>649</v>
      </c>
      <c r="G1802" t="s">
        <v>650</v>
      </c>
      <c r="H1802" t="s">
        <v>1174</v>
      </c>
      <c r="I1802" t="s">
        <v>1175</v>
      </c>
      <c r="J1802">
        <v>1</v>
      </c>
      <c r="L1802" t="s">
        <v>1124</v>
      </c>
      <c r="M1802" t="s">
        <v>1176</v>
      </c>
      <c r="N1802" t="s">
        <v>1177</v>
      </c>
      <c r="O1802" t="s">
        <v>5715</v>
      </c>
      <c r="P1802" t="s">
        <v>24</v>
      </c>
      <c r="Q1802" t="s">
        <v>25</v>
      </c>
      <c r="R1802" t="s">
        <v>25</v>
      </c>
      <c r="S1802" t="s">
        <v>8658</v>
      </c>
      <c r="T1802" t="b">
        <v>0</v>
      </c>
      <c r="U1802" t="b">
        <v>0</v>
      </c>
      <c r="V1802">
        <v>3</v>
      </c>
      <c r="W1802">
        <v>0</v>
      </c>
      <c r="X1802">
        <v>8</v>
      </c>
      <c r="AB1802">
        <v>1</v>
      </c>
      <c r="AC1802">
        <v>2</v>
      </c>
      <c r="AD1802">
        <v>1</v>
      </c>
      <c r="AE1802" t="s">
        <v>610</v>
      </c>
      <c r="AG1802" t="s">
        <v>5716</v>
      </c>
      <c r="AH1802" t="s">
        <v>5717</v>
      </c>
    </row>
    <row r="1803" spans="1:34" x14ac:dyDescent="0.25">
      <c r="A1803">
        <v>6</v>
      </c>
      <c r="B1803" t="s">
        <v>643</v>
      </c>
      <c r="C1803" t="s">
        <v>646</v>
      </c>
      <c r="D1803" t="s">
        <v>644</v>
      </c>
      <c r="E1803" t="s">
        <v>645</v>
      </c>
      <c r="F1803" t="s">
        <v>649</v>
      </c>
      <c r="G1803" t="s">
        <v>650</v>
      </c>
      <c r="H1803" t="s">
        <v>1174</v>
      </c>
      <c r="I1803" t="s">
        <v>1175</v>
      </c>
      <c r="J1803">
        <v>1</v>
      </c>
      <c r="L1803" t="s">
        <v>1124</v>
      </c>
      <c r="M1803" t="s">
        <v>1176</v>
      </c>
      <c r="N1803" t="s">
        <v>1177</v>
      </c>
      <c r="O1803" t="s">
        <v>5718</v>
      </c>
      <c r="P1803" t="s">
        <v>96</v>
      </c>
      <c r="Q1803" t="s">
        <v>8644</v>
      </c>
      <c r="R1803" t="s">
        <v>8488</v>
      </c>
      <c r="S1803" t="s">
        <v>8645</v>
      </c>
      <c r="T1803" t="b">
        <v>1</v>
      </c>
      <c r="U1803" t="b">
        <v>0</v>
      </c>
      <c r="V1803">
        <v>1</v>
      </c>
      <c r="W1803">
        <v>35</v>
      </c>
      <c r="X1803">
        <v>7</v>
      </c>
      <c r="AG1803" t="s">
        <v>5719</v>
      </c>
      <c r="AH1803" t="s">
        <v>5720</v>
      </c>
    </row>
    <row r="1804" spans="1:34" x14ac:dyDescent="0.25">
      <c r="A1804">
        <v>6</v>
      </c>
      <c r="B1804" t="s">
        <v>643</v>
      </c>
      <c r="C1804" t="s">
        <v>646</v>
      </c>
      <c r="D1804" t="s">
        <v>644</v>
      </c>
      <c r="E1804" t="s">
        <v>645</v>
      </c>
      <c r="F1804" t="s">
        <v>649</v>
      </c>
      <c r="G1804" t="s">
        <v>650</v>
      </c>
      <c r="H1804" t="s">
        <v>1174</v>
      </c>
      <c r="I1804" t="s">
        <v>1175</v>
      </c>
      <c r="J1804">
        <v>1</v>
      </c>
      <c r="L1804" t="s">
        <v>1124</v>
      </c>
      <c r="M1804" t="s">
        <v>1176</v>
      </c>
      <c r="N1804" t="s">
        <v>1177</v>
      </c>
      <c r="O1804" t="s">
        <v>5721</v>
      </c>
      <c r="P1804" t="s">
        <v>96</v>
      </c>
      <c r="Q1804" t="s">
        <v>8644</v>
      </c>
      <c r="R1804" t="s">
        <v>8488</v>
      </c>
      <c r="S1804" t="s">
        <v>8645</v>
      </c>
      <c r="T1804" t="b">
        <v>1</v>
      </c>
      <c r="U1804" t="b">
        <v>0</v>
      </c>
      <c r="V1804">
        <v>2</v>
      </c>
      <c r="W1804">
        <v>35</v>
      </c>
      <c r="X1804">
        <v>7</v>
      </c>
      <c r="AG1804" t="s">
        <v>5722</v>
      </c>
      <c r="AH1804" t="s">
        <v>5723</v>
      </c>
    </row>
    <row r="1805" spans="1:34" x14ac:dyDescent="0.25">
      <c r="A1805">
        <v>6</v>
      </c>
      <c r="B1805" t="s">
        <v>643</v>
      </c>
      <c r="C1805" t="s">
        <v>646</v>
      </c>
      <c r="D1805" t="s">
        <v>644</v>
      </c>
      <c r="E1805" t="s">
        <v>645</v>
      </c>
      <c r="F1805" t="s">
        <v>649</v>
      </c>
      <c r="G1805" t="s">
        <v>650</v>
      </c>
      <c r="H1805" t="s">
        <v>1174</v>
      </c>
      <c r="I1805" t="s">
        <v>1175</v>
      </c>
      <c r="J1805">
        <v>1</v>
      </c>
      <c r="L1805" t="s">
        <v>1124</v>
      </c>
      <c r="M1805" t="s">
        <v>1176</v>
      </c>
      <c r="N1805" t="s">
        <v>1177</v>
      </c>
      <c r="O1805" t="s">
        <v>5724</v>
      </c>
      <c r="P1805" t="s">
        <v>96</v>
      </c>
      <c r="Q1805" t="s">
        <v>8644</v>
      </c>
      <c r="R1805" t="s">
        <v>8488</v>
      </c>
      <c r="S1805" t="s">
        <v>8645</v>
      </c>
      <c r="T1805" t="b">
        <v>1</v>
      </c>
      <c r="U1805" t="b">
        <v>0</v>
      </c>
      <c r="V1805">
        <v>3</v>
      </c>
      <c r="W1805">
        <v>35</v>
      </c>
      <c r="X1805">
        <v>6</v>
      </c>
      <c r="AB1805">
        <v>2</v>
      </c>
      <c r="AC1805">
        <v>1</v>
      </c>
      <c r="AD1805">
        <v>2</v>
      </c>
      <c r="AE1805" t="s">
        <v>610</v>
      </c>
      <c r="AG1805" t="s">
        <v>5725</v>
      </c>
      <c r="AH1805" t="s">
        <v>5726</v>
      </c>
    </row>
    <row r="1806" spans="1:34" x14ac:dyDescent="0.25">
      <c r="A1806">
        <v>6</v>
      </c>
      <c r="B1806" t="s">
        <v>643</v>
      </c>
      <c r="C1806" t="s">
        <v>646</v>
      </c>
      <c r="D1806" t="s">
        <v>644</v>
      </c>
      <c r="E1806" t="s">
        <v>645</v>
      </c>
      <c r="F1806" t="s">
        <v>649</v>
      </c>
      <c r="G1806" t="s">
        <v>650</v>
      </c>
      <c r="H1806" t="s">
        <v>1174</v>
      </c>
      <c r="I1806" t="s">
        <v>1175</v>
      </c>
      <c r="J1806">
        <v>1</v>
      </c>
      <c r="L1806" t="s">
        <v>1124</v>
      </c>
      <c r="M1806" t="s">
        <v>1176</v>
      </c>
      <c r="N1806" t="s">
        <v>1177</v>
      </c>
      <c r="O1806" t="s">
        <v>5727</v>
      </c>
      <c r="P1806" t="s">
        <v>96</v>
      </c>
      <c r="Q1806" t="s">
        <v>8644</v>
      </c>
      <c r="R1806" t="s">
        <v>8488</v>
      </c>
      <c r="S1806" t="s">
        <v>8645</v>
      </c>
      <c r="T1806" t="b">
        <v>1</v>
      </c>
      <c r="U1806" t="b">
        <v>0</v>
      </c>
      <c r="V1806">
        <v>4</v>
      </c>
      <c r="W1806">
        <v>35</v>
      </c>
      <c r="X1806">
        <v>6</v>
      </c>
      <c r="AG1806" t="s">
        <v>5728</v>
      </c>
      <c r="AH1806" t="s">
        <v>5729</v>
      </c>
    </row>
    <row r="1807" spans="1:34" x14ac:dyDescent="0.25">
      <c r="A1807">
        <v>6</v>
      </c>
      <c r="B1807" t="s">
        <v>643</v>
      </c>
      <c r="C1807" t="s">
        <v>646</v>
      </c>
      <c r="D1807" t="s">
        <v>644</v>
      </c>
      <c r="E1807" t="s">
        <v>645</v>
      </c>
      <c r="F1807" t="s">
        <v>649</v>
      </c>
      <c r="G1807" t="s">
        <v>650</v>
      </c>
      <c r="H1807" t="s">
        <v>1174</v>
      </c>
      <c r="I1807" t="s">
        <v>1175</v>
      </c>
      <c r="J1807">
        <v>1</v>
      </c>
      <c r="L1807" t="s">
        <v>1124</v>
      </c>
      <c r="M1807" t="s">
        <v>1176</v>
      </c>
      <c r="N1807" t="s">
        <v>1177</v>
      </c>
      <c r="O1807" t="s">
        <v>5730</v>
      </c>
      <c r="P1807" t="s">
        <v>356</v>
      </c>
      <c r="Q1807" t="s">
        <v>25</v>
      </c>
      <c r="R1807" t="s">
        <v>25</v>
      </c>
      <c r="S1807" t="s">
        <v>357</v>
      </c>
      <c r="T1807" t="b">
        <v>0</v>
      </c>
      <c r="U1807" t="b">
        <v>1</v>
      </c>
      <c r="V1807">
        <v>1</v>
      </c>
      <c r="Y1807">
        <v>460</v>
      </c>
      <c r="Z1807">
        <v>2</v>
      </c>
      <c r="AA1807" t="s">
        <v>3957</v>
      </c>
      <c r="AG1807" t="s">
        <v>2239</v>
      </c>
      <c r="AH1807" t="s">
        <v>1177</v>
      </c>
    </row>
    <row r="1808" spans="1:34" x14ac:dyDescent="0.25">
      <c r="A1808">
        <v>6</v>
      </c>
      <c r="B1808" t="s">
        <v>643</v>
      </c>
      <c r="C1808" t="s">
        <v>646</v>
      </c>
      <c r="D1808" t="s">
        <v>644</v>
      </c>
      <c r="E1808" t="s">
        <v>645</v>
      </c>
      <c r="F1808" t="s">
        <v>649</v>
      </c>
      <c r="G1808" t="s">
        <v>650</v>
      </c>
      <c r="H1808" t="s">
        <v>1178</v>
      </c>
      <c r="I1808" t="s">
        <v>1179</v>
      </c>
      <c r="J1808">
        <v>2</v>
      </c>
      <c r="L1808" t="s">
        <v>1129</v>
      </c>
      <c r="M1808" t="s">
        <v>1180</v>
      </c>
      <c r="N1808" t="s">
        <v>1181</v>
      </c>
      <c r="O1808" t="s">
        <v>5731</v>
      </c>
      <c r="P1808" t="s">
        <v>403</v>
      </c>
      <c r="Q1808" t="s">
        <v>272</v>
      </c>
      <c r="R1808" t="s">
        <v>8666</v>
      </c>
      <c r="S1808" t="s">
        <v>8645</v>
      </c>
      <c r="T1808" t="b">
        <v>0</v>
      </c>
      <c r="U1808" t="b">
        <v>0</v>
      </c>
      <c r="V1808">
        <v>1</v>
      </c>
      <c r="W1808">
        <v>0</v>
      </c>
      <c r="X1808">
        <v>8</v>
      </c>
      <c r="AG1808" t="s">
        <v>5732</v>
      </c>
      <c r="AH1808" t="s">
        <v>1180</v>
      </c>
    </row>
    <row r="1809" spans="1:34" x14ac:dyDescent="0.25">
      <c r="A1809">
        <v>6</v>
      </c>
      <c r="B1809" t="s">
        <v>643</v>
      </c>
      <c r="C1809" t="s">
        <v>646</v>
      </c>
      <c r="D1809" t="s">
        <v>644</v>
      </c>
      <c r="E1809" t="s">
        <v>645</v>
      </c>
      <c r="F1809" t="s">
        <v>649</v>
      </c>
      <c r="G1809" t="s">
        <v>650</v>
      </c>
      <c r="H1809" t="s">
        <v>1178</v>
      </c>
      <c r="I1809" t="s">
        <v>1179</v>
      </c>
      <c r="J1809">
        <v>2</v>
      </c>
      <c r="L1809" t="s">
        <v>1129</v>
      </c>
      <c r="M1809" t="s">
        <v>1180</v>
      </c>
      <c r="N1809" t="s">
        <v>1181</v>
      </c>
      <c r="O1809" t="s">
        <v>5733</v>
      </c>
      <c r="P1809" t="s">
        <v>403</v>
      </c>
      <c r="Q1809" t="s">
        <v>272</v>
      </c>
      <c r="R1809" t="s">
        <v>8666</v>
      </c>
      <c r="S1809" t="s">
        <v>8645</v>
      </c>
      <c r="T1809" t="b">
        <v>0</v>
      </c>
      <c r="U1809" t="b">
        <v>0</v>
      </c>
      <c r="V1809">
        <v>2</v>
      </c>
      <c r="W1809">
        <v>0</v>
      </c>
      <c r="X1809">
        <v>8</v>
      </c>
      <c r="AG1809" t="s">
        <v>5732</v>
      </c>
      <c r="AH1809" t="s">
        <v>5734</v>
      </c>
    </row>
    <row r="1810" spans="1:34" x14ac:dyDescent="0.25">
      <c r="A1810">
        <v>6</v>
      </c>
      <c r="B1810" t="s">
        <v>643</v>
      </c>
      <c r="C1810" t="s">
        <v>646</v>
      </c>
      <c r="D1810" t="s">
        <v>644</v>
      </c>
      <c r="E1810" t="s">
        <v>645</v>
      </c>
      <c r="F1810" t="s">
        <v>649</v>
      </c>
      <c r="G1810" t="s">
        <v>650</v>
      </c>
      <c r="H1810" t="s">
        <v>1178</v>
      </c>
      <c r="I1810" t="s">
        <v>1179</v>
      </c>
      <c r="J1810">
        <v>2</v>
      </c>
      <c r="L1810" t="s">
        <v>1129</v>
      </c>
      <c r="M1810" t="s">
        <v>1180</v>
      </c>
      <c r="N1810" t="s">
        <v>1181</v>
      </c>
      <c r="O1810" t="s">
        <v>5735</v>
      </c>
      <c r="P1810" t="s">
        <v>394</v>
      </c>
      <c r="Q1810" t="s">
        <v>272</v>
      </c>
      <c r="R1810" t="s">
        <v>8666</v>
      </c>
      <c r="S1810" t="s">
        <v>8645</v>
      </c>
      <c r="T1810" t="b">
        <v>0</v>
      </c>
      <c r="U1810" t="b">
        <v>0</v>
      </c>
      <c r="V1810">
        <v>1</v>
      </c>
      <c r="W1810">
        <v>0</v>
      </c>
      <c r="X1810">
        <v>15</v>
      </c>
      <c r="AG1810" t="s">
        <v>5736</v>
      </c>
      <c r="AH1810" t="s">
        <v>5737</v>
      </c>
    </row>
    <row r="1811" spans="1:34" x14ac:dyDescent="0.25">
      <c r="A1811">
        <v>6</v>
      </c>
      <c r="B1811" t="s">
        <v>643</v>
      </c>
      <c r="C1811" t="s">
        <v>646</v>
      </c>
      <c r="D1811" t="s">
        <v>644</v>
      </c>
      <c r="E1811" t="s">
        <v>645</v>
      </c>
      <c r="F1811" t="s">
        <v>649</v>
      </c>
      <c r="G1811" t="s">
        <v>650</v>
      </c>
      <c r="H1811" t="s">
        <v>1178</v>
      </c>
      <c r="I1811" t="s">
        <v>1179</v>
      </c>
      <c r="J1811">
        <v>2</v>
      </c>
      <c r="L1811" t="s">
        <v>1129</v>
      </c>
      <c r="M1811" t="s">
        <v>1180</v>
      </c>
      <c r="N1811" t="s">
        <v>1181</v>
      </c>
      <c r="O1811" t="s">
        <v>5738</v>
      </c>
      <c r="P1811" t="s">
        <v>394</v>
      </c>
      <c r="Q1811" t="s">
        <v>272</v>
      </c>
      <c r="R1811" t="s">
        <v>8666</v>
      </c>
      <c r="S1811" t="s">
        <v>8645</v>
      </c>
      <c r="T1811" t="b">
        <v>0</v>
      </c>
      <c r="U1811" t="b">
        <v>0</v>
      </c>
      <c r="V1811">
        <v>2</v>
      </c>
      <c r="W1811">
        <v>0</v>
      </c>
      <c r="X1811">
        <v>15</v>
      </c>
      <c r="AG1811" t="s">
        <v>5736</v>
      </c>
      <c r="AH1811" t="s">
        <v>5739</v>
      </c>
    </row>
    <row r="1812" spans="1:34" x14ac:dyDescent="0.25">
      <c r="A1812">
        <v>6</v>
      </c>
      <c r="B1812" t="s">
        <v>643</v>
      </c>
      <c r="C1812" t="s">
        <v>646</v>
      </c>
      <c r="D1812" t="s">
        <v>644</v>
      </c>
      <c r="E1812" t="s">
        <v>645</v>
      </c>
      <c r="F1812" t="s">
        <v>649</v>
      </c>
      <c r="G1812" t="s">
        <v>650</v>
      </c>
      <c r="H1812" t="s">
        <v>1178</v>
      </c>
      <c r="I1812" t="s">
        <v>1179</v>
      </c>
      <c r="J1812">
        <v>2</v>
      </c>
      <c r="L1812" t="s">
        <v>1129</v>
      </c>
      <c r="M1812" t="s">
        <v>1180</v>
      </c>
      <c r="N1812" t="s">
        <v>1181</v>
      </c>
      <c r="O1812" t="s">
        <v>5740</v>
      </c>
      <c r="P1812" t="s">
        <v>398</v>
      </c>
      <c r="Q1812" t="s">
        <v>272</v>
      </c>
      <c r="R1812" t="s">
        <v>8666</v>
      </c>
      <c r="S1812" t="s">
        <v>8645</v>
      </c>
      <c r="T1812" t="b">
        <v>0</v>
      </c>
      <c r="U1812" t="b">
        <v>0</v>
      </c>
      <c r="V1812">
        <v>1</v>
      </c>
      <c r="W1812">
        <v>0</v>
      </c>
      <c r="X1812">
        <v>10</v>
      </c>
      <c r="AG1812" t="s">
        <v>5736</v>
      </c>
      <c r="AH1812" t="s">
        <v>5741</v>
      </c>
    </row>
    <row r="1813" spans="1:34" x14ac:dyDescent="0.25">
      <c r="A1813">
        <v>6</v>
      </c>
      <c r="B1813" t="s">
        <v>643</v>
      </c>
      <c r="C1813" t="s">
        <v>646</v>
      </c>
      <c r="D1813" t="s">
        <v>644</v>
      </c>
      <c r="E1813" t="s">
        <v>645</v>
      </c>
      <c r="F1813" t="s">
        <v>649</v>
      </c>
      <c r="G1813" t="s">
        <v>650</v>
      </c>
      <c r="H1813" t="s">
        <v>1178</v>
      </c>
      <c r="I1813" t="s">
        <v>1179</v>
      </c>
      <c r="J1813">
        <v>2</v>
      </c>
      <c r="L1813" t="s">
        <v>1129</v>
      </c>
      <c r="M1813" t="s">
        <v>1180</v>
      </c>
      <c r="N1813" t="s">
        <v>1181</v>
      </c>
      <c r="O1813" t="s">
        <v>5742</v>
      </c>
      <c r="P1813" t="s">
        <v>398</v>
      </c>
      <c r="Q1813" t="s">
        <v>272</v>
      </c>
      <c r="R1813" t="s">
        <v>8666</v>
      </c>
      <c r="S1813" t="s">
        <v>8645</v>
      </c>
      <c r="T1813" t="b">
        <v>0</v>
      </c>
      <c r="U1813" t="b">
        <v>0</v>
      </c>
      <c r="V1813">
        <v>2</v>
      </c>
      <c r="W1813">
        <v>0</v>
      </c>
      <c r="X1813">
        <v>10</v>
      </c>
      <c r="AG1813" t="s">
        <v>5736</v>
      </c>
      <c r="AH1813" t="s">
        <v>5743</v>
      </c>
    </row>
    <row r="1814" spans="1:34" x14ac:dyDescent="0.25">
      <c r="A1814">
        <v>6</v>
      </c>
      <c r="B1814" t="s">
        <v>643</v>
      </c>
      <c r="C1814" t="s">
        <v>646</v>
      </c>
      <c r="D1814" t="s">
        <v>644</v>
      </c>
      <c r="E1814" t="s">
        <v>645</v>
      </c>
      <c r="F1814" t="s">
        <v>649</v>
      </c>
      <c r="G1814" t="s">
        <v>650</v>
      </c>
      <c r="H1814" t="s">
        <v>1178</v>
      </c>
      <c r="I1814" t="s">
        <v>1179</v>
      </c>
      <c r="J1814">
        <v>2</v>
      </c>
      <c r="L1814" t="s">
        <v>1129</v>
      </c>
      <c r="M1814" t="s">
        <v>1180</v>
      </c>
      <c r="N1814" t="s">
        <v>1181</v>
      </c>
      <c r="O1814" t="s">
        <v>5744</v>
      </c>
      <c r="P1814" t="s">
        <v>363</v>
      </c>
      <c r="Q1814" t="s">
        <v>357</v>
      </c>
      <c r="R1814" t="s">
        <v>357</v>
      </c>
      <c r="S1814" t="s">
        <v>357</v>
      </c>
      <c r="T1814" t="b">
        <v>0</v>
      </c>
      <c r="U1814" t="b">
        <v>1</v>
      </c>
      <c r="V1814">
        <v>1</v>
      </c>
      <c r="Y1814">
        <v>360</v>
      </c>
      <c r="Z1814">
        <v>0.55000000000000004</v>
      </c>
      <c r="AA1814" t="s">
        <v>3957</v>
      </c>
      <c r="AG1814" t="s">
        <v>272</v>
      </c>
      <c r="AH1814" t="s">
        <v>5745</v>
      </c>
    </row>
    <row r="1815" spans="1:34" x14ac:dyDescent="0.25">
      <c r="A1815">
        <v>6</v>
      </c>
      <c r="B1815" t="s">
        <v>643</v>
      </c>
      <c r="C1815" t="s">
        <v>646</v>
      </c>
      <c r="D1815" t="s">
        <v>644</v>
      </c>
      <c r="E1815" t="s">
        <v>645</v>
      </c>
      <c r="F1815" t="s">
        <v>649</v>
      </c>
      <c r="G1815" t="s">
        <v>650</v>
      </c>
      <c r="H1815" t="s">
        <v>1178</v>
      </c>
      <c r="I1815" t="s">
        <v>1179</v>
      </c>
      <c r="J1815">
        <v>2</v>
      </c>
      <c r="L1815" t="s">
        <v>1129</v>
      </c>
      <c r="M1815" t="s">
        <v>1180</v>
      </c>
      <c r="N1815" t="s">
        <v>1181</v>
      </c>
      <c r="O1815" t="s">
        <v>5746</v>
      </c>
      <c r="P1815" t="s">
        <v>147</v>
      </c>
      <c r="Q1815" t="s">
        <v>148</v>
      </c>
      <c r="R1815" t="s">
        <v>8659</v>
      </c>
      <c r="S1815" t="s">
        <v>8645</v>
      </c>
      <c r="T1815" t="b">
        <v>0</v>
      </c>
      <c r="U1815" t="b">
        <v>0</v>
      </c>
      <c r="V1815">
        <v>1</v>
      </c>
      <c r="W1815">
        <v>150</v>
      </c>
      <c r="X1815">
        <v>6</v>
      </c>
      <c r="AB1815">
        <v>2</v>
      </c>
      <c r="AC1815">
        <v>1</v>
      </c>
      <c r="AD1815">
        <v>2</v>
      </c>
      <c r="AE1815" t="s">
        <v>3856</v>
      </c>
      <c r="AG1815" t="s">
        <v>3882</v>
      </c>
      <c r="AH1815" t="s">
        <v>5747</v>
      </c>
    </row>
    <row r="1816" spans="1:34" x14ac:dyDescent="0.25">
      <c r="A1816">
        <v>6</v>
      </c>
      <c r="B1816" t="s">
        <v>643</v>
      </c>
      <c r="C1816" t="s">
        <v>646</v>
      </c>
      <c r="D1816" t="s">
        <v>644</v>
      </c>
      <c r="E1816" t="s">
        <v>645</v>
      </c>
      <c r="F1816" t="s">
        <v>649</v>
      </c>
      <c r="G1816" t="s">
        <v>650</v>
      </c>
      <c r="H1816" t="s">
        <v>1178</v>
      </c>
      <c r="I1816" t="s">
        <v>1179</v>
      </c>
      <c r="J1816">
        <v>2</v>
      </c>
      <c r="L1816" t="s">
        <v>1129</v>
      </c>
      <c r="M1816" t="s">
        <v>1180</v>
      </c>
      <c r="N1816" t="s">
        <v>1181</v>
      </c>
      <c r="O1816" t="s">
        <v>5748</v>
      </c>
      <c r="P1816" t="s">
        <v>147</v>
      </c>
      <c r="Q1816" t="s">
        <v>148</v>
      </c>
      <c r="R1816" t="s">
        <v>8659</v>
      </c>
      <c r="S1816" t="s">
        <v>8645</v>
      </c>
      <c r="T1816" t="b">
        <v>0</v>
      </c>
      <c r="U1816" t="b">
        <v>0</v>
      </c>
      <c r="V1816">
        <v>2</v>
      </c>
      <c r="W1816">
        <v>150</v>
      </c>
      <c r="X1816">
        <v>7</v>
      </c>
      <c r="AB1816">
        <v>2</v>
      </c>
      <c r="AC1816">
        <v>1</v>
      </c>
      <c r="AD1816">
        <v>2</v>
      </c>
      <c r="AE1816" t="s">
        <v>3856</v>
      </c>
      <c r="AG1816" t="s">
        <v>3882</v>
      </c>
      <c r="AH1816" t="s">
        <v>5749</v>
      </c>
    </row>
    <row r="1817" spans="1:34" x14ac:dyDescent="0.25">
      <c r="A1817">
        <v>6</v>
      </c>
      <c r="B1817" t="s">
        <v>643</v>
      </c>
      <c r="C1817" t="s">
        <v>646</v>
      </c>
      <c r="D1817" t="s">
        <v>644</v>
      </c>
      <c r="E1817" t="s">
        <v>645</v>
      </c>
      <c r="F1817" t="s">
        <v>649</v>
      </c>
      <c r="G1817" t="s">
        <v>650</v>
      </c>
      <c r="H1817" t="s">
        <v>1178</v>
      </c>
      <c r="I1817" t="s">
        <v>1179</v>
      </c>
      <c r="J1817">
        <v>2</v>
      </c>
      <c r="L1817" t="s">
        <v>1129</v>
      </c>
      <c r="M1817" t="s">
        <v>1180</v>
      </c>
      <c r="N1817" t="s">
        <v>1181</v>
      </c>
      <c r="O1817" t="s">
        <v>5750</v>
      </c>
      <c r="P1817" t="s">
        <v>147</v>
      </c>
      <c r="Q1817" t="s">
        <v>148</v>
      </c>
      <c r="R1817" t="s">
        <v>8659</v>
      </c>
      <c r="S1817" t="s">
        <v>8645</v>
      </c>
      <c r="T1817" t="b">
        <v>0</v>
      </c>
      <c r="U1817" t="b">
        <v>0</v>
      </c>
      <c r="V1817">
        <v>3</v>
      </c>
      <c r="W1817">
        <v>150</v>
      </c>
      <c r="X1817">
        <v>6</v>
      </c>
      <c r="AB1817">
        <v>2</v>
      </c>
      <c r="AC1817">
        <v>1</v>
      </c>
      <c r="AD1817">
        <v>2</v>
      </c>
      <c r="AE1817" t="s">
        <v>3856</v>
      </c>
      <c r="AG1817" t="s">
        <v>3882</v>
      </c>
      <c r="AH1817" t="s">
        <v>5751</v>
      </c>
    </row>
    <row r="1818" spans="1:34" x14ac:dyDescent="0.25">
      <c r="A1818">
        <v>6</v>
      </c>
      <c r="B1818" t="s">
        <v>643</v>
      </c>
      <c r="C1818" t="s">
        <v>646</v>
      </c>
      <c r="D1818" t="s">
        <v>644</v>
      </c>
      <c r="E1818" t="s">
        <v>645</v>
      </c>
      <c r="F1818" t="s">
        <v>649</v>
      </c>
      <c r="G1818" t="s">
        <v>650</v>
      </c>
      <c r="H1818" t="s">
        <v>1178</v>
      </c>
      <c r="I1818" t="s">
        <v>1179</v>
      </c>
      <c r="J1818">
        <v>2</v>
      </c>
      <c r="L1818" t="s">
        <v>1129</v>
      </c>
      <c r="M1818" t="s">
        <v>1180</v>
      </c>
      <c r="N1818" t="s">
        <v>1181</v>
      </c>
      <c r="O1818" t="s">
        <v>5752</v>
      </c>
      <c r="P1818" t="s">
        <v>147</v>
      </c>
      <c r="Q1818" t="s">
        <v>148</v>
      </c>
      <c r="R1818" t="s">
        <v>8659</v>
      </c>
      <c r="S1818" t="s">
        <v>8645</v>
      </c>
      <c r="T1818" t="b">
        <v>0</v>
      </c>
      <c r="U1818" t="b">
        <v>0</v>
      </c>
      <c r="V1818">
        <v>4</v>
      </c>
      <c r="W1818">
        <v>150</v>
      </c>
      <c r="X1818">
        <v>5</v>
      </c>
      <c r="AB1818">
        <v>2</v>
      </c>
      <c r="AC1818">
        <v>1</v>
      </c>
      <c r="AD1818">
        <v>2</v>
      </c>
      <c r="AE1818" t="s">
        <v>610</v>
      </c>
      <c r="AG1818" t="s">
        <v>1937</v>
      </c>
      <c r="AH1818" t="s">
        <v>5753</v>
      </c>
    </row>
    <row r="1819" spans="1:34" x14ac:dyDescent="0.25">
      <c r="A1819">
        <v>6</v>
      </c>
      <c r="B1819" t="s">
        <v>643</v>
      </c>
      <c r="C1819" t="s">
        <v>646</v>
      </c>
      <c r="D1819" t="s">
        <v>644</v>
      </c>
      <c r="E1819" t="s">
        <v>645</v>
      </c>
      <c r="F1819" t="s">
        <v>649</v>
      </c>
      <c r="G1819" t="s">
        <v>650</v>
      </c>
      <c r="H1819" t="s">
        <v>1178</v>
      </c>
      <c r="I1819" t="s">
        <v>1179</v>
      </c>
      <c r="J1819">
        <v>2</v>
      </c>
      <c r="L1819" t="s">
        <v>1129</v>
      </c>
      <c r="M1819" t="s">
        <v>1180</v>
      </c>
      <c r="N1819" t="s">
        <v>1181</v>
      </c>
      <c r="O1819" t="s">
        <v>5754</v>
      </c>
      <c r="P1819" t="s">
        <v>177</v>
      </c>
      <c r="Q1819" t="s">
        <v>148</v>
      </c>
      <c r="R1819" t="s">
        <v>8659</v>
      </c>
      <c r="S1819" t="s">
        <v>8645</v>
      </c>
      <c r="T1819" t="b">
        <v>1</v>
      </c>
      <c r="U1819" t="b">
        <v>0</v>
      </c>
      <c r="V1819">
        <v>1</v>
      </c>
      <c r="W1819">
        <v>30</v>
      </c>
      <c r="X1819">
        <v>12</v>
      </c>
      <c r="AB1819">
        <v>2</v>
      </c>
      <c r="AC1819">
        <v>1</v>
      </c>
      <c r="AD1819">
        <v>2</v>
      </c>
      <c r="AE1819" t="s">
        <v>618</v>
      </c>
      <c r="AG1819" t="s">
        <v>2154</v>
      </c>
      <c r="AH1819" t="s">
        <v>5755</v>
      </c>
    </row>
    <row r="1820" spans="1:34" x14ac:dyDescent="0.25">
      <c r="A1820">
        <v>6</v>
      </c>
      <c r="B1820" t="s">
        <v>643</v>
      </c>
      <c r="C1820" t="s">
        <v>646</v>
      </c>
      <c r="D1820" t="s">
        <v>644</v>
      </c>
      <c r="E1820" t="s">
        <v>645</v>
      </c>
      <c r="F1820" t="s">
        <v>649</v>
      </c>
      <c r="G1820" t="s">
        <v>650</v>
      </c>
      <c r="H1820" t="s">
        <v>1178</v>
      </c>
      <c r="I1820" t="s">
        <v>1179</v>
      </c>
      <c r="J1820">
        <v>2</v>
      </c>
      <c r="L1820" t="s">
        <v>1129</v>
      </c>
      <c r="M1820" t="s">
        <v>1180</v>
      </c>
      <c r="N1820" t="s">
        <v>1181</v>
      </c>
      <c r="O1820" t="s">
        <v>5756</v>
      </c>
      <c r="P1820" t="s">
        <v>177</v>
      </c>
      <c r="Q1820" t="s">
        <v>148</v>
      </c>
      <c r="R1820" t="s">
        <v>8659</v>
      </c>
      <c r="S1820" t="s">
        <v>8645</v>
      </c>
      <c r="T1820" t="b">
        <v>1</v>
      </c>
      <c r="U1820" t="b">
        <v>0</v>
      </c>
      <c r="V1820">
        <v>2</v>
      </c>
      <c r="W1820">
        <v>40</v>
      </c>
      <c r="X1820">
        <v>12</v>
      </c>
      <c r="AB1820">
        <v>2</v>
      </c>
      <c r="AC1820">
        <v>1</v>
      </c>
      <c r="AD1820">
        <v>2</v>
      </c>
      <c r="AE1820" t="s">
        <v>3856</v>
      </c>
      <c r="AG1820" t="s">
        <v>3882</v>
      </c>
      <c r="AH1820" t="s">
        <v>5757</v>
      </c>
    </row>
    <row r="1821" spans="1:34" x14ac:dyDescent="0.25">
      <c r="A1821">
        <v>6</v>
      </c>
      <c r="B1821" t="s">
        <v>643</v>
      </c>
      <c r="C1821" t="s">
        <v>646</v>
      </c>
      <c r="D1821" t="s">
        <v>644</v>
      </c>
      <c r="E1821" t="s">
        <v>645</v>
      </c>
      <c r="F1821" t="s">
        <v>649</v>
      </c>
      <c r="G1821" t="s">
        <v>650</v>
      </c>
      <c r="H1821" t="s">
        <v>1178</v>
      </c>
      <c r="I1821" t="s">
        <v>1179</v>
      </c>
      <c r="J1821">
        <v>2</v>
      </c>
      <c r="L1821" t="s">
        <v>1129</v>
      </c>
      <c r="M1821" t="s">
        <v>1180</v>
      </c>
      <c r="N1821" t="s">
        <v>1181</v>
      </c>
      <c r="O1821" t="s">
        <v>5758</v>
      </c>
      <c r="P1821" t="s">
        <v>177</v>
      </c>
      <c r="Q1821" t="s">
        <v>148</v>
      </c>
      <c r="R1821" t="s">
        <v>8659</v>
      </c>
      <c r="S1821" t="s">
        <v>8645</v>
      </c>
      <c r="T1821" t="b">
        <v>1</v>
      </c>
      <c r="U1821" t="b">
        <v>0</v>
      </c>
      <c r="V1821">
        <v>3</v>
      </c>
      <c r="W1821">
        <v>42.5</v>
      </c>
      <c r="X1821">
        <v>12</v>
      </c>
      <c r="AB1821">
        <v>2</v>
      </c>
      <c r="AC1821">
        <v>1</v>
      </c>
      <c r="AD1821">
        <v>2</v>
      </c>
      <c r="AE1821" t="s">
        <v>3856</v>
      </c>
      <c r="AG1821" t="s">
        <v>3882</v>
      </c>
      <c r="AH1821" t="s">
        <v>5759</v>
      </c>
    </row>
    <row r="1822" spans="1:34" x14ac:dyDescent="0.25">
      <c r="A1822">
        <v>6</v>
      </c>
      <c r="B1822" t="s">
        <v>643</v>
      </c>
      <c r="C1822" t="s">
        <v>646</v>
      </c>
      <c r="D1822" t="s">
        <v>644</v>
      </c>
      <c r="E1822" t="s">
        <v>645</v>
      </c>
      <c r="F1822" t="s">
        <v>649</v>
      </c>
      <c r="G1822" t="s">
        <v>650</v>
      </c>
      <c r="H1822" t="s">
        <v>1178</v>
      </c>
      <c r="I1822" t="s">
        <v>1179</v>
      </c>
      <c r="J1822">
        <v>2</v>
      </c>
      <c r="L1822" t="s">
        <v>1129</v>
      </c>
      <c r="M1822" t="s">
        <v>1180</v>
      </c>
      <c r="N1822" t="s">
        <v>1181</v>
      </c>
      <c r="O1822" t="s">
        <v>5760</v>
      </c>
      <c r="P1822" t="s">
        <v>309</v>
      </c>
      <c r="Q1822" t="s">
        <v>148</v>
      </c>
      <c r="R1822" t="s">
        <v>8661</v>
      </c>
      <c r="S1822" t="s">
        <v>8645</v>
      </c>
      <c r="T1822" t="b">
        <v>0</v>
      </c>
      <c r="U1822" t="b">
        <v>0</v>
      </c>
      <c r="V1822">
        <v>1</v>
      </c>
      <c r="W1822">
        <v>10</v>
      </c>
      <c r="X1822">
        <v>15</v>
      </c>
      <c r="AB1822">
        <v>2</v>
      </c>
      <c r="AC1822">
        <v>1</v>
      </c>
      <c r="AD1822">
        <v>2</v>
      </c>
      <c r="AE1822" t="s">
        <v>3856</v>
      </c>
      <c r="AG1822" t="s">
        <v>3882</v>
      </c>
      <c r="AH1822" t="s">
        <v>5761</v>
      </c>
    </row>
    <row r="1823" spans="1:34" x14ac:dyDescent="0.25">
      <c r="A1823">
        <v>6</v>
      </c>
      <c r="B1823" t="s">
        <v>643</v>
      </c>
      <c r="C1823" t="s">
        <v>646</v>
      </c>
      <c r="D1823" t="s">
        <v>644</v>
      </c>
      <c r="E1823" t="s">
        <v>645</v>
      </c>
      <c r="F1823" t="s">
        <v>649</v>
      </c>
      <c r="G1823" t="s">
        <v>650</v>
      </c>
      <c r="H1823" t="s">
        <v>1178</v>
      </c>
      <c r="I1823" t="s">
        <v>1179</v>
      </c>
      <c r="J1823">
        <v>2</v>
      </c>
      <c r="L1823" t="s">
        <v>1129</v>
      </c>
      <c r="M1823" t="s">
        <v>1180</v>
      </c>
      <c r="N1823" t="s">
        <v>1181</v>
      </c>
      <c r="O1823" t="s">
        <v>5762</v>
      </c>
      <c r="P1823" t="s">
        <v>309</v>
      </c>
      <c r="Q1823" t="s">
        <v>148</v>
      </c>
      <c r="R1823" t="s">
        <v>8661</v>
      </c>
      <c r="S1823" t="s">
        <v>8645</v>
      </c>
      <c r="T1823" t="b">
        <v>0</v>
      </c>
      <c r="U1823" t="b">
        <v>0</v>
      </c>
      <c r="V1823">
        <v>2</v>
      </c>
      <c r="W1823">
        <v>10</v>
      </c>
      <c r="X1823">
        <v>15</v>
      </c>
      <c r="AB1823">
        <v>2</v>
      </c>
      <c r="AC1823">
        <v>1</v>
      </c>
      <c r="AD1823">
        <v>2</v>
      </c>
      <c r="AE1823" t="s">
        <v>3856</v>
      </c>
      <c r="AG1823" t="s">
        <v>3882</v>
      </c>
      <c r="AH1823" t="s">
        <v>5763</v>
      </c>
    </row>
    <row r="1824" spans="1:34" x14ac:dyDescent="0.25">
      <c r="A1824">
        <v>6</v>
      </c>
      <c r="B1824" t="s">
        <v>643</v>
      </c>
      <c r="C1824" t="s">
        <v>646</v>
      </c>
      <c r="D1824" t="s">
        <v>644</v>
      </c>
      <c r="E1824" t="s">
        <v>645</v>
      </c>
      <c r="F1824" t="s">
        <v>649</v>
      </c>
      <c r="G1824" t="s">
        <v>650</v>
      </c>
      <c r="H1824" t="s">
        <v>1178</v>
      </c>
      <c r="I1824" t="s">
        <v>1179</v>
      </c>
      <c r="J1824">
        <v>2</v>
      </c>
      <c r="L1824" t="s">
        <v>1129</v>
      </c>
      <c r="M1824" t="s">
        <v>1180</v>
      </c>
      <c r="N1824" t="s">
        <v>1181</v>
      </c>
      <c r="O1824" t="s">
        <v>5764</v>
      </c>
      <c r="P1824" t="s">
        <v>309</v>
      </c>
      <c r="Q1824" t="s">
        <v>148</v>
      </c>
      <c r="R1824" t="s">
        <v>8661</v>
      </c>
      <c r="S1824" t="s">
        <v>8645</v>
      </c>
      <c r="T1824" t="b">
        <v>0</v>
      </c>
      <c r="U1824" t="b">
        <v>0</v>
      </c>
      <c r="V1824">
        <v>3</v>
      </c>
      <c r="W1824">
        <v>12.5</v>
      </c>
      <c r="X1824">
        <v>15</v>
      </c>
      <c r="AB1824">
        <v>2</v>
      </c>
      <c r="AC1824">
        <v>1</v>
      </c>
      <c r="AD1824">
        <v>2</v>
      </c>
      <c r="AE1824" t="s">
        <v>3856</v>
      </c>
      <c r="AG1824" t="s">
        <v>3882</v>
      </c>
      <c r="AH1824" t="s">
        <v>5765</v>
      </c>
    </row>
    <row r="1825" spans="1:34" x14ac:dyDescent="0.25">
      <c r="A1825">
        <v>6</v>
      </c>
      <c r="B1825" t="s">
        <v>643</v>
      </c>
      <c r="C1825" t="s">
        <v>646</v>
      </c>
      <c r="D1825" t="s">
        <v>644</v>
      </c>
      <c r="E1825" t="s">
        <v>645</v>
      </c>
      <c r="F1825" t="s">
        <v>649</v>
      </c>
      <c r="G1825" t="s">
        <v>650</v>
      </c>
      <c r="H1825" t="s">
        <v>1178</v>
      </c>
      <c r="I1825" t="s">
        <v>1179</v>
      </c>
      <c r="J1825">
        <v>2</v>
      </c>
      <c r="L1825" t="s">
        <v>1129</v>
      </c>
      <c r="M1825" t="s">
        <v>1180</v>
      </c>
      <c r="N1825" t="s">
        <v>1181</v>
      </c>
      <c r="O1825" t="s">
        <v>5766</v>
      </c>
      <c r="P1825" t="s">
        <v>222</v>
      </c>
      <c r="Q1825" t="s">
        <v>8650</v>
      </c>
      <c r="R1825" t="s">
        <v>8637</v>
      </c>
      <c r="S1825" t="s">
        <v>8643</v>
      </c>
      <c r="T1825" t="b">
        <v>1</v>
      </c>
      <c r="U1825" t="b">
        <v>0</v>
      </c>
      <c r="V1825">
        <v>1</v>
      </c>
      <c r="W1825">
        <v>25</v>
      </c>
      <c r="X1825">
        <v>10</v>
      </c>
      <c r="AB1825">
        <v>3</v>
      </c>
      <c r="AC1825">
        <v>1</v>
      </c>
      <c r="AD1825">
        <v>3</v>
      </c>
      <c r="AE1825" t="s">
        <v>610</v>
      </c>
      <c r="AG1825" t="s">
        <v>5767</v>
      </c>
      <c r="AH1825" t="s">
        <v>5768</v>
      </c>
    </row>
    <row r="1826" spans="1:34" x14ac:dyDescent="0.25">
      <c r="A1826">
        <v>6</v>
      </c>
      <c r="B1826" t="s">
        <v>643</v>
      </c>
      <c r="C1826" t="s">
        <v>646</v>
      </c>
      <c r="D1826" t="s">
        <v>644</v>
      </c>
      <c r="E1826" t="s">
        <v>645</v>
      </c>
      <c r="F1826" t="s">
        <v>649</v>
      </c>
      <c r="G1826" t="s">
        <v>650</v>
      </c>
      <c r="H1826" t="s">
        <v>1178</v>
      </c>
      <c r="I1826" t="s">
        <v>1179</v>
      </c>
      <c r="J1826">
        <v>2</v>
      </c>
      <c r="L1826" t="s">
        <v>1129</v>
      </c>
      <c r="M1826" t="s">
        <v>1180</v>
      </c>
      <c r="N1826" t="s">
        <v>1181</v>
      </c>
      <c r="O1826" t="s">
        <v>5769</v>
      </c>
      <c r="P1826" t="s">
        <v>222</v>
      </c>
      <c r="Q1826" t="s">
        <v>8650</v>
      </c>
      <c r="R1826" t="s">
        <v>8637</v>
      </c>
      <c r="S1826" t="s">
        <v>8643</v>
      </c>
      <c r="T1826" t="b">
        <v>1</v>
      </c>
      <c r="U1826" t="b">
        <v>0</v>
      </c>
      <c r="V1826">
        <v>2</v>
      </c>
      <c r="W1826">
        <v>25</v>
      </c>
      <c r="X1826">
        <v>9</v>
      </c>
      <c r="AB1826">
        <v>3</v>
      </c>
      <c r="AC1826">
        <v>1</v>
      </c>
      <c r="AD1826">
        <v>3</v>
      </c>
      <c r="AE1826" t="s">
        <v>610</v>
      </c>
      <c r="AG1826" t="s">
        <v>5770</v>
      </c>
      <c r="AH1826" t="s">
        <v>5771</v>
      </c>
    </row>
    <row r="1827" spans="1:34" x14ac:dyDescent="0.25">
      <c r="A1827">
        <v>6</v>
      </c>
      <c r="B1827" t="s">
        <v>643</v>
      </c>
      <c r="C1827" t="s">
        <v>646</v>
      </c>
      <c r="D1827" t="s">
        <v>644</v>
      </c>
      <c r="E1827" t="s">
        <v>645</v>
      </c>
      <c r="F1827" t="s">
        <v>649</v>
      </c>
      <c r="G1827" t="s">
        <v>650</v>
      </c>
      <c r="H1827" t="s">
        <v>1178</v>
      </c>
      <c r="I1827" t="s">
        <v>1179</v>
      </c>
      <c r="J1827">
        <v>2</v>
      </c>
      <c r="L1827" t="s">
        <v>1129</v>
      </c>
      <c r="M1827" t="s">
        <v>1180</v>
      </c>
      <c r="N1827" t="s">
        <v>1181</v>
      </c>
      <c r="O1827" t="s">
        <v>5772</v>
      </c>
      <c r="P1827" t="s">
        <v>222</v>
      </c>
      <c r="Q1827" t="s">
        <v>8650</v>
      </c>
      <c r="R1827" t="s">
        <v>8637</v>
      </c>
      <c r="S1827" t="s">
        <v>8643</v>
      </c>
      <c r="T1827" t="b">
        <v>1</v>
      </c>
      <c r="U1827" t="b">
        <v>0</v>
      </c>
      <c r="V1827">
        <v>3</v>
      </c>
      <c r="W1827">
        <v>25</v>
      </c>
      <c r="X1827">
        <v>9</v>
      </c>
      <c r="AE1827" t="s">
        <v>3930</v>
      </c>
      <c r="AG1827" t="s">
        <v>5773</v>
      </c>
      <c r="AH1827" t="s">
        <v>5774</v>
      </c>
    </row>
    <row r="1828" spans="1:34" x14ac:dyDescent="0.25">
      <c r="A1828">
        <v>6</v>
      </c>
      <c r="B1828" t="s">
        <v>643</v>
      </c>
      <c r="C1828" t="s">
        <v>646</v>
      </c>
      <c r="D1828" t="s">
        <v>644</v>
      </c>
      <c r="E1828" t="s">
        <v>645</v>
      </c>
      <c r="F1828" t="s">
        <v>649</v>
      </c>
      <c r="G1828" t="s">
        <v>650</v>
      </c>
      <c r="H1828" t="s">
        <v>1178</v>
      </c>
      <c r="I1828" t="s">
        <v>1179</v>
      </c>
      <c r="J1828">
        <v>2</v>
      </c>
      <c r="L1828" t="s">
        <v>1129</v>
      </c>
      <c r="M1828" t="s">
        <v>1180</v>
      </c>
      <c r="N1828" t="s">
        <v>1181</v>
      </c>
      <c r="O1828" t="s">
        <v>5775</v>
      </c>
      <c r="P1828" t="s">
        <v>415</v>
      </c>
      <c r="Q1828" t="s">
        <v>272</v>
      </c>
      <c r="R1828" t="s">
        <v>8667</v>
      </c>
      <c r="S1828" t="s">
        <v>8645</v>
      </c>
      <c r="T1828" t="b">
        <v>0</v>
      </c>
      <c r="U1828" t="b">
        <v>1</v>
      </c>
      <c r="V1828">
        <v>1</v>
      </c>
      <c r="W1828">
        <v>30</v>
      </c>
      <c r="Y1828">
        <v>20</v>
      </c>
      <c r="AG1828" t="s">
        <v>5776</v>
      </c>
      <c r="AH1828" t="s">
        <v>5777</v>
      </c>
    </row>
    <row r="1829" spans="1:34" x14ac:dyDescent="0.25">
      <c r="A1829">
        <v>6</v>
      </c>
      <c r="B1829" t="s">
        <v>643</v>
      </c>
      <c r="C1829" t="s">
        <v>646</v>
      </c>
      <c r="D1829" t="s">
        <v>644</v>
      </c>
      <c r="E1829" t="s">
        <v>645</v>
      </c>
      <c r="F1829" t="s">
        <v>649</v>
      </c>
      <c r="G1829" t="s">
        <v>650</v>
      </c>
      <c r="H1829" t="s">
        <v>1178</v>
      </c>
      <c r="I1829" t="s">
        <v>1179</v>
      </c>
      <c r="J1829">
        <v>2</v>
      </c>
      <c r="L1829" t="s">
        <v>1129</v>
      </c>
      <c r="M1829" t="s">
        <v>1180</v>
      </c>
      <c r="N1829" t="s">
        <v>1181</v>
      </c>
      <c r="O1829" t="s">
        <v>5778</v>
      </c>
      <c r="P1829" t="s">
        <v>415</v>
      </c>
      <c r="Q1829" t="s">
        <v>272</v>
      </c>
      <c r="R1829" t="s">
        <v>8667</v>
      </c>
      <c r="S1829" t="s">
        <v>8645</v>
      </c>
      <c r="T1829" t="b">
        <v>0</v>
      </c>
      <c r="U1829" t="b">
        <v>1</v>
      </c>
      <c r="V1829">
        <v>2</v>
      </c>
      <c r="W1829">
        <v>30</v>
      </c>
      <c r="Y1829">
        <v>20</v>
      </c>
      <c r="AG1829" t="s">
        <v>5776</v>
      </c>
      <c r="AH1829" t="s">
        <v>5779</v>
      </c>
    </row>
    <row r="1830" spans="1:34" x14ac:dyDescent="0.25">
      <c r="A1830">
        <v>6</v>
      </c>
      <c r="B1830" t="s">
        <v>643</v>
      </c>
      <c r="C1830" t="s">
        <v>646</v>
      </c>
      <c r="D1830" t="s">
        <v>644</v>
      </c>
      <c r="E1830" t="s">
        <v>645</v>
      </c>
      <c r="F1830" t="s">
        <v>649</v>
      </c>
      <c r="G1830" t="s">
        <v>650</v>
      </c>
      <c r="H1830" t="s">
        <v>1178</v>
      </c>
      <c r="I1830" t="s">
        <v>1179</v>
      </c>
      <c r="J1830">
        <v>2</v>
      </c>
      <c r="L1830" t="s">
        <v>1129</v>
      </c>
      <c r="M1830" t="s">
        <v>1180</v>
      </c>
      <c r="N1830" t="s">
        <v>1181</v>
      </c>
      <c r="O1830" t="s">
        <v>5780</v>
      </c>
      <c r="P1830" t="s">
        <v>420</v>
      </c>
      <c r="Q1830" t="s">
        <v>8650</v>
      </c>
      <c r="R1830" t="s">
        <v>8637</v>
      </c>
      <c r="S1830" t="s">
        <v>8645</v>
      </c>
      <c r="T1830" t="b">
        <v>0</v>
      </c>
      <c r="U1830" t="b">
        <v>0</v>
      </c>
      <c r="V1830">
        <v>1</v>
      </c>
      <c r="W1830">
        <v>45</v>
      </c>
      <c r="X1830">
        <v>15</v>
      </c>
      <c r="AG1830" t="s">
        <v>5781</v>
      </c>
      <c r="AH1830" t="s">
        <v>5782</v>
      </c>
    </row>
    <row r="1831" spans="1:34" x14ac:dyDescent="0.25">
      <c r="A1831">
        <v>6</v>
      </c>
      <c r="B1831" t="s">
        <v>643</v>
      </c>
      <c r="C1831" t="s">
        <v>646</v>
      </c>
      <c r="D1831" t="s">
        <v>644</v>
      </c>
      <c r="E1831" t="s">
        <v>645</v>
      </c>
      <c r="F1831" t="s">
        <v>649</v>
      </c>
      <c r="G1831" t="s">
        <v>650</v>
      </c>
      <c r="H1831" t="s">
        <v>1178</v>
      </c>
      <c r="I1831" t="s">
        <v>1179</v>
      </c>
      <c r="J1831">
        <v>2</v>
      </c>
      <c r="L1831" t="s">
        <v>1129</v>
      </c>
      <c r="M1831" t="s">
        <v>1180</v>
      </c>
      <c r="N1831" t="s">
        <v>1181</v>
      </c>
      <c r="O1831" t="s">
        <v>5783</v>
      </c>
      <c r="P1831" t="s">
        <v>420</v>
      </c>
      <c r="Q1831" t="s">
        <v>8650</v>
      </c>
      <c r="R1831" t="s">
        <v>8637</v>
      </c>
      <c r="S1831" t="s">
        <v>8645</v>
      </c>
      <c r="T1831" t="b">
        <v>0</v>
      </c>
      <c r="U1831" t="b">
        <v>0</v>
      </c>
      <c r="V1831">
        <v>2</v>
      </c>
      <c r="W1831">
        <v>45</v>
      </c>
      <c r="X1831">
        <v>15</v>
      </c>
      <c r="AG1831" t="s">
        <v>5781</v>
      </c>
      <c r="AH1831" t="s">
        <v>5784</v>
      </c>
    </row>
    <row r="1832" spans="1:34" x14ac:dyDescent="0.25">
      <c r="A1832">
        <v>6</v>
      </c>
      <c r="B1832" t="s">
        <v>643</v>
      </c>
      <c r="C1832" t="s">
        <v>646</v>
      </c>
      <c r="D1832" t="s">
        <v>644</v>
      </c>
      <c r="E1832" t="s">
        <v>645</v>
      </c>
      <c r="F1832" t="s">
        <v>649</v>
      </c>
      <c r="G1832" t="s">
        <v>650</v>
      </c>
      <c r="H1832" t="s">
        <v>1178</v>
      </c>
      <c r="I1832" t="s">
        <v>1179</v>
      </c>
      <c r="J1832">
        <v>2</v>
      </c>
      <c r="L1832" t="s">
        <v>1129</v>
      </c>
      <c r="M1832" t="s">
        <v>1180</v>
      </c>
      <c r="N1832" t="s">
        <v>1181</v>
      </c>
      <c r="O1832" t="s">
        <v>5785</v>
      </c>
      <c r="P1832" t="s">
        <v>363</v>
      </c>
      <c r="Q1832" t="s">
        <v>357</v>
      </c>
      <c r="R1832" t="s">
        <v>357</v>
      </c>
      <c r="S1832" t="s">
        <v>357</v>
      </c>
      <c r="T1832" t="b">
        <v>0</v>
      </c>
      <c r="U1832" t="b">
        <v>1</v>
      </c>
      <c r="V1832">
        <v>2</v>
      </c>
      <c r="Y1832">
        <v>45</v>
      </c>
      <c r="Z1832">
        <v>0.17</v>
      </c>
      <c r="AA1832" t="s">
        <v>3957</v>
      </c>
      <c r="AH1832" t="s">
        <v>5786</v>
      </c>
    </row>
    <row r="1833" spans="1:34" x14ac:dyDescent="0.25">
      <c r="A1833">
        <v>6</v>
      </c>
      <c r="B1833" t="s">
        <v>643</v>
      </c>
      <c r="C1833" t="s">
        <v>646</v>
      </c>
      <c r="D1833" t="s">
        <v>644</v>
      </c>
      <c r="E1833" t="s">
        <v>645</v>
      </c>
      <c r="F1833" t="s">
        <v>649</v>
      </c>
      <c r="G1833" t="s">
        <v>650</v>
      </c>
      <c r="H1833" t="s">
        <v>1178</v>
      </c>
      <c r="I1833" t="s">
        <v>1179</v>
      </c>
      <c r="J1833">
        <v>2</v>
      </c>
      <c r="L1833" t="s">
        <v>1129</v>
      </c>
      <c r="M1833" t="s">
        <v>1180</v>
      </c>
      <c r="N1833" t="s">
        <v>1181</v>
      </c>
      <c r="O1833" t="s">
        <v>5787</v>
      </c>
      <c r="P1833" t="s">
        <v>363</v>
      </c>
      <c r="Q1833" t="s">
        <v>357</v>
      </c>
      <c r="R1833" t="s">
        <v>357</v>
      </c>
      <c r="S1833" t="s">
        <v>357</v>
      </c>
      <c r="T1833" t="b">
        <v>0</v>
      </c>
      <c r="U1833" t="b">
        <v>1</v>
      </c>
      <c r="V1833">
        <v>3</v>
      </c>
      <c r="Y1833">
        <v>45</v>
      </c>
      <c r="Z1833">
        <v>0.17</v>
      </c>
      <c r="AA1833" t="s">
        <v>3957</v>
      </c>
      <c r="AH1833" t="s">
        <v>5788</v>
      </c>
    </row>
    <row r="1834" spans="1:34" x14ac:dyDescent="0.25">
      <c r="A1834">
        <v>6</v>
      </c>
      <c r="B1834" t="s">
        <v>643</v>
      </c>
      <c r="C1834" t="s">
        <v>646</v>
      </c>
      <c r="D1834" t="s">
        <v>644</v>
      </c>
      <c r="E1834" t="s">
        <v>645</v>
      </c>
      <c r="F1834" t="s">
        <v>649</v>
      </c>
      <c r="G1834" t="s">
        <v>650</v>
      </c>
      <c r="H1834" t="s">
        <v>1178</v>
      </c>
      <c r="I1834" t="s">
        <v>1179</v>
      </c>
      <c r="J1834">
        <v>2</v>
      </c>
      <c r="L1834" t="s">
        <v>1129</v>
      </c>
      <c r="M1834" t="s">
        <v>1180</v>
      </c>
      <c r="N1834" t="s">
        <v>1181</v>
      </c>
      <c r="O1834" t="s">
        <v>5789</v>
      </c>
      <c r="P1834" t="s">
        <v>363</v>
      </c>
      <c r="Q1834" t="s">
        <v>357</v>
      </c>
      <c r="R1834" t="s">
        <v>357</v>
      </c>
      <c r="S1834" t="s">
        <v>357</v>
      </c>
      <c r="T1834" t="b">
        <v>0</v>
      </c>
      <c r="U1834" t="b">
        <v>1</v>
      </c>
      <c r="V1834">
        <v>4</v>
      </c>
      <c r="Y1834">
        <v>45</v>
      </c>
      <c r="Z1834">
        <v>0.17</v>
      </c>
      <c r="AA1834" t="s">
        <v>3957</v>
      </c>
      <c r="AH1834" t="s">
        <v>5790</v>
      </c>
    </row>
    <row r="1835" spans="1:34" x14ac:dyDescent="0.25">
      <c r="A1835">
        <v>6</v>
      </c>
      <c r="B1835" t="s">
        <v>643</v>
      </c>
      <c r="C1835" t="s">
        <v>646</v>
      </c>
      <c r="D1835" t="s">
        <v>644</v>
      </c>
      <c r="E1835" t="s">
        <v>645</v>
      </c>
      <c r="F1835" t="s">
        <v>649</v>
      </c>
      <c r="G1835" t="s">
        <v>650</v>
      </c>
      <c r="H1835" t="s">
        <v>1178</v>
      </c>
      <c r="I1835" t="s">
        <v>1179</v>
      </c>
      <c r="J1835">
        <v>2</v>
      </c>
      <c r="L1835" t="s">
        <v>1129</v>
      </c>
      <c r="M1835" t="s">
        <v>1180</v>
      </c>
      <c r="N1835" t="s">
        <v>1181</v>
      </c>
      <c r="O1835" t="s">
        <v>5791</v>
      </c>
      <c r="P1835" t="s">
        <v>363</v>
      </c>
      <c r="Q1835" t="s">
        <v>357</v>
      </c>
      <c r="R1835" t="s">
        <v>357</v>
      </c>
      <c r="S1835" t="s">
        <v>357</v>
      </c>
      <c r="T1835" t="b">
        <v>0</v>
      </c>
      <c r="U1835" t="b">
        <v>1</v>
      </c>
      <c r="V1835">
        <v>5</v>
      </c>
      <c r="Y1835">
        <v>45</v>
      </c>
      <c r="Z1835">
        <v>0.17</v>
      </c>
      <c r="AA1835" t="s">
        <v>3957</v>
      </c>
      <c r="AH1835" t="s">
        <v>5792</v>
      </c>
    </row>
    <row r="1836" spans="1:34" x14ac:dyDescent="0.25">
      <c r="A1836">
        <v>6</v>
      </c>
      <c r="B1836" t="s">
        <v>643</v>
      </c>
      <c r="C1836" t="s">
        <v>646</v>
      </c>
      <c r="D1836" t="s">
        <v>644</v>
      </c>
      <c r="E1836" t="s">
        <v>645</v>
      </c>
      <c r="F1836" t="s">
        <v>649</v>
      </c>
      <c r="G1836" t="s">
        <v>650</v>
      </c>
      <c r="H1836" t="s">
        <v>1178</v>
      </c>
      <c r="I1836" t="s">
        <v>1179</v>
      </c>
      <c r="J1836">
        <v>2</v>
      </c>
      <c r="L1836" t="s">
        <v>1129</v>
      </c>
      <c r="M1836" t="s">
        <v>1180</v>
      </c>
      <c r="N1836" t="s">
        <v>1181</v>
      </c>
      <c r="O1836" t="s">
        <v>5793</v>
      </c>
      <c r="P1836" t="s">
        <v>363</v>
      </c>
      <c r="Q1836" t="s">
        <v>357</v>
      </c>
      <c r="R1836" t="s">
        <v>357</v>
      </c>
      <c r="S1836" t="s">
        <v>357</v>
      </c>
      <c r="T1836" t="b">
        <v>0</v>
      </c>
      <c r="U1836" t="b">
        <v>1</v>
      </c>
      <c r="V1836">
        <v>6</v>
      </c>
      <c r="Y1836">
        <v>45</v>
      </c>
      <c r="Z1836">
        <v>0.17</v>
      </c>
      <c r="AA1836" t="s">
        <v>3957</v>
      </c>
      <c r="AH1836" t="s">
        <v>1181</v>
      </c>
    </row>
    <row r="1837" spans="1:34" x14ac:dyDescent="0.25">
      <c r="A1837">
        <v>6</v>
      </c>
      <c r="B1837" t="s">
        <v>643</v>
      </c>
      <c r="C1837" t="s">
        <v>646</v>
      </c>
      <c r="D1837" t="s">
        <v>644</v>
      </c>
      <c r="E1837" t="s">
        <v>645</v>
      </c>
      <c r="F1837" t="s">
        <v>649</v>
      </c>
      <c r="G1837" t="s">
        <v>650</v>
      </c>
      <c r="H1837" t="s">
        <v>1182</v>
      </c>
      <c r="I1837" t="s">
        <v>1183</v>
      </c>
      <c r="J1837">
        <v>3</v>
      </c>
      <c r="L1837" t="s">
        <v>1134</v>
      </c>
      <c r="M1837" t="s">
        <v>1184</v>
      </c>
      <c r="N1837" t="s">
        <v>1185</v>
      </c>
      <c r="O1837" t="s">
        <v>5794</v>
      </c>
      <c r="P1837" t="s">
        <v>363</v>
      </c>
      <c r="Q1837" t="s">
        <v>357</v>
      </c>
      <c r="R1837" t="s">
        <v>357</v>
      </c>
      <c r="S1837" t="s">
        <v>357</v>
      </c>
      <c r="T1837" t="b">
        <v>0</v>
      </c>
      <c r="U1837" t="b">
        <v>1</v>
      </c>
      <c r="V1837">
        <v>1</v>
      </c>
      <c r="Y1837">
        <v>360</v>
      </c>
      <c r="Z1837">
        <v>0.55000000000000004</v>
      </c>
      <c r="AA1837" t="s">
        <v>3957</v>
      </c>
      <c r="AG1837" t="s">
        <v>5795</v>
      </c>
      <c r="AH1837" t="s">
        <v>1184</v>
      </c>
    </row>
    <row r="1838" spans="1:34" x14ac:dyDescent="0.25">
      <c r="A1838">
        <v>6</v>
      </c>
      <c r="B1838" t="s">
        <v>643</v>
      </c>
      <c r="C1838" t="s">
        <v>646</v>
      </c>
      <c r="D1838" t="s">
        <v>644</v>
      </c>
      <c r="E1838" t="s">
        <v>645</v>
      </c>
      <c r="F1838" t="s">
        <v>649</v>
      </c>
      <c r="G1838" t="s">
        <v>650</v>
      </c>
      <c r="H1838" t="s">
        <v>1182</v>
      </c>
      <c r="I1838" t="s">
        <v>1183</v>
      </c>
      <c r="J1838">
        <v>3</v>
      </c>
      <c r="L1838" t="s">
        <v>1134</v>
      </c>
      <c r="M1838" t="s">
        <v>1184</v>
      </c>
      <c r="N1838" t="s">
        <v>1185</v>
      </c>
      <c r="O1838" t="s">
        <v>5796</v>
      </c>
      <c r="P1838" t="s">
        <v>15</v>
      </c>
      <c r="Q1838" t="s">
        <v>2</v>
      </c>
      <c r="R1838" t="s">
        <v>2</v>
      </c>
      <c r="S1838" t="s">
        <v>8646</v>
      </c>
      <c r="T1838" t="b">
        <v>1</v>
      </c>
      <c r="U1838" t="b">
        <v>1</v>
      </c>
      <c r="V1838">
        <v>1</v>
      </c>
      <c r="W1838">
        <v>75</v>
      </c>
      <c r="Y1838">
        <v>60</v>
      </c>
      <c r="AG1838" t="s">
        <v>5587</v>
      </c>
      <c r="AH1838" t="s">
        <v>5797</v>
      </c>
    </row>
    <row r="1839" spans="1:34" x14ac:dyDescent="0.25">
      <c r="A1839">
        <v>6</v>
      </c>
      <c r="B1839" t="s">
        <v>643</v>
      </c>
      <c r="C1839" t="s">
        <v>646</v>
      </c>
      <c r="D1839" t="s">
        <v>644</v>
      </c>
      <c r="E1839" t="s">
        <v>645</v>
      </c>
      <c r="F1839" t="s">
        <v>649</v>
      </c>
      <c r="G1839" t="s">
        <v>650</v>
      </c>
      <c r="H1839" t="s">
        <v>1182</v>
      </c>
      <c r="I1839" t="s">
        <v>1183</v>
      </c>
      <c r="J1839">
        <v>3</v>
      </c>
      <c r="L1839" t="s">
        <v>1134</v>
      </c>
      <c r="M1839" t="s">
        <v>1184</v>
      </c>
      <c r="N1839" t="s">
        <v>1185</v>
      </c>
      <c r="O1839" t="s">
        <v>5798</v>
      </c>
      <c r="P1839" t="s">
        <v>15</v>
      </c>
      <c r="Q1839" t="s">
        <v>2</v>
      </c>
      <c r="R1839" t="s">
        <v>2</v>
      </c>
      <c r="S1839" t="s">
        <v>8646</v>
      </c>
      <c r="T1839" t="b">
        <v>1</v>
      </c>
      <c r="U1839" t="b">
        <v>1</v>
      </c>
      <c r="V1839">
        <v>2</v>
      </c>
      <c r="W1839">
        <v>75</v>
      </c>
      <c r="Y1839">
        <v>60</v>
      </c>
      <c r="AG1839" t="s">
        <v>5799</v>
      </c>
      <c r="AH1839" t="s">
        <v>5800</v>
      </c>
    </row>
    <row r="1840" spans="1:34" x14ac:dyDescent="0.25">
      <c r="A1840">
        <v>6</v>
      </c>
      <c r="B1840" t="s">
        <v>643</v>
      </c>
      <c r="C1840" t="s">
        <v>646</v>
      </c>
      <c r="D1840" t="s">
        <v>644</v>
      </c>
      <c r="E1840" t="s">
        <v>645</v>
      </c>
      <c r="F1840" t="s">
        <v>649</v>
      </c>
      <c r="G1840" t="s">
        <v>650</v>
      </c>
      <c r="H1840" t="s">
        <v>1182</v>
      </c>
      <c r="I1840" t="s">
        <v>1183</v>
      </c>
      <c r="J1840">
        <v>3</v>
      </c>
      <c r="L1840" t="s">
        <v>1134</v>
      </c>
      <c r="M1840" t="s">
        <v>1184</v>
      </c>
      <c r="N1840" t="s">
        <v>1185</v>
      </c>
      <c r="O1840" t="s">
        <v>5801</v>
      </c>
      <c r="P1840" t="s">
        <v>15</v>
      </c>
      <c r="Q1840" t="s">
        <v>2</v>
      </c>
      <c r="R1840" t="s">
        <v>2</v>
      </c>
      <c r="S1840" t="s">
        <v>8646</v>
      </c>
      <c r="T1840" t="b">
        <v>1</v>
      </c>
      <c r="U1840" t="b">
        <v>1</v>
      </c>
      <c r="V1840">
        <v>3</v>
      </c>
      <c r="W1840">
        <v>75</v>
      </c>
      <c r="Y1840">
        <v>60</v>
      </c>
      <c r="AG1840" t="s">
        <v>5799</v>
      </c>
      <c r="AH1840" t="s">
        <v>5802</v>
      </c>
    </row>
    <row r="1841" spans="1:34" x14ac:dyDescent="0.25">
      <c r="A1841">
        <v>6</v>
      </c>
      <c r="B1841" t="s">
        <v>643</v>
      </c>
      <c r="C1841" t="s">
        <v>646</v>
      </c>
      <c r="D1841" t="s">
        <v>644</v>
      </c>
      <c r="E1841" t="s">
        <v>645</v>
      </c>
      <c r="F1841" t="s">
        <v>649</v>
      </c>
      <c r="G1841" t="s">
        <v>650</v>
      </c>
      <c r="H1841" t="s">
        <v>1182</v>
      </c>
      <c r="I1841" t="s">
        <v>1183</v>
      </c>
      <c r="J1841">
        <v>3</v>
      </c>
      <c r="L1841" t="s">
        <v>1134</v>
      </c>
      <c r="M1841" t="s">
        <v>1184</v>
      </c>
      <c r="N1841" t="s">
        <v>1185</v>
      </c>
      <c r="O1841" t="s">
        <v>5803</v>
      </c>
      <c r="P1841" t="s">
        <v>15</v>
      </c>
      <c r="Q1841" t="s">
        <v>2</v>
      </c>
      <c r="R1841" t="s">
        <v>2</v>
      </c>
      <c r="S1841" t="s">
        <v>8646</v>
      </c>
      <c r="T1841" t="b">
        <v>1</v>
      </c>
      <c r="U1841" t="b">
        <v>1</v>
      </c>
      <c r="V1841">
        <v>4</v>
      </c>
      <c r="W1841">
        <v>75</v>
      </c>
      <c r="Y1841">
        <v>60</v>
      </c>
      <c r="AG1841" t="s">
        <v>5799</v>
      </c>
      <c r="AH1841" t="s">
        <v>5804</v>
      </c>
    </row>
    <row r="1842" spans="1:34" x14ac:dyDescent="0.25">
      <c r="A1842">
        <v>6</v>
      </c>
      <c r="B1842" t="s">
        <v>643</v>
      </c>
      <c r="C1842" t="s">
        <v>646</v>
      </c>
      <c r="D1842" t="s">
        <v>644</v>
      </c>
      <c r="E1842" t="s">
        <v>645</v>
      </c>
      <c r="F1842" t="s">
        <v>649</v>
      </c>
      <c r="G1842" t="s">
        <v>650</v>
      </c>
      <c r="H1842" t="s">
        <v>1182</v>
      </c>
      <c r="I1842" t="s">
        <v>1183</v>
      </c>
      <c r="J1842">
        <v>3</v>
      </c>
      <c r="L1842" t="s">
        <v>1134</v>
      </c>
      <c r="M1842" t="s">
        <v>1184</v>
      </c>
      <c r="N1842" t="s">
        <v>1185</v>
      </c>
      <c r="O1842" t="s">
        <v>5805</v>
      </c>
      <c r="P1842" t="s">
        <v>55</v>
      </c>
      <c r="Q1842" t="s">
        <v>25</v>
      </c>
      <c r="R1842" t="s">
        <v>25</v>
      </c>
      <c r="S1842" t="s">
        <v>8645</v>
      </c>
      <c r="T1842" t="b">
        <v>1</v>
      </c>
      <c r="U1842" t="b">
        <v>0</v>
      </c>
      <c r="V1842">
        <v>1</v>
      </c>
      <c r="W1842">
        <v>60</v>
      </c>
      <c r="X1842">
        <v>12</v>
      </c>
      <c r="AB1842">
        <v>2</v>
      </c>
      <c r="AC1842">
        <v>2</v>
      </c>
      <c r="AD1842">
        <v>2</v>
      </c>
      <c r="AE1842" t="s">
        <v>618</v>
      </c>
      <c r="AG1842" t="s">
        <v>5806</v>
      </c>
      <c r="AH1842" t="s">
        <v>5807</v>
      </c>
    </row>
    <row r="1843" spans="1:34" x14ac:dyDescent="0.25">
      <c r="A1843">
        <v>6</v>
      </c>
      <c r="B1843" t="s">
        <v>643</v>
      </c>
      <c r="C1843" t="s">
        <v>646</v>
      </c>
      <c r="D1843" t="s">
        <v>644</v>
      </c>
      <c r="E1843" t="s">
        <v>645</v>
      </c>
      <c r="F1843" t="s">
        <v>649</v>
      </c>
      <c r="G1843" t="s">
        <v>650</v>
      </c>
      <c r="H1843" t="s">
        <v>1182</v>
      </c>
      <c r="I1843" t="s">
        <v>1183</v>
      </c>
      <c r="J1843">
        <v>3</v>
      </c>
      <c r="L1843" t="s">
        <v>1134</v>
      </c>
      <c r="M1843" t="s">
        <v>1184</v>
      </c>
      <c r="N1843" t="s">
        <v>1185</v>
      </c>
      <c r="O1843" t="s">
        <v>5808</v>
      </c>
      <c r="P1843" t="s">
        <v>55</v>
      </c>
      <c r="Q1843" t="s">
        <v>25</v>
      </c>
      <c r="R1843" t="s">
        <v>25</v>
      </c>
      <c r="S1843" t="s">
        <v>8645</v>
      </c>
      <c r="T1843" t="b">
        <v>1</v>
      </c>
      <c r="U1843" t="b">
        <v>0</v>
      </c>
      <c r="V1843">
        <v>2</v>
      </c>
      <c r="W1843">
        <v>65</v>
      </c>
      <c r="X1843">
        <v>11</v>
      </c>
      <c r="AB1843">
        <v>2</v>
      </c>
      <c r="AC1843">
        <v>2</v>
      </c>
      <c r="AD1843">
        <v>2</v>
      </c>
      <c r="AE1843" t="s">
        <v>3856</v>
      </c>
      <c r="AG1843" t="s">
        <v>3996</v>
      </c>
      <c r="AH1843" t="s">
        <v>5809</v>
      </c>
    </row>
    <row r="1844" spans="1:34" x14ac:dyDescent="0.25">
      <c r="A1844">
        <v>6</v>
      </c>
      <c r="B1844" t="s">
        <v>643</v>
      </c>
      <c r="C1844" t="s">
        <v>646</v>
      </c>
      <c r="D1844" t="s">
        <v>644</v>
      </c>
      <c r="E1844" t="s">
        <v>645</v>
      </c>
      <c r="F1844" t="s">
        <v>649</v>
      </c>
      <c r="G1844" t="s">
        <v>650</v>
      </c>
      <c r="H1844" t="s">
        <v>1182</v>
      </c>
      <c r="I1844" t="s">
        <v>1183</v>
      </c>
      <c r="J1844">
        <v>3</v>
      </c>
      <c r="L1844" t="s">
        <v>1134</v>
      </c>
      <c r="M1844" t="s">
        <v>1184</v>
      </c>
      <c r="N1844" t="s">
        <v>1185</v>
      </c>
      <c r="O1844" t="s">
        <v>5810</v>
      </c>
      <c r="P1844" t="s">
        <v>55</v>
      </c>
      <c r="Q1844" t="s">
        <v>25</v>
      </c>
      <c r="R1844" t="s">
        <v>25</v>
      </c>
      <c r="S1844" t="s">
        <v>8645</v>
      </c>
      <c r="T1844" t="b">
        <v>1</v>
      </c>
      <c r="U1844" t="b">
        <v>0</v>
      </c>
      <c r="V1844">
        <v>3</v>
      </c>
      <c r="W1844">
        <v>65</v>
      </c>
      <c r="X1844">
        <v>10</v>
      </c>
      <c r="AB1844">
        <v>2</v>
      </c>
      <c r="AC1844">
        <v>2</v>
      </c>
      <c r="AD1844">
        <v>2</v>
      </c>
      <c r="AE1844" t="s">
        <v>3856</v>
      </c>
      <c r="AG1844" t="s">
        <v>3996</v>
      </c>
      <c r="AH1844" t="s">
        <v>5811</v>
      </c>
    </row>
    <row r="1845" spans="1:34" x14ac:dyDescent="0.25">
      <c r="A1845">
        <v>6</v>
      </c>
      <c r="B1845" t="s">
        <v>643</v>
      </c>
      <c r="C1845" t="s">
        <v>646</v>
      </c>
      <c r="D1845" t="s">
        <v>644</v>
      </c>
      <c r="E1845" t="s">
        <v>645</v>
      </c>
      <c r="F1845" t="s">
        <v>649</v>
      </c>
      <c r="G1845" t="s">
        <v>650</v>
      </c>
      <c r="H1845" t="s">
        <v>1182</v>
      </c>
      <c r="I1845" t="s">
        <v>1183</v>
      </c>
      <c r="J1845">
        <v>3</v>
      </c>
      <c r="L1845" t="s">
        <v>1134</v>
      </c>
      <c r="M1845" t="s">
        <v>1184</v>
      </c>
      <c r="N1845" t="s">
        <v>1185</v>
      </c>
      <c r="O1845" t="s">
        <v>5812</v>
      </c>
      <c r="P1845" t="s">
        <v>55</v>
      </c>
      <c r="Q1845" t="s">
        <v>25</v>
      </c>
      <c r="R1845" t="s">
        <v>25</v>
      </c>
      <c r="S1845" t="s">
        <v>8645</v>
      </c>
      <c r="T1845" t="b">
        <v>1</v>
      </c>
      <c r="U1845" t="b">
        <v>0</v>
      </c>
      <c r="V1845">
        <v>4</v>
      </c>
      <c r="W1845">
        <v>65</v>
      </c>
      <c r="X1845">
        <v>10</v>
      </c>
      <c r="AB1845">
        <v>2</v>
      </c>
      <c r="AC1845">
        <v>2</v>
      </c>
      <c r="AD1845">
        <v>2</v>
      </c>
      <c r="AE1845" t="s">
        <v>610</v>
      </c>
      <c r="AG1845" t="s">
        <v>3600</v>
      </c>
      <c r="AH1845" t="s">
        <v>5813</v>
      </c>
    </row>
    <row r="1846" spans="1:34" x14ac:dyDescent="0.25">
      <c r="A1846">
        <v>6</v>
      </c>
      <c r="B1846" t="s">
        <v>643</v>
      </c>
      <c r="C1846" t="s">
        <v>646</v>
      </c>
      <c r="D1846" t="s">
        <v>644</v>
      </c>
      <c r="E1846" t="s">
        <v>645</v>
      </c>
      <c r="F1846" t="s">
        <v>649</v>
      </c>
      <c r="G1846" t="s">
        <v>650</v>
      </c>
      <c r="H1846" t="s">
        <v>1182</v>
      </c>
      <c r="I1846" t="s">
        <v>1183</v>
      </c>
      <c r="J1846">
        <v>3</v>
      </c>
      <c r="L1846" t="s">
        <v>1134</v>
      </c>
      <c r="M1846" t="s">
        <v>1184</v>
      </c>
      <c r="N1846" t="s">
        <v>1185</v>
      </c>
      <c r="O1846" t="s">
        <v>5814</v>
      </c>
      <c r="P1846" t="s">
        <v>79</v>
      </c>
      <c r="Q1846" t="s">
        <v>25</v>
      </c>
      <c r="R1846" t="s">
        <v>25</v>
      </c>
      <c r="S1846" t="s">
        <v>8645</v>
      </c>
      <c r="T1846" t="b">
        <v>0</v>
      </c>
      <c r="U1846" t="b">
        <v>0</v>
      </c>
      <c r="V1846">
        <v>1</v>
      </c>
      <c r="W1846">
        <v>25</v>
      </c>
      <c r="X1846">
        <v>15</v>
      </c>
      <c r="AB1846">
        <v>2</v>
      </c>
      <c r="AC1846">
        <v>2</v>
      </c>
      <c r="AD1846">
        <v>2</v>
      </c>
      <c r="AE1846" t="s">
        <v>618</v>
      </c>
      <c r="AG1846" t="s">
        <v>3218</v>
      </c>
      <c r="AH1846" t="s">
        <v>5815</v>
      </c>
    </row>
    <row r="1847" spans="1:34" x14ac:dyDescent="0.25">
      <c r="A1847">
        <v>6</v>
      </c>
      <c r="B1847" t="s">
        <v>643</v>
      </c>
      <c r="C1847" t="s">
        <v>646</v>
      </c>
      <c r="D1847" t="s">
        <v>644</v>
      </c>
      <c r="E1847" t="s">
        <v>645</v>
      </c>
      <c r="F1847" t="s">
        <v>649</v>
      </c>
      <c r="G1847" t="s">
        <v>650</v>
      </c>
      <c r="H1847" t="s">
        <v>1182</v>
      </c>
      <c r="I1847" t="s">
        <v>1183</v>
      </c>
      <c r="J1847">
        <v>3</v>
      </c>
      <c r="L1847" t="s">
        <v>1134</v>
      </c>
      <c r="M1847" t="s">
        <v>1184</v>
      </c>
      <c r="N1847" t="s">
        <v>1185</v>
      </c>
      <c r="O1847" t="s">
        <v>5816</v>
      </c>
      <c r="P1847" t="s">
        <v>79</v>
      </c>
      <c r="Q1847" t="s">
        <v>25</v>
      </c>
      <c r="R1847" t="s">
        <v>25</v>
      </c>
      <c r="S1847" t="s">
        <v>8645</v>
      </c>
      <c r="T1847" t="b">
        <v>0</v>
      </c>
      <c r="U1847" t="b">
        <v>0</v>
      </c>
      <c r="V1847">
        <v>2</v>
      </c>
      <c r="W1847">
        <v>30</v>
      </c>
      <c r="X1847">
        <v>15</v>
      </c>
      <c r="AB1847">
        <v>2</v>
      </c>
      <c r="AC1847">
        <v>2</v>
      </c>
      <c r="AD1847">
        <v>2</v>
      </c>
      <c r="AE1847" t="s">
        <v>618</v>
      </c>
      <c r="AG1847" t="s">
        <v>3218</v>
      </c>
      <c r="AH1847" t="s">
        <v>5817</v>
      </c>
    </row>
    <row r="1848" spans="1:34" x14ac:dyDescent="0.25">
      <c r="A1848">
        <v>6</v>
      </c>
      <c r="B1848" t="s">
        <v>643</v>
      </c>
      <c r="C1848" t="s">
        <v>646</v>
      </c>
      <c r="D1848" t="s">
        <v>644</v>
      </c>
      <c r="E1848" t="s">
        <v>645</v>
      </c>
      <c r="F1848" t="s">
        <v>649</v>
      </c>
      <c r="G1848" t="s">
        <v>650</v>
      </c>
      <c r="H1848" t="s">
        <v>1182</v>
      </c>
      <c r="I1848" t="s">
        <v>1183</v>
      </c>
      <c r="J1848">
        <v>3</v>
      </c>
      <c r="L1848" t="s">
        <v>1134</v>
      </c>
      <c r="M1848" t="s">
        <v>1184</v>
      </c>
      <c r="N1848" t="s">
        <v>1185</v>
      </c>
      <c r="O1848" t="s">
        <v>5818</v>
      </c>
      <c r="P1848" t="s">
        <v>79</v>
      </c>
      <c r="Q1848" t="s">
        <v>25</v>
      </c>
      <c r="R1848" t="s">
        <v>25</v>
      </c>
      <c r="S1848" t="s">
        <v>8645</v>
      </c>
      <c r="T1848" t="b">
        <v>0</v>
      </c>
      <c r="U1848" t="b">
        <v>0</v>
      </c>
      <c r="V1848">
        <v>3</v>
      </c>
      <c r="W1848">
        <v>35</v>
      </c>
      <c r="X1848">
        <v>15</v>
      </c>
      <c r="AB1848">
        <v>2</v>
      </c>
      <c r="AC1848">
        <v>2</v>
      </c>
      <c r="AD1848">
        <v>2</v>
      </c>
      <c r="AE1848" t="s">
        <v>618</v>
      </c>
      <c r="AG1848" t="s">
        <v>3218</v>
      </c>
      <c r="AH1848" t="s">
        <v>5819</v>
      </c>
    </row>
    <row r="1849" spans="1:34" x14ac:dyDescent="0.25">
      <c r="A1849">
        <v>6</v>
      </c>
      <c r="B1849" t="s">
        <v>643</v>
      </c>
      <c r="C1849" t="s">
        <v>646</v>
      </c>
      <c r="D1849" t="s">
        <v>644</v>
      </c>
      <c r="E1849" t="s">
        <v>645</v>
      </c>
      <c r="F1849" t="s">
        <v>649</v>
      </c>
      <c r="G1849" t="s">
        <v>650</v>
      </c>
      <c r="H1849" t="s">
        <v>1182</v>
      </c>
      <c r="I1849" t="s">
        <v>1183</v>
      </c>
      <c r="J1849">
        <v>3</v>
      </c>
      <c r="L1849" t="s">
        <v>1134</v>
      </c>
      <c r="M1849" t="s">
        <v>1184</v>
      </c>
      <c r="N1849" t="s">
        <v>1185</v>
      </c>
      <c r="O1849" t="s">
        <v>5820</v>
      </c>
      <c r="P1849" t="s">
        <v>99</v>
      </c>
      <c r="Q1849" t="s">
        <v>8644</v>
      </c>
      <c r="R1849" t="s">
        <v>8488</v>
      </c>
      <c r="S1849" t="s">
        <v>8643</v>
      </c>
      <c r="T1849" t="b">
        <v>1</v>
      </c>
      <c r="U1849" t="b">
        <v>0</v>
      </c>
      <c r="V1849">
        <v>1</v>
      </c>
      <c r="W1849">
        <v>25</v>
      </c>
      <c r="X1849">
        <v>12</v>
      </c>
      <c r="AB1849">
        <v>2</v>
      </c>
      <c r="AC1849">
        <v>1</v>
      </c>
      <c r="AD1849">
        <v>3</v>
      </c>
      <c r="AE1849" t="s">
        <v>618</v>
      </c>
      <c r="AG1849" t="s">
        <v>3189</v>
      </c>
      <c r="AH1849" t="s">
        <v>5821</v>
      </c>
    </row>
    <row r="1850" spans="1:34" x14ac:dyDescent="0.25">
      <c r="A1850">
        <v>6</v>
      </c>
      <c r="B1850" t="s">
        <v>643</v>
      </c>
      <c r="C1850" t="s">
        <v>646</v>
      </c>
      <c r="D1850" t="s">
        <v>644</v>
      </c>
      <c r="E1850" t="s">
        <v>645</v>
      </c>
      <c r="F1850" t="s">
        <v>649</v>
      </c>
      <c r="G1850" t="s">
        <v>650</v>
      </c>
      <c r="H1850" t="s">
        <v>1182</v>
      </c>
      <c r="I1850" t="s">
        <v>1183</v>
      </c>
      <c r="J1850">
        <v>3</v>
      </c>
      <c r="L1850" t="s">
        <v>1134</v>
      </c>
      <c r="M1850" t="s">
        <v>1184</v>
      </c>
      <c r="N1850" t="s">
        <v>1185</v>
      </c>
      <c r="O1850" t="s">
        <v>5822</v>
      </c>
      <c r="P1850" t="s">
        <v>99</v>
      </c>
      <c r="Q1850" t="s">
        <v>8644</v>
      </c>
      <c r="R1850" t="s">
        <v>8488</v>
      </c>
      <c r="S1850" t="s">
        <v>8643</v>
      </c>
      <c r="T1850" t="b">
        <v>1</v>
      </c>
      <c r="U1850" t="b">
        <v>0</v>
      </c>
      <c r="V1850">
        <v>2</v>
      </c>
      <c r="W1850">
        <v>25</v>
      </c>
      <c r="X1850">
        <v>12</v>
      </c>
      <c r="AB1850">
        <v>2</v>
      </c>
      <c r="AC1850">
        <v>1</v>
      </c>
      <c r="AD1850">
        <v>3</v>
      </c>
      <c r="AE1850" t="s">
        <v>618</v>
      </c>
      <c r="AG1850" t="s">
        <v>3189</v>
      </c>
      <c r="AH1850" t="s">
        <v>5823</v>
      </c>
    </row>
    <row r="1851" spans="1:34" x14ac:dyDescent="0.25">
      <c r="A1851">
        <v>6</v>
      </c>
      <c r="B1851" t="s">
        <v>643</v>
      </c>
      <c r="C1851" t="s">
        <v>646</v>
      </c>
      <c r="D1851" t="s">
        <v>644</v>
      </c>
      <c r="E1851" t="s">
        <v>645</v>
      </c>
      <c r="F1851" t="s">
        <v>649</v>
      </c>
      <c r="G1851" t="s">
        <v>650</v>
      </c>
      <c r="H1851" t="s">
        <v>1182</v>
      </c>
      <c r="I1851" t="s">
        <v>1183</v>
      </c>
      <c r="J1851">
        <v>3</v>
      </c>
      <c r="L1851" t="s">
        <v>1134</v>
      </c>
      <c r="M1851" t="s">
        <v>1184</v>
      </c>
      <c r="N1851" t="s">
        <v>1185</v>
      </c>
      <c r="O1851" t="s">
        <v>5824</v>
      </c>
      <c r="P1851" t="s">
        <v>99</v>
      </c>
      <c r="Q1851" t="s">
        <v>8644</v>
      </c>
      <c r="R1851" t="s">
        <v>8488</v>
      </c>
      <c r="S1851" t="s">
        <v>8643</v>
      </c>
      <c r="T1851" t="b">
        <v>1</v>
      </c>
      <c r="U1851" t="b">
        <v>0</v>
      </c>
      <c r="V1851">
        <v>3</v>
      </c>
      <c r="W1851">
        <v>27.5</v>
      </c>
      <c r="X1851">
        <v>11</v>
      </c>
      <c r="AB1851">
        <v>2</v>
      </c>
      <c r="AC1851">
        <v>1</v>
      </c>
      <c r="AD1851">
        <v>3</v>
      </c>
      <c r="AE1851" t="s">
        <v>610</v>
      </c>
      <c r="AG1851" t="s">
        <v>2350</v>
      </c>
      <c r="AH1851" t="s">
        <v>5825</v>
      </c>
    </row>
    <row r="1852" spans="1:34" x14ac:dyDescent="0.25">
      <c r="A1852">
        <v>6</v>
      </c>
      <c r="B1852" t="s">
        <v>643</v>
      </c>
      <c r="C1852" t="s">
        <v>646</v>
      </c>
      <c r="D1852" t="s">
        <v>644</v>
      </c>
      <c r="E1852" t="s">
        <v>645</v>
      </c>
      <c r="F1852" t="s">
        <v>649</v>
      </c>
      <c r="G1852" t="s">
        <v>650</v>
      </c>
      <c r="H1852" t="s">
        <v>1182</v>
      </c>
      <c r="I1852" t="s">
        <v>1183</v>
      </c>
      <c r="J1852">
        <v>3</v>
      </c>
      <c r="L1852" t="s">
        <v>1134</v>
      </c>
      <c r="M1852" t="s">
        <v>1184</v>
      </c>
      <c r="N1852" t="s">
        <v>1185</v>
      </c>
      <c r="O1852" t="s">
        <v>5826</v>
      </c>
      <c r="P1852" t="s">
        <v>356</v>
      </c>
      <c r="Q1852" t="s">
        <v>25</v>
      </c>
      <c r="R1852" t="s">
        <v>25</v>
      </c>
      <c r="S1852" t="s">
        <v>357</v>
      </c>
      <c r="T1852" t="b">
        <v>0</v>
      </c>
      <c r="U1852" t="b">
        <v>1</v>
      </c>
      <c r="V1852">
        <v>1</v>
      </c>
      <c r="Y1852">
        <v>462</v>
      </c>
      <c r="Z1852">
        <v>2</v>
      </c>
      <c r="AA1852" t="s">
        <v>3957</v>
      </c>
      <c r="AG1852" t="s">
        <v>5827</v>
      </c>
      <c r="AH1852" t="s">
        <v>1185</v>
      </c>
    </row>
    <row r="1853" spans="1:34" x14ac:dyDescent="0.25">
      <c r="A1853">
        <v>6</v>
      </c>
      <c r="B1853" t="s">
        <v>643</v>
      </c>
      <c r="C1853" t="s">
        <v>646</v>
      </c>
      <c r="D1853" t="s">
        <v>644</v>
      </c>
      <c r="E1853" t="s">
        <v>645</v>
      </c>
      <c r="F1853" t="s">
        <v>649</v>
      </c>
      <c r="G1853" t="s">
        <v>650</v>
      </c>
      <c r="H1853" t="s">
        <v>1186</v>
      </c>
      <c r="I1853" t="s">
        <v>1187</v>
      </c>
      <c r="J1853">
        <v>4</v>
      </c>
      <c r="L1853" t="s">
        <v>1139</v>
      </c>
      <c r="M1853" t="s">
        <v>1188</v>
      </c>
      <c r="N1853" t="s">
        <v>1189</v>
      </c>
      <c r="O1853" t="s">
        <v>5828</v>
      </c>
      <c r="P1853" t="s">
        <v>363</v>
      </c>
      <c r="Q1853" t="s">
        <v>357</v>
      </c>
      <c r="R1853" t="s">
        <v>357</v>
      </c>
      <c r="S1853" t="s">
        <v>357</v>
      </c>
      <c r="T1853" t="b">
        <v>0</v>
      </c>
      <c r="U1853" t="b">
        <v>1</v>
      </c>
      <c r="V1853">
        <v>1</v>
      </c>
      <c r="Y1853">
        <v>360</v>
      </c>
      <c r="Z1853">
        <v>0.56999999999999995</v>
      </c>
      <c r="AA1853" t="s">
        <v>3957</v>
      </c>
      <c r="AG1853" t="s">
        <v>5829</v>
      </c>
      <c r="AH1853" t="s">
        <v>1188</v>
      </c>
    </row>
    <row r="1854" spans="1:34" x14ac:dyDescent="0.25">
      <c r="A1854">
        <v>6</v>
      </c>
      <c r="B1854" t="s">
        <v>643</v>
      </c>
      <c r="C1854" t="s">
        <v>646</v>
      </c>
      <c r="D1854" t="s">
        <v>644</v>
      </c>
      <c r="E1854" t="s">
        <v>645</v>
      </c>
      <c r="F1854" t="s">
        <v>649</v>
      </c>
      <c r="G1854" t="s">
        <v>650</v>
      </c>
      <c r="H1854" t="s">
        <v>1186</v>
      </c>
      <c r="I1854" t="s">
        <v>1187</v>
      </c>
      <c r="J1854">
        <v>4</v>
      </c>
      <c r="L1854" t="s">
        <v>1139</v>
      </c>
      <c r="M1854" t="s">
        <v>1188</v>
      </c>
      <c r="N1854" t="s">
        <v>1189</v>
      </c>
      <c r="O1854" t="s">
        <v>5830</v>
      </c>
      <c r="P1854" t="s">
        <v>112</v>
      </c>
      <c r="Q1854" t="s">
        <v>8644</v>
      </c>
      <c r="R1854" t="s">
        <v>8488</v>
      </c>
      <c r="S1854" t="s">
        <v>8643</v>
      </c>
      <c r="T1854" t="b">
        <v>0</v>
      </c>
      <c r="U1854" t="b">
        <v>0</v>
      </c>
      <c r="V1854">
        <v>1</v>
      </c>
      <c r="W1854">
        <v>80</v>
      </c>
      <c r="X1854">
        <v>15</v>
      </c>
      <c r="AE1854" t="s">
        <v>618</v>
      </c>
      <c r="AG1854" t="s">
        <v>5831</v>
      </c>
      <c r="AH1854" t="s">
        <v>5832</v>
      </c>
    </row>
    <row r="1855" spans="1:34" x14ac:dyDescent="0.25">
      <c r="A1855">
        <v>6</v>
      </c>
      <c r="B1855" t="s">
        <v>643</v>
      </c>
      <c r="C1855" t="s">
        <v>646</v>
      </c>
      <c r="D1855" t="s">
        <v>644</v>
      </c>
      <c r="E1855" t="s">
        <v>645</v>
      </c>
      <c r="F1855" t="s">
        <v>649</v>
      </c>
      <c r="G1855" t="s">
        <v>650</v>
      </c>
      <c r="H1855" t="s">
        <v>1186</v>
      </c>
      <c r="I1855" t="s">
        <v>1187</v>
      </c>
      <c r="J1855">
        <v>4</v>
      </c>
      <c r="L1855" t="s">
        <v>1139</v>
      </c>
      <c r="M1855" t="s">
        <v>1188</v>
      </c>
      <c r="N1855" t="s">
        <v>1189</v>
      </c>
      <c r="O1855" t="s">
        <v>5833</v>
      </c>
      <c r="P1855" t="s">
        <v>112</v>
      </c>
      <c r="Q1855" t="s">
        <v>8644</v>
      </c>
      <c r="R1855" t="s">
        <v>8488</v>
      </c>
      <c r="S1855" t="s">
        <v>8643</v>
      </c>
      <c r="T1855" t="b">
        <v>0</v>
      </c>
      <c r="U1855" t="b">
        <v>0</v>
      </c>
      <c r="V1855">
        <v>2</v>
      </c>
      <c r="W1855">
        <v>80</v>
      </c>
      <c r="X1855">
        <v>14</v>
      </c>
      <c r="AE1855" t="s">
        <v>610</v>
      </c>
      <c r="AG1855" t="s">
        <v>5834</v>
      </c>
      <c r="AH1855" t="s">
        <v>5835</v>
      </c>
    </row>
    <row r="1856" spans="1:34" x14ac:dyDescent="0.25">
      <c r="A1856">
        <v>6</v>
      </c>
      <c r="B1856" t="s">
        <v>643</v>
      </c>
      <c r="C1856" t="s">
        <v>646</v>
      </c>
      <c r="D1856" t="s">
        <v>644</v>
      </c>
      <c r="E1856" t="s">
        <v>645</v>
      </c>
      <c r="F1856" t="s">
        <v>649</v>
      </c>
      <c r="G1856" t="s">
        <v>650</v>
      </c>
      <c r="H1856" t="s">
        <v>1186</v>
      </c>
      <c r="I1856" t="s">
        <v>1187</v>
      </c>
      <c r="J1856">
        <v>4</v>
      </c>
      <c r="L1856" t="s">
        <v>1139</v>
      </c>
      <c r="M1856" t="s">
        <v>1188</v>
      </c>
      <c r="N1856" t="s">
        <v>1189</v>
      </c>
      <c r="O1856" t="s">
        <v>5836</v>
      </c>
      <c r="P1856" t="s">
        <v>112</v>
      </c>
      <c r="Q1856" t="s">
        <v>8644</v>
      </c>
      <c r="R1856" t="s">
        <v>8488</v>
      </c>
      <c r="S1856" t="s">
        <v>8643</v>
      </c>
      <c r="T1856" t="b">
        <v>0</v>
      </c>
      <c r="U1856" t="b">
        <v>0</v>
      </c>
      <c r="V1856">
        <v>3</v>
      </c>
      <c r="W1856">
        <v>80</v>
      </c>
      <c r="X1856">
        <v>13</v>
      </c>
      <c r="AE1856" t="s">
        <v>610</v>
      </c>
      <c r="AG1856" t="s">
        <v>5834</v>
      </c>
      <c r="AH1856" t="s">
        <v>5837</v>
      </c>
    </row>
    <row r="1857" spans="1:34" x14ac:dyDescent="0.25">
      <c r="A1857">
        <v>6</v>
      </c>
      <c r="B1857" t="s">
        <v>643</v>
      </c>
      <c r="C1857" t="s">
        <v>646</v>
      </c>
      <c r="D1857" t="s">
        <v>644</v>
      </c>
      <c r="E1857" t="s">
        <v>645</v>
      </c>
      <c r="F1857" t="s">
        <v>649</v>
      </c>
      <c r="G1857" t="s">
        <v>650</v>
      </c>
      <c r="H1857" t="s">
        <v>1186</v>
      </c>
      <c r="I1857" t="s">
        <v>1187</v>
      </c>
      <c r="J1857">
        <v>4</v>
      </c>
      <c r="L1857" t="s">
        <v>1139</v>
      </c>
      <c r="M1857" t="s">
        <v>1188</v>
      </c>
      <c r="N1857" t="s">
        <v>1189</v>
      </c>
      <c r="O1857" t="s">
        <v>5838</v>
      </c>
      <c r="P1857" t="s">
        <v>229</v>
      </c>
      <c r="Q1857" t="s">
        <v>8650</v>
      </c>
      <c r="R1857" t="s">
        <v>8637</v>
      </c>
      <c r="S1857" t="s">
        <v>8645</v>
      </c>
      <c r="T1857" t="b">
        <v>1</v>
      </c>
      <c r="U1857" t="b">
        <v>0</v>
      </c>
      <c r="V1857">
        <v>1</v>
      </c>
      <c r="W1857">
        <v>25</v>
      </c>
      <c r="X1857">
        <v>10</v>
      </c>
      <c r="AB1857">
        <v>3</v>
      </c>
      <c r="AC1857">
        <v>1</v>
      </c>
      <c r="AD1857">
        <v>3</v>
      </c>
      <c r="AE1857" t="s">
        <v>618</v>
      </c>
      <c r="AG1857" t="s">
        <v>5839</v>
      </c>
      <c r="AH1857" t="s">
        <v>5840</v>
      </c>
    </row>
    <row r="1858" spans="1:34" x14ac:dyDescent="0.25">
      <c r="A1858">
        <v>6</v>
      </c>
      <c r="B1858" t="s">
        <v>643</v>
      </c>
      <c r="C1858" t="s">
        <v>646</v>
      </c>
      <c r="D1858" t="s">
        <v>644</v>
      </c>
      <c r="E1858" t="s">
        <v>645</v>
      </c>
      <c r="F1858" t="s">
        <v>649</v>
      </c>
      <c r="G1858" t="s">
        <v>650</v>
      </c>
      <c r="H1858" t="s">
        <v>1186</v>
      </c>
      <c r="I1858" t="s">
        <v>1187</v>
      </c>
      <c r="J1858">
        <v>4</v>
      </c>
      <c r="L1858" t="s">
        <v>1139</v>
      </c>
      <c r="M1858" t="s">
        <v>1188</v>
      </c>
      <c r="N1858" t="s">
        <v>1189</v>
      </c>
      <c r="O1858" t="s">
        <v>5841</v>
      </c>
      <c r="P1858" t="s">
        <v>229</v>
      </c>
      <c r="Q1858" t="s">
        <v>8650</v>
      </c>
      <c r="R1858" t="s">
        <v>8637</v>
      </c>
      <c r="S1858" t="s">
        <v>8645</v>
      </c>
      <c r="T1858" t="b">
        <v>1</v>
      </c>
      <c r="U1858" t="b">
        <v>0</v>
      </c>
      <c r="V1858">
        <v>2</v>
      </c>
      <c r="W1858">
        <v>27.5</v>
      </c>
      <c r="X1858">
        <v>9</v>
      </c>
      <c r="AB1858">
        <v>3</v>
      </c>
      <c r="AC1858">
        <v>1</v>
      </c>
      <c r="AD1858">
        <v>3</v>
      </c>
      <c r="AE1858" t="s">
        <v>610</v>
      </c>
      <c r="AG1858" t="s">
        <v>5842</v>
      </c>
      <c r="AH1858" t="s">
        <v>5843</v>
      </c>
    </row>
    <row r="1859" spans="1:34" x14ac:dyDescent="0.25">
      <c r="A1859">
        <v>6</v>
      </c>
      <c r="B1859" t="s">
        <v>643</v>
      </c>
      <c r="C1859" t="s">
        <v>646</v>
      </c>
      <c r="D1859" t="s">
        <v>644</v>
      </c>
      <c r="E1859" t="s">
        <v>645</v>
      </c>
      <c r="F1859" t="s">
        <v>649</v>
      </c>
      <c r="G1859" t="s">
        <v>650</v>
      </c>
      <c r="H1859" t="s">
        <v>1186</v>
      </c>
      <c r="I1859" t="s">
        <v>1187</v>
      </c>
      <c r="J1859">
        <v>4</v>
      </c>
      <c r="L1859" t="s">
        <v>1139</v>
      </c>
      <c r="M1859" t="s">
        <v>1188</v>
      </c>
      <c r="N1859" t="s">
        <v>1189</v>
      </c>
      <c r="O1859" t="s">
        <v>5844</v>
      </c>
      <c r="P1859" t="s">
        <v>229</v>
      </c>
      <c r="Q1859" t="s">
        <v>8650</v>
      </c>
      <c r="R1859" t="s">
        <v>8637</v>
      </c>
      <c r="S1859" t="s">
        <v>8645</v>
      </c>
      <c r="T1859" t="b">
        <v>1</v>
      </c>
      <c r="U1859" t="b">
        <v>0</v>
      </c>
      <c r="V1859">
        <v>3</v>
      </c>
      <c r="W1859">
        <v>30</v>
      </c>
      <c r="X1859">
        <v>8</v>
      </c>
      <c r="AB1859">
        <v>3</v>
      </c>
      <c r="AC1859">
        <v>1</v>
      </c>
      <c r="AD1859">
        <v>3</v>
      </c>
      <c r="AE1859" t="s">
        <v>610</v>
      </c>
      <c r="AG1859" t="s">
        <v>5842</v>
      </c>
      <c r="AH1859" t="s">
        <v>5845</v>
      </c>
    </row>
    <row r="1860" spans="1:34" x14ac:dyDescent="0.25">
      <c r="A1860">
        <v>6</v>
      </c>
      <c r="B1860" t="s">
        <v>643</v>
      </c>
      <c r="C1860" t="s">
        <v>646</v>
      </c>
      <c r="D1860" t="s">
        <v>644</v>
      </c>
      <c r="E1860" t="s">
        <v>645</v>
      </c>
      <c r="F1860" t="s">
        <v>649</v>
      </c>
      <c r="G1860" t="s">
        <v>650</v>
      </c>
      <c r="H1860" t="s">
        <v>1186</v>
      </c>
      <c r="I1860" t="s">
        <v>1187</v>
      </c>
      <c r="J1860">
        <v>4</v>
      </c>
      <c r="L1860" t="s">
        <v>1139</v>
      </c>
      <c r="M1860" t="s">
        <v>1188</v>
      </c>
      <c r="N1860" t="s">
        <v>1189</v>
      </c>
      <c r="O1860" t="s">
        <v>5846</v>
      </c>
      <c r="P1860" t="s">
        <v>129</v>
      </c>
      <c r="Q1860" t="s">
        <v>8644</v>
      </c>
      <c r="R1860" t="s">
        <v>8488</v>
      </c>
      <c r="S1860" t="s">
        <v>8643</v>
      </c>
      <c r="T1860" t="b">
        <v>1</v>
      </c>
      <c r="U1860" t="b">
        <v>0</v>
      </c>
      <c r="V1860">
        <v>1</v>
      </c>
      <c r="W1860">
        <v>30</v>
      </c>
      <c r="X1860">
        <v>10</v>
      </c>
      <c r="AB1860">
        <v>3</v>
      </c>
      <c r="AC1860">
        <v>1</v>
      </c>
      <c r="AD1860">
        <v>3</v>
      </c>
      <c r="AE1860" t="s">
        <v>3856</v>
      </c>
      <c r="AF1860" t="s">
        <v>5847</v>
      </c>
      <c r="AG1860" t="s">
        <v>5848</v>
      </c>
      <c r="AH1860" t="s">
        <v>5849</v>
      </c>
    </row>
    <row r="1861" spans="1:34" x14ac:dyDescent="0.25">
      <c r="A1861">
        <v>6</v>
      </c>
      <c r="B1861" t="s">
        <v>643</v>
      </c>
      <c r="C1861" t="s">
        <v>646</v>
      </c>
      <c r="D1861" t="s">
        <v>644</v>
      </c>
      <c r="E1861" t="s">
        <v>645</v>
      </c>
      <c r="F1861" t="s">
        <v>649</v>
      </c>
      <c r="G1861" t="s">
        <v>650</v>
      </c>
      <c r="H1861" t="s">
        <v>1186</v>
      </c>
      <c r="I1861" t="s">
        <v>1187</v>
      </c>
      <c r="J1861">
        <v>4</v>
      </c>
      <c r="L1861" t="s">
        <v>1139</v>
      </c>
      <c r="M1861" t="s">
        <v>1188</v>
      </c>
      <c r="N1861" t="s">
        <v>1189</v>
      </c>
      <c r="O1861" t="s">
        <v>5850</v>
      </c>
      <c r="P1861" t="s">
        <v>222</v>
      </c>
      <c r="Q1861" t="s">
        <v>8650</v>
      </c>
      <c r="R1861" t="s">
        <v>8637</v>
      </c>
      <c r="S1861" t="s">
        <v>8643</v>
      </c>
      <c r="T1861" t="b">
        <v>1</v>
      </c>
      <c r="U1861" t="b">
        <v>0</v>
      </c>
      <c r="V1861">
        <v>1</v>
      </c>
      <c r="W1861">
        <v>27.5</v>
      </c>
      <c r="X1861">
        <v>9</v>
      </c>
      <c r="AB1861">
        <v>2</v>
      </c>
      <c r="AC1861">
        <v>1</v>
      </c>
      <c r="AD1861">
        <v>2</v>
      </c>
      <c r="AE1861" t="s">
        <v>3856</v>
      </c>
      <c r="AF1861" t="s">
        <v>5847</v>
      </c>
      <c r="AG1861" t="s">
        <v>3882</v>
      </c>
      <c r="AH1861" t="s">
        <v>5851</v>
      </c>
    </row>
    <row r="1862" spans="1:34" x14ac:dyDescent="0.25">
      <c r="A1862">
        <v>6</v>
      </c>
      <c r="B1862" t="s">
        <v>643</v>
      </c>
      <c r="C1862" t="s">
        <v>646</v>
      </c>
      <c r="D1862" t="s">
        <v>644</v>
      </c>
      <c r="E1862" t="s">
        <v>645</v>
      </c>
      <c r="F1862" t="s">
        <v>649</v>
      </c>
      <c r="G1862" t="s">
        <v>650</v>
      </c>
      <c r="H1862" t="s">
        <v>1186</v>
      </c>
      <c r="I1862" t="s">
        <v>1187</v>
      </c>
      <c r="J1862">
        <v>4</v>
      </c>
      <c r="L1862" t="s">
        <v>1139</v>
      </c>
      <c r="M1862" t="s">
        <v>1188</v>
      </c>
      <c r="N1862" t="s">
        <v>1189</v>
      </c>
      <c r="O1862" t="s">
        <v>5852</v>
      </c>
      <c r="P1862" t="s">
        <v>129</v>
      </c>
      <c r="Q1862" t="s">
        <v>8644</v>
      </c>
      <c r="R1862" t="s">
        <v>8488</v>
      </c>
      <c r="S1862" t="s">
        <v>8643</v>
      </c>
      <c r="T1862" t="b">
        <v>1</v>
      </c>
      <c r="U1862" t="b">
        <v>0</v>
      </c>
      <c r="V1862">
        <v>2</v>
      </c>
      <c r="W1862">
        <v>30</v>
      </c>
      <c r="X1862">
        <v>9</v>
      </c>
      <c r="AB1862">
        <v>2</v>
      </c>
      <c r="AC1862">
        <v>1</v>
      </c>
      <c r="AD1862">
        <v>2</v>
      </c>
      <c r="AE1862" t="s">
        <v>610</v>
      </c>
      <c r="AF1862" t="s">
        <v>5853</v>
      </c>
      <c r="AG1862" t="s">
        <v>5854</v>
      </c>
      <c r="AH1862" t="s">
        <v>5855</v>
      </c>
    </row>
    <row r="1863" spans="1:34" x14ac:dyDescent="0.25">
      <c r="A1863">
        <v>6</v>
      </c>
      <c r="B1863" t="s">
        <v>643</v>
      </c>
      <c r="C1863" t="s">
        <v>646</v>
      </c>
      <c r="D1863" t="s">
        <v>644</v>
      </c>
      <c r="E1863" t="s">
        <v>645</v>
      </c>
      <c r="F1863" t="s">
        <v>649</v>
      </c>
      <c r="G1863" t="s">
        <v>650</v>
      </c>
      <c r="H1863" t="s">
        <v>1186</v>
      </c>
      <c r="I1863" t="s">
        <v>1187</v>
      </c>
      <c r="J1863">
        <v>4</v>
      </c>
      <c r="L1863" t="s">
        <v>1139</v>
      </c>
      <c r="M1863" t="s">
        <v>1188</v>
      </c>
      <c r="N1863" t="s">
        <v>1189</v>
      </c>
      <c r="O1863" t="s">
        <v>5856</v>
      </c>
      <c r="P1863" t="s">
        <v>222</v>
      </c>
      <c r="Q1863" t="s">
        <v>8650</v>
      </c>
      <c r="R1863" t="s">
        <v>8637</v>
      </c>
      <c r="S1863" t="s">
        <v>8643</v>
      </c>
      <c r="T1863" t="b">
        <v>1</v>
      </c>
      <c r="U1863" t="b">
        <v>0</v>
      </c>
      <c r="V1863">
        <v>2</v>
      </c>
      <c r="W1863">
        <v>30</v>
      </c>
      <c r="X1863">
        <v>9</v>
      </c>
      <c r="AB1863">
        <v>2</v>
      </c>
      <c r="AC1863">
        <v>1</v>
      </c>
      <c r="AD1863">
        <v>2</v>
      </c>
      <c r="AE1863" t="s">
        <v>610</v>
      </c>
      <c r="AF1863" t="s">
        <v>5853</v>
      </c>
      <c r="AG1863" t="s">
        <v>1937</v>
      </c>
      <c r="AH1863" t="s">
        <v>5857</v>
      </c>
    </row>
    <row r="1864" spans="1:34" x14ac:dyDescent="0.25">
      <c r="A1864">
        <v>6</v>
      </c>
      <c r="B1864" t="s">
        <v>643</v>
      </c>
      <c r="C1864" t="s">
        <v>646</v>
      </c>
      <c r="D1864" t="s">
        <v>644</v>
      </c>
      <c r="E1864" t="s">
        <v>645</v>
      </c>
      <c r="F1864" t="s">
        <v>649</v>
      </c>
      <c r="G1864" t="s">
        <v>650</v>
      </c>
      <c r="H1864" t="s">
        <v>1186</v>
      </c>
      <c r="I1864" t="s">
        <v>1187</v>
      </c>
      <c r="J1864">
        <v>4</v>
      </c>
      <c r="L1864" t="s">
        <v>1139</v>
      </c>
      <c r="M1864" t="s">
        <v>1188</v>
      </c>
      <c r="N1864" t="s">
        <v>1189</v>
      </c>
      <c r="O1864" t="s">
        <v>5858</v>
      </c>
      <c r="P1864" t="s">
        <v>129</v>
      </c>
      <c r="Q1864" t="s">
        <v>8644</v>
      </c>
      <c r="R1864" t="s">
        <v>8488</v>
      </c>
      <c r="S1864" t="s">
        <v>8643</v>
      </c>
      <c r="T1864" t="b">
        <v>1</v>
      </c>
      <c r="U1864" t="b">
        <v>0</v>
      </c>
      <c r="V1864">
        <v>3</v>
      </c>
      <c r="W1864">
        <v>30</v>
      </c>
      <c r="X1864">
        <v>8</v>
      </c>
      <c r="AB1864">
        <v>2</v>
      </c>
      <c r="AC1864">
        <v>1</v>
      </c>
      <c r="AD1864">
        <v>2</v>
      </c>
      <c r="AE1864" t="s">
        <v>610</v>
      </c>
      <c r="AF1864" t="s">
        <v>5859</v>
      </c>
      <c r="AG1864" t="s">
        <v>5854</v>
      </c>
      <c r="AH1864" t="s">
        <v>5860</v>
      </c>
    </row>
    <row r="1865" spans="1:34" x14ac:dyDescent="0.25">
      <c r="A1865">
        <v>6</v>
      </c>
      <c r="B1865" t="s">
        <v>643</v>
      </c>
      <c r="C1865" t="s">
        <v>646</v>
      </c>
      <c r="D1865" t="s">
        <v>644</v>
      </c>
      <c r="E1865" t="s">
        <v>645</v>
      </c>
      <c r="F1865" t="s">
        <v>649</v>
      </c>
      <c r="G1865" t="s">
        <v>650</v>
      </c>
      <c r="H1865" t="s">
        <v>1186</v>
      </c>
      <c r="I1865" t="s">
        <v>1187</v>
      </c>
      <c r="J1865">
        <v>4</v>
      </c>
      <c r="L1865" t="s">
        <v>1139</v>
      </c>
      <c r="M1865" t="s">
        <v>1188</v>
      </c>
      <c r="N1865" t="s">
        <v>1189</v>
      </c>
      <c r="O1865" t="s">
        <v>5861</v>
      </c>
      <c r="P1865" t="s">
        <v>222</v>
      </c>
      <c r="Q1865" t="s">
        <v>8650</v>
      </c>
      <c r="R1865" t="s">
        <v>8637</v>
      </c>
      <c r="S1865" t="s">
        <v>8643</v>
      </c>
      <c r="T1865" t="b">
        <v>1</v>
      </c>
      <c r="U1865" t="b">
        <v>0</v>
      </c>
      <c r="V1865">
        <v>3</v>
      </c>
      <c r="W1865">
        <v>30</v>
      </c>
      <c r="X1865">
        <v>8</v>
      </c>
      <c r="AB1865">
        <v>2</v>
      </c>
      <c r="AC1865">
        <v>1</v>
      </c>
      <c r="AD1865">
        <v>2</v>
      </c>
      <c r="AE1865" t="s">
        <v>610</v>
      </c>
      <c r="AF1865" t="s">
        <v>5859</v>
      </c>
      <c r="AG1865" t="s">
        <v>1937</v>
      </c>
      <c r="AH1865" t="s">
        <v>5862</v>
      </c>
    </row>
    <row r="1866" spans="1:34" x14ac:dyDescent="0.25">
      <c r="A1866">
        <v>6</v>
      </c>
      <c r="B1866" t="s">
        <v>643</v>
      </c>
      <c r="C1866" t="s">
        <v>646</v>
      </c>
      <c r="D1866" t="s">
        <v>644</v>
      </c>
      <c r="E1866" t="s">
        <v>645</v>
      </c>
      <c r="F1866" t="s">
        <v>649</v>
      </c>
      <c r="G1866" t="s">
        <v>650</v>
      </c>
      <c r="H1866" t="s">
        <v>1186</v>
      </c>
      <c r="I1866" t="s">
        <v>1187</v>
      </c>
      <c r="J1866">
        <v>4</v>
      </c>
      <c r="L1866" t="s">
        <v>1139</v>
      </c>
      <c r="M1866" t="s">
        <v>1188</v>
      </c>
      <c r="N1866" t="s">
        <v>1189</v>
      </c>
      <c r="O1866" t="s">
        <v>5863</v>
      </c>
      <c r="P1866" t="s">
        <v>1534</v>
      </c>
      <c r="Q1866" t="s">
        <v>2</v>
      </c>
      <c r="R1866" t="s">
        <v>2</v>
      </c>
      <c r="S1866" t="s">
        <v>8646</v>
      </c>
      <c r="T1866" t="b">
        <v>0</v>
      </c>
      <c r="U1866" t="b">
        <v>1</v>
      </c>
      <c r="V1866">
        <v>1</v>
      </c>
      <c r="W1866">
        <v>150</v>
      </c>
      <c r="Y1866">
        <v>70.199999999999989</v>
      </c>
      <c r="AG1866" t="s">
        <v>5864</v>
      </c>
      <c r="AH1866" t="s">
        <v>5865</v>
      </c>
    </row>
    <row r="1867" spans="1:34" x14ac:dyDescent="0.25">
      <c r="A1867">
        <v>6</v>
      </c>
      <c r="B1867" t="s">
        <v>643</v>
      </c>
      <c r="C1867" t="s">
        <v>646</v>
      </c>
      <c r="D1867" t="s">
        <v>644</v>
      </c>
      <c r="E1867" t="s">
        <v>645</v>
      </c>
      <c r="F1867" t="s">
        <v>649</v>
      </c>
      <c r="G1867" t="s">
        <v>650</v>
      </c>
      <c r="H1867" t="s">
        <v>1186</v>
      </c>
      <c r="I1867" t="s">
        <v>1187</v>
      </c>
      <c r="J1867">
        <v>4</v>
      </c>
      <c r="L1867" t="s">
        <v>1139</v>
      </c>
      <c r="M1867" t="s">
        <v>1188</v>
      </c>
      <c r="N1867" t="s">
        <v>1189</v>
      </c>
      <c r="O1867" t="s">
        <v>5866</v>
      </c>
      <c r="P1867" t="s">
        <v>1534</v>
      </c>
      <c r="Q1867" t="s">
        <v>2</v>
      </c>
      <c r="R1867" t="s">
        <v>2</v>
      </c>
      <c r="S1867" t="s">
        <v>8646</v>
      </c>
      <c r="T1867" t="b">
        <v>0</v>
      </c>
      <c r="U1867" t="b">
        <v>1</v>
      </c>
      <c r="V1867">
        <v>2</v>
      </c>
      <c r="W1867">
        <v>150</v>
      </c>
      <c r="Y1867">
        <v>70.199999999999989</v>
      </c>
      <c r="AG1867" t="s">
        <v>5864</v>
      </c>
      <c r="AH1867" t="s">
        <v>5867</v>
      </c>
    </row>
    <row r="1868" spans="1:34" x14ac:dyDescent="0.25">
      <c r="A1868">
        <v>6</v>
      </c>
      <c r="B1868" t="s">
        <v>643</v>
      </c>
      <c r="C1868" t="s">
        <v>646</v>
      </c>
      <c r="D1868" t="s">
        <v>644</v>
      </c>
      <c r="E1868" t="s">
        <v>645</v>
      </c>
      <c r="F1868" t="s">
        <v>649</v>
      </c>
      <c r="G1868" t="s">
        <v>650</v>
      </c>
      <c r="H1868" t="s">
        <v>1186</v>
      </c>
      <c r="I1868" t="s">
        <v>1187</v>
      </c>
      <c r="J1868">
        <v>4</v>
      </c>
      <c r="L1868" t="s">
        <v>1139</v>
      </c>
      <c r="M1868" t="s">
        <v>1188</v>
      </c>
      <c r="N1868" t="s">
        <v>1189</v>
      </c>
      <c r="O1868" t="s">
        <v>5868</v>
      </c>
      <c r="P1868" t="s">
        <v>1534</v>
      </c>
      <c r="Q1868" t="s">
        <v>2</v>
      </c>
      <c r="R1868" t="s">
        <v>2</v>
      </c>
      <c r="S1868" t="s">
        <v>8646</v>
      </c>
      <c r="T1868" t="b">
        <v>0</v>
      </c>
      <c r="U1868" t="b">
        <v>1</v>
      </c>
      <c r="V1868">
        <v>3</v>
      </c>
      <c r="W1868">
        <v>150</v>
      </c>
      <c r="Y1868">
        <v>60</v>
      </c>
      <c r="AG1868" t="s">
        <v>5869</v>
      </c>
      <c r="AH1868" t="s">
        <v>5870</v>
      </c>
    </row>
    <row r="1869" spans="1:34" x14ac:dyDescent="0.25">
      <c r="A1869">
        <v>6</v>
      </c>
      <c r="B1869" t="s">
        <v>643</v>
      </c>
      <c r="C1869" t="s">
        <v>646</v>
      </c>
      <c r="D1869" t="s">
        <v>644</v>
      </c>
      <c r="E1869" t="s">
        <v>645</v>
      </c>
      <c r="F1869" t="s">
        <v>649</v>
      </c>
      <c r="G1869" t="s">
        <v>650</v>
      </c>
      <c r="H1869" t="s">
        <v>1186</v>
      </c>
      <c r="I1869" t="s">
        <v>1187</v>
      </c>
      <c r="J1869">
        <v>4</v>
      </c>
      <c r="L1869" t="s">
        <v>1139</v>
      </c>
      <c r="M1869" t="s">
        <v>1188</v>
      </c>
      <c r="N1869" t="s">
        <v>1189</v>
      </c>
      <c r="O1869" t="s">
        <v>5871</v>
      </c>
      <c r="P1869" t="s">
        <v>363</v>
      </c>
      <c r="Q1869" t="s">
        <v>357</v>
      </c>
      <c r="R1869" t="s">
        <v>357</v>
      </c>
      <c r="S1869" t="s">
        <v>357</v>
      </c>
      <c r="T1869" t="b">
        <v>0</v>
      </c>
      <c r="U1869" t="b">
        <v>1</v>
      </c>
      <c r="V1869">
        <v>2</v>
      </c>
      <c r="Y1869">
        <v>45</v>
      </c>
      <c r="Z1869">
        <v>0.16</v>
      </c>
      <c r="AA1869" t="s">
        <v>3957</v>
      </c>
      <c r="AG1869" t="s">
        <v>5872</v>
      </c>
      <c r="AH1869" t="s">
        <v>5873</v>
      </c>
    </row>
    <row r="1870" spans="1:34" x14ac:dyDescent="0.25">
      <c r="A1870">
        <v>6</v>
      </c>
      <c r="B1870" t="s">
        <v>643</v>
      </c>
      <c r="C1870" t="s">
        <v>646</v>
      </c>
      <c r="D1870" t="s">
        <v>644</v>
      </c>
      <c r="E1870" t="s">
        <v>645</v>
      </c>
      <c r="F1870" t="s">
        <v>649</v>
      </c>
      <c r="G1870" t="s">
        <v>650</v>
      </c>
      <c r="H1870" t="s">
        <v>1186</v>
      </c>
      <c r="I1870" t="s">
        <v>1187</v>
      </c>
      <c r="J1870">
        <v>4</v>
      </c>
      <c r="L1870" t="s">
        <v>1139</v>
      </c>
      <c r="M1870" t="s">
        <v>1188</v>
      </c>
      <c r="N1870" t="s">
        <v>1189</v>
      </c>
      <c r="O1870" t="s">
        <v>5874</v>
      </c>
      <c r="P1870" t="s">
        <v>363</v>
      </c>
      <c r="Q1870" t="s">
        <v>357</v>
      </c>
      <c r="R1870" t="s">
        <v>357</v>
      </c>
      <c r="S1870" t="s">
        <v>357</v>
      </c>
      <c r="T1870" t="b">
        <v>0</v>
      </c>
      <c r="U1870" t="b">
        <v>1</v>
      </c>
      <c r="V1870">
        <v>3</v>
      </c>
      <c r="Y1870">
        <v>45</v>
      </c>
      <c r="Z1870">
        <v>0.16</v>
      </c>
      <c r="AA1870" t="s">
        <v>3957</v>
      </c>
      <c r="AG1870" t="s">
        <v>5872</v>
      </c>
      <c r="AH1870" t="s">
        <v>5875</v>
      </c>
    </row>
    <row r="1871" spans="1:34" x14ac:dyDescent="0.25">
      <c r="A1871">
        <v>6</v>
      </c>
      <c r="B1871" t="s">
        <v>643</v>
      </c>
      <c r="C1871" t="s">
        <v>646</v>
      </c>
      <c r="D1871" t="s">
        <v>644</v>
      </c>
      <c r="E1871" t="s">
        <v>645</v>
      </c>
      <c r="F1871" t="s">
        <v>649</v>
      </c>
      <c r="G1871" t="s">
        <v>650</v>
      </c>
      <c r="H1871" t="s">
        <v>1186</v>
      </c>
      <c r="I1871" t="s">
        <v>1187</v>
      </c>
      <c r="J1871">
        <v>4</v>
      </c>
      <c r="L1871" t="s">
        <v>1139</v>
      </c>
      <c r="M1871" t="s">
        <v>1188</v>
      </c>
      <c r="N1871" t="s">
        <v>1189</v>
      </c>
      <c r="O1871" t="s">
        <v>5876</v>
      </c>
      <c r="P1871" t="s">
        <v>363</v>
      </c>
      <c r="Q1871" t="s">
        <v>357</v>
      </c>
      <c r="R1871" t="s">
        <v>357</v>
      </c>
      <c r="S1871" t="s">
        <v>357</v>
      </c>
      <c r="T1871" t="b">
        <v>0</v>
      </c>
      <c r="U1871" t="b">
        <v>1</v>
      </c>
      <c r="V1871">
        <v>4</v>
      </c>
      <c r="Y1871">
        <v>45</v>
      </c>
      <c r="Z1871">
        <v>0.16</v>
      </c>
      <c r="AA1871" t="s">
        <v>3957</v>
      </c>
      <c r="AG1871" t="s">
        <v>5872</v>
      </c>
      <c r="AH1871" t="s">
        <v>5877</v>
      </c>
    </row>
    <row r="1872" spans="1:34" x14ac:dyDescent="0.25">
      <c r="A1872">
        <v>6</v>
      </c>
      <c r="B1872" t="s">
        <v>643</v>
      </c>
      <c r="C1872" t="s">
        <v>646</v>
      </c>
      <c r="D1872" t="s">
        <v>644</v>
      </c>
      <c r="E1872" t="s">
        <v>645</v>
      </c>
      <c r="F1872" t="s">
        <v>649</v>
      </c>
      <c r="G1872" t="s">
        <v>650</v>
      </c>
      <c r="H1872" t="s">
        <v>1186</v>
      </c>
      <c r="I1872" t="s">
        <v>1187</v>
      </c>
      <c r="J1872">
        <v>4</v>
      </c>
      <c r="L1872" t="s">
        <v>1139</v>
      </c>
      <c r="M1872" t="s">
        <v>1188</v>
      </c>
      <c r="N1872" t="s">
        <v>1189</v>
      </c>
      <c r="O1872" t="s">
        <v>5878</v>
      </c>
      <c r="P1872" t="s">
        <v>363</v>
      </c>
      <c r="Q1872" t="s">
        <v>357</v>
      </c>
      <c r="R1872" t="s">
        <v>357</v>
      </c>
      <c r="S1872" t="s">
        <v>357</v>
      </c>
      <c r="T1872" t="b">
        <v>0</v>
      </c>
      <c r="U1872" t="b">
        <v>1</v>
      </c>
      <c r="V1872">
        <v>5</v>
      </c>
      <c r="Y1872">
        <v>45</v>
      </c>
      <c r="Z1872">
        <v>0.16</v>
      </c>
      <c r="AA1872" t="s">
        <v>3957</v>
      </c>
      <c r="AG1872" t="s">
        <v>5872</v>
      </c>
      <c r="AH1872" t="s">
        <v>5879</v>
      </c>
    </row>
    <row r="1873" spans="1:34" x14ac:dyDescent="0.25">
      <c r="A1873">
        <v>6</v>
      </c>
      <c r="B1873" t="s">
        <v>643</v>
      </c>
      <c r="C1873" t="s">
        <v>646</v>
      </c>
      <c r="D1873" t="s">
        <v>644</v>
      </c>
      <c r="E1873" t="s">
        <v>645</v>
      </c>
      <c r="F1873" t="s">
        <v>649</v>
      </c>
      <c r="G1873" t="s">
        <v>650</v>
      </c>
      <c r="H1873" t="s">
        <v>1186</v>
      </c>
      <c r="I1873" t="s">
        <v>1187</v>
      </c>
      <c r="J1873">
        <v>4</v>
      </c>
      <c r="L1873" t="s">
        <v>1139</v>
      </c>
      <c r="M1873" t="s">
        <v>1188</v>
      </c>
      <c r="N1873" t="s">
        <v>1189</v>
      </c>
      <c r="O1873" t="s">
        <v>5880</v>
      </c>
      <c r="P1873" t="s">
        <v>363</v>
      </c>
      <c r="Q1873" t="s">
        <v>357</v>
      </c>
      <c r="R1873" t="s">
        <v>357</v>
      </c>
      <c r="S1873" t="s">
        <v>357</v>
      </c>
      <c r="T1873" t="b">
        <v>0</v>
      </c>
      <c r="U1873" t="b">
        <v>1</v>
      </c>
      <c r="V1873">
        <v>6</v>
      </c>
      <c r="Y1873">
        <v>45</v>
      </c>
      <c r="Z1873">
        <v>0.16</v>
      </c>
      <c r="AA1873" t="s">
        <v>3957</v>
      </c>
      <c r="AG1873" t="s">
        <v>5872</v>
      </c>
      <c r="AH1873" t="s">
        <v>5881</v>
      </c>
    </row>
    <row r="1874" spans="1:34" x14ac:dyDescent="0.25">
      <c r="A1874">
        <v>6</v>
      </c>
      <c r="B1874" t="s">
        <v>643</v>
      </c>
      <c r="C1874" t="s">
        <v>646</v>
      </c>
      <c r="D1874" t="s">
        <v>644</v>
      </c>
      <c r="E1874" t="s">
        <v>645</v>
      </c>
      <c r="F1874" t="s">
        <v>649</v>
      </c>
      <c r="G1874" t="s">
        <v>650</v>
      </c>
      <c r="H1874" t="s">
        <v>1186</v>
      </c>
      <c r="I1874" t="s">
        <v>1187</v>
      </c>
      <c r="J1874">
        <v>4</v>
      </c>
      <c r="L1874" t="s">
        <v>1139</v>
      </c>
      <c r="M1874" t="s">
        <v>1188</v>
      </c>
      <c r="N1874" t="s">
        <v>1189</v>
      </c>
      <c r="O1874" t="s">
        <v>5882</v>
      </c>
      <c r="P1874" t="s">
        <v>363</v>
      </c>
      <c r="Q1874" t="s">
        <v>357</v>
      </c>
      <c r="R1874" t="s">
        <v>357</v>
      </c>
      <c r="S1874" t="s">
        <v>357</v>
      </c>
      <c r="T1874" t="b">
        <v>0</v>
      </c>
      <c r="U1874" t="b">
        <v>1</v>
      </c>
      <c r="V1874">
        <v>7</v>
      </c>
      <c r="Y1874">
        <v>45</v>
      </c>
      <c r="Z1874">
        <v>0.16</v>
      </c>
      <c r="AA1874" t="s">
        <v>3957</v>
      </c>
      <c r="AG1874" t="s">
        <v>5872</v>
      </c>
      <c r="AH1874" t="s">
        <v>1189</v>
      </c>
    </row>
    <row r="1875" spans="1:34" x14ac:dyDescent="0.25">
      <c r="A1875">
        <v>6</v>
      </c>
      <c r="B1875" t="s">
        <v>643</v>
      </c>
      <c r="C1875" t="s">
        <v>646</v>
      </c>
      <c r="D1875" t="s">
        <v>644</v>
      </c>
      <c r="E1875" t="s">
        <v>645</v>
      </c>
      <c r="F1875" t="s">
        <v>649</v>
      </c>
      <c r="G1875" t="s">
        <v>650</v>
      </c>
      <c r="H1875" t="s">
        <v>1190</v>
      </c>
      <c r="I1875" t="s">
        <v>1191</v>
      </c>
      <c r="J1875">
        <v>1</v>
      </c>
      <c r="L1875" t="s">
        <v>1124</v>
      </c>
      <c r="M1875" t="s">
        <v>1192</v>
      </c>
      <c r="N1875" t="s">
        <v>1193</v>
      </c>
      <c r="O1875" t="s">
        <v>5883</v>
      </c>
      <c r="P1875" t="s">
        <v>363</v>
      </c>
      <c r="Q1875" t="s">
        <v>357</v>
      </c>
      <c r="R1875" t="s">
        <v>357</v>
      </c>
      <c r="S1875" t="s">
        <v>357</v>
      </c>
      <c r="T1875" t="b">
        <v>0</v>
      </c>
      <c r="U1875" t="b">
        <v>1</v>
      </c>
      <c r="V1875">
        <v>1</v>
      </c>
      <c r="Y1875">
        <v>360</v>
      </c>
      <c r="Z1875">
        <v>0.56999999999999995</v>
      </c>
      <c r="AA1875" t="s">
        <v>3957</v>
      </c>
      <c r="AG1875" t="s">
        <v>5884</v>
      </c>
      <c r="AH1875" t="s">
        <v>1192</v>
      </c>
    </row>
    <row r="1876" spans="1:34" x14ac:dyDescent="0.25">
      <c r="A1876">
        <v>6</v>
      </c>
      <c r="B1876" t="s">
        <v>643</v>
      </c>
      <c r="C1876" t="s">
        <v>646</v>
      </c>
      <c r="D1876" t="s">
        <v>644</v>
      </c>
      <c r="E1876" t="s">
        <v>645</v>
      </c>
      <c r="F1876" t="s">
        <v>649</v>
      </c>
      <c r="G1876" t="s">
        <v>650</v>
      </c>
      <c r="H1876" t="s">
        <v>1190</v>
      </c>
      <c r="I1876" t="s">
        <v>1191</v>
      </c>
      <c r="J1876">
        <v>1</v>
      </c>
      <c r="L1876" t="s">
        <v>1124</v>
      </c>
      <c r="M1876" t="s">
        <v>1192</v>
      </c>
      <c r="N1876" t="s">
        <v>1193</v>
      </c>
      <c r="O1876" t="s">
        <v>5885</v>
      </c>
      <c r="P1876" t="s">
        <v>403</v>
      </c>
      <c r="Q1876" t="s">
        <v>272</v>
      </c>
      <c r="R1876" t="s">
        <v>8666</v>
      </c>
      <c r="S1876" t="s">
        <v>8645</v>
      </c>
      <c r="T1876" t="b">
        <v>0</v>
      </c>
      <c r="U1876" t="b">
        <v>0</v>
      </c>
      <c r="V1876">
        <v>1</v>
      </c>
      <c r="W1876">
        <v>0</v>
      </c>
      <c r="X1876">
        <v>8</v>
      </c>
      <c r="AG1876" t="s">
        <v>5886</v>
      </c>
      <c r="AH1876" t="s">
        <v>5887</v>
      </c>
    </row>
    <row r="1877" spans="1:34" x14ac:dyDescent="0.25">
      <c r="A1877">
        <v>6</v>
      </c>
      <c r="B1877" t="s">
        <v>643</v>
      </c>
      <c r="C1877" t="s">
        <v>646</v>
      </c>
      <c r="D1877" t="s">
        <v>644</v>
      </c>
      <c r="E1877" t="s">
        <v>645</v>
      </c>
      <c r="F1877" t="s">
        <v>649</v>
      </c>
      <c r="G1877" t="s">
        <v>650</v>
      </c>
      <c r="H1877" t="s">
        <v>1190</v>
      </c>
      <c r="I1877" t="s">
        <v>1191</v>
      </c>
      <c r="J1877">
        <v>1</v>
      </c>
      <c r="L1877" t="s">
        <v>1124</v>
      </c>
      <c r="M1877" t="s">
        <v>1192</v>
      </c>
      <c r="N1877" t="s">
        <v>1193</v>
      </c>
      <c r="O1877" t="s">
        <v>5888</v>
      </c>
      <c r="P1877" t="s">
        <v>403</v>
      </c>
      <c r="Q1877" t="s">
        <v>272</v>
      </c>
      <c r="R1877" t="s">
        <v>8666</v>
      </c>
      <c r="S1877" t="s">
        <v>8645</v>
      </c>
      <c r="T1877" t="b">
        <v>0</v>
      </c>
      <c r="U1877" t="b">
        <v>0</v>
      </c>
      <c r="V1877">
        <v>2</v>
      </c>
      <c r="W1877">
        <v>0</v>
      </c>
      <c r="X1877">
        <v>8</v>
      </c>
      <c r="AG1877" t="s">
        <v>5886</v>
      </c>
      <c r="AH1877" t="s">
        <v>5889</v>
      </c>
    </row>
    <row r="1878" spans="1:34" x14ac:dyDescent="0.25">
      <c r="A1878">
        <v>6</v>
      </c>
      <c r="B1878" t="s">
        <v>643</v>
      </c>
      <c r="C1878" t="s">
        <v>646</v>
      </c>
      <c r="D1878" t="s">
        <v>644</v>
      </c>
      <c r="E1878" t="s">
        <v>645</v>
      </c>
      <c r="F1878" t="s">
        <v>649</v>
      </c>
      <c r="G1878" t="s">
        <v>650</v>
      </c>
      <c r="H1878" t="s">
        <v>1190</v>
      </c>
      <c r="I1878" t="s">
        <v>1191</v>
      </c>
      <c r="J1878">
        <v>1</v>
      </c>
      <c r="L1878" t="s">
        <v>1124</v>
      </c>
      <c r="M1878" t="s">
        <v>1192</v>
      </c>
      <c r="N1878" t="s">
        <v>1193</v>
      </c>
      <c r="O1878" t="s">
        <v>5890</v>
      </c>
      <c r="P1878" t="s">
        <v>394</v>
      </c>
      <c r="Q1878" t="s">
        <v>272</v>
      </c>
      <c r="R1878" t="s">
        <v>8666</v>
      </c>
      <c r="S1878" t="s">
        <v>8645</v>
      </c>
      <c r="T1878" t="b">
        <v>0</v>
      </c>
      <c r="U1878" t="b">
        <v>0</v>
      </c>
      <c r="V1878">
        <v>1</v>
      </c>
      <c r="W1878">
        <v>0</v>
      </c>
      <c r="X1878">
        <v>15</v>
      </c>
      <c r="AG1878" t="s">
        <v>3073</v>
      </c>
      <c r="AH1878" t="s">
        <v>5891</v>
      </c>
    </row>
    <row r="1879" spans="1:34" x14ac:dyDescent="0.25">
      <c r="A1879">
        <v>6</v>
      </c>
      <c r="B1879" t="s">
        <v>643</v>
      </c>
      <c r="C1879" t="s">
        <v>646</v>
      </c>
      <c r="D1879" t="s">
        <v>644</v>
      </c>
      <c r="E1879" t="s">
        <v>645</v>
      </c>
      <c r="F1879" t="s">
        <v>649</v>
      </c>
      <c r="G1879" t="s">
        <v>650</v>
      </c>
      <c r="H1879" t="s">
        <v>1190</v>
      </c>
      <c r="I1879" t="s">
        <v>1191</v>
      </c>
      <c r="J1879">
        <v>1</v>
      </c>
      <c r="L1879" t="s">
        <v>1124</v>
      </c>
      <c r="M1879" t="s">
        <v>1192</v>
      </c>
      <c r="N1879" t="s">
        <v>1193</v>
      </c>
      <c r="O1879" t="s">
        <v>5892</v>
      </c>
      <c r="P1879" t="s">
        <v>394</v>
      </c>
      <c r="Q1879" t="s">
        <v>272</v>
      </c>
      <c r="R1879" t="s">
        <v>8666</v>
      </c>
      <c r="S1879" t="s">
        <v>8645</v>
      </c>
      <c r="T1879" t="b">
        <v>0</v>
      </c>
      <c r="U1879" t="b">
        <v>0</v>
      </c>
      <c r="V1879">
        <v>2</v>
      </c>
      <c r="W1879">
        <v>0</v>
      </c>
      <c r="X1879">
        <v>15</v>
      </c>
      <c r="AG1879" t="s">
        <v>3073</v>
      </c>
      <c r="AH1879" t="s">
        <v>5893</v>
      </c>
    </row>
    <row r="1880" spans="1:34" x14ac:dyDescent="0.25">
      <c r="A1880">
        <v>6</v>
      </c>
      <c r="B1880" t="s">
        <v>643</v>
      </c>
      <c r="C1880" t="s">
        <v>646</v>
      </c>
      <c r="D1880" t="s">
        <v>644</v>
      </c>
      <c r="E1880" t="s">
        <v>645</v>
      </c>
      <c r="F1880" t="s">
        <v>649</v>
      </c>
      <c r="G1880" t="s">
        <v>650</v>
      </c>
      <c r="H1880" t="s">
        <v>1190</v>
      </c>
      <c r="I1880" t="s">
        <v>1191</v>
      </c>
      <c r="J1880">
        <v>1</v>
      </c>
      <c r="L1880" t="s">
        <v>1124</v>
      </c>
      <c r="M1880" t="s">
        <v>1192</v>
      </c>
      <c r="N1880" t="s">
        <v>1193</v>
      </c>
      <c r="O1880" t="s">
        <v>5894</v>
      </c>
      <c r="P1880" t="s">
        <v>334</v>
      </c>
      <c r="Q1880" t="s">
        <v>2</v>
      </c>
      <c r="R1880" t="s">
        <v>8652</v>
      </c>
      <c r="S1880" t="s">
        <v>8646</v>
      </c>
      <c r="T1880" t="b">
        <v>0</v>
      </c>
      <c r="U1880" t="b">
        <v>1</v>
      </c>
      <c r="V1880">
        <v>1</v>
      </c>
      <c r="W1880">
        <v>0</v>
      </c>
      <c r="Y1880">
        <v>60</v>
      </c>
      <c r="AG1880" t="s">
        <v>5058</v>
      </c>
      <c r="AH1880" t="s">
        <v>5895</v>
      </c>
    </row>
    <row r="1881" spans="1:34" x14ac:dyDescent="0.25">
      <c r="A1881">
        <v>6</v>
      </c>
      <c r="B1881" t="s">
        <v>643</v>
      </c>
      <c r="C1881" t="s">
        <v>646</v>
      </c>
      <c r="D1881" t="s">
        <v>644</v>
      </c>
      <c r="E1881" t="s">
        <v>645</v>
      </c>
      <c r="F1881" t="s">
        <v>649</v>
      </c>
      <c r="G1881" t="s">
        <v>650</v>
      </c>
      <c r="H1881" t="s">
        <v>1190</v>
      </c>
      <c r="I1881" t="s">
        <v>1191</v>
      </c>
      <c r="J1881">
        <v>1</v>
      </c>
      <c r="L1881" t="s">
        <v>1124</v>
      </c>
      <c r="M1881" t="s">
        <v>1192</v>
      </c>
      <c r="N1881" t="s">
        <v>1193</v>
      </c>
      <c r="O1881" t="s">
        <v>5896</v>
      </c>
      <c r="P1881" t="s">
        <v>334</v>
      </c>
      <c r="Q1881" t="s">
        <v>2</v>
      </c>
      <c r="R1881" t="s">
        <v>8652</v>
      </c>
      <c r="S1881" t="s">
        <v>8646</v>
      </c>
      <c r="T1881" t="b">
        <v>0</v>
      </c>
      <c r="U1881" t="b">
        <v>1</v>
      </c>
      <c r="V1881">
        <v>2</v>
      </c>
      <c r="W1881">
        <v>0</v>
      </c>
      <c r="Y1881">
        <v>60</v>
      </c>
      <c r="AG1881" t="s">
        <v>5058</v>
      </c>
      <c r="AH1881" t="s">
        <v>5897</v>
      </c>
    </row>
    <row r="1882" spans="1:34" x14ac:dyDescent="0.25">
      <c r="A1882">
        <v>6</v>
      </c>
      <c r="B1882" t="s">
        <v>643</v>
      </c>
      <c r="C1882" t="s">
        <v>646</v>
      </c>
      <c r="D1882" t="s">
        <v>644</v>
      </c>
      <c r="E1882" t="s">
        <v>645</v>
      </c>
      <c r="F1882" t="s">
        <v>649</v>
      </c>
      <c r="G1882" t="s">
        <v>650</v>
      </c>
      <c r="H1882" t="s">
        <v>1190</v>
      </c>
      <c r="I1882" t="s">
        <v>1191</v>
      </c>
      <c r="J1882">
        <v>1</v>
      </c>
      <c r="L1882" t="s">
        <v>1124</v>
      </c>
      <c r="M1882" t="s">
        <v>1192</v>
      </c>
      <c r="N1882" t="s">
        <v>1193</v>
      </c>
      <c r="O1882" t="s">
        <v>5898</v>
      </c>
      <c r="P1882" t="s">
        <v>1</v>
      </c>
      <c r="Q1882" t="s">
        <v>2</v>
      </c>
      <c r="R1882" t="s">
        <v>2</v>
      </c>
      <c r="S1882" t="s">
        <v>8646</v>
      </c>
      <c r="T1882" t="b">
        <v>0</v>
      </c>
      <c r="U1882" t="b">
        <v>1</v>
      </c>
      <c r="V1882">
        <v>1</v>
      </c>
      <c r="W1882">
        <v>150</v>
      </c>
      <c r="Y1882">
        <v>60</v>
      </c>
      <c r="AG1882" t="s">
        <v>5899</v>
      </c>
      <c r="AH1882" t="s">
        <v>5900</v>
      </c>
    </row>
    <row r="1883" spans="1:34" x14ac:dyDescent="0.25">
      <c r="A1883">
        <v>6</v>
      </c>
      <c r="B1883" t="s">
        <v>643</v>
      </c>
      <c r="C1883" t="s">
        <v>646</v>
      </c>
      <c r="D1883" t="s">
        <v>644</v>
      </c>
      <c r="E1883" t="s">
        <v>645</v>
      </c>
      <c r="F1883" t="s">
        <v>649</v>
      </c>
      <c r="G1883" t="s">
        <v>650</v>
      </c>
      <c r="H1883" t="s">
        <v>1190</v>
      </c>
      <c r="I1883" t="s">
        <v>1191</v>
      </c>
      <c r="J1883">
        <v>1</v>
      </c>
      <c r="L1883" t="s">
        <v>1124</v>
      </c>
      <c r="M1883" t="s">
        <v>1192</v>
      </c>
      <c r="N1883" t="s">
        <v>1193</v>
      </c>
      <c r="O1883" t="s">
        <v>5901</v>
      </c>
      <c r="P1883" t="s">
        <v>1</v>
      </c>
      <c r="Q1883" t="s">
        <v>2</v>
      </c>
      <c r="R1883" t="s">
        <v>2</v>
      </c>
      <c r="S1883" t="s">
        <v>8646</v>
      </c>
      <c r="T1883" t="b">
        <v>0</v>
      </c>
      <c r="U1883" t="b">
        <v>1</v>
      </c>
      <c r="V1883">
        <v>2</v>
      </c>
      <c r="W1883">
        <v>150</v>
      </c>
      <c r="Y1883">
        <v>60</v>
      </c>
      <c r="AG1883" t="s">
        <v>5899</v>
      </c>
      <c r="AH1883" t="s">
        <v>5902</v>
      </c>
    </row>
    <row r="1884" spans="1:34" x14ac:dyDescent="0.25">
      <c r="A1884">
        <v>6</v>
      </c>
      <c r="B1884" t="s">
        <v>643</v>
      </c>
      <c r="C1884" t="s">
        <v>646</v>
      </c>
      <c r="D1884" t="s">
        <v>644</v>
      </c>
      <c r="E1884" t="s">
        <v>645</v>
      </c>
      <c r="F1884" t="s">
        <v>649</v>
      </c>
      <c r="G1884" t="s">
        <v>650</v>
      </c>
      <c r="H1884" t="s">
        <v>1190</v>
      </c>
      <c r="I1884" t="s">
        <v>1191</v>
      </c>
      <c r="J1884">
        <v>1</v>
      </c>
      <c r="L1884" t="s">
        <v>1124</v>
      </c>
      <c r="M1884" t="s">
        <v>1192</v>
      </c>
      <c r="N1884" t="s">
        <v>1193</v>
      </c>
      <c r="O1884" t="s">
        <v>5903</v>
      </c>
      <c r="P1884" t="s">
        <v>1</v>
      </c>
      <c r="Q1884" t="s">
        <v>2</v>
      </c>
      <c r="R1884" t="s">
        <v>2</v>
      </c>
      <c r="S1884" t="s">
        <v>8646</v>
      </c>
      <c r="T1884" t="b">
        <v>0</v>
      </c>
      <c r="U1884" t="b">
        <v>1</v>
      </c>
      <c r="V1884">
        <v>3</v>
      </c>
      <c r="W1884">
        <v>150</v>
      </c>
      <c r="Y1884">
        <v>55.2</v>
      </c>
      <c r="AG1884" t="s">
        <v>5904</v>
      </c>
      <c r="AH1884" t="s">
        <v>5905</v>
      </c>
    </row>
    <row r="1885" spans="1:34" x14ac:dyDescent="0.25">
      <c r="A1885">
        <v>6</v>
      </c>
      <c r="B1885" t="s">
        <v>643</v>
      </c>
      <c r="C1885" t="s">
        <v>646</v>
      </c>
      <c r="D1885" t="s">
        <v>644</v>
      </c>
      <c r="E1885" t="s">
        <v>645</v>
      </c>
      <c r="F1885" t="s">
        <v>649</v>
      </c>
      <c r="G1885" t="s">
        <v>650</v>
      </c>
      <c r="H1885" t="s">
        <v>1190</v>
      </c>
      <c r="I1885" t="s">
        <v>1191</v>
      </c>
      <c r="J1885">
        <v>1</v>
      </c>
      <c r="L1885" t="s">
        <v>1124</v>
      </c>
      <c r="M1885" t="s">
        <v>1192</v>
      </c>
      <c r="N1885" t="s">
        <v>1193</v>
      </c>
      <c r="O1885" t="s">
        <v>5906</v>
      </c>
      <c r="P1885" t="s">
        <v>1</v>
      </c>
      <c r="Q1885" t="s">
        <v>2</v>
      </c>
      <c r="R1885" t="s">
        <v>2</v>
      </c>
      <c r="S1885" t="s">
        <v>8646</v>
      </c>
      <c r="T1885" t="b">
        <v>0</v>
      </c>
      <c r="U1885" t="b">
        <v>1</v>
      </c>
      <c r="V1885">
        <v>4</v>
      </c>
      <c r="W1885">
        <v>150</v>
      </c>
      <c r="Y1885">
        <v>46.2</v>
      </c>
      <c r="AG1885" t="s">
        <v>5907</v>
      </c>
      <c r="AH1885" t="s">
        <v>5908</v>
      </c>
    </row>
    <row r="1886" spans="1:34" x14ac:dyDescent="0.25">
      <c r="A1886">
        <v>6</v>
      </c>
      <c r="B1886" t="s">
        <v>643</v>
      </c>
      <c r="C1886" t="s">
        <v>646</v>
      </c>
      <c r="D1886" t="s">
        <v>644</v>
      </c>
      <c r="E1886" t="s">
        <v>645</v>
      </c>
      <c r="F1886" t="s">
        <v>649</v>
      </c>
      <c r="G1886" t="s">
        <v>650</v>
      </c>
      <c r="H1886" t="s">
        <v>1190</v>
      </c>
      <c r="I1886" t="s">
        <v>1191</v>
      </c>
      <c r="J1886">
        <v>1</v>
      </c>
      <c r="L1886" t="s">
        <v>1124</v>
      </c>
      <c r="M1886" t="s">
        <v>1192</v>
      </c>
      <c r="N1886" t="s">
        <v>1193</v>
      </c>
      <c r="O1886" t="s">
        <v>5909</v>
      </c>
      <c r="P1886" t="s">
        <v>1</v>
      </c>
      <c r="Q1886" t="s">
        <v>2</v>
      </c>
      <c r="R1886" t="s">
        <v>2</v>
      </c>
      <c r="S1886" t="s">
        <v>8646</v>
      </c>
      <c r="T1886" t="b">
        <v>0</v>
      </c>
      <c r="U1886" t="b">
        <v>1</v>
      </c>
      <c r="V1886">
        <v>5</v>
      </c>
      <c r="W1886">
        <v>150</v>
      </c>
      <c r="Y1886">
        <v>45</v>
      </c>
      <c r="AG1886" t="s">
        <v>5907</v>
      </c>
      <c r="AH1886" t="s">
        <v>5910</v>
      </c>
    </row>
    <row r="1887" spans="1:34" x14ac:dyDescent="0.25">
      <c r="A1887">
        <v>6</v>
      </c>
      <c r="B1887" t="s">
        <v>643</v>
      </c>
      <c r="C1887" t="s">
        <v>646</v>
      </c>
      <c r="D1887" t="s">
        <v>644</v>
      </c>
      <c r="E1887" t="s">
        <v>645</v>
      </c>
      <c r="F1887" t="s">
        <v>649</v>
      </c>
      <c r="G1887" t="s">
        <v>650</v>
      </c>
      <c r="H1887" t="s">
        <v>1190</v>
      </c>
      <c r="I1887" t="s">
        <v>1191</v>
      </c>
      <c r="J1887">
        <v>1</v>
      </c>
      <c r="L1887" t="s">
        <v>1124</v>
      </c>
      <c r="M1887" t="s">
        <v>1192</v>
      </c>
      <c r="N1887" t="s">
        <v>1193</v>
      </c>
      <c r="O1887" t="s">
        <v>5911</v>
      </c>
      <c r="P1887" t="s">
        <v>32</v>
      </c>
      <c r="Q1887" t="s">
        <v>25</v>
      </c>
      <c r="R1887" t="s">
        <v>25</v>
      </c>
      <c r="S1887" t="s">
        <v>8646</v>
      </c>
      <c r="T1887" t="b">
        <v>0</v>
      </c>
      <c r="U1887" t="b">
        <v>0</v>
      </c>
      <c r="V1887">
        <v>1</v>
      </c>
      <c r="W1887">
        <v>200</v>
      </c>
      <c r="X1887">
        <v>8</v>
      </c>
      <c r="AB1887">
        <v>2</v>
      </c>
      <c r="AC1887">
        <v>1</v>
      </c>
      <c r="AD1887">
        <v>2</v>
      </c>
      <c r="AE1887" t="s">
        <v>618</v>
      </c>
      <c r="AG1887" t="s">
        <v>5912</v>
      </c>
      <c r="AH1887" t="s">
        <v>5913</v>
      </c>
    </row>
    <row r="1888" spans="1:34" x14ac:dyDescent="0.25">
      <c r="A1888">
        <v>6</v>
      </c>
      <c r="B1888" t="s">
        <v>643</v>
      </c>
      <c r="C1888" t="s">
        <v>646</v>
      </c>
      <c r="D1888" t="s">
        <v>644</v>
      </c>
      <c r="E1888" t="s">
        <v>645</v>
      </c>
      <c r="F1888" t="s">
        <v>649</v>
      </c>
      <c r="G1888" t="s">
        <v>650</v>
      </c>
      <c r="H1888" t="s">
        <v>1190</v>
      </c>
      <c r="I1888" t="s">
        <v>1191</v>
      </c>
      <c r="J1888">
        <v>1</v>
      </c>
      <c r="L1888" t="s">
        <v>1124</v>
      </c>
      <c r="M1888" t="s">
        <v>1192</v>
      </c>
      <c r="N1888" t="s">
        <v>1193</v>
      </c>
      <c r="O1888" t="s">
        <v>5914</v>
      </c>
      <c r="P1888" t="s">
        <v>32</v>
      </c>
      <c r="Q1888" t="s">
        <v>25</v>
      </c>
      <c r="R1888" t="s">
        <v>25</v>
      </c>
      <c r="S1888" t="s">
        <v>8646</v>
      </c>
      <c r="T1888" t="b">
        <v>0</v>
      </c>
      <c r="U1888" t="b">
        <v>0</v>
      </c>
      <c r="V1888">
        <v>2</v>
      </c>
      <c r="W1888">
        <v>205</v>
      </c>
      <c r="X1888">
        <v>7</v>
      </c>
      <c r="AB1888">
        <v>2</v>
      </c>
      <c r="AC1888">
        <v>1</v>
      </c>
      <c r="AD1888">
        <v>2</v>
      </c>
      <c r="AE1888" t="s">
        <v>3856</v>
      </c>
      <c r="AG1888" t="s">
        <v>5915</v>
      </c>
      <c r="AH1888" t="s">
        <v>5916</v>
      </c>
    </row>
    <row r="1889" spans="1:34" x14ac:dyDescent="0.25">
      <c r="A1889">
        <v>6</v>
      </c>
      <c r="B1889" t="s">
        <v>643</v>
      </c>
      <c r="C1889" t="s">
        <v>646</v>
      </c>
      <c r="D1889" t="s">
        <v>644</v>
      </c>
      <c r="E1889" t="s">
        <v>645</v>
      </c>
      <c r="F1889" t="s">
        <v>649</v>
      </c>
      <c r="G1889" t="s">
        <v>650</v>
      </c>
      <c r="H1889" t="s">
        <v>1190</v>
      </c>
      <c r="I1889" t="s">
        <v>1191</v>
      </c>
      <c r="J1889">
        <v>1</v>
      </c>
      <c r="L1889" t="s">
        <v>1124</v>
      </c>
      <c r="M1889" t="s">
        <v>1192</v>
      </c>
      <c r="N1889" t="s">
        <v>1193</v>
      </c>
      <c r="O1889" t="s">
        <v>5917</v>
      </c>
      <c r="P1889" t="s">
        <v>32</v>
      </c>
      <c r="Q1889" t="s">
        <v>25</v>
      </c>
      <c r="R1889" t="s">
        <v>25</v>
      </c>
      <c r="S1889" t="s">
        <v>8646</v>
      </c>
      <c r="T1889" t="b">
        <v>0</v>
      </c>
      <c r="U1889" t="b">
        <v>0</v>
      </c>
      <c r="V1889">
        <v>3</v>
      </c>
      <c r="W1889">
        <v>207.5</v>
      </c>
      <c r="X1889">
        <v>7</v>
      </c>
      <c r="AB1889">
        <v>2</v>
      </c>
      <c r="AC1889">
        <v>1</v>
      </c>
      <c r="AD1889">
        <v>2</v>
      </c>
      <c r="AE1889" t="s">
        <v>610</v>
      </c>
      <c r="AG1889" t="s">
        <v>5918</v>
      </c>
      <c r="AH1889" t="s">
        <v>5919</v>
      </c>
    </row>
    <row r="1890" spans="1:34" x14ac:dyDescent="0.25">
      <c r="A1890">
        <v>6</v>
      </c>
      <c r="B1890" t="s">
        <v>643</v>
      </c>
      <c r="C1890" t="s">
        <v>646</v>
      </c>
      <c r="D1890" t="s">
        <v>644</v>
      </c>
      <c r="E1890" t="s">
        <v>645</v>
      </c>
      <c r="F1890" t="s">
        <v>649</v>
      </c>
      <c r="G1890" t="s">
        <v>650</v>
      </c>
      <c r="H1890" t="s">
        <v>1190</v>
      </c>
      <c r="I1890" t="s">
        <v>1191</v>
      </c>
      <c r="J1890">
        <v>1</v>
      </c>
      <c r="L1890" t="s">
        <v>1124</v>
      </c>
      <c r="M1890" t="s">
        <v>1192</v>
      </c>
      <c r="N1890" t="s">
        <v>1193</v>
      </c>
      <c r="O1890" t="s">
        <v>5920</v>
      </c>
      <c r="P1890" t="s">
        <v>32</v>
      </c>
      <c r="Q1890" t="s">
        <v>25</v>
      </c>
      <c r="R1890" t="s">
        <v>25</v>
      </c>
      <c r="S1890" t="s">
        <v>8646</v>
      </c>
      <c r="T1890" t="b">
        <v>0</v>
      </c>
      <c r="U1890" t="b">
        <v>0</v>
      </c>
      <c r="V1890">
        <v>4</v>
      </c>
      <c r="W1890">
        <v>207.5</v>
      </c>
      <c r="X1890">
        <v>5</v>
      </c>
      <c r="AB1890">
        <v>2</v>
      </c>
      <c r="AC1890">
        <v>1</v>
      </c>
      <c r="AD1890">
        <v>2</v>
      </c>
      <c r="AE1890" t="s">
        <v>610</v>
      </c>
      <c r="AG1890" t="s">
        <v>5918</v>
      </c>
      <c r="AH1890" t="s">
        <v>5921</v>
      </c>
    </row>
    <row r="1891" spans="1:34" x14ac:dyDescent="0.25">
      <c r="A1891">
        <v>6</v>
      </c>
      <c r="B1891" t="s">
        <v>643</v>
      </c>
      <c r="C1891" t="s">
        <v>646</v>
      </c>
      <c r="D1891" t="s">
        <v>644</v>
      </c>
      <c r="E1891" t="s">
        <v>645</v>
      </c>
      <c r="F1891" t="s">
        <v>649</v>
      </c>
      <c r="G1891" t="s">
        <v>650</v>
      </c>
      <c r="H1891" t="s">
        <v>1190</v>
      </c>
      <c r="I1891" t="s">
        <v>1191</v>
      </c>
      <c r="J1891">
        <v>1</v>
      </c>
      <c r="L1891" t="s">
        <v>1124</v>
      </c>
      <c r="M1891" t="s">
        <v>1192</v>
      </c>
      <c r="N1891" t="s">
        <v>1193</v>
      </c>
      <c r="O1891" t="s">
        <v>5922</v>
      </c>
      <c r="P1891" t="s">
        <v>24</v>
      </c>
      <c r="Q1891" t="s">
        <v>25</v>
      </c>
      <c r="R1891" t="s">
        <v>25</v>
      </c>
      <c r="S1891" t="s">
        <v>8658</v>
      </c>
      <c r="T1891" t="b">
        <v>0</v>
      </c>
      <c r="U1891" t="b">
        <v>0</v>
      </c>
      <c r="V1891">
        <v>1</v>
      </c>
      <c r="W1891">
        <v>0</v>
      </c>
      <c r="X1891">
        <v>8</v>
      </c>
      <c r="AH1891" t="s">
        <v>5923</v>
      </c>
    </row>
    <row r="1892" spans="1:34" x14ac:dyDescent="0.25">
      <c r="A1892">
        <v>6</v>
      </c>
      <c r="B1892" t="s">
        <v>643</v>
      </c>
      <c r="C1892" t="s">
        <v>646</v>
      </c>
      <c r="D1892" t="s">
        <v>644</v>
      </c>
      <c r="E1892" t="s">
        <v>645</v>
      </c>
      <c r="F1892" t="s">
        <v>649</v>
      </c>
      <c r="G1892" t="s">
        <v>650</v>
      </c>
      <c r="H1892" t="s">
        <v>1190</v>
      </c>
      <c r="I1892" t="s">
        <v>1191</v>
      </c>
      <c r="J1892">
        <v>1</v>
      </c>
      <c r="L1892" t="s">
        <v>1124</v>
      </c>
      <c r="M1892" t="s">
        <v>1192</v>
      </c>
      <c r="N1892" t="s">
        <v>1193</v>
      </c>
      <c r="O1892" t="s">
        <v>5924</v>
      </c>
      <c r="P1892" t="s">
        <v>24</v>
      </c>
      <c r="Q1892" t="s">
        <v>25</v>
      </c>
      <c r="R1892" t="s">
        <v>25</v>
      </c>
      <c r="S1892" t="s">
        <v>8658</v>
      </c>
      <c r="T1892" t="b">
        <v>0</v>
      </c>
      <c r="U1892" t="b">
        <v>0</v>
      </c>
      <c r="V1892">
        <v>2</v>
      </c>
      <c r="W1892">
        <v>0</v>
      </c>
      <c r="X1892">
        <v>8</v>
      </c>
      <c r="AG1892" t="s">
        <v>5925</v>
      </c>
      <c r="AH1892" t="s">
        <v>5926</v>
      </c>
    </row>
    <row r="1893" spans="1:34" x14ac:dyDescent="0.25">
      <c r="A1893">
        <v>6</v>
      </c>
      <c r="B1893" t="s">
        <v>643</v>
      </c>
      <c r="C1893" t="s">
        <v>646</v>
      </c>
      <c r="D1893" t="s">
        <v>644</v>
      </c>
      <c r="E1893" t="s">
        <v>645</v>
      </c>
      <c r="F1893" t="s">
        <v>649</v>
      </c>
      <c r="G1893" t="s">
        <v>650</v>
      </c>
      <c r="H1893" t="s">
        <v>1190</v>
      </c>
      <c r="I1893" t="s">
        <v>1191</v>
      </c>
      <c r="J1893">
        <v>1</v>
      </c>
      <c r="L1893" t="s">
        <v>1124</v>
      </c>
      <c r="M1893" t="s">
        <v>1192</v>
      </c>
      <c r="N1893" t="s">
        <v>1193</v>
      </c>
      <c r="O1893" t="s">
        <v>5927</v>
      </c>
      <c r="P1893" t="s">
        <v>24</v>
      </c>
      <c r="Q1893" t="s">
        <v>25</v>
      </c>
      <c r="R1893" t="s">
        <v>25</v>
      </c>
      <c r="S1893" t="s">
        <v>8658</v>
      </c>
      <c r="T1893" t="b">
        <v>0</v>
      </c>
      <c r="U1893" t="b">
        <v>0</v>
      </c>
      <c r="V1893">
        <v>3</v>
      </c>
      <c r="W1893">
        <v>0</v>
      </c>
      <c r="X1893">
        <v>8</v>
      </c>
      <c r="AG1893" t="s">
        <v>5928</v>
      </c>
      <c r="AH1893" t="s">
        <v>5929</v>
      </c>
    </row>
    <row r="1894" spans="1:34" x14ac:dyDescent="0.25">
      <c r="A1894">
        <v>6</v>
      </c>
      <c r="B1894" t="s">
        <v>643</v>
      </c>
      <c r="C1894" t="s">
        <v>646</v>
      </c>
      <c r="D1894" t="s">
        <v>644</v>
      </c>
      <c r="E1894" t="s">
        <v>645</v>
      </c>
      <c r="F1894" t="s">
        <v>649</v>
      </c>
      <c r="G1894" t="s">
        <v>650</v>
      </c>
      <c r="H1894" t="s">
        <v>1190</v>
      </c>
      <c r="I1894" t="s">
        <v>1191</v>
      </c>
      <c r="J1894">
        <v>1</v>
      </c>
      <c r="L1894" t="s">
        <v>1124</v>
      </c>
      <c r="M1894" t="s">
        <v>1192</v>
      </c>
      <c r="N1894" t="s">
        <v>1193</v>
      </c>
      <c r="O1894" t="s">
        <v>5930</v>
      </c>
      <c r="P1894" t="s">
        <v>96</v>
      </c>
      <c r="Q1894" t="s">
        <v>8644</v>
      </c>
      <c r="R1894" t="s">
        <v>8488</v>
      </c>
      <c r="S1894" t="s">
        <v>8645</v>
      </c>
      <c r="T1894" t="b">
        <v>1</v>
      </c>
      <c r="U1894" t="b">
        <v>0</v>
      </c>
      <c r="V1894">
        <v>1</v>
      </c>
      <c r="W1894">
        <v>35</v>
      </c>
      <c r="X1894">
        <v>8</v>
      </c>
      <c r="AB1894">
        <v>2</v>
      </c>
      <c r="AC1894">
        <v>1</v>
      </c>
      <c r="AD1894">
        <v>2</v>
      </c>
      <c r="AE1894" t="s">
        <v>3856</v>
      </c>
      <c r="AG1894" t="s">
        <v>5931</v>
      </c>
      <c r="AH1894" t="s">
        <v>5932</v>
      </c>
    </row>
    <row r="1895" spans="1:34" x14ac:dyDescent="0.25">
      <c r="A1895">
        <v>6</v>
      </c>
      <c r="B1895" t="s">
        <v>643</v>
      </c>
      <c r="C1895" t="s">
        <v>646</v>
      </c>
      <c r="D1895" t="s">
        <v>644</v>
      </c>
      <c r="E1895" t="s">
        <v>645</v>
      </c>
      <c r="F1895" t="s">
        <v>649</v>
      </c>
      <c r="G1895" t="s">
        <v>650</v>
      </c>
      <c r="H1895" t="s">
        <v>1190</v>
      </c>
      <c r="I1895" t="s">
        <v>1191</v>
      </c>
      <c r="J1895">
        <v>1</v>
      </c>
      <c r="L1895" t="s">
        <v>1124</v>
      </c>
      <c r="M1895" t="s">
        <v>1192</v>
      </c>
      <c r="N1895" t="s">
        <v>1193</v>
      </c>
      <c r="O1895" t="s">
        <v>5933</v>
      </c>
      <c r="P1895" t="s">
        <v>96</v>
      </c>
      <c r="Q1895" t="s">
        <v>8644</v>
      </c>
      <c r="R1895" t="s">
        <v>8488</v>
      </c>
      <c r="S1895" t="s">
        <v>8645</v>
      </c>
      <c r="T1895" t="b">
        <v>1</v>
      </c>
      <c r="U1895" t="b">
        <v>0</v>
      </c>
      <c r="V1895">
        <v>2</v>
      </c>
      <c r="W1895">
        <v>35</v>
      </c>
      <c r="X1895">
        <v>7</v>
      </c>
      <c r="AB1895">
        <v>2</v>
      </c>
      <c r="AC1895">
        <v>1</v>
      </c>
      <c r="AD1895">
        <v>2</v>
      </c>
      <c r="AE1895" t="s">
        <v>3856</v>
      </c>
      <c r="AG1895" t="s">
        <v>5931</v>
      </c>
      <c r="AH1895" t="s">
        <v>5934</v>
      </c>
    </row>
    <row r="1896" spans="1:34" x14ac:dyDescent="0.25">
      <c r="A1896">
        <v>6</v>
      </c>
      <c r="B1896" t="s">
        <v>643</v>
      </c>
      <c r="C1896" t="s">
        <v>646</v>
      </c>
      <c r="D1896" t="s">
        <v>644</v>
      </c>
      <c r="E1896" t="s">
        <v>645</v>
      </c>
      <c r="F1896" t="s">
        <v>649</v>
      </c>
      <c r="G1896" t="s">
        <v>650</v>
      </c>
      <c r="H1896" t="s">
        <v>1190</v>
      </c>
      <c r="I1896" t="s">
        <v>1191</v>
      </c>
      <c r="J1896">
        <v>1</v>
      </c>
      <c r="L1896" t="s">
        <v>1124</v>
      </c>
      <c r="M1896" t="s">
        <v>1192</v>
      </c>
      <c r="N1896" t="s">
        <v>1193</v>
      </c>
      <c r="O1896" t="s">
        <v>5935</v>
      </c>
      <c r="P1896" t="s">
        <v>96</v>
      </c>
      <c r="Q1896" t="s">
        <v>8644</v>
      </c>
      <c r="R1896" t="s">
        <v>8488</v>
      </c>
      <c r="S1896" t="s">
        <v>8645</v>
      </c>
      <c r="T1896" t="b">
        <v>1</v>
      </c>
      <c r="U1896" t="b">
        <v>0</v>
      </c>
      <c r="V1896">
        <v>3</v>
      </c>
      <c r="W1896">
        <v>35</v>
      </c>
      <c r="X1896">
        <v>6</v>
      </c>
      <c r="AB1896">
        <v>2</v>
      </c>
      <c r="AC1896">
        <v>1</v>
      </c>
      <c r="AD1896">
        <v>2</v>
      </c>
      <c r="AE1896" t="s">
        <v>3856</v>
      </c>
      <c r="AG1896" t="s">
        <v>5931</v>
      </c>
      <c r="AH1896" t="s">
        <v>5936</v>
      </c>
    </row>
    <row r="1897" spans="1:34" x14ac:dyDescent="0.25">
      <c r="A1897">
        <v>6</v>
      </c>
      <c r="B1897" t="s">
        <v>643</v>
      </c>
      <c r="C1897" t="s">
        <v>646</v>
      </c>
      <c r="D1897" t="s">
        <v>644</v>
      </c>
      <c r="E1897" t="s">
        <v>645</v>
      </c>
      <c r="F1897" t="s">
        <v>649</v>
      </c>
      <c r="G1897" t="s">
        <v>650</v>
      </c>
      <c r="H1897" t="s">
        <v>1190</v>
      </c>
      <c r="I1897" t="s">
        <v>1191</v>
      </c>
      <c r="J1897">
        <v>1</v>
      </c>
      <c r="L1897" t="s">
        <v>1124</v>
      </c>
      <c r="M1897" t="s">
        <v>1192</v>
      </c>
      <c r="N1897" t="s">
        <v>1193</v>
      </c>
      <c r="O1897" t="s">
        <v>5937</v>
      </c>
      <c r="P1897" t="s">
        <v>96</v>
      </c>
      <c r="Q1897" t="s">
        <v>8644</v>
      </c>
      <c r="R1897" t="s">
        <v>8488</v>
      </c>
      <c r="S1897" t="s">
        <v>8645</v>
      </c>
      <c r="T1897" t="b">
        <v>1</v>
      </c>
      <c r="U1897" t="b">
        <v>0</v>
      </c>
      <c r="V1897">
        <v>4</v>
      </c>
      <c r="W1897">
        <v>35</v>
      </c>
      <c r="X1897">
        <v>5</v>
      </c>
      <c r="AB1897">
        <v>2</v>
      </c>
      <c r="AC1897">
        <v>1</v>
      </c>
      <c r="AD1897">
        <v>2</v>
      </c>
      <c r="AE1897" t="s">
        <v>610</v>
      </c>
      <c r="AG1897" t="s">
        <v>5938</v>
      </c>
      <c r="AH1897" t="s">
        <v>5939</v>
      </c>
    </row>
    <row r="1898" spans="1:34" x14ac:dyDescent="0.25">
      <c r="A1898">
        <v>6</v>
      </c>
      <c r="B1898" t="s">
        <v>643</v>
      </c>
      <c r="C1898" t="s">
        <v>646</v>
      </c>
      <c r="D1898" t="s">
        <v>644</v>
      </c>
      <c r="E1898" t="s">
        <v>645</v>
      </c>
      <c r="F1898" t="s">
        <v>649</v>
      </c>
      <c r="G1898" t="s">
        <v>650</v>
      </c>
      <c r="H1898" t="s">
        <v>1190</v>
      </c>
      <c r="I1898" t="s">
        <v>1191</v>
      </c>
      <c r="J1898">
        <v>1</v>
      </c>
      <c r="L1898" t="s">
        <v>1124</v>
      </c>
      <c r="M1898" t="s">
        <v>1192</v>
      </c>
      <c r="N1898" t="s">
        <v>1193</v>
      </c>
      <c r="O1898" t="s">
        <v>5940</v>
      </c>
      <c r="P1898" t="s">
        <v>356</v>
      </c>
      <c r="Q1898" t="s">
        <v>25</v>
      </c>
      <c r="R1898" t="s">
        <v>25</v>
      </c>
      <c r="S1898" t="s">
        <v>357</v>
      </c>
      <c r="T1898" t="b">
        <v>0</v>
      </c>
      <c r="U1898" t="b">
        <v>1</v>
      </c>
      <c r="V1898">
        <v>1</v>
      </c>
      <c r="Y1898">
        <v>470</v>
      </c>
      <c r="Z1898">
        <v>2</v>
      </c>
      <c r="AA1898" t="s">
        <v>3957</v>
      </c>
      <c r="AG1898" t="s">
        <v>5941</v>
      </c>
      <c r="AH1898" t="s">
        <v>1193</v>
      </c>
    </row>
    <row r="1899" spans="1:34" x14ac:dyDescent="0.25">
      <c r="A1899">
        <v>6</v>
      </c>
      <c r="B1899" t="s">
        <v>643</v>
      </c>
      <c r="C1899" t="s">
        <v>646</v>
      </c>
      <c r="D1899" t="s">
        <v>644</v>
      </c>
      <c r="E1899" t="s">
        <v>645</v>
      </c>
      <c r="F1899" t="s">
        <v>649</v>
      </c>
      <c r="G1899" t="s">
        <v>650</v>
      </c>
      <c r="H1899" t="s">
        <v>1194</v>
      </c>
      <c r="I1899" t="s">
        <v>1195</v>
      </c>
      <c r="J1899">
        <v>2</v>
      </c>
      <c r="L1899" t="s">
        <v>1129</v>
      </c>
      <c r="M1899" t="s">
        <v>1196</v>
      </c>
      <c r="N1899" t="s">
        <v>1197</v>
      </c>
      <c r="O1899" t="s">
        <v>5942</v>
      </c>
      <c r="P1899" t="s">
        <v>363</v>
      </c>
      <c r="Q1899" t="s">
        <v>357</v>
      </c>
      <c r="R1899" t="s">
        <v>357</v>
      </c>
      <c r="S1899" t="s">
        <v>357</v>
      </c>
      <c r="T1899" t="b">
        <v>0</v>
      </c>
      <c r="U1899" t="b">
        <v>1</v>
      </c>
      <c r="V1899">
        <v>1</v>
      </c>
      <c r="Y1899">
        <v>360</v>
      </c>
      <c r="Z1899">
        <v>0.59</v>
      </c>
      <c r="AA1899" t="s">
        <v>3957</v>
      </c>
      <c r="AG1899" t="s">
        <v>5943</v>
      </c>
      <c r="AH1899" t="s">
        <v>1196</v>
      </c>
    </row>
    <row r="1900" spans="1:34" x14ac:dyDescent="0.25">
      <c r="A1900">
        <v>6</v>
      </c>
      <c r="B1900" t="s">
        <v>643</v>
      </c>
      <c r="C1900" t="s">
        <v>646</v>
      </c>
      <c r="D1900" t="s">
        <v>644</v>
      </c>
      <c r="E1900" t="s">
        <v>645</v>
      </c>
      <c r="F1900" t="s">
        <v>649</v>
      </c>
      <c r="G1900" t="s">
        <v>650</v>
      </c>
      <c r="H1900" t="s">
        <v>1194</v>
      </c>
      <c r="I1900" t="s">
        <v>1195</v>
      </c>
      <c r="J1900">
        <v>2</v>
      </c>
      <c r="L1900" t="s">
        <v>1129</v>
      </c>
      <c r="M1900" t="s">
        <v>1196</v>
      </c>
      <c r="N1900" t="s">
        <v>1197</v>
      </c>
      <c r="O1900" t="s">
        <v>5944</v>
      </c>
      <c r="P1900" t="s">
        <v>403</v>
      </c>
      <c r="Q1900" t="s">
        <v>272</v>
      </c>
      <c r="R1900" t="s">
        <v>8666</v>
      </c>
      <c r="S1900" t="s">
        <v>8645</v>
      </c>
      <c r="T1900" t="b">
        <v>0</v>
      </c>
      <c r="U1900" t="b">
        <v>0</v>
      </c>
      <c r="V1900">
        <v>1</v>
      </c>
      <c r="W1900">
        <v>0</v>
      </c>
      <c r="X1900">
        <v>8</v>
      </c>
      <c r="AG1900" t="s">
        <v>5736</v>
      </c>
      <c r="AH1900" t="s">
        <v>5945</v>
      </c>
    </row>
    <row r="1901" spans="1:34" x14ac:dyDescent="0.25">
      <c r="A1901">
        <v>6</v>
      </c>
      <c r="B1901" t="s">
        <v>643</v>
      </c>
      <c r="C1901" t="s">
        <v>646</v>
      </c>
      <c r="D1901" t="s">
        <v>644</v>
      </c>
      <c r="E1901" t="s">
        <v>645</v>
      </c>
      <c r="F1901" t="s">
        <v>649</v>
      </c>
      <c r="G1901" t="s">
        <v>650</v>
      </c>
      <c r="H1901" t="s">
        <v>1194</v>
      </c>
      <c r="I1901" t="s">
        <v>1195</v>
      </c>
      <c r="J1901">
        <v>2</v>
      </c>
      <c r="L1901" t="s">
        <v>1129</v>
      </c>
      <c r="M1901" t="s">
        <v>1196</v>
      </c>
      <c r="N1901" t="s">
        <v>1197</v>
      </c>
      <c r="O1901" t="s">
        <v>5946</v>
      </c>
      <c r="P1901" t="s">
        <v>403</v>
      </c>
      <c r="Q1901" t="s">
        <v>272</v>
      </c>
      <c r="R1901" t="s">
        <v>8666</v>
      </c>
      <c r="S1901" t="s">
        <v>8645</v>
      </c>
      <c r="T1901" t="b">
        <v>0</v>
      </c>
      <c r="U1901" t="b">
        <v>0</v>
      </c>
      <c r="V1901">
        <v>2</v>
      </c>
      <c r="W1901">
        <v>0</v>
      </c>
      <c r="X1901">
        <v>8</v>
      </c>
      <c r="AG1901" t="s">
        <v>5736</v>
      </c>
      <c r="AH1901" t="s">
        <v>5947</v>
      </c>
    </row>
    <row r="1902" spans="1:34" x14ac:dyDescent="0.25">
      <c r="A1902">
        <v>6</v>
      </c>
      <c r="B1902" t="s">
        <v>643</v>
      </c>
      <c r="C1902" t="s">
        <v>646</v>
      </c>
      <c r="D1902" t="s">
        <v>644</v>
      </c>
      <c r="E1902" t="s">
        <v>645</v>
      </c>
      <c r="F1902" t="s">
        <v>649</v>
      </c>
      <c r="G1902" t="s">
        <v>650</v>
      </c>
      <c r="H1902" t="s">
        <v>1194</v>
      </c>
      <c r="I1902" t="s">
        <v>1195</v>
      </c>
      <c r="J1902">
        <v>2</v>
      </c>
      <c r="L1902" t="s">
        <v>1129</v>
      </c>
      <c r="M1902" t="s">
        <v>1196</v>
      </c>
      <c r="N1902" t="s">
        <v>1197</v>
      </c>
      <c r="O1902" t="s">
        <v>5948</v>
      </c>
      <c r="P1902" t="s">
        <v>394</v>
      </c>
      <c r="Q1902" t="s">
        <v>272</v>
      </c>
      <c r="R1902" t="s">
        <v>8666</v>
      </c>
      <c r="S1902" t="s">
        <v>8645</v>
      </c>
      <c r="T1902" t="b">
        <v>0</v>
      </c>
      <c r="U1902" t="b">
        <v>0</v>
      </c>
      <c r="V1902">
        <v>1</v>
      </c>
      <c r="W1902">
        <v>0</v>
      </c>
      <c r="X1902">
        <v>10</v>
      </c>
      <c r="AG1902" t="s">
        <v>5736</v>
      </c>
      <c r="AH1902" t="s">
        <v>5949</v>
      </c>
    </row>
    <row r="1903" spans="1:34" x14ac:dyDescent="0.25">
      <c r="A1903">
        <v>6</v>
      </c>
      <c r="B1903" t="s">
        <v>643</v>
      </c>
      <c r="C1903" t="s">
        <v>646</v>
      </c>
      <c r="D1903" t="s">
        <v>644</v>
      </c>
      <c r="E1903" t="s">
        <v>645</v>
      </c>
      <c r="F1903" t="s">
        <v>649</v>
      </c>
      <c r="G1903" t="s">
        <v>650</v>
      </c>
      <c r="H1903" t="s">
        <v>1194</v>
      </c>
      <c r="I1903" t="s">
        <v>1195</v>
      </c>
      <c r="J1903">
        <v>2</v>
      </c>
      <c r="L1903" t="s">
        <v>1129</v>
      </c>
      <c r="M1903" t="s">
        <v>1196</v>
      </c>
      <c r="N1903" t="s">
        <v>1197</v>
      </c>
      <c r="O1903" t="s">
        <v>5950</v>
      </c>
      <c r="P1903" t="s">
        <v>394</v>
      </c>
      <c r="Q1903" t="s">
        <v>272</v>
      </c>
      <c r="R1903" t="s">
        <v>8666</v>
      </c>
      <c r="S1903" t="s">
        <v>8645</v>
      </c>
      <c r="T1903" t="b">
        <v>0</v>
      </c>
      <c r="U1903" t="b">
        <v>0</v>
      </c>
      <c r="V1903">
        <v>2</v>
      </c>
      <c r="W1903">
        <v>0</v>
      </c>
      <c r="X1903">
        <v>10</v>
      </c>
      <c r="AG1903" t="s">
        <v>5736</v>
      </c>
      <c r="AH1903" t="s">
        <v>5951</v>
      </c>
    </row>
    <row r="1904" spans="1:34" x14ac:dyDescent="0.25">
      <c r="A1904">
        <v>6</v>
      </c>
      <c r="B1904" t="s">
        <v>643</v>
      </c>
      <c r="C1904" t="s">
        <v>646</v>
      </c>
      <c r="D1904" t="s">
        <v>644</v>
      </c>
      <c r="E1904" t="s">
        <v>645</v>
      </c>
      <c r="F1904" t="s">
        <v>649</v>
      </c>
      <c r="G1904" t="s">
        <v>650</v>
      </c>
      <c r="H1904" t="s">
        <v>1194</v>
      </c>
      <c r="I1904" t="s">
        <v>1195</v>
      </c>
      <c r="J1904">
        <v>2</v>
      </c>
      <c r="L1904" t="s">
        <v>1129</v>
      </c>
      <c r="M1904" t="s">
        <v>1196</v>
      </c>
      <c r="N1904" t="s">
        <v>1197</v>
      </c>
      <c r="O1904" t="s">
        <v>5952</v>
      </c>
      <c r="P1904" t="s">
        <v>398</v>
      </c>
      <c r="Q1904" t="s">
        <v>272</v>
      </c>
      <c r="R1904" t="s">
        <v>8666</v>
      </c>
      <c r="S1904" t="s">
        <v>8645</v>
      </c>
      <c r="T1904" t="b">
        <v>0</v>
      </c>
      <c r="U1904" t="b">
        <v>0</v>
      </c>
      <c r="V1904">
        <v>1</v>
      </c>
      <c r="W1904">
        <v>0</v>
      </c>
      <c r="X1904">
        <v>10</v>
      </c>
      <c r="AG1904" t="s">
        <v>5736</v>
      </c>
      <c r="AH1904" t="s">
        <v>5953</v>
      </c>
    </row>
    <row r="1905" spans="1:34" x14ac:dyDescent="0.25">
      <c r="A1905">
        <v>6</v>
      </c>
      <c r="B1905" t="s">
        <v>643</v>
      </c>
      <c r="C1905" t="s">
        <v>646</v>
      </c>
      <c r="D1905" t="s">
        <v>644</v>
      </c>
      <c r="E1905" t="s">
        <v>645</v>
      </c>
      <c r="F1905" t="s">
        <v>649</v>
      </c>
      <c r="G1905" t="s">
        <v>650</v>
      </c>
      <c r="H1905" t="s">
        <v>1194</v>
      </c>
      <c r="I1905" t="s">
        <v>1195</v>
      </c>
      <c r="J1905">
        <v>2</v>
      </c>
      <c r="L1905" t="s">
        <v>1129</v>
      </c>
      <c r="M1905" t="s">
        <v>1196</v>
      </c>
      <c r="N1905" t="s">
        <v>1197</v>
      </c>
      <c r="O1905" t="s">
        <v>5954</v>
      </c>
      <c r="P1905" t="s">
        <v>398</v>
      </c>
      <c r="Q1905" t="s">
        <v>272</v>
      </c>
      <c r="R1905" t="s">
        <v>8666</v>
      </c>
      <c r="S1905" t="s">
        <v>8645</v>
      </c>
      <c r="T1905" t="b">
        <v>0</v>
      </c>
      <c r="U1905" t="b">
        <v>0</v>
      </c>
      <c r="V1905">
        <v>2</v>
      </c>
      <c r="W1905">
        <v>0</v>
      </c>
      <c r="X1905">
        <v>10</v>
      </c>
      <c r="AG1905" t="s">
        <v>5736</v>
      </c>
      <c r="AH1905" t="s">
        <v>5955</v>
      </c>
    </row>
    <row r="1906" spans="1:34" x14ac:dyDescent="0.25">
      <c r="A1906">
        <v>6</v>
      </c>
      <c r="B1906" t="s">
        <v>643</v>
      </c>
      <c r="C1906" t="s">
        <v>646</v>
      </c>
      <c r="D1906" t="s">
        <v>644</v>
      </c>
      <c r="E1906" t="s">
        <v>645</v>
      </c>
      <c r="F1906" t="s">
        <v>649</v>
      </c>
      <c r="G1906" t="s">
        <v>650</v>
      </c>
      <c r="H1906" t="s">
        <v>1194</v>
      </c>
      <c r="I1906" t="s">
        <v>1195</v>
      </c>
      <c r="J1906">
        <v>2</v>
      </c>
      <c r="L1906" t="s">
        <v>1129</v>
      </c>
      <c r="M1906" t="s">
        <v>1196</v>
      </c>
      <c r="N1906" t="s">
        <v>1197</v>
      </c>
      <c r="O1906" t="s">
        <v>5956</v>
      </c>
      <c r="P1906" t="s">
        <v>147</v>
      </c>
      <c r="Q1906" t="s">
        <v>148</v>
      </c>
      <c r="R1906" t="s">
        <v>8659</v>
      </c>
      <c r="S1906" t="s">
        <v>8645</v>
      </c>
      <c r="T1906" t="b">
        <v>0</v>
      </c>
      <c r="U1906" t="b">
        <v>0</v>
      </c>
      <c r="V1906">
        <v>1</v>
      </c>
      <c r="W1906">
        <v>130</v>
      </c>
      <c r="X1906">
        <v>8</v>
      </c>
      <c r="AB1906">
        <v>2</v>
      </c>
      <c r="AC1906">
        <v>1</v>
      </c>
      <c r="AE1906" t="s">
        <v>618</v>
      </c>
      <c r="AG1906" t="s">
        <v>5957</v>
      </c>
      <c r="AH1906" t="s">
        <v>5958</v>
      </c>
    </row>
    <row r="1907" spans="1:34" x14ac:dyDescent="0.25">
      <c r="A1907">
        <v>6</v>
      </c>
      <c r="B1907" t="s">
        <v>643</v>
      </c>
      <c r="C1907" t="s">
        <v>646</v>
      </c>
      <c r="D1907" t="s">
        <v>644</v>
      </c>
      <c r="E1907" t="s">
        <v>645</v>
      </c>
      <c r="F1907" t="s">
        <v>649</v>
      </c>
      <c r="G1907" t="s">
        <v>650</v>
      </c>
      <c r="H1907" t="s">
        <v>1194</v>
      </c>
      <c r="I1907" t="s">
        <v>1195</v>
      </c>
      <c r="J1907">
        <v>2</v>
      </c>
      <c r="L1907" t="s">
        <v>1129</v>
      </c>
      <c r="M1907" t="s">
        <v>1196</v>
      </c>
      <c r="N1907" t="s">
        <v>1197</v>
      </c>
      <c r="O1907" t="s">
        <v>5959</v>
      </c>
      <c r="P1907" t="s">
        <v>147</v>
      </c>
      <c r="Q1907" t="s">
        <v>148</v>
      </c>
      <c r="R1907" t="s">
        <v>8659</v>
      </c>
      <c r="S1907" t="s">
        <v>8645</v>
      </c>
      <c r="T1907" t="b">
        <v>0</v>
      </c>
      <c r="U1907" t="b">
        <v>0</v>
      </c>
      <c r="V1907">
        <v>2</v>
      </c>
      <c r="W1907">
        <v>140</v>
      </c>
      <c r="X1907">
        <v>7</v>
      </c>
      <c r="AB1907">
        <v>2</v>
      </c>
      <c r="AC1907">
        <v>1</v>
      </c>
      <c r="AE1907" t="s">
        <v>3856</v>
      </c>
      <c r="AG1907" t="s">
        <v>5960</v>
      </c>
      <c r="AH1907" t="s">
        <v>5961</v>
      </c>
    </row>
    <row r="1908" spans="1:34" x14ac:dyDescent="0.25">
      <c r="A1908">
        <v>6</v>
      </c>
      <c r="B1908" t="s">
        <v>643</v>
      </c>
      <c r="C1908" t="s">
        <v>646</v>
      </c>
      <c r="D1908" t="s">
        <v>644</v>
      </c>
      <c r="E1908" t="s">
        <v>645</v>
      </c>
      <c r="F1908" t="s">
        <v>649</v>
      </c>
      <c r="G1908" t="s">
        <v>650</v>
      </c>
      <c r="H1908" t="s">
        <v>1194</v>
      </c>
      <c r="I1908" t="s">
        <v>1195</v>
      </c>
      <c r="J1908">
        <v>2</v>
      </c>
      <c r="L1908" t="s">
        <v>1129</v>
      </c>
      <c r="M1908" t="s">
        <v>1196</v>
      </c>
      <c r="N1908" t="s">
        <v>1197</v>
      </c>
      <c r="O1908" t="s">
        <v>5962</v>
      </c>
      <c r="P1908" t="s">
        <v>147</v>
      </c>
      <c r="Q1908" t="s">
        <v>148</v>
      </c>
      <c r="R1908" t="s">
        <v>8659</v>
      </c>
      <c r="S1908" t="s">
        <v>8645</v>
      </c>
      <c r="T1908" t="b">
        <v>0</v>
      </c>
      <c r="U1908" t="b">
        <v>0</v>
      </c>
      <c r="V1908">
        <v>3</v>
      </c>
      <c r="W1908">
        <v>140</v>
      </c>
      <c r="X1908">
        <v>6</v>
      </c>
      <c r="AB1908">
        <v>2</v>
      </c>
      <c r="AC1908">
        <v>1</v>
      </c>
      <c r="AE1908" t="s">
        <v>610</v>
      </c>
      <c r="AG1908" t="s">
        <v>5963</v>
      </c>
      <c r="AH1908" t="s">
        <v>5964</v>
      </c>
    </row>
    <row r="1909" spans="1:34" x14ac:dyDescent="0.25">
      <c r="A1909">
        <v>6</v>
      </c>
      <c r="B1909" t="s">
        <v>643</v>
      </c>
      <c r="C1909" t="s">
        <v>646</v>
      </c>
      <c r="D1909" t="s">
        <v>644</v>
      </c>
      <c r="E1909" t="s">
        <v>645</v>
      </c>
      <c r="F1909" t="s">
        <v>649</v>
      </c>
      <c r="G1909" t="s">
        <v>650</v>
      </c>
      <c r="H1909" t="s">
        <v>1194</v>
      </c>
      <c r="I1909" t="s">
        <v>1195</v>
      </c>
      <c r="J1909">
        <v>2</v>
      </c>
      <c r="L1909" t="s">
        <v>1129</v>
      </c>
      <c r="M1909" t="s">
        <v>1196</v>
      </c>
      <c r="N1909" t="s">
        <v>1197</v>
      </c>
      <c r="O1909" t="s">
        <v>5965</v>
      </c>
      <c r="P1909" t="s">
        <v>147</v>
      </c>
      <c r="Q1909" t="s">
        <v>148</v>
      </c>
      <c r="R1909" t="s">
        <v>8659</v>
      </c>
      <c r="S1909" t="s">
        <v>8645</v>
      </c>
      <c r="T1909" t="b">
        <v>0</v>
      </c>
      <c r="U1909" t="b">
        <v>0</v>
      </c>
      <c r="V1909">
        <v>4</v>
      </c>
      <c r="W1909">
        <v>140</v>
      </c>
      <c r="X1909">
        <v>5.5</v>
      </c>
      <c r="AB1909">
        <v>2</v>
      </c>
      <c r="AC1909">
        <v>1</v>
      </c>
      <c r="AE1909" t="s">
        <v>610</v>
      </c>
      <c r="AG1909" t="s">
        <v>5966</v>
      </c>
      <c r="AH1909" t="s">
        <v>5967</v>
      </c>
    </row>
    <row r="1910" spans="1:34" x14ac:dyDescent="0.25">
      <c r="A1910">
        <v>6</v>
      </c>
      <c r="B1910" t="s">
        <v>643</v>
      </c>
      <c r="C1910" t="s">
        <v>646</v>
      </c>
      <c r="D1910" t="s">
        <v>644</v>
      </c>
      <c r="E1910" t="s">
        <v>645</v>
      </c>
      <c r="F1910" t="s">
        <v>649</v>
      </c>
      <c r="G1910" t="s">
        <v>650</v>
      </c>
      <c r="H1910" t="s">
        <v>1194</v>
      </c>
      <c r="I1910" t="s">
        <v>1195</v>
      </c>
      <c r="J1910">
        <v>2</v>
      </c>
      <c r="L1910" t="s">
        <v>1129</v>
      </c>
      <c r="M1910" t="s">
        <v>1196</v>
      </c>
      <c r="N1910" t="s">
        <v>1197</v>
      </c>
      <c r="O1910" t="s">
        <v>5968</v>
      </c>
      <c r="P1910" t="s">
        <v>177</v>
      </c>
      <c r="Q1910" t="s">
        <v>148</v>
      </c>
      <c r="R1910" t="s">
        <v>8659</v>
      </c>
      <c r="S1910" t="s">
        <v>8645</v>
      </c>
      <c r="T1910" t="b">
        <v>1</v>
      </c>
      <c r="U1910" t="b">
        <v>0</v>
      </c>
      <c r="V1910">
        <v>1</v>
      </c>
      <c r="W1910">
        <v>40</v>
      </c>
      <c r="X1910">
        <v>12</v>
      </c>
      <c r="AB1910">
        <v>2</v>
      </c>
      <c r="AC1910">
        <v>1</v>
      </c>
      <c r="AE1910" t="s">
        <v>3856</v>
      </c>
      <c r="AG1910" t="s">
        <v>5969</v>
      </c>
      <c r="AH1910" t="s">
        <v>5970</v>
      </c>
    </row>
    <row r="1911" spans="1:34" x14ac:dyDescent="0.25">
      <c r="A1911">
        <v>6</v>
      </c>
      <c r="B1911" t="s">
        <v>643</v>
      </c>
      <c r="C1911" t="s">
        <v>646</v>
      </c>
      <c r="D1911" t="s">
        <v>644</v>
      </c>
      <c r="E1911" t="s">
        <v>645</v>
      </c>
      <c r="F1911" t="s">
        <v>649</v>
      </c>
      <c r="G1911" t="s">
        <v>650</v>
      </c>
      <c r="H1911" t="s">
        <v>1194</v>
      </c>
      <c r="I1911" t="s">
        <v>1195</v>
      </c>
      <c r="J1911">
        <v>2</v>
      </c>
      <c r="L1911" t="s">
        <v>1129</v>
      </c>
      <c r="M1911" t="s">
        <v>1196</v>
      </c>
      <c r="N1911" t="s">
        <v>1197</v>
      </c>
      <c r="O1911" t="s">
        <v>5971</v>
      </c>
      <c r="P1911" t="s">
        <v>177</v>
      </c>
      <c r="Q1911" t="s">
        <v>148</v>
      </c>
      <c r="R1911" t="s">
        <v>8659</v>
      </c>
      <c r="S1911" t="s">
        <v>8645</v>
      </c>
      <c r="T1911" t="b">
        <v>1</v>
      </c>
      <c r="U1911" t="b">
        <v>0</v>
      </c>
      <c r="V1911">
        <v>2</v>
      </c>
      <c r="W1911">
        <v>42.5</v>
      </c>
      <c r="X1911">
        <v>12</v>
      </c>
      <c r="AB1911">
        <v>2</v>
      </c>
      <c r="AC1911">
        <v>1</v>
      </c>
      <c r="AE1911" t="s">
        <v>3856</v>
      </c>
      <c r="AG1911" t="s">
        <v>5972</v>
      </c>
      <c r="AH1911" t="s">
        <v>5973</v>
      </c>
    </row>
    <row r="1912" spans="1:34" x14ac:dyDescent="0.25">
      <c r="A1912">
        <v>6</v>
      </c>
      <c r="B1912" t="s">
        <v>643</v>
      </c>
      <c r="C1912" t="s">
        <v>646</v>
      </c>
      <c r="D1912" t="s">
        <v>644</v>
      </c>
      <c r="E1912" t="s">
        <v>645</v>
      </c>
      <c r="F1912" t="s">
        <v>649</v>
      </c>
      <c r="G1912" t="s">
        <v>650</v>
      </c>
      <c r="H1912" t="s">
        <v>1194</v>
      </c>
      <c r="I1912" t="s">
        <v>1195</v>
      </c>
      <c r="J1912">
        <v>2</v>
      </c>
      <c r="L1912" t="s">
        <v>1129</v>
      </c>
      <c r="M1912" t="s">
        <v>1196</v>
      </c>
      <c r="N1912" t="s">
        <v>1197</v>
      </c>
      <c r="O1912" t="s">
        <v>5974</v>
      </c>
      <c r="P1912" t="s">
        <v>177</v>
      </c>
      <c r="Q1912" t="s">
        <v>148</v>
      </c>
      <c r="R1912" t="s">
        <v>8659</v>
      </c>
      <c r="S1912" t="s">
        <v>8645</v>
      </c>
      <c r="T1912" t="b">
        <v>1</v>
      </c>
      <c r="U1912" t="b">
        <v>0</v>
      </c>
      <c r="V1912">
        <v>3</v>
      </c>
      <c r="W1912">
        <v>45</v>
      </c>
      <c r="X1912">
        <v>10</v>
      </c>
      <c r="AB1912">
        <v>2</v>
      </c>
      <c r="AC1912">
        <v>1</v>
      </c>
      <c r="AE1912" t="s">
        <v>610</v>
      </c>
      <c r="AG1912" t="s">
        <v>5975</v>
      </c>
      <c r="AH1912" t="s">
        <v>5976</v>
      </c>
    </row>
    <row r="1913" spans="1:34" x14ac:dyDescent="0.25">
      <c r="A1913">
        <v>6</v>
      </c>
      <c r="B1913" t="s">
        <v>643</v>
      </c>
      <c r="C1913" t="s">
        <v>646</v>
      </c>
      <c r="D1913" t="s">
        <v>644</v>
      </c>
      <c r="E1913" t="s">
        <v>645</v>
      </c>
      <c r="F1913" t="s">
        <v>649</v>
      </c>
      <c r="G1913" t="s">
        <v>650</v>
      </c>
      <c r="H1913" t="s">
        <v>1194</v>
      </c>
      <c r="I1913" t="s">
        <v>1195</v>
      </c>
      <c r="J1913">
        <v>2</v>
      </c>
      <c r="L1913" t="s">
        <v>1129</v>
      </c>
      <c r="M1913" t="s">
        <v>1196</v>
      </c>
      <c r="N1913" t="s">
        <v>1197</v>
      </c>
      <c r="O1913" t="s">
        <v>5977</v>
      </c>
      <c r="P1913" t="s">
        <v>222</v>
      </c>
      <c r="Q1913" t="s">
        <v>8650</v>
      </c>
      <c r="R1913" t="s">
        <v>8637</v>
      </c>
      <c r="S1913" t="s">
        <v>8643</v>
      </c>
      <c r="T1913" t="b">
        <v>1</v>
      </c>
      <c r="U1913" t="b">
        <v>0</v>
      </c>
      <c r="V1913">
        <v>1</v>
      </c>
      <c r="W1913">
        <v>25</v>
      </c>
      <c r="X1913">
        <v>11</v>
      </c>
      <c r="AB1913">
        <v>3</v>
      </c>
      <c r="AC1913">
        <v>1</v>
      </c>
      <c r="AD1913">
        <v>3</v>
      </c>
      <c r="AE1913" t="s">
        <v>3856</v>
      </c>
      <c r="AG1913" t="s">
        <v>5978</v>
      </c>
      <c r="AH1913" t="s">
        <v>5979</v>
      </c>
    </row>
    <row r="1914" spans="1:34" x14ac:dyDescent="0.25">
      <c r="A1914">
        <v>6</v>
      </c>
      <c r="B1914" t="s">
        <v>643</v>
      </c>
      <c r="C1914" t="s">
        <v>646</v>
      </c>
      <c r="D1914" t="s">
        <v>644</v>
      </c>
      <c r="E1914" t="s">
        <v>645</v>
      </c>
      <c r="F1914" t="s">
        <v>649</v>
      </c>
      <c r="G1914" t="s">
        <v>650</v>
      </c>
      <c r="H1914" t="s">
        <v>1194</v>
      </c>
      <c r="I1914" t="s">
        <v>1195</v>
      </c>
      <c r="J1914">
        <v>2</v>
      </c>
      <c r="L1914" t="s">
        <v>1129</v>
      </c>
      <c r="M1914" t="s">
        <v>1196</v>
      </c>
      <c r="N1914" t="s">
        <v>1197</v>
      </c>
      <c r="O1914" t="s">
        <v>5980</v>
      </c>
      <c r="P1914" t="s">
        <v>222</v>
      </c>
      <c r="Q1914" t="s">
        <v>8650</v>
      </c>
      <c r="R1914" t="s">
        <v>8637</v>
      </c>
      <c r="S1914" t="s">
        <v>8643</v>
      </c>
      <c r="T1914" t="b">
        <v>1</v>
      </c>
      <c r="U1914" t="b">
        <v>0</v>
      </c>
      <c r="V1914">
        <v>2</v>
      </c>
      <c r="W1914">
        <v>25</v>
      </c>
      <c r="X1914">
        <v>10</v>
      </c>
      <c r="AB1914">
        <v>3</v>
      </c>
      <c r="AC1914">
        <v>1</v>
      </c>
      <c r="AD1914">
        <v>3</v>
      </c>
      <c r="AE1914" t="s">
        <v>610</v>
      </c>
      <c r="AG1914" t="s">
        <v>5981</v>
      </c>
      <c r="AH1914" t="s">
        <v>5982</v>
      </c>
    </row>
    <row r="1915" spans="1:34" x14ac:dyDescent="0.25">
      <c r="A1915">
        <v>6</v>
      </c>
      <c r="B1915" t="s">
        <v>643</v>
      </c>
      <c r="C1915" t="s">
        <v>646</v>
      </c>
      <c r="D1915" t="s">
        <v>644</v>
      </c>
      <c r="E1915" t="s">
        <v>645</v>
      </c>
      <c r="F1915" t="s">
        <v>649</v>
      </c>
      <c r="G1915" t="s">
        <v>650</v>
      </c>
      <c r="H1915" t="s">
        <v>1194</v>
      </c>
      <c r="I1915" t="s">
        <v>1195</v>
      </c>
      <c r="J1915">
        <v>2</v>
      </c>
      <c r="L1915" t="s">
        <v>1129</v>
      </c>
      <c r="M1915" t="s">
        <v>1196</v>
      </c>
      <c r="N1915" t="s">
        <v>1197</v>
      </c>
      <c r="O1915" t="s">
        <v>5983</v>
      </c>
      <c r="P1915" t="s">
        <v>222</v>
      </c>
      <c r="Q1915" t="s">
        <v>8650</v>
      </c>
      <c r="R1915" t="s">
        <v>8637</v>
      </c>
      <c r="S1915" t="s">
        <v>8643</v>
      </c>
      <c r="T1915" t="b">
        <v>1</v>
      </c>
      <c r="U1915" t="b">
        <v>0</v>
      </c>
      <c r="V1915">
        <v>3</v>
      </c>
      <c r="W1915">
        <v>25</v>
      </c>
      <c r="X1915">
        <v>9</v>
      </c>
      <c r="AB1915">
        <v>3</v>
      </c>
      <c r="AC1915">
        <v>1</v>
      </c>
      <c r="AD1915">
        <v>3</v>
      </c>
      <c r="AE1915" t="s">
        <v>610</v>
      </c>
      <c r="AG1915" t="s">
        <v>5981</v>
      </c>
      <c r="AH1915" t="s">
        <v>5984</v>
      </c>
    </row>
    <row r="1916" spans="1:34" x14ac:dyDescent="0.25">
      <c r="A1916">
        <v>6</v>
      </c>
      <c r="B1916" t="s">
        <v>643</v>
      </c>
      <c r="C1916" t="s">
        <v>646</v>
      </c>
      <c r="D1916" t="s">
        <v>644</v>
      </c>
      <c r="E1916" t="s">
        <v>645</v>
      </c>
      <c r="F1916" t="s">
        <v>649</v>
      </c>
      <c r="G1916" t="s">
        <v>650</v>
      </c>
      <c r="H1916" t="s">
        <v>1194</v>
      </c>
      <c r="I1916" t="s">
        <v>1195</v>
      </c>
      <c r="J1916">
        <v>2</v>
      </c>
      <c r="L1916" t="s">
        <v>1129</v>
      </c>
      <c r="M1916" t="s">
        <v>1196</v>
      </c>
      <c r="N1916" t="s">
        <v>1197</v>
      </c>
      <c r="O1916" t="s">
        <v>5985</v>
      </c>
      <c r="P1916" t="s">
        <v>309</v>
      </c>
      <c r="Q1916" t="s">
        <v>148</v>
      </c>
      <c r="R1916" t="s">
        <v>8661</v>
      </c>
      <c r="S1916" t="s">
        <v>8645</v>
      </c>
      <c r="T1916" t="b">
        <v>0</v>
      </c>
      <c r="U1916" t="b">
        <v>0</v>
      </c>
      <c r="V1916">
        <v>1</v>
      </c>
      <c r="W1916">
        <v>12.5</v>
      </c>
      <c r="X1916">
        <v>15</v>
      </c>
      <c r="AB1916">
        <v>2</v>
      </c>
      <c r="AC1916">
        <v>2</v>
      </c>
      <c r="AD1916">
        <v>2</v>
      </c>
      <c r="AE1916" t="s">
        <v>3856</v>
      </c>
      <c r="AG1916" t="s">
        <v>5986</v>
      </c>
      <c r="AH1916" t="s">
        <v>5987</v>
      </c>
    </row>
    <row r="1917" spans="1:34" x14ac:dyDescent="0.25">
      <c r="A1917">
        <v>6</v>
      </c>
      <c r="B1917" t="s">
        <v>643</v>
      </c>
      <c r="C1917" t="s">
        <v>646</v>
      </c>
      <c r="D1917" t="s">
        <v>644</v>
      </c>
      <c r="E1917" t="s">
        <v>645</v>
      </c>
      <c r="F1917" t="s">
        <v>649</v>
      </c>
      <c r="G1917" t="s">
        <v>650</v>
      </c>
      <c r="H1917" t="s">
        <v>1194</v>
      </c>
      <c r="I1917" t="s">
        <v>1195</v>
      </c>
      <c r="J1917">
        <v>2</v>
      </c>
      <c r="L1917" t="s">
        <v>1129</v>
      </c>
      <c r="M1917" t="s">
        <v>1196</v>
      </c>
      <c r="N1917" t="s">
        <v>1197</v>
      </c>
      <c r="O1917" t="s">
        <v>5988</v>
      </c>
      <c r="P1917" t="s">
        <v>309</v>
      </c>
      <c r="Q1917" t="s">
        <v>148</v>
      </c>
      <c r="R1917" t="s">
        <v>8661</v>
      </c>
      <c r="S1917" t="s">
        <v>8645</v>
      </c>
      <c r="T1917" t="b">
        <v>0</v>
      </c>
      <c r="U1917" t="b">
        <v>0</v>
      </c>
      <c r="V1917">
        <v>2</v>
      </c>
      <c r="W1917">
        <v>15</v>
      </c>
      <c r="X1917">
        <v>11</v>
      </c>
      <c r="AB1917">
        <v>2</v>
      </c>
      <c r="AC1917">
        <v>2</v>
      </c>
      <c r="AD1917">
        <v>2</v>
      </c>
      <c r="AE1917" t="s">
        <v>610</v>
      </c>
      <c r="AG1917" t="s">
        <v>5989</v>
      </c>
      <c r="AH1917" t="s">
        <v>5990</v>
      </c>
    </row>
    <row r="1918" spans="1:34" x14ac:dyDescent="0.25">
      <c r="A1918">
        <v>6</v>
      </c>
      <c r="B1918" t="s">
        <v>643</v>
      </c>
      <c r="C1918" t="s">
        <v>646</v>
      </c>
      <c r="D1918" t="s">
        <v>644</v>
      </c>
      <c r="E1918" t="s">
        <v>645</v>
      </c>
      <c r="F1918" t="s">
        <v>649</v>
      </c>
      <c r="G1918" t="s">
        <v>650</v>
      </c>
      <c r="H1918" t="s">
        <v>1194</v>
      </c>
      <c r="I1918" t="s">
        <v>1195</v>
      </c>
      <c r="J1918">
        <v>2</v>
      </c>
      <c r="L1918" t="s">
        <v>1129</v>
      </c>
      <c r="M1918" t="s">
        <v>1196</v>
      </c>
      <c r="N1918" t="s">
        <v>1197</v>
      </c>
      <c r="O1918" t="s">
        <v>5991</v>
      </c>
      <c r="P1918" t="s">
        <v>309</v>
      </c>
      <c r="Q1918" t="s">
        <v>148</v>
      </c>
      <c r="R1918" t="s">
        <v>8661</v>
      </c>
      <c r="S1918" t="s">
        <v>8645</v>
      </c>
      <c r="T1918" t="b">
        <v>0</v>
      </c>
      <c r="U1918" t="b">
        <v>0</v>
      </c>
      <c r="V1918">
        <v>3</v>
      </c>
      <c r="W1918">
        <v>15</v>
      </c>
      <c r="X1918">
        <v>15</v>
      </c>
      <c r="AB1918">
        <v>2</v>
      </c>
      <c r="AC1918">
        <v>2</v>
      </c>
      <c r="AD1918">
        <v>2</v>
      </c>
      <c r="AE1918" t="s">
        <v>610</v>
      </c>
      <c r="AG1918" t="s">
        <v>5989</v>
      </c>
      <c r="AH1918" t="s">
        <v>5992</v>
      </c>
    </row>
    <row r="1919" spans="1:34" x14ac:dyDescent="0.25">
      <c r="A1919">
        <v>6</v>
      </c>
      <c r="B1919" t="s">
        <v>643</v>
      </c>
      <c r="C1919" t="s">
        <v>646</v>
      </c>
      <c r="D1919" t="s">
        <v>644</v>
      </c>
      <c r="E1919" t="s">
        <v>645</v>
      </c>
      <c r="F1919" t="s">
        <v>649</v>
      </c>
      <c r="G1919" t="s">
        <v>650</v>
      </c>
      <c r="H1919" t="s">
        <v>1194</v>
      </c>
      <c r="I1919" t="s">
        <v>1195</v>
      </c>
      <c r="J1919">
        <v>2</v>
      </c>
      <c r="L1919" t="s">
        <v>1129</v>
      </c>
      <c r="M1919" t="s">
        <v>1196</v>
      </c>
      <c r="N1919" t="s">
        <v>1197</v>
      </c>
      <c r="O1919" t="s">
        <v>5993</v>
      </c>
      <c r="P1919" t="s">
        <v>415</v>
      </c>
      <c r="Q1919" t="s">
        <v>272</v>
      </c>
      <c r="R1919" t="s">
        <v>8667</v>
      </c>
      <c r="S1919" t="s">
        <v>8645</v>
      </c>
      <c r="T1919" t="b">
        <v>0</v>
      </c>
      <c r="U1919" t="b">
        <v>1</v>
      </c>
      <c r="V1919">
        <v>1</v>
      </c>
      <c r="W1919">
        <v>30</v>
      </c>
      <c r="Y1919">
        <v>60</v>
      </c>
      <c r="AG1919" t="s">
        <v>5994</v>
      </c>
      <c r="AH1919" t="s">
        <v>5995</v>
      </c>
    </row>
    <row r="1920" spans="1:34" x14ac:dyDescent="0.25">
      <c r="A1920">
        <v>6</v>
      </c>
      <c r="B1920" t="s">
        <v>643</v>
      </c>
      <c r="C1920" t="s">
        <v>646</v>
      </c>
      <c r="D1920" t="s">
        <v>644</v>
      </c>
      <c r="E1920" t="s">
        <v>645</v>
      </c>
      <c r="F1920" t="s">
        <v>649</v>
      </c>
      <c r="G1920" t="s">
        <v>650</v>
      </c>
      <c r="H1920" t="s">
        <v>1194</v>
      </c>
      <c r="I1920" t="s">
        <v>1195</v>
      </c>
      <c r="J1920">
        <v>2</v>
      </c>
      <c r="L1920" t="s">
        <v>1129</v>
      </c>
      <c r="M1920" t="s">
        <v>1196</v>
      </c>
      <c r="N1920" t="s">
        <v>1197</v>
      </c>
      <c r="O1920" t="s">
        <v>5996</v>
      </c>
      <c r="P1920" t="s">
        <v>415</v>
      </c>
      <c r="Q1920" t="s">
        <v>272</v>
      </c>
      <c r="R1920" t="s">
        <v>8667</v>
      </c>
      <c r="S1920" t="s">
        <v>8645</v>
      </c>
      <c r="T1920" t="b">
        <v>0</v>
      </c>
      <c r="U1920" t="b">
        <v>1</v>
      </c>
      <c r="V1920">
        <v>2</v>
      </c>
      <c r="W1920">
        <v>30</v>
      </c>
      <c r="Y1920">
        <v>60</v>
      </c>
      <c r="AG1920" t="s">
        <v>5994</v>
      </c>
      <c r="AH1920" t="s">
        <v>5997</v>
      </c>
    </row>
    <row r="1921" spans="1:34" x14ac:dyDescent="0.25">
      <c r="A1921">
        <v>6</v>
      </c>
      <c r="B1921" t="s">
        <v>643</v>
      </c>
      <c r="C1921" t="s">
        <v>646</v>
      </c>
      <c r="D1921" t="s">
        <v>644</v>
      </c>
      <c r="E1921" t="s">
        <v>645</v>
      </c>
      <c r="F1921" t="s">
        <v>649</v>
      </c>
      <c r="G1921" t="s">
        <v>650</v>
      </c>
      <c r="H1921" t="s">
        <v>1194</v>
      </c>
      <c r="I1921" t="s">
        <v>1195</v>
      </c>
      <c r="J1921">
        <v>2</v>
      </c>
      <c r="L1921" t="s">
        <v>1129</v>
      </c>
      <c r="M1921" t="s">
        <v>1196</v>
      </c>
      <c r="N1921" t="s">
        <v>1197</v>
      </c>
      <c r="O1921" t="s">
        <v>5998</v>
      </c>
      <c r="P1921" t="s">
        <v>363</v>
      </c>
      <c r="Q1921" t="s">
        <v>357</v>
      </c>
      <c r="R1921" t="s">
        <v>357</v>
      </c>
      <c r="S1921" t="s">
        <v>357</v>
      </c>
      <c r="T1921" t="b">
        <v>0</v>
      </c>
      <c r="U1921" t="b">
        <v>1</v>
      </c>
      <c r="V1921">
        <v>2</v>
      </c>
      <c r="Y1921">
        <v>45</v>
      </c>
      <c r="Z1921">
        <v>0.1</v>
      </c>
      <c r="AA1921" t="s">
        <v>3957</v>
      </c>
      <c r="AG1921" t="s">
        <v>5999</v>
      </c>
      <c r="AH1921" t="s">
        <v>6000</v>
      </c>
    </row>
    <row r="1922" spans="1:34" x14ac:dyDescent="0.25">
      <c r="A1922">
        <v>6</v>
      </c>
      <c r="B1922" t="s">
        <v>643</v>
      </c>
      <c r="C1922" t="s">
        <v>646</v>
      </c>
      <c r="D1922" t="s">
        <v>644</v>
      </c>
      <c r="E1922" t="s">
        <v>645</v>
      </c>
      <c r="F1922" t="s">
        <v>649</v>
      </c>
      <c r="G1922" t="s">
        <v>650</v>
      </c>
      <c r="H1922" t="s">
        <v>1194</v>
      </c>
      <c r="I1922" t="s">
        <v>1195</v>
      </c>
      <c r="J1922">
        <v>2</v>
      </c>
      <c r="L1922" t="s">
        <v>1129</v>
      </c>
      <c r="M1922" t="s">
        <v>1196</v>
      </c>
      <c r="N1922" t="s">
        <v>1197</v>
      </c>
      <c r="O1922" t="s">
        <v>6001</v>
      </c>
      <c r="P1922" t="s">
        <v>363</v>
      </c>
      <c r="Q1922" t="s">
        <v>357</v>
      </c>
      <c r="R1922" t="s">
        <v>357</v>
      </c>
      <c r="S1922" t="s">
        <v>357</v>
      </c>
      <c r="T1922" t="b">
        <v>0</v>
      </c>
      <c r="U1922" t="b">
        <v>1</v>
      </c>
      <c r="V1922">
        <v>3</v>
      </c>
      <c r="Y1922">
        <v>45</v>
      </c>
      <c r="Z1922">
        <v>0.18</v>
      </c>
      <c r="AA1922" t="s">
        <v>3957</v>
      </c>
      <c r="AG1922" t="s">
        <v>5999</v>
      </c>
      <c r="AH1922" t="s">
        <v>6002</v>
      </c>
    </row>
    <row r="1923" spans="1:34" x14ac:dyDescent="0.25">
      <c r="A1923">
        <v>6</v>
      </c>
      <c r="B1923" t="s">
        <v>643</v>
      </c>
      <c r="C1923" t="s">
        <v>646</v>
      </c>
      <c r="D1923" t="s">
        <v>644</v>
      </c>
      <c r="E1923" t="s">
        <v>645</v>
      </c>
      <c r="F1923" t="s">
        <v>649</v>
      </c>
      <c r="G1923" t="s">
        <v>650</v>
      </c>
      <c r="H1923" t="s">
        <v>1194</v>
      </c>
      <c r="I1923" t="s">
        <v>1195</v>
      </c>
      <c r="J1923">
        <v>2</v>
      </c>
      <c r="L1923" t="s">
        <v>1129</v>
      </c>
      <c r="M1923" t="s">
        <v>1196</v>
      </c>
      <c r="N1923" t="s">
        <v>1197</v>
      </c>
      <c r="O1923" t="s">
        <v>6003</v>
      </c>
      <c r="P1923" t="s">
        <v>363</v>
      </c>
      <c r="Q1923" t="s">
        <v>357</v>
      </c>
      <c r="R1923" t="s">
        <v>357</v>
      </c>
      <c r="S1923" t="s">
        <v>357</v>
      </c>
      <c r="T1923" t="b">
        <v>0</v>
      </c>
      <c r="U1923" t="b">
        <v>1</v>
      </c>
      <c r="V1923">
        <v>4</v>
      </c>
      <c r="Y1923">
        <v>45</v>
      </c>
      <c r="Z1923">
        <v>0.18</v>
      </c>
      <c r="AA1923" t="s">
        <v>3957</v>
      </c>
      <c r="AG1923" t="s">
        <v>5999</v>
      </c>
      <c r="AH1923" t="s">
        <v>6004</v>
      </c>
    </row>
    <row r="1924" spans="1:34" x14ac:dyDescent="0.25">
      <c r="A1924">
        <v>6</v>
      </c>
      <c r="B1924" t="s">
        <v>643</v>
      </c>
      <c r="C1924" t="s">
        <v>646</v>
      </c>
      <c r="D1924" t="s">
        <v>644</v>
      </c>
      <c r="E1924" t="s">
        <v>645</v>
      </c>
      <c r="F1924" t="s">
        <v>649</v>
      </c>
      <c r="G1924" t="s">
        <v>650</v>
      </c>
      <c r="H1924" t="s">
        <v>1194</v>
      </c>
      <c r="I1924" t="s">
        <v>1195</v>
      </c>
      <c r="J1924">
        <v>2</v>
      </c>
      <c r="L1924" t="s">
        <v>1129</v>
      </c>
      <c r="M1924" t="s">
        <v>1196</v>
      </c>
      <c r="N1924" t="s">
        <v>1197</v>
      </c>
      <c r="O1924" t="s">
        <v>6005</v>
      </c>
      <c r="P1924" t="s">
        <v>363</v>
      </c>
      <c r="Q1924" t="s">
        <v>357</v>
      </c>
      <c r="R1924" t="s">
        <v>357</v>
      </c>
      <c r="S1924" t="s">
        <v>357</v>
      </c>
      <c r="T1924" t="b">
        <v>0</v>
      </c>
      <c r="U1924" t="b">
        <v>1</v>
      </c>
      <c r="V1924">
        <v>5</v>
      </c>
      <c r="Y1924">
        <v>45</v>
      </c>
      <c r="Z1924">
        <v>0.18</v>
      </c>
      <c r="AA1924" t="s">
        <v>3957</v>
      </c>
      <c r="AG1924" t="s">
        <v>5999</v>
      </c>
      <c r="AH1924" t="s">
        <v>6006</v>
      </c>
    </row>
    <row r="1925" spans="1:34" x14ac:dyDescent="0.25">
      <c r="A1925">
        <v>6</v>
      </c>
      <c r="B1925" t="s">
        <v>643</v>
      </c>
      <c r="C1925" t="s">
        <v>646</v>
      </c>
      <c r="D1925" t="s">
        <v>644</v>
      </c>
      <c r="E1925" t="s">
        <v>645</v>
      </c>
      <c r="F1925" t="s">
        <v>649</v>
      </c>
      <c r="G1925" t="s">
        <v>650</v>
      </c>
      <c r="H1925" t="s">
        <v>1194</v>
      </c>
      <c r="I1925" t="s">
        <v>1195</v>
      </c>
      <c r="J1925">
        <v>2</v>
      </c>
      <c r="L1925" t="s">
        <v>1129</v>
      </c>
      <c r="M1925" t="s">
        <v>1196</v>
      </c>
      <c r="N1925" t="s">
        <v>1197</v>
      </c>
      <c r="O1925" t="s">
        <v>6007</v>
      </c>
      <c r="P1925" t="s">
        <v>363</v>
      </c>
      <c r="Q1925" t="s">
        <v>357</v>
      </c>
      <c r="R1925" t="s">
        <v>357</v>
      </c>
      <c r="S1925" t="s">
        <v>357</v>
      </c>
      <c r="T1925" t="b">
        <v>0</v>
      </c>
      <c r="U1925" t="b">
        <v>1</v>
      </c>
      <c r="V1925">
        <v>6</v>
      </c>
      <c r="Y1925">
        <v>45</v>
      </c>
      <c r="Z1925">
        <v>0.18</v>
      </c>
      <c r="AA1925" t="s">
        <v>3957</v>
      </c>
      <c r="AG1925" t="s">
        <v>5999</v>
      </c>
      <c r="AH1925" t="s">
        <v>1197</v>
      </c>
    </row>
    <row r="1926" spans="1:34" x14ac:dyDescent="0.25">
      <c r="A1926">
        <v>6</v>
      </c>
      <c r="B1926" t="s">
        <v>643</v>
      </c>
      <c r="C1926" t="s">
        <v>646</v>
      </c>
      <c r="D1926" t="s">
        <v>644</v>
      </c>
      <c r="E1926" t="s">
        <v>645</v>
      </c>
      <c r="F1926" t="s">
        <v>649</v>
      </c>
      <c r="G1926" t="s">
        <v>650</v>
      </c>
      <c r="H1926" t="s">
        <v>1198</v>
      </c>
      <c r="I1926" t="s">
        <v>1199</v>
      </c>
      <c r="J1926">
        <v>3</v>
      </c>
      <c r="L1926" t="s">
        <v>1134</v>
      </c>
      <c r="M1926" t="s">
        <v>1200</v>
      </c>
      <c r="N1926" t="s">
        <v>1201</v>
      </c>
      <c r="O1926" t="s">
        <v>6008</v>
      </c>
      <c r="P1926" t="s">
        <v>363</v>
      </c>
      <c r="Q1926" t="s">
        <v>357</v>
      </c>
      <c r="R1926" t="s">
        <v>357</v>
      </c>
      <c r="S1926" t="s">
        <v>357</v>
      </c>
      <c r="T1926" t="b">
        <v>0</v>
      </c>
      <c r="U1926" t="b">
        <v>1</v>
      </c>
      <c r="V1926">
        <v>1</v>
      </c>
      <c r="Y1926">
        <v>360</v>
      </c>
      <c r="Z1926">
        <v>0.6</v>
      </c>
      <c r="AA1926" t="s">
        <v>3957</v>
      </c>
      <c r="AG1926" t="s">
        <v>6009</v>
      </c>
      <c r="AH1926" t="s">
        <v>1200</v>
      </c>
    </row>
    <row r="1927" spans="1:34" x14ac:dyDescent="0.25">
      <c r="A1927">
        <v>6</v>
      </c>
      <c r="B1927" t="s">
        <v>643</v>
      </c>
      <c r="C1927" t="s">
        <v>646</v>
      </c>
      <c r="D1927" t="s">
        <v>644</v>
      </c>
      <c r="E1927" t="s">
        <v>645</v>
      </c>
      <c r="F1927" t="s">
        <v>649</v>
      </c>
      <c r="G1927" t="s">
        <v>650</v>
      </c>
      <c r="H1927" t="s">
        <v>1198</v>
      </c>
      <c r="I1927" t="s">
        <v>1199</v>
      </c>
      <c r="J1927">
        <v>3</v>
      </c>
      <c r="L1927" t="s">
        <v>1134</v>
      </c>
      <c r="M1927" t="s">
        <v>1200</v>
      </c>
      <c r="N1927" t="s">
        <v>1201</v>
      </c>
      <c r="O1927" t="s">
        <v>6010</v>
      </c>
      <c r="P1927" t="s">
        <v>55</v>
      </c>
      <c r="Q1927" t="s">
        <v>25</v>
      </c>
      <c r="R1927" t="s">
        <v>25</v>
      </c>
      <c r="S1927" t="s">
        <v>8645</v>
      </c>
      <c r="T1927" t="b">
        <v>1</v>
      </c>
      <c r="U1927" t="b">
        <v>0</v>
      </c>
      <c r="V1927">
        <v>1</v>
      </c>
      <c r="W1927">
        <v>60</v>
      </c>
      <c r="X1927">
        <v>12</v>
      </c>
      <c r="AB1927">
        <v>2</v>
      </c>
      <c r="AC1927">
        <v>2</v>
      </c>
      <c r="AD1927">
        <v>2</v>
      </c>
      <c r="AE1927" t="s">
        <v>2289</v>
      </c>
      <c r="AG1927" t="s">
        <v>6011</v>
      </c>
      <c r="AH1927" t="s">
        <v>6012</v>
      </c>
    </row>
    <row r="1928" spans="1:34" x14ac:dyDescent="0.25">
      <c r="A1928">
        <v>6</v>
      </c>
      <c r="B1928" t="s">
        <v>643</v>
      </c>
      <c r="C1928" t="s">
        <v>646</v>
      </c>
      <c r="D1928" t="s">
        <v>644</v>
      </c>
      <c r="E1928" t="s">
        <v>645</v>
      </c>
      <c r="F1928" t="s">
        <v>649</v>
      </c>
      <c r="G1928" t="s">
        <v>650</v>
      </c>
      <c r="H1928" t="s">
        <v>1198</v>
      </c>
      <c r="I1928" t="s">
        <v>1199</v>
      </c>
      <c r="J1928">
        <v>3</v>
      </c>
      <c r="L1928" t="s">
        <v>1134</v>
      </c>
      <c r="M1928" t="s">
        <v>1200</v>
      </c>
      <c r="N1928" t="s">
        <v>1201</v>
      </c>
      <c r="O1928" t="s">
        <v>6013</v>
      </c>
      <c r="P1928" t="s">
        <v>55</v>
      </c>
      <c r="Q1928" t="s">
        <v>25</v>
      </c>
      <c r="R1928" t="s">
        <v>25</v>
      </c>
      <c r="S1928" t="s">
        <v>8645</v>
      </c>
      <c r="T1928" t="b">
        <v>1</v>
      </c>
      <c r="U1928" t="b">
        <v>0</v>
      </c>
      <c r="V1928">
        <v>2</v>
      </c>
      <c r="W1928">
        <v>65</v>
      </c>
      <c r="X1928">
        <v>12</v>
      </c>
      <c r="AB1928">
        <v>2</v>
      </c>
      <c r="AC1928">
        <v>2</v>
      </c>
      <c r="AD1928">
        <v>2</v>
      </c>
      <c r="AE1928" t="s">
        <v>618</v>
      </c>
      <c r="AG1928" t="s">
        <v>3218</v>
      </c>
      <c r="AH1928" t="s">
        <v>6014</v>
      </c>
    </row>
    <row r="1929" spans="1:34" x14ac:dyDescent="0.25">
      <c r="A1929">
        <v>6</v>
      </c>
      <c r="B1929" t="s">
        <v>643</v>
      </c>
      <c r="C1929" t="s">
        <v>646</v>
      </c>
      <c r="D1929" t="s">
        <v>644</v>
      </c>
      <c r="E1929" t="s">
        <v>645</v>
      </c>
      <c r="F1929" t="s">
        <v>649</v>
      </c>
      <c r="G1929" t="s">
        <v>650</v>
      </c>
      <c r="H1929" t="s">
        <v>1198</v>
      </c>
      <c r="I1929" t="s">
        <v>1199</v>
      </c>
      <c r="J1929">
        <v>3</v>
      </c>
      <c r="L1929" t="s">
        <v>1134</v>
      </c>
      <c r="M1929" t="s">
        <v>1200</v>
      </c>
      <c r="N1929" t="s">
        <v>1201</v>
      </c>
      <c r="O1929" t="s">
        <v>6015</v>
      </c>
      <c r="P1929" t="s">
        <v>55</v>
      </c>
      <c r="Q1929" t="s">
        <v>25</v>
      </c>
      <c r="R1929" t="s">
        <v>25</v>
      </c>
      <c r="S1929" t="s">
        <v>8645</v>
      </c>
      <c r="T1929" t="b">
        <v>1</v>
      </c>
      <c r="U1929" t="b">
        <v>0</v>
      </c>
      <c r="V1929">
        <v>3</v>
      </c>
      <c r="W1929">
        <v>67.5</v>
      </c>
      <c r="X1929">
        <v>11</v>
      </c>
      <c r="AB1929">
        <v>2</v>
      </c>
      <c r="AC1929">
        <v>2</v>
      </c>
      <c r="AD1929">
        <v>2</v>
      </c>
      <c r="AE1929" t="s">
        <v>610</v>
      </c>
      <c r="AG1929" t="s">
        <v>6016</v>
      </c>
      <c r="AH1929" t="s">
        <v>6017</v>
      </c>
    </row>
    <row r="1930" spans="1:34" x14ac:dyDescent="0.25">
      <c r="A1930">
        <v>6</v>
      </c>
      <c r="B1930" t="s">
        <v>643</v>
      </c>
      <c r="C1930" t="s">
        <v>646</v>
      </c>
      <c r="D1930" t="s">
        <v>644</v>
      </c>
      <c r="E1930" t="s">
        <v>645</v>
      </c>
      <c r="F1930" t="s">
        <v>649</v>
      </c>
      <c r="G1930" t="s">
        <v>650</v>
      </c>
      <c r="H1930" t="s">
        <v>1198</v>
      </c>
      <c r="I1930" t="s">
        <v>1199</v>
      </c>
      <c r="J1930">
        <v>3</v>
      </c>
      <c r="L1930" t="s">
        <v>1134</v>
      </c>
      <c r="M1930" t="s">
        <v>1200</v>
      </c>
      <c r="N1930" t="s">
        <v>1201</v>
      </c>
      <c r="O1930" t="s">
        <v>6018</v>
      </c>
      <c r="P1930" t="s">
        <v>88</v>
      </c>
      <c r="Q1930" t="s">
        <v>25</v>
      </c>
      <c r="R1930" t="s">
        <v>25</v>
      </c>
      <c r="S1930" t="s">
        <v>26</v>
      </c>
      <c r="T1930" t="b">
        <v>0</v>
      </c>
      <c r="U1930" t="b">
        <v>0</v>
      </c>
      <c r="V1930">
        <v>1</v>
      </c>
      <c r="W1930">
        <v>10</v>
      </c>
      <c r="X1930">
        <v>15</v>
      </c>
      <c r="AG1930" t="s">
        <v>6019</v>
      </c>
      <c r="AH1930" t="s">
        <v>6020</v>
      </c>
    </row>
    <row r="1931" spans="1:34" x14ac:dyDescent="0.25">
      <c r="A1931">
        <v>6</v>
      </c>
      <c r="B1931" t="s">
        <v>643</v>
      </c>
      <c r="C1931" t="s">
        <v>646</v>
      </c>
      <c r="D1931" t="s">
        <v>644</v>
      </c>
      <c r="E1931" t="s">
        <v>645</v>
      </c>
      <c r="F1931" t="s">
        <v>649</v>
      </c>
      <c r="G1931" t="s">
        <v>650</v>
      </c>
      <c r="H1931" t="s">
        <v>1198</v>
      </c>
      <c r="I1931" t="s">
        <v>1199</v>
      </c>
      <c r="J1931">
        <v>3</v>
      </c>
      <c r="L1931" t="s">
        <v>1134</v>
      </c>
      <c r="M1931" t="s">
        <v>1200</v>
      </c>
      <c r="N1931" t="s">
        <v>1201</v>
      </c>
      <c r="O1931" t="s">
        <v>6021</v>
      </c>
      <c r="P1931" t="s">
        <v>88</v>
      </c>
      <c r="Q1931" t="s">
        <v>25</v>
      </c>
      <c r="R1931" t="s">
        <v>25</v>
      </c>
      <c r="S1931" t="s">
        <v>26</v>
      </c>
      <c r="T1931" t="b">
        <v>0</v>
      </c>
      <c r="U1931" t="b">
        <v>0</v>
      </c>
      <c r="V1931">
        <v>2</v>
      </c>
      <c r="W1931">
        <v>20</v>
      </c>
      <c r="X1931">
        <v>14</v>
      </c>
      <c r="AB1931">
        <v>2</v>
      </c>
      <c r="AC1931">
        <v>2</v>
      </c>
      <c r="AD1931">
        <v>2</v>
      </c>
      <c r="AE1931" t="s">
        <v>610</v>
      </c>
      <c r="AG1931" t="s">
        <v>6022</v>
      </c>
      <c r="AH1931" t="s">
        <v>6023</v>
      </c>
    </row>
    <row r="1932" spans="1:34" x14ac:dyDescent="0.25">
      <c r="A1932">
        <v>6</v>
      </c>
      <c r="B1932" t="s">
        <v>643</v>
      </c>
      <c r="C1932" t="s">
        <v>646</v>
      </c>
      <c r="D1932" t="s">
        <v>644</v>
      </c>
      <c r="E1932" t="s">
        <v>645</v>
      </c>
      <c r="F1932" t="s">
        <v>649</v>
      </c>
      <c r="G1932" t="s">
        <v>650</v>
      </c>
      <c r="H1932" t="s">
        <v>1198</v>
      </c>
      <c r="I1932" t="s">
        <v>1199</v>
      </c>
      <c r="J1932">
        <v>3</v>
      </c>
      <c r="L1932" t="s">
        <v>1134</v>
      </c>
      <c r="M1932" t="s">
        <v>1200</v>
      </c>
      <c r="N1932" t="s">
        <v>1201</v>
      </c>
      <c r="O1932" t="s">
        <v>6024</v>
      </c>
      <c r="P1932" t="s">
        <v>88</v>
      </c>
      <c r="Q1932" t="s">
        <v>25</v>
      </c>
      <c r="R1932" t="s">
        <v>25</v>
      </c>
      <c r="S1932" t="s">
        <v>26</v>
      </c>
      <c r="T1932" t="b">
        <v>0</v>
      </c>
      <c r="U1932" t="b">
        <v>0</v>
      </c>
      <c r="V1932">
        <v>3</v>
      </c>
      <c r="W1932">
        <v>20</v>
      </c>
      <c r="X1932">
        <v>13</v>
      </c>
      <c r="AB1932">
        <v>2</v>
      </c>
      <c r="AC1932">
        <v>2</v>
      </c>
      <c r="AD1932">
        <v>2</v>
      </c>
      <c r="AE1932" t="s">
        <v>610</v>
      </c>
      <c r="AG1932" t="s">
        <v>6022</v>
      </c>
      <c r="AH1932" t="s">
        <v>6025</v>
      </c>
    </row>
    <row r="1933" spans="1:34" x14ac:dyDescent="0.25">
      <c r="A1933">
        <v>6</v>
      </c>
      <c r="B1933" t="s">
        <v>643</v>
      </c>
      <c r="C1933" t="s">
        <v>646</v>
      </c>
      <c r="D1933" t="s">
        <v>644</v>
      </c>
      <c r="E1933" t="s">
        <v>645</v>
      </c>
      <c r="F1933" t="s">
        <v>649</v>
      </c>
      <c r="G1933" t="s">
        <v>650</v>
      </c>
      <c r="H1933" t="s">
        <v>1198</v>
      </c>
      <c r="I1933" t="s">
        <v>1199</v>
      </c>
      <c r="J1933">
        <v>3</v>
      </c>
      <c r="L1933" t="s">
        <v>1134</v>
      </c>
      <c r="M1933" t="s">
        <v>1200</v>
      </c>
      <c r="N1933" t="s">
        <v>1201</v>
      </c>
      <c r="O1933" t="s">
        <v>6026</v>
      </c>
      <c r="P1933" t="s">
        <v>79</v>
      </c>
      <c r="Q1933" t="s">
        <v>25</v>
      </c>
      <c r="R1933" t="s">
        <v>25</v>
      </c>
      <c r="S1933" t="s">
        <v>8645</v>
      </c>
      <c r="T1933" t="b">
        <v>0</v>
      </c>
      <c r="U1933" t="b">
        <v>0</v>
      </c>
      <c r="V1933">
        <v>1</v>
      </c>
      <c r="W1933">
        <v>30</v>
      </c>
      <c r="X1933">
        <v>20</v>
      </c>
      <c r="AB1933">
        <v>2</v>
      </c>
      <c r="AC1933">
        <v>2</v>
      </c>
      <c r="AD1933">
        <v>2</v>
      </c>
      <c r="AE1933" t="s">
        <v>618</v>
      </c>
      <c r="AG1933" t="s">
        <v>3218</v>
      </c>
      <c r="AH1933" t="s">
        <v>6027</v>
      </c>
    </row>
    <row r="1934" spans="1:34" x14ac:dyDescent="0.25">
      <c r="A1934">
        <v>6</v>
      </c>
      <c r="B1934" t="s">
        <v>643</v>
      </c>
      <c r="C1934" t="s">
        <v>646</v>
      </c>
      <c r="D1934" t="s">
        <v>644</v>
      </c>
      <c r="E1934" t="s">
        <v>645</v>
      </c>
      <c r="F1934" t="s">
        <v>649</v>
      </c>
      <c r="G1934" t="s">
        <v>650</v>
      </c>
      <c r="H1934" t="s">
        <v>1198</v>
      </c>
      <c r="I1934" t="s">
        <v>1199</v>
      </c>
      <c r="J1934">
        <v>3</v>
      </c>
      <c r="L1934" t="s">
        <v>1134</v>
      </c>
      <c r="M1934" t="s">
        <v>1200</v>
      </c>
      <c r="N1934" t="s">
        <v>1201</v>
      </c>
      <c r="O1934" t="s">
        <v>6028</v>
      </c>
      <c r="P1934" t="s">
        <v>79</v>
      </c>
      <c r="Q1934" t="s">
        <v>25</v>
      </c>
      <c r="R1934" t="s">
        <v>25</v>
      </c>
      <c r="S1934" t="s">
        <v>8645</v>
      </c>
      <c r="T1934" t="b">
        <v>0</v>
      </c>
      <c r="U1934" t="b">
        <v>0</v>
      </c>
      <c r="V1934">
        <v>2</v>
      </c>
      <c r="W1934">
        <v>35</v>
      </c>
      <c r="X1934">
        <v>20</v>
      </c>
      <c r="AB1934">
        <v>2</v>
      </c>
      <c r="AC1934">
        <v>2</v>
      </c>
      <c r="AD1934">
        <v>2</v>
      </c>
      <c r="AE1934" t="s">
        <v>3856</v>
      </c>
      <c r="AG1934" t="s">
        <v>3996</v>
      </c>
      <c r="AH1934" t="s">
        <v>6029</v>
      </c>
    </row>
    <row r="1935" spans="1:34" x14ac:dyDescent="0.25">
      <c r="A1935">
        <v>6</v>
      </c>
      <c r="B1935" t="s">
        <v>643</v>
      </c>
      <c r="C1935" t="s">
        <v>646</v>
      </c>
      <c r="D1935" t="s">
        <v>644</v>
      </c>
      <c r="E1935" t="s">
        <v>645</v>
      </c>
      <c r="F1935" t="s">
        <v>649</v>
      </c>
      <c r="G1935" t="s">
        <v>650</v>
      </c>
      <c r="H1935" t="s">
        <v>1198</v>
      </c>
      <c r="I1935" t="s">
        <v>1199</v>
      </c>
      <c r="J1935">
        <v>3</v>
      </c>
      <c r="L1935" t="s">
        <v>1134</v>
      </c>
      <c r="M1935" t="s">
        <v>1200</v>
      </c>
      <c r="N1935" t="s">
        <v>1201</v>
      </c>
      <c r="O1935" t="s">
        <v>6030</v>
      </c>
      <c r="P1935" t="s">
        <v>79</v>
      </c>
      <c r="Q1935" t="s">
        <v>25</v>
      </c>
      <c r="R1935" t="s">
        <v>25</v>
      </c>
      <c r="S1935" t="s">
        <v>8645</v>
      </c>
      <c r="T1935" t="b">
        <v>0</v>
      </c>
      <c r="U1935" t="b">
        <v>0</v>
      </c>
      <c r="V1935">
        <v>3</v>
      </c>
      <c r="W1935">
        <v>37.5</v>
      </c>
      <c r="X1935">
        <v>20</v>
      </c>
      <c r="AB1935">
        <v>2</v>
      </c>
      <c r="AC1935">
        <v>2</v>
      </c>
      <c r="AD1935">
        <v>2</v>
      </c>
      <c r="AE1935" t="s">
        <v>3856</v>
      </c>
      <c r="AG1935" t="s">
        <v>6031</v>
      </c>
      <c r="AH1935" t="s">
        <v>6032</v>
      </c>
    </row>
    <row r="1936" spans="1:34" x14ac:dyDescent="0.25">
      <c r="A1936">
        <v>6</v>
      </c>
      <c r="B1936" t="s">
        <v>643</v>
      </c>
      <c r="C1936" t="s">
        <v>646</v>
      </c>
      <c r="D1936" t="s">
        <v>644</v>
      </c>
      <c r="E1936" t="s">
        <v>645</v>
      </c>
      <c r="F1936" t="s">
        <v>649</v>
      </c>
      <c r="G1936" t="s">
        <v>650</v>
      </c>
      <c r="H1936" t="s">
        <v>1198</v>
      </c>
      <c r="I1936" t="s">
        <v>1199</v>
      </c>
      <c r="J1936">
        <v>3</v>
      </c>
      <c r="L1936" t="s">
        <v>1134</v>
      </c>
      <c r="M1936" t="s">
        <v>1200</v>
      </c>
      <c r="N1936" t="s">
        <v>1201</v>
      </c>
      <c r="O1936" t="s">
        <v>6033</v>
      </c>
      <c r="P1936" t="s">
        <v>99</v>
      </c>
      <c r="Q1936" t="s">
        <v>8644</v>
      </c>
      <c r="R1936" t="s">
        <v>8488</v>
      </c>
      <c r="S1936" t="s">
        <v>8643</v>
      </c>
      <c r="T1936" t="b">
        <v>1</v>
      </c>
      <c r="U1936" t="b">
        <v>0</v>
      </c>
      <c r="V1936">
        <v>1</v>
      </c>
      <c r="W1936">
        <v>25</v>
      </c>
      <c r="X1936">
        <v>12</v>
      </c>
      <c r="AB1936">
        <v>2</v>
      </c>
      <c r="AC1936">
        <v>2</v>
      </c>
      <c r="AD1936">
        <v>2</v>
      </c>
      <c r="AE1936" t="s">
        <v>618</v>
      </c>
      <c r="AG1936" t="s">
        <v>6034</v>
      </c>
      <c r="AH1936" t="s">
        <v>6035</v>
      </c>
    </row>
    <row r="1937" spans="1:34" x14ac:dyDescent="0.25">
      <c r="A1937">
        <v>6</v>
      </c>
      <c r="B1937" t="s">
        <v>643</v>
      </c>
      <c r="C1937" t="s">
        <v>646</v>
      </c>
      <c r="D1937" t="s">
        <v>644</v>
      </c>
      <c r="E1937" t="s">
        <v>645</v>
      </c>
      <c r="F1937" t="s">
        <v>649</v>
      </c>
      <c r="G1937" t="s">
        <v>650</v>
      </c>
      <c r="H1937" t="s">
        <v>1198</v>
      </c>
      <c r="I1937" t="s">
        <v>1199</v>
      </c>
      <c r="J1937">
        <v>3</v>
      </c>
      <c r="L1937" t="s">
        <v>1134</v>
      </c>
      <c r="M1937" t="s">
        <v>1200</v>
      </c>
      <c r="N1937" t="s">
        <v>1201</v>
      </c>
      <c r="O1937" t="s">
        <v>6036</v>
      </c>
      <c r="P1937" t="s">
        <v>99</v>
      </c>
      <c r="Q1937" t="s">
        <v>8644</v>
      </c>
      <c r="R1937" t="s">
        <v>8488</v>
      </c>
      <c r="S1937" t="s">
        <v>8643</v>
      </c>
      <c r="T1937" t="b">
        <v>1</v>
      </c>
      <c r="U1937" t="b">
        <v>0</v>
      </c>
      <c r="V1937">
        <v>2</v>
      </c>
      <c r="W1937">
        <v>27.5</v>
      </c>
      <c r="X1937">
        <v>12</v>
      </c>
      <c r="AB1937">
        <v>2</v>
      </c>
      <c r="AC1937">
        <v>2</v>
      </c>
      <c r="AD1937">
        <v>2</v>
      </c>
      <c r="AE1937" t="s">
        <v>618</v>
      </c>
      <c r="AG1937" t="s">
        <v>6037</v>
      </c>
      <c r="AH1937" t="s">
        <v>6038</v>
      </c>
    </row>
    <row r="1938" spans="1:34" x14ac:dyDescent="0.25">
      <c r="A1938">
        <v>6</v>
      </c>
      <c r="B1938" t="s">
        <v>643</v>
      </c>
      <c r="C1938" t="s">
        <v>646</v>
      </c>
      <c r="D1938" t="s">
        <v>644</v>
      </c>
      <c r="E1938" t="s">
        <v>645</v>
      </c>
      <c r="F1938" t="s">
        <v>649</v>
      </c>
      <c r="G1938" t="s">
        <v>650</v>
      </c>
      <c r="H1938" t="s">
        <v>1198</v>
      </c>
      <c r="I1938" t="s">
        <v>1199</v>
      </c>
      <c r="J1938">
        <v>3</v>
      </c>
      <c r="L1938" t="s">
        <v>1134</v>
      </c>
      <c r="M1938" t="s">
        <v>1200</v>
      </c>
      <c r="N1938" t="s">
        <v>1201</v>
      </c>
      <c r="O1938" t="s">
        <v>6039</v>
      </c>
      <c r="P1938" t="s">
        <v>99</v>
      </c>
      <c r="Q1938" t="s">
        <v>8644</v>
      </c>
      <c r="R1938" t="s">
        <v>8488</v>
      </c>
      <c r="S1938" t="s">
        <v>8643</v>
      </c>
      <c r="T1938" t="b">
        <v>1</v>
      </c>
      <c r="U1938" t="b">
        <v>0</v>
      </c>
      <c r="V1938">
        <v>3</v>
      </c>
      <c r="W1938">
        <v>27.5</v>
      </c>
      <c r="X1938">
        <v>10</v>
      </c>
      <c r="AB1938">
        <v>2</v>
      </c>
      <c r="AC1938">
        <v>2</v>
      </c>
      <c r="AD1938">
        <v>2</v>
      </c>
      <c r="AE1938" t="s">
        <v>3930</v>
      </c>
      <c r="AG1938" t="s">
        <v>6040</v>
      </c>
      <c r="AH1938" t="s">
        <v>6041</v>
      </c>
    </row>
    <row r="1939" spans="1:34" x14ac:dyDescent="0.25">
      <c r="A1939">
        <v>6</v>
      </c>
      <c r="B1939" t="s">
        <v>643</v>
      </c>
      <c r="C1939" t="s">
        <v>646</v>
      </c>
      <c r="D1939" t="s">
        <v>644</v>
      </c>
      <c r="E1939" t="s">
        <v>645</v>
      </c>
      <c r="F1939" t="s">
        <v>649</v>
      </c>
      <c r="G1939" t="s">
        <v>650</v>
      </c>
      <c r="H1939" t="s">
        <v>1198</v>
      </c>
      <c r="I1939" t="s">
        <v>1199</v>
      </c>
      <c r="J1939">
        <v>3</v>
      </c>
      <c r="L1939" t="s">
        <v>1134</v>
      </c>
      <c r="M1939" t="s">
        <v>1200</v>
      </c>
      <c r="N1939" t="s">
        <v>1201</v>
      </c>
      <c r="O1939" t="s">
        <v>6042</v>
      </c>
      <c r="P1939" t="s">
        <v>15</v>
      </c>
      <c r="Q1939" t="s">
        <v>2</v>
      </c>
      <c r="R1939" t="s">
        <v>2</v>
      </c>
      <c r="S1939" t="s">
        <v>8646</v>
      </c>
      <c r="T1939" t="b">
        <v>1</v>
      </c>
      <c r="U1939" t="b">
        <v>1</v>
      </c>
      <c r="V1939">
        <v>1</v>
      </c>
      <c r="W1939">
        <v>75</v>
      </c>
      <c r="Y1939">
        <v>60</v>
      </c>
      <c r="AG1939" t="s">
        <v>6043</v>
      </c>
      <c r="AH1939" t="s">
        <v>6044</v>
      </c>
    </row>
    <row r="1940" spans="1:34" x14ac:dyDescent="0.25">
      <c r="A1940">
        <v>6</v>
      </c>
      <c r="B1940" t="s">
        <v>643</v>
      </c>
      <c r="C1940" t="s">
        <v>646</v>
      </c>
      <c r="D1940" t="s">
        <v>644</v>
      </c>
      <c r="E1940" t="s">
        <v>645</v>
      </c>
      <c r="F1940" t="s">
        <v>649</v>
      </c>
      <c r="G1940" t="s">
        <v>650</v>
      </c>
      <c r="H1940" t="s">
        <v>1198</v>
      </c>
      <c r="I1940" t="s">
        <v>1199</v>
      </c>
      <c r="J1940">
        <v>3</v>
      </c>
      <c r="L1940" t="s">
        <v>1134</v>
      </c>
      <c r="M1940" t="s">
        <v>1200</v>
      </c>
      <c r="N1940" t="s">
        <v>1201</v>
      </c>
      <c r="O1940" t="s">
        <v>6045</v>
      </c>
      <c r="P1940" t="s">
        <v>15</v>
      </c>
      <c r="Q1940" t="s">
        <v>2</v>
      </c>
      <c r="R1940" t="s">
        <v>2</v>
      </c>
      <c r="S1940" t="s">
        <v>8646</v>
      </c>
      <c r="T1940" t="b">
        <v>1</v>
      </c>
      <c r="U1940" t="b">
        <v>1</v>
      </c>
      <c r="V1940">
        <v>2</v>
      </c>
      <c r="W1940">
        <v>75</v>
      </c>
      <c r="Y1940">
        <v>60</v>
      </c>
      <c r="AG1940" t="s">
        <v>6046</v>
      </c>
      <c r="AH1940" t="s">
        <v>6047</v>
      </c>
    </row>
    <row r="1941" spans="1:34" x14ac:dyDescent="0.25">
      <c r="A1941">
        <v>6</v>
      </c>
      <c r="B1941" t="s">
        <v>643</v>
      </c>
      <c r="C1941" t="s">
        <v>646</v>
      </c>
      <c r="D1941" t="s">
        <v>644</v>
      </c>
      <c r="E1941" t="s">
        <v>645</v>
      </c>
      <c r="F1941" t="s">
        <v>649</v>
      </c>
      <c r="G1941" t="s">
        <v>650</v>
      </c>
      <c r="H1941" t="s">
        <v>1198</v>
      </c>
      <c r="I1941" t="s">
        <v>1199</v>
      </c>
      <c r="J1941">
        <v>3</v>
      </c>
      <c r="L1941" t="s">
        <v>1134</v>
      </c>
      <c r="M1941" t="s">
        <v>1200</v>
      </c>
      <c r="N1941" t="s">
        <v>1201</v>
      </c>
      <c r="O1941" t="s">
        <v>6048</v>
      </c>
      <c r="P1941" t="s">
        <v>15</v>
      </c>
      <c r="Q1941" t="s">
        <v>2</v>
      </c>
      <c r="R1941" t="s">
        <v>2</v>
      </c>
      <c r="S1941" t="s">
        <v>8646</v>
      </c>
      <c r="T1941" t="b">
        <v>1</v>
      </c>
      <c r="U1941" t="b">
        <v>1</v>
      </c>
      <c r="V1941">
        <v>3</v>
      </c>
      <c r="W1941">
        <v>75</v>
      </c>
      <c r="Y1941">
        <v>39.6</v>
      </c>
      <c r="AG1941" t="s">
        <v>6049</v>
      </c>
      <c r="AH1941" t="s">
        <v>6050</v>
      </c>
    </row>
    <row r="1942" spans="1:34" x14ac:dyDescent="0.25">
      <c r="A1942">
        <v>6</v>
      </c>
      <c r="B1942" t="s">
        <v>643</v>
      </c>
      <c r="C1942" t="s">
        <v>646</v>
      </c>
      <c r="D1942" t="s">
        <v>644</v>
      </c>
      <c r="E1942" t="s">
        <v>645</v>
      </c>
      <c r="F1942" t="s">
        <v>649</v>
      </c>
      <c r="G1942" t="s">
        <v>650</v>
      </c>
      <c r="H1942" t="s">
        <v>1198</v>
      </c>
      <c r="I1942" t="s">
        <v>1199</v>
      </c>
      <c r="J1942">
        <v>3</v>
      </c>
      <c r="L1942" t="s">
        <v>1134</v>
      </c>
      <c r="M1942" t="s">
        <v>1200</v>
      </c>
      <c r="N1942" t="s">
        <v>1201</v>
      </c>
      <c r="O1942" t="s">
        <v>6051</v>
      </c>
      <c r="P1942" t="s">
        <v>15</v>
      </c>
      <c r="Q1942" t="s">
        <v>2</v>
      </c>
      <c r="R1942" t="s">
        <v>2</v>
      </c>
      <c r="S1942" t="s">
        <v>8646</v>
      </c>
      <c r="T1942" t="b">
        <v>1</v>
      </c>
      <c r="U1942" t="b">
        <v>1</v>
      </c>
      <c r="V1942">
        <v>4</v>
      </c>
      <c r="W1942">
        <v>75</v>
      </c>
      <c r="Y1942">
        <v>39.6</v>
      </c>
      <c r="AG1942" t="s">
        <v>6049</v>
      </c>
      <c r="AH1942" t="s">
        <v>6052</v>
      </c>
    </row>
    <row r="1943" spans="1:34" x14ac:dyDescent="0.25">
      <c r="A1943">
        <v>6</v>
      </c>
      <c r="B1943" t="s">
        <v>643</v>
      </c>
      <c r="C1943" t="s">
        <v>646</v>
      </c>
      <c r="D1943" t="s">
        <v>644</v>
      </c>
      <c r="E1943" t="s">
        <v>645</v>
      </c>
      <c r="F1943" t="s">
        <v>649</v>
      </c>
      <c r="G1943" t="s">
        <v>650</v>
      </c>
      <c r="H1943" t="s">
        <v>1198</v>
      </c>
      <c r="I1943" t="s">
        <v>1199</v>
      </c>
      <c r="J1943">
        <v>3</v>
      </c>
      <c r="L1943" t="s">
        <v>1134</v>
      </c>
      <c r="M1943" t="s">
        <v>1200</v>
      </c>
      <c r="N1943" t="s">
        <v>1201</v>
      </c>
      <c r="O1943" t="s">
        <v>6053</v>
      </c>
      <c r="P1943" t="s">
        <v>356</v>
      </c>
      <c r="Q1943" t="s">
        <v>25</v>
      </c>
      <c r="R1943" t="s">
        <v>25</v>
      </c>
      <c r="S1943" t="s">
        <v>357</v>
      </c>
      <c r="T1943" t="b">
        <v>0</v>
      </c>
      <c r="U1943" t="b">
        <v>1</v>
      </c>
      <c r="V1943">
        <v>1</v>
      </c>
      <c r="Y1943">
        <v>480</v>
      </c>
      <c r="Z1943">
        <v>2.04</v>
      </c>
      <c r="AA1943" t="s">
        <v>3957</v>
      </c>
      <c r="AG1943" t="s">
        <v>6054</v>
      </c>
      <c r="AH1943" t="s">
        <v>1201</v>
      </c>
    </row>
    <row r="1944" spans="1:34" x14ac:dyDescent="0.25">
      <c r="A1944">
        <v>6</v>
      </c>
      <c r="B1944" t="s">
        <v>643</v>
      </c>
      <c r="C1944" t="s">
        <v>646</v>
      </c>
      <c r="D1944" t="s">
        <v>644</v>
      </c>
      <c r="E1944" t="s">
        <v>645</v>
      </c>
      <c r="F1944" t="s">
        <v>649</v>
      </c>
      <c r="G1944" t="s">
        <v>650</v>
      </c>
      <c r="H1944" t="s">
        <v>1202</v>
      </c>
      <c r="I1944" t="s">
        <v>645</v>
      </c>
      <c r="J1944">
        <v>4</v>
      </c>
      <c r="L1944" t="s">
        <v>1139</v>
      </c>
      <c r="M1944" t="s">
        <v>1203</v>
      </c>
      <c r="N1944" t="s">
        <v>1204</v>
      </c>
      <c r="O1944" t="s">
        <v>6055</v>
      </c>
      <c r="P1944" t="s">
        <v>363</v>
      </c>
      <c r="Q1944" t="s">
        <v>357</v>
      </c>
      <c r="R1944" t="s">
        <v>357</v>
      </c>
      <c r="S1944" t="s">
        <v>357</v>
      </c>
      <c r="T1944" t="b">
        <v>0</v>
      </c>
      <c r="U1944" t="b">
        <v>1</v>
      </c>
      <c r="V1944">
        <v>1</v>
      </c>
      <c r="Y1944">
        <v>360</v>
      </c>
      <c r="Z1944">
        <v>0.6</v>
      </c>
      <c r="AA1944" t="s">
        <v>3957</v>
      </c>
      <c r="AG1944" t="s">
        <v>6056</v>
      </c>
      <c r="AH1944" t="s">
        <v>1203</v>
      </c>
    </row>
    <row r="1945" spans="1:34" x14ac:dyDescent="0.25">
      <c r="A1945">
        <v>6</v>
      </c>
      <c r="B1945" t="s">
        <v>643</v>
      </c>
      <c r="C1945" t="s">
        <v>646</v>
      </c>
      <c r="D1945" t="s">
        <v>644</v>
      </c>
      <c r="E1945" t="s">
        <v>645</v>
      </c>
      <c r="F1945" t="s">
        <v>649</v>
      </c>
      <c r="G1945" t="s">
        <v>650</v>
      </c>
      <c r="H1945" t="s">
        <v>1202</v>
      </c>
      <c r="I1945" t="s">
        <v>645</v>
      </c>
      <c r="J1945">
        <v>4</v>
      </c>
      <c r="L1945" t="s">
        <v>1139</v>
      </c>
      <c r="M1945" t="s">
        <v>1203</v>
      </c>
      <c r="N1945" t="s">
        <v>1204</v>
      </c>
      <c r="O1945" t="s">
        <v>6057</v>
      </c>
      <c r="P1945" t="s">
        <v>112</v>
      </c>
      <c r="Q1945" t="s">
        <v>8644</v>
      </c>
      <c r="R1945" t="s">
        <v>8488</v>
      </c>
      <c r="S1945" t="s">
        <v>8643</v>
      </c>
      <c r="T1945" t="b">
        <v>0</v>
      </c>
      <c r="U1945" t="b">
        <v>0</v>
      </c>
      <c r="V1945">
        <v>1</v>
      </c>
      <c r="W1945">
        <v>80</v>
      </c>
      <c r="X1945">
        <v>15</v>
      </c>
      <c r="AB1945">
        <v>2</v>
      </c>
      <c r="AC1945">
        <v>1</v>
      </c>
      <c r="AD1945">
        <v>3</v>
      </c>
      <c r="AE1945" t="s">
        <v>3856</v>
      </c>
      <c r="AG1945" t="s">
        <v>5203</v>
      </c>
      <c r="AH1945" t="s">
        <v>6058</v>
      </c>
    </row>
    <row r="1946" spans="1:34" x14ac:dyDescent="0.25">
      <c r="A1946">
        <v>6</v>
      </c>
      <c r="B1946" t="s">
        <v>643</v>
      </c>
      <c r="C1946" t="s">
        <v>646</v>
      </c>
      <c r="D1946" t="s">
        <v>644</v>
      </c>
      <c r="E1946" t="s">
        <v>645</v>
      </c>
      <c r="F1946" t="s">
        <v>649</v>
      </c>
      <c r="G1946" t="s">
        <v>650</v>
      </c>
      <c r="H1946" t="s">
        <v>1202</v>
      </c>
      <c r="I1946" t="s">
        <v>645</v>
      </c>
      <c r="J1946">
        <v>4</v>
      </c>
      <c r="L1946" t="s">
        <v>1139</v>
      </c>
      <c r="M1946" t="s">
        <v>1203</v>
      </c>
      <c r="N1946" t="s">
        <v>1204</v>
      </c>
      <c r="O1946" t="s">
        <v>6059</v>
      </c>
      <c r="P1946" t="s">
        <v>112</v>
      </c>
      <c r="Q1946" t="s">
        <v>8644</v>
      </c>
      <c r="R1946" t="s">
        <v>8488</v>
      </c>
      <c r="S1946" t="s">
        <v>8643</v>
      </c>
      <c r="T1946" t="b">
        <v>0</v>
      </c>
      <c r="U1946" t="b">
        <v>0</v>
      </c>
      <c r="V1946">
        <v>2</v>
      </c>
      <c r="W1946">
        <v>80</v>
      </c>
      <c r="X1946">
        <v>15</v>
      </c>
      <c r="AB1946">
        <v>2</v>
      </c>
      <c r="AC1946">
        <v>1</v>
      </c>
      <c r="AD1946">
        <v>3</v>
      </c>
      <c r="AE1946" t="s">
        <v>610</v>
      </c>
      <c r="AG1946" t="s">
        <v>6060</v>
      </c>
      <c r="AH1946" t="s">
        <v>6061</v>
      </c>
    </row>
    <row r="1947" spans="1:34" x14ac:dyDescent="0.25">
      <c r="A1947">
        <v>6</v>
      </c>
      <c r="B1947" t="s">
        <v>643</v>
      </c>
      <c r="C1947" t="s">
        <v>646</v>
      </c>
      <c r="D1947" t="s">
        <v>644</v>
      </c>
      <c r="E1947" t="s">
        <v>645</v>
      </c>
      <c r="F1947" t="s">
        <v>649</v>
      </c>
      <c r="G1947" t="s">
        <v>650</v>
      </c>
      <c r="H1947" t="s">
        <v>1202</v>
      </c>
      <c r="I1947" t="s">
        <v>645</v>
      </c>
      <c r="J1947">
        <v>4</v>
      </c>
      <c r="L1947" t="s">
        <v>1139</v>
      </c>
      <c r="M1947" t="s">
        <v>1203</v>
      </c>
      <c r="N1947" t="s">
        <v>1204</v>
      </c>
      <c r="O1947" t="s">
        <v>6062</v>
      </c>
      <c r="P1947" t="s">
        <v>112</v>
      </c>
      <c r="Q1947" t="s">
        <v>8644</v>
      </c>
      <c r="R1947" t="s">
        <v>8488</v>
      </c>
      <c r="S1947" t="s">
        <v>8643</v>
      </c>
      <c r="T1947" t="b">
        <v>0</v>
      </c>
      <c r="U1947" t="b">
        <v>0</v>
      </c>
      <c r="V1947">
        <v>3</v>
      </c>
      <c r="W1947">
        <v>80</v>
      </c>
      <c r="X1947">
        <v>12</v>
      </c>
      <c r="AB1947">
        <v>2</v>
      </c>
      <c r="AC1947">
        <v>1</v>
      </c>
      <c r="AD1947">
        <v>3</v>
      </c>
      <c r="AE1947" t="s">
        <v>610</v>
      </c>
      <c r="AG1947" t="s">
        <v>6060</v>
      </c>
      <c r="AH1947" t="s">
        <v>6063</v>
      </c>
    </row>
    <row r="1948" spans="1:34" x14ac:dyDescent="0.25">
      <c r="A1948">
        <v>6</v>
      </c>
      <c r="B1948" t="s">
        <v>643</v>
      </c>
      <c r="C1948" t="s">
        <v>646</v>
      </c>
      <c r="D1948" t="s">
        <v>644</v>
      </c>
      <c r="E1948" t="s">
        <v>645</v>
      </c>
      <c r="F1948" t="s">
        <v>649</v>
      </c>
      <c r="G1948" t="s">
        <v>650</v>
      </c>
      <c r="H1948" t="s">
        <v>1202</v>
      </c>
      <c r="I1948" t="s">
        <v>645</v>
      </c>
      <c r="J1948">
        <v>4</v>
      </c>
      <c r="L1948" t="s">
        <v>1139</v>
      </c>
      <c r="M1948" t="s">
        <v>1203</v>
      </c>
      <c r="N1948" t="s">
        <v>1204</v>
      </c>
      <c r="O1948" t="s">
        <v>6064</v>
      </c>
      <c r="P1948" t="s">
        <v>229</v>
      </c>
      <c r="Q1948" t="s">
        <v>8650</v>
      </c>
      <c r="R1948" t="s">
        <v>8637</v>
      </c>
      <c r="S1948" t="s">
        <v>8645</v>
      </c>
      <c r="T1948" t="b">
        <v>1</v>
      </c>
      <c r="U1948" t="b">
        <v>0</v>
      </c>
      <c r="V1948">
        <v>1</v>
      </c>
      <c r="W1948">
        <v>27.5</v>
      </c>
      <c r="X1948">
        <v>10</v>
      </c>
      <c r="AB1948">
        <v>3</v>
      </c>
      <c r="AC1948">
        <v>1</v>
      </c>
      <c r="AD1948">
        <v>3</v>
      </c>
      <c r="AE1948" t="s">
        <v>1745</v>
      </c>
      <c r="AG1948" t="s">
        <v>6065</v>
      </c>
      <c r="AH1948" t="s">
        <v>6066</v>
      </c>
    </row>
    <row r="1949" spans="1:34" x14ac:dyDescent="0.25">
      <c r="A1949">
        <v>6</v>
      </c>
      <c r="B1949" t="s">
        <v>643</v>
      </c>
      <c r="C1949" t="s">
        <v>646</v>
      </c>
      <c r="D1949" t="s">
        <v>644</v>
      </c>
      <c r="E1949" t="s">
        <v>645</v>
      </c>
      <c r="F1949" t="s">
        <v>649</v>
      </c>
      <c r="G1949" t="s">
        <v>650</v>
      </c>
      <c r="H1949" t="s">
        <v>1202</v>
      </c>
      <c r="I1949" t="s">
        <v>645</v>
      </c>
      <c r="J1949">
        <v>4</v>
      </c>
      <c r="L1949" t="s">
        <v>1139</v>
      </c>
      <c r="M1949" t="s">
        <v>1203</v>
      </c>
      <c r="N1949" t="s">
        <v>1204</v>
      </c>
      <c r="O1949" t="s">
        <v>6067</v>
      </c>
      <c r="P1949" t="s">
        <v>229</v>
      </c>
      <c r="Q1949" t="s">
        <v>8650</v>
      </c>
      <c r="R1949" t="s">
        <v>8637</v>
      </c>
      <c r="S1949" t="s">
        <v>8645</v>
      </c>
      <c r="T1949" t="b">
        <v>1</v>
      </c>
      <c r="U1949" t="b">
        <v>0</v>
      </c>
      <c r="V1949">
        <v>2</v>
      </c>
      <c r="W1949">
        <v>30</v>
      </c>
      <c r="X1949">
        <v>9</v>
      </c>
      <c r="AB1949">
        <v>3</v>
      </c>
      <c r="AC1949">
        <v>1</v>
      </c>
      <c r="AD1949">
        <v>3</v>
      </c>
      <c r="AE1949" t="s">
        <v>3930</v>
      </c>
      <c r="AG1949" t="s">
        <v>6068</v>
      </c>
      <c r="AH1949" t="s">
        <v>6069</v>
      </c>
    </row>
    <row r="1950" spans="1:34" x14ac:dyDescent="0.25">
      <c r="A1950">
        <v>6</v>
      </c>
      <c r="B1950" t="s">
        <v>643</v>
      </c>
      <c r="C1950" t="s">
        <v>646</v>
      </c>
      <c r="D1950" t="s">
        <v>644</v>
      </c>
      <c r="E1950" t="s">
        <v>645</v>
      </c>
      <c r="F1950" t="s">
        <v>649</v>
      </c>
      <c r="G1950" t="s">
        <v>650</v>
      </c>
      <c r="H1950" t="s">
        <v>1202</v>
      </c>
      <c r="I1950" t="s">
        <v>645</v>
      </c>
      <c r="J1950">
        <v>4</v>
      </c>
      <c r="L1950" t="s">
        <v>1139</v>
      </c>
      <c r="M1950" t="s">
        <v>1203</v>
      </c>
      <c r="N1950" t="s">
        <v>1204</v>
      </c>
      <c r="O1950" t="s">
        <v>6070</v>
      </c>
      <c r="P1950" t="s">
        <v>229</v>
      </c>
      <c r="Q1950" t="s">
        <v>8650</v>
      </c>
      <c r="R1950" t="s">
        <v>8637</v>
      </c>
      <c r="S1950" t="s">
        <v>8645</v>
      </c>
      <c r="T1950" t="b">
        <v>1</v>
      </c>
      <c r="U1950" t="b">
        <v>0</v>
      </c>
      <c r="V1950">
        <v>3</v>
      </c>
      <c r="W1950">
        <v>30</v>
      </c>
      <c r="X1950">
        <v>6</v>
      </c>
      <c r="AB1950">
        <v>3</v>
      </c>
      <c r="AC1950">
        <v>1</v>
      </c>
      <c r="AD1950">
        <v>3</v>
      </c>
      <c r="AE1950" t="s">
        <v>3930</v>
      </c>
      <c r="AG1950" t="s">
        <v>6068</v>
      </c>
      <c r="AH1950" t="s">
        <v>6071</v>
      </c>
    </row>
    <row r="1951" spans="1:34" x14ac:dyDescent="0.25">
      <c r="A1951">
        <v>6</v>
      </c>
      <c r="B1951" t="s">
        <v>643</v>
      </c>
      <c r="C1951" t="s">
        <v>646</v>
      </c>
      <c r="D1951" t="s">
        <v>644</v>
      </c>
      <c r="E1951" t="s">
        <v>645</v>
      </c>
      <c r="F1951" t="s">
        <v>649</v>
      </c>
      <c r="G1951" t="s">
        <v>650</v>
      </c>
      <c r="H1951" t="s">
        <v>1202</v>
      </c>
      <c r="I1951" t="s">
        <v>645</v>
      </c>
      <c r="J1951">
        <v>4</v>
      </c>
      <c r="L1951" t="s">
        <v>1139</v>
      </c>
      <c r="M1951" t="s">
        <v>1203</v>
      </c>
      <c r="N1951" t="s">
        <v>1204</v>
      </c>
      <c r="O1951" t="s">
        <v>6072</v>
      </c>
      <c r="P1951" t="s">
        <v>129</v>
      </c>
      <c r="Q1951" t="s">
        <v>8644</v>
      </c>
      <c r="R1951" t="s">
        <v>8488</v>
      </c>
      <c r="S1951" t="s">
        <v>8643</v>
      </c>
      <c r="T1951" t="b">
        <v>1</v>
      </c>
      <c r="U1951" t="b">
        <v>0</v>
      </c>
      <c r="V1951">
        <v>1</v>
      </c>
      <c r="W1951">
        <v>30</v>
      </c>
      <c r="X1951">
        <v>10</v>
      </c>
      <c r="AB1951">
        <v>2</v>
      </c>
      <c r="AC1951">
        <v>1</v>
      </c>
      <c r="AD1951">
        <v>2</v>
      </c>
      <c r="AE1951" t="s">
        <v>3856</v>
      </c>
      <c r="AF1951" t="s">
        <v>6073</v>
      </c>
      <c r="AG1951" t="s">
        <v>3882</v>
      </c>
      <c r="AH1951" t="s">
        <v>6074</v>
      </c>
    </row>
    <row r="1952" spans="1:34" x14ac:dyDescent="0.25">
      <c r="A1952">
        <v>6</v>
      </c>
      <c r="B1952" t="s">
        <v>643</v>
      </c>
      <c r="C1952" t="s">
        <v>646</v>
      </c>
      <c r="D1952" t="s">
        <v>644</v>
      </c>
      <c r="E1952" t="s">
        <v>645</v>
      </c>
      <c r="F1952" t="s">
        <v>649</v>
      </c>
      <c r="G1952" t="s">
        <v>650</v>
      </c>
      <c r="H1952" t="s">
        <v>1202</v>
      </c>
      <c r="I1952" t="s">
        <v>645</v>
      </c>
      <c r="J1952">
        <v>4</v>
      </c>
      <c r="L1952" t="s">
        <v>1139</v>
      </c>
      <c r="M1952" t="s">
        <v>1203</v>
      </c>
      <c r="N1952" t="s">
        <v>1204</v>
      </c>
      <c r="O1952" t="s">
        <v>6075</v>
      </c>
      <c r="P1952" t="s">
        <v>222</v>
      </c>
      <c r="Q1952" t="s">
        <v>8650</v>
      </c>
      <c r="R1952" t="s">
        <v>8637</v>
      </c>
      <c r="S1952" t="s">
        <v>8643</v>
      </c>
      <c r="T1952" t="b">
        <v>1</v>
      </c>
      <c r="U1952" t="b">
        <v>0</v>
      </c>
      <c r="V1952">
        <v>1</v>
      </c>
      <c r="W1952">
        <v>30</v>
      </c>
      <c r="X1952">
        <v>8</v>
      </c>
      <c r="AB1952">
        <v>2</v>
      </c>
      <c r="AC1952">
        <v>1</v>
      </c>
      <c r="AD1952">
        <v>2</v>
      </c>
      <c r="AE1952" t="s">
        <v>3856</v>
      </c>
      <c r="AF1952" t="s">
        <v>6073</v>
      </c>
      <c r="AG1952" t="s">
        <v>3882</v>
      </c>
      <c r="AH1952" t="s">
        <v>6076</v>
      </c>
    </row>
    <row r="1953" spans="1:34" x14ac:dyDescent="0.25">
      <c r="A1953">
        <v>6</v>
      </c>
      <c r="B1953" t="s">
        <v>643</v>
      </c>
      <c r="C1953" t="s">
        <v>646</v>
      </c>
      <c r="D1953" t="s">
        <v>644</v>
      </c>
      <c r="E1953" t="s">
        <v>645</v>
      </c>
      <c r="F1953" t="s">
        <v>649</v>
      </c>
      <c r="G1953" t="s">
        <v>650</v>
      </c>
      <c r="H1953" t="s">
        <v>1202</v>
      </c>
      <c r="I1953" t="s">
        <v>645</v>
      </c>
      <c r="J1953">
        <v>4</v>
      </c>
      <c r="L1953" t="s">
        <v>1139</v>
      </c>
      <c r="M1953" t="s">
        <v>1203</v>
      </c>
      <c r="N1953" t="s">
        <v>1204</v>
      </c>
      <c r="O1953" t="s">
        <v>6077</v>
      </c>
      <c r="P1953" t="s">
        <v>129</v>
      </c>
      <c r="Q1953" t="s">
        <v>8644</v>
      </c>
      <c r="R1953" t="s">
        <v>8488</v>
      </c>
      <c r="S1953" t="s">
        <v>8643</v>
      </c>
      <c r="T1953" t="b">
        <v>1</v>
      </c>
      <c r="U1953" t="b">
        <v>0</v>
      </c>
      <c r="V1953">
        <v>2</v>
      </c>
      <c r="W1953">
        <v>30</v>
      </c>
      <c r="X1953">
        <v>9</v>
      </c>
      <c r="AB1953">
        <v>2</v>
      </c>
      <c r="AC1953">
        <v>1</v>
      </c>
      <c r="AD1953">
        <v>2</v>
      </c>
      <c r="AE1953" t="s">
        <v>3856</v>
      </c>
      <c r="AF1953" t="s">
        <v>6078</v>
      </c>
      <c r="AG1953" t="s">
        <v>3882</v>
      </c>
      <c r="AH1953" t="s">
        <v>6079</v>
      </c>
    </row>
    <row r="1954" spans="1:34" x14ac:dyDescent="0.25">
      <c r="A1954">
        <v>6</v>
      </c>
      <c r="B1954" t="s">
        <v>643</v>
      </c>
      <c r="C1954" t="s">
        <v>646</v>
      </c>
      <c r="D1954" t="s">
        <v>644</v>
      </c>
      <c r="E1954" t="s">
        <v>645</v>
      </c>
      <c r="F1954" t="s">
        <v>649</v>
      </c>
      <c r="G1954" t="s">
        <v>650</v>
      </c>
      <c r="H1954" t="s">
        <v>1202</v>
      </c>
      <c r="I1954" t="s">
        <v>645</v>
      </c>
      <c r="J1954">
        <v>4</v>
      </c>
      <c r="L1954" t="s">
        <v>1139</v>
      </c>
      <c r="M1954" t="s">
        <v>1203</v>
      </c>
      <c r="N1954" t="s">
        <v>1204</v>
      </c>
      <c r="O1954" t="s">
        <v>6080</v>
      </c>
      <c r="P1954" t="s">
        <v>222</v>
      </c>
      <c r="Q1954" t="s">
        <v>8650</v>
      </c>
      <c r="R1954" t="s">
        <v>8637</v>
      </c>
      <c r="S1954" t="s">
        <v>8643</v>
      </c>
      <c r="T1954" t="b">
        <v>1</v>
      </c>
      <c r="U1954" t="b">
        <v>0</v>
      </c>
      <c r="V1954">
        <v>2</v>
      </c>
      <c r="W1954">
        <v>30</v>
      </c>
      <c r="X1954">
        <v>7</v>
      </c>
      <c r="AB1954">
        <v>2</v>
      </c>
      <c r="AC1954">
        <v>1</v>
      </c>
      <c r="AD1954">
        <v>2</v>
      </c>
      <c r="AE1954" t="s">
        <v>3856</v>
      </c>
      <c r="AF1954" t="s">
        <v>6078</v>
      </c>
      <c r="AG1954" t="s">
        <v>3882</v>
      </c>
      <c r="AH1954" t="s">
        <v>6081</v>
      </c>
    </row>
    <row r="1955" spans="1:34" x14ac:dyDescent="0.25">
      <c r="A1955">
        <v>6</v>
      </c>
      <c r="B1955" t="s">
        <v>643</v>
      </c>
      <c r="C1955" t="s">
        <v>646</v>
      </c>
      <c r="D1955" t="s">
        <v>644</v>
      </c>
      <c r="E1955" t="s">
        <v>645</v>
      </c>
      <c r="F1955" t="s">
        <v>649</v>
      </c>
      <c r="G1955" t="s">
        <v>650</v>
      </c>
      <c r="H1955" t="s">
        <v>1202</v>
      </c>
      <c r="I1955" t="s">
        <v>645</v>
      </c>
      <c r="J1955">
        <v>4</v>
      </c>
      <c r="L1955" t="s">
        <v>1139</v>
      </c>
      <c r="M1955" t="s">
        <v>1203</v>
      </c>
      <c r="N1955" t="s">
        <v>1204</v>
      </c>
      <c r="O1955" t="s">
        <v>6082</v>
      </c>
      <c r="P1955" t="s">
        <v>129</v>
      </c>
      <c r="Q1955" t="s">
        <v>8644</v>
      </c>
      <c r="R1955" t="s">
        <v>8488</v>
      </c>
      <c r="S1955" t="s">
        <v>8643</v>
      </c>
      <c r="T1955" t="b">
        <v>1</v>
      </c>
      <c r="U1955" t="b">
        <v>0</v>
      </c>
      <c r="V1955">
        <v>3</v>
      </c>
      <c r="W1955">
        <v>30</v>
      </c>
      <c r="X1955">
        <v>8</v>
      </c>
      <c r="AB1955">
        <v>2</v>
      </c>
      <c r="AC1955">
        <v>1</v>
      </c>
      <c r="AD1955">
        <v>2</v>
      </c>
      <c r="AE1955" t="s">
        <v>3856</v>
      </c>
      <c r="AF1955" t="s">
        <v>6083</v>
      </c>
      <c r="AG1955" t="s">
        <v>6084</v>
      </c>
      <c r="AH1955" t="s">
        <v>6085</v>
      </c>
    </row>
    <row r="1956" spans="1:34" x14ac:dyDescent="0.25">
      <c r="A1956">
        <v>6</v>
      </c>
      <c r="B1956" t="s">
        <v>643</v>
      </c>
      <c r="C1956" t="s">
        <v>646</v>
      </c>
      <c r="D1956" t="s">
        <v>644</v>
      </c>
      <c r="E1956" t="s">
        <v>645</v>
      </c>
      <c r="F1956" t="s">
        <v>649</v>
      </c>
      <c r="G1956" t="s">
        <v>650</v>
      </c>
      <c r="H1956" t="s">
        <v>1202</v>
      </c>
      <c r="I1956" t="s">
        <v>645</v>
      </c>
      <c r="J1956">
        <v>4</v>
      </c>
      <c r="L1956" t="s">
        <v>1139</v>
      </c>
      <c r="M1956" t="s">
        <v>1203</v>
      </c>
      <c r="N1956" t="s">
        <v>1204</v>
      </c>
      <c r="O1956" t="s">
        <v>6086</v>
      </c>
      <c r="P1956" t="s">
        <v>222</v>
      </c>
      <c r="Q1956" t="s">
        <v>8650</v>
      </c>
      <c r="R1956" t="s">
        <v>8637</v>
      </c>
      <c r="S1956" t="s">
        <v>8643</v>
      </c>
      <c r="T1956" t="b">
        <v>1</v>
      </c>
      <c r="U1956" t="b">
        <v>0</v>
      </c>
      <c r="V1956">
        <v>3</v>
      </c>
      <c r="W1956">
        <v>30</v>
      </c>
      <c r="X1956">
        <v>8</v>
      </c>
      <c r="AB1956">
        <v>2</v>
      </c>
      <c r="AC1956">
        <v>1</v>
      </c>
      <c r="AD1956">
        <v>2</v>
      </c>
      <c r="AE1956" t="s">
        <v>3856</v>
      </c>
      <c r="AF1956" t="s">
        <v>6083</v>
      </c>
      <c r="AG1956" t="s">
        <v>3882</v>
      </c>
      <c r="AH1956" t="s">
        <v>6087</v>
      </c>
    </row>
    <row r="1957" spans="1:34" x14ac:dyDescent="0.25">
      <c r="A1957">
        <v>6</v>
      </c>
      <c r="B1957" t="s">
        <v>643</v>
      </c>
      <c r="C1957" t="s">
        <v>646</v>
      </c>
      <c r="D1957" t="s">
        <v>644</v>
      </c>
      <c r="E1957" t="s">
        <v>645</v>
      </c>
      <c r="F1957" t="s">
        <v>649</v>
      </c>
      <c r="G1957" t="s">
        <v>650</v>
      </c>
      <c r="H1957" t="s">
        <v>1202</v>
      </c>
      <c r="I1957" t="s">
        <v>645</v>
      </c>
      <c r="J1957">
        <v>4</v>
      </c>
      <c r="L1957" t="s">
        <v>1139</v>
      </c>
      <c r="M1957" t="s">
        <v>1203</v>
      </c>
      <c r="N1957" t="s">
        <v>1204</v>
      </c>
      <c r="O1957" t="s">
        <v>6088</v>
      </c>
      <c r="P1957" t="s">
        <v>1534</v>
      </c>
      <c r="Q1957" t="s">
        <v>2</v>
      </c>
      <c r="R1957" t="s">
        <v>2</v>
      </c>
      <c r="S1957" t="s">
        <v>8646</v>
      </c>
      <c r="T1957" t="b">
        <v>0</v>
      </c>
      <c r="U1957" t="b">
        <v>1</v>
      </c>
      <c r="V1957">
        <v>1</v>
      </c>
      <c r="W1957">
        <v>150</v>
      </c>
      <c r="Y1957">
        <v>79.800000000000011</v>
      </c>
      <c r="AG1957" t="s">
        <v>6089</v>
      </c>
      <c r="AH1957" t="s">
        <v>6090</v>
      </c>
    </row>
    <row r="1958" spans="1:34" x14ac:dyDescent="0.25">
      <c r="A1958">
        <v>6</v>
      </c>
      <c r="B1958" t="s">
        <v>643</v>
      </c>
      <c r="C1958" t="s">
        <v>646</v>
      </c>
      <c r="D1958" t="s">
        <v>644</v>
      </c>
      <c r="E1958" t="s">
        <v>645</v>
      </c>
      <c r="F1958" t="s">
        <v>649</v>
      </c>
      <c r="G1958" t="s">
        <v>650</v>
      </c>
      <c r="H1958" t="s">
        <v>1202</v>
      </c>
      <c r="I1958" t="s">
        <v>645</v>
      </c>
      <c r="J1958">
        <v>4</v>
      </c>
      <c r="L1958" t="s">
        <v>1139</v>
      </c>
      <c r="M1958" t="s">
        <v>1203</v>
      </c>
      <c r="N1958" t="s">
        <v>1204</v>
      </c>
      <c r="O1958" t="s">
        <v>6091</v>
      </c>
      <c r="P1958" t="s">
        <v>1534</v>
      </c>
      <c r="Q1958" t="s">
        <v>2</v>
      </c>
      <c r="R1958" t="s">
        <v>2</v>
      </c>
      <c r="S1958" t="s">
        <v>8646</v>
      </c>
      <c r="T1958" t="b">
        <v>0</v>
      </c>
      <c r="U1958" t="b">
        <v>1</v>
      </c>
      <c r="V1958">
        <v>2</v>
      </c>
      <c r="W1958">
        <v>150</v>
      </c>
      <c r="Y1958">
        <v>70.199999999999989</v>
      </c>
      <c r="AG1958" t="s">
        <v>6092</v>
      </c>
      <c r="AH1958" t="s">
        <v>6093</v>
      </c>
    </row>
    <row r="1959" spans="1:34" x14ac:dyDescent="0.25">
      <c r="A1959">
        <v>6</v>
      </c>
      <c r="B1959" t="s">
        <v>643</v>
      </c>
      <c r="C1959" t="s">
        <v>646</v>
      </c>
      <c r="D1959" t="s">
        <v>644</v>
      </c>
      <c r="E1959" t="s">
        <v>645</v>
      </c>
      <c r="F1959" t="s">
        <v>649</v>
      </c>
      <c r="G1959" t="s">
        <v>650</v>
      </c>
      <c r="H1959" t="s">
        <v>1202</v>
      </c>
      <c r="I1959" t="s">
        <v>645</v>
      </c>
      <c r="J1959">
        <v>4</v>
      </c>
      <c r="L1959" t="s">
        <v>1139</v>
      </c>
      <c r="M1959" t="s">
        <v>1203</v>
      </c>
      <c r="N1959" t="s">
        <v>1204</v>
      </c>
      <c r="O1959" t="s">
        <v>6094</v>
      </c>
      <c r="P1959" t="s">
        <v>1534</v>
      </c>
      <c r="Q1959" t="s">
        <v>2</v>
      </c>
      <c r="R1959" t="s">
        <v>2</v>
      </c>
      <c r="S1959" t="s">
        <v>8646</v>
      </c>
      <c r="T1959" t="b">
        <v>0</v>
      </c>
      <c r="U1959" t="b">
        <v>1</v>
      </c>
      <c r="V1959">
        <v>3</v>
      </c>
      <c r="W1959">
        <v>150</v>
      </c>
      <c r="Y1959">
        <v>49.8</v>
      </c>
      <c r="AG1959" t="s">
        <v>6095</v>
      </c>
      <c r="AH1959" t="s">
        <v>6096</v>
      </c>
    </row>
    <row r="1960" spans="1:34" x14ac:dyDescent="0.25">
      <c r="A1960">
        <v>6</v>
      </c>
      <c r="B1960" t="s">
        <v>643</v>
      </c>
      <c r="C1960" t="s">
        <v>646</v>
      </c>
      <c r="D1960" t="s">
        <v>644</v>
      </c>
      <c r="E1960" t="s">
        <v>645</v>
      </c>
      <c r="F1960" t="s">
        <v>649</v>
      </c>
      <c r="G1960" t="s">
        <v>650</v>
      </c>
      <c r="H1960" t="s">
        <v>1202</v>
      </c>
      <c r="I1960" t="s">
        <v>645</v>
      </c>
      <c r="J1960">
        <v>4</v>
      </c>
      <c r="L1960" t="s">
        <v>1139</v>
      </c>
      <c r="M1960" t="s">
        <v>1203</v>
      </c>
      <c r="N1960" t="s">
        <v>1204</v>
      </c>
      <c r="O1960" t="s">
        <v>6097</v>
      </c>
      <c r="P1960" t="s">
        <v>363</v>
      </c>
      <c r="Q1960" t="s">
        <v>357</v>
      </c>
      <c r="R1960" t="s">
        <v>357</v>
      </c>
      <c r="S1960" t="s">
        <v>357</v>
      </c>
      <c r="T1960" t="b">
        <v>0</v>
      </c>
      <c r="U1960" t="b">
        <v>1</v>
      </c>
      <c r="V1960">
        <v>2</v>
      </c>
      <c r="Y1960">
        <v>45</v>
      </c>
      <c r="Z1960">
        <v>0.1</v>
      </c>
      <c r="AA1960" t="s">
        <v>3957</v>
      </c>
      <c r="AG1960" t="s">
        <v>6098</v>
      </c>
      <c r="AH1960" t="s">
        <v>6099</v>
      </c>
    </row>
    <row r="1961" spans="1:34" x14ac:dyDescent="0.25">
      <c r="A1961">
        <v>6</v>
      </c>
      <c r="B1961" t="s">
        <v>643</v>
      </c>
      <c r="C1961" t="s">
        <v>646</v>
      </c>
      <c r="D1961" t="s">
        <v>644</v>
      </c>
      <c r="E1961" t="s">
        <v>645</v>
      </c>
      <c r="F1961" t="s">
        <v>649</v>
      </c>
      <c r="G1961" t="s">
        <v>650</v>
      </c>
      <c r="H1961" t="s">
        <v>1202</v>
      </c>
      <c r="I1961" t="s">
        <v>645</v>
      </c>
      <c r="J1961">
        <v>4</v>
      </c>
      <c r="L1961" t="s">
        <v>1139</v>
      </c>
      <c r="M1961" t="s">
        <v>1203</v>
      </c>
      <c r="N1961" t="s">
        <v>1204</v>
      </c>
      <c r="O1961" t="s">
        <v>6100</v>
      </c>
      <c r="P1961" t="s">
        <v>363</v>
      </c>
      <c r="Q1961" t="s">
        <v>357</v>
      </c>
      <c r="R1961" t="s">
        <v>357</v>
      </c>
      <c r="S1961" t="s">
        <v>357</v>
      </c>
      <c r="T1961" t="b">
        <v>0</v>
      </c>
      <c r="U1961" t="b">
        <v>1</v>
      </c>
      <c r="V1961">
        <v>3</v>
      </c>
      <c r="Y1961">
        <v>45</v>
      </c>
      <c r="Z1961">
        <v>0.1</v>
      </c>
      <c r="AA1961" t="s">
        <v>3957</v>
      </c>
      <c r="AG1961" t="s">
        <v>6098</v>
      </c>
      <c r="AH1961" t="s">
        <v>6101</v>
      </c>
    </row>
    <row r="1962" spans="1:34" x14ac:dyDescent="0.25">
      <c r="A1962">
        <v>6</v>
      </c>
      <c r="B1962" t="s">
        <v>643</v>
      </c>
      <c r="C1962" t="s">
        <v>646</v>
      </c>
      <c r="D1962" t="s">
        <v>644</v>
      </c>
      <c r="E1962" t="s">
        <v>645</v>
      </c>
      <c r="F1962" t="s">
        <v>649</v>
      </c>
      <c r="G1962" t="s">
        <v>650</v>
      </c>
      <c r="H1962" t="s">
        <v>1202</v>
      </c>
      <c r="I1962" t="s">
        <v>645</v>
      </c>
      <c r="J1962">
        <v>4</v>
      </c>
      <c r="L1962" t="s">
        <v>1139</v>
      </c>
      <c r="M1962" t="s">
        <v>1203</v>
      </c>
      <c r="N1962" t="s">
        <v>1204</v>
      </c>
      <c r="O1962" t="s">
        <v>6102</v>
      </c>
      <c r="P1962" t="s">
        <v>363</v>
      </c>
      <c r="Q1962" t="s">
        <v>357</v>
      </c>
      <c r="R1962" t="s">
        <v>357</v>
      </c>
      <c r="S1962" t="s">
        <v>357</v>
      </c>
      <c r="T1962" t="b">
        <v>0</v>
      </c>
      <c r="U1962" t="b">
        <v>1</v>
      </c>
      <c r="V1962">
        <v>4</v>
      </c>
      <c r="Y1962">
        <v>45</v>
      </c>
      <c r="Z1962">
        <v>0.1</v>
      </c>
      <c r="AA1962" t="s">
        <v>3957</v>
      </c>
      <c r="AG1962" t="s">
        <v>6098</v>
      </c>
      <c r="AH1962" t="s">
        <v>6103</v>
      </c>
    </row>
    <row r="1963" spans="1:34" x14ac:dyDescent="0.25">
      <c r="A1963">
        <v>6</v>
      </c>
      <c r="B1963" t="s">
        <v>643</v>
      </c>
      <c r="C1963" t="s">
        <v>646</v>
      </c>
      <c r="D1963" t="s">
        <v>644</v>
      </c>
      <c r="E1963" t="s">
        <v>645</v>
      </c>
      <c r="F1963" t="s">
        <v>649</v>
      </c>
      <c r="G1963" t="s">
        <v>650</v>
      </c>
      <c r="H1963" t="s">
        <v>1202</v>
      </c>
      <c r="I1963" t="s">
        <v>645</v>
      </c>
      <c r="J1963">
        <v>4</v>
      </c>
      <c r="L1963" t="s">
        <v>1139</v>
      </c>
      <c r="M1963" t="s">
        <v>1203</v>
      </c>
      <c r="N1963" t="s">
        <v>1204</v>
      </c>
      <c r="O1963" t="s">
        <v>6104</v>
      </c>
      <c r="P1963" t="s">
        <v>363</v>
      </c>
      <c r="Q1963" t="s">
        <v>357</v>
      </c>
      <c r="R1963" t="s">
        <v>357</v>
      </c>
      <c r="S1963" t="s">
        <v>357</v>
      </c>
      <c r="T1963" t="b">
        <v>0</v>
      </c>
      <c r="U1963" t="b">
        <v>1</v>
      </c>
      <c r="V1963">
        <v>5</v>
      </c>
      <c r="Y1963">
        <v>45</v>
      </c>
      <c r="Z1963">
        <v>0.1</v>
      </c>
      <c r="AA1963" t="s">
        <v>3957</v>
      </c>
      <c r="AG1963" t="s">
        <v>6098</v>
      </c>
      <c r="AH1963" t="s">
        <v>6105</v>
      </c>
    </row>
    <row r="1964" spans="1:34" x14ac:dyDescent="0.25">
      <c r="A1964">
        <v>6</v>
      </c>
      <c r="B1964" t="s">
        <v>643</v>
      </c>
      <c r="C1964" t="s">
        <v>646</v>
      </c>
      <c r="D1964" t="s">
        <v>644</v>
      </c>
      <c r="E1964" t="s">
        <v>645</v>
      </c>
      <c r="F1964" t="s">
        <v>649</v>
      </c>
      <c r="G1964" t="s">
        <v>650</v>
      </c>
      <c r="H1964" t="s">
        <v>1202</v>
      </c>
      <c r="I1964" t="s">
        <v>645</v>
      </c>
      <c r="J1964">
        <v>4</v>
      </c>
      <c r="L1964" t="s">
        <v>1139</v>
      </c>
      <c r="M1964" t="s">
        <v>1203</v>
      </c>
      <c r="N1964" t="s">
        <v>1204</v>
      </c>
      <c r="O1964" t="s">
        <v>6106</v>
      </c>
      <c r="P1964" t="s">
        <v>363</v>
      </c>
      <c r="Q1964" t="s">
        <v>357</v>
      </c>
      <c r="R1964" t="s">
        <v>357</v>
      </c>
      <c r="S1964" t="s">
        <v>357</v>
      </c>
      <c r="T1964" t="b">
        <v>0</v>
      </c>
      <c r="U1964" t="b">
        <v>1</v>
      </c>
      <c r="V1964">
        <v>6</v>
      </c>
      <c r="Y1964">
        <v>45</v>
      </c>
      <c r="Z1964">
        <v>0.1</v>
      </c>
      <c r="AA1964" t="s">
        <v>3957</v>
      </c>
      <c r="AG1964" t="s">
        <v>6098</v>
      </c>
      <c r="AH1964" t="s">
        <v>1204</v>
      </c>
    </row>
    <row r="1965" spans="1:34" x14ac:dyDescent="0.25">
      <c r="A1965">
        <v>7</v>
      </c>
      <c r="B1965" t="s">
        <v>652</v>
      </c>
      <c r="C1965" t="s">
        <v>655</v>
      </c>
      <c r="D1965" t="s">
        <v>653</v>
      </c>
      <c r="E1965" t="s">
        <v>654</v>
      </c>
      <c r="F1965" t="s">
        <v>657</v>
      </c>
      <c r="G1965" t="s">
        <v>11043</v>
      </c>
      <c r="H1965" t="s">
        <v>1205</v>
      </c>
      <c r="I1965" t="s">
        <v>653</v>
      </c>
      <c r="J1965">
        <v>1</v>
      </c>
      <c r="L1965" t="s">
        <v>1206</v>
      </c>
      <c r="M1965" t="s">
        <v>1207</v>
      </c>
      <c r="N1965" t="s">
        <v>1208</v>
      </c>
      <c r="O1965" t="s">
        <v>6107</v>
      </c>
      <c r="P1965" t="s">
        <v>363</v>
      </c>
      <c r="Q1965" t="s">
        <v>357</v>
      </c>
      <c r="R1965" t="s">
        <v>357</v>
      </c>
      <c r="S1965" t="s">
        <v>357</v>
      </c>
      <c r="T1965" t="b">
        <v>0</v>
      </c>
      <c r="U1965" t="b">
        <v>1</v>
      </c>
      <c r="V1965">
        <v>1</v>
      </c>
      <c r="Y1965">
        <v>360</v>
      </c>
      <c r="Z1965">
        <v>0.6</v>
      </c>
      <c r="AA1965" t="s">
        <v>3957</v>
      </c>
      <c r="AG1965" t="s">
        <v>6108</v>
      </c>
      <c r="AH1965" t="s">
        <v>1207</v>
      </c>
    </row>
    <row r="1966" spans="1:34" x14ac:dyDescent="0.25">
      <c r="A1966">
        <v>7</v>
      </c>
      <c r="B1966" t="s">
        <v>652</v>
      </c>
      <c r="C1966" t="s">
        <v>655</v>
      </c>
      <c r="D1966" t="s">
        <v>653</v>
      </c>
      <c r="E1966" t="s">
        <v>654</v>
      </c>
      <c r="F1966" t="s">
        <v>657</v>
      </c>
      <c r="G1966" t="s">
        <v>11043</v>
      </c>
      <c r="H1966" t="s">
        <v>1205</v>
      </c>
      <c r="I1966" t="s">
        <v>653</v>
      </c>
      <c r="J1966">
        <v>1</v>
      </c>
      <c r="L1966" t="s">
        <v>1206</v>
      </c>
      <c r="M1966" t="s">
        <v>1207</v>
      </c>
      <c r="N1966" t="s">
        <v>1208</v>
      </c>
      <c r="O1966" t="s">
        <v>6109</v>
      </c>
      <c r="P1966" t="s">
        <v>394</v>
      </c>
      <c r="Q1966" t="s">
        <v>272</v>
      </c>
      <c r="R1966" t="s">
        <v>8666</v>
      </c>
      <c r="S1966" t="s">
        <v>8645</v>
      </c>
      <c r="T1966" t="b">
        <v>0</v>
      </c>
      <c r="U1966" t="b">
        <v>0</v>
      </c>
      <c r="V1966">
        <v>1</v>
      </c>
      <c r="W1966">
        <v>0</v>
      </c>
      <c r="X1966">
        <v>12</v>
      </c>
      <c r="AG1966" t="s">
        <v>3073</v>
      </c>
      <c r="AH1966" t="s">
        <v>6110</v>
      </c>
    </row>
    <row r="1967" spans="1:34" x14ac:dyDescent="0.25">
      <c r="A1967">
        <v>7</v>
      </c>
      <c r="B1967" t="s">
        <v>652</v>
      </c>
      <c r="C1967" t="s">
        <v>655</v>
      </c>
      <c r="D1967" t="s">
        <v>653</v>
      </c>
      <c r="E1967" t="s">
        <v>654</v>
      </c>
      <c r="F1967" t="s">
        <v>657</v>
      </c>
      <c r="G1967" t="s">
        <v>11043</v>
      </c>
      <c r="H1967" t="s">
        <v>1205</v>
      </c>
      <c r="I1967" t="s">
        <v>653</v>
      </c>
      <c r="J1967">
        <v>1</v>
      </c>
      <c r="L1967" t="s">
        <v>1206</v>
      </c>
      <c r="M1967" t="s">
        <v>1207</v>
      </c>
      <c r="N1967" t="s">
        <v>1208</v>
      </c>
      <c r="O1967" t="s">
        <v>6111</v>
      </c>
      <c r="P1967" t="s">
        <v>403</v>
      </c>
      <c r="Q1967" t="s">
        <v>272</v>
      </c>
      <c r="R1967" t="s">
        <v>8666</v>
      </c>
      <c r="S1967" t="s">
        <v>8645</v>
      </c>
      <c r="T1967" t="b">
        <v>0</v>
      </c>
      <c r="U1967" t="b">
        <v>0</v>
      </c>
      <c r="V1967">
        <v>1</v>
      </c>
      <c r="W1967">
        <v>0</v>
      </c>
      <c r="X1967">
        <v>8</v>
      </c>
      <c r="AG1967" t="s">
        <v>2818</v>
      </c>
      <c r="AH1967" t="s">
        <v>6112</v>
      </c>
    </row>
    <row r="1968" spans="1:34" x14ac:dyDescent="0.25">
      <c r="A1968">
        <v>7</v>
      </c>
      <c r="B1968" t="s">
        <v>652</v>
      </c>
      <c r="C1968" t="s">
        <v>655</v>
      </c>
      <c r="D1968" t="s">
        <v>653</v>
      </c>
      <c r="E1968" t="s">
        <v>654</v>
      </c>
      <c r="F1968" t="s">
        <v>657</v>
      </c>
      <c r="G1968" t="s">
        <v>11043</v>
      </c>
      <c r="H1968" t="s">
        <v>1205</v>
      </c>
      <c r="I1968" t="s">
        <v>653</v>
      </c>
      <c r="J1968">
        <v>1</v>
      </c>
      <c r="L1968" t="s">
        <v>1206</v>
      </c>
      <c r="M1968" t="s">
        <v>1207</v>
      </c>
      <c r="N1968" t="s">
        <v>1208</v>
      </c>
      <c r="O1968" t="s">
        <v>6113</v>
      </c>
      <c r="P1968" t="s">
        <v>403</v>
      </c>
      <c r="Q1968" t="s">
        <v>272</v>
      </c>
      <c r="R1968" t="s">
        <v>8666</v>
      </c>
      <c r="S1968" t="s">
        <v>8645</v>
      </c>
      <c r="T1968" t="b">
        <v>0</v>
      </c>
      <c r="U1968" t="b">
        <v>0</v>
      </c>
      <c r="V1968">
        <v>2</v>
      </c>
      <c r="W1968">
        <v>0</v>
      </c>
      <c r="X1968">
        <v>8</v>
      </c>
      <c r="AG1968" t="s">
        <v>2818</v>
      </c>
      <c r="AH1968" t="s">
        <v>6114</v>
      </c>
    </row>
    <row r="1969" spans="1:34" x14ac:dyDescent="0.25">
      <c r="A1969">
        <v>7</v>
      </c>
      <c r="B1969" t="s">
        <v>652</v>
      </c>
      <c r="C1969" t="s">
        <v>655</v>
      </c>
      <c r="D1969" t="s">
        <v>653</v>
      </c>
      <c r="E1969" t="s">
        <v>654</v>
      </c>
      <c r="F1969" t="s">
        <v>657</v>
      </c>
      <c r="G1969" t="s">
        <v>11043</v>
      </c>
      <c r="H1969" t="s">
        <v>1205</v>
      </c>
      <c r="I1969" t="s">
        <v>653</v>
      </c>
      <c r="J1969">
        <v>1</v>
      </c>
      <c r="L1969" t="s">
        <v>1206</v>
      </c>
      <c r="M1969" t="s">
        <v>1207</v>
      </c>
      <c r="N1969" t="s">
        <v>1208</v>
      </c>
      <c r="O1969" t="s">
        <v>6115</v>
      </c>
      <c r="P1969" t="s">
        <v>394</v>
      </c>
      <c r="Q1969" t="s">
        <v>272</v>
      </c>
      <c r="R1969" t="s">
        <v>8666</v>
      </c>
      <c r="S1969" t="s">
        <v>8645</v>
      </c>
      <c r="T1969" t="b">
        <v>0</v>
      </c>
      <c r="U1969" t="b">
        <v>0</v>
      </c>
      <c r="V1969">
        <v>2</v>
      </c>
      <c r="W1969">
        <v>0</v>
      </c>
      <c r="X1969">
        <v>12</v>
      </c>
      <c r="AG1969" t="s">
        <v>3073</v>
      </c>
      <c r="AH1969" t="s">
        <v>6116</v>
      </c>
    </row>
    <row r="1970" spans="1:34" x14ac:dyDescent="0.25">
      <c r="A1970">
        <v>7</v>
      </c>
      <c r="B1970" t="s">
        <v>652</v>
      </c>
      <c r="C1970" t="s">
        <v>655</v>
      </c>
      <c r="D1970" t="s">
        <v>653</v>
      </c>
      <c r="E1970" t="s">
        <v>654</v>
      </c>
      <c r="F1970" t="s">
        <v>657</v>
      </c>
      <c r="G1970" t="s">
        <v>11043</v>
      </c>
      <c r="H1970" t="s">
        <v>1205</v>
      </c>
      <c r="I1970" t="s">
        <v>653</v>
      </c>
      <c r="J1970">
        <v>1</v>
      </c>
      <c r="L1970" t="s">
        <v>1206</v>
      </c>
      <c r="M1970" t="s">
        <v>1207</v>
      </c>
      <c r="N1970" t="s">
        <v>1208</v>
      </c>
      <c r="O1970" t="s">
        <v>6117</v>
      </c>
      <c r="P1970" t="s">
        <v>403</v>
      </c>
      <c r="Q1970" t="s">
        <v>272</v>
      </c>
      <c r="R1970" t="s">
        <v>8666</v>
      </c>
      <c r="S1970" t="s">
        <v>8645</v>
      </c>
      <c r="T1970" t="b">
        <v>0</v>
      </c>
      <c r="U1970" t="b">
        <v>0</v>
      </c>
      <c r="V1970">
        <v>3</v>
      </c>
      <c r="W1970">
        <v>0</v>
      </c>
      <c r="X1970">
        <v>8</v>
      </c>
      <c r="AG1970" t="s">
        <v>2818</v>
      </c>
      <c r="AH1970" t="s">
        <v>6118</v>
      </c>
    </row>
    <row r="1971" spans="1:34" x14ac:dyDescent="0.25">
      <c r="A1971">
        <v>7</v>
      </c>
      <c r="B1971" t="s">
        <v>652</v>
      </c>
      <c r="C1971" t="s">
        <v>655</v>
      </c>
      <c r="D1971" t="s">
        <v>653</v>
      </c>
      <c r="E1971" t="s">
        <v>654</v>
      </c>
      <c r="F1971" t="s">
        <v>657</v>
      </c>
      <c r="G1971" t="s">
        <v>11043</v>
      </c>
      <c r="H1971" t="s">
        <v>1205</v>
      </c>
      <c r="I1971" t="s">
        <v>653</v>
      </c>
      <c r="J1971">
        <v>1</v>
      </c>
      <c r="L1971" t="s">
        <v>1206</v>
      </c>
      <c r="M1971" t="s">
        <v>1207</v>
      </c>
      <c r="N1971" t="s">
        <v>1208</v>
      </c>
      <c r="O1971" t="s">
        <v>6119</v>
      </c>
      <c r="P1971" t="s">
        <v>1</v>
      </c>
      <c r="Q1971" t="s">
        <v>2</v>
      </c>
      <c r="R1971" t="s">
        <v>2</v>
      </c>
      <c r="S1971" t="s">
        <v>8646</v>
      </c>
      <c r="T1971" t="b">
        <v>0</v>
      </c>
      <c r="U1971" t="b">
        <v>1</v>
      </c>
      <c r="V1971">
        <v>1</v>
      </c>
      <c r="W1971">
        <v>150</v>
      </c>
      <c r="Y1971">
        <v>60</v>
      </c>
      <c r="AG1971" t="s">
        <v>6120</v>
      </c>
      <c r="AH1971" t="s">
        <v>6121</v>
      </c>
    </row>
    <row r="1972" spans="1:34" x14ac:dyDescent="0.25">
      <c r="A1972">
        <v>7</v>
      </c>
      <c r="B1972" t="s">
        <v>652</v>
      </c>
      <c r="C1972" t="s">
        <v>655</v>
      </c>
      <c r="D1972" t="s">
        <v>653</v>
      </c>
      <c r="E1972" t="s">
        <v>654</v>
      </c>
      <c r="F1972" t="s">
        <v>657</v>
      </c>
      <c r="G1972" t="s">
        <v>11043</v>
      </c>
      <c r="H1972" t="s">
        <v>1205</v>
      </c>
      <c r="I1972" t="s">
        <v>653</v>
      </c>
      <c r="J1972">
        <v>1</v>
      </c>
      <c r="L1972" t="s">
        <v>1206</v>
      </c>
      <c r="M1972" t="s">
        <v>1207</v>
      </c>
      <c r="N1972" t="s">
        <v>1208</v>
      </c>
      <c r="O1972" t="s">
        <v>6122</v>
      </c>
      <c r="P1972" t="s">
        <v>1</v>
      </c>
      <c r="Q1972" t="s">
        <v>2</v>
      </c>
      <c r="R1972" t="s">
        <v>2</v>
      </c>
      <c r="S1972" t="s">
        <v>8646</v>
      </c>
      <c r="T1972" t="b">
        <v>0</v>
      </c>
      <c r="U1972" t="b">
        <v>1</v>
      </c>
      <c r="V1972">
        <v>2</v>
      </c>
      <c r="W1972">
        <v>150</v>
      </c>
      <c r="Y1972">
        <v>60</v>
      </c>
      <c r="AG1972" t="s">
        <v>6123</v>
      </c>
      <c r="AH1972" t="s">
        <v>6124</v>
      </c>
    </row>
    <row r="1973" spans="1:34" x14ac:dyDescent="0.25">
      <c r="A1973">
        <v>7</v>
      </c>
      <c r="B1973" t="s">
        <v>652</v>
      </c>
      <c r="C1973" t="s">
        <v>655</v>
      </c>
      <c r="D1973" t="s">
        <v>653</v>
      </c>
      <c r="E1973" t="s">
        <v>654</v>
      </c>
      <c r="F1973" t="s">
        <v>657</v>
      </c>
      <c r="G1973" t="s">
        <v>11043</v>
      </c>
      <c r="H1973" t="s">
        <v>1205</v>
      </c>
      <c r="I1973" t="s">
        <v>653</v>
      </c>
      <c r="J1973">
        <v>1</v>
      </c>
      <c r="L1973" t="s">
        <v>1206</v>
      </c>
      <c r="M1973" t="s">
        <v>1207</v>
      </c>
      <c r="N1973" t="s">
        <v>1208</v>
      </c>
      <c r="O1973" t="s">
        <v>6125</v>
      </c>
      <c r="P1973" t="s">
        <v>1</v>
      </c>
      <c r="Q1973" t="s">
        <v>2</v>
      </c>
      <c r="R1973" t="s">
        <v>2</v>
      </c>
      <c r="S1973" t="s">
        <v>8646</v>
      </c>
      <c r="T1973" t="b">
        <v>0</v>
      </c>
      <c r="U1973" t="b">
        <v>1</v>
      </c>
      <c r="V1973">
        <v>3</v>
      </c>
      <c r="W1973">
        <v>150</v>
      </c>
      <c r="Y1973">
        <v>60</v>
      </c>
      <c r="AG1973" t="s">
        <v>6123</v>
      </c>
      <c r="AH1973" t="s">
        <v>6126</v>
      </c>
    </row>
    <row r="1974" spans="1:34" x14ac:dyDescent="0.25">
      <c r="A1974">
        <v>7</v>
      </c>
      <c r="B1974" t="s">
        <v>652</v>
      </c>
      <c r="C1974" t="s">
        <v>655</v>
      </c>
      <c r="D1974" t="s">
        <v>653</v>
      </c>
      <c r="E1974" t="s">
        <v>654</v>
      </c>
      <c r="F1974" t="s">
        <v>657</v>
      </c>
      <c r="G1974" t="s">
        <v>11043</v>
      </c>
      <c r="H1974" t="s">
        <v>1205</v>
      </c>
      <c r="I1974" t="s">
        <v>653</v>
      </c>
      <c r="J1974">
        <v>1</v>
      </c>
      <c r="L1974" t="s">
        <v>1206</v>
      </c>
      <c r="M1974" t="s">
        <v>1207</v>
      </c>
      <c r="N1974" t="s">
        <v>1208</v>
      </c>
      <c r="O1974" t="s">
        <v>6127</v>
      </c>
      <c r="P1974" t="s">
        <v>1</v>
      </c>
      <c r="Q1974" t="s">
        <v>2</v>
      </c>
      <c r="R1974" t="s">
        <v>2</v>
      </c>
      <c r="S1974" t="s">
        <v>8646</v>
      </c>
      <c r="T1974" t="b">
        <v>0</v>
      </c>
      <c r="U1974" t="b">
        <v>1</v>
      </c>
      <c r="V1974">
        <v>4</v>
      </c>
      <c r="W1974">
        <v>150</v>
      </c>
      <c r="Y1974">
        <v>49.199999999999996</v>
      </c>
      <c r="AG1974" t="s">
        <v>6123</v>
      </c>
      <c r="AH1974" t="s">
        <v>6128</v>
      </c>
    </row>
    <row r="1975" spans="1:34" x14ac:dyDescent="0.25">
      <c r="A1975">
        <v>7</v>
      </c>
      <c r="B1975" t="s">
        <v>652</v>
      </c>
      <c r="C1975" t="s">
        <v>655</v>
      </c>
      <c r="D1975" t="s">
        <v>653</v>
      </c>
      <c r="E1975" t="s">
        <v>654</v>
      </c>
      <c r="F1975" t="s">
        <v>657</v>
      </c>
      <c r="G1975" t="s">
        <v>11043</v>
      </c>
      <c r="H1975" t="s">
        <v>1205</v>
      </c>
      <c r="I1975" t="s">
        <v>653</v>
      </c>
      <c r="J1975">
        <v>1</v>
      </c>
      <c r="L1975" t="s">
        <v>1206</v>
      </c>
      <c r="M1975" t="s">
        <v>1207</v>
      </c>
      <c r="N1975" t="s">
        <v>1208</v>
      </c>
      <c r="O1975" t="s">
        <v>6129</v>
      </c>
      <c r="P1975" t="s">
        <v>1</v>
      </c>
      <c r="Q1975" t="s">
        <v>2</v>
      </c>
      <c r="R1975" t="s">
        <v>2</v>
      </c>
      <c r="S1975" t="s">
        <v>8646</v>
      </c>
      <c r="T1975" t="b">
        <v>0</v>
      </c>
      <c r="U1975" t="b">
        <v>1</v>
      </c>
      <c r="V1975">
        <v>5</v>
      </c>
      <c r="W1975">
        <v>150</v>
      </c>
      <c r="Y1975">
        <v>45</v>
      </c>
      <c r="AG1975" t="s">
        <v>6123</v>
      </c>
      <c r="AH1975" t="s">
        <v>6130</v>
      </c>
    </row>
    <row r="1976" spans="1:34" x14ac:dyDescent="0.25">
      <c r="A1976">
        <v>7</v>
      </c>
      <c r="B1976" t="s">
        <v>652</v>
      </c>
      <c r="C1976" t="s">
        <v>655</v>
      </c>
      <c r="D1976" t="s">
        <v>653</v>
      </c>
      <c r="E1976" t="s">
        <v>654</v>
      </c>
      <c r="F1976" t="s">
        <v>657</v>
      </c>
      <c r="G1976" t="s">
        <v>11043</v>
      </c>
      <c r="H1976" t="s">
        <v>1205</v>
      </c>
      <c r="I1976" t="s">
        <v>653</v>
      </c>
      <c r="J1976">
        <v>1</v>
      </c>
      <c r="L1976" t="s">
        <v>1206</v>
      </c>
      <c r="M1976" t="s">
        <v>1207</v>
      </c>
      <c r="N1976" t="s">
        <v>1208</v>
      </c>
      <c r="O1976" t="s">
        <v>6131</v>
      </c>
      <c r="P1976" t="s">
        <v>32</v>
      </c>
      <c r="Q1976" t="s">
        <v>25</v>
      </c>
      <c r="R1976" t="s">
        <v>25</v>
      </c>
      <c r="S1976" t="s">
        <v>8646</v>
      </c>
      <c r="T1976" t="b">
        <v>0</v>
      </c>
      <c r="U1976" t="b">
        <v>0</v>
      </c>
      <c r="V1976">
        <v>1</v>
      </c>
      <c r="W1976">
        <v>200</v>
      </c>
      <c r="X1976">
        <v>7</v>
      </c>
      <c r="AB1976">
        <v>2</v>
      </c>
      <c r="AC1976">
        <v>1</v>
      </c>
      <c r="AD1976">
        <v>1</v>
      </c>
      <c r="AE1976" t="s">
        <v>3856</v>
      </c>
      <c r="AG1976" t="s">
        <v>6132</v>
      </c>
      <c r="AH1976" t="s">
        <v>6133</v>
      </c>
    </row>
    <row r="1977" spans="1:34" x14ac:dyDescent="0.25">
      <c r="A1977">
        <v>7</v>
      </c>
      <c r="B1977" t="s">
        <v>652</v>
      </c>
      <c r="C1977" t="s">
        <v>655</v>
      </c>
      <c r="D1977" t="s">
        <v>653</v>
      </c>
      <c r="E1977" t="s">
        <v>654</v>
      </c>
      <c r="F1977" t="s">
        <v>657</v>
      </c>
      <c r="G1977" t="s">
        <v>11043</v>
      </c>
      <c r="H1977" t="s">
        <v>1205</v>
      </c>
      <c r="I1977" t="s">
        <v>653</v>
      </c>
      <c r="J1977">
        <v>1</v>
      </c>
      <c r="L1977" t="s">
        <v>1206</v>
      </c>
      <c r="M1977" t="s">
        <v>1207</v>
      </c>
      <c r="N1977" t="s">
        <v>1208</v>
      </c>
      <c r="O1977" t="s">
        <v>6134</v>
      </c>
      <c r="P1977" t="s">
        <v>32</v>
      </c>
      <c r="Q1977" t="s">
        <v>25</v>
      </c>
      <c r="R1977" t="s">
        <v>25</v>
      </c>
      <c r="S1977" t="s">
        <v>8646</v>
      </c>
      <c r="T1977" t="b">
        <v>0</v>
      </c>
      <c r="U1977" t="b">
        <v>0</v>
      </c>
      <c r="V1977">
        <v>2</v>
      </c>
      <c r="W1977">
        <v>205</v>
      </c>
      <c r="X1977">
        <v>6</v>
      </c>
      <c r="AB1977">
        <v>2</v>
      </c>
      <c r="AC1977">
        <v>1</v>
      </c>
      <c r="AD1977">
        <v>1</v>
      </c>
      <c r="AE1977" t="s">
        <v>610</v>
      </c>
      <c r="AG1977" t="s">
        <v>6135</v>
      </c>
      <c r="AH1977" t="s">
        <v>6136</v>
      </c>
    </row>
    <row r="1978" spans="1:34" x14ac:dyDescent="0.25">
      <c r="A1978">
        <v>7</v>
      </c>
      <c r="B1978" t="s">
        <v>652</v>
      </c>
      <c r="C1978" t="s">
        <v>655</v>
      </c>
      <c r="D1978" t="s">
        <v>653</v>
      </c>
      <c r="E1978" t="s">
        <v>654</v>
      </c>
      <c r="F1978" t="s">
        <v>657</v>
      </c>
      <c r="G1978" t="s">
        <v>11043</v>
      </c>
      <c r="H1978" t="s">
        <v>1205</v>
      </c>
      <c r="I1978" t="s">
        <v>653</v>
      </c>
      <c r="J1978">
        <v>1</v>
      </c>
      <c r="L1978" t="s">
        <v>1206</v>
      </c>
      <c r="M1978" t="s">
        <v>1207</v>
      </c>
      <c r="N1978" t="s">
        <v>1208</v>
      </c>
      <c r="O1978" t="s">
        <v>6137</v>
      </c>
      <c r="P1978" t="s">
        <v>32</v>
      </c>
      <c r="Q1978" t="s">
        <v>25</v>
      </c>
      <c r="R1978" t="s">
        <v>25</v>
      </c>
      <c r="S1978" t="s">
        <v>8646</v>
      </c>
      <c r="T1978" t="b">
        <v>0</v>
      </c>
      <c r="U1978" t="b">
        <v>0</v>
      </c>
      <c r="V1978">
        <v>3</v>
      </c>
      <c r="W1978">
        <v>210</v>
      </c>
      <c r="X1978">
        <v>5</v>
      </c>
      <c r="AB1978">
        <v>2</v>
      </c>
      <c r="AC1978">
        <v>1</v>
      </c>
      <c r="AD1978">
        <v>1</v>
      </c>
      <c r="AE1978" t="s">
        <v>610</v>
      </c>
      <c r="AG1978" t="s">
        <v>6135</v>
      </c>
      <c r="AH1978" t="s">
        <v>6138</v>
      </c>
    </row>
    <row r="1979" spans="1:34" x14ac:dyDescent="0.25">
      <c r="A1979">
        <v>7</v>
      </c>
      <c r="B1979" t="s">
        <v>652</v>
      </c>
      <c r="C1979" t="s">
        <v>655</v>
      </c>
      <c r="D1979" t="s">
        <v>653</v>
      </c>
      <c r="E1979" t="s">
        <v>654</v>
      </c>
      <c r="F1979" t="s">
        <v>657</v>
      </c>
      <c r="G1979" t="s">
        <v>11043</v>
      </c>
      <c r="H1979" t="s">
        <v>1205</v>
      </c>
      <c r="I1979" t="s">
        <v>653</v>
      </c>
      <c r="J1979">
        <v>1</v>
      </c>
      <c r="L1979" t="s">
        <v>1206</v>
      </c>
      <c r="M1979" t="s">
        <v>1207</v>
      </c>
      <c r="N1979" t="s">
        <v>1208</v>
      </c>
      <c r="O1979" t="s">
        <v>6139</v>
      </c>
      <c r="P1979" t="s">
        <v>32</v>
      </c>
      <c r="Q1979" t="s">
        <v>25</v>
      </c>
      <c r="R1979" t="s">
        <v>25</v>
      </c>
      <c r="S1979" t="s">
        <v>8646</v>
      </c>
      <c r="T1979" t="b">
        <v>0</v>
      </c>
      <c r="U1979" t="b">
        <v>0</v>
      </c>
      <c r="V1979">
        <v>4</v>
      </c>
      <c r="W1979">
        <v>210</v>
      </c>
      <c r="X1979">
        <v>5</v>
      </c>
      <c r="AB1979">
        <v>2</v>
      </c>
      <c r="AC1979">
        <v>1</v>
      </c>
      <c r="AD1979">
        <v>1</v>
      </c>
      <c r="AE1979" t="s">
        <v>610</v>
      </c>
      <c r="AG1979" t="s">
        <v>6135</v>
      </c>
      <c r="AH1979" t="s">
        <v>6140</v>
      </c>
    </row>
    <row r="1980" spans="1:34" x14ac:dyDescent="0.25">
      <c r="A1980">
        <v>7</v>
      </c>
      <c r="B1980" t="s">
        <v>652</v>
      </c>
      <c r="C1980" t="s">
        <v>655</v>
      </c>
      <c r="D1980" t="s">
        <v>653</v>
      </c>
      <c r="E1980" t="s">
        <v>654</v>
      </c>
      <c r="F1980" t="s">
        <v>657</v>
      </c>
      <c r="G1980" t="s">
        <v>11043</v>
      </c>
      <c r="H1980" t="s">
        <v>1205</v>
      </c>
      <c r="I1980" t="s">
        <v>653</v>
      </c>
      <c r="J1980">
        <v>1</v>
      </c>
      <c r="L1980" t="s">
        <v>1206</v>
      </c>
      <c r="M1980" t="s">
        <v>1207</v>
      </c>
      <c r="N1980" t="s">
        <v>1208</v>
      </c>
      <c r="O1980" t="s">
        <v>6141</v>
      </c>
      <c r="P1980" t="s">
        <v>24</v>
      </c>
      <c r="Q1980" t="s">
        <v>25</v>
      </c>
      <c r="R1980" t="s">
        <v>25</v>
      </c>
      <c r="S1980" t="s">
        <v>8658</v>
      </c>
      <c r="T1980" t="b">
        <v>0</v>
      </c>
      <c r="U1980" t="b">
        <v>0</v>
      </c>
      <c r="V1980">
        <v>1</v>
      </c>
      <c r="W1980">
        <v>0</v>
      </c>
      <c r="X1980">
        <v>8</v>
      </c>
      <c r="AB1980">
        <v>2</v>
      </c>
      <c r="AC1980">
        <v>2</v>
      </c>
      <c r="AD1980">
        <v>1</v>
      </c>
      <c r="AE1980" t="s">
        <v>3856</v>
      </c>
      <c r="AG1980" t="s">
        <v>6142</v>
      </c>
      <c r="AH1980" t="s">
        <v>6143</v>
      </c>
    </row>
    <row r="1981" spans="1:34" x14ac:dyDescent="0.25">
      <c r="A1981">
        <v>7</v>
      </c>
      <c r="B1981" t="s">
        <v>652</v>
      </c>
      <c r="C1981" t="s">
        <v>655</v>
      </c>
      <c r="D1981" t="s">
        <v>653</v>
      </c>
      <c r="E1981" t="s">
        <v>654</v>
      </c>
      <c r="F1981" t="s">
        <v>657</v>
      </c>
      <c r="G1981" t="s">
        <v>11043</v>
      </c>
      <c r="H1981" t="s">
        <v>1205</v>
      </c>
      <c r="I1981" t="s">
        <v>653</v>
      </c>
      <c r="J1981">
        <v>1</v>
      </c>
      <c r="L1981" t="s">
        <v>1206</v>
      </c>
      <c r="M1981" t="s">
        <v>1207</v>
      </c>
      <c r="N1981" t="s">
        <v>1208</v>
      </c>
      <c r="O1981" t="s">
        <v>6144</v>
      </c>
      <c r="P1981" t="s">
        <v>24</v>
      </c>
      <c r="Q1981" t="s">
        <v>25</v>
      </c>
      <c r="R1981" t="s">
        <v>25</v>
      </c>
      <c r="S1981" t="s">
        <v>8658</v>
      </c>
      <c r="T1981" t="b">
        <v>0</v>
      </c>
      <c r="U1981" t="b">
        <v>0</v>
      </c>
      <c r="V1981">
        <v>2</v>
      </c>
      <c r="W1981">
        <v>0</v>
      </c>
      <c r="X1981">
        <v>8</v>
      </c>
      <c r="AB1981">
        <v>2</v>
      </c>
      <c r="AC1981">
        <v>2</v>
      </c>
      <c r="AD1981">
        <v>1</v>
      </c>
      <c r="AE1981" t="s">
        <v>3856</v>
      </c>
      <c r="AG1981" t="s">
        <v>6142</v>
      </c>
      <c r="AH1981" t="s">
        <v>6145</v>
      </c>
    </row>
    <row r="1982" spans="1:34" x14ac:dyDescent="0.25">
      <c r="A1982">
        <v>7</v>
      </c>
      <c r="B1982" t="s">
        <v>652</v>
      </c>
      <c r="C1982" t="s">
        <v>655</v>
      </c>
      <c r="D1982" t="s">
        <v>653</v>
      </c>
      <c r="E1982" t="s">
        <v>654</v>
      </c>
      <c r="F1982" t="s">
        <v>657</v>
      </c>
      <c r="G1982" t="s">
        <v>11043</v>
      </c>
      <c r="H1982" t="s">
        <v>1205</v>
      </c>
      <c r="I1982" t="s">
        <v>653</v>
      </c>
      <c r="J1982">
        <v>1</v>
      </c>
      <c r="L1982" t="s">
        <v>1206</v>
      </c>
      <c r="M1982" t="s">
        <v>1207</v>
      </c>
      <c r="N1982" t="s">
        <v>1208</v>
      </c>
      <c r="O1982" t="s">
        <v>6146</v>
      </c>
      <c r="P1982" t="s">
        <v>24</v>
      </c>
      <c r="Q1982" t="s">
        <v>25</v>
      </c>
      <c r="R1982" t="s">
        <v>25</v>
      </c>
      <c r="S1982" t="s">
        <v>8658</v>
      </c>
      <c r="T1982" t="b">
        <v>0</v>
      </c>
      <c r="U1982" t="b">
        <v>0</v>
      </c>
      <c r="V1982">
        <v>3</v>
      </c>
      <c r="W1982">
        <v>0</v>
      </c>
      <c r="X1982">
        <v>6</v>
      </c>
      <c r="AB1982">
        <v>2</v>
      </c>
      <c r="AC1982">
        <v>2</v>
      </c>
      <c r="AD1982">
        <v>1</v>
      </c>
      <c r="AE1982" t="s">
        <v>3856</v>
      </c>
      <c r="AG1982" t="s">
        <v>6147</v>
      </c>
      <c r="AH1982" t="s">
        <v>6148</v>
      </c>
    </row>
    <row r="1983" spans="1:34" x14ac:dyDescent="0.25">
      <c r="A1983">
        <v>7</v>
      </c>
      <c r="B1983" t="s">
        <v>652</v>
      </c>
      <c r="C1983" t="s">
        <v>655</v>
      </c>
      <c r="D1983" t="s">
        <v>653</v>
      </c>
      <c r="E1983" t="s">
        <v>654</v>
      </c>
      <c r="F1983" t="s">
        <v>657</v>
      </c>
      <c r="G1983" t="s">
        <v>11043</v>
      </c>
      <c r="H1983" t="s">
        <v>1205</v>
      </c>
      <c r="I1983" t="s">
        <v>653</v>
      </c>
      <c r="J1983">
        <v>1</v>
      </c>
      <c r="L1983" t="s">
        <v>1206</v>
      </c>
      <c r="M1983" t="s">
        <v>1207</v>
      </c>
      <c r="N1983" t="s">
        <v>1208</v>
      </c>
      <c r="O1983" t="s">
        <v>6149</v>
      </c>
      <c r="P1983" t="s">
        <v>96</v>
      </c>
      <c r="Q1983" t="s">
        <v>8644</v>
      </c>
      <c r="R1983" t="s">
        <v>8488</v>
      </c>
      <c r="S1983" t="s">
        <v>8645</v>
      </c>
      <c r="T1983" t="b">
        <v>1</v>
      </c>
      <c r="U1983" t="b">
        <v>0</v>
      </c>
      <c r="V1983">
        <v>1</v>
      </c>
      <c r="W1983">
        <v>25</v>
      </c>
      <c r="X1983">
        <v>8</v>
      </c>
      <c r="AB1983">
        <v>2</v>
      </c>
      <c r="AC1983">
        <v>2</v>
      </c>
      <c r="AD1983">
        <v>2</v>
      </c>
      <c r="AE1983" t="s">
        <v>2289</v>
      </c>
      <c r="AG1983" t="s">
        <v>6150</v>
      </c>
      <c r="AH1983" t="s">
        <v>6151</v>
      </c>
    </row>
    <row r="1984" spans="1:34" x14ac:dyDescent="0.25">
      <c r="A1984">
        <v>7</v>
      </c>
      <c r="B1984" t="s">
        <v>652</v>
      </c>
      <c r="C1984" t="s">
        <v>655</v>
      </c>
      <c r="D1984" t="s">
        <v>653</v>
      </c>
      <c r="E1984" t="s">
        <v>654</v>
      </c>
      <c r="F1984" t="s">
        <v>657</v>
      </c>
      <c r="G1984" t="s">
        <v>11043</v>
      </c>
      <c r="H1984" t="s">
        <v>1205</v>
      </c>
      <c r="I1984" t="s">
        <v>653</v>
      </c>
      <c r="J1984">
        <v>1</v>
      </c>
      <c r="L1984" t="s">
        <v>1206</v>
      </c>
      <c r="M1984" t="s">
        <v>1207</v>
      </c>
      <c r="N1984" t="s">
        <v>1208</v>
      </c>
      <c r="O1984" t="s">
        <v>6152</v>
      </c>
      <c r="P1984" t="s">
        <v>96</v>
      </c>
      <c r="Q1984" t="s">
        <v>8644</v>
      </c>
      <c r="R1984" t="s">
        <v>8488</v>
      </c>
      <c r="S1984" t="s">
        <v>8645</v>
      </c>
      <c r="T1984" t="b">
        <v>1</v>
      </c>
      <c r="U1984" t="b">
        <v>0</v>
      </c>
      <c r="V1984">
        <v>2</v>
      </c>
      <c r="W1984">
        <v>30</v>
      </c>
      <c r="X1984">
        <v>8</v>
      </c>
      <c r="AB1984">
        <v>2</v>
      </c>
      <c r="AC1984">
        <v>2</v>
      </c>
      <c r="AD1984">
        <v>2</v>
      </c>
      <c r="AE1984" t="s">
        <v>2289</v>
      </c>
      <c r="AG1984" t="s">
        <v>6150</v>
      </c>
      <c r="AH1984" t="s">
        <v>6153</v>
      </c>
    </row>
    <row r="1985" spans="1:34" x14ac:dyDescent="0.25">
      <c r="A1985">
        <v>7</v>
      </c>
      <c r="B1985" t="s">
        <v>652</v>
      </c>
      <c r="C1985" t="s">
        <v>655</v>
      </c>
      <c r="D1985" t="s">
        <v>653</v>
      </c>
      <c r="E1985" t="s">
        <v>654</v>
      </c>
      <c r="F1985" t="s">
        <v>657</v>
      </c>
      <c r="G1985" t="s">
        <v>11043</v>
      </c>
      <c r="H1985" t="s">
        <v>1205</v>
      </c>
      <c r="I1985" t="s">
        <v>653</v>
      </c>
      <c r="J1985">
        <v>1</v>
      </c>
      <c r="L1985" t="s">
        <v>1206</v>
      </c>
      <c r="M1985" t="s">
        <v>1207</v>
      </c>
      <c r="N1985" t="s">
        <v>1208</v>
      </c>
      <c r="O1985" t="s">
        <v>6154</v>
      </c>
      <c r="P1985" t="s">
        <v>96</v>
      </c>
      <c r="Q1985" t="s">
        <v>8644</v>
      </c>
      <c r="R1985" t="s">
        <v>8488</v>
      </c>
      <c r="S1985" t="s">
        <v>8645</v>
      </c>
      <c r="T1985" t="b">
        <v>1</v>
      </c>
      <c r="U1985" t="b">
        <v>0</v>
      </c>
      <c r="V1985">
        <v>3</v>
      </c>
      <c r="W1985">
        <v>35</v>
      </c>
      <c r="X1985">
        <v>7</v>
      </c>
      <c r="AB1985">
        <v>2</v>
      </c>
      <c r="AC1985">
        <v>2</v>
      </c>
      <c r="AD1985">
        <v>2</v>
      </c>
      <c r="AE1985" t="s">
        <v>1745</v>
      </c>
      <c r="AG1985" t="s">
        <v>6155</v>
      </c>
      <c r="AH1985" t="s">
        <v>6156</v>
      </c>
    </row>
    <row r="1986" spans="1:34" x14ac:dyDescent="0.25">
      <c r="A1986">
        <v>7</v>
      </c>
      <c r="B1986" t="s">
        <v>652</v>
      </c>
      <c r="C1986" t="s">
        <v>655</v>
      </c>
      <c r="D1986" t="s">
        <v>653</v>
      </c>
      <c r="E1986" t="s">
        <v>654</v>
      </c>
      <c r="F1986" t="s">
        <v>657</v>
      </c>
      <c r="G1986" t="s">
        <v>11043</v>
      </c>
      <c r="H1986" t="s">
        <v>1205</v>
      </c>
      <c r="I1986" t="s">
        <v>653</v>
      </c>
      <c r="J1986">
        <v>1</v>
      </c>
      <c r="L1986" t="s">
        <v>1206</v>
      </c>
      <c r="M1986" t="s">
        <v>1207</v>
      </c>
      <c r="N1986" t="s">
        <v>1208</v>
      </c>
      <c r="O1986" t="s">
        <v>6157</v>
      </c>
      <c r="P1986" t="s">
        <v>96</v>
      </c>
      <c r="Q1986" t="s">
        <v>8644</v>
      </c>
      <c r="R1986" t="s">
        <v>8488</v>
      </c>
      <c r="S1986" t="s">
        <v>8645</v>
      </c>
      <c r="T1986" t="b">
        <v>1</v>
      </c>
      <c r="U1986" t="b">
        <v>0</v>
      </c>
      <c r="V1986">
        <v>4</v>
      </c>
      <c r="W1986">
        <v>35</v>
      </c>
      <c r="X1986">
        <v>6</v>
      </c>
      <c r="AB1986">
        <v>2</v>
      </c>
      <c r="AC1986">
        <v>2</v>
      </c>
      <c r="AD1986">
        <v>2</v>
      </c>
      <c r="AE1986" t="s">
        <v>1745</v>
      </c>
      <c r="AG1986" t="s">
        <v>6155</v>
      </c>
      <c r="AH1986" t="s">
        <v>6158</v>
      </c>
    </row>
    <row r="1987" spans="1:34" x14ac:dyDescent="0.25">
      <c r="A1987">
        <v>7</v>
      </c>
      <c r="B1987" t="s">
        <v>652</v>
      </c>
      <c r="C1987" t="s">
        <v>655</v>
      </c>
      <c r="D1987" t="s">
        <v>653</v>
      </c>
      <c r="E1987" t="s">
        <v>654</v>
      </c>
      <c r="F1987" t="s">
        <v>657</v>
      </c>
      <c r="G1987" t="s">
        <v>11043</v>
      </c>
      <c r="H1987" t="s">
        <v>1205</v>
      </c>
      <c r="I1987" t="s">
        <v>653</v>
      </c>
      <c r="J1987">
        <v>1</v>
      </c>
      <c r="L1987" t="s">
        <v>1206</v>
      </c>
      <c r="M1987" t="s">
        <v>1207</v>
      </c>
      <c r="N1987" t="s">
        <v>1208</v>
      </c>
      <c r="O1987" t="s">
        <v>6159</v>
      </c>
      <c r="P1987" t="s">
        <v>217</v>
      </c>
      <c r="Q1987" t="s">
        <v>8650</v>
      </c>
      <c r="R1987" t="s">
        <v>8637</v>
      </c>
      <c r="S1987" t="s">
        <v>8645</v>
      </c>
      <c r="T1987" t="b">
        <v>1</v>
      </c>
      <c r="U1987" t="b">
        <v>0</v>
      </c>
      <c r="V1987">
        <v>1</v>
      </c>
      <c r="W1987">
        <v>15</v>
      </c>
      <c r="X1987">
        <v>12</v>
      </c>
      <c r="AB1987">
        <v>3</v>
      </c>
      <c r="AC1987">
        <v>1</v>
      </c>
      <c r="AD1987">
        <v>3</v>
      </c>
      <c r="AE1987" t="s">
        <v>618</v>
      </c>
      <c r="AG1987" t="s">
        <v>2196</v>
      </c>
      <c r="AH1987" t="s">
        <v>6160</v>
      </c>
    </row>
    <row r="1988" spans="1:34" x14ac:dyDescent="0.25">
      <c r="A1988">
        <v>7</v>
      </c>
      <c r="B1988" t="s">
        <v>652</v>
      </c>
      <c r="C1988" t="s">
        <v>655</v>
      </c>
      <c r="D1988" t="s">
        <v>653</v>
      </c>
      <c r="E1988" t="s">
        <v>654</v>
      </c>
      <c r="F1988" t="s">
        <v>657</v>
      </c>
      <c r="G1988" t="s">
        <v>11043</v>
      </c>
      <c r="H1988" t="s">
        <v>1205</v>
      </c>
      <c r="I1988" t="s">
        <v>653</v>
      </c>
      <c r="J1988">
        <v>1</v>
      </c>
      <c r="L1988" t="s">
        <v>1206</v>
      </c>
      <c r="M1988" t="s">
        <v>1207</v>
      </c>
      <c r="N1988" t="s">
        <v>1208</v>
      </c>
      <c r="O1988" t="s">
        <v>6161</v>
      </c>
      <c r="P1988" t="s">
        <v>217</v>
      </c>
      <c r="Q1988" t="s">
        <v>8650</v>
      </c>
      <c r="R1988" t="s">
        <v>8637</v>
      </c>
      <c r="S1988" t="s">
        <v>8645</v>
      </c>
      <c r="T1988" t="b">
        <v>1</v>
      </c>
      <c r="U1988" t="b">
        <v>0</v>
      </c>
      <c r="V1988">
        <v>2</v>
      </c>
      <c r="W1988">
        <v>17.5</v>
      </c>
      <c r="X1988">
        <v>11</v>
      </c>
      <c r="AB1988">
        <v>3</v>
      </c>
      <c r="AC1988">
        <v>1</v>
      </c>
      <c r="AD1988">
        <v>3</v>
      </c>
      <c r="AE1988" t="s">
        <v>1745</v>
      </c>
      <c r="AG1988" t="s">
        <v>2355</v>
      </c>
      <c r="AH1988" t="s">
        <v>6162</v>
      </c>
    </row>
    <row r="1989" spans="1:34" x14ac:dyDescent="0.25">
      <c r="A1989">
        <v>7</v>
      </c>
      <c r="B1989" t="s">
        <v>652</v>
      </c>
      <c r="C1989" t="s">
        <v>655</v>
      </c>
      <c r="D1989" t="s">
        <v>653</v>
      </c>
      <c r="E1989" t="s">
        <v>654</v>
      </c>
      <c r="F1989" t="s">
        <v>657</v>
      </c>
      <c r="G1989" t="s">
        <v>11043</v>
      </c>
      <c r="H1989" t="s">
        <v>1205</v>
      </c>
      <c r="I1989" t="s">
        <v>653</v>
      </c>
      <c r="J1989">
        <v>1</v>
      </c>
      <c r="L1989" t="s">
        <v>1206</v>
      </c>
      <c r="M1989" t="s">
        <v>1207</v>
      </c>
      <c r="N1989" t="s">
        <v>1208</v>
      </c>
      <c r="O1989" t="s">
        <v>6163</v>
      </c>
      <c r="P1989" t="s">
        <v>217</v>
      </c>
      <c r="Q1989" t="s">
        <v>8650</v>
      </c>
      <c r="R1989" t="s">
        <v>8637</v>
      </c>
      <c r="S1989" t="s">
        <v>8645</v>
      </c>
      <c r="T1989" t="b">
        <v>1</v>
      </c>
      <c r="U1989" t="b">
        <v>0</v>
      </c>
      <c r="V1989">
        <v>3</v>
      </c>
      <c r="W1989">
        <v>17.5</v>
      </c>
      <c r="X1989">
        <v>10</v>
      </c>
      <c r="AB1989">
        <v>3</v>
      </c>
      <c r="AC1989">
        <v>1</v>
      </c>
      <c r="AD1989">
        <v>3</v>
      </c>
      <c r="AE1989" t="s">
        <v>610</v>
      </c>
      <c r="AG1989" t="s">
        <v>2199</v>
      </c>
      <c r="AH1989" t="s">
        <v>6164</v>
      </c>
    </row>
    <row r="1990" spans="1:34" x14ac:dyDescent="0.25">
      <c r="A1990">
        <v>7</v>
      </c>
      <c r="B1990" t="s">
        <v>652</v>
      </c>
      <c r="C1990" t="s">
        <v>655</v>
      </c>
      <c r="D1990" t="s">
        <v>653</v>
      </c>
      <c r="E1990" t="s">
        <v>654</v>
      </c>
      <c r="F1990" t="s">
        <v>657</v>
      </c>
      <c r="G1990" t="s">
        <v>11043</v>
      </c>
      <c r="H1990" t="s">
        <v>1205</v>
      </c>
      <c r="I1990" t="s">
        <v>653</v>
      </c>
      <c r="J1990">
        <v>1</v>
      </c>
      <c r="L1990" t="s">
        <v>1206</v>
      </c>
      <c r="M1990" t="s">
        <v>1207</v>
      </c>
      <c r="N1990" t="s">
        <v>1208</v>
      </c>
      <c r="O1990" t="s">
        <v>6165</v>
      </c>
      <c r="P1990" t="s">
        <v>217</v>
      </c>
      <c r="Q1990" t="s">
        <v>8650</v>
      </c>
      <c r="R1990" t="s">
        <v>8637</v>
      </c>
      <c r="S1990" t="s">
        <v>8645</v>
      </c>
      <c r="T1990" t="b">
        <v>1</v>
      </c>
      <c r="U1990" t="b">
        <v>0</v>
      </c>
      <c r="V1990">
        <v>4</v>
      </c>
      <c r="W1990">
        <v>17.5</v>
      </c>
      <c r="X1990">
        <v>8</v>
      </c>
      <c r="AB1990">
        <v>3</v>
      </c>
      <c r="AC1990">
        <v>1</v>
      </c>
      <c r="AD1990">
        <v>3</v>
      </c>
      <c r="AE1990" t="s">
        <v>610</v>
      </c>
      <c r="AG1990" t="s">
        <v>2199</v>
      </c>
      <c r="AH1990" t="s">
        <v>6166</v>
      </c>
    </row>
    <row r="1991" spans="1:34" x14ac:dyDescent="0.25">
      <c r="A1991">
        <v>7</v>
      </c>
      <c r="B1991" t="s">
        <v>652</v>
      </c>
      <c r="C1991" t="s">
        <v>655</v>
      </c>
      <c r="D1991" t="s">
        <v>653</v>
      </c>
      <c r="E1991" t="s">
        <v>654</v>
      </c>
      <c r="F1991" t="s">
        <v>657</v>
      </c>
      <c r="G1991" t="s">
        <v>11043</v>
      </c>
      <c r="H1991" t="s">
        <v>1205</v>
      </c>
      <c r="I1991" t="s">
        <v>653</v>
      </c>
      <c r="J1991">
        <v>1</v>
      </c>
      <c r="L1991" t="s">
        <v>1206</v>
      </c>
      <c r="M1991" t="s">
        <v>1207</v>
      </c>
      <c r="N1991" t="s">
        <v>1208</v>
      </c>
      <c r="O1991" t="s">
        <v>6167</v>
      </c>
      <c r="P1991" t="s">
        <v>339</v>
      </c>
      <c r="Q1991" t="s">
        <v>2</v>
      </c>
      <c r="R1991" t="s">
        <v>8653</v>
      </c>
      <c r="S1991" t="s">
        <v>8645</v>
      </c>
      <c r="T1991" t="b">
        <v>0</v>
      </c>
      <c r="U1991" t="b">
        <v>1</v>
      </c>
      <c r="V1991">
        <v>1</v>
      </c>
      <c r="W1991">
        <v>50</v>
      </c>
      <c r="Y1991">
        <v>60</v>
      </c>
      <c r="AG1991" t="s">
        <v>6168</v>
      </c>
      <c r="AH1991" t="s">
        <v>6169</v>
      </c>
    </row>
    <row r="1992" spans="1:34" x14ac:dyDescent="0.25">
      <c r="A1992">
        <v>7</v>
      </c>
      <c r="B1992" t="s">
        <v>652</v>
      </c>
      <c r="C1992" t="s">
        <v>655</v>
      </c>
      <c r="D1992" t="s">
        <v>653</v>
      </c>
      <c r="E1992" t="s">
        <v>654</v>
      </c>
      <c r="F1992" t="s">
        <v>657</v>
      </c>
      <c r="G1992" t="s">
        <v>11043</v>
      </c>
      <c r="H1992" t="s">
        <v>1205</v>
      </c>
      <c r="I1992" t="s">
        <v>653</v>
      </c>
      <c r="J1992">
        <v>1</v>
      </c>
      <c r="L1992" t="s">
        <v>1206</v>
      </c>
      <c r="M1992" t="s">
        <v>1207</v>
      </c>
      <c r="N1992" t="s">
        <v>1208</v>
      </c>
      <c r="O1992" t="s">
        <v>6170</v>
      </c>
      <c r="P1992" t="s">
        <v>339</v>
      </c>
      <c r="Q1992" t="s">
        <v>2</v>
      </c>
      <c r="R1992" t="s">
        <v>8653</v>
      </c>
      <c r="S1992" t="s">
        <v>8645</v>
      </c>
      <c r="T1992" t="b">
        <v>0</v>
      </c>
      <c r="U1992" t="b">
        <v>1</v>
      </c>
      <c r="V1992">
        <v>2</v>
      </c>
      <c r="W1992">
        <v>50</v>
      </c>
      <c r="Y1992">
        <v>60</v>
      </c>
      <c r="AG1992" t="s">
        <v>6168</v>
      </c>
      <c r="AH1992" t="s">
        <v>6171</v>
      </c>
    </row>
    <row r="1993" spans="1:34" x14ac:dyDescent="0.25">
      <c r="A1993">
        <v>7</v>
      </c>
      <c r="B1993" t="s">
        <v>652</v>
      </c>
      <c r="C1993" t="s">
        <v>655</v>
      </c>
      <c r="D1993" t="s">
        <v>653</v>
      </c>
      <c r="E1993" t="s">
        <v>654</v>
      </c>
      <c r="F1993" t="s">
        <v>657</v>
      </c>
      <c r="G1993" t="s">
        <v>11043</v>
      </c>
      <c r="H1993" t="s">
        <v>1205</v>
      </c>
      <c r="I1993" t="s">
        <v>653</v>
      </c>
      <c r="J1993">
        <v>1</v>
      </c>
      <c r="L1993" t="s">
        <v>1206</v>
      </c>
      <c r="M1993" t="s">
        <v>1207</v>
      </c>
      <c r="N1993" t="s">
        <v>1208</v>
      </c>
      <c r="O1993" t="s">
        <v>6172</v>
      </c>
      <c r="P1993" t="s">
        <v>339</v>
      </c>
      <c r="Q1993" t="s">
        <v>2</v>
      </c>
      <c r="R1993" t="s">
        <v>8653</v>
      </c>
      <c r="S1993" t="s">
        <v>8645</v>
      </c>
      <c r="T1993" t="b">
        <v>0</v>
      </c>
      <c r="U1993" t="b">
        <v>1</v>
      </c>
      <c r="V1993">
        <v>3</v>
      </c>
      <c r="W1993">
        <v>50</v>
      </c>
      <c r="Y1993">
        <v>60</v>
      </c>
      <c r="AG1993" t="s">
        <v>6168</v>
      </c>
      <c r="AH1993" t="s">
        <v>6173</v>
      </c>
    </row>
    <row r="1994" spans="1:34" x14ac:dyDescent="0.25">
      <c r="A1994">
        <v>7</v>
      </c>
      <c r="B1994" t="s">
        <v>652</v>
      </c>
      <c r="C1994" t="s">
        <v>655</v>
      </c>
      <c r="D1994" t="s">
        <v>653</v>
      </c>
      <c r="E1994" t="s">
        <v>654</v>
      </c>
      <c r="F1994" t="s">
        <v>657</v>
      </c>
      <c r="G1994" t="s">
        <v>11043</v>
      </c>
      <c r="H1994" t="s">
        <v>1205</v>
      </c>
      <c r="I1994" t="s">
        <v>653</v>
      </c>
      <c r="J1994">
        <v>1</v>
      </c>
      <c r="L1994" t="s">
        <v>1206</v>
      </c>
      <c r="M1994" t="s">
        <v>1207</v>
      </c>
      <c r="N1994" t="s">
        <v>1208</v>
      </c>
      <c r="O1994" t="s">
        <v>6174</v>
      </c>
      <c r="P1994" t="s">
        <v>334</v>
      </c>
      <c r="Q1994" t="s">
        <v>2</v>
      </c>
      <c r="R1994" t="s">
        <v>8652</v>
      </c>
      <c r="S1994" t="s">
        <v>8646</v>
      </c>
      <c r="T1994" t="b">
        <v>0</v>
      </c>
      <c r="U1994" t="b">
        <v>1</v>
      </c>
      <c r="V1994">
        <v>1</v>
      </c>
      <c r="W1994">
        <v>0</v>
      </c>
      <c r="Y1994">
        <v>60</v>
      </c>
      <c r="AG1994" t="s">
        <v>6175</v>
      </c>
      <c r="AH1994" t="s">
        <v>6176</v>
      </c>
    </row>
    <row r="1995" spans="1:34" x14ac:dyDescent="0.25">
      <c r="A1995">
        <v>7</v>
      </c>
      <c r="B1995" t="s">
        <v>652</v>
      </c>
      <c r="C1995" t="s">
        <v>655</v>
      </c>
      <c r="D1995" t="s">
        <v>653</v>
      </c>
      <c r="E1995" t="s">
        <v>654</v>
      </c>
      <c r="F1995" t="s">
        <v>657</v>
      </c>
      <c r="G1995" t="s">
        <v>11043</v>
      </c>
      <c r="H1995" t="s">
        <v>1205</v>
      </c>
      <c r="I1995" t="s">
        <v>653</v>
      </c>
      <c r="J1995">
        <v>1</v>
      </c>
      <c r="L1995" t="s">
        <v>1206</v>
      </c>
      <c r="M1995" t="s">
        <v>1207</v>
      </c>
      <c r="N1995" t="s">
        <v>1208</v>
      </c>
      <c r="O1995" t="s">
        <v>6177</v>
      </c>
      <c r="P1995" t="s">
        <v>334</v>
      </c>
      <c r="Q1995" t="s">
        <v>2</v>
      </c>
      <c r="R1995" t="s">
        <v>8652</v>
      </c>
      <c r="S1995" t="s">
        <v>8646</v>
      </c>
      <c r="T1995" t="b">
        <v>0</v>
      </c>
      <c r="U1995" t="b">
        <v>1</v>
      </c>
      <c r="V1995">
        <v>2</v>
      </c>
      <c r="W1995">
        <v>0</v>
      </c>
      <c r="Y1995">
        <v>60</v>
      </c>
      <c r="AG1995" t="s">
        <v>6178</v>
      </c>
      <c r="AH1995" t="s">
        <v>1208</v>
      </c>
    </row>
    <row r="1996" spans="1:34" x14ac:dyDescent="0.25">
      <c r="A1996">
        <v>7</v>
      </c>
      <c r="B1996" t="s">
        <v>652</v>
      </c>
      <c r="C1996" t="s">
        <v>655</v>
      </c>
      <c r="D1996" t="s">
        <v>653</v>
      </c>
      <c r="E1996" t="s">
        <v>654</v>
      </c>
      <c r="F1996" t="s">
        <v>657</v>
      </c>
      <c r="G1996" t="s">
        <v>11043</v>
      </c>
      <c r="H1996" t="s">
        <v>1209</v>
      </c>
      <c r="I1996" t="s">
        <v>1210</v>
      </c>
      <c r="J1996">
        <v>2</v>
      </c>
      <c r="L1996" t="s">
        <v>1211</v>
      </c>
      <c r="M1996" t="s">
        <v>1212</v>
      </c>
      <c r="N1996" t="s">
        <v>1213</v>
      </c>
      <c r="O1996" t="s">
        <v>6179</v>
      </c>
      <c r="P1996" t="s">
        <v>363</v>
      </c>
      <c r="Q1996" t="s">
        <v>357</v>
      </c>
      <c r="R1996" t="s">
        <v>357</v>
      </c>
      <c r="S1996" t="s">
        <v>357</v>
      </c>
      <c r="T1996" t="b">
        <v>0</v>
      </c>
      <c r="U1996" t="b">
        <v>1</v>
      </c>
      <c r="V1996">
        <v>1</v>
      </c>
      <c r="Y1996">
        <v>360</v>
      </c>
      <c r="Z1996">
        <v>0.6</v>
      </c>
      <c r="AA1996" t="s">
        <v>3957</v>
      </c>
      <c r="AG1996" t="s">
        <v>6180</v>
      </c>
      <c r="AH1996" t="s">
        <v>1212</v>
      </c>
    </row>
    <row r="1997" spans="1:34" x14ac:dyDescent="0.25">
      <c r="A1997">
        <v>7</v>
      </c>
      <c r="B1997" t="s">
        <v>652</v>
      </c>
      <c r="C1997" t="s">
        <v>655</v>
      </c>
      <c r="D1997" t="s">
        <v>653</v>
      </c>
      <c r="E1997" t="s">
        <v>654</v>
      </c>
      <c r="F1997" t="s">
        <v>657</v>
      </c>
      <c r="G1997" t="s">
        <v>11043</v>
      </c>
      <c r="H1997" t="s">
        <v>1209</v>
      </c>
      <c r="I1997" t="s">
        <v>1210</v>
      </c>
      <c r="J1997">
        <v>2</v>
      </c>
      <c r="L1997" t="s">
        <v>1211</v>
      </c>
      <c r="M1997" t="s">
        <v>1212</v>
      </c>
      <c r="N1997" t="s">
        <v>1213</v>
      </c>
      <c r="O1997" t="s">
        <v>6181</v>
      </c>
      <c r="P1997" t="s">
        <v>394</v>
      </c>
      <c r="Q1997" t="s">
        <v>272</v>
      </c>
      <c r="R1997" t="s">
        <v>8666</v>
      </c>
      <c r="S1997" t="s">
        <v>8645</v>
      </c>
      <c r="T1997" t="b">
        <v>0</v>
      </c>
      <c r="U1997" t="b">
        <v>0</v>
      </c>
      <c r="V1997">
        <v>1</v>
      </c>
      <c r="W1997">
        <v>0</v>
      </c>
      <c r="X1997">
        <v>12</v>
      </c>
      <c r="AG1997" t="s">
        <v>5736</v>
      </c>
      <c r="AH1997" t="s">
        <v>6182</v>
      </c>
    </row>
    <row r="1998" spans="1:34" x14ac:dyDescent="0.25">
      <c r="A1998">
        <v>7</v>
      </c>
      <c r="B1998" t="s">
        <v>652</v>
      </c>
      <c r="C1998" t="s">
        <v>655</v>
      </c>
      <c r="D1998" t="s">
        <v>653</v>
      </c>
      <c r="E1998" t="s">
        <v>654</v>
      </c>
      <c r="F1998" t="s">
        <v>657</v>
      </c>
      <c r="G1998" t="s">
        <v>11043</v>
      </c>
      <c r="H1998" t="s">
        <v>1209</v>
      </c>
      <c r="I1998" t="s">
        <v>1210</v>
      </c>
      <c r="J1998">
        <v>2</v>
      </c>
      <c r="L1998" t="s">
        <v>1211</v>
      </c>
      <c r="M1998" t="s">
        <v>1212</v>
      </c>
      <c r="N1998" t="s">
        <v>1213</v>
      </c>
      <c r="O1998" t="s">
        <v>6183</v>
      </c>
      <c r="P1998" t="s">
        <v>394</v>
      </c>
      <c r="Q1998" t="s">
        <v>272</v>
      </c>
      <c r="R1998" t="s">
        <v>8666</v>
      </c>
      <c r="S1998" t="s">
        <v>8645</v>
      </c>
      <c r="T1998" t="b">
        <v>0</v>
      </c>
      <c r="U1998" t="b">
        <v>0</v>
      </c>
      <c r="V1998">
        <v>2</v>
      </c>
      <c r="W1998">
        <v>0</v>
      </c>
      <c r="X1998">
        <v>12</v>
      </c>
      <c r="AG1998" t="s">
        <v>5736</v>
      </c>
      <c r="AH1998" t="s">
        <v>6184</v>
      </c>
    </row>
    <row r="1999" spans="1:34" x14ac:dyDescent="0.25">
      <c r="A1999">
        <v>7</v>
      </c>
      <c r="B1999" t="s">
        <v>652</v>
      </c>
      <c r="C1999" t="s">
        <v>655</v>
      </c>
      <c r="D1999" t="s">
        <v>653</v>
      </c>
      <c r="E1999" t="s">
        <v>654</v>
      </c>
      <c r="F1999" t="s">
        <v>657</v>
      </c>
      <c r="G1999" t="s">
        <v>11043</v>
      </c>
      <c r="H1999" t="s">
        <v>1209</v>
      </c>
      <c r="I1999" t="s">
        <v>1210</v>
      </c>
      <c r="J1999">
        <v>2</v>
      </c>
      <c r="L1999" t="s">
        <v>1211</v>
      </c>
      <c r="M1999" t="s">
        <v>1212</v>
      </c>
      <c r="N1999" t="s">
        <v>1213</v>
      </c>
      <c r="O1999" t="s">
        <v>6185</v>
      </c>
      <c r="P1999" t="s">
        <v>403</v>
      </c>
      <c r="Q1999" t="s">
        <v>272</v>
      </c>
      <c r="R1999" t="s">
        <v>8666</v>
      </c>
      <c r="S1999" t="s">
        <v>8645</v>
      </c>
      <c r="T1999" t="b">
        <v>0</v>
      </c>
      <c r="U1999" t="b">
        <v>0</v>
      </c>
      <c r="V1999">
        <v>1</v>
      </c>
      <c r="W1999">
        <v>0</v>
      </c>
      <c r="X1999">
        <v>8</v>
      </c>
      <c r="AH1999" t="s">
        <v>6186</v>
      </c>
    </row>
    <row r="2000" spans="1:34" x14ac:dyDescent="0.25">
      <c r="A2000">
        <v>7</v>
      </c>
      <c r="B2000" t="s">
        <v>652</v>
      </c>
      <c r="C2000" t="s">
        <v>655</v>
      </c>
      <c r="D2000" t="s">
        <v>653</v>
      </c>
      <c r="E2000" t="s">
        <v>654</v>
      </c>
      <c r="F2000" t="s">
        <v>657</v>
      </c>
      <c r="G2000" t="s">
        <v>11043</v>
      </c>
      <c r="H2000" t="s">
        <v>1209</v>
      </c>
      <c r="I2000" t="s">
        <v>1210</v>
      </c>
      <c r="J2000">
        <v>2</v>
      </c>
      <c r="L2000" t="s">
        <v>1211</v>
      </c>
      <c r="M2000" t="s">
        <v>1212</v>
      </c>
      <c r="N2000" t="s">
        <v>1213</v>
      </c>
      <c r="O2000" t="s">
        <v>6187</v>
      </c>
      <c r="P2000" t="s">
        <v>403</v>
      </c>
      <c r="Q2000" t="s">
        <v>272</v>
      </c>
      <c r="R2000" t="s">
        <v>8666</v>
      </c>
      <c r="S2000" t="s">
        <v>8645</v>
      </c>
      <c r="T2000" t="b">
        <v>0</v>
      </c>
      <c r="U2000" t="b">
        <v>0</v>
      </c>
      <c r="V2000">
        <v>2</v>
      </c>
      <c r="W2000">
        <v>0</v>
      </c>
      <c r="X2000">
        <v>8</v>
      </c>
      <c r="AH2000" t="s">
        <v>6188</v>
      </c>
    </row>
    <row r="2001" spans="1:34" x14ac:dyDescent="0.25">
      <c r="A2001">
        <v>7</v>
      </c>
      <c r="B2001" t="s">
        <v>652</v>
      </c>
      <c r="C2001" t="s">
        <v>655</v>
      </c>
      <c r="D2001" t="s">
        <v>653</v>
      </c>
      <c r="E2001" t="s">
        <v>654</v>
      </c>
      <c r="F2001" t="s">
        <v>657</v>
      </c>
      <c r="G2001" t="s">
        <v>11043</v>
      </c>
      <c r="H2001" t="s">
        <v>1209</v>
      </c>
      <c r="I2001" t="s">
        <v>1210</v>
      </c>
      <c r="J2001">
        <v>2</v>
      </c>
      <c r="L2001" t="s">
        <v>1211</v>
      </c>
      <c r="M2001" t="s">
        <v>1212</v>
      </c>
      <c r="N2001" t="s">
        <v>1213</v>
      </c>
      <c r="O2001" t="s">
        <v>6189</v>
      </c>
      <c r="P2001" t="s">
        <v>147</v>
      </c>
      <c r="Q2001" t="s">
        <v>148</v>
      </c>
      <c r="R2001" t="s">
        <v>8659</v>
      </c>
      <c r="S2001" t="s">
        <v>8645</v>
      </c>
      <c r="T2001" t="b">
        <v>0</v>
      </c>
      <c r="U2001" t="b">
        <v>0</v>
      </c>
      <c r="V2001">
        <v>1</v>
      </c>
      <c r="W2001">
        <v>120</v>
      </c>
      <c r="X2001">
        <v>9</v>
      </c>
      <c r="AB2001">
        <v>3</v>
      </c>
      <c r="AC2001">
        <v>1</v>
      </c>
      <c r="AE2001" t="s">
        <v>618</v>
      </c>
      <c r="AG2001" t="s">
        <v>6190</v>
      </c>
      <c r="AH2001" t="s">
        <v>6191</v>
      </c>
    </row>
    <row r="2002" spans="1:34" x14ac:dyDescent="0.25">
      <c r="A2002">
        <v>7</v>
      </c>
      <c r="B2002" t="s">
        <v>652</v>
      </c>
      <c r="C2002" t="s">
        <v>655</v>
      </c>
      <c r="D2002" t="s">
        <v>653</v>
      </c>
      <c r="E2002" t="s">
        <v>654</v>
      </c>
      <c r="F2002" t="s">
        <v>657</v>
      </c>
      <c r="G2002" t="s">
        <v>11043</v>
      </c>
      <c r="H2002" t="s">
        <v>1209</v>
      </c>
      <c r="I2002" t="s">
        <v>1210</v>
      </c>
      <c r="J2002">
        <v>2</v>
      </c>
      <c r="L2002" t="s">
        <v>1211</v>
      </c>
      <c r="M2002" t="s">
        <v>1212</v>
      </c>
      <c r="N2002" t="s">
        <v>1213</v>
      </c>
      <c r="O2002" t="s">
        <v>6192</v>
      </c>
      <c r="P2002" t="s">
        <v>147</v>
      </c>
      <c r="Q2002" t="s">
        <v>148</v>
      </c>
      <c r="R2002" t="s">
        <v>8659</v>
      </c>
      <c r="S2002" t="s">
        <v>8645</v>
      </c>
      <c r="T2002" t="b">
        <v>0</v>
      </c>
      <c r="U2002" t="b">
        <v>0</v>
      </c>
      <c r="V2002">
        <v>2</v>
      </c>
      <c r="W2002">
        <v>130</v>
      </c>
      <c r="X2002">
        <v>8</v>
      </c>
      <c r="AB2002">
        <v>3</v>
      </c>
      <c r="AC2002">
        <v>1</v>
      </c>
      <c r="AE2002" t="s">
        <v>3856</v>
      </c>
      <c r="AG2002" t="s">
        <v>6193</v>
      </c>
      <c r="AH2002" t="s">
        <v>6194</v>
      </c>
    </row>
    <row r="2003" spans="1:34" x14ac:dyDescent="0.25">
      <c r="A2003">
        <v>7</v>
      </c>
      <c r="B2003" t="s">
        <v>652</v>
      </c>
      <c r="C2003" t="s">
        <v>655</v>
      </c>
      <c r="D2003" t="s">
        <v>653</v>
      </c>
      <c r="E2003" t="s">
        <v>654</v>
      </c>
      <c r="F2003" t="s">
        <v>657</v>
      </c>
      <c r="G2003" t="s">
        <v>11043</v>
      </c>
      <c r="H2003" t="s">
        <v>1209</v>
      </c>
      <c r="I2003" t="s">
        <v>1210</v>
      </c>
      <c r="J2003">
        <v>2</v>
      </c>
      <c r="L2003" t="s">
        <v>1211</v>
      </c>
      <c r="M2003" t="s">
        <v>1212</v>
      </c>
      <c r="N2003" t="s">
        <v>1213</v>
      </c>
      <c r="O2003" t="s">
        <v>6195</v>
      </c>
      <c r="P2003" t="s">
        <v>147</v>
      </c>
      <c r="Q2003" t="s">
        <v>148</v>
      </c>
      <c r="R2003" t="s">
        <v>8659</v>
      </c>
      <c r="S2003" t="s">
        <v>8645</v>
      </c>
      <c r="T2003" t="b">
        <v>0</v>
      </c>
      <c r="U2003" t="b">
        <v>0</v>
      </c>
      <c r="V2003">
        <v>3</v>
      </c>
      <c r="W2003">
        <v>140</v>
      </c>
      <c r="X2003">
        <v>6</v>
      </c>
      <c r="AB2003">
        <v>3</v>
      </c>
      <c r="AC2003">
        <v>1</v>
      </c>
      <c r="AE2003" t="s">
        <v>3856</v>
      </c>
      <c r="AG2003" t="s">
        <v>6193</v>
      </c>
      <c r="AH2003" t="s">
        <v>6196</v>
      </c>
    </row>
    <row r="2004" spans="1:34" x14ac:dyDescent="0.25">
      <c r="A2004">
        <v>7</v>
      </c>
      <c r="B2004" t="s">
        <v>652</v>
      </c>
      <c r="C2004" t="s">
        <v>655</v>
      </c>
      <c r="D2004" t="s">
        <v>653</v>
      </c>
      <c r="E2004" t="s">
        <v>654</v>
      </c>
      <c r="F2004" t="s">
        <v>657</v>
      </c>
      <c r="G2004" t="s">
        <v>11043</v>
      </c>
      <c r="H2004" t="s">
        <v>1209</v>
      </c>
      <c r="I2004" t="s">
        <v>1210</v>
      </c>
      <c r="J2004">
        <v>2</v>
      </c>
      <c r="L2004" t="s">
        <v>1211</v>
      </c>
      <c r="M2004" t="s">
        <v>1212</v>
      </c>
      <c r="N2004" t="s">
        <v>1213</v>
      </c>
      <c r="O2004" t="s">
        <v>6197</v>
      </c>
      <c r="P2004" t="s">
        <v>147</v>
      </c>
      <c r="Q2004" t="s">
        <v>148</v>
      </c>
      <c r="R2004" t="s">
        <v>8659</v>
      </c>
      <c r="S2004" t="s">
        <v>8645</v>
      </c>
      <c r="T2004" t="b">
        <v>0</v>
      </c>
      <c r="U2004" t="b">
        <v>0</v>
      </c>
      <c r="V2004">
        <v>4</v>
      </c>
      <c r="W2004">
        <v>140</v>
      </c>
      <c r="X2004">
        <v>5</v>
      </c>
      <c r="AB2004">
        <v>3</v>
      </c>
      <c r="AC2004">
        <v>1</v>
      </c>
      <c r="AE2004" t="s">
        <v>610</v>
      </c>
      <c r="AG2004" t="s">
        <v>6198</v>
      </c>
      <c r="AH2004" t="s">
        <v>6199</v>
      </c>
    </row>
    <row r="2005" spans="1:34" x14ac:dyDescent="0.25">
      <c r="A2005">
        <v>7</v>
      </c>
      <c r="B2005" t="s">
        <v>652</v>
      </c>
      <c r="C2005" t="s">
        <v>655</v>
      </c>
      <c r="D2005" t="s">
        <v>653</v>
      </c>
      <c r="E2005" t="s">
        <v>654</v>
      </c>
      <c r="F2005" t="s">
        <v>657</v>
      </c>
      <c r="G2005" t="s">
        <v>11043</v>
      </c>
      <c r="H2005" t="s">
        <v>1209</v>
      </c>
      <c r="I2005" t="s">
        <v>1210</v>
      </c>
      <c r="J2005">
        <v>2</v>
      </c>
      <c r="L2005" t="s">
        <v>1211</v>
      </c>
      <c r="M2005" t="s">
        <v>1212</v>
      </c>
      <c r="N2005" t="s">
        <v>1213</v>
      </c>
      <c r="O2005" t="s">
        <v>6200</v>
      </c>
      <c r="P2005" t="s">
        <v>181</v>
      </c>
      <c r="Q2005" t="s">
        <v>148</v>
      </c>
      <c r="R2005" t="s">
        <v>8659</v>
      </c>
      <c r="S2005" t="s">
        <v>8645</v>
      </c>
      <c r="T2005" t="b">
        <v>0</v>
      </c>
      <c r="U2005" t="b">
        <v>0</v>
      </c>
      <c r="V2005">
        <v>1</v>
      </c>
      <c r="W2005">
        <v>50</v>
      </c>
      <c r="X2005">
        <v>12</v>
      </c>
      <c r="AB2005">
        <v>3</v>
      </c>
      <c r="AC2005">
        <v>2</v>
      </c>
      <c r="AD2005">
        <v>2</v>
      </c>
      <c r="AE2005" t="s">
        <v>2289</v>
      </c>
      <c r="AG2005" t="s">
        <v>6201</v>
      </c>
      <c r="AH2005" t="s">
        <v>6202</v>
      </c>
    </row>
    <row r="2006" spans="1:34" x14ac:dyDescent="0.25">
      <c r="A2006">
        <v>7</v>
      </c>
      <c r="B2006" t="s">
        <v>652</v>
      </c>
      <c r="C2006" t="s">
        <v>655</v>
      </c>
      <c r="D2006" t="s">
        <v>653</v>
      </c>
      <c r="E2006" t="s">
        <v>654</v>
      </c>
      <c r="F2006" t="s">
        <v>657</v>
      </c>
      <c r="G2006" t="s">
        <v>11043</v>
      </c>
      <c r="H2006" t="s">
        <v>1209</v>
      </c>
      <c r="I2006" t="s">
        <v>1210</v>
      </c>
      <c r="J2006">
        <v>2</v>
      </c>
      <c r="L2006" t="s">
        <v>1211</v>
      </c>
      <c r="M2006" t="s">
        <v>1212</v>
      </c>
      <c r="N2006" t="s">
        <v>1213</v>
      </c>
      <c r="O2006" t="s">
        <v>6203</v>
      </c>
      <c r="P2006" t="s">
        <v>181</v>
      </c>
      <c r="Q2006" t="s">
        <v>148</v>
      </c>
      <c r="R2006" t="s">
        <v>8659</v>
      </c>
      <c r="S2006" t="s">
        <v>8645</v>
      </c>
      <c r="T2006" t="b">
        <v>0</v>
      </c>
      <c r="U2006" t="b">
        <v>0</v>
      </c>
      <c r="V2006">
        <v>2</v>
      </c>
      <c r="W2006">
        <v>75</v>
      </c>
      <c r="X2006">
        <v>10</v>
      </c>
      <c r="AB2006">
        <v>2</v>
      </c>
      <c r="AC2006">
        <v>1</v>
      </c>
      <c r="AD2006">
        <v>2</v>
      </c>
      <c r="AE2006" t="s">
        <v>2289</v>
      </c>
      <c r="AG2006" t="s">
        <v>6204</v>
      </c>
      <c r="AH2006" t="s">
        <v>6205</v>
      </c>
    </row>
    <row r="2007" spans="1:34" x14ac:dyDescent="0.25">
      <c r="A2007">
        <v>7</v>
      </c>
      <c r="B2007" t="s">
        <v>652</v>
      </c>
      <c r="C2007" t="s">
        <v>655</v>
      </c>
      <c r="D2007" t="s">
        <v>653</v>
      </c>
      <c r="E2007" t="s">
        <v>654</v>
      </c>
      <c r="F2007" t="s">
        <v>657</v>
      </c>
      <c r="G2007" t="s">
        <v>11043</v>
      </c>
      <c r="H2007" t="s">
        <v>1209</v>
      </c>
      <c r="I2007" t="s">
        <v>1210</v>
      </c>
      <c r="J2007">
        <v>2</v>
      </c>
      <c r="L2007" t="s">
        <v>1211</v>
      </c>
      <c r="M2007" t="s">
        <v>1212</v>
      </c>
      <c r="N2007" t="s">
        <v>1213</v>
      </c>
      <c r="O2007" t="s">
        <v>6206</v>
      </c>
      <c r="P2007" t="s">
        <v>181</v>
      </c>
      <c r="Q2007" t="s">
        <v>148</v>
      </c>
      <c r="R2007" t="s">
        <v>8659</v>
      </c>
      <c r="S2007" t="s">
        <v>8645</v>
      </c>
      <c r="T2007" t="b">
        <v>0</v>
      </c>
      <c r="U2007" t="b">
        <v>0</v>
      </c>
      <c r="V2007">
        <v>3</v>
      </c>
      <c r="W2007">
        <v>90</v>
      </c>
      <c r="X2007">
        <v>10</v>
      </c>
      <c r="AB2007">
        <v>2</v>
      </c>
      <c r="AC2007">
        <v>1</v>
      </c>
      <c r="AD2007">
        <v>2</v>
      </c>
      <c r="AE2007" t="s">
        <v>2289</v>
      </c>
      <c r="AG2007" t="s">
        <v>6204</v>
      </c>
      <c r="AH2007" t="s">
        <v>6207</v>
      </c>
    </row>
    <row r="2008" spans="1:34" x14ac:dyDescent="0.25">
      <c r="A2008">
        <v>7</v>
      </c>
      <c r="B2008" t="s">
        <v>652</v>
      </c>
      <c r="C2008" t="s">
        <v>655</v>
      </c>
      <c r="D2008" t="s">
        <v>653</v>
      </c>
      <c r="E2008" t="s">
        <v>654</v>
      </c>
      <c r="F2008" t="s">
        <v>657</v>
      </c>
      <c r="G2008" t="s">
        <v>11043</v>
      </c>
      <c r="H2008" t="s">
        <v>1209</v>
      </c>
      <c r="I2008" t="s">
        <v>1210</v>
      </c>
      <c r="J2008">
        <v>2</v>
      </c>
      <c r="L2008" t="s">
        <v>1211</v>
      </c>
      <c r="M2008" t="s">
        <v>1212</v>
      </c>
      <c r="N2008" t="s">
        <v>1213</v>
      </c>
      <c r="O2008" t="s">
        <v>6208</v>
      </c>
      <c r="P2008" t="s">
        <v>181</v>
      </c>
      <c r="Q2008" t="s">
        <v>148</v>
      </c>
      <c r="R2008" t="s">
        <v>8659</v>
      </c>
      <c r="S2008" t="s">
        <v>8645</v>
      </c>
      <c r="T2008" t="b">
        <v>0</v>
      </c>
      <c r="U2008" t="b">
        <v>0</v>
      </c>
      <c r="V2008">
        <v>4</v>
      </c>
      <c r="W2008">
        <v>100</v>
      </c>
      <c r="X2008">
        <v>9</v>
      </c>
      <c r="AB2008">
        <v>2</v>
      </c>
      <c r="AC2008">
        <v>1</v>
      </c>
      <c r="AD2008">
        <v>2</v>
      </c>
      <c r="AE2008" t="s">
        <v>3856</v>
      </c>
      <c r="AG2008" t="s">
        <v>6209</v>
      </c>
      <c r="AH2008" t="s">
        <v>6210</v>
      </c>
    </row>
    <row r="2009" spans="1:34" x14ac:dyDescent="0.25">
      <c r="A2009">
        <v>7</v>
      </c>
      <c r="B2009" t="s">
        <v>652</v>
      </c>
      <c r="C2009" t="s">
        <v>655</v>
      </c>
      <c r="D2009" t="s">
        <v>653</v>
      </c>
      <c r="E2009" t="s">
        <v>654</v>
      </c>
      <c r="F2009" t="s">
        <v>657</v>
      </c>
      <c r="G2009" t="s">
        <v>11043</v>
      </c>
      <c r="H2009" t="s">
        <v>1209</v>
      </c>
      <c r="I2009" t="s">
        <v>1210</v>
      </c>
      <c r="J2009">
        <v>2</v>
      </c>
      <c r="L2009" t="s">
        <v>1211</v>
      </c>
      <c r="M2009" t="s">
        <v>1212</v>
      </c>
      <c r="N2009" t="s">
        <v>1213</v>
      </c>
      <c r="O2009" t="s">
        <v>6211</v>
      </c>
      <c r="P2009" t="s">
        <v>195</v>
      </c>
      <c r="Q2009" t="s">
        <v>148</v>
      </c>
      <c r="R2009" t="s">
        <v>8490</v>
      </c>
      <c r="S2009" t="s">
        <v>8645</v>
      </c>
      <c r="T2009" t="b">
        <v>0</v>
      </c>
      <c r="U2009" t="b">
        <v>0</v>
      </c>
      <c r="V2009">
        <v>1</v>
      </c>
      <c r="W2009">
        <v>15</v>
      </c>
      <c r="X2009">
        <v>12</v>
      </c>
      <c r="AB2009">
        <v>2</v>
      </c>
      <c r="AC2009">
        <v>2</v>
      </c>
      <c r="AD2009">
        <v>2</v>
      </c>
      <c r="AE2009" t="s">
        <v>2289</v>
      </c>
      <c r="AG2009" t="s">
        <v>6212</v>
      </c>
      <c r="AH2009" t="s">
        <v>6213</v>
      </c>
    </row>
    <row r="2010" spans="1:34" x14ac:dyDescent="0.25">
      <c r="A2010">
        <v>7</v>
      </c>
      <c r="B2010" t="s">
        <v>652</v>
      </c>
      <c r="C2010" t="s">
        <v>655</v>
      </c>
      <c r="D2010" t="s">
        <v>653</v>
      </c>
      <c r="E2010" t="s">
        <v>654</v>
      </c>
      <c r="F2010" t="s">
        <v>657</v>
      </c>
      <c r="G2010" t="s">
        <v>11043</v>
      </c>
      <c r="H2010" t="s">
        <v>1209</v>
      </c>
      <c r="I2010" t="s">
        <v>1210</v>
      </c>
      <c r="J2010">
        <v>2</v>
      </c>
      <c r="L2010" t="s">
        <v>1211</v>
      </c>
      <c r="M2010" t="s">
        <v>1212</v>
      </c>
      <c r="N2010" t="s">
        <v>1213</v>
      </c>
      <c r="O2010" t="s">
        <v>6214</v>
      </c>
      <c r="P2010" t="s">
        <v>195</v>
      </c>
      <c r="Q2010" t="s">
        <v>148</v>
      </c>
      <c r="R2010" t="s">
        <v>8490</v>
      </c>
      <c r="S2010" t="s">
        <v>8645</v>
      </c>
      <c r="T2010" t="b">
        <v>0</v>
      </c>
      <c r="U2010" t="b">
        <v>0</v>
      </c>
      <c r="V2010">
        <v>2</v>
      </c>
      <c r="W2010">
        <v>20</v>
      </c>
      <c r="X2010">
        <v>15</v>
      </c>
      <c r="AB2010">
        <v>2</v>
      </c>
      <c r="AC2010">
        <v>2</v>
      </c>
      <c r="AD2010">
        <v>2</v>
      </c>
      <c r="AE2010" t="s">
        <v>2289</v>
      </c>
      <c r="AG2010" t="s">
        <v>6212</v>
      </c>
      <c r="AH2010" t="s">
        <v>6215</v>
      </c>
    </row>
    <row r="2011" spans="1:34" x14ac:dyDescent="0.25">
      <c r="A2011">
        <v>7</v>
      </c>
      <c r="B2011" t="s">
        <v>652</v>
      </c>
      <c r="C2011" t="s">
        <v>655</v>
      </c>
      <c r="D2011" t="s">
        <v>653</v>
      </c>
      <c r="E2011" t="s">
        <v>654</v>
      </c>
      <c r="F2011" t="s">
        <v>657</v>
      </c>
      <c r="G2011" t="s">
        <v>11043</v>
      </c>
      <c r="H2011" t="s">
        <v>1209</v>
      </c>
      <c r="I2011" t="s">
        <v>1210</v>
      </c>
      <c r="J2011">
        <v>2</v>
      </c>
      <c r="L2011" t="s">
        <v>1211</v>
      </c>
      <c r="M2011" t="s">
        <v>1212</v>
      </c>
      <c r="N2011" t="s">
        <v>1213</v>
      </c>
      <c r="O2011" t="s">
        <v>6216</v>
      </c>
      <c r="P2011" t="s">
        <v>195</v>
      </c>
      <c r="Q2011" t="s">
        <v>148</v>
      </c>
      <c r="R2011" t="s">
        <v>8490</v>
      </c>
      <c r="S2011" t="s">
        <v>8645</v>
      </c>
      <c r="T2011" t="b">
        <v>0</v>
      </c>
      <c r="U2011" t="b">
        <v>0</v>
      </c>
      <c r="V2011">
        <v>3</v>
      </c>
      <c r="W2011">
        <v>25</v>
      </c>
      <c r="X2011">
        <v>13</v>
      </c>
      <c r="AB2011">
        <v>2</v>
      </c>
      <c r="AC2011">
        <v>2</v>
      </c>
      <c r="AD2011">
        <v>2</v>
      </c>
      <c r="AE2011" t="s">
        <v>3856</v>
      </c>
      <c r="AG2011" t="s">
        <v>3996</v>
      </c>
      <c r="AH2011" t="s">
        <v>6217</v>
      </c>
    </row>
    <row r="2012" spans="1:34" x14ac:dyDescent="0.25">
      <c r="A2012">
        <v>7</v>
      </c>
      <c r="B2012" t="s">
        <v>652</v>
      </c>
      <c r="C2012" t="s">
        <v>655</v>
      </c>
      <c r="D2012" t="s">
        <v>653</v>
      </c>
      <c r="E2012" t="s">
        <v>654</v>
      </c>
      <c r="F2012" t="s">
        <v>657</v>
      </c>
      <c r="G2012" t="s">
        <v>11043</v>
      </c>
      <c r="H2012" t="s">
        <v>1209</v>
      </c>
      <c r="I2012" t="s">
        <v>1210</v>
      </c>
      <c r="J2012">
        <v>2</v>
      </c>
      <c r="L2012" t="s">
        <v>1211</v>
      </c>
      <c r="M2012" t="s">
        <v>1212</v>
      </c>
      <c r="N2012" t="s">
        <v>1213</v>
      </c>
      <c r="O2012" t="s">
        <v>6218</v>
      </c>
      <c r="P2012" t="s">
        <v>217</v>
      </c>
      <c r="Q2012" t="s">
        <v>8650</v>
      </c>
      <c r="R2012" t="s">
        <v>8637</v>
      </c>
      <c r="S2012" t="s">
        <v>8645</v>
      </c>
      <c r="T2012" t="b">
        <v>1</v>
      </c>
      <c r="U2012" t="b">
        <v>0</v>
      </c>
      <c r="V2012">
        <v>1</v>
      </c>
      <c r="W2012">
        <v>17.5</v>
      </c>
      <c r="X2012">
        <v>12</v>
      </c>
      <c r="AB2012">
        <v>3</v>
      </c>
      <c r="AC2012">
        <v>1</v>
      </c>
      <c r="AD2012">
        <v>3</v>
      </c>
      <c r="AE2012" t="s">
        <v>2289</v>
      </c>
      <c r="AG2012" t="s">
        <v>6219</v>
      </c>
      <c r="AH2012" t="s">
        <v>6220</v>
      </c>
    </row>
    <row r="2013" spans="1:34" x14ac:dyDescent="0.25">
      <c r="A2013">
        <v>7</v>
      </c>
      <c r="B2013" t="s">
        <v>652</v>
      </c>
      <c r="C2013" t="s">
        <v>655</v>
      </c>
      <c r="D2013" t="s">
        <v>653</v>
      </c>
      <c r="E2013" t="s">
        <v>654</v>
      </c>
      <c r="F2013" t="s">
        <v>657</v>
      </c>
      <c r="G2013" t="s">
        <v>11043</v>
      </c>
      <c r="H2013" t="s">
        <v>1209</v>
      </c>
      <c r="I2013" t="s">
        <v>1210</v>
      </c>
      <c r="J2013">
        <v>2</v>
      </c>
      <c r="L2013" t="s">
        <v>1211</v>
      </c>
      <c r="M2013" t="s">
        <v>1212</v>
      </c>
      <c r="N2013" t="s">
        <v>1213</v>
      </c>
      <c r="O2013" t="s">
        <v>6221</v>
      </c>
      <c r="P2013" t="s">
        <v>217</v>
      </c>
      <c r="Q2013" t="s">
        <v>8650</v>
      </c>
      <c r="R2013" t="s">
        <v>8637</v>
      </c>
      <c r="S2013" t="s">
        <v>8645</v>
      </c>
      <c r="T2013" t="b">
        <v>1</v>
      </c>
      <c r="U2013" t="b">
        <v>0</v>
      </c>
      <c r="V2013">
        <v>2</v>
      </c>
      <c r="W2013">
        <v>20</v>
      </c>
      <c r="X2013">
        <v>10</v>
      </c>
      <c r="AB2013">
        <v>3</v>
      </c>
      <c r="AC2013">
        <v>1</v>
      </c>
      <c r="AD2013">
        <v>3</v>
      </c>
      <c r="AE2013" t="s">
        <v>1745</v>
      </c>
      <c r="AG2013" t="s">
        <v>6222</v>
      </c>
      <c r="AH2013" t="s">
        <v>6223</v>
      </c>
    </row>
    <row r="2014" spans="1:34" x14ac:dyDescent="0.25">
      <c r="A2014">
        <v>7</v>
      </c>
      <c r="B2014" t="s">
        <v>652</v>
      </c>
      <c r="C2014" t="s">
        <v>655</v>
      </c>
      <c r="D2014" t="s">
        <v>653</v>
      </c>
      <c r="E2014" t="s">
        <v>654</v>
      </c>
      <c r="F2014" t="s">
        <v>657</v>
      </c>
      <c r="G2014" t="s">
        <v>11043</v>
      </c>
      <c r="H2014" t="s">
        <v>1209</v>
      </c>
      <c r="I2014" t="s">
        <v>1210</v>
      </c>
      <c r="J2014">
        <v>2</v>
      </c>
      <c r="L2014" t="s">
        <v>1211</v>
      </c>
      <c r="M2014" t="s">
        <v>1212</v>
      </c>
      <c r="N2014" t="s">
        <v>1213</v>
      </c>
      <c r="O2014" t="s">
        <v>6224</v>
      </c>
      <c r="P2014" t="s">
        <v>217</v>
      </c>
      <c r="Q2014" t="s">
        <v>8650</v>
      </c>
      <c r="R2014" t="s">
        <v>8637</v>
      </c>
      <c r="S2014" t="s">
        <v>8645</v>
      </c>
      <c r="T2014" t="b">
        <v>1</v>
      </c>
      <c r="U2014" t="b">
        <v>0</v>
      </c>
      <c r="V2014">
        <v>3</v>
      </c>
      <c r="W2014">
        <v>20</v>
      </c>
      <c r="X2014">
        <v>8</v>
      </c>
      <c r="AB2014">
        <v>3</v>
      </c>
      <c r="AC2014">
        <v>1</v>
      </c>
      <c r="AD2014">
        <v>3</v>
      </c>
      <c r="AE2014" t="s">
        <v>1745</v>
      </c>
      <c r="AG2014" t="s">
        <v>6222</v>
      </c>
      <c r="AH2014" t="s">
        <v>6225</v>
      </c>
    </row>
    <row r="2015" spans="1:34" x14ac:dyDescent="0.25">
      <c r="A2015">
        <v>7</v>
      </c>
      <c r="B2015" t="s">
        <v>652</v>
      </c>
      <c r="C2015" t="s">
        <v>655</v>
      </c>
      <c r="D2015" t="s">
        <v>653</v>
      </c>
      <c r="E2015" t="s">
        <v>654</v>
      </c>
      <c r="F2015" t="s">
        <v>657</v>
      </c>
      <c r="G2015" t="s">
        <v>11043</v>
      </c>
      <c r="H2015" t="s">
        <v>1209</v>
      </c>
      <c r="I2015" t="s">
        <v>1210</v>
      </c>
      <c r="J2015">
        <v>2</v>
      </c>
      <c r="L2015" t="s">
        <v>1211</v>
      </c>
      <c r="M2015" t="s">
        <v>1212</v>
      </c>
      <c r="N2015" t="s">
        <v>1213</v>
      </c>
      <c r="O2015" t="s">
        <v>6226</v>
      </c>
      <c r="P2015" t="s">
        <v>217</v>
      </c>
      <c r="Q2015" t="s">
        <v>8650</v>
      </c>
      <c r="R2015" t="s">
        <v>8637</v>
      </c>
      <c r="S2015" t="s">
        <v>8645</v>
      </c>
      <c r="T2015" t="b">
        <v>1</v>
      </c>
      <c r="U2015" t="b">
        <v>0</v>
      </c>
      <c r="V2015">
        <v>4</v>
      </c>
      <c r="W2015">
        <v>20</v>
      </c>
      <c r="X2015">
        <v>8</v>
      </c>
      <c r="AB2015">
        <v>3</v>
      </c>
      <c r="AC2015">
        <v>1</v>
      </c>
      <c r="AD2015">
        <v>3</v>
      </c>
      <c r="AE2015" t="s">
        <v>610</v>
      </c>
      <c r="AG2015" t="s">
        <v>6227</v>
      </c>
      <c r="AH2015" t="s">
        <v>6228</v>
      </c>
    </row>
    <row r="2016" spans="1:34" x14ac:dyDescent="0.25">
      <c r="A2016">
        <v>7</v>
      </c>
      <c r="B2016" t="s">
        <v>652</v>
      </c>
      <c r="C2016" t="s">
        <v>655</v>
      </c>
      <c r="D2016" t="s">
        <v>653</v>
      </c>
      <c r="E2016" t="s">
        <v>654</v>
      </c>
      <c r="F2016" t="s">
        <v>657</v>
      </c>
      <c r="G2016" t="s">
        <v>11043</v>
      </c>
      <c r="H2016" t="s">
        <v>1209</v>
      </c>
      <c r="I2016" t="s">
        <v>1210</v>
      </c>
      <c r="J2016">
        <v>2</v>
      </c>
      <c r="L2016" t="s">
        <v>1211</v>
      </c>
      <c r="M2016" t="s">
        <v>1212</v>
      </c>
      <c r="N2016" t="s">
        <v>1213</v>
      </c>
      <c r="O2016" t="s">
        <v>6229</v>
      </c>
      <c r="P2016" t="s">
        <v>209</v>
      </c>
      <c r="Q2016" t="s">
        <v>8650</v>
      </c>
      <c r="R2016" t="s">
        <v>8637</v>
      </c>
      <c r="S2016" t="s">
        <v>8645</v>
      </c>
      <c r="T2016" t="b">
        <v>0</v>
      </c>
      <c r="U2016" t="b">
        <v>0</v>
      </c>
      <c r="V2016">
        <v>1</v>
      </c>
      <c r="W2016">
        <v>50</v>
      </c>
      <c r="X2016">
        <v>12</v>
      </c>
      <c r="AB2016">
        <v>2</v>
      </c>
      <c r="AC2016">
        <v>1</v>
      </c>
      <c r="AD2016">
        <v>2</v>
      </c>
      <c r="AE2016" t="s">
        <v>618</v>
      </c>
      <c r="AG2016" t="s">
        <v>2154</v>
      </c>
      <c r="AH2016" t="s">
        <v>6230</v>
      </c>
    </row>
    <row r="2017" spans="1:34" x14ac:dyDescent="0.25">
      <c r="A2017">
        <v>7</v>
      </c>
      <c r="B2017" t="s">
        <v>652</v>
      </c>
      <c r="C2017" t="s">
        <v>655</v>
      </c>
      <c r="D2017" t="s">
        <v>653</v>
      </c>
      <c r="E2017" t="s">
        <v>654</v>
      </c>
      <c r="F2017" t="s">
        <v>657</v>
      </c>
      <c r="G2017" t="s">
        <v>11043</v>
      </c>
      <c r="H2017" t="s">
        <v>1209</v>
      </c>
      <c r="I2017" t="s">
        <v>1210</v>
      </c>
      <c r="J2017">
        <v>2</v>
      </c>
      <c r="L2017" t="s">
        <v>1211</v>
      </c>
      <c r="M2017" t="s">
        <v>1212</v>
      </c>
      <c r="N2017" t="s">
        <v>1213</v>
      </c>
      <c r="O2017" t="s">
        <v>6231</v>
      </c>
      <c r="P2017" t="s">
        <v>209</v>
      </c>
      <c r="Q2017" t="s">
        <v>8650</v>
      </c>
      <c r="R2017" t="s">
        <v>8637</v>
      </c>
      <c r="S2017" t="s">
        <v>8645</v>
      </c>
      <c r="T2017" t="b">
        <v>0</v>
      </c>
      <c r="U2017" t="b">
        <v>0</v>
      </c>
      <c r="V2017">
        <v>2</v>
      </c>
      <c r="W2017">
        <v>50</v>
      </c>
      <c r="X2017">
        <v>10</v>
      </c>
      <c r="AB2017">
        <v>2</v>
      </c>
      <c r="AC2017">
        <v>1</v>
      </c>
      <c r="AD2017">
        <v>2</v>
      </c>
      <c r="AE2017" t="s">
        <v>3856</v>
      </c>
      <c r="AG2017" t="s">
        <v>3882</v>
      </c>
      <c r="AH2017" t="s">
        <v>6232</v>
      </c>
    </row>
    <row r="2018" spans="1:34" x14ac:dyDescent="0.25">
      <c r="A2018">
        <v>7</v>
      </c>
      <c r="B2018" t="s">
        <v>652</v>
      </c>
      <c r="C2018" t="s">
        <v>655</v>
      </c>
      <c r="D2018" t="s">
        <v>653</v>
      </c>
      <c r="E2018" t="s">
        <v>654</v>
      </c>
      <c r="F2018" t="s">
        <v>657</v>
      </c>
      <c r="G2018" t="s">
        <v>11043</v>
      </c>
      <c r="H2018" t="s">
        <v>1209</v>
      </c>
      <c r="I2018" t="s">
        <v>1210</v>
      </c>
      <c r="J2018">
        <v>2</v>
      </c>
      <c r="L2018" t="s">
        <v>1211</v>
      </c>
      <c r="M2018" t="s">
        <v>1212</v>
      </c>
      <c r="N2018" t="s">
        <v>1213</v>
      </c>
      <c r="O2018" t="s">
        <v>6233</v>
      </c>
      <c r="P2018" t="s">
        <v>209</v>
      </c>
      <c r="Q2018" t="s">
        <v>8650</v>
      </c>
      <c r="R2018" t="s">
        <v>8637</v>
      </c>
      <c r="S2018" t="s">
        <v>8645</v>
      </c>
      <c r="T2018" t="b">
        <v>0</v>
      </c>
      <c r="U2018" t="b">
        <v>0</v>
      </c>
      <c r="V2018">
        <v>3</v>
      </c>
      <c r="W2018">
        <v>50</v>
      </c>
      <c r="X2018">
        <v>10</v>
      </c>
      <c r="AB2018">
        <v>2</v>
      </c>
      <c r="AC2018">
        <v>1</v>
      </c>
      <c r="AD2018">
        <v>2</v>
      </c>
      <c r="AE2018" t="s">
        <v>3856</v>
      </c>
      <c r="AG2018" t="s">
        <v>3882</v>
      </c>
      <c r="AH2018" t="s">
        <v>6234</v>
      </c>
    </row>
    <row r="2019" spans="1:34" x14ac:dyDescent="0.25">
      <c r="A2019">
        <v>7</v>
      </c>
      <c r="B2019" t="s">
        <v>652</v>
      </c>
      <c r="C2019" t="s">
        <v>655</v>
      </c>
      <c r="D2019" t="s">
        <v>653</v>
      </c>
      <c r="E2019" t="s">
        <v>654</v>
      </c>
      <c r="F2019" t="s">
        <v>657</v>
      </c>
      <c r="G2019" t="s">
        <v>11043</v>
      </c>
      <c r="H2019" t="s">
        <v>1209</v>
      </c>
      <c r="I2019" t="s">
        <v>1210</v>
      </c>
      <c r="J2019">
        <v>2</v>
      </c>
      <c r="L2019" t="s">
        <v>1211</v>
      </c>
      <c r="M2019" t="s">
        <v>1212</v>
      </c>
      <c r="N2019" t="s">
        <v>1213</v>
      </c>
      <c r="O2019" t="s">
        <v>6235</v>
      </c>
      <c r="P2019" t="s">
        <v>339</v>
      </c>
      <c r="Q2019" t="s">
        <v>2</v>
      </c>
      <c r="R2019" t="s">
        <v>8653</v>
      </c>
      <c r="S2019" t="s">
        <v>8645</v>
      </c>
      <c r="T2019" t="b">
        <v>0</v>
      </c>
      <c r="U2019" t="b">
        <v>1</v>
      </c>
      <c r="V2019">
        <v>1</v>
      </c>
      <c r="W2019">
        <v>50</v>
      </c>
      <c r="Y2019">
        <v>60</v>
      </c>
      <c r="AG2019" t="s">
        <v>6236</v>
      </c>
      <c r="AH2019" t="s">
        <v>6237</v>
      </c>
    </row>
    <row r="2020" spans="1:34" x14ac:dyDescent="0.25">
      <c r="A2020">
        <v>7</v>
      </c>
      <c r="B2020" t="s">
        <v>652</v>
      </c>
      <c r="C2020" t="s">
        <v>655</v>
      </c>
      <c r="D2020" t="s">
        <v>653</v>
      </c>
      <c r="E2020" t="s">
        <v>654</v>
      </c>
      <c r="F2020" t="s">
        <v>657</v>
      </c>
      <c r="G2020" t="s">
        <v>11043</v>
      </c>
      <c r="H2020" t="s">
        <v>1209</v>
      </c>
      <c r="I2020" t="s">
        <v>1210</v>
      </c>
      <c r="J2020">
        <v>2</v>
      </c>
      <c r="L2020" t="s">
        <v>1211</v>
      </c>
      <c r="M2020" t="s">
        <v>1212</v>
      </c>
      <c r="N2020" t="s">
        <v>1213</v>
      </c>
      <c r="O2020" t="s">
        <v>6238</v>
      </c>
      <c r="P2020" t="s">
        <v>339</v>
      </c>
      <c r="Q2020" t="s">
        <v>2</v>
      </c>
      <c r="R2020" t="s">
        <v>8653</v>
      </c>
      <c r="S2020" t="s">
        <v>8645</v>
      </c>
      <c r="T2020" t="b">
        <v>0</v>
      </c>
      <c r="U2020" t="b">
        <v>1</v>
      </c>
      <c r="V2020">
        <v>2</v>
      </c>
      <c r="W2020">
        <v>50</v>
      </c>
      <c r="Y2020">
        <v>60</v>
      </c>
      <c r="AG2020" t="s">
        <v>6239</v>
      </c>
      <c r="AH2020" t="s">
        <v>6240</v>
      </c>
    </row>
    <row r="2021" spans="1:34" x14ac:dyDescent="0.25">
      <c r="A2021">
        <v>7</v>
      </c>
      <c r="B2021" t="s">
        <v>652</v>
      </c>
      <c r="C2021" t="s">
        <v>655</v>
      </c>
      <c r="D2021" t="s">
        <v>653</v>
      </c>
      <c r="E2021" t="s">
        <v>654</v>
      </c>
      <c r="F2021" t="s">
        <v>657</v>
      </c>
      <c r="G2021" t="s">
        <v>11043</v>
      </c>
      <c r="H2021" t="s">
        <v>1209</v>
      </c>
      <c r="I2021" t="s">
        <v>1210</v>
      </c>
      <c r="J2021">
        <v>2</v>
      </c>
      <c r="L2021" t="s">
        <v>1211</v>
      </c>
      <c r="M2021" t="s">
        <v>1212</v>
      </c>
      <c r="N2021" t="s">
        <v>1213</v>
      </c>
      <c r="O2021" t="s">
        <v>6241</v>
      </c>
      <c r="P2021" t="s">
        <v>339</v>
      </c>
      <c r="Q2021" t="s">
        <v>2</v>
      </c>
      <c r="R2021" t="s">
        <v>8653</v>
      </c>
      <c r="S2021" t="s">
        <v>8645</v>
      </c>
      <c r="T2021" t="b">
        <v>0</v>
      </c>
      <c r="U2021" t="b">
        <v>1</v>
      </c>
      <c r="V2021">
        <v>3</v>
      </c>
      <c r="W2021">
        <v>50</v>
      </c>
      <c r="Y2021">
        <v>60</v>
      </c>
      <c r="AG2021" t="s">
        <v>6242</v>
      </c>
      <c r="AH2021" t="s">
        <v>6243</v>
      </c>
    </row>
    <row r="2022" spans="1:34" x14ac:dyDescent="0.25">
      <c r="A2022">
        <v>7</v>
      </c>
      <c r="B2022" t="s">
        <v>652</v>
      </c>
      <c r="C2022" t="s">
        <v>655</v>
      </c>
      <c r="D2022" t="s">
        <v>653</v>
      </c>
      <c r="E2022" t="s">
        <v>654</v>
      </c>
      <c r="F2022" t="s">
        <v>657</v>
      </c>
      <c r="G2022" t="s">
        <v>11043</v>
      </c>
      <c r="H2022" t="s">
        <v>1209</v>
      </c>
      <c r="I2022" t="s">
        <v>1210</v>
      </c>
      <c r="J2022">
        <v>2</v>
      </c>
      <c r="L2022" t="s">
        <v>1211</v>
      </c>
      <c r="M2022" t="s">
        <v>1212</v>
      </c>
      <c r="N2022" t="s">
        <v>1213</v>
      </c>
      <c r="O2022" t="s">
        <v>6244</v>
      </c>
      <c r="P2022" t="s">
        <v>334</v>
      </c>
      <c r="Q2022" t="s">
        <v>2</v>
      </c>
      <c r="R2022" t="s">
        <v>8652</v>
      </c>
      <c r="S2022" t="s">
        <v>8646</v>
      </c>
      <c r="T2022" t="b">
        <v>0</v>
      </c>
      <c r="U2022" t="b">
        <v>1</v>
      </c>
      <c r="V2022">
        <v>1</v>
      </c>
      <c r="W2022">
        <v>0</v>
      </c>
      <c r="Y2022">
        <v>60</v>
      </c>
      <c r="AG2022" t="s">
        <v>6245</v>
      </c>
      <c r="AH2022" t="s">
        <v>6246</v>
      </c>
    </row>
    <row r="2023" spans="1:34" x14ac:dyDescent="0.25">
      <c r="A2023">
        <v>7</v>
      </c>
      <c r="B2023" t="s">
        <v>652</v>
      </c>
      <c r="C2023" t="s">
        <v>655</v>
      </c>
      <c r="D2023" t="s">
        <v>653</v>
      </c>
      <c r="E2023" t="s">
        <v>654</v>
      </c>
      <c r="F2023" t="s">
        <v>657</v>
      </c>
      <c r="G2023" t="s">
        <v>11043</v>
      </c>
      <c r="H2023" t="s">
        <v>1209</v>
      </c>
      <c r="I2023" t="s">
        <v>1210</v>
      </c>
      <c r="J2023">
        <v>2</v>
      </c>
      <c r="L2023" t="s">
        <v>1211</v>
      </c>
      <c r="M2023" t="s">
        <v>1212</v>
      </c>
      <c r="N2023" t="s">
        <v>1213</v>
      </c>
      <c r="O2023" t="s">
        <v>6247</v>
      </c>
      <c r="P2023" t="s">
        <v>334</v>
      </c>
      <c r="Q2023" t="s">
        <v>2</v>
      </c>
      <c r="R2023" t="s">
        <v>8652</v>
      </c>
      <c r="S2023" t="s">
        <v>8646</v>
      </c>
      <c r="T2023" t="b">
        <v>0</v>
      </c>
      <c r="U2023" t="b">
        <v>1</v>
      </c>
      <c r="V2023">
        <v>2</v>
      </c>
      <c r="W2023">
        <v>0</v>
      </c>
      <c r="Y2023">
        <v>60</v>
      </c>
      <c r="AG2023" t="s">
        <v>6245</v>
      </c>
      <c r="AH2023" t="s">
        <v>1213</v>
      </c>
    </row>
    <row r="2024" spans="1:34" x14ac:dyDescent="0.25">
      <c r="A2024">
        <v>7</v>
      </c>
      <c r="B2024" t="s">
        <v>652</v>
      </c>
      <c r="C2024" t="s">
        <v>655</v>
      </c>
      <c r="D2024" t="s">
        <v>653</v>
      </c>
      <c r="E2024" t="s">
        <v>654</v>
      </c>
      <c r="F2024" t="s">
        <v>657</v>
      </c>
      <c r="G2024" t="s">
        <v>11043</v>
      </c>
      <c r="H2024" t="s">
        <v>1214</v>
      </c>
      <c r="I2024" t="s">
        <v>1215</v>
      </c>
      <c r="J2024">
        <v>3</v>
      </c>
      <c r="L2024" t="s">
        <v>1216</v>
      </c>
      <c r="M2024" t="s">
        <v>1217</v>
      </c>
      <c r="N2024" t="s">
        <v>1218</v>
      </c>
      <c r="O2024" t="s">
        <v>6248</v>
      </c>
      <c r="P2024" t="s">
        <v>363</v>
      </c>
      <c r="Q2024" t="s">
        <v>357</v>
      </c>
      <c r="R2024" t="s">
        <v>357</v>
      </c>
      <c r="S2024" t="s">
        <v>357</v>
      </c>
      <c r="T2024" t="b">
        <v>0</v>
      </c>
      <c r="U2024" t="b">
        <v>1</v>
      </c>
      <c r="V2024">
        <v>1</v>
      </c>
      <c r="Y2024">
        <v>360</v>
      </c>
      <c r="Z2024">
        <v>0.6</v>
      </c>
      <c r="AA2024" t="s">
        <v>3957</v>
      </c>
      <c r="AG2024" t="s">
        <v>6249</v>
      </c>
      <c r="AH2024" t="s">
        <v>1217</v>
      </c>
    </row>
    <row r="2025" spans="1:34" x14ac:dyDescent="0.25">
      <c r="A2025">
        <v>7</v>
      </c>
      <c r="B2025" t="s">
        <v>652</v>
      </c>
      <c r="C2025" t="s">
        <v>655</v>
      </c>
      <c r="D2025" t="s">
        <v>653</v>
      </c>
      <c r="E2025" t="s">
        <v>654</v>
      </c>
      <c r="F2025" t="s">
        <v>657</v>
      </c>
      <c r="G2025" t="s">
        <v>11043</v>
      </c>
      <c r="H2025" t="s">
        <v>1214</v>
      </c>
      <c r="I2025" t="s">
        <v>1215</v>
      </c>
      <c r="J2025">
        <v>3</v>
      </c>
      <c r="L2025" t="s">
        <v>1216</v>
      </c>
      <c r="M2025" t="s">
        <v>1217</v>
      </c>
      <c r="N2025" t="s">
        <v>1218</v>
      </c>
      <c r="O2025" t="s">
        <v>6250</v>
      </c>
      <c r="P2025" t="s">
        <v>265</v>
      </c>
      <c r="Q2025" t="s">
        <v>369</v>
      </c>
      <c r="R2025" t="s">
        <v>8654</v>
      </c>
      <c r="S2025" t="s">
        <v>8645</v>
      </c>
      <c r="T2025" t="b">
        <v>0</v>
      </c>
      <c r="U2025" t="b">
        <v>0</v>
      </c>
      <c r="V2025">
        <v>1</v>
      </c>
      <c r="W2025">
        <v>30</v>
      </c>
      <c r="X2025">
        <v>10</v>
      </c>
      <c r="AB2025">
        <v>3</v>
      </c>
      <c r="AC2025">
        <v>1</v>
      </c>
      <c r="AD2025">
        <v>1</v>
      </c>
      <c r="AE2025" t="s">
        <v>2289</v>
      </c>
      <c r="AG2025" t="s">
        <v>6251</v>
      </c>
      <c r="AH2025" t="s">
        <v>6252</v>
      </c>
    </row>
    <row r="2026" spans="1:34" x14ac:dyDescent="0.25">
      <c r="A2026">
        <v>7</v>
      </c>
      <c r="B2026" t="s">
        <v>652</v>
      </c>
      <c r="C2026" t="s">
        <v>655</v>
      </c>
      <c r="D2026" t="s">
        <v>653</v>
      </c>
      <c r="E2026" t="s">
        <v>654</v>
      </c>
      <c r="F2026" t="s">
        <v>657</v>
      </c>
      <c r="G2026" t="s">
        <v>11043</v>
      </c>
      <c r="H2026" t="s">
        <v>1214</v>
      </c>
      <c r="I2026" t="s">
        <v>1215</v>
      </c>
      <c r="J2026">
        <v>3</v>
      </c>
      <c r="L2026" t="s">
        <v>1216</v>
      </c>
      <c r="M2026" t="s">
        <v>1217</v>
      </c>
      <c r="N2026" t="s">
        <v>1218</v>
      </c>
      <c r="O2026" t="s">
        <v>6253</v>
      </c>
      <c r="P2026" t="s">
        <v>265</v>
      </c>
      <c r="Q2026" t="s">
        <v>369</v>
      </c>
      <c r="R2026" t="s">
        <v>8654</v>
      </c>
      <c r="S2026" t="s">
        <v>8645</v>
      </c>
      <c r="T2026" t="b">
        <v>0</v>
      </c>
      <c r="U2026" t="b">
        <v>0</v>
      </c>
      <c r="V2026">
        <v>2</v>
      </c>
      <c r="W2026">
        <v>40</v>
      </c>
      <c r="X2026">
        <v>10</v>
      </c>
      <c r="AB2026">
        <v>3</v>
      </c>
      <c r="AC2026">
        <v>1</v>
      </c>
      <c r="AD2026">
        <v>1</v>
      </c>
      <c r="AE2026" t="s">
        <v>618</v>
      </c>
      <c r="AG2026" t="s">
        <v>2598</v>
      </c>
      <c r="AH2026" t="s">
        <v>6254</v>
      </c>
    </row>
    <row r="2027" spans="1:34" x14ac:dyDescent="0.25">
      <c r="A2027">
        <v>7</v>
      </c>
      <c r="B2027" t="s">
        <v>652</v>
      </c>
      <c r="C2027" t="s">
        <v>655</v>
      </c>
      <c r="D2027" t="s">
        <v>653</v>
      </c>
      <c r="E2027" t="s">
        <v>654</v>
      </c>
      <c r="F2027" t="s">
        <v>657</v>
      </c>
      <c r="G2027" t="s">
        <v>11043</v>
      </c>
      <c r="H2027" t="s">
        <v>1214</v>
      </c>
      <c r="I2027" t="s">
        <v>1215</v>
      </c>
      <c r="J2027">
        <v>3</v>
      </c>
      <c r="L2027" t="s">
        <v>1216</v>
      </c>
      <c r="M2027" t="s">
        <v>1217</v>
      </c>
      <c r="N2027" t="s">
        <v>1218</v>
      </c>
      <c r="O2027" t="s">
        <v>6255</v>
      </c>
      <c r="P2027" t="s">
        <v>265</v>
      </c>
      <c r="Q2027" t="s">
        <v>369</v>
      </c>
      <c r="R2027" t="s">
        <v>8654</v>
      </c>
      <c r="S2027" t="s">
        <v>8645</v>
      </c>
      <c r="T2027" t="b">
        <v>0</v>
      </c>
      <c r="U2027" t="b">
        <v>0</v>
      </c>
      <c r="V2027">
        <v>3</v>
      </c>
      <c r="W2027">
        <v>40</v>
      </c>
      <c r="X2027">
        <v>10</v>
      </c>
      <c r="AB2027">
        <v>3</v>
      </c>
      <c r="AC2027">
        <v>1</v>
      </c>
      <c r="AD2027">
        <v>1</v>
      </c>
      <c r="AE2027" t="s">
        <v>618</v>
      </c>
      <c r="AG2027" t="s">
        <v>2598</v>
      </c>
      <c r="AH2027" t="s">
        <v>6256</v>
      </c>
    </row>
    <row r="2028" spans="1:34" x14ac:dyDescent="0.25">
      <c r="A2028">
        <v>7</v>
      </c>
      <c r="B2028" t="s">
        <v>652</v>
      </c>
      <c r="C2028" t="s">
        <v>655</v>
      </c>
      <c r="D2028" t="s">
        <v>653</v>
      </c>
      <c r="E2028" t="s">
        <v>654</v>
      </c>
      <c r="F2028" t="s">
        <v>657</v>
      </c>
      <c r="G2028" t="s">
        <v>11043</v>
      </c>
      <c r="H2028" t="s">
        <v>1214</v>
      </c>
      <c r="I2028" t="s">
        <v>1215</v>
      </c>
      <c r="J2028">
        <v>3</v>
      </c>
      <c r="L2028" t="s">
        <v>1216</v>
      </c>
      <c r="M2028" t="s">
        <v>1217</v>
      </c>
      <c r="N2028" t="s">
        <v>1218</v>
      </c>
      <c r="O2028" t="s">
        <v>6257</v>
      </c>
      <c r="P2028" t="s">
        <v>249</v>
      </c>
      <c r="Q2028" t="s">
        <v>369</v>
      </c>
      <c r="R2028" t="s">
        <v>423</v>
      </c>
      <c r="S2028" t="s">
        <v>8645</v>
      </c>
      <c r="T2028" t="b">
        <v>0</v>
      </c>
      <c r="U2028" t="b">
        <v>0</v>
      </c>
      <c r="V2028">
        <v>1</v>
      </c>
      <c r="W2028">
        <v>150</v>
      </c>
      <c r="X2028">
        <v>8</v>
      </c>
      <c r="AB2028">
        <v>3</v>
      </c>
      <c r="AC2028">
        <v>1</v>
      </c>
      <c r="AD2028">
        <v>1</v>
      </c>
      <c r="AE2028" t="s">
        <v>2289</v>
      </c>
      <c r="AG2028" t="s">
        <v>6251</v>
      </c>
      <c r="AH2028" t="s">
        <v>6259</v>
      </c>
    </row>
    <row r="2029" spans="1:34" x14ac:dyDescent="0.25">
      <c r="A2029">
        <v>7</v>
      </c>
      <c r="B2029" t="s">
        <v>652</v>
      </c>
      <c r="C2029" t="s">
        <v>655</v>
      </c>
      <c r="D2029" t="s">
        <v>653</v>
      </c>
      <c r="E2029" t="s">
        <v>654</v>
      </c>
      <c r="F2029" t="s">
        <v>657</v>
      </c>
      <c r="G2029" t="s">
        <v>11043</v>
      </c>
      <c r="H2029" t="s">
        <v>1214</v>
      </c>
      <c r="I2029" t="s">
        <v>1215</v>
      </c>
      <c r="J2029">
        <v>3</v>
      </c>
      <c r="L2029" t="s">
        <v>1216</v>
      </c>
      <c r="M2029" t="s">
        <v>1217</v>
      </c>
      <c r="N2029" t="s">
        <v>1218</v>
      </c>
      <c r="O2029" t="s">
        <v>6260</v>
      </c>
      <c r="P2029" t="s">
        <v>249</v>
      </c>
      <c r="Q2029" t="s">
        <v>369</v>
      </c>
      <c r="R2029" t="s">
        <v>423</v>
      </c>
      <c r="S2029" t="s">
        <v>8645</v>
      </c>
      <c r="T2029" t="b">
        <v>0</v>
      </c>
      <c r="U2029" t="b">
        <v>0</v>
      </c>
      <c r="V2029">
        <v>2</v>
      </c>
      <c r="W2029">
        <v>150</v>
      </c>
      <c r="X2029">
        <v>8</v>
      </c>
      <c r="AB2029">
        <v>3</v>
      </c>
      <c r="AC2029">
        <v>1</v>
      </c>
      <c r="AD2029">
        <v>1</v>
      </c>
      <c r="AE2029" t="s">
        <v>618</v>
      </c>
      <c r="AG2029" t="s">
        <v>2598</v>
      </c>
      <c r="AH2029" t="s">
        <v>6261</v>
      </c>
    </row>
    <row r="2030" spans="1:34" x14ac:dyDescent="0.25">
      <c r="A2030">
        <v>7</v>
      </c>
      <c r="B2030" t="s">
        <v>652</v>
      </c>
      <c r="C2030" t="s">
        <v>655</v>
      </c>
      <c r="D2030" t="s">
        <v>653</v>
      </c>
      <c r="E2030" t="s">
        <v>654</v>
      </c>
      <c r="F2030" t="s">
        <v>657</v>
      </c>
      <c r="G2030" t="s">
        <v>11043</v>
      </c>
      <c r="H2030" t="s">
        <v>1214</v>
      </c>
      <c r="I2030" t="s">
        <v>1215</v>
      </c>
      <c r="J2030">
        <v>3</v>
      </c>
      <c r="L2030" t="s">
        <v>1216</v>
      </c>
      <c r="M2030" t="s">
        <v>1217</v>
      </c>
      <c r="N2030" t="s">
        <v>1218</v>
      </c>
      <c r="O2030" t="s">
        <v>6262</v>
      </c>
      <c r="P2030" t="s">
        <v>249</v>
      </c>
      <c r="Q2030" t="s">
        <v>369</v>
      </c>
      <c r="R2030" t="s">
        <v>423</v>
      </c>
      <c r="S2030" t="s">
        <v>8645</v>
      </c>
      <c r="T2030" t="b">
        <v>0</v>
      </c>
      <c r="U2030" t="b">
        <v>0</v>
      </c>
      <c r="V2030">
        <v>3</v>
      </c>
      <c r="W2030">
        <v>150</v>
      </c>
      <c r="X2030">
        <v>8</v>
      </c>
      <c r="AB2030">
        <v>3</v>
      </c>
      <c r="AC2030">
        <v>1</v>
      </c>
      <c r="AD2030">
        <v>1</v>
      </c>
      <c r="AE2030" t="s">
        <v>618</v>
      </c>
      <c r="AG2030" t="s">
        <v>2598</v>
      </c>
      <c r="AH2030" t="s">
        <v>6263</v>
      </c>
    </row>
    <row r="2031" spans="1:34" x14ac:dyDescent="0.25">
      <c r="A2031">
        <v>7</v>
      </c>
      <c r="B2031" t="s">
        <v>652</v>
      </c>
      <c r="C2031" t="s">
        <v>655</v>
      </c>
      <c r="D2031" t="s">
        <v>653</v>
      </c>
      <c r="E2031" t="s">
        <v>654</v>
      </c>
      <c r="F2031" t="s">
        <v>657</v>
      </c>
      <c r="G2031" t="s">
        <v>11043</v>
      </c>
      <c r="H2031" t="s">
        <v>1214</v>
      </c>
      <c r="I2031" t="s">
        <v>1215</v>
      </c>
      <c r="J2031">
        <v>3</v>
      </c>
      <c r="L2031" t="s">
        <v>1216</v>
      </c>
      <c r="M2031" t="s">
        <v>1217</v>
      </c>
      <c r="N2031" t="s">
        <v>1218</v>
      </c>
      <c r="O2031" t="s">
        <v>6264</v>
      </c>
      <c r="P2031" t="s">
        <v>275</v>
      </c>
      <c r="Q2031" t="s">
        <v>369</v>
      </c>
      <c r="R2031" t="s">
        <v>8654</v>
      </c>
      <c r="S2031" t="s">
        <v>8645</v>
      </c>
      <c r="T2031" t="b">
        <v>1</v>
      </c>
      <c r="U2031" t="b">
        <v>0</v>
      </c>
      <c r="V2031">
        <v>1</v>
      </c>
      <c r="W2031">
        <v>20</v>
      </c>
      <c r="Y2031">
        <v>10</v>
      </c>
      <c r="AB2031">
        <v>2</v>
      </c>
      <c r="AC2031">
        <v>1</v>
      </c>
      <c r="AD2031">
        <v>1</v>
      </c>
      <c r="AE2031" t="s">
        <v>618</v>
      </c>
      <c r="AG2031" t="s">
        <v>6265</v>
      </c>
      <c r="AH2031" t="s">
        <v>6266</v>
      </c>
    </row>
    <row r="2032" spans="1:34" x14ac:dyDescent="0.25">
      <c r="A2032">
        <v>7</v>
      </c>
      <c r="B2032" t="s">
        <v>652</v>
      </c>
      <c r="C2032" t="s">
        <v>655</v>
      </c>
      <c r="D2032" t="s">
        <v>653</v>
      </c>
      <c r="E2032" t="s">
        <v>654</v>
      </c>
      <c r="F2032" t="s">
        <v>657</v>
      </c>
      <c r="G2032" t="s">
        <v>11043</v>
      </c>
      <c r="H2032" t="s">
        <v>1214</v>
      </c>
      <c r="I2032" t="s">
        <v>1215</v>
      </c>
      <c r="J2032">
        <v>3</v>
      </c>
      <c r="L2032" t="s">
        <v>1216</v>
      </c>
      <c r="M2032" t="s">
        <v>1217</v>
      </c>
      <c r="N2032" t="s">
        <v>1218</v>
      </c>
      <c r="O2032" t="s">
        <v>6267</v>
      </c>
      <c r="P2032" t="s">
        <v>275</v>
      </c>
      <c r="Q2032" t="s">
        <v>369</v>
      </c>
      <c r="R2032" t="s">
        <v>8654</v>
      </c>
      <c r="S2032" t="s">
        <v>8645</v>
      </c>
      <c r="T2032" t="b">
        <v>1</v>
      </c>
      <c r="U2032" t="b">
        <v>0</v>
      </c>
      <c r="V2032">
        <v>2</v>
      </c>
      <c r="W2032">
        <v>20</v>
      </c>
      <c r="Y2032">
        <v>10</v>
      </c>
      <c r="AB2032">
        <v>2</v>
      </c>
      <c r="AC2032">
        <v>1</v>
      </c>
      <c r="AD2032">
        <v>1</v>
      </c>
      <c r="AE2032" t="s">
        <v>618</v>
      </c>
      <c r="AG2032" t="s">
        <v>6265</v>
      </c>
      <c r="AH2032" t="s">
        <v>6268</v>
      </c>
    </row>
    <row r="2033" spans="1:34" x14ac:dyDescent="0.25">
      <c r="A2033">
        <v>7</v>
      </c>
      <c r="B2033" t="s">
        <v>652</v>
      </c>
      <c r="C2033" t="s">
        <v>655</v>
      </c>
      <c r="D2033" t="s">
        <v>653</v>
      </c>
      <c r="E2033" t="s">
        <v>654</v>
      </c>
      <c r="F2033" t="s">
        <v>657</v>
      </c>
      <c r="G2033" t="s">
        <v>11043</v>
      </c>
      <c r="H2033" t="s">
        <v>1214</v>
      </c>
      <c r="I2033" t="s">
        <v>1215</v>
      </c>
      <c r="J2033">
        <v>3</v>
      </c>
      <c r="L2033" t="s">
        <v>1216</v>
      </c>
      <c r="M2033" t="s">
        <v>1217</v>
      </c>
      <c r="N2033" t="s">
        <v>1218</v>
      </c>
      <c r="O2033" t="s">
        <v>6269</v>
      </c>
      <c r="P2033" t="s">
        <v>1</v>
      </c>
      <c r="Q2033" t="s">
        <v>2</v>
      </c>
      <c r="R2033" t="s">
        <v>2</v>
      </c>
      <c r="S2033" t="s">
        <v>8646</v>
      </c>
      <c r="T2033" t="b">
        <v>0</v>
      </c>
      <c r="U2033" t="b">
        <v>1</v>
      </c>
      <c r="V2033">
        <v>1</v>
      </c>
      <c r="W2033">
        <v>150</v>
      </c>
      <c r="Y2033">
        <v>60</v>
      </c>
      <c r="AG2033" t="s">
        <v>6270</v>
      </c>
      <c r="AH2033" t="s">
        <v>6271</v>
      </c>
    </row>
    <row r="2034" spans="1:34" x14ac:dyDescent="0.25">
      <c r="A2034">
        <v>7</v>
      </c>
      <c r="B2034" t="s">
        <v>652</v>
      </c>
      <c r="C2034" t="s">
        <v>655</v>
      </c>
      <c r="D2034" t="s">
        <v>653</v>
      </c>
      <c r="E2034" t="s">
        <v>654</v>
      </c>
      <c r="F2034" t="s">
        <v>657</v>
      </c>
      <c r="G2034" t="s">
        <v>11043</v>
      </c>
      <c r="H2034" t="s">
        <v>1214</v>
      </c>
      <c r="I2034" t="s">
        <v>1215</v>
      </c>
      <c r="J2034">
        <v>3</v>
      </c>
      <c r="L2034" t="s">
        <v>1216</v>
      </c>
      <c r="M2034" t="s">
        <v>1217</v>
      </c>
      <c r="N2034" t="s">
        <v>1218</v>
      </c>
      <c r="O2034" t="s">
        <v>6272</v>
      </c>
      <c r="P2034" t="s">
        <v>1</v>
      </c>
      <c r="Q2034" t="s">
        <v>2</v>
      </c>
      <c r="R2034" t="s">
        <v>2</v>
      </c>
      <c r="S2034" t="s">
        <v>8646</v>
      </c>
      <c r="T2034" t="b">
        <v>0</v>
      </c>
      <c r="U2034" t="b">
        <v>1</v>
      </c>
      <c r="V2034">
        <v>2</v>
      </c>
      <c r="W2034">
        <v>150</v>
      </c>
      <c r="Y2034">
        <v>49.8</v>
      </c>
      <c r="AG2034" t="s">
        <v>6273</v>
      </c>
      <c r="AH2034" t="s">
        <v>6274</v>
      </c>
    </row>
    <row r="2035" spans="1:34" x14ac:dyDescent="0.25">
      <c r="A2035">
        <v>7</v>
      </c>
      <c r="B2035" t="s">
        <v>652</v>
      </c>
      <c r="C2035" t="s">
        <v>655</v>
      </c>
      <c r="D2035" t="s">
        <v>653</v>
      </c>
      <c r="E2035" t="s">
        <v>654</v>
      </c>
      <c r="F2035" t="s">
        <v>657</v>
      </c>
      <c r="G2035" t="s">
        <v>11043</v>
      </c>
      <c r="H2035" t="s">
        <v>1214</v>
      </c>
      <c r="I2035" t="s">
        <v>1215</v>
      </c>
      <c r="J2035">
        <v>3</v>
      </c>
      <c r="L2035" t="s">
        <v>1216</v>
      </c>
      <c r="M2035" t="s">
        <v>1217</v>
      </c>
      <c r="N2035" t="s">
        <v>1218</v>
      </c>
      <c r="O2035" t="s">
        <v>6275</v>
      </c>
      <c r="P2035" t="s">
        <v>1</v>
      </c>
      <c r="Q2035" t="s">
        <v>2</v>
      </c>
      <c r="R2035" t="s">
        <v>2</v>
      </c>
      <c r="S2035" t="s">
        <v>8646</v>
      </c>
      <c r="T2035" t="b">
        <v>0</v>
      </c>
      <c r="U2035" t="b">
        <v>1</v>
      </c>
      <c r="V2035">
        <v>3</v>
      </c>
      <c r="W2035">
        <v>150</v>
      </c>
      <c r="Y2035">
        <v>45</v>
      </c>
      <c r="AG2035" t="s">
        <v>6276</v>
      </c>
      <c r="AH2035" t="s">
        <v>6277</v>
      </c>
    </row>
    <row r="2036" spans="1:34" x14ac:dyDescent="0.25">
      <c r="A2036">
        <v>7</v>
      </c>
      <c r="B2036" t="s">
        <v>652</v>
      </c>
      <c r="C2036" t="s">
        <v>655</v>
      </c>
      <c r="D2036" t="s">
        <v>653</v>
      </c>
      <c r="E2036" t="s">
        <v>654</v>
      </c>
      <c r="F2036" t="s">
        <v>657</v>
      </c>
      <c r="G2036" t="s">
        <v>11043</v>
      </c>
      <c r="H2036" t="s">
        <v>1214</v>
      </c>
      <c r="I2036" t="s">
        <v>1215</v>
      </c>
      <c r="J2036">
        <v>3</v>
      </c>
      <c r="L2036" t="s">
        <v>1216</v>
      </c>
      <c r="M2036" t="s">
        <v>1217</v>
      </c>
      <c r="N2036" t="s">
        <v>1218</v>
      </c>
      <c r="O2036" t="s">
        <v>6278</v>
      </c>
      <c r="P2036" t="s">
        <v>1</v>
      </c>
      <c r="Q2036" t="s">
        <v>2</v>
      </c>
      <c r="R2036" t="s">
        <v>2</v>
      </c>
      <c r="S2036" t="s">
        <v>8646</v>
      </c>
      <c r="T2036" t="b">
        <v>0</v>
      </c>
      <c r="U2036" t="b">
        <v>1</v>
      </c>
      <c r="V2036">
        <v>4</v>
      </c>
      <c r="W2036">
        <v>150</v>
      </c>
      <c r="Y2036">
        <v>45</v>
      </c>
      <c r="AG2036" t="s">
        <v>6279</v>
      </c>
      <c r="AH2036" t="s">
        <v>6280</v>
      </c>
    </row>
    <row r="2037" spans="1:34" x14ac:dyDescent="0.25">
      <c r="A2037">
        <v>7</v>
      </c>
      <c r="B2037" t="s">
        <v>652</v>
      </c>
      <c r="C2037" t="s">
        <v>655</v>
      </c>
      <c r="D2037" t="s">
        <v>653</v>
      </c>
      <c r="E2037" t="s">
        <v>654</v>
      </c>
      <c r="F2037" t="s">
        <v>657</v>
      </c>
      <c r="G2037" t="s">
        <v>11043</v>
      </c>
      <c r="H2037" t="s">
        <v>1214</v>
      </c>
      <c r="I2037" t="s">
        <v>1215</v>
      </c>
      <c r="J2037">
        <v>3</v>
      </c>
      <c r="L2037" t="s">
        <v>1216</v>
      </c>
      <c r="M2037" t="s">
        <v>1217</v>
      </c>
      <c r="N2037" t="s">
        <v>1218</v>
      </c>
      <c r="O2037" t="s">
        <v>6281</v>
      </c>
      <c r="P2037" t="s">
        <v>1</v>
      </c>
      <c r="Q2037" t="s">
        <v>2</v>
      </c>
      <c r="R2037" t="s">
        <v>2</v>
      </c>
      <c r="S2037" t="s">
        <v>8646</v>
      </c>
      <c r="T2037" t="b">
        <v>0</v>
      </c>
      <c r="U2037" t="b">
        <v>1</v>
      </c>
      <c r="V2037">
        <v>5</v>
      </c>
      <c r="W2037">
        <v>150</v>
      </c>
      <c r="Y2037">
        <v>45</v>
      </c>
      <c r="AG2037" t="s">
        <v>6279</v>
      </c>
      <c r="AH2037" t="s">
        <v>6282</v>
      </c>
    </row>
    <row r="2038" spans="1:34" x14ac:dyDescent="0.25">
      <c r="A2038">
        <v>7</v>
      </c>
      <c r="B2038" t="s">
        <v>652</v>
      </c>
      <c r="C2038" t="s">
        <v>655</v>
      </c>
      <c r="D2038" t="s">
        <v>653</v>
      </c>
      <c r="E2038" t="s">
        <v>654</v>
      </c>
      <c r="F2038" t="s">
        <v>657</v>
      </c>
      <c r="G2038" t="s">
        <v>11043</v>
      </c>
      <c r="H2038" t="s">
        <v>1214</v>
      </c>
      <c r="I2038" t="s">
        <v>1215</v>
      </c>
      <c r="J2038">
        <v>3</v>
      </c>
      <c r="L2038" t="s">
        <v>1216</v>
      </c>
      <c r="M2038" t="s">
        <v>1217</v>
      </c>
      <c r="N2038" t="s">
        <v>1218</v>
      </c>
      <c r="O2038" t="s">
        <v>6283</v>
      </c>
      <c r="P2038" t="s">
        <v>209</v>
      </c>
      <c r="Q2038" t="s">
        <v>8650</v>
      </c>
      <c r="R2038" t="s">
        <v>8637</v>
      </c>
      <c r="S2038" t="s">
        <v>8645</v>
      </c>
      <c r="T2038" t="b">
        <v>0</v>
      </c>
      <c r="U2038" t="b">
        <v>0</v>
      </c>
      <c r="V2038">
        <v>1</v>
      </c>
      <c r="W2038">
        <v>50</v>
      </c>
      <c r="X2038">
        <v>12</v>
      </c>
      <c r="AB2038">
        <v>2</v>
      </c>
      <c r="AC2038">
        <v>2</v>
      </c>
      <c r="AD2038">
        <v>2</v>
      </c>
      <c r="AE2038" t="s">
        <v>618</v>
      </c>
      <c r="AG2038" t="s">
        <v>3218</v>
      </c>
      <c r="AH2038" t="s">
        <v>6284</v>
      </c>
    </row>
    <row r="2039" spans="1:34" x14ac:dyDescent="0.25">
      <c r="A2039">
        <v>7</v>
      </c>
      <c r="B2039" t="s">
        <v>652</v>
      </c>
      <c r="C2039" t="s">
        <v>655</v>
      </c>
      <c r="D2039" t="s">
        <v>653</v>
      </c>
      <c r="E2039" t="s">
        <v>654</v>
      </c>
      <c r="F2039" t="s">
        <v>657</v>
      </c>
      <c r="G2039" t="s">
        <v>11043</v>
      </c>
      <c r="H2039" t="s">
        <v>1214</v>
      </c>
      <c r="I2039" t="s">
        <v>1215</v>
      </c>
      <c r="J2039">
        <v>3</v>
      </c>
      <c r="L2039" t="s">
        <v>1216</v>
      </c>
      <c r="M2039" t="s">
        <v>1217</v>
      </c>
      <c r="N2039" t="s">
        <v>1218</v>
      </c>
      <c r="O2039" t="s">
        <v>6285</v>
      </c>
      <c r="P2039" t="s">
        <v>209</v>
      </c>
      <c r="Q2039" t="s">
        <v>8650</v>
      </c>
      <c r="R2039" t="s">
        <v>8637</v>
      </c>
      <c r="S2039" t="s">
        <v>8645</v>
      </c>
      <c r="T2039" t="b">
        <v>0</v>
      </c>
      <c r="U2039" t="b">
        <v>0</v>
      </c>
      <c r="V2039">
        <v>2</v>
      </c>
      <c r="W2039">
        <v>60</v>
      </c>
      <c r="X2039">
        <v>12</v>
      </c>
      <c r="AB2039">
        <v>2</v>
      </c>
      <c r="AC2039">
        <v>2</v>
      </c>
      <c r="AD2039">
        <v>2</v>
      </c>
      <c r="AE2039" t="s">
        <v>618</v>
      </c>
      <c r="AG2039" t="s">
        <v>3218</v>
      </c>
      <c r="AH2039" t="s">
        <v>6286</v>
      </c>
    </row>
    <row r="2040" spans="1:34" x14ac:dyDescent="0.25">
      <c r="A2040">
        <v>7</v>
      </c>
      <c r="B2040" t="s">
        <v>652</v>
      </c>
      <c r="C2040" t="s">
        <v>655</v>
      </c>
      <c r="D2040" t="s">
        <v>653</v>
      </c>
      <c r="E2040" t="s">
        <v>654</v>
      </c>
      <c r="F2040" t="s">
        <v>657</v>
      </c>
      <c r="G2040" t="s">
        <v>11043</v>
      </c>
      <c r="H2040" t="s">
        <v>1214</v>
      </c>
      <c r="I2040" t="s">
        <v>1215</v>
      </c>
      <c r="J2040">
        <v>3</v>
      </c>
      <c r="L2040" t="s">
        <v>1216</v>
      </c>
      <c r="M2040" t="s">
        <v>1217</v>
      </c>
      <c r="N2040" t="s">
        <v>1218</v>
      </c>
      <c r="O2040" t="s">
        <v>6287</v>
      </c>
      <c r="P2040" t="s">
        <v>96</v>
      </c>
      <c r="Q2040" t="s">
        <v>8644</v>
      </c>
      <c r="R2040" t="s">
        <v>8488</v>
      </c>
      <c r="S2040" t="s">
        <v>8645</v>
      </c>
      <c r="T2040" t="b">
        <v>1</v>
      </c>
      <c r="U2040" t="b">
        <v>0</v>
      </c>
      <c r="V2040">
        <v>1</v>
      </c>
      <c r="W2040">
        <v>30</v>
      </c>
      <c r="X2040">
        <v>8</v>
      </c>
      <c r="AB2040">
        <v>2</v>
      </c>
      <c r="AC2040">
        <v>2</v>
      </c>
      <c r="AD2040">
        <v>2</v>
      </c>
      <c r="AE2040" t="s">
        <v>618</v>
      </c>
      <c r="AG2040" t="s">
        <v>6288</v>
      </c>
      <c r="AH2040" t="s">
        <v>6289</v>
      </c>
    </row>
    <row r="2041" spans="1:34" x14ac:dyDescent="0.25">
      <c r="A2041">
        <v>7</v>
      </c>
      <c r="B2041" t="s">
        <v>652</v>
      </c>
      <c r="C2041" t="s">
        <v>655</v>
      </c>
      <c r="D2041" t="s">
        <v>653</v>
      </c>
      <c r="E2041" t="s">
        <v>654</v>
      </c>
      <c r="F2041" t="s">
        <v>657</v>
      </c>
      <c r="G2041" t="s">
        <v>11043</v>
      </c>
      <c r="H2041" t="s">
        <v>1214</v>
      </c>
      <c r="I2041" t="s">
        <v>1215</v>
      </c>
      <c r="J2041">
        <v>3</v>
      </c>
      <c r="L2041" t="s">
        <v>1216</v>
      </c>
      <c r="M2041" t="s">
        <v>1217</v>
      </c>
      <c r="N2041" t="s">
        <v>1218</v>
      </c>
      <c r="O2041" t="s">
        <v>6290</v>
      </c>
      <c r="P2041" t="s">
        <v>96</v>
      </c>
      <c r="Q2041" t="s">
        <v>8644</v>
      </c>
      <c r="R2041" t="s">
        <v>8488</v>
      </c>
      <c r="S2041" t="s">
        <v>8645</v>
      </c>
      <c r="T2041" t="b">
        <v>1</v>
      </c>
      <c r="U2041" t="b">
        <v>0</v>
      </c>
      <c r="V2041">
        <v>2</v>
      </c>
      <c r="W2041">
        <v>35</v>
      </c>
      <c r="X2041">
        <v>8</v>
      </c>
      <c r="AB2041">
        <v>2</v>
      </c>
      <c r="AC2041">
        <v>2</v>
      </c>
      <c r="AD2041">
        <v>2</v>
      </c>
      <c r="AE2041" t="s">
        <v>1745</v>
      </c>
      <c r="AG2041" t="s">
        <v>6291</v>
      </c>
      <c r="AH2041" t="s">
        <v>6292</v>
      </c>
    </row>
    <row r="2042" spans="1:34" x14ac:dyDescent="0.25">
      <c r="A2042">
        <v>7</v>
      </c>
      <c r="B2042" t="s">
        <v>652</v>
      </c>
      <c r="C2042" t="s">
        <v>655</v>
      </c>
      <c r="D2042" t="s">
        <v>653</v>
      </c>
      <c r="E2042" t="s">
        <v>654</v>
      </c>
      <c r="F2042" t="s">
        <v>657</v>
      </c>
      <c r="G2042" t="s">
        <v>11043</v>
      </c>
      <c r="H2042" t="s">
        <v>1214</v>
      </c>
      <c r="I2042" t="s">
        <v>1215</v>
      </c>
      <c r="J2042">
        <v>3</v>
      </c>
      <c r="L2042" t="s">
        <v>1216</v>
      </c>
      <c r="M2042" t="s">
        <v>1217</v>
      </c>
      <c r="N2042" t="s">
        <v>1218</v>
      </c>
      <c r="O2042" t="s">
        <v>6293</v>
      </c>
      <c r="P2042" t="s">
        <v>96</v>
      </c>
      <c r="Q2042" t="s">
        <v>8644</v>
      </c>
      <c r="R2042" t="s">
        <v>8488</v>
      </c>
      <c r="S2042" t="s">
        <v>8645</v>
      </c>
      <c r="T2042" t="b">
        <v>1</v>
      </c>
      <c r="U2042" t="b">
        <v>0</v>
      </c>
      <c r="V2042">
        <v>3</v>
      </c>
      <c r="W2042">
        <v>35</v>
      </c>
      <c r="X2042">
        <v>7</v>
      </c>
      <c r="AB2042">
        <v>2</v>
      </c>
      <c r="AC2042">
        <v>2</v>
      </c>
      <c r="AD2042">
        <v>2</v>
      </c>
      <c r="AE2042" t="s">
        <v>610</v>
      </c>
      <c r="AG2042" t="s">
        <v>6294</v>
      </c>
      <c r="AH2042" t="s">
        <v>6295</v>
      </c>
    </row>
    <row r="2043" spans="1:34" x14ac:dyDescent="0.25">
      <c r="A2043">
        <v>7</v>
      </c>
      <c r="B2043" t="s">
        <v>652</v>
      </c>
      <c r="C2043" t="s">
        <v>655</v>
      </c>
      <c r="D2043" t="s">
        <v>653</v>
      </c>
      <c r="E2043" t="s">
        <v>654</v>
      </c>
      <c r="F2043" t="s">
        <v>657</v>
      </c>
      <c r="G2043" t="s">
        <v>11043</v>
      </c>
      <c r="H2043" t="s">
        <v>1214</v>
      </c>
      <c r="I2043" t="s">
        <v>1215</v>
      </c>
      <c r="J2043">
        <v>3</v>
      </c>
      <c r="L2043" t="s">
        <v>1216</v>
      </c>
      <c r="M2043" t="s">
        <v>1217</v>
      </c>
      <c r="N2043" t="s">
        <v>1218</v>
      </c>
      <c r="O2043" t="s">
        <v>6296</v>
      </c>
      <c r="P2043" t="s">
        <v>209</v>
      </c>
      <c r="Q2043" t="s">
        <v>8650</v>
      </c>
      <c r="R2043" t="s">
        <v>8637</v>
      </c>
      <c r="S2043" t="s">
        <v>8645</v>
      </c>
      <c r="T2043" t="b">
        <v>0</v>
      </c>
      <c r="U2043" t="b">
        <v>0</v>
      </c>
      <c r="V2043">
        <v>3</v>
      </c>
      <c r="W2043">
        <v>70</v>
      </c>
      <c r="X2043">
        <v>10</v>
      </c>
      <c r="AB2043">
        <v>2</v>
      </c>
      <c r="AC2043">
        <v>2</v>
      </c>
      <c r="AD2043">
        <v>2</v>
      </c>
      <c r="AE2043" t="s">
        <v>1745</v>
      </c>
      <c r="AG2043" t="s">
        <v>2664</v>
      </c>
      <c r="AH2043" t="s">
        <v>6297</v>
      </c>
    </row>
    <row r="2044" spans="1:34" x14ac:dyDescent="0.25">
      <c r="A2044">
        <v>7</v>
      </c>
      <c r="B2044" t="s">
        <v>652</v>
      </c>
      <c r="C2044" t="s">
        <v>655</v>
      </c>
      <c r="D2044" t="s">
        <v>653</v>
      </c>
      <c r="E2044" t="s">
        <v>654</v>
      </c>
      <c r="F2044" t="s">
        <v>657</v>
      </c>
      <c r="G2044" t="s">
        <v>11043</v>
      </c>
      <c r="H2044" t="s">
        <v>1214</v>
      </c>
      <c r="I2044" t="s">
        <v>1215</v>
      </c>
      <c r="J2044">
        <v>3</v>
      </c>
      <c r="L2044" t="s">
        <v>1216</v>
      </c>
      <c r="M2044" t="s">
        <v>1217</v>
      </c>
      <c r="N2044" t="s">
        <v>1218</v>
      </c>
      <c r="O2044" t="s">
        <v>6298</v>
      </c>
      <c r="P2044" t="s">
        <v>339</v>
      </c>
      <c r="Q2044" t="s">
        <v>2</v>
      </c>
      <c r="R2044" t="s">
        <v>8653</v>
      </c>
      <c r="S2044" t="s">
        <v>8645</v>
      </c>
      <c r="T2044" t="b">
        <v>0</v>
      </c>
      <c r="U2044" t="b">
        <v>1</v>
      </c>
      <c r="V2044">
        <v>1</v>
      </c>
      <c r="W2044">
        <v>50</v>
      </c>
      <c r="Y2044">
        <v>60</v>
      </c>
      <c r="AG2044" t="s">
        <v>6299</v>
      </c>
      <c r="AH2044" t="s">
        <v>6300</v>
      </c>
    </row>
    <row r="2045" spans="1:34" x14ac:dyDescent="0.25">
      <c r="A2045">
        <v>7</v>
      </c>
      <c r="B2045" t="s">
        <v>652</v>
      </c>
      <c r="C2045" t="s">
        <v>655</v>
      </c>
      <c r="D2045" t="s">
        <v>653</v>
      </c>
      <c r="E2045" t="s">
        <v>654</v>
      </c>
      <c r="F2045" t="s">
        <v>657</v>
      </c>
      <c r="G2045" t="s">
        <v>11043</v>
      </c>
      <c r="H2045" t="s">
        <v>1214</v>
      </c>
      <c r="I2045" t="s">
        <v>1215</v>
      </c>
      <c r="J2045">
        <v>3</v>
      </c>
      <c r="L2045" t="s">
        <v>1216</v>
      </c>
      <c r="M2045" t="s">
        <v>1217</v>
      </c>
      <c r="N2045" t="s">
        <v>1218</v>
      </c>
      <c r="O2045" t="s">
        <v>6301</v>
      </c>
      <c r="P2045" t="s">
        <v>339</v>
      </c>
      <c r="Q2045" t="s">
        <v>2</v>
      </c>
      <c r="R2045" t="s">
        <v>8653</v>
      </c>
      <c r="S2045" t="s">
        <v>8645</v>
      </c>
      <c r="T2045" t="b">
        <v>0</v>
      </c>
      <c r="U2045" t="b">
        <v>1</v>
      </c>
      <c r="V2045">
        <v>2</v>
      </c>
      <c r="W2045">
        <v>50</v>
      </c>
      <c r="Y2045">
        <v>60</v>
      </c>
      <c r="AG2045" t="s">
        <v>6302</v>
      </c>
      <c r="AH2045" t="s">
        <v>6303</v>
      </c>
    </row>
    <row r="2046" spans="1:34" x14ac:dyDescent="0.25">
      <c r="A2046">
        <v>7</v>
      </c>
      <c r="B2046" t="s">
        <v>652</v>
      </c>
      <c r="C2046" t="s">
        <v>655</v>
      </c>
      <c r="D2046" t="s">
        <v>653</v>
      </c>
      <c r="E2046" t="s">
        <v>654</v>
      </c>
      <c r="F2046" t="s">
        <v>657</v>
      </c>
      <c r="G2046" t="s">
        <v>11043</v>
      </c>
      <c r="H2046" t="s">
        <v>1214</v>
      </c>
      <c r="I2046" t="s">
        <v>1215</v>
      </c>
      <c r="J2046">
        <v>3</v>
      </c>
      <c r="L2046" t="s">
        <v>1216</v>
      </c>
      <c r="M2046" t="s">
        <v>1217</v>
      </c>
      <c r="N2046" t="s">
        <v>1218</v>
      </c>
      <c r="O2046" t="s">
        <v>6304</v>
      </c>
      <c r="P2046" t="s">
        <v>339</v>
      </c>
      <c r="Q2046" t="s">
        <v>2</v>
      </c>
      <c r="R2046" t="s">
        <v>8653</v>
      </c>
      <c r="S2046" t="s">
        <v>8645</v>
      </c>
      <c r="T2046" t="b">
        <v>0</v>
      </c>
      <c r="U2046" t="b">
        <v>1</v>
      </c>
      <c r="V2046">
        <v>3</v>
      </c>
      <c r="W2046">
        <v>50</v>
      </c>
      <c r="Y2046">
        <v>60</v>
      </c>
      <c r="AG2046" t="s">
        <v>6305</v>
      </c>
      <c r="AH2046" t="s">
        <v>6306</v>
      </c>
    </row>
    <row r="2047" spans="1:34" x14ac:dyDescent="0.25">
      <c r="A2047">
        <v>7</v>
      </c>
      <c r="B2047" t="s">
        <v>652</v>
      </c>
      <c r="C2047" t="s">
        <v>655</v>
      </c>
      <c r="D2047" t="s">
        <v>653</v>
      </c>
      <c r="E2047" t="s">
        <v>654</v>
      </c>
      <c r="F2047" t="s">
        <v>657</v>
      </c>
      <c r="G2047" t="s">
        <v>11043</v>
      </c>
      <c r="H2047" t="s">
        <v>1214</v>
      </c>
      <c r="I2047" t="s">
        <v>1215</v>
      </c>
      <c r="J2047">
        <v>3</v>
      </c>
      <c r="L2047" t="s">
        <v>1216</v>
      </c>
      <c r="M2047" t="s">
        <v>1217</v>
      </c>
      <c r="N2047" t="s">
        <v>1218</v>
      </c>
      <c r="O2047" t="s">
        <v>6307</v>
      </c>
      <c r="P2047" t="s">
        <v>334</v>
      </c>
      <c r="Q2047" t="s">
        <v>2</v>
      </c>
      <c r="R2047" t="s">
        <v>8652</v>
      </c>
      <c r="S2047" t="s">
        <v>8646</v>
      </c>
      <c r="T2047" t="b">
        <v>0</v>
      </c>
      <c r="U2047" t="b">
        <v>1</v>
      </c>
      <c r="V2047">
        <v>1</v>
      </c>
      <c r="W2047">
        <v>0</v>
      </c>
      <c r="Y2047">
        <v>60</v>
      </c>
      <c r="AG2047" t="s">
        <v>6308</v>
      </c>
      <c r="AH2047" t="s">
        <v>6309</v>
      </c>
    </row>
    <row r="2048" spans="1:34" x14ac:dyDescent="0.25">
      <c r="A2048">
        <v>7</v>
      </c>
      <c r="B2048" t="s">
        <v>652</v>
      </c>
      <c r="C2048" t="s">
        <v>655</v>
      </c>
      <c r="D2048" t="s">
        <v>653</v>
      </c>
      <c r="E2048" t="s">
        <v>654</v>
      </c>
      <c r="F2048" t="s">
        <v>657</v>
      </c>
      <c r="G2048" t="s">
        <v>11043</v>
      </c>
      <c r="H2048" t="s">
        <v>1214</v>
      </c>
      <c r="I2048" t="s">
        <v>1215</v>
      </c>
      <c r="J2048">
        <v>3</v>
      </c>
      <c r="L2048" t="s">
        <v>1216</v>
      </c>
      <c r="M2048" t="s">
        <v>1217</v>
      </c>
      <c r="N2048" t="s">
        <v>1218</v>
      </c>
      <c r="O2048" t="s">
        <v>6310</v>
      </c>
      <c r="P2048" t="s">
        <v>334</v>
      </c>
      <c r="Q2048" t="s">
        <v>2</v>
      </c>
      <c r="R2048" t="s">
        <v>8652</v>
      </c>
      <c r="S2048" t="s">
        <v>8646</v>
      </c>
      <c r="T2048" t="b">
        <v>0</v>
      </c>
      <c r="U2048" t="b">
        <v>1</v>
      </c>
      <c r="V2048">
        <v>2</v>
      </c>
      <c r="W2048">
        <v>0</v>
      </c>
      <c r="Y2048">
        <v>60</v>
      </c>
      <c r="AG2048" t="s">
        <v>6311</v>
      </c>
      <c r="AH2048" t="s">
        <v>1218</v>
      </c>
    </row>
    <row r="2049" spans="1:34" x14ac:dyDescent="0.25">
      <c r="A2049">
        <v>7</v>
      </c>
      <c r="B2049" t="s">
        <v>652</v>
      </c>
      <c r="C2049" t="s">
        <v>655</v>
      </c>
      <c r="D2049" t="s">
        <v>653</v>
      </c>
      <c r="E2049" t="s">
        <v>654</v>
      </c>
      <c r="F2049" t="s">
        <v>657</v>
      </c>
      <c r="G2049" t="s">
        <v>11043</v>
      </c>
      <c r="H2049" t="s">
        <v>1219</v>
      </c>
      <c r="I2049" t="s">
        <v>1220</v>
      </c>
      <c r="J2049">
        <v>4</v>
      </c>
      <c r="L2049" t="s">
        <v>1221</v>
      </c>
      <c r="M2049" t="s">
        <v>1222</v>
      </c>
      <c r="N2049" t="s">
        <v>1223</v>
      </c>
      <c r="O2049" t="s">
        <v>6312</v>
      </c>
      <c r="P2049" t="s">
        <v>363</v>
      </c>
      <c r="Q2049" t="s">
        <v>357</v>
      </c>
      <c r="R2049" t="s">
        <v>357</v>
      </c>
      <c r="S2049" t="s">
        <v>357</v>
      </c>
      <c r="T2049" t="b">
        <v>0</v>
      </c>
      <c r="U2049" t="b">
        <v>1</v>
      </c>
      <c r="V2049">
        <v>1</v>
      </c>
      <c r="Y2049">
        <v>366</v>
      </c>
      <c r="Z2049">
        <v>0.64</v>
      </c>
      <c r="AA2049" t="s">
        <v>3957</v>
      </c>
      <c r="AG2049" t="s">
        <v>6313</v>
      </c>
      <c r="AH2049" t="s">
        <v>1222</v>
      </c>
    </row>
    <row r="2050" spans="1:34" x14ac:dyDescent="0.25">
      <c r="A2050">
        <v>7</v>
      </c>
      <c r="B2050" t="s">
        <v>652</v>
      </c>
      <c r="C2050" t="s">
        <v>655</v>
      </c>
      <c r="D2050" t="s">
        <v>653</v>
      </c>
      <c r="E2050" t="s">
        <v>654</v>
      </c>
      <c r="F2050" t="s">
        <v>657</v>
      </c>
      <c r="G2050" t="s">
        <v>11043</v>
      </c>
      <c r="H2050" t="s">
        <v>1219</v>
      </c>
      <c r="I2050" t="s">
        <v>1220</v>
      </c>
      <c r="J2050">
        <v>4</v>
      </c>
      <c r="L2050" t="s">
        <v>1221</v>
      </c>
      <c r="M2050" t="s">
        <v>1222</v>
      </c>
      <c r="N2050" t="s">
        <v>1223</v>
      </c>
      <c r="O2050" t="s">
        <v>6314</v>
      </c>
      <c r="P2050" t="s">
        <v>1</v>
      </c>
      <c r="Q2050" t="s">
        <v>2</v>
      </c>
      <c r="R2050" t="s">
        <v>2</v>
      </c>
      <c r="S2050" t="s">
        <v>8646</v>
      </c>
      <c r="T2050" t="b">
        <v>0</v>
      </c>
      <c r="U2050" t="b">
        <v>1</v>
      </c>
      <c r="V2050">
        <v>1</v>
      </c>
      <c r="W2050">
        <v>150</v>
      </c>
      <c r="Y2050">
        <v>64.800000000000011</v>
      </c>
      <c r="AG2050" t="s">
        <v>6315</v>
      </c>
      <c r="AH2050" t="s">
        <v>6316</v>
      </c>
    </row>
    <row r="2051" spans="1:34" x14ac:dyDescent="0.25">
      <c r="A2051">
        <v>7</v>
      </c>
      <c r="B2051" t="s">
        <v>652</v>
      </c>
      <c r="C2051" t="s">
        <v>655</v>
      </c>
      <c r="D2051" t="s">
        <v>653</v>
      </c>
      <c r="E2051" t="s">
        <v>654</v>
      </c>
      <c r="F2051" t="s">
        <v>657</v>
      </c>
      <c r="G2051" t="s">
        <v>11043</v>
      </c>
      <c r="H2051" t="s">
        <v>1219</v>
      </c>
      <c r="I2051" t="s">
        <v>1220</v>
      </c>
      <c r="J2051">
        <v>4</v>
      </c>
      <c r="L2051" t="s">
        <v>1221</v>
      </c>
      <c r="M2051" t="s">
        <v>1222</v>
      </c>
      <c r="N2051" t="s">
        <v>1223</v>
      </c>
      <c r="O2051" t="s">
        <v>6317</v>
      </c>
      <c r="P2051" t="s">
        <v>1</v>
      </c>
      <c r="Q2051" t="s">
        <v>2</v>
      </c>
      <c r="R2051" t="s">
        <v>2</v>
      </c>
      <c r="S2051" t="s">
        <v>8646</v>
      </c>
      <c r="T2051" t="b">
        <v>0</v>
      </c>
      <c r="U2051" t="b">
        <v>1</v>
      </c>
      <c r="V2051">
        <v>2</v>
      </c>
      <c r="W2051">
        <v>150</v>
      </c>
      <c r="Y2051">
        <v>60</v>
      </c>
      <c r="AG2051" t="s">
        <v>6318</v>
      </c>
      <c r="AH2051" t="s">
        <v>6319</v>
      </c>
    </row>
    <row r="2052" spans="1:34" x14ac:dyDescent="0.25">
      <c r="A2052">
        <v>7</v>
      </c>
      <c r="B2052" t="s">
        <v>652</v>
      </c>
      <c r="C2052" t="s">
        <v>655</v>
      </c>
      <c r="D2052" t="s">
        <v>653</v>
      </c>
      <c r="E2052" t="s">
        <v>654</v>
      </c>
      <c r="F2052" t="s">
        <v>657</v>
      </c>
      <c r="G2052" t="s">
        <v>11043</v>
      </c>
      <c r="H2052" t="s">
        <v>1219</v>
      </c>
      <c r="I2052" t="s">
        <v>1220</v>
      </c>
      <c r="J2052">
        <v>4</v>
      </c>
      <c r="L2052" t="s">
        <v>1221</v>
      </c>
      <c r="M2052" t="s">
        <v>1222</v>
      </c>
      <c r="N2052" t="s">
        <v>1223</v>
      </c>
      <c r="O2052" t="s">
        <v>6320</v>
      </c>
      <c r="P2052" t="s">
        <v>1</v>
      </c>
      <c r="Q2052" t="s">
        <v>2</v>
      </c>
      <c r="R2052" t="s">
        <v>2</v>
      </c>
      <c r="S2052" t="s">
        <v>8646</v>
      </c>
      <c r="T2052" t="b">
        <v>0</v>
      </c>
      <c r="U2052" t="b">
        <v>1</v>
      </c>
      <c r="V2052">
        <v>3</v>
      </c>
      <c r="W2052">
        <v>150</v>
      </c>
      <c r="Y2052">
        <v>55.2</v>
      </c>
      <c r="AG2052" t="s">
        <v>6321</v>
      </c>
      <c r="AH2052" t="s">
        <v>6322</v>
      </c>
    </row>
    <row r="2053" spans="1:34" x14ac:dyDescent="0.25">
      <c r="A2053">
        <v>7</v>
      </c>
      <c r="B2053" t="s">
        <v>652</v>
      </c>
      <c r="C2053" t="s">
        <v>655</v>
      </c>
      <c r="D2053" t="s">
        <v>653</v>
      </c>
      <c r="E2053" t="s">
        <v>654</v>
      </c>
      <c r="F2053" t="s">
        <v>657</v>
      </c>
      <c r="G2053" t="s">
        <v>11043</v>
      </c>
      <c r="H2053" t="s">
        <v>1219</v>
      </c>
      <c r="I2053" t="s">
        <v>1220</v>
      </c>
      <c r="J2053">
        <v>4</v>
      </c>
      <c r="L2053" t="s">
        <v>1221</v>
      </c>
      <c r="M2053" t="s">
        <v>1222</v>
      </c>
      <c r="N2053" t="s">
        <v>1223</v>
      </c>
      <c r="O2053" t="s">
        <v>6323</v>
      </c>
      <c r="P2053" t="s">
        <v>1</v>
      </c>
      <c r="Q2053" t="s">
        <v>2</v>
      </c>
      <c r="R2053" t="s">
        <v>2</v>
      </c>
      <c r="S2053" t="s">
        <v>8646</v>
      </c>
      <c r="T2053" t="b">
        <v>0</v>
      </c>
      <c r="U2053" t="b">
        <v>1</v>
      </c>
      <c r="V2053">
        <v>4</v>
      </c>
      <c r="W2053">
        <v>150</v>
      </c>
      <c r="Y2053">
        <v>49.8</v>
      </c>
      <c r="AG2053" t="s">
        <v>6324</v>
      </c>
      <c r="AH2053" t="s">
        <v>6325</v>
      </c>
    </row>
    <row r="2054" spans="1:34" x14ac:dyDescent="0.25">
      <c r="A2054">
        <v>7</v>
      </c>
      <c r="B2054" t="s">
        <v>652</v>
      </c>
      <c r="C2054" t="s">
        <v>655</v>
      </c>
      <c r="D2054" t="s">
        <v>653</v>
      </c>
      <c r="E2054" t="s">
        <v>654</v>
      </c>
      <c r="F2054" t="s">
        <v>657</v>
      </c>
      <c r="G2054" t="s">
        <v>11043</v>
      </c>
      <c r="H2054" t="s">
        <v>1219</v>
      </c>
      <c r="I2054" t="s">
        <v>1220</v>
      </c>
      <c r="J2054">
        <v>4</v>
      </c>
      <c r="L2054" t="s">
        <v>1221</v>
      </c>
      <c r="M2054" t="s">
        <v>1222</v>
      </c>
      <c r="N2054" t="s">
        <v>1223</v>
      </c>
      <c r="O2054" t="s">
        <v>6326</v>
      </c>
      <c r="P2054" t="s">
        <v>1</v>
      </c>
      <c r="Q2054" t="s">
        <v>2</v>
      </c>
      <c r="R2054" t="s">
        <v>2</v>
      </c>
      <c r="S2054" t="s">
        <v>8646</v>
      </c>
      <c r="T2054" t="b">
        <v>0</v>
      </c>
      <c r="U2054" t="b">
        <v>1</v>
      </c>
      <c r="V2054">
        <v>5</v>
      </c>
      <c r="W2054">
        <v>150</v>
      </c>
      <c r="Y2054">
        <v>49.199999999999996</v>
      </c>
      <c r="AG2054" t="s">
        <v>6327</v>
      </c>
      <c r="AH2054" t="s">
        <v>6328</v>
      </c>
    </row>
    <row r="2055" spans="1:34" x14ac:dyDescent="0.25">
      <c r="A2055">
        <v>7</v>
      </c>
      <c r="B2055" t="s">
        <v>652</v>
      </c>
      <c r="C2055" t="s">
        <v>655</v>
      </c>
      <c r="D2055" t="s">
        <v>653</v>
      </c>
      <c r="E2055" t="s">
        <v>654</v>
      </c>
      <c r="F2055" t="s">
        <v>657</v>
      </c>
      <c r="G2055" t="s">
        <v>11043</v>
      </c>
      <c r="H2055" t="s">
        <v>1219</v>
      </c>
      <c r="I2055" t="s">
        <v>1220</v>
      </c>
      <c r="J2055">
        <v>4</v>
      </c>
      <c r="L2055" t="s">
        <v>1221</v>
      </c>
      <c r="M2055" t="s">
        <v>1222</v>
      </c>
      <c r="N2055" t="s">
        <v>1223</v>
      </c>
      <c r="O2055" t="s">
        <v>6329</v>
      </c>
      <c r="P2055" t="s">
        <v>96</v>
      </c>
      <c r="Q2055" t="s">
        <v>8644</v>
      </c>
      <c r="R2055" t="s">
        <v>8488</v>
      </c>
      <c r="S2055" t="s">
        <v>8645</v>
      </c>
      <c r="T2055" t="b">
        <v>1</v>
      </c>
      <c r="U2055" t="b">
        <v>0</v>
      </c>
      <c r="V2055">
        <v>1</v>
      </c>
      <c r="W2055">
        <v>35</v>
      </c>
      <c r="X2055">
        <v>8</v>
      </c>
      <c r="AB2055">
        <v>2</v>
      </c>
      <c r="AC2055">
        <v>2</v>
      </c>
      <c r="AD2055">
        <v>2</v>
      </c>
      <c r="AE2055" t="s">
        <v>618</v>
      </c>
      <c r="AG2055" t="s">
        <v>3218</v>
      </c>
      <c r="AH2055" t="s">
        <v>6330</v>
      </c>
    </row>
    <row r="2056" spans="1:34" x14ac:dyDescent="0.25">
      <c r="A2056">
        <v>7</v>
      </c>
      <c r="B2056" t="s">
        <v>652</v>
      </c>
      <c r="C2056" t="s">
        <v>655</v>
      </c>
      <c r="D2056" t="s">
        <v>653</v>
      </c>
      <c r="E2056" t="s">
        <v>654</v>
      </c>
      <c r="F2056" t="s">
        <v>657</v>
      </c>
      <c r="G2056" t="s">
        <v>11043</v>
      </c>
      <c r="H2056" t="s">
        <v>1219</v>
      </c>
      <c r="I2056" t="s">
        <v>1220</v>
      </c>
      <c r="J2056">
        <v>4</v>
      </c>
      <c r="L2056" t="s">
        <v>1221</v>
      </c>
      <c r="M2056" t="s">
        <v>1222</v>
      </c>
      <c r="N2056" t="s">
        <v>1223</v>
      </c>
      <c r="O2056" t="s">
        <v>6331</v>
      </c>
      <c r="P2056" t="s">
        <v>96</v>
      </c>
      <c r="Q2056" t="s">
        <v>8644</v>
      </c>
      <c r="R2056" t="s">
        <v>8488</v>
      </c>
      <c r="S2056" t="s">
        <v>8645</v>
      </c>
      <c r="T2056" t="b">
        <v>1</v>
      </c>
      <c r="U2056" t="b">
        <v>0</v>
      </c>
      <c r="V2056">
        <v>2</v>
      </c>
      <c r="W2056">
        <v>35</v>
      </c>
      <c r="X2056">
        <v>7</v>
      </c>
      <c r="AB2056">
        <v>2</v>
      </c>
      <c r="AC2056">
        <v>2</v>
      </c>
      <c r="AD2056">
        <v>2</v>
      </c>
      <c r="AE2056" t="s">
        <v>1745</v>
      </c>
      <c r="AG2056" t="s">
        <v>6332</v>
      </c>
      <c r="AH2056" t="s">
        <v>6333</v>
      </c>
    </row>
    <row r="2057" spans="1:34" x14ac:dyDescent="0.25">
      <c r="A2057">
        <v>7</v>
      </c>
      <c r="B2057" t="s">
        <v>652</v>
      </c>
      <c r="C2057" t="s">
        <v>655</v>
      </c>
      <c r="D2057" t="s">
        <v>653</v>
      </c>
      <c r="E2057" t="s">
        <v>654</v>
      </c>
      <c r="F2057" t="s">
        <v>657</v>
      </c>
      <c r="G2057" t="s">
        <v>11043</v>
      </c>
      <c r="H2057" t="s">
        <v>1219</v>
      </c>
      <c r="I2057" t="s">
        <v>1220</v>
      </c>
      <c r="J2057">
        <v>4</v>
      </c>
      <c r="L2057" t="s">
        <v>1221</v>
      </c>
      <c r="M2057" t="s">
        <v>1222</v>
      </c>
      <c r="N2057" t="s">
        <v>1223</v>
      </c>
      <c r="O2057" t="s">
        <v>6334</v>
      </c>
      <c r="P2057" t="s">
        <v>96</v>
      </c>
      <c r="Q2057" t="s">
        <v>8644</v>
      </c>
      <c r="R2057" t="s">
        <v>8488</v>
      </c>
      <c r="S2057" t="s">
        <v>8645</v>
      </c>
      <c r="T2057" t="b">
        <v>1</v>
      </c>
      <c r="U2057" t="b">
        <v>0</v>
      </c>
      <c r="V2057">
        <v>3</v>
      </c>
      <c r="W2057">
        <v>35</v>
      </c>
      <c r="X2057">
        <v>6</v>
      </c>
      <c r="AB2057">
        <v>2</v>
      </c>
      <c r="AC2057">
        <v>2</v>
      </c>
      <c r="AD2057">
        <v>2</v>
      </c>
      <c r="AE2057" t="s">
        <v>610</v>
      </c>
      <c r="AG2057" t="s">
        <v>6335</v>
      </c>
      <c r="AH2057" t="s">
        <v>6336</v>
      </c>
    </row>
    <row r="2058" spans="1:34" x14ac:dyDescent="0.25">
      <c r="A2058">
        <v>7</v>
      </c>
      <c r="B2058" t="s">
        <v>652</v>
      </c>
      <c r="C2058" t="s">
        <v>655</v>
      </c>
      <c r="D2058" t="s">
        <v>653</v>
      </c>
      <c r="E2058" t="s">
        <v>654</v>
      </c>
      <c r="F2058" t="s">
        <v>657</v>
      </c>
      <c r="G2058" t="s">
        <v>11043</v>
      </c>
      <c r="H2058" t="s">
        <v>1219</v>
      </c>
      <c r="I2058" t="s">
        <v>1220</v>
      </c>
      <c r="J2058">
        <v>4</v>
      </c>
      <c r="L2058" t="s">
        <v>1221</v>
      </c>
      <c r="M2058" t="s">
        <v>1222</v>
      </c>
      <c r="N2058" t="s">
        <v>1223</v>
      </c>
      <c r="O2058" t="s">
        <v>6337</v>
      </c>
      <c r="P2058" t="s">
        <v>96</v>
      </c>
      <c r="Q2058" t="s">
        <v>8644</v>
      </c>
      <c r="R2058" t="s">
        <v>8488</v>
      </c>
      <c r="S2058" t="s">
        <v>8645</v>
      </c>
      <c r="T2058" t="b">
        <v>1</v>
      </c>
      <c r="U2058" t="b">
        <v>0</v>
      </c>
      <c r="V2058">
        <v>4</v>
      </c>
      <c r="W2058">
        <v>35</v>
      </c>
      <c r="X2058">
        <v>6</v>
      </c>
      <c r="AB2058">
        <v>2</v>
      </c>
      <c r="AC2058">
        <v>2</v>
      </c>
      <c r="AD2058">
        <v>2</v>
      </c>
      <c r="AE2058" t="s">
        <v>610</v>
      </c>
      <c r="AG2058" t="s">
        <v>6335</v>
      </c>
      <c r="AH2058" t="s">
        <v>6338</v>
      </c>
    </row>
    <row r="2059" spans="1:34" x14ac:dyDescent="0.25">
      <c r="A2059">
        <v>7</v>
      </c>
      <c r="B2059" t="s">
        <v>652</v>
      </c>
      <c r="C2059" t="s">
        <v>655</v>
      </c>
      <c r="D2059" t="s">
        <v>653</v>
      </c>
      <c r="E2059" t="s">
        <v>654</v>
      </c>
      <c r="F2059" t="s">
        <v>657</v>
      </c>
      <c r="G2059" t="s">
        <v>11043</v>
      </c>
      <c r="H2059" t="s">
        <v>1219</v>
      </c>
      <c r="I2059" t="s">
        <v>1220</v>
      </c>
      <c r="J2059">
        <v>4</v>
      </c>
      <c r="L2059" t="s">
        <v>1221</v>
      </c>
      <c r="M2059" t="s">
        <v>1222</v>
      </c>
      <c r="N2059" t="s">
        <v>1223</v>
      </c>
      <c r="O2059" t="s">
        <v>6339</v>
      </c>
      <c r="P2059" t="s">
        <v>217</v>
      </c>
      <c r="Q2059" t="s">
        <v>8650</v>
      </c>
      <c r="R2059" t="s">
        <v>8637</v>
      </c>
      <c r="S2059" t="s">
        <v>8645</v>
      </c>
      <c r="T2059" t="b">
        <v>1</v>
      </c>
      <c r="U2059" t="b">
        <v>0</v>
      </c>
      <c r="V2059">
        <v>1</v>
      </c>
      <c r="W2059">
        <v>20</v>
      </c>
      <c r="X2059">
        <v>11</v>
      </c>
      <c r="AB2059">
        <v>3</v>
      </c>
      <c r="AC2059">
        <v>1</v>
      </c>
      <c r="AD2059">
        <v>3</v>
      </c>
      <c r="AG2059" t="s">
        <v>6340</v>
      </c>
      <c r="AH2059" t="s">
        <v>6341</v>
      </c>
    </row>
    <row r="2060" spans="1:34" x14ac:dyDescent="0.25">
      <c r="A2060">
        <v>7</v>
      </c>
      <c r="B2060" t="s">
        <v>652</v>
      </c>
      <c r="C2060" t="s">
        <v>655</v>
      </c>
      <c r="D2060" t="s">
        <v>653</v>
      </c>
      <c r="E2060" t="s">
        <v>654</v>
      </c>
      <c r="F2060" t="s">
        <v>657</v>
      </c>
      <c r="G2060" t="s">
        <v>11043</v>
      </c>
      <c r="H2060" t="s">
        <v>1219</v>
      </c>
      <c r="I2060" t="s">
        <v>1220</v>
      </c>
      <c r="J2060">
        <v>4</v>
      </c>
      <c r="L2060" t="s">
        <v>1221</v>
      </c>
      <c r="M2060" t="s">
        <v>1222</v>
      </c>
      <c r="N2060" t="s">
        <v>1223</v>
      </c>
      <c r="O2060" t="s">
        <v>6342</v>
      </c>
      <c r="P2060" t="s">
        <v>217</v>
      </c>
      <c r="Q2060" t="s">
        <v>8650</v>
      </c>
      <c r="R2060" t="s">
        <v>8637</v>
      </c>
      <c r="S2060" t="s">
        <v>8645</v>
      </c>
      <c r="T2060" t="b">
        <v>1</v>
      </c>
      <c r="U2060" t="b">
        <v>0</v>
      </c>
      <c r="V2060">
        <v>2</v>
      </c>
      <c r="W2060">
        <v>20</v>
      </c>
      <c r="X2060">
        <v>11</v>
      </c>
      <c r="AB2060">
        <v>3</v>
      </c>
      <c r="AC2060">
        <v>1</v>
      </c>
      <c r="AD2060">
        <v>3</v>
      </c>
      <c r="AE2060" t="s">
        <v>1745</v>
      </c>
      <c r="AG2060" t="s">
        <v>6343</v>
      </c>
      <c r="AH2060" t="s">
        <v>6344</v>
      </c>
    </row>
    <row r="2061" spans="1:34" x14ac:dyDescent="0.25">
      <c r="A2061">
        <v>7</v>
      </c>
      <c r="B2061" t="s">
        <v>652</v>
      </c>
      <c r="C2061" t="s">
        <v>655</v>
      </c>
      <c r="D2061" t="s">
        <v>653</v>
      </c>
      <c r="E2061" t="s">
        <v>654</v>
      </c>
      <c r="F2061" t="s">
        <v>657</v>
      </c>
      <c r="G2061" t="s">
        <v>11043</v>
      </c>
      <c r="H2061" t="s">
        <v>1219</v>
      </c>
      <c r="I2061" t="s">
        <v>1220</v>
      </c>
      <c r="J2061">
        <v>4</v>
      </c>
      <c r="L2061" t="s">
        <v>1221</v>
      </c>
      <c r="M2061" t="s">
        <v>1222</v>
      </c>
      <c r="N2061" t="s">
        <v>1223</v>
      </c>
      <c r="O2061" t="s">
        <v>6345</v>
      </c>
      <c r="P2061" t="s">
        <v>217</v>
      </c>
      <c r="Q2061" t="s">
        <v>8650</v>
      </c>
      <c r="R2061" t="s">
        <v>8637</v>
      </c>
      <c r="S2061" t="s">
        <v>8645</v>
      </c>
      <c r="T2061" t="b">
        <v>1</v>
      </c>
      <c r="U2061" t="b">
        <v>0</v>
      </c>
      <c r="V2061">
        <v>3</v>
      </c>
      <c r="W2061">
        <v>20</v>
      </c>
      <c r="X2061">
        <v>9</v>
      </c>
      <c r="AB2061">
        <v>3</v>
      </c>
      <c r="AC2061">
        <v>1</v>
      </c>
      <c r="AD2061">
        <v>3</v>
      </c>
      <c r="AE2061" t="s">
        <v>610</v>
      </c>
      <c r="AG2061" t="s">
        <v>6346</v>
      </c>
      <c r="AH2061" t="s">
        <v>6347</v>
      </c>
    </row>
    <row r="2062" spans="1:34" x14ac:dyDescent="0.25">
      <c r="A2062">
        <v>7</v>
      </c>
      <c r="B2062" t="s">
        <v>652</v>
      </c>
      <c r="C2062" t="s">
        <v>655</v>
      </c>
      <c r="D2062" t="s">
        <v>653</v>
      </c>
      <c r="E2062" t="s">
        <v>654</v>
      </c>
      <c r="F2062" t="s">
        <v>657</v>
      </c>
      <c r="G2062" t="s">
        <v>11043</v>
      </c>
      <c r="H2062" t="s">
        <v>1219</v>
      </c>
      <c r="I2062" t="s">
        <v>1220</v>
      </c>
      <c r="J2062">
        <v>4</v>
      </c>
      <c r="L2062" t="s">
        <v>1221</v>
      </c>
      <c r="M2062" t="s">
        <v>1222</v>
      </c>
      <c r="N2062" t="s">
        <v>1223</v>
      </c>
      <c r="O2062" t="s">
        <v>6348</v>
      </c>
      <c r="P2062" t="s">
        <v>217</v>
      </c>
      <c r="Q2062" t="s">
        <v>8650</v>
      </c>
      <c r="R2062" t="s">
        <v>8637</v>
      </c>
      <c r="S2062" t="s">
        <v>8645</v>
      </c>
      <c r="T2062" t="b">
        <v>1</v>
      </c>
      <c r="U2062" t="b">
        <v>0</v>
      </c>
      <c r="V2062">
        <v>4</v>
      </c>
      <c r="W2062">
        <v>20</v>
      </c>
      <c r="X2062">
        <v>9</v>
      </c>
      <c r="AB2062">
        <v>3</v>
      </c>
      <c r="AC2062">
        <v>1</v>
      </c>
      <c r="AD2062">
        <v>3</v>
      </c>
      <c r="AE2062" t="s">
        <v>1745</v>
      </c>
      <c r="AG2062" t="s">
        <v>6343</v>
      </c>
      <c r="AH2062" t="s">
        <v>6349</v>
      </c>
    </row>
    <row r="2063" spans="1:34" x14ac:dyDescent="0.25">
      <c r="A2063">
        <v>7</v>
      </c>
      <c r="B2063" t="s">
        <v>652</v>
      </c>
      <c r="C2063" t="s">
        <v>655</v>
      </c>
      <c r="D2063" t="s">
        <v>653</v>
      </c>
      <c r="E2063" t="s">
        <v>654</v>
      </c>
      <c r="F2063" t="s">
        <v>657</v>
      </c>
      <c r="G2063" t="s">
        <v>11043</v>
      </c>
      <c r="H2063" t="s">
        <v>1219</v>
      </c>
      <c r="I2063" t="s">
        <v>1220</v>
      </c>
      <c r="J2063">
        <v>4</v>
      </c>
      <c r="L2063" t="s">
        <v>1221</v>
      </c>
      <c r="M2063" t="s">
        <v>1222</v>
      </c>
      <c r="N2063" t="s">
        <v>1223</v>
      </c>
      <c r="O2063" t="s">
        <v>6350</v>
      </c>
      <c r="P2063" t="s">
        <v>209</v>
      </c>
      <c r="Q2063" t="s">
        <v>8650</v>
      </c>
      <c r="R2063" t="s">
        <v>8637</v>
      </c>
      <c r="S2063" t="s">
        <v>8645</v>
      </c>
      <c r="T2063" t="b">
        <v>0</v>
      </c>
      <c r="U2063" t="b">
        <v>0</v>
      </c>
      <c r="V2063">
        <v>1</v>
      </c>
      <c r="W2063">
        <v>60</v>
      </c>
      <c r="X2063">
        <v>10</v>
      </c>
      <c r="AB2063">
        <v>2</v>
      </c>
      <c r="AC2063">
        <v>1</v>
      </c>
      <c r="AD2063">
        <v>2</v>
      </c>
      <c r="AE2063" t="s">
        <v>1745</v>
      </c>
      <c r="AG2063" t="s">
        <v>1932</v>
      </c>
      <c r="AH2063" t="s">
        <v>6351</v>
      </c>
    </row>
    <row r="2064" spans="1:34" x14ac:dyDescent="0.25">
      <c r="A2064">
        <v>7</v>
      </c>
      <c r="B2064" t="s">
        <v>652</v>
      </c>
      <c r="C2064" t="s">
        <v>655</v>
      </c>
      <c r="D2064" t="s">
        <v>653</v>
      </c>
      <c r="E2064" t="s">
        <v>654</v>
      </c>
      <c r="F2064" t="s">
        <v>657</v>
      </c>
      <c r="G2064" t="s">
        <v>11043</v>
      </c>
      <c r="H2064" t="s">
        <v>1219</v>
      </c>
      <c r="I2064" t="s">
        <v>1220</v>
      </c>
      <c r="J2064">
        <v>4</v>
      </c>
      <c r="L2064" t="s">
        <v>1221</v>
      </c>
      <c r="M2064" t="s">
        <v>1222</v>
      </c>
      <c r="N2064" t="s">
        <v>1223</v>
      </c>
      <c r="O2064" t="s">
        <v>6352</v>
      </c>
      <c r="P2064" t="s">
        <v>209</v>
      </c>
      <c r="Q2064" t="s">
        <v>8650</v>
      </c>
      <c r="R2064" t="s">
        <v>8637</v>
      </c>
      <c r="S2064" t="s">
        <v>8645</v>
      </c>
      <c r="T2064" t="b">
        <v>0</v>
      </c>
      <c r="U2064" t="b">
        <v>0</v>
      </c>
      <c r="V2064">
        <v>2</v>
      </c>
      <c r="W2064">
        <v>60</v>
      </c>
      <c r="X2064">
        <v>11</v>
      </c>
      <c r="AB2064">
        <v>2</v>
      </c>
      <c r="AC2064">
        <v>1</v>
      </c>
      <c r="AD2064">
        <v>2</v>
      </c>
      <c r="AE2064" t="s">
        <v>1745</v>
      </c>
      <c r="AG2064" t="s">
        <v>1932</v>
      </c>
      <c r="AH2064" t="s">
        <v>6353</v>
      </c>
    </row>
    <row r="2065" spans="1:34" x14ac:dyDescent="0.25">
      <c r="A2065">
        <v>7</v>
      </c>
      <c r="B2065" t="s">
        <v>652</v>
      </c>
      <c r="C2065" t="s">
        <v>655</v>
      </c>
      <c r="D2065" t="s">
        <v>653</v>
      </c>
      <c r="E2065" t="s">
        <v>654</v>
      </c>
      <c r="F2065" t="s">
        <v>657</v>
      </c>
      <c r="G2065" t="s">
        <v>11043</v>
      </c>
      <c r="H2065" t="s">
        <v>1219</v>
      </c>
      <c r="I2065" t="s">
        <v>1220</v>
      </c>
      <c r="J2065">
        <v>4</v>
      </c>
      <c r="L2065" t="s">
        <v>1221</v>
      </c>
      <c r="M2065" t="s">
        <v>1222</v>
      </c>
      <c r="N2065" t="s">
        <v>1223</v>
      </c>
      <c r="O2065" t="s">
        <v>6354</v>
      </c>
      <c r="P2065" t="s">
        <v>209</v>
      </c>
      <c r="Q2065" t="s">
        <v>8650</v>
      </c>
      <c r="R2065" t="s">
        <v>8637</v>
      </c>
      <c r="S2065" t="s">
        <v>8645</v>
      </c>
      <c r="T2065" t="b">
        <v>0</v>
      </c>
      <c r="U2065" t="b">
        <v>0</v>
      </c>
      <c r="V2065">
        <v>3</v>
      </c>
      <c r="W2065">
        <v>70</v>
      </c>
      <c r="X2065">
        <v>9</v>
      </c>
      <c r="AB2065">
        <v>2</v>
      </c>
      <c r="AC2065">
        <v>1</v>
      </c>
      <c r="AD2065">
        <v>2</v>
      </c>
      <c r="AE2065" t="s">
        <v>610</v>
      </c>
      <c r="AG2065" t="s">
        <v>1937</v>
      </c>
      <c r="AH2065" t="s">
        <v>6355</v>
      </c>
    </row>
    <row r="2066" spans="1:34" x14ac:dyDescent="0.25">
      <c r="A2066">
        <v>7</v>
      </c>
      <c r="B2066" t="s">
        <v>652</v>
      </c>
      <c r="C2066" t="s">
        <v>655</v>
      </c>
      <c r="D2066" t="s">
        <v>653</v>
      </c>
      <c r="E2066" t="s">
        <v>654</v>
      </c>
      <c r="F2066" t="s">
        <v>657</v>
      </c>
      <c r="G2066" t="s">
        <v>11043</v>
      </c>
      <c r="H2066" t="s">
        <v>1219</v>
      </c>
      <c r="I2066" t="s">
        <v>1220</v>
      </c>
      <c r="J2066">
        <v>4</v>
      </c>
      <c r="L2066" t="s">
        <v>1221</v>
      </c>
      <c r="M2066" t="s">
        <v>1222</v>
      </c>
      <c r="N2066" t="s">
        <v>1223</v>
      </c>
      <c r="O2066" t="s">
        <v>6356</v>
      </c>
      <c r="P2066" t="s">
        <v>123</v>
      </c>
      <c r="Q2066" t="s">
        <v>8644</v>
      </c>
      <c r="R2066" t="s">
        <v>8488</v>
      </c>
      <c r="S2066" t="s">
        <v>8645</v>
      </c>
      <c r="T2066" t="b">
        <v>0</v>
      </c>
      <c r="U2066" t="b">
        <v>0</v>
      </c>
      <c r="V2066">
        <v>1</v>
      </c>
      <c r="W2066">
        <v>20</v>
      </c>
      <c r="X2066">
        <v>12</v>
      </c>
      <c r="AB2066">
        <v>2</v>
      </c>
      <c r="AC2066">
        <v>1</v>
      </c>
      <c r="AD2066">
        <v>2</v>
      </c>
      <c r="AE2066" t="s">
        <v>618</v>
      </c>
      <c r="AG2066" t="s">
        <v>6357</v>
      </c>
      <c r="AH2066" t="s">
        <v>6358</v>
      </c>
    </row>
    <row r="2067" spans="1:34" x14ac:dyDescent="0.25">
      <c r="A2067">
        <v>7</v>
      </c>
      <c r="B2067" t="s">
        <v>652</v>
      </c>
      <c r="C2067" t="s">
        <v>655</v>
      </c>
      <c r="D2067" t="s">
        <v>653</v>
      </c>
      <c r="E2067" t="s">
        <v>654</v>
      </c>
      <c r="F2067" t="s">
        <v>657</v>
      </c>
      <c r="G2067" t="s">
        <v>11043</v>
      </c>
      <c r="H2067" t="s">
        <v>1219</v>
      </c>
      <c r="I2067" t="s">
        <v>1220</v>
      </c>
      <c r="J2067">
        <v>4</v>
      </c>
      <c r="L2067" t="s">
        <v>1221</v>
      </c>
      <c r="M2067" t="s">
        <v>1222</v>
      </c>
      <c r="N2067" t="s">
        <v>1223</v>
      </c>
      <c r="O2067" t="s">
        <v>6359</v>
      </c>
      <c r="P2067" t="s">
        <v>123</v>
      </c>
      <c r="Q2067" t="s">
        <v>8644</v>
      </c>
      <c r="R2067" t="s">
        <v>8488</v>
      </c>
      <c r="S2067" t="s">
        <v>8645</v>
      </c>
      <c r="T2067" t="b">
        <v>0</v>
      </c>
      <c r="U2067" t="b">
        <v>0</v>
      </c>
      <c r="V2067">
        <v>2</v>
      </c>
      <c r="W2067">
        <v>20</v>
      </c>
      <c r="X2067">
        <v>12</v>
      </c>
      <c r="AB2067">
        <v>2</v>
      </c>
      <c r="AC2067">
        <v>1</v>
      </c>
      <c r="AD2067">
        <v>2</v>
      </c>
      <c r="AE2067" t="s">
        <v>618</v>
      </c>
      <c r="AG2067" t="s">
        <v>6360</v>
      </c>
      <c r="AH2067" t="s">
        <v>6361</v>
      </c>
    </row>
    <row r="2068" spans="1:34" x14ac:dyDescent="0.25">
      <c r="A2068">
        <v>7</v>
      </c>
      <c r="B2068" t="s">
        <v>652</v>
      </c>
      <c r="C2068" t="s">
        <v>655</v>
      </c>
      <c r="D2068" t="s">
        <v>653</v>
      </c>
      <c r="E2068" t="s">
        <v>654</v>
      </c>
      <c r="F2068" t="s">
        <v>657</v>
      </c>
      <c r="G2068" t="s">
        <v>11043</v>
      </c>
      <c r="H2068" t="s">
        <v>1219</v>
      </c>
      <c r="I2068" t="s">
        <v>1220</v>
      </c>
      <c r="J2068">
        <v>4</v>
      </c>
      <c r="L2068" t="s">
        <v>1221</v>
      </c>
      <c r="M2068" t="s">
        <v>1222</v>
      </c>
      <c r="N2068" t="s">
        <v>1223</v>
      </c>
      <c r="O2068" t="s">
        <v>6362</v>
      </c>
      <c r="P2068" t="s">
        <v>123</v>
      </c>
      <c r="Q2068" t="s">
        <v>8644</v>
      </c>
      <c r="R2068" t="s">
        <v>8488</v>
      </c>
      <c r="S2068" t="s">
        <v>8645</v>
      </c>
      <c r="T2068" t="b">
        <v>0</v>
      </c>
      <c r="U2068" t="b">
        <v>0</v>
      </c>
      <c r="V2068">
        <v>3</v>
      </c>
      <c r="W2068">
        <v>25</v>
      </c>
      <c r="X2068">
        <v>10</v>
      </c>
      <c r="AB2068">
        <v>2</v>
      </c>
      <c r="AC2068">
        <v>1</v>
      </c>
      <c r="AD2068">
        <v>2</v>
      </c>
      <c r="AE2068" t="s">
        <v>610</v>
      </c>
      <c r="AG2068" t="s">
        <v>6363</v>
      </c>
      <c r="AH2068" t="s">
        <v>6364</v>
      </c>
    </row>
    <row r="2069" spans="1:34" x14ac:dyDescent="0.25">
      <c r="A2069">
        <v>7</v>
      </c>
      <c r="B2069" t="s">
        <v>652</v>
      </c>
      <c r="C2069" t="s">
        <v>655</v>
      </c>
      <c r="D2069" t="s">
        <v>653</v>
      </c>
      <c r="E2069" t="s">
        <v>654</v>
      </c>
      <c r="F2069" t="s">
        <v>657</v>
      </c>
      <c r="G2069" t="s">
        <v>11043</v>
      </c>
      <c r="H2069" t="s">
        <v>1219</v>
      </c>
      <c r="I2069" t="s">
        <v>1220</v>
      </c>
      <c r="J2069">
        <v>4</v>
      </c>
      <c r="L2069" t="s">
        <v>1221</v>
      </c>
      <c r="M2069" t="s">
        <v>1222</v>
      </c>
      <c r="N2069" t="s">
        <v>1223</v>
      </c>
      <c r="O2069" t="s">
        <v>6365</v>
      </c>
      <c r="P2069" t="s">
        <v>339</v>
      </c>
      <c r="Q2069" t="s">
        <v>2</v>
      </c>
      <c r="R2069" t="s">
        <v>8653</v>
      </c>
      <c r="S2069" t="s">
        <v>8645</v>
      </c>
      <c r="T2069" t="b">
        <v>0</v>
      </c>
      <c r="U2069" t="b">
        <v>1</v>
      </c>
      <c r="V2069">
        <v>1</v>
      </c>
      <c r="W2069">
        <v>50</v>
      </c>
      <c r="Y2069">
        <v>60</v>
      </c>
      <c r="AG2069" t="s">
        <v>6366</v>
      </c>
      <c r="AH2069" t="s">
        <v>6367</v>
      </c>
    </row>
    <row r="2070" spans="1:34" x14ac:dyDescent="0.25">
      <c r="A2070">
        <v>7</v>
      </c>
      <c r="B2070" t="s">
        <v>652</v>
      </c>
      <c r="C2070" t="s">
        <v>655</v>
      </c>
      <c r="D2070" t="s">
        <v>653</v>
      </c>
      <c r="E2070" t="s">
        <v>654</v>
      </c>
      <c r="F2070" t="s">
        <v>657</v>
      </c>
      <c r="G2070" t="s">
        <v>11043</v>
      </c>
      <c r="H2070" t="s">
        <v>1219</v>
      </c>
      <c r="I2070" t="s">
        <v>1220</v>
      </c>
      <c r="J2070">
        <v>4</v>
      </c>
      <c r="L2070" t="s">
        <v>1221</v>
      </c>
      <c r="M2070" t="s">
        <v>1222</v>
      </c>
      <c r="N2070" t="s">
        <v>1223</v>
      </c>
      <c r="O2070" t="s">
        <v>6368</v>
      </c>
      <c r="P2070" t="s">
        <v>339</v>
      </c>
      <c r="Q2070" t="s">
        <v>2</v>
      </c>
      <c r="R2070" t="s">
        <v>8653</v>
      </c>
      <c r="S2070" t="s">
        <v>8645</v>
      </c>
      <c r="T2070" t="b">
        <v>0</v>
      </c>
      <c r="U2070" t="b">
        <v>1</v>
      </c>
      <c r="V2070">
        <v>2</v>
      </c>
      <c r="W2070">
        <v>50</v>
      </c>
      <c r="Y2070">
        <v>60</v>
      </c>
      <c r="AG2070" t="s">
        <v>6366</v>
      </c>
      <c r="AH2070" t="s">
        <v>6369</v>
      </c>
    </row>
    <row r="2071" spans="1:34" x14ac:dyDescent="0.25">
      <c r="A2071">
        <v>7</v>
      </c>
      <c r="B2071" t="s">
        <v>652</v>
      </c>
      <c r="C2071" t="s">
        <v>655</v>
      </c>
      <c r="D2071" t="s">
        <v>653</v>
      </c>
      <c r="E2071" t="s">
        <v>654</v>
      </c>
      <c r="F2071" t="s">
        <v>657</v>
      </c>
      <c r="G2071" t="s">
        <v>11043</v>
      </c>
      <c r="H2071" t="s">
        <v>1219</v>
      </c>
      <c r="I2071" t="s">
        <v>1220</v>
      </c>
      <c r="J2071">
        <v>4</v>
      </c>
      <c r="L2071" t="s">
        <v>1221</v>
      </c>
      <c r="M2071" t="s">
        <v>1222</v>
      </c>
      <c r="N2071" t="s">
        <v>1223</v>
      </c>
      <c r="O2071" t="s">
        <v>6370</v>
      </c>
      <c r="P2071" t="s">
        <v>339</v>
      </c>
      <c r="Q2071" t="s">
        <v>2</v>
      </c>
      <c r="R2071" t="s">
        <v>8653</v>
      </c>
      <c r="S2071" t="s">
        <v>8645</v>
      </c>
      <c r="T2071" t="b">
        <v>0</v>
      </c>
      <c r="U2071" t="b">
        <v>1</v>
      </c>
      <c r="V2071">
        <v>3</v>
      </c>
      <c r="W2071">
        <v>50</v>
      </c>
      <c r="Y2071">
        <v>60</v>
      </c>
      <c r="AG2071" t="s">
        <v>6366</v>
      </c>
      <c r="AH2071" t="s">
        <v>6371</v>
      </c>
    </row>
    <row r="2072" spans="1:34" x14ac:dyDescent="0.25">
      <c r="A2072">
        <v>7</v>
      </c>
      <c r="B2072" t="s">
        <v>652</v>
      </c>
      <c r="C2072" t="s">
        <v>655</v>
      </c>
      <c r="D2072" t="s">
        <v>653</v>
      </c>
      <c r="E2072" t="s">
        <v>654</v>
      </c>
      <c r="F2072" t="s">
        <v>657</v>
      </c>
      <c r="G2072" t="s">
        <v>11043</v>
      </c>
      <c r="H2072" t="s">
        <v>1219</v>
      </c>
      <c r="I2072" t="s">
        <v>1220</v>
      </c>
      <c r="J2072">
        <v>4</v>
      </c>
      <c r="L2072" t="s">
        <v>1221</v>
      </c>
      <c r="M2072" t="s">
        <v>1222</v>
      </c>
      <c r="N2072" t="s">
        <v>1223</v>
      </c>
      <c r="O2072" t="s">
        <v>6372</v>
      </c>
      <c r="P2072" t="s">
        <v>334</v>
      </c>
      <c r="Q2072" t="s">
        <v>2</v>
      </c>
      <c r="R2072" t="s">
        <v>8652</v>
      </c>
      <c r="S2072" t="s">
        <v>8646</v>
      </c>
      <c r="T2072" t="b">
        <v>0</v>
      </c>
      <c r="U2072" t="b">
        <v>1</v>
      </c>
      <c r="V2072">
        <v>1</v>
      </c>
      <c r="W2072">
        <v>0</v>
      </c>
      <c r="Y2072">
        <v>60</v>
      </c>
      <c r="AG2072" t="s">
        <v>6373</v>
      </c>
      <c r="AH2072" t="s">
        <v>6374</v>
      </c>
    </row>
    <row r="2073" spans="1:34" x14ac:dyDescent="0.25">
      <c r="A2073">
        <v>7</v>
      </c>
      <c r="B2073" t="s">
        <v>652</v>
      </c>
      <c r="C2073" t="s">
        <v>655</v>
      </c>
      <c r="D2073" t="s">
        <v>653</v>
      </c>
      <c r="E2073" t="s">
        <v>654</v>
      </c>
      <c r="F2073" t="s">
        <v>657</v>
      </c>
      <c r="G2073" t="s">
        <v>11043</v>
      </c>
      <c r="H2073" t="s">
        <v>1219</v>
      </c>
      <c r="I2073" t="s">
        <v>1220</v>
      </c>
      <c r="J2073">
        <v>4</v>
      </c>
      <c r="L2073" t="s">
        <v>1221</v>
      </c>
      <c r="M2073" t="s">
        <v>1222</v>
      </c>
      <c r="N2073" t="s">
        <v>1223</v>
      </c>
      <c r="O2073" t="s">
        <v>6375</v>
      </c>
      <c r="P2073" t="s">
        <v>334</v>
      </c>
      <c r="Q2073" t="s">
        <v>2</v>
      </c>
      <c r="R2073" t="s">
        <v>8652</v>
      </c>
      <c r="S2073" t="s">
        <v>8646</v>
      </c>
      <c r="T2073" t="b">
        <v>0</v>
      </c>
      <c r="U2073" t="b">
        <v>1</v>
      </c>
      <c r="V2073">
        <v>2</v>
      </c>
      <c r="W2073">
        <v>0</v>
      </c>
      <c r="Y2073">
        <v>60</v>
      </c>
      <c r="AG2073" t="s">
        <v>6373</v>
      </c>
      <c r="AH2073" t="s">
        <v>6376</v>
      </c>
    </row>
    <row r="2074" spans="1:34" x14ac:dyDescent="0.25">
      <c r="A2074">
        <v>7</v>
      </c>
      <c r="B2074" t="s">
        <v>652</v>
      </c>
      <c r="C2074" t="s">
        <v>655</v>
      </c>
      <c r="D2074" t="s">
        <v>653</v>
      </c>
      <c r="E2074" t="s">
        <v>654</v>
      </c>
      <c r="F2074" t="s">
        <v>657</v>
      </c>
      <c r="G2074" t="s">
        <v>11043</v>
      </c>
      <c r="H2074" t="s">
        <v>1219</v>
      </c>
      <c r="I2074" t="s">
        <v>1220</v>
      </c>
      <c r="J2074">
        <v>4</v>
      </c>
      <c r="L2074" t="s">
        <v>1221</v>
      </c>
      <c r="M2074" t="s">
        <v>1222</v>
      </c>
      <c r="N2074" t="s">
        <v>1223</v>
      </c>
      <c r="O2074" t="s">
        <v>6377</v>
      </c>
      <c r="P2074" t="s">
        <v>373</v>
      </c>
      <c r="Q2074" t="s">
        <v>357</v>
      </c>
      <c r="R2074" t="s">
        <v>357</v>
      </c>
      <c r="S2074" t="s">
        <v>8645</v>
      </c>
      <c r="T2074" t="b">
        <v>0</v>
      </c>
      <c r="U2074" t="b">
        <v>1</v>
      </c>
      <c r="V2074">
        <v>1</v>
      </c>
      <c r="Y2074">
        <v>30</v>
      </c>
      <c r="Z2074">
        <v>0</v>
      </c>
      <c r="AA2074" t="s">
        <v>3957</v>
      </c>
      <c r="AG2074" t="s">
        <v>6378</v>
      </c>
      <c r="AH2074" t="s">
        <v>6379</v>
      </c>
    </row>
    <row r="2075" spans="1:34" x14ac:dyDescent="0.25">
      <c r="A2075">
        <v>7</v>
      </c>
      <c r="B2075" t="s">
        <v>652</v>
      </c>
      <c r="C2075" t="s">
        <v>655</v>
      </c>
      <c r="D2075" t="s">
        <v>653</v>
      </c>
      <c r="E2075" t="s">
        <v>654</v>
      </c>
      <c r="F2075" t="s">
        <v>657</v>
      </c>
      <c r="G2075" t="s">
        <v>11043</v>
      </c>
      <c r="H2075" t="s">
        <v>1219</v>
      </c>
      <c r="I2075" t="s">
        <v>1220</v>
      </c>
      <c r="J2075">
        <v>4</v>
      </c>
      <c r="L2075" t="s">
        <v>1221</v>
      </c>
      <c r="M2075" t="s">
        <v>1222</v>
      </c>
      <c r="N2075" t="s">
        <v>1223</v>
      </c>
      <c r="O2075" t="s">
        <v>6380</v>
      </c>
      <c r="P2075" t="s">
        <v>373</v>
      </c>
      <c r="Q2075" t="s">
        <v>357</v>
      </c>
      <c r="R2075" t="s">
        <v>357</v>
      </c>
      <c r="S2075" t="s">
        <v>8645</v>
      </c>
      <c r="T2075" t="b">
        <v>0</v>
      </c>
      <c r="U2075" t="b">
        <v>1</v>
      </c>
      <c r="V2075">
        <v>2</v>
      </c>
      <c r="Y2075">
        <v>30</v>
      </c>
      <c r="Z2075">
        <v>0</v>
      </c>
      <c r="AA2075" t="s">
        <v>3957</v>
      </c>
      <c r="AG2075" t="s">
        <v>6378</v>
      </c>
      <c r="AH2075" t="s">
        <v>1223</v>
      </c>
    </row>
    <row r="2076" spans="1:34" x14ac:dyDescent="0.25">
      <c r="A2076">
        <v>7</v>
      </c>
      <c r="B2076" t="s">
        <v>652</v>
      </c>
      <c r="C2076" t="s">
        <v>655</v>
      </c>
      <c r="D2076" t="s">
        <v>653</v>
      </c>
      <c r="E2076" t="s">
        <v>654</v>
      </c>
      <c r="F2076" t="s">
        <v>657</v>
      </c>
      <c r="G2076" t="s">
        <v>11043</v>
      </c>
      <c r="H2076" t="s">
        <v>1224</v>
      </c>
      <c r="I2076" t="s">
        <v>1225</v>
      </c>
      <c r="J2076">
        <v>1</v>
      </c>
      <c r="L2076" t="s">
        <v>1206</v>
      </c>
      <c r="M2076" t="s">
        <v>1226</v>
      </c>
      <c r="N2076" t="s">
        <v>1227</v>
      </c>
      <c r="O2076" t="s">
        <v>6381</v>
      </c>
      <c r="P2076" t="s">
        <v>363</v>
      </c>
      <c r="Q2076" t="s">
        <v>357</v>
      </c>
      <c r="R2076" t="s">
        <v>357</v>
      </c>
      <c r="S2076" t="s">
        <v>357</v>
      </c>
      <c r="T2076" t="b">
        <v>0</v>
      </c>
      <c r="U2076" t="b">
        <v>1</v>
      </c>
      <c r="V2076">
        <v>1</v>
      </c>
      <c r="Y2076">
        <v>360</v>
      </c>
      <c r="Z2076">
        <v>0.63</v>
      </c>
      <c r="AA2076" t="s">
        <v>3957</v>
      </c>
      <c r="AG2076" t="s">
        <v>6313</v>
      </c>
      <c r="AH2076" t="s">
        <v>1226</v>
      </c>
    </row>
    <row r="2077" spans="1:34" x14ac:dyDescent="0.25">
      <c r="A2077">
        <v>7</v>
      </c>
      <c r="B2077" t="s">
        <v>652</v>
      </c>
      <c r="C2077" t="s">
        <v>655</v>
      </c>
      <c r="D2077" t="s">
        <v>653</v>
      </c>
      <c r="E2077" t="s">
        <v>654</v>
      </c>
      <c r="F2077" t="s">
        <v>657</v>
      </c>
      <c r="G2077" t="s">
        <v>11043</v>
      </c>
      <c r="H2077" t="s">
        <v>1224</v>
      </c>
      <c r="I2077" t="s">
        <v>1225</v>
      </c>
      <c r="J2077">
        <v>1</v>
      </c>
      <c r="L2077" t="s">
        <v>1206</v>
      </c>
      <c r="M2077" t="s">
        <v>1226</v>
      </c>
      <c r="N2077" t="s">
        <v>1227</v>
      </c>
      <c r="O2077" t="s">
        <v>6382</v>
      </c>
      <c r="P2077" t="s">
        <v>394</v>
      </c>
      <c r="Q2077" t="s">
        <v>272</v>
      </c>
      <c r="R2077" t="s">
        <v>8666</v>
      </c>
      <c r="S2077" t="s">
        <v>8645</v>
      </c>
      <c r="T2077" t="b">
        <v>0</v>
      </c>
      <c r="U2077" t="b">
        <v>0</v>
      </c>
      <c r="V2077">
        <v>1</v>
      </c>
      <c r="W2077">
        <v>0</v>
      </c>
      <c r="X2077">
        <v>15</v>
      </c>
      <c r="AG2077" t="s">
        <v>2818</v>
      </c>
      <c r="AH2077" t="s">
        <v>6383</v>
      </c>
    </row>
    <row r="2078" spans="1:34" x14ac:dyDescent="0.25">
      <c r="A2078">
        <v>7</v>
      </c>
      <c r="B2078" t="s">
        <v>652</v>
      </c>
      <c r="C2078" t="s">
        <v>655</v>
      </c>
      <c r="D2078" t="s">
        <v>653</v>
      </c>
      <c r="E2078" t="s">
        <v>654</v>
      </c>
      <c r="F2078" t="s">
        <v>657</v>
      </c>
      <c r="G2078" t="s">
        <v>11043</v>
      </c>
      <c r="H2078" t="s">
        <v>1224</v>
      </c>
      <c r="I2078" t="s">
        <v>1225</v>
      </c>
      <c r="J2078">
        <v>1</v>
      </c>
      <c r="L2078" t="s">
        <v>1206</v>
      </c>
      <c r="M2078" t="s">
        <v>1226</v>
      </c>
      <c r="N2078" t="s">
        <v>1227</v>
      </c>
      <c r="O2078" t="s">
        <v>6384</v>
      </c>
      <c r="P2078" t="s">
        <v>403</v>
      </c>
      <c r="Q2078" t="s">
        <v>272</v>
      </c>
      <c r="R2078" t="s">
        <v>8666</v>
      </c>
      <c r="S2078" t="s">
        <v>8645</v>
      </c>
      <c r="T2078" t="b">
        <v>0</v>
      </c>
      <c r="U2078" t="b">
        <v>0</v>
      </c>
      <c r="V2078">
        <v>1</v>
      </c>
      <c r="W2078">
        <v>0</v>
      </c>
      <c r="X2078">
        <v>8</v>
      </c>
      <c r="AG2078" t="s">
        <v>2818</v>
      </c>
      <c r="AH2078" t="s">
        <v>6385</v>
      </c>
    </row>
    <row r="2079" spans="1:34" x14ac:dyDescent="0.25">
      <c r="A2079">
        <v>7</v>
      </c>
      <c r="B2079" t="s">
        <v>652</v>
      </c>
      <c r="C2079" t="s">
        <v>655</v>
      </c>
      <c r="D2079" t="s">
        <v>653</v>
      </c>
      <c r="E2079" t="s">
        <v>654</v>
      </c>
      <c r="F2079" t="s">
        <v>657</v>
      </c>
      <c r="G2079" t="s">
        <v>11043</v>
      </c>
      <c r="H2079" t="s">
        <v>1224</v>
      </c>
      <c r="I2079" t="s">
        <v>1225</v>
      </c>
      <c r="J2079">
        <v>1</v>
      </c>
      <c r="L2079" t="s">
        <v>1206</v>
      </c>
      <c r="M2079" t="s">
        <v>1226</v>
      </c>
      <c r="N2079" t="s">
        <v>1227</v>
      </c>
      <c r="O2079" t="s">
        <v>6386</v>
      </c>
      <c r="P2079" t="s">
        <v>403</v>
      </c>
      <c r="Q2079" t="s">
        <v>272</v>
      </c>
      <c r="R2079" t="s">
        <v>8666</v>
      </c>
      <c r="S2079" t="s">
        <v>8645</v>
      </c>
      <c r="T2079" t="b">
        <v>0</v>
      </c>
      <c r="U2079" t="b">
        <v>0</v>
      </c>
      <c r="V2079">
        <v>2</v>
      </c>
      <c r="W2079">
        <v>0</v>
      </c>
      <c r="X2079">
        <v>8</v>
      </c>
      <c r="AG2079" t="s">
        <v>2818</v>
      </c>
      <c r="AH2079" t="s">
        <v>6387</v>
      </c>
    </row>
    <row r="2080" spans="1:34" x14ac:dyDescent="0.25">
      <c r="A2080">
        <v>7</v>
      </c>
      <c r="B2080" t="s">
        <v>652</v>
      </c>
      <c r="C2080" t="s">
        <v>655</v>
      </c>
      <c r="D2080" t="s">
        <v>653</v>
      </c>
      <c r="E2080" t="s">
        <v>654</v>
      </c>
      <c r="F2080" t="s">
        <v>657</v>
      </c>
      <c r="G2080" t="s">
        <v>11043</v>
      </c>
      <c r="H2080" t="s">
        <v>1224</v>
      </c>
      <c r="I2080" t="s">
        <v>1225</v>
      </c>
      <c r="J2080">
        <v>1</v>
      </c>
      <c r="L2080" t="s">
        <v>1206</v>
      </c>
      <c r="M2080" t="s">
        <v>1226</v>
      </c>
      <c r="N2080" t="s">
        <v>1227</v>
      </c>
      <c r="O2080" t="s">
        <v>6388</v>
      </c>
      <c r="P2080" t="s">
        <v>394</v>
      </c>
      <c r="Q2080" t="s">
        <v>272</v>
      </c>
      <c r="R2080" t="s">
        <v>8666</v>
      </c>
      <c r="S2080" t="s">
        <v>8645</v>
      </c>
      <c r="T2080" t="b">
        <v>0</v>
      </c>
      <c r="U2080" t="b">
        <v>0</v>
      </c>
      <c r="V2080">
        <v>2</v>
      </c>
      <c r="W2080">
        <v>0</v>
      </c>
      <c r="X2080">
        <v>15</v>
      </c>
      <c r="AG2080" t="s">
        <v>2818</v>
      </c>
      <c r="AH2080" t="s">
        <v>6389</v>
      </c>
    </row>
    <row r="2081" spans="1:34" x14ac:dyDescent="0.25">
      <c r="A2081">
        <v>7</v>
      </c>
      <c r="B2081" t="s">
        <v>652</v>
      </c>
      <c r="C2081" t="s">
        <v>655</v>
      </c>
      <c r="D2081" t="s">
        <v>653</v>
      </c>
      <c r="E2081" t="s">
        <v>654</v>
      </c>
      <c r="F2081" t="s">
        <v>657</v>
      </c>
      <c r="G2081" t="s">
        <v>11043</v>
      </c>
      <c r="H2081" t="s">
        <v>1224</v>
      </c>
      <c r="I2081" t="s">
        <v>1225</v>
      </c>
      <c r="J2081">
        <v>1</v>
      </c>
      <c r="L2081" t="s">
        <v>1206</v>
      </c>
      <c r="M2081" t="s">
        <v>1226</v>
      </c>
      <c r="N2081" t="s">
        <v>1227</v>
      </c>
      <c r="O2081" t="s">
        <v>6390</v>
      </c>
      <c r="P2081" t="s">
        <v>1</v>
      </c>
      <c r="Q2081" t="s">
        <v>2</v>
      </c>
      <c r="R2081" t="s">
        <v>2</v>
      </c>
      <c r="S2081" t="s">
        <v>8646</v>
      </c>
      <c r="T2081" t="b">
        <v>0</v>
      </c>
      <c r="U2081" t="b">
        <v>1</v>
      </c>
      <c r="V2081">
        <v>1</v>
      </c>
      <c r="W2081">
        <v>150</v>
      </c>
      <c r="Y2081">
        <v>60</v>
      </c>
      <c r="AG2081" t="s">
        <v>6391</v>
      </c>
      <c r="AH2081" t="s">
        <v>6392</v>
      </c>
    </row>
    <row r="2082" spans="1:34" x14ac:dyDescent="0.25">
      <c r="A2082">
        <v>7</v>
      </c>
      <c r="B2082" t="s">
        <v>652</v>
      </c>
      <c r="C2082" t="s">
        <v>655</v>
      </c>
      <c r="D2082" t="s">
        <v>653</v>
      </c>
      <c r="E2082" t="s">
        <v>654</v>
      </c>
      <c r="F2082" t="s">
        <v>657</v>
      </c>
      <c r="G2082" t="s">
        <v>11043</v>
      </c>
      <c r="H2082" t="s">
        <v>1224</v>
      </c>
      <c r="I2082" t="s">
        <v>1225</v>
      </c>
      <c r="J2082">
        <v>1</v>
      </c>
      <c r="L2082" t="s">
        <v>1206</v>
      </c>
      <c r="M2082" t="s">
        <v>1226</v>
      </c>
      <c r="N2082" t="s">
        <v>1227</v>
      </c>
      <c r="O2082" t="s">
        <v>6393</v>
      </c>
      <c r="P2082" t="s">
        <v>1</v>
      </c>
      <c r="Q2082" t="s">
        <v>2</v>
      </c>
      <c r="R2082" t="s">
        <v>2</v>
      </c>
      <c r="S2082" t="s">
        <v>8646</v>
      </c>
      <c r="T2082" t="b">
        <v>0</v>
      </c>
      <c r="U2082" t="b">
        <v>1</v>
      </c>
      <c r="V2082">
        <v>2</v>
      </c>
      <c r="W2082">
        <v>150</v>
      </c>
      <c r="Y2082">
        <v>60</v>
      </c>
      <c r="AG2082" t="s">
        <v>6391</v>
      </c>
      <c r="AH2082" t="s">
        <v>6394</v>
      </c>
    </row>
    <row r="2083" spans="1:34" x14ac:dyDescent="0.25">
      <c r="A2083">
        <v>7</v>
      </c>
      <c r="B2083" t="s">
        <v>652</v>
      </c>
      <c r="C2083" t="s">
        <v>655</v>
      </c>
      <c r="D2083" t="s">
        <v>653</v>
      </c>
      <c r="E2083" t="s">
        <v>654</v>
      </c>
      <c r="F2083" t="s">
        <v>657</v>
      </c>
      <c r="G2083" t="s">
        <v>11043</v>
      </c>
      <c r="H2083" t="s">
        <v>1224</v>
      </c>
      <c r="I2083" t="s">
        <v>1225</v>
      </c>
      <c r="J2083">
        <v>1</v>
      </c>
      <c r="L2083" t="s">
        <v>1206</v>
      </c>
      <c r="M2083" t="s">
        <v>1226</v>
      </c>
      <c r="N2083" t="s">
        <v>1227</v>
      </c>
      <c r="O2083" t="s">
        <v>6395</v>
      </c>
      <c r="P2083" t="s">
        <v>1</v>
      </c>
      <c r="Q2083" t="s">
        <v>2</v>
      </c>
      <c r="R2083" t="s">
        <v>2</v>
      </c>
      <c r="S2083" t="s">
        <v>8646</v>
      </c>
      <c r="T2083" t="b">
        <v>0</v>
      </c>
      <c r="U2083" t="b">
        <v>1</v>
      </c>
      <c r="V2083">
        <v>3</v>
      </c>
      <c r="W2083">
        <v>150</v>
      </c>
      <c r="Y2083">
        <v>60</v>
      </c>
      <c r="AG2083" t="s">
        <v>6391</v>
      </c>
      <c r="AH2083" t="s">
        <v>6396</v>
      </c>
    </row>
    <row r="2084" spans="1:34" x14ac:dyDescent="0.25">
      <c r="A2084">
        <v>7</v>
      </c>
      <c r="B2084" t="s">
        <v>652</v>
      </c>
      <c r="C2084" t="s">
        <v>655</v>
      </c>
      <c r="D2084" t="s">
        <v>653</v>
      </c>
      <c r="E2084" t="s">
        <v>654</v>
      </c>
      <c r="F2084" t="s">
        <v>657</v>
      </c>
      <c r="G2084" t="s">
        <v>11043</v>
      </c>
      <c r="H2084" t="s">
        <v>1224</v>
      </c>
      <c r="I2084" t="s">
        <v>1225</v>
      </c>
      <c r="J2084">
        <v>1</v>
      </c>
      <c r="L2084" t="s">
        <v>1206</v>
      </c>
      <c r="M2084" t="s">
        <v>1226</v>
      </c>
      <c r="N2084" t="s">
        <v>1227</v>
      </c>
      <c r="O2084" t="s">
        <v>6397</v>
      </c>
      <c r="P2084" t="s">
        <v>1</v>
      </c>
      <c r="Q2084" t="s">
        <v>2</v>
      </c>
      <c r="R2084" t="s">
        <v>2</v>
      </c>
      <c r="S2084" t="s">
        <v>8646</v>
      </c>
      <c r="T2084" t="b">
        <v>0</v>
      </c>
      <c r="U2084" t="b">
        <v>1</v>
      </c>
      <c r="V2084">
        <v>4</v>
      </c>
      <c r="W2084">
        <v>150</v>
      </c>
      <c r="Y2084">
        <v>49.8</v>
      </c>
      <c r="AG2084" t="s">
        <v>6324</v>
      </c>
      <c r="AH2084" t="s">
        <v>6398</v>
      </c>
    </row>
    <row r="2085" spans="1:34" x14ac:dyDescent="0.25">
      <c r="A2085">
        <v>7</v>
      </c>
      <c r="B2085" t="s">
        <v>652</v>
      </c>
      <c r="C2085" t="s">
        <v>655</v>
      </c>
      <c r="D2085" t="s">
        <v>653</v>
      </c>
      <c r="E2085" t="s">
        <v>654</v>
      </c>
      <c r="F2085" t="s">
        <v>657</v>
      </c>
      <c r="G2085" t="s">
        <v>11043</v>
      </c>
      <c r="H2085" t="s">
        <v>1224</v>
      </c>
      <c r="I2085" t="s">
        <v>1225</v>
      </c>
      <c r="J2085">
        <v>1</v>
      </c>
      <c r="L2085" t="s">
        <v>1206</v>
      </c>
      <c r="M2085" t="s">
        <v>1226</v>
      </c>
      <c r="N2085" t="s">
        <v>1227</v>
      </c>
      <c r="O2085" t="s">
        <v>6399</v>
      </c>
      <c r="P2085" t="s">
        <v>1</v>
      </c>
      <c r="Q2085" t="s">
        <v>2</v>
      </c>
      <c r="R2085" t="s">
        <v>2</v>
      </c>
      <c r="S2085" t="s">
        <v>8646</v>
      </c>
      <c r="T2085" t="b">
        <v>0</v>
      </c>
      <c r="U2085" t="b">
        <v>1</v>
      </c>
      <c r="V2085">
        <v>5</v>
      </c>
      <c r="W2085">
        <v>150</v>
      </c>
      <c r="Y2085">
        <v>46.800000000000004</v>
      </c>
      <c r="AG2085" t="s">
        <v>6400</v>
      </c>
      <c r="AH2085" t="s">
        <v>6401</v>
      </c>
    </row>
    <row r="2086" spans="1:34" x14ac:dyDescent="0.25">
      <c r="A2086">
        <v>7</v>
      </c>
      <c r="B2086" t="s">
        <v>652</v>
      </c>
      <c r="C2086" t="s">
        <v>655</v>
      </c>
      <c r="D2086" t="s">
        <v>653</v>
      </c>
      <c r="E2086" t="s">
        <v>654</v>
      </c>
      <c r="F2086" t="s">
        <v>657</v>
      </c>
      <c r="G2086" t="s">
        <v>11043</v>
      </c>
      <c r="H2086" t="s">
        <v>1224</v>
      </c>
      <c r="I2086" t="s">
        <v>1225</v>
      </c>
      <c r="J2086">
        <v>1</v>
      </c>
      <c r="L2086" t="s">
        <v>1206</v>
      </c>
      <c r="M2086" t="s">
        <v>1226</v>
      </c>
      <c r="N2086" t="s">
        <v>1227</v>
      </c>
      <c r="O2086" t="s">
        <v>6402</v>
      </c>
      <c r="P2086" t="s">
        <v>32</v>
      </c>
      <c r="Q2086" t="s">
        <v>25</v>
      </c>
      <c r="R2086" t="s">
        <v>25</v>
      </c>
      <c r="S2086" t="s">
        <v>8646</v>
      </c>
      <c r="T2086" t="b">
        <v>0</v>
      </c>
      <c r="U2086" t="b">
        <v>0</v>
      </c>
      <c r="V2086">
        <v>1</v>
      </c>
      <c r="W2086">
        <v>200</v>
      </c>
      <c r="X2086">
        <v>7</v>
      </c>
      <c r="AB2086">
        <v>2</v>
      </c>
      <c r="AC2086">
        <v>1</v>
      </c>
      <c r="AD2086">
        <v>1</v>
      </c>
      <c r="AE2086" t="s">
        <v>618</v>
      </c>
      <c r="AG2086" t="s">
        <v>6403</v>
      </c>
      <c r="AH2086" t="s">
        <v>6404</v>
      </c>
    </row>
    <row r="2087" spans="1:34" x14ac:dyDescent="0.25">
      <c r="A2087">
        <v>7</v>
      </c>
      <c r="B2087" t="s">
        <v>652</v>
      </c>
      <c r="C2087" t="s">
        <v>655</v>
      </c>
      <c r="D2087" t="s">
        <v>653</v>
      </c>
      <c r="E2087" t="s">
        <v>654</v>
      </c>
      <c r="F2087" t="s">
        <v>657</v>
      </c>
      <c r="G2087" t="s">
        <v>11043</v>
      </c>
      <c r="H2087" t="s">
        <v>1224</v>
      </c>
      <c r="I2087" t="s">
        <v>1225</v>
      </c>
      <c r="J2087">
        <v>1</v>
      </c>
      <c r="L2087" t="s">
        <v>1206</v>
      </c>
      <c r="M2087" t="s">
        <v>1226</v>
      </c>
      <c r="N2087" t="s">
        <v>1227</v>
      </c>
      <c r="O2087" t="s">
        <v>6405</v>
      </c>
      <c r="P2087" t="s">
        <v>32</v>
      </c>
      <c r="Q2087" t="s">
        <v>25</v>
      </c>
      <c r="R2087" t="s">
        <v>25</v>
      </c>
      <c r="S2087" t="s">
        <v>8646</v>
      </c>
      <c r="T2087" t="b">
        <v>0</v>
      </c>
      <c r="U2087" t="b">
        <v>0</v>
      </c>
      <c r="V2087">
        <v>2</v>
      </c>
      <c r="W2087">
        <v>205</v>
      </c>
      <c r="X2087">
        <v>6</v>
      </c>
      <c r="AB2087">
        <v>2</v>
      </c>
      <c r="AC2087">
        <v>1</v>
      </c>
      <c r="AD2087">
        <v>1</v>
      </c>
      <c r="AE2087" t="s">
        <v>1745</v>
      </c>
      <c r="AG2087" t="s">
        <v>6406</v>
      </c>
      <c r="AH2087" t="s">
        <v>6407</v>
      </c>
    </row>
    <row r="2088" spans="1:34" x14ac:dyDescent="0.25">
      <c r="A2088">
        <v>7</v>
      </c>
      <c r="B2088" t="s">
        <v>652</v>
      </c>
      <c r="C2088" t="s">
        <v>655</v>
      </c>
      <c r="D2088" t="s">
        <v>653</v>
      </c>
      <c r="E2088" t="s">
        <v>654</v>
      </c>
      <c r="F2088" t="s">
        <v>657</v>
      </c>
      <c r="G2088" t="s">
        <v>11043</v>
      </c>
      <c r="H2088" t="s">
        <v>1224</v>
      </c>
      <c r="I2088" t="s">
        <v>1225</v>
      </c>
      <c r="J2088">
        <v>1</v>
      </c>
      <c r="L2088" t="s">
        <v>1206</v>
      </c>
      <c r="M2088" t="s">
        <v>1226</v>
      </c>
      <c r="N2088" t="s">
        <v>1227</v>
      </c>
      <c r="O2088" t="s">
        <v>6408</v>
      </c>
      <c r="P2088" t="s">
        <v>32</v>
      </c>
      <c r="Q2088" t="s">
        <v>25</v>
      </c>
      <c r="R2088" t="s">
        <v>25</v>
      </c>
      <c r="S2088" t="s">
        <v>8646</v>
      </c>
      <c r="T2088" t="b">
        <v>0</v>
      </c>
      <c r="U2088" t="b">
        <v>0</v>
      </c>
      <c r="V2088">
        <v>3</v>
      </c>
      <c r="W2088">
        <v>210</v>
      </c>
      <c r="X2088">
        <v>5.5</v>
      </c>
      <c r="AB2088">
        <v>2</v>
      </c>
      <c r="AC2088">
        <v>1</v>
      </c>
      <c r="AD2088">
        <v>1</v>
      </c>
      <c r="AE2088" t="s">
        <v>610</v>
      </c>
      <c r="AG2088" t="s">
        <v>6135</v>
      </c>
      <c r="AH2088" t="s">
        <v>6409</v>
      </c>
    </row>
    <row r="2089" spans="1:34" x14ac:dyDescent="0.25">
      <c r="A2089">
        <v>7</v>
      </c>
      <c r="B2089" t="s">
        <v>652</v>
      </c>
      <c r="C2089" t="s">
        <v>655</v>
      </c>
      <c r="D2089" t="s">
        <v>653</v>
      </c>
      <c r="E2089" t="s">
        <v>654</v>
      </c>
      <c r="F2089" t="s">
        <v>657</v>
      </c>
      <c r="G2089" t="s">
        <v>11043</v>
      </c>
      <c r="H2089" t="s">
        <v>1224</v>
      </c>
      <c r="I2089" t="s">
        <v>1225</v>
      </c>
      <c r="J2089">
        <v>1</v>
      </c>
      <c r="L2089" t="s">
        <v>1206</v>
      </c>
      <c r="M2089" t="s">
        <v>1226</v>
      </c>
      <c r="N2089" t="s">
        <v>1227</v>
      </c>
      <c r="O2089" t="s">
        <v>6410</v>
      </c>
      <c r="P2089" t="s">
        <v>32</v>
      </c>
      <c r="Q2089" t="s">
        <v>25</v>
      </c>
      <c r="R2089" t="s">
        <v>25</v>
      </c>
      <c r="S2089" t="s">
        <v>8646</v>
      </c>
      <c r="T2089" t="b">
        <v>0</v>
      </c>
      <c r="U2089" t="b">
        <v>0</v>
      </c>
      <c r="V2089">
        <v>4</v>
      </c>
      <c r="W2089">
        <v>210</v>
      </c>
      <c r="X2089">
        <v>5</v>
      </c>
      <c r="AB2089">
        <v>2</v>
      </c>
      <c r="AC2089">
        <v>1</v>
      </c>
      <c r="AD2089">
        <v>1</v>
      </c>
      <c r="AE2089" t="s">
        <v>3930</v>
      </c>
      <c r="AG2089" t="s">
        <v>6411</v>
      </c>
      <c r="AH2089" t="s">
        <v>6412</v>
      </c>
    </row>
    <row r="2090" spans="1:34" x14ac:dyDescent="0.25">
      <c r="A2090">
        <v>7</v>
      </c>
      <c r="B2090" t="s">
        <v>652</v>
      </c>
      <c r="C2090" t="s">
        <v>655</v>
      </c>
      <c r="D2090" t="s">
        <v>653</v>
      </c>
      <c r="E2090" t="s">
        <v>654</v>
      </c>
      <c r="F2090" t="s">
        <v>657</v>
      </c>
      <c r="G2090" t="s">
        <v>11043</v>
      </c>
      <c r="H2090" t="s">
        <v>1224</v>
      </c>
      <c r="I2090" t="s">
        <v>1225</v>
      </c>
      <c r="J2090">
        <v>1</v>
      </c>
      <c r="L2090" t="s">
        <v>1206</v>
      </c>
      <c r="M2090" t="s">
        <v>1226</v>
      </c>
      <c r="N2090" t="s">
        <v>1227</v>
      </c>
      <c r="O2090" t="s">
        <v>6413</v>
      </c>
      <c r="P2090" t="s">
        <v>24</v>
      </c>
      <c r="Q2090" t="s">
        <v>25</v>
      </c>
      <c r="R2090" t="s">
        <v>25</v>
      </c>
      <c r="S2090" t="s">
        <v>8658</v>
      </c>
      <c r="T2090" t="b">
        <v>0</v>
      </c>
      <c r="U2090" t="b">
        <v>0</v>
      </c>
      <c r="V2090">
        <v>1</v>
      </c>
      <c r="W2090">
        <v>0</v>
      </c>
      <c r="X2090">
        <v>8</v>
      </c>
      <c r="AB2090">
        <v>1</v>
      </c>
      <c r="AC2090">
        <v>2</v>
      </c>
      <c r="AD2090">
        <v>1</v>
      </c>
      <c r="AE2090" t="s">
        <v>1745</v>
      </c>
      <c r="AG2090" t="s">
        <v>6414</v>
      </c>
      <c r="AH2090" t="s">
        <v>6415</v>
      </c>
    </row>
    <row r="2091" spans="1:34" x14ac:dyDescent="0.25">
      <c r="A2091">
        <v>7</v>
      </c>
      <c r="B2091" t="s">
        <v>652</v>
      </c>
      <c r="C2091" t="s">
        <v>655</v>
      </c>
      <c r="D2091" t="s">
        <v>653</v>
      </c>
      <c r="E2091" t="s">
        <v>654</v>
      </c>
      <c r="F2091" t="s">
        <v>657</v>
      </c>
      <c r="G2091" t="s">
        <v>11043</v>
      </c>
      <c r="H2091" t="s">
        <v>1224</v>
      </c>
      <c r="I2091" t="s">
        <v>1225</v>
      </c>
      <c r="J2091">
        <v>1</v>
      </c>
      <c r="L2091" t="s">
        <v>1206</v>
      </c>
      <c r="M2091" t="s">
        <v>1226</v>
      </c>
      <c r="N2091" t="s">
        <v>1227</v>
      </c>
      <c r="O2091" t="s">
        <v>6416</v>
      </c>
      <c r="P2091" t="s">
        <v>24</v>
      </c>
      <c r="Q2091" t="s">
        <v>25</v>
      </c>
      <c r="R2091" t="s">
        <v>25</v>
      </c>
      <c r="S2091" t="s">
        <v>8658</v>
      </c>
      <c r="T2091" t="b">
        <v>0</v>
      </c>
      <c r="U2091" t="b">
        <v>0</v>
      </c>
      <c r="V2091">
        <v>2</v>
      </c>
      <c r="W2091">
        <v>0</v>
      </c>
      <c r="X2091">
        <v>7</v>
      </c>
      <c r="AB2091">
        <v>2</v>
      </c>
      <c r="AC2091">
        <v>2</v>
      </c>
      <c r="AD2091">
        <v>1</v>
      </c>
      <c r="AE2091" t="s">
        <v>1745</v>
      </c>
      <c r="AG2091" t="s">
        <v>6417</v>
      </c>
      <c r="AH2091" t="s">
        <v>6418</v>
      </c>
    </row>
    <row r="2092" spans="1:34" x14ac:dyDescent="0.25">
      <c r="A2092">
        <v>7</v>
      </c>
      <c r="B2092" t="s">
        <v>652</v>
      </c>
      <c r="C2092" t="s">
        <v>655</v>
      </c>
      <c r="D2092" t="s">
        <v>653</v>
      </c>
      <c r="E2092" t="s">
        <v>654</v>
      </c>
      <c r="F2092" t="s">
        <v>657</v>
      </c>
      <c r="G2092" t="s">
        <v>11043</v>
      </c>
      <c r="H2092" t="s">
        <v>1224</v>
      </c>
      <c r="I2092" t="s">
        <v>1225</v>
      </c>
      <c r="J2092">
        <v>1</v>
      </c>
      <c r="L2092" t="s">
        <v>1206</v>
      </c>
      <c r="M2092" t="s">
        <v>1226</v>
      </c>
      <c r="N2092" t="s">
        <v>1227</v>
      </c>
      <c r="O2092" t="s">
        <v>6419</v>
      </c>
      <c r="P2092" t="s">
        <v>24</v>
      </c>
      <c r="Q2092" t="s">
        <v>25</v>
      </c>
      <c r="R2092" t="s">
        <v>25</v>
      </c>
      <c r="S2092" t="s">
        <v>8658</v>
      </c>
      <c r="T2092" t="b">
        <v>0</v>
      </c>
      <c r="U2092" t="b">
        <v>0</v>
      </c>
      <c r="V2092">
        <v>3</v>
      </c>
      <c r="W2092">
        <v>0</v>
      </c>
      <c r="X2092">
        <v>8</v>
      </c>
      <c r="AB2092">
        <v>2</v>
      </c>
      <c r="AC2092">
        <v>2</v>
      </c>
      <c r="AD2092">
        <v>1</v>
      </c>
      <c r="AE2092" t="s">
        <v>1745</v>
      </c>
      <c r="AG2092" t="s">
        <v>6417</v>
      </c>
      <c r="AH2092" t="s">
        <v>6420</v>
      </c>
    </row>
    <row r="2093" spans="1:34" x14ac:dyDescent="0.25">
      <c r="A2093">
        <v>7</v>
      </c>
      <c r="B2093" t="s">
        <v>652</v>
      </c>
      <c r="C2093" t="s">
        <v>655</v>
      </c>
      <c r="D2093" t="s">
        <v>653</v>
      </c>
      <c r="E2093" t="s">
        <v>654</v>
      </c>
      <c r="F2093" t="s">
        <v>657</v>
      </c>
      <c r="G2093" t="s">
        <v>11043</v>
      </c>
      <c r="H2093" t="s">
        <v>1224</v>
      </c>
      <c r="I2093" t="s">
        <v>1225</v>
      </c>
      <c r="J2093">
        <v>1</v>
      </c>
      <c r="L2093" t="s">
        <v>1206</v>
      </c>
      <c r="M2093" t="s">
        <v>1226</v>
      </c>
      <c r="N2093" t="s">
        <v>1227</v>
      </c>
      <c r="O2093" t="s">
        <v>6421</v>
      </c>
      <c r="P2093" t="s">
        <v>96</v>
      </c>
      <c r="Q2093" t="s">
        <v>8644</v>
      </c>
      <c r="R2093" t="s">
        <v>8488</v>
      </c>
      <c r="S2093" t="s">
        <v>8645</v>
      </c>
      <c r="T2093" t="b">
        <v>1</v>
      </c>
      <c r="U2093" t="b">
        <v>0</v>
      </c>
      <c r="V2093">
        <v>1</v>
      </c>
      <c r="W2093">
        <v>35</v>
      </c>
      <c r="X2093">
        <v>6</v>
      </c>
      <c r="AB2093">
        <v>2</v>
      </c>
      <c r="AC2093">
        <v>2</v>
      </c>
      <c r="AD2093">
        <v>2</v>
      </c>
      <c r="AE2093" t="s">
        <v>1745</v>
      </c>
      <c r="AG2093" t="s">
        <v>6422</v>
      </c>
      <c r="AH2093" t="s">
        <v>6423</v>
      </c>
    </row>
    <row r="2094" spans="1:34" x14ac:dyDescent="0.25">
      <c r="A2094">
        <v>7</v>
      </c>
      <c r="B2094" t="s">
        <v>652</v>
      </c>
      <c r="C2094" t="s">
        <v>655</v>
      </c>
      <c r="D2094" t="s">
        <v>653</v>
      </c>
      <c r="E2094" t="s">
        <v>654</v>
      </c>
      <c r="F2094" t="s">
        <v>657</v>
      </c>
      <c r="G2094" t="s">
        <v>11043</v>
      </c>
      <c r="H2094" t="s">
        <v>1224</v>
      </c>
      <c r="I2094" t="s">
        <v>1225</v>
      </c>
      <c r="J2094">
        <v>1</v>
      </c>
      <c r="L2094" t="s">
        <v>1206</v>
      </c>
      <c r="M2094" t="s">
        <v>1226</v>
      </c>
      <c r="N2094" t="s">
        <v>1227</v>
      </c>
      <c r="O2094" t="s">
        <v>6424</v>
      </c>
      <c r="P2094" t="s">
        <v>96</v>
      </c>
      <c r="Q2094" t="s">
        <v>8644</v>
      </c>
      <c r="R2094" t="s">
        <v>8488</v>
      </c>
      <c r="S2094" t="s">
        <v>8645</v>
      </c>
      <c r="T2094" t="b">
        <v>1</v>
      </c>
      <c r="U2094" t="b">
        <v>0</v>
      </c>
      <c r="V2094">
        <v>2</v>
      </c>
      <c r="W2094">
        <v>35</v>
      </c>
      <c r="X2094">
        <v>6</v>
      </c>
      <c r="AB2094">
        <v>2</v>
      </c>
      <c r="AC2094">
        <v>2</v>
      </c>
      <c r="AD2094">
        <v>2</v>
      </c>
      <c r="AE2094" t="s">
        <v>1745</v>
      </c>
      <c r="AG2094" t="s">
        <v>3735</v>
      </c>
      <c r="AH2094" t="s">
        <v>6425</v>
      </c>
    </row>
    <row r="2095" spans="1:34" x14ac:dyDescent="0.25">
      <c r="A2095">
        <v>7</v>
      </c>
      <c r="B2095" t="s">
        <v>652</v>
      </c>
      <c r="C2095" t="s">
        <v>655</v>
      </c>
      <c r="D2095" t="s">
        <v>653</v>
      </c>
      <c r="E2095" t="s">
        <v>654</v>
      </c>
      <c r="F2095" t="s">
        <v>657</v>
      </c>
      <c r="G2095" t="s">
        <v>11043</v>
      </c>
      <c r="H2095" t="s">
        <v>1224</v>
      </c>
      <c r="I2095" t="s">
        <v>1225</v>
      </c>
      <c r="J2095">
        <v>1</v>
      </c>
      <c r="L2095" t="s">
        <v>1206</v>
      </c>
      <c r="M2095" t="s">
        <v>1226</v>
      </c>
      <c r="N2095" t="s">
        <v>1227</v>
      </c>
      <c r="O2095" t="s">
        <v>6426</v>
      </c>
      <c r="P2095" t="s">
        <v>96</v>
      </c>
      <c r="Q2095" t="s">
        <v>8644</v>
      </c>
      <c r="R2095" t="s">
        <v>8488</v>
      </c>
      <c r="S2095" t="s">
        <v>8645</v>
      </c>
      <c r="T2095" t="b">
        <v>1</v>
      </c>
      <c r="U2095" t="b">
        <v>0</v>
      </c>
      <c r="V2095">
        <v>3</v>
      </c>
      <c r="W2095">
        <v>35</v>
      </c>
      <c r="X2095">
        <v>6</v>
      </c>
      <c r="AB2095">
        <v>2</v>
      </c>
      <c r="AC2095">
        <v>2</v>
      </c>
      <c r="AD2095">
        <v>2</v>
      </c>
      <c r="AE2095" t="s">
        <v>610</v>
      </c>
      <c r="AG2095" t="s">
        <v>3600</v>
      </c>
      <c r="AH2095" t="s">
        <v>6427</v>
      </c>
    </row>
    <row r="2096" spans="1:34" x14ac:dyDescent="0.25">
      <c r="A2096">
        <v>7</v>
      </c>
      <c r="B2096" t="s">
        <v>652</v>
      </c>
      <c r="C2096" t="s">
        <v>655</v>
      </c>
      <c r="D2096" t="s">
        <v>653</v>
      </c>
      <c r="E2096" t="s">
        <v>654</v>
      </c>
      <c r="F2096" t="s">
        <v>657</v>
      </c>
      <c r="G2096" t="s">
        <v>11043</v>
      </c>
      <c r="H2096" t="s">
        <v>1224</v>
      </c>
      <c r="I2096" t="s">
        <v>1225</v>
      </c>
      <c r="J2096">
        <v>1</v>
      </c>
      <c r="L2096" t="s">
        <v>1206</v>
      </c>
      <c r="M2096" t="s">
        <v>1226</v>
      </c>
      <c r="N2096" t="s">
        <v>1227</v>
      </c>
      <c r="O2096" t="s">
        <v>6428</v>
      </c>
      <c r="P2096" t="s">
        <v>96</v>
      </c>
      <c r="Q2096" t="s">
        <v>8644</v>
      </c>
      <c r="R2096" t="s">
        <v>8488</v>
      </c>
      <c r="S2096" t="s">
        <v>8645</v>
      </c>
      <c r="T2096" t="b">
        <v>1</v>
      </c>
      <c r="U2096" t="b">
        <v>0</v>
      </c>
      <c r="V2096">
        <v>4</v>
      </c>
      <c r="W2096">
        <v>35</v>
      </c>
      <c r="X2096">
        <v>5.5</v>
      </c>
      <c r="AB2096">
        <v>2</v>
      </c>
      <c r="AC2096">
        <v>2</v>
      </c>
      <c r="AD2096">
        <v>2</v>
      </c>
      <c r="AE2096" t="s">
        <v>610</v>
      </c>
      <c r="AG2096" t="s">
        <v>3600</v>
      </c>
      <c r="AH2096" t="s">
        <v>6429</v>
      </c>
    </row>
    <row r="2097" spans="1:34" x14ac:dyDescent="0.25">
      <c r="A2097">
        <v>7</v>
      </c>
      <c r="B2097" t="s">
        <v>652</v>
      </c>
      <c r="C2097" t="s">
        <v>655</v>
      </c>
      <c r="D2097" t="s">
        <v>653</v>
      </c>
      <c r="E2097" t="s">
        <v>654</v>
      </c>
      <c r="F2097" t="s">
        <v>657</v>
      </c>
      <c r="G2097" t="s">
        <v>11043</v>
      </c>
      <c r="H2097" t="s">
        <v>1224</v>
      </c>
      <c r="I2097" t="s">
        <v>1225</v>
      </c>
      <c r="J2097">
        <v>1</v>
      </c>
      <c r="L2097" t="s">
        <v>1206</v>
      </c>
      <c r="M2097" t="s">
        <v>1226</v>
      </c>
      <c r="N2097" t="s">
        <v>1227</v>
      </c>
      <c r="O2097" t="s">
        <v>6430</v>
      </c>
      <c r="P2097" t="s">
        <v>217</v>
      </c>
      <c r="Q2097" t="s">
        <v>8650</v>
      </c>
      <c r="R2097" t="s">
        <v>8637</v>
      </c>
      <c r="S2097" t="s">
        <v>8645</v>
      </c>
      <c r="T2097" t="b">
        <v>1</v>
      </c>
      <c r="U2097" t="b">
        <v>0</v>
      </c>
      <c r="V2097">
        <v>1</v>
      </c>
      <c r="W2097">
        <v>20</v>
      </c>
      <c r="X2097">
        <v>12</v>
      </c>
      <c r="AB2097">
        <v>3</v>
      </c>
      <c r="AC2097">
        <v>1</v>
      </c>
      <c r="AD2097">
        <v>3</v>
      </c>
      <c r="AE2097" t="s">
        <v>618</v>
      </c>
      <c r="AG2097" t="s">
        <v>6431</v>
      </c>
      <c r="AH2097" t="s">
        <v>6432</v>
      </c>
    </row>
    <row r="2098" spans="1:34" x14ac:dyDescent="0.25">
      <c r="A2098">
        <v>7</v>
      </c>
      <c r="B2098" t="s">
        <v>652</v>
      </c>
      <c r="C2098" t="s">
        <v>655</v>
      </c>
      <c r="D2098" t="s">
        <v>653</v>
      </c>
      <c r="E2098" t="s">
        <v>654</v>
      </c>
      <c r="F2098" t="s">
        <v>657</v>
      </c>
      <c r="G2098" t="s">
        <v>11043</v>
      </c>
      <c r="H2098" t="s">
        <v>1224</v>
      </c>
      <c r="I2098" t="s">
        <v>1225</v>
      </c>
      <c r="J2098">
        <v>1</v>
      </c>
      <c r="L2098" t="s">
        <v>1206</v>
      </c>
      <c r="M2098" t="s">
        <v>1226</v>
      </c>
      <c r="N2098" t="s">
        <v>1227</v>
      </c>
      <c r="O2098" t="s">
        <v>6433</v>
      </c>
      <c r="P2098" t="s">
        <v>217</v>
      </c>
      <c r="Q2098" t="s">
        <v>8650</v>
      </c>
      <c r="R2098" t="s">
        <v>8637</v>
      </c>
      <c r="S2098" t="s">
        <v>8645</v>
      </c>
      <c r="T2098" t="b">
        <v>1</v>
      </c>
      <c r="U2098" t="b">
        <v>0</v>
      </c>
      <c r="V2098">
        <v>2</v>
      </c>
      <c r="W2098">
        <v>20</v>
      </c>
      <c r="X2098">
        <v>11</v>
      </c>
      <c r="AB2098">
        <v>3</v>
      </c>
      <c r="AC2098">
        <v>1</v>
      </c>
      <c r="AD2098">
        <v>3</v>
      </c>
      <c r="AE2098" t="s">
        <v>1745</v>
      </c>
      <c r="AG2098" t="s">
        <v>6434</v>
      </c>
      <c r="AH2098" t="s">
        <v>6435</v>
      </c>
    </row>
    <row r="2099" spans="1:34" x14ac:dyDescent="0.25">
      <c r="A2099">
        <v>7</v>
      </c>
      <c r="B2099" t="s">
        <v>652</v>
      </c>
      <c r="C2099" t="s">
        <v>655</v>
      </c>
      <c r="D2099" t="s">
        <v>653</v>
      </c>
      <c r="E2099" t="s">
        <v>654</v>
      </c>
      <c r="F2099" t="s">
        <v>657</v>
      </c>
      <c r="G2099" t="s">
        <v>11043</v>
      </c>
      <c r="H2099" t="s">
        <v>1224</v>
      </c>
      <c r="I2099" t="s">
        <v>1225</v>
      </c>
      <c r="J2099">
        <v>1</v>
      </c>
      <c r="L2099" t="s">
        <v>1206</v>
      </c>
      <c r="M2099" t="s">
        <v>1226</v>
      </c>
      <c r="N2099" t="s">
        <v>1227</v>
      </c>
      <c r="O2099" t="s">
        <v>6436</v>
      </c>
      <c r="P2099" t="s">
        <v>217</v>
      </c>
      <c r="Q2099" t="s">
        <v>8650</v>
      </c>
      <c r="R2099" t="s">
        <v>8637</v>
      </c>
      <c r="S2099" t="s">
        <v>8645</v>
      </c>
      <c r="T2099" t="b">
        <v>1</v>
      </c>
      <c r="U2099" t="b">
        <v>0</v>
      </c>
      <c r="V2099">
        <v>3</v>
      </c>
      <c r="W2099">
        <v>20</v>
      </c>
      <c r="X2099">
        <v>10</v>
      </c>
      <c r="AB2099">
        <v>3</v>
      </c>
      <c r="AC2099">
        <v>1</v>
      </c>
      <c r="AD2099">
        <v>3</v>
      </c>
      <c r="AE2099" t="s">
        <v>1745</v>
      </c>
      <c r="AG2099" t="s">
        <v>6434</v>
      </c>
      <c r="AH2099" t="s">
        <v>6437</v>
      </c>
    </row>
    <row r="2100" spans="1:34" x14ac:dyDescent="0.25">
      <c r="A2100">
        <v>7</v>
      </c>
      <c r="B2100" t="s">
        <v>652</v>
      </c>
      <c r="C2100" t="s">
        <v>655</v>
      </c>
      <c r="D2100" t="s">
        <v>653</v>
      </c>
      <c r="E2100" t="s">
        <v>654</v>
      </c>
      <c r="F2100" t="s">
        <v>657</v>
      </c>
      <c r="G2100" t="s">
        <v>11043</v>
      </c>
      <c r="H2100" t="s">
        <v>1224</v>
      </c>
      <c r="I2100" t="s">
        <v>1225</v>
      </c>
      <c r="J2100">
        <v>1</v>
      </c>
      <c r="L2100" t="s">
        <v>1206</v>
      </c>
      <c r="M2100" t="s">
        <v>1226</v>
      </c>
      <c r="N2100" t="s">
        <v>1227</v>
      </c>
      <c r="O2100" t="s">
        <v>6438</v>
      </c>
      <c r="P2100" t="s">
        <v>217</v>
      </c>
      <c r="Q2100" t="s">
        <v>8650</v>
      </c>
      <c r="R2100" t="s">
        <v>8637</v>
      </c>
      <c r="S2100" t="s">
        <v>8645</v>
      </c>
      <c r="T2100" t="b">
        <v>1</v>
      </c>
      <c r="U2100" t="b">
        <v>0</v>
      </c>
      <c r="V2100">
        <v>4</v>
      </c>
      <c r="W2100">
        <v>20</v>
      </c>
      <c r="X2100">
        <v>8</v>
      </c>
      <c r="AB2100">
        <v>3</v>
      </c>
      <c r="AC2100">
        <v>1</v>
      </c>
      <c r="AD2100">
        <v>3</v>
      </c>
      <c r="AE2100" t="s">
        <v>1745</v>
      </c>
      <c r="AG2100" t="s">
        <v>6434</v>
      </c>
      <c r="AH2100" t="s">
        <v>6439</v>
      </c>
    </row>
    <row r="2101" spans="1:34" x14ac:dyDescent="0.25">
      <c r="A2101">
        <v>7</v>
      </c>
      <c r="B2101" t="s">
        <v>652</v>
      </c>
      <c r="C2101" t="s">
        <v>655</v>
      </c>
      <c r="D2101" t="s">
        <v>653</v>
      </c>
      <c r="E2101" t="s">
        <v>654</v>
      </c>
      <c r="F2101" t="s">
        <v>657</v>
      </c>
      <c r="G2101" t="s">
        <v>11043</v>
      </c>
      <c r="H2101" t="s">
        <v>1224</v>
      </c>
      <c r="I2101" t="s">
        <v>1225</v>
      </c>
      <c r="J2101">
        <v>1</v>
      </c>
      <c r="L2101" t="s">
        <v>1206</v>
      </c>
      <c r="M2101" t="s">
        <v>1226</v>
      </c>
      <c r="N2101" t="s">
        <v>1227</v>
      </c>
      <c r="O2101" t="s">
        <v>6440</v>
      </c>
      <c r="P2101" t="s">
        <v>339</v>
      </c>
      <c r="Q2101" t="s">
        <v>2</v>
      </c>
      <c r="R2101" t="s">
        <v>8653</v>
      </c>
      <c r="S2101" t="s">
        <v>8645</v>
      </c>
      <c r="T2101" t="b">
        <v>0</v>
      </c>
      <c r="U2101" t="b">
        <v>1</v>
      </c>
      <c r="V2101">
        <v>1</v>
      </c>
      <c r="W2101">
        <v>50</v>
      </c>
      <c r="Y2101">
        <v>60</v>
      </c>
      <c r="AG2101" t="s">
        <v>6441</v>
      </c>
      <c r="AH2101" t="s">
        <v>6442</v>
      </c>
    </row>
    <row r="2102" spans="1:34" x14ac:dyDescent="0.25">
      <c r="A2102">
        <v>7</v>
      </c>
      <c r="B2102" t="s">
        <v>652</v>
      </c>
      <c r="C2102" t="s">
        <v>655</v>
      </c>
      <c r="D2102" t="s">
        <v>653</v>
      </c>
      <c r="E2102" t="s">
        <v>654</v>
      </c>
      <c r="F2102" t="s">
        <v>657</v>
      </c>
      <c r="G2102" t="s">
        <v>11043</v>
      </c>
      <c r="H2102" t="s">
        <v>1224</v>
      </c>
      <c r="I2102" t="s">
        <v>1225</v>
      </c>
      <c r="J2102">
        <v>1</v>
      </c>
      <c r="L2102" t="s">
        <v>1206</v>
      </c>
      <c r="M2102" t="s">
        <v>1226</v>
      </c>
      <c r="N2102" t="s">
        <v>1227</v>
      </c>
      <c r="O2102" t="s">
        <v>6443</v>
      </c>
      <c r="P2102" t="s">
        <v>339</v>
      </c>
      <c r="Q2102" t="s">
        <v>2</v>
      </c>
      <c r="R2102" t="s">
        <v>8653</v>
      </c>
      <c r="S2102" t="s">
        <v>8645</v>
      </c>
      <c r="T2102" t="b">
        <v>0</v>
      </c>
      <c r="U2102" t="b">
        <v>1</v>
      </c>
      <c r="V2102">
        <v>2</v>
      </c>
      <c r="W2102">
        <v>50</v>
      </c>
      <c r="Y2102">
        <v>60</v>
      </c>
      <c r="AG2102" t="s">
        <v>6444</v>
      </c>
      <c r="AH2102" t="s">
        <v>6445</v>
      </c>
    </row>
    <row r="2103" spans="1:34" x14ac:dyDescent="0.25">
      <c r="A2103">
        <v>7</v>
      </c>
      <c r="B2103" t="s">
        <v>652</v>
      </c>
      <c r="C2103" t="s">
        <v>655</v>
      </c>
      <c r="D2103" t="s">
        <v>653</v>
      </c>
      <c r="E2103" t="s">
        <v>654</v>
      </c>
      <c r="F2103" t="s">
        <v>657</v>
      </c>
      <c r="G2103" t="s">
        <v>11043</v>
      </c>
      <c r="H2103" t="s">
        <v>1224</v>
      </c>
      <c r="I2103" t="s">
        <v>1225</v>
      </c>
      <c r="J2103">
        <v>1</v>
      </c>
      <c r="L2103" t="s">
        <v>1206</v>
      </c>
      <c r="M2103" t="s">
        <v>1226</v>
      </c>
      <c r="N2103" t="s">
        <v>1227</v>
      </c>
      <c r="O2103" t="s">
        <v>6446</v>
      </c>
      <c r="P2103" t="s">
        <v>339</v>
      </c>
      <c r="Q2103" t="s">
        <v>2</v>
      </c>
      <c r="R2103" t="s">
        <v>8653</v>
      </c>
      <c r="S2103" t="s">
        <v>8645</v>
      </c>
      <c r="T2103" t="b">
        <v>0</v>
      </c>
      <c r="U2103" t="b">
        <v>1</v>
      </c>
      <c r="V2103">
        <v>3</v>
      </c>
      <c r="W2103">
        <v>50</v>
      </c>
      <c r="Y2103">
        <v>60</v>
      </c>
      <c r="AG2103" t="s">
        <v>6441</v>
      </c>
      <c r="AH2103" t="s">
        <v>6447</v>
      </c>
    </row>
    <row r="2104" spans="1:34" x14ac:dyDescent="0.25">
      <c r="A2104">
        <v>7</v>
      </c>
      <c r="B2104" t="s">
        <v>652</v>
      </c>
      <c r="C2104" t="s">
        <v>655</v>
      </c>
      <c r="D2104" t="s">
        <v>653</v>
      </c>
      <c r="E2104" t="s">
        <v>654</v>
      </c>
      <c r="F2104" t="s">
        <v>657</v>
      </c>
      <c r="G2104" t="s">
        <v>11043</v>
      </c>
      <c r="H2104" t="s">
        <v>1224</v>
      </c>
      <c r="I2104" t="s">
        <v>1225</v>
      </c>
      <c r="J2104">
        <v>1</v>
      </c>
      <c r="L2104" t="s">
        <v>1206</v>
      </c>
      <c r="M2104" t="s">
        <v>1226</v>
      </c>
      <c r="N2104" t="s">
        <v>1227</v>
      </c>
      <c r="O2104" t="s">
        <v>6448</v>
      </c>
      <c r="P2104" t="s">
        <v>334</v>
      </c>
      <c r="Q2104" t="s">
        <v>2</v>
      </c>
      <c r="R2104" t="s">
        <v>8652</v>
      </c>
      <c r="S2104" t="s">
        <v>8646</v>
      </c>
      <c r="T2104" t="b">
        <v>0</v>
      </c>
      <c r="U2104" t="b">
        <v>1</v>
      </c>
      <c r="V2104">
        <v>1</v>
      </c>
      <c r="W2104">
        <v>0</v>
      </c>
      <c r="Y2104">
        <v>60</v>
      </c>
      <c r="AG2104" t="s">
        <v>6449</v>
      </c>
      <c r="AH2104" t="s">
        <v>6450</v>
      </c>
    </row>
    <row r="2105" spans="1:34" x14ac:dyDescent="0.25">
      <c r="A2105">
        <v>7</v>
      </c>
      <c r="B2105" t="s">
        <v>652</v>
      </c>
      <c r="C2105" t="s">
        <v>655</v>
      </c>
      <c r="D2105" t="s">
        <v>653</v>
      </c>
      <c r="E2105" t="s">
        <v>654</v>
      </c>
      <c r="F2105" t="s">
        <v>657</v>
      </c>
      <c r="G2105" t="s">
        <v>11043</v>
      </c>
      <c r="H2105" t="s">
        <v>1224</v>
      </c>
      <c r="I2105" t="s">
        <v>1225</v>
      </c>
      <c r="J2105">
        <v>1</v>
      </c>
      <c r="L2105" t="s">
        <v>1206</v>
      </c>
      <c r="M2105" t="s">
        <v>1226</v>
      </c>
      <c r="N2105" t="s">
        <v>1227</v>
      </c>
      <c r="O2105" t="s">
        <v>6451</v>
      </c>
      <c r="P2105" t="s">
        <v>334</v>
      </c>
      <c r="Q2105" t="s">
        <v>2</v>
      </c>
      <c r="R2105" t="s">
        <v>8652</v>
      </c>
      <c r="S2105" t="s">
        <v>8646</v>
      </c>
      <c r="T2105" t="b">
        <v>0</v>
      </c>
      <c r="U2105" t="b">
        <v>1</v>
      </c>
      <c r="V2105">
        <v>2</v>
      </c>
      <c r="W2105">
        <v>0</v>
      </c>
      <c r="Y2105">
        <v>60</v>
      </c>
      <c r="AG2105" t="s">
        <v>6452</v>
      </c>
      <c r="AH2105" t="s">
        <v>1227</v>
      </c>
    </row>
    <row r="2106" spans="1:34" x14ac:dyDescent="0.25">
      <c r="A2106">
        <v>7</v>
      </c>
      <c r="B2106" t="s">
        <v>652</v>
      </c>
      <c r="C2106" t="s">
        <v>655</v>
      </c>
      <c r="D2106" t="s">
        <v>653</v>
      </c>
      <c r="E2106" t="s">
        <v>654</v>
      </c>
      <c r="F2106" t="s">
        <v>657</v>
      </c>
      <c r="G2106" t="s">
        <v>11043</v>
      </c>
      <c r="H2106" t="s">
        <v>1228</v>
      </c>
      <c r="I2106" t="s">
        <v>1229</v>
      </c>
      <c r="J2106">
        <v>2</v>
      </c>
      <c r="L2106" t="s">
        <v>1211</v>
      </c>
      <c r="M2106" t="s">
        <v>1230</v>
      </c>
      <c r="N2106" t="s">
        <v>1231</v>
      </c>
      <c r="O2106" t="s">
        <v>6453</v>
      </c>
      <c r="P2106" t="s">
        <v>363</v>
      </c>
      <c r="Q2106" t="s">
        <v>357</v>
      </c>
      <c r="R2106" t="s">
        <v>357</v>
      </c>
      <c r="S2106" t="s">
        <v>357</v>
      </c>
      <c r="T2106" t="b">
        <v>0</v>
      </c>
      <c r="U2106" t="b">
        <v>1</v>
      </c>
      <c r="V2106">
        <v>1</v>
      </c>
      <c r="Y2106">
        <v>360</v>
      </c>
      <c r="Z2106">
        <v>0.63</v>
      </c>
      <c r="AA2106" t="s">
        <v>3957</v>
      </c>
      <c r="AG2106" t="s">
        <v>6313</v>
      </c>
      <c r="AH2106" t="s">
        <v>1230</v>
      </c>
    </row>
    <row r="2107" spans="1:34" x14ac:dyDescent="0.25">
      <c r="A2107">
        <v>7</v>
      </c>
      <c r="B2107" t="s">
        <v>652</v>
      </c>
      <c r="C2107" t="s">
        <v>655</v>
      </c>
      <c r="D2107" t="s">
        <v>653</v>
      </c>
      <c r="E2107" t="s">
        <v>654</v>
      </c>
      <c r="F2107" t="s">
        <v>657</v>
      </c>
      <c r="G2107" t="s">
        <v>11043</v>
      </c>
      <c r="H2107" t="s">
        <v>1228</v>
      </c>
      <c r="I2107" t="s">
        <v>1229</v>
      </c>
      <c r="J2107">
        <v>2</v>
      </c>
      <c r="L2107" t="s">
        <v>1211</v>
      </c>
      <c r="M2107" t="s">
        <v>1230</v>
      </c>
      <c r="N2107" t="s">
        <v>1231</v>
      </c>
      <c r="O2107" t="s">
        <v>6454</v>
      </c>
      <c r="P2107" t="s">
        <v>394</v>
      </c>
      <c r="Q2107" t="s">
        <v>272</v>
      </c>
      <c r="R2107" t="s">
        <v>8666</v>
      </c>
      <c r="S2107" t="s">
        <v>8645</v>
      </c>
      <c r="T2107" t="b">
        <v>0</v>
      </c>
      <c r="U2107" t="b">
        <v>0</v>
      </c>
      <c r="V2107">
        <v>1</v>
      </c>
      <c r="W2107">
        <v>0</v>
      </c>
      <c r="X2107">
        <v>12</v>
      </c>
      <c r="AG2107" t="s">
        <v>5122</v>
      </c>
      <c r="AH2107" t="s">
        <v>6455</v>
      </c>
    </row>
    <row r="2108" spans="1:34" x14ac:dyDescent="0.25">
      <c r="A2108">
        <v>7</v>
      </c>
      <c r="B2108" t="s">
        <v>652</v>
      </c>
      <c r="C2108" t="s">
        <v>655</v>
      </c>
      <c r="D2108" t="s">
        <v>653</v>
      </c>
      <c r="E2108" t="s">
        <v>654</v>
      </c>
      <c r="F2108" t="s">
        <v>657</v>
      </c>
      <c r="G2108" t="s">
        <v>11043</v>
      </c>
      <c r="H2108" t="s">
        <v>1228</v>
      </c>
      <c r="I2108" t="s">
        <v>1229</v>
      </c>
      <c r="J2108">
        <v>2</v>
      </c>
      <c r="L2108" t="s">
        <v>1211</v>
      </c>
      <c r="M2108" t="s">
        <v>1230</v>
      </c>
      <c r="N2108" t="s">
        <v>1231</v>
      </c>
      <c r="O2108" t="s">
        <v>6456</v>
      </c>
      <c r="P2108" t="s">
        <v>403</v>
      </c>
      <c r="Q2108" t="s">
        <v>272</v>
      </c>
      <c r="R2108" t="s">
        <v>8666</v>
      </c>
      <c r="S2108" t="s">
        <v>8645</v>
      </c>
      <c r="T2108" t="b">
        <v>0</v>
      </c>
      <c r="U2108" t="b">
        <v>0</v>
      </c>
      <c r="V2108">
        <v>1</v>
      </c>
      <c r="W2108">
        <v>0</v>
      </c>
      <c r="X2108">
        <v>8</v>
      </c>
      <c r="AH2108" t="s">
        <v>6457</v>
      </c>
    </row>
    <row r="2109" spans="1:34" x14ac:dyDescent="0.25">
      <c r="A2109">
        <v>7</v>
      </c>
      <c r="B2109" t="s">
        <v>652</v>
      </c>
      <c r="C2109" t="s">
        <v>655</v>
      </c>
      <c r="D2109" t="s">
        <v>653</v>
      </c>
      <c r="E2109" t="s">
        <v>654</v>
      </c>
      <c r="F2109" t="s">
        <v>657</v>
      </c>
      <c r="G2109" t="s">
        <v>11043</v>
      </c>
      <c r="H2109" t="s">
        <v>1228</v>
      </c>
      <c r="I2109" t="s">
        <v>1229</v>
      </c>
      <c r="J2109">
        <v>2</v>
      </c>
      <c r="L2109" t="s">
        <v>1211</v>
      </c>
      <c r="M2109" t="s">
        <v>1230</v>
      </c>
      <c r="N2109" t="s">
        <v>1231</v>
      </c>
      <c r="O2109" t="s">
        <v>6458</v>
      </c>
      <c r="P2109" t="s">
        <v>403</v>
      </c>
      <c r="Q2109" t="s">
        <v>272</v>
      </c>
      <c r="R2109" t="s">
        <v>8666</v>
      </c>
      <c r="S2109" t="s">
        <v>8645</v>
      </c>
      <c r="T2109" t="b">
        <v>0</v>
      </c>
      <c r="U2109" t="b">
        <v>0</v>
      </c>
      <c r="V2109">
        <v>2</v>
      </c>
      <c r="W2109">
        <v>0</v>
      </c>
      <c r="X2109">
        <v>8</v>
      </c>
      <c r="AH2109" t="s">
        <v>6459</v>
      </c>
    </row>
    <row r="2110" spans="1:34" x14ac:dyDescent="0.25">
      <c r="A2110">
        <v>7</v>
      </c>
      <c r="B2110" t="s">
        <v>652</v>
      </c>
      <c r="C2110" t="s">
        <v>655</v>
      </c>
      <c r="D2110" t="s">
        <v>653</v>
      </c>
      <c r="E2110" t="s">
        <v>654</v>
      </c>
      <c r="F2110" t="s">
        <v>657</v>
      </c>
      <c r="G2110" t="s">
        <v>11043</v>
      </c>
      <c r="H2110" t="s">
        <v>1228</v>
      </c>
      <c r="I2110" t="s">
        <v>1229</v>
      </c>
      <c r="J2110">
        <v>2</v>
      </c>
      <c r="L2110" t="s">
        <v>1211</v>
      </c>
      <c r="M2110" t="s">
        <v>1230</v>
      </c>
      <c r="N2110" t="s">
        <v>1231</v>
      </c>
      <c r="O2110" t="s">
        <v>6460</v>
      </c>
      <c r="P2110" t="s">
        <v>147</v>
      </c>
      <c r="Q2110" t="s">
        <v>148</v>
      </c>
      <c r="R2110" t="s">
        <v>8659</v>
      </c>
      <c r="S2110" t="s">
        <v>8645</v>
      </c>
      <c r="T2110" t="b">
        <v>0</v>
      </c>
      <c r="U2110" t="b">
        <v>0</v>
      </c>
      <c r="V2110">
        <v>1</v>
      </c>
      <c r="W2110">
        <v>120</v>
      </c>
      <c r="X2110">
        <v>9</v>
      </c>
      <c r="AB2110">
        <v>3</v>
      </c>
      <c r="AC2110">
        <v>1</v>
      </c>
      <c r="AE2110" t="s">
        <v>618</v>
      </c>
      <c r="AG2110" t="s">
        <v>6461</v>
      </c>
      <c r="AH2110" t="s">
        <v>6462</v>
      </c>
    </row>
    <row r="2111" spans="1:34" x14ac:dyDescent="0.25">
      <c r="A2111">
        <v>7</v>
      </c>
      <c r="B2111" t="s">
        <v>652</v>
      </c>
      <c r="C2111" t="s">
        <v>655</v>
      </c>
      <c r="D2111" t="s">
        <v>653</v>
      </c>
      <c r="E2111" t="s">
        <v>654</v>
      </c>
      <c r="F2111" t="s">
        <v>657</v>
      </c>
      <c r="G2111" t="s">
        <v>11043</v>
      </c>
      <c r="H2111" t="s">
        <v>1228</v>
      </c>
      <c r="I2111" t="s">
        <v>1229</v>
      </c>
      <c r="J2111">
        <v>2</v>
      </c>
      <c r="L2111" t="s">
        <v>1211</v>
      </c>
      <c r="M2111" t="s">
        <v>1230</v>
      </c>
      <c r="N2111" t="s">
        <v>1231</v>
      </c>
      <c r="O2111" t="s">
        <v>6463</v>
      </c>
      <c r="P2111" t="s">
        <v>147</v>
      </c>
      <c r="Q2111" t="s">
        <v>148</v>
      </c>
      <c r="R2111" t="s">
        <v>8659</v>
      </c>
      <c r="S2111" t="s">
        <v>8645</v>
      </c>
      <c r="T2111" t="b">
        <v>0</v>
      </c>
      <c r="U2111" t="b">
        <v>0</v>
      </c>
      <c r="V2111">
        <v>2</v>
      </c>
      <c r="W2111">
        <v>130</v>
      </c>
      <c r="X2111">
        <v>8</v>
      </c>
      <c r="AB2111">
        <v>3</v>
      </c>
      <c r="AC2111">
        <v>1</v>
      </c>
      <c r="AE2111" t="s">
        <v>618</v>
      </c>
      <c r="AG2111" t="s">
        <v>6461</v>
      </c>
      <c r="AH2111" t="s">
        <v>6464</v>
      </c>
    </row>
    <row r="2112" spans="1:34" x14ac:dyDescent="0.25">
      <c r="A2112">
        <v>7</v>
      </c>
      <c r="B2112" t="s">
        <v>652</v>
      </c>
      <c r="C2112" t="s">
        <v>655</v>
      </c>
      <c r="D2112" t="s">
        <v>653</v>
      </c>
      <c r="E2112" t="s">
        <v>654</v>
      </c>
      <c r="F2112" t="s">
        <v>657</v>
      </c>
      <c r="G2112" t="s">
        <v>11043</v>
      </c>
      <c r="H2112" t="s">
        <v>1228</v>
      </c>
      <c r="I2112" t="s">
        <v>1229</v>
      </c>
      <c r="J2112">
        <v>2</v>
      </c>
      <c r="L2112" t="s">
        <v>1211</v>
      </c>
      <c r="M2112" t="s">
        <v>1230</v>
      </c>
      <c r="N2112" t="s">
        <v>1231</v>
      </c>
      <c r="O2112" t="s">
        <v>6465</v>
      </c>
      <c r="P2112" t="s">
        <v>147</v>
      </c>
      <c r="Q2112" t="s">
        <v>148</v>
      </c>
      <c r="R2112" t="s">
        <v>8659</v>
      </c>
      <c r="S2112" t="s">
        <v>8645</v>
      </c>
      <c r="T2112" t="b">
        <v>0</v>
      </c>
      <c r="U2112" t="b">
        <v>0</v>
      </c>
      <c r="V2112">
        <v>3</v>
      </c>
      <c r="W2112">
        <v>140</v>
      </c>
      <c r="X2112">
        <v>6</v>
      </c>
      <c r="AB2112">
        <v>3</v>
      </c>
      <c r="AC2112">
        <v>1</v>
      </c>
      <c r="AE2112" t="s">
        <v>610</v>
      </c>
      <c r="AG2112" t="s">
        <v>6466</v>
      </c>
      <c r="AH2112" t="s">
        <v>6467</v>
      </c>
    </row>
    <row r="2113" spans="1:34" x14ac:dyDescent="0.25">
      <c r="A2113">
        <v>7</v>
      </c>
      <c r="B2113" t="s">
        <v>652</v>
      </c>
      <c r="C2113" t="s">
        <v>655</v>
      </c>
      <c r="D2113" t="s">
        <v>653</v>
      </c>
      <c r="E2113" t="s">
        <v>654</v>
      </c>
      <c r="F2113" t="s">
        <v>657</v>
      </c>
      <c r="G2113" t="s">
        <v>11043</v>
      </c>
      <c r="H2113" t="s">
        <v>1228</v>
      </c>
      <c r="I2113" t="s">
        <v>1229</v>
      </c>
      <c r="J2113">
        <v>2</v>
      </c>
      <c r="L2113" t="s">
        <v>1211</v>
      </c>
      <c r="M2113" t="s">
        <v>1230</v>
      </c>
      <c r="N2113" t="s">
        <v>1231</v>
      </c>
      <c r="O2113" t="s">
        <v>6468</v>
      </c>
      <c r="P2113" t="s">
        <v>147</v>
      </c>
      <c r="Q2113" t="s">
        <v>148</v>
      </c>
      <c r="R2113" t="s">
        <v>8659</v>
      </c>
      <c r="S2113" t="s">
        <v>8645</v>
      </c>
      <c r="T2113" t="b">
        <v>0</v>
      </c>
      <c r="U2113" t="b">
        <v>0</v>
      </c>
      <c r="V2113">
        <v>4</v>
      </c>
      <c r="W2113">
        <v>140</v>
      </c>
      <c r="X2113">
        <v>4.5</v>
      </c>
      <c r="AB2113">
        <v>3</v>
      </c>
      <c r="AC2113">
        <v>1</v>
      </c>
      <c r="AE2113" t="s">
        <v>610</v>
      </c>
      <c r="AG2113" t="s">
        <v>6466</v>
      </c>
      <c r="AH2113" t="s">
        <v>6469</v>
      </c>
    </row>
    <row r="2114" spans="1:34" x14ac:dyDescent="0.25">
      <c r="A2114">
        <v>7</v>
      </c>
      <c r="B2114" t="s">
        <v>652</v>
      </c>
      <c r="C2114" t="s">
        <v>655</v>
      </c>
      <c r="D2114" t="s">
        <v>653</v>
      </c>
      <c r="E2114" t="s">
        <v>654</v>
      </c>
      <c r="F2114" t="s">
        <v>657</v>
      </c>
      <c r="G2114" t="s">
        <v>11043</v>
      </c>
      <c r="H2114" t="s">
        <v>1228</v>
      </c>
      <c r="I2114" t="s">
        <v>1229</v>
      </c>
      <c r="J2114">
        <v>2</v>
      </c>
      <c r="L2114" t="s">
        <v>1211</v>
      </c>
      <c r="M2114" t="s">
        <v>1230</v>
      </c>
      <c r="N2114" t="s">
        <v>1231</v>
      </c>
      <c r="O2114" t="s">
        <v>6470</v>
      </c>
      <c r="P2114" t="s">
        <v>181</v>
      </c>
      <c r="Q2114" t="s">
        <v>148</v>
      </c>
      <c r="R2114" t="s">
        <v>8659</v>
      </c>
      <c r="S2114" t="s">
        <v>8645</v>
      </c>
      <c r="T2114" t="b">
        <v>0</v>
      </c>
      <c r="U2114" t="b">
        <v>0</v>
      </c>
      <c r="V2114">
        <v>1</v>
      </c>
      <c r="W2114">
        <v>90</v>
      </c>
      <c r="X2114">
        <v>10</v>
      </c>
      <c r="AB2114">
        <v>2</v>
      </c>
      <c r="AC2114">
        <v>1</v>
      </c>
      <c r="AD2114">
        <v>2</v>
      </c>
      <c r="AE2114" t="s">
        <v>2289</v>
      </c>
      <c r="AG2114" t="s">
        <v>6471</v>
      </c>
      <c r="AH2114" t="s">
        <v>6472</v>
      </c>
    </row>
    <row r="2115" spans="1:34" x14ac:dyDescent="0.25">
      <c r="A2115">
        <v>7</v>
      </c>
      <c r="B2115" t="s">
        <v>652</v>
      </c>
      <c r="C2115" t="s">
        <v>655</v>
      </c>
      <c r="D2115" t="s">
        <v>653</v>
      </c>
      <c r="E2115" t="s">
        <v>654</v>
      </c>
      <c r="F2115" t="s">
        <v>657</v>
      </c>
      <c r="G2115" t="s">
        <v>11043</v>
      </c>
      <c r="H2115" t="s">
        <v>1228</v>
      </c>
      <c r="I2115" t="s">
        <v>1229</v>
      </c>
      <c r="J2115">
        <v>2</v>
      </c>
      <c r="L2115" t="s">
        <v>1211</v>
      </c>
      <c r="M2115" t="s">
        <v>1230</v>
      </c>
      <c r="N2115" t="s">
        <v>1231</v>
      </c>
      <c r="O2115" t="s">
        <v>6473</v>
      </c>
      <c r="P2115" t="s">
        <v>181</v>
      </c>
      <c r="Q2115" t="s">
        <v>148</v>
      </c>
      <c r="R2115" t="s">
        <v>8659</v>
      </c>
      <c r="S2115" t="s">
        <v>8645</v>
      </c>
      <c r="T2115" t="b">
        <v>0</v>
      </c>
      <c r="U2115" t="b">
        <v>0</v>
      </c>
      <c r="V2115">
        <v>2</v>
      </c>
      <c r="W2115">
        <v>100</v>
      </c>
      <c r="X2115">
        <v>10</v>
      </c>
      <c r="AB2115">
        <v>2</v>
      </c>
      <c r="AC2115">
        <v>1</v>
      </c>
      <c r="AD2115">
        <v>2</v>
      </c>
      <c r="AE2115" t="s">
        <v>618</v>
      </c>
      <c r="AG2115" t="s">
        <v>6474</v>
      </c>
      <c r="AH2115" t="s">
        <v>6475</v>
      </c>
    </row>
    <row r="2116" spans="1:34" x14ac:dyDescent="0.25">
      <c r="A2116">
        <v>7</v>
      </c>
      <c r="B2116" t="s">
        <v>652</v>
      </c>
      <c r="C2116" t="s">
        <v>655</v>
      </c>
      <c r="D2116" t="s">
        <v>653</v>
      </c>
      <c r="E2116" t="s">
        <v>654</v>
      </c>
      <c r="F2116" t="s">
        <v>657</v>
      </c>
      <c r="G2116" t="s">
        <v>11043</v>
      </c>
      <c r="H2116" t="s">
        <v>1228</v>
      </c>
      <c r="I2116" t="s">
        <v>1229</v>
      </c>
      <c r="J2116">
        <v>2</v>
      </c>
      <c r="L2116" t="s">
        <v>1211</v>
      </c>
      <c r="M2116" t="s">
        <v>1230</v>
      </c>
      <c r="N2116" t="s">
        <v>1231</v>
      </c>
      <c r="O2116" t="s">
        <v>6476</v>
      </c>
      <c r="P2116" t="s">
        <v>181</v>
      </c>
      <c r="Q2116" t="s">
        <v>148</v>
      </c>
      <c r="R2116" t="s">
        <v>8659</v>
      </c>
      <c r="S2116" t="s">
        <v>8645</v>
      </c>
      <c r="T2116" t="b">
        <v>0</v>
      </c>
      <c r="U2116" t="b">
        <v>0</v>
      </c>
      <c r="V2116">
        <v>3</v>
      </c>
      <c r="W2116">
        <v>100</v>
      </c>
      <c r="X2116">
        <v>10</v>
      </c>
      <c r="AB2116">
        <v>2</v>
      </c>
      <c r="AC2116">
        <v>1</v>
      </c>
      <c r="AD2116">
        <v>2</v>
      </c>
      <c r="AE2116" t="s">
        <v>610</v>
      </c>
      <c r="AG2116" t="s">
        <v>6477</v>
      </c>
      <c r="AH2116" t="s">
        <v>6478</v>
      </c>
    </row>
    <row r="2117" spans="1:34" x14ac:dyDescent="0.25">
      <c r="A2117">
        <v>7</v>
      </c>
      <c r="B2117" t="s">
        <v>652</v>
      </c>
      <c r="C2117" t="s">
        <v>655</v>
      </c>
      <c r="D2117" t="s">
        <v>653</v>
      </c>
      <c r="E2117" t="s">
        <v>654</v>
      </c>
      <c r="F2117" t="s">
        <v>657</v>
      </c>
      <c r="G2117" t="s">
        <v>11043</v>
      </c>
      <c r="H2117" t="s">
        <v>1228</v>
      </c>
      <c r="I2117" t="s">
        <v>1229</v>
      </c>
      <c r="J2117">
        <v>2</v>
      </c>
      <c r="L2117" t="s">
        <v>1211</v>
      </c>
      <c r="M2117" t="s">
        <v>1230</v>
      </c>
      <c r="N2117" t="s">
        <v>1231</v>
      </c>
      <c r="O2117" t="s">
        <v>6479</v>
      </c>
      <c r="P2117" t="s">
        <v>181</v>
      </c>
      <c r="Q2117" t="s">
        <v>148</v>
      </c>
      <c r="R2117" t="s">
        <v>8659</v>
      </c>
      <c r="S2117" t="s">
        <v>8645</v>
      </c>
      <c r="T2117" t="b">
        <v>0</v>
      </c>
      <c r="U2117" t="b">
        <v>0</v>
      </c>
      <c r="V2117">
        <v>4</v>
      </c>
      <c r="W2117">
        <v>105</v>
      </c>
      <c r="X2117">
        <v>7</v>
      </c>
      <c r="AB2117">
        <v>2</v>
      </c>
      <c r="AC2117">
        <v>1</v>
      </c>
      <c r="AD2117">
        <v>2</v>
      </c>
      <c r="AE2117" t="s">
        <v>610</v>
      </c>
      <c r="AG2117" t="s">
        <v>6480</v>
      </c>
      <c r="AH2117" t="s">
        <v>6481</v>
      </c>
    </row>
    <row r="2118" spans="1:34" x14ac:dyDescent="0.25">
      <c r="A2118">
        <v>7</v>
      </c>
      <c r="B2118" t="s">
        <v>652</v>
      </c>
      <c r="C2118" t="s">
        <v>655</v>
      </c>
      <c r="D2118" t="s">
        <v>653</v>
      </c>
      <c r="E2118" t="s">
        <v>654</v>
      </c>
      <c r="F2118" t="s">
        <v>657</v>
      </c>
      <c r="G2118" t="s">
        <v>11043</v>
      </c>
      <c r="H2118" t="s">
        <v>1228</v>
      </c>
      <c r="I2118" t="s">
        <v>1229</v>
      </c>
      <c r="J2118">
        <v>2</v>
      </c>
      <c r="L2118" t="s">
        <v>1211</v>
      </c>
      <c r="M2118" t="s">
        <v>1230</v>
      </c>
      <c r="N2118" t="s">
        <v>1231</v>
      </c>
      <c r="O2118" t="s">
        <v>6482</v>
      </c>
      <c r="P2118" t="s">
        <v>195</v>
      </c>
      <c r="Q2118" t="s">
        <v>148</v>
      </c>
      <c r="R2118" t="s">
        <v>8490</v>
      </c>
      <c r="S2118" t="s">
        <v>8645</v>
      </c>
      <c r="T2118" t="b">
        <v>0</v>
      </c>
      <c r="U2118" t="b">
        <v>0</v>
      </c>
      <c r="V2118">
        <v>1</v>
      </c>
      <c r="W2118">
        <v>20</v>
      </c>
      <c r="X2118">
        <v>12</v>
      </c>
      <c r="AB2118">
        <v>2</v>
      </c>
      <c r="AC2118">
        <v>2</v>
      </c>
      <c r="AD2118">
        <v>2</v>
      </c>
      <c r="AE2118" t="s">
        <v>618</v>
      </c>
      <c r="AG2118" t="s">
        <v>6483</v>
      </c>
      <c r="AH2118" t="s">
        <v>6484</v>
      </c>
    </row>
    <row r="2119" spans="1:34" x14ac:dyDescent="0.25">
      <c r="A2119">
        <v>7</v>
      </c>
      <c r="B2119" t="s">
        <v>652</v>
      </c>
      <c r="C2119" t="s">
        <v>655</v>
      </c>
      <c r="D2119" t="s">
        <v>653</v>
      </c>
      <c r="E2119" t="s">
        <v>654</v>
      </c>
      <c r="F2119" t="s">
        <v>657</v>
      </c>
      <c r="G2119" t="s">
        <v>11043</v>
      </c>
      <c r="H2119" t="s">
        <v>1228</v>
      </c>
      <c r="I2119" t="s">
        <v>1229</v>
      </c>
      <c r="J2119">
        <v>2</v>
      </c>
      <c r="L2119" t="s">
        <v>1211</v>
      </c>
      <c r="M2119" t="s">
        <v>1230</v>
      </c>
      <c r="N2119" t="s">
        <v>1231</v>
      </c>
      <c r="O2119" t="s">
        <v>6485</v>
      </c>
      <c r="P2119" t="s">
        <v>195</v>
      </c>
      <c r="Q2119" t="s">
        <v>148</v>
      </c>
      <c r="R2119" t="s">
        <v>8490</v>
      </c>
      <c r="S2119" t="s">
        <v>8645</v>
      </c>
      <c r="T2119" t="b">
        <v>0</v>
      </c>
      <c r="U2119" t="b">
        <v>0</v>
      </c>
      <c r="V2119">
        <v>2</v>
      </c>
      <c r="W2119">
        <v>20</v>
      </c>
      <c r="X2119">
        <v>15</v>
      </c>
      <c r="AB2119">
        <v>2</v>
      </c>
      <c r="AC2119">
        <v>2</v>
      </c>
      <c r="AD2119">
        <v>2</v>
      </c>
      <c r="AE2119" t="s">
        <v>1745</v>
      </c>
      <c r="AG2119" t="s">
        <v>6486</v>
      </c>
      <c r="AH2119" t="s">
        <v>6487</v>
      </c>
    </row>
    <row r="2120" spans="1:34" x14ac:dyDescent="0.25">
      <c r="A2120">
        <v>7</v>
      </c>
      <c r="B2120" t="s">
        <v>652</v>
      </c>
      <c r="C2120" t="s">
        <v>655</v>
      </c>
      <c r="D2120" t="s">
        <v>653</v>
      </c>
      <c r="E2120" t="s">
        <v>654</v>
      </c>
      <c r="F2120" t="s">
        <v>657</v>
      </c>
      <c r="G2120" t="s">
        <v>11043</v>
      </c>
      <c r="H2120" t="s">
        <v>1228</v>
      </c>
      <c r="I2120" t="s">
        <v>1229</v>
      </c>
      <c r="J2120">
        <v>2</v>
      </c>
      <c r="L2120" t="s">
        <v>1211</v>
      </c>
      <c r="M2120" t="s">
        <v>1230</v>
      </c>
      <c r="N2120" t="s">
        <v>1231</v>
      </c>
      <c r="O2120" t="s">
        <v>6488</v>
      </c>
      <c r="P2120" t="s">
        <v>195</v>
      </c>
      <c r="Q2120" t="s">
        <v>148</v>
      </c>
      <c r="R2120" t="s">
        <v>8490</v>
      </c>
      <c r="S2120" t="s">
        <v>8645</v>
      </c>
      <c r="T2120" t="b">
        <v>0</v>
      </c>
      <c r="U2120" t="b">
        <v>0</v>
      </c>
      <c r="V2120">
        <v>3</v>
      </c>
      <c r="W2120">
        <v>25</v>
      </c>
      <c r="X2120">
        <v>13</v>
      </c>
      <c r="AB2120">
        <v>2</v>
      </c>
      <c r="AC2120">
        <v>2</v>
      </c>
      <c r="AD2120">
        <v>2</v>
      </c>
      <c r="AE2120" t="s">
        <v>1745</v>
      </c>
      <c r="AG2120" t="s">
        <v>6486</v>
      </c>
      <c r="AH2120" t="s">
        <v>6489</v>
      </c>
    </row>
    <row r="2121" spans="1:34" x14ac:dyDescent="0.25">
      <c r="A2121">
        <v>7</v>
      </c>
      <c r="B2121" t="s">
        <v>652</v>
      </c>
      <c r="C2121" t="s">
        <v>655</v>
      </c>
      <c r="D2121" t="s">
        <v>653</v>
      </c>
      <c r="E2121" t="s">
        <v>654</v>
      </c>
      <c r="F2121" t="s">
        <v>657</v>
      </c>
      <c r="G2121" t="s">
        <v>11043</v>
      </c>
      <c r="H2121" t="s">
        <v>1228</v>
      </c>
      <c r="I2121" t="s">
        <v>1229</v>
      </c>
      <c r="J2121">
        <v>2</v>
      </c>
      <c r="L2121" t="s">
        <v>1211</v>
      </c>
      <c r="M2121" t="s">
        <v>1230</v>
      </c>
      <c r="N2121" t="s">
        <v>1231</v>
      </c>
      <c r="O2121" t="s">
        <v>6490</v>
      </c>
      <c r="P2121" t="s">
        <v>217</v>
      </c>
      <c r="Q2121" t="s">
        <v>8650</v>
      </c>
      <c r="R2121" t="s">
        <v>8637</v>
      </c>
      <c r="S2121" t="s">
        <v>8645</v>
      </c>
      <c r="T2121" t="b">
        <v>1</v>
      </c>
      <c r="U2121" t="b">
        <v>0</v>
      </c>
      <c r="V2121">
        <v>1</v>
      </c>
      <c r="W2121">
        <v>20</v>
      </c>
      <c r="X2121">
        <v>11</v>
      </c>
      <c r="AB2121">
        <v>3</v>
      </c>
      <c r="AC2121">
        <v>1</v>
      </c>
      <c r="AD2121">
        <v>3</v>
      </c>
      <c r="AE2121" t="s">
        <v>1745</v>
      </c>
      <c r="AG2121" t="s">
        <v>6491</v>
      </c>
      <c r="AH2121" t="s">
        <v>6492</v>
      </c>
    </row>
    <row r="2122" spans="1:34" x14ac:dyDescent="0.25">
      <c r="A2122">
        <v>7</v>
      </c>
      <c r="B2122" t="s">
        <v>652</v>
      </c>
      <c r="C2122" t="s">
        <v>655</v>
      </c>
      <c r="D2122" t="s">
        <v>653</v>
      </c>
      <c r="E2122" t="s">
        <v>654</v>
      </c>
      <c r="F2122" t="s">
        <v>657</v>
      </c>
      <c r="G2122" t="s">
        <v>11043</v>
      </c>
      <c r="H2122" t="s">
        <v>1228</v>
      </c>
      <c r="I2122" t="s">
        <v>1229</v>
      </c>
      <c r="J2122">
        <v>2</v>
      </c>
      <c r="L2122" t="s">
        <v>1211</v>
      </c>
      <c r="M2122" t="s">
        <v>1230</v>
      </c>
      <c r="N2122" t="s">
        <v>1231</v>
      </c>
      <c r="O2122" t="s">
        <v>6493</v>
      </c>
      <c r="P2122" t="s">
        <v>217</v>
      </c>
      <c r="Q2122" t="s">
        <v>8650</v>
      </c>
      <c r="R2122" t="s">
        <v>8637</v>
      </c>
      <c r="S2122" t="s">
        <v>8645</v>
      </c>
      <c r="T2122" t="b">
        <v>1</v>
      </c>
      <c r="U2122" t="b">
        <v>0</v>
      </c>
      <c r="V2122">
        <v>2</v>
      </c>
      <c r="W2122">
        <v>20</v>
      </c>
      <c r="X2122">
        <v>11</v>
      </c>
      <c r="AB2122">
        <v>3</v>
      </c>
      <c r="AC2122">
        <v>1</v>
      </c>
      <c r="AD2122">
        <v>3</v>
      </c>
      <c r="AE2122" t="s">
        <v>1745</v>
      </c>
      <c r="AG2122" t="s">
        <v>6494</v>
      </c>
      <c r="AH2122" t="s">
        <v>6495</v>
      </c>
    </row>
    <row r="2123" spans="1:34" x14ac:dyDescent="0.25">
      <c r="A2123">
        <v>7</v>
      </c>
      <c r="B2123" t="s">
        <v>652</v>
      </c>
      <c r="C2123" t="s">
        <v>655</v>
      </c>
      <c r="D2123" t="s">
        <v>653</v>
      </c>
      <c r="E2123" t="s">
        <v>654</v>
      </c>
      <c r="F2123" t="s">
        <v>657</v>
      </c>
      <c r="G2123" t="s">
        <v>11043</v>
      </c>
      <c r="H2123" t="s">
        <v>1228</v>
      </c>
      <c r="I2123" t="s">
        <v>1229</v>
      </c>
      <c r="J2123">
        <v>2</v>
      </c>
      <c r="L2123" t="s">
        <v>1211</v>
      </c>
      <c r="M2123" t="s">
        <v>1230</v>
      </c>
      <c r="N2123" t="s">
        <v>1231</v>
      </c>
      <c r="O2123" t="s">
        <v>6496</v>
      </c>
      <c r="P2123" t="s">
        <v>217</v>
      </c>
      <c r="Q2123" t="s">
        <v>8650</v>
      </c>
      <c r="R2123" t="s">
        <v>8637</v>
      </c>
      <c r="S2123" t="s">
        <v>8645</v>
      </c>
      <c r="T2123" t="b">
        <v>1</v>
      </c>
      <c r="U2123" t="b">
        <v>0</v>
      </c>
      <c r="V2123">
        <v>3</v>
      </c>
      <c r="W2123">
        <v>20</v>
      </c>
      <c r="X2123">
        <v>8</v>
      </c>
      <c r="AB2123">
        <v>3</v>
      </c>
      <c r="AC2123">
        <v>1</v>
      </c>
      <c r="AD2123">
        <v>3</v>
      </c>
      <c r="AE2123" t="s">
        <v>610</v>
      </c>
      <c r="AG2123" t="s">
        <v>6497</v>
      </c>
      <c r="AH2123" t="s">
        <v>6498</v>
      </c>
    </row>
    <row r="2124" spans="1:34" x14ac:dyDescent="0.25">
      <c r="A2124">
        <v>7</v>
      </c>
      <c r="B2124" t="s">
        <v>652</v>
      </c>
      <c r="C2124" t="s">
        <v>655</v>
      </c>
      <c r="D2124" t="s">
        <v>653</v>
      </c>
      <c r="E2124" t="s">
        <v>654</v>
      </c>
      <c r="F2124" t="s">
        <v>657</v>
      </c>
      <c r="G2124" t="s">
        <v>11043</v>
      </c>
      <c r="H2124" t="s">
        <v>1228</v>
      </c>
      <c r="I2124" t="s">
        <v>1229</v>
      </c>
      <c r="J2124">
        <v>2</v>
      </c>
      <c r="L2124" t="s">
        <v>1211</v>
      </c>
      <c r="M2124" t="s">
        <v>1230</v>
      </c>
      <c r="N2124" t="s">
        <v>1231</v>
      </c>
      <c r="O2124" t="s">
        <v>6499</v>
      </c>
      <c r="P2124" t="s">
        <v>217</v>
      </c>
      <c r="Q2124" t="s">
        <v>8650</v>
      </c>
      <c r="R2124" t="s">
        <v>8637</v>
      </c>
      <c r="S2124" t="s">
        <v>8645</v>
      </c>
      <c r="T2124" t="b">
        <v>1</v>
      </c>
      <c r="U2124" t="b">
        <v>0</v>
      </c>
      <c r="V2124">
        <v>4</v>
      </c>
      <c r="W2124">
        <v>20</v>
      </c>
      <c r="X2124">
        <v>8</v>
      </c>
      <c r="AB2124">
        <v>3</v>
      </c>
      <c r="AC2124">
        <v>1</v>
      </c>
      <c r="AD2124">
        <v>3</v>
      </c>
      <c r="AE2124" t="s">
        <v>610</v>
      </c>
      <c r="AG2124" t="s">
        <v>6500</v>
      </c>
      <c r="AH2124" t="s">
        <v>6501</v>
      </c>
    </row>
    <row r="2125" spans="1:34" x14ac:dyDescent="0.25">
      <c r="A2125">
        <v>7</v>
      </c>
      <c r="B2125" t="s">
        <v>652</v>
      </c>
      <c r="C2125" t="s">
        <v>655</v>
      </c>
      <c r="D2125" t="s">
        <v>653</v>
      </c>
      <c r="E2125" t="s">
        <v>654</v>
      </c>
      <c r="F2125" t="s">
        <v>657</v>
      </c>
      <c r="G2125" t="s">
        <v>11043</v>
      </c>
      <c r="H2125" t="s">
        <v>1228</v>
      </c>
      <c r="I2125" t="s">
        <v>1229</v>
      </c>
      <c r="J2125">
        <v>2</v>
      </c>
      <c r="L2125" t="s">
        <v>1211</v>
      </c>
      <c r="M2125" t="s">
        <v>1230</v>
      </c>
      <c r="N2125" t="s">
        <v>1231</v>
      </c>
      <c r="O2125" t="s">
        <v>6502</v>
      </c>
      <c r="P2125" t="s">
        <v>209</v>
      </c>
      <c r="Q2125" t="s">
        <v>8650</v>
      </c>
      <c r="R2125" t="s">
        <v>8637</v>
      </c>
      <c r="S2125" t="s">
        <v>8645</v>
      </c>
      <c r="T2125" t="b">
        <v>0</v>
      </c>
      <c r="U2125" t="b">
        <v>0</v>
      </c>
      <c r="V2125">
        <v>1</v>
      </c>
      <c r="W2125">
        <v>60</v>
      </c>
      <c r="X2125">
        <v>10</v>
      </c>
      <c r="AB2125">
        <v>2</v>
      </c>
      <c r="AC2125">
        <v>1</v>
      </c>
      <c r="AD2125">
        <v>2</v>
      </c>
      <c r="AE2125" t="s">
        <v>1745</v>
      </c>
      <c r="AG2125" t="s">
        <v>6503</v>
      </c>
      <c r="AH2125" t="s">
        <v>6504</v>
      </c>
    </row>
    <row r="2126" spans="1:34" x14ac:dyDescent="0.25">
      <c r="A2126">
        <v>7</v>
      </c>
      <c r="B2126" t="s">
        <v>652</v>
      </c>
      <c r="C2126" t="s">
        <v>655</v>
      </c>
      <c r="D2126" t="s">
        <v>653</v>
      </c>
      <c r="E2126" t="s">
        <v>654</v>
      </c>
      <c r="F2126" t="s">
        <v>657</v>
      </c>
      <c r="G2126" t="s">
        <v>11043</v>
      </c>
      <c r="H2126" t="s">
        <v>1228</v>
      </c>
      <c r="I2126" t="s">
        <v>1229</v>
      </c>
      <c r="J2126">
        <v>2</v>
      </c>
      <c r="L2126" t="s">
        <v>1211</v>
      </c>
      <c r="M2126" t="s">
        <v>1230</v>
      </c>
      <c r="N2126" t="s">
        <v>1231</v>
      </c>
      <c r="O2126" t="s">
        <v>6505</v>
      </c>
      <c r="P2126" t="s">
        <v>209</v>
      </c>
      <c r="Q2126" t="s">
        <v>8650</v>
      </c>
      <c r="R2126" t="s">
        <v>8637</v>
      </c>
      <c r="S2126" t="s">
        <v>8645</v>
      </c>
      <c r="T2126" t="b">
        <v>0</v>
      </c>
      <c r="U2126" t="b">
        <v>0</v>
      </c>
      <c r="V2126">
        <v>2</v>
      </c>
      <c r="W2126">
        <v>60</v>
      </c>
      <c r="X2126">
        <v>9</v>
      </c>
      <c r="AB2126">
        <v>2</v>
      </c>
      <c r="AC2126">
        <v>1</v>
      </c>
      <c r="AD2126">
        <v>2</v>
      </c>
      <c r="AE2126" t="s">
        <v>1745</v>
      </c>
      <c r="AG2126" t="s">
        <v>6503</v>
      </c>
      <c r="AH2126" t="s">
        <v>6506</v>
      </c>
    </row>
    <row r="2127" spans="1:34" x14ac:dyDescent="0.25">
      <c r="A2127">
        <v>7</v>
      </c>
      <c r="B2127" t="s">
        <v>652</v>
      </c>
      <c r="C2127" t="s">
        <v>655</v>
      </c>
      <c r="D2127" t="s">
        <v>653</v>
      </c>
      <c r="E2127" t="s">
        <v>654</v>
      </c>
      <c r="F2127" t="s">
        <v>657</v>
      </c>
      <c r="G2127" t="s">
        <v>11043</v>
      </c>
      <c r="H2127" t="s">
        <v>1228</v>
      </c>
      <c r="I2127" t="s">
        <v>1229</v>
      </c>
      <c r="J2127">
        <v>2</v>
      </c>
      <c r="L2127" t="s">
        <v>1211</v>
      </c>
      <c r="M2127" t="s">
        <v>1230</v>
      </c>
      <c r="N2127" t="s">
        <v>1231</v>
      </c>
      <c r="O2127" t="s">
        <v>6507</v>
      </c>
      <c r="P2127" t="s">
        <v>209</v>
      </c>
      <c r="Q2127" t="s">
        <v>8650</v>
      </c>
      <c r="R2127" t="s">
        <v>8637</v>
      </c>
      <c r="S2127" t="s">
        <v>8645</v>
      </c>
      <c r="T2127" t="b">
        <v>0</v>
      </c>
      <c r="U2127" t="b">
        <v>0</v>
      </c>
      <c r="V2127">
        <v>3</v>
      </c>
      <c r="W2127">
        <v>65</v>
      </c>
      <c r="X2127">
        <v>7.5</v>
      </c>
      <c r="AB2127">
        <v>2</v>
      </c>
      <c r="AC2127">
        <v>1</v>
      </c>
      <c r="AD2127">
        <v>2</v>
      </c>
      <c r="AE2127" t="s">
        <v>1745</v>
      </c>
      <c r="AG2127" t="s">
        <v>6508</v>
      </c>
      <c r="AH2127" t="s">
        <v>6509</v>
      </c>
    </row>
    <row r="2128" spans="1:34" x14ac:dyDescent="0.25">
      <c r="A2128">
        <v>7</v>
      </c>
      <c r="B2128" t="s">
        <v>652</v>
      </c>
      <c r="C2128" t="s">
        <v>655</v>
      </c>
      <c r="D2128" t="s">
        <v>653</v>
      </c>
      <c r="E2128" t="s">
        <v>654</v>
      </c>
      <c r="F2128" t="s">
        <v>657</v>
      </c>
      <c r="G2128" t="s">
        <v>11043</v>
      </c>
      <c r="H2128" t="s">
        <v>1228</v>
      </c>
      <c r="I2128" t="s">
        <v>1229</v>
      </c>
      <c r="J2128">
        <v>2</v>
      </c>
      <c r="L2128" t="s">
        <v>1211</v>
      </c>
      <c r="M2128" t="s">
        <v>1230</v>
      </c>
      <c r="N2128" t="s">
        <v>1231</v>
      </c>
      <c r="O2128" t="s">
        <v>6510</v>
      </c>
      <c r="P2128" t="s">
        <v>339</v>
      </c>
      <c r="Q2128" t="s">
        <v>2</v>
      </c>
      <c r="R2128" t="s">
        <v>8653</v>
      </c>
      <c r="S2128" t="s">
        <v>8645</v>
      </c>
      <c r="T2128" t="b">
        <v>0</v>
      </c>
      <c r="U2128" t="b">
        <v>1</v>
      </c>
      <c r="V2128">
        <v>1</v>
      </c>
      <c r="W2128">
        <v>50</v>
      </c>
      <c r="Y2128">
        <v>60</v>
      </c>
      <c r="AG2128" t="s">
        <v>6511</v>
      </c>
      <c r="AH2128" t="s">
        <v>6512</v>
      </c>
    </row>
    <row r="2129" spans="1:34" x14ac:dyDescent="0.25">
      <c r="A2129">
        <v>7</v>
      </c>
      <c r="B2129" t="s">
        <v>652</v>
      </c>
      <c r="C2129" t="s">
        <v>655</v>
      </c>
      <c r="D2129" t="s">
        <v>653</v>
      </c>
      <c r="E2129" t="s">
        <v>654</v>
      </c>
      <c r="F2129" t="s">
        <v>657</v>
      </c>
      <c r="G2129" t="s">
        <v>11043</v>
      </c>
      <c r="H2129" t="s">
        <v>1228</v>
      </c>
      <c r="I2129" t="s">
        <v>1229</v>
      </c>
      <c r="J2129">
        <v>2</v>
      </c>
      <c r="L2129" t="s">
        <v>1211</v>
      </c>
      <c r="M2129" t="s">
        <v>1230</v>
      </c>
      <c r="N2129" t="s">
        <v>1231</v>
      </c>
      <c r="O2129" t="s">
        <v>6513</v>
      </c>
      <c r="P2129" t="s">
        <v>339</v>
      </c>
      <c r="Q2129" t="s">
        <v>2</v>
      </c>
      <c r="R2129" t="s">
        <v>8653</v>
      </c>
      <c r="S2129" t="s">
        <v>8645</v>
      </c>
      <c r="T2129" t="b">
        <v>0</v>
      </c>
      <c r="U2129" t="b">
        <v>1</v>
      </c>
      <c r="V2129">
        <v>2</v>
      </c>
      <c r="W2129">
        <v>50</v>
      </c>
      <c r="Y2129">
        <v>60</v>
      </c>
      <c r="AG2129" t="s">
        <v>6511</v>
      </c>
      <c r="AH2129" t="s">
        <v>6514</v>
      </c>
    </row>
    <row r="2130" spans="1:34" x14ac:dyDescent="0.25">
      <c r="A2130">
        <v>7</v>
      </c>
      <c r="B2130" t="s">
        <v>652</v>
      </c>
      <c r="C2130" t="s">
        <v>655</v>
      </c>
      <c r="D2130" t="s">
        <v>653</v>
      </c>
      <c r="E2130" t="s">
        <v>654</v>
      </c>
      <c r="F2130" t="s">
        <v>657</v>
      </c>
      <c r="G2130" t="s">
        <v>11043</v>
      </c>
      <c r="H2130" t="s">
        <v>1228</v>
      </c>
      <c r="I2130" t="s">
        <v>1229</v>
      </c>
      <c r="J2130">
        <v>2</v>
      </c>
      <c r="L2130" t="s">
        <v>1211</v>
      </c>
      <c r="M2130" t="s">
        <v>1230</v>
      </c>
      <c r="N2130" t="s">
        <v>1231</v>
      </c>
      <c r="O2130" t="s">
        <v>6515</v>
      </c>
      <c r="P2130" t="s">
        <v>339</v>
      </c>
      <c r="Q2130" t="s">
        <v>2</v>
      </c>
      <c r="R2130" t="s">
        <v>8653</v>
      </c>
      <c r="S2130" t="s">
        <v>8645</v>
      </c>
      <c r="T2130" t="b">
        <v>0</v>
      </c>
      <c r="U2130" t="b">
        <v>1</v>
      </c>
      <c r="V2130">
        <v>3</v>
      </c>
      <c r="W2130">
        <v>50</v>
      </c>
      <c r="Y2130">
        <v>60</v>
      </c>
      <c r="AG2130" t="s">
        <v>6516</v>
      </c>
      <c r="AH2130" t="s">
        <v>6517</v>
      </c>
    </row>
    <row r="2131" spans="1:34" x14ac:dyDescent="0.25">
      <c r="A2131">
        <v>7</v>
      </c>
      <c r="B2131" t="s">
        <v>652</v>
      </c>
      <c r="C2131" t="s">
        <v>655</v>
      </c>
      <c r="D2131" t="s">
        <v>653</v>
      </c>
      <c r="E2131" t="s">
        <v>654</v>
      </c>
      <c r="F2131" t="s">
        <v>657</v>
      </c>
      <c r="G2131" t="s">
        <v>11043</v>
      </c>
      <c r="H2131" t="s">
        <v>1228</v>
      </c>
      <c r="I2131" t="s">
        <v>1229</v>
      </c>
      <c r="J2131">
        <v>2</v>
      </c>
      <c r="L2131" t="s">
        <v>1211</v>
      </c>
      <c r="M2131" t="s">
        <v>1230</v>
      </c>
      <c r="N2131" t="s">
        <v>1231</v>
      </c>
      <c r="O2131" t="s">
        <v>6518</v>
      </c>
      <c r="P2131" t="s">
        <v>334</v>
      </c>
      <c r="Q2131" t="s">
        <v>2</v>
      </c>
      <c r="R2131" t="s">
        <v>8652</v>
      </c>
      <c r="S2131" t="s">
        <v>8646</v>
      </c>
      <c r="T2131" t="b">
        <v>0</v>
      </c>
      <c r="U2131" t="b">
        <v>1</v>
      </c>
      <c r="V2131">
        <v>1</v>
      </c>
      <c r="W2131">
        <v>0</v>
      </c>
      <c r="Y2131">
        <v>60</v>
      </c>
      <c r="AG2131" t="s">
        <v>6519</v>
      </c>
      <c r="AH2131" t="s">
        <v>6520</v>
      </c>
    </row>
    <row r="2132" spans="1:34" x14ac:dyDescent="0.25">
      <c r="A2132">
        <v>7</v>
      </c>
      <c r="B2132" t="s">
        <v>652</v>
      </c>
      <c r="C2132" t="s">
        <v>655</v>
      </c>
      <c r="D2132" t="s">
        <v>653</v>
      </c>
      <c r="E2132" t="s">
        <v>654</v>
      </c>
      <c r="F2132" t="s">
        <v>657</v>
      </c>
      <c r="G2132" t="s">
        <v>11043</v>
      </c>
      <c r="H2132" t="s">
        <v>1228</v>
      </c>
      <c r="I2132" t="s">
        <v>1229</v>
      </c>
      <c r="J2132">
        <v>2</v>
      </c>
      <c r="L2132" t="s">
        <v>1211</v>
      </c>
      <c r="M2132" t="s">
        <v>1230</v>
      </c>
      <c r="N2132" t="s">
        <v>1231</v>
      </c>
      <c r="O2132" t="s">
        <v>6521</v>
      </c>
      <c r="P2132" t="s">
        <v>334</v>
      </c>
      <c r="Q2132" t="s">
        <v>2</v>
      </c>
      <c r="R2132" t="s">
        <v>8652</v>
      </c>
      <c r="S2132" t="s">
        <v>8646</v>
      </c>
      <c r="T2132" t="b">
        <v>0</v>
      </c>
      <c r="U2132" t="b">
        <v>1</v>
      </c>
      <c r="V2132">
        <v>2</v>
      </c>
      <c r="W2132">
        <v>0</v>
      </c>
      <c r="Y2132">
        <v>60</v>
      </c>
      <c r="AG2132" t="s">
        <v>6522</v>
      </c>
      <c r="AH2132" t="s">
        <v>1231</v>
      </c>
    </row>
    <row r="2133" spans="1:34" x14ac:dyDescent="0.25">
      <c r="A2133">
        <v>7</v>
      </c>
      <c r="B2133" t="s">
        <v>652</v>
      </c>
      <c r="C2133" t="s">
        <v>655</v>
      </c>
      <c r="D2133" t="s">
        <v>653</v>
      </c>
      <c r="E2133" t="s">
        <v>654</v>
      </c>
      <c r="F2133" t="s">
        <v>657</v>
      </c>
      <c r="G2133" t="s">
        <v>11043</v>
      </c>
      <c r="H2133" t="s">
        <v>1232</v>
      </c>
      <c r="I2133" t="s">
        <v>1233</v>
      </c>
      <c r="J2133">
        <v>3</v>
      </c>
      <c r="L2133" t="s">
        <v>1216</v>
      </c>
      <c r="M2133" t="s">
        <v>1234</v>
      </c>
      <c r="N2133" t="s">
        <v>1235</v>
      </c>
      <c r="O2133" t="s">
        <v>6523</v>
      </c>
      <c r="P2133" t="s">
        <v>363</v>
      </c>
      <c r="Q2133" t="s">
        <v>357</v>
      </c>
      <c r="R2133" t="s">
        <v>357</v>
      </c>
      <c r="S2133" t="s">
        <v>357</v>
      </c>
      <c r="T2133" t="b">
        <v>0</v>
      </c>
      <c r="U2133" t="b">
        <v>1</v>
      </c>
      <c r="V2133">
        <v>1</v>
      </c>
      <c r="Y2133">
        <v>360</v>
      </c>
      <c r="Z2133">
        <v>0.65</v>
      </c>
      <c r="AA2133" t="s">
        <v>3957</v>
      </c>
      <c r="AG2133" t="s">
        <v>6524</v>
      </c>
      <c r="AH2133" t="s">
        <v>1234</v>
      </c>
    </row>
    <row r="2134" spans="1:34" x14ac:dyDescent="0.25">
      <c r="A2134">
        <v>7</v>
      </c>
      <c r="B2134" t="s">
        <v>652</v>
      </c>
      <c r="C2134" t="s">
        <v>655</v>
      </c>
      <c r="D2134" t="s">
        <v>653</v>
      </c>
      <c r="E2134" t="s">
        <v>654</v>
      </c>
      <c r="F2134" t="s">
        <v>657</v>
      </c>
      <c r="G2134" t="s">
        <v>11043</v>
      </c>
      <c r="H2134" t="s">
        <v>1232</v>
      </c>
      <c r="I2134" t="s">
        <v>1233</v>
      </c>
      <c r="J2134">
        <v>3</v>
      </c>
      <c r="L2134" t="s">
        <v>1216</v>
      </c>
      <c r="M2134" t="s">
        <v>1234</v>
      </c>
      <c r="N2134" t="s">
        <v>1235</v>
      </c>
      <c r="O2134" t="s">
        <v>6525</v>
      </c>
      <c r="P2134" t="s">
        <v>265</v>
      </c>
      <c r="Q2134" t="s">
        <v>369</v>
      </c>
      <c r="R2134" t="s">
        <v>8654</v>
      </c>
      <c r="S2134" t="s">
        <v>8645</v>
      </c>
      <c r="T2134" t="b">
        <v>0</v>
      </c>
      <c r="U2134" t="b">
        <v>0</v>
      </c>
      <c r="V2134">
        <v>1</v>
      </c>
      <c r="W2134">
        <v>40</v>
      </c>
      <c r="X2134">
        <v>10</v>
      </c>
      <c r="AB2134">
        <v>3</v>
      </c>
      <c r="AC2134">
        <v>1</v>
      </c>
      <c r="AD2134">
        <v>1</v>
      </c>
      <c r="AE2134" t="s">
        <v>618</v>
      </c>
      <c r="AG2134" t="s">
        <v>6526</v>
      </c>
      <c r="AH2134" t="s">
        <v>6527</v>
      </c>
    </row>
    <row r="2135" spans="1:34" x14ac:dyDescent="0.25">
      <c r="A2135">
        <v>7</v>
      </c>
      <c r="B2135" t="s">
        <v>652</v>
      </c>
      <c r="C2135" t="s">
        <v>655</v>
      </c>
      <c r="D2135" t="s">
        <v>653</v>
      </c>
      <c r="E2135" t="s">
        <v>654</v>
      </c>
      <c r="F2135" t="s">
        <v>657</v>
      </c>
      <c r="G2135" t="s">
        <v>11043</v>
      </c>
      <c r="H2135" t="s">
        <v>1232</v>
      </c>
      <c r="I2135" t="s">
        <v>1233</v>
      </c>
      <c r="J2135">
        <v>3</v>
      </c>
      <c r="L2135" t="s">
        <v>1216</v>
      </c>
      <c r="M2135" t="s">
        <v>1234</v>
      </c>
      <c r="N2135" t="s">
        <v>1235</v>
      </c>
      <c r="O2135" t="s">
        <v>6528</v>
      </c>
      <c r="P2135" t="s">
        <v>265</v>
      </c>
      <c r="Q2135" t="s">
        <v>369</v>
      </c>
      <c r="R2135" t="s">
        <v>8654</v>
      </c>
      <c r="S2135" t="s">
        <v>8645</v>
      </c>
      <c r="T2135" t="b">
        <v>0</v>
      </c>
      <c r="U2135" t="b">
        <v>0</v>
      </c>
      <c r="V2135">
        <v>2</v>
      </c>
      <c r="W2135">
        <v>50</v>
      </c>
      <c r="X2135">
        <v>10</v>
      </c>
      <c r="AB2135">
        <v>3</v>
      </c>
      <c r="AC2135">
        <v>1</v>
      </c>
      <c r="AD2135">
        <v>1</v>
      </c>
      <c r="AE2135" t="s">
        <v>618</v>
      </c>
      <c r="AG2135" t="s">
        <v>6526</v>
      </c>
      <c r="AH2135" t="s">
        <v>6529</v>
      </c>
    </row>
    <row r="2136" spans="1:34" x14ac:dyDescent="0.25">
      <c r="A2136">
        <v>7</v>
      </c>
      <c r="B2136" t="s">
        <v>652</v>
      </c>
      <c r="C2136" t="s">
        <v>655</v>
      </c>
      <c r="D2136" t="s">
        <v>653</v>
      </c>
      <c r="E2136" t="s">
        <v>654</v>
      </c>
      <c r="F2136" t="s">
        <v>657</v>
      </c>
      <c r="G2136" t="s">
        <v>11043</v>
      </c>
      <c r="H2136" t="s">
        <v>1232</v>
      </c>
      <c r="I2136" t="s">
        <v>1233</v>
      </c>
      <c r="J2136">
        <v>3</v>
      </c>
      <c r="L2136" t="s">
        <v>1216</v>
      </c>
      <c r="M2136" t="s">
        <v>1234</v>
      </c>
      <c r="N2136" t="s">
        <v>1235</v>
      </c>
      <c r="O2136" t="s">
        <v>6530</v>
      </c>
      <c r="P2136" t="s">
        <v>265</v>
      </c>
      <c r="Q2136" t="s">
        <v>369</v>
      </c>
      <c r="R2136" t="s">
        <v>8654</v>
      </c>
      <c r="S2136" t="s">
        <v>8645</v>
      </c>
      <c r="T2136" t="b">
        <v>0</v>
      </c>
      <c r="U2136" t="b">
        <v>0</v>
      </c>
      <c r="V2136">
        <v>3</v>
      </c>
      <c r="W2136">
        <v>60</v>
      </c>
      <c r="X2136">
        <v>10</v>
      </c>
      <c r="AB2136">
        <v>3</v>
      </c>
      <c r="AC2136">
        <v>1</v>
      </c>
      <c r="AD2136">
        <v>1</v>
      </c>
      <c r="AE2136" t="s">
        <v>1745</v>
      </c>
      <c r="AG2136" t="s">
        <v>6531</v>
      </c>
      <c r="AH2136" t="s">
        <v>6532</v>
      </c>
    </row>
    <row r="2137" spans="1:34" x14ac:dyDescent="0.25">
      <c r="A2137">
        <v>7</v>
      </c>
      <c r="B2137" t="s">
        <v>652</v>
      </c>
      <c r="C2137" t="s">
        <v>655</v>
      </c>
      <c r="D2137" t="s">
        <v>653</v>
      </c>
      <c r="E2137" t="s">
        <v>654</v>
      </c>
      <c r="F2137" t="s">
        <v>657</v>
      </c>
      <c r="G2137" t="s">
        <v>11043</v>
      </c>
      <c r="H2137" t="s">
        <v>1232</v>
      </c>
      <c r="I2137" t="s">
        <v>1233</v>
      </c>
      <c r="J2137">
        <v>3</v>
      </c>
      <c r="L2137" t="s">
        <v>1216</v>
      </c>
      <c r="M2137" t="s">
        <v>1234</v>
      </c>
      <c r="N2137" t="s">
        <v>1235</v>
      </c>
      <c r="O2137" t="s">
        <v>6533</v>
      </c>
      <c r="P2137" t="s">
        <v>249</v>
      </c>
      <c r="Q2137" t="s">
        <v>369</v>
      </c>
      <c r="R2137" t="s">
        <v>423</v>
      </c>
      <c r="S2137" t="s">
        <v>8645</v>
      </c>
      <c r="T2137" t="b">
        <v>0</v>
      </c>
      <c r="U2137" t="b">
        <v>0</v>
      </c>
      <c r="V2137">
        <v>1</v>
      </c>
      <c r="W2137">
        <v>150</v>
      </c>
      <c r="X2137">
        <v>8</v>
      </c>
      <c r="AB2137">
        <v>3</v>
      </c>
      <c r="AC2137">
        <v>1</v>
      </c>
      <c r="AD2137">
        <v>1</v>
      </c>
      <c r="AE2137" t="s">
        <v>618</v>
      </c>
      <c r="AG2137" t="s">
        <v>2598</v>
      </c>
      <c r="AH2137" t="s">
        <v>6534</v>
      </c>
    </row>
    <row r="2138" spans="1:34" x14ac:dyDescent="0.25">
      <c r="A2138">
        <v>7</v>
      </c>
      <c r="B2138" t="s">
        <v>652</v>
      </c>
      <c r="C2138" t="s">
        <v>655</v>
      </c>
      <c r="D2138" t="s">
        <v>653</v>
      </c>
      <c r="E2138" t="s">
        <v>654</v>
      </c>
      <c r="F2138" t="s">
        <v>657</v>
      </c>
      <c r="G2138" t="s">
        <v>11043</v>
      </c>
      <c r="H2138" t="s">
        <v>1232</v>
      </c>
      <c r="I2138" t="s">
        <v>1233</v>
      </c>
      <c r="J2138">
        <v>3</v>
      </c>
      <c r="L2138" t="s">
        <v>1216</v>
      </c>
      <c r="M2138" t="s">
        <v>1234</v>
      </c>
      <c r="N2138" t="s">
        <v>1235</v>
      </c>
      <c r="O2138" t="s">
        <v>6535</v>
      </c>
      <c r="P2138" t="s">
        <v>249</v>
      </c>
      <c r="Q2138" t="s">
        <v>369</v>
      </c>
      <c r="R2138" t="s">
        <v>423</v>
      </c>
      <c r="S2138" t="s">
        <v>8645</v>
      </c>
      <c r="T2138" t="b">
        <v>0</v>
      </c>
      <c r="U2138" t="b">
        <v>0</v>
      </c>
      <c r="V2138">
        <v>2</v>
      </c>
      <c r="W2138">
        <v>150</v>
      </c>
      <c r="X2138">
        <v>8</v>
      </c>
      <c r="AB2138">
        <v>3</v>
      </c>
      <c r="AC2138">
        <v>1</v>
      </c>
      <c r="AD2138">
        <v>1</v>
      </c>
      <c r="AE2138" t="s">
        <v>618</v>
      </c>
      <c r="AG2138" t="s">
        <v>2598</v>
      </c>
      <c r="AH2138" t="s">
        <v>6536</v>
      </c>
    </row>
    <row r="2139" spans="1:34" x14ac:dyDescent="0.25">
      <c r="A2139">
        <v>7</v>
      </c>
      <c r="B2139" t="s">
        <v>652</v>
      </c>
      <c r="C2139" t="s">
        <v>655</v>
      </c>
      <c r="D2139" t="s">
        <v>653</v>
      </c>
      <c r="E2139" t="s">
        <v>654</v>
      </c>
      <c r="F2139" t="s">
        <v>657</v>
      </c>
      <c r="G2139" t="s">
        <v>11043</v>
      </c>
      <c r="H2139" t="s">
        <v>1232</v>
      </c>
      <c r="I2139" t="s">
        <v>1233</v>
      </c>
      <c r="J2139">
        <v>3</v>
      </c>
      <c r="L2139" t="s">
        <v>1216</v>
      </c>
      <c r="M2139" t="s">
        <v>1234</v>
      </c>
      <c r="N2139" t="s">
        <v>1235</v>
      </c>
      <c r="O2139" t="s">
        <v>6537</v>
      </c>
      <c r="P2139" t="s">
        <v>249</v>
      </c>
      <c r="Q2139" t="s">
        <v>369</v>
      </c>
      <c r="R2139" t="s">
        <v>423</v>
      </c>
      <c r="S2139" t="s">
        <v>8645</v>
      </c>
      <c r="T2139" t="b">
        <v>0</v>
      </c>
      <c r="U2139" t="b">
        <v>0</v>
      </c>
      <c r="V2139">
        <v>3</v>
      </c>
      <c r="W2139">
        <v>150</v>
      </c>
      <c r="X2139">
        <v>8</v>
      </c>
      <c r="AB2139">
        <v>3</v>
      </c>
      <c r="AC2139">
        <v>1</v>
      </c>
      <c r="AD2139">
        <v>1</v>
      </c>
      <c r="AE2139" t="s">
        <v>618</v>
      </c>
      <c r="AG2139" t="s">
        <v>2598</v>
      </c>
      <c r="AH2139" t="s">
        <v>6538</v>
      </c>
    </row>
    <row r="2140" spans="1:34" x14ac:dyDescent="0.25">
      <c r="A2140">
        <v>7</v>
      </c>
      <c r="B2140" t="s">
        <v>652</v>
      </c>
      <c r="C2140" t="s">
        <v>655</v>
      </c>
      <c r="D2140" t="s">
        <v>653</v>
      </c>
      <c r="E2140" t="s">
        <v>654</v>
      </c>
      <c r="F2140" t="s">
        <v>657</v>
      </c>
      <c r="G2140" t="s">
        <v>11043</v>
      </c>
      <c r="H2140" t="s">
        <v>1232</v>
      </c>
      <c r="I2140" t="s">
        <v>1233</v>
      </c>
      <c r="J2140">
        <v>3</v>
      </c>
      <c r="L2140" t="s">
        <v>1216</v>
      </c>
      <c r="M2140" t="s">
        <v>1234</v>
      </c>
      <c r="N2140" t="s">
        <v>1235</v>
      </c>
      <c r="O2140" t="s">
        <v>6539</v>
      </c>
      <c r="P2140" t="s">
        <v>275</v>
      </c>
      <c r="Q2140" t="s">
        <v>369</v>
      </c>
      <c r="R2140" t="s">
        <v>8654</v>
      </c>
      <c r="S2140" t="s">
        <v>8645</v>
      </c>
      <c r="T2140" t="b">
        <v>1</v>
      </c>
      <c r="U2140" t="b">
        <v>0</v>
      </c>
      <c r="V2140">
        <v>1</v>
      </c>
      <c r="W2140">
        <v>25</v>
      </c>
      <c r="Y2140">
        <v>12</v>
      </c>
      <c r="AB2140">
        <v>2</v>
      </c>
      <c r="AC2140">
        <v>1</v>
      </c>
      <c r="AD2140">
        <v>1</v>
      </c>
      <c r="AE2140" t="s">
        <v>618</v>
      </c>
      <c r="AG2140" t="s">
        <v>6540</v>
      </c>
      <c r="AH2140" t="s">
        <v>6541</v>
      </c>
    </row>
    <row r="2141" spans="1:34" x14ac:dyDescent="0.25">
      <c r="A2141">
        <v>7</v>
      </c>
      <c r="B2141" t="s">
        <v>652</v>
      </c>
      <c r="C2141" t="s">
        <v>655</v>
      </c>
      <c r="D2141" t="s">
        <v>653</v>
      </c>
      <c r="E2141" t="s">
        <v>654</v>
      </c>
      <c r="F2141" t="s">
        <v>657</v>
      </c>
      <c r="G2141" t="s">
        <v>11043</v>
      </c>
      <c r="H2141" t="s">
        <v>1232</v>
      </c>
      <c r="I2141" t="s">
        <v>1233</v>
      </c>
      <c r="J2141">
        <v>3</v>
      </c>
      <c r="L2141" t="s">
        <v>1216</v>
      </c>
      <c r="M2141" t="s">
        <v>1234</v>
      </c>
      <c r="N2141" t="s">
        <v>1235</v>
      </c>
      <c r="O2141" t="s">
        <v>6542</v>
      </c>
      <c r="P2141" t="s">
        <v>275</v>
      </c>
      <c r="Q2141" t="s">
        <v>369</v>
      </c>
      <c r="R2141" t="s">
        <v>8654</v>
      </c>
      <c r="S2141" t="s">
        <v>8645</v>
      </c>
      <c r="T2141" t="b">
        <v>1</v>
      </c>
      <c r="U2141" t="b">
        <v>0</v>
      </c>
      <c r="V2141">
        <v>2</v>
      </c>
      <c r="W2141">
        <v>25</v>
      </c>
      <c r="Y2141">
        <v>12</v>
      </c>
      <c r="AB2141">
        <v>2</v>
      </c>
      <c r="AC2141">
        <v>1</v>
      </c>
      <c r="AD2141">
        <v>1</v>
      </c>
      <c r="AE2141" t="s">
        <v>618</v>
      </c>
      <c r="AG2141" t="s">
        <v>6540</v>
      </c>
      <c r="AH2141" t="s">
        <v>6543</v>
      </c>
    </row>
    <row r="2142" spans="1:34" x14ac:dyDescent="0.25">
      <c r="A2142">
        <v>7</v>
      </c>
      <c r="B2142" t="s">
        <v>652</v>
      </c>
      <c r="C2142" t="s">
        <v>655</v>
      </c>
      <c r="D2142" t="s">
        <v>653</v>
      </c>
      <c r="E2142" t="s">
        <v>654</v>
      </c>
      <c r="F2142" t="s">
        <v>657</v>
      </c>
      <c r="G2142" t="s">
        <v>11043</v>
      </c>
      <c r="H2142" t="s">
        <v>1232</v>
      </c>
      <c r="I2142" t="s">
        <v>1233</v>
      </c>
      <c r="J2142">
        <v>3</v>
      </c>
      <c r="L2142" t="s">
        <v>1216</v>
      </c>
      <c r="M2142" t="s">
        <v>1234</v>
      </c>
      <c r="N2142" t="s">
        <v>1235</v>
      </c>
      <c r="O2142" t="s">
        <v>6544</v>
      </c>
      <c r="P2142" t="s">
        <v>1</v>
      </c>
      <c r="Q2142" t="s">
        <v>2</v>
      </c>
      <c r="R2142" t="s">
        <v>2</v>
      </c>
      <c r="S2142" t="s">
        <v>8646</v>
      </c>
      <c r="T2142" t="b">
        <v>0</v>
      </c>
      <c r="U2142" t="b">
        <v>1</v>
      </c>
      <c r="V2142">
        <v>1</v>
      </c>
      <c r="W2142">
        <v>150</v>
      </c>
      <c r="Y2142">
        <v>60</v>
      </c>
      <c r="AH2142" t="s">
        <v>6545</v>
      </c>
    </row>
    <row r="2143" spans="1:34" x14ac:dyDescent="0.25">
      <c r="A2143">
        <v>7</v>
      </c>
      <c r="B2143" t="s">
        <v>652</v>
      </c>
      <c r="C2143" t="s">
        <v>655</v>
      </c>
      <c r="D2143" t="s">
        <v>653</v>
      </c>
      <c r="E2143" t="s">
        <v>654</v>
      </c>
      <c r="F2143" t="s">
        <v>657</v>
      </c>
      <c r="G2143" t="s">
        <v>11043</v>
      </c>
      <c r="H2143" t="s">
        <v>1232</v>
      </c>
      <c r="I2143" t="s">
        <v>1233</v>
      </c>
      <c r="J2143">
        <v>3</v>
      </c>
      <c r="L2143" t="s">
        <v>1216</v>
      </c>
      <c r="M2143" t="s">
        <v>1234</v>
      </c>
      <c r="N2143" t="s">
        <v>1235</v>
      </c>
      <c r="O2143" t="s">
        <v>6546</v>
      </c>
      <c r="P2143" t="s">
        <v>1</v>
      </c>
      <c r="Q2143" t="s">
        <v>2</v>
      </c>
      <c r="R2143" t="s">
        <v>2</v>
      </c>
      <c r="S2143" t="s">
        <v>8646</v>
      </c>
      <c r="T2143" t="b">
        <v>0</v>
      </c>
      <c r="U2143" t="b">
        <v>1</v>
      </c>
      <c r="V2143">
        <v>2</v>
      </c>
      <c r="W2143">
        <v>150</v>
      </c>
      <c r="Y2143">
        <v>49.199999999999996</v>
      </c>
      <c r="AH2143" t="s">
        <v>6547</v>
      </c>
    </row>
    <row r="2144" spans="1:34" x14ac:dyDescent="0.25">
      <c r="A2144">
        <v>7</v>
      </c>
      <c r="B2144" t="s">
        <v>652</v>
      </c>
      <c r="C2144" t="s">
        <v>655</v>
      </c>
      <c r="D2144" t="s">
        <v>653</v>
      </c>
      <c r="E2144" t="s">
        <v>654</v>
      </c>
      <c r="F2144" t="s">
        <v>657</v>
      </c>
      <c r="G2144" t="s">
        <v>11043</v>
      </c>
      <c r="H2144" t="s">
        <v>1232</v>
      </c>
      <c r="I2144" t="s">
        <v>1233</v>
      </c>
      <c r="J2144">
        <v>3</v>
      </c>
      <c r="L2144" t="s">
        <v>1216</v>
      </c>
      <c r="M2144" t="s">
        <v>1234</v>
      </c>
      <c r="N2144" t="s">
        <v>1235</v>
      </c>
      <c r="O2144" t="s">
        <v>6548</v>
      </c>
      <c r="P2144" t="s">
        <v>1</v>
      </c>
      <c r="Q2144" t="s">
        <v>2</v>
      </c>
      <c r="R2144" t="s">
        <v>2</v>
      </c>
      <c r="S2144" t="s">
        <v>8646</v>
      </c>
      <c r="T2144" t="b">
        <v>0</v>
      </c>
      <c r="U2144" t="b">
        <v>1</v>
      </c>
      <c r="V2144">
        <v>3</v>
      </c>
      <c r="W2144">
        <v>150</v>
      </c>
      <c r="Y2144">
        <v>40.200000000000003</v>
      </c>
      <c r="AG2144" t="s">
        <v>6549</v>
      </c>
      <c r="AH2144" t="s">
        <v>6550</v>
      </c>
    </row>
    <row r="2145" spans="1:34" x14ac:dyDescent="0.25">
      <c r="A2145">
        <v>7</v>
      </c>
      <c r="B2145" t="s">
        <v>652</v>
      </c>
      <c r="C2145" t="s">
        <v>655</v>
      </c>
      <c r="D2145" t="s">
        <v>653</v>
      </c>
      <c r="E2145" t="s">
        <v>654</v>
      </c>
      <c r="F2145" t="s">
        <v>657</v>
      </c>
      <c r="G2145" t="s">
        <v>11043</v>
      </c>
      <c r="H2145" t="s">
        <v>1232</v>
      </c>
      <c r="I2145" t="s">
        <v>1233</v>
      </c>
      <c r="J2145">
        <v>3</v>
      </c>
      <c r="L2145" t="s">
        <v>1216</v>
      </c>
      <c r="M2145" t="s">
        <v>1234</v>
      </c>
      <c r="N2145" t="s">
        <v>1235</v>
      </c>
      <c r="O2145" t="s">
        <v>6551</v>
      </c>
      <c r="P2145" t="s">
        <v>1</v>
      </c>
      <c r="Q2145" t="s">
        <v>2</v>
      </c>
      <c r="R2145" t="s">
        <v>2</v>
      </c>
      <c r="S2145" t="s">
        <v>8646</v>
      </c>
      <c r="T2145" t="b">
        <v>0</v>
      </c>
      <c r="U2145" t="b">
        <v>1</v>
      </c>
      <c r="V2145">
        <v>4</v>
      </c>
      <c r="W2145">
        <v>150</v>
      </c>
      <c r="Y2145">
        <v>40.800000000000004</v>
      </c>
      <c r="AG2145" t="s">
        <v>6552</v>
      </c>
      <c r="AH2145" t="s">
        <v>6553</v>
      </c>
    </row>
    <row r="2146" spans="1:34" x14ac:dyDescent="0.25">
      <c r="A2146">
        <v>7</v>
      </c>
      <c r="B2146" t="s">
        <v>652</v>
      </c>
      <c r="C2146" t="s">
        <v>655</v>
      </c>
      <c r="D2146" t="s">
        <v>653</v>
      </c>
      <c r="E2146" t="s">
        <v>654</v>
      </c>
      <c r="F2146" t="s">
        <v>657</v>
      </c>
      <c r="G2146" t="s">
        <v>11043</v>
      </c>
      <c r="H2146" t="s">
        <v>1232</v>
      </c>
      <c r="I2146" t="s">
        <v>1233</v>
      </c>
      <c r="J2146">
        <v>3</v>
      </c>
      <c r="L2146" t="s">
        <v>1216</v>
      </c>
      <c r="M2146" t="s">
        <v>1234</v>
      </c>
      <c r="N2146" t="s">
        <v>1235</v>
      </c>
      <c r="O2146" t="s">
        <v>6554</v>
      </c>
      <c r="P2146" t="s">
        <v>1</v>
      </c>
      <c r="Q2146" t="s">
        <v>2</v>
      </c>
      <c r="R2146" t="s">
        <v>2</v>
      </c>
      <c r="S2146" t="s">
        <v>8646</v>
      </c>
      <c r="T2146" t="b">
        <v>0</v>
      </c>
      <c r="U2146" t="b">
        <v>1</v>
      </c>
      <c r="V2146">
        <v>5</v>
      </c>
      <c r="W2146">
        <v>150</v>
      </c>
      <c r="Y2146">
        <v>36</v>
      </c>
      <c r="AG2146" t="s">
        <v>6555</v>
      </c>
      <c r="AH2146" t="s">
        <v>6556</v>
      </c>
    </row>
    <row r="2147" spans="1:34" x14ac:dyDescent="0.25">
      <c r="A2147">
        <v>7</v>
      </c>
      <c r="B2147" t="s">
        <v>652</v>
      </c>
      <c r="C2147" t="s">
        <v>655</v>
      </c>
      <c r="D2147" t="s">
        <v>653</v>
      </c>
      <c r="E2147" t="s">
        <v>654</v>
      </c>
      <c r="F2147" t="s">
        <v>657</v>
      </c>
      <c r="G2147" t="s">
        <v>11043</v>
      </c>
      <c r="H2147" t="s">
        <v>1232</v>
      </c>
      <c r="I2147" t="s">
        <v>1233</v>
      </c>
      <c r="J2147">
        <v>3</v>
      </c>
      <c r="L2147" t="s">
        <v>1216</v>
      </c>
      <c r="M2147" t="s">
        <v>1234</v>
      </c>
      <c r="N2147" t="s">
        <v>1235</v>
      </c>
      <c r="O2147" t="s">
        <v>6557</v>
      </c>
      <c r="P2147" t="s">
        <v>96</v>
      </c>
      <c r="Q2147" t="s">
        <v>8644</v>
      </c>
      <c r="R2147" t="s">
        <v>8488</v>
      </c>
      <c r="S2147" t="s">
        <v>8645</v>
      </c>
      <c r="T2147" t="b">
        <v>1</v>
      </c>
      <c r="U2147" t="b">
        <v>0</v>
      </c>
      <c r="V2147">
        <v>1</v>
      </c>
      <c r="W2147">
        <v>35</v>
      </c>
      <c r="X2147">
        <v>8</v>
      </c>
      <c r="AB2147">
        <v>2</v>
      </c>
      <c r="AC2147">
        <v>2</v>
      </c>
      <c r="AD2147">
        <v>2</v>
      </c>
      <c r="AE2147" t="s">
        <v>618</v>
      </c>
      <c r="AG2147" t="s">
        <v>3218</v>
      </c>
      <c r="AH2147" t="s">
        <v>6558</v>
      </c>
    </row>
    <row r="2148" spans="1:34" x14ac:dyDescent="0.25">
      <c r="A2148">
        <v>7</v>
      </c>
      <c r="B2148" t="s">
        <v>652</v>
      </c>
      <c r="C2148" t="s">
        <v>655</v>
      </c>
      <c r="D2148" t="s">
        <v>653</v>
      </c>
      <c r="E2148" t="s">
        <v>654</v>
      </c>
      <c r="F2148" t="s">
        <v>657</v>
      </c>
      <c r="G2148" t="s">
        <v>11043</v>
      </c>
      <c r="H2148" t="s">
        <v>1232</v>
      </c>
      <c r="I2148" t="s">
        <v>1233</v>
      </c>
      <c r="J2148">
        <v>3</v>
      </c>
      <c r="L2148" t="s">
        <v>1216</v>
      </c>
      <c r="M2148" t="s">
        <v>1234</v>
      </c>
      <c r="N2148" t="s">
        <v>1235</v>
      </c>
      <c r="O2148" t="s">
        <v>6559</v>
      </c>
      <c r="P2148" t="s">
        <v>96</v>
      </c>
      <c r="Q2148" t="s">
        <v>8644</v>
      </c>
      <c r="R2148" t="s">
        <v>8488</v>
      </c>
      <c r="S2148" t="s">
        <v>8645</v>
      </c>
      <c r="T2148" t="b">
        <v>1</v>
      </c>
      <c r="U2148" t="b">
        <v>0</v>
      </c>
      <c r="V2148">
        <v>2</v>
      </c>
      <c r="W2148">
        <v>35</v>
      </c>
      <c r="X2148">
        <v>8</v>
      </c>
      <c r="AB2148">
        <v>2</v>
      </c>
      <c r="AC2148">
        <v>2</v>
      </c>
      <c r="AD2148">
        <v>2</v>
      </c>
      <c r="AE2148" t="s">
        <v>1745</v>
      </c>
      <c r="AG2148" t="s">
        <v>2664</v>
      </c>
      <c r="AH2148" t="s">
        <v>6560</v>
      </c>
    </row>
    <row r="2149" spans="1:34" x14ac:dyDescent="0.25">
      <c r="A2149">
        <v>7</v>
      </c>
      <c r="B2149" t="s">
        <v>652</v>
      </c>
      <c r="C2149" t="s">
        <v>655</v>
      </c>
      <c r="D2149" t="s">
        <v>653</v>
      </c>
      <c r="E2149" t="s">
        <v>654</v>
      </c>
      <c r="F2149" t="s">
        <v>657</v>
      </c>
      <c r="G2149" t="s">
        <v>11043</v>
      </c>
      <c r="H2149" t="s">
        <v>1232</v>
      </c>
      <c r="I2149" t="s">
        <v>1233</v>
      </c>
      <c r="J2149">
        <v>3</v>
      </c>
      <c r="L2149" t="s">
        <v>1216</v>
      </c>
      <c r="M2149" t="s">
        <v>1234</v>
      </c>
      <c r="N2149" t="s">
        <v>1235</v>
      </c>
      <c r="O2149" t="s">
        <v>6561</v>
      </c>
      <c r="P2149" t="s">
        <v>96</v>
      </c>
      <c r="Q2149" t="s">
        <v>8644</v>
      </c>
      <c r="R2149" t="s">
        <v>8488</v>
      </c>
      <c r="S2149" t="s">
        <v>8645</v>
      </c>
      <c r="T2149" t="b">
        <v>1</v>
      </c>
      <c r="U2149" t="b">
        <v>0</v>
      </c>
      <c r="V2149">
        <v>3</v>
      </c>
      <c r="W2149">
        <v>35</v>
      </c>
      <c r="X2149">
        <v>6.5</v>
      </c>
      <c r="AB2149">
        <v>2</v>
      </c>
      <c r="AC2149">
        <v>2</v>
      </c>
      <c r="AD2149">
        <v>2</v>
      </c>
      <c r="AE2149" t="s">
        <v>1745</v>
      </c>
      <c r="AG2149" t="s">
        <v>2664</v>
      </c>
      <c r="AH2149" t="s">
        <v>6562</v>
      </c>
    </row>
    <row r="2150" spans="1:34" x14ac:dyDescent="0.25">
      <c r="A2150">
        <v>7</v>
      </c>
      <c r="B2150" t="s">
        <v>652</v>
      </c>
      <c r="C2150" t="s">
        <v>655</v>
      </c>
      <c r="D2150" t="s">
        <v>653</v>
      </c>
      <c r="E2150" t="s">
        <v>654</v>
      </c>
      <c r="F2150" t="s">
        <v>657</v>
      </c>
      <c r="G2150" t="s">
        <v>11043</v>
      </c>
      <c r="H2150" t="s">
        <v>1232</v>
      </c>
      <c r="I2150" t="s">
        <v>1233</v>
      </c>
      <c r="J2150">
        <v>3</v>
      </c>
      <c r="L2150" t="s">
        <v>1216</v>
      </c>
      <c r="M2150" t="s">
        <v>1234</v>
      </c>
      <c r="N2150" t="s">
        <v>1235</v>
      </c>
      <c r="O2150" t="s">
        <v>6563</v>
      </c>
      <c r="P2150" t="s">
        <v>96</v>
      </c>
      <c r="Q2150" t="s">
        <v>8644</v>
      </c>
      <c r="R2150" t="s">
        <v>8488</v>
      </c>
      <c r="S2150" t="s">
        <v>8645</v>
      </c>
      <c r="T2150" t="b">
        <v>1</v>
      </c>
      <c r="U2150" t="b">
        <v>0</v>
      </c>
      <c r="V2150">
        <v>4</v>
      </c>
      <c r="W2150">
        <v>35</v>
      </c>
      <c r="X2150">
        <v>6.5</v>
      </c>
      <c r="AB2150">
        <v>2</v>
      </c>
      <c r="AC2150">
        <v>2</v>
      </c>
      <c r="AD2150">
        <v>2</v>
      </c>
      <c r="AE2150" t="s">
        <v>1745</v>
      </c>
      <c r="AG2150" t="s">
        <v>2664</v>
      </c>
      <c r="AH2150" t="s">
        <v>6564</v>
      </c>
    </row>
    <row r="2151" spans="1:34" x14ac:dyDescent="0.25">
      <c r="A2151">
        <v>7</v>
      </c>
      <c r="B2151" t="s">
        <v>652</v>
      </c>
      <c r="C2151" t="s">
        <v>655</v>
      </c>
      <c r="D2151" t="s">
        <v>653</v>
      </c>
      <c r="E2151" t="s">
        <v>654</v>
      </c>
      <c r="F2151" t="s">
        <v>657</v>
      </c>
      <c r="G2151" t="s">
        <v>11043</v>
      </c>
      <c r="H2151" t="s">
        <v>1232</v>
      </c>
      <c r="I2151" t="s">
        <v>1233</v>
      </c>
      <c r="J2151">
        <v>3</v>
      </c>
      <c r="L2151" t="s">
        <v>1216</v>
      </c>
      <c r="M2151" t="s">
        <v>1234</v>
      </c>
      <c r="N2151" t="s">
        <v>1235</v>
      </c>
      <c r="O2151" t="s">
        <v>6565</v>
      </c>
      <c r="P2151" t="s">
        <v>209</v>
      </c>
      <c r="Q2151" t="s">
        <v>8650</v>
      </c>
      <c r="R2151" t="s">
        <v>8637</v>
      </c>
      <c r="S2151" t="s">
        <v>8645</v>
      </c>
      <c r="T2151" t="b">
        <v>0</v>
      </c>
      <c r="U2151" t="b">
        <v>0</v>
      </c>
      <c r="V2151">
        <v>1</v>
      </c>
      <c r="W2151">
        <v>70</v>
      </c>
      <c r="X2151">
        <v>10</v>
      </c>
      <c r="AB2151">
        <v>2</v>
      </c>
      <c r="AC2151">
        <v>1</v>
      </c>
      <c r="AD2151">
        <v>2</v>
      </c>
      <c r="AE2151" t="s">
        <v>1745</v>
      </c>
      <c r="AG2151" t="s">
        <v>6566</v>
      </c>
      <c r="AH2151" t="s">
        <v>6567</v>
      </c>
    </row>
    <row r="2152" spans="1:34" x14ac:dyDescent="0.25">
      <c r="A2152">
        <v>7</v>
      </c>
      <c r="B2152" t="s">
        <v>652</v>
      </c>
      <c r="C2152" t="s">
        <v>655</v>
      </c>
      <c r="D2152" t="s">
        <v>653</v>
      </c>
      <c r="E2152" t="s">
        <v>654</v>
      </c>
      <c r="F2152" t="s">
        <v>657</v>
      </c>
      <c r="G2152" t="s">
        <v>11043</v>
      </c>
      <c r="H2152" t="s">
        <v>1232</v>
      </c>
      <c r="I2152" t="s">
        <v>1233</v>
      </c>
      <c r="J2152">
        <v>3</v>
      </c>
      <c r="L2152" t="s">
        <v>1216</v>
      </c>
      <c r="M2152" t="s">
        <v>1234</v>
      </c>
      <c r="N2152" t="s">
        <v>1235</v>
      </c>
      <c r="O2152" t="s">
        <v>6568</v>
      </c>
      <c r="P2152" t="s">
        <v>209</v>
      </c>
      <c r="Q2152" t="s">
        <v>8650</v>
      </c>
      <c r="R2152" t="s">
        <v>8637</v>
      </c>
      <c r="S2152" t="s">
        <v>8645</v>
      </c>
      <c r="T2152" t="b">
        <v>0</v>
      </c>
      <c r="U2152" t="b">
        <v>0</v>
      </c>
      <c r="V2152">
        <v>2</v>
      </c>
      <c r="W2152">
        <v>70</v>
      </c>
      <c r="X2152">
        <v>9.5</v>
      </c>
      <c r="AB2152">
        <v>2</v>
      </c>
      <c r="AC2152">
        <v>1</v>
      </c>
      <c r="AD2152">
        <v>2</v>
      </c>
      <c r="AE2152" t="s">
        <v>1745</v>
      </c>
      <c r="AG2152" t="s">
        <v>6566</v>
      </c>
      <c r="AH2152" t="s">
        <v>6569</v>
      </c>
    </row>
    <row r="2153" spans="1:34" x14ac:dyDescent="0.25">
      <c r="A2153">
        <v>7</v>
      </c>
      <c r="B2153" t="s">
        <v>652</v>
      </c>
      <c r="C2153" t="s">
        <v>655</v>
      </c>
      <c r="D2153" t="s">
        <v>653</v>
      </c>
      <c r="E2153" t="s">
        <v>654</v>
      </c>
      <c r="F2153" t="s">
        <v>657</v>
      </c>
      <c r="G2153" t="s">
        <v>11043</v>
      </c>
      <c r="H2153" t="s">
        <v>1232</v>
      </c>
      <c r="I2153" t="s">
        <v>1233</v>
      </c>
      <c r="J2153">
        <v>3</v>
      </c>
      <c r="L2153" t="s">
        <v>1216</v>
      </c>
      <c r="M2153" t="s">
        <v>1234</v>
      </c>
      <c r="N2153" t="s">
        <v>1235</v>
      </c>
      <c r="O2153" t="s">
        <v>6570</v>
      </c>
      <c r="P2153" t="s">
        <v>209</v>
      </c>
      <c r="Q2153" t="s">
        <v>8650</v>
      </c>
      <c r="R2153" t="s">
        <v>8637</v>
      </c>
      <c r="S2153" t="s">
        <v>8645</v>
      </c>
      <c r="T2153" t="b">
        <v>0</v>
      </c>
      <c r="U2153" t="b">
        <v>0</v>
      </c>
      <c r="V2153">
        <v>3</v>
      </c>
      <c r="W2153">
        <v>75</v>
      </c>
      <c r="X2153">
        <v>8</v>
      </c>
      <c r="AB2153">
        <v>2</v>
      </c>
      <c r="AC2153">
        <v>1</v>
      </c>
      <c r="AD2153">
        <v>2</v>
      </c>
      <c r="AE2153" t="s">
        <v>1745</v>
      </c>
      <c r="AG2153" t="s">
        <v>6571</v>
      </c>
      <c r="AH2153" t="s">
        <v>6572</v>
      </c>
    </row>
    <row r="2154" spans="1:34" x14ac:dyDescent="0.25">
      <c r="A2154">
        <v>7</v>
      </c>
      <c r="B2154" t="s">
        <v>652</v>
      </c>
      <c r="C2154" t="s">
        <v>655</v>
      </c>
      <c r="D2154" t="s">
        <v>653</v>
      </c>
      <c r="E2154" t="s">
        <v>654</v>
      </c>
      <c r="F2154" t="s">
        <v>657</v>
      </c>
      <c r="G2154" t="s">
        <v>11043</v>
      </c>
      <c r="H2154" t="s">
        <v>1232</v>
      </c>
      <c r="I2154" t="s">
        <v>1233</v>
      </c>
      <c r="J2154">
        <v>3</v>
      </c>
      <c r="L2154" t="s">
        <v>1216</v>
      </c>
      <c r="M2154" t="s">
        <v>1234</v>
      </c>
      <c r="N2154" t="s">
        <v>1235</v>
      </c>
      <c r="O2154" t="s">
        <v>6573</v>
      </c>
      <c r="P2154" t="s">
        <v>339</v>
      </c>
      <c r="Q2154" t="s">
        <v>2</v>
      </c>
      <c r="R2154" t="s">
        <v>8653</v>
      </c>
      <c r="S2154" t="s">
        <v>8645</v>
      </c>
      <c r="T2154" t="b">
        <v>0</v>
      </c>
      <c r="U2154" t="b">
        <v>1</v>
      </c>
      <c r="V2154">
        <v>1</v>
      </c>
      <c r="W2154">
        <v>50</v>
      </c>
      <c r="Y2154">
        <v>60</v>
      </c>
      <c r="AG2154" t="s">
        <v>6574</v>
      </c>
      <c r="AH2154" t="s">
        <v>6575</v>
      </c>
    </row>
    <row r="2155" spans="1:34" x14ac:dyDescent="0.25">
      <c r="A2155">
        <v>7</v>
      </c>
      <c r="B2155" t="s">
        <v>652</v>
      </c>
      <c r="C2155" t="s">
        <v>655</v>
      </c>
      <c r="D2155" t="s">
        <v>653</v>
      </c>
      <c r="E2155" t="s">
        <v>654</v>
      </c>
      <c r="F2155" t="s">
        <v>657</v>
      </c>
      <c r="G2155" t="s">
        <v>11043</v>
      </c>
      <c r="H2155" t="s">
        <v>1232</v>
      </c>
      <c r="I2155" t="s">
        <v>1233</v>
      </c>
      <c r="J2155">
        <v>3</v>
      </c>
      <c r="L2155" t="s">
        <v>1216</v>
      </c>
      <c r="M2155" t="s">
        <v>1234</v>
      </c>
      <c r="N2155" t="s">
        <v>1235</v>
      </c>
      <c r="O2155" t="s">
        <v>6576</v>
      </c>
      <c r="P2155" t="s">
        <v>339</v>
      </c>
      <c r="Q2155" t="s">
        <v>2</v>
      </c>
      <c r="R2155" t="s">
        <v>8653</v>
      </c>
      <c r="S2155" t="s">
        <v>8645</v>
      </c>
      <c r="T2155" t="b">
        <v>0</v>
      </c>
      <c r="U2155" t="b">
        <v>1</v>
      </c>
      <c r="V2155">
        <v>2</v>
      </c>
      <c r="W2155">
        <v>50</v>
      </c>
      <c r="Y2155">
        <v>60</v>
      </c>
      <c r="AG2155" t="s">
        <v>6574</v>
      </c>
      <c r="AH2155" t="s">
        <v>6577</v>
      </c>
    </row>
    <row r="2156" spans="1:34" x14ac:dyDescent="0.25">
      <c r="A2156">
        <v>7</v>
      </c>
      <c r="B2156" t="s">
        <v>652</v>
      </c>
      <c r="C2156" t="s">
        <v>655</v>
      </c>
      <c r="D2156" t="s">
        <v>653</v>
      </c>
      <c r="E2156" t="s">
        <v>654</v>
      </c>
      <c r="F2156" t="s">
        <v>657</v>
      </c>
      <c r="G2156" t="s">
        <v>11043</v>
      </c>
      <c r="H2156" t="s">
        <v>1232</v>
      </c>
      <c r="I2156" t="s">
        <v>1233</v>
      </c>
      <c r="J2156">
        <v>3</v>
      </c>
      <c r="L2156" t="s">
        <v>1216</v>
      </c>
      <c r="M2156" t="s">
        <v>1234</v>
      </c>
      <c r="N2156" t="s">
        <v>1235</v>
      </c>
      <c r="O2156" t="s">
        <v>6578</v>
      </c>
      <c r="P2156" t="s">
        <v>339</v>
      </c>
      <c r="Q2156" t="s">
        <v>2</v>
      </c>
      <c r="R2156" t="s">
        <v>8653</v>
      </c>
      <c r="S2156" t="s">
        <v>8645</v>
      </c>
      <c r="T2156" t="b">
        <v>0</v>
      </c>
      <c r="U2156" t="b">
        <v>1</v>
      </c>
      <c r="V2156">
        <v>3</v>
      </c>
      <c r="W2156">
        <v>50</v>
      </c>
      <c r="Y2156">
        <v>60</v>
      </c>
      <c r="AG2156" t="s">
        <v>6579</v>
      </c>
      <c r="AH2156" t="s">
        <v>6580</v>
      </c>
    </row>
    <row r="2157" spans="1:34" x14ac:dyDescent="0.25">
      <c r="A2157">
        <v>7</v>
      </c>
      <c r="B2157" t="s">
        <v>652</v>
      </c>
      <c r="C2157" t="s">
        <v>655</v>
      </c>
      <c r="D2157" t="s">
        <v>653</v>
      </c>
      <c r="E2157" t="s">
        <v>654</v>
      </c>
      <c r="F2157" t="s">
        <v>657</v>
      </c>
      <c r="G2157" t="s">
        <v>11043</v>
      </c>
      <c r="H2157" t="s">
        <v>1232</v>
      </c>
      <c r="I2157" t="s">
        <v>1233</v>
      </c>
      <c r="J2157">
        <v>3</v>
      </c>
      <c r="L2157" t="s">
        <v>1216</v>
      </c>
      <c r="M2157" t="s">
        <v>1234</v>
      </c>
      <c r="N2157" t="s">
        <v>1235</v>
      </c>
      <c r="O2157" t="s">
        <v>6581</v>
      </c>
      <c r="P2157" t="s">
        <v>334</v>
      </c>
      <c r="Q2157" t="s">
        <v>2</v>
      </c>
      <c r="R2157" t="s">
        <v>8652</v>
      </c>
      <c r="S2157" t="s">
        <v>8646</v>
      </c>
      <c r="T2157" t="b">
        <v>0</v>
      </c>
      <c r="U2157" t="b">
        <v>1</v>
      </c>
      <c r="V2157">
        <v>1</v>
      </c>
      <c r="W2157">
        <v>0</v>
      </c>
      <c r="Y2157">
        <v>60</v>
      </c>
      <c r="AG2157" t="s">
        <v>6582</v>
      </c>
      <c r="AH2157" t="s">
        <v>6583</v>
      </c>
    </row>
    <row r="2158" spans="1:34" x14ac:dyDescent="0.25">
      <c r="A2158">
        <v>7</v>
      </c>
      <c r="B2158" t="s">
        <v>652</v>
      </c>
      <c r="C2158" t="s">
        <v>655</v>
      </c>
      <c r="D2158" t="s">
        <v>653</v>
      </c>
      <c r="E2158" t="s">
        <v>654</v>
      </c>
      <c r="F2158" t="s">
        <v>657</v>
      </c>
      <c r="G2158" t="s">
        <v>11043</v>
      </c>
      <c r="H2158" t="s">
        <v>1232</v>
      </c>
      <c r="I2158" t="s">
        <v>1233</v>
      </c>
      <c r="J2158">
        <v>3</v>
      </c>
      <c r="L2158" t="s">
        <v>1216</v>
      </c>
      <c r="M2158" t="s">
        <v>1234</v>
      </c>
      <c r="N2158" t="s">
        <v>1235</v>
      </c>
      <c r="O2158" t="s">
        <v>6584</v>
      </c>
      <c r="P2158" t="s">
        <v>334</v>
      </c>
      <c r="Q2158" t="s">
        <v>2</v>
      </c>
      <c r="R2158" t="s">
        <v>8652</v>
      </c>
      <c r="S2158" t="s">
        <v>8646</v>
      </c>
      <c r="T2158" t="b">
        <v>0</v>
      </c>
      <c r="U2158" t="b">
        <v>1</v>
      </c>
      <c r="V2158">
        <v>2</v>
      </c>
      <c r="W2158">
        <v>0</v>
      </c>
      <c r="Y2158">
        <v>60</v>
      </c>
      <c r="AG2158" t="s">
        <v>6585</v>
      </c>
      <c r="AH2158" t="s">
        <v>1235</v>
      </c>
    </row>
    <row r="2159" spans="1:34" x14ac:dyDescent="0.25">
      <c r="A2159">
        <v>7</v>
      </c>
      <c r="B2159" t="s">
        <v>652</v>
      </c>
      <c r="C2159" t="s">
        <v>655</v>
      </c>
      <c r="D2159" t="s">
        <v>653</v>
      </c>
      <c r="E2159" t="s">
        <v>654</v>
      </c>
      <c r="F2159" t="s">
        <v>657</v>
      </c>
      <c r="G2159" t="s">
        <v>11043</v>
      </c>
      <c r="H2159" t="s">
        <v>1236</v>
      </c>
      <c r="I2159" t="s">
        <v>1237</v>
      </c>
      <c r="J2159">
        <v>4</v>
      </c>
      <c r="L2159" t="s">
        <v>1221</v>
      </c>
      <c r="M2159" t="s">
        <v>1238</v>
      </c>
      <c r="N2159" t="s">
        <v>1239</v>
      </c>
      <c r="O2159" t="s">
        <v>6586</v>
      </c>
      <c r="P2159" t="s">
        <v>363</v>
      </c>
      <c r="Q2159" t="s">
        <v>357</v>
      </c>
      <c r="R2159" t="s">
        <v>357</v>
      </c>
      <c r="S2159" t="s">
        <v>357</v>
      </c>
      <c r="T2159" t="b">
        <v>0</v>
      </c>
      <c r="U2159" t="b">
        <v>1</v>
      </c>
      <c r="V2159">
        <v>1</v>
      </c>
      <c r="Y2159">
        <v>360</v>
      </c>
      <c r="Z2159">
        <v>0.65</v>
      </c>
      <c r="AA2159" t="s">
        <v>3957</v>
      </c>
      <c r="AH2159" t="s">
        <v>1238</v>
      </c>
    </row>
    <row r="2160" spans="1:34" x14ac:dyDescent="0.25">
      <c r="A2160">
        <v>7</v>
      </c>
      <c r="B2160" t="s">
        <v>652</v>
      </c>
      <c r="C2160" t="s">
        <v>655</v>
      </c>
      <c r="D2160" t="s">
        <v>653</v>
      </c>
      <c r="E2160" t="s">
        <v>654</v>
      </c>
      <c r="F2160" t="s">
        <v>657</v>
      </c>
      <c r="G2160" t="s">
        <v>11043</v>
      </c>
      <c r="H2160" t="s">
        <v>1236</v>
      </c>
      <c r="I2160" t="s">
        <v>1237</v>
      </c>
      <c r="J2160">
        <v>4</v>
      </c>
      <c r="L2160" t="s">
        <v>1221</v>
      </c>
      <c r="M2160" t="s">
        <v>1238</v>
      </c>
      <c r="N2160" t="s">
        <v>1239</v>
      </c>
      <c r="O2160" t="s">
        <v>6587</v>
      </c>
      <c r="P2160" t="s">
        <v>1</v>
      </c>
      <c r="Q2160" t="s">
        <v>2</v>
      </c>
      <c r="R2160" t="s">
        <v>2</v>
      </c>
      <c r="S2160" t="s">
        <v>8646</v>
      </c>
      <c r="T2160" t="b">
        <v>0</v>
      </c>
      <c r="U2160" t="b">
        <v>1</v>
      </c>
      <c r="V2160">
        <v>1</v>
      </c>
      <c r="W2160">
        <v>150</v>
      </c>
      <c r="Y2160">
        <v>66</v>
      </c>
      <c r="AG2160" t="s">
        <v>6391</v>
      </c>
      <c r="AH2160" t="s">
        <v>6588</v>
      </c>
    </row>
    <row r="2161" spans="1:34" x14ac:dyDescent="0.25">
      <c r="A2161">
        <v>7</v>
      </c>
      <c r="B2161" t="s">
        <v>652</v>
      </c>
      <c r="C2161" t="s">
        <v>655</v>
      </c>
      <c r="D2161" t="s">
        <v>653</v>
      </c>
      <c r="E2161" t="s">
        <v>654</v>
      </c>
      <c r="F2161" t="s">
        <v>657</v>
      </c>
      <c r="G2161" t="s">
        <v>11043</v>
      </c>
      <c r="H2161" t="s">
        <v>1236</v>
      </c>
      <c r="I2161" t="s">
        <v>1237</v>
      </c>
      <c r="J2161">
        <v>4</v>
      </c>
      <c r="L2161" t="s">
        <v>1221</v>
      </c>
      <c r="M2161" t="s">
        <v>1238</v>
      </c>
      <c r="N2161" t="s">
        <v>1239</v>
      </c>
      <c r="O2161" t="s">
        <v>6589</v>
      </c>
      <c r="P2161" t="s">
        <v>1</v>
      </c>
      <c r="Q2161" t="s">
        <v>2</v>
      </c>
      <c r="R2161" t="s">
        <v>2</v>
      </c>
      <c r="S2161" t="s">
        <v>8646</v>
      </c>
      <c r="T2161" t="b">
        <v>0</v>
      </c>
      <c r="U2161" t="b">
        <v>1</v>
      </c>
      <c r="V2161">
        <v>2</v>
      </c>
      <c r="W2161">
        <v>150</v>
      </c>
      <c r="Y2161">
        <v>60</v>
      </c>
      <c r="AG2161" t="s">
        <v>6391</v>
      </c>
      <c r="AH2161" t="s">
        <v>6590</v>
      </c>
    </row>
    <row r="2162" spans="1:34" x14ac:dyDescent="0.25">
      <c r="A2162">
        <v>7</v>
      </c>
      <c r="B2162" t="s">
        <v>652</v>
      </c>
      <c r="C2162" t="s">
        <v>655</v>
      </c>
      <c r="D2162" t="s">
        <v>653</v>
      </c>
      <c r="E2162" t="s">
        <v>654</v>
      </c>
      <c r="F2162" t="s">
        <v>657</v>
      </c>
      <c r="G2162" t="s">
        <v>11043</v>
      </c>
      <c r="H2162" t="s">
        <v>1236</v>
      </c>
      <c r="I2162" t="s">
        <v>1237</v>
      </c>
      <c r="J2162">
        <v>4</v>
      </c>
      <c r="L2162" t="s">
        <v>1221</v>
      </c>
      <c r="M2162" t="s">
        <v>1238</v>
      </c>
      <c r="N2162" t="s">
        <v>1239</v>
      </c>
      <c r="O2162" t="s">
        <v>6591</v>
      </c>
      <c r="P2162" t="s">
        <v>1</v>
      </c>
      <c r="Q2162" t="s">
        <v>2</v>
      </c>
      <c r="R2162" t="s">
        <v>2</v>
      </c>
      <c r="S2162" t="s">
        <v>8646</v>
      </c>
      <c r="T2162" t="b">
        <v>0</v>
      </c>
      <c r="U2162" t="b">
        <v>1</v>
      </c>
      <c r="V2162">
        <v>3</v>
      </c>
      <c r="W2162">
        <v>150</v>
      </c>
      <c r="Y2162">
        <v>55.2</v>
      </c>
      <c r="AG2162" t="s">
        <v>6391</v>
      </c>
      <c r="AH2162" t="s">
        <v>6592</v>
      </c>
    </row>
    <row r="2163" spans="1:34" x14ac:dyDescent="0.25">
      <c r="A2163">
        <v>7</v>
      </c>
      <c r="B2163" t="s">
        <v>652</v>
      </c>
      <c r="C2163" t="s">
        <v>655</v>
      </c>
      <c r="D2163" t="s">
        <v>653</v>
      </c>
      <c r="E2163" t="s">
        <v>654</v>
      </c>
      <c r="F2163" t="s">
        <v>657</v>
      </c>
      <c r="G2163" t="s">
        <v>11043</v>
      </c>
      <c r="H2163" t="s">
        <v>1236</v>
      </c>
      <c r="I2163" t="s">
        <v>1237</v>
      </c>
      <c r="J2163">
        <v>4</v>
      </c>
      <c r="L2163" t="s">
        <v>1221</v>
      </c>
      <c r="M2163" t="s">
        <v>1238</v>
      </c>
      <c r="N2163" t="s">
        <v>1239</v>
      </c>
      <c r="O2163" t="s">
        <v>6593</v>
      </c>
      <c r="P2163" t="s">
        <v>1</v>
      </c>
      <c r="Q2163" t="s">
        <v>2</v>
      </c>
      <c r="R2163" t="s">
        <v>2</v>
      </c>
      <c r="S2163" t="s">
        <v>8646</v>
      </c>
      <c r="T2163" t="b">
        <v>0</v>
      </c>
      <c r="U2163" t="b">
        <v>1</v>
      </c>
      <c r="V2163">
        <v>4</v>
      </c>
      <c r="W2163">
        <v>150</v>
      </c>
      <c r="Y2163">
        <v>49.8</v>
      </c>
      <c r="AG2163" t="s">
        <v>6391</v>
      </c>
      <c r="AH2163" t="s">
        <v>6594</v>
      </c>
    </row>
    <row r="2164" spans="1:34" x14ac:dyDescent="0.25">
      <c r="A2164">
        <v>7</v>
      </c>
      <c r="B2164" t="s">
        <v>652</v>
      </c>
      <c r="C2164" t="s">
        <v>655</v>
      </c>
      <c r="D2164" t="s">
        <v>653</v>
      </c>
      <c r="E2164" t="s">
        <v>654</v>
      </c>
      <c r="F2164" t="s">
        <v>657</v>
      </c>
      <c r="G2164" t="s">
        <v>11043</v>
      </c>
      <c r="H2164" t="s">
        <v>1236</v>
      </c>
      <c r="I2164" t="s">
        <v>1237</v>
      </c>
      <c r="J2164">
        <v>4</v>
      </c>
      <c r="L2164" t="s">
        <v>1221</v>
      </c>
      <c r="M2164" t="s">
        <v>1238</v>
      </c>
      <c r="N2164" t="s">
        <v>1239</v>
      </c>
      <c r="O2164" t="s">
        <v>6595</v>
      </c>
      <c r="P2164" t="s">
        <v>1</v>
      </c>
      <c r="Q2164" t="s">
        <v>2</v>
      </c>
      <c r="R2164" t="s">
        <v>2</v>
      </c>
      <c r="S2164" t="s">
        <v>8646</v>
      </c>
      <c r="T2164" t="b">
        <v>0</v>
      </c>
      <c r="U2164" t="b">
        <v>1</v>
      </c>
      <c r="V2164">
        <v>5</v>
      </c>
      <c r="W2164">
        <v>150</v>
      </c>
      <c r="Y2164">
        <v>49.8</v>
      </c>
      <c r="AG2164" t="s">
        <v>6391</v>
      </c>
      <c r="AH2164" t="s">
        <v>6596</v>
      </c>
    </row>
    <row r="2165" spans="1:34" x14ac:dyDescent="0.25">
      <c r="A2165">
        <v>7</v>
      </c>
      <c r="B2165" t="s">
        <v>652</v>
      </c>
      <c r="C2165" t="s">
        <v>655</v>
      </c>
      <c r="D2165" t="s">
        <v>653</v>
      </c>
      <c r="E2165" t="s">
        <v>654</v>
      </c>
      <c r="F2165" t="s">
        <v>657</v>
      </c>
      <c r="G2165" t="s">
        <v>11043</v>
      </c>
      <c r="H2165" t="s">
        <v>1236</v>
      </c>
      <c r="I2165" t="s">
        <v>1237</v>
      </c>
      <c r="J2165">
        <v>4</v>
      </c>
      <c r="L2165" t="s">
        <v>1221</v>
      </c>
      <c r="M2165" t="s">
        <v>1238</v>
      </c>
      <c r="N2165" t="s">
        <v>1239</v>
      </c>
      <c r="O2165" t="s">
        <v>6597</v>
      </c>
      <c r="P2165" t="s">
        <v>96</v>
      </c>
      <c r="Q2165" t="s">
        <v>8644</v>
      </c>
      <c r="R2165" t="s">
        <v>8488</v>
      </c>
      <c r="S2165" t="s">
        <v>8645</v>
      </c>
      <c r="T2165" t="b">
        <v>1</v>
      </c>
      <c r="U2165" t="b">
        <v>0</v>
      </c>
      <c r="V2165">
        <v>1</v>
      </c>
      <c r="W2165">
        <v>35</v>
      </c>
      <c r="X2165">
        <v>8</v>
      </c>
      <c r="AB2165">
        <v>2</v>
      </c>
      <c r="AC2165">
        <v>2</v>
      </c>
      <c r="AD2165">
        <v>2</v>
      </c>
      <c r="AE2165" t="s">
        <v>1745</v>
      </c>
      <c r="AG2165" t="s">
        <v>6598</v>
      </c>
      <c r="AH2165" t="s">
        <v>6599</v>
      </c>
    </row>
    <row r="2166" spans="1:34" x14ac:dyDescent="0.25">
      <c r="A2166">
        <v>7</v>
      </c>
      <c r="B2166" t="s">
        <v>652</v>
      </c>
      <c r="C2166" t="s">
        <v>655</v>
      </c>
      <c r="D2166" t="s">
        <v>653</v>
      </c>
      <c r="E2166" t="s">
        <v>654</v>
      </c>
      <c r="F2166" t="s">
        <v>657</v>
      </c>
      <c r="G2166" t="s">
        <v>11043</v>
      </c>
      <c r="H2166" t="s">
        <v>1236</v>
      </c>
      <c r="I2166" t="s">
        <v>1237</v>
      </c>
      <c r="J2166">
        <v>4</v>
      </c>
      <c r="L2166" t="s">
        <v>1221</v>
      </c>
      <c r="M2166" t="s">
        <v>1238</v>
      </c>
      <c r="N2166" t="s">
        <v>1239</v>
      </c>
      <c r="O2166" t="s">
        <v>6600</v>
      </c>
      <c r="P2166" t="s">
        <v>96</v>
      </c>
      <c r="Q2166" t="s">
        <v>8644</v>
      </c>
      <c r="R2166" t="s">
        <v>8488</v>
      </c>
      <c r="S2166" t="s">
        <v>8645</v>
      </c>
      <c r="T2166" t="b">
        <v>1</v>
      </c>
      <c r="U2166" t="b">
        <v>0</v>
      </c>
      <c r="V2166">
        <v>2</v>
      </c>
      <c r="W2166">
        <v>35</v>
      </c>
      <c r="X2166">
        <v>8</v>
      </c>
      <c r="AB2166">
        <v>2</v>
      </c>
      <c r="AC2166">
        <v>2</v>
      </c>
      <c r="AD2166">
        <v>2</v>
      </c>
      <c r="AE2166" t="s">
        <v>610</v>
      </c>
      <c r="AG2166" t="s">
        <v>6601</v>
      </c>
      <c r="AH2166" t="s">
        <v>6602</v>
      </c>
    </row>
    <row r="2167" spans="1:34" x14ac:dyDescent="0.25">
      <c r="A2167">
        <v>7</v>
      </c>
      <c r="B2167" t="s">
        <v>652</v>
      </c>
      <c r="C2167" t="s">
        <v>655</v>
      </c>
      <c r="D2167" t="s">
        <v>653</v>
      </c>
      <c r="E2167" t="s">
        <v>654</v>
      </c>
      <c r="F2167" t="s">
        <v>657</v>
      </c>
      <c r="G2167" t="s">
        <v>11043</v>
      </c>
      <c r="H2167" t="s">
        <v>1236</v>
      </c>
      <c r="I2167" t="s">
        <v>1237</v>
      </c>
      <c r="J2167">
        <v>4</v>
      </c>
      <c r="L2167" t="s">
        <v>1221</v>
      </c>
      <c r="M2167" t="s">
        <v>1238</v>
      </c>
      <c r="N2167" t="s">
        <v>1239</v>
      </c>
      <c r="O2167" t="s">
        <v>6603</v>
      </c>
      <c r="P2167" t="s">
        <v>96</v>
      </c>
      <c r="Q2167" t="s">
        <v>8644</v>
      </c>
      <c r="R2167" t="s">
        <v>8488</v>
      </c>
      <c r="S2167" t="s">
        <v>8645</v>
      </c>
      <c r="T2167" t="b">
        <v>1</v>
      </c>
      <c r="U2167" t="b">
        <v>0</v>
      </c>
      <c r="V2167">
        <v>3</v>
      </c>
      <c r="W2167">
        <v>35</v>
      </c>
      <c r="X2167">
        <v>6</v>
      </c>
      <c r="AB2167">
        <v>2</v>
      </c>
      <c r="AC2167">
        <v>2</v>
      </c>
      <c r="AD2167">
        <v>2</v>
      </c>
      <c r="AE2167" t="s">
        <v>610</v>
      </c>
      <c r="AG2167" t="s">
        <v>6601</v>
      </c>
      <c r="AH2167" t="s">
        <v>6604</v>
      </c>
    </row>
    <row r="2168" spans="1:34" x14ac:dyDescent="0.25">
      <c r="A2168">
        <v>7</v>
      </c>
      <c r="B2168" t="s">
        <v>652</v>
      </c>
      <c r="C2168" t="s">
        <v>655</v>
      </c>
      <c r="D2168" t="s">
        <v>653</v>
      </c>
      <c r="E2168" t="s">
        <v>654</v>
      </c>
      <c r="F2168" t="s">
        <v>657</v>
      </c>
      <c r="G2168" t="s">
        <v>11043</v>
      </c>
      <c r="H2168" t="s">
        <v>1236</v>
      </c>
      <c r="I2168" t="s">
        <v>1237</v>
      </c>
      <c r="J2168">
        <v>4</v>
      </c>
      <c r="L2168" t="s">
        <v>1221</v>
      </c>
      <c r="M2168" t="s">
        <v>1238</v>
      </c>
      <c r="N2168" t="s">
        <v>1239</v>
      </c>
      <c r="O2168" t="s">
        <v>6605</v>
      </c>
      <c r="P2168" t="s">
        <v>96</v>
      </c>
      <c r="Q2168" t="s">
        <v>8644</v>
      </c>
      <c r="R2168" t="s">
        <v>8488</v>
      </c>
      <c r="S2168" t="s">
        <v>8645</v>
      </c>
      <c r="T2168" t="b">
        <v>1</v>
      </c>
      <c r="U2168" t="b">
        <v>0</v>
      </c>
      <c r="V2168">
        <v>4</v>
      </c>
      <c r="W2168">
        <v>35</v>
      </c>
      <c r="X2168">
        <v>6</v>
      </c>
      <c r="AB2168">
        <v>2</v>
      </c>
      <c r="AC2168">
        <v>2</v>
      </c>
      <c r="AD2168">
        <v>2</v>
      </c>
      <c r="AE2168" t="s">
        <v>610</v>
      </c>
      <c r="AG2168" t="s">
        <v>6606</v>
      </c>
      <c r="AH2168" t="s">
        <v>6607</v>
      </c>
    </row>
    <row r="2169" spans="1:34" x14ac:dyDescent="0.25">
      <c r="A2169">
        <v>7</v>
      </c>
      <c r="B2169" t="s">
        <v>652</v>
      </c>
      <c r="C2169" t="s">
        <v>655</v>
      </c>
      <c r="D2169" t="s">
        <v>653</v>
      </c>
      <c r="E2169" t="s">
        <v>654</v>
      </c>
      <c r="F2169" t="s">
        <v>657</v>
      </c>
      <c r="G2169" t="s">
        <v>11043</v>
      </c>
      <c r="H2169" t="s">
        <v>1236</v>
      </c>
      <c r="I2169" t="s">
        <v>1237</v>
      </c>
      <c r="J2169">
        <v>4</v>
      </c>
      <c r="L2169" t="s">
        <v>1221</v>
      </c>
      <c r="M2169" t="s">
        <v>1238</v>
      </c>
      <c r="N2169" t="s">
        <v>1239</v>
      </c>
      <c r="O2169" t="s">
        <v>6608</v>
      </c>
      <c r="P2169" t="s">
        <v>217</v>
      </c>
      <c r="Q2169" t="s">
        <v>8650</v>
      </c>
      <c r="R2169" t="s">
        <v>8637</v>
      </c>
      <c r="S2169" t="s">
        <v>8645</v>
      </c>
      <c r="T2169" t="b">
        <v>1</v>
      </c>
      <c r="U2169" t="b">
        <v>0</v>
      </c>
      <c r="V2169">
        <v>1</v>
      </c>
      <c r="W2169">
        <v>20</v>
      </c>
      <c r="X2169">
        <v>12</v>
      </c>
      <c r="AB2169">
        <v>3</v>
      </c>
      <c r="AC2169">
        <v>1</v>
      </c>
      <c r="AD2169">
        <v>3</v>
      </c>
      <c r="AE2169" t="s">
        <v>618</v>
      </c>
      <c r="AG2169" t="s">
        <v>2196</v>
      </c>
      <c r="AH2169" t="s">
        <v>6609</v>
      </c>
    </row>
    <row r="2170" spans="1:34" x14ac:dyDescent="0.25">
      <c r="A2170">
        <v>7</v>
      </c>
      <c r="B2170" t="s">
        <v>652</v>
      </c>
      <c r="C2170" t="s">
        <v>655</v>
      </c>
      <c r="D2170" t="s">
        <v>653</v>
      </c>
      <c r="E2170" t="s">
        <v>654</v>
      </c>
      <c r="F2170" t="s">
        <v>657</v>
      </c>
      <c r="G2170" t="s">
        <v>11043</v>
      </c>
      <c r="H2170" t="s">
        <v>1236</v>
      </c>
      <c r="I2170" t="s">
        <v>1237</v>
      </c>
      <c r="J2170">
        <v>4</v>
      </c>
      <c r="L2170" t="s">
        <v>1221</v>
      </c>
      <c r="M2170" t="s">
        <v>1238</v>
      </c>
      <c r="N2170" t="s">
        <v>1239</v>
      </c>
      <c r="O2170" t="s">
        <v>6610</v>
      </c>
      <c r="P2170" t="s">
        <v>217</v>
      </c>
      <c r="Q2170" t="s">
        <v>8650</v>
      </c>
      <c r="R2170" t="s">
        <v>8637</v>
      </c>
      <c r="S2170" t="s">
        <v>8645</v>
      </c>
      <c r="T2170" t="b">
        <v>1</v>
      </c>
      <c r="U2170" t="b">
        <v>0</v>
      </c>
      <c r="V2170">
        <v>2</v>
      </c>
      <c r="W2170">
        <v>20</v>
      </c>
      <c r="X2170">
        <v>12</v>
      </c>
      <c r="AB2170">
        <v>3</v>
      </c>
      <c r="AC2170">
        <v>1</v>
      </c>
      <c r="AD2170">
        <v>3</v>
      </c>
      <c r="AE2170" t="s">
        <v>1745</v>
      </c>
      <c r="AG2170" t="s">
        <v>2355</v>
      </c>
      <c r="AH2170" t="s">
        <v>6611</v>
      </c>
    </row>
    <row r="2171" spans="1:34" x14ac:dyDescent="0.25">
      <c r="A2171">
        <v>7</v>
      </c>
      <c r="B2171" t="s">
        <v>652</v>
      </c>
      <c r="C2171" t="s">
        <v>655</v>
      </c>
      <c r="D2171" t="s">
        <v>653</v>
      </c>
      <c r="E2171" t="s">
        <v>654</v>
      </c>
      <c r="F2171" t="s">
        <v>657</v>
      </c>
      <c r="G2171" t="s">
        <v>11043</v>
      </c>
      <c r="H2171" t="s">
        <v>1236</v>
      </c>
      <c r="I2171" t="s">
        <v>1237</v>
      </c>
      <c r="J2171">
        <v>4</v>
      </c>
      <c r="L2171" t="s">
        <v>1221</v>
      </c>
      <c r="M2171" t="s">
        <v>1238</v>
      </c>
      <c r="N2171" t="s">
        <v>1239</v>
      </c>
      <c r="O2171" t="s">
        <v>6612</v>
      </c>
      <c r="P2171" t="s">
        <v>217</v>
      </c>
      <c r="Q2171" t="s">
        <v>8650</v>
      </c>
      <c r="R2171" t="s">
        <v>8637</v>
      </c>
      <c r="S2171" t="s">
        <v>8645</v>
      </c>
      <c r="T2171" t="b">
        <v>1</v>
      </c>
      <c r="U2171" t="b">
        <v>0</v>
      </c>
      <c r="V2171">
        <v>3</v>
      </c>
      <c r="W2171">
        <v>20</v>
      </c>
      <c r="X2171">
        <v>10</v>
      </c>
      <c r="AB2171">
        <v>3</v>
      </c>
      <c r="AC2171">
        <v>1</v>
      </c>
      <c r="AD2171">
        <v>3</v>
      </c>
      <c r="AE2171" t="s">
        <v>1745</v>
      </c>
      <c r="AG2171" t="s">
        <v>2355</v>
      </c>
      <c r="AH2171" t="s">
        <v>6613</v>
      </c>
    </row>
    <row r="2172" spans="1:34" x14ac:dyDescent="0.25">
      <c r="A2172">
        <v>7</v>
      </c>
      <c r="B2172" t="s">
        <v>652</v>
      </c>
      <c r="C2172" t="s">
        <v>655</v>
      </c>
      <c r="D2172" t="s">
        <v>653</v>
      </c>
      <c r="E2172" t="s">
        <v>654</v>
      </c>
      <c r="F2172" t="s">
        <v>657</v>
      </c>
      <c r="G2172" t="s">
        <v>11043</v>
      </c>
      <c r="H2172" t="s">
        <v>1236</v>
      </c>
      <c r="I2172" t="s">
        <v>1237</v>
      </c>
      <c r="J2172">
        <v>4</v>
      </c>
      <c r="L2172" t="s">
        <v>1221</v>
      </c>
      <c r="M2172" t="s">
        <v>1238</v>
      </c>
      <c r="N2172" t="s">
        <v>1239</v>
      </c>
      <c r="O2172" t="s">
        <v>6614</v>
      </c>
      <c r="P2172" t="s">
        <v>217</v>
      </c>
      <c r="Q2172" t="s">
        <v>8650</v>
      </c>
      <c r="R2172" t="s">
        <v>8637</v>
      </c>
      <c r="S2172" t="s">
        <v>8645</v>
      </c>
      <c r="T2172" t="b">
        <v>1</v>
      </c>
      <c r="U2172" t="b">
        <v>0</v>
      </c>
      <c r="V2172">
        <v>4</v>
      </c>
      <c r="W2172">
        <v>20</v>
      </c>
      <c r="X2172">
        <v>10</v>
      </c>
      <c r="AB2172">
        <v>3</v>
      </c>
      <c r="AC2172">
        <v>1</v>
      </c>
      <c r="AD2172">
        <v>3</v>
      </c>
      <c r="AE2172" t="s">
        <v>610</v>
      </c>
      <c r="AG2172" t="s">
        <v>2199</v>
      </c>
      <c r="AH2172" t="s">
        <v>6615</v>
      </c>
    </row>
    <row r="2173" spans="1:34" x14ac:dyDescent="0.25">
      <c r="A2173">
        <v>7</v>
      </c>
      <c r="B2173" t="s">
        <v>652</v>
      </c>
      <c r="C2173" t="s">
        <v>655</v>
      </c>
      <c r="D2173" t="s">
        <v>653</v>
      </c>
      <c r="E2173" t="s">
        <v>654</v>
      </c>
      <c r="F2173" t="s">
        <v>657</v>
      </c>
      <c r="G2173" t="s">
        <v>11043</v>
      </c>
      <c r="H2173" t="s">
        <v>1236</v>
      </c>
      <c r="I2173" t="s">
        <v>1237</v>
      </c>
      <c r="J2173">
        <v>4</v>
      </c>
      <c r="L2173" t="s">
        <v>1221</v>
      </c>
      <c r="M2173" t="s">
        <v>1238</v>
      </c>
      <c r="N2173" t="s">
        <v>1239</v>
      </c>
      <c r="O2173" t="s">
        <v>6616</v>
      </c>
      <c r="P2173" t="s">
        <v>209</v>
      </c>
      <c r="Q2173" t="s">
        <v>8650</v>
      </c>
      <c r="R2173" t="s">
        <v>8637</v>
      </c>
      <c r="S2173" t="s">
        <v>8645</v>
      </c>
      <c r="T2173" t="b">
        <v>0</v>
      </c>
      <c r="U2173" t="b">
        <v>0</v>
      </c>
      <c r="V2173">
        <v>1</v>
      </c>
      <c r="W2173">
        <v>70</v>
      </c>
      <c r="X2173">
        <v>8</v>
      </c>
      <c r="AB2173">
        <v>2</v>
      </c>
      <c r="AC2173">
        <v>1</v>
      </c>
      <c r="AD2173">
        <v>2</v>
      </c>
      <c r="AE2173" t="s">
        <v>618</v>
      </c>
      <c r="AG2173" t="s">
        <v>6617</v>
      </c>
      <c r="AH2173" t="s">
        <v>6618</v>
      </c>
    </row>
    <row r="2174" spans="1:34" x14ac:dyDescent="0.25">
      <c r="A2174">
        <v>7</v>
      </c>
      <c r="B2174" t="s">
        <v>652</v>
      </c>
      <c r="C2174" t="s">
        <v>655</v>
      </c>
      <c r="D2174" t="s">
        <v>653</v>
      </c>
      <c r="E2174" t="s">
        <v>654</v>
      </c>
      <c r="F2174" t="s">
        <v>657</v>
      </c>
      <c r="G2174" t="s">
        <v>11043</v>
      </c>
      <c r="H2174" t="s">
        <v>1236</v>
      </c>
      <c r="I2174" t="s">
        <v>1237</v>
      </c>
      <c r="J2174">
        <v>4</v>
      </c>
      <c r="L2174" t="s">
        <v>1221</v>
      </c>
      <c r="M2174" t="s">
        <v>1238</v>
      </c>
      <c r="N2174" t="s">
        <v>1239</v>
      </c>
      <c r="O2174" t="s">
        <v>6619</v>
      </c>
      <c r="P2174" t="s">
        <v>209</v>
      </c>
      <c r="Q2174" t="s">
        <v>8650</v>
      </c>
      <c r="R2174" t="s">
        <v>8637</v>
      </c>
      <c r="S2174" t="s">
        <v>8645</v>
      </c>
      <c r="T2174" t="b">
        <v>0</v>
      </c>
      <c r="U2174" t="b">
        <v>0</v>
      </c>
      <c r="V2174">
        <v>2</v>
      </c>
      <c r="W2174">
        <v>70</v>
      </c>
      <c r="X2174">
        <v>7</v>
      </c>
      <c r="AB2174">
        <v>2</v>
      </c>
      <c r="AC2174">
        <v>1</v>
      </c>
      <c r="AD2174">
        <v>2</v>
      </c>
      <c r="AE2174" t="s">
        <v>618</v>
      </c>
      <c r="AG2174" t="s">
        <v>6617</v>
      </c>
      <c r="AH2174" t="s">
        <v>6620</v>
      </c>
    </row>
    <row r="2175" spans="1:34" x14ac:dyDescent="0.25">
      <c r="A2175">
        <v>7</v>
      </c>
      <c r="B2175" t="s">
        <v>652</v>
      </c>
      <c r="C2175" t="s">
        <v>655</v>
      </c>
      <c r="D2175" t="s">
        <v>653</v>
      </c>
      <c r="E2175" t="s">
        <v>654</v>
      </c>
      <c r="F2175" t="s">
        <v>657</v>
      </c>
      <c r="G2175" t="s">
        <v>11043</v>
      </c>
      <c r="H2175" t="s">
        <v>1236</v>
      </c>
      <c r="I2175" t="s">
        <v>1237</v>
      </c>
      <c r="J2175">
        <v>4</v>
      </c>
      <c r="L2175" t="s">
        <v>1221</v>
      </c>
      <c r="M2175" t="s">
        <v>1238</v>
      </c>
      <c r="N2175" t="s">
        <v>1239</v>
      </c>
      <c r="O2175" t="s">
        <v>6621</v>
      </c>
      <c r="P2175" t="s">
        <v>209</v>
      </c>
      <c r="Q2175" t="s">
        <v>8650</v>
      </c>
      <c r="R2175" t="s">
        <v>8637</v>
      </c>
      <c r="S2175" t="s">
        <v>8645</v>
      </c>
      <c r="T2175" t="b">
        <v>0</v>
      </c>
      <c r="U2175" t="b">
        <v>0</v>
      </c>
      <c r="V2175">
        <v>3</v>
      </c>
      <c r="W2175">
        <v>60</v>
      </c>
      <c r="X2175">
        <v>11</v>
      </c>
      <c r="AG2175" t="s">
        <v>6622</v>
      </c>
      <c r="AH2175" t="s">
        <v>6623</v>
      </c>
    </row>
    <row r="2176" spans="1:34" x14ac:dyDescent="0.25">
      <c r="A2176">
        <v>7</v>
      </c>
      <c r="B2176" t="s">
        <v>652</v>
      </c>
      <c r="C2176" t="s">
        <v>655</v>
      </c>
      <c r="D2176" t="s">
        <v>653</v>
      </c>
      <c r="E2176" t="s">
        <v>654</v>
      </c>
      <c r="F2176" t="s">
        <v>657</v>
      </c>
      <c r="G2176" t="s">
        <v>11043</v>
      </c>
      <c r="H2176" t="s">
        <v>1236</v>
      </c>
      <c r="I2176" t="s">
        <v>1237</v>
      </c>
      <c r="J2176">
        <v>4</v>
      </c>
      <c r="L2176" t="s">
        <v>1221</v>
      </c>
      <c r="M2176" t="s">
        <v>1238</v>
      </c>
      <c r="N2176" t="s">
        <v>1239</v>
      </c>
      <c r="O2176" t="s">
        <v>6624</v>
      </c>
      <c r="P2176" t="s">
        <v>209</v>
      </c>
      <c r="Q2176" t="s">
        <v>8650</v>
      </c>
      <c r="R2176" t="s">
        <v>8637</v>
      </c>
      <c r="S2176" t="s">
        <v>8645</v>
      </c>
      <c r="T2176" t="b">
        <v>0</v>
      </c>
      <c r="U2176" t="b">
        <v>0</v>
      </c>
      <c r="V2176">
        <v>4</v>
      </c>
      <c r="W2176">
        <v>70</v>
      </c>
      <c r="X2176">
        <v>9</v>
      </c>
      <c r="AG2176" t="s">
        <v>6625</v>
      </c>
      <c r="AH2176" t="s">
        <v>6626</v>
      </c>
    </row>
    <row r="2177" spans="1:34" x14ac:dyDescent="0.25">
      <c r="A2177">
        <v>7</v>
      </c>
      <c r="B2177" t="s">
        <v>652</v>
      </c>
      <c r="C2177" t="s">
        <v>655</v>
      </c>
      <c r="D2177" t="s">
        <v>653</v>
      </c>
      <c r="E2177" t="s">
        <v>654</v>
      </c>
      <c r="F2177" t="s">
        <v>657</v>
      </c>
      <c r="G2177" t="s">
        <v>11043</v>
      </c>
      <c r="H2177" t="s">
        <v>1236</v>
      </c>
      <c r="I2177" t="s">
        <v>1237</v>
      </c>
      <c r="J2177">
        <v>4</v>
      </c>
      <c r="L2177" t="s">
        <v>1221</v>
      </c>
      <c r="M2177" t="s">
        <v>1238</v>
      </c>
      <c r="N2177" t="s">
        <v>1239</v>
      </c>
      <c r="O2177" t="s">
        <v>6627</v>
      </c>
      <c r="P2177" t="s">
        <v>123</v>
      </c>
      <c r="Q2177" t="s">
        <v>8644</v>
      </c>
      <c r="R2177" t="s">
        <v>8488</v>
      </c>
      <c r="S2177" t="s">
        <v>8645</v>
      </c>
      <c r="T2177" t="b">
        <v>0</v>
      </c>
      <c r="U2177" t="b">
        <v>0</v>
      </c>
      <c r="V2177">
        <v>1</v>
      </c>
      <c r="W2177">
        <v>20</v>
      </c>
      <c r="X2177">
        <v>12</v>
      </c>
      <c r="AB2177">
        <v>2</v>
      </c>
      <c r="AC2177">
        <v>1</v>
      </c>
      <c r="AD2177">
        <v>2</v>
      </c>
      <c r="AE2177" t="s">
        <v>2289</v>
      </c>
      <c r="AG2177" t="s">
        <v>2527</v>
      </c>
      <c r="AH2177" t="s">
        <v>6628</v>
      </c>
    </row>
    <row r="2178" spans="1:34" x14ac:dyDescent="0.25">
      <c r="A2178">
        <v>7</v>
      </c>
      <c r="B2178" t="s">
        <v>652</v>
      </c>
      <c r="C2178" t="s">
        <v>655</v>
      </c>
      <c r="D2178" t="s">
        <v>653</v>
      </c>
      <c r="E2178" t="s">
        <v>654</v>
      </c>
      <c r="F2178" t="s">
        <v>657</v>
      </c>
      <c r="G2178" t="s">
        <v>11043</v>
      </c>
      <c r="H2178" t="s">
        <v>1236</v>
      </c>
      <c r="I2178" t="s">
        <v>1237</v>
      </c>
      <c r="J2178">
        <v>4</v>
      </c>
      <c r="L2178" t="s">
        <v>1221</v>
      </c>
      <c r="M2178" t="s">
        <v>1238</v>
      </c>
      <c r="N2178" t="s">
        <v>1239</v>
      </c>
      <c r="O2178" t="s">
        <v>6629</v>
      </c>
      <c r="P2178" t="s">
        <v>123</v>
      </c>
      <c r="Q2178" t="s">
        <v>8644</v>
      </c>
      <c r="R2178" t="s">
        <v>8488</v>
      </c>
      <c r="S2178" t="s">
        <v>8645</v>
      </c>
      <c r="T2178" t="b">
        <v>0</v>
      </c>
      <c r="U2178" t="b">
        <v>0</v>
      </c>
      <c r="V2178">
        <v>2</v>
      </c>
      <c r="W2178">
        <v>25</v>
      </c>
      <c r="X2178">
        <v>12</v>
      </c>
      <c r="AB2178">
        <v>2</v>
      </c>
      <c r="AC2178">
        <v>1</v>
      </c>
      <c r="AD2178">
        <v>2</v>
      </c>
      <c r="AE2178" t="s">
        <v>1745</v>
      </c>
      <c r="AG2178" t="s">
        <v>1932</v>
      </c>
      <c r="AH2178" t="s">
        <v>6630</v>
      </c>
    </row>
    <row r="2179" spans="1:34" x14ac:dyDescent="0.25">
      <c r="A2179">
        <v>7</v>
      </c>
      <c r="B2179" t="s">
        <v>652</v>
      </c>
      <c r="C2179" t="s">
        <v>655</v>
      </c>
      <c r="D2179" t="s">
        <v>653</v>
      </c>
      <c r="E2179" t="s">
        <v>654</v>
      </c>
      <c r="F2179" t="s">
        <v>657</v>
      </c>
      <c r="G2179" t="s">
        <v>11043</v>
      </c>
      <c r="H2179" t="s">
        <v>1236</v>
      </c>
      <c r="I2179" t="s">
        <v>1237</v>
      </c>
      <c r="J2179">
        <v>4</v>
      </c>
      <c r="L2179" t="s">
        <v>1221</v>
      </c>
      <c r="M2179" t="s">
        <v>1238</v>
      </c>
      <c r="N2179" t="s">
        <v>1239</v>
      </c>
      <c r="O2179" t="s">
        <v>6631</v>
      </c>
      <c r="P2179" t="s">
        <v>123</v>
      </c>
      <c r="Q2179" t="s">
        <v>8644</v>
      </c>
      <c r="R2179" t="s">
        <v>8488</v>
      </c>
      <c r="S2179" t="s">
        <v>8645</v>
      </c>
      <c r="T2179" t="b">
        <v>0</v>
      </c>
      <c r="U2179" t="b">
        <v>0</v>
      </c>
      <c r="V2179">
        <v>3</v>
      </c>
      <c r="W2179">
        <v>25</v>
      </c>
      <c r="X2179">
        <v>12</v>
      </c>
      <c r="AB2179">
        <v>2</v>
      </c>
      <c r="AC2179">
        <v>1</v>
      </c>
      <c r="AD2179">
        <v>2</v>
      </c>
      <c r="AE2179" t="s">
        <v>610</v>
      </c>
      <c r="AG2179" t="s">
        <v>1937</v>
      </c>
      <c r="AH2179" t="s">
        <v>6632</v>
      </c>
    </row>
    <row r="2180" spans="1:34" x14ac:dyDescent="0.25">
      <c r="A2180">
        <v>7</v>
      </c>
      <c r="B2180" t="s">
        <v>652</v>
      </c>
      <c r="C2180" t="s">
        <v>655</v>
      </c>
      <c r="D2180" t="s">
        <v>653</v>
      </c>
      <c r="E2180" t="s">
        <v>654</v>
      </c>
      <c r="F2180" t="s">
        <v>657</v>
      </c>
      <c r="G2180" t="s">
        <v>11043</v>
      </c>
      <c r="H2180" t="s">
        <v>1236</v>
      </c>
      <c r="I2180" t="s">
        <v>1237</v>
      </c>
      <c r="J2180">
        <v>4</v>
      </c>
      <c r="L2180" t="s">
        <v>1221</v>
      </c>
      <c r="M2180" t="s">
        <v>1238</v>
      </c>
      <c r="N2180" t="s">
        <v>1239</v>
      </c>
      <c r="O2180" t="s">
        <v>6633</v>
      </c>
      <c r="P2180" t="s">
        <v>339</v>
      </c>
      <c r="Q2180" t="s">
        <v>2</v>
      </c>
      <c r="R2180" t="s">
        <v>8653</v>
      </c>
      <c r="S2180" t="s">
        <v>8645</v>
      </c>
      <c r="T2180" t="b">
        <v>0</v>
      </c>
      <c r="U2180" t="b">
        <v>1</v>
      </c>
      <c r="V2180">
        <v>1</v>
      </c>
      <c r="W2180">
        <v>50</v>
      </c>
      <c r="Y2180">
        <v>64.800000000000011</v>
      </c>
      <c r="AG2180" t="s">
        <v>6634</v>
      </c>
      <c r="AH2180" t="s">
        <v>6635</v>
      </c>
    </row>
    <row r="2181" spans="1:34" x14ac:dyDescent="0.25">
      <c r="A2181">
        <v>7</v>
      </c>
      <c r="B2181" t="s">
        <v>652</v>
      </c>
      <c r="C2181" t="s">
        <v>655</v>
      </c>
      <c r="D2181" t="s">
        <v>653</v>
      </c>
      <c r="E2181" t="s">
        <v>654</v>
      </c>
      <c r="F2181" t="s">
        <v>657</v>
      </c>
      <c r="G2181" t="s">
        <v>11043</v>
      </c>
      <c r="H2181" t="s">
        <v>1236</v>
      </c>
      <c r="I2181" t="s">
        <v>1237</v>
      </c>
      <c r="J2181">
        <v>4</v>
      </c>
      <c r="L2181" t="s">
        <v>1221</v>
      </c>
      <c r="M2181" t="s">
        <v>1238</v>
      </c>
      <c r="N2181" t="s">
        <v>1239</v>
      </c>
      <c r="O2181" t="s">
        <v>6636</v>
      </c>
      <c r="P2181" t="s">
        <v>339</v>
      </c>
      <c r="Q2181" t="s">
        <v>2</v>
      </c>
      <c r="R2181" t="s">
        <v>8653</v>
      </c>
      <c r="S2181" t="s">
        <v>8645</v>
      </c>
      <c r="T2181" t="b">
        <v>0</v>
      </c>
      <c r="U2181" t="b">
        <v>1</v>
      </c>
      <c r="V2181">
        <v>2</v>
      </c>
      <c r="W2181">
        <v>50</v>
      </c>
      <c r="Y2181">
        <v>60</v>
      </c>
      <c r="AH2181" t="s">
        <v>6637</v>
      </c>
    </row>
    <row r="2182" spans="1:34" x14ac:dyDescent="0.25">
      <c r="A2182">
        <v>7</v>
      </c>
      <c r="B2182" t="s">
        <v>652</v>
      </c>
      <c r="C2182" t="s">
        <v>655</v>
      </c>
      <c r="D2182" t="s">
        <v>653</v>
      </c>
      <c r="E2182" t="s">
        <v>654</v>
      </c>
      <c r="F2182" t="s">
        <v>657</v>
      </c>
      <c r="G2182" t="s">
        <v>11043</v>
      </c>
      <c r="H2182" t="s">
        <v>1236</v>
      </c>
      <c r="I2182" t="s">
        <v>1237</v>
      </c>
      <c r="J2182">
        <v>4</v>
      </c>
      <c r="L2182" t="s">
        <v>1221</v>
      </c>
      <c r="M2182" t="s">
        <v>1238</v>
      </c>
      <c r="N2182" t="s">
        <v>1239</v>
      </c>
      <c r="O2182" t="s">
        <v>6638</v>
      </c>
      <c r="P2182" t="s">
        <v>339</v>
      </c>
      <c r="Q2182" t="s">
        <v>2</v>
      </c>
      <c r="R2182" t="s">
        <v>8653</v>
      </c>
      <c r="S2182" t="s">
        <v>8645</v>
      </c>
      <c r="T2182" t="b">
        <v>0</v>
      </c>
      <c r="U2182" t="b">
        <v>1</v>
      </c>
      <c r="V2182">
        <v>3</v>
      </c>
      <c r="W2182">
        <v>50</v>
      </c>
      <c r="Y2182">
        <v>45</v>
      </c>
      <c r="AH2182" t="s">
        <v>6639</v>
      </c>
    </row>
    <row r="2183" spans="1:34" x14ac:dyDescent="0.25">
      <c r="A2183">
        <v>7</v>
      </c>
      <c r="B2183" t="s">
        <v>652</v>
      </c>
      <c r="C2183" t="s">
        <v>655</v>
      </c>
      <c r="D2183" t="s">
        <v>653</v>
      </c>
      <c r="E2183" t="s">
        <v>654</v>
      </c>
      <c r="F2183" t="s">
        <v>657</v>
      </c>
      <c r="G2183" t="s">
        <v>11043</v>
      </c>
      <c r="H2183" t="s">
        <v>1236</v>
      </c>
      <c r="I2183" t="s">
        <v>1237</v>
      </c>
      <c r="J2183">
        <v>4</v>
      </c>
      <c r="L2183" t="s">
        <v>1221</v>
      </c>
      <c r="M2183" t="s">
        <v>1238</v>
      </c>
      <c r="N2183" t="s">
        <v>1239</v>
      </c>
      <c r="O2183" t="s">
        <v>6640</v>
      </c>
      <c r="P2183" t="s">
        <v>334</v>
      </c>
      <c r="Q2183" t="s">
        <v>2</v>
      </c>
      <c r="R2183" t="s">
        <v>8652</v>
      </c>
      <c r="S2183" t="s">
        <v>8646</v>
      </c>
      <c r="T2183" t="b">
        <v>0</v>
      </c>
      <c r="U2183" t="b">
        <v>1</v>
      </c>
      <c r="V2183">
        <v>1</v>
      </c>
      <c r="W2183">
        <v>0</v>
      </c>
      <c r="Y2183">
        <v>49.8</v>
      </c>
      <c r="AG2183" t="s">
        <v>6641</v>
      </c>
      <c r="AH2183" t="s">
        <v>6642</v>
      </c>
    </row>
    <row r="2184" spans="1:34" x14ac:dyDescent="0.25">
      <c r="A2184">
        <v>7</v>
      </c>
      <c r="B2184" t="s">
        <v>652</v>
      </c>
      <c r="C2184" t="s">
        <v>655</v>
      </c>
      <c r="D2184" t="s">
        <v>653</v>
      </c>
      <c r="E2184" t="s">
        <v>654</v>
      </c>
      <c r="F2184" t="s">
        <v>657</v>
      </c>
      <c r="G2184" t="s">
        <v>11043</v>
      </c>
      <c r="H2184" t="s">
        <v>1236</v>
      </c>
      <c r="I2184" t="s">
        <v>1237</v>
      </c>
      <c r="J2184">
        <v>4</v>
      </c>
      <c r="L2184" t="s">
        <v>1221</v>
      </c>
      <c r="M2184" t="s">
        <v>1238</v>
      </c>
      <c r="N2184" t="s">
        <v>1239</v>
      </c>
      <c r="O2184" t="s">
        <v>6643</v>
      </c>
      <c r="P2184" t="s">
        <v>334</v>
      </c>
      <c r="Q2184" t="s">
        <v>2</v>
      </c>
      <c r="R2184" t="s">
        <v>8652</v>
      </c>
      <c r="S2184" t="s">
        <v>8646</v>
      </c>
      <c r="T2184" t="b">
        <v>0</v>
      </c>
      <c r="U2184" t="b">
        <v>1</v>
      </c>
      <c r="V2184">
        <v>2</v>
      </c>
      <c r="W2184">
        <v>0</v>
      </c>
      <c r="Y2184">
        <v>39.6</v>
      </c>
      <c r="AG2184" t="s">
        <v>6644</v>
      </c>
      <c r="AH2184" t="s">
        <v>6645</v>
      </c>
    </row>
    <row r="2185" spans="1:34" x14ac:dyDescent="0.25">
      <c r="A2185">
        <v>7</v>
      </c>
      <c r="B2185" t="s">
        <v>652</v>
      </c>
      <c r="C2185" t="s">
        <v>655</v>
      </c>
      <c r="D2185" t="s">
        <v>653</v>
      </c>
      <c r="E2185" t="s">
        <v>654</v>
      </c>
      <c r="F2185" t="s">
        <v>657</v>
      </c>
      <c r="G2185" t="s">
        <v>11043</v>
      </c>
      <c r="H2185" t="s">
        <v>1236</v>
      </c>
      <c r="I2185" t="s">
        <v>1237</v>
      </c>
      <c r="J2185">
        <v>4</v>
      </c>
      <c r="L2185" t="s">
        <v>1221</v>
      </c>
      <c r="M2185" t="s">
        <v>1238</v>
      </c>
      <c r="N2185" t="s">
        <v>1239</v>
      </c>
      <c r="O2185" t="s">
        <v>6646</v>
      </c>
      <c r="P2185" t="s">
        <v>373</v>
      </c>
      <c r="Q2185" t="s">
        <v>357</v>
      </c>
      <c r="R2185" t="s">
        <v>357</v>
      </c>
      <c r="S2185" t="s">
        <v>8645</v>
      </c>
      <c r="T2185" t="b">
        <v>0</v>
      </c>
      <c r="U2185" t="b">
        <v>1</v>
      </c>
      <c r="V2185">
        <v>1</v>
      </c>
      <c r="Y2185">
        <v>30</v>
      </c>
      <c r="Z2185">
        <v>0</v>
      </c>
      <c r="AA2185" t="s">
        <v>3957</v>
      </c>
      <c r="AG2185" t="s">
        <v>6647</v>
      </c>
      <c r="AH2185" t="s">
        <v>6648</v>
      </c>
    </row>
    <row r="2186" spans="1:34" x14ac:dyDescent="0.25">
      <c r="A2186">
        <v>7</v>
      </c>
      <c r="B2186" t="s">
        <v>652</v>
      </c>
      <c r="C2186" t="s">
        <v>655</v>
      </c>
      <c r="D2186" t="s">
        <v>653</v>
      </c>
      <c r="E2186" t="s">
        <v>654</v>
      </c>
      <c r="F2186" t="s">
        <v>657</v>
      </c>
      <c r="G2186" t="s">
        <v>11043</v>
      </c>
      <c r="H2186" t="s">
        <v>1236</v>
      </c>
      <c r="I2186" t="s">
        <v>1237</v>
      </c>
      <c r="J2186">
        <v>4</v>
      </c>
      <c r="L2186" t="s">
        <v>1221</v>
      </c>
      <c r="M2186" t="s">
        <v>1238</v>
      </c>
      <c r="N2186" t="s">
        <v>1239</v>
      </c>
      <c r="O2186" t="s">
        <v>6649</v>
      </c>
      <c r="P2186" t="s">
        <v>373</v>
      </c>
      <c r="Q2186" t="s">
        <v>357</v>
      </c>
      <c r="R2186" t="s">
        <v>357</v>
      </c>
      <c r="S2186" t="s">
        <v>8645</v>
      </c>
      <c r="T2186" t="b">
        <v>0</v>
      </c>
      <c r="U2186" t="b">
        <v>1</v>
      </c>
      <c r="V2186">
        <v>2</v>
      </c>
      <c r="Y2186">
        <v>30</v>
      </c>
      <c r="Z2186">
        <v>0</v>
      </c>
      <c r="AA2186" t="s">
        <v>3957</v>
      </c>
      <c r="AG2186" t="s">
        <v>6647</v>
      </c>
      <c r="AH2186" t="s">
        <v>1239</v>
      </c>
    </row>
    <row r="2187" spans="1:34" x14ac:dyDescent="0.25">
      <c r="A2187">
        <v>7</v>
      </c>
      <c r="B2187" t="s">
        <v>652</v>
      </c>
      <c r="C2187" t="s">
        <v>655</v>
      </c>
      <c r="D2187" t="s">
        <v>653</v>
      </c>
      <c r="E2187" t="s">
        <v>654</v>
      </c>
      <c r="F2187" t="s">
        <v>657</v>
      </c>
      <c r="G2187" t="s">
        <v>11043</v>
      </c>
      <c r="H2187" t="s">
        <v>1240</v>
      </c>
      <c r="I2187" t="s">
        <v>1241</v>
      </c>
      <c r="J2187">
        <v>1</v>
      </c>
      <c r="L2187" t="s">
        <v>1206</v>
      </c>
      <c r="M2187" t="s">
        <v>1242</v>
      </c>
      <c r="N2187" t="s">
        <v>1243</v>
      </c>
      <c r="O2187" t="s">
        <v>6650</v>
      </c>
      <c r="P2187" t="s">
        <v>363</v>
      </c>
      <c r="Q2187" t="s">
        <v>357</v>
      </c>
      <c r="R2187" t="s">
        <v>357</v>
      </c>
      <c r="S2187" t="s">
        <v>357</v>
      </c>
      <c r="T2187" t="b">
        <v>0</v>
      </c>
      <c r="U2187" t="b">
        <v>1</v>
      </c>
      <c r="V2187">
        <v>1</v>
      </c>
      <c r="Y2187">
        <v>364</v>
      </c>
      <c r="Z2187">
        <v>0.68</v>
      </c>
      <c r="AA2187" t="s">
        <v>3957</v>
      </c>
      <c r="AG2187" t="s">
        <v>6651</v>
      </c>
      <c r="AH2187" t="s">
        <v>1242</v>
      </c>
    </row>
    <row r="2188" spans="1:34" x14ac:dyDescent="0.25">
      <c r="A2188">
        <v>7</v>
      </c>
      <c r="B2188" t="s">
        <v>652</v>
      </c>
      <c r="C2188" t="s">
        <v>655</v>
      </c>
      <c r="D2188" t="s">
        <v>653</v>
      </c>
      <c r="E2188" t="s">
        <v>654</v>
      </c>
      <c r="F2188" t="s">
        <v>657</v>
      </c>
      <c r="G2188" t="s">
        <v>11043</v>
      </c>
      <c r="H2188" t="s">
        <v>1240</v>
      </c>
      <c r="I2188" t="s">
        <v>1241</v>
      </c>
      <c r="J2188">
        <v>1</v>
      </c>
      <c r="L2188" t="s">
        <v>1206</v>
      </c>
      <c r="M2188" t="s">
        <v>1242</v>
      </c>
      <c r="N2188" t="s">
        <v>1243</v>
      </c>
      <c r="O2188" t="s">
        <v>6652</v>
      </c>
      <c r="P2188" t="s">
        <v>394</v>
      </c>
      <c r="Q2188" t="s">
        <v>272</v>
      </c>
      <c r="R2188" t="s">
        <v>8666</v>
      </c>
      <c r="S2188" t="s">
        <v>8645</v>
      </c>
      <c r="T2188" t="b">
        <v>0</v>
      </c>
      <c r="U2188" t="b">
        <v>0</v>
      </c>
      <c r="V2188">
        <v>1</v>
      </c>
      <c r="W2188">
        <v>0</v>
      </c>
      <c r="X2188">
        <v>15</v>
      </c>
      <c r="AG2188" t="s">
        <v>2818</v>
      </c>
      <c r="AH2188" t="s">
        <v>6653</v>
      </c>
    </row>
    <row r="2189" spans="1:34" x14ac:dyDescent="0.25">
      <c r="A2189">
        <v>7</v>
      </c>
      <c r="B2189" t="s">
        <v>652</v>
      </c>
      <c r="C2189" t="s">
        <v>655</v>
      </c>
      <c r="D2189" t="s">
        <v>653</v>
      </c>
      <c r="E2189" t="s">
        <v>654</v>
      </c>
      <c r="F2189" t="s">
        <v>657</v>
      </c>
      <c r="G2189" t="s">
        <v>11043</v>
      </c>
      <c r="H2189" t="s">
        <v>1240</v>
      </c>
      <c r="I2189" t="s">
        <v>1241</v>
      </c>
      <c r="J2189">
        <v>1</v>
      </c>
      <c r="L2189" t="s">
        <v>1206</v>
      </c>
      <c r="M2189" t="s">
        <v>1242</v>
      </c>
      <c r="N2189" t="s">
        <v>1243</v>
      </c>
      <c r="O2189" t="s">
        <v>6654</v>
      </c>
      <c r="P2189" t="s">
        <v>403</v>
      </c>
      <c r="Q2189" t="s">
        <v>272</v>
      </c>
      <c r="R2189" t="s">
        <v>8666</v>
      </c>
      <c r="S2189" t="s">
        <v>8645</v>
      </c>
      <c r="T2189" t="b">
        <v>0</v>
      </c>
      <c r="U2189" t="b">
        <v>0</v>
      </c>
      <c r="V2189">
        <v>1</v>
      </c>
      <c r="W2189">
        <v>0</v>
      </c>
      <c r="X2189">
        <v>8</v>
      </c>
      <c r="AG2189" t="s">
        <v>2818</v>
      </c>
      <c r="AH2189" t="s">
        <v>6655</v>
      </c>
    </row>
    <row r="2190" spans="1:34" x14ac:dyDescent="0.25">
      <c r="A2190">
        <v>7</v>
      </c>
      <c r="B2190" t="s">
        <v>652</v>
      </c>
      <c r="C2190" t="s">
        <v>655</v>
      </c>
      <c r="D2190" t="s">
        <v>653</v>
      </c>
      <c r="E2190" t="s">
        <v>654</v>
      </c>
      <c r="F2190" t="s">
        <v>657</v>
      </c>
      <c r="G2190" t="s">
        <v>11043</v>
      </c>
      <c r="H2190" t="s">
        <v>1240</v>
      </c>
      <c r="I2190" t="s">
        <v>1241</v>
      </c>
      <c r="J2190">
        <v>1</v>
      </c>
      <c r="L2190" t="s">
        <v>1206</v>
      </c>
      <c r="M2190" t="s">
        <v>1242</v>
      </c>
      <c r="N2190" t="s">
        <v>1243</v>
      </c>
      <c r="O2190" t="s">
        <v>6656</v>
      </c>
      <c r="P2190" t="s">
        <v>403</v>
      </c>
      <c r="Q2190" t="s">
        <v>272</v>
      </c>
      <c r="R2190" t="s">
        <v>8666</v>
      </c>
      <c r="S2190" t="s">
        <v>8645</v>
      </c>
      <c r="T2190" t="b">
        <v>0</v>
      </c>
      <c r="U2190" t="b">
        <v>0</v>
      </c>
      <c r="V2190">
        <v>2</v>
      </c>
      <c r="W2190">
        <v>0</v>
      </c>
      <c r="X2190">
        <v>8</v>
      </c>
      <c r="AG2190" t="s">
        <v>2818</v>
      </c>
      <c r="AH2190" t="s">
        <v>6657</v>
      </c>
    </row>
    <row r="2191" spans="1:34" x14ac:dyDescent="0.25">
      <c r="A2191">
        <v>7</v>
      </c>
      <c r="B2191" t="s">
        <v>652</v>
      </c>
      <c r="C2191" t="s">
        <v>655</v>
      </c>
      <c r="D2191" t="s">
        <v>653</v>
      </c>
      <c r="E2191" t="s">
        <v>654</v>
      </c>
      <c r="F2191" t="s">
        <v>657</v>
      </c>
      <c r="G2191" t="s">
        <v>11043</v>
      </c>
      <c r="H2191" t="s">
        <v>1240</v>
      </c>
      <c r="I2191" t="s">
        <v>1241</v>
      </c>
      <c r="J2191">
        <v>1</v>
      </c>
      <c r="L2191" t="s">
        <v>1206</v>
      </c>
      <c r="M2191" t="s">
        <v>1242</v>
      </c>
      <c r="N2191" t="s">
        <v>1243</v>
      </c>
      <c r="O2191" t="s">
        <v>6658</v>
      </c>
      <c r="P2191" t="s">
        <v>394</v>
      </c>
      <c r="Q2191" t="s">
        <v>272</v>
      </c>
      <c r="R2191" t="s">
        <v>8666</v>
      </c>
      <c r="S2191" t="s">
        <v>8645</v>
      </c>
      <c r="T2191" t="b">
        <v>0</v>
      </c>
      <c r="U2191" t="b">
        <v>0</v>
      </c>
      <c r="V2191">
        <v>2</v>
      </c>
      <c r="W2191">
        <v>0</v>
      </c>
      <c r="X2191">
        <v>15</v>
      </c>
      <c r="AG2191" t="s">
        <v>2818</v>
      </c>
      <c r="AH2191" t="s">
        <v>6659</v>
      </c>
    </row>
    <row r="2192" spans="1:34" x14ac:dyDescent="0.25">
      <c r="A2192">
        <v>7</v>
      </c>
      <c r="B2192" t="s">
        <v>652</v>
      </c>
      <c r="C2192" t="s">
        <v>655</v>
      </c>
      <c r="D2192" t="s">
        <v>653</v>
      </c>
      <c r="E2192" t="s">
        <v>654</v>
      </c>
      <c r="F2192" t="s">
        <v>657</v>
      </c>
      <c r="G2192" t="s">
        <v>11043</v>
      </c>
      <c r="H2192" t="s">
        <v>1240</v>
      </c>
      <c r="I2192" t="s">
        <v>1241</v>
      </c>
      <c r="J2192">
        <v>1</v>
      </c>
      <c r="L2192" t="s">
        <v>1206</v>
      </c>
      <c r="M2192" t="s">
        <v>1242</v>
      </c>
      <c r="N2192" t="s">
        <v>1243</v>
      </c>
      <c r="O2192" t="s">
        <v>6660</v>
      </c>
      <c r="P2192" t="s">
        <v>1</v>
      </c>
      <c r="Q2192" t="s">
        <v>2</v>
      </c>
      <c r="R2192" t="s">
        <v>2</v>
      </c>
      <c r="S2192" t="s">
        <v>8646</v>
      </c>
      <c r="T2192" t="b">
        <v>0</v>
      </c>
      <c r="U2192" t="b">
        <v>1</v>
      </c>
      <c r="V2192">
        <v>1</v>
      </c>
      <c r="W2192">
        <v>150</v>
      </c>
      <c r="Y2192">
        <v>64.800000000000011</v>
      </c>
      <c r="AG2192" t="s">
        <v>6661</v>
      </c>
      <c r="AH2192" t="s">
        <v>6662</v>
      </c>
    </row>
    <row r="2193" spans="1:34" x14ac:dyDescent="0.25">
      <c r="A2193">
        <v>7</v>
      </c>
      <c r="B2193" t="s">
        <v>652</v>
      </c>
      <c r="C2193" t="s">
        <v>655</v>
      </c>
      <c r="D2193" t="s">
        <v>653</v>
      </c>
      <c r="E2193" t="s">
        <v>654</v>
      </c>
      <c r="F2193" t="s">
        <v>657</v>
      </c>
      <c r="G2193" t="s">
        <v>11043</v>
      </c>
      <c r="H2193" t="s">
        <v>1240</v>
      </c>
      <c r="I2193" t="s">
        <v>1241</v>
      </c>
      <c r="J2193">
        <v>1</v>
      </c>
      <c r="L2193" t="s">
        <v>1206</v>
      </c>
      <c r="M2193" t="s">
        <v>1242</v>
      </c>
      <c r="N2193" t="s">
        <v>1243</v>
      </c>
      <c r="O2193" t="s">
        <v>6663</v>
      </c>
      <c r="P2193" t="s">
        <v>1</v>
      </c>
      <c r="Q2193" t="s">
        <v>2</v>
      </c>
      <c r="R2193" t="s">
        <v>2</v>
      </c>
      <c r="S2193" t="s">
        <v>8646</v>
      </c>
      <c r="T2193" t="b">
        <v>0</v>
      </c>
      <c r="U2193" t="b">
        <v>1</v>
      </c>
      <c r="V2193">
        <v>2</v>
      </c>
      <c r="W2193">
        <v>150</v>
      </c>
      <c r="Y2193">
        <v>60</v>
      </c>
      <c r="AG2193" t="s">
        <v>6664</v>
      </c>
      <c r="AH2193" t="s">
        <v>6665</v>
      </c>
    </row>
    <row r="2194" spans="1:34" x14ac:dyDescent="0.25">
      <c r="A2194">
        <v>7</v>
      </c>
      <c r="B2194" t="s">
        <v>652</v>
      </c>
      <c r="C2194" t="s">
        <v>655</v>
      </c>
      <c r="D2194" t="s">
        <v>653</v>
      </c>
      <c r="E2194" t="s">
        <v>654</v>
      </c>
      <c r="F2194" t="s">
        <v>657</v>
      </c>
      <c r="G2194" t="s">
        <v>11043</v>
      </c>
      <c r="H2194" t="s">
        <v>1240</v>
      </c>
      <c r="I2194" t="s">
        <v>1241</v>
      </c>
      <c r="J2194">
        <v>1</v>
      </c>
      <c r="L2194" t="s">
        <v>1206</v>
      </c>
      <c r="M2194" t="s">
        <v>1242</v>
      </c>
      <c r="N2194" t="s">
        <v>1243</v>
      </c>
      <c r="O2194" t="s">
        <v>6666</v>
      </c>
      <c r="P2194" t="s">
        <v>1</v>
      </c>
      <c r="Q2194" t="s">
        <v>2</v>
      </c>
      <c r="R2194" t="s">
        <v>2</v>
      </c>
      <c r="S2194" t="s">
        <v>8646</v>
      </c>
      <c r="T2194" t="b">
        <v>0</v>
      </c>
      <c r="U2194" t="b">
        <v>1</v>
      </c>
      <c r="V2194">
        <v>3</v>
      </c>
      <c r="W2194">
        <v>150</v>
      </c>
      <c r="Y2194">
        <v>55.800000000000004</v>
      </c>
      <c r="AG2194" t="s">
        <v>6667</v>
      </c>
      <c r="AH2194" t="s">
        <v>6668</v>
      </c>
    </row>
    <row r="2195" spans="1:34" x14ac:dyDescent="0.25">
      <c r="A2195">
        <v>7</v>
      </c>
      <c r="B2195" t="s">
        <v>652</v>
      </c>
      <c r="C2195" t="s">
        <v>655</v>
      </c>
      <c r="D2195" t="s">
        <v>653</v>
      </c>
      <c r="E2195" t="s">
        <v>654</v>
      </c>
      <c r="F2195" t="s">
        <v>657</v>
      </c>
      <c r="G2195" t="s">
        <v>11043</v>
      </c>
      <c r="H2195" t="s">
        <v>1240</v>
      </c>
      <c r="I2195" t="s">
        <v>1241</v>
      </c>
      <c r="J2195">
        <v>1</v>
      </c>
      <c r="L2195" t="s">
        <v>1206</v>
      </c>
      <c r="M2195" t="s">
        <v>1242</v>
      </c>
      <c r="N2195" t="s">
        <v>1243</v>
      </c>
      <c r="O2195" t="s">
        <v>6669</v>
      </c>
      <c r="P2195" t="s">
        <v>1</v>
      </c>
      <c r="Q2195" t="s">
        <v>2</v>
      </c>
      <c r="R2195" t="s">
        <v>2</v>
      </c>
      <c r="S2195" t="s">
        <v>8646</v>
      </c>
      <c r="T2195" t="b">
        <v>0</v>
      </c>
      <c r="U2195" t="b">
        <v>1</v>
      </c>
      <c r="V2195">
        <v>4</v>
      </c>
      <c r="W2195">
        <v>150</v>
      </c>
      <c r="Y2195">
        <v>52.2</v>
      </c>
      <c r="AG2195" t="s">
        <v>6670</v>
      </c>
      <c r="AH2195" t="s">
        <v>6671</v>
      </c>
    </row>
    <row r="2196" spans="1:34" x14ac:dyDescent="0.25">
      <c r="A2196">
        <v>7</v>
      </c>
      <c r="B2196" t="s">
        <v>652</v>
      </c>
      <c r="C2196" t="s">
        <v>655</v>
      </c>
      <c r="D2196" t="s">
        <v>653</v>
      </c>
      <c r="E2196" t="s">
        <v>654</v>
      </c>
      <c r="F2196" t="s">
        <v>657</v>
      </c>
      <c r="G2196" t="s">
        <v>11043</v>
      </c>
      <c r="H2196" t="s">
        <v>1240</v>
      </c>
      <c r="I2196" t="s">
        <v>1241</v>
      </c>
      <c r="J2196">
        <v>1</v>
      </c>
      <c r="L2196" t="s">
        <v>1206</v>
      </c>
      <c r="M2196" t="s">
        <v>1242</v>
      </c>
      <c r="N2196" t="s">
        <v>1243</v>
      </c>
      <c r="O2196" t="s">
        <v>6672</v>
      </c>
      <c r="P2196" t="s">
        <v>1</v>
      </c>
      <c r="Q2196" t="s">
        <v>2</v>
      </c>
      <c r="R2196" t="s">
        <v>2</v>
      </c>
      <c r="S2196" t="s">
        <v>8646</v>
      </c>
      <c r="T2196" t="b">
        <v>0</v>
      </c>
      <c r="U2196" t="b">
        <v>1</v>
      </c>
      <c r="V2196">
        <v>5</v>
      </c>
      <c r="W2196">
        <v>150</v>
      </c>
      <c r="Y2196">
        <v>49.8</v>
      </c>
      <c r="AG2196" t="s">
        <v>6664</v>
      </c>
      <c r="AH2196" t="s">
        <v>6673</v>
      </c>
    </row>
    <row r="2197" spans="1:34" x14ac:dyDescent="0.25">
      <c r="A2197">
        <v>7</v>
      </c>
      <c r="B2197" t="s">
        <v>652</v>
      </c>
      <c r="C2197" t="s">
        <v>655</v>
      </c>
      <c r="D2197" t="s">
        <v>653</v>
      </c>
      <c r="E2197" t="s">
        <v>654</v>
      </c>
      <c r="F2197" t="s">
        <v>657</v>
      </c>
      <c r="G2197" t="s">
        <v>11043</v>
      </c>
      <c r="H2197" t="s">
        <v>1240</v>
      </c>
      <c r="I2197" t="s">
        <v>1241</v>
      </c>
      <c r="J2197">
        <v>1</v>
      </c>
      <c r="L2197" t="s">
        <v>1206</v>
      </c>
      <c r="M2197" t="s">
        <v>1242</v>
      </c>
      <c r="N2197" t="s">
        <v>1243</v>
      </c>
      <c r="O2197" t="s">
        <v>6674</v>
      </c>
      <c r="P2197" t="s">
        <v>32</v>
      </c>
      <c r="Q2197" t="s">
        <v>25</v>
      </c>
      <c r="R2197" t="s">
        <v>25</v>
      </c>
      <c r="S2197" t="s">
        <v>8646</v>
      </c>
      <c r="T2197" t="b">
        <v>0</v>
      </c>
      <c r="U2197" t="b">
        <v>0</v>
      </c>
      <c r="V2197">
        <v>1</v>
      </c>
      <c r="W2197">
        <v>205</v>
      </c>
      <c r="X2197">
        <v>7</v>
      </c>
      <c r="AB2197">
        <v>2</v>
      </c>
      <c r="AC2197">
        <v>1</v>
      </c>
      <c r="AD2197">
        <v>1</v>
      </c>
      <c r="AE2197" t="s">
        <v>1745</v>
      </c>
      <c r="AG2197" t="s">
        <v>6406</v>
      </c>
      <c r="AH2197" t="s">
        <v>6675</v>
      </c>
    </row>
    <row r="2198" spans="1:34" x14ac:dyDescent="0.25">
      <c r="A2198">
        <v>7</v>
      </c>
      <c r="B2198" t="s">
        <v>652</v>
      </c>
      <c r="C2198" t="s">
        <v>655</v>
      </c>
      <c r="D2198" t="s">
        <v>653</v>
      </c>
      <c r="E2198" t="s">
        <v>654</v>
      </c>
      <c r="F2198" t="s">
        <v>657</v>
      </c>
      <c r="G2198" t="s">
        <v>11043</v>
      </c>
      <c r="H2198" t="s">
        <v>1240</v>
      </c>
      <c r="I2198" t="s">
        <v>1241</v>
      </c>
      <c r="J2198">
        <v>1</v>
      </c>
      <c r="L2198" t="s">
        <v>1206</v>
      </c>
      <c r="M2198" t="s">
        <v>1242</v>
      </c>
      <c r="N2198" t="s">
        <v>1243</v>
      </c>
      <c r="O2198" t="s">
        <v>6676</v>
      </c>
      <c r="P2198" t="s">
        <v>32</v>
      </c>
      <c r="Q2198" t="s">
        <v>25</v>
      </c>
      <c r="R2198" t="s">
        <v>25</v>
      </c>
      <c r="S2198" t="s">
        <v>8646</v>
      </c>
      <c r="T2198" t="b">
        <v>0</v>
      </c>
      <c r="U2198" t="b">
        <v>0</v>
      </c>
      <c r="V2198">
        <v>2</v>
      </c>
      <c r="W2198">
        <v>210</v>
      </c>
      <c r="X2198">
        <v>7</v>
      </c>
      <c r="AB2198">
        <v>2</v>
      </c>
      <c r="AC2198">
        <v>1</v>
      </c>
      <c r="AD2198">
        <v>1</v>
      </c>
      <c r="AE2198" t="s">
        <v>1745</v>
      </c>
      <c r="AG2198" t="s">
        <v>6406</v>
      </c>
      <c r="AH2198" t="s">
        <v>6677</v>
      </c>
    </row>
    <row r="2199" spans="1:34" x14ac:dyDescent="0.25">
      <c r="A2199">
        <v>7</v>
      </c>
      <c r="B2199" t="s">
        <v>652</v>
      </c>
      <c r="C2199" t="s">
        <v>655</v>
      </c>
      <c r="D2199" t="s">
        <v>653</v>
      </c>
      <c r="E2199" t="s">
        <v>654</v>
      </c>
      <c r="F2199" t="s">
        <v>657</v>
      </c>
      <c r="G2199" t="s">
        <v>11043</v>
      </c>
      <c r="H2199" t="s">
        <v>1240</v>
      </c>
      <c r="I2199" t="s">
        <v>1241</v>
      </c>
      <c r="J2199">
        <v>1</v>
      </c>
      <c r="L2199" t="s">
        <v>1206</v>
      </c>
      <c r="M2199" t="s">
        <v>1242</v>
      </c>
      <c r="N2199" t="s">
        <v>1243</v>
      </c>
      <c r="O2199" t="s">
        <v>6678</v>
      </c>
      <c r="P2199" t="s">
        <v>32</v>
      </c>
      <c r="Q2199" t="s">
        <v>25</v>
      </c>
      <c r="R2199" t="s">
        <v>25</v>
      </c>
      <c r="S2199" t="s">
        <v>8646</v>
      </c>
      <c r="T2199" t="b">
        <v>0</v>
      </c>
      <c r="U2199" t="b">
        <v>0</v>
      </c>
      <c r="V2199">
        <v>3</v>
      </c>
      <c r="W2199">
        <v>210</v>
      </c>
      <c r="X2199">
        <v>6</v>
      </c>
      <c r="AB2199">
        <v>2</v>
      </c>
      <c r="AC2199">
        <v>1</v>
      </c>
      <c r="AD2199">
        <v>1</v>
      </c>
      <c r="AE2199" t="s">
        <v>610</v>
      </c>
      <c r="AG2199" t="s">
        <v>6135</v>
      </c>
      <c r="AH2199" t="s">
        <v>6679</v>
      </c>
    </row>
    <row r="2200" spans="1:34" x14ac:dyDescent="0.25">
      <c r="A2200">
        <v>7</v>
      </c>
      <c r="B2200" t="s">
        <v>652</v>
      </c>
      <c r="C2200" t="s">
        <v>655</v>
      </c>
      <c r="D2200" t="s">
        <v>653</v>
      </c>
      <c r="E2200" t="s">
        <v>654</v>
      </c>
      <c r="F2200" t="s">
        <v>657</v>
      </c>
      <c r="G2200" t="s">
        <v>11043</v>
      </c>
      <c r="H2200" t="s">
        <v>1240</v>
      </c>
      <c r="I2200" t="s">
        <v>1241</v>
      </c>
      <c r="J2200">
        <v>1</v>
      </c>
      <c r="L2200" t="s">
        <v>1206</v>
      </c>
      <c r="M2200" t="s">
        <v>1242</v>
      </c>
      <c r="N2200" t="s">
        <v>1243</v>
      </c>
      <c r="O2200" t="s">
        <v>6680</v>
      </c>
      <c r="P2200" t="s">
        <v>32</v>
      </c>
      <c r="Q2200" t="s">
        <v>25</v>
      </c>
      <c r="R2200" t="s">
        <v>25</v>
      </c>
      <c r="S2200" t="s">
        <v>8646</v>
      </c>
      <c r="T2200" t="b">
        <v>0</v>
      </c>
      <c r="U2200" t="b">
        <v>0</v>
      </c>
      <c r="V2200">
        <v>4</v>
      </c>
      <c r="W2200">
        <v>210</v>
      </c>
      <c r="X2200">
        <v>5.5</v>
      </c>
      <c r="AB2200">
        <v>2</v>
      </c>
      <c r="AC2200">
        <v>1</v>
      </c>
      <c r="AD2200">
        <v>1</v>
      </c>
      <c r="AE2200" t="s">
        <v>610</v>
      </c>
      <c r="AG2200" t="s">
        <v>6681</v>
      </c>
      <c r="AH2200" t="s">
        <v>6682</v>
      </c>
    </row>
    <row r="2201" spans="1:34" x14ac:dyDescent="0.25">
      <c r="A2201">
        <v>7</v>
      </c>
      <c r="B2201" t="s">
        <v>652</v>
      </c>
      <c r="C2201" t="s">
        <v>655</v>
      </c>
      <c r="D2201" t="s">
        <v>653</v>
      </c>
      <c r="E2201" t="s">
        <v>654</v>
      </c>
      <c r="F2201" t="s">
        <v>657</v>
      </c>
      <c r="G2201" t="s">
        <v>11043</v>
      </c>
      <c r="H2201" t="s">
        <v>1240</v>
      </c>
      <c r="I2201" t="s">
        <v>1241</v>
      </c>
      <c r="J2201">
        <v>1</v>
      </c>
      <c r="L2201" t="s">
        <v>1206</v>
      </c>
      <c r="M2201" t="s">
        <v>1242</v>
      </c>
      <c r="N2201" t="s">
        <v>1243</v>
      </c>
      <c r="O2201" t="s">
        <v>6683</v>
      </c>
      <c r="P2201" t="s">
        <v>24</v>
      </c>
      <c r="Q2201" t="s">
        <v>25</v>
      </c>
      <c r="R2201" t="s">
        <v>25</v>
      </c>
      <c r="S2201" t="s">
        <v>8658</v>
      </c>
      <c r="T2201" t="b">
        <v>0</v>
      </c>
      <c r="U2201" t="b">
        <v>0</v>
      </c>
      <c r="V2201">
        <v>1</v>
      </c>
      <c r="W2201">
        <v>0</v>
      </c>
      <c r="X2201">
        <v>8</v>
      </c>
      <c r="AB2201">
        <v>2</v>
      </c>
      <c r="AC2201">
        <v>2</v>
      </c>
      <c r="AD2201">
        <v>1</v>
      </c>
      <c r="AE2201" t="s">
        <v>1745</v>
      </c>
      <c r="AG2201" t="s">
        <v>3101</v>
      </c>
      <c r="AH2201" t="s">
        <v>6684</v>
      </c>
    </row>
    <row r="2202" spans="1:34" x14ac:dyDescent="0.25">
      <c r="A2202">
        <v>7</v>
      </c>
      <c r="B2202" t="s">
        <v>652</v>
      </c>
      <c r="C2202" t="s">
        <v>655</v>
      </c>
      <c r="D2202" t="s">
        <v>653</v>
      </c>
      <c r="E2202" t="s">
        <v>654</v>
      </c>
      <c r="F2202" t="s">
        <v>657</v>
      </c>
      <c r="G2202" t="s">
        <v>11043</v>
      </c>
      <c r="H2202" t="s">
        <v>1240</v>
      </c>
      <c r="I2202" t="s">
        <v>1241</v>
      </c>
      <c r="J2202">
        <v>1</v>
      </c>
      <c r="L2202" t="s">
        <v>1206</v>
      </c>
      <c r="M2202" t="s">
        <v>1242</v>
      </c>
      <c r="N2202" t="s">
        <v>1243</v>
      </c>
      <c r="O2202" t="s">
        <v>6685</v>
      </c>
      <c r="P2202" t="s">
        <v>24</v>
      </c>
      <c r="Q2202" t="s">
        <v>25</v>
      </c>
      <c r="R2202" t="s">
        <v>25</v>
      </c>
      <c r="S2202" t="s">
        <v>8658</v>
      </c>
      <c r="T2202" t="b">
        <v>0</v>
      </c>
      <c r="U2202" t="b">
        <v>0</v>
      </c>
      <c r="V2202">
        <v>2</v>
      </c>
      <c r="W2202">
        <v>0</v>
      </c>
      <c r="X2202">
        <v>8</v>
      </c>
      <c r="AB2202">
        <v>2</v>
      </c>
      <c r="AC2202">
        <v>2</v>
      </c>
      <c r="AD2202">
        <v>1</v>
      </c>
      <c r="AE2202" t="s">
        <v>1745</v>
      </c>
      <c r="AG2202" t="s">
        <v>3101</v>
      </c>
      <c r="AH2202" t="s">
        <v>6686</v>
      </c>
    </row>
    <row r="2203" spans="1:34" x14ac:dyDescent="0.25">
      <c r="A2203">
        <v>7</v>
      </c>
      <c r="B2203" t="s">
        <v>652</v>
      </c>
      <c r="C2203" t="s">
        <v>655</v>
      </c>
      <c r="D2203" t="s">
        <v>653</v>
      </c>
      <c r="E2203" t="s">
        <v>654</v>
      </c>
      <c r="F2203" t="s">
        <v>657</v>
      </c>
      <c r="G2203" t="s">
        <v>11043</v>
      </c>
      <c r="H2203" t="s">
        <v>1240</v>
      </c>
      <c r="I2203" t="s">
        <v>1241</v>
      </c>
      <c r="J2203">
        <v>1</v>
      </c>
      <c r="L2203" t="s">
        <v>1206</v>
      </c>
      <c r="M2203" t="s">
        <v>1242</v>
      </c>
      <c r="N2203" t="s">
        <v>1243</v>
      </c>
      <c r="O2203" t="s">
        <v>6687</v>
      </c>
      <c r="P2203" t="s">
        <v>24</v>
      </c>
      <c r="Q2203" t="s">
        <v>25</v>
      </c>
      <c r="R2203" t="s">
        <v>25</v>
      </c>
      <c r="S2203" t="s">
        <v>8658</v>
      </c>
      <c r="T2203" t="b">
        <v>0</v>
      </c>
      <c r="U2203" t="b">
        <v>0</v>
      </c>
      <c r="V2203">
        <v>3</v>
      </c>
      <c r="W2203">
        <v>0</v>
      </c>
      <c r="X2203">
        <v>8</v>
      </c>
      <c r="AB2203">
        <v>2</v>
      </c>
      <c r="AC2203">
        <v>2</v>
      </c>
      <c r="AD2203">
        <v>1</v>
      </c>
      <c r="AE2203" t="s">
        <v>1745</v>
      </c>
      <c r="AG2203" t="s">
        <v>6688</v>
      </c>
      <c r="AH2203" t="s">
        <v>6689</v>
      </c>
    </row>
    <row r="2204" spans="1:34" x14ac:dyDescent="0.25">
      <c r="A2204">
        <v>7</v>
      </c>
      <c r="B2204" t="s">
        <v>652</v>
      </c>
      <c r="C2204" t="s">
        <v>655</v>
      </c>
      <c r="D2204" t="s">
        <v>653</v>
      </c>
      <c r="E2204" t="s">
        <v>654</v>
      </c>
      <c r="F2204" t="s">
        <v>657</v>
      </c>
      <c r="G2204" t="s">
        <v>11043</v>
      </c>
      <c r="H2204" t="s">
        <v>1240</v>
      </c>
      <c r="I2204" t="s">
        <v>1241</v>
      </c>
      <c r="J2204">
        <v>1</v>
      </c>
      <c r="L2204" t="s">
        <v>1206</v>
      </c>
      <c r="M2204" t="s">
        <v>1242</v>
      </c>
      <c r="N2204" t="s">
        <v>1243</v>
      </c>
      <c r="O2204" t="s">
        <v>6690</v>
      </c>
      <c r="P2204" t="s">
        <v>96</v>
      </c>
      <c r="Q2204" t="s">
        <v>8644</v>
      </c>
      <c r="R2204" t="s">
        <v>8488</v>
      </c>
      <c r="S2204" t="s">
        <v>8645</v>
      </c>
      <c r="T2204" t="b">
        <v>1</v>
      </c>
      <c r="U2204" t="b">
        <v>0</v>
      </c>
      <c r="V2204">
        <v>1</v>
      </c>
      <c r="W2204">
        <v>35</v>
      </c>
      <c r="X2204">
        <v>7</v>
      </c>
      <c r="AB2204">
        <v>2</v>
      </c>
      <c r="AC2204">
        <v>2</v>
      </c>
      <c r="AD2204">
        <v>2</v>
      </c>
      <c r="AE2204" t="s">
        <v>1745</v>
      </c>
      <c r="AG2204" t="s">
        <v>6691</v>
      </c>
      <c r="AH2204" t="s">
        <v>6692</v>
      </c>
    </row>
    <row r="2205" spans="1:34" x14ac:dyDescent="0.25">
      <c r="A2205">
        <v>7</v>
      </c>
      <c r="B2205" t="s">
        <v>652</v>
      </c>
      <c r="C2205" t="s">
        <v>655</v>
      </c>
      <c r="D2205" t="s">
        <v>653</v>
      </c>
      <c r="E2205" t="s">
        <v>654</v>
      </c>
      <c r="F2205" t="s">
        <v>657</v>
      </c>
      <c r="G2205" t="s">
        <v>11043</v>
      </c>
      <c r="H2205" t="s">
        <v>1240</v>
      </c>
      <c r="I2205" t="s">
        <v>1241</v>
      </c>
      <c r="J2205">
        <v>1</v>
      </c>
      <c r="L2205" t="s">
        <v>1206</v>
      </c>
      <c r="M2205" t="s">
        <v>1242</v>
      </c>
      <c r="N2205" t="s">
        <v>1243</v>
      </c>
      <c r="O2205" t="s">
        <v>6693</v>
      </c>
      <c r="P2205" t="s">
        <v>96</v>
      </c>
      <c r="Q2205" t="s">
        <v>8644</v>
      </c>
      <c r="R2205" t="s">
        <v>8488</v>
      </c>
      <c r="S2205" t="s">
        <v>8645</v>
      </c>
      <c r="T2205" t="b">
        <v>1</v>
      </c>
      <c r="U2205" t="b">
        <v>0</v>
      </c>
      <c r="V2205">
        <v>2</v>
      </c>
      <c r="W2205">
        <v>35</v>
      </c>
      <c r="X2205">
        <v>7</v>
      </c>
      <c r="AB2205">
        <v>2</v>
      </c>
      <c r="AC2205">
        <v>2</v>
      </c>
      <c r="AD2205">
        <v>2</v>
      </c>
      <c r="AE2205" t="s">
        <v>1745</v>
      </c>
      <c r="AG2205" t="s">
        <v>6691</v>
      </c>
      <c r="AH2205" t="s">
        <v>6694</v>
      </c>
    </row>
    <row r="2206" spans="1:34" x14ac:dyDescent="0.25">
      <c r="A2206">
        <v>7</v>
      </c>
      <c r="B2206" t="s">
        <v>652</v>
      </c>
      <c r="C2206" t="s">
        <v>655</v>
      </c>
      <c r="D2206" t="s">
        <v>653</v>
      </c>
      <c r="E2206" t="s">
        <v>654</v>
      </c>
      <c r="F2206" t="s">
        <v>657</v>
      </c>
      <c r="G2206" t="s">
        <v>11043</v>
      </c>
      <c r="H2206" t="s">
        <v>1240</v>
      </c>
      <c r="I2206" t="s">
        <v>1241</v>
      </c>
      <c r="J2206">
        <v>1</v>
      </c>
      <c r="L2206" t="s">
        <v>1206</v>
      </c>
      <c r="M2206" t="s">
        <v>1242</v>
      </c>
      <c r="N2206" t="s">
        <v>1243</v>
      </c>
      <c r="O2206" t="s">
        <v>6695</v>
      </c>
      <c r="P2206" t="s">
        <v>96</v>
      </c>
      <c r="Q2206" t="s">
        <v>8644</v>
      </c>
      <c r="R2206" t="s">
        <v>8488</v>
      </c>
      <c r="S2206" t="s">
        <v>8645</v>
      </c>
      <c r="T2206" t="b">
        <v>1</v>
      </c>
      <c r="U2206" t="b">
        <v>0</v>
      </c>
      <c r="V2206">
        <v>3</v>
      </c>
      <c r="W2206">
        <v>35</v>
      </c>
      <c r="X2206">
        <v>7</v>
      </c>
      <c r="AB2206">
        <v>2</v>
      </c>
      <c r="AC2206">
        <v>2</v>
      </c>
      <c r="AD2206">
        <v>2</v>
      </c>
      <c r="AE2206" t="s">
        <v>610</v>
      </c>
      <c r="AG2206" t="s">
        <v>6696</v>
      </c>
      <c r="AH2206" t="s">
        <v>6697</v>
      </c>
    </row>
    <row r="2207" spans="1:34" x14ac:dyDescent="0.25">
      <c r="A2207">
        <v>7</v>
      </c>
      <c r="B2207" t="s">
        <v>652</v>
      </c>
      <c r="C2207" t="s">
        <v>655</v>
      </c>
      <c r="D2207" t="s">
        <v>653</v>
      </c>
      <c r="E2207" t="s">
        <v>654</v>
      </c>
      <c r="F2207" t="s">
        <v>657</v>
      </c>
      <c r="G2207" t="s">
        <v>11043</v>
      </c>
      <c r="H2207" t="s">
        <v>1240</v>
      </c>
      <c r="I2207" t="s">
        <v>1241</v>
      </c>
      <c r="J2207">
        <v>1</v>
      </c>
      <c r="L2207" t="s">
        <v>1206</v>
      </c>
      <c r="M2207" t="s">
        <v>1242</v>
      </c>
      <c r="N2207" t="s">
        <v>1243</v>
      </c>
      <c r="O2207" t="s">
        <v>6698</v>
      </c>
      <c r="P2207" t="s">
        <v>96</v>
      </c>
      <c r="Q2207" t="s">
        <v>8644</v>
      </c>
      <c r="R2207" t="s">
        <v>8488</v>
      </c>
      <c r="S2207" t="s">
        <v>8645</v>
      </c>
      <c r="T2207" t="b">
        <v>1</v>
      </c>
      <c r="U2207" t="b">
        <v>0</v>
      </c>
      <c r="V2207">
        <v>4</v>
      </c>
      <c r="W2207">
        <v>35</v>
      </c>
      <c r="X2207">
        <v>5.5</v>
      </c>
      <c r="AB2207">
        <v>2</v>
      </c>
      <c r="AC2207">
        <v>2</v>
      </c>
      <c r="AD2207">
        <v>2</v>
      </c>
      <c r="AE2207" t="s">
        <v>610</v>
      </c>
      <c r="AG2207" t="s">
        <v>6696</v>
      </c>
      <c r="AH2207" t="s">
        <v>6699</v>
      </c>
    </row>
    <row r="2208" spans="1:34" x14ac:dyDescent="0.25">
      <c r="A2208">
        <v>7</v>
      </c>
      <c r="B2208" t="s">
        <v>652</v>
      </c>
      <c r="C2208" t="s">
        <v>655</v>
      </c>
      <c r="D2208" t="s">
        <v>653</v>
      </c>
      <c r="E2208" t="s">
        <v>654</v>
      </c>
      <c r="F2208" t="s">
        <v>657</v>
      </c>
      <c r="G2208" t="s">
        <v>11043</v>
      </c>
      <c r="H2208" t="s">
        <v>1240</v>
      </c>
      <c r="I2208" t="s">
        <v>1241</v>
      </c>
      <c r="J2208">
        <v>1</v>
      </c>
      <c r="L2208" t="s">
        <v>1206</v>
      </c>
      <c r="M2208" t="s">
        <v>1242</v>
      </c>
      <c r="N2208" t="s">
        <v>1243</v>
      </c>
      <c r="O2208" t="s">
        <v>6700</v>
      </c>
      <c r="P2208" t="s">
        <v>217</v>
      </c>
      <c r="Q2208" t="s">
        <v>8650</v>
      </c>
      <c r="R2208" t="s">
        <v>8637</v>
      </c>
      <c r="S2208" t="s">
        <v>8645</v>
      </c>
      <c r="T2208" t="b">
        <v>1</v>
      </c>
      <c r="U2208" t="b">
        <v>0</v>
      </c>
      <c r="V2208">
        <v>1</v>
      </c>
      <c r="W2208">
        <v>20</v>
      </c>
      <c r="X2208">
        <v>12</v>
      </c>
      <c r="AB2208">
        <v>3</v>
      </c>
      <c r="AC2208">
        <v>1</v>
      </c>
      <c r="AD2208">
        <v>3</v>
      </c>
      <c r="AE2208" t="s">
        <v>618</v>
      </c>
      <c r="AG2208" t="s">
        <v>2196</v>
      </c>
      <c r="AH2208" t="s">
        <v>6701</v>
      </c>
    </row>
    <row r="2209" spans="1:34" x14ac:dyDescent="0.25">
      <c r="A2209">
        <v>7</v>
      </c>
      <c r="B2209" t="s">
        <v>652</v>
      </c>
      <c r="C2209" t="s">
        <v>655</v>
      </c>
      <c r="D2209" t="s">
        <v>653</v>
      </c>
      <c r="E2209" t="s">
        <v>654</v>
      </c>
      <c r="F2209" t="s">
        <v>657</v>
      </c>
      <c r="G2209" t="s">
        <v>11043</v>
      </c>
      <c r="H2209" t="s">
        <v>1240</v>
      </c>
      <c r="I2209" t="s">
        <v>1241</v>
      </c>
      <c r="J2209">
        <v>1</v>
      </c>
      <c r="L2209" t="s">
        <v>1206</v>
      </c>
      <c r="M2209" t="s">
        <v>1242</v>
      </c>
      <c r="N2209" t="s">
        <v>1243</v>
      </c>
      <c r="O2209" t="s">
        <v>6702</v>
      </c>
      <c r="P2209" t="s">
        <v>217</v>
      </c>
      <c r="Q2209" t="s">
        <v>8650</v>
      </c>
      <c r="R2209" t="s">
        <v>8637</v>
      </c>
      <c r="S2209" t="s">
        <v>8645</v>
      </c>
      <c r="T2209" t="b">
        <v>1</v>
      </c>
      <c r="U2209" t="b">
        <v>0</v>
      </c>
      <c r="V2209">
        <v>2</v>
      </c>
      <c r="W2209">
        <v>20</v>
      </c>
      <c r="X2209">
        <v>12</v>
      </c>
      <c r="AB2209">
        <v>3</v>
      </c>
      <c r="AC2209">
        <v>1</v>
      </c>
      <c r="AD2209">
        <v>3</v>
      </c>
      <c r="AE2209" t="s">
        <v>618</v>
      </c>
      <c r="AG2209" t="s">
        <v>2196</v>
      </c>
      <c r="AH2209" t="s">
        <v>6703</v>
      </c>
    </row>
    <row r="2210" spans="1:34" x14ac:dyDescent="0.25">
      <c r="A2210">
        <v>7</v>
      </c>
      <c r="B2210" t="s">
        <v>652</v>
      </c>
      <c r="C2210" t="s">
        <v>655</v>
      </c>
      <c r="D2210" t="s">
        <v>653</v>
      </c>
      <c r="E2210" t="s">
        <v>654</v>
      </c>
      <c r="F2210" t="s">
        <v>657</v>
      </c>
      <c r="G2210" t="s">
        <v>11043</v>
      </c>
      <c r="H2210" t="s">
        <v>1240</v>
      </c>
      <c r="I2210" t="s">
        <v>1241</v>
      </c>
      <c r="J2210">
        <v>1</v>
      </c>
      <c r="L2210" t="s">
        <v>1206</v>
      </c>
      <c r="M2210" t="s">
        <v>1242</v>
      </c>
      <c r="N2210" t="s">
        <v>1243</v>
      </c>
      <c r="O2210" t="s">
        <v>6704</v>
      </c>
      <c r="P2210" t="s">
        <v>217</v>
      </c>
      <c r="Q2210" t="s">
        <v>8650</v>
      </c>
      <c r="R2210" t="s">
        <v>8637</v>
      </c>
      <c r="S2210" t="s">
        <v>8645</v>
      </c>
      <c r="T2210" t="b">
        <v>1</v>
      </c>
      <c r="U2210" t="b">
        <v>0</v>
      </c>
      <c r="V2210">
        <v>3</v>
      </c>
      <c r="W2210">
        <v>20</v>
      </c>
      <c r="X2210">
        <v>11</v>
      </c>
      <c r="AB2210">
        <v>3</v>
      </c>
      <c r="AC2210">
        <v>1</v>
      </c>
      <c r="AD2210">
        <v>3</v>
      </c>
      <c r="AE2210" t="s">
        <v>610</v>
      </c>
      <c r="AG2210" t="s">
        <v>2199</v>
      </c>
      <c r="AH2210" t="s">
        <v>6705</v>
      </c>
    </row>
    <row r="2211" spans="1:34" x14ac:dyDescent="0.25">
      <c r="A2211">
        <v>7</v>
      </c>
      <c r="B2211" t="s">
        <v>652</v>
      </c>
      <c r="C2211" t="s">
        <v>655</v>
      </c>
      <c r="D2211" t="s">
        <v>653</v>
      </c>
      <c r="E2211" t="s">
        <v>654</v>
      </c>
      <c r="F2211" t="s">
        <v>657</v>
      </c>
      <c r="G2211" t="s">
        <v>11043</v>
      </c>
      <c r="H2211" t="s">
        <v>1240</v>
      </c>
      <c r="I2211" t="s">
        <v>1241</v>
      </c>
      <c r="J2211">
        <v>1</v>
      </c>
      <c r="L2211" t="s">
        <v>1206</v>
      </c>
      <c r="M2211" t="s">
        <v>1242</v>
      </c>
      <c r="N2211" t="s">
        <v>1243</v>
      </c>
      <c r="O2211" t="s">
        <v>6706</v>
      </c>
      <c r="P2211" t="s">
        <v>217</v>
      </c>
      <c r="Q2211" t="s">
        <v>8650</v>
      </c>
      <c r="R2211" t="s">
        <v>8637</v>
      </c>
      <c r="S2211" t="s">
        <v>8645</v>
      </c>
      <c r="T2211" t="b">
        <v>1</v>
      </c>
      <c r="U2211" t="b">
        <v>0</v>
      </c>
      <c r="V2211">
        <v>4</v>
      </c>
      <c r="W2211">
        <v>20</v>
      </c>
      <c r="X2211">
        <v>9</v>
      </c>
      <c r="AB2211">
        <v>3</v>
      </c>
      <c r="AC2211">
        <v>1</v>
      </c>
      <c r="AD2211">
        <v>3</v>
      </c>
      <c r="AE2211" t="s">
        <v>610</v>
      </c>
      <c r="AG2211" t="s">
        <v>2199</v>
      </c>
      <c r="AH2211" t="s">
        <v>6707</v>
      </c>
    </row>
    <row r="2212" spans="1:34" x14ac:dyDescent="0.25">
      <c r="A2212">
        <v>7</v>
      </c>
      <c r="B2212" t="s">
        <v>652</v>
      </c>
      <c r="C2212" t="s">
        <v>655</v>
      </c>
      <c r="D2212" t="s">
        <v>653</v>
      </c>
      <c r="E2212" t="s">
        <v>654</v>
      </c>
      <c r="F2212" t="s">
        <v>657</v>
      </c>
      <c r="G2212" t="s">
        <v>11043</v>
      </c>
      <c r="H2212" t="s">
        <v>1240</v>
      </c>
      <c r="I2212" t="s">
        <v>1241</v>
      </c>
      <c r="J2212">
        <v>1</v>
      </c>
      <c r="L2212" t="s">
        <v>1206</v>
      </c>
      <c r="M2212" t="s">
        <v>1242</v>
      </c>
      <c r="N2212" t="s">
        <v>1243</v>
      </c>
      <c r="O2212" t="s">
        <v>6708</v>
      </c>
      <c r="P2212" t="s">
        <v>339</v>
      </c>
      <c r="Q2212" t="s">
        <v>2</v>
      </c>
      <c r="R2212" t="s">
        <v>8653</v>
      </c>
      <c r="S2212" t="s">
        <v>8645</v>
      </c>
      <c r="T2212" t="b">
        <v>0</v>
      </c>
      <c r="U2212" t="b">
        <v>1</v>
      </c>
      <c r="V2212">
        <v>1</v>
      </c>
      <c r="W2212">
        <v>50</v>
      </c>
      <c r="Y2212">
        <v>70.199999999999989</v>
      </c>
      <c r="AH2212" t="s">
        <v>6709</v>
      </c>
    </row>
    <row r="2213" spans="1:34" x14ac:dyDescent="0.25">
      <c r="A2213">
        <v>7</v>
      </c>
      <c r="B2213" t="s">
        <v>652</v>
      </c>
      <c r="C2213" t="s">
        <v>655</v>
      </c>
      <c r="D2213" t="s">
        <v>653</v>
      </c>
      <c r="E2213" t="s">
        <v>654</v>
      </c>
      <c r="F2213" t="s">
        <v>657</v>
      </c>
      <c r="G2213" t="s">
        <v>11043</v>
      </c>
      <c r="H2213" t="s">
        <v>1240</v>
      </c>
      <c r="I2213" t="s">
        <v>1241</v>
      </c>
      <c r="J2213">
        <v>1</v>
      </c>
      <c r="L2213" t="s">
        <v>1206</v>
      </c>
      <c r="M2213" t="s">
        <v>1242</v>
      </c>
      <c r="N2213" t="s">
        <v>1243</v>
      </c>
      <c r="O2213" t="s">
        <v>6710</v>
      </c>
      <c r="P2213" t="s">
        <v>339</v>
      </c>
      <c r="Q2213" t="s">
        <v>2</v>
      </c>
      <c r="R2213" t="s">
        <v>8653</v>
      </c>
      <c r="S2213" t="s">
        <v>8645</v>
      </c>
      <c r="T2213" t="b">
        <v>0</v>
      </c>
      <c r="U2213" t="b">
        <v>1</v>
      </c>
      <c r="V2213">
        <v>2</v>
      </c>
      <c r="W2213">
        <v>50</v>
      </c>
      <c r="Y2213">
        <v>49.8</v>
      </c>
      <c r="AG2213" t="s">
        <v>6711</v>
      </c>
      <c r="AH2213" t="s">
        <v>6712</v>
      </c>
    </row>
    <row r="2214" spans="1:34" x14ac:dyDescent="0.25">
      <c r="A2214">
        <v>7</v>
      </c>
      <c r="B2214" t="s">
        <v>652</v>
      </c>
      <c r="C2214" t="s">
        <v>655</v>
      </c>
      <c r="D2214" t="s">
        <v>653</v>
      </c>
      <c r="E2214" t="s">
        <v>654</v>
      </c>
      <c r="F2214" t="s">
        <v>657</v>
      </c>
      <c r="G2214" t="s">
        <v>11043</v>
      </c>
      <c r="H2214" t="s">
        <v>1240</v>
      </c>
      <c r="I2214" t="s">
        <v>1241</v>
      </c>
      <c r="J2214">
        <v>1</v>
      </c>
      <c r="L2214" t="s">
        <v>1206</v>
      </c>
      <c r="M2214" t="s">
        <v>1242</v>
      </c>
      <c r="N2214" t="s">
        <v>1243</v>
      </c>
      <c r="O2214" t="s">
        <v>6713</v>
      </c>
      <c r="P2214" t="s">
        <v>339</v>
      </c>
      <c r="Q2214" t="s">
        <v>2</v>
      </c>
      <c r="R2214" t="s">
        <v>8653</v>
      </c>
      <c r="S2214" t="s">
        <v>8645</v>
      </c>
      <c r="T2214" t="b">
        <v>0</v>
      </c>
      <c r="U2214" t="b">
        <v>1</v>
      </c>
      <c r="V2214">
        <v>3</v>
      </c>
      <c r="W2214">
        <v>50</v>
      </c>
      <c r="Y2214">
        <v>45</v>
      </c>
      <c r="AG2214" t="s">
        <v>6711</v>
      </c>
      <c r="AH2214" t="s">
        <v>6714</v>
      </c>
    </row>
    <row r="2215" spans="1:34" x14ac:dyDescent="0.25">
      <c r="A2215">
        <v>7</v>
      </c>
      <c r="B2215" t="s">
        <v>652</v>
      </c>
      <c r="C2215" t="s">
        <v>655</v>
      </c>
      <c r="D2215" t="s">
        <v>653</v>
      </c>
      <c r="E2215" t="s">
        <v>654</v>
      </c>
      <c r="F2215" t="s">
        <v>657</v>
      </c>
      <c r="G2215" t="s">
        <v>11043</v>
      </c>
      <c r="H2215" t="s">
        <v>1240</v>
      </c>
      <c r="I2215" t="s">
        <v>1241</v>
      </c>
      <c r="J2215">
        <v>1</v>
      </c>
      <c r="L2215" t="s">
        <v>1206</v>
      </c>
      <c r="M2215" t="s">
        <v>1242</v>
      </c>
      <c r="N2215" t="s">
        <v>1243</v>
      </c>
      <c r="O2215" t="s">
        <v>6715</v>
      </c>
      <c r="P2215" t="s">
        <v>334</v>
      </c>
      <c r="Q2215" t="s">
        <v>2</v>
      </c>
      <c r="R2215" t="s">
        <v>8652</v>
      </c>
      <c r="S2215" t="s">
        <v>8646</v>
      </c>
      <c r="T2215" t="b">
        <v>0</v>
      </c>
      <c r="U2215" t="b">
        <v>1</v>
      </c>
      <c r="V2215">
        <v>1</v>
      </c>
      <c r="W2215">
        <v>0</v>
      </c>
      <c r="Y2215">
        <v>55.2</v>
      </c>
      <c r="AG2215" t="s">
        <v>5448</v>
      </c>
      <c r="AH2215" t="s">
        <v>6716</v>
      </c>
    </row>
    <row r="2216" spans="1:34" x14ac:dyDescent="0.25">
      <c r="A2216">
        <v>7</v>
      </c>
      <c r="B2216" t="s">
        <v>652</v>
      </c>
      <c r="C2216" t="s">
        <v>655</v>
      </c>
      <c r="D2216" t="s">
        <v>653</v>
      </c>
      <c r="E2216" t="s">
        <v>654</v>
      </c>
      <c r="F2216" t="s">
        <v>657</v>
      </c>
      <c r="G2216" t="s">
        <v>11043</v>
      </c>
      <c r="H2216" t="s">
        <v>1240</v>
      </c>
      <c r="I2216" t="s">
        <v>1241</v>
      </c>
      <c r="J2216">
        <v>1</v>
      </c>
      <c r="L2216" t="s">
        <v>1206</v>
      </c>
      <c r="M2216" t="s">
        <v>1242</v>
      </c>
      <c r="N2216" t="s">
        <v>1243</v>
      </c>
      <c r="O2216" t="s">
        <v>6717</v>
      </c>
      <c r="P2216" t="s">
        <v>334</v>
      </c>
      <c r="Q2216" t="s">
        <v>2</v>
      </c>
      <c r="R2216" t="s">
        <v>8652</v>
      </c>
      <c r="S2216" t="s">
        <v>8646</v>
      </c>
      <c r="T2216" t="b">
        <v>0</v>
      </c>
      <c r="U2216" t="b">
        <v>1</v>
      </c>
      <c r="V2216">
        <v>2</v>
      </c>
      <c r="W2216">
        <v>0</v>
      </c>
      <c r="Y2216">
        <v>45</v>
      </c>
      <c r="AH2216" t="s">
        <v>1243</v>
      </c>
    </row>
    <row r="2217" spans="1:34" x14ac:dyDescent="0.25">
      <c r="A2217">
        <v>7</v>
      </c>
      <c r="B2217" t="s">
        <v>652</v>
      </c>
      <c r="C2217" t="s">
        <v>655</v>
      </c>
      <c r="D2217" t="s">
        <v>653</v>
      </c>
      <c r="E2217" t="s">
        <v>654</v>
      </c>
      <c r="F2217" t="s">
        <v>657</v>
      </c>
      <c r="G2217" t="s">
        <v>11043</v>
      </c>
      <c r="H2217" t="s">
        <v>1244</v>
      </c>
      <c r="I2217" t="s">
        <v>1245</v>
      </c>
      <c r="J2217">
        <v>2</v>
      </c>
      <c r="L2217" t="s">
        <v>1211</v>
      </c>
      <c r="M2217" t="s">
        <v>1246</v>
      </c>
      <c r="N2217" t="s">
        <v>1247</v>
      </c>
      <c r="O2217" t="s">
        <v>6718</v>
      </c>
      <c r="P2217" t="s">
        <v>363</v>
      </c>
      <c r="Q2217" t="s">
        <v>357</v>
      </c>
      <c r="R2217" t="s">
        <v>357</v>
      </c>
      <c r="S2217" t="s">
        <v>357</v>
      </c>
      <c r="T2217" t="b">
        <v>0</v>
      </c>
      <c r="U2217" t="b">
        <v>1</v>
      </c>
      <c r="V2217">
        <v>1</v>
      </c>
      <c r="Y2217">
        <v>360</v>
      </c>
      <c r="Z2217">
        <v>0.68</v>
      </c>
      <c r="AA2217" t="s">
        <v>3957</v>
      </c>
      <c r="AG2217" t="s">
        <v>6719</v>
      </c>
      <c r="AH2217" t="s">
        <v>1246</v>
      </c>
    </row>
    <row r="2218" spans="1:34" x14ac:dyDescent="0.25">
      <c r="A2218">
        <v>7</v>
      </c>
      <c r="B2218" t="s">
        <v>652</v>
      </c>
      <c r="C2218" t="s">
        <v>655</v>
      </c>
      <c r="D2218" t="s">
        <v>653</v>
      </c>
      <c r="E2218" t="s">
        <v>654</v>
      </c>
      <c r="F2218" t="s">
        <v>657</v>
      </c>
      <c r="G2218" t="s">
        <v>11043</v>
      </c>
      <c r="H2218" t="s">
        <v>1244</v>
      </c>
      <c r="I2218" t="s">
        <v>1245</v>
      </c>
      <c r="J2218">
        <v>2</v>
      </c>
      <c r="L2218" t="s">
        <v>1211</v>
      </c>
      <c r="M2218" t="s">
        <v>1246</v>
      </c>
      <c r="N2218" t="s">
        <v>1247</v>
      </c>
      <c r="O2218" t="s">
        <v>6720</v>
      </c>
      <c r="P2218" t="s">
        <v>394</v>
      </c>
      <c r="Q2218" t="s">
        <v>272</v>
      </c>
      <c r="R2218" t="s">
        <v>8666</v>
      </c>
      <c r="S2218" t="s">
        <v>8645</v>
      </c>
      <c r="T2218" t="b">
        <v>0</v>
      </c>
      <c r="U2218" t="b">
        <v>0</v>
      </c>
      <c r="V2218">
        <v>1</v>
      </c>
      <c r="W2218">
        <v>0</v>
      </c>
      <c r="X2218">
        <v>12</v>
      </c>
      <c r="AG2218" t="s">
        <v>2818</v>
      </c>
      <c r="AH2218" t="s">
        <v>6721</v>
      </c>
    </row>
    <row r="2219" spans="1:34" x14ac:dyDescent="0.25">
      <c r="A2219">
        <v>7</v>
      </c>
      <c r="B2219" t="s">
        <v>652</v>
      </c>
      <c r="C2219" t="s">
        <v>655</v>
      </c>
      <c r="D2219" t="s">
        <v>653</v>
      </c>
      <c r="E2219" t="s">
        <v>654</v>
      </c>
      <c r="F2219" t="s">
        <v>657</v>
      </c>
      <c r="G2219" t="s">
        <v>11043</v>
      </c>
      <c r="H2219" t="s">
        <v>1244</v>
      </c>
      <c r="I2219" t="s">
        <v>1245</v>
      </c>
      <c r="J2219">
        <v>2</v>
      </c>
      <c r="L2219" t="s">
        <v>1211</v>
      </c>
      <c r="M2219" t="s">
        <v>1246</v>
      </c>
      <c r="N2219" t="s">
        <v>1247</v>
      </c>
      <c r="O2219" t="s">
        <v>6722</v>
      </c>
      <c r="P2219" t="s">
        <v>403</v>
      </c>
      <c r="Q2219" t="s">
        <v>272</v>
      </c>
      <c r="R2219" t="s">
        <v>8666</v>
      </c>
      <c r="S2219" t="s">
        <v>8645</v>
      </c>
      <c r="T2219" t="b">
        <v>0</v>
      </c>
      <c r="U2219" t="b">
        <v>0</v>
      </c>
      <c r="V2219">
        <v>1</v>
      </c>
      <c r="W2219">
        <v>0</v>
      </c>
      <c r="X2219">
        <v>8</v>
      </c>
      <c r="AH2219" t="s">
        <v>6723</v>
      </c>
    </row>
    <row r="2220" spans="1:34" x14ac:dyDescent="0.25">
      <c r="A2220">
        <v>7</v>
      </c>
      <c r="B2220" t="s">
        <v>652</v>
      </c>
      <c r="C2220" t="s">
        <v>655</v>
      </c>
      <c r="D2220" t="s">
        <v>653</v>
      </c>
      <c r="E2220" t="s">
        <v>654</v>
      </c>
      <c r="F2220" t="s">
        <v>657</v>
      </c>
      <c r="G2220" t="s">
        <v>11043</v>
      </c>
      <c r="H2220" t="s">
        <v>1244</v>
      </c>
      <c r="I2220" t="s">
        <v>1245</v>
      </c>
      <c r="J2220">
        <v>2</v>
      </c>
      <c r="L2220" t="s">
        <v>1211</v>
      </c>
      <c r="M2220" t="s">
        <v>1246</v>
      </c>
      <c r="N2220" t="s">
        <v>1247</v>
      </c>
      <c r="O2220" t="s">
        <v>6724</v>
      </c>
      <c r="P2220" t="s">
        <v>394</v>
      </c>
      <c r="Q2220" t="s">
        <v>272</v>
      </c>
      <c r="R2220" t="s">
        <v>8666</v>
      </c>
      <c r="S2220" t="s">
        <v>8645</v>
      </c>
      <c r="T2220" t="b">
        <v>0</v>
      </c>
      <c r="U2220" t="b">
        <v>0</v>
      </c>
      <c r="V2220">
        <v>2</v>
      </c>
      <c r="W2220">
        <v>0</v>
      </c>
      <c r="X2220">
        <v>12</v>
      </c>
      <c r="AG2220" t="s">
        <v>2818</v>
      </c>
      <c r="AH2220" t="s">
        <v>6725</v>
      </c>
    </row>
    <row r="2221" spans="1:34" x14ac:dyDescent="0.25">
      <c r="A2221">
        <v>7</v>
      </c>
      <c r="B2221" t="s">
        <v>652</v>
      </c>
      <c r="C2221" t="s">
        <v>655</v>
      </c>
      <c r="D2221" t="s">
        <v>653</v>
      </c>
      <c r="E2221" t="s">
        <v>654</v>
      </c>
      <c r="F2221" t="s">
        <v>657</v>
      </c>
      <c r="G2221" t="s">
        <v>11043</v>
      </c>
      <c r="H2221" t="s">
        <v>1244</v>
      </c>
      <c r="I2221" t="s">
        <v>1245</v>
      </c>
      <c r="J2221">
        <v>2</v>
      </c>
      <c r="L2221" t="s">
        <v>1211</v>
      </c>
      <c r="M2221" t="s">
        <v>1246</v>
      </c>
      <c r="N2221" t="s">
        <v>1247</v>
      </c>
      <c r="O2221" t="s">
        <v>6726</v>
      </c>
      <c r="P2221" t="s">
        <v>403</v>
      </c>
      <c r="Q2221" t="s">
        <v>272</v>
      </c>
      <c r="R2221" t="s">
        <v>8666</v>
      </c>
      <c r="S2221" t="s">
        <v>8645</v>
      </c>
      <c r="T2221" t="b">
        <v>0</v>
      </c>
      <c r="U2221" t="b">
        <v>0</v>
      </c>
      <c r="V2221">
        <v>2</v>
      </c>
      <c r="W2221">
        <v>0</v>
      </c>
      <c r="X2221">
        <v>8</v>
      </c>
      <c r="AH2221" t="s">
        <v>6727</v>
      </c>
    </row>
    <row r="2222" spans="1:34" x14ac:dyDescent="0.25">
      <c r="A2222">
        <v>7</v>
      </c>
      <c r="B2222" t="s">
        <v>652</v>
      </c>
      <c r="C2222" t="s">
        <v>655</v>
      </c>
      <c r="D2222" t="s">
        <v>653</v>
      </c>
      <c r="E2222" t="s">
        <v>654</v>
      </c>
      <c r="F2222" t="s">
        <v>657</v>
      </c>
      <c r="G2222" t="s">
        <v>11043</v>
      </c>
      <c r="H2222" t="s">
        <v>1244</v>
      </c>
      <c r="I2222" t="s">
        <v>1245</v>
      </c>
      <c r="J2222">
        <v>2</v>
      </c>
      <c r="L2222" t="s">
        <v>1211</v>
      </c>
      <c r="M2222" t="s">
        <v>1246</v>
      </c>
      <c r="N2222" t="s">
        <v>1247</v>
      </c>
      <c r="O2222" t="s">
        <v>6728</v>
      </c>
      <c r="P2222" t="s">
        <v>147</v>
      </c>
      <c r="Q2222" t="s">
        <v>148</v>
      </c>
      <c r="R2222" t="s">
        <v>8659</v>
      </c>
      <c r="S2222" t="s">
        <v>8645</v>
      </c>
      <c r="T2222" t="b">
        <v>0</v>
      </c>
      <c r="U2222" t="b">
        <v>0</v>
      </c>
      <c r="V2222">
        <v>1</v>
      </c>
      <c r="W2222">
        <v>130</v>
      </c>
      <c r="X2222">
        <v>8</v>
      </c>
      <c r="AB2222">
        <v>3</v>
      </c>
      <c r="AC2222">
        <v>1</v>
      </c>
      <c r="AD2222">
        <v>1</v>
      </c>
      <c r="AE2222" t="s">
        <v>618</v>
      </c>
      <c r="AG2222" t="s">
        <v>2598</v>
      </c>
      <c r="AH2222" t="s">
        <v>6729</v>
      </c>
    </row>
    <row r="2223" spans="1:34" x14ac:dyDescent="0.25">
      <c r="A2223">
        <v>7</v>
      </c>
      <c r="B2223" t="s">
        <v>652</v>
      </c>
      <c r="C2223" t="s">
        <v>655</v>
      </c>
      <c r="D2223" t="s">
        <v>653</v>
      </c>
      <c r="E2223" t="s">
        <v>654</v>
      </c>
      <c r="F2223" t="s">
        <v>657</v>
      </c>
      <c r="G2223" t="s">
        <v>11043</v>
      </c>
      <c r="H2223" t="s">
        <v>1244</v>
      </c>
      <c r="I2223" t="s">
        <v>1245</v>
      </c>
      <c r="J2223">
        <v>2</v>
      </c>
      <c r="L2223" t="s">
        <v>1211</v>
      </c>
      <c r="M2223" t="s">
        <v>1246</v>
      </c>
      <c r="N2223" t="s">
        <v>1247</v>
      </c>
      <c r="O2223" t="s">
        <v>6730</v>
      </c>
      <c r="P2223" t="s">
        <v>147</v>
      </c>
      <c r="Q2223" t="s">
        <v>148</v>
      </c>
      <c r="R2223" t="s">
        <v>8659</v>
      </c>
      <c r="S2223" t="s">
        <v>8645</v>
      </c>
      <c r="T2223" t="b">
        <v>0</v>
      </c>
      <c r="U2223" t="b">
        <v>0</v>
      </c>
      <c r="V2223">
        <v>2</v>
      </c>
      <c r="W2223">
        <v>140</v>
      </c>
      <c r="X2223">
        <v>8</v>
      </c>
      <c r="AB2223">
        <v>3</v>
      </c>
      <c r="AC2223">
        <v>1</v>
      </c>
      <c r="AD2223">
        <v>1</v>
      </c>
      <c r="AE2223" t="s">
        <v>1745</v>
      </c>
      <c r="AG2223" t="s">
        <v>3083</v>
      </c>
      <c r="AH2223" t="s">
        <v>6731</v>
      </c>
    </row>
    <row r="2224" spans="1:34" x14ac:dyDescent="0.25">
      <c r="A2224">
        <v>7</v>
      </c>
      <c r="B2224" t="s">
        <v>652</v>
      </c>
      <c r="C2224" t="s">
        <v>655</v>
      </c>
      <c r="D2224" t="s">
        <v>653</v>
      </c>
      <c r="E2224" t="s">
        <v>654</v>
      </c>
      <c r="F2224" t="s">
        <v>657</v>
      </c>
      <c r="G2224" t="s">
        <v>11043</v>
      </c>
      <c r="H2224" t="s">
        <v>1244</v>
      </c>
      <c r="I2224" t="s">
        <v>1245</v>
      </c>
      <c r="J2224">
        <v>2</v>
      </c>
      <c r="L2224" t="s">
        <v>1211</v>
      </c>
      <c r="M2224" t="s">
        <v>1246</v>
      </c>
      <c r="N2224" t="s">
        <v>1247</v>
      </c>
      <c r="O2224" t="s">
        <v>6732</v>
      </c>
      <c r="P2224" t="s">
        <v>147</v>
      </c>
      <c r="Q2224" t="s">
        <v>148</v>
      </c>
      <c r="R2224" t="s">
        <v>8659</v>
      </c>
      <c r="S2224" t="s">
        <v>8645</v>
      </c>
      <c r="T2224" t="b">
        <v>0</v>
      </c>
      <c r="U2224" t="b">
        <v>0</v>
      </c>
      <c r="V2224">
        <v>3</v>
      </c>
      <c r="W2224">
        <v>140</v>
      </c>
      <c r="X2224">
        <v>6</v>
      </c>
      <c r="AB2224">
        <v>3</v>
      </c>
      <c r="AC2224">
        <v>1</v>
      </c>
      <c r="AD2224">
        <v>1</v>
      </c>
      <c r="AE2224" t="s">
        <v>1745</v>
      </c>
      <c r="AG2224" t="s">
        <v>3083</v>
      </c>
      <c r="AH2224" t="s">
        <v>6733</v>
      </c>
    </row>
    <row r="2225" spans="1:34" x14ac:dyDescent="0.25">
      <c r="A2225">
        <v>7</v>
      </c>
      <c r="B2225" t="s">
        <v>652</v>
      </c>
      <c r="C2225" t="s">
        <v>655</v>
      </c>
      <c r="D2225" t="s">
        <v>653</v>
      </c>
      <c r="E2225" t="s">
        <v>654</v>
      </c>
      <c r="F2225" t="s">
        <v>657</v>
      </c>
      <c r="G2225" t="s">
        <v>11043</v>
      </c>
      <c r="H2225" t="s">
        <v>1244</v>
      </c>
      <c r="I2225" t="s">
        <v>1245</v>
      </c>
      <c r="J2225">
        <v>2</v>
      </c>
      <c r="L2225" t="s">
        <v>1211</v>
      </c>
      <c r="M2225" t="s">
        <v>1246</v>
      </c>
      <c r="N2225" t="s">
        <v>1247</v>
      </c>
      <c r="O2225" t="s">
        <v>6734</v>
      </c>
      <c r="P2225" t="s">
        <v>147</v>
      </c>
      <c r="Q2225" t="s">
        <v>148</v>
      </c>
      <c r="R2225" t="s">
        <v>8659</v>
      </c>
      <c r="S2225" t="s">
        <v>8645</v>
      </c>
      <c r="T2225" t="b">
        <v>0</v>
      </c>
      <c r="U2225" t="b">
        <v>0</v>
      </c>
      <c r="V2225">
        <v>4</v>
      </c>
      <c r="W2225">
        <v>140</v>
      </c>
      <c r="X2225">
        <v>6</v>
      </c>
      <c r="AB2225">
        <v>3</v>
      </c>
      <c r="AC2225">
        <v>1</v>
      </c>
      <c r="AD2225">
        <v>1</v>
      </c>
      <c r="AE2225" t="s">
        <v>1745</v>
      </c>
      <c r="AG2225" t="s">
        <v>3083</v>
      </c>
      <c r="AH2225" t="s">
        <v>6735</v>
      </c>
    </row>
    <row r="2226" spans="1:34" x14ac:dyDescent="0.25">
      <c r="A2226">
        <v>7</v>
      </c>
      <c r="B2226" t="s">
        <v>652</v>
      </c>
      <c r="C2226" t="s">
        <v>655</v>
      </c>
      <c r="D2226" t="s">
        <v>653</v>
      </c>
      <c r="E2226" t="s">
        <v>654</v>
      </c>
      <c r="F2226" t="s">
        <v>657</v>
      </c>
      <c r="G2226" t="s">
        <v>11043</v>
      </c>
      <c r="H2226" t="s">
        <v>1244</v>
      </c>
      <c r="I2226" t="s">
        <v>1245</v>
      </c>
      <c r="J2226">
        <v>2</v>
      </c>
      <c r="L2226" t="s">
        <v>1211</v>
      </c>
      <c r="M2226" t="s">
        <v>1246</v>
      </c>
      <c r="N2226" t="s">
        <v>1247</v>
      </c>
      <c r="O2226" t="s">
        <v>6736</v>
      </c>
      <c r="P2226" t="s">
        <v>181</v>
      </c>
      <c r="Q2226" t="s">
        <v>148</v>
      </c>
      <c r="R2226" t="s">
        <v>8659</v>
      </c>
      <c r="S2226" t="s">
        <v>8645</v>
      </c>
      <c r="T2226" t="b">
        <v>0</v>
      </c>
      <c r="U2226" t="b">
        <v>0</v>
      </c>
      <c r="V2226">
        <v>1</v>
      </c>
      <c r="W2226">
        <v>100</v>
      </c>
      <c r="X2226">
        <v>10</v>
      </c>
      <c r="AB2226">
        <v>2</v>
      </c>
      <c r="AC2226">
        <v>1</v>
      </c>
      <c r="AD2226">
        <v>2</v>
      </c>
      <c r="AE2226" t="s">
        <v>618</v>
      </c>
      <c r="AG2226" t="s">
        <v>6737</v>
      </c>
      <c r="AH2226" t="s">
        <v>6738</v>
      </c>
    </row>
    <row r="2227" spans="1:34" x14ac:dyDescent="0.25">
      <c r="A2227">
        <v>7</v>
      </c>
      <c r="B2227" t="s">
        <v>652</v>
      </c>
      <c r="C2227" t="s">
        <v>655</v>
      </c>
      <c r="D2227" t="s">
        <v>653</v>
      </c>
      <c r="E2227" t="s">
        <v>654</v>
      </c>
      <c r="F2227" t="s">
        <v>657</v>
      </c>
      <c r="G2227" t="s">
        <v>11043</v>
      </c>
      <c r="H2227" t="s">
        <v>1244</v>
      </c>
      <c r="I2227" t="s">
        <v>1245</v>
      </c>
      <c r="J2227">
        <v>2</v>
      </c>
      <c r="L2227" t="s">
        <v>1211</v>
      </c>
      <c r="M2227" t="s">
        <v>1246</v>
      </c>
      <c r="N2227" t="s">
        <v>1247</v>
      </c>
      <c r="O2227" t="s">
        <v>6739</v>
      </c>
      <c r="P2227" t="s">
        <v>181</v>
      </c>
      <c r="Q2227" t="s">
        <v>148</v>
      </c>
      <c r="R2227" t="s">
        <v>8659</v>
      </c>
      <c r="S2227" t="s">
        <v>8645</v>
      </c>
      <c r="T2227" t="b">
        <v>0</v>
      </c>
      <c r="U2227" t="b">
        <v>0</v>
      </c>
      <c r="V2227">
        <v>2</v>
      </c>
      <c r="W2227">
        <v>105</v>
      </c>
      <c r="X2227">
        <v>8</v>
      </c>
      <c r="AB2227">
        <v>2</v>
      </c>
      <c r="AC2227">
        <v>1</v>
      </c>
      <c r="AD2227">
        <v>2</v>
      </c>
      <c r="AE2227" t="s">
        <v>610</v>
      </c>
      <c r="AG2227" t="s">
        <v>6740</v>
      </c>
      <c r="AH2227" t="s">
        <v>6741</v>
      </c>
    </row>
    <row r="2228" spans="1:34" x14ac:dyDescent="0.25">
      <c r="A2228">
        <v>7</v>
      </c>
      <c r="B2228" t="s">
        <v>652</v>
      </c>
      <c r="C2228" t="s">
        <v>655</v>
      </c>
      <c r="D2228" t="s">
        <v>653</v>
      </c>
      <c r="E2228" t="s">
        <v>654</v>
      </c>
      <c r="F2228" t="s">
        <v>657</v>
      </c>
      <c r="G2228" t="s">
        <v>11043</v>
      </c>
      <c r="H2228" t="s">
        <v>1244</v>
      </c>
      <c r="I2228" t="s">
        <v>1245</v>
      </c>
      <c r="J2228">
        <v>2</v>
      </c>
      <c r="L2228" t="s">
        <v>1211</v>
      </c>
      <c r="M2228" t="s">
        <v>1246</v>
      </c>
      <c r="N2228" t="s">
        <v>1247</v>
      </c>
      <c r="O2228" t="s">
        <v>6742</v>
      </c>
      <c r="P2228" t="s">
        <v>181</v>
      </c>
      <c r="Q2228" t="s">
        <v>148</v>
      </c>
      <c r="R2228" t="s">
        <v>8659</v>
      </c>
      <c r="S2228" t="s">
        <v>8645</v>
      </c>
      <c r="T2228" t="b">
        <v>0</v>
      </c>
      <c r="U2228" t="b">
        <v>0</v>
      </c>
      <c r="V2228">
        <v>3</v>
      </c>
      <c r="W2228">
        <v>105</v>
      </c>
      <c r="X2228">
        <v>6</v>
      </c>
      <c r="AB2228">
        <v>2</v>
      </c>
      <c r="AC2228">
        <v>1</v>
      </c>
      <c r="AD2228">
        <v>2</v>
      </c>
      <c r="AE2228" t="s">
        <v>610</v>
      </c>
      <c r="AG2228" t="s">
        <v>6740</v>
      </c>
      <c r="AH2228" t="s">
        <v>6743</v>
      </c>
    </row>
    <row r="2229" spans="1:34" x14ac:dyDescent="0.25">
      <c r="A2229">
        <v>7</v>
      </c>
      <c r="B2229" t="s">
        <v>652</v>
      </c>
      <c r="C2229" t="s">
        <v>655</v>
      </c>
      <c r="D2229" t="s">
        <v>653</v>
      </c>
      <c r="E2229" t="s">
        <v>654</v>
      </c>
      <c r="F2229" t="s">
        <v>657</v>
      </c>
      <c r="G2229" t="s">
        <v>11043</v>
      </c>
      <c r="H2229" t="s">
        <v>1244</v>
      </c>
      <c r="I2229" t="s">
        <v>1245</v>
      </c>
      <c r="J2229">
        <v>2</v>
      </c>
      <c r="L2229" t="s">
        <v>1211</v>
      </c>
      <c r="M2229" t="s">
        <v>1246</v>
      </c>
      <c r="N2229" t="s">
        <v>1247</v>
      </c>
      <c r="O2229" t="s">
        <v>6744</v>
      </c>
      <c r="P2229" t="s">
        <v>181</v>
      </c>
      <c r="Q2229" t="s">
        <v>148</v>
      </c>
      <c r="R2229" t="s">
        <v>8659</v>
      </c>
      <c r="S2229" t="s">
        <v>8645</v>
      </c>
      <c r="T2229" t="b">
        <v>0</v>
      </c>
      <c r="U2229" t="b">
        <v>0</v>
      </c>
      <c r="V2229">
        <v>4</v>
      </c>
      <c r="W2229">
        <v>105</v>
      </c>
      <c r="X2229">
        <v>8</v>
      </c>
      <c r="AB2229">
        <v>2</v>
      </c>
      <c r="AC2229">
        <v>1</v>
      </c>
      <c r="AD2229">
        <v>2</v>
      </c>
      <c r="AE2229" t="s">
        <v>610</v>
      </c>
      <c r="AG2229" t="s">
        <v>6745</v>
      </c>
      <c r="AH2229" t="s">
        <v>6746</v>
      </c>
    </row>
    <row r="2230" spans="1:34" x14ac:dyDescent="0.25">
      <c r="A2230">
        <v>7</v>
      </c>
      <c r="B2230" t="s">
        <v>652</v>
      </c>
      <c r="C2230" t="s">
        <v>655</v>
      </c>
      <c r="D2230" t="s">
        <v>653</v>
      </c>
      <c r="E2230" t="s">
        <v>654</v>
      </c>
      <c r="F2230" t="s">
        <v>657</v>
      </c>
      <c r="G2230" t="s">
        <v>11043</v>
      </c>
      <c r="H2230" t="s">
        <v>1244</v>
      </c>
      <c r="I2230" t="s">
        <v>1245</v>
      </c>
      <c r="J2230">
        <v>2</v>
      </c>
      <c r="L2230" t="s">
        <v>1211</v>
      </c>
      <c r="M2230" t="s">
        <v>1246</v>
      </c>
      <c r="N2230" t="s">
        <v>1247</v>
      </c>
      <c r="O2230" t="s">
        <v>6747</v>
      </c>
      <c r="P2230" t="s">
        <v>195</v>
      </c>
      <c r="Q2230" t="s">
        <v>148</v>
      </c>
      <c r="R2230" t="s">
        <v>8490</v>
      </c>
      <c r="S2230" t="s">
        <v>8645</v>
      </c>
      <c r="T2230" t="b">
        <v>0</v>
      </c>
      <c r="U2230" t="b">
        <v>0</v>
      </c>
      <c r="V2230">
        <v>1</v>
      </c>
      <c r="W2230">
        <v>20</v>
      </c>
      <c r="X2230">
        <v>12</v>
      </c>
      <c r="AB2230">
        <v>2</v>
      </c>
      <c r="AC2230">
        <v>2</v>
      </c>
      <c r="AD2230">
        <v>2</v>
      </c>
      <c r="AE2230" t="s">
        <v>2289</v>
      </c>
      <c r="AG2230" t="s">
        <v>6748</v>
      </c>
      <c r="AH2230" t="s">
        <v>6749</v>
      </c>
    </row>
    <row r="2231" spans="1:34" x14ac:dyDescent="0.25">
      <c r="A2231">
        <v>7</v>
      </c>
      <c r="B2231" t="s">
        <v>652</v>
      </c>
      <c r="C2231" t="s">
        <v>655</v>
      </c>
      <c r="D2231" t="s">
        <v>653</v>
      </c>
      <c r="E2231" t="s">
        <v>654</v>
      </c>
      <c r="F2231" t="s">
        <v>657</v>
      </c>
      <c r="G2231" t="s">
        <v>11043</v>
      </c>
      <c r="H2231" t="s">
        <v>1244</v>
      </c>
      <c r="I2231" t="s">
        <v>1245</v>
      </c>
      <c r="J2231">
        <v>2</v>
      </c>
      <c r="L2231" t="s">
        <v>1211</v>
      </c>
      <c r="M2231" t="s">
        <v>1246</v>
      </c>
      <c r="N2231" t="s">
        <v>1247</v>
      </c>
      <c r="O2231" t="s">
        <v>6750</v>
      </c>
      <c r="P2231" t="s">
        <v>195</v>
      </c>
      <c r="Q2231" t="s">
        <v>148</v>
      </c>
      <c r="R2231" t="s">
        <v>8490</v>
      </c>
      <c r="S2231" t="s">
        <v>8645</v>
      </c>
      <c r="T2231" t="b">
        <v>0</v>
      </c>
      <c r="U2231" t="b">
        <v>0</v>
      </c>
      <c r="V2231">
        <v>2</v>
      </c>
      <c r="W2231">
        <v>30</v>
      </c>
      <c r="X2231">
        <v>12</v>
      </c>
      <c r="AB2231">
        <v>2</v>
      </c>
      <c r="AC2231">
        <v>2</v>
      </c>
      <c r="AD2231">
        <v>2</v>
      </c>
      <c r="AE2231" t="s">
        <v>2289</v>
      </c>
      <c r="AG2231" t="s">
        <v>6751</v>
      </c>
      <c r="AH2231" t="s">
        <v>6752</v>
      </c>
    </row>
    <row r="2232" spans="1:34" x14ac:dyDescent="0.25">
      <c r="A2232">
        <v>7</v>
      </c>
      <c r="B2232" t="s">
        <v>652</v>
      </c>
      <c r="C2232" t="s">
        <v>655</v>
      </c>
      <c r="D2232" t="s">
        <v>653</v>
      </c>
      <c r="E2232" t="s">
        <v>654</v>
      </c>
      <c r="F2232" t="s">
        <v>657</v>
      </c>
      <c r="G2232" t="s">
        <v>11043</v>
      </c>
      <c r="H2232" t="s">
        <v>1244</v>
      </c>
      <c r="I2232" t="s">
        <v>1245</v>
      </c>
      <c r="J2232">
        <v>2</v>
      </c>
      <c r="L2232" t="s">
        <v>1211</v>
      </c>
      <c r="M2232" t="s">
        <v>1246</v>
      </c>
      <c r="N2232" t="s">
        <v>1247</v>
      </c>
      <c r="O2232" t="s">
        <v>6753</v>
      </c>
      <c r="P2232" t="s">
        <v>195</v>
      </c>
      <c r="Q2232" t="s">
        <v>148</v>
      </c>
      <c r="R2232" t="s">
        <v>8490</v>
      </c>
      <c r="S2232" t="s">
        <v>8645</v>
      </c>
      <c r="T2232" t="b">
        <v>0</v>
      </c>
      <c r="U2232" t="b">
        <v>0</v>
      </c>
      <c r="V2232">
        <v>3</v>
      </c>
      <c r="W2232">
        <v>30</v>
      </c>
      <c r="X2232">
        <v>15</v>
      </c>
      <c r="AB2232">
        <v>2</v>
      </c>
      <c r="AC2232">
        <v>2</v>
      </c>
      <c r="AD2232">
        <v>2</v>
      </c>
      <c r="AE2232" t="s">
        <v>6754</v>
      </c>
      <c r="AG2232" t="s">
        <v>6755</v>
      </c>
      <c r="AH2232" t="s">
        <v>6756</v>
      </c>
    </row>
    <row r="2233" spans="1:34" x14ac:dyDescent="0.25">
      <c r="A2233">
        <v>7</v>
      </c>
      <c r="B2233" t="s">
        <v>652</v>
      </c>
      <c r="C2233" t="s">
        <v>655</v>
      </c>
      <c r="D2233" t="s">
        <v>653</v>
      </c>
      <c r="E2233" t="s">
        <v>654</v>
      </c>
      <c r="F2233" t="s">
        <v>657</v>
      </c>
      <c r="G2233" t="s">
        <v>11043</v>
      </c>
      <c r="H2233" t="s">
        <v>1244</v>
      </c>
      <c r="I2233" t="s">
        <v>1245</v>
      </c>
      <c r="J2233">
        <v>2</v>
      </c>
      <c r="L2233" t="s">
        <v>1211</v>
      </c>
      <c r="M2233" t="s">
        <v>1246</v>
      </c>
      <c r="N2233" t="s">
        <v>1247</v>
      </c>
      <c r="O2233" t="s">
        <v>6757</v>
      </c>
      <c r="P2233" t="s">
        <v>217</v>
      </c>
      <c r="Q2233" t="s">
        <v>8650</v>
      </c>
      <c r="R2233" t="s">
        <v>8637</v>
      </c>
      <c r="S2233" t="s">
        <v>8645</v>
      </c>
      <c r="T2233" t="b">
        <v>1</v>
      </c>
      <c r="U2233" t="b">
        <v>0</v>
      </c>
      <c r="V2233">
        <v>1</v>
      </c>
      <c r="W2233">
        <v>20</v>
      </c>
      <c r="X2233">
        <v>11</v>
      </c>
      <c r="AB2233">
        <v>3</v>
      </c>
      <c r="AC2233">
        <v>1</v>
      </c>
      <c r="AD2233">
        <v>3</v>
      </c>
      <c r="AE2233" t="s">
        <v>1745</v>
      </c>
      <c r="AG2233" t="s">
        <v>6758</v>
      </c>
      <c r="AH2233" t="s">
        <v>6759</v>
      </c>
    </row>
    <row r="2234" spans="1:34" x14ac:dyDescent="0.25">
      <c r="A2234">
        <v>7</v>
      </c>
      <c r="B2234" t="s">
        <v>652</v>
      </c>
      <c r="C2234" t="s">
        <v>655</v>
      </c>
      <c r="D2234" t="s">
        <v>653</v>
      </c>
      <c r="E2234" t="s">
        <v>654</v>
      </c>
      <c r="F2234" t="s">
        <v>657</v>
      </c>
      <c r="G2234" t="s">
        <v>11043</v>
      </c>
      <c r="H2234" t="s">
        <v>1244</v>
      </c>
      <c r="I2234" t="s">
        <v>1245</v>
      </c>
      <c r="J2234">
        <v>2</v>
      </c>
      <c r="L2234" t="s">
        <v>1211</v>
      </c>
      <c r="M2234" t="s">
        <v>1246</v>
      </c>
      <c r="N2234" t="s">
        <v>1247</v>
      </c>
      <c r="O2234" t="s">
        <v>6760</v>
      </c>
      <c r="P2234" t="s">
        <v>217</v>
      </c>
      <c r="Q2234" t="s">
        <v>8650</v>
      </c>
      <c r="R2234" t="s">
        <v>8637</v>
      </c>
      <c r="S2234" t="s">
        <v>8645</v>
      </c>
      <c r="T2234" t="b">
        <v>1</v>
      </c>
      <c r="U2234" t="b">
        <v>0</v>
      </c>
      <c r="V2234">
        <v>2</v>
      </c>
      <c r="W2234">
        <v>20</v>
      </c>
      <c r="X2234">
        <v>10</v>
      </c>
      <c r="AB2234">
        <v>3</v>
      </c>
      <c r="AC2234">
        <v>1</v>
      </c>
      <c r="AD2234">
        <v>3</v>
      </c>
      <c r="AE2234" t="s">
        <v>1745</v>
      </c>
      <c r="AG2234" t="s">
        <v>6761</v>
      </c>
      <c r="AH2234" t="s">
        <v>6762</v>
      </c>
    </row>
    <row r="2235" spans="1:34" x14ac:dyDescent="0.25">
      <c r="A2235">
        <v>7</v>
      </c>
      <c r="B2235" t="s">
        <v>652</v>
      </c>
      <c r="C2235" t="s">
        <v>655</v>
      </c>
      <c r="D2235" t="s">
        <v>653</v>
      </c>
      <c r="E2235" t="s">
        <v>654</v>
      </c>
      <c r="F2235" t="s">
        <v>657</v>
      </c>
      <c r="G2235" t="s">
        <v>11043</v>
      </c>
      <c r="H2235" t="s">
        <v>1244</v>
      </c>
      <c r="I2235" t="s">
        <v>1245</v>
      </c>
      <c r="J2235">
        <v>2</v>
      </c>
      <c r="L2235" t="s">
        <v>1211</v>
      </c>
      <c r="M2235" t="s">
        <v>1246</v>
      </c>
      <c r="N2235" t="s">
        <v>1247</v>
      </c>
      <c r="O2235" t="s">
        <v>6763</v>
      </c>
      <c r="P2235" t="s">
        <v>217</v>
      </c>
      <c r="Q2235" t="s">
        <v>8650</v>
      </c>
      <c r="R2235" t="s">
        <v>8637</v>
      </c>
      <c r="S2235" t="s">
        <v>8645</v>
      </c>
      <c r="T2235" t="b">
        <v>1</v>
      </c>
      <c r="U2235" t="b">
        <v>0</v>
      </c>
      <c r="V2235">
        <v>3</v>
      </c>
      <c r="W2235">
        <v>20</v>
      </c>
      <c r="X2235">
        <v>9</v>
      </c>
      <c r="AB2235">
        <v>3</v>
      </c>
      <c r="AC2235">
        <v>1</v>
      </c>
      <c r="AD2235">
        <v>3</v>
      </c>
      <c r="AE2235" t="s">
        <v>1745</v>
      </c>
      <c r="AG2235" t="s">
        <v>6761</v>
      </c>
      <c r="AH2235" t="s">
        <v>6764</v>
      </c>
    </row>
    <row r="2236" spans="1:34" x14ac:dyDescent="0.25">
      <c r="A2236">
        <v>7</v>
      </c>
      <c r="B2236" t="s">
        <v>652</v>
      </c>
      <c r="C2236" t="s">
        <v>655</v>
      </c>
      <c r="D2236" t="s">
        <v>653</v>
      </c>
      <c r="E2236" t="s">
        <v>654</v>
      </c>
      <c r="F2236" t="s">
        <v>657</v>
      </c>
      <c r="G2236" t="s">
        <v>11043</v>
      </c>
      <c r="H2236" t="s">
        <v>1244</v>
      </c>
      <c r="I2236" t="s">
        <v>1245</v>
      </c>
      <c r="J2236">
        <v>2</v>
      </c>
      <c r="L2236" t="s">
        <v>1211</v>
      </c>
      <c r="M2236" t="s">
        <v>1246</v>
      </c>
      <c r="N2236" t="s">
        <v>1247</v>
      </c>
      <c r="O2236" t="s">
        <v>6765</v>
      </c>
      <c r="P2236" t="s">
        <v>217</v>
      </c>
      <c r="Q2236" t="s">
        <v>8650</v>
      </c>
      <c r="R2236" t="s">
        <v>8637</v>
      </c>
      <c r="S2236" t="s">
        <v>8645</v>
      </c>
      <c r="T2236" t="b">
        <v>1</v>
      </c>
      <c r="U2236" t="b">
        <v>0</v>
      </c>
      <c r="V2236">
        <v>4</v>
      </c>
      <c r="W2236">
        <v>22.5</v>
      </c>
      <c r="X2236">
        <v>8</v>
      </c>
      <c r="AB2236">
        <v>3</v>
      </c>
      <c r="AC2236">
        <v>1</v>
      </c>
      <c r="AD2236">
        <v>3</v>
      </c>
      <c r="AE2236" t="s">
        <v>610</v>
      </c>
      <c r="AG2236" t="s">
        <v>6766</v>
      </c>
      <c r="AH2236" t="s">
        <v>6767</v>
      </c>
    </row>
    <row r="2237" spans="1:34" x14ac:dyDescent="0.25">
      <c r="A2237">
        <v>7</v>
      </c>
      <c r="B2237" t="s">
        <v>652</v>
      </c>
      <c r="C2237" t="s">
        <v>655</v>
      </c>
      <c r="D2237" t="s">
        <v>653</v>
      </c>
      <c r="E2237" t="s">
        <v>654</v>
      </c>
      <c r="F2237" t="s">
        <v>657</v>
      </c>
      <c r="G2237" t="s">
        <v>11043</v>
      </c>
      <c r="H2237" t="s">
        <v>1244</v>
      </c>
      <c r="I2237" t="s">
        <v>1245</v>
      </c>
      <c r="J2237">
        <v>2</v>
      </c>
      <c r="L2237" t="s">
        <v>1211</v>
      </c>
      <c r="M2237" t="s">
        <v>1246</v>
      </c>
      <c r="N2237" t="s">
        <v>1247</v>
      </c>
      <c r="O2237" t="s">
        <v>6768</v>
      </c>
      <c r="P2237" t="s">
        <v>209</v>
      </c>
      <c r="Q2237" t="s">
        <v>8650</v>
      </c>
      <c r="R2237" t="s">
        <v>8637</v>
      </c>
      <c r="S2237" t="s">
        <v>8645</v>
      </c>
      <c r="T2237" t="b">
        <v>0</v>
      </c>
      <c r="U2237" t="b">
        <v>0</v>
      </c>
      <c r="V2237">
        <v>1</v>
      </c>
      <c r="W2237">
        <v>70</v>
      </c>
      <c r="X2237">
        <v>8</v>
      </c>
      <c r="AB2237">
        <v>2</v>
      </c>
      <c r="AC2237">
        <v>1</v>
      </c>
      <c r="AD2237">
        <v>2</v>
      </c>
      <c r="AE2237" t="s">
        <v>1745</v>
      </c>
      <c r="AG2237" t="s">
        <v>1932</v>
      </c>
      <c r="AH2237" t="s">
        <v>6769</v>
      </c>
    </row>
    <row r="2238" spans="1:34" x14ac:dyDescent="0.25">
      <c r="A2238">
        <v>7</v>
      </c>
      <c r="B2238" t="s">
        <v>652</v>
      </c>
      <c r="C2238" t="s">
        <v>655</v>
      </c>
      <c r="D2238" t="s">
        <v>653</v>
      </c>
      <c r="E2238" t="s">
        <v>654</v>
      </c>
      <c r="F2238" t="s">
        <v>657</v>
      </c>
      <c r="G2238" t="s">
        <v>11043</v>
      </c>
      <c r="H2238" t="s">
        <v>1244</v>
      </c>
      <c r="I2238" t="s">
        <v>1245</v>
      </c>
      <c r="J2238">
        <v>2</v>
      </c>
      <c r="L2238" t="s">
        <v>1211</v>
      </c>
      <c r="M2238" t="s">
        <v>1246</v>
      </c>
      <c r="N2238" t="s">
        <v>1247</v>
      </c>
      <c r="O2238" t="s">
        <v>6770</v>
      </c>
      <c r="P2238" t="s">
        <v>209</v>
      </c>
      <c r="Q2238" t="s">
        <v>8650</v>
      </c>
      <c r="R2238" t="s">
        <v>8637</v>
      </c>
      <c r="S2238" t="s">
        <v>8645</v>
      </c>
      <c r="T2238" t="b">
        <v>0</v>
      </c>
      <c r="U2238" t="b">
        <v>0</v>
      </c>
      <c r="V2238">
        <v>2</v>
      </c>
      <c r="W2238">
        <v>60</v>
      </c>
      <c r="X2238">
        <v>8</v>
      </c>
      <c r="AB2238">
        <v>2</v>
      </c>
      <c r="AC2238">
        <v>1</v>
      </c>
      <c r="AD2238">
        <v>2</v>
      </c>
      <c r="AE2238" t="s">
        <v>1745</v>
      </c>
      <c r="AG2238" t="s">
        <v>6771</v>
      </c>
      <c r="AH2238" t="s">
        <v>6772</v>
      </c>
    </row>
    <row r="2239" spans="1:34" x14ac:dyDescent="0.25">
      <c r="A2239">
        <v>7</v>
      </c>
      <c r="B2239" t="s">
        <v>652</v>
      </c>
      <c r="C2239" t="s">
        <v>655</v>
      </c>
      <c r="D2239" t="s">
        <v>653</v>
      </c>
      <c r="E2239" t="s">
        <v>654</v>
      </c>
      <c r="F2239" t="s">
        <v>657</v>
      </c>
      <c r="G2239" t="s">
        <v>11043</v>
      </c>
      <c r="H2239" t="s">
        <v>1244</v>
      </c>
      <c r="I2239" t="s">
        <v>1245</v>
      </c>
      <c r="J2239">
        <v>2</v>
      </c>
      <c r="L2239" t="s">
        <v>1211</v>
      </c>
      <c r="M2239" t="s">
        <v>1246</v>
      </c>
      <c r="N2239" t="s">
        <v>1247</v>
      </c>
      <c r="O2239" t="s">
        <v>6773</v>
      </c>
      <c r="P2239" t="s">
        <v>209</v>
      </c>
      <c r="Q2239" t="s">
        <v>8650</v>
      </c>
      <c r="R2239" t="s">
        <v>8637</v>
      </c>
      <c r="S2239" t="s">
        <v>8645</v>
      </c>
      <c r="T2239" t="b">
        <v>0</v>
      </c>
      <c r="U2239" t="b">
        <v>0</v>
      </c>
      <c r="V2239">
        <v>3</v>
      </c>
      <c r="W2239">
        <v>60</v>
      </c>
      <c r="X2239">
        <v>6.5</v>
      </c>
      <c r="AB2239">
        <v>2</v>
      </c>
      <c r="AC2239">
        <v>1</v>
      </c>
      <c r="AD2239">
        <v>2</v>
      </c>
      <c r="AE2239" t="s">
        <v>610</v>
      </c>
      <c r="AG2239" t="s">
        <v>6774</v>
      </c>
      <c r="AH2239" t="s">
        <v>6775</v>
      </c>
    </row>
    <row r="2240" spans="1:34" x14ac:dyDescent="0.25">
      <c r="A2240">
        <v>7</v>
      </c>
      <c r="B2240" t="s">
        <v>652</v>
      </c>
      <c r="C2240" t="s">
        <v>655</v>
      </c>
      <c r="D2240" t="s">
        <v>653</v>
      </c>
      <c r="E2240" t="s">
        <v>654</v>
      </c>
      <c r="F2240" t="s">
        <v>657</v>
      </c>
      <c r="G2240" t="s">
        <v>11043</v>
      </c>
      <c r="H2240" t="s">
        <v>1244</v>
      </c>
      <c r="I2240" t="s">
        <v>1245</v>
      </c>
      <c r="J2240">
        <v>2</v>
      </c>
      <c r="L2240" t="s">
        <v>1211</v>
      </c>
      <c r="M2240" t="s">
        <v>1246</v>
      </c>
      <c r="N2240" t="s">
        <v>1247</v>
      </c>
      <c r="O2240" t="s">
        <v>6776</v>
      </c>
      <c r="P2240" t="s">
        <v>209</v>
      </c>
      <c r="Q2240" t="s">
        <v>8650</v>
      </c>
      <c r="R2240" t="s">
        <v>8637</v>
      </c>
      <c r="S2240" t="s">
        <v>8645</v>
      </c>
      <c r="T2240" t="b">
        <v>0</v>
      </c>
      <c r="U2240" t="b">
        <v>0</v>
      </c>
      <c r="V2240">
        <v>4</v>
      </c>
      <c r="W2240">
        <v>60</v>
      </c>
      <c r="X2240">
        <v>7</v>
      </c>
      <c r="AB2240">
        <v>2</v>
      </c>
      <c r="AC2240">
        <v>1</v>
      </c>
      <c r="AD2240">
        <v>2</v>
      </c>
      <c r="AE2240" t="s">
        <v>610</v>
      </c>
      <c r="AG2240" t="s">
        <v>6777</v>
      </c>
      <c r="AH2240" t="s">
        <v>6778</v>
      </c>
    </row>
    <row r="2241" spans="1:34" x14ac:dyDescent="0.25">
      <c r="A2241">
        <v>7</v>
      </c>
      <c r="B2241" t="s">
        <v>652</v>
      </c>
      <c r="C2241" t="s">
        <v>655</v>
      </c>
      <c r="D2241" t="s">
        <v>653</v>
      </c>
      <c r="E2241" t="s">
        <v>654</v>
      </c>
      <c r="F2241" t="s">
        <v>657</v>
      </c>
      <c r="G2241" t="s">
        <v>11043</v>
      </c>
      <c r="H2241" t="s">
        <v>1244</v>
      </c>
      <c r="I2241" t="s">
        <v>1245</v>
      </c>
      <c r="J2241">
        <v>2</v>
      </c>
      <c r="L2241" t="s">
        <v>1211</v>
      </c>
      <c r="M2241" t="s">
        <v>1246</v>
      </c>
      <c r="N2241" t="s">
        <v>1247</v>
      </c>
      <c r="O2241" t="s">
        <v>6779</v>
      </c>
      <c r="P2241" t="s">
        <v>339</v>
      </c>
      <c r="Q2241" t="s">
        <v>2</v>
      </c>
      <c r="R2241" t="s">
        <v>8653</v>
      </c>
      <c r="S2241" t="s">
        <v>8645</v>
      </c>
      <c r="T2241" t="b">
        <v>0</v>
      </c>
      <c r="U2241" t="b">
        <v>1</v>
      </c>
      <c r="V2241">
        <v>1</v>
      </c>
      <c r="W2241">
        <v>50</v>
      </c>
      <c r="Y2241">
        <v>75</v>
      </c>
      <c r="AG2241" t="s">
        <v>6780</v>
      </c>
      <c r="AH2241" t="s">
        <v>6781</v>
      </c>
    </row>
    <row r="2242" spans="1:34" x14ac:dyDescent="0.25">
      <c r="A2242">
        <v>7</v>
      </c>
      <c r="B2242" t="s">
        <v>652</v>
      </c>
      <c r="C2242" t="s">
        <v>655</v>
      </c>
      <c r="D2242" t="s">
        <v>653</v>
      </c>
      <c r="E2242" t="s">
        <v>654</v>
      </c>
      <c r="F2242" t="s">
        <v>657</v>
      </c>
      <c r="G2242" t="s">
        <v>11043</v>
      </c>
      <c r="H2242" t="s">
        <v>1244</v>
      </c>
      <c r="I2242" t="s">
        <v>1245</v>
      </c>
      <c r="J2242">
        <v>2</v>
      </c>
      <c r="L2242" t="s">
        <v>1211</v>
      </c>
      <c r="M2242" t="s">
        <v>1246</v>
      </c>
      <c r="N2242" t="s">
        <v>1247</v>
      </c>
      <c r="O2242" t="s">
        <v>6782</v>
      </c>
      <c r="P2242" t="s">
        <v>339</v>
      </c>
      <c r="Q2242" t="s">
        <v>2</v>
      </c>
      <c r="R2242" t="s">
        <v>8653</v>
      </c>
      <c r="S2242" t="s">
        <v>8645</v>
      </c>
      <c r="T2242" t="b">
        <v>0</v>
      </c>
      <c r="U2242" t="b">
        <v>1</v>
      </c>
      <c r="V2242">
        <v>2</v>
      </c>
      <c r="W2242">
        <v>50</v>
      </c>
      <c r="Y2242">
        <v>45</v>
      </c>
      <c r="AG2242" t="s">
        <v>6783</v>
      </c>
      <c r="AH2242" t="s">
        <v>6784</v>
      </c>
    </row>
    <row r="2243" spans="1:34" x14ac:dyDescent="0.25">
      <c r="A2243">
        <v>7</v>
      </c>
      <c r="B2243" t="s">
        <v>652</v>
      </c>
      <c r="C2243" t="s">
        <v>655</v>
      </c>
      <c r="D2243" t="s">
        <v>653</v>
      </c>
      <c r="E2243" t="s">
        <v>654</v>
      </c>
      <c r="F2243" t="s">
        <v>657</v>
      </c>
      <c r="G2243" t="s">
        <v>11043</v>
      </c>
      <c r="H2243" t="s">
        <v>1244</v>
      </c>
      <c r="I2243" t="s">
        <v>1245</v>
      </c>
      <c r="J2243">
        <v>2</v>
      </c>
      <c r="L2243" t="s">
        <v>1211</v>
      </c>
      <c r="M2243" t="s">
        <v>1246</v>
      </c>
      <c r="N2243" t="s">
        <v>1247</v>
      </c>
      <c r="O2243" t="s">
        <v>6785</v>
      </c>
      <c r="P2243" t="s">
        <v>339</v>
      </c>
      <c r="Q2243" t="s">
        <v>2</v>
      </c>
      <c r="R2243" t="s">
        <v>8653</v>
      </c>
      <c r="S2243" t="s">
        <v>8645</v>
      </c>
      <c r="T2243" t="b">
        <v>0</v>
      </c>
      <c r="U2243" t="b">
        <v>1</v>
      </c>
      <c r="V2243">
        <v>3</v>
      </c>
      <c r="W2243">
        <v>50</v>
      </c>
      <c r="Y2243">
        <v>60</v>
      </c>
      <c r="AG2243" t="s">
        <v>6783</v>
      </c>
      <c r="AH2243" t="s">
        <v>6786</v>
      </c>
    </row>
    <row r="2244" spans="1:34" x14ac:dyDescent="0.25">
      <c r="A2244">
        <v>7</v>
      </c>
      <c r="B2244" t="s">
        <v>652</v>
      </c>
      <c r="C2244" t="s">
        <v>655</v>
      </c>
      <c r="D2244" t="s">
        <v>653</v>
      </c>
      <c r="E2244" t="s">
        <v>654</v>
      </c>
      <c r="F2244" t="s">
        <v>657</v>
      </c>
      <c r="G2244" t="s">
        <v>11043</v>
      </c>
      <c r="H2244" t="s">
        <v>1244</v>
      </c>
      <c r="I2244" t="s">
        <v>1245</v>
      </c>
      <c r="J2244">
        <v>2</v>
      </c>
      <c r="L2244" t="s">
        <v>1211</v>
      </c>
      <c r="M2244" t="s">
        <v>1246</v>
      </c>
      <c r="N2244" t="s">
        <v>1247</v>
      </c>
      <c r="O2244" t="s">
        <v>6787</v>
      </c>
      <c r="P2244" t="s">
        <v>334</v>
      </c>
      <c r="Q2244" t="s">
        <v>2</v>
      </c>
      <c r="R2244" t="s">
        <v>8652</v>
      </c>
      <c r="S2244" t="s">
        <v>8646</v>
      </c>
      <c r="T2244" t="b">
        <v>0</v>
      </c>
      <c r="U2244" t="b">
        <v>1</v>
      </c>
      <c r="V2244">
        <v>1</v>
      </c>
      <c r="W2244">
        <v>0</v>
      </c>
      <c r="Y2244">
        <v>60</v>
      </c>
      <c r="AG2244" t="s">
        <v>6788</v>
      </c>
      <c r="AH2244" t="s">
        <v>6789</v>
      </c>
    </row>
    <row r="2245" spans="1:34" x14ac:dyDescent="0.25">
      <c r="A2245">
        <v>7</v>
      </c>
      <c r="B2245" t="s">
        <v>652</v>
      </c>
      <c r="C2245" t="s">
        <v>655</v>
      </c>
      <c r="D2245" t="s">
        <v>653</v>
      </c>
      <c r="E2245" t="s">
        <v>654</v>
      </c>
      <c r="F2245" t="s">
        <v>657</v>
      </c>
      <c r="G2245" t="s">
        <v>11043</v>
      </c>
      <c r="H2245" t="s">
        <v>1244</v>
      </c>
      <c r="I2245" t="s">
        <v>1245</v>
      </c>
      <c r="J2245">
        <v>2</v>
      </c>
      <c r="L2245" t="s">
        <v>1211</v>
      </c>
      <c r="M2245" t="s">
        <v>1246</v>
      </c>
      <c r="N2245" t="s">
        <v>1247</v>
      </c>
      <c r="O2245" t="s">
        <v>6790</v>
      </c>
      <c r="P2245" t="s">
        <v>334</v>
      </c>
      <c r="Q2245" t="s">
        <v>2</v>
      </c>
      <c r="R2245" t="s">
        <v>8652</v>
      </c>
      <c r="S2245" t="s">
        <v>8646</v>
      </c>
      <c r="T2245" t="b">
        <v>0</v>
      </c>
      <c r="U2245" t="b">
        <v>1</v>
      </c>
      <c r="V2245">
        <v>2</v>
      </c>
      <c r="W2245">
        <v>0</v>
      </c>
      <c r="Y2245">
        <v>52.2</v>
      </c>
      <c r="AG2245" t="s">
        <v>4848</v>
      </c>
      <c r="AH2245" t="s">
        <v>6791</v>
      </c>
    </row>
    <row r="2246" spans="1:34" x14ac:dyDescent="0.25">
      <c r="A2246">
        <v>7</v>
      </c>
      <c r="B2246" t="s">
        <v>652</v>
      </c>
      <c r="C2246" t="s">
        <v>655</v>
      </c>
      <c r="D2246" t="s">
        <v>653</v>
      </c>
      <c r="E2246" t="s">
        <v>654</v>
      </c>
      <c r="F2246" t="s">
        <v>657</v>
      </c>
      <c r="G2246" t="s">
        <v>11043</v>
      </c>
      <c r="H2246" t="s">
        <v>1244</v>
      </c>
      <c r="I2246" t="s">
        <v>1245</v>
      </c>
      <c r="J2246">
        <v>2</v>
      </c>
      <c r="L2246" t="s">
        <v>1211</v>
      </c>
      <c r="M2246" t="s">
        <v>1246</v>
      </c>
      <c r="N2246" t="s">
        <v>1247</v>
      </c>
      <c r="O2246" t="s">
        <v>6792</v>
      </c>
      <c r="P2246" t="s">
        <v>356</v>
      </c>
      <c r="Q2246" t="s">
        <v>25</v>
      </c>
      <c r="R2246" t="s">
        <v>25</v>
      </c>
      <c r="S2246" t="s">
        <v>357</v>
      </c>
      <c r="T2246" t="b">
        <v>0</v>
      </c>
      <c r="U2246" t="b">
        <v>1</v>
      </c>
      <c r="V2246">
        <v>1</v>
      </c>
      <c r="Y2246">
        <v>450</v>
      </c>
      <c r="Z2246">
        <v>2</v>
      </c>
      <c r="AA2246" t="s">
        <v>3957</v>
      </c>
      <c r="AG2246" t="s">
        <v>6793</v>
      </c>
      <c r="AH2246" t="s">
        <v>1247</v>
      </c>
    </row>
    <row r="2247" spans="1:34" x14ac:dyDescent="0.25">
      <c r="A2247">
        <v>7</v>
      </c>
      <c r="B2247" t="s">
        <v>652</v>
      </c>
      <c r="C2247" t="s">
        <v>655</v>
      </c>
      <c r="D2247" t="s">
        <v>653</v>
      </c>
      <c r="E2247" t="s">
        <v>654</v>
      </c>
      <c r="F2247" t="s">
        <v>657</v>
      </c>
      <c r="G2247" t="s">
        <v>11043</v>
      </c>
      <c r="H2247" t="s">
        <v>1248</v>
      </c>
      <c r="I2247" t="s">
        <v>1249</v>
      </c>
      <c r="J2247">
        <v>3</v>
      </c>
      <c r="L2247" t="s">
        <v>1216</v>
      </c>
      <c r="M2247" t="s">
        <v>1250</v>
      </c>
      <c r="N2247" t="s">
        <v>1251</v>
      </c>
      <c r="O2247" t="s">
        <v>6794</v>
      </c>
      <c r="P2247" t="s">
        <v>363</v>
      </c>
      <c r="Q2247" t="s">
        <v>357</v>
      </c>
      <c r="R2247" t="s">
        <v>357</v>
      </c>
      <c r="S2247" t="s">
        <v>357</v>
      </c>
      <c r="T2247" t="b">
        <v>0</v>
      </c>
      <c r="U2247" t="b">
        <v>1</v>
      </c>
      <c r="V2247">
        <v>1</v>
      </c>
      <c r="Y2247">
        <v>360</v>
      </c>
      <c r="Z2247">
        <v>0.67</v>
      </c>
      <c r="AA2247" t="s">
        <v>3957</v>
      </c>
      <c r="AG2247" t="s">
        <v>6795</v>
      </c>
      <c r="AH2247" t="s">
        <v>1250</v>
      </c>
    </row>
    <row r="2248" spans="1:34" x14ac:dyDescent="0.25">
      <c r="A2248">
        <v>7</v>
      </c>
      <c r="B2248" t="s">
        <v>652</v>
      </c>
      <c r="C2248" t="s">
        <v>655</v>
      </c>
      <c r="D2248" t="s">
        <v>653</v>
      </c>
      <c r="E2248" t="s">
        <v>654</v>
      </c>
      <c r="F2248" t="s">
        <v>657</v>
      </c>
      <c r="G2248" t="s">
        <v>11043</v>
      </c>
      <c r="H2248" t="s">
        <v>1248</v>
      </c>
      <c r="I2248" t="s">
        <v>1249</v>
      </c>
      <c r="J2248">
        <v>3</v>
      </c>
      <c r="L2248" t="s">
        <v>1216</v>
      </c>
      <c r="M2248" t="s">
        <v>1250</v>
      </c>
      <c r="N2248" t="s">
        <v>1251</v>
      </c>
      <c r="O2248" t="s">
        <v>6796</v>
      </c>
      <c r="P2248" t="s">
        <v>265</v>
      </c>
      <c r="Q2248" t="s">
        <v>369</v>
      </c>
      <c r="R2248" t="s">
        <v>8654</v>
      </c>
      <c r="S2248" t="s">
        <v>8645</v>
      </c>
      <c r="T2248" t="b">
        <v>0</v>
      </c>
      <c r="U2248" t="b">
        <v>0</v>
      </c>
      <c r="V2248">
        <v>1</v>
      </c>
      <c r="W2248">
        <v>55</v>
      </c>
      <c r="X2248">
        <v>10</v>
      </c>
      <c r="AB2248">
        <v>3</v>
      </c>
      <c r="AC2248">
        <v>1</v>
      </c>
      <c r="AD2248">
        <v>1</v>
      </c>
      <c r="AE2248" t="s">
        <v>618</v>
      </c>
      <c r="AG2248" t="s">
        <v>2598</v>
      </c>
      <c r="AH2248" t="s">
        <v>6797</v>
      </c>
    </row>
    <row r="2249" spans="1:34" x14ac:dyDescent="0.25">
      <c r="A2249">
        <v>7</v>
      </c>
      <c r="B2249" t="s">
        <v>652</v>
      </c>
      <c r="C2249" t="s">
        <v>655</v>
      </c>
      <c r="D2249" t="s">
        <v>653</v>
      </c>
      <c r="E2249" t="s">
        <v>654</v>
      </c>
      <c r="F2249" t="s">
        <v>657</v>
      </c>
      <c r="G2249" t="s">
        <v>11043</v>
      </c>
      <c r="H2249" t="s">
        <v>1248</v>
      </c>
      <c r="I2249" t="s">
        <v>1249</v>
      </c>
      <c r="J2249">
        <v>3</v>
      </c>
      <c r="L2249" t="s">
        <v>1216</v>
      </c>
      <c r="M2249" t="s">
        <v>1250</v>
      </c>
      <c r="N2249" t="s">
        <v>1251</v>
      </c>
      <c r="O2249" t="s">
        <v>6798</v>
      </c>
      <c r="P2249" t="s">
        <v>265</v>
      </c>
      <c r="Q2249" t="s">
        <v>369</v>
      </c>
      <c r="R2249" t="s">
        <v>8654</v>
      </c>
      <c r="S2249" t="s">
        <v>8645</v>
      </c>
      <c r="T2249" t="b">
        <v>0</v>
      </c>
      <c r="U2249" t="b">
        <v>0</v>
      </c>
      <c r="V2249">
        <v>2</v>
      </c>
      <c r="W2249">
        <v>65</v>
      </c>
      <c r="X2249">
        <v>10</v>
      </c>
      <c r="AB2249">
        <v>3</v>
      </c>
      <c r="AC2249">
        <v>1</v>
      </c>
      <c r="AD2249">
        <v>1</v>
      </c>
      <c r="AE2249" t="s">
        <v>618</v>
      </c>
      <c r="AG2249" t="s">
        <v>2598</v>
      </c>
      <c r="AH2249" t="s">
        <v>6799</v>
      </c>
    </row>
    <row r="2250" spans="1:34" x14ac:dyDescent="0.25">
      <c r="A2250">
        <v>7</v>
      </c>
      <c r="B2250" t="s">
        <v>652</v>
      </c>
      <c r="C2250" t="s">
        <v>655</v>
      </c>
      <c r="D2250" t="s">
        <v>653</v>
      </c>
      <c r="E2250" t="s">
        <v>654</v>
      </c>
      <c r="F2250" t="s">
        <v>657</v>
      </c>
      <c r="G2250" t="s">
        <v>11043</v>
      </c>
      <c r="H2250" t="s">
        <v>1248</v>
      </c>
      <c r="I2250" t="s">
        <v>1249</v>
      </c>
      <c r="J2250">
        <v>3</v>
      </c>
      <c r="L2250" t="s">
        <v>1216</v>
      </c>
      <c r="M2250" t="s">
        <v>1250</v>
      </c>
      <c r="N2250" t="s">
        <v>1251</v>
      </c>
      <c r="O2250" t="s">
        <v>6800</v>
      </c>
      <c r="P2250" t="s">
        <v>265</v>
      </c>
      <c r="Q2250" t="s">
        <v>369</v>
      </c>
      <c r="R2250" t="s">
        <v>8654</v>
      </c>
      <c r="S2250" t="s">
        <v>8645</v>
      </c>
      <c r="T2250" t="b">
        <v>0</v>
      </c>
      <c r="U2250" t="b">
        <v>0</v>
      </c>
      <c r="V2250">
        <v>3</v>
      </c>
      <c r="W2250">
        <v>75</v>
      </c>
      <c r="X2250">
        <v>9</v>
      </c>
      <c r="AB2250">
        <v>3</v>
      </c>
      <c r="AC2250">
        <v>1</v>
      </c>
      <c r="AD2250">
        <v>1</v>
      </c>
      <c r="AE2250" t="s">
        <v>1745</v>
      </c>
      <c r="AG2250" t="s">
        <v>3083</v>
      </c>
      <c r="AH2250" t="s">
        <v>6801</v>
      </c>
    </row>
    <row r="2251" spans="1:34" x14ac:dyDescent="0.25">
      <c r="A2251">
        <v>7</v>
      </c>
      <c r="B2251" t="s">
        <v>652</v>
      </c>
      <c r="C2251" t="s">
        <v>655</v>
      </c>
      <c r="D2251" t="s">
        <v>653</v>
      </c>
      <c r="E2251" t="s">
        <v>654</v>
      </c>
      <c r="F2251" t="s">
        <v>657</v>
      </c>
      <c r="G2251" t="s">
        <v>11043</v>
      </c>
      <c r="H2251" t="s">
        <v>1248</v>
      </c>
      <c r="I2251" t="s">
        <v>1249</v>
      </c>
      <c r="J2251">
        <v>3</v>
      </c>
      <c r="L2251" t="s">
        <v>1216</v>
      </c>
      <c r="M2251" t="s">
        <v>1250</v>
      </c>
      <c r="N2251" t="s">
        <v>1251</v>
      </c>
      <c r="O2251" t="s">
        <v>6802</v>
      </c>
      <c r="P2251" t="s">
        <v>249</v>
      </c>
      <c r="Q2251" t="s">
        <v>369</v>
      </c>
      <c r="R2251" t="s">
        <v>423</v>
      </c>
      <c r="S2251" t="s">
        <v>8645</v>
      </c>
      <c r="T2251" t="b">
        <v>0</v>
      </c>
      <c r="U2251" t="b">
        <v>0</v>
      </c>
      <c r="V2251">
        <v>1</v>
      </c>
      <c r="W2251">
        <v>150</v>
      </c>
      <c r="X2251">
        <v>8</v>
      </c>
      <c r="AB2251">
        <v>3</v>
      </c>
      <c r="AC2251">
        <v>1</v>
      </c>
      <c r="AD2251">
        <v>1</v>
      </c>
      <c r="AE2251" t="s">
        <v>2289</v>
      </c>
      <c r="AG2251" t="s">
        <v>6251</v>
      </c>
      <c r="AH2251" t="s">
        <v>6803</v>
      </c>
    </row>
    <row r="2252" spans="1:34" x14ac:dyDescent="0.25">
      <c r="A2252">
        <v>7</v>
      </c>
      <c r="B2252" t="s">
        <v>652</v>
      </c>
      <c r="C2252" t="s">
        <v>655</v>
      </c>
      <c r="D2252" t="s">
        <v>653</v>
      </c>
      <c r="E2252" t="s">
        <v>654</v>
      </c>
      <c r="F2252" t="s">
        <v>657</v>
      </c>
      <c r="G2252" t="s">
        <v>11043</v>
      </c>
      <c r="H2252" t="s">
        <v>1248</v>
      </c>
      <c r="I2252" t="s">
        <v>1249</v>
      </c>
      <c r="J2252">
        <v>3</v>
      </c>
      <c r="L2252" t="s">
        <v>1216</v>
      </c>
      <c r="M2252" t="s">
        <v>1250</v>
      </c>
      <c r="N2252" t="s">
        <v>1251</v>
      </c>
      <c r="O2252" t="s">
        <v>6804</v>
      </c>
      <c r="P2252" t="s">
        <v>249</v>
      </c>
      <c r="Q2252" t="s">
        <v>369</v>
      </c>
      <c r="R2252" t="s">
        <v>423</v>
      </c>
      <c r="S2252" t="s">
        <v>8645</v>
      </c>
      <c r="T2252" t="b">
        <v>0</v>
      </c>
      <c r="U2252" t="b">
        <v>0</v>
      </c>
      <c r="V2252">
        <v>2</v>
      </c>
      <c r="W2252">
        <v>150</v>
      </c>
      <c r="X2252">
        <v>8</v>
      </c>
      <c r="AB2252">
        <v>3</v>
      </c>
      <c r="AC2252">
        <v>1</v>
      </c>
      <c r="AD2252">
        <v>1</v>
      </c>
      <c r="AE2252" t="s">
        <v>2289</v>
      </c>
      <c r="AG2252" t="s">
        <v>6251</v>
      </c>
      <c r="AH2252" t="s">
        <v>6805</v>
      </c>
    </row>
    <row r="2253" spans="1:34" x14ac:dyDescent="0.25">
      <c r="A2253">
        <v>7</v>
      </c>
      <c r="B2253" t="s">
        <v>652</v>
      </c>
      <c r="C2253" t="s">
        <v>655</v>
      </c>
      <c r="D2253" t="s">
        <v>653</v>
      </c>
      <c r="E2253" t="s">
        <v>654</v>
      </c>
      <c r="F2253" t="s">
        <v>657</v>
      </c>
      <c r="G2253" t="s">
        <v>11043</v>
      </c>
      <c r="H2253" t="s">
        <v>1248</v>
      </c>
      <c r="I2253" t="s">
        <v>1249</v>
      </c>
      <c r="J2253">
        <v>3</v>
      </c>
      <c r="L2253" t="s">
        <v>1216</v>
      </c>
      <c r="M2253" t="s">
        <v>1250</v>
      </c>
      <c r="N2253" t="s">
        <v>1251</v>
      </c>
      <c r="O2253" t="s">
        <v>6806</v>
      </c>
      <c r="P2253" t="s">
        <v>249</v>
      </c>
      <c r="Q2253" t="s">
        <v>369</v>
      </c>
      <c r="R2253" t="s">
        <v>423</v>
      </c>
      <c r="S2253" t="s">
        <v>8645</v>
      </c>
      <c r="T2253" t="b">
        <v>0</v>
      </c>
      <c r="U2253" t="b">
        <v>0</v>
      </c>
      <c r="V2253">
        <v>3</v>
      </c>
      <c r="W2253">
        <v>150</v>
      </c>
      <c r="X2253">
        <v>9</v>
      </c>
      <c r="AB2253">
        <v>3</v>
      </c>
      <c r="AC2253">
        <v>1</v>
      </c>
      <c r="AD2253">
        <v>1</v>
      </c>
      <c r="AE2253" t="s">
        <v>2289</v>
      </c>
      <c r="AG2253" t="s">
        <v>6251</v>
      </c>
      <c r="AH2253" t="s">
        <v>6807</v>
      </c>
    </row>
    <row r="2254" spans="1:34" x14ac:dyDescent="0.25">
      <c r="A2254">
        <v>7</v>
      </c>
      <c r="B2254" t="s">
        <v>652</v>
      </c>
      <c r="C2254" t="s">
        <v>655</v>
      </c>
      <c r="D2254" t="s">
        <v>653</v>
      </c>
      <c r="E2254" t="s">
        <v>654</v>
      </c>
      <c r="F2254" t="s">
        <v>657</v>
      </c>
      <c r="G2254" t="s">
        <v>11043</v>
      </c>
      <c r="H2254" t="s">
        <v>1248</v>
      </c>
      <c r="I2254" t="s">
        <v>1249</v>
      </c>
      <c r="J2254">
        <v>3</v>
      </c>
      <c r="L2254" t="s">
        <v>1216</v>
      </c>
      <c r="M2254" t="s">
        <v>1250</v>
      </c>
      <c r="N2254" t="s">
        <v>1251</v>
      </c>
      <c r="O2254" t="s">
        <v>6808</v>
      </c>
      <c r="P2254" t="s">
        <v>275</v>
      </c>
      <c r="Q2254" t="s">
        <v>369</v>
      </c>
      <c r="R2254" t="s">
        <v>8654</v>
      </c>
      <c r="S2254" t="s">
        <v>8645</v>
      </c>
      <c r="T2254" t="b">
        <v>1</v>
      </c>
      <c r="U2254" t="b">
        <v>0</v>
      </c>
      <c r="V2254">
        <v>1</v>
      </c>
      <c r="W2254">
        <v>30</v>
      </c>
      <c r="Y2254">
        <v>12</v>
      </c>
      <c r="AB2254">
        <v>2</v>
      </c>
      <c r="AE2254" t="s">
        <v>618</v>
      </c>
      <c r="AG2254" t="s">
        <v>6809</v>
      </c>
      <c r="AH2254" t="s">
        <v>6810</v>
      </c>
    </row>
    <row r="2255" spans="1:34" x14ac:dyDescent="0.25">
      <c r="A2255">
        <v>7</v>
      </c>
      <c r="B2255" t="s">
        <v>652</v>
      </c>
      <c r="C2255" t="s">
        <v>655</v>
      </c>
      <c r="D2255" t="s">
        <v>653</v>
      </c>
      <c r="E2255" t="s">
        <v>654</v>
      </c>
      <c r="F2255" t="s">
        <v>657</v>
      </c>
      <c r="G2255" t="s">
        <v>11043</v>
      </c>
      <c r="H2255" t="s">
        <v>1248</v>
      </c>
      <c r="I2255" t="s">
        <v>1249</v>
      </c>
      <c r="J2255">
        <v>3</v>
      </c>
      <c r="L2255" t="s">
        <v>1216</v>
      </c>
      <c r="M2255" t="s">
        <v>1250</v>
      </c>
      <c r="N2255" t="s">
        <v>1251</v>
      </c>
      <c r="O2255" t="s">
        <v>6811</v>
      </c>
      <c r="P2255" t="s">
        <v>275</v>
      </c>
      <c r="Q2255" t="s">
        <v>369</v>
      </c>
      <c r="R2255" t="s">
        <v>8654</v>
      </c>
      <c r="S2255" t="s">
        <v>8645</v>
      </c>
      <c r="T2255" t="b">
        <v>1</v>
      </c>
      <c r="U2255" t="b">
        <v>0</v>
      </c>
      <c r="V2255">
        <v>2</v>
      </c>
      <c r="W2255">
        <v>30</v>
      </c>
      <c r="Y2255">
        <v>12</v>
      </c>
      <c r="AB2255">
        <v>2</v>
      </c>
      <c r="AE2255" t="s">
        <v>618</v>
      </c>
      <c r="AG2255" t="s">
        <v>6809</v>
      </c>
      <c r="AH2255" t="s">
        <v>6812</v>
      </c>
    </row>
    <row r="2256" spans="1:34" x14ac:dyDescent="0.25">
      <c r="A2256">
        <v>7</v>
      </c>
      <c r="B2256" t="s">
        <v>652</v>
      </c>
      <c r="C2256" t="s">
        <v>655</v>
      </c>
      <c r="D2256" t="s">
        <v>653</v>
      </c>
      <c r="E2256" t="s">
        <v>654</v>
      </c>
      <c r="F2256" t="s">
        <v>657</v>
      </c>
      <c r="G2256" t="s">
        <v>11043</v>
      </c>
      <c r="H2256" t="s">
        <v>1248</v>
      </c>
      <c r="I2256" t="s">
        <v>1249</v>
      </c>
      <c r="J2256">
        <v>3</v>
      </c>
      <c r="L2256" t="s">
        <v>1216</v>
      </c>
      <c r="M2256" t="s">
        <v>1250</v>
      </c>
      <c r="N2256" t="s">
        <v>1251</v>
      </c>
      <c r="O2256" t="s">
        <v>6813</v>
      </c>
      <c r="P2256" t="s">
        <v>1</v>
      </c>
      <c r="Q2256" t="s">
        <v>2</v>
      </c>
      <c r="R2256" t="s">
        <v>2</v>
      </c>
      <c r="S2256" t="s">
        <v>8646</v>
      </c>
      <c r="T2256" t="b">
        <v>0</v>
      </c>
      <c r="U2256" t="b">
        <v>1</v>
      </c>
      <c r="V2256">
        <v>1</v>
      </c>
      <c r="W2256">
        <v>150</v>
      </c>
      <c r="Y2256">
        <v>60</v>
      </c>
      <c r="AG2256" t="s">
        <v>6814</v>
      </c>
      <c r="AH2256" t="s">
        <v>6815</v>
      </c>
    </row>
    <row r="2257" spans="1:34" x14ac:dyDescent="0.25">
      <c r="A2257">
        <v>7</v>
      </c>
      <c r="B2257" t="s">
        <v>652</v>
      </c>
      <c r="C2257" t="s">
        <v>655</v>
      </c>
      <c r="D2257" t="s">
        <v>653</v>
      </c>
      <c r="E2257" t="s">
        <v>654</v>
      </c>
      <c r="F2257" t="s">
        <v>657</v>
      </c>
      <c r="G2257" t="s">
        <v>11043</v>
      </c>
      <c r="H2257" t="s">
        <v>1248</v>
      </c>
      <c r="I2257" t="s">
        <v>1249</v>
      </c>
      <c r="J2257">
        <v>3</v>
      </c>
      <c r="L2257" t="s">
        <v>1216</v>
      </c>
      <c r="M2257" t="s">
        <v>1250</v>
      </c>
      <c r="N2257" t="s">
        <v>1251</v>
      </c>
      <c r="O2257" t="s">
        <v>6816</v>
      </c>
      <c r="P2257" t="s">
        <v>1</v>
      </c>
      <c r="Q2257" t="s">
        <v>2</v>
      </c>
      <c r="R2257" t="s">
        <v>2</v>
      </c>
      <c r="S2257" t="s">
        <v>8646</v>
      </c>
      <c r="T2257" t="b">
        <v>0</v>
      </c>
      <c r="U2257" t="b">
        <v>1</v>
      </c>
      <c r="V2257">
        <v>2</v>
      </c>
      <c r="W2257">
        <v>150</v>
      </c>
      <c r="Y2257">
        <v>54</v>
      </c>
      <c r="AG2257" t="s">
        <v>6817</v>
      </c>
      <c r="AH2257" t="s">
        <v>6818</v>
      </c>
    </row>
    <row r="2258" spans="1:34" x14ac:dyDescent="0.25">
      <c r="A2258">
        <v>7</v>
      </c>
      <c r="B2258" t="s">
        <v>652</v>
      </c>
      <c r="C2258" t="s">
        <v>655</v>
      </c>
      <c r="D2258" t="s">
        <v>653</v>
      </c>
      <c r="E2258" t="s">
        <v>654</v>
      </c>
      <c r="F2258" t="s">
        <v>657</v>
      </c>
      <c r="G2258" t="s">
        <v>11043</v>
      </c>
      <c r="H2258" t="s">
        <v>1248</v>
      </c>
      <c r="I2258" t="s">
        <v>1249</v>
      </c>
      <c r="J2258">
        <v>3</v>
      </c>
      <c r="L2258" t="s">
        <v>1216</v>
      </c>
      <c r="M2258" t="s">
        <v>1250</v>
      </c>
      <c r="N2258" t="s">
        <v>1251</v>
      </c>
      <c r="O2258" t="s">
        <v>6819</v>
      </c>
      <c r="P2258" t="s">
        <v>1</v>
      </c>
      <c r="Q2258" t="s">
        <v>2</v>
      </c>
      <c r="R2258" t="s">
        <v>2</v>
      </c>
      <c r="S2258" t="s">
        <v>8646</v>
      </c>
      <c r="T2258" t="b">
        <v>0</v>
      </c>
      <c r="U2258" t="b">
        <v>1</v>
      </c>
      <c r="V2258">
        <v>3</v>
      </c>
      <c r="W2258">
        <v>150</v>
      </c>
      <c r="Y2258">
        <v>46.2</v>
      </c>
      <c r="AG2258" t="s">
        <v>6820</v>
      </c>
      <c r="AH2258" t="s">
        <v>6821</v>
      </c>
    </row>
    <row r="2259" spans="1:34" x14ac:dyDescent="0.25">
      <c r="A2259">
        <v>7</v>
      </c>
      <c r="B2259" t="s">
        <v>652</v>
      </c>
      <c r="C2259" t="s">
        <v>655</v>
      </c>
      <c r="D2259" t="s">
        <v>653</v>
      </c>
      <c r="E2259" t="s">
        <v>654</v>
      </c>
      <c r="F2259" t="s">
        <v>657</v>
      </c>
      <c r="G2259" t="s">
        <v>11043</v>
      </c>
      <c r="H2259" t="s">
        <v>1248</v>
      </c>
      <c r="I2259" t="s">
        <v>1249</v>
      </c>
      <c r="J2259">
        <v>3</v>
      </c>
      <c r="L2259" t="s">
        <v>1216</v>
      </c>
      <c r="M2259" t="s">
        <v>1250</v>
      </c>
      <c r="N2259" t="s">
        <v>1251</v>
      </c>
      <c r="O2259" t="s">
        <v>6822</v>
      </c>
      <c r="P2259" t="s">
        <v>1</v>
      </c>
      <c r="Q2259" t="s">
        <v>2</v>
      </c>
      <c r="R2259" t="s">
        <v>2</v>
      </c>
      <c r="S2259" t="s">
        <v>8646</v>
      </c>
      <c r="T2259" t="b">
        <v>0</v>
      </c>
      <c r="U2259" t="b">
        <v>1</v>
      </c>
      <c r="V2259">
        <v>4</v>
      </c>
      <c r="W2259">
        <v>150</v>
      </c>
      <c r="Y2259">
        <v>45</v>
      </c>
      <c r="AG2259" t="s">
        <v>6823</v>
      </c>
      <c r="AH2259" t="s">
        <v>6824</v>
      </c>
    </row>
    <row r="2260" spans="1:34" x14ac:dyDescent="0.25">
      <c r="A2260">
        <v>7</v>
      </c>
      <c r="B2260" t="s">
        <v>652</v>
      </c>
      <c r="C2260" t="s">
        <v>655</v>
      </c>
      <c r="D2260" t="s">
        <v>653</v>
      </c>
      <c r="E2260" t="s">
        <v>654</v>
      </c>
      <c r="F2260" t="s">
        <v>657</v>
      </c>
      <c r="G2260" t="s">
        <v>11043</v>
      </c>
      <c r="H2260" t="s">
        <v>1248</v>
      </c>
      <c r="I2260" t="s">
        <v>1249</v>
      </c>
      <c r="J2260">
        <v>3</v>
      </c>
      <c r="L2260" t="s">
        <v>1216</v>
      </c>
      <c r="M2260" t="s">
        <v>1250</v>
      </c>
      <c r="N2260" t="s">
        <v>1251</v>
      </c>
      <c r="O2260" t="s">
        <v>6825</v>
      </c>
      <c r="P2260" t="s">
        <v>1</v>
      </c>
      <c r="Q2260" t="s">
        <v>2</v>
      </c>
      <c r="R2260" t="s">
        <v>2</v>
      </c>
      <c r="S2260" t="s">
        <v>8646</v>
      </c>
      <c r="T2260" t="b">
        <v>0</v>
      </c>
      <c r="U2260" t="b">
        <v>1</v>
      </c>
      <c r="V2260">
        <v>5</v>
      </c>
      <c r="W2260">
        <v>150</v>
      </c>
      <c r="Y2260">
        <v>43.199999999999996</v>
      </c>
      <c r="AG2260" t="s">
        <v>6826</v>
      </c>
      <c r="AH2260" t="s">
        <v>6827</v>
      </c>
    </row>
    <row r="2261" spans="1:34" x14ac:dyDescent="0.25">
      <c r="A2261">
        <v>7</v>
      </c>
      <c r="B2261" t="s">
        <v>652</v>
      </c>
      <c r="C2261" t="s">
        <v>655</v>
      </c>
      <c r="D2261" t="s">
        <v>653</v>
      </c>
      <c r="E2261" t="s">
        <v>654</v>
      </c>
      <c r="F2261" t="s">
        <v>657</v>
      </c>
      <c r="G2261" t="s">
        <v>11043</v>
      </c>
      <c r="H2261" t="s">
        <v>1248</v>
      </c>
      <c r="I2261" t="s">
        <v>1249</v>
      </c>
      <c r="J2261">
        <v>3</v>
      </c>
      <c r="L2261" t="s">
        <v>1216</v>
      </c>
      <c r="M2261" t="s">
        <v>1250</v>
      </c>
      <c r="N2261" t="s">
        <v>1251</v>
      </c>
      <c r="O2261" t="s">
        <v>6828</v>
      </c>
      <c r="P2261" t="s">
        <v>96</v>
      </c>
      <c r="Q2261" t="s">
        <v>8644</v>
      </c>
      <c r="R2261" t="s">
        <v>8488</v>
      </c>
      <c r="S2261" t="s">
        <v>8645</v>
      </c>
      <c r="T2261" t="b">
        <v>1</v>
      </c>
      <c r="U2261" t="b">
        <v>0</v>
      </c>
      <c r="V2261">
        <v>1</v>
      </c>
      <c r="W2261">
        <v>35</v>
      </c>
      <c r="X2261">
        <v>8</v>
      </c>
      <c r="AB2261">
        <v>2</v>
      </c>
      <c r="AC2261">
        <v>2</v>
      </c>
      <c r="AD2261">
        <v>2</v>
      </c>
      <c r="AE2261" t="s">
        <v>1745</v>
      </c>
      <c r="AG2261" t="s">
        <v>6829</v>
      </c>
      <c r="AH2261" t="s">
        <v>6830</v>
      </c>
    </row>
    <row r="2262" spans="1:34" x14ac:dyDescent="0.25">
      <c r="A2262">
        <v>7</v>
      </c>
      <c r="B2262" t="s">
        <v>652</v>
      </c>
      <c r="C2262" t="s">
        <v>655</v>
      </c>
      <c r="D2262" t="s">
        <v>653</v>
      </c>
      <c r="E2262" t="s">
        <v>654</v>
      </c>
      <c r="F2262" t="s">
        <v>657</v>
      </c>
      <c r="G2262" t="s">
        <v>11043</v>
      </c>
      <c r="H2262" t="s">
        <v>1248</v>
      </c>
      <c r="I2262" t="s">
        <v>1249</v>
      </c>
      <c r="J2262">
        <v>3</v>
      </c>
      <c r="L2262" t="s">
        <v>1216</v>
      </c>
      <c r="M2262" t="s">
        <v>1250</v>
      </c>
      <c r="N2262" t="s">
        <v>1251</v>
      </c>
      <c r="O2262" t="s">
        <v>6831</v>
      </c>
      <c r="P2262" t="s">
        <v>96</v>
      </c>
      <c r="Q2262" t="s">
        <v>8644</v>
      </c>
      <c r="R2262" t="s">
        <v>8488</v>
      </c>
      <c r="S2262" t="s">
        <v>8645</v>
      </c>
      <c r="T2262" t="b">
        <v>1</v>
      </c>
      <c r="U2262" t="b">
        <v>0</v>
      </c>
      <c r="V2262">
        <v>2</v>
      </c>
      <c r="W2262">
        <v>35</v>
      </c>
      <c r="X2262">
        <v>7</v>
      </c>
      <c r="AB2262">
        <v>2</v>
      </c>
      <c r="AC2262">
        <v>2</v>
      </c>
      <c r="AD2262">
        <v>2</v>
      </c>
      <c r="AE2262" t="s">
        <v>1745</v>
      </c>
      <c r="AG2262" t="s">
        <v>6829</v>
      </c>
      <c r="AH2262" t="s">
        <v>6832</v>
      </c>
    </row>
    <row r="2263" spans="1:34" x14ac:dyDescent="0.25">
      <c r="A2263">
        <v>7</v>
      </c>
      <c r="B2263" t="s">
        <v>652</v>
      </c>
      <c r="C2263" t="s">
        <v>655</v>
      </c>
      <c r="D2263" t="s">
        <v>653</v>
      </c>
      <c r="E2263" t="s">
        <v>654</v>
      </c>
      <c r="F2263" t="s">
        <v>657</v>
      </c>
      <c r="G2263" t="s">
        <v>11043</v>
      </c>
      <c r="H2263" t="s">
        <v>1248</v>
      </c>
      <c r="I2263" t="s">
        <v>1249</v>
      </c>
      <c r="J2263">
        <v>3</v>
      </c>
      <c r="L2263" t="s">
        <v>1216</v>
      </c>
      <c r="M2263" t="s">
        <v>1250</v>
      </c>
      <c r="N2263" t="s">
        <v>1251</v>
      </c>
      <c r="O2263" t="s">
        <v>6833</v>
      </c>
      <c r="P2263" t="s">
        <v>96</v>
      </c>
      <c r="Q2263" t="s">
        <v>8644</v>
      </c>
      <c r="R2263" t="s">
        <v>8488</v>
      </c>
      <c r="S2263" t="s">
        <v>8645</v>
      </c>
      <c r="T2263" t="b">
        <v>1</v>
      </c>
      <c r="U2263" t="b">
        <v>0</v>
      </c>
      <c r="V2263">
        <v>3</v>
      </c>
      <c r="W2263">
        <v>35</v>
      </c>
      <c r="X2263">
        <v>6</v>
      </c>
      <c r="AB2263">
        <v>2</v>
      </c>
      <c r="AC2263">
        <v>2</v>
      </c>
      <c r="AD2263">
        <v>2</v>
      </c>
      <c r="AE2263" t="s">
        <v>1745</v>
      </c>
      <c r="AG2263" t="s">
        <v>6829</v>
      </c>
      <c r="AH2263" t="s">
        <v>6834</v>
      </c>
    </row>
    <row r="2264" spans="1:34" x14ac:dyDescent="0.25">
      <c r="A2264">
        <v>7</v>
      </c>
      <c r="B2264" t="s">
        <v>652</v>
      </c>
      <c r="C2264" t="s">
        <v>655</v>
      </c>
      <c r="D2264" t="s">
        <v>653</v>
      </c>
      <c r="E2264" t="s">
        <v>654</v>
      </c>
      <c r="F2264" t="s">
        <v>657</v>
      </c>
      <c r="G2264" t="s">
        <v>11043</v>
      </c>
      <c r="H2264" t="s">
        <v>1248</v>
      </c>
      <c r="I2264" t="s">
        <v>1249</v>
      </c>
      <c r="J2264">
        <v>3</v>
      </c>
      <c r="L2264" t="s">
        <v>1216</v>
      </c>
      <c r="M2264" t="s">
        <v>1250</v>
      </c>
      <c r="N2264" t="s">
        <v>1251</v>
      </c>
      <c r="O2264" t="s">
        <v>6835</v>
      </c>
      <c r="P2264" t="s">
        <v>96</v>
      </c>
      <c r="Q2264" t="s">
        <v>8644</v>
      </c>
      <c r="R2264" t="s">
        <v>8488</v>
      </c>
      <c r="S2264" t="s">
        <v>8645</v>
      </c>
      <c r="T2264" t="b">
        <v>1</v>
      </c>
      <c r="U2264" t="b">
        <v>0</v>
      </c>
      <c r="V2264">
        <v>4</v>
      </c>
      <c r="W2264">
        <v>35</v>
      </c>
      <c r="X2264">
        <v>6</v>
      </c>
      <c r="AB2264">
        <v>2</v>
      </c>
      <c r="AC2264">
        <v>2</v>
      </c>
      <c r="AD2264">
        <v>2</v>
      </c>
      <c r="AE2264" t="s">
        <v>1745</v>
      </c>
      <c r="AG2264" t="s">
        <v>6829</v>
      </c>
      <c r="AH2264" t="s">
        <v>6836</v>
      </c>
    </row>
    <row r="2265" spans="1:34" x14ac:dyDescent="0.25">
      <c r="A2265">
        <v>7</v>
      </c>
      <c r="B2265" t="s">
        <v>652</v>
      </c>
      <c r="C2265" t="s">
        <v>655</v>
      </c>
      <c r="D2265" t="s">
        <v>653</v>
      </c>
      <c r="E2265" t="s">
        <v>654</v>
      </c>
      <c r="F2265" t="s">
        <v>657</v>
      </c>
      <c r="G2265" t="s">
        <v>11043</v>
      </c>
      <c r="H2265" t="s">
        <v>1248</v>
      </c>
      <c r="I2265" t="s">
        <v>1249</v>
      </c>
      <c r="J2265">
        <v>3</v>
      </c>
      <c r="L2265" t="s">
        <v>1216</v>
      </c>
      <c r="M2265" t="s">
        <v>1250</v>
      </c>
      <c r="N2265" t="s">
        <v>1251</v>
      </c>
      <c r="O2265" t="s">
        <v>6837</v>
      </c>
      <c r="P2265" t="s">
        <v>209</v>
      </c>
      <c r="Q2265" t="s">
        <v>8650</v>
      </c>
      <c r="R2265" t="s">
        <v>8637</v>
      </c>
      <c r="S2265" t="s">
        <v>8645</v>
      </c>
      <c r="T2265" t="b">
        <v>0</v>
      </c>
      <c r="U2265" t="b">
        <v>0</v>
      </c>
      <c r="V2265">
        <v>1</v>
      </c>
      <c r="W2265">
        <v>60</v>
      </c>
      <c r="X2265">
        <v>10</v>
      </c>
      <c r="AB2265">
        <v>2</v>
      </c>
      <c r="AC2265">
        <v>1</v>
      </c>
      <c r="AD2265">
        <v>2</v>
      </c>
      <c r="AE2265" t="s">
        <v>618</v>
      </c>
      <c r="AG2265" t="s">
        <v>6838</v>
      </c>
      <c r="AH2265" t="s">
        <v>6839</v>
      </c>
    </row>
    <row r="2266" spans="1:34" x14ac:dyDescent="0.25">
      <c r="A2266">
        <v>7</v>
      </c>
      <c r="B2266" t="s">
        <v>652</v>
      </c>
      <c r="C2266" t="s">
        <v>655</v>
      </c>
      <c r="D2266" t="s">
        <v>653</v>
      </c>
      <c r="E2266" t="s">
        <v>654</v>
      </c>
      <c r="F2266" t="s">
        <v>657</v>
      </c>
      <c r="G2266" t="s">
        <v>11043</v>
      </c>
      <c r="H2266" t="s">
        <v>1248</v>
      </c>
      <c r="I2266" t="s">
        <v>1249</v>
      </c>
      <c r="J2266">
        <v>3</v>
      </c>
      <c r="L2266" t="s">
        <v>1216</v>
      </c>
      <c r="M2266" t="s">
        <v>1250</v>
      </c>
      <c r="N2266" t="s">
        <v>1251</v>
      </c>
      <c r="O2266" t="s">
        <v>6840</v>
      </c>
      <c r="P2266" t="s">
        <v>209</v>
      </c>
      <c r="Q2266" t="s">
        <v>8650</v>
      </c>
      <c r="R2266" t="s">
        <v>8637</v>
      </c>
      <c r="S2266" t="s">
        <v>8645</v>
      </c>
      <c r="T2266" t="b">
        <v>0</v>
      </c>
      <c r="U2266" t="b">
        <v>0</v>
      </c>
      <c r="V2266">
        <v>2</v>
      </c>
      <c r="W2266">
        <v>62.5</v>
      </c>
      <c r="X2266">
        <v>10</v>
      </c>
      <c r="AB2266">
        <v>2</v>
      </c>
      <c r="AC2266">
        <v>1</v>
      </c>
      <c r="AD2266">
        <v>2</v>
      </c>
      <c r="AE2266" t="s">
        <v>618</v>
      </c>
      <c r="AG2266" t="s">
        <v>6838</v>
      </c>
      <c r="AH2266" t="s">
        <v>6841</v>
      </c>
    </row>
    <row r="2267" spans="1:34" x14ac:dyDescent="0.25">
      <c r="A2267">
        <v>7</v>
      </c>
      <c r="B2267" t="s">
        <v>652</v>
      </c>
      <c r="C2267" t="s">
        <v>655</v>
      </c>
      <c r="D2267" t="s">
        <v>653</v>
      </c>
      <c r="E2267" t="s">
        <v>654</v>
      </c>
      <c r="F2267" t="s">
        <v>657</v>
      </c>
      <c r="G2267" t="s">
        <v>11043</v>
      </c>
      <c r="H2267" t="s">
        <v>1248</v>
      </c>
      <c r="I2267" t="s">
        <v>1249</v>
      </c>
      <c r="J2267">
        <v>3</v>
      </c>
      <c r="L2267" t="s">
        <v>1216</v>
      </c>
      <c r="M2267" t="s">
        <v>1250</v>
      </c>
      <c r="N2267" t="s">
        <v>1251</v>
      </c>
      <c r="O2267" t="s">
        <v>6842</v>
      </c>
      <c r="P2267" t="s">
        <v>209</v>
      </c>
      <c r="Q2267" t="s">
        <v>8650</v>
      </c>
      <c r="R2267" t="s">
        <v>8637</v>
      </c>
      <c r="S2267" t="s">
        <v>8645</v>
      </c>
      <c r="T2267" t="b">
        <v>0</v>
      </c>
      <c r="U2267" t="b">
        <v>0</v>
      </c>
      <c r="V2267">
        <v>3</v>
      </c>
      <c r="W2267">
        <v>65</v>
      </c>
      <c r="X2267">
        <v>9</v>
      </c>
      <c r="AB2267">
        <v>2</v>
      </c>
      <c r="AC2267">
        <v>1</v>
      </c>
      <c r="AD2267">
        <v>2</v>
      </c>
      <c r="AE2267" t="s">
        <v>1745</v>
      </c>
      <c r="AG2267" t="s">
        <v>6843</v>
      </c>
      <c r="AH2267" t="s">
        <v>6844</v>
      </c>
    </row>
    <row r="2268" spans="1:34" x14ac:dyDescent="0.25">
      <c r="A2268">
        <v>7</v>
      </c>
      <c r="B2268" t="s">
        <v>652</v>
      </c>
      <c r="C2268" t="s">
        <v>655</v>
      </c>
      <c r="D2268" t="s">
        <v>653</v>
      </c>
      <c r="E2268" t="s">
        <v>654</v>
      </c>
      <c r="F2268" t="s">
        <v>657</v>
      </c>
      <c r="G2268" t="s">
        <v>11043</v>
      </c>
      <c r="H2268" t="s">
        <v>1248</v>
      </c>
      <c r="I2268" t="s">
        <v>1249</v>
      </c>
      <c r="J2268">
        <v>3</v>
      </c>
      <c r="L2268" t="s">
        <v>1216</v>
      </c>
      <c r="M2268" t="s">
        <v>1250</v>
      </c>
      <c r="N2268" t="s">
        <v>1251</v>
      </c>
      <c r="O2268" t="s">
        <v>6845</v>
      </c>
      <c r="P2268" t="s">
        <v>209</v>
      </c>
      <c r="Q2268" t="s">
        <v>8650</v>
      </c>
      <c r="R2268" t="s">
        <v>8637</v>
      </c>
      <c r="S2268" t="s">
        <v>8645</v>
      </c>
      <c r="T2268" t="b">
        <v>0</v>
      </c>
      <c r="U2268" t="b">
        <v>0</v>
      </c>
      <c r="V2268">
        <v>4</v>
      </c>
      <c r="W2268">
        <v>65</v>
      </c>
      <c r="X2268">
        <v>7</v>
      </c>
      <c r="AB2268">
        <v>2</v>
      </c>
      <c r="AC2268">
        <v>1</v>
      </c>
      <c r="AD2268">
        <v>2</v>
      </c>
      <c r="AE2268" t="s">
        <v>1745</v>
      </c>
      <c r="AG2268" t="s">
        <v>6843</v>
      </c>
      <c r="AH2268" t="s">
        <v>6846</v>
      </c>
    </row>
    <row r="2269" spans="1:34" x14ac:dyDescent="0.25">
      <c r="A2269">
        <v>7</v>
      </c>
      <c r="B2269" t="s">
        <v>652</v>
      </c>
      <c r="C2269" t="s">
        <v>655</v>
      </c>
      <c r="D2269" t="s">
        <v>653</v>
      </c>
      <c r="E2269" t="s">
        <v>654</v>
      </c>
      <c r="F2269" t="s">
        <v>657</v>
      </c>
      <c r="G2269" t="s">
        <v>11043</v>
      </c>
      <c r="H2269" t="s">
        <v>1248</v>
      </c>
      <c r="I2269" t="s">
        <v>1249</v>
      </c>
      <c r="J2269">
        <v>3</v>
      </c>
      <c r="L2269" t="s">
        <v>1216</v>
      </c>
      <c r="M2269" t="s">
        <v>1250</v>
      </c>
      <c r="N2269" t="s">
        <v>1251</v>
      </c>
      <c r="O2269" t="s">
        <v>6847</v>
      </c>
      <c r="P2269" t="s">
        <v>339</v>
      </c>
      <c r="Q2269" t="s">
        <v>2</v>
      </c>
      <c r="R2269" t="s">
        <v>8653</v>
      </c>
      <c r="S2269" t="s">
        <v>8645</v>
      </c>
      <c r="T2269" t="b">
        <v>0</v>
      </c>
      <c r="U2269" t="b">
        <v>1</v>
      </c>
      <c r="V2269">
        <v>1</v>
      </c>
      <c r="W2269">
        <v>50</v>
      </c>
      <c r="Y2269">
        <v>70.199999999999989</v>
      </c>
      <c r="AG2269" t="s">
        <v>6092</v>
      </c>
      <c r="AH2269" t="s">
        <v>6848</v>
      </c>
    </row>
    <row r="2270" spans="1:34" x14ac:dyDescent="0.25">
      <c r="A2270">
        <v>7</v>
      </c>
      <c r="B2270" t="s">
        <v>652</v>
      </c>
      <c r="C2270" t="s">
        <v>655</v>
      </c>
      <c r="D2270" t="s">
        <v>653</v>
      </c>
      <c r="E2270" t="s">
        <v>654</v>
      </c>
      <c r="F2270" t="s">
        <v>657</v>
      </c>
      <c r="G2270" t="s">
        <v>11043</v>
      </c>
      <c r="H2270" t="s">
        <v>1248</v>
      </c>
      <c r="I2270" t="s">
        <v>1249</v>
      </c>
      <c r="J2270">
        <v>3</v>
      </c>
      <c r="L2270" t="s">
        <v>1216</v>
      </c>
      <c r="M2270" t="s">
        <v>1250</v>
      </c>
      <c r="N2270" t="s">
        <v>1251</v>
      </c>
      <c r="O2270" t="s">
        <v>6849</v>
      </c>
      <c r="P2270" t="s">
        <v>339</v>
      </c>
      <c r="Q2270" t="s">
        <v>2</v>
      </c>
      <c r="R2270" t="s">
        <v>8653</v>
      </c>
      <c r="S2270" t="s">
        <v>8645</v>
      </c>
      <c r="T2270" t="b">
        <v>0</v>
      </c>
      <c r="U2270" t="b">
        <v>1</v>
      </c>
      <c r="V2270">
        <v>2</v>
      </c>
      <c r="W2270">
        <v>50</v>
      </c>
      <c r="Y2270">
        <v>52.8</v>
      </c>
      <c r="AG2270" t="s">
        <v>6850</v>
      </c>
      <c r="AH2270" t="s">
        <v>6851</v>
      </c>
    </row>
    <row r="2271" spans="1:34" x14ac:dyDescent="0.25">
      <c r="A2271">
        <v>7</v>
      </c>
      <c r="B2271" t="s">
        <v>652</v>
      </c>
      <c r="C2271" t="s">
        <v>655</v>
      </c>
      <c r="D2271" t="s">
        <v>653</v>
      </c>
      <c r="E2271" t="s">
        <v>654</v>
      </c>
      <c r="F2271" t="s">
        <v>657</v>
      </c>
      <c r="G2271" t="s">
        <v>11043</v>
      </c>
      <c r="H2271" t="s">
        <v>1248</v>
      </c>
      <c r="I2271" t="s">
        <v>1249</v>
      </c>
      <c r="J2271">
        <v>3</v>
      </c>
      <c r="L2271" t="s">
        <v>1216</v>
      </c>
      <c r="M2271" t="s">
        <v>1250</v>
      </c>
      <c r="N2271" t="s">
        <v>1251</v>
      </c>
      <c r="O2271" t="s">
        <v>6852</v>
      </c>
      <c r="P2271" t="s">
        <v>339</v>
      </c>
      <c r="Q2271" t="s">
        <v>2</v>
      </c>
      <c r="R2271" t="s">
        <v>8653</v>
      </c>
      <c r="S2271" t="s">
        <v>8645</v>
      </c>
      <c r="T2271" t="b">
        <v>0</v>
      </c>
      <c r="U2271" t="b">
        <v>1</v>
      </c>
      <c r="V2271">
        <v>3</v>
      </c>
      <c r="W2271">
        <v>50</v>
      </c>
      <c r="Y2271">
        <v>45.6</v>
      </c>
      <c r="AG2271" t="s">
        <v>6853</v>
      </c>
      <c r="AH2271" t="s">
        <v>6854</v>
      </c>
    </row>
    <row r="2272" spans="1:34" x14ac:dyDescent="0.25">
      <c r="A2272">
        <v>7</v>
      </c>
      <c r="B2272" t="s">
        <v>652</v>
      </c>
      <c r="C2272" t="s">
        <v>655</v>
      </c>
      <c r="D2272" t="s">
        <v>653</v>
      </c>
      <c r="E2272" t="s">
        <v>654</v>
      </c>
      <c r="F2272" t="s">
        <v>657</v>
      </c>
      <c r="G2272" t="s">
        <v>11043</v>
      </c>
      <c r="H2272" t="s">
        <v>1248</v>
      </c>
      <c r="I2272" t="s">
        <v>1249</v>
      </c>
      <c r="J2272">
        <v>3</v>
      </c>
      <c r="L2272" t="s">
        <v>1216</v>
      </c>
      <c r="M2272" t="s">
        <v>1250</v>
      </c>
      <c r="N2272" t="s">
        <v>1251</v>
      </c>
      <c r="O2272" t="s">
        <v>6855</v>
      </c>
      <c r="P2272" t="s">
        <v>334</v>
      </c>
      <c r="Q2272" t="s">
        <v>2</v>
      </c>
      <c r="R2272" t="s">
        <v>8652</v>
      </c>
      <c r="S2272" t="s">
        <v>8646</v>
      </c>
      <c r="T2272" t="b">
        <v>0</v>
      </c>
      <c r="U2272" t="b">
        <v>1</v>
      </c>
      <c r="V2272">
        <v>1</v>
      </c>
      <c r="W2272">
        <v>0</v>
      </c>
      <c r="Y2272">
        <v>49.8</v>
      </c>
      <c r="AG2272" t="s">
        <v>6856</v>
      </c>
      <c r="AH2272" t="s">
        <v>6857</v>
      </c>
    </row>
    <row r="2273" spans="1:34" x14ac:dyDescent="0.25">
      <c r="A2273">
        <v>7</v>
      </c>
      <c r="B2273" t="s">
        <v>652</v>
      </c>
      <c r="C2273" t="s">
        <v>655</v>
      </c>
      <c r="D2273" t="s">
        <v>653</v>
      </c>
      <c r="E2273" t="s">
        <v>654</v>
      </c>
      <c r="F2273" t="s">
        <v>657</v>
      </c>
      <c r="G2273" t="s">
        <v>11043</v>
      </c>
      <c r="H2273" t="s">
        <v>1248</v>
      </c>
      <c r="I2273" t="s">
        <v>1249</v>
      </c>
      <c r="J2273">
        <v>3</v>
      </c>
      <c r="L2273" t="s">
        <v>1216</v>
      </c>
      <c r="M2273" t="s">
        <v>1250</v>
      </c>
      <c r="N2273" t="s">
        <v>1251</v>
      </c>
      <c r="O2273" t="s">
        <v>6858</v>
      </c>
      <c r="P2273" t="s">
        <v>334</v>
      </c>
      <c r="Q2273" t="s">
        <v>2</v>
      </c>
      <c r="R2273" t="s">
        <v>8652</v>
      </c>
      <c r="S2273" t="s">
        <v>8646</v>
      </c>
      <c r="T2273" t="b">
        <v>0</v>
      </c>
      <c r="U2273" t="b">
        <v>1</v>
      </c>
      <c r="V2273">
        <v>2</v>
      </c>
      <c r="W2273">
        <v>0</v>
      </c>
      <c r="Y2273">
        <v>45</v>
      </c>
      <c r="AG2273" t="s">
        <v>6859</v>
      </c>
      <c r="AH2273" t="s">
        <v>1251</v>
      </c>
    </row>
    <row r="2274" spans="1:34" x14ac:dyDescent="0.25">
      <c r="A2274">
        <v>7</v>
      </c>
      <c r="B2274" t="s">
        <v>652</v>
      </c>
      <c r="C2274" t="s">
        <v>655</v>
      </c>
      <c r="D2274" t="s">
        <v>653</v>
      </c>
      <c r="E2274" t="s">
        <v>654</v>
      </c>
      <c r="F2274" t="s">
        <v>657</v>
      </c>
      <c r="G2274" t="s">
        <v>11043</v>
      </c>
      <c r="H2274" t="s">
        <v>1252</v>
      </c>
      <c r="I2274" t="s">
        <v>1253</v>
      </c>
      <c r="J2274">
        <v>4</v>
      </c>
      <c r="L2274" t="s">
        <v>1221</v>
      </c>
      <c r="M2274" t="s">
        <v>1254</v>
      </c>
      <c r="N2274" t="s">
        <v>1255</v>
      </c>
      <c r="O2274" t="s">
        <v>6860</v>
      </c>
      <c r="P2274" t="s">
        <v>363</v>
      </c>
      <c r="Q2274" t="s">
        <v>357</v>
      </c>
      <c r="R2274" t="s">
        <v>357</v>
      </c>
      <c r="S2274" t="s">
        <v>357</v>
      </c>
      <c r="T2274" t="b">
        <v>0</v>
      </c>
      <c r="U2274" t="b">
        <v>1</v>
      </c>
      <c r="V2274">
        <v>1</v>
      </c>
      <c r="Y2274">
        <v>363</v>
      </c>
      <c r="Z2274">
        <v>0.69</v>
      </c>
      <c r="AA2274" t="s">
        <v>3957</v>
      </c>
      <c r="AG2274" t="s">
        <v>6861</v>
      </c>
      <c r="AH2274" t="s">
        <v>1254</v>
      </c>
    </row>
    <row r="2275" spans="1:34" x14ac:dyDescent="0.25">
      <c r="A2275">
        <v>7</v>
      </c>
      <c r="B2275" t="s">
        <v>652</v>
      </c>
      <c r="C2275" t="s">
        <v>655</v>
      </c>
      <c r="D2275" t="s">
        <v>653</v>
      </c>
      <c r="E2275" t="s">
        <v>654</v>
      </c>
      <c r="F2275" t="s">
        <v>657</v>
      </c>
      <c r="G2275" t="s">
        <v>11043</v>
      </c>
      <c r="H2275" t="s">
        <v>1252</v>
      </c>
      <c r="I2275" t="s">
        <v>1253</v>
      </c>
      <c r="J2275">
        <v>4</v>
      </c>
      <c r="L2275" t="s">
        <v>1221</v>
      </c>
      <c r="M2275" t="s">
        <v>1254</v>
      </c>
      <c r="N2275" t="s">
        <v>1255</v>
      </c>
      <c r="O2275" t="s">
        <v>6862</v>
      </c>
      <c r="P2275" t="s">
        <v>1</v>
      </c>
      <c r="Q2275" t="s">
        <v>2</v>
      </c>
      <c r="R2275" t="s">
        <v>2</v>
      </c>
      <c r="S2275" t="s">
        <v>8646</v>
      </c>
      <c r="T2275" t="b">
        <v>0</v>
      </c>
      <c r="U2275" t="b">
        <v>1</v>
      </c>
      <c r="V2275">
        <v>1</v>
      </c>
      <c r="W2275">
        <v>150</v>
      </c>
      <c r="Y2275">
        <v>75</v>
      </c>
      <c r="AG2275" t="s">
        <v>6863</v>
      </c>
      <c r="AH2275" t="s">
        <v>6864</v>
      </c>
    </row>
    <row r="2276" spans="1:34" x14ac:dyDescent="0.25">
      <c r="A2276">
        <v>7</v>
      </c>
      <c r="B2276" t="s">
        <v>652</v>
      </c>
      <c r="C2276" t="s">
        <v>655</v>
      </c>
      <c r="D2276" t="s">
        <v>653</v>
      </c>
      <c r="E2276" t="s">
        <v>654</v>
      </c>
      <c r="F2276" t="s">
        <v>657</v>
      </c>
      <c r="G2276" t="s">
        <v>11043</v>
      </c>
      <c r="H2276" t="s">
        <v>1252</v>
      </c>
      <c r="I2276" t="s">
        <v>1253</v>
      </c>
      <c r="J2276">
        <v>4</v>
      </c>
      <c r="L2276" t="s">
        <v>1221</v>
      </c>
      <c r="M2276" t="s">
        <v>1254</v>
      </c>
      <c r="N2276" t="s">
        <v>1255</v>
      </c>
      <c r="O2276" t="s">
        <v>6865</v>
      </c>
      <c r="P2276" t="s">
        <v>1</v>
      </c>
      <c r="Q2276" t="s">
        <v>2</v>
      </c>
      <c r="R2276" t="s">
        <v>2</v>
      </c>
      <c r="S2276" t="s">
        <v>8646</v>
      </c>
      <c r="T2276" t="b">
        <v>0</v>
      </c>
      <c r="U2276" t="b">
        <v>1</v>
      </c>
      <c r="V2276">
        <v>2</v>
      </c>
      <c r="W2276">
        <v>150</v>
      </c>
      <c r="Y2276">
        <v>64.800000000000011</v>
      </c>
      <c r="AG2276" t="s">
        <v>6866</v>
      </c>
      <c r="AH2276" t="s">
        <v>6867</v>
      </c>
    </row>
    <row r="2277" spans="1:34" x14ac:dyDescent="0.25">
      <c r="A2277">
        <v>7</v>
      </c>
      <c r="B2277" t="s">
        <v>652</v>
      </c>
      <c r="C2277" t="s">
        <v>655</v>
      </c>
      <c r="D2277" t="s">
        <v>653</v>
      </c>
      <c r="E2277" t="s">
        <v>654</v>
      </c>
      <c r="F2277" t="s">
        <v>657</v>
      </c>
      <c r="G2277" t="s">
        <v>11043</v>
      </c>
      <c r="H2277" t="s">
        <v>1252</v>
      </c>
      <c r="I2277" t="s">
        <v>1253</v>
      </c>
      <c r="J2277">
        <v>4</v>
      </c>
      <c r="L2277" t="s">
        <v>1221</v>
      </c>
      <c r="M2277" t="s">
        <v>1254</v>
      </c>
      <c r="N2277" t="s">
        <v>1255</v>
      </c>
      <c r="O2277" t="s">
        <v>6868</v>
      </c>
      <c r="P2277" t="s">
        <v>1</v>
      </c>
      <c r="Q2277" t="s">
        <v>2</v>
      </c>
      <c r="R2277" t="s">
        <v>2</v>
      </c>
      <c r="S2277" t="s">
        <v>8646</v>
      </c>
      <c r="T2277" t="b">
        <v>0</v>
      </c>
      <c r="U2277" t="b">
        <v>1</v>
      </c>
      <c r="V2277">
        <v>3</v>
      </c>
      <c r="W2277">
        <v>150</v>
      </c>
      <c r="Y2277">
        <v>60</v>
      </c>
      <c r="AG2277" t="s">
        <v>6869</v>
      </c>
      <c r="AH2277" t="s">
        <v>6870</v>
      </c>
    </row>
    <row r="2278" spans="1:34" x14ac:dyDescent="0.25">
      <c r="A2278">
        <v>7</v>
      </c>
      <c r="B2278" t="s">
        <v>652</v>
      </c>
      <c r="C2278" t="s">
        <v>655</v>
      </c>
      <c r="D2278" t="s">
        <v>653</v>
      </c>
      <c r="E2278" t="s">
        <v>654</v>
      </c>
      <c r="F2278" t="s">
        <v>657</v>
      </c>
      <c r="G2278" t="s">
        <v>11043</v>
      </c>
      <c r="H2278" t="s">
        <v>1252</v>
      </c>
      <c r="I2278" t="s">
        <v>1253</v>
      </c>
      <c r="J2278">
        <v>4</v>
      </c>
      <c r="L2278" t="s">
        <v>1221</v>
      </c>
      <c r="M2278" t="s">
        <v>1254</v>
      </c>
      <c r="N2278" t="s">
        <v>1255</v>
      </c>
      <c r="O2278" t="s">
        <v>6871</v>
      </c>
      <c r="P2278" t="s">
        <v>1</v>
      </c>
      <c r="Q2278" t="s">
        <v>2</v>
      </c>
      <c r="R2278" t="s">
        <v>2</v>
      </c>
      <c r="S2278" t="s">
        <v>8646</v>
      </c>
      <c r="T2278" t="b">
        <v>0</v>
      </c>
      <c r="U2278" t="b">
        <v>1</v>
      </c>
      <c r="V2278">
        <v>4</v>
      </c>
      <c r="W2278">
        <v>150</v>
      </c>
      <c r="Y2278">
        <v>49.8</v>
      </c>
      <c r="AG2278" t="s">
        <v>6869</v>
      </c>
      <c r="AH2278" t="s">
        <v>6872</v>
      </c>
    </row>
    <row r="2279" spans="1:34" x14ac:dyDescent="0.25">
      <c r="A2279">
        <v>7</v>
      </c>
      <c r="B2279" t="s">
        <v>652</v>
      </c>
      <c r="C2279" t="s">
        <v>655</v>
      </c>
      <c r="D2279" t="s">
        <v>653</v>
      </c>
      <c r="E2279" t="s">
        <v>654</v>
      </c>
      <c r="F2279" t="s">
        <v>657</v>
      </c>
      <c r="G2279" t="s">
        <v>11043</v>
      </c>
      <c r="H2279" t="s">
        <v>1252</v>
      </c>
      <c r="I2279" t="s">
        <v>1253</v>
      </c>
      <c r="J2279">
        <v>4</v>
      </c>
      <c r="L2279" t="s">
        <v>1221</v>
      </c>
      <c r="M2279" t="s">
        <v>1254</v>
      </c>
      <c r="N2279" t="s">
        <v>1255</v>
      </c>
      <c r="O2279" t="s">
        <v>6873</v>
      </c>
      <c r="P2279" t="s">
        <v>1</v>
      </c>
      <c r="Q2279" t="s">
        <v>2</v>
      </c>
      <c r="R2279" t="s">
        <v>2</v>
      </c>
      <c r="S2279" t="s">
        <v>8646</v>
      </c>
      <c r="T2279" t="b">
        <v>0</v>
      </c>
      <c r="U2279" t="b">
        <v>1</v>
      </c>
      <c r="V2279">
        <v>5</v>
      </c>
      <c r="W2279">
        <v>150</v>
      </c>
      <c r="Y2279">
        <v>49.8</v>
      </c>
      <c r="AG2279" t="s">
        <v>6869</v>
      </c>
      <c r="AH2279" t="s">
        <v>6874</v>
      </c>
    </row>
    <row r="2280" spans="1:34" x14ac:dyDescent="0.25">
      <c r="A2280">
        <v>7</v>
      </c>
      <c r="B2280" t="s">
        <v>652</v>
      </c>
      <c r="C2280" t="s">
        <v>655</v>
      </c>
      <c r="D2280" t="s">
        <v>653</v>
      </c>
      <c r="E2280" t="s">
        <v>654</v>
      </c>
      <c r="F2280" t="s">
        <v>657</v>
      </c>
      <c r="G2280" t="s">
        <v>11043</v>
      </c>
      <c r="H2280" t="s">
        <v>1252</v>
      </c>
      <c r="I2280" t="s">
        <v>1253</v>
      </c>
      <c r="J2280">
        <v>4</v>
      </c>
      <c r="L2280" t="s">
        <v>1221</v>
      </c>
      <c r="M2280" t="s">
        <v>1254</v>
      </c>
      <c r="N2280" t="s">
        <v>1255</v>
      </c>
      <c r="O2280" t="s">
        <v>6875</v>
      </c>
      <c r="P2280" t="s">
        <v>96</v>
      </c>
      <c r="Q2280" t="s">
        <v>8644</v>
      </c>
      <c r="R2280" t="s">
        <v>8488</v>
      </c>
      <c r="S2280" t="s">
        <v>8645</v>
      </c>
      <c r="T2280" t="b">
        <v>1</v>
      </c>
      <c r="U2280" t="b">
        <v>0</v>
      </c>
      <c r="V2280">
        <v>1</v>
      </c>
      <c r="W2280">
        <v>35</v>
      </c>
      <c r="X2280">
        <v>8</v>
      </c>
      <c r="AB2280">
        <v>2</v>
      </c>
      <c r="AC2280">
        <v>2</v>
      </c>
      <c r="AD2280">
        <v>2</v>
      </c>
      <c r="AE2280" t="s">
        <v>1745</v>
      </c>
      <c r="AG2280" t="s">
        <v>6876</v>
      </c>
      <c r="AH2280" t="s">
        <v>6877</v>
      </c>
    </row>
    <row r="2281" spans="1:34" x14ac:dyDescent="0.25">
      <c r="A2281">
        <v>7</v>
      </c>
      <c r="B2281" t="s">
        <v>652</v>
      </c>
      <c r="C2281" t="s">
        <v>655</v>
      </c>
      <c r="D2281" t="s">
        <v>653</v>
      </c>
      <c r="E2281" t="s">
        <v>654</v>
      </c>
      <c r="F2281" t="s">
        <v>657</v>
      </c>
      <c r="G2281" t="s">
        <v>11043</v>
      </c>
      <c r="H2281" t="s">
        <v>1252</v>
      </c>
      <c r="I2281" t="s">
        <v>1253</v>
      </c>
      <c r="J2281">
        <v>4</v>
      </c>
      <c r="L2281" t="s">
        <v>1221</v>
      </c>
      <c r="M2281" t="s">
        <v>1254</v>
      </c>
      <c r="N2281" t="s">
        <v>1255</v>
      </c>
      <c r="O2281" t="s">
        <v>6878</v>
      </c>
      <c r="P2281" t="s">
        <v>96</v>
      </c>
      <c r="Q2281" t="s">
        <v>8644</v>
      </c>
      <c r="R2281" t="s">
        <v>8488</v>
      </c>
      <c r="S2281" t="s">
        <v>8645</v>
      </c>
      <c r="T2281" t="b">
        <v>1</v>
      </c>
      <c r="U2281" t="b">
        <v>0</v>
      </c>
      <c r="V2281">
        <v>2</v>
      </c>
      <c r="W2281">
        <v>35</v>
      </c>
      <c r="X2281">
        <v>8</v>
      </c>
      <c r="AB2281">
        <v>2</v>
      </c>
      <c r="AC2281">
        <v>2</v>
      </c>
      <c r="AD2281">
        <v>2</v>
      </c>
      <c r="AE2281" t="s">
        <v>1745</v>
      </c>
      <c r="AG2281" t="s">
        <v>6876</v>
      </c>
      <c r="AH2281" t="s">
        <v>6879</v>
      </c>
    </row>
    <row r="2282" spans="1:34" x14ac:dyDescent="0.25">
      <c r="A2282">
        <v>7</v>
      </c>
      <c r="B2282" t="s">
        <v>652</v>
      </c>
      <c r="C2282" t="s">
        <v>655</v>
      </c>
      <c r="D2282" t="s">
        <v>653</v>
      </c>
      <c r="E2282" t="s">
        <v>654</v>
      </c>
      <c r="F2282" t="s">
        <v>657</v>
      </c>
      <c r="G2282" t="s">
        <v>11043</v>
      </c>
      <c r="H2282" t="s">
        <v>1252</v>
      </c>
      <c r="I2282" t="s">
        <v>1253</v>
      </c>
      <c r="J2282">
        <v>4</v>
      </c>
      <c r="L2282" t="s">
        <v>1221</v>
      </c>
      <c r="M2282" t="s">
        <v>1254</v>
      </c>
      <c r="N2282" t="s">
        <v>1255</v>
      </c>
      <c r="O2282" t="s">
        <v>6880</v>
      </c>
      <c r="P2282" t="s">
        <v>96</v>
      </c>
      <c r="Q2282" t="s">
        <v>8644</v>
      </c>
      <c r="R2282" t="s">
        <v>8488</v>
      </c>
      <c r="S2282" t="s">
        <v>8645</v>
      </c>
      <c r="T2282" t="b">
        <v>1</v>
      </c>
      <c r="U2282" t="b">
        <v>0</v>
      </c>
      <c r="V2282">
        <v>3</v>
      </c>
      <c r="W2282">
        <v>35</v>
      </c>
      <c r="X2282">
        <v>6</v>
      </c>
      <c r="AB2282">
        <v>2</v>
      </c>
      <c r="AC2282">
        <v>2</v>
      </c>
      <c r="AD2282">
        <v>2</v>
      </c>
      <c r="AE2282" t="s">
        <v>610</v>
      </c>
      <c r="AG2282" t="s">
        <v>6881</v>
      </c>
      <c r="AH2282" t="s">
        <v>6882</v>
      </c>
    </row>
    <row r="2283" spans="1:34" x14ac:dyDescent="0.25">
      <c r="A2283">
        <v>7</v>
      </c>
      <c r="B2283" t="s">
        <v>652</v>
      </c>
      <c r="C2283" t="s">
        <v>655</v>
      </c>
      <c r="D2283" t="s">
        <v>653</v>
      </c>
      <c r="E2283" t="s">
        <v>654</v>
      </c>
      <c r="F2283" t="s">
        <v>657</v>
      </c>
      <c r="G2283" t="s">
        <v>11043</v>
      </c>
      <c r="H2283" t="s">
        <v>1252</v>
      </c>
      <c r="I2283" t="s">
        <v>1253</v>
      </c>
      <c r="J2283">
        <v>4</v>
      </c>
      <c r="L2283" t="s">
        <v>1221</v>
      </c>
      <c r="M2283" t="s">
        <v>1254</v>
      </c>
      <c r="N2283" t="s">
        <v>1255</v>
      </c>
      <c r="O2283" t="s">
        <v>6883</v>
      </c>
      <c r="P2283" t="s">
        <v>96</v>
      </c>
      <c r="Q2283" t="s">
        <v>8644</v>
      </c>
      <c r="R2283" t="s">
        <v>8488</v>
      </c>
      <c r="S2283" t="s">
        <v>8645</v>
      </c>
      <c r="T2283" t="b">
        <v>1</v>
      </c>
      <c r="U2283" t="b">
        <v>0</v>
      </c>
      <c r="V2283">
        <v>4</v>
      </c>
      <c r="W2283">
        <v>35</v>
      </c>
      <c r="X2283">
        <v>6</v>
      </c>
      <c r="AB2283">
        <v>2</v>
      </c>
      <c r="AC2283">
        <v>2</v>
      </c>
      <c r="AD2283">
        <v>2</v>
      </c>
      <c r="AE2283" t="s">
        <v>610</v>
      </c>
      <c r="AG2283" t="s">
        <v>6881</v>
      </c>
      <c r="AH2283" t="s">
        <v>6884</v>
      </c>
    </row>
    <row r="2284" spans="1:34" x14ac:dyDescent="0.25">
      <c r="A2284">
        <v>7</v>
      </c>
      <c r="B2284" t="s">
        <v>652</v>
      </c>
      <c r="C2284" t="s">
        <v>655</v>
      </c>
      <c r="D2284" t="s">
        <v>653</v>
      </c>
      <c r="E2284" t="s">
        <v>654</v>
      </c>
      <c r="F2284" t="s">
        <v>657</v>
      </c>
      <c r="G2284" t="s">
        <v>11043</v>
      </c>
      <c r="H2284" t="s">
        <v>1252</v>
      </c>
      <c r="I2284" t="s">
        <v>1253</v>
      </c>
      <c r="J2284">
        <v>4</v>
      </c>
      <c r="L2284" t="s">
        <v>1221</v>
      </c>
      <c r="M2284" t="s">
        <v>1254</v>
      </c>
      <c r="N2284" t="s">
        <v>1255</v>
      </c>
      <c r="O2284" t="s">
        <v>6885</v>
      </c>
      <c r="P2284" t="s">
        <v>217</v>
      </c>
      <c r="Q2284" t="s">
        <v>8650</v>
      </c>
      <c r="R2284" t="s">
        <v>8637</v>
      </c>
      <c r="S2284" t="s">
        <v>8645</v>
      </c>
      <c r="T2284" t="b">
        <v>1</v>
      </c>
      <c r="U2284" t="b">
        <v>0</v>
      </c>
      <c r="V2284">
        <v>1</v>
      </c>
      <c r="W2284">
        <v>20</v>
      </c>
      <c r="X2284">
        <v>12</v>
      </c>
      <c r="AB2284">
        <v>3</v>
      </c>
      <c r="AC2284">
        <v>1</v>
      </c>
      <c r="AD2284">
        <v>3</v>
      </c>
      <c r="AE2284" t="s">
        <v>618</v>
      </c>
      <c r="AG2284" t="s">
        <v>2196</v>
      </c>
      <c r="AH2284" t="s">
        <v>6886</v>
      </c>
    </row>
    <row r="2285" spans="1:34" x14ac:dyDescent="0.25">
      <c r="A2285">
        <v>7</v>
      </c>
      <c r="B2285" t="s">
        <v>652</v>
      </c>
      <c r="C2285" t="s">
        <v>655</v>
      </c>
      <c r="D2285" t="s">
        <v>653</v>
      </c>
      <c r="E2285" t="s">
        <v>654</v>
      </c>
      <c r="F2285" t="s">
        <v>657</v>
      </c>
      <c r="G2285" t="s">
        <v>11043</v>
      </c>
      <c r="H2285" t="s">
        <v>1252</v>
      </c>
      <c r="I2285" t="s">
        <v>1253</v>
      </c>
      <c r="J2285">
        <v>4</v>
      </c>
      <c r="L2285" t="s">
        <v>1221</v>
      </c>
      <c r="M2285" t="s">
        <v>1254</v>
      </c>
      <c r="N2285" t="s">
        <v>1255</v>
      </c>
      <c r="O2285" t="s">
        <v>6887</v>
      </c>
      <c r="P2285" t="s">
        <v>217</v>
      </c>
      <c r="Q2285" t="s">
        <v>8650</v>
      </c>
      <c r="R2285" t="s">
        <v>8637</v>
      </c>
      <c r="S2285" t="s">
        <v>8645</v>
      </c>
      <c r="T2285" t="b">
        <v>1</v>
      </c>
      <c r="U2285" t="b">
        <v>0</v>
      </c>
      <c r="V2285">
        <v>2</v>
      </c>
      <c r="W2285">
        <v>20</v>
      </c>
      <c r="X2285">
        <v>12</v>
      </c>
      <c r="AB2285">
        <v>3</v>
      </c>
      <c r="AC2285">
        <v>1</v>
      </c>
      <c r="AD2285">
        <v>3</v>
      </c>
      <c r="AE2285" t="s">
        <v>1745</v>
      </c>
      <c r="AG2285" t="s">
        <v>2355</v>
      </c>
      <c r="AH2285" t="s">
        <v>6888</v>
      </c>
    </row>
    <row r="2286" spans="1:34" x14ac:dyDescent="0.25">
      <c r="A2286">
        <v>7</v>
      </c>
      <c r="B2286" t="s">
        <v>652</v>
      </c>
      <c r="C2286" t="s">
        <v>655</v>
      </c>
      <c r="D2286" t="s">
        <v>653</v>
      </c>
      <c r="E2286" t="s">
        <v>654</v>
      </c>
      <c r="F2286" t="s">
        <v>657</v>
      </c>
      <c r="G2286" t="s">
        <v>11043</v>
      </c>
      <c r="H2286" t="s">
        <v>1252</v>
      </c>
      <c r="I2286" t="s">
        <v>1253</v>
      </c>
      <c r="J2286">
        <v>4</v>
      </c>
      <c r="L2286" t="s">
        <v>1221</v>
      </c>
      <c r="M2286" t="s">
        <v>1254</v>
      </c>
      <c r="N2286" t="s">
        <v>1255</v>
      </c>
      <c r="O2286" t="s">
        <v>6889</v>
      </c>
      <c r="P2286" t="s">
        <v>217</v>
      </c>
      <c r="Q2286" t="s">
        <v>8650</v>
      </c>
      <c r="R2286" t="s">
        <v>8637</v>
      </c>
      <c r="S2286" t="s">
        <v>8645</v>
      </c>
      <c r="T2286" t="b">
        <v>1</v>
      </c>
      <c r="U2286" t="b">
        <v>0</v>
      </c>
      <c r="V2286">
        <v>3</v>
      </c>
      <c r="W2286">
        <v>22.5</v>
      </c>
      <c r="X2286">
        <v>10</v>
      </c>
      <c r="AB2286">
        <v>3</v>
      </c>
      <c r="AC2286">
        <v>1</v>
      </c>
      <c r="AD2286">
        <v>3</v>
      </c>
      <c r="AE2286" t="s">
        <v>610</v>
      </c>
      <c r="AG2286" t="s">
        <v>2199</v>
      </c>
      <c r="AH2286" t="s">
        <v>6890</v>
      </c>
    </row>
    <row r="2287" spans="1:34" x14ac:dyDescent="0.25">
      <c r="A2287">
        <v>7</v>
      </c>
      <c r="B2287" t="s">
        <v>652</v>
      </c>
      <c r="C2287" t="s">
        <v>655</v>
      </c>
      <c r="D2287" t="s">
        <v>653</v>
      </c>
      <c r="E2287" t="s">
        <v>654</v>
      </c>
      <c r="F2287" t="s">
        <v>657</v>
      </c>
      <c r="G2287" t="s">
        <v>11043</v>
      </c>
      <c r="H2287" t="s">
        <v>1252</v>
      </c>
      <c r="I2287" t="s">
        <v>1253</v>
      </c>
      <c r="J2287">
        <v>4</v>
      </c>
      <c r="L2287" t="s">
        <v>1221</v>
      </c>
      <c r="M2287" t="s">
        <v>1254</v>
      </c>
      <c r="N2287" t="s">
        <v>1255</v>
      </c>
      <c r="O2287" t="s">
        <v>6891</v>
      </c>
      <c r="P2287" t="s">
        <v>217</v>
      </c>
      <c r="Q2287" t="s">
        <v>8650</v>
      </c>
      <c r="R2287" t="s">
        <v>8637</v>
      </c>
      <c r="S2287" t="s">
        <v>8645</v>
      </c>
      <c r="T2287" t="b">
        <v>1</v>
      </c>
      <c r="U2287" t="b">
        <v>0</v>
      </c>
      <c r="V2287">
        <v>4</v>
      </c>
      <c r="W2287">
        <v>22.5</v>
      </c>
      <c r="X2287">
        <v>9</v>
      </c>
      <c r="AB2287">
        <v>3</v>
      </c>
      <c r="AC2287">
        <v>1</v>
      </c>
      <c r="AD2287">
        <v>3</v>
      </c>
      <c r="AE2287" t="s">
        <v>1888</v>
      </c>
      <c r="AG2287" t="s">
        <v>3593</v>
      </c>
      <c r="AH2287" t="s">
        <v>6892</v>
      </c>
    </row>
    <row r="2288" spans="1:34" x14ac:dyDescent="0.25">
      <c r="A2288">
        <v>7</v>
      </c>
      <c r="B2288" t="s">
        <v>652</v>
      </c>
      <c r="C2288" t="s">
        <v>655</v>
      </c>
      <c r="D2288" t="s">
        <v>653</v>
      </c>
      <c r="E2288" t="s">
        <v>654</v>
      </c>
      <c r="F2288" t="s">
        <v>657</v>
      </c>
      <c r="G2288" t="s">
        <v>11043</v>
      </c>
      <c r="H2288" t="s">
        <v>1252</v>
      </c>
      <c r="I2288" t="s">
        <v>1253</v>
      </c>
      <c r="J2288">
        <v>4</v>
      </c>
      <c r="L2288" t="s">
        <v>1221</v>
      </c>
      <c r="M2288" t="s">
        <v>1254</v>
      </c>
      <c r="N2288" t="s">
        <v>1255</v>
      </c>
      <c r="O2288" t="s">
        <v>6893</v>
      </c>
      <c r="P2288" t="s">
        <v>209</v>
      </c>
      <c r="Q2288" t="s">
        <v>8650</v>
      </c>
      <c r="R2288" t="s">
        <v>8637</v>
      </c>
      <c r="S2288" t="s">
        <v>8645</v>
      </c>
      <c r="T2288" t="b">
        <v>0</v>
      </c>
      <c r="U2288" t="b">
        <v>0</v>
      </c>
      <c r="V2288">
        <v>1</v>
      </c>
      <c r="W2288">
        <v>60</v>
      </c>
      <c r="X2288">
        <v>10</v>
      </c>
      <c r="AB2288">
        <v>2</v>
      </c>
      <c r="AC2288">
        <v>1</v>
      </c>
      <c r="AD2288">
        <v>2</v>
      </c>
      <c r="AE2288" t="s">
        <v>618</v>
      </c>
      <c r="AG2288" t="s">
        <v>2154</v>
      </c>
      <c r="AH2288" t="s">
        <v>6894</v>
      </c>
    </row>
    <row r="2289" spans="1:34" x14ac:dyDescent="0.25">
      <c r="A2289">
        <v>7</v>
      </c>
      <c r="B2289" t="s">
        <v>652</v>
      </c>
      <c r="C2289" t="s">
        <v>655</v>
      </c>
      <c r="D2289" t="s">
        <v>653</v>
      </c>
      <c r="E2289" t="s">
        <v>654</v>
      </c>
      <c r="F2289" t="s">
        <v>657</v>
      </c>
      <c r="G2289" t="s">
        <v>11043</v>
      </c>
      <c r="H2289" t="s">
        <v>1252</v>
      </c>
      <c r="I2289" t="s">
        <v>1253</v>
      </c>
      <c r="J2289">
        <v>4</v>
      </c>
      <c r="L2289" t="s">
        <v>1221</v>
      </c>
      <c r="M2289" t="s">
        <v>1254</v>
      </c>
      <c r="N2289" t="s">
        <v>1255</v>
      </c>
      <c r="O2289" t="s">
        <v>6895</v>
      </c>
      <c r="P2289" t="s">
        <v>209</v>
      </c>
      <c r="Q2289" t="s">
        <v>8650</v>
      </c>
      <c r="R2289" t="s">
        <v>8637</v>
      </c>
      <c r="S2289" t="s">
        <v>8645</v>
      </c>
      <c r="T2289" t="b">
        <v>0</v>
      </c>
      <c r="U2289" t="b">
        <v>0</v>
      </c>
      <c r="V2289">
        <v>2</v>
      </c>
      <c r="W2289">
        <v>60</v>
      </c>
      <c r="X2289">
        <v>9</v>
      </c>
      <c r="AB2289">
        <v>2</v>
      </c>
      <c r="AC2289">
        <v>1</v>
      </c>
      <c r="AD2289">
        <v>2</v>
      </c>
      <c r="AE2289" t="s">
        <v>1745</v>
      </c>
      <c r="AG2289" t="s">
        <v>1932</v>
      </c>
      <c r="AH2289" t="s">
        <v>6896</v>
      </c>
    </row>
    <row r="2290" spans="1:34" x14ac:dyDescent="0.25">
      <c r="A2290">
        <v>7</v>
      </c>
      <c r="B2290" t="s">
        <v>652</v>
      </c>
      <c r="C2290" t="s">
        <v>655</v>
      </c>
      <c r="D2290" t="s">
        <v>653</v>
      </c>
      <c r="E2290" t="s">
        <v>654</v>
      </c>
      <c r="F2290" t="s">
        <v>657</v>
      </c>
      <c r="G2290" t="s">
        <v>11043</v>
      </c>
      <c r="H2290" t="s">
        <v>1252</v>
      </c>
      <c r="I2290" t="s">
        <v>1253</v>
      </c>
      <c r="J2290">
        <v>4</v>
      </c>
      <c r="L2290" t="s">
        <v>1221</v>
      </c>
      <c r="M2290" t="s">
        <v>1254</v>
      </c>
      <c r="N2290" t="s">
        <v>1255</v>
      </c>
      <c r="O2290" t="s">
        <v>6897</v>
      </c>
      <c r="P2290" t="s">
        <v>209</v>
      </c>
      <c r="Q2290" t="s">
        <v>8650</v>
      </c>
      <c r="R2290" t="s">
        <v>8637</v>
      </c>
      <c r="S2290" t="s">
        <v>8645</v>
      </c>
      <c r="T2290" t="b">
        <v>0</v>
      </c>
      <c r="U2290" t="b">
        <v>0</v>
      </c>
      <c r="V2290">
        <v>3</v>
      </c>
      <c r="W2290">
        <v>65</v>
      </c>
      <c r="X2290">
        <v>7</v>
      </c>
      <c r="AB2290">
        <v>2</v>
      </c>
      <c r="AC2290">
        <v>1</v>
      </c>
      <c r="AD2290">
        <v>2</v>
      </c>
      <c r="AE2290" t="s">
        <v>610</v>
      </c>
      <c r="AG2290" t="s">
        <v>1937</v>
      </c>
      <c r="AH2290" t="s">
        <v>6898</v>
      </c>
    </row>
    <row r="2291" spans="1:34" x14ac:dyDescent="0.25">
      <c r="A2291">
        <v>7</v>
      </c>
      <c r="B2291" t="s">
        <v>652</v>
      </c>
      <c r="C2291" t="s">
        <v>655</v>
      </c>
      <c r="D2291" t="s">
        <v>653</v>
      </c>
      <c r="E2291" t="s">
        <v>654</v>
      </c>
      <c r="F2291" t="s">
        <v>657</v>
      </c>
      <c r="G2291" t="s">
        <v>11043</v>
      </c>
      <c r="H2291" t="s">
        <v>1252</v>
      </c>
      <c r="I2291" t="s">
        <v>1253</v>
      </c>
      <c r="J2291">
        <v>4</v>
      </c>
      <c r="L2291" t="s">
        <v>1221</v>
      </c>
      <c r="M2291" t="s">
        <v>1254</v>
      </c>
      <c r="N2291" t="s">
        <v>1255</v>
      </c>
      <c r="O2291" t="s">
        <v>6899</v>
      </c>
      <c r="P2291" t="s">
        <v>209</v>
      </c>
      <c r="Q2291" t="s">
        <v>8650</v>
      </c>
      <c r="R2291" t="s">
        <v>8637</v>
      </c>
      <c r="S2291" t="s">
        <v>8645</v>
      </c>
      <c r="T2291" t="b">
        <v>0</v>
      </c>
      <c r="U2291" t="b">
        <v>0</v>
      </c>
      <c r="V2291">
        <v>4</v>
      </c>
      <c r="W2291">
        <v>65</v>
      </c>
      <c r="X2291">
        <v>6.5</v>
      </c>
      <c r="AB2291">
        <v>2</v>
      </c>
      <c r="AC2291">
        <v>1</v>
      </c>
      <c r="AD2291">
        <v>2</v>
      </c>
      <c r="AE2291" t="s">
        <v>610</v>
      </c>
      <c r="AG2291" t="s">
        <v>1937</v>
      </c>
      <c r="AH2291" t="s">
        <v>6900</v>
      </c>
    </row>
    <row r="2292" spans="1:34" x14ac:dyDescent="0.25">
      <c r="A2292">
        <v>7</v>
      </c>
      <c r="B2292" t="s">
        <v>652</v>
      </c>
      <c r="C2292" t="s">
        <v>655</v>
      </c>
      <c r="D2292" t="s">
        <v>653</v>
      </c>
      <c r="E2292" t="s">
        <v>654</v>
      </c>
      <c r="F2292" t="s">
        <v>657</v>
      </c>
      <c r="G2292" t="s">
        <v>11043</v>
      </c>
      <c r="H2292" t="s">
        <v>1252</v>
      </c>
      <c r="I2292" t="s">
        <v>1253</v>
      </c>
      <c r="J2292">
        <v>4</v>
      </c>
      <c r="L2292" t="s">
        <v>1221</v>
      </c>
      <c r="M2292" t="s">
        <v>1254</v>
      </c>
      <c r="N2292" t="s">
        <v>1255</v>
      </c>
      <c r="O2292" t="s">
        <v>6901</v>
      </c>
      <c r="P2292" t="s">
        <v>123</v>
      </c>
      <c r="Q2292" t="s">
        <v>8644</v>
      </c>
      <c r="R2292" t="s">
        <v>8488</v>
      </c>
      <c r="S2292" t="s">
        <v>8645</v>
      </c>
      <c r="T2292" t="b">
        <v>0</v>
      </c>
      <c r="U2292" t="b">
        <v>0</v>
      </c>
      <c r="V2292">
        <v>1</v>
      </c>
      <c r="W2292">
        <v>25</v>
      </c>
      <c r="X2292">
        <v>12</v>
      </c>
      <c r="AB2292">
        <v>2</v>
      </c>
      <c r="AC2292">
        <v>2</v>
      </c>
      <c r="AD2292">
        <v>2</v>
      </c>
      <c r="AE2292" t="s">
        <v>618</v>
      </c>
      <c r="AG2292" t="s">
        <v>3218</v>
      </c>
      <c r="AH2292" t="s">
        <v>6902</v>
      </c>
    </row>
    <row r="2293" spans="1:34" x14ac:dyDescent="0.25">
      <c r="A2293">
        <v>7</v>
      </c>
      <c r="B2293" t="s">
        <v>652</v>
      </c>
      <c r="C2293" t="s">
        <v>655</v>
      </c>
      <c r="D2293" t="s">
        <v>653</v>
      </c>
      <c r="E2293" t="s">
        <v>654</v>
      </c>
      <c r="F2293" t="s">
        <v>657</v>
      </c>
      <c r="G2293" t="s">
        <v>11043</v>
      </c>
      <c r="H2293" t="s">
        <v>1252</v>
      </c>
      <c r="I2293" t="s">
        <v>1253</v>
      </c>
      <c r="J2293">
        <v>4</v>
      </c>
      <c r="L2293" t="s">
        <v>1221</v>
      </c>
      <c r="M2293" t="s">
        <v>1254</v>
      </c>
      <c r="N2293" t="s">
        <v>1255</v>
      </c>
      <c r="O2293" t="s">
        <v>6903</v>
      </c>
      <c r="P2293" t="s">
        <v>123</v>
      </c>
      <c r="Q2293" t="s">
        <v>8644</v>
      </c>
      <c r="R2293" t="s">
        <v>8488</v>
      </c>
      <c r="S2293" t="s">
        <v>8645</v>
      </c>
      <c r="T2293" t="b">
        <v>0</v>
      </c>
      <c r="U2293" t="b">
        <v>0</v>
      </c>
      <c r="V2293">
        <v>2</v>
      </c>
      <c r="W2293">
        <v>30</v>
      </c>
      <c r="X2293">
        <v>9</v>
      </c>
      <c r="AB2293">
        <v>2</v>
      </c>
      <c r="AC2293">
        <v>1</v>
      </c>
      <c r="AD2293">
        <v>2</v>
      </c>
      <c r="AE2293" t="s">
        <v>1745</v>
      </c>
      <c r="AG2293" t="s">
        <v>1932</v>
      </c>
      <c r="AH2293" t="s">
        <v>6904</v>
      </c>
    </row>
    <row r="2294" spans="1:34" x14ac:dyDescent="0.25">
      <c r="A2294">
        <v>7</v>
      </c>
      <c r="B2294" t="s">
        <v>652</v>
      </c>
      <c r="C2294" t="s">
        <v>655</v>
      </c>
      <c r="D2294" t="s">
        <v>653</v>
      </c>
      <c r="E2294" t="s">
        <v>654</v>
      </c>
      <c r="F2294" t="s">
        <v>657</v>
      </c>
      <c r="G2294" t="s">
        <v>11043</v>
      </c>
      <c r="H2294" t="s">
        <v>1252</v>
      </c>
      <c r="I2294" t="s">
        <v>1253</v>
      </c>
      <c r="J2294">
        <v>4</v>
      </c>
      <c r="L2294" t="s">
        <v>1221</v>
      </c>
      <c r="M2294" t="s">
        <v>1254</v>
      </c>
      <c r="N2294" t="s">
        <v>1255</v>
      </c>
      <c r="O2294" t="s">
        <v>6905</v>
      </c>
      <c r="P2294" t="s">
        <v>123</v>
      </c>
      <c r="Q2294" t="s">
        <v>8644</v>
      </c>
      <c r="R2294" t="s">
        <v>8488</v>
      </c>
      <c r="S2294" t="s">
        <v>8645</v>
      </c>
      <c r="T2294" t="b">
        <v>0</v>
      </c>
      <c r="U2294" t="b">
        <v>0</v>
      </c>
      <c r="V2294">
        <v>3</v>
      </c>
      <c r="W2294">
        <v>30</v>
      </c>
      <c r="X2294">
        <v>7</v>
      </c>
      <c r="AB2294">
        <v>2</v>
      </c>
      <c r="AC2294">
        <v>1</v>
      </c>
      <c r="AD2294">
        <v>2</v>
      </c>
      <c r="AE2294" t="s">
        <v>610</v>
      </c>
      <c r="AG2294" t="s">
        <v>1937</v>
      </c>
      <c r="AH2294" t="s">
        <v>6906</v>
      </c>
    </row>
    <row r="2295" spans="1:34" x14ac:dyDescent="0.25">
      <c r="A2295">
        <v>7</v>
      </c>
      <c r="B2295" t="s">
        <v>652</v>
      </c>
      <c r="C2295" t="s">
        <v>655</v>
      </c>
      <c r="D2295" t="s">
        <v>653</v>
      </c>
      <c r="E2295" t="s">
        <v>654</v>
      </c>
      <c r="F2295" t="s">
        <v>657</v>
      </c>
      <c r="G2295" t="s">
        <v>11043</v>
      </c>
      <c r="H2295" t="s">
        <v>1252</v>
      </c>
      <c r="I2295" t="s">
        <v>1253</v>
      </c>
      <c r="J2295">
        <v>4</v>
      </c>
      <c r="L2295" t="s">
        <v>1221</v>
      </c>
      <c r="M2295" t="s">
        <v>1254</v>
      </c>
      <c r="N2295" t="s">
        <v>1255</v>
      </c>
      <c r="O2295" t="s">
        <v>6907</v>
      </c>
      <c r="P2295" t="s">
        <v>339</v>
      </c>
      <c r="Q2295" t="s">
        <v>2</v>
      </c>
      <c r="R2295" t="s">
        <v>8653</v>
      </c>
      <c r="S2295" t="s">
        <v>8645</v>
      </c>
      <c r="T2295" t="b">
        <v>0</v>
      </c>
      <c r="U2295" t="b">
        <v>1</v>
      </c>
      <c r="V2295">
        <v>1</v>
      </c>
      <c r="W2295">
        <v>50</v>
      </c>
      <c r="Y2295">
        <v>73.2</v>
      </c>
      <c r="AG2295" t="s">
        <v>6908</v>
      </c>
      <c r="AH2295" t="s">
        <v>6909</v>
      </c>
    </row>
    <row r="2296" spans="1:34" x14ac:dyDescent="0.25">
      <c r="A2296">
        <v>7</v>
      </c>
      <c r="B2296" t="s">
        <v>652</v>
      </c>
      <c r="C2296" t="s">
        <v>655</v>
      </c>
      <c r="D2296" t="s">
        <v>653</v>
      </c>
      <c r="E2296" t="s">
        <v>654</v>
      </c>
      <c r="F2296" t="s">
        <v>657</v>
      </c>
      <c r="G2296" t="s">
        <v>11043</v>
      </c>
      <c r="H2296" t="s">
        <v>1252</v>
      </c>
      <c r="I2296" t="s">
        <v>1253</v>
      </c>
      <c r="J2296">
        <v>4</v>
      </c>
      <c r="L2296" t="s">
        <v>1221</v>
      </c>
      <c r="M2296" t="s">
        <v>1254</v>
      </c>
      <c r="N2296" t="s">
        <v>1255</v>
      </c>
      <c r="O2296" t="s">
        <v>6910</v>
      </c>
      <c r="P2296" t="s">
        <v>339</v>
      </c>
      <c r="Q2296" t="s">
        <v>2</v>
      </c>
      <c r="R2296" t="s">
        <v>8653</v>
      </c>
      <c r="S2296" t="s">
        <v>8645</v>
      </c>
      <c r="T2296" t="b">
        <v>0</v>
      </c>
      <c r="U2296" t="b">
        <v>1</v>
      </c>
      <c r="V2296">
        <v>2</v>
      </c>
      <c r="W2296">
        <v>50</v>
      </c>
      <c r="Y2296">
        <v>58.8</v>
      </c>
      <c r="AG2296" t="s">
        <v>6911</v>
      </c>
      <c r="AH2296" t="s">
        <v>6912</v>
      </c>
    </row>
    <row r="2297" spans="1:34" x14ac:dyDescent="0.25">
      <c r="A2297">
        <v>7</v>
      </c>
      <c r="B2297" t="s">
        <v>652</v>
      </c>
      <c r="C2297" t="s">
        <v>655</v>
      </c>
      <c r="D2297" t="s">
        <v>653</v>
      </c>
      <c r="E2297" t="s">
        <v>654</v>
      </c>
      <c r="F2297" t="s">
        <v>657</v>
      </c>
      <c r="G2297" t="s">
        <v>11043</v>
      </c>
      <c r="H2297" t="s">
        <v>1252</v>
      </c>
      <c r="I2297" t="s">
        <v>1253</v>
      </c>
      <c r="J2297">
        <v>4</v>
      </c>
      <c r="L2297" t="s">
        <v>1221</v>
      </c>
      <c r="M2297" t="s">
        <v>1254</v>
      </c>
      <c r="N2297" t="s">
        <v>1255</v>
      </c>
      <c r="O2297" t="s">
        <v>6913</v>
      </c>
      <c r="P2297" t="s">
        <v>339</v>
      </c>
      <c r="Q2297" t="s">
        <v>2</v>
      </c>
      <c r="R2297" t="s">
        <v>8653</v>
      </c>
      <c r="S2297" t="s">
        <v>8645</v>
      </c>
      <c r="T2297" t="b">
        <v>0</v>
      </c>
      <c r="U2297" t="b">
        <v>1</v>
      </c>
      <c r="V2297">
        <v>3</v>
      </c>
      <c r="W2297">
        <v>50</v>
      </c>
      <c r="Y2297">
        <v>46.800000000000004</v>
      </c>
      <c r="AG2297" t="s">
        <v>5250</v>
      </c>
      <c r="AH2297" t="s">
        <v>6914</v>
      </c>
    </row>
    <row r="2298" spans="1:34" x14ac:dyDescent="0.25">
      <c r="A2298">
        <v>7</v>
      </c>
      <c r="B2298" t="s">
        <v>652</v>
      </c>
      <c r="C2298" t="s">
        <v>655</v>
      </c>
      <c r="D2298" t="s">
        <v>653</v>
      </c>
      <c r="E2298" t="s">
        <v>654</v>
      </c>
      <c r="F2298" t="s">
        <v>657</v>
      </c>
      <c r="G2298" t="s">
        <v>11043</v>
      </c>
      <c r="H2298" t="s">
        <v>1252</v>
      </c>
      <c r="I2298" t="s">
        <v>1253</v>
      </c>
      <c r="J2298">
        <v>4</v>
      </c>
      <c r="L2298" t="s">
        <v>1221</v>
      </c>
      <c r="M2298" t="s">
        <v>1254</v>
      </c>
      <c r="N2298" t="s">
        <v>1255</v>
      </c>
      <c r="O2298" t="s">
        <v>6915</v>
      </c>
      <c r="P2298" t="s">
        <v>334</v>
      </c>
      <c r="Q2298" t="s">
        <v>2</v>
      </c>
      <c r="R2298" t="s">
        <v>8652</v>
      </c>
      <c r="S2298" t="s">
        <v>8646</v>
      </c>
      <c r="T2298" t="b">
        <v>0</v>
      </c>
      <c r="U2298" t="b">
        <v>1</v>
      </c>
      <c r="V2298">
        <v>1</v>
      </c>
      <c r="W2298">
        <v>0</v>
      </c>
      <c r="Y2298">
        <v>55.2</v>
      </c>
      <c r="AG2298" t="s">
        <v>5448</v>
      </c>
      <c r="AH2298" t="s">
        <v>6916</v>
      </c>
    </row>
    <row r="2299" spans="1:34" x14ac:dyDescent="0.25">
      <c r="A2299">
        <v>7</v>
      </c>
      <c r="B2299" t="s">
        <v>652</v>
      </c>
      <c r="C2299" t="s">
        <v>655</v>
      </c>
      <c r="D2299" t="s">
        <v>653</v>
      </c>
      <c r="E2299" t="s">
        <v>654</v>
      </c>
      <c r="F2299" t="s">
        <v>657</v>
      </c>
      <c r="G2299" t="s">
        <v>11043</v>
      </c>
      <c r="H2299" t="s">
        <v>1252</v>
      </c>
      <c r="I2299" t="s">
        <v>1253</v>
      </c>
      <c r="J2299">
        <v>4</v>
      </c>
      <c r="L2299" t="s">
        <v>1221</v>
      </c>
      <c r="M2299" t="s">
        <v>1254</v>
      </c>
      <c r="N2299" t="s">
        <v>1255</v>
      </c>
      <c r="O2299" t="s">
        <v>6917</v>
      </c>
      <c r="P2299" t="s">
        <v>334</v>
      </c>
      <c r="Q2299" t="s">
        <v>2</v>
      </c>
      <c r="R2299" t="s">
        <v>8652</v>
      </c>
      <c r="S2299" t="s">
        <v>8646</v>
      </c>
      <c r="T2299" t="b">
        <v>0</v>
      </c>
      <c r="U2299" t="b">
        <v>1</v>
      </c>
      <c r="V2299">
        <v>2</v>
      </c>
      <c r="W2299">
        <v>0</v>
      </c>
      <c r="Y2299">
        <v>49.8</v>
      </c>
      <c r="AH2299" t="s">
        <v>6918</v>
      </c>
    </row>
    <row r="2300" spans="1:34" x14ac:dyDescent="0.25">
      <c r="A2300">
        <v>7</v>
      </c>
      <c r="B2300" t="s">
        <v>652</v>
      </c>
      <c r="C2300" t="s">
        <v>655</v>
      </c>
      <c r="D2300" t="s">
        <v>653</v>
      </c>
      <c r="E2300" t="s">
        <v>654</v>
      </c>
      <c r="F2300" t="s">
        <v>657</v>
      </c>
      <c r="G2300" t="s">
        <v>11043</v>
      </c>
      <c r="H2300" t="s">
        <v>1252</v>
      </c>
      <c r="I2300" t="s">
        <v>1253</v>
      </c>
      <c r="J2300">
        <v>4</v>
      </c>
      <c r="L2300" t="s">
        <v>1221</v>
      </c>
      <c r="M2300" t="s">
        <v>1254</v>
      </c>
      <c r="N2300" t="s">
        <v>1255</v>
      </c>
      <c r="O2300" t="s">
        <v>6919</v>
      </c>
      <c r="P2300" t="s">
        <v>356</v>
      </c>
      <c r="Q2300" t="s">
        <v>25</v>
      </c>
      <c r="R2300" t="s">
        <v>25</v>
      </c>
      <c r="S2300" t="s">
        <v>357</v>
      </c>
      <c r="T2300" t="b">
        <v>0</v>
      </c>
      <c r="U2300" t="b">
        <v>1</v>
      </c>
      <c r="V2300">
        <v>1</v>
      </c>
      <c r="Y2300">
        <v>463</v>
      </c>
      <c r="Z2300">
        <v>2</v>
      </c>
      <c r="AA2300" t="s">
        <v>3957</v>
      </c>
      <c r="AG2300" t="s">
        <v>6920</v>
      </c>
      <c r="AH2300" t="s">
        <v>1255</v>
      </c>
    </row>
    <row r="2301" spans="1:34" x14ac:dyDescent="0.25">
      <c r="A2301">
        <v>7</v>
      </c>
      <c r="B2301" t="s">
        <v>652</v>
      </c>
      <c r="C2301" t="s">
        <v>655</v>
      </c>
      <c r="D2301" t="s">
        <v>653</v>
      </c>
      <c r="E2301" t="s">
        <v>654</v>
      </c>
      <c r="F2301" t="s">
        <v>657</v>
      </c>
      <c r="G2301" t="s">
        <v>11043</v>
      </c>
      <c r="H2301" t="s">
        <v>1256</v>
      </c>
      <c r="I2301" t="s">
        <v>1257</v>
      </c>
      <c r="J2301">
        <v>1</v>
      </c>
      <c r="L2301" t="s">
        <v>1206</v>
      </c>
      <c r="M2301" t="s">
        <v>1258</v>
      </c>
      <c r="N2301" t="s">
        <v>1259</v>
      </c>
      <c r="O2301" t="s">
        <v>6921</v>
      </c>
      <c r="P2301" t="s">
        <v>363</v>
      </c>
      <c r="Q2301" t="s">
        <v>357</v>
      </c>
      <c r="R2301" t="s">
        <v>357</v>
      </c>
      <c r="S2301" t="s">
        <v>357</v>
      </c>
      <c r="T2301" t="b">
        <v>0</v>
      </c>
      <c r="U2301" t="b">
        <v>1</v>
      </c>
      <c r="V2301">
        <v>1</v>
      </c>
      <c r="Y2301">
        <v>363</v>
      </c>
      <c r="Z2301">
        <v>0.69</v>
      </c>
      <c r="AA2301" t="s">
        <v>3957</v>
      </c>
      <c r="AG2301" t="s">
        <v>6922</v>
      </c>
      <c r="AH2301" t="s">
        <v>1258</v>
      </c>
    </row>
    <row r="2302" spans="1:34" x14ac:dyDescent="0.25">
      <c r="A2302">
        <v>7</v>
      </c>
      <c r="B2302" t="s">
        <v>652</v>
      </c>
      <c r="C2302" t="s">
        <v>655</v>
      </c>
      <c r="D2302" t="s">
        <v>653</v>
      </c>
      <c r="E2302" t="s">
        <v>654</v>
      </c>
      <c r="F2302" t="s">
        <v>657</v>
      </c>
      <c r="G2302" t="s">
        <v>11043</v>
      </c>
      <c r="H2302" t="s">
        <v>1256</v>
      </c>
      <c r="I2302" t="s">
        <v>1257</v>
      </c>
      <c r="J2302">
        <v>1</v>
      </c>
      <c r="L2302" t="s">
        <v>1206</v>
      </c>
      <c r="M2302" t="s">
        <v>1258</v>
      </c>
      <c r="N2302" t="s">
        <v>1259</v>
      </c>
      <c r="O2302" t="s">
        <v>6923</v>
      </c>
      <c r="P2302" t="s">
        <v>394</v>
      </c>
      <c r="Q2302" t="s">
        <v>272</v>
      </c>
      <c r="R2302" t="s">
        <v>8666</v>
      </c>
      <c r="S2302" t="s">
        <v>8645</v>
      </c>
      <c r="T2302" t="b">
        <v>0</v>
      </c>
      <c r="U2302" t="b">
        <v>0</v>
      </c>
      <c r="V2302">
        <v>1</v>
      </c>
      <c r="W2302">
        <v>0</v>
      </c>
      <c r="X2302">
        <v>15</v>
      </c>
      <c r="AH2302" t="s">
        <v>6924</v>
      </c>
    </row>
    <row r="2303" spans="1:34" x14ac:dyDescent="0.25">
      <c r="A2303">
        <v>7</v>
      </c>
      <c r="B2303" t="s">
        <v>652</v>
      </c>
      <c r="C2303" t="s">
        <v>655</v>
      </c>
      <c r="D2303" t="s">
        <v>653</v>
      </c>
      <c r="E2303" t="s">
        <v>654</v>
      </c>
      <c r="F2303" t="s">
        <v>657</v>
      </c>
      <c r="G2303" t="s">
        <v>11043</v>
      </c>
      <c r="H2303" t="s">
        <v>1256</v>
      </c>
      <c r="I2303" t="s">
        <v>1257</v>
      </c>
      <c r="J2303">
        <v>1</v>
      </c>
      <c r="L2303" t="s">
        <v>1206</v>
      </c>
      <c r="M2303" t="s">
        <v>1258</v>
      </c>
      <c r="N2303" t="s">
        <v>1259</v>
      </c>
      <c r="O2303" t="s">
        <v>6925</v>
      </c>
      <c r="P2303" t="s">
        <v>394</v>
      </c>
      <c r="Q2303" t="s">
        <v>272</v>
      </c>
      <c r="R2303" t="s">
        <v>8666</v>
      </c>
      <c r="S2303" t="s">
        <v>8645</v>
      </c>
      <c r="T2303" t="b">
        <v>0</v>
      </c>
      <c r="U2303" t="b">
        <v>0</v>
      </c>
      <c r="V2303">
        <v>2</v>
      </c>
      <c r="W2303">
        <v>0</v>
      </c>
      <c r="X2303">
        <v>15</v>
      </c>
      <c r="AH2303" t="s">
        <v>6926</v>
      </c>
    </row>
    <row r="2304" spans="1:34" x14ac:dyDescent="0.25">
      <c r="A2304">
        <v>7</v>
      </c>
      <c r="B2304" t="s">
        <v>652</v>
      </c>
      <c r="C2304" t="s">
        <v>655</v>
      </c>
      <c r="D2304" t="s">
        <v>653</v>
      </c>
      <c r="E2304" t="s">
        <v>654</v>
      </c>
      <c r="F2304" t="s">
        <v>657</v>
      </c>
      <c r="G2304" t="s">
        <v>11043</v>
      </c>
      <c r="H2304" t="s">
        <v>1256</v>
      </c>
      <c r="I2304" t="s">
        <v>1257</v>
      </c>
      <c r="J2304">
        <v>1</v>
      </c>
      <c r="L2304" t="s">
        <v>1206</v>
      </c>
      <c r="M2304" t="s">
        <v>1258</v>
      </c>
      <c r="N2304" t="s">
        <v>1259</v>
      </c>
      <c r="O2304" t="s">
        <v>6927</v>
      </c>
      <c r="P2304" t="s">
        <v>403</v>
      </c>
      <c r="Q2304" t="s">
        <v>272</v>
      </c>
      <c r="R2304" t="s">
        <v>8666</v>
      </c>
      <c r="S2304" t="s">
        <v>8645</v>
      </c>
      <c r="T2304" t="b">
        <v>0</v>
      </c>
      <c r="U2304" t="b">
        <v>0</v>
      </c>
      <c r="V2304">
        <v>1</v>
      </c>
      <c r="W2304">
        <v>0</v>
      </c>
      <c r="X2304">
        <v>8</v>
      </c>
      <c r="AH2304" t="s">
        <v>6928</v>
      </c>
    </row>
    <row r="2305" spans="1:34" x14ac:dyDescent="0.25">
      <c r="A2305">
        <v>7</v>
      </c>
      <c r="B2305" t="s">
        <v>652</v>
      </c>
      <c r="C2305" t="s">
        <v>655</v>
      </c>
      <c r="D2305" t="s">
        <v>653</v>
      </c>
      <c r="E2305" t="s">
        <v>654</v>
      </c>
      <c r="F2305" t="s">
        <v>657</v>
      </c>
      <c r="G2305" t="s">
        <v>11043</v>
      </c>
      <c r="H2305" t="s">
        <v>1256</v>
      </c>
      <c r="I2305" t="s">
        <v>1257</v>
      </c>
      <c r="J2305">
        <v>1</v>
      </c>
      <c r="L2305" t="s">
        <v>1206</v>
      </c>
      <c r="M2305" t="s">
        <v>1258</v>
      </c>
      <c r="N2305" t="s">
        <v>1259</v>
      </c>
      <c r="O2305" t="s">
        <v>6929</v>
      </c>
      <c r="P2305" t="s">
        <v>403</v>
      </c>
      <c r="Q2305" t="s">
        <v>272</v>
      </c>
      <c r="R2305" t="s">
        <v>8666</v>
      </c>
      <c r="S2305" t="s">
        <v>8645</v>
      </c>
      <c r="T2305" t="b">
        <v>0</v>
      </c>
      <c r="U2305" t="b">
        <v>0</v>
      </c>
      <c r="V2305">
        <v>2</v>
      </c>
      <c r="W2305">
        <v>0</v>
      </c>
      <c r="X2305">
        <v>8</v>
      </c>
      <c r="AH2305" t="s">
        <v>6930</v>
      </c>
    </row>
    <row r="2306" spans="1:34" x14ac:dyDescent="0.25">
      <c r="A2306">
        <v>7</v>
      </c>
      <c r="B2306" t="s">
        <v>652</v>
      </c>
      <c r="C2306" t="s">
        <v>655</v>
      </c>
      <c r="D2306" t="s">
        <v>653</v>
      </c>
      <c r="E2306" t="s">
        <v>654</v>
      </c>
      <c r="F2306" t="s">
        <v>657</v>
      </c>
      <c r="G2306" t="s">
        <v>11043</v>
      </c>
      <c r="H2306" t="s">
        <v>1256</v>
      </c>
      <c r="I2306" t="s">
        <v>1257</v>
      </c>
      <c r="J2306">
        <v>1</v>
      </c>
      <c r="L2306" t="s">
        <v>1206</v>
      </c>
      <c r="M2306" t="s">
        <v>1258</v>
      </c>
      <c r="N2306" t="s">
        <v>1259</v>
      </c>
      <c r="O2306" t="s">
        <v>6931</v>
      </c>
      <c r="P2306" t="s">
        <v>1</v>
      </c>
      <c r="Q2306" t="s">
        <v>2</v>
      </c>
      <c r="R2306" t="s">
        <v>2</v>
      </c>
      <c r="S2306" t="s">
        <v>8646</v>
      </c>
      <c r="T2306" t="b">
        <v>0</v>
      </c>
      <c r="U2306" t="b">
        <v>1</v>
      </c>
      <c r="V2306">
        <v>1</v>
      </c>
      <c r="W2306">
        <v>150</v>
      </c>
      <c r="Y2306">
        <v>70.199999999999989</v>
      </c>
      <c r="AG2306" t="s">
        <v>6092</v>
      </c>
      <c r="AH2306" t="s">
        <v>6932</v>
      </c>
    </row>
    <row r="2307" spans="1:34" x14ac:dyDescent="0.25">
      <c r="A2307">
        <v>7</v>
      </c>
      <c r="B2307" t="s">
        <v>652</v>
      </c>
      <c r="C2307" t="s">
        <v>655</v>
      </c>
      <c r="D2307" t="s">
        <v>653</v>
      </c>
      <c r="E2307" t="s">
        <v>654</v>
      </c>
      <c r="F2307" t="s">
        <v>657</v>
      </c>
      <c r="G2307" t="s">
        <v>11043</v>
      </c>
      <c r="H2307" t="s">
        <v>1256</v>
      </c>
      <c r="I2307" t="s">
        <v>1257</v>
      </c>
      <c r="J2307">
        <v>1</v>
      </c>
      <c r="L2307" t="s">
        <v>1206</v>
      </c>
      <c r="M2307" t="s">
        <v>1258</v>
      </c>
      <c r="N2307" t="s">
        <v>1259</v>
      </c>
      <c r="O2307" t="s">
        <v>6933</v>
      </c>
      <c r="P2307" t="s">
        <v>1</v>
      </c>
      <c r="Q2307" t="s">
        <v>2</v>
      </c>
      <c r="R2307" t="s">
        <v>2</v>
      </c>
      <c r="S2307" t="s">
        <v>8646</v>
      </c>
      <c r="T2307" t="b">
        <v>0</v>
      </c>
      <c r="U2307" t="b">
        <v>1</v>
      </c>
      <c r="V2307">
        <v>2</v>
      </c>
      <c r="W2307">
        <v>150</v>
      </c>
      <c r="Y2307">
        <v>64.800000000000011</v>
      </c>
      <c r="AH2307" t="s">
        <v>6934</v>
      </c>
    </row>
    <row r="2308" spans="1:34" x14ac:dyDescent="0.25">
      <c r="A2308">
        <v>7</v>
      </c>
      <c r="B2308" t="s">
        <v>652</v>
      </c>
      <c r="C2308" t="s">
        <v>655</v>
      </c>
      <c r="D2308" t="s">
        <v>653</v>
      </c>
      <c r="E2308" t="s">
        <v>654</v>
      </c>
      <c r="F2308" t="s">
        <v>657</v>
      </c>
      <c r="G2308" t="s">
        <v>11043</v>
      </c>
      <c r="H2308" t="s">
        <v>1256</v>
      </c>
      <c r="I2308" t="s">
        <v>1257</v>
      </c>
      <c r="J2308">
        <v>1</v>
      </c>
      <c r="L2308" t="s">
        <v>1206</v>
      </c>
      <c r="M2308" t="s">
        <v>1258</v>
      </c>
      <c r="N2308" t="s">
        <v>1259</v>
      </c>
      <c r="O2308" t="s">
        <v>6935</v>
      </c>
      <c r="P2308" t="s">
        <v>1</v>
      </c>
      <c r="Q2308" t="s">
        <v>2</v>
      </c>
      <c r="R2308" t="s">
        <v>2</v>
      </c>
      <c r="S2308" t="s">
        <v>8646</v>
      </c>
      <c r="T2308" t="b">
        <v>0</v>
      </c>
      <c r="U2308" t="b">
        <v>1</v>
      </c>
      <c r="V2308">
        <v>3</v>
      </c>
      <c r="W2308">
        <v>150</v>
      </c>
      <c r="Y2308">
        <v>55.2</v>
      </c>
      <c r="AG2308" t="s">
        <v>5448</v>
      </c>
      <c r="AH2308" t="s">
        <v>6936</v>
      </c>
    </row>
    <row r="2309" spans="1:34" x14ac:dyDescent="0.25">
      <c r="A2309">
        <v>7</v>
      </c>
      <c r="B2309" t="s">
        <v>652</v>
      </c>
      <c r="C2309" t="s">
        <v>655</v>
      </c>
      <c r="D2309" t="s">
        <v>653</v>
      </c>
      <c r="E2309" t="s">
        <v>654</v>
      </c>
      <c r="F2309" t="s">
        <v>657</v>
      </c>
      <c r="G2309" t="s">
        <v>11043</v>
      </c>
      <c r="H2309" t="s">
        <v>1256</v>
      </c>
      <c r="I2309" t="s">
        <v>1257</v>
      </c>
      <c r="J2309">
        <v>1</v>
      </c>
      <c r="L2309" t="s">
        <v>1206</v>
      </c>
      <c r="M2309" t="s">
        <v>1258</v>
      </c>
      <c r="N2309" t="s">
        <v>1259</v>
      </c>
      <c r="O2309" t="s">
        <v>6937</v>
      </c>
      <c r="P2309" t="s">
        <v>1</v>
      </c>
      <c r="Q2309" t="s">
        <v>2</v>
      </c>
      <c r="R2309" t="s">
        <v>2</v>
      </c>
      <c r="S2309" t="s">
        <v>8646</v>
      </c>
      <c r="T2309" t="b">
        <v>0</v>
      </c>
      <c r="U2309" t="b">
        <v>1</v>
      </c>
      <c r="V2309">
        <v>4</v>
      </c>
      <c r="W2309">
        <v>150</v>
      </c>
      <c r="Y2309">
        <v>52.2</v>
      </c>
      <c r="AG2309" t="s">
        <v>4848</v>
      </c>
      <c r="AH2309" t="s">
        <v>6938</v>
      </c>
    </row>
    <row r="2310" spans="1:34" x14ac:dyDescent="0.25">
      <c r="A2310">
        <v>7</v>
      </c>
      <c r="B2310" t="s">
        <v>652</v>
      </c>
      <c r="C2310" t="s">
        <v>655</v>
      </c>
      <c r="D2310" t="s">
        <v>653</v>
      </c>
      <c r="E2310" t="s">
        <v>654</v>
      </c>
      <c r="F2310" t="s">
        <v>657</v>
      </c>
      <c r="G2310" t="s">
        <v>11043</v>
      </c>
      <c r="H2310" t="s">
        <v>1256</v>
      </c>
      <c r="I2310" t="s">
        <v>1257</v>
      </c>
      <c r="J2310">
        <v>1</v>
      </c>
      <c r="L2310" t="s">
        <v>1206</v>
      </c>
      <c r="M2310" t="s">
        <v>1258</v>
      </c>
      <c r="N2310" t="s">
        <v>1259</v>
      </c>
      <c r="O2310" t="s">
        <v>6939</v>
      </c>
      <c r="P2310" t="s">
        <v>1</v>
      </c>
      <c r="Q2310" t="s">
        <v>2</v>
      </c>
      <c r="R2310" t="s">
        <v>2</v>
      </c>
      <c r="S2310" t="s">
        <v>8646</v>
      </c>
      <c r="T2310" t="b">
        <v>0</v>
      </c>
      <c r="U2310" t="b">
        <v>1</v>
      </c>
      <c r="V2310">
        <v>5</v>
      </c>
      <c r="W2310">
        <v>150</v>
      </c>
      <c r="Y2310">
        <v>49.8</v>
      </c>
      <c r="AG2310" t="s">
        <v>6856</v>
      </c>
      <c r="AH2310" t="s">
        <v>6940</v>
      </c>
    </row>
    <row r="2311" spans="1:34" x14ac:dyDescent="0.25">
      <c r="A2311">
        <v>7</v>
      </c>
      <c r="B2311" t="s">
        <v>652</v>
      </c>
      <c r="C2311" t="s">
        <v>655</v>
      </c>
      <c r="D2311" t="s">
        <v>653</v>
      </c>
      <c r="E2311" t="s">
        <v>654</v>
      </c>
      <c r="F2311" t="s">
        <v>657</v>
      </c>
      <c r="G2311" t="s">
        <v>11043</v>
      </c>
      <c r="H2311" t="s">
        <v>1256</v>
      </c>
      <c r="I2311" t="s">
        <v>1257</v>
      </c>
      <c r="J2311">
        <v>1</v>
      </c>
      <c r="L2311" t="s">
        <v>1206</v>
      </c>
      <c r="M2311" t="s">
        <v>1258</v>
      </c>
      <c r="N2311" t="s">
        <v>1259</v>
      </c>
      <c r="O2311" t="s">
        <v>6941</v>
      </c>
      <c r="P2311" t="s">
        <v>69</v>
      </c>
      <c r="Q2311" t="s">
        <v>25</v>
      </c>
      <c r="R2311" t="s">
        <v>25</v>
      </c>
      <c r="S2311" t="s">
        <v>26</v>
      </c>
      <c r="T2311" t="b">
        <v>0</v>
      </c>
      <c r="U2311" t="b">
        <v>0</v>
      </c>
      <c r="V2311">
        <v>1</v>
      </c>
      <c r="W2311">
        <v>140</v>
      </c>
      <c r="X2311">
        <v>8</v>
      </c>
      <c r="AB2311">
        <v>2</v>
      </c>
      <c r="AC2311">
        <v>1</v>
      </c>
      <c r="AD2311">
        <v>2</v>
      </c>
      <c r="AE2311" t="s">
        <v>618</v>
      </c>
      <c r="AG2311" t="s">
        <v>6942</v>
      </c>
      <c r="AH2311" t="s">
        <v>6943</v>
      </c>
    </row>
    <row r="2312" spans="1:34" x14ac:dyDescent="0.25">
      <c r="A2312">
        <v>7</v>
      </c>
      <c r="B2312" t="s">
        <v>652</v>
      </c>
      <c r="C2312" t="s">
        <v>655</v>
      </c>
      <c r="D2312" t="s">
        <v>653</v>
      </c>
      <c r="E2312" t="s">
        <v>654</v>
      </c>
      <c r="F2312" t="s">
        <v>657</v>
      </c>
      <c r="G2312" t="s">
        <v>11043</v>
      </c>
      <c r="H2312" t="s">
        <v>1256</v>
      </c>
      <c r="I2312" t="s">
        <v>1257</v>
      </c>
      <c r="J2312">
        <v>1</v>
      </c>
      <c r="L2312" t="s">
        <v>1206</v>
      </c>
      <c r="M2312" t="s">
        <v>1258</v>
      </c>
      <c r="N2312" t="s">
        <v>1259</v>
      </c>
      <c r="O2312" t="s">
        <v>6944</v>
      </c>
      <c r="P2312" t="s">
        <v>69</v>
      </c>
      <c r="Q2312" t="s">
        <v>25</v>
      </c>
      <c r="R2312" t="s">
        <v>25</v>
      </c>
      <c r="S2312" t="s">
        <v>26</v>
      </c>
      <c r="T2312" t="b">
        <v>0</v>
      </c>
      <c r="U2312" t="b">
        <v>0</v>
      </c>
      <c r="V2312">
        <v>2</v>
      </c>
      <c r="W2312">
        <v>160</v>
      </c>
      <c r="X2312">
        <v>7</v>
      </c>
      <c r="AB2312">
        <v>2</v>
      </c>
      <c r="AC2312">
        <v>1</v>
      </c>
      <c r="AD2312">
        <v>2</v>
      </c>
      <c r="AE2312" t="s">
        <v>1745</v>
      </c>
      <c r="AG2312" t="s">
        <v>6945</v>
      </c>
      <c r="AH2312" t="s">
        <v>6946</v>
      </c>
    </row>
    <row r="2313" spans="1:34" x14ac:dyDescent="0.25">
      <c r="A2313">
        <v>7</v>
      </c>
      <c r="B2313" t="s">
        <v>652</v>
      </c>
      <c r="C2313" t="s">
        <v>655</v>
      </c>
      <c r="D2313" t="s">
        <v>653</v>
      </c>
      <c r="E2313" t="s">
        <v>654</v>
      </c>
      <c r="F2313" t="s">
        <v>657</v>
      </c>
      <c r="G2313" t="s">
        <v>11043</v>
      </c>
      <c r="H2313" t="s">
        <v>1256</v>
      </c>
      <c r="I2313" t="s">
        <v>1257</v>
      </c>
      <c r="J2313">
        <v>1</v>
      </c>
      <c r="L2313" t="s">
        <v>1206</v>
      </c>
      <c r="M2313" t="s">
        <v>1258</v>
      </c>
      <c r="N2313" t="s">
        <v>1259</v>
      </c>
      <c r="O2313" t="s">
        <v>6947</v>
      </c>
      <c r="P2313" t="s">
        <v>69</v>
      </c>
      <c r="Q2313" t="s">
        <v>25</v>
      </c>
      <c r="R2313" t="s">
        <v>25</v>
      </c>
      <c r="S2313" t="s">
        <v>26</v>
      </c>
      <c r="T2313" t="b">
        <v>0</v>
      </c>
      <c r="U2313" t="b">
        <v>0</v>
      </c>
      <c r="V2313">
        <v>3</v>
      </c>
      <c r="W2313">
        <v>160</v>
      </c>
      <c r="X2313">
        <v>6</v>
      </c>
      <c r="AB2313">
        <v>2</v>
      </c>
      <c r="AC2313">
        <v>1</v>
      </c>
      <c r="AD2313">
        <v>2</v>
      </c>
      <c r="AE2313" t="s">
        <v>1745</v>
      </c>
      <c r="AG2313" t="s">
        <v>6945</v>
      </c>
      <c r="AH2313" t="s">
        <v>6948</v>
      </c>
    </row>
    <row r="2314" spans="1:34" x14ac:dyDescent="0.25">
      <c r="A2314">
        <v>7</v>
      </c>
      <c r="B2314" t="s">
        <v>652</v>
      </c>
      <c r="C2314" t="s">
        <v>655</v>
      </c>
      <c r="D2314" t="s">
        <v>653</v>
      </c>
      <c r="E2314" t="s">
        <v>654</v>
      </c>
      <c r="F2314" t="s">
        <v>657</v>
      </c>
      <c r="G2314" t="s">
        <v>11043</v>
      </c>
      <c r="H2314" t="s">
        <v>1256</v>
      </c>
      <c r="I2314" t="s">
        <v>1257</v>
      </c>
      <c r="J2314">
        <v>1</v>
      </c>
      <c r="L2314" t="s">
        <v>1206</v>
      </c>
      <c r="M2314" t="s">
        <v>1258</v>
      </c>
      <c r="N2314" t="s">
        <v>1259</v>
      </c>
      <c r="O2314" t="s">
        <v>6949</v>
      </c>
      <c r="P2314" t="s">
        <v>69</v>
      </c>
      <c r="Q2314" t="s">
        <v>25</v>
      </c>
      <c r="R2314" t="s">
        <v>25</v>
      </c>
      <c r="S2314" t="s">
        <v>26</v>
      </c>
      <c r="T2314" t="b">
        <v>0</v>
      </c>
      <c r="U2314" t="b">
        <v>0</v>
      </c>
      <c r="V2314">
        <v>4</v>
      </c>
      <c r="W2314">
        <v>160</v>
      </c>
      <c r="X2314">
        <v>5</v>
      </c>
      <c r="AB2314">
        <v>2</v>
      </c>
      <c r="AC2314">
        <v>1</v>
      </c>
      <c r="AD2314">
        <v>2</v>
      </c>
      <c r="AE2314" t="s">
        <v>618</v>
      </c>
      <c r="AG2314" t="s">
        <v>6942</v>
      </c>
      <c r="AH2314" t="s">
        <v>6950</v>
      </c>
    </row>
    <row r="2315" spans="1:34" x14ac:dyDescent="0.25">
      <c r="A2315">
        <v>7</v>
      </c>
      <c r="B2315" t="s">
        <v>652</v>
      </c>
      <c r="C2315" t="s">
        <v>655</v>
      </c>
      <c r="D2315" t="s">
        <v>653</v>
      </c>
      <c r="E2315" t="s">
        <v>654</v>
      </c>
      <c r="F2315" t="s">
        <v>657</v>
      </c>
      <c r="G2315" t="s">
        <v>11043</v>
      </c>
      <c r="H2315" t="s">
        <v>1256</v>
      </c>
      <c r="I2315" t="s">
        <v>1257</v>
      </c>
      <c r="J2315">
        <v>1</v>
      </c>
      <c r="L2315" t="s">
        <v>1206</v>
      </c>
      <c r="M2315" t="s">
        <v>1258</v>
      </c>
      <c r="N2315" t="s">
        <v>1259</v>
      </c>
      <c r="O2315" t="s">
        <v>6951</v>
      </c>
      <c r="P2315" t="s">
        <v>24</v>
      </c>
      <c r="Q2315" t="s">
        <v>25</v>
      </c>
      <c r="R2315" t="s">
        <v>25</v>
      </c>
      <c r="S2315" t="s">
        <v>8658</v>
      </c>
      <c r="T2315" t="b">
        <v>0</v>
      </c>
      <c r="U2315" t="b">
        <v>0</v>
      </c>
      <c r="V2315">
        <v>1</v>
      </c>
      <c r="W2315">
        <v>0</v>
      </c>
      <c r="X2315">
        <v>8</v>
      </c>
      <c r="AB2315">
        <v>2</v>
      </c>
      <c r="AC2315">
        <v>2</v>
      </c>
      <c r="AD2315">
        <v>1</v>
      </c>
      <c r="AE2315" t="s">
        <v>1745</v>
      </c>
      <c r="AG2315" t="s">
        <v>6952</v>
      </c>
      <c r="AH2315" t="s">
        <v>6953</v>
      </c>
    </row>
    <row r="2316" spans="1:34" x14ac:dyDescent="0.25">
      <c r="A2316">
        <v>7</v>
      </c>
      <c r="B2316" t="s">
        <v>652</v>
      </c>
      <c r="C2316" t="s">
        <v>655</v>
      </c>
      <c r="D2316" t="s">
        <v>653</v>
      </c>
      <c r="E2316" t="s">
        <v>654</v>
      </c>
      <c r="F2316" t="s">
        <v>657</v>
      </c>
      <c r="G2316" t="s">
        <v>11043</v>
      </c>
      <c r="H2316" t="s">
        <v>1256</v>
      </c>
      <c r="I2316" t="s">
        <v>1257</v>
      </c>
      <c r="J2316">
        <v>1</v>
      </c>
      <c r="L2316" t="s">
        <v>1206</v>
      </c>
      <c r="M2316" t="s">
        <v>1258</v>
      </c>
      <c r="N2316" t="s">
        <v>1259</v>
      </c>
      <c r="O2316" t="s">
        <v>6954</v>
      </c>
      <c r="P2316" t="s">
        <v>24</v>
      </c>
      <c r="Q2316" t="s">
        <v>25</v>
      </c>
      <c r="R2316" t="s">
        <v>25</v>
      </c>
      <c r="S2316" t="s">
        <v>8658</v>
      </c>
      <c r="T2316" t="b">
        <v>0</v>
      </c>
      <c r="U2316" t="b">
        <v>0</v>
      </c>
      <c r="V2316">
        <v>2</v>
      </c>
      <c r="W2316">
        <v>0</v>
      </c>
      <c r="X2316">
        <v>8</v>
      </c>
      <c r="AB2316">
        <v>2</v>
      </c>
      <c r="AC2316">
        <v>2</v>
      </c>
      <c r="AD2316">
        <v>1</v>
      </c>
      <c r="AE2316" t="s">
        <v>1745</v>
      </c>
      <c r="AG2316" t="s">
        <v>6952</v>
      </c>
      <c r="AH2316" t="s">
        <v>6955</v>
      </c>
    </row>
    <row r="2317" spans="1:34" x14ac:dyDescent="0.25">
      <c r="A2317">
        <v>7</v>
      </c>
      <c r="B2317" t="s">
        <v>652</v>
      </c>
      <c r="C2317" t="s">
        <v>655</v>
      </c>
      <c r="D2317" t="s">
        <v>653</v>
      </c>
      <c r="E2317" t="s">
        <v>654</v>
      </c>
      <c r="F2317" t="s">
        <v>657</v>
      </c>
      <c r="G2317" t="s">
        <v>11043</v>
      </c>
      <c r="H2317" t="s">
        <v>1256</v>
      </c>
      <c r="I2317" t="s">
        <v>1257</v>
      </c>
      <c r="J2317">
        <v>1</v>
      </c>
      <c r="L2317" t="s">
        <v>1206</v>
      </c>
      <c r="M2317" t="s">
        <v>1258</v>
      </c>
      <c r="N2317" t="s">
        <v>1259</v>
      </c>
      <c r="O2317" t="s">
        <v>6956</v>
      </c>
      <c r="P2317" t="s">
        <v>24</v>
      </c>
      <c r="Q2317" t="s">
        <v>25</v>
      </c>
      <c r="R2317" t="s">
        <v>25</v>
      </c>
      <c r="S2317" t="s">
        <v>8658</v>
      </c>
      <c r="T2317" t="b">
        <v>0</v>
      </c>
      <c r="U2317" t="b">
        <v>0</v>
      </c>
      <c r="V2317">
        <v>3</v>
      </c>
      <c r="W2317">
        <v>0</v>
      </c>
      <c r="X2317">
        <v>8</v>
      </c>
      <c r="AB2317">
        <v>2</v>
      </c>
      <c r="AC2317">
        <v>2</v>
      </c>
      <c r="AD2317">
        <v>1</v>
      </c>
      <c r="AE2317" t="s">
        <v>1745</v>
      </c>
      <c r="AG2317" t="s">
        <v>6952</v>
      </c>
      <c r="AH2317" t="s">
        <v>6957</v>
      </c>
    </row>
    <row r="2318" spans="1:34" x14ac:dyDescent="0.25">
      <c r="A2318">
        <v>7</v>
      </c>
      <c r="B2318" t="s">
        <v>652</v>
      </c>
      <c r="C2318" t="s">
        <v>655</v>
      </c>
      <c r="D2318" t="s">
        <v>653</v>
      </c>
      <c r="E2318" t="s">
        <v>654</v>
      </c>
      <c r="F2318" t="s">
        <v>657</v>
      </c>
      <c r="G2318" t="s">
        <v>11043</v>
      </c>
      <c r="H2318" t="s">
        <v>1256</v>
      </c>
      <c r="I2318" t="s">
        <v>1257</v>
      </c>
      <c r="J2318">
        <v>1</v>
      </c>
      <c r="L2318" t="s">
        <v>1206</v>
      </c>
      <c r="M2318" t="s">
        <v>1258</v>
      </c>
      <c r="N2318" t="s">
        <v>1259</v>
      </c>
      <c r="O2318" t="s">
        <v>6958</v>
      </c>
      <c r="P2318" t="s">
        <v>96</v>
      </c>
      <c r="Q2318" t="s">
        <v>8644</v>
      </c>
      <c r="R2318" t="s">
        <v>8488</v>
      </c>
      <c r="S2318" t="s">
        <v>8645</v>
      </c>
      <c r="T2318" t="b">
        <v>1</v>
      </c>
      <c r="U2318" t="b">
        <v>0</v>
      </c>
      <c r="V2318">
        <v>1</v>
      </c>
      <c r="W2318">
        <v>35</v>
      </c>
      <c r="X2318">
        <v>5</v>
      </c>
      <c r="AG2318" t="s">
        <v>6959</v>
      </c>
      <c r="AH2318" t="s">
        <v>6960</v>
      </c>
    </row>
    <row r="2319" spans="1:34" x14ac:dyDescent="0.25">
      <c r="A2319">
        <v>7</v>
      </c>
      <c r="B2319" t="s">
        <v>652</v>
      </c>
      <c r="C2319" t="s">
        <v>655</v>
      </c>
      <c r="D2319" t="s">
        <v>653</v>
      </c>
      <c r="E2319" t="s">
        <v>654</v>
      </c>
      <c r="F2319" t="s">
        <v>657</v>
      </c>
      <c r="G2319" t="s">
        <v>11043</v>
      </c>
      <c r="H2319" t="s">
        <v>1256</v>
      </c>
      <c r="I2319" t="s">
        <v>1257</v>
      </c>
      <c r="J2319">
        <v>1</v>
      </c>
      <c r="L2319" t="s">
        <v>1206</v>
      </c>
      <c r="M2319" t="s">
        <v>1258</v>
      </c>
      <c r="N2319" t="s">
        <v>1259</v>
      </c>
      <c r="O2319" t="s">
        <v>6961</v>
      </c>
      <c r="P2319" t="s">
        <v>96</v>
      </c>
      <c r="Q2319" t="s">
        <v>8644</v>
      </c>
      <c r="R2319" t="s">
        <v>8488</v>
      </c>
      <c r="S2319" t="s">
        <v>8645</v>
      </c>
      <c r="T2319" t="b">
        <v>1</v>
      </c>
      <c r="U2319" t="b">
        <v>0</v>
      </c>
      <c r="V2319">
        <v>2</v>
      </c>
      <c r="W2319">
        <v>35</v>
      </c>
      <c r="X2319">
        <v>5</v>
      </c>
      <c r="AC2319">
        <v>2</v>
      </c>
      <c r="AD2319">
        <v>2</v>
      </c>
      <c r="AE2319" t="s">
        <v>1745</v>
      </c>
      <c r="AG2319" t="s">
        <v>6962</v>
      </c>
      <c r="AH2319" t="s">
        <v>6963</v>
      </c>
    </row>
    <row r="2320" spans="1:34" x14ac:dyDescent="0.25">
      <c r="A2320">
        <v>7</v>
      </c>
      <c r="B2320" t="s">
        <v>652</v>
      </c>
      <c r="C2320" t="s">
        <v>655</v>
      </c>
      <c r="D2320" t="s">
        <v>653</v>
      </c>
      <c r="E2320" t="s">
        <v>654</v>
      </c>
      <c r="F2320" t="s">
        <v>657</v>
      </c>
      <c r="G2320" t="s">
        <v>11043</v>
      </c>
      <c r="H2320" t="s">
        <v>1256</v>
      </c>
      <c r="I2320" t="s">
        <v>1257</v>
      </c>
      <c r="J2320">
        <v>1</v>
      </c>
      <c r="L2320" t="s">
        <v>1206</v>
      </c>
      <c r="M2320" t="s">
        <v>1258</v>
      </c>
      <c r="N2320" t="s">
        <v>1259</v>
      </c>
      <c r="O2320" t="s">
        <v>6964</v>
      </c>
      <c r="P2320" t="s">
        <v>96</v>
      </c>
      <c r="Q2320" t="s">
        <v>8644</v>
      </c>
      <c r="R2320" t="s">
        <v>8488</v>
      </c>
      <c r="S2320" t="s">
        <v>8645</v>
      </c>
      <c r="T2320" t="b">
        <v>1</v>
      </c>
      <c r="U2320" t="b">
        <v>0</v>
      </c>
      <c r="V2320">
        <v>3</v>
      </c>
      <c r="W2320">
        <v>35</v>
      </c>
      <c r="X2320">
        <v>5</v>
      </c>
      <c r="AC2320">
        <v>2</v>
      </c>
      <c r="AD2320">
        <v>2</v>
      </c>
      <c r="AE2320" t="s">
        <v>1745</v>
      </c>
      <c r="AG2320" t="s">
        <v>6962</v>
      </c>
      <c r="AH2320" t="s">
        <v>6965</v>
      </c>
    </row>
    <row r="2321" spans="1:34" x14ac:dyDescent="0.25">
      <c r="A2321">
        <v>7</v>
      </c>
      <c r="B2321" t="s">
        <v>652</v>
      </c>
      <c r="C2321" t="s">
        <v>655</v>
      </c>
      <c r="D2321" t="s">
        <v>653</v>
      </c>
      <c r="E2321" t="s">
        <v>654</v>
      </c>
      <c r="F2321" t="s">
        <v>657</v>
      </c>
      <c r="G2321" t="s">
        <v>11043</v>
      </c>
      <c r="H2321" t="s">
        <v>1256</v>
      </c>
      <c r="I2321" t="s">
        <v>1257</v>
      </c>
      <c r="J2321">
        <v>1</v>
      </c>
      <c r="L2321" t="s">
        <v>1206</v>
      </c>
      <c r="M2321" t="s">
        <v>1258</v>
      </c>
      <c r="N2321" t="s">
        <v>1259</v>
      </c>
      <c r="O2321" t="s">
        <v>6966</v>
      </c>
      <c r="P2321" t="s">
        <v>96</v>
      </c>
      <c r="Q2321" t="s">
        <v>8644</v>
      </c>
      <c r="R2321" t="s">
        <v>8488</v>
      </c>
      <c r="S2321" t="s">
        <v>8645</v>
      </c>
      <c r="T2321" t="b">
        <v>1</v>
      </c>
      <c r="U2321" t="b">
        <v>0</v>
      </c>
      <c r="V2321">
        <v>4</v>
      </c>
      <c r="W2321">
        <v>35</v>
      </c>
      <c r="X2321">
        <v>5</v>
      </c>
      <c r="AC2321">
        <v>2</v>
      </c>
      <c r="AD2321">
        <v>2</v>
      </c>
      <c r="AE2321" t="s">
        <v>1745</v>
      </c>
      <c r="AG2321" t="s">
        <v>6962</v>
      </c>
      <c r="AH2321" t="s">
        <v>6967</v>
      </c>
    </row>
    <row r="2322" spans="1:34" x14ac:dyDescent="0.25">
      <c r="A2322">
        <v>7</v>
      </c>
      <c r="B2322" t="s">
        <v>652</v>
      </c>
      <c r="C2322" t="s">
        <v>655</v>
      </c>
      <c r="D2322" t="s">
        <v>653</v>
      </c>
      <c r="E2322" t="s">
        <v>654</v>
      </c>
      <c r="F2322" t="s">
        <v>657</v>
      </c>
      <c r="G2322" t="s">
        <v>11043</v>
      </c>
      <c r="H2322" t="s">
        <v>1256</v>
      </c>
      <c r="I2322" t="s">
        <v>1257</v>
      </c>
      <c r="J2322">
        <v>1</v>
      </c>
      <c r="L2322" t="s">
        <v>1206</v>
      </c>
      <c r="M2322" t="s">
        <v>1258</v>
      </c>
      <c r="N2322" t="s">
        <v>1259</v>
      </c>
      <c r="O2322" t="s">
        <v>6968</v>
      </c>
      <c r="P2322" t="s">
        <v>217</v>
      </c>
      <c r="Q2322" t="s">
        <v>8650</v>
      </c>
      <c r="R2322" t="s">
        <v>8637</v>
      </c>
      <c r="S2322" t="s">
        <v>8645</v>
      </c>
      <c r="T2322" t="b">
        <v>1</v>
      </c>
      <c r="U2322" t="b">
        <v>0</v>
      </c>
      <c r="V2322">
        <v>1</v>
      </c>
      <c r="W2322">
        <v>20</v>
      </c>
      <c r="X2322">
        <v>12</v>
      </c>
      <c r="AB2322">
        <v>3</v>
      </c>
      <c r="AC2322">
        <v>1</v>
      </c>
      <c r="AD2322">
        <v>3</v>
      </c>
      <c r="AE2322" t="s">
        <v>618</v>
      </c>
      <c r="AG2322" t="s">
        <v>2196</v>
      </c>
      <c r="AH2322" t="s">
        <v>6969</v>
      </c>
    </row>
    <row r="2323" spans="1:34" x14ac:dyDescent="0.25">
      <c r="A2323">
        <v>7</v>
      </c>
      <c r="B2323" t="s">
        <v>652</v>
      </c>
      <c r="C2323" t="s">
        <v>655</v>
      </c>
      <c r="D2323" t="s">
        <v>653</v>
      </c>
      <c r="E2323" t="s">
        <v>654</v>
      </c>
      <c r="F2323" t="s">
        <v>657</v>
      </c>
      <c r="G2323" t="s">
        <v>11043</v>
      </c>
      <c r="H2323" t="s">
        <v>1256</v>
      </c>
      <c r="I2323" t="s">
        <v>1257</v>
      </c>
      <c r="J2323">
        <v>1</v>
      </c>
      <c r="L2323" t="s">
        <v>1206</v>
      </c>
      <c r="M2323" t="s">
        <v>1258</v>
      </c>
      <c r="N2323" t="s">
        <v>1259</v>
      </c>
      <c r="O2323" t="s">
        <v>6970</v>
      </c>
      <c r="P2323" t="s">
        <v>217</v>
      </c>
      <c r="Q2323" t="s">
        <v>8650</v>
      </c>
      <c r="R2323" t="s">
        <v>8637</v>
      </c>
      <c r="S2323" t="s">
        <v>8645</v>
      </c>
      <c r="T2323" t="b">
        <v>1</v>
      </c>
      <c r="U2323" t="b">
        <v>0</v>
      </c>
      <c r="V2323">
        <v>2</v>
      </c>
      <c r="W2323">
        <v>25</v>
      </c>
      <c r="X2323">
        <v>10</v>
      </c>
      <c r="AB2323">
        <v>3</v>
      </c>
      <c r="AC2323">
        <v>1</v>
      </c>
      <c r="AD2323">
        <v>3</v>
      </c>
      <c r="AE2323" t="s">
        <v>1745</v>
      </c>
      <c r="AG2323" t="s">
        <v>6971</v>
      </c>
      <c r="AH2323" t="s">
        <v>6972</v>
      </c>
    </row>
    <row r="2324" spans="1:34" x14ac:dyDescent="0.25">
      <c r="A2324">
        <v>7</v>
      </c>
      <c r="B2324" t="s">
        <v>652</v>
      </c>
      <c r="C2324" t="s">
        <v>655</v>
      </c>
      <c r="D2324" t="s">
        <v>653</v>
      </c>
      <c r="E2324" t="s">
        <v>654</v>
      </c>
      <c r="F2324" t="s">
        <v>657</v>
      </c>
      <c r="G2324" t="s">
        <v>11043</v>
      </c>
      <c r="H2324" t="s">
        <v>1256</v>
      </c>
      <c r="I2324" t="s">
        <v>1257</v>
      </c>
      <c r="J2324">
        <v>1</v>
      </c>
      <c r="L2324" t="s">
        <v>1206</v>
      </c>
      <c r="M2324" t="s">
        <v>1258</v>
      </c>
      <c r="N2324" t="s">
        <v>1259</v>
      </c>
      <c r="O2324" t="s">
        <v>6973</v>
      </c>
      <c r="P2324" t="s">
        <v>217</v>
      </c>
      <c r="Q2324" t="s">
        <v>8650</v>
      </c>
      <c r="R2324" t="s">
        <v>8637</v>
      </c>
      <c r="S2324" t="s">
        <v>8645</v>
      </c>
      <c r="T2324" t="b">
        <v>1</v>
      </c>
      <c r="U2324" t="b">
        <v>0</v>
      </c>
      <c r="V2324">
        <v>3</v>
      </c>
      <c r="W2324">
        <v>22.5</v>
      </c>
      <c r="X2324">
        <v>11</v>
      </c>
      <c r="AB2324">
        <v>3</v>
      </c>
      <c r="AC2324">
        <v>1</v>
      </c>
      <c r="AD2324">
        <v>3</v>
      </c>
      <c r="AE2324" t="s">
        <v>1745</v>
      </c>
      <c r="AG2324" t="s">
        <v>6974</v>
      </c>
      <c r="AH2324" t="s">
        <v>6975</v>
      </c>
    </row>
    <row r="2325" spans="1:34" x14ac:dyDescent="0.25">
      <c r="A2325">
        <v>7</v>
      </c>
      <c r="B2325" t="s">
        <v>652</v>
      </c>
      <c r="C2325" t="s">
        <v>655</v>
      </c>
      <c r="D2325" t="s">
        <v>653</v>
      </c>
      <c r="E2325" t="s">
        <v>654</v>
      </c>
      <c r="F2325" t="s">
        <v>657</v>
      </c>
      <c r="G2325" t="s">
        <v>11043</v>
      </c>
      <c r="H2325" t="s">
        <v>1256</v>
      </c>
      <c r="I2325" t="s">
        <v>1257</v>
      </c>
      <c r="J2325">
        <v>1</v>
      </c>
      <c r="L2325" t="s">
        <v>1206</v>
      </c>
      <c r="M2325" t="s">
        <v>1258</v>
      </c>
      <c r="N2325" t="s">
        <v>1259</v>
      </c>
      <c r="O2325" t="s">
        <v>6976</v>
      </c>
      <c r="P2325" t="s">
        <v>217</v>
      </c>
      <c r="Q2325" t="s">
        <v>8650</v>
      </c>
      <c r="R2325" t="s">
        <v>8637</v>
      </c>
      <c r="S2325" t="s">
        <v>8645</v>
      </c>
      <c r="T2325" t="b">
        <v>1</v>
      </c>
      <c r="U2325" t="b">
        <v>0</v>
      </c>
      <c r="V2325">
        <v>4</v>
      </c>
      <c r="W2325">
        <v>22.5</v>
      </c>
      <c r="X2325">
        <v>10</v>
      </c>
      <c r="AB2325">
        <v>3</v>
      </c>
      <c r="AC2325">
        <v>1</v>
      </c>
      <c r="AD2325">
        <v>3</v>
      </c>
      <c r="AE2325" t="s">
        <v>1745</v>
      </c>
      <c r="AG2325" t="s">
        <v>6974</v>
      </c>
      <c r="AH2325" t="s">
        <v>6977</v>
      </c>
    </row>
    <row r="2326" spans="1:34" x14ac:dyDescent="0.25">
      <c r="A2326">
        <v>7</v>
      </c>
      <c r="B2326" t="s">
        <v>652</v>
      </c>
      <c r="C2326" t="s">
        <v>655</v>
      </c>
      <c r="D2326" t="s">
        <v>653</v>
      </c>
      <c r="E2326" t="s">
        <v>654</v>
      </c>
      <c r="F2326" t="s">
        <v>657</v>
      </c>
      <c r="G2326" t="s">
        <v>11043</v>
      </c>
      <c r="H2326" t="s">
        <v>1256</v>
      </c>
      <c r="I2326" t="s">
        <v>1257</v>
      </c>
      <c r="J2326">
        <v>1</v>
      </c>
      <c r="L2326" t="s">
        <v>1206</v>
      </c>
      <c r="M2326" t="s">
        <v>1258</v>
      </c>
      <c r="N2326" t="s">
        <v>1259</v>
      </c>
      <c r="O2326" t="s">
        <v>6978</v>
      </c>
      <c r="P2326" t="s">
        <v>339</v>
      </c>
      <c r="Q2326" t="s">
        <v>2</v>
      </c>
      <c r="R2326" t="s">
        <v>8653</v>
      </c>
      <c r="S2326" t="s">
        <v>8645</v>
      </c>
      <c r="T2326" t="b">
        <v>0</v>
      </c>
      <c r="U2326" t="b">
        <v>1</v>
      </c>
      <c r="V2326">
        <v>1</v>
      </c>
      <c r="W2326">
        <v>50</v>
      </c>
      <c r="Y2326">
        <v>73.8</v>
      </c>
      <c r="AG2326" t="s">
        <v>6979</v>
      </c>
      <c r="AH2326" t="s">
        <v>6980</v>
      </c>
    </row>
    <row r="2327" spans="1:34" x14ac:dyDescent="0.25">
      <c r="A2327">
        <v>7</v>
      </c>
      <c r="B2327" t="s">
        <v>652</v>
      </c>
      <c r="C2327" t="s">
        <v>655</v>
      </c>
      <c r="D2327" t="s">
        <v>653</v>
      </c>
      <c r="E2327" t="s">
        <v>654</v>
      </c>
      <c r="F2327" t="s">
        <v>657</v>
      </c>
      <c r="G2327" t="s">
        <v>11043</v>
      </c>
      <c r="H2327" t="s">
        <v>1256</v>
      </c>
      <c r="I2327" t="s">
        <v>1257</v>
      </c>
      <c r="J2327">
        <v>1</v>
      </c>
      <c r="L2327" t="s">
        <v>1206</v>
      </c>
      <c r="M2327" t="s">
        <v>1258</v>
      </c>
      <c r="N2327" t="s">
        <v>1259</v>
      </c>
      <c r="O2327" t="s">
        <v>6981</v>
      </c>
      <c r="P2327" t="s">
        <v>339</v>
      </c>
      <c r="Q2327" t="s">
        <v>2</v>
      </c>
      <c r="R2327" t="s">
        <v>8653</v>
      </c>
      <c r="S2327" t="s">
        <v>8645</v>
      </c>
      <c r="T2327" t="b">
        <v>0</v>
      </c>
      <c r="U2327" t="b">
        <v>1</v>
      </c>
      <c r="V2327">
        <v>2</v>
      </c>
      <c r="W2327">
        <v>50</v>
      </c>
      <c r="Y2327">
        <v>61.800000000000004</v>
      </c>
      <c r="AG2327" t="s">
        <v>6982</v>
      </c>
      <c r="AH2327" t="s">
        <v>6983</v>
      </c>
    </row>
    <row r="2328" spans="1:34" x14ac:dyDescent="0.25">
      <c r="A2328">
        <v>7</v>
      </c>
      <c r="B2328" t="s">
        <v>652</v>
      </c>
      <c r="C2328" t="s">
        <v>655</v>
      </c>
      <c r="D2328" t="s">
        <v>653</v>
      </c>
      <c r="E2328" t="s">
        <v>654</v>
      </c>
      <c r="F2328" t="s">
        <v>657</v>
      </c>
      <c r="G2328" t="s">
        <v>11043</v>
      </c>
      <c r="H2328" t="s">
        <v>1256</v>
      </c>
      <c r="I2328" t="s">
        <v>1257</v>
      </c>
      <c r="J2328">
        <v>1</v>
      </c>
      <c r="L2328" t="s">
        <v>1206</v>
      </c>
      <c r="M2328" t="s">
        <v>1258</v>
      </c>
      <c r="N2328" t="s">
        <v>1259</v>
      </c>
      <c r="O2328" t="s">
        <v>6984</v>
      </c>
      <c r="P2328" t="s">
        <v>339</v>
      </c>
      <c r="Q2328" t="s">
        <v>2</v>
      </c>
      <c r="R2328" t="s">
        <v>8653</v>
      </c>
      <c r="S2328" t="s">
        <v>8645</v>
      </c>
      <c r="T2328" t="b">
        <v>0</v>
      </c>
      <c r="U2328" t="b">
        <v>1</v>
      </c>
      <c r="V2328">
        <v>3</v>
      </c>
      <c r="W2328">
        <v>50</v>
      </c>
      <c r="Y2328">
        <v>52.2</v>
      </c>
      <c r="AG2328" t="s">
        <v>4848</v>
      </c>
      <c r="AH2328" t="s">
        <v>6985</v>
      </c>
    </row>
    <row r="2329" spans="1:34" x14ac:dyDescent="0.25">
      <c r="A2329">
        <v>7</v>
      </c>
      <c r="B2329" t="s">
        <v>652</v>
      </c>
      <c r="C2329" t="s">
        <v>655</v>
      </c>
      <c r="D2329" t="s">
        <v>653</v>
      </c>
      <c r="E2329" t="s">
        <v>654</v>
      </c>
      <c r="F2329" t="s">
        <v>657</v>
      </c>
      <c r="G2329" t="s">
        <v>11043</v>
      </c>
      <c r="H2329" t="s">
        <v>1256</v>
      </c>
      <c r="I2329" t="s">
        <v>1257</v>
      </c>
      <c r="J2329">
        <v>1</v>
      </c>
      <c r="L2329" t="s">
        <v>1206</v>
      </c>
      <c r="M2329" t="s">
        <v>1258</v>
      </c>
      <c r="N2329" t="s">
        <v>1259</v>
      </c>
      <c r="O2329" t="s">
        <v>6986</v>
      </c>
      <c r="P2329" t="s">
        <v>334</v>
      </c>
      <c r="Q2329" t="s">
        <v>2</v>
      </c>
      <c r="R2329" t="s">
        <v>8652</v>
      </c>
      <c r="S2329" t="s">
        <v>8646</v>
      </c>
      <c r="T2329" t="b">
        <v>0</v>
      </c>
      <c r="U2329" t="b">
        <v>1</v>
      </c>
      <c r="V2329">
        <v>1</v>
      </c>
      <c r="W2329">
        <v>0</v>
      </c>
      <c r="Y2329">
        <v>54</v>
      </c>
      <c r="AH2329" t="s">
        <v>6987</v>
      </c>
    </row>
    <row r="2330" spans="1:34" x14ac:dyDescent="0.25">
      <c r="A2330">
        <v>7</v>
      </c>
      <c r="B2330" t="s">
        <v>652</v>
      </c>
      <c r="C2330" t="s">
        <v>655</v>
      </c>
      <c r="D2330" t="s">
        <v>653</v>
      </c>
      <c r="E2330" t="s">
        <v>654</v>
      </c>
      <c r="F2330" t="s">
        <v>657</v>
      </c>
      <c r="G2330" t="s">
        <v>11043</v>
      </c>
      <c r="H2330" t="s">
        <v>1256</v>
      </c>
      <c r="I2330" t="s">
        <v>1257</v>
      </c>
      <c r="J2330">
        <v>1</v>
      </c>
      <c r="L2330" t="s">
        <v>1206</v>
      </c>
      <c r="M2330" t="s">
        <v>1258</v>
      </c>
      <c r="N2330" t="s">
        <v>1259</v>
      </c>
      <c r="O2330" t="s">
        <v>6988</v>
      </c>
      <c r="P2330" t="s">
        <v>334</v>
      </c>
      <c r="Q2330" t="s">
        <v>2</v>
      </c>
      <c r="R2330" t="s">
        <v>8652</v>
      </c>
      <c r="S2330" t="s">
        <v>8646</v>
      </c>
      <c r="T2330" t="b">
        <v>0</v>
      </c>
      <c r="U2330" t="b">
        <v>1</v>
      </c>
      <c r="V2330">
        <v>2</v>
      </c>
      <c r="W2330">
        <v>0</v>
      </c>
      <c r="Y2330">
        <v>54</v>
      </c>
      <c r="AH2330" t="s">
        <v>6989</v>
      </c>
    </row>
    <row r="2331" spans="1:34" x14ac:dyDescent="0.25">
      <c r="A2331">
        <v>7</v>
      </c>
      <c r="B2331" t="s">
        <v>652</v>
      </c>
      <c r="C2331" t="s">
        <v>655</v>
      </c>
      <c r="D2331" t="s">
        <v>653</v>
      </c>
      <c r="E2331" t="s">
        <v>654</v>
      </c>
      <c r="F2331" t="s">
        <v>657</v>
      </c>
      <c r="G2331" t="s">
        <v>11043</v>
      </c>
      <c r="H2331" t="s">
        <v>1256</v>
      </c>
      <c r="I2331" t="s">
        <v>1257</v>
      </c>
      <c r="J2331">
        <v>1</v>
      </c>
      <c r="L2331" t="s">
        <v>1206</v>
      </c>
      <c r="M2331" t="s">
        <v>1258</v>
      </c>
      <c r="N2331" t="s">
        <v>1259</v>
      </c>
      <c r="O2331" t="s">
        <v>6990</v>
      </c>
      <c r="P2331" t="s">
        <v>356</v>
      </c>
      <c r="Q2331" t="s">
        <v>25</v>
      </c>
      <c r="R2331" t="s">
        <v>25</v>
      </c>
      <c r="S2331" t="s">
        <v>357</v>
      </c>
      <c r="T2331" t="b">
        <v>0</v>
      </c>
      <c r="U2331" t="b">
        <v>1</v>
      </c>
      <c r="V2331">
        <v>1</v>
      </c>
      <c r="Y2331">
        <v>470</v>
      </c>
      <c r="Z2331">
        <v>2</v>
      </c>
      <c r="AA2331" t="s">
        <v>3957</v>
      </c>
      <c r="AG2331" t="s">
        <v>6920</v>
      </c>
      <c r="AH2331" t="s">
        <v>1259</v>
      </c>
    </row>
    <row r="2332" spans="1:34" x14ac:dyDescent="0.25">
      <c r="A2332">
        <v>7</v>
      </c>
      <c r="B2332" t="s">
        <v>652</v>
      </c>
      <c r="C2332" t="s">
        <v>655</v>
      </c>
      <c r="D2332" t="s">
        <v>653</v>
      </c>
      <c r="E2332" t="s">
        <v>654</v>
      </c>
      <c r="F2332" t="s">
        <v>657</v>
      </c>
      <c r="G2332" t="s">
        <v>11043</v>
      </c>
      <c r="H2332" t="s">
        <v>1260</v>
      </c>
      <c r="I2332" t="s">
        <v>1261</v>
      </c>
      <c r="J2332">
        <v>2</v>
      </c>
      <c r="L2332" t="s">
        <v>1211</v>
      </c>
      <c r="M2332" t="s">
        <v>1262</v>
      </c>
      <c r="N2332" t="s">
        <v>1263</v>
      </c>
      <c r="O2332" t="s">
        <v>6991</v>
      </c>
      <c r="P2332" t="s">
        <v>363</v>
      </c>
      <c r="Q2332" t="s">
        <v>357</v>
      </c>
      <c r="R2332" t="s">
        <v>357</v>
      </c>
      <c r="S2332" t="s">
        <v>357</v>
      </c>
      <c r="T2332" t="b">
        <v>0</v>
      </c>
      <c r="U2332" t="b">
        <v>1</v>
      </c>
      <c r="V2332">
        <v>1</v>
      </c>
      <c r="Y2332">
        <v>360</v>
      </c>
      <c r="Z2332">
        <v>0.68</v>
      </c>
      <c r="AA2332" t="s">
        <v>3957</v>
      </c>
      <c r="AG2332" t="s">
        <v>6992</v>
      </c>
      <c r="AH2332" t="s">
        <v>1262</v>
      </c>
    </row>
    <row r="2333" spans="1:34" x14ac:dyDescent="0.25">
      <c r="A2333">
        <v>7</v>
      </c>
      <c r="B2333" t="s">
        <v>652</v>
      </c>
      <c r="C2333" t="s">
        <v>655</v>
      </c>
      <c r="D2333" t="s">
        <v>653</v>
      </c>
      <c r="E2333" t="s">
        <v>654</v>
      </c>
      <c r="F2333" t="s">
        <v>657</v>
      </c>
      <c r="G2333" t="s">
        <v>11043</v>
      </c>
      <c r="H2333" t="s">
        <v>1260</v>
      </c>
      <c r="I2333" t="s">
        <v>1261</v>
      </c>
      <c r="J2333">
        <v>2</v>
      </c>
      <c r="L2333" t="s">
        <v>1211</v>
      </c>
      <c r="M2333" t="s">
        <v>1262</v>
      </c>
      <c r="N2333" t="s">
        <v>1263</v>
      </c>
      <c r="O2333" t="s">
        <v>6993</v>
      </c>
      <c r="P2333" t="s">
        <v>394</v>
      </c>
      <c r="Q2333" t="s">
        <v>272</v>
      </c>
      <c r="R2333" t="s">
        <v>8666</v>
      </c>
      <c r="S2333" t="s">
        <v>8645</v>
      </c>
      <c r="T2333" t="b">
        <v>0</v>
      </c>
      <c r="U2333" t="b">
        <v>0</v>
      </c>
      <c r="V2333">
        <v>1</v>
      </c>
      <c r="W2333">
        <v>0</v>
      </c>
      <c r="X2333">
        <v>12</v>
      </c>
      <c r="AH2333" t="s">
        <v>6994</v>
      </c>
    </row>
    <row r="2334" spans="1:34" x14ac:dyDescent="0.25">
      <c r="A2334">
        <v>7</v>
      </c>
      <c r="B2334" t="s">
        <v>652</v>
      </c>
      <c r="C2334" t="s">
        <v>655</v>
      </c>
      <c r="D2334" t="s">
        <v>653</v>
      </c>
      <c r="E2334" t="s">
        <v>654</v>
      </c>
      <c r="F2334" t="s">
        <v>657</v>
      </c>
      <c r="G2334" t="s">
        <v>11043</v>
      </c>
      <c r="H2334" t="s">
        <v>1260</v>
      </c>
      <c r="I2334" t="s">
        <v>1261</v>
      </c>
      <c r="J2334">
        <v>2</v>
      </c>
      <c r="L2334" t="s">
        <v>1211</v>
      </c>
      <c r="M2334" t="s">
        <v>1262</v>
      </c>
      <c r="N2334" t="s">
        <v>1263</v>
      </c>
      <c r="O2334" t="s">
        <v>6995</v>
      </c>
      <c r="P2334" t="s">
        <v>394</v>
      </c>
      <c r="Q2334" t="s">
        <v>272</v>
      </c>
      <c r="R2334" t="s">
        <v>8666</v>
      </c>
      <c r="S2334" t="s">
        <v>8645</v>
      </c>
      <c r="T2334" t="b">
        <v>0</v>
      </c>
      <c r="U2334" t="b">
        <v>0</v>
      </c>
      <c r="V2334">
        <v>2</v>
      </c>
      <c r="W2334">
        <v>0</v>
      </c>
      <c r="X2334">
        <v>12</v>
      </c>
      <c r="AH2334" t="s">
        <v>6996</v>
      </c>
    </row>
    <row r="2335" spans="1:34" x14ac:dyDescent="0.25">
      <c r="A2335">
        <v>7</v>
      </c>
      <c r="B2335" t="s">
        <v>652</v>
      </c>
      <c r="C2335" t="s">
        <v>655</v>
      </c>
      <c r="D2335" t="s">
        <v>653</v>
      </c>
      <c r="E2335" t="s">
        <v>654</v>
      </c>
      <c r="F2335" t="s">
        <v>657</v>
      </c>
      <c r="G2335" t="s">
        <v>11043</v>
      </c>
      <c r="H2335" t="s">
        <v>1260</v>
      </c>
      <c r="I2335" t="s">
        <v>1261</v>
      </c>
      <c r="J2335">
        <v>2</v>
      </c>
      <c r="L2335" t="s">
        <v>1211</v>
      </c>
      <c r="M2335" t="s">
        <v>1262</v>
      </c>
      <c r="N2335" t="s">
        <v>1263</v>
      </c>
      <c r="O2335" t="s">
        <v>6997</v>
      </c>
      <c r="P2335" t="s">
        <v>403</v>
      </c>
      <c r="Q2335" t="s">
        <v>272</v>
      </c>
      <c r="R2335" t="s">
        <v>8666</v>
      </c>
      <c r="S2335" t="s">
        <v>8645</v>
      </c>
      <c r="T2335" t="b">
        <v>0</v>
      </c>
      <c r="U2335" t="b">
        <v>0</v>
      </c>
      <c r="V2335">
        <v>1</v>
      </c>
      <c r="W2335">
        <v>0</v>
      </c>
      <c r="X2335">
        <v>8</v>
      </c>
      <c r="AH2335" t="s">
        <v>6998</v>
      </c>
    </row>
    <row r="2336" spans="1:34" x14ac:dyDescent="0.25">
      <c r="A2336">
        <v>7</v>
      </c>
      <c r="B2336" t="s">
        <v>652</v>
      </c>
      <c r="C2336" t="s">
        <v>655</v>
      </c>
      <c r="D2336" t="s">
        <v>653</v>
      </c>
      <c r="E2336" t="s">
        <v>654</v>
      </c>
      <c r="F2336" t="s">
        <v>657</v>
      </c>
      <c r="G2336" t="s">
        <v>11043</v>
      </c>
      <c r="H2336" t="s">
        <v>1260</v>
      </c>
      <c r="I2336" t="s">
        <v>1261</v>
      </c>
      <c r="J2336">
        <v>2</v>
      </c>
      <c r="L2336" t="s">
        <v>1211</v>
      </c>
      <c r="M2336" t="s">
        <v>1262</v>
      </c>
      <c r="N2336" t="s">
        <v>1263</v>
      </c>
      <c r="O2336" t="s">
        <v>6999</v>
      </c>
      <c r="P2336" t="s">
        <v>403</v>
      </c>
      <c r="Q2336" t="s">
        <v>272</v>
      </c>
      <c r="R2336" t="s">
        <v>8666</v>
      </c>
      <c r="S2336" t="s">
        <v>8645</v>
      </c>
      <c r="T2336" t="b">
        <v>0</v>
      </c>
      <c r="U2336" t="b">
        <v>0</v>
      </c>
      <c r="V2336">
        <v>2</v>
      </c>
      <c r="W2336">
        <v>0</v>
      </c>
      <c r="X2336">
        <v>8</v>
      </c>
      <c r="AH2336" t="s">
        <v>7000</v>
      </c>
    </row>
    <row r="2337" spans="1:34" x14ac:dyDescent="0.25">
      <c r="A2337">
        <v>7</v>
      </c>
      <c r="B2337" t="s">
        <v>652</v>
      </c>
      <c r="C2337" t="s">
        <v>655</v>
      </c>
      <c r="D2337" t="s">
        <v>653</v>
      </c>
      <c r="E2337" t="s">
        <v>654</v>
      </c>
      <c r="F2337" t="s">
        <v>657</v>
      </c>
      <c r="G2337" t="s">
        <v>11043</v>
      </c>
      <c r="H2337" t="s">
        <v>1260</v>
      </c>
      <c r="I2337" t="s">
        <v>1261</v>
      </c>
      <c r="J2337">
        <v>2</v>
      </c>
      <c r="L2337" t="s">
        <v>1211</v>
      </c>
      <c r="M2337" t="s">
        <v>1262</v>
      </c>
      <c r="N2337" t="s">
        <v>1263</v>
      </c>
      <c r="O2337" t="s">
        <v>7001</v>
      </c>
      <c r="P2337" t="s">
        <v>147</v>
      </c>
      <c r="Q2337" t="s">
        <v>148</v>
      </c>
      <c r="R2337" t="s">
        <v>8659</v>
      </c>
      <c r="S2337" t="s">
        <v>8645</v>
      </c>
      <c r="T2337" t="b">
        <v>0</v>
      </c>
      <c r="U2337" t="b">
        <v>0</v>
      </c>
      <c r="V2337">
        <v>1</v>
      </c>
      <c r="W2337">
        <v>130</v>
      </c>
      <c r="X2337">
        <v>8</v>
      </c>
      <c r="AB2337">
        <v>3</v>
      </c>
      <c r="AC2337">
        <v>1</v>
      </c>
      <c r="AD2337">
        <v>1</v>
      </c>
      <c r="AE2337" t="s">
        <v>618</v>
      </c>
      <c r="AG2337" t="s">
        <v>2598</v>
      </c>
      <c r="AH2337" t="s">
        <v>7002</v>
      </c>
    </row>
    <row r="2338" spans="1:34" x14ac:dyDescent="0.25">
      <c r="A2338">
        <v>7</v>
      </c>
      <c r="B2338" t="s">
        <v>652</v>
      </c>
      <c r="C2338" t="s">
        <v>655</v>
      </c>
      <c r="D2338" t="s">
        <v>653</v>
      </c>
      <c r="E2338" t="s">
        <v>654</v>
      </c>
      <c r="F2338" t="s">
        <v>657</v>
      </c>
      <c r="G2338" t="s">
        <v>11043</v>
      </c>
      <c r="H2338" t="s">
        <v>1260</v>
      </c>
      <c r="I2338" t="s">
        <v>1261</v>
      </c>
      <c r="J2338">
        <v>2</v>
      </c>
      <c r="L2338" t="s">
        <v>1211</v>
      </c>
      <c r="M2338" t="s">
        <v>1262</v>
      </c>
      <c r="N2338" t="s">
        <v>1263</v>
      </c>
      <c r="O2338" t="s">
        <v>7003</v>
      </c>
      <c r="P2338" t="s">
        <v>147</v>
      </c>
      <c r="Q2338" t="s">
        <v>148</v>
      </c>
      <c r="R2338" t="s">
        <v>8659</v>
      </c>
      <c r="S2338" t="s">
        <v>8645</v>
      </c>
      <c r="T2338" t="b">
        <v>0</v>
      </c>
      <c r="U2338" t="b">
        <v>0</v>
      </c>
      <c r="V2338">
        <v>2</v>
      </c>
      <c r="W2338">
        <v>140</v>
      </c>
      <c r="X2338">
        <v>8</v>
      </c>
      <c r="AB2338">
        <v>3</v>
      </c>
      <c r="AC2338">
        <v>1</v>
      </c>
      <c r="AD2338">
        <v>1</v>
      </c>
      <c r="AE2338" t="s">
        <v>618</v>
      </c>
      <c r="AG2338" t="s">
        <v>2598</v>
      </c>
      <c r="AH2338" t="s">
        <v>7004</v>
      </c>
    </row>
    <row r="2339" spans="1:34" x14ac:dyDescent="0.25">
      <c r="A2339">
        <v>7</v>
      </c>
      <c r="B2339" t="s">
        <v>652</v>
      </c>
      <c r="C2339" t="s">
        <v>655</v>
      </c>
      <c r="D2339" t="s">
        <v>653</v>
      </c>
      <c r="E2339" t="s">
        <v>654</v>
      </c>
      <c r="F2339" t="s">
        <v>657</v>
      </c>
      <c r="G2339" t="s">
        <v>11043</v>
      </c>
      <c r="H2339" t="s">
        <v>1260</v>
      </c>
      <c r="I2339" t="s">
        <v>1261</v>
      </c>
      <c r="J2339">
        <v>2</v>
      </c>
      <c r="L2339" t="s">
        <v>1211</v>
      </c>
      <c r="M2339" t="s">
        <v>1262</v>
      </c>
      <c r="N2339" t="s">
        <v>1263</v>
      </c>
      <c r="O2339" t="s">
        <v>7005</v>
      </c>
      <c r="P2339" t="s">
        <v>147</v>
      </c>
      <c r="Q2339" t="s">
        <v>148</v>
      </c>
      <c r="R2339" t="s">
        <v>8659</v>
      </c>
      <c r="S2339" t="s">
        <v>8645</v>
      </c>
      <c r="T2339" t="b">
        <v>0</v>
      </c>
      <c r="U2339" t="b">
        <v>0</v>
      </c>
      <c r="V2339">
        <v>3</v>
      </c>
      <c r="W2339">
        <v>150</v>
      </c>
      <c r="X2339">
        <v>6.5</v>
      </c>
      <c r="AB2339">
        <v>3</v>
      </c>
      <c r="AC2339">
        <v>1</v>
      </c>
      <c r="AD2339">
        <v>1</v>
      </c>
      <c r="AE2339" t="s">
        <v>1745</v>
      </c>
      <c r="AG2339" t="s">
        <v>7006</v>
      </c>
      <c r="AH2339" t="s">
        <v>7007</v>
      </c>
    </row>
    <row r="2340" spans="1:34" x14ac:dyDescent="0.25">
      <c r="A2340">
        <v>7</v>
      </c>
      <c r="B2340" t="s">
        <v>652</v>
      </c>
      <c r="C2340" t="s">
        <v>655</v>
      </c>
      <c r="D2340" t="s">
        <v>653</v>
      </c>
      <c r="E2340" t="s">
        <v>654</v>
      </c>
      <c r="F2340" t="s">
        <v>657</v>
      </c>
      <c r="G2340" t="s">
        <v>11043</v>
      </c>
      <c r="H2340" t="s">
        <v>1260</v>
      </c>
      <c r="I2340" t="s">
        <v>1261</v>
      </c>
      <c r="J2340">
        <v>2</v>
      </c>
      <c r="L2340" t="s">
        <v>1211</v>
      </c>
      <c r="M2340" t="s">
        <v>1262</v>
      </c>
      <c r="N2340" t="s">
        <v>1263</v>
      </c>
      <c r="O2340" t="s">
        <v>7008</v>
      </c>
      <c r="P2340" t="s">
        <v>147</v>
      </c>
      <c r="Q2340" t="s">
        <v>148</v>
      </c>
      <c r="R2340" t="s">
        <v>8659</v>
      </c>
      <c r="S2340" t="s">
        <v>8645</v>
      </c>
      <c r="T2340" t="b">
        <v>0</v>
      </c>
      <c r="U2340" t="b">
        <v>0</v>
      </c>
      <c r="V2340">
        <v>4</v>
      </c>
      <c r="W2340">
        <v>150</v>
      </c>
      <c r="X2340">
        <v>5</v>
      </c>
      <c r="AB2340">
        <v>3</v>
      </c>
      <c r="AC2340">
        <v>1</v>
      </c>
      <c r="AD2340">
        <v>1</v>
      </c>
      <c r="AE2340" t="s">
        <v>1745</v>
      </c>
      <c r="AG2340" t="s">
        <v>7006</v>
      </c>
      <c r="AH2340" t="s">
        <v>7009</v>
      </c>
    </row>
    <row r="2341" spans="1:34" x14ac:dyDescent="0.25">
      <c r="A2341">
        <v>7</v>
      </c>
      <c r="B2341" t="s">
        <v>652</v>
      </c>
      <c r="C2341" t="s">
        <v>655</v>
      </c>
      <c r="D2341" t="s">
        <v>653</v>
      </c>
      <c r="E2341" t="s">
        <v>654</v>
      </c>
      <c r="F2341" t="s">
        <v>657</v>
      </c>
      <c r="G2341" t="s">
        <v>11043</v>
      </c>
      <c r="H2341" t="s">
        <v>1260</v>
      </c>
      <c r="I2341" t="s">
        <v>1261</v>
      </c>
      <c r="J2341">
        <v>2</v>
      </c>
      <c r="L2341" t="s">
        <v>1211</v>
      </c>
      <c r="M2341" t="s">
        <v>1262</v>
      </c>
      <c r="N2341" t="s">
        <v>1263</v>
      </c>
      <c r="O2341" t="s">
        <v>7010</v>
      </c>
      <c r="P2341" t="s">
        <v>181</v>
      </c>
      <c r="Q2341" t="s">
        <v>148</v>
      </c>
      <c r="R2341" t="s">
        <v>8659</v>
      </c>
      <c r="S2341" t="s">
        <v>8645</v>
      </c>
      <c r="T2341" t="b">
        <v>0</v>
      </c>
      <c r="U2341" t="b">
        <v>0</v>
      </c>
      <c r="V2341">
        <v>1</v>
      </c>
      <c r="W2341">
        <v>110</v>
      </c>
      <c r="X2341">
        <v>12</v>
      </c>
      <c r="AB2341">
        <v>2</v>
      </c>
      <c r="AC2341">
        <v>1</v>
      </c>
      <c r="AD2341">
        <v>2</v>
      </c>
      <c r="AE2341" t="s">
        <v>1745</v>
      </c>
      <c r="AG2341" t="s">
        <v>7011</v>
      </c>
      <c r="AH2341" t="s">
        <v>7012</v>
      </c>
    </row>
    <row r="2342" spans="1:34" x14ac:dyDescent="0.25">
      <c r="A2342">
        <v>7</v>
      </c>
      <c r="B2342" t="s">
        <v>652</v>
      </c>
      <c r="C2342" t="s">
        <v>655</v>
      </c>
      <c r="D2342" t="s">
        <v>653</v>
      </c>
      <c r="E2342" t="s">
        <v>654</v>
      </c>
      <c r="F2342" t="s">
        <v>657</v>
      </c>
      <c r="G2342" t="s">
        <v>11043</v>
      </c>
      <c r="H2342" t="s">
        <v>1260</v>
      </c>
      <c r="I2342" t="s">
        <v>1261</v>
      </c>
      <c r="J2342">
        <v>2</v>
      </c>
      <c r="L2342" t="s">
        <v>1211</v>
      </c>
      <c r="M2342" t="s">
        <v>1262</v>
      </c>
      <c r="N2342" t="s">
        <v>1263</v>
      </c>
      <c r="O2342" t="s">
        <v>7013</v>
      </c>
      <c r="P2342" t="s">
        <v>181</v>
      </c>
      <c r="Q2342" t="s">
        <v>148</v>
      </c>
      <c r="R2342" t="s">
        <v>8659</v>
      </c>
      <c r="S2342" t="s">
        <v>8645</v>
      </c>
      <c r="T2342" t="b">
        <v>0</v>
      </c>
      <c r="U2342" t="b">
        <v>0</v>
      </c>
      <c r="V2342">
        <v>2</v>
      </c>
      <c r="W2342">
        <v>115</v>
      </c>
      <c r="X2342">
        <v>12</v>
      </c>
      <c r="AB2342">
        <v>2</v>
      </c>
      <c r="AC2342">
        <v>1</v>
      </c>
      <c r="AD2342">
        <v>2</v>
      </c>
      <c r="AE2342" t="s">
        <v>1745</v>
      </c>
      <c r="AG2342" t="s">
        <v>7014</v>
      </c>
      <c r="AH2342" t="s">
        <v>7015</v>
      </c>
    </row>
    <row r="2343" spans="1:34" x14ac:dyDescent="0.25">
      <c r="A2343">
        <v>7</v>
      </c>
      <c r="B2343" t="s">
        <v>652</v>
      </c>
      <c r="C2343" t="s">
        <v>655</v>
      </c>
      <c r="D2343" t="s">
        <v>653</v>
      </c>
      <c r="E2343" t="s">
        <v>654</v>
      </c>
      <c r="F2343" t="s">
        <v>657</v>
      </c>
      <c r="G2343" t="s">
        <v>11043</v>
      </c>
      <c r="H2343" t="s">
        <v>1260</v>
      </c>
      <c r="I2343" t="s">
        <v>1261</v>
      </c>
      <c r="J2343">
        <v>2</v>
      </c>
      <c r="L2343" t="s">
        <v>1211</v>
      </c>
      <c r="M2343" t="s">
        <v>1262</v>
      </c>
      <c r="N2343" t="s">
        <v>1263</v>
      </c>
      <c r="O2343" t="s">
        <v>7016</v>
      </c>
      <c r="P2343" t="s">
        <v>181</v>
      </c>
      <c r="Q2343" t="s">
        <v>148</v>
      </c>
      <c r="R2343" t="s">
        <v>8659</v>
      </c>
      <c r="S2343" t="s">
        <v>8645</v>
      </c>
      <c r="T2343" t="b">
        <v>0</v>
      </c>
      <c r="U2343" t="b">
        <v>0</v>
      </c>
      <c r="V2343">
        <v>3</v>
      </c>
      <c r="W2343">
        <v>120</v>
      </c>
      <c r="X2343">
        <v>11</v>
      </c>
      <c r="AB2343">
        <v>2</v>
      </c>
      <c r="AC2343">
        <v>1</v>
      </c>
      <c r="AD2343">
        <v>2</v>
      </c>
      <c r="AE2343" t="s">
        <v>610</v>
      </c>
      <c r="AG2343" t="s">
        <v>7017</v>
      </c>
      <c r="AH2343" t="s">
        <v>7018</v>
      </c>
    </row>
    <row r="2344" spans="1:34" x14ac:dyDescent="0.25">
      <c r="A2344">
        <v>7</v>
      </c>
      <c r="B2344" t="s">
        <v>652</v>
      </c>
      <c r="C2344" t="s">
        <v>655</v>
      </c>
      <c r="D2344" t="s">
        <v>653</v>
      </c>
      <c r="E2344" t="s">
        <v>654</v>
      </c>
      <c r="F2344" t="s">
        <v>657</v>
      </c>
      <c r="G2344" t="s">
        <v>11043</v>
      </c>
      <c r="H2344" t="s">
        <v>1260</v>
      </c>
      <c r="I2344" t="s">
        <v>1261</v>
      </c>
      <c r="J2344">
        <v>2</v>
      </c>
      <c r="L2344" t="s">
        <v>1211</v>
      </c>
      <c r="M2344" t="s">
        <v>1262</v>
      </c>
      <c r="N2344" t="s">
        <v>1263</v>
      </c>
      <c r="O2344" t="s">
        <v>7019</v>
      </c>
      <c r="P2344" t="s">
        <v>181</v>
      </c>
      <c r="Q2344" t="s">
        <v>148</v>
      </c>
      <c r="R2344" t="s">
        <v>8659</v>
      </c>
      <c r="S2344" t="s">
        <v>8645</v>
      </c>
      <c r="T2344" t="b">
        <v>0</v>
      </c>
      <c r="U2344" t="b">
        <v>0</v>
      </c>
      <c r="V2344">
        <v>4</v>
      </c>
      <c r="W2344">
        <v>125</v>
      </c>
      <c r="X2344">
        <v>9</v>
      </c>
      <c r="AB2344">
        <v>2</v>
      </c>
      <c r="AC2344">
        <v>1</v>
      </c>
      <c r="AD2344">
        <v>2</v>
      </c>
      <c r="AE2344" t="s">
        <v>610</v>
      </c>
      <c r="AG2344" t="s">
        <v>7017</v>
      </c>
      <c r="AH2344" t="s">
        <v>7020</v>
      </c>
    </row>
    <row r="2345" spans="1:34" x14ac:dyDescent="0.25">
      <c r="A2345">
        <v>7</v>
      </c>
      <c r="B2345" t="s">
        <v>652</v>
      </c>
      <c r="C2345" t="s">
        <v>655</v>
      </c>
      <c r="D2345" t="s">
        <v>653</v>
      </c>
      <c r="E2345" t="s">
        <v>654</v>
      </c>
      <c r="F2345" t="s">
        <v>657</v>
      </c>
      <c r="G2345" t="s">
        <v>11043</v>
      </c>
      <c r="H2345" t="s">
        <v>1260</v>
      </c>
      <c r="I2345" t="s">
        <v>1261</v>
      </c>
      <c r="J2345">
        <v>2</v>
      </c>
      <c r="L2345" t="s">
        <v>1211</v>
      </c>
      <c r="M2345" t="s">
        <v>1262</v>
      </c>
      <c r="N2345" t="s">
        <v>1263</v>
      </c>
      <c r="O2345" t="s">
        <v>7021</v>
      </c>
      <c r="P2345" t="s">
        <v>195</v>
      </c>
      <c r="Q2345" t="s">
        <v>148</v>
      </c>
      <c r="R2345" t="s">
        <v>8490</v>
      </c>
      <c r="S2345" t="s">
        <v>8645</v>
      </c>
      <c r="T2345" t="b">
        <v>0</v>
      </c>
      <c r="U2345" t="b">
        <v>0</v>
      </c>
      <c r="V2345">
        <v>1</v>
      </c>
      <c r="W2345">
        <v>12.5</v>
      </c>
      <c r="X2345">
        <v>12</v>
      </c>
      <c r="AG2345" t="s">
        <v>7022</v>
      </c>
      <c r="AH2345" t="s">
        <v>7023</v>
      </c>
    </row>
    <row r="2346" spans="1:34" x14ac:dyDescent="0.25">
      <c r="A2346">
        <v>7</v>
      </c>
      <c r="B2346" t="s">
        <v>652</v>
      </c>
      <c r="C2346" t="s">
        <v>655</v>
      </c>
      <c r="D2346" t="s">
        <v>653</v>
      </c>
      <c r="E2346" t="s">
        <v>654</v>
      </c>
      <c r="F2346" t="s">
        <v>657</v>
      </c>
      <c r="G2346" t="s">
        <v>11043</v>
      </c>
      <c r="H2346" t="s">
        <v>1260</v>
      </c>
      <c r="I2346" t="s">
        <v>1261</v>
      </c>
      <c r="J2346">
        <v>2</v>
      </c>
      <c r="L2346" t="s">
        <v>1211</v>
      </c>
      <c r="M2346" t="s">
        <v>1262</v>
      </c>
      <c r="N2346" t="s">
        <v>1263</v>
      </c>
      <c r="O2346" t="s">
        <v>7024</v>
      </c>
      <c r="P2346" t="s">
        <v>195</v>
      </c>
      <c r="Q2346" t="s">
        <v>148</v>
      </c>
      <c r="R2346" t="s">
        <v>8490</v>
      </c>
      <c r="S2346" t="s">
        <v>8645</v>
      </c>
      <c r="T2346" t="b">
        <v>0</v>
      </c>
      <c r="U2346" t="b">
        <v>0</v>
      </c>
      <c r="V2346">
        <v>2</v>
      </c>
      <c r="W2346">
        <v>22.5</v>
      </c>
      <c r="X2346">
        <v>15</v>
      </c>
      <c r="AB2346">
        <v>2</v>
      </c>
      <c r="AC2346">
        <v>2</v>
      </c>
      <c r="AD2346">
        <v>2</v>
      </c>
      <c r="AE2346" t="s">
        <v>618</v>
      </c>
      <c r="AG2346" t="s">
        <v>7025</v>
      </c>
      <c r="AH2346" t="s">
        <v>7026</v>
      </c>
    </row>
    <row r="2347" spans="1:34" x14ac:dyDescent="0.25">
      <c r="A2347">
        <v>7</v>
      </c>
      <c r="B2347" t="s">
        <v>652</v>
      </c>
      <c r="C2347" t="s">
        <v>655</v>
      </c>
      <c r="D2347" t="s">
        <v>653</v>
      </c>
      <c r="E2347" t="s">
        <v>654</v>
      </c>
      <c r="F2347" t="s">
        <v>657</v>
      </c>
      <c r="G2347" t="s">
        <v>11043</v>
      </c>
      <c r="H2347" t="s">
        <v>1260</v>
      </c>
      <c r="I2347" t="s">
        <v>1261</v>
      </c>
      <c r="J2347">
        <v>2</v>
      </c>
      <c r="L2347" t="s">
        <v>1211</v>
      </c>
      <c r="M2347" t="s">
        <v>1262</v>
      </c>
      <c r="N2347" t="s">
        <v>1263</v>
      </c>
      <c r="O2347" t="s">
        <v>7027</v>
      </c>
      <c r="P2347" t="s">
        <v>195</v>
      </c>
      <c r="Q2347" t="s">
        <v>148</v>
      </c>
      <c r="R2347" t="s">
        <v>8490</v>
      </c>
      <c r="S2347" t="s">
        <v>8645</v>
      </c>
      <c r="T2347" t="b">
        <v>0</v>
      </c>
      <c r="U2347" t="b">
        <v>0</v>
      </c>
      <c r="V2347">
        <v>3</v>
      </c>
      <c r="W2347">
        <v>27.5</v>
      </c>
      <c r="X2347">
        <v>15</v>
      </c>
      <c r="AB2347">
        <v>2</v>
      </c>
      <c r="AC2347">
        <v>2</v>
      </c>
      <c r="AD2347">
        <v>2</v>
      </c>
      <c r="AE2347" t="s">
        <v>1745</v>
      </c>
      <c r="AG2347" t="s">
        <v>7028</v>
      </c>
      <c r="AH2347" t="s">
        <v>7029</v>
      </c>
    </row>
    <row r="2348" spans="1:34" x14ac:dyDescent="0.25">
      <c r="A2348">
        <v>7</v>
      </c>
      <c r="B2348" t="s">
        <v>652</v>
      </c>
      <c r="C2348" t="s">
        <v>655</v>
      </c>
      <c r="D2348" t="s">
        <v>653</v>
      </c>
      <c r="E2348" t="s">
        <v>654</v>
      </c>
      <c r="F2348" t="s">
        <v>657</v>
      </c>
      <c r="G2348" t="s">
        <v>11043</v>
      </c>
      <c r="H2348" t="s">
        <v>1260</v>
      </c>
      <c r="I2348" t="s">
        <v>1261</v>
      </c>
      <c r="J2348">
        <v>2</v>
      </c>
      <c r="L2348" t="s">
        <v>1211</v>
      </c>
      <c r="M2348" t="s">
        <v>1262</v>
      </c>
      <c r="N2348" t="s">
        <v>1263</v>
      </c>
      <c r="O2348" t="s">
        <v>7030</v>
      </c>
      <c r="P2348" t="s">
        <v>195</v>
      </c>
      <c r="Q2348" t="s">
        <v>148</v>
      </c>
      <c r="R2348" t="s">
        <v>8490</v>
      </c>
      <c r="S2348" t="s">
        <v>8645</v>
      </c>
      <c r="T2348" t="b">
        <v>0</v>
      </c>
      <c r="U2348" t="b">
        <v>0</v>
      </c>
      <c r="V2348">
        <v>4</v>
      </c>
      <c r="W2348">
        <v>32.5</v>
      </c>
      <c r="X2348">
        <v>12</v>
      </c>
      <c r="AB2348">
        <v>2</v>
      </c>
      <c r="AC2348">
        <v>2</v>
      </c>
      <c r="AD2348">
        <v>2</v>
      </c>
      <c r="AE2348" t="s">
        <v>1745</v>
      </c>
      <c r="AG2348" t="s">
        <v>7031</v>
      </c>
      <c r="AH2348" t="s">
        <v>7032</v>
      </c>
    </row>
    <row r="2349" spans="1:34" x14ac:dyDescent="0.25">
      <c r="A2349">
        <v>7</v>
      </c>
      <c r="B2349" t="s">
        <v>652</v>
      </c>
      <c r="C2349" t="s">
        <v>655</v>
      </c>
      <c r="D2349" t="s">
        <v>653</v>
      </c>
      <c r="E2349" t="s">
        <v>654</v>
      </c>
      <c r="F2349" t="s">
        <v>657</v>
      </c>
      <c r="G2349" t="s">
        <v>11043</v>
      </c>
      <c r="H2349" t="s">
        <v>1260</v>
      </c>
      <c r="I2349" t="s">
        <v>1261</v>
      </c>
      <c r="J2349">
        <v>2</v>
      </c>
      <c r="L2349" t="s">
        <v>1211</v>
      </c>
      <c r="M2349" t="s">
        <v>1262</v>
      </c>
      <c r="N2349" t="s">
        <v>1263</v>
      </c>
      <c r="O2349" t="s">
        <v>7033</v>
      </c>
      <c r="P2349" t="s">
        <v>217</v>
      </c>
      <c r="Q2349" t="s">
        <v>8650</v>
      </c>
      <c r="R2349" t="s">
        <v>8637</v>
      </c>
      <c r="S2349" t="s">
        <v>8645</v>
      </c>
      <c r="T2349" t="b">
        <v>1</v>
      </c>
      <c r="U2349" t="b">
        <v>0</v>
      </c>
      <c r="V2349">
        <v>1</v>
      </c>
      <c r="W2349">
        <v>20</v>
      </c>
      <c r="X2349">
        <v>12</v>
      </c>
      <c r="AB2349">
        <v>3</v>
      </c>
      <c r="AC2349">
        <v>1</v>
      </c>
      <c r="AD2349">
        <v>3</v>
      </c>
      <c r="AE2349" t="s">
        <v>1745</v>
      </c>
      <c r="AG2349" t="s">
        <v>7034</v>
      </c>
      <c r="AH2349" t="s">
        <v>7035</v>
      </c>
    </row>
    <row r="2350" spans="1:34" x14ac:dyDescent="0.25">
      <c r="A2350">
        <v>7</v>
      </c>
      <c r="B2350" t="s">
        <v>652</v>
      </c>
      <c r="C2350" t="s">
        <v>655</v>
      </c>
      <c r="D2350" t="s">
        <v>653</v>
      </c>
      <c r="E2350" t="s">
        <v>654</v>
      </c>
      <c r="F2350" t="s">
        <v>657</v>
      </c>
      <c r="G2350" t="s">
        <v>11043</v>
      </c>
      <c r="H2350" t="s">
        <v>1260</v>
      </c>
      <c r="I2350" t="s">
        <v>1261</v>
      </c>
      <c r="J2350">
        <v>2</v>
      </c>
      <c r="L2350" t="s">
        <v>1211</v>
      </c>
      <c r="M2350" t="s">
        <v>1262</v>
      </c>
      <c r="N2350" t="s">
        <v>1263</v>
      </c>
      <c r="O2350" t="s">
        <v>7036</v>
      </c>
      <c r="P2350" t="s">
        <v>217</v>
      </c>
      <c r="Q2350" t="s">
        <v>8650</v>
      </c>
      <c r="R2350" t="s">
        <v>8637</v>
      </c>
      <c r="S2350" t="s">
        <v>8645</v>
      </c>
      <c r="T2350" t="b">
        <v>1</v>
      </c>
      <c r="U2350" t="b">
        <v>0</v>
      </c>
      <c r="V2350">
        <v>2</v>
      </c>
      <c r="W2350">
        <v>22.5</v>
      </c>
      <c r="X2350">
        <v>12</v>
      </c>
      <c r="AB2350">
        <v>3</v>
      </c>
      <c r="AC2350">
        <v>1</v>
      </c>
      <c r="AD2350">
        <v>3</v>
      </c>
      <c r="AE2350" t="s">
        <v>610</v>
      </c>
      <c r="AG2350" t="s">
        <v>7037</v>
      </c>
      <c r="AH2350" t="s">
        <v>7038</v>
      </c>
    </row>
    <row r="2351" spans="1:34" x14ac:dyDescent="0.25">
      <c r="A2351">
        <v>7</v>
      </c>
      <c r="B2351" t="s">
        <v>652</v>
      </c>
      <c r="C2351" t="s">
        <v>655</v>
      </c>
      <c r="D2351" t="s">
        <v>653</v>
      </c>
      <c r="E2351" t="s">
        <v>654</v>
      </c>
      <c r="F2351" t="s">
        <v>657</v>
      </c>
      <c r="G2351" t="s">
        <v>11043</v>
      </c>
      <c r="H2351" t="s">
        <v>1260</v>
      </c>
      <c r="I2351" t="s">
        <v>1261</v>
      </c>
      <c r="J2351">
        <v>2</v>
      </c>
      <c r="L2351" t="s">
        <v>1211</v>
      </c>
      <c r="M2351" t="s">
        <v>1262</v>
      </c>
      <c r="N2351" t="s">
        <v>1263</v>
      </c>
      <c r="O2351" t="s">
        <v>7039</v>
      </c>
      <c r="P2351" t="s">
        <v>217</v>
      </c>
      <c r="Q2351" t="s">
        <v>8650</v>
      </c>
      <c r="R2351" t="s">
        <v>8637</v>
      </c>
      <c r="S2351" t="s">
        <v>8645</v>
      </c>
      <c r="T2351" t="b">
        <v>1</v>
      </c>
      <c r="U2351" t="b">
        <v>0</v>
      </c>
      <c r="V2351">
        <v>3</v>
      </c>
      <c r="W2351">
        <v>22.5</v>
      </c>
      <c r="X2351">
        <v>10</v>
      </c>
      <c r="AB2351">
        <v>3</v>
      </c>
      <c r="AC2351">
        <v>1</v>
      </c>
      <c r="AD2351">
        <v>3</v>
      </c>
      <c r="AE2351" t="s">
        <v>610</v>
      </c>
      <c r="AG2351" t="s">
        <v>7037</v>
      </c>
      <c r="AH2351" t="s">
        <v>7040</v>
      </c>
    </row>
    <row r="2352" spans="1:34" x14ac:dyDescent="0.25">
      <c r="A2352">
        <v>7</v>
      </c>
      <c r="B2352" t="s">
        <v>652</v>
      </c>
      <c r="C2352" t="s">
        <v>655</v>
      </c>
      <c r="D2352" t="s">
        <v>653</v>
      </c>
      <c r="E2352" t="s">
        <v>654</v>
      </c>
      <c r="F2352" t="s">
        <v>657</v>
      </c>
      <c r="G2352" t="s">
        <v>11043</v>
      </c>
      <c r="H2352" t="s">
        <v>1260</v>
      </c>
      <c r="I2352" t="s">
        <v>1261</v>
      </c>
      <c r="J2352">
        <v>2</v>
      </c>
      <c r="L2352" t="s">
        <v>1211</v>
      </c>
      <c r="M2352" t="s">
        <v>1262</v>
      </c>
      <c r="N2352" t="s">
        <v>1263</v>
      </c>
      <c r="O2352" t="s">
        <v>7041</v>
      </c>
      <c r="P2352" t="s">
        <v>217</v>
      </c>
      <c r="Q2352" t="s">
        <v>8650</v>
      </c>
      <c r="R2352" t="s">
        <v>8637</v>
      </c>
      <c r="S2352" t="s">
        <v>8645</v>
      </c>
      <c r="T2352" t="b">
        <v>1</v>
      </c>
      <c r="U2352" t="b">
        <v>0</v>
      </c>
      <c r="V2352">
        <v>4</v>
      </c>
      <c r="W2352">
        <v>22.5</v>
      </c>
      <c r="X2352">
        <v>9</v>
      </c>
      <c r="AB2352">
        <v>3</v>
      </c>
      <c r="AC2352">
        <v>1</v>
      </c>
      <c r="AD2352">
        <v>3</v>
      </c>
      <c r="AE2352" t="s">
        <v>610</v>
      </c>
      <c r="AG2352" t="s">
        <v>7037</v>
      </c>
      <c r="AH2352" t="s">
        <v>7042</v>
      </c>
    </row>
    <row r="2353" spans="1:34" x14ac:dyDescent="0.25">
      <c r="A2353">
        <v>7</v>
      </c>
      <c r="B2353" t="s">
        <v>652</v>
      </c>
      <c r="C2353" t="s">
        <v>655</v>
      </c>
      <c r="D2353" t="s">
        <v>653</v>
      </c>
      <c r="E2353" t="s">
        <v>654</v>
      </c>
      <c r="F2353" t="s">
        <v>657</v>
      </c>
      <c r="G2353" t="s">
        <v>11043</v>
      </c>
      <c r="H2353" t="s">
        <v>1260</v>
      </c>
      <c r="I2353" t="s">
        <v>1261</v>
      </c>
      <c r="J2353">
        <v>2</v>
      </c>
      <c r="L2353" t="s">
        <v>1211</v>
      </c>
      <c r="M2353" t="s">
        <v>1262</v>
      </c>
      <c r="N2353" t="s">
        <v>1263</v>
      </c>
      <c r="O2353" t="s">
        <v>7043</v>
      </c>
      <c r="P2353" t="s">
        <v>209</v>
      </c>
      <c r="Q2353" t="s">
        <v>8650</v>
      </c>
      <c r="R2353" t="s">
        <v>8637</v>
      </c>
      <c r="S2353" t="s">
        <v>8645</v>
      </c>
      <c r="T2353" t="b">
        <v>0</v>
      </c>
      <c r="U2353" t="b">
        <v>0</v>
      </c>
      <c r="V2353">
        <v>1</v>
      </c>
      <c r="W2353">
        <v>60</v>
      </c>
      <c r="X2353">
        <v>9</v>
      </c>
      <c r="AB2353">
        <v>2</v>
      </c>
      <c r="AC2353">
        <v>1</v>
      </c>
      <c r="AD2353">
        <v>2</v>
      </c>
      <c r="AE2353" t="s">
        <v>1745</v>
      </c>
      <c r="AG2353" t="s">
        <v>7044</v>
      </c>
      <c r="AH2353" t="s">
        <v>7045</v>
      </c>
    </row>
    <row r="2354" spans="1:34" x14ac:dyDescent="0.25">
      <c r="A2354">
        <v>7</v>
      </c>
      <c r="B2354" t="s">
        <v>652</v>
      </c>
      <c r="C2354" t="s">
        <v>655</v>
      </c>
      <c r="D2354" t="s">
        <v>653</v>
      </c>
      <c r="E2354" t="s">
        <v>654</v>
      </c>
      <c r="F2354" t="s">
        <v>657</v>
      </c>
      <c r="G2354" t="s">
        <v>11043</v>
      </c>
      <c r="H2354" t="s">
        <v>1260</v>
      </c>
      <c r="I2354" t="s">
        <v>1261</v>
      </c>
      <c r="J2354">
        <v>2</v>
      </c>
      <c r="L2354" t="s">
        <v>1211</v>
      </c>
      <c r="M2354" t="s">
        <v>1262</v>
      </c>
      <c r="N2354" t="s">
        <v>1263</v>
      </c>
      <c r="O2354" t="s">
        <v>7046</v>
      </c>
      <c r="P2354" t="s">
        <v>209</v>
      </c>
      <c r="Q2354" t="s">
        <v>8650</v>
      </c>
      <c r="R2354" t="s">
        <v>8637</v>
      </c>
      <c r="S2354" t="s">
        <v>8645</v>
      </c>
      <c r="T2354" t="b">
        <v>0</v>
      </c>
      <c r="U2354" t="b">
        <v>0</v>
      </c>
      <c r="V2354">
        <v>2</v>
      </c>
      <c r="W2354">
        <v>62.5</v>
      </c>
      <c r="X2354">
        <v>9</v>
      </c>
      <c r="AB2354">
        <v>2</v>
      </c>
      <c r="AC2354">
        <v>1</v>
      </c>
      <c r="AD2354">
        <v>2</v>
      </c>
      <c r="AE2354" t="s">
        <v>1745</v>
      </c>
      <c r="AG2354" t="s">
        <v>7044</v>
      </c>
      <c r="AH2354" t="s">
        <v>7047</v>
      </c>
    </row>
    <row r="2355" spans="1:34" x14ac:dyDescent="0.25">
      <c r="A2355">
        <v>7</v>
      </c>
      <c r="B2355" t="s">
        <v>652</v>
      </c>
      <c r="C2355" t="s">
        <v>655</v>
      </c>
      <c r="D2355" t="s">
        <v>653</v>
      </c>
      <c r="E2355" t="s">
        <v>654</v>
      </c>
      <c r="F2355" t="s">
        <v>657</v>
      </c>
      <c r="G2355" t="s">
        <v>11043</v>
      </c>
      <c r="H2355" t="s">
        <v>1260</v>
      </c>
      <c r="I2355" t="s">
        <v>1261</v>
      </c>
      <c r="J2355">
        <v>2</v>
      </c>
      <c r="L2355" t="s">
        <v>1211</v>
      </c>
      <c r="M2355" t="s">
        <v>1262</v>
      </c>
      <c r="N2355" t="s">
        <v>1263</v>
      </c>
      <c r="O2355" t="s">
        <v>7048</v>
      </c>
      <c r="P2355" t="s">
        <v>209</v>
      </c>
      <c r="Q2355" t="s">
        <v>8650</v>
      </c>
      <c r="R2355" t="s">
        <v>8637</v>
      </c>
      <c r="S2355" t="s">
        <v>8645</v>
      </c>
      <c r="T2355" t="b">
        <v>0</v>
      </c>
      <c r="U2355" t="b">
        <v>0</v>
      </c>
      <c r="V2355">
        <v>3</v>
      </c>
      <c r="W2355">
        <v>62.5</v>
      </c>
      <c r="X2355">
        <v>8</v>
      </c>
      <c r="AB2355">
        <v>2</v>
      </c>
      <c r="AC2355">
        <v>1</v>
      </c>
      <c r="AD2355">
        <v>2</v>
      </c>
      <c r="AE2355" t="s">
        <v>1745</v>
      </c>
      <c r="AG2355" t="s">
        <v>7044</v>
      </c>
      <c r="AH2355" t="s">
        <v>7049</v>
      </c>
    </row>
    <row r="2356" spans="1:34" x14ac:dyDescent="0.25">
      <c r="A2356">
        <v>7</v>
      </c>
      <c r="B2356" t="s">
        <v>652</v>
      </c>
      <c r="C2356" t="s">
        <v>655</v>
      </c>
      <c r="D2356" t="s">
        <v>653</v>
      </c>
      <c r="E2356" t="s">
        <v>654</v>
      </c>
      <c r="F2356" t="s">
        <v>657</v>
      </c>
      <c r="G2356" t="s">
        <v>11043</v>
      </c>
      <c r="H2356" t="s">
        <v>1260</v>
      </c>
      <c r="I2356" t="s">
        <v>1261</v>
      </c>
      <c r="J2356">
        <v>2</v>
      </c>
      <c r="L2356" t="s">
        <v>1211</v>
      </c>
      <c r="M2356" t="s">
        <v>1262</v>
      </c>
      <c r="N2356" t="s">
        <v>1263</v>
      </c>
      <c r="O2356" t="s">
        <v>7050</v>
      </c>
      <c r="P2356" t="s">
        <v>363</v>
      </c>
      <c r="Q2356" t="s">
        <v>357</v>
      </c>
      <c r="R2356" t="s">
        <v>357</v>
      </c>
      <c r="S2356" t="s">
        <v>357</v>
      </c>
      <c r="T2356" t="b">
        <v>0</v>
      </c>
      <c r="U2356" t="b">
        <v>1</v>
      </c>
      <c r="V2356">
        <v>2</v>
      </c>
      <c r="Y2356">
        <v>360</v>
      </c>
      <c r="Z2356">
        <v>0.68</v>
      </c>
      <c r="AA2356" t="s">
        <v>3957</v>
      </c>
      <c r="AG2356" t="s">
        <v>6992</v>
      </c>
      <c r="AH2356" t="s">
        <v>7051</v>
      </c>
    </row>
    <row r="2357" spans="1:34" x14ac:dyDescent="0.25">
      <c r="A2357">
        <v>7</v>
      </c>
      <c r="B2357" t="s">
        <v>652</v>
      </c>
      <c r="C2357" t="s">
        <v>655</v>
      </c>
      <c r="D2357" t="s">
        <v>653</v>
      </c>
      <c r="E2357" t="s">
        <v>654</v>
      </c>
      <c r="F2357" t="s">
        <v>657</v>
      </c>
      <c r="G2357" t="s">
        <v>11043</v>
      </c>
      <c r="H2357" t="s">
        <v>1260</v>
      </c>
      <c r="I2357" t="s">
        <v>1261</v>
      </c>
      <c r="J2357">
        <v>2</v>
      </c>
      <c r="L2357" t="s">
        <v>1211</v>
      </c>
      <c r="M2357" t="s">
        <v>1262</v>
      </c>
      <c r="N2357" t="s">
        <v>1263</v>
      </c>
      <c r="O2357" t="s">
        <v>7052</v>
      </c>
      <c r="P2357" t="s">
        <v>209</v>
      </c>
      <c r="Q2357" t="s">
        <v>8650</v>
      </c>
      <c r="R2357" t="s">
        <v>8637</v>
      </c>
      <c r="S2357" t="s">
        <v>8645</v>
      </c>
      <c r="T2357" t="b">
        <v>0</v>
      </c>
      <c r="U2357" t="b">
        <v>0</v>
      </c>
      <c r="V2357">
        <v>4</v>
      </c>
      <c r="W2357">
        <v>65</v>
      </c>
      <c r="X2357">
        <v>6.5</v>
      </c>
      <c r="AB2357">
        <v>2</v>
      </c>
      <c r="AC2357">
        <v>1</v>
      </c>
      <c r="AD2357">
        <v>2</v>
      </c>
      <c r="AE2357" t="s">
        <v>610</v>
      </c>
      <c r="AG2357" t="s">
        <v>1937</v>
      </c>
      <c r="AH2357" t="s">
        <v>7053</v>
      </c>
    </row>
    <row r="2358" spans="1:34" x14ac:dyDescent="0.25">
      <c r="A2358">
        <v>7</v>
      </c>
      <c r="B2358" t="s">
        <v>652</v>
      </c>
      <c r="C2358" t="s">
        <v>655</v>
      </c>
      <c r="D2358" t="s">
        <v>653</v>
      </c>
      <c r="E2358" t="s">
        <v>654</v>
      </c>
      <c r="F2358" t="s">
        <v>657</v>
      </c>
      <c r="G2358" t="s">
        <v>11043</v>
      </c>
      <c r="H2358" t="s">
        <v>1260</v>
      </c>
      <c r="I2358" t="s">
        <v>1261</v>
      </c>
      <c r="J2358">
        <v>2</v>
      </c>
      <c r="L2358" t="s">
        <v>1211</v>
      </c>
      <c r="M2358" t="s">
        <v>1262</v>
      </c>
      <c r="N2358" t="s">
        <v>1263</v>
      </c>
      <c r="O2358" t="s">
        <v>7054</v>
      </c>
      <c r="P2358" t="s">
        <v>339</v>
      </c>
      <c r="Q2358" t="s">
        <v>2</v>
      </c>
      <c r="R2358" t="s">
        <v>8653</v>
      </c>
      <c r="S2358" t="s">
        <v>8645</v>
      </c>
      <c r="T2358" t="b">
        <v>0</v>
      </c>
      <c r="U2358" t="b">
        <v>1</v>
      </c>
      <c r="V2358">
        <v>1</v>
      </c>
      <c r="W2358">
        <v>50</v>
      </c>
      <c r="Y2358">
        <v>84</v>
      </c>
      <c r="AG2358" t="s">
        <v>7055</v>
      </c>
      <c r="AH2358" t="s">
        <v>7056</v>
      </c>
    </row>
    <row r="2359" spans="1:34" x14ac:dyDescent="0.25">
      <c r="A2359">
        <v>7</v>
      </c>
      <c r="B2359" t="s">
        <v>652</v>
      </c>
      <c r="C2359" t="s">
        <v>655</v>
      </c>
      <c r="D2359" t="s">
        <v>653</v>
      </c>
      <c r="E2359" t="s">
        <v>654</v>
      </c>
      <c r="F2359" t="s">
        <v>657</v>
      </c>
      <c r="G2359" t="s">
        <v>11043</v>
      </c>
      <c r="H2359" t="s">
        <v>1260</v>
      </c>
      <c r="I2359" t="s">
        <v>1261</v>
      </c>
      <c r="J2359">
        <v>2</v>
      </c>
      <c r="L2359" t="s">
        <v>1211</v>
      </c>
      <c r="M2359" t="s">
        <v>1262</v>
      </c>
      <c r="N2359" t="s">
        <v>1263</v>
      </c>
      <c r="O2359" t="s">
        <v>7057</v>
      </c>
      <c r="P2359" t="s">
        <v>339</v>
      </c>
      <c r="Q2359" t="s">
        <v>2</v>
      </c>
      <c r="R2359" t="s">
        <v>8653</v>
      </c>
      <c r="S2359" t="s">
        <v>8645</v>
      </c>
      <c r="T2359" t="b">
        <v>0</v>
      </c>
      <c r="U2359" t="b">
        <v>1</v>
      </c>
      <c r="V2359">
        <v>2</v>
      </c>
      <c r="W2359">
        <v>50</v>
      </c>
      <c r="Y2359">
        <v>58.8</v>
      </c>
      <c r="AG2359" t="s">
        <v>7058</v>
      </c>
      <c r="AH2359" t="s">
        <v>7059</v>
      </c>
    </row>
    <row r="2360" spans="1:34" x14ac:dyDescent="0.25">
      <c r="A2360">
        <v>7</v>
      </c>
      <c r="B2360" t="s">
        <v>652</v>
      </c>
      <c r="C2360" t="s">
        <v>655</v>
      </c>
      <c r="D2360" t="s">
        <v>653</v>
      </c>
      <c r="E2360" t="s">
        <v>654</v>
      </c>
      <c r="F2360" t="s">
        <v>657</v>
      </c>
      <c r="G2360" t="s">
        <v>11043</v>
      </c>
      <c r="H2360" t="s">
        <v>1260</v>
      </c>
      <c r="I2360" t="s">
        <v>1261</v>
      </c>
      <c r="J2360">
        <v>2</v>
      </c>
      <c r="L2360" t="s">
        <v>1211</v>
      </c>
      <c r="M2360" t="s">
        <v>1262</v>
      </c>
      <c r="N2360" t="s">
        <v>1263</v>
      </c>
      <c r="O2360" t="s">
        <v>7060</v>
      </c>
      <c r="P2360" t="s">
        <v>339</v>
      </c>
      <c r="Q2360" t="s">
        <v>2</v>
      </c>
      <c r="R2360" t="s">
        <v>8653</v>
      </c>
      <c r="S2360" t="s">
        <v>8645</v>
      </c>
      <c r="T2360" t="b">
        <v>0</v>
      </c>
      <c r="U2360" t="b">
        <v>1</v>
      </c>
      <c r="V2360">
        <v>3</v>
      </c>
      <c r="W2360">
        <v>50</v>
      </c>
      <c r="Y2360">
        <v>49.8</v>
      </c>
      <c r="AH2360" t="s">
        <v>7061</v>
      </c>
    </row>
    <row r="2361" spans="1:34" x14ac:dyDescent="0.25">
      <c r="A2361">
        <v>7</v>
      </c>
      <c r="B2361" t="s">
        <v>652</v>
      </c>
      <c r="C2361" t="s">
        <v>655</v>
      </c>
      <c r="D2361" t="s">
        <v>653</v>
      </c>
      <c r="E2361" t="s">
        <v>654</v>
      </c>
      <c r="F2361" t="s">
        <v>657</v>
      </c>
      <c r="G2361" t="s">
        <v>11043</v>
      </c>
      <c r="H2361" t="s">
        <v>1260</v>
      </c>
      <c r="I2361" t="s">
        <v>1261</v>
      </c>
      <c r="J2361">
        <v>2</v>
      </c>
      <c r="L2361" t="s">
        <v>1211</v>
      </c>
      <c r="M2361" t="s">
        <v>1262</v>
      </c>
      <c r="N2361" t="s">
        <v>1263</v>
      </c>
      <c r="O2361" t="s">
        <v>7062</v>
      </c>
      <c r="P2361" t="s">
        <v>334</v>
      </c>
      <c r="Q2361" t="s">
        <v>2</v>
      </c>
      <c r="R2361" t="s">
        <v>8652</v>
      </c>
      <c r="S2361" t="s">
        <v>8646</v>
      </c>
      <c r="T2361" t="b">
        <v>0</v>
      </c>
      <c r="U2361" t="b">
        <v>1</v>
      </c>
      <c r="V2361">
        <v>1</v>
      </c>
      <c r="W2361">
        <v>0</v>
      </c>
      <c r="Y2361">
        <v>61.2</v>
      </c>
      <c r="AG2361" t="s">
        <v>7063</v>
      </c>
      <c r="AH2361" t="s">
        <v>7064</v>
      </c>
    </row>
    <row r="2362" spans="1:34" x14ac:dyDescent="0.25">
      <c r="A2362">
        <v>7</v>
      </c>
      <c r="B2362" t="s">
        <v>652</v>
      </c>
      <c r="C2362" t="s">
        <v>655</v>
      </c>
      <c r="D2362" t="s">
        <v>653</v>
      </c>
      <c r="E2362" t="s">
        <v>654</v>
      </c>
      <c r="F2362" t="s">
        <v>657</v>
      </c>
      <c r="G2362" t="s">
        <v>11043</v>
      </c>
      <c r="H2362" t="s">
        <v>1260</v>
      </c>
      <c r="I2362" t="s">
        <v>1261</v>
      </c>
      <c r="J2362">
        <v>2</v>
      </c>
      <c r="L2362" t="s">
        <v>1211</v>
      </c>
      <c r="M2362" t="s">
        <v>1262</v>
      </c>
      <c r="N2362" t="s">
        <v>1263</v>
      </c>
      <c r="O2362" t="s">
        <v>7065</v>
      </c>
      <c r="P2362" t="s">
        <v>334</v>
      </c>
      <c r="Q2362" t="s">
        <v>2</v>
      </c>
      <c r="R2362" t="s">
        <v>8652</v>
      </c>
      <c r="S2362" t="s">
        <v>8646</v>
      </c>
      <c r="T2362" t="b">
        <v>0</v>
      </c>
      <c r="U2362" t="b">
        <v>1</v>
      </c>
      <c r="V2362">
        <v>2</v>
      </c>
      <c r="W2362">
        <v>0</v>
      </c>
      <c r="Y2362">
        <v>51</v>
      </c>
      <c r="AG2362" t="s">
        <v>7066</v>
      </c>
      <c r="AH2362" t="s">
        <v>7067</v>
      </c>
    </row>
    <row r="2363" spans="1:34" x14ac:dyDescent="0.25">
      <c r="A2363">
        <v>7</v>
      </c>
      <c r="B2363" t="s">
        <v>652</v>
      </c>
      <c r="C2363" t="s">
        <v>655</v>
      </c>
      <c r="D2363" t="s">
        <v>653</v>
      </c>
      <c r="E2363" t="s">
        <v>654</v>
      </c>
      <c r="F2363" t="s">
        <v>657</v>
      </c>
      <c r="G2363" t="s">
        <v>11043</v>
      </c>
      <c r="H2363" t="s">
        <v>1260</v>
      </c>
      <c r="I2363" t="s">
        <v>1261</v>
      </c>
      <c r="J2363">
        <v>2</v>
      </c>
      <c r="L2363" t="s">
        <v>1211</v>
      </c>
      <c r="M2363" t="s">
        <v>1262</v>
      </c>
      <c r="N2363" t="s">
        <v>1263</v>
      </c>
      <c r="O2363" t="s">
        <v>7068</v>
      </c>
      <c r="P2363" t="s">
        <v>356</v>
      </c>
      <c r="Q2363" t="s">
        <v>25</v>
      </c>
      <c r="R2363" t="s">
        <v>25</v>
      </c>
      <c r="S2363" t="s">
        <v>357</v>
      </c>
      <c r="T2363" t="b">
        <v>0</v>
      </c>
      <c r="U2363" t="b">
        <v>1</v>
      </c>
      <c r="V2363">
        <v>1</v>
      </c>
      <c r="Y2363">
        <v>460</v>
      </c>
      <c r="Z2363">
        <v>2</v>
      </c>
      <c r="AA2363" t="s">
        <v>3957</v>
      </c>
      <c r="AG2363" t="s">
        <v>6920</v>
      </c>
      <c r="AH2363" t="s">
        <v>1263</v>
      </c>
    </row>
    <row r="2364" spans="1:34" x14ac:dyDescent="0.25">
      <c r="A2364">
        <v>7</v>
      </c>
      <c r="B2364" t="s">
        <v>652</v>
      </c>
      <c r="C2364" t="s">
        <v>655</v>
      </c>
      <c r="D2364" t="s">
        <v>653</v>
      </c>
      <c r="E2364" t="s">
        <v>654</v>
      </c>
      <c r="F2364" t="s">
        <v>657</v>
      </c>
      <c r="G2364" t="s">
        <v>11043</v>
      </c>
      <c r="H2364" t="s">
        <v>1264</v>
      </c>
      <c r="I2364" t="s">
        <v>1265</v>
      </c>
      <c r="J2364">
        <v>3</v>
      </c>
      <c r="L2364" t="s">
        <v>1216</v>
      </c>
      <c r="M2364" t="s">
        <v>1266</v>
      </c>
      <c r="N2364" t="s">
        <v>1267</v>
      </c>
      <c r="O2364" t="s">
        <v>7069</v>
      </c>
      <c r="P2364" t="s">
        <v>363</v>
      </c>
      <c r="Q2364" t="s">
        <v>357</v>
      </c>
      <c r="R2364" t="s">
        <v>357</v>
      </c>
      <c r="S2364" t="s">
        <v>357</v>
      </c>
      <c r="T2364" t="b">
        <v>0</v>
      </c>
      <c r="U2364" t="b">
        <v>1</v>
      </c>
      <c r="V2364">
        <v>1</v>
      </c>
      <c r="Y2364">
        <v>360</v>
      </c>
      <c r="Z2364">
        <v>0.69</v>
      </c>
      <c r="AA2364" t="s">
        <v>3957</v>
      </c>
      <c r="AG2364" t="s">
        <v>2816</v>
      </c>
      <c r="AH2364" t="s">
        <v>1266</v>
      </c>
    </row>
    <row r="2365" spans="1:34" x14ac:dyDescent="0.25">
      <c r="A2365">
        <v>7</v>
      </c>
      <c r="B2365" t="s">
        <v>652</v>
      </c>
      <c r="C2365" t="s">
        <v>655</v>
      </c>
      <c r="D2365" t="s">
        <v>653</v>
      </c>
      <c r="E2365" t="s">
        <v>654</v>
      </c>
      <c r="F2365" t="s">
        <v>657</v>
      </c>
      <c r="G2365" t="s">
        <v>11043</v>
      </c>
      <c r="H2365" t="s">
        <v>1264</v>
      </c>
      <c r="I2365" t="s">
        <v>1265</v>
      </c>
      <c r="J2365">
        <v>3</v>
      </c>
      <c r="L2365" t="s">
        <v>1216</v>
      </c>
      <c r="M2365" t="s">
        <v>1266</v>
      </c>
      <c r="N2365" t="s">
        <v>1267</v>
      </c>
      <c r="O2365" t="s">
        <v>7070</v>
      </c>
      <c r="P2365" t="s">
        <v>265</v>
      </c>
      <c r="Q2365" t="s">
        <v>369</v>
      </c>
      <c r="R2365" t="s">
        <v>8654</v>
      </c>
      <c r="S2365" t="s">
        <v>8645</v>
      </c>
      <c r="T2365" t="b">
        <v>0</v>
      </c>
      <c r="U2365" t="b">
        <v>0</v>
      </c>
      <c r="V2365">
        <v>1</v>
      </c>
      <c r="W2365">
        <v>65</v>
      </c>
      <c r="X2365">
        <v>10</v>
      </c>
      <c r="AB2365">
        <v>3</v>
      </c>
      <c r="AC2365">
        <v>1</v>
      </c>
      <c r="AD2365">
        <v>1</v>
      </c>
      <c r="AE2365" t="s">
        <v>618</v>
      </c>
      <c r="AG2365" t="s">
        <v>2598</v>
      </c>
      <c r="AH2365" t="s">
        <v>7071</v>
      </c>
    </row>
    <row r="2366" spans="1:34" x14ac:dyDescent="0.25">
      <c r="A2366">
        <v>7</v>
      </c>
      <c r="B2366" t="s">
        <v>652</v>
      </c>
      <c r="C2366" t="s">
        <v>655</v>
      </c>
      <c r="D2366" t="s">
        <v>653</v>
      </c>
      <c r="E2366" t="s">
        <v>654</v>
      </c>
      <c r="F2366" t="s">
        <v>657</v>
      </c>
      <c r="G2366" t="s">
        <v>11043</v>
      </c>
      <c r="H2366" t="s">
        <v>1264</v>
      </c>
      <c r="I2366" t="s">
        <v>1265</v>
      </c>
      <c r="J2366">
        <v>3</v>
      </c>
      <c r="L2366" t="s">
        <v>1216</v>
      </c>
      <c r="M2366" t="s">
        <v>1266</v>
      </c>
      <c r="N2366" t="s">
        <v>1267</v>
      </c>
      <c r="O2366" t="s">
        <v>7072</v>
      </c>
      <c r="P2366" t="s">
        <v>265</v>
      </c>
      <c r="Q2366" t="s">
        <v>369</v>
      </c>
      <c r="R2366" t="s">
        <v>8654</v>
      </c>
      <c r="S2366" t="s">
        <v>8645</v>
      </c>
      <c r="T2366" t="b">
        <v>0</v>
      </c>
      <c r="U2366" t="b">
        <v>0</v>
      </c>
      <c r="V2366">
        <v>2</v>
      </c>
      <c r="W2366">
        <v>70</v>
      </c>
      <c r="X2366">
        <v>10</v>
      </c>
      <c r="AB2366">
        <v>3</v>
      </c>
      <c r="AC2366">
        <v>1</v>
      </c>
      <c r="AD2366">
        <v>1</v>
      </c>
      <c r="AE2366" t="s">
        <v>618</v>
      </c>
      <c r="AG2366" t="s">
        <v>2598</v>
      </c>
      <c r="AH2366" t="s">
        <v>7073</v>
      </c>
    </row>
    <row r="2367" spans="1:34" x14ac:dyDescent="0.25">
      <c r="A2367">
        <v>7</v>
      </c>
      <c r="B2367" t="s">
        <v>652</v>
      </c>
      <c r="C2367" t="s">
        <v>655</v>
      </c>
      <c r="D2367" t="s">
        <v>653</v>
      </c>
      <c r="E2367" t="s">
        <v>654</v>
      </c>
      <c r="F2367" t="s">
        <v>657</v>
      </c>
      <c r="G2367" t="s">
        <v>11043</v>
      </c>
      <c r="H2367" t="s">
        <v>1264</v>
      </c>
      <c r="I2367" t="s">
        <v>1265</v>
      </c>
      <c r="J2367">
        <v>3</v>
      </c>
      <c r="L2367" t="s">
        <v>1216</v>
      </c>
      <c r="M2367" t="s">
        <v>1266</v>
      </c>
      <c r="N2367" t="s">
        <v>1267</v>
      </c>
      <c r="O2367" t="s">
        <v>7074</v>
      </c>
      <c r="P2367" t="s">
        <v>265</v>
      </c>
      <c r="Q2367" t="s">
        <v>369</v>
      </c>
      <c r="R2367" t="s">
        <v>8654</v>
      </c>
      <c r="S2367" t="s">
        <v>8645</v>
      </c>
      <c r="T2367" t="b">
        <v>0</v>
      </c>
      <c r="U2367" t="b">
        <v>0</v>
      </c>
      <c r="V2367">
        <v>3</v>
      </c>
      <c r="W2367">
        <v>75</v>
      </c>
      <c r="X2367">
        <v>10</v>
      </c>
      <c r="AB2367">
        <v>3</v>
      </c>
      <c r="AC2367">
        <v>1</v>
      </c>
      <c r="AD2367">
        <v>1</v>
      </c>
      <c r="AE2367" t="s">
        <v>1745</v>
      </c>
      <c r="AG2367" t="s">
        <v>3083</v>
      </c>
      <c r="AH2367" t="s">
        <v>7075</v>
      </c>
    </row>
    <row r="2368" spans="1:34" x14ac:dyDescent="0.25">
      <c r="A2368">
        <v>7</v>
      </c>
      <c r="B2368" t="s">
        <v>652</v>
      </c>
      <c r="C2368" t="s">
        <v>655</v>
      </c>
      <c r="D2368" t="s">
        <v>653</v>
      </c>
      <c r="E2368" t="s">
        <v>654</v>
      </c>
      <c r="F2368" t="s">
        <v>657</v>
      </c>
      <c r="G2368" t="s">
        <v>11043</v>
      </c>
      <c r="H2368" t="s">
        <v>1264</v>
      </c>
      <c r="I2368" t="s">
        <v>1265</v>
      </c>
      <c r="J2368">
        <v>3</v>
      </c>
      <c r="L2368" t="s">
        <v>1216</v>
      </c>
      <c r="M2368" t="s">
        <v>1266</v>
      </c>
      <c r="N2368" t="s">
        <v>1267</v>
      </c>
      <c r="O2368" t="s">
        <v>7076</v>
      </c>
      <c r="P2368" t="s">
        <v>249</v>
      </c>
      <c r="Q2368" t="s">
        <v>369</v>
      </c>
      <c r="R2368" t="s">
        <v>423</v>
      </c>
      <c r="S2368" t="s">
        <v>8645</v>
      </c>
      <c r="T2368" t="b">
        <v>0</v>
      </c>
      <c r="U2368" t="b">
        <v>0</v>
      </c>
      <c r="V2368">
        <v>1</v>
      </c>
      <c r="W2368">
        <v>150</v>
      </c>
      <c r="X2368">
        <v>10</v>
      </c>
      <c r="AB2368">
        <v>3</v>
      </c>
      <c r="AC2368">
        <v>1</v>
      </c>
      <c r="AD2368">
        <v>1</v>
      </c>
      <c r="AE2368" t="s">
        <v>2289</v>
      </c>
      <c r="AG2368" t="s">
        <v>6251</v>
      </c>
      <c r="AH2368" t="s">
        <v>7077</v>
      </c>
    </row>
    <row r="2369" spans="1:34" x14ac:dyDescent="0.25">
      <c r="A2369">
        <v>7</v>
      </c>
      <c r="B2369" t="s">
        <v>652</v>
      </c>
      <c r="C2369" t="s">
        <v>655</v>
      </c>
      <c r="D2369" t="s">
        <v>653</v>
      </c>
      <c r="E2369" t="s">
        <v>654</v>
      </c>
      <c r="F2369" t="s">
        <v>657</v>
      </c>
      <c r="G2369" t="s">
        <v>11043</v>
      </c>
      <c r="H2369" t="s">
        <v>1264</v>
      </c>
      <c r="I2369" t="s">
        <v>1265</v>
      </c>
      <c r="J2369">
        <v>3</v>
      </c>
      <c r="L2369" t="s">
        <v>1216</v>
      </c>
      <c r="M2369" t="s">
        <v>1266</v>
      </c>
      <c r="N2369" t="s">
        <v>1267</v>
      </c>
      <c r="O2369" t="s">
        <v>7078</v>
      </c>
      <c r="P2369" t="s">
        <v>249</v>
      </c>
      <c r="Q2369" t="s">
        <v>369</v>
      </c>
      <c r="R2369" t="s">
        <v>423</v>
      </c>
      <c r="S2369" t="s">
        <v>8645</v>
      </c>
      <c r="T2369" t="b">
        <v>0</v>
      </c>
      <c r="U2369" t="b">
        <v>0</v>
      </c>
      <c r="V2369">
        <v>2</v>
      </c>
      <c r="W2369">
        <v>150</v>
      </c>
      <c r="X2369">
        <v>10</v>
      </c>
      <c r="AB2369">
        <v>3</v>
      </c>
      <c r="AC2369">
        <v>1</v>
      </c>
      <c r="AD2369">
        <v>1</v>
      </c>
      <c r="AE2369" t="s">
        <v>618</v>
      </c>
      <c r="AG2369" t="s">
        <v>2598</v>
      </c>
      <c r="AH2369" t="s">
        <v>7079</v>
      </c>
    </row>
    <row r="2370" spans="1:34" x14ac:dyDescent="0.25">
      <c r="A2370">
        <v>7</v>
      </c>
      <c r="B2370" t="s">
        <v>652</v>
      </c>
      <c r="C2370" t="s">
        <v>655</v>
      </c>
      <c r="D2370" t="s">
        <v>653</v>
      </c>
      <c r="E2370" t="s">
        <v>654</v>
      </c>
      <c r="F2370" t="s">
        <v>657</v>
      </c>
      <c r="G2370" t="s">
        <v>11043</v>
      </c>
      <c r="H2370" t="s">
        <v>1264</v>
      </c>
      <c r="I2370" t="s">
        <v>1265</v>
      </c>
      <c r="J2370">
        <v>3</v>
      </c>
      <c r="L2370" t="s">
        <v>1216</v>
      </c>
      <c r="M2370" t="s">
        <v>1266</v>
      </c>
      <c r="N2370" t="s">
        <v>1267</v>
      </c>
      <c r="O2370" t="s">
        <v>7080</v>
      </c>
      <c r="P2370" t="s">
        <v>249</v>
      </c>
      <c r="Q2370" t="s">
        <v>369</v>
      </c>
      <c r="R2370" t="s">
        <v>423</v>
      </c>
      <c r="S2370" t="s">
        <v>8645</v>
      </c>
      <c r="T2370" t="b">
        <v>0</v>
      </c>
      <c r="U2370" t="b">
        <v>0</v>
      </c>
      <c r="V2370">
        <v>3</v>
      </c>
      <c r="W2370">
        <v>150</v>
      </c>
      <c r="X2370">
        <v>10</v>
      </c>
      <c r="AB2370">
        <v>3</v>
      </c>
      <c r="AC2370">
        <v>1</v>
      </c>
      <c r="AD2370">
        <v>1</v>
      </c>
      <c r="AE2370" t="s">
        <v>1745</v>
      </c>
      <c r="AG2370" t="s">
        <v>3083</v>
      </c>
      <c r="AH2370" t="s">
        <v>7081</v>
      </c>
    </row>
    <row r="2371" spans="1:34" x14ac:dyDescent="0.25">
      <c r="A2371">
        <v>7</v>
      </c>
      <c r="B2371" t="s">
        <v>652</v>
      </c>
      <c r="C2371" t="s">
        <v>655</v>
      </c>
      <c r="D2371" t="s">
        <v>653</v>
      </c>
      <c r="E2371" t="s">
        <v>654</v>
      </c>
      <c r="F2371" t="s">
        <v>657</v>
      </c>
      <c r="G2371" t="s">
        <v>11043</v>
      </c>
      <c r="H2371" t="s">
        <v>1264</v>
      </c>
      <c r="I2371" t="s">
        <v>1265</v>
      </c>
      <c r="J2371">
        <v>3</v>
      </c>
      <c r="L2371" t="s">
        <v>1216</v>
      </c>
      <c r="M2371" t="s">
        <v>1266</v>
      </c>
      <c r="N2371" t="s">
        <v>1267</v>
      </c>
      <c r="O2371" t="s">
        <v>7082</v>
      </c>
      <c r="P2371" t="s">
        <v>275</v>
      </c>
      <c r="Q2371" t="s">
        <v>369</v>
      </c>
      <c r="R2371" t="s">
        <v>8654</v>
      </c>
      <c r="S2371" t="s">
        <v>8645</v>
      </c>
      <c r="T2371" t="b">
        <v>1</v>
      </c>
      <c r="U2371" t="b">
        <v>0</v>
      </c>
      <c r="V2371">
        <v>1</v>
      </c>
      <c r="W2371">
        <v>30</v>
      </c>
      <c r="Y2371">
        <v>12</v>
      </c>
      <c r="AB2371">
        <v>2</v>
      </c>
      <c r="AC2371">
        <v>1</v>
      </c>
      <c r="AD2371">
        <v>1</v>
      </c>
      <c r="AE2371" t="s">
        <v>2289</v>
      </c>
      <c r="AG2371" t="s">
        <v>7083</v>
      </c>
      <c r="AH2371" t="s">
        <v>7084</v>
      </c>
    </row>
    <row r="2372" spans="1:34" x14ac:dyDescent="0.25">
      <c r="A2372">
        <v>7</v>
      </c>
      <c r="B2372" t="s">
        <v>652</v>
      </c>
      <c r="C2372" t="s">
        <v>655</v>
      </c>
      <c r="D2372" t="s">
        <v>653</v>
      </c>
      <c r="E2372" t="s">
        <v>654</v>
      </c>
      <c r="F2372" t="s">
        <v>657</v>
      </c>
      <c r="G2372" t="s">
        <v>11043</v>
      </c>
      <c r="H2372" t="s">
        <v>1264</v>
      </c>
      <c r="I2372" t="s">
        <v>1265</v>
      </c>
      <c r="J2372">
        <v>3</v>
      </c>
      <c r="L2372" t="s">
        <v>1216</v>
      </c>
      <c r="M2372" t="s">
        <v>1266</v>
      </c>
      <c r="N2372" t="s">
        <v>1267</v>
      </c>
      <c r="O2372" t="s">
        <v>7085</v>
      </c>
      <c r="P2372" t="s">
        <v>275</v>
      </c>
      <c r="Q2372" t="s">
        <v>369</v>
      </c>
      <c r="R2372" t="s">
        <v>8654</v>
      </c>
      <c r="S2372" t="s">
        <v>8645</v>
      </c>
      <c r="T2372" t="b">
        <v>1</v>
      </c>
      <c r="U2372" t="b">
        <v>0</v>
      </c>
      <c r="V2372">
        <v>2</v>
      </c>
      <c r="W2372">
        <v>35</v>
      </c>
      <c r="Y2372">
        <v>12</v>
      </c>
      <c r="AB2372">
        <v>2</v>
      </c>
      <c r="AC2372">
        <v>1</v>
      </c>
      <c r="AD2372">
        <v>1</v>
      </c>
      <c r="AE2372" t="s">
        <v>2289</v>
      </c>
      <c r="AG2372" t="s">
        <v>7083</v>
      </c>
      <c r="AH2372" t="s">
        <v>7086</v>
      </c>
    </row>
    <row r="2373" spans="1:34" x14ac:dyDescent="0.25">
      <c r="A2373">
        <v>7</v>
      </c>
      <c r="B2373" t="s">
        <v>652</v>
      </c>
      <c r="C2373" t="s">
        <v>655</v>
      </c>
      <c r="D2373" t="s">
        <v>653</v>
      </c>
      <c r="E2373" t="s">
        <v>654</v>
      </c>
      <c r="F2373" t="s">
        <v>657</v>
      </c>
      <c r="G2373" t="s">
        <v>11043</v>
      </c>
      <c r="H2373" t="s">
        <v>1264</v>
      </c>
      <c r="I2373" t="s">
        <v>1265</v>
      </c>
      <c r="J2373">
        <v>3</v>
      </c>
      <c r="L2373" t="s">
        <v>1216</v>
      </c>
      <c r="M2373" t="s">
        <v>1266</v>
      </c>
      <c r="N2373" t="s">
        <v>1267</v>
      </c>
      <c r="O2373" t="s">
        <v>7087</v>
      </c>
      <c r="P2373" t="s">
        <v>1</v>
      </c>
      <c r="Q2373" t="s">
        <v>2</v>
      </c>
      <c r="R2373" t="s">
        <v>2</v>
      </c>
      <c r="S2373" t="s">
        <v>8646</v>
      </c>
      <c r="T2373" t="b">
        <v>0</v>
      </c>
      <c r="U2373" t="b">
        <v>1</v>
      </c>
      <c r="V2373">
        <v>1</v>
      </c>
      <c r="W2373">
        <v>150</v>
      </c>
      <c r="Y2373">
        <v>60</v>
      </c>
      <c r="AG2373" t="s">
        <v>6814</v>
      </c>
      <c r="AH2373" t="s">
        <v>7088</v>
      </c>
    </row>
    <row r="2374" spans="1:34" x14ac:dyDescent="0.25">
      <c r="A2374">
        <v>7</v>
      </c>
      <c r="B2374" t="s">
        <v>652</v>
      </c>
      <c r="C2374" t="s">
        <v>655</v>
      </c>
      <c r="D2374" t="s">
        <v>653</v>
      </c>
      <c r="E2374" t="s">
        <v>654</v>
      </c>
      <c r="F2374" t="s">
        <v>657</v>
      </c>
      <c r="G2374" t="s">
        <v>11043</v>
      </c>
      <c r="H2374" t="s">
        <v>1264</v>
      </c>
      <c r="I2374" t="s">
        <v>1265</v>
      </c>
      <c r="J2374">
        <v>3</v>
      </c>
      <c r="L2374" t="s">
        <v>1216</v>
      </c>
      <c r="M2374" t="s">
        <v>1266</v>
      </c>
      <c r="N2374" t="s">
        <v>1267</v>
      </c>
      <c r="O2374" t="s">
        <v>7089</v>
      </c>
      <c r="P2374" t="s">
        <v>1</v>
      </c>
      <c r="Q2374" t="s">
        <v>2</v>
      </c>
      <c r="R2374" t="s">
        <v>2</v>
      </c>
      <c r="S2374" t="s">
        <v>8646</v>
      </c>
      <c r="T2374" t="b">
        <v>0</v>
      </c>
      <c r="U2374" t="b">
        <v>1</v>
      </c>
      <c r="V2374">
        <v>2</v>
      </c>
      <c r="W2374">
        <v>150</v>
      </c>
      <c r="Y2374">
        <v>52.8</v>
      </c>
      <c r="AG2374" t="s">
        <v>6814</v>
      </c>
      <c r="AH2374" t="s">
        <v>7090</v>
      </c>
    </row>
    <row r="2375" spans="1:34" x14ac:dyDescent="0.25">
      <c r="A2375">
        <v>7</v>
      </c>
      <c r="B2375" t="s">
        <v>652</v>
      </c>
      <c r="C2375" t="s">
        <v>655</v>
      </c>
      <c r="D2375" t="s">
        <v>653</v>
      </c>
      <c r="E2375" t="s">
        <v>654</v>
      </c>
      <c r="F2375" t="s">
        <v>657</v>
      </c>
      <c r="G2375" t="s">
        <v>11043</v>
      </c>
      <c r="H2375" t="s">
        <v>1264</v>
      </c>
      <c r="I2375" t="s">
        <v>1265</v>
      </c>
      <c r="J2375">
        <v>3</v>
      </c>
      <c r="L2375" t="s">
        <v>1216</v>
      </c>
      <c r="M2375" t="s">
        <v>1266</v>
      </c>
      <c r="N2375" t="s">
        <v>1267</v>
      </c>
      <c r="O2375" t="s">
        <v>7091</v>
      </c>
      <c r="P2375" t="s">
        <v>1</v>
      </c>
      <c r="Q2375" t="s">
        <v>2</v>
      </c>
      <c r="R2375" t="s">
        <v>2</v>
      </c>
      <c r="S2375" t="s">
        <v>8646</v>
      </c>
      <c r="T2375" t="b">
        <v>0</v>
      </c>
      <c r="U2375" t="b">
        <v>1</v>
      </c>
      <c r="V2375">
        <v>3</v>
      </c>
      <c r="W2375">
        <v>150</v>
      </c>
      <c r="Y2375">
        <v>46.800000000000004</v>
      </c>
      <c r="AG2375" t="s">
        <v>6814</v>
      </c>
      <c r="AH2375" t="s">
        <v>7092</v>
      </c>
    </row>
    <row r="2376" spans="1:34" x14ac:dyDescent="0.25">
      <c r="A2376">
        <v>7</v>
      </c>
      <c r="B2376" t="s">
        <v>652</v>
      </c>
      <c r="C2376" t="s">
        <v>655</v>
      </c>
      <c r="D2376" t="s">
        <v>653</v>
      </c>
      <c r="E2376" t="s">
        <v>654</v>
      </c>
      <c r="F2376" t="s">
        <v>657</v>
      </c>
      <c r="G2376" t="s">
        <v>11043</v>
      </c>
      <c r="H2376" t="s">
        <v>1264</v>
      </c>
      <c r="I2376" t="s">
        <v>1265</v>
      </c>
      <c r="J2376">
        <v>3</v>
      </c>
      <c r="L2376" t="s">
        <v>1216</v>
      </c>
      <c r="M2376" t="s">
        <v>1266</v>
      </c>
      <c r="N2376" t="s">
        <v>1267</v>
      </c>
      <c r="O2376" t="s">
        <v>7093</v>
      </c>
      <c r="P2376" t="s">
        <v>1</v>
      </c>
      <c r="Q2376" t="s">
        <v>2</v>
      </c>
      <c r="R2376" t="s">
        <v>2</v>
      </c>
      <c r="S2376" t="s">
        <v>8646</v>
      </c>
      <c r="T2376" t="b">
        <v>0</v>
      </c>
      <c r="U2376" t="b">
        <v>1</v>
      </c>
      <c r="V2376">
        <v>4</v>
      </c>
      <c r="W2376">
        <v>150</v>
      </c>
      <c r="Y2376">
        <v>43.199999999999996</v>
      </c>
      <c r="AG2376" t="s">
        <v>6814</v>
      </c>
      <c r="AH2376" t="s">
        <v>7094</v>
      </c>
    </row>
    <row r="2377" spans="1:34" x14ac:dyDescent="0.25">
      <c r="A2377">
        <v>7</v>
      </c>
      <c r="B2377" t="s">
        <v>652</v>
      </c>
      <c r="C2377" t="s">
        <v>655</v>
      </c>
      <c r="D2377" t="s">
        <v>653</v>
      </c>
      <c r="E2377" t="s">
        <v>654</v>
      </c>
      <c r="F2377" t="s">
        <v>657</v>
      </c>
      <c r="G2377" t="s">
        <v>11043</v>
      </c>
      <c r="H2377" t="s">
        <v>1264</v>
      </c>
      <c r="I2377" t="s">
        <v>1265</v>
      </c>
      <c r="J2377">
        <v>3</v>
      </c>
      <c r="L2377" t="s">
        <v>1216</v>
      </c>
      <c r="M2377" t="s">
        <v>1266</v>
      </c>
      <c r="N2377" t="s">
        <v>1267</v>
      </c>
      <c r="O2377" t="s">
        <v>7095</v>
      </c>
      <c r="P2377" t="s">
        <v>1</v>
      </c>
      <c r="Q2377" t="s">
        <v>2</v>
      </c>
      <c r="R2377" t="s">
        <v>2</v>
      </c>
      <c r="S2377" t="s">
        <v>8646</v>
      </c>
      <c r="T2377" t="b">
        <v>0</v>
      </c>
      <c r="U2377" t="b">
        <v>1</v>
      </c>
      <c r="V2377">
        <v>5</v>
      </c>
      <c r="W2377">
        <v>150</v>
      </c>
      <c r="Y2377">
        <v>42</v>
      </c>
      <c r="AG2377" t="s">
        <v>6814</v>
      </c>
      <c r="AH2377" t="s">
        <v>7096</v>
      </c>
    </row>
    <row r="2378" spans="1:34" x14ac:dyDescent="0.25">
      <c r="A2378">
        <v>7</v>
      </c>
      <c r="B2378" t="s">
        <v>652</v>
      </c>
      <c r="C2378" t="s">
        <v>655</v>
      </c>
      <c r="D2378" t="s">
        <v>653</v>
      </c>
      <c r="E2378" t="s">
        <v>654</v>
      </c>
      <c r="F2378" t="s">
        <v>657</v>
      </c>
      <c r="G2378" t="s">
        <v>11043</v>
      </c>
      <c r="H2378" t="s">
        <v>1264</v>
      </c>
      <c r="I2378" t="s">
        <v>1265</v>
      </c>
      <c r="J2378">
        <v>3</v>
      </c>
      <c r="L2378" t="s">
        <v>1216</v>
      </c>
      <c r="M2378" t="s">
        <v>1266</v>
      </c>
      <c r="N2378" t="s">
        <v>1267</v>
      </c>
      <c r="O2378" t="s">
        <v>7097</v>
      </c>
      <c r="P2378" t="s">
        <v>96</v>
      </c>
      <c r="Q2378" t="s">
        <v>8644</v>
      </c>
      <c r="R2378" t="s">
        <v>8488</v>
      </c>
      <c r="S2378" t="s">
        <v>8645</v>
      </c>
      <c r="T2378" t="b">
        <v>1</v>
      </c>
      <c r="U2378" t="b">
        <v>0</v>
      </c>
      <c r="V2378">
        <v>1</v>
      </c>
      <c r="W2378">
        <v>35</v>
      </c>
      <c r="X2378">
        <v>8</v>
      </c>
      <c r="AB2378">
        <v>2</v>
      </c>
      <c r="AC2378">
        <v>2</v>
      </c>
      <c r="AD2378">
        <v>2</v>
      </c>
      <c r="AE2378" t="s">
        <v>618</v>
      </c>
      <c r="AG2378" t="s">
        <v>7098</v>
      </c>
      <c r="AH2378" t="s">
        <v>7099</v>
      </c>
    </row>
    <row r="2379" spans="1:34" x14ac:dyDescent="0.25">
      <c r="A2379">
        <v>7</v>
      </c>
      <c r="B2379" t="s">
        <v>652</v>
      </c>
      <c r="C2379" t="s">
        <v>655</v>
      </c>
      <c r="D2379" t="s">
        <v>653</v>
      </c>
      <c r="E2379" t="s">
        <v>654</v>
      </c>
      <c r="F2379" t="s">
        <v>657</v>
      </c>
      <c r="G2379" t="s">
        <v>11043</v>
      </c>
      <c r="H2379" t="s">
        <v>1264</v>
      </c>
      <c r="I2379" t="s">
        <v>1265</v>
      </c>
      <c r="J2379">
        <v>3</v>
      </c>
      <c r="L2379" t="s">
        <v>1216</v>
      </c>
      <c r="M2379" t="s">
        <v>1266</v>
      </c>
      <c r="N2379" t="s">
        <v>1267</v>
      </c>
      <c r="O2379" t="s">
        <v>7100</v>
      </c>
      <c r="P2379" t="s">
        <v>96</v>
      </c>
      <c r="Q2379" t="s">
        <v>8644</v>
      </c>
      <c r="R2379" t="s">
        <v>8488</v>
      </c>
      <c r="S2379" t="s">
        <v>8645</v>
      </c>
      <c r="T2379" t="b">
        <v>1</v>
      </c>
      <c r="U2379" t="b">
        <v>0</v>
      </c>
      <c r="V2379">
        <v>2</v>
      </c>
      <c r="W2379">
        <v>35</v>
      </c>
      <c r="X2379">
        <v>7.5</v>
      </c>
      <c r="AB2379">
        <v>2</v>
      </c>
      <c r="AC2379">
        <v>2</v>
      </c>
      <c r="AD2379">
        <v>2</v>
      </c>
      <c r="AE2379" t="s">
        <v>1745</v>
      </c>
      <c r="AG2379" t="s">
        <v>7101</v>
      </c>
      <c r="AH2379" t="s">
        <v>7102</v>
      </c>
    </row>
    <row r="2380" spans="1:34" x14ac:dyDescent="0.25">
      <c r="A2380">
        <v>7</v>
      </c>
      <c r="B2380" t="s">
        <v>652</v>
      </c>
      <c r="C2380" t="s">
        <v>655</v>
      </c>
      <c r="D2380" t="s">
        <v>653</v>
      </c>
      <c r="E2380" t="s">
        <v>654</v>
      </c>
      <c r="F2380" t="s">
        <v>657</v>
      </c>
      <c r="G2380" t="s">
        <v>11043</v>
      </c>
      <c r="H2380" t="s">
        <v>1264</v>
      </c>
      <c r="I2380" t="s">
        <v>1265</v>
      </c>
      <c r="J2380">
        <v>3</v>
      </c>
      <c r="L2380" t="s">
        <v>1216</v>
      </c>
      <c r="M2380" t="s">
        <v>1266</v>
      </c>
      <c r="N2380" t="s">
        <v>1267</v>
      </c>
      <c r="O2380" t="s">
        <v>7103</v>
      </c>
      <c r="P2380" t="s">
        <v>96</v>
      </c>
      <c r="Q2380" t="s">
        <v>8644</v>
      </c>
      <c r="R2380" t="s">
        <v>8488</v>
      </c>
      <c r="S2380" t="s">
        <v>8645</v>
      </c>
      <c r="T2380" t="b">
        <v>1</v>
      </c>
      <c r="U2380" t="b">
        <v>0</v>
      </c>
      <c r="V2380">
        <v>3</v>
      </c>
      <c r="W2380">
        <v>35</v>
      </c>
      <c r="X2380">
        <v>6</v>
      </c>
      <c r="AB2380">
        <v>2</v>
      </c>
      <c r="AC2380">
        <v>2</v>
      </c>
      <c r="AD2380">
        <v>2</v>
      </c>
      <c r="AE2380" t="s">
        <v>610</v>
      </c>
      <c r="AG2380" t="s">
        <v>7104</v>
      </c>
      <c r="AH2380" t="s">
        <v>7105</v>
      </c>
    </row>
    <row r="2381" spans="1:34" x14ac:dyDescent="0.25">
      <c r="A2381">
        <v>7</v>
      </c>
      <c r="B2381" t="s">
        <v>652</v>
      </c>
      <c r="C2381" t="s">
        <v>655</v>
      </c>
      <c r="D2381" t="s">
        <v>653</v>
      </c>
      <c r="E2381" t="s">
        <v>654</v>
      </c>
      <c r="F2381" t="s">
        <v>657</v>
      </c>
      <c r="G2381" t="s">
        <v>11043</v>
      </c>
      <c r="H2381" t="s">
        <v>1264</v>
      </c>
      <c r="I2381" t="s">
        <v>1265</v>
      </c>
      <c r="J2381">
        <v>3</v>
      </c>
      <c r="L2381" t="s">
        <v>1216</v>
      </c>
      <c r="M2381" t="s">
        <v>1266</v>
      </c>
      <c r="N2381" t="s">
        <v>1267</v>
      </c>
      <c r="O2381" t="s">
        <v>7106</v>
      </c>
      <c r="P2381" t="s">
        <v>96</v>
      </c>
      <c r="Q2381" t="s">
        <v>8644</v>
      </c>
      <c r="R2381" t="s">
        <v>8488</v>
      </c>
      <c r="S2381" t="s">
        <v>8645</v>
      </c>
      <c r="T2381" t="b">
        <v>1</v>
      </c>
      <c r="U2381" t="b">
        <v>0</v>
      </c>
      <c r="V2381">
        <v>4</v>
      </c>
      <c r="W2381">
        <v>35</v>
      </c>
      <c r="X2381">
        <v>6</v>
      </c>
      <c r="AB2381">
        <v>2</v>
      </c>
      <c r="AC2381">
        <v>2</v>
      </c>
      <c r="AD2381">
        <v>2</v>
      </c>
      <c r="AE2381" t="s">
        <v>610</v>
      </c>
      <c r="AG2381" t="s">
        <v>7104</v>
      </c>
      <c r="AH2381" t="s">
        <v>7107</v>
      </c>
    </row>
    <row r="2382" spans="1:34" x14ac:dyDescent="0.25">
      <c r="A2382">
        <v>7</v>
      </c>
      <c r="B2382" t="s">
        <v>652</v>
      </c>
      <c r="C2382" t="s">
        <v>655</v>
      </c>
      <c r="D2382" t="s">
        <v>653</v>
      </c>
      <c r="E2382" t="s">
        <v>654</v>
      </c>
      <c r="F2382" t="s">
        <v>657</v>
      </c>
      <c r="G2382" t="s">
        <v>11043</v>
      </c>
      <c r="H2382" t="s">
        <v>1264</v>
      </c>
      <c r="I2382" t="s">
        <v>1265</v>
      </c>
      <c r="J2382">
        <v>3</v>
      </c>
      <c r="L2382" t="s">
        <v>1216</v>
      </c>
      <c r="M2382" t="s">
        <v>1266</v>
      </c>
      <c r="N2382" t="s">
        <v>1267</v>
      </c>
      <c r="O2382" t="s">
        <v>7108</v>
      </c>
      <c r="P2382" t="s">
        <v>209</v>
      </c>
      <c r="Q2382" t="s">
        <v>8650</v>
      </c>
      <c r="R2382" t="s">
        <v>8637</v>
      </c>
      <c r="S2382" t="s">
        <v>8645</v>
      </c>
      <c r="T2382" t="b">
        <v>0</v>
      </c>
      <c r="U2382" t="b">
        <v>0</v>
      </c>
      <c r="V2382">
        <v>1</v>
      </c>
      <c r="W2382">
        <v>60</v>
      </c>
      <c r="X2382">
        <v>10</v>
      </c>
      <c r="AB2382">
        <v>2</v>
      </c>
      <c r="AC2382">
        <v>2</v>
      </c>
      <c r="AD2382">
        <v>2</v>
      </c>
      <c r="AE2382" t="s">
        <v>2289</v>
      </c>
      <c r="AG2382" t="s">
        <v>7109</v>
      </c>
      <c r="AH2382" t="s">
        <v>7110</v>
      </c>
    </row>
    <row r="2383" spans="1:34" x14ac:dyDescent="0.25">
      <c r="A2383">
        <v>7</v>
      </c>
      <c r="B2383" t="s">
        <v>652</v>
      </c>
      <c r="C2383" t="s">
        <v>655</v>
      </c>
      <c r="D2383" t="s">
        <v>653</v>
      </c>
      <c r="E2383" t="s">
        <v>654</v>
      </c>
      <c r="F2383" t="s">
        <v>657</v>
      </c>
      <c r="G2383" t="s">
        <v>11043</v>
      </c>
      <c r="H2383" t="s">
        <v>1264</v>
      </c>
      <c r="I2383" t="s">
        <v>1265</v>
      </c>
      <c r="J2383">
        <v>3</v>
      </c>
      <c r="L2383" t="s">
        <v>1216</v>
      </c>
      <c r="M2383" t="s">
        <v>1266</v>
      </c>
      <c r="N2383" t="s">
        <v>1267</v>
      </c>
      <c r="O2383" t="s">
        <v>7111</v>
      </c>
      <c r="P2383" t="s">
        <v>209</v>
      </c>
      <c r="Q2383" t="s">
        <v>8650</v>
      </c>
      <c r="R2383" t="s">
        <v>8637</v>
      </c>
      <c r="S2383" t="s">
        <v>8645</v>
      </c>
      <c r="T2383" t="b">
        <v>0</v>
      </c>
      <c r="U2383" t="b">
        <v>0</v>
      </c>
      <c r="V2383">
        <v>2</v>
      </c>
      <c r="W2383">
        <v>62.5</v>
      </c>
      <c r="X2383">
        <v>11</v>
      </c>
      <c r="AB2383">
        <v>2</v>
      </c>
      <c r="AC2383">
        <v>2</v>
      </c>
      <c r="AD2383">
        <v>2</v>
      </c>
      <c r="AE2383" t="s">
        <v>2289</v>
      </c>
      <c r="AG2383" t="s">
        <v>7112</v>
      </c>
      <c r="AH2383" t="s">
        <v>7113</v>
      </c>
    </row>
    <row r="2384" spans="1:34" x14ac:dyDescent="0.25">
      <c r="A2384">
        <v>7</v>
      </c>
      <c r="B2384" t="s">
        <v>652</v>
      </c>
      <c r="C2384" t="s">
        <v>655</v>
      </c>
      <c r="D2384" t="s">
        <v>653</v>
      </c>
      <c r="E2384" t="s">
        <v>654</v>
      </c>
      <c r="F2384" t="s">
        <v>657</v>
      </c>
      <c r="G2384" t="s">
        <v>11043</v>
      </c>
      <c r="H2384" t="s">
        <v>1264</v>
      </c>
      <c r="I2384" t="s">
        <v>1265</v>
      </c>
      <c r="J2384">
        <v>3</v>
      </c>
      <c r="L2384" t="s">
        <v>1216</v>
      </c>
      <c r="M2384" t="s">
        <v>1266</v>
      </c>
      <c r="N2384" t="s">
        <v>1267</v>
      </c>
      <c r="O2384" t="s">
        <v>7114</v>
      </c>
      <c r="P2384" t="s">
        <v>209</v>
      </c>
      <c r="Q2384" t="s">
        <v>8650</v>
      </c>
      <c r="R2384" t="s">
        <v>8637</v>
      </c>
      <c r="S2384" t="s">
        <v>8645</v>
      </c>
      <c r="T2384" t="b">
        <v>0</v>
      </c>
      <c r="U2384" t="b">
        <v>0</v>
      </c>
      <c r="V2384">
        <v>3</v>
      </c>
      <c r="W2384">
        <v>67.5</v>
      </c>
      <c r="X2384">
        <v>9</v>
      </c>
      <c r="AB2384">
        <v>2</v>
      </c>
      <c r="AC2384">
        <v>2</v>
      </c>
      <c r="AD2384">
        <v>2</v>
      </c>
      <c r="AE2384" t="s">
        <v>1745</v>
      </c>
      <c r="AG2384" t="s">
        <v>7115</v>
      </c>
      <c r="AH2384" t="s">
        <v>7116</v>
      </c>
    </row>
    <row r="2385" spans="1:34" x14ac:dyDescent="0.25">
      <c r="A2385">
        <v>7</v>
      </c>
      <c r="B2385" t="s">
        <v>652</v>
      </c>
      <c r="C2385" t="s">
        <v>655</v>
      </c>
      <c r="D2385" t="s">
        <v>653</v>
      </c>
      <c r="E2385" t="s">
        <v>654</v>
      </c>
      <c r="F2385" t="s">
        <v>657</v>
      </c>
      <c r="G2385" t="s">
        <v>11043</v>
      </c>
      <c r="H2385" t="s">
        <v>1264</v>
      </c>
      <c r="I2385" t="s">
        <v>1265</v>
      </c>
      <c r="J2385">
        <v>3</v>
      </c>
      <c r="L2385" t="s">
        <v>1216</v>
      </c>
      <c r="M2385" t="s">
        <v>1266</v>
      </c>
      <c r="N2385" t="s">
        <v>1267</v>
      </c>
      <c r="O2385" t="s">
        <v>7117</v>
      </c>
      <c r="P2385" t="s">
        <v>209</v>
      </c>
      <c r="Q2385" t="s">
        <v>8650</v>
      </c>
      <c r="R2385" t="s">
        <v>8637</v>
      </c>
      <c r="S2385" t="s">
        <v>8645</v>
      </c>
      <c r="T2385" t="b">
        <v>0</v>
      </c>
      <c r="U2385" t="b">
        <v>0</v>
      </c>
      <c r="V2385">
        <v>4</v>
      </c>
      <c r="W2385">
        <v>67.5</v>
      </c>
      <c r="X2385">
        <v>7</v>
      </c>
      <c r="AB2385">
        <v>2</v>
      </c>
      <c r="AC2385">
        <v>2</v>
      </c>
      <c r="AD2385">
        <v>2</v>
      </c>
      <c r="AE2385" t="s">
        <v>1745</v>
      </c>
      <c r="AG2385" t="s">
        <v>7115</v>
      </c>
      <c r="AH2385" t="s">
        <v>7118</v>
      </c>
    </row>
    <row r="2386" spans="1:34" x14ac:dyDescent="0.25">
      <c r="A2386">
        <v>7</v>
      </c>
      <c r="B2386" t="s">
        <v>652</v>
      </c>
      <c r="C2386" t="s">
        <v>655</v>
      </c>
      <c r="D2386" t="s">
        <v>653</v>
      </c>
      <c r="E2386" t="s">
        <v>654</v>
      </c>
      <c r="F2386" t="s">
        <v>657</v>
      </c>
      <c r="G2386" t="s">
        <v>11043</v>
      </c>
      <c r="H2386" t="s">
        <v>1264</v>
      </c>
      <c r="I2386" t="s">
        <v>1265</v>
      </c>
      <c r="J2386">
        <v>3</v>
      </c>
      <c r="L2386" t="s">
        <v>1216</v>
      </c>
      <c r="M2386" t="s">
        <v>1266</v>
      </c>
      <c r="N2386" t="s">
        <v>1267</v>
      </c>
      <c r="O2386" t="s">
        <v>7119</v>
      </c>
      <c r="P2386" t="s">
        <v>339</v>
      </c>
      <c r="Q2386" t="s">
        <v>2</v>
      </c>
      <c r="R2386" t="s">
        <v>8653</v>
      </c>
      <c r="S2386" t="s">
        <v>8645</v>
      </c>
      <c r="T2386" t="b">
        <v>0</v>
      </c>
      <c r="U2386" t="b">
        <v>1</v>
      </c>
      <c r="V2386">
        <v>1</v>
      </c>
      <c r="W2386">
        <v>50</v>
      </c>
      <c r="Y2386">
        <v>64.800000000000011</v>
      </c>
      <c r="AG2386" t="s">
        <v>7120</v>
      </c>
      <c r="AH2386" t="s">
        <v>7121</v>
      </c>
    </row>
    <row r="2387" spans="1:34" x14ac:dyDescent="0.25">
      <c r="A2387">
        <v>7</v>
      </c>
      <c r="B2387" t="s">
        <v>652</v>
      </c>
      <c r="C2387" t="s">
        <v>655</v>
      </c>
      <c r="D2387" t="s">
        <v>653</v>
      </c>
      <c r="E2387" t="s">
        <v>654</v>
      </c>
      <c r="F2387" t="s">
        <v>657</v>
      </c>
      <c r="G2387" t="s">
        <v>11043</v>
      </c>
      <c r="H2387" t="s">
        <v>1264</v>
      </c>
      <c r="I2387" t="s">
        <v>1265</v>
      </c>
      <c r="J2387">
        <v>3</v>
      </c>
      <c r="L2387" t="s">
        <v>1216</v>
      </c>
      <c r="M2387" t="s">
        <v>1266</v>
      </c>
      <c r="N2387" t="s">
        <v>1267</v>
      </c>
      <c r="O2387" t="s">
        <v>7122</v>
      </c>
      <c r="P2387" t="s">
        <v>339</v>
      </c>
      <c r="Q2387" t="s">
        <v>2</v>
      </c>
      <c r="R2387" t="s">
        <v>8653</v>
      </c>
      <c r="S2387" t="s">
        <v>8645</v>
      </c>
      <c r="T2387" t="b">
        <v>0</v>
      </c>
      <c r="U2387" t="b">
        <v>1</v>
      </c>
      <c r="V2387">
        <v>2</v>
      </c>
      <c r="W2387">
        <v>50</v>
      </c>
      <c r="Y2387">
        <v>52.8</v>
      </c>
      <c r="AG2387" t="s">
        <v>7123</v>
      </c>
      <c r="AH2387" t="s">
        <v>7124</v>
      </c>
    </row>
    <row r="2388" spans="1:34" x14ac:dyDescent="0.25">
      <c r="A2388">
        <v>7</v>
      </c>
      <c r="B2388" t="s">
        <v>652</v>
      </c>
      <c r="C2388" t="s">
        <v>655</v>
      </c>
      <c r="D2388" t="s">
        <v>653</v>
      </c>
      <c r="E2388" t="s">
        <v>654</v>
      </c>
      <c r="F2388" t="s">
        <v>657</v>
      </c>
      <c r="G2388" t="s">
        <v>11043</v>
      </c>
      <c r="H2388" t="s">
        <v>1264</v>
      </c>
      <c r="I2388" t="s">
        <v>1265</v>
      </c>
      <c r="J2388">
        <v>3</v>
      </c>
      <c r="L2388" t="s">
        <v>1216</v>
      </c>
      <c r="M2388" t="s">
        <v>1266</v>
      </c>
      <c r="N2388" t="s">
        <v>1267</v>
      </c>
      <c r="O2388" t="s">
        <v>7125</v>
      </c>
      <c r="P2388" t="s">
        <v>339</v>
      </c>
      <c r="Q2388" t="s">
        <v>2</v>
      </c>
      <c r="R2388" t="s">
        <v>8653</v>
      </c>
      <c r="S2388" t="s">
        <v>8645</v>
      </c>
      <c r="T2388" t="b">
        <v>0</v>
      </c>
      <c r="U2388" t="b">
        <v>1</v>
      </c>
      <c r="V2388">
        <v>3</v>
      </c>
      <c r="W2388">
        <v>50</v>
      </c>
      <c r="Y2388">
        <v>45</v>
      </c>
      <c r="AG2388" t="s">
        <v>7123</v>
      </c>
      <c r="AH2388" t="s">
        <v>7126</v>
      </c>
    </row>
    <row r="2389" spans="1:34" x14ac:dyDescent="0.25">
      <c r="A2389">
        <v>7</v>
      </c>
      <c r="B2389" t="s">
        <v>652</v>
      </c>
      <c r="C2389" t="s">
        <v>655</v>
      </c>
      <c r="D2389" t="s">
        <v>653</v>
      </c>
      <c r="E2389" t="s">
        <v>654</v>
      </c>
      <c r="F2389" t="s">
        <v>657</v>
      </c>
      <c r="G2389" t="s">
        <v>11043</v>
      </c>
      <c r="H2389" t="s">
        <v>1264</v>
      </c>
      <c r="I2389" t="s">
        <v>1265</v>
      </c>
      <c r="J2389">
        <v>3</v>
      </c>
      <c r="L2389" t="s">
        <v>1216</v>
      </c>
      <c r="M2389" t="s">
        <v>1266</v>
      </c>
      <c r="N2389" t="s">
        <v>1267</v>
      </c>
      <c r="O2389" t="s">
        <v>7127</v>
      </c>
      <c r="P2389" t="s">
        <v>334</v>
      </c>
      <c r="Q2389" t="s">
        <v>2</v>
      </c>
      <c r="R2389" t="s">
        <v>8652</v>
      </c>
      <c r="S2389" t="s">
        <v>8646</v>
      </c>
      <c r="T2389" t="b">
        <v>0</v>
      </c>
      <c r="U2389" t="b">
        <v>1</v>
      </c>
      <c r="V2389">
        <v>1</v>
      </c>
      <c r="W2389">
        <v>0</v>
      </c>
      <c r="Y2389">
        <v>45</v>
      </c>
      <c r="AG2389" t="s">
        <v>7128</v>
      </c>
      <c r="AH2389" t="s">
        <v>7129</v>
      </c>
    </row>
    <row r="2390" spans="1:34" x14ac:dyDescent="0.25">
      <c r="A2390">
        <v>7</v>
      </c>
      <c r="B2390" t="s">
        <v>652</v>
      </c>
      <c r="C2390" t="s">
        <v>655</v>
      </c>
      <c r="D2390" t="s">
        <v>653</v>
      </c>
      <c r="E2390" t="s">
        <v>654</v>
      </c>
      <c r="F2390" t="s">
        <v>657</v>
      </c>
      <c r="G2390" t="s">
        <v>11043</v>
      </c>
      <c r="H2390" t="s">
        <v>1264</v>
      </c>
      <c r="I2390" t="s">
        <v>1265</v>
      </c>
      <c r="J2390">
        <v>3</v>
      </c>
      <c r="L2390" t="s">
        <v>1216</v>
      </c>
      <c r="M2390" t="s">
        <v>1266</v>
      </c>
      <c r="N2390" t="s">
        <v>1267</v>
      </c>
      <c r="O2390" t="s">
        <v>7130</v>
      </c>
      <c r="P2390" t="s">
        <v>334</v>
      </c>
      <c r="Q2390" t="s">
        <v>2</v>
      </c>
      <c r="R2390" t="s">
        <v>8652</v>
      </c>
      <c r="S2390" t="s">
        <v>8646</v>
      </c>
      <c r="T2390" t="b">
        <v>0</v>
      </c>
      <c r="U2390" t="b">
        <v>1</v>
      </c>
      <c r="V2390">
        <v>2</v>
      </c>
      <c r="W2390">
        <v>0</v>
      </c>
      <c r="Y2390">
        <v>45</v>
      </c>
      <c r="AG2390" t="s">
        <v>7128</v>
      </c>
      <c r="AH2390" t="s">
        <v>1267</v>
      </c>
    </row>
    <row r="2391" spans="1:34" x14ac:dyDescent="0.25">
      <c r="A2391">
        <v>7</v>
      </c>
      <c r="B2391" t="s">
        <v>652</v>
      </c>
      <c r="C2391" t="s">
        <v>655</v>
      </c>
      <c r="D2391" t="s">
        <v>653</v>
      </c>
      <c r="E2391" t="s">
        <v>654</v>
      </c>
      <c r="F2391" t="s">
        <v>657</v>
      </c>
      <c r="G2391" t="s">
        <v>11043</v>
      </c>
      <c r="H2391" t="s">
        <v>1268</v>
      </c>
      <c r="I2391" t="s">
        <v>654</v>
      </c>
      <c r="J2391">
        <v>4</v>
      </c>
      <c r="L2391" t="s">
        <v>1221</v>
      </c>
      <c r="M2391" t="s">
        <v>1269</v>
      </c>
      <c r="N2391" t="s">
        <v>1270</v>
      </c>
      <c r="O2391" t="s">
        <v>7131</v>
      </c>
      <c r="P2391" t="s">
        <v>363</v>
      </c>
      <c r="Q2391" t="s">
        <v>357</v>
      </c>
      <c r="R2391" t="s">
        <v>357</v>
      </c>
      <c r="S2391" t="s">
        <v>357</v>
      </c>
      <c r="T2391" t="b">
        <v>0</v>
      </c>
      <c r="U2391" t="b">
        <v>1</v>
      </c>
      <c r="V2391">
        <v>1</v>
      </c>
      <c r="Y2391">
        <v>363</v>
      </c>
      <c r="Z2391">
        <v>0.69</v>
      </c>
      <c r="AA2391" t="s">
        <v>3957</v>
      </c>
      <c r="AG2391" t="s">
        <v>6992</v>
      </c>
      <c r="AH2391" t="s">
        <v>1269</v>
      </c>
    </row>
    <row r="2392" spans="1:34" x14ac:dyDescent="0.25">
      <c r="A2392">
        <v>7</v>
      </c>
      <c r="B2392" t="s">
        <v>652</v>
      </c>
      <c r="C2392" t="s">
        <v>655</v>
      </c>
      <c r="D2392" t="s">
        <v>653</v>
      </c>
      <c r="E2392" t="s">
        <v>654</v>
      </c>
      <c r="F2392" t="s">
        <v>657</v>
      </c>
      <c r="G2392" t="s">
        <v>11043</v>
      </c>
      <c r="H2392" t="s">
        <v>1268</v>
      </c>
      <c r="I2392" t="s">
        <v>654</v>
      </c>
      <c r="J2392">
        <v>4</v>
      </c>
      <c r="L2392" t="s">
        <v>1221</v>
      </c>
      <c r="M2392" t="s">
        <v>1269</v>
      </c>
      <c r="N2392" t="s">
        <v>1270</v>
      </c>
      <c r="O2392" t="s">
        <v>7132</v>
      </c>
      <c r="P2392" t="s">
        <v>1</v>
      </c>
      <c r="Q2392" t="s">
        <v>2</v>
      </c>
      <c r="R2392" t="s">
        <v>2</v>
      </c>
      <c r="S2392" t="s">
        <v>8646</v>
      </c>
      <c r="T2392" t="b">
        <v>0</v>
      </c>
      <c r="U2392" t="b">
        <v>1</v>
      </c>
      <c r="V2392">
        <v>1</v>
      </c>
      <c r="W2392">
        <v>150</v>
      </c>
      <c r="Y2392">
        <v>70.199999999999989</v>
      </c>
      <c r="AG2392" t="s">
        <v>7133</v>
      </c>
      <c r="AH2392" t="s">
        <v>7134</v>
      </c>
    </row>
    <row r="2393" spans="1:34" x14ac:dyDescent="0.25">
      <c r="A2393">
        <v>7</v>
      </c>
      <c r="B2393" t="s">
        <v>652</v>
      </c>
      <c r="C2393" t="s">
        <v>655</v>
      </c>
      <c r="D2393" t="s">
        <v>653</v>
      </c>
      <c r="E2393" t="s">
        <v>654</v>
      </c>
      <c r="F2393" t="s">
        <v>657</v>
      </c>
      <c r="G2393" t="s">
        <v>11043</v>
      </c>
      <c r="H2393" t="s">
        <v>1268</v>
      </c>
      <c r="I2393" t="s">
        <v>654</v>
      </c>
      <c r="J2393">
        <v>4</v>
      </c>
      <c r="L2393" t="s">
        <v>1221</v>
      </c>
      <c r="M2393" t="s">
        <v>1269</v>
      </c>
      <c r="N2393" t="s">
        <v>1270</v>
      </c>
      <c r="O2393" t="s">
        <v>7135</v>
      </c>
      <c r="P2393" t="s">
        <v>1</v>
      </c>
      <c r="Q2393" t="s">
        <v>2</v>
      </c>
      <c r="R2393" t="s">
        <v>2</v>
      </c>
      <c r="S2393" t="s">
        <v>8646</v>
      </c>
      <c r="T2393" t="b">
        <v>0</v>
      </c>
      <c r="U2393" t="b">
        <v>1</v>
      </c>
      <c r="V2393">
        <v>2</v>
      </c>
      <c r="W2393">
        <v>150</v>
      </c>
      <c r="Y2393">
        <v>64.800000000000011</v>
      </c>
      <c r="AG2393" t="s">
        <v>7136</v>
      </c>
      <c r="AH2393" t="s">
        <v>7137</v>
      </c>
    </row>
    <row r="2394" spans="1:34" x14ac:dyDescent="0.25">
      <c r="A2394">
        <v>7</v>
      </c>
      <c r="B2394" t="s">
        <v>652</v>
      </c>
      <c r="C2394" t="s">
        <v>655</v>
      </c>
      <c r="D2394" t="s">
        <v>653</v>
      </c>
      <c r="E2394" t="s">
        <v>654</v>
      </c>
      <c r="F2394" t="s">
        <v>657</v>
      </c>
      <c r="G2394" t="s">
        <v>11043</v>
      </c>
      <c r="H2394" t="s">
        <v>1268</v>
      </c>
      <c r="I2394" t="s">
        <v>654</v>
      </c>
      <c r="J2394">
        <v>4</v>
      </c>
      <c r="L2394" t="s">
        <v>1221</v>
      </c>
      <c r="M2394" t="s">
        <v>1269</v>
      </c>
      <c r="N2394" t="s">
        <v>1270</v>
      </c>
      <c r="O2394" t="s">
        <v>7138</v>
      </c>
      <c r="P2394" t="s">
        <v>1</v>
      </c>
      <c r="Q2394" t="s">
        <v>2</v>
      </c>
      <c r="R2394" t="s">
        <v>2</v>
      </c>
      <c r="S2394" t="s">
        <v>8646</v>
      </c>
      <c r="T2394" t="b">
        <v>0</v>
      </c>
      <c r="U2394" t="b">
        <v>1</v>
      </c>
      <c r="V2394">
        <v>3</v>
      </c>
      <c r="W2394">
        <v>150</v>
      </c>
      <c r="Y2394">
        <v>49.8</v>
      </c>
      <c r="AG2394" t="s">
        <v>7139</v>
      </c>
      <c r="AH2394" t="s">
        <v>7140</v>
      </c>
    </row>
    <row r="2395" spans="1:34" x14ac:dyDescent="0.25">
      <c r="A2395">
        <v>7</v>
      </c>
      <c r="B2395" t="s">
        <v>652</v>
      </c>
      <c r="C2395" t="s">
        <v>655</v>
      </c>
      <c r="D2395" t="s">
        <v>653</v>
      </c>
      <c r="E2395" t="s">
        <v>654</v>
      </c>
      <c r="F2395" t="s">
        <v>657</v>
      </c>
      <c r="G2395" t="s">
        <v>11043</v>
      </c>
      <c r="H2395" t="s">
        <v>1268</v>
      </c>
      <c r="I2395" t="s">
        <v>654</v>
      </c>
      <c r="J2395">
        <v>4</v>
      </c>
      <c r="L2395" t="s">
        <v>1221</v>
      </c>
      <c r="M2395" t="s">
        <v>1269</v>
      </c>
      <c r="N2395" t="s">
        <v>1270</v>
      </c>
      <c r="O2395" t="s">
        <v>7141</v>
      </c>
      <c r="P2395" t="s">
        <v>1</v>
      </c>
      <c r="Q2395" t="s">
        <v>2</v>
      </c>
      <c r="R2395" t="s">
        <v>2</v>
      </c>
      <c r="S2395" t="s">
        <v>8646</v>
      </c>
      <c r="T2395" t="b">
        <v>0</v>
      </c>
      <c r="U2395" t="b">
        <v>1</v>
      </c>
      <c r="V2395">
        <v>4</v>
      </c>
      <c r="W2395">
        <v>150</v>
      </c>
      <c r="Y2395">
        <v>46.800000000000004</v>
      </c>
      <c r="AG2395" t="s">
        <v>7142</v>
      </c>
      <c r="AH2395" t="s">
        <v>7143</v>
      </c>
    </row>
    <row r="2396" spans="1:34" x14ac:dyDescent="0.25">
      <c r="A2396">
        <v>7</v>
      </c>
      <c r="B2396" t="s">
        <v>652</v>
      </c>
      <c r="C2396" t="s">
        <v>655</v>
      </c>
      <c r="D2396" t="s">
        <v>653</v>
      </c>
      <c r="E2396" t="s">
        <v>654</v>
      </c>
      <c r="F2396" t="s">
        <v>657</v>
      </c>
      <c r="G2396" t="s">
        <v>11043</v>
      </c>
      <c r="H2396" t="s">
        <v>1268</v>
      </c>
      <c r="I2396" t="s">
        <v>654</v>
      </c>
      <c r="J2396">
        <v>4</v>
      </c>
      <c r="L2396" t="s">
        <v>1221</v>
      </c>
      <c r="M2396" t="s">
        <v>1269</v>
      </c>
      <c r="N2396" t="s">
        <v>1270</v>
      </c>
      <c r="O2396" t="s">
        <v>7144</v>
      </c>
      <c r="P2396" t="s">
        <v>1</v>
      </c>
      <c r="Q2396" t="s">
        <v>2</v>
      </c>
      <c r="R2396" t="s">
        <v>2</v>
      </c>
      <c r="S2396" t="s">
        <v>8646</v>
      </c>
      <c r="T2396" t="b">
        <v>0</v>
      </c>
      <c r="U2396" t="b">
        <v>1</v>
      </c>
      <c r="V2396">
        <v>5</v>
      </c>
      <c r="W2396">
        <v>150</v>
      </c>
      <c r="Y2396">
        <v>45</v>
      </c>
      <c r="AG2396" t="s">
        <v>7136</v>
      </c>
      <c r="AH2396" t="s">
        <v>7145</v>
      </c>
    </row>
    <row r="2397" spans="1:34" x14ac:dyDescent="0.25">
      <c r="A2397">
        <v>7</v>
      </c>
      <c r="B2397" t="s">
        <v>652</v>
      </c>
      <c r="C2397" t="s">
        <v>655</v>
      </c>
      <c r="D2397" t="s">
        <v>653</v>
      </c>
      <c r="E2397" t="s">
        <v>654</v>
      </c>
      <c r="F2397" t="s">
        <v>657</v>
      </c>
      <c r="G2397" t="s">
        <v>11043</v>
      </c>
      <c r="H2397" t="s">
        <v>1268</v>
      </c>
      <c r="I2397" t="s">
        <v>654</v>
      </c>
      <c r="J2397">
        <v>4</v>
      </c>
      <c r="L2397" t="s">
        <v>1221</v>
      </c>
      <c r="M2397" t="s">
        <v>1269</v>
      </c>
      <c r="N2397" t="s">
        <v>1270</v>
      </c>
      <c r="O2397" t="s">
        <v>7146</v>
      </c>
      <c r="P2397" t="s">
        <v>96</v>
      </c>
      <c r="Q2397" t="s">
        <v>8644</v>
      </c>
      <c r="R2397" t="s">
        <v>8488</v>
      </c>
      <c r="S2397" t="s">
        <v>8645</v>
      </c>
      <c r="T2397" t="b">
        <v>1</v>
      </c>
      <c r="U2397" t="b">
        <v>0</v>
      </c>
      <c r="V2397">
        <v>1</v>
      </c>
      <c r="W2397">
        <v>35</v>
      </c>
      <c r="X2397">
        <v>8</v>
      </c>
      <c r="AB2397">
        <v>2</v>
      </c>
      <c r="AC2397">
        <v>2</v>
      </c>
      <c r="AD2397">
        <v>2</v>
      </c>
      <c r="AE2397" t="s">
        <v>1745</v>
      </c>
      <c r="AG2397" t="s">
        <v>7147</v>
      </c>
      <c r="AH2397" t="s">
        <v>7148</v>
      </c>
    </row>
    <row r="2398" spans="1:34" x14ac:dyDescent="0.25">
      <c r="A2398">
        <v>7</v>
      </c>
      <c r="B2398" t="s">
        <v>652</v>
      </c>
      <c r="C2398" t="s">
        <v>655</v>
      </c>
      <c r="D2398" t="s">
        <v>653</v>
      </c>
      <c r="E2398" t="s">
        <v>654</v>
      </c>
      <c r="F2398" t="s">
        <v>657</v>
      </c>
      <c r="G2398" t="s">
        <v>11043</v>
      </c>
      <c r="H2398" t="s">
        <v>1268</v>
      </c>
      <c r="I2398" t="s">
        <v>654</v>
      </c>
      <c r="J2398">
        <v>4</v>
      </c>
      <c r="L2398" t="s">
        <v>1221</v>
      </c>
      <c r="M2398" t="s">
        <v>1269</v>
      </c>
      <c r="N2398" t="s">
        <v>1270</v>
      </c>
      <c r="O2398" t="s">
        <v>7149</v>
      </c>
      <c r="P2398" t="s">
        <v>96</v>
      </c>
      <c r="Q2398" t="s">
        <v>8644</v>
      </c>
      <c r="R2398" t="s">
        <v>8488</v>
      </c>
      <c r="S2398" t="s">
        <v>8645</v>
      </c>
      <c r="T2398" t="b">
        <v>1</v>
      </c>
      <c r="U2398" t="b">
        <v>0</v>
      </c>
      <c r="V2398">
        <v>2</v>
      </c>
      <c r="W2398">
        <v>35</v>
      </c>
      <c r="X2398">
        <v>8</v>
      </c>
      <c r="AB2398">
        <v>2</v>
      </c>
      <c r="AC2398">
        <v>2</v>
      </c>
      <c r="AD2398">
        <v>2</v>
      </c>
      <c r="AE2398" t="s">
        <v>1745</v>
      </c>
      <c r="AG2398" t="s">
        <v>7147</v>
      </c>
      <c r="AH2398" t="s">
        <v>7150</v>
      </c>
    </row>
    <row r="2399" spans="1:34" x14ac:dyDescent="0.25">
      <c r="A2399">
        <v>7</v>
      </c>
      <c r="B2399" t="s">
        <v>652</v>
      </c>
      <c r="C2399" t="s">
        <v>655</v>
      </c>
      <c r="D2399" t="s">
        <v>653</v>
      </c>
      <c r="E2399" t="s">
        <v>654</v>
      </c>
      <c r="F2399" t="s">
        <v>657</v>
      </c>
      <c r="G2399" t="s">
        <v>11043</v>
      </c>
      <c r="H2399" t="s">
        <v>1268</v>
      </c>
      <c r="I2399" t="s">
        <v>654</v>
      </c>
      <c r="J2399">
        <v>4</v>
      </c>
      <c r="L2399" t="s">
        <v>1221</v>
      </c>
      <c r="M2399" t="s">
        <v>1269</v>
      </c>
      <c r="N2399" t="s">
        <v>1270</v>
      </c>
      <c r="O2399" t="s">
        <v>7151</v>
      </c>
      <c r="P2399" t="s">
        <v>96</v>
      </c>
      <c r="Q2399" t="s">
        <v>8644</v>
      </c>
      <c r="R2399" t="s">
        <v>8488</v>
      </c>
      <c r="S2399" t="s">
        <v>8645</v>
      </c>
      <c r="T2399" t="b">
        <v>1</v>
      </c>
      <c r="U2399" t="b">
        <v>0</v>
      </c>
      <c r="V2399">
        <v>3</v>
      </c>
      <c r="W2399">
        <v>35</v>
      </c>
      <c r="X2399">
        <v>7</v>
      </c>
      <c r="AB2399">
        <v>2</v>
      </c>
      <c r="AC2399">
        <v>2</v>
      </c>
      <c r="AD2399">
        <v>2</v>
      </c>
      <c r="AE2399" t="s">
        <v>1745</v>
      </c>
      <c r="AG2399" t="s">
        <v>7147</v>
      </c>
      <c r="AH2399" t="s">
        <v>7152</v>
      </c>
    </row>
    <row r="2400" spans="1:34" x14ac:dyDescent="0.25">
      <c r="A2400">
        <v>7</v>
      </c>
      <c r="B2400" t="s">
        <v>652</v>
      </c>
      <c r="C2400" t="s">
        <v>655</v>
      </c>
      <c r="D2400" t="s">
        <v>653</v>
      </c>
      <c r="E2400" t="s">
        <v>654</v>
      </c>
      <c r="F2400" t="s">
        <v>657</v>
      </c>
      <c r="G2400" t="s">
        <v>11043</v>
      </c>
      <c r="H2400" t="s">
        <v>1268</v>
      </c>
      <c r="I2400" t="s">
        <v>654</v>
      </c>
      <c r="J2400">
        <v>4</v>
      </c>
      <c r="L2400" t="s">
        <v>1221</v>
      </c>
      <c r="M2400" t="s">
        <v>1269</v>
      </c>
      <c r="N2400" t="s">
        <v>1270</v>
      </c>
      <c r="O2400" t="s">
        <v>7153</v>
      </c>
      <c r="P2400" t="s">
        <v>96</v>
      </c>
      <c r="Q2400" t="s">
        <v>8644</v>
      </c>
      <c r="R2400" t="s">
        <v>8488</v>
      </c>
      <c r="S2400" t="s">
        <v>8645</v>
      </c>
      <c r="T2400" t="b">
        <v>1</v>
      </c>
      <c r="U2400" t="b">
        <v>0</v>
      </c>
      <c r="V2400">
        <v>4</v>
      </c>
      <c r="W2400">
        <v>35</v>
      </c>
      <c r="X2400">
        <v>6</v>
      </c>
      <c r="AB2400">
        <v>2</v>
      </c>
      <c r="AC2400">
        <v>2</v>
      </c>
      <c r="AD2400">
        <v>2</v>
      </c>
      <c r="AE2400" t="s">
        <v>610</v>
      </c>
      <c r="AG2400" t="s">
        <v>7154</v>
      </c>
      <c r="AH2400" t="s">
        <v>7155</v>
      </c>
    </row>
    <row r="2401" spans="1:34" x14ac:dyDescent="0.25">
      <c r="A2401">
        <v>7</v>
      </c>
      <c r="B2401" t="s">
        <v>652</v>
      </c>
      <c r="C2401" t="s">
        <v>655</v>
      </c>
      <c r="D2401" t="s">
        <v>653</v>
      </c>
      <c r="E2401" t="s">
        <v>654</v>
      </c>
      <c r="F2401" t="s">
        <v>657</v>
      </c>
      <c r="G2401" t="s">
        <v>11043</v>
      </c>
      <c r="H2401" t="s">
        <v>1268</v>
      </c>
      <c r="I2401" t="s">
        <v>654</v>
      </c>
      <c r="J2401">
        <v>4</v>
      </c>
      <c r="L2401" t="s">
        <v>1221</v>
      </c>
      <c r="M2401" t="s">
        <v>1269</v>
      </c>
      <c r="N2401" t="s">
        <v>1270</v>
      </c>
      <c r="O2401" t="s">
        <v>7156</v>
      </c>
      <c r="P2401" t="s">
        <v>217</v>
      </c>
      <c r="Q2401" t="s">
        <v>8650</v>
      </c>
      <c r="R2401" t="s">
        <v>8637</v>
      </c>
      <c r="S2401" t="s">
        <v>8645</v>
      </c>
      <c r="T2401" t="b">
        <v>1</v>
      </c>
      <c r="U2401" t="b">
        <v>0</v>
      </c>
      <c r="V2401">
        <v>1</v>
      </c>
      <c r="W2401">
        <v>22.5</v>
      </c>
      <c r="X2401">
        <v>12</v>
      </c>
      <c r="AB2401">
        <v>3</v>
      </c>
      <c r="AD2401">
        <v>2</v>
      </c>
      <c r="AE2401" t="s">
        <v>2289</v>
      </c>
      <c r="AG2401" t="s">
        <v>7157</v>
      </c>
      <c r="AH2401" t="s">
        <v>7158</v>
      </c>
    </row>
    <row r="2402" spans="1:34" x14ac:dyDescent="0.25">
      <c r="A2402">
        <v>7</v>
      </c>
      <c r="B2402" t="s">
        <v>652</v>
      </c>
      <c r="C2402" t="s">
        <v>655</v>
      </c>
      <c r="D2402" t="s">
        <v>653</v>
      </c>
      <c r="E2402" t="s">
        <v>654</v>
      </c>
      <c r="F2402" t="s">
        <v>657</v>
      </c>
      <c r="G2402" t="s">
        <v>11043</v>
      </c>
      <c r="H2402" t="s">
        <v>1268</v>
      </c>
      <c r="I2402" t="s">
        <v>654</v>
      </c>
      <c r="J2402">
        <v>4</v>
      </c>
      <c r="L2402" t="s">
        <v>1221</v>
      </c>
      <c r="M2402" t="s">
        <v>1269</v>
      </c>
      <c r="N2402" t="s">
        <v>1270</v>
      </c>
      <c r="O2402" t="s">
        <v>7159</v>
      </c>
      <c r="P2402" t="s">
        <v>217</v>
      </c>
      <c r="Q2402" t="s">
        <v>8650</v>
      </c>
      <c r="R2402" t="s">
        <v>8637</v>
      </c>
      <c r="S2402" t="s">
        <v>8645</v>
      </c>
      <c r="T2402" t="b">
        <v>1</v>
      </c>
      <c r="U2402" t="b">
        <v>0</v>
      </c>
      <c r="V2402">
        <v>2</v>
      </c>
      <c r="W2402">
        <v>22.5</v>
      </c>
      <c r="X2402">
        <v>12</v>
      </c>
      <c r="AB2402">
        <v>3</v>
      </c>
      <c r="AE2402" t="s">
        <v>618</v>
      </c>
      <c r="AG2402" t="s">
        <v>7160</v>
      </c>
      <c r="AH2402" t="s">
        <v>7161</v>
      </c>
    </row>
    <row r="2403" spans="1:34" x14ac:dyDescent="0.25">
      <c r="A2403">
        <v>7</v>
      </c>
      <c r="B2403" t="s">
        <v>652</v>
      </c>
      <c r="C2403" t="s">
        <v>655</v>
      </c>
      <c r="D2403" t="s">
        <v>653</v>
      </c>
      <c r="E2403" t="s">
        <v>654</v>
      </c>
      <c r="F2403" t="s">
        <v>657</v>
      </c>
      <c r="G2403" t="s">
        <v>11043</v>
      </c>
      <c r="H2403" t="s">
        <v>1268</v>
      </c>
      <c r="I2403" t="s">
        <v>654</v>
      </c>
      <c r="J2403">
        <v>4</v>
      </c>
      <c r="L2403" t="s">
        <v>1221</v>
      </c>
      <c r="M2403" t="s">
        <v>1269</v>
      </c>
      <c r="N2403" t="s">
        <v>1270</v>
      </c>
      <c r="O2403" t="s">
        <v>7162</v>
      </c>
      <c r="P2403" t="s">
        <v>217</v>
      </c>
      <c r="Q2403" t="s">
        <v>8650</v>
      </c>
      <c r="R2403" t="s">
        <v>8637</v>
      </c>
      <c r="S2403" t="s">
        <v>8645</v>
      </c>
      <c r="T2403" t="b">
        <v>1</v>
      </c>
      <c r="U2403" t="b">
        <v>0</v>
      </c>
      <c r="V2403">
        <v>3</v>
      </c>
      <c r="W2403">
        <v>22.5</v>
      </c>
      <c r="X2403">
        <v>12</v>
      </c>
      <c r="AB2403">
        <v>3</v>
      </c>
      <c r="AD2403">
        <v>2</v>
      </c>
      <c r="AE2403" t="s">
        <v>1745</v>
      </c>
      <c r="AG2403" t="s">
        <v>7163</v>
      </c>
      <c r="AH2403" t="s">
        <v>7164</v>
      </c>
    </row>
    <row r="2404" spans="1:34" x14ac:dyDescent="0.25">
      <c r="A2404">
        <v>7</v>
      </c>
      <c r="B2404" t="s">
        <v>652</v>
      </c>
      <c r="C2404" t="s">
        <v>655</v>
      </c>
      <c r="D2404" t="s">
        <v>653</v>
      </c>
      <c r="E2404" t="s">
        <v>654</v>
      </c>
      <c r="F2404" t="s">
        <v>657</v>
      </c>
      <c r="G2404" t="s">
        <v>11043</v>
      </c>
      <c r="H2404" t="s">
        <v>1268</v>
      </c>
      <c r="I2404" t="s">
        <v>654</v>
      </c>
      <c r="J2404">
        <v>4</v>
      </c>
      <c r="L2404" t="s">
        <v>1221</v>
      </c>
      <c r="M2404" t="s">
        <v>1269</v>
      </c>
      <c r="N2404" t="s">
        <v>1270</v>
      </c>
      <c r="O2404" t="s">
        <v>7165</v>
      </c>
      <c r="P2404" t="s">
        <v>217</v>
      </c>
      <c r="Q2404" t="s">
        <v>8650</v>
      </c>
      <c r="R2404" t="s">
        <v>8637</v>
      </c>
      <c r="S2404" t="s">
        <v>8645</v>
      </c>
      <c r="T2404" t="b">
        <v>1</v>
      </c>
      <c r="U2404" t="b">
        <v>0</v>
      </c>
      <c r="V2404">
        <v>4</v>
      </c>
      <c r="W2404">
        <v>22.5</v>
      </c>
      <c r="X2404">
        <v>11</v>
      </c>
      <c r="AB2404">
        <v>3</v>
      </c>
      <c r="AD2404">
        <v>2</v>
      </c>
      <c r="AE2404" t="s">
        <v>1745</v>
      </c>
      <c r="AG2404" t="s">
        <v>7163</v>
      </c>
      <c r="AH2404" t="s">
        <v>7166</v>
      </c>
    </row>
    <row r="2405" spans="1:34" x14ac:dyDescent="0.25">
      <c r="A2405">
        <v>7</v>
      </c>
      <c r="B2405" t="s">
        <v>652</v>
      </c>
      <c r="C2405" t="s">
        <v>655</v>
      </c>
      <c r="D2405" t="s">
        <v>653</v>
      </c>
      <c r="E2405" t="s">
        <v>654</v>
      </c>
      <c r="F2405" t="s">
        <v>657</v>
      </c>
      <c r="G2405" t="s">
        <v>11043</v>
      </c>
      <c r="H2405" t="s">
        <v>1268</v>
      </c>
      <c r="I2405" t="s">
        <v>654</v>
      </c>
      <c r="J2405">
        <v>4</v>
      </c>
      <c r="L2405" t="s">
        <v>1221</v>
      </c>
      <c r="M2405" t="s">
        <v>1269</v>
      </c>
      <c r="N2405" t="s">
        <v>1270</v>
      </c>
      <c r="O2405" t="s">
        <v>7167</v>
      </c>
      <c r="P2405" t="s">
        <v>209</v>
      </c>
      <c r="Q2405" t="s">
        <v>8650</v>
      </c>
      <c r="R2405" t="s">
        <v>8637</v>
      </c>
      <c r="S2405" t="s">
        <v>8645</v>
      </c>
      <c r="T2405" t="b">
        <v>0</v>
      </c>
      <c r="U2405" t="b">
        <v>0</v>
      </c>
      <c r="V2405">
        <v>1</v>
      </c>
      <c r="W2405">
        <v>62.5</v>
      </c>
      <c r="X2405">
        <v>11</v>
      </c>
      <c r="AB2405">
        <v>2</v>
      </c>
      <c r="AC2405">
        <v>1</v>
      </c>
      <c r="AD2405">
        <v>2</v>
      </c>
      <c r="AE2405" t="s">
        <v>1745</v>
      </c>
      <c r="AG2405" t="s">
        <v>1932</v>
      </c>
      <c r="AH2405" t="s">
        <v>7168</v>
      </c>
    </row>
    <row r="2406" spans="1:34" x14ac:dyDescent="0.25">
      <c r="A2406">
        <v>7</v>
      </c>
      <c r="B2406" t="s">
        <v>652</v>
      </c>
      <c r="C2406" t="s">
        <v>655</v>
      </c>
      <c r="D2406" t="s">
        <v>653</v>
      </c>
      <c r="E2406" t="s">
        <v>654</v>
      </c>
      <c r="F2406" t="s">
        <v>657</v>
      </c>
      <c r="G2406" t="s">
        <v>11043</v>
      </c>
      <c r="H2406" t="s">
        <v>1268</v>
      </c>
      <c r="I2406" t="s">
        <v>654</v>
      </c>
      <c r="J2406">
        <v>4</v>
      </c>
      <c r="L2406" t="s">
        <v>1221</v>
      </c>
      <c r="M2406" t="s">
        <v>1269</v>
      </c>
      <c r="N2406" t="s">
        <v>1270</v>
      </c>
      <c r="O2406" t="s">
        <v>7169</v>
      </c>
      <c r="P2406" t="s">
        <v>209</v>
      </c>
      <c r="Q2406" t="s">
        <v>8650</v>
      </c>
      <c r="R2406" t="s">
        <v>8637</v>
      </c>
      <c r="S2406" t="s">
        <v>8645</v>
      </c>
      <c r="T2406" t="b">
        <v>0</v>
      </c>
      <c r="U2406" t="b">
        <v>0</v>
      </c>
      <c r="V2406">
        <v>2</v>
      </c>
      <c r="W2406">
        <v>65</v>
      </c>
      <c r="X2406">
        <v>10</v>
      </c>
      <c r="AB2406">
        <v>2</v>
      </c>
      <c r="AC2406">
        <v>1</v>
      </c>
      <c r="AD2406">
        <v>2</v>
      </c>
      <c r="AE2406" t="s">
        <v>1745</v>
      </c>
      <c r="AG2406" t="s">
        <v>1932</v>
      </c>
      <c r="AH2406" t="s">
        <v>7170</v>
      </c>
    </row>
    <row r="2407" spans="1:34" x14ac:dyDescent="0.25">
      <c r="A2407">
        <v>7</v>
      </c>
      <c r="B2407" t="s">
        <v>652</v>
      </c>
      <c r="C2407" t="s">
        <v>655</v>
      </c>
      <c r="D2407" t="s">
        <v>653</v>
      </c>
      <c r="E2407" t="s">
        <v>654</v>
      </c>
      <c r="F2407" t="s">
        <v>657</v>
      </c>
      <c r="G2407" t="s">
        <v>11043</v>
      </c>
      <c r="H2407" t="s">
        <v>1268</v>
      </c>
      <c r="I2407" t="s">
        <v>654</v>
      </c>
      <c r="J2407">
        <v>4</v>
      </c>
      <c r="L2407" t="s">
        <v>1221</v>
      </c>
      <c r="M2407" t="s">
        <v>1269</v>
      </c>
      <c r="N2407" t="s">
        <v>1270</v>
      </c>
      <c r="O2407" t="s">
        <v>7171</v>
      </c>
      <c r="P2407" t="s">
        <v>209</v>
      </c>
      <c r="Q2407" t="s">
        <v>8650</v>
      </c>
      <c r="R2407" t="s">
        <v>8637</v>
      </c>
      <c r="S2407" t="s">
        <v>8645</v>
      </c>
      <c r="T2407" t="b">
        <v>0</v>
      </c>
      <c r="U2407" t="b">
        <v>0</v>
      </c>
      <c r="V2407">
        <v>3</v>
      </c>
      <c r="W2407">
        <v>67.5</v>
      </c>
      <c r="X2407">
        <v>9</v>
      </c>
      <c r="AB2407">
        <v>2</v>
      </c>
      <c r="AC2407">
        <v>1</v>
      </c>
      <c r="AD2407">
        <v>2</v>
      </c>
      <c r="AE2407" t="s">
        <v>610</v>
      </c>
      <c r="AG2407" t="s">
        <v>1937</v>
      </c>
      <c r="AH2407" t="s">
        <v>7172</v>
      </c>
    </row>
    <row r="2408" spans="1:34" x14ac:dyDescent="0.25">
      <c r="A2408">
        <v>7</v>
      </c>
      <c r="B2408" t="s">
        <v>652</v>
      </c>
      <c r="C2408" t="s">
        <v>655</v>
      </c>
      <c r="D2408" t="s">
        <v>653</v>
      </c>
      <c r="E2408" t="s">
        <v>654</v>
      </c>
      <c r="F2408" t="s">
        <v>657</v>
      </c>
      <c r="G2408" t="s">
        <v>11043</v>
      </c>
      <c r="H2408" t="s">
        <v>1268</v>
      </c>
      <c r="I2408" t="s">
        <v>654</v>
      </c>
      <c r="J2408">
        <v>4</v>
      </c>
      <c r="L2408" t="s">
        <v>1221</v>
      </c>
      <c r="M2408" t="s">
        <v>1269</v>
      </c>
      <c r="N2408" t="s">
        <v>1270</v>
      </c>
      <c r="O2408" t="s">
        <v>7173</v>
      </c>
      <c r="P2408" t="s">
        <v>209</v>
      </c>
      <c r="Q2408" t="s">
        <v>8650</v>
      </c>
      <c r="R2408" t="s">
        <v>8637</v>
      </c>
      <c r="S2408" t="s">
        <v>8645</v>
      </c>
      <c r="T2408" t="b">
        <v>0</v>
      </c>
      <c r="U2408" t="b">
        <v>0</v>
      </c>
      <c r="V2408">
        <v>4</v>
      </c>
      <c r="W2408">
        <v>70</v>
      </c>
      <c r="X2408">
        <v>7</v>
      </c>
      <c r="AB2408">
        <v>2</v>
      </c>
      <c r="AC2408">
        <v>1</v>
      </c>
      <c r="AD2408">
        <v>2</v>
      </c>
      <c r="AE2408" t="s">
        <v>610</v>
      </c>
      <c r="AG2408" t="s">
        <v>1937</v>
      </c>
      <c r="AH2408" t="s">
        <v>7174</v>
      </c>
    </row>
    <row r="2409" spans="1:34" x14ac:dyDescent="0.25">
      <c r="A2409">
        <v>7</v>
      </c>
      <c r="B2409" t="s">
        <v>652</v>
      </c>
      <c r="C2409" t="s">
        <v>655</v>
      </c>
      <c r="D2409" t="s">
        <v>653</v>
      </c>
      <c r="E2409" t="s">
        <v>654</v>
      </c>
      <c r="F2409" t="s">
        <v>657</v>
      </c>
      <c r="G2409" t="s">
        <v>11043</v>
      </c>
      <c r="H2409" t="s">
        <v>1268</v>
      </c>
      <c r="I2409" t="s">
        <v>654</v>
      </c>
      <c r="J2409">
        <v>4</v>
      </c>
      <c r="L2409" t="s">
        <v>1221</v>
      </c>
      <c r="M2409" t="s">
        <v>1269</v>
      </c>
      <c r="N2409" t="s">
        <v>1270</v>
      </c>
      <c r="O2409" t="s">
        <v>7175</v>
      </c>
      <c r="P2409" t="s">
        <v>123</v>
      </c>
      <c r="Q2409" t="s">
        <v>8644</v>
      </c>
      <c r="R2409" t="s">
        <v>8488</v>
      </c>
      <c r="S2409" t="s">
        <v>8645</v>
      </c>
      <c r="T2409" t="b">
        <v>0</v>
      </c>
      <c r="U2409" t="b">
        <v>0</v>
      </c>
      <c r="V2409">
        <v>1</v>
      </c>
      <c r="W2409">
        <v>30</v>
      </c>
      <c r="X2409">
        <v>12</v>
      </c>
      <c r="AB2409">
        <v>2</v>
      </c>
      <c r="AC2409">
        <v>2</v>
      </c>
      <c r="AD2409">
        <v>2</v>
      </c>
      <c r="AE2409" t="s">
        <v>610</v>
      </c>
      <c r="AG2409" t="s">
        <v>7176</v>
      </c>
      <c r="AH2409" t="s">
        <v>7177</v>
      </c>
    </row>
    <row r="2410" spans="1:34" x14ac:dyDescent="0.25">
      <c r="A2410">
        <v>7</v>
      </c>
      <c r="B2410" t="s">
        <v>652</v>
      </c>
      <c r="C2410" t="s">
        <v>655</v>
      </c>
      <c r="D2410" t="s">
        <v>653</v>
      </c>
      <c r="E2410" t="s">
        <v>654</v>
      </c>
      <c r="F2410" t="s">
        <v>657</v>
      </c>
      <c r="G2410" t="s">
        <v>11043</v>
      </c>
      <c r="H2410" t="s">
        <v>1268</v>
      </c>
      <c r="I2410" t="s">
        <v>654</v>
      </c>
      <c r="J2410">
        <v>4</v>
      </c>
      <c r="L2410" t="s">
        <v>1221</v>
      </c>
      <c r="M2410" t="s">
        <v>1269</v>
      </c>
      <c r="N2410" t="s">
        <v>1270</v>
      </c>
      <c r="O2410" t="s">
        <v>7178</v>
      </c>
      <c r="P2410" t="s">
        <v>123</v>
      </c>
      <c r="Q2410" t="s">
        <v>8644</v>
      </c>
      <c r="R2410" t="s">
        <v>8488</v>
      </c>
      <c r="S2410" t="s">
        <v>8645</v>
      </c>
      <c r="T2410" t="b">
        <v>0</v>
      </c>
      <c r="U2410" t="b">
        <v>0</v>
      </c>
      <c r="V2410">
        <v>2</v>
      </c>
      <c r="W2410">
        <v>30</v>
      </c>
      <c r="X2410">
        <v>9</v>
      </c>
      <c r="AB2410">
        <v>2</v>
      </c>
      <c r="AC2410">
        <v>2</v>
      </c>
      <c r="AD2410">
        <v>2</v>
      </c>
      <c r="AE2410" t="s">
        <v>610</v>
      </c>
      <c r="AG2410" t="s">
        <v>7176</v>
      </c>
      <c r="AH2410" t="s">
        <v>7179</v>
      </c>
    </row>
    <row r="2411" spans="1:34" x14ac:dyDescent="0.25">
      <c r="A2411">
        <v>7</v>
      </c>
      <c r="B2411" t="s">
        <v>652</v>
      </c>
      <c r="C2411" t="s">
        <v>655</v>
      </c>
      <c r="D2411" t="s">
        <v>653</v>
      </c>
      <c r="E2411" t="s">
        <v>654</v>
      </c>
      <c r="F2411" t="s">
        <v>657</v>
      </c>
      <c r="G2411" t="s">
        <v>11043</v>
      </c>
      <c r="H2411" t="s">
        <v>1268</v>
      </c>
      <c r="I2411" t="s">
        <v>654</v>
      </c>
      <c r="J2411">
        <v>4</v>
      </c>
      <c r="L2411" t="s">
        <v>1221</v>
      </c>
      <c r="M2411" t="s">
        <v>1269</v>
      </c>
      <c r="N2411" t="s">
        <v>1270</v>
      </c>
      <c r="O2411" t="s">
        <v>7180</v>
      </c>
      <c r="P2411" t="s">
        <v>123</v>
      </c>
      <c r="Q2411" t="s">
        <v>8644</v>
      </c>
      <c r="R2411" t="s">
        <v>8488</v>
      </c>
      <c r="S2411" t="s">
        <v>8645</v>
      </c>
      <c r="T2411" t="b">
        <v>0</v>
      </c>
      <c r="U2411" t="b">
        <v>0</v>
      </c>
      <c r="V2411">
        <v>3</v>
      </c>
      <c r="W2411">
        <v>30</v>
      </c>
      <c r="X2411">
        <v>7</v>
      </c>
      <c r="AB2411">
        <v>2</v>
      </c>
      <c r="AC2411">
        <v>2</v>
      </c>
      <c r="AD2411">
        <v>2</v>
      </c>
      <c r="AE2411" t="s">
        <v>610</v>
      </c>
      <c r="AG2411" t="s">
        <v>7176</v>
      </c>
      <c r="AH2411" t="s">
        <v>7181</v>
      </c>
    </row>
    <row r="2412" spans="1:34" x14ac:dyDescent="0.25">
      <c r="A2412">
        <v>7</v>
      </c>
      <c r="B2412" t="s">
        <v>652</v>
      </c>
      <c r="C2412" t="s">
        <v>655</v>
      </c>
      <c r="D2412" t="s">
        <v>653</v>
      </c>
      <c r="E2412" t="s">
        <v>654</v>
      </c>
      <c r="F2412" t="s">
        <v>657</v>
      </c>
      <c r="G2412" t="s">
        <v>11043</v>
      </c>
      <c r="H2412" t="s">
        <v>1268</v>
      </c>
      <c r="I2412" t="s">
        <v>654</v>
      </c>
      <c r="J2412">
        <v>4</v>
      </c>
      <c r="L2412" t="s">
        <v>1221</v>
      </c>
      <c r="M2412" t="s">
        <v>1269</v>
      </c>
      <c r="N2412" t="s">
        <v>1270</v>
      </c>
      <c r="O2412" t="s">
        <v>7182</v>
      </c>
      <c r="P2412" t="s">
        <v>339</v>
      </c>
      <c r="Q2412" t="s">
        <v>2</v>
      </c>
      <c r="R2412" t="s">
        <v>8653</v>
      </c>
      <c r="S2412" t="s">
        <v>8645</v>
      </c>
      <c r="T2412" t="b">
        <v>0</v>
      </c>
      <c r="U2412" t="b">
        <v>1</v>
      </c>
      <c r="V2412">
        <v>1</v>
      </c>
      <c r="W2412">
        <v>50</v>
      </c>
      <c r="Y2412">
        <v>61.2</v>
      </c>
      <c r="AG2412" t="s">
        <v>7183</v>
      </c>
      <c r="AH2412" t="s">
        <v>7184</v>
      </c>
    </row>
    <row r="2413" spans="1:34" x14ac:dyDescent="0.25">
      <c r="A2413">
        <v>7</v>
      </c>
      <c r="B2413" t="s">
        <v>652</v>
      </c>
      <c r="C2413" t="s">
        <v>655</v>
      </c>
      <c r="D2413" t="s">
        <v>653</v>
      </c>
      <c r="E2413" t="s">
        <v>654</v>
      </c>
      <c r="F2413" t="s">
        <v>657</v>
      </c>
      <c r="G2413" t="s">
        <v>11043</v>
      </c>
      <c r="H2413" t="s">
        <v>1268</v>
      </c>
      <c r="I2413" t="s">
        <v>654</v>
      </c>
      <c r="J2413">
        <v>4</v>
      </c>
      <c r="L2413" t="s">
        <v>1221</v>
      </c>
      <c r="M2413" t="s">
        <v>1269</v>
      </c>
      <c r="N2413" t="s">
        <v>1270</v>
      </c>
      <c r="O2413" t="s">
        <v>7185</v>
      </c>
      <c r="P2413" t="s">
        <v>339</v>
      </c>
      <c r="Q2413" t="s">
        <v>2</v>
      </c>
      <c r="R2413" t="s">
        <v>8653</v>
      </c>
      <c r="S2413" t="s">
        <v>8645</v>
      </c>
      <c r="T2413" t="b">
        <v>0</v>
      </c>
      <c r="U2413" t="b">
        <v>1</v>
      </c>
      <c r="V2413">
        <v>2</v>
      </c>
      <c r="W2413">
        <v>50</v>
      </c>
      <c r="Y2413">
        <v>61.800000000000004</v>
      </c>
      <c r="AG2413" t="s">
        <v>7186</v>
      </c>
      <c r="AH2413" t="s">
        <v>7187</v>
      </c>
    </row>
    <row r="2414" spans="1:34" x14ac:dyDescent="0.25">
      <c r="A2414">
        <v>7</v>
      </c>
      <c r="B2414" t="s">
        <v>652</v>
      </c>
      <c r="C2414" t="s">
        <v>655</v>
      </c>
      <c r="D2414" t="s">
        <v>653</v>
      </c>
      <c r="E2414" t="s">
        <v>654</v>
      </c>
      <c r="F2414" t="s">
        <v>657</v>
      </c>
      <c r="G2414" t="s">
        <v>11043</v>
      </c>
      <c r="H2414" t="s">
        <v>1268</v>
      </c>
      <c r="I2414" t="s">
        <v>654</v>
      </c>
      <c r="J2414">
        <v>4</v>
      </c>
      <c r="L2414" t="s">
        <v>1221</v>
      </c>
      <c r="M2414" t="s">
        <v>1269</v>
      </c>
      <c r="N2414" t="s">
        <v>1270</v>
      </c>
      <c r="O2414" t="s">
        <v>7188</v>
      </c>
      <c r="P2414" t="s">
        <v>339</v>
      </c>
      <c r="Q2414" t="s">
        <v>2</v>
      </c>
      <c r="R2414" t="s">
        <v>8653</v>
      </c>
      <c r="S2414" t="s">
        <v>8645</v>
      </c>
      <c r="T2414" t="b">
        <v>0</v>
      </c>
      <c r="U2414" t="b">
        <v>1</v>
      </c>
      <c r="V2414">
        <v>3</v>
      </c>
      <c r="W2414">
        <v>50</v>
      </c>
      <c r="Y2414">
        <v>52.8</v>
      </c>
      <c r="AG2414" t="s">
        <v>7189</v>
      </c>
      <c r="AH2414" t="s">
        <v>7190</v>
      </c>
    </row>
    <row r="2415" spans="1:34" x14ac:dyDescent="0.25">
      <c r="A2415">
        <v>7</v>
      </c>
      <c r="B2415" t="s">
        <v>652</v>
      </c>
      <c r="C2415" t="s">
        <v>655</v>
      </c>
      <c r="D2415" t="s">
        <v>653</v>
      </c>
      <c r="E2415" t="s">
        <v>654</v>
      </c>
      <c r="F2415" t="s">
        <v>657</v>
      </c>
      <c r="G2415" t="s">
        <v>11043</v>
      </c>
      <c r="H2415" t="s">
        <v>1268</v>
      </c>
      <c r="I2415" t="s">
        <v>654</v>
      </c>
      <c r="J2415">
        <v>4</v>
      </c>
      <c r="L2415" t="s">
        <v>1221</v>
      </c>
      <c r="M2415" t="s">
        <v>1269</v>
      </c>
      <c r="N2415" t="s">
        <v>1270</v>
      </c>
      <c r="O2415" t="s">
        <v>7191</v>
      </c>
      <c r="P2415" t="s">
        <v>334</v>
      </c>
      <c r="Q2415" t="s">
        <v>2</v>
      </c>
      <c r="R2415" t="s">
        <v>8652</v>
      </c>
      <c r="S2415" t="s">
        <v>8646</v>
      </c>
      <c r="T2415" t="b">
        <v>0</v>
      </c>
      <c r="U2415" t="b">
        <v>1</v>
      </c>
      <c r="V2415">
        <v>1</v>
      </c>
      <c r="W2415">
        <v>0</v>
      </c>
      <c r="Y2415">
        <v>52.2</v>
      </c>
      <c r="AG2415" t="s">
        <v>4848</v>
      </c>
      <c r="AH2415" t="s">
        <v>7192</v>
      </c>
    </row>
    <row r="2416" spans="1:34" x14ac:dyDescent="0.25">
      <c r="A2416">
        <v>7</v>
      </c>
      <c r="B2416" t="s">
        <v>652</v>
      </c>
      <c r="C2416" t="s">
        <v>655</v>
      </c>
      <c r="D2416" t="s">
        <v>653</v>
      </c>
      <c r="E2416" t="s">
        <v>654</v>
      </c>
      <c r="F2416" t="s">
        <v>657</v>
      </c>
      <c r="G2416" t="s">
        <v>11043</v>
      </c>
      <c r="H2416" t="s">
        <v>1268</v>
      </c>
      <c r="I2416" t="s">
        <v>654</v>
      </c>
      <c r="J2416">
        <v>4</v>
      </c>
      <c r="L2416" t="s">
        <v>1221</v>
      </c>
      <c r="M2416" t="s">
        <v>1269</v>
      </c>
      <c r="N2416" t="s">
        <v>1270</v>
      </c>
      <c r="O2416" t="s">
        <v>7193</v>
      </c>
      <c r="P2416" t="s">
        <v>334</v>
      </c>
      <c r="Q2416" t="s">
        <v>2</v>
      </c>
      <c r="R2416" t="s">
        <v>8652</v>
      </c>
      <c r="S2416" t="s">
        <v>8646</v>
      </c>
      <c r="T2416" t="b">
        <v>0</v>
      </c>
      <c r="U2416" t="b">
        <v>1</v>
      </c>
      <c r="V2416">
        <v>2</v>
      </c>
      <c r="W2416">
        <v>0</v>
      </c>
      <c r="Y2416">
        <v>48</v>
      </c>
      <c r="AG2416" t="s">
        <v>4891</v>
      </c>
      <c r="AH2416" t="s">
        <v>7194</v>
      </c>
    </row>
    <row r="2417" spans="1:34" x14ac:dyDescent="0.25">
      <c r="A2417">
        <v>7</v>
      </c>
      <c r="B2417" t="s">
        <v>652</v>
      </c>
      <c r="C2417" t="s">
        <v>655</v>
      </c>
      <c r="D2417" t="s">
        <v>653</v>
      </c>
      <c r="E2417" t="s">
        <v>654</v>
      </c>
      <c r="F2417" t="s">
        <v>657</v>
      </c>
      <c r="G2417" t="s">
        <v>11043</v>
      </c>
      <c r="H2417" t="s">
        <v>1268</v>
      </c>
      <c r="I2417" t="s">
        <v>654</v>
      </c>
      <c r="J2417">
        <v>4</v>
      </c>
      <c r="L2417" t="s">
        <v>1221</v>
      </c>
      <c r="M2417" t="s">
        <v>1269</v>
      </c>
      <c r="N2417" t="s">
        <v>1270</v>
      </c>
      <c r="O2417" t="s">
        <v>7195</v>
      </c>
      <c r="P2417" t="s">
        <v>356</v>
      </c>
      <c r="Q2417" t="s">
        <v>25</v>
      </c>
      <c r="R2417" t="s">
        <v>25</v>
      </c>
      <c r="S2417" t="s">
        <v>357</v>
      </c>
      <c r="T2417" t="b">
        <v>0</v>
      </c>
      <c r="U2417" t="b">
        <v>1</v>
      </c>
      <c r="V2417">
        <v>1</v>
      </c>
      <c r="Y2417">
        <v>469</v>
      </c>
      <c r="Z2417">
        <v>2</v>
      </c>
      <c r="AA2417" t="s">
        <v>3957</v>
      </c>
      <c r="AG2417" t="s">
        <v>5872</v>
      </c>
      <c r="AH2417" t="s">
        <v>1270</v>
      </c>
    </row>
    <row r="2418" spans="1:34" x14ac:dyDescent="0.25">
      <c r="A2418">
        <v>8</v>
      </c>
      <c r="B2418" t="s">
        <v>659</v>
      </c>
      <c r="C2418" t="s">
        <v>662</v>
      </c>
      <c r="D2418" t="s">
        <v>660</v>
      </c>
      <c r="E2418" t="s">
        <v>661</v>
      </c>
      <c r="F2418" t="s">
        <v>666</v>
      </c>
      <c r="G2418" t="s">
        <v>11044</v>
      </c>
      <c r="H2418" t="s">
        <v>1271</v>
      </c>
      <c r="I2418" t="s">
        <v>660</v>
      </c>
      <c r="J2418">
        <v>1</v>
      </c>
      <c r="L2418" t="s">
        <v>1272</v>
      </c>
      <c r="M2418" t="s">
        <v>1273</v>
      </c>
      <c r="N2418" t="s">
        <v>1274</v>
      </c>
      <c r="O2418" t="s">
        <v>7196</v>
      </c>
      <c r="P2418" t="s">
        <v>363</v>
      </c>
      <c r="Q2418" t="s">
        <v>357</v>
      </c>
      <c r="R2418" t="s">
        <v>357</v>
      </c>
      <c r="S2418" t="s">
        <v>357</v>
      </c>
      <c r="T2418" t="b">
        <v>0</v>
      </c>
      <c r="U2418" t="b">
        <v>1</v>
      </c>
      <c r="V2418">
        <v>1</v>
      </c>
      <c r="Y2418">
        <v>364</v>
      </c>
      <c r="Z2418">
        <v>0.69</v>
      </c>
      <c r="AA2418" t="s">
        <v>3957</v>
      </c>
      <c r="AG2418" t="s">
        <v>7197</v>
      </c>
      <c r="AH2418" t="s">
        <v>1273</v>
      </c>
    </row>
    <row r="2419" spans="1:34" x14ac:dyDescent="0.25">
      <c r="A2419">
        <v>8</v>
      </c>
      <c r="B2419" t="s">
        <v>659</v>
      </c>
      <c r="C2419" t="s">
        <v>662</v>
      </c>
      <c r="D2419" t="s">
        <v>660</v>
      </c>
      <c r="E2419" t="s">
        <v>661</v>
      </c>
      <c r="F2419" t="s">
        <v>666</v>
      </c>
      <c r="G2419" t="s">
        <v>11044</v>
      </c>
      <c r="H2419" t="s">
        <v>1271</v>
      </c>
      <c r="I2419" t="s">
        <v>660</v>
      </c>
      <c r="J2419">
        <v>1</v>
      </c>
      <c r="L2419" t="s">
        <v>1272</v>
      </c>
      <c r="M2419" t="s">
        <v>1273</v>
      </c>
      <c r="N2419" t="s">
        <v>1274</v>
      </c>
      <c r="O2419" t="s">
        <v>7198</v>
      </c>
      <c r="P2419" t="s">
        <v>394</v>
      </c>
      <c r="Q2419" t="s">
        <v>272</v>
      </c>
      <c r="R2419" t="s">
        <v>8666</v>
      </c>
      <c r="S2419" t="s">
        <v>8645</v>
      </c>
      <c r="T2419" t="b">
        <v>0</v>
      </c>
      <c r="U2419" t="b">
        <v>0</v>
      </c>
      <c r="V2419">
        <v>1</v>
      </c>
      <c r="W2419">
        <v>0</v>
      </c>
      <c r="X2419">
        <v>15</v>
      </c>
      <c r="AG2419" t="s">
        <v>2818</v>
      </c>
      <c r="AH2419" t="s">
        <v>7199</v>
      </c>
    </row>
    <row r="2420" spans="1:34" x14ac:dyDescent="0.25">
      <c r="A2420">
        <v>8</v>
      </c>
      <c r="B2420" t="s">
        <v>659</v>
      </c>
      <c r="C2420" t="s">
        <v>662</v>
      </c>
      <c r="D2420" t="s">
        <v>660</v>
      </c>
      <c r="E2420" t="s">
        <v>661</v>
      </c>
      <c r="F2420" t="s">
        <v>666</v>
      </c>
      <c r="G2420" t="s">
        <v>11044</v>
      </c>
      <c r="H2420" t="s">
        <v>1271</v>
      </c>
      <c r="I2420" t="s">
        <v>660</v>
      </c>
      <c r="J2420">
        <v>1</v>
      </c>
      <c r="L2420" t="s">
        <v>1272</v>
      </c>
      <c r="M2420" t="s">
        <v>1273</v>
      </c>
      <c r="N2420" t="s">
        <v>1274</v>
      </c>
      <c r="O2420" t="s">
        <v>7200</v>
      </c>
      <c r="P2420" t="s">
        <v>398</v>
      </c>
      <c r="Q2420" t="s">
        <v>272</v>
      </c>
      <c r="R2420" t="s">
        <v>8666</v>
      </c>
      <c r="S2420" t="s">
        <v>8645</v>
      </c>
      <c r="T2420" t="b">
        <v>0</v>
      </c>
      <c r="U2420" t="b">
        <v>0</v>
      </c>
      <c r="V2420">
        <v>1</v>
      </c>
      <c r="W2420">
        <v>0</v>
      </c>
      <c r="X2420">
        <v>12</v>
      </c>
      <c r="AG2420" t="s">
        <v>2818</v>
      </c>
      <c r="AH2420" t="s">
        <v>7201</v>
      </c>
    </row>
    <row r="2421" spans="1:34" x14ac:dyDescent="0.25">
      <c r="A2421">
        <v>8</v>
      </c>
      <c r="B2421" t="s">
        <v>659</v>
      </c>
      <c r="C2421" t="s">
        <v>662</v>
      </c>
      <c r="D2421" t="s">
        <v>660</v>
      </c>
      <c r="E2421" t="s">
        <v>661</v>
      </c>
      <c r="F2421" t="s">
        <v>666</v>
      </c>
      <c r="G2421" t="s">
        <v>11044</v>
      </c>
      <c r="H2421" t="s">
        <v>1271</v>
      </c>
      <c r="I2421" t="s">
        <v>660</v>
      </c>
      <c r="J2421">
        <v>1</v>
      </c>
      <c r="L2421" t="s">
        <v>1272</v>
      </c>
      <c r="M2421" t="s">
        <v>1273</v>
      </c>
      <c r="N2421" t="s">
        <v>1274</v>
      </c>
      <c r="O2421" t="s">
        <v>7202</v>
      </c>
      <c r="P2421" t="s">
        <v>403</v>
      </c>
      <c r="Q2421" t="s">
        <v>272</v>
      </c>
      <c r="R2421" t="s">
        <v>8666</v>
      </c>
      <c r="S2421" t="s">
        <v>8645</v>
      </c>
      <c r="T2421" t="b">
        <v>0</v>
      </c>
      <c r="U2421" t="b">
        <v>0</v>
      </c>
      <c r="V2421">
        <v>1</v>
      </c>
      <c r="W2421">
        <v>0</v>
      </c>
      <c r="X2421">
        <v>8</v>
      </c>
      <c r="AG2421" t="s">
        <v>2818</v>
      </c>
      <c r="AH2421" t="s">
        <v>7203</v>
      </c>
    </row>
    <row r="2422" spans="1:34" x14ac:dyDescent="0.25">
      <c r="A2422">
        <v>8</v>
      </c>
      <c r="B2422" t="s">
        <v>659</v>
      </c>
      <c r="C2422" t="s">
        <v>662</v>
      </c>
      <c r="D2422" t="s">
        <v>660</v>
      </c>
      <c r="E2422" t="s">
        <v>661</v>
      </c>
      <c r="F2422" t="s">
        <v>666</v>
      </c>
      <c r="G2422" t="s">
        <v>11044</v>
      </c>
      <c r="H2422" t="s">
        <v>1271</v>
      </c>
      <c r="I2422" t="s">
        <v>660</v>
      </c>
      <c r="J2422">
        <v>1</v>
      </c>
      <c r="L2422" t="s">
        <v>1272</v>
      </c>
      <c r="M2422" t="s">
        <v>1273</v>
      </c>
      <c r="N2422" t="s">
        <v>1274</v>
      </c>
      <c r="O2422" t="s">
        <v>7204</v>
      </c>
      <c r="P2422" t="s">
        <v>407</v>
      </c>
      <c r="Q2422" t="s">
        <v>272</v>
      </c>
      <c r="R2422" t="s">
        <v>8666</v>
      </c>
      <c r="S2422" t="s">
        <v>8645</v>
      </c>
      <c r="T2422" t="b">
        <v>0</v>
      </c>
      <c r="U2422" t="b">
        <v>0</v>
      </c>
      <c r="V2422">
        <v>1</v>
      </c>
      <c r="W2422">
        <v>0</v>
      </c>
      <c r="X2422">
        <v>10</v>
      </c>
      <c r="AG2422" t="s">
        <v>7205</v>
      </c>
      <c r="AH2422" t="s">
        <v>7206</v>
      </c>
    </row>
    <row r="2423" spans="1:34" x14ac:dyDescent="0.25">
      <c r="A2423">
        <v>8</v>
      </c>
      <c r="B2423" t="s">
        <v>659</v>
      </c>
      <c r="C2423" t="s">
        <v>662</v>
      </c>
      <c r="D2423" t="s">
        <v>660</v>
      </c>
      <c r="E2423" t="s">
        <v>661</v>
      </c>
      <c r="F2423" t="s">
        <v>666</v>
      </c>
      <c r="G2423" t="s">
        <v>11044</v>
      </c>
      <c r="H2423" t="s">
        <v>1271</v>
      </c>
      <c r="I2423" t="s">
        <v>660</v>
      </c>
      <c r="J2423">
        <v>1</v>
      </c>
      <c r="L2423" t="s">
        <v>1272</v>
      </c>
      <c r="M2423" t="s">
        <v>1273</v>
      </c>
      <c r="N2423" t="s">
        <v>1274</v>
      </c>
      <c r="O2423" t="s">
        <v>7207</v>
      </c>
      <c r="P2423" t="s">
        <v>394</v>
      </c>
      <c r="Q2423" t="s">
        <v>272</v>
      </c>
      <c r="R2423" t="s">
        <v>8666</v>
      </c>
      <c r="S2423" t="s">
        <v>8645</v>
      </c>
      <c r="T2423" t="b">
        <v>0</v>
      </c>
      <c r="U2423" t="b">
        <v>0</v>
      </c>
      <c r="V2423">
        <v>2</v>
      </c>
      <c r="W2423">
        <v>0</v>
      </c>
      <c r="X2423">
        <v>15</v>
      </c>
      <c r="AG2423" t="s">
        <v>2818</v>
      </c>
      <c r="AH2423" t="s">
        <v>7208</v>
      </c>
    </row>
    <row r="2424" spans="1:34" x14ac:dyDescent="0.25">
      <c r="A2424">
        <v>8</v>
      </c>
      <c r="B2424" t="s">
        <v>659</v>
      </c>
      <c r="C2424" t="s">
        <v>662</v>
      </c>
      <c r="D2424" t="s">
        <v>660</v>
      </c>
      <c r="E2424" t="s">
        <v>661</v>
      </c>
      <c r="F2424" t="s">
        <v>666</v>
      </c>
      <c r="G2424" t="s">
        <v>11044</v>
      </c>
      <c r="H2424" t="s">
        <v>1271</v>
      </c>
      <c r="I2424" t="s">
        <v>660</v>
      </c>
      <c r="J2424">
        <v>1</v>
      </c>
      <c r="L2424" t="s">
        <v>1272</v>
      </c>
      <c r="M2424" t="s">
        <v>1273</v>
      </c>
      <c r="N2424" t="s">
        <v>1274</v>
      </c>
      <c r="O2424" t="s">
        <v>7209</v>
      </c>
      <c r="P2424" t="s">
        <v>398</v>
      </c>
      <c r="Q2424" t="s">
        <v>272</v>
      </c>
      <c r="R2424" t="s">
        <v>8666</v>
      </c>
      <c r="S2424" t="s">
        <v>8645</v>
      </c>
      <c r="T2424" t="b">
        <v>0</v>
      </c>
      <c r="U2424" t="b">
        <v>0</v>
      </c>
      <c r="V2424">
        <v>2</v>
      </c>
      <c r="W2424">
        <v>0</v>
      </c>
      <c r="X2424">
        <v>12</v>
      </c>
      <c r="AG2424" t="s">
        <v>2818</v>
      </c>
      <c r="AH2424" t="s">
        <v>7210</v>
      </c>
    </row>
    <row r="2425" spans="1:34" x14ac:dyDescent="0.25">
      <c r="A2425">
        <v>8</v>
      </c>
      <c r="B2425" t="s">
        <v>659</v>
      </c>
      <c r="C2425" t="s">
        <v>662</v>
      </c>
      <c r="D2425" t="s">
        <v>660</v>
      </c>
      <c r="E2425" t="s">
        <v>661</v>
      </c>
      <c r="F2425" t="s">
        <v>666</v>
      </c>
      <c r="G2425" t="s">
        <v>11044</v>
      </c>
      <c r="H2425" t="s">
        <v>1271</v>
      </c>
      <c r="I2425" t="s">
        <v>660</v>
      </c>
      <c r="J2425">
        <v>1</v>
      </c>
      <c r="L2425" t="s">
        <v>1272</v>
      </c>
      <c r="M2425" t="s">
        <v>1273</v>
      </c>
      <c r="N2425" t="s">
        <v>1274</v>
      </c>
      <c r="O2425" t="s">
        <v>7211</v>
      </c>
      <c r="P2425" t="s">
        <v>403</v>
      </c>
      <c r="Q2425" t="s">
        <v>272</v>
      </c>
      <c r="R2425" t="s">
        <v>8666</v>
      </c>
      <c r="S2425" t="s">
        <v>8645</v>
      </c>
      <c r="T2425" t="b">
        <v>0</v>
      </c>
      <c r="U2425" t="b">
        <v>0</v>
      </c>
      <c r="V2425">
        <v>2</v>
      </c>
      <c r="W2425">
        <v>0</v>
      </c>
      <c r="X2425">
        <v>8</v>
      </c>
      <c r="AG2425" t="s">
        <v>2818</v>
      </c>
      <c r="AH2425" t="s">
        <v>7212</v>
      </c>
    </row>
    <row r="2426" spans="1:34" x14ac:dyDescent="0.25">
      <c r="A2426">
        <v>8</v>
      </c>
      <c r="B2426" t="s">
        <v>659</v>
      </c>
      <c r="C2426" t="s">
        <v>662</v>
      </c>
      <c r="D2426" t="s">
        <v>660</v>
      </c>
      <c r="E2426" t="s">
        <v>661</v>
      </c>
      <c r="F2426" t="s">
        <v>666</v>
      </c>
      <c r="G2426" t="s">
        <v>11044</v>
      </c>
      <c r="H2426" t="s">
        <v>1271</v>
      </c>
      <c r="I2426" t="s">
        <v>660</v>
      </c>
      <c r="J2426">
        <v>1</v>
      </c>
      <c r="L2426" t="s">
        <v>1272</v>
      </c>
      <c r="M2426" t="s">
        <v>1273</v>
      </c>
      <c r="N2426" t="s">
        <v>1274</v>
      </c>
      <c r="O2426" t="s">
        <v>7213</v>
      </c>
      <c r="P2426" t="s">
        <v>407</v>
      </c>
      <c r="Q2426" t="s">
        <v>272</v>
      </c>
      <c r="R2426" t="s">
        <v>8666</v>
      </c>
      <c r="S2426" t="s">
        <v>8645</v>
      </c>
      <c r="T2426" t="b">
        <v>0</v>
      </c>
      <c r="U2426" t="b">
        <v>0</v>
      </c>
      <c r="V2426">
        <v>2</v>
      </c>
      <c r="W2426">
        <v>0</v>
      </c>
      <c r="X2426">
        <v>10</v>
      </c>
      <c r="AG2426" t="s">
        <v>7205</v>
      </c>
      <c r="AH2426" t="s">
        <v>7214</v>
      </c>
    </row>
    <row r="2427" spans="1:34" x14ac:dyDescent="0.25">
      <c r="A2427">
        <v>8</v>
      </c>
      <c r="B2427" t="s">
        <v>659</v>
      </c>
      <c r="C2427" t="s">
        <v>662</v>
      </c>
      <c r="D2427" t="s">
        <v>660</v>
      </c>
      <c r="E2427" t="s">
        <v>661</v>
      </c>
      <c r="F2427" t="s">
        <v>666</v>
      </c>
      <c r="G2427" t="s">
        <v>11044</v>
      </c>
      <c r="H2427" t="s">
        <v>1271</v>
      </c>
      <c r="I2427" t="s">
        <v>660</v>
      </c>
      <c r="J2427">
        <v>1</v>
      </c>
      <c r="L2427" t="s">
        <v>1272</v>
      </c>
      <c r="M2427" t="s">
        <v>1273</v>
      </c>
      <c r="N2427" t="s">
        <v>1274</v>
      </c>
      <c r="O2427" t="s">
        <v>7215</v>
      </c>
      <c r="P2427" t="s">
        <v>334</v>
      </c>
      <c r="Q2427" t="s">
        <v>2</v>
      </c>
      <c r="R2427" t="s">
        <v>8652</v>
      </c>
      <c r="S2427" t="s">
        <v>8646</v>
      </c>
      <c r="T2427" t="b">
        <v>0</v>
      </c>
      <c r="U2427" t="b">
        <v>1</v>
      </c>
      <c r="V2427">
        <v>1</v>
      </c>
      <c r="W2427">
        <v>0</v>
      </c>
      <c r="Y2427">
        <v>30</v>
      </c>
      <c r="AG2427" t="s">
        <v>7216</v>
      </c>
      <c r="AH2427" t="s">
        <v>7217</v>
      </c>
    </row>
    <row r="2428" spans="1:34" x14ac:dyDescent="0.25">
      <c r="A2428">
        <v>8</v>
      </c>
      <c r="B2428" t="s">
        <v>659</v>
      </c>
      <c r="C2428" t="s">
        <v>662</v>
      </c>
      <c r="D2428" t="s">
        <v>660</v>
      </c>
      <c r="E2428" t="s">
        <v>661</v>
      </c>
      <c r="F2428" t="s">
        <v>666</v>
      </c>
      <c r="G2428" t="s">
        <v>11044</v>
      </c>
      <c r="H2428" t="s">
        <v>1271</v>
      </c>
      <c r="I2428" t="s">
        <v>660</v>
      </c>
      <c r="J2428">
        <v>1</v>
      </c>
      <c r="L2428" t="s">
        <v>1272</v>
      </c>
      <c r="M2428" t="s">
        <v>1273</v>
      </c>
      <c r="N2428" t="s">
        <v>1274</v>
      </c>
      <c r="O2428" t="s">
        <v>7218</v>
      </c>
      <c r="P2428" t="s">
        <v>1</v>
      </c>
      <c r="Q2428" t="s">
        <v>2</v>
      </c>
      <c r="R2428" t="s">
        <v>2</v>
      </c>
      <c r="S2428" t="s">
        <v>8646</v>
      </c>
      <c r="T2428" t="b">
        <v>0</v>
      </c>
      <c r="U2428" t="b">
        <v>1</v>
      </c>
      <c r="V2428">
        <v>1</v>
      </c>
      <c r="W2428">
        <v>150</v>
      </c>
      <c r="Y2428">
        <v>75</v>
      </c>
      <c r="AG2428" t="s">
        <v>6869</v>
      </c>
      <c r="AH2428" t="s">
        <v>7219</v>
      </c>
    </row>
    <row r="2429" spans="1:34" x14ac:dyDescent="0.25">
      <c r="A2429">
        <v>8</v>
      </c>
      <c r="B2429" t="s">
        <v>659</v>
      </c>
      <c r="C2429" t="s">
        <v>662</v>
      </c>
      <c r="D2429" t="s">
        <v>660</v>
      </c>
      <c r="E2429" t="s">
        <v>661</v>
      </c>
      <c r="F2429" t="s">
        <v>666</v>
      </c>
      <c r="G2429" t="s">
        <v>11044</v>
      </c>
      <c r="H2429" t="s">
        <v>1271</v>
      </c>
      <c r="I2429" t="s">
        <v>660</v>
      </c>
      <c r="J2429">
        <v>1</v>
      </c>
      <c r="L2429" t="s">
        <v>1272</v>
      </c>
      <c r="M2429" t="s">
        <v>1273</v>
      </c>
      <c r="N2429" t="s">
        <v>1274</v>
      </c>
      <c r="O2429" t="s">
        <v>7220</v>
      </c>
      <c r="P2429" t="s">
        <v>1</v>
      </c>
      <c r="Q2429" t="s">
        <v>2</v>
      </c>
      <c r="R2429" t="s">
        <v>2</v>
      </c>
      <c r="S2429" t="s">
        <v>8646</v>
      </c>
      <c r="T2429" t="b">
        <v>0</v>
      </c>
      <c r="U2429" t="b">
        <v>1</v>
      </c>
      <c r="V2429">
        <v>2</v>
      </c>
      <c r="W2429">
        <v>150</v>
      </c>
      <c r="Y2429">
        <v>64.800000000000011</v>
      </c>
      <c r="AG2429" t="s">
        <v>7221</v>
      </c>
      <c r="AH2429" t="s">
        <v>7222</v>
      </c>
    </row>
    <row r="2430" spans="1:34" x14ac:dyDescent="0.25">
      <c r="A2430">
        <v>8</v>
      </c>
      <c r="B2430" t="s">
        <v>659</v>
      </c>
      <c r="C2430" t="s">
        <v>662</v>
      </c>
      <c r="D2430" t="s">
        <v>660</v>
      </c>
      <c r="E2430" t="s">
        <v>661</v>
      </c>
      <c r="F2430" t="s">
        <v>666</v>
      </c>
      <c r="G2430" t="s">
        <v>11044</v>
      </c>
      <c r="H2430" t="s">
        <v>1271</v>
      </c>
      <c r="I2430" t="s">
        <v>660</v>
      </c>
      <c r="J2430">
        <v>1</v>
      </c>
      <c r="L2430" t="s">
        <v>1272</v>
      </c>
      <c r="M2430" t="s">
        <v>1273</v>
      </c>
      <c r="N2430" t="s">
        <v>1274</v>
      </c>
      <c r="O2430" t="s">
        <v>7223</v>
      </c>
      <c r="P2430" t="s">
        <v>1</v>
      </c>
      <c r="Q2430" t="s">
        <v>2</v>
      </c>
      <c r="R2430" t="s">
        <v>2</v>
      </c>
      <c r="S2430" t="s">
        <v>8646</v>
      </c>
      <c r="T2430" t="b">
        <v>0</v>
      </c>
      <c r="U2430" t="b">
        <v>1</v>
      </c>
      <c r="V2430">
        <v>3</v>
      </c>
      <c r="W2430">
        <v>150</v>
      </c>
      <c r="Y2430">
        <v>55.2</v>
      </c>
      <c r="AG2430" t="s">
        <v>7224</v>
      </c>
      <c r="AH2430" t="s">
        <v>7225</v>
      </c>
    </row>
    <row r="2431" spans="1:34" x14ac:dyDescent="0.25">
      <c r="A2431">
        <v>8</v>
      </c>
      <c r="B2431" t="s">
        <v>659</v>
      </c>
      <c r="C2431" t="s">
        <v>662</v>
      </c>
      <c r="D2431" t="s">
        <v>660</v>
      </c>
      <c r="E2431" t="s">
        <v>661</v>
      </c>
      <c r="F2431" t="s">
        <v>666</v>
      </c>
      <c r="G2431" t="s">
        <v>11044</v>
      </c>
      <c r="H2431" t="s">
        <v>1271</v>
      </c>
      <c r="I2431" t="s">
        <v>660</v>
      </c>
      <c r="J2431">
        <v>1</v>
      </c>
      <c r="L2431" t="s">
        <v>1272</v>
      </c>
      <c r="M2431" t="s">
        <v>1273</v>
      </c>
      <c r="N2431" t="s">
        <v>1274</v>
      </c>
      <c r="O2431" t="s">
        <v>7226</v>
      </c>
      <c r="P2431" t="s">
        <v>1</v>
      </c>
      <c r="Q2431" t="s">
        <v>2</v>
      </c>
      <c r="R2431" t="s">
        <v>2</v>
      </c>
      <c r="S2431" t="s">
        <v>8646</v>
      </c>
      <c r="T2431" t="b">
        <v>0</v>
      </c>
      <c r="U2431" t="b">
        <v>1</v>
      </c>
      <c r="V2431">
        <v>4</v>
      </c>
      <c r="W2431">
        <v>150</v>
      </c>
      <c r="Y2431">
        <v>49.199999999999996</v>
      </c>
      <c r="AG2431" t="s">
        <v>7227</v>
      </c>
      <c r="AH2431" t="s">
        <v>7228</v>
      </c>
    </row>
    <row r="2432" spans="1:34" x14ac:dyDescent="0.25">
      <c r="A2432">
        <v>8</v>
      </c>
      <c r="B2432" t="s">
        <v>659</v>
      </c>
      <c r="C2432" t="s">
        <v>662</v>
      </c>
      <c r="D2432" t="s">
        <v>660</v>
      </c>
      <c r="E2432" t="s">
        <v>661</v>
      </c>
      <c r="F2432" t="s">
        <v>666</v>
      </c>
      <c r="G2432" t="s">
        <v>11044</v>
      </c>
      <c r="H2432" t="s">
        <v>1271</v>
      </c>
      <c r="I2432" t="s">
        <v>660</v>
      </c>
      <c r="J2432">
        <v>1</v>
      </c>
      <c r="L2432" t="s">
        <v>1272</v>
      </c>
      <c r="M2432" t="s">
        <v>1273</v>
      </c>
      <c r="N2432" t="s">
        <v>1274</v>
      </c>
      <c r="O2432" t="s">
        <v>7229</v>
      </c>
      <c r="P2432" t="s">
        <v>1</v>
      </c>
      <c r="Q2432" t="s">
        <v>2</v>
      </c>
      <c r="R2432" t="s">
        <v>2</v>
      </c>
      <c r="S2432" t="s">
        <v>8646</v>
      </c>
      <c r="T2432" t="b">
        <v>0</v>
      </c>
      <c r="U2432" t="b">
        <v>1</v>
      </c>
      <c r="V2432">
        <v>5</v>
      </c>
      <c r="W2432">
        <v>150</v>
      </c>
      <c r="Y2432">
        <v>49.199999999999996</v>
      </c>
      <c r="AG2432" t="s">
        <v>7227</v>
      </c>
      <c r="AH2432" t="s">
        <v>7230</v>
      </c>
    </row>
    <row r="2433" spans="1:34" x14ac:dyDescent="0.25">
      <c r="A2433">
        <v>8</v>
      </c>
      <c r="B2433" t="s">
        <v>659</v>
      </c>
      <c r="C2433" t="s">
        <v>662</v>
      </c>
      <c r="D2433" t="s">
        <v>660</v>
      </c>
      <c r="E2433" t="s">
        <v>661</v>
      </c>
      <c r="F2433" t="s">
        <v>666</v>
      </c>
      <c r="G2433" t="s">
        <v>11044</v>
      </c>
      <c r="H2433" t="s">
        <v>1271</v>
      </c>
      <c r="I2433" t="s">
        <v>660</v>
      </c>
      <c r="J2433">
        <v>1</v>
      </c>
      <c r="L2433" t="s">
        <v>1272</v>
      </c>
      <c r="M2433" t="s">
        <v>1273</v>
      </c>
      <c r="N2433" t="s">
        <v>1274</v>
      </c>
      <c r="O2433" t="s">
        <v>7231</v>
      </c>
      <c r="P2433" t="s">
        <v>32</v>
      </c>
      <c r="Q2433" t="s">
        <v>25</v>
      </c>
      <c r="R2433" t="s">
        <v>25</v>
      </c>
      <c r="S2433" t="s">
        <v>8646</v>
      </c>
      <c r="T2433" t="b">
        <v>0</v>
      </c>
      <c r="U2433" t="b">
        <v>0</v>
      </c>
      <c r="V2433">
        <v>1</v>
      </c>
      <c r="W2433">
        <v>190</v>
      </c>
      <c r="X2433">
        <v>10</v>
      </c>
      <c r="AB2433">
        <v>3</v>
      </c>
      <c r="AC2433">
        <v>1</v>
      </c>
      <c r="AD2433">
        <v>2</v>
      </c>
      <c r="AE2433" t="s">
        <v>618</v>
      </c>
      <c r="AG2433" t="s">
        <v>7232</v>
      </c>
      <c r="AH2433" t="s">
        <v>7233</v>
      </c>
    </row>
    <row r="2434" spans="1:34" x14ac:dyDescent="0.25">
      <c r="A2434">
        <v>8</v>
      </c>
      <c r="B2434" t="s">
        <v>659</v>
      </c>
      <c r="C2434" t="s">
        <v>662</v>
      </c>
      <c r="D2434" t="s">
        <v>660</v>
      </c>
      <c r="E2434" t="s">
        <v>661</v>
      </c>
      <c r="F2434" t="s">
        <v>666</v>
      </c>
      <c r="G2434" t="s">
        <v>11044</v>
      </c>
      <c r="H2434" t="s">
        <v>1271</v>
      </c>
      <c r="I2434" t="s">
        <v>660</v>
      </c>
      <c r="J2434">
        <v>1</v>
      </c>
      <c r="L2434" t="s">
        <v>1272</v>
      </c>
      <c r="M2434" t="s">
        <v>1273</v>
      </c>
      <c r="N2434" t="s">
        <v>1274</v>
      </c>
      <c r="O2434" t="s">
        <v>7234</v>
      </c>
      <c r="P2434" t="s">
        <v>32</v>
      </c>
      <c r="Q2434" t="s">
        <v>25</v>
      </c>
      <c r="R2434" t="s">
        <v>25</v>
      </c>
      <c r="S2434" t="s">
        <v>8646</v>
      </c>
      <c r="T2434" t="b">
        <v>0</v>
      </c>
      <c r="U2434" t="b">
        <v>0</v>
      </c>
      <c r="V2434">
        <v>2</v>
      </c>
      <c r="W2434">
        <v>195</v>
      </c>
      <c r="X2434">
        <v>9</v>
      </c>
      <c r="AB2434">
        <v>3</v>
      </c>
      <c r="AC2434">
        <v>1</v>
      </c>
      <c r="AD2434">
        <v>2</v>
      </c>
      <c r="AE2434" t="s">
        <v>1745</v>
      </c>
      <c r="AG2434" t="s">
        <v>7235</v>
      </c>
      <c r="AH2434" t="s">
        <v>7236</v>
      </c>
    </row>
    <row r="2435" spans="1:34" x14ac:dyDescent="0.25">
      <c r="A2435">
        <v>8</v>
      </c>
      <c r="B2435" t="s">
        <v>659</v>
      </c>
      <c r="C2435" t="s">
        <v>662</v>
      </c>
      <c r="D2435" t="s">
        <v>660</v>
      </c>
      <c r="E2435" t="s">
        <v>661</v>
      </c>
      <c r="F2435" t="s">
        <v>666</v>
      </c>
      <c r="G2435" t="s">
        <v>11044</v>
      </c>
      <c r="H2435" t="s">
        <v>1271</v>
      </c>
      <c r="I2435" t="s">
        <v>660</v>
      </c>
      <c r="J2435">
        <v>1</v>
      </c>
      <c r="L2435" t="s">
        <v>1272</v>
      </c>
      <c r="M2435" t="s">
        <v>1273</v>
      </c>
      <c r="N2435" t="s">
        <v>1274</v>
      </c>
      <c r="O2435" t="s">
        <v>7237</v>
      </c>
      <c r="P2435" t="s">
        <v>32</v>
      </c>
      <c r="Q2435" t="s">
        <v>25</v>
      </c>
      <c r="R2435" t="s">
        <v>25</v>
      </c>
      <c r="S2435" t="s">
        <v>8646</v>
      </c>
      <c r="T2435" t="b">
        <v>0</v>
      </c>
      <c r="U2435" t="b">
        <v>0</v>
      </c>
      <c r="V2435">
        <v>3</v>
      </c>
      <c r="W2435">
        <v>200</v>
      </c>
      <c r="X2435">
        <v>7</v>
      </c>
      <c r="AB2435">
        <v>3</v>
      </c>
      <c r="AC2435">
        <v>1</v>
      </c>
      <c r="AD2435">
        <v>2</v>
      </c>
      <c r="AE2435" t="s">
        <v>1745</v>
      </c>
      <c r="AG2435" t="s">
        <v>7235</v>
      </c>
      <c r="AH2435" t="s">
        <v>7238</v>
      </c>
    </row>
    <row r="2436" spans="1:34" x14ac:dyDescent="0.25">
      <c r="A2436">
        <v>8</v>
      </c>
      <c r="B2436" t="s">
        <v>659</v>
      </c>
      <c r="C2436" t="s">
        <v>662</v>
      </c>
      <c r="D2436" t="s">
        <v>660</v>
      </c>
      <c r="E2436" t="s">
        <v>661</v>
      </c>
      <c r="F2436" t="s">
        <v>666</v>
      </c>
      <c r="G2436" t="s">
        <v>11044</v>
      </c>
      <c r="H2436" t="s">
        <v>1271</v>
      </c>
      <c r="I2436" t="s">
        <v>660</v>
      </c>
      <c r="J2436">
        <v>1</v>
      </c>
      <c r="L2436" t="s">
        <v>1272</v>
      </c>
      <c r="M2436" t="s">
        <v>1273</v>
      </c>
      <c r="N2436" t="s">
        <v>1274</v>
      </c>
      <c r="O2436" t="s">
        <v>7239</v>
      </c>
      <c r="P2436" t="s">
        <v>32</v>
      </c>
      <c r="Q2436" t="s">
        <v>25</v>
      </c>
      <c r="R2436" t="s">
        <v>25</v>
      </c>
      <c r="S2436" t="s">
        <v>8646</v>
      </c>
      <c r="T2436" t="b">
        <v>0</v>
      </c>
      <c r="U2436" t="b">
        <v>0</v>
      </c>
      <c r="V2436">
        <v>4</v>
      </c>
      <c r="W2436">
        <v>200</v>
      </c>
      <c r="X2436">
        <v>6.5</v>
      </c>
      <c r="AB2436">
        <v>3</v>
      </c>
      <c r="AC2436">
        <v>1</v>
      </c>
      <c r="AD2436">
        <v>2</v>
      </c>
      <c r="AE2436" t="s">
        <v>1745</v>
      </c>
      <c r="AG2436" t="s">
        <v>7235</v>
      </c>
      <c r="AH2436" t="s">
        <v>7240</v>
      </c>
    </row>
    <row r="2437" spans="1:34" x14ac:dyDescent="0.25">
      <c r="A2437">
        <v>8</v>
      </c>
      <c r="B2437" t="s">
        <v>659</v>
      </c>
      <c r="C2437" t="s">
        <v>662</v>
      </c>
      <c r="D2437" t="s">
        <v>660</v>
      </c>
      <c r="E2437" t="s">
        <v>661</v>
      </c>
      <c r="F2437" t="s">
        <v>666</v>
      </c>
      <c r="G2437" t="s">
        <v>11044</v>
      </c>
      <c r="H2437" t="s">
        <v>1271</v>
      </c>
      <c r="I2437" t="s">
        <v>660</v>
      </c>
      <c r="J2437">
        <v>1</v>
      </c>
      <c r="L2437" t="s">
        <v>1272</v>
      </c>
      <c r="M2437" t="s">
        <v>1273</v>
      </c>
      <c r="N2437" t="s">
        <v>1274</v>
      </c>
      <c r="O2437" t="s">
        <v>7241</v>
      </c>
      <c r="P2437" t="s">
        <v>45</v>
      </c>
      <c r="Q2437" t="s">
        <v>25</v>
      </c>
      <c r="R2437" t="s">
        <v>25</v>
      </c>
      <c r="S2437" t="s">
        <v>26</v>
      </c>
      <c r="T2437" t="b">
        <v>1</v>
      </c>
      <c r="U2437" t="b">
        <v>0</v>
      </c>
      <c r="V2437">
        <v>1</v>
      </c>
      <c r="W2437">
        <v>50</v>
      </c>
      <c r="X2437">
        <v>12</v>
      </c>
      <c r="AB2437">
        <v>2</v>
      </c>
      <c r="AC2437">
        <v>1</v>
      </c>
      <c r="AD2437">
        <v>3</v>
      </c>
      <c r="AE2437" t="s">
        <v>618</v>
      </c>
      <c r="AG2437" t="s">
        <v>7242</v>
      </c>
      <c r="AH2437" t="s">
        <v>7243</v>
      </c>
    </row>
    <row r="2438" spans="1:34" x14ac:dyDescent="0.25">
      <c r="A2438">
        <v>8</v>
      </c>
      <c r="B2438" t="s">
        <v>659</v>
      </c>
      <c r="C2438" t="s">
        <v>662</v>
      </c>
      <c r="D2438" t="s">
        <v>660</v>
      </c>
      <c r="E2438" t="s">
        <v>661</v>
      </c>
      <c r="F2438" t="s">
        <v>666</v>
      </c>
      <c r="G2438" t="s">
        <v>11044</v>
      </c>
      <c r="H2438" t="s">
        <v>1271</v>
      </c>
      <c r="I2438" t="s">
        <v>660</v>
      </c>
      <c r="J2438">
        <v>1</v>
      </c>
      <c r="L2438" t="s">
        <v>1272</v>
      </c>
      <c r="M2438" t="s">
        <v>1273</v>
      </c>
      <c r="N2438" t="s">
        <v>1274</v>
      </c>
      <c r="O2438" t="s">
        <v>7244</v>
      </c>
      <c r="P2438" t="s">
        <v>45</v>
      </c>
      <c r="Q2438" t="s">
        <v>25</v>
      </c>
      <c r="R2438" t="s">
        <v>25</v>
      </c>
      <c r="S2438" t="s">
        <v>26</v>
      </c>
      <c r="T2438" t="b">
        <v>1</v>
      </c>
      <c r="U2438" t="b">
        <v>0</v>
      </c>
      <c r="V2438">
        <v>2</v>
      </c>
      <c r="W2438">
        <v>70</v>
      </c>
      <c r="X2438">
        <v>11</v>
      </c>
      <c r="AB2438">
        <v>2</v>
      </c>
      <c r="AC2438">
        <v>1</v>
      </c>
      <c r="AD2438">
        <v>3</v>
      </c>
      <c r="AE2438" t="s">
        <v>1745</v>
      </c>
      <c r="AG2438" t="s">
        <v>7245</v>
      </c>
      <c r="AH2438" t="s">
        <v>7246</v>
      </c>
    </row>
    <row r="2439" spans="1:34" x14ac:dyDescent="0.25">
      <c r="A2439">
        <v>8</v>
      </c>
      <c r="B2439" t="s">
        <v>659</v>
      </c>
      <c r="C2439" t="s">
        <v>662</v>
      </c>
      <c r="D2439" t="s">
        <v>660</v>
      </c>
      <c r="E2439" t="s">
        <v>661</v>
      </c>
      <c r="F2439" t="s">
        <v>666</v>
      </c>
      <c r="G2439" t="s">
        <v>11044</v>
      </c>
      <c r="H2439" t="s">
        <v>1271</v>
      </c>
      <c r="I2439" t="s">
        <v>660</v>
      </c>
      <c r="J2439">
        <v>1</v>
      </c>
      <c r="L2439" t="s">
        <v>1272</v>
      </c>
      <c r="M2439" t="s">
        <v>1273</v>
      </c>
      <c r="N2439" t="s">
        <v>1274</v>
      </c>
      <c r="O2439" t="s">
        <v>7247</v>
      </c>
      <c r="P2439" t="s">
        <v>45</v>
      </c>
      <c r="Q2439" t="s">
        <v>25</v>
      </c>
      <c r="R2439" t="s">
        <v>25</v>
      </c>
      <c r="S2439" t="s">
        <v>26</v>
      </c>
      <c r="T2439" t="b">
        <v>1</v>
      </c>
      <c r="U2439" t="b">
        <v>0</v>
      </c>
      <c r="V2439">
        <v>3</v>
      </c>
      <c r="W2439">
        <v>70</v>
      </c>
      <c r="X2439">
        <v>10</v>
      </c>
      <c r="AB2439">
        <v>2</v>
      </c>
      <c r="AC2439">
        <v>1</v>
      </c>
      <c r="AD2439">
        <v>3</v>
      </c>
      <c r="AE2439" t="s">
        <v>1745</v>
      </c>
      <c r="AG2439" t="s">
        <v>7245</v>
      </c>
      <c r="AH2439" t="s">
        <v>7248</v>
      </c>
    </row>
    <row r="2440" spans="1:34" x14ac:dyDescent="0.25">
      <c r="A2440">
        <v>8</v>
      </c>
      <c r="B2440" t="s">
        <v>659</v>
      </c>
      <c r="C2440" t="s">
        <v>662</v>
      </c>
      <c r="D2440" t="s">
        <v>660</v>
      </c>
      <c r="E2440" t="s">
        <v>661</v>
      </c>
      <c r="F2440" t="s">
        <v>666</v>
      </c>
      <c r="G2440" t="s">
        <v>11044</v>
      </c>
      <c r="H2440" t="s">
        <v>1271</v>
      </c>
      <c r="I2440" t="s">
        <v>660</v>
      </c>
      <c r="J2440">
        <v>1</v>
      </c>
      <c r="L2440" t="s">
        <v>1272</v>
      </c>
      <c r="M2440" t="s">
        <v>1273</v>
      </c>
      <c r="N2440" t="s">
        <v>1274</v>
      </c>
      <c r="O2440" t="s">
        <v>7249</v>
      </c>
      <c r="P2440" t="s">
        <v>8734</v>
      </c>
      <c r="Q2440" t="s">
        <v>8644</v>
      </c>
      <c r="R2440" t="s">
        <v>8488</v>
      </c>
      <c r="S2440" t="s">
        <v>8643</v>
      </c>
      <c r="T2440" t="b">
        <v>0</v>
      </c>
      <c r="U2440" t="b">
        <v>0</v>
      </c>
      <c r="V2440">
        <v>1</v>
      </c>
      <c r="W2440">
        <v>25</v>
      </c>
      <c r="X2440">
        <v>12</v>
      </c>
      <c r="AB2440">
        <v>2</v>
      </c>
      <c r="AC2440">
        <v>1</v>
      </c>
      <c r="AD2440">
        <v>3</v>
      </c>
      <c r="AE2440" t="s">
        <v>1745</v>
      </c>
      <c r="AG2440" t="s">
        <v>7250</v>
      </c>
      <c r="AH2440" t="s">
        <v>7251</v>
      </c>
    </row>
    <row r="2441" spans="1:34" x14ac:dyDescent="0.25">
      <c r="A2441">
        <v>8</v>
      </c>
      <c r="B2441" t="s">
        <v>659</v>
      </c>
      <c r="C2441" t="s">
        <v>662</v>
      </c>
      <c r="D2441" t="s">
        <v>660</v>
      </c>
      <c r="E2441" t="s">
        <v>661</v>
      </c>
      <c r="F2441" t="s">
        <v>666</v>
      </c>
      <c r="G2441" t="s">
        <v>11044</v>
      </c>
      <c r="H2441" t="s">
        <v>1271</v>
      </c>
      <c r="I2441" t="s">
        <v>660</v>
      </c>
      <c r="J2441">
        <v>1</v>
      </c>
      <c r="L2441" t="s">
        <v>1272</v>
      </c>
      <c r="M2441" t="s">
        <v>1273</v>
      </c>
      <c r="N2441" t="s">
        <v>1274</v>
      </c>
      <c r="O2441" t="s">
        <v>7252</v>
      </c>
      <c r="P2441" t="s">
        <v>8734</v>
      </c>
      <c r="Q2441" t="s">
        <v>8644</v>
      </c>
      <c r="R2441" t="s">
        <v>8488</v>
      </c>
      <c r="S2441" t="s">
        <v>8643</v>
      </c>
      <c r="T2441" t="b">
        <v>0</v>
      </c>
      <c r="U2441" t="b">
        <v>0</v>
      </c>
      <c r="V2441">
        <v>2</v>
      </c>
      <c r="W2441">
        <v>25</v>
      </c>
      <c r="X2441">
        <v>10</v>
      </c>
      <c r="AB2441">
        <v>2</v>
      </c>
      <c r="AC2441">
        <v>1</v>
      </c>
      <c r="AD2441">
        <v>3</v>
      </c>
      <c r="AE2441" t="s">
        <v>1745</v>
      </c>
      <c r="AG2441" t="s">
        <v>7253</v>
      </c>
      <c r="AH2441" t="s">
        <v>7254</v>
      </c>
    </row>
    <row r="2442" spans="1:34" x14ac:dyDescent="0.25">
      <c r="A2442">
        <v>8</v>
      </c>
      <c r="B2442" t="s">
        <v>659</v>
      </c>
      <c r="C2442" t="s">
        <v>662</v>
      </c>
      <c r="D2442" t="s">
        <v>660</v>
      </c>
      <c r="E2442" t="s">
        <v>661</v>
      </c>
      <c r="F2442" t="s">
        <v>666</v>
      </c>
      <c r="G2442" t="s">
        <v>11044</v>
      </c>
      <c r="H2442" t="s">
        <v>1271</v>
      </c>
      <c r="I2442" t="s">
        <v>660</v>
      </c>
      <c r="J2442">
        <v>1</v>
      </c>
      <c r="L2442" t="s">
        <v>1272</v>
      </c>
      <c r="M2442" t="s">
        <v>1273</v>
      </c>
      <c r="N2442" t="s">
        <v>1274</v>
      </c>
      <c r="O2442" t="s">
        <v>7255</v>
      </c>
      <c r="P2442" t="s">
        <v>8734</v>
      </c>
      <c r="Q2442" t="s">
        <v>8644</v>
      </c>
      <c r="R2442" t="s">
        <v>8488</v>
      </c>
      <c r="S2442" t="s">
        <v>8643</v>
      </c>
      <c r="T2442" t="b">
        <v>0</v>
      </c>
      <c r="U2442" t="b">
        <v>0</v>
      </c>
      <c r="V2442">
        <v>3</v>
      </c>
      <c r="W2442">
        <v>25</v>
      </c>
      <c r="X2442">
        <v>9</v>
      </c>
      <c r="AB2442">
        <v>2</v>
      </c>
      <c r="AC2442">
        <v>1</v>
      </c>
      <c r="AD2442">
        <v>3</v>
      </c>
      <c r="AE2442" t="s">
        <v>1745</v>
      </c>
      <c r="AG2442" t="s">
        <v>7253</v>
      </c>
      <c r="AH2442" t="s">
        <v>7256</v>
      </c>
    </row>
    <row r="2443" spans="1:34" x14ac:dyDescent="0.25">
      <c r="A2443">
        <v>8</v>
      </c>
      <c r="B2443" t="s">
        <v>659</v>
      </c>
      <c r="C2443" t="s">
        <v>662</v>
      </c>
      <c r="D2443" t="s">
        <v>660</v>
      </c>
      <c r="E2443" t="s">
        <v>661</v>
      </c>
      <c r="F2443" t="s">
        <v>666</v>
      </c>
      <c r="G2443" t="s">
        <v>11044</v>
      </c>
      <c r="H2443" t="s">
        <v>1271</v>
      </c>
      <c r="I2443" t="s">
        <v>660</v>
      </c>
      <c r="J2443">
        <v>1</v>
      </c>
      <c r="L2443" t="s">
        <v>1272</v>
      </c>
      <c r="M2443" t="s">
        <v>1273</v>
      </c>
      <c r="N2443" t="s">
        <v>1274</v>
      </c>
      <c r="O2443" t="s">
        <v>7257</v>
      </c>
      <c r="P2443" t="s">
        <v>73</v>
      </c>
      <c r="Q2443" t="s">
        <v>25</v>
      </c>
      <c r="R2443" t="s">
        <v>25</v>
      </c>
      <c r="S2443" t="s">
        <v>8646</v>
      </c>
      <c r="T2443" t="b">
        <v>0</v>
      </c>
      <c r="U2443" t="b">
        <v>0</v>
      </c>
      <c r="V2443">
        <v>1</v>
      </c>
      <c r="W2443">
        <v>30</v>
      </c>
      <c r="X2443">
        <v>15</v>
      </c>
      <c r="AB2443">
        <v>2</v>
      </c>
      <c r="AC2443">
        <v>2</v>
      </c>
      <c r="AD2443">
        <v>2</v>
      </c>
      <c r="AE2443" t="s">
        <v>618</v>
      </c>
      <c r="AG2443" t="s">
        <v>3218</v>
      </c>
      <c r="AH2443" t="s">
        <v>7258</v>
      </c>
    </row>
    <row r="2444" spans="1:34" x14ac:dyDescent="0.25">
      <c r="A2444">
        <v>8</v>
      </c>
      <c r="B2444" t="s">
        <v>659</v>
      </c>
      <c r="C2444" t="s">
        <v>662</v>
      </c>
      <c r="D2444" t="s">
        <v>660</v>
      </c>
      <c r="E2444" t="s">
        <v>661</v>
      </c>
      <c r="F2444" t="s">
        <v>666</v>
      </c>
      <c r="G2444" t="s">
        <v>11044</v>
      </c>
      <c r="H2444" t="s">
        <v>1271</v>
      </c>
      <c r="I2444" t="s">
        <v>660</v>
      </c>
      <c r="J2444">
        <v>1</v>
      </c>
      <c r="L2444" t="s">
        <v>1272</v>
      </c>
      <c r="M2444" t="s">
        <v>1273</v>
      </c>
      <c r="N2444" t="s">
        <v>1274</v>
      </c>
      <c r="O2444" t="s">
        <v>7259</v>
      </c>
      <c r="P2444" t="s">
        <v>73</v>
      </c>
      <c r="Q2444" t="s">
        <v>25</v>
      </c>
      <c r="R2444" t="s">
        <v>25</v>
      </c>
      <c r="S2444" t="s">
        <v>8646</v>
      </c>
      <c r="T2444" t="b">
        <v>0</v>
      </c>
      <c r="U2444" t="b">
        <v>0</v>
      </c>
      <c r="V2444">
        <v>2</v>
      </c>
      <c r="W2444">
        <v>30</v>
      </c>
      <c r="X2444">
        <v>15</v>
      </c>
      <c r="AB2444">
        <v>2</v>
      </c>
      <c r="AC2444">
        <v>2</v>
      </c>
      <c r="AD2444">
        <v>3</v>
      </c>
      <c r="AE2444" t="s">
        <v>618</v>
      </c>
      <c r="AG2444" t="s">
        <v>7260</v>
      </c>
      <c r="AH2444" t="s">
        <v>7261</v>
      </c>
    </row>
    <row r="2445" spans="1:34" x14ac:dyDescent="0.25">
      <c r="A2445">
        <v>8</v>
      </c>
      <c r="B2445" t="s">
        <v>659</v>
      </c>
      <c r="C2445" t="s">
        <v>662</v>
      </c>
      <c r="D2445" t="s">
        <v>660</v>
      </c>
      <c r="E2445" t="s">
        <v>661</v>
      </c>
      <c r="F2445" t="s">
        <v>666</v>
      </c>
      <c r="G2445" t="s">
        <v>11044</v>
      </c>
      <c r="H2445" t="s">
        <v>1271</v>
      </c>
      <c r="I2445" t="s">
        <v>660</v>
      </c>
      <c r="J2445">
        <v>1</v>
      </c>
      <c r="L2445" t="s">
        <v>1272</v>
      </c>
      <c r="M2445" t="s">
        <v>1273</v>
      </c>
      <c r="N2445" t="s">
        <v>1274</v>
      </c>
      <c r="O2445" t="s">
        <v>7262</v>
      </c>
      <c r="P2445" t="s">
        <v>73</v>
      </c>
      <c r="Q2445" t="s">
        <v>25</v>
      </c>
      <c r="R2445" t="s">
        <v>25</v>
      </c>
      <c r="S2445" t="s">
        <v>8646</v>
      </c>
      <c r="T2445" t="b">
        <v>0</v>
      </c>
      <c r="U2445" t="b">
        <v>0</v>
      </c>
      <c r="V2445">
        <v>3</v>
      </c>
      <c r="W2445">
        <v>35</v>
      </c>
      <c r="X2445">
        <v>15</v>
      </c>
      <c r="AB2445">
        <v>2</v>
      </c>
      <c r="AC2445">
        <v>2</v>
      </c>
      <c r="AD2445">
        <v>3</v>
      </c>
      <c r="AE2445" t="s">
        <v>618</v>
      </c>
      <c r="AG2445" t="s">
        <v>7260</v>
      </c>
      <c r="AH2445" t="s">
        <v>7263</v>
      </c>
    </row>
    <row r="2446" spans="1:34" x14ac:dyDescent="0.25">
      <c r="A2446">
        <v>8</v>
      </c>
      <c r="B2446" t="s">
        <v>659</v>
      </c>
      <c r="C2446" t="s">
        <v>662</v>
      </c>
      <c r="D2446" t="s">
        <v>660</v>
      </c>
      <c r="E2446" t="s">
        <v>661</v>
      </c>
      <c r="F2446" t="s">
        <v>666</v>
      </c>
      <c r="G2446" t="s">
        <v>11044</v>
      </c>
      <c r="H2446" t="s">
        <v>1271</v>
      </c>
      <c r="I2446" t="s">
        <v>660</v>
      </c>
      <c r="J2446">
        <v>1</v>
      </c>
      <c r="L2446" t="s">
        <v>1272</v>
      </c>
      <c r="M2446" t="s">
        <v>1273</v>
      </c>
      <c r="N2446" t="s">
        <v>1274</v>
      </c>
      <c r="O2446" t="s">
        <v>7264</v>
      </c>
      <c r="P2446" t="s">
        <v>356</v>
      </c>
      <c r="Q2446" t="s">
        <v>25</v>
      </c>
      <c r="R2446" t="s">
        <v>25</v>
      </c>
      <c r="S2446" t="s">
        <v>357</v>
      </c>
      <c r="T2446" t="b">
        <v>0</v>
      </c>
      <c r="U2446" t="b">
        <v>1</v>
      </c>
      <c r="V2446">
        <v>1</v>
      </c>
      <c r="Y2446">
        <v>166</v>
      </c>
      <c r="Z2446">
        <v>0.75</v>
      </c>
      <c r="AA2446" t="s">
        <v>3957</v>
      </c>
      <c r="AG2446" t="s">
        <v>7265</v>
      </c>
      <c r="AH2446" t="s">
        <v>1274</v>
      </c>
    </row>
    <row r="2447" spans="1:34" x14ac:dyDescent="0.25">
      <c r="A2447">
        <v>8</v>
      </c>
      <c r="B2447" t="s">
        <v>659</v>
      </c>
      <c r="C2447" t="s">
        <v>662</v>
      </c>
      <c r="D2447" t="s">
        <v>660</v>
      </c>
      <c r="E2447" t="s">
        <v>661</v>
      </c>
      <c r="F2447" t="s">
        <v>666</v>
      </c>
      <c r="G2447" t="s">
        <v>11044</v>
      </c>
      <c r="H2447" t="s">
        <v>1275</v>
      </c>
      <c r="I2447" t="s">
        <v>1276</v>
      </c>
      <c r="J2447">
        <v>2</v>
      </c>
      <c r="L2447" t="s">
        <v>1277</v>
      </c>
      <c r="M2447" t="s">
        <v>1278</v>
      </c>
      <c r="N2447" t="s">
        <v>1279</v>
      </c>
      <c r="O2447" t="s">
        <v>7266</v>
      </c>
      <c r="P2447" t="s">
        <v>363</v>
      </c>
      <c r="Q2447" t="s">
        <v>357</v>
      </c>
      <c r="R2447" t="s">
        <v>357</v>
      </c>
      <c r="S2447" t="s">
        <v>357</v>
      </c>
      <c r="T2447" t="b">
        <v>0</v>
      </c>
      <c r="U2447" t="b">
        <v>1</v>
      </c>
      <c r="V2447">
        <v>1</v>
      </c>
      <c r="Y2447">
        <v>363</v>
      </c>
      <c r="Z2447">
        <v>0.69</v>
      </c>
      <c r="AA2447" t="s">
        <v>3957</v>
      </c>
      <c r="AG2447" t="s">
        <v>7267</v>
      </c>
      <c r="AH2447" t="s">
        <v>1278</v>
      </c>
    </row>
    <row r="2448" spans="1:34" x14ac:dyDescent="0.25">
      <c r="A2448">
        <v>8</v>
      </c>
      <c r="B2448" t="s">
        <v>659</v>
      </c>
      <c r="C2448" t="s">
        <v>662</v>
      </c>
      <c r="D2448" t="s">
        <v>660</v>
      </c>
      <c r="E2448" t="s">
        <v>661</v>
      </c>
      <c r="F2448" t="s">
        <v>666</v>
      </c>
      <c r="G2448" t="s">
        <v>11044</v>
      </c>
      <c r="H2448" t="s">
        <v>1275</v>
      </c>
      <c r="I2448" t="s">
        <v>1276</v>
      </c>
      <c r="J2448">
        <v>2</v>
      </c>
      <c r="L2448" t="s">
        <v>1277</v>
      </c>
      <c r="M2448" t="s">
        <v>1278</v>
      </c>
      <c r="N2448" t="s">
        <v>1279</v>
      </c>
      <c r="O2448" t="s">
        <v>7268</v>
      </c>
      <c r="P2448" t="s">
        <v>394</v>
      </c>
      <c r="Q2448" t="s">
        <v>272</v>
      </c>
      <c r="R2448" t="s">
        <v>8666</v>
      </c>
      <c r="S2448" t="s">
        <v>8645</v>
      </c>
      <c r="T2448" t="b">
        <v>0</v>
      </c>
      <c r="U2448" t="b">
        <v>0</v>
      </c>
      <c r="V2448">
        <v>1</v>
      </c>
      <c r="W2448">
        <v>0</v>
      </c>
      <c r="X2448">
        <v>15</v>
      </c>
      <c r="AG2448" t="s">
        <v>3073</v>
      </c>
      <c r="AH2448" t="s">
        <v>7269</v>
      </c>
    </row>
    <row r="2449" spans="1:34" x14ac:dyDescent="0.25">
      <c r="A2449">
        <v>8</v>
      </c>
      <c r="B2449" t="s">
        <v>659</v>
      </c>
      <c r="C2449" t="s">
        <v>662</v>
      </c>
      <c r="D2449" t="s">
        <v>660</v>
      </c>
      <c r="E2449" t="s">
        <v>661</v>
      </c>
      <c r="F2449" t="s">
        <v>666</v>
      </c>
      <c r="G2449" t="s">
        <v>11044</v>
      </c>
      <c r="H2449" t="s">
        <v>1275</v>
      </c>
      <c r="I2449" t="s">
        <v>1276</v>
      </c>
      <c r="J2449">
        <v>2</v>
      </c>
      <c r="L2449" t="s">
        <v>1277</v>
      </c>
      <c r="M2449" t="s">
        <v>1278</v>
      </c>
      <c r="N2449" t="s">
        <v>1279</v>
      </c>
      <c r="O2449" t="s">
        <v>7270</v>
      </c>
      <c r="P2449" t="s">
        <v>398</v>
      </c>
      <c r="Q2449" t="s">
        <v>272</v>
      </c>
      <c r="R2449" t="s">
        <v>8666</v>
      </c>
      <c r="S2449" t="s">
        <v>8645</v>
      </c>
      <c r="T2449" t="b">
        <v>0</v>
      </c>
      <c r="U2449" t="b">
        <v>0</v>
      </c>
      <c r="V2449">
        <v>1</v>
      </c>
      <c r="W2449">
        <v>0</v>
      </c>
      <c r="X2449">
        <v>12</v>
      </c>
      <c r="AG2449" t="s">
        <v>2818</v>
      </c>
      <c r="AH2449" t="s">
        <v>7271</v>
      </c>
    </row>
    <row r="2450" spans="1:34" x14ac:dyDescent="0.25">
      <c r="A2450">
        <v>8</v>
      </c>
      <c r="B2450" t="s">
        <v>659</v>
      </c>
      <c r="C2450" t="s">
        <v>662</v>
      </c>
      <c r="D2450" t="s">
        <v>660</v>
      </c>
      <c r="E2450" t="s">
        <v>661</v>
      </c>
      <c r="F2450" t="s">
        <v>666</v>
      </c>
      <c r="G2450" t="s">
        <v>11044</v>
      </c>
      <c r="H2450" t="s">
        <v>1275</v>
      </c>
      <c r="I2450" t="s">
        <v>1276</v>
      </c>
      <c r="J2450">
        <v>2</v>
      </c>
      <c r="L2450" t="s">
        <v>1277</v>
      </c>
      <c r="M2450" t="s">
        <v>1278</v>
      </c>
      <c r="N2450" t="s">
        <v>1279</v>
      </c>
      <c r="O2450" t="s">
        <v>7272</v>
      </c>
      <c r="P2450" t="s">
        <v>403</v>
      </c>
      <c r="Q2450" t="s">
        <v>272</v>
      </c>
      <c r="R2450" t="s">
        <v>8666</v>
      </c>
      <c r="S2450" t="s">
        <v>8645</v>
      </c>
      <c r="T2450" t="b">
        <v>0</v>
      </c>
      <c r="U2450" t="b">
        <v>0</v>
      </c>
      <c r="V2450">
        <v>1</v>
      </c>
      <c r="W2450">
        <v>0</v>
      </c>
      <c r="X2450">
        <v>8</v>
      </c>
      <c r="AG2450" t="s">
        <v>3073</v>
      </c>
      <c r="AH2450" t="s">
        <v>7273</v>
      </c>
    </row>
    <row r="2451" spans="1:34" x14ac:dyDescent="0.25">
      <c r="A2451">
        <v>8</v>
      </c>
      <c r="B2451" t="s">
        <v>659</v>
      </c>
      <c r="C2451" t="s">
        <v>662</v>
      </c>
      <c r="D2451" t="s">
        <v>660</v>
      </c>
      <c r="E2451" t="s">
        <v>661</v>
      </c>
      <c r="F2451" t="s">
        <v>666</v>
      </c>
      <c r="G2451" t="s">
        <v>11044</v>
      </c>
      <c r="H2451" t="s">
        <v>1275</v>
      </c>
      <c r="I2451" t="s">
        <v>1276</v>
      </c>
      <c r="J2451">
        <v>2</v>
      </c>
      <c r="L2451" t="s">
        <v>1277</v>
      </c>
      <c r="M2451" t="s">
        <v>1278</v>
      </c>
      <c r="N2451" t="s">
        <v>1279</v>
      </c>
      <c r="O2451" t="s">
        <v>7274</v>
      </c>
      <c r="P2451" t="s">
        <v>389</v>
      </c>
      <c r="Q2451" t="s">
        <v>148</v>
      </c>
      <c r="R2451" t="s">
        <v>8659</v>
      </c>
      <c r="S2451" t="s">
        <v>8662</v>
      </c>
      <c r="T2451" t="b">
        <v>0</v>
      </c>
      <c r="U2451" t="b">
        <v>0</v>
      </c>
      <c r="V2451">
        <v>1</v>
      </c>
      <c r="W2451">
        <v>0</v>
      </c>
      <c r="X2451">
        <v>10</v>
      </c>
      <c r="AH2451" t="s">
        <v>7275</v>
      </c>
    </row>
    <row r="2452" spans="1:34" x14ac:dyDescent="0.25">
      <c r="A2452">
        <v>8</v>
      </c>
      <c r="B2452" t="s">
        <v>659</v>
      </c>
      <c r="C2452" t="s">
        <v>662</v>
      </c>
      <c r="D2452" t="s">
        <v>660</v>
      </c>
      <c r="E2452" t="s">
        <v>661</v>
      </c>
      <c r="F2452" t="s">
        <v>666</v>
      </c>
      <c r="G2452" t="s">
        <v>11044</v>
      </c>
      <c r="H2452" t="s">
        <v>1275</v>
      </c>
      <c r="I2452" t="s">
        <v>1276</v>
      </c>
      <c r="J2452">
        <v>2</v>
      </c>
      <c r="L2452" t="s">
        <v>1277</v>
      </c>
      <c r="M2452" t="s">
        <v>1278</v>
      </c>
      <c r="N2452" t="s">
        <v>1279</v>
      </c>
      <c r="O2452" t="s">
        <v>7276</v>
      </c>
      <c r="P2452" t="s">
        <v>394</v>
      </c>
      <c r="Q2452" t="s">
        <v>272</v>
      </c>
      <c r="R2452" t="s">
        <v>8666</v>
      </c>
      <c r="S2452" t="s">
        <v>8645</v>
      </c>
      <c r="T2452" t="b">
        <v>0</v>
      </c>
      <c r="U2452" t="b">
        <v>0</v>
      </c>
      <c r="V2452">
        <v>2</v>
      </c>
      <c r="W2452">
        <v>0</v>
      </c>
      <c r="X2452">
        <v>15</v>
      </c>
      <c r="AG2452" t="s">
        <v>3073</v>
      </c>
      <c r="AH2452" t="s">
        <v>7277</v>
      </c>
    </row>
    <row r="2453" spans="1:34" x14ac:dyDescent="0.25">
      <c r="A2453">
        <v>8</v>
      </c>
      <c r="B2453" t="s">
        <v>659</v>
      </c>
      <c r="C2453" t="s">
        <v>662</v>
      </c>
      <c r="D2453" t="s">
        <v>660</v>
      </c>
      <c r="E2453" t="s">
        <v>661</v>
      </c>
      <c r="F2453" t="s">
        <v>666</v>
      </c>
      <c r="G2453" t="s">
        <v>11044</v>
      </c>
      <c r="H2453" t="s">
        <v>1275</v>
      </c>
      <c r="I2453" t="s">
        <v>1276</v>
      </c>
      <c r="J2453">
        <v>2</v>
      </c>
      <c r="L2453" t="s">
        <v>1277</v>
      </c>
      <c r="M2453" t="s">
        <v>1278</v>
      </c>
      <c r="N2453" t="s">
        <v>1279</v>
      </c>
      <c r="O2453" t="s">
        <v>7278</v>
      </c>
      <c r="P2453" t="s">
        <v>398</v>
      </c>
      <c r="Q2453" t="s">
        <v>272</v>
      </c>
      <c r="R2453" t="s">
        <v>8666</v>
      </c>
      <c r="S2453" t="s">
        <v>8645</v>
      </c>
      <c r="T2453" t="b">
        <v>0</v>
      </c>
      <c r="U2453" t="b">
        <v>0</v>
      </c>
      <c r="V2453">
        <v>2</v>
      </c>
      <c r="W2453">
        <v>0</v>
      </c>
      <c r="X2453">
        <v>12</v>
      </c>
      <c r="AG2453" t="s">
        <v>2818</v>
      </c>
      <c r="AH2453" t="s">
        <v>7279</v>
      </c>
    </row>
    <row r="2454" spans="1:34" x14ac:dyDescent="0.25">
      <c r="A2454">
        <v>8</v>
      </c>
      <c r="B2454" t="s">
        <v>659</v>
      </c>
      <c r="C2454" t="s">
        <v>662</v>
      </c>
      <c r="D2454" t="s">
        <v>660</v>
      </c>
      <c r="E2454" t="s">
        <v>661</v>
      </c>
      <c r="F2454" t="s">
        <v>666</v>
      </c>
      <c r="G2454" t="s">
        <v>11044</v>
      </c>
      <c r="H2454" t="s">
        <v>1275</v>
      </c>
      <c r="I2454" t="s">
        <v>1276</v>
      </c>
      <c r="J2454">
        <v>2</v>
      </c>
      <c r="L2454" t="s">
        <v>1277</v>
      </c>
      <c r="M2454" t="s">
        <v>1278</v>
      </c>
      <c r="N2454" t="s">
        <v>1279</v>
      </c>
      <c r="O2454" t="s">
        <v>7280</v>
      </c>
      <c r="P2454" t="s">
        <v>403</v>
      </c>
      <c r="Q2454" t="s">
        <v>272</v>
      </c>
      <c r="R2454" t="s">
        <v>8666</v>
      </c>
      <c r="S2454" t="s">
        <v>8645</v>
      </c>
      <c r="T2454" t="b">
        <v>0</v>
      </c>
      <c r="U2454" t="b">
        <v>0</v>
      </c>
      <c r="V2454">
        <v>2</v>
      </c>
      <c r="W2454">
        <v>0</v>
      </c>
      <c r="X2454">
        <v>8</v>
      </c>
      <c r="AG2454" t="s">
        <v>3073</v>
      </c>
      <c r="AH2454" t="s">
        <v>7281</v>
      </c>
    </row>
    <row r="2455" spans="1:34" x14ac:dyDescent="0.25">
      <c r="A2455">
        <v>8</v>
      </c>
      <c r="B2455" t="s">
        <v>659</v>
      </c>
      <c r="C2455" t="s">
        <v>662</v>
      </c>
      <c r="D2455" t="s">
        <v>660</v>
      </c>
      <c r="E2455" t="s">
        <v>661</v>
      </c>
      <c r="F2455" t="s">
        <v>666</v>
      </c>
      <c r="G2455" t="s">
        <v>11044</v>
      </c>
      <c r="H2455" t="s">
        <v>1275</v>
      </c>
      <c r="I2455" t="s">
        <v>1276</v>
      </c>
      <c r="J2455">
        <v>2</v>
      </c>
      <c r="L2455" t="s">
        <v>1277</v>
      </c>
      <c r="M2455" t="s">
        <v>1278</v>
      </c>
      <c r="N2455" t="s">
        <v>1279</v>
      </c>
      <c r="O2455" t="s">
        <v>7282</v>
      </c>
      <c r="P2455" t="s">
        <v>389</v>
      </c>
      <c r="Q2455" t="s">
        <v>148</v>
      </c>
      <c r="R2455" t="s">
        <v>8659</v>
      </c>
      <c r="S2455" t="s">
        <v>8662</v>
      </c>
      <c r="T2455" t="b">
        <v>0</v>
      </c>
      <c r="U2455" t="b">
        <v>0</v>
      </c>
      <c r="V2455">
        <v>2</v>
      </c>
      <c r="W2455">
        <v>0</v>
      </c>
      <c r="X2455">
        <v>10</v>
      </c>
      <c r="AH2455" t="s">
        <v>7283</v>
      </c>
    </row>
    <row r="2456" spans="1:34" x14ac:dyDescent="0.25">
      <c r="A2456">
        <v>8</v>
      </c>
      <c r="B2456" t="s">
        <v>659</v>
      </c>
      <c r="C2456" t="s">
        <v>662</v>
      </c>
      <c r="D2456" t="s">
        <v>660</v>
      </c>
      <c r="E2456" t="s">
        <v>661</v>
      </c>
      <c r="F2456" t="s">
        <v>666</v>
      </c>
      <c r="G2456" t="s">
        <v>11044</v>
      </c>
      <c r="H2456" t="s">
        <v>1275</v>
      </c>
      <c r="I2456" t="s">
        <v>1276</v>
      </c>
      <c r="J2456">
        <v>2</v>
      </c>
      <c r="L2456" t="s">
        <v>1277</v>
      </c>
      <c r="M2456" t="s">
        <v>1278</v>
      </c>
      <c r="N2456" t="s">
        <v>1279</v>
      </c>
      <c r="O2456" t="s">
        <v>7284</v>
      </c>
      <c r="P2456" t="s">
        <v>177</v>
      </c>
      <c r="Q2456" t="s">
        <v>148</v>
      </c>
      <c r="R2456" t="s">
        <v>8659</v>
      </c>
      <c r="S2456" t="s">
        <v>8645</v>
      </c>
      <c r="T2456" t="b">
        <v>1</v>
      </c>
      <c r="U2456" t="b">
        <v>0</v>
      </c>
      <c r="V2456">
        <v>1</v>
      </c>
      <c r="W2456">
        <v>15</v>
      </c>
      <c r="X2456">
        <v>10</v>
      </c>
      <c r="AG2456" t="s">
        <v>7285</v>
      </c>
      <c r="AH2456" t="s">
        <v>7286</v>
      </c>
    </row>
    <row r="2457" spans="1:34" x14ac:dyDescent="0.25">
      <c r="A2457">
        <v>8</v>
      </c>
      <c r="B2457" t="s">
        <v>659</v>
      </c>
      <c r="C2457" t="s">
        <v>662</v>
      </c>
      <c r="D2457" t="s">
        <v>660</v>
      </c>
      <c r="E2457" t="s">
        <v>661</v>
      </c>
      <c r="F2457" t="s">
        <v>666</v>
      </c>
      <c r="G2457" t="s">
        <v>11044</v>
      </c>
      <c r="H2457" t="s">
        <v>1275</v>
      </c>
      <c r="I2457" t="s">
        <v>1276</v>
      </c>
      <c r="J2457">
        <v>2</v>
      </c>
      <c r="L2457" t="s">
        <v>1277</v>
      </c>
      <c r="M2457" t="s">
        <v>1278</v>
      </c>
      <c r="N2457" t="s">
        <v>1279</v>
      </c>
      <c r="O2457" t="s">
        <v>7287</v>
      </c>
      <c r="P2457" t="s">
        <v>147</v>
      </c>
      <c r="Q2457" t="s">
        <v>148</v>
      </c>
      <c r="R2457" t="s">
        <v>8659</v>
      </c>
      <c r="S2457" t="s">
        <v>8645</v>
      </c>
      <c r="T2457" t="b">
        <v>0</v>
      </c>
      <c r="U2457" t="b">
        <v>0</v>
      </c>
      <c r="V2457">
        <v>1</v>
      </c>
      <c r="W2457">
        <v>110</v>
      </c>
      <c r="X2457">
        <v>9</v>
      </c>
      <c r="AB2457">
        <v>3</v>
      </c>
      <c r="AC2457">
        <v>1</v>
      </c>
      <c r="AD2457">
        <v>2</v>
      </c>
      <c r="AE2457" t="s">
        <v>1745</v>
      </c>
      <c r="AG2457" t="s">
        <v>7288</v>
      </c>
      <c r="AH2457" t="s">
        <v>7289</v>
      </c>
    </row>
    <row r="2458" spans="1:34" x14ac:dyDescent="0.25">
      <c r="A2458">
        <v>8</v>
      </c>
      <c r="B2458" t="s">
        <v>659</v>
      </c>
      <c r="C2458" t="s">
        <v>662</v>
      </c>
      <c r="D2458" t="s">
        <v>660</v>
      </c>
      <c r="E2458" t="s">
        <v>661</v>
      </c>
      <c r="F2458" t="s">
        <v>666</v>
      </c>
      <c r="G2458" t="s">
        <v>11044</v>
      </c>
      <c r="H2458" t="s">
        <v>1275</v>
      </c>
      <c r="I2458" t="s">
        <v>1276</v>
      </c>
      <c r="J2458">
        <v>2</v>
      </c>
      <c r="L2458" t="s">
        <v>1277</v>
      </c>
      <c r="M2458" t="s">
        <v>1278</v>
      </c>
      <c r="N2458" t="s">
        <v>1279</v>
      </c>
      <c r="O2458" t="s">
        <v>7290</v>
      </c>
      <c r="P2458" t="s">
        <v>147</v>
      </c>
      <c r="Q2458" t="s">
        <v>148</v>
      </c>
      <c r="R2458" t="s">
        <v>8659</v>
      </c>
      <c r="S2458" t="s">
        <v>8645</v>
      </c>
      <c r="T2458" t="b">
        <v>0</v>
      </c>
      <c r="U2458" t="b">
        <v>0</v>
      </c>
      <c r="V2458">
        <v>2</v>
      </c>
      <c r="W2458">
        <v>120</v>
      </c>
      <c r="X2458">
        <v>9</v>
      </c>
      <c r="AB2458">
        <v>3</v>
      </c>
      <c r="AC2458">
        <v>1</v>
      </c>
      <c r="AD2458">
        <v>2</v>
      </c>
      <c r="AE2458" t="s">
        <v>618</v>
      </c>
      <c r="AG2458" t="s">
        <v>7291</v>
      </c>
      <c r="AH2458" t="s">
        <v>7292</v>
      </c>
    </row>
    <row r="2459" spans="1:34" x14ac:dyDescent="0.25">
      <c r="A2459">
        <v>8</v>
      </c>
      <c r="B2459" t="s">
        <v>659</v>
      </c>
      <c r="C2459" t="s">
        <v>662</v>
      </c>
      <c r="D2459" t="s">
        <v>660</v>
      </c>
      <c r="E2459" t="s">
        <v>661</v>
      </c>
      <c r="F2459" t="s">
        <v>666</v>
      </c>
      <c r="G2459" t="s">
        <v>11044</v>
      </c>
      <c r="H2459" t="s">
        <v>1275</v>
      </c>
      <c r="I2459" t="s">
        <v>1276</v>
      </c>
      <c r="J2459">
        <v>2</v>
      </c>
      <c r="L2459" t="s">
        <v>1277</v>
      </c>
      <c r="M2459" t="s">
        <v>1278</v>
      </c>
      <c r="N2459" t="s">
        <v>1279</v>
      </c>
      <c r="O2459" t="s">
        <v>7293</v>
      </c>
      <c r="P2459" t="s">
        <v>147</v>
      </c>
      <c r="Q2459" t="s">
        <v>148</v>
      </c>
      <c r="R2459" t="s">
        <v>8659</v>
      </c>
      <c r="S2459" t="s">
        <v>8645</v>
      </c>
      <c r="T2459" t="b">
        <v>0</v>
      </c>
      <c r="U2459" t="b">
        <v>0</v>
      </c>
      <c r="V2459">
        <v>3</v>
      </c>
      <c r="W2459">
        <v>130</v>
      </c>
      <c r="X2459">
        <v>7</v>
      </c>
      <c r="AB2459">
        <v>3</v>
      </c>
      <c r="AC2459">
        <v>1</v>
      </c>
      <c r="AD2459">
        <v>2</v>
      </c>
      <c r="AE2459" t="s">
        <v>1745</v>
      </c>
      <c r="AG2459" t="s">
        <v>7288</v>
      </c>
      <c r="AH2459" t="s">
        <v>7294</v>
      </c>
    </row>
    <row r="2460" spans="1:34" x14ac:dyDescent="0.25">
      <c r="A2460">
        <v>8</v>
      </c>
      <c r="B2460" t="s">
        <v>659</v>
      </c>
      <c r="C2460" t="s">
        <v>662</v>
      </c>
      <c r="D2460" t="s">
        <v>660</v>
      </c>
      <c r="E2460" t="s">
        <v>661</v>
      </c>
      <c r="F2460" t="s">
        <v>666</v>
      </c>
      <c r="G2460" t="s">
        <v>11044</v>
      </c>
      <c r="H2460" t="s">
        <v>1275</v>
      </c>
      <c r="I2460" t="s">
        <v>1276</v>
      </c>
      <c r="J2460">
        <v>2</v>
      </c>
      <c r="L2460" t="s">
        <v>1277</v>
      </c>
      <c r="M2460" t="s">
        <v>1278</v>
      </c>
      <c r="N2460" t="s">
        <v>1279</v>
      </c>
      <c r="O2460" t="s">
        <v>7295</v>
      </c>
      <c r="P2460" t="s">
        <v>147</v>
      </c>
      <c r="Q2460" t="s">
        <v>148</v>
      </c>
      <c r="R2460" t="s">
        <v>8659</v>
      </c>
      <c r="S2460" t="s">
        <v>8645</v>
      </c>
      <c r="T2460" t="b">
        <v>0</v>
      </c>
      <c r="U2460" t="b">
        <v>0</v>
      </c>
      <c r="V2460">
        <v>4</v>
      </c>
      <c r="W2460">
        <v>130</v>
      </c>
      <c r="X2460">
        <v>6</v>
      </c>
      <c r="AB2460">
        <v>3</v>
      </c>
      <c r="AC2460">
        <v>1</v>
      </c>
      <c r="AD2460">
        <v>2</v>
      </c>
      <c r="AE2460" t="s">
        <v>1745</v>
      </c>
      <c r="AG2460" t="s">
        <v>7296</v>
      </c>
      <c r="AH2460" t="s">
        <v>7297</v>
      </c>
    </row>
    <row r="2461" spans="1:34" x14ac:dyDescent="0.25">
      <c r="A2461">
        <v>8</v>
      </c>
      <c r="B2461" t="s">
        <v>659</v>
      </c>
      <c r="C2461" t="s">
        <v>662</v>
      </c>
      <c r="D2461" t="s">
        <v>660</v>
      </c>
      <c r="E2461" t="s">
        <v>661</v>
      </c>
      <c r="F2461" t="s">
        <v>666</v>
      </c>
      <c r="G2461" t="s">
        <v>11044</v>
      </c>
      <c r="H2461" t="s">
        <v>1275</v>
      </c>
      <c r="I2461" t="s">
        <v>1276</v>
      </c>
      <c r="J2461">
        <v>2</v>
      </c>
      <c r="L2461" t="s">
        <v>1277</v>
      </c>
      <c r="M2461" t="s">
        <v>1278</v>
      </c>
      <c r="N2461" t="s">
        <v>1279</v>
      </c>
      <c r="O2461" t="s">
        <v>7298</v>
      </c>
      <c r="P2461" t="s">
        <v>181</v>
      </c>
      <c r="Q2461" t="s">
        <v>148</v>
      </c>
      <c r="R2461" t="s">
        <v>8659</v>
      </c>
      <c r="S2461" t="s">
        <v>8645</v>
      </c>
      <c r="T2461" t="b">
        <v>0</v>
      </c>
      <c r="U2461" t="b">
        <v>0</v>
      </c>
      <c r="V2461">
        <v>1</v>
      </c>
      <c r="W2461">
        <v>40</v>
      </c>
      <c r="X2461">
        <v>10</v>
      </c>
      <c r="AB2461">
        <v>2</v>
      </c>
      <c r="AC2461">
        <v>2</v>
      </c>
      <c r="AD2461">
        <v>2</v>
      </c>
      <c r="AE2461" t="s">
        <v>626</v>
      </c>
      <c r="AG2461" t="s">
        <v>7299</v>
      </c>
      <c r="AH2461" t="s">
        <v>7300</v>
      </c>
    </row>
    <row r="2462" spans="1:34" x14ac:dyDescent="0.25">
      <c r="A2462">
        <v>8</v>
      </c>
      <c r="B2462" t="s">
        <v>659</v>
      </c>
      <c r="C2462" t="s">
        <v>662</v>
      </c>
      <c r="D2462" t="s">
        <v>660</v>
      </c>
      <c r="E2462" t="s">
        <v>661</v>
      </c>
      <c r="F2462" t="s">
        <v>666</v>
      </c>
      <c r="G2462" t="s">
        <v>11044</v>
      </c>
      <c r="H2462" t="s">
        <v>1275</v>
      </c>
      <c r="I2462" t="s">
        <v>1276</v>
      </c>
      <c r="J2462">
        <v>2</v>
      </c>
      <c r="L2462" t="s">
        <v>1277</v>
      </c>
      <c r="M2462" t="s">
        <v>1278</v>
      </c>
      <c r="N2462" t="s">
        <v>1279</v>
      </c>
      <c r="O2462" t="s">
        <v>7301</v>
      </c>
      <c r="P2462" t="s">
        <v>181</v>
      </c>
      <c r="Q2462" t="s">
        <v>148</v>
      </c>
      <c r="R2462" t="s">
        <v>8659</v>
      </c>
      <c r="S2462" t="s">
        <v>8645</v>
      </c>
      <c r="T2462" t="b">
        <v>0</v>
      </c>
      <c r="U2462" t="b">
        <v>0</v>
      </c>
      <c r="V2462">
        <v>2</v>
      </c>
      <c r="W2462">
        <v>85</v>
      </c>
      <c r="X2462">
        <v>10</v>
      </c>
      <c r="AB2462">
        <v>3</v>
      </c>
      <c r="AC2462">
        <v>1</v>
      </c>
      <c r="AD2462">
        <v>2</v>
      </c>
      <c r="AE2462" t="s">
        <v>618</v>
      </c>
      <c r="AG2462" t="s">
        <v>3213</v>
      </c>
      <c r="AH2462" t="s">
        <v>7302</v>
      </c>
    </row>
    <row r="2463" spans="1:34" x14ac:dyDescent="0.25">
      <c r="A2463">
        <v>8</v>
      </c>
      <c r="B2463" t="s">
        <v>659</v>
      </c>
      <c r="C2463" t="s">
        <v>662</v>
      </c>
      <c r="D2463" t="s">
        <v>660</v>
      </c>
      <c r="E2463" t="s">
        <v>661</v>
      </c>
      <c r="F2463" t="s">
        <v>666</v>
      </c>
      <c r="G2463" t="s">
        <v>11044</v>
      </c>
      <c r="H2463" t="s">
        <v>1275</v>
      </c>
      <c r="I2463" t="s">
        <v>1276</v>
      </c>
      <c r="J2463">
        <v>2</v>
      </c>
      <c r="L2463" t="s">
        <v>1277</v>
      </c>
      <c r="M2463" t="s">
        <v>1278</v>
      </c>
      <c r="N2463" t="s">
        <v>1279</v>
      </c>
      <c r="O2463" t="s">
        <v>7303</v>
      </c>
      <c r="P2463" t="s">
        <v>181</v>
      </c>
      <c r="Q2463" t="s">
        <v>148</v>
      </c>
      <c r="R2463" t="s">
        <v>8659</v>
      </c>
      <c r="S2463" t="s">
        <v>8645</v>
      </c>
      <c r="T2463" t="b">
        <v>0</v>
      </c>
      <c r="U2463" t="b">
        <v>0</v>
      </c>
      <c r="V2463">
        <v>3</v>
      </c>
      <c r="W2463">
        <v>90</v>
      </c>
      <c r="X2463">
        <v>9</v>
      </c>
      <c r="AB2463">
        <v>3</v>
      </c>
      <c r="AC2463">
        <v>1</v>
      </c>
      <c r="AD2463">
        <v>2</v>
      </c>
      <c r="AE2463" t="s">
        <v>618</v>
      </c>
      <c r="AG2463" t="s">
        <v>3213</v>
      </c>
      <c r="AH2463" t="s">
        <v>7304</v>
      </c>
    </row>
    <row r="2464" spans="1:34" x14ac:dyDescent="0.25">
      <c r="A2464">
        <v>8</v>
      </c>
      <c r="B2464" t="s">
        <v>659</v>
      </c>
      <c r="C2464" t="s">
        <v>662</v>
      </c>
      <c r="D2464" t="s">
        <v>660</v>
      </c>
      <c r="E2464" t="s">
        <v>661</v>
      </c>
      <c r="F2464" t="s">
        <v>666</v>
      </c>
      <c r="G2464" t="s">
        <v>11044</v>
      </c>
      <c r="H2464" t="s">
        <v>1275</v>
      </c>
      <c r="I2464" t="s">
        <v>1276</v>
      </c>
      <c r="J2464">
        <v>2</v>
      </c>
      <c r="L2464" t="s">
        <v>1277</v>
      </c>
      <c r="M2464" t="s">
        <v>1278</v>
      </c>
      <c r="N2464" t="s">
        <v>1279</v>
      </c>
      <c r="O2464" t="s">
        <v>7305</v>
      </c>
      <c r="P2464" t="s">
        <v>181</v>
      </c>
      <c r="Q2464" t="s">
        <v>148</v>
      </c>
      <c r="R2464" t="s">
        <v>8659</v>
      </c>
      <c r="S2464" t="s">
        <v>8645</v>
      </c>
      <c r="T2464" t="b">
        <v>0</v>
      </c>
      <c r="U2464" t="b">
        <v>0</v>
      </c>
      <c r="V2464">
        <v>4</v>
      </c>
      <c r="W2464">
        <v>95</v>
      </c>
      <c r="X2464">
        <v>8</v>
      </c>
      <c r="AB2464">
        <v>3</v>
      </c>
      <c r="AC2464">
        <v>1</v>
      </c>
      <c r="AD2464">
        <v>2</v>
      </c>
      <c r="AE2464" t="s">
        <v>1745</v>
      </c>
      <c r="AG2464" t="s">
        <v>2982</v>
      </c>
      <c r="AH2464" t="s">
        <v>7306</v>
      </c>
    </row>
    <row r="2465" spans="1:34" x14ac:dyDescent="0.25">
      <c r="A2465">
        <v>8</v>
      </c>
      <c r="B2465" t="s">
        <v>659</v>
      </c>
      <c r="C2465" t="s">
        <v>662</v>
      </c>
      <c r="D2465" t="s">
        <v>660</v>
      </c>
      <c r="E2465" t="s">
        <v>661</v>
      </c>
      <c r="F2465" t="s">
        <v>666</v>
      </c>
      <c r="G2465" t="s">
        <v>11044</v>
      </c>
      <c r="H2465" t="s">
        <v>1275</v>
      </c>
      <c r="I2465" t="s">
        <v>1276</v>
      </c>
      <c r="J2465">
        <v>2</v>
      </c>
      <c r="L2465" t="s">
        <v>1277</v>
      </c>
      <c r="M2465" t="s">
        <v>1278</v>
      </c>
      <c r="N2465" t="s">
        <v>1279</v>
      </c>
      <c r="O2465" t="s">
        <v>7307</v>
      </c>
      <c r="P2465" t="s">
        <v>200</v>
      </c>
      <c r="Q2465" t="s">
        <v>148</v>
      </c>
      <c r="R2465" t="s">
        <v>8490</v>
      </c>
      <c r="S2465" t="s">
        <v>8645</v>
      </c>
      <c r="T2465" t="b">
        <v>0</v>
      </c>
      <c r="U2465" t="b">
        <v>0</v>
      </c>
      <c r="V2465">
        <v>1</v>
      </c>
      <c r="W2465">
        <v>30</v>
      </c>
      <c r="X2465">
        <v>10</v>
      </c>
      <c r="AB2465">
        <v>2</v>
      </c>
      <c r="AC2465">
        <v>2</v>
      </c>
      <c r="AD2465">
        <v>2</v>
      </c>
      <c r="AE2465" t="s">
        <v>618</v>
      </c>
      <c r="AG2465" t="s">
        <v>7308</v>
      </c>
      <c r="AH2465" t="s">
        <v>7309</v>
      </c>
    </row>
    <row r="2466" spans="1:34" x14ac:dyDescent="0.25">
      <c r="A2466">
        <v>8</v>
      </c>
      <c r="B2466" t="s">
        <v>659</v>
      </c>
      <c r="C2466" t="s">
        <v>662</v>
      </c>
      <c r="D2466" t="s">
        <v>660</v>
      </c>
      <c r="E2466" t="s">
        <v>661</v>
      </c>
      <c r="F2466" t="s">
        <v>666</v>
      </c>
      <c r="G2466" t="s">
        <v>11044</v>
      </c>
      <c r="H2466" t="s">
        <v>1275</v>
      </c>
      <c r="I2466" t="s">
        <v>1276</v>
      </c>
      <c r="J2466">
        <v>2</v>
      </c>
      <c r="L2466" t="s">
        <v>1277</v>
      </c>
      <c r="M2466" t="s">
        <v>1278</v>
      </c>
      <c r="N2466" t="s">
        <v>1279</v>
      </c>
      <c r="O2466" t="s">
        <v>7310</v>
      </c>
      <c r="P2466" t="s">
        <v>200</v>
      </c>
      <c r="Q2466" t="s">
        <v>148</v>
      </c>
      <c r="R2466" t="s">
        <v>8490</v>
      </c>
      <c r="S2466" t="s">
        <v>8645</v>
      </c>
      <c r="T2466" t="b">
        <v>0</v>
      </c>
      <c r="U2466" t="b">
        <v>0</v>
      </c>
      <c r="V2466">
        <v>2</v>
      </c>
      <c r="W2466">
        <v>30</v>
      </c>
      <c r="X2466">
        <v>9</v>
      </c>
      <c r="AB2466">
        <v>2</v>
      </c>
      <c r="AC2466">
        <v>1</v>
      </c>
      <c r="AD2466">
        <v>3</v>
      </c>
      <c r="AE2466" t="s">
        <v>618</v>
      </c>
      <c r="AG2466" t="s">
        <v>7311</v>
      </c>
      <c r="AH2466" t="s">
        <v>7312</v>
      </c>
    </row>
    <row r="2467" spans="1:34" x14ac:dyDescent="0.25">
      <c r="A2467">
        <v>8</v>
      </c>
      <c r="B2467" t="s">
        <v>659</v>
      </c>
      <c r="C2467" t="s">
        <v>662</v>
      </c>
      <c r="D2467" t="s">
        <v>660</v>
      </c>
      <c r="E2467" t="s">
        <v>661</v>
      </c>
      <c r="F2467" t="s">
        <v>666</v>
      </c>
      <c r="G2467" t="s">
        <v>11044</v>
      </c>
      <c r="H2467" t="s">
        <v>1275</v>
      </c>
      <c r="I2467" t="s">
        <v>1276</v>
      </c>
      <c r="J2467">
        <v>2</v>
      </c>
      <c r="L2467" t="s">
        <v>1277</v>
      </c>
      <c r="M2467" t="s">
        <v>1278</v>
      </c>
      <c r="N2467" t="s">
        <v>1279</v>
      </c>
      <c r="O2467" t="s">
        <v>7313</v>
      </c>
      <c r="P2467" t="s">
        <v>200</v>
      </c>
      <c r="Q2467" t="s">
        <v>148</v>
      </c>
      <c r="R2467" t="s">
        <v>8490</v>
      </c>
      <c r="S2467" t="s">
        <v>8645</v>
      </c>
      <c r="T2467" t="b">
        <v>0</v>
      </c>
      <c r="U2467" t="b">
        <v>0</v>
      </c>
      <c r="V2467">
        <v>3</v>
      </c>
      <c r="W2467">
        <v>30</v>
      </c>
      <c r="X2467">
        <v>9</v>
      </c>
      <c r="AB2467">
        <v>2</v>
      </c>
      <c r="AC2467">
        <v>1</v>
      </c>
      <c r="AD2467">
        <v>3</v>
      </c>
      <c r="AE2467" t="s">
        <v>618</v>
      </c>
      <c r="AG2467" t="s">
        <v>7311</v>
      </c>
      <c r="AH2467" t="s">
        <v>7314</v>
      </c>
    </row>
    <row r="2468" spans="1:34" x14ac:dyDescent="0.25">
      <c r="A2468">
        <v>8</v>
      </c>
      <c r="B2468" t="s">
        <v>659</v>
      </c>
      <c r="C2468" t="s">
        <v>662</v>
      </c>
      <c r="D2468" t="s">
        <v>660</v>
      </c>
      <c r="E2468" t="s">
        <v>661</v>
      </c>
      <c r="F2468" t="s">
        <v>666</v>
      </c>
      <c r="G2468" t="s">
        <v>11044</v>
      </c>
      <c r="H2468" t="s">
        <v>1275</v>
      </c>
      <c r="I2468" t="s">
        <v>1276</v>
      </c>
      <c r="J2468">
        <v>2</v>
      </c>
      <c r="L2468" t="s">
        <v>1277</v>
      </c>
      <c r="M2468" t="s">
        <v>1278</v>
      </c>
      <c r="N2468" t="s">
        <v>1279</v>
      </c>
      <c r="O2468" t="s">
        <v>7315</v>
      </c>
      <c r="P2468" t="s">
        <v>313</v>
      </c>
      <c r="Q2468" t="s">
        <v>148</v>
      </c>
      <c r="R2468" t="s">
        <v>8659</v>
      </c>
      <c r="S2468" t="s">
        <v>8645</v>
      </c>
      <c r="T2468" t="b">
        <v>0</v>
      </c>
      <c r="U2468" t="b">
        <v>0</v>
      </c>
      <c r="V2468">
        <v>1</v>
      </c>
      <c r="W2468">
        <v>20</v>
      </c>
      <c r="X2468">
        <v>10</v>
      </c>
      <c r="AB2468">
        <v>2</v>
      </c>
      <c r="AC2468">
        <v>1</v>
      </c>
      <c r="AD2468">
        <v>3</v>
      </c>
      <c r="AE2468" t="s">
        <v>2271</v>
      </c>
      <c r="AG2468" t="s">
        <v>7316</v>
      </c>
      <c r="AH2468" t="s">
        <v>7317</v>
      </c>
    </row>
    <row r="2469" spans="1:34" x14ac:dyDescent="0.25">
      <c r="A2469">
        <v>8</v>
      </c>
      <c r="B2469" t="s">
        <v>659</v>
      </c>
      <c r="C2469" t="s">
        <v>662</v>
      </c>
      <c r="D2469" t="s">
        <v>660</v>
      </c>
      <c r="E2469" t="s">
        <v>661</v>
      </c>
      <c r="F2469" t="s">
        <v>666</v>
      </c>
      <c r="G2469" t="s">
        <v>11044</v>
      </c>
      <c r="H2469" t="s">
        <v>1275</v>
      </c>
      <c r="I2469" t="s">
        <v>1276</v>
      </c>
      <c r="J2469">
        <v>2</v>
      </c>
      <c r="L2469" t="s">
        <v>1277</v>
      </c>
      <c r="M2469" t="s">
        <v>1278</v>
      </c>
      <c r="N2469" t="s">
        <v>1279</v>
      </c>
      <c r="O2469" t="s">
        <v>7318</v>
      </c>
      <c r="P2469" t="s">
        <v>313</v>
      </c>
      <c r="Q2469" t="s">
        <v>148</v>
      </c>
      <c r="R2469" t="s">
        <v>8659</v>
      </c>
      <c r="S2469" t="s">
        <v>8645</v>
      </c>
      <c r="T2469" t="b">
        <v>0</v>
      </c>
      <c r="U2469" t="b">
        <v>0</v>
      </c>
      <c r="V2469">
        <v>2</v>
      </c>
      <c r="W2469">
        <v>30</v>
      </c>
      <c r="X2469">
        <v>10</v>
      </c>
      <c r="AB2469">
        <v>2</v>
      </c>
      <c r="AC2469">
        <v>1</v>
      </c>
      <c r="AD2469">
        <v>3</v>
      </c>
      <c r="AE2469" t="s">
        <v>2289</v>
      </c>
      <c r="AG2469" t="s">
        <v>7319</v>
      </c>
      <c r="AH2469" t="s">
        <v>7320</v>
      </c>
    </row>
    <row r="2470" spans="1:34" x14ac:dyDescent="0.25">
      <c r="A2470">
        <v>8</v>
      </c>
      <c r="B2470" t="s">
        <v>659</v>
      </c>
      <c r="C2470" t="s">
        <v>662</v>
      </c>
      <c r="D2470" t="s">
        <v>660</v>
      </c>
      <c r="E2470" t="s">
        <v>661</v>
      </c>
      <c r="F2470" t="s">
        <v>666</v>
      </c>
      <c r="G2470" t="s">
        <v>11044</v>
      </c>
      <c r="H2470" t="s">
        <v>1275</v>
      </c>
      <c r="I2470" t="s">
        <v>1276</v>
      </c>
      <c r="J2470">
        <v>2</v>
      </c>
      <c r="L2470" t="s">
        <v>1277</v>
      </c>
      <c r="M2470" t="s">
        <v>1278</v>
      </c>
      <c r="N2470" t="s">
        <v>1279</v>
      </c>
      <c r="O2470" t="s">
        <v>7321</v>
      </c>
      <c r="P2470" t="s">
        <v>313</v>
      </c>
      <c r="Q2470" t="s">
        <v>148</v>
      </c>
      <c r="R2470" t="s">
        <v>8659</v>
      </c>
      <c r="S2470" t="s">
        <v>8645</v>
      </c>
      <c r="T2470" t="b">
        <v>0</v>
      </c>
      <c r="U2470" t="b">
        <v>0</v>
      </c>
      <c r="V2470">
        <v>3</v>
      </c>
      <c r="W2470">
        <v>40</v>
      </c>
      <c r="X2470">
        <v>10</v>
      </c>
      <c r="AB2470">
        <v>2</v>
      </c>
      <c r="AC2470">
        <v>1</v>
      </c>
      <c r="AD2470">
        <v>3</v>
      </c>
      <c r="AE2470" t="s">
        <v>2289</v>
      </c>
      <c r="AG2470" t="s">
        <v>7322</v>
      </c>
      <c r="AH2470" t="s">
        <v>7323</v>
      </c>
    </row>
    <row r="2471" spans="1:34" x14ac:dyDescent="0.25">
      <c r="A2471">
        <v>8</v>
      </c>
      <c r="B2471" t="s">
        <v>659</v>
      </c>
      <c r="C2471" t="s">
        <v>662</v>
      </c>
      <c r="D2471" t="s">
        <v>660</v>
      </c>
      <c r="E2471" t="s">
        <v>661</v>
      </c>
      <c r="F2471" t="s">
        <v>666</v>
      </c>
      <c r="G2471" t="s">
        <v>11044</v>
      </c>
      <c r="H2471" t="s">
        <v>1275</v>
      </c>
      <c r="I2471" t="s">
        <v>1276</v>
      </c>
      <c r="J2471">
        <v>2</v>
      </c>
      <c r="L2471" t="s">
        <v>1277</v>
      </c>
      <c r="M2471" t="s">
        <v>1278</v>
      </c>
      <c r="N2471" t="s">
        <v>1279</v>
      </c>
      <c r="O2471" t="s">
        <v>7324</v>
      </c>
      <c r="P2471" t="s">
        <v>217</v>
      </c>
      <c r="Q2471" t="s">
        <v>8650</v>
      </c>
      <c r="R2471" t="s">
        <v>8637</v>
      </c>
      <c r="S2471" t="s">
        <v>8645</v>
      </c>
      <c r="T2471" t="b">
        <v>1</v>
      </c>
      <c r="U2471" t="b">
        <v>0</v>
      </c>
      <c r="V2471">
        <v>1</v>
      </c>
      <c r="W2471">
        <v>22.5</v>
      </c>
      <c r="X2471">
        <v>9</v>
      </c>
      <c r="AB2471">
        <v>3</v>
      </c>
      <c r="AC2471">
        <v>1</v>
      </c>
      <c r="AD2471">
        <v>3</v>
      </c>
      <c r="AE2471" t="s">
        <v>1745</v>
      </c>
      <c r="AG2471" t="s">
        <v>2355</v>
      </c>
      <c r="AH2471" t="s">
        <v>7325</v>
      </c>
    </row>
    <row r="2472" spans="1:34" x14ac:dyDescent="0.25">
      <c r="A2472">
        <v>8</v>
      </c>
      <c r="B2472" t="s">
        <v>659</v>
      </c>
      <c r="C2472" t="s">
        <v>662</v>
      </c>
      <c r="D2472" t="s">
        <v>660</v>
      </c>
      <c r="E2472" t="s">
        <v>661</v>
      </c>
      <c r="F2472" t="s">
        <v>666</v>
      </c>
      <c r="G2472" t="s">
        <v>11044</v>
      </c>
      <c r="H2472" t="s">
        <v>1275</v>
      </c>
      <c r="I2472" t="s">
        <v>1276</v>
      </c>
      <c r="J2472">
        <v>2</v>
      </c>
      <c r="L2472" t="s">
        <v>1277</v>
      </c>
      <c r="M2472" t="s">
        <v>1278</v>
      </c>
      <c r="N2472" t="s">
        <v>1279</v>
      </c>
      <c r="O2472" t="s">
        <v>7326</v>
      </c>
      <c r="P2472" t="s">
        <v>217</v>
      </c>
      <c r="Q2472" t="s">
        <v>8650</v>
      </c>
      <c r="R2472" t="s">
        <v>8637</v>
      </c>
      <c r="S2472" t="s">
        <v>8645</v>
      </c>
      <c r="T2472" t="b">
        <v>1</v>
      </c>
      <c r="U2472" t="b">
        <v>0</v>
      </c>
      <c r="V2472">
        <v>2</v>
      </c>
      <c r="W2472">
        <v>22.5</v>
      </c>
      <c r="X2472">
        <v>9</v>
      </c>
      <c r="AB2472">
        <v>2</v>
      </c>
      <c r="AC2472">
        <v>1</v>
      </c>
      <c r="AD2472">
        <v>3</v>
      </c>
      <c r="AE2472" t="s">
        <v>1745</v>
      </c>
      <c r="AG2472" t="s">
        <v>2181</v>
      </c>
      <c r="AH2472" t="s">
        <v>7327</v>
      </c>
    </row>
    <row r="2473" spans="1:34" x14ac:dyDescent="0.25">
      <c r="A2473">
        <v>8</v>
      </c>
      <c r="B2473" t="s">
        <v>659</v>
      </c>
      <c r="C2473" t="s">
        <v>662</v>
      </c>
      <c r="D2473" t="s">
        <v>660</v>
      </c>
      <c r="E2473" t="s">
        <v>661</v>
      </c>
      <c r="F2473" t="s">
        <v>666</v>
      </c>
      <c r="G2473" t="s">
        <v>11044</v>
      </c>
      <c r="H2473" t="s">
        <v>1275</v>
      </c>
      <c r="I2473" t="s">
        <v>1276</v>
      </c>
      <c r="J2473">
        <v>2</v>
      </c>
      <c r="L2473" t="s">
        <v>1277</v>
      </c>
      <c r="M2473" t="s">
        <v>1278</v>
      </c>
      <c r="N2473" t="s">
        <v>1279</v>
      </c>
      <c r="O2473" t="s">
        <v>7328</v>
      </c>
      <c r="P2473" t="s">
        <v>217</v>
      </c>
      <c r="Q2473" t="s">
        <v>8650</v>
      </c>
      <c r="R2473" t="s">
        <v>8637</v>
      </c>
      <c r="S2473" t="s">
        <v>8645</v>
      </c>
      <c r="T2473" t="b">
        <v>1</v>
      </c>
      <c r="U2473" t="b">
        <v>0</v>
      </c>
      <c r="V2473">
        <v>3</v>
      </c>
      <c r="W2473">
        <v>22.5</v>
      </c>
      <c r="X2473">
        <v>8</v>
      </c>
      <c r="AB2473">
        <v>2</v>
      </c>
      <c r="AC2473">
        <v>1</v>
      </c>
      <c r="AD2473">
        <v>3</v>
      </c>
      <c r="AE2473" t="s">
        <v>1745</v>
      </c>
      <c r="AG2473" t="s">
        <v>2181</v>
      </c>
      <c r="AH2473" t="s">
        <v>7329</v>
      </c>
    </row>
    <row r="2474" spans="1:34" x14ac:dyDescent="0.25">
      <c r="A2474">
        <v>8</v>
      </c>
      <c r="B2474" t="s">
        <v>659</v>
      </c>
      <c r="C2474" t="s">
        <v>662</v>
      </c>
      <c r="D2474" t="s">
        <v>660</v>
      </c>
      <c r="E2474" t="s">
        <v>661</v>
      </c>
      <c r="F2474" t="s">
        <v>666</v>
      </c>
      <c r="G2474" t="s">
        <v>11044</v>
      </c>
      <c r="H2474" t="s">
        <v>1275</v>
      </c>
      <c r="I2474" t="s">
        <v>1276</v>
      </c>
      <c r="J2474">
        <v>2</v>
      </c>
      <c r="L2474" t="s">
        <v>1277</v>
      </c>
      <c r="M2474" t="s">
        <v>1278</v>
      </c>
      <c r="N2474" t="s">
        <v>1279</v>
      </c>
      <c r="O2474" t="s">
        <v>7330</v>
      </c>
      <c r="P2474" t="s">
        <v>209</v>
      </c>
      <c r="Q2474" t="s">
        <v>8650</v>
      </c>
      <c r="R2474" t="s">
        <v>8637</v>
      </c>
      <c r="S2474" t="s">
        <v>8645</v>
      </c>
      <c r="T2474" t="b">
        <v>0</v>
      </c>
      <c r="U2474" t="b">
        <v>0</v>
      </c>
      <c r="V2474">
        <v>1</v>
      </c>
      <c r="W2474">
        <v>62.5</v>
      </c>
      <c r="X2474">
        <v>10</v>
      </c>
      <c r="AE2474" t="s">
        <v>1745</v>
      </c>
      <c r="AG2474" t="s">
        <v>7331</v>
      </c>
      <c r="AH2474" t="s">
        <v>7332</v>
      </c>
    </row>
    <row r="2475" spans="1:34" x14ac:dyDescent="0.25">
      <c r="A2475">
        <v>8</v>
      </c>
      <c r="B2475" t="s">
        <v>659</v>
      </c>
      <c r="C2475" t="s">
        <v>662</v>
      </c>
      <c r="D2475" t="s">
        <v>660</v>
      </c>
      <c r="E2475" t="s">
        <v>661</v>
      </c>
      <c r="F2475" t="s">
        <v>666</v>
      </c>
      <c r="G2475" t="s">
        <v>11044</v>
      </c>
      <c r="H2475" t="s">
        <v>1275</v>
      </c>
      <c r="I2475" t="s">
        <v>1276</v>
      </c>
      <c r="J2475">
        <v>2</v>
      </c>
      <c r="L2475" t="s">
        <v>1277</v>
      </c>
      <c r="M2475" t="s">
        <v>1278</v>
      </c>
      <c r="N2475" t="s">
        <v>1279</v>
      </c>
      <c r="O2475" t="s">
        <v>7333</v>
      </c>
      <c r="P2475" t="s">
        <v>209</v>
      </c>
      <c r="Q2475" t="s">
        <v>8650</v>
      </c>
      <c r="R2475" t="s">
        <v>8637</v>
      </c>
      <c r="S2475" t="s">
        <v>8645</v>
      </c>
      <c r="T2475" t="b">
        <v>0</v>
      </c>
      <c r="U2475" t="b">
        <v>0</v>
      </c>
      <c r="V2475">
        <v>2</v>
      </c>
      <c r="W2475">
        <v>62.5</v>
      </c>
      <c r="X2475">
        <v>8</v>
      </c>
      <c r="AE2475" t="s">
        <v>1745</v>
      </c>
      <c r="AG2475" t="s">
        <v>7334</v>
      </c>
      <c r="AH2475" t="s">
        <v>7335</v>
      </c>
    </row>
    <row r="2476" spans="1:34" x14ac:dyDescent="0.25">
      <c r="A2476">
        <v>8</v>
      </c>
      <c r="B2476" t="s">
        <v>659</v>
      </c>
      <c r="C2476" t="s">
        <v>662</v>
      </c>
      <c r="D2476" t="s">
        <v>660</v>
      </c>
      <c r="E2476" t="s">
        <v>661</v>
      </c>
      <c r="F2476" t="s">
        <v>666</v>
      </c>
      <c r="G2476" t="s">
        <v>11044</v>
      </c>
      <c r="H2476" t="s">
        <v>1275</v>
      </c>
      <c r="I2476" t="s">
        <v>1276</v>
      </c>
      <c r="J2476">
        <v>2</v>
      </c>
      <c r="L2476" t="s">
        <v>1277</v>
      </c>
      <c r="M2476" t="s">
        <v>1278</v>
      </c>
      <c r="N2476" t="s">
        <v>1279</v>
      </c>
      <c r="O2476" t="s">
        <v>7336</v>
      </c>
      <c r="P2476" t="s">
        <v>209</v>
      </c>
      <c r="Q2476" t="s">
        <v>8650</v>
      </c>
      <c r="R2476" t="s">
        <v>8637</v>
      </c>
      <c r="S2476" t="s">
        <v>8645</v>
      </c>
      <c r="T2476" t="b">
        <v>0</v>
      </c>
      <c r="U2476" t="b">
        <v>0</v>
      </c>
      <c r="V2476">
        <v>3</v>
      </c>
      <c r="W2476">
        <v>62.5</v>
      </c>
      <c r="X2476">
        <v>8</v>
      </c>
      <c r="AE2476" t="s">
        <v>1745</v>
      </c>
      <c r="AG2476" t="s">
        <v>7334</v>
      </c>
      <c r="AH2476" t="s">
        <v>7337</v>
      </c>
    </row>
    <row r="2477" spans="1:34" x14ac:dyDescent="0.25">
      <c r="A2477">
        <v>8</v>
      </c>
      <c r="B2477" t="s">
        <v>659</v>
      </c>
      <c r="C2477" t="s">
        <v>662</v>
      </c>
      <c r="D2477" t="s">
        <v>660</v>
      </c>
      <c r="E2477" t="s">
        <v>661</v>
      </c>
      <c r="F2477" t="s">
        <v>666</v>
      </c>
      <c r="G2477" t="s">
        <v>11044</v>
      </c>
      <c r="H2477" t="s">
        <v>1275</v>
      </c>
      <c r="I2477" t="s">
        <v>1276</v>
      </c>
      <c r="J2477">
        <v>2</v>
      </c>
      <c r="L2477" t="s">
        <v>1277</v>
      </c>
      <c r="M2477" t="s">
        <v>1278</v>
      </c>
      <c r="N2477" t="s">
        <v>1279</v>
      </c>
      <c r="O2477" t="s">
        <v>7338</v>
      </c>
      <c r="P2477" t="s">
        <v>209</v>
      </c>
      <c r="Q2477" t="s">
        <v>8650</v>
      </c>
      <c r="R2477" t="s">
        <v>8637</v>
      </c>
      <c r="S2477" t="s">
        <v>8645</v>
      </c>
      <c r="T2477" t="b">
        <v>0</v>
      </c>
      <c r="U2477" t="b">
        <v>0</v>
      </c>
      <c r="V2477">
        <v>4</v>
      </c>
      <c r="W2477">
        <v>62.5</v>
      </c>
      <c r="X2477">
        <v>7</v>
      </c>
      <c r="AE2477" t="s">
        <v>1745</v>
      </c>
      <c r="AG2477" t="s">
        <v>7334</v>
      </c>
      <c r="AH2477" t="s">
        <v>7339</v>
      </c>
    </row>
    <row r="2478" spans="1:34" x14ac:dyDescent="0.25">
      <c r="A2478">
        <v>8</v>
      </c>
      <c r="B2478" t="s">
        <v>659</v>
      </c>
      <c r="C2478" t="s">
        <v>662</v>
      </c>
      <c r="D2478" t="s">
        <v>660</v>
      </c>
      <c r="E2478" t="s">
        <v>661</v>
      </c>
      <c r="F2478" t="s">
        <v>666</v>
      </c>
      <c r="G2478" t="s">
        <v>11044</v>
      </c>
      <c r="H2478" t="s">
        <v>1275</v>
      </c>
      <c r="I2478" t="s">
        <v>1276</v>
      </c>
      <c r="J2478">
        <v>2</v>
      </c>
      <c r="L2478" t="s">
        <v>1277</v>
      </c>
      <c r="M2478" t="s">
        <v>1278</v>
      </c>
      <c r="N2478" t="s">
        <v>1279</v>
      </c>
      <c r="O2478" t="s">
        <v>7340</v>
      </c>
      <c r="P2478" t="s">
        <v>373</v>
      </c>
      <c r="Q2478" t="s">
        <v>357</v>
      </c>
      <c r="R2478" t="s">
        <v>357</v>
      </c>
      <c r="S2478" t="s">
        <v>8645</v>
      </c>
      <c r="T2478" t="b">
        <v>0</v>
      </c>
      <c r="U2478" t="b">
        <v>1</v>
      </c>
      <c r="V2478">
        <v>1</v>
      </c>
      <c r="Y2478">
        <v>20</v>
      </c>
      <c r="Z2478">
        <v>0</v>
      </c>
      <c r="AA2478" t="s">
        <v>3957</v>
      </c>
      <c r="AG2478" t="s">
        <v>7341</v>
      </c>
      <c r="AH2478" t="s">
        <v>7342</v>
      </c>
    </row>
    <row r="2479" spans="1:34" x14ac:dyDescent="0.25">
      <c r="A2479">
        <v>8</v>
      </c>
      <c r="B2479" t="s">
        <v>659</v>
      </c>
      <c r="C2479" t="s">
        <v>662</v>
      </c>
      <c r="D2479" t="s">
        <v>660</v>
      </c>
      <c r="E2479" t="s">
        <v>661</v>
      </c>
      <c r="F2479" t="s">
        <v>666</v>
      </c>
      <c r="G2479" t="s">
        <v>11044</v>
      </c>
      <c r="H2479" t="s">
        <v>1275</v>
      </c>
      <c r="I2479" t="s">
        <v>1276</v>
      </c>
      <c r="J2479">
        <v>2</v>
      </c>
      <c r="L2479" t="s">
        <v>1277</v>
      </c>
      <c r="M2479" t="s">
        <v>1278</v>
      </c>
      <c r="N2479" t="s">
        <v>1279</v>
      </c>
      <c r="O2479" t="s">
        <v>7343</v>
      </c>
      <c r="P2479" t="s">
        <v>373</v>
      </c>
      <c r="Q2479" t="s">
        <v>357</v>
      </c>
      <c r="R2479" t="s">
        <v>357</v>
      </c>
      <c r="S2479" t="s">
        <v>8645</v>
      </c>
      <c r="T2479" t="b">
        <v>0</v>
      </c>
      <c r="U2479" t="b">
        <v>1</v>
      </c>
      <c r="V2479">
        <v>2</v>
      </c>
      <c r="Y2479">
        <v>20</v>
      </c>
      <c r="Z2479">
        <v>0</v>
      </c>
      <c r="AA2479" t="s">
        <v>3957</v>
      </c>
      <c r="AG2479" t="s">
        <v>7341</v>
      </c>
      <c r="AH2479" t="s">
        <v>7344</v>
      </c>
    </row>
    <row r="2480" spans="1:34" x14ac:dyDescent="0.25">
      <c r="A2480">
        <v>8</v>
      </c>
      <c r="B2480" t="s">
        <v>659</v>
      </c>
      <c r="C2480" t="s">
        <v>662</v>
      </c>
      <c r="D2480" t="s">
        <v>660</v>
      </c>
      <c r="E2480" t="s">
        <v>661</v>
      </c>
      <c r="F2480" t="s">
        <v>666</v>
      </c>
      <c r="G2480" t="s">
        <v>11044</v>
      </c>
      <c r="H2480" t="s">
        <v>1275</v>
      </c>
      <c r="I2480" t="s">
        <v>1276</v>
      </c>
      <c r="J2480">
        <v>2</v>
      </c>
      <c r="L2480" t="s">
        <v>1277</v>
      </c>
      <c r="M2480" t="s">
        <v>1278</v>
      </c>
      <c r="N2480" t="s">
        <v>1279</v>
      </c>
      <c r="O2480" t="s">
        <v>7345</v>
      </c>
      <c r="P2480" t="s">
        <v>373</v>
      </c>
      <c r="Q2480" t="s">
        <v>357</v>
      </c>
      <c r="R2480" t="s">
        <v>357</v>
      </c>
      <c r="S2480" t="s">
        <v>8645</v>
      </c>
      <c r="T2480" t="b">
        <v>0</v>
      </c>
      <c r="U2480" t="b">
        <v>1</v>
      </c>
      <c r="V2480">
        <v>3</v>
      </c>
      <c r="Y2480">
        <v>20</v>
      </c>
      <c r="Z2480">
        <v>0</v>
      </c>
      <c r="AA2480" t="s">
        <v>3957</v>
      </c>
      <c r="AG2480" t="s">
        <v>7341</v>
      </c>
      <c r="AH2480" t="s">
        <v>7346</v>
      </c>
    </row>
    <row r="2481" spans="1:34" x14ac:dyDescent="0.25">
      <c r="A2481">
        <v>8</v>
      </c>
      <c r="B2481" t="s">
        <v>659</v>
      </c>
      <c r="C2481" t="s">
        <v>662</v>
      </c>
      <c r="D2481" t="s">
        <v>660</v>
      </c>
      <c r="E2481" t="s">
        <v>661</v>
      </c>
      <c r="F2481" t="s">
        <v>666</v>
      </c>
      <c r="G2481" t="s">
        <v>11044</v>
      </c>
      <c r="H2481" t="s">
        <v>1275</v>
      </c>
      <c r="I2481" t="s">
        <v>1276</v>
      </c>
      <c r="J2481">
        <v>2</v>
      </c>
      <c r="L2481" t="s">
        <v>1277</v>
      </c>
      <c r="M2481" t="s">
        <v>1278</v>
      </c>
      <c r="N2481" t="s">
        <v>1279</v>
      </c>
      <c r="O2481" t="s">
        <v>7347</v>
      </c>
      <c r="P2481" t="s">
        <v>373</v>
      </c>
      <c r="Q2481" t="s">
        <v>357</v>
      </c>
      <c r="R2481" t="s">
        <v>357</v>
      </c>
      <c r="S2481" t="s">
        <v>8645</v>
      </c>
      <c r="T2481" t="b">
        <v>0</v>
      </c>
      <c r="U2481" t="b">
        <v>1</v>
      </c>
      <c r="V2481">
        <v>4</v>
      </c>
      <c r="Y2481">
        <v>20</v>
      </c>
      <c r="Z2481">
        <v>0</v>
      </c>
      <c r="AA2481" t="s">
        <v>3957</v>
      </c>
      <c r="AG2481" t="s">
        <v>7341</v>
      </c>
      <c r="AH2481" t="s">
        <v>7348</v>
      </c>
    </row>
    <row r="2482" spans="1:34" x14ac:dyDescent="0.25">
      <c r="A2482">
        <v>8</v>
      </c>
      <c r="B2482" t="s">
        <v>659</v>
      </c>
      <c r="C2482" t="s">
        <v>662</v>
      </c>
      <c r="D2482" t="s">
        <v>660</v>
      </c>
      <c r="E2482" t="s">
        <v>661</v>
      </c>
      <c r="F2482" t="s">
        <v>666</v>
      </c>
      <c r="G2482" t="s">
        <v>11044</v>
      </c>
      <c r="H2482" t="s">
        <v>1275</v>
      </c>
      <c r="I2482" t="s">
        <v>1276</v>
      </c>
      <c r="J2482">
        <v>2</v>
      </c>
      <c r="L2482" t="s">
        <v>1277</v>
      </c>
      <c r="M2482" t="s">
        <v>1278</v>
      </c>
      <c r="N2482" t="s">
        <v>1279</v>
      </c>
      <c r="O2482" t="s">
        <v>7349</v>
      </c>
      <c r="P2482" t="s">
        <v>373</v>
      </c>
      <c r="Q2482" t="s">
        <v>357</v>
      </c>
      <c r="R2482" t="s">
        <v>357</v>
      </c>
      <c r="S2482" t="s">
        <v>8645</v>
      </c>
      <c r="T2482" t="b">
        <v>0</v>
      </c>
      <c r="U2482" t="b">
        <v>1</v>
      </c>
      <c r="V2482">
        <v>5</v>
      </c>
      <c r="Y2482">
        <v>20</v>
      </c>
      <c r="Z2482">
        <v>0</v>
      </c>
      <c r="AA2482" t="s">
        <v>3957</v>
      </c>
      <c r="AG2482" t="s">
        <v>7341</v>
      </c>
      <c r="AH2482" t="s">
        <v>7350</v>
      </c>
    </row>
    <row r="2483" spans="1:34" x14ac:dyDescent="0.25">
      <c r="A2483">
        <v>8</v>
      </c>
      <c r="B2483" t="s">
        <v>659</v>
      </c>
      <c r="C2483" t="s">
        <v>662</v>
      </c>
      <c r="D2483" t="s">
        <v>660</v>
      </c>
      <c r="E2483" t="s">
        <v>661</v>
      </c>
      <c r="F2483" t="s">
        <v>666</v>
      </c>
      <c r="G2483" t="s">
        <v>11044</v>
      </c>
      <c r="H2483" t="s">
        <v>1275</v>
      </c>
      <c r="I2483" t="s">
        <v>1276</v>
      </c>
      <c r="J2483">
        <v>2</v>
      </c>
      <c r="L2483" t="s">
        <v>1277</v>
      </c>
      <c r="M2483" t="s">
        <v>1278</v>
      </c>
      <c r="N2483" t="s">
        <v>1279</v>
      </c>
      <c r="O2483" t="s">
        <v>7351</v>
      </c>
      <c r="P2483" t="s">
        <v>373</v>
      </c>
      <c r="Q2483" t="s">
        <v>357</v>
      </c>
      <c r="R2483" t="s">
        <v>357</v>
      </c>
      <c r="S2483" t="s">
        <v>8645</v>
      </c>
      <c r="T2483" t="b">
        <v>0</v>
      </c>
      <c r="U2483" t="b">
        <v>1</v>
      </c>
      <c r="V2483">
        <v>6</v>
      </c>
      <c r="Y2483">
        <v>20</v>
      </c>
      <c r="Z2483">
        <v>0</v>
      </c>
      <c r="AA2483" t="s">
        <v>3957</v>
      </c>
      <c r="AG2483" t="s">
        <v>7341</v>
      </c>
      <c r="AH2483" t="s">
        <v>1279</v>
      </c>
    </row>
    <row r="2484" spans="1:34" x14ac:dyDescent="0.25">
      <c r="A2484">
        <v>8</v>
      </c>
      <c r="B2484" t="s">
        <v>659</v>
      </c>
      <c r="C2484" t="s">
        <v>662</v>
      </c>
      <c r="D2484" t="s">
        <v>660</v>
      </c>
      <c r="E2484" t="s">
        <v>661</v>
      </c>
      <c r="F2484" t="s">
        <v>666</v>
      </c>
      <c r="G2484" t="s">
        <v>11044</v>
      </c>
      <c r="H2484" t="s">
        <v>1280</v>
      </c>
      <c r="I2484" t="s">
        <v>1281</v>
      </c>
      <c r="J2484">
        <v>3</v>
      </c>
      <c r="L2484" t="s">
        <v>1282</v>
      </c>
      <c r="M2484" t="s">
        <v>1283</v>
      </c>
      <c r="N2484" t="s">
        <v>1284</v>
      </c>
      <c r="O2484" t="s">
        <v>7352</v>
      </c>
      <c r="P2484" t="s">
        <v>363</v>
      </c>
      <c r="Q2484" t="s">
        <v>357</v>
      </c>
      <c r="R2484" t="s">
        <v>357</v>
      </c>
      <c r="S2484" t="s">
        <v>357</v>
      </c>
      <c r="T2484" t="b">
        <v>0</v>
      </c>
      <c r="U2484" t="b">
        <v>1</v>
      </c>
      <c r="V2484">
        <v>1</v>
      </c>
      <c r="Y2484">
        <v>300</v>
      </c>
      <c r="Z2484">
        <v>0.56999999999999995</v>
      </c>
      <c r="AA2484" t="s">
        <v>3957</v>
      </c>
      <c r="AG2484" t="s">
        <v>7353</v>
      </c>
      <c r="AH2484" t="s">
        <v>1283</v>
      </c>
    </row>
    <row r="2485" spans="1:34" x14ac:dyDescent="0.25">
      <c r="A2485">
        <v>8</v>
      </c>
      <c r="B2485" t="s">
        <v>659</v>
      </c>
      <c r="C2485" t="s">
        <v>662</v>
      </c>
      <c r="D2485" t="s">
        <v>660</v>
      </c>
      <c r="E2485" t="s">
        <v>661</v>
      </c>
      <c r="F2485" t="s">
        <v>666</v>
      </c>
      <c r="G2485" t="s">
        <v>11044</v>
      </c>
      <c r="H2485" t="s">
        <v>1280</v>
      </c>
      <c r="I2485" t="s">
        <v>1281</v>
      </c>
      <c r="J2485">
        <v>3</v>
      </c>
      <c r="L2485" t="s">
        <v>1282</v>
      </c>
      <c r="M2485" t="s">
        <v>1283</v>
      </c>
      <c r="N2485" t="s">
        <v>1284</v>
      </c>
      <c r="O2485" t="s">
        <v>7354</v>
      </c>
      <c r="P2485" t="s">
        <v>269</v>
      </c>
      <c r="Q2485" t="s">
        <v>369</v>
      </c>
      <c r="R2485" t="s">
        <v>8654</v>
      </c>
      <c r="S2485" t="s">
        <v>8645</v>
      </c>
      <c r="T2485" t="b">
        <v>0</v>
      </c>
      <c r="U2485" t="b">
        <v>0</v>
      </c>
      <c r="V2485">
        <v>1</v>
      </c>
      <c r="W2485">
        <v>0</v>
      </c>
      <c r="X2485">
        <v>10</v>
      </c>
      <c r="AH2485" t="s">
        <v>7355</v>
      </c>
    </row>
    <row r="2486" spans="1:34" x14ac:dyDescent="0.25">
      <c r="A2486">
        <v>8</v>
      </c>
      <c r="B2486" t="s">
        <v>659</v>
      </c>
      <c r="C2486" t="s">
        <v>662</v>
      </c>
      <c r="D2486" t="s">
        <v>660</v>
      </c>
      <c r="E2486" t="s">
        <v>661</v>
      </c>
      <c r="F2486" t="s">
        <v>666</v>
      </c>
      <c r="G2486" t="s">
        <v>11044</v>
      </c>
      <c r="H2486" t="s">
        <v>1280</v>
      </c>
      <c r="I2486" t="s">
        <v>1281</v>
      </c>
      <c r="J2486">
        <v>3</v>
      </c>
      <c r="L2486" t="s">
        <v>1282</v>
      </c>
      <c r="M2486" t="s">
        <v>1283</v>
      </c>
      <c r="N2486" t="s">
        <v>1284</v>
      </c>
      <c r="O2486" t="s">
        <v>7356</v>
      </c>
      <c r="P2486" t="s">
        <v>423</v>
      </c>
      <c r="Q2486" t="s">
        <v>272</v>
      </c>
      <c r="R2486" t="s">
        <v>8666</v>
      </c>
      <c r="S2486" t="s">
        <v>8645</v>
      </c>
      <c r="T2486" t="b">
        <v>0</v>
      </c>
      <c r="U2486" t="b">
        <v>0</v>
      </c>
      <c r="V2486">
        <v>1</v>
      </c>
      <c r="W2486">
        <v>0</v>
      </c>
      <c r="X2486">
        <v>10</v>
      </c>
      <c r="AH2486" t="s">
        <v>7357</v>
      </c>
    </row>
    <row r="2487" spans="1:34" x14ac:dyDescent="0.25">
      <c r="A2487">
        <v>8</v>
      </c>
      <c r="B2487" t="s">
        <v>659</v>
      </c>
      <c r="C2487" t="s">
        <v>662</v>
      </c>
      <c r="D2487" t="s">
        <v>660</v>
      </c>
      <c r="E2487" t="s">
        <v>661</v>
      </c>
      <c r="F2487" t="s">
        <v>666</v>
      </c>
      <c r="G2487" t="s">
        <v>11044</v>
      </c>
      <c r="H2487" t="s">
        <v>1280</v>
      </c>
      <c r="I2487" t="s">
        <v>1281</v>
      </c>
      <c r="J2487">
        <v>3</v>
      </c>
      <c r="L2487" t="s">
        <v>1282</v>
      </c>
      <c r="M2487" t="s">
        <v>1283</v>
      </c>
      <c r="N2487" t="s">
        <v>1284</v>
      </c>
      <c r="O2487" t="s">
        <v>7358</v>
      </c>
      <c r="P2487" t="s">
        <v>275</v>
      </c>
      <c r="Q2487" t="s">
        <v>369</v>
      </c>
      <c r="R2487" t="s">
        <v>8654</v>
      </c>
      <c r="S2487" t="s">
        <v>8645</v>
      </c>
      <c r="T2487" t="b">
        <v>1</v>
      </c>
      <c r="U2487" t="b">
        <v>0</v>
      </c>
      <c r="V2487">
        <v>1</v>
      </c>
      <c r="W2487">
        <v>0</v>
      </c>
      <c r="Y2487">
        <v>8</v>
      </c>
      <c r="AG2487" t="s">
        <v>7359</v>
      </c>
      <c r="AH2487" t="s">
        <v>7360</v>
      </c>
    </row>
    <row r="2488" spans="1:34" x14ac:dyDescent="0.25">
      <c r="A2488">
        <v>8</v>
      </c>
      <c r="B2488" t="s">
        <v>659</v>
      </c>
      <c r="C2488" t="s">
        <v>662</v>
      </c>
      <c r="D2488" t="s">
        <v>660</v>
      </c>
      <c r="E2488" t="s">
        <v>661</v>
      </c>
      <c r="F2488" t="s">
        <v>666</v>
      </c>
      <c r="G2488" t="s">
        <v>11044</v>
      </c>
      <c r="H2488" t="s">
        <v>1280</v>
      </c>
      <c r="I2488" t="s">
        <v>1281</v>
      </c>
      <c r="J2488">
        <v>3</v>
      </c>
      <c r="L2488" t="s">
        <v>1282</v>
      </c>
      <c r="M2488" t="s">
        <v>1283</v>
      </c>
      <c r="N2488" t="s">
        <v>1284</v>
      </c>
      <c r="O2488" t="s">
        <v>7361</v>
      </c>
      <c r="P2488" t="s">
        <v>299</v>
      </c>
      <c r="Q2488" t="s">
        <v>369</v>
      </c>
      <c r="R2488" t="s">
        <v>8795</v>
      </c>
      <c r="S2488" t="s">
        <v>8651</v>
      </c>
      <c r="T2488" t="b">
        <v>0</v>
      </c>
      <c r="U2488" t="b">
        <v>0</v>
      </c>
      <c r="V2488">
        <v>1</v>
      </c>
      <c r="W2488">
        <v>0</v>
      </c>
      <c r="X2488">
        <v>10</v>
      </c>
      <c r="AH2488" t="s">
        <v>7362</v>
      </c>
    </row>
    <row r="2489" spans="1:34" x14ac:dyDescent="0.25">
      <c r="A2489">
        <v>8</v>
      </c>
      <c r="B2489" t="s">
        <v>659</v>
      </c>
      <c r="C2489" t="s">
        <v>662</v>
      </c>
      <c r="D2489" t="s">
        <v>660</v>
      </c>
      <c r="E2489" t="s">
        <v>661</v>
      </c>
      <c r="F2489" t="s">
        <v>666</v>
      </c>
      <c r="G2489" t="s">
        <v>11044</v>
      </c>
      <c r="H2489" t="s">
        <v>1280</v>
      </c>
      <c r="I2489" t="s">
        <v>1281</v>
      </c>
      <c r="J2489">
        <v>3</v>
      </c>
      <c r="L2489" t="s">
        <v>1282</v>
      </c>
      <c r="M2489" t="s">
        <v>1283</v>
      </c>
      <c r="N2489" t="s">
        <v>1284</v>
      </c>
      <c r="O2489" t="s">
        <v>7363</v>
      </c>
      <c r="P2489" t="s">
        <v>286</v>
      </c>
      <c r="Q2489" t="s">
        <v>369</v>
      </c>
      <c r="R2489" t="s">
        <v>8489</v>
      </c>
      <c r="S2489" t="s">
        <v>8645</v>
      </c>
      <c r="T2489" t="b">
        <v>0</v>
      </c>
      <c r="U2489" t="b">
        <v>0</v>
      </c>
      <c r="V2489">
        <v>1</v>
      </c>
      <c r="W2489">
        <v>0</v>
      </c>
      <c r="X2489">
        <v>15</v>
      </c>
      <c r="AH2489" t="s">
        <v>7364</v>
      </c>
    </row>
    <row r="2490" spans="1:34" x14ac:dyDescent="0.25">
      <c r="A2490">
        <v>8</v>
      </c>
      <c r="B2490" t="s">
        <v>659</v>
      </c>
      <c r="C2490" t="s">
        <v>662</v>
      </c>
      <c r="D2490" t="s">
        <v>660</v>
      </c>
      <c r="E2490" t="s">
        <v>661</v>
      </c>
      <c r="F2490" t="s">
        <v>666</v>
      </c>
      <c r="G2490" t="s">
        <v>11044</v>
      </c>
      <c r="H2490" t="s">
        <v>1280</v>
      </c>
      <c r="I2490" t="s">
        <v>1281</v>
      </c>
      <c r="J2490">
        <v>3</v>
      </c>
      <c r="L2490" t="s">
        <v>1282</v>
      </c>
      <c r="M2490" t="s">
        <v>1283</v>
      </c>
      <c r="N2490" t="s">
        <v>1284</v>
      </c>
      <c r="O2490" t="s">
        <v>7365</v>
      </c>
      <c r="P2490" t="s">
        <v>269</v>
      </c>
      <c r="Q2490" t="s">
        <v>369</v>
      </c>
      <c r="R2490" t="s">
        <v>8654</v>
      </c>
      <c r="S2490" t="s">
        <v>8645</v>
      </c>
      <c r="T2490" t="b">
        <v>0</v>
      </c>
      <c r="U2490" t="b">
        <v>0</v>
      </c>
      <c r="V2490">
        <v>2</v>
      </c>
      <c r="W2490">
        <v>0</v>
      </c>
      <c r="X2490">
        <v>10</v>
      </c>
      <c r="AH2490" t="s">
        <v>7366</v>
      </c>
    </row>
    <row r="2491" spans="1:34" x14ac:dyDescent="0.25">
      <c r="A2491">
        <v>8</v>
      </c>
      <c r="B2491" t="s">
        <v>659</v>
      </c>
      <c r="C2491" t="s">
        <v>662</v>
      </c>
      <c r="D2491" t="s">
        <v>660</v>
      </c>
      <c r="E2491" t="s">
        <v>661</v>
      </c>
      <c r="F2491" t="s">
        <v>666</v>
      </c>
      <c r="G2491" t="s">
        <v>11044</v>
      </c>
      <c r="H2491" t="s">
        <v>1280</v>
      </c>
      <c r="I2491" t="s">
        <v>1281</v>
      </c>
      <c r="J2491">
        <v>3</v>
      </c>
      <c r="L2491" t="s">
        <v>1282</v>
      </c>
      <c r="M2491" t="s">
        <v>1283</v>
      </c>
      <c r="N2491" t="s">
        <v>1284</v>
      </c>
      <c r="O2491" t="s">
        <v>7367</v>
      </c>
      <c r="P2491" t="s">
        <v>423</v>
      </c>
      <c r="Q2491" t="s">
        <v>272</v>
      </c>
      <c r="R2491" t="s">
        <v>8666</v>
      </c>
      <c r="S2491" t="s">
        <v>8645</v>
      </c>
      <c r="T2491" t="b">
        <v>0</v>
      </c>
      <c r="U2491" t="b">
        <v>0</v>
      </c>
      <c r="V2491">
        <v>2</v>
      </c>
      <c r="W2491">
        <v>0</v>
      </c>
      <c r="X2491">
        <v>10</v>
      </c>
      <c r="AH2491" t="s">
        <v>7368</v>
      </c>
    </row>
    <row r="2492" spans="1:34" x14ac:dyDescent="0.25">
      <c r="A2492">
        <v>8</v>
      </c>
      <c r="B2492" t="s">
        <v>659</v>
      </c>
      <c r="C2492" t="s">
        <v>662</v>
      </c>
      <c r="D2492" t="s">
        <v>660</v>
      </c>
      <c r="E2492" t="s">
        <v>661</v>
      </c>
      <c r="F2492" t="s">
        <v>666</v>
      </c>
      <c r="G2492" t="s">
        <v>11044</v>
      </c>
      <c r="H2492" t="s">
        <v>1280</v>
      </c>
      <c r="I2492" t="s">
        <v>1281</v>
      </c>
      <c r="J2492">
        <v>3</v>
      </c>
      <c r="L2492" t="s">
        <v>1282</v>
      </c>
      <c r="M2492" t="s">
        <v>1283</v>
      </c>
      <c r="N2492" t="s">
        <v>1284</v>
      </c>
      <c r="O2492" t="s">
        <v>7369</v>
      </c>
      <c r="P2492" t="s">
        <v>275</v>
      </c>
      <c r="Q2492" t="s">
        <v>369</v>
      </c>
      <c r="R2492" t="s">
        <v>8654</v>
      </c>
      <c r="S2492" t="s">
        <v>8645</v>
      </c>
      <c r="T2492" t="b">
        <v>1</v>
      </c>
      <c r="U2492" t="b">
        <v>0</v>
      </c>
      <c r="V2492">
        <v>2</v>
      </c>
      <c r="W2492">
        <v>0</v>
      </c>
      <c r="Y2492">
        <v>8</v>
      </c>
      <c r="AG2492" t="s">
        <v>7359</v>
      </c>
      <c r="AH2492" t="s">
        <v>7370</v>
      </c>
    </row>
    <row r="2493" spans="1:34" x14ac:dyDescent="0.25">
      <c r="A2493">
        <v>8</v>
      </c>
      <c r="B2493" t="s">
        <v>659</v>
      </c>
      <c r="C2493" t="s">
        <v>662</v>
      </c>
      <c r="D2493" t="s">
        <v>660</v>
      </c>
      <c r="E2493" t="s">
        <v>661</v>
      </c>
      <c r="F2493" t="s">
        <v>666</v>
      </c>
      <c r="G2493" t="s">
        <v>11044</v>
      </c>
      <c r="H2493" t="s">
        <v>1280</v>
      </c>
      <c r="I2493" t="s">
        <v>1281</v>
      </c>
      <c r="J2493">
        <v>3</v>
      </c>
      <c r="L2493" t="s">
        <v>1282</v>
      </c>
      <c r="M2493" t="s">
        <v>1283</v>
      </c>
      <c r="N2493" t="s">
        <v>1284</v>
      </c>
      <c r="O2493" t="s">
        <v>7371</v>
      </c>
      <c r="P2493" t="s">
        <v>299</v>
      </c>
      <c r="Q2493" t="s">
        <v>369</v>
      </c>
      <c r="R2493" t="s">
        <v>8795</v>
      </c>
      <c r="S2493" t="s">
        <v>8651</v>
      </c>
      <c r="T2493" t="b">
        <v>0</v>
      </c>
      <c r="U2493" t="b">
        <v>0</v>
      </c>
      <c r="V2493">
        <v>2</v>
      </c>
      <c r="W2493">
        <v>0</v>
      </c>
      <c r="X2493">
        <v>10</v>
      </c>
      <c r="AH2493" t="s">
        <v>7372</v>
      </c>
    </row>
    <row r="2494" spans="1:34" x14ac:dyDescent="0.25">
      <c r="A2494">
        <v>8</v>
      </c>
      <c r="B2494" t="s">
        <v>659</v>
      </c>
      <c r="C2494" t="s">
        <v>662</v>
      </c>
      <c r="D2494" t="s">
        <v>660</v>
      </c>
      <c r="E2494" t="s">
        <v>661</v>
      </c>
      <c r="F2494" t="s">
        <v>666</v>
      </c>
      <c r="G2494" t="s">
        <v>11044</v>
      </c>
      <c r="H2494" t="s">
        <v>1280</v>
      </c>
      <c r="I2494" t="s">
        <v>1281</v>
      </c>
      <c r="J2494">
        <v>3</v>
      </c>
      <c r="L2494" t="s">
        <v>1282</v>
      </c>
      <c r="M2494" t="s">
        <v>1283</v>
      </c>
      <c r="N2494" t="s">
        <v>1284</v>
      </c>
      <c r="O2494" t="s">
        <v>7373</v>
      </c>
      <c r="P2494" t="s">
        <v>286</v>
      </c>
      <c r="Q2494" t="s">
        <v>369</v>
      </c>
      <c r="R2494" t="s">
        <v>8489</v>
      </c>
      <c r="S2494" t="s">
        <v>8645</v>
      </c>
      <c r="T2494" t="b">
        <v>0</v>
      </c>
      <c r="U2494" t="b">
        <v>0</v>
      </c>
      <c r="V2494">
        <v>2</v>
      </c>
      <c r="W2494">
        <v>0</v>
      </c>
      <c r="X2494">
        <v>15</v>
      </c>
      <c r="AH2494" t="s">
        <v>7374</v>
      </c>
    </row>
    <row r="2495" spans="1:34" x14ac:dyDescent="0.25">
      <c r="A2495">
        <v>8</v>
      </c>
      <c r="B2495" t="s">
        <v>659</v>
      </c>
      <c r="C2495" t="s">
        <v>662</v>
      </c>
      <c r="D2495" t="s">
        <v>660</v>
      </c>
      <c r="E2495" t="s">
        <v>661</v>
      </c>
      <c r="F2495" t="s">
        <v>666</v>
      </c>
      <c r="G2495" t="s">
        <v>11044</v>
      </c>
      <c r="H2495" t="s">
        <v>1280</v>
      </c>
      <c r="I2495" t="s">
        <v>1281</v>
      </c>
      <c r="J2495">
        <v>3</v>
      </c>
      <c r="L2495" t="s">
        <v>1282</v>
      </c>
      <c r="M2495" t="s">
        <v>1283</v>
      </c>
      <c r="N2495" t="s">
        <v>1284</v>
      </c>
      <c r="O2495" t="s">
        <v>7375</v>
      </c>
      <c r="P2495" t="s">
        <v>265</v>
      </c>
      <c r="Q2495" t="s">
        <v>369</v>
      </c>
      <c r="R2495" t="s">
        <v>8654</v>
      </c>
      <c r="S2495" t="s">
        <v>8645</v>
      </c>
      <c r="T2495" t="b">
        <v>0</v>
      </c>
      <c r="U2495" t="b">
        <v>0</v>
      </c>
      <c r="V2495">
        <v>1</v>
      </c>
      <c r="W2495">
        <v>65</v>
      </c>
      <c r="X2495">
        <v>10</v>
      </c>
      <c r="AB2495">
        <v>3</v>
      </c>
      <c r="AC2495">
        <v>1</v>
      </c>
      <c r="AD2495">
        <v>2</v>
      </c>
      <c r="AE2495" t="s">
        <v>618</v>
      </c>
      <c r="AG2495" t="s">
        <v>3213</v>
      </c>
      <c r="AH2495" t="s">
        <v>7376</v>
      </c>
    </row>
    <row r="2496" spans="1:34" x14ac:dyDescent="0.25">
      <c r="A2496">
        <v>8</v>
      </c>
      <c r="B2496" t="s">
        <v>659</v>
      </c>
      <c r="C2496" t="s">
        <v>662</v>
      </c>
      <c r="D2496" t="s">
        <v>660</v>
      </c>
      <c r="E2496" t="s">
        <v>661</v>
      </c>
      <c r="F2496" t="s">
        <v>666</v>
      </c>
      <c r="G2496" t="s">
        <v>11044</v>
      </c>
      <c r="H2496" t="s">
        <v>1280</v>
      </c>
      <c r="I2496" t="s">
        <v>1281</v>
      </c>
      <c r="J2496">
        <v>3</v>
      </c>
      <c r="L2496" t="s">
        <v>1282</v>
      </c>
      <c r="M2496" t="s">
        <v>1283</v>
      </c>
      <c r="N2496" t="s">
        <v>1284</v>
      </c>
      <c r="O2496" t="s">
        <v>7377</v>
      </c>
      <c r="P2496" t="s">
        <v>265</v>
      </c>
      <c r="Q2496" t="s">
        <v>369</v>
      </c>
      <c r="R2496" t="s">
        <v>8654</v>
      </c>
      <c r="S2496" t="s">
        <v>8645</v>
      </c>
      <c r="T2496" t="b">
        <v>0</v>
      </c>
      <c r="U2496" t="b">
        <v>0</v>
      </c>
      <c r="V2496">
        <v>2</v>
      </c>
      <c r="W2496">
        <v>70</v>
      </c>
      <c r="X2496">
        <v>10</v>
      </c>
      <c r="AB2496">
        <v>3</v>
      </c>
      <c r="AC2496">
        <v>1</v>
      </c>
      <c r="AD2496">
        <v>2</v>
      </c>
      <c r="AE2496" t="s">
        <v>618</v>
      </c>
      <c r="AG2496" t="s">
        <v>3213</v>
      </c>
      <c r="AH2496" t="s">
        <v>7378</v>
      </c>
    </row>
    <row r="2497" spans="1:34" x14ac:dyDescent="0.25">
      <c r="A2497">
        <v>8</v>
      </c>
      <c r="B2497" t="s">
        <v>659</v>
      </c>
      <c r="C2497" t="s">
        <v>662</v>
      </c>
      <c r="D2497" t="s">
        <v>660</v>
      </c>
      <c r="E2497" t="s">
        <v>661</v>
      </c>
      <c r="F2497" t="s">
        <v>666</v>
      </c>
      <c r="G2497" t="s">
        <v>11044</v>
      </c>
      <c r="H2497" t="s">
        <v>1280</v>
      </c>
      <c r="I2497" t="s">
        <v>1281</v>
      </c>
      <c r="J2497">
        <v>3</v>
      </c>
      <c r="L2497" t="s">
        <v>1282</v>
      </c>
      <c r="M2497" t="s">
        <v>1283</v>
      </c>
      <c r="N2497" t="s">
        <v>1284</v>
      </c>
      <c r="O2497" t="s">
        <v>7379</v>
      </c>
      <c r="P2497" t="s">
        <v>265</v>
      </c>
      <c r="Q2497" t="s">
        <v>369</v>
      </c>
      <c r="R2497" t="s">
        <v>8654</v>
      </c>
      <c r="S2497" t="s">
        <v>8645</v>
      </c>
      <c r="T2497" t="b">
        <v>0</v>
      </c>
      <c r="U2497" t="b">
        <v>0</v>
      </c>
      <c r="V2497">
        <v>3</v>
      </c>
      <c r="W2497">
        <v>75</v>
      </c>
      <c r="X2497">
        <v>10</v>
      </c>
      <c r="AB2497">
        <v>3</v>
      </c>
      <c r="AC2497">
        <v>1</v>
      </c>
      <c r="AD2497">
        <v>2</v>
      </c>
      <c r="AE2497" t="s">
        <v>1745</v>
      </c>
      <c r="AG2497" t="s">
        <v>2982</v>
      </c>
      <c r="AH2497" t="s">
        <v>7380</v>
      </c>
    </row>
    <row r="2498" spans="1:34" x14ac:dyDescent="0.25">
      <c r="A2498">
        <v>8</v>
      </c>
      <c r="B2498" t="s">
        <v>659</v>
      </c>
      <c r="C2498" t="s">
        <v>662</v>
      </c>
      <c r="D2498" t="s">
        <v>660</v>
      </c>
      <c r="E2498" t="s">
        <v>661</v>
      </c>
      <c r="F2498" t="s">
        <v>666</v>
      </c>
      <c r="G2498" t="s">
        <v>11044</v>
      </c>
      <c r="H2498" t="s">
        <v>1280</v>
      </c>
      <c r="I2498" t="s">
        <v>1281</v>
      </c>
      <c r="J2498">
        <v>3</v>
      </c>
      <c r="L2498" t="s">
        <v>1282</v>
      </c>
      <c r="M2498" t="s">
        <v>1283</v>
      </c>
      <c r="N2498" t="s">
        <v>1284</v>
      </c>
      <c r="O2498" t="s">
        <v>7381</v>
      </c>
      <c r="P2498" t="s">
        <v>265</v>
      </c>
      <c r="Q2498" t="s">
        <v>369</v>
      </c>
      <c r="R2498" t="s">
        <v>8654</v>
      </c>
      <c r="S2498" t="s">
        <v>8645</v>
      </c>
      <c r="T2498" t="b">
        <v>0</v>
      </c>
      <c r="U2498" t="b">
        <v>0</v>
      </c>
      <c r="V2498">
        <v>4</v>
      </c>
      <c r="W2498">
        <v>75</v>
      </c>
      <c r="X2498">
        <v>8</v>
      </c>
      <c r="AB2498">
        <v>3</v>
      </c>
      <c r="AC2498">
        <v>1</v>
      </c>
      <c r="AD2498">
        <v>2</v>
      </c>
      <c r="AE2498" t="s">
        <v>1745</v>
      </c>
      <c r="AG2498" t="s">
        <v>7382</v>
      </c>
      <c r="AH2498" t="s">
        <v>7383</v>
      </c>
    </row>
    <row r="2499" spans="1:34" x14ac:dyDescent="0.25">
      <c r="A2499">
        <v>8</v>
      </c>
      <c r="B2499" t="s">
        <v>659</v>
      </c>
      <c r="C2499" t="s">
        <v>662</v>
      </c>
      <c r="D2499" t="s">
        <v>660</v>
      </c>
      <c r="E2499" t="s">
        <v>661</v>
      </c>
      <c r="F2499" t="s">
        <v>666</v>
      </c>
      <c r="G2499" t="s">
        <v>11044</v>
      </c>
      <c r="H2499" t="s">
        <v>1280</v>
      </c>
      <c r="I2499" t="s">
        <v>1281</v>
      </c>
      <c r="J2499">
        <v>3</v>
      </c>
      <c r="L2499" t="s">
        <v>1282</v>
      </c>
      <c r="M2499" t="s">
        <v>1283</v>
      </c>
      <c r="N2499" t="s">
        <v>1284</v>
      </c>
      <c r="O2499" t="s">
        <v>7384</v>
      </c>
      <c r="P2499" t="s">
        <v>249</v>
      </c>
      <c r="Q2499" t="s">
        <v>369</v>
      </c>
      <c r="R2499" t="s">
        <v>423</v>
      </c>
      <c r="S2499" t="s">
        <v>8645</v>
      </c>
      <c r="T2499" t="b">
        <v>0</v>
      </c>
      <c r="U2499" t="b">
        <v>0</v>
      </c>
      <c r="V2499">
        <v>1</v>
      </c>
      <c r="W2499">
        <v>150</v>
      </c>
      <c r="X2499">
        <v>10</v>
      </c>
      <c r="AB2499">
        <v>3</v>
      </c>
      <c r="AC2499">
        <v>1</v>
      </c>
      <c r="AD2499">
        <v>2</v>
      </c>
      <c r="AE2499" t="s">
        <v>2289</v>
      </c>
      <c r="AG2499" t="s">
        <v>3210</v>
      </c>
      <c r="AH2499" t="s">
        <v>7385</v>
      </c>
    </row>
    <row r="2500" spans="1:34" x14ac:dyDescent="0.25">
      <c r="A2500">
        <v>8</v>
      </c>
      <c r="B2500" t="s">
        <v>659</v>
      </c>
      <c r="C2500" t="s">
        <v>662</v>
      </c>
      <c r="D2500" t="s">
        <v>660</v>
      </c>
      <c r="E2500" t="s">
        <v>661</v>
      </c>
      <c r="F2500" t="s">
        <v>666</v>
      </c>
      <c r="G2500" t="s">
        <v>11044</v>
      </c>
      <c r="H2500" t="s">
        <v>1280</v>
      </c>
      <c r="I2500" t="s">
        <v>1281</v>
      </c>
      <c r="J2500">
        <v>3</v>
      </c>
      <c r="L2500" t="s">
        <v>1282</v>
      </c>
      <c r="M2500" t="s">
        <v>1283</v>
      </c>
      <c r="N2500" t="s">
        <v>1284</v>
      </c>
      <c r="O2500" t="s">
        <v>7386</v>
      </c>
      <c r="P2500" t="s">
        <v>249</v>
      </c>
      <c r="Q2500" t="s">
        <v>369</v>
      </c>
      <c r="R2500" t="s">
        <v>423</v>
      </c>
      <c r="S2500" t="s">
        <v>8645</v>
      </c>
      <c r="T2500" t="b">
        <v>0</v>
      </c>
      <c r="U2500" t="b">
        <v>0</v>
      </c>
      <c r="V2500">
        <v>2</v>
      </c>
      <c r="W2500">
        <v>150</v>
      </c>
      <c r="X2500">
        <v>10</v>
      </c>
      <c r="AB2500">
        <v>3</v>
      </c>
      <c r="AC2500">
        <v>1</v>
      </c>
      <c r="AD2500">
        <v>2</v>
      </c>
      <c r="AE2500" t="s">
        <v>2289</v>
      </c>
      <c r="AG2500" t="s">
        <v>3210</v>
      </c>
      <c r="AH2500" t="s">
        <v>7387</v>
      </c>
    </row>
    <row r="2501" spans="1:34" x14ac:dyDescent="0.25">
      <c r="A2501">
        <v>8</v>
      </c>
      <c r="B2501" t="s">
        <v>659</v>
      </c>
      <c r="C2501" t="s">
        <v>662</v>
      </c>
      <c r="D2501" t="s">
        <v>660</v>
      </c>
      <c r="E2501" t="s">
        <v>661</v>
      </c>
      <c r="F2501" t="s">
        <v>666</v>
      </c>
      <c r="G2501" t="s">
        <v>11044</v>
      </c>
      <c r="H2501" t="s">
        <v>1280</v>
      </c>
      <c r="I2501" t="s">
        <v>1281</v>
      </c>
      <c r="J2501">
        <v>3</v>
      </c>
      <c r="L2501" t="s">
        <v>1282</v>
      </c>
      <c r="M2501" t="s">
        <v>1283</v>
      </c>
      <c r="N2501" t="s">
        <v>1284</v>
      </c>
      <c r="O2501" t="s">
        <v>7388</v>
      </c>
      <c r="P2501" t="s">
        <v>249</v>
      </c>
      <c r="Q2501" t="s">
        <v>369</v>
      </c>
      <c r="R2501" t="s">
        <v>423</v>
      </c>
      <c r="S2501" t="s">
        <v>8645</v>
      </c>
      <c r="T2501" t="b">
        <v>0</v>
      </c>
      <c r="U2501" t="b">
        <v>0</v>
      </c>
      <c r="V2501">
        <v>3</v>
      </c>
      <c r="W2501">
        <v>150</v>
      </c>
      <c r="X2501">
        <v>11</v>
      </c>
      <c r="AB2501">
        <v>3</v>
      </c>
      <c r="AC2501">
        <v>1</v>
      </c>
      <c r="AD2501">
        <v>2</v>
      </c>
      <c r="AE2501" t="s">
        <v>1745</v>
      </c>
      <c r="AG2501" t="s">
        <v>2982</v>
      </c>
      <c r="AH2501" t="s">
        <v>7389</v>
      </c>
    </row>
    <row r="2502" spans="1:34" x14ac:dyDescent="0.25">
      <c r="A2502">
        <v>8</v>
      </c>
      <c r="B2502" t="s">
        <v>659</v>
      </c>
      <c r="C2502" t="s">
        <v>662</v>
      </c>
      <c r="D2502" t="s">
        <v>660</v>
      </c>
      <c r="E2502" t="s">
        <v>661</v>
      </c>
      <c r="F2502" t="s">
        <v>666</v>
      </c>
      <c r="G2502" t="s">
        <v>11044</v>
      </c>
      <c r="H2502" t="s">
        <v>1280</v>
      </c>
      <c r="I2502" t="s">
        <v>1281</v>
      </c>
      <c r="J2502">
        <v>3</v>
      </c>
      <c r="L2502" t="s">
        <v>1282</v>
      </c>
      <c r="M2502" t="s">
        <v>1283</v>
      </c>
      <c r="N2502" t="s">
        <v>1284</v>
      </c>
      <c r="O2502" t="s">
        <v>7390</v>
      </c>
      <c r="P2502" t="s">
        <v>1</v>
      </c>
      <c r="Q2502" t="s">
        <v>2</v>
      </c>
      <c r="R2502" t="s">
        <v>2</v>
      </c>
      <c r="S2502" t="s">
        <v>8646</v>
      </c>
      <c r="T2502" t="b">
        <v>0</v>
      </c>
      <c r="U2502" t="b">
        <v>1</v>
      </c>
      <c r="V2502">
        <v>1</v>
      </c>
      <c r="W2502">
        <v>150</v>
      </c>
      <c r="Y2502">
        <v>60</v>
      </c>
      <c r="AG2502" t="s">
        <v>7391</v>
      </c>
      <c r="AH2502" t="s">
        <v>7392</v>
      </c>
    </row>
    <row r="2503" spans="1:34" x14ac:dyDescent="0.25">
      <c r="A2503">
        <v>8</v>
      </c>
      <c r="B2503" t="s">
        <v>659</v>
      </c>
      <c r="C2503" t="s">
        <v>662</v>
      </c>
      <c r="D2503" t="s">
        <v>660</v>
      </c>
      <c r="E2503" t="s">
        <v>661</v>
      </c>
      <c r="F2503" t="s">
        <v>666</v>
      </c>
      <c r="G2503" t="s">
        <v>11044</v>
      </c>
      <c r="H2503" t="s">
        <v>1280</v>
      </c>
      <c r="I2503" t="s">
        <v>1281</v>
      </c>
      <c r="J2503">
        <v>3</v>
      </c>
      <c r="L2503" t="s">
        <v>1282</v>
      </c>
      <c r="M2503" t="s">
        <v>1283</v>
      </c>
      <c r="N2503" t="s">
        <v>1284</v>
      </c>
      <c r="O2503" t="s">
        <v>7393</v>
      </c>
      <c r="P2503" t="s">
        <v>1</v>
      </c>
      <c r="Q2503" t="s">
        <v>2</v>
      </c>
      <c r="R2503" t="s">
        <v>2</v>
      </c>
      <c r="S2503" t="s">
        <v>8646</v>
      </c>
      <c r="T2503" t="b">
        <v>0</v>
      </c>
      <c r="U2503" t="b">
        <v>1</v>
      </c>
      <c r="V2503">
        <v>2</v>
      </c>
      <c r="W2503">
        <v>150</v>
      </c>
      <c r="Y2503">
        <v>49.8</v>
      </c>
      <c r="AG2503" t="s">
        <v>7394</v>
      </c>
      <c r="AH2503" t="s">
        <v>7395</v>
      </c>
    </row>
    <row r="2504" spans="1:34" x14ac:dyDescent="0.25">
      <c r="A2504">
        <v>8</v>
      </c>
      <c r="B2504" t="s">
        <v>659</v>
      </c>
      <c r="C2504" t="s">
        <v>662</v>
      </c>
      <c r="D2504" t="s">
        <v>660</v>
      </c>
      <c r="E2504" t="s">
        <v>661</v>
      </c>
      <c r="F2504" t="s">
        <v>666</v>
      </c>
      <c r="G2504" t="s">
        <v>11044</v>
      </c>
      <c r="H2504" t="s">
        <v>1280</v>
      </c>
      <c r="I2504" t="s">
        <v>1281</v>
      </c>
      <c r="J2504">
        <v>3</v>
      </c>
      <c r="L2504" t="s">
        <v>1282</v>
      </c>
      <c r="M2504" t="s">
        <v>1283</v>
      </c>
      <c r="N2504" t="s">
        <v>1284</v>
      </c>
      <c r="O2504" t="s">
        <v>7396</v>
      </c>
      <c r="P2504" t="s">
        <v>1</v>
      </c>
      <c r="Q2504" t="s">
        <v>2</v>
      </c>
      <c r="R2504" t="s">
        <v>2</v>
      </c>
      <c r="S2504" t="s">
        <v>8646</v>
      </c>
      <c r="T2504" t="b">
        <v>0</v>
      </c>
      <c r="U2504" t="b">
        <v>1</v>
      </c>
      <c r="V2504">
        <v>3</v>
      </c>
      <c r="W2504">
        <v>150</v>
      </c>
      <c r="Y2504">
        <v>48</v>
      </c>
      <c r="AG2504" t="s">
        <v>7397</v>
      </c>
      <c r="AH2504" t="s">
        <v>7398</v>
      </c>
    </row>
    <row r="2505" spans="1:34" x14ac:dyDescent="0.25">
      <c r="A2505">
        <v>8</v>
      </c>
      <c r="B2505" t="s">
        <v>659</v>
      </c>
      <c r="C2505" t="s">
        <v>662</v>
      </c>
      <c r="D2505" t="s">
        <v>660</v>
      </c>
      <c r="E2505" t="s">
        <v>661</v>
      </c>
      <c r="F2505" t="s">
        <v>666</v>
      </c>
      <c r="G2505" t="s">
        <v>11044</v>
      </c>
      <c r="H2505" t="s">
        <v>1280</v>
      </c>
      <c r="I2505" t="s">
        <v>1281</v>
      </c>
      <c r="J2505">
        <v>3</v>
      </c>
      <c r="L2505" t="s">
        <v>1282</v>
      </c>
      <c r="M2505" t="s">
        <v>1283</v>
      </c>
      <c r="N2505" t="s">
        <v>1284</v>
      </c>
      <c r="O2505" t="s">
        <v>7399</v>
      </c>
      <c r="P2505" t="s">
        <v>1</v>
      </c>
      <c r="Q2505" t="s">
        <v>2</v>
      </c>
      <c r="R2505" t="s">
        <v>2</v>
      </c>
      <c r="S2505" t="s">
        <v>8646</v>
      </c>
      <c r="T2505" t="b">
        <v>0</v>
      </c>
      <c r="U2505" t="b">
        <v>1</v>
      </c>
      <c r="V2505">
        <v>4</v>
      </c>
      <c r="W2505">
        <v>150</v>
      </c>
      <c r="Y2505">
        <v>40.200000000000003</v>
      </c>
      <c r="AG2505" t="s">
        <v>7400</v>
      </c>
      <c r="AH2505" t="s">
        <v>7401</v>
      </c>
    </row>
    <row r="2506" spans="1:34" x14ac:dyDescent="0.25">
      <c r="A2506">
        <v>8</v>
      </c>
      <c r="B2506" t="s">
        <v>659</v>
      </c>
      <c r="C2506" t="s">
        <v>662</v>
      </c>
      <c r="D2506" t="s">
        <v>660</v>
      </c>
      <c r="E2506" t="s">
        <v>661</v>
      </c>
      <c r="F2506" t="s">
        <v>666</v>
      </c>
      <c r="G2506" t="s">
        <v>11044</v>
      </c>
      <c r="H2506" t="s">
        <v>1280</v>
      </c>
      <c r="I2506" t="s">
        <v>1281</v>
      </c>
      <c r="J2506">
        <v>3</v>
      </c>
      <c r="L2506" t="s">
        <v>1282</v>
      </c>
      <c r="M2506" t="s">
        <v>1283</v>
      </c>
      <c r="N2506" t="s">
        <v>1284</v>
      </c>
      <c r="O2506" t="s">
        <v>7402</v>
      </c>
      <c r="P2506" t="s">
        <v>256</v>
      </c>
      <c r="Q2506" t="s">
        <v>369</v>
      </c>
      <c r="R2506" t="s">
        <v>8654</v>
      </c>
      <c r="S2506" t="s">
        <v>8645</v>
      </c>
      <c r="T2506" t="b">
        <v>1</v>
      </c>
      <c r="U2506" t="b">
        <v>0</v>
      </c>
      <c r="V2506">
        <v>1</v>
      </c>
      <c r="W2506">
        <v>0</v>
      </c>
      <c r="X2506">
        <v>8</v>
      </c>
      <c r="AB2506">
        <v>3</v>
      </c>
      <c r="AC2506">
        <v>1</v>
      </c>
      <c r="AD2506">
        <v>2</v>
      </c>
      <c r="AE2506" t="s">
        <v>2271</v>
      </c>
      <c r="AG2506" t="s">
        <v>7403</v>
      </c>
      <c r="AH2506" t="s">
        <v>7404</v>
      </c>
    </row>
    <row r="2507" spans="1:34" x14ac:dyDescent="0.25">
      <c r="A2507">
        <v>8</v>
      </c>
      <c r="B2507" t="s">
        <v>659</v>
      </c>
      <c r="C2507" t="s">
        <v>662</v>
      </c>
      <c r="D2507" t="s">
        <v>660</v>
      </c>
      <c r="E2507" t="s">
        <v>661</v>
      </c>
      <c r="F2507" t="s">
        <v>666</v>
      </c>
      <c r="G2507" t="s">
        <v>11044</v>
      </c>
      <c r="H2507" t="s">
        <v>1280</v>
      </c>
      <c r="I2507" t="s">
        <v>1281</v>
      </c>
      <c r="J2507">
        <v>3</v>
      </c>
      <c r="L2507" t="s">
        <v>1282</v>
      </c>
      <c r="M2507" t="s">
        <v>1283</v>
      </c>
      <c r="N2507" t="s">
        <v>1284</v>
      </c>
      <c r="O2507" t="s">
        <v>7405</v>
      </c>
      <c r="P2507" t="s">
        <v>256</v>
      </c>
      <c r="Q2507" t="s">
        <v>369</v>
      </c>
      <c r="R2507" t="s">
        <v>8654</v>
      </c>
      <c r="S2507" t="s">
        <v>8645</v>
      </c>
      <c r="T2507" t="b">
        <v>1</v>
      </c>
      <c r="U2507" t="b">
        <v>0</v>
      </c>
      <c r="V2507">
        <v>2</v>
      </c>
      <c r="W2507">
        <v>20</v>
      </c>
      <c r="X2507">
        <v>8</v>
      </c>
      <c r="AB2507">
        <v>3</v>
      </c>
      <c r="AC2507">
        <v>1</v>
      </c>
      <c r="AD2507">
        <v>2</v>
      </c>
      <c r="AE2507" t="s">
        <v>2289</v>
      </c>
      <c r="AG2507" t="s">
        <v>7406</v>
      </c>
      <c r="AH2507" t="s">
        <v>7407</v>
      </c>
    </row>
    <row r="2508" spans="1:34" x14ac:dyDescent="0.25">
      <c r="A2508">
        <v>8</v>
      </c>
      <c r="B2508" t="s">
        <v>659</v>
      </c>
      <c r="C2508" t="s">
        <v>662</v>
      </c>
      <c r="D2508" t="s">
        <v>660</v>
      </c>
      <c r="E2508" t="s">
        <v>661</v>
      </c>
      <c r="F2508" t="s">
        <v>666</v>
      </c>
      <c r="G2508" t="s">
        <v>11044</v>
      </c>
      <c r="H2508" t="s">
        <v>1280</v>
      </c>
      <c r="I2508" t="s">
        <v>1281</v>
      </c>
      <c r="J2508">
        <v>3</v>
      </c>
      <c r="L2508" t="s">
        <v>1282</v>
      </c>
      <c r="M2508" t="s">
        <v>1283</v>
      </c>
      <c r="N2508" t="s">
        <v>1284</v>
      </c>
      <c r="O2508" t="s">
        <v>7408</v>
      </c>
      <c r="P2508" t="s">
        <v>256</v>
      </c>
      <c r="Q2508" t="s">
        <v>369</v>
      </c>
      <c r="R2508" t="s">
        <v>8654</v>
      </c>
      <c r="S2508" t="s">
        <v>8645</v>
      </c>
      <c r="T2508" t="b">
        <v>1</v>
      </c>
      <c r="U2508" t="b">
        <v>0</v>
      </c>
      <c r="V2508">
        <v>3</v>
      </c>
      <c r="W2508">
        <v>30</v>
      </c>
      <c r="X2508">
        <v>8</v>
      </c>
      <c r="AB2508">
        <v>3</v>
      </c>
      <c r="AC2508">
        <v>1</v>
      </c>
      <c r="AD2508">
        <v>2</v>
      </c>
      <c r="AE2508" t="s">
        <v>618</v>
      </c>
      <c r="AG2508" t="s">
        <v>7409</v>
      </c>
      <c r="AH2508" t="s">
        <v>7410</v>
      </c>
    </row>
    <row r="2509" spans="1:34" x14ac:dyDescent="0.25">
      <c r="A2509">
        <v>8</v>
      </c>
      <c r="B2509" t="s">
        <v>659</v>
      </c>
      <c r="C2509" t="s">
        <v>662</v>
      </c>
      <c r="D2509" t="s">
        <v>660</v>
      </c>
      <c r="E2509" t="s">
        <v>661</v>
      </c>
      <c r="F2509" t="s">
        <v>666</v>
      </c>
      <c r="G2509" t="s">
        <v>11044</v>
      </c>
      <c r="H2509" t="s">
        <v>1280</v>
      </c>
      <c r="I2509" t="s">
        <v>1281</v>
      </c>
      <c r="J2509">
        <v>3</v>
      </c>
      <c r="L2509" t="s">
        <v>1282</v>
      </c>
      <c r="M2509" t="s">
        <v>1283</v>
      </c>
      <c r="N2509" t="s">
        <v>1284</v>
      </c>
      <c r="O2509" t="s">
        <v>7411</v>
      </c>
      <c r="P2509" t="s">
        <v>256</v>
      </c>
      <c r="Q2509" t="s">
        <v>369</v>
      </c>
      <c r="R2509" t="s">
        <v>8654</v>
      </c>
      <c r="S2509" t="s">
        <v>8645</v>
      </c>
      <c r="T2509" t="b">
        <v>1</v>
      </c>
      <c r="U2509" t="b">
        <v>0</v>
      </c>
      <c r="V2509">
        <v>4</v>
      </c>
      <c r="W2509">
        <v>40</v>
      </c>
      <c r="X2509">
        <v>8</v>
      </c>
      <c r="AB2509">
        <v>3</v>
      </c>
      <c r="AC2509">
        <v>1</v>
      </c>
      <c r="AD2509">
        <v>2</v>
      </c>
      <c r="AE2509" t="s">
        <v>618</v>
      </c>
      <c r="AG2509" t="s">
        <v>7412</v>
      </c>
      <c r="AH2509" t="s">
        <v>7413</v>
      </c>
    </row>
    <row r="2510" spans="1:34" x14ac:dyDescent="0.25">
      <c r="A2510">
        <v>8</v>
      </c>
      <c r="B2510" t="s">
        <v>659</v>
      </c>
      <c r="C2510" t="s">
        <v>662</v>
      </c>
      <c r="D2510" t="s">
        <v>660</v>
      </c>
      <c r="E2510" t="s">
        <v>661</v>
      </c>
      <c r="F2510" t="s">
        <v>666</v>
      </c>
      <c r="G2510" t="s">
        <v>11044</v>
      </c>
      <c r="H2510" t="s">
        <v>1280</v>
      </c>
      <c r="I2510" t="s">
        <v>1281</v>
      </c>
      <c r="J2510">
        <v>3</v>
      </c>
      <c r="L2510" t="s">
        <v>1282</v>
      </c>
      <c r="M2510" t="s">
        <v>1283</v>
      </c>
      <c r="N2510" t="s">
        <v>1284</v>
      </c>
      <c r="O2510" t="s">
        <v>7414</v>
      </c>
      <c r="P2510" t="s">
        <v>290</v>
      </c>
      <c r="Q2510" t="s">
        <v>369</v>
      </c>
      <c r="R2510" t="s">
        <v>8489</v>
      </c>
      <c r="S2510" t="s">
        <v>8645</v>
      </c>
      <c r="T2510" t="b">
        <v>0</v>
      </c>
      <c r="U2510" t="b">
        <v>0</v>
      </c>
      <c r="V2510">
        <v>1</v>
      </c>
      <c r="W2510">
        <v>0</v>
      </c>
      <c r="X2510">
        <v>12</v>
      </c>
      <c r="AB2510">
        <v>2</v>
      </c>
      <c r="AC2510">
        <v>1</v>
      </c>
      <c r="AD2510">
        <v>3</v>
      </c>
      <c r="AE2510" t="s">
        <v>2271</v>
      </c>
      <c r="AG2510" t="s">
        <v>7415</v>
      </c>
      <c r="AH2510" t="s">
        <v>7416</v>
      </c>
    </row>
    <row r="2511" spans="1:34" x14ac:dyDescent="0.25">
      <c r="A2511">
        <v>8</v>
      </c>
      <c r="B2511" t="s">
        <v>659</v>
      </c>
      <c r="C2511" t="s">
        <v>662</v>
      </c>
      <c r="D2511" t="s">
        <v>660</v>
      </c>
      <c r="E2511" t="s">
        <v>661</v>
      </c>
      <c r="F2511" t="s">
        <v>666</v>
      </c>
      <c r="G2511" t="s">
        <v>11044</v>
      </c>
      <c r="H2511" t="s">
        <v>1280</v>
      </c>
      <c r="I2511" t="s">
        <v>1281</v>
      </c>
      <c r="J2511">
        <v>3</v>
      </c>
      <c r="L2511" t="s">
        <v>1282</v>
      </c>
      <c r="M2511" t="s">
        <v>1283</v>
      </c>
      <c r="N2511" t="s">
        <v>1284</v>
      </c>
      <c r="O2511" t="s">
        <v>7417</v>
      </c>
      <c r="P2511" t="s">
        <v>290</v>
      </c>
      <c r="Q2511" t="s">
        <v>369</v>
      </c>
      <c r="R2511" t="s">
        <v>8489</v>
      </c>
      <c r="S2511" t="s">
        <v>8645</v>
      </c>
      <c r="T2511" t="b">
        <v>0</v>
      </c>
      <c r="U2511" t="b">
        <v>0</v>
      </c>
      <c r="V2511">
        <v>2</v>
      </c>
      <c r="W2511">
        <v>50</v>
      </c>
      <c r="X2511">
        <v>15</v>
      </c>
      <c r="AB2511">
        <v>2</v>
      </c>
      <c r="AC2511">
        <v>1</v>
      </c>
      <c r="AD2511">
        <v>3</v>
      </c>
      <c r="AE2511" t="s">
        <v>2271</v>
      </c>
      <c r="AG2511" t="s">
        <v>7418</v>
      </c>
      <c r="AH2511" t="s">
        <v>7419</v>
      </c>
    </row>
    <row r="2512" spans="1:34" x14ac:dyDescent="0.25">
      <c r="A2512">
        <v>8</v>
      </c>
      <c r="B2512" t="s">
        <v>659</v>
      </c>
      <c r="C2512" t="s">
        <v>662</v>
      </c>
      <c r="D2512" t="s">
        <v>660</v>
      </c>
      <c r="E2512" t="s">
        <v>661</v>
      </c>
      <c r="F2512" t="s">
        <v>666</v>
      </c>
      <c r="G2512" t="s">
        <v>11044</v>
      </c>
      <c r="H2512" t="s">
        <v>1280</v>
      </c>
      <c r="I2512" t="s">
        <v>1281</v>
      </c>
      <c r="J2512">
        <v>3</v>
      </c>
      <c r="L2512" t="s">
        <v>1282</v>
      </c>
      <c r="M2512" t="s">
        <v>1283</v>
      </c>
      <c r="N2512" t="s">
        <v>1284</v>
      </c>
      <c r="O2512" t="s">
        <v>7420</v>
      </c>
      <c r="P2512" t="s">
        <v>290</v>
      </c>
      <c r="Q2512" t="s">
        <v>369</v>
      </c>
      <c r="R2512" t="s">
        <v>8489</v>
      </c>
      <c r="S2512" t="s">
        <v>8645</v>
      </c>
      <c r="T2512" t="b">
        <v>0</v>
      </c>
      <c r="U2512" t="b">
        <v>0</v>
      </c>
      <c r="V2512">
        <v>3</v>
      </c>
      <c r="W2512">
        <v>70</v>
      </c>
      <c r="X2512">
        <v>15</v>
      </c>
      <c r="AB2512">
        <v>2</v>
      </c>
      <c r="AC2512">
        <v>1</v>
      </c>
      <c r="AD2512">
        <v>3</v>
      </c>
      <c r="AE2512" t="s">
        <v>2289</v>
      </c>
      <c r="AG2512" t="s">
        <v>7421</v>
      </c>
      <c r="AH2512" t="s">
        <v>7422</v>
      </c>
    </row>
    <row r="2513" spans="1:34" x14ac:dyDescent="0.25">
      <c r="A2513">
        <v>8</v>
      </c>
      <c r="B2513" t="s">
        <v>659</v>
      </c>
      <c r="C2513" t="s">
        <v>662</v>
      </c>
      <c r="D2513" t="s">
        <v>660</v>
      </c>
      <c r="E2513" t="s">
        <v>661</v>
      </c>
      <c r="F2513" t="s">
        <v>666</v>
      </c>
      <c r="G2513" t="s">
        <v>11044</v>
      </c>
      <c r="H2513" t="s">
        <v>1280</v>
      </c>
      <c r="I2513" t="s">
        <v>1281</v>
      </c>
      <c r="J2513">
        <v>3</v>
      </c>
      <c r="L2513" t="s">
        <v>1282</v>
      </c>
      <c r="M2513" t="s">
        <v>1283</v>
      </c>
      <c r="N2513" t="s">
        <v>1284</v>
      </c>
      <c r="O2513" t="s">
        <v>7423</v>
      </c>
      <c r="P2513" t="s">
        <v>290</v>
      </c>
      <c r="Q2513" t="s">
        <v>369</v>
      </c>
      <c r="R2513" t="s">
        <v>8489</v>
      </c>
      <c r="S2513" t="s">
        <v>8645</v>
      </c>
      <c r="T2513" t="b">
        <v>0</v>
      </c>
      <c r="U2513" t="b">
        <v>0</v>
      </c>
      <c r="V2513">
        <v>4</v>
      </c>
      <c r="W2513">
        <v>90</v>
      </c>
      <c r="X2513">
        <v>15</v>
      </c>
      <c r="AB2513">
        <v>2</v>
      </c>
      <c r="AC2513">
        <v>1</v>
      </c>
      <c r="AD2513">
        <v>3</v>
      </c>
      <c r="AE2513" t="s">
        <v>2289</v>
      </c>
      <c r="AG2513" t="s">
        <v>7421</v>
      </c>
      <c r="AH2513" t="s">
        <v>7424</v>
      </c>
    </row>
    <row r="2514" spans="1:34" x14ac:dyDescent="0.25">
      <c r="A2514">
        <v>8</v>
      </c>
      <c r="B2514" t="s">
        <v>659</v>
      </c>
      <c r="C2514" t="s">
        <v>662</v>
      </c>
      <c r="D2514" t="s">
        <v>660</v>
      </c>
      <c r="E2514" t="s">
        <v>661</v>
      </c>
      <c r="F2514" t="s">
        <v>666</v>
      </c>
      <c r="G2514" t="s">
        <v>11044</v>
      </c>
      <c r="H2514" t="s">
        <v>1280</v>
      </c>
      <c r="I2514" t="s">
        <v>1281</v>
      </c>
      <c r="J2514">
        <v>3</v>
      </c>
      <c r="L2514" t="s">
        <v>1282</v>
      </c>
      <c r="M2514" t="s">
        <v>1283</v>
      </c>
      <c r="N2514" t="s">
        <v>1284</v>
      </c>
      <c r="O2514" t="s">
        <v>7425</v>
      </c>
      <c r="P2514" t="s">
        <v>356</v>
      </c>
      <c r="Q2514" t="s">
        <v>25</v>
      </c>
      <c r="R2514" t="s">
        <v>25</v>
      </c>
      <c r="S2514" t="s">
        <v>357</v>
      </c>
      <c r="T2514" t="b">
        <v>0</v>
      </c>
      <c r="U2514" t="b">
        <v>1</v>
      </c>
      <c r="V2514">
        <v>1</v>
      </c>
      <c r="Y2514">
        <v>215</v>
      </c>
      <c r="Z2514">
        <v>1</v>
      </c>
      <c r="AA2514" t="s">
        <v>3957</v>
      </c>
      <c r="AG2514" t="s">
        <v>6793</v>
      </c>
      <c r="AH2514" t="s">
        <v>1284</v>
      </c>
    </row>
    <row r="2515" spans="1:34" x14ac:dyDescent="0.25">
      <c r="A2515">
        <v>8</v>
      </c>
      <c r="B2515" t="s">
        <v>659</v>
      </c>
      <c r="C2515" t="s">
        <v>662</v>
      </c>
      <c r="D2515" t="s">
        <v>660</v>
      </c>
      <c r="E2515" t="s">
        <v>661</v>
      </c>
      <c r="F2515" t="s">
        <v>666</v>
      </c>
      <c r="G2515" t="s">
        <v>11044</v>
      </c>
      <c r="H2515" t="s">
        <v>1285</v>
      </c>
      <c r="I2515" t="s">
        <v>1286</v>
      </c>
      <c r="J2515">
        <v>4</v>
      </c>
      <c r="L2515" t="s">
        <v>1287</v>
      </c>
      <c r="M2515" t="s">
        <v>1288</v>
      </c>
      <c r="N2515" t="s">
        <v>1289</v>
      </c>
      <c r="O2515" t="s">
        <v>7426</v>
      </c>
      <c r="P2515" t="s">
        <v>363</v>
      </c>
      <c r="Q2515" t="s">
        <v>357</v>
      </c>
      <c r="R2515" t="s">
        <v>357</v>
      </c>
      <c r="S2515" t="s">
        <v>357</v>
      </c>
      <c r="T2515" t="b">
        <v>0</v>
      </c>
      <c r="U2515" t="b">
        <v>1</v>
      </c>
      <c r="V2515">
        <v>1</v>
      </c>
      <c r="Y2515">
        <v>300</v>
      </c>
      <c r="Z2515">
        <v>0.56999999999999995</v>
      </c>
      <c r="AA2515" t="s">
        <v>3957</v>
      </c>
      <c r="AG2515" t="s">
        <v>6992</v>
      </c>
      <c r="AH2515" t="s">
        <v>1288</v>
      </c>
    </row>
    <row r="2516" spans="1:34" x14ac:dyDescent="0.25">
      <c r="A2516">
        <v>8</v>
      </c>
      <c r="B2516" t="s">
        <v>659</v>
      </c>
      <c r="C2516" t="s">
        <v>662</v>
      </c>
      <c r="D2516" t="s">
        <v>660</v>
      </c>
      <c r="E2516" t="s">
        <v>661</v>
      </c>
      <c r="F2516" t="s">
        <v>666</v>
      </c>
      <c r="G2516" t="s">
        <v>11044</v>
      </c>
      <c r="H2516" t="s">
        <v>1285</v>
      </c>
      <c r="I2516" t="s">
        <v>1286</v>
      </c>
      <c r="J2516">
        <v>4</v>
      </c>
      <c r="L2516" t="s">
        <v>1287</v>
      </c>
      <c r="M2516" t="s">
        <v>1288</v>
      </c>
      <c r="N2516" t="s">
        <v>1289</v>
      </c>
      <c r="O2516" t="s">
        <v>7427</v>
      </c>
      <c r="P2516" t="s">
        <v>394</v>
      </c>
      <c r="Q2516" t="s">
        <v>272</v>
      </c>
      <c r="R2516" t="s">
        <v>8666</v>
      </c>
      <c r="S2516" t="s">
        <v>8645</v>
      </c>
      <c r="T2516" t="b">
        <v>0</v>
      </c>
      <c r="U2516" t="b">
        <v>0</v>
      </c>
      <c r="V2516">
        <v>1</v>
      </c>
      <c r="W2516">
        <v>0</v>
      </c>
      <c r="X2516">
        <v>15</v>
      </c>
      <c r="AG2516" t="s">
        <v>2818</v>
      </c>
      <c r="AH2516" t="s">
        <v>7428</v>
      </c>
    </row>
    <row r="2517" spans="1:34" x14ac:dyDescent="0.25">
      <c r="A2517">
        <v>8</v>
      </c>
      <c r="B2517" t="s">
        <v>659</v>
      </c>
      <c r="C2517" t="s">
        <v>662</v>
      </c>
      <c r="D2517" t="s">
        <v>660</v>
      </c>
      <c r="E2517" t="s">
        <v>661</v>
      </c>
      <c r="F2517" t="s">
        <v>666</v>
      </c>
      <c r="G2517" t="s">
        <v>11044</v>
      </c>
      <c r="H2517" t="s">
        <v>1285</v>
      </c>
      <c r="I2517" t="s">
        <v>1286</v>
      </c>
      <c r="J2517">
        <v>4</v>
      </c>
      <c r="L2517" t="s">
        <v>1287</v>
      </c>
      <c r="M2517" t="s">
        <v>1288</v>
      </c>
      <c r="N2517" t="s">
        <v>1289</v>
      </c>
      <c r="O2517" t="s">
        <v>7429</v>
      </c>
      <c r="P2517" t="s">
        <v>398</v>
      </c>
      <c r="Q2517" t="s">
        <v>272</v>
      </c>
      <c r="R2517" t="s">
        <v>8666</v>
      </c>
      <c r="S2517" t="s">
        <v>8645</v>
      </c>
      <c r="T2517" t="b">
        <v>0</v>
      </c>
      <c r="U2517" t="b">
        <v>0</v>
      </c>
      <c r="V2517">
        <v>1</v>
      </c>
      <c r="W2517">
        <v>0</v>
      </c>
      <c r="X2517">
        <v>12</v>
      </c>
      <c r="AG2517" t="s">
        <v>3073</v>
      </c>
      <c r="AH2517" t="s">
        <v>7430</v>
      </c>
    </row>
    <row r="2518" spans="1:34" x14ac:dyDescent="0.25">
      <c r="A2518">
        <v>8</v>
      </c>
      <c r="B2518" t="s">
        <v>659</v>
      </c>
      <c r="C2518" t="s">
        <v>662</v>
      </c>
      <c r="D2518" t="s">
        <v>660</v>
      </c>
      <c r="E2518" t="s">
        <v>661</v>
      </c>
      <c r="F2518" t="s">
        <v>666</v>
      </c>
      <c r="G2518" t="s">
        <v>11044</v>
      </c>
      <c r="H2518" t="s">
        <v>1285</v>
      </c>
      <c r="I2518" t="s">
        <v>1286</v>
      </c>
      <c r="J2518">
        <v>4</v>
      </c>
      <c r="L2518" t="s">
        <v>1287</v>
      </c>
      <c r="M2518" t="s">
        <v>1288</v>
      </c>
      <c r="N2518" t="s">
        <v>1289</v>
      </c>
      <c r="O2518" t="s">
        <v>7431</v>
      </c>
      <c r="P2518" t="s">
        <v>403</v>
      </c>
      <c r="Q2518" t="s">
        <v>272</v>
      </c>
      <c r="R2518" t="s">
        <v>8666</v>
      </c>
      <c r="S2518" t="s">
        <v>8645</v>
      </c>
      <c r="T2518" t="b">
        <v>0</v>
      </c>
      <c r="U2518" t="b">
        <v>0</v>
      </c>
      <c r="V2518">
        <v>1</v>
      </c>
      <c r="W2518">
        <v>0</v>
      </c>
      <c r="X2518">
        <v>8</v>
      </c>
      <c r="AG2518" t="s">
        <v>3073</v>
      </c>
      <c r="AH2518" t="s">
        <v>7432</v>
      </c>
    </row>
    <row r="2519" spans="1:34" x14ac:dyDescent="0.25">
      <c r="A2519">
        <v>8</v>
      </c>
      <c r="B2519" t="s">
        <v>659</v>
      </c>
      <c r="C2519" t="s">
        <v>662</v>
      </c>
      <c r="D2519" t="s">
        <v>660</v>
      </c>
      <c r="E2519" t="s">
        <v>661</v>
      </c>
      <c r="F2519" t="s">
        <v>666</v>
      </c>
      <c r="G2519" t="s">
        <v>11044</v>
      </c>
      <c r="H2519" t="s">
        <v>1285</v>
      </c>
      <c r="I2519" t="s">
        <v>1286</v>
      </c>
      <c r="J2519">
        <v>4</v>
      </c>
      <c r="L2519" t="s">
        <v>1287</v>
      </c>
      <c r="M2519" t="s">
        <v>1288</v>
      </c>
      <c r="N2519" t="s">
        <v>1289</v>
      </c>
      <c r="O2519" t="s">
        <v>7433</v>
      </c>
      <c r="P2519" t="s">
        <v>389</v>
      </c>
      <c r="Q2519" t="s">
        <v>148</v>
      </c>
      <c r="R2519" t="s">
        <v>8659</v>
      </c>
      <c r="S2519" t="s">
        <v>8662</v>
      </c>
      <c r="T2519" t="b">
        <v>0</v>
      </c>
      <c r="U2519" t="b">
        <v>0</v>
      </c>
      <c r="V2519">
        <v>1</v>
      </c>
      <c r="W2519">
        <v>0</v>
      </c>
      <c r="X2519">
        <v>10</v>
      </c>
      <c r="AH2519" t="s">
        <v>7434</v>
      </c>
    </row>
    <row r="2520" spans="1:34" x14ac:dyDescent="0.25">
      <c r="A2520">
        <v>8</v>
      </c>
      <c r="B2520" t="s">
        <v>659</v>
      </c>
      <c r="C2520" t="s">
        <v>662</v>
      </c>
      <c r="D2520" t="s">
        <v>660</v>
      </c>
      <c r="E2520" t="s">
        <v>661</v>
      </c>
      <c r="F2520" t="s">
        <v>666</v>
      </c>
      <c r="G2520" t="s">
        <v>11044</v>
      </c>
      <c r="H2520" t="s">
        <v>1285</v>
      </c>
      <c r="I2520" t="s">
        <v>1286</v>
      </c>
      <c r="J2520">
        <v>4</v>
      </c>
      <c r="L2520" t="s">
        <v>1287</v>
      </c>
      <c r="M2520" t="s">
        <v>1288</v>
      </c>
      <c r="N2520" t="s">
        <v>1289</v>
      </c>
      <c r="O2520" t="s">
        <v>7435</v>
      </c>
      <c r="P2520" t="s">
        <v>394</v>
      </c>
      <c r="Q2520" t="s">
        <v>272</v>
      </c>
      <c r="R2520" t="s">
        <v>8666</v>
      </c>
      <c r="S2520" t="s">
        <v>8645</v>
      </c>
      <c r="T2520" t="b">
        <v>0</v>
      </c>
      <c r="U2520" t="b">
        <v>0</v>
      </c>
      <c r="V2520">
        <v>2</v>
      </c>
      <c r="W2520">
        <v>0</v>
      </c>
      <c r="X2520">
        <v>15</v>
      </c>
      <c r="AG2520" t="s">
        <v>2818</v>
      </c>
      <c r="AH2520" t="s">
        <v>7436</v>
      </c>
    </row>
    <row r="2521" spans="1:34" x14ac:dyDescent="0.25">
      <c r="A2521">
        <v>8</v>
      </c>
      <c r="B2521" t="s">
        <v>659</v>
      </c>
      <c r="C2521" t="s">
        <v>662</v>
      </c>
      <c r="D2521" t="s">
        <v>660</v>
      </c>
      <c r="E2521" t="s">
        <v>661</v>
      </c>
      <c r="F2521" t="s">
        <v>666</v>
      </c>
      <c r="G2521" t="s">
        <v>11044</v>
      </c>
      <c r="H2521" t="s">
        <v>1285</v>
      </c>
      <c r="I2521" t="s">
        <v>1286</v>
      </c>
      <c r="J2521">
        <v>4</v>
      </c>
      <c r="L2521" t="s">
        <v>1287</v>
      </c>
      <c r="M2521" t="s">
        <v>1288</v>
      </c>
      <c r="N2521" t="s">
        <v>1289</v>
      </c>
      <c r="O2521" t="s">
        <v>7437</v>
      </c>
      <c r="P2521" t="s">
        <v>398</v>
      </c>
      <c r="Q2521" t="s">
        <v>272</v>
      </c>
      <c r="R2521" t="s">
        <v>8666</v>
      </c>
      <c r="S2521" t="s">
        <v>8645</v>
      </c>
      <c r="T2521" t="b">
        <v>0</v>
      </c>
      <c r="U2521" t="b">
        <v>0</v>
      </c>
      <c r="V2521">
        <v>2</v>
      </c>
      <c r="W2521">
        <v>0</v>
      </c>
      <c r="X2521">
        <v>12</v>
      </c>
      <c r="AG2521" t="s">
        <v>3073</v>
      </c>
      <c r="AH2521" t="s">
        <v>7438</v>
      </c>
    </row>
    <row r="2522" spans="1:34" x14ac:dyDescent="0.25">
      <c r="A2522">
        <v>8</v>
      </c>
      <c r="B2522" t="s">
        <v>659</v>
      </c>
      <c r="C2522" t="s">
        <v>662</v>
      </c>
      <c r="D2522" t="s">
        <v>660</v>
      </c>
      <c r="E2522" t="s">
        <v>661</v>
      </c>
      <c r="F2522" t="s">
        <v>666</v>
      </c>
      <c r="G2522" t="s">
        <v>11044</v>
      </c>
      <c r="H2522" t="s">
        <v>1285</v>
      </c>
      <c r="I2522" t="s">
        <v>1286</v>
      </c>
      <c r="J2522">
        <v>4</v>
      </c>
      <c r="L2522" t="s">
        <v>1287</v>
      </c>
      <c r="M2522" t="s">
        <v>1288</v>
      </c>
      <c r="N2522" t="s">
        <v>1289</v>
      </c>
      <c r="O2522" t="s">
        <v>7439</v>
      </c>
      <c r="P2522" t="s">
        <v>403</v>
      </c>
      <c r="Q2522" t="s">
        <v>272</v>
      </c>
      <c r="R2522" t="s">
        <v>8666</v>
      </c>
      <c r="S2522" t="s">
        <v>8645</v>
      </c>
      <c r="T2522" t="b">
        <v>0</v>
      </c>
      <c r="U2522" t="b">
        <v>0</v>
      </c>
      <c r="V2522">
        <v>2</v>
      </c>
      <c r="W2522">
        <v>0</v>
      </c>
      <c r="X2522">
        <v>8</v>
      </c>
      <c r="AG2522" t="s">
        <v>3073</v>
      </c>
      <c r="AH2522" t="s">
        <v>7440</v>
      </c>
    </row>
    <row r="2523" spans="1:34" x14ac:dyDescent="0.25">
      <c r="A2523">
        <v>8</v>
      </c>
      <c r="B2523" t="s">
        <v>659</v>
      </c>
      <c r="C2523" t="s">
        <v>662</v>
      </c>
      <c r="D2523" t="s">
        <v>660</v>
      </c>
      <c r="E2523" t="s">
        <v>661</v>
      </c>
      <c r="F2523" t="s">
        <v>666</v>
      </c>
      <c r="G2523" t="s">
        <v>11044</v>
      </c>
      <c r="H2523" t="s">
        <v>1285</v>
      </c>
      <c r="I2523" t="s">
        <v>1286</v>
      </c>
      <c r="J2523">
        <v>4</v>
      </c>
      <c r="L2523" t="s">
        <v>1287</v>
      </c>
      <c r="M2523" t="s">
        <v>1288</v>
      </c>
      <c r="N2523" t="s">
        <v>1289</v>
      </c>
      <c r="O2523" t="s">
        <v>7441</v>
      </c>
      <c r="P2523" t="s">
        <v>389</v>
      </c>
      <c r="Q2523" t="s">
        <v>148</v>
      </c>
      <c r="R2523" t="s">
        <v>8659</v>
      </c>
      <c r="S2523" t="s">
        <v>8662</v>
      </c>
      <c r="T2523" t="b">
        <v>0</v>
      </c>
      <c r="U2523" t="b">
        <v>0</v>
      </c>
      <c r="V2523">
        <v>2</v>
      </c>
      <c r="W2523">
        <v>0</v>
      </c>
      <c r="X2523">
        <v>10</v>
      </c>
      <c r="AH2523" t="s">
        <v>7442</v>
      </c>
    </row>
    <row r="2524" spans="1:34" x14ac:dyDescent="0.25">
      <c r="A2524">
        <v>8</v>
      </c>
      <c r="B2524" t="s">
        <v>659</v>
      </c>
      <c r="C2524" t="s">
        <v>662</v>
      </c>
      <c r="D2524" t="s">
        <v>660</v>
      </c>
      <c r="E2524" t="s">
        <v>661</v>
      </c>
      <c r="F2524" t="s">
        <v>666</v>
      </c>
      <c r="G2524" t="s">
        <v>11044</v>
      </c>
      <c r="H2524" t="s">
        <v>1285</v>
      </c>
      <c r="I2524" t="s">
        <v>1286</v>
      </c>
      <c r="J2524">
        <v>4</v>
      </c>
      <c r="L2524" t="s">
        <v>1287</v>
      </c>
      <c r="M2524" t="s">
        <v>1288</v>
      </c>
      <c r="N2524" t="s">
        <v>1289</v>
      </c>
      <c r="O2524" t="s">
        <v>7443</v>
      </c>
      <c r="P2524" t="s">
        <v>115</v>
      </c>
      <c r="Q2524" t="s">
        <v>8644</v>
      </c>
      <c r="R2524" t="s">
        <v>8488</v>
      </c>
      <c r="S2524" t="s">
        <v>8645</v>
      </c>
      <c r="T2524" t="b">
        <v>1</v>
      </c>
      <c r="U2524" t="b">
        <v>0</v>
      </c>
      <c r="V2524">
        <v>1</v>
      </c>
      <c r="W2524">
        <v>30</v>
      </c>
      <c r="X2524">
        <v>10</v>
      </c>
      <c r="AB2524">
        <v>2</v>
      </c>
      <c r="AC2524">
        <v>1</v>
      </c>
      <c r="AD2524">
        <v>3</v>
      </c>
      <c r="AE2524" t="s">
        <v>618</v>
      </c>
      <c r="AG2524" t="s">
        <v>3189</v>
      </c>
      <c r="AH2524" t="s">
        <v>7444</v>
      </c>
    </row>
    <row r="2525" spans="1:34" x14ac:dyDescent="0.25">
      <c r="A2525">
        <v>8</v>
      </c>
      <c r="B2525" t="s">
        <v>659</v>
      </c>
      <c r="C2525" t="s">
        <v>662</v>
      </c>
      <c r="D2525" t="s">
        <v>660</v>
      </c>
      <c r="E2525" t="s">
        <v>661</v>
      </c>
      <c r="F2525" t="s">
        <v>666</v>
      </c>
      <c r="G2525" t="s">
        <v>11044</v>
      </c>
      <c r="H2525" t="s">
        <v>1285</v>
      </c>
      <c r="I2525" t="s">
        <v>1286</v>
      </c>
      <c r="J2525">
        <v>4</v>
      </c>
      <c r="L2525" t="s">
        <v>1287</v>
      </c>
      <c r="M2525" t="s">
        <v>1288</v>
      </c>
      <c r="N2525" t="s">
        <v>1289</v>
      </c>
      <c r="O2525" t="s">
        <v>7445</v>
      </c>
      <c r="P2525" t="s">
        <v>115</v>
      </c>
      <c r="Q2525" t="s">
        <v>8644</v>
      </c>
      <c r="R2525" t="s">
        <v>8488</v>
      </c>
      <c r="S2525" t="s">
        <v>8645</v>
      </c>
      <c r="T2525" t="b">
        <v>1</v>
      </c>
      <c r="U2525" t="b">
        <v>0</v>
      </c>
      <c r="V2525">
        <v>2</v>
      </c>
      <c r="W2525">
        <v>30</v>
      </c>
      <c r="X2525">
        <v>10</v>
      </c>
      <c r="AB2525">
        <v>2</v>
      </c>
      <c r="AC2525">
        <v>1</v>
      </c>
      <c r="AD2525">
        <v>3</v>
      </c>
      <c r="AE2525" t="s">
        <v>618</v>
      </c>
      <c r="AG2525" t="s">
        <v>7446</v>
      </c>
      <c r="AH2525" t="s">
        <v>7447</v>
      </c>
    </row>
    <row r="2526" spans="1:34" x14ac:dyDescent="0.25">
      <c r="A2526">
        <v>8</v>
      </c>
      <c r="B2526" t="s">
        <v>659</v>
      </c>
      <c r="C2526" t="s">
        <v>662</v>
      </c>
      <c r="D2526" t="s">
        <v>660</v>
      </c>
      <c r="E2526" t="s">
        <v>661</v>
      </c>
      <c r="F2526" t="s">
        <v>666</v>
      </c>
      <c r="G2526" t="s">
        <v>11044</v>
      </c>
      <c r="H2526" t="s">
        <v>1285</v>
      </c>
      <c r="I2526" t="s">
        <v>1286</v>
      </c>
      <c r="J2526">
        <v>4</v>
      </c>
      <c r="L2526" t="s">
        <v>1287</v>
      </c>
      <c r="M2526" t="s">
        <v>1288</v>
      </c>
      <c r="N2526" t="s">
        <v>1289</v>
      </c>
      <c r="O2526" t="s">
        <v>7448</v>
      </c>
      <c r="P2526" t="s">
        <v>115</v>
      </c>
      <c r="Q2526" t="s">
        <v>8644</v>
      </c>
      <c r="R2526" t="s">
        <v>8488</v>
      </c>
      <c r="S2526" t="s">
        <v>8645</v>
      </c>
      <c r="T2526" t="b">
        <v>1</v>
      </c>
      <c r="U2526" t="b">
        <v>0</v>
      </c>
      <c r="V2526">
        <v>3</v>
      </c>
      <c r="W2526">
        <v>30</v>
      </c>
      <c r="X2526">
        <v>10</v>
      </c>
      <c r="AB2526">
        <v>2</v>
      </c>
      <c r="AC2526">
        <v>1</v>
      </c>
      <c r="AD2526">
        <v>3</v>
      </c>
      <c r="AE2526" t="s">
        <v>1745</v>
      </c>
      <c r="AG2526" t="s">
        <v>7449</v>
      </c>
      <c r="AH2526" t="s">
        <v>7450</v>
      </c>
    </row>
    <row r="2527" spans="1:34" x14ac:dyDescent="0.25">
      <c r="A2527">
        <v>8</v>
      </c>
      <c r="B2527" t="s">
        <v>659</v>
      </c>
      <c r="C2527" t="s">
        <v>662</v>
      </c>
      <c r="D2527" t="s">
        <v>660</v>
      </c>
      <c r="E2527" t="s">
        <v>661</v>
      </c>
      <c r="F2527" t="s">
        <v>666</v>
      </c>
      <c r="G2527" t="s">
        <v>11044</v>
      </c>
      <c r="H2527" t="s">
        <v>1285</v>
      </c>
      <c r="I2527" t="s">
        <v>1286</v>
      </c>
      <c r="J2527">
        <v>4</v>
      </c>
      <c r="L2527" t="s">
        <v>1287</v>
      </c>
      <c r="M2527" t="s">
        <v>1288</v>
      </c>
      <c r="N2527" t="s">
        <v>1289</v>
      </c>
      <c r="O2527" t="s">
        <v>7451</v>
      </c>
      <c r="P2527" t="s">
        <v>217</v>
      </c>
      <c r="Q2527" t="s">
        <v>8650</v>
      </c>
      <c r="R2527" t="s">
        <v>8637</v>
      </c>
      <c r="S2527" t="s">
        <v>8645</v>
      </c>
      <c r="T2527" t="b">
        <v>1</v>
      </c>
      <c r="U2527" t="b">
        <v>0</v>
      </c>
      <c r="V2527">
        <v>1</v>
      </c>
      <c r="W2527">
        <v>22.5</v>
      </c>
      <c r="X2527">
        <v>10</v>
      </c>
      <c r="AB2527">
        <v>2</v>
      </c>
      <c r="AC2527">
        <v>1</v>
      </c>
      <c r="AD2527">
        <v>3</v>
      </c>
      <c r="AE2527" t="s">
        <v>2289</v>
      </c>
      <c r="AG2527" t="s">
        <v>5413</v>
      </c>
      <c r="AH2527" t="s">
        <v>7452</v>
      </c>
    </row>
    <row r="2528" spans="1:34" x14ac:dyDescent="0.25">
      <c r="A2528">
        <v>8</v>
      </c>
      <c r="B2528" t="s">
        <v>659</v>
      </c>
      <c r="C2528" t="s">
        <v>662</v>
      </c>
      <c r="D2528" t="s">
        <v>660</v>
      </c>
      <c r="E2528" t="s">
        <v>661</v>
      </c>
      <c r="F2528" t="s">
        <v>666</v>
      </c>
      <c r="G2528" t="s">
        <v>11044</v>
      </c>
      <c r="H2528" t="s">
        <v>1285</v>
      </c>
      <c r="I2528" t="s">
        <v>1286</v>
      </c>
      <c r="J2528">
        <v>4</v>
      </c>
      <c r="L2528" t="s">
        <v>1287</v>
      </c>
      <c r="M2528" t="s">
        <v>1288</v>
      </c>
      <c r="N2528" t="s">
        <v>1289</v>
      </c>
      <c r="O2528" t="s">
        <v>7453</v>
      </c>
      <c r="P2528" t="s">
        <v>217</v>
      </c>
      <c r="Q2528" t="s">
        <v>8650</v>
      </c>
      <c r="R2528" t="s">
        <v>8637</v>
      </c>
      <c r="S2528" t="s">
        <v>8645</v>
      </c>
      <c r="T2528" t="b">
        <v>1</v>
      </c>
      <c r="U2528" t="b">
        <v>0</v>
      </c>
      <c r="V2528">
        <v>2</v>
      </c>
      <c r="W2528">
        <v>22.5</v>
      </c>
      <c r="X2528">
        <v>10</v>
      </c>
      <c r="AB2528">
        <v>2</v>
      </c>
      <c r="AC2528">
        <v>1</v>
      </c>
      <c r="AD2528">
        <v>3</v>
      </c>
      <c r="AE2528" t="s">
        <v>618</v>
      </c>
      <c r="AG2528" t="s">
        <v>3189</v>
      </c>
      <c r="AH2528" t="s">
        <v>7454</v>
      </c>
    </row>
    <row r="2529" spans="1:34" x14ac:dyDescent="0.25">
      <c r="A2529">
        <v>8</v>
      </c>
      <c r="B2529" t="s">
        <v>659</v>
      </c>
      <c r="C2529" t="s">
        <v>662</v>
      </c>
      <c r="D2529" t="s">
        <v>660</v>
      </c>
      <c r="E2529" t="s">
        <v>661</v>
      </c>
      <c r="F2529" t="s">
        <v>666</v>
      </c>
      <c r="G2529" t="s">
        <v>11044</v>
      </c>
      <c r="H2529" t="s">
        <v>1285</v>
      </c>
      <c r="I2529" t="s">
        <v>1286</v>
      </c>
      <c r="J2529">
        <v>4</v>
      </c>
      <c r="L2529" t="s">
        <v>1287</v>
      </c>
      <c r="M2529" t="s">
        <v>1288</v>
      </c>
      <c r="N2529" t="s">
        <v>1289</v>
      </c>
      <c r="O2529" t="s">
        <v>7455</v>
      </c>
      <c r="P2529" t="s">
        <v>217</v>
      </c>
      <c r="Q2529" t="s">
        <v>8650</v>
      </c>
      <c r="R2529" t="s">
        <v>8637</v>
      </c>
      <c r="S2529" t="s">
        <v>8645</v>
      </c>
      <c r="T2529" t="b">
        <v>1</v>
      </c>
      <c r="U2529" t="b">
        <v>0</v>
      </c>
      <c r="V2529">
        <v>3</v>
      </c>
      <c r="W2529">
        <v>25</v>
      </c>
      <c r="X2529">
        <v>9</v>
      </c>
      <c r="AB2529">
        <v>2</v>
      </c>
      <c r="AC2529">
        <v>1</v>
      </c>
      <c r="AD2529">
        <v>3</v>
      </c>
      <c r="AE2529" t="s">
        <v>1745</v>
      </c>
      <c r="AG2529" t="s">
        <v>7456</v>
      </c>
      <c r="AH2529" t="s">
        <v>7457</v>
      </c>
    </row>
    <row r="2530" spans="1:34" x14ac:dyDescent="0.25">
      <c r="A2530">
        <v>8</v>
      </c>
      <c r="B2530" t="s">
        <v>659</v>
      </c>
      <c r="C2530" t="s">
        <v>662</v>
      </c>
      <c r="D2530" t="s">
        <v>660</v>
      </c>
      <c r="E2530" t="s">
        <v>661</v>
      </c>
      <c r="F2530" t="s">
        <v>666</v>
      </c>
      <c r="G2530" t="s">
        <v>11044</v>
      </c>
      <c r="H2530" t="s">
        <v>1285</v>
      </c>
      <c r="I2530" t="s">
        <v>1286</v>
      </c>
      <c r="J2530">
        <v>4</v>
      </c>
      <c r="L2530" t="s">
        <v>1287</v>
      </c>
      <c r="M2530" t="s">
        <v>1288</v>
      </c>
      <c r="N2530" t="s">
        <v>1289</v>
      </c>
      <c r="O2530" t="s">
        <v>7458</v>
      </c>
      <c r="P2530" t="s">
        <v>7459</v>
      </c>
      <c r="Q2530" t="s">
        <v>8644</v>
      </c>
      <c r="R2530" t="s">
        <v>8488</v>
      </c>
      <c r="S2530" t="s">
        <v>8645</v>
      </c>
      <c r="T2530" t="b">
        <v>1</v>
      </c>
      <c r="U2530" t="b">
        <v>0</v>
      </c>
      <c r="V2530">
        <v>1</v>
      </c>
      <c r="W2530">
        <v>25</v>
      </c>
      <c r="X2530">
        <v>12</v>
      </c>
      <c r="AB2530">
        <v>2</v>
      </c>
      <c r="AC2530">
        <v>1</v>
      </c>
      <c r="AD2530">
        <v>3</v>
      </c>
      <c r="AE2530" t="s">
        <v>618</v>
      </c>
      <c r="AG2530" t="s">
        <v>3189</v>
      </c>
      <c r="AH2530" t="s">
        <v>7460</v>
      </c>
    </row>
    <row r="2531" spans="1:34" x14ac:dyDescent="0.25">
      <c r="A2531">
        <v>8</v>
      </c>
      <c r="B2531" t="s">
        <v>659</v>
      </c>
      <c r="C2531" t="s">
        <v>662</v>
      </c>
      <c r="D2531" t="s">
        <v>660</v>
      </c>
      <c r="E2531" t="s">
        <v>661</v>
      </c>
      <c r="F2531" t="s">
        <v>666</v>
      </c>
      <c r="G2531" t="s">
        <v>11044</v>
      </c>
      <c r="H2531" t="s">
        <v>1285</v>
      </c>
      <c r="I2531" t="s">
        <v>1286</v>
      </c>
      <c r="J2531">
        <v>4</v>
      </c>
      <c r="L2531" t="s">
        <v>1287</v>
      </c>
      <c r="M2531" t="s">
        <v>1288</v>
      </c>
      <c r="N2531" t="s">
        <v>1289</v>
      </c>
      <c r="O2531" t="s">
        <v>7461</v>
      </c>
      <c r="P2531" t="s">
        <v>7459</v>
      </c>
      <c r="Q2531" t="s">
        <v>8644</v>
      </c>
      <c r="R2531" t="s">
        <v>8488</v>
      </c>
      <c r="S2531" t="s">
        <v>8645</v>
      </c>
      <c r="T2531" t="b">
        <v>1</v>
      </c>
      <c r="U2531" t="b">
        <v>0</v>
      </c>
      <c r="V2531">
        <v>2</v>
      </c>
      <c r="W2531">
        <v>27.5</v>
      </c>
      <c r="X2531">
        <v>12</v>
      </c>
      <c r="AB2531">
        <v>2</v>
      </c>
      <c r="AC2531">
        <v>1</v>
      </c>
      <c r="AD2531">
        <v>3</v>
      </c>
      <c r="AE2531" t="s">
        <v>610</v>
      </c>
      <c r="AG2531" t="s">
        <v>2350</v>
      </c>
      <c r="AH2531" t="s">
        <v>7462</v>
      </c>
    </row>
    <row r="2532" spans="1:34" x14ac:dyDescent="0.25">
      <c r="A2532">
        <v>8</v>
      </c>
      <c r="B2532" t="s">
        <v>659</v>
      </c>
      <c r="C2532" t="s">
        <v>662</v>
      </c>
      <c r="D2532" t="s">
        <v>660</v>
      </c>
      <c r="E2532" t="s">
        <v>661</v>
      </c>
      <c r="F2532" t="s">
        <v>666</v>
      </c>
      <c r="G2532" t="s">
        <v>11044</v>
      </c>
      <c r="H2532" t="s">
        <v>1285</v>
      </c>
      <c r="I2532" t="s">
        <v>1286</v>
      </c>
      <c r="J2532">
        <v>4</v>
      </c>
      <c r="L2532" t="s">
        <v>1287</v>
      </c>
      <c r="M2532" t="s">
        <v>1288</v>
      </c>
      <c r="N2532" t="s">
        <v>1289</v>
      </c>
      <c r="O2532" t="s">
        <v>7463</v>
      </c>
      <c r="P2532" t="s">
        <v>7459</v>
      </c>
      <c r="Q2532" t="s">
        <v>8644</v>
      </c>
      <c r="R2532" t="s">
        <v>8488</v>
      </c>
      <c r="S2532" t="s">
        <v>8645</v>
      </c>
      <c r="T2532" t="b">
        <v>1</v>
      </c>
      <c r="U2532" t="b">
        <v>0</v>
      </c>
      <c r="V2532">
        <v>3</v>
      </c>
      <c r="W2532">
        <v>27.5</v>
      </c>
      <c r="X2532">
        <v>10</v>
      </c>
      <c r="AB2532">
        <v>2</v>
      </c>
      <c r="AC2532">
        <v>1</v>
      </c>
      <c r="AD2532">
        <v>3</v>
      </c>
      <c r="AE2532" t="s">
        <v>1745</v>
      </c>
      <c r="AG2532" t="s">
        <v>2181</v>
      </c>
      <c r="AH2532" t="s">
        <v>7464</v>
      </c>
    </row>
    <row r="2533" spans="1:34" x14ac:dyDescent="0.25">
      <c r="A2533">
        <v>8</v>
      </c>
      <c r="B2533" t="s">
        <v>659</v>
      </c>
      <c r="C2533" t="s">
        <v>662</v>
      </c>
      <c r="D2533" t="s">
        <v>660</v>
      </c>
      <c r="E2533" t="s">
        <v>661</v>
      </c>
      <c r="F2533" t="s">
        <v>666</v>
      </c>
      <c r="G2533" t="s">
        <v>11044</v>
      </c>
      <c r="H2533" t="s">
        <v>1285</v>
      </c>
      <c r="I2533" t="s">
        <v>1286</v>
      </c>
      <c r="J2533">
        <v>4</v>
      </c>
      <c r="L2533" t="s">
        <v>1287</v>
      </c>
      <c r="M2533" t="s">
        <v>1288</v>
      </c>
      <c r="N2533" t="s">
        <v>1289</v>
      </c>
      <c r="O2533" t="s">
        <v>7465</v>
      </c>
      <c r="P2533" t="s">
        <v>209</v>
      </c>
      <c r="Q2533" t="s">
        <v>8650</v>
      </c>
      <c r="R2533" t="s">
        <v>8637</v>
      </c>
      <c r="S2533" t="s">
        <v>8645</v>
      </c>
      <c r="T2533" t="b">
        <v>0</v>
      </c>
      <c r="U2533" t="b">
        <v>0</v>
      </c>
      <c r="V2533">
        <v>1</v>
      </c>
      <c r="W2533">
        <v>62.5</v>
      </c>
      <c r="X2533">
        <v>10</v>
      </c>
      <c r="AB2533">
        <v>2</v>
      </c>
      <c r="AC2533">
        <v>1</v>
      </c>
      <c r="AD2533">
        <v>3</v>
      </c>
      <c r="AE2533" t="s">
        <v>618</v>
      </c>
      <c r="AG2533" t="s">
        <v>3189</v>
      </c>
      <c r="AH2533" t="s">
        <v>7466</v>
      </c>
    </row>
    <row r="2534" spans="1:34" x14ac:dyDescent="0.25">
      <c r="A2534">
        <v>8</v>
      </c>
      <c r="B2534" t="s">
        <v>659</v>
      </c>
      <c r="C2534" t="s">
        <v>662</v>
      </c>
      <c r="D2534" t="s">
        <v>660</v>
      </c>
      <c r="E2534" t="s">
        <v>661</v>
      </c>
      <c r="F2534" t="s">
        <v>666</v>
      </c>
      <c r="G2534" t="s">
        <v>11044</v>
      </c>
      <c r="H2534" t="s">
        <v>1285</v>
      </c>
      <c r="I2534" t="s">
        <v>1286</v>
      </c>
      <c r="J2534">
        <v>4</v>
      </c>
      <c r="L2534" t="s">
        <v>1287</v>
      </c>
      <c r="M2534" t="s">
        <v>1288</v>
      </c>
      <c r="N2534" t="s">
        <v>1289</v>
      </c>
      <c r="O2534" t="s">
        <v>7467</v>
      </c>
      <c r="P2534" t="s">
        <v>209</v>
      </c>
      <c r="Q2534" t="s">
        <v>8650</v>
      </c>
      <c r="R2534" t="s">
        <v>8637</v>
      </c>
      <c r="S2534" t="s">
        <v>8645</v>
      </c>
      <c r="T2534" t="b">
        <v>0</v>
      </c>
      <c r="U2534" t="b">
        <v>0</v>
      </c>
      <c r="V2534">
        <v>2</v>
      </c>
      <c r="W2534">
        <v>62.5</v>
      </c>
      <c r="X2534">
        <v>10</v>
      </c>
      <c r="AB2534">
        <v>2</v>
      </c>
      <c r="AC2534">
        <v>1</v>
      </c>
      <c r="AD2534">
        <v>3</v>
      </c>
      <c r="AE2534" t="s">
        <v>618</v>
      </c>
      <c r="AG2534" t="s">
        <v>3189</v>
      </c>
      <c r="AH2534" t="s">
        <v>7468</v>
      </c>
    </row>
    <row r="2535" spans="1:34" x14ac:dyDescent="0.25">
      <c r="A2535">
        <v>8</v>
      </c>
      <c r="B2535" t="s">
        <v>659</v>
      </c>
      <c r="C2535" t="s">
        <v>662</v>
      </c>
      <c r="D2535" t="s">
        <v>660</v>
      </c>
      <c r="E2535" t="s">
        <v>661</v>
      </c>
      <c r="F2535" t="s">
        <v>666</v>
      </c>
      <c r="G2535" t="s">
        <v>11044</v>
      </c>
      <c r="H2535" t="s">
        <v>1285</v>
      </c>
      <c r="I2535" t="s">
        <v>1286</v>
      </c>
      <c r="J2535">
        <v>4</v>
      </c>
      <c r="L2535" t="s">
        <v>1287</v>
      </c>
      <c r="M2535" t="s">
        <v>1288</v>
      </c>
      <c r="N2535" t="s">
        <v>1289</v>
      </c>
      <c r="O2535" t="s">
        <v>7469</v>
      </c>
      <c r="P2535" t="s">
        <v>209</v>
      </c>
      <c r="Q2535" t="s">
        <v>8650</v>
      </c>
      <c r="R2535" t="s">
        <v>8637</v>
      </c>
      <c r="S2535" t="s">
        <v>8645</v>
      </c>
      <c r="T2535" t="b">
        <v>0</v>
      </c>
      <c r="U2535" t="b">
        <v>0</v>
      </c>
      <c r="V2535">
        <v>3</v>
      </c>
      <c r="W2535">
        <v>65</v>
      </c>
      <c r="X2535">
        <v>7</v>
      </c>
      <c r="AB2535">
        <v>2</v>
      </c>
      <c r="AC2535">
        <v>1</v>
      </c>
      <c r="AD2535">
        <v>3</v>
      </c>
      <c r="AE2535" t="s">
        <v>618</v>
      </c>
      <c r="AG2535" t="s">
        <v>3189</v>
      </c>
      <c r="AH2535" t="s">
        <v>7470</v>
      </c>
    </row>
    <row r="2536" spans="1:34" x14ac:dyDescent="0.25">
      <c r="A2536">
        <v>8</v>
      </c>
      <c r="B2536" t="s">
        <v>659</v>
      </c>
      <c r="C2536" t="s">
        <v>662</v>
      </c>
      <c r="D2536" t="s">
        <v>660</v>
      </c>
      <c r="E2536" t="s">
        <v>661</v>
      </c>
      <c r="F2536" t="s">
        <v>666</v>
      </c>
      <c r="G2536" t="s">
        <v>11044</v>
      </c>
      <c r="H2536" t="s">
        <v>1285</v>
      </c>
      <c r="I2536" t="s">
        <v>1286</v>
      </c>
      <c r="J2536">
        <v>4</v>
      </c>
      <c r="L2536" t="s">
        <v>1287</v>
      </c>
      <c r="M2536" t="s">
        <v>1288</v>
      </c>
      <c r="N2536" t="s">
        <v>1289</v>
      </c>
      <c r="O2536" t="s">
        <v>7471</v>
      </c>
      <c r="P2536" t="s">
        <v>79</v>
      </c>
      <c r="Q2536" t="s">
        <v>25</v>
      </c>
      <c r="R2536" t="s">
        <v>25</v>
      </c>
      <c r="S2536" t="s">
        <v>8645</v>
      </c>
      <c r="T2536" t="b">
        <v>0</v>
      </c>
      <c r="U2536" t="b">
        <v>0</v>
      </c>
      <c r="V2536">
        <v>1</v>
      </c>
      <c r="W2536">
        <v>25</v>
      </c>
      <c r="X2536">
        <v>15</v>
      </c>
      <c r="AB2536">
        <v>2</v>
      </c>
      <c r="AC2536">
        <v>2</v>
      </c>
      <c r="AD2536">
        <v>3</v>
      </c>
      <c r="AE2536" t="s">
        <v>618</v>
      </c>
      <c r="AG2536" t="s">
        <v>7260</v>
      </c>
      <c r="AH2536" t="s">
        <v>7472</v>
      </c>
    </row>
    <row r="2537" spans="1:34" x14ac:dyDescent="0.25">
      <c r="A2537">
        <v>8</v>
      </c>
      <c r="B2537" t="s">
        <v>659</v>
      </c>
      <c r="C2537" t="s">
        <v>662</v>
      </c>
      <c r="D2537" t="s">
        <v>660</v>
      </c>
      <c r="E2537" t="s">
        <v>661</v>
      </c>
      <c r="F2537" t="s">
        <v>666</v>
      </c>
      <c r="G2537" t="s">
        <v>11044</v>
      </c>
      <c r="H2537" t="s">
        <v>1285</v>
      </c>
      <c r="I2537" t="s">
        <v>1286</v>
      </c>
      <c r="J2537">
        <v>4</v>
      </c>
      <c r="L2537" t="s">
        <v>1287</v>
      </c>
      <c r="M2537" t="s">
        <v>1288</v>
      </c>
      <c r="N2537" t="s">
        <v>1289</v>
      </c>
      <c r="O2537" t="s">
        <v>7473</v>
      </c>
      <c r="P2537" t="s">
        <v>79</v>
      </c>
      <c r="Q2537" t="s">
        <v>25</v>
      </c>
      <c r="R2537" t="s">
        <v>25</v>
      </c>
      <c r="S2537" t="s">
        <v>8645</v>
      </c>
      <c r="T2537" t="b">
        <v>0</v>
      </c>
      <c r="U2537" t="b">
        <v>0</v>
      </c>
      <c r="V2537">
        <v>2</v>
      </c>
      <c r="W2537">
        <v>30</v>
      </c>
      <c r="X2537">
        <v>15</v>
      </c>
      <c r="AB2537">
        <v>2</v>
      </c>
      <c r="AC2537">
        <v>2</v>
      </c>
      <c r="AD2537">
        <v>3</v>
      </c>
      <c r="AE2537" t="s">
        <v>618</v>
      </c>
      <c r="AG2537" t="s">
        <v>7260</v>
      </c>
      <c r="AH2537" t="s">
        <v>7474</v>
      </c>
    </row>
    <row r="2538" spans="1:34" x14ac:dyDescent="0.25">
      <c r="A2538">
        <v>8</v>
      </c>
      <c r="B2538" t="s">
        <v>659</v>
      </c>
      <c r="C2538" t="s">
        <v>662</v>
      </c>
      <c r="D2538" t="s">
        <v>660</v>
      </c>
      <c r="E2538" t="s">
        <v>661</v>
      </c>
      <c r="F2538" t="s">
        <v>666</v>
      </c>
      <c r="G2538" t="s">
        <v>11044</v>
      </c>
      <c r="H2538" t="s">
        <v>1285</v>
      </c>
      <c r="I2538" t="s">
        <v>1286</v>
      </c>
      <c r="J2538">
        <v>4</v>
      </c>
      <c r="L2538" t="s">
        <v>1287</v>
      </c>
      <c r="M2538" t="s">
        <v>1288</v>
      </c>
      <c r="N2538" t="s">
        <v>1289</v>
      </c>
      <c r="O2538" t="s">
        <v>7475</v>
      </c>
      <c r="P2538" t="s">
        <v>79</v>
      </c>
      <c r="Q2538" t="s">
        <v>25</v>
      </c>
      <c r="R2538" t="s">
        <v>25</v>
      </c>
      <c r="S2538" t="s">
        <v>8645</v>
      </c>
      <c r="T2538" t="b">
        <v>0</v>
      </c>
      <c r="U2538" t="b">
        <v>0</v>
      </c>
      <c r="V2538">
        <v>3</v>
      </c>
      <c r="W2538">
        <v>30</v>
      </c>
      <c r="X2538">
        <v>15</v>
      </c>
      <c r="AB2538">
        <v>2</v>
      </c>
      <c r="AC2538">
        <v>2</v>
      </c>
      <c r="AD2538">
        <v>3</v>
      </c>
      <c r="AE2538" t="s">
        <v>618</v>
      </c>
      <c r="AG2538" t="s">
        <v>7260</v>
      </c>
      <c r="AH2538" t="s">
        <v>7476</v>
      </c>
    </row>
    <row r="2539" spans="1:34" x14ac:dyDescent="0.25">
      <c r="A2539">
        <v>8</v>
      </c>
      <c r="B2539" t="s">
        <v>659</v>
      </c>
      <c r="C2539" t="s">
        <v>662</v>
      </c>
      <c r="D2539" t="s">
        <v>660</v>
      </c>
      <c r="E2539" t="s">
        <v>661</v>
      </c>
      <c r="F2539" t="s">
        <v>666</v>
      </c>
      <c r="G2539" t="s">
        <v>11044</v>
      </c>
      <c r="H2539" t="s">
        <v>1285</v>
      </c>
      <c r="I2539" t="s">
        <v>1286</v>
      </c>
      <c r="J2539">
        <v>4</v>
      </c>
      <c r="L2539" t="s">
        <v>1287</v>
      </c>
      <c r="M2539" t="s">
        <v>1288</v>
      </c>
      <c r="N2539" t="s">
        <v>1289</v>
      </c>
      <c r="O2539" t="s">
        <v>7477</v>
      </c>
      <c r="P2539" t="s">
        <v>1534</v>
      </c>
      <c r="Q2539" t="s">
        <v>2</v>
      </c>
      <c r="R2539" t="s">
        <v>2</v>
      </c>
      <c r="S2539" t="s">
        <v>8646</v>
      </c>
      <c r="T2539" t="b">
        <v>0</v>
      </c>
      <c r="U2539" t="b">
        <v>1</v>
      </c>
      <c r="V2539">
        <v>1</v>
      </c>
      <c r="W2539">
        <v>150</v>
      </c>
      <c r="Y2539">
        <v>60</v>
      </c>
      <c r="AH2539" t="s">
        <v>7478</v>
      </c>
    </row>
    <row r="2540" spans="1:34" x14ac:dyDescent="0.25">
      <c r="A2540">
        <v>8</v>
      </c>
      <c r="B2540" t="s">
        <v>659</v>
      </c>
      <c r="C2540" t="s">
        <v>662</v>
      </c>
      <c r="D2540" t="s">
        <v>660</v>
      </c>
      <c r="E2540" t="s">
        <v>661</v>
      </c>
      <c r="F2540" t="s">
        <v>666</v>
      </c>
      <c r="G2540" t="s">
        <v>11044</v>
      </c>
      <c r="H2540" t="s">
        <v>1285</v>
      </c>
      <c r="I2540" t="s">
        <v>1286</v>
      </c>
      <c r="J2540">
        <v>4</v>
      </c>
      <c r="L2540" t="s">
        <v>1287</v>
      </c>
      <c r="M2540" t="s">
        <v>1288</v>
      </c>
      <c r="N2540" t="s">
        <v>1289</v>
      </c>
      <c r="O2540" t="s">
        <v>7479</v>
      </c>
      <c r="P2540" t="s">
        <v>1534</v>
      </c>
      <c r="Q2540" t="s">
        <v>2</v>
      </c>
      <c r="R2540" t="s">
        <v>2</v>
      </c>
      <c r="S2540" t="s">
        <v>8646</v>
      </c>
      <c r="T2540" t="b">
        <v>0</v>
      </c>
      <c r="U2540" t="b">
        <v>1</v>
      </c>
      <c r="V2540">
        <v>2</v>
      </c>
      <c r="W2540">
        <v>150</v>
      </c>
      <c r="Y2540">
        <v>55.2</v>
      </c>
      <c r="AG2540" t="s">
        <v>7480</v>
      </c>
      <c r="AH2540" t="s">
        <v>7481</v>
      </c>
    </row>
    <row r="2541" spans="1:34" x14ac:dyDescent="0.25">
      <c r="A2541">
        <v>8</v>
      </c>
      <c r="B2541" t="s">
        <v>659</v>
      </c>
      <c r="C2541" t="s">
        <v>662</v>
      </c>
      <c r="D2541" t="s">
        <v>660</v>
      </c>
      <c r="E2541" t="s">
        <v>661</v>
      </c>
      <c r="F2541" t="s">
        <v>666</v>
      </c>
      <c r="G2541" t="s">
        <v>11044</v>
      </c>
      <c r="H2541" t="s">
        <v>1285</v>
      </c>
      <c r="I2541" t="s">
        <v>1286</v>
      </c>
      <c r="J2541">
        <v>4</v>
      </c>
      <c r="L2541" t="s">
        <v>1287</v>
      </c>
      <c r="M2541" t="s">
        <v>1288</v>
      </c>
      <c r="N2541" t="s">
        <v>1289</v>
      </c>
      <c r="O2541" t="s">
        <v>7482</v>
      </c>
      <c r="P2541" t="s">
        <v>1534</v>
      </c>
      <c r="Q2541" t="s">
        <v>2</v>
      </c>
      <c r="R2541" t="s">
        <v>2</v>
      </c>
      <c r="S2541" t="s">
        <v>8646</v>
      </c>
      <c r="T2541" t="b">
        <v>0</v>
      </c>
      <c r="U2541" t="b">
        <v>1</v>
      </c>
      <c r="V2541">
        <v>3</v>
      </c>
      <c r="W2541">
        <v>150</v>
      </c>
      <c r="Y2541">
        <v>60</v>
      </c>
      <c r="AG2541" t="s">
        <v>7483</v>
      </c>
      <c r="AH2541" t="s">
        <v>7484</v>
      </c>
    </row>
    <row r="2542" spans="1:34" x14ac:dyDescent="0.25">
      <c r="A2542">
        <v>8</v>
      </c>
      <c r="B2542" t="s">
        <v>659</v>
      </c>
      <c r="C2542" t="s">
        <v>662</v>
      </c>
      <c r="D2542" t="s">
        <v>660</v>
      </c>
      <c r="E2542" t="s">
        <v>661</v>
      </c>
      <c r="F2542" t="s">
        <v>666</v>
      </c>
      <c r="G2542" t="s">
        <v>11044</v>
      </c>
      <c r="H2542" t="s">
        <v>1285</v>
      </c>
      <c r="I2542" t="s">
        <v>1286</v>
      </c>
      <c r="J2542">
        <v>4</v>
      </c>
      <c r="L2542" t="s">
        <v>1287</v>
      </c>
      <c r="M2542" t="s">
        <v>1288</v>
      </c>
      <c r="N2542" t="s">
        <v>1289</v>
      </c>
      <c r="O2542" t="s">
        <v>7485</v>
      </c>
      <c r="P2542" t="s">
        <v>1534</v>
      </c>
      <c r="Q2542" t="s">
        <v>2</v>
      </c>
      <c r="R2542" t="s">
        <v>2</v>
      </c>
      <c r="S2542" t="s">
        <v>8646</v>
      </c>
      <c r="T2542" t="b">
        <v>0</v>
      </c>
      <c r="U2542" t="b">
        <v>1</v>
      </c>
      <c r="V2542">
        <v>4</v>
      </c>
      <c r="W2542">
        <v>150</v>
      </c>
      <c r="Y2542">
        <v>55.2</v>
      </c>
      <c r="AG2542" t="s">
        <v>7486</v>
      </c>
      <c r="AH2542" t="s">
        <v>7487</v>
      </c>
    </row>
    <row r="2543" spans="1:34" x14ac:dyDescent="0.25">
      <c r="A2543">
        <v>8</v>
      </c>
      <c r="B2543" t="s">
        <v>659</v>
      </c>
      <c r="C2543" t="s">
        <v>662</v>
      </c>
      <c r="D2543" t="s">
        <v>660</v>
      </c>
      <c r="E2543" t="s">
        <v>661</v>
      </c>
      <c r="F2543" t="s">
        <v>666</v>
      </c>
      <c r="G2543" t="s">
        <v>11044</v>
      </c>
      <c r="H2543" t="s">
        <v>1285</v>
      </c>
      <c r="I2543" t="s">
        <v>1286</v>
      </c>
      <c r="J2543">
        <v>4</v>
      </c>
      <c r="L2543" t="s">
        <v>1287</v>
      </c>
      <c r="M2543" t="s">
        <v>1288</v>
      </c>
      <c r="N2543" t="s">
        <v>1289</v>
      </c>
      <c r="O2543" t="s">
        <v>7488</v>
      </c>
      <c r="P2543" t="s">
        <v>356</v>
      </c>
      <c r="Q2543" t="s">
        <v>25</v>
      </c>
      <c r="R2543" t="s">
        <v>25</v>
      </c>
      <c r="S2543" t="s">
        <v>357</v>
      </c>
      <c r="T2543" t="b">
        <v>0</v>
      </c>
      <c r="U2543" t="b">
        <v>1</v>
      </c>
      <c r="V2543">
        <v>1</v>
      </c>
      <c r="Y2543">
        <v>60</v>
      </c>
      <c r="Z2543">
        <v>0.25</v>
      </c>
      <c r="AA2543" t="s">
        <v>3957</v>
      </c>
      <c r="AG2543" t="s">
        <v>7489</v>
      </c>
      <c r="AH2543" t="s">
        <v>7490</v>
      </c>
    </row>
    <row r="2544" spans="1:34" x14ac:dyDescent="0.25">
      <c r="A2544">
        <v>8</v>
      </c>
      <c r="B2544" t="s">
        <v>659</v>
      </c>
      <c r="C2544" t="s">
        <v>662</v>
      </c>
      <c r="D2544" t="s">
        <v>660</v>
      </c>
      <c r="E2544" t="s">
        <v>661</v>
      </c>
      <c r="F2544" t="s">
        <v>666</v>
      </c>
      <c r="G2544" t="s">
        <v>11044</v>
      </c>
      <c r="H2544" t="s">
        <v>1285</v>
      </c>
      <c r="I2544" t="s">
        <v>1286</v>
      </c>
      <c r="J2544">
        <v>4</v>
      </c>
      <c r="L2544" t="s">
        <v>1287</v>
      </c>
      <c r="M2544" t="s">
        <v>1288</v>
      </c>
      <c r="N2544" t="s">
        <v>1289</v>
      </c>
      <c r="O2544" t="s">
        <v>7491</v>
      </c>
      <c r="P2544" t="s">
        <v>356</v>
      </c>
      <c r="Q2544" t="s">
        <v>25</v>
      </c>
      <c r="R2544" t="s">
        <v>25</v>
      </c>
      <c r="S2544" t="s">
        <v>357</v>
      </c>
      <c r="T2544" t="b">
        <v>0</v>
      </c>
      <c r="U2544" t="b">
        <v>1</v>
      </c>
      <c r="V2544">
        <v>2</v>
      </c>
      <c r="Y2544">
        <v>60</v>
      </c>
      <c r="Z2544">
        <v>0.27</v>
      </c>
      <c r="AA2544" t="s">
        <v>3957</v>
      </c>
      <c r="AG2544" t="s">
        <v>7489</v>
      </c>
      <c r="AH2544" t="s">
        <v>7492</v>
      </c>
    </row>
    <row r="2545" spans="1:34" x14ac:dyDescent="0.25">
      <c r="A2545">
        <v>8</v>
      </c>
      <c r="B2545" t="s">
        <v>659</v>
      </c>
      <c r="C2545" t="s">
        <v>662</v>
      </c>
      <c r="D2545" t="s">
        <v>660</v>
      </c>
      <c r="E2545" t="s">
        <v>661</v>
      </c>
      <c r="F2545" t="s">
        <v>666</v>
      </c>
      <c r="G2545" t="s">
        <v>11044</v>
      </c>
      <c r="H2545" t="s">
        <v>1285</v>
      </c>
      <c r="I2545" t="s">
        <v>1286</v>
      </c>
      <c r="J2545">
        <v>4</v>
      </c>
      <c r="L2545" t="s">
        <v>1287</v>
      </c>
      <c r="M2545" t="s">
        <v>1288</v>
      </c>
      <c r="N2545" t="s">
        <v>1289</v>
      </c>
      <c r="O2545" t="s">
        <v>7493</v>
      </c>
      <c r="P2545" t="s">
        <v>356</v>
      </c>
      <c r="Q2545" t="s">
        <v>25</v>
      </c>
      <c r="R2545" t="s">
        <v>25</v>
      </c>
      <c r="S2545" t="s">
        <v>357</v>
      </c>
      <c r="T2545" t="b">
        <v>0</v>
      </c>
      <c r="U2545" t="b">
        <v>1</v>
      </c>
      <c r="V2545">
        <v>3</v>
      </c>
      <c r="Y2545">
        <v>60</v>
      </c>
      <c r="Z2545">
        <v>0.27</v>
      </c>
      <c r="AA2545" t="s">
        <v>3957</v>
      </c>
      <c r="AG2545" t="s">
        <v>7489</v>
      </c>
      <c r="AH2545" t="s">
        <v>7494</v>
      </c>
    </row>
    <row r="2546" spans="1:34" x14ac:dyDescent="0.25">
      <c r="A2546">
        <v>8</v>
      </c>
      <c r="B2546" t="s">
        <v>659</v>
      </c>
      <c r="C2546" t="s">
        <v>662</v>
      </c>
      <c r="D2546" t="s">
        <v>660</v>
      </c>
      <c r="E2546" t="s">
        <v>661</v>
      </c>
      <c r="F2546" t="s">
        <v>666</v>
      </c>
      <c r="G2546" t="s">
        <v>11044</v>
      </c>
      <c r="H2546" t="s">
        <v>1285</v>
      </c>
      <c r="I2546" t="s">
        <v>1286</v>
      </c>
      <c r="J2546">
        <v>4</v>
      </c>
      <c r="L2546" t="s">
        <v>1287</v>
      </c>
      <c r="M2546" t="s">
        <v>1288</v>
      </c>
      <c r="N2546" t="s">
        <v>1289</v>
      </c>
      <c r="O2546" t="s">
        <v>7495</v>
      </c>
      <c r="P2546" t="s">
        <v>356</v>
      </c>
      <c r="Q2546" t="s">
        <v>25</v>
      </c>
      <c r="R2546" t="s">
        <v>25</v>
      </c>
      <c r="S2546" t="s">
        <v>357</v>
      </c>
      <c r="T2546" t="b">
        <v>0</v>
      </c>
      <c r="U2546" t="b">
        <v>1</v>
      </c>
      <c r="V2546">
        <v>4</v>
      </c>
      <c r="Y2546">
        <v>60</v>
      </c>
      <c r="Z2546">
        <v>0.27</v>
      </c>
      <c r="AA2546" t="s">
        <v>3957</v>
      </c>
      <c r="AG2546" t="s">
        <v>7489</v>
      </c>
      <c r="AH2546" t="s">
        <v>7496</v>
      </c>
    </row>
    <row r="2547" spans="1:34" x14ac:dyDescent="0.25">
      <c r="A2547">
        <v>8</v>
      </c>
      <c r="B2547" t="s">
        <v>659</v>
      </c>
      <c r="C2547" t="s">
        <v>662</v>
      </c>
      <c r="D2547" t="s">
        <v>660</v>
      </c>
      <c r="E2547" t="s">
        <v>661</v>
      </c>
      <c r="F2547" t="s">
        <v>666</v>
      </c>
      <c r="G2547" t="s">
        <v>11044</v>
      </c>
      <c r="H2547" t="s">
        <v>1285</v>
      </c>
      <c r="I2547" t="s">
        <v>1286</v>
      </c>
      <c r="J2547">
        <v>4</v>
      </c>
      <c r="L2547" t="s">
        <v>1287</v>
      </c>
      <c r="M2547" t="s">
        <v>1288</v>
      </c>
      <c r="N2547" t="s">
        <v>1289</v>
      </c>
      <c r="O2547" t="s">
        <v>7497</v>
      </c>
      <c r="P2547" t="s">
        <v>356</v>
      </c>
      <c r="Q2547" t="s">
        <v>25</v>
      </c>
      <c r="R2547" t="s">
        <v>25</v>
      </c>
      <c r="S2547" t="s">
        <v>357</v>
      </c>
      <c r="T2547" t="b">
        <v>0</v>
      </c>
      <c r="U2547" t="b">
        <v>1</v>
      </c>
      <c r="V2547">
        <v>5</v>
      </c>
      <c r="Y2547">
        <v>60</v>
      </c>
      <c r="Z2547">
        <v>0.27</v>
      </c>
      <c r="AA2547" t="s">
        <v>3957</v>
      </c>
      <c r="AG2547" t="s">
        <v>7489</v>
      </c>
      <c r="AH2547" t="s">
        <v>7498</v>
      </c>
    </row>
    <row r="2548" spans="1:34" x14ac:dyDescent="0.25">
      <c r="A2548">
        <v>8</v>
      </c>
      <c r="B2548" t="s">
        <v>659</v>
      </c>
      <c r="C2548" t="s">
        <v>662</v>
      </c>
      <c r="D2548" t="s">
        <v>660</v>
      </c>
      <c r="E2548" t="s">
        <v>661</v>
      </c>
      <c r="F2548" t="s">
        <v>666</v>
      </c>
      <c r="G2548" t="s">
        <v>11044</v>
      </c>
      <c r="H2548" t="s">
        <v>1285</v>
      </c>
      <c r="I2548" t="s">
        <v>1286</v>
      </c>
      <c r="J2548">
        <v>4</v>
      </c>
      <c r="L2548" t="s">
        <v>1287</v>
      </c>
      <c r="M2548" t="s">
        <v>1288</v>
      </c>
      <c r="N2548" t="s">
        <v>1289</v>
      </c>
      <c r="O2548" t="s">
        <v>7499</v>
      </c>
      <c r="P2548" t="s">
        <v>356</v>
      </c>
      <c r="Q2548" t="s">
        <v>25</v>
      </c>
      <c r="R2548" t="s">
        <v>25</v>
      </c>
      <c r="S2548" t="s">
        <v>357</v>
      </c>
      <c r="T2548" t="b">
        <v>0</v>
      </c>
      <c r="U2548" t="b">
        <v>1</v>
      </c>
      <c r="V2548">
        <v>6</v>
      </c>
      <c r="Y2548">
        <v>60</v>
      </c>
      <c r="Z2548">
        <v>0.27</v>
      </c>
      <c r="AA2548" t="s">
        <v>3957</v>
      </c>
      <c r="AH2548" t="s">
        <v>1289</v>
      </c>
    </row>
    <row r="2549" spans="1:34" x14ac:dyDescent="0.25">
      <c r="A2549">
        <v>8</v>
      </c>
      <c r="B2549" t="s">
        <v>659</v>
      </c>
      <c r="C2549" t="s">
        <v>662</v>
      </c>
      <c r="D2549" t="s">
        <v>660</v>
      </c>
      <c r="E2549" t="s">
        <v>661</v>
      </c>
      <c r="F2549" t="s">
        <v>666</v>
      </c>
      <c r="G2549" t="s">
        <v>11044</v>
      </c>
      <c r="H2549" t="s">
        <v>1290</v>
      </c>
      <c r="I2549" t="s">
        <v>1291</v>
      </c>
      <c r="J2549">
        <v>1</v>
      </c>
      <c r="L2549" t="s">
        <v>1272</v>
      </c>
      <c r="M2549" t="s">
        <v>1292</v>
      </c>
      <c r="N2549" t="s">
        <v>1293</v>
      </c>
      <c r="O2549" t="s">
        <v>7500</v>
      </c>
      <c r="P2549" t="s">
        <v>363</v>
      </c>
      <c r="Q2549" t="s">
        <v>357</v>
      </c>
      <c r="R2549" t="s">
        <v>357</v>
      </c>
      <c r="S2549" t="s">
        <v>357</v>
      </c>
      <c r="T2549" t="b">
        <v>0</v>
      </c>
      <c r="U2549" t="b">
        <v>1</v>
      </c>
      <c r="V2549">
        <v>1</v>
      </c>
      <c r="Y2549">
        <v>300</v>
      </c>
      <c r="Z2549">
        <v>0.56999999999999995</v>
      </c>
      <c r="AA2549" t="s">
        <v>3957</v>
      </c>
      <c r="AG2549" t="s">
        <v>6992</v>
      </c>
      <c r="AH2549" t="s">
        <v>1292</v>
      </c>
    </row>
    <row r="2550" spans="1:34" x14ac:dyDescent="0.25">
      <c r="A2550">
        <v>8</v>
      </c>
      <c r="B2550" t="s">
        <v>659</v>
      </c>
      <c r="C2550" t="s">
        <v>662</v>
      </c>
      <c r="D2550" t="s">
        <v>660</v>
      </c>
      <c r="E2550" t="s">
        <v>661</v>
      </c>
      <c r="F2550" t="s">
        <v>666</v>
      </c>
      <c r="G2550" t="s">
        <v>11044</v>
      </c>
      <c r="H2550" t="s">
        <v>1290</v>
      </c>
      <c r="I2550" t="s">
        <v>1291</v>
      </c>
      <c r="J2550">
        <v>1</v>
      </c>
      <c r="L2550" t="s">
        <v>1272</v>
      </c>
      <c r="M2550" t="s">
        <v>1292</v>
      </c>
      <c r="N2550" t="s">
        <v>1293</v>
      </c>
      <c r="O2550" t="s">
        <v>7501</v>
      </c>
      <c r="P2550" t="s">
        <v>394</v>
      </c>
      <c r="Q2550" t="s">
        <v>272</v>
      </c>
      <c r="R2550" t="s">
        <v>8666</v>
      </c>
      <c r="S2550" t="s">
        <v>8645</v>
      </c>
      <c r="T2550" t="b">
        <v>0</v>
      </c>
      <c r="U2550" t="b">
        <v>0</v>
      </c>
      <c r="V2550">
        <v>1</v>
      </c>
      <c r="W2550">
        <v>0</v>
      </c>
      <c r="X2550">
        <v>15</v>
      </c>
      <c r="AG2550" t="s">
        <v>3073</v>
      </c>
      <c r="AH2550" t="s">
        <v>7502</v>
      </c>
    </row>
    <row r="2551" spans="1:34" x14ac:dyDescent="0.25">
      <c r="A2551">
        <v>8</v>
      </c>
      <c r="B2551" t="s">
        <v>659</v>
      </c>
      <c r="C2551" t="s">
        <v>662</v>
      </c>
      <c r="D2551" t="s">
        <v>660</v>
      </c>
      <c r="E2551" t="s">
        <v>661</v>
      </c>
      <c r="F2551" t="s">
        <v>666</v>
      </c>
      <c r="G2551" t="s">
        <v>11044</v>
      </c>
      <c r="H2551" t="s">
        <v>1290</v>
      </c>
      <c r="I2551" t="s">
        <v>1291</v>
      </c>
      <c r="J2551">
        <v>1</v>
      </c>
      <c r="L2551" t="s">
        <v>1272</v>
      </c>
      <c r="M2551" t="s">
        <v>1292</v>
      </c>
      <c r="N2551" t="s">
        <v>1293</v>
      </c>
      <c r="O2551" t="s">
        <v>7503</v>
      </c>
      <c r="P2551" t="s">
        <v>398</v>
      </c>
      <c r="Q2551" t="s">
        <v>272</v>
      </c>
      <c r="R2551" t="s">
        <v>8666</v>
      </c>
      <c r="S2551" t="s">
        <v>8645</v>
      </c>
      <c r="T2551" t="b">
        <v>0</v>
      </c>
      <c r="U2551" t="b">
        <v>0</v>
      </c>
      <c r="V2551">
        <v>1</v>
      </c>
      <c r="W2551">
        <v>0</v>
      </c>
      <c r="X2551">
        <v>12</v>
      </c>
      <c r="AG2551" t="s">
        <v>3073</v>
      </c>
      <c r="AH2551" t="s">
        <v>7504</v>
      </c>
    </row>
    <row r="2552" spans="1:34" x14ac:dyDescent="0.25">
      <c r="A2552">
        <v>8</v>
      </c>
      <c r="B2552" t="s">
        <v>659</v>
      </c>
      <c r="C2552" t="s">
        <v>662</v>
      </c>
      <c r="D2552" t="s">
        <v>660</v>
      </c>
      <c r="E2552" t="s">
        <v>661</v>
      </c>
      <c r="F2552" t="s">
        <v>666</v>
      </c>
      <c r="G2552" t="s">
        <v>11044</v>
      </c>
      <c r="H2552" t="s">
        <v>1290</v>
      </c>
      <c r="I2552" t="s">
        <v>1291</v>
      </c>
      <c r="J2552">
        <v>1</v>
      </c>
      <c r="L2552" t="s">
        <v>1272</v>
      </c>
      <c r="M2552" t="s">
        <v>1292</v>
      </c>
      <c r="N2552" t="s">
        <v>1293</v>
      </c>
      <c r="O2552" t="s">
        <v>7505</v>
      </c>
      <c r="P2552" t="s">
        <v>403</v>
      </c>
      <c r="Q2552" t="s">
        <v>272</v>
      </c>
      <c r="R2552" t="s">
        <v>8666</v>
      </c>
      <c r="S2552" t="s">
        <v>8645</v>
      </c>
      <c r="T2552" t="b">
        <v>0</v>
      </c>
      <c r="U2552" t="b">
        <v>0</v>
      </c>
      <c r="V2552">
        <v>1</v>
      </c>
      <c r="W2552">
        <v>0</v>
      </c>
      <c r="X2552">
        <v>8</v>
      </c>
      <c r="AG2552" t="s">
        <v>3073</v>
      </c>
      <c r="AH2552" t="s">
        <v>7506</v>
      </c>
    </row>
    <row r="2553" spans="1:34" x14ac:dyDescent="0.25">
      <c r="A2553">
        <v>8</v>
      </c>
      <c r="B2553" t="s">
        <v>659</v>
      </c>
      <c r="C2553" t="s">
        <v>662</v>
      </c>
      <c r="D2553" t="s">
        <v>660</v>
      </c>
      <c r="E2553" t="s">
        <v>661</v>
      </c>
      <c r="F2553" t="s">
        <v>666</v>
      </c>
      <c r="G2553" t="s">
        <v>11044</v>
      </c>
      <c r="H2553" t="s">
        <v>1290</v>
      </c>
      <c r="I2553" t="s">
        <v>1291</v>
      </c>
      <c r="J2553">
        <v>1</v>
      </c>
      <c r="L2553" t="s">
        <v>1272</v>
      </c>
      <c r="M2553" t="s">
        <v>1292</v>
      </c>
      <c r="N2553" t="s">
        <v>1293</v>
      </c>
      <c r="O2553" t="s">
        <v>7507</v>
      </c>
      <c r="P2553" t="s">
        <v>407</v>
      </c>
      <c r="Q2553" t="s">
        <v>272</v>
      </c>
      <c r="R2553" t="s">
        <v>8666</v>
      </c>
      <c r="S2553" t="s">
        <v>8645</v>
      </c>
      <c r="T2553" t="b">
        <v>0</v>
      </c>
      <c r="U2553" t="b">
        <v>0</v>
      </c>
      <c r="V2553">
        <v>1</v>
      </c>
      <c r="W2553">
        <v>0</v>
      </c>
      <c r="X2553">
        <v>10</v>
      </c>
      <c r="AH2553" t="s">
        <v>7508</v>
      </c>
    </row>
    <row r="2554" spans="1:34" x14ac:dyDescent="0.25">
      <c r="A2554">
        <v>8</v>
      </c>
      <c r="B2554" t="s">
        <v>659</v>
      </c>
      <c r="C2554" t="s">
        <v>662</v>
      </c>
      <c r="D2554" t="s">
        <v>660</v>
      </c>
      <c r="E2554" t="s">
        <v>661</v>
      </c>
      <c r="F2554" t="s">
        <v>666</v>
      </c>
      <c r="G2554" t="s">
        <v>11044</v>
      </c>
      <c r="H2554" t="s">
        <v>1290</v>
      </c>
      <c r="I2554" t="s">
        <v>1291</v>
      </c>
      <c r="J2554">
        <v>1</v>
      </c>
      <c r="L2554" t="s">
        <v>1272</v>
      </c>
      <c r="M2554" t="s">
        <v>1292</v>
      </c>
      <c r="N2554" t="s">
        <v>1293</v>
      </c>
      <c r="O2554" t="s">
        <v>7509</v>
      </c>
      <c r="P2554" t="s">
        <v>394</v>
      </c>
      <c r="Q2554" t="s">
        <v>272</v>
      </c>
      <c r="R2554" t="s">
        <v>8666</v>
      </c>
      <c r="S2554" t="s">
        <v>8645</v>
      </c>
      <c r="T2554" t="b">
        <v>0</v>
      </c>
      <c r="U2554" t="b">
        <v>0</v>
      </c>
      <c r="V2554">
        <v>2</v>
      </c>
      <c r="W2554">
        <v>0</v>
      </c>
      <c r="X2554">
        <v>15</v>
      </c>
      <c r="AG2554" t="s">
        <v>3073</v>
      </c>
      <c r="AH2554" t="s">
        <v>7510</v>
      </c>
    </row>
    <row r="2555" spans="1:34" x14ac:dyDescent="0.25">
      <c r="A2555">
        <v>8</v>
      </c>
      <c r="B2555" t="s">
        <v>659</v>
      </c>
      <c r="C2555" t="s">
        <v>662</v>
      </c>
      <c r="D2555" t="s">
        <v>660</v>
      </c>
      <c r="E2555" t="s">
        <v>661</v>
      </c>
      <c r="F2555" t="s">
        <v>666</v>
      </c>
      <c r="G2555" t="s">
        <v>11044</v>
      </c>
      <c r="H2555" t="s">
        <v>1290</v>
      </c>
      <c r="I2555" t="s">
        <v>1291</v>
      </c>
      <c r="J2555">
        <v>1</v>
      </c>
      <c r="L2555" t="s">
        <v>1272</v>
      </c>
      <c r="M2555" t="s">
        <v>1292</v>
      </c>
      <c r="N2555" t="s">
        <v>1293</v>
      </c>
      <c r="O2555" t="s">
        <v>7511</v>
      </c>
      <c r="P2555" t="s">
        <v>398</v>
      </c>
      <c r="Q2555" t="s">
        <v>272</v>
      </c>
      <c r="R2555" t="s">
        <v>8666</v>
      </c>
      <c r="S2555" t="s">
        <v>8645</v>
      </c>
      <c r="T2555" t="b">
        <v>0</v>
      </c>
      <c r="U2555" t="b">
        <v>0</v>
      </c>
      <c r="V2555">
        <v>2</v>
      </c>
      <c r="W2555">
        <v>0</v>
      </c>
      <c r="X2555">
        <v>12</v>
      </c>
      <c r="AG2555" t="s">
        <v>3073</v>
      </c>
      <c r="AH2555" t="s">
        <v>7512</v>
      </c>
    </row>
    <row r="2556" spans="1:34" x14ac:dyDescent="0.25">
      <c r="A2556">
        <v>8</v>
      </c>
      <c r="B2556" t="s">
        <v>659</v>
      </c>
      <c r="C2556" t="s">
        <v>662</v>
      </c>
      <c r="D2556" t="s">
        <v>660</v>
      </c>
      <c r="E2556" t="s">
        <v>661</v>
      </c>
      <c r="F2556" t="s">
        <v>666</v>
      </c>
      <c r="G2556" t="s">
        <v>11044</v>
      </c>
      <c r="H2556" t="s">
        <v>1290</v>
      </c>
      <c r="I2556" t="s">
        <v>1291</v>
      </c>
      <c r="J2556">
        <v>1</v>
      </c>
      <c r="L2556" t="s">
        <v>1272</v>
      </c>
      <c r="M2556" t="s">
        <v>1292</v>
      </c>
      <c r="N2556" t="s">
        <v>1293</v>
      </c>
      <c r="O2556" t="s">
        <v>7513</v>
      </c>
      <c r="P2556" t="s">
        <v>403</v>
      </c>
      <c r="Q2556" t="s">
        <v>272</v>
      </c>
      <c r="R2556" t="s">
        <v>8666</v>
      </c>
      <c r="S2556" t="s">
        <v>8645</v>
      </c>
      <c r="T2556" t="b">
        <v>0</v>
      </c>
      <c r="U2556" t="b">
        <v>0</v>
      </c>
      <c r="V2556">
        <v>2</v>
      </c>
      <c r="W2556">
        <v>0</v>
      </c>
      <c r="X2556">
        <v>8</v>
      </c>
      <c r="AG2556" t="s">
        <v>3073</v>
      </c>
      <c r="AH2556" t="s">
        <v>7514</v>
      </c>
    </row>
    <row r="2557" spans="1:34" x14ac:dyDescent="0.25">
      <c r="A2557">
        <v>8</v>
      </c>
      <c r="B2557" t="s">
        <v>659</v>
      </c>
      <c r="C2557" t="s">
        <v>662</v>
      </c>
      <c r="D2557" t="s">
        <v>660</v>
      </c>
      <c r="E2557" t="s">
        <v>661</v>
      </c>
      <c r="F2557" t="s">
        <v>666</v>
      </c>
      <c r="G2557" t="s">
        <v>11044</v>
      </c>
      <c r="H2557" t="s">
        <v>1290</v>
      </c>
      <c r="I2557" t="s">
        <v>1291</v>
      </c>
      <c r="J2557">
        <v>1</v>
      </c>
      <c r="L2557" t="s">
        <v>1272</v>
      </c>
      <c r="M2557" t="s">
        <v>1292</v>
      </c>
      <c r="N2557" t="s">
        <v>1293</v>
      </c>
      <c r="O2557" t="s">
        <v>7515</v>
      </c>
      <c r="P2557" t="s">
        <v>407</v>
      </c>
      <c r="Q2557" t="s">
        <v>272</v>
      </c>
      <c r="R2557" t="s">
        <v>8666</v>
      </c>
      <c r="S2557" t="s">
        <v>8645</v>
      </c>
      <c r="T2557" t="b">
        <v>0</v>
      </c>
      <c r="U2557" t="b">
        <v>0</v>
      </c>
      <c r="V2557">
        <v>2</v>
      </c>
      <c r="W2557">
        <v>0</v>
      </c>
      <c r="X2557">
        <v>10</v>
      </c>
      <c r="AH2557" t="s">
        <v>7516</v>
      </c>
    </row>
    <row r="2558" spans="1:34" x14ac:dyDescent="0.25">
      <c r="A2558">
        <v>8</v>
      </c>
      <c r="B2558" t="s">
        <v>659</v>
      </c>
      <c r="C2558" t="s">
        <v>662</v>
      </c>
      <c r="D2558" t="s">
        <v>660</v>
      </c>
      <c r="E2558" t="s">
        <v>661</v>
      </c>
      <c r="F2558" t="s">
        <v>666</v>
      </c>
      <c r="G2558" t="s">
        <v>11044</v>
      </c>
      <c r="H2558" t="s">
        <v>1290</v>
      </c>
      <c r="I2558" t="s">
        <v>1291</v>
      </c>
      <c r="J2558">
        <v>1</v>
      </c>
      <c r="L2558" t="s">
        <v>1272</v>
      </c>
      <c r="M2558" t="s">
        <v>1292</v>
      </c>
      <c r="N2558" t="s">
        <v>1293</v>
      </c>
      <c r="O2558" t="s">
        <v>7517</v>
      </c>
      <c r="P2558" t="s">
        <v>1</v>
      </c>
      <c r="Q2558" t="s">
        <v>2</v>
      </c>
      <c r="R2558" t="s">
        <v>2</v>
      </c>
      <c r="S2558" t="s">
        <v>8646</v>
      </c>
      <c r="T2558" t="b">
        <v>0</v>
      </c>
      <c r="U2558" t="b">
        <v>1</v>
      </c>
      <c r="V2558">
        <v>1</v>
      </c>
      <c r="W2558">
        <v>150</v>
      </c>
      <c r="Y2558">
        <v>75</v>
      </c>
      <c r="AG2558" t="s">
        <v>7518</v>
      </c>
      <c r="AH2558" t="s">
        <v>7519</v>
      </c>
    </row>
    <row r="2559" spans="1:34" x14ac:dyDescent="0.25">
      <c r="A2559">
        <v>8</v>
      </c>
      <c r="B2559" t="s">
        <v>659</v>
      </c>
      <c r="C2559" t="s">
        <v>662</v>
      </c>
      <c r="D2559" t="s">
        <v>660</v>
      </c>
      <c r="E2559" t="s">
        <v>661</v>
      </c>
      <c r="F2559" t="s">
        <v>666</v>
      </c>
      <c r="G2559" t="s">
        <v>11044</v>
      </c>
      <c r="H2559" t="s">
        <v>1290</v>
      </c>
      <c r="I2559" t="s">
        <v>1291</v>
      </c>
      <c r="J2559">
        <v>1</v>
      </c>
      <c r="L2559" t="s">
        <v>1272</v>
      </c>
      <c r="M2559" t="s">
        <v>1292</v>
      </c>
      <c r="N2559" t="s">
        <v>1293</v>
      </c>
      <c r="O2559" t="s">
        <v>7520</v>
      </c>
      <c r="P2559" t="s">
        <v>1</v>
      </c>
      <c r="Q2559" t="s">
        <v>2</v>
      </c>
      <c r="R2559" t="s">
        <v>2</v>
      </c>
      <c r="S2559" t="s">
        <v>8646</v>
      </c>
      <c r="T2559" t="b">
        <v>0</v>
      </c>
      <c r="U2559" t="b">
        <v>1</v>
      </c>
      <c r="V2559">
        <v>2</v>
      </c>
      <c r="W2559">
        <v>150</v>
      </c>
      <c r="Y2559">
        <v>70.199999999999989</v>
      </c>
      <c r="AG2559" t="s">
        <v>7521</v>
      </c>
      <c r="AH2559" t="s">
        <v>7522</v>
      </c>
    </row>
    <row r="2560" spans="1:34" x14ac:dyDescent="0.25">
      <c r="A2560">
        <v>8</v>
      </c>
      <c r="B2560" t="s">
        <v>659</v>
      </c>
      <c r="C2560" t="s">
        <v>662</v>
      </c>
      <c r="D2560" t="s">
        <v>660</v>
      </c>
      <c r="E2560" t="s">
        <v>661</v>
      </c>
      <c r="F2560" t="s">
        <v>666</v>
      </c>
      <c r="G2560" t="s">
        <v>11044</v>
      </c>
      <c r="H2560" t="s">
        <v>1290</v>
      </c>
      <c r="I2560" t="s">
        <v>1291</v>
      </c>
      <c r="J2560">
        <v>1</v>
      </c>
      <c r="L2560" t="s">
        <v>1272</v>
      </c>
      <c r="M2560" t="s">
        <v>1292</v>
      </c>
      <c r="N2560" t="s">
        <v>1293</v>
      </c>
      <c r="O2560" t="s">
        <v>7523</v>
      </c>
      <c r="P2560" t="s">
        <v>1</v>
      </c>
      <c r="Q2560" t="s">
        <v>2</v>
      </c>
      <c r="R2560" t="s">
        <v>2</v>
      </c>
      <c r="S2560" t="s">
        <v>8646</v>
      </c>
      <c r="T2560" t="b">
        <v>0</v>
      </c>
      <c r="U2560" t="b">
        <v>1</v>
      </c>
      <c r="V2560">
        <v>3</v>
      </c>
      <c r="W2560">
        <v>150</v>
      </c>
      <c r="Y2560">
        <v>55.2</v>
      </c>
      <c r="AG2560" t="s">
        <v>7524</v>
      </c>
      <c r="AH2560" t="s">
        <v>7525</v>
      </c>
    </row>
    <row r="2561" spans="1:34" x14ac:dyDescent="0.25">
      <c r="A2561">
        <v>8</v>
      </c>
      <c r="B2561" t="s">
        <v>659</v>
      </c>
      <c r="C2561" t="s">
        <v>662</v>
      </c>
      <c r="D2561" t="s">
        <v>660</v>
      </c>
      <c r="E2561" t="s">
        <v>661</v>
      </c>
      <c r="F2561" t="s">
        <v>666</v>
      </c>
      <c r="G2561" t="s">
        <v>11044</v>
      </c>
      <c r="H2561" t="s">
        <v>1290</v>
      </c>
      <c r="I2561" t="s">
        <v>1291</v>
      </c>
      <c r="J2561">
        <v>1</v>
      </c>
      <c r="L2561" t="s">
        <v>1272</v>
      </c>
      <c r="M2561" t="s">
        <v>1292</v>
      </c>
      <c r="N2561" t="s">
        <v>1293</v>
      </c>
      <c r="O2561" t="s">
        <v>7526</v>
      </c>
      <c r="P2561" t="s">
        <v>1</v>
      </c>
      <c r="Q2561" t="s">
        <v>2</v>
      </c>
      <c r="R2561" t="s">
        <v>2</v>
      </c>
      <c r="S2561" t="s">
        <v>8646</v>
      </c>
      <c r="T2561" t="b">
        <v>0</v>
      </c>
      <c r="U2561" t="b">
        <v>1</v>
      </c>
      <c r="V2561">
        <v>4</v>
      </c>
      <c r="W2561">
        <v>150</v>
      </c>
      <c r="Y2561">
        <v>52.2</v>
      </c>
      <c r="AG2561" t="s">
        <v>7527</v>
      </c>
      <c r="AH2561" t="s">
        <v>7528</v>
      </c>
    </row>
    <row r="2562" spans="1:34" x14ac:dyDescent="0.25">
      <c r="A2562">
        <v>8</v>
      </c>
      <c r="B2562" t="s">
        <v>659</v>
      </c>
      <c r="C2562" t="s">
        <v>662</v>
      </c>
      <c r="D2562" t="s">
        <v>660</v>
      </c>
      <c r="E2562" t="s">
        <v>661</v>
      </c>
      <c r="F2562" t="s">
        <v>666</v>
      </c>
      <c r="G2562" t="s">
        <v>11044</v>
      </c>
      <c r="H2562" t="s">
        <v>1290</v>
      </c>
      <c r="I2562" t="s">
        <v>1291</v>
      </c>
      <c r="J2562">
        <v>1</v>
      </c>
      <c r="L2562" t="s">
        <v>1272</v>
      </c>
      <c r="M2562" t="s">
        <v>1292</v>
      </c>
      <c r="N2562" t="s">
        <v>1293</v>
      </c>
      <c r="O2562" t="s">
        <v>7529</v>
      </c>
      <c r="P2562" t="s">
        <v>32</v>
      </c>
      <c r="Q2562" t="s">
        <v>25</v>
      </c>
      <c r="R2562" t="s">
        <v>25</v>
      </c>
      <c r="S2562" t="s">
        <v>8646</v>
      </c>
      <c r="T2562" t="b">
        <v>0</v>
      </c>
      <c r="U2562" t="b">
        <v>0</v>
      </c>
      <c r="V2562">
        <v>1</v>
      </c>
      <c r="W2562">
        <v>190</v>
      </c>
      <c r="X2562">
        <v>10</v>
      </c>
      <c r="AB2562">
        <v>3</v>
      </c>
      <c r="AC2562">
        <v>1</v>
      </c>
      <c r="AD2562">
        <v>2</v>
      </c>
      <c r="AE2562" t="s">
        <v>1745</v>
      </c>
      <c r="AG2562" t="s">
        <v>7530</v>
      </c>
      <c r="AH2562" t="s">
        <v>7531</v>
      </c>
    </row>
    <row r="2563" spans="1:34" x14ac:dyDescent="0.25">
      <c r="A2563">
        <v>8</v>
      </c>
      <c r="B2563" t="s">
        <v>659</v>
      </c>
      <c r="C2563" t="s">
        <v>662</v>
      </c>
      <c r="D2563" t="s">
        <v>660</v>
      </c>
      <c r="E2563" t="s">
        <v>661</v>
      </c>
      <c r="F2563" t="s">
        <v>666</v>
      </c>
      <c r="G2563" t="s">
        <v>11044</v>
      </c>
      <c r="H2563" t="s">
        <v>1290</v>
      </c>
      <c r="I2563" t="s">
        <v>1291</v>
      </c>
      <c r="J2563">
        <v>1</v>
      </c>
      <c r="L2563" t="s">
        <v>1272</v>
      </c>
      <c r="M2563" t="s">
        <v>1292</v>
      </c>
      <c r="N2563" t="s">
        <v>1293</v>
      </c>
      <c r="O2563" t="s">
        <v>7532</v>
      </c>
      <c r="P2563" t="s">
        <v>32</v>
      </c>
      <c r="Q2563" t="s">
        <v>25</v>
      </c>
      <c r="R2563" t="s">
        <v>25</v>
      </c>
      <c r="S2563" t="s">
        <v>8646</v>
      </c>
      <c r="T2563" t="b">
        <v>0</v>
      </c>
      <c r="U2563" t="b">
        <v>0</v>
      </c>
      <c r="V2563">
        <v>2</v>
      </c>
      <c r="W2563">
        <v>195</v>
      </c>
      <c r="X2563">
        <v>10</v>
      </c>
      <c r="AB2563">
        <v>3</v>
      </c>
      <c r="AC2563">
        <v>1</v>
      </c>
      <c r="AD2563">
        <v>2</v>
      </c>
      <c r="AE2563" t="s">
        <v>1745</v>
      </c>
      <c r="AG2563" t="s">
        <v>2982</v>
      </c>
      <c r="AH2563" t="s">
        <v>7533</v>
      </c>
    </row>
    <row r="2564" spans="1:34" x14ac:dyDescent="0.25">
      <c r="A2564">
        <v>8</v>
      </c>
      <c r="B2564" t="s">
        <v>659</v>
      </c>
      <c r="C2564" t="s">
        <v>662</v>
      </c>
      <c r="D2564" t="s">
        <v>660</v>
      </c>
      <c r="E2564" t="s">
        <v>661</v>
      </c>
      <c r="F2564" t="s">
        <v>666</v>
      </c>
      <c r="G2564" t="s">
        <v>11044</v>
      </c>
      <c r="H2564" t="s">
        <v>1290</v>
      </c>
      <c r="I2564" t="s">
        <v>1291</v>
      </c>
      <c r="J2564">
        <v>1</v>
      </c>
      <c r="L2564" t="s">
        <v>1272</v>
      </c>
      <c r="M2564" t="s">
        <v>1292</v>
      </c>
      <c r="N2564" t="s">
        <v>1293</v>
      </c>
      <c r="O2564" t="s">
        <v>7534</v>
      </c>
      <c r="P2564" t="s">
        <v>32</v>
      </c>
      <c r="Q2564" t="s">
        <v>25</v>
      </c>
      <c r="R2564" t="s">
        <v>25</v>
      </c>
      <c r="S2564" t="s">
        <v>8646</v>
      </c>
      <c r="T2564" t="b">
        <v>0</v>
      </c>
      <c r="U2564" t="b">
        <v>0</v>
      </c>
      <c r="V2564">
        <v>3</v>
      </c>
      <c r="W2564">
        <v>200</v>
      </c>
      <c r="X2564">
        <v>8</v>
      </c>
      <c r="AB2564">
        <v>3</v>
      </c>
      <c r="AC2564">
        <v>1</v>
      </c>
      <c r="AD2564">
        <v>2</v>
      </c>
      <c r="AE2564" t="s">
        <v>610</v>
      </c>
      <c r="AG2564" t="s">
        <v>2986</v>
      </c>
      <c r="AH2564" t="s">
        <v>7535</v>
      </c>
    </row>
    <row r="2565" spans="1:34" x14ac:dyDescent="0.25">
      <c r="A2565">
        <v>8</v>
      </c>
      <c r="B2565" t="s">
        <v>659</v>
      </c>
      <c r="C2565" t="s">
        <v>662</v>
      </c>
      <c r="D2565" t="s">
        <v>660</v>
      </c>
      <c r="E2565" t="s">
        <v>661</v>
      </c>
      <c r="F2565" t="s">
        <v>666</v>
      </c>
      <c r="G2565" t="s">
        <v>11044</v>
      </c>
      <c r="H2565" t="s">
        <v>1290</v>
      </c>
      <c r="I2565" t="s">
        <v>1291</v>
      </c>
      <c r="J2565">
        <v>1</v>
      </c>
      <c r="L2565" t="s">
        <v>1272</v>
      </c>
      <c r="M2565" t="s">
        <v>1292</v>
      </c>
      <c r="N2565" t="s">
        <v>1293</v>
      </c>
      <c r="O2565" t="s">
        <v>7536</v>
      </c>
      <c r="P2565" t="s">
        <v>32</v>
      </c>
      <c r="Q2565" t="s">
        <v>25</v>
      </c>
      <c r="R2565" t="s">
        <v>25</v>
      </c>
      <c r="S2565" t="s">
        <v>8646</v>
      </c>
      <c r="T2565" t="b">
        <v>0</v>
      </c>
      <c r="U2565" t="b">
        <v>0</v>
      </c>
      <c r="V2565">
        <v>4</v>
      </c>
      <c r="W2565">
        <v>200</v>
      </c>
      <c r="X2565">
        <v>8</v>
      </c>
      <c r="AB2565">
        <v>3</v>
      </c>
      <c r="AC2565">
        <v>1</v>
      </c>
      <c r="AD2565">
        <v>2</v>
      </c>
      <c r="AE2565" t="s">
        <v>610</v>
      </c>
      <c r="AG2565" t="s">
        <v>2986</v>
      </c>
      <c r="AH2565" t="s">
        <v>7537</v>
      </c>
    </row>
    <row r="2566" spans="1:34" x14ac:dyDescent="0.25">
      <c r="A2566">
        <v>8</v>
      </c>
      <c r="B2566" t="s">
        <v>659</v>
      </c>
      <c r="C2566" t="s">
        <v>662</v>
      </c>
      <c r="D2566" t="s">
        <v>660</v>
      </c>
      <c r="E2566" t="s">
        <v>661</v>
      </c>
      <c r="F2566" t="s">
        <v>666</v>
      </c>
      <c r="G2566" t="s">
        <v>11044</v>
      </c>
      <c r="H2566" t="s">
        <v>1290</v>
      </c>
      <c r="I2566" t="s">
        <v>1291</v>
      </c>
      <c r="J2566">
        <v>1</v>
      </c>
      <c r="L2566" t="s">
        <v>1272</v>
      </c>
      <c r="M2566" t="s">
        <v>1292</v>
      </c>
      <c r="N2566" t="s">
        <v>1293</v>
      </c>
      <c r="O2566" t="s">
        <v>7538</v>
      </c>
      <c r="P2566" t="s">
        <v>45</v>
      </c>
      <c r="Q2566" t="s">
        <v>25</v>
      </c>
      <c r="R2566" t="s">
        <v>25</v>
      </c>
      <c r="S2566" t="s">
        <v>26</v>
      </c>
      <c r="T2566" t="b">
        <v>1</v>
      </c>
      <c r="U2566" t="b">
        <v>0</v>
      </c>
      <c r="V2566">
        <v>1</v>
      </c>
      <c r="W2566">
        <v>65</v>
      </c>
      <c r="X2566">
        <v>11</v>
      </c>
      <c r="AB2566">
        <v>2</v>
      </c>
      <c r="AC2566">
        <v>1</v>
      </c>
      <c r="AD2566">
        <v>3</v>
      </c>
      <c r="AE2566" t="s">
        <v>618</v>
      </c>
      <c r="AG2566" t="s">
        <v>7539</v>
      </c>
      <c r="AH2566" t="s">
        <v>7540</v>
      </c>
    </row>
    <row r="2567" spans="1:34" x14ac:dyDescent="0.25">
      <c r="A2567">
        <v>8</v>
      </c>
      <c r="B2567" t="s">
        <v>659</v>
      </c>
      <c r="C2567" t="s">
        <v>662</v>
      </c>
      <c r="D2567" t="s">
        <v>660</v>
      </c>
      <c r="E2567" t="s">
        <v>661</v>
      </c>
      <c r="F2567" t="s">
        <v>666</v>
      </c>
      <c r="G2567" t="s">
        <v>11044</v>
      </c>
      <c r="H2567" t="s">
        <v>1290</v>
      </c>
      <c r="I2567" t="s">
        <v>1291</v>
      </c>
      <c r="J2567">
        <v>1</v>
      </c>
      <c r="L2567" t="s">
        <v>1272</v>
      </c>
      <c r="M2567" t="s">
        <v>1292</v>
      </c>
      <c r="N2567" t="s">
        <v>1293</v>
      </c>
      <c r="O2567" t="s">
        <v>7541</v>
      </c>
      <c r="P2567" t="s">
        <v>45</v>
      </c>
      <c r="Q2567" t="s">
        <v>25</v>
      </c>
      <c r="R2567" t="s">
        <v>25</v>
      </c>
      <c r="S2567" t="s">
        <v>26</v>
      </c>
      <c r="T2567" t="b">
        <v>1</v>
      </c>
      <c r="U2567" t="b">
        <v>0</v>
      </c>
      <c r="V2567">
        <v>2</v>
      </c>
      <c r="W2567">
        <v>70</v>
      </c>
      <c r="X2567">
        <v>12</v>
      </c>
      <c r="AB2567">
        <v>2</v>
      </c>
      <c r="AC2567">
        <v>1</v>
      </c>
      <c r="AD2567">
        <v>3</v>
      </c>
      <c r="AE2567" t="s">
        <v>618</v>
      </c>
      <c r="AG2567" t="s">
        <v>7539</v>
      </c>
      <c r="AH2567" t="s">
        <v>7542</v>
      </c>
    </row>
    <row r="2568" spans="1:34" x14ac:dyDescent="0.25">
      <c r="A2568">
        <v>8</v>
      </c>
      <c r="B2568" t="s">
        <v>659</v>
      </c>
      <c r="C2568" t="s">
        <v>662</v>
      </c>
      <c r="D2568" t="s">
        <v>660</v>
      </c>
      <c r="E2568" t="s">
        <v>661</v>
      </c>
      <c r="F2568" t="s">
        <v>666</v>
      </c>
      <c r="G2568" t="s">
        <v>11044</v>
      </c>
      <c r="H2568" t="s">
        <v>1290</v>
      </c>
      <c r="I2568" t="s">
        <v>1291</v>
      </c>
      <c r="J2568">
        <v>1</v>
      </c>
      <c r="L2568" t="s">
        <v>1272</v>
      </c>
      <c r="M2568" t="s">
        <v>1292</v>
      </c>
      <c r="N2568" t="s">
        <v>1293</v>
      </c>
      <c r="O2568" t="s">
        <v>7543</v>
      </c>
      <c r="P2568" t="s">
        <v>45</v>
      </c>
      <c r="Q2568" t="s">
        <v>25</v>
      </c>
      <c r="R2568" t="s">
        <v>25</v>
      </c>
      <c r="S2568" t="s">
        <v>26</v>
      </c>
      <c r="T2568" t="b">
        <v>1</v>
      </c>
      <c r="U2568" t="b">
        <v>0</v>
      </c>
      <c r="V2568">
        <v>3</v>
      </c>
      <c r="W2568">
        <v>70</v>
      </c>
      <c r="X2568">
        <v>11</v>
      </c>
      <c r="AB2568">
        <v>2</v>
      </c>
      <c r="AC2568">
        <v>1</v>
      </c>
      <c r="AD2568">
        <v>3</v>
      </c>
      <c r="AE2568" t="s">
        <v>1745</v>
      </c>
      <c r="AG2568" t="s">
        <v>7544</v>
      </c>
      <c r="AH2568" t="s">
        <v>7545</v>
      </c>
    </row>
    <row r="2569" spans="1:34" x14ac:dyDescent="0.25">
      <c r="A2569">
        <v>8</v>
      </c>
      <c r="B2569" t="s">
        <v>659</v>
      </c>
      <c r="C2569" t="s">
        <v>662</v>
      </c>
      <c r="D2569" t="s">
        <v>660</v>
      </c>
      <c r="E2569" t="s">
        <v>661</v>
      </c>
      <c r="F2569" t="s">
        <v>666</v>
      </c>
      <c r="G2569" t="s">
        <v>11044</v>
      </c>
      <c r="H2569" t="s">
        <v>1290</v>
      </c>
      <c r="I2569" t="s">
        <v>1291</v>
      </c>
      <c r="J2569">
        <v>1</v>
      </c>
      <c r="L2569" t="s">
        <v>1272</v>
      </c>
      <c r="M2569" t="s">
        <v>1292</v>
      </c>
      <c r="N2569" t="s">
        <v>1293</v>
      </c>
      <c r="O2569" t="s">
        <v>7546</v>
      </c>
      <c r="P2569" t="s">
        <v>8734</v>
      </c>
      <c r="Q2569" t="s">
        <v>8644</v>
      </c>
      <c r="R2569" t="s">
        <v>8488</v>
      </c>
      <c r="S2569" t="s">
        <v>8643</v>
      </c>
      <c r="T2569" t="b">
        <v>0</v>
      </c>
      <c r="U2569" t="b">
        <v>0</v>
      </c>
      <c r="V2569">
        <v>1</v>
      </c>
      <c r="W2569">
        <v>25</v>
      </c>
      <c r="X2569">
        <v>10</v>
      </c>
      <c r="AB2569">
        <v>2</v>
      </c>
      <c r="AC2569">
        <v>1</v>
      </c>
      <c r="AD2569">
        <v>3</v>
      </c>
      <c r="AE2569" t="s">
        <v>1745</v>
      </c>
      <c r="AG2569" t="s">
        <v>7547</v>
      </c>
      <c r="AH2569" t="s">
        <v>7548</v>
      </c>
    </row>
    <row r="2570" spans="1:34" x14ac:dyDescent="0.25">
      <c r="A2570">
        <v>8</v>
      </c>
      <c r="B2570" t="s">
        <v>659</v>
      </c>
      <c r="C2570" t="s">
        <v>662</v>
      </c>
      <c r="D2570" t="s">
        <v>660</v>
      </c>
      <c r="E2570" t="s">
        <v>661</v>
      </c>
      <c r="F2570" t="s">
        <v>666</v>
      </c>
      <c r="G2570" t="s">
        <v>11044</v>
      </c>
      <c r="H2570" t="s">
        <v>1290</v>
      </c>
      <c r="I2570" t="s">
        <v>1291</v>
      </c>
      <c r="J2570">
        <v>1</v>
      </c>
      <c r="L2570" t="s">
        <v>1272</v>
      </c>
      <c r="M2570" t="s">
        <v>1292</v>
      </c>
      <c r="N2570" t="s">
        <v>1293</v>
      </c>
      <c r="O2570" t="s">
        <v>7549</v>
      </c>
      <c r="P2570" t="s">
        <v>8734</v>
      </c>
      <c r="Q2570" t="s">
        <v>8644</v>
      </c>
      <c r="R2570" t="s">
        <v>8488</v>
      </c>
      <c r="S2570" t="s">
        <v>8643</v>
      </c>
      <c r="T2570" t="b">
        <v>0</v>
      </c>
      <c r="U2570" t="b">
        <v>0</v>
      </c>
      <c r="V2570">
        <v>2</v>
      </c>
      <c r="W2570">
        <v>25</v>
      </c>
      <c r="X2570">
        <v>12</v>
      </c>
      <c r="AB2570">
        <v>2</v>
      </c>
      <c r="AC2570">
        <v>1</v>
      </c>
      <c r="AD2570">
        <v>3</v>
      </c>
      <c r="AE2570" t="s">
        <v>1745</v>
      </c>
      <c r="AG2570" t="s">
        <v>2181</v>
      </c>
      <c r="AH2570" t="s">
        <v>7550</v>
      </c>
    </row>
    <row r="2571" spans="1:34" x14ac:dyDescent="0.25">
      <c r="A2571">
        <v>8</v>
      </c>
      <c r="B2571" t="s">
        <v>659</v>
      </c>
      <c r="C2571" t="s">
        <v>662</v>
      </c>
      <c r="D2571" t="s">
        <v>660</v>
      </c>
      <c r="E2571" t="s">
        <v>661</v>
      </c>
      <c r="F2571" t="s">
        <v>666</v>
      </c>
      <c r="G2571" t="s">
        <v>11044</v>
      </c>
      <c r="H2571" t="s">
        <v>1290</v>
      </c>
      <c r="I2571" t="s">
        <v>1291</v>
      </c>
      <c r="J2571">
        <v>1</v>
      </c>
      <c r="L2571" t="s">
        <v>1272</v>
      </c>
      <c r="M2571" t="s">
        <v>1292</v>
      </c>
      <c r="N2571" t="s">
        <v>1293</v>
      </c>
      <c r="O2571" t="s">
        <v>7551</v>
      </c>
      <c r="P2571" t="s">
        <v>8734</v>
      </c>
      <c r="Q2571" t="s">
        <v>8644</v>
      </c>
      <c r="R2571" t="s">
        <v>8488</v>
      </c>
      <c r="S2571" t="s">
        <v>8643</v>
      </c>
      <c r="T2571" t="b">
        <v>0</v>
      </c>
      <c r="U2571" t="b">
        <v>0</v>
      </c>
      <c r="V2571">
        <v>3</v>
      </c>
      <c r="W2571">
        <v>25</v>
      </c>
      <c r="X2571">
        <v>11</v>
      </c>
      <c r="AB2571">
        <v>2</v>
      </c>
      <c r="AC2571">
        <v>1</v>
      </c>
      <c r="AD2571">
        <v>3</v>
      </c>
      <c r="AE2571" t="s">
        <v>1745</v>
      </c>
      <c r="AG2571" t="s">
        <v>2181</v>
      </c>
      <c r="AH2571" t="s">
        <v>7552</v>
      </c>
    </row>
    <row r="2572" spans="1:34" x14ac:dyDescent="0.25">
      <c r="A2572">
        <v>8</v>
      </c>
      <c r="B2572" t="s">
        <v>659</v>
      </c>
      <c r="C2572" t="s">
        <v>662</v>
      </c>
      <c r="D2572" t="s">
        <v>660</v>
      </c>
      <c r="E2572" t="s">
        <v>661</v>
      </c>
      <c r="F2572" t="s">
        <v>666</v>
      </c>
      <c r="G2572" t="s">
        <v>11044</v>
      </c>
      <c r="H2572" t="s">
        <v>1290</v>
      </c>
      <c r="I2572" t="s">
        <v>1291</v>
      </c>
      <c r="J2572">
        <v>1</v>
      </c>
      <c r="L2572" t="s">
        <v>1272</v>
      </c>
      <c r="M2572" t="s">
        <v>1292</v>
      </c>
      <c r="N2572" t="s">
        <v>1293</v>
      </c>
      <c r="O2572" t="s">
        <v>7553</v>
      </c>
      <c r="P2572" t="s">
        <v>73</v>
      </c>
      <c r="Q2572" t="s">
        <v>25</v>
      </c>
      <c r="R2572" t="s">
        <v>25</v>
      </c>
      <c r="S2572" t="s">
        <v>8646</v>
      </c>
      <c r="T2572" t="b">
        <v>0</v>
      </c>
      <c r="U2572" t="b">
        <v>0</v>
      </c>
      <c r="V2572">
        <v>1</v>
      </c>
      <c r="W2572">
        <v>32.5</v>
      </c>
      <c r="X2572">
        <v>15</v>
      </c>
      <c r="AB2572">
        <v>2</v>
      </c>
      <c r="AC2572">
        <v>2</v>
      </c>
      <c r="AD2572">
        <v>3</v>
      </c>
      <c r="AE2572" t="s">
        <v>2289</v>
      </c>
      <c r="AG2572" t="s">
        <v>7554</v>
      </c>
      <c r="AH2572" t="s">
        <v>7555</v>
      </c>
    </row>
    <row r="2573" spans="1:34" x14ac:dyDescent="0.25">
      <c r="A2573">
        <v>8</v>
      </c>
      <c r="B2573" t="s">
        <v>659</v>
      </c>
      <c r="C2573" t="s">
        <v>662</v>
      </c>
      <c r="D2573" t="s">
        <v>660</v>
      </c>
      <c r="E2573" t="s">
        <v>661</v>
      </c>
      <c r="F2573" t="s">
        <v>666</v>
      </c>
      <c r="G2573" t="s">
        <v>11044</v>
      </c>
      <c r="H2573" t="s">
        <v>1290</v>
      </c>
      <c r="I2573" t="s">
        <v>1291</v>
      </c>
      <c r="J2573">
        <v>1</v>
      </c>
      <c r="L2573" t="s">
        <v>1272</v>
      </c>
      <c r="M2573" t="s">
        <v>1292</v>
      </c>
      <c r="N2573" t="s">
        <v>1293</v>
      </c>
      <c r="O2573" t="s">
        <v>7556</v>
      </c>
      <c r="P2573" t="s">
        <v>73</v>
      </c>
      <c r="Q2573" t="s">
        <v>25</v>
      </c>
      <c r="R2573" t="s">
        <v>25</v>
      </c>
      <c r="S2573" t="s">
        <v>8646</v>
      </c>
      <c r="T2573" t="b">
        <v>0</v>
      </c>
      <c r="U2573" t="b">
        <v>0</v>
      </c>
      <c r="V2573">
        <v>2</v>
      </c>
      <c r="W2573">
        <v>35</v>
      </c>
      <c r="X2573">
        <v>15</v>
      </c>
      <c r="AB2573">
        <v>2</v>
      </c>
      <c r="AC2573">
        <v>2</v>
      </c>
      <c r="AD2573">
        <v>3</v>
      </c>
      <c r="AE2573" t="s">
        <v>2289</v>
      </c>
      <c r="AG2573" t="s">
        <v>7554</v>
      </c>
      <c r="AH2573" t="s">
        <v>7557</v>
      </c>
    </row>
    <row r="2574" spans="1:34" x14ac:dyDescent="0.25">
      <c r="A2574">
        <v>8</v>
      </c>
      <c r="B2574" t="s">
        <v>659</v>
      </c>
      <c r="C2574" t="s">
        <v>662</v>
      </c>
      <c r="D2574" t="s">
        <v>660</v>
      </c>
      <c r="E2574" t="s">
        <v>661</v>
      </c>
      <c r="F2574" t="s">
        <v>666</v>
      </c>
      <c r="G2574" t="s">
        <v>11044</v>
      </c>
      <c r="H2574" t="s">
        <v>1290</v>
      </c>
      <c r="I2574" t="s">
        <v>1291</v>
      </c>
      <c r="J2574">
        <v>1</v>
      </c>
      <c r="L2574" t="s">
        <v>1272</v>
      </c>
      <c r="M2574" t="s">
        <v>1292</v>
      </c>
      <c r="N2574" t="s">
        <v>1293</v>
      </c>
      <c r="O2574" t="s">
        <v>7558</v>
      </c>
      <c r="P2574" t="s">
        <v>73</v>
      </c>
      <c r="Q2574" t="s">
        <v>25</v>
      </c>
      <c r="R2574" t="s">
        <v>25</v>
      </c>
      <c r="S2574" t="s">
        <v>8646</v>
      </c>
      <c r="T2574" t="b">
        <v>0</v>
      </c>
      <c r="U2574" t="b">
        <v>0</v>
      </c>
      <c r="V2574">
        <v>3</v>
      </c>
      <c r="W2574">
        <v>35</v>
      </c>
      <c r="X2574">
        <v>15</v>
      </c>
      <c r="AB2574">
        <v>2</v>
      </c>
      <c r="AC2574">
        <v>2</v>
      </c>
      <c r="AD2574">
        <v>3</v>
      </c>
      <c r="AE2574" t="s">
        <v>618</v>
      </c>
      <c r="AG2574" t="s">
        <v>7260</v>
      </c>
      <c r="AH2574" t="s">
        <v>7559</v>
      </c>
    </row>
    <row r="2575" spans="1:34" x14ac:dyDescent="0.25">
      <c r="A2575">
        <v>8</v>
      </c>
      <c r="B2575" t="s">
        <v>659</v>
      </c>
      <c r="C2575" t="s">
        <v>662</v>
      </c>
      <c r="D2575" t="s">
        <v>660</v>
      </c>
      <c r="E2575" t="s">
        <v>661</v>
      </c>
      <c r="F2575" t="s">
        <v>666</v>
      </c>
      <c r="G2575" t="s">
        <v>11044</v>
      </c>
      <c r="H2575" t="s">
        <v>1290</v>
      </c>
      <c r="I2575" t="s">
        <v>1291</v>
      </c>
      <c r="J2575">
        <v>1</v>
      </c>
      <c r="L2575" t="s">
        <v>1272</v>
      </c>
      <c r="M2575" t="s">
        <v>1292</v>
      </c>
      <c r="N2575" t="s">
        <v>1293</v>
      </c>
      <c r="O2575" t="s">
        <v>7560</v>
      </c>
      <c r="P2575" t="s">
        <v>356</v>
      </c>
      <c r="Q2575" t="s">
        <v>25</v>
      </c>
      <c r="R2575" t="s">
        <v>25</v>
      </c>
      <c r="S2575" t="s">
        <v>357</v>
      </c>
      <c r="T2575" t="b">
        <v>0</v>
      </c>
      <c r="U2575" t="b">
        <v>1</v>
      </c>
      <c r="V2575">
        <v>1</v>
      </c>
      <c r="Y2575">
        <v>360</v>
      </c>
      <c r="Z2575">
        <v>1.55</v>
      </c>
      <c r="AA2575" t="s">
        <v>3957</v>
      </c>
      <c r="AG2575" t="s">
        <v>6920</v>
      </c>
      <c r="AH2575" t="s">
        <v>1293</v>
      </c>
    </row>
    <row r="2576" spans="1:34" x14ac:dyDescent="0.25">
      <c r="A2576">
        <v>8</v>
      </c>
      <c r="B2576" t="s">
        <v>659</v>
      </c>
      <c r="C2576" t="s">
        <v>662</v>
      </c>
      <c r="D2576" t="s">
        <v>660</v>
      </c>
      <c r="E2576" t="s">
        <v>661</v>
      </c>
      <c r="F2576" t="s">
        <v>666</v>
      </c>
      <c r="G2576" t="s">
        <v>11044</v>
      </c>
      <c r="H2576" t="s">
        <v>1294</v>
      </c>
      <c r="I2576" t="s">
        <v>1295</v>
      </c>
      <c r="J2576">
        <v>2</v>
      </c>
      <c r="L2576" t="s">
        <v>1277</v>
      </c>
      <c r="M2576" t="s">
        <v>1296</v>
      </c>
      <c r="N2576" t="s">
        <v>1297</v>
      </c>
      <c r="O2576" t="s">
        <v>7561</v>
      </c>
      <c r="P2576" t="s">
        <v>363</v>
      </c>
      <c r="Q2576" t="s">
        <v>357</v>
      </c>
      <c r="R2576" t="s">
        <v>357</v>
      </c>
      <c r="S2576" t="s">
        <v>357</v>
      </c>
      <c r="T2576" t="b">
        <v>0</v>
      </c>
      <c r="U2576" t="b">
        <v>1</v>
      </c>
      <c r="V2576">
        <v>1</v>
      </c>
      <c r="Y2576">
        <v>300</v>
      </c>
      <c r="Z2576">
        <v>0.56999999999999995</v>
      </c>
      <c r="AA2576" t="s">
        <v>3957</v>
      </c>
      <c r="AG2576" t="s">
        <v>272</v>
      </c>
      <c r="AH2576" t="s">
        <v>1296</v>
      </c>
    </row>
    <row r="2577" spans="1:34" x14ac:dyDescent="0.25">
      <c r="A2577">
        <v>8</v>
      </c>
      <c r="B2577" t="s">
        <v>659</v>
      </c>
      <c r="C2577" t="s">
        <v>662</v>
      </c>
      <c r="D2577" t="s">
        <v>660</v>
      </c>
      <c r="E2577" t="s">
        <v>661</v>
      </c>
      <c r="F2577" t="s">
        <v>666</v>
      </c>
      <c r="G2577" t="s">
        <v>11044</v>
      </c>
      <c r="H2577" t="s">
        <v>1294</v>
      </c>
      <c r="I2577" t="s">
        <v>1295</v>
      </c>
      <c r="J2577">
        <v>2</v>
      </c>
      <c r="L2577" t="s">
        <v>1277</v>
      </c>
      <c r="M2577" t="s">
        <v>1296</v>
      </c>
      <c r="N2577" t="s">
        <v>1297</v>
      </c>
      <c r="O2577" t="s">
        <v>7562</v>
      </c>
      <c r="P2577" t="s">
        <v>394</v>
      </c>
      <c r="Q2577" t="s">
        <v>272</v>
      </c>
      <c r="R2577" t="s">
        <v>8666</v>
      </c>
      <c r="S2577" t="s">
        <v>8645</v>
      </c>
      <c r="T2577" t="b">
        <v>0</v>
      </c>
      <c r="U2577" t="b">
        <v>0</v>
      </c>
      <c r="V2577">
        <v>1</v>
      </c>
      <c r="W2577">
        <v>0</v>
      </c>
      <c r="X2577">
        <v>15</v>
      </c>
      <c r="AG2577" t="s">
        <v>2818</v>
      </c>
      <c r="AH2577" t="s">
        <v>7563</v>
      </c>
    </row>
    <row r="2578" spans="1:34" x14ac:dyDescent="0.25">
      <c r="A2578">
        <v>8</v>
      </c>
      <c r="B2578" t="s">
        <v>659</v>
      </c>
      <c r="C2578" t="s">
        <v>662</v>
      </c>
      <c r="D2578" t="s">
        <v>660</v>
      </c>
      <c r="E2578" t="s">
        <v>661</v>
      </c>
      <c r="F2578" t="s">
        <v>666</v>
      </c>
      <c r="G2578" t="s">
        <v>11044</v>
      </c>
      <c r="H2578" t="s">
        <v>1294</v>
      </c>
      <c r="I2578" t="s">
        <v>1295</v>
      </c>
      <c r="J2578">
        <v>2</v>
      </c>
      <c r="L2578" t="s">
        <v>1277</v>
      </c>
      <c r="M2578" t="s">
        <v>1296</v>
      </c>
      <c r="N2578" t="s">
        <v>1297</v>
      </c>
      <c r="O2578" t="s">
        <v>7564</v>
      </c>
      <c r="P2578" t="s">
        <v>398</v>
      </c>
      <c r="Q2578" t="s">
        <v>272</v>
      </c>
      <c r="R2578" t="s">
        <v>8666</v>
      </c>
      <c r="S2578" t="s">
        <v>8645</v>
      </c>
      <c r="T2578" t="b">
        <v>0</v>
      </c>
      <c r="U2578" t="b">
        <v>0</v>
      </c>
      <c r="V2578">
        <v>1</v>
      </c>
      <c r="W2578">
        <v>0</v>
      </c>
      <c r="X2578">
        <v>12</v>
      </c>
      <c r="AG2578" t="s">
        <v>2818</v>
      </c>
      <c r="AH2578" t="s">
        <v>7565</v>
      </c>
    </row>
    <row r="2579" spans="1:34" x14ac:dyDescent="0.25">
      <c r="A2579">
        <v>8</v>
      </c>
      <c r="B2579" t="s">
        <v>659</v>
      </c>
      <c r="C2579" t="s">
        <v>662</v>
      </c>
      <c r="D2579" t="s">
        <v>660</v>
      </c>
      <c r="E2579" t="s">
        <v>661</v>
      </c>
      <c r="F2579" t="s">
        <v>666</v>
      </c>
      <c r="G2579" t="s">
        <v>11044</v>
      </c>
      <c r="H2579" t="s">
        <v>1294</v>
      </c>
      <c r="I2579" t="s">
        <v>1295</v>
      </c>
      <c r="J2579">
        <v>2</v>
      </c>
      <c r="L2579" t="s">
        <v>1277</v>
      </c>
      <c r="M2579" t="s">
        <v>1296</v>
      </c>
      <c r="N2579" t="s">
        <v>1297</v>
      </c>
      <c r="O2579" t="s">
        <v>7566</v>
      </c>
      <c r="P2579" t="s">
        <v>403</v>
      </c>
      <c r="Q2579" t="s">
        <v>272</v>
      </c>
      <c r="R2579" t="s">
        <v>8666</v>
      </c>
      <c r="S2579" t="s">
        <v>8645</v>
      </c>
      <c r="T2579" t="b">
        <v>0</v>
      </c>
      <c r="U2579" t="b">
        <v>0</v>
      </c>
      <c r="V2579">
        <v>1</v>
      </c>
      <c r="W2579">
        <v>0</v>
      </c>
      <c r="X2579">
        <v>8</v>
      </c>
      <c r="AG2579" t="s">
        <v>2818</v>
      </c>
      <c r="AH2579" t="s">
        <v>7567</v>
      </c>
    </row>
    <row r="2580" spans="1:34" x14ac:dyDescent="0.25">
      <c r="A2580">
        <v>8</v>
      </c>
      <c r="B2580" t="s">
        <v>659</v>
      </c>
      <c r="C2580" t="s">
        <v>662</v>
      </c>
      <c r="D2580" t="s">
        <v>660</v>
      </c>
      <c r="E2580" t="s">
        <v>661</v>
      </c>
      <c r="F2580" t="s">
        <v>666</v>
      </c>
      <c r="G2580" t="s">
        <v>11044</v>
      </c>
      <c r="H2580" t="s">
        <v>1294</v>
      </c>
      <c r="I2580" t="s">
        <v>1295</v>
      </c>
      <c r="J2580">
        <v>2</v>
      </c>
      <c r="L2580" t="s">
        <v>1277</v>
      </c>
      <c r="M2580" t="s">
        <v>1296</v>
      </c>
      <c r="N2580" t="s">
        <v>1297</v>
      </c>
      <c r="O2580" t="s">
        <v>7568</v>
      </c>
      <c r="P2580" t="s">
        <v>389</v>
      </c>
      <c r="Q2580" t="s">
        <v>148</v>
      </c>
      <c r="R2580" t="s">
        <v>8659</v>
      </c>
      <c r="S2580" t="s">
        <v>8662</v>
      </c>
      <c r="T2580" t="b">
        <v>0</v>
      </c>
      <c r="U2580" t="b">
        <v>0</v>
      </c>
      <c r="V2580">
        <v>1</v>
      </c>
      <c r="W2580">
        <v>0</v>
      </c>
      <c r="X2580">
        <v>10</v>
      </c>
      <c r="AH2580" t="s">
        <v>7569</v>
      </c>
    </row>
    <row r="2581" spans="1:34" x14ac:dyDescent="0.25">
      <c r="A2581">
        <v>8</v>
      </c>
      <c r="B2581" t="s">
        <v>659</v>
      </c>
      <c r="C2581" t="s">
        <v>662</v>
      </c>
      <c r="D2581" t="s">
        <v>660</v>
      </c>
      <c r="E2581" t="s">
        <v>661</v>
      </c>
      <c r="F2581" t="s">
        <v>666</v>
      </c>
      <c r="G2581" t="s">
        <v>11044</v>
      </c>
      <c r="H2581" t="s">
        <v>1294</v>
      </c>
      <c r="I2581" t="s">
        <v>1295</v>
      </c>
      <c r="J2581">
        <v>2</v>
      </c>
      <c r="L2581" t="s">
        <v>1277</v>
      </c>
      <c r="M2581" t="s">
        <v>1296</v>
      </c>
      <c r="N2581" t="s">
        <v>1297</v>
      </c>
      <c r="O2581" t="s">
        <v>7570</v>
      </c>
      <c r="P2581" t="s">
        <v>394</v>
      </c>
      <c r="Q2581" t="s">
        <v>272</v>
      </c>
      <c r="R2581" t="s">
        <v>8666</v>
      </c>
      <c r="S2581" t="s">
        <v>8645</v>
      </c>
      <c r="T2581" t="b">
        <v>0</v>
      </c>
      <c r="U2581" t="b">
        <v>0</v>
      </c>
      <c r="V2581">
        <v>2</v>
      </c>
      <c r="W2581">
        <v>0</v>
      </c>
      <c r="X2581">
        <v>15</v>
      </c>
      <c r="AG2581" t="s">
        <v>2818</v>
      </c>
      <c r="AH2581" t="s">
        <v>7571</v>
      </c>
    </row>
    <row r="2582" spans="1:34" x14ac:dyDescent="0.25">
      <c r="A2582">
        <v>8</v>
      </c>
      <c r="B2582" t="s">
        <v>659</v>
      </c>
      <c r="C2582" t="s">
        <v>662</v>
      </c>
      <c r="D2582" t="s">
        <v>660</v>
      </c>
      <c r="E2582" t="s">
        <v>661</v>
      </c>
      <c r="F2582" t="s">
        <v>666</v>
      </c>
      <c r="G2582" t="s">
        <v>11044</v>
      </c>
      <c r="H2582" t="s">
        <v>1294</v>
      </c>
      <c r="I2582" t="s">
        <v>1295</v>
      </c>
      <c r="J2582">
        <v>2</v>
      </c>
      <c r="L2582" t="s">
        <v>1277</v>
      </c>
      <c r="M2582" t="s">
        <v>1296</v>
      </c>
      <c r="N2582" t="s">
        <v>1297</v>
      </c>
      <c r="O2582" t="s">
        <v>7572</v>
      </c>
      <c r="P2582" t="s">
        <v>398</v>
      </c>
      <c r="Q2582" t="s">
        <v>272</v>
      </c>
      <c r="R2582" t="s">
        <v>8666</v>
      </c>
      <c r="S2582" t="s">
        <v>8645</v>
      </c>
      <c r="T2582" t="b">
        <v>0</v>
      </c>
      <c r="U2582" t="b">
        <v>0</v>
      </c>
      <c r="V2582">
        <v>2</v>
      </c>
      <c r="W2582">
        <v>0</v>
      </c>
      <c r="X2582">
        <v>12</v>
      </c>
      <c r="AG2582" t="s">
        <v>2818</v>
      </c>
      <c r="AH2582" t="s">
        <v>7573</v>
      </c>
    </row>
    <row r="2583" spans="1:34" x14ac:dyDescent="0.25">
      <c r="A2583">
        <v>8</v>
      </c>
      <c r="B2583" t="s">
        <v>659</v>
      </c>
      <c r="C2583" t="s">
        <v>662</v>
      </c>
      <c r="D2583" t="s">
        <v>660</v>
      </c>
      <c r="E2583" t="s">
        <v>661</v>
      </c>
      <c r="F2583" t="s">
        <v>666</v>
      </c>
      <c r="G2583" t="s">
        <v>11044</v>
      </c>
      <c r="H2583" t="s">
        <v>1294</v>
      </c>
      <c r="I2583" t="s">
        <v>1295</v>
      </c>
      <c r="J2583">
        <v>2</v>
      </c>
      <c r="L2583" t="s">
        <v>1277</v>
      </c>
      <c r="M2583" t="s">
        <v>1296</v>
      </c>
      <c r="N2583" t="s">
        <v>1297</v>
      </c>
      <c r="O2583" t="s">
        <v>7574</v>
      </c>
      <c r="P2583" t="s">
        <v>403</v>
      </c>
      <c r="Q2583" t="s">
        <v>272</v>
      </c>
      <c r="R2583" t="s">
        <v>8666</v>
      </c>
      <c r="S2583" t="s">
        <v>8645</v>
      </c>
      <c r="T2583" t="b">
        <v>0</v>
      </c>
      <c r="U2583" t="b">
        <v>0</v>
      </c>
      <c r="V2583">
        <v>2</v>
      </c>
      <c r="W2583">
        <v>0</v>
      </c>
      <c r="X2583">
        <v>8</v>
      </c>
      <c r="AG2583" t="s">
        <v>2818</v>
      </c>
      <c r="AH2583" t="s">
        <v>7575</v>
      </c>
    </row>
    <row r="2584" spans="1:34" x14ac:dyDescent="0.25">
      <c r="A2584">
        <v>8</v>
      </c>
      <c r="B2584" t="s">
        <v>659</v>
      </c>
      <c r="C2584" t="s">
        <v>662</v>
      </c>
      <c r="D2584" t="s">
        <v>660</v>
      </c>
      <c r="E2584" t="s">
        <v>661</v>
      </c>
      <c r="F2584" t="s">
        <v>666</v>
      </c>
      <c r="G2584" t="s">
        <v>11044</v>
      </c>
      <c r="H2584" t="s">
        <v>1294</v>
      </c>
      <c r="I2584" t="s">
        <v>1295</v>
      </c>
      <c r="J2584">
        <v>2</v>
      </c>
      <c r="L2584" t="s">
        <v>1277</v>
      </c>
      <c r="M2584" t="s">
        <v>1296</v>
      </c>
      <c r="N2584" t="s">
        <v>1297</v>
      </c>
      <c r="O2584" t="s">
        <v>7576</v>
      </c>
      <c r="P2584" t="s">
        <v>389</v>
      </c>
      <c r="Q2584" t="s">
        <v>148</v>
      </c>
      <c r="R2584" t="s">
        <v>8659</v>
      </c>
      <c r="S2584" t="s">
        <v>8662</v>
      </c>
      <c r="T2584" t="b">
        <v>0</v>
      </c>
      <c r="U2584" t="b">
        <v>0</v>
      </c>
      <c r="V2584">
        <v>2</v>
      </c>
      <c r="W2584">
        <v>0</v>
      </c>
      <c r="X2584">
        <v>10</v>
      </c>
      <c r="AH2584" t="s">
        <v>7577</v>
      </c>
    </row>
    <row r="2585" spans="1:34" x14ac:dyDescent="0.25">
      <c r="A2585">
        <v>8</v>
      </c>
      <c r="B2585" t="s">
        <v>659</v>
      </c>
      <c r="C2585" t="s">
        <v>662</v>
      </c>
      <c r="D2585" t="s">
        <v>660</v>
      </c>
      <c r="E2585" t="s">
        <v>661</v>
      </c>
      <c r="F2585" t="s">
        <v>666</v>
      </c>
      <c r="G2585" t="s">
        <v>11044</v>
      </c>
      <c r="H2585" t="s">
        <v>1294</v>
      </c>
      <c r="I2585" t="s">
        <v>1295</v>
      </c>
      <c r="J2585">
        <v>2</v>
      </c>
      <c r="L2585" t="s">
        <v>1277</v>
      </c>
      <c r="M2585" t="s">
        <v>1296</v>
      </c>
      <c r="N2585" t="s">
        <v>1297</v>
      </c>
      <c r="O2585" t="s">
        <v>7578</v>
      </c>
      <c r="P2585" t="s">
        <v>177</v>
      </c>
      <c r="Q2585" t="s">
        <v>148</v>
      </c>
      <c r="R2585" t="s">
        <v>8659</v>
      </c>
      <c r="S2585" t="s">
        <v>8645</v>
      </c>
      <c r="T2585" t="b">
        <v>1</v>
      </c>
      <c r="U2585" t="b">
        <v>0</v>
      </c>
      <c r="V2585">
        <v>1</v>
      </c>
      <c r="W2585">
        <v>15</v>
      </c>
      <c r="X2585">
        <v>10</v>
      </c>
      <c r="AG2585" t="s">
        <v>272</v>
      </c>
      <c r="AH2585" t="s">
        <v>7579</v>
      </c>
    </row>
    <row r="2586" spans="1:34" x14ac:dyDescent="0.25">
      <c r="A2586">
        <v>8</v>
      </c>
      <c r="B2586" t="s">
        <v>659</v>
      </c>
      <c r="C2586" t="s">
        <v>662</v>
      </c>
      <c r="D2586" t="s">
        <v>660</v>
      </c>
      <c r="E2586" t="s">
        <v>661</v>
      </c>
      <c r="F2586" t="s">
        <v>666</v>
      </c>
      <c r="G2586" t="s">
        <v>11044</v>
      </c>
      <c r="H2586" t="s">
        <v>1294</v>
      </c>
      <c r="I2586" t="s">
        <v>1295</v>
      </c>
      <c r="J2586">
        <v>2</v>
      </c>
      <c r="L2586" t="s">
        <v>1277</v>
      </c>
      <c r="M2586" t="s">
        <v>1296</v>
      </c>
      <c r="N2586" t="s">
        <v>1297</v>
      </c>
      <c r="O2586" t="s">
        <v>7580</v>
      </c>
      <c r="P2586" t="s">
        <v>147</v>
      </c>
      <c r="Q2586" t="s">
        <v>148</v>
      </c>
      <c r="R2586" t="s">
        <v>8659</v>
      </c>
      <c r="S2586" t="s">
        <v>8645</v>
      </c>
      <c r="T2586" t="b">
        <v>0</v>
      </c>
      <c r="U2586" t="b">
        <v>0</v>
      </c>
      <c r="V2586">
        <v>1</v>
      </c>
      <c r="W2586">
        <v>110</v>
      </c>
      <c r="X2586">
        <v>10</v>
      </c>
      <c r="AB2586">
        <v>3</v>
      </c>
      <c r="AC2586">
        <v>1</v>
      </c>
      <c r="AD2586">
        <v>2</v>
      </c>
      <c r="AE2586" t="s">
        <v>1745</v>
      </c>
      <c r="AG2586" t="s">
        <v>7581</v>
      </c>
      <c r="AH2586" t="s">
        <v>7582</v>
      </c>
    </row>
    <row r="2587" spans="1:34" x14ac:dyDescent="0.25">
      <c r="A2587">
        <v>8</v>
      </c>
      <c r="B2587" t="s">
        <v>659</v>
      </c>
      <c r="C2587" t="s">
        <v>662</v>
      </c>
      <c r="D2587" t="s">
        <v>660</v>
      </c>
      <c r="E2587" t="s">
        <v>661</v>
      </c>
      <c r="F2587" t="s">
        <v>666</v>
      </c>
      <c r="G2587" t="s">
        <v>11044</v>
      </c>
      <c r="H2587" t="s">
        <v>1294</v>
      </c>
      <c r="I2587" t="s">
        <v>1295</v>
      </c>
      <c r="J2587">
        <v>2</v>
      </c>
      <c r="L2587" t="s">
        <v>1277</v>
      </c>
      <c r="M2587" t="s">
        <v>1296</v>
      </c>
      <c r="N2587" t="s">
        <v>1297</v>
      </c>
      <c r="O2587" t="s">
        <v>7583</v>
      </c>
      <c r="P2587" t="s">
        <v>147</v>
      </c>
      <c r="Q2587" t="s">
        <v>148</v>
      </c>
      <c r="R2587" t="s">
        <v>8659</v>
      </c>
      <c r="S2587" t="s">
        <v>8645</v>
      </c>
      <c r="T2587" t="b">
        <v>0</v>
      </c>
      <c r="U2587" t="b">
        <v>0</v>
      </c>
      <c r="V2587">
        <v>2</v>
      </c>
      <c r="W2587">
        <v>120</v>
      </c>
      <c r="X2587">
        <v>10</v>
      </c>
      <c r="AB2587">
        <v>3</v>
      </c>
      <c r="AC2587">
        <v>1</v>
      </c>
      <c r="AD2587">
        <v>2</v>
      </c>
      <c r="AE2587" t="s">
        <v>1745</v>
      </c>
      <c r="AG2587" t="s">
        <v>7581</v>
      </c>
      <c r="AH2587" t="s">
        <v>7584</v>
      </c>
    </row>
    <row r="2588" spans="1:34" x14ac:dyDescent="0.25">
      <c r="A2588">
        <v>8</v>
      </c>
      <c r="B2588" t="s">
        <v>659</v>
      </c>
      <c r="C2588" t="s">
        <v>662</v>
      </c>
      <c r="D2588" t="s">
        <v>660</v>
      </c>
      <c r="E2588" t="s">
        <v>661</v>
      </c>
      <c r="F2588" t="s">
        <v>666</v>
      </c>
      <c r="G2588" t="s">
        <v>11044</v>
      </c>
      <c r="H2588" t="s">
        <v>1294</v>
      </c>
      <c r="I2588" t="s">
        <v>1295</v>
      </c>
      <c r="J2588">
        <v>2</v>
      </c>
      <c r="L2588" t="s">
        <v>1277</v>
      </c>
      <c r="M2588" t="s">
        <v>1296</v>
      </c>
      <c r="N2588" t="s">
        <v>1297</v>
      </c>
      <c r="O2588" t="s">
        <v>7585</v>
      </c>
      <c r="P2588" t="s">
        <v>147</v>
      </c>
      <c r="Q2588" t="s">
        <v>148</v>
      </c>
      <c r="R2588" t="s">
        <v>8659</v>
      </c>
      <c r="S2588" t="s">
        <v>8645</v>
      </c>
      <c r="T2588" t="b">
        <v>0</v>
      </c>
      <c r="U2588" t="b">
        <v>0</v>
      </c>
      <c r="V2588">
        <v>3</v>
      </c>
      <c r="W2588">
        <v>130</v>
      </c>
      <c r="X2588">
        <v>8</v>
      </c>
      <c r="AB2588">
        <v>3</v>
      </c>
      <c r="AC2588">
        <v>1</v>
      </c>
      <c r="AD2588">
        <v>2</v>
      </c>
      <c r="AE2588" t="s">
        <v>1745</v>
      </c>
      <c r="AG2588" t="s">
        <v>2982</v>
      </c>
      <c r="AH2588" t="s">
        <v>7586</v>
      </c>
    </row>
    <row r="2589" spans="1:34" x14ac:dyDescent="0.25">
      <c r="A2589">
        <v>8</v>
      </c>
      <c r="B2589" t="s">
        <v>659</v>
      </c>
      <c r="C2589" t="s">
        <v>662</v>
      </c>
      <c r="D2589" t="s">
        <v>660</v>
      </c>
      <c r="E2589" t="s">
        <v>661</v>
      </c>
      <c r="F2589" t="s">
        <v>666</v>
      </c>
      <c r="G2589" t="s">
        <v>11044</v>
      </c>
      <c r="H2589" t="s">
        <v>1294</v>
      </c>
      <c r="I2589" t="s">
        <v>1295</v>
      </c>
      <c r="J2589">
        <v>2</v>
      </c>
      <c r="L2589" t="s">
        <v>1277</v>
      </c>
      <c r="M2589" t="s">
        <v>1296</v>
      </c>
      <c r="N2589" t="s">
        <v>1297</v>
      </c>
      <c r="O2589" t="s">
        <v>7587</v>
      </c>
      <c r="P2589" t="s">
        <v>147</v>
      </c>
      <c r="Q2589" t="s">
        <v>148</v>
      </c>
      <c r="R2589" t="s">
        <v>8659</v>
      </c>
      <c r="S2589" t="s">
        <v>8645</v>
      </c>
      <c r="T2589" t="b">
        <v>0</v>
      </c>
      <c r="U2589" t="b">
        <v>0</v>
      </c>
      <c r="V2589">
        <v>4</v>
      </c>
      <c r="W2589">
        <v>130</v>
      </c>
      <c r="X2589">
        <v>6</v>
      </c>
      <c r="AB2589">
        <v>3</v>
      </c>
      <c r="AC2589">
        <v>1</v>
      </c>
      <c r="AD2589">
        <v>2</v>
      </c>
      <c r="AE2589" t="s">
        <v>610</v>
      </c>
      <c r="AG2589" t="s">
        <v>7588</v>
      </c>
      <c r="AH2589" t="s">
        <v>7589</v>
      </c>
    </row>
    <row r="2590" spans="1:34" x14ac:dyDescent="0.25">
      <c r="A2590">
        <v>8</v>
      </c>
      <c r="B2590" t="s">
        <v>659</v>
      </c>
      <c r="C2590" t="s">
        <v>662</v>
      </c>
      <c r="D2590" t="s">
        <v>660</v>
      </c>
      <c r="E2590" t="s">
        <v>661</v>
      </c>
      <c r="F2590" t="s">
        <v>666</v>
      </c>
      <c r="G2590" t="s">
        <v>11044</v>
      </c>
      <c r="H2590" t="s">
        <v>1294</v>
      </c>
      <c r="I2590" t="s">
        <v>1295</v>
      </c>
      <c r="J2590">
        <v>2</v>
      </c>
      <c r="L2590" t="s">
        <v>1277</v>
      </c>
      <c r="M2590" t="s">
        <v>1296</v>
      </c>
      <c r="N2590" t="s">
        <v>1297</v>
      </c>
      <c r="O2590" t="s">
        <v>7590</v>
      </c>
      <c r="P2590" t="s">
        <v>181</v>
      </c>
      <c r="Q2590" t="s">
        <v>148</v>
      </c>
      <c r="R2590" t="s">
        <v>8659</v>
      </c>
      <c r="S2590" t="s">
        <v>8645</v>
      </c>
      <c r="T2590" t="b">
        <v>0</v>
      </c>
      <c r="U2590" t="b">
        <v>0</v>
      </c>
      <c r="V2590">
        <v>1</v>
      </c>
      <c r="W2590">
        <v>90</v>
      </c>
      <c r="X2590">
        <v>10</v>
      </c>
      <c r="AB2590">
        <v>3</v>
      </c>
      <c r="AC2590">
        <v>1</v>
      </c>
      <c r="AD2590">
        <v>2</v>
      </c>
      <c r="AE2590" t="s">
        <v>618</v>
      </c>
      <c r="AG2590" t="s">
        <v>7591</v>
      </c>
      <c r="AH2590" t="s">
        <v>7592</v>
      </c>
    </row>
    <row r="2591" spans="1:34" x14ac:dyDescent="0.25">
      <c r="A2591">
        <v>8</v>
      </c>
      <c r="B2591" t="s">
        <v>659</v>
      </c>
      <c r="C2591" t="s">
        <v>662</v>
      </c>
      <c r="D2591" t="s">
        <v>660</v>
      </c>
      <c r="E2591" t="s">
        <v>661</v>
      </c>
      <c r="F2591" t="s">
        <v>666</v>
      </c>
      <c r="G2591" t="s">
        <v>11044</v>
      </c>
      <c r="H2591" t="s">
        <v>1294</v>
      </c>
      <c r="I2591" t="s">
        <v>1295</v>
      </c>
      <c r="J2591">
        <v>2</v>
      </c>
      <c r="L2591" t="s">
        <v>1277</v>
      </c>
      <c r="M2591" t="s">
        <v>1296</v>
      </c>
      <c r="N2591" t="s">
        <v>1297</v>
      </c>
      <c r="O2591" t="s">
        <v>7593</v>
      </c>
      <c r="P2591" t="s">
        <v>181</v>
      </c>
      <c r="Q2591" t="s">
        <v>148</v>
      </c>
      <c r="R2591" t="s">
        <v>8659</v>
      </c>
      <c r="S2591" t="s">
        <v>8645</v>
      </c>
      <c r="T2591" t="b">
        <v>0</v>
      </c>
      <c r="U2591" t="b">
        <v>0</v>
      </c>
      <c r="V2591">
        <v>2</v>
      </c>
      <c r="W2591">
        <v>90</v>
      </c>
      <c r="X2591">
        <v>10</v>
      </c>
      <c r="AB2591">
        <v>3</v>
      </c>
      <c r="AC2591">
        <v>1</v>
      </c>
      <c r="AD2591">
        <v>2</v>
      </c>
      <c r="AE2591" t="s">
        <v>618</v>
      </c>
      <c r="AG2591" t="s">
        <v>7591</v>
      </c>
      <c r="AH2591" t="s">
        <v>7594</v>
      </c>
    </row>
    <row r="2592" spans="1:34" x14ac:dyDescent="0.25">
      <c r="A2592">
        <v>8</v>
      </c>
      <c r="B2592" t="s">
        <v>659</v>
      </c>
      <c r="C2592" t="s">
        <v>662</v>
      </c>
      <c r="D2592" t="s">
        <v>660</v>
      </c>
      <c r="E2592" t="s">
        <v>661</v>
      </c>
      <c r="F2592" t="s">
        <v>666</v>
      </c>
      <c r="G2592" t="s">
        <v>11044</v>
      </c>
      <c r="H2592" t="s">
        <v>1294</v>
      </c>
      <c r="I2592" t="s">
        <v>1295</v>
      </c>
      <c r="J2592">
        <v>2</v>
      </c>
      <c r="L2592" t="s">
        <v>1277</v>
      </c>
      <c r="M2592" t="s">
        <v>1296</v>
      </c>
      <c r="N2592" t="s">
        <v>1297</v>
      </c>
      <c r="O2592" t="s">
        <v>7595</v>
      </c>
      <c r="P2592" t="s">
        <v>181</v>
      </c>
      <c r="Q2592" t="s">
        <v>148</v>
      </c>
      <c r="R2592" t="s">
        <v>8659</v>
      </c>
      <c r="S2592" t="s">
        <v>8645</v>
      </c>
      <c r="T2592" t="b">
        <v>0</v>
      </c>
      <c r="U2592" t="b">
        <v>0</v>
      </c>
      <c r="V2592">
        <v>3</v>
      </c>
      <c r="W2592">
        <v>95</v>
      </c>
      <c r="X2592">
        <v>9</v>
      </c>
      <c r="AB2592">
        <v>3</v>
      </c>
      <c r="AC2592">
        <v>1</v>
      </c>
      <c r="AD2592">
        <v>2</v>
      </c>
      <c r="AE2592" t="s">
        <v>1745</v>
      </c>
      <c r="AG2592" t="s">
        <v>7596</v>
      </c>
      <c r="AH2592" t="s">
        <v>7597</v>
      </c>
    </row>
    <row r="2593" spans="1:34" x14ac:dyDescent="0.25">
      <c r="A2593">
        <v>8</v>
      </c>
      <c r="B2593" t="s">
        <v>659</v>
      </c>
      <c r="C2593" t="s">
        <v>662</v>
      </c>
      <c r="D2593" t="s">
        <v>660</v>
      </c>
      <c r="E2593" t="s">
        <v>661</v>
      </c>
      <c r="F2593" t="s">
        <v>666</v>
      </c>
      <c r="G2593" t="s">
        <v>11044</v>
      </c>
      <c r="H2593" t="s">
        <v>1294</v>
      </c>
      <c r="I2593" t="s">
        <v>1295</v>
      </c>
      <c r="J2593">
        <v>2</v>
      </c>
      <c r="L2593" t="s">
        <v>1277</v>
      </c>
      <c r="M2593" t="s">
        <v>1296</v>
      </c>
      <c r="N2593" t="s">
        <v>1297</v>
      </c>
      <c r="O2593" t="s">
        <v>7598</v>
      </c>
      <c r="P2593" t="s">
        <v>200</v>
      </c>
      <c r="Q2593" t="s">
        <v>148</v>
      </c>
      <c r="R2593" t="s">
        <v>8490</v>
      </c>
      <c r="S2593" t="s">
        <v>8645</v>
      </c>
      <c r="T2593" t="b">
        <v>0</v>
      </c>
      <c r="U2593" t="b">
        <v>0</v>
      </c>
      <c r="V2593">
        <v>1</v>
      </c>
      <c r="W2593">
        <v>20</v>
      </c>
      <c r="X2593">
        <v>10</v>
      </c>
      <c r="AB2593">
        <v>2</v>
      </c>
      <c r="AC2593">
        <v>2</v>
      </c>
      <c r="AD2593">
        <v>3</v>
      </c>
      <c r="AE2593" t="s">
        <v>618</v>
      </c>
      <c r="AG2593" t="s">
        <v>7599</v>
      </c>
      <c r="AH2593" t="s">
        <v>7600</v>
      </c>
    </row>
    <row r="2594" spans="1:34" x14ac:dyDescent="0.25">
      <c r="A2594">
        <v>8</v>
      </c>
      <c r="B2594" t="s">
        <v>659</v>
      </c>
      <c r="C2594" t="s">
        <v>662</v>
      </c>
      <c r="D2594" t="s">
        <v>660</v>
      </c>
      <c r="E2594" t="s">
        <v>661</v>
      </c>
      <c r="F2594" t="s">
        <v>666</v>
      </c>
      <c r="G2594" t="s">
        <v>11044</v>
      </c>
      <c r="H2594" t="s">
        <v>1294</v>
      </c>
      <c r="I2594" t="s">
        <v>1295</v>
      </c>
      <c r="J2594">
        <v>2</v>
      </c>
      <c r="L2594" t="s">
        <v>1277</v>
      </c>
      <c r="M2594" t="s">
        <v>1296</v>
      </c>
      <c r="N2594" t="s">
        <v>1297</v>
      </c>
      <c r="O2594" t="s">
        <v>7601</v>
      </c>
      <c r="P2594" t="s">
        <v>200</v>
      </c>
      <c r="Q2594" t="s">
        <v>148</v>
      </c>
      <c r="R2594" t="s">
        <v>8490</v>
      </c>
      <c r="S2594" t="s">
        <v>8645</v>
      </c>
      <c r="T2594" t="b">
        <v>0</v>
      </c>
      <c r="U2594" t="b">
        <v>0</v>
      </c>
      <c r="V2594">
        <v>2</v>
      </c>
      <c r="W2594">
        <v>25</v>
      </c>
      <c r="X2594">
        <v>11</v>
      </c>
      <c r="AB2594">
        <v>2</v>
      </c>
      <c r="AC2594">
        <v>2</v>
      </c>
      <c r="AD2594">
        <v>3</v>
      </c>
      <c r="AE2594" t="s">
        <v>618</v>
      </c>
      <c r="AG2594" t="s">
        <v>7602</v>
      </c>
      <c r="AH2594" t="s">
        <v>7603</v>
      </c>
    </row>
    <row r="2595" spans="1:34" x14ac:dyDescent="0.25">
      <c r="A2595">
        <v>8</v>
      </c>
      <c r="B2595" t="s">
        <v>659</v>
      </c>
      <c r="C2595" t="s">
        <v>662</v>
      </c>
      <c r="D2595" t="s">
        <v>660</v>
      </c>
      <c r="E2595" t="s">
        <v>661</v>
      </c>
      <c r="F2595" t="s">
        <v>666</v>
      </c>
      <c r="G2595" t="s">
        <v>11044</v>
      </c>
      <c r="H2595" t="s">
        <v>1294</v>
      </c>
      <c r="I2595" t="s">
        <v>1295</v>
      </c>
      <c r="J2595">
        <v>2</v>
      </c>
      <c r="L2595" t="s">
        <v>1277</v>
      </c>
      <c r="M2595" t="s">
        <v>1296</v>
      </c>
      <c r="N2595" t="s">
        <v>1297</v>
      </c>
      <c r="O2595" t="s">
        <v>7604</v>
      </c>
      <c r="P2595" t="s">
        <v>200</v>
      </c>
      <c r="Q2595" t="s">
        <v>148</v>
      </c>
      <c r="R2595" t="s">
        <v>8490</v>
      </c>
      <c r="S2595" t="s">
        <v>8645</v>
      </c>
      <c r="T2595" t="b">
        <v>0</v>
      </c>
      <c r="U2595" t="b">
        <v>0</v>
      </c>
      <c r="V2595">
        <v>3</v>
      </c>
      <c r="W2595">
        <v>30</v>
      </c>
      <c r="X2595">
        <v>11</v>
      </c>
      <c r="AB2595">
        <v>2</v>
      </c>
      <c r="AC2595">
        <v>2</v>
      </c>
      <c r="AD2595">
        <v>3</v>
      </c>
      <c r="AE2595" t="s">
        <v>618</v>
      </c>
      <c r="AG2595" t="s">
        <v>7605</v>
      </c>
      <c r="AH2595" t="s">
        <v>7606</v>
      </c>
    </row>
    <row r="2596" spans="1:34" x14ac:dyDescent="0.25">
      <c r="A2596">
        <v>8</v>
      </c>
      <c r="B2596" t="s">
        <v>659</v>
      </c>
      <c r="C2596" t="s">
        <v>662</v>
      </c>
      <c r="D2596" t="s">
        <v>660</v>
      </c>
      <c r="E2596" t="s">
        <v>661</v>
      </c>
      <c r="F2596" t="s">
        <v>666</v>
      </c>
      <c r="G2596" t="s">
        <v>11044</v>
      </c>
      <c r="H2596" t="s">
        <v>1294</v>
      </c>
      <c r="I2596" t="s">
        <v>1295</v>
      </c>
      <c r="J2596">
        <v>2</v>
      </c>
      <c r="L2596" t="s">
        <v>1277</v>
      </c>
      <c r="M2596" t="s">
        <v>1296</v>
      </c>
      <c r="N2596" t="s">
        <v>1297</v>
      </c>
      <c r="O2596" t="s">
        <v>7607</v>
      </c>
      <c r="P2596" t="s">
        <v>313</v>
      </c>
      <c r="Q2596" t="s">
        <v>148</v>
      </c>
      <c r="R2596" t="s">
        <v>8659</v>
      </c>
      <c r="S2596" t="s">
        <v>8645</v>
      </c>
      <c r="T2596" t="b">
        <v>0</v>
      </c>
      <c r="U2596" t="b">
        <v>0</v>
      </c>
      <c r="V2596">
        <v>1</v>
      </c>
      <c r="W2596">
        <v>30</v>
      </c>
      <c r="X2596">
        <v>10</v>
      </c>
      <c r="AB2596">
        <v>2</v>
      </c>
      <c r="AC2596">
        <v>1</v>
      </c>
      <c r="AD2596">
        <v>3</v>
      </c>
      <c r="AE2596" t="s">
        <v>618</v>
      </c>
      <c r="AG2596" t="s">
        <v>3189</v>
      </c>
      <c r="AH2596" t="s">
        <v>7608</v>
      </c>
    </row>
    <row r="2597" spans="1:34" x14ac:dyDescent="0.25">
      <c r="A2597">
        <v>8</v>
      </c>
      <c r="B2597" t="s">
        <v>659</v>
      </c>
      <c r="C2597" t="s">
        <v>662</v>
      </c>
      <c r="D2597" t="s">
        <v>660</v>
      </c>
      <c r="E2597" t="s">
        <v>661</v>
      </c>
      <c r="F2597" t="s">
        <v>666</v>
      </c>
      <c r="G2597" t="s">
        <v>11044</v>
      </c>
      <c r="H2597" t="s">
        <v>1294</v>
      </c>
      <c r="I2597" t="s">
        <v>1295</v>
      </c>
      <c r="J2597">
        <v>2</v>
      </c>
      <c r="L2597" t="s">
        <v>1277</v>
      </c>
      <c r="M2597" t="s">
        <v>1296</v>
      </c>
      <c r="N2597" t="s">
        <v>1297</v>
      </c>
      <c r="O2597" t="s">
        <v>7609</v>
      </c>
      <c r="P2597" t="s">
        <v>313</v>
      </c>
      <c r="Q2597" t="s">
        <v>148</v>
      </c>
      <c r="R2597" t="s">
        <v>8659</v>
      </c>
      <c r="S2597" t="s">
        <v>8645</v>
      </c>
      <c r="T2597" t="b">
        <v>0</v>
      </c>
      <c r="U2597" t="b">
        <v>0</v>
      </c>
      <c r="V2597">
        <v>2</v>
      </c>
      <c r="W2597">
        <v>30</v>
      </c>
      <c r="X2597">
        <v>10</v>
      </c>
      <c r="AB2597">
        <v>2</v>
      </c>
      <c r="AC2597">
        <v>1</v>
      </c>
      <c r="AD2597">
        <v>3</v>
      </c>
      <c r="AE2597" t="s">
        <v>618</v>
      </c>
      <c r="AG2597" t="s">
        <v>3189</v>
      </c>
      <c r="AH2597" t="s">
        <v>7610</v>
      </c>
    </row>
    <row r="2598" spans="1:34" x14ac:dyDescent="0.25">
      <c r="A2598">
        <v>8</v>
      </c>
      <c r="B2598" t="s">
        <v>659</v>
      </c>
      <c r="C2598" t="s">
        <v>662</v>
      </c>
      <c r="D2598" t="s">
        <v>660</v>
      </c>
      <c r="E2598" t="s">
        <v>661</v>
      </c>
      <c r="F2598" t="s">
        <v>666</v>
      </c>
      <c r="G2598" t="s">
        <v>11044</v>
      </c>
      <c r="H2598" t="s">
        <v>1294</v>
      </c>
      <c r="I2598" t="s">
        <v>1295</v>
      </c>
      <c r="J2598">
        <v>2</v>
      </c>
      <c r="L2598" t="s">
        <v>1277</v>
      </c>
      <c r="M2598" t="s">
        <v>1296</v>
      </c>
      <c r="N2598" t="s">
        <v>1297</v>
      </c>
      <c r="O2598" t="s">
        <v>7611</v>
      </c>
      <c r="P2598" t="s">
        <v>313</v>
      </c>
      <c r="Q2598" t="s">
        <v>148</v>
      </c>
      <c r="R2598" t="s">
        <v>8659</v>
      </c>
      <c r="S2598" t="s">
        <v>8645</v>
      </c>
      <c r="T2598" t="b">
        <v>0</v>
      </c>
      <c r="U2598" t="b">
        <v>0</v>
      </c>
      <c r="V2598">
        <v>3</v>
      </c>
      <c r="W2598">
        <v>40</v>
      </c>
      <c r="X2598">
        <v>10</v>
      </c>
      <c r="AB2598">
        <v>2</v>
      </c>
      <c r="AC2598">
        <v>1</v>
      </c>
      <c r="AD2598">
        <v>3</v>
      </c>
      <c r="AE2598" t="s">
        <v>1745</v>
      </c>
      <c r="AG2598" t="s">
        <v>2181</v>
      </c>
      <c r="AH2598" t="s">
        <v>7612</v>
      </c>
    </row>
    <row r="2599" spans="1:34" x14ac:dyDescent="0.25">
      <c r="A2599">
        <v>8</v>
      </c>
      <c r="B2599" t="s">
        <v>659</v>
      </c>
      <c r="C2599" t="s">
        <v>662</v>
      </c>
      <c r="D2599" t="s">
        <v>660</v>
      </c>
      <c r="E2599" t="s">
        <v>661</v>
      </c>
      <c r="F2599" t="s">
        <v>666</v>
      </c>
      <c r="G2599" t="s">
        <v>11044</v>
      </c>
      <c r="H2599" t="s">
        <v>1294</v>
      </c>
      <c r="I2599" t="s">
        <v>1295</v>
      </c>
      <c r="J2599">
        <v>2</v>
      </c>
      <c r="L2599" t="s">
        <v>1277</v>
      </c>
      <c r="M2599" t="s">
        <v>1296</v>
      </c>
      <c r="N2599" t="s">
        <v>1297</v>
      </c>
      <c r="O2599" t="s">
        <v>7613</v>
      </c>
      <c r="P2599" t="s">
        <v>217</v>
      </c>
      <c r="Q2599" t="s">
        <v>8650</v>
      </c>
      <c r="R2599" t="s">
        <v>8637</v>
      </c>
      <c r="S2599" t="s">
        <v>8645</v>
      </c>
      <c r="T2599" t="b">
        <v>1</v>
      </c>
      <c r="U2599" t="b">
        <v>0</v>
      </c>
      <c r="V2599">
        <v>1</v>
      </c>
      <c r="W2599">
        <v>25</v>
      </c>
      <c r="X2599">
        <v>9</v>
      </c>
      <c r="AB2599">
        <v>2</v>
      </c>
      <c r="AC2599">
        <v>1</v>
      </c>
      <c r="AD2599">
        <v>3</v>
      </c>
      <c r="AE2599" t="s">
        <v>1745</v>
      </c>
      <c r="AG2599" t="s">
        <v>7614</v>
      </c>
      <c r="AH2599" t="s">
        <v>7615</v>
      </c>
    </row>
    <row r="2600" spans="1:34" x14ac:dyDescent="0.25">
      <c r="A2600">
        <v>8</v>
      </c>
      <c r="B2600" t="s">
        <v>659</v>
      </c>
      <c r="C2600" t="s">
        <v>662</v>
      </c>
      <c r="D2600" t="s">
        <v>660</v>
      </c>
      <c r="E2600" t="s">
        <v>661</v>
      </c>
      <c r="F2600" t="s">
        <v>666</v>
      </c>
      <c r="G2600" t="s">
        <v>11044</v>
      </c>
      <c r="H2600" t="s">
        <v>1294</v>
      </c>
      <c r="I2600" t="s">
        <v>1295</v>
      </c>
      <c r="J2600">
        <v>2</v>
      </c>
      <c r="L2600" t="s">
        <v>1277</v>
      </c>
      <c r="M2600" t="s">
        <v>1296</v>
      </c>
      <c r="N2600" t="s">
        <v>1297</v>
      </c>
      <c r="O2600" t="s">
        <v>7616</v>
      </c>
      <c r="P2600" t="s">
        <v>217</v>
      </c>
      <c r="Q2600" t="s">
        <v>8650</v>
      </c>
      <c r="R2600" t="s">
        <v>8637</v>
      </c>
      <c r="S2600" t="s">
        <v>8645</v>
      </c>
      <c r="T2600" t="b">
        <v>1</v>
      </c>
      <c r="U2600" t="b">
        <v>0</v>
      </c>
      <c r="V2600">
        <v>2</v>
      </c>
      <c r="W2600">
        <v>25</v>
      </c>
      <c r="X2600">
        <v>8</v>
      </c>
      <c r="AB2600">
        <v>2</v>
      </c>
      <c r="AC2600">
        <v>1</v>
      </c>
      <c r="AD2600">
        <v>3</v>
      </c>
      <c r="AE2600" t="s">
        <v>1745</v>
      </c>
      <c r="AG2600" t="s">
        <v>7617</v>
      </c>
      <c r="AH2600" t="s">
        <v>7618</v>
      </c>
    </row>
    <row r="2601" spans="1:34" x14ac:dyDescent="0.25">
      <c r="A2601">
        <v>8</v>
      </c>
      <c r="B2601" t="s">
        <v>659</v>
      </c>
      <c r="C2601" t="s">
        <v>662</v>
      </c>
      <c r="D2601" t="s">
        <v>660</v>
      </c>
      <c r="E2601" t="s">
        <v>661</v>
      </c>
      <c r="F2601" t="s">
        <v>666</v>
      </c>
      <c r="G2601" t="s">
        <v>11044</v>
      </c>
      <c r="H2601" t="s">
        <v>1294</v>
      </c>
      <c r="I2601" t="s">
        <v>1295</v>
      </c>
      <c r="J2601">
        <v>2</v>
      </c>
      <c r="L2601" t="s">
        <v>1277</v>
      </c>
      <c r="M2601" t="s">
        <v>1296</v>
      </c>
      <c r="N2601" t="s">
        <v>1297</v>
      </c>
      <c r="O2601" t="s">
        <v>7619</v>
      </c>
      <c r="P2601" t="s">
        <v>217</v>
      </c>
      <c r="Q2601" t="s">
        <v>8650</v>
      </c>
      <c r="R2601" t="s">
        <v>8637</v>
      </c>
      <c r="S2601" t="s">
        <v>8645</v>
      </c>
      <c r="T2601" t="b">
        <v>1</v>
      </c>
      <c r="U2601" t="b">
        <v>0</v>
      </c>
      <c r="V2601">
        <v>3</v>
      </c>
      <c r="W2601">
        <v>25</v>
      </c>
      <c r="X2601">
        <v>7</v>
      </c>
      <c r="AB2601">
        <v>2</v>
      </c>
      <c r="AC2601">
        <v>1</v>
      </c>
      <c r="AD2601">
        <v>3</v>
      </c>
      <c r="AE2601" t="s">
        <v>1745</v>
      </c>
      <c r="AG2601" t="s">
        <v>7620</v>
      </c>
      <c r="AH2601" t="s">
        <v>7621</v>
      </c>
    </row>
    <row r="2602" spans="1:34" x14ac:dyDescent="0.25">
      <c r="A2602">
        <v>8</v>
      </c>
      <c r="B2602" t="s">
        <v>659</v>
      </c>
      <c r="C2602" t="s">
        <v>662</v>
      </c>
      <c r="D2602" t="s">
        <v>660</v>
      </c>
      <c r="E2602" t="s">
        <v>661</v>
      </c>
      <c r="F2602" t="s">
        <v>666</v>
      </c>
      <c r="G2602" t="s">
        <v>11044</v>
      </c>
      <c r="H2602" t="s">
        <v>1294</v>
      </c>
      <c r="I2602" t="s">
        <v>1295</v>
      </c>
      <c r="J2602">
        <v>2</v>
      </c>
      <c r="L2602" t="s">
        <v>1277</v>
      </c>
      <c r="M2602" t="s">
        <v>1296</v>
      </c>
      <c r="N2602" t="s">
        <v>1297</v>
      </c>
      <c r="O2602" t="s">
        <v>7622</v>
      </c>
      <c r="P2602" t="s">
        <v>209</v>
      </c>
      <c r="Q2602" t="s">
        <v>8650</v>
      </c>
      <c r="R2602" t="s">
        <v>8637</v>
      </c>
      <c r="S2602" t="s">
        <v>8645</v>
      </c>
      <c r="T2602" t="b">
        <v>0</v>
      </c>
      <c r="U2602" t="b">
        <v>0</v>
      </c>
      <c r="V2602">
        <v>1</v>
      </c>
      <c r="W2602">
        <v>62.5</v>
      </c>
      <c r="X2602">
        <v>10</v>
      </c>
      <c r="AB2602">
        <v>2</v>
      </c>
      <c r="AC2602">
        <v>1</v>
      </c>
      <c r="AD2602">
        <v>3</v>
      </c>
      <c r="AE2602" t="s">
        <v>2289</v>
      </c>
      <c r="AG2602" t="s">
        <v>5413</v>
      </c>
      <c r="AH2602" t="s">
        <v>7623</v>
      </c>
    </row>
    <row r="2603" spans="1:34" x14ac:dyDescent="0.25">
      <c r="A2603">
        <v>8</v>
      </c>
      <c r="B2603" t="s">
        <v>659</v>
      </c>
      <c r="C2603" t="s">
        <v>662</v>
      </c>
      <c r="D2603" t="s">
        <v>660</v>
      </c>
      <c r="E2603" t="s">
        <v>661</v>
      </c>
      <c r="F2603" t="s">
        <v>666</v>
      </c>
      <c r="G2603" t="s">
        <v>11044</v>
      </c>
      <c r="H2603" t="s">
        <v>1294</v>
      </c>
      <c r="I2603" t="s">
        <v>1295</v>
      </c>
      <c r="J2603">
        <v>2</v>
      </c>
      <c r="L2603" t="s">
        <v>1277</v>
      </c>
      <c r="M2603" t="s">
        <v>1296</v>
      </c>
      <c r="N2603" t="s">
        <v>1297</v>
      </c>
      <c r="O2603" t="s">
        <v>7624</v>
      </c>
      <c r="P2603" t="s">
        <v>209</v>
      </c>
      <c r="Q2603" t="s">
        <v>8650</v>
      </c>
      <c r="R2603" t="s">
        <v>8637</v>
      </c>
      <c r="S2603" t="s">
        <v>8645</v>
      </c>
      <c r="T2603" t="b">
        <v>0</v>
      </c>
      <c r="U2603" t="b">
        <v>0</v>
      </c>
      <c r="V2603">
        <v>2</v>
      </c>
      <c r="W2603">
        <v>65</v>
      </c>
      <c r="X2603">
        <v>8</v>
      </c>
      <c r="AB2603">
        <v>2</v>
      </c>
      <c r="AC2603">
        <v>1</v>
      </c>
      <c r="AD2603">
        <v>3</v>
      </c>
      <c r="AE2603" t="s">
        <v>1745</v>
      </c>
      <c r="AG2603" t="s">
        <v>7625</v>
      </c>
      <c r="AH2603" t="s">
        <v>7626</v>
      </c>
    </row>
    <row r="2604" spans="1:34" x14ac:dyDescent="0.25">
      <c r="A2604">
        <v>8</v>
      </c>
      <c r="B2604" t="s">
        <v>659</v>
      </c>
      <c r="C2604" t="s">
        <v>662</v>
      </c>
      <c r="D2604" t="s">
        <v>660</v>
      </c>
      <c r="E2604" t="s">
        <v>661</v>
      </c>
      <c r="F2604" t="s">
        <v>666</v>
      </c>
      <c r="G2604" t="s">
        <v>11044</v>
      </c>
      <c r="H2604" t="s">
        <v>1294</v>
      </c>
      <c r="I2604" t="s">
        <v>1295</v>
      </c>
      <c r="J2604">
        <v>2</v>
      </c>
      <c r="L2604" t="s">
        <v>1277</v>
      </c>
      <c r="M2604" t="s">
        <v>1296</v>
      </c>
      <c r="N2604" t="s">
        <v>1297</v>
      </c>
      <c r="O2604" t="s">
        <v>7627</v>
      </c>
      <c r="P2604" t="s">
        <v>209</v>
      </c>
      <c r="Q2604" t="s">
        <v>8650</v>
      </c>
      <c r="R2604" t="s">
        <v>8637</v>
      </c>
      <c r="S2604" t="s">
        <v>8645</v>
      </c>
      <c r="T2604" t="b">
        <v>0</v>
      </c>
      <c r="U2604" t="b">
        <v>0</v>
      </c>
      <c r="V2604">
        <v>3</v>
      </c>
      <c r="W2604">
        <v>65</v>
      </c>
      <c r="X2604">
        <v>8</v>
      </c>
      <c r="AB2604">
        <v>2</v>
      </c>
      <c r="AC2604">
        <v>1</v>
      </c>
      <c r="AD2604">
        <v>3</v>
      </c>
      <c r="AE2604" t="s">
        <v>1745</v>
      </c>
      <c r="AG2604" t="s">
        <v>7628</v>
      </c>
      <c r="AH2604" t="s">
        <v>7629</v>
      </c>
    </row>
    <row r="2605" spans="1:34" x14ac:dyDescent="0.25">
      <c r="A2605">
        <v>8</v>
      </c>
      <c r="B2605" t="s">
        <v>659</v>
      </c>
      <c r="C2605" t="s">
        <v>662</v>
      </c>
      <c r="D2605" t="s">
        <v>660</v>
      </c>
      <c r="E2605" t="s">
        <v>661</v>
      </c>
      <c r="F2605" t="s">
        <v>666</v>
      </c>
      <c r="G2605" t="s">
        <v>11044</v>
      </c>
      <c r="H2605" t="s">
        <v>1294</v>
      </c>
      <c r="I2605" t="s">
        <v>1295</v>
      </c>
      <c r="J2605">
        <v>2</v>
      </c>
      <c r="L2605" t="s">
        <v>1277</v>
      </c>
      <c r="M2605" t="s">
        <v>1296</v>
      </c>
      <c r="N2605" t="s">
        <v>1297</v>
      </c>
      <c r="O2605" t="s">
        <v>7630</v>
      </c>
      <c r="P2605" t="s">
        <v>373</v>
      </c>
      <c r="Q2605" t="s">
        <v>357</v>
      </c>
      <c r="R2605" t="s">
        <v>357</v>
      </c>
      <c r="S2605" t="s">
        <v>8645</v>
      </c>
      <c r="T2605" t="b">
        <v>0</v>
      </c>
      <c r="U2605" t="b">
        <v>1</v>
      </c>
      <c r="V2605">
        <v>1</v>
      </c>
      <c r="Y2605">
        <v>20</v>
      </c>
      <c r="Z2605">
        <v>0</v>
      </c>
      <c r="AA2605" t="s">
        <v>3957</v>
      </c>
      <c r="AG2605" t="s">
        <v>7341</v>
      </c>
      <c r="AH2605" t="s">
        <v>7631</v>
      </c>
    </row>
    <row r="2606" spans="1:34" x14ac:dyDescent="0.25">
      <c r="A2606">
        <v>8</v>
      </c>
      <c r="B2606" t="s">
        <v>659</v>
      </c>
      <c r="C2606" t="s">
        <v>662</v>
      </c>
      <c r="D2606" t="s">
        <v>660</v>
      </c>
      <c r="E2606" t="s">
        <v>661</v>
      </c>
      <c r="F2606" t="s">
        <v>666</v>
      </c>
      <c r="G2606" t="s">
        <v>11044</v>
      </c>
      <c r="H2606" t="s">
        <v>1294</v>
      </c>
      <c r="I2606" t="s">
        <v>1295</v>
      </c>
      <c r="J2606">
        <v>2</v>
      </c>
      <c r="L2606" t="s">
        <v>1277</v>
      </c>
      <c r="M2606" t="s">
        <v>1296</v>
      </c>
      <c r="N2606" t="s">
        <v>1297</v>
      </c>
      <c r="O2606" t="s">
        <v>7632</v>
      </c>
      <c r="P2606" t="s">
        <v>373</v>
      </c>
      <c r="Q2606" t="s">
        <v>357</v>
      </c>
      <c r="R2606" t="s">
        <v>357</v>
      </c>
      <c r="S2606" t="s">
        <v>8645</v>
      </c>
      <c r="T2606" t="b">
        <v>0</v>
      </c>
      <c r="U2606" t="b">
        <v>1</v>
      </c>
      <c r="V2606">
        <v>2</v>
      </c>
      <c r="Y2606">
        <v>20</v>
      </c>
      <c r="Z2606">
        <v>0</v>
      </c>
      <c r="AA2606" t="s">
        <v>3957</v>
      </c>
      <c r="AG2606" t="s">
        <v>7341</v>
      </c>
      <c r="AH2606" t="s">
        <v>7633</v>
      </c>
    </row>
    <row r="2607" spans="1:34" x14ac:dyDescent="0.25">
      <c r="A2607">
        <v>8</v>
      </c>
      <c r="B2607" t="s">
        <v>659</v>
      </c>
      <c r="C2607" t="s">
        <v>662</v>
      </c>
      <c r="D2607" t="s">
        <v>660</v>
      </c>
      <c r="E2607" t="s">
        <v>661</v>
      </c>
      <c r="F2607" t="s">
        <v>666</v>
      </c>
      <c r="G2607" t="s">
        <v>11044</v>
      </c>
      <c r="H2607" t="s">
        <v>1294</v>
      </c>
      <c r="I2607" t="s">
        <v>1295</v>
      </c>
      <c r="J2607">
        <v>2</v>
      </c>
      <c r="L2607" t="s">
        <v>1277</v>
      </c>
      <c r="M2607" t="s">
        <v>1296</v>
      </c>
      <c r="N2607" t="s">
        <v>1297</v>
      </c>
      <c r="O2607" t="s">
        <v>7634</v>
      </c>
      <c r="P2607" t="s">
        <v>373</v>
      </c>
      <c r="Q2607" t="s">
        <v>357</v>
      </c>
      <c r="R2607" t="s">
        <v>357</v>
      </c>
      <c r="S2607" t="s">
        <v>8645</v>
      </c>
      <c r="T2607" t="b">
        <v>0</v>
      </c>
      <c r="U2607" t="b">
        <v>1</v>
      </c>
      <c r="V2607">
        <v>3</v>
      </c>
      <c r="Y2607">
        <v>20</v>
      </c>
      <c r="Z2607">
        <v>0</v>
      </c>
      <c r="AA2607" t="s">
        <v>3957</v>
      </c>
      <c r="AG2607" t="s">
        <v>7341</v>
      </c>
      <c r="AH2607" t="s">
        <v>7635</v>
      </c>
    </row>
    <row r="2608" spans="1:34" x14ac:dyDescent="0.25">
      <c r="A2608">
        <v>8</v>
      </c>
      <c r="B2608" t="s">
        <v>659</v>
      </c>
      <c r="C2608" t="s">
        <v>662</v>
      </c>
      <c r="D2608" t="s">
        <v>660</v>
      </c>
      <c r="E2608" t="s">
        <v>661</v>
      </c>
      <c r="F2608" t="s">
        <v>666</v>
      </c>
      <c r="G2608" t="s">
        <v>11044</v>
      </c>
      <c r="H2608" t="s">
        <v>1294</v>
      </c>
      <c r="I2608" t="s">
        <v>1295</v>
      </c>
      <c r="J2608">
        <v>2</v>
      </c>
      <c r="L2608" t="s">
        <v>1277</v>
      </c>
      <c r="M2608" t="s">
        <v>1296</v>
      </c>
      <c r="N2608" t="s">
        <v>1297</v>
      </c>
      <c r="O2608" t="s">
        <v>7636</v>
      </c>
      <c r="P2608" t="s">
        <v>373</v>
      </c>
      <c r="Q2608" t="s">
        <v>357</v>
      </c>
      <c r="R2608" t="s">
        <v>357</v>
      </c>
      <c r="S2608" t="s">
        <v>8645</v>
      </c>
      <c r="T2608" t="b">
        <v>0</v>
      </c>
      <c r="U2608" t="b">
        <v>1</v>
      </c>
      <c r="V2608">
        <v>4</v>
      </c>
      <c r="Y2608">
        <v>20</v>
      </c>
      <c r="Z2608">
        <v>0</v>
      </c>
      <c r="AA2608" t="s">
        <v>3957</v>
      </c>
      <c r="AG2608" t="s">
        <v>7341</v>
      </c>
      <c r="AH2608" t="s">
        <v>7637</v>
      </c>
    </row>
    <row r="2609" spans="1:34" x14ac:dyDescent="0.25">
      <c r="A2609">
        <v>8</v>
      </c>
      <c r="B2609" t="s">
        <v>659</v>
      </c>
      <c r="C2609" t="s">
        <v>662</v>
      </c>
      <c r="D2609" t="s">
        <v>660</v>
      </c>
      <c r="E2609" t="s">
        <v>661</v>
      </c>
      <c r="F2609" t="s">
        <v>666</v>
      </c>
      <c r="G2609" t="s">
        <v>11044</v>
      </c>
      <c r="H2609" t="s">
        <v>1294</v>
      </c>
      <c r="I2609" t="s">
        <v>1295</v>
      </c>
      <c r="J2609">
        <v>2</v>
      </c>
      <c r="L2609" t="s">
        <v>1277</v>
      </c>
      <c r="M2609" t="s">
        <v>1296</v>
      </c>
      <c r="N2609" t="s">
        <v>1297</v>
      </c>
      <c r="O2609" t="s">
        <v>7638</v>
      </c>
      <c r="P2609" t="s">
        <v>373</v>
      </c>
      <c r="Q2609" t="s">
        <v>357</v>
      </c>
      <c r="R2609" t="s">
        <v>357</v>
      </c>
      <c r="S2609" t="s">
        <v>8645</v>
      </c>
      <c r="T2609" t="b">
        <v>0</v>
      </c>
      <c r="U2609" t="b">
        <v>1</v>
      </c>
      <c r="V2609">
        <v>5</v>
      </c>
      <c r="Y2609">
        <v>20</v>
      </c>
      <c r="Z2609">
        <v>0</v>
      </c>
      <c r="AA2609" t="s">
        <v>3957</v>
      </c>
      <c r="AG2609" t="s">
        <v>7341</v>
      </c>
      <c r="AH2609" t="s">
        <v>7639</v>
      </c>
    </row>
    <row r="2610" spans="1:34" x14ac:dyDescent="0.25">
      <c r="A2610">
        <v>8</v>
      </c>
      <c r="B2610" t="s">
        <v>659</v>
      </c>
      <c r="C2610" t="s">
        <v>662</v>
      </c>
      <c r="D2610" t="s">
        <v>660</v>
      </c>
      <c r="E2610" t="s">
        <v>661</v>
      </c>
      <c r="F2610" t="s">
        <v>666</v>
      </c>
      <c r="G2610" t="s">
        <v>11044</v>
      </c>
      <c r="H2610" t="s">
        <v>1294</v>
      </c>
      <c r="I2610" t="s">
        <v>1295</v>
      </c>
      <c r="J2610">
        <v>2</v>
      </c>
      <c r="L2610" t="s">
        <v>1277</v>
      </c>
      <c r="M2610" t="s">
        <v>1296</v>
      </c>
      <c r="N2610" t="s">
        <v>1297</v>
      </c>
      <c r="O2610" t="s">
        <v>7640</v>
      </c>
      <c r="P2610" t="s">
        <v>373</v>
      </c>
      <c r="Q2610" t="s">
        <v>357</v>
      </c>
      <c r="R2610" t="s">
        <v>357</v>
      </c>
      <c r="S2610" t="s">
        <v>8645</v>
      </c>
      <c r="T2610" t="b">
        <v>0</v>
      </c>
      <c r="U2610" t="b">
        <v>1</v>
      </c>
      <c r="V2610">
        <v>6</v>
      </c>
      <c r="Y2610">
        <v>20</v>
      </c>
      <c r="Z2610">
        <v>0</v>
      </c>
      <c r="AA2610" t="s">
        <v>3957</v>
      </c>
      <c r="AG2610" t="s">
        <v>7341</v>
      </c>
      <c r="AH2610" t="s">
        <v>1297</v>
      </c>
    </row>
    <row r="2611" spans="1:34" x14ac:dyDescent="0.25">
      <c r="A2611">
        <v>8</v>
      </c>
      <c r="B2611" t="s">
        <v>659</v>
      </c>
      <c r="C2611" t="s">
        <v>662</v>
      </c>
      <c r="D2611" t="s">
        <v>660</v>
      </c>
      <c r="E2611" t="s">
        <v>661</v>
      </c>
      <c r="F2611" t="s">
        <v>666</v>
      </c>
      <c r="G2611" t="s">
        <v>11044</v>
      </c>
      <c r="H2611" t="s">
        <v>1298</v>
      </c>
      <c r="I2611" t="s">
        <v>1299</v>
      </c>
      <c r="J2611">
        <v>3</v>
      </c>
      <c r="L2611" t="s">
        <v>1282</v>
      </c>
      <c r="M2611" t="s">
        <v>1300</v>
      </c>
      <c r="N2611" t="s">
        <v>1301</v>
      </c>
      <c r="O2611" t="s">
        <v>7641</v>
      </c>
      <c r="P2611" t="s">
        <v>363</v>
      </c>
      <c r="Q2611" t="s">
        <v>357</v>
      </c>
      <c r="R2611" t="s">
        <v>357</v>
      </c>
      <c r="S2611" t="s">
        <v>357</v>
      </c>
      <c r="T2611" t="b">
        <v>0</v>
      </c>
      <c r="U2611" t="b">
        <v>1</v>
      </c>
      <c r="V2611">
        <v>1</v>
      </c>
      <c r="Y2611">
        <v>300</v>
      </c>
      <c r="Z2611">
        <v>0.56999999999999995</v>
      </c>
      <c r="AA2611" t="s">
        <v>3957</v>
      </c>
      <c r="AG2611" t="s">
        <v>7642</v>
      </c>
      <c r="AH2611" t="s">
        <v>1300</v>
      </c>
    </row>
    <row r="2612" spans="1:34" x14ac:dyDescent="0.25">
      <c r="A2612">
        <v>8</v>
      </c>
      <c r="B2612" t="s">
        <v>659</v>
      </c>
      <c r="C2612" t="s">
        <v>662</v>
      </c>
      <c r="D2612" t="s">
        <v>660</v>
      </c>
      <c r="E2612" t="s">
        <v>661</v>
      </c>
      <c r="F2612" t="s">
        <v>666</v>
      </c>
      <c r="G2612" t="s">
        <v>11044</v>
      </c>
      <c r="H2612" t="s">
        <v>1298</v>
      </c>
      <c r="I2612" t="s">
        <v>1299</v>
      </c>
      <c r="J2612">
        <v>3</v>
      </c>
      <c r="L2612" t="s">
        <v>1282</v>
      </c>
      <c r="M2612" t="s">
        <v>1300</v>
      </c>
      <c r="N2612" t="s">
        <v>1301</v>
      </c>
      <c r="O2612" t="s">
        <v>7643</v>
      </c>
      <c r="P2612" t="s">
        <v>269</v>
      </c>
      <c r="Q2612" t="s">
        <v>369</v>
      </c>
      <c r="R2612" t="s">
        <v>8654</v>
      </c>
      <c r="S2612" t="s">
        <v>8645</v>
      </c>
      <c r="T2612" t="b">
        <v>0</v>
      </c>
      <c r="U2612" t="b">
        <v>0</v>
      </c>
      <c r="V2612">
        <v>1</v>
      </c>
      <c r="W2612">
        <v>0</v>
      </c>
      <c r="X2612">
        <v>10</v>
      </c>
      <c r="AH2612" t="s">
        <v>7644</v>
      </c>
    </row>
    <row r="2613" spans="1:34" x14ac:dyDescent="0.25">
      <c r="A2613">
        <v>8</v>
      </c>
      <c r="B2613" t="s">
        <v>659</v>
      </c>
      <c r="C2613" t="s">
        <v>662</v>
      </c>
      <c r="D2613" t="s">
        <v>660</v>
      </c>
      <c r="E2613" t="s">
        <v>661</v>
      </c>
      <c r="F2613" t="s">
        <v>666</v>
      </c>
      <c r="G2613" t="s">
        <v>11044</v>
      </c>
      <c r="H2613" t="s">
        <v>1298</v>
      </c>
      <c r="I2613" t="s">
        <v>1299</v>
      </c>
      <c r="J2613">
        <v>3</v>
      </c>
      <c r="L2613" t="s">
        <v>1282</v>
      </c>
      <c r="M2613" t="s">
        <v>1300</v>
      </c>
      <c r="N2613" t="s">
        <v>1301</v>
      </c>
      <c r="O2613" t="s">
        <v>7645</v>
      </c>
      <c r="P2613" t="s">
        <v>423</v>
      </c>
      <c r="Q2613" t="s">
        <v>272</v>
      </c>
      <c r="R2613" t="s">
        <v>8666</v>
      </c>
      <c r="S2613" t="s">
        <v>8645</v>
      </c>
      <c r="T2613" t="b">
        <v>0</v>
      </c>
      <c r="U2613" t="b">
        <v>0</v>
      </c>
      <c r="V2613">
        <v>1</v>
      </c>
      <c r="W2613">
        <v>0</v>
      </c>
      <c r="X2613">
        <v>10</v>
      </c>
      <c r="AH2613" t="s">
        <v>7646</v>
      </c>
    </row>
    <row r="2614" spans="1:34" x14ac:dyDescent="0.25">
      <c r="A2614">
        <v>8</v>
      </c>
      <c r="B2614" t="s">
        <v>659</v>
      </c>
      <c r="C2614" t="s">
        <v>662</v>
      </c>
      <c r="D2614" t="s">
        <v>660</v>
      </c>
      <c r="E2614" t="s">
        <v>661</v>
      </c>
      <c r="F2614" t="s">
        <v>666</v>
      </c>
      <c r="G2614" t="s">
        <v>11044</v>
      </c>
      <c r="H2614" t="s">
        <v>1298</v>
      </c>
      <c r="I2614" t="s">
        <v>1299</v>
      </c>
      <c r="J2614">
        <v>3</v>
      </c>
      <c r="L2614" t="s">
        <v>1282</v>
      </c>
      <c r="M2614" t="s">
        <v>1300</v>
      </c>
      <c r="N2614" t="s">
        <v>1301</v>
      </c>
      <c r="O2614" t="s">
        <v>7647</v>
      </c>
      <c r="P2614" t="s">
        <v>275</v>
      </c>
      <c r="Q2614" t="s">
        <v>369</v>
      </c>
      <c r="R2614" t="s">
        <v>8654</v>
      </c>
      <c r="S2614" t="s">
        <v>8645</v>
      </c>
      <c r="T2614" t="b">
        <v>1</v>
      </c>
      <c r="U2614" t="b">
        <v>0</v>
      </c>
      <c r="V2614">
        <v>1</v>
      </c>
      <c r="W2614">
        <v>0</v>
      </c>
      <c r="Y2614">
        <v>8</v>
      </c>
      <c r="AH2614" t="s">
        <v>7648</v>
      </c>
    </row>
    <row r="2615" spans="1:34" x14ac:dyDescent="0.25">
      <c r="A2615">
        <v>8</v>
      </c>
      <c r="B2615" t="s">
        <v>659</v>
      </c>
      <c r="C2615" t="s">
        <v>662</v>
      </c>
      <c r="D2615" t="s">
        <v>660</v>
      </c>
      <c r="E2615" t="s">
        <v>661</v>
      </c>
      <c r="F2615" t="s">
        <v>666</v>
      </c>
      <c r="G2615" t="s">
        <v>11044</v>
      </c>
      <c r="H2615" t="s">
        <v>1298</v>
      </c>
      <c r="I2615" t="s">
        <v>1299</v>
      </c>
      <c r="J2615">
        <v>3</v>
      </c>
      <c r="L2615" t="s">
        <v>1282</v>
      </c>
      <c r="M2615" t="s">
        <v>1300</v>
      </c>
      <c r="N2615" t="s">
        <v>1301</v>
      </c>
      <c r="O2615" t="s">
        <v>7649</v>
      </c>
      <c r="P2615" t="s">
        <v>299</v>
      </c>
      <c r="Q2615" t="s">
        <v>369</v>
      </c>
      <c r="R2615" t="s">
        <v>8795</v>
      </c>
      <c r="S2615" t="s">
        <v>8651</v>
      </c>
      <c r="T2615" t="b">
        <v>0</v>
      </c>
      <c r="U2615" t="b">
        <v>0</v>
      </c>
      <c r="V2615">
        <v>1</v>
      </c>
      <c r="W2615">
        <v>0</v>
      </c>
      <c r="X2615">
        <v>10</v>
      </c>
      <c r="AH2615" t="s">
        <v>7650</v>
      </c>
    </row>
    <row r="2616" spans="1:34" x14ac:dyDescent="0.25">
      <c r="A2616">
        <v>8</v>
      </c>
      <c r="B2616" t="s">
        <v>659</v>
      </c>
      <c r="C2616" t="s">
        <v>662</v>
      </c>
      <c r="D2616" t="s">
        <v>660</v>
      </c>
      <c r="E2616" t="s">
        <v>661</v>
      </c>
      <c r="F2616" t="s">
        <v>666</v>
      </c>
      <c r="G2616" t="s">
        <v>11044</v>
      </c>
      <c r="H2616" t="s">
        <v>1298</v>
      </c>
      <c r="I2616" t="s">
        <v>1299</v>
      </c>
      <c r="J2616">
        <v>3</v>
      </c>
      <c r="L2616" t="s">
        <v>1282</v>
      </c>
      <c r="M2616" t="s">
        <v>1300</v>
      </c>
      <c r="N2616" t="s">
        <v>1301</v>
      </c>
      <c r="O2616" t="s">
        <v>7651</v>
      </c>
      <c r="P2616" t="s">
        <v>286</v>
      </c>
      <c r="Q2616" t="s">
        <v>369</v>
      </c>
      <c r="R2616" t="s">
        <v>8489</v>
      </c>
      <c r="S2616" t="s">
        <v>8645</v>
      </c>
      <c r="T2616" t="b">
        <v>0</v>
      </c>
      <c r="U2616" t="b">
        <v>0</v>
      </c>
      <c r="V2616">
        <v>1</v>
      </c>
      <c r="W2616">
        <v>0</v>
      </c>
      <c r="X2616">
        <v>15</v>
      </c>
      <c r="AH2616" t="s">
        <v>7652</v>
      </c>
    </row>
    <row r="2617" spans="1:34" x14ac:dyDescent="0.25">
      <c r="A2617">
        <v>8</v>
      </c>
      <c r="B2617" t="s">
        <v>659</v>
      </c>
      <c r="C2617" t="s">
        <v>662</v>
      </c>
      <c r="D2617" t="s">
        <v>660</v>
      </c>
      <c r="E2617" t="s">
        <v>661</v>
      </c>
      <c r="F2617" t="s">
        <v>666</v>
      </c>
      <c r="G2617" t="s">
        <v>11044</v>
      </c>
      <c r="H2617" t="s">
        <v>1298</v>
      </c>
      <c r="I2617" t="s">
        <v>1299</v>
      </c>
      <c r="J2617">
        <v>3</v>
      </c>
      <c r="L2617" t="s">
        <v>1282</v>
      </c>
      <c r="M2617" t="s">
        <v>1300</v>
      </c>
      <c r="N2617" t="s">
        <v>1301</v>
      </c>
      <c r="O2617" t="s">
        <v>7653</v>
      </c>
      <c r="P2617" t="s">
        <v>269</v>
      </c>
      <c r="Q2617" t="s">
        <v>369</v>
      </c>
      <c r="R2617" t="s">
        <v>8654</v>
      </c>
      <c r="S2617" t="s">
        <v>8645</v>
      </c>
      <c r="T2617" t="b">
        <v>0</v>
      </c>
      <c r="U2617" t="b">
        <v>0</v>
      </c>
      <c r="V2617">
        <v>2</v>
      </c>
      <c r="W2617">
        <v>0</v>
      </c>
      <c r="X2617">
        <v>10</v>
      </c>
      <c r="AH2617" t="s">
        <v>7654</v>
      </c>
    </row>
    <row r="2618" spans="1:34" x14ac:dyDescent="0.25">
      <c r="A2618">
        <v>8</v>
      </c>
      <c r="B2618" t="s">
        <v>659</v>
      </c>
      <c r="C2618" t="s">
        <v>662</v>
      </c>
      <c r="D2618" t="s">
        <v>660</v>
      </c>
      <c r="E2618" t="s">
        <v>661</v>
      </c>
      <c r="F2618" t="s">
        <v>666</v>
      </c>
      <c r="G2618" t="s">
        <v>11044</v>
      </c>
      <c r="H2618" t="s">
        <v>1298</v>
      </c>
      <c r="I2618" t="s">
        <v>1299</v>
      </c>
      <c r="J2618">
        <v>3</v>
      </c>
      <c r="L2618" t="s">
        <v>1282</v>
      </c>
      <c r="M2618" t="s">
        <v>1300</v>
      </c>
      <c r="N2618" t="s">
        <v>1301</v>
      </c>
      <c r="O2618" t="s">
        <v>7655</v>
      </c>
      <c r="P2618" t="s">
        <v>423</v>
      </c>
      <c r="Q2618" t="s">
        <v>272</v>
      </c>
      <c r="R2618" t="s">
        <v>8666</v>
      </c>
      <c r="S2618" t="s">
        <v>8645</v>
      </c>
      <c r="T2618" t="b">
        <v>0</v>
      </c>
      <c r="U2618" t="b">
        <v>0</v>
      </c>
      <c r="V2618">
        <v>2</v>
      </c>
      <c r="W2618">
        <v>0</v>
      </c>
      <c r="X2618">
        <v>10</v>
      </c>
      <c r="AH2618" t="s">
        <v>7656</v>
      </c>
    </row>
    <row r="2619" spans="1:34" x14ac:dyDescent="0.25">
      <c r="A2619">
        <v>8</v>
      </c>
      <c r="B2619" t="s">
        <v>659</v>
      </c>
      <c r="C2619" t="s">
        <v>662</v>
      </c>
      <c r="D2619" t="s">
        <v>660</v>
      </c>
      <c r="E2619" t="s">
        <v>661</v>
      </c>
      <c r="F2619" t="s">
        <v>666</v>
      </c>
      <c r="G2619" t="s">
        <v>11044</v>
      </c>
      <c r="H2619" t="s">
        <v>1298</v>
      </c>
      <c r="I2619" t="s">
        <v>1299</v>
      </c>
      <c r="J2619">
        <v>3</v>
      </c>
      <c r="L2619" t="s">
        <v>1282</v>
      </c>
      <c r="M2619" t="s">
        <v>1300</v>
      </c>
      <c r="N2619" t="s">
        <v>1301</v>
      </c>
      <c r="O2619" t="s">
        <v>7657</v>
      </c>
      <c r="P2619" t="s">
        <v>275</v>
      </c>
      <c r="Q2619" t="s">
        <v>369</v>
      </c>
      <c r="R2619" t="s">
        <v>8654</v>
      </c>
      <c r="S2619" t="s">
        <v>8645</v>
      </c>
      <c r="T2619" t="b">
        <v>1</v>
      </c>
      <c r="U2619" t="b">
        <v>0</v>
      </c>
      <c r="V2619">
        <v>2</v>
      </c>
      <c r="W2619">
        <v>0</v>
      </c>
      <c r="Y2619">
        <v>8</v>
      </c>
      <c r="AH2619" t="s">
        <v>7658</v>
      </c>
    </row>
    <row r="2620" spans="1:34" x14ac:dyDescent="0.25">
      <c r="A2620">
        <v>8</v>
      </c>
      <c r="B2620" t="s">
        <v>659</v>
      </c>
      <c r="C2620" t="s">
        <v>662</v>
      </c>
      <c r="D2620" t="s">
        <v>660</v>
      </c>
      <c r="E2620" t="s">
        <v>661</v>
      </c>
      <c r="F2620" t="s">
        <v>666</v>
      </c>
      <c r="G2620" t="s">
        <v>11044</v>
      </c>
      <c r="H2620" t="s">
        <v>1298</v>
      </c>
      <c r="I2620" t="s">
        <v>1299</v>
      </c>
      <c r="J2620">
        <v>3</v>
      </c>
      <c r="L2620" t="s">
        <v>1282</v>
      </c>
      <c r="M2620" t="s">
        <v>1300</v>
      </c>
      <c r="N2620" t="s">
        <v>1301</v>
      </c>
      <c r="O2620" t="s">
        <v>7659</v>
      </c>
      <c r="P2620" t="s">
        <v>299</v>
      </c>
      <c r="Q2620" t="s">
        <v>369</v>
      </c>
      <c r="R2620" t="s">
        <v>8795</v>
      </c>
      <c r="S2620" t="s">
        <v>8651</v>
      </c>
      <c r="T2620" t="b">
        <v>0</v>
      </c>
      <c r="U2620" t="b">
        <v>0</v>
      </c>
      <c r="V2620">
        <v>2</v>
      </c>
      <c r="W2620">
        <v>0</v>
      </c>
      <c r="X2620">
        <v>10</v>
      </c>
      <c r="AH2620" t="s">
        <v>7660</v>
      </c>
    </row>
    <row r="2621" spans="1:34" x14ac:dyDescent="0.25">
      <c r="A2621">
        <v>8</v>
      </c>
      <c r="B2621" t="s">
        <v>659</v>
      </c>
      <c r="C2621" t="s">
        <v>662</v>
      </c>
      <c r="D2621" t="s">
        <v>660</v>
      </c>
      <c r="E2621" t="s">
        <v>661</v>
      </c>
      <c r="F2621" t="s">
        <v>666</v>
      </c>
      <c r="G2621" t="s">
        <v>11044</v>
      </c>
      <c r="H2621" t="s">
        <v>1298</v>
      </c>
      <c r="I2621" t="s">
        <v>1299</v>
      </c>
      <c r="J2621">
        <v>3</v>
      </c>
      <c r="L2621" t="s">
        <v>1282</v>
      </c>
      <c r="M2621" t="s">
        <v>1300</v>
      </c>
      <c r="N2621" t="s">
        <v>1301</v>
      </c>
      <c r="O2621" t="s">
        <v>7661</v>
      </c>
      <c r="P2621" t="s">
        <v>286</v>
      </c>
      <c r="Q2621" t="s">
        <v>369</v>
      </c>
      <c r="R2621" t="s">
        <v>8489</v>
      </c>
      <c r="S2621" t="s">
        <v>8645</v>
      </c>
      <c r="T2621" t="b">
        <v>0</v>
      </c>
      <c r="U2621" t="b">
        <v>0</v>
      </c>
      <c r="V2621">
        <v>2</v>
      </c>
      <c r="W2621">
        <v>0</v>
      </c>
      <c r="X2621">
        <v>15</v>
      </c>
      <c r="AH2621" t="s">
        <v>7662</v>
      </c>
    </row>
    <row r="2622" spans="1:34" x14ac:dyDescent="0.25">
      <c r="A2622">
        <v>8</v>
      </c>
      <c r="B2622" t="s">
        <v>659</v>
      </c>
      <c r="C2622" t="s">
        <v>662</v>
      </c>
      <c r="D2622" t="s">
        <v>660</v>
      </c>
      <c r="E2622" t="s">
        <v>661</v>
      </c>
      <c r="F2622" t="s">
        <v>666</v>
      </c>
      <c r="G2622" t="s">
        <v>11044</v>
      </c>
      <c r="H2622" t="s">
        <v>1298</v>
      </c>
      <c r="I2622" t="s">
        <v>1299</v>
      </c>
      <c r="J2622">
        <v>3</v>
      </c>
      <c r="L2622" t="s">
        <v>1282</v>
      </c>
      <c r="M2622" t="s">
        <v>1300</v>
      </c>
      <c r="N2622" t="s">
        <v>1301</v>
      </c>
      <c r="O2622" t="s">
        <v>7663</v>
      </c>
      <c r="P2622" t="s">
        <v>265</v>
      </c>
      <c r="Q2622" t="s">
        <v>369</v>
      </c>
      <c r="R2622" t="s">
        <v>8654</v>
      </c>
      <c r="S2622" t="s">
        <v>8645</v>
      </c>
      <c r="T2622" t="b">
        <v>0</v>
      </c>
      <c r="U2622" t="b">
        <v>0</v>
      </c>
      <c r="V2622">
        <v>1</v>
      </c>
      <c r="W2622">
        <v>75</v>
      </c>
      <c r="X2622">
        <v>10</v>
      </c>
      <c r="AB2622">
        <v>3</v>
      </c>
      <c r="AC2622">
        <v>1</v>
      </c>
      <c r="AD2622">
        <v>2</v>
      </c>
      <c r="AE2622" t="s">
        <v>618</v>
      </c>
      <c r="AG2622" t="s">
        <v>3213</v>
      </c>
      <c r="AH2622" t="s">
        <v>7664</v>
      </c>
    </row>
    <row r="2623" spans="1:34" x14ac:dyDescent="0.25">
      <c r="A2623">
        <v>8</v>
      </c>
      <c r="B2623" t="s">
        <v>659</v>
      </c>
      <c r="C2623" t="s">
        <v>662</v>
      </c>
      <c r="D2623" t="s">
        <v>660</v>
      </c>
      <c r="E2623" t="s">
        <v>661</v>
      </c>
      <c r="F2623" t="s">
        <v>666</v>
      </c>
      <c r="G2623" t="s">
        <v>11044</v>
      </c>
      <c r="H2623" t="s">
        <v>1298</v>
      </c>
      <c r="I2623" t="s">
        <v>1299</v>
      </c>
      <c r="J2623">
        <v>3</v>
      </c>
      <c r="L2623" t="s">
        <v>1282</v>
      </c>
      <c r="M2623" t="s">
        <v>1300</v>
      </c>
      <c r="N2623" t="s">
        <v>1301</v>
      </c>
      <c r="O2623" t="s">
        <v>7665</v>
      </c>
      <c r="P2623" t="s">
        <v>265</v>
      </c>
      <c r="Q2623" t="s">
        <v>369</v>
      </c>
      <c r="R2623" t="s">
        <v>8654</v>
      </c>
      <c r="S2623" t="s">
        <v>8645</v>
      </c>
      <c r="T2623" t="b">
        <v>0</v>
      </c>
      <c r="U2623" t="b">
        <v>0</v>
      </c>
      <c r="V2623">
        <v>2</v>
      </c>
      <c r="W2623">
        <v>75</v>
      </c>
      <c r="X2623">
        <v>10</v>
      </c>
      <c r="AB2623">
        <v>3</v>
      </c>
      <c r="AC2623">
        <v>1</v>
      </c>
      <c r="AD2623">
        <v>2</v>
      </c>
      <c r="AE2623" t="s">
        <v>618</v>
      </c>
      <c r="AG2623" t="s">
        <v>3213</v>
      </c>
      <c r="AH2623" t="s">
        <v>7666</v>
      </c>
    </row>
    <row r="2624" spans="1:34" x14ac:dyDescent="0.25">
      <c r="A2624">
        <v>8</v>
      </c>
      <c r="B2624" t="s">
        <v>659</v>
      </c>
      <c r="C2624" t="s">
        <v>662</v>
      </c>
      <c r="D2624" t="s">
        <v>660</v>
      </c>
      <c r="E2624" t="s">
        <v>661</v>
      </c>
      <c r="F2624" t="s">
        <v>666</v>
      </c>
      <c r="G2624" t="s">
        <v>11044</v>
      </c>
      <c r="H2624" t="s">
        <v>1298</v>
      </c>
      <c r="I2624" t="s">
        <v>1299</v>
      </c>
      <c r="J2624">
        <v>3</v>
      </c>
      <c r="L2624" t="s">
        <v>1282</v>
      </c>
      <c r="M2624" t="s">
        <v>1300</v>
      </c>
      <c r="N2624" t="s">
        <v>1301</v>
      </c>
      <c r="O2624" t="s">
        <v>7667</v>
      </c>
      <c r="P2624" t="s">
        <v>265</v>
      </c>
      <c r="Q2624" t="s">
        <v>369</v>
      </c>
      <c r="R2624" t="s">
        <v>8654</v>
      </c>
      <c r="S2624" t="s">
        <v>8645</v>
      </c>
      <c r="T2624" t="b">
        <v>0</v>
      </c>
      <c r="U2624" t="b">
        <v>0</v>
      </c>
      <c r="V2624">
        <v>3</v>
      </c>
      <c r="W2624">
        <v>75</v>
      </c>
      <c r="X2624">
        <v>10</v>
      </c>
      <c r="AB2624">
        <v>3</v>
      </c>
      <c r="AC2624">
        <v>1</v>
      </c>
      <c r="AD2624">
        <v>2</v>
      </c>
      <c r="AE2624" t="s">
        <v>618</v>
      </c>
      <c r="AG2624" t="s">
        <v>3213</v>
      </c>
      <c r="AH2624" t="s">
        <v>7668</v>
      </c>
    </row>
    <row r="2625" spans="1:34" x14ac:dyDescent="0.25">
      <c r="A2625">
        <v>8</v>
      </c>
      <c r="B2625" t="s">
        <v>659</v>
      </c>
      <c r="C2625" t="s">
        <v>662</v>
      </c>
      <c r="D2625" t="s">
        <v>660</v>
      </c>
      <c r="E2625" t="s">
        <v>661</v>
      </c>
      <c r="F2625" t="s">
        <v>666</v>
      </c>
      <c r="G2625" t="s">
        <v>11044</v>
      </c>
      <c r="H2625" t="s">
        <v>1298</v>
      </c>
      <c r="I2625" t="s">
        <v>1299</v>
      </c>
      <c r="J2625">
        <v>3</v>
      </c>
      <c r="L2625" t="s">
        <v>1282</v>
      </c>
      <c r="M2625" t="s">
        <v>1300</v>
      </c>
      <c r="N2625" t="s">
        <v>1301</v>
      </c>
      <c r="O2625" t="s">
        <v>7669</v>
      </c>
      <c r="P2625" t="s">
        <v>265</v>
      </c>
      <c r="Q2625" t="s">
        <v>369</v>
      </c>
      <c r="R2625" t="s">
        <v>8654</v>
      </c>
      <c r="S2625" t="s">
        <v>8645</v>
      </c>
      <c r="T2625" t="b">
        <v>0</v>
      </c>
      <c r="U2625" t="b">
        <v>0</v>
      </c>
      <c r="V2625">
        <v>4</v>
      </c>
      <c r="W2625">
        <v>75</v>
      </c>
      <c r="X2625">
        <v>10</v>
      </c>
      <c r="AB2625">
        <v>3</v>
      </c>
      <c r="AC2625">
        <v>1</v>
      </c>
      <c r="AD2625">
        <v>2</v>
      </c>
      <c r="AE2625" t="s">
        <v>610</v>
      </c>
      <c r="AG2625" t="s">
        <v>7670</v>
      </c>
      <c r="AH2625" t="s">
        <v>7671</v>
      </c>
    </row>
    <row r="2626" spans="1:34" x14ac:dyDescent="0.25">
      <c r="A2626">
        <v>8</v>
      </c>
      <c r="B2626" t="s">
        <v>659</v>
      </c>
      <c r="C2626" t="s">
        <v>662</v>
      </c>
      <c r="D2626" t="s">
        <v>660</v>
      </c>
      <c r="E2626" t="s">
        <v>661</v>
      </c>
      <c r="F2626" t="s">
        <v>666</v>
      </c>
      <c r="G2626" t="s">
        <v>11044</v>
      </c>
      <c r="H2626" t="s">
        <v>1298</v>
      </c>
      <c r="I2626" t="s">
        <v>1299</v>
      </c>
      <c r="J2626">
        <v>3</v>
      </c>
      <c r="L2626" t="s">
        <v>1282</v>
      </c>
      <c r="M2626" t="s">
        <v>1300</v>
      </c>
      <c r="N2626" t="s">
        <v>1301</v>
      </c>
      <c r="O2626" t="s">
        <v>7672</v>
      </c>
      <c r="P2626" t="s">
        <v>1</v>
      </c>
      <c r="Q2626" t="s">
        <v>2</v>
      </c>
      <c r="R2626" t="s">
        <v>2</v>
      </c>
      <c r="S2626" t="s">
        <v>8646</v>
      </c>
      <c r="T2626" t="b">
        <v>0</v>
      </c>
      <c r="U2626" t="b">
        <v>1</v>
      </c>
      <c r="V2626">
        <v>1</v>
      </c>
      <c r="W2626">
        <v>150</v>
      </c>
      <c r="Y2626">
        <v>70.199999999999989</v>
      </c>
      <c r="AG2626" t="s">
        <v>7133</v>
      </c>
      <c r="AH2626" t="s">
        <v>7673</v>
      </c>
    </row>
    <row r="2627" spans="1:34" x14ac:dyDescent="0.25">
      <c r="A2627">
        <v>8</v>
      </c>
      <c r="B2627" t="s">
        <v>659</v>
      </c>
      <c r="C2627" t="s">
        <v>662</v>
      </c>
      <c r="D2627" t="s">
        <v>660</v>
      </c>
      <c r="E2627" t="s">
        <v>661</v>
      </c>
      <c r="F2627" t="s">
        <v>666</v>
      </c>
      <c r="G2627" t="s">
        <v>11044</v>
      </c>
      <c r="H2627" t="s">
        <v>1298</v>
      </c>
      <c r="I2627" t="s">
        <v>1299</v>
      </c>
      <c r="J2627">
        <v>3</v>
      </c>
      <c r="L2627" t="s">
        <v>1282</v>
      </c>
      <c r="M2627" t="s">
        <v>1300</v>
      </c>
      <c r="N2627" t="s">
        <v>1301</v>
      </c>
      <c r="O2627" t="s">
        <v>7674</v>
      </c>
      <c r="P2627" t="s">
        <v>1</v>
      </c>
      <c r="Q2627" t="s">
        <v>2</v>
      </c>
      <c r="R2627" t="s">
        <v>2</v>
      </c>
      <c r="S2627" t="s">
        <v>8646</v>
      </c>
      <c r="T2627" t="b">
        <v>0</v>
      </c>
      <c r="U2627" t="b">
        <v>1</v>
      </c>
      <c r="V2627">
        <v>2</v>
      </c>
      <c r="W2627">
        <v>150</v>
      </c>
      <c r="Y2627">
        <v>70.199999999999989</v>
      </c>
      <c r="AG2627" t="s">
        <v>7675</v>
      </c>
      <c r="AH2627" t="s">
        <v>7676</v>
      </c>
    </row>
    <row r="2628" spans="1:34" x14ac:dyDescent="0.25">
      <c r="A2628">
        <v>8</v>
      </c>
      <c r="B2628" t="s">
        <v>659</v>
      </c>
      <c r="C2628" t="s">
        <v>662</v>
      </c>
      <c r="D2628" t="s">
        <v>660</v>
      </c>
      <c r="E2628" t="s">
        <v>661</v>
      </c>
      <c r="F2628" t="s">
        <v>666</v>
      </c>
      <c r="G2628" t="s">
        <v>11044</v>
      </c>
      <c r="H2628" t="s">
        <v>1298</v>
      </c>
      <c r="I2628" t="s">
        <v>1299</v>
      </c>
      <c r="J2628">
        <v>3</v>
      </c>
      <c r="L2628" t="s">
        <v>1282</v>
      </c>
      <c r="M2628" t="s">
        <v>1300</v>
      </c>
      <c r="N2628" t="s">
        <v>1301</v>
      </c>
      <c r="O2628" t="s">
        <v>7677</v>
      </c>
      <c r="P2628" t="s">
        <v>1</v>
      </c>
      <c r="Q2628" t="s">
        <v>2</v>
      </c>
      <c r="R2628" t="s">
        <v>2</v>
      </c>
      <c r="S2628" t="s">
        <v>8646</v>
      </c>
      <c r="T2628" t="b">
        <v>0</v>
      </c>
      <c r="U2628" t="b">
        <v>1</v>
      </c>
      <c r="V2628">
        <v>3</v>
      </c>
      <c r="W2628">
        <v>150</v>
      </c>
      <c r="Y2628">
        <v>49.8</v>
      </c>
      <c r="AG2628" t="s">
        <v>7678</v>
      </c>
      <c r="AH2628" t="s">
        <v>7679</v>
      </c>
    </row>
    <row r="2629" spans="1:34" x14ac:dyDescent="0.25">
      <c r="A2629">
        <v>8</v>
      </c>
      <c r="B2629" t="s">
        <v>659</v>
      </c>
      <c r="C2629" t="s">
        <v>662</v>
      </c>
      <c r="D2629" t="s">
        <v>660</v>
      </c>
      <c r="E2629" t="s">
        <v>661</v>
      </c>
      <c r="F2629" t="s">
        <v>666</v>
      </c>
      <c r="G2629" t="s">
        <v>11044</v>
      </c>
      <c r="H2629" t="s">
        <v>1298</v>
      </c>
      <c r="I2629" t="s">
        <v>1299</v>
      </c>
      <c r="J2629">
        <v>3</v>
      </c>
      <c r="L2629" t="s">
        <v>1282</v>
      </c>
      <c r="M2629" t="s">
        <v>1300</v>
      </c>
      <c r="N2629" t="s">
        <v>1301</v>
      </c>
      <c r="O2629" t="s">
        <v>7680</v>
      </c>
      <c r="P2629" t="s">
        <v>1</v>
      </c>
      <c r="Q2629" t="s">
        <v>2</v>
      </c>
      <c r="R2629" t="s">
        <v>2</v>
      </c>
      <c r="S2629" t="s">
        <v>8646</v>
      </c>
      <c r="T2629" t="b">
        <v>0</v>
      </c>
      <c r="U2629" t="b">
        <v>1</v>
      </c>
      <c r="V2629">
        <v>4</v>
      </c>
      <c r="W2629">
        <v>150</v>
      </c>
      <c r="Y2629">
        <v>51.6</v>
      </c>
      <c r="AG2629" t="s">
        <v>7681</v>
      </c>
      <c r="AH2629" t="s">
        <v>7682</v>
      </c>
    </row>
    <row r="2630" spans="1:34" x14ac:dyDescent="0.25">
      <c r="A2630">
        <v>8</v>
      </c>
      <c r="B2630" t="s">
        <v>659</v>
      </c>
      <c r="C2630" t="s">
        <v>662</v>
      </c>
      <c r="D2630" t="s">
        <v>660</v>
      </c>
      <c r="E2630" t="s">
        <v>661</v>
      </c>
      <c r="F2630" t="s">
        <v>666</v>
      </c>
      <c r="G2630" t="s">
        <v>11044</v>
      </c>
      <c r="H2630" t="s">
        <v>1298</v>
      </c>
      <c r="I2630" t="s">
        <v>1299</v>
      </c>
      <c r="J2630">
        <v>3</v>
      </c>
      <c r="L2630" t="s">
        <v>1282</v>
      </c>
      <c r="M2630" t="s">
        <v>1300</v>
      </c>
      <c r="N2630" t="s">
        <v>1301</v>
      </c>
      <c r="O2630" t="s">
        <v>7683</v>
      </c>
      <c r="P2630" t="s">
        <v>249</v>
      </c>
      <c r="Q2630" t="s">
        <v>369</v>
      </c>
      <c r="R2630" t="s">
        <v>423</v>
      </c>
      <c r="S2630" t="s">
        <v>8645</v>
      </c>
      <c r="T2630" t="b">
        <v>0</v>
      </c>
      <c r="U2630" t="b">
        <v>0</v>
      </c>
      <c r="V2630">
        <v>1</v>
      </c>
      <c r="W2630">
        <v>150</v>
      </c>
      <c r="X2630">
        <v>10</v>
      </c>
      <c r="AB2630">
        <v>3</v>
      </c>
      <c r="AC2630">
        <v>1</v>
      </c>
      <c r="AD2630">
        <v>2</v>
      </c>
      <c r="AE2630" t="s">
        <v>1745</v>
      </c>
      <c r="AG2630" t="s">
        <v>7684</v>
      </c>
      <c r="AH2630" t="s">
        <v>7685</v>
      </c>
    </row>
    <row r="2631" spans="1:34" x14ac:dyDescent="0.25">
      <c r="A2631">
        <v>8</v>
      </c>
      <c r="B2631" t="s">
        <v>659</v>
      </c>
      <c r="C2631" t="s">
        <v>662</v>
      </c>
      <c r="D2631" t="s">
        <v>660</v>
      </c>
      <c r="E2631" t="s">
        <v>661</v>
      </c>
      <c r="F2631" t="s">
        <v>666</v>
      </c>
      <c r="G2631" t="s">
        <v>11044</v>
      </c>
      <c r="H2631" t="s">
        <v>1298</v>
      </c>
      <c r="I2631" t="s">
        <v>1299</v>
      </c>
      <c r="J2631">
        <v>3</v>
      </c>
      <c r="L2631" t="s">
        <v>1282</v>
      </c>
      <c r="M2631" t="s">
        <v>1300</v>
      </c>
      <c r="N2631" t="s">
        <v>1301</v>
      </c>
      <c r="O2631" t="s">
        <v>7686</v>
      </c>
      <c r="P2631" t="s">
        <v>249</v>
      </c>
      <c r="Q2631" t="s">
        <v>369</v>
      </c>
      <c r="R2631" t="s">
        <v>423</v>
      </c>
      <c r="S2631" t="s">
        <v>8645</v>
      </c>
      <c r="T2631" t="b">
        <v>0</v>
      </c>
      <c r="U2631" t="b">
        <v>0</v>
      </c>
      <c r="V2631">
        <v>2</v>
      </c>
      <c r="W2631">
        <v>150</v>
      </c>
      <c r="X2631">
        <v>9</v>
      </c>
      <c r="AB2631">
        <v>3</v>
      </c>
      <c r="AC2631">
        <v>1</v>
      </c>
      <c r="AD2631">
        <v>2</v>
      </c>
      <c r="AE2631" t="s">
        <v>1745</v>
      </c>
      <c r="AG2631" t="s">
        <v>7687</v>
      </c>
      <c r="AH2631" t="s">
        <v>7688</v>
      </c>
    </row>
    <row r="2632" spans="1:34" x14ac:dyDescent="0.25">
      <c r="A2632">
        <v>8</v>
      </c>
      <c r="B2632" t="s">
        <v>659</v>
      </c>
      <c r="C2632" t="s">
        <v>662</v>
      </c>
      <c r="D2632" t="s">
        <v>660</v>
      </c>
      <c r="E2632" t="s">
        <v>661</v>
      </c>
      <c r="F2632" t="s">
        <v>666</v>
      </c>
      <c r="G2632" t="s">
        <v>11044</v>
      </c>
      <c r="H2632" t="s">
        <v>1298</v>
      </c>
      <c r="I2632" t="s">
        <v>1299</v>
      </c>
      <c r="J2632">
        <v>3</v>
      </c>
      <c r="L2632" t="s">
        <v>1282</v>
      </c>
      <c r="M2632" t="s">
        <v>1300</v>
      </c>
      <c r="N2632" t="s">
        <v>1301</v>
      </c>
      <c r="O2632" t="s">
        <v>7689</v>
      </c>
      <c r="P2632" t="s">
        <v>249</v>
      </c>
      <c r="Q2632" t="s">
        <v>369</v>
      </c>
      <c r="R2632" t="s">
        <v>423</v>
      </c>
      <c r="S2632" t="s">
        <v>8645</v>
      </c>
      <c r="T2632" t="b">
        <v>0</v>
      </c>
      <c r="U2632" t="b">
        <v>0</v>
      </c>
      <c r="V2632">
        <v>3</v>
      </c>
      <c r="W2632">
        <v>150</v>
      </c>
      <c r="X2632">
        <v>8</v>
      </c>
      <c r="AB2632">
        <v>3</v>
      </c>
      <c r="AC2632">
        <v>1</v>
      </c>
      <c r="AD2632">
        <v>2</v>
      </c>
      <c r="AE2632" t="s">
        <v>610</v>
      </c>
      <c r="AG2632" t="s">
        <v>7690</v>
      </c>
      <c r="AH2632" t="s">
        <v>7691</v>
      </c>
    </row>
    <row r="2633" spans="1:34" x14ac:dyDescent="0.25">
      <c r="A2633">
        <v>8</v>
      </c>
      <c r="B2633" t="s">
        <v>659</v>
      </c>
      <c r="C2633" t="s">
        <v>662</v>
      </c>
      <c r="D2633" t="s">
        <v>660</v>
      </c>
      <c r="E2633" t="s">
        <v>661</v>
      </c>
      <c r="F2633" t="s">
        <v>666</v>
      </c>
      <c r="G2633" t="s">
        <v>11044</v>
      </c>
      <c r="H2633" t="s">
        <v>1298</v>
      </c>
      <c r="I2633" t="s">
        <v>1299</v>
      </c>
      <c r="J2633">
        <v>3</v>
      </c>
      <c r="L2633" t="s">
        <v>1282</v>
      </c>
      <c r="M2633" t="s">
        <v>1300</v>
      </c>
      <c r="N2633" t="s">
        <v>1301</v>
      </c>
      <c r="O2633" t="s">
        <v>7692</v>
      </c>
      <c r="P2633" t="s">
        <v>256</v>
      </c>
      <c r="Q2633" t="s">
        <v>369</v>
      </c>
      <c r="R2633" t="s">
        <v>8654</v>
      </c>
      <c r="S2633" t="s">
        <v>8645</v>
      </c>
      <c r="T2633" t="b">
        <v>1</v>
      </c>
      <c r="U2633" t="b">
        <v>0</v>
      </c>
      <c r="V2633">
        <v>1</v>
      </c>
      <c r="W2633">
        <v>30</v>
      </c>
      <c r="X2633">
        <v>8</v>
      </c>
      <c r="AB2633">
        <v>3</v>
      </c>
      <c r="AC2633">
        <v>1</v>
      </c>
      <c r="AD2633">
        <v>2</v>
      </c>
      <c r="AE2633" t="s">
        <v>618</v>
      </c>
      <c r="AG2633" t="s">
        <v>3213</v>
      </c>
      <c r="AH2633" t="s">
        <v>7693</v>
      </c>
    </row>
    <row r="2634" spans="1:34" x14ac:dyDescent="0.25">
      <c r="A2634">
        <v>8</v>
      </c>
      <c r="B2634" t="s">
        <v>659</v>
      </c>
      <c r="C2634" t="s">
        <v>662</v>
      </c>
      <c r="D2634" t="s">
        <v>660</v>
      </c>
      <c r="E2634" t="s">
        <v>661</v>
      </c>
      <c r="F2634" t="s">
        <v>666</v>
      </c>
      <c r="G2634" t="s">
        <v>11044</v>
      </c>
      <c r="H2634" t="s">
        <v>1298</v>
      </c>
      <c r="I2634" t="s">
        <v>1299</v>
      </c>
      <c r="J2634">
        <v>3</v>
      </c>
      <c r="L2634" t="s">
        <v>1282</v>
      </c>
      <c r="M2634" t="s">
        <v>1300</v>
      </c>
      <c r="N2634" t="s">
        <v>1301</v>
      </c>
      <c r="O2634" t="s">
        <v>7694</v>
      </c>
      <c r="P2634" t="s">
        <v>256</v>
      </c>
      <c r="Q2634" t="s">
        <v>369</v>
      </c>
      <c r="R2634" t="s">
        <v>8654</v>
      </c>
      <c r="S2634" t="s">
        <v>8645</v>
      </c>
      <c r="T2634" t="b">
        <v>1</v>
      </c>
      <c r="U2634" t="b">
        <v>0</v>
      </c>
      <c r="V2634">
        <v>2</v>
      </c>
      <c r="W2634">
        <v>40</v>
      </c>
      <c r="X2634">
        <v>8</v>
      </c>
      <c r="AB2634">
        <v>3</v>
      </c>
      <c r="AC2634">
        <v>1</v>
      </c>
      <c r="AD2634">
        <v>2</v>
      </c>
      <c r="AE2634" t="s">
        <v>618</v>
      </c>
      <c r="AG2634" t="s">
        <v>7695</v>
      </c>
      <c r="AH2634" t="s">
        <v>7696</v>
      </c>
    </row>
    <row r="2635" spans="1:34" x14ac:dyDescent="0.25">
      <c r="A2635">
        <v>8</v>
      </c>
      <c r="B2635" t="s">
        <v>659</v>
      </c>
      <c r="C2635" t="s">
        <v>662</v>
      </c>
      <c r="D2635" t="s">
        <v>660</v>
      </c>
      <c r="E2635" t="s">
        <v>661</v>
      </c>
      <c r="F2635" t="s">
        <v>666</v>
      </c>
      <c r="G2635" t="s">
        <v>11044</v>
      </c>
      <c r="H2635" t="s">
        <v>1298</v>
      </c>
      <c r="I2635" t="s">
        <v>1299</v>
      </c>
      <c r="J2635">
        <v>3</v>
      </c>
      <c r="L2635" t="s">
        <v>1282</v>
      </c>
      <c r="M2635" t="s">
        <v>1300</v>
      </c>
      <c r="N2635" t="s">
        <v>1301</v>
      </c>
      <c r="O2635" t="s">
        <v>7697</v>
      </c>
      <c r="P2635" t="s">
        <v>256</v>
      </c>
      <c r="Q2635" t="s">
        <v>369</v>
      </c>
      <c r="R2635" t="s">
        <v>8654</v>
      </c>
      <c r="S2635" t="s">
        <v>8645</v>
      </c>
      <c r="T2635" t="b">
        <v>1</v>
      </c>
      <c r="U2635" t="b">
        <v>0</v>
      </c>
      <c r="V2635">
        <v>3</v>
      </c>
      <c r="W2635">
        <v>45</v>
      </c>
      <c r="X2635">
        <v>8</v>
      </c>
      <c r="AB2635">
        <v>3</v>
      </c>
      <c r="AC2635">
        <v>1</v>
      </c>
      <c r="AD2635">
        <v>2</v>
      </c>
      <c r="AE2635" t="s">
        <v>618</v>
      </c>
      <c r="AG2635" t="s">
        <v>3213</v>
      </c>
      <c r="AH2635" t="s">
        <v>7698</v>
      </c>
    </row>
    <row r="2636" spans="1:34" x14ac:dyDescent="0.25">
      <c r="A2636">
        <v>8</v>
      </c>
      <c r="B2636" t="s">
        <v>659</v>
      </c>
      <c r="C2636" t="s">
        <v>662</v>
      </c>
      <c r="D2636" t="s">
        <v>660</v>
      </c>
      <c r="E2636" t="s">
        <v>661</v>
      </c>
      <c r="F2636" t="s">
        <v>666</v>
      </c>
      <c r="G2636" t="s">
        <v>11044</v>
      </c>
      <c r="H2636" t="s">
        <v>1298</v>
      </c>
      <c r="I2636" t="s">
        <v>1299</v>
      </c>
      <c r="J2636">
        <v>3</v>
      </c>
      <c r="L2636" t="s">
        <v>1282</v>
      </c>
      <c r="M2636" t="s">
        <v>1300</v>
      </c>
      <c r="N2636" t="s">
        <v>1301</v>
      </c>
      <c r="O2636" t="s">
        <v>7699</v>
      </c>
      <c r="P2636" t="s">
        <v>290</v>
      </c>
      <c r="Q2636" t="s">
        <v>369</v>
      </c>
      <c r="R2636" t="s">
        <v>8489</v>
      </c>
      <c r="S2636" t="s">
        <v>8645</v>
      </c>
      <c r="T2636" t="b">
        <v>0</v>
      </c>
      <c r="U2636" t="b">
        <v>0</v>
      </c>
      <c r="V2636">
        <v>1</v>
      </c>
      <c r="W2636">
        <v>100</v>
      </c>
      <c r="X2636">
        <v>15</v>
      </c>
      <c r="AB2636">
        <v>2</v>
      </c>
      <c r="AC2636">
        <v>1</v>
      </c>
      <c r="AD2636">
        <v>3</v>
      </c>
      <c r="AE2636" t="s">
        <v>618</v>
      </c>
      <c r="AG2636" t="s">
        <v>7700</v>
      </c>
      <c r="AH2636" t="s">
        <v>7701</v>
      </c>
    </row>
    <row r="2637" spans="1:34" x14ac:dyDescent="0.25">
      <c r="A2637">
        <v>8</v>
      </c>
      <c r="B2637" t="s">
        <v>659</v>
      </c>
      <c r="C2637" t="s">
        <v>662</v>
      </c>
      <c r="D2637" t="s">
        <v>660</v>
      </c>
      <c r="E2637" t="s">
        <v>661</v>
      </c>
      <c r="F2637" t="s">
        <v>666</v>
      </c>
      <c r="G2637" t="s">
        <v>11044</v>
      </c>
      <c r="H2637" t="s">
        <v>1298</v>
      </c>
      <c r="I2637" t="s">
        <v>1299</v>
      </c>
      <c r="J2637">
        <v>3</v>
      </c>
      <c r="L2637" t="s">
        <v>1282</v>
      </c>
      <c r="M2637" t="s">
        <v>1300</v>
      </c>
      <c r="N2637" t="s">
        <v>1301</v>
      </c>
      <c r="O2637" t="s">
        <v>7702</v>
      </c>
      <c r="P2637" t="s">
        <v>290</v>
      </c>
      <c r="Q2637" t="s">
        <v>369</v>
      </c>
      <c r="R2637" t="s">
        <v>8489</v>
      </c>
      <c r="S2637" t="s">
        <v>8645</v>
      </c>
      <c r="T2637" t="b">
        <v>0</v>
      </c>
      <c r="U2637" t="b">
        <v>0</v>
      </c>
      <c r="V2637">
        <v>2</v>
      </c>
      <c r="W2637">
        <v>100</v>
      </c>
      <c r="X2637">
        <v>15</v>
      </c>
      <c r="AB2637">
        <v>2</v>
      </c>
      <c r="AC2637">
        <v>1</v>
      </c>
      <c r="AD2637">
        <v>3</v>
      </c>
      <c r="AE2637" t="s">
        <v>618</v>
      </c>
      <c r="AG2637" t="s">
        <v>7703</v>
      </c>
      <c r="AH2637" t="s">
        <v>7704</v>
      </c>
    </row>
    <row r="2638" spans="1:34" x14ac:dyDescent="0.25">
      <c r="A2638">
        <v>8</v>
      </c>
      <c r="B2638" t="s">
        <v>659</v>
      </c>
      <c r="C2638" t="s">
        <v>662</v>
      </c>
      <c r="D2638" t="s">
        <v>660</v>
      </c>
      <c r="E2638" t="s">
        <v>661</v>
      </c>
      <c r="F2638" t="s">
        <v>666</v>
      </c>
      <c r="G2638" t="s">
        <v>11044</v>
      </c>
      <c r="H2638" t="s">
        <v>1298</v>
      </c>
      <c r="I2638" t="s">
        <v>1299</v>
      </c>
      <c r="J2638">
        <v>3</v>
      </c>
      <c r="L2638" t="s">
        <v>1282</v>
      </c>
      <c r="M2638" t="s">
        <v>1300</v>
      </c>
      <c r="N2638" t="s">
        <v>1301</v>
      </c>
      <c r="O2638" t="s">
        <v>7705</v>
      </c>
      <c r="P2638" t="s">
        <v>290</v>
      </c>
      <c r="Q2638" t="s">
        <v>369</v>
      </c>
      <c r="R2638" t="s">
        <v>8489</v>
      </c>
      <c r="S2638" t="s">
        <v>8645</v>
      </c>
      <c r="T2638" t="b">
        <v>0</v>
      </c>
      <c r="U2638" t="b">
        <v>0</v>
      </c>
      <c r="V2638">
        <v>3</v>
      </c>
      <c r="W2638">
        <v>100</v>
      </c>
      <c r="X2638">
        <v>14</v>
      </c>
      <c r="AB2638">
        <v>2</v>
      </c>
      <c r="AC2638">
        <v>1</v>
      </c>
      <c r="AD2638">
        <v>3</v>
      </c>
      <c r="AE2638" t="s">
        <v>610</v>
      </c>
      <c r="AG2638" t="s">
        <v>7706</v>
      </c>
      <c r="AH2638" t="s">
        <v>7707</v>
      </c>
    </row>
    <row r="2639" spans="1:34" x14ac:dyDescent="0.25">
      <c r="A2639">
        <v>8</v>
      </c>
      <c r="B2639" t="s">
        <v>659</v>
      </c>
      <c r="C2639" t="s">
        <v>662</v>
      </c>
      <c r="D2639" t="s">
        <v>660</v>
      </c>
      <c r="E2639" t="s">
        <v>661</v>
      </c>
      <c r="F2639" t="s">
        <v>666</v>
      </c>
      <c r="G2639" t="s">
        <v>11044</v>
      </c>
      <c r="H2639" t="s">
        <v>1298</v>
      </c>
      <c r="I2639" t="s">
        <v>1299</v>
      </c>
      <c r="J2639">
        <v>3</v>
      </c>
      <c r="L2639" t="s">
        <v>1282</v>
      </c>
      <c r="M2639" t="s">
        <v>1300</v>
      </c>
      <c r="N2639" t="s">
        <v>1301</v>
      </c>
      <c r="O2639" t="s">
        <v>7708</v>
      </c>
      <c r="P2639" t="s">
        <v>356</v>
      </c>
      <c r="Q2639" t="s">
        <v>25</v>
      </c>
      <c r="R2639" t="s">
        <v>25</v>
      </c>
      <c r="S2639" t="s">
        <v>357</v>
      </c>
      <c r="T2639" t="b">
        <v>0</v>
      </c>
      <c r="U2639" t="b">
        <v>1</v>
      </c>
      <c r="V2639">
        <v>1</v>
      </c>
      <c r="Y2639">
        <v>360</v>
      </c>
      <c r="Z2639">
        <v>1.57</v>
      </c>
      <c r="AA2639" t="s">
        <v>3957</v>
      </c>
      <c r="AG2639" t="s">
        <v>7709</v>
      </c>
      <c r="AH2639" t="s">
        <v>1301</v>
      </c>
    </row>
    <row r="2640" spans="1:34" x14ac:dyDescent="0.25">
      <c r="A2640">
        <v>8</v>
      </c>
      <c r="B2640" t="s">
        <v>659</v>
      </c>
      <c r="C2640" t="s">
        <v>662</v>
      </c>
      <c r="D2640" t="s">
        <v>660</v>
      </c>
      <c r="E2640" t="s">
        <v>661</v>
      </c>
      <c r="F2640" t="s">
        <v>666</v>
      </c>
      <c r="G2640" t="s">
        <v>11044</v>
      </c>
      <c r="H2640" t="s">
        <v>1302</v>
      </c>
      <c r="I2640" t="s">
        <v>1303</v>
      </c>
      <c r="J2640">
        <v>4</v>
      </c>
      <c r="L2640" t="s">
        <v>1287</v>
      </c>
      <c r="M2640" t="s">
        <v>1304</v>
      </c>
      <c r="N2640" t="s">
        <v>1305</v>
      </c>
      <c r="O2640" t="s">
        <v>7710</v>
      </c>
      <c r="P2640" t="s">
        <v>363</v>
      </c>
      <c r="Q2640" t="s">
        <v>357</v>
      </c>
      <c r="R2640" t="s">
        <v>357</v>
      </c>
      <c r="S2640" t="s">
        <v>357</v>
      </c>
      <c r="T2640" t="b">
        <v>0</v>
      </c>
      <c r="U2640" t="b">
        <v>1</v>
      </c>
      <c r="V2640">
        <v>1</v>
      </c>
      <c r="Y2640">
        <v>302</v>
      </c>
      <c r="Z2640">
        <v>0.59</v>
      </c>
      <c r="AA2640" t="s">
        <v>3957</v>
      </c>
      <c r="AG2640" t="s">
        <v>7711</v>
      </c>
      <c r="AH2640" t="s">
        <v>1304</v>
      </c>
    </row>
    <row r="2641" spans="1:34" x14ac:dyDescent="0.25">
      <c r="A2641">
        <v>8</v>
      </c>
      <c r="B2641" t="s">
        <v>659</v>
      </c>
      <c r="C2641" t="s">
        <v>662</v>
      </c>
      <c r="D2641" t="s">
        <v>660</v>
      </c>
      <c r="E2641" t="s">
        <v>661</v>
      </c>
      <c r="F2641" t="s">
        <v>666</v>
      </c>
      <c r="G2641" t="s">
        <v>11044</v>
      </c>
      <c r="H2641" t="s">
        <v>1302</v>
      </c>
      <c r="I2641" t="s">
        <v>1303</v>
      </c>
      <c r="J2641">
        <v>4</v>
      </c>
      <c r="L2641" t="s">
        <v>1287</v>
      </c>
      <c r="M2641" t="s">
        <v>1304</v>
      </c>
      <c r="N2641" t="s">
        <v>1305</v>
      </c>
      <c r="O2641" t="s">
        <v>7712</v>
      </c>
      <c r="P2641" t="s">
        <v>394</v>
      </c>
      <c r="Q2641" t="s">
        <v>272</v>
      </c>
      <c r="R2641" t="s">
        <v>8666</v>
      </c>
      <c r="S2641" t="s">
        <v>8645</v>
      </c>
      <c r="T2641" t="b">
        <v>0</v>
      </c>
      <c r="U2641" t="b">
        <v>0</v>
      </c>
      <c r="V2641">
        <v>1</v>
      </c>
      <c r="W2641">
        <v>0</v>
      </c>
      <c r="X2641">
        <v>15</v>
      </c>
      <c r="AF2641" t="s">
        <v>7713</v>
      </c>
      <c r="AG2641" t="s">
        <v>2818</v>
      </c>
      <c r="AH2641" t="s">
        <v>7714</v>
      </c>
    </row>
    <row r="2642" spans="1:34" x14ac:dyDescent="0.25">
      <c r="A2642">
        <v>8</v>
      </c>
      <c r="B2642" t="s">
        <v>659</v>
      </c>
      <c r="C2642" t="s">
        <v>662</v>
      </c>
      <c r="D2642" t="s">
        <v>660</v>
      </c>
      <c r="E2642" t="s">
        <v>661</v>
      </c>
      <c r="F2642" t="s">
        <v>666</v>
      </c>
      <c r="G2642" t="s">
        <v>11044</v>
      </c>
      <c r="H2642" t="s">
        <v>1302</v>
      </c>
      <c r="I2642" t="s">
        <v>1303</v>
      </c>
      <c r="J2642">
        <v>4</v>
      </c>
      <c r="L2642" t="s">
        <v>1287</v>
      </c>
      <c r="M2642" t="s">
        <v>1304</v>
      </c>
      <c r="N2642" t="s">
        <v>1305</v>
      </c>
      <c r="O2642" t="s">
        <v>7715</v>
      </c>
      <c r="P2642" t="s">
        <v>398</v>
      </c>
      <c r="Q2642" t="s">
        <v>272</v>
      </c>
      <c r="R2642" t="s">
        <v>8666</v>
      </c>
      <c r="S2642" t="s">
        <v>8645</v>
      </c>
      <c r="T2642" t="b">
        <v>0</v>
      </c>
      <c r="U2642" t="b">
        <v>0</v>
      </c>
      <c r="V2642">
        <v>1</v>
      </c>
      <c r="W2642">
        <v>0</v>
      </c>
      <c r="X2642">
        <v>12</v>
      </c>
      <c r="AF2642" t="s">
        <v>7713</v>
      </c>
      <c r="AG2642" t="s">
        <v>7716</v>
      </c>
      <c r="AH2642" t="s">
        <v>7717</v>
      </c>
    </row>
    <row r="2643" spans="1:34" x14ac:dyDescent="0.25">
      <c r="A2643">
        <v>8</v>
      </c>
      <c r="B2643" t="s">
        <v>659</v>
      </c>
      <c r="C2643" t="s">
        <v>662</v>
      </c>
      <c r="D2643" t="s">
        <v>660</v>
      </c>
      <c r="E2643" t="s">
        <v>661</v>
      </c>
      <c r="F2643" t="s">
        <v>666</v>
      </c>
      <c r="G2643" t="s">
        <v>11044</v>
      </c>
      <c r="H2643" t="s">
        <v>1302</v>
      </c>
      <c r="I2643" t="s">
        <v>1303</v>
      </c>
      <c r="J2643">
        <v>4</v>
      </c>
      <c r="L2643" t="s">
        <v>1287</v>
      </c>
      <c r="M2643" t="s">
        <v>1304</v>
      </c>
      <c r="N2643" t="s">
        <v>1305</v>
      </c>
      <c r="O2643" t="s">
        <v>7718</v>
      </c>
      <c r="P2643" t="s">
        <v>403</v>
      </c>
      <c r="Q2643" t="s">
        <v>272</v>
      </c>
      <c r="R2643" t="s">
        <v>8666</v>
      </c>
      <c r="S2643" t="s">
        <v>8645</v>
      </c>
      <c r="T2643" t="b">
        <v>0</v>
      </c>
      <c r="U2643" t="b">
        <v>0</v>
      </c>
      <c r="V2643">
        <v>1</v>
      </c>
      <c r="W2643">
        <v>0</v>
      </c>
      <c r="X2643">
        <v>8</v>
      </c>
      <c r="AF2643" t="s">
        <v>7713</v>
      </c>
      <c r="AH2643" t="s">
        <v>7719</v>
      </c>
    </row>
    <row r="2644" spans="1:34" x14ac:dyDescent="0.25">
      <c r="A2644">
        <v>8</v>
      </c>
      <c r="B2644" t="s">
        <v>659</v>
      </c>
      <c r="C2644" t="s">
        <v>662</v>
      </c>
      <c r="D2644" t="s">
        <v>660</v>
      </c>
      <c r="E2644" t="s">
        <v>661</v>
      </c>
      <c r="F2644" t="s">
        <v>666</v>
      </c>
      <c r="G2644" t="s">
        <v>11044</v>
      </c>
      <c r="H2644" t="s">
        <v>1302</v>
      </c>
      <c r="I2644" t="s">
        <v>1303</v>
      </c>
      <c r="J2644">
        <v>4</v>
      </c>
      <c r="L2644" t="s">
        <v>1287</v>
      </c>
      <c r="M2644" t="s">
        <v>1304</v>
      </c>
      <c r="N2644" t="s">
        <v>1305</v>
      </c>
      <c r="O2644" t="s">
        <v>7720</v>
      </c>
      <c r="P2644" t="s">
        <v>389</v>
      </c>
      <c r="Q2644" t="s">
        <v>148</v>
      </c>
      <c r="R2644" t="s">
        <v>8659</v>
      </c>
      <c r="S2644" t="s">
        <v>8662</v>
      </c>
      <c r="T2644" t="b">
        <v>0</v>
      </c>
      <c r="U2644" t="b">
        <v>0</v>
      </c>
      <c r="V2644">
        <v>1</v>
      </c>
      <c r="W2644">
        <v>0</v>
      </c>
      <c r="X2644">
        <v>10</v>
      </c>
      <c r="AF2644" t="s">
        <v>7713</v>
      </c>
      <c r="AH2644" t="s">
        <v>7721</v>
      </c>
    </row>
    <row r="2645" spans="1:34" x14ac:dyDescent="0.25">
      <c r="A2645">
        <v>8</v>
      </c>
      <c r="B2645" t="s">
        <v>659</v>
      </c>
      <c r="C2645" t="s">
        <v>662</v>
      </c>
      <c r="D2645" t="s">
        <v>660</v>
      </c>
      <c r="E2645" t="s">
        <v>661</v>
      </c>
      <c r="F2645" t="s">
        <v>666</v>
      </c>
      <c r="G2645" t="s">
        <v>11044</v>
      </c>
      <c r="H2645" t="s">
        <v>1302</v>
      </c>
      <c r="I2645" t="s">
        <v>1303</v>
      </c>
      <c r="J2645">
        <v>4</v>
      </c>
      <c r="L2645" t="s">
        <v>1287</v>
      </c>
      <c r="M2645" t="s">
        <v>1304</v>
      </c>
      <c r="N2645" t="s">
        <v>1305</v>
      </c>
      <c r="O2645" t="s">
        <v>7722</v>
      </c>
      <c r="P2645" t="s">
        <v>394</v>
      </c>
      <c r="Q2645" t="s">
        <v>272</v>
      </c>
      <c r="R2645" t="s">
        <v>8666</v>
      </c>
      <c r="S2645" t="s">
        <v>8645</v>
      </c>
      <c r="T2645" t="b">
        <v>0</v>
      </c>
      <c r="U2645" t="b">
        <v>0</v>
      </c>
      <c r="V2645">
        <v>2</v>
      </c>
      <c r="W2645">
        <v>0</v>
      </c>
      <c r="X2645">
        <v>15</v>
      </c>
      <c r="AF2645" t="s">
        <v>7723</v>
      </c>
      <c r="AG2645" t="s">
        <v>2818</v>
      </c>
      <c r="AH2645" t="s">
        <v>7724</v>
      </c>
    </row>
    <row r="2646" spans="1:34" x14ac:dyDescent="0.25">
      <c r="A2646">
        <v>8</v>
      </c>
      <c r="B2646" t="s">
        <v>659</v>
      </c>
      <c r="C2646" t="s">
        <v>662</v>
      </c>
      <c r="D2646" t="s">
        <v>660</v>
      </c>
      <c r="E2646" t="s">
        <v>661</v>
      </c>
      <c r="F2646" t="s">
        <v>666</v>
      </c>
      <c r="G2646" t="s">
        <v>11044</v>
      </c>
      <c r="H2646" t="s">
        <v>1302</v>
      </c>
      <c r="I2646" t="s">
        <v>1303</v>
      </c>
      <c r="J2646">
        <v>4</v>
      </c>
      <c r="L2646" t="s">
        <v>1287</v>
      </c>
      <c r="M2646" t="s">
        <v>1304</v>
      </c>
      <c r="N2646" t="s">
        <v>1305</v>
      </c>
      <c r="O2646" t="s">
        <v>7725</v>
      </c>
      <c r="P2646" t="s">
        <v>398</v>
      </c>
      <c r="Q2646" t="s">
        <v>272</v>
      </c>
      <c r="R2646" t="s">
        <v>8666</v>
      </c>
      <c r="S2646" t="s">
        <v>8645</v>
      </c>
      <c r="T2646" t="b">
        <v>0</v>
      </c>
      <c r="U2646" t="b">
        <v>0</v>
      </c>
      <c r="V2646">
        <v>2</v>
      </c>
      <c r="W2646">
        <v>0</v>
      </c>
      <c r="X2646">
        <v>12</v>
      </c>
      <c r="AF2646" t="s">
        <v>7723</v>
      </c>
      <c r="AG2646" t="s">
        <v>7716</v>
      </c>
      <c r="AH2646" t="s">
        <v>7726</v>
      </c>
    </row>
    <row r="2647" spans="1:34" x14ac:dyDescent="0.25">
      <c r="A2647">
        <v>8</v>
      </c>
      <c r="B2647" t="s">
        <v>659</v>
      </c>
      <c r="C2647" t="s">
        <v>662</v>
      </c>
      <c r="D2647" t="s">
        <v>660</v>
      </c>
      <c r="E2647" t="s">
        <v>661</v>
      </c>
      <c r="F2647" t="s">
        <v>666</v>
      </c>
      <c r="G2647" t="s">
        <v>11044</v>
      </c>
      <c r="H2647" t="s">
        <v>1302</v>
      </c>
      <c r="I2647" t="s">
        <v>1303</v>
      </c>
      <c r="J2647">
        <v>4</v>
      </c>
      <c r="L2647" t="s">
        <v>1287</v>
      </c>
      <c r="M2647" t="s">
        <v>1304</v>
      </c>
      <c r="N2647" t="s">
        <v>1305</v>
      </c>
      <c r="O2647" t="s">
        <v>7727</v>
      </c>
      <c r="P2647" t="s">
        <v>403</v>
      </c>
      <c r="Q2647" t="s">
        <v>272</v>
      </c>
      <c r="R2647" t="s">
        <v>8666</v>
      </c>
      <c r="S2647" t="s">
        <v>8645</v>
      </c>
      <c r="T2647" t="b">
        <v>0</v>
      </c>
      <c r="U2647" t="b">
        <v>0</v>
      </c>
      <c r="V2647">
        <v>2</v>
      </c>
      <c r="W2647">
        <v>0</v>
      </c>
      <c r="X2647">
        <v>8</v>
      </c>
      <c r="AF2647" t="s">
        <v>7723</v>
      </c>
      <c r="AH2647" t="s">
        <v>7728</v>
      </c>
    </row>
    <row r="2648" spans="1:34" x14ac:dyDescent="0.25">
      <c r="A2648">
        <v>8</v>
      </c>
      <c r="B2648" t="s">
        <v>659</v>
      </c>
      <c r="C2648" t="s">
        <v>662</v>
      </c>
      <c r="D2648" t="s">
        <v>660</v>
      </c>
      <c r="E2648" t="s">
        <v>661</v>
      </c>
      <c r="F2648" t="s">
        <v>666</v>
      </c>
      <c r="G2648" t="s">
        <v>11044</v>
      </c>
      <c r="H2648" t="s">
        <v>1302</v>
      </c>
      <c r="I2648" t="s">
        <v>1303</v>
      </c>
      <c r="J2648">
        <v>4</v>
      </c>
      <c r="L2648" t="s">
        <v>1287</v>
      </c>
      <c r="M2648" t="s">
        <v>1304</v>
      </c>
      <c r="N2648" t="s">
        <v>1305</v>
      </c>
      <c r="O2648" t="s">
        <v>7729</v>
      </c>
      <c r="P2648" t="s">
        <v>389</v>
      </c>
      <c r="Q2648" t="s">
        <v>148</v>
      </c>
      <c r="R2648" t="s">
        <v>8659</v>
      </c>
      <c r="S2648" t="s">
        <v>8662</v>
      </c>
      <c r="T2648" t="b">
        <v>0</v>
      </c>
      <c r="U2648" t="b">
        <v>0</v>
      </c>
      <c r="V2648">
        <v>2</v>
      </c>
      <c r="W2648">
        <v>0</v>
      </c>
      <c r="X2648">
        <v>10</v>
      </c>
      <c r="AF2648" t="s">
        <v>7723</v>
      </c>
      <c r="AH2648" t="s">
        <v>7730</v>
      </c>
    </row>
    <row r="2649" spans="1:34" x14ac:dyDescent="0.25">
      <c r="A2649">
        <v>8</v>
      </c>
      <c r="B2649" t="s">
        <v>659</v>
      </c>
      <c r="C2649" t="s">
        <v>662</v>
      </c>
      <c r="D2649" t="s">
        <v>660</v>
      </c>
      <c r="E2649" t="s">
        <v>661</v>
      </c>
      <c r="F2649" t="s">
        <v>666</v>
      </c>
      <c r="G2649" t="s">
        <v>11044</v>
      </c>
      <c r="H2649" t="s">
        <v>1302</v>
      </c>
      <c r="I2649" t="s">
        <v>1303</v>
      </c>
      <c r="J2649">
        <v>4</v>
      </c>
      <c r="L2649" t="s">
        <v>1287</v>
      </c>
      <c r="M2649" t="s">
        <v>1304</v>
      </c>
      <c r="N2649" t="s">
        <v>1305</v>
      </c>
      <c r="O2649" t="s">
        <v>7731</v>
      </c>
      <c r="P2649" t="s">
        <v>115</v>
      </c>
      <c r="Q2649" t="s">
        <v>8644</v>
      </c>
      <c r="R2649" t="s">
        <v>8488</v>
      </c>
      <c r="S2649" t="s">
        <v>8645</v>
      </c>
      <c r="T2649" t="b">
        <v>1</v>
      </c>
      <c r="U2649" t="b">
        <v>0</v>
      </c>
      <c r="V2649">
        <v>1</v>
      </c>
      <c r="W2649">
        <v>30</v>
      </c>
      <c r="X2649">
        <v>12</v>
      </c>
      <c r="AE2649" t="s">
        <v>2289</v>
      </c>
      <c r="AG2649" t="s">
        <v>7732</v>
      </c>
      <c r="AH2649" t="s">
        <v>7733</v>
      </c>
    </row>
    <row r="2650" spans="1:34" x14ac:dyDescent="0.25">
      <c r="A2650">
        <v>8</v>
      </c>
      <c r="B2650" t="s">
        <v>659</v>
      </c>
      <c r="C2650" t="s">
        <v>662</v>
      </c>
      <c r="D2650" t="s">
        <v>660</v>
      </c>
      <c r="E2650" t="s">
        <v>661</v>
      </c>
      <c r="F2650" t="s">
        <v>666</v>
      </c>
      <c r="G2650" t="s">
        <v>11044</v>
      </c>
      <c r="H2650" t="s">
        <v>1302</v>
      </c>
      <c r="I2650" t="s">
        <v>1303</v>
      </c>
      <c r="J2650">
        <v>4</v>
      </c>
      <c r="L2650" t="s">
        <v>1287</v>
      </c>
      <c r="M2650" t="s">
        <v>1304</v>
      </c>
      <c r="N2650" t="s">
        <v>1305</v>
      </c>
      <c r="O2650" t="s">
        <v>7734</v>
      </c>
      <c r="P2650" t="s">
        <v>115</v>
      </c>
      <c r="Q2650" t="s">
        <v>8644</v>
      </c>
      <c r="R2650" t="s">
        <v>8488</v>
      </c>
      <c r="S2650" t="s">
        <v>8645</v>
      </c>
      <c r="T2650" t="b">
        <v>1</v>
      </c>
      <c r="U2650" t="b">
        <v>0</v>
      </c>
      <c r="V2650">
        <v>2</v>
      </c>
      <c r="W2650">
        <v>30</v>
      </c>
      <c r="X2650">
        <v>10</v>
      </c>
      <c r="AB2650">
        <v>2</v>
      </c>
      <c r="AC2650">
        <v>1</v>
      </c>
      <c r="AD2650">
        <v>3</v>
      </c>
      <c r="AE2650" t="s">
        <v>610</v>
      </c>
      <c r="AG2650" t="s">
        <v>7735</v>
      </c>
      <c r="AH2650" t="s">
        <v>7736</v>
      </c>
    </row>
    <row r="2651" spans="1:34" x14ac:dyDescent="0.25">
      <c r="A2651">
        <v>8</v>
      </c>
      <c r="B2651" t="s">
        <v>659</v>
      </c>
      <c r="C2651" t="s">
        <v>662</v>
      </c>
      <c r="D2651" t="s">
        <v>660</v>
      </c>
      <c r="E2651" t="s">
        <v>661</v>
      </c>
      <c r="F2651" t="s">
        <v>666</v>
      </c>
      <c r="G2651" t="s">
        <v>11044</v>
      </c>
      <c r="H2651" t="s">
        <v>1302</v>
      </c>
      <c r="I2651" t="s">
        <v>1303</v>
      </c>
      <c r="J2651">
        <v>4</v>
      </c>
      <c r="L2651" t="s">
        <v>1287</v>
      </c>
      <c r="M2651" t="s">
        <v>1304</v>
      </c>
      <c r="N2651" t="s">
        <v>1305</v>
      </c>
      <c r="O2651" t="s">
        <v>7737</v>
      </c>
      <c r="P2651" t="s">
        <v>115</v>
      </c>
      <c r="Q2651" t="s">
        <v>8644</v>
      </c>
      <c r="R2651" t="s">
        <v>8488</v>
      </c>
      <c r="S2651" t="s">
        <v>8645</v>
      </c>
      <c r="T2651" t="b">
        <v>1</v>
      </c>
      <c r="U2651" t="b">
        <v>0</v>
      </c>
      <c r="V2651">
        <v>3</v>
      </c>
      <c r="W2651">
        <v>30</v>
      </c>
      <c r="X2651">
        <v>10</v>
      </c>
      <c r="AB2651">
        <v>2</v>
      </c>
      <c r="AC2651">
        <v>1</v>
      </c>
      <c r="AD2651">
        <v>3</v>
      </c>
      <c r="AE2651" t="s">
        <v>7738</v>
      </c>
      <c r="AG2651" t="s">
        <v>7739</v>
      </c>
      <c r="AH2651" t="s">
        <v>7740</v>
      </c>
    </row>
    <row r="2652" spans="1:34" x14ac:dyDescent="0.25">
      <c r="A2652">
        <v>8</v>
      </c>
      <c r="B2652" t="s">
        <v>659</v>
      </c>
      <c r="C2652" t="s">
        <v>662</v>
      </c>
      <c r="D2652" t="s">
        <v>660</v>
      </c>
      <c r="E2652" t="s">
        <v>661</v>
      </c>
      <c r="F2652" t="s">
        <v>666</v>
      </c>
      <c r="G2652" t="s">
        <v>11044</v>
      </c>
      <c r="H2652" t="s">
        <v>1302</v>
      </c>
      <c r="I2652" t="s">
        <v>1303</v>
      </c>
      <c r="J2652">
        <v>4</v>
      </c>
      <c r="L2652" t="s">
        <v>1287</v>
      </c>
      <c r="M2652" t="s">
        <v>1304</v>
      </c>
      <c r="N2652" t="s">
        <v>1305</v>
      </c>
      <c r="O2652" t="s">
        <v>7741</v>
      </c>
      <c r="P2652" t="s">
        <v>217</v>
      </c>
      <c r="Q2652" t="s">
        <v>8650</v>
      </c>
      <c r="R2652" t="s">
        <v>8637</v>
      </c>
      <c r="S2652" t="s">
        <v>8645</v>
      </c>
      <c r="T2652" t="b">
        <v>1</v>
      </c>
      <c r="U2652" t="b">
        <v>0</v>
      </c>
      <c r="V2652">
        <v>1</v>
      </c>
      <c r="W2652">
        <v>25</v>
      </c>
      <c r="X2652">
        <v>10</v>
      </c>
      <c r="AB2652">
        <v>2</v>
      </c>
      <c r="AC2652">
        <v>1</v>
      </c>
      <c r="AD2652">
        <v>3</v>
      </c>
      <c r="AE2652" t="s">
        <v>1745</v>
      </c>
      <c r="AG2652" t="s">
        <v>7742</v>
      </c>
      <c r="AH2652" t="s">
        <v>7743</v>
      </c>
    </row>
    <row r="2653" spans="1:34" x14ac:dyDescent="0.25">
      <c r="A2653">
        <v>8</v>
      </c>
      <c r="B2653" t="s">
        <v>659</v>
      </c>
      <c r="C2653" t="s">
        <v>662</v>
      </c>
      <c r="D2653" t="s">
        <v>660</v>
      </c>
      <c r="E2653" t="s">
        <v>661</v>
      </c>
      <c r="F2653" t="s">
        <v>666</v>
      </c>
      <c r="G2653" t="s">
        <v>11044</v>
      </c>
      <c r="H2653" t="s">
        <v>1302</v>
      </c>
      <c r="I2653" t="s">
        <v>1303</v>
      </c>
      <c r="J2653">
        <v>4</v>
      </c>
      <c r="L2653" t="s">
        <v>1287</v>
      </c>
      <c r="M2653" t="s">
        <v>1304</v>
      </c>
      <c r="N2653" t="s">
        <v>1305</v>
      </c>
      <c r="O2653" t="s">
        <v>7744</v>
      </c>
      <c r="P2653" t="s">
        <v>217</v>
      </c>
      <c r="Q2653" t="s">
        <v>8650</v>
      </c>
      <c r="R2653" t="s">
        <v>8637</v>
      </c>
      <c r="S2653" t="s">
        <v>8645</v>
      </c>
      <c r="T2653" t="b">
        <v>1</v>
      </c>
      <c r="U2653" t="b">
        <v>0</v>
      </c>
      <c r="V2653">
        <v>2</v>
      </c>
      <c r="W2653">
        <v>25</v>
      </c>
      <c r="X2653">
        <v>10</v>
      </c>
      <c r="AB2653">
        <v>2</v>
      </c>
      <c r="AC2653">
        <v>1</v>
      </c>
      <c r="AD2653">
        <v>3</v>
      </c>
      <c r="AE2653" t="s">
        <v>618</v>
      </c>
      <c r="AG2653" t="s">
        <v>7745</v>
      </c>
      <c r="AH2653" t="s">
        <v>7746</v>
      </c>
    </row>
    <row r="2654" spans="1:34" x14ac:dyDescent="0.25">
      <c r="A2654">
        <v>8</v>
      </c>
      <c r="B2654" t="s">
        <v>659</v>
      </c>
      <c r="C2654" t="s">
        <v>662</v>
      </c>
      <c r="D2654" t="s">
        <v>660</v>
      </c>
      <c r="E2654" t="s">
        <v>661</v>
      </c>
      <c r="F2654" t="s">
        <v>666</v>
      </c>
      <c r="G2654" t="s">
        <v>11044</v>
      </c>
      <c r="H2654" t="s">
        <v>1302</v>
      </c>
      <c r="I2654" t="s">
        <v>1303</v>
      </c>
      <c r="J2654">
        <v>4</v>
      </c>
      <c r="L2654" t="s">
        <v>1287</v>
      </c>
      <c r="M2654" t="s">
        <v>1304</v>
      </c>
      <c r="N2654" t="s">
        <v>1305</v>
      </c>
      <c r="O2654" t="s">
        <v>7747</v>
      </c>
      <c r="P2654" t="s">
        <v>217</v>
      </c>
      <c r="Q2654" t="s">
        <v>8650</v>
      </c>
      <c r="R2654" t="s">
        <v>8637</v>
      </c>
      <c r="S2654" t="s">
        <v>8645</v>
      </c>
      <c r="T2654" t="b">
        <v>1</v>
      </c>
      <c r="U2654" t="b">
        <v>0</v>
      </c>
      <c r="V2654">
        <v>3</v>
      </c>
      <c r="W2654">
        <v>25</v>
      </c>
      <c r="X2654">
        <v>10</v>
      </c>
      <c r="AB2654">
        <v>2</v>
      </c>
      <c r="AC2654">
        <v>1</v>
      </c>
      <c r="AD2654">
        <v>3</v>
      </c>
      <c r="AE2654" t="s">
        <v>1888</v>
      </c>
      <c r="AG2654" t="s">
        <v>7748</v>
      </c>
      <c r="AH2654" t="s">
        <v>7749</v>
      </c>
    </row>
    <row r="2655" spans="1:34" x14ac:dyDescent="0.25">
      <c r="A2655">
        <v>8</v>
      </c>
      <c r="B2655" t="s">
        <v>659</v>
      </c>
      <c r="C2655" t="s">
        <v>662</v>
      </c>
      <c r="D2655" t="s">
        <v>660</v>
      </c>
      <c r="E2655" t="s">
        <v>661</v>
      </c>
      <c r="F2655" t="s">
        <v>666</v>
      </c>
      <c r="G2655" t="s">
        <v>11044</v>
      </c>
      <c r="H2655" t="s">
        <v>1302</v>
      </c>
      <c r="I2655" t="s">
        <v>1303</v>
      </c>
      <c r="J2655">
        <v>4</v>
      </c>
      <c r="L2655" t="s">
        <v>1287</v>
      </c>
      <c r="M2655" t="s">
        <v>1304</v>
      </c>
      <c r="N2655" t="s">
        <v>1305</v>
      </c>
      <c r="O2655" t="s">
        <v>7750</v>
      </c>
      <c r="P2655" t="s">
        <v>7459</v>
      </c>
      <c r="Q2655" t="s">
        <v>8644</v>
      </c>
      <c r="R2655" t="s">
        <v>8488</v>
      </c>
      <c r="S2655" t="s">
        <v>8645</v>
      </c>
      <c r="T2655" t="b">
        <v>1</v>
      </c>
      <c r="U2655" t="b">
        <v>0</v>
      </c>
      <c r="V2655">
        <v>1</v>
      </c>
      <c r="W2655">
        <v>27.5</v>
      </c>
      <c r="X2655">
        <v>12</v>
      </c>
      <c r="AB2655">
        <v>2</v>
      </c>
      <c r="AC2655">
        <v>1</v>
      </c>
      <c r="AD2655">
        <v>3</v>
      </c>
      <c r="AE2655" t="s">
        <v>1745</v>
      </c>
      <c r="AG2655" t="s">
        <v>2181</v>
      </c>
      <c r="AH2655" t="s">
        <v>7751</v>
      </c>
    </row>
    <row r="2656" spans="1:34" x14ac:dyDescent="0.25">
      <c r="A2656">
        <v>8</v>
      </c>
      <c r="B2656" t="s">
        <v>659</v>
      </c>
      <c r="C2656" t="s">
        <v>662</v>
      </c>
      <c r="D2656" t="s">
        <v>660</v>
      </c>
      <c r="E2656" t="s">
        <v>661</v>
      </c>
      <c r="F2656" t="s">
        <v>666</v>
      </c>
      <c r="G2656" t="s">
        <v>11044</v>
      </c>
      <c r="H2656" t="s">
        <v>1302</v>
      </c>
      <c r="I2656" t="s">
        <v>1303</v>
      </c>
      <c r="J2656">
        <v>4</v>
      </c>
      <c r="L2656" t="s">
        <v>1287</v>
      </c>
      <c r="M2656" t="s">
        <v>1304</v>
      </c>
      <c r="N2656" t="s">
        <v>1305</v>
      </c>
      <c r="O2656" t="s">
        <v>7752</v>
      </c>
      <c r="P2656" t="s">
        <v>7459</v>
      </c>
      <c r="Q2656" t="s">
        <v>8644</v>
      </c>
      <c r="R2656" t="s">
        <v>8488</v>
      </c>
      <c r="S2656" t="s">
        <v>8645</v>
      </c>
      <c r="T2656" t="b">
        <v>1</v>
      </c>
      <c r="U2656" t="b">
        <v>0</v>
      </c>
      <c r="V2656">
        <v>2</v>
      </c>
      <c r="W2656">
        <v>27.5</v>
      </c>
      <c r="X2656">
        <v>11</v>
      </c>
      <c r="AB2656">
        <v>2</v>
      </c>
      <c r="AC2656">
        <v>1</v>
      </c>
      <c r="AD2656">
        <v>3</v>
      </c>
      <c r="AE2656" t="s">
        <v>1745</v>
      </c>
      <c r="AG2656" t="s">
        <v>2181</v>
      </c>
      <c r="AH2656" t="s">
        <v>7753</v>
      </c>
    </row>
    <row r="2657" spans="1:34" x14ac:dyDescent="0.25">
      <c r="A2657">
        <v>8</v>
      </c>
      <c r="B2657" t="s">
        <v>659</v>
      </c>
      <c r="C2657" t="s">
        <v>662</v>
      </c>
      <c r="D2657" t="s">
        <v>660</v>
      </c>
      <c r="E2657" t="s">
        <v>661</v>
      </c>
      <c r="F2657" t="s">
        <v>666</v>
      </c>
      <c r="G2657" t="s">
        <v>11044</v>
      </c>
      <c r="H2657" t="s">
        <v>1302</v>
      </c>
      <c r="I2657" t="s">
        <v>1303</v>
      </c>
      <c r="J2657">
        <v>4</v>
      </c>
      <c r="L2657" t="s">
        <v>1287</v>
      </c>
      <c r="M2657" t="s">
        <v>1304</v>
      </c>
      <c r="N2657" t="s">
        <v>1305</v>
      </c>
      <c r="O2657" t="s">
        <v>7754</v>
      </c>
      <c r="P2657" t="s">
        <v>7459</v>
      </c>
      <c r="Q2657" t="s">
        <v>8644</v>
      </c>
      <c r="R2657" t="s">
        <v>8488</v>
      </c>
      <c r="S2657" t="s">
        <v>8645</v>
      </c>
      <c r="T2657" t="b">
        <v>1</v>
      </c>
      <c r="U2657" t="b">
        <v>0</v>
      </c>
      <c r="V2657">
        <v>3</v>
      </c>
      <c r="W2657">
        <v>27.5</v>
      </c>
      <c r="X2657">
        <v>9</v>
      </c>
      <c r="AB2657">
        <v>2</v>
      </c>
      <c r="AC2657">
        <v>1</v>
      </c>
      <c r="AD2657">
        <v>3</v>
      </c>
      <c r="AE2657" t="s">
        <v>610</v>
      </c>
      <c r="AG2657" t="s">
        <v>2350</v>
      </c>
      <c r="AH2657" t="s">
        <v>7755</v>
      </c>
    </row>
    <row r="2658" spans="1:34" x14ac:dyDescent="0.25">
      <c r="A2658">
        <v>8</v>
      </c>
      <c r="B2658" t="s">
        <v>659</v>
      </c>
      <c r="C2658" t="s">
        <v>662</v>
      </c>
      <c r="D2658" t="s">
        <v>660</v>
      </c>
      <c r="E2658" t="s">
        <v>661</v>
      </c>
      <c r="F2658" t="s">
        <v>666</v>
      </c>
      <c r="G2658" t="s">
        <v>11044</v>
      </c>
      <c r="H2658" t="s">
        <v>1302</v>
      </c>
      <c r="I2658" t="s">
        <v>1303</v>
      </c>
      <c r="J2658">
        <v>4</v>
      </c>
      <c r="L2658" t="s">
        <v>1287</v>
      </c>
      <c r="M2658" t="s">
        <v>1304</v>
      </c>
      <c r="N2658" t="s">
        <v>1305</v>
      </c>
      <c r="O2658" t="s">
        <v>7756</v>
      </c>
      <c r="P2658" t="s">
        <v>209</v>
      </c>
      <c r="Q2658" t="s">
        <v>8650</v>
      </c>
      <c r="R2658" t="s">
        <v>8637</v>
      </c>
      <c r="S2658" t="s">
        <v>8645</v>
      </c>
      <c r="T2658" t="b">
        <v>0</v>
      </c>
      <c r="U2658" t="b">
        <v>0</v>
      </c>
      <c r="V2658">
        <v>1</v>
      </c>
      <c r="W2658">
        <v>65</v>
      </c>
      <c r="X2658">
        <v>11</v>
      </c>
      <c r="AB2658">
        <v>2</v>
      </c>
      <c r="AC2658">
        <v>1</v>
      </c>
      <c r="AD2658">
        <v>3</v>
      </c>
      <c r="AE2658" t="s">
        <v>1745</v>
      </c>
      <c r="AG2658" t="s">
        <v>7757</v>
      </c>
      <c r="AH2658" t="s">
        <v>7758</v>
      </c>
    </row>
    <row r="2659" spans="1:34" x14ac:dyDescent="0.25">
      <c r="A2659">
        <v>8</v>
      </c>
      <c r="B2659" t="s">
        <v>659</v>
      </c>
      <c r="C2659" t="s">
        <v>662</v>
      </c>
      <c r="D2659" t="s">
        <v>660</v>
      </c>
      <c r="E2659" t="s">
        <v>661</v>
      </c>
      <c r="F2659" t="s">
        <v>666</v>
      </c>
      <c r="G2659" t="s">
        <v>11044</v>
      </c>
      <c r="H2659" t="s">
        <v>1302</v>
      </c>
      <c r="I2659" t="s">
        <v>1303</v>
      </c>
      <c r="J2659">
        <v>4</v>
      </c>
      <c r="L2659" t="s">
        <v>1287</v>
      </c>
      <c r="M2659" t="s">
        <v>1304</v>
      </c>
      <c r="N2659" t="s">
        <v>1305</v>
      </c>
      <c r="O2659" t="s">
        <v>7759</v>
      </c>
      <c r="P2659" t="s">
        <v>209</v>
      </c>
      <c r="Q2659" t="s">
        <v>8650</v>
      </c>
      <c r="R2659" t="s">
        <v>8637</v>
      </c>
      <c r="S2659" t="s">
        <v>8645</v>
      </c>
      <c r="T2659" t="b">
        <v>0</v>
      </c>
      <c r="U2659" t="b">
        <v>0</v>
      </c>
      <c r="V2659">
        <v>2</v>
      </c>
      <c r="W2659">
        <v>65</v>
      </c>
      <c r="X2659">
        <v>10</v>
      </c>
      <c r="AB2659">
        <v>2</v>
      </c>
      <c r="AC2659">
        <v>1</v>
      </c>
      <c r="AD2659">
        <v>3</v>
      </c>
      <c r="AE2659" t="s">
        <v>1745</v>
      </c>
      <c r="AG2659" t="s">
        <v>7757</v>
      </c>
      <c r="AH2659" t="s">
        <v>7760</v>
      </c>
    </row>
    <row r="2660" spans="1:34" x14ac:dyDescent="0.25">
      <c r="A2660">
        <v>8</v>
      </c>
      <c r="B2660" t="s">
        <v>659</v>
      </c>
      <c r="C2660" t="s">
        <v>662</v>
      </c>
      <c r="D2660" t="s">
        <v>660</v>
      </c>
      <c r="E2660" t="s">
        <v>661</v>
      </c>
      <c r="F2660" t="s">
        <v>666</v>
      </c>
      <c r="G2660" t="s">
        <v>11044</v>
      </c>
      <c r="H2660" t="s">
        <v>1302</v>
      </c>
      <c r="I2660" t="s">
        <v>1303</v>
      </c>
      <c r="J2660">
        <v>4</v>
      </c>
      <c r="L2660" t="s">
        <v>1287</v>
      </c>
      <c r="M2660" t="s">
        <v>1304</v>
      </c>
      <c r="N2660" t="s">
        <v>1305</v>
      </c>
      <c r="O2660" t="s">
        <v>7761</v>
      </c>
      <c r="P2660" t="s">
        <v>209</v>
      </c>
      <c r="Q2660" t="s">
        <v>8650</v>
      </c>
      <c r="R2660" t="s">
        <v>8637</v>
      </c>
      <c r="S2660" t="s">
        <v>8645</v>
      </c>
      <c r="T2660" t="b">
        <v>0</v>
      </c>
      <c r="U2660" t="b">
        <v>0</v>
      </c>
      <c r="V2660">
        <v>3</v>
      </c>
      <c r="W2660">
        <v>65</v>
      </c>
      <c r="X2660">
        <v>9</v>
      </c>
      <c r="AB2660">
        <v>2</v>
      </c>
      <c r="AC2660">
        <v>1</v>
      </c>
      <c r="AD2660">
        <v>3</v>
      </c>
      <c r="AE2660" t="s">
        <v>1888</v>
      </c>
      <c r="AG2660" t="s">
        <v>7762</v>
      </c>
      <c r="AH2660" t="s">
        <v>7763</v>
      </c>
    </row>
    <row r="2661" spans="1:34" x14ac:dyDescent="0.25">
      <c r="A2661">
        <v>8</v>
      </c>
      <c r="B2661" t="s">
        <v>659</v>
      </c>
      <c r="C2661" t="s">
        <v>662</v>
      </c>
      <c r="D2661" t="s">
        <v>660</v>
      </c>
      <c r="E2661" t="s">
        <v>661</v>
      </c>
      <c r="F2661" t="s">
        <v>666</v>
      </c>
      <c r="G2661" t="s">
        <v>11044</v>
      </c>
      <c r="H2661" t="s">
        <v>1302</v>
      </c>
      <c r="I2661" t="s">
        <v>1303</v>
      </c>
      <c r="J2661">
        <v>4</v>
      </c>
      <c r="L2661" t="s">
        <v>1287</v>
      </c>
      <c r="M2661" t="s">
        <v>1304</v>
      </c>
      <c r="N2661" t="s">
        <v>1305</v>
      </c>
      <c r="O2661" t="s">
        <v>7764</v>
      </c>
      <c r="P2661" t="s">
        <v>79</v>
      </c>
      <c r="Q2661" t="s">
        <v>25</v>
      </c>
      <c r="R2661" t="s">
        <v>25</v>
      </c>
      <c r="S2661" t="s">
        <v>8645</v>
      </c>
      <c r="T2661" t="b">
        <v>0</v>
      </c>
      <c r="U2661" t="b">
        <v>0</v>
      </c>
      <c r="V2661">
        <v>1</v>
      </c>
      <c r="W2661">
        <v>35</v>
      </c>
      <c r="X2661">
        <v>15</v>
      </c>
      <c r="AB2661">
        <v>2</v>
      </c>
      <c r="AC2661">
        <v>1</v>
      </c>
      <c r="AD2661">
        <v>3</v>
      </c>
      <c r="AE2661" t="s">
        <v>2289</v>
      </c>
      <c r="AG2661" t="s">
        <v>5413</v>
      </c>
      <c r="AH2661" t="s">
        <v>7765</v>
      </c>
    </row>
    <row r="2662" spans="1:34" x14ac:dyDescent="0.25">
      <c r="A2662">
        <v>8</v>
      </c>
      <c r="B2662" t="s">
        <v>659</v>
      </c>
      <c r="C2662" t="s">
        <v>662</v>
      </c>
      <c r="D2662" t="s">
        <v>660</v>
      </c>
      <c r="E2662" t="s">
        <v>661</v>
      </c>
      <c r="F2662" t="s">
        <v>666</v>
      </c>
      <c r="G2662" t="s">
        <v>11044</v>
      </c>
      <c r="H2662" t="s">
        <v>1302</v>
      </c>
      <c r="I2662" t="s">
        <v>1303</v>
      </c>
      <c r="J2662">
        <v>4</v>
      </c>
      <c r="L2662" t="s">
        <v>1287</v>
      </c>
      <c r="M2662" t="s">
        <v>1304</v>
      </c>
      <c r="N2662" t="s">
        <v>1305</v>
      </c>
      <c r="O2662" t="s">
        <v>7766</v>
      </c>
      <c r="P2662" t="s">
        <v>79</v>
      </c>
      <c r="Q2662" t="s">
        <v>25</v>
      </c>
      <c r="R2662" t="s">
        <v>25</v>
      </c>
      <c r="S2662" t="s">
        <v>8645</v>
      </c>
      <c r="T2662" t="b">
        <v>0</v>
      </c>
      <c r="U2662" t="b">
        <v>0</v>
      </c>
      <c r="V2662">
        <v>2</v>
      </c>
      <c r="W2662">
        <v>35</v>
      </c>
      <c r="X2662">
        <v>15</v>
      </c>
      <c r="AB2662">
        <v>2</v>
      </c>
      <c r="AC2662">
        <v>1</v>
      </c>
      <c r="AD2662">
        <v>3</v>
      </c>
      <c r="AE2662" t="s">
        <v>2289</v>
      </c>
      <c r="AG2662" t="s">
        <v>5413</v>
      </c>
      <c r="AH2662" t="s">
        <v>7767</v>
      </c>
    </row>
    <row r="2663" spans="1:34" x14ac:dyDescent="0.25">
      <c r="A2663">
        <v>8</v>
      </c>
      <c r="B2663" t="s">
        <v>659</v>
      </c>
      <c r="C2663" t="s">
        <v>662</v>
      </c>
      <c r="D2663" t="s">
        <v>660</v>
      </c>
      <c r="E2663" t="s">
        <v>661</v>
      </c>
      <c r="F2663" t="s">
        <v>666</v>
      </c>
      <c r="G2663" t="s">
        <v>11044</v>
      </c>
      <c r="H2663" t="s">
        <v>1302</v>
      </c>
      <c r="I2663" t="s">
        <v>1303</v>
      </c>
      <c r="J2663">
        <v>4</v>
      </c>
      <c r="L2663" t="s">
        <v>1287</v>
      </c>
      <c r="M2663" t="s">
        <v>1304</v>
      </c>
      <c r="N2663" t="s">
        <v>1305</v>
      </c>
      <c r="O2663" t="s">
        <v>7768</v>
      </c>
      <c r="P2663" t="s">
        <v>79</v>
      </c>
      <c r="Q2663" t="s">
        <v>25</v>
      </c>
      <c r="R2663" t="s">
        <v>25</v>
      </c>
      <c r="S2663" t="s">
        <v>8645</v>
      </c>
      <c r="T2663" t="b">
        <v>0</v>
      </c>
      <c r="U2663" t="b">
        <v>0</v>
      </c>
      <c r="V2663">
        <v>3</v>
      </c>
      <c r="W2663">
        <v>35</v>
      </c>
      <c r="X2663">
        <v>15</v>
      </c>
      <c r="AB2663">
        <v>2</v>
      </c>
      <c r="AC2663">
        <v>1</v>
      </c>
      <c r="AD2663">
        <v>3</v>
      </c>
      <c r="AE2663" t="s">
        <v>2289</v>
      </c>
      <c r="AG2663" t="s">
        <v>5413</v>
      </c>
      <c r="AH2663" t="s">
        <v>7769</v>
      </c>
    </row>
    <row r="2664" spans="1:34" x14ac:dyDescent="0.25">
      <c r="A2664">
        <v>8</v>
      </c>
      <c r="B2664" t="s">
        <v>659</v>
      </c>
      <c r="C2664" t="s">
        <v>662</v>
      </c>
      <c r="D2664" t="s">
        <v>660</v>
      </c>
      <c r="E2664" t="s">
        <v>661</v>
      </c>
      <c r="F2664" t="s">
        <v>666</v>
      </c>
      <c r="G2664" t="s">
        <v>11044</v>
      </c>
      <c r="H2664" t="s">
        <v>1302</v>
      </c>
      <c r="I2664" t="s">
        <v>1303</v>
      </c>
      <c r="J2664">
        <v>4</v>
      </c>
      <c r="L2664" t="s">
        <v>1287</v>
      </c>
      <c r="M2664" t="s">
        <v>1304</v>
      </c>
      <c r="N2664" t="s">
        <v>1305</v>
      </c>
      <c r="O2664" t="s">
        <v>7770</v>
      </c>
      <c r="P2664" t="s">
        <v>1534</v>
      </c>
      <c r="Q2664" t="s">
        <v>2</v>
      </c>
      <c r="R2664" t="s">
        <v>2</v>
      </c>
      <c r="S2664" t="s">
        <v>8646</v>
      </c>
      <c r="T2664" t="b">
        <v>0</v>
      </c>
      <c r="U2664" t="b">
        <v>1</v>
      </c>
      <c r="V2664">
        <v>1</v>
      </c>
      <c r="W2664">
        <v>150</v>
      </c>
      <c r="Y2664">
        <v>60</v>
      </c>
      <c r="AG2664" t="s">
        <v>7771</v>
      </c>
      <c r="AH2664" t="s">
        <v>7772</v>
      </c>
    </row>
    <row r="2665" spans="1:34" x14ac:dyDescent="0.25">
      <c r="A2665">
        <v>8</v>
      </c>
      <c r="B2665" t="s">
        <v>659</v>
      </c>
      <c r="C2665" t="s">
        <v>662</v>
      </c>
      <c r="D2665" t="s">
        <v>660</v>
      </c>
      <c r="E2665" t="s">
        <v>661</v>
      </c>
      <c r="F2665" t="s">
        <v>666</v>
      </c>
      <c r="G2665" t="s">
        <v>11044</v>
      </c>
      <c r="H2665" t="s">
        <v>1302</v>
      </c>
      <c r="I2665" t="s">
        <v>1303</v>
      </c>
      <c r="J2665">
        <v>4</v>
      </c>
      <c r="L2665" t="s">
        <v>1287</v>
      </c>
      <c r="M2665" t="s">
        <v>1304</v>
      </c>
      <c r="N2665" t="s">
        <v>1305</v>
      </c>
      <c r="O2665" t="s">
        <v>7773</v>
      </c>
      <c r="P2665" t="s">
        <v>1534</v>
      </c>
      <c r="Q2665" t="s">
        <v>2</v>
      </c>
      <c r="R2665" t="s">
        <v>2</v>
      </c>
      <c r="S2665" t="s">
        <v>8646</v>
      </c>
      <c r="T2665" t="b">
        <v>0</v>
      </c>
      <c r="U2665" t="b">
        <v>1</v>
      </c>
      <c r="V2665">
        <v>2</v>
      </c>
      <c r="W2665">
        <v>150</v>
      </c>
      <c r="Y2665">
        <v>60</v>
      </c>
      <c r="AG2665" t="s">
        <v>7774</v>
      </c>
      <c r="AH2665" t="s">
        <v>7775</v>
      </c>
    </row>
    <row r="2666" spans="1:34" x14ac:dyDescent="0.25">
      <c r="A2666">
        <v>8</v>
      </c>
      <c r="B2666" t="s">
        <v>659</v>
      </c>
      <c r="C2666" t="s">
        <v>662</v>
      </c>
      <c r="D2666" t="s">
        <v>660</v>
      </c>
      <c r="E2666" t="s">
        <v>661</v>
      </c>
      <c r="F2666" t="s">
        <v>666</v>
      </c>
      <c r="G2666" t="s">
        <v>11044</v>
      </c>
      <c r="H2666" t="s">
        <v>1302</v>
      </c>
      <c r="I2666" t="s">
        <v>1303</v>
      </c>
      <c r="J2666">
        <v>4</v>
      </c>
      <c r="L2666" t="s">
        <v>1287</v>
      </c>
      <c r="M2666" t="s">
        <v>1304</v>
      </c>
      <c r="N2666" t="s">
        <v>1305</v>
      </c>
      <c r="O2666" t="s">
        <v>7776</v>
      </c>
      <c r="P2666" t="s">
        <v>1534</v>
      </c>
      <c r="Q2666" t="s">
        <v>2</v>
      </c>
      <c r="R2666" t="s">
        <v>2</v>
      </c>
      <c r="S2666" t="s">
        <v>8646</v>
      </c>
      <c r="T2666" t="b">
        <v>0</v>
      </c>
      <c r="U2666" t="b">
        <v>1</v>
      </c>
      <c r="V2666">
        <v>3</v>
      </c>
      <c r="W2666">
        <v>150</v>
      </c>
      <c r="Y2666">
        <v>57</v>
      </c>
      <c r="AG2666" t="s">
        <v>7777</v>
      </c>
      <c r="AH2666" t="s">
        <v>7778</v>
      </c>
    </row>
    <row r="2667" spans="1:34" x14ac:dyDescent="0.25">
      <c r="A2667">
        <v>8</v>
      </c>
      <c r="B2667" t="s">
        <v>659</v>
      </c>
      <c r="C2667" t="s">
        <v>662</v>
      </c>
      <c r="D2667" t="s">
        <v>660</v>
      </c>
      <c r="E2667" t="s">
        <v>661</v>
      </c>
      <c r="F2667" t="s">
        <v>666</v>
      </c>
      <c r="G2667" t="s">
        <v>11044</v>
      </c>
      <c r="H2667" t="s">
        <v>1302</v>
      </c>
      <c r="I2667" t="s">
        <v>1303</v>
      </c>
      <c r="J2667">
        <v>4</v>
      </c>
      <c r="L2667" t="s">
        <v>1287</v>
      </c>
      <c r="M2667" t="s">
        <v>1304</v>
      </c>
      <c r="N2667" t="s">
        <v>1305</v>
      </c>
      <c r="O2667" t="s">
        <v>7779</v>
      </c>
      <c r="P2667" t="s">
        <v>1534</v>
      </c>
      <c r="Q2667" t="s">
        <v>2</v>
      </c>
      <c r="R2667" t="s">
        <v>2</v>
      </c>
      <c r="S2667" t="s">
        <v>8646</v>
      </c>
      <c r="T2667" t="b">
        <v>0</v>
      </c>
      <c r="U2667" t="b">
        <v>1</v>
      </c>
      <c r="V2667">
        <v>4</v>
      </c>
      <c r="W2667">
        <v>150</v>
      </c>
      <c r="Y2667">
        <v>57</v>
      </c>
      <c r="AG2667" t="s">
        <v>7780</v>
      </c>
      <c r="AH2667" t="s">
        <v>7781</v>
      </c>
    </row>
    <row r="2668" spans="1:34" x14ac:dyDescent="0.25">
      <c r="A2668">
        <v>8</v>
      </c>
      <c r="B2668" t="s">
        <v>659</v>
      </c>
      <c r="C2668" t="s">
        <v>662</v>
      </c>
      <c r="D2668" t="s">
        <v>660</v>
      </c>
      <c r="E2668" t="s">
        <v>661</v>
      </c>
      <c r="F2668" t="s">
        <v>666</v>
      </c>
      <c r="G2668" t="s">
        <v>11044</v>
      </c>
      <c r="H2668" t="s">
        <v>1302</v>
      </c>
      <c r="I2668" t="s">
        <v>1303</v>
      </c>
      <c r="J2668">
        <v>4</v>
      </c>
      <c r="L2668" t="s">
        <v>1287</v>
      </c>
      <c r="M2668" t="s">
        <v>1304</v>
      </c>
      <c r="N2668" t="s">
        <v>1305</v>
      </c>
      <c r="O2668" t="s">
        <v>7782</v>
      </c>
      <c r="P2668" t="s">
        <v>373</v>
      </c>
      <c r="Q2668" t="s">
        <v>357</v>
      </c>
      <c r="R2668" t="s">
        <v>357</v>
      </c>
      <c r="S2668" t="s">
        <v>8645</v>
      </c>
      <c r="T2668" t="b">
        <v>0</v>
      </c>
      <c r="U2668" t="b">
        <v>1</v>
      </c>
      <c r="V2668">
        <v>1</v>
      </c>
      <c r="Y2668">
        <v>20</v>
      </c>
      <c r="Z2668">
        <v>0</v>
      </c>
      <c r="AA2668" t="s">
        <v>3957</v>
      </c>
      <c r="AG2668" t="s">
        <v>7783</v>
      </c>
      <c r="AH2668" t="s">
        <v>7784</v>
      </c>
    </row>
    <row r="2669" spans="1:34" x14ac:dyDescent="0.25">
      <c r="A2669">
        <v>8</v>
      </c>
      <c r="B2669" t="s">
        <v>659</v>
      </c>
      <c r="C2669" t="s">
        <v>662</v>
      </c>
      <c r="D2669" t="s">
        <v>660</v>
      </c>
      <c r="E2669" t="s">
        <v>661</v>
      </c>
      <c r="F2669" t="s">
        <v>666</v>
      </c>
      <c r="G2669" t="s">
        <v>11044</v>
      </c>
      <c r="H2669" t="s">
        <v>1302</v>
      </c>
      <c r="I2669" t="s">
        <v>1303</v>
      </c>
      <c r="J2669">
        <v>4</v>
      </c>
      <c r="L2669" t="s">
        <v>1287</v>
      </c>
      <c r="M2669" t="s">
        <v>1304</v>
      </c>
      <c r="N2669" t="s">
        <v>1305</v>
      </c>
      <c r="O2669" t="s">
        <v>7785</v>
      </c>
      <c r="P2669" t="s">
        <v>373</v>
      </c>
      <c r="Q2669" t="s">
        <v>357</v>
      </c>
      <c r="R2669" t="s">
        <v>357</v>
      </c>
      <c r="S2669" t="s">
        <v>8645</v>
      </c>
      <c r="T2669" t="b">
        <v>0</v>
      </c>
      <c r="U2669" t="b">
        <v>1</v>
      </c>
      <c r="V2669">
        <v>2</v>
      </c>
      <c r="Y2669">
        <v>20</v>
      </c>
      <c r="Z2669">
        <v>0</v>
      </c>
      <c r="AA2669" t="s">
        <v>3957</v>
      </c>
      <c r="AG2669" t="s">
        <v>7783</v>
      </c>
      <c r="AH2669" t="s">
        <v>7786</v>
      </c>
    </row>
    <row r="2670" spans="1:34" x14ac:dyDescent="0.25">
      <c r="A2670">
        <v>8</v>
      </c>
      <c r="B2670" t="s">
        <v>659</v>
      </c>
      <c r="C2670" t="s">
        <v>662</v>
      </c>
      <c r="D2670" t="s">
        <v>660</v>
      </c>
      <c r="E2670" t="s">
        <v>661</v>
      </c>
      <c r="F2670" t="s">
        <v>666</v>
      </c>
      <c r="G2670" t="s">
        <v>11044</v>
      </c>
      <c r="H2670" t="s">
        <v>1302</v>
      </c>
      <c r="I2670" t="s">
        <v>1303</v>
      </c>
      <c r="J2670">
        <v>4</v>
      </c>
      <c r="L2670" t="s">
        <v>1287</v>
      </c>
      <c r="M2670" t="s">
        <v>1304</v>
      </c>
      <c r="N2670" t="s">
        <v>1305</v>
      </c>
      <c r="O2670" t="s">
        <v>7787</v>
      </c>
      <c r="P2670" t="s">
        <v>373</v>
      </c>
      <c r="Q2670" t="s">
        <v>357</v>
      </c>
      <c r="R2670" t="s">
        <v>357</v>
      </c>
      <c r="S2670" t="s">
        <v>8645</v>
      </c>
      <c r="T2670" t="b">
        <v>0</v>
      </c>
      <c r="U2670" t="b">
        <v>1</v>
      </c>
      <c r="V2670">
        <v>3</v>
      </c>
      <c r="Y2670">
        <v>20</v>
      </c>
      <c r="Z2670">
        <v>0</v>
      </c>
      <c r="AA2670" t="s">
        <v>3957</v>
      </c>
      <c r="AG2670" t="s">
        <v>7783</v>
      </c>
      <c r="AH2670" t="s">
        <v>7788</v>
      </c>
    </row>
    <row r="2671" spans="1:34" x14ac:dyDescent="0.25">
      <c r="A2671">
        <v>8</v>
      </c>
      <c r="B2671" t="s">
        <v>659</v>
      </c>
      <c r="C2671" t="s">
        <v>662</v>
      </c>
      <c r="D2671" t="s">
        <v>660</v>
      </c>
      <c r="E2671" t="s">
        <v>661</v>
      </c>
      <c r="F2671" t="s">
        <v>666</v>
      </c>
      <c r="G2671" t="s">
        <v>11044</v>
      </c>
      <c r="H2671" t="s">
        <v>1302</v>
      </c>
      <c r="I2671" t="s">
        <v>1303</v>
      </c>
      <c r="J2671">
        <v>4</v>
      </c>
      <c r="L2671" t="s">
        <v>1287</v>
      </c>
      <c r="M2671" t="s">
        <v>1304</v>
      </c>
      <c r="N2671" t="s">
        <v>1305</v>
      </c>
      <c r="O2671" t="s">
        <v>7789</v>
      </c>
      <c r="P2671" t="s">
        <v>373</v>
      </c>
      <c r="Q2671" t="s">
        <v>357</v>
      </c>
      <c r="R2671" t="s">
        <v>357</v>
      </c>
      <c r="S2671" t="s">
        <v>8645</v>
      </c>
      <c r="T2671" t="b">
        <v>0</v>
      </c>
      <c r="U2671" t="b">
        <v>1</v>
      </c>
      <c r="V2671">
        <v>4</v>
      </c>
      <c r="Y2671">
        <v>20</v>
      </c>
      <c r="Z2671">
        <v>0</v>
      </c>
      <c r="AA2671" t="s">
        <v>3957</v>
      </c>
      <c r="AG2671" t="s">
        <v>7783</v>
      </c>
      <c r="AH2671" t="s">
        <v>7790</v>
      </c>
    </row>
    <row r="2672" spans="1:34" x14ac:dyDescent="0.25">
      <c r="A2672">
        <v>8</v>
      </c>
      <c r="B2672" t="s">
        <v>659</v>
      </c>
      <c r="C2672" t="s">
        <v>662</v>
      </c>
      <c r="D2672" t="s">
        <v>660</v>
      </c>
      <c r="E2672" t="s">
        <v>661</v>
      </c>
      <c r="F2672" t="s">
        <v>666</v>
      </c>
      <c r="G2672" t="s">
        <v>11044</v>
      </c>
      <c r="H2672" t="s">
        <v>1302</v>
      </c>
      <c r="I2672" t="s">
        <v>1303</v>
      </c>
      <c r="J2672">
        <v>4</v>
      </c>
      <c r="L2672" t="s">
        <v>1287</v>
      </c>
      <c r="M2672" t="s">
        <v>1304</v>
      </c>
      <c r="N2672" t="s">
        <v>1305</v>
      </c>
      <c r="O2672" t="s">
        <v>7791</v>
      </c>
      <c r="P2672" t="s">
        <v>373</v>
      </c>
      <c r="Q2672" t="s">
        <v>357</v>
      </c>
      <c r="R2672" t="s">
        <v>357</v>
      </c>
      <c r="S2672" t="s">
        <v>8645</v>
      </c>
      <c r="T2672" t="b">
        <v>0</v>
      </c>
      <c r="U2672" t="b">
        <v>1</v>
      </c>
      <c r="V2672">
        <v>5</v>
      </c>
      <c r="Y2672">
        <v>20</v>
      </c>
      <c r="Z2672">
        <v>0</v>
      </c>
      <c r="AA2672" t="s">
        <v>3957</v>
      </c>
      <c r="AG2672" t="s">
        <v>7783</v>
      </c>
      <c r="AH2672" t="s">
        <v>7792</v>
      </c>
    </row>
    <row r="2673" spans="1:34" x14ac:dyDescent="0.25">
      <c r="A2673">
        <v>8</v>
      </c>
      <c r="B2673" t="s">
        <v>659</v>
      </c>
      <c r="C2673" t="s">
        <v>662</v>
      </c>
      <c r="D2673" t="s">
        <v>660</v>
      </c>
      <c r="E2673" t="s">
        <v>661</v>
      </c>
      <c r="F2673" t="s">
        <v>666</v>
      </c>
      <c r="G2673" t="s">
        <v>11044</v>
      </c>
      <c r="H2673" t="s">
        <v>1302</v>
      </c>
      <c r="I2673" t="s">
        <v>1303</v>
      </c>
      <c r="J2673">
        <v>4</v>
      </c>
      <c r="L2673" t="s">
        <v>1287</v>
      </c>
      <c r="M2673" t="s">
        <v>1304</v>
      </c>
      <c r="N2673" t="s">
        <v>1305</v>
      </c>
      <c r="O2673" t="s">
        <v>7793</v>
      </c>
      <c r="P2673" t="s">
        <v>373</v>
      </c>
      <c r="Q2673" t="s">
        <v>357</v>
      </c>
      <c r="R2673" t="s">
        <v>357</v>
      </c>
      <c r="S2673" t="s">
        <v>8645</v>
      </c>
      <c r="T2673" t="b">
        <v>0</v>
      </c>
      <c r="U2673" t="b">
        <v>1</v>
      </c>
      <c r="V2673">
        <v>6</v>
      </c>
      <c r="Y2673">
        <v>20</v>
      </c>
      <c r="Z2673">
        <v>0</v>
      </c>
      <c r="AA2673" t="s">
        <v>3957</v>
      </c>
      <c r="AG2673" t="s">
        <v>7783</v>
      </c>
      <c r="AH2673" t="s">
        <v>1305</v>
      </c>
    </row>
    <row r="2674" spans="1:34" x14ac:dyDescent="0.25">
      <c r="A2674">
        <v>8</v>
      </c>
      <c r="B2674" t="s">
        <v>659</v>
      </c>
      <c r="C2674" t="s">
        <v>662</v>
      </c>
      <c r="D2674" t="s">
        <v>660</v>
      </c>
      <c r="E2674" t="s">
        <v>661</v>
      </c>
      <c r="F2674" t="s">
        <v>666</v>
      </c>
      <c r="G2674" t="s">
        <v>11044</v>
      </c>
      <c r="H2674" t="s">
        <v>1306</v>
      </c>
      <c r="I2674" t="s">
        <v>1307</v>
      </c>
      <c r="L2674" t="s">
        <v>1308</v>
      </c>
      <c r="M2674" t="s">
        <v>1309</v>
      </c>
      <c r="N2674" t="s">
        <v>1310</v>
      </c>
      <c r="O2674" t="s">
        <v>7794</v>
      </c>
      <c r="P2674" t="s">
        <v>363</v>
      </c>
      <c r="Q2674" t="s">
        <v>357</v>
      </c>
      <c r="R2674" t="s">
        <v>357</v>
      </c>
      <c r="S2674" t="s">
        <v>357</v>
      </c>
      <c r="T2674" t="b">
        <v>0</v>
      </c>
      <c r="U2674" t="b">
        <v>1</v>
      </c>
      <c r="V2674">
        <v>1</v>
      </c>
      <c r="Y2674">
        <v>301</v>
      </c>
      <c r="Z2674">
        <v>0.56999999999999995</v>
      </c>
      <c r="AA2674" t="s">
        <v>3957</v>
      </c>
      <c r="AG2674" t="s">
        <v>7795</v>
      </c>
      <c r="AH2674" t="s">
        <v>1309</v>
      </c>
    </row>
    <row r="2675" spans="1:34" x14ac:dyDescent="0.25">
      <c r="A2675">
        <v>8</v>
      </c>
      <c r="B2675" t="s">
        <v>659</v>
      </c>
      <c r="C2675" t="s">
        <v>662</v>
      </c>
      <c r="D2675" t="s">
        <v>660</v>
      </c>
      <c r="E2675" t="s">
        <v>661</v>
      </c>
      <c r="F2675" t="s">
        <v>666</v>
      </c>
      <c r="G2675" t="s">
        <v>11044</v>
      </c>
      <c r="H2675" t="s">
        <v>1306</v>
      </c>
      <c r="I2675" t="s">
        <v>1307</v>
      </c>
      <c r="L2675" t="s">
        <v>1308</v>
      </c>
      <c r="M2675" t="s">
        <v>1309</v>
      </c>
      <c r="N2675" t="s">
        <v>1310</v>
      </c>
      <c r="O2675" t="s">
        <v>7796</v>
      </c>
      <c r="P2675" t="s">
        <v>269</v>
      </c>
      <c r="Q2675" t="s">
        <v>369</v>
      </c>
      <c r="R2675" t="s">
        <v>8654</v>
      </c>
      <c r="S2675" t="s">
        <v>8645</v>
      </c>
      <c r="T2675" t="b">
        <v>0</v>
      </c>
      <c r="U2675" t="b">
        <v>0</v>
      </c>
      <c r="V2675">
        <v>1</v>
      </c>
      <c r="W2675">
        <v>0</v>
      </c>
      <c r="X2675">
        <v>8</v>
      </c>
      <c r="AH2675" t="s">
        <v>7797</v>
      </c>
    </row>
    <row r="2676" spans="1:34" x14ac:dyDescent="0.25">
      <c r="A2676">
        <v>8</v>
      </c>
      <c r="B2676" t="s">
        <v>659</v>
      </c>
      <c r="C2676" t="s">
        <v>662</v>
      </c>
      <c r="D2676" t="s">
        <v>660</v>
      </c>
      <c r="E2676" t="s">
        <v>661</v>
      </c>
      <c r="F2676" t="s">
        <v>666</v>
      </c>
      <c r="G2676" t="s">
        <v>11044</v>
      </c>
      <c r="H2676" t="s">
        <v>1306</v>
      </c>
      <c r="I2676" t="s">
        <v>1307</v>
      </c>
      <c r="L2676" t="s">
        <v>1308</v>
      </c>
      <c r="M2676" t="s">
        <v>1309</v>
      </c>
      <c r="N2676" t="s">
        <v>1310</v>
      </c>
      <c r="O2676" t="s">
        <v>7798</v>
      </c>
      <c r="P2676" t="s">
        <v>279</v>
      </c>
      <c r="Q2676" t="s">
        <v>369</v>
      </c>
      <c r="R2676" t="s">
        <v>8654</v>
      </c>
      <c r="S2676" t="s">
        <v>8657</v>
      </c>
      <c r="T2676" t="b">
        <v>1</v>
      </c>
      <c r="U2676" t="b">
        <v>0</v>
      </c>
      <c r="V2676">
        <v>1</v>
      </c>
      <c r="W2676">
        <v>0</v>
      </c>
      <c r="X2676">
        <v>5</v>
      </c>
      <c r="AG2676" t="s">
        <v>7799</v>
      </c>
      <c r="AH2676" t="s">
        <v>7800</v>
      </c>
    </row>
    <row r="2677" spans="1:34" x14ac:dyDescent="0.25">
      <c r="A2677">
        <v>8</v>
      </c>
      <c r="B2677" t="s">
        <v>659</v>
      </c>
      <c r="C2677" t="s">
        <v>662</v>
      </c>
      <c r="D2677" t="s">
        <v>660</v>
      </c>
      <c r="E2677" t="s">
        <v>661</v>
      </c>
      <c r="F2677" t="s">
        <v>666</v>
      </c>
      <c r="G2677" t="s">
        <v>11044</v>
      </c>
      <c r="H2677" t="s">
        <v>1306</v>
      </c>
      <c r="I2677" t="s">
        <v>1307</v>
      </c>
      <c r="L2677" t="s">
        <v>1308</v>
      </c>
      <c r="M2677" t="s">
        <v>1309</v>
      </c>
      <c r="N2677" t="s">
        <v>1310</v>
      </c>
      <c r="O2677" t="s">
        <v>7801</v>
      </c>
      <c r="P2677" t="s">
        <v>423</v>
      </c>
      <c r="Q2677" t="s">
        <v>272</v>
      </c>
      <c r="R2677" t="s">
        <v>8666</v>
      </c>
      <c r="S2677" t="s">
        <v>8645</v>
      </c>
      <c r="T2677" t="b">
        <v>0</v>
      </c>
      <c r="U2677" t="b">
        <v>0</v>
      </c>
      <c r="V2677">
        <v>1</v>
      </c>
      <c r="W2677">
        <v>0</v>
      </c>
      <c r="X2677">
        <v>8</v>
      </c>
      <c r="AH2677" t="s">
        <v>7802</v>
      </c>
    </row>
    <row r="2678" spans="1:34" x14ac:dyDescent="0.25">
      <c r="A2678">
        <v>8</v>
      </c>
      <c r="B2678" t="s">
        <v>659</v>
      </c>
      <c r="C2678" t="s">
        <v>662</v>
      </c>
      <c r="D2678" t="s">
        <v>660</v>
      </c>
      <c r="E2678" t="s">
        <v>661</v>
      </c>
      <c r="F2678" t="s">
        <v>666</v>
      </c>
      <c r="G2678" t="s">
        <v>11044</v>
      </c>
      <c r="H2678" t="s">
        <v>1306</v>
      </c>
      <c r="I2678" t="s">
        <v>1307</v>
      </c>
      <c r="L2678" t="s">
        <v>1308</v>
      </c>
      <c r="M2678" t="s">
        <v>1309</v>
      </c>
      <c r="N2678" t="s">
        <v>1310</v>
      </c>
      <c r="O2678" t="s">
        <v>7803</v>
      </c>
      <c r="P2678" t="s">
        <v>394</v>
      </c>
      <c r="Q2678" t="s">
        <v>272</v>
      </c>
      <c r="R2678" t="s">
        <v>8666</v>
      </c>
      <c r="S2678" t="s">
        <v>8645</v>
      </c>
      <c r="T2678" t="b">
        <v>0</v>
      </c>
      <c r="U2678" t="b">
        <v>0</v>
      </c>
      <c r="V2678">
        <v>1</v>
      </c>
      <c r="W2678">
        <v>0</v>
      </c>
      <c r="X2678">
        <v>12</v>
      </c>
      <c r="AG2678" t="s">
        <v>3073</v>
      </c>
      <c r="AH2678" t="s">
        <v>7804</v>
      </c>
    </row>
    <row r="2679" spans="1:34" x14ac:dyDescent="0.25">
      <c r="A2679">
        <v>8</v>
      </c>
      <c r="B2679" t="s">
        <v>659</v>
      </c>
      <c r="C2679" t="s">
        <v>662</v>
      </c>
      <c r="D2679" t="s">
        <v>660</v>
      </c>
      <c r="E2679" t="s">
        <v>661</v>
      </c>
      <c r="F2679" t="s">
        <v>666</v>
      </c>
      <c r="G2679" t="s">
        <v>11044</v>
      </c>
      <c r="H2679" t="s">
        <v>1306</v>
      </c>
      <c r="I2679" t="s">
        <v>1307</v>
      </c>
      <c r="L2679" t="s">
        <v>1308</v>
      </c>
      <c r="M2679" t="s">
        <v>1309</v>
      </c>
      <c r="N2679" t="s">
        <v>1310</v>
      </c>
      <c r="O2679" t="s">
        <v>7805</v>
      </c>
      <c r="P2679" t="s">
        <v>283</v>
      </c>
      <c r="Q2679" t="s">
        <v>369</v>
      </c>
      <c r="R2679" t="s">
        <v>8654</v>
      </c>
      <c r="S2679" t="s">
        <v>8656</v>
      </c>
      <c r="T2679" t="b">
        <v>1</v>
      </c>
      <c r="U2679" t="b">
        <v>0</v>
      </c>
      <c r="V2679">
        <v>1</v>
      </c>
      <c r="W2679">
        <v>0</v>
      </c>
      <c r="X2679">
        <v>8</v>
      </c>
      <c r="AB2679">
        <v>3</v>
      </c>
      <c r="AC2679">
        <v>1</v>
      </c>
      <c r="AD2679">
        <v>1</v>
      </c>
      <c r="AE2679" t="s">
        <v>2271</v>
      </c>
      <c r="AG2679" t="s">
        <v>7806</v>
      </c>
      <c r="AH2679" t="s">
        <v>7807</v>
      </c>
    </row>
    <row r="2680" spans="1:34" x14ac:dyDescent="0.25">
      <c r="A2680">
        <v>8</v>
      </c>
      <c r="B2680" t="s">
        <v>659</v>
      </c>
      <c r="C2680" t="s">
        <v>662</v>
      </c>
      <c r="D2680" t="s">
        <v>660</v>
      </c>
      <c r="E2680" t="s">
        <v>661</v>
      </c>
      <c r="F2680" t="s">
        <v>666</v>
      </c>
      <c r="G2680" t="s">
        <v>11044</v>
      </c>
      <c r="H2680" t="s">
        <v>1306</v>
      </c>
      <c r="I2680" t="s">
        <v>1307</v>
      </c>
      <c r="L2680" t="s">
        <v>1308</v>
      </c>
      <c r="M2680" t="s">
        <v>1309</v>
      </c>
      <c r="N2680" t="s">
        <v>1310</v>
      </c>
      <c r="O2680" t="s">
        <v>7808</v>
      </c>
      <c r="P2680" t="s">
        <v>283</v>
      </c>
      <c r="Q2680" t="s">
        <v>369</v>
      </c>
      <c r="R2680" t="s">
        <v>8654</v>
      </c>
      <c r="S2680" t="s">
        <v>8656</v>
      </c>
      <c r="T2680" t="b">
        <v>1</v>
      </c>
      <c r="U2680" t="b">
        <v>0</v>
      </c>
      <c r="V2680">
        <v>2</v>
      </c>
      <c r="W2680">
        <v>30</v>
      </c>
      <c r="X2680">
        <v>10</v>
      </c>
      <c r="AB2680">
        <v>3</v>
      </c>
      <c r="AC2680">
        <v>1</v>
      </c>
      <c r="AD2680">
        <v>1</v>
      </c>
      <c r="AE2680" t="s">
        <v>1994</v>
      </c>
      <c r="AG2680" t="s">
        <v>7809</v>
      </c>
      <c r="AH2680" t="s">
        <v>7810</v>
      </c>
    </row>
    <row r="2681" spans="1:34" x14ac:dyDescent="0.25">
      <c r="A2681">
        <v>8</v>
      </c>
      <c r="B2681" t="s">
        <v>659</v>
      </c>
      <c r="C2681" t="s">
        <v>662</v>
      </c>
      <c r="D2681" t="s">
        <v>660</v>
      </c>
      <c r="E2681" t="s">
        <v>661</v>
      </c>
      <c r="F2681" t="s">
        <v>666</v>
      </c>
      <c r="G2681" t="s">
        <v>11044</v>
      </c>
      <c r="H2681" t="s">
        <v>1306</v>
      </c>
      <c r="I2681" t="s">
        <v>1307</v>
      </c>
      <c r="L2681" t="s">
        <v>1308</v>
      </c>
      <c r="M2681" t="s">
        <v>1309</v>
      </c>
      <c r="N2681" t="s">
        <v>1310</v>
      </c>
      <c r="O2681" t="s">
        <v>7811</v>
      </c>
      <c r="P2681" t="s">
        <v>283</v>
      </c>
      <c r="Q2681" t="s">
        <v>369</v>
      </c>
      <c r="R2681" t="s">
        <v>8654</v>
      </c>
      <c r="S2681" t="s">
        <v>8656</v>
      </c>
      <c r="T2681" t="b">
        <v>1</v>
      </c>
      <c r="U2681" t="b">
        <v>0</v>
      </c>
      <c r="V2681">
        <v>3</v>
      </c>
      <c r="W2681">
        <v>40</v>
      </c>
      <c r="X2681">
        <v>8</v>
      </c>
      <c r="AB2681">
        <v>3</v>
      </c>
      <c r="AC2681">
        <v>1</v>
      </c>
      <c r="AD2681">
        <v>1</v>
      </c>
      <c r="AE2681" t="s">
        <v>622</v>
      </c>
      <c r="AG2681" t="s">
        <v>7812</v>
      </c>
      <c r="AH2681" t="s">
        <v>7813</v>
      </c>
    </row>
    <row r="2682" spans="1:34" x14ac:dyDescent="0.25">
      <c r="A2682">
        <v>8</v>
      </c>
      <c r="B2682" t="s">
        <v>659</v>
      </c>
      <c r="C2682" t="s">
        <v>662</v>
      </c>
      <c r="D2682" t="s">
        <v>660</v>
      </c>
      <c r="E2682" t="s">
        <v>661</v>
      </c>
      <c r="F2682" t="s">
        <v>666</v>
      </c>
      <c r="G2682" t="s">
        <v>11044</v>
      </c>
      <c r="H2682" t="s">
        <v>1306</v>
      </c>
      <c r="I2682" t="s">
        <v>1307</v>
      </c>
      <c r="L2682" t="s">
        <v>1308</v>
      </c>
      <c r="M2682" t="s">
        <v>1309</v>
      </c>
      <c r="N2682" t="s">
        <v>1310</v>
      </c>
      <c r="O2682" t="s">
        <v>7814</v>
      </c>
      <c r="P2682" t="s">
        <v>283</v>
      </c>
      <c r="Q2682" t="s">
        <v>369</v>
      </c>
      <c r="R2682" t="s">
        <v>8654</v>
      </c>
      <c r="S2682" t="s">
        <v>8656</v>
      </c>
      <c r="T2682" t="b">
        <v>1</v>
      </c>
      <c r="U2682" t="b">
        <v>0</v>
      </c>
      <c r="V2682">
        <v>4</v>
      </c>
      <c r="W2682">
        <v>50</v>
      </c>
      <c r="X2682">
        <v>8</v>
      </c>
      <c r="AB2682">
        <v>3</v>
      </c>
      <c r="AC2682">
        <v>1</v>
      </c>
      <c r="AD2682">
        <v>1</v>
      </c>
      <c r="AE2682" t="s">
        <v>622</v>
      </c>
      <c r="AG2682" t="s">
        <v>7815</v>
      </c>
      <c r="AH2682" t="s">
        <v>7816</v>
      </c>
    </row>
    <row r="2683" spans="1:34" x14ac:dyDescent="0.25">
      <c r="A2683">
        <v>8</v>
      </c>
      <c r="B2683" t="s">
        <v>659</v>
      </c>
      <c r="C2683" t="s">
        <v>662</v>
      </c>
      <c r="D2683" t="s">
        <v>660</v>
      </c>
      <c r="E2683" t="s">
        <v>661</v>
      </c>
      <c r="F2683" t="s">
        <v>666</v>
      </c>
      <c r="G2683" t="s">
        <v>11044</v>
      </c>
      <c r="H2683" t="s">
        <v>1306</v>
      </c>
      <c r="I2683" t="s">
        <v>1307</v>
      </c>
      <c r="L2683" t="s">
        <v>1308</v>
      </c>
      <c r="M2683" t="s">
        <v>1309</v>
      </c>
      <c r="N2683" t="s">
        <v>1310</v>
      </c>
      <c r="O2683" t="s">
        <v>7817</v>
      </c>
      <c r="P2683" t="s">
        <v>431</v>
      </c>
      <c r="Q2683" t="s">
        <v>25</v>
      </c>
      <c r="R2683" t="s">
        <v>25</v>
      </c>
      <c r="S2683" t="s">
        <v>26</v>
      </c>
      <c r="T2683" t="b">
        <v>1</v>
      </c>
      <c r="U2683" t="b">
        <v>0</v>
      </c>
      <c r="V2683">
        <v>1</v>
      </c>
      <c r="W2683">
        <v>40</v>
      </c>
      <c r="X2683">
        <v>10</v>
      </c>
      <c r="AB2683">
        <v>2</v>
      </c>
      <c r="AC2683">
        <v>1</v>
      </c>
      <c r="AD2683">
        <v>3</v>
      </c>
      <c r="AE2683" t="s">
        <v>2271</v>
      </c>
      <c r="AG2683" t="s">
        <v>7819</v>
      </c>
      <c r="AH2683" t="s">
        <v>7820</v>
      </c>
    </row>
    <row r="2684" spans="1:34" x14ac:dyDescent="0.25">
      <c r="A2684">
        <v>8</v>
      </c>
      <c r="B2684" t="s">
        <v>659</v>
      </c>
      <c r="C2684" t="s">
        <v>662</v>
      </c>
      <c r="D2684" t="s">
        <v>660</v>
      </c>
      <c r="E2684" t="s">
        <v>661</v>
      </c>
      <c r="F2684" t="s">
        <v>666</v>
      </c>
      <c r="G2684" t="s">
        <v>11044</v>
      </c>
      <c r="H2684" t="s">
        <v>1306</v>
      </c>
      <c r="I2684" t="s">
        <v>1307</v>
      </c>
      <c r="L2684" t="s">
        <v>1308</v>
      </c>
      <c r="M2684" t="s">
        <v>1309</v>
      </c>
      <c r="N2684" t="s">
        <v>1310</v>
      </c>
      <c r="O2684" t="s">
        <v>7821</v>
      </c>
      <c r="P2684" t="s">
        <v>431</v>
      </c>
      <c r="Q2684" t="s">
        <v>25</v>
      </c>
      <c r="R2684" t="s">
        <v>25</v>
      </c>
      <c r="S2684" t="s">
        <v>26</v>
      </c>
      <c r="T2684" t="b">
        <v>1</v>
      </c>
      <c r="U2684" t="b">
        <v>0</v>
      </c>
      <c r="V2684">
        <v>2</v>
      </c>
      <c r="W2684">
        <v>45</v>
      </c>
      <c r="X2684">
        <v>10</v>
      </c>
      <c r="AB2684">
        <v>2</v>
      </c>
      <c r="AC2684">
        <v>1</v>
      </c>
      <c r="AD2684">
        <v>3</v>
      </c>
      <c r="AE2684" t="s">
        <v>2271</v>
      </c>
      <c r="AG2684" t="s">
        <v>7819</v>
      </c>
      <c r="AH2684" t="s">
        <v>7822</v>
      </c>
    </row>
    <row r="2685" spans="1:34" x14ac:dyDescent="0.25">
      <c r="A2685">
        <v>8</v>
      </c>
      <c r="B2685" t="s">
        <v>659</v>
      </c>
      <c r="C2685" t="s">
        <v>662</v>
      </c>
      <c r="D2685" t="s">
        <v>660</v>
      </c>
      <c r="E2685" t="s">
        <v>661</v>
      </c>
      <c r="F2685" t="s">
        <v>666</v>
      </c>
      <c r="G2685" t="s">
        <v>11044</v>
      </c>
      <c r="H2685" t="s">
        <v>1306</v>
      </c>
      <c r="I2685" t="s">
        <v>1307</v>
      </c>
      <c r="L2685" t="s">
        <v>1308</v>
      </c>
      <c r="M2685" t="s">
        <v>1309</v>
      </c>
      <c r="N2685" t="s">
        <v>1310</v>
      </c>
      <c r="O2685" t="s">
        <v>7823</v>
      </c>
      <c r="P2685" t="s">
        <v>431</v>
      </c>
      <c r="Q2685" t="s">
        <v>25</v>
      </c>
      <c r="R2685" t="s">
        <v>25</v>
      </c>
      <c r="S2685" t="s">
        <v>26</v>
      </c>
      <c r="T2685" t="b">
        <v>1</v>
      </c>
      <c r="U2685" t="b">
        <v>0</v>
      </c>
      <c r="V2685">
        <v>3</v>
      </c>
      <c r="W2685">
        <v>50</v>
      </c>
      <c r="X2685">
        <v>10</v>
      </c>
      <c r="AB2685">
        <v>2</v>
      </c>
      <c r="AC2685">
        <v>1</v>
      </c>
      <c r="AD2685">
        <v>3</v>
      </c>
      <c r="AE2685" t="s">
        <v>2271</v>
      </c>
      <c r="AG2685" t="s">
        <v>7824</v>
      </c>
      <c r="AH2685" t="s">
        <v>7825</v>
      </c>
    </row>
    <row r="2686" spans="1:34" x14ac:dyDescent="0.25">
      <c r="A2686">
        <v>8</v>
      </c>
      <c r="B2686" t="s">
        <v>659</v>
      </c>
      <c r="C2686" t="s">
        <v>662</v>
      </c>
      <c r="D2686" t="s">
        <v>660</v>
      </c>
      <c r="E2686" t="s">
        <v>661</v>
      </c>
      <c r="F2686" t="s">
        <v>666</v>
      </c>
      <c r="G2686" t="s">
        <v>11044</v>
      </c>
      <c r="H2686" t="s">
        <v>1306</v>
      </c>
      <c r="I2686" t="s">
        <v>1307</v>
      </c>
      <c r="L2686" t="s">
        <v>1308</v>
      </c>
      <c r="M2686" t="s">
        <v>1309</v>
      </c>
      <c r="N2686" t="s">
        <v>1310</v>
      </c>
      <c r="O2686" t="s">
        <v>7826</v>
      </c>
      <c r="P2686" t="s">
        <v>427</v>
      </c>
      <c r="Q2686" t="s">
        <v>369</v>
      </c>
      <c r="R2686" t="s">
        <v>423</v>
      </c>
      <c r="S2686" t="s">
        <v>8655</v>
      </c>
      <c r="T2686" t="b">
        <v>0</v>
      </c>
      <c r="U2686" t="b">
        <v>0</v>
      </c>
      <c r="V2686">
        <v>1</v>
      </c>
      <c r="W2686">
        <v>15</v>
      </c>
      <c r="X2686">
        <v>10</v>
      </c>
      <c r="AB2686">
        <v>1</v>
      </c>
      <c r="AC2686">
        <v>1</v>
      </c>
      <c r="AD2686">
        <v>1</v>
      </c>
      <c r="AE2686" t="s">
        <v>2151</v>
      </c>
      <c r="AG2686" t="s">
        <v>7827</v>
      </c>
      <c r="AH2686" t="s">
        <v>7828</v>
      </c>
    </row>
    <row r="2687" spans="1:34" x14ac:dyDescent="0.25">
      <c r="A2687">
        <v>8</v>
      </c>
      <c r="B2687" t="s">
        <v>659</v>
      </c>
      <c r="C2687" t="s">
        <v>662</v>
      </c>
      <c r="D2687" t="s">
        <v>660</v>
      </c>
      <c r="E2687" t="s">
        <v>661</v>
      </c>
      <c r="F2687" t="s">
        <v>666</v>
      </c>
      <c r="G2687" t="s">
        <v>11044</v>
      </c>
      <c r="H2687" t="s">
        <v>1306</v>
      </c>
      <c r="I2687" t="s">
        <v>1307</v>
      </c>
      <c r="L2687" t="s">
        <v>1308</v>
      </c>
      <c r="M2687" t="s">
        <v>1309</v>
      </c>
      <c r="N2687" t="s">
        <v>1310</v>
      </c>
      <c r="O2687" t="s">
        <v>7829</v>
      </c>
      <c r="P2687" t="s">
        <v>427</v>
      </c>
      <c r="Q2687" t="s">
        <v>369</v>
      </c>
      <c r="R2687" t="s">
        <v>423</v>
      </c>
      <c r="S2687" t="s">
        <v>8655</v>
      </c>
      <c r="T2687" t="b">
        <v>0</v>
      </c>
      <c r="U2687" t="b">
        <v>0</v>
      </c>
      <c r="V2687">
        <v>2</v>
      </c>
      <c r="W2687">
        <v>40</v>
      </c>
      <c r="X2687">
        <v>10</v>
      </c>
      <c r="AB2687">
        <v>3</v>
      </c>
      <c r="AC2687">
        <v>1</v>
      </c>
      <c r="AD2687">
        <v>1</v>
      </c>
      <c r="AE2687" t="s">
        <v>622</v>
      </c>
      <c r="AG2687" t="s">
        <v>7830</v>
      </c>
      <c r="AH2687" t="s">
        <v>7831</v>
      </c>
    </row>
    <row r="2688" spans="1:34" x14ac:dyDescent="0.25">
      <c r="A2688">
        <v>8</v>
      </c>
      <c r="B2688" t="s">
        <v>659</v>
      </c>
      <c r="C2688" t="s">
        <v>662</v>
      </c>
      <c r="D2688" t="s">
        <v>660</v>
      </c>
      <c r="E2688" t="s">
        <v>661</v>
      </c>
      <c r="F2688" t="s">
        <v>666</v>
      </c>
      <c r="G2688" t="s">
        <v>11044</v>
      </c>
      <c r="H2688" t="s">
        <v>1306</v>
      </c>
      <c r="I2688" t="s">
        <v>1307</v>
      </c>
      <c r="L2688" t="s">
        <v>1308</v>
      </c>
      <c r="M2688" t="s">
        <v>1309</v>
      </c>
      <c r="N2688" t="s">
        <v>1310</v>
      </c>
      <c r="O2688" t="s">
        <v>7832</v>
      </c>
      <c r="P2688" t="s">
        <v>427</v>
      </c>
      <c r="Q2688" t="s">
        <v>369</v>
      </c>
      <c r="R2688" t="s">
        <v>423</v>
      </c>
      <c r="S2688" t="s">
        <v>8655</v>
      </c>
      <c r="T2688" t="b">
        <v>0</v>
      </c>
      <c r="U2688" t="b">
        <v>0</v>
      </c>
      <c r="V2688">
        <v>3</v>
      </c>
      <c r="W2688">
        <v>50</v>
      </c>
      <c r="X2688">
        <v>10</v>
      </c>
      <c r="AB2688">
        <v>3</v>
      </c>
      <c r="AC2688">
        <v>1</v>
      </c>
      <c r="AD2688">
        <v>1</v>
      </c>
      <c r="AE2688" t="s">
        <v>622</v>
      </c>
      <c r="AG2688" t="s">
        <v>7830</v>
      </c>
      <c r="AH2688" t="s">
        <v>7833</v>
      </c>
    </row>
    <row r="2689" spans="1:34" x14ac:dyDescent="0.25">
      <c r="A2689">
        <v>8</v>
      </c>
      <c r="B2689" t="s">
        <v>659</v>
      </c>
      <c r="C2689" t="s">
        <v>662</v>
      </c>
      <c r="D2689" t="s">
        <v>660</v>
      </c>
      <c r="E2689" t="s">
        <v>661</v>
      </c>
      <c r="F2689" t="s">
        <v>666</v>
      </c>
      <c r="G2689" t="s">
        <v>11044</v>
      </c>
      <c r="H2689" t="s">
        <v>1306</v>
      </c>
      <c r="I2689" t="s">
        <v>1307</v>
      </c>
      <c r="L2689" t="s">
        <v>1308</v>
      </c>
      <c r="M2689" t="s">
        <v>1309</v>
      </c>
      <c r="N2689" t="s">
        <v>1310</v>
      </c>
      <c r="O2689" t="s">
        <v>7834</v>
      </c>
      <c r="P2689" t="s">
        <v>427</v>
      </c>
      <c r="Q2689" t="s">
        <v>369</v>
      </c>
      <c r="R2689" t="s">
        <v>423</v>
      </c>
      <c r="S2689" t="s">
        <v>8655</v>
      </c>
      <c r="T2689" t="b">
        <v>0</v>
      </c>
      <c r="U2689" t="b">
        <v>0</v>
      </c>
      <c r="V2689">
        <v>4</v>
      </c>
      <c r="W2689">
        <v>57.5</v>
      </c>
      <c r="X2689">
        <v>10</v>
      </c>
      <c r="AB2689">
        <v>3</v>
      </c>
      <c r="AC2689">
        <v>1</v>
      </c>
      <c r="AD2689">
        <v>1</v>
      </c>
      <c r="AE2689" t="s">
        <v>622</v>
      </c>
      <c r="AG2689" t="s">
        <v>7830</v>
      </c>
      <c r="AH2689" t="s">
        <v>7835</v>
      </c>
    </row>
    <row r="2690" spans="1:34" x14ac:dyDescent="0.25">
      <c r="A2690">
        <v>8</v>
      </c>
      <c r="B2690" t="s">
        <v>659</v>
      </c>
      <c r="C2690" t="s">
        <v>662</v>
      </c>
      <c r="D2690" t="s">
        <v>660</v>
      </c>
      <c r="E2690" t="s">
        <v>661</v>
      </c>
      <c r="F2690" t="s">
        <v>666</v>
      </c>
      <c r="G2690" t="s">
        <v>11044</v>
      </c>
      <c r="H2690" t="s">
        <v>1306</v>
      </c>
      <c r="I2690" t="s">
        <v>1307</v>
      </c>
      <c r="L2690" t="s">
        <v>1308</v>
      </c>
      <c r="M2690" t="s">
        <v>1309</v>
      </c>
      <c r="N2690" t="s">
        <v>1310</v>
      </c>
      <c r="O2690" t="s">
        <v>7836</v>
      </c>
      <c r="P2690" t="s">
        <v>59</v>
      </c>
      <c r="Q2690" t="s">
        <v>25</v>
      </c>
      <c r="R2690" t="s">
        <v>25</v>
      </c>
      <c r="S2690" t="s">
        <v>8645</v>
      </c>
      <c r="T2690" t="b">
        <v>1</v>
      </c>
      <c r="U2690" t="b">
        <v>0</v>
      </c>
      <c r="V2690">
        <v>1</v>
      </c>
      <c r="W2690">
        <v>20</v>
      </c>
      <c r="X2690">
        <v>10</v>
      </c>
      <c r="AB2690">
        <v>2</v>
      </c>
      <c r="AC2690">
        <v>1</v>
      </c>
      <c r="AD2690">
        <v>3</v>
      </c>
      <c r="AE2690" t="s">
        <v>2151</v>
      </c>
      <c r="AG2690" t="s">
        <v>7837</v>
      </c>
      <c r="AH2690" t="s">
        <v>7838</v>
      </c>
    </row>
    <row r="2691" spans="1:34" x14ac:dyDescent="0.25">
      <c r="A2691">
        <v>8</v>
      </c>
      <c r="B2691" t="s">
        <v>659</v>
      </c>
      <c r="C2691" t="s">
        <v>662</v>
      </c>
      <c r="D2691" t="s">
        <v>660</v>
      </c>
      <c r="E2691" t="s">
        <v>661</v>
      </c>
      <c r="F2691" t="s">
        <v>666</v>
      </c>
      <c r="G2691" t="s">
        <v>11044</v>
      </c>
      <c r="H2691" t="s">
        <v>1306</v>
      </c>
      <c r="I2691" t="s">
        <v>1307</v>
      </c>
      <c r="L2691" t="s">
        <v>1308</v>
      </c>
      <c r="M2691" t="s">
        <v>1309</v>
      </c>
      <c r="N2691" t="s">
        <v>1310</v>
      </c>
      <c r="O2691" t="s">
        <v>7839</v>
      </c>
      <c r="P2691" t="s">
        <v>59</v>
      </c>
      <c r="Q2691" t="s">
        <v>25</v>
      </c>
      <c r="R2691" t="s">
        <v>25</v>
      </c>
      <c r="S2691" t="s">
        <v>8645</v>
      </c>
      <c r="T2691" t="b">
        <v>1</v>
      </c>
      <c r="U2691" t="b">
        <v>0</v>
      </c>
      <c r="V2691">
        <v>2</v>
      </c>
      <c r="W2691">
        <v>35</v>
      </c>
      <c r="X2691">
        <v>10</v>
      </c>
      <c r="AB2691">
        <v>2</v>
      </c>
      <c r="AC2691">
        <v>1</v>
      </c>
      <c r="AD2691">
        <v>3</v>
      </c>
      <c r="AE2691" t="s">
        <v>2271</v>
      </c>
      <c r="AG2691" t="s">
        <v>7840</v>
      </c>
      <c r="AH2691" t="s">
        <v>7841</v>
      </c>
    </row>
    <row r="2692" spans="1:34" x14ac:dyDescent="0.25">
      <c r="A2692">
        <v>8</v>
      </c>
      <c r="B2692" t="s">
        <v>659</v>
      </c>
      <c r="C2692" t="s">
        <v>662</v>
      </c>
      <c r="D2692" t="s">
        <v>660</v>
      </c>
      <c r="E2692" t="s">
        <v>661</v>
      </c>
      <c r="F2692" t="s">
        <v>666</v>
      </c>
      <c r="G2692" t="s">
        <v>11044</v>
      </c>
      <c r="H2692" t="s">
        <v>1306</v>
      </c>
      <c r="I2692" t="s">
        <v>1307</v>
      </c>
      <c r="L2692" t="s">
        <v>1308</v>
      </c>
      <c r="M2692" t="s">
        <v>1309</v>
      </c>
      <c r="N2692" t="s">
        <v>1310</v>
      </c>
      <c r="O2692" t="s">
        <v>7842</v>
      </c>
      <c r="P2692" t="s">
        <v>59</v>
      </c>
      <c r="Q2692" t="s">
        <v>25</v>
      </c>
      <c r="R2692" t="s">
        <v>25</v>
      </c>
      <c r="S2692" t="s">
        <v>8645</v>
      </c>
      <c r="T2692" t="b">
        <v>1</v>
      </c>
      <c r="U2692" t="b">
        <v>0</v>
      </c>
      <c r="V2692">
        <v>3</v>
      </c>
      <c r="W2692">
        <v>50</v>
      </c>
      <c r="X2692">
        <v>10</v>
      </c>
      <c r="AB2692">
        <v>2</v>
      </c>
      <c r="AC2692">
        <v>1</v>
      </c>
      <c r="AD2692">
        <v>3</v>
      </c>
      <c r="AE2692" t="s">
        <v>2271</v>
      </c>
      <c r="AG2692" t="s">
        <v>7840</v>
      </c>
      <c r="AH2692" t="s">
        <v>7843</v>
      </c>
    </row>
    <row r="2693" spans="1:34" x14ac:dyDescent="0.25">
      <c r="A2693">
        <v>8</v>
      </c>
      <c r="B2693" t="s">
        <v>659</v>
      </c>
      <c r="C2693" t="s">
        <v>662</v>
      </c>
      <c r="D2693" t="s">
        <v>660</v>
      </c>
      <c r="E2693" t="s">
        <v>661</v>
      </c>
      <c r="F2693" t="s">
        <v>666</v>
      </c>
      <c r="G2693" t="s">
        <v>11044</v>
      </c>
      <c r="H2693" t="s">
        <v>1306</v>
      </c>
      <c r="I2693" t="s">
        <v>1307</v>
      </c>
      <c r="L2693" t="s">
        <v>1308</v>
      </c>
      <c r="M2693" t="s">
        <v>1309</v>
      </c>
      <c r="N2693" t="s">
        <v>1310</v>
      </c>
      <c r="O2693" t="s">
        <v>7844</v>
      </c>
      <c r="P2693" t="s">
        <v>229</v>
      </c>
      <c r="Q2693" t="s">
        <v>8650</v>
      </c>
      <c r="R2693" t="s">
        <v>8637</v>
      </c>
      <c r="S2693" t="s">
        <v>8645</v>
      </c>
      <c r="T2693" t="b">
        <v>1</v>
      </c>
      <c r="U2693" t="b">
        <v>0</v>
      </c>
      <c r="V2693">
        <v>1</v>
      </c>
      <c r="W2693">
        <v>20</v>
      </c>
      <c r="X2693">
        <v>12</v>
      </c>
      <c r="AB2693">
        <v>3</v>
      </c>
      <c r="AC2693">
        <v>1</v>
      </c>
      <c r="AD2693">
        <v>3</v>
      </c>
      <c r="AE2693" t="s">
        <v>622</v>
      </c>
      <c r="AG2693" t="s">
        <v>7845</v>
      </c>
      <c r="AH2693" t="s">
        <v>7846</v>
      </c>
    </row>
    <row r="2694" spans="1:34" x14ac:dyDescent="0.25">
      <c r="A2694">
        <v>8</v>
      </c>
      <c r="B2694" t="s">
        <v>659</v>
      </c>
      <c r="C2694" t="s">
        <v>662</v>
      </c>
      <c r="D2694" t="s">
        <v>660</v>
      </c>
      <c r="E2694" t="s">
        <v>661</v>
      </c>
      <c r="F2694" t="s">
        <v>666</v>
      </c>
      <c r="G2694" t="s">
        <v>11044</v>
      </c>
      <c r="H2694" t="s">
        <v>1306</v>
      </c>
      <c r="I2694" t="s">
        <v>1307</v>
      </c>
      <c r="L2694" t="s">
        <v>1308</v>
      </c>
      <c r="M2694" t="s">
        <v>1309</v>
      </c>
      <c r="N2694" t="s">
        <v>1310</v>
      </c>
      <c r="O2694" t="s">
        <v>7847</v>
      </c>
      <c r="P2694" t="s">
        <v>229</v>
      </c>
      <c r="Q2694" t="s">
        <v>8650</v>
      </c>
      <c r="R2694" t="s">
        <v>8637</v>
      </c>
      <c r="S2694" t="s">
        <v>8645</v>
      </c>
      <c r="T2694" t="b">
        <v>1</v>
      </c>
      <c r="U2694" t="b">
        <v>0</v>
      </c>
      <c r="V2694">
        <v>2</v>
      </c>
      <c r="W2694">
        <v>20</v>
      </c>
      <c r="X2694">
        <v>10</v>
      </c>
      <c r="AB2694">
        <v>3</v>
      </c>
      <c r="AC2694">
        <v>1</v>
      </c>
      <c r="AD2694">
        <v>3</v>
      </c>
      <c r="AE2694" t="s">
        <v>622</v>
      </c>
      <c r="AG2694" t="s">
        <v>7845</v>
      </c>
      <c r="AH2694" t="s">
        <v>1310</v>
      </c>
    </row>
    <row r="2695" spans="1:34" x14ac:dyDescent="0.25">
      <c r="A2695">
        <v>8</v>
      </c>
      <c r="B2695" t="s">
        <v>659</v>
      </c>
      <c r="C2695" t="s">
        <v>662</v>
      </c>
      <c r="D2695" t="s">
        <v>660</v>
      </c>
      <c r="E2695" t="s">
        <v>661</v>
      </c>
      <c r="F2695" t="s">
        <v>666</v>
      </c>
      <c r="G2695" t="s">
        <v>11044</v>
      </c>
      <c r="H2695" t="s">
        <v>1311</v>
      </c>
      <c r="I2695" t="s">
        <v>1312</v>
      </c>
      <c r="J2695">
        <v>1</v>
      </c>
      <c r="L2695" t="s">
        <v>1272</v>
      </c>
      <c r="M2695" t="s">
        <v>1313</v>
      </c>
      <c r="N2695" t="s">
        <v>1314</v>
      </c>
      <c r="O2695" t="s">
        <v>7848</v>
      </c>
      <c r="P2695" t="s">
        <v>363</v>
      </c>
      <c r="Q2695" t="s">
        <v>357</v>
      </c>
      <c r="R2695" t="s">
        <v>357</v>
      </c>
      <c r="S2695" t="s">
        <v>357</v>
      </c>
      <c r="T2695" t="b">
        <v>0</v>
      </c>
      <c r="U2695" t="b">
        <v>1</v>
      </c>
      <c r="V2695">
        <v>1</v>
      </c>
      <c r="Y2695">
        <v>300</v>
      </c>
      <c r="Z2695">
        <v>0.56999999999999995</v>
      </c>
      <c r="AA2695" t="s">
        <v>3957</v>
      </c>
      <c r="AG2695" t="s">
        <v>7642</v>
      </c>
      <c r="AH2695" t="s">
        <v>1313</v>
      </c>
    </row>
    <row r="2696" spans="1:34" x14ac:dyDescent="0.25">
      <c r="A2696">
        <v>8</v>
      </c>
      <c r="B2696" t="s">
        <v>659</v>
      </c>
      <c r="C2696" t="s">
        <v>662</v>
      </c>
      <c r="D2696" t="s">
        <v>660</v>
      </c>
      <c r="E2696" t="s">
        <v>661</v>
      </c>
      <c r="F2696" t="s">
        <v>666</v>
      </c>
      <c r="G2696" t="s">
        <v>11044</v>
      </c>
      <c r="H2696" t="s">
        <v>1311</v>
      </c>
      <c r="I2696" t="s">
        <v>1312</v>
      </c>
      <c r="J2696">
        <v>1</v>
      </c>
      <c r="L2696" t="s">
        <v>1272</v>
      </c>
      <c r="M2696" t="s">
        <v>1313</v>
      </c>
      <c r="N2696" t="s">
        <v>1314</v>
      </c>
      <c r="O2696" t="s">
        <v>7849</v>
      </c>
      <c r="P2696" t="s">
        <v>394</v>
      </c>
      <c r="Q2696" t="s">
        <v>272</v>
      </c>
      <c r="R2696" t="s">
        <v>8666</v>
      </c>
      <c r="S2696" t="s">
        <v>8645</v>
      </c>
      <c r="T2696" t="b">
        <v>0</v>
      </c>
      <c r="U2696" t="b">
        <v>0</v>
      </c>
      <c r="V2696">
        <v>1</v>
      </c>
      <c r="W2696">
        <v>0</v>
      </c>
      <c r="X2696">
        <v>15</v>
      </c>
      <c r="AF2696" t="s">
        <v>7850</v>
      </c>
      <c r="AH2696" t="s">
        <v>7851</v>
      </c>
    </row>
    <row r="2697" spans="1:34" x14ac:dyDescent="0.25">
      <c r="A2697">
        <v>8</v>
      </c>
      <c r="B2697" t="s">
        <v>659</v>
      </c>
      <c r="C2697" t="s">
        <v>662</v>
      </c>
      <c r="D2697" t="s">
        <v>660</v>
      </c>
      <c r="E2697" t="s">
        <v>661</v>
      </c>
      <c r="F2697" t="s">
        <v>666</v>
      </c>
      <c r="G2697" t="s">
        <v>11044</v>
      </c>
      <c r="H2697" t="s">
        <v>1311</v>
      </c>
      <c r="I2697" t="s">
        <v>1312</v>
      </c>
      <c r="J2697">
        <v>1</v>
      </c>
      <c r="L2697" t="s">
        <v>1272</v>
      </c>
      <c r="M2697" t="s">
        <v>1313</v>
      </c>
      <c r="N2697" t="s">
        <v>1314</v>
      </c>
      <c r="O2697" t="s">
        <v>7852</v>
      </c>
      <c r="P2697" t="s">
        <v>398</v>
      </c>
      <c r="Q2697" t="s">
        <v>272</v>
      </c>
      <c r="R2697" t="s">
        <v>8666</v>
      </c>
      <c r="S2697" t="s">
        <v>8645</v>
      </c>
      <c r="T2697" t="b">
        <v>0</v>
      </c>
      <c r="U2697" t="b">
        <v>0</v>
      </c>
      <c r="V2697">
        <v>1</v>
      </c>
      <c r="W2697">
        <v>0</v>
      </c>
      <c r="X2697">
        <v>12</v>
      </c>
      <c r="AF2697" t="s">
        <v>7850</v>
      </c>
      <c r="AH2697" t="s">
        <v>7853</v>
      </c>
    </row>
    <row r="2698" spans="1:34" x14ac:dyDescent="0.25">
      <c r="A2698">
        <v>8</v>
      </c>
      <c r="B2698" t="s">
        <v>659</v>
      </c>
      <c r="C2698" t="s">
        <v>662</v>
      </c>
      <c r="D2698" t="s">
        <v>660</v>
      </c>
      <c r="E2698" t="s">
        <v>661</v>
      </c>
      <c r="F2698" t="s">
        <v>666</v>
      </c>
      <c r="G2698" t="s">
        <v>11044</v>
      </c>
      <c r="H2698" t="s">
        <v>1311</v>
      </c>
      <c r="I2698" t="s">
        <v>1312</v>
      </c>
      <c r="J2698">
        <v>1</v>
      </c>
      <c r="L2698" t="s">
        <v>1272</v>
      </c>
      <c r="M2698" t="s">
        <v>1313</v>
      </c>
      <c r="N2698" t="s">
        <v>1314</v>
      </c>
      <c r="O2698" t="s">
        <v>7854</v>
      </c>
      <c r="P2698" t="s">
        <v>403</v>
      </c>
      <c r="Q2698" t="s">
        <v>272</v>
      </c>
      <c r="R2698" t="s">
        <v>8666</v>
      </c>
      <c r="S2698" t="s">
        <v>8645</v>
      </c>
      <c r="T2698" t="b">
        <v>0</v>
      </c>
      <c r="U2698" t="b">
        <v>0</v>
      </c>
      <c r="V2698">
        <v>1</v>
      </c>
      <c r="W2698">
        <v>0</v>
      </c>
      <c r="X2698">
        <v>8</v>
      </c>
      <c r="AF2698" t="s">
        <v>7850</v>
      </c>
      <c r="AH2698" t="s">
        <v>7855</v>
      </c>
    </row>
    <row r="2699" spans="1:34" x14ac:dyDescent="0.25">
      <c r="A2699">
        <v>8</v>
      </c>
      <c r="B2699" t="s">
        <v>659</v>
      </c>
      <c r="C2699" t="s">
        <v>662</v>
      </c>
      <c r="D2699" t="s">
        <v>660</v>
      </c>
      <c r="E2699" t="s">
        <v>661</v>
      </c>
      <c r="F2699" t="s">
        <v>666</v>
      </c>
      <c r="G2699" t="s">
        <v>11044</v>
      </c>
      <c r="H2699" t="s">
        <v>1311</v>
      </c>
      <c r="I2699" t="s">
        <v>1312</v>
      </c>
      <c r="J2699">
        <v>1</v>
      </c>
      <c r="L2699" t="s">
        <v>1272</v>
      </c>
      <c r="M2699" t="s">
        <v>1313</v>
      </c>
      <c r="N2699" t="s">
        <v>1314</v>
      </c>
      <c r="O2699" t="s">
        <v>7856</v>
      </c>
      <c r="P2699" t="s">
        <v>407</v>
      </c>
      <c r="Q2699" t="s">
        <v>272</v>
      </c>
      <c r="R2699" t="s">
        <v>8666</v>
      </c>
      <c r="S2699" t="s">
        <v>8645</v>
      </c>
      <c r="T2699" t="b">
        <v>0</v>
      </c>
      <c r="U2699" t="b">
        <v>0</v>
      </c>
      <c r="V2699">
        <v>1</v>
      </c>
      <c r="W2699">
        <v>0</v>
      </c>
      <c r="X2699">
        <v>10</v>
      </c>
      <c r="AF2699" t="s">
        <v>7850</v>
      </c>
      <c r="AH2699" t="s">
        <v>7857</v>
      </c>
    </row>
    <row r="2700" spans="1:34" x14ac:dyDescent="0.25">
      <c r="A2700">
        <v>8</v>
      </c>
      <c r="B2700" t="s">
        <v>659</v>
      </c>
      <c r="C2700" t="s">
        <v>662</v>
      </c>
      <c r="D2700" t="s">
        <v>660</v>
      </c>
      <c r="E2700" t="s">
        <v>661</v>
      </c>
      <c r="F2700" t="s">
        <v>666</v>
      </c>
      <c r="G2700" t="s">
        <v>11044</v>
      </c>
      <c r="H2700" t="s">
        <v>1311</v>
      </c>
      <c r="I2700" t="s">
        <v>1312</v>
      </c>
      <c r="J2700">
        <v>1</v>
      </c>
      <c r="L2700" t="s">
        <v>1272</v>
      </c>
      <c r="M2700" t="s">
        <v>1313</v>
      </c>
      <c r="N2700" t="s">
        <v>1314</v>
      </c>
      <c r="O2700" t="s">
        <v>7858</v>
      </c>
      <c r="P2700" t="s">
        <v>394</v>
      </c>
      <c r="Q2700" t="s">
        <v>272</v>
      </c>
      <c r="R2700" t="s">
        <v>8666</v>
      </c>
      <c r="S2700" t="s">
        <v>8645</v>
      </c>
      <c r="T2700" t="b">
        <v>0</v>
      </c>
      <c r="U2700" t="b">
        <v>0</v>
      </c>
      <c r="V2700">
        <v>2</v>
      </c>
      <c r="W2700">
        <v>0</v>
      </c>
      <c r="X2700">
        <v>15</v>
      </c>
      <c r="AF2700" t="s">
        <v>7859</v>
      </c>
      <c r="AH2700" t="s">
        <v>7860</v>
      </c>
    </row>
    <row r="2701" spans="1:34" x14ac:dyDescent="0.25">
      <c r="A2701">
        <v>8</v>
      </c>
      <c r="B2701" t="s">
        <v>659</v>
      </c>
      <c r="C2701" t="s">
        <v>662</v>
      </c>
      <c r="D2701" t="s">
        <v>660</v>
      </c>
      <c r="E2701" t="s">
        <v>661</v>
      </c>
      <c r="F2701" t="s">
        <v>666</v>
      </c>
      <c r="G2701" t="s">
        <v>11044</v>
      </c>
      <c r="H2701" t="s">
        <v>1311</v>
      </c>
      <c r="I2701" t="s">
        <v>1312</v>
      </c>
      <c r="J2701">
        <v>1</v>
      </c>
      <c r="L2701" t="s">
        <v>1272</v>
      </c>
      <c r="M2701" t="s">
        <v>1313</v>
      </c>
      <c r="N2701" t="s">
        <v>1314</v>
      </c>
      <c r="O2701" t="s">
        <v>7861</v>
      </c>
      <c r="P2701" t="s">
        <v>398</v>
      </c>
      <c r="Q2701" t="s">
        <v>272</v>
      </c>
      <c r="R2701" t="s">
        <v>8666</v>
      </c>
      <c r="S2701" t="s">
        <v>8645</v>
      </c>
      <c r="T2701" t="b">
        <v>0</v>
      </c>
      <c r="U2701" t="b">
        <v>0</v>
      </c>
      <c r="V2701">
        <v>2</v>
      </c>
      <c r="W2701">
        <v>0</v>
      </c>
      <c r="X2701">
        <v>12</v>
      </c>
      <c r="AF2701" t="s">
        <v>7859</v>
      </c>
      <c r="AH2701" t="s">
        <v>7862</v>
      </c>
    </row>
    <row r="2702" spans="1:34" x14ac:dyDescent="0.25">
      <c r="A2702">
        <v>8</v>
      </c>
      <c r="B2702" t="s">
        <v>659</v>
      </c>
      <c r="C2702" t="s">
        <v>662</v>
      </c>
      <c r="D2702" t="s">
        <v>660</v>
      </c>
      <c r="E2702" t="s">
        <v>661</v>
      </c>
      <c r="F2702" t="s">
        <v>666</v>
      </c>
      <c r="G2702" t="s">
        <v>11044</v>
      </c>
      <c r="H2702" t="s">
        <v>1311</v>
      </c>
      <c r="I2702" t="s">
        <v>1312</v>
      </c>
      <c r="J2702">
        <v>1</v>
      </c>
      <c r="L2702" t="s">
        <v>1272</v>
      </c>
      <c r="M2702" t="s">
        <v>1313</v>
      </c>
      <c r="N2702" t="s">
        <v>1314</v>
      </c>
      <c r="O2702" t="s">
        <v>7863</v>
      </c>
      <c r="P2702" t="s">
        <v>403</v>
      </c>
      <c r="Q2702" t="s">
        <v>272</v>
      </c>
      <c r="R2702" t="s">
        <v>8666</v>
      </c>
      <c r="S2702" t="s">
        <v>8645</v>
      </c>
      <c r="T2702" t="b">
        <v>0</v>
      </c>
      <c r="U2702" t="b">
        <v>0</v>
      </c>
      <c r="V2702">
        <v>2</v>
      </c>
      <c r="W2702">
        <v>0</v>
      </c>
      <c r="X2702">
        <v>8</v>
      </c>
      <c r="AF2702" t="s">
        <v>7859</v>
      </c>
      <c r="AH2702" t="s">
        <v>7864</v>
      </c>
    </row>
    <row r="2703" spans="1:34" x14ac:dyDescent="0.25">
      <c r="A2703">
        <v>8</v>
      </c>
      <c r="B2703" t="s">
        <v>659</v>
      </c>
      <c r="C2703" t="s">
        <v>662</v>
      </c>
      <c r="D2703" t="s">
        <v>660</v>
      </c>
      <c r="E2703" t="s">
        <v>661</v>
      </c>
      <c r="F2703" t="s">
        <v>666</v>
      </c>
      <c r="G2703" t="s">
        <v>11044</v>
      </c>
      <c r="H2703" t="s">
        <v>1311</v>
      </c>
      <c r="I2703" t="s">
        <v>1312</v>
      </c>
      <c r="J2703">
        <v>1</v>
      </c>
      <c r="L2703" t="s">
        <v>1272</v>
      </c>
      <c r="M2703" t="s">
        <v>1313</v>
      </c>
      <c r="N2703" t="s">
        <v>1314</v>
      </c>
      <c r="O2703" t="s">
        <v>7865</v>
      </c>
      <c r="P2703" t="s">
        <v>407</v>
      </c>
      <c r="Q2703" t="s">
        <v>272</v>
      </c>
      <c r="R2703" t="s">
        <v>8666</v>
      </c>
      <c r="S2703" t="s">
        <v>8645</v>
      </c>
      <c r="T2703" t="b">
        <v>0</v>
      </c>
      <c r="U2703" t="b">
        <v>0</v>
      </c>
      <c r="V2703">
        <v>2</v>
      </c>
      <c r="W2703">
        <v>0</v>
      </c>
      <c r="X2703">
        <v>10</v>
      </c>
      <c r="AF2703" t="s">
        <v>7859</v>
      </c>
      <c r="AH2703" t="s">
        <v>7866</v>
      </c>
    </row>
    <row r="2704" spans="1:34" x14ac:dyDescent="0.25">
      <c r="A2704">
        <v>8</v>
      </c>
      <c r="B2704" t="s">
        <v>659</v>
      </c>
      <c r="C2704" t="s">
        <v>662</v>
      </c>
      <c r="D2704" t="s">
        <v>660</v>
      </c>
      <c r="E2704" t="s">
        <v>661</v>
      </c>
      <c r="F2704" t="s">
        <v>666</v>
      </c>
      <c r="G2704" t="s">
        <v>11044</v>
      </c>
      <c r="H2704" t="s">
        <v>1311</v>
      </c>
      <c r="I2704" t="s">
        <v>1312</v>
      </c>
      <c r="J2704">
        <v>1</v>
      </c>
      <c r="L2704" t="s">
        <v>1272</v>
      </c>
      <c r="M2704" t="s">
        <v>1313</v>
      </c>
      <c r="N2704" t="s">
        <v>1314</v>
      </c>
      <c r="O2704" t="s">
        <v>7867</v>
      </c>
      <c r="P2704" t="s">
        <v>334</v>
      </c>
      <c r="Q2704" t="s">
        <v>2</v>
      </c>
      <c r="R2704" t="s">
        <v>8652</v>
      </c>
      <c r="S2704" t="s">
        <v>8646</v>
      </c>
      <c r="T2704" t="b">
        <v>0</v>
      </c>
      <c r="U2704" t="b">
        <v>1</v>
      </c>
      <c r="V2704">
        <v>1</v>
      </c>
      <c r="W2704">
        <v>0</v>
      </c>
      <c r="Y2704">
        <v>30</v>
      </c>
      <c r="AH2704" t="s">
        <v>7868</v>
      </c>
    </row>
    <row r="2705" spans="1:34" x14ac:dyDescent="0.25">
      <c r="A2705">
        <v>8</v>
      </c>
      <c r="B2705" t="s">
        <v>659</v>
      </c>
      <c r="C2705" t="s">
        <v>662</v>
      </c>
      <c r="D2705" t="s">
        <v>660</v>
      </c>
      <c r="E2705" t="s">
        <v>661</v>
      </c>
      <c r="F2705" t="s">
        <v>666</v>
      </c>
      <c r="G2705" t="s">
        <v>11044</v>
      </c>
      <c r="H2705" t="s">
        <v>1311</v>
      </c>
      <c r="I2705" t="s">
        <v>1312</v>
      </c>
      <c r="J2705">
        <v>1</v>
      </c>
      <c r="L2705" t="s">
        <v>1272</v>
      </c>
      <c r="M2705" t="s">
        <v>1313</v>
      </c>
      <c r="N2705" t="s">
        <v>1314</v>
      </c>
      <c r="O2705" t="s">
        <v>7869</v>
      </c>
      <c r="P2705" t="s">
        <v>1</v>
      </c>
      <c r="Q2705" t="s">
        <v>2</v>
      </c>
      <c r="R2705" t="s">
        <v>2</v>
      </c>
      <c r="S2705" t="s">
        <v>8646</v>
      </c>
      <c r="T2705" t="b">
        <v>0</v>
      </c>
      <c r="U2705" t="b">
        <v>1</v>
      </c>
      <c r="V2705">
        <v>1</v>
      </c>
      <c r="W2705">
        <v>150</v>
      </c>
      <c r="Y2705">
        <v>75</v>
      </c>
      <c r="AG2705" t="s">
        <v>6869</v>
      </c>
      <c r="AH2705" t="s">
        <v>7870</v>
      </c>
    </row>
    <row r="2706" spans="1:34" x14ac:dyDescent="0.25">
      <c r="A2706">
        <v>8</v>
      </c>
      <c r="B2706" t="s">
        <v>659</v>
      </c>
      <c r="C2706" t="s">
        <v>662</v>
      </c>
      <c r="D2706" t="s">
        <v>660</v>
      </c>
      <c r="E2706" t="s">
        <v>661</v>
      </c>
      <c r="F2706" t="s">
        <v>666</v>
      </c>
      <c r="G2706" t="s">
        <v>11044</v>
      </c>
      <c r="H2706" t="s">
        <v>1311</v>
      </c>
      <c r="I2706" t="s">
        <v>1312</v>
      </c>
      <c r="J2706">
        <v>1</v>
      </c>
      <c r="L2706" t="s">
        <v>1272</v>
      </c>
      <c r="M2706" t="s">
        <v>1313</v>
      </c>
      <c r="N2706" t="s">
        <v>1314</v>
      </c>
      <c r="O2706" t="s">
        <v>7871</v>
      </c>
      <c r="P2706" t="s">
        <v>1</v>
      </c>
      <c r="Q2706" t="s">
        <v>2</v>
      </c>
      <c r="R2706" t="s">
        <v>2</v>
      </c>
      <c r="S2706" t="s">
        <v>8646</v>
      </c>
      <c r="T2706" t="b">
        <v>0</v>
      </c>
      <c r="U2706" t="b">
        <v>1</v>
      </c>
      <c r="V2706">
        <v>2</v>
      </c>
      <c r="W2706">
        <v>150</v>
      </c>
      <c r="Y2706">
        <v>60</v>
      </c>
      <c r="AG2706" t="s">
        <v>6869</v>
      </c>
      <c r="AH2706" t="s">
        <v>7872</v>
      </c>
    </row>
    <row r="2707" spans="1:34" x14ac:dyDescent="0.25">
      <c r="A2707">
        <v>8</v>
      </c>
      <c r="B2707" t="s">
        <v>659</v>
      </c>
      <c r="C2707" t="s">
        <v>662</v>
      </c>
      <c r="D2707" t="s">
        <v>660</v>
      </c>
      <c r="E2707" t="s">
        <v>661</v>
      </c>
      <c r="F2707" t="s">
        <v>666</v>
      </c>
      <c r="G2707" t="s">
        <v>11044</v>
      </c>
      <c r="H2707" t="s">
        <v>1311</v>
      </c>
      <c r="I2707" t="s">
        <v>1312</v>
      </c>
      <c r="J2707">
        <v>1</v>
      </c>
      <c r="L2707" t="s">
        <v>1272</v>
      </c>
      <c r="M2707" t="s">
        <v>1313</v>
      </c>
      <c r="N2707" t="s">
        <v>1314</v>
      </c>
      <c r="O2707" t="s">
        <v>7873</v>
      </c>
      <c r="P2707" t="s">
        <v>1</v>
      </c>
      <c r="Q2707" t="s">
        <v>2</v>
      </c>
      <c r="R2707" t="s">
        <v>2</v>
      </c>
      <c r="S2707" t="s">
        <v>8646</v>
      </c>
      <c r="T2707" t="b">
        <v>0</v>
      </c>
      <c r="U2707" t="b">
        <v>1</v>
      </c>
      <c r="V2707">
        <v>3</v>
      </c>
      <c r="W2707">
        <v>150</v>
      </c>
      <c r="Y2707">
        <v>60</v>
      </c>
      <c r="AG2707" t="s">
        <v>7874</v>
      </c>
      <c r="AH2707" t="s">
        <v>7875</v>
      </c>
    </row>
    <row r="2708" spans="1:34" x14ac:dyDescent="0.25">
      <c r="A2708">
        <v>8</v>
      </c>
      <c r="B2708" t="s">
        <v>659</v>
      </c>
      <c r="C2708" t="s">
        <v>662</v>
      </c>
      <c r="D2708" t="s">
        <v>660</v>
      </c>
      <c r="E2708" t="s">
        <v>661</v>
      </c>
      <c r="F2708" t="s">
        <v>666</v>
      </c>
      <c r="G2708" t="s">
        <v>11044</v>
      </c>
      <c r="H2708" t="s">
        <v>1311</v>
      </c>
      <c r="I2708" t="s">
        <v>1312</v>
      </c>
      <c r="J2708">
        <v>1</v>
      </c>
      <c r="L2708" t="s">
        <v>1272</v>
      </c>
      <c r="M2708" t="s">
        <v>1313</v>
      </c>
      <c r="N2708" t="s">
        <v>1314</v>
      </c>
      <c r="O2708" t="s">
        <v>7876</v>
      </c>
      <c r="P2708" t="s">
        <v>1</v>
      </c>
      <c r="Q2708" t="s">
        <v>2</v>
      </c>
      <c r="R2708" t="s">
        <v>2</v>
      </c>
      <c r="S2708" t="s">
        <v>8646</v>
      </c>
      <c r="T2708" t="b">
        <v>0</v>
      </c>
      <c r="U2708" t="b">
        <v>1</v>
      </c>
      <c r="V2708">
        <v>4</v>
      </c>
      <c r="W2708">
        <v>150</v>
      </c>
      <c r="Y2708">
        <v>51</v>
      </c>
      <c r="AG2708" t="s">
        <v>7874</v>
      </c>
      <c r="AH2708" t="s">
        <v>7877</v>
      </c>
    </row>
    <row r="2709" spans="1:34" x14ac:dyDescent="0.25">
      <c r="A2709">
        <v>8</v>
      </c>
      <c r="B2709" t="s">
        <v>659</v>
      </c>
      <c r="C2709" t="s">
        <v>662</v>
      </c>
      <c r="D2709" t="s">
        <v>660</v>
      </c>
      <c r="E2709" t="s">
        <v>661</v>
      </c>
      <c r="F2709" t="s">
        <v>666</v>
      </c>
      <c r="G2709" t="s">
        <v>11044</v>
      </c>
      <c r="H2709" t="s">
        <v>1311</v>
      </c>
      <c r="I2709" t="s">
        <v>1312</v>
      </c>
      <c r="J2709">
        <v>1</v>
      </c>
      <c r="L2709" t="s">
        <v>1272</v>
      </c>
      <c r="M2709" t="s">
        <v>1313</v>
      </c>
      <c r="N2709" t="s">
        <v>1314</v>
      </c>
      <c r="O2709" t="s">
        <v>7878</v>
      </c>
      <c r="P2709" t="s">
        <v>32</v>
      </c>
      <c r="Q2709" t="s">
        <v>25</v>
      </c>
      <c r="R2709" t="s">
        <v>25</v>
      </c>
      <c r="S2709" t="s">
        <v>8646</v>
      </c>
      <c r="T2709" t="b">
        <v>0</v>
      </c>
      <c r="U2709" t="b">
        <v>0</v>
      </c>
      <c r="V2709">
        <v>1</v>
      </c>
      <c r="W2709">
        <v>190</v>
      </c>
      <c r="X2709">
        <v>10</v>
      </c>
      <c r="AB2709">
        <v>2</v>
      </c>
      <c r="AC2709">
        <v>1</v>
      </c>
      <c r="AD2709">
        <v>3</v>
      </c>
      <c r="AE2709" t="s">
        <v>1745</v>
      </c>
      <c r="AG2709" t="s">
        <v>7879</v>
      </c>
      <c r="AH2709" t="s">
        <v>7880</v>
      </c>
    </row>
    <row r="2710" spans="1:34" x14ac:dyDescent="0.25">
      <c r="A2710">
        <v>8</v>
      </c>
      <c r="B2710" t="s">
        <v>659</v>
      </c>
      <c r="C2710" t="s">
        <v>662</v>
      </c>
      <c r="D2710" t="s">
        <v>660</v>
      </c>
      <c r="E2710" t="s">
        <v>661</v>
      </c>
      <c r="F2710" t="s">
        <v>666</v>
      </c>
      <c r="G2710" t="s">
        <v>11044</v>
      </c>
      <c r="H2710" t="s">
        <v>1311</v>
      </c>
      <c r="I2710" t="s">
        <v>1312</v>
      </c>
      <c r="J2710">
        <v>1</v>
      </c>
      <c r="L2710" t="s">
        <v>1272</v>
      </c>
      <c r="M2710" t="s">
        <v>1313</v>
      </c>
      <c r="N2710" t="s">
        <v>1314</v>
      </c>
      <c r="O2710" t="s">
        <v>7881</v>
      </c>
      <c r="P2710" t="s">
        <v>32</v>
      </c>
      <c r="Q2710" t="s">
        <v>25</v>
      </c>
      <c r="R2710" t="s">
        <v>25</v>
      </c>
      <c r="S2710" t="s">
        <v>8646</v>
      </c>
      <c r="T2710" t="b">
        <v>0</v>
      </c>
      <c r="U2710" t="b">
        <v>0</v>
      </c>
      <c r="V2710">
        <v>2</v>
      </c>
      <c r="W2710">
        <v>195</v>
      </c>
      <c r="X2710">
        <v>10</v>
      </c>
      <c r="AB2710">
        <v>2</v>
      </c>
      <c r="AC2710">
        <v>1</v>
      </c>
      <c r="AD2710">
        <v>3</v>
      </c>
      <c r="AE2710" t="s">
        <v>1745</v>
      </c>
      <c r="AG2710" t="s">
        <v>7879</v>
      </c>
      <c r="AH2710" t="s">
        <v>7882</v>
      </c>
    </row>
    <row r="2711" spans="1:34" x14ac:dyDescent="0.25">
      <c r="A2711">
        <v>8</v>
      </c>
      <c r="B2711" t="s">
        <v>659</v>
      </c>
      <c r="C2711" t="s">
        <v>662</v>
      </c>
      <c r="D2711" t="s">
        <v>660</v>
      </c>
      <c r="E2711" t="s">
        <v>661</v>
      </c>
      <c r="F2711" t="s">
        <v>666</v>
      </c>
      <c r="G2711" t="s">
        <v>11044</v>
      </c>
      <c r="H2711" t="s">
        <v>1311</v>
      </c>
      <c r="I2711" t="s">
        <v>1312</v>
      </c>
      <c r="J2711">
        <v>1</v>
      </c>
      <c r="L2711" t="s">
        <v>1272</v>
      </c>
      <c r="M2711" t="s">
        <v>1313</v>
      </c>
      <c r="N2711" t="s">
        <v>1314</v>
      </c>
      <c r="O2711" t="s">
        <v>7883</v>
      </c>
      <c r="P2711" t="s">
        <v>32</v>
      </c>
      <c r="Q2711" t="s">
        <v>25</v>
      </c>
      <c r="R2711" t="s">
        <v>25</v>
      </c>
      <c r="S2711" t="s">
        <v>8646</v>
      </c>
      <c r="T2711" t="b">
        <v>0</v>
      </c>
      <c r="U2711" t="b">
        <v>0</v>
      </c>
      <c r="V2711">
        <v>3</v>
      </c>
      <c r="W2711">
        <v>200</v>
      </c>
      <c r="X2711">
        <v>8</v>
      </c>
      <c r="AB2711">
        <v>2</v>
      </c>
      <c r="AC2711">
        <v>1</v>
      </c>
      <c r="AD2711">
        <v>3</v>
      </c>
      <c r="AE2711" t="s">
        <v>1745</v>
      </c>
      <c r="AG2711" t="s">
        <v>7879</v>
      </c>
      <c r="AH2711" t="s">
        <v>7884</v>
      </c>
    </row>
    <row r="2712" spans="1:34" x14ac:dyDescent="0.25">
      <c r="A2712">
        <v>8</v>
      </c>
      <c r="B2712" t="s">
        <v>659</v>
      </c>
      <c r="C2712" t="s">
        <v>662</v>
      </c>
      <c r="D2712" t="s">
        <v>660</v>
      </c>
      <c r="E2712" t="s">
        <v>661</v>
      </c>
      <c r="F2712" t="s">
        <v>666</v>
      </c>
      <c r="G2712" t="s">
        <v>11044</v>
      </c>
      <c r="H2712" t="s">
        <v>1311</v>
      </c>
      <c r="I2712" t="s">
        <v>1312</v>
      </c>
      <c r="J2712">
        <v>1</v>
      </c>
      <c r="L2712" t="s">
        <v>1272</v>
      </c>
      <c r="M2712" t="s">
        <v>1313</v>
      </c>
      <c r="N2712" t="s">
        <v>1314</v>
      </c>
      <c r="O2712" t="s">
        <v>7885</v>
      </c>
      <c r="P2712" t="s">
        <v>32</v>
      </c>
      <c r="Q2712" t="s">
        <v>25</v>
      </c>
      <c r="R2712" t="s">
        <v>25</v>
      </c>
      <c r="S2712" t="s">
        <v>8646</v>
      </c>
      <c r="T2712" t="b">
        <v>0</v>
      </c>
      <c r="U2712" t="b">
        <v>0</v>
      </c>
      <c r="V2712">
        <v>4</v>
      </c>
      <c r="W2712">
        <v>205</v>
      </c>
      <c r="X2712">
        <v>8</v>
      </c>
      <c r="AB2712">
        <v>2</v>
      </c>
      <c r="AC2712">
        <v>1</v>
      </c>
      <c r="AD2712">
        <v>3</v>
      </c>
      <c r="AE2712" t="s">
        <v>1745</v>
      </c>
      <c r="AG2712" t="s">
        <v>7879</v>
      </c>
      <c r="AH2712" t="s">
        <v>7886</v>
      </c>
    </row>
    <row r="2713" spans="1:34" x14ac:dyDescent="0.25">
      <c r="A2713">
        <v>8</v>
      </c>
      <c r="B2713" t="s">
        <v>659</v>
      </c>
      <c r="C2713" t="s">
        <v>662</v>
      </c>
      <c r="D2713" t="s">
        <v>660</v>
      </c>
      <c r="E2713" t="s">
        <v>661</v>
      </c>
      <c r="F2713" t="s">
        <v>666</v>
      </c>
      <c r="G2713" t="s">
        <v>11044</v>
      </c>
      <c r="H2713" t="s">
        <v>1311</v>
      </c>
      <c r="I2713" t="s">
        <v>1312</v>
      </c>
      <c r="J2713">
        <v>1</v>
      </c>
      <c r="L2713" t="s">
        <v>1272</v>
      </c>
      <c r="M2713" t="s">
        <v>1313</v>
      </c>
      <c r="N2713" t="s">
        <v>1314</v>
      </c>
      <c r="O2713" t="s">
        <v>7887</v>
      </c>
      <c r="P2713" t="s">
        <v>45</v>
      </c>
      <c r="Q2713" t="s">
        <v>25</v>
      </c>
      <c r="R2713" t="s">
        <v>25</v>
      </c>
      <c r="S2713" t="s">
        <v>26</v>
      </c>
      <c r="T2713" t="b">
        <v>1</v>
      </c>
      <c r="U2713" t="b">
        <v>0</v>
      </c>
      <c r="V2713">
        <v>1</v>
      </c>
      <c r="W2713">
        <v>70</v>
      </c>
      <c r="X2713">
        <v>12</v>
      </c>
      <c r="AB2713">
        <v>2</v>
      </c>
      <c r="AC2713">
        <v>1</v>
      </c>
      <c r="AD2713">
        <v>3</v>
      </c>
      <c r="AE2713" t="s">
        <v>1745</v>
      </c>
      <c r="AG2713" t="s">
        <v>7888</v>
      </c>
      <c r="AH2713" t="s">
        <v>7889</v>
      </c>
    </row>
    <row r="2714" spans="1:34" x14ac:dyDescent="0.25">
      <c r="A2714">
        <v>8</v>
      </c>
      <c r="B2714" t="s">
        <v>659</v>
      </c>
      <c r="C2714" t="s">
        <v>662</v>
      </c>
      <c r="D2714" t="s">
        <v>660</v>
      </c>
      <c r="E2714" t="s">
        <v>661</v>
      </c>
      <c r="F2714" t="s">
        <v>666</v>
      </c>
      <c r="G2714" t="s">
        <v>11044</v>
      </c>
      <c r="H2714" t="s">
        <v>1311</v>
      </c>
      <c r="I2714" t="s">
        <v>1312</v>
      </c>
      <c r="J2714">
        <v>1</v>
      </c>
      <c r="L2714" t="s">
        <v>1272</v>
      </c>
      <c r="M2714" t="s">
        <v>1313</v>
      </c>
      <c r="N2714" t="s">
        <v>1314</v>
      </c>
      <c r="O2714" t="s">
        <v>7890</v>
      </c>
      <c r="P2714" t="s">
        <v>45</v>
      </c>
      <c r="Q2714" t="s">
        <v>25</v>
      </c>
      <c r="R2714" t="s">
        <v>25</v>
      </c>
      <c r="S2714" t="s">
        <v>26</v>
      </c>
      <c r="T2714" t="b">
        <v>1</v>
      </c>
      <c r="U2714" t="b">
        <v>0</v>
      </c>
      <c r="V2714">
        <v>2</v>
      </c>
      <c r="W2714">
        <v>70</v>
      </c>
      <c r="X2714">
        <v>12</v>
      </c>
      <c r="AB2714">
        <v>2</v>
      </c>
      <c r="AC2714">
        <v>1</v>
      </c>
      <c r="AD2714">
        <v>3</v>
      </c>
      <c r="AE2714" t="s">
        <v>1745</v>
      </c>
      <c r="AG2714" t="s">
        <v>7888</v>
      </c>
      <c r="AH2714" t="s">
        <v>7891</v>
      </c>
    </row>
    <row r="2715" spans="1:34" x14ac:dyDescent="0.25">
      <c r="A2715">
        <v>8</v>
      </c>
      <c r="B2715" t="s">
        <v>659</v>
      </c>
      <c r="C2715" t="s">
        <v>662</v>
      </c>
      <c r="D2715" t="s">
        <v>660</v>
      </c>
      <c r="E2715" t="s">
        <v>661</v>
      </c>
      <c r="F2715" t="s">
        <v>666</v>
      </c>
      <c r="G2715" t="s">
        <v>11044</v>
      </c>
      <c r="H2715" t="s">
        <v>1311</v>
      </c>
      <c r="I2715" t="s">
        <v>1312</v>
      </c>
      <c r="J2715">
        <v>1</v>
      </c>
      <c r="L2715" t="s">
        <v>1272</v>
      </c>
      <c r="M2715" t="s">
        <v>1313</v>
      </c>
      <c r="N2715" t="s">
        <v>1314</v>
      </c>
      <c r="O2715" t="s">
        <v>7892</v>
      </c>
      <c r="P2715" t="s">
        <v>45</v>
      </c>
      <c r="Q2715" t="s">
        <v>25</v>
      </c>
      <c r="R2715" t="s">
        <v>25</v>
      </c>
      <c r="S2715" t="s">
        <v>26</v>
      </c>
      <c r="T2715" t="b">
        <v>1</v>
      </c>
      <c r="U2715" t="b">
        <v>0</v>
      </c>
      <c r="V2715">
        <v>3</v>
      </c>
      <c r="W2715">
        <v>70</v>
      </c>
      <c r="X2715">
        <v>11</v>
      </c>
      <c r="AB2715">
        <v>2</v>
      </c>
      <c r="AC2715">
        <v>1</v>
      </c>
      <c r="AD2715">
        <v>3</v>
      </c>
      <c r="AE2715" t="s">
        <v>1745</v>
      </c>
      <c r="AG2715" t="s">
        <v>7888</v>
      </c>
      <c r="AH2715" t="s">
        <v>7893</v>
      </c>
    </row>
    <row r="2716" spans="1:34" x14ac:dyDescent="0.25">
      <c r="A2716">
        <v>8</v>
      </c>
      <c r="B2716" t="s">
        <v>659</v>
      </c>
      <c r="C2716" t="s">
        <v>662</v>
      </c>
      <c r="D2716" t="s">
        <v>660</v>
      </c>
      <c r="E2716" t="s">
        <v>661</v>
      </c>
      <c r="F2716" t="s">
        <v>666</v>
      </c>
      <c r="G2716" t="s">
        <v>11044</v>
      </c>
      <c r="H2716" t="s">
        <v>1311</v>
      </c>
      <c r="I2716" t="s">
        <v>1312</v>
      </c>
      <c r="J2716">
        <v>1</v>
      </c>
      <c r="L2716" t="s">
        <v>1272</v>
      </c>
      <c r="M2716" t="s">
        <v>1313</v>
      </c>
      <c r="N2716" t="s">
        <v>1314</v>
      </c>
      <c r="O2716" t="s">
        <v>7894</v>
      </c>
      <c r="P2716" t="s">
        <v>59</v>
      </c>
      <c r="Q2716" t="s">
        <v>25</v>
      </c>
      <c r="R2716" t="s">
        <v>25</v>
      </c>
      <c r="S2716" t="s">
        <v>8645</v>
      </c>
      <c r="T2716" t="b">
        <v>1</v>
      </c>
      <c r="U2716" t="b">
        <v>0</v>
      </c>
      <c r="V2716">
        <v>1</v>
      </c>
      <c r="W2716">
        <v>40</v>
      </c>
      <c r="X2716">
        <v>12</v>
      </c>
      <c r="AB2716">
        <v>2</v>
      </c>
      <c r="AC2716">
        <v>1</v>
      </c>
      <c r="AD2716">
        <v>3</v>
      </c>
      <c r="AE2716" t="s">
        <v>2289</v>
      </c>
      <c r="AG2716" t="s">
        <v>7895</v>
      </c>
      <c r="AH2716" t="s">
        <v>7896</v>
      </c>
    </row>
    <row r="2717" spans="1:34" x14ac:dyDescent="0.25">
      <c r="A2717">
        <v>8</v>
      </c>
      <c r="B2717" t="s">
        <v>659</v>
      </c>
      <c r="C2717" t="s">
        <v>662</v>
      </c>
      <c r="D2717" t="s">
        <v>660</v>
      </c>
      <c r="E2717" t="s">
        <v>661</v>
      </c>
      <c r="F2717" t="s">
        <v>666</v>
      </c>
      <c r="G2717" t="s">
        <v>11044</v>
      </c>
      <c r="H2717" t="s">
        <v>1311</v>
      </c>
      <c r="I2717" t="s">
        <v>1312</v>
      </c>
      <c r="J2717">
        <v>1</v>
      </c>
      <c r="L2717" t="s">
        <v>1272</v>
      </c>
      <c r="M2717" t="s">
        <v>1313</v>
      </c>
      <c r="N2717" t="s">
        <v>1314</v>
      </c>
      <c r="O2717" t="s">
        <v>7897</v>
      </c>
      <c r="P2717" t="s">
        <v>59</v>
      </c>
      <c r="Q2717" t="s">
        <v>25</v>
      </c>
      <c r="R2717" t="s">
        <v>25</v>
      </c>
      <c r="S2717" t="s">
        <v>8645</v>
      </c>
      <c r="T2717" t="b">
        <v>1</v>
      </c>
      <c r="U2717" t="b">
        <v>0</v>
      </c>
      <c r="V2717">
        <v>2</v>
      </c>
      <c r="W2717">
        <v>42.5</v>
      </c>
      <c r="X2717">
        <v>12</v>
      </c>
      <c r="AB2717">
        <v>2</v>
      </c>
      <c r="AC2717">
        <v>1</v>
      </c>
      <c r="AD2717">
        <v>3</v>
      </c>
      <c r="AE2717" t="s">
        <v>2289</v>
      </c>
      <c r="AG2717" t="s">
        <v>7895</v>
      </c>
      <c r="AH2717" t="s">
        <v>7898</v>
      </c>
    </row>
    <row r="2718" spans="1:34" x14ac:dyDescent="0.25">
      <c r="A2718">
        <v>8</v>
      </c>
      <c r="B2718" t="s">
        <v>659</v>
      </c>
      <c r="C2718" t="s">
        <v>662</v>
      </c>
      <c r="D2718" t="s">
        <v>660</v>
      </c>
      <c r="E2718" t="s">
        <v>661</v>
      </c>
      <c r="F2718" t="s">
        <v>666</v>
      </c>
      <c r="G2718" t="s">
        <v>11044</v>
      </c>
      <c r="H2718" t="s">
        <v>1311</v>
      </c>
      <c r="I2718" t="s">
        <v>1312</v>
      </c>
      <c r="J2718">
        <v>1</v>
      </c>
      <c r="L2718" t="s">
        <v>1272</v>
      </c>
      <c r="M2718" t="s">
        <v>1313</v>
      </c>
      <c r="N2718" t="s">
        <v>1314</v>
      </c>
      <c r="O2718" t="s">
        <v>7899</v>
      </c>
      <c r="P2718" t="s">
        <v>59</v>
      </c>
      <c r="Q2718" t="s">
        <v>25</v>
      </c>
      <c r="R2718" t="s">
        <v>25</v>
      </c>
      <c r="S2718" t="s">
        <v>8645</v>
      </c>
      <c r="T2718" t="b">
        <v>1</v>
      </c>
      <c r="U2718" t="b">
        <v>0</v>
      </c>
      <c r="V2718">
        <v>3</v>
      </c>
      <c r="W2718">
        <v>45</v>
      </c>
      <c r="X2718">
        <v>12</v>
      </c>
      <c r="AB2718">
        <v>2</v>
      </c>
      <c r="AC2718">
        <v>1</v>
      </c>
      <c r="AD2718">
        <v>3</v>
      </c>
      <c r="AE2718" t="s">
        <v>2289</v>
      </c>
      <c r="AG2718" t="s">
        <v>7895</v>
      </c>
      <c r="AH2718" t="s">
        <v>7900</v>
      </c>
    </row>
    <row r="2719" spans="1:34" x14ac:dyDescent="0.25">
      <c r="A2719">
        <v>8</v>
      </c>
      <c r="B2719" t="s">
        <v>659</v>
      </c>
      <c r="C2719" t="s">
        <v>662</v>
      </c>
      <c r="D2719" t="s">
        <v>660</v>
      </c>
      <c r="E2719" t="s">
        <v>661</v>
      </c>
      <c r="F2719" t="s">
        <v>666</v>
      </c>
      <c r="G2719" t="s">
        <v>11044</v>
      </c>
      <c r="H2719" t="s">
        <v>1311</v>
      </c>
      <c r="I2719" t="s">
        <v>1312</v>
      </c>
      <c r="J2719">
        <v>1</v>
      </c>
      <c r="L2719" t="s">
        <v>1272</v>
      </c>
      <c r="M2719" t="s">
        <v>1313</v>
      </c>
      <c r="N2719" t="s">
        <v>1314</v>
      </c>
      <c r="O2719" t="s">
        <v>7901</v>
      </c>
      <c r="P2719" t="s">
        <v>8734</v>
      </c>
      <c r="Q2719" t="s">
        <v>8644</v>
      </c>
      <c r="R2719" t="s">
        <v>8488</v>
      </c>
      <c r="S2719" t="s">
        <v>8643</v>
      </c>
      <c r="T2719" t="b">
        <v>0</v>
      </c>
      <c r="U2719" t="b">
        <v>0</v>
      </c>
      <c r="V2719">
        <v>1</v>
      </c>
      <c r="W2719">
        <v>30</v>
      </c>
      <c r="X2719">
        <v>10</v>
      </c>
      <c r="AB2719">
        <v>2</v>
      </c>
      <c r="AC2719">
        <v>1</v>
      </c>
      <c r="AD2719">
        <v>3</v>
      </c>
      <c r="AE2719" t="s">
        <v>1745</v>
      </c>
      <c r="AG2719" t="s">
        <v>7902</v>
      </c>
      <c r="AH2719" t="s">
        <v>7903</v>
      </c>
    </row>
    <row r="2720" spans="1:34" x14ac:dyDescent="0.25">
      <c r="A2720">
        <v>8</v>
      </c>
      <c r="B2720" t="s">
        <v>659</v>
      </c>
      <c r="C2720" t="s">
        <v>662</v>
      </c>
      <c r="D2720" t="s">
        <v>660</v>
      </c>
      <c r="E2720" t="s">
        <v>661</v>
      </c>
      <c r="F2720" t="s">
        <v>666</v>
      </c>
      <c r="G2720" t="s">
        <v>11044</v>
      </c>
      <c r="H2720" t="s">
        <v>1311</v>
      </c>
      <c r="I2720" t="s">
        <v>1312</v>
      </c>
      <c r="J2720">
        <v>1</v>
      </c>
      <c r="L2720" t="s">
        <v>1272</v>
      </c>
      <c r="M2720" t="s">
        <v>1313</v>
      </c>
      <c r="N2720" t="s">
        <v>1314</v>
      </c>
      <c r="O2720" t="s">
        <v>7904</v>
      </c>
      <c r="P2720" t="s">
        <v>8734</v>
      </c>
      <c r="Q2720" t="s">
        <v>8644</v>
      </c>
      <c r="R2720" t="s">
        <v>8488</v>
      </c>
      <c r="S2720" t="s">
        <v>8643</v>
      </c>
      <c r="T2720" t="b">
        <v>0</v>
      </c>
      <c r="U2720" t="b">
        <v>0</v>
      </c>
      <c r="V2720">
        <v>2</v>
      </c>
      <c r="W2720">
        <v>30</v>
      </c>
      <c r="X2720">
        <v>8.5</v>
      </c>
      <c r="AB2720">
        <v>2</v>
      </c>
      <c r="AC2720">
        <v>1</v>
      </c>
      <c r="AD2720">
        <v>3</v>
      </c>
      <c r="AE2720" t="s">
        <v>610</v>
      </c>
      <c r="AG2720" t="s">
        <v>7905</v>
      </c>
      <c r="AH2720" t="s">
        <v>7906</v>
      </c>
    </row>
    <row r="2721" spans="1:34" x14ac:dyDescent="0.25">
      <c r="A2721">
        <v>8</v>
      </c>
      <c r="B2721" t="s">
        <v>659</v>
      </c>
      <c r="C2721" t="s">
        <v>662</v>
      </c>
      <c r="D2721" t="s">
        <v>660</v>
      </c>
      <c r="E2721" t="s">
        <v>661</v>
      </c>
      <c r="F2721" t="s">
        <v>666</v>
      </c>
      <c r="G2721" t="s">
        <v>11044</v>
      </c>
      <c r="H2721" t="s">
        <v>1311</v>
      </c>
      <c r="I2721" t="s">
        <v>1312</v>
      </c>
      <c r="J2721">
        <v>1</v>
      </c>
      <c r="L2721" t="s">
        <v>1272</v>
      </c>
      <c r="M2721" t="s">
        <v>1313</v>
      </c>
      <c r="N2721" t="s">
        <v>1314</v>
      </c>
      <c r="O2721" t="s">
        <v>7907</v>
      </c>
      <c r="P2721" t="s">
        <v>8734</v>
      </c>
      <c r="Q2721" t="s">
        <v>8644</v>
      </c>
      <c r="R2721" t="s">
        <v>8488</v>
      </c>
      <c r="S2721" t="s">
        <v>8643</v>
      </c>
      <c r="T2721" t="b">
        <v>0</v>
      </c>
      <c r="U2721" t="b">
        <v>0</v>
      </c>
      <c r="V2721">
        <v>3</v>
      </c>
      <c r="W2721">
        <v>30</v>
      </c>
      <c r="X2721">
        <v>8</v>
      </c>
      <c r="AB2721">
        <v>2</v>
      </c>
      <c r="AC2721">
        <v>1</v>
      </c>
      <c r="AD2721">
        <v>3</v>
      </c>
      <c r="AE2721" t="s">
        <v>610</v>
      </c>
      <c r="AG2721" t="s">
        <v>7905</v>
      </c>
      <c r="AH2721" t="s">
        <v>7908</v>
      </c>
    </row>
    <row r="2722" spans="1:34" x14ac:dyDescent="0.25">
      <c r="A2722">
        <v>8</v>
      </c>
      <c r="B2722" t="s">
        <v>659</v>
      </c>
      <c r="C2722" t="s">
        <v>662</v>
      </c>
      <c r="D2722" t="s">
        <v>660</v>
      </c>
      <c r="E2722" t="s">
        <v>661</v>
      </c>
      <c r="F2722" t="s">
        <v>666</v>
      </c>
      <c r="G2722" t="s">
        <v>11044</v>
      </c>
      <c r="H2722" t="s">
        <v>1311</v>
      </c>
      <c r="I2722" t="s">
        <v>1312</v>
      </c>
      <c r="J2722">
        <v>1</v>
      </c>
      <c r="L2722" t="s">
        <v>1272</v>
      </c>
      <c r="M2722" t="s">
        <v>1313</v>
      </c>
      <c r="N2722" t="s">
        <v>1314</v>
      </c>
      <c r="O2722" t="s">
        <v>7909</v>
      </c>
      <c r="P2722" t="s">
        <v>73</v>
      </c>
      <c r="Q2722" t="s">
        <v>25</v>
      </c>
      <c r="R2722" t="s">
        <v>25</v>
      </c>
      <c r="S2722" t="s">
        <v>8646</v>
      </c>
      <c r="T2722" t="b">
        <v>0</v>
      </c>
      <c r="U2722" t="b">
        <v>0</v>
      </c>
      <c r="V2722">
        <v>1</v>
      </c>
      <c r="W2722">
        <v>30</v>
      </c>
      <c r="X2722">
        <v>15</v>
      </c>
      <c r="AB2722">
        <v>2</v>
      </c>
      <c r="AC2722">
        <v>1</v>
      </c>
      <c r="AD2722">
        <v>3</v>
      </c>
      <c r="AE2722" t="s">
        <v>2289</v>
      </c>
      <c r="AG2722" t="s">
        <v>7910</v>
      </c>
      <c r="AH2722" t="s">
        <v>7911</v>
      </c>
    </row>
    <row r="2723" spans="1:34" x14ac:dyDescent="0.25">
      <c r="A2723">
        <v>8</v>
      </c>
      <c r="B2723" t="s">
        <v>659</v>
      </c>
      <c r="C2723" t="s">
        <v>662</v>
      </c>
      <c r="D2723" t="s">
        <v>660</v>
      </c>
      <c r="E2723" t="s">
        <v>661</v>
      </c>
      <c r="F2723" t="s">
        <v>666</v>
      </c>
      <c r="G2723" t="s">
        <v>11044</v>
      </c>
      <c r="H2723" t="s">
        <v>1311</v>
      </c>
      <c r="I2723" t="s">
        <v>1312</v>
      </c>
      <c r="J2723">
        <v>1</v>
      </c>
      <c r="L2723" t="s">
        <v>1272</v>
      </c>
      <c r="M2723" t="s">
        <v>1313</v>
      </c>
      <c r="N2723" t="s">
        <v>1314</v>
      </c>
      <c r="O2723" t="s">
        <v>7912</v>
      </c>
      <c r="P2723" t="s">
        <v>73</v>
      </c>
      <c r="Q2723" t="s">
        <v>25</v>
      </c>
      <c r="R2723" t="s">
        <v>25</v>
      </c>
      <c r="S2723" t="s">
        <v>8646</v>
      </c>
      <c r="T2723" t="b">
        <v>0</v>
      </c>
      <c r="U2723" t="b">
        <v>0</v>
      </c>
      <c r="V2723">
        <v>2</v>
      </c>
      <c r="W2723">
        <v>35</v>
      </c>
      <c r="X2723">
        <v>15</v>
      </c>
      <c r="AB2723">
        <v>2</v>
      </c>
      <c r="AC2723">
        <v>1</v>
      </c>
      <c r="AD2723">
        <v>3</v>
      </c>
      <c r="AE2723" t="s">
        <v>2289</v>
      </c>
      <c r="AG2723" t="s">
        <v>7910</v>
      </c>
      <c r="AH2723" t="s">
        <v>7913</v>
      </c>
    </row>
    <row r="2724" spans="1:34" x14ac:dyDescent="0.25">
      <c r="A2724">
        <v>8</v>
      </c>
      <c r="B2724" t="s">
        <v>659</v>
      </c>
      <c r="C2724" t="s">
        <v>662</v>
      </c>
      <c r="D2724" t="s">
        <v>660</v>
      </c>
      <c r="E2724" t="s">
        <v>661</v>
      </c>
      <c r="F2724" t="s">
        <v>666</v>
      </c>
      <c r="G2724" t="s">
        <v>11044</v>
      </c>
      <c r="H2724" t="s">
        <v>1311</v>
      </c>
      <c r="I2724" t="s">
        <v>1312</v>
      </c>
      <c r="J2724">
        <v>1</v>
      </c>
      <c r="L2724" t="s">
        <v>1272</v>
      </c>
      <c r="M2724" t="s">
        <v>1313</v>
      </c>
      <c r="N2724" t="s">
        <v>1314</v>
      </c>
      <c r="O2724" t="s">
        <v>7914</v>
      </c>
      <c r="P2724" t="s">
        <v>73</v>
      </c>
      <c r="Q2724" t="s">
        <v>25</v>
      </c>
      <c r="R2724" t="s">
        <v>25</v>
      </c>
      <c r="S2724" t="s">
        <v>8646</v>
      </c>
      <c r="T2724" t="b">
        <v>0</v>
      </c>
      <c r="U2724" t="b">
        <v>0</v>
      </c>
      <c r="V2724">
        <v>3</v>
      </c>
      <c r="W2724">
        <v>42.5</v>
      </c>
      <c r="X2724">
        <v>15</v>
      </c>
      <c r="AB2724">
        <v>2</v>
      </c>
      <c r="AC2724">
        <v>1</v>
      </c>
      <c r="AD2724">
        <v>3</v>
      </c>
      <c r="AE2724" t="s">
        <v>1745</v>
      </c>
      <c r="AG2724" t="s">
        <v>7915</v>
      </c>
      <c r="AH2724" t="s">
        <v>1314</v>
      </c>
    </row>
    <row r="2725" spans="1:34" x14ac:dyDescent="0.25">
      <c r="A2725">
        <v>8</v>
      </c>
      <c r="B2725" t="s">
        <v>659</v>
      </c>
      <c r="C2725" t="s">
        <v>662</v>
      </c>
      <c r="D2725" t="s">
        <v>660</v>
      </c>
      <c r="E2725" t="s">
        <v>661</v>
      </c>
      <c r="F2725" t="s">
        <v>666</v>
      </c>
      <c r="G2725" t="s">
        <v>11044</v>
      </c>
      <c r="H2725" t="s">
        <v>1315</v>
      </c>
      <c r="I2725" t="s">
        <v>1316</v>
      </c>
      <c r="J2725">
        <v>2</v>
      </c>
      <c r="L2725" t="s">
        <v>1277</v>
      </c>
      <c r="M2725" t="s">
        <v>1317</v>
      </c>
      <c r="N2725" t="s">
        <v>1318</v>
      </c>
      <c r="O2725" t="s">
        <v>7916</v>
      </c>
      <c r="P2725" t="s">
        <v>363</v>
      </c>
      <c r="Q2725" t="s">
        <v>357</v>
      </c>
      <c r="R2725" t="s">
        <v>357</v>
      </c>
      <c r="S2725" t="s">
        <v>357</v>
      </c>
      <c r="T2725" t="b">
        <v>0</v>
      </c>
      <c r="U2725" t="b">
        <v>1</v>
      </c>
      <c r="V2725">
        <v>1</v>
      </c>
      <c r="Y2725">
        <v>300</v>
      </c>
      <c r="Z2725">
        <v>0.56999999999999995</v>
      </c>
      <c r="AA2725" t="s">
        <v>3957</v>
      </c>
      <c r="AG2725" t="s">
        <v>6992</v>
      </c>
      <c r="AH2725" t="s">
        <v>1317</v>
      </c>
    </row>
    <row r="2726" spans="1:34" x14ac:dyDescent="0.25">
      <c r="A2726">
        <v>8</v>
      </c>
      <c r="B2726" t="s">
        <v>659</v>
      </c>
      <c r="C2726" t="s">
        <v>662</v>
      </c>
      <c r="D2726" t="s">
        <v>660</v>
      </c>
      <c r="E2726" t="s">
        <v>661</v>
      </c>
      <c r="F2726" t="s">
        <v>666</v>
      </c>
      <c r="G2726" t="s">
        <v>11044</v>
      </c>
      <c r="H2726" t="s">
        <v>1315</v>
      </c>
      <c r="I2726" t="s">
        <v>1316</v>
      </c>
      <c r="J2726">
        <v>2</v>
      </c>
      <c r="L2726" t="s">
        <v>1277</v>
      </c>
      <c r="M2726" t="s">
        <v>1317</v>
      </c>
      <c r="N2726" t="s">
        <v>1318</v>
      </c>
      <c r="O2726" t="s">
        <v>7917</v>
      </c>
      <c r="P2726" t="s">
        <v>394</v>
      </c>
      <c r="Q2726" t="s">
        <v>272</v>
      </c>
      <c r="R2726" t="s">
        <v>8666</v>
      </c>
      <c r="S2726" t="s">
        <v>8645</v>
      </c>
      <c r="T2726" t="b">
        <v>0</v>
      </c>
      <c r="U2726" t="b">
        <v>0</v>
      </c>
      <c r="V2726">
        <v>1</v>
      </c>
      <c r="W2726">
        <v>0</v>
      </c>
      <c r="X2726">
        <v>15</v>
      </c>
      <c r="AF2726" t="s">
        <v>7918</v>
      </c>
      <c r="AG2726" t="s">
        <v>2818</v>
      </c>
      <c r="AH2726" t="s">
        <v>7919</v>
      </c>
    </row>
    <row r="2727" spans="1:34" x14ac:dyDescent="0.25">
      <c r="A2727">
        <v>8</v>
      </c>
      <c r="B2727" t="s">
        <v>659</v>
      </c>
      <c r="C2727" t="s">
        <v>662</v>
      </c>
      <c r="D2727" t="s">
        <v>660</v>
      </c>
      <c r="E2727" t="s">
        <v>661</v>
      </c>
      <c r="F2727" t="s">
        <v>666</v>
      </c>
      <c r="G2727" t="s">
        <v>11044</v>
      </c>
      <c r="H2727" t="s">
        <v>1315</v>
      </c>
      <c r="I2727" t="s">
        <v>1316</v>
      </c>
      <c r="J2727">
        <v>2</v>
      </c>
      <c r="L2727" t="s">
        <v>1277</v>
      </c>
      <c r="M2727" t="s">
        <v>1317</v>
      </c>
      <c r="N2727" t="s">
        <v>1318</v>
      </c>
      <c r="O2727" t="s">
        <v>7920</v>
      </c>
      <c r="P2727" t="s">
        <v>398</v>
      </c>
      <c r="Q2727" t="s">
        <v>272</v>
      </c>
      <c r="R2727" t="s">
        <v>8666</v>
      </c>
      <c r="S2727" t="s">
        <v>8645</v>
      </c>
      <c r="T2727" t="b">
        <v>0</v>
      </c>
      <c r="U2727" t="b">
        <v>0</v>
      </c>
      <c r="V2727">
        <v>1</v>
      </c>
      <c r="W2727">
        <v>0</v>
      </c>
      <c r="X2727">
        <v>12</v>
      </c>
      <c r="AF2727" t="s">
        <v>7918</v>
      </c>
      <c r="AG2727" t="s">
        <v>2818</v>
      </c>
      <c r="AH2727" t="s">
        <v>7921</v>
      </c>
    </row>
    <row r="2728" spans="1:34" x14ac:dyDescent="0.25">
      <c r="A2728">
        <v>8</v>
      </c>
      <c r="B2728" t="s">
        <v>659</v>
      </c>
      <c r="C2728" t="s">
        <v>662</v>
      </c>
      <c r="D2728" t="s">
        <v>660</v>
      </c>
      <c r="E2728" t="s">
        <v>661</v>
      </c>
      <c r="F2728" t="s">
        <v>666</v>
      </c>
      <c r="G2728" t="s">
        <v>11044</v>
      </c>
      <c r="H2728" t="s">
        <v>1315</v>
      </c>
      <c r="I2728" t="s">
        <v>1316</v>
      </c>
      <c r="J2728">
        <v>2</v>
      </c>
      <c r="L2728" t="s">
        <v>1277</v>
      </c>
      <c r="M2728" t="s">
        <v>1317</v>
      </c>
      <c r="N2728" t="s">
        <v>1318</v>
      </c>
      <c r="O2728" t="s">
        <v>7922</v>
      </c>
      <c r="P2728" t="s">
        <v>403</v>
      </c>
      <c r="Q2728" t="s">
        <v>272</v>
      </c>
      <c r="R2728" t="s">
        <v>8666</v>
      </c>
      <c r="S2728" t="s">
        <v>8645</v>
      </c>
      <c r="T2728" t="b">
        <v>0</v>
      </c>
      <c r="U2728" t="b">
        <v>0</v>
      </c>
      <c r="V2728">
        <v>1</v>
      </c>
      <c r="W2728">
        <v>0</v>
      </c>
      <c r="X2728">
        <v>8</v>
      </c>
      <c r="AF2728" t="s">
        <v>7918</v>
      </c>
      <c r="AG2728" t="s">
        <v>2818</v>
      </c>
      <c r="AH2728" t="s">
        <v>7923</v>
      </c>
    </row>
    <row r="2729" spans="1:34" x14ac:dyDescent="0.25">
      <c r="A2729">
        <v>8</v>
      </c>
      <c r="B2729" t="s">
        <v>659</v>
      </c>
      <c r="C2729" t="s">
        <v>662</v>
      </c>
      <c r="D2729" t="s">
        <v>660</v>
      </c>
      <c r="E2729" t="s">
        <v>661</v>
      </c>
      <c r="F2729" t="s">
        <v>666</v>
      </c>
      <c r="G2729" t="s">
        <v>11044</v>
      </c>
      <c r="H2729" t="s">
        <v>1315</v>
      </c>
      <c r="I2729" t="s">
        <v>1316</v>
      </c>
      <c r="J2729">
        <v>2</v>
      </c>
      <c r="L2729" t="s">
        <v>1277</v>
      </c>
      <c r="M2729" t="s">
        <v>1317</v>
      </c>
      <c r="N2729" t="s">
        <v>1318</v>
      </c>
      <c r="O2729" t="s">
        <v>7924</v>
      </c>
      <c r="P2729" t="s">
        <v>389</v>
      </c>
      <c r="Q2729" t="s">
        <v>148</v>
      </c>
      <c r="R2729" t="s">
        <v>8659</v>
      </c>
      <c r="S2729" t="s">
        <v>8662</v>
      </c>
      <c r="T2729" t="b">
        <v>0</v>
      </c>
      <c r="U2729" t="b">
        <v>0</v>
      </c>
      <c r="V2729">
        <v>1</v>
      </c>
      <c r="W2729">
        <v>0</v>
      </c>
      <c r="X2729">
        <v>10</v>
      </c>
      <c r="AF2729" t="s">
        <v>7918</v>
      </c>
      <c r="AH2729" t="s">
        <v>7925</v>
      </c>
    </row>
    <row r="2730" spans="1:34" x14ac:dyDescent="0.25">
      <c r="A2730">
        <v>8</v>
      </c>
      <c r="B2730" t="s">
        <v>659</v>
      </c>
      <c r="C2730" t="s">
        <v>662</v>
      </c>
      <c r="D2730" t="s">
        <v>660</v>
      </c>
      <c r="E2730" t="s">
        <v>661</v>
      </c>
      <c r="F2730" t="s">
        <v>666</v>
      </c>
      <c r="G2730" t="s">
        <v>11044</v>
      </c>
      <c r="H2730" t="s">
        <v>1315</v>
      </c>
      <c r="I2730" t="s">
        <v>1316</v>
      </c>
      <c r="J2730">
        <v>2</v>
      </c>
      <c r="L2730" t="s">
        <v>1277</v>
      </c>
      <c r="M2730" t="s">
        <v>1317</v>
      </c>
      <c r="N2730" t="s">
        <v>1318</v>
      </c>
      <c r="O2730" t="s">
        <v>7926</v>
      </c>
      <c r="P2730" t="s">
        <v>394</v>
      </c>
      <c r="Q2730" t="s">
        <v>272</v>
      </c>
      <c r="R2730" t="s">
        <v>8666</v>
      </c>
      <c r="S2730" t="s">
        <v>8645</v>
      </c>
      <c r="T2730" t="b">
        <v>0</v>
      </c>
      <c r="U2730" t="b">
        <v>0</v>
      </c>
      <c r="V2730">
        <v>2</v>
      </c>
      <c r="W2730">
        <v>0</v>
      </c>
      <c r="X2730">
        <v>15</v>
      </c>
      <c r="AF2730" t="s">
        <v>7927</v>
      </c>
      <c r="AG2730" t="s">
        <v>2818</v>
      </c>
      <c r="AH2730" t="s">
        <v>7928</v>
      </c>
    </row>
    <row r="2731" spans="1:34" x14ac:dyDescent="0.25">
      <c r="A2731">
        <v>8</v>
      </c>
      <c r="B2731" t="s">
        <v>659</v>
      </c>
      <c r="C2731" t="s">
        <v>662</v>
      </c>
      <c r="D2731" t="s">
        <v>660</v>
      </c>
      <c r="E2731" t="s">
        <v>661</v>
      </c>
      <c r="F2731" t="s">
        <v>666</v>
      </c>
      <c r="G2731" t="s">
        <v>11044</v>
      </c>
      <c r="H2731" t="s">
        <v>1315</v>
      </c>
      <c r="I2731" t="s">
        <v>1316</v>
      </c>
      <c r="J2731">
        <v>2</v>
      </c>
      <c r="L2731" t="s">
        <v>1277</v>
      </c>
      <c r="M2731" t="s">
        <v>1317</v>
      </c>
      <c r="N2731" t="s">
        <v>1318</v>
      </c>
      <c r="O2731" t="s">
        <v>7929</v>
      </c>
      <c r="P2731" t="s">
        <v>398</v>
      </c>
      <c r="Q2731" t="s">
        <v>272</v>
      </c>
      <c r="R2731" t="s">
        <v>8666</v>
      </c>
      <c r="S2731" t="s">
        <v>8645</v>
      </c>
      <c r="T2731" t="b">
        <v>0</v>
      </c>
      <c r="U2731" t="b">
        <v>0</v>
      </c>
      <c r="V2731">
        <v>2</v>
      </c>
      <c r="W2731">
        <v>0</v>
      </c>
      <c r="X2731">
        <v>12</v>
      </c>
      <c r="AF2731" t="s">
        <v>7927</v>
      </c>
      <c r="AG2731" t="s">
        <v>2818</v>
      </c>
      <c r="AH2731" t="s">
        <v>7930</v>
      </c>
    </row>
    <row r="2732" spans="1:34" x14ac:dyDescent="0.25">
      <c r="A2732">
        <v>8</v>
      </c>
      <c r="B2732" t="s">
        <v>659</v>
      </c>
      <c r="C2732" t="s">
        <v>662</v>
      </c>
      <c r="D2732" t="s">
        <v>660</v>
      </c>
      <c r="E2732" t="s">
        <v>661</v>
      </c>
      <c r="F2732" t="s">
        <v>666</v>
      </c>
      <c r="G2732" t="s">
        <v>11044</v>
      </c>
      <c r="H2732" t="s">
        <v>1315</v>
      </c>
      <c r="I2732" t="s">
        <v>1316</v>
      </c>
      <c r="J2732">
        <v>2</v>
      </c>
      <c r="L2732" t="s">
        <v>1277</v>
      </c>
      <c r="M2732" t="s">
        <v>1317</v>
      </c>
      <c r="N2732" t="s">
        <v>1318</v>
      </c>
      <c r="O2732" t="s">
        <v>7931</v>
      </c>
      <c r="P2732" t="s">
        <v>403</v>
      </c>
      <c r="Q2732" t="s">
        <v>272</v>
      </c>
      <c r="R2732" t="s">
        <v>8666</v>
      </c>
      <c r="S2732" t="s">
        <v>8645</v>
      </c>
      <c r="T2732" t="b">
        <v>0</v>
      </c>
      <c r="U2732" t="b">
        <v>0</v>
      </c>
      <c r="V2732">
        <v>2</v>
      </c>
      <c r="W2732">
        <v>0</v>
      </c>
      <c r="X2732">
        <v>8</v>
      </c>
      <c r="AF2732" t="s">
        <v>7927</v>
      </c>
      <c r="AG2732" t="s">
        <v>2818</v>
      </c>
      <c r="AH2732" t="s">
        <v>7932</v>
      </c>
    </row>
    <row r="2733" spans="1:34" x14ac:dyDescent="0.25">
      <c r="A2733">
        <v>8</v>
      </c>
      <c r="B2733" t="s">
        <v>659</v>
      </c>
      <c r="C2733" t="s">
        <v>662</v>
      </c>
      <c r="D2733" t="s">
        <v>660</v>
      </c>
      <c r="E2733" t="s">
        <v>661</v>
      </c>
      <c r="F2733" t="s">
        <v>666</v>
      </c>
      <c r="G2733" t="s">
        <v>11044</v>
      </c>
      <c r="H2733" t="s">
        <v>1315</v>
      </c>
      <c r="I2733" t="s">
        <v>1316</v>
      </c>
      <c r="J2733">
        <v>2</v>
      </c>
      <c r="L2733" t="s">
        <v>1277</v>
      </c>
      <c r="M2733" t="s">
        <v>1317</v>
      </c>
      <c r="N2733" t="s">
        <v>1318</v>
      </c>
      <c r="O2733" t="s">
        <v>7933</v>
      </c>
      <c r="P2733" t="s">
        <v>389</v>
      </c>
      <c r="Q2733" t="s">
        <v>148</v>
      </c>
      <c r="R2733" t="s">
        <v>8659</v>
      </c>
      <c r="S2733" t="s">
        <v>8662</v>
      </c>
      <c r="T2733" t="b">
        <v>0</v>
      </c>
      <c r="U2733" t="b">
        <v>0</v>
      </c>
      <c r="V2733">
        <v>2</v>
      </c>
      <c r="W2733">
        <v>0</v>
      </c>
      <c r="X2733">
        <v>10</v>
      </c>
      <c r="AF2733" t="s">
        <v>7927</v>
      </c>
      <c r="AH2733" t="s">
        <v>7934</v>
      </c>
    </row>
    <row r="2734" spans="1:34" x14ac:dyDescent="0.25">
      <c r="A2734">
        <v>8</v>
      </c>
      <c r="B2734" t="s">
        <v>659</v>
      </c>
      <c r="C2734" t="s">
        <v>662</v>
      </c>
      <c r="D2734" t="s">
        <v>660</v>
      </c>
      <c r="E2734" t="s">
        <v>661</v>
      </c>
      <c r="F2734" t="s">
        <v>666</v>
      </c>
      <c r="G2734" t="s">
        <v>11044</v>
      </c>
      <c r="H2734" t="s">
        <v>1315</v>
      </c>
      <c r="I2734" t="s">
        <v>1316</v>
      </c>
      <c r="J2734">
        <v>2</v>
      </c>
      <c r="L2734" t="s">
        <v>1277</v>
      </c>
      <c r="M2734" t="s">
        <v>1317</v>
      </c>
      <c r="N2734" t="s">
        <v>1318</v>
      </c>
      <c r="O2734" t="s">
        <v>7935</v>
      </c>
      <c r="P2734" t="s">
        <v>177</v>
      </c>
      <c r="Q2734" t="s">
        <v>148</v>
      </c>
      <c r="R2734" t="s">
        <v>8659</v>
      </c>
      <c r="S2734" t="s">
        <v>8645</v>
      </c>
      <c r="T2734" t="b">
        <v>1</v>
      </c>
      <c r="U2734" t="b">
        <v>0</v>
      </c>
      <c r="V2734">
        <v>1</v>
      </c>
      <c r="W2734">
        <v>20</v>
      </c>
      <c r="X2734">
        <v>10</v>
      </c>
      <c r="AG2734" t="s">
        <v>272</v>
      </c>
      <c r="AH2734" t="s">
        <v>7936</v>
      </c>
    </row>
    <row r="2735" spans="1:34" x14ac:dyDescent="0.25">
      <c r="A2735">
        <v>8</v>
      </c>
      <c r="B2735" t="s">
        <v>659</v>
      </c>
      <c r="C2735" t="s">
        <v>662</v>
      </c>
      <c r="D2735" t="s">
        <v>660</v>
      </c>
      <c r="E2735" t="s">
        <v>661</v>
      </c>
      <c r="F2735" t="s">
        <v>666</v>
      </c>
      <c r="G2735" t="s">
        <v>11044</v>
      </c>
      <c r="H2735" t="s">
        <v>1315</v>
      </c>
      <c r="I2735" t="s">
        <v>1316</v>
      </c>
      <c r="J2735">
        <v>2</v>
      </c>
      <c r="L2735" t="s">
        <v>1277</v>
      </c>
      <c r="M2735" t="s">
        <v>1317</v>
      </c>
      <c r="N2735" t="s">
        <v>1318</v>
      </c>
      <c r="O2735" t="s">
        <v>7937</v>
      </c>
      <c r="P2735" t="s">
        <v>147</v>
      </c>
      <c r="Q2735" t="s">
        <v>148</v>
      </c>
      <c r="R2735" t="s">
        <v>8659</v>
      </c>
      <c r="S2735" t="s">
        <v>8645</v>
      </c>
      <c r="T2735" t="b">
        <v>0</v>
      </c>
      <c r="U2735" t="b">
        <v>0</v>
      </c>
      <c r="V2735">
        <v>1</v>
      </c>
      <c r="W2735">
        <v>125</v>
      </c>
      <c r="X2735">
        <v>9</v>
      </c>
      <c r="AB2735">
        <v>2</v>
      </c>
      <c r="AC2735">
        <v>1</v>
      </c>
      <c r="AD2735">
        <v>3</v>
      </c>
      <c r="AE2735" t="s">
        <v>610</v>
      </c>
      <c r="AG2735" t="s">
        <v>7938</v>
      </c>
      <c r="AH2735" t="s">
        <v>7939</v>
      </c>
    </row>
    <row r="2736" spans="1:34" x14ac:dyDescent="0.25">
      <c r="A2736">
        <v>8</v>
      </c>
      <c r="B2736" t="s">
        <v>659</v>
      </c>
      <c r="C2736" t="s">
        <v>662</v>
      </c>
      <c r="D2736" t="s">
        <v>660</v>
      </c>
      <c r="E2736" t="s">
        <v>661</v>
      </c>
      <c r="F2736" t="s">
        <v>666</v>
      </c>
      <c r="G2736" t="s">
        <v>11044</v>
      </c>
      <c r="H2736" t="s">
        <v>1315</v>
      </c>
      <c r="I2736" t="s">
        <v>1316</v>
      </c>
      <c r="J2736">
        <v>2</v>
      </c>
      <c r="L2736" t="s">
        <v>1277</v>
      </c>
      <c r="M2736" t="s">
        <v>1317</v>
      </c>
      <c r="N2736" t="s">
        <v>1318</v>
      </c>
      <c r="O2736" t="s">
        <v>7940</v>
      </c>
      <c r="P2736" t="s">
        <v>147</v>
      </c>
      <c r="Q2736" t="s">
        <v>148</v>
      </c>
      <c r="R2736" t="s">
        <v>8659</v>
      </c>
      <c r="S2736" t="s">
        <v>8645</v>
      </c>
      <c r="T2736" t="b">
        <v>0</v>
      </c>
      <c r="U2736" t="b">
        <v>0</v>
      </c>
      <c r="V2736">
        <v>2</v>
      </c>
      <c r="W2736">
        <v>130</v>
      </c>
      <c r="X2736">
        <v>9</v>
      </c>
      <c r="AB2736">
        <v>2</v>
      </c>
      <c r="AC2736">
        <v>1</v>
      </c>
      <c r="AD2736">
        <v>3</v>
      </c>
      <c r="AE2736" t="s">
        <v>1745</v>
      </c>
      <c r="AG2736" t="s">
        <v>7941</v>
      </c>
      <c r="AH2736" t="s">
        <v>7942</v>
      </c>
    </row>
    <row r="2737" spans="1:34" x14ac:dyDescent="0.25">
      <c r="A2737">
        <v>8</v>
      </c>
      <c r="B2737" t="s">
        <v>659</v>
      </c>
      <c r="C2737" t="s">
        <v>662</v>
      </c>
      <c r="D2737" t="s">
        <v>660</v>
      </c>
      <c r="E2737" t="s">
        <v>661</v>
      </c>
      <c r="F2737" t="s">
        <v>666</v>
      </c>
      <c r="G2737" t="s">
        <v>11044</v>
      </c>
      <c r="H2737" t="s">
        <v>1315</v>
      </c>
      <c r="I2737" t="s">
        <v>1316</v>
      </c>
      <c r="J2737">
        <v>2</v>
      </c>
      <c r="L2737" t="s">
        <v>1277</v>
      </c>
      <c r="M2737" t="s">
        <v>1317</v>
      </c>
      <c r="N2737" t="s">
        <v>1318</v>
      </c>
      <c r="O2737" t="s">
        <v>7943</v>
      </c>
      <c r="P2737" t="s">
        <v>147</v>
      </c>
      <c r="Q2737" t="s">
        <v>148</v>
      </c>
      <c r="R2737" t="s">
        <v>8659</v>
      </c>
      <c r="S2737" t="s">
        <v>8645</v>
      </c>
      <c r="T2737" t="b">
        <v>0</v>
      </c>
      <c r="U2737" t="b">
        <v>0</v>
      </c>
      <c r="V2737">
        <v>3</v>
      </c>
      <c r="W2737">
        <v>130</v>
      </c>
      <c r="X2737">
        <v>8</v>
      </c>
      <c r="AB2737">
        <v>2</v>
      </c>
      <c r="AC2737">
        <v>1</v>
      </c>
      <c r="AD2737">
        <v>3</v>
      </c>
      <c r="AE2737" t="s">
        <v>610</v>
      </c>
      <c r="AG2737" t="s">
        <v>7944</v>
      </c>
      <c r="AH2737" t="s">
        <v>7945</v>
      </c>
    </row>
    <row r="2738" spans="1:34" x14ac:dyDescent="0.25">
      <c r="A2738">
        <v>8</v>
      </c>
      <c r="B2738" t="s">
        <v>659</v>
      </c>
      <c r="C2738" t="s">
        <v>662</v>
      </c>
      <c r="D2738" t="s">
        <v>660</v>
      </c>
      <c r="E2738" t="s">
        <v>661</v>
      </c>
      <c r="F2738" t="s">
        <v>666</v>
      </c>
      <c r="G2738" t="s">
        <v>11044</v>
      </c>
      <c r="H2738" t="s">
        <v>1315</v>
      </c>
      <c r="I2738" t="s">
        <v>1316</v>
      </c>
      <c r="J2738">
        <v>2</v>
      </c>
      <c r="L2738" t="s">
        <v>1277</v>
      </c>
      <c r="M2738" t="s">
        <v>1317</v>
      </c>
      <c r="N2738" t="s">
        <v>1318</v>
      </c>
      <c r="O2738" t="s">
        <v>7946</v>
      </c>
      <c r="P2738" t="s">
        <v>147</v>
      </c>
      <c r="Q2738" t="s">
        <v>148</v>
      </c>
      <c r="R2738" t="s">
        <v>8659</v>
      </c>
      <c r="S2738" t="s">
        <v>8645</v>
      </c>
      <c r="T2738" t="b">
        <v>0</v>
      </c>
      <c r="U2738" t="b">
        <v>0</v>
      </c>
      <c r="V2738">
        <v>4</v>
      </c>
      <c r="W2738">
        <v>130</v>
      </c>
      <c r="X2738">
        <v>7</v>
      </c>
      <c r="AB2738">
        <v>2</v>
      </c>
      <c r="AC2738">
        <v>1</v>
      </c>
      <c r="AD2738">
        <v>3</v>
      </c>
      <c r="AE2738" t="s">
        <v>610</v>
      </c>
      <c r="AG2738" t="s">
        <v>7944</v>
      </c>
      <c r="AH2738" t="s">
        <v>7947</v>
      </c>
    </row>
    <row r="2739" spans="1:34" x14ac:dyDescent="0.25">
      <c r="A2739">
        <v>8</v>
      </c>
      <c r="B2739" t="s">
        <v>659</v>
      </c>
      <c r="C2739" t="s">
        <v>662</v>
      </c>
      <c r="D2739" t="s">
        <v>660</v>
      </c>
      <c r="E2739" t="s">
        <v>661</v>
      </c>
      <c r="F2739" t="s">
        <v>666</v>
      </c>
      <c r="G2739" t="s">
        <v>11044</v>
      </c>
      <c r="H2739" t="s">
        <v>1315</v>
      </c>
      <c r="I2739" t="s">
        <v>1316</v>
      </c>
      <c r="J2739">
        <v>2</v>
      </c>
      <c r="L2739" t="s">
        <v>1277</v>
      </c>
      <c r="M2739" t="s">
        <v>1317</v>
      </c>
      <c r="N2739" t="s">
        <v>1318</v>
      </c>
      <c r="O2739" t="s">
        <v>7948</v>
      </c>
      <c r="P2739" t="s">
        <v>181</v>
      </c>
      <c r="Q2739" t="s">
        <v>148</v>
      </c>
      <c r="R2739" t="s">
        <v>8659</v>
      </c>
      <c r="S2739" t="s">
        <v>8645</v>
      </c>
      <c r="T2739" t="b">
        <v>0</v>
      </c>
      <c r="U2739" t="b">
        <v>0</v>
      </c>
      <c r="V2739">
        <v>1</v>
      </c>
      <c r="W2739">
        <v>95</v>
      </c>
      <c r="X2739">
        <v>10</v>
      </c>
      <c r="AB2739">
        <v>2</v>
      </c>
      <c r="AC2739">
        <v>1</v>
      </c>
      <c r="AD2739">
        <v>3</v>
      </c>
      <c r="AE2739" t="s">
        <v>618</v>
      </c>
      <c r="AG2739" t="s">
        <v>7949</v>
      </c>
      <c r="AH2739" t="s">
        <v>7950</v>
      </c>
    </row>
    <row r="2740" spans="1:34" x14ac:dyDescent="0.25">
      <c r="A2740">
        <v>8</v>
      </c>
      <c r="B2740" t="s">
        <v>659</v>
      </c>
      <c r="C2740" t="s">
        <v>662</v>
      </c>
      <c r="D2740" t="s">
        <v>660</v>
      </c>
      <c r="E2740" t="s">
        <v>661</v>
      </c>
      <c r="F2740" t="s">
        <v>666</v>
      </c>
      <c r="G2740" t="s">
        <v>11044</v>
      </c>
      <c r="H2740" t="s">
        <v>1315</v>
      </c>
      <c r="I2740" t="s">
        <v>1316</v>
      </c>
      <c r="J2740">
        <v>2</v>
      </c>
      <c r="L2740" t="s">
        <v>1277</v>
      </c>
      <c r="M2740" t="s">
        <v>1317</v>
      </c>
      <c r="N2740" t="s">
        <v>1318</v>
      </c>
      <c r="O2740" t="s">
        <v>7951</v>
      </c>
      <c r="P2740" t="s">
        <v>181</v>
      </c>
      <c r="Q2740" t="s">
        <v>148</v>
      </c>
      <c r="R2740" t="s">
        <v>8659</v>
      </c>
      <c r="S2740" t="s">
        <v>8645</v>
      </c>
      <c r="T2740" t="b">
        <v>0</v>
      </c>
      <c r="U2740" t="b">
        <v>0</v>
      </c>
      <c r="V2740">
        <v>2</v>
      </c>
      <c r="W2740">
        <v>100</v>
      </c>
      <c r="X2740">
        <v>9</v>
      </c>
      <c r="AB2740">
        <v>2</v>
      </c>
      <c r="AC2740">
        <v>1</v>
      </c>
      <c r="AD2740">
        <v>3</v>
      </c>
      <c r="AE2740" t="s">
        <v>618</v>
      </c>
      <c r="AG2740" t="s">
        <v>7949</v>
      </c>
      <c r="AH2740" t="s">
        <v>7952</v>
      </c>
    </row>
    <row r="2741" spans="1:34" x14ac:dyDescent="0.25">
      <c r="A2741">
        <v>8</v>
      </c>
      <c r="B2741" t="s">
        <v>659</v>
      </c>
      <c r="C2741" t="s">
        <v>662</v>
      </c>
      <c r="D2741" t="s">
        <v>660</v>
      </c>
      <c r="E2741" t="s">
        <v>661</v>
      </c>
      <c r="F2741" t="s">
        <v>666</v>
      </c>
      <c r="G2741" t="s">
        <v>11044</v>
      </c>
      <c r="H2741" t="s">
        <v>1315</v>
      </c>
      <c r="I2741" t="s">
        <v>1316</v>
      </c>
      <c r="J2741">
        <v>2</v>
      </c>
      <c r="L2741" t="s">
        <v>1277</v>
      </c>
      <c r="M2741" t="s">
        <v>1317</v>
      </c>
      <c r="N2741" t="s">
        <v>1318</v>
      </c>
      <c r="O2741" t="s">
        <v>7953</v>
      </c>
      <c r="P2741" t="s">
        <v>181</v>
      </c>
      <c r="Q2741" t="s">
        <v>148</v>
      </c>
      <c r="R2741" t="s">
        <v>8659</v>
      </c>
      <c r="S2741" t="s">
        <v>8645</v>
      </c>
      <c r="T2741" t="b">
        <v>0</v>
      </c>
      <c r="U2741" t="b">
        <v>0</v>
      </c>
      <c r="V2741">
        <v>3</v>
      </c>
      <c r="W2741">
        <v>100</v>
      </c>
      <c r="X2741">
        <v>8</v>
      </c>
      <c r="AB2741">
        <v>2</v>
      </c>
      <c r="AC2741">
        <v>1</v>
      </c>
      <c r="AD2741">
        <v>3</v>
      </c>
      <c r="AE2741" t="s">
        <v>610</v>
      </c>
      <c r="AG2741" t="s">
        <v>7954</v>
      </c>
      <c r="AH2741" t="s">
        <v>7955</v>
      </c>
    </row>
    <row r="2742" spans="1:34" x14ac:dyDescent="0.25">
      <c r="A2742">
        <v>8</v>
      </c>
      <c r="B2742" t="s">
        <v>659</v>
      </c>
      <c r="C2742" t="s">
        <v>662</v>
      </c>
      <c r="D2742" t="s">
        <v>660</v>
      </c>
      <c r="E2742" t="s">
        <v>661</v>
      </c>
      <c r="F2742" t="s">
        <v>666</v>
      </c>
      <c r="G2742" t="s">
        <v>11044</v>
      </c>
      <c r="H2742" t="s">
        <v>1315</v>
      </c>
      <c r="I2742" t="s">
        <v>1316</v>
      </c>
      <c r="J2742">
        <v>2</v>
      </c>
      <c r="L2742" t="s">
        <v>1277</v>
      </c>
      <c r="M2742" t="s">
        <v>1317</v>
      </c>
      <c r="N2742" t="s">
        <v>1318</v>
      </c>
      <c r="O2742" t="s">
        <v>7956</v>
      </c>
      <c r="P2742" t="s">
        <v>200</v>
      </c>
      <c r="Q2742" t="s">
        <v>148</v>
      </c>
      <c r="R2742" t="s">
        <v>8490</v>
      </c>
      <c r="S2742" t="s">
        <v>8645</v>
      </c>
      <c r="T2742" t="b">
        <v>0</v>
      </c>
      <c r="U2742" t="b">
        <v>0</v>
      </c>
      <c r="V2742">
        <v>1</v>
      </c>
      <c r="W2742">
        <v>10</v>
      </c>
      <c r="X2742">
        <v>12</v>
      </c>
      <c r="AG2742" t="s">
        <v>7957</v>
      </c>
      <c r="AH2742" t="s">
        <v>7958</v>
      </c>
    </row>
    <row r="2743" spans="1:34" x14ac:dyDescent="0.25">
      <c r="A2743">
        <v>8</v>
      </c>
      <c r="B2743" t="s">
        <v>659</v>
      </c>
      <c r="C2743" t="s">
        <v>662</v>
      </c>
      <c r="D2743" t="s">
        <v>660</v>
      </c>
      <c r="E2743" t="s">
        <v>661</v>
      </c>
      <c r="F2743" t="s">
        <v>666</v>
      </c>
      <c r="G2743" t="s">
        <v>11044</v>
      </c>
      <c r="H2743" t="s">
        <v>1315</v>
      </c>
      <c r="I2743" t="s">
        <v>1316</v>
      </c>
      <c r="J2743">
        <v>2</v>
      </c>
      <c r="L2743" t="s">
        <v>1277</v>
      </c>
      <c r="M2743" t="s">
        <v>1317</v>
      </c>
      <c r="N2743" t="s">
        <v>1318</v>
      </c>
      <c r="O2743" t="s">
        <v>7959</v>
      </c>
      <c r="P2743" t="s">
        <v>200</v>
      </c>
      <c r="Q2743" t="s">
        <v>148</v>
      </c>
      <c r="R2743" t="s">
        <v>8490</v>
      </c>
      <c r="S2743" t="s">
        <v>8645</v>
      </c>
      <c r="T2743" t="b">
        <v>0</v>
      </c>
      <c r="U2743" t="b">
        <v>0</v>
      </c>
      <c r="V2743">
        <v>2</v>
      </c>
      <c r="W2743">
        <v>15</v>
      </c>
      <c r="X2743">
        <v>12</v>
      </c>
      <c r="AB2743">
        <v>2</v>
      </c>
      <c r="AC2743">
        <v>1</v>
      </c>
      <c r="AD2743">
        <v>3</v>
      </c>
      <c r="AE2743" t="s">
        <v>618</v>
      </c>
      <c r="AG2743" t="s">
        <v>7960</v>
      </c>
      <c r="AH2743" t="s">
        <v>7961</v>
      </c>
    </row>
    <row r="2744" spans="1:34" x14ac:dyDescent="0.25">
      <c r="A2744">
        <v>8</v>
      </c>
      <c r="B2744" t="s">
        <v>659</v>
      </c>
      <c r="C2744" t="s">
        <v>662</v>
      </c>
      <c r="D2744" t="s">
        <v>660</v>
      </c>
      <c r="E2744" t="s">
        <v>661</v>
      </c>
      <c r="F2744" t="s">
        <v>666</v>
      </c>
      <c r="G2744" t="s">
        <v>11044</v>
      </c>
      <c r="H2744" t="s">
        <v>1315</v>
      </c>
      <c r="I2744" t="s">
        <v>1316</v>
      </c>
      <c r="J2744">
        <v>2</v>
      </c>
      <c r="L2744" t="s">
        <v>1277</v>
      </c>
      <c r="M2744" t="s">
        <v>1317</v>
      </c>
      <c r="N2744" t="s">
        <v>1318</v>
      </c>
      <c r="O2744" t="s">
        <v>7962</v>
      </c>
      <c r="P2744" t="s">
        <v>200</v>
      </c>
      <c r="Q2744" t="s">
        <v>148</v>
      </c>
      <c r="R2744" t="s">
        <v>8490</v>
      </c>
      <c r="S2744" t="s">
        <v>8645</v>
      </c>
      <c r="T2744" t="b">
        <v>0</v>
      </c>
      <c r="U2744" t="b">
        <v>0</v>
      </c>
      <c r="V2744">
        <v>3</v>
      </c>
      <c r="W2744">
        <v>15</v>
      </c>
      <c r="X2744">
        <v>9</v>
      </c>
      <c r="AB2744">
        <v>2</v>
      </c>
      <c r="AC2744">
        <v>1</v>
      </c>
      <c r="AD2744">
        <v>3</v>
      </c>
      <c r="AE2744" t="s">
        <v>1745</v>
      </c>
      <c r="AG2744" t="s">
        <v>7963</v>
      </c>
      <c r="AH2744" t="s">
        <v>7964</v>
      </c>
    </row>
    <row r="2745" spans="1:34" x14ac:dyDescent="0.25">
      <c r="A2745">
        <v>8</v>
      </c>
      <c r="B2745" t="s">
        <v>659</v>
      </c>
      <c r="C2745" t="s">
        <v>662</v>
      </c>
      <c r="D2745" t="s">
        <v>660</v>
      </c>
      <c r="E2745" t="s">
        <v>661</v>
      </c>
      <c r="F2745" t="s">
        <v>666</v>
      </c>
      <c r="G2745" t="s">
        <v>11044</v>
      </c>
      <c r="H2745" t="s">
        <v>1315</v>
      </c>
      <c r="I2745" t="s">
        <v>1316</v>
      </c>
      <c r="J2745">
        <v>2</v>
      </c>
      <c r="L2745" t="s">
        <v>1277</v>
      </c>
      <c r="M2745" t="s">
        <v>1317</v>
      </c>
      <c r="N2745" t="s">
        <v>1318</v>
      </c>
      <c r="O2745" t="s">
        <v>7965</v>
      </c>
      <c r="P2745" t="s">
        <v>200</v>
      </c>
      <c r="Q2745" t="s">
        <v>148</v>
      </c>
      <c r="R2745" t="s">
        <v>8490</v>
      </c>
      <c r="S2745" t="s">
        <v>8645</v>
      </c>
      <c r="T2745" t="b">
        <v>0</v>
      </c>
      <c r="U2745" t="b">
        <v>0</v>
      </c>
      <c r="V2745">
        <v>4</v>
      </c>
      <c r="W2745">
        <v>20</v>
      </c>
      <c r="X2745">
        <v>9</v>
      </c>
      <c r="AB2745">
        <v>2</v>
      </c>
      <c r="AC2745">
        <v>1</v>
      </c>
      <c r="AD2745">
        <v>3</v>
      </c>
      <c r="AE2745" t="s">
        <v>1745</v>
      </c>
      <c r="AG2745" t="s">
        <v>7963</v>
      </c>
      <c r="AH2745" t="s">
        <v>7966</v>
      </c>
    </row>
    <row r="2746" spans="1:34" x14ac:dyDescent="0.25">
      <c r="A2746">
        <v>8</v>
      </c>
      <c r="B2746" t="s">
        <v>659</v>
      </c>
      <c r="C2746" t="s">
        <v>662</v>
      </c>
      <c r="D2746" t="s">
        <v>660</v>
      </c>
      <c r="E2746" t="s">
        <v>661</v>
      </c>
      <c r="F2746" t="s">
        <v>666</v>
      </c>
      <c r="G2746" t="s">
        <v>11044</v>
      </c>
      <c r="H2746" t="s">
        <v>1315</v>
      </c>
      <c r="I2746" t="s">
        <v>1316</v>
      </c>
      <c r="J2746">
        <v>2</v>
      </c>
      <c r="L2746" t="s">
        <v>1277</v>
      </c>
      <c r="M2746" t="s">
        <v>1317</v>
      </c>
      <c r="N2746" t="s">
        <v>1318</v>
      </c>
      <c r="O2746" t="s">
        <v>7967</v>
      </c>
      <c r="P2746" t="s">
        <v>313</v>
      </c>
      <c r="Q2746" t="s">
        <v>148</v>
      </c>
      <c r="R2746" t="s">
        <v>8659</v>
      </c>
      <c r="S2746" t="s">
        <v>8645</v>
      </c>
      <c r="T2746" t="b">
        <v>0</v>
      </c>
      <c r="U2746" t="b">
        <v>0</v>
      </c>
      <c r="V2746">
        <v>1</v>
      </c>
      <c r="W2746">
        <v>30</v>
      </c>
      <c r="X2746">
        <v>10</v>
      </c>
      <c r="AB2746">
        <v>2</v>
      </c>
      <c r="AC2746">
        <v>1</v>
      </c>
      <c r="AD2746">
        <v>3</v>
      </c>
      <c r="AE2746" t="s">
        <v>2289</v>
      </c>
      <c r="AG2746" t="s">
        <v>5413</v>
      </c>
      <c r="AH2746" t="s">
        <v>7968</v>
      </c>
    </row>
    <row r="2747" spans="1:34" x14ac:dyDescent="0.25">
      <c r="A2747">
        <v>8</v>
      </c>
      <c r="B2747" t="s">
        <v>659</v>
      </c>
      <c r="C2747" t="s">
        <v>662</v>
      </c>
      <c r="D2747" t="s">
        <v>660</v>
      </c>
      <c r="E2747" t="s">
        <v>661</v>
      </c>
      <c r="F2747" t="s">
        <v>666</v>
      </c>
      <c r="G2747" t="s">
        <v>11044</v>
      </c>
      <c r="H2747" t="s">
        <v>1315</v>
      </c>
      <c r="I2747" t="s">
        <v>1316</v>
      </c>
      <c r="J2747">
        <v>2</v>
      </c>
      <c r="L2747" t="s">
        <v>1277</v>
      </c>
      <c r="M2747" t="s">
        <v>1317</v>
      </c>
      <c r="N2747" t="s">
        <v>1318</v>
      </c>
      <c r="O2747" t="s">
        <v>7969</v>
      </c>
      <c r="P2747" t="s">
        <v>313</v>
      </c>
      <c r="Q2747" t="s">
        <v>148</v>
      </c>
      <c r="R2747" t="s">
        <v>8659</v>
      </c>
      <c r="S2747" t="s">
        <v>8645</v>
      </c>
      <c r="T2747" t="b">
        <v>0</v>
      </c>
      <c r="U2747" t="b">
        <v>0</v>
      </c>
      <c r="V2747">
        <v>2</v>
      </c>
      <c r="W2747">
        <v>40</v>
      </c>
      <c r="X2747">
        <v>10</v>
      </c>
      <c r="AB2747">
        <v>2</v>
      </c>
      <c r="AC2747">
        <v>1</v>
      </c>
      <c r="AD2747">
        <v>3</v>
      </c>
      <c r="AE2747" t="s">
        <v>618</v>
      </c>
      <c r="AG2747" t="s">
        <v>3189</v>
      </c>
      <c r="AH2747" t="s">
        <v>7970</v>
      </c>
    </row>
    <row r="2748" spans="1:34" x14ac:dyDescent="0.25">
      <c r="A2748">
        <v>8</v>
      </c>
      <c r="B2748" t="s">
        <v>659</v>
      </c>
      <c r="C2748" t="s">
        <v>662</v>
      </c>
      <c r="D2748" t="s">
        <v>660</v>
      </c>
      <c r="E2748" t="s">
        <v>661</v>
      </c>
      <c r="F2748" t="s">
        <v>666</v>
      </c>
      <c r="G2748" t="s">
        <v>11044</v>
      </c>
      <c r="H2748" t="s">
        <v>1315</v>
      </c>
      <c r="I2748" t="s">
        <v>1316</v>
      </c>
      <c r="J2748">
        <v>2</v>
      </c>
      <c r="L2748" t="s">
        <v>1277</v>
      </c>
      <c r="M2748" t="s">
        <v>1317</v>
      </c>
      <c r="N2748" t="s">
        <v>1318</v>
      </c>
      <c r="O2748" t="s">
        <v>7971</v>
      </c>
      <c r="P2748" t="s">
        <v>313</v>
      </c>
      <c r="Q2748" t="s">
        <v>148</v>
      </c>
      <c r="R2748" t="s">
        <v>8659</v>
      </c>
      <c r="S2748" t="s">
        <v>8645</v>
      </c>
      <c r="T2748" t="b">
        <v>0</v>
      </c>
      <c r="U2748" t="b">
        <v>0</v>
      </c>
      <c r="V2748">
        <v>3</v>
      </c>
      <c r="W2748">
        <v>50</v>
      </c>
      <c r="X2748">
        <v>11</v>
      </c>
      <c r="AB2748">
        <v>2</v>
      </c>
      <c r="AC2748">
        <v>1</v>
      </c>
      <c r="AD2748">
        <v>3</v>
      </c>
      <c r="AE2748" t="s">
        <v>1745</v>
      </c>
      <c r="AG2748" t="s">
        <v>2181</v>
      </c>
      <c r="AH2748" t="s">
        <v>7972</v>
      </c>
    </row>
    <row r="2749" spans="1:34" x14ac:dyDescent="0.25">
      <c r="A2749">
        <v>8</v>
      </c>
      <c r="B2749" t="s">
        <v>659</v>
      </c>
      <c r="C2749" t="s">
        <v>662</v>
      </c>
      <c r="D2749" t="s">
        <v>660</v>
      </c>
      <c r="E2749" t="s">
        <v>661</v>
      </c>
      <c r="F2749" t="s">
        <v>666</v>
      </c>
      <c r="G2749" t="s">
        <v>11044</v>
      </c>
      <c r="H2749" t="s">
        <v>1315</v>
      </c>
      <c r="I2749" t="s">
        <v>1316</v>
      </c>
      <c r="J2749">
        <v>2</v>
      </c>
      <c r="L2749" t="s">
        <v>1277</v>
      </c>
      <c r="M2749" t="s">
        <v>1317</v>
      </c>
      <c r="N2749" t="s">
        <v>1318</v>
      </c>
      <c r="O2749" t="s">
        <v>7973</v>
      </c>
      <c r="P2749" t="s">
        <v>217</v>
      </c>
      <c r="Q2749" t="s">
        <v>8650</v>
      </c>
      <c r="R2749" t="s">
        <v>8637</v>
      </c>
      <c r="S2749" t="s">
        <v>8645</v>
      </c>
      <c r="T2749" t="b">
        <v>1</v>
      </c>
      <c r="U2749" t="b">
        <v>0</v>
      </c>
      <c r="V2749">
        <v>1</v>
      </c>
      <c r="W2749">
        <v>25</v>
      </c>
      <c r="X2749">
        <v>9</v>
      </c>
      <c r="AB2749">
        <v>2</v>
      </c>
      <c r="AC2749">
        <v>1</v>
      </c>
      <c r="AD2749">
        <v>3</v>
      </c>
      <c r="AE2749" t="s">
        <v>610</v>
      </c>
      <c r="AG2749" t="s">
        <v>7974</v>
      </c>
      <c r="AH2749" t="s">
        <v>7975</v>
      </c>
    </row>
    <row r="2750" spans="1:34" x14ac:dyDescent="0.25">
      <c r="A2750">
        <v>8</v>
      </c>
      <c r="B2750" t="s">
        <v>659</v>
      </c>
      <c r="C2750" t="s">
        <v>662</v>
      </c>
      <c r="D2750" t="s">
        <v>660</v>
      </c>
      <c r="E2750" t="s">
        <v>661</v>
      </c>
      <c r="F2750" t="s">
        <v>666</v>
      </c>
      <c r="G2750" t="s">
        <v>11044</v>
      </c>
      <c r="H2750" t="s">
        <v>1315</v>
      </c>
      <c r="I2750" t="s">
        <v>1316</v>
      </c>
      <c r="J2750">
        <v>2</v>
      </c>
      <c r="L2750" t="s">
        <v>1277</v>
      </c>
      <c r="M2750" t="s">
        <v>1317</v>
      </c>
      <c r="N2750" t="s">
        <v>1318</v>
      </c>
      <c r="O2750" t="s">
        <v>7976</v>
      </c>
      <c r="P2750" t="s">
        <v>217</v>
      </c>
      <c r="Q2750" t="s">
        <v>8650</v>
      </c>
      <c r="R2750" t="s">
        <v>8637</v>
      </c>
      <c r="S2750" t="s">
        <v>8645</v>
      </c>
      <c r="T2750" t="b">
        <v>1</v>
      </c>
      <c r="U2750" t="b">
        <v>0</v>
      </c>
      <c r="V2750">
        <v>2</v>
      </c>
      <c r="W2750">
        <v>25</v>
      </c>
      <c r="X2750">
        <v>8</v>
      </c>
      <c r="AB2750">
        <v>2</v>
      </c>
      <c r="AC2750">
        <v>1</v>
      </c>
      <c r="AD2750">
        <v>3</v>
      </c>
      <c r="AE2750" t="s">
        <v>610</v>
      </c>
      <c r="AG2750" t="s">
        <v>7977</v>
      </c>
      <c r="AH2750" t="s">
        <v>7978</v>
      </c>
    </row>
    <row r="2751" spans="1:34" x14ac:dyDescent="0.25">
      <c r="A2751">
        <v>8</v>
      </c>
      <c r="B2751" t="s">
        <v>659</v>
      </c>
      <c r="C2751" t="s">
        <v>662</v>
      </c>
      <c r="D2751" t="s">
        <v>660</v>
      </c>
      <c r="E2751" t="s">
        <v>661</v>
      </c>
      <c r="F2751" t="s">
        <v>666</v>
      </c>
      <c r="G2751" t="s">
        <v>11044</v>
      </c>
      <c r="H2751" t="s">
        <v>1315</v>
      </c>
      <c r="I2751" t="s">
        <v>1316</v>
      </c>
      <c r="J2751">
        <v>2</v>
      </c>
      <c r="L2751" t="s">
        <v>1277</v>
      </c>
      <c r="M2751" t="s">
        <v>1317</v>
      </c>
      <c r="N2751" t="s">
        <v>1318</v>
      </c>
      <c r="O2751" t="s">
        <v>7979</v>
      </c>
      <c r="P2751" t="s">
        <v>217</v>
      </c>
      <c r="Q2751" t="s">
        <v>8650</v>
      </c>
      <c r="R2751" t="s">
        <v>8637</v>
      </c>
      <c r="S2751" t="s">
        <v>8645</v>
      </c>
      <c r="T2751" t="b">
        <v>1</v>
      </c>
      <c r="U2751" t="b">
        <v>0</v>
      </c>
      <c r="V2751">
        <v>3</v>
      </c>
      <c r="W2751">
        <v>25</v>
      </c>
      <c r="X2751">
        <v>6</v>
      </c>
      <c r="AB2751">
        <v>2</v>
      </c>
      <c r="AC2751">
        <v>1</v>
      </c>
      <c r="AD2751">
        <v>3</v>
      </c>
      <c r="AE2751" t="s">
        <v>610</v>
      </c>
      <c r="AG2751" t="s">
        <v>7977</v>
      </c>
      <c r="AH2751" t="s">
        <v>7980</v>
      </c>
    </row>
    <row r="2752" spans="1:34" x14ac:dyDescent="0.25">
      <c r="A2752">
        <v>8</v>
      </c>
      <c r="B2752" t="s">
        <v>659</v>
      </c>
      <c r="C2752" t="s">
        <v>662</v>
      </c>
      <c r="D2752" t="s">
        <v>660</v>
      </c>
      <c r="E2752" t="s">
        <v>661</v>
      </c>
      <c r="F2752" t="s">
        <v>666</v>
      </c>
      <c r="G2752" t="s">
        <v>11044</v>
      </c>
      <c r="H2752" t="s">
        <v>1315</v>
      </c>
      <c r="I2752" t="s">
        <v>1316</v>
      </c>
      <c r="J2752">
        <v>2</v>
      </c>
      <c r="L2752" t="s">
        <v>1277</v>
      </c>
      <c r="M2752" t="s">
        <v>1317</v>
      </c>
      <c r="N2752" t="s">
        <v>1318</v>
      </c>
      <c r="O2752" t="s">
        <v>7981</v>
      </c>
      <c r="P2752" t="s">
        <v>209</v>
      </c>
      <c r="Q2752" t="s">
        <v>8650</v>
      </c>
      <c r="R2752" t="s">
        <v>8637</v>
      </c>
      <c r="S2752" t="s">
        <v>8645</v>
      </c>
      <c r="T2752" t="b">
        <v>0</v>
      </c>
      <c r="U2752" t="b">
        <v>0</v>
      </c>
      <c r="V2752">
        <v>1</v>
      </c>
      <c r="W2752">
        <v>62.5</v>
      </c>
      <c r="X2752">
        <v>10</v>
      </c>
      <c r="AB2752">
        <v>2</v>
      </c>
      <c r="AC2752">
        <v>1</v>
      </c>
      <c r="AD2752">
        <v>3</v>
      </c>
      <c r="AE2752" t="s">
        <v>1745</v>
      </c>
      <c r="AG2752" t="s">
        <v>2181</v>
      </c>
      <c r="AH2752" t="s">
        <v>7982</v>
      </c>
    </row>
    <row r="2753" spans="1:34" x14ac:dyDescent="0.25">
      <c r="A2753">
        <v>8</v>
      </c>
      <c r="B2753" t="s">
        <v>659</v>
      </c>
      <c r="C2753" t="s">
        <v>662</v>
      </c>
      <c r="D2753" t="s">
        <v>660</v>
      </c>
      <c r="E2753" t="s">
        <v>661</v>
      </c>
      <c r="F2753" t="s">
        <v>666</v>
      </c>
      <c r="G2753" t="s">
        <v>11044</v>
      </c>
      <c r="H2753" t="s">
        <v>1315</v>
      </c>
      <c r="I2753" t="s">
        <v>1316</v>
      </c>
      <c r="J2753">
        <v>2</v>
      </c>
      <c r="L2753" t="s">
        <v>1277</v>
      </c>
      <c r="M2753" t="s">
        <v>1317</v>
      </c>
      <c r="N2753" t="s">
        <v>1318</v>
      </c>
      <c r="O2753" t="s">
        <v>7983</v>
      </c>
      <c r="P2753" t="s">
        <v>209</v>
      </c>
      <c r="Q2753" t="s">
        <v>8650</v>
      </c>
      <c r="R2753" t="s">
        <v>8637</v>
      </c>
      <c r="S2753" t="s">
        <v>8645</v>
      </c>
      <c r="T2753" t="b">
        <v>0</v>
      </c>
      <c r="U2753" t="b">
        <v>0</v>
      </c>
      <c r="V2753">
        <v>2</v>
      </c>
      <c r="W2753">
        <v>65</v>
      </c>
      <c r="X2753">
        <v>8</v>
      </c>
      <c r="AB2753">
        <v>2</v>
      </c>
      <c r="AC2753">
        <v>1</v>
      </c>
      <c r="AD2753">
        <v>3</v>
      </c>
      <c r="AE2753" t="s">
        <v>1745</v>
      </c>
      <c r="AG2753" t="s">
        <v>2181</v>
      </c>
      <c r="AH2753" t="s">
        <v>7984</v>
      </c>
    </row>
    <row r="2754" spans="1:34" x14ac:dyDescent="0.25">
      <c r="A2754">
        <v>8</v>
      </c>
      <c r="B2754" t="s">
        <v>659</v>
      </c>
      <c r="C2754" t="s">
        <v>662</v>
      </c>
      <c r="D2754" t="s">
        <v>660</v>
      </c>
      <c r="E2754" t="s">
        <v>661</v>
      </c>
      <c r="F2754" t="s">
        <v>666</v>
      </c>
      <c r="G2754" t="s">
        <v>11044</v>
      </c>
      <c r="H2754" t="s">
        <v>1315</v>
      </c>
      <c r="I2754" t="s">
        <v>1316</v>
      </c>
      <c r="J2754">
        <v>2</v>
      </c>
      <c r="L2754" t="s">
        <v>1277</v>
      </c>
      <c r="M2754" t="s">
        <v>1317</v>
      </c>
      <c r="N2754" t="s">
        <v>1318</v>
      </c>
      <c r="O2754" t="s">
        <v>7985</v>
      </c>
      <c r="P2754" t="s">
        <v>209</v>
      </c>
      <c r="Q2754" t="s">
        <v>8650</v>
      </c>
      <c r="R2754" t="s">
        <v>8637</v>
      </c>
      <c r="S2754" t="s">
        <v>8645</v>
      </c>
      <c r="T2754" t="b">
        <v>0</v>
      </c>
      <c r="U2754" t="b">
        <v>0</v>
      </c>
      <c r="V2754">
        <v>3</v>
      </c>
      <c r="W2754">
        <v>60</v>
      </c>
      <c r="X2754">
        <v>10</v>
      </c>
      <c r="AB2754">
        <v>2</v>
      </c>
      <c r="AC2754">
        <v>1</v>
      </c>
      <c r="AD2754">
        <v>3</v>
      </c>
      <c r="AE2754" t="s">
        <v>610</v>
      </c>
      <c r="AG2754" t="s">
        <v>2350</v>
      </c>
      <c r="AH2754" t="s">
        <v>7986</v>
      </c>
    </row>
    <row r="2755" spans="1:34" x14ac:dyDescent="0.25">
      <c r="A2755">
        <v>8</v>
      </c>
      <c r="B2755" t="s">
        <v>659</v>
      </c>
      <c r="C2755" t="s">
        <v>662</v>
      </c>
      <c r="D2755" t="s">
        <v>660</v>
      </c>
      <c r="E2755" t="s">
        <v>661</v>
      </c>
      <c r="F2755" t="s">
        <v>666</v>
      </c>
      <c r="G2755" t="s">
        <v>11044</v>
      </c>
      <c r="H2755" t="s">
        <v>1315</v>
      </c>
      <c r="I2755" t="s">
        <v>1316</v>
      </c>
      <c r="J2755">
        <v>2</v>
      </c>
      <c r="L2755" t="s">
        <v>1277</v>
      </c>
      <c r="M2755" t="s">
        <v>1317</v>
      </c>
      <c r="N2755" t="s">
        <v>1318</v>
      </c>
      <c r="O2755" t="s">
        <v>7987</v>
      </c>
      <c r="P2755" t="s">
        <v>209</v>
      </c>
      <c r="Q2755" t="s">
        <v>8650</v>
      </c>
      <c r="R2755" t="s">
        <v>8637</v>
      </c>
      <c r="S2755" t="s">
        <v>8645</v>
      </c>
      <c r="T2755" t="b">
        <v>0</v>
      </c>
      <c r="U2755" t="b">
        <v>0</v>
      </c>
      <c r="V2755">
        <v>4</v>
      </c>
      <c r="W2755">
        <v>70</v>
      </c>
      <c r="X2755">
        <v>5</v>
      </c>
      <c r="AB2755">
        <v>2</v>
      </c>
      <c r="AC2755">
        <v>1</v>
      </c>
      <c r="AD2755">
        <v>3</v>
      </c>
      <c r="AE2755" t="s">
        <v>610</v>
      </c>
      <c r="AG2755" t="s">
        <v>2350</v>
      </c>
      <c r="AH2755" t="s">
        <v>7988</v>
      </c>
    </row>
    <row r="2756" spans="1:34" x14ac:dyDescent="0.25">
      <c r="A2756">
        <v>8</v>
      </c>
      <c r="B2756" t="s">
        <v>659</v>
      </c>
      <c r="C2756" t="s">
        <v>662</v>
      </c>
      <c r="D2756" t="s">
        <v>660</v>
      </c>
      <c r="E2756" t="s">
        <v>661</v>
      </c>
      <c r="F2756" t="s">
        <v>666</v>
      </c>
      <c r="G2756" t="s">
        <v>11044</v>
      </c>
      <c r="H2756" t="s">
        <v>1315</v>
      </c>
      <c r="I2756" t="s">
        <v>1316</v>
      </c>
      <c r="J2756">
        <v>2</v>
      </c>
      <c r="L2756" t="s">
        <v>1277</v>
      </c>
      <c r="M2756" t="s">
        <v>1317</v>
      </c>
      <c r="N2756" t="s">
        <v>1318</v>
      </c>
      <c r="O2756" t="s">
        <v>7989</v>
      </c>
      <c r="P2756" t="s">
        <v>373</v>
      </c>
      <c r="Q2756" t="s">
        <v>357</v>
      </c>
      <c r="R2756" t="s">
        <v>357</v>
      </c>
      <c r="S2756" t="s">
        <v>8645</v>
      </c>
      <c r="T2756" t="b">
        <v>0</v>
      </c>
      <c r="U2756" t="b">
        <v>1</v>
      </c>
      <c r="V2756">
        <v>1</v>
      </c>
      <c r="Y2756">
        <v>20</v>
      </c>
      <c r="Z2756">
        <v>0</v>
      </c>
      <c r="AA2756" t="s">
        <v>3957</v>
      </c>
      <c r="AH2756" t="s">
        <v>7990</v>
      </c>
    </row>
    <row r="2757" spans="1:34" x14ac:dyDescent="0.25">
      <c r="A2757">
        <v>8</v>
      </c>
      <c r="B2757" t="s">
        <v>659</v>
      </c>
      <c r="C2757" t="s">
        <v>662</v>
      </c>
      <c r="D2757" t="s">
        <v>660</v>
      </c>
      <c r="E2757" t="s">
        <v>661</v>
      </c>
      <c r="F2757" t="s">
        <v>666</v>
      </c>
      <c r="G2757" t="s">
        <v>11044</v>
      </c>
      <c r="H2757" t="s">
        <v>1315</v>
      </c>
      <c r="I2757" t="s">
        <v>1316</v>
      </c>
      <c r="J2757">
        <v>2</v>
      </c>
      <c r="L2757" t="s">
        <v>1277</v>
      </c>
      <c r="M2757" t="s">
        <v>1317</v>
      </c>
      <c r="N2757" t="s">
        <v>1318</v>
      </c>
      <c r="O2757" t="s">
        <v>7991</v>
      </c>
      <c r="P2757" t="s">
        <v>373</v>
      </c>
      <c r="Q2757" t="s">
        <v>357</v>
      </c>
      <c r="R2757" t="s">
        <v>357</v>
      </c>
      <c r="S2757" t="s">
        <v>8645</v>
      </c>
      <c r="T2757" t="b">
        <v>0</v>
      </c>
      <c r="U2757" t="b">
        <v>1</v>
      </c>
      <c r="V2757">
        <v>2</v>
      </c>
      <c r="Y2757">
        <v>20</v>
      </c>
      <c r="Z2757">
        <v>0</v>
      </c>
      <c r="AA2757" t="s">
        <v>3957</v>
      </c>
      <c r="AH2757" t="s">
        <v>7992</v>
      </c>
    </row>
    <row r="2758" spans="1:34" x14ac:dyDescent="0.25">
      <c r="A2758">
        <v>8</v>
      </c>
      <c r="B2758" t="s">
        <v>659</v>
      </c>
      <c r="C2758" t="s">
        <v>662</v>
      </c>
      <c r="D2758" t="s">
        <v>660</v>
      </c>
      <c r="E2758" t="s">
        <v>661</v>
      </c>
      <c r="F2758" t="s">
        <v>666</v>
      </c>
      <c r="G2758" t="s">
        <v>11044</v>
      </c>
      <c r="H2758" t="s">
        <v>1315</v>
      </c>
      <c r="I2758" t="s">
        <v>1316</v>
      </c>
      <c r="J2758">
        <v>2</v>
      </c>
      <c r="L2758" t="s">
        <v>1277</v>
      </c>
      <c r="M2758" t="s">
        <v>1317</v>
      </c>
      <c r="N2758" t="s">
        <v>1318</v>
      </c>
      <c r="O2758" t="s">
        <v>7993</v>
      </c>
      <c r="P2758" t="s">
        <v>373</v>
      </c>
      <c r="Q2758" t="s">
        <v>357</v>
      </c>
      <c r="R2758" t="s">
        <v>357</v>
      </c>
      <c r="S2758" t="s">
        <v>8645</v>
      </c>
      <c r="T2758" t="b">
        <v>0</v>
      </c>
      <c r="U2758" t="b">
        <v>1</v>
      </c>
      <c r="V2758">
        <v>3</v>
      </c>
      <c r="Y2758">
        <v>20</v>
      </c>
      <c r="Z2758">
        <v>0</v>
      </c>
      <c r="AA2758" t="s">
        <v>3957</v>
      </c>
      <c r="AH2758" t="s">
        <v>7994</v>
      </c>
    </row>
    <row r="2759" spans="1:34" x14ac:dyDescent="0.25">
      <c r="A2759">
        <v>8</v>
      </c>
      <c r="B2759" t="s">
        <v>659</v>
      </c>
      <c r="C2759" t="s">
        <v>662</v>
      </c>
      <c r="D2759" t="s">
        <v>660</v>
      </c>
      <c r="E2759" t="s">
        <v>661</v>
      </c>
      <c r="F2759" t="s">
        <v>666</v>
      </c>
      <c r="G2759" t="s">
        <v>11044</v>
      </c>
      <c r="H2759" t="s">
        <v>1315</v>
      </c>
      <c r="I2759" t="s">
        <v>1316</v>
      </c>
      <c r="J2759">
        <v>2</v>
      </c>
      <c r="L2759" t="s">
        <v>1277</v>
      </c>
      <c r="M2759" t="s">
        <v>1317</v>
      </c>
      <c r="N2759" t="s">
        <v>1318</v>
      </c>
      <c r="O2759" t="s">
        <v>7995</v>
      </c>
      <c r="P2759" t="s">
        <v>373</v>
      </c>
      <c r="Q2759" t="s">
        <v>357</v>
      </c>
      <c r="R2759" t="s">
        <v>357</v>
      </c>
      <c r="S2759" t="s">
        <v>8645</v>
      </c>
      <c r="T2759" t="b">
        <v>0</v>
      </c>
      <c r="U2759" t="b">
        <v>1</v>
      </c>
      <c r="V2759">
        <v>4</v>
      </c>
      <c r="Y2759">
        <v>20</v>
      </c>
      <c r="Z2759">
        <v>0</v>
      </c>
      <c r="AA2759" t="s">
        <v>3957</v>
      </c>
      <c r="AH2759" t="s">
        <v>7996</v>
      </c>
    </row>
    <row r="2760" spans="1:34" x14ac:dyDescent="0.25">
      <c r="A2760">
        <v>8</v>
      </c>
      <c r="B2760" t="s">
        <v>659</v>
      </c>
      <c r="C2760" t="s">
        <v>662</v>
      </c>
      <c r="D2760" t="s">
        <v>660</v>
      </c>
      <c r="E2760" t="s">
        <v>661</v>
      </c>
      <c r="F2760" t="s">
        <v>666</v>
      </c>
      <c r="G2760" t="s">
        <v>11044</v>
      </c>
      <c r="H2760" t="s">
        <v>1315</v>
      </c>
      <c r="I2760" t="s">
        <v>1316</v>
      </c>
      <c r="J2760">
        <v>2</v>
      </c>
      <c r="L2760" t="s">
        <v>1277</v>
      </c>
      <c r="M2760" t="s">
        <v>1317</v>
      </c>
      <c r="N2760" t="s">
        <v>1318</v>
      </c>
      <c r="O2760" t="s">
        <v>7997</v>
      </c>
      <c r="P2760" t="s">
        <v>373</v>
      </c>
      <c r="Q2760" t="s">
        <v>357</v>
      </c>
      <c r="R2760" t="s">
        <v>357</v>
      </c>
      <c r="S2760" t="s">
        <v>8645</v>
      </c>
      <c r="T2760" t="b">
        <v>0</v>
      </c>
      <c r="U2760" t="b">
        <v>1</v>
      </c>
      <c r="V2760">
        <v>5</v>
      </c>
      <c r="Y2760">
        <v>20</v>
      </c>
      <c r="Z2760">
        <v>0</v>
      </c>
      <c r="AA2760" t="s">
        <v>3957</v>
      </c>
      <c r="AH2760" t="s">
        <v>7998</v>
      </c>
    </row>
    <row r="2761" spans="1:34" x14ac:dyDescent="0.25">
      <c r="A2761">
        <v>8</v>
      </c>
      <c r="B2761" t="s">
        <v>659</v>
      </c>
      <c r="C2761" t="s">
        <v>662</v>
      </c>
      <c r="D2761" t="s">
        <v>660</v>
      </c>
      <c r="E2761" t="s">
        <v>661</v>
      </c>
      <c r="F2761" t="s">
        <v>666</v>
      </c>
      <c r="G2761" t="s">
        <v>11044</v>
      </c>
      <c r="H2761" t="s">
        <v>1315</v>
      </c>
      <c r="I2761" t="s">
        <v>1316</v>
      </c>
      <c r="J2761">
        <v>2</v>
      </c>
      <c r="L2761" t="s">
        <v>1277</v>
      </c>
      <c r="M2761" t="s">
        <v>1317</v>
      </c>
      <c r="N2761" t="s">
        <v>1318</v>
      </c>
      <c r="O2761" t="s">
        <v>7999</v>
      </c>
      <c r="P2761" t="s">
        <v>373</v>
      </c>
      <c r="Q2761" t="s">
        <v>357</v>
      </c>
      <c r="R2761" t="s">
        <v>357</v>
      </c>
      <c r="S2761" t="s">
        <v>8645</v>
      </c>
      <c r="T2761" t="b">
        <v>0</v>
      </c>
      <c r="U2761" t="b">
        <v>1</v>
      </c>
      <c r="V2761">
        <v>6</v>
      </c>
      <c r="Y2761">
        <v>20</v>
      </c>
      <c r="Z2761">
        <v>0</v>
      </c>
      <c r="AA2761" t="s">
        <v>3957</v>
      </c>
      <c r="AH2761" t="s">
        <v>1318</v>
      </c>
    </row>
    <row r="2762" spans="1:34" x14ac:dyDescent="0.25">
      <c r="A2762">
        <v>8</v>
      </c>
      <c r="B2762" t="s">
        <v>659</v>
      </c>
      <c r="C2762" t="s">
        <v>662</v>
      </c>
      <c r="D2762" t="s">
        <v>660</v>
      </c>
      <c r="E2762" t="s">
        <v>661</v>
      </c>
      <c r="F2762" t="s">
        <v>666</v>
      </c>
      <c r="G2762" t="s">
        <v>11044</v>
      </c>
      <c r="H2762" t="s">
        <v>1319</v>
      </c>
      <c r="I2762" t="s">
        <v>1320</v>
      </c>
      <c r="J2762">
        <v>3</v>
      </c>
      <c r="L2762" t="s">
        <v>1282</v>
      </c>
      <c r="M2762" t="s">
        <v>1321</v>
      </c>
      <c r="N2762" t="s">
        <v>1322</v>
      </c>
      <c r="O2762" t="s">
        <v>8000</v>
      </c>
      <c r="P2762" t="s">
        <v>363</v>
      </c>
      <c r="Q2762" t="s">
        <v>357</v>
      </c>
      <c r="R2762" t="s">
        <v>357</v>
      </c>
      <c r="S2762" t="s">
        <v>357</v>
      </c>
      <c r="T2762" t="b">
        <v>0</v>
      </c>
      <c r="U2762" t="b">
        <v>1</v>
      </c>
      <c r="V2762">
        <v>1</v>
      </c>
      <c r="Y2762">
        <v>300</v>
      </c>
      <c r="Z2762">
        <v>0.56999999999999995</v>
      </c>
      <c r="AA2762" t="s">
        <v>3957</v>
      </c>
      <c r="AG2762" t="s">
        <v>7642</v>
      </c>
      <c r="AH2762" t="s">
        <v>1321</v>
      </c>
    </row>
    <row r="2763" spans="1:34" x14ac:dyDescent="0.25">
      <c r="A2763">
        <v>8</v>
      </c>
      <c r="B2763" t="s">
        <v>659</v>
      </c>
      <c r="C2763" t="s">
        <v>662</v>
      </c>
      <c r="D2763" t="s">
        <v>660</v>
      </c>
      <c r="E2763" t="s">
        <v>661</v>
      </c>
      <c r="F2763" t="s">
        <v>666</v>
      </c>
      <c r="G2763" t="s">
        <v>11044</v>
      </c>
      <c r="H2763" t="s">
        <v>1319</v>
      </c>
      <c r="I2763" t="s">
        <v>1320</v>
      </c>
      <c r="J2763">
        <v>3</v>
      </c>
      <c r="L2763" t="s">
        <v>1282</v>
      </c>
      <c r="M2763" t="s">
        <v>1321</v>
      </c>
      <c r="N2763" t="s">
        <v>1322</v>
      </c>
      <c r="O2763" t="s">
        <v>8001</v>
      </c>
      <c r="P2763" t="s">
        <v>269</v>
      </c>
      <c r="Q2763" t="s">
        <v>369</v>
      </c>
      <c r="R2763" t="s">
        <v>8654</v>
      </c>
      <c r="S2763" t="s">
        <v>8645</v>
      </c>
      <c r="T2763" t="b">
        <v>0</v>
      </c>
      <c r="U2763" t="b">
        <v>0</v>
      </c>
      <c r="V2763">
        <v>1</v>
      </c>
      <c r="W2763">
        <v>0</v>
      </c>
      <c r="X2763">
        <v>10</v>
      </c>
      <c r="AF2763" t="s">
        <v>8002</v>
      </c>
      <c r="AH2763" t="s">
        <v>8003</v>
      </c>
    </row>
    <row r="2764" spans="1:34" x14ac:dyDescent="0.25">
      <c r="A2764">
        <v>8</v>
      </c>
      <c r="B2764" t="s">
        <v>659</v>
      </c>
      <c r="C2764" t="s">
        <v>662</v>
      </c>
      <c r="D2764" t="s">
        <v>660</v>
      </c>
      <c r="E2764" t="s">
        <v>661</v>
      </c>
      <c r="F2764" t="s">
        <v>666</v>
      </c>
      <c r="G2764" t="s">
        <v>11044</v>
      </c>
      <c r="H2764" t="s">
        <v>1319</v>
      </c>
      <c r="I2764" t="s">
        <v>1320</v>
      </c>
      <c r="J2764">
        <v>3</v>
      </c>
      <c r="L2764" t="s">
        <v>1282</v>
      </c>
      <c r="M2764" t="s">
        <v>1321</v>
      </c>
      <c r="N2764" t="s">
        <v>1322</v>
      </c>
      <c r="O2764" t="s">
        <v>8004</v>
      </c>
      <c r="P2764" t="s">
        <v>423</v>
      </c>
      <c r="Q2764" t="s">
        <v>272</v>
      </c>
      <c r="R2764" t="s">
        <v>8666</v>
      </c>
      <c r="S2764" t="s">
        <v>8645</v>
      </c>
      <c r="T2764" t="b">
        <v>0</v>
      </c>
      <c r="U2764" t="b">
        <v>0</v>
      </c>
      <c r="V2764">
        <v>1</v>
      </c>
      <c r="W2764">
        <v>0</v>
      </c>
      <c r="X2764">
        <v>10</v>
      </c>
      <c r="AF2764" t="s">
        <v>8002</v>
      </c>
      <c r="AH2764" t="s">
        <v>8005</v>
      </c>
    </row>
    <row r="2765" spans="1:34" x14ac:dyDescent="0.25">
      <c r="A2765">
        <v>8</v>
      </c>
      <c r="B2765" t="s">
        <v>659</v>
      </c>
      <c r="C2765" t="s">
        <v>662</v>
      </c>
      <c r="D2765" t="s">
        <v>660</v>
      </c>
      <c r="E2765" t="s">
        <v>661</v>
      </c>
      <c r="F2765" t="s">
        <v>666</v>
      </c>
      <c r="G2765" t="s">
        <v>11044</v>
      </c>
      <c r="H2765" t="s">
        <v>1319</v>
      </c>
      <c r="I2765" t="s">
        <v>1320</v>
      </c>
      <c r="J2765">
        <v>3</v>
      </c>
      <c r="L2765" t="s">
        <v>1282</v>
      </c>
      <c r="M2765" t="s">
        <v>1321</v>
      </c>
      <c r="N2765" t="s">
        <v>1322</v>
      </c>
      <c r="O2765" t="s">
        <v>8006</v>
      </c>
      <c r="P2765" t="s">
        <v>275</v>
      </c>
      <c r="Q2765" t="s">
        <v>369</v>
      </c>
      <c r="R2765" t="s">
        <v>8654</v>
      </c>
      <c r="S2765" t="s">
        <v>8645</v>
      </c>
      <c r="T2765" t="b">
        <v>1</v>
      </c>
      <c r="U2765" t="b">
        <v>0</v>
      </c>
      <c r="V2765">
        <v>1</v>
      </c>
      <c r="W2765">
        <v>0</v>
      </c>
      <c r="Y2765">
        <v>8</v>
      </c>
      <c r="AF2765" t="s">
        <v>8002</v>
      </c>
      <c r="AH2765" t="s">
        <v>8007</v>
      </c>
    </row>
    <row r="2766" spans="1:34" x14ac:dyDescent="0.25">
      <c r="A2766">
        <v>8</v>
      </c>
      <c r="B2766" t="s">
        <v>659</v>
      </c>
      <c r="C2766" t="s">
        <v>662</v>
      </c>
      <c r="D2766" t="s">
        <v>660</v>
      </c>
      <c r="E2766" t="s">
        <v>661</v>
      </c>
      <c r="F2766" t="s">
        <v>666</v>
      </c>
      <c r="G2766" t="s">
        <v>11044</v>
      </c>
      <c r="H2766" t="s">
        <v>1319</v>
      </c>
      <c r="I2766" t="s">
        <v>1320</v>
      </c>
      <c r="J2766">
        <v>3</v>
      </c>
      <c r="L2766" t="s">
        <v>1282</v>
      </c>
      <c r="M2766" t="s">
        <v>1321</v>
      </c>
      <c r="N2766" t="s">
        <v>1322</v>
      </c>
      <c r="O2766" t="s">
        <v>8008</v>
      </c>
      <c r="P2766" t="s">
        <v>299</v>
      </c>
      <c r="Q2766" t="s">
        <v>369</v>
      </c>
      <c r="R2766" t="s">
        <v>8795</v>
      </c>
      <c r="S2766" t="s">
        <v>8651</v>
      </c>
      <c r="T2766" t="b">
        <v>0</v>
      </c>
      <c r="U2766" t="b">
        <v>0</v>
      </c>
      <c r="V2766">
        <v>1</v>
      </c>
      <c r="W2766">
        <v>0</v>
      </c>
      <c r="X2766">
        <v>10</v>
      </c>
      <c r="AF2766" t="s">
        <v>8002</v>
      </c>
      <c r="AH2766" t="s">
        <v>8009</v>
      </c>
    </row>
    <row r="2767" spans="1:34" x14ac:dyDescent="0.25">
      <c r="A2767">
        <v>8</v>
      </c>
      <c r="B2767" t="s">
        <v>659</v>
      </c>
      <c r="C2767" t="s">
        <v>662</v>
      </c>
      <c r="D2767" t="s">
        <v>660</v>
      </c>
      <c r="E2767" t="s">
        <v>661</v>
      </c>
      <c r="F2767" t="s">
        <v>666</v>
      </c>
      <c r="G2767" t="s">
        <v>11044</v>
      </c>
      <c r="H2767" t="s">
        <v>1319</v>
      </c>
      <c r="I2767" t="s">
        <v>1320</v>
      </c>
      <c r="J2767">
        <v>3</v>
      </c>
      <c r="L2767" t="s">
        <v>1282</v>
      </c>
      <c r="M2767" t="s">
        <v>1321</v>
      </c>
      <c r="N2767" t="s">
        <v>1322</v>
      </c>
      <c r="O2767" t="s">
        <v>8010</v>
      </c>
      <c r="P2767" t="s">
        <v>286</v>
      </c>
      <c r="Q2767" t="s">
        <v>369</v>
      </c>
      <c r="R2767" t="s">
        <v>8489</v>
      </c>
      <c r="S2767" t="s">
        <v>8645</v>
      </c>
      <c r="T2767" t="b">
        <v>0</v>
      </c>
      <c r="U2767" t="b">
        <v>0</v>
      </c>
      <c r="V2767">
        <v>1</v>
      </c>
      <c r="W2767">
        <v>0</v>
      </c>
      <c r="X2767">
        <v>15</v>
      </c>
      <c r="AF2767" t="s">
        <v>8002</v>
      </c>
      <c r="AH2767" t="s">
        <v>8011</v>
      </c>
    </row>
    <row r="2768" spans="1:34" x14ac:dyDescent="0.25">
      <c r="A2768">
        <v>8</v>
      </c>
      <c r="B2768" t="s">
        <v>659</v>
      </c>
      <c r="C2768" t="s">
        <v>662</v>
      </c>
      <c r="D2768" t="s">
        <v>660</v>
      </c>
      <c r="E2768" t="s">
        <v>661</v>
      </c>
      <c r="F2768" t="s">
        <v>666</v>
      </c>
      <c r="G2768" t="s">
        <v>11044</v>
      </c>
      <c r="H2768" t="s">
        <v>1319</v>
      </c>
      <c r="I2768" t="s">
        <v>1320</v>
      </c>
      <c r="J2768">
        <v>3</v>
      </c>
      <c r="L2768" t="s">
        <v>1282</v>
      </c>
      <c r="M2768" t="s">
        <v>1321</v>
      </c>
      <c r="N2768" t="s">
        <v>1322</v>
      </c>
      <c r="O2768" t="s">
        <v>8012</v>
      </c>
      <c r="P2768" t="s">
        <v>269</v>
      </c>
      <c r="Q2768" t="s">
        <v>369</v>
      </c>
      <c r="R2768" t="s">
        <v>8654</v>
      </c>
      <c r="S2768" t="s">
        <v>8645</v>
      </c>
      <c r="T2768" t="b">
        <v>0</v>
      </c>
      <c r="U2768" t="b">
        <v>0</v>
      </c>
      <c r="V2768">
        <v>2</v>
      </c>
      <c r="W2768">
        <v>0</v>
      </c>
      <c r="X2768">
        <v>10</v>
      </c>
      <c r="AF2768" t="s">
        <v>8013</v>
      </c>
      <c r="AH2768" t="s">
        <v>8014</v>
      </c>
    </row>
    <row r="2769" spans="1:34" x14ac:dyDescent="0.25">
      <c r="A2769">
        <v>8</v>
      </c>
      <c r="B2769" t="s">
        <v>659</v>
      </c>
      <c r="C2769" t="s">
        <v>662</v>
      </c>
      <c r="D2769" t="s">
        <v>660</v>
      </c>
      <c r="E2769" t="s">
        <v>661</v>
      </c>
      <c r="F2769" t="s">
        <v>666</v>
      </c>
      <c r="G2769" t="s">
        <v>11044</v>
      </c>
      <c r="H2769" t="s">
        <v>1319</v>
      </c>
      <c r="I2769" t="s">
        <v>1320</v>
      </c>
      <c r="J2769">
        <v>3</v>
      </c>
      <c r="L2769" t="s">
        <v>1282</v>
      </c>
      <c r="M2769" t="s">
        <v>1321</v>
      </c>
      <c r="N2769" t="s">
        <v>1322</v>
      </c>
      <c r="O2769" t="s">
        <v>8015</v>
      </c>
      <c r="P2769" t="s">
        <v>423</v>
      </c>
      <c r="Q2769" t="s">
        <v>272</v>
      </c>
      <c r="R2769" t="s">
        <v>8666</v>
      </c>
      <c r="S2769" t="s">
        <v>8645</v>
      </c>
      <c r="T2769" t="b">
        <v>0</v>
      </c>
      <c r="U2769" t="b">
        <v>0</v>
      </c>
      <c r="V2769">
        <v>2</v>
      </c>
      <c r="W2769">
        <v>0</v>
      </c>
      <c r="X2769">
        <v>10</v>
      </c>
      <c r="AF2769" t="s">
        <v>8013</v>
      </c>
      <c r="AH2769" t="s">
        <v>8016</v>
      </c>
    </row>
    <row r="2770" spans="1:34" x14ac:dyDescent="0.25">
      <c r="A2770">
        <v>8</v>
      </c>
      <c r="B2770" t="s">
        <v>659</v>
      </c>
      <c r="C2770" t="s">
        <v>662</v>
      </c>
      <c r="D2770" t="s">
        <v>660</v>
      </c>
      <c r="E2770" t="s">
        <v>661</v>
      </c>
      <c r="F2770" t="s">
        <v>666</v>
      </c>
      <c r="G2770" t="s">
        <v>11044</v>
      </c>
      <c r="H2770" t="s">
        <v>1319</v>
      </c>
      <c r="I2770" t="s">
        <v>1320</v>
      </c>
      <c r="J2770">
        <v>3</v>
      </c>
      <c r="L2770" t="s">
        <v>1282</v>
      </c>
      <c r="M2770" t="s">
        <v>1321</v>
      </c>
      <c r="N2770" t="s">
        <v>1322</v>
      </c>
      <c r="O2770" t="s">
        <v>8017</v>
      </c>
      <c r="P2770" t="s">
        <v>275</v>
      </c>
      <c r="Q2770" t="s">
        <v>369</v>
      </c>
      <c r="R2770" t="s">
        <v>8654</v>
      </c>
      <c r="S2770" t="s">
        <v>8645</v>
      </c>
      <c r="T2770" t="b">
        <v>1</v>
      </c>
      <c r="U2770" t="b">
        <v>0</v>
      </c>
      <c r="V2770">
        <v>2</v>
      </c>
      <c r="W2770">
        <v>0</v>
      </c>
      <c r="Y2770">
        <v>8</v>
      </c>
      <c r="AF2770" t="s">
        <v>8013</v>
      </c>
      <c r="AH2770" t="s">
        <v>8018</v>
      </c>
    </row>
    <row r="2771" spans="1:34" x14ac:dyDescent="0.25">
      <c r="A2771">
        <v>8</v>
      </c>
      <c r="B2771" t="s">
        <v>659</v>
      </c>
      <c r="C2771" t="s">
        <v>662</v>
      </c>
      <c r="D2771" t="s">
        <v>660</v>
      </c>
      <c r="E2771" t="s">
        <v>661</v>
      </c>
      <c r="F2771" t="s">
        <v>666</v>
      </c>
      <c r="G2771" t="s">
        <v>11044</v>
      </c>
      <c r="H2771" t="s">
        <v>1319</v>
      </c>
      <c r="I2771" t="s">
        <v>1320</v>
      </c>
      <c r="J2771">
        <v>3</v>
      </c>
      <c r="L2771" t="s">
        <v>1282</v>
      </c>
      <c r="M2771" t="s">
        <v>1321</v>
      </c>
      <c r="N2771" t="s">
        <v>1322</v>
      </c>
      <c r="O2771" t="s">
        <v>8019</v>
      </c>
      <c r="P2771" t="s">
        <v>299</v>
      </c>
      <c r="Q2771" t="s">
        <v>369</v>
      </c>
      <c r="R2771" t="s">
        <v>8795</v>
      </c>
      <c r="S2771" t="s">
        <v>8651</v>
      </c>
      <c r="T2771" t="b">
        <v>0</v>
      </c>
      <c r="U2771" t="b">
        <v>0</v>
      </c>
      <c r="V2771">
        <v>2</v>
      </c>
      <c r="W2771">
        <v>0</v>
      </c>
      <c r="X2771">
        <v>10</v>
      </c>
      <c r="AF2771" t="s">
        <v>8013</v>
      </c>
      <c r="AH2771" t="s">
        <v>8020</v>
      </c>
    </row>
    <row r="2772" spans="1:34" x14ac:dyDescent="0.25">
      <c r="A2772">
        <v>8</v>
      </c>
      <c r="B2772" t="s">
        <v>659</v>
      </c>
      <c r="C2772" t="s">
        <v>662</v>
      </c>
      <c r="D2772" t="s">
        <v>660</v>
      </c>
      <c r="E2772" t="s">
        <v>661</v>
      </c>
      <c r="F2772" t="s">
        <v>666</v>
      </c>
      <c r="G2772" t="s">
        <v>11044</v>
      </c>
      <c r="H2772" t="s">
        <v>1319</v>
      </c>
      <c r="I2772" t="s">
        <v>1320</v>
      </c>
      <c r="J2772">
        <v>3</v>
      </c>
      <c r="L2772" t="s">
        <v>1282</v>
      </c>
      <c r="M2772" t="s">
        <v>1321</v>
      </c>
      <c r="N2772" t="s">
        <v>1322</v>
      </c>
      <c r="O2772" t="s">
        <v>8021</v>
      </c>
      <c r="P2772" t="s">
        <v>286</v>
      </c>
      <c r="Q2772" t="s">
        <v>369</v>
      </c>
      <c r="R2772" t="s">
        <v>8489</v>
      </c>
      <c r="S2772" t="s">
        <v>8645</v>
      </c>
      <c r="T2772" t="b">
        <v>0</v>
      </c>
      <c r="U2772" t="b">
        <v>0</v>
      </c>
      <c r="V2772">
        <v>2</v>
      </c>
      <c r="W2772">
        <v>0</v>
      </c>
      <c r="X2772">
        <v>15</v>
      </c>
      <c r="AF2772" t="s">
        <v>8013</v>
      </c>
      <c r="AH2772" t="s">
        <v>8022</v>
      </c>
    </row>
    <row r="2773" spans="1:34" x14ac:dyDescent="0.25">
      <c r="A2773">
        <v>8</v>
      </c>
      <c r="B2773" t="s">
        <v>659</v>
      </c>
      <c r="C2773" t="s">
        <v>662</v>
      </c>
      <c r="D2773" t="s">
        <v>660</v>
      </c>
      <c r="E2773" t="s">
        <v>661</v>
      </c>
      <c r="F2773" t="s">
        <v>666</v>
      </c>
      <c r="G2773" t="s">
        <v>11044</v>
      </c>
      <c r="H2773" t="s">
        <v>1319</v>
      </c>
      <c r="I2773" t="s">
        <v>1320</v>
      </c>
      <c r="J2773">
        <v>3</v>
      </c>
      <c r="L2773" t="s">
        <v>1282</v>
      </c>
      <c r="M2773" t="s">
        <v>1321</v>
      </c>
      <c r="N2773" t="s">
        <v>1322</v>
      </c>
      <c r="O2773" t="s">
        <v>8023</v>
      </c>
      <c r="P2773" t="s">
        <v>1</v>
      </c>
      <c r="Q2773" t="s">
        <v>2</v>
      </c>
      <c r="R2773" t="s">
        <v>2</v>
      </c>
      <c r="S2773" t="s">
        <v>8646</v>
      </c>
      <c r="T2773" t="b">
        <v>0</v>
      </c>
      <c r="U2773" t="b">
        <v>1</v>
      </c>
      <c r="V2773">
        <v>1</v>
      </c>
      <c r="W2773">
        <v>150</v>
      </c>
      <c r="Y2773">
        <v>75</v>
      </c>
      <c r="AG2773" t="s">
        <v>6814</v>
      </c>
      <c r="AH2773" t="s">
        <v>8024</v>
      </c>
    </row>
    <row r="2774" spans="1:34" x14ac:dyDescent="0.25">
      <c r="A2774">
        <v>8</v>
      </c>
      <c r="B2774" t="s">
        <v>659</v>
      </c>
      <c r="C2774" t="s">
        <v>662</v>
      </c>
      <c r="D2774" t="s">
        <v>660</v>
      </c>
      <c r="E2774" t="s">
        <v>661</v>
      </c>
      <c r="F2774" t="s">
        <v>666</v>
      </c>
      <c r="G2774" t="s">
        <v>11044</v>
      </c>
      <c r="H2774" t="s">
        <v>1319</v>
      </c>
      <c r="I2774" t="s">
        <v>1320</v>
      </c>
      <c r="J2774">
        <v>3</v>
      </c>
      <c r="L2774" t="s">
        <v>1282</v>
      </c>
      <c r="M2774" t="s">
        <v>1321</v>
      </c>
      <c r="N2774" t="s">
        <v>1322</v>
      </c>
      <c r="O2774" t="s">
        <v>8025</v>
      </c>
      <c r="P2774" t="s">
        <v>1</v>
      </c>
      <c r="Q2774" t="s">
        <v>2</v>
      </c>
      <c r="R2774" t="s">
        <v>2</v>
      </c>
      <c r="S2774" t="s">
        <v>8646</v>
      </c>
      <c r="T2774" t="b">
        <v>0</v>
      </c>
      <c r="U2774" t="b">
        <v>1</v>
      </c>
      <c r="V2774">
        <v>2</v>
      </c>
      <c r="W2774">
        <v>150</v>
      </c>
      <c r="Y2774">
        <v>70.199999999999989</v>
      </c>
      <c r="AG2774" t="s">
        <v>8026</v>
      </c>
      <c r="AH2774" t="s">
        <v>8027</v>
      </c>
    </row>
    <row r="2775" spans="1:34" x14ac:dyDescent="0.25">
      <c r="A2775">
        <v>8</v>
      </c>
      <c r="B2775" t="s">
        <v>659</v>
      </c>
      <c r="C2775" t="s">
        <v>662</v>
      </c>
      <c r="D2775" t="s">
        <v>660</v>
      </c>
      <c r="E2775" t="s">
        <v>661</v>
      </c>
      <c r="F2775" t="s">
        <v>666</v>
      </c>
      <c r="G2775" t="s">
        <v>11044</v>
      </c>
      <c r="H2775" t="s">
        <v>1319</v>
      </c>
      <c r="I2775" t="s">
        <v>1320</v>
      </c>
      <c r="J2775">
        <v>3</v>
      </c>
      <c r="L2775" t="s">
        <v>1282</v>
      </c>
      <c r="M2775" t="s">
        <v>1321</v>
      </c>
      <c r="N2775" t="s">
        <v>1322</v>
      </c>
      <c r="O2775" t="s">
        <v>8028</v>
      </c>
      <c r="P2775" t="s">
        <v>1</v>
      </c>
      <c r="Q2775" t="s">
        <v>2</v>
      </c>
      <c r="R2775" t="s">
        <v>2</v>
      </c>
      <c r="S2775" t="s">
        <v>8646</v>
      </c>
      <c r="T2775" t="b">
        <v>0</v>
      </c>
      <c r="U2775" t="b">
        <v>1</v>
      </c>
      <c r="V2775">
        <v>3</v>
      </c>
      <c r="W2775">
        <v>150</v>
      </c>
      <c r="Y2775">
        <v>60</v>
      </c>
      <c r="AG2775" t="s">
        <v>8029</v>
      </c>
      <c r="AH2775" t="s">
        <v>8030</v>
      </c>
    </row>
    <row r="2776" spans="1:34" x14ac:dyDescent="0.25">
      <c r="A2776">
        <v>8</v>
      </c>
      <c r="B2776" t="s">
        <v>659</v>
      </c>
      <c r="C2776" t="s">
        <v>662</v>
      </c>
      <c r="D2776" t="s">
        <v>660</v>
      </c>
      <c r="E2776" t="s">
        <v>661</v>
      </c>
      <c r="F2776" t="s">
        <v>666</v>
      </c>
      <c r="G2776" t="s">
        <v>11044</v>
      </c>
      <c r="H2776" t="s">
        <v>1319</v>
      </c>
      <c r="I2776" t="s">
        <v>1320</v>
      </c>
      <c r="J2776">
        <v>3</v>
      </c>
      <c r="L2776" t="s">
        <v>1282</v>
      </c>
      <c r="M2776" t="s">
        <v>1321</v>
      </c>
      <c r="N2776" t="s">
        <v>1322</v>
      </c>
      <c r="O2776" t="s">
        <v>8031</v>
      </c>
      <c r="P2776" t="s">
        <v>1</v>
      </c>
      <c r="Q2776" t="s">
        <v>2</v>
      </c>
      <c r="R2776" t="s">
        <v>2</v>
      </c>
      <c r="S2776" t="s">
        <v>8646</v>
      </c>
      <c r="T2776" t="b">
        <v>0</v>
      </c>
      <c r="U2776" t="b">
        <v>1</v>
      </c>
      <c r="V2776">
        <v>4</v>
      </c>
      <c r="W2776">
        <v>150</v>
      </c>
      <c r="Y2776">
        <v>55.2</v>
      </c>
      <c r="AG2776" t="s">
        <v>8032</v>
      </c>
      <c r="AH2776" t="s">
        <v>8033</v>
      </c>
    </row>
    <row r="2777" spans="1:34" x14ac:dyDescent="0.25">
      <c r="A2777">
        <v>8</v>
      </c>
      <c r="B2777" t="s">
        <v>659</v>
      </c>
      <c r="C2777" t="s">
        <v>662</v>
      </c>
      <c r="D2777" t="s">
        <v>660</v>
      </c>
      <c r="E2777" t="s">
        <v>661</v>
      </c>
      <c r="F2777" t="s">
        <v>666</v>
      </c>
      <c r="G2777" t="s">
        <v>11044</v>
      </c>
      <c r="H2777" t="s">
        <v>1319</v>
      </c>
      <c r="I2777" t="s">
        <v>1320</v>
      </c>
      <c r="J2777">
        <v>3</v>
      </c>
      <c r="L2777" t="s">
        <v>1282</v>
      </c>
      <c r="M2777" t="s">
        <v>1321</v>
      </c>
      <c r="N2777" t="s">
        <v>1322</v>
      </c>
      <c r="O2777" t="s">
        <v>8034</v>
      </c>
      <c r="P2777" t="s">
        <v>265</v>
      </c>
      <c r="Q2777" t="s">
        <v>369</v>
      </c>
      <c r="R2777" t="s">
        <v>8654</v>
      </c>
      <c r="S2777" t="s">
        <v>8645</v>
      </c>
      <c r="T2777" t="b">
        <v>0</v>
      </c>
      <c r="U2777" t="b">
        <v>0</v>
      </c>
      <c r="V2777">
        <v>1</v>
      </c>
      <c r="W2777">
        <v>75</v>
      </c>
      <c r="X2777">
        <v>10</v>
      </c>
      <c r="AB2777">
        <v>2</v>
      </c>
      <c r="AC2777">
        <v>1</v>
      </c>
      <c r="AD2777">
        <v>3</v>
      </c>
      <c r="AE2777" t="s">
        <v>1745</v>
      </c>
      <c r="AG2777" t="s">
        <v>8035</v>
      </c>
      <c r="AH2777" t="s">
        <v>8036</v>
      </c>
    </row>
    <row r="2778" spans="1:34" x14ac:dyDescent="0.25">
      <c r="A2778">
        <v>8</v>
      </c>
      <c r="B2778" t="s">
        <v>659</v>
      </c>
      <c r="C2778" t="s">
        <v>662</v>
      </c>
      <c r="D2778" t="s">
        <v>660</v>
      </c>
      <c r="E2778" t="s">
        <v>661</v>
      </c>
      <c r="F2778" t="s">
        <v>666</v>
      </c>
      <c r="G2778" t="s">
        <v>11044</v>
      </c>
      <c r="H2778" t="s">
        <v>1319</v>
      </c>
      <c r="I2778" t="s">
        <v>1320</v>
      </c>
      <c r="J2778">
        <v>3</v>
      </c>
      <c r="L2778" t="s">
        <v>1282</v>
      </c>
      <c r="M2778" t="s">
        <v>1321</v>
      </c>
      <c r="N2778" t="s">
        <v>1322</v>
      </c>
      <c r="O2778" t="s">
        <v>8037</v>
      </c>
      <c r="P2778" t="s">
        <v>265</v>
      </c>
      <c r="Q2778" t="s">
        <v>369</v>
      </c>
      <c r="R2778" t="s">
        <v>8654</v>
      </c>
      <c r="S2778" t="s">
        <v>8645</v>
      </c>
      <c r="T2778" t="b">
        <v>0</v>
      </c>
      <c r="U2778" t="b">
        <v>0</v>
      </c>
      <c r="V2778">
        <v>2</v>
      </c>
      <c r="W2778">
        <v>75</v>
      </c>
      <c r="X2778">
        <v>10</v>
      </c>
      <c r="AB2778">
        <v>2</v>
      </c>
      <c r="AC2778">
        <v>1</v>
      </c>
      <c r="AD2778">
        <v>3</v>
      </c>
      <c r="AE2778" t="s">
        <v>1745</v>
      </c>
      <c r="AG2778" t="s">
        <v>8035</v>
      </c>
      <c r="AH2778" t="s">
        <v>8038</v>
      </c>
    </row>
    <row r="2779" spans="1:34" x14ac:dyDescent="0.25">
      <c r="A2779">
        <v>8</v>
      </c>
      <c r="B2779" t="s">
        <v>659</v>
      </c>
      <c r="C2779" t="s">
        <v>662</v>
      </c>
      <c r="D2779" t="s">
        <v>660</v>
      </c>
      <c r="E2779" t="s">
        <v>661</v>
      </c>
      <c r="F2779" t="s">
        <v>666</v>
      </c>
      <c r="G2779" t="s">
        <v>11044</v>
      </c>
      <c r="H2779" t="s">
        <v>1319</v>
      </c>
      <c r="I2779" t="s">
        <v>1320</v>
      </c>
      <c r="J2779">
        <v>3</v>
      </c>
      <c r="L2779" t="s">
        <v>1282</v>
      </c>
      <c r="M2779" t="s">
        <v>1321</v>
      </c>
      <c r="N2779" t="s">
        <v>1322</v>
      </c>
      <c r="O2779" t="s">
        <v>8039</v>
      </c>
      <c r="P2779" t="s">
        <v>265</v>
      </c>
      <c r="Q2779" t="s">
        <v>369</v>
      </c>
      <c r="R2779" t="s">
        <v>8654</v>
      </c>
      <c r="S2779" t="s">
        <v>8645</v>
      </c>
      <c r="T2779" t="b">
        <v>0</v>
      </c>
      <c r="U2779" t="b">
        <v>0</v>
      </c>
      <c r="V2779">
        <v>3</v>
      </c>
      <c r="W2779">
        <v>75</v>
      </c>
      <c r="X2779">
        <v>9</v>
      </c>
      <c r="AB2779">
        <v>2</v>
      </c>
      <c r="AC2779">
        <v>1</v>
      </c>
      <c r="AD2779">
        <v>3</v>
      </c>
      <c r="AE2779" t="s">
        <v>1745</v>
      </c>
      <c r="AG2779" t="s">
        <v>8035</v>
      </c>
      <c r="AH2779" t="s">
        <v>8040</v>
      </c>
    </row>
    <row r="2780" spans="1:34" x14ac:dyDescent="0.25">
      <c r="A2780">
        <v>8</v>
      </c>
      <c r="B2780" t="s">
        <v>659</v>
      </c>
      <c r="C2780" t="s">
        <v>662</v>
      </c>
      <c r="D2780" t="s">
        <v>660</v>
      </c>
      <c r="E2780" t="s">
        <v>661</v>
      </c>
      <c r="F2780" t="s">
        <v>666</v>
      </c>
      <c r="G2780" t="s">
        <v>11044</v>
      </c>
      <c r="H2780" t="s">
        <v>1319</v>
      </c>
      <c r="I2780" t="s">
        <v>1320</v>
      </c>
      <c r="J2780">
        <v>3</v>
      </c>
      <c r="L2780" t="s">
        <v>1282</v>
      </c>
      <c r="M2780" t="s">
        <v>1321</v>
      </c>
      <c r="N2780" t="s">
        <v>1322</v>
      </c>
      <c r="O2780" t="s">
        <v>8041</v>
      </c>
      <c r="P2780" t="s">
        <v>265</v>
      </c>
      <c r="Q2780" t="s">
        <v>369</v>
      </c>
      <c r="R2780" t="s">
        <v>8654</v>
      </c>
      <c r="S2780" t="s">
        <v>8645</v>
      </c>
      <c r="T2780" t="b">
        <v>0</v>
      </c>
      <c r="U2780" t="b">
        <v>0</v>
      </c>
      <c r="V2780">
        <v>4</v>
      </c>
      <c r="W2780">
        <v>75</v>
      </c>
      <c r="X2780">
        <v>9</v>
      </c>
      <c r="AB2780">
        <v>2</v>
      </c>
      <c r="AC2780">
        <v>1</v>
      </c>
      <c r="AD2780">
        <v>3</v>
      </c>
      <c r="AE2780" t="s">
        <v>1745</v>
      </c>
      <c r="AG2780" t="s">
        <v>8035</v>
      </c>
      <c r="AH2780" t="s">
        <v>8042</v>
      </c>
    </row>
    <row r="2781" spans="1:34" x14ac:dyDescent="0.25">
      <c r="A2781">
        <v>8</v>
      </c>
      <c r="B2781" t="s">
        <v>659</v>
      </c>
      <c r="C2781" t="s">
        <v>662</v>
      </c>
      <c r="D2781" t="s">
        <v>660</v>
      </c>
      <c r="E2781" t="s">
        <v>661</v>
      </c>
      <c r="F2781" t="s">
        <v>666</v>
      </c>
      <c r="G2781" t="s">
        <v>11044</v>
      </c>
      <c r="H2781" t="s">
        <v>1319</v>
      </c>
      <c r="I2781" t="s">
        <v>1320</v>
      </c>
      <c r="J2781">
        <v>3</v>
      </c>
      <c r="L2781" t="s">
        <v>1282</v>
      </c>
      <c r="M2781" t="s">
        <v>1321</v>
      </c>
      <c r="N2781" t="s">
        <v>1322</v>
      </c>
      <c r="O2781" t="s">
        <v>8043</v>
      </c>
      <c r="P2781" t="s">
        <v>249</v>
      </c>
      <c r="Q2781" t="s">
        <v>369</v>
      </c>
      <c r="R2781" t="s">
        <v>423</v>
      </c>
      <c r="S2781" t="s">
        <v>8645</v>
      </c>
      <c r="T2781" t="b">
        <v>0</v>
      </c>
      <c r="U2781" t="b">
        <v>0</v>
      </c>
      <c r="V2781">
        <v>1</v>
      </c>
      <c r="W2781">
        <v>150</v>
      </c>
      <c r="X2781">
        <v>10</v>
      </c>
      <c r="AB2781">
        <v>2</v>
      </c>
      <c r="AC2781">
        <v>1</v>
      </c>
      <c r="AD2781">
        <v>3</v>
      </c>
      <c r="AE2781" t="s">
        <v>618</v>
      </c>
      <c r="AG2781" t="s">
        <v>3189</v>
      </c>
      <c r="AH2781" t="s">
        <v>8044</v>
      </c>
    </row>
    <row r="2782" spans="1:34" x14ac:dyDescent="0.25">
      <c r="A2782">
        <v>8</v>
      </c>
      <c r="B2782" t="s">
        <v>659</v>
      </c>
      <c r="C2782" t="s">
        <v>662</v>
      </c>
      <c r="D2782" t="s">
        <v>660</v>
      </c>
      <c r="E2782" t="s">
        <v>661</v>
      </c>
      <c r="F2782" t="s">
        <v>666</v>
      </c>
      <c r="G2782" t="s">
        <v>11044</v>
      </c>
      <c r="H2782" t="s">
        <v>1319</v>
      </c>
      <c r="I2782" t="s">
        <v>1320</v>
      </c>
      <c r="J2782">
        <v>3</v>
      </c>
      <c r="L2782" t="s">
        <v>1282</v>
      </c>
      <c r="M2782" t="s">
        <v>1321</v>
      </c>
      <c r="N2782" t="s">
        <v>1322</v>
      </c>
      <c r="O2782" t="s">
        <v>8045</v>
      </c>
      <c r="P2782" t="s">
        <v>249</v>
      </c>
      <c r="Q2782" t="s">
        <v>369</v>
      </c>
      <c r="R2782" t="s">
        <v>423</v>
      </c>
      <c r="S2782" t="s">
        <v>8645</v>
      </c>
      <c r="T2782" t="b">
        <v>0</v>
      </c>
      <c r="U2782" t="b">
        <v>0</v>
      </c>
      <c r="V2782">
        <v>2</v>
      </c>
      <c r="W2782">
        <v>150</v>
      </c>
      <c r="X2782">
        <v>10</v>
      </c>
      <c r="AB2782">
        <v>2</v>
      </c>
      <c r="AC2782">
        <v>1</v>
      </c>
      <c r="AD2782">
        <v>3</v>
      </c>
      <c r="AE2782" t="s">
        <v>618</v>
      </c>
      <c r="AG2782" t="s">
        <v>3189</v>
      </c>
      <c r="AH2782" t="s">
        <v>8046</v>
      </c>
    </row>
    <row r="2783" spans="1:34" x14ac:dyDescent="0.25">
      <c r="A2783">
        <v>8</v>
      </c>
      <c r="B2783" t="s">
        <v>659</v>
      </c>
      <c r="C2783" t="s">
        <v>662</v>
      </c>
      <c r="D2783" t="s">
        <v>660</v>
      </c>
      <c r="E2783" t="s">
        <v>661</v>
      </c>
      <c r="F2783" t="s">
        <v>666</v>
      </c>
      <c r="G2783" t="s">
        <v>11044</v>
      </c>
      <c r="H2783" t="s">
        <v>1319</v>
      </c>
      <c r="I2783" t="s">
        <v>1320</v>
      </c>
      <c r="J2783">
        <v>3</v>
      </c>
      <c r="L2783" t="s">
        <v>1282</v>
      </c>
      <c r="M2783" t="s">
        <v>1321</v>
      </c>
      <c r="N2783" t="s">
        <v>1322</v>
      </c>
      <c r="O2783" t="s">
        <v>8047</v>
      </c>
      <c r="P2783" t="s">
        <v>249</v>
      </c>
      <c r="Q2783" t="s">
        <v>369</v>
      </c>
      <c r="R2783" t="s">
        <v>423</v>
      </c>
      <c r="S2783" t="s">
        <v>8645</v>
      </c>
      <c r="T2783" t="b">
        <v>0</v>
      </c>
      <c r="U2783" t="b">
        <v>0</v>
      </c>
      <c r="V2783">
        <v>3</v>
      </c>
      <c r="W2783">
        <v>150</v>
      </c>
      <c r="X2783">
        <v>9</v>
      </c>
      <c r="AB2783">
        <v>2</v>
      </c>
      <c r="AC2783">
        <v>1</v>
      </c>
      <c r="AD2783">
        <v>3</v>
      </c>
      <c r="AE2783" t="s">
        <v>610</v>
      </c>
      <c r="AG2783" t="s">
        <v>8048</v>
      </c>
      <c r="AH2783" t="s">
        <v>8049</v>
      </c>
    </row>
    <row r="2784" spans="1:34" x14ac:dyDescent="0.25">
      <c r="A2784">
        <v>8</v>
      </c>
      <c r="B2784" t="s">
        <v>659</v>
      </c>
      <c r="C2784" t="s">
        <v>662</v>
      </c>
      <c r="D2784" t="s">
        <v>660</v>
      </c>
      <c r="E2784" t="s">
        <v>661</v>
      </c>
      <c r="F2784" t="s">
        <v>666</v>
      </c>
      <c r="G2784" t="s">
        <v>11044</v>
      </c>
      <c r="H2784" t="s">
        <v>1319</v>
      </c>
      <c r="I2784" t="s">
        <v>1320</v>
      </c>
      <c r="J2784">
        <v>3</v>
      </c>
      <c r="L2784" t="s">
        <v>1282</v>
      </c>
      <c r="M2784" t="s">
        <v>1321</v>
      </c>
      <c r="N2784" t="s">
        <v>1322</v>
      </c>
      <c r="O2784" t="s">
        <v>8050</v>
      </c>
      <c r="P2784" t="s">
        <v>256</v>
      </c>
      <c r="Q2784" t="s">
        <v>369</v>
      </c>
      <c r="R2784" t="s">
        <v>8654</v>
      </c>
      <c r="S2784" t="s">
        <v>8645</v>
      </c>
      <c r="T2784" t="b">
        <v>1</v>
      </c>
      <c r="U2784" t="b">
        <v>0</v>
      </c>
      <c r="V2784">
        <v>1</v>
      </c>
      <c r="W2784">
        <v>40</v>
      </c>
      <c r="X2784">
        <v>8</v>
      </c>
      <c r="AB2784">
        <v>3</v>
      </c>
      <c r="AC2784">
        <v>1</v>
      </c>
      <c r="AD2784">
        <v>2</v>
      </c>
      <c r="AE2784" t="s">
        <v>618</v>
      </c>
      <c r="AG2784" t="s">
        <v>8051</v>
      </c>
      <c r="AH2784" t="s">
        <v>8052</v>
      </c>
    </row>
    <row r="2785" spans="1:34" x14ac:dyDescent="0.25">
      <c r="A2785">
        <v>8</v>
      </c>
      <c r="B2785" t="s">
        <v>659</v>
      </c>
      <c r="C2785" t="s">
        <v>662</v>
      </c>
      <c r="D2785" t="s">
        <v>660</v>
      </c>
      <c r="E2785" t="s">
        <v>661</v>
      </c>
      <c r="F2785" t="s">
        <v>666</v>
      </c>
      <c r="G2785" t="s">
        <v>11044</v>
      </c>
      <c r="H2785" t="s">
        <v>1319</v>
      </c>
      <c r="I2785" t="s">
        <v>1320</v>
      </c>
      <c r="J2785">
        <v>3</v>
      </c>
      <c r="L2785" t="s">
        <v>1282</v>
      </c>
      <c r="M2785" t="s">
        <v>1321</v>
      </c>
      <c r="N2785" t="s">
        <v>1322</v>
      </c>
      <c r="O2785" t="s">
        <v>8053</v>
      </c>
      <c r="P2785" t="s">
        <v>256</v>
      </c>
      <c r="Q2785" t="s">
        <v>369</v>
      </c>
      <c r="R2785" t="s">
        <v>8654</v>
      </c>
      <c r="S2785" t="s">
        <v>8645</v>
      </c>
      <c r="T2785" t="b">
        <v>1</v>
      </c>
      <c r="U2785" t="b">
        <v>0</v>
      </c>
      <c r="V2785">
        <v>2</v>
      </c>
      <c r="W2785">
        <v>45</v>
      </c>
      <c r="X2785">
        <v>8</v>
      </c>
      <c r="AB2785">
        <v>3</v>
      </c>
      <c r="AC2785">
        <v>1</v>
      </c>
      <c r="AD2785">
        <v>2</v>
      </c>
      <c r="AE2785" t="s">
        <v>1745</v>
      </c>
      <c r="AG2785" t="s">
        <v>8054</v>
      </c>
      <c r="AH2785" t="s">
        <v>8055</v>
      </c>
    </row>
    <row r="2786" spans="1:34" x14ac:dyDescent="0.25">
      <c r="A2786">
        <v>8</v>
      </c>
      <c r="B2786" t="s">
        <v>659</v>
      </c>
      <c r="C2786" t="s">
        <v>662</v>
      </c>
      <c r="D2786" t="s">
        <v>660</v>
      </c>
      <c r="E2786" t="s">
        <v>661</v>
      </c>
      <c r="F2786" t="s">
        <v>666</v>
      </c>
      <c r="G2786" t="s">
        <v>11044</v>
      </c>
      <c r="H2786" t="s">
        <v>1319</v>
      </c>
      <c r="I2786" t="s">
        <v>1320</v>
      </c>
      <c r="J2786">
        <v>3</v>
      </c>
      <c r="L2786" t="s">
        <v>1282</v>
      </c>
      <c r="M2786" t="s">
        <v>1321</v>
      </c>
      <c r="N2786" t="s">
        <v>1322</v>
      </c>
      <c r="O2786" t="s">
        <v>8056</v>
      </c>
      <c r="P2786" t="s">
        <v>256</v>
      </c>
      <c r="Q2786" t="s">
        <v>369</v>
      </c>
      <c r="R2786" t="s">
        <v>8654</v>
      </c>
      <c r="S2786" t="s">
        <v>8645</v>
      </c>
      <c r="T2786" t="b">
        <v>1</v>
      </c>
      <c r="U2786" t="b">
        <v>0</v>
      </c>
      <c r="V2786">
        <v>3</v>
      </c>
      <c r="W2786">
        <v>50</v>
      </c>
      <c r="X2786">
        <v>8</v>
      </c>
      <c r="AB2786">
        <v>3</v>
      </c>
      <c r="AC2786">
        <v>1</v>
      </c>
      <c r="AD2786">
        <v>2</v>
      </c>
      <c r="AE2786" t="s">
        <v>1745</v>
      </c>
      <c r="AG2786" t="s">
        <v>8057</v>
      </c>
      <c r="AH2786" t="s">
        <v>8058</v>
      </c>
    </row>
    <row r="2787" spans="1:34" x14ac:dyDescent="0.25">
      <c r="A2787">
        <v>8</v>
      </c>
      <c r="B2787" t="s">
        <v>659</v>
      </c>
      <c r="C2787" t="s">
        <v>662</v>
      </c>
      <c r="D2787" t="s">
        <v>660</v>
      </c>
      <c r="E2787" t="s">
        <v>661</v>
      </c>
      <c r="F2787" t="s">
        <v>666</v>
      </c>
      <c r="G2787" t="s">
        <v>11044</v>
      </c>
      <c r="H2787" t="s">
        <v>1319</v>
      </c>
      <c r="I2787" t="s">
        <v>1320</v>
      </c>
      <c r="J2787">
        <v>3</v>
      </c>
      <c r="L2787" t="s">
        <v>1282</v>
      </c>
      <c r="M2787" t="s">
        <v>1321</v>
      </c>
      <c r="N2787" t="s">
        <v>1322</v>
      </c>
      <c r="O2787" t="s">
        <v>8059</v>
      </c>
      <c r="P2787" t="s">
        <v>290</v>
      </c>
      <c r="Q2787" t="s">
        <v>369</v>
      </c>
      <c r="R2787" t="s">
        <v>8489</v>
      </c>
      <c r="S2787" t="s">
        <v>8645</v>
      </c>
      <c r="T2787" t="b">
        <v>0</v>
      </c>
      <c r="U2787" t="b">
        <v>0</v>
      </c>
      <c r="V2787">
        <v>1</v>
      </c>
      <c r="W2787">
        <v>110</v>
      </c>
      <c r="X2787">
        <v>15</v>
      </c>
      <c r="AB2787">
        <v>2</v>
      </c>
      <c r="AC2787">
        <v>1</v>
      </c>
      <c r="AD2787">
        <v>3</v>
      </c>
      <c r="AE2787" t="s">
        <v>618</v>
      </c>
      <c r="AG2787" t="s">
        <v>8060</v>
      </c>
      <c r="AH2787" t="s">
        <v>8061</v>
      </c>
    </row>
    <row r="2788" spans="1:34" x14ac:dyDescent="0.25">
      <c r="A2788">
        <v>8</v>
      </c>
      <c r="B2788" t="s">
        <v>659</v>
      </c>
      <c r="C2788" t="s">
        <v>662</v>
      </c>
      <c r="D2788" t="s">
        <v>660</v>
      </c>
      <c r="E2788" t="s">
        <v>661</v>
      </c>
      <c r="F2788" t="s">
        <v>666</v>
      </c>
      <c r="G2788" t="s">
        <v>11044</v>
      </c>
      <c r="H2788" t="s">
        <v>1319</v>
      </c>
      <c r="I2788" t="s">
        <v>1320</v>
      </c>
      <c r="J2788">
        <v>3</v>
      </c>
      <c r="L2788" t="s">
        <v>1282</v>
      </c>
      <c r="M2788" t="s">
        <v>1321</v>
      </c>
      <c r="N2788" t="s">
        <v>1322</v>
      </c>
      <c r="O2788" t="s">
        <v>8062</v>
      </c>
      <c r="P2788" t="s">
        <v>290</v>
      </c>
      <c r="Q2788" t="s">
        <v>369</v>
      </c>
      <c r="R2788" t="s">
        <v>8489</v>
      </c>
      <c r="S2788" t="s">
        <v>8645</v>
      </c>
      <c r="T2788" t="b">
        <v>0</v>
      </c>
      <c r="U2788" t="b">
        <v>0</v>
      </c>
      <c r="V2788">
        <v>2</v>
      </c>
      <c r="W2788">
        <v>110</v>
      </c>
      <c r="X2788">
        <v>15</v>
      </c>
      <c r="AB2788">
        <v>2</v>
      </c>
      <c r="AC2788">
        <v>1</v>
      </c>
      <c r="AD2788">
        <v>3</v>
      </c>
      <c r="AE2788" t="s">
        <v>618</v>
      </c>
      <c r="AG2788" t="s">
        <v>8063</v>
      </c>
      <c r="AH2788" t="s">
        <v>8064</v>
      </c>
    </row>
    <row r="2789" spans="1:34" x14ac:dyDescent="0.25">
      <c r="A2789">
        <v>8</v>
      </c>
      <c r="B2789" t="s">
        <v>659</v>
      </c>
      <c r="C2789" t="s">
        <v>662</v>
      </c>
      <c r="D2789" t="s">
        <v>660</v>
      </c>
      <c r="E2789" t="s">
        <v>661</v>
      </c>
      <c r="F2789" t="s">
        <v>666</v>
      </c>
      <c r="G2789" t="s">
        <v>11044</v>
      </c>
      <c r="H2789" t="s">
        <v>1319</v>
      </c>
      <c r="I2789" t="s">
        <v>1320</v>
      </c>
      <c r="J2789">
        <v>3</v>
      </c>
      <c r="L2789" t="s">
        <v>1282</v>
      </c>
      <c r="M2789" t="s">
        <v>1321</v>
      </c>
      <c r="N2789" t="s">
        <v>1322</v>
      </c>
      <c r="O2789" t="s">
        <v>8065</v>
      </c>
      <c r="P2789" t="s">
        <v>290</v>
      </c>
      <c r="Q2789" t="s">
        <v>369</v>
      </c>
      <c r="R2789" t="s">
        <v>8489</v>
      </c>
      <c r="S2789" t="s">
        <v>8645</v>
      </c>
      <c r="T2789" t="b">
        <v>0</v>
      </c>
      <c r="U2789" t="b">
        <v>0</v>
      </c>
      <c r="V2789">
        <v>3</v>
      </c>
      <c r="W2789">
        <v>120</v>
      </c>
      <c r="X2789">
        <v>13</v>
      </c>
      <c r="AB2789">
        <v>2</v>
      </c>
      <c r="AC2789">
        <v>1</v>
      </c>
      <c r="AD2789">
        <v>3</v>
      </c>
      <c r="AE2789" t="s">
        <v>1745</v>
      </c>
      <c r="AG2789" t="s">
        <v>8066</v>
      </c>
      <c r="AH2789" t="s">
        <v>8067</v>
      </c>
    </row>
    <row r="2790" spans="1:34" x14ac:dyDescent="0.25">
      <c r="A2790">
        <v>8</v>
      </c>
      <c r="B2790" t="s">
        <v>659</v>
      </c>
      <c r="C2790" t="s">
        <v>662</v>
      </c>
      <c r="D2790" t="s">
        <v>660</v>
      </c>
      <c r="E2790" t="s">
        <v>661</v>
      </c>
      <c r="F2790" t="s">
        <v>666</v>
      </c>
      <c r="G2790" t="s">
        <v>11044</v>
      </c>
      <c r="H2790" t="s">
        <v>1319</v>
      </c>
      <c r="I2790" t="s">
        <v>1320</v>
      </c>
      <c r="J2790">
        <v>3</v>
      </c>
      <c r="L2790" t="s">
        <v>1282</v>
      </c>
      <c r="M2790" t="s">
        <v>1321</v>
      </c>
      <c r="N2790" t="s">
        <v>1322</v>
      </c>
      <c r="O2790" t="s">
        <v>8068</v>
      </c>
      <c r="P2790" t="s">
        <v>356</v>
      </c>
      <c r="Q2790" t="s">
        <v>25</v>
      </c>
      <c r="R2790" t="s">
        <v>25</v>
      </c>
      <c r="S2790" t="s">
        <v>357</v>
      </c>
      <c r="T2790" t="b">
        <v>0</v>
      </c>
      <c r="U2790" t="b">
        <v>1</v>
      </c>
      <c r="V2790">
        <v>1</v>
      </c>
      <c r="Y2790">
        <v>20</v>
      </c>
      <c r="Z2790">
        <v>0</v>
      </c>
      <c r="AA2790" t="s">
        <v>3957</v>
      </c>
      <c r="AG2790" t="s">
        <v>8069</v>
      </c>
      <c r="AH2790" t="s">
        <v>8070</v>
      </c>
    </row>
    <row r="2791" spans="1:34" x14ac:dyDescent="0.25">
      <c r="A2791">
        <v>8</v>
      </c>
      <c r="B2791" t="s">
        <v>659</v>
      </c>
      <c r="C2791" t="s">
        <v>662</v>
      </c>
      <c r="D2791" t="s">
        <v>660</v>
      </c>
      <c r="E2791" t="s">
        <v>661</v>
      </c>
      <c r="F2791" t="s">
        <v>666</v>
      </c>
      <c r="G2791" t="s">
        <v>11044</v>
      </c>
      <c r="H2791" t="s">
        <v>1319</v>
      </c>
      <c r="I2791" t="s">
        <v>1320</v>
      </c>
      <c r="J2791">
        <v>3</v>
      </c>
      <c r="L2791" t="s">
        <v>1282</v>
      </c>
      <c r="M2791" t="s">
        <v>1321</v>
      </c>
      <c r="N2791" t="s">
        <v>1322</v>
      </c>
      <c r="O2791" t="s">
        <v>8071</v>
      </c>
      <c r="P2791" t="s">
        <v>356</v>
      </c>
      <c r="Q2791" t="s">
        <v>25</v>
      </c>
      <c r="R2791" t="s">
        <v>25</v>
      </c>
      <c r="S2791" t="s">
        <v>357</v>
      </c>
      <c r="T2791" t="b">
        <v>0</v>
      </c>
      <c r="U2791" t="b">
        <v>1</v>
      </c>
      <c r="V2791">
        <v>2</v>
      </c>
      <c r="Y2791">
        <v>20</v>
      </c>
      <c r="Z2791">
        <v>0</v>
      </c>
      <c r="AA2791" t="s">
        <v>3957</v>
      </c>
      <c r="AG2791" t="s">
        <v>8069</v>
      </c>
      <c r="AH2791" t="s">
        <v>8072</v>
      </c>
    </row>
    <row r="2792" spans="1:34" x14ac:dyDescent="0.25">
      <c r="A2792">
        <v>8</v>
      </c>
      <c r="B2792" t="s">
        <v>659</v>
      </c>
      <c r="C2792" t="s">
        <v>662</v>
      </c>
      <c r="D2792" t="s">
        <v>660</v>
      </c>
      <c r="E2792" t="s">
        <v>661</v>
      </c>
      <c r="F2792" t="s">
        <v>666</v>
      </c>
      <c r="G2792" t="s">
        <v>11044</v>
      </c>
      <c r="H2792" t="s">
        <v>1319</v>
      </c>
      <c r="I2792" t="s">
        <v>1320</v>
      </c>
      <c r="J2792">
        <v>3</v>
      </c>
      <c r="L2792" t="s">
        <v>1282</v>
      </c>
      <c r="M2792" t="s">
        <v>1321</v>
      </c>
      <c r="N2792" t="s">
        <v>1322</v>
      </c>
      <c r="O2792" t="s">
        <v>8073</v>
      </c>
      <c r="P2792" t="s">
        <v>356</v>
      </c>
      <c r="Q2792" t="s">
        <v>25</v>
      </c>
      <c r="R2792" t="s">
        <v>25</v>
      </c>
      <c r="S2792" t="s">
        <v>357</v>
      </c>
      <c r="T2792" t="b">
        <v>0</v>
      </c>
      <c r="U2792" t="b">
        <v>1</v>
      </c>
      <c r="V2792">
        <v>3</v>
      </c>
      <c r="Y2792">
        <v>20</v>
      </c>
      <c r="Z2792">
        <v>0</v>
      </c>
      <c r="AA2792" t="s">
        <v>3957</v>
      </c>
      <c r="AG2792" t="s">
        <v>8069</v>
      </c>
      <c r="AH2792" t="s">
        <v>8074</v>
      </c>
    </row>
    <row r="2793" spans="1:34" x14ac:dyDescent="0.25">
      <c r="A2793">
        <v>8</v>
      </c>
      <c r="B2793" t="s">
        <v>659</v>
      </c>
      <c r="C2793" t="s">
        <v>662</v>
      </c>
      <c r="D2793" t="s">
        <v>660</v>
      </c>
      <c r="E2793" t="s">
        <v>661</v>
      </c>
      <c r="F2793" t="s">
        <v>666</v>
      </c>
      <c r="G2793" t="s">
        <v>11044</v>
      </c>
      <c r="H2793" t="s">
        <v>1319</v>
      </c>
      <c r="I2793" t="s">
        <v>1320</v>
      </c>
      <c r="J2793">
        <v>3</v>
      </c>
      <c r="L2793" t="s">
        <v>1282</v>
      </c>
      <c r="M2793" t="s">
        <v>1321</v>
      </c>
      <c r="N2793" t="s">
        <v>1322</v>
      </c>
      <c r="O2793" t="s">
        <v>8075</v>
      </c>
      <c r="P2793" t="s">
        <v>356</v>
      </c>
      <c r="Q2793" t="s">
        <v>25</v>
      </c>
      <c r="R2793" t="s">
        <v>25</v>
      </c>
      <c r="S2793" t="s">
        <v>357</v>
      </c>
      <c r="T2793" t="b">
        <v>0</v>
      </c>
      <c r="U2793" t="b">
        <v>1</v>
      </c>
      <c r="V2793">
        <v>4</v>
      </c>
      <c r="Y2793">
        <v>20</v>
      </c>
      <c r="Z2793">
        <v>0</v>
      </c>
      <c r="AA2793" t="s">
        <v>3957</v>
      </c>
      <c r="AG2793" t="s">
        <v>8069</v>
      </c>
      <c r="AH2793" t="s">
        <v>8076</v>
      </c>
    </row>
    <row r="2794" spans="1:34" x14ac:dyDescent="0.25">
      <c r="A2794">
        <v>8</v>
      </c>
      <c r="B2794" t="s">
        <v>659</v>
      </c>
      <c r="C2794" t="s">
        <v>662</v>
      </c>
      <c r="D2794" t="s">
        <v>660</v>
      </c>
      <c r="E2794" t="s">
        <v>661</v>
      </c>
      <c r="F2794" t="s">
        <v>666</v>
      </c>
      <c r="G2794" t="s">
        <v>11044</v>
      </c>
      <c r="H2794" t="s">
        <v>1319</v>
      </c>
      <c r="I2794" t="s">
        <v>1320</v>
      </c>
      <c r="J2794">
        <v>3</v>
      </c>
      <c r="L2794" t="s">
        <v>1282</v>
      </c>
      <c r="M2794" t="s">
        <v>1321</v>
      </c>
      <c r="N2794" t="s">
        <v>1322</v>
      </c>
      <c r="O2794" t="s">
        <v>8077</v>
      </c>
      <c r="P2794" t="s">
        <v>356</v>
      </c>
      <c r="Q2794" t="s">
        <v>25</v>
      </c>
      <c r="R2794" t="s">
        <v>25</v>
      </c>
      <c r="S2794" t="s">
        <v>357</v>
      </c>
      <c r="T2794" t="b">
        <v>0</v>
      </c>
      <c r="U2794" t="b">
        <v>1</v>
      </c>
      <c r="V2794">
        <v>5</v>
      </c>
      <c r="Y2794">
        <v>20</v>
      </c>
      <c r="Z2794">
        <v>0</v>
      </c>
      <c r="AA2794" t="s">
        <v>3957</v>
      </c>
      <c r="AG2794" t="s">
        <v>8069</v>
      </c>
      <c r="AH2794" t="s">
        <v>8078</v>
      </c>
    </row>
    <row r="2795" spans="1:34" x14ac:dyDescent="0.25">
      <c r="A2795">
        <v>8</v>
      </c>
      <c r="B2795" t="s">
        <v>659</v>
      </c>
      <c r="C2795" t="s">
        <v>662</v>
      </c>
      <c r="D2795" t="s">
        <v>660</v>
      </c>
      <c r="E2795" t="s">
        <v>661</v>
      </c>
      <c r="F2795" t="s">
        <v>666</v>
      </c>
      <c r="G2795" t="s">
        <v>11044</v>
      </c>
      <c r="H2795" t="s">
        <v>1319</v>
      </c>
      <c r="I2795" t="s">
        <v>1320</v>
      </c>
      <c r="J2795">
        <v>3</v>
      </c>
      <c r="L2795" t="s">
        <v>1282</v>
      </c>
      <c r="M2795" t="s">
        <v>1321</v>
      </c>
      <c r="N2795" t="s">
        <v>1322</v>
      </c>
      <c r="O2795" t="s">
        <v>8079</v>
      </c>
      <c r="P2795" t="s">
        <v>356</v>
      </c>
      <c r="Q2795" t="s">
        <v>25</v>
      </c>
      <c r="R2795" t="s">
        <v>25</v>
      </c>
      <c r="S2795" t="s">
        <v>357</v>
      </c>
      <c r="T2795" t="b">
        <v>0</v>
      </c>
      <c r="U2795" t="b">
        <v>1</v>
      </c>
      <c r="V2795">
        <v>6</v>
      </c>
      <c r="Y2795">
        <v>20</v>
      </c>
      <c r="Z2795">
        <v>0</v>
      </c>
      <c r="AA2795" t="s">
        <v>3957</v>
      </c>
      <c r="AG2795" t="s">
        <v>8069</v>
      </c>
      <c r="AH2795" t="s">
        <v>8080</v>
      </c>
    </row>
    <row r="2796" spans="1:34" x14ac:dyDescent="0.25">
      <c r="A2796">
        <v>8</v>
      </c>
      <c r="B2796" t="s">
        <v>659</v>
      </c>
      <c r="C2796" t="s">
        <v>662</v>
      </c>
      <c r="D2796" t="s">
        <v>660</v>
      </c>
      <c r="E2796" t="s">
        <v>661</v>
      </c>
      <c r="F2796" t="s">
        <v>666</v>
      </c>
      <c r="G2796" t="s">
        <v>11044</v>
      </c>
      <c r="H2796" t="s">
        <v>1319</v>
      </c>
      <c r="I2796" t="s">
        <v>1320</v>
      </c>
      <c r="J2796">
        <v>3</v>
      </c>
      <c r="L2796" t="s">
        <v>1282</v>
      </c>
      <c r="M2796" t="s">
        <v>1321</v>
      </c>
      <c r="N2796" t="s">
        <v>1322</v>
      </c>
      <c r="O2796" t="s">
        <v>8081</v>
      </c>
      <c r="P2796" t="s">
        <v>356</v>
      </c>
      <c r="Q2796" t="s">
        <v>25</v>
      </c>
      <c r="R2796" t="s">
        <v>25</v>
      </c>
      <c r="S2796" t="s">
        <v>357</v>
      </c>
      <c r="T2796" t="b">
        <v>0</v>
      </c>
      <c r="U2796" t="b">
        <v>1</v>
      </c>
      <c r="V2796">
        <v>7</v>
      </c>
      <c r="Y2796">
        <v>20</v>
      </c>
      <c r="Z2796">
        <v>0</v>
      </c>
      <c r="AA2796" t="s">
        <v>3957</v>
      </c>
      <c r="AG2796" t="s">
        <v>8082</v>
      </c>
      <c r="AH2796" t="s">
        <v>8083</v>
      </c>
    </row>
    <row r="2797" spans="1:34" x14ac:dyDescent="0.25">
      <c r="A2797">
        <v>8</v>
      </c>
      <c r="B2797" t="s">
        <v>659</v>
      </c>
      <c r="C2797" t="s">
        <v>662</v>
      </c>
      <c r="D2797" t="s">
        <v>660</v>
      </c>
      <c r="E2797" t="s">
        <v>661</v>
      </c>
      <c r="F2797" t="s">
        <v>666</v>
      </c>
      <c r="G2797" t="s">
        <v>11044</v>
      </c>
      <c r="H2797" t="s">
        <v>1319</v>
      </c>
      <c r="I2797" t="s">
        <v>1320</v>
      </c>
      <c r="J2797">
        <v>3</v>
      </c>
      <c r="L2797" t="s">
        <v>1282</v>
      </c>
      <c r="M2797" t="s">
        <v>1321</v>
      </c>
      <c r="N2797" t="s">
        <v>1322</v>
      </c>
      <c r="O2797" t="s">
        <v>8084</v>
      </c>
      <c r="P2797" t="s">
        <v>356</v>
      </c>
      <c r="Q2797" t="s">
        <v>25</v>
      </c>
      <c r="R2797" t="s">
        <v>25</v>
      </c>
      <c r="S2797" t="s">
        <v>357</v>
      </c>
      <c r="T2797" t="b">
        <v>0</v>
      </c>
      <c r="U2797" t="b">
        <v>1</v>
      </c>
      <c r="V2797">
        <v>8</v>
      </c>
      <c r="Y2797">
        <v>20</v>
      </c>
      <c r="Z2797">
        <v>0</v>
      </c>
      <c r="AA2797" t="s">
        <v>3957</v>
      </c>
      <c r="AG2797" t="s">
        <v>8085</v>
      </c>
      <c r="AH2797" t="s">
        <v>1322</v>
      </c>
    </row>
    <row r="2798" spans="1:34" x14ac:dyDescent="0.25">
      <c r="A2798">
        <v>8</v>
      </c>
      <c r="B2798" t="s">
        <v>659</v>
      </c>
      <c r="C2798" t="s">
        <v>662</v>
      </c>
      <c r="D2798" t="s">
        <v>660</v>
      </c>
      <c r="E2798" t="s">
        <v>661</v>
      </c>
      <c r="F2798" t="s">
        <v>666</v>
      </c>
      <c r="G2798" t="s">
        <v>11044</v>
      </c>
      <c r="H2798" t="s">
        <v>1323</v>
      </c>
      <c r="I2798" t="s">
        <v>1324</v>
      </c>
      <c r="J2798">
        <v>4</v>
      </c>
      <c r="L2798" t="s">
        <v>1287</v>
      </c>
      <c r="M2798" t="s">
        <v>1325</v>
      </c>
      <c r="N2798" t="s">
        <v>1326</v>
      </c>
      <c r="O2798" t="s">
        <v>8086</v>
      </c>
      <c r="P2798" t="s">
        <v>363</v>
      </c>
      <c r="Q2798" t="s">
        <v>357</v>
      </c>
      <c r="R2798" t="s">
        <v>357</v>
      </c>
      <c r="S2798" t="s">
        <v>357</v>
      </c>
      <c r="T2798" t="b">
        <v>0</v>
      </c>
      <c r="U2798" t="b">
        <v>1</v>
      </c>
      <c r="V2798">
        <v>1</v>
      </c>
      <c r="Y2798">
        <v>302</v>
      </c>
      <c r="Z2798">
        <v>0.59</v>
      </c>
      <c r="AA2798" t="s">
        <v>3957</v>
      </c>
      <c r="AG2798" t="s">
        <v>7711</v>
      </c>
      <c r="AH2798" t="s">
        <v>1325</v>
      </c>
    </row>
    <row r="2799" spans="1:34" x14ac:dyDescent="0.25">
      <c r="A2799">
        <v>8</v>
      </c>
      <c r="B2799" t="s">
        <v>659</v>
      </c>
      <c r="C2799" t="s">
        <v>662</v>
      </c>
      <c r="D2799" t="s">
        <v>660</v>
      </c>
      <c r="E2799" t="s">
        <v>661</v>
      </c>
      <c r="F2799" t="s">
        <v>666</v>
      </c>
      <c r="G2799" t="s">
        <v>11044</v>
      </c>
      <c r="H2799" t="s">
        <v>1323</v>
      </c>
      <c r="I2799" t="s">
        <v>1324</v>
      </c>
      <c r="J2799">
        <v>4</v>
      </c>
      <c r="L2799" t="s">
        <v>1287</v>
      </c>
      <c r="M2799" t="s">
        <v>1325</v>
      </c>
      <c r="N2799" t="s">
        <v>1326</v>
      </c>
      <c r="O2799" t="s">
        <v>8087</v>
      </c>
      <c r="P2799" t="s">
        <v>394</v>
      </c>
      <c r="Q2799" t="s">
        <v>272</v>
      </c>
      <c r="R2799" t="s">
        <v>8666</v>
      </c>
      <c r="S2799" t="s">
        <v>8645</v>
      </c>
      <c r="T2799" t="b">
        <v>0</v>
      </c>
      <c r="U2799" t="b">
        <v>0</v>
      </c>
      <c r="V2799">
        <v>1</v>
      </c>
      <c r="W2799">
        <v>0</v>
      </c>
      <c r="X2799">
        <v>15</v>
      </c>
      <c r="AF2799" t="s">
        <v>8088</v>
      </c>
      <c r="AG2799" t="s">
        <v>2818</v>
      </c>
      <c r="AH2799" t="s">
        <v>8089</v>
      </c>
    </row>
    <row r="2800" spans="1:34" x14ac:dyDescent="0.25">
      <c r="A2800">
        <v>8</v>
      </c>
      <c r="B2800" t="s">
        <v>659</v>
      </c>
      <c r="C2800" t="s">
        <v>662</v>
      </c>
      <c r="D2800" t="s">
        <v>660</v>
      </c>
      <c r="E2800" t="s">
        <v>661</v>
      </c>
      <c r="F2800" t="s">
        <v>666</v>
      </c>
      <c r="G2800" t="s">
        <v>11044</v>
      </c>
      <c r="H2800" t="s">
        <v>1323</v>
      </c>
      <c r="I2800" t="s">
        <v>1324</v>
      </c>
      <c r="J2800">
        <v>4</v>
      </c>
      <c r="L2800" t="s">
        <v>1287</v>
      </c>
      <c r="M2800" t="s">
        <v>1325</v>
      </c>
      <c r="N2800" t="s">
        <v>1326</v>
      </c>
      <c r="O2800" t="s">
        <v>8090</v>
      </c>
      <c r="P2800" t="s">
        <v>398</v>
      </c>
      <c r="Q2800" t="s">
        <v>272</v>
      </c>
      <c r="R2800" t="s">
        <v>8666</v>
      </c>
      <c r="S2800" t="s">
        <v>8645</v>
      </c>
      <c r="T2800" t="b">
        <v>0</v>
      </c>
      <c r="U2800" t="b">
        <v>0</v>
      </c>
      <c r="V2800">
        <v>1</v>
      </c>
      <c r="W2800">
        <v>0</v>
      </c>
      <c r="X2800">
        <v>12</v>
      </c>
      <c r="AF2800" t="s">
        <v>8088</v>
      </c>
      <c r="AG2800" t="s">
        <v>5122</v>
      </c>
      <c r="AH2800" t="s">
        <v>8091</v>
      </c>
    </row>
    <row r="2801" spans="1:34" x14ac:dyDescent="0.25">
      <c r="A2801">
        <v>8</v>
      </c>
      <c r="B2801" t="s">
        <v>659</v>
      </c>
      <c r="C2801" t="s">
        <v>662</v>
      </c>
      <c r="D2801" t="s">
        <v>660</v>
      </c>
      <c r="E2801" t="s">
        <v>661</v>
      </c>
      <c r="F2801" t="s">
        <v>666</v>
      </c>
      <c r="G2801" t="s">
        <v>11044</v>
      </c>
      <c r="H2801" t="s">
        <v>1323</v>
      </c>
      <c r="I2801" t="s">
        <v>1324</v>
      </c>
      <c r="J2801">
        <v>4</v>
      </c>
      <c r="L2801" t="s">
        <v>1287</v>
      </c>
      <c r="M2801" t="s">
        <v>1325</v>
      </c>
      <c r="N2801" t="s">
        <v>1326</v>
      </c>
      <c r="O2801" t="s">
        <v>8092</v>
      </c>
      <c r="P2801" t="s">
        <v>403</v>
      </c>
      <c r="Q2801" t="s">
        <v>272</v>
      </c>
      <c r="R2801" t="s">
        <v>8666</v>
      </c>
      <c r="S2801" t="s">
        <v>8645</v>
      </c>
      <c r="T2801" t="b">
        <v>0</v>
      </c>
      <c r="U2801" t="b">
        <v>0</v>
      </c>
      <c r="V2801">
        <v>1</v>
      </c>
      <c r="W2801">
        <v>0</v>
      </c>
      <c r="X2801">
        <v>8</v>
      </c>
      <c r="AF2801" t="s">
        <v>8088</v>
      </c>
      <c r="AG2801" t="s">
        <v>4484</v>
      </c>
      <c r="AH2801" t="s">
        <v>8093</v>
      </c>
    </row>
    <row r="2802" spans="1:34" x14ac:dyDescent="0.25">
      <c r="A2802">
        <v>8</v>
      </c>
      <c r="B2802" t="s">
        <v>659</v>
      </c>
      <c r="C2802" t="s">
        <v>662</v>
      </c>
      <c r="D2802" t="s">
        <v>660</v>
      </c>
      <c r="E2802" t="s">
        <v>661</v>
      </c>
      <c r="F2802" t="s">
        <v>666</v>
      </c>
      <c r="G2802" t="s">
        <v>11044</v>
      </c>
      <c r="H2802" t="s">
        <v>1323</v>
      </c>
      <c r="I2802" t="s">
        <v>1324</v>
      </c>
      <c r="J2802">
        <v>4</v>
      </c>
      <c r="L2802" t="s">
        <v>1287</v>
      </c>
      <c r="M2802" t="s">
        <v>1325</v>
      </c>
      <c r="N2802" t="s">
        <v>1326</v>
      </c>
      <c r="O2802" t="s">
        <v>8094</v>
      </c>
      <c r="P2802" t="s">
        <v>389</v>
      </c>
      <c r="Q2802" t="s">
        <v>148</v>
      </c>
      <c r="R2802" t="s">
        <v>8659</v>
      </c>
      <c r="S2802" t="s">
        <v>8662</v>
      </c>
      <c r="T2802" t="b">
        <v>0</v>
      </c>
      <c r="U2802" t="b">
        <v>0</v>
      </c>
      <c r="V2802">
        <v>1</v>
      </c>
      <c r="W2802">
        <v>0</v>
      </c>
      <c r="X2802">
        <v>12</v>
      </c>
      <c r="AF2802" t="s">
        <v>8088</v>
      </c>
      <c r="AH2802" t="s">
        <v>8095</v>
      </c>
    </row>
    <row r="2803" spans="1:34" x14ac:dyDescent="0.25">
      <c r="A2803">
        <v>8</v>
      </c>
      <c r="B2803" t="s">
        <v>659</v>
      </c>
      <c r="C2803" t="s">
        <v>662</v>
      </c>
      <c r="D2803" t="s">
        <v>660</v>
      </c>
      <c r="E2803" t="s">
        <v>661</v>
      </c>
      <c r="F2803" t="s">
        <v>666</v>
      </c>
      <c r="G2803" t="s">
        <v>11044</v>
      </c>
      <c r="H2803" t="s">
        <v>1323</v>
      </c>
      <c r="I2803" t="s">
        <v>1324</v>
      </c>
      <c r="J2803">
        <v>4</v>
      </c>
      <c r="L2803" t="s">
        <v>1287</v>
      </c>
      <c r="M2803" t="s">
        <v>1325</v>
      </c>
      <c r="N2803" t="s">
        <v>1326</v>
      </c>
      <c r="O2803" t="s">
        <v>8096</v>
      </c>
      <c r="P2803" t="s">
        <v>394</v>
      </c>
      <c r="Q2803" t="s">
        <v>272</v>
      </c>
      <c r="R2803" t="s">
        <v>8666</v>
      </c>
      <c r="S2803" t="s">
        <v>8645</v>
      </c>
      <c r="T2803" t="b">
        <v>0</v>
      </c>
      <c r="U2803" t="b">
        <v>0</v>
      </c>
      <c r="V2803">
        <v>2</v>
      </c>
      <c r="W2803">
        <v>0</v>
      </c>
      <c r="X2803">
        <v>15</v>
      </c>
      <c r="AF2803" t="s">
        <v>8097</v>
      </c>
      <c r="AG2803" t="s">
        <v>2818</v>
      </c>
      <c r="AH2803" t="s">
        <v>8098</v>
      </c>
    </row>
    <row r="2804" spans="1:34" x14ac:dyDescent="0.25">
      <c r="A2804">
        <v>8</v>
      </c>
      <c r="B2804" t="s">
        <v>659</v>
      </c>
      <c r="C2804" t="s">
        <v>662</v>
      </c>
      <c r="D2804" t="s">
        <v>660</v>
      </c>
      <c r="E2804" t="s">
        <v>661</v>
      </c>
      <c r="F2804" t="s">
        <v>666</v>
      </c>
      <c r="G2804" t="s">
        <v>11044</v>
      </c>
      <c r="H2804" t="s">
        <v>1323</v>
      </c>
      <c r="I2804" t="s">
        <v>1324</v>
      </c>
      <c r="J2804">
        <v>4</v>
      </c>
      <c r="L2804" t="s">
        <v>1287</v>
      </c>
      <c r="M2804" t="s">
        <v>1325</v>
      </c>
      <c r="N2804" t="s">
        <v>1326</v>
      </c>
      <c r="O2804" t="s">
        <v>8099</v>
      </c>
      <c r="P2804" t="s">
        <v>398</v>
      </c>
      <c r="Q2804" t="s">
        <v>272</v>
      </c>
      <c r="R2804" t="s">
        <v>8666</v>
      </c>
      <c r="S2804" t="s">
        <v>8645</v>
      </c>
      <c r="T2804" t="b">
        <v>0</v>
      </c>
      <c r="U2804" t="b">
        <v>0</v>
      </c>
      <c r="V2804">
        <v>2</v>
      </c>
      <c r="W2804">
        <v>0</v>
      </c>
      <c r="X2804">
        <v>12</v>
      </c>
      <c r="AF2804" t="s">
        <v>8097</v>
      </c>
      <c r="AG2804" t="s">
        <v>5122</v>
      </c>
      <c r="AH2804" t="s">
        <v>8100</v>
      </c>
    </row>
    <row r="2805" spans="1:34" x14ac:dyDescent="0.25">
      <c r="A2805">
        <v>8</v>
      </c>
      <c r="B2805" t="s">
        <v>659</v>
      </c>
      <c r="C2805" t="s">
        <v>662</v>
      </c>
      <c r="D2805" t="s">
        <v>660</v>
      </c>
      <c r="E2805" t="s">
        <v>661</v>
      </c>
      <c r="F2805" t="s">
        <v>666</v>
      </c>
      <c r="G2805" t="s">
        <v>11044</v>
      </c>
      <c r="H2805" t="s">
        <v>1323</v>
      </c>
      <c r="I2805" t="s">
        <v>1324</v>
      </c>
      <c r="J2805">
        <v>4</v>
      </c>
      <c r="L2805" t="s">
        <v>1287</v>
      </c>
      <c r="M2805" t="s">
        <v>1325</v>
      </c>
      <c r="N2805" t="s">
        <v>1326</v>
      </c>
      <c r="O2805" t="s">
        <v>8101</v>
      </c>
      <c r="P2805" t="s">
        <v>403</v>
      </c>
      <c r="Q2805" t="s">
        <v>272</v>
      </c>
      <c r="R2805" t="s">
        <v>8666</v>
      </c>
      <c r="S2805" t="s">
        <v>8645</v>
      </c>
      <c r="T2805" t="b">
        <v>0</v>
      </c>
      <c r="U2805" t="b">
        <v>0</v>
      </c>
      <c r="V2805">
        <v>2</v>
      </c>
      <c r="W2805">
        <v>0</v>
      </c>
      <c r="X2805">
        <v>8</v>
      </c>
      <c r="AF2805" t="s">
        <v>8097</v>
      </c>
      <c r="AG2805" t="s">
        <v>4484</v>
      </c>
      <c r="AH2805" t="s">
        <v>8102</v>
      </c>
    </row>
    <row r="2806" spans="1:34" x14ac:dyDescent="0.25">
      <c r="A2806">
        <v>8</v>
      </c>
      <c r="B2806" t="s">
        <v>659</v>
      </c>
      <c r="C2806" t="s">
        <v>662</v>
      </c>
      <c r="D2806" t="s">
        <v>660</v>
      </c>
      <c r="E2806" t="s">
        <v>661</v>
      </c>
      <c r="F2806" t="s">
        <v>666</v>
      </c>
      <c r="G2806" t="s">
        <v>11044</v>
      </c>
      <c r="H2806" t="s">
        <v>1323</v>
      </c>
      <c r="I2806" t="s">
        <v>1324</v>
      </c>
      <c r="J2806">
        <v>4</v>
      </c>
      <c r="L2806" t="s">
        <v>1287</v>
      </c>
      <c r="M2806" t="s">
        <v>1325</v>
      </c>
      <c r="N2806" t="s">
        <v>1326</v>
      </c>
      <c r="O2806" t="s">
        <v>8103</v>
      </c>
      <c r="P2806" t="s">
        <v>389</v>
      </c>
      <c r="Q2806" t="s">
        <v>148</v>
      </c>
      <c r="R2806" t="s">
        <v>8659</v>
      </c>
      <c r="S2806" t="s">
        <v>8662</v>
      </c>
      <c r="T2806" t="b">
        <v>0</v>
      </c>
      <c r="U2806" t="b">
        <v>0</v>
      </c>
      <c r="V2806">
        <v>2</v>
      </c>
      <c r="W2806">
        <v>0</v>
      </c>
      <c r="X2806">
        <v>12</v>
      </c>
      <c r="AF2806" t="s">
        <v>8097</v>
      </c>
      <c r="AH2806" t="s">
        <v>8104</v>
      </c>
    </row>
    <row r="2807" spans="1:34" x14ac:dyDescent="0.25">
      <c r="A2807">
        <v>8</v>
      </c>
      <c r="B2807" t="s">
        <v>659</v>
      </c>
      <c r="C2807" t="s">
        <v>662</v>
      </c>
      <c r="D2807" t="s">
        <v>660</v>
      </c>
      <c r="E2807" t="s">
        <v>661</v>
      </c>
      <c r="F2807" t="s">
        <v>666</v>
      </c>
      <c r="G2807" t="s">
        <v>11044</v>
      </c>
      <c r="H2807" t="s">
        <v>1323</v>
      </c>
      <c r="I2807" t="s">
        <v>1324</v>
      </c>
      <c r="J2807">
        <v>4</v>
      </c>
      <c r="L2807" t="s">
        <v>1287</v>
      </c>
      <c r="M2807" t="s">
        <v>1325</v>
      </c>
      <c r="N2807" t="s">
        <v>1326</v>
      </c>
      <c r="O2807" t="s">
        <v>8105</v>
      </c>
      <c r="P2807" t="s">
        <v>115</v>
      </c>
      <c r="Q2807" t="s">
        <v>8644</v>
      </c>
      <c r="R2807" t="s">
        <v>8488</v>
      </c>
      <c r="S2807" t="s">
        <v>8645</v>
      </c>
      <c r="T2807" t="b">
        <v>1</v>
      </c>
      <c r="U2807" t="b">
        <v>0</v>
      </c>
      <c r="V2807">
        <v>1</v>
      </c>
      <c r="W2807">
        <v>30</v>
      </c>
      <c r="X2807">
        <v>10</v>
      </c>
      <c r="AB2807">
        <v>2</v>
      </c>
      <c r="AC2807">
        <v>1</v>
      </c>
      <c r="AD2807">
        <v>3</v>
      </c>
      <c r="AE2807" t="s">
        <v>618</v>
      </c>
      <c r="AG2807" t="s">
        <v>3189</v>
      </c>
      <c r="AH2807" t="s">
        <v>8106</v>
      </c>
    </row>
    <row r="2808" spans="1:34" x14ac:dyDescent="0.25">
      <c r="A2808">
        <v>8</v>
      </c>
      <c r="B2808" t="s">
        <v>659</v>
      </c>
      <c r="C2808" t="s">
        <v>662</v>
      </c>
      <c r="D2808" t="s">
        <v>660</v>
      </c>
      <c r="E2808" t="s">
        <v>661</v>
      </c>
      <c r="F2808" t="s">
        <v>666</v>
      </c>
      <c r="G2808" t="s">
        <v>11044</v>
      </c>
      <c r="H2808" t="s">
        <v>1323</v>
      </c>
      <c r="I2808" t="s">
        <v>1324</v>
      </c>
      <c r="J2808">
        <v>4</v>
      </c>
      <c r="L2808" t="s">
        <v>1287</v>
      </c>
      <c r="M2808" t="s">
        <v>1325</v>
      </c>
      <c r="N2808" t="s">
        <v>1326</v>
      </c>
      <c r="O2808" t="s">
        <v>8107</v>
      </c>
      <c r="P2808" t="s">
        <v>115</v>
      </c>
      <c r="Q2808" t="s">
        <v>8644</v>
      </c>
      <c r="R2808" t="s">
        <v>8488</v>
      </c>
      <c r="S2808" t="s">
        <v>8645</v>
      </c>
      <c r="T2808" t="b">
        <v>1</v>
      </c>
      <c r="U2808" t="b">
        <v>0</v>
      </c>
      <c r="V2808">
        <v>2</v>
      </c>
      <c r="W2808">
        <v>30</v>
      </c>
      <c r="X2808">
        <v>11</v>
      </c>
      <c r="AB2808">
        <v>2</v>
      </c>
      <c r="AC2808">
        <v>1</v>
      </c>
      <c r="AD2808">
        <v>3</v>
      </c>
      <c r="AE2808" t="s">
        <v>1745</v>
      </c>
      <c r="AG2808" t="s">
        <v>2181</v>
      </c>
      <c r="AH2808" t="s">
        <v>8108</v>
      </c>
    </row>
    <row r="2809" spans="1:34" x14ac:dyDescent="0.25">
      <c r="A2809">
        <v>8</v>
      </c>
      <c r="B2809" t="s">
        <v>659</v>
      </c>
      <c r="C2809" t="s">
        <v>662</v>
      </c>
      <c r="D2809" t="s">
        <v>660</v>
      </c>
      <c r="E2809" t="s">
        <v>661</v>
      </c>
      <c r="F2809" t="s">
        <v>666</v>
      </c>
      <c r="G2809" t="s">
        <v>11044</v>
      </c>
      <c r="H2809" t="s">
        <v>1323</v>
      </c>
      <c r="I2809" t="s">
        <v>1324</v>
      </c>
      <c r="J2809">
        <v>4</v>
      </c>
      <c r="L2809" t="s">
        <v>1287</v>
      </c>
      <c r="M2809" t="s">
        <v>1325</v>
      </c>
      <c r="N2809" t="s">
        <v>1326</v>
      </c>
      <c r="O2809" t="s">
        <v>8109</v>
      </c>
      <c r="P2809" t="s">
        <v>115</v>
      </c>
      <c r="Q2809" t="s">
        <v>8644</v>
      </c>
      <c r="R2809" t="s">
        <v>8488</v>
      </c>
      <c r="S2809" t="s">
        <v>8645</v>
      </c>
      <c r="T2809" t="b">
        <v>1</v>
      </c>
      <c r="U2809" t="b">
        <v>0</v>
      </c>
      <c r="V2809">
        <v>3</v>
      </c>
      <c r="W2809">
        <v>35</v>
      </c>
      <c r="X2809">
        <v>8</v>
      </c>
      <c r="AB2809">
        <v>2</v>
      </c>
      <c r="AC2809">
        <v>1</v>
      </c>
      <c r="AD2809">
        <v>3</v>
      </c>
      <c r="AE2809" t="s">
        <v>1745</v>
      </c>
      <c r="AG2809" t="s">
        <v>2181</v>
      </c>
      <c r="AH2809" t="s">
        <v>8110</v>
      </c>
    </row>
    <row r="2810" spans="1:34" x14ac:dyDescent="0.25">
      <c r="A2810">
        <v>8</v>
      </c>
      <c r="B2810" t="s">
        <v>659</v>
      </c>
      <c r="C2810" t="s">
        <v>662</v>
      </c>
      <c r="D2810" t="s">
        <v>660</v>
      </c>
      <c r="E2810" t="s">
        <v>661</v>
      </c>
      <c r="F2810" t="s">
        <v>666</v>
      </c>
      <c r="G2810" t="s">
        <v>11044</v>
      </c>
      <c r="H2810" t="s">
        <v>1323</v>
      </c>
      <c r="I2810" t="s">
        <v>1324</v>
      </c>
      <c r="J2810">
        <v>4</v>
      </c>
      <c r="L2810" t="s">
        <v>1287</v>
      </c>
      <c r="M2810" t="s">
        <v>1325</v>
      </c>
      <c r="N2810" t="s">
        <v>1326</v>
      </c>
      <c r="O2810" t="s">
        <v>8111</v>
      </c>
      <c r="P2810" t="s">
        <v>217</v>
      </c>
      <c r="Q2810" t="s">
        <v>8650</v>
      </c>
      <c r="R2810" t="s">
        <v>8637</v>
      </c>
      <c r="S2810" t="s">
        <v>8645</v>
      </c>
      <c r="T2810" t="b">
        <v>1</v>
      </c>
      <c r="U2810" t="b">
        <v>0</v>
      </c>
      <c r="V2810">
        <v>1</v>
      </c>
      <c r="W2810">
        <v>25</v>
      </c>
      <c r="X2810">
        <v>11</v>
      </c>
      <c r="AB2810">
        <v>2</v>
      </c>
      <c r="AC2810">
        <v>1</v>
      </c>
      <c r="AD2810">
        <v>3</v>
      </c>
      <c r="AE2810" t="s">
        <v>1745</v>
      </c>
      <c r="AG2810" t="s">
        <v>8112</v>
      </c>
      <c r="AH2810" t="s">
        <v>8113</v>
      </c>
    </row>
    <row r="2811" spans="1:34" x14ac:dyDescent="0.25">
      <c r="A2811">
        <v>8</v>
      </c>
      <c r="B2811" t="s">
        <v>659</v>
      </c>
      <c r="C2811" t="s">
        <v>662</v>
      </c>
      <c r="D2811" t="s">
        <v>660</v>
      </c>
      <c r="E2811" t="s">
        <v>661</v>
      </c>
      <c r="F2811" t="s">
        <v>666</v>
      </c>
      <c r="G2811" t="s">
        <v>11044</v>
      </c>
      <c r="H2811" t="s">
        <v>1323</v>
      </c>
      <c r="I2811" t="s">
        <v>1324</v>
      </c>
      <c r="J2811">
        <v>4</v>
      </c>
      <c r="L2811" t="s">
        <v>1287</v>
      </c>
      <c r="M2811" t="s">
        <v>1325</v>
      </c>
      <c r="N2811" t="s">
        <v>1326</v>
      </c>
      <c r="O2811" t="s">
        <v>8114</v>
      </c>
      <c r="P2811" t="s">
        <v>217</v>
      </c>
      <c r="Q2811" t="s">
        <v>8650</v>
      </c>
      <c r="R2811" t="s">
        <v>8637</v>
      </c>
      <c r="S2811" t="s">
        <v>8645</v>
      </c>
      <c r="T2811" t="b">
        <v>1</v>
      </c>
      <c r="U2811" t="b">
        <v>0</v>
      </c>
      <c r="V2811">
        <v>2</v>
      </c>
      <c r="W2811">
        <v>25</v>
      </c>
      <c r="X2811">
        <v>10</v>
      </c>
      <c r="AB2811">
        <v>2</v>
      </c>
      <c r="AC2811">
        <v>1</v>
      </c>
      <c r="AD2811">
        <v>3</v>
      </c>
      <c r="AE2811" t="s">
        <v>610</v>
      </c>
      <c r="AG2811" t="s">
        <v>8115</v>
      </c>
      <c r="AH2811" t="s">
        <v>8116</v>
      </c>
    </row>
    <row r="2812" spans="1:34" x14ac:dyDescent="0.25">
      <c r="A2812">
        <v>8</v>
      </c>
      <c r="B2812" t="s">
        <v>659</v>
      </c>
      <c r="C2812" t="s">
        <v>662</v>
      </c>
      <c r="D2812" t="s">
        <v>660</v>
      </c>
      <c r="E2812" t="s">
        <v>661</v>
      </c>
      <c r="F2812" t="s">
        <v>666</v>
      </c>
      <c r="G2812" t="s">
        <v>11044</v>
      </c>
      <c r="H2812" t="s">
        <v>1323</v>
      </c>
      <c r="I2812" t="s">
        <v>1324</v>
      </c>
      <c r="J2812">
        <v>4</v>
      </c>
      <c r="L2812" t="s">
        <v>1287</v>
      </c>
      <c r="M2812" t="s">
        <v>1325</v>
      </c>
      <c r="N2812" t="s">
        <v>1326</v>
      </c>
      <c r="O2812" t="s">
        <v>8117</v>
      </c>
      <c r="P2812" t="s">
        <v>217</v>
      </c>
      <c r="Q2812" t="s">
        <v>8650</v>
      </c>
      <c r="R2812" t="s">
        <v>8637</v>
      </c>
      <c r="S2812" t="s">
        <v>8645</v>
      </c>
      <c r="T2812" t="b">
        <v>1</v>
      </c>
      <c r="U2812" t="b">
        <v>0</v>
      </c>
      <c r="V2812">
        <v>3</v>
      </c>
      <c r="W2812">
        <v>25</v>
      </c>
      <c r="X2812">
        <v>8</v>
      </c>
      <c r="AB2812">
        <v>2</v>
      </c>
      <c r="AC2812">
        <v>1</v>
      </c>
      <c r="AD2812">
        <v>3</v>
      </c>
      <c r="AE2812" t="s">
        <v>1745</v>
      </c>
      <c r="AG2812" t="s">
        <v>8118</v>
      </c>
      <c r="AH2812" t="s">
        <v>8119</v>
      </c>
    </row>
    <row r="2813" spans="1:34" x14ac:dyDescent="0.25">
      <c r="A2813">
        <v>8</v>
      </c>
      <c r="B2813" t="s">
        <v>659</v>
      </c>
      <c r="C2813" t="s">
        <v>662</v>
      </c>
      <c r="D2813" t="s">
        <v>660</v>
      </c>
      <c r="E2813" t="s">
        <v>661</v>
      </c>
      <c r="F2813" t="s">
        <v>666</v>
      </c>
      <c r="G2813" t="s">
        <v>11044</v>
      </c>
      <c r="H2813" t="s">
        <v>1323</v>
      </c>
      <c r="I2813" t="s">
        <v>1324</v>
      </c>
      <c r="J2813">
        <v>4</v>
      </c>
      <c r="L2813" t="s">
        <v>1287</v>
      </c>
      <c r="M2813" t="s">
        <v>1325</v>
      </c>
      <c r="N2813" t="s">
        <v>1326</v>
      </c>
      <c r="O2813" t="s">
        <v>8120</v>
      </c>
      <c r="P2813" t="s">
        <v>7459</v>
      </c>
      <c r="Q2813" t="s">
        <v>8644</v>
      </c>
      <c r="R2813" t="s">
        <v>8488</v>
      </c>
      <c r="S2813" t="s">
        <v>8645</v>
      </c>
      <c r="T2813" t="b">
        <v>1</v>
      </c>
      <c r="U2813" t="b">
        <v>0</v>
      </c>
      <c r="V2813">
        <v>1</v>
      </c>
      <c r="W2813">
        <v>27.5</v>
      </c>
      <c r="X2813">
        <v>11</v>
      </c>
      <c r="AB2813">
        <v>2</v>
      </c>
      <c r="AC2813">
        <v>1</v>
      </c>
      <c r="AD2813">
        <v>3</v>
      </c>
      <c r="AE2813" t="s">
        <v>1745</v>
      </c>
      <c r="AG2813" t="s">
        <v>2181</v>
      </c>
      <c r="AH2813" t="s">
        <v>8121</v>
      </c>
    </row>
    <row r="2814" spans="1:34" x14ac:dyDescent="0.25">
      <c r="A2814">
        <v>8</v>
      </c>
      <c r="B2814" t="s">
        <v>659</v>
      </c>
      <c r="C2814" t="s">
        <v>662</v>
      </c>
      <c r="D2814" t="s">
        <v>660</v>
      </c>
      <c r="E2814" t="s">
        <v>661</v>
      </c>
      <c r="F2814" t="s">
        <v>666</v>
      </c>
      <c r="G2814" t="s">
        <v>11044</v>
      </c>
      <c r="H2814" t="s">
        <v>1323</v>
      </c>
      <c r="I2814" t="s">
        <v>1324</v>
      </c>
      <c r="J2814">
        <v>4</v>
      </c>
      <c r="L2814" t="s">
        <v>1287</v>
      </c>
      <c r="M2814" t="s">
        <v>1325</v>
      </c>
      <c r="N2814" t="s">
        <v>1326</v>
      </c>
      <c r="O2814" t="s">
        <v>8122</v>
      </c>
      <c r="P2814" t="s">
        <v>7459</v>
      </c>
      <c r="Q2814" t="s">
        <v>8644</v>
      </c>
      <c r="R2814" t="s">
        <v>8488</v>
      </c>
      <c r="S2814" t="s">
        <v>8645</v>
      </c>
      <c r="T2814" t="b">
        <v>1</v>
      </c>
      <c r="U2814" t="b">
        <v>0</v>
      </c>
      <c r="V2814">
        <v>2</v>
      </c>
      <c r="W2814">
        <v>27.5</v>
      </c>
      <c r="X2814">
        <v>10</v>
      </c>
      <c r="AB2814">
        <v>2</v>
      </c>
      <c r="AC2814">
        <v>1</v>
      </c>
      <c r="AD2814">
        <v>3</v>
      </c>
      <c r="AE2814" t="s">
        <v>610</v>
      </c>
      <c r="AG2814" t="s">
        <v>2350</v>
      </c>
      <c r="AH2814" t="s">
        <v>8123</v>
      </c>
    </row>
    <row r="2815" spans="1:34" x14ac:dyDescent="0.25">
      <c r="A2815">
        <v>8</v>
      </c>
      <c r="B2815" t="s">
        <v>659</v>
      </c>
      <c r="C2815" t="s">
        <v>662</v>
      </c>
      <c r="D2815" t="s">
        <v>660</v>
      </c>
      <c r="E2815" t="s">
        <v>661</v>
      </c>
      <c r="F2815" t="s">
        <v>666</v>
      </c>
      <c r="G2815" t="s">
        <v>11044</v>
      </c>
      <c r="H2815" t="s">
        <v>1323</v>
      </c>
      <c r="I2815" t="s">
        <v>1324</v>
      </c>
      <c r="J2815">
        <v>4</v>
      </c>
      <c r="L2815" t="s">
        <v>1287</v>
      </c>
      <c r="M2815" t="s">
        <v>1325</v>
      </c>
      <c r="N2815" t="s">
        <v>1326</v>
      </c>
      <c r="O2815" t="s">
        <v>8124</v>
      </c>
      <c r="P2815" t="s">
        <v>7459</v>
      </c>
      <c r="Q2815" t="s">
        <v>8644</v>
      </c>
      <c r="R2815" t="s">
        <v>8488</v>
      </c>
      <c r="S2815" t="s">
        <v>8645</v>
      </c>
      <c r="T2815" t="b">
        <v>1</v>
      </c>
      <c r="U2815" t="b">
        <v>0</v>
      </c>
      <c r="V2815">
        <v>3</v>
      </c>
      <c r="W2815">
        <v>27.5</v>
      </c>
      <c r="X2815">
        <v>9</v>
      </c>
      <c r="AB2815">
        <v>2</v>
      </c>
      <c r="AC2815">
        <v>1</v>
      </c>
      <c r="AD2815">
        <v>3</v>
      </c>
      <c r="AE2815" t="s">
        <v>610</v>
      </c>
      <c r="AG2815" t="s">
        <v>2350</v>
      </c>
      <c r="AH2815" t="s">
        <v>8125</v>
      </c>
    </row>
    <row r="2816" spans="1:34" x14ac:dyDescent="0.25">
      <c r="A2816">
        <v>8</v>
      </c>
      <c r="B2816" t="s">
        <v>659</v>
      </c>
      <c r="C2816" t="s">
        <v>662</v>
      </c>
      <c r="D2816" t="s">
        <v>660</v>
      </c>
      <c r="E2816" t="s">
        <v>661</v>
      </c>
      <c r="F2816" t="s">
        <v>666</v>
      </c>
      <c r="G2816" t="s">
        <v>11044</v>
      </c>
      <c r="H2816" t="s">
        <v>1323</v>
      </c>
      <c r="I2816" t="s">
        <v>1324</v>
      </c>
      <c r="J2816">
        <v>4</v>
      </c>
      <c r="L2816" t="s">
        <v>1287</v>
      </c>
      <c r="M2816" t="s">
        <v>1325</v>
      </c>
      <c r="N2816" t="s">
        <v>1326</v>
      </c>
      <c r="O2816" t="s">
        <v>8126</v>
      </c>
      <c r="P2816" t="s">
        <v>209</v>
      </c>
      <c r="Q2816" t="s">
        <v>8650</v>
      </c>
      <c r="R2816" t="s">
        <v>8637</v>
      </c>
      <c r="S2816" t="s">
        <v>8645</v>
      </c>
      <c r="T2816" t="b">
        <v>0</v>
      </c>
      <c r="U2816" t="b">
        <v>0</v>
      </c>
      <c r="V2816">
        <v>1</v>
      </c>
      <c r="W2816">
        <v>65</v>
      </c>
      <c r="X2816">
        <v>11</v>
      </c>
      <c r="AB2816">
        <v>2</v>
      </c>
      <c r="AC2816">
        <v>1</v>
      </c>
      <c r="AD2816">
        <v>3</v>
      </c>
      <c r="AE2816" t="s">
        <v>618</v>
      </c>
      <c r="AG2816" t="s">
        <v>3189</v>
      </c>
      <c r="AH2816" t="s">
        <v>8127</v>
      </c>
    </row>
    <row r="2817" spans="1:34" x14ac:dyDescent="0.25">
      <c r="A2817">
        <v>8</v>
      </c>
      <c r="B2817" t="s">
        <v>659</v>
      </c>
      <c r="C2817" t="s">
        <v>662</v>
      </c>
      <c r="D2817" t="s">
        <v>660</v>
      </c>
      <c r="E2817" t="s">
        <v>661</v>
      </c>
      <c r="F2817" t="s">
        <v>666</v>
      </c>
      <c r="G2817" t="s">
        <v>11044</v>
      </c>
      <c r="H2817" t="s">
        <v>1323</v>
      </c>
      <c r="I2817" t="s">
        <v>1324</v>
      </c>
      <c r="J2817">
        <v>4</v>
      </c>
      <c r="L2817" t="s">
        <v>1287</v>
      </c>
      <c r="M2817" t="s">
        <v>1325</v>
      </c>
      <c r="N2817" t="s">
        <v>1326</v>
      </c>
      <c r="O2817" t="s">
        <v>8128</v>
      </c>
      <c r="P2817" t="s">
        <v>209</v>
      </c>
      <c r="Q2817" t="s">
        <v>8650</v>
      </c>
      <c r="R2817" t="s">
        <v>8637</v>
      </c>
      <c r="S2817" t="s">
        <v>8645</v>
      </c>
      <c r="T2817" t="b">
        <v>0</v>
      </c>
      <c r="U2817" t="b">
        <v>0</v>
      </c>
      <c r="V2817">
        <v>2</v>
      </c>
      <c r="W2817">
        <v>70</v>
      </c>
      <c r="X2817">
        <v>10</v>
      </c>
      <c r="AB2817">
        <v>2</v>
      </c>
      <c r="AC2817">
        <v>1</v>
      </c>
      <c r="AD2817">
        <v>3</v>
      </c>
      <c r="AE2817" t="s">
        <v>1745</v>
      </c>
      <c r="AG2817" t="s">
        <v>2181</v>
      </c>
      <c r="AH2817" t="s">
        <v>8129</v>
      </c>
    </row>
    <row r="2818" spans="1:34" x14ac:dyDescent="0.25">
      <c r="A2818">
        <v>8</v>
      </c>
      <c r="B2818" t="s">
        <v>659</v>
      </c>
      <c r="C2818" t="s">
        <v>662</v>
      </c>
      <c r="D2818" t="s">
        <v>660</v>
      </c>
      <c r="E2818" t="s">
        <v>661</v>
      </c>
      <c r="F2818" t="s">
        <v>666</v>
      </c>
      <c r="G2818" t="s">
        <v>11044</v>
      </c>
      <c r="H2818" t="s">
        <v>1323</v>
      </c>
      <c r="I2818" t="s">
        <v>1324</v>
      </c>
      <c r="J2818">
        <v>4</v>
      </c>
      <c r="L2818" t="s">
        <v>1287</v>
      </c>
      <c r="M2818" t="s">
        <v>1325</v>
      </c>
      <c r="N2818" t="s">
        <v>1326</v>
      </c>
      <c r="O2818" t="s">
        <v>8130</v>
      </c>
      <c r="P2818" t="s">
        <v>209</v>
      </c>
      <c r="Q2818" t="s">
        <v>8650</v>
      </c>
      <c r="R2818" t="s">
        <v>8637</v>
      </c>
      <c r="S2818" t="s">
        <v>8645</v>
      </c>
      <c r="T2818" t="b">
        <v>0</v>
      </c>
      <c r="U2818" t="b">
        <v>0</v>
      </c>
      <c r="V2818">
        <v>3</v>
      </c>
      <c r="W2818">
        <v>70</v>
      </c>
      <c r="X2818">
        <v>9</v>
      </c>
      <c r="AB2818">
        <v>2</v>
      </c>
      <c r="AC2818">
        <v>1</v>
      </c>
      <c r="AD2818">
        <v>3</v>
      </c>
      <c r="AE2818" t="s">
        <v>610</v>
      </c>
      <c r="AG2818" t="s">
        <v>2350</v>
      </c>
      <c r="AH2818" t="s">
        <v>8131</v>
      </c>
    </row>
    <row r="2819" spans="1:34" x14ac:dyDescent="0.25">
      <c r="A2819">
        <v>8</v>
      </c>
      <c r="B2819" t="s">
        <v>659</v>
      </c>
      <c r="C2819" t="s">
        <v>662</v>
      </c>
      <c r="D2819" t="s">
        <v>660</v>
      </c>
      <c r="E2819" t="s">
        <v>661</v>
      </c>
      <c r="F2819" t="s">
        <v>666</v>
      </c>
      <c r="G2819" t="s">
        <v>11044</v>
      </c>
      <c r="H2819" t="s">
        <v>1323</v>
      </c>
      <c r="I2819" t="s">
        <v>1324</v>
      </c>
      <c r="J2819">
        <v>4</v>
      </c>
      <c r="L2819" t="s">
        <v>1287</v>
      </c>
      <c r="M2819" t="s">
        <v>1325</v>
      </c>
      <c r="N2819" t="s">
        <v>1326</v>
      </c>
      <c r="O2819" t="s">
        <v>8132</v>
      </c>
      <c r="P2819" t="s">
        <v>79</v>
      </c>
      <c r="Q2819" t="s">
        <v>25</v>
      </c>
      <c r="R2819" t="s">
        <v>25</v>
      </c>
      <c r="S2819" t="s">
        <v>8645</v>
      </c>
      <c r="T2819" t="b">
        <v>0</v>
      </c>
      <c r="U2819" t="b">
        <v>0</v>
      </c>
      <c r="V2819">
        <v>1</v>
      </c>
      <c r="W2819">
        <v>42.5</v>
      </c>
      <c r="X2819">
        <v>15</v>
      </c>
      <c r="AB2819">
        <v>2</v>
      </c>
      <c r="AC2819">
        <v>1</v>
      </c>
      <c r="AD2819">
        <v>3</v>
      </c>
      <c r="AE2819" t="s">
        <v>618</v>
      </c>
      <c r="AG2819" t="s">
        <v>3189</v>
      </c>
      <c r="AH2819" t="s">
        <v>8133</v>
      </c>
    </row>
    <row r="2820" spans="1:34" x14ac:dyDescent="0.25">
      <c r="A2820">
        <v>8</v>
      </c>
      <c r="B2820" t="s">
        <v>659</v>
      </c>
      <c r="C2820" t="s">
        <v>662</v>
      </c>
      <c r="D2820" t="s">
        <v>660</v>
      </c>
      <c r="E2820" t="s">
        <v>661</v>
      </c>
      <c r="F2820" t="s">
        <v>666</v>
      </c>
      <c r="G2820" t="s">
        <v>11044</v>
      </c>
      <c r="H2820" t="s">
        <v>1323</v>
      </c>
      <c r="I2820" t="s">
        <v>1324</v>
      </c>
      <c r="J2820">
        <v>4</v>
      </c>
      <c r="L2820" t="s">
        <v>1287</v>
      </c>
      <c r="M2820" t="s">
        <v>1325</v>
      </c>
      <c r="N2820" t="s">
        <v>1326</v>
      </c>
      <c r="O2820" t="s">
        <v>8134</v>
      </c>
      <c r="P2820" t="s">
        <v>79</v>
      </c>
      <c r="Q2820" t="s">
        <v>25</v>
      </c>
      <c r="R2820" t="s">
        <v>25</v>
      </c>
      <c r="S2820" t="s">
        <v>8645</v>
      </c>
      <c r="T2820" t="b">
        <v>0</v>
      </c>
      <c r="U2820" t="b">
        <v>0</v>
      </c>
      <c r="V2820">
        <v>2</v>
      </c>
      <c r="W2820">
        <v>42.5</v>
      </c>
      <c r="X2820">
        <v>15</v>
      </c>
      <c r="AB2820">
        <v>2</v>
      </c>
      <c r="AC2820">
        <v>1</v>
      </c>
      <c r="AD2820">
        <v>3</v>
      </c>
      <c r="AE2820" t="s">
        <v>1745</v>
      </c>
      <c r="AG2820" t="s">
        <v>2181</v>
      </c>
      <c r="AH2820" t="s">
        <v>8135</v>
      </c>
    </row>
    <row r="2821" spans="1:34" x14ac:dyDescent="0.25">
      <c r="A2821">
        <v>8</v>
      </c>
      <c r="B2821" t="s">
        <v>659</v>
      </c>
      <c r="C2821" t="s">
        <v>662</v>
      </c>
      <c r="D2821" t="s">
        <v>660</v>
      </c>
      <c r="E2821" t="s">
        <v>661</v>
      </c>
      <c r="F2821" t="s">
        <v>666</v>
      </c>
      <c r="G2821" t="s">
        <v>11044</v>
      </c>
      <c r="H2821" t="s">
        <v>1323</v>
      </c>
      <c r="I2821" t="s">
        <v>1324</v>
      </c>
      <c r="J2821">
        <v>4</v>
      </c>
      <c r="L2821" t="s">
        <v>1287</v>
      </c>
      <c r="M2821" t="s">
        <v>1325</v>
      </c>
      <c r="N2821" t="s">
        <v>1326</v>
      </c>
      <c r="O2821" t="s">
        <v>8136</v>
      </c>
      <c r="P2821" t="s">
        <v>79</v>
      </c>
      <c r="Q2821" t="s">
        <v>25</v>
      </c>
      <c r="R2821" t="s">
        <v>25</v>
      </c>
      <c r="S2821" t="s">
        <v>8645</v>
      </c>
      <c r="T2821" t="b">
        <v>0</v>
      </c>
      <c r="U2821" t="b">
        <v>0</v>
      </c>
      <c r="V2821">
        <v>3</v>
      </c>
      <c r="W2821">
        <v>42.5</v>
      </c>
      <c r="X2821">
        <v>13</v>
      </c>
      <c r="AB2821">
        <v>2</v>
      </c>
      <c r="AC2821">
        <v>1</v>
      </c>
      <c r="AD2821">
        <v>3</v>
      </c>
      <c r="AE2821" t="s">
        <v>1745</v>
      </c>
      <c r="AG2821" t="s">
        <v>2181</v>
      </c>
      <c r="AH2821" t="s">
        <v>8137</v>
      </c>
    </row>
    <row r="2822" spans="1:34" x14ac:dyDescent="0.25">
      <c r="A2822">
        <v>8</v>
      </c>
      <c r="B2822" t="s">
        <v>659</v>
      </c>
      <c r="C2822" t="s">
        <v>662</v>
      </c>
      <c r="D2822" t="s">
        <v>660</v>
      </c>
      <c r="E2822" t="s">
        <v>661</v>
      </c>
      <c r="F2822" t="s">
        <v>666</v>
      </c>
      <c r="G2822" t="s">
        <v>11044</v>
      </c>
      <c r="H2822" t="s">
        <v>1323</v>
      </c>
      <c r="I2822" t="s">
        <v>1324</v>
      </c>
      <c r="J2822">
        <v>4</v>
      </c>
      <c r="L2822" t="s">
        <v>1287</v>
      </c>
      <c r="M2822" t="s">
        <v>1325</v>
      </c>
      <c r="N2822" t="s">
        <v>1326</v>
      </c>
      <c r="O2822" t="s">
        <v>8138</v>
      </c>
      <c r="P2822" t="s">
        <v>1534</v>
      </c>
      <c r="Q2822" t="s">
        <v>2</v>
      </c>
      <c r="R2822" t="s">
        <v>2</v>
      </c>
      <c r="S2822" t="s">
        <v>8646</v>
      </c>
      <c r="T2822" t="b">
        <v>0</v>
      </c>
      <c r="U2822" t="b">
        <v>1</v>
      </c>
      <c r="V2822">
        <v>1</v>
      </c>
      <c r="W2822">
        <v>150</v>
      </c>
      <c r="Y2822">
        <v>75</v>
      </c>
      <c r="AH2822" t="s">
        <v>8139</v>
      </c>
    </row>
    <row r="2823" spans="1:34" x14ac:dyDescent="0.25">
      <c r="A2823">
        <v>8</v>
      </c>
      <c r="B2823" t="s">
        <v>659</v>
      </c>
      <c r="C2823" t="s">
        <v>662</v>
      </c>
      <c r="D2823" t="s">
        <v>660</v>
      </c>
      <c r="E2823" t="s">
        <v>661</v>
      </c>
      <c r="F2823" t="s">
        <v>666</v>
      </c>
      <c r="G2823" t="s">
        <v>11044</v>
      </c>
      <c r="H2823" t="s">
        <v>1323</v>
      </c>
      <c r="I2823" t="s">
        <v>1324</v>
      </c>
      <c r="J2823">
        <v>4</v>
      </c>
      <c r="L2823" t="s">
        <v>1287</v>
      </c>
      <c r="M2823" t="s">
        <v>1325</v>
      </c>
      <c r="N2823" t="s">
        <v>1326</v>
      </c>
      <c r="O2823" t="s">
        <v>8140</v>
      </c>
      <c r="P2823" t="s">
        <v>1534</v>
      </c>
      <c r="Q2823" t="s">
        <v>2</v>
      </c>
      <c r="R2823" t="s">
        <v>2</v>
      </c>
      <c r="S2823" t="s">
        <v>8646</v>
      </c>
      <c r="T2823" t="b">
        <v>0</v>
      </c>
      <c r="U2823" t="b">
        <v>1</v>
      </c>
      <c r="V2823">
        <v>2</v>
      </c>
      <c r="W2823">
        <v>150</v>
      </c>
      <c r="Y2823">
        <v>64.800000000000011</v>
      </c>
      <c r="AG2823" t="s">
        <v>5657</v>
      </c>
      <c r="AH2823" t="s">
        <v>8141</v>
      </c>
    </row>
    <row r="2824" spans="1:34" x14ac:dyDescent="0.25">
      <c r="A2824">
        <v>8</v>
      </c>
      <c r="B2824" t="s">
        <v>659</v>
      </c>
      <c r="C2824" t="s">
        <v>662</v>
      </c>
      <c r="D2824" t="s">
        <v>660</v>
      </c>
      <c r="E2824" t="s">
        <v>661</v>
      </c>
      <c r="F2824" t="s">
        <v>666</v>
      </c>
      <c r="G2824" t="s">
        <v>11044</v>
      </c>
      <c r="H2824" t="s">
        <v>1323</v>
      </c>
      <c r="I2824" t="s">
        <v>1324</v>
      </c>
      <c r="J2824">
        <v>4</v>
      </c>
      <c r="L2824" t="s">
        <v>1287</v>
      </c>
      <c r="M2824" t="s">
        <v>1325</v>
      </c>
      <c r="N2824" t="s">
        <v>1326</v>
      </c>
      <c r="O2824" t="s">
        <v>8142</v>
      </c>
      <c r="P2824" t="s">
        <v>1534</v>
      </c>
      <c r="Q2824" t="s">
        <v>2</v>
      </c>
      <c r="R2824" t="s">
        <v>2</v>
      </c>
      <c r="S2824" t="s">
        <v>8646</v>
      </c>
      <c r="T2824" t="b">
        <v>0</v>
      </c>
      <c r="U2824" t="b">
        <v>1</v>
      </c>
      <c r="V2824">
        <v>3</v>
      </c>
      <c r="W2824">
        <v>150</v>
      </c>
      <c r="Y2824">
        <v>60</v>
      </c>
      <c r="AG2824" t="s">
        <v>8143</v>
      </c>
      <c r="AH2824" t="s">
        <v>8144</v>
      </c>
    </row>
    <row r="2825" spans="1:34" x14ac:dyDescent="0.25">
      <c r="A2825">
        <v>8</v>
      </c>
      <c r="B2825" t="s">
        <v>659</v>
      </c>
      <c r="C2825" t="s">
        <v>662</v>
      </c>
      <c r="D2825" t="s">
        <v>660</v>
      </c>
      <c r="E2825" t="s">
        <v>661</v>
      </c>
      <c r="F2825" t="s">
        <v>666</v>
      </c>
      <c r="G2825" t="s">
        <v>11044</v>
      </c>
      <c r="H2825" t="s">
        <v>1323</v>
      </c>
      <c r="I2825" t="s">
        <v>1324</v>
      </c>
      <c r="J2825">
        <v>4</v>
      </c>
      <c r="L2825" t="s">
        <v>1287</v>
      </c>
      <c r="M2825" t="s">
        <v>1325</v>
      </c>
      <c r="N2825" t="s">
        <v>1326</v>
      </c>
      <c r="O2825" t="s">
        <v>8145</v>
      </c>
      <c r="P2825" t="s">
        <v>1534</v>
      </c>
      <c r="Q2825" t="s">
        <v>2</v>
      </c>
      <c r="R2825" t="s">
        <v>2</v>
      </c>
      <c r="S2825" t="s">
        <v>8646</v>
      </c>
      <c r="T2825" t="b">
        <v>0</v>
      </c>
      <c r="U2825" t="b">
        <v>1</v>
      </c>
      <c r="V2825">
        <v>4</v>
      </c>
      <c r="W2825">
        <v>150</v>
      </c>
      <c r="Y2825">
        <v>63</v>
      </c>
      <c r="AG2825" t="s">
        <v>8146</v>
      </c>
      <c r="AH2825" t="s">
        <v>8147</v>
      </c>
    </row>
    <row r="2826" spans="1:34" x14ac:dyDescent="0.25">
      <c r="A2826">
        <v>8</v>
      </c>
      <c r="B2826" t="s">
        <v>659</v>
      </c>
      <c r="C2826" t="s">
        <v>662</v>
      </c>
      <c r="D2826" t="s">
        <v>660</v>
      </c>
      <c r="E2826" t="s">
        <v>661</v>
      </c>
      <c r="F2826" t="s">
        <v>666</v>
      </c>
      <c r="G2826" t="s">
        <v>11044</v>
      </c>
      <c r="H2826" t="s">
        <v>1323</v>
      </c>
      <c r="I2826" t="s">
        <v>1324</v>
      </c>
      <c r="J2826">
        <v>4</v>
      </c>
      <c r="L2826" t="s">
        <v>1287</v>
      </c>
      <c r="M2826" t="s">
        <v>1325</v>
      </c>
      <c r="N2826" t="s">
        <v>1326</v>
      </c>
      <c r="O2826" t="s">
        <v>8148</v>
      </c>
      <c r="P2826" t="s">
        <v>373</v>
      </c>
      <c r="Q2826" t="s">
        <v>357</v>
      </c>
      <c r="R2826" t="s">
        <v>357</v>
      </c>
      <c r="S2826" t="s">
        <v>8645</v>
      </c>
      <c r="T2826" t="b">
        <v>0</v>
      </c>
      <c r="U2826" t="b">
        <v>1</v>
      </c>
      <c r="V2826">
        <v>1</v>
      </c>
      <c r="Y2826">
        <v>20</v>
      </c>
      <c r="Z2826">
        <v>0</v>
      </c>
      <c r="AA2826" t="s">
        <v>3957</v>
      </c>
      <c r="AH2826" t="s">
        <v>8149</v>
      </c>
    </row>
    <row r="2827" spans="1:34" x14ac:dyDescent="0.25">
      <c r="A2827">
        <v>8</v>
      </c>
      <c r="B2827" t="s">
        <v>659</v>
      </c>
      <c r="C2827" t="s">
        <v>662</v>
      </c>
      <c r="D2827" t="s">
        <v>660</v>
      </c>
      <c r="E2827" t="s">
        <v>661</v>
      </c>
      <c r="F2827" t="s">
        <v>666</v>
      </c>
      <c r="G2827" t="s">
        <v>11044</v>
      </c>
      <c r="H2827" t="s">
        <v>1323</v>
      </c>
      <c r="I2827" t="s">
        <v>1324</v>
      </c>
      <c r="J2827">
        <v>4</v>
      </c>
      <c r="L2827" t="s">
        <v>1287</v>
      </c>
      <c r="M2827" t="s">
        <v>1325</v>
      </c>
      <c r="N2827" t="s">
        <v>1326</v>
      </c>
      <c r="O2827" t="s">
        <v>8150</v>
      </c>
      <c r="P2827" t="s">
        <v>373</v>
      </c>
      <c r="Q2827" t="s">
        <v>357</v>
      </c>
      <c r="R2827" t="s">
        <v>357</v>
      </c>
      <c r="S2827" t="s">
        <v>8645</v>
      </c>
      <c r="T2827" t="b">
        <v>0</v>
      </c>
      <c r="U2827" t="b">
        <v>1</v>
      </c>
      <c r="V2827">
        <v>2</v>
      </c>
      <c r="Y2827">
        <v>20</v>
      </c>
      <c r="Z2827">
        <v>0</v>
      </c>
      <c r="AA2827" t="s">
        <v>3957</v>
      </c>
      <c r="AH2827" t="s">
        <v>8151</v>
      </c>
    </row>
    <row r="2828" spans="1:34" x14ac:dyDescent="0.25">
      <c r="A2828">
        <v>8</v>
      </c>
      <c r="B2828" t="s">
        <v>659</v>
      </c>
      <c r="C2828" t="s">
        <v>662</v>
      </c>
      <c r="D2828" t="s">
        <v>660</v>
      </c>
      <c r="E2828" t="s">
        <v>661</v>
      </c>
      <c r="F2828" t="s">
        <v>666</v>
      </c>
      <c r="G2828" t="s">
        <v>11044</v>
      </c>
      <c r="H2828" t="s">
        <v>1323</v>
      </c>
      <c r="I2828" t="s">
        <v>1324</v>
      </c>
      <c r="J2828">
        <v>4</v>
      </c>
      <c r="L2828" t="s">
        <v>1287</v>
      </c>
      <c r="M2828" t="s">
        <v>1325</v>
      </c>
      <c r="N2828" t="s">
        <v>1326</v>
      </c>
      <c r="O2828" t="s">
        <v>8152</v>
      </c>
      <c r="P2828" t="s">
        <v>373</v>
      </c>
      <c r="Q2828" t="s">
        <v>357</v>
      </c>
      <c r="R2828" t="s">
        <v>357</v>
      </c>
      <c r="S2828" t="s">
        <v>8645</v>
      </c>
      <c r="T2828" t="b">
        <v>0</v>
      </c>
      <c r="U2828" t="b">
        <v>1</v>
      </c>
      <c r="V2828">
        <v>3</v>
      </c>
      <c r="Y2828">
        <v>20</v>
      </c>
      <c r="Z2828">
        <v>0</v>
      </c>
      <c r="AA2828" t="s">
        <v>3957</v>
      </c>
      <c r="AH2828" t="s">
        <v>8153</v>
      </c>
    </row>
    <row r="2829" spans="1:34" x14ac:dyDescent="0.25">
      <c r="A2829">
        <v>8</v>
      </c>
      <c r="B2829" t="s">
        <v>659</v>
      </c>
      <c r="C2829" t="s">
        <v>662</v>
      </c>
      <c r="D2829" t="s">
        <v>660</v>
      </c>
      <c r="E2829" t="s">
        <v>661</v>
      </c>
      <c r="F2829" t="s">
        <v>666</v>
      </c>
      <c r="G2829" t="s">
        <v>11044</v>
      </c>
      <c r="H2829" t="s">
        <v>1323</v>
      </c>
      <c r="I2829" t="s">
        <v>1324</v>
      </c>
      <c r="J2829">
        <v>4</v>
      </c>
      <c r="L2829" t="s">
        <v>1287</v>
      </c>
      <c r="M2829" t="s">
        <v>1325</v>
      </c>
      <c r="N2829" t="s">
        <v>1326</v>
      </c>
      <c r="O2829" t="s">
        <v>8154</v>
      </c>
      <c r="P2829" t="s">
        <v>373</v>
      </c>
      <c r="Q2829" t="s">
        <v>357</v>
      </c>
      <c r="R2829" t="s">
        <v>357</v>
      </c>
      <c r="S2829" t="s">
        <v>8645</v>
      </c>
      <c r="T2829" t="b">
        <v>0</v>
      </c>
      <c r="U2829" t="b">
        <v>1</v>
      </c>
      <c r="V2829">
        <v>4</v>
      </c>
      <c r="Y2829">
        <v>20</v>
      </c>
      <c r="Z2829">
        <v>0</v>
      </c>
      <c r="AA2829" t="s">
        <v>3957</v>
      </c>
      <c r="AH2829" t="s">
        <v>8155</v>
      </c>
    </row>
    <row r="2830" spans="1:34" x14ac:dyDescent="0.25">
      <c r="A2830">
        <v>8</v>
      </c>
      <c r="B2830" t="s">
        <v>659</v>
      </c>
      <c r="C2830" t="s">
        <v>662</v>
      </c>
      <c r="D2830" t="s">
        <v>660</v>
      </c>
      <c r="E2830" t="s">
        <v>661</v>
      </c>
      <c r="F2830" t="s">
        <v>666</v>
      </c>
      <c r="G2830" t="s">
        <v>11044</v>
      </c>
      <c r="H2830" t="s">
        <v>1323</v>
      </c>
      <c r="I2830" t="s">
        <v>1324</v>
      </c>
      <c r="J2830">
        <v>4</v>
      </c>
      <c r="L2830" t="s">
        <v>1287</v>
      </c>
      <c r="M2830" t="s">
        <v>1325</v>
      </c>
      <c r="N2830" t="s">
        <v>1326</v>
      </c>
      <c r="O2830" t="s">
        <v>8156</v>
      </c>
      <c r="P2830" t="s">
        <v>373</v>
      </c>
      <c r="Q2830" t="s">
        <v>357</v>
      </c>
      <c r="R2830" t="s">
        <v>357</v>
      </c>
      <c r="S2830" t="s">
        <v>8645</v>
      </c>
      <c r="T2830" t="b">
        <v>0</v>
      </c>
      <c r="U2830" t="b">
        <v>1</v>
      </c>
      <c r="V2830">
        <v>5</v>
      </c>
      <c r="Y2830">
        <v>20</v>
      </c>
      <c r="Z2830">
        <v>0</v>
      </c>
      <c r="AA2830" t="s">
        <v>3957</v>
      </c>
      <c r="AH2830" t="s">
        <v>8157</v>
      </c>
    </row>
    <row r="2831" spans="1:34" x14ac:dyDescent="0.25">
      <c r="A2831">
        <v>8</v>
      </c>
      <c r="B2831" t="s">
        <v>659</v>
      </c>
      <c r="C2831" t="s">
        <v>662</v>
      </c>
      <c r="D2831" t="s">
        <v>660</v>
      </c>
      <c r="E2831" t="s">
        <v>661</v>
      </c>
      <c r="F2831" t="s">
        <v>666</v>
      </c>
      <c r="G2831" t="s">
        <v>11044</v>
      </c>
      <c r="H2831" t="s">
        <v>1323</v>
      </c>
      <c r="I2831" t="s">
        <v>1324</v>
      </c>
      <c r="J2831">
        <v>4</v>
      </c>
      <c r="L2831" t="s">
        <v>1287</v>
      </c>
      <c r="M2831" t="s">
        <v>1325</v>
      </c>
      <c r="N2831" t="s">
        <v>1326</v>
      </c>
      <c r="O2831" t="s">
        <v>8158</v>
      </c>
      <c r="P2831" t="s">
        <v>373</v>
      </c>
      <c r="Q2831" t="s">
        <v>357</v>
      </c>
      <c r="R2831" t="s">
        <v>357</v>
      </c>
      <c r="S2831" t="s">
        <v>8645</v>
      </c>
      <c r="T2831" t="b">
        <v>0</v>
      </c>
      <c r="U2831" t="b">
        <v>1</v>
      </c>
      <c r="V2831">
        <v>6</v>
      </c>
      <c r="Y2831">
        <v>20</v>
      </c>
      <c r="Z2831">
        <v>0</v>
      </c>
      <c r="AA2831" t="s">
        <v>3957</v>
      </c>
      <c r="AH2831" t="s">
        <v>1326</v>
      </c>
    </row>
    <row r="2832" spans="1:34" x14ac:dyDescent="0.25">
      <c r="A2832">
        <v>8</v>
      </c>
      <c r="B2832" t="s">
        <v>659</v>
      </c>
      <c r="C2832" t="s">
        <v>662</v>
      </c>
      <c r="D2832" t="s">
        <v>660</v>
      </c>
      <c r="E2832" t="s">
        <v>661</v>
      </c>
      <c r="F2832" t="s">
        <v>666</v>
      </c>
      <c r="G2832" t="s">
        <v>11044</v>
      </c>
      <c r="H2832" t="s">
        <v>1327</v>
      </c>
      <c r="I2832" t="s">
        <v>1328</v>
      </c>
      <c r="J2832">
        <v>1</v>
      </c>
      <c r="L2832" t="s">
        <v>1272</v>
      </c>
      <c r="M2832" t="s">
        <v>1329</v>
      </c>
      <c r="N2832" t="s">
        <v>1330</v>
      </c>
      <c r="O2832" t="s">
        <v>8159</v>
      </c>
      <c r="P2832" t="s">
        <v>363</v>
      </c>
      <c r="Q2832" t="s">
        <v>357</v>
      </c>
      <c r="R2832" t="s">
        <v>357</v>
      </c>
      <c r="S2832" t="s">
        <v>357</v>
      </c>
      <c r="T2832" t="b">
        <v>0</v>
      </c>
      <c r="U2832" t="b">
        <v>1</v>
      </c>
      <c r="V2832">
        <v>1</v>
      </c>
      <c r="Y2832">
        <v>308</v>
      </c>
      <c r="Z2832">
        <v>0.6</v>
      </c>
      <c r="AA2832" t="s">
        <v>3957</v>
      </c>
      <c r="AG2832" t="s">
        <v>8160</v>
      </c>
      <c r="AH2832" t="s">
        <v>1329</v>
      </c>
    </row>
    <row r="2833" spans="1:34" x14ac:dyDescent="0.25">
      <c r="A2833">
        <v>8</v>
      </c>
      <c r="B2833" t="s">
        <v>659</v>
      </c>
      <c r="C2833" t="s">
        <v>662</v>
      </c>
      <c r="D2833" t="s">
        <v>660</v>
      </c>
      <c r="E2833" t="s">
        <v>661</v>
      </c>
      <c r="F2833" t="s">
        <v>666</v>
      </c>
      <c r="G2833" t="s">
        <v>11044</v>
      </c>
      <c r="H2833" t="s">
        <v>1327</v>
      </c>
      <c r="I2833" t="s">
        <v>1328</v>
      </c>
      <c r="J2833">
        <v>1</v>
      </c>
      <c r="L2833" t="s">
        <v>1272</v>
      </c>
      <c r="M2833" t="s">
        <v>1329</v>
      </c>
      <c r="N2833" t="s">
        <v>1330</v>
      </c>
      <c r="O2833" t="s">
        <v>8161</v>
      </c>
      <c r="P2833" t="s">
        <v>394</v>
      </c>
      <c r="Q2833" t="s">
        <v>272</v>
      </c>
      <c r="R2833" t="s">
        <v>8666</v>
      </c>
      <c r="S2833" t="s">
        <v>8645</v>
      </c>
      <c r="T2833" t="b">
        <v>0</v>
      </c>
      <c r="U2833" t="b">
        <v>0</v>
      </c>
      <c r="V2833">
        <v>1</v>
      </c>
      <c r="W2833">
        <v>0</v>
      </c>
      <c r="X2833">
        <v>15</v>
      </c>
      <c r="AF2833" t="s">
        <v>8162</v>
      </c>
      <c r="AG2833" t="s">
        <v>3073</v>
      </c>
      <c r="AH2833" t="s">
        <v>8163</v>
      </c>
    </row>
    <row r="2834" spans="1:34" x14ac:dyDescent="0.25">
      <c r="A2834">
        <v>8</v>
      </c>
      <c r="B2834" t="s">
        <v>659</v>
      </c>
      <c r="C2834" t="s">
        <v>662</v>
      </c>
      <c r="D2834" t="s">
        <v>660</v>
      </c>
      <c r="E2834" t="s">
        <v>661</v>
      </c>
      <c r="F2834" t="s">
        <v>666</v>
      </c>
      <c r="G2834" t="s">
        <v>11044</v>
      </c>
      <c r="H2834" t="s">
        <v>1327</v>
      </c>
      <c r="I2834" t="s">
        <v>1328</v>
      </c>
      <c r="J2834">
        <v>1</v>
      </c>
      <c r="L2834" t="s">
        <v>1272</v>
      </c>
      <c r="M2834" t="s">
        <v>1329</v>
      </c>
      <c r="N2834" t="s">
        <v>1330</v>
      </c>
      <c r="O2834" t="s">
        <v>8164</v>
      </c>
      <c r="P2834" t="s">
        <v>398</v>
      </c>
      <c r="Q2834" t="s">
        <v>272</v>
      </c>
      <c r="R2834" t="s">
        <v>8666</v>
      </c>
      <c r="S2834" t="s">
        <v>8645</v>
      </c>
      <c r="T2834" t="b">
        <v>0</v>
      </c>
      <c r="U2834" t="b">
        <v>0</v>
      </c>
      <c r="V2834">
        <v>1</v>
      </c>
      <c r="W2834">
        <v>0</v>
      </c>
      <c r="X2834">
        <v>12</v>
      </c>
      <c r="AF2834" t="s">
        <v>8162</v>
      </c>
      <c r="AG2834" t="s">
        <v>3073</v>
      </c>
      <c r="AH2834" t="s">
        <v>8165</v>
      </c>
    </row>
    <row r="2835" spans="1:34" x14ac:dyDescent="0.25">
      <c r="A2835">
        <v>8</v>
      </c>
      <c r="B2835" t="s">
        <v>659</v>
      </c>
      <c r="C2835" t="s">
        <v>662</v>
      </c>
      <c r="D2835" t="s">
        <v>660</v>
      </c>
      <c r="E2835" t="s">
        <v>661</v>
      </c>
      <c r="F2835" t="s">
        <v>666</v>
      </c>
      <c r="G2835" t="s">
        <v>11044</v>
      </c>
      <c r="H2835" t="s">
        <v>1327</v>
      </c>
      <c r="I2835" t="s">
        <v>1328</v>
      </c>
      <c r="J2835">
        <v>1</v>
      </c>
      <c r="L2835" t="s">
        <v>1272</v>
      </c>
      <c r="M2835" t="s">
        <v>1329</v>
      </c>
      <c r="N2835" t="s">
        <v>1330</v>
      </c>
      <c r="O2835" t="s">
        <v>8166</v>
      </c>
      <c r="P2835" t="s">
        <v>403</v>
      </c>
      <c r="Q2835" t="s">
        <v>272</v>
      </c>
      <c r="R2835" t="s">
        <v>8666</v>
      </c>
      <c r="S2835" t="s">
        <v>8645</v>
      </c>
      <c r="T2835" t="b">
        <v>0</v>
      </c>
      <c r="U2835" t="b">
        <v>0</v>
      </c>
      <c r="V2835">
        <v>1</v>
      </c>
      <c r="W2835">
        <v>0</v>
      </c>
      <c r="X2835">
        <v>8</v>
      </c>
      <c r="AF2835" t="s">
        <v>8162</v>
      </c>
      <c r="AG2835" t="s">
        <v>3073</v>
      </c>
      <c r="AH2835" t="s">
        <v>8167</v>
      </c>
    </row>
    <row r="2836" spans="1:34" x14ac:dyDescent="0.25">
      <c r="A2836">
        <v>8</v>
      </c>
      <c r="B2836" t="s">
        <v>659</v>
      </c>
      <c r="C2836" t="s">
        <v>662</v>
      </c>
      <c r="D2836" t="s">
        <v>660</v>
      </c>
      <c r="E2836" t="s">
        <v>661</v>
      </c>
      <c r="F2836" t="s">
        <v>666</v>
      </c>
      <c r="G2836" t="s">
        <v>11044</v>
      </c>
      <c r="H2836" t="s">
        <v>1327</v>
      </c>
      <c r="I2836" t="s">
        <v>1328</v>
      </c>
      <c r="J2836">
        <v>1</v>
      </c>
      <c r="L2836" t="s">
        <v>1272</v>
      </c>
      <c r="M2836" t="s">
        <v>1329</v>
      </c>
      <c r="N2836" t="s">
        <v>1330</v>
      </c>
      <c r="O2836" t="s">
        <v>8168</v>
      </c>
      <c r="P2836" t="s">
        <v>407</v>
      </c>
      <c r="Q2836" t="s">
        <v>272</v>
      </c>
      <c r="R2836" t="s">
        <v>8666</v>
      </c>
      <c r="S2836" t="s">
        <v>8645</v>
      </c>
      <c r="T2836" t="b">
        <v>0</v>
      </c>
      <c r="U2836" t="b">
        <v>0</v>
      </c>
      <c r="V2836">
        <v>1</v>
      </c>
      <c r="W2836">
        <v>0</v>
      </c>
      <c r="X2836">
        <v>10</v>
      </c>
      <c r="AF2836" t="s">
        <v>8162</v>
      </c>
      <c r="AH2836" t="s">
        <v>8169</v>
      </c>
    </row>
    <row r="2837" spans="1:34" x14ac:dyDescent="0.25">
      <c r="A2837">
        <v>8</v>
      </c>
      <c r="B2837" t="s">
        <v>659</v>
      </c>
      <c r="C2837" t="s">
        <v>662</v>
      </c>
      <c r="D2837" t="s">
        <v>660</v>
      </c>
      <c r="E2837" t="s">
        <v>661</v>
      </c>
      <c r="F2837" t="s">
        <v>666</v>
      </c>
      <c r="G2837" t="s">
        <v>11044</v>
      </c>
      <c r="H2837" t="s">
        <v>1327</v>
      </c>
      <c r="I2837" t="s">
        <v>1328</v>
      </c>
      <c r="J2837">
        <v>1</v>
      </c>
      <c r="L2837" t="s">
        <v>1272</v>
      </c>
      <c r="M2837" t="s">
        <v>1329</v>
      </c>
      <c r="N2837" t="s">
        <v>1330</v>
      </c>
      <c r="O2837" t="s">
        <v>8170</v>
      </c>
      <c r="P2837" t="s">
        <v>394</v>
      </c>
      <c r="Q2837" t="s">
        <v>272</v>
      </c>
      <c r="R2837" t="s">
        <v>8666</v>
      </c>
      <c r="S2837" t="s">
        <v>8645</v>
      </c>
      <c r="T2837" t="b">
        <v>0</v>
      </c>
      <c r="U2837" t="b">
        <v>0</v>
      </c>
      <c r="V2837">
        <v>2</v>
      </c>
      <c r="W2837">
        <v>0</v>
      </c>
      <c r="X2837">
        <v>15</v>
      </c>
      <c r="AF2837" t="s">
        <v>8171</v>
      </c>
      <c r="AG2837" t="s">
        <v>3073</v>
      </c>
      <c r="AH2837" t="s">
        <v>8172</v>
      </c>
    </row>
    <row r="2838" spans="1:34" x14ac:dyDescent="0.25">
      <c r="A2838">
        <v>8</v>
      </c>
      <c r="B2838" t="s">
        <v>659</v>
      </c>
      <c r="C2838" t="s">
        <v>662</v>
      </c>
      <c r="D2838" t="s">
        <v>660</v>
      </c>
      <c r="E2838" t="s">
        <v>661</v>
      </c>
      <c r="F2838" t="s">
        <v>666</v>
      </c>
      <c r="G2838" t="s">
        <v>11044</v>
      </c>
      <c r="H2838" t="s">
        <v>1327</v>
      </c>
      <c r="I2838" t="s">
        <v>1328</v>
      </c>
      <c r="J2838">
        <v>1</v>
      </c>
      <c r="L2838" t="s">
        <v>1272</v>
      </c>
      <c r="M2838" t="s">
        <v>1329</v>
      </c>
      <c r="N2838" t="s">
        <v>1330</v>
      </c>
      <c r="O2838" t="s">
        <v>8173</v>
      </c>
      <c r="P2838" t="s">
        <v>398</v>
      </c>
      <c r="Q2838" t="s">
        <v>272</v>
      </c>
      <c r="R2838" t="s">
        <v>8666</v>
      </c>
      <c r="S2838" t="s">
        <v>8645</v>
      </c>
      <c r="T2838" t="b">
        <v>0</v>
      </c>
      <c r="U2838" t="b">
        <v>0</v>
      </c>
      <c r="V2838">
        <v>2</v>
      </c>
      <c r="W2838">
        <v>0</v>
      </c>
      <c r="X2838">
        <v>12</v>
      </c>
      <c r="AF2838" t="s">
        <v>8171</v>
      </c>
      <c r="AG2838" t="s">
        <v>3073</v>
      </c>
      <c r="AH2838" t="s">
        <v>8174</v>
      </c>
    </row>
    <row r="2839" spans="1:34" x14ac:dyDescent="0.25">
      <c r="A2839">
        <v>8</v>
      </c>
      <c r="B2839" t="s">
        <v>659</v>
      </c>
      <c r="C2839" t="s">
        <v>662</v>
      </c>
      <c r="D2839" t="s">
        <v>660</v>
      </c>
      <c r="E2839" t="s">
        <v>661</v>
      </c>
      <c r="F2839" t="s">
        <v>666</v>
      </c>
      <c r="G2839" t="s">
        <v>11044</v>
      </c>
      <c r="H2839" t="s">
        <v>1327</v>
      </c>
      <c r="I2839" t="s">
        <v>1328</v>
      </c>
      <c r="J2839">
        <v>1</v>
      </c>
      <c r="L2839" t="s">
        <v>1272</v>
      </c>
      <c r="M2839" t="s">
        <v>1329</v>
      </c>
      <c r="N2839" t="s">
        <v>1330</v>
      </c>
      <c r="O2839" t="s">
        <v>8175</v>
      </c>
      <c r="P2839" t="s">
        <v>403</v>
      </c>
      <c r="Q2839" t="s">
        <v>272</v>
      </c>
      <c r="R2839" t="s">
        <v>8666</v>
      </c>
      <c r="S2839" t="s">
        <v>8645</v>
      </c>
      <c r="T2839" t="b">
        <v>0</v>
      </c>
      <c r="U2839" t="b">
        <v>0</v>
      </c>
      <c r="V2839">
        <v>2</v>
      </c>
      <c r="W2839">
        <v>0</v>
      </c>
      <c r="X2839">
        <v>8</v>
      </c>
      <c r="AF2839" t="s">
        <v>8171</v>
      </c>
      <c r="AG2839" t="s">
        <v>3073</v>
      </c>
      <c r="AH2839" t="s">
        <v>8176</v>
      </c>
    </row>
    <row r="2840" spans="1:34" x14ac:dyDescent="0.25">
      <c r="A2840">
        <v>8</v>
      </c>
      <c r="B2840" t="s">
        <v>659</v>
      </c>
      <c r="C2840" t="s">
        <v>662</v>
      </c>
      <c r="D2840" t="s">
        <v>660</v>
      </c>
      <c r="E2840" t="s">
        <v>661</v>
      </c>
      <c r="F2840" t="s">
        <v>666</v>
      </c>
      <c r="G2840" t="s">
        <v>11044</v>
      </c>
      <c r="H2840" t="s">
        <v>1327</v>
      </c>
      <c r="I2840" t="s">
        <v>1328</v>
      </c>
      <c r="J2840">
        <v>1</v>
      </c>
      <c r="L2840" t="s">
        <v>1272</v>
      </c>
      <c r="M2840" t="s">
        <v>1329</v>
      </c>
      <c r="N2840" t="s">
        <v>1330</v>
      </c>
      <c r="O2840" t="s">
        <v>8177</v>
      </c>
      <c r="P2840" t="s">
        <v>407</v>
      </c>
      <c r="Q2840" t="s">
        <v>272</v>
      </c>
      <c r="R2840" t="s">
        <v>8666</v>
      </c>
      <c r="S2840" t="s">
        <v>8645</v>
      </c>
      <c r="T2840" t="b">
        <v>0</v>
      </c>
      <c r="U2840" t="b">
        <v>0</v>
      </c>
      <c r="V2840">
        <v>2</v>
      </c>
      <c r="W2840">
        <v>0</v>
      </c>
      <c r="X2840">
        <v>10</v>
      </c>
      <c r="AF2840" t="s">
        <v>8171</v>
      </c>
      <c r="AH2840" t="s">
        <v>8178</v>
      </c>
    </row>
    <row r="2841" spans="1:34" x14ac:dyDescent="0.25">
      <c r="A2841">
        <v>8</v>
      </c>
      <c r="B2841" t="s">
        <v>659</v>
      </c>
      <c r="C2841" t="s">
        <v>662</v>
      </c>
      <c r="D2841" t="s">
        <v>660</v>
      </c>
      <c r="E2841" t="s">
        <v>661</v>
      </c>
      <c r="F2841" t="s">
        <v>666</v>
      </c>
      <c r="G2841" t="s">
        <v>11044</v>
      </c>
      <c r="H2841" t="s">
        <v>1327</v>
      </c>
      <c r="I2841" t="s">
        <v>1328</v>
      </c>
      <c r="J2841">
        <v>1</v>
      </c>
      <c r="L2841" t="s">
        <v>1272</v>
      </c>
      <c r="M2841" t="s">
        <v>1329</v>
      </c>
      <c r="N2841" t="s">
        <v>1330</v>
      </c>
      <c r="O2841" t="s">
        <v>8179</v>
      </c>
      <c r="P2841" t="s">
        <v>334</v>
      </c>
      <c r="Q2841" t="s">
        <v>2</v>
      </c>
      <c r="R2841" t="s">
        <v>8652</v>
      </c>
      <c r="S2841" t="s">
        <v>8646</v>
      </c>
      <c r="T2841" t="b">
        <v>0</v>
      </c>
      <c r="U2841" t="b">
        <v>1</v>
      </c>
      <c r="V2841">
        <v>1</v>
      </c>
      <c r="W2841">
        <v>0</v>
      </c>
      <c r="Y2841">
        <v>30</v>
      </c>
      <c r="AH2841" t="s">
        <v>8180</v>
      </c>
    </row>
    <row r="2842" spans="1:34" x14ac:dyDescent="0.25">
      <c r="A2842">
        <v>8</v>
      </c>
      <c r="B2842" t="s">
        <v>659</v>
      </c>
      <c r="C2842" t="s">
        <v>662</v>
      </c>
      <c r="D2842" t="s">
        <v>660</v>
      </c>
      <c r="E2842" t="s">
        <v>661</v>
      </c>
      <c r="F2842" t="s">
        <v>666</v>
      </c>
      <c r="G2842" t="s">
        <v>11044</v>
      </c>
      <c r="H2842" t="s">
        <v>1327</v>
      </c>
      <c r="I2842" t="s">
        <v>1328</v>
      </c>
      <c r="J2842">
        <v>1</v>
      </c>
      <c r="L2842" t="s">
        <v>1272</v>
      </c>
      <c r="M2842" t="s">
        <v>1329</v>
      </c>
      <c r="N2842" t="s">
        <v>1330</v>
      </c>
      <c r="O2842" t="s">
        <v>8181</v>
      </c>
      <c r="P2842" t="s">
        <v>1</v>
      </c>
      <c r="Q2842" t="s">
        <v>2</v>
      </c>
      <c r="R2842" t="s">
        <v>2</v>
      </c>
      <c r="S2842" t="s">
        <v>8646</v>
      </c>
      <c r="T2842" t="b">
        <v>0</v>
      </c>
      <c r="U2842" t="b">
        <v>1</v>
      </c>
      <c r="V2842">
        <v>1</v>
      </c>
      <c r="W2842">
        <v>150</v>
      </c>
      <c r="Y2842">
        <v>75</v>
      </c>
      <c r="AG2842" t="s">
        <v>6814</v>
      </c>
      <c r="AH2842" t="s">
        <v>8182</v>
      </c>
    </row>
    <row r="2843" spans="1:34" x14ac:dyDescent="0.25">
      <c r="A2843">
        <v>8</v>
      </c>
      <c r="B2843" t="s">
        <v>659</v>
      </c>
      <c r="C2843" t="s">
        <v>662</v>
      </c>
      <c r="D2843" t="s">
        <v>660</v>
      </c>
      <c r="E2843" t="s">
        <v>661</v>
      </c>
      <c r="F2843" t="s">
        <v>666</v>
      </c>
      <c r="G2843" t="s">
        <v>11044</v>
      </c>
      <c r="H2843" t="s">
        <v>1327</v>
      </c>
      <c r="I2843" t="s">
        <v>1328</v>
      </c>
      <c r="J2843">
        <v>1</v>
      </c>
      <c r="L2843" t="s">
        <v>1272</v>
      </c>
      <c r="M2843" t="s">
        <v>1329</v>
      </c>
      <c r="N2843" t="s">
        <v>1330</v>
      </c>
      <c r="O2843" t="s">
        <v>8183</v>
      </c>
      <c r="P2843" t="s">
        <v>1</v>
      </c>
      <c r="Q2843" t="s">
        <v>2</v>
      </c>
      <c r="R2843" t="s">
        <v>2</v>
      </c>
      <c r="S2843" t="s">
        <v>8646</v>
      </c>
      <c r="T2843" t="b">
        <v>0</v>
      </c>
      <c r="U2843" t="b">
        <v>1</v>
      </c>
      <c r="V2843">
        <v>2</v>
      </c>
      <c r="W2843">
        <v>150</v>
      </c>
      <c r="Y2843">
        <v>64.800000000000011</v>
      </c>
      <c r="AG2843" t="s">
        <v>8184</v>
      </c>
      <c r="AH2843" t="s">
        <v>8185</v>
      </c>
    </row>
    <row r="2844" spans="1:34" x14ac:dyDescent="0.25">
      <c r="A2844">
        <v>8</v>
      </c>
      <c r="B2844" t="s">
        <v>659</v>
      </c>
      <c r="C2844" t="s">
        <v>662</v>
      </c>
      <c r="D2844" t="s">
        <v>660</v>
      </c>
      <c r="E2844" t="s">
        <v>661</v>
      </c>
      <c r="F2844" t="s">
        <v>666</v>
      </c>
      <c r="G2844" t="s">
        <v>11044</v>
      </c>
      <c r="H2844" t="s">
        <v>1327</v>
      </c>
      <c r="I2844" t="s">
        <v>1328</v>
      </c>
      <c r="J2844">
        <v>1</v>
      </c>
      <c r="L2844" t="s">
        <v>1272</v>
      </c>
      <c r="M2844" t="s">
        <v>1329</v>
      </c>
      <c r="N2844" t="s">
        <v>1330</v>
      </c>
      <c r="O2844" t="s">
        <v>8186</v>
      </c>
      <c r="P2844" t="s">
        <v>1</v>
      </c>
      <c r="Q2844" t="s">
        <v>2</v>
      </c>
      <c r="R2844" t="s">
        <v>2</v>
      </c>
      <c r="S2844" t="s">
        <v>8646</v>
      </c>
      <c r="T2844" t="b">
        <v>0</v>
      </c>
      <c r="U2844" t="b">
        <v>1</v>
      </c>
      <c r="V2844">
        <v>3</v>
      </c>
      <c r="W2844">
        <v>150</v>
      </c>
      <c r="Y2844">
        <v>60</v>
      </c>
      <c r="AG2844" t="s">
        <v>6869</v>
      </c>
      <c r="AH2844" t="s">
        <v>8187</v>
      </c>
    </row>
    <row r="2845" spans="1:34" x14ac:dyDescent="0.25">
      <c r="A2845">
        <v>8</v>
      </c>
      <c r="B2845" t="s">
        <v>659</v>
      </c>
      <c r="C2845" t="s">
        <v>662</v>
      </c>
      <c r="D2845" t="s">
        <v>660</v>
      </c>
      <c r="E2845" t="s">
        <v>661</v>
      </c>
      <c r="F2845" t="s">
        <v>666</v>
      </c>
      <c r="G2845" t="s">
        <v>11044</v>
      </c>
      <c r="H2845" t="s">
        <v>1327</v>
      </c>
      <c r="I2845" t="s">
        <v>1328</v>
      </c>
      <c r="J2845">
        <v>1</v>
      </c>
      <c r="L2845" t="s">
        <v>1272</v>
      </c>
      <c r="M2845" t="s">
        <v>1329</v>
      </c>
      <c r="N2845" t="s">
        <v>1330</v>
      </c>
      <c r="O2845" t="s">
        <v>8188</v>
      </c>
      <c r="P2845" t="s">
        <v>1</v>
      </c>
      <c r="Q2845" t="s">
        <v>2</v>
      </c>
      <c r="R2845" t="s">
        <v>2</v>
      </c>
      <c r="S2845" t="s">
        <v>8646</v>
      </c>
      <c r="T2845" t="b">
        <v>0</v>
      </c>
      <c r="U2845" t="b">
        <v>1</v>
      </c>
      <c r="V2845">
        <v>4</v>
      </c>
      <c r="W2845">
        <v>150</v>
      </c>
      <c r="Y2845">
        <v>55.800000000000004</v>
      </c>
      <c r="AG2845" t="s">
        <v>8189</v>
      </c>
      <c r="AH2845" t="s">
        <v>8190</v>
      </c>
    </row>
    <row r="2846" spans="1:34" x14ac:dyDescent="0.25">
      <c r="A2846">
        <v>8</v>
      </c>
      <c r="B2846" t="s">
        <v>659</v>
      </c>
      <c r="C2846" t="s">
        <v>662</v>
      </c>
      <c r="D2846" t="s">
        <v>660</v>
      </c>
      <c r="E2846" t="s">
        <v>661</v>
      </c>
      <c r="F2846" t="s">
        <v>666</v>
      </c>
      <c r="G2846" t="s">
        <v>11044</v>
      </c>
      <c r="H2846" t="s">
        <v>1327</v>
      </c>
      <c r="I2846" t="s">
        <v>1328</v>
      </c>
      <c r="J2846">
        <v>1</v>
      </c>
      <c r="L2846" t="s">
        <v>1272</v>
      </c>
      <c r="M2846" t="s">
        <v>1329</v>
      </c>
      <c r="N2846" t="s">
        <v>1330</v>
      </c>
      <c r="O2846" t="s">
        <v>8191</v>
      </c>
      <c r="P2846" t="s">
        <v>32</v>
      </c>
      <c r="Q2846" t="s">
        <v>25</v>
      </c>
      <c r="R2846" t="s">
        <v>25</v>
      </c>
      <c r="S2846" t="s">
        <v>8646</v>
      </c>
      <c r="T2846" t="b">
        <v>0</v>
      </c>
      <c r="U2846" t="b">
        <v>0</v>
      </c>
      <c r="V2846">
        <v>1</v>
      </c>
      <c r="W2846">
        <v>195</v>
      </c>
      <c r="X2846">
        <v>8</v>
      </c>
      <c r="AB2846">
        <v>2</v>
      </c>
      <c r="AC2846">
        <v>1</v>
      </c>
      <c r="AD2846">
        <v>3</v>
      </c>
      <c r="AE2846" t="s">
        <v>618</v>
      </c>
      <c r="AG2846" t="s">
        <v>8192</v>
      </c>
      <c r="AH2846" t="s">
        <v>8193</v>
      </c>
    </row>
    <row r="2847" spans="1:34" x14ac:dyDescent="0.25">
      <c r="A2847">
        <v>8</v>
      </c>
      <c r="B2847" t="s">
        <v>659</v>
      </c>
      <c r="C2847" t="s">
        <v>662</v>
      </c>
      <c r="D2847" t="s">
        <v>660</v>
      </c>
      <c r="E2847" t="s">
        <v>661</v>
      </c>
      <c r="F2847" t="s">
        <v>666</v>
      </c>
      <c r="G2847" t="s">
        <v>11044</v>
      </c>
      <c r="H2847" t="s">
        <v>1327</v>
      </c>
      <c r="I2847" t="s">
        <v>1328</v>
      </c>
      <c r="J2847">
        <v>1</v>
      </c>
      <c r="L2847" t="s">
        <v>1272</v>
      </c>
      <c r="M2847" t="s">
        <v>1329</v>
      </c>
      <c r="N2847" t="s">
        <v>1330</v>
      </c>
      <c r="O2847" t="s">
        <v>8194</v>
      </c>
      <c r="P2847" t="s">
        <v>32</v>
      </c>
      <c r="Q2847" t="s">
        <v>25</v>
      </c>
      <c r="R2847" t="s">
        <v>25</v>
      </c>
      <c r="S2847" t="s">
        <v>8646</v>
      </c>
      <c r="T2847" t="b">
        <v>0</v>
      </c>
      <c r="U2847" t="b">
        <v>0</v>
      </c>
      <c r="V2847">
        <v>2</v>
      </c>
      <c r="W2847">
        <v>200</v>
      </c>
      <c r="X2847">
        <v>8</v>
      </c>
      <c r="AB2847">
        <v>2</v>
      </c>
      <c r="AC2847">
        <v>1</v>
      </c>
      <c r="AD2847">
        <v>3</v>
      </c>
      <c r="AE2847" t="s">
        <v>618</v>
      </c>
      <c r="AG2847" t="s">
        <v>8192</v>
      </c>
      <c r="AH2847" t="s">
        <v>8195</v>
      </c>
    </row>
    <row r="2848" spans="1:34" x14ac:dyDescent="0.25">
      <c r="A2848">
        <v>8</v>
      </c>
      <c r="B2848" t="s">
        <v>659</v>
      </c>
      <c r="C2848" t="s">
        <v>662</v>
      </c>
      <c r="D2848" t="s">
        <v>660</v>
      </c>
      <c r="E2848" t="s">
        <v>661</v>
      </c>
      <c r="F2848" t="s">
        <v>666</v>
      </c>
      <c r="G2848" t="s">
        <v>11044</v>
      </c>
      <c r="H2848" t="s">
        <v>1327</v>
      </c>
      <c r="I2848" t="s">
        <v>1328</v>
      </c>
      <c r="J2848">
        <v>1</v>
      </c>
      <c r="L2848" t="s">
        <v>1272</v>
      </c>
      <c r="M2848" t="s">
        <v>1329</v>
      </c>
      <c r="N2848" t="s">
        <v>1330</v>
      </c>
      <c r="O2848" t="s">
        <v>8196</v>
      </c>
      <c r="P2848" t="s">
        <v>32</v>
      </c>
      <c r="Q2848" t="s">
        <v>25</v>
      </c>
      <c r="R2848" t="s">
        <v>25</v>
      </c>
      <c r="S2848" t="s">
        <v>8646</v>
      </c>
      <c r="T2848" t="b">
        <v>0</v>
      </c>
      <c r="U2848" t="b">
        <v>0</v>
      </c>
      <c r="V2848">
        <v>3</v>
      </c>
      <c r="W2848">
        <v>205</v>
      </c>
      <c r="X2848">
        <v>8</v>
      </c>
      <c r="AB2848">
        <v>2</v>
      </c>
      <c r="AC2848">
        <v>1</v>
      </c>
      <c r="AD2848">
        <v>3</v>
      </c>
      <c r="AE2848" t="s">
        <v>1745</v>
      </c>
      <c r="AG2848" t="s">
        <v>8197</v>
      </c>
      <c r="AH2848" t="s">
        <v>8198</v>
      </c>
    </row>
    <row r="2849" spans="1:34" x14ac:dyDescent="0.25">
      <c r="A2849">
        <v>8</v>
      </c>
      <c r="B2849" t="s">
        <v>659</v>
      </c>
      <c r="C2849" t="s">
        <v>662</v>
      </c>
      <c r="D2849" t="s">
        <v>660</v>
      </c>
      <c r="E2849" t="s">
        <v>661</v>
      </c>
      <c r="F2849" t="s">
        <v>666</v>
      </c>
      <c r="G2849" t="s">
        <v>11044</v>
      </c>
      <c r="H2849" t="s">
        <v>1327</v>
      </c>
      <c r="I2849" t="s">
        <v>1328</v>
      </c>
      <c r="J2849">
        <v>1</v>
      </c>
      <c r="L2849" t="s">
        <v>1272</v>
      </c>
      <c r="M2849" t="s">
        <v>1329</v>
      </c>
      <c r="N2849" t="s">
        <v>1330</v>
      </c>
      <c r="O2849" t="s">
        <v>8199</v>
      </c>
      <c r="P2849" t="s">
        <v>32</v>
      </c>
      <c r="Q2849" t="s">
        <v>25</v>
      </c>
      <c r="R2849" t="s">
        <v>25</v>
      </c>
      <c r="S2849" t="s">
        <v>8646</v>
      </c>
      <c r="T2849" t="b">
        <v>0</v>
      </c>
      <c r="U2849" t="b">
        <v>0</v>
      </c>
      <c r="V2849">
        <v>4</v>
      </c>
      <c r="W2849">
        <v>210</v>
      </c>
      <c r="X2849">
        <v>6</v>
      </c>
      <c r="AB2849">
        <v>2</v>
      </c>
      <c r="AC2849">
        <v>1</v>
      </c>
      <c r="AD2849">
        <v>3</v>
      </c>
      <c r="AE2849" t="s">
        <v>610</v>
      </c>
      <c r="AG2849" t="s">
        <v>8200</v>
      </c>
      <c r="AH2849" t="s">
        <v>8201</v>
      </c>
    </row>
    <row r="2850" spans="1:34" x14ac:dyDescent="0.25">
      <c r="A2850">
        <v>8</v>
      </c>
      <c r="B2850" t="s">
        <v>659</v>
      </c>
      <c r="C2850" t="s">
        <v>662</v>
      </c>
      <c r="D2850" t="s">
        <v>660</v>
      </c>
      <c r="E2850" t="s">
        <v>661</v>
      </c>
      <c r="F2850" t="s">
        <v>666</v>
      </c>
      <c r="G2850" t="s">
        <v>11044</v>
      </c>
      <c r="H2850" t="s">
        <v>1327</v>
      </c>
      <c r="I2850" t="s">
        <v>1328</v>
      </c>
      <c r="J2850">
        <v>1</v>
      </c>
      <c r="L2850" t="s">
        <v>1272</v>
      </c>
      <c r="M2850" t="s">
        <v>1329</v>
      </c>
      <c r="N2850" t="s">
        <v>1330</v>
      </c>
      <c r="O2850" t="s">
        <v>8202</v>
      </c>
      <c r="P2850" t="s">
        <v>45</v>
      </c>
      <c r="Q2850" t="s">
        <v>25</v>
      </c>
      <c r="R2850" t="s">
        <v>25</v>
      </c>
      <c r="S2850" t="s">
        <v>26</v>
      </c>
      <c r="T2850" t="b">
        <v>1</v>
      </c>
      <c r="U2850" t="b">
        <v>0</v>
      </c>
      <c r="V2850">
        <v>1</v>
      </c>
      <c r="W2850">
        <v>70</v>
      </c>
      <c r="X2850">
        <v>12</v>
      </c>
      <c r="AB2850">
        <v>2</v>
      </c>
      <c r="AC2850">
        <v>1</v>
      </c>
      <c r="AD2850">
        <v>3</v>
      </c>
      <c r="AE2850" t="s">
        <v>618</v>
      </c>
      <c r="AG2850" t="s">
        <v>8203</v>
      </c>
      <c r="AH2850" t="s">
        <v>8204</v>
      </c>
    </row>
    <row r="2851" spans="1:34" x14ac:dyDescent="0.25">
      <c r="A2851">
        <v>8</v>
      </c>
      <c r="B2851" t="s">
        <v>659</v>
      </c>
      <c r="C2851" t="s">
        <v>662</v>
      </c>
      <c r="D2851" t="s">
        <v>660</v>
      </c>
      <c r="E2851" t="s">
        <v>661</v>
      </c>
      <c r="F2851" t="s">
        <v>666</v>
      </c>
      <c r="G2851" t="s">
        <v>11044</v>
      </c>
      <c r="H2851" t="s">
        <v>1327</v>
      </c>
      <c r="I2851" t="s">
        <v>1328</v>
      </c>
      <c r="J2851">
        <v>1</v>
      </c>
      <c r="L2851" t="s">
        <v>1272</v>
      </c>
      <c r="M2851" t="s">
        <v>1329</v>
      </c>
      <c r="N2851" t="s">
        <v>1330</v>
      </c>
      <c r="O2851" t="s">
        <v>8205</v>
      </c>
      <c r="P2851" t="s">
        <v>45</v>
      </c>
      <c r="Q2851" t="s">
        <v>25</v>
      </c>
      <c r="R2851" t="s">
        <v>25</v>
      </c>
      <c r="S2851" t="s">
        <v>26</v>
      </c>
      <c r="T2851" t="b">
        <v>1</v>
      </c>
      <c r="U2851" t="b">
        <v>0</v>
      </c>
      <c r="V2851">
        <v>2</v>
      </c>
      <c r="W2851">
        <v>70</v>
      </c>
      <c r="X2851">
        <v>12</v>
      </c>
      <c r="AB2851">
        <v>2</v>
      </c>
      <c r="AC2851">
        <v>1</v>
      </c>
      <c r="AD2851">
        <v>3</v>
      </c>
      <c r="AE2851" t="s">
        <v>618</v>
      </c>
      <c r="AG2851" t="s">
        <v>8206</v>
      </c>
      <c r="AH2851" t="s">
        <v>8207</v>
      </c>
    </row>
    <row r="2852" spans="1:34" x14ac:dyDescent="0.25">
      <c r="A2852">
        <v>8</v>
      </c>
      <c r="B2852" t="s">
        <v>659</v>
      </c>
      <c r="C2852" t="s">
        <v>662</v>
      </c>
      <c r="D2852" t="s">
        <v>660</v>
      </c>
      <c r="E2852" t="s">
        <v>661</v>
      </c>
      <c r="F2852" t="s">
        <v>666</v>
      </c>
      <c r="G2852" t="s">
        <v>11044</v>
      </c>
      <c r="H2852" t="s">
        <v>1327</v>
      </c>
      <c r="I2852" t="s">
        <v>1328</v>
      </c>
      <c r="J2852">
        <v>1</v>
      </c>
      <c r="L2852" t="s">
        <v>1272</v>
      </c>
      <c r="M2852" t="s">
        <v>1329</v>
      </c>
      <c r="N2852" t="s">
        <v>1330</v>
      </c>
      <c r="O2852" t="s">
        <v>8208</v>
      </c>
      <c r="P2852" t="s">
        <v>45</v>
      </c>
      <c r="Q2852" t="s">
        <v>25</v>
      </c>
      <c r="R2852" t="s">
        <v>25</v>
      </c>
      <c r="S2852" t="s">
        <v>26</v>
      </c>
      <c r="T2852" t="b">
        <v>1</v>
      </c>
      <c r="U2852" t="b">
        <v>0</v>
      </c>
      <c r="V2852">
        <v>3</v>
      </c>
      <c r="W2852">
        <v>72.5</v>
      </c>
      <c r="X2852">
        <v>10</v>
      </c>
      <c r="AB2852">
        <v>2</v>
      </c>
      <c r="AC2852">
        <v>1</v>
      </c>
      <c r="AD2852">
        <v>3</v>
      </c>
      <c r="AE2852" t="s">
        <v>618</v>
      </c>
      <c r="AG2852" t="s">
        <v>8209</v>
      </c>
      <c r="AH2852" t="s">
        <v>8210</v>
      </c>
    </row>
    <row r="2853" spans="1:34" x14ac:dyDescent="0.25">
      <c r="A2853">
        <v>8</v>
      </c>
      <c r="B2853" t="s">
        <v>659</v>
      </c>
      <c r="C2853" t="s">
        <v>662</v>
      </c>
      <c r="D2853" t="s">
        <v>660</v>
      </c>
      <c r="E2853" t="s">
        <v>661</v>
      </c>
      <c r="F2853" t="s">
        <v>666</v>
      </c>
      <c r="G2853" t="s">
        <v>11044</v>
      </c>
      <c r="H2853" t="s">
        <v>1327</v>
      </c>
      <c r="I2853" t="s">
        <v>1328</v>
      </c>
      <c r="J2853">
        <v>1</v>
      </c>
      <c r="L2853" t="s">
        <v>1272</v>
      </c>
      <c r="M2853" t="s">
        <v>1329</v>
      </c>
      <c r="N2853" t="s">
        <v>1330</v>
      </c>
      <c r="O2853" t="s">
        <v>8211</v>
      </c>
      <c r="P2853" t="s">
        <v>59</v>
      </c>
      <c r="Q2853" t="s">
        <v>25</v>
      </c>
      <c r="R2853" t="s">
        <v>25</v>
      </c>
      <c r="S2853" t="s">
        <v>8645</v>
      </c>
      <c r="T2853" t="b">
        <v>1</v>
      </c>
      <c r="U2853" t="b">
        <v>0</v>
      </c>
      <c r="V2853">
        <v>1</v>
      </c>
      <c r="W2853">
        <v>55</v>
      </c>
      <c r="X2853">
        <v>12</v>
      </c>
      <c r="AB2853">
        <v>2</v>
      </c>
      <c r="AC2853">
        <v>1</v>
      </c>
      <c r="AD2853">
        <v>3</v>
      </c>
      <c r="AE2853" t="s">
        <v>1745</v>
      </c>
      <c r="AG2853" t="s">
        <v>8212</v>
      </c>
      <c r="AH2853" t="s">
        <v>8213</v>
      </c>
    </row>
    <row r="2854" spans="1:34" x14ac:dyDescent="0.25">
      <c r="A2854">
        <v>8</v>
      </c>
      <c r="B2854" t="s">
        <v>659</v>
      </c>
      <c r="C2854" t="s">
        <v>662</v>
      </c>
      <c r="D2854" t="s">
        <v>660</v>
      </c>
      <c r="E2854" t="s">
        <v>661</v>
      </c>
      <c r="F2854" t="s">
        <v>666</v>
      </c>
      <c r="G2854" t="s">
        <v>11044</v>
      </c>
      <c r="H2854" t="s">
        <v>1327</v>
      </c>
      <c r="I2854" t="s">
        <v>1328</v>
      </c>
      <c r="J2854">
        <v>1</v>
      </c>
      <c r="L2854" t="s">
        <v>1272</v>
      </c>
      <c r="M2854" t="s">
        <v>1329</v>
      </c>
      <c r="N2854" t="s">
        <v>1330</v>
      </c>
      <c r="O2854" t="s">
        <v>8214</v>
      </c>
      <c r="P2854" t="s">
        <v>59</v>
      </c>
      <c r="Q2854" t="s">
        <v>25</v>
      </c>
      <c r="R2854" t="s">
        <v>25</v>
      </c>
      <c r="S2854" t="s">
        <v>8645</v>
      </c>
      <c r="T2854" t="b">
        <v>1</v>
      </c>
      <c r="U2854" t="b">
        <v>0</v>
      </c>
      <c r="V2854">
        <v>2</v>
      </c>
      <c r="W2854">
        <v>55</v>
      </c>
      <c r="X2854">
        <v>12</v>
      </c>
      <c r="AB2854">
        <v>2</v>
      </c>
      <c r="AC2854">
        <v>1</v>
      </c>
      <c r="AD2854">
        <v>3</v>
      </c>
      <c r="AE2854" t="s">
        <v>1745</v>
      </c>
      <c r="AG2854" t="s">
        <v>8212</v>
      </c>
      <c r="AH2854" t="s">
        <v>8215</v>
      </c>
    </row>
    <row r="2855" spans="1:34" x14ac:dyDescent="0.25">
      <c r="A2855">
        <v>8</v>
      </c>
      <c r="B2855" t="s">
        <v>659</v>
      </c>
      <c r="C2855" t="s">
        <v>662</v>
      </c>
      <c r="D2855" t="s">
        <v>660</v>
      </c>
      <c r="E2855" t="s">
        <v>661</v>
      </c>
      <c r="F2855" t="s">
        <v>666</v>
      </c>
      <c r="G2855" t="s">
        <v>11044</v>
      </c>
      <c r="H2855" t="s">
        <v>1327</v>
      </c>
      <c r="I2855" t="s">
        <v>1328</v>
      </c>
      <c r="J2855">
        <v>1</v>
      </c>
      <c r="L2855" t="s">
        <v>1272</v>
      </c>
      <c r="M2855" t="s">
        <v>1329</v>
      </c>
      <c r="N2855" t="s">
        <v>1330</v>
      </c>
      <c r="O2855" t="s">
        <v>8216</v>
      </c>
      <c r="P2855" t="s">
        <v>59</v>
      </c>
      <c r="Q2855" t="s">
        <v>25</v>
      </c>
      <c r="R2855" t="s">
        <v>25</v>
      </c>
      <c r="S2855" t="s">
        <v>8645</v>
      </c>
      <c r="T2855" t="b">
        <v>1</v>
      </c>
      <c r="U2855" t="b">
        <v>0</v>
      </c>
      <c r="V2855">
        <v>3</v>
      </c>
      <c r="W2855">
        <v>55</v>
      </c>
      <c r="X2855">
        <v>10</v>
      </c>
      <c r="AB2855">
        <v>2</v>
      </c>
      <c r="AC2855">
        <v>1</v>
      </c>
      <c r="AD2855">
        <v>3</v>
      </c>
      <c r="AE2855" t="s">
        <v>1745</v>
      </c>
      <c r="AG2855" t="s">
        <v>8212</v>
      </c>
      <c r="AH2855" t="s">
        <v>8217</v>
      </c>
    </row>
    <row r="2856" spans="1:34" x14ac:dyDescent="0.25">
      <c r="A2856">
        <v>8</v>
      </c>
      <c r="B2856" t="s">
        <v>659</v>
      </c>
      <c r="C2856" t="s">
        <v>662</v>
      </c>
      <c r="D2856" t="s">
        <v>660</v>
      </c>
      <c r="E2856" t="s">
        <v>661</v>
      </c>
      <c r="F2856" t="s">
        <v>666</v>
      </c>
      <c r="G2856" t="s">
        <v>11044</v>
      </c>
      <c r="H2856" t="s">
        <v>1327</v>
      </c>
      <c r="I2856" t="s">
        <v>1328</v>
      </c>
      <c r="J2856">
        <v>1</v>
      </c>
      <c r="L2856" t="s">
        <v>1272</v>
      </c>
      <c r="M2856" t="s">
        <v>1329</v>
      </c>
      <c r="N2856" t="s">
        <v>1330</v>
      </c>
      <c r="O2856" t="s">
        <v>8218</v>
      </c>
      <c r="P2856" t="s">
        <v>8734</v>
      </c>
      <c r="Q2856" t="s">
        <v>8644</v>
      </c>
      <c r="R2856" t="s">
        <v>8488</v>
      </c>
      <c r="S2856" t="s">
        <v>8643</v>
      </c>
      <c r="T2856" t="b">
        <v>0</v>
      </c>
      <c r="U2856" t="b">
        <v>0</v>
      </c>
      <c r="V2856">
        <v>1</v>
      </c>
      <c r="W2856">
        <v>30</v>
      </c>
      <c r="X2856">
        <v>10</v>
      </c>
      <c r="AB2856">
        <v>2</v>
      </c>
      <c r="AC2856">
        <v>1</v>
      </c>
      <c r="AD2856">
        <v>3</v>
      </c>
      <c r="AE2856" t="s">
        <v>610</v>
      </c>
      <c r="AG2856" t="s">
        <v>8219</v>
      </c>
      <c r="AH2856" t="s">
        <v>8220</v>
      </c>
    </row>
    <row r="2857" spans="1:34" x14ac:dyDescent="0.25">
      <c r="A2857">
        <v>8</v>
      </c>
      <c r="B2857" t="s">
        <v>659</v>
      </c>
      <c r="C2857" t="s">
        <v>662</v>
      </c>
      <c r="D2857" t="s">
        <v>660</v>
      </c>
      <c r="E2857" t="s">
        <v>661</v>
      </c>
      <c r="F2857" t="s">
        <v>666</v>
      </c>
      <c r="G2857" t="s">
        <v>11044</v>
      </c>
      <c r="H2857" t="s">
        <v>1327</v>
      </c>
      <c r="I2857" t="s">
        <v>1328</v>
      </c>
      <c r="J2857">
        <v>1</v>
      </c>
      <c r="L2857" t="s">
        <v>1272</v>
      </c>
      <c r="M2857" t="s">
        <v>1329</v>
      </c>
      <c r="N2857" t="s">
        <v>1330</v>
      </c>
      <c r="O2857" t="s">
        <v>8221</v>
      </c>
      <c r="P2857" t="s">
        <v>8734</v>
      </c>
      <c r="Q2857" t="s">
        <v>8644</v>
      </c>
      <c r="R2857" t="s">
        <v>8488</v>
      </c>
      <c r="S2857" t="s">
        <v>8643</v>
      </c>
      <c r="T2857" t="b">
        <v>0</v>
      </c>
      <c r="U2857" t="b">
        <v>0</v>
      </c>
      <c r="V2857">
        <v>2</v>
      </c>
      <c r="W2857">
        <v>30</v>
      </c>
      <c r="X2857">
        <v>8</v>
      </c>
      <c r="AB2857">
        <v>2</v>
      </c>
      <c r="AC2857">
        <v>1</v>
      </c>
      <c r="AD2857">
        <v>3</v>
      </c>
      <c r="AE2857" t="s">
        <v>610</v>
      </c>
      <c r="AG2857" t="s">
        <v>8219</v>
      </c>
      <c r="AH2857" t="s">
        <v>8222</v>
      </c>
    </row>
    <row r="2858" spans="1:34" x14ac:dyDescent="0.25">
      <c r="A2858">
        <v>8</v>
      </c>
      <c r="B2858" t="s">
        <v>659</v>
      </c>
      <c r="C2858" t="s">
        <v>662</v>
      </c>
      <c r="D2858" t="s">
        <v>660</v>
      </c>
      <c r="E2858" t="s">
        <v>661</v>
      </c>
      <c r="F2858" t="s">
        <v>666</v>
      </c>
      <c r="G2858" t="s">
        <v>11044</v>
      </c>
      <c r="H2858" t="s">
        <v>1327</v>
      </c>
      <c r="I2858" t="s">
        <v>1328</v>
      </c>
      <c r="J2858">
        <v>1</v>
      </c>
      <c r="L2858" t="s">
        <v>1272</v>
      </c>
      <c r="M2858" t="s">
        <v>1329</v>
      </c>
      <c r="N2858" t="s">
        <v>1330</v>
      </c>
      <c r="O2858" t="s">
        <v>8223</v>
      </c>
      <c r="P2858" t="s">
        <v>8734</v>
      </c>
      <c r="Q2858" t="s">
        <v>8644</v>
      </c>
      <c r="R2858" t="s">
        <v>8488</v>
      </c>
      <c r="S2858" t="s">
        <v>8643</v>
      </c>
      <c r="T2858" t="b">
        <v>0</v>
      </c>
      <c r="U2858" t="b">
        <v>0</v>
      </c>
      <c r="V2858">
        <v>3</v>
      </c>
      <c r="W2858">
        <v>30</v>
      </c>
      <c r="X2858">
        <v>7.5</v>
      </c>
      <c r="AB2858">
        <v>2</v>
      </c>
      <c r="AC2858">
        <v>1</v>
      </c>
      <c r="AD2858">
        <v>3</v>
      </c>
      <c r="AE2858" t="s">
        <v>610</v>
      </c>
      <c r="AG2858" t="s">
        <v>8219</v>
      </c>
      <c r="AH2858" t="s">
        <v>8224</v>
      </c>
    </row>
    <row r="2859" spans="1:34" x14ac:dyDescent="0.25">
      <c r="A2859">
        <v>8</v>
      </c>
      <c r="B2859" t="s">
        <v>659</v>
      </c>
      <c r="C2859" t="s">
        <v>662</v>
      </c>
      <c r="D2859" t="s">
        <v>660</v>
      </c>
      <c r="E2859" t="s">
        <v>661</v>
      </c>
      <c r="F2859" t="s">
        <v>666</v>
      </c>
      <c r="G2859" t="s">
        <v>11044</v>
      </c>
      <c r="H2859" t="s">
        <v>1327</v>
      </c>
      <c r="I2859" t="s">
        <v>1328</v>
      </c>
      <c r="J2859">
        <v>1</v>
      </c>
      <c r="L2859" t="s">
        <v>1272</v>
      </c>
      <c r="M2859" t="s">
        <v>1329</v>
      </c>
      <c r="N2859" t="s">
        <v>1330</v>
      </c>
      <c r="O2859" t="s">
        <v>8225</v>
      </c>
      <c r="P2859" t="s">
        <v>73</v>
      </c>
      <c r="Q2859" t="s">
        <v>25</v>
      </c>
      <c r="R2859" t="s">
        <v>25</v>
      </c>
      <c r="S2859" t="s">
        <v>8646</v>
      </c>
      <c r="T2859" t="b">
        <v>0</v>
      </c>
      <c r="U2859" t="b">
        <v>0</v>
      </c>
      <c r="V2859">
        <v>1</v>
      </c>
      <c r="W2859">
        <v>42.5</v>
      </c>
      <c r="X2859">
        <v>15</v>
      </c>
      <c r="AB2859">
        <v>2</v>
      </c>
      <c r="AC2859">
        <v>1</v>
      </c>
      <c r="AD2859">
        <v>3</v>
      </c>
      <c r="AE2859" t="s">
        <v>618</v>
      </c>
      <c r="AG2859" t="s">
        <v>3189</v>
      </c>
      <c r="AH2859" t="s">
        <v>8226</v>
      </c>
    </row>
    <row r="2860" spans="1:34" x14ac:dyDescent="0.25">
      <c r="A2860">
        <v>8</v>
      </c>
      <c r="B2860" t="s">
        <v>659</v>
      </c>
      <c r="C2860" t="s">
        <v>662</v>
      </c>
      <c r="D2860" t="s">
        <v>660</v>
      </c>
      <c r="E2860" t="s">
        <v>661</v>
      </c>
      <c r="F2860" t="s">
        <v>666</v>
      </c>
      <c r="G2860" t="s">
        <v>11044</v>
      </c>
      <c r="H2860" t="s">
        <v>1327</v>
      </c>
      <c r="I2860" t="s">
        <v>1328</v>
      </c>
      <c r="J2860">
        <v>1</v>
      </c>
      <c r="L2860" t="s">
        <v>1272</v>
      </c>
      <c r="M2860" t="s">
        <v>1329</v>
      </c>
      <c r="N2860" t="s">
        <v>1330</v>
      </c>
      <c r="O2860" t="s">
        <v>8227</v>
      </c>
      <c r="P2860" t="s">
        <v>73</v>
      </c>
      <c r="Q2860" t="s">
        <v>25</v>
      </c>
      <c r="R2860" t="s">
        <v>25</v>
      </c>
      <c r="S2860" t="s">
        <v>8646</v>
      </c>
      <c r="T2860" t="b">
        <v>0</v>
      </c>
      <c r="U2860" t="b">
        <v>0</v>
      </c>
      <c r="V2860">
        <v>2</v>
      </c>
      <c r="W2860">
        <v>45</v>
      </c>
      <c r="X2860">
        <v>15</v>
      </c>
      <c r="AB2860">
        <v>2</v>
      </c>
      <c r="AC2860">
        <v>1</v>
      </c>
      <c r="AD2860">
        <v>3</v>
      </c>
      <c r="AE2860" t="s">
        <v>618</v>
      </c>
      <c r="AG2860" t="s">
        <v>3189</v>
      </c>
      <c r="AH2860" t="s">
        <v>8228</v>
      </c>
    </row>
    <row r="2861" spans="1:34" x14ac:dyDescent="0.25">
      <c r="A2861">
        <v>8</v>
      </c>
      <c r="B2861" t="s">
        <v>659</v>
      </c>
      <c r="C2861" t="s">
        <v>662</v>
      </c>
      <c r="D2861" t="s">
        <v>660</v>
      </c>
      <c r="E2861" t="s">
        <v>661</v>
      </c>
      <c r="F2861" t="s">
        <v>666</v>
      </c>
      <c r="G2861" t="s">
        <v>11044</v>
      </c>
      <c r="H2861" t="s">
        <v>1327</v>
      </c>
      <c r="I2861" t="s">
        <v>1328</v>
      </c>
      <c r="J2861">
        <v>1</v>
      </c>
      <c r="L2861" t="s">
        <v>1272</v>
      </c>
      <c r="M2861" t="s">
        <v>1329</v>
      </c>
      <c r="N2861" t="s">
        <v>1330</v>
      </c>
      <c r="O2861" t="s">
        <v>8229</v>
      </c>
      <c r="P2861" t="s">
        <v>73</v>
      </c>
      <c r="Q2861" t="s">
        <v>25</v>
      </c>
      <c r="R2861" t="s">
        <v>25</v>
      </c>
      <c r="S2861" t="s">
        <v>8646</v>
      </c>
      <c r="T2861" t="b">
        <v>0</v>
      </c>
      <c r="U2861" t="b">
        <v>0</v>
      </c>
      <c r="V2861">
        <v>3</v>
      </c>
      <c r="W2861">
        <v>47.5</v>
      </c>
      <c r="X2861">
        <v>13</v>
      </c>
      <c r="AB2861">
        <v>2</v>
      </c>
      <c r="AC2861">
        <v>1</v>
      </c>
      <c r="AD2861">
        <v>3</v>
      </c>
      <c r="AE2861" t="s">
        <v>1745</v>
      </c>
      <c r="AG2861" t="s">
        <v>2181</v>
      </c>
      <c r="AH2861" t="s">
        <v>1330</v>
      </c>
    </row>
    <row r="2862" spans="1:34" x14ac:dyDescent="0.25">
      <c r="A2862">
        <v>8</v>
      </c>
      <c r="B2862" t="s">
        <v>659</v>
      </c>
      <c r="C2862" t="s">
        <v>662</v>
      </c>
      <c r="D2862" t="s">
        <v>660</v>
      </c>
      <c r="E2862" t="s">
        <v>661</v>
      </c>
      <c r="F2862" t="s">
        <v>666</v>
      </c>
      <c r="G2862" t="s">
        <v>11044</v>
      </c>
      <c r="H2862" t="s">
        <v>1331</v>
      </c>
      <c r="I2862" t="s">
        <v>1332</v>
      </c>
      <c r="J2862">
        <v>2</v>
      </c>
      <c r="L2862" t="s">
        <v>1277</v>
      </c>
      <c r="M2862" t="s">
        <v>1333</v>
      </c>
      <c r="N2862" t="s">
        <v>1334</v>
      </c>
      <c r="O2862" t="s">
        <v>8230</v>
      </c>
      <c r="P2862" t="s">
        <v>363</v>
      </c>
      <c r="Q2862" t="s">
        <v>357</v>
      </c>
      <c r="R2862" t="s">
        <v>357</v>
      </c>
      <c r="S2862" t="s">
        <v>357</v>
      </c>
      <c r="T2862" t="b">
        <v>0</v>
      </c>
      <c r="U2862" t="b">
        <v>1</v>
      </c>
      <c r="V2862">
        <v>1</v>
      </c>
      <c r="Y2862">
        <v>303</v>
      </c>
      <c r="Z2862">
        <v>0.6</v>
      </c>
      <c r="AA2862" t="s">
        <v>3957</v>
      </c>
      <c r="AG2862" t="s">
        <v>8231</v>
      </c>
      <c r="AH2862" t="s">
        <v>1333</v>
      </c>
    </row>
    <row r="2863" spans="1:34" x14ac:dyDescent="0.25">
      <c r="A2863">
        <v>8</v>
      </c>
      <c r="B2863" t="s">
        <v>659</v>
      </c>
      <c r="C2863" t="s">
        <v>662</v>
      </c>
      <c r="D2863" t="s">
        <v>660</v>
      </c>
      <c r="E2863" t="s">
        <v>661</v>
      </c>
      <c r="F2863" t="s">
        <v>666</v>
      </c>
      <c r="G2863" t="s">
        <v>11044</v>
      </c>
      <c r="H2863" t="s">
        <v>1331</v>
      </c>
      <c r="I2863" t="s">
        <v>1332</v>
      </c>
      <c r="J2863">
        <v>2</v>
      </c>
      <c r="L2863" t="s">
        <v>1277</v>
      </c>
      <c r="M2863" t="s">
        <v>1333</v>
      </c>
      <c r="N2863" t="s">
        <v>1334</v>
      </c>
      <c r="O2863" t="s">
        <v>8232</v>
      </c>
      <c r="P2863" t="s">
        <v>394</v>
      </c>
      <c r="Q2863" t="s">
        <v>272</v>
      </c>
      <c r="R2863" t="s">
        <v>8666</v>
      </c>
      <c r="S2863" t="s">
        <v>8645</v>
      </c>
      <c r="T2863" t="b">
        <v>0</v>
      </c>
      <c r="U2863" t="b">
        <v>0</v>
      </c>
      <c r="V2863">
        <v>1</v>
      </c>
      <c r="W2863">
        <v>0</v>
      </c>
      <c r="X2863">
        <v>15</v>
      </c>
      <c r="AF2863" t="s">
        <v>8233</v>
      </c>
      <c r="AG2863" t="s">
        <v>3073</v>
      </c>
      <c r="AH2863" t="s">
        <v>8234</v>
      </c>
    </row>
    <row r="2864" spans="1:34" x14ac:dyDescent="0.25">
      <c r="A2864">
        <v>8</v>
      </c>
      <c r="B2864" t="s">
        <v>659</v>
      </c>
      <c r="C2864" t="s">
        <v>662</v>
      </c>
      <c r="D2864" t="s">
        <v>660</v>
      </c>
      <c r="E2864" t="s">
        <v>661</v>
      </c>
      <c r="F2864" t="s">
        <v>666</v>
      </c>
      <c r="G2864" t="s">
        <v>11044</v>
      </c>
      <c r="H2864" t="s">
        <v>1331</v>
      </c>
      <c r="I2864" t="s">
        <v>1332</v>
      </c>
      <c r="J2864">
        <v>2</v>
      </c>
      <c r="L2864" t="s">
        <v>1277</v>
      </c>
      <c r="M2864" t="s">
        <v>1333</v>
      </c>
      <c r="N2864" t="s">
        <v>1334</v>
      </c>
      <c r="O2864" t="s">
        <v>8235</v>
      </c>
      <c r="P2864" t="s">
        <v>398</v>
      </c>
      <c r="Q2864" t="s">
        <v>272</v>
      </c>
      <c r="R2864" t="s">
        <v>8666</v>
      </c>
      <c r="S2864" t="s">
        <v>8645</v>
      </c>
      <c r="T2864" t="b">
        <v>0</v>
      </c>
      <c r="U2864" t="b">
        <v>0</v>
      </c>
      <c r="V2864">
        <v>1</v>
      </c>
      <c r="W2864">
        <v>0</v>
      </c>
      <c r="X2864">
        <v>12</v>
      </c>
      <c r="AF2864" t="s">
        <v>8233</v>
      </c>
      <c r="AG2864" t="s">
        <v>3073</v>
      </c>
      <c r="AH2864" t="s">
        <v>8236</v>
      </c>
    </row>
    <row r="2865" spans="1:34" x14ac:dyDescent="0.25">
      <c r="A2865">
        <v>8</v>
      </c>
      <c r="B2865" t="s">
        <v>659</v>
      </c>
      <c r="C2865" t="s">
        <v>662</v>
      </c>
      <c r="D2865" t="s">
        <v>660</v>
      </c>
      <c r="E2865" t="s">
        <v>661</v>
      </c>
      <c r="F2865" t="s">
        <v>666</v>
      </c>
      <c r="G2865" t="s">
        <v>11044</v>
      </c>
      <c r="H2865" t="s">
        <v>1331</v>
      </c>
      <c r="I2865" t="s">
        <v>1332</v>
      </c>
      <c r="J2865">
        <v>2</v>
      </c>
      <c r="L2865" t="s">
        <v>1277</v>
      </c>
      <c r="M2865" t="s">
        <v>1333</v>
      </c>
      <c r="N2865" t="s">
        <v>1334</v>
      </c>
      <c r="O2865" t="s">
        <v>8237</v>
      </c>
      <c r="P2865" t="s">
        <v>403</v>
      </c>
      <c r="Q2865" t="s">
        <v>272</v>
      </c>
      <c r="R2865" t="s">
        <v>8666</v>
      </c>
      <c r="S2865" t="s">
        <v>8645</v>
      </c>
      <c r="T2865" t="b">
        <v>0</v>
      </c>
      <c r="U2865" t="b">
        <v>0</v>
      </c>
      <c r="V2865">
        <v>1</v>
      </c>
      <c r="W2865">
        <v>0</v>
      </c>
      <c r="X2865">
        <v>8</v>
      </c>
      <c r="AF2865" t="s">
        <v>8233</v>
      </c>
      <c r="AG2865" t="s">
        <v>3073</v>
      </c>
      <c r="AH2865" t="s">
        <v>8238</v>
      </c>
    </row>
    <row r="2866" spans="1:34" x14ac:dyDescent="0.25">
      <c r="A2866">
        <v>8</v>
      </c>
      <c r="B2866" t="s">
        <v>659</v>
      </c>
      <c r="C2866" t="s">
        <v>662</v>
      </c>
      <c r="D2866" t="s">
        <v>660</v>
      </c>
      <c r="E2866" t="s">
        <v>661</v>
      </c>
      <c r="F2866" t="s">
        <v>666</v>
      </c>
      <c r="G2866" t="s">
        <v>11044</v>
      </c>
      <c r="H2866" t="s">
        <v>1331</v>
      </c>
      <c r="I2866" t="s">
        <v>1332</v>
      </c>
      <c r="J2866">
        <v>2</v>
      </c>
      <c r="L2866" t="s">
        <v>1277</v>
      </c>
      <c r="M2866" t="s">
        <v>1333</v>
      </c>
      <c r="N2866" t="s">
        <v>1334</v>
      </c>
      <c r="O2866" t="s">
        <v>8239</v>
      </c>
      <c r="P2866" t="s">
        <v>389</v>
      </c>
      <c r="Q2866" t="s">
        <v>148</v>
      </c>
      <c r="R2866" t="s">
        <v>8659</v>
      </c>
      <c r="S2866" t="s">
        <v>8662</v>
      </c>
      <c r="T2866" t="b">
        <v>0</v>
      </c>
      <c r="U2866" t="b">
        <v>0</v>
      </c>
      <c r="V2866">
        <v>1</v>
      </c>
      <c r="W2866">
        <v>0</v>
      </c>
      <c r="X2866">
        <v>10</v>
      </c>
      <c r="AF2866" t="s">
        <v>8233</v>
      </c>
      <c r="AH2866" t="s">
        <v>8240</v>
      </c>
    </row>
    <row r="2867" spans="1:34" x14ac:dyDescent="0.25">
      <c r="A2867">
        <v>8</v>
      </c>
      <c r="B2867" t="s">
        <v>659</v>
      </c>
      <c r="C2867" t="s">
        <v>662</v>
      </c>
      <c r="D2867" t="s">
        <v>660</v>
      </c>
      <c r="E2867" t="s">
        <v>661</v>
      </c>
      <c r="F2867" t="s">
        <v>666</v>
      </c>
      <c r="G2867" t="s">
        <v>11044</v>
      </c>
      <c r="H2867" t="s">
        <v>1331</v>
      </c>
      <c r="I2867" t="s">
        <v>1332</v>
      </c>
      <c r="J2867">
        <v>2</v>
      </c>
      <c r="L2867" t="s">
        <v>1277</v>
      </c>
      <c r="M2867" t="s">
        <v>1333</v>
      </c>
      <c r="N2867" t="s">
        <v>1334</v>
      </c>
      <c r="O2867" t="s">
        <v>8241</v>
      </c>
      <c r="P2867" t="s">
        <v>394</v>
      </c>
      <c r="Q2867" t="s">
        <v>272</v>
      </c>
      <c r="R2867" t="s">
        <v>8666</v>
      </c>
      <c r="S2867" t="s">
        <v>8645</v>
      </c>
      <c r="T2867" t="b">
        <v>0</v>
      </c>
      <c r="U2867" t="b">
        <v>0</v>
      </c>
      <c r="V2867">
        <v>2</v>
      </c>
      <c r="W2867">
        <v>0</v>
      </c>
      <c r="X2867">
        <v>15</v>
      </c>
      <c r="AF2867" t="s">
        <v>8242</v>
      </c>
      <c r="AG2867" t="s">
        <v>3073</v>
      </c>
      <c r="AH2867" t="s">
        <v>8243</v>
      </c>
    </row>
    <row r="2868" spans="1:34" x14ac:dyDescent="0.25">
      <c r="A2868">
        <v>8</v>
      </c>
      <c r="B2868" t="s">
        <v>659</v>
      </c>
      <c r="C2868" t="s">
        <v>662</v>
      </c>
      <c r="D2868" t="s">
        <v>660</v>
      </c>
      <c r="E2868" t="s">
        <v>661</v>
      </c>
      <c r="F2868" t="s">
        <v>666</v>
      </c>
      <c r="G2868" t="s">
        <v>11044</v>
      </c>
      <c r="H2868" t="s">
        <v>1331</v>
      </c>
      <c r="I2868" t="s">
        <v>1332</v>
      </c>
      <c r="J2868">
        <v>2</v>
      </c>
      <c r="L2868" t="s">
        <v>1277</v>
      </c>
      <c r="M2868" t="s">
        <v>1333</v>
      </c>
      <c r="N2868" t="s">
        <v>1334</v>
      </c>
      <c r="O2868" t="s">
        <v>8244</v>
      </c>
      <c r="P2868" t="s">
        <v>398</v>
      </c>
      <c r="Q2868" t="s">
        <v>272</v>
      </c>
      <c r="R2868" t="s">
        <v>8666</v>
      </c>
      <c r="S2868" t="s">
        <v>8645</v>
      </c>
      <c r="T2868" t="b">
        <v>0</v>
      </c>
      <c r="U2868" t="b">
        <v>0</v>
      </c>
      <c r="V2868">
        <v>2</v>
      </c>
      <c r="W2868">
        <v>0</v>
      </c>
      <c r="X2868">
        <v>12</v>
      </c>
      <c r="AF2868" t="s">
        <v>8242</v>
      </c>
      <c r="AG2868" t="s">
        <v>3073</v>
      </c>
      <c r="AH2868" t="s">
        <v>8245</v>
      </c>
    </row>
    <row r="2869" spans="1:34" x14ac:dyDescent="0.25">
      <c r="A2869">
        <v>8</v>
      </c>
      <c r="B2869" t="s">
        <v>659</v>
      </c>
      <c r="C2869" t="s">
        <v>662</v>
      </c>
      <c r="D2869" t="s">
        <v>660</v>
      </c>
      <c r="E2869" t="s">
        <v>661</v>
      </c>
      <c r="F2869" t="s">
        <v>666</v>
      </c>
      <c r="G2869" t="s">
        <v>11044</v>
      </c>
      <c r="H2869" t="s">
        <v>1331</v>
      </c>
      <c r="I2869" t="s">
        <v>1332</v>
      </c>
      <c r="J2869">
        <v>2</v>
      </c>
      <c r="L2869" t="s">
        <v>1277</v>
      </c>
      <c r="M2869" t="s">
        <v>1333</v>
      </c>
      <c r="N2869" t="s">
        <v>1334</v>
      </c>
      <c r="O2869" t="s">
        <v>8246</v>
      </c>
      <c r="P2869" t="s">
        <v>403</v>
      </c>
      <c r="Q2869" t="s">
        <v>272</v>
      </c>
      <c r="R2869" t="s">
        <v>8666</v>
      </c>
      <c r="S2869" t="s">
        <v>8645</v>
      </c>
      <c r="T2869" t="b">
        <v>0</v>
      </c>
      <c r="U2869" t="b">
        <v>0</v>
      </c>
      <c r="V2869">
        <v>2</v>
      </c>
      <c r="W2869">
        <v>0</v>
      </c>
      <c r="X2869">
        <v>8</v>
      </c>
      <c r="AF2869" t="s">
        <v>8242</v>
      </c>
      <c r="AG2869" t="s">
        <v>3073</v>
      </c>
      <c r="AH2869" t="s">
        <v>8247</v>
      </c>
    </row>
    <row r="2870" spans="1:34" x14ac:dyDescent="0.25">
      <c r="A2870">
        <v>8</v>
      </c>
      <c r="B2870" t="s">
        <v>659</v>
      </c>
      <c r="C2870" t="s">
        <v>662</v>
      </c>
      <c r="D2870" t="s">
        <v>660</v>
      </c>
      <c r="E2870" t="s">
        <v>661</v>
      </c>
      <c r="F2870" t="s">
        <v>666</v>
      </c>
      <c r="G2870" t="s">
        <v>11044</v>
      </c>
      <c r="H2870" t="s">
        <v>1331</v>
      </c>
      <c r="I2870" t="s">
        <v>1332</v>
      </c>
      <c r="J2870">
        <v>2</v>
      </c>
      <c r="L2870" t="s">
        <v>1277</v>
      </c>
      <c r="M2870" t="s">
        <v>1333</v>
      </c>
      <c r="N2870" t="s">
        <v>1334</v>
      </c>
      <c r="O2870" t="s">
        <v>8248</v>
      </c>
      <c r="P2870" t="s">
        <v>389</v>
      </c>
      <c r="Q2870" t="s">
        <v>148</v>
      </c>
      <c r="R2870" t="s">
        <v>8659</v>
      </c>
      <c r="S2870" t="s">
        <v>8662</v>
      </c>
      <c r="T2870" t="b">
        <v>0</v>
      </c>
      <c r="U2870" t="b">
        <v>0</v>
      </c>
      <c r="V2870">
        <v>2</v>
      </c>
      <c r="W2870">
        <v>0</v>
      </c>
      <c r="X2870">
        <v>10</v>
      </c>
      <c r="AF2870" t="s">
        <v>8242</v>
      </c>
      <c r="AH2870" t="s">
        <v>8249</v>
      </c>
    </row>
    <row r="2871" spans="1:34" x14ac:dyDescent="0.25">
      <c r="A2871">
        <v>8</v>
      </c>
      <c r="B2871" t="s">
        <v>659</v>
      </c>
      <c r="C2871" t="s">
        <v>662</v>
      </c>
      <c r="D2871" t="s">
        <v>660</v>
      </c>
      <c r="E2871" t="s">
        <v>661</v>
      </c>
      <c r="F2871" t="s">
        <v>666</v>
      </c>
      <c r="G2871" t="s">
        <v>11044</v>
      </c>
      <c r="H2871" t="s">
        <v>1331</v>
      </c>
      <c r="I2871" t="s">
        <v>1332</v>
      </c>
      <c r="J2871">
        <v>2</v>
      </c>
      <c r="L2871" t="s">
        <v>1277</v>
      </c>
      <c r="M2871" t="s">
        <v>1333</v>
      </c>
      <c r="N2871" t="s">
        <v>1334</v>
      </c>
      <c r="O2871" t="s">
        <v>8250</v>
      </c>
      <c r="P2871" t="s">
        <v>177</v>
      </c>
      <c r="Q2871" t="s">
        <v>148</v>
      </c>
      <c r="R2871" t="s">
        <v>8659</v>
      </c>
      <c r="S2871" t="s">
        <v>8645</v>
      </c>
      <c r="T2871" t="b">
        <v>1</v>
      </c>
      <c r="U2871" t="b">
        <v>0</v>
      </c>
      <c r="V2871">
        <v>1</v>
      </c>
      <c r="W2871">
        <v>20</v>
      </c>
      <c r="X2871">
        <v>10</v>
      </c>
      <c r="AG2871" t="s">
        <v>2816</v>
      </c>
      <c r="AH2871" t="s">
        <v>8251</v>
      </c>
    </row>
    <row r="2872" spans="1:34" x14ac:dyDescent="0.25">
      <c r="A2872">
        <v>8</v>
      </c>
      <c r="B2872" t="s">
        <v>659</v>
      </c>
      <c r="C2872" t="s">
        <v>662</v>
      </c>
      <c r="D2872" t="s">
        <v>660</v>
      </c>
      <c r="E2872" t="s">
        <v>661</v>
      </c>
      <c r="F2872" t="s">
        <v>666</v>
      </c>
      <c r="G2872" t="s">
        <v>11044</v>
      </c>
      <c r="H2872" t="s">
        <v>1331</v>
      </c>
      <c r="I2872" t="s">
        <v>1332</v>
      </c>
      <c r="J2872">
        <v>2</v>
      </c>
      <c r="L2872" t="s">
        <v>1277</v>
      </c>
      <c r="M2872" t="s">
        <v>1333</v>
      </c>
      <c r="N2872" t="s">
        <v>1334</v>
      </c>
      <c r="O2872" t="s">
        <v>8252</v>
      </c>
      <c r="P2872" t="s">
        <v>147</v>
      </c>
      <c r="Q2872" t="s">
        <v>148</v>
      </c>
      <c r="R2872" t="s">
        <v>8659</v>
      </c>
      <c r="S2872" t="s">
        <v>8645</v>
      </c>
      <c r="T2872" t="b">
        <v>0</v>
      </c>
      <c r="U2872" t="b">
        <v>0</v>
      </c>
      <c r="V2872">
        <v>1</v>
      </c>
      <c r="W2872">
        <v>130</v>
      </c>
      <c r="X2872">
        <v>9</v>
      </c>
      <c r="AB2872">
        <v>2</v>
      </c>
      <c r="AC2872">
        <v>1</v>
      </c>
      <c r="AD2872">
        <v>3</v>
      </c>
      <c r="AE2872" t="s">
        <v>1745</v>
      </c>
      <c r="AG2872" t="s">
        <v>8253</v>
      </c>
      <c r="AH2872" t="s">
        <v>8254</v>
      </c>
    </row>
    <row r="2873" spans="1:34" x14ac:dyDescent="0.25">
      <c r="A2873">
        <v>8</v>
      </c>
      <c r="B2873" t="s">
        <v>659</v>
      </c>
      <c r="C2873" t="s">
        <v>662</v>
      </c>
      <c r="D2873" t="s">
        <v>660</v>
      </c>
      <c r="E2873" t="s">
        <v>661</v>
      </c>
      <c r="F2873" t="s">
        <v>666</v>
      </c>
      <c r="G2873" t="s">
        <v>11044</v>
      </c>
      <c r="H2873" t="s">
        <v>1331</v>
      </c>
      <c r="I2873" t="s">
        <v>1332</v>
      </c>
      <c r="J2873">
        <v>2</v>
      </c>
      <c r="L2873" t="s">
        <v>1277</v>
      </c>
      <c r="M2873" t="s">
        <v>1333</v>
      </c>
      <c r="N2873" t="s">
        <v>1334</v>
      </c>
      <c r="O2873" t="s">
        <v>8255</v>
      </c>
      <c r="P2873" t="s">
        <v>147</v>
      </c>
      <c r="Q2873" t="s">
        <v>148</v>
      </c>
      <c r="R2873" t="s">
        <v>8659</v>
      </c>
      <c r="S2873" t="s">
        <v>8645</v>
      </c>
      <c r="T2873" t="b">
        <v>0</v>
      </c>
      <c r="U2873" t="b">
        <v>0</v>
      </c>
      <c r="V2873">
        <v>2</v>
      </c>
      <c r="W2873">
        <v>130</v>
      </c>
      <c r="X2873">
        <v>9</v>
      </c>
      <c r="AB2873">
        <v>2</v>
      </c>
      <c r="AC2873">
        <v>1</v>
      </c>
      <c r="AD2873">
        <v>3</v>
      </c>
      <c r="AE2873" t="s">
        <v>1745</v>
      </c>
      <c r="AG2873" t="s">
        <v>8256</v>
      </c>
      <c r="AH2873" t="s">
        <v>8257</v>
      </c>
    </row>
    <row r="2874" spans="1:34" x14ac:dyDescent="0.25">
      <c r="A2874">
        <v>8</v>
      </c>
      <c r="B2874" t="s">
        <v>659</v>
      </c>
      <c r="C2874" t="s">
        <v>662</v>
      </c>
      <c r="D2874" t="s">
        <v>660</v>
      </c>
      <c r="E2874" t="s">
        <v>661</v>
      </c>
      <c r="F2874" t="s">
        <v>666</v>
      </c>
      <c r="G2874" t="s">
        <v>11044</v>
      </c>
      <c r="H2874" t="s">
        <v>1331</v>
      </c>
      <c r="I2874" t="s">
        <v>1332</v>
      </c>
      <c r="J2874">
        <v>2</v>
      </c>
      <c r="L2874" t="s">
        <v>1277</v>
      </c>
      <c r="M2874" t="s">
        <v>1333</v>
      </c>
      <c r="N2874" t="s">
        <v>1334</v>
      </c>
      <c r="O2874" t="s">
        <v>8258</v>
      </c>
      <c r="P2874" t="s">
        <v>147</v>
      </c>
      <c r="Q2874" t="s">
        <v>148</v>
      </c>
      <c r="R2874" t="s">
        <v>8659</v>
      </c>
      <c r="S2874" t="s">
        <v>8645</v>
      </c>
      <c r="T2874" t="b">
        <v>0</v>
      </c>
      <c r="U2874" t="b">
        <v>0</v>
      </c>
      <c r="V2874">
        <v>3</v>
      </c>
      <c r="W2874">
        <v>140</v>
      </c>
      <c r="X2874">
        <v>7</v>
      </c>
      <c r="AB2874">
        <v>2</v>
      </c>
      <c r="AC2874">
        <v>1</v>
      </c>
      <c r="AD2874">
        <v>3</v>
      </c>
      <c r="AE2874" t="s">
        <v>1745</v>
      </c>
      <c r="AG2874" t="s">
        <v>8259</v>
      </c>
      <c r="AH2874" t="s">
        <v>8260</v>
      </c>
    </row>
    <row r="2875" spans="1:34" x14ac:dyDescent="0.25">
      <c r="A2875">
        <v>8</v>
      </c>
      <c r="B2875" t="s">
        <v>659</v>
      </c>
      <c r="C2875" t="s">
        <v>662</v>
      </c>
      <c r="D2875" t="s">
        <v>660</v>
      </c>
      <c r="E2875" t="s">
        <v>661</v>
      </c>
      <c r="F2875" t="s">
        <v>666</v>
      </c>
      <c r="G2875" t="s">
        <v>11044</v>
      </c>
      <c r="H2875" t="s">
        <v>1331</v>
      </c>
      <c r="I2875" t="s">
        <v>1332</v>
      </c>
      <c r="J2875">
        <v>2</v>
      </c>
      <c r="L2875" t="s">
        <v>1277</v>
      </c>
      <c r="M2875" t="s">
        <v>1333</v>
      </c>
      <c r="N2875" t="s">
        <v>1334</v>
      </c>
      <c r="O2875" t="s">
        <v>8261</v>
      </c>
      <c r="P2875" t="s">
        <v>147</v>
      </c>
      <c r="Q2875" t="s">
        <v>148</v>
      </c>
      <c r="R2875" t="s">
        <v>8659</v>
      </c>
      <c r="S2875" t="s">
        <v>8645</v>
      </c>
      <c r="T2875" t="b">
        <v>0</v>
      </c>
      <c r="U2875" t="b">
        <v>0</v>
      </c>
      <c r="V2875">
        <v>4</v>
      </c>
      <c r="W2875">
        <v>140</v>
      </c>
      <c r="X2875">
        <v>6</v>
      </c>
      <c r="AB2875">
        <v>2</v>
      </c>
      <c r="AC2875">
        <v>1</v>
      </c>
      <c r="AD2875">
        <v>3</v>
      </c>
      <c r="AE2875" t="s">
        <v>1745</v>
      </c>
      <c r="AG2875" t="s">
        <v>8262</v>
      </c>
      <c r="AH2875" t="s">
        <v>8263</v>
      </c>
    </row>
    <row r="2876" spans="1:34" x14ac:dyDescent="0.25">
      <c r="A2876">
        <v>8</v>
      </c>
      <c r="B2876" t="s">
        <v>659</v>
      </c>
      <c r="C2876" t="s">
        <v>662</v>
      </c>
      <c r="D2876" t="s">
        <v>660</v>
      </c>
      <c r="E2876" t="s">
        <v>661</v>
      </c>
      <c r="F2876" t="s">
        <v>666</v>
      </c>
      <c r="G2876" t="s">
        <v>11044</v>
      </c>
      <c r="H2876" t="s">
        <v>1331</v>
      </c>
      <c r="I2876" t="s">
        <v>1332</v>
      </c>
      <c r="J2876">
        <v>2</v>
      </c>
      <c r="L2876" t="s">
        <v>1277</v>
      </c>
      <c r="M2876" t="s">
        <v>1333</v>
      </c>
      <c r="N2876" t="s">
        <v>1334</v>
      </c>
      <c r="O2876" t="s">
        <v>8264</v>
      </c>
      <c r="P2876" t="s">
        <v>181</v>
      </c>
      <c r="Q2876" t="s">
        <v>148</v>
      </c>
      <c r="R2876" t="s">
        <v>8659</v>
      </c>
      <c r="S2876" t="s">
        <v>8645</v>
      </c>
      <c r="T2876" t="b">
        <v>0</v>
      </c>
      <c r="U2876" t="b">
        <v>0</v>
      </c>
      <c r="V2876">
        <v>1</v>
      </c>
      <c r="W2876">
        <v>100</v>
      </c>
      <c r="X2876">
        <v>10</v>
      </c>
      <c r="AB2876">
        <v>2</v>
      </c>
      <c r="AC2876">
        <v>1</v>
      </c>
      <c r="AD2876">
        <v>3</v>
      </c>
      <c r="AE2876" t="s">
        <v>618</v>
      </c>
      <c r="AG2876" t="s">
        <v>3189</v>
      </c>
      <c r="AH2876" t="s">
        <v>8265</v>
      </c>
    </row>
    <row r="2877" spans="1:34" x14ac:dyDescent="0.25">
      <c r="A2877">
        <v>8</v>
      </c>
      <c r="B2877" t="s">
        <v>659</v>
      </c>
      <c r="C2877" t="s">
        <v>662</v>
      </c>
      <c r="D2877" t="s">
        <v>660</v>
      </c>
      <c r="E2877" t="s">
        <v>661</v>
      </c>
      <c r="F2877" t="s">
        <v>666</v>
      </c>
      <c r="G2877" t="s">
        <v>11044</v>
      </c>
      <c r="H2877" t="s">
        <v>1331</v>
      </c>
      <c r="I2877" t="s">
        <v>1332</v>
      </c>
      <c r="J2877">
        <v>2</v>
      </c>
      <c r="L2877" t="s">
        <v>1277</v>
      </c>
      <c r="M2877" t="s">
        <v>1333</v>
      </c>
      <c r="N2877" t="s">
        <v>1334</v>
      </c>
      <c r="O2877" t="s">
        <v>8266</v>
      </c>
      <c r="P2877" t="s">
        <v>181</v>
      </c>
      <c r="Q2877" t="s">
        <v>148</v>
      </c>
      <c r="R2877" t="s">
        <v>8659</v>
      </c>
      <c r="S2877" t="s">
        <v>8645</v>
      </c>
      <c r="T2877" t="b">
        <v>0</v>
      </c>
      <c r="U2877" t="b">
        <v>0</v>
      </c>
      <c r="V2877">
        <v>2</v>
      </c>
      <c r="W2877">
        <v>105</v>
      </c>
      <c r="X2877">
        <v>9</v>
      </c>
      <c r="AB2877">
        <v>2</v>
      </c>
      <c r="AC2877">
        <v>1</v>
      </c>
      <c r="AD2877">
        <v>3</v>
      </c>
      <c r="AE2877" t="s">
        <v>618</v>
      </c>
      <c r="AG2877" t="s">
        <v>8267</v>
      </c>
      <c r="AH2877" t="s">
        <v>8268</v>
      </c>
    </row>
    <row r="2878" spans="1:34" x14ac:dyDescent="0.25">
      <c r="A2878">
        <v>8</v>
      </c>
      <c r="B2878" t="s">
        <v>659</v>
      </c>
      <c r="C2878" t="s">
        <v>662</v>
      </c>
      <c r="D2878" t="s">
        <v>660</v>
      </c>
      <c r="E2878" t="s">
        <v>661</v>
      </c>
      <c r="F2878" t="s">
        <v>666</v>
      </c>
      <c r="G2878" t="s">
        <v>11044</v>
      </c>
      <c r="H2878" t="s">
        <v>1331</v>
      </c>
      <c r="I2878" t="s">
        <v>1332</v>
      </c>
      <c r="J2878">
        <v>2</v>
      </c>
      <c r="L2878" t="s">
        <v>1277</v>
      </c>
      <c r="M2878" t="s">
        <v>1333</v>
      </c>
      <c r="N2878" t="s">
        <v>1334</v>
      </c>
      <c r="O2878" t="s">
        <v>8269</v>
      </c>
      <c r="P2878" t="s">
        <v>181</v>
      </c>
      <c r="Q2878" t="s">
        <v>148</v>
      </c>
      <c r="R2878" t="s">
        <v>8659</v>
      </c>
      <c r="S2878" t="s">
        <v>8645</v>
      </c>
      <c r="T2878" t="b">
        <v>0</v>
      </c>
      <c r="U2878" t="b">
        <v>0</v>
      </c>
      <c r="V2878">
        <v>3</v>
      </c>
      <c r="W2878">
        <v>105</v>
      </c>
      <c r="X2878">
        <v>8</v>
      </c>
      <c r="AB2878">
        <v>2</v>
      </c>
      <c r="AC2878">
        <v>1</v>
      </c>
      <c r="AD2878">
        <v>3</v>
      </c>
      <c r="AE2878" t="s">
        <v>610</v>
      </c>
      <c r="AG2878" t="s">
        <v>8270</v>
      </c>
      <c r="AH2878" t="s">
        <v>8271</v>
      </c>
    </row>
    <row r="2879" spans="1:34" x14ac:dyDescent="0.25">
      <c r="A2879">
        <v>8</v>
      </c>
      <c r="B2879" t="s">
        <v>659</v>
      </c>
      <c r="C2879" t="s">
        <v>662</v>
      </c>
      <c r="D2879" t="s">
        <v>660</v>
      </c>
      <c r="E2879" t="s">
        <v>661</v>
      </c>
      <c r="F2879" t="s">
        <v>666</v>
      </c>
      <c r="G2879" t="s">
        <v>11044</v>
      </c>
      <c r="H2879" t="s">
        <v>1331</v>
      </c>
      <c r="I2879" t="s">
        <v>1332</v>
      </c>
      <c r="J2879">
        <v>2</v>
      </c>
      <c r="L2879" t="s">
        <v>1277</v>
      </c>
      <c r="M2879" t="s">
        <v>1333</v>
      </c>
      <c r="N2879" t="s">
        <v>1334</v>
      </c>
      <c r="O2879" t="s">
        <v>8272</v>
      </c>
      <c r="P2879" t="s">
        <v>200</v>
      </c>
      <c r="Q2879" t="s">
        <v>148</v>
      </c>
      <c r="R2879" t="s">
        <v>8490</v>
      </c>
      <c r="S2879" t="s">
        <v>8645</v>
      </c>
      <c r="T2879" t="b">
        <v>0</v>
      </c>
      <c r="U2879" t="b">
        <v>0</v>
      </c>
      <c r="V2879">
        <v>1</v>
      </c>
      <c r="W2879">
        <v>15</v>
      </c>
      <c r="X2879">
        <v>12</v>
      </c>
      <c r="AB2879">
        <v>2</v>
      </c>
      <c r="AC2879">
        <v>1</v>
      </c>
      <c r="AD2879">
        <v>3</v>
      </c>
      <c r="AE2879" t="s">
        <v>618</v>
      </c>
      <c r="AG2879" t="s">
        <v>8273</v>
      </c>
      <c r="AH2879" t="s">
        <v>8274</v>
      </c>
    </row>
    <row r="2880" spans="1:34" x14ac:dyDescent="0.25">
      <c r="A2880">
        <v>8</v>
      </c>
      <c r="B2880" t="s">
        <v>659</v>
      </c>
      <c r="C2880" t="s">
        <v>662</v>
      </c>
      <c r="D2880" t="s">
        <v>660</v>
      </c>
      <c r="E2880" t="s">
        <v>661</v>
      </c>
      <c r="F2880" t="s">
        <v>666</v>
      </c>
      <c r="G2880" t="s">
        <v>11044</v>
      </c>
      <c r="H2880" t="s">
        <v>1331</v>
      </c>
      <c r="I2880" t="s">
        <v>1332</v>
      </c>
      <c r="J2880">
        <v>2</v>
      </c>
      <c r="L2880" t="s">
        <v>1277</v>
      </c>
      <c r="M2880" t="s">
        <v>1333</v>
      </c>
      <c r="N2880" t="s">
        <v>1334</v>
      </c>
      <c r="O2880" t="s">
        <v>8275</v>
      </c>
      <c r="P2880" t="s">
        <v>200</v>
      </c>
      <c r="Q2880" t="s">
        <v>148</v>
      </c>
      <c r="R2880" t="s">
        <v>8490</v>
      </c>
      <c r="S2880" t="s">
        <v>8645</v>
      </c>
      <c r="T2880" t="b">
        <v>0</v>
      </c>
      <c r="U2880" t="b">
        <v>0</v>
      </c>
      <c r="V2880">
        <v>2</v>
      </c>
      <c r="W2880">
        <v>20</v>
      </c>
      <c r="X2880">
        <v>6</v>
      </c>
      <c r="AB2880">
        <v>2</v>
      </c>
      <c r="AC2880">
        <v>1</v>
      </c>
      <c r="AD2880">
        <v>3</v>
      </c>
      <c r="AE2880" t="s">
        <v>618</v>
      </c>
      <c r="AG2880" t="s">
        <v>8276</v>
      </c>
      <c r="AH2880" t="s">
        <v>8277</v>
      </c>
    </row>
    <row r="2881" spans="1:34" x14ac:dyDescent="0.25">
      <c r="A2881">
        <v>8</v>
      </c>
      <c r="B2881" t="s">
        <v>659</v>
      </c>
      <c r="C2881" t="s">
        <v>662</v>
      </c>
      <c r="D2881" t="s">
        <v>660</v>
      </c>
      <c r="E2881" t="s">
        <v>661</v>
      </c>
      <c r="F2881" t="s">
        <v>666</v>
      </c>
      <c r="G2881" t="s">
        <v>11044</v>
      </c>
      <c r="H2881" t="s">
        <v>1331</v>
      </c>
      <c r="I2881" t="s">
        <v>1332</v>
      </c>
      <c r="J2881">
        <v>2</v>
      </c>
      <c r="L2881" t="s">
        <v>1277</v>
      </c>
      <c r="M2881" t="s">
        <v>1333</v>
      </c>
      <c r="N2881" t="s">
        <v>1334</v>
      </c>
      <c r="O2881" t="s">
        <v>8278</v>
      </c>
      <c r="P2881" t="s">
        <v>200</v>
      </c>
      <c r="Q2881" t="s">
        <v>148</v>
      </c>
      <c r="R2881" t="s">
        <v>8490</v>
      </c>
      <c r="S2881" t="s">
        <v>8645</v>
      </c>
      <c r="T2881" t="b">
        <v>0</v>
      </c>
      <c r="U2881" t="b">
        <v>0</v>
      </c>
      <c r="V2881">
        <v>3</v>
      </c>
      <c r="W2881">
        <v>15</v>
      </c>
      <c r="X2881">
        <v>10.5</v>
      </c>
      <c r="AB2881">
        <v>2</v>
      </c>
      <c r="AC2881">
        <v>1</v>
      </c>
      <c r="AD2881">
        <v>3</v>
      </c>
      <c r="AE2881" t="s">
        <v>1745</v>
      </c>
      <c r="AG2881" t="s">
        <v>8279</v>
      </c>
      <c r="AH2881" t="s">
        <v>8280</v>
      </c>
    </row>
    <row r="2882" spans="1:34" x14ac:dyDescent="0.25">
      <c r="A2882">
        <v>8</v>
      </c>
      <c r="B2882" t="s">
        <v>659</v>
      </c>
      <c r="C2882" t="s">
        <v>662</v>
      </c>
      <c r="D2882" t="s">
        <v>660</v>
      </c>
      <c r="E2882" t="s">
        <v>661</v>
      </c>
      <c r="F2882" t="s">
        <v>666</v>
      </c>
      <c r="G2882" t="s">
        <v>11044</v>
      </c>
      <c r="H2882" t="s">
        <v>1331</v>
      </c>
      <c r="I2882" t="s">
        <v>1332</v>
      </c>
      <c r="J2882">
        <v>2</v>
      </c>
      <c r="L2882" t="s">
        <v>1277</v>
      </c>
      <c r="M2882" t="s">
        <v>1333</v>
      </c>
      <c r="N2882" t="s">
        <v>1334</v>
      </c>
      <c r="O2882" t="s">
        <v>8281</v>
      </c>
      <c r="P2882" t="s">
        <v>200</v>
      </c>
      <c r="Q2882" t="s">
        <v>148</v>
      </c>
      <c r="R2882" t="s">
        <v>8490</v>
      </c>
      <c r="S2882" t="s">
        <v>8645</v>
      </c>
      <c r="T2882" t="b">
        <v>0</v>
      </c>
      <c r="U2882" t="b">
        <v>0</v>
      </c>
      <c r="V2882">
        <v>4</v>
      </c>
      <c r="W2882">
        <v>15</v>
      </c>
      <c r="X2882">
        <v>9</v>
      </c>
      <c r="AB2882">
        <v>2</v>
      </c>
      <c r="AC2882">
        <v>1</v>
      </c>
      <c r="AD2882">
        <v>3</v>
      </c>
      <c r="AE2882" t="s">
        <v>1745</v>
      </c>
      <c r="AG2882" t="s">
        <v>8279</v>
      </c>
      <c r="AH2882" t="s">
        <v>8282</v>
      </c>
    </row>
    <row r="2883" spans="1:34" x14ac:dyDescent="0.25">
      <c r="A2883">
        <v>8</v>
      </c>
      <c r="B2883" t="s">
        <v>659</v>
      </c>
      <c r="C2883" t="s">
        <v>662</v>
      </c>
      <c r="D2883" t="s">
        <v>660</v>
      </c>
      <c r="E2883" t="s">
        <v>661</v>
      </c>
      <c r="F2883" t="s">
        <v>666</v>
      </c>
      <c r="G2883" t="s">
        <v>11044</v>
      </c>
      <c r="H2883" t="s">
        <v>1331</v>
      </c>
      <c r="I2883" t="s">
        <v>1332</v>
      </c>
      <c r="J2883">
        <v>2</v>
      </c>
      <c r="L2883" t="s">
        <v>1277</v>
      </c>
      <c r="M2883" t="s">
        <v>1333</v>
      </c>
      <c r="N2883" t="s">
        <v>1334</v>
      </c>
      <c r="O2883" t="s">
        <v>8283</v>
      </c>
      <c r="P2883" t="s">
        <v>313</v>
      </c>
      <c r="Q2883" t="s">
        <v>148</v>
      </c>
      <c r="R2883" t="s">
        <v>8659</v>
      </c>
      <c r="S2883" t="s">
        <v>8645</v>
      </c>
      <c r="T2883" t="b">
        <v>0</v>
      </c>
      <c r="U2883" t="b">
        <v>0</v>
      </c>
      <c r="V2883">
        <v>1</v>
      </c>
      <c r="W2883">
        <v>40</v>
      </c>
      <c r="X2883">
        <v>12</v>
      </c>
      <c r="AB2883">
        <v>2</v>
      </c>
      <c r="AC2883">
        <v>1</v>
      </c>
      <c r="AD2883">
        <v>3</v>
      </c>
      <c r="AE2883" t="s">
        <v>1745</v>
      </c>
      <c r="AG2883" t="s">
        <v>2181</v>
      </c>
      <c r="AH2883" t="s">
        <v>8284</v>
      </c>
    </row>
    <row r="2884" spans="1:34" x14ac:dyDescent="0.25">
      <c r="A2884">
        <v>8</v>
      </c>
      <c r="B2884" t="s">
        <v>659</v>
      </c>
      <c r="C2884" t="s">
        <v>662</v>
      </c>
      <c r="D2884" t="s">
        <v>660</v>
      </c>
      <c r="E2884" t="s">
        <v>661</v>
      </c>
      <c r="F2884" t="s">
        <v>666</v>
      </c>
      <c r="G2884" t="s">
        <v>11044</v>
      </c>
      <c r="H2884" t="s">
        <v>1331</v>
      </c>
      <c r="I2884" t="s">
        <v>1332</v>
      </c>
      <c r="J2884">
        <v>2</v>
      </c>
      <c r="L2884" t="s">
        <v>1277</v>
      </c>
      <c r="M2884" t="s">
        <v>1333</v>
      </c>
      <c r="N2884" t="s">
        <v>1334</v>
      </c>
      <c r="O2884" t="s">
        <v>8285</v>
      </c>
      <c r="P2884" t="s">
        <v>313</v>
      </c>
      <c r="Q2884" t="s">
        <v>148</v>
      </c>
      <c r="R2884" t="s">
        <v>8659</v>
      </c>
      <c r="S2884" t="s">
        <v>8645</v>
      </c>
      <c r="T2884" t="b">
        <v>0</v>
      </c>
      <c r="U2884" t="b">
        <v>0</v>
      </c>
      <c r="V2884">
        <v>2</v>
      </c>
      <c r="W2884">
        <v>50</v>
      </c>
      <c r="X2884">
        <v>10</v>
      </c>
      <c r="AB2884">
        <v>2</v>
      </c>
      <c r="AC2884">
        <v>1</v>
      </c>
      <c r="AD2884">
        <v>3</v>
      </c>
      <c r="AE2884" t="s">
        <v>1745</v>
      </c>
      <c r="AG2884" t="s">
        <v>8286</v>
      </c>
      <c r="AH2884" t="s">
        <v>8287</v>
      </c>
    </row>
    <row r="2885" spans="1:34" x14ac:dyDescent="0.25">
      <c r="A2885">
        <v>8</v>
      </c>
      <c r="B2885" t="s">
        <v>659</v>
      </c>
      <c r="C2885" t="s">
        <v>662</v>
      </c>
      <c r="D2885" t="s">
        <v>660</v>
      </c>
      <c r="E2885" t="s">
        <v>661</v>
      </c>
      <c r="F2885" t="s">
        <v>666</v>
      </c>
      <c r="G2885" t="s">
        <v>11044</v>
      </c>
      <c r="H2885" t="s">
        <v>1331</v>
      </c>
      <c r="I2885" t="s">
        <v>1332</v>
      </c>
      <c r="J2885">
        <v>2</v>
      </c>
      <c r="L2885" t="s">
        <v>1277</v>
      </c>
      <c r="M2885" t="s">
        <v>1333</v>
      </c>
      <c r="N2885" t="s">
        <v>1334</v>
      </c>
      <c r="O2885" t="s">
        <v>8288</v>
      </c>
      <c r="P2885" t="s">
        <v>313</v>
      </c>
      <c r="Q2885" t="s">
        <v>148</v>
      </c>
      <c r="R2885" t="s">
        <v>8659</v>
      </c>
      <c r="S2885" t="s">
        <v>8645</v>
      </c>
      <c r="T2885" t="b">
        <v>0</v>
      </c>
      <c r="U2885" t="b">
        <v>0</v>
      </c>
      <c r="V2885">
        <v>3</v>
      </c>
      <c r="W2885">
        <v>50</v>
      </c>
      <c r="X2885">
        <v>12</v>
      </c>
      <c r="AB2885">
        <v>2</v>
      </c>
      <c r="AC2885">
        <v>1</v>
      </c>
      <c r="AD2885">
        <v>3</v>
      </c>
      <c r="AE2885" t="s">
        <v>610</v>
      </c>
      <c r="AG2885" t="s">
        <v>8289</v>
      </c>
      <c r="AH2885" t="s">
        <v>8290</v>
      </c>
    </row>
    <row r="2886" spans="1:34" x14ac:dyDescent="0.25">
      <c r="A2886">
        <v>8</v>
      </c>
      <c r="B2886" t="s">
        <v>659</v>
      </c>
      <c r="C2886" t="s">
        <v>662</v>
      </c>
      <c r="D2886" t="s">
        <v>660</v>
      </c>
      <c r="E2886" t="s">
        <v>661</v>
      </c>
      <c r="F2886" t="s">
        <v>666</v>
      </c>
      <c r="G2886" t="s">
        <v>11044</v>
      </c>
      <c r="H2886" t="s">
        <v>1331</v>
      </c>
      <c r="I2886" t="s">
        <v>1332</v>
      </c>
      <c r="J2886">
        <v>2</v>
      </c>
      <c r="L2886" t="s">
        <v>1277</v>
      </c>
      <c r="M2886" t="s">
        <v>1333</v>
      </c>
      <c r="N2886" t="s">
        <v>1334</v>
      </c>
      <c r="O2886" t="s">
        <v>8291</v>
      </c>
      <c r="P2886" t="s">
        <v>217</v>
      </c>
      <c r="Q2886" t="s">
        <v>8650</v>
      </c>
      <c r="R2886" t="s">
        <v>8637</v>
      </c>
      <c r="S2886" t="s">
        <v>8645</v>
      </c>
      <c r="T2886" t="b">
        <v>1</v>
      </c>
      <c r="U2886" t="b">
        <v>0</v>
      </c>
      <c r="V2886">
        <v>1</v>
      </c>
      <c r="W2886">
        <v>25</v>
      </c>
      <c r="X2886">
        <v>10</v>
      </c>
      <c r="AB2886">
        <v>2</v>
      </c>
      <c r="AC2886">
        <v>1</v>
      </c>
      <c r="AD2886">
        <v>3</v>
      </c>
      <c r="AE2886" t="s">
        <v>1745</v>
      </c>
      <c r="AG2886" t="s">
        <v>8292</v>
      </c>
      <c r="AH2886" t="s">
        <v>8293</v>
      </c>
    </row>
    <row r="2887" spans="1:34" x14ac:dyDescent="0.25">
      <c r="A2887">
        <v>8</v>
      </c>
      <c r="B2887" t="s">
        <v>659</v>
      </c>
      <c r="C2887" t="s">
        <v>662</v>
      </c>
      <c r="D2887" t="s">
        <v>660</v>
      </c>
      <c r="E2887" t="s">
        <v>661</v>
      </c>
      <c r="F2887" t="s">
        <v>666</v>
      </c>
      <c r="G2887" t="s">
        <v>11044</v>
      </c>
      <c r="H2887" t="s">
        <v>1331</v>
      </c>
      <c r="I2887" t="s">
        <v>1332</v>
      </c>
      <c r="J2887">
        <v>2</v>
      </c>
      <c r="L2887" t="s">
        <v>1277</v>
      </c>
      <c r="M2887" t="s">
        <v>1333</v>
      </c>
      <c r="N2887" t="s">
        <v>1334</v>
      </c>
      <c r="O2887" t="s">
        <v>8294</v>
      </c>
      <c r="P2887" t="s">
        <v>217</v>
      </c>
      <c r="Q2887" t="s">
        <v>8650</v>
      </c>
      <c r="R2887" t="s">
        <v>8637</v>
      </c>
      <c r="S2887" t="s">
        <v>8645</v>
      </c>
      <c r="T2887" t="b">
        <v>1</v>
      </c>
      <c r="U2887" t="b">
        <v>0</v>
      </c>
      <c r="V2887">
        <v>2</v>
      </c>
      <c r="W2887">
        <v>25</v>
      </c>
      <c r="X2887">
        <v>8</v>
      </c>
      <c r="AB2887">
        <v>2</v>
      </c>
      <c r="AC2887">
        <v>1</v>
      </c>
      <c r="AD2887">
        <v>3</v>
      </c>
      <c r="AE2887" t="s">
        <v>1745</v>
      </c>
      <c r="AG2887" t="s">
        <v>2181</v>
      </c>
      <c r="AH2887" t="s">
        <v>8295</v>
      </c>
    </row>
    <row r="2888" spans="1:34" x14ac:dyDescent="0.25">
      <c r="A2888">
        <v>8</v>
      </c>
      <c r="B2888" t="s">
        <v>659</v>
      </c>
      <c r="C2888" t="s">
        <v>662</v>
      </c>
      <c r="D2888" t="s">
        <v>660</v>
      </c>
      <c r="E2888" t="s">
        <v>661</v>
      </c>
      <c r="F2888" t="s">
        <v>666</v>
      </c>
      <c r="G2888" t="s">
        <v>11044</v>
      </c>
      <c r="H2888" t="s">
        <v>1331</v>
      </c>
      <c r="I2888" t="s">
        <v>1332</v>
      </c>
      <c r="J2888">
        <v>2</v>
      </c>
      <c r="L2888" t="s">
        <v>1277</v>
      </c>
      <c r="M2888" t="s">
        <v>1333</v>
      </c>
      <c r="N2888" t="s">
        <v>1334</v>
      </c>
      <c r="O2888" t="s">
        <v>8296</v>
      </c>
      <c r="P2888" t="s">
        <v>217</v>
      </c>
      <c r="Q2888" t="s">
        <v>8650</v>
      </c>
      <c r="R2888" t="s">
        <v>8637</v>
      </c>
      <c r="S2888" t="s">
        <v>8645</v>
      </c>
      <c r="T2888" t="b">
        <v>1</v>
      </c>
      <c r="U2888" t="b">
        <v>0</v>
      </c>
      <c r="V2888">
        <v>3</v>
      </c>
      <c r="W2888">
        <v>25</v>
      </c>
      <c r="X2888">
        <v>7</v>
      </c>
      <c r="AB2888">
        <v>2</v>
      </c>
      <c r="AC2888">
        <v>1</v>
      </c>
      <c r="AD2888">
        <v>3</v>
      </c>
      <c r="AE2888" t="s">
        <v>610</v>
      </c>
      <c r="AG2888" t="s">
        <v>2350</v>
      </c>
      <c r="AH2888" t="s">
        <v>8297</v>
      </c>
    </row>
    <row r="2889" spans="1:34" x14ac:dyDescent="0.25">
      <c r="A2889">
        <v>8</v>
      </c>
      <c r="B2889" t="s">
        <v>659</v>
      </c>
      <c r="C2889" t="s">
        <v>662</v>
      </c>
      <c r="D2889" t="s">
        <v>660</v>
      </c>
      <c r="E2889" t="s">
        <v>661</v>
      </c>
      <c r="F2889" t="s">
        <v>666</v>
      </c>
      <c r="G2889" t="s">
        <v>11044</v>
      </c>
      <c r="H2889" t="s">
        <v>1331</v>
      </c>
      <c r="I2889" t="s">
        <v>1332</v>
      </c>
      <c r="J2889">
        <v>2</v>
      </c>
      <c r="L2889" t="s">
        <v>1277</v>
      </c>
      <c r="M2889" t="s">
        <v>1333</v>
      </c>
      <c r="N2889" t="s">
        <v>1334</v>
      </c>
      <c r="O2889" t="s">
        <v>8298</v>
      </c>
      <c r="P2889" t="s">
        <v>209</v>
      </c>
      <c r="Q2889" t="s">
        <v>8650</v>
      </c>
      <c r="R2889" t="s">
        <v>8637</v>
      </c>
      <c r="S2889" t="s">
        <v>8645</v>
      </c>
      <c r="T2889" t="b">
        <v>0</v>
      </c>
      <c r="U2889" t="b">
        <v>0</v>
      </c>
      <c r="V2889">
        <v>1</v>
      </c>
      <c r="W2889">
        <v>70</v>
      </c>
      <c r="X2889">
        <v>9</v>
      </c>
      <c r="AB2889">
        <v>2</v>
      </c>
      <c r="AC2889">
        <v>1</v>
      </c>
      <c r="AD2889">
        <v>3</v>
      </c>
      <c r="AE2889" t="s">
        <v>1745</v>
      </c>
      <c r="AG2889" t="s">
        <v>2181</v>
      </c>
      <c r="AH2889" t="s">
        <v>8299</v>
      </c>
    </row>
    <row r="2890" spans="1:34" x14ac:dyDescent="0.25">
      <c r="A2890">
        <v>8</v>
      </c>
      <c r="B2890" t="s">
        <v>659</v>
      </c>
      <c r="C2890" t="s">
        <v>662</v>
      </c>
      <c r="D2890" t="s">
        <v>660</v>
      </c>
      <c r="E2890" t="s">
        <v>661</v>
      </c>
      <c r="F2890" t="s">
        <v>666</v>
      </c>
      <c r="G2890" t="s">
        <v>11044</v>
      </c>
      <c r="H2890" t="s">
        <v>1331</v>
      </c>
      <c r="I2890" t="s">
        <v>1332</v>
      </c>
      <c r="J2890">
        <v>2</v>
      </c>
      <c r="L2890" t="s">
        <v>1277</v>
      </c>
      <c r="M2890" t="s">
        <v>1333</v>
      </c>
      <c r="N2890" t="s">
        <v>1334</v>
      </c>
      <c r="O2890" t="s">
        <v>8300</v>
      </c>
      <c r="P2890" t="s">
        <v>209</v>
      </c>
      <c r="Q2890" t="s">
        <v>8650</v>
      </c>
      <c r="R2890" t="s">
        <v>8637</v>
      </c>
      <c r="S2890" t="s">
        <v>8645</v>
      </c>
      <c r="T2890" t="b">
        <v>0</v>
      </c>
      <c r="U2890" t="b">
        <v>0</v>
      </c>
      <c r="V2890">
        <v>2</v>
      </c>
      <c r="W2890">
        <v>70</v>
      </c>
      <c r="X2890">
        <v>8</v>
      </c>
      <c r="AB2890">
        <v>2</v>
      </c>
      <c r="AC2890">
        <v>1</v>
      </c>
      <c r="AD2890">
        <v>3</v>
      </c>
      <c r="AE2890" t="s">
        <v>1745</v>
      </c>
      <c r="AG2890" t="s">
        <v>2181</v>
      </c>
      <c r="AH2890" t="s">
        <v>8301</v>
      </c>
    </row>
    <row r="2891" spans="1:34" x14ac:dyDescent="0.25">
      <c r="A2891">
        <v>8</v>
      </c>
      <c r="B2891" t="s">
        <v>659</v>
      </c>
      <c r="C2891" t="s">
        <v>662</v>
      </c>
      <c r="D2891" t="s">
        <v>660</v>
      </c>
      <c r="E2891" t="s">
        <v>661</v>
      </c>
      <c r="F2891" t="s">
        <v>666</v>
      </c>
      <c r="G2891" t="s">
        <v>11044</v>
      </c>
      <c r="H2891" t="s">
        <v>1331</v>
      </c>
      <c r="I2891" t="s">
        <v>1332</v>
      </c>
      <c r="J2891">
        <v>2</v>
      </c>
      <c r="L2891" t="s">
        <v>1277</v>
      </c>
      <c r="M2891" t="s">
        <v>1333</v>
      </c>
      <c r="N2891" t="s">
        <v>1334</v>
      </c>
      <c r="O2891" t="s">
        <v>8302</v>
      </c>
      <c r="P2891" t="s">
        <v>209</v>
      </c>
      <c r="Q2891" t="s">
        <v>8650</v>
      </c>
      <c r="R2891" t="s">
        <v>8637</v>
      </c>
      <c r="S2891" t="s">
        <v>8645</v>
      </c>
      <c r="T2891" t="b">
        <v>0</v>
      </c>
      <c r="U2891" t="b">
        <v>0</v>
      </c>
      <c r="V2891">
        <v>3</v>
      </c>
      <c r="W2891">
        <v>70</v>
      </c>
      <c r="X2891">
        <v>7</v>
      </c>
      <c r="AB2891">
        <v>2</v>
      </c>
      <c r="AC2891">
        <v>1</v>
      </c>
      <c r="AD2891">
        <v>3</v>
      </c>
      <c r="AE2891" t="s">
        <v>610</v>
      </c>
      <c r="AG2891" t="s">
        <v>2350</v>
      </c>
      <c r="AH2891" t="s">
        <v>8303</v>
      </c>
    </row>
    <row r="2892" spans="1:34" x14ac:dyDescent="0.25">
      <c r="A2892">
        <v>8</v>
      </c>
      <c r="B2892" t="s">
        <v>659</v>
      </c>
      <c r="C2892" t="s">
        <v>662</v>
      </c>
      <c r="D2892" t="s">
        <v>660</v>
      </c>
      <c r="E2892" t="s">
        <v>661</v>
      </c>
      <c r="F2892" t="s">
        <v>666</v>
      </c>
      <c r="G2892" t="s">
        <v>11044</v>
      </c>
      <c r="H2892" t="s">
        <v>1331</v>
      </c>
      <c r="I2892" t="s">
        <v>1332</v>
      </c>
      <c r="J2892">
        <v>2</v>
      </c>
      <c r="L2892" t="s">
        <v>1277</v>
      </c>
      <c r="M2892" t="s">
        <v>1333</v>
      </c>
      <c r="N2892" t="s">
        <v>1334</v>
      </c>
      <c r="O2892" t="s">
        <v>8304</v>
      </c>
      <c r="P2892" t="s">
        <v>373</v>
      </c>
      <c r="Q2892" t="s">
        <v>357</v>
      </c>
      <c r="R2892" t="s">
        <v>357</v>
      </c>
      <c r="S2892" t="s">
        <v>8645</v>
      </c>
      <c r="T2892" t="b">
        <v>0</v>
      </c>
      <c r="U2892" t="b">
        <v>1</v>
      </c>
      <c r="V2892">
        <v>1</v>
      </c>
      <c r="Y2892">
        <v>20</v>
      </c>
      <c r="Z2892">
        <v>0</v>
      </c>
      <c r="AA2892" t="s">
        <v>3957</v>
      </c>
      <c r="AH2892" t="s">
        <v>8305</v>
      </c>
    </row>
    <row r="2893" spans="1:34" x14ac:dyDescent="0.25">
      <c r="A2893">
        <v>8</v>
      </c>
      <c r="B2893" t="s">
        <v>659</v>
      </c>
      <c r="C2893" t="s">
        <v>662</v>
      </c>
      <c r="D2893" t="s">
        <v>660</v>
      </c>
      <c r="E2893" t="s">
        <v>661</v>
      </c>
      <c r="F2893" t="s">
        <v>666</v>
      </c>
      <c r="G2893" t="s">
        <v>11044</v>
      </c>
      <c r="H2893" t="s">
        <v>1331</v>
      </c>
      <c r="I2893" t="s">
        <v>1332</v>
      </c>
      <c r="J2893">
        <v>2</v>
      </c>
      <c r="L2893" t="s">
        <v>1277</v>
      </c>
      <c r="M2893" t="s">
        <v>1333</v>
      </c>
      <c r="N2893" t="s">
        <v>1334</v>
      </c>
      <c r="O2893" t="s">
        <v>8306</v>
      </c>
      <c r="P2893" t="s">
        <v>373</v>
      </c>
      <c r="Q2893" t="s">
        <v>357</v>
      </c>
      <c r="R2893" t="s">
        <v>357</v>
      </c>
      <c r="S2893" t="s">
        <v>8645</v>
      </c>
      <c r="T2893" t="b">
        <v>0</v>
      </c>
      <c r="U2893" t="b">
        <v>1</v>
      </c>
      <c r="V2893">
        <v>2</v>
      </c>
      <c r="Y2893">
        <v>20</v>
      </c>
      <c r="Z2893">
        <v>0</v>
      </c>
      <c r="AA2893" t="s">
        <v>3957</v>
      </c>
      <c r="AH2893" t="s">
        <v>8307</v>
      </c>
    </row>
    <row r="2894" spans="1:34" x14ac:dyDescent="0.25">
      <c r="A2894">
        <v>8</v>
      </c>
      <c r="B2894" t="s">
        <v>659</v>
      </c>
      <c r="C2894" t="s">
        <v>662</v>
      </c>
      <c r="D2894" t="s">
        <v>660</v>
      </c>
      <c r="E2894" t="s">
        <v>661</v>
      </c>
      <c r="F2894" t="s">
        <v>666</v>
      </c>
      <c r="G2894" t="s">
        <v>11044</v>
      </c>
      <c r="H2894" t="s">
        <v>1331</v>
      </c>
      <c r="I2894" t="s">
        <v>1332</v>
      </c>
      <c r="J2894">
        <v>2</v>
      </c>
      <c r="L2894" t="s">
        <v>1277</v>
      </c>
      <c r="M2894" t="s">
        <v>1333</v>
      </c>
      <c r="N2894" t="s">
        <v>1334</v>
      </c>
      <c r="O2894" t="s">
        <v>8308</v>
      </c>
      <c r="P2894" t="s">
        <v>373</v>
      </c>
      <c r="Q2894" t="s">
        <v>357</v>
      </c>
      <c r="R2894" t="s">
        <v>357</v>
      </c>
      <c r="S2894" t="s">
        <v>8645</v>
      </c>
      <c r="T2894" t="b">
        <v>0</v>
      </c>
      <c r="U2894" t="b">
        <v>1</v>
      </c>
      <c r="V2894">
        <v>3</v>
      </c>
      <c r="Y2894">
        <v>20</v>
      </c>
      <c r="Z2894">
        <v>0</v>
      </c>
      <c r="AA2894" t="s">
        <v>3957</v>
      </c>
      <c r="AH2894" t="s">
        <v>8309</v>
      </c>
    </row>
    <row r="2895" spans="1:34" x14ac:dyDescent="0.25">
      <c r="A2895">
        <v>8</v>
      </c>
      <c r="B2895" t="s">
        <v>659</v>
      </c>
      <c r="C2895" t="s">
        <v>662</v>
      </c>
      <c r="D2895" t="s">
        <v>660</v>
      </c>
      <c r="E2895" t="s">
        <v>661</v>
      </c>
      <c r="F2895" t="s">
        <v>666</v>
      </c>
      <c r="G2895" t="s">
        <v>11044</v>
      </c>
      <c r="H2895" t="s">
        <v>1331</v>
      </c>
      <c r="I2895" t="s">
        <v>1332</v>
      </c>
      <c r="J2895">
        <v>2</v>
      </c>
      <c r="L2895" t="s">
        <v>1277</v>
      </c>
      <c r="M2895" t="s">
        <v>1333</v>
      </c>
      <c r="N2895" t="s">
        <v>1334</v>
      </c>
      <c r="O2895" t="s">
        <v>8310</v>
      </c>
      <c r="P2895" t="s">
        <v>373</v>
      </c>
      <c r="Q2895" t="s">
        <v>357</v>
      </c>
      <c r="R2895" t="s">
        <v>357</v>
      </c>
      <c r="S2895" t="s">
        <v>8645</v>
      </c>
      <c r="T2895" t="b">
        <v>0</v>
      </c>
      <c r="U2895" t="b">
        <v>1</v>
      </c>
      <c r="V2895">
        <v>4</v>
      </c>
      <c r="Y2895">
        <v>20</v>
      </c>
      <c r="Z2895">
        <v>0</v>
      </c>
      <c r="AA2895" t="s">
        <v>3957</v>
      </c>
      <c r="AH2895" t="s">
        <v>8311</v>
      </c>
    </row>
    <row r="2896" spans="1:34" x14ac:dyDescent="0.25">
      <c r="A2896">
        <v>8</v>
      </c>
      <c r="B2896" t="s">
        <v>659</v>
      </c>
      <c r="C2896" t="s">
        <v>662</v>
      </c>
      <c r="D2896" t="s">
        <v>660</v>
      </c>
      <c r="E2896" t="s">
        <v>661</v>
      </c>
      <c r="F2896" t="s">
        <v>666</v>
      </c>
      <c r="G2896" t="s">
        <v>11044</v>
      </c>
      <c r="H2896" t="s">
        <v>1331</v>
      </c>
      <c r="I2896" t="s">
        <v>1332</v>
      </c>
      <c r="J2896">
        <v>2</v>
      </c>
      <c r="L2896" t="s">
        <v>1277</v>
      </c>
      <c r="M2896" t="s">
        <v>1333</v>
      </c>
      <c r="N2896" t="s">
        <v>1334</v>
      </c>
      <c r="O2896" t="s">
        <v>8312</v>
      </c>
      <c r="P2896" t="s">
        <v>373</v>
      </c>
      <c r="Q2896" t="s">
        <v>357</v>
      </c>
      <c r="R2896" t="s">
        <v>357</v>
      </c>
      <c r="S2896" t="s">
        <v>8645</v>
      </c>
      <c r="T2896" t="b">
        <v>0</v>
      </c>
      <c r="U2896" t="b">
        <v>1</v>
      </c>
      <c r="V2896">
        <v>5</v>
      </c>
      <c r="Y2896">
        <v>20</v>
      </c>
      <c r="Z2896">
        <v>0</v>
      </c>
      <c r="AA2896" t="s">
        <v>3957</v>
      </c>
      <c r="AH2896" t="s">
        <v>8313</v>
      </c>
    </row>
    <row r="2897" spans="1:34" x14ac:dyDescent="0.25">
      <c r="A2897">
        <v>8</v>
      </c>
      <c r="B2897" t="s">
        <v>659</v>
      </c>
      <c r="C2897" t="s">
        <v>662</v>
      </c>
      <c r="D2897" t="s">
        <v>660</v>
      </c>
      <c r="E2897" t="s">
        <v>661</v>
      </c>
      <c r="F2897" t="s">
        <v>666</v>
      </c>
      <c r="G2897" t="s">
        <v>11044</v>
      </c>
      <c r="H2897" t="s">
        <v>1331</v>
      </c>
      <c r="I2897" t="s">
        <v>1332</v>
      </c>
      <c r="J2897">
        <v>2</v>
      </c>
      <c r="L2897" t="s">
        <v>1277</v>
      </c>
      <c r="M2897" t="s">
        <v>1333</v>
      </c>
      <c r="N2897" t="s">
        <v>1334</v>
      </c>
      <c r="O2897" t="s">
        <v>8314</v>
      </c>
      <c r="P2897" t="s">
        <v>373</v>
      </c>
      <c r="Q2897" t="s">
        <v>357</v>
      </c>
      <c r="R2897" t="s">
        <v>357</v>
      </c>
      <c r="S2897" t="s">
        <v>8645</v>
      </c>
      <c r="T2897" t="b">
        <v>0</v>
      </c>
      <c r="U2897" t="b">
        <v>1</v>
      </c>
      <c r="V2897">
        <v>6</v>
      </c>
      <c r="Y2897">
        <v>20</v>
      </c>
      <c r="Z2897">
        <v>0</v>
      </c>
      <c r="AA2897" t="s">
        <v>3957</v>
      </c>
      <c r="AH2897" t="s">
        <v>1334</v>
      </c>
    </row>
    <row r="2898" spans="1:34" x14ac:dyDescent="0.25">
      <c r="A2898">
        <v>8</v>
      </c>
      <c r="B2898" t="s">
        <v>659</v>
      </c>
      <c r="C2898" t="s">
        <v>662</v>
      </c>
      <c r="D2898" t="s">
        <v>660</v>
      </c>
      <c r="E2898" t="s">
        <v>661</v>
      </c>
      <c r="F2898" t="s">
        <v>666</v>
      </c>
      <c r="G2898" t="s">
        <v>11044</v>
      </c>
      <c r="H2898" t="s">
        <v>1335</v>
      </c>
      <c r="I2898" t="s">
        <v>1336</v>
      </c>
      <c r="J2898">
        <v>3</v>
      </c>
      <c r="L2898" t="s">
        <v>1282</v>
      </c>
      <c r="M2898" t="s">
        <v>1337</v>
      </c>
      <c r="N2898" t="s">
        <v>1338</v>
      </c>
      <c r="O2898" t="s">
        <v>8315</v>
      </c>
      <c r="P2898" t="s">
        <v>363</v>
      </c>
      <c r="Q2898" t="s">
        <v>357</v>
      </c>
      <c r="R2898" t="s">
        <v>357</v>
      </c>
      <c r="S2898" t="s">
        <v>357</v>
      </c>
      <c r="T2898" t="b">
        <v>0</v>
      </c>
      <c r="U2898" t="b">
        <v>1</v>
      </c>
      <c r="V2898">
        <v>1</v>
      </c>
      <c r="Y2898">
        <v>300</v>
      </c>
      <c r="Z2898">
        <v>0.6</v>
      </c>
      <c r="AA2898" t="s">
        <v>3957</v>
      </c>
      <c r="AG2898" t="s">
        <v>8316</v>
      </c>
      <c r="AH2898" t="s">
        <v>1337</v>
      </c>
    </row>
    <row r="2899" spans="1:34" x14ac:dyDescent="0.25">
      <c r="A2899">
        <v>8</v>
      </c>
      <c r="B2899" t="s">
        <v>659</v>
      </c>
      <c r="C2899" t="s">
        <v>662</v>
      </c>
      <c r="D2899" t="s">
        <v>660</v>
      </c>
      <c r="E2899" t="s">
        <v>661</v>
      </c>
      <c r="F2899" t="s">
        <v>666</v>
      </c>
      <c r="G2899" t="s">
        <v>11044</v>
      </c>
      <c r="H2899" t="s">
        <v>1335</v>
      </c>
      <c r="I2899" t="s">
        <v>1336</v>
      </c>
      <c r="J2899">
        <v>3</v>
      </c>
      <c r="L2899" t="s">
        <v>1282</v>
      </c>
      <c r="M2899" t="s">
        <v>1337</v>
      </c>
      <c r="N2899" t="s">
        <v>1338</v>
      </c>
      <c r="O2899" t="s">
        <v>8317</v>
      </c>
      <c r="P2899" t="s">
        <v>269</v>
      </c>
      <c r="Q2899" t="s">
        <v>369</v>
      </c>
      <c r="R2899" t="s">
        <v>8654</v>
      </c>
      <c r="S2899" t="s">
        <v>8645</v>
      </c>
      <c r="T2899" t="b">
        <v>0</v>
      </c>
      <c r="U2899" t="b">
        <v>0</v>
      </c>
      <c r="V2899">
        <v>1</v>
      </c>
      <c r="W2899">
        <v>0</v>
      </c>
      <c r="X2899">
        <v>10</v>
      </c>
      <c r="AF2899" t="s">
        <v>8318</v>
      </c>
      <c r="AH2899" t="s">
        <v>8319</v>
      </c>
    </row>
    <row r="2900" spans="1:34" x14ac:dyDescent="0.25">
      <c r="A2900">
        <v>8</v>
      </c>
      <c r="B2900" t="s">
        <v>659</v>
      </c>
      <c r="C2900" t="s">
        <v>662</v>
      </c>
      <c r="D2900" t="s">
        <v>660</v>
      </c>
      <c r="E2900" t="s">
        <v>661</v>
      </c>
      <c r="F2900" t="s">
        <v>666</v>
      </c>
      <c r="G2900" t="s">
        <v>11044</v>
      </c>
      <c r="H2900" t="s">
        <v>1335</v>
      </c>
      <c r="I2900" t="s">
        <v>1336</v>
      </c>
      <c r="J2900">
        <v>3</v>
      </c>
      <c r="L2900" t="s">
        <v>1282</v>
      </c>
      <c r="M2900" t="s">
        <v>1337</v>
      </c>
      <c r="N2900" t="s">
        <v>1338</v>
      </c>
      <c r="O2900" t="s">
        <v>8320</v>
      </c>
      <c r="P2900" t="s">
        <v>423</v>
      </c>
      <c r="Q2900" t="s">
        <v>272</v>
      </c>
      <c r="R2900" t="s">
        <v>8666</v>
      </c>
      <c r="S2900" t="s">
        <v>8645</v>
      </c>
      <c r="T2900" t="b">
        <v>0</v>
      </c>
      <c r="U2900" t="b">
        <v>0</v>
      </c>
      <c r="V2900">
        <v>1</v>
      </c>
      <c r="W2900">
        <v>0</v>
      </c>
      <c r="X2900">
        <v>10</v>
      </c>
      <c r="AF2900" t="s">
        <v>8318</v>
      </c>
      <c r="AH2900" t="s">
        <v>8321</v>
      </c>
    </row>
    <row r="2901" spans="1:34" x14ac:dyDescent="0.25">
      <c r="A2901">
        <v>8</v>
      </c>
      <c r="B2901" t="s">
        <v>659</v>
      </c>
      <c r="C2901" t="s">
        <v>662</v>
      </c>
      <c r="D2901" t="s">
        <v>660</v>
      </c>
      <c r="E2901" t="s">
        <v>661</v>
      </c>
      <c r="F2901" t="s">
        <v>666</v>
      </c>
      <c r="G2901" t="s">
        <v>11044</v>
      </c>
      <c r="H2901" t="s">
        <v>1335</v>
      </c>
      <c r="I2901" t="s">
        <v>1336</v>
      </c>
      <c r="J2901">
        <v>3</v>
      </c>
      <c r="L2901" t="s">
        <v>1282</v>
      </c>
      <c r="M2901" t="s">
        <v>1337</v>
      </c>
      <c r="N2901" t="s">
        <v>1338</v>
      </c>
      <c r="O2901" t="s">
        <v>8322</v>
      </c>
      <c r="P2901" t="s">
        <v>275</v>
      </c>
      <c r="Q2901" t="s">
        <v>369</v>
      </c>
      <c r="R2901" t="s">
        <v>8654</v>
      </c>
      <c r="S2901" t="s">
        <v>8645</v>
      </c>
      <c r="T2901" t="b">
        <v>1</v>
      </c>
      <c r="U2901" t="b">
        <v>0</v>
      </c>
      <c r="V2901">
        <v>1</v>
      </c>
      <c r="W2901">
        <v>0</v>
      </c>
      <c r="Y2901">
        <v>8</v>
      </c>
      <c r="AF2901" t="s">
        <v>8318</v>
      </c>
      <c r="AH2901" t="s">
        <v>8323</v>
      </c>
    </row>
    <row r="2902" spans="1:34" x14ac:dyDescent="0.25">
      <c r="A2902">
        <v>8</v>
      </c>
      <c r="B2902" t="s">
        <v>659</v>
      </c>
      <c r="C2902" t="s">
        <v>662</v>
      </c>
      <c r="D2902" t="s">
        <v>660</v>
      </c>
      <c r="E2902" t="s">
        <v>661</v>
      </c>
      <c r="F2902" t="s">
        <v>666</v>
      </c>
      <c r="G2902" t="s">
        <v>11044</v>
      </c>
      <c r="H2902" t="s">
        <v>1335</v>
      </c>
      <c r="I2902" t="s">
        <v>1336</v>
      </c>
      <c r="J2902">
        <v>3</v>
      </c>
      <c r="L2902" t="s">
        <v>1282</v>
      </c>
      <c r="M2902" t="s">
        <v>1337</v>
      </c>
      <c r="N2902" t="s">
        <v>1338</v>
      </c>
      <c r="O2902" t="s">
        <v>8324</v>
      </c>
      <c r="P2902" t="s">
        <v>299</v>
      </c>
      <c r="Q2902" t="s">
        <v>369</v>
      </c>
      <c r="R2902" t="s">
        <v>8795</v>
      </c>
      <c r="S2902" t="s">
        <v>8651</v>
      </c>
      <c r="T2902" t="b">
        <v>0</v>
      </c>
      <c r="U2902" t="b">
        <v>0</v>
      </c>
      <c r="V2902">
        <v>1</v>
      </c>
      <c r="W2902">
        <v>0</v>
      </c>
      <c r="X2902">
        <v>10</v>
      </c>
      <c r="AF2902" t="s">
        <v>8318</v>
      </c>
      <c r="AH2902" t="s">
        <v>8325</v>
      </c>
    </row>
    <row r="2903" spans="1:34" x14ac:dyDescent="0.25">
      <c r="A2903">
        <v>8</v>
      </c>
      <c r="B2903" t="s">
        <v>659</v>
      </c>
      <c r="C2903" t="s">
        <v>662</v>
      </c>
      <c r="D2903" t="s">
        <v>660</v>
      </c>
      <c r="E2903" t="s">
        <v>661</v>
      </c>
      <c r="F2903" t="s">
        <v>666</v>
      </c>
      <c r="G2903" t="s">
        <v>11044</v>
      </c>
      <c r="H2903" t="s">
        <v>1335</v>
      </c>
      <c r="I2903" t="s">
        <v>1336</v>
      </c>
      <c r="J2903">
        <v>3</v>
      </c>
      <c r="L2903" t="s">
        <v>1282</v>
      </c>
      <c r="M2903" t="s">
        <v>1337</v>
      </c>
      <c r="N2903" t="s">
        <v>1338</v>
      </c>
      <c r="O2903" t="s">
        <v>8326</v>
      </c>
      <c r="P2903" t="s">
        <v>286</v>
      </c>
      <c r="Q2903" t="s">
        <v>369</v>
      </c>
      <c r="R2903" t="s">
        <v>8489</v>
      </c>
      <c r="S2903" t="s">
        <v>8645</v>
      </c>
      <c r="T2903" t="b">
        <v>0</v>
      </c>
      <c r="U2903" t="b">
        <v>0</v>
      </c>
      <c r="V2903">
        <v>1</v>
      </c>
      <c r="W2903">
        <v>0</v>
      </c>
      <c r="X2903">
        <v>15</v>
      </c>
      <c r="AF2903" t="s">
        <v>8318</v>
      </c>
      <c r="AH2903" t="s">
        <v>8327</v>
      </c>
    </row>
    <row r="2904" spans="1:34" x14ac:dyDescent="0.25">
      <c r="A2904">
        <v>8</v>
      </c>
      <c r="B2904" t="s">
        <v>659</v>
      </c>
      <c r="C2904" t="s">
        <v>662</v>
      </c>
      <c r="D2904" t="s">
        <v>660</v>
      </c>
      <c r="E2904" t="s">
        <v>661</v>
      </c>
      <c r="F2904" t="s">
        <v>666</v>
      </c>
      <c r="G2904" t="s">
        <v>11044</v>
      </c>
      <c r="H2904" t="s">
        <v>1335</v>
      </c>
      <c r="I2904" t="s">
        <v>1336</v>
      </c>
      <c r="J2904">
        <v>3</v>
      </c>
      <c r="L2904" t="s">
        <v>1282</v>
      </c>
      <c r="M2904" t="s">
        <v>1337</v>
      </c>
      <c r="N2904" t="s">
        <v>1338</v>
      </c>
      <c r="O2904" t="s">
        <v>8328</v>
      </c>
      <c r="P2904" t="s">
        <v>269</v>
      </c>
      <c r="Q2904" t="s">
        <v>369</v>
      </c>
      <c r="R2904" t="s">
        <v>8654</v>
      </c>
      <c r="S2904" t="s">
        <v>8645</v>
      </c>
      <c r="T2904" t="b">
        <v>0</v>
      </c>
      <c r="U2904" t="b">
        <v>0</v>
      </c>
      <c r="V2904">
        <v>2</v>
      </c>
      <c r="W2904">
        <v>0</v>
      </c>
      <c r="X2904">
        <v>10</v>
      </c>
      <c r="AF2904" t="s">
        <v>8329</v>
      </c>
      <c r="AH2904" t="s">
        <v>8330</v>
      </c>
    </row>
    <row r="2905" spans="1:34" x14ac:dyDescent="0.25">
      <c r="A2905">
        <v>8</v>
      </c>
      <c r="B2905" t="s">
        <v>659</v>
      </c>
      <c r="C2905" t="s">
        <v>662</v>
      </c>
      <c r="D2905" t="s">
        <v>660</v>
      </c>
      <c r="E2905" t="s">
        <v>661</v>
      </c>
      <c r="F2905" t="s">
        <v>666</v>
      </c>
      <c r="G2905" t="s">
        <v>11044</v>
      </c>
      <c r="H2905" t="s">
        <v>1335</v>
      </c>
      <c r="I2905" t="s">
        <v>1336</v>
      </c>
      <c r="J2905">
        <v>3</v>
      </c>
      <c r="L2905" t="s">
        <v>1282</v>
      </c>
      <c r="M2905" t="s">
        <v>1337</v>
      </c>
      <c r="N2905" t="s">
        <v>1338</v>
      </c>
      <c r="O2905" t="s">
        <v>8331</v>
      </c>
      <c r="P2905" t="s">
        <v>423</v>
      </c>
      <c r="Q2905" t="s">
        <v>272</v>
      </c>
      <c r="R2905" t="s">
        <v>8666</v>
      </c>
      <c r="S2905" t="s">
        <v>8645</v>
      </c>
      <c r="T2905" t="b">
        <v>0</v>
      </c>
      <c r="U2905" t="b">
        <v>0</v>
      </c>
      <c r="V2905">
        <v>2</v>
      </c>
      <c r="W2905">
        <v>0</v>
      </c>
      <c r="X2905">
        <v>10</v>
      </c>
      <c r="AF2905" t="s">
        <v>8329</v>
      </c>
      <c r="AH2905" t="s">
        <v>8332</v>
      </c>
    </row>
    <row r="2906" spans="1:34" x14ac:dyDescent="0.25">
      <c r="A2906">
        <v>8</v>
      </c>
      <c r="B2906" t="s">
        <v>659</v>
      </c>
      <c r="C2906" t="s">
        <v>662</v>
      </c>
      <c r="D2906" t="s">
        <v>660</v>
      </c>
      <c r="E2906" t="s">
        <v>661</v>
      </c>
      <c r="F2906" t="s">
        <v>666</v>
      </c>
      <c r="G2906" t="s">
        <v>11044</v>
      </c>
      <c r="H2906" t="s">
        <v>1335</v>
      </c>
      <c r="I2906" t="s">
        <v>1336</v>
      </c>
      <c r="J2906">
        <v>3</v>
      </c>
      <c r="L2906" t="s">
        <v>1282</v>
      </c>
      <c r="M2906" t="s">
        <v>1337</v>
      </c>
      <c r="N2906" t="s">
        <v>1338</v>
      </c>
      <c r="O2906" t="s">
        <v>8333</v>
      </c>
      <c r="P2906" t="s">
        <v>275</v>
      </c>
      <c r="Q2906" t="s">
        <v>369</v>
      </c>
      <c r="R2906" t="s">
        <v>8654</v>
      </c>
      <c r="S2906" t="s">
        <v>8645</v>
      </c>
      <c r="T2906" t="b">
        <v>1</v>
      </c>
      <c r="U2906" t="b">
        <v>0</v>
      </c>
      <c r="V2906">
        <v>2</v>
      </c>
      <c r="W2906">
        <v>0</v>
      </c>
      <c r="Y2906">
        <v>8</v>
      </c>
      <c r="AF2906" t="s">
        <v>8329</v>
      </c>
      <c r="AH2906" t="s">
        <v>8334</v>
      </c>
    </row>
    <row r="2907" spans="1:34" x14ac:dyDescent="0.25">
      <c r="A2907">
        <v>8</v>
      </c>
      <c r="B2907" t="s">
        <v>659</v>
      </c>
      <c r="C2907" t="s">
        <v>662</v>
      </c>
      <c r="D2907" t="s">
        <v>660</v>
      </c>
      <c r="E2907" t="s">
        <v>661</v>
      </c>
      <c r="F2907" t="s">
        <v>666</v>
      </c>
      <c r="G2907" t="s">
        <v>11044</v>
      </c>
      <c r="H2907" t="s">
        <v>1335</v>
      </c>
      <c r="I2907" t="s">
        <v>1336</v>
      </c>
      <c r="J2907">
        <v>3</v>
      </c>
      <c r="L2907" t="s">
        <v>1282</v>
      </c>
      <c r="M2907" t="s">
        <v>1337</v>
      </c>
      <c r="N2907" t="s">
        <v>1338</v>
      </c>
      <c r="O2907" t="s">
        <v>8335</v>
      </c>
      <c r="P2907" t="s">
        <v>299</v>
      </c>
      <c r="Q2907" t="s">
        <v>369</v>
      </c>
      <c r="R2907" t="s">
        <v>8795</v>
      </c>
      <c r="S2907" t="s">
        <v>8651</v>
      </c>
      <c r="T2907" t="b">
        <v>0</v>
      </c>
      <c r="U2907" t="b">
        <v>0</v>
      </c>
      <c r="V2907">
        <v>2</v>
      </c>
      <c r="W2907">
        <v>0</v>
      </c>
      <c r="X2907">
        <v>10</v>
      </c>
      <c r="AF2907" t="s">
        <v>8329</v>
      </c>
      <c r="AH2907" t="s">
        <v>8336</v>
      </c>
    </row>
    <row r="2908" spans="1:34" x14ac:dyDescent="0.25">
      <c r="A2908">
        <v>8</v>
      </c>
      <c r="B2908" t="s">
        <v>659</v>
      </c>
      <c r="C2908" t="s">
        <v>662</v>
      </c>
      <c r="D2908" t="s">
        <v>660</v>
      </c>
      <c r="E2908" t="s">
        <v>661</v>
      </c>
      <c r="F2908" t="s">
        <v>666</v>
      </c>
      <c r="G2908" t="s">
        <v>11044</v>
      </c>
      <c r="H2908" t="s">
        <v>1335</v>
      </c>
      <c r="I2908" t="s">
        <v>1336</v>
      </c>
      <c r="J2908">
        <v>3</v>
      </c>
      <c r="L2908" t="s">
        <v>1282</v>
      </c>
      <c r="M2908" t="s">
        <v>1337</v>
      </c>
      <c r="N2908" t="s">
        <v>1338</v>
      </c>
      <c r="O2908" t="s">
        <v>8337</v>
      </c>
      <c r="P2908" t="s">
        <v>286</v>
      </c>
      <c r="Q2908" t="s">
        <v>369</v>
      </c>
      <c r="R2908" t="s">
        <v>8489</v>
      </c>
      <c r="S2908" t="s">
        <v>8645</v>
      </c>
      <c r="T2908" t="b">
        <v>0</v>
      </c>
      <c r="U2908" t="b">
        <v>0</v>
      </c>
      <c r="V2908">
        <v>2</v>
      </c>
      <c r="W2908">
        <v>0</v>
      </c>
      <c r="X2908">
        <v>15</v>
      </c>
      <c r="AF2908" t="s">
        <v>8329</v>
      </c>
      <c r="AH2908" t="s">
        <v>8338</v>
      </c>
    </row>
    <row r="2909" spans="1:34" x14ac:dyDescent="0.25">
      <c r="A2909">
        <v>8</v>
      </c>
      <c r="B2909" t="s">
        <v>659</v>
      </c>
      <c r="C2909" t="s">
        <v>662</v>
      </c>
      <c r="D2909" t="s">
        <v>660</v>
      </c>
      <c r="E2909" t="s">
        <v>661</v>
      </c>
      <c r="F2909" t="s">
        <v>666</v>
      </c>
      <c r="G2909" t="s">
        <v>11044</v>
      </c>
      <c r="H2909" t="s">
        <v>1335</v>
      </c>
      <c r="I2909" t="s">
        <v>1336</v>
      </c>
      <c r="J2909">
        <v>3</v>
      </c>
      <c r="L2909" t="s">
        <v>1282</v>
      </c>
      <c r="M2909" t="s">
        <v>1337</v>
      </c>
      <c r="N2909" t="s">
        <v>1338</v>
      </c>
      <c r="O2909" t="s">
        <v>8339</v>
      </c>
      <c r="P2909" t="s">
        <v>1</v>
      </c>
      <c r="Q2909" t="s">
        <v>2</v>
      </c>
      <c r="R2909" t="s">
        <v>2</v>
      </c>
      <c r="S2909" t="s">
        <v>8646</v>
      </c>
      <c r="T2909" t="b">
        <v>0</v>
      </c>
      <c r="U2909" t="b">
        <v>1</v>
      </c>
      <c r="V2909">
        <v>1</v>
      </c>
      <c r="W2909">
        <v>170</v>
      </c>
      <c r="Y2909">
        <v>55.2</v>
      </c>
      <c r="AG2909" t="s">
        <v>8340</v>
      </c>
      <c r="AH2909" t="s">
        <v>8341</v>
      </c>
    </row>
    <row r="2910" spans="1:34" x14ac:dyDescent="0.25">
      <c r="A2910">
        <v>8</v>
      </c>
      <c r="B2910" t="s">
        <v>659</v>
      </c>
      <c r="C2910" t="s">
        <v>662</v>
      </c>
      <c r="D2910" t="s">
        <v>660</v>
      </c>
      <c r="E2910" t="s">
        <v>661</v>
      </c>
      <c r="F2910" t="s">
        <v>666</v>
      </c>
      <c r="G2910" t="s">
        <v>11044</v>
      </c>
      <c r="H2910" t="s">
        <v>1335</v>
      </c>
      <c r="I2910" t="s">
        <v>1336</v>
      </c>
      <c r="J2910">
        <v>3</v>
      </c>
      <c r="L2910" t="s">
        <v>1282</v>
      </c>
      <c r="M2910" t="s">
        <v>1337</v>
      </c>
      <c r="N2910" t="s">
        <v>1338</v>
      </c>
      <c r="O2910" t="s">
        <v>8342</v>
      </c>
      <c r="P2910" t="s">
        <v>1</v>
      </c>
      <c r="Q2910" t="s">
        <v>2</v>
      </c>
      <c r="R2910" t="s">
        <v>2</v>
      </c>
      <c r="S2910" t="s">
        <v>8646</v>
      </c>
      <c r="T2910" t="b">
        <v>0</v>
      </c>
      <c r="U2910" t="b">
        <v>1</v>
      </c>
      <c r="V2910">
        <v>2</v>
      </c>
      <c r="W2910">
        <v>170</v>
      </c>
      <c r="Y2910">
        <v>48</v>
      </c>
      <c r="AG2910" t="s">
        <v>8343</v>
      </c>
      <c r="AH2910" t="s">
        <v>8344</v>
      </c>
    </row>
    <row r="2911" spans="1:34" x14ac:dyDescent="0.25">
      <c r="A2911">
        <v>8</v>
      </c>
      <c r="B2911" t="s">
        <v>659</v>
      </c>
      <c r="C2911" t="s">
        <v>662</v>
      </c>
      <c r="D2911" t="s">
        <v>660</v>
      </c>
      <c r="E2911" t="s">
        <v>661</v>
      </c>
      <c r="F2911" t="s">
        <v>666</v>
      </c>
      <c r="G2911" t="s">
        <v>11044</v>
      </c>
      <c r="H2911" t="s">
        <v>1335</v>
      </c>
      <c r="I2911" t="s">
        <v>1336</v>
      </c>
      <c r="J2911">
        <v>3</v>
      </c>
      <c r="L2911" t="s">
        <v>1282</v>
      </c>
      <c r="M2911" t="s">
        <v>1337</v>
      </c>
      <c r="N2911" t="s">
        <v>1338</v>
      </c>
      <c r="O2911" t="s">
        <v>8345</v>
      </c>
      <c r="P2911" t="s">
        <v>1</v>
      </c>
      <c r="Q2911" t="s">
        <v>2</v>
      </c>
      <c r="R2911" t="s">
        <v>2</v>
      </c>
      <c r="S2911" t="s">
        <v>8646</v>
      </c>
      <c r="T2911" t="b">
        <v>0</v>
      </c>
      <c r="U2911" t="b">
        <v>1</v>
      </c>
      <c r="V2911">
        <v>3</v>
      </c>
      <c r="W2911">
        <v>170</v>
      </c>
      <c r="Y2911">
        <v>39.6</v>
      </c>
      <c r="AG2911" t="s">
        <v>8346</v>
      </c>
      <c r="AH2911" t="s">
        <v>8347</v>
      </c>
    </row>
    <row r="2912" spans="1:34" x14ac:dyDescent="0.25">
      <c r="A2912">
        <v>8</v>
      </c>
      <c r="B2912" t="s">
        <v>659</v>
      </c>
      <c r="C2912" t="s">
        <v>662</v>
      </c>
      <c r="D2912" t="s">
        <v>660</v>
      </c>
      <c r="E2912" t="s">
        <v>661</v>
      </c>
      <c r="F2912" t="s">
        <v>666</v>
      </c>
      <c r="G2912" t="s">
        <v>11044</v>
      </c>
      <c r="H2912" t="s">
        <v>1335</v>
      </c>
      <c r="I2912" t="s">
        <v>1336</v>
      </c>
      <c r="J2912">
        <v>3</v>
      </c>
      <c r="L2912" t="s">
        <v>1282</v>
      </c>
      <c r="M2912" t="s">
        <v>1337</v>
      </c>
      <c r="N2912" t="s">
        <v>1338</v>
      </c>
      <c r="O2912" t="s">
        <v>8348</v>
      </c>
      <c r="P2912" t="s">
        <v>1</v>
      </c>
      <c r="Q2912" t="s">
        <v>2</v>
      </c>
      <c r="R2912" t="s">
        <v>2</v>
      </c>
      <c r="S2912" t="s">
        <v>8646</v>
      </c>
      <c r="T2912" t="b">
        <v>0</v>
      </c>
      <c r="U2912" t="b">
        <v>1</v>
      </c>
      <c r="V2912">
        <v>4</v>
      </c>
      <c r="W2912">
        <v>170</v>
      </c>
      <c r="Y2912">
        <v>39.6</v>
      </c>
      <c r="AG2912" t="s">
        <v>8346</v>
      </c>
      <c r="AH2912" t="s">
        <v>8349</v>
      </c>
    </row>
    <row r="2913" spans="1:34" x14ac:dyDescent="0.25">
      <c r="A2913">
        <v>8</v>
      </c>
      <c r="B2913" t="s">
        <v>659</v>
      </c>
      <c r="C2913" t="s">
        <v>662</v>
      </c>
      <c r="D2913" t="s">
        <v>660</v>
      </c>
      <c r="E2913" t="s">
        <v>661</v>
      </c>
      <c r="F2913" t="s">
        <v>666</v>
      </c>
      <c r="G2913" t="s">
        <v>11044</v>
      </c>
      <c r="H2913" t="s">
        <v>1335</v>
      </c>
      <c r="I2913" t="s">
        <v>1336</v>
      </c>
      <c r="J2913">
        <v>3</v>
      </c>
      <c r="L2913" t="s">
        <v>1282</v>
      </c>
      <c r="M2913" t="s">
        <v>1337</v>
      </c>
      <c r="N2913" t="s">
        <v>1338</v>
      </c>
      <c r="O2913" t="s">
        <v>8350</v>
      </c>
      <c r="P2913" t="s">
        <v>265</v>
      </c>
      <c r="Q2913" t="s">
        <v>369</v>
      </c>
      <c r="R2913" t="s">
        <v>8654</v>
      </c>
      <c r="S2913" t="s">
        <v>8645</v>
      </c>
      <c r="T2913" t="b">
        <v>0</v>
      </c>
      <c r="U2913" t="b">
        <v>0</v>
      </c>
      <c r="V2913">
        <v>1</v>
      </c>
      <c r="W2913">
        <v>80</v>
      </c>
      <c r="X2913">
        <v>10</v>
      </c>
      <c r="AB2913">
        <v>2</v>
      </c>
      <c r="AC2913">
        <v>1</v>
      </c>
      <c r="AD2913">
        <v>3</v>
      </c>
      <c r="AE2913" t="s">
        <v>1745</v>
      </c>
      <c r="AG2913" t="s">
        <v>8351</v>
      </c>
      <c r="AH2913" t="s">
        <v>8352</v>
      </c>
    </row>
    <row r="2914" spans="1:34" x14ac:dyDescent="0.25">
      <c r="A2914">
        <v>8</v>
      </c>
      <c r="B2914" t="s">
        <v>659</v>
      </c>
      <c r="C2914" t="s">
        <v>662</v>
      </c>
      <c r="D2914" t="s">
        <v>660</v>
      </c>
      <c r="E2914" t="s">
        <v>661</v>
      </c>
      <c r="F2914" t="s">
        <v>666</v>
      </c>
      <c r="G2914" t="s">
        <v>11044</v>
      </c>
      <c r="H2914" t="s">
        <v>1335</v>
      </c>
      <c r="I2914" t="s">
        <v>1336</v>
      </c>
      <c r="J2914">
        <v>3</v>
      </c>
      <c r="L2914" t="s">
        <v>1282</v>
      </c>
      <c r="M2914" t="s">
        <v>1337</v>
      </c>
      <c r="N2914" t="s">
        <v>1338</v>
      </c>
      <c r="O2914" t="s">
        <v>8353</v>
      </c>
      <c r="P2914" t="s">
        <v>265</v>
      </c>
      <c r="Q2914" t="s">
        <v>369</v>
      </c>
      <c r="R2914" t="s">
        <v>8654</v>
      </c>
      <c r="S2914" t="s">
        <v>8645</v>
      </c>
      <c r="T2914" t="b">
        <v>0</v>
      </c>
      <c r="U2914" t="b">
        <v>0</v>
      </c>
      <c r="V2914">
        <v>2</v>
      </c>
      <c r="W2914">
        <v>80</v>
      </c>
      <c r="X2914">
        <v>9</v>
      </c>
      <c r="AB2914">
        <v>2</v>
      </c>
      <c r="AC2914">
        <v>1</v>
      </c>
      <c r="AD2914">
        <v>3</v>
      </c>
      <c r="AE2914" t="s">
        <v>1745</v>
      </c>
      <c r="AG2914" t="s">
        <v>8351</v>
      </c>
      <c r="AH2914" t="s">
        <v>8354</v>
      </c>
    </row>
    <row r="2915" spans="1:34" x14ac:dyDescent="0.25">
      <c r="A2915">
        <v>8</v>
      </c>
      <c r="B2915" t="s">
        <v>659</v>
      </c>
      <c r="C2915" t="s">
        <v>662</v>
      </c>
      <c r="D2915" t="s">
        <v>660</v>
      </c>
      <c r="E2915" t="s">
        <v>661</v>
      </c>
      <c r="F2915" t="s">
        <v>666</v>
      </c>
      <c r="G2915" t="s">
        <v>11044</v>
      </c>
      <c r="H2915" t="s">
        <v>1335</v>
      </c>
      <c r="I2915" t="s">
        <v>1336</v>
      </c>
      <c r="J2915">
        <v>3</v>
      </c>
      <c r="L2915" t="s">
        <v>1282</v>
      </c>
      <c r="M2915" t="s">
        <v>1337</v>
      </c>
      <c r="N2915" t="s">
        <v>1338</v>
      </c>
      <c r="O2915" t="s">
        <v>8355</v>
      </c>
      <c r="P2915" t="s">
        <v>265</v>
      </c>
      <c r="Q2915" t="s">
        <v>369</v>
      </c>
      <c r="R2915" t="s">
        <v>8654</v>
      </c>
      <c r="S2915" t="s">
        <v>8645</v>
      </c>
      <c r="T2915" t="b">
        <v>0</v>
      </c>
      <c r="U2915" t="b">
        <v>0</v>
      </c>
      <c r="V2915">
        <v>3</v>
      </c>
      <c r="W2915">
        <v>80</v>
      </c>
      <c r="X2915">
        <v>9</v>
      </c>
      <c r="AB2915">
        <v>2</v>
      </c>
      <c r="AC2915">
        <v>1</v>
      </c>
      <c r="AD2915">
        <v>3</v>
      </c>
      <c r="AE2915" t="s">
        <v>1745</v>
      </c>
      <c r="AG2915" t="s">
        <v>8351</v>
      </c>
      <c r="AH2915" t="s">
        <v>8356</v>
      </c>
    </row>
    <row r="2916" spans="1:34" x14ac:dyDescent="0.25">
      <c r="A2916">
        <v>8</v>
      </c>
      <c r="B2916" t="s">
        <v>659</v>
      </c>
      <c r="C2916" t="s">
        <v>662</v>
      </c>
      <c r="D2916" t="s">
        <v>660</v>
      </c>
      <c r="E2916" t="s">
        <v>661</v>
      </c>
      <c r="F2916" t="s">
        <v>666</v>
      </c>
      <c r="G2916" t="s">
        <v>11044</v>
      </c>
      <c r="H2916" t="s">
        <v>1335</v>
      </c>
      <c r="I2916" t="s">
        <v>1336</v>
      </c>
      <c r="J2916">
        <v>3</v>
      </c>
      <c r="L2916" t="s">
        <v>1282</v>
      </c>
      <c r="M2916" t="s">
        <v>1337</v>
      </c>
      <c r="N2916" t="s">
        <v>1338</v>
      </c>
      <c r="O2916" t="s">
        <v>8357</v>
      </c>
      <c r="P2916" t="s">
        <v>265</v>
      </c>
      <c r="Q2916" t="s">
        <v>369</v>
      </c>
      <c r="R2916" t="s">
        <v>8654</v>
      </c>
      <c r="S2916" t="s">
        <v>8645</v>
      </c>
      <c r="T2916" t="b">
        <v>0</v>
      </c>
      <c r="U2916" t="b">
        <v>0</v>
      </c>
      <c r="V2916">
        <v>4</v>
      </c>
      <c r="W2916">
        <v>80</v>
      </c>
      <c r="X2916">
        <v>8</v>
      </c>
      <c r="AB2916">
        <v>2</v>
      </c>
      <c r="AC2916">
        <v>1</v>
      </c>
      <c r="AD2916">
        <v>3</v>
      </c>
      <c r="AE2916" t="s">
        <v>1745</v>
      </c>
      <c r="AG2916" t="s">
        <v>8351</v>
      </c>
      <c r="AH2916" t="s">
        <v>8358</v>
      </c>
    </row>
    <row r="2917" spans="1:34" x14ac:dyDescent="0.25">
      <c r="A2917">
        <v>8</v>
      </c>
      <c r="B2917" t="s">
        <v>659</v>
      </c>
      <c r="C2917" t="s">
        <v>662</v>
      </c>
      <c r="D2917" t="s">
        <v>660</v>
      </c>
      <c r="E2917" t="s">
        <v>661</v>
      </c>
      <c r="F2917" t="s">
        <v>666</v>
      </c>
      <c r="G2917" t="s">
        <v>11044</v>
      </c>
      <c r="H2917" t="s">
        <v>1335</v>
      </c>
      <c r="I2917" t="s">
        <v>1336</v>
      </c>
      <c r="J2917">
        <v>3</v>
      </c>
      <c r="L2917" t="s">
        <v>1282</v>
      </c>
      <c r="M2917" t="s">
        <v>1337</v>
      </c>
      <c r="N2917" t="s">
        <v>1338</v>
      </c>
      <c r="O2917" t="s">
        <v>8359</v>
      </c>
      <c r="P2917" t="s">
        <v>249</v>
      </c>
      <c r="Q2917" t="s">
        <v>369</v>
      </c>
      <c r="R2917" t="s">
        <v>423</v>
      </c>
      <c r="S2917" t="s">
        <v>8645</v>
      </c>
      <c r="T2917" t="b">
        <v>0</v>
      </c>
      <c r="U2917" t="b">
        <v>0</v>
      </c>
      <c r="V2917">
        <v>1</v>
      </c>
      <c r="W2917">
        <v>160</v>
      </c>
      <c r="X2917">
        <v>10</v>
      </c>
      <c r="AB2917">
        <v>2</v>
      </c>
      <c r="AC2917">
        <v>1</v>
      </c>
      <c r="AD2917">
        <v>3</v>
      </c>
      <c r="AE2917" t="s">
        <v>1745</v>
      </c>
      <c r="AG2917" t="s">
        <v>8360</v>
      </c>
      <c r="AH2917" t="s">
        <v>8361</v>
      </c>
    </row>
    <row r="2918" spans="1:34" x14ac:dyDescent="0.25">
      <c r="A2918">
        <v>8</v>
      </c>
      <c r="B2918" t="s">
        <v>659</v>
      </c>
      <c r="C2918" t="s">
        <v>662</v>
      </c>
      <c r="D2918" t="s">
        <v>660</v>
      </c>
      <c r="E2918" t="s">
        <v>661</v>
      </c>
      <c r="F2918" t="s">
        <v>666</v>
      </c>
      <c r="G2918" t="s">
        <v>11044</v>
      </c>
      <c r="H2918" t="s">
        <v>1335</v>
      </c>
      <c r="I2918" t="s">
        <v>1336</v>
      </c>
      <c r="J2918">
        <v>3</v>
      </c>
      <c r="L2918" t="s">
        <v>1282</v>
      </c>
      <c r="M2918" t="s">
        <v>1337</v>
      </c>
      <c r="N2918" t="s">
        <v>1338</v>
      </c>
      <c r="O2918" t="s">
        <v>8362</v>
      </c>
      <c r="P2918" t="s">
        <v>249</v>
      </c>
      <c r="Q2918" t="s">
        <v>369</v>
      </c>
      <c r="R2918" t="s">
        <v>423</v>
      </c>
      <c r="S2918" t="s">
        <v>8645</v>
      </c>
      <c r="T2918" t="b">
        <v>0</v>
      </c>
      <c r="U2918" t="b">
        <v>0</v>
      </c>
      <c r="V2918">
        <v>2</v>
      </c>
      <c r="W2918">
        <v>170</v>
      </c>
      <c r="X2918">
        <v>8</v>
      </c>
      <c r="AB2918">
        <v>2</v>
      </c>
      <c r="AC2918">
        <v>1</v>
      </c>
      <c r="AD2918">
        <v>3</v>
      </c>
      <c r="AE2918" t="s">
        <v>1745</v>
      </c>
      <c r="AG2918" t="s">
        <v>8363</v>
      </c>
      <c r="AH2918" t="s">
        <v>8364</v>
      </c>
    </row>
    <row r="2919" spans="1:34" x14ac:dyDescent="0.25">
      <c r="A2919">
        <v>8</v>
      </c>
      <c r="B2919" t="s">
        <v>659</v>
      </c>
      <c r="C2919" t="s">
        <v>662</v>
      </c>
      <c r="D2919" t="s">
        <v>660</v>
      </c>
      <c r="E2919" t="s">
        <v>661</v>
      </c>
      <c r="F2919" t="s">
        <v>666</v>
      </c>
      <c r="G2919" t="s">
        <v>11044</v>
      </c>
      <c r="H2919" t="s">
        <v>1335</v>
      </c>
      <c r="I2919" t="s">
        <v>1336</v>
      </c>
      <c r="J2919">
        <v>3</v>
      </c>
      <c r="L2919" t="s">
        <v>1282</v>
      </c>
      <c r="M2919" t="s">
        <v>1337</v>
      </c>
      <c r="N2919" t="s">
        <v>1338</v>
      </c>
      <c r="O2919" t="s">
        <v>8365</v>
      </c>
      <c r="P2919" t="s">
        <v>249</v>
      </c>
      <c r="Q2919" t="s">
        <v>369</v>
      </c>
      <c r="R2919" t="s">
        <v>423</v>
      </c>
      <c r="S2919" t="s">
        <v>8645</v>
      </c>
      <c r="T2919" t="b">
        <v>0</v>
      </c>
      <c r="U2919" t="b">
        <v>0</v>
      </c>
      <c r="V2919">
        <v>3</v>
      </c>
      <c r="W2919">
        <v>170</v>
      </c>
      <c r="X2919">
        <v>7</v>
      </c>
      <c r="AB2919">
        <v>2</v>
      </c>
      <c r="AC2919">
        <v>1</v>
      </c>
      <c r="AD2919">
        <v>3</v>
      </c>
      <c r="AE2919" t="s">
        <v>1745</v>
      </c>
      <c r="AG2919" t="s">
        <v>8366</v>
      </c>
      <c r="AH2919" t="s">
        <v>8367</v>
      </c>
    </row>
    <row r="2920" spans="1:34" x14ac:dyDescent="0.25">
      <c r="A2920">
        <v>8</v>
      </c>
      <c r="B2920" t="s">
        <v>659</v>
      </c>
      <c r="C2920" t="s">
        <v>662</v>
      </c>
      <c r="D2920" t="s">
        <v>660</v>
      </c>
      <c r="E2920" t="s">
        <v>661</v>
      </c>
      <c r="F2920" t="s">
        <v>666</v>
      </c>
      <c r="G2920" t="s">
        <v>11044</v>
      </c>
      <c r="H2920" t="s">
        <v>1335</v>
      </c>
      <c r="I2920" t="s">
        <v>1336</v>
      </c>
      <c r="J2920">
        <v>3</v>
      </c>
      <c r="L2920" t="s">
        <v>1282</v>
      </c>
      <c r="M2920" t="s">
        <v>1337</v>
      </c>
      <c r="N2920" t="s">
        <v>1338</v>
      </c>
      <c r="O2920" t="s">
        <v>8368</v>
      </c>
      <c r="P2920" t="s">
        <v>256</v>
      </c>
      <c r="Q2920" t="s">
        <v>369</v>
      </c>
      <c r="R2920" t="s">
        <v>8654</v>
      </c>
      <c r="S2920" t="s">
        <v>8645</v>
      </c>
      <c r="T2920" t="b">
        <v>1</v>
      </c>
      <c r="U2920" t="b">
        <v>0</v>
      </c>
      <c r="V2920">
        <v>1</v>
      </c>
      <c r="W2920">
        <v>45</v>
      </c>
      <c r="X2920">
        <v>8</v>
      </c>
      <c r="AB2920">
        <v>3</v>
      </c>
      <c r="AC2920">
        <v>1</v>
      </c>
      <c r="AD2920">
        <v>2</v>
      </c>
      <c r="AE2920" t="s">
        <v>618</v>
      </c>
      <c r="AG2920" t="s">
        <v>3213</v>
      </c>
      <c r="AH2920" t="s">
        <v>8369</v>
      </c>
    </row>
    <row r="2921" spans="1:34" x14ac:dyDescent="0.25">
      <c r="A2921">
        <v>8</v>
      </c>
      <c r="B2921" t="s">
        <v>659</v>
      </c>
      <c r="C2921" t="s">
        <v>662</v>
      </c>
      <c r="D2921" t="s">
        <v>660</v>
      </c>
      <c r="E2921" t="s">
        <v>661</v>
      </c>
      <c r="F2921" t="s">
        <v>666</v>
      </c>
      <c r="G2921" t="s">
        <v>11044</v>
      </c>
      <c r="H2921" t="s">
        <v>1335</v>
      </c>
      <c r="I2921" t="s">
        <v>1336</v>
      </c>
      <c r="J2921">
        <v>3</v>
      </c>
      <c r="L2921" t="s">
        <v>1282</v>
      </c>
      <c r="M2921" t="s">
        <v>1337</v>
      </c>
      <c r="N2921" t="s">
        <v>1338</v>
      </c>
      <c r="O2921" t="s">
        <v>8370</v>
      </c>
      <c r="P2921" t="s">
        <v>256</v>
      </c>
      <c r="Q2921" t="s">
        <v>369</v>
      </c>
      <c r="R2921" t="s">
        <v>8654</v>
      </c>
      <c r="S2921" t="s">
        <v>8645</v>
      </c>
      <c r="T2921" t="b">
        <v>1</v>
      </c>
      <c r="U2921" t="b">
        <v>0</v>
      </c>
      <c r="V2921">
        <v>2</v>
      </c>
      <c r="W2921">
        <v>50</v>
      </c>
      <c r="X2921">
        <v>8</v>
      </c>
      <c r="AB2921">
        <v>3</v>
      </c>
      <c r="AC2921">
        <v>1</v>
      </c>
      <c r="AD2921">
        <v>2</v>
      </c>
      <c r="AE2921" t="s">
        <v>618</v>
      </c>
      <c r="AG2921" t="s">
        <v>3213</v>
      </c>
      <c r="AH2921" t="s">
        <v>8371</v>
      </c>
    </row>
    <row r="2922" spans="1:34" x14ac:dyDescent="0.25">
      <c r="A2922">
        <v>8</v>
      </c>
      <c r="B2922" t="s">
        <v>659</v>
      </c>
      <c r="C2922" t="s">
        <v>662</v>
      </c>
      <c r="D2922" t="s">
        <v>660</v>
      </c>
      <c r="E2922" t="s">
        <v>661</v>
      </c>
      <c r="F2922" t="s">
        <v>666</v>
      </c>
      <c r="G2922" t="s">
        <v>11044</v>
      </c>
      <c r="H2922" t="s">
        <v>1335</v>
      </c>
      <c r="I2922" t="s">
        <v>1336</v>
      </c>
      <c r="J2922">
        <v>3</v>
      </c>
      <c r="L2922" t="s">
        <v>1282</v>
      </c>
      <c r="M2922" t="s">
        <v>1337</v>
      </c>
      <c r="N2922" t="s">
        <v>1338</v>
      </c>
      <c r="O2922" t="s">
        <v>8372</v>
      </c>
      <c r="P2922" t="s">
        <v>256</v>
      </c>
      <c r="Q2922" t="s">
        <v>369</v>
      </c>
      <c r="R2922" t="s">
        <v>8654</v>
      </c>
      <c r="S2922" t="s">
        <v>8645</v>
      </c>
      <c r="T2922" t="b">
        <v>1</v>
      </c>
      <c r="U2922" t="b">
        <v>0</v>
      </c>
      <c r="V2922">
        <v>3</v>
      </c>
      <c r="W2922">
        <v>50</v>
      </c>
      <c r="X2922">
        <v>8</v>
      </c>
      <c r="AB2922">
        <v>3</v>
      </c>
      <c r="AC2922">
        <v>1</v>
      </c>
      <c r="AD2922">
        <v>2</v>
      </c>
      <c r="AE2922" t="s">
        <v>618</v>
      </c>
      <c r="AG2922" t="s">
        <v>3213</v>
      </c>
      <c r="AH2922" t="s">
        <v>8373</v>
      </c>
    </row>
    <row r="2923" spans="1:34" x14ac:dyDescent="0.25">
      <c r="A2923">
        <v>8</v>
      </c>
      <c r="B2923" t="s">
        <v>659</v>
      </c>
      <c r="C2923" t="s">
        <v>662</v>
      </c>
      <c r="D2923" t="s">
        <v>660</v>
      </c>
      <c r="E2923" t="s">
        <v>661</v>
      </c>
      <c r="F2923" t="s">
        <v>666</v>
      </c>
      <c r="G2923" t="s">
        <v>11044</v>
      </c>
      <c r="H2923" t="s">
        <v>1335</v>
      </c>
      <c r="I2923" t="s">
        <v>1336</v>
      </c>
      <c r="J2923">
        <v>3</v>
      </c>
      <c r="L2923" t="s">
        <v>1282</v>
      </c>
      <c r="M2923" t="s">
        <v>1337</v>
      </c>
      <c r="N2923" t="s">
        <v>1338</v>
      </c>
      <c r="O2923" t="s">
        <v>8374</v>
      </c>
      <c r="P2923" t="s">
        <v>290</v>
      </c>
      <c r="Q2923" t="s">
        <v>369</v>
      </c>
      <c r="R2923" t="s">
        <v>8489</v>
      </c>
      <c r="S2923" t="s">
        <v>8645</v>
      </c>
      <c r="T2923" t="b">
        <v>0</v>
      </c>
      <c r="U2923" t="b">
        <v>0</v>
      </c>
      <c r="V2923">
        <v>1</v>
      </c>
      <c r="W2923">
        <v>110</v>
      </c>
      <c r="X2923">
        <v>15</v>
      </c>
      <c r="AE2923" t="s">
        <v>2289</v>
      </c>
      <c r="AG2923" t="s">
        <v>8375</v>
      </c>
      <c r="AH2923" t="s">
        <v>8376</v>
      </c>
    </row>
    <row r="2924" spans="1:34" x14ac:dyDescent="0.25">
      <c r="A2924">
        <v>8</v>
      </c>
      <c r="B2924" t="s">
        <v>659</v>
      </c>
      <c r="C2924" t="s">
        <v>662</v>
      </c>
      <c r="D2924" t="s">
        <v>660</v>
      </c>
      <c r="E2924" t="s">
        <v>661</v>
      </c>
      <c r="F2924" t="s">
        <v>666</v>
      </c>
      <c r="G2924" t="s">
        <v>11044</v>
      </c>
      <c r="H2924" t="s">
        <v>1335</v>
      </c>
      <c r="I2924" t="s">
        <v>1336</v>
      </c>
      <c r="J2924">
        <v>3</v>
      </c>
      <c r="L2924" t="s">
        <v>1282</v>
      </c>
      <c r="M2924" t="s">
        <v>1337</v>
      </c>
      <c r="N2924" t="s">
        <v>1338</v>
      </c>
      <c r="O2924" t="s">
        <v>8377</v>
      </c>
      <c r="P2924" t="s">
        <v>290</v>
      </c>
      <c r="Q2924" t="s">
        <v>369</v>
      </c>
      <c r="R2924" t="s">
        <v>8489</v>
      </c>
      <c r="S2924" t="s">
        <v>8645</v>
      </c>
      <c r="T2924" t="b">
        <v>0</v>
      </c>
      <c r="U2924" t="b">
        <v>0</v>
      </c>
      <c r="V2924">
        <v>2</v>
      </c>
      <c r="W2924">
        <v>120</v>
      </c>
      <c r="X2924">
        <v>15</v>
      </c>
      <c r="AE2924" t="s">
        <v>1745</v>
      </c>
      <c r="AG2924" t="s">
        <v>8378</v>
      </c>
      <c r="AH2924" t="s">
        <v>8379</v>
      </c>
    </row>
    <row r="2925" spans="1:34" x14ac:dyDescent="0.25">
      <c r="A2925">
        <v>8</v>
      </c>
      <c r="B2925" t="s">
        <v>659</v>
      </c>
      <c r="C2925" t="s">
        <v>662</v>
      </c>
      <c r="D2925" t="s">
        <v>660</v>
      </c>
      <c r="E2925" t="s">
        <v>661</v>
      </c>
      <c r="F2925" t="s">
        <v>666</v>
      </c>
      <c r="G2925" t="s">
        <v>11044</v>
      </c>
      <c r="H2925" t="s">
        <v>1335</v>
      </c>
      <c r="I2925" t="s">
        <v>1336</v>
      </c>
      <c r="J2925">
        <v>3</v>
      </c>
      <c r="L2925" t="s">
        <v>1282</v>
      </c>
      <c r="M2925" t="s">
        <v>1337</v>
      </c>
      <c r="N2925" t="s">
        <v>1338</v>
      </c>
      <c r="O2925" t="s">
        <v>8380</v>
      </c>
      <c r="P2925" t="s">
        <v>290</v>
      </c>
      <c r="Q2925" t="s">
        <v>369</v>
      </c>
      <c r="R2925" t="s">
        <v>8489</v>
      </c>
      <c r="S2925" t="s">
        <v>8645</v>
      </c>
      <c r="T2925" t="b">
        <v>0</v>
      </c>
      <c r="U2925" t="b">
        <v>0</v>
      </c>
      <c r="V2925">
        <v>3</v>
      </c>
      <c r="W2925">
        <v>120</v>
      </c>
      <c r="X2925">
        <v>15</v>
      </c>
      <c r="AE2925" t="s">
        <v>1745</v>
      </c>
      <c r="AG2925" t="s">
        <v>8378</v>
      </c>
      <c r="AH2925" t="s">
        <v>8381</v>
      </c>
    </row>
    <row r="2926" spans="1:34" x14ac:dyDescent="0.25">
      <c r="A2926">
        <v>8</v>
      </c>
      <c r="B2926" t="s">
        <v>659</v>
      </c>
      <c r="C2926" t="s">
        <v>662</v>
      </c>
      <c r="D2926" t="s">
        <v>660</v>
      </c>
      <c r="E2926" t="s">
        <v>661</v>
      </c>
      <c r="F2926" t="s">
        <v>666</v>
      </c>
      <c r="G2926" t="s">
        <v>11044</v>
      </c>
      <c r="H2926" t="s">
        <v>1335</v>
      </c>
      <c r="I2926" t="s">
        <v>1336</v>
      </c>
      <c r="J2926">
        <v>3</v>
      </c>
      <c r="L2926" t="s">
        <v>1282</v>
      </c>
      <c r="M2926" t="s">
        <v>1337</v>
      </c>
      <c r="N2926" t="s">
        <v>1338</v>
      </c>
      <c r="O2926" t="s">
        <v>8382</v>
      </c>
      <c r="P2926" t="s">
        <v>356</v>
      </c>
      <c r="Q2926" t="s">
        <v>25</v>
      </c>
      <c r="R2926" t="s">
        <v>25</v>
      </c>
      <c r="S2926" t="s">
        <v>357</v>
      </c>
      <c r="T2926" t="b">
        <v>0</v>
      </c>
      <c r="U2926" t="b">
        <v>1</v>
      </c>
      <c r="V2926">
        <v>1</v>
      </c>
      <c r="Y2926">
        <v>20</v>
      </c>
      <c r="Z2926">
        <v>0</v>
      </c>
      <c r="AA2926" t="s">
        <v>3957</v>
      </c>
      <c r="AG2926" t="s">
        <v>8383</v>
      </c>
      <c r="AH2926" t="s">
        <v>8384</v>
      </c>
    </row>
    <row r="2927" spans="1:34" x14ac:dyDescent="0.25">
      <c r="A2927">
        <v>8</v>
      </c>
      <c r="B2927" t="s">
        <v>659</v>
      </c>
      <c r="C2927" t="s">
        <v>662</v>
      </c>
      <c r="D2927" t="s">
        <v>660</v>
      </c>
      <c r="E2927" t="s">
        <v>661</v>
      </c>
      <c r="F2927" t="s">
        <v>666</v>
      </c>
      <c r="G2927" t="s">
        <v>11044</v>
      </c>
      <c r="H2927" t="s">
        <v>1335</v>
      </c>
      <c r="I2927" t="s">
        <v>1336</v>
      </c>
      <c r="J2927">
        <v>3</v>
      </c>
      <c r="L2927" t="s">
        <v>1282</v>
      </c>
      <c r="M2927" t="s">
        <v>1337</v>
      </c>
      <c r="N2927" t="s">
        <v>1338</v>
      </c>
      <c r="O2927" t="s">
        <v>8385</v>
      </c>
      <c r="P2927" t="s">
        <v>356</v>
      </c>
      <c r="Q2927" t="s">
        <v>25</v>
      </c>
      <c r="R2927" t="s">
        <v>25</v>
      </c>
      <c r="S2927" t="s">
        <v>357</v>
      </c>
      <c r="T2927" t="b">
        <v>0</v>
      </c>
      <c r="U2927" t="b">
        <v>1</v>
      </c>
      <c r="V2927">
        <v>2</v>
      </c>
      <c r="Y2927">
        <v>20</v>
      </c>
      <c r="Z2927">
        <v>0</v>
      </c>
      <c r="AA2927" t="s">
        <v>3957</v>
      </c>
      <c r="AG2927" t="s">
        <v>8383</v>
      </c>
      <c r="AH2927" t="s">
        <v>8386</v>
      </c>
    </row>
    <row r="2928" spans="1:34" x14ac:dyDescent="0.25">
      <c r="A2928">
        <v>8</v>
      </c>
      <c r="B2928" t="s">
        <v>659</v>
      </c>
      <c r="C2928" t="s">
        <v>662</v>
      </c>
      <c r="D2928" t="s">
        <v>660</v>
      </c>
      <c r="E2928" t="s">
        <v>661</v>
      </c>
      <c r="F2928" t="s">
        <v>666</v>
      </c>
      <c r="G2928" t="s">
        <v>11044</v>
      </c>
      <c r="H2928" t="s">
        <v>1335</v>
      </c>
      <c r="I2928" t="s">
        <v>1336</v>
      </c>
      <c r="J2928">
        <v>3</v>
      </c>
      <c r="L2928" t="s">
        <v>1282</v>
      </c>
      <c r="M2928" t="s">
        <v>1337</v>
      </c>
      <c r="N2928" t="s">
        <v>1338</v>
      </c>
      <c r="O2928" t="s">
        <v>8387</v>
      </c>
      <c r="P2928" t="s">
        <v>356</v>
      </c>
      <c r="Q2928" t="s">
        <v>25</v>
      </c>
      <c r="R2928" t="s">
        <v>25</v>
      </c>
      <c r="S2928" t="s">
        <v>357</v>
      </c>
      <c r="T2928" t="b">
        <v>0</v>
      </c>
      <c r="U2928" t="b">
        <v>1</v>
      </c>
      <c r="V2928">
        <v>3</v>
      </c>
      <c r="Y2928">
        <v>20</v>
      </c>
      <c r="Z2928">
        <v>0</v>
      </c>
      <c r="AA2928" t="s">
        <v>3957</v>
      </c>
      <c r="AG2928" t="s">
        <v>8383</v>
      </c>
      <c r="AH2928" t="s">
        <v>8388</v>
      </c>
    </row>
    <row r="2929" spans="1:34" x14ac:dyDescent="0.25">
      <c r="A2929">
        <v>8</v>
      </c>
      <c r="B2929" t="s">
        <v>659</v>
      </c>
      <c r="C2929" t="s">
        <v>662</v>
      </c>
      <c r="D2929" t="s">
        <v>660</v>
      </c>
      <c r="E2929" t="s">
        <v>661</v>
      </c>
      <c r="F2929" t="s">
        <v>666</v>
      </c>
      <c r="G2929" t="s">
        <v>11044</v>
      </c>
      <c r="H2929" t="s">
        <v>1335</v>
      </c>
      <c r="I2929" t="s">
        <v>1336</v>
      </c>
      <c r="J2929">
        <v>3</v>
      </c>
      <c r="L2929" t="s">
        <v>1282</v>
      </c>
      <c r="M2929" t="s">
        <v>1337</v>
      </c>
      <c r="N2929" t="s">
        <v>1338</v>
      </c>
      <c r="O2929" t="s">
        <v>8389</v>
      </c>
      <c r="P2929" t="s">
        <v>356</v>
      </c>
      <c r="Q2929" t="s">
        <v>25</v>
      </c>
      <c r="R2929" t="s">
        <v>25</v>
      </c>
      <c r="S2929" t="s">
        <v>357</v>
      </c>
      <c r="T2929" t="b">
        <v>0</v>
      </c>
      <c r="U2929" t="b">
        <v>1</v>
      </c>
      <c r="V2929">
        <v>4</v>
      </c>
      <c r="Y2929">
        <v>20</v>
      </c>
      <c r="Z2929">
        <v>0</v>
      </c>
      <c r="AA2929" t="s">
        <v>3957</v>
      </c>
      <c r="AG2929" t="s">
        <v>8383</v>
      </c>
      <c r="AH2929" t="s">
        <v>8390</v>
      </c>
    </row>
    <row r="2930" spans="1:34" x14ac:dyDescent="0.25">
      <c r="A2930">
        <v>8</v>
      </c>
      <c r="B2930" t="s">
        <v>659</v>
      </c>
      <c r="C2930" t="s">
        <v>662</v>
      </c>
      <c r="D2930" t="s">
        <v>660</v>
      </c>
      <c r="E2930" t="s">
        <v>661</v>
      </c>
      <c r="F2930" t="s">
        <v>666</v>
      </c>
      <c r="G2930" t="s">
        <v>11044</v>
      </c>
      <c r="H2930" t="s">
        <v>1335</v>
      </c>
      <c r="I2930" t="s">
        <v>1336</v>
      </c>
      <c r="J2930">
        <v>3</v>
      </c>
      <c r="L2930" t="s">
        <v>1282</v>
      </c>
      <c r="M2930" t="s">
        <v>1337</v>
      </c>
      <c r="N2930" t="s">
        <v>1338</v>
      </c>
      <c r="O2930" t="s">
        <v>8391</v>
      </c>
      <c r="P2930" t="s">
        <v>356</v>
      </c>
      <c r="Q2930" t="s">
        <v>25</v>
      </c>
      <c r="R2930" t="s">
        <v>25</v>
      </c>
      <c r="S2930" t="s">
        <v>357</v>
      </c>
      <c r="T2930" t="b">
        <v>0</v>
      </c>
      <c r="U2930" t="b">
        <v>1</v>
      </c>
      <c r="V2930">
        <v>5</v>
      </c>
      <c r="Y2930">
        <v>20</v>
      </c>
      <c r="Z2930">
        <v>0</v>
      </c>
      <c r="AA2930" t="s">
        <v>3957</v>
      </c>
      <c r="AG2930" t="s">
        <v>8383</v>
      </c>
      <c r="AH2930" t="s">
        <v>8392</v>
      </c>
    </row>
    <row r="2931" spans="1:34" x14ac:dyDescent="0.25">
      <c r="A2931">
        <v>8</v>
      </c>
      <c r="B2931" t="s">
        <v>659</v>
      </c>
      <c r="C2931" t="s">
        <v>662</v>
      </c>
      <c r="D2931" t="s">
        <v>660</v>
      </c>
      <c r="E2931" t="s">
        <v>661</v>
      </c>
      <c r="F2931" t="s">
        <v>666</v>
      </c>
      <c r="G2931" t="s">
        <v>11044</v>
      </c>
      <c r="H2931" t="s">
        <v>1335</v>
      </c>
      <c r="I2931" t="s">
        <v>1336</v>
      </c>
      <c r="J2931">
        <v>3</v>
      </c>
      <c r="L2931" t="s">
        <v>1282</v>
      </c>
      <c r="M2931" t="s">
        <v>1337</v>
      </c>
      <c r="N2931" t="s">
        <v>1338</v>
      </c>
      <c r="O2931" t="s">
        <v>8393</v>
      </c>
      <c r="P2931" t="s">
        <v>356</v>
      </c>
      <c r="Q2931" t="s">
        <v>25</v>
      </c>
      <c r="R2931" t="s">
        <v>25</v>
      </c>
      <c r="S2931" t="s">
        <v>357</v>
      </c>
      <c r="T2931" t="b">
        <v>0</v>
      </c>
      <c r="U2931" t="b">
        <v>1</v>
      </c>
      <c r="V2931">
        <v>6</v>
      </c>
      <c r="Y2931">
        <v>20</v>
      </c>
      <c r="Z2931">
        <v>0</v>
      </c>
      <c r="AA2931" t="s">
        <v>3957</v>
      </c>
      <c r="AG2931" t="s">
        <v>8383</v>
      </c>
      <c r="AH2931" t="s">
        <v>8394</v>
      </c>
    </row>
    <row r="2932" spans="1:34" x14ac:dyDescent="0.25">
      <c r="A2932">
        <v>8</v>
      </c>
      <c r="B2932" t="s">
        <v>659</v>
      </c>
      <c r="C2932" t="s">
        <v>662</v>
      </c>
      <c r="D2932" t="s">
        <v>660</v>
      </c>
      <c r="E2932" t="s">
        <v>661</v>
      </c>
      <c r="F2932" t="s">
        <v>666</v>
      </c>
      <c r="G2932" t="s">
        <v>11044</v>
      </c>
      <c r="H2932" t="s">
        <v>1335</v>
      </c>
      <c r="I2932" t="s">
        <v>1336</v>
      </c>
      <c r="J2932">
        <v>3</v>
      </c>
      <c r="L2932" t="s">
        <v>1282</v>
      </c>
      <c r="M2932" t="s">
        <v>1337</v>
      </c>
      <c r="N2932" t="s">
        <v>1338</v>
      </c>
      <c r="O2932" t="s">
        <v>8395</v>
      </c>
      <c r="P2932" t="s">
        <v>334</v>
      </c>
      <c r="Q2932" t="s">
        <v>2</v>
      </c>
      <c r="R2932" t="s">
        <v>8652</v>
      </c>
      <c r="S2932" t="s">
        <v>8646</v>
      </c>
      <c r="T2932" t="b">
        <v>0</v>
      </c>
      <c r="U2932" t="b">
        <v>1</v>
      </c>
      <c r="V2932">
        <v>1</v>
      </c>
      <c r="W2932">
        <v>0</v>
      </c>
      <c r="Y2932">
        <v>30</v>
      </c>
      <c r="AG2932" t="s">
        <v>8396</v>
      </c>
      <c r="AH2932" t="s">
        <v>8397</v>
      </c>
    </row>
    <row r="2933" spans="1:34" x14ac:dyDescent="0.25">
      <c r="A2933">
        <v>8</v>
      </c>
      <c r="B2933" t="s">
        <v>659</v>
      </c>
      <c r="C2933" t="s">
        <v>662</v>
      </c>
      <c r="D2933" t="s">
        <v>660</v>
      </c>
      <c r="E2933" t="s">
        <v>661</v>
      </c>
      <c r="F2933" t="s">
        <v>666</v>
      </c>
      <c r="G2933" t="s">
        <v>11044</v>
      </c>
      <c r="H2933" t="s">
        <v>1335</v>
      </c>
      <c r="I2933" t="s">
        <v>1336</v>
      </c>
      <c r="J2933">
        <v>3</v>
      </c>
      <c r="L2933" t="s">
        <v>1282</v>
      </c>
      <c r="M2933" t="s">
        <v>1337</v>
      </c>
      <c r="N2933" t="s">
        <v>1338</v>
      </c>
      <c r="O2933" t="s">
        <v>8398</v>
      </c>
      <c r="P2933" t="s">
        <v>334</v>
      </c>
      <c r="Q2933" t="s">
        <v>2</v>
      </c>
      <c r="R2933" t="s">
        <v>8652</v>
      </c>
      <c r="S2933" t="s">
        <v>8646</v>
      </c>
      <c r="T2933" t="b">
        <v>0</v>
      </c>
      <c r="U2933" t="b">
        <v>1</v>
      </c>
      <c r="V2933">
        <v>2</v>
      </c>
      <c r="W2933">
        <v>0</v>
      </c>
      <c r="Y2933">
        <v>30</v>
      </c>
      <c r="AG2933" t="s">
        <v>8396</v>
      </c>
      <c r="AH2933" t="s">
        <v>1338</v>
      </c>
    </row>
    <row r="2934" spans="1:34" x14ac:dyDescent="0.25">
      <c r="A2934">
        <v>8</v>
      </c>
      <c r="B2934" t="s">
        <v>659</v>
      </c>
      <c r="C2934" t="s">
        <v>662</v>
      </c>
      <c r="D2934" t="s">
        <v>660</v>
      </c>
      <c r="E2934" t="s">
        <v>661</v>
      </c>
      <c r="F2934" t="s">
        <v>666</v>
      </c>
      <c r="G2934" t="s">
        <v>11044</v>
      </c>
      <c r="H2934" t="s">
        <v>1339</v>
      </c>
      <c r="I2934" t="s">
        <v>661</v>
      </c>
      <c r="J2934">
        <v>4</v>
      </c>
      <c r="L2934" t="s">
        <v>1287</v>
      </c>
      <c r="M2934" t="s">
        <v>1340</v>
      </c>
      <c r="N2934" t="s">
        <v>1341</v>
      </c>
      <c r="O2934" t="s">
        <v>8399</v>
      </c>
      <c r="P2934" t="s">
        <v>363</v>
      </c>
      <c r="Q2934" t="s">
        <v>357</v>
      </c>
      <c r="R2934" t="s">
        <v>357</v>
      </c>
      <c r="S2934" t="s">
        <v>357</v>
      </c>
      <c r="T2934" t="b">
        <v>0</v>
      </c>
      <c r="U2934" t="b">
        <v>1</v>
      </c>
      <c r="V2934">
        <v>1</v>
      </c>
      <c r="Y2934">
        <v>301</v>
      </c>
      <c r="Z2934">
        <v>0.6</v>
      </c>
      <c r="AA2934" t="s">
        <v>3957</v>
      </c>
      <c r="AG2934" t="s">
        <v>8400</v>
      </c>
      <c r="AH2934" t="s">
        <v>1340</v>
      </c>
    </row>
    <row r="2935" spans="1:34" x14ac:dyDescent="0.25">
      <c r="A2935">
        <v>8</v>
      </c>
      <c r="B2935" t="s">
        <v>659</v>
      </c>
      <c r="C2935" t="s">
        <v>662</v>
      </c>
      <c r="D2935" t="s">
        <v>660</v>
      </c>
      <c r="E2935" t="s">
        <v>661</v>
      </c>
      <c r="F2935" t="s">
        <v>666</v>
      </c>
      <c r="G2935" t="s">
        <v>11044</v>
      </c>
      <c r="H2935" t="s">
        <v>1339</v>
      </c>
      <c r="I2935" t="s">
        <v>661</v>
      </c>
      <c r="J2935">
        <v>4</v>
      </c>
      <c r="L2935" t="s">
        <v>1287</v>
      </c>
      <c r="M2935" t="s">
        <v>1340</v>
      </c>
      <c r="N2935" t="s">
        <v>1341</v>
      </c>
      <c r="O2935" t="s">
        <v>8401</v>
      </c>
      <c r="P2935" t="s">
        <v>394</v>
      </c>
      <c r="Q2935" t="s">
        <v>272</v>
      </c>
      <c r="R2935" t="s">
        <v>8666</v>
      </c>
      <c r="S2935" t="s">
        <v>8645</v>
      </c>
      <c r="T2935" t="b">
        <v>0</v>
      </c>
      <c r="U2935" t="b">
        <v>0</v>
      </c>
      <c r="V2935">
        <v>1</v>
      </c>
      <c r="W2935">
        <v>0</v>
      </c>
      <c r="X2935">
        <v>15</v>
      </c>
      <c r="AF2935" t="s">
        <v>8402</v>
      </c>
      <c r="AG2935" t="s">
        <v>2818</v>
      </c>
      <c r="AH2935" t="s">
        <v>8403</v>
      </c>
    </row>
    <row r="2936" spans="1:34" x14ac:dyDescent="0.25">
      <c r="A2936">
        <v>8</v>
      </c>
      <c r="B2936" t="s">
        <v>659</v>
      </c>
      <c r="C2936" t="s">
        <v>662</v>
      </c>
      <c r="D2936" t="s">
        <v>660</v>
      </c>
      <c r="E2936" t="s">
        <v>661</v>
      </c>
      <c r="F2936" t="s">
        <v>666</v>
      </c>
      <c r="G2936" t="s">
        <v>11044</v>
      </c>
      <c r="H2936" t="s">
        <v>1339</v>
      </c>
      <c r="I2936" t="s">
        <v>661</v>
      </c>
      <c r="J2936">
        <v>4</v>
      </c>
      <c r="L2936" t="s">
        <v>1287</v>
      </c>
      <c r="M2936" t="s">
        <v>1340</v>
      </c>
      <c r="N2936" t="s">
        <v>1341</v>
      </c>
      <c r="O2936" t="s">
        <v>8404</v>
      </c>
      <c r="P2936" t="s">
        <v>398</v>
      </c>
      <c r="Q2936" t="s">
        <v>272</v>
      </c>
      <c r="R2936" t="s">
        <v>8666</v>
      </c>
      <c r="S2936" t="s">
        <v>8645</v>
      </c>
      <c r="T2936" t="b">
        <v>0</v>
      </c>
      <c r="U2936" t="b">
        <v>0</v>
      </c>
      <c r="V2936">
        <v>1</v>
      </c>
      <c r="W2936">
        <v>0</v>
      </c>
      <c r="X2936">
        <v>12</v>
      </c>
      <c r="AF2936" t="s">
        <v>8402</v>
      </c>
      <c r="AH2936" t="s">
        <v>8405</v>
      </c>
    </row>
    <row r="2937" spans="1:34" x14ac:dyDescent="0.25">
      <c r="A2937">
        <v>8</v>
      </c>
      <c r="B2937" t="s">
        <v>659</v>
      </c>
      <c r="C2937" t="s">
        <v>662</v>
      </c>
      <c r="D2937" t="s">
        <v>660</v>
      </c>
      <c r="E2937" t="s">
        <v>661</v>
      </c>
      <c r="F2937" t="s">
        <v>666</v>
      </c>
      <c r="G2937" t="s">
        <v>11044</v>
      </c>
      <c r="H2937" t="s">
        <v>1339</v>
      </c>
      <c r="I2937" t="s">
        <v>661</v>
      </c>
      <c r="J2937">
        <v>4</v>
      </c>
      <c r="L2937" t="s">
        <v>1287</v>
      </c>
      <c r="M2937" t="s">
        <v>1340</v>
      </c>
      <c r="N2937" t="s">
        <v>1341</v>
      </c>
      <c r="O2937" t="s">
        <v>8406</v>
      </c>
      <c r="P2937" t="s">
        <v>403</v>
      </c>
      <c r="Q2937" t="s">
        <v>272</v>
      </c>
      <c r="R2937" t="s">
        <v>8666</v>
      </c>
      <c r="S2937" t="s">
        <v>8645</v>
      </c>
      <c r="T2937" t="b">
        <v>0</v>
      </c>
      <c r="U2937" t="b">
        <v>0</v>
      </c>
      <c r="V2937">
        <v>1</v>
      </c>
      <c r="W2937">
        <v>0</v>
      </c>
      <c r="X2937">
        <v>8</v>
      </c>
      <c r="AF2937" t="s">
        <v>8402</v>
      </c>
      <c r="AH2937" t="s">
        <v>8407</v>
      </c>
    </row>
    <row r="2938" spans="1:34" x14ac:dyDescent="0.25">
      <c r="A2938">
        <v>8</v>
      </c>
      <c r="B2938" t="s">
        <v>659</v>
      </c>
      <c r="C2938" t="s">
        <v>662</v>
      </c>
      <c r="D2938" t="s">
        <v>660</v>
      </c>
      <c r="E2938" t="s">
        <v>661</v>
      </c>
      <c r="F2938" t="s">
        <v>666</v>
      </c>
      <c r="G2938" t="s">
        <v>11044</v>
      </c>
      <c r="H2938" t="s">
        <v>1339</v>
      </c>
      <c r="I2938" t="s">
        <v>661</v>
      </c>
      <c r="J2938">
        <v>4</v>
      </c>
      <c r="L2938" t="s">
        <v>1287</v>
      </c>
      <c r="M2938" t="s">
        <v>1340</v>
      </c>
      <c r="N2938" t="s">
        <v>1341</v>
      </c>
      <c r="O2938" t="s">
        <v>8408</v>
      </c>
      <c r="P2938" t="s">
        <v>389</v>
      </c>
      <c r="Q2938" t="s">
        <v>148</v>
      </c>
      <c r="R2938" t="s">
        <v>8659</v>
      </c>
      <c r="S2938" t="s">
        <v>8662</v>
      </c>
      <c r="T2938" t="b">
        <v>0</v>
      </c>
      <c r="U2938" t="b">
        <v>0</v>
      </c>
      <c r="V2938">
        <v>1</v>
      </c>
      <c r="W2938">
        <v>0</v>
      </c>
      <c r="X2938">
        <v>12</v>
      </c>
      <c r="AF2938" t="s">
        <v>8402</v>
      </c>
      <c r="AH2938" t="s">
        <v>8409</v>
      </c>
    </row>
    <row r="2939" spans="1:34" x14ac:dyDescent="0.25">
      <c r="A2939">
        <v>8</v>
      </c>
      <c r="B2939" t="s">
        <v>659</v>
      </c>
      <c r="C2939" t="s">
        <v>662</v>
      </c>
      <c r="D2939" t="s">
        <v>660</v>
      </c>
      <c r="E2939" t="s">
        <v>661</v>
      </c>
      <c r="F2939" t="s">
        <v>666</v>
      </c>
      <c r="G2939" t="s">
        <v>11044</v>
      </c>
      <c r="H2939" t="s">
        <v>1339</v>
      </c>
      <c r="I2939" t="s">
        <v>661</v>
      </c>
      <c r="J2939">
        <v>4</v>
      </c>
      <c r="L2939" t="s">
        <v>1287</v>
      </c>
      <c r="M2939" t="s">
        <v>1340</v>
      </c>
      <c r="N2939" t="s">
        <v>1341</v>
      </c>
      <c r="O2939" t="s">
        <v>8410</v>
      </c>
      <c r="P2939" t="s">
        <v>394</v>
      </c>
      <c r="Q2939" t="s">
        <v>272</v>
      </c>
      <c r="R2939" t="s">
        <v>8666</v>
      </c>
      <c r="S2939" t="s">
        <v>8645</v>
      </c>
      <c r="T2939" t="b">
        <v>0</v>
      </c>
      <c r="U2939" t="b">
        <v>0</v>
      </c>
      <c r="V2939">
        <v>2</v>
      </c>
      <c r="W2939">
        <v>0</v>
      </c>
      <c r="X2939">
        <v>15</v>
      </c>
      <c r="AF2939" t="s">
        <v>8411</v>
      </c>
      <c r="AG2939" t="s">
        <v>2818</v>
      </c>
      <c r="AH2939" t="s">
        <v>8412</v>
      </c>
    </row>
    <row r="2940" spans="1:34" x14ac:dyDescent="0.25">
      <c r="A2940">
        <v>8</v>
      </c>
      <c r="B2940" t="s">
        <v>659</v>
      </c>
      <c r="C2940" t="s">
        <v>662</v>
      </c>
      <c r="D2940" t="s">
        <v>660</v>
      </c>
      <c r="E2940" t="s">
        <v>661</v>
      </c>
      <c r="F2940" t="s">
        <v>666</v>
      </c>
      <c r="G2940" t="s">
        <v>11044</v>
      </c>
      <c r="H2940" t="s">
        <v>1339</v>
      </c>
      <c r="I2940" t="s">
        <v>661</v>
      </c>
      <c r="J2940">
        <v>4</v>
      </c>
      <c r="L2940" t="s">
        <v>1287</v>
      </c>
      <c r="M2940" t="s">
        <v>1340</v>
      </c>
      <c r="N2940" t="s">
        <v>1341</v>
      </c>
      <c r="O2940" t="s">
        <v>8413</v>
      </c>
      <c r="P2940" t="s">
        <v>398</v>
      </c>
      <c r="Q2940" t="s">
        <v>272</v>
      </c>
      <c r="R2940" t="s">
        <v>8666</v>
      </c>
      <c r="S2940" t="s">
        <v>8645</v>
      </c>
      <c r="T2940" t="b">
        <v>0</v>
      </c>
      <c r="U2940" t="b">
        <v>0</v>
      </c>
      <c r="V2940">
        <v>2</v>
      </c>
      <c r="W2940">
        <v>0</v>
      </c>
      <c r="X2940">
        <v>12</v>
      </c>
      <c r="AF2940" t="s">
        <v>8411</v>
      </c>
      <c r="AH2940" t="s">
        <v>8414</v>
      </c>
    </row>
    <row r="2941" spans="1:34" x14ac:dyDescent="0.25">
      <c r="A2941">
        <v>8</v>
      </c>
      <c r="B2941" t="s">
        <v>659</v>
      </c>
      <c r="C2941" t="s">
        <v>662</v>
      </c>
      <c r="D2941" t="s">
        <v>660</v>
      </c>
      <c r="E2941" t="s">
        <v>661</v>
      </c>
      <c r="F2941" t="s">
        <v>666</v>
      </c>
      <c r="G2941" t="s">
        <v>11044</v>
      </c>
      <c r="H2941" t="s">
        <v>1339</v>
      </c>
      <c r="I2941" t="s">
        <v>661</v>
      </c>
      <c r="J2941">
        <v>4</v>
      </c>
      <c r="L2941" t="s">
        <v>1287</v>
      </c>
      <c r="M2941" t="s">
        <v>1340</v>
      </c>
      <c r="N2941" t="s">
        <v>1341</v>
      </c>
      <c r="O2941" t="s">
        <v>8415</v>
      </c>
      <c r="P2941" t="s">
        <v>403</v>
      </c>
      <c r="Q2941" t="s">
        <v>272</v>
      </c>
      <c r="R2941" t="s">
        <v>8666</v>
      </c>
      <c r="S2941" t="s">
        <v>8645</v>
      </c>
      <c r="T2941" t="b">
        <v>0</v>
      </c>
      <c r="U2941" t="b">
        <v>0</v>
      </c>
      <c r="V2941">
        <v>2</v>
      </c>
      <c r="W2941">
        <v>0</v>
      </c>
      <c r="X2941">
        <v>8</v>
      </c>
      <c r="AF2941" t="s">
        <v>8411</v>
      </c>
      <c r="AH2941" t="s">
        <v>8416</v>
      </c>
    </row>
    <row r="2942" spans="1:34" x14ac:dyDescent="0.25">
      <c r="A2942">
        <v>8</v>
      </c>
      <c r="B2942" t="s">
        <v>659</v>
      </c>
      <c r="C2942" t="s">
        <v>662</v>
      </c>
      <c r="D2942" t="s">
        <v>660</v>
      </c>
      <c r="E2942" t="s">
        <v>661</v>
      </c>
      <c r="F2942" t="s">
        <v>666</v>
      </c>
      <c r="G2942" t="s">
        <v>11044</v>
      </c>
      <c r="H2942" t="s">
        <v>1339</v>
      </c>
      <c r="I2942" t="s">
        <v>661</v>
      </c>
      <c r="J2942">
        <v>4</v>
      </c>
      <c r="L2942" t="s">
        <v>1287</v>
      </c>
      <c r="M2942" t="s">
        <v>1340</v>
      </c>
      <c r="N2942" t="s">
        <v>1341</v>
      </c>
      <c r="O2942" t="s">
        <v>8417</v>
      </c>
      <c r="P2942" t="s">
        <v>389</v>
      </c>
      <c r="Q2942" t="s">
        <v>148</v>
      </c>
      <c r="R2942" t="s">
        <v>8659</v>
      </c>
      <c r="S2942" t="s">
        <v>8662</v>
      </c>
      <c r="T2942" t="b">
        <v>0</v>
      </c>
      <c r="U2942" t="b">
        <v>0</v>
      </c>
      <c r="V2942">
        <v>2</v>
      </c>
      <c r="W2942">
        <v>0</v>
      </c>
      <c r="X2942">
        <v>12</v>
      </c>
      <c r="AF2942" t="s">
        <v>8411</v>
      </c>
      <c r="AH2942" t="s">
        <v>8418</v>
      </c>
    </row>
    <row r="2943" spans="1:34" x14ac:dyDescent="0.25">
      <c r="A2943">
        <v>8</v>
      </c>
      <c r="B2943" t="s">
        <v>659</v>
      </c>
      <c r="C2943" t="s">
        <v>662</v>
      </c>
      <c r="D2943" t="s">
        <v>660</v>
      </c>
      <c r="E2943" t="s">
        <v>661</v>
      </c>
      <c r="F2943" t="s">
        <v>666</v>
      </c>
      <c r="G2943" t="s">
        <v>11044</v>
      </c>
      <c r="H2943" t="s">
        <v>1339</v>
      </c>
      <c r="I2943" t="s">
        <v>661</v>
      </c>
      <c r="J2943">
        <v>4</v>
      </c>
      <c r="L2943" t="s">
        <v>1287</v>
      </c>
      <c r="M2943" t="s">
        <v>1340</v>
      </c>
      <c r="N2943" t="s">
        <v>1341</v>
      </c>
      <c r="O2943" t="s">
        <v>8419</v>
      </c>
      <c r="P2943" t="s">
        <v>115</v>
      </c>
      <c r="Q2943" t="s">
        <v>8644</v>
      </c>
      <c r="R2943" t="s">
        <v>8488</v>
      </c>
      <c r="S2943" t="s">
        <v>8645</v>
      </c>
      <c r="T2943" t="b">
        <v>1</v>
      </c>
      <c r="U2943" t="b">
        <v>0</v>
      </c>
      <c r="V2943">
        <v>1</v>
      </c>
      <c r="W2943">
        <v>25</v>
      </c>
      <c r="X2943">
        <v>12</v>
      </c>
      <c r="AB2943">
        <v>2</v>
      </c>
      <c r="AC2943">
        <v>1</v>
      </c>
      <c r="AD2943">
        <v>2</v>
      </c>
      <c r="AE2943" t="s">
        <v>8420</v>
      </c>
      <c r="AG2943" t="s">
        <v>8421</v>
      </c>
      <c r="AH2943" t="s">
        <v>8422</v>
      </c>
    </row>
    <row r="2944" spans="1:34" x14ac:dyDescent="0.25">
      <c r="A2944">
        <v>8</v>
      </c>
      <c r="B2944" t="s">
        <v>659</v>
      </c>
      <c r="C2944" t="s">
        <v>662</v>
      </c>
      <c r="D2944" t="s">
        <v>660</v>
      </c>
      <c r="E2944" t="s">
        <v>661</v>
      </c>
      <c r="F2944" t="s">
        <v>666</v>
      </c>
      <c r="G2944" t="s">
        <v>11044</v>
      </c>
      <c r="H2944" t="s">
        <v>1339</v>
      </c>
      <c r="I2944" t="s">
        <v>661</v>
      </c>
      <c r="J2944">
        <v>4</v>
      </c>
      <c r="L2944" t="s">
        <v>1287</v>
      </c>
      <c r="M2944" t="s">
        <v>1340</v>
      </c>
      <c r="N2944" t="s">
        <v>1341</v>
      </c>
      <c r="O2944" t="s">
        <v>8423</v>
      </c>
      <c r="P2944" t="s">
        <v>115</v>
      </c>
      <c r="Q2944" t="s">
        <v>8644</v>
      </c>
      <c r="R2944" t="s">
        <v>8488</v>
      </c>
      <c r="S2944" t="s">
        <v>8645</v>
      </c>
      <c r="T2944" t="b">
        <v>1</v>
      </c>
      <c r="U2944" t="b">
        <v>0</v>
      </c>
      <c r="V2944">
        <v>2</v>
      </c>
      <c r="W2944">
        <v>35</v>
      </c>
      <c r="X2944">
        <v>10</v>
      </c>
      <c r="AB2944">
        <v>3</v>
      </c>
      <c r="AC2944">
        <v>1</v>
      </c>
      <c r="AD2944">
        <v>2</v>
      </c>
      <c r="AE2944" t="s">
        <v>618</v>
      </c>
      <c r="AG2944" t="s">
        <v>8424</v>
      </c>
      <c r="AH2944" t="s">
        <v>8425</v>
      </c>
    </row>
    <row r="2945" spans="1:34" x14ac:dyDescent="0.25">
      <c r="A2945">
        <v>8</v>
      </c>
      <c r="B2945" t="s">
        <v>659</v>
      </c>
      <c r="C2945" t="s">
        <v>662</v>
      </c>
      <c r="D2945" t="s">
        <v>660</v>
      </c>
      <c r="E2945" t="s">
        <v>661</v>
      </c>
      <c r="F2945" t="s">
        <v>666</v>
      </c>
      <c r="G2945" t="s">
        <v>11044</v>
      </c>
      <c r="H2945" t="s">
        <v>1339</v>
      </c>
      <c r="I2945" t="s">
        <v>661</v>
      </c>
      <c r="J2945">
        <v>4</v>
      </c>
      <c r="L2945" t="s">
        <v>1287</v>
      </c>
      <c r="M2945" t="s">
        <v>1340</v>
      </c>
      <c r="N2945" t="s">
        <v>1341</v>
      </c>
      <c r="O2945" t="s">
        <v>8426</v>
      </c>
      <c r="P2945" t="s">
        <v>115</v>
      </c>
      <c r="Q2945" t="s">
        <v>8644</v>
      </c>
      <c r="R2945" t="s">
        <v>8488</v>
      </c>
      <c r="S2945" t="s">
        <v>8645</v>
      </c>
      <c r="T2945" t="b">
        <v>1</v>
      </c>
      <c r="U2945" t="b">
        <v>0</v>
      </c>
      <c r="V2945">
        <v>3</v>
      </c>
      <c r="W2945">
        <v>35</v>
      </c>
      <c r="X2945">
        <v>10</v>
      </c>
      <c r="AB2945">
        <v>3</v>
      </c>
      <c r="AC2945">
        <v>1</v>
      </c>
      <c r="AD2945">
        <v>2</v>
      </c>
      <c r="AE2945" t="s">
        <v>8427</v>
      </c>
      <c r="AG2945" t="s">
        <v>8428</v>
      </c>
      <c r="AH2945" t="s">
        <v>8429</v>
      </c>
    </row>
    <row r="2946" spans="1:34" x14ac:dyDescent="0.25">
      <c r="A2946">
        <v>8</v>
      </c>
      <c r="B2946" t="s">
        <v>659</v>
      </c>
      <c r="C2946" t="s">
        <v>662</v>
      </c>
      <c r="D2946" t="s">
        <v>660</v>
      </c>
      <c r="E2946" t="s">
        <v>661</v>
      </c>
      <c r="F2946" t="s">
        <v>666</v>
      </c>
      <c r="G2946" t="s">
        <v>11044</v>
      </c>
      <c r="H2946" t="s">
        <v>1339</v>
      </c>
      <c r="I2946" t="s">
        <v>661</v>
      </c>
      <c r="J2946">
        <v>4</v>
      </c>
      <c r="L2946" t="s">
        <v>1287</v>
      </c>
      <c r="M2946" t="s">
        <v>1340</v>
      </c>
      <c r="N2946" t="s">
        <v>1341</v>
      </c>
      <c r="O2946" t="s">
        <v>8430</v>
      </c>
      <c r="P2946" t="s">
        <v>115</v>
      </c>
      <c r="Q2946" t="s">
        <v>8644</v>
      </c>
      <c r="R2946" t="s">
        <v>8488</v>
      </c>
      <c r="S2946" t="s">
        <v>8645</v>
      </c>
      <c r="T2946" t="b">
        <v>1</v>
      </c>
      <c r="U2946" t="b">
        <v>0</v>
      </c>
      <c r="V2946">
        <v>4</v>
      </c>
      <c r="W2946">
        <v>40</v>
      </c>
      <c r="X2946">
        <v>5</v>
      </c>
      <c r="AB2946">
        <v>3</v>
      </c>
      <c r="AC2946">
        <v>1</v>
      </c>
      <c r="AD2946">
        <v>2</v>
      </c>
      <c r="AE2946" t="s">
        <v>8427</v>
      </c>
      <c r="AG2946" t="s">
        <v>8428</v>
      </c>
      <c r="AH2946" t="s">
        <v>8431</v>
      </c>
    </row>
    <row r="2947" spans="1:34" x14ac:dyDescent="0.25">
      <c r="A2947">
        <v>8</v>
      </c>
      <c r="B2947" t="s">
        <v>659</v>
      </c>
      <c r="C2947" t="s">
        <v>662</v>
      </c>
      <c r="D2947" t="s">
        <v>660</v>
      </c>
      <c r="E2947" t="s">
        <v>661</v>
      </c>
      <c r="F2947" t="s">
        <v>666</v>
      </c>
      <c r="G2947" t="s">
        <v>11044</v>
      </c>
      <c r="H2947" t="s">
        <v>1339</v>
      </c>
      <c r="I2947" t="s">
        <v>661</v>
      </c>
      <c r="J2947">
        <v>4</v>
      </c>
      <c r="L2947" t="s">
        <v>1287</v>
      </c>
      <c r="M2947" t="s">
        <v>1340</v>
      </c>
      <c r="N2947" t="s">
        <v>1341</v>
      </c>
      <c r="O2947" t="s">
        <v>8432</v>
      </c>
      <c r="P2947" t="s">
        <v>217</v>
      </c>
      <c r="Q2947" t="s">
        <v>8650</v>
      </c>
      <c r="R2947" t="s">
        <v>8637</v>
      </c>
      <c r="S2947" t="s">
        <v>8645</v>
      </c>
      <c r="T2947" t="b">
        <v>1</v>
      </c>
      <c r="U2947" t="b">
        <v>0</v>
      </c>
      <c r="V2947">
        <v>1</v>
      </c>
      <c r="W2947">
        <v>25</v>
      </c>
      <c r="X2947">
        <v>11</v>
      </c>
      <c r="AB2947">
        <v>2</v>
      </c>
      <c r="AC2947">
        <v>1</v>
      </c>
      <c r="AD2947">
        <v>3</v>
      </c>
      <c r="AE2947" t="s">
        <v>618</v>
      </c>
      <c r="AG2947" t="s">
        <v>3189</v>
      </c>
      <c r="AH2947" t="s">
        <v>8433</v>
      </c>
    </row>
    <row r="2948" spans="1:34" x14ac:dyDescent="0.25">
      <c r="A2948">
        <v>8</v>
      </c>
      <c r="B2948" t="s">
        <v>659</v>
      </c>
      <c r="C2948" t="s">
        <v>662</v>
      </c>
      <c r="D2948" t="s">
        <v>660</v>
      </c>
      <c r="E2948" t="s">
        <v>661</v>
      </c>
      <c r="F2948" t="s">
        <v>666</v>
      </c>
      <c r="G2948" t="s">
        <v>11044</v>
      </c>
      <c r="H2948" t="s">
        <v>1339</v>
      </c>
      <c r="I2948" t="s">
        <v>661</v>
      </c>
      <c r="J2948">
        <v>4</v>
      </c>
      <c r="L2948" t="s">
        <v>1287</v>
      </c>
      <c r="M2948" t="s">
        <v>1340</v>
      </c>
      <c r="N2948" t="s">
        <v>1341</v>
      </c>
      <c r="O2948" t="s">
        <v>8434</v>
      </c>
      <c r="P2948" t="s">
        <v>217</v>
      </c>
      <c r="Q2948" t="s">
        <v>8650</v>
      </c>
      <c r="R2948" t="s">
        <v>8637</v>
      </c>
      <c r="S2948" t="s">
        <v>8645</v>
      </c>
      <c r="T2948" t="b">
        <v>1</v>
      </c>
      <c r="U2948" t="b">
        <v>0</v>
      </c>
      <c r="V2948">
        <v>2</v>
      </c>
      <c r="W2948">
        <v>27.5</v>
      </c>
      <c r="X2948">
        <v>10</v>
      </c>
      <c r="AB2948">
        <v>2</v>
      </c>
      <c r="AC2948">
        <v>1</v>
      </c>
      <c r="AD2948">
        <v>3</v>
      </c>
      <c r="AE2948" t="s">
        <v>618</v>
      </c>
      <c r="AG2948" t="s">
        <v>8435</v>
      </c>
      <c r="AH2948" t="s">
        <v>8436</v>
      </c>
    </row>
    <row r="2949" spans="1:34" x14ac:dyDescent="0.25">
      <c r="A2949">
        <v>8</v>
      </c>
      <c r="B2949" t="s">
        <v>659</v>
      </c>
      <c r="C2949" t="s">
        <v>662</v>
      </c>
      <c r="D2949" t="s">
        <v>660</v>
      </c>
      <c r="E2949" t="s">
        <v>661</v>
      </c>
      <c r="F2949" t="s">
        <v>666</v>
      </c>
      <c r="G2949" t="s">
        <v>11044</v>
      </c>
      <c r="H2949" t="s">
        <v>1339</v>
      </c>
      <c r="I2949" t="s">
        <v>661</v>
      </c>
      <c r="J2949">
        <v>4</v>
      </c>
      <c r="L2949" t="s">
        <v>1287</v>
      </c>
      <c r="M2949" t="s">
        <v>1340</v>
      </c>
      <c r="N2949" t="s">
        <v>1341</v>
      </c>
      <c r="O2949" t="s">
        <v>8437</v>
      </c>
      <c r="P2949" t="s">
        <v>217</v>
      </c>
      <c r="Q2949" t="s">
        <v>8650</v>
      </c>
      <c r="R2949" t="s">
        <v>8637</v>
      </c>
      <c r="S2949" t="s">
        <v>8645</v>
      </c>
      <c r="T2949" t="b">
        <v>1</v>
      </c>
      <c r="U2949" t="b">
        <v>0</v>
      </c>
      <c r="V2949">
        <v>3</v>
      </c>
      <c r="W2949">
        <v>27.5</v>
      </c>
      <c r="X2949">
        <v>10</v>
      </c>
      <c r="AB2949">
        <v>2</v>
      </c>
      <c r="AC2949">
        <v>1</v>
      </c>
      <c r="AD2949">
        <v>3</v>
      </c>
      <c r="AE2949" t="s">
        <v>1745</v>
      </c>
      <c r="AG2949" t="s">
        <v>2181</v>
      </c>
      <c r="AH2949" t="s">
        <v>8438</v>
      </c>
    </row>
    <row r="2950" spans="1:34" x14ac:dyDescent="0.25">
      <c r="A2950">
        <v>8</v>
      </c>
      <c r="B2950" t="s">
        <v>659</v>
      </c>
      <c r="C2950" t="s">
        <v>662</v>
      </c>
      <c r="D2950" t="s">
        <v>660</v>
      </c>
      <c r="E2950" t="s">
        <v>661</v>
      </c>
      <c r="F2950" t="s">
        <v>666</v>
      </c>
      <c r="G2950" t="s">
        <v>11044</v>
      </c>
      <c r="H2950" t="s">
        <v>1339</v>
      </c>
      <c r="I2950" t="s">
        <v>661</v>
      </c>
      <c r="J2950">
        <v>4</v>
      </c>
      <c r="L2950" t="s">
        <v>1287</v>
      </c>
      <c r="M2950" t="s">
        <v>1340</v>
      </c>
      <c r="N2950" t="s">
        <v>1341</v>
      </c>
      <c r="O2950" t="s">
        <v>8439</v>
      </c>
      <c r="P2950" t="s">
        <v>7459</v>
      </c>
      <c r="Q2950" t="s">
        <v>8644</v>
      </c>
      <c r="R2950" t="s">
        <v>8488</v>
      </c>
      <c r="S2950" t="s">
        <v>8645</v>
      </c>
      <c r="T2950" t="b">
        <v>1</v>
      </c>
      <c r="U2950" t="b">
        <v>0</v>
      </c>
      <c r="V2950">
        <v>1</v>
      </c>
      <c r="W2950">
        <v>27.5</v>
      </c>
      <c r="X2950">
        <v>11</v>
      </c>
      <c r="AB2950">
        <v>2</v>
      </c>
      <c r="AC2950">
        <v>1</v>
      </c>
      <c r="AD2950">
        <v>3</v>
      </c>
      <c r="AE2950" t="s">
        <v>618</v>
      </c>
      <c r="AG2950" t="s">
        <v>3189</v>
      </c>
      <c r="AH2950" t="s">
        <v>8440</v>
      </c>
    </row>
    <row r="2951" spans="1:34" x14ac:dyDescent="0.25">
      <c r="A2951">
        <v>8</v>
      </c>
      <c r="B2951" t="s">
        <v>659</v>
      </c>
      <c r="C2951" t="s">
        <v>662</v>
      </c>
      <c r="D2951" t="s">
        <v>660</v>
      </c>
      <c r="E2951" t="s">
        <v>661</v>
      </c>
      <c r="F2951" t="s">
        <v>666</v>
      </c>
      <c r="G2951" t="s">
        <v>11044</v>
      </c>
      <c r="H2951" t="s">
        <v>1339</v>
      </c>
      <c r="I2951" t="s">
        <v>661</v>
      </c>
      <c r="J2951">
        <v>4</v>
      </c>
      <c r="L2951" t="s">
        <v>1287</v>
      </c>
      <c r="M2951" t="s">
        <v>1340</v>
      </c>
      <c r="N2951" t="s">
        <v>1341</v>
      </c>
      <c r="O2951" t="s">
        <v>8441</v>
      </c>
      <c r="P2951" t="s">
        <v>7459</v>
      </c>
      <c r="Q2951" t="s">
        <v>8644</v>
      </c>
      <c r="R2951" t="s">
        <v>8488</v>
      </c>
      <c r="S2951" t="s">
        <v>8645</v>
      </c>
      <c r="T2951" t="b">
        <v>1</v>
      </c>
      <c r="U2951" t="b">
        <v>0</v>
      </c>
      <c r="V2951">
        <v>2</v>
      </c>
      <c r="W2951">
        <v>30</v>
      </c>
      <c r="X2951">
        <v>10</v>
      </c>
      <c r="AB2951">
        <v>2</v>
      </c>
      <c r="AC2951">
        <v>1</v>
      </c>
      <c r="AD2951">
        <v>3</v>
      </c>
      <c r="AE2951" t="s">
        <v>1745</v>
      </c>
      <c r="AG2951" t="s">
        <v>2181</v>
      </c>
      <c r="AH2951" t="s">
        <v>8442</v>
      </c>
    </row>
    <row r="2952" spans="1:34" x14ac:dyDescent="0.25">
      <c r="A2952">
        <v>8</v>
      </c>
      <c r="B2952" t="s">
        <v>659</v>
      </c>
      <c r="C2952" t="s">
        <v>662</v>
      </c>
      <c r="D2952" t="s">
        <v>660</v>
      </c>
      <c r="E2952" t="s">
        <v>661</v>
      </c>
      <c r="F2952" t="s">
        <v>666</v>
      </c>
      <c r="G2952" t="s">
        <v>11044</v>
      </c>
      <c r="H2952" t="s">
        <v>1339</v>
      </c>
      <c r="I2952" t="s">
        <v>661</v>
      </c>
      <c r="J2952">
        <v>4</v>
      </c>
      <c r="L2952" t="s">
        <v>1287</v>
      </c>
      <c r="M2952" t="s">
        <v>1340</v>
      </c>
      <c r="N2952" t="s">
        <v>1341</v>
      </c>
      <c r="O2952" t="s">
        <v>8443</v>
      </c>
      <c r="P2952" t="s">
        <v>7459</v>
      </c>
      <c r="Q2952" t="s">
        <v>8644</v>
      </c>
      <c r="R2952" t="s">
        <v>8488</v>
      </c>
      <c r="S2952" t="s">
        <v>8645</v>
      </c>
      <c r="T2952" t="b">
        <v>1</v>
      </c>
      <c r="U2952" t="b">
        <v>0</v>
      </c>
      <c r="V2952">
        <v>3</v>
      </c>
      <c r="W2952">
        <v>30</v>
      </c>
      <c r="X2952">
        <v>9</v>
      </c>
      <c r="AB2952">
        <v>2</v>
      </c>
      <c r="AC2952">
        <v>1</v>
      </c>
      <c r="AD2952">
        <v>3</v>
      </c>
      <c r="AE2952" t="s">
        <v>610</v>
      </c>
      <c r="AG2952" t="s">
        <v>2350</v>
      </c>
      <c r="AH2952" t="s">
        <v>8444</v>
      </c>
    </row>
    <row r="2953" spans="1:34" x14ac:dyDescent="0.25">
      <c r="A2953">
        <v>8</v>
      </c>
      <c r="B2953" t="s">
        <v>659</v>
      </c>
      <c r="C2953" t="s">
        <v>662</v>
      </c>
      <c r="D2953" t="s">
        <v>660</v>
      </c>
      <c r="E2953" t="s">
        <v>661</v>
      </c>
      <c r="F2953" t="s">
        <v>666</v>
      </c>
      <c r="G2953" t="s">
        <v>11044</v>
      </c>
      <c r="H2953" t="s">
        <v>1339</v>
      </c>
      <c r="I2953" t="s">
        <v>661</v>
      </c>
      <c r="J2953">
        <v>4</v>
      </c>
      <c r="L2953" t="s">
        <v>1287</v>
      </c>
      <c r="M2953" t="s">
        <v>1340</v>
      </c>
      <c r="N2953" t="s">
        <v>1341</v>
      </c>
      <c r="O2953" t="s">
        <v>8445</v>
      </c>
      <c r="P2953" t="s">
        <v>209</v>
      </c>
      <c r="Q2953" t="s">
        <v>8650</v>
      </c>
      <c r="R2953" t="s">
        <v>8637</v>
      </c>
      <c r="S2953" t="s">
        <v>8645</v>
      </c>
      <c r="T2953" t="b">
        <v>0</v>
      </c>
      <c r="U2953" t="b">
        <v>0</v>
      </c>
      <c r="V2953">
        <v>1</v>
      </c>
      <c r="W2953">
        <v>70</v>
      </c>
      <c r="X2953">
        <v>10</v>
      </c>
      <c r="AB2953">
        <v>2</v>
      </c>
      <c r="AC2953">
        <v>1</v>
      </c>
      <c r="AD2953">
        <v>3</v>
      </c>
      <c r="AE2953" t="s">
        <v>618</v>
      </c>
      <c r="AG2953" t="s">
        <v>3189</v>
      </c>
      <c r="AH2953" t="s">
        <v>8446</v>
      </c>
    </row>
    <row r="2954" spans="1:34" x14ac:dyDescent="0.25">
      <c r="A2954">
        <v>8</v>
      </c>
      <c r="B2954" t="s">
        <v>659</v>
      </c>
      <c r="C2954" t="s">
        <v>662</v>
      </c>
      <c r="D2954" t="s">
        <v>660</v>
      </c>
      <c r="E2954" t="s">
        <v>661</v>
      </c>
      <c r="F2954" t="s">
        <v>666</v>
      </c>
      <c r="G2954" t="s">
        <v>11044</v>
      </c>
      <c r="H2954" t="s">
        <v>1339</v>
      </c>
      <c r="I2954" t="s">
        <v>661</v>
      </c>
      <c r="J2954">
        <v>4</v>
      </c>
      <c r="L2954" t="s">
        <v>1287</v>
      </c>
      <c r="M2954" t="s">
        <v>1340</v>
      </c>
      <c r="N2954" t="s">
        <v>1341</v>
      </c>
      <c r="O2954" t="s">
        <v>8447</v>
      </c>
      <c r="P2954" t="s">
        <v>209</v>
      </c>
      <c r="Q2954" t="s">
        <v>8650</v>
      </c>
      <c r="R2954" t="s">
        <v>8637</v>
      </c>
      <c r="S2954" t="s">
        <v>8645</v>
      </c>
      <c r="T2954" t="b">
        <v>0</v>
      </c>
      <c r="U2954" t="b">
        <v>0</v>
      </c>
      <c r="V2954">
        <v>2</v>
      </c>
      <c r="W2954">
        <v>75</v>
      </c>
      <c r="X2954">
        <v>9</v>
      </c>
      <c r="AB2954">
        <v>2</v>
      </c>
      <c r="AC2954">
        <v>1</v>
      </c>
      <c r="AD2954">
        <v>3</v>
      </c>
      <c r="AE2954" t="s">
        <v>1745</v>
      </c>
      <c r="AG2954" t="s">
        <v>2181</v>
      </c>
      <c r="AH2954" t="s">
        <v>8448</v>
      </c>
    </row>
    <row r="2955" spans="1:34" x14ac:dyDescent="0.25">
      <c r="A2955">
        <v>8</v>
      </c>
      <c r="B2955" t="s">
        <v>659</v>
      </c>
      <c r="C2955" t="s">
        <v>662</v>
      </c>
      <c r="D2955" t="s">
        <v>660</v>
      </c>
      <c r="E2955" t="s">
        <v>661</v>
      </c>
      <c r="F2955" t="s">
        <v>666</v>
      </c>
      <c r="G2955" t="s">
        <v>11044</v>
      </c>
      <c r="H2955" t="s">
        <v>1339</v>
      </c>
      <c r="I2955" t="s">
        <v>661</v>
      </c>
      <c r="J2955">
        <v>4</v>
      </c>
      <c r="L2955" t="s">
        <v>1287</v>
      </c>
      <c r="M2955" t="s">
        <v>1340</v>
      </c>
      <c r="N2955" t="s">
        <v>1341</v>
      </c>
      <c r="O2955" t="s">
        <v>8449</v>
      </c>
      <c r="P2955" t="s">
        <v>209</v>
      </c>
      <c r="Q2955" t="s">
        <v>8650</v>
      </c>
      <c r="R2955" t="s">
        <v>8637</v>
      </c>
      <c r="S2955" t="s">
        <v>8645</v>
      </c>
      <c r="T2955" t="b">
        <v>0</v>
      </c>
      <c r="U2955" t="b">
        <v>0</v>
      </c>
      <c r="V2955">
        <v>3</v>
      </c>
      <c r="W2955">
        <v>75</v>
      </c>
      <c r="X2955">
        <v>8</v>
      </c>
      <c r="AB2955">
        <v>2</v>
      </c>
      <c r="AC2955">
        <v>1</v>
      </c>
      <c r="AD2955">
        <v>3</v>
      </c>
      <c r="AE2955" t="s">
        <v>1745</v>
      </c>
      <c r="AG2955" t="s">
        <v>2181</v>
      </c>
      <c r="AH2955" t="s">
        <v>8450</v>
      </c>
    </row>
    <row r="2956" spans="1:34" x14ac:dyDescent="0.25">
      <c r="A2956">
        <v>8</v>
      </c>
      <c r="B2956" t="s">
        <v>659</v>
      </c>
      <c r="C2956" t="s">
        <v>662</v>
      </c>
      <c r="D2956" t="s">
        <v>660</v>
      </c>
      <c r="E2956" t="s">
        <v>661</v>
      </c>
      <c r="F2956" t="s">
        <v>666</v>
      </c>
      <c r="G2956" t="s">
        <v>11044</v>
      </c>
      <c r="H2956" t="s">
        <v>1339</v>
      </c>
      <c r="I2956" t="s">
        <v>661</v>
      </c>
      <c r="J2956">
        <v>4</v>
      </c>
      <c r="L2956" t="s">
        <v>1287</v>
      </c>
      <c r="M2956" t="s">
        <v>1340</v>
      </c>
      <c r="N2956" t="s">
        <v>1341</v>
      </c>
      <c r="O2956" t="s">
        <v>8451</v>
      </c>
      <c r="P2956" t="s">
        <v>79</v>
      </c>
      <c r="Q2956" t="s">
        <v>25</v>
      </c>
      <c r="R2956" t="s">
        <v>25</v>
      </c>
      <c r="S2956" t="s">
        <v>8645</v>
      </c>
      <c r="T2956" t="b">
        <v>0</v>
      </c>
      <c r="U2956" t="b">
        <v>0</v>
      </c>
      <c r="V2956">
        <v>1</v>
      </c>
      <c r="W2956">
        <v>40</v>
      </c>
      <c r="X2956">
        <v>15</v>
      </c>
      <c r="AB2956">
        <v>2</v>
      </c>
      <c r="AC2956">
        <v>1</v>
      </c>
      <c r="AD2956">
        <v>3</v>
      </c>
      <c r="AE2956" t="s">
        <v>618</v>
      </c>
      <c r="AG2956" t="s">
        <v>3189</v>
      </c>
      <c r="AH2956" t="s">
        <v>8452</v>
      </c>
    </row>
    <row r="2957" spans="1:34" x14ac:dyDescent="0.25">
      <c r="A2957">
        <v>8</v>
      </c>
      <c r="B2957" t="s">
        <v>659</v>
      </c>
      <c r="C2957" t="s">
        <v>662</v>
      </c>
      <c r="D2957" t="s">
        <v>660</v>
      </c>
      <c r="E2957" t="s">
        <v>661</v>
      </c>
      <c r="F2957" t="s">
        <v>666</v>
      </c>
      <c r="G2957" t="s">
        <v>11044</v>
      </c>
      <c r="H2957" t="s">
        <v>1339</v>
      </c>
      <c r="I2957" t="s">
        <v>661</v>
      </c>
      <c r="J2957">
        <v>4</v>
      </c>
      <c r="L2957" t="s">
        <v>1287</v>
      </c>
      <c r="M2957" t="s">
        <v>1340</v>
      </c>
      <c r="N2957" t="s">
        <v>1341</v>
      </c>
      <c r="O2957" t="s">
        <v>8453</v>
      </c>
      <c r="P2957" t="s">
        <v>79</v>
      </c>
      <c r="Q2957" t="s">
        <v>25</v>
      </c>
      <c r="R2957" t="s">
        <v>25</v>
      </c>
      <c r="S2957" t="s">
        <v>8645</v>
      </c>
      <c r="T2957" t="b">
        <v>0</v>
      </c>
      <c r="U2957" t="b">
        <v>0</v>
      </c>
      <c r="V2957">
        <v>2</v>
      </c>
      <c r="W2957">
        <v>45</v>
      </c>
      <c r="X2957">
        <v>15</v>
      </c>
      <c r="AB2957">
        <v>2</v>
      </c>
      <c r="AC2957">
        <v>1</v>
      </c>
      <c r="AD2957">
        <v>3</v>
      </c>
      <c r="AE2957" t="s">
        <v>618</v>
      </c>
      <c r="AG2957" t="s">
        <v>3189</v>
      </c>
      <c r="AH2957" t="s">
        <v>8454</v>
      </c>
    </row>
    <row r="2958" spans="1:34" x14ac:dyDescent="0.25">
      <c r="A2958">
        <v>8</v>
      </c>
      <c r="B2958" t="s">
        <v>659</v>
      </c>
      <c r="C2958" t="s">
        <v>662</v>
      </c>
      <c r="D2958" t="s">
        <v>660</v>
      </c>
      <c r="E2958" t="s">
        <v>661</v>
      </c>
      <c r="F2958" t="s">
        <v>666</v>
      </c>
      <c r="G2958" t="s">
        <v>11044</v>
      </c>
      <c r="H2958" t="s">
        <v>1339</v>
      </c>
      <c r="I2958" t="s">
        <v>661</v>
      </c>
      <c r="J2958">
        <v>4</v>
      </c>
      <c r="L2958" t="s">
        <v>1287</v>
      </c>
      <c r="M2958" t="s">
        <v>1340</v>
      </c>
      <c r="N2958" t="s">
        <v>1341</v>
      </c>
      <c r="O2958" t="s">
        <v>8455</v>
      </c>
      <c r="P2958" t="s">
        <v>79</v>
      </c>
      <c r="Q2958" t="s">
        <v>25</v>
      </c>
      <c r="R2958" t="s">
        <v>25</v>
      </c>
      <c r="S2958" t="s">
        <v>8645</v>
      </c>
      <c r="T2958" t="b">
        <v>0</v>
      </c>
      <c r="U2958" t="b">
        <v>0</v>
      </c>
      <c r="V2958">
        <v>3</v>
      </c>
      <c r="W2958">
        <v>50</v>
      </c>
      <c r="X2958">
        <v>12</v>
      </c>
      <c r="AB2958">
        <v>2</v>
      </c>
      <c r="AC2958">
        <v>1</v>
      </c>
      <c r="AD2958">
        <v>3</v>
      </c>
      <c r="AE2958" t="s">
        <v>618</v>
      </c>
      <c r="AG2958" t="s">
        <v>3189</v>
      </c>
      <c r="AH2958" t="s">
        <v>8456</v>
      </c>
    </row>
    <row r="2959" spans="1:34" x14ac:dyDescent="0.25">
      <c r="A2959">
        <v>8</v>
      </c>
      <c r="B2959" t="s">
        <v>659</v>
      </c>
      <c r="C2959" t="s">
        <v>662</v>
      </c>
      <c r="D2959" t="s">
        <v>660</v>
      </c>
      <c r="E2959" t="s">
        <v>661</v>
      </c>
      <c r="F2959" t="s">
        <v>666</v>
      </c>
      <c r="G2959" t="s">
        <v>11044</v>
      </c>
      <c r="H2959" t="s">
        <v>1339</v>
      </c>
      <c r="I2959" t="s">
        <v>661</v>
      </c>
      <c r="J2959">
        <v>4</v>
      </c>
      <c r="L2959" t="s">
        <v>1287</v>
      </c>
      <c r="M2959" t="s">
        <v>1340</v>
      </c>
      <c r="N2959" t="s">
        <v>1341</v>
      </c>
      <c r="O2959" t="s">
        <v>8457</v>
      </c>
      <c r="P2959" t="s">
        <v>1534</v>
      </c>
      <c r="Q2959" t="s">
        <v>2</v>
      </c>
      <c r="R2959" t="s">
        <v>2</v>
      </c>
      <c r="S2959" t="s">
        <v>8646</v>
      </c>
      <c r="T2959" t="b">
        <v>0</v>
      </c>
      <c r="U2959" t="b">
        <v>1</v>
      </c>
      <c r="V2959">
        <v>1</v>
      </c>
      <c r="W2959">
        <v>200</v>
      </c>
      <c r="Y2959">
        <v>49.199999999999996</v>
      </c>
      <c r="AG2959" t="s">
        <v>8458</v>
      </c>
      <c r="AH2959" t="s">
        <v>8459</v>
      </c>
    </row>
    <row r="2960" spans="1:34" x14ac:dyDescent="0.25">
      <c r="A2960">
        <v>8</v>
      </c>
      <c r="B2960" t="s">
        <v>659</v>
      </c>
      <c r="C2960" t="s">
        <v>662</v>
      </c>
      <c r="D2960" t="s">
        <v>660</v>
      </c>
      <c r="E2960" t="s">
        <v>661</v>
      </c>
      <c r="F2960" t="s">
        <v>666</v>
      </c>
      <c r="G2960" t="s">
        <v>11044</v>
      </c>
      <c r="H2960" t="s">
        <v>1339</v>
      </c>
      <c r="I2960" t="s">
        <v>661</v>
      </c>
      <c r="J2960">
        <v>4</v>
      </c>
      <c r="L2960" t="s">
        <v>1287</v>
      </c>
      <c r="M2960" t="s">
        <v>1340</v>
      </c>
      <c r="N2960" t="s">
        <v>1341</v>
      </c>
      <c r="O2960" t="s">
        <v>8460</v>
      </c>
      <c r="P2960" t="s">
        <v>1534</v>
      </c>
      <c r="Q2960" t="s">
        <v>2</v>
      </c>
      <c r="R2960" t="s">
        <v>2</v>
      </c>
      <c r="S2960" t="s">
        <v>8646</v>
      </c>
      <c r="T2960" t="b">
        <v>0</v>
      </c>
      <c r="U2960" t="b">
        <v>1</v>
      </c>
      <c r="V2960">
        <v>2</v>
      </c>
      <c r="W2960">
        <v>200</v>
      </c>
      <c r="Y2960">
        <v>45</v>
      </c>
      <c r="AG2960" t="s">
        <v>8461</v>
      </c>
      <c r="AH2960" t="s">
        <v>8462</v>
      </c>
    </row>
    <row r="2961" spans="1:34" x14ac:dyDescent="0.25">
      <c r="A2961">
        <v>8</v>
      </c>
      <c r="B2961" t="s">
        <v>659</v>
      </c>
      <c r="C2961" t="s">
        <v>662</v>
      </c>
      <c r="D2961" t="s">
        <v>660</v>
      </c>
      <c r="E2961" t="s">
        <v>661</v>
      </c>
      <c r="F2961" t="s">
        <v>666</v>
      </c>
      <c r="G2961" t="s">
        <v>11044</v>
      </c>
      <c r="H2961" t="s">
        <v>1339</v>
      </c>
      <c r="I2961" t="s">
        <v>661</v>
      </c>
      <c r="J2961">
        <v>4</v>
      </c>
      <c r="L2961" t="s">
        <v>1287</v>
      </c>
      <c r="M2961" t="s">
        <v>1340</v>
      </c>
      <c r="N2961" t="s">
        <v>1341</v>
      </c>
      <c r="O2961" t="s">
        <v>8463</v>
      </c>
      <c r="P2961" t="s">
        <v>1534</v>
      </c>
      <c r="Q2961" t="s">
        <v>2</v>
      </c>
      <c r="R2961" t="s">
        <v>2</v>
      </c>
      <c r="S2961" t="s">
        <v>8646</v>
      </c>
      <c r="T2961" t="b">
        <v>0</v>
      </c>
      <c r="U2961" t="b">
        <v>1</v>
      </c>
      <c r="V2961">
        <v>3</v>
      </c>
      <c r="W2961">
        <v>200</v>
      </c>
      <c r="Y2961">
        <v>42</v>
      </c>
      <c r="AG2961" t="s">
        <v>8464</v>
      </c>
      <c r="AH2961" t="s">
        <v>8465</v>
      </c>
    </row>
    <row r="2962" spans="1:34" x14ac:dyDescent="0.25">
      <c r="A2962">
        <v>8</v>
      </c>
      <c r="B2962" t="s">
        <v>659</v>
      </c>
      <c r="C2962" t="s">
        <v>662</v>
      </c>
      <c r="D2962" t="s">
        <v>660</v>
      </c>
      <c r="E2962" t="s">
        <v>661</v>
      </c>
      <c r="F2962" t="s">
        <v>666</v>
      </c>
      <c r="G2962" t="s">
        <v>11044</v>
      </c>
      <c r="H2962" t="s">
        <v>1339</v>
      </c>
      <c r="I2962" t="s">
        <v>661</v>
      </c>
      <c r="J2962">
        <v>4</v>
      </c>
      <c r="L2962" t="s">
        <v>1287</v>
      </c>
      <c r="M2962" t="s">
        <v>1340</v>
      </c>
      <c r="N2962" t="s">
        <v>1341</v>
      </c>
      <c r="O2962" t="s">
        <v>8466</v>
      </c>
      <c r="P2962" t="s">
        <v>1534</v>
      </c>
      <c r="Q2962" t="s">
        <v>2</v>
      </c>
      <c r="R2962" t="s">
        <v>2</v>
      </c>
      <c r="S2962" t="s">
        <v>8646</v>
      </c>
      <c r="T2962" t="b">
        <v>0</v>
      </c>
      <c r="U2962" t="b">
        <v>1</v>
      </c>
      <c r="V2962">
        <v>4</v>
      </c>
      <c r="W2962">
        <v>200</v>
      </c>
      <c r="Y2962">
        <v>36</v>
      </c>
      <c r="AG2962" t="s">
        <v>8467</v>
      </c>
      <c r="AH2962" t="s">
        <v>8468</v>
      </c>
    </row>
    <row r="2963" spans="1:34" x14ac:dyDescent="0.25">
      <c r="A2963">
        <v>8</v>
      </c>
      <c r="B2963" t="s">
        <v>659</v>
      </c>
      <c r="C2963" t="s">
        <v>662</v>
      </c>
      <c r="D2963" t="s">
        <v>660</v>
      </c>
      <c r="E2963" t="s">
        <v>661</v>
      </c>
      <c r="F2963" t="s">
        <v>666</v>
      </c>
      <c r="G2963" t="s">
        <v>11044</v>
      </c>
      <c r="H2963" t="s">
        <v>1339</v>
      </c>
      <c r="I2963" t="s">
        <v>661</v>
      </c>
      <c r="J2963">
        <v>4</v>
      </c>
      <c r="L2963" t="s">
        <v>1287</v>
      </c>
      <c r="M2963" t="s">
        <v>1340</v>
      </c>
      <c r="N2963" t="s">
        <v>1341</v>
      </c>
      <c r="O2963" t="s">
        <v>8469</v>
      </c>
      <c r="P2963" t="s">
        <v>373</v>
      </c>
      <c r="Q2963" t="s">
        <v>357</v>
      </c>
      <c r="R2963" t="s">
        <v>357</v>
      </c>
      <c r="S2963" t="s">
        <v>8645</v>
      </c>
      <c r="T2963" t="b">
        <v>0</v>
      </c>
      <c r="U2963" t="b">
        <v>1</v>
      </c>
      <c r="V2963">
        <v>1</v>
      </c>
      <c r="Y2963">
        <v>20</v>
      </c>
      <c r="Z2963">
        <v>0</v>
      </c>
      <c r="AA2963" t="s">
        <v>3957</v>
      </c>
      <c r="AH2963" t="s">
        <v>8470</v>
      </c>
    </row>
    <row r="2964" spans="1:34" x14ac:dyDescent="0.25">
      <c r="A2964">
        <v>8</v>
      </c>
      <c r="B2964" t="s">
        <v>659</v>
      </c>
      <c r="C2964" t="s">
        <v>662</v>
      </c>
      <c r="D2964" t="s">
        <v>660</v>
      </c>
      <c r="E2964" t="s">
        <v>661</v>
      </c>
      <c r="F2964" t="s">
        <v>666</v>
      </c>
      <c r="G2964" t="s">
        <v>11044</v>
      </c>
      <c r="H2964" t="s">
        <v>1339</v>
      </c>
      <c r="I2964" t="s">
        <v>661</v>
      </c>
      <c r="J2964">
        <v>4</v>
      </c>
      <c r="L2964" t="s">
        <v>1287</v>
      </c>
      <c r="M2964" t="s">
        <v>1340</v>
      </c>
      <c r="N2964" t="s">
        <v>1341</v>
      </c>
      <c r="O2964" t="s">
        <v>8471</v>
      </c>
      <c r="P2964" t="s">
        <v>373</v>
      </c>
      <c r="Q2964" t="s">
        <v>357</v>
      </c>
      <c r="R2964" t="s">
        <v>357</v>
      </c>
      <c r="S2964" t="s">
        <v>8645</v>
      </c>
      <c r="T2964" t="b">
        <v>0</v>
      </c>
      <c r="U2964" t="b">
        <v>1</v>
      </c>
      <c r="V2964">
        <v>2</v>
      </c>
      <c r="Y2964">
        <v>20</v>
      </c>
      <c r="Z2964">
        <v>0</v>
      </c>
      <c r="AA2964" t="s">
        <v>3957</v>
      </c>
      <c r="AH2964" t="s">
        <v>8472</v>
      </c>
    </row>
    <row r="2965" spans="1:34" x14ac:dyDescent="0.25">
      <c r="A2965">
        <v>8</v>
      </c>
      <c r="B2965" t="s">
        <v>659</v>
      </c>
      <c r="C2965" t="s">
        <v>662</v>
      </c>
      <c r="D2965" t="s">
        <v>660</v>
      </c>
      <c r="E2965" t="s">
        <v>661</v>
      </c>
      <c r="F2965" t="s">
        <v>666</v>
      </c>
      <c r="G2965" t="s">
        <v>11044</v>
      </c>
      <c r="H2965" t="s">
        <v>1339</v>
      </c>
      <c r="I2965" t="s">
        <v>661</v>
      </c>
      <c r="J2965">
        <v>4</v>
      </c>
      <c r="L2965" t="s">
        <v>1287</v>
      </c>
      <c r="M2965" t="s">
        <v>1340</v>
      </c>
      <c r="N2965" t="s">
        <v>1341</v>
      </c>
      <c r="O2965" t="s">
        <v>8473</v>
      </c>
      <c r="P2965" t="s">
        <v>373</v>
      </c>
      <c r="Q2965" t="s">
        <v>357</v>
      </c>
      <c r="R2965" t="s">
        <v>357</v>
      </c>
      <c r="S2965" t="s">
        <v>8645</v>
      </c>
      <c r="T2965" t="b">
        <v>0</v>
      </c>
      <c r="U2965" t="b">
        <v>1</v>
      </c>
      <c r="V2965">
        <v>3</v>
      </c>
      <c r="Y2965">
        <v>20</v>
      </c>
      <c r="Z2965">
        <v>0</v>
      </c>
      <c r="AA2965" t="s">
        <v>3957</v>
      </c>
      <c r="AH2965" t="s">
        <v>8474</v>
      </c>
    </row>
    <row r="2966" spans="1:34" x14ac:dyDescent="0.25">
      <c r="A2966">
        <v>8</v>
      </c>
      <c r="B2966" t="s">
        <v>659</v>
      </c>
      <c r="C2966" t="s">
        <v>662</v>
      </c>
      <c r="D2966" t="s">
        <v>660</v>
      </c>
      <c r="E2966" t="s">
        <v>661</v>
      </c>
      <c r="F2966" t="s">
        <v>666</v>
      </c>
      <c r="G2966" t="s">
        <v>11044</v>
      </c>
      <c r="H2966" t="s">
        <v>1339</v>
      </c>
      <c r="I2966" t="s">
        <v>661</v>
      </c>
      <c r="J2966">
        <v>4</v>
      </c>
      <c r="L2966" t="s">
        <v>1287</v>
      </c>
      <c r="M2966" t="s">
        <v>1340</v>
      </c>
      <c r="N2966" t="s">
        <v>1341</v>
      </c>
      <c r="O2966" t="s">
        <v>8475</v>
      </c>
      <c r="P2966" t="s">
        <v>373</v>
      </c>
      <c r="Q2966" t="s">
        <v>357</v>
      </c>
      <c r="R2966" t="s">
        <v>357</v>
      </c>
      <c r="S2966" t="s">
        <v>8645</v>
      </c>
      <c r="T2966" t="b">
        <v>0</v>
      </c>
      <c r="U2966" t="b">
        <v>1</v>
      </c>
      <c r="V2966">
        <v>4</v>
      </c>
      <c r="Y2966">
        <v>20</v>
      </c>
      <c r="Z2966">
        <v>0</v>
      </c>
      <c r="AA2966" t="s">
        <v>3957</v>
      </c>
      <c r="AH2966" t="s">
        <v>8476</v>
      </c>
    </row>
    <row r="2967" spans="1:34" x14ac:dyDescent="0.25">
      <c r="A2967">
        <v>8</v>
      </c>
      <c r="B2967" t="s">
        <v>659</v>
      </c>
      <c r="C2967" t="s">
        <v>662</v>
      </c>
      <c r="D2967" t="s">
        <v>660</v>
      </c>
      <c r="E2967" t="s">
        <v>661</v>
      </c>
      <c r="F2967" t="s">
        <v>666</v>
      </c>
      <c r="G2967" t="s">
        <v>11044</v>
      </c>
      <c r="H2967" t="s">
        <v>1339</v>
      </c>
      <c r="I2967" t="s">
        <v>661</v>
      </c>
      <c r="J2967">
        <v>4</v>
      </c>
      <c r="L2967" t="s">
        <v>1287</v>
      </c>
      <c r="M2967" t="s">
        <v>1340</v>
      </c>
      <c r="N2967" t="s">
        <v>1341</v>
      </c>
      <c r="O2967" t="s">
        <v>8477</v>
      </c>
      <c r="P2967" t="s">
        <v>373</v>
      </c>
      <c r="Q2967" t="s">
        <v>357</v>
      </c>
      <c r="R2967" t="s">
        <v>357</v>
      </c>
      <c r="S2967" t="s">
        <v>8645</v>
      </c>
      <c r="T2967" t="b">
        <v>0</v>
      </c>
      <c r="U2967" t="b">
        <v>1</v>
      </c>
      <c r="V2967">
        <v>5</v>
      </c>
      <c r="Y2967">
        <v>20</v>
      </c>
      <c r="Z2967">
        <v>0</v>
      </c>
      <c r="AA2967" t="s">
        <v>3957</v>
      </c>
      <c r="AH2967" t="s">
        <v>8478</v>
      </c>
    </row>
    <row r="2968" spans="1:34" x14ac:dyDescent="0.25">
      <c r="A2968">
        <v>8</v>
      </c>
      <c r="B2968" t="s">
        <v>659</v>
      </c>
      <c r="C2968" t="s">
        <v>662</v>
      </c>
      <c r="D2968" t="s">
        <v>660</v>
      </c>
      <c r="E2968" t="s">
        <v>661</v>
      </c>
      <c r="F2968" t="s">
        <v>666</v>
      </c>
      <c r="G2968" t="s">
        <v>11044</v>
      </c>
      <c r="H2968" t="s">
        <v>1339</v>
      </c>
      <c r="I2968" t="s">
        <v>661</v>
      </c>
      <c r="J2968">
        <v>4</v>
      </c>
      <c r="L2968" t="s">
        <v>1287</v>
      </c>
      <c r="M2968" t="s">
        <v>1340</v>
      </c>
      <c r="N2968" t="s">
        <v>1341</v>
      </c>
      <c r="O2968" t="s">
        <v>8479</v>
      </c>
      <c r="P2968" t="s">
        <v>373</v>
      </c>
      <c r="Q2968" t="s">
        <v>357</v>
      </c>
      <c r="R2968" t="s">
        <v>357</v>
      </c>
      <c r="S2968" t="s">
        <v>8645</v>
      </c>
      <c r="T2968" t="b">
        <v>0</v>
      </c>
      <c r="U2968" t="b">
        <v>1</v>
      </c>
      <c r="V2968">
        <v>6</v>
      </c>
      <c r="Y2968">
        <v>20</v>
      </c>
      <c r="Z2968">
        <v>0</v>
      </c>
      <c r="AA2968" t="s">
        <v>3957</v>
      </c>
      <c r="AH2968" t="s">
        <v>1341</v>
      </c>
    </row>
    <row r="2969" spans="1:34" x14ac:dyDescent="0.25">
      <c r="A2969">
        <v>9</v>
      </c>
      <c r="B2969" t="s">
        <v>14677</v>
      </c>
      <c r="C2969" t="s">
        <v>14678</v>
      </c>
      <c r="D2969">
        <v>46235</v>
      </c>
      <c r="E2969">
        <v>46250</v>
      </c>
      <c r="F2969" t="s">
        <v>14682</v>
      </c>
      <c r="G2969" t="s">
        <v>14683</v>
      </c>
      <c r="H2969" t="s">
        <v>14685</v>
      </c>
      <c r="I2969" t="s">
        <v>14686</v>
      </c>
      <c r="J2969">
        <v>1</v>
      </c>
      <c r="L2969" t="s">
        <v>14687</v>
      </c>
      <c r="M2969" t="s">
        <v>14688</v>
      </c>
      <c r="N2969" t="s">
        <v>14689</v>
      </c>
      <c r="O2969" t="s">
        <v>14744</v>
      </c>
      <c r="P2969" t="s">
        <v>363</v>
      </c>
      <c r="Q2969" t="s">
        <v>357</v>
      </c>
      <c r="R2969" t="s">
        <v>357</v>
      </c>
      <c r="S2969" t="s">
        <v>357</v>
      </c>
      <c r="T2969" t="b">
        <v>0</v>
      </c>
      <c r="U2969" t="b">
        <v>1</v>
      </c>
      <c r="V2969">
        <v>1</v>
      </c>
      <c r="Y2969">
        <v>301</v>
      </c>
      <c r="Z2969">
        <v>0.6</v>
      </c>
      <c r="AA2969" t="s">
        <v>3957</v>
      </c>
      <c r="AG2969" t="s">
        <v>8316</v>
      </c>
      <c r="AH2969" t="s">
        <v>14688</v>
      </c>
    </row>
    <row r="2970" spans="1:34" x14ac:dyDescent="0.25">
      <c r="A2970">
        <v>9</v>
      </c>
      <c r="B2970" t="s">
        <v>14677</v>
      </c>
      <c r="C2970" t="s">
        <v>14678</v>
      </c>
      <c r="D2970">
        <v>46235</v>
      </c>
      <c r="E2970">
        <v>46250</v>
      </c>
      <c r="F2970" t="s">
        <v>14682</v>
      </c>
      <c r="G2970" t="s">
        <v>14683</v>
      </c>
      <c r="H2970" t="s">
        <v>14685</v>
      </c>
      <c r="I2970" t="s">
        <v>14686</v>
      </c>
      <c r="J2970">
        <v>1</v>
      </c>
      <c r="L2970" t="s">
        <v>14687</v>
      </c>
      <c r="M2970" t="s">
        <v>14688</v>
      </c>
      <c r="N2970" t="s">
        <v>14689</v>
      </c>
      <c r="O2970" t="s">
        <v>14745</v>
      </c>
      <c r="P2970" t="s">
        <v>394</v>
      </c>
      <c r="Q2970" t="s">
        <v>272</v>
      </c>
      <c r="R2970" t="s">
        <v>8666</v>
      </c>
      <c r="S2970" t="s">
        <v>8645</v>
      </c>
      <c r="T2970" t="b">
        <v>0</v>
      </c>
      <c r="U2970" t="b">
        <v>0</v>
      </c>
      <c r="V2970">
        <v>1</v>
      </c>
      <c r="W2970">
        <v>0</v>
      </c>
      <c r="X2970">
        <v>15</v>
      </c>
      <c r="AG2970" t="s">
        <v>2818</v>
      </c>
      <c r="AH2970" t="s">
        <v>14746</v>
      </c>
    </row>
    <row r="2971" spans="1:34" x14ac:dyDescent="0.25">
      <c r="A2971">
        <v>9</v>
      </c>
      <c r="B2971" t="s">
        <v>14677</v>
      </c>
      <c r="C2971" t="s">
        <v>14678</v>
      </c>
      <c r="D2971">
        <v>46235</v>
      </c>
      <c r="E2971">
        <v>46250</v>
      </c>
      <c r="F2971" t="s">
        <v>14682</v>
      </c>
      <c r="G2971" t="s">
        <v>14683</v>
      </c>
      <c r="H2971" t="s">
        <v>14685</v>
      </c>
      <c r="I2971" t="s">
        <v>14686</v>
      </c>
      <c r="J2971">
        <v>1</v>
      </c>
      <c r="L2971" t="s">
        <v>14687</v>
      </c>
      <c r="M2971" t="s">
        <v>14688</v>
      </c>
      <c r="N2971" t="s">
        <v>14689</v>
      </c>
      <c r="O2971" t="s">
        <v>14747</v>
      </c>
      <c r="P2971" t="s">
        <v>398</v>
      </c>
      <c r="Q2971" t="s">
        <v>272</v>
      </c>
      <c r="R2971" t="s">
        <v>8666</v>
      </c>
      <c r="S2971" t="s">
        <v>8645</v>
      </c>
      <c r="T2971" t="b">
        <v>0</v>
      </c>
      <c r="U2971" t="b">
        <v>0</v>
      </c>
      <c r="V2971">
        <v>1</v>
      </c>
      <c r="W2971">
        <v>0</v>
      </c>
      <c r="X2971">
        <v>12</v>
      </c>
      <c r="AG2971" t="s">
        <v>2818</v>
      </c>
      <c r="AH2971" t="s">
        <v>14748</v>
      </c>
    </row>
    <row r="2972" spans="1:34" x14ac:dyDescent="0.25">
      <c r="A2972">
        <v>9</v>
      </c>
      <c r="B2972" t="s">
        <v>14677</v>
      </c>
      <c r="C2972" t="s">
        <v>14678</v>
      </c>
      <c r="D2972">
        <v>46235</v>
      </c>
      <c r="E2972">
        <v>46250</v>
      </c>
      <c r="F2972" t="s">
        <v>14682</v>
      </c>
      <c r="G2972" t="s">
        <v>14683</v>
      </c>
      <c r="H2972" t="s">
        <v>14685</v>
      </c>
      <c r="I2972" t="s">
        <v>14686</v>
      </c>
      <c r="J2972">
        <v>1</v>
      </c>
      <c r="L2972" t="s">
        <v>14687</v>
      </c>
      <c r="M2972" t="s">
        <v>14688</v>
      </c>
      <c r="N2972" t="s">
        <v>14689</v>
      </c>
      <c r="O2972" t="s">
        <v>14749</v>
      </c>
      <c r="P2972" t="s">
        <v>403</v>
      </c>
      <c r="Q2972" t="s">
        <v>272</v>
      </c>
      <c r="R2972" t="s">
        <v>8666</v>
      </c>
      <c r="S2972" t="s">
        <v>8645</v>
      </c>
      <c r="T2972" t="b">
        <v>0</v>
      </c>
      <c r="U2972" t="b">
        <v>0</v>
      </c>
      <c r="V2972">
        <v>1</v>
      </c>
      <c r="W2972">
        <v>0</v>
      </c>
      <c r="X2972">
        <v>8</v>
      </c>
      <c r="AG2972" t="s">
        <v>2818</v>
      </c>
      <c r="AH2972" t="s">
        <v>14750</v>
      </c>
    </row>
    <row r="2973" spans="1:34" x14ac:dyDescent="0.25">
      <c r="A2973">
        <v>9</v>
      </c>
      <c r="B2973" t="s">
        <v>14677</v>
      </c>
      <c r="C2973" t="s">
        <v>14678</v>
      </c>
      <c r="D2973">
        <v>46235</v>
      </c>
      <c r="E2973">
        <v>46250</v>
      </c>
      <c r="F2973" t="s">
        <v>14682</v>
      </c>
      <c r="G2973" t="s">
        <v>14683</v>
      </c>
      <c r="H2973" t="s">
        <v>14685</v>
      </c>
      <c r="I2973" t="s">
        <v>14686</v>
      </c>
      <c r="J2973">
        <v>1</v>
      </c>
      <c r="L2973" t="s">
        <v>14687</v>
      </c>
      <c r="M2973" t="s">
        <v>14688</v>
      </c>
      <c r="N2973" t="s">
        <v>14689</v>
      </c>
      <c r="O2973" t="s">
        <v>14751</v>
      </c>
      <c r="P2973" t="s">
        <v>407</v>
      </c>
      <c r="Q2973" t="s">
        <v>272</v>
      </c>
      <c r="R2973" t="s">
        <v>8666</v>
      </c>
      <c r="S2973" t="s">
        <v>8645</v>
      </c>
      <c r="T2973" t="b">
        <v>0</v>
      </c>
      <c r="U2973" t="b">
        <v>0</v>
      </c>
      <c r="V2973">
        <v>1</v>
      </c>
      <c r="W2973">
        <v>0</v>
      </c>
      <c r="X2973">
        <v>10</v>
      </c>
      <c r="AH2973" t="s">
        <v>14752</v>
      </c>
    </row>
    <row r="2974" spans="1:34" x14ac:dyDescent="0.25">
      <c r="A2974">
        <v>9</v>
      </c>
      <c r="B2974" t="s">
        <v>14677</v>
      </c>
      <c r="C2974" t="s">
        <v>14678</v>
      </c>
      <c r="D2974">
        <v>46235</v>
      </c>
      <c r="E2974">
        <v>46250</v>
      </c>
      <c r="F2974" t="s">
        <v>14682</v>
      </c>
      <c r="G2974" t="s">
        <v>14683</v>
      </c>
      <c r="H2974" t="s">
        <v>14685</v>
      </c>
      <c r="I2974" t="s">
        <v>14686</v>
      </c>
      <c r="J2974">
        <v>1</v>
      </c>
      <c r="L2974" t="s">
        <v>14687</v>
      </c>
      <c r="M2974" t="s">
        <v>14688</v>
      </c>
      <c r="N2974" t="s">
        <v>14689</v>
      </c>
      <c r="O2974" t="s">
        <v>14753</v>
      </c>
      <c r="P2974" t="s">
        <v>389</v>
      </c>
      <c r="Q2974" t="s">
        <v>148</v>
      </c>
      <c r="R2974" t="s">
        <v>8659</v>
      </c>
      <c r="S2974" t="s">
        <v>8662</v>
      </c>
      <c r="T2974" t="b">
        <v>0</v>
      </c>
      <c r="U2974" t="b">
        <v>0</v>
      </c>
      <c r="V2974">
        <v>1</v>
      </c>
      <c r="W2974">
        <v>0</v>
      </c>
      <c r="X2974">
        <v>10</v>
      </c>
      <c r="AH2974" t="s">
        <v>14754</v>
      </c>
    </row>
    <row r="2975" spans="1:34" x14ac:dyDescent="0.25">
      <c r="A2975">
        <v>9</v>
      </c>
      <c r="B2975" t="s">
        <v>14677</v>
      </c>
      <c r="C2975" t="s">
        <v>14678</v>
      </c>
      <c r="D2975">
        <v>46235</v>
      </c>
      <c r="E2975">
        <v>46250</v>
      </c>
      <c r="F2975" t="s">
        <v>14682</v>
      </c>
      <c r="G2975" t="s">
        <v>14683</v>
      </c>
      <c r="H2975" t="s">
        <v>14685</v>
      </c>
      <c r="I2975" t="s">
        <v>14686</v>
      </c>
      <c r="J2975">
        <v>1</v>
      </c>
      <c r="L2975" t="s">
        <v>14687</v>
      </c>
      <c r="M2975" t="s">
        <v>14688</v>
      </c>
      <c r="N2975" t="s">
        <v>14689</v>
      </c>
      <c r="O2975" t="s">
        <v>14755</v>
      </c>
      <c r="P2975" t="s">
        <v>394</v>
      </c>
      <c r="Q2975" t="s">
        <v>272</v>
      </c>
      <c r="R2975" t="s">
        <v>8666</v>
      </c>
      <c r="S2975" t="s">
        <v>8645</v>
      </c>
      <c r="T2975" t="b">
        <v>0</v>
      </c>
      <c r="U2975" t="b">
        <v>0</v>
      </c>
      <c r="V2975">
        <v>2</v>
      </c>
      <c r="W2975">
        <v>0</v>
      </c>
      <c r="X2975">
        <v>15</v>
      </c>
      <c r="AG2975" t="s">
        <v>2818</v>
      </c>
      <c r="AH2975" t="s">
        <v>14756</v>
      </c>
    </row>
    <row r="2976" spans="1:34" x14ac:dyDescent="0.25">
      <c r="A2976">
        <v>9</v>
      </c>
      <c r="B2976" t="s">
        <v>14677</v>
      </c>
      <c r="C2976" t="s">
        <v>14678</v>
      </c>
      <c r="D2976">
        <v>46235</v>
      </c>
      <c r="E2976">
        <v>46250</v>
      </c>
      <c r="F2976" t="s">
        <v>14682</v>
      </c>
      <c r="G2976" t="s">
        <v>14683</v>
      </c>
      <c r="H2976" t="s">
        <v>14685</v>
      </c>
      <c r="I2976" t="s">
        <v>14686</v>
      </c>
      <c r="J2976">
        <v>1</v>
      </c>
      <c r="L2976" t="s">
        <v>14687</v>
      </c>
      <c r="M2976" t="s">
        <v>14688</v>
      </c>
      <c r="N2976" t="s">
        <v>14689</v>
      </c>
      <c r="O2976" t="s">
        <v>14757</v>
      </c>
      <c r="P2976" t="s">
        <v>398</v>
      </c>
      <c r="Q2976" t="s">
        <v>272</v>
      </c>
      <c r="R2976" t="s">
        <v>8666</v>
      </c>
      <c r="S2976" t="s">
        <v>8645</v>
      </c>
      <c r="T2976" t="b">
        <v>0</v>
      </c>
      <c r="U2976" t="b">
        <v>0</v>
      </c>
      <c r="V2976">
        <v>2</v>
      </c>
      <c r="W2976">
        <v>0</v>
      </c>
      <c r="X2976">
        <v>12</v>
      </c>
      <c r="AG2976" t="s">
        <v>2818</v>
      </c>
      <c r="AH2976" t="s">
        <v>14758</v>
      </c>
    </row>
    <row r="2977" spans="1:34" x14ac:dyDescent="0.25">
      <c r="A2977">
        <v>9</v>
      </c>
      <c r="B2977" t="s">
        <v>14677</v>
      </c>
      <c r="C2977" t="s">
        <v>14678</v>
      </c>
      <c r="D2977">
        <v>46235</v>
      </c>
      <c r="E2977">
        <v>46250</v>
      </c>
      <c r="F2977" t="s">
        <v>14682</v>
      </c>
      <c r="G2977" t="s">
        <v>14683</v>
      </c>
      <c r="H2977" t="s">
        <v>14685</v>
      </c>
      <c r="I2977" t="s">
        <v>14686</v>
      </c>
      <c r="J2977">
        <v>1</v>
      </c>
      <c r="L2977" t="s">
        <v>14687</v>
      </c>
      <c r="M2977" t="s">
        <v>14688</v>
      </c>
      <c r="N2977" t="s">
        <v>14689</v>
      </c>
      <c r="O2977" t="s">
        <v>14759</v>
      </c>
      <c r="P2977" t="s">
        <v>403</v>
      </c>
      <c r="Q2977" t="s">
        <v>272</v>
      </c>
      <c r="R2977" t="s">
        <v>8666</v>
      </c>
      <c r="S2977" t="s">
        <v>8645</v>
      </c>
      <c r="T2977" t="b">
        <v>0</v>
      </c>
      <c r="U2977" t="b">
        <v>0</v>
      </c>
      <c r="V2977">
        <v>2</v>
      </c>
      <c r="W2977">
        <v>0</v>
      </c>
      <c r="X2977">
        <v>8</v>
      </c>
      <c r="AG2977" t="s">
        <v>2818</v>
      </c>
      <c r="AH2977" t="s">
        <v>14760</v>
      </c>
    </row>
    <row r="2978" spans="1:34" x14ac:dyDescent="0.25">
      <c r="A2978">
        <v>9</v>
      </c>
      <c r="B2978" t="s">
        <v>14677</v>
      </c>
      <c r="C2978" t="s">
        <v>14678</v>
      </c>
      <c r="D2978">
        <v>46235</v>
      </c>
      <c r="E2978">
        <v>46250</v>
      </c>
      <c r="F2978" t="s">
        <v>14682</v>
      </c>
      <c r="G2978" t="s">
        <v>14683</v>
      </c>
      <c r="H2978" t="s">
        <v>14685</v>
      </c>
      <c r="I2978" t="s">
        <v>14686</v>
      </c>
      <c r="J2978">
        <v>1</v>
      </c>
      <c r="L2978" t="s">
        <v>14687</v>
      </c>
      <c r="M2978" t="s">
        <v>14688</v>
      </c>
      <c r="N2978" t="s">
        <v>14689</v>
      </c>
      <c r="O2978" t="s">
        <v>14761</v>
      </c>
      <c r="P2978" t="s">
        <v>407</v>
      </c>
      <c r="Q2978" t="s">
        <v>272</v>
      </c>
      <c r="R2978" t="s">
        <v>8666</v>
      </c>
      <c r="S2978" t="s">
        <v>8645</v>
      </c>
      <c r="T2978" t="b">
        <v>0</v>
      </c>
      <c r="U2978" t="b">
        <v>0</v>
      </c>
      <c r="V2978">
        <v>2</v>
      </c>
      <c r="W2978">
        <v>0</v>
      </c>
      <c r="X2978">
        <v>10</v>
      </c>
      <c r="AH2978" t="s">
        <v>14762</v>
      </c>
    </row>
    <row r="2979" spans="1:34" x14ac:dyDescent="0.25">
      <c r="A2979">
        <v>9</v>
      </c>
      <c r="B2979" t="s">
        <v>14677</v>
      </c>
      <c r="C2979" t="s">
        <v>14678</v>
      </c>
      <c r="D2979">
        <v>46235</v>
      </c>
      <c r="E2979">
        <v>46250</v>
      </c>
      <c r="F2979" t="s">
        <v>14682</v>
      </c>
      <c r="G2979" t="s">
        <v>14683</v>
      </c>
      <c r="H2979" t="s">
        <v>14685</v>
      </c>
      <c r="I2979" t="s">
        <v>14686</v>
      </c>
      <c r="J2979">
        <v>1</v>
      </c>
      <c r="L2979" t="s">
        <v>14687</v>
      </c>
      <c r="M2979" t="s">
        <v>14688</v>
      </c>
      <c r="N2979" t="s">
        <v>14689</v>
      </c>
      <c r="O2979" t="s">
        <v>14763</v>
      </c>
      <c r="P2979" t="s">
        <v>389</v>
      </c>
      <c r="Q2979" t="s">
        <v>148</v>
      </c>
      <c r="R2979" t="s">
        <v>8659</v>
      </c>
      <c r="S2979" t="s">
        <v>8662</v>
      </c>
      <c r="T2979" t="b">
        <v>0</v>
      </c>
      <c r="U2979" t="b">
        <v>0</v>
      </c>
      <c r="V2979">
        <v>2</v>
      </c>
      <c r="W2979">
        <v>0</v>
      </c>
      <c r="X2979">
        <v>10</v>
      </c>
      <c r="AH2979" t="s">
        <v>14764</v>
      </c>
    </row>
    <row r="2980" spans="1:34" x14ac:dyDescent="0.25">
      <c r="A2980">
        <v>9</v>
      </c>
      <c r="B2980" t="s">
        <v>14677</v>
      </c>
      <c r="C2980" t="s">
        <v>14678</v>
      </c>
      <c r="D2980">
        <v>46235</v>
      </c>
      <c r="E2980">
        <v>46250</v>
      </c>
      <c r="F2980" t="s">
        <v>14682</v>
      </c>
      <c r="G2980" t="s">
        <v>14683</v>
      </c>
      <c r="H2980" t="s">
        <v>14685</v>
      </c>
      <c r="I2980" t="s">
        <v>14686</v>
      </c>
      <c r="J2980">
        <v>1</v>
      </c>
      <c r="L2980" t="s">
        <v>14687</v>
      </c>
      <c r="M2980" t="s">
        <v>14688</v>
      </c>
      <c r="N2980" t="s">
        <v>14689</v>
      </c>
      <c r="O2980" t="s">
        <v>14765</v>
      </c>
      <c r="P2980" t="s">
        <v>1</v>
      </c>
      <c r="Q2980" t="s">
        <v>2</v>
      </c>
      <c r="R2980" t="s">
        <v>2</v>
      </c>
      <c r="S2980" t="s">
        <v>8646</v>
      </c>
      <c r="T2980" t="b">
        <v>0</v>
      </c>
      <c r="U2980" t="b">
        <v>1</v>
      </c>
      <c r="V2980">
        <v>1</v>
      </c>
      <c r="W2980">
        <v>170</v>
      </c>
      <c r="Y2980">
        <v>60</v>
      </c>
      <c r="AG2980" t="s">
        <v>6664</v>
      </c>
      <c r="AH2980" t="s">
        <v>14766</v>
      </c>
    </row>
    <row r="2981" spans="1:34" x14ac:dyDescent="0.25">
      <c r="A2981">
        <v>9</v>
      </c>
      <c r="B2981" t="s">
        <v>14677</v>
      </c>
      <c r="C2981" t="s">
        <v>14678</v>
      </c>
      <c r="D2981">
        <v>46235</v>
      </c>
      <c r="E2981">
        <v>46250</v>
      </c>
      <c r="F2981" t="s">
        <v>14682</v>
      </c>
      <c r="G2981" t="s">
        <v>14683</v>
      </c>
      <c r="H2981" t="s">
        <v>14685</v>
      </c>
      <c r="I2981" t="s">
        <v>14686</v>
      </c>
      <c r="J2981">
        <v>1</v>
      </c>
      <c r="L2981" t="s">
        <v>14687</v>
      </c>
      <c r="M2981" t="s">
        <v>14688</v>
      </c>
      <c r="N2981" t="s">
        <v>14689</v>
      </c>
      <c r="O2981" t="s">
        <v>14767</v>
      </c>
      <c r="P2981" t="s">
        <v>1</v>
      </c>
      <c r="Q2981" t="s">
        <v>2</v>
      </c>
      <c r="R2981" t="s">
        <v>2</v>
      </c>
      <c r="S2981" t="s">
        <v>8646</v>
      </c>
      <c r="T2981" t="b">
        <v>0</v>
      </c>
      <c r="U2981" t="b">
        <v>1</v>
      </c>
      <c r="V2981">
        <v>2</v>
      </c>
      <c r="W2981">
        <v>170</v>
      </c>
      <c r="Y2981">
        <v>46.800000000000004</v>
      </c>
      <c r="AG2981" t="s">
        <v>6400</v>
      </c>
      <c r="AH2981" t="s">
        <v>14768</v>
      </c>
    </row>
    <row r="2982" spans="1:34" x14ac:dyDescent="0.25">
      <c r="A2982">
        <v>9</v>
      </c>
      <c r="B2982" t="s">
        <v>14677</v>
      </c>
      <c r="C2982" t="s">
        <v>14678</v>
      </c>
      <c r="D2982">
        <v>46235</v>
      </c>
      <c r="E2982">
        <v>46250</v>
      </c>
      <c r="F2982" t="s">
        <v>14682</v>
      </c>
      <c r="G2982" t="s">
        <v>14683</v>
      </c>
      <c r="H2982" t="s">
        <v>14685</v>
      </c>
      <c r="I2982" t="s">
        <v>14686</v>
      </c>
      <c r="J2982">
        <v>1</v>
      </c>
      <c r="L2982" t="s">
        <v>14687</v>
      </c>
      <c r="M2982" t="s">
        <v>14688</v>
      </c>
      <c r="N2982" t="s">
        <v>14689</v>
      </c>
      <c r="O2982" t="s">
        <v>14769</v>
      </c>
      <c r="P2982" t="s">
        <v>1</v>
      </c>
      <c r="Q2982" t="s">
        <v>2</v>
      </c>
      <c r="R2982" t="s">
        <v>2</v>
      </c>
      <c r="S2982" t="s">
        <v>8646</v>
      </c>
      <c r="T2982" t="b">
        <v>0</v>
      </c>
      <c r="U2982" t="b">
        <v>1</v>
      </c>
      <c r="V2982">
        <v>3</v>
      </c>
      <c r="W2982">
        <v>170</v>
      </c>
      <c r="Y2982">
        <v>40.200000000000003</v>
      </c>
      <c r="AG2982" t="s">
        <v>14770</v>
      </c>
      <c r="AH2982" t="s">
        <v>14771</v>
      </c>
    </row>
    <row r="2983" spans="1:34" x14ac:dyDescent="0.25">
      <c r="A2983">
        <v>9</v>
      </c>
      <c r="B2983" t="s">
        <v>14677</v>
      </c>
      <c r="C2983" t="s">
        <v>14678</v>
      </c>
      <c r="D2983">
        <v>46235</v>
      </c>
      <c r="E2983">
        <v>46250</v>
      </c>
      <c r="F2983" t="s">
        <v>14682</v>
      </c>
      <c r="G2983" t="s">
        <v>14683</v>
      </c>
      <c r="H2983" t="s">
        <v>14685</v>
      </c>
      <c r="I2983" t="s">
        <v>14686</v>
      </c>
      <c r="J2983">
        <v>1</v>
      </c>
      <c r="L2983" t="s">
        <v>14687</v>
      </c>
      <c r="M2983" t="s">
        <v>14688</v>
      </c>
      <c r="N2983" t="s">
        <v>14689</v>
      </c>
      <c r="O2983" t="s">
        <v>14772</v>
      </c>
      <c r="P2983" t="s">
        <v>1</v>
      </c>
      <c r="Q2983" t="s">
        <v>2</v>
      </c>
      <c r="R2983" t="s">
        <v>2</v>
      </c>
      <c r="S2983" t="s">
        <v>8646</v>
      </c>
      <c r="T2983" t="b">
        <v>0</v>
      </c>
      <c r="U2983" t="b">
        <v>1</v>
      </c>
      <c r="V2983">
        <v>4</v>
      </c>
      <c r="W2983">
        <v>170</v>
      </c>
      <c r="Y2983">
        <v>34.799999999999997</v>
      </c>
      <c r="AG2983" t="s">
        <v>14773</v>
      </c>
      <c r="AH2983" t="s">
        <v>14774</v>
      </c>
    </row>
    <row r="2984" spans="1:34" x14ac:dyDescent="0.25">
      <c r="A2984">
        <v>9</v>
      </c>
      <c r="B2984" t="s">
        <v>14677</v>
      </c>
      <c r="C2984" t="s">
        <v>14678</v>
      </c>
      <c r="D2984">
        <v>46235</v>
      </c>
      <c r="E2984">
        <v>46250</v>
      </c>
      <c r="F2984" t="s">
        <v>14682</v>
      </c>
      <c r="G2984" t="s">
        <v>14683</v>
      </c>
      <c r="H2984" t="s">
        <v>14685</v>
      </c>
      <c r="I2984" t="s">
        <v>14686</v>
      </c>
      <c r="J2984">
        <v>1</v>
      </c>
      <c r="L2984" t="s">
        <v>14687</v>
      </c>
      <c r="M2984" t="s">
        <v>14688</v>
      </c>
      <c r="N2984" t="s">
        <v>14689</v>
      </c>
      <c r="O2984" t="s">
        <v>14775</v>
      </c>
      <c r="P2984" t="s">
        <v>14741</v>
      </c>
      <c r="Q2984" t="s">
        <v>25</v>
      </c>
      <c r="R2984" t="s">
        <v>25</v>
      </c>
      <c r="S2984" t="s">
        <v>8645</v>
      </c>
      <c r="T2984" t="b">
        <v>0</v>
      </c>
      <c r="U2984" t="b">
        <v>0</v>
      </c>
      <c r="V2984">
        <v>1</v>
      </c>
      <c r="W2984">
        <v>190</v>
      </c>
      <c r="X2984">
        <v>10</v>
      </c>
      <c r="AB2984">
        <v>2</v>
      </c>
      <c r="AC2984">
        <v>1</v>
      </c>
      <c r="AD2984">
        <v>3</v>
      </c>
      <c r="AE2984" t="s">
        <v>2289</v>
      </c>
      <c r="AG2984" t="s">
        <v>14776</v>
      </c>
      <c r="AH2984" t="s">
        <v>14777</v>
      </c>
    </row>
    <row r="2985" spans="1:34" x14ac:dyDescent="0.25">
      <c r="A2985">
        <v>9</v>
      </c>
      <c r="B2985" t="s">
        <v>14677</v>
      </c>
      <c r="C2985" t="s">
        <v>14678</v>
      </c>
      <c r="D2985">
        <v>46235</v>
      </c>
      <c r="E2985">
        <v>46250</v>
      </c>
      <c r="F2985" t="s">
        <v>14682</v>
      </c>
      <c r="G2985" t="s">
        <v>14683</v>
      </c>
      <c r="H2985" t="s">
        <v>14685</v>
      </c>
      <c r="I2985" t="s">
        <v>14686</v>
      </c>
      <c r="J2985">
        <v>1</v>
      </c>
      <c r="L2985" t="s">
        <v>14687</v>
      </c>
      <c r="M2985" t="s">
        <v>14688</v>
      </c>
      <c r="N2985" t="s">
        <v>14689</v>
      </c>
      <c r="O2985" t="s">
        <v>14778</v>
      </c>
      <c r="P2985" t="s">
        <v>14741</v>
      </c>
      <c r="Q2985" t="s">
        <v>25</v>
      </c>
      <c r="R2985" t="s">
        <v>25</v>
      </c>
      <c r="S2985" t="s">
        <v>8645</v>
      </c>
      <c r="T2985" t="b">
        <v>0</v>
      </c>
      <c r="U2985" t="b">
        <v>0</v>
      </c>
      <c r="V2985">
        <v>2</v>
      </c>
      <c r="W2985">
        <v>220</v>
      </c>
      <c r="X2985">
        <v>10</v>
      </c>
      <c r="AB2985">
        <v>2</v>
      </c>
      <c r="AC2985">
        <v>1</v>
      </c>
      <c r="AD2985">
        <v>3</v>
      </c>
      <c r="AE2985" t="s">
        <v>618</v>
      </c>
      <c r="AG2985" t="s">
        <v>14779</v>
      </c>
      <c r="AH2985" t="s">
        <v>14780</v>
      </c>
    </row>
    <row r="2986" spans="1:34" x14ac:dyDescent="0.25">
      <c r="A2986">
        <v>9</v>
      </c>
      <c r="B2986" t="s">
        <v>14677</v>
      </c>
      <c r="C2986" t="s">
        <v>14678</v>
      </c>
      <c r="D2986">
        <v>46235</v>
      </c>
      <c r="E2986">
        <v>46250</v>
      </c>
      <c r="F2986" t="s">
        <v>14682</v>
      </c>
      <c r="G2986" t="s">
        <v>14683</v>
      </c>
      <c r="H2986" t="s">
        <v>14685</v>
      </c>
      <c r="I2986" t="s">
        <v>14686</v>
      </c>
      <c r="J2986">
        <v>1</v>
      </c>
      <c r="L2986" t="s">
        <v>14687</v>
      </c>
      <c r="M2986" t="s">
        <v>14688</v>
      </c>
      <c r="N2986" t="s">
        <v>14689</v>
      </c>
      <c r="O2986" t="s">
        <v>14781</v>
      </c>
      <c r="P2986" t="s">
        <v>14741</v>
      </c>
      <c r="Q2986" t="s">
        <v>25</v>
      </c>
      <c r="R2986" t="s">
        <v>25</v>
      </c>
      <c r="S2986" t="s">
        <v>8645</v>
      </c>
      <c r="T2986" t="b">
        <v>0</v>
      </c>
      <c r="U2986" t="b">
        <v>0</v>
      </c>
      <c r="V2986">
        <v>3</v>
      </c>
      <c r="W2986">
        <v>240</v>
      </c>
      <c r="X2986">
        <v>10</v>
      </c>
      <c r="AB2986">
        <v>2</v>
      </c>
      <c r="AC2986">
        <v>1</v>
      </c>
      <c r="AD2986">
        <v>3</v>
      </c>
      <c r="AE2986" t="s">
        <v>618</v>
      </c>
      <c r="AG2986" t="s">
        <v>14779</v>
      </c>
      <c r="AH2986" t="s">
        <v>14782</v>
      </c>
    </row>
    <row r="2987" spans="1:34" x14ac:dyDescent="0.25">
      <c r="A2987">
        <v>9</v>
      </c>
      <c r="B2987" t="s">
        <v>14677</v>
      </c>
      <c r="C2987" t="s">
        <v>14678</v>
      </c>
      <c r="D2987">
        <v>46235</v>
      </c>
      <c r="E2987">
        <v>46250</v>
      </c>
      <c r="F2987" t="s">
        <v>14682</v>
      </c>
      <c r="G2987" t="s">
        <v>14683</v>
      </c>
      <c r="H2987" t="s">
        <v>14685</v>
      </c>
      <c r="I2987" t="s">
        <v>14686</v>
      </c>
      <c r="J2987">
        <v>1</v>
      </c>
      <c r="L2987" t="s">
        <v>14687</v>
      </c>
      <c r="M2987" t="s">
        <v>14688</v>
      </c>
      <c r="N2987" t="s">
        <v>14689</v>
      </c>
      <c r="O2987" t="s">
        <v>14783</v>
      </c>
      <c r="P2987" t="s">
        <v>14741</v>
      </c>
      <c r="Q2987" t="s">
        <v>25</v>
      </c>
      <c r="R2987" t="s">
        <v>25</v>
      </c>
      <c r="S2987" t="s">
        <v>8645</v>
      </c>
      <c r="T2987" t="b">
        <v>0</v>
      </c>
      <c r="U2987" t="b">
        <v>0</v>
      </c>
      <c r="V2987">
        <v>4</v>
      </c>
      <c r="W2987">
        <v>270</v>
      </c>
      <c r="X2987">
        <v>8</v>
      </c>
      <c r="AB2987">
        <v>2</v>
      </c>
      <c r="AC2987">
        <v>1</v>
      </c>
      <c r="AD2987">
        <v>3</v>
      </c>
      <c r="AE2987" t="s">
        <v>618</v>
      </c>
      <c r="AG2987" t="s">
        <v>14784</v>
      </c>
      <c r="AH2987" t="s">
        <v>14785</v>
      </c>
    </row>
    <row r="2988" spans="1:34" x14ac:dyDescent="0.25">
      <c r="A2988">
        <v>9</v>
      </c>
      <c r="B2988" t="s">
        <v>14677</v>
      </c>
      <c r="C2988" t="s">
        <v>14678</v>
      </c>
      <c r="D2988">
        <v>46235</v>
      </c>
      <c r="E2988">
        <v>46250</v>
      </c>
      <c r="F2988" t="s">
        <v>14682</v>
      </c>
      <c r="G2988" t="s">
        <v>14683</v>
      </c>
      <c r="H2988" t="s">
        <v>14685</v>
      </c>
      <c r="I2988" t="s">
        <v>14686</v>
      </c>
      <c r="J2988">
        <v>1</v>
      </c>
      <c r="L2988" t="s">
        <v>14687</v>
      </c>
      <c r="M2988" t="s">
        <v>14688</v>
      </c>
      <c r="N2988" t="s">
        <v>14689</v>
      </c>
      <c r="O2988" t="s">
        <v>14786</v>
      </c>
      <c r="P2988" t="s">
        <v>14741</v>
      </c>
      <c r="Q2988" t="s">
        <v>25</v>
      </c>
      <c r="R2988" t="s">
        <v>25</v>
      </c>
      <c r="S2988" t="s">
        <v>8645</v>
      </c>
      <c r="T2988" t="b">
        <v>0</v>
      </c>
      <c r="U2988" t="b">
        <v>0</v>
      </c>
      <c r="V2988">
        <v>5</v>
      </c>
      <c r="W2988">
        <v>270</v>
      </c>
      <c r="X2988">
        <v>8</v>
      </c>
      <c r="AB2988">
        <v>2</v>
      </c>
      <c r="AC2988">
        <v>1</v>
      </c>
      <c r="AD2988">
        <v>3</v>
      </c>
      <c r="AE2988" t="s">
        <v>618</v>
      </c>
      <c r="AG2988" t="s">
        <v>14784</v>
      </c>
      <c r="AH2988" t="s">
        <v>14787</v>
      </c>
    </row>
    <row r="2989" spans="1:34" x14ac:dyDescent="0.25">
      <c r="A2989">
        <v>9</v>
      </c>
      <c r="B2989" t="s">
        <v>14677</v>
      </c>
      <c r="C2989" t="s">
        <v>14678</v>
      </c>
      <c r="D2989">
        <v>46235</v>
      </c>
      <c r="E2989">
        <v>46250</v>
      </c>
      <c r="F2989" t="s">
        <v>14682</v>
      </c>
      <c r="G2989" t="s">
        <v>14683</v>
      </c>
      <c r="H2989" t="s">
        <v>14685</v>
      </c>
      <c r="I2989" t="s">
        <v>14686</v>
      </c>
      <c r="J2989">
        <v>1</v>
      </c>
      <c r="L2989" t="s">
        <v>14687</v>
      </c>
      <c r="M2989" t="s">
        <v>14688</v>
      </c>
      <c r="N2989" t="s">
        <v>14689</v>
      </c>
      <c r="O2989" t="s">
        <v>14788</v>
      </c>
      <c r="P2989" t="s">
        <v>45</v>
      </c>
      <c r="Q2989" t="s">
        <v>25</v>
      </c>
      <c r="R2989" t="s">
        <v>25</v>
      </c>
      <c r="S2989" t="s">
        <v>26</v>
      </c>
      <c r="T2989" t="b">
        <v>1</v>
      </c>
      <c r="U2989" t="b">
        <v>0</v>
      </c>
      <c r="V2989">
        <v>1</v>
      </c>
      <c r="W2989">
        <v>70</v>
      </c>
      <c r="X2989">
        <v>12</v>
      </c>
      <c r="AB2989">
        <v>2</v>
      </c>
      <c r="AC2989">
        <v>1</v>
      </c>
      <c r="AD2989">
        <v>3</v>
      </c>
      <c r="AE2989" t="s">
        <v>618</v>
      </c>
      <c r="AG2989" t="s">
        <v>14789</v>
      </c>
      <c r="AH2989" t="s">
        <v>14790</v>
      </c>
    </row>
    <row r="2990" spans="1:34" x14ac:dyDescent="0.25">
      <c r="A2990">
        <v>9</v>
      </c>
      <c r="B2990" t="s">
        <v>14677</v>
      </c>
      <c r="C2990" t="s">
        <v>14678</v>
      </c>
      <c r="D2990">
        <v>46235</v>
      </c>
      <c r="E2990">
        <v>46250</v>
      </c>
      <c r="F2990" t="s">
        <v>14682</v>
      </c>
      <c r="G2990" t="s">
        <v>14683</v>
      </c>
      <c r="H2990" t="s">
        <v>14685</v>
      </c>
      <c r="I2990" t="s">
        <v>14686</v>
      </c>
      <c r="J2990">
        <v>1</v>
      </c>
      <c r="L2990" t="s">
        <v>14687</v>
      </c>
      <c r="M2990" t="s">
        <v>14688</v>
      </c>
      <c r="N2990" t="s">
        <v>14689</v>
      </c>
      <c r="O2990" t="s">
        <v>14791</v>
      </c>
      <c r="P2990" t="s">
        <v>45</v>
      </c>
      <c r="Q2990" t="s">
        <v>25</v>
      </c>
      <c r="R2990" t="s">
        <v>25</v>
      </c>
      <c r="S2990" t="s">
        <v>26</v>
      </c>
      <c r="T2990" t="b">
        <v>1</v>
      </c>
      <c r="U2990" t="b">
        <v>0</v>
      </c>
      <c r="V2990">
        <v>2</v>
      </c>
      <c r="W2990">
        <v>75</v>
      </c>
      <c r="X2990">
        <v>11</v>
      </c>
      <c r="AB2990">
        <v>2</v>
      </c>
      <c r="AC2990">
        <v>1</v>
      </c>
      <c r="AD2990">
        <v>3</v>
      </c>
      <c r="AE2990" t="s">
        <v>618</v>
      </c>
      <c r="AG2990" t="s">
        <v>14792</v>
      </c>
      <c r="AH2990" t="s">
        <v>14793</v>
      </c>
    </row>
    <row r="2991" spans="1:34" x14ac:dyDescent="0.25">
      <c r="A2991">
        <v>9</v>
      </c>
      <c r="B2991" t="s">
        <v>14677</v>
      </c>
      <c r="C2991" t="s">
        <v>14678</v>
      </c>
      <c r="D2991">
        <v>46235</v>
      </c>
      <c r="E2991">
        <v>46250</v>
      </c>
      <c r="F2991" t="s">
        <v>14682</v>
      </c>
      <c r="G2991" t="s">
        <v>14683</v>
      </c>
      <c r="H2991" t="s">
        <v>14685</v>
      </c>
      <c r="I2991" t="s">
        <v>14686</v>
      </c>
      <c r="J2991">
        <v>1</v>
      </c>
      <c r="L2991" t="s">
        <v>14687</v>
      </c>
      <c r="M2991" t="s">
        <v>14688</v>
      </c>
      <c r="N2991" t="s">
        <v>14689</v>
      </c>
      <c r="O2991" t="s">
        <v>14794</v>
      </c>
      <c r="P2991" t="s">
        <v>45</v>
      </c>
      <c r="Q2991" t="s">
        <v>25</v>
      </c>
      <c r="R2991" t="s">
        <v>25</v>
      </c>
      <c r="S2991" t="s">
        <v>26</v>
      </c>
      <c r="T2991" t="b">
        <v>1</v>
      </c>
      <c r="U2991" t="b">
        <v>0</v>
      </c>
      <c r="V2991">
        <v>3</v>
      </c>
      <c r="W2991">
        <v>77.5</v>
      </c>
      <c r="X2991">
        <v>10</v>
      </c>
      <c r="AB2991">
        <v>2</v>
      </c>
      <c r="AC2991">
        <v>1</v>
      </c>
      <c r="AD2991">
        <v>3</v>
      </c>
      <c r="AE2991" t="s">
        <v>618</v>
      </c>
      <c r="AG2991" t="s">
        <v>14795</v>
      </c>
      <c r="AH2991" t="s">
        <v>14796</v>
      </c>
    </row>
    <row r="2992" spans="1:34" x14ac:dyDescent="0.25">
      <c r="A2992">
        <v>9</v>
      </c>
      <c r="B2992" t="s">
        <v>14677</v>
      </c>
      <c r="C2992" t="s">
        <v>14678</v>
      </c>
      <c r="D2992">
        <v>46235</v>
      </c>
      <c r="E2992">
        <v>46250</v>
      </c>
      <c r="F2992" t="s">
        <v>14682</v>
      </c>
      <c r="G2992" t="s">
        <v>14683</v>
      </c>
      <c r="H2992" t="s">
        <v>14685</v>
      </c>
      <c r="I2992" t="s">
        <v>14686</v>
      </c>
      <c r="J2992">
        <v>1</v>
      </c>
      <c r="L2992" t="s">
        <v>14687</v>
      </c>
      <c r="M2992" t="s">
        <v>14688</v>
      </c>
      <c r="N2992" t="s">
        <v>14689</v>
      </c>
      <c r="O2992" t="s">
        <v>14797</v>
      </c>
      <c r="P2992" t="s">
        <v>59</v>
      </c>
      <c r="Q2992" t="s">
        <v>25</v>
      </c>
      <c r="R2992" t="s">
        <v>25</v>
      </c>
      <c r="S2992" t="s">
        <v>8645</v>
      </c>
      <c r="T2992" t="b">
        <v>1</v>
      </c>
      <c r="U2992" t="b">
        <v>0</v>
      </c>
      <c r="V2992">
        <v>1</v>
      </c>
      <c r="W2992">
        <v>45</v>
      </c>
      <c r="X2992">
        <v>10</v>
      </c>
      <c r="AB2992">
        <v>2</v>
      </c>
      <c r="AC2992">
        <v>1</v>
      </c>
      <c r="AD2992">
        <v>3</v>
      </c>
      <c r="AE2992" t="s">
        <v>618</v>
      </c>
      <c r="AG2992" t="s">
        <v>14798</v>
      </c>
      <c r="AH2992" t="s">
        <v>14799</v>
      </c>
    </row>
    <row r="2993" spans="1:34" x14ac:dyDescent="0.25">
      <c r="A2993">
        <v>9</v>
      </c>
      <c r="B2993" t="s">
        <v>14677</v>
      </c>
      <c r="C2993" t="s">
        <v>14678</v>
      </c>
      <c r="D2993">
        <v>46235</v>
      </c>
      <c r="E2993">
        <v>46250</v>
      </c>
      <c r="F2993" t="s">
        <v>14682</v>
      </c>
      <c r="G2993" t="s">
        <v>14683</v>
      </c>
      <c r="H2993" t="s">
        <v>14685</v>
      </c>
      <c r="I2993" t="s">
        <v>14686</v>
      </c>
      <c r="J2993">
        <v>1</v>
      </c>
      <c r="L2993" t="s">
        <v>14687</v>
      </c>
      <c r="M2993" t="s">
        <v>14688</v>
      </c>
      <c r="N2993" t="s">
        <v>14689</v>
      </c>
      <c r="O2993" t="s">
        <v>14800</v>
      </c>
      <c r="P2993" t="s">
        <v>59</v>
      </c>
      <c r="Q2993" t="s">
        <v>25</v>
      </c>
      <c r="R2993" t="s">
        <v>25</v>
      </c>
      <c r="S2993" t="s">
        <v>8645</v>
      </c>
      <c r="T2993" t="b">
        <v>1</v>
      </c>
      <c r="U2993" t="b">
        <v>0</v>
      </c>
      <c r="V2993">
        <v>2</v>
      </c>
      <c r="W2993">
        <v>50</v>
      </c>
      <c r="X2993">
        <v>12</v>
      </c>
      <c r="AB2993">
        <v>2</v>
      </c>
      <c r="AC2993">
        <v>1</v>
      </c>
      <c r="AD2993">
        <v>3</v>
      </c>
      <c r="AE2993" t="s">
        <v>618</v>
      </c>
      <c r="AG2993" t="s">
        <v>14798</v>
      </c>
      <c r="AH2993" t="s">
        <v>14801</v>
      </c>
    </row>
    <row r="2994" spans="1:34" x14ac:dyDescent="0.25">
      <c r="A2994">
        <v>9</v>
      </c>
      <c r="B2994" t="s">
        <v>14677</v>
      </c>
      <c r="C2994" t="s">
        <v>14678</v>
      </c>
      <c r="D2994">
        <v>46235</v>
      </c>
      <c r="E2994">
        <v>46250</v>
      </c>
      <c r="F2994" t="s">
        <v>14682</v>
      </c>
      <c r="G2994" t="s">
        <v>14683</v>
      </c>
      <c r="H2994" t="s">
        <v>14685</v>
      </c>
      <c r="I2994" t="s">
        <v>14686</v>
      </c>
      <c r="J2994">
        <v>1</v>
      </c>
      <c r="L2994" t="s">
        <v>14687</v>
      </c>
      <c r="M2994" t="s">
        <v>14688</v>
      </c>
      <c r="N2994" t="s">
        <v>14689</v>
      </c>
      <c r="O2994" t="s">
        <v>14802</v>
      </c>
      <c r="P2994" t="s">
        <v>59</v>
      </c>
      <c r="Q2994" t="s">
        <v>25</v>
      </c>
      <c r="R2994" t="s">
        <v>25</v>
      </c>
      <c r="S2994" t="s">
        <v>8645</v>
      </c>
      <c r="T2994" t="b">
        <v>1</v>
      </c>
      <c r="U2994" t="b">
        <v>0</v>
      </c>
      <c r="V2994">
        <v>3</v>
      </c>
      <c r="W2994">
        <v>55</v>
      </c>
      <c r="X2994">
        <v>9</v>
      </c>
      <c r="AB2994">
        <v>2</v>
      </c>
      <c r="AC2994">
        <v>1</v>
      </c>
      <c r="AD2994">
        <v>3</v>
      </c>
      <c r="AE2994" t="s">
        <v>618</v>
      </c>
      <c r="AG2994" t="s">
        <v>14803</v>
      </c>
      <c r="AH2994" t="s">
        <v>14804</v>
      </c>
    </row>
    <row r="2995" spans="1:34" x14ac:dyDescent="0.25">
      <c r="A2995">
        <v>9</v>
      </c>
      <c r="B2995" t="s">
        <v>14677</v>
      </c>
      <c r="C2995" t="s">
        <v>14678</v>
      </c>
      <c r="D2995">
        <v>46235</v>
      </c>
      <c r="E2995">
        <v>46250</v>
      </c>
      <c r="F2995" t="s">
        <v>14682</v>
      </c>
      <c r="G2995" t="s">
        <v>14683</v>
      </c>
      <c r="H2995" t="s">
        <v>14685</v>
      </c>
      <c r="I2995" t="s">
        <v>14686</v>
      </c>
      <c r="J2995">
        <v>1</v>
      </c>
      <c r="L2995" t="s">
        <v>14687</v>
      </c>
      <c r="M2995" t="s">
        <v>14688</v>
      </c>
      <c r="N2995" t="s">
        <v>14689</v>
      </c>
      <c r="O2995" t="s">
        <v>14805</v>
      </c>
      <c r="P2995" t="s">
        <v>8734</v>
      </c>
      <c r="Q2995" t="s">
        <v>8644</v>
      </c>
      <c r="R2995" t="s">
        <v>8488</v>
      </c>
      <c r="S2995" t="s">
        <v>8643</v>
      </c>
      <c r="T2995" t="b">
        <v>0</v>
      </c>
      <c r="U2995" t="b">
        <v>0</v>
      </c>
      <c r="V2995">
        <v>1</v>
      </c>
      <c r="W2995">
        <v>30</v>
      </c>
      <c r="X2995">
        <v>9</v>
      </c>
      <c r="AB2995">
        <v>2</v>
      </c>
      <c r="AC2995">
        <v>1</v>
      </c>
      <c r="AD2995">
        <v>3</v>
      </c>
      <c r="AE2995" t="s">
        <v>1745</v>
      </c>
      <c r="AG2995" t="s">
        <v>14806</v>
      </c>
      <c r="AH2995" t="s">
        <v>14807</v>
      </c>
    </row>
    <row r="2996" spans="1:34" x14ac:dyDescent="0.25">
      <c r="A2996">
        <v>9</v>
      </c>
      <c r="B2996" t="s">
        <v>14677</v>
      </c>
      <c r="C2996" t="s">
        <v>14678</v>
      </c>
      <c r="D2996">
        <v>46235</v>
      </c>
      <c r="E2996">
        <v>46250</v>
      </c>
      <c r="F2996" t="s">
        <v>14682</v>
      </c>
      <c r="G2996" t="s">
        <v>14683</v>
      </c>
      <c r="H2996" t="s">
        <v>14685</v>
      </c>
      <c r="I2996" t="s">
        <v>14686</v>
      </c>
      <c r="J2996">
        <v>1</v>
      </c>
      <c r="L2996" t="s">
        <v>14687</v>
      </c>
      <c r="M2996" t="s">
        <v>14688</v>
      </c>
      <c r="N2996" t="s">
        <v>14689</v>
      </c>
      <c r="O2996" t="s">
        <v>14808</v>
      </c>
      <c r="P2996" t="s">
        <v>8734</v>
      </c>
      <c r="Q2996" t="s">
        <v>8644</v>
      </c>
      <c r="R2996" t="s">
        <v>8488</v>
      </c>
      <c r="S2996" t="s">
        <v>8643</v>
      </c>
      <c r="T2996" t="b">
        <v>0</v>
      </c>
      <c r="U2996" t="b">
        <v>0</v>
      </c>
      <c r="V2996">
        <v>2</v>
      </c>
      <c r="W2996">
        <v>30</v>
      </c>
      <c r="X2996">
        <v>7</v>
      </c>
      <c r="AB2996">
        <v>2</v>
      </c>
      <c r="AC2996">
        <v>1</v>
      </c>
      <c r="AD2996">
        <v>3</v>
      </c>
      <c r="AE2996" t="s">
        <v>1745</v>
      </c>
      <c r="AG2996" t="s">
        <v>14806</v>
      </c>
      <c r="AH2996" t="s">
        <v>14809</v>
      </c>
    </row>
    <row r="2997" spans="1:34" x14ac:dyDescent="0.25">
      <c r="A2997">
        <v>9</v>
      </c>
      <c r="B2997" t="s">
        <v>14677</v>
      </c>
      <c r="C2997" t="s">
        <v>14678</v>
      </c>
      <c r="D2997">
        <v>46235</v>
      </c>
      <c r="E2997">
        <v>46250</v>
      </c>
      <c r="F2997" t="s">
        <v>14682</v>
      </c>
      <c r="G2997" t="s">
        <v>14683</v>
      </c>
      <c r="H2997" t="s">
        <v>14685</v>
      </c>
      <c r="I2997" t="s">
        <v>14686</v>
      </c>
      <c r="J2997">
        <v>1</v>
      </c>
      <c r="L2997" t="s">
        <v>14687</v>
      </c>
      <c r="M2997" t="s">
        <v>14688</v>
      </c>
      <c r="N2997" t="s">
        <v>14689</v>
      </c>
      <c r="O2997" t="s">
        <v>14810</v>
      </c>
      <c r="P2997" t="s">
        <v>8734</v>
      </c>
      <c r="Q2997" t="s">
        <v>8644</v>
      </c>
      <c r="R2997" t="s">
        <v>8488</v>
      </c>
      <c r="S2997" t="s">
        <v>8643</v>
      </c>
      <c r="T2997" t="b">
        <v>0</v>
      </c>
      <c r="U2997" t="b">
        <v>0</v>
      </c>
      <c r="V2997">
        <v>3</v>
      </c>
      <c r="W2997">
        <v>30</v>
      </c>
      <c r="X2997">
        <v>6</v>
      </c>
      <c r="AB2997">
        <v>2</v>
      </c>
      <c r="AC2997">
        <v>1</v>
      </c>
      <c r="AD2997">
        <v>3</v>
      </c>
      <c r="AE2997" t="s">
        <v>1745</v>
      </c>
      <c r="AG2997" t="s">
        <v>14811</v>
      </c>
      <c r="AH2997" t="s">
        <v>14812</v>
      </c>
    </row>
    <row r="2998" spans="1:34" x14ac:dyDescent="0.25">
      <c r="A2998">
        <v>9</v>
      </c>
      <c r="B2998" t="s">
        <v>14677</v>
      </c>
      <c r="C2998" t="s">
        <v>14678</v>
      </c>
      <c r="D2998">
        <v>46235</v>
      </c>
      <c r="E2998">
        <v>46250</v>
      </c>
      <c r="F2998" t="s">
        <v>14682</v>
      </c>
      <c r="G2998" t="s">
        <v>14683</v>
      </c>
      <c r="H2998" t="s">
        <v>14685</v>
      </c>
      <c r="I2998" t="s">
        <v>14686</v>
      </c>
      <c r="J2998">
        <v>1</v>
      </c>
      <c r="L2998" t="s">
        <v>14687</v>
      </c>
      <c r="M2998" t="s">
        <v>14688</v>
      </c>
      <c r="N2998" t="s">
        <v>14689</v>
      </c>
      <c r="O2998" t="s">
        <v>14813</v>
      </c>
      <c r="P2998" t="s">
        <v>79</v>
      </c>
      <c r="Q2998" t="s">
        <v>25</v>
      </c>
      <c r="R2998" t="s">
        <v>25</v>
      </c>
      <c r="S2998" t="s">
        <v>8645</v>
      </c>
      <c r="T2998" t="b">
        <v>0</v>
      </c>
      <c r="U2998" t="b">
        <v>0</v>
      </c>
      <c r="V2998">
        <v>1</v>
      </c>
      <c r="W2998">
        <v>45</v>
      </c>
      <c r="X2998">
        <v>15</v>
      </c>
      <c r="AB2998">
        <v>2</v>
      </c>
      <c r="AC2998">
        <v>1</v>
      </c>
      <c r="AD2998">
        <v>3</v>
      </c>
      <c r="AE2998" t="s">
        <v>618</v>
      </c>
      <c r="AG2998" t="s">
        <v>14814</v>
      </c>
      <c r="AH2998" t="s">
        <v>14815</v>
      </c>
    </row>
    <row r="2999" spans="1:34" x14ac:dyDescent="0.25">
      <c r="A2999">
        <v>9</v>
      </c>
      <c r="B2999" t="s">
        <v>14677</v>
      </c>
      <c r="C2999" t="s">
        <v>14678</v>
      </c>
      <c r="D2999">
        <v>46235</v>
      </c>
      <c r="E2999">
        <v>46250</v>
      </c>
      <c r="F2999" t="s">
        <v>14682</v>
      </c>
      <c r="G2999" t="s">
        <v>14683</v>
      </c>
      <c r="H2999" t="s">
        <v>14685</v>
      </c>
      <c r="I2999" t="s">
        <v>14686</v>
      </c>
      <c r="J2999">
        <v>1</v>
      </c>
      <c r="L2999" t="s">
        <v>14687</v>
      </c>
      <c r="M2999" t="s">
        <v>14688</v>
      </c>
      <c r="N2999" t="s">
        <v>14689</v>
      </c>
      <c r="O2999" t="s">
        <v>14816</v>
      </c>
      <c r="P2999" t="s">
        <v>79</v>
      </c>
      <c r="Q2999" t="s">
        <v>25</v>
      </c>
      <c r="R2999" t="s">
        <v>25</v>
      </c>
      <c r="S2999" t="s">
        <v>8645</v>
      </c>
      <c r="T2999" t="b">
        <v>0</v>
      </c>
      <c r="U2999" t="b">
        <v>0</v>
      </c>
      <c r="V2999">
        <v>2</v>
      </c>
      <c r="W2999">
        <v>50</v>
      </c>
      <c r="X2999">
        <v>15</v>
      </c>
      <c r="AB2999">
        <v>2</v>
      </c>
      <c r="AC2999">
        <v>1</v>
      </c>
      <c r="AD2999">
        <v>3</v>
      </c>
      <c r="AE2999" t="s">
        <v>618</v>
      </c>
      <c r="AG2999" t="s">
        <v>3189</v>
      </c>
      <c r="AH2999" t="s">
        <v>14817</v>
      </c>
    </row>
    <row r="3000" spans="1:34" x14ac:dyDescent="0.25">
      <c r="A3000">
        <v>9</v>
      </c>
      <c r="B3000" t="s">
        <v>14677</v>
      </c>
      <c r="C3000" t="s">
        <v>14678</v>
      </c>
      <c r="D3000">
        <v>46235</v>
      </c>
      <c r="E3000">
        <v>46250</v>
      </c>
      <c r="F3000" t="s">
        <v>14682</v>
      </c>
      <c r="G3000" t="s">
        <v>14683</v>
      </c>
      <c r="H3000" t="s">
        <v>14685</v>
      </c>
      <c r="I3000" t="s">
        <v>14686</v>
      </c>
      <c r="J3000">
        <v>1</v>
      </c>
      <c r="L3000" t="s">
        <v>14687</v>
      </c>
      <c r="M3000" t="s">
        <v>14688</v>
      </c>
      <c r="N3000" t="s">
        <v>14689</v>
      </c>
      <c r="O3000" t="s">
        <v>14818</v>
      </c>
      <c r="P3000" t="s">
        <v>79</v>
      </c>
      <c r="Q3000" t="s">
        <v>25</v>
      </c>
      <c r="R3000" t="s">
        <v>25</v>
      </c>
      <c r="S3000" t="s">
        <v>8645</v>
      </c>
      <c r="T3000" t="b">
        <v>0</v>
      </c>
      <c r="U3000" t="b">
        <v>0</v>
      </c>
      <c r="V3000">
        <v>3</v>
      </c>
      <c r="W3000">
        <v>55</v>
      </c>
      <c r="X3000">
        <v>12</v>
      </c>
      <c r="AB3000">
        <v>2</v>
      </c>
      <c r="AC3000">
        <v>1</v>
      </c>
      <c r="AD3000">
        <v>3</v>
      </c>
      <c r="AE3000" t="s">
        <v>618</v>
      </c>
      <c r="AG3000" t="s">
        <v>3189</v>
      </c>
      <c r="AH3000" t="s">
        <v>14819</v>
      </c>
    </row>
    <row r="3001" spans="1:34" x14ac:dyDescent="0.25">
      <c r="A3001">
        <v>9</v>
      </c>
      <c r="B3001" t="s">
        <v>14677</v>
      </c>
      <c r="C3001" t="s">
        <v>14678</v>
      </c>
      <c r="D3001">
        <v>46235</v>
      </c>
      <c r="E3001">
        <v>46250</v>
      </c>
      <c r="F3001" t="s">
        <v>14682</v>
      </c>
      <c r="G3001" t="s">
        <v>14683</v>
      </c>
      <c r="H3001" t="s">
        <v>14685</v>
      </c>
      <c r="I3001" t="s">
        <v>14686</v>
      </c>
      <c r="J3001">
        <v>1</v>
      </c>
      <c r="L3001" t="s">
        <v>14687</v>
      </c>
      <c r="M3001" t="s">
        <v>14688</v>
      </c>
      <c r="N3001" t="s">
        <v>14689</v>
      </c>
      <c r="O3001" t="s">
        <v>14820</v>
      </c>
      <c r="P3001" t="s">
        <v>14738</v>
      </c>
      <c r="Q3001" t="s">
        <v>8646</v>
      </c>
      <c r="R3001" t="s">
        <v>8646</v>
      </c>
      <c r="S3001" t="s">
        <v>8645</v>
      </c>
      <c r="T3001" t="b">
        <v>0</v>
      </c>
      <c r="U3001" t="b">
        <v>0</v>
      </c>
      <c r="V3001">
        <v>1</v>
      </c>
      <c r="W3001">
        <v>5</v>
      </c>
      <c r="X3001">
        <v>12</v>
      </c>
      <c r="AB3001">
        <v>2</v>
      </c>
      <c r="AC3001">
        <v>1</v>
      </c>
      <c r="AD3001">
        <v>2</v>
      </c>
      <c r="AE3001" t="s">
        <v>8420</v>
      </c>
      <c r="AG3001" t="s">
        <v>14821</v>
      </c>
      <c r="AH3001" t="s">
        <v>14822</v>
      </c>
    </row>
    <row r="3002" spans="1:34" x14ac:dyDescent="0.25">
      <c r="A3002">
        <v>9</v>
      </c>
      <c r="B3002" t="s">
        <v>14677</v>
      </c>
      <c r="C3002" t="s">
        <v>14678</v>
      </c>
      <c r="D3002">
        <v>46235</v>
      </c>
      <c r="E3002">
        <v>46250</v>
      </c>
      <c r="F3002" t="s">
        <v>14682</v>
      </c>
      <c r="G3002" t="s">
        <v>14683</v>
      </c>
      <c r="H3002" t="s">
        <v>14685</v>
      </c>
      <c r="I3002" t="s">
        <v>14686</v>
      </c>
      <c r="J3002">
        <v>1</v>
      </c>
      <c r="L3002" t="s">
        <v>14687</v>
      </c>
      <c r="M3002" t="s">
        <v>14688</v>
      </c>
      <c r="N3002" t="s">
        <v>14689</v>
      </c>
      <c r="O3002" t="s">
        <v>14823</v>
      </c>
      <c r="P3002" t="s">
        <v>14738</v>
      </c>
      <c r="Q3002" t="s">
        <v>8646</v>
      </c>
      <c r="R3002" t="s">
        <v>8646</v>
      </c>
      <c r="S3002" t="s">
        <v>8645</v>
      </c>
      <c r="T3002" t="b">
        <v>0</v>
      </c>
      <c r="U3002" t="b">
        <v>0</v>
      </c>
      <c r="V3002">
        <v>2</v>
      </c>
      <c r="W3002">
        <v>5</v>
      </c>
      <c r="X3002">
        <v>12</v>
      </c>
      <c r="AB3002">
        <v>2</v>
      </c>
      <c r="AC3002">
        <v>1</v>
      </c>
      <c r="AD3002">
        <v>2</v>
      </c>
      <c r="AE3002" t="s">
        <v>8420</v>
      </c>
      <c r="AG3002" t="s">
        <v>14821</v>
      </c>
      <c r="AH3002" t="s">
        <v>14824</v>
      </c>
    </row>
    <row r="3003" spans="1:34" x14ac:dyDescent="0.25">
      <c r="A3003">
        <v>9</v>
      </c>
      <c r="B3003" t="s">
        <v>14677</v>
      </c>
      <c r="C3003" t="s">
        <v>14678</v>
      </c>
      <c r="D3003">
        <v>46235</v>
      </c>
      <c r="E3003">
        <v>46250</v>
      </c>
      <c r="F3003" t="s">
        <v>14682</v>
      </c>
      <c r="G3003" t="s">
        <v>14683</v>
      </c>
      <c r="H3003" t="s">
        <v>14685</v>
      </c>
      <c r="I3003" t="s">
        <v>14686</v>
      </c>
      <c r="J3003">
        <v>1</v>
      </c>
      <c r="L3003" t="s">
        <v>14687</v>
      </c>
      <c r="M3003" t="s">
        <v>14688</v>
      </c>
      <c r="N3003" t="s">
        <v>14689</v>
      </c>
      <c r="O3003" t="s">
        <v>14825</v>
      </c>
      <c r="P3003" t="s">
        <v>334</v>
      </c>
      <c r="Q3003" t="s">
        <v>2</v>
      </c>
      <c r="R3003" t="s">
        <v>8652</v>
      </c>
      <c r="S3003" t="s">
        <v>8646</v>
      </c>
      <c r="T3003" t="b">
        <v>0</v>
      </c>
      <c r="U3003" t="b">
        <v>1</v>
      </c>
      <c r="V3003">
        <v>1</v>
      </c>
      <c r="W3003">
        <v>0</v>
      </c>
      <c r="Y3003">
        <v>34.799999999999997</v>
      </c>
      <c r="AG3003" t="s">
        <v>14826</v>
      </c>
      <c r="AH3003" t="s">
        <v>14827</v>
      </c>
    </row>
    <row r="3004" spans="1:34" x14ac:dyDescent="0.25">
      <c r="A3004">
        <v>9</v>
      </c>
      <c r="B3004" t="s">
        <v>14677</v>
      </c>
      <c r="C3004" t="s">
        <v>14678</v>
      </c>
      <c r="D3004">
        <v>46235</v>
      </c>
      <c r="E3004">
        <v>46250</v>
      </c>
      <c r="F3004" t="s">
        <v>14682</v>
      </c>
      <c r="G3004" t="s">
        <v>14683</v>
      </c>
      <c r="H3004" t="s">
        <v>14685</v>
      </c>
      <c r="I3004" t="s">
        <v>14686</v>
      </c>
      <c r="J3004">
        <v>1</v>
      </c>
      <c r="L3004" t="s">
        <v>14687</v>
      </c>
      <c r="M3004" t="s">
        <v>14688</v>
      </c>
      <c r="N3004" t="s">
        <v>14689</v>
      </c>
      <c r="O3004" t="s">
        <v>14828</v>
      </c>
      <c r="P3004" t="s">
        <v>334</v>
      </c>
      <c r="Q3004" t="s">
        <v>2</v>
      </c>
      <c r="R3004" t="s">
        <v>8652</v>
      </c>
      <c r="S3004" t="s">
        <v>8646</v>
      </c>
      <c r="T3004" t="b">
        <v>0</v>
      </c>
      <c r="U3004" t="b">
        <v>1</v>
      </c>
      <c r="V3004">
        <v>2</v>
      </c>
      <c r="W3004">
        <v>0</v>
      </c>
      <c r="Y3004">
        <v>34.799999999999997</v>
      </c>
      <c r="AG3004" t="s">
        <v>14826</v>
      </c>
      <c r="AH3004" t="s">
        <v>14689</v>
      </c>
    </row>
    <row r="3005" spans="1:34" x14ac:dyDescent="0.25">
      <c r="A3005">
        <v>9</v>
      </c>
      <c r="B3005" t="s">
        <v>14677</v>
      </c>
      <c r="C3005" t="s">
        <v>14678</v>
      </c>
      <c r="D3005">
        <v>46235</v>
      </c>
      <c r="E3005">
        <v>46250</v>
      </c>
      <c r="F3005" t="s">
        <v>14682</v>
      </c>
      <c r="G3005" t="s">
        <v>14683</v>
      </c>
      <c r="H3005" t="s">
        <v>14690</v>
      </c>
      <c r="I3005" t="s">
        <v>14691</v>
      </c>
      <c r="J3005">
        <v>2</v>
      </c>
      <c r="L3005" t="s">
        <v>14692</v>
      </c>
      <c r="M3005" t="s">
        <v>14693</v>
      </c>
      <c r="N3005" t="s">
        <v>14694</v>
      </c>
      <c r="O3005" t="s">
        <v>14829</v>
      </c>
      <c r="P3005" t="s">
        <v>363</v>
      </c>
      <c r="Q3005" t="s">
        <v>357</v>
      </c>
      <c r="R3005" t="s">
        <v>357</v>
      </c>
      <c r="S3005" t="s">
        <v>357</v>
      </c>
      <c r="T3005" t="b">
        <v>0</v>
      </c>
      <c r="U3005" t="b">
        <v>1</v>
      </c>
      <c r="V3005">
        <v>1</v>
      </c>
      <c r="Y3005">
        <v>300</v>
      </c>
      <c r="Z3005">
        <v>0.6</v>
      </c>
      <c r="AA3005" t="s">
        <v>3957</v>
      </c>
      <c r="AG3005" t="s">
        <v>14830</v>
      </c>
      <c r="AH3005" t="s">
        <v>14693</v>
      </c>
    </row>
    <row r="3006" spans="1:34" x14ac:dyDescent="0.25">
      <c r="A3006">
        <v>9</v>
      </c>
      <c r="B3006" t="s">
        <v>14677</v>
      </c>
      <c r="C3006" t="s">
        <v>14678</v>
      </c>
      <c r="D3006">
        <v>46235</v>
      </c>
      <c r="E3006">
        <v>46250</v>
      </c>
      <c r="F3006" t="s">
        <v>14682</v>
      </c>
      <c r="G3006" t="s">
        <v>14683</v>
      </c>
      <c r="H3006" t="s">
        <v>14690</v>
      </c>
      <c r="I3006" t="s">
        <v>14691</v>
      </c>
      <c r="J3006">
        <v>2</v>
      </c>
      <c r="L3006" t="s">
        <v>14692</v>
      </c>
      <c r="M3006" t="s">
        <v>14693</v>
      </c>
      <c r="N3006" t="s">
        <v>14694</v>
      </c>
      <c r="O3006" t="s">
        <v>14831</v>
      </c>
      <c r="P3006" t="s">
        <v>389</v>
      </c>
      <c r="Q3006" t="s">
        <v>148</v>
      </c>
      <c r="R3006" t="s">
        <v>8659</v>
      </c>
      <c r="S3006" t="s">
        <v>8662</v>
      </c>
      <c r="T3006" t="b">
        <v>0</v>
      </c>
      <c r="U3006" t="b">
        <v>0</v>
      </c>
      <c r="V3006">
        <v>1</v>
      </c>
      <c r="W3006">
        <v>0</v>
      </c>
      <c r="X3006">
        <v>8</v>
      </c>
      <c r="AH3006" t="s">
        <v>14832</v>
      </c>
    </row>
    <row r="3007" spans="1:34" x14ac:dyDescent="0.25">
      <c r="A3007">
        <v>9</v>
      </c>
      <c r="B3007" t="s">
        <v>14677</v>
      </c>
      <c r="C3007" t="s">
        <v>14678</v>
      </c>
      <c r="D3007">
        <v>46235</v>
      </c>
      <c r="E3007">
        <v>46250</v>
      </c>
      <c r="F3007" t="s">
        <v>14682</v>
      </c>
      <c r="G3007" t="s">
        <v>14683</v>
      </c>
      <c r="H3007" t="s">
        <v>14690</v>
      </c>
      <c r="I3007" t="s">
        <v>14691</v>
      </c>
      <c r="J3007">
        <v>2</v>
      </c>
      <c r="L3007" t="s">
        <v>14692</v>
      </c>
      <c r="M3007" t="s">
        <v>14693</v>
      </c>
      <c r="N3007" t="s">
        <v>14694</v>
      </c>
      <c r="O3007" t="s">
        <v>14833</v>
      </c>
      <c r="P3007" t="s">
        <v>394</v>
      </c>
      <c r="Q3007" t="s">
        <v>272</v>
      </c>
      <c r="R3007" t="s">
        <v>8666</v>
      </c>
      <c r="S3007" t="s">
        <v>8645</v>
      </c>
      <c r="T3007" t="b">
        <v>0</v>
      </c>
      <c r="U3007" t="b">
        <v>0</v>
      </c>
      <c r="V3007">
        <v>1</v>
      </c>
      <c r="W3007">
        <v>0</v>
      </c>
      <c r="X3007">
        <v>15</v>
      </c>
      <c r="AF3007" t="s">
        <v>14834</v>
      </c>
      <c r="AG3007" t="s">
        <v>2818</v>
      </c>
      <c r="AH3007" t="s">
        <v>14835</v>
      </c>
    </row>
    <row r="3008" spans="1:34" x14ac:dyDescent="0.25">
      <c r="A3008">
        <v>9</v>
      </c>
      <c r="B3008" t="s">
        <v>14677</v>
      </c>
      <c r="C3008" t="s">
        <v>14678</v>
      </c>
      <c r="D3008">
        <v>46235</v>
      </c>
      <c r="E3008">
        <v>46250</v>
      </c>
      <c r="F3008" t="s">
        <v>14682</v>
      </c>
      <c r="G3008" t="s">
        <v>14683</v>
      </c>
      <c r="H3008" t="s">
        <v>14690</v>
      </c>
      <c r="I3008" t="s">
        <v>14691</v>
      </c>
      <c r="J3008">
        <v>2</v>
      </c>
      <c r="L3008" t="s">
        <v>14692</v>
      </c>
      <c r="M3008" t="s">
        <v>14693</v>
      </c>
      <c r="N3008" t="s">
        <v>14694</v>
      </c>
      <c r="O3008" t="s">
        <v>14836</v>
      </c>
      <c r="P3008" t="s">
        <v>398</v>
      </c>
      <c r="Q3008" t="s">
        <v>272</v>
      </c>
      <c r="R3008" t="s">
        <v>8666</v>
      </c>
      <c r="S3008" t="s">
        <v>8645</v>
      </c>
      <c r="T3008" t="b">
        <v>0</v>
      </c>
      <c r="U3008" t="b">
        <v>0</v>
      </c>
      <c r="V3008">
        <v>1</v>
      </c>
      <c r="W3008">
        <v>0</v>
      </c>
      <c r="X3008">
        <v>12</v>
      </c>
      <c r="AF3008" t="s">
        <v>14834</v>
      </c>
      <c r="AG3008" t="s">
        <v>2818</v>
      </c>
      <c r="AH3008" t="s">
        <v>14837</v>
      </c>
    </row>
    <row r="3009" spans="1:34" x14ac:dyDescent="0.25">
      <c r="A3009">
        <v>9</v>
      </c>
      <c r="B3009" t="s">
        <v>14677</v>
      </c>
      <c r="C3009" t="s">
        <v>14678</v>
      </c>
      <c r="D3009">
        <v>46235</v>
      </c>
      <c r="E3009">
        <v>46250</v>
      </c>
      <c r="F3009" t="s">
        <v>14682</v>
      </c>
      <c r="G3009" t="s">
        <v>14683</v>
      </c>
      <c r="H3009" t="s">
        <v>14690</v>
      </c>
      <c r="I3009" t="s">
        <v>14691</v>
      </c>
      <c r="J3009">
        <v>2</v>
      </c>
      <c r="L3009" t="s">
        <v>14692</v>
      </c>
      <c r="M3009" t="s">
        <v>14693</v>
      </c>
      <c r="N3009" t="s">
        <v>14694</v>
      </c>
      <c r="O3009" t="s">
        <v>14838</v>
      </c>
      <c r="P3009" t="s">
        <v>403</v>
      </c>
      <c r="Q3009" t="s">
        <v>272</v>
      </c>
      <c r="R3009" t="s">
        <v>8666</v>
      </c>
      <c r="S3009" t="s">
        <v>8645</v>
      </c>
      <c r="T3009" t="b">
        <v>0</v>
      </c>
      <c r="U3009" t="b">
        <v>0</v>
      </c>
      <c r="V3009">
        <v>1</v>
      </c>
      <c r="W3009">
        <v>0</v>
      </c>
      <c r="X3009">
        <v>8</v>
      </c>
      <c r="AF3009" t="s">
        <v>14834</v>
      </c>
      <c r="AG3009" t="s">
        <v>2818</v>
      </c>
      <c r="AH3009" t="s">
        <v>14839</v>
      </c>
    </row>
    <row r="3010" spans="1:34" x14ac:dyDescent="0.25">
      <c r="A3010">
        <v>9</v>
      </c>
      <c r="B3010" t="s">
        <v>14677</v>
      </c>
      <c r="C3010" t="s">
        <v>14678</v>
      </c>
      <c r="D3010">
        <v>46235</v>
      </c>
      <c r="E3010">
        <v>46250</v>
      </c>
      <c r="F3010" t="s">
        <v>14682</v>
      </c>
      <c r="G3010" t="s">
        <v>14683</v>
      </c>
      <c r="H3010" t="s">
        <v>14690</v>
      </c>
      <c r="I3010" t="s">
        <v>14691</v>
      </c>
      <c r="J3010">
        <v>2</v>
      </c>
      <c r="L3010" t="s">
        <v>14692</v>
      </c>
      <c r="M3010" t="s">
        <v>14693</v>
      </c>
      <c r="N3010" t="s">
        <v>14694</v>
      </c>
      <c r="O3010" t="s">
        <v>14840</v>
      </c>
      <c r="P3010" t="s">
        <v>389</v>
      </c>
      <c r="Q3010" t="s">
        <v>148</v>
      </c>
      <c r="R3010" t="s">
        <v>8659</v>
      </c>
      <c r="S3010" t="s">
        <v>8662</v>
      </c>
      <c r="T3010" t="b">
        <v>0</v>
      </c>
      <c r="U3010" t="b">
        <v>0</v>
      </c>
      <c r="V3010">
        <v>2</v>
      </c>
      <c r="W3010">
        <v>0</v>
      </c>
      <c r="X3010">
        <v>8</v>
      </c>
      <c r="AF3010" t="s">
        <v>14834</v>
      </c>
      <c r="AH3010" t="s">
        <v>14841</v>
      </c>
    </row>
    <row r="3011" spans="1:34" x14ac:dyDescent="0.25">
      <c r="A3011">
        <v>9</v>
      </c>
      <c r="B3011" t="s">
        <v>14677</v>
      </c>
      <c r="C3011" t="s">
        <v>14678</v>
      </c>
      <c r="D3011">
        <v>46235</v>
      </c>
      <c r="E3011">
        <v>46250</v>
      </c>
      <c r="F3011" t="s">
        <v>14682</v>
      </c>
      <c r="G3011" t="s">
        <v>14683</v>
      </c>
      <c r="H3011" t="s">
        <v>14690</v>
      </c>
      <c r="I3011" t="s">
        <v>14691</v>
      </c>
      <c r="J3011">
        <v>2</v>
      </c>
      <c r="L3011" t="s">
        <v>14692</v>
      </c>
      <c r="M3011" t="s">
        <v>14693</v>
      </c>
      <c r="N3011" t="s">
        <v>14694</v>
      </c>
      <c r="O3011" t="s">
        <v>14842</v>
      </c>
      <c r="P3011" t="s">
        <v>394</v>
      </c>
      <c r="Q3011" t="s">
        <v>272</v>
      </c>
      <c r="R3011" t="s">
        <v>8666</v>
      </c>
      <c r="S3011" t="s">
        <v>8645</v>
      </c>
      <c r="T3011" t="b">
        <v>0</v>
      </c>
      <c r="U3011" t="b">
        <v>0</v>
      </c>
      <c r="V3011">
        <v>2</v>
      </c>
      <c r="W3011">
        <v>0</v>
      </c>
      <c r="X3011">
        <v>15</v>
      </c>
      <c r="AF3011" t="s">
        <v>14843</v>
      </c>
      <c r="AG3011" t="s">
        <v>2818</v>
      </c>
      <c r="AH3011" t="s">
        <v>14844</v>
      </c>
    </row>
    <row r="3012" spans="1:34" x14ac:dyDescent="0.25">
      <c r="A3012">
        <v>9</v>
      </c>
      <c r="B3012" t="s">
        <v>14677</v>
      </c>
      <c r="C3012" t="s">
        <v>14678</v>
      </c>
      <c r="D3012">
        <v>46235</v>
      </c>
      <c r="E3012">
        <v>46250</v>
      </c>
      <c r="F3012" t="s">
        <v>14682</v>
      </c>
      <c r="G3012" t="s">
        <v>14683</v>
      </c>
      <c r="H3012" t="s">
        <v>14690</v>
      </c>
      <c r="I3012" t="s">
        <v>14691</v>
      </c>
      <c r="J3012">
        <v>2</v>
      </c>
      <c r="L3012" t="s">
        <v>14692</v>
      </c>
      <c r="M3012" t="s">
        <v>14693</v>
      </c>
      <c r="N3012" t="s">
        <v>14694</v>
      </c>
      <c r="O3012" t="s">
        <v>14845</v>
      </c>
      <c r="P3012" t="s">
        <v>398</v>
      </c>
      <c r="Q3012" t="s">
        <v>272</v>
      </c>
      <c r="R3012" t="s">
        <v>8666</v>
      </c>
      <c r="S3012" t="s">
        <v>8645</v>
      </c>
      <c r="T3012" t="b">
        <v>0</v>
      </c>
      <c r="U3012" t="b">
        <v>0</v>
      </c>
      <c r="V3012">
        <v>2</v>
      </c>
      <c r="W3012">
        <v>0</v>
      </c>
      <c r="X3012">
        <v>12</v>
      </c>
      <c r="AF3012" t="s">
        <v>14843</v>
      </c>
      <c r="AG3012" t="s">
        <v>2818</v>
      </c>
      <c r="AH3012" t="s">
        <v>14846</v>
      </c>
    </row>
    <row r="3013" spans="1:34" x14ac:dyDescent="0.25">
      <c r="A3013">
        <v>9</v>
      </c>
      <c r="B3013" t="s">
        <v>14677</v>
      </c>
      <c r="C3013" t="s">
        <v>14678</v>
      </c>
      <c r="D3013">
        <v>46235</v>
      </c>
      <c r="E3013">
        <v>46250</v>
      </c>
      <c r="F3013" t="s">
        <v>14682</v>
      </c>
      <c r="G3013" t="s">
        <v>14683</v>
      </c>
      <c r="H3013" t="s">
        <v>14690</v>
      </c>
      <c r="I3013" t="s">
        <v>14691</v>
      </c>
      <c r="J3013">
        <v>2</v>
      </c>
      <c r="L3013" t="s">
        <v>14692</v>
      </c>
      <c r="M3013" t="s">
        <v>14693</v>
      </c>
      <c r="N3013" t="s">
        <v>14694</v>
      </c>
      <c r="O3013" t="s">
        <v>14847</v>
      </c>
      <c r="P3013" t="s">
        <v>403</v>
      </c>
      <c r="Q3013" t="s">
        <v>272</v>
      </c>
      <c r="R3013" t="s">
        <v>8666</v>
      </c>
      <c r="S3013" t="s">
        <v>8645</v>
      </c>
      <c r="T3013" t="b">
        <v>0</v>
      </c>
      <c r="U3013" t="b">
        <v>0</v>
      </c>
      <c r="V3013">
        <v>2</v>
      </c>
      <c r="W3013">
        <v>0</v>
      </c>
      <c r="X3013">
        <v>8</v>
      </c>
      <c r="AF3013" t="s">
        <v>14843</v>
      </c>
      <c r="AG3013" t="s">
        <v>2818</v>
      </c>
      <c r="AH3013" t="s">
        <v>14848</v>
      </c>
    </row>
    <row r="3014" spans="1:34" x14ac:dyDescent="0.25">
      <c r="A3014">
        <v>9</v>
      </c>
      <c r="B3014" t="s">
        <v>14677</v>
      </c>
      <c r="C3014" t="s">
        <v>14678</v>
      </c>
      <c r="D3014">
        <v>46235</v>
      </c>
      <c r="E3014">
        <v>46250</v>
      </c>
      <c r="F3014" t="s">
        <v>14682</v>
      </c>
      <c r="G3014" t="s">
        <v>14683</v>
      </c>
      <c r="H3014" t="s">
        <v>14690</v>
      </c>
      <c r="I3014" t="s">
        <v>14691</v>
      </c>
      <c r="J3014">
        <v>2</v>
      </c>
      <c r="L3014" t="s">
        <v>14692</v>
      </c>
      <c r="M3014" t="s">
        <v>14693</v>
      </c>
      <c r="N3014" t="s">
        <v>14694</v>
      </c>
      <c r="O3014" t="s">
        <v>14849</v>
      </c>
      <c r="P3014" t="s">
        <v>389</v>
      </c>
      <c r="Q3014" t="s">
        <v>148</v>
      </c>
      <c r="R3014" t="s">
        <v>8659</v>
      </c>
      <c r="S3014" t="s">
        <v>8662</v>
      </c>
      <c r="T3014" t="b">
        <v>0</v>
      </c>
      <c r="U3014" t="b">
        <v>0</v>
      </c>
      <c r="V3014">
        <v>3</v>
      </c>
      <c r="W3014">
        <v>0</v>
      </c>
      <c r="X3014">
        <v>8</v>
      </c>
      <c r="AF3014" t="s">
        <v>14843</v>
      </c>
      <c r="AH3014" t="s">
        <v>14850</v>
      </c>
    </row>
    <row r="3015" spans="1:34" x14ac:dyDescent="0.25">
      <c r="A3015">
        <v>9</v>
      </c>
      <c r="B3015" t="s">
        <v>14677</v>
      </c>
      <c r="C3015" t="s">
        <v>14678</v>
      </c>
      <c r="D3015">
        <v>46235</v>
      </c>
      <c r="E3015">
        <v>46250</v>
      </c>
      <c r="F3015" t="s">
        <v>14682</v>
      </c>
      <c r="G3015" t="s">
        <v>14683</v>
      </c>
      <c r="H3015" t="s">
        <v>14690</v>
      </c>
      <c r="I3015" t="s">
        <v>14691</v>
      </c>
      <c r="J3015">
        <v>2</v>
      </c>
      <c r="L3015" t="s">
        <v>14692</v>
      </c>
      <c r="M3015" t="s">
        <v>14693</v>
      </c>
      <c r="N3015" t="s">
        <v>14694</v>
      </c>
      <c r="O3015" t="s">
        <v>14851</v>
      </c>
      <c r="P3015" t="s">
        <v>147</v>
      </c>
      <c r="Q3015" t="s">
        <v>148</v>
      </c>
      <c r="R3015" t="s">
        <v>8659</v>
      </c>
      <c r="S3015" t="s">
        <v>8645</v>
      </c>
      <c r="T3015" t="b">
        <v>0</v>
      </c>
      <c r="U3015" t="b">
        <v>0</v>
      </c>
      <c r="V3015">
        <v>1</v>
      </c>
      <c r="W3015">
        <v>130</v>
      </c>
      <c r="X3015">
        <v>8</v>
      </c>
      <c r="AB3015">
        <v>2</v>
      </c>
      <c r="AC3015">
        <v>1</v>
      </c>
      <c r="AD3015">
        <v>3</v>
      </c>
      <c r="AE3015" t="s">
        <v>1745</v>
      </c>
      <c r="AG3015" t="s">
        <v>14852</v>
      </c>
      <c r="AH3015" t="s">
        <v>14853</v>
      </c>
    </row>
    <row r="3016" spans="1:34" x14ac:dyDescent="0.25">
      <c r="A3016">
        <v>9</v>
      </c>
      <c r="B3016" t="s">
        <v>14677</v>
      </c>
      <c r="C3016" t="s">
        <v>14678</v>
      </c>
      <c r="D3016">
        <v>46235</v>
      </c>
      <c r="E3016">
        <v>46250</v>
      </c>
      <c r="F3016" t="s">
        <v>14682</v>
      </c>
      <c r="G3016" t="s">
        <v>14683</v>
      </c>
      <c r="H3016" t="s">
        <v>14690</v>
      </c>
      <c r="I3016" t="s">
        <v>14691</v>
      </c>
      <c r="J3016">
        <v>2</v>
      </c>
      <c r="L3016" t="s">
        <v>14692</v>
      </c>
      <c r="M3016" t="s">
        <v>14693</v>
      </c>
      <c r="N3016" t="s">
        <v>14694</v>
      </c>
      <c r="O3016" t="s">
        <v>14854</v>
      </c>
      <c r="P3016" t="s">
        <v>147</v>
      </c>
      <c r="Q3016" t="s">
        <v>148</v>
      </c>
      <c r="R3016" t="s">
        <v>8659</v>
      </c>
      <c r="S3016" t="s">
        <v>8645</v>
      </c>
      <c r="T3016" t="b">
        <v>0</v>
      </c>
      <c r="U3016" t="b">
        <v>0</v>
      </c>
      <c r="V3016">
        <v>2</v>
      </c>
      <c r="W3016">
        <v>130</v>
      </c>
      <c r="X3016">
        <v>8</v>
      </c>
      <c r="AB3016">
        <v>2</v>
      </c>
      <c r="AC3016">
        <v>1</v>
      </c>
      <c r="AD3016">
        <v>3</v>
      </c>
      <c r="AE3016" t="s">
        <v>618</v>
      </c>
      <c r="AG3016" t="s">
        <v>14855</v>
      </c>
      <c r="AH3016" t="s">
        <v>14856</v>
      </c>
    </row>
    <row r="3017" spans="1:34" x14ac:dyDescent="0.25">
      <c r="A3017">
        <v>9</v>
      </c>
      <c r="B3017" t="s">
        <v>14677</v>
      </c>
      <c r="C3017" t="s">
        <v>14678</v>
      </c>
      <c r="D3017">
        <v>46235</v>
      </c>
      <c r="E3017">
        <v>46250</v>
      </c>
      <c r="F3017" t="s">
        <v>14682</v>
      </c>
      <c r="G3017" t="s">
        <v>14683</v>
      </c>
      <c r="H3017" t="s">
        <v>14690</v>
      </c>
      <c r="I3017" t="s">
        <v>14691</v>
      </c>
      <c r="J3017">
        <v>2</v>
      </c>
      <c r="L3017" t="s">
        <v>14692</v>
      </c>
      <c r="M3017" t="s">
        <v>14693</v>
      </c>
      <c r="N3017" t="s">
        <v>14694</v>
      </c>
      <c r="O3017" t="s">
        <v>14857</v>
      </c>
      <c r="P3017" t="s">
        <v>147</v>
      </c>
      <c r="Q3017" t="s">
        <v>148</v>
      </c>
      <c r="R3017" t="s">
        <v>8659</v>
      </c>
      <c r="S3017" t="s">
        <v>8645</v>
      </c>
      <c r="T3017" t="b">
        <v>0</v>
      </c>
      <c r="U3017" t="b">
        <v>0</v>
      </c>
      <c r="V3017">
        <v>3</v>
      </c>
      <c r="W3017">
        <v>140</v>
      </c>
      <c r="X3017">
        <v>6</v>
      </c>
      <c r="AB3017">
        <v>2</v>
      </c>
      <c r="AC3017">
        <v>1</v>
      </c>
      <c r="AD3017">
        <v>3</v>
      </c>
      <c r="AE3017" t="s">
        <v>1745</v>
      </c>
      <c r="AG3017" t="s">
        <v>14858</v>
      </c>
      <c r="AH3017" t="s">
        <v>14859</v>
      </c>
    </row>
    <row r="3018" spans="1:34" x14ac:dyDescent="0.25">
      <c r="A3018">
        <v>9</v>
      </c>
      <c r="B3018" t="s">
        <v>14677</v>
      </c>
      <c r="C3018" t="s">
        <v>14678</v>
      </c>
      <c r="D3018">
        <v>46235</v>
      </c>
      <c r="E3018">
        <v>46250</v>
      </c>
      <c r="F3018" t="s">
        <v>14682</v>
      </c>
      <c r="G3018" t="s">
        <v>14683</v>
      </c>
      <c r="H3018" t="s">
        <v>14690</v>
      </c>
      <c r="I3018" t="s">
        <v>14691</v>
      </c>
      <c r="J3018">
        <v>2</v>
      </c>
      <c r="L3018" t="s">
        <v>14692</v>
      </c>
      <c r="M3018" t="s">
        <v>14693</v>
      </c>
      <c r="N3018" t="s">
        <v>14694</v>
      </c>
      <c r="O3018" t="s">
        <v>14860</v>
      </c>
      <c r="P3018" t="s">
        <v>147</v>
      </c>
      <c r="Q3018" t="s">
        <v>148</v>
      </c>
      <c r="R3018" t="s">
        <v>8659</v>
      </c>
      <c r="S3018" t="s">
        <v>8645</v>
      </c>
      <c r="T3018" t="b">
        <v>0</v>
      </c>
      <c r="U3018" t="b">
        <v>0</v>
      </c>
      <c r="V3018">
        <v>4</v>
      </c>
      <c r="W3018">
        <v>150</v>
      </c>
      <c r="X3018">
        <v>5</v>
      </c>
      <c r="AB3018">
        <v>2</v>
      </c>
      <c r="AC3018">
        <v>1</v>
      </c>
      <c r="AD3018">
        <v>3</v>
      </c>
      <c r="AE3018" t="s">
        <v>610</v>
      </c>
      <c r="AG3018" t="s">
        <v>2350</v>
      </c>
      <c r="AH3018" t="s">
        <v>14861</v>
      </c>
    </row>
    <row r="3019" spans="1:34" x14ac:dyDescent="0.25">
      <c r="A3019">
        <v>9</v>
      </c>
      <c r="B3019" t="s">
        <v>14677</v>
      </c>
      <c r="C3019" t="s">
        <v>14678</v>
      </c>
      <c r="D3019">
        <v>46235</v>
      </c>
      <c r="E3019">
        <v>46250</v>
      </c>
      <c r="F3019" t="s">
        <v>14682</v>
      </c>
      <c r="G3019" t="s">
        <v>14683</v>
      </c>
      <c r="H3019" t="s">
        <v>14690</v>
      </c>
      <c r="I3019" t="s">
        <v>14691</v>
      </c>
      <c r="J3019">
        <v>2</v>
      </c>
      <c r="L3019" t="s">
        <v>14692</v>
      </c>
      <c r="M3019" t="s">
        <v>14693</v>
      </c>
      <c r="N3019" t="s">
        <v>14694</v>
      </c>
      <c r="O3019" t="s">
        <v>14862</v>
      </c>
      <c r="P3019" t="s">
        <v>147</v>
      </c>
      <c r="Q3019" t="s">
        <v>148</v>
      </c>
      <c r="R3019" t="s">
        <v>8659</v>
      </c>
      <c r="S3019" t="s">
        <v>8645</v>
      </c>
      <c r="T3019" t="b">
        <v>0</v>
      </c>
      <c r="U3019" t="b">
        <v>0</v>
      </c>
      <c r="V3019">
        <v>5</v>
      </c>
      <c r="W3019">
        <v>150</v>
      </c>
      <c r="X3019">
        <v>4.5</v>
      </c>
      <c r="AB3019">
        <v>2</v>
      </c>
      <c r="AC3019">
        <v>1</v>
      </c>
      <c r="AD3019">
        <v>3</v>
      </c>
      <c r="AE3019" t="s">
        <v>610</v>
      </c>
      <c r="AG3019" t="s">
        <v>2350</v>
      </c>
      <c r="AH3019" t="s">
        <v>14863</v>
      </c>
    </row>
    <row r="3020" spans="1:34" x14ac:dyDescent="0.25">
      <c r="A3020">
        <v>9</v>
      </c>
      <c r="B3020" t="s">
        <v>14677</v>
      </c>
      <c r="C3020" t="s">
        <v>14678</v>
      </c>
      <c r="D3020">
        <v>46235</v>
      </c>
      <c r="E3020">
        <v>46250</v>
      </c>
      <c r="F3020" t="s">
        <v>14682</v>
      </c>
      <c r="G3020" t="s">
        <v>14683</v>
      </c>
      <c r="H3020" t="s">
        <v>14690</v>
      </c>
      <c r="I3020" t="s">
        <v>14691</v>
      </c>
      <c r="J3020">
        <v>2</v>
      </c>
      <c r="L3020" t="s">
        <v>14692</v>
      </c>
      <c r="M3020" t="s">
        <v>14693</v>
      </c>
      <c r="N3020" t="s">
        <v>14694</v>
      </c>
      <c r="O3020" t="s">
        <v>14864</v>
      </c>
      <c r="P3020" t="s">
        <v>14743</v>
      </c>
      <c r="Q3020" t="s">
        <v>148</v>
      </c>
      <c r="R3020" t="s">
        <v>8659</v>
      </c>
      <c r="S3020" t="s">
        <v>8645</v>
      </c>
      <c r="T3020" t="b">
        <v>0</v>
      </c>
      <c r="U3020" t="b">
        <v>0</v>
      </c>
      <c r="V3020">
        <v>1</v>
      </c>
      <c r="W3020">
        <v>50</v>
      </c>
      <c r="X3020">
        <v>10</v>
      </c>
      <c r="AG3020" t="s">
        <v>14865</v>
      </c>
      <c r="AH3020" t="s">
        <v>14866</v>
      </c>
    </row>
    <row r="3021" spans="1:34" x14ac:dyDescent="0.25">
      <c r="A3021">
        <v>9</v>
      </c>
      <c r="B3021" t="s">
        <v>14677</v>
      </c>
      <c r="C3021" t="s">
        <v>14678</v>
      </c>
      <c r="D3021">
        <v>46235</v>
      </c>
      <c r="E3021">
        <v>46250</v>
      </c>
      <c r="F3021" t="s">
        <v>14682</v>
      </c>
      <c r="G3021" t="s">
        <v>14683</v>
      </c>
      <c r="H3021" t="s">
        <v>14690</v>
      </c>
      <c r="I3021" t="s">
        <v>14691</v>
      </c>
      <c r="J3021">
        <v>2</v>
      </c>
      <c r="L3021" t="s">
        <v>14692</v>
      </c>
      <c r="M3021" t="s">
        <v>14693</v>
      </c>
      <c r="N3021" t="s">
        <v>14694</v>
      </c>
      <c r="O3021" t="s">
        <v>14867</v>
      </c>
      <c r="P3021" t="s">
        <v>14743</v>
      </c>
      <c r="Q3021" t="s">
        <v>148</v>
      </c>
      <c r="R3021" t="s">
        <v>8659</v>
      </c>
      <c r="S3021" t="s">
        <v>8645</v>
      </c>
      <c r="T3021" t="b">
        <v>0</v>
      </c>
      <c r="U3021" t="b">
        <v>0</v>
      </c>
      <c r="V3021">
        <v>2</v>
      </c>
      <c r="W3021">
        <v>90</v>
      </c>
      <c r="X3021">
        <v>8</v>
      </c>
      <c r="AB3021">
        <v>2</v>
      </c>
      <c r="AC3021">
        <v>1</v>
      </c>
      <c r="AD3021">
        <v>3</v>
      </c>
      <c r="AE3021" t="s">
        <v>618</v>
      </c>
      <c r="AG3021" t="s">
        <v>14868</v>
      </c>
      <c r="AH3021" t="s">
        <v>14869</v>
      </c>
    </row>
    <row r="3022" spans="1:34" x14ac:dyDescent="0.25">
      <c r="A3022">
        <v>9</v>
      </c>
      <c r="B3022" t="s">
        <v>14677</v>
      </c>
      <c r="C3022" t="s">
        <v>14678</v>
      </c>
      <c r="D3022">
        <v>46235</v>
      </c>
      <c r="E3022">
        <v>46250</v>
      </c>
      <c r="F3022" t="s">
        <v>14682</v>
      </c>
      <c r="G3022" t="s">
        <v>14683</v>
      </c>
      <c r="H3022" t="s">
        <v>14690</v>
      </c>
      <c r="I3022" t="s">
        <v>14691</v>
      </c>
      <c r="J3022">
        <v>2</v>
      </c>
      <c r="L3022" t="s">
        <v>14692</v>
      </c>
      <c r="M3022" t="s">
        <v>14693</v>
      </c>
      <c r="N3022" t="s">
        <v>14694</v>
      </c>
      <c r="O3022" t="s">
        <v>14870</v>
      </c>
      <c r="P3022" t="s">
        <v>14743</v>
      </c>
      <c r="Q3022" t="s">
        <v>148</v>
      </c>
      <c r="R3022" t="s">
        <v>8659</v>
      </c>
      <c r="S3022" t="s">
        <v>8645</v>
      </c>
      <c r="T3022" t="b">
        <v>0</v>
      </c>
      <c r="U3022" t="b">
        <v>0</v>
      </c>
      <c r="V3022">
        <v>3</v>
      </c>
      <c r="W3022">
        <v>90</v>
      </c>
      <c r="X3022">
        <v>9</v>
      </c>
      <c r="AB3022">
        <v>2</v>
      </c>
      <c r="AC3022">
        <v>1</v>
      </c>
      <c r="AD3022">
        <v>3</v>
      </c>
      <c r="AE3022" t="s">
        <v>618</v>
      </c>
      <c r="AG3022" t="s">
        <v>14868</v>
      </c>
      <c r="AH3022" t="s">
        <v>14871</v>
      </c>
    </row>
    <row r="3023" spans="1:34" x14ac:dyDescent="0.25">
      <c r="A3023">
        <v>9</v>
      </c>
      <c r="B3023" t="s">
        <v>14677</v>
      </c>
      <c r="C3023" t="s">
        <v>14678</v>
      </c>
      <c r="D3023">
        <v>46235</v>
      </c>
      <c r="E3023">
        <v>46250</v>
      </c>
      <c r="F3023" t="s">
        <v>14682</v>
      </c>
      <c r="G3023" t="s">
        <v>14683</v>
      </c>
      <c r="H3023" t="s">
        <v>14690</v>
      </c>
      <c r="I3023" t="s">
        <v>14691</v>
      </c>
      <c r="J3023">
        <v>2</v>
      </c>
      <c r="L3023" t="s">
        <v>14692</v>
      </c>
      <c r="M3023" t="s">
        <v>14693</v>
      </c>
      <c r="N3023" t="s">
        <v>14694</v>
      </c>
      <c r="O3023" t="s">
        <v>14872</v>
      </c>
      <c r="P3023" t="s">
        <v>200</v>
      </c>
      <c r="Q3023" t="s">
        <v>148</v>
      </c>
      <c r="R3023" t="s">
        <v>8490</v>
      </c>
      <c r="S3023" t="s">
        <v>8645</v>
      </c>
      <c r="T3023" t="b">
        <v>0</v>
      </c>
      <c r="U3023" t="b">
        <v>0</v>
      </c>
      <c r="V3023">
        <v>1</v>
      </c>
      <c r="W3023">
        <v>30</v>
      </c>
      <c r="X3023">
        <v>12</v>
      </c>
      <c r="AB3023">
        <v>2</v>
      </c>
      <c r="AC3023">
        <v>2</v>
      </c>
      <c r="AD3023">
        <v>3</v>
      </c>
      <c r="AE3023" t="s">
        <v>618</v>
      </c>
      <c r="AG3023" t="s">
        <v>14873</v>
      </c>
      <c r="AH3023" t="s">
        <v>14874</v>
      </c>
    </row>
    <row r="3024" spans="1:34" x14ac:dyDescent="0.25">
      <c r="A3024">
        <v>9</v>
      </c>
      <c r="B3024" t="s">
        <v>14677</v>
      </c>
      <c r="C3024" t="s">
        <v>14678</v>
      </c>
      <c r="D3024">
        <v>46235</v>
      </c>
      <c r="E3024">
        <v>46250</v>
      </c>
      <c r="F3024" t="s">
        <v>14682</v>
      </c>
      <c r="G3024" t="s">
        <v>14683</v>
      </c>
      <c r="H3024" t="s">
        <v>14690</v>
      </c>
      <c r="I3024" t="s">
        <v>14691</v>
      </c>
      <c r="J3024">
        <v>2</v>
      </c>
      <c r="L3024" t="s">
        <v>14692</v>
      </c>
      <c r="M3024" t="s">
        <v>14693</v>
      </c>
      <c r="N3024" t="s">
        <v>14694</v>
      </c>
      <c r="O3024" t="s">
        <v>14875</v>
      </c>
      <c r="P3024" t="s">
        <v>200</v>
      </c>
      <c r="Q3024" t="s">
        <v>148</v>
      </c>
      <c r="R3024" t="s">
        <v>8490</v>
      </c>
      <c r="S3024" t="s">
        <v>8645</v>
      </c>
      <c r="T3024" t="b">
        <v>0</v>
      </c>
      <c r="U3024" t="b">
        <v>0</v>
      </c>
      <c r="V3024">
        <v>2</v>
      </c>
      <c r="W3024">
        <v>40</v>
      </c>
      <c r="X3024">
        <v>10</v>
      </c>
      <c r="AB3024">
        <v>2</v>
      </c>
      <c r="AC3024">
        <v>2</v>
      </c>
      <c r="AD3024">
        <v>3</v>
      </c>
      <c r="AE3024" t="s">
        <v>618</v>
      </c>
      <c r="AG3024" t="s">
        <v>14876</v>
      </c>
      <c r="AH3024" t="s">
        <v>14877</v>
      </c>
    </row>
    <row r="3025" spans="1:34" x14ac:dyDescent="0.25">
      <c r="A3025">
        <v>9</v>
      </c>
      <c r="B3025" t="s">
        <v>14677</v>
      </c>
      <c r="C3025" t="s">
        <v>14678</v>
      </c>
      <c r="D3025">
        <v>46235</v>
      </c>
      <c r="E3025">
        <v>46250</v>
      </c>
      <c r="F3025" t="s">
        <v>14682</v>
      </c>
      <c r="G3025" t="s">
        <v>14683</v>
      </c>
      <c r="H3025" t="s">
        <v>14690</v>
      </c>
      <c r="I3025" t="s">
        <v>14691</v>
      </c>
      <c r="J3025">
        <v>2</v>
      </c>
      <c r="L3025" t="s">
        <v>14692</v>
      </c>
      <c r="M3025" t="s">
        <v>14693</v>
      </c>
      <c r="N3025" t="s">
        <v>14694</v>
      </c>
      <c r="O3025" t="s">
        <v>14878</v>
      </c>
      <c r="P3025" t="s">
        <v>200</v>
      </c>
      <c r="Q3025" t="s">
        <v>148</v>
      </c>
      <c r="R3025" t="s">
        <v>8490</v>
      </c>
      <c r="S3025" t="s">
        <v>8645</v>
      </c>
      <c r="T3025" t="b">
        <v>0</v>
      </c>
      <c r="U3025" t="b">
        <v>0</v>
      </c>
      <c r="V3025">
        <v>3</v>
      </c>
      <c r="W3025">
        <v>40</v>
      </c>
      <c r="X3025">
        <v>8</v>
      </c>
      <c r="AB3025">
        <v>2</v>
      </c>
      <c r="AC3025">
        <v>2</v>
      </c>
      <c r="AD3025">
        <v>3</v>
      </c>
      <c r="AE3025" t="s">
        <v>1745</v>
      </c>
      <c r="AG3025" t="s">
        <v>14879</v>
      </c>
      <c r="AH3025" t="s">
        <v>14880</v>
      </c>
    </row>
    <row r="3026" spans="1:34" x14ac:dyDescent="0.25">
      <c r="A3026">
        <v>9</v>
      </c>
      <c r="B3026" t="s">
        <v>14677</v>
      </c>
      <c r="C3026" t="s">
        <v>14678</v>
      </c>
      <c r="D3026">
        <v>46235</v>
      </c>
      <c r="E3026">
        <v>46250</v>
      </c>
      <c r="F3026" t="s">
        <v>14682</v>
      </c>
      <c r="G3026" t="s">
        <v>14683</v>
      </c>
      <c r="H3026" t="s">
        <v>14690</v>
      </c>
      <c r="I3026" t="s">
        <v>14691</v>
      </c>
      <c r="J3026">
        <v>2</v>
      </c>
      <c r="L3026" t="s">
        <v>14692</v>
      </c>
      <c r="M3026" t="s">
        <v>14693</v>
      </c>
      <c r="N3026" t="s">
        <v>14694</v>
      </c>
      <c r="O3026" t="s">
        <v>14881</v>
      </c>
      <c r="P3026" t="s">
        <v>200</v>
      </c>
      <c r="Q3026" t="s">
        <v>148</v>
      </c>
      <c r="R3026" t="s">
        <v>8490</v>
      </c>
      <c r="S3026" t="s">
        <v>8645</v>
      </c>
      <c r="T3026" t="b">
        <v>0</v>
      </c>
      <c r="U3026" t="b">
        <v>0</v>
      </c>
      <c r="V3026">
        <v>4</v>
      </c>
      <c r="W3026">
        <v>40</v>
      </c>
      <c r="X3026">
        <v>7</v>
      </c>
      <c r="AB3026">
        <v>2</v>
      </c>
      <c r="AC3026">
        <v>2</v>
      </c>
      <c r="AD3026">
        <v>3</v>
      </c>
      <c r="AE3026" t="s">
        <v>610</v>
      </c>
      <c r="AG3026" t="s">
        <v>14882</v>
      </c>
      <c r="AH3026" t="s">
        <v>14883</v>
      </c>
    </row>
    <row r="3027" spans="1:34" x14ac:dyDescent="0.25">
      <c r="A3027">
        <v>9</v>
      </c>
      <c r="B3027" t="s">
        <v>14677</v>
      </c>
      <c r="C3027" t="s">
        <v>14678</v>
      </c>
      <c r="D3027">
        <v>46235</v>
      </c>
      <c r="E3027">
        <v>46250</v>
      </c>
      <c r="F3027" t="s">
        <v>14682</v>
      </c>
      <c r="G3027" t="s">
        <v>14683</v>
      </c>
      <c r="H3027" t="s">
        <v>14690</v>
      </c>
      <c r="I3027" t="s">
        <v>14691</v>
      </c>
      <c r="J3027">
        <v>2</v>
      </c>
      <c r="L3027" t="s">
        <v>14692</v>
      </c>
      <c r="M3027" t="s">
        <v>14693</v>
      </c>
      <c r="N3027" t="s">
        <v>14694</v>
      </c>
      <c r="O3027" t="s">
        <v>14884</v>
      </c>
      <c r="P3027" t="s">
        <v>313</v>
      </c>
      <c r="Q3027" t="s">
        <v>148</v>
      </c>
      <c r="R3027" t="s">
        <v>8659</v>
      </c>
      <c r="S3027" t="s">
        <v>8645</v>
      </c>
      <c r="T3027" t="b">
        <v>0</v>
      </c>
      <c r="U3027" t="b">
        <v>0</v>
      </c>
      <c r="V3027">
        <v>1</v>
      </c>
      <c r="W3027">
        <v>50</v>
      </c>
      <c r="X3027">
        <v>10</v>
      </c>
      <c r="AB3027">
        <v>2</v>
      </c>
      <c r="AC3027">
        <v>1</v>
      </c>
      <c r="AD3027">
        <v>3</v>
      </c>
      <c r="AE3027" t="s">
        <v>1745</v>
      </c>
      <c r="AG3027" t="s">
        <v>2181</v>
      </c>
      <c r="AH3027" t="s">
        <v>14885</v>
      </c>
    </row>
    <row r="3028" spans="1:34" x14ac:dyDescent="0.25">
      <c r="A3028">
        <v>9</v>
      </c>
      <c r="B3028" t="s">
        <v>14677</v>
      </c>
      <c r="C3028" t="s">
        <v>14678</v>
      </c>
      <c r="D3028">
        <v>46235</v>
      </c>
      <c r="E3028">
        <v>46250</v>
      </c>
      <c r="F3028" t="s">
        <v>14682</v>
      </c>
      <c r="G3028" t="s">
        <v>14683</v>
      </c>
      <c r="H3028" t="s">
        <v>14690</v>
      </c>
      <c r="I3028" t="s">
        <v>14691</v>
      </c>
      <c r="J3028">
        <v>2</v>
      </c>
      <c r="L3028" t="s">
        <v>14692</v>
      </c>
      <c r="M3028" t="s">
        <v>14693</v>
      </c>
      <c r="N3028" t="s">
        <v>14694</v>
      </c>
      <c r="O3028" t="s">
        <v>14886</v>
      </c>
      <c r="P3028" t="s">
        <v>313</v>
      </c>
      <c r="Q3028" t="s">
        <v>148</v>
      </c>
      <c r="R3028" t="s">
        <v>8659</v>
      </c>
      <c r="S3028" t="s">
        <v>8645</v>
      </c>
      <c r="T3028" t="b">
        <v>0</v>
      </c>
      <c r="U3028" t="b">
        <v>0</v>
      </c>
      <c r="V3028">
        <v>2</v>
      </c>
      <c r="W3028">
        <v>50</v>
      </c>
      <c r="X3028">
        <v>10</v>
      </c>
      <c r="AB3028">
        <v>2</v>
      </c>
      <c r="AC3028">
        <v>1</v>
      </c>
      <c r="AD3028">
        <v>3</v>
      </c>
      <c r="AE3028" t="s">
        <v>1745</v>
      </c>
      <c r="AG3028" t="s">
        <v>2181</v>
      </c>
      <c r="AH3028" t="s">
        <v>14887</v>
      </c>
    </row>
    <row r="3029" spans="1:34" x14ac:dyDescent="0.25">
      <c r="A3029">
        <v>9</v>
      </c>
      <c r="B3029" t="s">
        <v>14677</v>
      </c>
      <c r="C3029" t="s">
        <v>14678</v>
      </c>
      <c r="D3029">
        <v>46235</v>
      </c>
      <c r="E3029">
        <v>46250</v>
      </c>
      <c r="F3029" t="s">
        <v>14682</v>
      </c>
      <c r="G3029" t="s">
        <v>14683</v>
      </c>
      <c r="H3029" t="s">
        <v>14690</v>
      </c>
      <c r="I3029" t="s">
        <v>14691</v>
      </c>
      <c r="J3029">
        <v>2</v>
      </c>
      <c r="L3029" t="s">
        <v>14692</v>
      </c>
      <c r="M3029" t="s">
        <v>14693</v>
      </c>
      <c r="N3029" t="s">
        <v>14694</v>
      </c>
      <c r="O3029" t="s">
        <v>14888</v>
      </c>
      <c r="P3029" t="s">
        <v>313</v>
      </c>
      <c r="Q3029" t="s">
        <v>148</v>
      </c>
      <c r="R3029" t="s">
        <v>8659</v>
      </c>
      <c r="S3029" t="s">
        <v>8645</v>
      </c>
      <c r="T3029" t="b">
        <v>0</v>
      </c>
      <c r="U3029" t="b">
        <v>0</v>
      </c>
      <c r="V3029">
        <v>3</v>
      </c>
      <c r="W3029">
        <v>50</v>
      </c>
      <c r="X3029">
        <v>9</v>
      </c>
      <c r="AB3029">
        <v>2</v>
      </c>
      <c r="AC3029">
        <v>1</v>
      </c>
      <c r="AD3029">
        <v>3</v>
      </c>
      <c r="AE3029" t="s">
        <v>610</v>
      </c>
      <c r="AG3029" t="s">
        <v>2350</v>
      </c>
      <c r="AH3029" t="s">
        <v>14889</v>
      </c>
    </row>
    <row r="3030" spans="1:34" x14ac:dyDescent="0.25">
      <c r="A3030">
        <v>9</v>
      </c>
      <c r="B3030" t="s">
        <v>14677</v>
      </c>
      <c r="C3030" t="s">
        <v>14678</v>
      </c>
      <c r="D3030">
        <v>46235</v>
      </c>
      <c r="E3030">
        <v>46250</v>
      </c>
      <c r="F3030" t="s">
        <v>14682</v>
      </c>
      <c r="G3030" t="s">
        <v>14683</v>
      </c>
      <c r="H3030" t="s">
        <v>14690</v>
      </c>
      <c r="I3030" t="s">
        <v>14691</v>
      </c>
      <c r="J3030">
        <v>2</v>
      </c>
      <c r="L3030" t="s">
        <v>14692</v>
      </c>
      <c r="M3030" t="s">
        <v>14693</v>
      </c>
      <c r="N3030" t="s">
        <v>14694</v>
      </c>
      <c r="O3030" t="s">
        <v>14890</v>
      </c>
      <c r="P3030" t="s">
        <v>217</v>
      </c>
      <c r="Q3030" t="s">
        <v>8650</v>
      </c>
      <c r="R3030" t="s">
        <v>8637</v>
      </c>
      <c r="S3030" t="s">
        <v>8645</v>
      </c>
      <c r="T3030" t="b">
        <v>1</v>
      </c>
      <c r="U3030" t="b">
        <v>0</v>
      </c>
      <c r="V3030">
        <v>1</v>
      </c>
      <c r="W3030">
        <v>25</v>
      </c>
      <c r="X3030">
        <v>10</v>
      </c>
      <c r="AB3030">
        <v>2</v>
      </c>
      <c r="AC3030">
        <v>1</v>
      </c>
      <c r="AD3030">
        <v>3</v>
      </c>
      <c r="AE3030" t="s">
        <v>1745</v>
      </c>
      <c r="AG3030" t="s">
        <v>14891</v>
      </c>
      <c r="AH3030" t="s">
        <v>14892</v>
      </c>
    </row>
    <row r="3031" spans="1:34" x14ac:dyDescent="0.25">
      <c r="A3031">
        <v>9</v>
      </c>
      <c r="B3031" t="s">
        <v>14677</v>
      </c>
      <c r="C3031" t="s">
        <v>14678</v>
      </c>
      <c r="D3031">
        <v>46235</v>
      </c>
      <c r="E3031">
        <v>46250</v>
      </c>
      <c r="F3031" t="s">
        <v>14682</v>
      </c>
      <c r="G3031" t="s">
        <v>14683</v>
      </c>
      <c r="H3031" t="s">
        <v>14690</v>
      </c>
      <c r="I3031" t="s">
        <v>14691</v>
      </c>
      <c r="J3031">
        <v>2</v>
      </c>
      <c r="L3031" t="s">
        <v>14692</v>
      </c>
      <c r="M3031" t="s">
        <v>14693</v>
      </c>
      <c r="N3031" t="s">
        <v>14694</v>
      </c>
      <c r="O3031" t="s">
        <v>14893</v>
      </c>
      <c r="P3031" t="s">
        <v>217</v>
      </c>
      <c r="Q3031" t="s">
        <v>8650</v>
      </c>
      <c r="R3031" t="s">
        <v>8637</v>
      </c>
      <c r="S3031" t="s">
        <v>8645</v>
      </c>
      <c r="T3031" t="b">
        <v>1</v>
      </c>
      <c r="U3031" t="b">
        <v>0</v>
      </c>
      <c r="V3031">
        <v>2</v>
      </c>
      <c r="W3031">
        <v>25</v>
      </c>
      <c r="X3031">
        <v>8</v>
      </c>
      <c r="AB3031">
        <v>2</v>
      </c>
      <c r="AC3031">
        <v>1</v>
      </c>
      <c r="AD3031">
        <v>3</v>
      </c>
      <c r="AE3031" t="s">
        <v>610</v>
      </c>
      <c r="AG3031" t="s">
        <v>2350</v>
      </c>
      <c r="AH3031" t="s">
        <v>14894</v>
      </c>
    </row>
    <row r="3032" spans="1:34" x14ac:dyDescent="0.25">
      <c r="A3032">
        <v>9</v>
      </c>
      <c r="B3032" t="s">
        <v>14677</v>
      </c>
      <c r="C3032" t="s">
        <v>14678</v>
      </c>
      <c r="D3032">
        <v>46235</v>
      </c>
      <c r="E3032">
        <v>46250</v>
      </c>
      <c r="F3032" t="s">
        <v>14682</v>
      </c>
      <c r="G3032" t="s">
        <v>14683</v>
      </c>
      <c r="H3032" t="s">
        <v>14690</v>
      </c>
      <c r="I3032" t="s">
        <v>14691</v>
      </c>
      <c r="J3032">
        <v>2</v>
      </c>
      <c r="L3032" t="s">
        <v>14692</v>
      </c>
      <c r="M3032" t="s">
        <v>14693</v>
      </c>
      <c r="N3032" t="s">
        <v>14694</v>
      </c>
      <c r="O3032" t="s">
        <v>14895</v>
      </c>
      <c r="P3032" t="s">
        <v>217</v>
      </c>
      <c r="Q3032" t="s">
        <v>8650</v>
      </c>
      <c r="R3032" t="s">
        <v>8637</v>
      </c>
      <c r="S3032" t="s">
        <v>8645</v>
      </c>
      <c r="T3032" t="b">
        <v>1</v>
      </c>
      <c r="U3032" t="b">
        <v>0</v>
      </c>
      <c r="V3032">
        <v>3</v>
      </c>
      <c r="W3032">
        <v>27.5</v>
      </c>
      <c r="X3032">
        <v>8</v>
      </c>
      <c r="AB3032">
        <v>2</v>
      </c>
      <c r="AC3032">
        <v>1</v>
      </c>
      <c r="AD3032">
        <v>3</v>
      </c>
      <c r="AE3032" t="s">
        <v>610</v>
      </c>
      <c r="AG3032" t="s">
        <v>2350</v>
      </c>
      <c r="AH3032" t="s">
        <v>14896</v>
      </c>
    </row>
    <row r="3033" spans="1:34" x14ac:dyDescent="0.25">
      <c r="A3033">
        <v>9</v>
      </c>
      <c r="B3033" t="s">
        <v>14677</v>
      </c>
      <c r="C3033" t="s">
        <v>14678</v>
      </c>
      <c r="D3033">
        <v>46235</v>
      </c>
      <c r="E3033">
        <v>46250</v>
      </c>
      <c r="F3033" t="s">
        <v>14682</v>
      </c>
      <c r="G3033" t="s">
        <v>14683</v>
      </c>
      <c r="H3033" t="s">
        <v>14690</v>
      </c>
      <c r="I3033" t="s">
        <v>14691</v>
      </c>
      <c r="J3033">
        <v>2</v>
      </c>
      <c r="L3033" t="s">
        <v>14692</v>
      </c>
      <c r="M3033" t="s">
        <v>14693</v>
      </c>
      <c r="N3033" t="s">
        <v>14694</v>
      </c>
      <c r="O3033" t="s">
        <v>14897</v>
      </c>
      <c r="P3033" t="s">
        <v>209</v>
      </c>
      <c r="Q3033" t="s">
        <v>8650</v>
      </c>
      <c r="R3033" t="s">
        <v>8637</v>
      </c>
      <c r="S3033" t="s">
        <v>8645</v>
      </c>
      <c r="T3033" t="b">
        <v>0</v>
      </c>
      <c r="U3033" t="b">
        <v>0</v>
      </c>
      <c r="V3033">
        <v>1</v>
      </c>
      <c r="W3033">
        <v>75</v>
      </c>
      <c r="X3033">
        <v>7</v>
      </c>
      <c r="AB3033">
        <v>3</v>
      </c>
      <c r="AC3033">
        <v>1</v>
      </c>
      <c r="AD3033">
        <v>2</v>
      </c>
      <c r="AE3033" t="s">
        <v>1745</v>
      </c>
      <c r="AG3033" t="s">
        <v>2982</v>
      </c>
      <c r="AH3033" t="s">
        <v>14898</v>
      </c>
    </row>
    <row r="3034" spans="1:34" x14ac:dyDescent="0.25">
      <c r="A3034">
        <v>9</v>
      </c>
      <c r="B3034" t="s">
        <v>14677</v>
      </c>
      <c r="C3034" t="s">
        <v>14678</v>
      </c>
      <c r="D3034">
        <v>46235</v>
      </c>
      <c r="E3034">
        <v>46250</v>
      </c>
      <c r="F3034" t="s">
        <v>14682</v>
      </c>
      <c r="G3034" t="s">
        <v>14683</v>
      </c>
      <c r="H3034" t="s">
        <v>14690</v>
      </c>
      <c r="I3034" t="s">
        <v>14691</v>
      </c>
      <c r="J3034">
        <v>2</v>
      </c>
      <c r="L3034" t="s">
        <v>14692</v>
      </c>
      <c r="M3034" t="s">
        <v>14693</v>
      </c>
      <c r="N3034" t="s">
        <v>14694</v>
      </c>
      <c r="O3034" t="s">
        <v>14899</v>
      </c>
      <c r="P3034" t="s">
        <v>209</v>
      </c>
      <c r="Q3034" t="s">
        <v>8650</v>
      </c>
      <c r="R3034" t="s">
        <v>8637</v>
      </c>
      <c r="S3034" t="s">
        <v>8645</v>
      </c>
      <c r="T3034" t="b">
        <v>0</v>
      </c>
      <c r="U3034" t="b">
        <v>0</v>
      </c>
      <c r="V3034">
        <v>2</v>
      </c>
      <c r="W3034">
        <v>75</v>
      </c>
      <c r="X3034">
        <v>7</v>
      </c>
      <c r="AB3034">
        <v>3</v>
      </c>
      <c r="AC3034">
        <v>1</v>
      </c>
      <c r="AD3034">
        <v>2</v>
      </c>
      <c r="AE3034" t="s">
        <v>1745</v>
      </c>
      <c r="AG3034" t="s">
        <v>2982</v>
      </c>
      <c r="AH3034" t="s">
        <v>14900</v>
      </c>
    </row>
    <row r="3035" spans="1:34" x14ac:dyDescent="0.25">
      <c r="A3035">
        <v>9</v>
      </c>
      <c r="B3035" t="s">
        <v>14677</v>
      </c>
      <c r="C3035" t="s">
        <v>14678</v>
      </c>
      <c r="D3035">
        <v>46235</v>
      </c>
      <c r="E3035">
        <v>46250</v>
      </c>
      <c r="F3035" t="s">
        <v>14682</v>
      </c>
      <c r="G3035" t="s">
        <v>14683</v>
      </c>
      <c r="H3035" t="s">
        <v>14690</v>
      </c>
      <c r="I3035" t="s">
        <v>14691</v>
      </c>
      <c r="J3035">
        <v>2</v>
      </c>
      <c r="L3035" t="s">
        <v>14692</v>
      </c>
      <c r="M3035" t="s">
        <v>14693</v>
      </c>
      <c r="N3035" t="s">
        <v>14694</v>
      </c>
      <c r="O3035" t="s">
        <v>14901</v>
      </c>
      <c r="P3035" t="s">
        <v>209</v>
      </c>
      <c r="Q3035" t="s">
        <v>8650</v>
      </c>
      <c r="R3035" t="s">
        <v>8637</v>
      </c>
      <c r="S3035" t="s">
        <v>8645</v>
      </c>
      <c r="T3035" t="b">
        <v>0</v>
      </c>
      <c r="U3035" t="b">
        <v>0</v>
      </c>
      <c r="V3035">
        <v>3</v>
      </c>
      <c r="W3035">
        <v>75</v>
      </c>
      <c r="X3035">
        <v>6</v>
      </c>
      <c r="AB3035">
        <v>3</v>
      </c>
      <c r="AC3035">
        <v>1</v>
      </c>
      <c r="AD3035">
        <v>2</v>
      </c>
      <c r="AE3035" t="s">
        <v>1745</v>
      </c>
      <c r="AG3035" t="s">
        <v>2982</v>
      </c>
      <c r="AH3035" t="s">
        <v>14902</v>
      </c>
    </row>
    <row r="3036" spans="1:34" x14ac:dyDescent="0.25">
      <c r="A3036">
        <v>9</v>
      </c>
      <c r="B3036" t="s">
        <v>14677</v>
      </c>
      <c r="C3036" t="s">
        <v>14678</v>
      </c>
      <c r="D3036">
        <v>46235</v>
      </c>
      <c r="E3036">
        <v>46250</v>
      </c>
      <c r="F3036" t="s">
        <v>14682</v>
      </c>
      <c r="G3036" t="s">
        <v>14683</v>
      </c>
      <c r="H3036" t="s">
        <v>14690</v>
      </c>
      <c r="I3036" t="s">
        <v>14691</v>
      </c>
      <c r="J3036">
        <v>2</v>
      </c>
      <c r="L3036" t="s">
        <v>14692</v>
      </c>
      <c r="M3036" t="s">
        <v>14693</v>
      </c>
      <c r="N3036" t="s">
        <v>14694</v>
      </c>
      <c r="O3036" t="s">
        <v>14903</v>
      </c>
      <c r="P3036" t="s">
        <v>14738</v>
      </c>
      <c r="Q3036" t="s">
        <v>8646</v>
      </c>
      <c r="R3036" t="s">
        <v>8646</v>
      </c>
      <c r="S3036" t="s">
        <v>8645</v>
      </c>
      <c r="T3036" t="b">
        <v>0</v>
      </c>
      <c r="U3036" t="b">
        <v>0</v>
      </c>
      <c r="V3036">
        <v>1</v>
      </c>
      <c r="W3036">
        <v>10</v>
      </c>
      <c r="X3036">
        <v>12</v>
      </c>
      <c r="AB3036">
        <v>2</v>
      </c>
      <c r="AC3036">
        <v>1</v>
      </c>
      <c r="AD3036">
        <v>2</v>
      </c>
      <c r="AE3036" t="s">
        <v>2289</v>
      </c>
      <c r="AG3036" t="s">
        <v>2527</v>
      </c>
      <c r="AH3036" t="s">
        <v>14904</v>
      </c>
    </row>
    <row r="3037" spans="1:34" x14ac:dyDescent="0.25">
      <c r="A3037">
        <v>9</v>
      </c>
      <c r="B3037" t="s">
        <v>14677</v>
      </c>
      <c r="C3037" t="s">
        <v>14678</v>
      </c>
      <c r="D3037">
        <v>46235</v>
      </c>
      <c r="E3037">
        <v>46250</v>
      </c>
      <c r="F3037" t="s">
        <v>14682</v>
      </c>
      <c r="G3037" t="s">
        <v>14683</v>
      </c>
      <c r="H3037" t="s">
        <v>14690</v>
      </c>
      <c r="I3037" t="s">
        <v>14691</v>
      </c>
      <c r="J3037">
        <v>2</v>
      </c>
      <c r="L3037" t="s">
        <v>14692</v>
      </c>
      <c r="M3037" t="s">
        <v>14693</v>
      </c>
      <c r="N3037" t="s">
        <v>14694</v>
      </c>
      <c r="O3037" t="s">
        <v>14905</v>
      </c>
      <c r="P3037" t="s">
        <v>14738</v>
      </c>
      <c r="Q3037" t="s">
        <v>8646</v>
      </c>
      <c r="R3037" t="s">
        <v>8646</v>
      </c>
      <c r="S3037" t="s">
        <v>8645</v>
      </c>
      <c r="T3037" t="b">
        <v>0</v>
      </c>
      <c r="U3037" t="b">
        <v>0</v>
      </c>
      <c r="V3037">
        <v>2</v>
      </c>
      <c r="W3037">
        <v>10</v>
      </c>
      <c r="X3037">
        <v>13</v>
      </c>
      <c r="AB3037">
        <v>2</v>
      </c>
      <c r="AC3037">
        <v>1</v>
      </c>
      <c r="AD3037">
        <v>2</v>
      </c>
      <c r="AE3037" t="s">
        <v>2289</v>
      </c>
      <c r="AG3037" t="s">
        <v>2527</v>
      </c>
      <c r="AH3037" t="s">
        <v>14906</v>
      </c>
    </row>
    <row r="3038" spans="1:34" x14ac:dyDescent="0.25">
      <c r="A3038">
        <v>9</v>
      </c>
      <c r="B3038" t="s">
        <v>14677</v>
      </c>
      <c r="C3038" t="s">
        <v>14678</v>
      </c>
      <c r="D3038">
        <v>46235</v>
      </c>
      <c r="E3038">
        <v>46250</v>
      </c>
      <c r="F3038" t="s">
        <v>14682</v>
      </c>
      <c r="G3038" t="s">
        <v>14683</v>
      </c>
      <c r="H3038" t="s">
        <v>14690</v>
      </c>
      <c r="I3038" t="s">
        <v>14691</v>
      </c>
      <c r="J3038">
        <v>2</v>
      </c>
      <c r="L3038" t="s">
        <v>14692</v>
      </c>
      <c r="M3038" t="s">
        <v>14693</v>
      </c>
      <c r="N3038" t="s">
        <v>14694</v>
      </c>
      <c r="O3038" t="s">
        <v>14907</v>
      </c>
      <c r="P3038" t="s">
        <v>14738</v>
      </c>
      <c r="Q3038" t="s">
        <v>8646</v>
      </c>
      <c r="R3038" t="s">
        <v>8646</v>
      </c>
      <c r="S3038" t="s">
        <v>8645</v>
      </c>
      <c r="T3038" t="b">
        <v>0</v>
      </c>
      <c r="U3038" t="b">
        <v>0</v>
      </c>
      <c r="V3038">
        <v>3</v>
      </c>
      <c r="W3038">
        <v>10</v>
      </c>
      <c r="X3038">
        <v>15</v>
      </c>
      <c r="AB3038">
        <v>2</v>
      </c>
      <c r="AC3038">
        <v>1</v>
      </c>
      <c r="AD3038">
        <v>2</v>
      </c>
      <c r="AE3038" t="s">
        <v>2289</v>
      </c>
      <c r="AG3038" t="s">
        <v>2527</v>
      </c>
      <c r="AH3038" t="s">
        <v>14908</v>
      </c>
    </row>
    <row r="3039" spans="1:34" x14ac:dyDescent="0.25">
      <c r="A3039">
        <v>9</v>
      </c>
      <c r="B3039" t="s">
        <v>14677</v>
      </c>
      <c r="C3039" t="s">
        <v>14678</v>
      </c>
      <c r="D3039">
        <v>46235</v>
      </c>
      <c r="E3039">
        <v>46250</v>
      </c>
      <c r="F3039" t="s">
        <v>14682</v>
      </c>
      <c r="G3039" t="s">
        <v>14683</v>
      </c>
      <c r="H3039" t="s">
        <v>14690</v>
      </c>
      <c r="I3039" t="s">
        <v>14691</v>
      </c>
      <c r="J3039">
        <v>2</v>
      </c>
      <c r="L3039" t="s">
        <v>14692</v>
      </c>
      <c r="M3039" t="s">
        <v>14693</v>
      </c>
      <c r="N3039" t="s">
        <v>14694</v>
      </c>
      <c r="O3039" t="s">
        <v>14909</v>
      </c>
      <c r="P3039" t="s">
        <v>334</v>
      </c>
      <c r="Q3039" t="s">
        <v>2</v>
      </c>
      <c r="R3039" t="s">
        <v>8652</v>
      </c>
      <c r="S3039" t="s">
        <v>8646</v>
      </c>
      <c r="T3039" t="b">
        <v>0</v>
      </c>
      <c r="U3039" t="b">
        <v>1</v>
      </c>
      <c r="V3039">
        <v>1</v>
      </c>
      <c r="W3039">
        <v>0</v>
      </c>
      <c r="Y3039">
        <v>45</v>
      </c>
      <c r="AG3039" t="s">
        <v>14910</v>
      </c>
      <c r="AH3039" t="s">
        <v>14911</v>
      </c>
    </row>
    <row r="3040" spans="1:34" x14ac:dyDescent="0.25">
      <c r="A3040">
        <v>9</v>
      </c>
      <c r="B3040" t="s">
        <v>14677</v>
      </c>
      <c r="C3040" t="s">
        <v>14678</v>
      </c>
      <c r="D3040">
        <v>46235</v>
      </c>
      <c r="E3040">
        <v>46250</v>
      </c>
      <c r="F3040" t="s">
        <v>14682</v>
      </c>
      <c r="G3040" t="s">
        <v>14683</v>
      </c>
      <c r="H3040" t="s">
        <v>14690</v>
      </c>
      <c r="I3040" t="s">
        <v>14691</v>
      </c>
      <c r="J3040">
        <v>2</v>
      </c>
      <c r="L3040" t="s">
        <v>14692</v>
      </c>
      <c r="M3040" t="s">
        <v>14693</v>
      </c>
      <c r="N3040" t="s">
        <v>14694</v>
      </c>
      <c r="O3040" t="s">
        <v>14912</v>
      </c>
      <c r="P3040" t="s">
        <v>334</v>
      </c>
      <c r="Q3040" t="s">
        <v>2</v>
      </c>
      <c r="R3040" t="s">
        <v>8652</v>
      </c>
      <c r="S3040" t="s">
        <v>8646</v>
      </c>
      <c r="T3040" t="b">
        <v>0</v>
      </c>
      <c r="U3040" t="b">
        <v>1</v>
      </c>
      <c r="V3040">
        <v>2</v>
      </c>
      <c r="W3040">
        <v>0</v>
      </c>
      <c r="Y3040">
        <v>45</v>
      </c>
      <c r="AH3040" t="s">
        <v>14694</v>
      </c>
    </row>
    <row r="3041" spans="1:34" x14ac:dyDescent="0.25">
      <c r="A3041">
        <v>9</v>
      </c>
      <c r="B3041" t="s">
        <v>14677</v>
      </c>
      <c r="C3041" t="s">
        <v>14678</v>
      </c>
      <c r="D3041">
        <v>46235</v>
      </c>
      <c r="E3041">
        <v>46250</v>
      </c>
      <c r="F3041" t="s">
        <v>14682</v>
      </c>
      <c r="G3041" t="s">
        <v>14683</v>
      </c>
      <c r="H3041" t="s">
        <v>14695</v>
      </c>
      <c r="I3041" t="s">
        <v>14696</v>
      </c>
      <c r="J3041">
        <v>3</v>
      </c>
      <c r="L3041" t="s">
        <v>14697</v>
      </c>
      <c r="M3041" t="s">
        <v>14698</v>
      </c>
      <c r="N3041" t="s">
        <v>14699</v>
      </c>
      <c r="O3041" t="s">
        <v>14913</v>
      </c>
      <c r="P3041" t="s">
        <v>269</v>
      </c>
      <c r="Q3041" t="s">
        <v>369</v>
      </c>
      <c r="R3041" t="s">
        <v>8654</v>
      </c>
      <c r="S3041" t="s">
        <v>8645</v>
      </c>
      <c r="T3041" t="b">
        <v>0</v>
      </c>
      <c r="U3041" t="b">
        <v>0</v>
      </c>
      <c r="V3041">
        <v>1</v>
      </c>
      <c r="W3041">
        <v>0</v>
      </c>
      <c r="X3041">
        <v>10</v>
      </c>
      <c r="AF3041" t="s">
        <v>14914</v>
      </c>
      <c r="AH3041" t="s">
        <v>14698</v>
      </c>
    </row>
    <row r="3042" spans="1:34" x14ac:dyDescent="0.25">
      <c r="A3042">
        <v>9</v>
      </c>
      <c r="B3042" t="s">
        <v>14677</v>
      </c>
      <c r="C3042" t="s">
        <v>14678</v>
      </c>
      <c r="D3042">
        <v>46235</v>
      </c>
      <c r="E3042">
        <v>46250</v>
      </c>
      <c r="F3042" t="s">
        <v>14682</v>
      </c>
      <c r="G3042" t="s">
        <v>14683</v>
      </c>
      <c r="H3042" t="s">
        <v>14695</v>
      </c>
      <c r="I3042" t="s">
        <v>14696</v>
      </c>
      <c r="J3042">
        <v>3</v>
      </c>
      <c r="L3042" t="s">
        <v>14697</v>
      </c>
      <c r="M3042" t="s">
        <v>14698</v>
      </c>
      <c r="N3042" t="s">
        <v>14699</v>
      </c>
      <c r="O3042" t="s">
        <v>14915</v>
      </c>
      <c r="P3042" t="s">
        <v>423</v>
      </c>
      <c r="Q3042" t="s">
        <v>272</v>
      </c>
      <c r="R3042" t="s">
        <v>8666</v>
      </c>
      <c r="S3042" t="s">
        <v>8645</v>
      </c>
      <c r="T3042" t="b">
        <v>0</v>
      </c>
      <c r="U3042" t="b">
        <v>0</v>
      </c>
      <c r="V3042">
        <v>1</v>
      </c>
      <c r="W3042">
        <v>0</v>
      </c>
      <c r="X3042">
        <v>10</v>
      </c>
      <c r="AF3042" t="s">
        <v>14914</v>
      </c>
      <c r="AH3042" t="s">
        <v>14916</v>
      </c>
    </row>
    <row r="3043" spans="1:34" x14ac:dyDescent="0.25">
      <c r="A3043">
        <v>9</v>
      </c>
      <c r="B3043" t="s">
        <v>14677</v>
      </c>
      <c r="C3043" t="s">
        <v>14678</v>
      </c>
      <c r="D3043">
        <v>46235</v>
      </c>
      <c r="E3043">
        <v>46250</v>
      </c>
      <c r="F3043" t="s">
        <v>14682</v>
      </c>
      <c r="G3043" t="s">
        <v>14683</v>
      </c>
      <c r="H3043" t="s">
        <v>14695</v>
      </c>
      <c r="I3043" t="s">
        <v>14696</v>
      </c>
      <c r="J3043">
        <v>3</v>
      </c>
      <c r="L3043" t="s">
        <v>14697</v>
      </c>
      <c r="M3043" t="s">
        <v>14698</v>
      </c>
      <c r="N3043" t="s">
        <v>14699</v>
      </c>
      <c r="O3043" t="s">
        <v>14917</v>
      </c>
      <c r="P3043" t="s">
        <v>299</v>
      </c>
      <c r="Q3043" t="s">
        <v>369</v>
      </c>
      <c r="R3043" t="s">
        <v>8795</v>
      </c>
      <c r="S3043" t="s">
        <v>8651</v>
      </c>
      <c r="T3043" t="b">
        <v>0</v>
      </c>
      <c r="U3043" t="b">
        <v>0</v>
      </c>
      <c r="V3043">
        <v>1</v>
      </c>
      <c r="W3043">
        <v>0</v>
      </c>
      <c r="X3043">
        <v>10</v>
      </c>
      <c r="AF3043" t="s">
        <v>14914</v>
      </c>
      <c r="AH3043" t="s">
        <v>14918</v>
      </c>
    </row>
    <row r="3044" spans="1:34" x14ac:dyDescent="0.25">
      <c r="A3044">
        <v>9</v>
      </c>
      <c r="B3044" t="s">
        <v>14677</v>
      </c>
      <c r="C3044" t="s">
        <v>14678</v>
      </c>
      <c r="D3044">
        <v>46235</v>
      </c>
      <c r="E3044">
        <v>46250</v>
      </c>
      <c r="F3044" t="s">
        <v>14682</v>
      </c>
      <c r="G3044" t="s">
        <v>14683</v>
      </c>
      <c r="H3044" t="s">
        <v>14695</v>
      </c>
      <c r="I3044" t="s">
        <v>14696</v>
      </c>
      <c r="J3044">
        <v>3</v>
      </c>
      <c r="L3044" t="s">
        <v>14697</v>
      </c>
      <c r="M3044" t="s">
        <v>14698</v>
      </c>
      <c r="N3044" t="s">
        <v>14699</v>
      </c>
      <c r="O3044" t="s">
        <v>14919</v>
      </c>
      <c r="P3044" t="s">
        <v>275</v>
      </c>
      <c r="Q3044" t="s">
        <v>369</v>
      </c>
      <c r="R3044" t="s">
        <v>8654</v>
      </c>
      <c r="S3044" t="s">
        <v>8645</v>
      </c>
      <c r="T3044" t="b">
        <v>1</v>
      </c>
      <c r="U3044" t="b">
        <v>0</v>
      </c>
      <c r="V3044">
        <v>1</v>
      </c>
      <c r="W3044">
        <v>0</v>
      </c>
      <c r="Y3044">
        <v>8</v>
      </c>
      <c r="AF3044" t="s">
        <v>14914</v>
      </c>
      <c r="AH3044" t="s">
        <v>14920</v>
      </c>
    </row>
    <row r="3045" spans="1:34" x14ac:dyDescent="0.25">
      <c r="A3045">
        <v>9</v>
      </c>
      <c r="B3045" t="s">
        <v>14677</v>
      </c>
      <c r="C3045" t="s">
        <v>14678</v>
      </c>
      <c r="D3045">
        <v>46235</v>
      </c>
      <c r="E3045">
        <v>46250</v>
      </c>
      <c r="F3045" t="s">
        <v>14682</v>
      </c>
      <c r="G3045" t="s">
        <v>14683</v>
      </c>
      <c r="H3045" t="s">
        <v>14695</v>
      </c>
      <c r="I3045" t="s">
        <v>14696</v>
      </c>
      <c r="J3045">
        <v>3</v>
      </c>
      <c r="L3045" t="s">
        <v>14697</v>
      </c>
      <c r="M3045" t="s">
        <v>14698</v>
      </c>
      <c r="N3045" t="s">
        <v>14699</v>
      </c>
      <c r="O3045" t="s">
        <v>14921</v>
      </c>
      <c r="P3045" t="s">
        <v>286</v>
      </c>
      <c r="Q3045" t="s">
        <v>369</v>
      </c>
      <c r="R3045" t="s">
        <v>8489</v>
      </c>
      <c r="S3045" t="s">
        <v>8645</v>
      </c>
      <c r="T3045" t="b">
        <v>0</v>
      </c>
      <c r="U3045" t="b">
        <v>0</v>
      </c>
      <c r="V3045">
        <v>1</v>
      </c>
      <c r="W3045">
        <v>0</v>
      </c>
      <c r="X3045">
        <v>12</v>
      </c>
      <c r="AF3045" t="s">
        <v>14914</v>
      </c>
      <c r="AH3045" t="s">
        <v>14922</v>
      </c>
    </row>
    <row r="3046" spans="1:34" x14ac:dyDescent="0.25">
      <c r="A3046">
        <v>9</v>
      </c>
      <c r="B3046" t="s">
        <v>14677</v>
      </c>
      <c r="C3046" t="s">
        <v>14678</v>
      </c>
      <c r="D3046">
        <v>46235</v>
      </c>
      <c r="E3046">
        <v>46250</v>
      </c>
      <c r="F3046" t="s">
        <v>14682</v>
      </c>
      <c r="G3046" t="s">
        <v>14683</v>
      </c>
      <c r="H3046" t="s">
        <v>14695</v>
      </c>
      <c r="I3046" t="s">
        <v>14696</v>
      </c>
      <c r="J3046">
        <v>3</v>
      </c>
      <c r="L3046" t="s">
        <v>14697</v>
      </c>
      <c r="M3046" t="s">
        <v>14698</v>
      </c>
      <c r="N3046" t="s">
        <v>14699</v>
      </c>
      <c r="O3046" t="s">
        <v>14923</v>
      </c>
      <c r="P3046" t="s">
        <v>363</v>
      </c>
      <c r="Q3046" t="s">
        <v>357</v>
      </c>
      <c r="R3046" t="s">
        <v>357</v>
      </c>
      <c r="S3046" t="s">
        <v>357</v>
      </c>
      <c r="T3046" t="b">
        <v>0</v>
      </c>
      <c r="U3046" t="b">
        <v>1</v>
      </c>
      <c r="V3046">
        <v>1</v>
      </c>
      <c r="Y3046">
        <v>300</v>
      </c>
      <c r="Z3046">
        <v>0.6</v>
      </c>
      <c r="AA3046" t="s">
        <v>3957</v>
      </c>
      <c r="AG3046" t="s">
        <v>8316</v>
      </c>
      <c r="AH3046" t="s">
        <v>14924</v>
      </c>
    </row>
    <row r="3047" spans="1:34" x14ac:dyDescent="0.25">
      <c r="A3047">
        <v>9</v>
      </c>
      <c r="B3047" t="s">
        <v>14677</v>
      </c>
      <c r="C3047" t="s">
        <v>14678</v>
      </c>
      <c r="D3047">
        <v>46235</v>
      </c>
      <c r="E3047">
        <v>46250</v>
      </c>
      <c r="F3047" t="s">
        <v>14682</v>
      </c>
      <c r="G3047" t="s">
        <v>14683</v>
      </c>
      <c r="H3047" t="s">
        <v>14695</v>
      </c>
      <c r="I3047" t="s">
        <v>14696</v>
      </c>
      <c r="J3047">
        <v>3</v>
      </c>
      <c r="L3047" t="s">
        <v>14697</v>
      </c>
      <c r="M3047" t="s">
        <v>14698</v>
      </c>
      <c r="N3047" t="s">
        <v>14699</v>
      </c>
      <c r="O3047" t="s">
        <v>14925</v>
      </c>
      <c r="P3047" t="s">
        <v>269</v>
      </c>
      <c r="Q3047" t="s">
        <v>369</v>
      </c>
      <c r="R3047" t="s">
        <v>8654</v>
      </c>
      <c r="S3047" t="s">
        <v>8645</v>
      </c>
      <c r="T3047" t="b">
        <v>0</v>
      </c>
      <c r="U3047" t="b">
        <v>0</v>
      </c>
      <c r="V3047">
        <v>2</v>
      </c>
      <c r="W3047">
        <v>0</v>
      </c>
      <c r="X3047">
        <v>10</v>
      </c>
      <c r="AF3047" t="s">
        <v>14926</v>
      </c>
      <c r="AH3047" t="s">
        <v>14927</v>
      </c>
    </row>
    <row r="3048" spans="1:34" x14ac:dyDescent="0.25">
      <c r="A3048">
        <v>9</v>
      </c>
      <c r="B3048" t="s">
        <v>14677</v>
      </c>
      <c r="C3048" t="s">
        <v>14678</v>
      </c>
      <c r="D3048">
        <v>46235</v>
      </c>
      <c r="E3048">
        <v>46250</v>
      </c>
      <c r="F3048" t="s">
        <v>14682</v>
      </c>
      <c r="G3048" t="s">
        <v>14683</v>
      </c>
      <c r="H3048" t="s">
        <v>14695</v>
      </c>
      <c r="I3048" t="s">
        <v>14696</v>
      </c>
      <c r="J3048">
        <v>3</v>
      </c>
      <c r="L3048" t="s">
        <v>14697</v>
      </c>
      <c r="M3048" t="s">
        <v>14698</v>
      </c>
      <c r="N3048" t="s">
        <v>14699</v>
      </c>
      <c r="O3048" t="s">
        <v>14928</v>
      </c>
      <c r="P3048" t="s">
        <v>423</v>
      </c>
      <c r="Q3048" t="s">
        <v>272</v>
      </c>
      <c r="R3048" t="s">
        <v>8666</v>
      </c>
      <c r="S3048" t="s">
        <v>8645</v>
      </c>
      <c r="T3048" t="b">
        <v>0</v>
      </c>
      <c r="U3048" t="b">
        <v>0</v>
      </c>
      <c r="V3048">
        <v>2</v>
      </c>
      <c r="W3048">
        <v>0</v>
      </c>
      <c r="X3048">
        <v>10</v>
      </c>
      <c r="AF3048" t="s">
        <v>14926</v>
      </c>
      <c r="AH3048" t="s">
        <v>14929</v>
      </c>
    </row>
    <row r="3049" spans="1:34" x14ac:dyDescent="0.25">
      <c r="A3049">
        <v>9</v>
      </c>
      <c r="B3049" t="s">
        <v>14677</v>
      </c>
      <c r="C3049" t="s">
        <v>14678</v>
      </c>
      <c r="D3049">
        <v>46235</v>
      </c>
      <c r="E3049">
        <v>46250</v>
      </c>
      <c r="F3049" t="s">
        <v>14682</v>
      </c>
      <c r="G3049" t="s">
        <v>14683</v>
      </c>
      <c r="H3049" t="s">
        <v>14695</v>
      </c>
      <c r="I3049" t="s">
        <v>14696</v>
      </c>
      <c r="J3049">
        <v>3</v>
      </c>
      <c r="L3049" t="s">
        <v>14697</v>
      </c>
      <c r="M3049" t="s">
        <v>14698</v>
      </c>
      <c r="N3049" t="s">
        <v>14699</v>
      </c>
      <c r="O3049" t="s">
        <v>14930</v>
      </c>
      <c r="P3049" t="s">
        <v>299</v>
      </c>
      <c r="Q3049" t="s">
        <v>369</v>
      </c>
      <c r="R3049" t="s">
        <v>8795</v>
      </c>
      <c r="S3049" t="s">
        <v>8651</v>
      </c>
      <c r="T3049" t="b">
        <v>0</v>
      </c>
      <c r="U3049" t="b">
        <v>0</v>
      </c>
      <c r="V3049">
        <v>2</v>
      </c>
      <c r="W3049">
        <v>0</v>
      </c>
      <c r="X3049">
        <v>10</v>
      </c>
      <c r="AF3049" t="s">
        <v>14926</v>
      </c>
      <c r="AH3049" t="s">
        <v>14931</v>
      </c>
    </row>
    <row r="3050" spans="1:34" x14ac:dyDescent="0.25">
      <c r="A3050">
        <v>9</v>
      </c>
      <c r="B3050" t="s">
        <v>14677</v>
      </c>
      <c r="C3050" t="s">
        <v>14678</v>
      </c>
      <c r="D3050">
        <v>46235</v>
      </c>
      <c r="E3050">
        <v>46250</v>
      </c>
      <c r="F3050" t="s">
        <v>14682</v>
      </c>
      <c r="G3050" t="s">
        <v>14683</v>
      </c>
      <c r="H3050" t="s">
        <v>14695</v>
      </c>
      <c r="I3050" t="s">
        <v>14696</v>
      </c>
      <c r="J3050">
        <v>3</v>
      </c>
      <c r="L3050" t="s">
        <v>14697</v>
      </c>
      <c r="M3050" t="s">
        <v>14698</v>
      </c>
      <c r="N3050" t="s">
        <v>14699</v>
      </c>
      <c r="O3050" t="s">
        <v>14932</v>
      </c>
      <c r="P3050" t="s">
        <v>275</v>
      </c>
      <c r="Q3050" t="s">
        <v>369</v>
      </c>
      <c r="R3050" t="s">
        <v>8654</v>
      </c>
      <c r="S3050" t="s">
        <v>8645</v>
      </c>
      <c r="T3050" t="b">
        <v>1</v>
      </c>
      <c r="U3050" t="b">
        <v>0</v>
      </c>
      <c r="V3050">
        <v>2</v>
      </c>
      <c r="W3050">
        <v>0</v>
      </c>
      <c r="Y3050">
        <v>8</v>
      </c>
      <c r="AF3050" t="s">
        <v>14926</v>
      </c>
      <c r="AH3050" t="s">
        <v>14933</v>
      </c>
    </row>
    <row r="3051" spans="1:34" x14ac:dyDescent="0.25">
      <c r="A3051">
        <v>9</v>
      </c>
      <c r="B3051" t="s">
        <v>14677</v>
      </c>
      <c r="C3051" t="s">
        <v>14678</v>
      </c>
      <c r="D3051">
        <v>46235</v>
      </c>
      <c r="E3051">
        <v>46250</v>
      </c>
      <c r="F3051" t="s">
        <v>14682</v>
      </c>
      <c r="G3051" t="s">
        <v>14683</v>
      </c>
      <c r="H3051" t="s">
        <v>14695</v>
      </c>
      <c r="I3051" t="s">
        <v>14696</v>
      </c>
      <c r="J3051">
        <v>3</v>
      </c>
      <c r="L3051" t="s">
        <v>14697</v>
      </c>
      <c r="M3051" t="s">
        <v>14698</v>
      </c>
      <c r="N3051" t="s">
        <v>14699</v>
      </c>
      <c r="O3051" t="s">
        <v>14934</v>
      </c>
      <c r="P3051" t="s">
        <v>1</v>
      </c>
      <c r="Q3051" t="s">
        <v>2</v>
      </c>
      <c r="R3051" t="s">
        <v>2</v>
      </c>
      <c r="S3051" t="s">
        <v>8646</v>
      </c>
      <c r="T3051" t="b">
        <v>0</v>
      </c>
      <c r="U3051" t="b">
        <v>1</v>
      </c>
      <c r="V3051">
        <v>1</v>
      </c>
      <c r="W3051">
        <v>170</v>
      </c>
      <c r="Y3051">
        <v>60</v>
      </c>
      <c r="AG3051" t="s">
        <v>6869</v>
      </c>
      <c r="AH3051" t="s">
        <v>14935</v>
      </c>
    </row>
    <row r="3052" spans="1:34" x14ac:dyDescent="0.25">
      <c r="A3052">
        <v>9</v>
      </c>
      <c r="B3052" t="s">
        <v>14677</v>
      </c>
      <c r="C3052" t="s">
        <v>14678</v>
      </c>
      <c r="D3052">
        <v>46235</v>
      </c>
      <c r="E3052">
        <v>46250</v>
      </c>
      <c r="F3052" t="s">
        <v>14682</v>
      </c>
      <c r="G3052" t="s">
        <v>14683</v>
      </c>
      <c r="H3052" t="s">
        <v>14695</v>
      </c>
      <c r="I3052" t="s">
        <v>14696</v>
      </c>
      <c r="J3052">
        <v>3</v>
      </c>
      <c r="L3052" t="s">
        <v>14697</v>
      </c>
      <c r="M3052" t="s">
        <v>14698</v>
      </c>
      <c r="N3052" t="s">
        <v>14699</v>
      </c>
      <c r="O3052" t="s">
        <v>14936</v>
      </c>
      <c r="P3052" t="s">
        <v>1</v>
      </c>
      <c r="Q3052" t="s">
        <v>2</v>
      </c>
      <c r="R3052" t="s">
        <v>2</v>
      </c>
      <c r="S3052" t="s">
        <v>8646</v>
      </c>
      <c r="T3052" t="b">
        <v>0</v>
      </c>
      <c r="U3052" t="b">
        <v>1</v>
      </c>
      <c r="V3052">
        <v>2</v>
      </c>
      <c r="W3052">
        <v>170</v>
      </c>
      <c r="Y3052">
        <v>46.800000000000004</v>
      </c>
      <c r="AG3052" t="s">
        <v>5250</v>
      </c>
      <c r="AH3052" t="s">
        <v>14937</v>
      </c>
    </row>
    <row r="3053" spans="1:34" x14ac:dyDescent="0.25">
      <c r="A3053">
        <v>9</v>
      </c>
      <c r="B3053" t="s">
        <v>14677</v>
      </c>
      <c r="C3053" t="s">
        <v>14678</v>
      </c>
      <c r="D3053">
        <v>46235</v>
      </c>
      <c r="E3053">
        <v>46250</v>
      </c>
      <c r="F3053" t="s">
        <v>14682</v>
      </c>
      <c r="G3053" t="s">
        <v>14683</v>
      </c>
      <c r="H3053" t="s">
        <v>14695</v>
      </c>
      <c r="I3053" t="s">
        <v>14696</v>
      </c>
      <c r="J3053">
        <v>3</v>
      </c>
      <c r="L3053" t="s">
        <v>14697</v>
      </c>
      <c r="M3053" t="s">
        <v>14698</v>
      </c>
      <c r="N3053" t="s">
        <v>14699</v>
      </c>
      <c r="O3053" t="s">
        <v>14938</v>
      </c>
      <c r="P3053" t="s">
        <v>1</v>
      </c>
      <c r="Q3053" t="s">
        <v>2</v>
      </c>
      <c r="R3053" t="s">
        <v>2</v>
      </c>
      <c r="S3053" t="s">
        <v>8646</v>
      </c>
      <c r="T3053" t="b">
        <v>0</v>
      </c>
      <c r="U3053" t="b">
        <v>1</v>
      </c>
      <c r="V3053">
        <v>3</v>
      </c>
      <c r="W3053">
        <v>170</v>
      </c>
      <c r="Y3053">
        <v>43.8</v>
      </c>
      <c r="AG3053" t="s">
        <v>14939</v>
      </c>
      <c r="AH3053" t="s">
        <v>14940</v>
      </c>
    </row>
    <row r="3054" spans="1:34" x14ac:dyDescent="0.25">
      <c r="A3054">
        <v>9</v>
      </c>
      <c r="B3054" t="s">
        <v>14677</v>
      </c>
      <c r="C3054" t="s">
        <v>14678</v>
      </c>
      <c r="D3054">
        <v>46235</v>
      </c>
      <c r="E3054">
        <v>46250</v>
      </c>
      <c r="F3054" t="s">
        <v>14682</v>
      </c>
      <c r="G3054" t="s">
        <v>14683</v>
      </c>
      <c r="H3054" t="s">
        <v>14695</v>
      </c>
      <c r="I3054" t="s">
        <v>14696</v>
      </c>
      <c r="J3054">
        <v>3</v>
      </c>
      <c r="L3054" t="s">
        <v>14697</v>
      </c>
      <c r="M3054" t="s">
        <v>14698</v>
      </c>
      <c r="N3054" t="s">
        <v>14699</v>
      </c>
      <c r="O3054" t="s">
        <v>14941</v>
      </c>
      <c r="P3054" t="s">
        <v>1</v>
      </c>
      <c r="Q3054" t="s">
        <v>2</v>
      </c>
      <c r="R3054" t="s">
        <v>2</v>
      </c>
      <c r="S3054" t="s">
        <v>8646</v>
      </c>
      <c r="T3054" t="b">
        <v>0</v>
      </c>
      <c r="U3054" t="b">
        <v>1</v>
      </c>
      <c r="V3054">
        <v>4</v>
      </c>
      <c r="W3054">
        <v>170</v>
      </c>
      <c r="Y3054">
        <v>43.8</v>
      </c>
      <c r="AG3054" t="s">
        <v>14939</v>
      </c>
      <c r="AH3054" t="s">
        <v>14942</v>
      </c>
    </row>
    <row r="3055" spans="1:34" x14ac:dyDescent="0.25">
      <c r="A3055">
        <v>9</v>
      </c>
      <c r="B3055" t="s">
        <v>14677</v>
      </c>
      <c r="C3055" t="s">
        <v>14678</v>
      </c>
      <c r="D3055">
        <v>46235</v>
      </c>
      <c r="E3055">
        <v>46250</v>
      </c>
      <c r="F3055" t="s">
        <v>14682</v>
      </c>
      <c r="G3055" t="s">
        <v>14683</v>
      </c>
      <c r="H3055" t="s">
        <v>14695</v>
      </c>
      <c r="I3055" t="s">
        <v>14696</v>
      </c>
      <c r="J3055">
        <v>3</v>
      </c>
      <c r="L3055" t="s">
        <v>14697</v>
      </c>
      <c r="M3055" t="s">
        <v>14698</v>
      </c>
      <c r="N3055" t="s">
        <v>14699</v>
      </c>
      <c r="O3055" t="s">
        <v>14943</v>
      </c>
      <c r="P3055" t="s">
        <v>265</v>
      </c>
      <c r="Q3055" t="s">
        <v>369</v>
      </c>
      <c r="R3055" t="s">
        <v>8654</v>
      </c>
      <c r="S3055" t="s">
        <v>8645</v>
      </c>
      <c r="T3055" t="b">
        <v>0</v>
      </c>
      <c r="U3055" t="b">
        <v>0</v>
      </c>
      <c r="V3055">
        <v>1</v>
      </c>
      <c r="W3055">
        <v>80</v>
      </c>
      <c r="X3055">
        <v>10</v>
      </c>
      <c r="AB3055">
        <v>2</v>
      </c>
      <c r="AC3055">
        <v>1</v>
      </c>
      <c r="AD3055">
        <v>3</v>
      </c>
      <c r="AE3055" t="s">
        <v>1745</v>
      </c>
      <c r="AG3055" t="s">
        <v>2181</v>
      </c>
      <c r="AH3055" t="s">
        <v>14944</v>
      </c>
    </row>
    <row r="3056" spans="1:34" x14ac:dyDescent="0.25">
      <c r="A3056">
        <v>9</v>
      </c>
      <c r="B3056" t="s">
        <v>14677</v>
      </c>
      <c r="C3056" t="s">
        <v>14678</v>
      </c>
      <c r="D3056">
        <v>46235</v>
      </c>
      <c r="E3056">
        <v>46250</v>
      </c>
      <c r="F3056" t="s">
        <v>14682</v>
      </c>
      <c r="G3056" t="s">
        <v>14683</v>
      </c>
      <c r="H3056" t="s">
        <v>14695</v>
      </c>
      <c r="I3056" t="s">
        <v>14696</v>
      </c>
      <c r="J3056">
        <v>3</v>
      </c>
      <c r="L3056" t="s">
        <v>14697</v>
      </c>
      <c r="M3056" t="s">
        <v>14698</v>
      </c>
      <c r="N3056" t="s">
        <v>14699</v>
      </c>
      <c r="O3056" t="s">
        <v>14945</v>
      </c>
      <c r="P3056" t="s">
        <v>265</v>
      </c>
      <c r="Q3056" t="s">
        <v>369</v>
      </c>
      <c r="R3056" t="s">
        <v>8654</v>
      </c>
      <c r="S3056" t="s">
        <v>8645</v>
      </c>
      <c r="T3056" t="b">
        <v>0</v>
      </c>
      <c r="U3056" t="b">
        <v>0</v>
      </c>
      <c r="V3056">
        <v>2</v>
      </c>
      <c r="W3056">
        <v>80</v>
      </c>
      <c r="X3056">
        <v>9</v>
      </c>
      <c r="AB3056">
        <v>2</v>
      </c>
      <c r="AC3056">
        <v>1</v>
      </c>
      <c r="AD3056">
        <v>3</v>
      </c>
      <c r="AE3056" t="s">
        <v>1745</v>
      </c>
      <c r="AG3056" t="s">
        <v>14946</v>
      </c>
      <c r="AH3056" t="s">
        <v>14947</v>
      </c>
    </row>
    <row r="3057" spans="1:34" x14ac:dyDescent="0.25">
      <c r="A3057">
        <v>9</v>
      </c>
      <c r="B3057" t="s">
        <v>14677</v>
      </c>
      <c r="C3057" t="s">
        <v>14678</v>
      </c>
      <c r="D3057">
        <v>46235</v>
      </c>
      <c r="E3057">
        <v>46250</v>
      </c>
      <c r="F3057" t="s">
        <v>14682</v>
      </c>
      <c r="G3057" t="s">
        <v>14683</v>
      </c>
      <c r="H3057" t="s">
        <v>14695</v>
      </c>
      <c r="I3057" t="s">
        <v>14696</v>
      </c>
      <c r="J3057">
        <v>3</v>
      </c>
      <c r="L3057" t="s">
        <v>14697</v>
      </c>
      <c r="M3057" t="s">
        <v>14698</v>
      </c>
      <c r="N3057" t="s">
        <v>14699</v>
      </c>
      <c r="O3057" t="s">
        <v>14948</v>
      </c>
      <c r="P3057" t="s">
        <v>265</v>
      </c>
      <c r="Q3057" t="s">
        <v>369</v>
      </c>
      <c r="R3057" t="s">
        <v>8654</v>
      </c>
      <c r="S3057" t="s">
        <v>8645</v>
      </c>
      <c r="T3057" t="b">
        <v>0</v>
      </c>
      <c r="U3057" t="b">
        <v>0</v>
      </c>
      <c r="V3057">
        <v>3</v>
      </c>
      <c r="W3057">
        <v>85</v>
      </c>
      <c r="X3057">
        <v>8</v>
      </c>
      <c r="AB3057">
        <v>2</v>
      </c>
      <c r="AC3057">
        <v>1</v>
      </c>
      <c r="AD3057">
        <v>3</v>
      </c>
      <c r="AE3057" t="s">
        <v>618</v>
      </c>
      <c r="AG3057" t="s">
        <v>3189</v>
      </c>
      <c r="AH3057" t="s">
        <v>14949</v>
      </c>
    </row>
    <row r="3058" spans="1:34" x14ac:dyDescent="0.25">
      <c r="A3058">
        <v>9</v>
      </c>
      <c r="B3058" t="s">
        <v>14677</v>
      </c>
      <c r="C3058" t="s">
        <v>14678</v>
      </c>
      <c r="D3058">
        <v>46235</v>
      </c>
      <c r="E3058">
        <v>46250</v>
      </c>
      <c r="F3058" t="s">
        <v>14682</v>
      </c>
      <c r="G3058" t="s">
        <v>14683</v>
      </c>
      <c r="H3058" t="s">
        <v>14695</v>
      </c>
      <c r="I3058" t="s">
        <v>14696</v>
      </c>
      <c r="J3058">
        <v>3</v>
      </c>
      <c r="L3058" t="s">
        <v>14697</v>
      </c>
      <c r="M3058" t="s">
        <v>14698</v>
      </c>
      <c r="N3058" t="s">
        <v>14699</v>
      </c>
      <c r="O3058" t="s">
        <v>14950</v>
      </c>
      <c r="P3058" t="s">
        <v>265</v>
      </c>
      <c r="Q3058" t="s">
        <v>369</v>
      </c>
      <c r="R3058" t="s">
        <v>8654</v>
      </c>
      <c r="S3058" t="s">
        <v>8645</v>
      </c>
      <c r="T3058" t="b">
        <v>0</v>
      </c>
      <c r="U3058" t="b">
        <v>0</v>
      </c>
      <c r="V3058">
        <v>4</v>
      </c>
      <c r="W3058">
        <v>85</v>
      </c>
      <c r="X3058">
        <v>7</v>
      </c>
      <c r="AB3058">
        <v>2</v>
      </c>
      <c r="AC3058">
        <v>1</v>
      </c>
      <c r="AD3058">
        <v>3</v>
      </c>
      <c r="AE3058" t="s">
        <v>610</v>
      </c>
      <c r="AG3058" t="s">
        <v>2350</v>
      </c>
      <c r="AH3058" t="s">
        <v>14951</v>
      </c>
    </row>
    <row r="3059" spans="1:34" x14ac:dyDescent="0.25">
      <c r="A3059">
        <v>9</v>
      </c>
      <c r="B3059" t="s">
        <v>14677</v>
      </c>
      <c r="C3059" t="s">
        <v>14678</v>
      </c>
      <c r="D3059">
        <v>46235</v>
      </c>
      <c r="E3059">
        <v>46250</v>
      </c>
      <c r="F3059" t="s">
        <v>14682</v>
      </c>
      <c r="G3059" t="s">
        <v>14683</v>
      </c>
      <c r="H3059" t="s">
        <v>14695</v>
      </c>
      <c r="I3059" t="s">
        <v>14696</v>
      </c>
      <c r="J3059">
        <v>3</v>
      </c>
      <c r="L3059" t="s">
        <v>14697</v>
      </c>
      <c r="M3059" t="s">
        <v>14698</v>
      </c>
      <c r="N3059" t="s">
        <v>14699</v>
      </c>
      <c r="O3059" t="s">
        <v>14952</v>
      </c>
      <c r="P3059" t="s">
        <v>249</v>
      </c>
      <c r="Q3059" t="s">
        <v>369</v>
      </c>
      <c r="R3059" t="s">
        <v>423</v>
      </c>
      <c r="S3059" t="s">
        <v>8645</v>
      </c>
      <c r="T3059" t="b">
        <v>0</v>
      </c>
      <c r="U3059" t="b">
        <v>0</v>
      </c>
      <c r="V3059">
        <v>1</v>
      </c>
      <c r="W3059">
        <v>170</v>
      </c>
      <c r="X3059">
        <v>10</v>
      </c>
      <c r="AE3059" t="s">
        <v>1745</v>
      </c>
      <c r="AG3059" t="s">
        <v>14953</v>
      </c>
      <c r="AH3059" t="s">
        <v>14954</v>
      </c>
    </row>
    <row r="3060" spans="1:34" x14ac:dyDescent="0.25">
      <c r="A3060">
        <v>9</v>
      </c>
      <c r="B3060" t="s">
        <v>14677</v>
      </c>
      <c r="C3060" t="s">
        <v>14678</v>
      </c>
      <c r="D3060">
        <v>46235</v>
      </c>
      <c r="E3060">
        <v>46250</v>
      </c>
      <c r="F3060" t="s">
        <v>14682</v>
      </c>
      <c r="G3060" t="s">
        <v>14683</v>
      </c>
      <c r="H3060" t="s">
        <v>14695</v>
      </c>
      <c r="I3060" t="s">
        <v>14696</v>
      </c>
      <c r="J3060">
        <v>3</v>
      </c>
      <c r="L3060" t="s">
        <v>14697</v>
      </c>
      <c r="M3060" t="s">
        <v>14698</v>
      </c>
      <c r="N3060" t="s">
        <v>14699</v>
      </c>
      <c r="O3060" t="s">
        <v>14955</v>
      </c>
      <c r="P3060" t="s">
        <v>249</v>
      </c>
      <c r="Q3060" t="s">
        <v>369</v>
      </c>
      <c r="R3060" t="s">
        <v>423</v>
      </c>
      <c r="S3060" t="s">
        <v>8645</v>
      </c>
      <c r="T3060" t="b">
        <v>0</v>
      </c>
      <c r="U3060" t="b">
        <v>0</v>
      </c>
      <c r="V3060">
        <v>2</v>
      </c>
      <c r="W3060">
        <v>170</v>
      </c>
      <c r="X3060">
        <v>9</v>
      </c>
      <c r="AE3060" t="s">
        <v>610</v>
      </c>
      <c r="AG3060" t="s">
        <v>14956</v>
      </c>
      <c r="AH3060" t="s">
        <v>14957</v>
      </c>
    </row>
    <row r="3061" spans="1:34" x14ac:dyDescent="0.25">
      <c r="A3061">
        <v>9</v>
      </c>
      <c r="B3061" t="s">
        <v>14677</v>
      </c>
      <c r="C3061" t="s">
        <v>14678</v>
      </c>
      <c r="D3061">
        <v>46235</v>
      </c>
      <c r="E3061">
        <v>46250</v>
      </c>
      <c r="F3061" t="s">
        <v>14682</v>
      </c>
      <c r="G3061" t="s">
        <v>14683</v>
      </c>
      <c r="H3061" t="s">
        <v>14695</v>
      </c>
      <c r="I3061" t="s">
        <v>14696</v>
      </c>
      <c r="J3061">
        <v>3</v>
      </c>
      <c r="L3061" t="s">
        <v>14697</v>
      </c>
      <c r="M3061" t="s">
        <v>14698</v>
      </c>
      <c r="N3061" t="s">
        <v>14699</v>
      </c>
      <c r="O3061" t="s">
        <v>14958</v>
      </c>
      <c r="P3061" t="s">
        <v>249</v>
      </c>
      <c r="Q3061" t="s">
        <v>369</v>
      </c>
      <c r="R3061" t="s">
        <v>423</v>
      </c>
      <c r="S3061" t="s">
        <v>8645</v>
      </c>
      <c r="T3061" t="b">
        <v>0</v>
      </c>
      <c r="U3061" t="b">
        <v>0</v>
      </c>
      <c r="V3061">
        <v>3</v>
      </c>
      <c r="W3061">
        <v>170</v>
      </c>
      <c r="X3061">
        <v>8</v>
      </c>
      <c r="AE3061" t="s">
        <v>610</v>
      </c>
      <c r="AG3061" t="s">
        <v>14959</v>
      </c>
      <c r="AH3061" t="s">
        <v>14960</v>
      </c>
    </row>
    <row r="3062" spans="1:34" x14ac:dyDescent="0.25">
      <c r="A3062">
        <v>9</v>
      </c>
      <c r="B3062" t="s">
        <v>14677</v>
      </c>
      <c r="C3062" t="s">
        <v>14678</v>
      </c>
      <c r="D3062">
        <v>46235</v>
      </c>
      <c r="E3062">
        <v>46250</v>
      </c>
      <c r="F3062" t="s">
        <v>14682</v>
      </c>
      <c r="G3062" t="s">
        <v>14683</v>
      </c>
      <c r="H3062" t="s">
        <v>14695</v>
      </c>
      <c r="I3062" t="s">
        <v>14696</v>
      </c>
      <c r="J3062">
        <v>3</v>
      </c>
      <c r="L3062" t="s">
        <v>14697</v>
      </c>
      <c r="M3062" t="s">
        <v>14698</v>
      </c>
      <c r="N3062" t="s">
        <v>14699</v>
      </c>
      <c r="O3062" t="s">
        <v>14961</v>
      </c>
      <c r="P3062" t="s">
        <v>256</v>
      </c>
      <c r="Q3062" t="s">
        <v>369</v>
      </c>
      <c r="R3062" t="s">
        <v>8654</v>
      </c>
      <c r="S3062" t="s">
        <v>8645</v>
      </c>
      <c r="T3062" t="b">
        <v>1</v>
      </c>
      <c r="U3062" t="b">
        <v>0</v>
      </c>
      <c r="V3062">
        <v>1</v>
      </c>
      <c r="W3062">
        <v>50</v>
      </c>
      <c r="X3062">
        <v>8</v>
      </c>
      <c r="AB3062">
        <v>2</v>
      </c>
      <c r="AC3062">
        <v>1</v>
      </c>
      <c r="AD3062">
        <v>3</v>
      </c>
      <c r="AE3062" t="s">
        <v>1745</v>
      </c>
      <c r="AG3062" t="s">
        <v>14962</v>
      </c>
      <c r="AH3062" t="s">
        <v>14963</v>
      </c>
    </row>
    <row r="3063" spans="1:34" x14ac:dyDescent="0.25">
      <c r="A3063">
        <v>9</v>
      </c>
      <c r="B3063" t="s">
        <v>14677</v>
      </c>
      <c r="C3063" t="s">
        <v>14678</v>
      </c>
      <c r="D3063">
        <v>46235</v>
      </c>
      <c r="E3063">
        <v>46250</v>
      </c>
      <c r="F3063" t="s">
        <v>14682</v>
      </c>
      <c r="G3063" t="s">
        <v>14683</v>
      </c>
      <c r="H3063" t="s">
        <v>14695</v>
      </c>
      <c r="I3063" t="s">
        <v>14696</v>
      </c>
      <c r="J3063">
        <v>3</v>
      </c>
      <c r="L3063" t="s">
        <v>14697</v>
      </c>
      <c r="M3063" t="s">
        <v>14698</v>
      </c>
      <c r="N3063" t="s">
        <v>14699</v>
      </c>
      <c r="O3063" t="s">
        <v>14964</v>
      </c>
      <c r="P3063" t="s">
        <v>256</v>
      </c>
      <c r="Q3063" t="s">
        <v>369</v>
      </c>
      <c r="R3063" t="s">
        <v>8654</v>
      </c>
      <c r="S3063" t="s">
        <v>8645</v>
      </c>
      <c r="T3063" t="b">
        <v>1</v>
      </c>
      <c r="U3063" t="b">
        <v>0</v>
      </c>
      <c r="V3063">
        <v>2</v>
      </c>
      <c r="W3063">
        <v>50</v>
      </c>
      <c r="X3063">
        <v>8</v>
      </c>
      <c r="AB3063">
        <v>2</v>
      </c>
      <c r="AC3063">
        <v>1</v>
      </c>
      <c r="AD3063">
        <v>3</v>
      </c>
      <c r="AE3063" t="s">
        <v>1745</v>
      </c>
      <c r="AG3063" t="s">
        <v>14965</v>
      </c>
      <c r="AH3063" t="s">
        <v>14966</v>
      </c>
    </row>
    <row r="3064" spans="1:34" x14ac:dyDescent="0.25">
      <c r="A3064">
        <v>9</v>
      </c>
      <c r="B3064" t="s">
        <v>14677</v>
      </c>
      <c r="C3064" t="s">
        <v>14678</v>
      </c>
      <c r="D3064">
        <v>46235</v>
      </c>
      <c r="E3064">
        <v>46250</v>
      </c>
      <c r="F3064" t="s">
        <v>14682</v>
      </c>
      <c r="G3064" t="s">
        <v>14683</v>
      </c>
      <c r="H3064" t="s">
        <v>14695</v>
      </c>
      <c r="I3064" t="s">
        <v>14696</v>
      </c>
      <c r="J3064">
        <v>3</v>
      </c>
      <c r="L3064" t="s">
        <v>14697</v>
      </c>
      <c r="M3064" t="s">
        <v>14698</v>
      </c>
      <c r="N3064" t="s">
        <v>14699</v>
      </c>
      <c r="O3064" t="s">
        <v>14967</v>
      </c>
      <c r="P3064" t="s">
        <v>256</v>
      </c>
      <c r="Q3064" t="s">
        <v>369</v>
      </c>
      <c r="R3064" t="s">
        <v>8654</v>
      </c>
      <c r="S3064" t="s">
        <v>8645</v>
      </c>
      <c r="T3064" t="b">
        <v>1</v>
      </c>
      <c r="U3064" t="b">
        <v>0</v>
      </c>
      <c r="V3064">
        <v>3</v>
      </c>
      <c r="W3064">
        <v>50</v>
      </c>
      <c r="X3064">
        <v>8</v>
      </c>
      <c r="AB3064">
        <v>2</v>
      </c>
      <c r="AC3064">
        <v>1</v>
      </c>
      <c r="AD3064">
        <v>3</v>
      </c>
      <c r="AE3064" t="s">
        <v>1745</v>
      </c>
      <c r="AG3064" t="s">
        <v>14965</v>
      </c>
      <c r="AH3064" t="s">
        <v>14968</v>
      </c>
    </row>
    <row r="3065" spans="1:34" x14ac:dyDescent="0.25">
      <c r="A3065">
        <v>9</v>
      </c>
      <c r="B3065" t="s">
        <v>14677</v>
      </c>
      <c r="C3065" t="s">
        <v>14678</v>
      </c>
      <c r="D3065">
        <v>46235</v>
      </c>
      <c r="E3065">
        <v>46250</v>
      </c>
      <c r="F3065" t="s">
        <v>14682</v>
      </c>
      <c r="G3065" t="s">
        <v>14683</v>
      </c>
      <c r="H3065" t="s">
        <v>14695</v>
      </c>
      <c r="I3065" t="s">
        <v>14696</v>
      </c>
      <c r="J3065">
        <v>3</v>
      </c>
      <c r="L3065" t="s">
        <v>14697</v>
      </c>
      <c r="M3065" t="s">
        <v>14698</v>
      </c>
      <c r="N3065" t="s">
        <v>14699</v>
      </c>
      <c r="O3065" t="s">
        <v>14969</v>
      </c>
      <c r="P3065" t="s">
        <v>14737</v>
      </c>
      <c r="Q3065" t="s">
        <v>369</v>
      </c>
      <c r="R3065" t="s">
        <v>8489</v>
      </c>
      <c r="S3065" t="s">
        <v>8645</v>
      </c>
      <c r="T3065" t="b">
        <v>0</v>
      </c>
      <c r="U3065" t="b">
        <v>0</v>
      </c>
      <c r="V3065">
        <v>1</v>
      </c>
      <c r="W3065">
        <v>130</v>
      </c>
      <c r="X3065">
        <v>15</v>
      </c>
      <c r="AB3065">
        <v>2</v>
      </c>
      <c r="AC3065">
        <v>1</v>
      </c>
      <c r="AD3065">
        <v>3</v>
      </c>
      <c r="AE3065" t="s">
        <v>618</v>
      </c>
      <c r="AG3065" t="s">
        <v>14970</v>
      </c>
      <c r="AH3065" t="s">
        <v>14971</v>
      </c>
    </row>
    <row r="3066" spans="1:34" x14ac:dyDescent="0.25">
      <c r="A3066">
        <v>9</v>
      </c>
      <c r="B3066" t="s">
        <v>14677</v>
      </c>
      <c r="C3066" t="s">
        <v>14678</v>
      </c>
      <c r="D3066">
        <v>46235</v>
      </c>
      <c r="E3066">
        <v>46250</v>
      </c>
      <c r="F3066" t="s">
        <v>14682</v>
      </c>
      <c r="G3066" t="s">
        <v>14683</v>
      </c>
      <c r="H3066" t="s">
        <v>14695</v>
      </c>
      <c r="I3066" t="s">
        <v>14696</v>
      </c>
      <c r="J3066">
        <v>3</v>
      </c>
      <c r="L3066" t="s">
        <v>14697</v>
      </c>
      <c r="M3066" t="s">
        <v>14698</v>
      </c>
      <c r="N3066" t="s">
        <v>14699</v>
      </c>
      <c r="O3066" t="s">
        <v>14972</v>
      </c>
      <c r="P3066" t="s">
        <v>14737</v>
      </c>
      <c r="Q3066" t="s">
        <v>369</v>
      </c>
      <c r="R3066" t="s">
        <v>8489</v>
      </c>
      <c r="S3066" t="s">
        <v>8645</v>
      </c>
      <c r="T3066" t="b">
        <v>0</v>
      </c>
      <c r="U3066" t="b">
        <v>0</v>
      </c>
      <c r="V3066">
        <v>2</v>
      </c>
      <c r="W3066">
        <v>130</v>
      </c>
      <c r="X3066">
        <v>15</v>
      </c>
      <c r="AB3066">
        <v>2</v>
      </c>
      <c r="AC3066">
        <v>1</v>
      </c>
      <c r="AD3066">
        <v>3</v>
      </c>
      <c r="AE3066" t="s">
        <v>1745</v>
      </c>
      <c r="AG3066" t="s">
        <v>2181</v>
      </c>
      <c r="AH3066" t="s">
        <v>14973</v>
      </c>
    </row>
    <row r="3067" spans="1:34" x14ac:dyDescent="0.25">
      <c r="A3067">
        <v>9</v>
      </c>
      <c r="B3067" t="s">
        <v>14677</v>
      </c>
      <c r="C3067" t="s">
        <v>14678</v>
      </c>
      <c r="D3067">
        <v>46235</v>
      </c>
      <c r="E3067">
        <v>46250</v>
      </c>
      <c r="F3067" t="s">
        <v>14682</v>
      </c>
      <c r="G3067" t="s">
        <v>14683</v>
      </c>
      <c r="H3067" t="s">
        <v>14695</v>
      </c>
      <c r="I3067" t="s">
        <v>14696</v>
      </c>
      <c r="J3067">
        <v>3</v>
      </c>
      <c r="L3067" t="s">
        <v>14697</v>
      </c>
      <c r="M3067" t="s">
        <v>14698</v>
      </c>
      <c r="N3067" t="s">
        <v>14699</v>
      </c>
      <c r="O3067" t="s">
        <v>14974</v>
      </c>
      <c r="P3067" t="s">
        <v>14737</v>
      </c>
      <c r="Q3067" t="s">
        <v>369</v>
      </c>
      <c r="R3067" t="s">
        <v>8489</v>
      </c>
      <c r="S3067" t="s">
        <v>8645</v>
      </c>
      <c r="T3067" t="b">
        <v>0</v>
      </c>
      <c r="U3067" t="b">
        <v>0</v>
      </c>
      <c r="V3067">
        <v>3</v>
      </c>
      <c r="W3067">
        <v>130</v>
      </c>
      <c r="X3067">
        <v>12</v>
      </c>
      <c r="AB3067">
        <v>2</v>
      </c>
      <c r="AC3067">
        <v>1</v>
      </c>
      <c r="AD3067">
        <v>3</v>
      </c>
      <c r="AE3067" t="s">
        <v>610</v>
      </c>
      <c r="AG3067" t="s">
        <v>2350</v>
      </c>
      <c r="AH3067" t="s">
        <v>14975</v>
      </c>
    </row>
    <row r="3068" spans="1:34" x14ac:dyDescent="0.25">
      <c r="A3068">
        <v>9</v>
      </c>
      <c r="B3068" t="s">
        <v>14677</v>
      </c>
      <c r="C3068" t="s">
        <v>14678</v>
      </c>
      <c r="D3068">
        <v>46235</v>
      </c>
      <c r="E3068">
        <v>46250</v>
      </c>
      <c r="F3068" t="s">
        <v>14682</v>
      </c>
      <c r="G3068" t="s">
        <v>14683</v>
      </c>
      <c r="H3068" t="s">
        <v>14695</v>
      </c>
      <c r="I3068" t="s">
        <v>14696</v>
      </c>
      <c r="J3068">
        <v>3</v>
      </c>
      <c r="L3068" t="s">
        <v>14697</v>
      </c>
      <c r="M3068" t="s">
        <v>14698</v>
      </c>
      <c r="N3068" t="s">
        <v>14699</v>
      </c>
      <c r="O3068" t="s">
        <v>14976</v>
      </c>
      <c r="P3068" t="s">
        <v>14738</v>
      </c>
      <c r="Q3068" t="s">
        <v>8646</v>
      </c>
      <c r="R3068" t="s">
        <v>8646</v>
      </c>
      <c r="S3068" t="s">
        <v>8645</v>
      </c>
      <c r="T3068" t="b">
        <v>0</v>
      </c>
      <c r="U3068" t="b">
        <v>0</v>
      </c>
      <c r="V3068">
        <v>1</v>
      </c>
      <c r="W3068">
        <v>10</v>
      </c>
      <c r="X3068">
        <v>12</v>
      </c>
      <c r="AB3068">
        <v>2</v>
      </c>
      <c r="AC3068">
        <v>1</v>
      </c>
      <c r="AD3068">
        <v>2</v>
      </c>
      <c r="AE3068" t="s">
        <v>618</v>
      </c>
      <c r="AG3068" t="s">
        <v>2154</v>
      </c>
      <c r="AH3068" t="s">
        <v>14977</v>
      </c>
    </row>
    <row r="3069" spans="1:34" x14ac:dyDescent="0.25">
      <c r="A3069">
        <v>9</v>
      </c>
      <c r="B3069" t="s">
        <v>14677</v>
      </c>
      <c r="C3069" t="s">
        <v>14678</v>
      </c>
      <c r="D3069">
        <v>46235</v>
      </c>
      <c r="E3069">
        <v>46250</v>
      </c>
      <c r="F3069" t="s">
        <v>14682</v>
      </c>
      <c r="G3069" t="s">
        <v>14683</v>
      </c>
      <c r="H3069" t="s">
        <v>14695</v>
      </c>
      <c r="I3069" t="s">
        <v>14696</v>
      </c>
      <c r="J3069">
        <v>3</v>
      </c>
      <c r="L3069" t="s">
        <v>14697</v>
      </c>
      <c r="M3069" t="s">
        <v>14698</v>
      </c>
      <c r="N3069" t="s">
        <v>14699</v>
      </c>
      <c r="O3069" t="s">
        <v>14978</v>
      </c>
      <c r="P3069" t="s">
        <v>14738</v>
      </c>
      <c r="Q3069" t="s">
        <v>8646</v>
      </c>
      <c r="R3069" t="s">
        <v>8646</v>
      </c>
      <c r="S3069" t="s">
        <v>8645</v>
      </c>
      <c r="T3069" t="b">
        <v>0</v>
      </c>
      <c r="U3069" t="b">
        <v>0</v>
      </c>
      <c r="V3069">
        <v>2</v>
      </c>
      <c r="W3069">
        <v>10</v>
      </c>
      <c r="X3069">
        <v>12</v>
      </c>
      <c r="AB3069">
        <v>2</v>
      </c>
      <c r="AC3069">
        <v>1</v>
      </c>
      <c r="AD3069">
        <v>2</v>
      </c>
      <c r="AE3069" t="s">
        <v>618</v>
      </c>
      <c r="AG3069" t="s">
        <v>2154</v>
      </c>
      <c r="AH3069" t="s">
        <v>14979</v>
      </c>
    </row>
    <row r="3070" spans="1:34" x14ac:dyDescent="0.25">
      <c r="A3070">
        <v>9</v>
      </c>
      <c r="B3070" t="s">
        <v>14677</v>
      </c>
      <c r="C3070" t="s">
        <v>14678</v>
      </c>
      <c r="D3070">
        <v>46235</v>
      </c>
      <c r="E3070">
        <v>46250</v>
      </c>
      <c r="F3070" t="s">
        <v>14682</v>
      </c>
      <c r="G3070" t="s">
        <v>14683</v>
      </c>
      <c r="H3070" t="s">
        <v>14695</v>
      </c>
      <c r="I3070" t="s">
        <v>14696</v>
      </c>
      <c r="J3070">
        <v>3</v>
      </c>
      <c r="L3070" t="s">
        <v>14697</v>
      </c>
      <c r="M3070" t="s">
        <v>14698</v>
      </c>
      <c r="N3070" t="s">
        <v>14699</v>
      </c>
      <c r="O3070" t="s">
        <v>14980</v>
      </c>
      <c r="P3070" t="s">
        <v>334</v>
      </c>
      <c r="Q3070" t="s">
        <v>2</v>
      </c>
      <c r="R3070" t="s">
        <v>8652</v>
      </c>
      <c r="S3070" t="s">
        <v>8646</v>
      </c>
      <c r="T3070" t="b">
        <v>0</v>
      </c>
      <c r="U3070" t="b">
        <v>1</v>
      </c>
      <c r="V3070">
        <v>1</v>
      </c>
      <c r="W3070">
        <v>0</v>
      </c>
      <c r="Y3070">
        <v>60</v>
      </c>
      <c r="AH3070" t="s">
        <v>14981</v>
      </c>
    </row>
    <row r="3071" spans="1:34" x14ac:dyDescent="0.25">
      <c r="A3071">
        <v>9</v>
      </c>
      <c r="B3071" t="s">
        <v>14677</v>
      </c>
      <c r="C3071" t="s">
        <v>14678</v>
      </c>
      <c r="D3071">
        <v>46235</v>
      </c>
      <c r="E3071">
        <v>46250</v>
      </c>
      <c r="F3071" t="s">
        <v>14682</v>
      </c>
      <c r="G3071" t="s">
        <v>14683</v>
      </c>
      <c r="H3071" t="s">
        <v>14695</v>
      </c>
      <c r="I3071" t="s">
        <v>14696</v>
      </c>
      <c r="J3071">
        <v>3</v>
      </c>
      <c r="L3071" t="s">
        <v>14697</v>
      </c>
      <c r="M3071" t="s">
        <v>14698</v>
      </c>
      <c r="N3071" t="s">
        <v>14699</v>
      </c>
      <c r="O3071" t="s">
        <v>14982</v>
      </c>
      <c r="P3071" t="s">
        <v>334</v>
      </c>
      <c r="Q3071" t="s">
        <v>2</v>
      </c>
      <c r="R3071" t="s">
        <v>8652</v>
      </c>
      <c r="S3071" t="s">
        <v>8646</v>
      </c>
      <c r="T3071" t="b">
        <v>0</v>
      </c>
      <c r="U3071" t="b">
        <v>1</v>
      </c>
      <c r="V3071">
        <v>2</v>
      </c>
      <c r="W3071">
        <v>0</v>
      </c>
      <c r="Y3071">
        <v>45</v>
      </c>
      <c r="AH3071" t="s">
        <v>14699</v>
      </c>
    </row>
    <row r="3072" spans="1:34" x14ac:dyDescent="0.25">
      <c r="A3072">
        <v>9</v>
      </c>
      <c r="B3072" t="s">
        <v>14677</v>
      </c>
      <c r="C3072" t="s">
        <v>14678</v>
      </c>
      <c r="D3072">
        <v>46235</v>
      </c>
      <c r="E3072">
        <v>46250</v>
      </c>
      <c r="F3072" t="s">
        <v>14682</v>
      </c>
      <c r="G3072" t="s">
        <v>14683</v>
      </c>
      <c r="H3072" t="s">
        <v>14700</v>
      </c>
      <c r="I3072" t="s">
        <v>14701</v>
      </c>
      <c r="J3072">
        <v>4</v>
      </c>
      <c r="L3072" t="s">
        <v>14702</v>
      </c>
      <c r="M3072" t="s">
        <v>14703</v>
      </c>
      <c r="N3072" t="s">
        <v>14704</v>
      </c>
      <c r="O3072" t="s">
        <v>14983</v>
      </c>
      <c r="P3072" t="s">
        <v>363</v>
      </c>
      <c r="Q3072" t="s">
        <v>357</v>
      </c>
      <c r="R3072" t="s">
        <v>357</v>
      </c>
      <c r="S3072" t="s">
        <v>357</v>
      </c>
      <c r="T3072" t="b">
        <v>0</v>
      </c>
      <c r="U3072" t="b">
        <v>1</v>
      </c>
      <c r="V3072">
        <v>1</v>
      </c>
      <c r="Y3072">
        <v>900</v>
      </c>
      <c r="Z3072">
        <v>1.4</v>
      </c>
      <c r="AA3072" t="s">
        <v>3957</v>
      </c>
      <c r="AG3072" t="s">
        <v>14984</v>
      </c>
      <c r="AH3072" t="s">
        <v>14703</v>
      </c>
    </row>
    <row r="3073" spans="1:34" x14ac:dyDescent="0.25">
      <c r="A3073">
        <v>9</v>
      </c>
      <c r="B3073" t="s">
        <v>14677</v>
      </c>
      <c r="C3073" t="s">
        <v>14678</v>
      </c>
      <c r="D3073">
        <v>46235</v>
      </c>
      <c r="E3073">
        <v>46250</v>
      </c>
      <c r="F3073" t="s">
        <v>14682</v>
      </c>
      <c r="G3073" t="s">
        <v>14683</v>
      </c>
      <c r="H3073" t="s">
        <v>14700</v>
      </c>
      <c r="I3073" t="s">
        <v>14701</v>
      </c>
      <c r="J3073">
        <v>4</v>
      </c>
      <c r="L3073" t="s">
        <v>14702</v>
      </c>
      <c r="M3073" t="s">
        <v>14703</v>
      </c>
      <c r="N3073" t="s">
        <v>14704</v>
      </c>
      <c r="O3073" t="s">
        <v>14985</v>
      </c>
      <c r="P3073" t="s">
        <v>394</v>
      </c>
      <c r="Q3073" t="s">
        <v>272</v>
      </c>
      <c r="R3073" t="s">
        <v>8666</v>
      </c>
      <c r="S3073" t="s">
        <v>8645</v>
      </c>
      <c r="T3073" t="b">
        <v>0</v>
      </c>
      <c r="U3073" t="b">
        <v>0</v>
      </c>
      <c r="V3073">
        <v>1</v>
      </c>
      <c r="W3073">
        <v>0</v>
      </c>
      <c r="X3073">
        <v>15</v>
      </c>
      <c r="AF3073" t="s">
        <v>14986</v>
      </c>
      <c r="AG3073" t="s">
        <v>2818</v>
      </c>
      <c r="AH3073" t="s">
        <v>14987</v>
      </c>
    </row>
    <row r="3074" spans="1:34" x14ac:dyDescent="0.25">
      <c r="A3074">
        <v>9</v>
      </c>
      <c r="B3074" t="s">
        <v>14677</v>
      </c>
      <c r="C3074" t="s">
        <v>14678</v>
      </c>
      <c r="D3074">
        <v>46235</v>
      </c>
      <c r="E3074">
        <v>46250</v>
      </c>
      <c r="F3074" t="s">
        <v>14682</v>
      </c>
      <c r="G3074" t="s">
        <v>14683</v>
      </c>
      <c r="H3074" t="s">
        <v>14700</v>
      </c>
      <c r="I3074" t="s">
        <v>14701</v>
      </c>
      <c r="J3074">
        <v>4</v>
      </c>
      <c r="L3074" t="s">
        <v>14702</v>
      </c>
      <c r="M3074" t="s">
        <v>14703</v>
      </c>
      <c r="N3074" t="s">
        <v>14704</v>
      </c>
      <c r="O3074" t="s">
        <v>14988</v>
      </c>
      <c r="P3074" t="s">
        <v>403</v>
      </c>
      <c r="Q3074" t="s">
        <v>272</v>
      </c>
      <c r="R3074" t="s">
        <v>8666</v>
      </c>
      <c r="S3074" t="s">
        <v>8645</v>
      </c>
      <c r="T3074" t="b">
        <v>0</v>
      </c>
      <c r="U3074" t="b">
        <v>0</v>
      </c>
      <c r="V3074">
        <v>1</v>
      </c>
      <c r="W3074">
        <v>0</v>
      </c>
      <c r="X3074">
        <v>8</v>
      </c>
      <c r="AF3074" t="s">
        <v>14986</v>
      </c>
      <c r="AG3074" t="s">
        <v>2818</v>
      </c>
      <c r="AH3074" t="s">
        <v>14989</v>
      </c>
    </row>
    <row r="3075" spans="1:34" x14ac:dyDescent="0.25">
      <c r="A3075">
        <v>9</v>
      </c>
      <c r="B3075" t="s">
        <v>14677</v>
      </c>
      <c r="C3075" t="s">
        <v>14678</v>
      </c>
      <c r="D3075">
        <v>46235</v>
      </c>
      <c r="E3075">
        <v>46250</v>
      </c>
      <c r="F3075" t="s">
        <v>14682</v>
      </c>
      <c r="G3075" t="s">
        <v>14683</v>
      </c>
      <c r="H3075" t="s">
        <v>14700</v>
      </c>
      <c r="I3075" t="s">
        <v>14701</v>
      </c>
      <c r="J3075">
        <v>4</v>
      </c>
      <c r="L3075" t="s">
        <v>14702</v>
      </c>
      <c r="M3075" t="s">
        <v>14703</v>
      </c>
      <c r="N3075" t="s">
        <v>14704</v>
      </c>
      <c r="O3075" t="s">
        <v>14990</v>
      </c>
      <c r="P3075" t="s">
        <v>398</v>
      </c>
      <c r="Q3075" t="s">
        <v>272</v>
      </c>
      <c r="R3075" t="s">
        <v>8666</v>
      </c>
      <c r="S3075" t="s">
        <v>8645</v>
      </c>
      <c r="T3075" t="b">
        <v>0</v>
      </c>
      <c r="U3075" t="b">
        <v>0</v>
      </c>
      <c r="V3075">
        <v>1</v>
      </c>
      <c r="W3075">
        <v>0</v>
      </c>
      <c r="X3075">
        <v>12</v>
      </c>
      <c r="AF3075" t="s">
        <v>14986</v>
      </c>
      <c r="AG3075" t="s">
        <v>2818</v>
      </c>
      <c r="AH3075" t="s">
        <v>14991</v>
      </c>
    </row>
    <row r="3076" spans="1:34" x14ac:dyDescent="0.25">
      <c r="A3076">
        <v>9</v>
      </c>
      <c r="B3076" t="s">
        <v>14677</v>
      </c>
      <c r="C3076" t="s">
        <v>14678</v>
      </c>
      <c r="D3076">
        <v>46235</v>
      </c>
      <c r="E3076">
        <v>46250</v>
      </c>
      <c r="F3076" t="s">
        <v>14682</v>
      </c>
      <c r="G3076" t="s">
        <v>14683</v>
      </c>
      <c r="H3076" t="s">
        <v>14700</v>
      </c>
      <c r="I3076" t="s">
        <v>14701</v>
      </c>
      <c r="J3076">
        <v>4</v>
      </c>
      <c r="L3076" t="s">
        <v>14702</v>
      </c>
      <c r="M3076" t="s">
        <v>14703</v>
      </c>
      <c r="N3076" t="s">
        <v>14704</v>
      </c>
      <c r="O3076" t="s">
        <v>14992</v>
      </c>
      <c r="P3076" t="s">
        <v>394</v>
      </c>
      <c r="Q3076" t="s">
        <v>272</v>
      </c>
      <c r="R3076" t="s">
        <v>8666</v>
      </c>
      <c r="S3076" t="s">
        <v>8645</v>
      </c>
      <c r="T3076" t="b">
        <v>0</v>
      </c>
      <c r="U3076" t="b">
        <v>0</v>
      </c>
      <c r="V3076">
        <v>2</v>
      </c>
      <c r="W3076">
        <v>0</v>
      </c>
      <c r="X3076">
        <v>15</v>
      </c>
      <c r="AF3076" t="s">
        <v>14993</v>
      </c>
      <c r="AG3076" t="s">
        <v>2818</v>
      </c>
      <c r="AH3076" t="s">
        <v>14994</v>
      </c>
    </row>
    <row r="3077" spans="1:34" x14ac:dyDescent="0.25">
      <c r="A3077">
        <v>9</v>
      </c>
      <c r="B3077" t="s">
        <v>14677</v>
      </c>
      <c r="C3077" t="s">
        <v>14678</v>
      </c>
      <c r="D3077">
        <v>46235</v>
      </c>
      <c r="E3077">
        <v>46250</v>
      </c>
      <c r="F3077" t="s">
        <v>14682</v>
      </c>
      <c r="G3077" t="s">
        <v>14683</v>
      </c>
      <c r="H3077" t="s">
        <v>14700</v>
      </c>
      <c r="I3077" t="s">
        <v>14701</v>
      </c>
      <c r="J3077">
        <v>4</v>
      </c>
      <c r="L3077" t="s">
        <v>14702</v>
      </c>
      <c r="M3077" t="s">
        <v>14703</v>
      </c>
      <c r="N3077" t="s">
        <v>14704</v>
      </c>
      <c r="O3077" t="s">
        <v>14995</v>
      </c>
      <c r="P3077" t="s">
        <v>403</v>
      </c>
      <c r="Q3077" t="s">
        <v>272</v>
      </c>
      <c r="R3077" t="s">
        <v>8666</v>
      </c>
      <c r="S3077" t="s">
        <v>8645</v>
      </c>
      <c r="T3077" t="b">
        <v>0</v>
      </c>
      <c r="U3077" t="b">
        <v>0</v>
      </c>
      <c r="V3077">
        <v>2</v>
      </c>
      <c r="W3077">
        <v>0</v>
      </c>
      <c r="X3077">
        <v>8</v>
      </c>
      <c r="AF3077" t="s">
        <v>14993</v>
      </c>
      <c r="AG3077" t="s">
        <v>2818</v>
      </c>
      <c r="AH3077" t="s">
        <v>14996</v>
      </c>
    </row>
    <row r="3078" spans="1:34" x14ac:dyDescent="0.25">
      <c r="A3078">
        <v>9</v>
      </c>
      <c r="B3078" t="s">
        <v>14677</v>
      </c>
      <c r="C3078" t="s">
        <v>14678</v>
      </c>
      <c r="D3078">
        <v>46235</v>
      </c>
      <c r="E3078">
        <v>46250</v>
      </c>
      <c r="F3078" t="s">
        <v>14682</v>
      </c>
      <c r="G3078" t="s">
        <v>14683</v>
      </c>
      <c r="H3078" t="s">
        <v>14700</v>
      </c>
      <c r="I3078" t="s">
        <v>14701</v>
      </c>
      <c r="J3078">
        <v>4</v>
      </c>
      <c r="L3078" t="s">
        <v>14702</v>
      </c>
      <c r="M3078" t="s">
        <v>14703</v>
      </c>
      <c r="N3078" t="s">
        <v>14704</v>
      </c>
      <c r="O3078" t="s">
        <v>14997</v>
      </c>
      <c r="P3078" t="s">
        <v>398</v>
      </c>
      <c r="Q3078" t="s">
        <v>272</v>
      </c>
      <c r="R3078" t="s">
        <v>8666</v>
      </c>
      <c r="S3078" t="s">
        <v>8645</v>
      </c>
      <c r="T3078" t="b">
        <v>0</v>
      </c>
      <c r="U3078" t="b">
        <v>0</v>
      </c>
      <c r="V3078">
        <v>2</v>
      </c>
      <c r="W3078">
        <v>0</v>
      </c>
      <c r="X3078">
        <v>12</v>
      </c>
      <c r="AF3078" t="s">
        <v>14993</v>
      </c>
      <c r="AG3078" t="s">
        <v>2818</v>
      </c>
      <c r="AH3078" t="s">
        <v>14998</v>
      </c>
    </row>
    <row r="3079" spans="1:34" x14ac:dyDescent="0.25">
      <c r="A3079">
        <v>9</v>
      </c>
      <c r="B3079" t="s">
        <v>14677</v>
      </c>
      <c r="C3079" t="s">
        <v>14678</v>
      </c>
      <c r="D3079">
        <v>46235</v>
      </c>
      <c r="E3079">
        <v>46250</v>
      </c>
      <c r="F3079" t="s">
        <v>14682</v>
      </c>
      <c r="G3079" t="s">
        <v>14683</v>
      </c>
      <c r="H3079" t="s">
        <v>14700</v>
      </c>
      <c r="I3079" t="s">
        <v>14701</v>
      </c>
      <c r="J3079">
        <v>4</v>
      </c>
      <c r="L3079" t="s">
        <v>14702</v>
      </c>
      <c r="M3079" t="s">
        <v>14703</v>
      </c>
      <c r="N3079" t="s">
        <v>14704</v>
      </c>
      <c r="O3079" t="s">
        <v>14999</v>
      </c>
      <c r="P3079" t="s">
        <v>14739</v>
      </c>
      <c r="Q3079" t="s">
        <v>8646</v>
      </c>
      <c r="R3079" t="s">
        <v>8646</v>
      </c>
      <c r="S3079" t="s">
        <v>14740</v>
      </c>
      <c r="T3079" t="b">
        <v>0</v>
      </c>
      <c r="U3079" t="b">
        <v>0</v>
      </c>
      <c r="V3079">
        <v>1</v>
      </c>
      <c r="W3079">
        <v>60</v>
      </c>
      <c r="X3079">
        <v>12</v>
      </c>
      <c r="AB3079">
        <v>2</v>
      </c>
      <c r="AC3079">
        <v>1</v>
      </c>
      <c r="AD3079">
        <v>3</v>
      </c>
      <c r="AE3079" t="s">
        <v>2289</v>
      </c>
      <c r="AG3079" t="s">
        <v>15000</v>
      </c>
      <c r="AH3079" t="s">
        <v>15001</v>
      </c>
    </row>
    <row r="3080" spans="1:34" x14ac:dyDescent="0.25">
      <c r="A3080">
        <v>9</v>
      </c>
      <c r="B3080" t="s">
        <v>14677</v>
      </c>
      <c r="C3080" t="s">
        <v>14678</v>
      </c>
      <c r="D3080">
        <v>46235</v>
      </c>
      <c r="E3080">
        <v>46250</v>
      </c>
      <c r="F3080" t="s">
        <v>14682</v>
      </c>
      <c r="G3080" t="s">
        <v>14683</v>
      </c>
      <c r="H3080" t="s">
        <v>14700</v>
      </c>
      <c r="I3080" t="s">
        <v>14701</v>
      </c>
      <c r="J3080">
        <v>4</v>
      </c>
      <c r="L3080" t="s">
        <v>14702</v>
      </c>
      <c r="M3080" t="s">
        <v>14703</v>
      </c>
      <c r="N3080" t="s">
        <v>14704</v>
      </c>
      <c r="O3080" t="s">
        <v>15002</v>
      </c>
      <c r="P3080" t="s">
        <v>14739</v>
      </c>
      <c r="Q3080" t="s">
        <v>8646</v>
      </c>
      <c r="R3080" t="s">
        <v>8646</v>
      </c>
      <c r="S3080" t="s">
        <v>14740</v>
      </c>
      <c r="T3080" t="b">
        <v>0</v>
      </c>
      <c r="U3080" t="b">
        <v>0</v>
      </c>
      <c r="V3080">
        <v>2</v>
      </c>
      <c r="W3080">
        <v>100</v>
      </c>
      <c r="X3080">
        <v>10</v>
      </c>
      <c r="AB3080">
        <v>2</v>
      </c>
      <c r="AC3080">
        <v>1</v>
      </c>
      <c r="AD3080">
        <v>3</v>
      </c>
      <c r="AE3080" t="s">
        <v>618</v>
      </c>
      <c r="AG3080" t="s">
        <v>15003</v>
      </c>
      <c r="AH3080" t="s">
        <v>15004</v>
      </c>
    </row>
    <row r="3081" spans="1:34" x14ac:dyDescent="0.25">
      <c r="A3081">
        <v>9</v>
      </c>
      <c r="B3081" t="s">
        <v>14677</v>
      </c>
      <c r="C3081" t="s">
        <v>14678</v>
      </c>
      <c r="D3081">
        <v>46235</v>
      </c>
      <c r="E3081">
        <v>46250</v>
      </c>
      <c r="F3081" t="s">
        <v>14682</v>
      </c>
      <c r="G3081" t="s">
        <v>14683</v>
      </c>
      <c r="H3081" t="s">
        <v>14700</v>
      </c>
      <c r="I3081" t="s">
        <v>14701</v>
      </c>
      <c r="J3081">
        <v>4</v>
      </c>
      <c r="L3081" t="s">
        <v>14702</v>
      </c>
      <c r="M3081" t="s">
        <v>14703</v>
      </c>
      <c r="N3081" t="s">
        <v>14704</v>
      </c>
      <c r="O3081" t="s">
        <v>15005</v>
      </c>
      <c r="P3081" t="s">
        <v>14739</v>
      </c>
      <c r="Q3081" t="s">
        <v>8646</v>
      </c>
      <c r="R3081" t="s">
        <v>8646</v>
      </c>
      <c r="S3081" t="s">
        <v>14740</v>
      </c>
      <c r="T3081" t="b">
        <v>0</v>
      </c>
      <c r="U3081" t="b">
        <v>0</v>
      </c>
      <c r="V3081">
        <v>3</v>
      </c>
      <c r="W3081">
        <v>100</v>
      </c>
      <c r="X3081">
        <v>10</v>
      </c>
      <c r="AB3081">
        <v>2</v>
      </c>
      <c r="AC3081">
        <v>1</v>
      </c>
      <c r="AD3081">
        <v>3</v>
      </c>
      <c r="AE3081" t="s">
        <v>618</v>
      </c>
      <c r="AG3081" t="s">
        <v>15003</v>
      </c>
      <c r="AH3081" t="s">
        <v>15006</v>
      </c>
    </row>
    <row r="3082" spans="1:34" x14ac:dyDescent="0.25">
      <c r="A3082">
        <v>9</v>
      </c>
      <c r="B3082" t="s">
        <v>14677</v>
      </c>
      <c r="C3082" t="s">
        <v>14678</v>
      </c>
      <c r="D3082">
        <v>46235</v>
      </c>
      <c r="E3082">
        <v>46250</v>
      </c>
      <c r="F3082" t="s">
        <v>14682</v>
      </c>
      <c r="G3082" t="s">
        <v>14683</v>
      </c>
      <c r="H3082" t="s">
        <v>14700</v>
      </c>
      <c r="I3082" t="s">
        <v>14701</v>
      </c>
      <c r="J3082">
        <v>4</v>
      </c>
      <c r="L3082" t="s">
        <v>14702</v>
      </c>
      <c r="M3082" t="s">
        <v>14703</v>
      </c>
      <c r="N3082" t="s">
        <v>14704</v>
      </c>
      <c r="O3082" t="s">
        <v>15007</v>
      </c>
      <c r="P3082" t="s">
        <v>14739</v>
      </c>
      <c r="Q3082" t="s">
        <v>8646</v>
      </c>
      <c r="R3082" t="s">
        <v>8646</v>
      </c>
      <c r="S3082" t="s">
        <v>14740</v>
      </c>
      <c r="T3082" t="b">
        <v>0</v>
      </c>
      <c r="U3082" t="b">
        <v>0</v>
      </c>
      <c r="V3082">
        <v>4</v>
      </c>
      <c r="W3082">
        <v>110</v>
      </c>
      <c r="X3082">
        <v>10</v>
      </c>
      <c r="AB3082">
        <v>2</v>
      </c>
      <c r="AC3082">
        <v>1</v>
      </c>
      <c r="AD3082">
        <v>3</v>
      </c>
      <c r="AE3082" t="s">
        <v>618</v>
      </c>
      <c r="AG3082" t="s">
        <v>15008</v>
      </c>
      <c r="AH3082" t="s">
        <v>15009</v>
      </c>
    </row>
    <row r="3083" spans="1:34" x14ac:dyDescent="0.25">
      <c r="A3083">
        <v>9</v>
      </c>
      <c r="B3083" t="s">
        <v>14677</v>
      </c>
      <c r="C3083" t="s">
        <v>14678</v>
      </c>
      <c r="D3083">
        <v>46235</v>
      </c>
      <c r="E3083">
        <v>46250</v>
      </c>
      <c r="F3083" t="s">
        <v>14682</v>
      </c>
      <c r="G3083" t="s">
        <v>14683</v>
      </c>
      <c r="H3083" t="s">
        <v>14700</v>
      </c>
      <c r="I3083" t="s">
        <v>14701</v>
      </c>
      <c r="J3083">
        <v>4</v>
      </c>
      <c r="L3083" t="s">
        <v>14702</v>
      </c>
      <c r="M3083" t="s">
        <v>14703</v>
      </c>
      <c r="N3083" t="s">
        <v>14704</v>
      </c>
      <c r="O3083" t="s">
        <v>15010</v>
      </c>
      <c r="P3083" t="s">
        <v>41</v>
      </c>
      <c r="Q3083" t="s">
        <v>25</v>
      </c>
      <c r="R3083" t="s">
        <v>25</v>
      </c>
      <c r="S3083" t="s">
        <v>26</v>
      </c>
      <c r="T3083" t="b">
        <v>0</v>
      </c>
      <c r="U3083" t="b">
        <v>0</v>
      </c>
      <c r="V3083">
        <v>1</v>
      </c>
      <c r="W3083">
        <v>120</v>
      </c>
      <c r="X3083">
        <v>12</v>
      </c>
      <c r="AB3083">
        <v>2</v>
      </c>
      <c r="AC3083">
        <v>1</v>
      </c>
      <c r="AD3083">
        <v>3</v>
      </c>
      <c r="AE3083" t="s">
        <v>618</v>
      </c>
      <c r="AG3083" t="s">
        <v>15011</v>
      </c>
      <c r="AH3083" t="s">
        <v>15012</v>
      </c>
    </row>
    <row r="3084" spans="1:34" x14ac:dyDescent="0.25">
      <c r="A3084">
        <v>9</v>
      </c>
      <c r="B3084" t="s">
        <v>14677</v>
      </c>
      <c r="C3084" t="s">
        <v>14678</v>
      </c>
      <c r="D3084">
        <v>46235</v>
      </c>
      <c r="E3084">
        <v>46250</v>
      </c>
      <c r="F3084" t="s">
        <v>14682</v>
      </c>
      <c r="G3084" t="s">
        <v>14683</v>
      </c>
      <c r="H3084" t="s">
        <v>14700</v>
      </c>
      <c r="I3084" t="s">
        <v>14701</v>
      </c>
      <c r="J3084">
        <v>4</v>
      </c>
      <c r="L3084" t="s">
        <v>14702</v>
      </c>
      <c r="M3084" t="s">
        <v>14703</v>
      </c>
      <c r="N3084" t="s">
        <v>14704</v>
      </c>
      <c r="O3084" t="s">
        <v>15013</v>
      </c>
      <c r="P3084" t="s">
        <v>41</v>
      </c>
      <c r="Q3084" t="s">
        <v>25</v>
      </c>
      <c r="R3084" t="s">
        <v>25</v>
      </c>
      <c r="S3084" t="s">
        <v>26</v>
      </c>
      <c r="T3084" t="b">
        <v>0</v>
      </c>
      <c r="U3084" t="b">
        <v>0</v>
      </c>
      <c r="V3084">
        <v>2</v>
      </c>
      <c r="W3084">
        <v>120</v>
      </c>
      <c r="X3084">
        <v>12</v>
      </c>
      <c r="AB3084">
        <v>2</v>
      </c>
      <c r="AC3084">
        <v>1</v>
      </c>
      <c r="AD3084">
        <v>3</v>
      </c>
      <c r="AE3084" t="s">
        <v>1745</v>
      </c>
      <c r="AG3084" t="s">
        <v>15014</v>
      </c>
      <c r="AH3084" t="s">
        <v>15015</v>
      </c>
    </row>
    <row r="3085" spans="1:34" x14ac:dyDescent="0.25">
      <c r="A3085">
        <v>9</v>
      </c>
      <c r="B3085" t="s">
        <v>14677</v>
      </c>
      <c r="C3085" t="s">
        <v>14678</v>
      </c>
      <c r="D3085">
        <v>46235</v>
      </c>
      <c r="E3085">
        <v>46250</v>
      </c>
      <c r="F3085" t="s">
        <v>14682</v>
      </c>
      <c r="G3085" t="s">
        <v>14683</v>
      </c>
      <c r="H3085" t="s">
        <v>14700</v>
      </c>
      <c r="I3085" t="s">
        <v>14701</v>
      </c>
      <c r="J3085">
        <v>4</v>
      </c>
      <c r="L3085" t="s">
        <v>14702</v>
      </c>
      <c r="M3085" t="s">
        <v>14703</v>
      </c>
      <c r="N3085" t="s">
        <v>14704</v>
      </c>
      <c r="O3085" t="s">
        <v>15016</v>
      </c>
      <c r="P3085" t="s">
        <v>41</v>
      </c>
      <c r="Q3085" t="s">
        <v>25</v>
      </c>
      <c r="R3085" t="s">
        <v>25</v>
      </c>
      <c r="S3085" t="s">
        <v>26</v>
      </c>
      <c r="T3085" t="b">
        <v>0</v>
      </c>
      <c r="U3085" t="b">
        <v>0</v>
      </c>
      <c r="V3085">
        <v>3</v>
      </c>
      <c r="W3085">
        <v>120</v>
      </c>
      <c r="X3085">
        <v>11</v>
      </c>
      <c r="AB3085">
        <v>2</v>
      </c>
      <c r="AC3085">
        <v>1</v>
      </c>
      <c r="AD3085">
        <v>3</v>
      </c>
      <c r="AE3085" t="s">
        <v>610</v>
      </c>
      <c r="AG3085" t="s">
        <v>15017</v>
      </c>
      <c r="AH3085" t="s">
        <v>15018</v>
      </c>
    </row>
    <row r="3086" spans="1:34" x14ac:dyDescent="0.25">
      <c r="A3086">
        <v>9</v>
      </c>
      <c r="B3086" t="s">
        <v>14677</v>
      </c>
      <c r="C3086" t="s">
        <v>14678</v>
      </c>
      <c r="D3086">
        <v>46235</v>
      </c>
      <c r="E3086">
        <v>46250</v>
      </c>
      <c r="F3086" t="s">
        <v>14682</v>
      </c>
      <c r="G3086" t="s">
        <v>14683</v>
      </c>
      <c r="H3086" t="s">
        <v>14700</v>
      </c>
      <c r="I3086" t="s">
        <v>14701</v>
      </c>
      <c r="J3086">
        <v>4</v>
      </c>
      <c r="L3086" t="s">
        <v>14702</v>
      </c>
      <c r="M3086" t="s">
        <v>14703</v>
      </c>
      <c r="N3086" t="s">
        <v>14704</v>
      </c>
      <c r="O3086" t="s">
        <v>15019</v>
      </c>
      <c r="P3086" t="s">
        <v>45</v>
      </c>
      <c r="Q3086" t="s">
        <v>25</v>
      </c>
      <c r="R3086" t="s">
        <v>25</v>
      </c>
      <c r="S3086" t="s">
        <v>26</v>
      </c>
      <c r="T3086" t="b">
        <v>1</v>
      </c>
      <c r="U3086" t="b">
        <v>0</v>
      </c>
      <c r="V3086">
        <v>1</v>
      </c>
      <c r="W3086">
        <v>80</v>
      </c>
      <c r="X3086">
        <v>10</v>
      </c>
      <c r="AB3086">
        <v>2</v>
      </c>
      <c r="AC3086">
        <v>1</v>
      </c>
      <c r="AD3086">
        <v>3</v>
      </c>
      <c r="AE3086" t="s">
        <v>618</v>
      </c>
      <c r="AG3086" t="s">
        <v>15020</v>
      </c>
      <c r="AH3086" t="s">
        <v>15021</v>
      </c>
    </row>
    <row r="3087" spans="1:34" x14ac:dyDescent="0.25">
      <c r="A3087">
        <v>9</v>
      </c>
      <c r="B3087" t="s">
        <v>14677</v>
      </c>
      <c r="C3087" t="s">
        <v>14678</v>
      </c>
      <c r="D3087">
        <v>46235</v>
      </c>
      <c r="E3087">
        <v>46250</v>
      </c>
      <c r="F3087" t="s">
        <v>14682</v>
      </c>
      <c r="G3087" t="s">
        <v>14683</v>
      </c>
      <c r="H3087" t="s">
        <v>14700</v>
      </c>
      <c r="I3087" t="s">
        <v>14701</v>
      </c>
      <c r="J3087">
        <v>4</v>
      </c>
      <c r="L3087" t="s">
        <v>14702</v>
      </c>
      <c r="M3087" t="s">
        <v>14703</v>
      </c>
      <c r="N3087" t="s">
        <v>14704</v>
      </c>
      <c r="O3087" t="s">
        <v>15022</v>
      </c>
      <c r="P3087" t="s">
        <v>45</v>
      </c>
      <c r="Q3087" t="s">
        <v>25</v>
      </c>
      <c r="R3087" t="s">
        <v>25</v>
      </c>
      <c r="S3087" t="s">
        <v>26</v>
      </c>
      <c r="T3087" t="b">
        <v>1</v>
      </c>
      <c r="U3087" t="b">
        <v>0</v>
      </c>
      <c r="V3087">
        <v>2</v>
      </c>
      <c r="W3087">
        <v>80</v>
      </c>
      <c r="X3087">
        <v>10</v>
      </c>
      <c r="AB3087">
        <v>2</v>
      </c>
      <c r="AC3087">
        <v>1</v>
      </c>
      <c r="AD3087">
        <v>3</v>
      </c>
      <c r="AE3087" t="s">
        <v>1745</v>
      </c>
      <c r="AG3087" t="s">
        <v>15023</v>
      </c>
      <c r="AH3087" t="s">
        <v>15024</v>
      </c>
    </row>
    <row r="3088" spans="1:34" x14ac:dyDescent="0.25">
      <c r="A3088">
        <v>9</v>
      </c>
      <c r="B3088" t="s">
        <v>14677</v>
      </c>
      <c r="C3088" t="s">
        <v>14678</v>
      </c>
      <c r="D3088">
        <v>46235</v>
      </c>
      <c r="E3088">
        <v>46250</v>
      </c>
      <c r="F3088" t="s">
        <v>14682</v>
      </c>
      <c r="G3088" t="s">
        <v>14683</v>
      </c>
      <c r="H3088" t="s">
        <v>14700</v>
      </c>
      <c r="I3088" t="s">
        <v>14701</v>
      </c>
      <c r="J3088">
        <v>4</v>
      </c>
      <c r="L3088" t="s">
        <v>14702</v>
      </c>
      <c r="M3088" t="s">
        <v>14703</v>
      </c>
      <c r="N3088" t="s">
        <v>14704</v>
      </c>
      <c r="O3088" t="s">
        <v>15025</v>
      </c>
      <c r="P3088" t="s">
        <v>45</v>
      </c>
      <c r="Q3088" t="s">
        <v>25</v>
      </c>
      <c r="R3088" t="s">
        <v>25</v>
      </c>
      <c r="S3088" t="s">
        <v>26</v>
      </c>
      <c r="T3088" t="b">
        <v>1</v>
      </c>
      <c r="U3088" t="b">
        <v>0</v>
      </c>
      <c r="V3088">
        <v>3</v>
      </c>
      <c r="W3088">
        <v>80</v>
      </c>
      <c r="X3088">
        <v>9</v>
      </c>
      <c r="AB3088">
        <v>2</v>
      </c>
      <c r="AC3088">
        <v>1</v>
      </c>
      <c r="AD3088">
        <v>3</v>
      </c>
      <c r="AE3088" t="s">
        <v>610</v>
      </c>
      <c r="AG3088" t="s">
        <v>15026</v>
      </c>
      <c r="AH3088" t="s">
        <v>15027</v>
      </c>
    </row>
    <row r="3089" spans="1:34" x14ac:dyDescent="0.25">
      <c r="A3089">
        <v>9</v>
      </c>
      <c r="B3089" t="s">
        <v>14677</v>
      </c>
      <c r="C3089" t="s">
        <v>14678</v>
      </c>
      <c r="D3089">
        <v>46235</v>
      </c>
      <c r="E3089">
        <v>46250</v>
      </c>
      <c r="F3089" t="s">
        <v>14682</v>
      </c>
      <c r="G3089" t="s">
        <v>14683</v>
      </c>
      <c r="H3089" t="s">
        <v>14700</v>
      </c>
      <c r="I3089" t="s">
        <v>14701</v>
      </c>
      <c r="J3089">
        <v>4</v>
      </c>
      <c r="L3089" t="s">
        <v>14702</v>
      </c>
      <c r="M3089" t="s">
        <v>14703</v>
      </c>
      <c r="N3089" t="s">
        <v>14704</v>
      </c>
      <c r="O3089" t="s">
        <v>15028</v>
      </c>
      <c r="P3089" t="s">
        <v>309</v>
      </c>
      <c r="Q3089" t="s">
        <v>148</v>
      </c>
      <c r="R3089" t="s">
        <v>8661</v>
      </c>
      <c r="S3089" t="s">
        <v>8645</v>
      </c>
      <c r="T3089" t="b">
        <v>0</v>
      </c>
      <c r="U3089" t="b">
        <v>0</v>
      </c>
      <c r="V3089">
        <v>1</v>
      </c>
      <c r="W3089">
        <v>10</v>
      </c>
      <c r="X3089">
        <v>12</v>
      </c>
      <c r="AB3089">
        <v>2</v>
      </c>
      <c r="AC3089">
        <v>1</v>
      </c>
      <c r="AD3089">
        <v>3</v>
      </c>
      <c r="AE3089" t="s">
        <v>2289</v>
      </c>
      <c r="AG3089" t="s">
        <v>15029</v>
      </c>
      <c r="AH3089" t="s">
        <v>15030</v>
      </c>
    </row>
    <row r="3090" spans="1:34" x14ac:dyDescent="0.25">
      <c r="A3090">
        <v>9</v>
      </c>
      <c r="B3090" t="s">
        <v>14677</v>
      </c>
      <c r="C3090" t="s">
        <v>14678</v>
      </c>
      <c r="D3090">
        <v>46235</v>
      </c>
      <c r="E3090">
        <v>46250</v>
      </c>
      <c r="F3090" t="s">
        <v>14682</v>
      </c>
      <c r="G3090" t="s">
        <v>14683</v>
      </c>
      <c r="H3090" t="s">
        <v>14700</v>
      </c>
      <c r="I3090" t="s">
        <v>14701</v>
      </c>
      <c r="J3090">
        <v>4</v>
      </c>
      <c r="L3090" t="s">
        <v>14702</v>
      </c>
      <c r="M3090" t="s">
        <v>14703</v>
      </c>
      <c r="N3090" t="s">
        <v>14704</v>
      </c>
      <c r="O3090" t="s">
        <v>15031</v>
      </c>
      <c r="P3090" t="s">
        <v>309</v>
      </c>
      <c r="Q3090" t="s">
        <v>148</v>
      </c>
      <c r="R3090" t="s">
        <v>8661</v>
      </c>
      <c r="S3090" t="s">
        <v>8645</v>
      </c>
      <c r="T3090" t="b">
        <v>0</v>
      </c>
      <c r="U3090" t="b">
        <v>0</v>
      </c>
      <c r="V3090">
        <v>2</v>
      </c>
      <c r="W3090">
        <v>15</v>
      </c>
      <c r="X3090">
        <v>12</v>
      </c>
      <c r="AB3090">
        <v>2</v>
      </c>
      <c r="AC3090">
        <v>1</v>
      </c>
      <c r="AD3090">
        <v>3</v>
      </c>
      <c r="AE3090" t="s">
        <v>2289</v>
      </c>
      <c r="AG3090" t="s">
        <v>15029</v>
      </c>
      <c r="AH3090" t="s">
        <v>15032</v>
      </c>
    </row>
    <row r="3091" spans="1:34" x14ac:dyDescent="0.25">
      <c r="A3091">
        <v>9</v>
      </c>
      <c r="B3091" t="s">
        <v>14677</v>
      </c>
      <c r="C3091" t="s">
        <v>14678</v>
      </c>
      <c r="D3091">
        <v>46235</v>
      </c>
      <c r="E3091">
        <v>46250</v>
      </c>
      <c r="F3091" t="s">
        <v>14682</v>
      </c>
      <c r="G3091" t="s">
        <v>14683</v>
      </c>
      <c r="H3091" t="s">
        <v>14700</v>
      </c>
      <c r="I3091" t="s">
        <v>14701</v>
      </c>
      <c r="J3091">
        <v>4</v>
      </c>
      <c r="L3091" t="s">
        <v>14702</v>
      </c>
      <c r="M3091" t="s">
        <v>14703</v>
      </c>
      <c r="N3091" t="s">
        <v>14704</v>
      </c>
      <c r="O3091" t="s">
        <v>15033</v>
      </c>
      <c r="P3091" t="s">
        <v>309</v>
      </c>
      <c r="Q3091" t="s">
        <v>148</v>
      </c>
      <c r="R3091" t="s">
        <v>8661</v>
      </c>
      <c r="S3091" t="s">
        <v>8645</v>
      </c>
      <c r="T3091" t="b">
        <v>0</v>
      </c>
      <c r="U3091" t="b">
        <v>0</v>
      </c>
      <c r="V3091">
        <v>3</v>
      </c>
      <c r="W3091">
        <v>15</v>
      </c>
      <c r="X3091">
        <v>8</v>
      </c>
      <c r="AB3091">
        <v>2</v>
      </c>
      <c r="AC3091">
        <v>1</v>
      </c>
      <c r="AD3091">
        <v>3</v>
      </c>
      <c r="AE3091" t="s">
        <v>2289</v>
      </c>
      <c r="AG3091" t="s">
        <v>15034</v>
      </c>
      <c r="AH3091" t="s">
        <v>15035</v>
      </c>
    </row>
    <row r="3092" spans="1:34" x14ac:dyDescent="0.25">
      <c r="A3092">
        <v>9</v>
      </c>
      <c r="B3092" t="s">
        <v>14677</v>
      </c>
      <c r="C3092" t="s">
        <v>14678</v>
      </c>
      <c r="D3092">
        <v>46235</v>
      </c>
      <c r="E3092">
        <v>46250</v>
      </c>
      <c r="F3092" t="s">
        <v>14682</v>
      </c>
      <c r="G3092" t="s">
        <v>14683</v>
      </c>
      <c r="H3092" t="s">
        <v>14700</v>
      </c>
      <c r="I3092" t="s">
        <v>14701</v>
      </c>
      <c r="J3092">
        <v>4</v>
      </c>
      <c r="L3092" t="s">
        <v>14702</v>
      </c>
      <c r="M3092" t="s">
        <v>14703</v>
      </c>
      <c r="N3092" t="s">
        <v>14704</v>
      </c>
      <c r="O3092" t="s">
        <v>15036</v>
      </c>
      <c r="P3092" t="s">
        <v>229</v>
      </c>
      <c r="Q3092" t="s">
        <v>8650</v>
      </c>
      <c r="R3092" t="s">
        <v>8637</v>
      </c>
      <c r="S3092" t="s">
        <v>8645</v>
      </c>
      <c r="T3092" t="b">
        <v>1</v>
      </c>
      <c r="U3092" t="b">
        <v>0</v>
      </c>
      <c r="V3092">
        <v>1</v>
      </c>
      <c r="W3092">
        <v>20</v>
      </c>
      <c r="X3092">
        <v>12</v>
      </c>
      <c r="AB3092">
        <v>2</v>
      </c>
      <c r="AC3092">
        <v>1</v>
      </c>
      <c r="AD3092">
        <v>3</v>
      </c>
      <c r="AE3092" t="s">
        <v>2289</v>
      </c>
      <c r="AG3092" t="s">
        <v>15037</v>
      </c>
      <c r="AH3092" t="s">
        <v>15038</v>
      </c>
    </row>
    <row r="3093" spans="1:34" x14ac:dyDescent="0.25">
      <c r="A3093">
        <v>9</v>
      </c>
      <c r="B3093" t="s">
        <v>14677</v>
      </c>
      <c r="C3093" t="s">
        <v>14678</v>
      </c>
      <c r="D3093">
        <v>46235</v>
      </c>
      <c r="E3093">
        <v>46250</v>
      </c>
      <c r="F3093" t="s">
        <v>14682</v>
      </c>
      <c r="G3093" t="s">
        <v>14683</v>
      </c>
      <c r="H3093" t="s">
        <v>14700</v>
      </c>
      <c r="I3093" t="s">
        <v>14701</v>
      </c>
      <c r="J3093">
        <v>4</v>
      </c>
      <c r="L3093" t="s">
        <v>14702</v>
      </c>
      <c r="M3093" t="s">
        <v>14703</v>
      </c>
      <c r="N3093" t="s">
        <v>14704</v>
      </c>
      <c r="O3093" t="s">
        <v>15039</v>
      </c>
      <c r="P3093" t="s">
        <v>229</v>
      </c>
      <c r="Q3093" t="s">
        <v>8650</v>
      </c>
      <c r="R3093" t="s">
        <v>8637</v>
      </c>
      <c r="S3093" t="s">
        <v>8645</v>
      </c>
      <c r="T3093" t="b">
        <v>1</v>
      </c>
      <c r="U3093" t="b">
        <v>0</v>
      </c>
      <c r="V3093">
        <v>2</v>
      </c>
      <c r="W3093">
        <v>25</v>
      </c>
      <c r="X3093">
        <v>11</v>
      </c>
      <c r="AB3093">
        <v>2</v>
      </c>
      <c r="AC3093">
        <v>1</v>
      </c>
      <c r="AD3093">
        <v>3</v>
      </c>
      <c r="AE3093" t="s">
        <v>618</v>
      </c>
      <c r="AG3093" t="s">
        <v>15040</v>
      </c>
      <c r="AH3093" t="s">
        <v>15041</v>
      </c>
    </row>
    <row r="3094" spans="1:34" x14ac:dyDescent="0.25">
      <c r="A3094">
        <v>9</v>
      </c>
      <c r="B3094" t="s">
        <v>14677</v>
      </c>
      <c r="C3094" t="s">
        <v>14678</v>
      </c>
      <c r="D3094">
        <v>46235</v>
      </c>
      <c r="E3094">
        <v>46250</v>
      </c>
      <c r="F3094" t="s">
        <v>14682</v>
      </c>
      <c r="G3094" t="s">
        <v>14683</v>
      </c>
      <c r="H3094" t="s">
        <v>14700</v>
      </c>
      <c r="I3094" t="s">
        <v>14701</v>
      </c>
      <c r="J3094">
        <v>4</v>
      </c>
      <c r="L3094" t="s">
        <v>14702</v>
      </c>
      <c r="M3094" t="s">
        <v>14703</v>
      </c>
      <c r="N3094" t="s">
        <v>14704</v>
      </c>
      <c r="O3094" t="s">
        <v>15042</v>
      </c>
      <c r="P3094" t="s">
        <v>229</v>
      </c>
      <c r="Q3094" t="s">
        <v>8650</v>
      </c>
      <c r="R3094" t="s">
        <v>8637</v>
      </c>
      <c r="S3094" t="s">
        <v>8645</v>
      </c>
      <c r="T3094" t="b">
        <v>1</v>
      </c>
      <c r="U3094" t="b">
        <v>0</v>
      </c>
      <c r="V3094">
        <v>3</v>
      </c>
      <c r="W3094">
        <v>25</v>
      </c>
      <c r="X3094">
        <v>9</v>
      </c>
      <c r="AB3094">
        <v>2</v>
      </c>
      <c r="AC3094">
        <v>1</v>
      </c>
      <c r="AD3094">
        <v>3</v>
      </c>
      <c r="AE3094" t="s">
        <v>618</v>
      </c>
      <c r="AG3094" t="s">
        <v>15040</v>
      </c>
      <c r="AH3094" t="s">
        <v>15043</v>
      </c>
    </row>
    <row r="3095" spans="1:34" x14ac:dyDescent="0.25">
      <c r="A3095">
        <v>9</v>
      </c>
      <c r="B3095" t="s">
        <v>14677</v>
      </c>
      <c r="C3095" t="s">
        <v>14678</v>
      </c>
      <c r="D3095">
        <v>46235</v>
      </c>
      <c r="E3095">
        <v>46250</v>
      </c>
      <c r="F3095" t="s">
        <v>14682</v>
      </c>
      <c r="G3095" t="s">
        <v>14683</v>
      </c>
      <c r="H3095" t="s">
        <v>14700</v>
      </c>
      <c r="I3095" t="s">
        <v>14701</v>
      </c>
      <c r="J3095">
        <v>4</v>
      </c>
      <c r="L3095" t="s">
        <v>14702</v>
      </c>
      <c r="M3095" t="s">
        <v>14703</v>
      </c>
      <c r="N3095" t="s">
        <v>14704</v>
      </c>
      <c r="O3095" t="s">
        <v>15044</v>
      </c>
      <c r="P3095" t="s">
        <v>102</v>
      </c>
      <c r="Q3095" t="s">
        <v>8644</v>
      </c>
      <c r="R3095" t="s">
        <v>8488</v>
      </c>
      <c r="S3095" t="s">
        <v>8794</v>
      </c>
      <c r="T3095" t="b">
        <v>1</v>
      </c>
      <c r="U3095" t="b">
        <v>0</v>
      </c>
      <c r="V3095">
        <v>1</v>
      </c>
      <c r="W3095">
        <v>20</v>
      </c>
      <c r="X3095">
        <v>12</v>
      </c>
      <c r="AB3095">
        <v>2</v>
      </c>
      <c r="AC3095">
        <v>1</v>
      </c>
      <c r="AD3095">
        <v>3</v>
      </c>
      <c r="AE3095" t="s">
        <v>618</v>
      </c>
      <c r="AG3095" t="s">
        <v>3189</v>
      </c>
      <c r="AH3095" t="s">
        <v>15045</v>
      </c>
    </row>
    <row r="3096" spans="1:34" x14ac:dyDescent="0.25">
      <c r="A3096">
        <v>9</v>
      </c>
      <c r="B3096" t="s">
        <v>14677</v>
      </c>
      <c r="C3096" t="s">
        <v>14678</v>
      </c>
      <c r="D3096">
        <v>46235</v>
      </c>
      <c r="E3096">
        <v>46250</v>
      </c>
      <c r="F3096" t="s">
        <v>14682</v>
      </c>
      <c r="G3096" t="s">
        <v>14683</v>
      </c>
      <c r="H3096" t="s">
        <v>14700</v>
      </c>
      <c r="I3096" t="s">
        <v>14701</v>
      </c>
      <c r="J3096">
        <v>4</v>
      </c>
      <c r="L3096" t="s">
        <v>14702</v>
      </c>
      <c r="M3096" t="s">
        <v>14703</v>
      </c>
      <c r="N3096" t="s">
        <v>14704</v>
      </c>
      <c r="O3096" t="s">
        <v>15046</v>
      </c>
      <c r="P3096" t="s">
        <v>102</v>
      </c>
      <c r="Q3096" t="s">
        <v>8644</v>
      </c>
      <c r="R3096" t="s">
        <v>8488</v>
      </c>
      <c r="S3096" t="s">
        <v>8794</v>
      </c>
      <c r="T3096" t="b">
        <v>1</v>
      </c>
      <c r="U3096" t="b">
        <v>0</v>
      </c>
      <c r="V3096">
        <v>2</v>
      </c>
      <c r="W3096">
        <v>22.5</v>
      </c>
      <c r="X3096">
        <v>10</v>
      </c>
      <c r="AB3096">
        <v>2</v>
      </c>
      <c r="AC3096">
        <v>1</v>
      </c>
      <c r="AD3096">
        <v>3</v>
      </c>
      <c r="AE3096" t="s">
        <v>618</v>
      </c>
      <c r="AG3096" t="s">
        <v>3189</v>
      </c>
      <c r="AH3096" t="s">
        <v>15047</v>
      </c>
    </row>
    <row r="3097" spans="1:34" x14ac:dyDescent="0.25">
      <c r="A3097">
        <v>9</v>
      </c>
      <c r="B3097" t="s">
        <v>14677</v>
      </c>
      <c r="C3097" t="s">
        <v>14678</v>
      </c>
      <c r="D3097">
        <v>46235</v>
      </c>
      <c r="E3097">
        <v>46250</v>
      </c>
      <c r="F3097" t="s">
        <v>14682</v>
      </c>
      <c r="G3097" t="s">
        <v>14683</v>
      </c>
      <c r="H3097" t="s">
        <v>14700</v>
      </c>
      <c r="I3097" t="s">
        <v>14701</v>
      </c>
      <c r="J3097">
        <v>4</v>
      </c>
      <c r="L3097" t="s">
        <v>14702</v>
      </c>
      <c r="M3097" t="s">
        <v>14703</v>
      </c>
      <c r="N3097" t="s">
        <v>14704</v>
      </c>
      <c r="O3097" t="s">
        <v>15048</v>
      </c>
      <c r="P3097" t="s">
        <v>102</v>
      </c>
      <c r="Q3097" t="s">
        <v>8644</v>
      </c>
      <c r="R3097" t="s">
        <v>8488</v>
      </c>
      <c r="S3097" t="s">
        <v>8794</v>
      </c>
      <c r="T3097" t="b">
        <v>1</v>
      </c>
      <c r="U3097" t="b">
        <v>0</v>
      </c>
      <c r="V3097">
        <v>3</v>
      </c>
      <c r="W3097">
        <v>25</v>
      </c>
      <c r="X3097">
        <v>8</v>
      </c>
      <c r="AB3097">
        <v>2</v>
      </c>
      <c r="AC3097">
        <v>1</v>
      </c>
      <c r="AD3097">
        <v>3</v>
      </c>
      <c r="AE3097" t="s">
        <v>618</v>
      </c>
      <c r="AG3097" t="s">
        <v>3189</v>
      </c>
      <c r="AH3097" t="s">
        <v>15049</v>
      </c>
    </row>
    <row r="3098" spans="1:34" x14ac:dyDescent="0.25">
      <c r="A3098">
        <v>9</v>
      </c>
      <c r="B3098" t="s">
        <v>14677</v>
      </c>
      <c r="C3098" t="s">
        <v>14678</v>
      </c>
      <c r="D3098">
        <v>46235</v>
      </c>
      <c r="E3098">
        <v>46250</v>
      </c>
      <c r="F3098" t="s">
        <v>14682</v>
      </c>
      <c r="G3098" t="s">
        <v>14683</v>
      </c>
      <c r="H3098" t="s">
        <v>14700</v>
      </c>
      <c r="I3098" t="s">
        <v>14701</v>
      </c>
      <c r="J3098">
        <v>4</v>
      </c>
      <c r="L3098" t="s">
        <v>14702</v>
      </c>
      <c r="M3098" t="s">
        <v>14703</v>
      </c>
      <c r="N3098" t="s">
        <v>14704</v>
      </c>
      <c r="O3098" t="s">
        <v>15050</v>
      </c>
      <c r="P3098" t="s">
        <v>1534</v>
      </c>
      <c r="Q3098" t="s">
        <v>2</v>
      </c>
      <c r="R3098" t="s">
        <v>2</v>
      </c>
      <c r="S3098" t="s">
        <v>8646</v>
      </c>
      <c r="T3098" t="b">
        <v>0</v>
      </c>
      <c r="U3098" t="b">
        <v>1</v>
      </c>
      <c r="V3098">
        <v>1</v>
      </c>
      <c r="W3098">
        <v>130</v>
      </c>
      <c r="Y3098">
        <v>60</v>
      </c>
      <c r="AH3098" t="s">
        <v>15051</v>
      </c>
    </row>
    <row r="3099" spans="1:34" x14ac:dyDescent="0.25">
      <c r="A3099">
        <v>9</v>
      </c>
      <c r="B3099" t="s">
        <v>14677</v>
      </c>
      <c r="C3099" t="s">
        <v>14678</v>
      </c>
      <c r="D3099">
        <v>46235</v>
      </c>
      <c r="E3099">
        <v>46250</v>
      </c>
      <c r="F3099" t="s">
        <v>14682</v>
      </c>
      <c r="G3099" t="s">
        <v>14683</v>
      </c>
      <c r="H3099" t="s">
        <v>14700</v>
      </c>
      <c r="I3099" t="s">
        <v>14701</v>
      </c>
      <c r="J3099">
        <v>4</v>
      </c>
      <c r="L3099" t="s">
        <v>14702</v>
      </c>
      <c r="M3099" t="s">
        <v>14703</v>
      </c>
      <c r="N3099" t="s">
        <v>14704</v>
      </c>
      <c r="O3099" t="s">
        <v>15052</v>
      </c>
      <c r="P3099" t="s">
        <v>1534</v>
      </c>
      <c r="Q3099" t="s">
        <v>2</v>
      </c>
      <c r="R3099" t="s">
        <v>2</v>
      </c>
      <c r="S3099" t="s">
        <v>8646</v>
      </c>
      <c r="T3099" t="b">
        <v>0</v>
      </c>
      <c r="U3099" t="b">
        <v>1</v>
      </c>
      <c r="V3099">
        <v>2</v>
      </c>
      <c r="W3099">
        <v>150</v>
      </c>
      <c r="Y3099">
        <v>49.8</v>
      </c>
      <c r="AG3099" t="s">
        <v>6856</v>
      </c>
      <c r="AH3099" t="s">
        <v>15053</v>
      </c>
    </row>
    <row r="3100" spans="1:34" x14ac:dyDescent="0.25">
      <c r="A3100">
        <v>9</v>
      </c>
      <c r="B3100" t="s">
        <v>14677</v>
      </c>
      <c r="C3100" t="s">
        <v>14678</v>
      </c>
      <c r="D3100">
        <v>46235</v>
      </c>
      <c r="E3100">
        <v>46250</v>
      </c>
      <c r="F3100" t="s">
        <v>14682</v>
      </c>
      <c r="G3100" t="s">
        <v>14683</v>
      </c>
      <c r="H3100" t="s">
        <v>14700</v>
      </c>
      <c r="I3100" t="s">
        <v>14701</v>
      </c>
      <c r="J3100">
        <v>4</v>
      </c>
      <c r="L3100" t="s">
        <v>14702</v>
      </c>
      <c r="M3100" t="s">
        <v>14703</v>
      </c>
      <c r="N3100" t="s">
        <v>14704</v>
      </c>
      <c r="O3100" t="s">
        <v>15054</v>
      </c>
      <c r="P3100" t="s">
        <v>363</v>
      </c>
      <c r="Q3100" t="s">
        <v>357</v>
      </c>
      <c r="R3100" t="s">
        <v>357</v>
      </c>
      <c r="S3100" t="s">
        <v>357</v>
      </c>
      <c r="T3100" t="b">
        <v>0</v>
      </c>
      <c r="U3100" t="b">
        <v>1</v>
      </c>
      <c r="V3100">
        <v>2</v>
      </c>
      <c r="Y3100">
        <v>780</v>
      </c>
      <c r="Z3100">
        <v>1.4</v>
      </c>
      <c r="AA3100" t="s">
        <v>3957</v>
      </c>
      <c r="AG3100" t="s">
        <v>15055</v>
      </c>
      <c r="AH3100" t="s">
        <v>14704</v>
      </c>
    </row>
    <row r="3101" spans="1:34" x14ac:dyDescent="0.25">
      <c r="A3101">
        <v>9</v>
      </c>
      <c r="B3101" t="s">
        <v>14677</v>
      </c>
      <c r="C3101" t="s">
        <v>14678</v>
      </c>
      <c r="D3101">
        <v>46235</v>
      </c>
      <c r="E3101">
        <v>46250</v>
      </c>
      <c r="F3101" t="s">
        <v>14682</v>
      </c>
      <c r="G3101" t="s">
        <v>14683</v>
      </c>
      <c r="H3101" t="s">
        <v>14705</v>
      </c>
      <c r="I3101" t="s">
        <v>14706</v>
      </c>
      <c r="J3101">
        <v>1</v>
      </c>
      <c r="L3101" t="s">
        <v>14687</v>
      </c>
      <c r="M3101" t="s">
        <v>14707</v>
      </c>
      <c r="N3101" t="s">
        <v>14708</v>
      </c>
      <c r="O3101" t="s">
        <v>15056</v>
      </c>
      <c r="P3101" t="s">
        <v>363</v>
      </c>
      <c r="Q3101" t="s">
        <v>357</v>
      </c>
      <c r="R3101" t="s">
        <v>357</v>
      </c>
      <c r="S3101" t="s">
        <v>357</v>
      </c>
      <c r="T3101" t="b">
        <v>0</v>
      </c>
      <c r="U3101" t="b">
        <v>1</v>
      </c>
      <c r="V3101">
        <v>1</v>
      </c>
      <c r="Y3101">
        <v>301</v>
      </c>
      <c r="Z3101">
        <v>0.6</v>
      </c>
      <c r="AA3101" t="s">
        <v>3957</v>
      </c>
      <c r="AG3101" t="s">
        <v>15057</v>
      </c>
      <c r="AH3101" t="s">
        <v>14707</v>
      </c>
    </row>
    <row r="3102" spans="1:34" x14ac:dyDescent="0.25">
      <c r="A3102">
        <v>9</v>
      </c>
      <c r="B3102" t="s">
        <v>14677</v>
      </c>
      <c r="C3102" t="s">
        <v>14678</v>
      </c>
      <c r="D3102">
        <v>46235</v>
      </c>
      <c r="E3102">
        <v>46250</v>
      </c>
      <c r="F3102" t="s">
        <v>14682</v>
      </c>
      <c r="G3102" t="s">
        <v>14683</v>
      </c>
      <c r="H3102" t="s">
        <v>14705</v>
      </c>
      <c r="I3102" t="s">
        <v>14706</v>
      </c>
      <c r="J3102">
        <v>1</v>
      </c>
      <c r="L3102" t="s">
        <v>14687</v>
      </c>
      <c r="M3102" t="s">
        <v>14707</v>
      </c>
      <c r="N3102" t="s">
        <v>14708</v>
      </c>
      <c r="O3102" t="s">
        <v>15058</v>
      </c>
      <c r="P3102" t="s">
        <v>394</v>
      </c>
      <c r="Q3102" t="s">
        <v>272</v>
      </c>
      <c r="R3102" t="s">
        <v>8666</v>
      </c>
      <c r="S3102" t="s">
        <v>8645</v>
      </c>
      <c r="T3102" t="b">
        <v>0</v>
      </c>
      <c r="U3102" t="b">
        <v>0</v>
      </c>
      <c r="V3102">
        <v>1</v>
      </c>
      <c r="W3102">
        <v>0</v>
      </c>
      <c r="X3102">
        <v>15</v>
      </c>
      <c r="AF3102" t="s">
        <v>15059</v>
      </c>
      <c r="AG3102" t="s">
        <v>4484</v>
      </c>
      <c r="AH3102" t="s">
        <v>15060</v>
      </c>
    </row>
    <row r="3103" spans="1:34" x14ac:dyDescent="0.25">
      <c r="A3103">
        <v>9</v>
      </c>
      <c r="B3103" t="s">
        <v>14677</v>
      </c>
      <c r="C3103" t="s">
        <v>14678</v>
      </c>
      <c r="D3103">
        <v>46235</v>
      </c>
      <c r="E3103">
        <v>46250</v>
      </c>
      <c r="F3103" t="s">
        <v>14682</v>
      </c>
      <c r="G3103" t="s">
        <v>14683</v>
      </c>
      <c r="H3103" t="s">
        <v>14705</v>
      </c>
      <c r="I3103" t="s">
        <v>14706</v>
      </c>
      <c r="J3103">
        <v>1</v>
      </c>
      <c r="L3103" t="s">
        <v>14687</v>
      </c>
      <c r="M3103" t="s">
        <v>14707</v>
      </c>
      <c r="N3103" t="s">
        <v>14708</v>
      </c>
      <c r="O3103" t="s">
        <v>15061</v>
      </c>
      <c r="P3103" t="s">
        <v>398</v>
      </c>
      <c r="Q3103" t="s">
        <v>272</v>
      </c>
      <c r="R3103" t="s">
        <v>8666</v>
      </c>
      <c r="S3103" t="s">
        <v>8645</v>
      </c>
      <c r="T3103" t="b">
        <v>0</v>
      </c>
      <c r="U3103" t="b">
        <v>0</v>
      </c>
      <c r="V3103">
        <v>1</v>
      </c>
      <c r="W3103">
        <v>0</v>
      </c>
      <c r="X3103">
        <v>12</v>
      </c>
      <c r="AF3103" t="s">
        <v>15059</v>
      </c>
      <c r="AH3103" t="s">
        <v>15062</v>
      </c>
    </row>
    <row r="3104" spans="1:34" x14ac:dyDescent="0.25">
      <c r="A3104">
        <v>9</v>
      </c>
      <c r="B3104" t="s">
        <v>14677</v>
      </c>
      <c r="C3104" t="s">
        <v>14678</v>
      </c>
      <c r="D3104">
        <v>46235</v>
      </c>
      <c r="E3104">
        <v>46250</v>
      </c>
      <c r="F3104" t="s">
        <v>14682</v>
      </c>
      <c r="G3104" t="s">
        <v>14683</v>
      </c>
      <c r="H3104" t="s">
        <v>14705</v>
      </c>
      <c r="I3104" t="s">
        <v>14706</v>
      </c>
      <c r="J3104">
        <v>1</v>
      </c>
      <c r="L3104" t="s">
        <v>14687</v>
      </c>
      <c r="M3104" t="s">
        <v>14707</v>
      </c>
      <c r="N3104" t="s">
        <v>14708</v>
      </c>
      <c r="O3104" t="s">
        <v>15063</v>
      </c>
      <c r="P3104" t="s">
        <v>403</v>
      </c>
      <c r="Q3104" t="s">
        <v>272</v>
      </c>
      <c r="R3104" t="s">
        <v>8666</v>
      </c>
      <c r="S3104" t="s">
        <v>8645</v>
      </c>
      <c r="T3104" t="b">
        <v>0</v>
      </c>
      <c r="U3104" t="b">
        <v>0</v>
      </c>
      <c r="V3104">
        <v>1</v>
      </c>
      <c r="W3104">
        <v>0</v>
      </c>
      <c r="X3104">
        <v>8</v>
      </c>
      <c r="AF3104" t="s">
        <v>15059</v>
      </c>
      <c r="AH3104" t="s">
        <v>15064</v>
      </c>
    </row>
    <row r="3105" spans="1:34" x14ac:dyDescent="0.25">
      <c r="A3105">
        <v>9</v>
      </c>
      <c r="B3105" t="s">
        <v>14677</v>
      </c>
      <c r="C3105" t="s">
        <v>14678</v>
      </c>
      <c r="D3105">
        <v>46235</v>
      </c>
      <c r="E3105">
        <v>46250</v>
      </c>
      <c r="F3105" t="s">
        <v>14682</v>
      </c>
      <c r="G3105" t="s">
        <v>14683</v>
      </c>
      <c r="H3105" t="s">
        <v>14705</v>
      </c>
      <c r="I3105" t="s">
        <v>14706</v>
      </c>
      <c r="J3105">
        <v>1</v>
      </c>
      <c r="L3105" t="s">
        <v>14687</v>
      </c>
      <c r="M3105" t="s">
        <v>14707</v>
      </c>
      <c r="N3105" t="s">
        <v>14708</v>
      </c>
      <c r="O3105" t="s">
        <v>15065</v>
      </c>
      <c r="P3105" t="s">
        <v>407</v>
      </c>
      <c r="Q3105" t="s">
        <v>272</v>
      </c>
      <c r="R3105" t="s">
        <v>8666</v>
      </c>
      <c r="S3105" t="s">
        <v>8645</v>
      </c>
      <c r="T3105" t="b">
        <v>0</v>
      </c>
      <c r="U3105" t="b">
        <v>0</v>
      </c>
      <c r="V3105">
        <v>1</v>
      </c>
      <c r="W3105">
        <v>0</v>
      </c>
      <c r="X3105">
        <v>10</v>
      </c>
      <c r="AF3105" t="s">
        <v>15059</v>
      </c>
      <c r="AH3105" t="s">
        <v>15066</v>
      </c>
    </row>
    <row r="3106" spans="1:34" x14ac:dyDescent="0.25">
      <c r="A3106">
        <v>9</v>
      </c>
      <c r="B3106" t="s">
        <v>14677</v>
      </c>
      <c r="C3106" t="s">
        <v>14678</v>
      </c>
      <c r="D3106">
        <v>46235</v>
      </c>
      <c r="E3106">
        <v>46250</v>
      </c>
      <c r="F3106" t="s">
        <v>14682</v>
      </c>
      <c r="G3106" t="s">
        <v>14683</v>
      </c>
      <c r="H3106" t="s">
        <v>14705</v>
      </c>
      <c r="I3106" t="s">
        <v>14706</v>
      </c>
      <c r="J3106">
        <v>1</v>
      </c>
      <c r="L3106" t="s">
        <v>14687</v>
      </c>
      <c r="M3106" t="s">
        <v>14707</v>
      </c>
      <c r="N3106" t="s">
        <v>14708</v>
      </c>
      <c r="O3106" t="s">
        <v>15067</v>
      </c>
      <c r="P3106" t="s">
        <v>389</v>
      </c>
      <c r="Q3106" t="s">
        <v>148</v>
      </c>
      <c r="R3106" t="s">
        <v>8659</v>
      </c>
      <c r="S3106" t="s">
        <v>8662</v>
      </c>
      <c r="T3106" t="b">
        <v>0</v>
      </c>
      <c r="U3106" t="b">
        <v>0</v>
      </c>
      <c r="V3106">
        <v>1</v>
      </c>
      <c r="W3106">
        <v>0</v>
      </c>
      <c r="X3106">
        <v>10</v>
      </c>
      <c r="AF3106" t="s">
        <v>15059</v>
      </c>
      <c r="AH3106" t="s">
        <v>15068</v>
      </c>
    </row>
    <row r="3107" spans="1:34" x14ac:dyDescent="0.25">
      <c r="A3107">
        <v>9</v>
      </c>
      <c r="B3107" t="s">
        <v>14677</v>
      </c>
      <c r="C3107" t="s">
        <v>14678</v>
      </c>
      <c r="D3107">
        <v>46235</v>
      </c>
      <c r="E3107">
        <v>46250</v>
      </c>
      <c r="F3107" t="s">
        <v>14682</v>
      </c>
      <c r="G3107" t="s">
        <v>14683</v>
      </c>
      <c r="H3107" t="s">
        <v>14705</v>
      </c>
      <c r="I3107" t="s">
        <v>14706</v>
      </c>
      <c r="J3107">
        <v>1</v>
      </c>
      <c r="L3107" t="s">
        <v>14687</v>
      </c>
      <c r="M3107" t="s">
        <v>14707</v>
      </c>
      <c r="N3107" t="s">
        <v>14708</v>
      </c>
      <c r="O3107" t="s">
        <v>15069</v>
      </c>
      <c r="P3107" t="s">
        <v>394</v>
      </c>
      <c r="Q3107" t="s">
        <v>272</v>
      </c>
      <c r="R3107" t="s">
        <v>8666</v>
      </c>
      <c r="S3107" t="s">
        <v>8645</v>
      </c>
      <c r="T3107" t="b">
        <v>0</v>
      </c>
      <c r="U3107" t="b">
        <v>0</v>
      </c>
      <c r="V3107">
        <v>2</v>
      </c>
      <c r="W3107">
        <v>0</v>
      </c>
      <c r="X3107">
        <v>15</v>
      </c>
      <c r="AF3107" t="s">
        <v>15070</v>
      </c>
      <c r="AG3107" t="s">
        <v>4484</v>
      </c>
      <c r="AH3107" t="s">
        <v>15071</v>
      </c>
    </row>
    <row r="3108" spans="1:34" x14ac:dyDescent="0.25">
      <c r="A3108">
        <v>9</v>
      </c>
      <c r="B3108" t="s">
        <v>14677</v>
      </c>
      <c r="C3108" t="s">
        <v>14678</v>
      </c>
      <c r="D3108">
        <v>46235</v>
      </c>
      <c r="E3108">
        <v>46250</v>
      </c>
      <c r="F3108" t="s">
        <v>14682</v>
      </c>
      <c r="G3108" t="s">
        <v>14683</v>
      </c>
      <c r="H3108" t="s">
        <v>14705</v>
      </c>
      <c r="I3108" t="s">
        <v>14706</v>
      </c>
      <c r="J3108">
        <v>1</v>
      </c>
      <c r="L3108" t="s">
        <v>14687</v>
      </c>
      <c r="M3108" t="s">
        <v>14707</v>
      </c>
      <c r="N3108" t="s">
        <v>14708</v>
      </c>
      <c r="O3108" t="s">
        <v>15072</v>
      </c>
      <c r="P3108" t="s">
        <v>398</v>
      </c>
      <c r="Q3108" t="s">
        <v>272</v>
      </c>
      <c r="R3108" t="s">
        <v>8666</v>
      </c>
      <c r="S3108" t="s">
        <v>8645</v>
      </c>
      <c r="T3108" t="b">
        <v>0</v>
      </c>
      <c r="U3108" t="b">
        <v>0</v>
      </c>
      <c r="V3108">
        <v>2</v>
      </c>
      <c r="W3108">
        <v>0</v>
      </c>
      <c r="X3108">
        <v>12</v>
      </c>
      <c r="AF3108" t="s">
        <v>15070</v>
      </c>
      <c r="AH3108" t="s">
        <v>15073</v>
      </c>
    </row>
    <row r="3109" spans="1:34" x14ac:dyDescent="0.25">
      <c r="A3109">
        <v>9</v>
      </c>
      <c r="B3109" t="s">
        <v>14677</v>
      </c>
      <c r="C3109" t="s">
        <v>14678</v>
      </c>
      <c r="D3109">
        <v>46235</v>
      </c>
      <c r="E3109">
        <v>46250</v>
      </c>
      <c r="F3109" t="s">
        <v>14682</v>
      </c>
      <c r="G3109" t="s">
        <v>14683</v>
      </c>
      <c r="H3109" t="s">
        <v>14705</v>
      </c>
      <c r="I3109" t="s">
        <v>14706</v>
      </c>
      <c r="J3109">
        <v>1</v>
      </c>
      <c r="L3109" t="s">
        <v>14687</v>
      </c>
      <c r="M3109" t="s">
        <v>14707</v>
      </c>
      <c r="N3109" t="s">
        <v>14708</v>
      </c>
      <c r="O3109" t="s">
        <v>15074</v>
      </c>
      <c r="P3109" t="s">
        <v>403</v>
      </c>
      <c r="Q3109" t="s">
        <v>272</v>
      </c>
      <c r="R3109" t="s">
        <v>8666</v>
      </c>
      <c r="S3109" t="s">
        <v>8645</v>
      </c>
      <c r="T3109" t="b">
        <v>0</v>
      </c>
      <c r="U3109" t="b">
        <v>0</v>
      </c>
      <c r="V3109">
        <v>2</v>
      </c>
      <c r="W3109">
        <v>0</v>
      </c>
      <c r="X3109">
        <v>8</v>
      </c>
      <c r="AF3109" t="s">
        <v>15070</v>
      </c>
      <c r="AH3109" t="s">
        <v>15075</v>
      </c>
    </row>
    <row r="3110" spans="1:34" x14ac:dyDescent="0.25">
      <c r="A3110">
        <v>9</v>
      </c>
      <c r="B3110" t="s">
        <v>14677</v>
      </c>
      <c r="C3110" t="s">
        <v>14678</v>
      </c>
      <c r="D3110">
        <v>46235</v>
      </c>
      <c r="E3110">
        <v>46250</v>
      </c>
      <c r="F3110" t="s">
        <v>14682</v>
      </c>
      <c r="G3110" t="s">
        <v>14683</v>
      </c>
      <c r="H3110" t="s">
        <v>14705</v>
      </c>
      <c r="I3110" t="s">
        <v>14706</v>
      </c>
      <c r="J3110">
        <v>1</v>
      </c>
      <c r="L3110" t="s">
        <v>14687</v>
      </c>
      <c r="M3110" t="s">
        <v>14707</v>
      </c>
      <c r="N3110" t="s">
        <v>14708</v>
      </c>
      <c r="O3110" t="s">
        <v>15076</v>
      </c>
      <c r="P3110" t="s">
        <v>407</v>
      </c>
      <c r="Q3110" t="s">
        <v>272</v>
      </c>
      <c r="R3110" t="s">
        <v>8666</v>
      </c>
      <c r="S3110" t="s">
        <v>8645</v>
      </c>
      <c r="T3110" t="b">
        <v>0</v>
      </c>
      <c r="U3110" t="b">
        <v>0</v>
      </c>
      <c r="V3110">
        <v>2</v>
      </c>
      <c r="W3110">
        <v>0</v>
      </c>
      <c r="X3110">
        <v>10</v>
      </c>
      <c r="AF3110" t="s">
        <v>15070</v>
      </c>
      <c r="AH3110" t="s">
        <v>15077</v>
      </c>
    </row>
    <row r="3111" spans="1:34" x14ac:dyDescent="0.25">
      <c r="A3111">
        <v>9</v>
      </c>
      <c r="B3111" t="s">
        <v>14677</v>
      </c>
      <c r="C3111" t="s">
        <v>14678</v>
      </c>
      <c r="D3111">
        <v>46235</v>
      </c>
      <c r="E3111">
        <v>46250</v>
      </c>
      <c r="F3111" t="s">
        <v>14682</v>
      </c>
      <c r="G3111" t="s">
        <v>14683</v>
      </c>
      <c r="H3111" t="s">
        <v>14705</v>
      </c>
      <c r="I3111" t="s">
        <v>14706</v>
      </c>
      <c r="J3111">
        <v>1</v>
      </c>
      <c r="L3111" t="s">
        <v>14687</v>
      </c>
      <c r="M3111" t="s">
        <v>14707</v>
      </c>
      <c r="N3111" t="s">
        <v>14708</v>
      </c>
      <c r="O3111" t="s">
        <v>15078</v>
      </c>
      <c r="P3111" t="s">
        <v>389</v>
      </c>
      <c r="Q3111" t="s">
        <v>148</v>
      </c>
      <c r="R3111" t="s">
        <v>8659</v>
      </c>
      <c r="S3111" t="s">
        <v>8662</v>
      </c>
      <c r="T3111" t="b">
        <v>0</v>
      </c>
      <c r="U3111" t="b">
        <v>0</v>
      </c>
      <c r="V3111">
        <v>2</v>
      </c>
      <c r="W3111">
        <v>0</v>
      </c>
      <c r="X3111">
        <v>10</v>
      </c>
      <c r="AF3111" t="s">
        <v>15070</v>
      </c>
      <c r="AH3111" t="s">
        <v>15079</v>
      </c>
    </row>
    <row r="3112" spans="1:34" x14ac:dyDescent="0.25">
      <c r="A3112">
        <v>9</v>
      </c>
      <c r="B3112" t="s">
        <v>14677</v>
      </c>
      <c r="C3112" t="s">
        <v>14678</v>
      </c>
      <c r="D3112">
        <v>46235</v>
      </c>
      <c r="E3112">
        <v>46250</v>
      </c>
      <c r="F3112" t="s">
        <v>14682</v>
      </c>
      <c r="G3112" t="s">
        <v>14683</v>
      </c>
      <c r="H3112" t="s">
        <v>14705</v>
      </c>
      <c r="I3112" t="s">
        <v>14706</v>
      </c>
      <c r="J3112">
        <v>1</v>
      </c>
      <c r="L3112" t="s">
        <v>14687</v>
      </c>
      <c r="M3112" t="s">
        <v>14707</v>
      </c>
      <c r="N3112" t="s">
        <v>14708</v>
      </c>
      <c r="O3112" t="s">
        <v>15080</v>
      </c>
      <c r="P3112" t="s">
        <v>1</v>
      </c>
      <c r="Q3112" t="s">
        <v>2</v>
      </c>
      <c r="R3112" t="s">
        <v>2</v>
      </c>
      <c r="S3112" t="s">
        <v>8646</v>
      </c>
      <c r="T3112" t="b">
        <v>0</v>
      </c>
      <c r="U3112" t="b">
        <v>1</v>
      </c>
      <c r="V3112">
        <v>1</v>
      </c>
      <c r="W3112">
        <v>150</v>
      </c>
      <c r="Y3112">
        <v>79.800000000000011</v>
      </c>
      <c r="AG3112" t="s">
        <v>15081</v>
      </c>
      <c r="AH3112" t="s">
        <v>15082</v>
      </c>
    </row>
    <row r="3113" spans="1:34" x14ac:dyDescent="0.25">
      <c r="A3113">
        <v>9</v>
      </c>
      <c r="B3113" t="s">
        <v>14677</v>
      </c>
      <c r="C3113" t="s">
        <v>14678</v>
      </c>
      <c r="D3113">
        <v>46235</v>
      </c>
      <c r="E3113">
        <v>46250</v>
      </c>
      <c r="F3113" t="s">
        <v>14682</v>
      </c>
      <c r="G3113" t="s">
        <v>14683</v>
      </c>
      <c r="H3113" t="s">
        <v>14705</v>
      </c>
      <c r="I3113" t="s">
        <v>14706</v>
      </c>
      <c r="J3113">
        <v>1</v>
      </c>
      <c r="L3113" t="s">
        <v>14687</v>
      </c>
      <c r="M3113" t="s">
        <v>14707</v>
      </c>
      <c r="N3113" t="s">
        <v>14708</v>
      </c>
      <c r="O3113" t="s">
        <v>15083</v>
      </c>
      <c r="P3113" t="s">
        <v>1</v>
      </c>
      <c r="Q3113" t="s">
        <v>2</v>
      </c>
      <c r="R3113" t="s">
        <v>2</v>
      </c>
      <c r="S3113" t="s">
        <v>8646</v>
      </c>
      <c r="T3113" t="b">
        <v>0</v>
      </c>
      <c r="U3113" t="b">
        <v>1</v>
      </c>
      <c r="V3113">
        <v>2</v>
      </c>
      <c r="W3113">
        <v>150</v>
      </c>
      <c r="Y3113">
        <v>64.800000000000011</v>
      </c>
      <c r="AG3113" t="s">
        <v>5657</v>
      </c>
      <c r="AH3113" t="s">
        <v>15084</v>
      </c>
    </row>
    <row r="3114" spans="1:34" x14ac:dyDescent="0.25">
      <c r="A3114">
        <v>9</v>
      </c>
      <c r="B3114" t="s">
        <v>14677</v>
      </c>
      <c r="C3114" t="s">
        <v>14678</v>
      </c>
      <c r="D3114">
        <v>46235</v>
      </c>
      <c r="E3114">
        <v>46250</v>
      </c>
      <c r="F3114" t="s">
        <v>14682</v>
      </c>
      <c r="G3114" t="s">
        <v>14683</v>
      </c>
      <c r="H3114" t="s">
        <v>14705</v>
      </c>
      <c r="I3114" t="s">
        <v>14706</v>
      </c>
      <c r="J3114">
        <v>1</v>
      </c>
      <c r="L3114" t="s">
        <v>14687</v>
      </c>
      <c r="M3114" t="s">
        <v>14707</v>
      </c>
      <c r="N3114" t="s">
        <v>14708</v>
      </c>
      <c r="O3114" t="s">
        <v>15085</v>
      </c>
      <c r="P3114" t="s">
        <v>1</v>
      </c>
      <c r="Q3114" t="s">
        <v>2</v>
      </c>
      <c r="R3114" t="s">
        <v>2</v>
      </c>
      <c r="S3114" t="s">
        <v>8646</v>
      </c>
      <c r="T3114" t="b">
        <v>0</v>
      </c>
      <c r="U3114" t="b">
        <v>1</v>
      </c>
      <c r="V3114">
        <v>3</v>
      </c>
      <c r="W3114">
        <v>150</v>
      </c>
      <c r="Y3114">
        <v>60</v>
      </c>
      <c r="AH3114" t="s">
        <v>15086</v>
      </c>
    </row>
    <row r="3115" spans="1:34" x14ac:dyDescent="0.25">
      <c r="A3115">
        <v>9</v>
      </c>
      <c r="B3115" t="s">
        <v>14677</v>
      </c>
      <c r="C3115" t="s">
        <v>14678</v>
      </c>
      <c r="D3115">
        <v>46235</v>
      </c>
      <c r="E3115">
        <v>46250</v>
      </c>
      <c r="F3115" t="s">
        <v>14682</v>
      </c>
      <c r="G3115" t="s">
        <v>14683</v>
      </c>
      <c r="H3115" t="s">
        <v>14705</v>
      </c>
      <c r="I3115" t="s">
        <v>14706</v>
      </c>
      <c r="J3115">
        <v>1</v>
      </c>
      <c r="L3115" t="s">
        <v>14687</v>
      </c>
      <c r="M3115" t="s">
        <v>14707</v>
      </c>
      <c r="N3115" t="s">
        <v>14708</v>
      </c>
      <c r="O3115" t="s">
        <v>15087</v>
      </c>
      <c r="P3115" t="s">
        <v>1</v>
      </c>
      <c r="Q3115" t="s">
        <v>2</v>
      </c>
      <c r="R3115" t="s">
        <v>2</v>
      </c>
      <c r="S3115" t="s">
        <v>8646</v>
      </c>
      <c r="T3115" t="b">
        <v>0</v>
      </c>
      <c r="U3115" t="b">
        <v>1</v>
      </c>
      <c r="V3115">
        <v>4</v>
      </c>
      <c r="W3115">
        <v>150</v>
      </c>
      <c r="Y3115">
        <v>55.2</v>
      </c>
      <c r="AG3115" t="s">
        <v>5448</v>
      </c>
      <c r="AH3115" t="s">
        <v>15088</v>
      </c>
    </row>
    <row r="3116" spans="1:34" x14ac:dyDescent="0.25">
      <c r="A3116">
        <v>9</v>
      </c>
      <c r="B3116" t="s">
        <v>14677</v>
      </c>
      <c r="C3116" t="s">
        <v>14678</v>
      </c>
      <c r="D3116">
        <v>46235</v>
      </c>
      <c r="E3116">
        <v>46250</v>
      </c>
      <c r="F3116" t="s">
        <v>14682</v>
      </c>
      <c r="G3116" t="s">
        <v>14683</v>
      </c>
      <c r="H3116" t="s">
        <v>14705</v>
      </c>
      <c r="I3116" t="s">
        <v>14706</v>
      </c>
      <c r="J3116">
        <v>1</v>
      </c>
      <c r="L3116" t="s">
        <v>14687</v>
      </c>
      <c r="M3116" t="s">
        <v>14707</v>
      </c>
      <c r="N3116" t="s">
        <v>14708</v>
      </c>
      <c r="O3116" t="s">
        <v>15089</v>
      </c>
      <c r="P3116" t="s">
        <v>14741</v>
      </c>
      <c r="Q3116" t="s">
        <v>25</v>
      </c>
      <c r="R3116" t="s">
        <v>25</v>
      </c>
      <c r="S3116" t="s">
        <v>8645</v>
      </c>
      <c r="T3116" t="b">
        <v>0</v>
      </c>
      <c r="U3116" t="b">
        <v>0</v>
      </c>
      <c r="V3116">
        <v>1</v>
      </c>
      <c r="W3116">
        <v>190</v>
      </c>
      <c r="X3116">
        <v>10</v>
      </c>
      <c r="AB3116">
        <v>2</v>
      </c>
      <c r="AC3116">
        <v>1</v>
      </c>
      <c r="AD3116">
        <v>3</v>
      </c>
      <c r="AE3116" t="s">
        <v>1745</v>
      </c>
      <c r="AG3116" t="s">
        <v>15090</v>
      </c>
      <c r="AH3116" t="s">
        <v>15091</v>
      </c>
    </row>
    <row r="3117" spans="1:34" x14ac:dyDescent="0.25">
      <c r="A3117">
        <v>9</v>
      </c>
      <c r="B3117" t="s">
        <v>14677</v>
      </c>
      <c r="C3117" t="s">
        <v>14678</v>
      </c>
      <c r="D3117">
        <v>46235</v>
      </c>
      <c r="E3117">
        <v>46250</v>
      </c>
      <c r="F3117" t="s">
        <v>14682</v>
      </c>
      <c r="G3117" t="s">
        <v>14683</v>
      </c>
      <c r="H3117" t="s">
        <v>14705</v>
      </c>
      <c r="I3117" t="s">
        <v>14706</v>
      </c>
      <c r="J3117">
        <v>1</v>
      </c>
      <c r="L3117" t="s">
        <v>14687</v>
      </c>
      <c r="M3117" t="s">
        <v>14707</v>
      </c>
      <c r="N3117" t="s">
        <v>14708</v>
      </c>
      <c r="O3117" t="s">
        <v>15092</v>
      </c>
      <c r="P3117" t="s">
        <v>14741</v>
      </c>
      <c r="Q3117" t="s">
        <v>25</v>
      </c>
      <c r="R3117" t="s">
        <v>25</v>
      </c>
      <c r="S3117" t="s">
        <v>8645</v>
      </c>
      <c r="T3117" t="b">
        <v>0</v>
      </c>
      <c r="U3117" t="b">
        <v>0</v>
      </c>
      <c r="V3117">
        <v>2</v>
      </c>
      <c r="W3117">
        <v>200</v>
      </c>
      <c r="X3117">
        <v>10</v>
      </c>
      <c r="AB3117">
        <v>2</v>
      </c>
      <c r="AC3117">
        <v>1</v>
      </c>
      <c r="AD3117">
        <v>3</v>
      </c>
      <c r="AE3117" t="s">
        <v>1745</v>
      </c>
      <c r="AG3117" t="s">
        <v>7628</v>
      </c>
      <c r="AH3117" t="s">
        <v>15093</v>
      </c>
    </row>
    <row r="3118" spans="1:34" x14ac:dyDescent="0.25">
      <c r="A3118">
        <v>9</v>
      </c>
      <c r="B3118" t="s">
        <v>14677</v>
      </c>
      <c r="C3118" t="s">
        <v>14678</v>
      </c>
      <c r="D3118">
        <v>46235</v>
      </c>
      <c r="E3118">
        <v>46250</v>
      </c>
      <c r="F3118" t="s">
        <v>14682</v>
      </c>
      <c r="G3118" t="s">
        <v>14683</v>
      </c>
      <c r="H3118" t="s">
        <v>14705</v>
      </c>
      <c r="I3118" t="s">
        <v>14706</v>
      </c>
      <c r="J3118">
        <v>1</v>
      </c>
      <c r="L3118" t="s">
        <v>14687</v>
      </c>
      <c r="M3118" t="s">
        <v>14707</v>
      </c>
      <c r="N3118" t="s">
        <v>14708</v>
      </c>
      <c r="O3118" t="s">
        <v>15094</v>
      </c>
      <c r="P3118" t="s">
        <v>14741</v>
      </c>
      <c r="Q3118" t="s">
        <v>25</v>
      </c>
      <c r="R3118" t="s">
        <v>25</v>
      </c>
      <c r="S3118" t="s">
        <v>8645</v>
      </c>
      <c r="T3118" t="b">
        <v>0</v>
      </c>
      <c r="U3118" t="b">
        <v>0</v>
      </c>
      <c r="V3118">
        <v>3</v>
      </c>
      <c r="W3118">
        <v>205</v>
      </c>
      <c r="X3118">
        <v>7</v>
      </c>
      <c r="AB3118">
        <v>2</v>
      </c>
      <c r="AC3118">
        <v>1</v>
      </c>
      <c r="AD3118">
        <v>3</v>
      </c>
      <c r="AE3118" t="s">
        <v>1745</v>
      </c>
      <c r="AG3118" t="s">
        <v>7628</v>
      </c>
      <c r="AH3118" t="s">
        <v>15095</v>
      </c>
    </row>
    <row r="3119" spans="1:34" x14ac:dyDescent="0.25">
      <c r="A3119">
        <v>9</v>
      </c>
      <c r="B3119" t="s">
        <v>14677</v>
      </c>
      <c r="C3119" t="s">
        <v>14678</v>
      </c>
      <c r="D3119">
        <v>46235</v>
      </c>
      <c r="E3119">
        <v>46250</v>
      </c>
      <c r="F3119" t="s">
        <v>14682</v>
      </c>
      <c r="G3119" t="s">
        <v>14683</v>
      </c>
      <c r="H3119" t="s">
        <v>14705</v>
      </c>
      <c r="I3119" t="s">
        <v>14706</v>
      </c>
      <c r="J3119">
        <v>1</v>
      </c>
      <c r="L3119" t="s">
        <v>14687</v>
      </c>
      <c r="M3119" t="s">
        <v>14707</v>
      </c>
      <c r="N3119" t="s">
        <v>14708</v>
      </c>
      <c r="O3119" t="s">
        <v>15096</v>
      </c>
      <c r="P3119" t="s">
        <v>14741</v>
      </c>
      <c r="Q3119" t="s">
        <v>25</v>
      </c>
      <c r="R3119" t="s">
        <v>25</v>
      </c>
      <c r="S3119" t="s">
        <v>8645</v>
      </c>
      <c r="T3119" t="b">
        <v>0</v>
      </c>
      <c r="U3119" t="b">
        <v>0</v>
      </c>
      <c r="V3119">
        <v>4</v>
      </c>
      <c r="W3119">
        <v>207.5</v>
      </c>
      <c r="X3119">
        <v>7</v>
      </c>
      <c r="AB3119">
        <v>2</v>
      </c>
      <c r="AC3119">
        <v>1</v>
      </c>
      <c r="AD3119">
        <v>3</v>
      </c>
      <c r="AE3119" t="s">
        <v>610</v>
      </c>
      <c r="AG3119" t="s">
        <v>15097</v>
      </c>
      <c r="AH3119" t="s">
        <v>15098</v>
      </c>
    </row>
    <row r="3120" spans="1:34" x14ac:dyDescent="0.25">
      <c r="A3120">
        <v>9</v>
      </c>
      <c r="B3120" t="s">
        <v>14677</v>
      </c>
      <c r="C3120" t="s">
        <v>14678</v>
      </c>
      <c r="D3120">
        <v>46235</v>
      </c>
      <c r="E3120">
        <v>46250</v>
      </c>
      <c r="F3120" t="s">
        <v>14682</v>
      </c>
      <c r="G3120" t="s">
        <v>14683</v>
      </c>
      <c r="H3120" t="s">
        <v>14705</v>
      </c>
      <c r="I3120" t="s">
        <v>14706</v>
      </c>
      <c r="J3120">
        <v>1</v>
      </c>
      <c r="L3120" t="s">
        <v>14687</v>
      </c>
      <c r="M3120" t="s">
        <v>14707</v>
      </c>
      <c r="N3120" t="s">
        <v>14708</v>
      </c>
      <c r="O3120" t="s">
        <v>15099</v>
      </c>
      <c r="P3120" t="s">
        <v>45</v>
      </c>
      <c r="Q3120" t="s">
        <v>25</v>
      </c>
      <c r="R3120" t="s">
        <v>25</v>
      </c>
      <c r="S3120" t="s">
        <v>26</v>
      </c>
      <c r="T3120" t="b">
        <v>1</v>
      </c>
      <c r="U3120" t="b">
        <v>0</v>
      </c>
      <c r="V3120">
        <v>1</v>
      </c>
      <c r="W3120">
        <v>80</v>
      </c>
      <c r="X3120">
        <v>10</v>
      </c>
      <c r="AB3120">
        <v>2</v>
      </c>
      <c r="AC3120">
        <v>1</v>
      </c>
      <c r="AD3120">
        <v>3</v>
      </c>
      <c r="AE3120" t="s">
        <v>1745</v>
      </c>
      <c r="AG3120" t="s">
        <v>2181</v>
      </c>
      <c r="AH3120" t="s">
        <v>15100</v>
      </c>
    </row>
    <row r="3121" spans="1:34" x14ac:dyDescent="0.25">
      <c r="A3121">
        <v>9</v>
      </c>
      <c r="B3121" t="s">
        <v>14677</v>
      </c>
      <c r="C3121" t="s">
        <v>14678</v>
      </c>
      <c r="D3121">
        <v>46235</v>
      </c>
      <c r="E3121">
        <v>46250</v>
      </c>
      <c r="F3121" t="s">
        <v>14682</v>
      </c>
      <c r="G3121" t="s">
        <v>14683</v>
      </c>
      <c r="H3121" t="s">
        <v>14705</v>
      </c>
      <c r="I3121" t="s">
        <v>14706</v>
      </c>
      <c r="J3121">
        <v>1</v>
      </c>
      <c r="L3121" t="s">
        <v>14687</v>
      </c>
      <c r="M3121" t="s">
        <v>14707</v>
      </c>
      <c r="N3121" t="s">
        <v>14708</v>
      </c>
      <c r="O3121" t="s">
        <v>15101</v>
      </c>
      <c r="P3121" t="s">
        <v>45</v>
      </c>
      <c r="Q3121" t="s">
        <v>25</v>
      </c>
      <c r="R3121" t="s">
        <v>25</v>
      </c>
      <c r="S3121" t="s">
        <v>26</v>
      </c>
      <c r="T3121" t="b">
        <v>1</v>
      </c>
      <c r="U3121" t="b">
        <v>0</v>
      </c>
      <c r="V3121">
        <v>2</v>
      </c>
      <c r="W3121">
        <v>80</v>
      </c>
      <c r="X3121">
        <v>9</v>
      </c>
      <c r="AB3121">
        <v>2</v>
      </c>
      <c r="AC3121">
        <v>1</v>
      </c>
      <c r="AD3121">
        <v>3</v>
      </c>
      <c r="AE3121" t="s">
        <v>1745</v>
      </c>
      <c r="AG3121" t="s">
        <v>15102</v>
      </c>
      <c r="AH3121" t="s">
        <v>15103</v>
      </c>
    </row>
    <row r="3122" spans="1:34" x14ac:dyDescent="0.25">
      <c r="A3122">
        <v>9</v>
      </c>
      <c r="B3122" t="s">
        <v>14677</v>
      </c>
      <c r="C3122" t="s">
        <v>14678</v>
      </c>
      <c r="D3122">
        <v>46235</v>
      </c>
      <c r="E3122">
        <v>46250</v>
      </c>
      <c r="F3122" t="s">
        <v>14682</v>
      </c>
      <c r="G3122" t="s">
        <v>14683</v>
      </c>
      <c r="H3122" t="s">
        <v>14705</v>
      </c>
      <c r="I3122" t="s">
        <v>14706</v>
      </c>
      <c r="J3122">
        <v>1</v>
      </c>
      <c r="L3122" t="s">
        <v>14687</v>
      </c>
      <c r="M3122" t="s">
        <v>14707</v>
      </c>
      <c r="N3122" t="s">
        <v>14708</v>
      </c>
      <c r="O3122" t="s">
        <v>15104</v>
      </c>
      <c r="P3122" t="s">
        <v>45</v>
      </c>
      <c r="Q3122" t="s">
        <v>25</v>
      </c>
      <c r="R3122" t="s">
        <v>25</v>
      </c>
      <c r="S3122" t="s">
        <v>26</v>
      </c>
      <c r="T3122" t="b">
        <v>1</v>
      </c>
      <c r="U3122" t="b">
        <v>0</v>
      </c>
      <c r="V3122">
        <v>3</v>
      </c>
      <c r="W3122">
        <v>80</v>
      </c>
      <c r="X3122">
        <v>8</v>
      </c>
      <c r="AB3122">
        <v>2</v>
      </c>
      <c r="AC3122">
        <v>1</v>
      </c>
      <c r="AD3122">
        <v>3</v>
      </c>
      <c r="AE3122" t="s">
        <v>610</v>
      </c>
      <c r="AG3122" t="s">
        <v>15105</v>
      </c>
      <c r="AH3122" t="s">
        <v>15106</v>
      </c>
    </row>
    <row r="3123" spans="1:34" x14ac:dyDescent="0.25">
      <c r="A3123">
        <v>9</v>
      </c>
      <c r="B3123" t="s">
        <v>14677</v>
      </c>
      <c r="C3123" t="s">
        <v>14678</v>
      </c>
      <c r="D3123">
        <v>46235</v>
      </c>
      <c r="E3123">
        <v>46250</v>
      </c>
      <c r="F3123" t="s">
        <v>14682</v>
      </c>
      <c r="G3123" t="s">
        <v>14683</v>
      </c>
      <c r="H3123" t="s">
        <v>14705</v>
      </c>
      <c r="I3123" t="s">
        <v>14706</v>
      </c>
      <c r="J3123">
        <v>1</v>
      </c>
      <c r="L3123" t="s">
        <v>14687</v>
      </c>
      <c r="M3123" t="s">
        <v>14707</v>
      </c>
      <c r="N3123" t="s">
        <v>14708</v>
      </c>
      <c r="O3123" t="s">
        <v>15107</v>
      </c>
      <c r="P3123" t="s">
        <v>59</v>
      </c>
      <c r="Q3123" t="s">
        <v>25</v>
      </c>
      <c r="R3123" t="s">
        <v>25</v>
      </c>
      <c r="S3123" t="s">
        <v>8645</v>
      </c>
      <c r="T3123" t="b">
        <v>1</v>
      </c>
      <c r="U3123" t="b">
        <v>0</v>
      </c>
      <c r="V3123">
        <v>1</v>
      </c>
      <c r="W3123">
        <v>45</v>
      </c>
      <c r="X3123">
        <v>12</v>
      </c>
      <c r="AB3123">
        <v>2</v>
      </c>
      <c r="AC3123">
        <v>1</v>
      </c>
      <c r="AD3123">
        <v>3</v>
      </c>
      <c r="AE3123" t="s">
        <v>618</v>
      </c>
      <c r="AG3123" t="s">
        <v>15108</v>
      </c>
      <c r="AH3123" t="s">
        <v>15109</v>
      </c>
    </row>
    <row r="3124" spans="1:34" x14ac:dyDescent="0.25">
      <c r="A3124">
        <v>9</v>
      </c>
      <c r="B3124" t="s">
        <v>14677</v>
      </c>
      <c r="C3124" t="s">
        <v>14678</v>
      </c>
      <c r="D3124">
        <v>46235</v>
      </c>
      <c r="E3124">
        <v>46250</v>
      </c>
      <c r="F3124" t="s">
        <v>14682</v>
      </c>
      <c r="G3124" t="s">
        <v>14683</v>
      </c>
      <c r="H3124" t="s">
        <v>14705</v>
      </c>
      <c r="I3124" t="s">
        <v>14706</v>
      </c>
      <c r="J3124">
        <v>1</v>
      </c>
      <c r="L3124" t="s">
        <v>14687</v>
      </c>
      <c r="M3124" t="s">
        <v>14707</v>
      </c>
      <c r="N3124" t="s">
        <v>14708</v>
      </c>
      <c r="O3124" t="s">
        <v>15110</v>
      </c>
      <c r="P3124" t="s">
        <v>59</v>
      </c>
      <c r="Q3124" t="s">
        <v>25</v>
      </c>
      <c r="R3124" t="s">
        <v>25</v>
      </c>
      <c r="S3124" t="s">
        <v>8645</v>
      </c>
      <c r="T3124" t="b">
        <v>1</v>
      </c>
      <c r="U3124" t="b">
        <v>0</v>
      </c>
      <c r="V3124">
        <v>2</v>
      </c>
      <c r="W3124">
        <v>50</v>
      </c>
      <c r="X3124">
        <v>12</v>
      </c>
      <c r="AB3124">
        <v>2</v>
      </c>
      <c r="AC3124">
        <v>1</v>
      </c>
      <c r="AD3124">
        <v>3</v>
      </c>
      <c r="AE3124" t="s">
        <v>618</v>
      </c>
      <c r="AG3124" t="s">
        <v>3189</v>
      </c>
      <c r="AH3124" t="s">
        <v>15111</v>
      </c>
    </row>
    <row r="3125" spans="1:34" x14ac:dyDescent="0.25">
      <c r="A3125">
        <v>9</v>
      </c>
      <c r="B3125" t="s">
        <v>14677</v>
      </c>
      <c r="C3125" t="s">
        <v>14678</v>
      </c>
      <c r="D3125">
        <v>46235</v>
      </c>
      <c r="E3125">
        <v>46250</v>
      </c>
      <c r="F3125" t="s">
        <v>14682</v>
      </c>
      <c r="G3125" t="s">
        <v>14683</v>
      </c>
      <c r="H3125" t="s">
        <v>14705</v>
      </c>
      <c r="I3125" t="s">
        <v>14706</v>
      </c>
      <c r="J3125">
        <v>1</v>
      </c>
      <c r="L3125" t="s">
        <v>14687</v>
      </c>
      <c r="M3125" t="s">
        <v>14707</v>
      </c>
      <c r="N3125" t="s">
        <v>14708</v>
      </c>
      <c r="O3125" t="s">
        <v>15112</v>
      </c>
      <c r="P3125" t="s">
        <v>59</v>
      </c>
      <c r="Q3125" t="s">
        <v>25</v>
      </c>
      <c r="R3125" t="s">
        <v>25</v>
      </c>
      <c r="S3125" t="s">
        <v>8645</v>
      </c>
      <c r="T3125" t="b">
        <v>1</v>
      </c>
      <c r="U3125" t="b">
        <v>0</v>
      </c>
      <c r="V3125">
        <v>3</v>
      </c>
      <c r="W3125">
        <v>55</v>
      </c>
      <c r="X3125">
        <v>10</v>
      </c>
      <c r="AB3125">
        <v>2</v>
      </c>
      <c r="AC3125">
        <v>1</v>
      </c>
      <c r="AD3125">
        <v>3</v>
      </c>
      <c r="AE3125" t="s">
        <v>15113</v>
      </c>
      <c r="AG3125" t="s">
        <v>15114</v>
      </c>
      <c r="AH3125" t="s">
        <v>15115</v>
      </c>
    </row>
    <row r="3126" spans="1:34" x14ac:dyDescent="0.25">
      <c r="A3126">
        <v>9</v>
      </c>
      <c r="B3126" t="s">
        <v>14677</v>
      </c>
      <c r="C3126" t="s">
        <v>14678</v>
      </c>
      <c r="D3126">
        <v>46235</v>
      </c>
      <c r="E3126">
        <v>46250</v>
      </c>
      <c r="F3126" t="s">
        <v>14682</v>
      </c>
      <c r="G3126" t="s">
        <v>14683</v>
      </c>
      <c r="H3126" t="s">
        <v>14705</v>
      </c>
      <c r="I3126" t="s">
        <v>14706</v>
      </c>
      <c r="J3126">
        <v>1</v>
      </c>
      <c r="L3126" t="s">
        <v>14687</v>
      </c>
      <c r="M3126" t="s">
        <v>14707</v>
      </c>
      <c r="N3126" t="s">
        <v>14708</v>
      </c>
      <c r="O3126" t="s">
        <v>15116</v>
      </c>
      <c r="P3126" t="s">
        <v>8734</v>
      </c>
      <c r="Q3126" t="s">
        <v>8644</v>
      </c>
      <c r="R3126" t="s">
        <v>8488</v>
      </c>
      <c r="S3126" t="s">
        <v>8643</v>
      </c>
      <c r="T3126" t="b">
        <v>0</v>
      </c>
      <c r="U3126" t="b">
        <v>0</v>
      </c>
      <c r="V3126">
        <v>1</v>
      </c>
      <c r="W3126">
        <v>30</v>
      </c>
      <c r="X3126">
        <v>9</v>
      </c>
      <c r="AB3126">
        <v>2</v>
      </c>
      <c r="AC3126">
        <v>1</v>
      </c>
      <c r="AD3126">
        <v>3</v>
      </c>
      <c r="AE3126" t="s">
        <v>610</v>
      </c>
      <c r="AG3126" t="s">
        <v>2350</v>
      </c>
      <c r="AH3126" t="s">
        <v>15117</v>
      </c>
    </row>
    <row r="3127" spans="1:34" x14ac:dyDescent="0.25">
      <c r="A3127">
        <v>9</v>
      </c>
      <c r="B3127" t="s">
        <v>14677</v>
      </c>
      <c r="C3127" t="s">
        <v>14678</v>
      </c>
      <c r="D3127">
        <v>46235</v>
      </c>
      <c r="E3127">
        <v>46250</v>
      </c>
      <c r="F3127" t="s">
        <v>14682</v>
      </c>
      <c r="G3127" t="s">
        <v>14683</v>
      </c>
      <c r="H3127" t="s">
        <v>14705</v>
      </c>
      <c r="I3127" t="s">
        <v>14706</v>
      </c>
      <c r="J3127">
        <v>1</v>
      </c>
      <c r="L3127" t="s">
        <v>14687</v>
      </c>
      <c r="M3127" t="s">
        <v>14707</v>
      </c>
      <c r="N3127" t="s">
        <v>14708</v>
      </c>
      <c r="O3127" t="s">
        <v>15118</v>
      </c>
      <c r="P3127" t="s">
        <v>8734</v>
      </c>
      <c r="Q3127" t="s">
        <v>8644</v>
      </c>
      <c r="R3127" t="s">
        <v>8488</v>
      </c>
      <c r="S3127" t="s">
        <v>8643</v>
      </c>
      <c r="T3127" t="b">
        <v>0</v>
      </c>
      <c r="U3127" t="b">
        <v>0</v>
      </c>
      <c r="V3127">
        <v>2</v>
      </c>
      <c r="W3127">
        <v>30</v>
      </c>
      <c r="X3127">
        <v>8</v>
      </c>
      <c r="AB3127">
        <v>2</v>
      </c>
      <c r="AC3127">
        <v>1</v>
      </c>
      <c r="AD3127">
        <v>3</v>
      </c>
      <c r="AE3127" t="s">
        <v>610</v>
      </c>
      <c r="AG3127" t="s">
        <v>2350</v>
      </c>
      <c r="AH3127" t="s">
        <v>15119</v>
      </c>
    </row>
    <row r="3128" spans="1:34" x14ac:dyDescent="0.25">
      <c r="A3128">
        <v>9</v>
      </c>
      <c r="B3128" t="s">
        <v>14677</v>
      </c>
      <c r="C3128" t="s">
        <v>14678</v>
      </c>
      <c r="D3128">
        <v>46235</v>
      </c>
      <c r="E3128">
        <v>46250</v>
      </c>
      <c r="F3128" t="s">
        <v>14682</v>
      </c>
      <c r="G3128" t="s">
        <v>14683</v>
      </c>
      <c r="H3128" t="s">
        <v>14705</v>
      </c>
      <c r="I3128" t="s">
        <v>14706</v>
      </c>
      <c r="J3128">
        <v>1</v>
      </c>
      <c r="L3128" t="s">
        <v>14687</v>
      </c>
      <c r="M3128" t="s">
        <v>14707</v>
      </c>
      <c r="N3128" t="s">
        <v>14708</v>
      </c>
      <c r="O3128" t="s">
        <v>15120</v>
      </c>
      <c r="P3128" t="s">
        <v>8734</v>
      </c>
      <c r="Q3128" t="s">
        <v>8644</v>
      </c>
      <c r="R3128" t="s">
        <v>8488</v>
      </c>
      <c r="S3128" t="s">
        <v>8643</v>
      </c>
      <c r="T3128" t="b">
        <v>0</v>
      </c>
      <c r="U3128" t="b">
        <v>0</v>
      </c>
      <c r="V3128">
        <v>3</v>
      </c>
      <c r="W3128">
        <v>30</v>
      </c>
      <c r="X3128">
        <v>7</v>
      </c>
      <c r="AB3128">
        <v>2</v>
      </c>
      <c r="AC3128">
        <v>1</v>
      </c>
      <c r="AD3128">
        <v>3</v>
      </c>
      <c r="AE3128" t="s">
        <v>610</v>
      </c>
      <c r="AG3128" t="s">
        <v>2350</v>
      </c>
      <c r="AH3128" t="s">
        <v>15121</v>
      </c>
    </row>
    <row r="3129" spans="1:34" x14ac:dyDescent="0.25">
      <c r="A3129">
        <v>9</v>
      </c>
      <c r="B3129" t="s">
        <v>14677</v>
      </c>
      <c r="C3129" t="s">
        <v>14678</v>
      </c>
      <c r="D3129">
        <v>46235</v>
      </c>
      <c r="E3129">
        <v>46250</v>
      </c>
      <c r="F3129" t="s">
        <v>14682</v>
      </c>
      <c r="G3129" t="s">
        <v>14683</v>
      </c>
      <c r="H3129" t="s">
        <v>14705</v>
      </c>
      <c r="I3129" t="s">
        <v>14706</v>
      </c>
      <c r="J3129">
        <v>1</v>
      </c>
      <c r="L3129" t="s">
        <v>14687</v>
      </c>
      <c r="M3129" t="s">
        <v>14707</v>
      </c>
      <c r="N3129" t="s">
        <v>14708</v>
      </c>
      <c r="O3129" t="s">
        <v>15122</v>
      </c>
      <c r="P3129" t="s">
        <v>79</v>
      </c>
      <c r="Q3129" t="s">
        <v>25</v>
      </c>
      <c r="R3129" t="s">
        <v>25</v>
      </c>
      <c r="S3129" t="s">
        <v>8645</v>
      </c>
      <c r="T3129" t="b">
        <v>0</v>
      </c>
      <c r="U3129" t="b">
        <v>0</v>
      </c>
      <c r="V3129">
        <v>1</v>
      </c>
      <c r="W3129">
        <v>45</v>
      </c>
      <c r="X3129">
        <v>15</v>
      </c>
      <c r="AB3129">
        <v>2</v>
      </c>
      <c r="AC3129">
        <v>1</v>
      </c>
      <c r="AD3129">
        <v>3</v>
      </c>
      <c r="AE3129" t="s">
        <v>618</v>
      </c>
      <c r="AG3129" t="s">
        <v>3189</v>
      </c>
      <c r="AH3129" t="s">
        <v>15123</v>
      </c>
    </row>
    <row r="3130" spans="1:34" x14ac:dyDescent="0.25">
      <c r="A3130">
        <v>9</v>
      </c>
      <c r="B3130" t="s">
        <v>14677</v>
      </c>
      <c r="C3130" t="s">
        <v>14678</v>
      </c>
      <c r="D3130">
        <v>46235</v>
      </c>
      <c r="E3130">
        <v>46250</v>
      </c>
      <c r="F3130" t="s">
        <v>14682</v>
      </c>
      <c r="G3130" t="s">
        <v>14683</v>
      </c>
      <c r="H3130" t="s">
        <v>14705</v>
      </c>
      <c r="I3130" t="s">
        <v>14706</v>
      </c>
      <c r="J3130">
        <v>1</v>
      </c>
      <c r="L3130" t="s">
        <v>14687</v>
      </c>
      <c r="M3130" t="s">
        <v>14707</v>
      </c>
      <c r="N3130" t="s">
        <v>14708</v>
      </c>
      <c r="O3130" t="s">
        <v>15124</v>
      </c>
      <c r="P3130" t="s">
        <v>79</v>
      </c>
      <c r="Q3130" t="s">
        <v>25</v>
      </c>
      <c r="R3130" t="s">
        <v>25</v>
      </c>
      <c r="S3130" t="s">
        <v>8645</v>
      </c>
      <c r="T3130" t="b">
        <v>0</v>
      </c>
      <c r="U3130" t="b">
        <v>0</v>
      </c>
      <c r="V3130">
        <v>2</v>
      </c>
      <c r="W3130">
        <v>50</v>
      </c>
      <c r="X3130">
        <v>14</v>
      </c>
      <c r="AB3130">
        <v>2</v>
      </c>
      <c r="AC3130">
        <v>1</v>
      </c>
      <c r="AD3130">
        <v>3</v>
      </c>
      <c r="AE3130" t="s">
        <v>618</v>
      </c>
      <c r="AG3130" t="s">
        <v>3189</v>
      </c>
      <c r="AH3130" t="s">
        <v>15125</v>
      </c>
    </row>
    <row r="3131" spans="1:34" x14ac:dyDescent="0.25">
      <c r="A3131">
        <v>9</v>
      </c>
      <c r="B3131" t="s">
        <v>14677</v>
      </c>
      <c r="C3131" t="s">
        <v>14678</v>
      </c>
      <c r="D3131">
        <v>46235</v>
      </c>
      <c r="E3131">
        <v>46250</v>
      </c>
      <c r="F3131" t="s">
        <v>14682</v>
      </c>
      <c r="G3131" t="s">
        <v>14683</v>
      </c>
      <c r="H3131" t="s">
        <v>14705</v>
      </c>
      <c r="I3131" t="s">
        <v>14706</v>
      </c>
      <c r="J3131">
        <v>1</v>
      </c>
      <c r="L3131" t="s">
        <v>14687</v>
      </c>
      <c r="M3131" t="s">
        <v>14707</v>
      </c>
      <c r="N3131" t="s">
        <v>14708</v>
      </c>
      <c r="O3131" t="s">
        <v>15126</v>
      </c>
      <c r="P3131" t="s">
        <v>79</v>
      </c>
      <c r="Q3131" t="s">
        <v>25</v>
      </c>
      <c r="R3131" t="s">
        <v>25</v>
      </c>
      <c r="S3131" t="s">
        <v>8645</v>
      </c>
      <c r="T3131" t="b">
        <v>0</v>
      </c>
      <c r="U3131" t="b">
        <v>0</v>
      </c>
      <c r="V3131">
        <v>3</v>
      </c>
      <c r="W3131">
        <v>52.5</v>
      </c>
      <c r="X3131">
        <v>14</v>
      </c>
      <c r="AB3131">
        <v>2</v>
      </c>
      <c r="AC3131">
        <v>1</v>
      </c>
      <c r="AD3131">
        <v>3</v>
      </c>
      <c r="AE3131" t="s">
        <v>618</v>
      </c>
      <c r="AG3131" t="s">
        <v>3189</v>
      </c>
      <c r="AH3131" t="s">
        <v>15127</v>
      </c>
    </row>
    <row r="3132" spans="1:34" x14ac:dyDescent="0.25">
      <c r="A3132">
        <v>9</v>
      </c>
      <c r="B3132" t="s">
        <v>14677</v>
      </c>
      <c r="C3132" t="s">
        <v>14678</v>
      </c>
      <c r="D3132">
        <v>46235</v>
      </c>
      <c r="E3132">
        <v>46250</v>
      </c>
      <c r="F3132" t="s">
        <v>14682</v>
      </c>
      <c r="G3132" t="s">
        <v>14683</v>
      </c>
      <c r="H3132" t="s">
        <v>14705</v>
      </c>
      <c r="I3132" t="s">
        <v>14706</v>
      </c>
      <c r="J3132">
        <v>1</v>
      </c>
      <c r="L3132" t="s">
        <v>14687</v>
      </c>
      <c r="M3132" t="s">
        <v>14707</v>
      </c>
      <c r="N3132" t="s">
        <v>14708</v>
      </c>
      <c r="O3132" t="s">
        <v>15128</v>
      </c>
      <c r="P3132" t="s">
        <v>14738</v>
      </c>
      <c r="Q3132" t="s">
        <v>8646</v>
      </c>
      <c r="R3132" t="s">
        <v>8646</v>
      </c>
      <c r="S3132" t="s">
        <v>8645</v>
      </c>
      <c r="T3132" t="b">
        <v>0</v>
      </c>
      <c r="U3132" t="b">
        <v>0</v>
      </c>
      <c r="V3132">
        <v>1</v>
      </c>
      <c r="W3132">
        <v>10</v>
      </c>
      <c r="X3132">
        <v>12</v>
      </c>
      <c r="AB3132">
        <v>2</v>
      </c>
      <c r="AC3132">
        <v>1</v>
      </c>
      <c r="AD3132">
        <v>2</v>
      </c>
      <c r="AE3132" t="s">
        <v>618</v>
      </c>
      <c r="AG3132" t="s">
        <v>15129</v>
      </c>
      <c r="AH3132" t="s">
        <v>15130</v>
      </c>
    </row>
    <row r="3133" spans="1:34" x14ac:dyDescent="0.25">
      <c r="A3133">
        <v>9</v>
      </c>
      <c r="B3133" t="s">
        <v>14677</v>
      </c>
      <c r="C3133" t="s">
        <v>14678</v>
      </c>
      <c r="D3133">
        <v>46235</v>
      </c>
      <c r="E3133">
        <v>46250</v>
      </c>
      <c r="F3133" t="s">
        <v>14682</v>
      </c>
      <c r="G3133" t="s">
        <v>14683</v>
      </c>
      <c r="H3133" t="s">
        <v>14705</v>
      </c>
      <c r="I3133" t="s">
        <v>14706</v>
      </c>
      <c r="J3133">
        <v>1</v>
      </c>
      <c r="L3133" t="s">
        <v>14687</v>
      </c>
      <c r="M3133" t="s">
        <v>14707</v>
      </c>
      <c r="N3133" t="s">
        <v>14708</v>
      </c>
      <c r="O3133" t="s">
        <v>15131</v>
      </c>
      <c r="P3133" t="s">
        <v>14738</v>
      </c>
      <c r="Q3133" t="s">
        <v>8646</v>
      </c>
      <c r="R3133" t="s">
        <v>8646</v>
      </c>
      <c r="S3133" t="s">
        <v>8645</v>
      </c>
      <c r="T3133" t="b">
        <v>0</v>
      </c>
      <c r="U3133" t="b">
        <v>0</v>
      </c>
      <c r="V3133">
        <v>2</v>
      </c>
      <c r="W3133">
        <v>12.5</v>
      </c>
      <c r="X3133">
        <v>12</v>
      </c>
      <c r="AB3133">
        <v>2</v>
      </c>
      <c r="AC3133">
        <v>1</v>
      </c>
      <c r="AD3133">
        <v>2</v>
      </c>
      <c r="AE3133" t="s">
        <v>618</v>
      </c>
      <c r="AG3133" t="s">
        <v>15129</v>
      </c>
      <c r="AH3133" t="s">
        <v>15132</v>
      </c>
    </row>
    <row r="3134" spans="1:34" x14ac:dyDescent="0.25">
      <c r="A3134">
        <v>9</v>
      </c>
      <c r="B3134" t="s">
        <v>14677</v>
      </c>
      <c r="C3134" t="s">
        <v>14678</v>
      </c>
      <c r="D3134">
        <v>46235</v>
      </c>
      <c r="E3134">
        <v>46250</v>
      </c>
      <c r="F3134" t="s">
        <v>14682</v>
      </c>
      <c r="G3134" t="s">
        <v>14683</v>
      </c>
      <c r="H3134" t="s">
        <v>14705</v>
      </c>
      <c r="I3134" t="s">
        <v>14706</v>
      </c>
      <c r="J3134">
        <v>1</v>
      </c>
      <c r="L3134" t="s">
        <v>14687</v>
      </c>
      <c r="M3134" t="s">
        <v>14707</v>
      </c>
      <c r="N3134" t="s">
        <v>14708</v>
      </c>
      <c r="O3134" t="s">
        <v>15133</v>
      </c>
      <c r="P3134" t="s">
        <v>334</v>
      </c>
      <c r="Q3134" t="s">
        <v>2</v>
      </c>
      <c r="R3134" t="s">
        <v>8652</v>
      </c>
      <c r="S3134" t="s">
        <v>8646</v>
      </c>
      <c r="T3134" t="b">
        <v>0</v>
      </c>
      <c r="U3134" t="b">
        <v>1</v>
      </c>
      <c r="V3134">
        <v>1</v>
      </c>
      <c r="W3134">
        <v>0</v>
      </c>
      <c r="Y3134">
        <v>45</v>
      </c>
      <c r="AH3134" t="s">
        <v>15134</v>
      </c>
    </row>
    <row r="3135" spans="1:34" x14ac:dyDescent="0.25">
      <c r="A3135">
        <v>9</v>
      </c>
      <c r="B3135" t="s">
        <v>14677</v>
      </c>
      <c r="C3135" t="s">
        <v>14678</v>
      </c>
      <c r="D3135">
        <v>46235</v>
      </c>
      <c r="E3135">
        <v>46250</v>
      </c>
      <c r="F3135" t="s">
        <v>14682</v>
      </c>
      <c r="G3135" t="s">
        <v>14683</v>
      </c>
      <c r="H3135" t="s">
        <v>14705</v>
      </c>
      <c r="I3135" t="s">
        <v>14706</v>
      </c>
      <c r="J3135">
        <v>1</v>
      </c>
      <c r="L3135" t="s">
        <v>14687</v>
      </c>
      <c r="M3135" t="s">
        <v>14707</v>
      </c>
      <c r="N3135" t="s">
        <v>14708</v>
      </c>
      <c r="O3135" t="s">
        <v>15135</v>
      </c>
      <c r="P3135" t="s">
        <v>334</v>
      </c>
      <c r="Q3135" t="s">
        <v>2</v>
      </c>
      <c r="R3135" t="s">
        <v>8652</v>
      </c>
      <c r="S3135" t="s">
        <v>8646</v>
      </c>
      <c r="T3135" t="b">
        <v>0</v>
      </c>
      <c r="U3135" t="b">
        <v>1</v>
      </c>
      <c r="V3135">
        <v>2</v>
      </c>
      <c r="W3135">
        <v>0</v>
      </c>
      <c r="Y3135">
        <v>34.799999999999997</v>
      </c>
      <c r="AH3135" t="s">
        <v>14708</v>
      </c>
    </row>
    <row r="3136" spans="1:34" x14ac:dyDescent="0.25">
      <c r="A3136">
        <v>9</v>
      </c>
      <c r="B3136" t="s">
        <v>14677</v>
      </c>
      <c r="C3136" t="s">
        <v>14678</v>
      </c>
      <c r="D3136">
        <v>46235</v>
      </c>
      <c r="E3136">
        <v>46250</v>
      </c>
      <c r="F3136" t="s">
        <v>14682</v>
      </c>
      <c r="G3136" t="s">
        <v>14683</v>
      </c>
      <c r="H3136" t="s">
        <v>14709</v>
      </c>
      <c r="I3136" t="s">
        <v>14710</v>
      </c>
      <c r="J3136">
        <v>2</v>
      </c>
      <c r="L3136" t="s">
        <v>14692</v>
      </c>
      <c r="M3136" t="s">
        <v>14711</v>
      </c>
      <c r="N3136" t="s">
        <v>14712</v>
      </c>
      <c r="O3136" t="s">
        <v>15136</v>
      </c>
      <c r="P3136" t="s">
        <v>363</v>
      </c>
      <c r="Q3136" t="s">
        <v>357</v>
      </c>
      <c r="R3136" t="s">
        <v>357</v>
      </c>
      <c r="S3136" t="s">
        <v>357</v>
      </c>
      <c r="T3136" t="b">
        <v>0</v>
      </c>
      <c r="U3136" t="b">
        <v>1</v>
      </c>
      <c r="V3136">
        <v>1</v>
      </c>
      <c r="Y3136">
        <v>300</v>
      </c>
      <c r="Z3136">
        <v>0.61</v>
      </c>
      <c r="AA3136" t="s">
        <v>3957</v>
      </c>
      <c r="AG3136" t="s">
        <v>15137</v>
      </c>
      <c r="AH3136" t="s">
        <v>14711</v>
      </c>
    </row>
    <row r="3137" spans="1:34" x14ac:dyDescent="0.25">
      <c r="A3137">
        <v>9</v>
      </c>
      <c r="B3137" t="s">
        <v>14677</v>
      </c>
      <c r="C3137" t="s">
        <v>14678</v>
      </c>
      <c r="D3137">
        <v>46235</v>
      </c>
      <c r="E3137">
        <v>46250</v>
      </c>
      <c r="F3137" t="s">
        <v>14682</v>
      </c>
      <c r="G3137" t="s">
        <v>14683</v>
      </c>
      <c r="H3137" t="s">
        <v>14709</v>
      </c>
      <c r="I3137" t="s">
        <v>14710</v>
      </c>
      <c r="J3137">
        <v>2</v>
      </c>
      <c r="L3137" t="s">
        <v>14692</v>
      </c>
      <c r="M3137" t="s">
        <v>14711</v>
      </c>
      <c r="N3137" t="s">
        <v>14712</v>
      </c>
      <c r="O3137" t="s">
        <v>15138</v>
      </c>
      <c r="P3137" t="s">
        <v>394</v>
      </c>
      <c r="Q3137" t="s">
        <v>272</v>
      </c>
      <c r="R3137" t="s">
        <v>8666</v>
      </c>
      <c r="S3137" t="s">
        <v>8645</v>
      </c>
      <c r="T3137" t="b">
        <v>0</v>
      </c>
      <c r="U3137" t="b">
        <v>0</v>
      </c>
      <c r="V3137">
        <v>1</v>
      </c>
      <c r="W3137">
        <v>0</v>
      </c>
      <c r="X3137">
        <v>15</v>
      </c>
      <c r="AF3137" t="s">
        <v>15139</v>
      </c>
      <c r="AG3137" t="s">
        <v>2818</v>
      </c>
      <c r="AH3137" t="s">
        <v>15140</v>
      </c>
    </row>
    <row r="3138" spans="1:34" x14ac:dyDescent="0.25">
      <c r="A3138">
        <v>9</v>
      </c>
      <c r="B3138" t="s">
        <v>14677</v>
      </c>
      <c r="C3138" t="s">
        <v>14678</v>
      </c>
      <c r="D3138">
        <v>46235</v>
      </c>
      <c r="E3138">
        <v>46250</v>
      </c>
      <c r="F3138" t="s">
        <v>14682</v>
      </c>
      <c r="G3138" t="s">
        <v>14683</v>
      </c>
      <c r="H3138" t="s">
        <v>14709</v>
      </c>
      <c r="I3138" t="s">
        <v>14710</v>
      </c>
      <c r="J3138">
        <v>2</v>
      </c>
      <c r="L3138" t="s">
        <v>14692</v>
      </c>
      <c r="M3138" t="s">
        <v>14711</v>
      </c>
      <c r="N3138" t="s">
        <v>14712</v>
      </c>
      <c r="O3138" t="s">
        <v>15141</v>
      </c>
      <c r="P3138" t="s">
        <v>398</v>
      </c>
      <c r="Q3138" t="s">
        <v>272</v>
      </c>
      <c r="R3138" t="s">
        <v>8666</v>
      </c>
      <c r="S3138" t="s">
        <v>8645</v>
      </c>
      <c r="T3138" t="b">
        <v>0</v>
      </c>
      <c r="U3138" t="b">
        <v>0</v>
      </c>
      <c r="V3138">
        <v>1</v>
      </c>
      <c r="W3138">
        <v>0</v>
      </c>
      <c r="X3138">
        <v>12</v>
      </c>
      <c r="AF3138" t="s">
        <v>15139</v>
      </c>
      <c r="AG3138" t="s">
        <v>2818</v>
      </c>
      <c r="AH3138" t="s">
        <v>15142</v>
      </c>
    </row>
    <row r="3139" spans="1:34" x14ac:dyDescent="0.25">
      <c r="A3139">
        <v>9</v>
      </c>
      <c r="B3139" t="s">
        <v>14677</v>
      </c>
      <c r="C3139" t="s">
        <v>14678</v>
      </c>
      <c r="D3139">
        <v>46235</v>
      </c>
      <c r="E3139">
        <v>46250</v>
      </c>
      <c r="F3139" t="s">
        <v>14682</v>
      </c>
      <c r="G3139" t="s">
        <v>14683</v>
      </c>
      <c r="H3139" t="s">
        <v>14709</v>
      </c>
      <c r="I3139" t="s">
        <v>14710</v>
      </c>
      <c r="J3139">
        <v>2</v>
      </c>
      <c r="L3139" t="s">
        <v>14692</v>
      </c>
      <c r="M3139" t="s">
        <v>14711</v>
      </c>
      <c r="N3139" t="s">
        <v>14712</v>
      </c>
      <c r="O3139" t="s">
        <v>15143</v>
      </c>
      <c r="P3139" t="s">
        <v>403</v>
      </c>
      <c r="Q3139" t="s">
        <v>272</v>
      </c>
      <c r="R3139" t="s">
        <v>8666</v>
      </c>
      <c r="S3139" t="s">
        <v>8645</v>
      </c>
      <c r="T3139" t="b">
        <v>0</v>
      </c>
      <c r="U3139" t="b">
        <v>0</v>
      </c>
      <c r="V3139">
        <v>1</v>
      </c>
      <c r="W3139">
        <v>0</v>
      </c>
      <c r="X3139">
        <v>8</v>
      </c>
      <c r="AF3139" t="s">
        <v>15139</v>
      </c>
      <c r="AG3139" t="s">
        <v>2818</v>
      </c>
      <c r="AH3139" t="s">
        <v>15144</v>
      </c>
    </row>
    <row r="3140" spans="1:34" x14ac:dyDescent="0.25">
      <c r="A3140">
        <v>9</v>
      </c>
      <c r="B3140" t="s">
        <v>14677</v>
      </c>
      <c r="C3140" t="s">
        <v>14678</v>
      </c>
      <c r="D3140">
        <v>46235</v>
      </c>
      <c r="E3140">
        <v>46250</v>
      </c>
      <c r="F3140" t="s">
        <v>14682</v>
      </c>
      <c r="G3140" t="s">
        <v>14683</v>
      </c>
      <c r="H3140" t="s">
        <v>14709</v>
      </c>
      <c r="I3140" t="s">
        <v>14710</v>
      </c>
      <c r="J3140">
        <v>2</v>
      </c>
      <c r="L3140" t="s">
        <v>14692</v>
      </c>
      <c r="M3140" t="s">
        <v>14711</v>
      </c>
      <c r="N3140" t="s">
        <v>14712</v>
      </c>
      <c r="O3140" t="s">
        <v>15145</v>
      </c>
      <c r="P3140" t="s">
        <v>389</v>
      </c>
      <c r="Q3140" t="s">
        <v>148</v>
      </c>
      <c r="R3140" t="s">
        <v>8659</v>
      </c>
      <c r="S3140" t="s">
        <v>8662</v>
      </c>
      <c r="T3140" t="b">
        <v>0</v>
      </c>
      <c r="U3140" t="b">
        <v>0</v>
      </c>
      <c r="V3140">
        <v>1</v>
      </c>
      <c r="W3140">
        <v>0</v>
      </c>
      <c r="X3140">
        <v>8</v>
      </c>
      <c r="AF3140" t="s">
        <v>15139</v>
      </c>
      <c r="AH3140" t="s">
        <v>15146</v>
      </c>
    </row>
    <row r="3141" spans="1:34" x14ac:dyDescent="0.25">
      <c r="A3141">
        <v>9</v>
      </c>
      <c r="B3141" t="s">
        <v>14677</v>
      </c>
      <c r="C3141" t="s">
        <v>14678</v>
      </c>
      <c r="D3141">
        <v>46235</v>
      </c>
      <c r="E3141">
        <v>46250</v>
      </c>
      <c r="F3141" t="s">
        <v>14682</v>
      </c>
      <c r="G3141" t="s">
        <v>14683</v>
      </c>
      <c r="H3141" t="s">
        <v>14709</v>
      </c>
      <c r="I3141" t="s">
        <v>14710</v>
      </c>
      <c r="J3141">
        <v>2</v>
      </c>
      <c r="L3141" t="s">
        <v>14692</v>
      </c>
      <c r="M3141" t="s">
        <v>14711</v>
      </c>
      <c r="N3141" t="s">
        <v>14712</v>
      </c>
      <c r="O3141" t="s">
        <v>15147</v>
      </c>
      <c r="P3141" t="s">
        <v>394</v>
      </c>
      <c r="Q3141" t="s">
        <v>272</v>
      </c>
      <c r="R3141" t="s">
        <v>8666</v>
      </c>
      <c r="S3141" t="s">
        <v>8645</v>
      </c>
      <c r="T3141" t="b">
        <v>0</v>
      </c>
      <c r="U3141" t="b">
        <v>0</v>
      </c>
      <c r="V3141">
        <v>2</v>
      </c>
      <c r="W3141">
        <v>0</v>
      </c>
      <c r="X3141">
        <v>15</v>
      </c>
      <c r="AF3141" t="s">
        <v>15148</v>
      </c>
      <c r="AG3141" t="s">
        <v>2818</v>
      </c>
      <c r="AH3141" t="s">
        <v>15149</v>
      </c>
    </row>
    <row r="3142" spans="1:34" x14ac:dyDescent="0.25">
      <c r="A3142">
        <v>9</v>
      </c>
      <c r="B3142" t="s">
        <v>14677</v>
      </c>
      <c r="C3142" t="s">
        <v>14678</v>
      </c>
      <c r="D3142">
        <v>46235</v>
      </c>
      <c r="E3142">
        <v>46250</v>
      </c>
      <c r="F3142" t="s">
        <v>14682</v>
      </c>
      <c r="G3142" t="s">
        <v>14683</v>
      </c>
      <c r="H3142" t="s">
        <v>14709</v>
      </c>
      <c r="I3142" t="s">
        <v>14710</v>
      </c>
      <c r="J3142">
        <v>2</v>
      </c>
      <c r="L3142" t="s">
        <v>14692</v>
      </c>
      <c r="M3142" t="s">
        <v>14711</v>
      </c>
      <c r="N3142" t="s">
        <v>14712</v>
      </c>
      <c r="O3142" t="s">
        <v>15150</v>
      </c>
      <c r="P3142" t="s">
        <v>398</v>
      </c>
      <c r="Q3142" t="s">
        <v>272</v>
      </c>
      <c r="R3142" t="s">
        <v>8666</v>
      </c>
      <c r="S3142" t="s">
        <v>8645</v>
      </c>
      <c r="T3142" t="b">
        <v>0</v>
      </c>
      <c r="U3142" t="b">
        <v>0</v>
      </c>
      <c r="V3142">
        <v>2</v>
      </c>
      <c r="W3142">
        <v>0</v>
      </c>
      <c r="X3142">
        <v>12</v>
      </c>
      <c r="AF3142" t="s">
        <v>15148</v>
      </c>
      <c r="AG3142" t="s">
        <v>2818</v>
      </c>
      <c r="AH3142" t="s">
        <v>15151</v>
      </c>
    </row>
    <row r="3143" spans="1:34" x14ac:dyDescent="0.25">
      <c r="A3143">
        <v>9</v>
      </c>
      <c r="B3143" t="s">
        <v>14677</v>
      </c>
      <c r="C3143" t="s">
        <v>14678</v>
      </c>
      <c r="D3143">
        <v>46235</v>
      </c>
      <c r="E3143">
        <v>46250</v>
      </c>
      <c r="F3143" t="s">
        <v>14682</v>
      </c>
      <c r="G3143" t="s">
        <v>14683</v>
      </c>
      <c r="H3143" t="s">
        <v>14709</v>
      </c>
      <c r="I3143" t="s">
        <v>14710</v>
      </c>
      <c r="J3143">
        <v>2</v>
      </c>
      <c r="L3143" t="s">
        <v>14692</v>
      </c>
      <c r="M3143" t="s">
        <v>14711</v>
      </c>
      <c r="N3143" t="s">
        <v>14712</v>
      </c>
      <c r="O3143" t="s">
        <v>15152</v>
      </c>
      <c r="P3143" t="s">
        <v>403</v>
      </c>
      <c r="Q3143" t="s">
        <v>272</v>
      </c>
      <c r="R3143" t="s">
        <v>8666</v>
      </c>
      <c r="S3143" t="s">
        <v>8645</v>
      </c>
      <c r="T3143" t="b">
        <v>0</v>
      </c>
      <c r="U3143" t="b">
        <v>0</v>
      </c>
      <c r="V3143">
        <v>2</v>
      </c>
      <c r="W3143">
        <v>0</v>
      </c>
      <c r="X3143">
        <v>8</v>
      </c>
      <c r="AF3143" t="s">
        <v>15148</v>
      </c>
      <c r="AG3143" t="s">
        <v>2818</v>
      </c>
      <c r="AH3143" t="s">
        <v>15153</v>
      </c>
    </row>
    <row r="3144" spans="1:34" x14ac:dyDescent="0.25">
      <c r="A3144">
        <v>9</v>
      </c>
      <c r="B3144" t="s">
        <v>14677</v>
      </c>
      <c r="C3144" t="s">
        <v>14678</v>
      </c>
      <c r="D3144">
        <v>46235</v>
      </c>
      <c r="E3144">
        <v>46250</v>
      </c>
      <c r="F3144" t="s">
        <v>14682</v>
      </c>
      <c r="G3144" t="s">
        <v>14683</v>
      </c>
      <c r="H3144" t="s">
        <v>14709</v>
      </c>
      <c r="I3144" t="s">
        <v>14710</v>
      </c>
      <c r="J3144">
        <v>2</v>
      </c>
      <c r="L3144" t="s">
        <v>14692</v>
      </c>
      <c r="M3144" t="s">
        <v>14711</v>
      </c>
      <c r="N3144" t="s">
        <v>14712</v>
      </c>
      <c r="O3144" t="s">
        <v>15154</v>
      </c>
      <c r="P3144" t="s">
        <v>389</v>
      </c>
      <c r="Q3144" t="s">
        <v>148</v>
      </c>
      <c r="R3144" t="s">
        <v>8659</v>
      </c>
      <c r="S3144" t="s">
        <v>8662</v>
      </c>
      <c r="T3144" t="b">
        <v>0</v>
      </c>
      <c r="U3144" t="b">
        <v>0</v>
      </c>
      <c r="V3144">
        <v>2</v>
      </c>
      <c r="W3144">
        <v>0</v>
      </c>
      <c r="X3144">
        <v>8</v>
      </c>
      <c r="AF3144" t="s">
        <v>15148</v>
      </c>
      <c r="AH3144" t="s">
        <v>15155</v>
      </c>
    </row>
    <row r="3145" spans="1:34" x14ac:dyDescent="0.25">
      <c r="A3145">
        <v>9</v>
      </c>
      <c r="B3145" t="s">
        <v>14677</v>
      </c>
      <c r="C3145" t="s">
        <v>14678</v>
      </c>
      <c r="D3145">
        <v>46235</v>
      </c>
      <c r="E3145">
        <v>46250</v>
      </c>
      <c r="F3145" t="s">
        <v>14682</v>
      </c>
      <c r="G3145" t="s">
        <v>14683</v>
      </c>
      <c r="H3145" t="s">
        <v>14709</v>
      </c>
      <c r="I3145" t="s">
        <v>14710</v>
      </c>
      <c r="J3145">
        <v>2</v>
      </c>
      <c r="L3145" t="s">
        <v>14692</v>
      </c>
      <c r="M3145" t="s">
        <v>14711</v>
      </c>
      <c r="N3145" t="s">
        <v>14712</v>
      </c>
      <c r="O3145" t="s">
        <v>15156</v>
      </c>
      <c r="P3145" t="s">
        <v>172</v>
      </c>
      <c r="Q3145" t="s">
        <v>148</v>
      </c>
      <c r="R3145" t="s">
        <v>8659</v>
      </c>
      <c r="S3145" t="s">
        <v>8645</v>
      </c>
      <c r="T3145" t="b">
        <v>1</v>
      </c>
      <c r="U3145" t="b">
        <v>0</v>
      </c>
      <c r="V3145">
        <v>1</v>
      </c>
      <c r="W3145">
        <v>15</v>
      </c>
      <c r="X3145">
        <v>12</v>
      </c>
      <c r="AH3145" t="s">
        <v>15157</v>
      </c>
    </row>
    <row r="3146" spans="1:34" x14ac:dyDescent="0.25">
      <c r="A3146">
        <v>9</v>
      </c>
      <c r="B3146" t="s">
        <v>14677</v>
      </c>
      <c r="C3146" t="s">
        <v>14678</v>
      </c>
      <c r="D3146">
        <v>46235</v>
      </c>
      <c r="E3146">
        <v>46250</v>
      </c>
      <c r="F3146" t="s">
        <v>14682</v>
      </c>
      <c r="G3146" t="s">
        <v>14683</v>
      </c>
      <c r="H3146" t="s">
        <v>14709</v>
      </c>
      <c r="I3146" t="s">
        <v>14710</v>
      </c>
      <c r="J3146">
        <v>2</v>
      </c>
      <c r="L3146" t="s">
        <v>14692</v>
      </c>
      <c r="M3146" t="s">
        <v>14711</v>
      </c>
      <c r="N3146" t="s">
        <v>14712</v>
      </c>
      <c r="O3146" t="s">
        <v>15158</v>
      </c>
      <c r="P3146" t="s">
        <v>147</v>
      </c>
      <c r="Q3146" t="s">
        <v>148</v>
      </c>
      <c r="R3146" t="s">
        <v>8659</v>
      </c>
      <c r="S3146" t="s">
        <v>8645</v>
      </c>
      <c r="T3146" t="b">
        <v>0</v>
      </c>
      <c r="U3146" t="b">
        <v>0</v>
      </c>
      <c r="V3146">
        <v>1</v>
      </c>
      <c r="W3146">
        <v>100</v>
      </c>
      <c r="X3146">
        <v>8</v>
      </c>
      <c r="AB3146">
        <v>2</v>
      </c>
      <c r="AC3146">
        <v>1</v>
      </c>
      <c r="AD3146">
        <v>3</v>
      </c>
      <c r="AE3146" t="s">
        <v>618</v>
      </c>
      <c r="AG3146" t="s">
        <v>15159</v>
      </c>
      <c r="AH3146" t="s">
        <v>15160</v>
      </c>
    </row>
    <row r="3147" spans="1:34" x14ac:dyDescent="0.25">
      <c r="A3147">
        <v>9</v>
      </c>
      <c r="B3147" t="s">
        <v>14677</v>
      </c>
      <c r="C3147" t="s">
        <v>14678</v>
      </c>
      <c r="D3147">
        <v>46235</v>
      </c>
      <c r="E3147">
        <v>46250</v>
      </c>
      <c r="F3147" t="s">
        <v>14682</v>
      </c>
      <c r="G3147" t="s">
        <v>14683</v>
      </c>
      <c r="H3147" t="s">
        <v>14709</v>
      </c>
      <c r="I3147" t="s">
        <v>14710</v>
      </c>
      <c r="J3147">
        <v>2</v>
      </c>
      <c r="L3147" t="s">
        <v>14692</v>
      </c>
      <c r="M3147" t="s">
        <v>14711</v>
      </c>
      <c r="N3147" t="s">
        <v>14712</v>
      </c>
      <c r="O3147" t="s">
        <v>15161</v>
      </c>
      <c r="P3147" t="s">
        <v>147</v>
      </c>
      <c r="Q3147" t="s">
        <v>148</v>
      </c>
      <c r="R3147" t="s">
        <v>8659</v>
      </c>
      <c r="S3147" t="s">
        <v>8645</v>
      </c>
      <c r="T3147" t="b">
        <v>0</v>
      </c>
      <c r="U3147" t="b">
        <v>0</v>
      </c>
      <c r="V3147">
        <v>2</v>
      </c>
      <c r="W3147">
        <v>120</v>
      </c>
      <c r="X3147">
        <v>6</v>
      </c>
      <c r="AB3147">
        <v>2</v>
      </c>
      <c r="AC3147">
        <v>1</v>
      </c>
      <c r="AD3147">
        <v>3</v>
      </c>
      <c r="AE3147" t="s">
        <v>618</v>
      </c>
      <c r="AG3147" t="s">
        <v>15162</v>
      </c>
      <c r="AH3147" t="s">
        <v>15163</v>
      </c>
    </row>
    <row r="3148" spans="1:34" x14ac:dyDescent="0.25">
      <c r="A3148">
        <v>9</v>
      </c>
      <c r="B3148" t="s">
        <v>14677</v>
      </c>
      <c r="C3148" t="s">
        <v>14678</v>
      </c>
      <c r="D3148">
        <v>46235</v>
      </c>
      <c r="E3148">
        <v>46250</v>
      </c>
      <c r="F3148" t="s">
        <v>14682</v>
      </c>
      <c r="G3148" t="s">
        <v>14683</v>
      </c>
      <c r="H3148" t="s">
        <v>14709</v>
      </c>
      <c r="I3148" t="s">
        <v>14710</v>
      </c>
      <c r="J3148">
        <v>2</v>
      </c>
      <c r="L3148" t="s">
        <v>14692</v>
      </c>
      <c r="M3148" t="s">
        <v>14711</v>
      </c>
      <c r="N3148" t="s">
        <v>14712</v>
      </c>
      <c r="O3148" t="s">
        <v>15164</v>
      </c>
      <c r="P3148" t="s">
        <v>147</v>
      </c>
      <c r="Q3148" t="s">
        <v>148</v>
      </c>
      <c r="R3148" t="s">
        <v>8659</v>
      </c>
      <c r="S3148" t="s">
        <v>8645</v>
      </c>
      <c r="T3148" t="b">
        <v>0</v>
      </c>
      <c r="U3148" t="b">
        <v>0</v>
      </c>
      <c r="V3148">
        <v>3</v>
      </c>
      <c r="W3148">
        <v>140</v>
      </c>
      <c r="X3148">
        <v>8</v>
      </c>
      <c r="AB3148">
        <v>2</v>
      </c>
      <c r="AC3148">
        <v>1</v>
      </c>
      <c r="AD3148">
        <v>3</v>
      </c>
      <c r="AE3148" t="s">
        <v>618</v>
      </c>
      <c r="AG3148" t="s">
        <v>15165</v>
      </c>
      <c r="AH3148" t="s">
        <v>15166</v>
      </c>
    </row>
    <row r="3149" spans="1:34" x14ac:dyDescent="0.25">
      <c r="A3149">
        <v>9</v>
      </c>
      <c r="B3149" t="s">
        <v>14677</v>
      </c>
      <c r="C3149" t="s">
        <v>14678</v>
      </c>
      <c r="D3149">
        <v>46235</v>
      </c>
      <c r="E3149">
        <v>46250</v>
      </c>
      <c r="F3149" t="s">
        <v>14682</v>
      </c>
      <c r="G3149" t="s">
        <v>14683</v>
      </c>
      <c r="H3149" t="s">
        <v>14709</v>
      </c>
      <c r="I3149" t="s">
        <v>14710</v>
      </c>
      <c r="J3149">
        <v>2</v>
      </c>
      <c r="L3149" t="s">
        <v>14692</v>
      </c>
      <c r="M3149" t="s">
        <v>14711</v>
      </c>
      <c r="N3149" t="s">
        <v>14712</v>
      </c>
      <c r="O3149" t="s">
        <v>15167</v>
      </c>
      <c r="P3149" t="s">
        <v>147</v>
      </c>
      <c r="Q3149" t="s">
        <v>148</v>
      </c>
      <c r="R3149" t="s">
        <v>8659</v>
      </c>
      <c r="S3149" t="s">
        <v>8645</v>
      </c>
      <c r="T3149" t="b">
        <v>0</v>
      </c>
      <c r="U3149" t="b">
        <v>0</v>
      </c>
      <c r="V3149">
        <v>4</v>
      </c>
      <c r="W3149">
        <v>150</v>
      </c>
      <c r="X3149">
        <v>6</v>
      </c>
      <c r="AB3149">
        <v>2</v>
      </c>
      <c r="AC3149">
        <v>1</v>
      </c>
      <c r="AD3149">
        <v>3</v>
      </c>
      <c r="AE3149" t="s">
        <v>610</v>
      </c>
      <c r="AG3149" t="s">
        <v>2350</v>
      </c>
      <c r="AH3149" t="s">
        <v>15168</v>
      </c>
    </row>
    <row r="3150" spans="1:34" x14ac:dyDescent="0.25">
      <c r="A3150">
        <v>9</v>
      </c>
      <c r="B3150" t="s">
        <v>14677</v>
      </c>
      <c r="C3150" t="s">
        <v>14678</v>
      </c>
      <c r="D3150">
        <v>46235</v>
      </c>
      <c r="E3150">
        <v>46250</v>
      </c>
      <c r="F3150" t="s">
        <v>14682</v>
      </c>
      <c r="G3150" t="s">
        <v>14683</v>
      </c>
      <c r="H3150" t="s">
        <v>14709</v>
      </c>
      <c r="I3150" t="s">
        <v>14710</v>
      </c>
      <c r="J3150">
        <v>2</v>
      </c>
      <c r="L3150" t="s">
        <v>14692</v>
      </c>
      <c r="M3150" t="s">
        <v>14711</v>
      </c>
      <c r="N3150" t="s">
        <v>14712</v>
      </c>
      <c r="O3150" t="s">
        <v>15169</v>
      </c>
      <c r="P3150" t="s">
        <v>147</v>
      </c>
      <c r="Q3150" t="s">
        <v>148</v>
      </c>
      <c r="R3150" t="s">
        <v>8659</v>
      </c>
      <c r="S3150" t="s">
        <v>8645</v>
      </c>
      <c r="T3150" t="b">
        <v>0</v>
      </c>
      <c r="U3150" t="b">
        <v>0</v>
      </c>
      <c r="V3150">
        <v>5</v>
      </c>
      <c r="W3150">
        <v>150</v>
      </c>
      <c r="X3150">
        <v>5.5</v>
      </c>
      <c r="AB3150">
        <v>2</v>
      </c>
      <c r="AC3150">
        <v>1</v>
      </c>
      <c r="AD3150">
        <v>3</v>
      </c>
      <c r="AE3150" t="s">
        <v>610</v>
      </c>
      <c r="AG3150" t="s">
        <v>2350</v>
      </c>
      <c r="AH3150" t="s">
        <v>15170</v>
      </c>
    </row>
    <row r="3151" spans="1:34" x14ac:dyDescent="0.25">
      <c r="A3151">
        <v>9</v>
      </c>
      <c r="B3151" t="s">
        <v>14677</v>
      </c>
      <c r="C3151" t="s">
        <v>14678</v>
      </c>
      <c r="D3151">
        <v>46235</v>
      </c>
      <c r="E3151">
        <v>46250</v>
      </c>
      <c r="F3151" t="s">
        <v>14682</v>
      </c>
      <c r="G3151" t="s">
        <v>14683</v>
      </c>
      <c r="H3151" t="s">
        <v>14709</v>
      </c>
      <c r="I3151" t="s">
        <v>14710</v>
      </c>
      <c r="J3151">
        <v>2</v>
      </c>
      <c r="L3151" t="s">
        <v>14692</v>
      </c>
      <c r="M3151" t="s">
        <v>14711</v>
      </c>
      <c r="N3151" t="s">
        <v>14712</v>
      </c>
      <c r="O3151" t="s">
        <v>15171</v>
      </c>
      <c r="P3151" t="s">
        <v>14743</v>
      </c>
      <c r="Q3151" t="s">
        <v>148</v>
      </c>
      <c r="R3151" t="s">
        <v>8659</v>
      </c>
      <c r="S3151" t="s">
        <v>8645</v>
      </c>
      <c r="T3151" t="b">
        <v>0</v>
      </c>
      <c r="U3151" t="b">
        <v>0</v>
      </c>
      <c r="V3151">
        <v>1</v>
      </c>
      <c r="W3151">
        <v>50</v>
      </c>
      <c r="X3151">
        <v>10</v>
      </c>
      <c r="AB3151">
        <v>2</v>
      </c>
      <c r="AC3151">
        <v>1</v>
      </c>
      <c r="AD3151">
        <v>3</v>
      </c>
      <c r="AE3151" t="s">
        <v>2271</v>
      </c>
      <c r="AG3151" t="s">
        <v>15172</v>
      </c>
      <c r="AH3151" t="s">
        <v>15173</v>
      </c>
    </row>
    <row r="3152" spans="1:34" x14ac:dyDescent="0.25">
      <c r="A3152">
        <v>9</v>
      </c>
      <c r="B3152" t="s">
        <v>14677</v>
      </c>
      <c r="C3152" t="s">
        <v>14678</v>
      </c>
      <c r="D3152">
        <v>46235</v>
      </c>
      <c r="E3152">
        <v>46250</v>
      </c>
      <c r="F3152" t="s">
        <v>14682</v>
      </c>
      <c r="G3152" t="s">
        <v>14683</v>
      </c>
      <c r="H3152" t="s">
        <v>14709</v>
      </c>
      <c r="I3152" t="s">
        <v>14710</v>
      </c>
      <c r="J3152">
        <v>2</v>
      </c>
      <c r="L3152" t="s">
        <v>14692</v>
      </c>
      <c r="M3152" t="s">
        <v>14711</v>
      </c>
      <c r="N3152" t="s">
        <v>14712</v>
      </c>
      <c r="O3152" t="s">
        <v>15174</v>
      </c>
      <c r="P3152" t="s">
        <v>14743</v>
      </c>
      <c r="Q3152" t="s">
        <v>148</v>
      </c>
      <c r="R3152" t="s">
        <v>8659</v>
      </c>
      <c r="S3152" t="s">
        <v>8645</v>
      </c>
      <c r="T3152" t="b">
        <v>0</v>
      </c>
      <c r="U3152" t="b">
        <v>0</v>
      </c>
      <c r="V3152">
        <v>2</v>
      </c>
      <c r="W3152">
        <v>90</v>
      </c>
      <c r="X3152">
        <v>10</v>
      </c>
      <c r="AB3152">
        <v>2</v>
      </c>
      <c r="AC3152">
        <v>1</v>
      </c>
      <c r="AD3152">
        <v>3</v>
      </c>
      <c r="AE3152" t="s">
        <v>618</v>
      </c>
      <c r="AG3152" t="s">
        <v>15175</v>
      </c>
      <c r="AH3152" t="s">
        <v>15176</v>
      </c>
    </row>
    <row r="3153" spans="1:34" x14ac:dyDescent="0.25">
      <c r="A3153">
        <v>9</v>
      </c>
      <c r="B3153" t="s">
        <v>14677</v>
      </c>
      <c r="C3153" t="s">
        <v>14678</v>
      </c>
      <c r="D3153">
        <v>46235</v>
      </c>
      <c r="E3153">
        <v>46250</v>
      </c>
      <c r="F3153" t="s">
        <v>14682</v>
      </c>
      <c r="G3153" t="s">
        <v>14683</v>
      </c>
      <c r="H3153" t="s">
        <v>14709</v>
      </c>
      <c r="I3153" t="s">
        <v>14710</v>
      </c>
      <c r="J3153">
        <v>2</v>
      </c>
      <c r="L3153" t="s">
        <v>14692</v>
      </c>
      <c r="M3153" t="s">
        <v>14711</v>
      </c>
      <c r="N3153" t="s">
        <v>14712</v>
      </c>
      <c r="O3153" t="s">
        <v>15177</v>
      </c>
      <c r="P3153" t="s">
        <v>14743</v>
      </c>
      <c r="Q3153" t="s">
        <v>148</v>
      </c>
      <c r="R3153" t="s">
        <v>8659</v>
      </c>
      <c r="S3153" t="s">
        <v>8645</v>
      </c>
      <c r="T3153" t="b">
        <v>0</v>
      </c>
      <c r="U3153" t="b">
        <v>0</v>
      </c>
      <c r="V3153">
        <v>3</v>
      </c>
      <c r="W3153">
        <v>90</v>
      </c>
      <c r="X3153">
        <v>10</v>
      </c>
      <c r="AB3153">
        <v>2</v>
      </c>
      <c r="AC3153">
        <v>1</v>
      </c>
      <c r="AD3153">
        <v>3</v>
      </c>
      <c r="AE3153" t="s">
        <v>618</v>
      </c>
      <c r="AG3153" t="s">
        <v>15175</v>
      </c>
      <c r="AH3153" t="s">
        <v>15178</v>
      </c>
    </row>
    <row r="3154" spans="1:34" x14ac:dyDescent="0.25">
      <c r="A3154">
        <v>9</v>
      </c>
      <c r="B3154" t="s">
        <v>14677</v>
      </c>
      <c r="C3154" t="s">
        <v>14678</v>
      </c>
      <c r="D3154">
        <v>46235</v>
      </c>
      <c r="E3154">
        <v>46250</v>
      </c>
      <c r="F3154" t="s">
        <v>14682</v>
      </c>
      <c r="G3154" t="s">
        <v>14683</v>
      </c>
      <c r="H3154" t="s">
        <v>14709</v>
      </c>
      <c r="I3154" t="s">
        <v>14710</v>
      </c>
      <c r="J3154">
        <v>2</v>
      </c>
      <c r="L3154" t="s">
        <v>14692</v>
      </c>
      <c r="M3154" t="s">
        <v>14711</v>
      </c>
      <c r="N3154" t="s">
        <v>14712</v>
      </c>
      <c r="O3154" t="s">
        <v>15179</v>
      </c>
      <c r="P3154" t="s">
        <v>14743</v>
      </c>
      <c r="Q3154" t="s">
        <v>148</v>
      </c>
      <c r="R3154" t="s">
        <v>8659</v>
      </c>
      <c r="S3154" t="s">
        <v>8645</v>
      </c>
      <c r="T3154" t="b">
        <v>0</v>
      </c>
      <c r="U3154" t="b">
        <v>0</v>
      </c>
      <c r="V3154">
        <v>4</v>
      </c>
      <c r="W3154">
        <v>100</v>
      </c>
      <c r="X3154">
        <v>10</v>
      </c>
      <c r="AB3154">
        <v>2</v>
      </c>
      <c r="AC3154">
        <v>1</v>
      </c>
      <c r="AD3154">
        <v>3</v>
      </c>
      <c r="AE3154" t="s">
        <v>1745</v>
      </c>
      <c r="AG3154" t="s">
        <v>2181</v>
      </c>
      <c r="AH3154" t="s">
        <v>15180</v>
      </c>
    </row>
    <row r="3155" spans="1:34" x14ac:dyDescent="0.25">
      <c r="A3155">
        <v>9</v>
      </c>
      <c r="B3155" t="s">
        <v>14677</v>
      </c>
      <c r="C3155" t="s">
        <v>14678</v>
      </c>
      <c r="D3155">
        <v>46235</v>
      </c>
      <c r="E3155">
        <v>46250</v>
      </c>
      <c r="F3155" t="s">
        <v>14682</v>
      </c>
      <c r="G3155" t="s">
        <v>14683</v>
      </c>
      <c r="H3155" t="s">
        <v>14709</v>
      </c>
      <c r="I3155" t="s">
        <v>14710</v>
      </c>
      <c r="J3155">
        <v>2</v>
      </c>
      <c r="L3155" t="s">
        <v>14692</v>
      </c>
      <c r="M3155" t="s">
        <v>14711</v>
      </c>
      <c r="N3155" t="s">
        <v>14712</v>
      </c>
      <c r="O3155" t="s">
        <v>15181</v>
      </c>
      <c r="P3155" t="s">
        <v>200</v>
      </c>
      <c r="Q3155" t="s">
        <v>148</v>
      </c>
      <c r="R3155" t="s">
        <v>8490</v>
      </c>
      <c r="S3155" t="s">
        <v>8645</v>
      </c>
      <c r="T3155" t="b">
        <v>0</v>
      </c>
      <c r="U3155" t="b">
        <v>0</v>
      </c>
      <c r="V3155">
        <v>1</v>
      </c>
      <c r="W3155">
        <v>30</v>
      </c>
      <c r="X3155">
        <v>12</v>
      </c>
      <c r="AB3155">
        <v>2</v>
      </c>
      <c r="AC3155">
        <v>2</v>
      </c>
      <c r="AD3155">
        <v>3</v>
      </c>
      <c r="AE3155" t="s">
        <v>618</v>
      </c>
      <c r="AG3155" t="s">
        <v>15182</v>
      </c>
      <c r="AH3155" t="s">
        <v>15183</v>
      </c>
    </row>
    <row r="3156" spans="1:34" x14ac:dyDescent="0.25">
      <c r="A3156">
        <v>9</v>
      </c>
      <c r="B3156" t="s">
        <v>14677</v>
      </c>
      <c r="C3156" t="s">
        <v>14678</v>
      </c>
      <c r="D3156">
        <v>46235</v>
      </c>
      <c r="E3156">
        <v>46250</v>
      </c>
      <c r="F3156" t="s">
        <v>14682</v>
      </c>
      <c r="G3156" t="s">
        <v>14683</v>
      </c>
      <c r="H3156" t="s">
        <v>14709</v>
      </c>
      <c r="I3156" t="s">
        <v>14710</v>
      </c>
      <c r="J3156">
        <v>2</v>
      </c>
      <c r="L3156" t="s">
        <v>14692</v>
      </c>
      <c r="M3156" t="s">
        <v>14711</v>
      </c>
      <c r="N3156" t="s">
        <v>14712</v>
      </c>
      <c r="O3156" t="s">
        <v>15184</v>
      </c>
      <c r="P3156" t="s">
        <v>200</v>
      </c>
      <c r="Q3156" t="s">
        <v>148</v>
      </c>
      <c r="R3156" t="s">
        <v>8490</v>
      </c>
      <c r="S3156" t="s">
        <v>8645</v>
      </c>
      <c r="T3156" t="b">
        <v>0</v>
      </c>
      <c r="U3156" t="b">
        <v>0</v>
      </c>
      <c r="V3156">
        <v>2</v>
      </c>
      <c r="W3156">
        <v>40</v>
      </c>
      <c r="X3156">
        <v>12</v>
      </c>
      <c r="AB3156">
        <v>2</v>
      </c>
      <c r="AC3156">
        <v>2</v>
      </c>
      <c r="AD3156">
        <v>3</v>
      </c>
      <c r="AE3156" t="s">
        <v>618</v>
      </c>
      <c r="AG3156" t="s">
        <v>15182</v>
      </c>
      <c r="AH3156" t="s">
        <v>15185</v>
      </c>
    </row>
    <row r="3157" spans="1:34" x14ac:dyDescent="0.25">
      <c r="A3157">
        <v>9</v>
      </c>
      <c r="B3157" t="s">
        <v>14677</v>
      </c>
      <c r="C3157" t="s">
        <v>14678</v>
      </c>
      <c r="D3157">
        <v>46235</v>
      </c>
      <c r="E3157">
        <v>46250</v>
      </c>
      <c r="F3157" t="s">
        <v>14682</v>
      </c>
      <c r="G3157" t="s">
        <v>14683</v>
      </c>
      <c r="H3157" t="s">
        <v>14709</v>
      </c>
      <c r="I3157" t="s">
        <v>14710</v>
      </c>
      <c r="J3157">
        <v>2</v>
      </c>
      <c r="L3157" t="s">
        <v>14692</v>
      </c>
      <c r="M3157" t="s">
        <v>14711</v>
      </c>
      <c r="N3157" t="s">
        <v>14712</v>
      </c>
      <c r="O3157" t="s">
        <v>15186</v>
      </c>
      <c r="P3157" t="s">
        <v>200</v>
      </c>
      <c r="Q3157" t="s">
        <v>148</v>
      </c>
      <c r="R3157" t="s">
        <v>8490</v>
      </c>
      <c r="S3157" t="s">
        <v>8645</v>
      </c>
      <c r="T3157" t="b">
        <v>0</v>
      </c>
      <c r="U3157" t="b">
        <v>0</v>
      </c>
      <c r="V3157">
        <v>3</v>
      </c>
      <c r="W3157">
        <v>50</v>
      </c>
      <c r="X3157">
        <v>10</v>
      </c>
      <c r="AB3157">
        <v>2</v>
      </c>
      <c r="AC3157">
        <v>2</v>
      </c>
      <c r="AD3157">
        <v>3</v>
      </c>
      <c r="AE3157" t="s">
        <v>610</v>
      </c>
      <c r="AG3157" t="s">
        <v>15187</v>
      </c>
      <c r="AH3157" t="s">
        <v>15188</v>
      </c>
    </row>
    <row r="3158" spans="1:34" x14ac:dyDescent="0.25">
      <c r="A3158">
        <v>9</v>
      </c>
      <c r="B3158" t="s">
        <v>14677</v>
      </c>
      <c r="C3158" t="s">
        <v>14678</v>
      </c>
      <c r="D3158">
        <v>46235</v>
      </c>
      <c r="E3158">
        <v>46250</v>
      </c>
      <c r="F3158" t="s">
        <v>14682</v>
      </c>
      <c r="G3158" t="s">
        <v>14683</v>
      </c>
      <c r="H3158" t="s">
        <v>14709</v>
      </c>
      <c r="I3158" t="s">
        <v>14710</v>
      </c>
      <c r="J3158">
        <v>2</v>
      </c>
      <c r="L3158" t="s">
        <v>14692</v>
      </c>
      <c r="M3158" t="s">
        <v>14711</v>
      </c>
      <c r="N3158" t="s">
        <v>14712</v>
      </c>
      <c r="O3158" t="s">
        <v>15189</v>
      </c>
      <c r="P3158" t="s">
        <v>313</v>
      </c>
      <c r="Q3158" t="s">
        <v>148</v>
      </c>
      <c r="R3158" t="s">
        <v>8659</v>
      </c>
      <c r="S3158" t="s">
        <v>8645</v>
      </c>
      <c r="T3158" t="b">
        <v>0</v>
      </c>
      <c r="U3158" t="b">
        <v>0</v>
      </c>
      <c r="V3158">
        <v>1</v>
      </c>
      <c r="W3158">
        <v>50</v>
      </c>
      <c r="X3158">
        <v>12</v>
      </c>
      <c r="AB3158">
        <v>2</v>
      </c>
      <c r="AC3158">
        <v>1</v>
      </c>
      <c r="AD3158">
        <v>3</v>
      </c>
      <c r="AE3158" t="s">
        <v>1745</v>
      </c>
      <c r="AG3158" t="s">
        <v>15190</v>
      </c>
      <c r="AH3158" t="s">
        <v>15191</v>
      </c>
    </row>
    <row r="3159" spans="1:34" x14ac:dyDescent="0.25">
      <c r="A3159">
        <v>9</v>
      </c>
      <c r="B3159" t="s">
        <v>14677</v>
      </c>
      <c r="C3159" t="s">
        <v>14678</v>
      </c>
      <c r="D3159">
        <v>46235</v>
      </c>
      <c r="E3159">
        <v>46250</v>
      </c>
      <c r="F3159" t="s">
        <v>14682</v>
      </c>
      <c r="G3159" t="s">
        <v>14683</v>
      </c>
      <c r="H3159" t="s">
        <v>14709</v>
      </c>
      <c r="I3159" t="s">
        <v>14710</v>
      </c>
      <c r="J3159">
        <v>2</v>
      </c>
      <c r="L3159" t="s">
        <v>14692</v>
      </c>
      <c r="M3159" t="s">
        <v>14711</v>
      </c>
      <c r="N3159" t="s">
        <v>14712</v>
      </c>
      <c r="O3159" t="s">
        <v>15192</v>
      </c>
      <c r="P3159" t="s">
        <v>313</v>
      </c>
      <c r="Q3159" t="s">
        <v>148</v>
      </c>
      <c r="R3159" t="s">
        <v>8659</v>
      </c>
      <c r="S3159" t="s">
        <v>8645</v>
      </c>
      <c r="T3159" t="b">
        <v>0</v>
      </c>
      <c r="U3159" t="b">
        <v>0</v>
      </c>
      <c r="V3159">
        <v>2</v>
      </c>
      <c r="W3159">
        <v>60</v>
      </c>
      <c r="X3159">
        <v>10</v>
      </c>
      <c r="AB3159">
        <v>2</v>
      </c>
      <c r="AC3159">
        <v>1</v>
      </c>
      <c r="AD3159">
        <v>3</v>
      </c>
      <c r="AE3159" t="s">
        <v>1745</v>
      </c>
      <c r="AG3159" t="s">
        <v>15193</v>
      </c>
      <c r="AH3159" t="s">
        <v>15194</v>
      </c>
    </row>
    <row r="3160" spans="1:34" x14ac:dyDescent="0.25">
      <c r="A3160">
        <v>9</v>
      </c>
      <c r="B3160" t="s">
        <v>14677</v>
      </c>
      <c r="C3160" t="s">
        <v>14678</v>
      </c>
      <c r="D3160">
        <v>46235</v>
      </c>
      <c r="E3160">
        <v>46250</v>
      </c>
      <c r="F3160" t="s">
        <v>14682</v>
      </c>
      <c r="G3160" t="s">
        <v>14683</v>
      </c>
      <c r="H3160" t="s">
        <v>14709</v>
      </c>
      <c r="I3160" t="s">
        <v>14710</v>
      </c>
      <c r="J3160">
        <v>2</v>
      </c>
      <c r="L3160" t="s">
        <v>14692</v>
      </c>
      <c r="M3160" t="s">
        <v>14711</v>
      </c>
      <c r="N3160" t="s">
        <v>14712</v>
      </c>
      <c r="O3160" t="s">
        <v>15195</v>
      </c>
      <c r="P3160" t="s">
        <v>313</v>
      </c>
      <c r="Q3160" t="s">
        <v>148</v>
      </c>
      <c r="R3160" t="s">
        <v>8659</v>
      </c>
      <c r="S3160" t="s">
        <v>8645</v>
      </c>
      <c r="T3160" t="b">
        <v>0</v>
      </c>
      <c r="U3160" t="b">
        <v>0</v>
      </c>
      <c r="V3160">
        <v>3</v>
      </c>
      <c r="W3160">
        <v>60</v>
      </c>
      <c r="X3160">
        <v>8</v>
      </c>
      <c r="AB3160">
        <v>2</v>
      </c>
      <c r="AC3160">
        <v>1</v>
      </c>
      <c r="AD3160">
        <v>3</v>
      </c>
      <c r="AE3160" t="s">
        <v>1745</v>
      </c>
      <c r="AG3160" t="s">
        <v>15193</v>
      </c>
      <c r="AH3160" t="s">
        <v>15196</v>
      </c>
    </row>
    <row r="3161" spans="1:34" x14ac:dyDescent="0.25">
      <c r="A3161">
        <v>9</v>
      </c>
      <c r="B3161" t="s">
        <v>14677</v>
      </c>
      <c r="C3161" t="s">
        <v>14678</v>
      </c>
      <c r="D3161">
        <v>46235</v>
      </c>
      <c r="E3161">
        <v>46250</v>
      </c>
      <c r="F3161" t="s">
        <v>14682</v>
      </c>
      <c r="G3161" t="s">
        <v>14683</v>
      </c>
      <c r="H3161" t="s">
        <v>14709</v>
      </c>
      <c r="I3161" t="s">
        <v>14710</v>
      </c>
      <c r="J3161">
        <v>2</v>
      </c>
      <c r="L3161" t="s">
        <v>14692</v>
      </c>
      <c r="M3161" t="s">
        <v>14711</v>
      </c>
      <c r="N3161" t="s">
        <v>14712</v>
      </c>
      <c r="O3161" t="s">
        <v>15197</v>
      </c>
      <c r="P3161" t="s">
        <v>217</v>
      </c>
      <c r="Q3161" t="s">
        <v>8650</v>
      </c>
      <c r="R3161" t="s">
        <v>8637</v>
      </c>
      <c r="S3161" t="s">
        <v>8645</v>
      </c>
      <c r="T3161" t="b">
        <v>1</v>
      </c>
      <c r="U3161" t="b">
        <v>0</v>
      </c>
      <c r="V3161">
        <v>1</v>
      </c>
      <c r="W3161">
        <v>25</v>
      </c>
      <c r="X3161">
        <v>10</v>
      </c>
      <c r="AB3161">
        <v>2</v>
      </c>
      <c r="AC3161">
        <v>1</v>
      </c>
      <c r="AD3161">
        <v>3</v>
      </c>
      <c r="AE3161" t="s">
        <v>610</v>
      </c>
      <c r="AG3161" t="s">
        <v>2350</v>
      </c>
      <c r="AH3161" t="s">
        <v>15198</v>
      </c>
    </row>
    <row r="3162" spans="1:34" x14ac:dyDescent="0.25">
      <c r="A3162">
        <v>9</v>
      </c>
      <c r="B3162" t="s">
        <v>14677</v>
      </c>
      <c r="C3162" t="s">
        <v>14678</v>
      </c>
      <c r="D3162">
        <v>46235</v>
      </c>
      <c r="E3162">
        <v>46250</v>
      </c>
      <c r="F3162" t="s">
        <v>14682</v>
      </c>
      <c r="G3162" t="s">
        <v>14683</v>
      </c>
      <c r="H3162" t="s">
        <v>14709</v>
      </c>
      <c r="I3162" t="s">
        <v>14710</v>
      </c>
      <c r="J3162">
        <v>2</v>
      </c>
      <c r="L3162" t="s">
        <v>14692</v>
      </c>
      <c r="M3162" t="s">
        <v>14711</v>
      </c>
      <c r="N3162" t="s">
        <v>14712</v>
      </c>
      <c r="O3162" t="s">
        <v>15199</v>
      </c>
      <c r="P3162" t="s">
        <v>217</v>
      </c>
      <c r="Q3162" t="s">
        <v>8650</v>
      </c>
      <c r="R3162" t="s">
        <v>8637</v>
      </c>
      <c r="S3162" t="s">
        <v>8645</v>
      </c>
      <c r="T3162" t="b">
        <v>1</v>
      </c>
      <c r="U3162" t="b">
        <v>0</v>
      </c>
      <c r="V3162">
        <v>2</v>
      </c>
      <c r="W3162">
        <v>25</v>
      </c>
      <c r="X3162">
        <v>9</v>
      </c>
      <c r="AB3162">
        <v>2</v>
      </c>
      <c r="AC3162">
        <v>1</v>
      </c>
      <c r="AD3162">
        <v>3</v>
      </c>
      <c r="AE3162" t="s">
        <v>610</v>
      </c>
      <c r="AG3162" t="s">
        <v>15200</v>
      </c>
      <c r="AH3162" t="s">
        <v>15201</v>
      </c>
    </row>
    <row r="3163" spans="1:34" x14ac:dyDescent="0.25">
      <c r="A3163">
        <v>9</v>
      </c>
      <c r="B3163" t="s">
        <v>14677</v>
      </c>
      <c r="C3163" t="s">
        <v>14678</v>
      </c>
      <c r="D3163">
        <v>46235</v>
      </c>
      <c r="E3163">
        <v>46250</v>
      </c>
      <c r="F3163" t="s">
        <v>14682</v>
      </c>
      <c r="G3163" t="s">
        <v>14683</v>
      </c>
      <c r="H3163" t="s">
        <v>14709</v>
      </c>
      <c r="I3163" t="s">
        <v>14710</v>
      </c>
      <c r="J3163">
        <v>2</v>
      </c>
      <c r="L3163" t="s">
        <v>14692</v>
      </c>
      <c r="M3163" t="s">
        <v>14711</v>
      </c>
      <c r="N3163" t="s">
        <v>14712</v>
      </c>
      <c r="O3163" t="s">
        <v>15202</v>
      </c>
      <c r="P3163" t="s">
        <v>217</v>
      </c>
      <c r="Q3163" t="s">
        <v>8650</v>
      </c>
      <c r="R3163" t="s">
        <v>8637</v>
      </c>
      <c r="S3163" t="s">
        <v>8645</v>
      </c>
      <c r="T3163" t="b">
        <v>1</v>
      </c>
      <c r="U3163" t="b">
        <v>0</v>
      </c>
      <c r="V3163">
        <v>3</v>
      </c>
      <c r="W3163">
        <v>25</v>
      </c>
      <c r="X3163">
        <v>8</v>
      </c>
      <c r="AB3163">
        <v>2</v>
      </c>
      <c r="AC3163">
        <v>1</v>
      </c>
      <c r="AD3163">
        <v>3</v>
      </c>
      <c r="AE3163" t="s">
        <v>610</v>
      </c>
      <c r="AG3163" t="s">
        <v>15203</v>
      </c>
      <c r="AH3163" t="s">
        <v>15204</v>
      </c>
    </row>
    <row r="3164" spans="1:34" x14ac:dyDescent="0.25">
      <c r="A3164">
        <v>9</v>
      </c>
      <c r="B3164" t="s">
        <v>14677</v>
      </c>
      <c r="C3164" t="s">
        <v>14678</v>
      </c>
      <c r="D3164">
        <v>46235</v>
      </c>
      <c r="E3164">
        <v>46250</v>
      </c>
      <c r="F3164" t="s">
        <v>14682</v>
      </c>
      <c r="G3164" t="s">
        <v>14683</v>
      </c>
      <c r="H3164" t="s">
        <v>14709</v>
      </c>
      <c r="I3164" t="s">
        <v>14710</v>
      </c>
      <c r="J3164">
        <v>2</v>
      </c>
      <c r="L3164" t="s">
        <v>14692</v>
      </c>
      <c r="M3164" t="s">
        <v>14711</v>
      </c>
      <c r="N3164" t="s">
        <v>14712</v>
      </c>
      <c r="O3164" t="s">
        <v>15205</v>
      </c>
      <c r="P3164" t="s">
        <v>209</v>
      </c>
      <c r="Q3164" t="s">
        <v>8650</v>
      </c>
      <c r="R3164" t="s">
        <v>8637</v>
      </c>
      <c r="S3164" t="s">
        <v>8645</v>
      </c>
      <c r="T3164" t="b">
        <v>0</v>
      </c>
      <c r="U3164" t="b">
        <v>0</v>
      </c>
      <c r="V3164">
        <v>1</v>
      </c>
      <c r="W3164">
        <v>80</v>
      </c>
      <c r="X3164">
        <v>8</v>
      </c>
      <c r="AB3164">
        <v>3</v>
      </c>
      <c r="AC3164">
        <v>1</v>
      </c>
      <c r="AD3164">
        <v>2</v>
      </c>
      <c r="AE3164" t="s">
        <v>1745</v>
      </c>
      <c r="AG3164" t="s">
        <v>2982</v>
      </c>
      <c r="AH3164" t="s">
        <v>15206</v>
      </c>
    </row>
    <row r="3165" spans="1:34" x14ac:dyDescent="0.25">
      <c r="A3165">
        <v>9</v>
      </c>
      <c r="B3165" t="s">
        <v>14677</v>
      </c>
      <c r="C3165" t="s">
        <v>14678</v>
      </c>
      <c r="D3165">
        <v>46235</v>
      </c>
      <c r="E3165">
        <v>46250</v>
      </c>
      <c r="F3165" t="s">
        <v>14682</v>
      </c>
      <c r="G3165" t="s">
        <v>14683</v>
      </c>
      <c r="H3165" t="s">
        <v>14709</v>
      </c>
      <c r="I3165" t="s">
        <v>14710</v>
      </c>
      <c r="J3165">
        <v>2</v>
      </c>
      <c r="L3165" t="s">
        <v>14692</v>
      </c>
      <c r="M3165" t="s">
        <v>14711</v>
      </c>
      <c r="N3165" t="s">
        <v>14712</v>
      </c>
      <c r="O3165" t="s">
        <v>15207</v>
      </c>
      <c r="P3165" t="s">
        <v>209</v>
      </c>
      <c r="Q3165" t="s">
        <v>8650</v>
      </c>
      <c r="R3165" t="s">
        <v>8637</v>
      </c>
      <c r="S3165" t="s">
        <v>8645</v>
      </c>
      <c r="T3165" t="b">
        <v>0</v>
      </c>
      <c r="U3165" t="b">
        <v>0</v>
      </c>
      <c r="V3165">
        <v>2</v>
      </c>
      <c r="W3165">
        <v>80</v>
      </c>
      <c r="X3165">
        <v>7</v>
      </c>
      <c r="AB3165">
        <v>3</v>
      </c>
      <c r="AC3165">
        <v>1</v>
      </c>
      <c r="AD3165">
        <v>2</v>
      </c>
      <c r="AE3165" t="s">
        <v>1745</v>
      </c>
      <c r="AG3165" t="s">
        <v>2982</v>
      </c>
      <c r="AH3165" t="s">
        <v>15208</v>
      </c>
    </row>
    <row r="3166" spans="1:34" x14ac:dyDescent="0.25">
      <c r="A3166">
        <v>9</v>
      </c>
      <c r="B3166" t="s">
        <v>14677</v>
      </c>
      <c r="C3166" t="s">
        <v>14678</v>
      </c>
      <c r="D3166">
        <v>46235</v>
      </c>
      <c r="E3166">
        <v>46250</v>
      </c>
      <c r="F3166" t="s">
        <v>14682</v>
      </c>
      <c r="G3166" t="s">
        <v>14683</v>
      </c>
      <c r="H3166" t="s">
        <v>14709</v>
      </c>
      <c r="I3166" t="s">
        <v>14710</v>
      </c>
      <c r="J3166">
        <v>2</v>
      </c>
      <c r="L3166" t="s">
        <v>14692</v>
      </c>
      <c r="M3166" t="s">
        <v>14711</v>
      </c>
      <c r="N3166" t="s">
        <v>14712</v>
      </c>
      <c r="O3166" t="s">
        <v>15209</v>
      </c>
      <c r="P3166" t="s">
        <v>209</v>
      </c>
      <c r="Q3166" t="s">
        <v>8650</v>
      </c>
      <c r="R3166" t="s">
        <v>8637</v>
      </c>
      <c r="S3166" t="s">
        <v>8645</v>
      </c>
      <c r="T3166" t="b">
        <v>0</v>
      </c>
      <c r="U3166" t="b">
        <v>0</v>
      </c>
      <c r="V3166">
        <v>3</v>
      </c>
      <c r="W3166">
        <v>80</v>
      </c>
      <c r="X3166">
        <v>5</v>
      </c>
      <c r="AB3166">
        <v>3</v>
      </c>
      <c r="AC3166">
        <v>1</v>
      </c>
      <c r="AD3166">
        <v>2</v>
      </c>
      <c r="AE3166" t="s">
        <v>1745</v>
      </c>
      <c r="AF3166" t="s">
        <v>15210</v>
      </c>
      <c r="AG3166" t="s">
        <v>2982</v>
      </c>
      <c r="AH3166" t="s">
        <v>15211</v>
      </c>
    </row>
    <row r="3167" spans="1:34" x14ac:dyDescent="0.25">
      <c r="A3167">
        <v>9</v>
      </c>
      <c r="B3167" t="s">
        <v>14677</v>
      </c>
      <c r="C3167" t="s">
        <v>14678</v>
      </c>
      <c r="D3167">
        <v>46235</v>
      </c>
      <c r="E3167">
        <v>46250</v>
      </c>
      <c r="F3167" t="s">
        <v>14682</v>
      </c>
      <c r="G3167" t="s">
        <v>14683</v>
      </c>
      <c r="H3167" t="s">
        <v>14709</v>
      </c>
      <c r="I3167" t="s">
        <v>14710</v>
      </c>
      <c r="J3167">
        <v>2</v>
      </c>
      <c r="L3167" t="s">
        <v>14692</v>
      </c>
      <c r="M3167" t="s">
        <v>14711</v>
      </c>
      <c r="N3167" t="s">
        <v>14712</v>
      </c>
      <c r="O3167" t="s">
        <v>15212</v>
      </c>
      <c r="P3167" t="s">
        <v>209</v>
      </c>
      <c r="Q3167" t="s">
        <v>8650</v>
      </c>
      <c r="R3167" t="s">
        <v>8637</v>
      </c>
      <c r="S3167" t="s">
        <v>8645</v>
      </c>
      <c r="T3167" t="b">
        <v>0</v>
      </c>
      <c r="U3167" t="b">
        <v>0</v>
      </c>
      <c r="V3167">
        <v>4</v>
      </c>
      <c r="W3167">
        <v>70</v>
      </c>
      <c r="X3167">
        <v>2</v>
      </c>
      <c r="AB3167">
        <v>3</v>
      </c>
      <c r="AC3167">
        <v>1</v>
      </c>
      <c r="AD3167">
        <v>2</v>
      </c>
      <c r="AE3167" t="s">
        <v>1745</v>
      </c>
      <c r="AF3167" t="s">
        <v>15210</v>
      </c>
      <c r="AG3167" t="s">
        <v>2982</v>
      </c>
      <c r="AH3167" t="s">
        <v>15213</v>
      </c>
    </row>
    <row r="3168" spans="1:34" x14ac:dyDescent="0.25">
      <c r="A3168">
        <v>9</v>
      </c>
      <c r="B3168" t="s">
        <v>14677</v>
      </c>
      <c r="C3168" t="s">
        <v>14678</v>
      </c>
      <c r="D3168">
        <v>46235</v>
      </c>
      <c r="E3168">
        <v>46250</v>
      </c>
      <c r="F3168" t="s">
        <v>14682</v>
      </c>
      <c r="G3168" t="s">
        <v>14683</v>
      </c>
      <c r="H3168" t="s">
        <v>14709</v>
      </c>
      <c r="I3168" t="s">
        <v>14710</v>
      </c>
      <c r="J3168">
        <v>2</v>
      </c>
      <c r="L3168" t="s">
        <v>14692</v>
      </c>
      <c r="M3168" t="s">
        <v>14711</v>
      </c>
      <c r="N3168" t="s">
        <v>14712</v>
      </c>
      <c r="O3168" t="s">
        <v>15214</v>
      </c>
      <c r="P3168" t="s">
        <v>309</v>
      </c>
      <c r="Q3168" t="s">
        <v>148</v>
      </c>
      <c r="R3168" t="s">
        <v>8661</v>
      </c>
      <c r="S3168" t="s">
        <v>8645</v>
      </c>
      <c r="T3168" t="b">
        <v>0</v>
      </c>
      <c r="U3168" t="b">
        <v>0</v>
      </c>
      <c r="V3168">
        <v>1</v>
      </c>
      <c r="W3168">
        <v>15</v>
      </c>
      <c r="X3168">
        <v>12</v>
      </c>
      <c r="AB3168">
        <v>2</v>
      </c>
      <c r="AC3168">
        <v>1</v>
      </c>
      <c r="AD3168">
        <v>2</v>
      </c>
      <c r="AE3168" t="s">
        <v>1745</v>
      </c>
      <c r="AG3168" t="s">
        <v>1932</v>
      </c>
      <c r="AH3168" t="s">
        <v>15215</v>
      </c>
    </row>
    <row r="3169" spans="1:34" x14ac:dyDescent="0.25">
      <c r="A3169">
        <v>9</v>
      </c>
      <c r="B3169" t="s">
        <v>14677</v>
      </c>
      <c r="C3169" t="s">
        <v>14678</v>
      </c>
      <c r="D3169">
        <v>46235</v>
      </c>
      <c r="E3169">
        <v>46250</v>
      </c>
      <c r="F3169" t="s">
        <v>14682</v>
      </c>
      <c r="G3169" t="s">
        <v>14683</v>
      </c>
      <c r="H3169" t="s">
        <v>14709</v>
      </c>
      <c r="I3169" t="s">
        <v>14710</v>
      </c>
      <c r="J3169">
        <v>2</v>
      </c>
      <c r="L3169" t="s">
        <v>14692</v>
      </c>
      <c r="M3169" t="s">
        <v>14711</v>
      </c>
      <c r="N3169" t="s">
        <v>14712</v>
      </c>
      <c r="O3169" t="s">
        <v>15216</v>
      </c>
      <c r="P3169" t="s">
        <v>309</v>
      </c>
      <c r="Q3169" t="s">
        <v>148</v>
      </c>
      <c r="R3169" t="s">
        <v>8661</v>
      </c>
      <c r="S3169" t="s">
        <v>8645</v>
      </c>
      <c r="T3169" t="b">
        <v>0</v>
      </c>
      <c r="U3169" t="b">
        <v>0</v>
      </c>
      <c r="V3169">
        <v>2</v>
      </c>
      <c r="W3169">
        <v>15</v>
      </c>
      <c r="X3169">
        <v>12</v>
      </c>
      <c r="AB3169">
        <v>2</v>
      </c>
      <c r="AC3169">
        <v>1</v>
      </c>
      <c r="AD3169">
        <v>2</v>
      </c>
      <c r="AE3169" t="s">
        <v>1745</v>
      </c>
      <c r="AG3169" t="s">
        <v>1932</v>
      </c>
      <c r="AH3169" t="s">
        <v>15217</v>
      </c>
    </row>
    <row r="3170" spans="1:34" x14ac:dyDescent="0.25">
      <c r="A3170">
        <v>9</v>
      </c>
      <c r="B3170" t="s">
        <v>14677</v>
      </c>
      <c r="C3170" t="s">
        <v>14678</v>
      </c>
      <c r="D3170">
        <v>46235</v>
      </c>
      <c r="E3170">
        <v>46250</v>
      </c>
      <c r="F3170" t="s">
        <v>14682</v>
      </c>
      <c r="G3170" t="s">
        <v>14683</v>
      </c>
      <c r="H3170" t="s">
        <v>14709</v>
      </c>
      <c r="I3170" t="s">
        <v>14710</v>
      </c>
      <c r="J3170">
        <v>2</v>
      </c>
      <c r="L3170" t="s">
        <v>14692</v>
      </c>
      <c r="M3170" t="s">
        <v>14711</v>
      </c>
      <c r="N3170" t="s">
        <v>14712</v>
      </c>
      <c r="O3170" t="s">
        <v>15218</v>
      </c>
      <c r="P3170" t="s">
        <v>309</v>
      </c>
      <c r="Q3170" t="s">
        <v>148</v>
      </c>
      <c r="R3170" t="s">
        <v>8661</v>
      </c>
      <c r="S3170" t="s">
        <v>8645</v>
      </c>
      <c r="T3170" t="b">
        <v>0</v>
      </c>
      <c r="U3170" t="b">
        <v>0</v>
      </c>
      <c r="V3170">
        <v>3</v>
      </c>
      <c r="W3170">
        <v>17.5</v>
      </c>
      <c r="X3170">
        <v>10</v>
      </c>
      <c r="AB3170">
        <v>2</v>
      </c>
      <c r="AC3170">
        <v>1</v>
      </c>
      <c r="AD3170">
        <v>2</v>
      </c>
      <c r="AE3170" t="s">
        <v>1888</v>
      </c>
      <c r="AG3170" t="s">
        <v>2487</v>
      </c>
      <c r="AH3170" t="s">
        <v>15219</v>
      </c>
    </row>
    <row r="3171" spans="1:34" x14ac:dyDescent="0.25">
      <c r="A3171">
        <v>9</v>
      </c>
      <c r="B3171" t="s">
        <v>14677</v>
      </c>
      <c r="C3171" t="s">
        <v>14678</v>
      </c>
      <c r="D3171">
        <v>46235</v>
      </c>
      <c r="E3171">
        <v>46250</v>
      </c>
      <c r="F3171" t="s">
        <v>14682</v>
      </c>
      <c r="G3171" t="s">
        <v>14683</v>
      </c>
      <c r="H3171" t="s">
        <v>14709</v>
      </c>
      <c r="I3171" t="s">
        <v>14710</v>
      </c>
      <c r="J3171">
        <v>2</v>
      </c>
      <c r="L3171" t="s">
        <v>14692</v>
      </c>
      <c r="M3171" t="s">
        <v>14711</v>
      </c>
      <c r="N3171" t="s">
        <v>14712</v>
      </c>
      <c r="O3171" t="s">
        <v>15220</v>
      </c>
      <c r="P3171" t="s">
        <v>14738</v>
      </c>
      <c r="Q3171" t="s">
        <v>8646</v>
      </c>
      <c r="R3171" t="s">
        <v>8646</v>
      </c>
      <c r="S3171" t="s">
        <v>8645</v>
      </c>
      <c r="T3171" t="b">
        <v>0</v>
      </c>
      <c r="U3171" t="b">
        <v>0</v>
      </c>
      <c r="V3171">
        <v>1</v>
      </c>
      <c r="W3171">
        <v>12.5</v>
      </c>
      <c r="X3171">
        <v>15</v>
      </c>
      <c r="AB3171">
        <v>2</v>
      </c>
      <c r="AC3171">
        <v>1</v>
      </c>
      <c r="AD3171">
        <v>2</v>
      </c>
      <c r="AE3171" t="s">
        <v>618</v>
      </c>
      <c r="AG3171" t="s">
        <v>2154</v>
      </c>
      <c r="AH3171" t="s">
        <v>15221</v>
      </c>
    </row>
    <row r="3172" spans="1:34" x14ac:dyDescent="0.25">
      <c r="A3172">
        <v>9</v>
      </c>
      <c r="B3172" t="s">
        <v>14677</v>
      </c>
      <c r="C3172" t="s">
        <v>14678</v>
      </c>
      <c r="D3172">
        <v>46235</v>
      </c>
      <c r="E3172">
        <v>46250</v>
      </c>
      <c r="F3172" t="s">
        <v>14682</v>
      </c>
      <c r="G3172" t="s">
        <v>14683</v>
      </c>
      <c r="H3172" t="s">
        <v>14709</v>
      </c>
      <c r="I3172" t="s">
        <v>14710</v>
      </c>
      <c r="J3172">
        <v>2</v>
      </c>
      <c r="L3172" t="s">
        <v>14692</v>
      </c>
      <c r="M3172" t="s">
        <v>14711</v>
      </c>
      <c r="N3172" t="s">
        <v>14712</v>
      </c>
      <c r="O3172" t="s">
        <v>15222</v>
      </c>
      <c r="P3172" t="s">
        <v>14738</v>
      </c>
      <c r="Q3172" t="s">
        <v>8646</v>
      </c>
      <c r="R3172" t="s">
        <v>8646</v>
      </c>
      <c r="S3172" t="s">
        <v>8645</v>
      </c>
      <c r="T3172" t="b">
        <v>0</v>
      </c>
      <c r="U3172" t="b">
        <v>0</v>
      </c>
      <c r="V3172">
        <v>2</v>
      </c>
      <c r="W3172">
        <v>12.5</v>
      </c>
      <c r="X3172">
        <v>15</v>
      </c>
      <c r="AB3172">
        <v>2</v>
      </c>
      <c r="AC3172">
        <v>1</v>
      </c>
      <c r="AD3172">
        <v>2</v>
      </c>
      <c r="AE3172" t="s">
        <v>618</v>
      </c>
      <c r="AG3172" t="s">
        <v>15223</v>
      </c>
      <c r="AH3172" t="s">
        <v>15224</v>
      </c>
    </row>
    <row r="3173" spans="1:34" x14ac:dyDescent="0.25">
      <c r="A3173">
        <v>9</v>
      </c>
      <c r="B3173" t="s">
        <v>14677</v>
      </c>
      <c r="C3173" t="s">
        <v>14678</v>
      </c>
      <c r="D3173">
        <v>46235</v>
      </c>
      <c r="E3173">
        <v>46250</v>
      </c>
      <c r="F3173" t="s">
        <v>14682</v>
      </c>
      <c r="G3173" t="s">
        <v>14683</v>
      </c>
      <c r="H3173" t="s">
        <v>14709</v>
      </c>
      <c r="I3173" t="s">
        <v>14710</v>
      </c>
      <c r="J3173">
        <v>2</v>
      </c>
      <c r="L3173" t="s">
        <v>14692</v>
      </c>
      <c r="M3173" t="s">
        <v>14711</v>
      </c>
      <c r="N3173" t="s">
        <v>14712</v>
      </c>
      <c r="O3173" t="s">
        <v>15225</v>
      </c>
      <c r="P3173" t="s">
        <v>14738</v>
      </c>
      <c r="Q3173" t="s">
        <v>8646</v>
      </c>
      <c r="R3173" t="s">
        <v>8646</v>
      </c>
      <c r="S3173" t="s">
        <v>8645</v>
      </c>
      <c r="T3173" t="b">
        <v>0</v>
      </c>
      <c r="U3173" t="b">
        <v>0</v>
      </c>
      <c r="V3173">
        <v>3</v>
      </c>
      <c r="W3173">
        <v>12.5</v>
      </c>
      <c r="X3173">
        <v>15</v>
      </c>
      <c r="AB3173">
        <v>2</v>
      </c>
      <c r="AC3173">
        <v>1</v>
      </c>
      <c r="AD3173">
        <v>2</v>
      </c>
      <c r="AE3173" t="s">
        <v>618</v>
      </c>
      <c r="AG3173" t="s">
        <v>15223</v>
      </c>
      <c r="AH3173" t="s">
        <v>15226</v>
      </c>
    </row>
    <row r="3174" spans="1:34" x14ac:dyDescent="0.25">
      <c r="A3174">
        <v>9</v>
      </c>
      <c r="B3174" t="s">
        <v>14677</v>
      </c>
      <c r="C3174" t="s">
        <v>14678</v>
      </c>
      <c r="D3174">
        <v>46235</v>
      </c>
      <c r="E3174">
        <v>46250</v>
      </c>
      <c r="F3174" t="s">
        <v>14682</v>
      </c>
      <c r="G3174" t="s">
        <v>14683</v>
      </c>
      <c r="H3174" t="s">
        <v>14709</v>
      </c>
      <c r="I3174" t="s">
        <v>14710</v>
      </c>
      <c r="J3174">
        <v>2</v>
      </c>
      <c r="L3174" t="s">
        <v>14692</v>
      </c>
      <c r="M3174" t="s">
        <v>14711</v>
      </c>
      <c r="N3174" t="s">
        <v>14712</v>
      </c>
      <c r="O3174" t="s">
        <v>15227</v>
      </c>
      <c r="P3174" t="s">
        <v>334</v>
      </c>
      <c r="Q3174" t="s">
        <v>2</v>
      </c>
      <c r="R3174" t="s">
        <v>8652</v>
      </c>
      <c r="S3174" t="s">
        <v>8646</v>
      </c>
      <c r="T3174" t="b">
        <v>0</v>
      </c>
      <c r="U3174" t="b">
        <v>1</v>
      </c>
      <c r="V3174">
        <v>1</v>
      </c>
      <c r="W3174">
        <v>0</v>
      </c>
      <c r="Y3174">
        <v>60</v>
      </c>
      <c r="AH3174" t="s">
        <v>15228</v>
      </c>
    </row>
    <row r="3175" spans="1:34" x14ac:dyDescent="0.25">
      <c r="A3175">
        <v>9</v>
      </c>
      <c r="B3175" t="s">
        <v>14677</v>
      </c>
      <c r="C3175" t="s">
        <v>14678</v>
      </c>
      <c r="D3175">
        <v>46235</v>
      </c>
      <c r="E3175">
        <v>46250</v>
      </c>
      <c r="F3175" t="s">
        <v>14682</v>
      </c>
      <c r="G3175" t="s">
        <v>14683</v>
      </c>
      <c r="H3175" t="s">
        <v>14709</v>
      </c>
      <c r="I3175" t="s">
        <v>14710</v>
      </c>
      <c r="J3175">
        <v>2</v>
      </c>
      <c r="L3175" t="s">
        <v>14692</v>
      </c>
      <c r="M3175" t="s">
        <v>14711</v>
      </c>
      <c r="N3175" t="s">
        <v>14712</v>
      </c>
      <c r="O3175" t="s">
        <v>15229</v>
      </c>
      <c r="P3175" t="s">
        <v>334</v>
      </c>
      <c r="Q3175" t="s">
        <v>2</v>
      </c>
      <c r="R3175" t="s">
        <v>8652</v>
      </c>
      <c r="S3175" t="s">
        <v>8646</v>
      </c>
      <c r="T3175" t="b">
        <v>0</v>
      </c>
      <c r="U3175" t="b">
        <v>1</v>
      </c>
      <c r="V3175">
        <v>2</v>
      </c>
      <c r="W3175">
        <v>0</v>
      </c>
      <c r="Y3175">
        <v>45</v>
      </c>
      <c r="AH3175" t="s">
        <v>14712</v>
      </c>
    </row>
    <row r="3176" spans="1:34" x14ac:dyDescent="0.25">
      <c r="A3176">
        <v>9</v>
      </c>
      <c r="B3176" t="s">
        <v>14677</v>
      </c>
      <c r="C3176" t="s">
        <v>14678</v>
      </c>
      <c r="D3176">
        <v>46235</v>
      </c>
      <c r="E3176">
        <v>46250</v>
      </c>
      <c r="F3176" t="s">
        <v>14682</v>
      </c>
      <c r="G3176" t="s">
        <v>14683</v>
      </c>
      <c r="H3176" t="s">
        <v>14713</v>
      </c>
      <c r="I3176" t="s">
        <v>14714</v>
      </c>
      <c r="J3176">
        <v>3</v>
      </c>
      <c r="L3176" t="s">
        <v>14697</v>
      </c>
      <c r="M3176" t="s">
        <v>14715</v>
      </c>
      <c r="N3176" t="s">
        <v>14716</v>
      </c>
      <c r="O3176" t="s">
        <v>15230</v>
      </c>
      <c r="P3176" t="s">
        <v>363</v>
      </c>
      <c r="Q3176" t="s">
        <v>357</v>
      </c>
      <c r="R3176" t="s">
        <v>357</v>
      </c>
      <c r="S3176" t="s">
        <v>357</v>
      </c>
      <c r="T3176" t="b">
        <v>0</v>
      </c>
      <c r="U3176" t="b">
        <v>1</v>
      </c>
      <c r="V3176">
        <v>1</v>
      </c>
      <c r="Y3176">
        <v>302</v>
      </c>
      <c r="Z3176">
        <v>0.61</v>
      </c>
      <c r="AA3176" t="s">
        <v>3957</v>
      </c>
      <c r="AG3176" t="s">
        <v>15137</v>
      </c>
      <c r="AH3176" t="s">
        <v>14715</v>
      </c>
    </row>
    <row r="3177" spans="1:34" x14ac:dyDescent="0.25">
      <c r="A3177">
        <v>9</v>
      </c>
      <c r="B3177" t="s">
        <v>14677</v>
      </c>
      <c r="C3177" t="s">
        <v>14678</v>
      </c>
      <c r="D3177">
        <v>46235</v>
      </c>
      <c r="E3177">
        <v>46250</v>
      </c>
      <c r="F3177" t="s">
        <v>14682</v>
      </c>
      <c r="G3177" t="s">
        <v>14683</v>
      </c>
      <c r="H3177" t="s">
        <v>14713</v>
      </c>
      <c r="I3177" t="s">
        <v>14714</v>
      </c>
      <c r="J3177">
        <v>3</v>
      </c>
      <c r="L3177" t="s">
        <v>14697</v>
      </c>
      <c r="M3177" t="s">
        <v>14715</v>
      </c>
      <c r="N3177" t="s">
        <v>14716</v>
      </c>
      <c r="O3177" t="s">
        <v>15231</v>
      </c>
      <c r="P3177" t="s">
        <v>269</v>
      </c>
      <c r="Q3177" t="s">
        <v>369</v>
      </c>
      <c r="R3177" t="s">
        <v>8654</v>
      </c>
      <c r="S3177" t="s">
        <v>8645</v>
      </c>
      <c r="T3177" t="b">
        <v>0</v>
      </c>
      <c r="U3177" t="b">
        <v>0</v>
      </c>
      <c r="V3177">
        <v>1</v>
      </c>
      <c r="W3177">
        <v>0</v>
      </c>
      <c r="X3177">
        <v>10</v>
      </c>
      <c r="AF3177" t="s">
        <v>15232</v>
      </c>
      <c r="AH3177" t="s">
        <v>15233</v>
      </c>
    </row>
    <row r="3178" spans="1:34" x14ac:dyDescent="0.25">
      <c r="A3178">
        <v>9</v>
      </c>
      <c r="B3178" t="s">
        <v>14677</v>
      </c>
      <c r="C3178" t="s">
        <v>14678</v>
      </c>
      <c r="D3178">
        <v>46235</v>
      </c>
      <c r="E3178">
        <v>46250</v>
      </c>
      <c r="F3178" t="s">
        <v>14682</v>
      </c>
      <c r="G3178" t="s">
        <v>14683</v>
      </c>
      <c r="H3178" t="s">
        <v>14713</v>
      </c>
      <c r="I3178" t="s">
        <v>14714</v>
      </c>
      <c r="J3178">
        <v>3</v>
      </c>
      <c r="L3178" t="s">
        <v>14697</v>
      </c>
      <c r="M3178" t="s">
        <v>14715</v>
      </c>
      <c r="N3178" t="s">
        <v>14716</v>
      </c>
      <c r="O3178" t="s">
        <v>15234</v>
      </c>
      <c r="P3178" t="s">
        <v>423</v>
      </c>
      <c r="Q3178" t="s">
        <v>272</v>
      </c>
      <c r="R3178" t="s">
        <v>8666</v>
      </c>
      <c r="S3178" t="s">
        <v>8645</v>
      </c>
      <c r="T3178" t="b">
        <v>0</v>
      </c>
      <c r="U3178" t="b">
        <v>0</v>
      </c>
      <c r="V3178">
        <v>1</v>
      </c>
      <c r="W3178">
        <v>0</v>
      </c>
      <c r="X3178">
        <v>10</v>
      </c>
      <c r="AF3178" t="s">
        <v>15232</v>
      </c>
      <c r="AH3178" t="s">
        <v>15235</v>
      </c>
    </row>
    <row r="3179" spans="1:34" x14ac:dyDescent="0.25">
      <c r="A3179">
        <v>9</v>
      </c>
      <c r="B3179" t="s">
        <v>14677</v>
      </c>
      <c r="C3179" t="s">
        <v>14678</v>
      </c>
      <c r="D3179">
        <v>46235</v>
      </c>
      <c r="E3179">
        <v>46250</v>
      </c>
      <c r="F3179" t="s">
        <v>14682</v>
      </c>
      <c r="G3179" t="s">
        <v>14683</v>
      </c>
      <c r="H3179" t="s">
        <v>14713</v>
      </c>
      <c r="I3179" t="s">
        <v>14714</v>
      </c>
      <c r="J3179">
        <v>3</v>
      </c>
      <c r="L3179" t="s">
        <v>14697</v>
      </c>
      <c r="M3179" t="s">
        <v>14715</v>
      </c>
      <c r="N3179" t="s">
        <v>14716</v>
      </c>
      <c r="O3179" t="s">
        <v>15236</v>
      </c>
      <c r="P3179" t="s">
        <v>299</v>
      </c>
      <c r="Q3179" t="s">
        <v>369</v>
      </c>
      <c r="R3179" t="s">
        <v>8795</v>
      </c>
      <c r="S3179" t="s">
        <v>8651</v>
      </c>
      <c r="T3179" t="b">
        <v>0</v>
      </c>
      <c r="U3179" t="b">
        <v>0</v>
      </c>
      <c r="V3179">
        <v>1</v>
      </c>
      <c r="W3179">
        <v>0</v>
      </c>
      <c r="X3179">
        <v>10</v>
      </c>
      <c r="AF3179" t="s">
        <v>15232</v>
      </c>
      <c r="AH3179" t="s">
        <v>15237</v>
      </c>
    </row>
    <row r="3180" spans="1:34" x14ac:dyDescent="0.25">
      <c r="A3180">
        <v>9</v>
      </c>
      <c r="B3180" t="s">
        <v>14677</v>
      </c>
      <c r="C3180" t="s">
        <v>14678</v>
      </c>
      <c r="D3180">
        <v>46235</v>
      </c>
      <c r="E3180">
        <v>46250</v>
      </c>
      <c r="F3180" t="s">
        <v>14682</v>
      </c>
      <c r="G3180" t="s">
        <v>14683</v>
      </c>
      <c r="H3180" t="s">
        <v>14713</v>
      </c>
      <c r="I3180" t="s">
        <v>14714</v>
      </c>
      <c r="J3180">
        <v>3</v>
      </c>
      <c r="L3180" t="s">
        <v>14697</v>
      </c>
      <c r="M3180" t="s">
        <v>14715</v>
      </c>
      <c r="N3180" t="s">
        <v>14716</v>
      </c>
      <c r="O3180" t="s">
        <v>15238</v>
      </c>
      <c r="P3180" t="s">
        <v>275</v>
      </c>
      <c r="Q3180" t="s">
        <v>369</v>
      </c>
      <c r="R3180" t="s">
        <v>8654</v>
      </c>
      <c r="S3180" t="s">
        <v>8645</v>
      </c>
      <c r="T3180" t="b">
        <v>1</v>
      </c>
      <c r="U3180" t="b">
        <v>0</v>
      </c>
      <c r="V3180">
        <v>1</v>
      </c>
      <c r="W3180">
        <v>0</v>
      </c>
      <c r="Y3180">
        <v>8</v>
      </c>
      <c r="AF3180" t="s">
        <v>15232</v>
      </c>
      <c r="AH3180" t="s">
        <v>15239</v>
      </c>
    </row>
    <row r="3181" spans="1:34" x14ac:dyDescent="0.25">
      <c r="A3181">
        <v>9</v>
      </c>
      <c r="B3181" t="s">
        <v>14677</v>
      </c>
      <c r="C3181" t="s">
        <v>14678</v>
      </c>
      <c r="D3181">
        <v>46235</v>
      </c>
      <c r="E3181">
        <v>46250</v>
      </c>
      <c r="F3181" t="s">
        <v>14682</v>
      </c>
      <c r="G3181" t="s">
        <v>14683</v>
      </c>
      <c r="H3181" t="s">
        <v>14713</v>
      </c>
      <c r="I3181" t="s">
        <v>14714</v>
      </c>
      <c r="J3181">
        <v>3</v>
      </c>
      <c r="L3181" t="s">
        <v>14697</v>
      </c>
      <c r="M3181" t="s">
        <v>14715</v>
      </c>
      <c r="N3181" t="s">
        <v>14716</v>
      </c>
      <c r="O3181" t="s">
        <v>15240</v>
      </c>
      <c r="P3181" t="s">
        <v>286</v>
      </c>
      <c r="Q3181" t="s">
        <v>369</v>
      </c>
      <c r="R3181" t="s">
        <v>8489</v>
      </c>
      <c r="S3181" t="s">
        <v>8645</v>
      </c>
      <c r="T3181" t="b">
        <v>0</v>
      </c>
      <c r="U3181" t="b">
        <v>0</v>
      </c>
      <c r="V3181">
        <v>1</v>
      </c>
      <c r="W3181">
        <v>0</v>
      </c>
      <c r="X3181">
        <v>12</v>
      </c>
      <c r="AH3181" t="s">
        <v>15241</v>
      </c>
    </row>
    <row r="3182" spans="1:34" x14ac:dyDescent="0.25">
      <c r="A3182">
        <v>9</v>
      </c>
      <c r="B3182" t="s">
        <v>14677</v>
      </c>
      <c r="C3182" t="s">
        <v>14678</v>
      </c>
      <c r="D3182">
        <v>46235</v>
      </c>
      <c r="E3182">
        <v>46250</v>
      </c>
      <c r="F3182" t="s">
        <v>14682</v>
      </c>
      <c r="G3182" t="s">
        <v>14683</v>
      </c>
      <c r="H3182" t="s">
        <v>14713</v>
      </c>
      <c r="I3182" t="s">
        <v>14714</v>
      </c>
      <c r="J3182">
        <v>3</v>
      </c>
      <c r="L3182" t="s">
        <v>14697</v>
      </c>
      <c r="M3182" t="s">
        <v>14715</v>
      </c>
      <c r="N3182" t="s">
        <v>14716</v>
      </c>
      <c r="O3182" t="s">
        <v>15242</v>
      </c>
      <c r="P3182" t="s">
        <v>269</v>
      </c>
      <c r="Q3182" t="s">
        <v>369</v>
      </c>
      <c r="R3182" t="s">
        <v>8654</v>
      </c>
      <c r="S3182" t="s">
        <v>8645</v>
      </c>
      <c r="T3182" t="b">
        <v>0</v>
      </c>
      <c r="U3182" t="b">
        <v>0</v>
      </c>
      <c r="V3182">
        <v>2</v>
      </c>
      <c r="W3182">
        <v>0</v>
      </c>
      <c r="X3182">
        <v>10</v>
      </c>
      <c r="AF3182" t="s">
        <v>15243</v>
      </c>
      <c r="AH3182" t="s">
        <v>15244</v>
      </c>
    </row>
    <row r="3183" spans="1:34" x14ac:dyDescent="0.25">
      <c r="A3183">
        <v>9</v>
      </c>
      <c r="B3183" t="s">
        <v>14677</v>
      </c>
      <c r="C3183" t="s">
        <v>14678</v>
      </c>
      <c r="D3183">
        <v>46235</v>
      </c>
      <c r="E3183">
        <v>46250</v>
      </c>
      <c r="F3183" t="s">
        <v>14682</v>
      </c>
      <c r="G3183" t="s">
        <v>14683</v>
      </c>
      <c r="H3183" t="s">
        <v>14713</v>
      </c>
      <c r="I3183" t="s">
        <v>14714</v>
      </c>
      <c r="J3183">
        <v>3</v>
      </c>
      <c r="L3183" t="s">
        <v>14697</v>
      </c>
      <c r="M3183" t="s">
        <v>14715</v>
      </c>
      <c r="N3183" t="s">
        <v>14716</v>
      </c>
      <c r="O3183" t="s">
        <v>15245</v>
      </c>
      <c r="P3183" t="s">
        <v>423</v>
      </c>
      <c r="Q3183" t="s">
        <v>272</v>
      </c>
      <c r="R3183" t="s">
        <v>8666</v>
      </c>
      <c r="S3183" t="s">
        <v>8645</v>
      </c>
      <c r="T3183" t="b">
        <v>0</v>
      </c>
      <c r="U3183" t="b">
        <v>0</v>
      </c>
      <c r="V3183">
        <v>2</v>
      </c>
      <c r="W3183">
        <v>0</v>
      </c>
      <c r="X3183">
        <v>10</v>
      </c>
      <c r="AF3183" t="s">
        <v>15243</v>
      </c>
      <c r="AH3183" t="s">
        <v>15246</v>
      </c>
    </row>
    <row r="3184" spans="1:34" x14ac:dyDescent="0.25">
      <c r="A3184">
        <v>9</v>
      </c>
      <c r="B3184" t="s">
        <v>14677</v>
      </c>
      <c r="C3184" t="s">
        <v>14678</v>
      </c>
      <c r="D3184">
        <v>46235</v>
      </c>
      <c r="E3184">
        <v>46250</v>
      </c>
      <c r="F3184" t="s">
        <v>14682</v>
      </c>
      <c r="G3184" t="s">
        <v>14683</v>
      </c>
      <c r="H3184" t="s">
        <v>14713</v>
      </c>
      <c r="I3184" t="s">
        <v>14714</v>
      </c>
      <c r="J3184">
        <v>3</v>
      </c>
      <c r="L3184" t="s">
        <v>14697</v>
      </c>
      <c r="M3184" t="s">
        <v>14715</v>
      </c>
      <c r="N3184" t="s">
        <v>14716</v>
      </c>
      <c r="O3184" t="s">
        <v>15247</v>
      </c>
      <c r="P3184" t="s">
        <v>299</v>
      </c>
      <c r="Q3184" t="s">
        <v>369</v>
      </c>
      <c r="R3184" t="s">
        <v>8795</v>
      </c>
      <c r="S3184" t="s">
        <v>8651</v>
      </c>
      <c r="T3184" t="b">
        <v>0</v>
      </c>
      <c r="U3184" t="b">
        <v>0</v>
      </c>
      <c r="V3184">
        <v>2</v>
      </c>
      <c r="W3184">
        <v>0</v>
      </c>
      <c r="X3184">
        <v>10</v>
      </c>
      <c r="AF3184" t="s">
        <v>15243</v>
      </c>
      <c r="AH3184" t="s">
        <v>15248</v>
      </c>
    </row>
    <row r="3185" spans="1:34" x14ac:dyDescent="0.25">
      <c r="A3185">
        <v>9</v>
      </c>
      <c r="B3185" t="s">
        <v>14677</v>
      </c>
      <c r="C3185" t="s">
        <v>14678</v>
      </c>
      <c r="D3185">
        <v>46235</v>
      </c>
      <c r="E3185">
        <v>46250</v>
      </c>
      <c r="F3185" t="s">
        <v>14682</v>
      </c>
      <c r="G3185" t="s">
        <v>14683</v>
      </c>
      <c r="H3185" t="s">
        <v>14713</v>
      </c>
      <c r="I3185" t="s">
        <v>14714</v>
      </c>
      <c r="J3185">
        <v>3</v>
      </c>
      <c r="L3185" t="s">
        <v>14697</v>
      </c>
      <c r="M3185" t="s">
        <v>14715</v>
      </c>
      <c r="N3185" t="s">
        <v>14716</v>
      </c>
      <c r="O3185" t="s">
        <v>15249</v>
      </c>
      <c r="P3185" t="s">
        <v>275</v>
      </c>
      <c r="Q3185" t="s">
        <v>369</v>
      </c>
      <c r="R3185" t="s">
        <v>8654</v>
      </c>
      <c r="S3185" t="s">
        <v>8645</v>
      </c>
      <c r="T3185" t="b">
        <v>1</v>
      </c>
      <c r="U3185" t="b">
        <v>0</v>
      </c>
      <c r="V3185">
        <v>2</v>
      </c>
      <c r="W3185">
        <v>0</v>
      </c>
      <c r="Y3185">
        <v>8</v>
      </c>
      <c r="AF3185" t="s">
        <v>15243</v>
      </c>
      <c r="AH3185" t="s">
        <v>15250</v>
      </c>
    </row>
    <row r="3186" spans="1:34" x14ac:dyDescent="0.25">
      <c r="A3186">
        <v>9</v>
      </c>
      <c r="B3186" t="s">
        <v>14677</v>
      </c>
      <c r="C3186" t="s">
        <v>14678</v>
      </c>
      <c r="D3186">
        <v>46235</v>
      </c>
      <c r="E3186">
        <v>46250</v>
      </c>
      <c r="F3186" t="s">
        <v>14682</v>
      </c>
      <c r="G3186" t="s">
        <v>14683</v>
      </c>
      <c r="H3186" t="s">
        <v>14713</v>
      </c>
      <c r="I3186" t="s">
        <v>14714</v>
      </c>
      <c r="J3186">
        <v>3</v>
      </c>
      <c r="L3186" t="s">
        <v>14697</v>
      </c>
      <c r="M3186" t="s">
        <v>14715</v>
      </c>
      <c r="N3186" t="s">
        <v>14716</v>
      </c>
      <c r="O3186" t="s">
        <v>15251</v>
      </c>
      <c r="P3186" t="s">
        <v>286</v>
      </c>
      <c r="Q3186" t="s">
        <v>369</v>
      </c>
      <c r="R3186" t="s">
        <v>8489</v>
      </c>
      <c r="S3186" t="s">
        <v>8645</v>
      </c>
      <c r="T3186" t="b">
        <v>0</v>
      </c>
      <c r="U3186" t="b">
        <v>0</v>
      </c>
      <c r="V3186">
        <v>2</v>
      </c>
      <c r="W3186">
        <v>0</v>
      </c>
      <c r="X3186">
        <v>12</v>
      </c>
      <c r="AF3186" t="s">
        <v>15243</v>
      </c>
      <c r="AH3186" t="s">
        <v>15252</v>
      </c>
    </row>
    <row r="3187" spans="1:34" x14ac:dyDescent="0.25">
      <c r="A3187">
        <v>9</v>
      </c>
      <c r="B3187" t="s">
        <v>14677</v>
      </c>
      <c r="C3187" t="s">
        <v>14678</v>
      </c>
      <c r="D3187">
        <v>46235</v>
      </c>
      <c r="E3187">
        <v>46250</v>
      </c>
      <c r="F3187" t="s">
        <v>14682</v>
      </c>
      <c r="G3187" t="s">
        <v>14683</v>
      </c>
      <c r="H3187" t="s">
        <v>14713</v>
      </c>
      <c r="I3187" t="s">
        <v>14714</v>
      </c>
      <c r="J3187">
        <v>3</v>
      </c>
      <c r="L3187" t="s">
        <v>14697</v>
      </c>
      <c r="M3187" t="s">
        <v>14715</v>
      </c>
      <c r="N3187" t="s">
        <v>14716</v>
      </c>
      <c r="O3187" t="s">
        <v>15253</v>
      </c>
      <c r="P3187" t="s">
        <v>265</v>
      </c>
      <c r="Q3187" t="s">
        <v>369</v>
      </c>
      <c r="R3187" t="s">
        <v>8654</v>
      </c>
      <c r="S3187" t="s">
        <v>8645</v>
      </c>
      <c r="T3187" t="b">
        <v>0</v>
      </c>
      <c r="U3187" t="b">
        <v>0</v>
      </c>
      <c r="V3187">
        <v>1</v>
      </c>
      <c r="W3187">
        <v>75</v>
      </c>
      <c r="X3187">
        <v>10</v>
      </c>
      <c r="AB3187">
        <v>2</v>
      </c>
      <c r="AC3187">
        <v>1</v>
      </c>
      <c r="AD3187">
        <v>3</v>
      </c>
      <c r="AE3187" t="s">
        <v>618</v>
      </c>
      <c r="AG3187" t="s">
        <v>3189</v>
      </c>
      <c r="AH3187" t="s">
        <v>15254</v>
      </c>
    </row>
    <row r="3188" spans="1:34" x14ac:dyDescent="0.25">
      <c r="A3188">
        <v>9</v>
      </c>
      <c r="B3188" t="s">
        <v>14677</v>
      </c>
      <c r="C3188" t="s">
        <v>14678</v>
      </c>
      <c r="D3188">
        <v>46235</v>
      </c>
      <c r="E3188">
        <v>46250</v>
      </c>
      <c r="F3188" t="s">
        <v>14682</v>
      </c>
      <c r="G3188" t="s">
        <v>14683</v>
      </c>
      <c r="H3188" t="s">
        <v>14713</v>
      </c>
      <c r="I3188" t="s">
        <v>14714</v>
      </c>
      <c r="J3188">
        <v>3</v>
      </c>
      <c r="L3188" t="s">
        <v>14697</v>
      </c>
      <c r="M3188" t="s">
        <v>14715</v>
      </c>
      <c r="N3188" t="s">
        <v>14716</v>
      </c>
      <c r="O3188" t="s">
        <v>15255</v>
      </c>
      <c r="P3188" t="s">
        <v>265</v>
      </c>
      <c r="Q3188" t="s">
        <v>369</v>
      </c>
      <c r="R3188" t="s">
        <v>8654</v>
      </c>
      <c r="S3188" t="s">
        <v>8645</v>
      </c>
      <c r="T3188" t="b">
        <v>0</v>
      </c>
      <c r="U3188" t="b">
        <v>0</v>
      </c>
      <c r="V3188">
        <v>2</v>
      </c>
      <c r="W3188">
        <v>75</v>
      </c>
      <c r="X3188">
        <v>10</v>
      </c>
      <c r="AB3188">
        <v>2</v>
      </c>
      <c r="AC3188">
        <v>1</v>
      </c>
      <c r="AD3188">
        <v>3</v>
      </c>
      <c r="AE3188" t="s">
        <v>618</v>
      </c>
      <c r="AG3188" t="s">
        <v>3189</v>
      </c>
      <c r="AH3188" t="s">
        <v>15256</v>
      </c>
    </row>
    <row r="3189" spans="1:34" x14ac:dyDescent="0.25">
      <c r="A3189">
        <v>9</v>
      </c>
      <c r="B3189" t="s">
        <v>14677</v>
      </c>
      <c r="C3189" t="s">
        <v>14678</v>
      </c>
      <c r="D3189">
        <v>46235</v>
      </c>
      <c r="E3189">
        <v>46250</v>
      </c>
      <c r="F3189" t="s">
        <v>14682</v>
      </c>
      <c r="G3189" t="s">
        <v>14683</v>
      </c>
      <c r="H3189" t="s">
        <v>14713</v>
      </c>
      <c r="I3189" t="s">
        <v>14714</v>
      </c>
      <c r="J3189">
        <v>3</v>
      </c>
      <c r="L3189" t="s">
        <v>14697</v>
      </c>
      <c r="M3189" t="s">
        <v>14715</v>
      </c>
      <c r="N3189" t="s">
        <v>14716</v>
      </c>
      <c r="O3189" t="s">
        <v>15257</v>
      </c>
      <c r="P3189" t="s">
        <v>265</v>
      </c>
      <c r="Q3189" t="s">
        <v>369</v>
      </c>
      <c r="R3189" t="s">
        <v>8654</v>
      </c>
      <c r="S3189" t="s">
        <v>8645</v>
      </c>
      <c r="T3189" t="b">
        <v>0</v>
      </c>
      <c r="U3189" t="b">
        <v>0</v>
      </c>
      <c r="V3189">
        <v>3</v>
      </c>
      <c r="W3189">
        <v>75</v>
      </c>
      <c r="X3189">
        <v>10</v>
      </c>
      <c r="AB3189">
        <v>2</v>
      </c>
      <c r="AC3189">
        <v>1</v>
      </c>
      <c r="AD3189">
        <v>3</v>
      </c>
      <c r="AE3189" t="s">
        <v>618</v>
      </c>
      <c r="AG3189" t="s">
        <v>3189</v>
      </c>
      <c r="AH3189" t="s">
        <v>15258</v>
      </c>
    </row>
    <row r="3190" spans="1:34" x14ac:dyDescent="0.25">
      <c r="A3190">
        <v>9</v>
      </c>
      <c r="B3190" t="s">
        <v>14677</v>
      </c>
      <c r="C3190" t="s">
        <v>14678</v>
      </c>
      <c r="D3190">
        <v>46235</v>
      </c>
      <c r="E3190">
        <v>46250</v>
      </c>
      <c r="F3190" t="s">
        <v>14682</v>
      </c>
      <c r="G3190" t="s">
        <v>14683</v>
      </c>
      <c r="H3190" t="s">
        <v>14713</v>
      </c>
      <c r="I3190" t="s">
        <v>14714</v>
      </c>
      <c r="J3190">
        <v>3</v>
      </c>
      <c r="L3190" t="s">
        <v>14697</v>
      </c>
      <c r="M3190" t="s">
        <v>14715</v>
      </c>
      <c r="N3190" t="s">
        <v>14716</v>
      </c>
      <c r="O3190" t="s">
        <v>15259</v>
      </c>
      <c r="P3190" t="s">
        <v>265</v>
      </c>
      <c r="Q3190" t="s">
        <v>369</v>
      </c>
      <c r="R3190" t="s">
        <v>8654</v>
      </c>
      <c r="S3190" t="s">
        <v>8645</v>
      </c>
      <c r="T3190" t="b">
        <v>0</v>
      </c>
      <c r="U3190" t="b">
        <v>0</v>
      </c>
      <c r="V3190">
        <v>4</v>
      </c>
      <c r="W3190">
        <v>75</v>
      </c>
      <c r="X3190">
        <v>10</v>
      </c>
      <c r="AB3190">
        <v>2</v>
      </c>
      <c r="AC3190">
        <v>1</v>
      </c>
      <c r="AD3190">
        <v>3</v>
      </c>
      <c r="AE3190" t="s">
        <v>618</v>
      </c>
      <c r="AG3190" t="s">
        <v>3189</v>
      </c>
      <c r="AH3190" t="s">
        <v>15260</v>
      </c>
    </row>
    <row r="3191" spans="1:34" x14ac:dyDescent="0.25">
      <c r="A3191">
        <v>9</v>
      </c>
      <c r="B3191" t="s">
        <v>14677</v>
      </c>
      <c r="C3191" t="s">
        <v>14678</v>
      </c>
      <c r="D3191">
        <v>46235</v>
      </c>
      <c r="E3191">
        <v>46250</v>
      </c>
      <c r="F3191" t="s">
        <v>14682</v>
      </c>
      <c r="G3191" t="s">
        <v>14683</v>
      </c>
      <c r="H3191" t="s">
        <v>14713</v>
      </c>
      <c r="I3191" t="s">
        <v>14714</v>
      </c>
      <c r="J3191">
        <v>3</v>
      </c>
      <c r="L3191" t="s">
        <v>14697</v>
      </c>
      <c r="M3191" t="s">
        <v>14715</v>
      </c>
      <c r="N3191" t="s">
        <v>14716</v>
      </c>
      <c r="O3191" t="s">
        <v>15261</v>
      </c>
      <c r="P3191" t="s">
        <v>249</v>
      </c>
      <c r="Q3191" t="s">
        <v>369</v>
      </c>
      <c r="R3191" t="s">
        <v>423</v>
      </c>
      <c r="S3191" t="s">
        <v>8645</v>
      </c>
      <c r="T3191" t="b">
        <v>0</v>
      </c>
      <c r="U3191" t="b">
        <v>0</v>
      </c>
      <c r="V3191">
        <v>1</v>
      </c>
      <c r="W3191">
        <v>150</v>
      </c>
      <c r="X3191">
        <v>10</v>
      </c>
      <c r="AB3191">
        <v>2</v>
      </c>
      <c r="AC3191">
        <v>1</v>
      </c>
      <c r="AD3191">
        <v>3</v>
      </c>
      <c r="AE3191" t="s">
        <v>2289</v>
      </c>
      <c r="AG3191" t="s">
        <v>5413</v>
      </c>
      <c r="AH3191" t="s">
        <v>15262</v>
      </c>
    </row>
    <row r="3192" spans="1:34" x14ac:dyDescent="0.25">
      <c r="A3192">
        <v>9</v>
      </c>
      <c r="B3192" t="s">
        <v>14677</v>
      </c>
      <c r="C3192" t="s">
        <v>14678</v>
      </c>
      <c r="D3192">
        <v>46235</v>
      </c>
      <c r="E3192">
        <v>46250</v>
      </c>
      <c r="F3192" t="s">
        <v>14682</v>
      </c>
      <c r="G3192" t="s">
        <v>14683</v>
      </c>
      <c r="H3192" t="s">
        <v>14713</v>
      </c>
      <c r="I3192" t="s">
        <v>14714</v>
      </c>
      <c r="J3192">
        <v>3</v>
      </c>
      <c r="L3192" t="s">
        <v>14697</v>
      </c>
      <c r="M3192" t="s">
        <v>14715</v>
      </c>
      <c r="N3192" t="s">
        <v>14716</v>
      </c>
      <c r="O3192" t="s">
        <v>15263</v>
      </c>
      <c r="P3192" t="s">
        <v>249</v>
      </c>
      <c r="Q3192" t="s">
        <v>369</v>
      </c>
      <c r="R3192" t="s">
        <v>423</v>
      </c>
      <c r="S3192" t="s">
        <v>8645</v>
      </c>
      <c r="T3192" t="b">
        <v>0</v>
      </c>
      <c r="U3192" t="b">
        <v>0</v>
      </c>
      <c r="V3192">
        <v>2</v>
      </c>
      <c r="W3192">
        <v>150</v>
      </c>
      <c r="X3192">
        <v>10</v>
      </c>
      <c r="AB3192">
        <v>2</v>
      </c>
      <c r="AC3192">
        <v>1</v>
      </c>
      <c r="AD3192">
        <v>3</v>
      </c>
      <c r="AE3192" t="s">
        <v>618</v>
      </c>
      <c r="AG3192" t="s">
        <v>3189</v>
      </c>
      <c r="AH3192" t="s">
        <v>15264</v>
      </c>
    </row>
    <row r="3193" spans="1:34" x14ac:dyDescent="0.25">
      <c r="A3193">
        <v>9</v>
      </c>
      <c r="B3193" t="s">
        <v>14677</v>
      </c>
      <c r="C3193" t="s">
        <v>14678</v>
      </c>
      <c r="D3193">
        <v>46235</v>
      </c>
      <c r="E3193">
        <v>46250</v>
      </c>
      <c r="F3193" t="s">
        <v>14682</v>
      </c>
      <c r="G3193" t="s">
        <v>14683</v>
      </c>
      <c r="H3193" t="s">
        <v>14713</v>
      </c>
      <c r="I3193" t="s">
        <v>14714</v>
      </c>
      <c r="J3193">
        <v>3</v>
      </c>
      <c r="L3193" t="s">
        <v>14697</v>
      </c>
      <c r="M3193" t="s">
        <v>14715</v>
      </c>
      <c r="N3193" t="s">
        <v>14716</v>
      </c>
      <c r="O3193" t="s">
        <v>15265</v>
      </c>
      <c r="P3193" t="s">
        <v>249</v>
      </c>
      <c r="Q3193" t="s">
        <v>369</v>
      </c>
      <c r="R3193" t="s">
        <v>423</v>
      </c>
      <c r="S3193" t="s">
        <v>8645</v>
      </c>
      <c r="T3193" t="b">
        <v>0</v>
      </c>
      <c r="U3193" t="b">
        <v>0</v>
      </c>
      <c r="V3193">
        <v>3</v>
      </c>
      <c r="W3193">
        <v>150</v>
      </c>
      <c r="X3193">
        <v>10</v>
      </c>
      <c r="AB3193">
        <v>2</v>
      </c>
      <c r="AC3193">
        <v>1</v>
      </c>
      <c r="AD3193">
        <v>3</v>
      </c>
      <c r="AE3193" t="s">
        <v>618</v>
      </c>
      <c r="AG3193" t="s">
        <v>3189</v>
      </c>
      <c r="AH3193" t="s">
        <v>15266</v>
      </c>
    </row>
    <row r="3194" spans="1:34" x14ac:dyDescent="0.25">
      <c r="A3194">
        <v>9</v>
      </c>
      <c r="B3194" t="s">
        <v>14677</v>
      </c>
      <c r="C3194" t="s">
        <v>14678</v>
      </c>
      <c r="D3194">
        <v>46235</v>
      </c>
      <c r="E3194">
        <v>46250</v>
      </c>
      <c r="F3194" t="s">
        <v>14682</v>
      </c>
      <c r="G3194" t="s">
        <v>14683</v>
      </c>
      <c r="H3194" t="s">
        <v>14713</v>
      </c>
      <c r="I3194" t="s">
        <v>14714</v>
      </c>
      <c r="J3194">
        <v>3</v>
      </c>
      <c r="L3194" t="s">
        <v>14697</v>
      </c>
      <c r="M3194" t="s">
        <v>14715</v>
      </c>
      <c r="N3194" t="s">
        <v>14716</v>
      </c>
      <c r="O3194" t="s">
        <v>15267</v>
      </c>
      <c r="P3194" t="s">
        <v>249</v>
      </c>
      <c r="Q3194" t="s">
        <v>369</v>
      </c>
      <c r="R3194" t="s">
        <v>423</v>
      </c>
      <c r="S3194" t="s">
        <v>8645</v>
      </c>
      <c r="T3194" t="b">
        <v>0</v>
      </c>
      <c r="U3194" t="b">
        <v>0</v>
      </c>
      <c r="V3194">
        <v>4</v>
      </c>
      <c r="W3194">
        <v>150</v>
      </c>
      <c r="X3194">
        <v>10</v>
      </c>
      <c r="AB3194">
        <v>2</v>
      </c>
      <c r="AC3194">
        <v>1</v>
      </c>
      <c r="AD3194">
        <v>3</v>
      </c>
      <c r="AE3194" t="s">
        <v>1745</v>
      </c>
      <c r="AG3194" t="s">
        <v>2181</v>
      </c>
      <c r="AH3194" t="s">
        <v>15268</v>
      </c>
    </row>
    <row r="3195" spans="1:34" x14ac:dyDescent="0.25">
      <c r="A3195">
        <v>9</v>
      </c>
      <c r="B3195" t="s">
        <v>14677</v>
      </c>
      <c r="C3195" t="s">
        <v>14678</v>
      </c>
      <c r="D3195">
        <v>46235</v>
      </c>
      <c r="E3195">
        <v>46250</v>
      </c>
      <c r="F3195" t="s">
        <v>14682</v>
      </c>
      <c r="G3195" t="s">
        <v>14683</v>
      </c>
      <c r="H3195" t="s">
        <v>14713</v>
      </c>
      <c r="I3195" t="s">
        <v>14714</v>
      </c>
      <c r="J3195">
        <v>3</v>
      </c>
      <c r="L3195" t="s">
        <v>14697</v>
      </c>
      <c r="M3195" t="s">
        <v>14715</v>
      </c>
      <c r="N3195" t="s">
        <v>14716</v>
      </c>
      <c r="O3195" t="s">
        <v>15269</v>
      </c>
      <c r="P3195" t="s">
        <v>256</v>
      </c>
      <c r="Q3195" t="s">
        <v>369</v>
      </c>
      <c r="R3195" t="s">
        <v>8654</v>
      </c>
      <c r="S3195" t="s">
        <v>8645</v>
      </c>
      <c r="T3195" t="b">
        <v>1</v>
      </c>
      <c r="U3195" t="b">
        <v>0</v>
      </c>
      <c r="V3195">
        <v>1</v>
      </c>
      <c r="W3195">
        <v>50</v>
      </c>
      <c r="X3195">
        <v>8</v>
      </c>
      <c r="AB3195">
        <v>3</v>
      </c>
      <c r="AC3195">
        <v>1</v>
      </c>
      <c r="AD3195">
        <v>2</v>
      </c>
      <c r="AE3195" t="s">
        <v>618</v>
      </c>
      <c r="AG3195" t="s">
        <v>15270</v>
      </c>
      <c r="AH3195" t="s">
        <v>15271</v>
      </c>
    </row>
    <row r="3196" spans="1:34" x14ac:dyDescent="0.25">
      <c r="A3196">
        <v>9</v>
      </c>
      <c r="B3196" t="s">
        <v>14677</v>
      </c>
      <c r="C3196" t="s">
        <v>14678</v>
      </c>
      <c r="D3196">
        <v>46235</v>
      </c>
      <c r="E3196">
        <v>46250</v>
      </c>
      <c r="F3196" t="s">
        <v>14682</v>
      </c>
      <c r="G3196" t="s">
        <v>14683</v>
      </c>
      <c r="H3196" t="s">
        <v>14713</v>
      </c>
      <c r="I3196" t="s">
        <v>14714</v>
      </c>
      <c r="J3196">
        <v>3</v>
      </c>
      <c r="L3196" t="s">
        <v>14697</v>
      </c>
      <c r="M3196" t="s">
        <v>14715</v>
      </c>
      <c r="N3196" t="s">
        <v>14716</v>
      </c>
      <c r="O3196" t="s">
        <v>15272</v>
      </c>
      <c r="P3196" t="s">
        <v>256</v>
      </c>
      <c r="Q3196" t="s">
        <v>369</v>
      </c>
      <c r="R3196" t="s">
        <v>8654</v>
      </c>
      <c r="S3196" t="s">
        <v>8645</v>
      </c>
      <c r="T3196" t="b">
        <v>1</v>
      </c>
      <c r="U3196" t="b">
        <v>0</v>
      </c>
      <c r="V3196">
        <v>2</v>
      </c>
      <c r="W3196">
        <v>50</v>
      </c>
      <c r="X3196">
        <v>8</v>
      </c>
      <c r="AB3196">
        <v>3</v>
      </c>
      <c r="AC3196">
        <v>1</v>
      </c>
      <c r="AD3196">
        <v>2</v>
      </c>
      <c r="AE3196" t="s">
        <v>618</v>
      </c>
      <c r="AG3196" t="s">
        <v>15270</v>
      </c>
      <c r="AH3196" t="s">
        <v>15273</v>
      </c>
    </row>
    <row r="3197" spans="1:34" x14ac:dyDescent="0.25">
      <c r="A3197">
        <v>9</v>
      </c>
      <c r="B3197" t="s">
        <v>14677</v>
      </c>
      <c r="C3197" t="s">
        <v>14678</v>
      </c>
      <c r="D3197">
        <v>46235</v>
      </c>
      <c r="E3197">
        <v>46250</v>
      </c>
      <c r="F3197" t="s">
        <v>14682</v>
      </c>
      <c r="G3197" t="s">
        <v>14683</v>
      </c>
      <c r="H3197" t="s">
        <v>14713</v>
      </c>
      <c r="I3197" t="s">
        <v>14714</v>
      </c>
      <c r="J3197">
        <v>3</v>
      </c>
      <c r="L3197" t="s">
        <v>14697</v>
      </c>
      <c r="M3197" t="s">
        <v>14715</v>
      </c>
      <c r="N3197" t="s">
        <v>14716</v>
      </c>
      <c r="O3197" t="s">
        <v>15274</v>
      </c>
      <c r="P3197" t="s">
        <v>256</v>
      </c>
      <c r="Q3197" t="s">
        <v>369</v>
      </c>
      <c r="R3197" t="s">
        <v>8654</v>
      </c>
      <c r="S3197" t="s">
        <v>8645</v>
      </c>
      <c r="T3197" t="b">
        <v>1</v>
      </c>
      <c r="U3197" t="b">
        <v>0</v>
      </c>
      <c r="V3197">
        <v>3</v>
      </c>
      <c r="W3197">
        <v>55</v>
      </c>
      <c r="X3197">
        <v>8</v>
      </c>
      <c r="AB3197">
        <v>3</v>
      </c>
      <c r="AC3197">
        <v>1</v>
      </c>
      <c r="AD3197">
        <v>2</v>
      </c>
      <c r="AE3197" t="s">
        <v>618</v>
      </c>
      <c r="AG3197" t="s">
        <v>15275</v>
      </c>
      <c r="AH3197" t="s">
        <v>15276</v>
      </c>
    </row>
    <row r="3198" spans="1:34" x14ac:dyDescent="0.25">
      <c r="A3198">
        <v>9</v>
      </c>
      <c r="B3198" t="s">
        <v>14677</v>
      </c>
      <c r="C3198" t="s">
        <v>14678</v>
      </c>
      <c r="D3198">
        <v>46235</v>
      </c>
      <c r="E3198">
        <v>46250</v>
      </c>
      <c r="F3198" t="s">
        <v>14682</v>
      </c>
      <c r="G3198" t="s">
        <v>14683</v>
      </c>
      <c r="H3198" t="s">
        <v>14713</v>
      </c>
      <c r="I3198" t="s">
        <v>14714</v>
      </c>
      <c r="J3198">
        <v>3</v>
      </c>
      <c r="L3198" t="s">
        <v>14697</v>
      </c>
      <c r="M3198" t="s">
        <v>14715</v>
      </c>
      <c r="N3198" t="s">
        <v>14716</v>
      </c>
      <c r="O3198" t="s">
        <v>15277</v>
      </c>
      <c r="P3198" t="s">
        <v>1</v>
      </c>
      <c r="Q3198" t="s">
        <v>2</v>
      </c>
      <c r="R3198" t="s">
        <v>2</v>
      </c>
      <c r="S3198" t="s">
        <v>8646</v>
      </c>
      <c r="T3198" t="b">
        <v>0</v>
      </c>
      <c r="U3198" t="b">
        <v>1</v>
      </c>
      <c r="V3198">
        <v>1</v>
      </c>
      <c r="W3198">
        <v>150</v>
      </c>
      <c r="Y3198">
        <v>60</v>
      </c>
      <c r="AH3198" t="s">
        <v>15278</v>
      </c>
    </row>
    <row r="3199" spans="1:34" x14ac:dyDescent="0.25">
      <c r="A3199">
        <v>9</v>
      </c>
      <c r="B3199" t="s">
        <v>14677</v>
      </c>
      <c r="C3199" t="s">
        <v>14678</v>
      </c>
      <c r="D3199">
        <v>46235</v>
      </c>
      <c r="E3199">
        <v>46250</v>
      </c>
      <c r="F3199" t="s">
        <v>14682</v>
      </c>
      <c r="G3199" t="s">
        <v>14683</v>
      </c>
      <c r="H3199" t="s">
        <v>14713</v>
      </c>
      <c r="I3199" t="s">
        <v>14714</v>
      </c>
      <c r="J3199">
        <v>3</v>
      </c>
      <c r="L3199" t="s">
        <v>14697</v>
      </c>
      <c r="M3199" t="s">
        <v>14715</v>
      </c>
      <c r="N3199" t="s">
        <v>14716</v>
      </c>
      <c r="O3199" t="s">
        <v>15279</v>
      </c>
      <c r="P3199" t="s">
        <v>1</v>
      </c>
      <c r="Q3199" t="s">
        <v>2</v>
      </c>
      <c r="R3199" t="s">
        <v>2</v>
      </c>
      <c r="S3199" t="s">
        <v>8646</v>
      </c>
      <c r="T3199" t="b">
        <v>0</v>
      </c>
      <c r="U3199" t="b">
        <v>1</v>
      </c>
      <c r="V3199">
        <v>2</v>
      </c>
      <c r="W3199">
        <v>150</v>
      </c>
      <c r="Y3199">
        <v>60</v>
      </c>
      <c r="AH3199" t="s">
        <v>15280</v>
      </c>
    </row>
    <row r="3200" spans="1:34" x14ac:dyDescent="0.25">
      <c r="A3200">
        <v>9</v>
      </c>
      <c r="B3200" t="s">
        <v>14677</v>
      </c>
      <c r="C3200" t="s">
        <v>14678</v>
      </c>
      <c r="D3200">
        <v>46235</v>
      </c>
      <c r="E3200">
        <v>46250</v>
      </c>
      <c r="F3200" t="s">
        <v>14682</v>
      </c>
      <c r="G3200" t="s">
        <v>14683</v>
      </c>
      <c r="H3200" t="s">
        <v>14713</v>
      </c>
      <c r="I3200" t="s">
        <v>14714</v>
      </c>
      <c r="J3200">
        <v>3</v>
      </c>
      <c r="L3200" t="s">
        <v>14697</v>
      </c>
      <c r="M3200" t="s">
        <v>14715</v>
      </c>
      <c r="N3200" t="s">
        <v>14716</v>
      </c>
      <c r="O3200" t="s">
        <v>15281</v>
      </c>
      <c r="P3200" t="s">
        <v>1</v>
      </c>
      <c r="Q3200" t="s">
        <v>2</v>
      </c>
      <c r="R3200" t="s">
        <v>2</v>
      </c>
      <c r="S3200" t="s">
        <v>8646</v>
      </c>
      <c r="T3200" t="b">
        <v>0</v>
      </c>
      <c r="U3200" t="b">
        <v>1</v>
      </c>
      <c r="V3200">
        <v>3</v>
      </c>
      <c r="W3200">
        <v>150</v>
      </c>
      <c r="Y3200">
        <v>45</v>
      </c>
      <c r="AH3200" t="s">
        <v>15282</v>
      </c>
    </row>
    <row r="3201" spans="1:34" x14ac:dyDescent="0.25">
      <c r="A3201">
        <v>9</v>
      </c>
      <c r="B3201" t="s">
        <v>14677</v>
      </c>
      <c r="C3201" t="s">
        <v>14678</v>
      </c>
      <c r="D3201">
        <v>46235</v>
      </c>
      <c r="E3201">
        <v>46250</v>
      </c>
      <c r="F3201" t="s">
        <v>14682</v>
      </c>
      <c r="G3201" t="s">
        <v>14683</v>
      </c>
      <c r="H3201" t="s">
        <v>14713</v>
      </c>
      <c r="I3201" t="s">
        <v>14714</v>
      </c>
      <c r="J3201">
        <v>3</v>
      </c>
      <c r="L3201" t="s">
        <v>14697</v>
      </c>
      <c r="M3201" t="s">
        <v>14715</v>
      </c>
      <c r="N3201" t="s">
        <v>14716</v>
      </c>
      <c r="O3201" t="s">
        <v>15283</v>
      </c>
      <c r="P3201" t="s">
        <v>14737</v>
      </c>
      <c r="Q3201" t="s">
        <v>369</v>
      </c>
      <c r="R3201" t="s">
        <v>8489</v>
      </c>
      <c r="S3201" t="s">
        <v>8645</v>
      </c>
      <c r="T3201" t="b">
        <v>0</v>
      </c>
      <c r="U3201" t="b">
        <v>0</v>
      </c>
      <c r="V3201">
        <v>1</v>
      </c>
      <c r="W3201">
        <v>120</v>
      </c>
      <c r="X3201">
        <v>15</v>
      </c>
      <c r="AB3201">
        <v>2</v>
      </c>
      <c r="AC3201">
        <v>1</v>
      </c>
      <c r="AD3201">
        <v>3</v>
      </c>
      <c r="AE3201" t="s">
        <v>2289</v>
      </c>
      <c r="AG3201" t="s">
        <v>15284</v>
      </c>
      <c r="AH3201" t="s">
        <v>15285</v>
      </c>
    </row>
    <row r="3202" spans="1:34" x14ac:dyDescent="0.25">
      <c r="A3202">
        <v>9</v>
      </c>
      <c r="B3202" t="s">
        <v>14677</v>
      </c>
      <c r="C3202" t="s">
        <v>14678</v>
      </c>
      <c r="D3202">
        <v>46235</v>
      </c>
      <c r="E3202">
        <v>46250</v>
      </c>
      <c r="F3202" t="s">
        <v>14682</v>
      </c>
      <c r="G3202" t="s">
        <v>14683</v>
      </c>
      <c r="H3202" t="s">
        <v>14713</v>
      </c>
      <c r="I3202" t="s">
        <v>14714</v>
      </c>
      <c r="J3202">
        <v>3</v>
      </c>
      <c r="L3202" t="s">
        <v>14697</v>
      </c>
      <c r="M3202" t="s">
        <v>14715</v>
      </c>
      <c r="N3202" t="s">
        <v>14716</v>
      </c>
      <c r="O3202" t="s">
        <v>15286</v>
      </c>
      <c r="P3202" t="s">
        <v>14737</v>
      </c>
      <c r="Q3202" t="s">
        <v>369</v>
      </c>
      <c r="R3202" t="s">
        <v>8489</v>
      </c>
      <c r="S3202" t="s">
        <v>8645</v>
      </c>
      <c r="T3202" t="b">
        <v>0</v>
      </c>
      <c r="U3202" t="b">
        <v>0</v>
      </c>
      <c r="V3202">
        <v>2</v>
      </c>
      <c r="W3202">
        <v>130</v>
      </c>
      <c r="X3202">
        <v>15</v>
      </c>
      <c r="AB3202">
        <v>2</v>
      </c>
      <c r="AC3202">
        <v>1</v>
      </c>
      <c r="AD3202">
        <v>3</v>
      </c>
      <c r="AE3202" t="s">
        <v>2289</v>
      </c>
      <c r="AG3202" t="s">
        <v>15284</v>
      </c>
      <c r="AH3202" t="s">
        <v>15287</v>
      </c>
    </row>
    <row r="3203" spans="1:34" x14ac:dyDescent="0.25">
      <c r="A3203">
        <v>9</v>
      </c>
      <c r="B3203" t="s">
        <v>14677</v>
      </c>
      <c r="C3203" t="s">
        <v>14678</v>
      </c>
      <c r="D3203">
        <v>46235</v>
      </c>
      <c r="E3203">
        <v>46250</v>
      </c>
      <c r="F3203" t="s">
        <v>14682</v>
      </c>
      <c r="G3203" t="s">
        <v>14683</v>
      </c>
      <c r="H3203" t="s">
        <v>14713</v>
      </c>
      <c r="I3203" t="s">
        <v>14714</v>
      </c>
      <c r="J3203">
        <v>3</v>
      </c>
      <c r="L3203" t="s">
        <v>14697</v>
      </c>
      <c r="M3203" t="s">
        <v>14715</v>
      </c>
      <c r="N3203" t="s">
        <v>14716</v>
      </c>
      <c r="O3203" t="s">
        <v>15288</v>
      </c>
      <c r="P3203" t="s">
        <v>14737</v>
      </c>
      <c r="Q3203" t="s">
        <v>369</v>
      </c>
      <c r="R3203" t="s">
        <v>8489</v>
      </c>
      <c r="S3203" t="s">
        <v>8645</v>
      </c>
      <c r="T3203" t="b">
        <v>0</v>
      </c>
      <c r="U3203" t="b">
        <v>0</v>
      </c>
      <c r="V3203">
        <v>3</v>
      </c>
      <c r="W3203">
        <v>135</v>
      </c>
      <c r="X3203">
        <v>13</v>
      </c>
      <c r="AB3203">
        <v>2</v>
      </c>
      <c r="AC3203">
        <v>1</v>
      </c>
      <c r="AD3203">
        <v>3</v>
      </c>
      <c r="AE3203" t="s">
        <v>1745</v>
      </c>
      <c r="AG3203" t="s">
        <v>15289</v>
      </c>
      <c r="AH3203" t="s">
        <v>15290</v>
      </c>
    </row>
    <row r="3204" spans="1:34" x14ac:dyDescent="0.25">
      <c r="A3204">
        <v>9</v>
      </c>
      <c r="B3204" t="s">
        <v>14677</v>
      </c>
      <c r="C3204" t="s">
        <v>14678</v>
      </c>
      <c r="D3204">
        <v>46235</v>
      </c>
      <c r="E3204">
        <v>46250</v>
      </c>
      <c r="F3204" t="s">
        <v>14682</v>
      </c>
      <c r="G3204" t="s">
        <v>14683</v>
      </c>
      <c r="H3204" t="s">
        <v>14713</v>
      </c>
      <c r="I3204" t="s">
        <v>14714</v>
      </c>
      <c r="J3204">
        <v>3</v>
      </c>
      <c r="L3204" t="s">
        <v>14697</v>
      </c>
      <c r="M3204" t="s">
        <v>14715</v>
      </c>
      <c r="N3204" t="s">
        <v>14716</v>
      </c>
      <c r="O3204" t="s">
        <v>15291</v>
      </c>
      <c r="P3204" t="s">
        <v>14738</v>
      </c>
      <c r="Q3204" t="s">
        <v>8646</v>
      </c>
      <c r="R3204" t="s">
        <v>8646</v>
      </c>
      <c r="S3204" t="s">
        <v>8645</v>
      </c>
      <c r="T3204" t="b">
        <v>0</v>
      </c>
      <c r="U3204" t="b">
        <v>0</v>
      </c>
      <c r="V3204">
        <v>1</v>
      </c>
      <c r="W3204">
        <v>10</v>
      </c>
      <c r="X3204">
        <v>12</v>
      </c>
      <c r="AB3204">
        <v>2</v>
      </c>
      <c r="AC3204">
        <v>1</v>
      </c>
      <c r="AD3204">
        <v>2</v>
      </c>
      <c r="AE3204" t="s">
        <v>618</v>
      </c>
      <c r="AG3204" t="s">
        <v>2154</v>
      </c>
      <c r="AH3204" t="s">
        <v>15292</v>
      </c>
    </row>
    <row r="3205" spans="1:34" x14ac:dyDescent="0.25">
      <c r="A3205">
        <v>9</v>
      </c>
      <c r="B3205" t="s">
        <v>14677</v>
      </c>
      <c r="C3205" t="s">
        <v>14678</v>
      </c>
      <c r="D3205">
        <v>46235</v>
      </c>
      <c r="E3205">
        <v>46250</v>
      </c>
      <c r="F3205" t="s">
        <v>14682</v>
      </c>
      <c r="G3205" t="s">
        <v>14683</v>
      </c>
      <c r="H3205" t="s">
        <v>14713</v>
      </c>
      <c r="I3205" t="s">
        <v>14714</v>
      </c>
      <c r="J3205">
        <v>3</v>
      </c>
      <c r="L3205" t="s">
        <v>14697</v>
      </c>
      <c r="M3205" t="s">
        <v>14715</v>
      </c>
      <c r="N3205" t="s">
        <v>14716</v>
      </c>
      <c r="O3205" t="s">
        <v>15293</v>
      </c>
      <c r="P3205" t="s">
        <v>14738</v>
      </c>
      <c r="Q3205" t="s">
        <v>8646</v>
      </c>
      <c r="R3205" t="s">
        <v>8646</v>
      </c>
      <c r="S3205" t="s">
        <v>8645</v>
      </c>
      <c r="T3205" t="b">
        <v>0</v>
      </c>
      <c r="U3205" t="b">
        <v>0</v>
      </c>
      <c r="V3205">
        <v>2</v>
      </c>
      <c r="W3205">
        <v>12.5</v>
      </c>
      <c r="X3205">
        <v>12</v>
      </c>
      <c r="AB3205">
        <v>2</v>
      </c>
      <c r="AC3205">
        <v>1</v>
      </c>
      <c r="AD3205">
        <v>2</v>
      </c>
      <c r="AE3205" t="s">
        <v>618</v>
      </c>
      <c r="AG3205" t="s">
        <v>2154</v>
      </c>
      <c r="AH3205" t="s">
        <v>15294</v>
      </c>
    </row>
    <row r="3206" spans="1:34" x14ac:dyDescent="0.25">
      <c r="A3206">
        <v>9</v>
      </c>
      <c r="B3206" t="s">
        <v>14677</v>
      </c>
      <c r="C3206" t="s">
        <v>14678</v>
      </c>
      <c r="D3206">
        <v>46235</v>
      </c>
      <c r="E3206">
        <v>46250</v>
      </c>
      <c r="F3206" t="s">
        <v>14682</v>
      </c>
      <c r="G3206" t="s">
        <v>14683</v>
      </c>
      <c r="H3206" t="s">
        <v>14713</v>
      </c>
      <c r="I3206" t="s">
        <v>14714</v>
      </c>
      <c r="J3206">
        <v>3</v>
      </c>
      <c r="L3206" t="s">
        <v>14697</v>
      </c>
      <c r="M3206" t="s">
        <v>14715</v>
      </c>
      <c r="N3206" t="s">
        <v>14716</v>
      </c>
      <c r="O3206" t="s">
        <v>15295</v>
      </c>
      <c r="P3206" t="s">
        <v>334</v>
      </c>
      <c r="Q3206" t="s">
        <v>2</v>
      </c>
      <c r="R3206" t="s">
        <v>8652</v>
      </c>
      <c r="S3206" t="s">
        <v>8646</v>
      </c>
      <c r="T3206" t="b">
        <v>0</v>
      </c>
      <c r="U3206" t="b">
        <v>1</v>
      </c>
      <c r="V3206">
        <v>1</v>
      </c>
      <c r="W3206">
        <v>0</v>
      </c>
      <c r="Y3206">
        <v>60</v>
      </c>
      <c r="AH3206" t="s">
        <v>15296</v>
      </c>
    </row>
    <row r="3207" spans="1:34" x14ac:dyDescent="0.25">
      <c r="A3207">
        <v>9</v>
      </c>
      <c r="B3207" t="s">
        <v>14677</v>
      </c>
      <c r="C3207" t="s">
        <v>14678</v>
      </c>
      <c r="D3207">
        <v>46235</v>
      </c>
      <c r="E3207">
        <v>46250</v>
      </c>
      <c r="F3207" t="s">
        <v>14682</v>
      </c>
      <c r="G3207" t="s">
        <v>14683</v>
      </c>
      <c r="H3207" t="s">
        <v>14713</v>
      </c>
      <c r="I3207" t="s">
        <v>14714</v>
      </c>
      <c r="J3207">
        <v>3</v>
      </c>
      <c r="L3207" t="s">
        <v>14697</v>
      </c>
      <c r="M3207" t="s">
        <v>14715</v>
      </c>
      <c r="N3207" t="s">
        <v>14716</v>
      </c>
      <c r="O3207" t="s">
        <v>15297</v>
      </c>
      <c r="P3207" t="s">
        <v>334</v>
      </c>
      <c r="Q3207" t="s">
        <v>2</v>
      </c>
      <c r="R3207" t="s">
        <v>8652</v>
      </c>
      <c r="S3207" t="s">
        <v>8646</v>
      </c>
      <c r="T3207" t="b">
        <v>0</v>
      </c>
      <c r="U3207" t="b">
        <v>1</v>
      </c>
      <c r="V3207">
        <v>2</v>
      </c>
      <c r="W3207">
        <v>0</v>
      </c>
      <c r="Y3207">
        <v>43.199999999999996</v>
      </c>
      <c r="AG3207" t="s">
        <v>15298</v>
      </c>
      <c r="AH3207" t="s">
        <v>15299</v>
      </c>
    </row>
    <row r="3208" spans="1:34" x14ac:dyDescent="0.25">
      <c r="A3208">
        <v>9</v>
      </c>
      <c r="B3208" t="s">
        <v>14677</v>
      </c>
      <c r="C3208" t="s">
        <v>14678</v>
      </c>
      <c r="D3208">
        <v>46235</v>
      </c>
      <c r="E3208">
        <v>46250</v>
      </c>
      <c r="F3208" t="s">
        <v>14682</v>
      </c>
      <c r="G3208" t="s">
        <v>14683</v>
      </c>
      <c r="H3208" t="s">
        <v>14713</v>
      </c>
      <c r="I3208" t="s">
        <v>14714</v>
      </c>
      <c r="J3208">
        <v>3</v>
      </c>
      <c r="L3208" t="s">
        <v>14697</v>
      </c>
      <c r="M3208" t="s">
        <v>14715</v>
      </c>
      <c r="N3208" t="s">
        <v>14716</v>
      </c>
      <c r="O3208" t="s">
        <v>15300</v>
      </c>
      <c r="P3208" t="s">
        <v>356</v>
      </c>
      <c r="Q3208" t="s">
        <v>25</v>
      </c>
      <c r="R3208" t="s">
        <v>25</v>
      </c>
      <c r="S3208" t="s">
        <v>357</v>
      </c>
      <c r="T3208" t="b">
        <v>0</v>
      </c>
      <c r="U3208" t="b">
        <v>1</v>
      </c>
      <c r="V3208">
        <v>1</v>
      </c>
      <c r="Y3208">
        <v>20</v>
      </c>
      <c r="Z3208">
        <v>0.1</v>
      </c>
      <c r="AA3208" t="s">
        <v>3957</v>
      </c>
      <c r="AF3208" t="s">
        <v>15301</v>
      </c>
      <c r="AH3208" t="s">
        <v>15302</v>
      </c>
    </row>
    <row r="3209" spans="1:34" x14ac:dyDescent="0.25">
      <c r="A3209">
        <v>9</v>
      </c>
      <c r="B3209" t="s">
        <v>14677</v>
      </c>
      <c r="C3209" t="s">
        <v>14678</v>
      </c>
      <c r="D3209">
        <v>46235</v>
      </c>
      <c r="E3209">
        <v>46250</v>
      </c>
      <c r="F3209" t="s">
        <v>14682</v>
      </c>
      <c r="G3209" t="s">
        <v>14683</v>
      </c>
      <c r="H3209" t="s">
        <v>14713</v>
      </c>
      <c r="I3209" t="s">
        <v>14714</v>
      </c>
      <c r="J3209">
        <v>3</v>
      </c>
      <c r="L3209" t="s">
        <v>14697</v>
      </c>
      <c r="M3209" t="s">
        <v>14715</v>
      </c>
      <c r="N3209" t="s">
        <v>14716</v>
      </c>
      <c r="O3209" t="s">
        <v>15303</v>
      </c>
      <c r="P3209" t="s">
        <v>356</v>
      </c>
      <c r="Q3209" t="s">
        <v>25</v>
      </c>
      <c r="R3209" t="s">
        <v>25</v>
      </c>
      <c r="S3209" t="s">
        <v>357</v>
      </c>
      <c r="T3209" t="b">
        <v>0</v>
      </c>
      <c r="U3209" t="b">
        <v>1</v>
      </c>
      <c r="V3209">
        <v>2</v>
      </c>
      <c r="Y3209">
        <v>40</v>
      </c>
      <c r="Z3209">
        <v>0.15</v>
      </c>
      <c r="AA3209" t="s">
        <v>3957</v>
      </c>
      <c r="AF3209" t="s">
        <v>15301</v>
      </c>
      <c r="AG3209" t="s">
        <v>15304</v>
      </c>
      <c r="AH3209" t="s">
        <v>15305</v>
      </c>
    </row>
    <row r="3210" spans="1:34" x14ac:dyDescent="0.25">
      <c r="A3210">
        <v>9</v>
      </c>
      <c r="B3210" t="s">
        <v>14677</v>
      </c>
      <c r="C3210" t="s">
        <v>14678</v>
      </c>
      <c r="D3210">
        <v>46235</v>
      </c>
      <c r="E3210">
        <v>46250</v>
      </c>
      <c r="F3210" t="s">
        <v>14682</v>
      </c>
      <c r="G3210" t="s">
        <v>14683</v>
      </c>
      <c r="H3210" t="s">
        <v>14713</v>
      </c>
      <c r="I3210" t="s">
        <v>14714</v>
      </c>
      <c r="J3210">
        <v>3</v>
      </c>
      <c r="L3210" t="s">
        <v>14697</v>
      </c>
      <c r="M3210" t="s">
        <v>14715</v>
      </c>
      <c r="N3210" t="s">
        <v>14716</v>
      </c>
      <c r="O3210" t="s">
        <v>15306</v>
      </c>
      <c r="P3210" t="s">
        <v>356</v>
      </c>
      <c r="Q3210" t="s">
        <v>25</v>
      </c>
      <c r="R3210" t="s">
        <v>25</v>
      </c>
      <c r="S3210" t="s">
        <v>357</v>
      </c>
      <c r="T3210" t="b">
        <v>0</v>
      </c>
      <c r="U3210" t="b">
        <v>1</v>
      </c>
      <c r="V3210">
        <v>3</v>
      </c>
      <c r="Y3210">
        <v>20</v>
      </c>
      <c r="Z3210">
        <v>0.1</v>
      </c>
      <c r="AA3210" t="s">
        <v>3957</v>
      </c>
      <c r="AF3210" t="s">
        <v>15307</v>
      </c>
      <c r="AH3210" t="s">
        <v>15308</v>
      </c>
    </row>
    <row r="3211" spans="1:34" x14ac:dyDescent="0.25">
      <c r="A3211">
        <v>9</v>
      </c>
      <c r="B3211" t="s">
        <v>14677</v>
      </c>
      <c r="C3211" t="s">
        <v>14678</v>
      </c>
      <c r="D3211">
        <v>46235</v>
      </c>
      <c r="E3211">
        <v>46250</v>
      </c>
      <c r="F3211" t="s">
        <v>14682</v>
      </c>
      <c r="G3211" t="s">
        <v>14683</v>
      </c>
      <c r="H3211" t="s">
        <v>14713</v>
      </c>
      <c r="I3211" t="s">
        <v>14714</v>
      </c>
      <c r="J3211">
        <v>3</v>
      </c>
      <c r="L3211" t="s">
        <v>14697</v>
      </c>
      <c r="M3211" t="s">
        <v>14715</v>
      </c>
      <c r="N3211" t="s">
        <v>14716</v>
      </c>
      <c r="O3211" t="s">
        <v>15309</v>
      </c>
      <c r="P3211" t="s">
        <v>356</v>
      </c>
      <c r="Q3211" t="s">
        <v>25</v>
      </c>
      <c r="R3211" t="s">
        <v>25</v>
      </c>
      <c r="S3211" t="s">
        <v>357</v>
      </c>
      <c r="T3211" t="b">
        <v>0</v>
      </c>
      <c r="U3211" t="b">
        <v>1</v>
      </c>
      <c r="V3211">
        <v>4</v>
      </c>
      <c r="Y3211">
        <v>40</v>
      </c>
      <c r="Z3211">
        <v>0.15</v>
      </c>
      <c r="AA3211" t="s">
        <v>3957</v>
      </c>
      <c r="AF3211" t="s">
        <v>15307</v>
      </c>
      <c r="AH3211" t="s">
        <v>15310</v>
      </c>
    </row>
    <row r="3212" spans="1:34" x14ac:dyDescent="0.25">
      <c r="A3212">
        <v>9</v>
      </c>
      <c r="B3212" t="s">
        <v>14677</v>
      </c>
      <c r="C3212" t="s">
        <v>14678</v>
      </c>
      <c r="D3212">
        <v>46235</v>
      </c>
      <c r="E3212">
        <v>46250</v>
      </c>
      <c r="F3212" t="s">
        <v>14682</v>
      </c>
      <c r="G3212" t="s">
        <v>14683</v>
      </c>
      <c r="H3212" t="s">
        <v>14713</v>
      </c>
      <c r="I3212" t="s">
        <v>14714</v>
      </c>
      <c r="J3212">
        <v>3</v>
      </c>
      <c r="L3212" t="s">
        <v>14697</v>
      </c>
      <c r="M3212" t="s">
        <v>14715</v>
      </c>
      <c r="N3212" t="s">
        <v>14716</v>
      </c>
      <c r="O3212" t="s">
        <v>15311</v>
      </c>
      <c r="P3212" t="s">
        <v>356</v>
      </c>
      <c r="Q3212" t="s">
        <v>25</v>
      </c>
      <c r="R3212" t="s">
        <v>25</v>
      </c>
      <c r="S3212" t="s">
        <v>357</v>
      </c>
      <c r="T3212" t="b">
        <v>0</v>
      </c>
      <c r="U3212" t="b">
        <v>1</v>
      </c>
      <c r="V3212">
        <v>5</v>
      </c>
      <c r="Y3212">
        <v>20</v>
      </c>
      <c r="Z3212">
        <v>0.1</v>
      </c>
      <c r="AA3212" t="s">
        <v>3957</v>
      </c>
      <c r="AF3212" t="s">
        <v>15312</v>
      </c>
      <c r="AH3212" t="s">
        <v>15313</v>
      </c>
    </row>
    <row r="3213" spans="1:34" x14ac:dyDescent="0.25">
      <c r="A3213">
        <v>9</v>
      </c>
      <c r="B3213" t="s">
        <v>14677</v>
      </c>
      <c r="C3213" t="s">
        <v>14678</v>
      </c>
      <c r="D3213">
        <v>46235</v>
      </c>
      <c r="E3213">
        <v>46250</v>
      </c>
      <c r="F3213" t="s">
        <v>14682</v>
      </c>
      <c r="G3213" t="s">
        <v>14683</v>
      </c>
      <c r="H3213" t="s">
        <v>14713</v>
      </c>
      <c r="I3213" t="s">
        <v>14714</v>
      </c>
      <c r="J3213">
        <v>3</v>
      </c>
      <c r="L3213" t="s">
        <v>14697</v>
      </c>
      <c r="M3213" t="s">
        <v>14715</v>
      </c>
      <c r="N3213" t="s">
        <v>14716</v>
      </c>
      <c r="O3213" t="s">
        <v>15314</v>
      </c>
      <c r="P3213" t="s">
        <v>356</v>
      </c>
      <c r="Q3213" t="s">
        <v>25</v>
      </c>
      <c r="R3213" t="s">
        <v>25</v>
      </c>
      <c r="S3213" t="s">
        <v>357</v>
      </c>
      <c r="T3213" t="b">
        <v>0</v>
      </c>
      <c r="U3213" t="b">
        <v>1</v>
      </c>
      <c r="V3213">
        <v>6</v>
      </c>
      <c r="Y3213">
        <v>40</v>
      </c>
      <c r="Z3213">
        <v>0.15</v>
      </c>
      <c r="AA3213" t="s">
        <v>3957</v>
      </c>
      <c r="AF3213" t="s">
        <v>15312</v>
      </c>
      <c r="AH3213" t="s">
        <v>15315</v>
      </c>
    </row>
    <row r="3214" spans="1:34" x14ac:dyDescent="0.25">
      <c r="A3214">
        <v>9</v>
      </c>
      <c r="B3214" t="s">
        <v>14677</v>
      </c>
      <c r="C3214" t="s">
        <v>14678</v>
      </c>
      <c r="D3214">
        <v>46235</v>
      </c>
      <c r="E3214">
        <v>46250</v>
      </c>
      <c r="F3214" t="s">
        <v>14682</v>
      </c>
      <c r="G3214" t="s">
        <v>14683</v>
      </c>
      <c r="H3214" t="s">
        <v>14713</v>
      </c>
      <c r="I3214" t="s">
        <v>14714</v>
      </c>
      <c r="J3214">
        <v>3</v>
      </c>
      <c r="L3214" t="s">
        <v>14697</v>
      </c>
      <c r="M3214" t="s">
        <v>14715</v>
      </c>
      <c r="N3214" t="s">
        <v>14716</v>
      </c>
      <c r="O3214" t="s">
        <v>15316</v>
      </c>
      <c r="P3214" t="s">
        <v>356</v>
      </c>
      <c r="Q3214" t="s">
        <v>25</v>
      </c>
      <c r="R3214" t="s">
        <v>25</v>
      </c>
      <c r="S3214" t="s">
        <v>357</v>
      </c>
      <c r="T3214" t="b">
        <v>0</v>
      </c>
      <c r="U3214" t="b">
        <v>1</v>
      </c>
      <c r="V3214">
        <v>7</v>
      </c>
      <c r="Y3214">
        <v>20</v>
      </c>
      <c r="Z3214">
        <v>0.1</v>
      </c>
      <c r="AA3214" t="s">
        <v>3957</v>
      </c>
      <c r="AF3214" t="s">
        <v>15317</v>
      </c>
      <c r="AH3214" t="s">
        <v>15318</v>
      </c>
    </row>
    <row r="3215" spans="1:34" x14ac:dyDescent="0.25">
      <c r="A3215">
        <v>9</v>
      </c>
      <c r="B3215" t="s">
        <v>14677</v>
      </c>
      <c r="C3215" t="s">
        <v>14678</v>
      </c>
      <c r="D3215">
        <v>46235</v>
      </c>
      <c r="E3215">
        <v>46250</v>
      </c>
      <c r="F3215" t="s">
        <v>14682</v>
      </c>
      <c r="G3215" t="s">
        <v>14683</v>
      </c>
      <c r="H3215" t="s">
        <v>14713</v>
      </c>
      <c r="I3215" t="s">
        <v>14714</v>
      </c>
      <c r="J3215">
        <v>3</v>
      </c>
      <c r="L3215" t="s">
        <v>14697</v>
      </c>
      <c r="M3215" t="s">
        <v>14715</v>
      </c>
      <c r="N3215" t="s">
        <v>14716</v>
      </c>
      <c r="O3215" t="s">
        <v>15319</v>
      </c>
      <c r="P3215" t="s">
        <v>356</v>
      </c>
      <c r="Q3215" t="s">
        <v>25</v>
      </c>
      <c r="R3215" t="s">
        <v>25</v>
      </c>
      <c r="S3215" t="s">
        <v>357</v>
      </c>
      <c r="T3215" t="b">
        <v>0</v>
      </c>
      <c r="U3215" t="b">
        <v>1</v>
      </c>
      <c r="V3215">
        <v>8</v>
      </c>
      <c r="Y3215">
        <v>40</v>
      </c>
      <c r="Z3215">
        <v>0.15</v>
      </c>
      <c r="AA3215" t="s">
        <v>3957</v>
      </c>
      <c r="AF3215" t="s">
        <v>15317</v>
      </c>
      <c r="AH3215" t="s">
        <v>15320</v>
      </c>
    </row>
    <row r="3216" spans="1:34" x14ac:dyDescent="0.25">
      <c r="A3216">
        <v>9</v>
      </c>
      <c r="B3216" t="s">
        <v>14677</v>
      </c>
      <c r="C3216" t="s">
        <v>14678</v>
      </c>
      <c r="D3216">
        <v>46235</v>
      </c>
      <c r="E3216">
        <v>46250</v>
      </c>
      <c r="F3216" t="s">
        <v>14682</v>
      </c>
      <c r="G3216" t="s">
        <v>14683</v>
      </c>
      <c r="H3216" t="s">
        <v>14713</v>
      </c>
      <c r="I3216" t="s">
        <v>14714</v>
      </c>
      <c r="J3216">
        <v>3</v>
      </c>
      <c r="L3216" t="s">
        <v>14697</v>
      </c>
      <c r="M3216" t="s">
        <v>14715</v>
      </c>
      <c r="N3216" t="s">
        <v>14716</v>
      </c>
      <c r="O3216" t="s">
        <v>15321</v>
      </c>
      <c r="P3216" t="s">
        <v>356</v>
      </c>
      <c r="Q3216" t="s">
        <v>25</v>
      </c>
      <c r="R3216" t="s">
        <v>25</v>
      </c>
      <c r="S3216" t="s">
        <v>357</v>
      </c>
      <c r="T3216" t="b">
        <v>0</v>
      </c>
      <c r="U3216" t="b">
        <v>1</v>
      </c>
      <c r="V3216">
        <v>9</v>
      </c>
      <c r="Y3216">
        <v>20</v>
      </c>
      <c r="Z3216">
        <v>0.1</v>
      </c>
      <c r="AA3216" t="s">
        <v>3957</v>
      </c>
      <c r="AF3216" t="s">
        <v>15322</v>
      </c>
      <c r="AH3216" t="s">
        <v>15323</v>
      </c>
    </row>
    <row r="3217" spans="1:34" x14ac:dyDescent="0.25">
      <c r="A3217">
        <v>9</v>
      </c>
      <c r="B3217" t="s">
        <v>14677</v>
      </c>
      <c r="C3217" t="s">
        <v>14678</v>
      </c>
      <c r="D3217">
        <v>46235</v>
      </c>
      <c r="E3217">
        <v>46250</v>
      </c>
      <c r="F3217" t="s">
        <v>14682</v>
      </c>
      <c r="G3217" t="s">
        <v>14683</v>
      </c>
      <c r="H3217" t="s">
        <v>14713</v>
      </c>
      <c r="I3217" t="s">
        <v>14714</v>
      </c>
      <c r="J3217">
        <v>3</v>
      </c>
      <c r="L3217" t="s">
        <v>14697</v>
      </c>
      <c r="M3217" t="s">
        <v>14715</v>
      </c>
      <c r="N3217" t="s">
        <v>14716</v>
      </c>
      <c r="O3217" t="s">
        <v>15324</v>
      </c>
      <c r="P3217" t="s">
        <v>356</v>
      </c>
      <c r="Q3217" t="s">
        <v>25</v>
      </c>
      <c r="R3217" t="s">
        <v>25</v>
      </c>
      <c r="S3217" t="s">
        <v>357</v>
      </c>
      <c r="T3217" t="b">
        <v>0</v>
      </c>
      <c r="U3217" t="b">
        <v>1</v>
      </c>
      <c r="V3217">
        <v>10</v>
      </c>
      <c r="Y3217">
        <v>40</v>
      </c>
      <c r="Z3217">
        <v>0.15</v>
      </c>
      <c r="AA3217" t="s">
        <v>3957</v>
      </c>
      <c r="AF3217" t="s">
        <v>15322</v>
      </c>
      <c r="AH3217" t="s">
        <v>15325</v>
      </c>
    </row>
    <row r="3218" spans="1:34" x14ac:dyDescent="0.25">
      <c r="A3218">
        <v>9</v>
      </c>
      <c r="B3218" t="s">
        <v>14677</v>
      </c>
      <c r="C3218" t="s">
        <v>14678</v>
      </c>
      <c r="D3218">
        <v>46235</v>
      </c>
      <c r="E3218">
        <v>46250</v>
      </c>
      <c r="F3218" t="s">
        <v>14682</v>
      </c>
      <c r="G3218" t="s">
        <v>14683</v>
      </c>
      <c r="H3218" t="s">
        <v>14713</v>
      </c>
      <c r="I3218" t="s">
        <v>14714</v>
      </c>
      <c r="J3218">
        <v>3</v>
      </c>
      <c r="L3218" t="s">
        <v>14697</v>
      </c>
      <c r="M3218" t="s">
        <v>14715</v>
      </c>
      <c r="N3218" t="s">
        <v>14716</v>
      </c>
      <c r="O3218" t="s">
        <v>15326</v>
      </c>
      <c r="P3218" t="s">
        <v>356</v>
      </c>
      <c r="Q3218" t="s">
        <v>25</v>
      </c>
      <c r="R3218" t="s">
        <v>25</v>
      </c>
      <c r="S3218" t="s">
        <v>357</v>
      </c>
      <c r="T3218" t="b">
        <v>0</v>
      </c>
      <c r="U3218" t="b">
        <v>1</v>
      </c>
      <c r="V3218">
        <v>11</v>
      </c>
      <c r="Y3218">
        <v>20</v>
      </c>
      <c r="Z3218">
        <v>0.1</v>
      </c>
      <c r="AA3218" t="s">
        <v>3957</v>
      </c>
      <c r="AF3218" t="s">
        <v>15327</v>
      </c>
      <c r="AH3218" t="s">
        <v>15328</v>
      </c>
    </row>
    <row r="3219" spans="1:34" x14ac:dyDescent="0.25">
      <c r="A3219">
        <v>9</v>
      </c>
      <c r="B3219" t="s">
        <v>14677</v>
      </c>
      <c r="C3219" t="s">
        <v>14678</v>
      </c>
      <c r="D3219">
        <v>46235</v>
      </c>
      <c r="E3219">
        <v>46250</v>
      </c>
      <c r="F3219" t="s">
        <v>14682</v>
      </c>
      <c r="G3219" t="s">
        <v>14683</v>
      </c>
      <c r="H3219" t="s">
        <v>14713</v>
      </c>
      <c r="I3219" t="s">
        <v>14714</v>
      </c>
      <c r="J3219">
        <v>3</v>
      </c>
      <c r="L3219" t="s">
        <v>14697</v>
      </c>
      <c r="M3219" t="s">
        <v>14715</v>
      </c>
      <c r="N3219" t="s">
        <v>14716</v>
      </c>
      <c r="O3219" t="s">
        <v>15329</v>
      </c>
      <c r="P3219" t="s">
        <v>356</v>
      </c>
      <c r="Q3219" t="s">
        <v>25</v>
      </c>
      <c r="R3219" t="s">
        <v>25</v>
      </c>
      <c r="S3219" t="s">
        <v>357</v>
      </c>
      <c r="T3219" t="b">
        <v>0</v>
      </c>
      <c r="U3219" t="b">
        <v>1</v>
      </c>
      <c r="V3219">
        <v>12</v>
      </c>
      <c r="Y3219">
        <v>40</v>
      </c>
      <c r="Z3219">
        <v>0.15</v>
      </c>
      <c r="AA3219" t="s">
        <v>3957</v>
      </c>
      <c r="AF3219" t="s">
        <v>15327</v>
      </c>
      <c r="AH3219" t="s">
        <v>15330</v>
      </c>
    </row>
    <row r="3220" spans="1:34" x14ac:dyDescent="0.25">
      <c r="A3220">
        <v>9</v>
      </c>
      <c r="B3220" t="s">
        <v>14677</v>
      </c>
      <c r="C3220" t="s">
        <v>14678</v>
      </c>
      <c r="D3220">
        <v>46235</v>
      </c>
      <c r="E3220">
        <v>46250</v>
      </c>
      <c r="F3220" t="s">
        <v>14682</v>
      </c>
      <c r="G3220" t="s">
        <v>14683</v>
      </c>
      <c r="H3220" t="s">
        <v>14713</v>
      </c>
      <c r="I3220" t="s">
        <v>14714</v>
      </c>
      <c r="J3220">
        <v>3</v>
      </c>
      <c r="L3220" t="s">
        <v>14697</v>
      </c>
      <c r="M3220" t="s">
        <v>14715</v>
      </c>
      <c r="N3220" t="s">
        <v>14716</v>
      </c>
      <c r="O3220" t="s">
        <v>15331</v>
      </c>
      <c r="P3220" t="s">
        <v>356</v>
      </c>
      <c r="Q3220" t="s">
        <v>25</v>
      </c>
      <c r="R3220" t="s">
        <v>25</v>
      </c>
      <c r="S3220" t="s">
        <v>357</v>
      </c>
      <c r="T3220" t="b">
        <v>0</v>
      </c>
      <c r="U3220" t="b">
        <v>1</v>
      </c>
      <c r="V3220">
        <v>13</v>
      </c>
      <c r="Y3220">
        <v>20</v>
      </c>
      <c r="Z3220">
        <v>0.1</v>
      </c>
      <c r="AA3220" t="s">
        <v>3957</v>
      </c>
      <c r="AF3220" t="s">
        <v>15332</v>
      </c>
      <c r="AH3220" t="s">
        <v>15333</v>
      </c>
    </row>
    <row r="3221" spans="1:34" x14ac:dyDescent="0.25">
      <c r="A3221">
        <v>9</v>
      </c>
      <c r="B3221" t="s">
        <v>14677</v>
      </c>
      <c r="C3221" t="s">
        <v>14678</v>
      </c>
      <c r="D3221">
        <v>46235</v>
      </c>
      <c r="E3221">
        <v>46250</v>
      </c>
      <c r="F3221" t="s">
        <v>14682</v>
      </c>
      <c r="G3221" t="s">
        <v>14683</v>
      </c>
      <c r="H3221" t="s">
        <v>14713</v>
      </c>
      <c r="I3221" t="s">
        <v>14714</v>
      </c>
      <c r="J3221">
        <v>3</v>
      </c>
      <c r="L3221" t="s">
        <v>14697</v>
      </c>
      <c r="M3221" t="s">
        <v>14715</v>
      </c>
      <c r="N3221" t="s">
        <v>14716</v>
      </c>
      <c r="O3221" t="s">
        <v>15334</v>
      </c>
      <c r="P3221" t="s">
        <v>356</v>
      </c>
      <c r="Q3221" t="s">
        <v>25</v>
      </c>
      <c r="R3221" t="s">
        <v>25</v>
      </c>
      <c r="S3221" t="s">
        <v>357</v>
      </c>
      <c r="T3221" t="b">
        <v>0</v>
      </c>
      <c r="U3221" t="b">
        <v>1</v>
      </c>
      <c r="V3221">
        <v>14</v>
      </c>
      <c r="Y3221">
        <v>40</v>
      </c>
      <c r="Z3221">
        <v>0.15</v>
      </c>
      <c r="AA3221" t="s">
        <v>3957</v>
      </c>
      <c r="AF3221" t="s">
        <v>15332</v>
      </c>
      <c r="AH3221" t="s">
        <v>15335</v>
      </c>
    </row>
    <row r="3222" spans="1:34" x14ac:dyDescent="0.25">
      <c r="A3222">
        <v>9</v>
      </c>
      <c r="B3222" t="s">
        <v>14677</v>
      </c>
      <c r="C3222" t="s">
        <v>14678</v>
      </c>
      <c r="D3222">
        <v>46235</v>
      </c>
      <c r="E3222">
        <v>46250</v>
      </c>
      <c r="F3222" t="s">
        <v>14682</v>
      </c>
      <c r="G3222" t="s">
        <v>14683</v>
      </c>
      <c r="H3222" t="s">
        <v>14713</v>
      </c>
      <c r="I3222" t="s">
        <v>14714</v>
      </c>
      <c r="J3222">
        <v>3</v>
      </c>
      <c r="L3222" t="s">
        <v>14697</v>
      </c>
      <c r="M3222" t="s">
        <v>14715</v>
      </c>
      <c r="N3222" t="s">
        <v>14716</v>
      </c>
      <c r="O3222" t="s">
        <v>15336</v>
      </c>
      <c r="P3222" t="s">
        <v>356</v>
      </c>
      <c r="Q3222" t="s">
        <v>25</v>
      </c>
      <c r="R3222" t="s">
        <v>25</v>
      </c>
      <c r="S3222" t="s">
        <v>357</v>
      </c>
      <c r="T3222" t="b">
        <v>0</v>
      </c>
      <c r="U3222" t="b">
        <v>1</v>
      </c>
      <c r="V3222">
        <v>15</v>
      </c>
      <c r="Y3222">
        <v>20</v>
      </c>
      <c r="Z3222">
        <v>0.1</v>
      </c>
      <c r="AA3222" t="s">
        <v>3957</v>
      </c>
      <c r="AF3222" t="s">
        <v>15337</v>
      </c>
      <c r="AH3222" t="s">
        <v>15338</v>
      </c>
    </row>
    <row r="3223" spans="1:34" x14ac:dyDescent="0.25">
      <c r="A3223">
        <v>9</v>
      </c>
      <c r="B3223" t="s">
        <v>14677</v>
      </c>
      <c r="C3223" t="s">
        <v>14678</v>
      </c>
      <c r="D3223">
        <v>46235</v>
      </c>
      <c r="E3223">
        <v>46250</v>
      </c>
      <c r="F3223" t="s">
        <v>14682</v>
      </c>
      <c r="G3223" t="s">
        <v>14683</v>
      </c>
      <c r="H3223" t="s">
        <v>14713</v>
      </c>
      <c r="I3223" t="s">
        <v>14714</v>
      </c>
      <c r="J3223">
        <v>3</v>
      </c>
      <c r="L3223" t="s">
        <v>14697</v>
      </c>
      <c r="M3223" t="s">
        <v>14715</v>
      </c>
      <c r="N3223" t="s">
        <v>14716</v>
      </c>
      <c r="O3223" t="s">
        <v>15339</v>
      </c>
      <c r="P3223" t="s">
        <v>356</v>
      </c>
      <c r="Q3223" t="s">
        <v>25</v>
      </c>
      <c r="R3223" t="s">
        <v>25</v>
      </c>
      <c r="S3223" t="s">
        <v>357</v>
      </c>
      <c r="T3223" t="b">
        <v>0</v>
      </c>
      <c r="U3223" t="b">
        <v>1</v>
      </c>
      <c r="V3223">
        <v>16</v>
      </c>
      <c r="Y3223">
        <v>40</v>
      </c>
      <c r="Z3223">
        <v>0.15</v>
      </c>
      <c r="AA3223" t="s">
        <v>3957</v>
      </c>
      <c r="AF3223" t="s">
        <v>15337</v>
      </c>
      <c r="AH3223" t="s">
        <v>14716</v>
      </c>
    </row>
    <row r="3224" spans="1:34" x14ac:dyDescent="0.25">
      <c r="A3224">
        <v>9</v>
      </c>
      <c r="B3224" t="s">
        <v>14677</v>
      </c>
      <c r="C3224" t="s">
        <v>14678</v>
      </c>
      <c r="D3224">
        <v>46235</v>
      </c>
      <c r="E3224">
        <v>46250</v>
      </c>
      <c r="F3224" t="s">
        <v>14682</v>
      </c>
      <c r="G3224" t="s">
        <v>14683</v>
      </c>
      <c r="H3224" t="s">
        <v>14717</v>
      </c>
      <c r="I3224" t="s">
        <v>14718</v>
      </c>
      <c r="J3224">
        <v>4</v>
      </c>
      <c r="L3224" t="s">
        <v>14702</v>
      </c>
      <c r="M3224" t="s">
        <v>14719</v>
      </c>
      <c r="N3224" t="s">
        <v>14720</v>
      </c>
      <c r="O3224" t="s">
        <v>15340</v>
      </c>
      <c r="P3224" t="s">
        <v>363</v>
      </c>
      <c r="Q3224" t="s">
        <v>357</v>
      </c>
      <c r="R3224" t="s">
        <v>357</v>
      </c>
      <c r="S3224" t="s">
        <v>357</v>
      </c>
      <c r="T3224" t="b">
        <v>0</v>
      </c>
      <c r="U3224" t="b">
        <v>1</v>
      </c>
      <c r="V3224">
        <v>1</v>
      </c>
      <c r="Y3224">
        <v>300</v>
      </c>
      <c r="Z3224">
        <v>0.61</v>
      </c>
      <c r="AA3224" t="s">
        <v>3957</v>
      </c>
      <c r="AG3224" t="s">
        <v>15341</v>
      </c>
      <c r="AH3224" t="s">
        <v>14719</v>
      </c>
    </row>
    <row r="3225" spans="1:34" x14ac:dyDescent="0.25">
      <c r="A3225">
        <v>9</v>
      </c>
      <c r="B3225" t="s">
        <v>14677</v>
      </c>
      <c r="C3225" t="s">
        <v>14678</v>
      </c>
      <c r="D3225">
        <v>46235</v>
      </c>
      <c r="E3225">
        <v>46250</v>
      </c>
      <c r="F3225" t="s">
        <v>14682</v>
      </c>
      <c r="G3225" t="s">
        <v>14683</v>
      </c>
      <c r="H3225" t="s">
        <v>14717</v>
      </c>
      <c r="I3225" t="s">
        <v>14718</v>
      </c>
      <c r="J3225">
        <v>4</v>
      </c>
      <c r="L3225" t="s">
        <v>14702</v>
      </c>
      <c r="M3225" t="s">
        <v>14719</v>
      </c>
      <c r="N3225" t="s">
        <v>14720</v>
      </c>
      <c r="O3225" t="s">
        <v>15342</v>
      </c>
      <c r="P3225" t="s">
        <v>394</v>
      </c>
      <c r="Q3225" t="s">
        <v>272</v>
      </c>
      <c r="R3225" t="s">
        <v>8666</v>
      </c>
      <c r="S3225" t="s">
        <v>8645</v>
      </c>
      <c r="T3225" t="b">
        <v>0</v>
      </c>
      <c r="U3225" t="b">
        <v>0</v>
      </c>
      <c r="V3225">
        <v>1</v>
      </c>
      <c r="W3225">
        <v>0</v>
      </c>
      <c r="X3225">
        <v>15</v>
      </c>
      <c r="AF3225" t="s">
        <v>15343</v>
      </c>
      <c r="AH3225" t="s">
        <v>15344</v>
      </c>
    </row>
    <row r="3226" spans="1:34" x14ac:dyDescent="0.25">
      <c r="A3226">
        <v>9</v>
      </c>
      <c r="B3226" t="s">
        <v>14677</v>
      </c>
      <c r="C3226" t="s">
        <v>14678</v>
      </c>
      <c r="D3226">
        <v>46235</v>
      </c>
      <c r="E3226">
        <v>46250</v>
      </c>
      <c r="F3226" t="s">
        <v>14682</v>
      </c>
      <c r="G3226" t="s">
        <v>14683</v>
      </c>
      <c r="H3226" t="s">
        <v>14717</v>
      </c>
      <c r="I3226" t="s">
        <v>14718</v>
      </c>
      <c r="J3226">
        <v>4</v>
      </c>
      <c r="L3226" t="s">
        <v>14702</v>
      </c>
      <c r="M3226" t="s">
        <v>14719</v>
      </c>
      <c r="N3226" t="s">
        <v>14720</v>
      </c>
      <c r="O3226" t="s">
        <v>15345</v>
      </c>
      <c r="P3226" t="s">
        <v>403</v>
      </c>
      <c r="Q3226" t="s">
        <v>272</v>
      </c>
      <c r="R3226" t="s">
        <v>8666</v>
      </c>
      <c r="S3226" t="s">
        <v>8645</v>
      </c>
      <c r="T3226" t="b">
        <v>0</v>
      </c>
      <c r="U3226" t="b">
        <v>0</v>
      </c>
      <c r="V3226">
        <v>1</v>
      </c>
      <c r="W3226">
        <v>0</v>
      </c>
      <c r="X3226">
        <v>8</v>
      </c>
      <c r="AF3226" t="s">
        <v>15343</v>
      </c>
      <c r="AH3226" t="s">
        <v>15346</v>
      </c>
    </row>
    <row r="3227" spans="1:34" x14ac:dyDescent="0.25">
      <c r="A3227">
        <v>9</v>
      </c>
      <c r="B3227" t="s">
        <v>14677</v>
      </c>
      <c r="C3227" t="s">
        <v>14678</v>
      </c>
      <c r="D3227">
        <v>46235</v>
      </c>
      <c r="E3227">
        <v>46250</v>
      </c>
      <c r="F3227" t="s">
        <v>14682</v>
      </c>
      <c r="G3227" t="s">
        <v>14683</v>
      </c>
      <c r="H3227" t="s">
        <v>14717</v>
      </c>
      <c r="I3227" t="s">
        <v>14718</v>
      </c>
      <c r="J3227">
        <v>4</v>
      </c>
      <c r="L3227" t="s">
        <v>14702</v>
      </c>
      <c r="M3227" t="s">
        <v>14719</v>
      </c>
      <c r="N3227" t="s">
        <v>14720</v>
      </c>
      <c r="O3227" t="s">
        <v>15347</v>
      </c>
      <c r="P3227" t="s">
        <v>398</v>
      </c>
      <c r="Q3227" t="s">
        <v>272</v>
      </c>
      <c r="R3227" t="s">
        <v>8666</v>
      </c>
      <c r="S3227" t="s">
        <v>8645</v>
      </c>
      <c r="T3227" t="b">
        <v>0</v>
      </c>
      <c r="U3227" t="b">
        <v>0</v>
      </c>
      <c r="V3227">
        <v>1</v>
      </c>
      <c r="W3227">
        <v>0</v>
      </c>
      <c r="X3227">
        <v>12</v>
      </c>
      <c r="AF3227" t="s">
        <v>15343</v>
      </c>
      <c r="AH3227" t="s">
        <v>15348</v>
      </c>
    </row>
    <row r="3228" spans="1:34" x14ac:dyDescent="0.25">
      <c r="A3228">
        <v>9</v>
      </c>
      <c r="B3228" t="s">
        <v>14677</v>
      </c>
      <c r="C3228" t="s">
        <v>14678</v>
      </c>
      <c r="D3228">
        <v>46235</v>
      </c>
      <c r="E3228">
        <v>46250</v>
      </c>
      <c r="F3228" t="s">
        <v>14682</v>
      </c>
      <c r="G3228" t="s">
        <v>14683</v>
      </c>
      <c r="H3228" t="s">
        <v>14717</v>
      </c>
      <c r="I3228" t="s">
        <v>14718</v>
      </c>
      <c r="J3228">
        <v>4</v>
      </c>
      <c r="L3228" t="s">
        <v>14702</v>
      </c>
      <c r="M3228" t="s">
        <v>14719</v>
      </c>
      <c r="N3228" t="s">
        <v>14720</v>
      </c>
      <c r="O3228" t="s">
        <v>15349</v>
      </c>
      <c r="P3228" t="s">
        <v>389</v>
      </c>
      <c r="Q3228" t="s">
        <v>148</v>
      </c>
      <c r="R3228" t="s">
        <v>8659</v>
      </c>
      <c r="S3228" t="s">
        <v>8662</v>
      </c>
      <c r="T3228" t="b">
        <v>0</v>
      </c>
      <c r="U3228" t="b">
        <v>0</v>
      </c>
      <c r="V3228">
        <v>1</v>
      </c>
      <c r="W3228">
        <v>0</v>
      </c>
      <c r="X3228">
        <v>10</v>
      </c>
      <c r="AH3228" t="s">
        <v>15350</v>
      </c>
    </row>
    <row r="3229" spans="1:34" x14ac:dyDescent="0.25">
      <c r="A3229">
        <v>9</v>
      </c>
      <c r="B3229" t="s">
        <v>14677</v>
      </c>
      <c r="C3229" t="s">
        <v>14678</v>
      </c>
      <c r="D3229">
        <v>46235</v>
      </c>
      <c r="E3229">
        <v>46250</v>
      </c>
      <c r="F3229" t="s">
        <v>14682</v>
      </c>
      <c r="G3229" t="s">
        <v>14683</v>
      </c>
      <c r="H3229" t="s">
        <v>14717</v>
      </c>
      <c r="I3229" t="s">
        <v>14718</v>
      </c>
      <c r="J3229">
        <v>4</v>
      </c>
      <c r="L3229" t="s">
        <v>14702</v>
      </c>
      <c r="M3229" t="s">
        <v>14719</v>
      </c>
      <c r="N3229" t="s">
        <v>14720</v>
      </c>
      <c r="O3229" t="s">
        <v>15351</v>
      </c>
      <c r="P3229" t="s">
        <v>394</v>
      </c>
      <c r="Q3229" t="s">
        <v>272</v>
      </c>
      <c r="R3229" t="s">
        <v>8666</v>
      </c>
      <c r="S3229" t="s">
        <v>8645</v>
      </c>
      <c r="T3229" t="b">
        <v>0</v>
      </c>
      <c r="U3229" t="b">
        <v>0</v>
      </c>
      <c r="V3229">
        <v>2</v>
      </c>
      <c r="W3229">
        <v>0</v>
      </c>
      <c r="X3229">
        <v>15</v>
      </c>
      <c r="AF3229" t="s">
        <v>15352</v>
      </c>
      <c r="AH3229" t="s">
        <v>15353</v>
      </c>
    </row>
    <row r="3230" spans="1:34" x14ac:dyDescent="0.25">
      <c r="A3230">
        <v>9</v>
      </c>
      <c r="B3230" t="s">
        <v>14677</v>
      </c>
      <c r="C3230" t="s">
        <v>14678</v>
      </c>
      <c r="D3230">
        <v>46235</v>
      </c>
      <c r="E3230">
        <v>46250</v>
      </c>
      <c r="F3230" t="s">
        <v>14682</v>
      </c>
      <c r="G3230" t="s">
        <v>14683</v>
      </c>
      <c r="H3230" t="s">
        <v>14717</v>
      </c>
      <c r="I3230" t="s">
        <v>14718</v>
      </c>
      <c r="J3230">
        <v>4</v>
      </c>
      <c r="L3230" t="s">
        <v>14702</v>
      </c>
      <c r="M3230" t="s">
        <v>14719</v>
      </c>
      <c r="N3230" t="s">
        <v>14720</v>
      </c>
      <c r="O3230" t="s">
        <v>15354</v>
      </c>
      <c r="P3230" t="s">
        <v>403</v>
      </c>
      <c r="Q3230" t="s">
        <v>272</v>
      </c>
      <c r="R3230" t="s">
        <v>8666</v>
      </c>
      <c r="S3230" t="s">
        <v>8645</v>
      </c>
      <c r="T3230" t="b">
        <v>0</v>
      </c>
      <c r="U3230" t="b">
        <v>0</v>
      </c>
      <c r="V3230">
        <v>2</v>
      </c>
      <c r="W3230">
        <v>0</v>
      </c>
      <c r="X3230">
        <v>8</v>
      </c>
      <c r="AF3230" t="s">
        <v>15352</v>
      </c>
      <c r="AH3230" t="s">
        <v>15355</v>
      </c>
    </row>
    <row r="3231" spans="1:34" x14ac:dyDescent="0.25">
      <c r="A3231">
        <v>9</v>
      </c>
      <c r="B3231" t="s">
        <v>14677</v>
      </c>
      <c r="C3231" t="s">
        <v>14678</v>
      </c>
      <c r="D3231">
        <v>46235</v>
      </c>
      <c r="E3231">
        <v>46250</v>
      </c>
      <c r="F3231" t="s">
        <v>14682</v>
      </c>
      <c r="G3231" t="s">
        <v>14683</v>
      </c>
      <c r="H3231" t="s">
        <v>14717</v>
      </c>
      <c r="I3231" t="s">
        <v>14718</v>
      </c>
      <c r="J3231">
        <v>4</v>
      </c>
      <c r="L3231" t="s">
        <v>14702</v>
      </c>
      <c r="M3231" t="s">
        <v>14719</v>
      </c>
      <c r="N3231" t="s">
        <v>14720</v>
      </c>
      <c r="O3231" t="s">
        <v>15356</v>
      </c>
      <c r="P3231" t="s">
        <v>398</v>
      </c>
      <c r="Q3231" t="s">
        <v>272</v>
      </c>
      <c r="R3231" t="s">
        <v>8666</v>
      </c>
      <c r="S3231" t="s">
        <v>8645</v>
      </c>
      <c r="T3231" t="b">
        <v>0</v>
      </c>
      <c r="U3231" t="b">
        <v>0</v>
      </c>
      <c r="V3231">
        <v>2</v>
      </c>
      <c r="W3231">
        <v>0</v>
      </c>
      <c r="X3231">
        <v>12</v>
      </c>
      <c r="AF3231" t="s">
        <v>15352</v>
      </c>
      <c r="AH3231" t="s">
        <v>15357</v>
      </c>
    </row>
    <row r="3232" spans="1:34" x14ac:dyDescent="0.25">
      <c r="A3232">
        <v>9</v>
      </c>
      <c r="B3232" t="s">
        <v>14677</v>
      </c>
      <c r="C3232" t="s">
        <v>14678</v>
      </c>
      <c r="D3232">
        <v>46235</v>
      </c>
      <c r="E3232">
        <v>46250</v>
      </c>
      <c r="F3232" t="s">
        <v>14682</v>
      </c>
      <c r="G3232" t="s">
        <v>14683</v>
      </c>
      <c r="H3232" t="s">
        <v>14717</v>
      </c>
      <c r="I3232" t="s">
        <v>14718</v>
      </c>
      <c r="J3232">
        <v>4</v>
      </c>
      <c r="L3232" t="s">
        <v>14702</v>
      </c>
      <c r="M3232" t="s">
        <v>14719</v>
      </c>
      <c r="N3232" t="s">
        <v>14720</v>
      </c>
      <c r="O3232" t="s">
        <v>15358</v>
      </c>
      <c r="P3232" t="s">
        <v>389</v>
      </c>
      <c r="Q3232" t="s">
        <v>148</v>
      </c>
      <c r="R3232" t="s">
        <v>8659</v>
      </c>
      <c r="S3232" t="s">
        <v>8662</v>
      </c>
      <c r="T3232" t="b">
        <v>0</v>
      </c>
      <c r="U3232" t="b">
        <v>0</v>
      </c>
      <c r="V3232">
        <v>2</v>
      </c>
      <c r="W3232">
        <v>0</v>
      </c>
      <c r="X3232">
        <v>10</v>
      </c>
      <c r="AF3232" t="s">
        <v>15352</v>
      </c>
      <c r="AH3232" t="s">
        <v>15359</v>
      </c>
    </row>
    <row r="3233" spans="1:34" x14ac:dyDescent="0.25">
      <c r="A3233">
        <v>9</v>
      </c>
      <c r="B3233" t="s">
        <v>14677</v>
      </c>
      <c r="C3233" t="s">
        <v>14678</v>
      </c>
      <c r="D3233">
        <v>46235</v>
      </c>
      <c r="E3233">
        <v>46250</v>
      </c>
      <c r="F3233" t="s">
        <v>14682</v>
      </c>
      <c r="G3233" t="s">
        <v>14683</v>
      </c>
      <c r="H3233" t="s">
        <v>14717</v>
      </c>
      <c r="I3233" t="s">
        <v>14718</v>
      </c>
      <c r="J3233">
        <v>4</v>
      </c>
      <c r="L3233" t="s">
        <v>14702</v>
      </c>
      <c r="M3233" t="s">
        <v>14719</v>
      </c>
      <c r="N3233" t="s">
        <v>14720</v>
      </c>
      <c r="O3233" t="s">
        <v>15360</v>
      </c>
      <c r="P3233" t="s">
        <v>1404</v>
      </c>
      <c r="Q3233" t="s">
        <v>148</v>
      </c>
      <c r="R3233" t="s">
        <v>8659</v>
      </c>
      <c r="S3233" t="s">
        <v>149</v>
      </c>
      <c r="T3233" t="b">
        <v>0</v>
      </c>
      <c r="U3233" t="b">
        <v>0</v>
      </c>
      <c r="V3233">
        <v>1</v>
      </c>
      <c r="W3233">
        <v>35</v>
      </c>
      <c r="X3233">
        <v>10</v>
      </c>
      <c r="AB3233">
        <v>2</v>
      </c>
      <c r="AC3233">
        <v>1</v>
      </c>
      <c r="AD3233">
        <v>3</v>
      </c>
      <c r="AE3233" t="s">
        <v>2289</v>
      </c>
      <c r="AG3233" t="s">
        <v>15361</v>
      </c>
      <c r="AH3233" t="s">
        <v>15362</v>
      </c>
    </row>
    <row r="3234" spans="1:34" x14ac:dyDescent="0.25">
      <c r="A3234">
        <v>9</v>
      </c>
      <c r="B3234" t="s">
        <v>14677</v>
      </c>
      <c r="C3234" t="s">
        <v>14678</v>
      </c>
      <c r="D3234">
        <v>46235</v>
      </c>
      <c r="E3234">
        <v>46250</v>
      </c>
      <c r="F3234" t="s">
        <v>14682</v>
      </c>
      <c r="G3234" t="s">
        <v>14683</v>
      </c>
      <c r="H3234" t="s">
        <v>14717</v>
      </c>
      <c r="I3234" t="s">
        <v>14718</v>
      </c>
      <c r="J3234">
        <v>4</v>
      </c>
      <c r="L3234" t="s">
        <v>14702</v>
      </c>
      <c r="M3234" t="s">
        <v>14719</v>
      </c>
      <c r="N3234" t="s">
        <v>14720</v>
      </c>
      <c r="O3234" t="s">
        <v>15363</v>
      </c>
      <c r="P3234" t="s">
        <v>1404</v>
      </c>
      <c r="Q3234" t="s">
        <v>148</v>
      </c>
      <c r="R3234" t="s">
        <v>8659</v>
      </c>
      <c r="S3234" t="s">
        <v>149</v>
      </c>
      <c r="T3234" t="b">
        <v>0</v>
      </c>
      <c r="U3234" t="b">
        <v>0</v>
      </c>
      <c r="V3234">
        <v>2</v>
      </c>
      <c r="W3234">
        <v>35</v>
      </c>
      <c r="X3234">
        <v>10</v>
      </c>
      <c r="AB3234">
        <v>2</v>
      </c>
      <c r="AC3234">
        <v>1</v>
      </c>
      <c r="AD3234">
        <v>3</v>
      </c>
      <c r="AE3234" t="s">
        <v>618</v>
      </c>
      <c r="AG3234" t="s">
        <v>15364</v>
      </c>
      <c r="AH3234" t="s">
        <v>15365</v>
      </c>
    </row>
    <row r="3235" spans="1:34" x14ac:dyDescent="0.25">
      <c r="A3235">
        <v>9</v>
      </c>
      <c r="B3235" t="s">
        <v>14677</v>
      </c>
      <c r="C3235" t="s">
        <v>14678</v>
      </c>
      <c r="D3235">
        <v>46235</v>
      </c>
      <c r="E3235">
        <v>46250</v>
      </c>
      <c r="F3235" t="s">
        <v>14682</v>
      </c>
      <c r="G3235" t="s">
        <v>14683</v>
      </c>
      <c r="H3235" t="s">
        <v>14717</v>
      </c>
      <c r="I3235" t="s">
        <v>14718</v>
      </c>
      <c r="J3235">
        <v>4</v>
      </c>
      <c r="L3235" t="s">
        <v>14702</v>
      </c>
      <c r="M3235" t="s">
        <v>14719</v>
      </c>
      <c r="N3235" t="s">
        <v>14720</v>
      </c>
      <c r="O3235" t="s">
        <v>15366</v>
      </c>
      <c r="P3235" t="s">
        <v>1404</v>
      </c>
      <c r="Q3235" t="s">
        <v>148</v>
      </c>
      <c r="R3235" t="s">
        <v>8659</v>
      </c>
      <c r="S3235" t="s">
        <v>149</v>
      </c>
      <c r="T3235" t="b">
        <v>0</v>
      </c>
      <c r="U3235" t="b">
        <v>0</v>
      </c>
      <c r="V3235">
        <v>3</v>
      </c>
      <c r="W3235">
        <v>40</v>
      </c>
      <c r="X3235">
        <v>10</v>
      </c>
      <c r="AB3235">
        <v>2</v>
      </c>
      <c r="AC3235">
        <v>1</v>
      </c>
      <c r="AD3235">
        <v>3</v>
      </c>
      <c r="AE3235" t="s">
        <v>618</v>
      </c>
      <c r="AG3235" t="s">
        <v>15364</v>
      </c>
      <c r="AH3235" t="s">
        <v>15367</v>
      </c>
    </row>
    <row r="3236" spans="1:34" x14ac:dyDescent="0.25">
      <c r="A3236">
        <v>9</v>
      </c>
      <c r="B3236" t="s">
        <v>14677</v>
      </c>
      <c r="C3236" t="s">
        <v>14678</v>
      </c>
      <c r="D3236">
        <v>46235</v>
      </c>
      <c r="E3236">
        <v>46250</v>
      </c>
      <c r="F3236" t="s">
        <v>14682</v>
      </c>
      <c r="G3236" t="s">
        <v>14683</v>
      </c>
      <c r="H3236" t="s">
        <v>14717</v>
      </c>
      <c r="I3236" t="s">
        <v>14718</v>
      </c>
      <c r="J3236">
        <v>4</v>
      </c>
      <c r="L3236" t="s">
        <v>14702</v>
      </c>
      <c r="M3236" t="s">
        <v>14719</v>
      </c>
      <c r="N3236" t="s">
        <v>14720</v>
      </c>
      <c r="O3236" t="s">
        <v>15368</v>
      </c>
      <c r="P3236" t="s">
        <v>41</v>
      </c>
      <c r="Q3236" t="s">
        <v>25</v>
      </c>
      <c r="R3236" t="s">
        <v>25</v>
      </c>
      <c r="S3236" t="s">
        <v>26</v>
      </c>
      <c r="T3236" t="b">
        <v>0</v>
      </c>
      <c r="U3236" t="b">
        <v>0</v>
      </c>
      <c r="V3236">
        <v>1</v>
      </c>
      <c r="W3236">
        <v>120</v>
      </c>
      <c r="X3236">
        <v>12</v>
      </c>
      <c r="AB3236">
        <v>2</v>
      </c>
      <c r="AC3236">
        <v>1</v>
      </c>
      <c r="AD3236">
        <v>3</v>
      </c>
      <c r="AE3236" t="s">
        <v>2289</v>
      </c>
      <c r="AG3236" t="s">
        <v>15369</v>
      </c>
      <c r="AH3236" t="s">
        <v>15370</v>
      </c>
    </row>
    <row r="3237" spans="1:34" x14ac:dyDescent="0.25">
      <c r="A3237">
        <v>9</v>
      </c>
      <c r="B3237" t="s">
        <v>14677</v>
      </c>
      <c r="C3237" t="s">
        <v>14678</v>
      </c>
      <c r="D3237">
        <v>46235</v>
      </c>
      <c r="E3237">
        <v>46250</v>
      </c>
      <c r="F3237" t="s">
        <v>14682</v>
      </c>
      <c r="G3237" t="s">
        <v>14683</v>
      </c>
      <c r="H3237" t="s">
        <v>14717</v>
      </c>
      <c r="I3237" t="s">
        <v>14718</v>
      </c>
      <c r="J3237">
        <v>4</v>
      </c>
      <c r="L3237" t="s">
        <v>14702</v>
      </c>
      <c r="M3237" t="s">
        <v>14719</v>
      </c>
      <c r="N3237" t="s">
        <v>14720</v>
      </c>
      <c r="O3237" t="s">
        <v>15371</v>
      </c>
      <c r="P3237" t="s">
        <v>41</v>
      </c>
      <c r="Q3237" t="s">
        <v>25</v>
      </c>
      <c r="R3237" t="s">
        <v>25</v>
      </c>
      <c r="S3237" t="s">
        <v>26</v>
      </c>
      <c r="T3237" t="b">
        <v>0</v>
      </c>
      <c r="U3237" t="b">
        <v>0</v>
      </c>
      <c r="V3237">
        <v>2</v>
      </c>
      <c r="W3237">
        <v>130</v>
      </c>
      <c r="X3237">
        <v>11</v>
      </c>
      <c r="AB3237">
        <v>2</v>
      </c>
      <c r="AC3237">
        <v>1</v>
      </c>
      <c r="AD3237">
        <v>3</v>
      </c>
      <c r="AE3237" t="s">
        <v>618</v>
      </c>
      <c r="AG3237" t="s">
        <v>15372</v>
      </c>
      <c r="AH3237" t="s">
        <v>15373</v>
      </c>
    </row>
    <row r="3238" spans="1:34" x14ac:dyDescent="0.25">
      <c r="A3238">
        <v>9</v>
      </c>
      <c r="B3238" t="s">
        <v>14677</v>
      </c>
      <c r="C3238" t="s">
        <v>14678</v>
      </c>
      <c r="D3238">
        <v>46235</v>
      </c>
      <c r="E3238">
        <v>46250</v>
      </c>
      <c r="F3238" t="s">
        <v>14682</v>
      </c>
      <c r="G3238" t="s">
        <v>14683</v>
      </c>
      <c r="H3238" t="s">
        <v>14717</v>
      </c>
      <c r="I3238" t="s">
        <v>14718</v>
      </c>
      <c r="J3238">
        <v>4</v>
      </c>
      <c r="L3238" t="s">
        <v>14702</v>
      </c>
      <c r="M3238" t="s">
        <v>14719</v>
      </c>
      <c r="N3238" t="s">
        <v>14720</v>
      </c>
      <c r="O3238" t="s">
        <v>15374</v>
      </c>
      <c r="P3238" t="s">
        <v>41</v>
      </c>
      <c r="Q3238" t="s">
        <v>25</v>
      </c>
      <c r="R3238" t="s">
        <v>25</v>
      </c>
      <c r="S3238" t="s">
        <v>26</v>
      </c>
      <c r="T3238" t="b">
        <v>0</v>
      </c>
      <c r="U3238" t="b">
        <v>0</v>
      </c>
      <c r="V3238">
        <v>3</v>
      </c>
      <c r="W3238">
        <v>130</v>
      </c>
      <c r="X3238">
        <v>11</v>
      </c>
      <c r="AB3238">
        <v>2</v>
      </c>
      <c r="AC3238">
        <v>1</v>
      </c>
      <c r="AD3238">
        <v>3</v>
      </c>
      <c r="AE3238" t="s">
        <v>1745</v>
      </c>
      <c r="AG3238" t="s">
        <v>15375</v>
      </c>
      <c r="AH3238" t="s">
        <v>15376</v>
      </c>
    </row>
    <row r="3239" spans="1:34" x14ac:dyDescent="0.25">
      <c r="A3239">
        <v>9</v>
      </c>
      <c r="B3239" t="s">
        <v>14677</v>
      </c>
      <c r="C3239" t="s">
        <v>14678</v>
      </c>
      <c r="D3239">
        <v>46235</v>
      </c>
      <c r="E3239">
        <v>46250</v>
      </c>
      <c r="F3239" t="s">
        <v>14682</v>
      </c>
      <c r="G3239" t="s">
        <v>14683</v>
      </c>
      <c r="H3239" t="s">
        <v>14717</v>
      </c>
      <c r="I3239" t="s">
        <v>14718</v>
      </c>
      <c r="J3239">
        <v>4</v>
      </c>
      <c r="L3239" t="s">
        <v>14702</v>
      </c>
      <c r="M3239" t="s">
        <v>14719</v>
      </c>
      <c r="N3239" t="s">
        <v>14720</v>
      </c>
      <c r="O3239" t="s">
        <v>15377</v>
      </c>
      <c r="P3239" t="s">
        <v>45</v>
      </c>
      <c r="Q3239" t="s">
        <v>25</v>
      </c>
      <c r="R3239" t="s">
        <v>25</v>
      </c>
      <c r="S3239" t="s">
        <v>26</v>
      </c>
      <c r="T3239" t="b">
        <v>1</v>
      </c>
      <c r="U3239" t="b">
        <v>0</v>
      </c>
      <c r="V3239">
        <v>1</v>
      </c>
      <c r="W3239">
        <v>80</v>
      </c>
      <c r="X3239">
        <v>10</v>
      </c>
      <c r="AB3239">
        <v>2</v>
      </c>
      <c r="AC3239">
        <v>1</v>
      </c>
      <c r="AD3239">
        <v>3</v>
      </c>
      <c r="AE3239" t="s">
        <v>618</v>
      </c>
      <c r="AG3239" t="s">
        <v>15378</v>
      </c>
      <c r="AH3239" t="s">
        <v>15379</v>
      </c>
    </row>
    <row r="3240" spans="1:34" x14ac:dyDescent="0.25">
      <c r="A3240">
        <v>9</v>
      </c>
      <c r="B3240" t="s">
        <v>14677</v>
      </c>
      <c r="C3240" t="s">
        <v>14678</v>
      </c>
      <c r="D3240">
        <v>46235</v>
      </c>
      <c r="E3240">
        <v>46250</v>
      </c>
      <c r="F3240" t="s">
        <v>14682</v>
      </c>
      <c r="G3240" t="s">
        <v>14683</v>
      </c>
      <c r="H3240" t="s">
        <v>14717</v>
      </c>
      <c r="I3240" t="s">
        <v>14718</v>
      </c>
      <c r="J3240">
        <v>4</v>
      </c>
      <c r="L3240" t="s">
        <v>14702</v>
      </c>
      <c r="M3240" t="s">
        <v>14719</v>
      </c>
      <c r="N3240" t="s">
        <v>14720</v>
      </c>
      <c r="O3240" t="s">
        <v>15380</v>
      </c>
      <c r="P3240" t="s">
        <v>45</v>
      </c>
      <c r="Q3240" t="s">
        <v>25</v>
      </c>
      <c r="R3240" t="s">
        <v>25</v>
      </c>
      <c r="S3240" t="s">
        <v>26</v>
      </c>
      <c r="T3240" t="b">
        <v>1</v>
      </c>
      <c r="U3240" t="b">
        <v>0</v>
      </c>
      <c r="V3240">
        <v>2</v>
      </c>
      <c r="W3240">
        <v>80</v>
      </c>
      <c r="X3240">
        <v>10</v>
      </c>
      <c r="AB3240">
        <v>2</v>
      </c>
      <c r="AC3240">
        <v>1</v>
      </c>
      <c r="AD3240">
        <v>3</v>
      </c>
      <c r="AE3240" t="s">
        <v>618</v>
      </c>
      <c r="AG3240" t="s">
        <v>15381</v>
      </c>
      <c r="AH3240" t="s">
        <v>15382</v>
      </c>
    </row>
    <row r="3241" spans="1:34" x14ac:dyDescent="0.25">
      <c r="A3241">
        <v>9</v>
      </c>
      <c r="B3241" t="s">
        <v>14677</v>
      </c>
      <c r="C3241" t="s">
        <v>14678</v>
      </c>
      <c r="D3241">
        <v>46235</v>
      </c>
      <c r="E3241">
        <v>46250</v>
      </c>
      <c r="F3241" t="s">
        <v>14682</v>
      </c>
      <c r="G3241" t="s">
        <v>14683</v>
      </c>
      <c r="H3241" t="s">
        <v>14717</v>
      </c>
      <c r="I3241" t="s">
        <v>14718</v>
      </c>
      <c r="J3241">
        <v>4</v>
      </c>
      <c r="L3241" t="s">
        <v>14702</v>
      </c>
      <c r="M3241" t="s">
        <v>14719</v>
      </c>
      <c r="N3241" t="s">
        <v>14720</v>
      </c>
      <c r="O3241" t="s">
        <v>15383</v>
      </c>
      <c r="P3241" t="s">
        <v>45</v>
      </c>
      <c r="Q3241" t="s">
        <v>25</v>
      </c>
      <c r="R3241" t="s">
        <v>25</v>
      </c>
      <c r="S3241" t="s">
        <v>26</v>
      </c>
      <c r="T3241" t="b">
        <v>1</v>
      </c>
      <c r="U3241" t="b">
        <v>0</v>
      </c>
      <c r="V3241">
        <v>3</v>
      </c>
      <c r="W3241">
        <v>80</v>
      </c>
      <c r="X3241">
        <v>10</v>
      </c>
      <c r="AB3241">
        <v>2</v>
      </c>
      <c r="AC3241">
        <v>1</v>
      </c>
      <c r="AD3241">
        <v>3</v>
      </c>
      <c r="AE3241" t="s">
        <v>610</v>
      </c>
      <c r="AG3241" t="s">
        <v>15384</v>
      </c>
      <c r="AH3241" t="s">
        <v>15385</v>
      </c>
    </row>
    <row r="3242" spans="1:34" x14ac:dyDescent="0.25">
      <c r="A3242">
        <v>9</v>
      </c>
      <c r="B3242" t="s">
        <v>14677</v>
      </c>
      <c r="C3242" t="s">
        <v>14678</v>
      </c>
      <c r="D3242">
        <v>46235</v>
      </c>
      <c r="E3242">
        <v>46250</v>
      </c>
      <c r="F3242" t="s">
        <v>14682</v>
      </c>
      <c r="G3242" t="s">
        <v>14683</v>
      </c>
      <c r="H3242" t="s">
        <v>14717</v>
      </c>
      <c r="I3242" t="s">
        <v>14718</v>
      </c>
      <c r="J3242">
        <v>4</v>
      </c>
      <c r="L3242" t="s">
        <v>14702</v>
      </c>
      <c r="M3242" t="s">
        <v>14719</v>
      </c>
      <c r="N3242" t="s">
        <v>14720</v>
      </c>
      <c r="O3242" t="s">
        <v>15386</v>
      </c>
      <c r="P3242" t="s">
        <v>309</v>
      </c>
      <c r="Q3242" t="s">
        <v>148</v>
      </c>
      <c r="R3242" t="s">
        <v>8661</v>
      </c>
      <c r="S3242" t="s">
        <v>8645</v>
      </c>
      <c r="T3242" t="b">
        <v>0</v>
      </c>
      <c r="U3242" t="b">
        <v>0</v>
      </c>
      <c r="V3242">
        <v>1</v>
      </c>
      <c r="W3242">
        <v>10</v>
      </c>
      <c r="X3242">
        <v>12</v>
      </c>
      <c r="AB3242">
        <v>2</v>
      </c>
      <c r="AC3242">
        <v>2</v>
      </c>
      <c r="AD3242">
        <v>2</v>
      </c>
      <c r="AE3242" t="s">
        <v>2289</v>
      </c>
      <c r="AG3242" t="s">
        <v>3545</v>
      </c>
      <c r="AH3242" t="s">
        <v>15387</v>
      </c>
    </row>
    <row r="3243" spans="1:34" x14ac:dyDescent="0.25">
      <c r="A3243">
        <v>9</v>
      </c>
      <c r="B3243" t="s">
        <v>14677</v>
      </c>
      <c r="C3243" t="s">
        <v>14678</v>
      </c>
      <c r="D3243">
        <v>46235</v>
      </c>
      <c r="E3243">
        <v>46250</v>
      </c>
      <c r="F3243" t="s">
        <v>14682</v>
      </c>
      <c r="G3243" t="s">
        <v>14683</v>
      </c>
      <c r="H3243" t="s">
        <v>14717</v>
      </c>
      <c r="I3243" t="s">
        <v>14718</v>
      </c>
      <c r="J3243">
        <v>4</v>
      </c>
      <c r="L3243" t="s">
        <v>14702</v>
      </c>
      <c r="M3243" t="s">
        <v>14719</v>
      </c>
      <c r="N3243" t="s">
        <v>14720</v>
      </c>
      <c r="O3243" t="s">
        <v>15388</v>
      </c>
      <c r="P3243" t="s">
        <v>309</v>
      </c>
      <c r="Q3243" t="s">
        <v>148</v>
      </c>
      <c r="R3243" t="s">
        <v>8661</v>
      </c>
      <c r="S3243" t="s">
        <v>8645</v>
      </c>
      <c r="T3243" t="b">
        <v>0</v>
      </c>
      <c r="U3243" t="b">
        <v>0</v>
      </c>
      <c r="V3243">
        <v>2</v>
      </c>
      <c r="W3243">
        <v>12.5</v>
      </c>
      <c r="X3243">
        <v>12</v>
      </c>
      <c r="AB3243">
        <v>2</v>
      </c>
      <c r="AC3243">
        <v>2</v>
      </c>
      <c r="AD3243">
        <v>2</v>
      </c>
      <c r="AE3243" t="s">
        <v>618</v>
      </c>
      <c r="AG3243" t="s">
        <v>3218</v>
      </c>
      <c r="AH3243" t="s">
        <v>15389</v>
      </c>
    </row>
    <row r="3244" spans="1:34" x14ac:dyDescent="0.25">
      <c r="A3244">
        <v>9</v>
      </c>
      <c r="B3244" t="s">
        <v>14677</v>
      </c>
      <c r="C3244" t="s">
        <v>14678</v>
      </c>
      <c r="D3244">
        <v>46235</v>
      </c>
      <c r="E3244">
        <v>46250</v>
      </c>
      <c r="F3244" t="s">
        <v>14682</v>
      </c>
      <c r="G3244" t="s">
        <v>14683</v>
      </c>
      <c r="H3244" t="s">
        <v>14717</v>
      </c>
      <c r="I3244" t="s">
        <v>14718</v>
      </c>
      <c r="J3244">
        <v>4</v>
      </c>
      <c r="L3244" t="s">
        <v>14702</v>
      </c>
      <c r="M3244" t="s">
        <v>14719</v>
      </c>
      <c r="N3244" t="s">
        <v>14720</v>
      </c>
      <c r="O3244" t="s">
        <v>15390</v>
      </c>
      <c r="P3244" t="s">
        <v>309</v>
      </c>
      <c r="Q3244" t="s">
        <v>148</v>
      </c>
      <c r="R3244" t="s">
        <v>8661</v>
      </c>
      <c r="S3244" t="s">
        <v>8645</v>
      </c>
      <c r="T3244" t="b">
        <v>0</v>
      </c>
      <c r="U3244" t="b">
        <v>0</v>
      </c>
      <c r="V3244">
        <v>3</v>
      </c>
      <c r="W3244">
        <v>15</v>
      </c>
      <c r="X3244">
        <v>11</v>
      </c>
      <c r="AB3244">
        <v>2</v>
      </c>
      <c r="AC3244">
        <v>2</v>
      </c>
      <c r="AD3244">
        <v>2</v>
      </c>
      <c r="AE3244" t="s">
        <v>610</v>
      </c>
      <c r="AG3244" t="s">
        <v>3600</v>
      </c>
      <c r="AH3244" t="s">
        <v>15391</v>
      </c>
    </row>
    <row r="3245" spans="1:34" x14ac:dyDescent="0.25">
      <c r="A3245">
        <v>9</v>
      </c>
      <c r="B3245" t="s">
        <v>14677</v>
      </c>
      <c r="C3245" t="s">
        <v>14678</v>
      </c>
      <c r="D3245">
        <v>46235</v>
      </c>
      <c r="E3245">
        <v>46250</v>
      </c>
      <c r="F3245" t="s">
        <v>14682</v>
      </c>
      <c r="G3245" t="s">
        <v>14683</v>
      </c>
      <c r="H3245" t="s">
        <v>14717</v>
      </c>
      <c r="I3245" t="s">
        <v>14718</v>
      </c>
      <c r="J3245">
        <v>4</v>
      </c>
      <c r="L3245" t="s">
        <v>14702</v>
      </c>
      <c r="M3245" t="s">
        <v>14719</v>
      </c>
      <c r="N3245" t="s">
        <v>14720</v>
      </c>
      <c r="O3245" t="s">
        <v>15392</v>
      </c>
      <c r="P3245" t="s">
        <v>229</v>
      </c>
      <c r="Q3245" t="s">
        <v>8650</v>
      </c>
      <c r="R3245" t="s">
        <v>8637</v>
      </c>
      <c r="S3245" t="s">
        <v>8645</v>
      </c>
      <c r="T3245" t="b">
        <v>1</v>
      </c>
      <c r="U3245" t="b">
        <v>0</v>
      </c>
      <c r="V3245">
        <v>1</v>
      </c>
      <c r="W3245">
        <v>25</v>
      </c>
      <c r="X3245">
        <v>12</v>
      </c>
      <c r="AB3245">
        <v>2</v>
      </c>
      <c r="AC3245">
        <v>1</v>
      </c>
      <c r="AD3245">
        <v>3</v>
      </c>
      <c r="AE3245" t="s">
        <v>618</v>
      </c>
      <c r="AG3245" t="s">
        <v>15393</v>
      </c>
      <c r="AH3245" t="s">
        <v>15394</v>
      </c>
    </row>
    <row r="3246" spans="1:34" x14ac:dyDescent="0.25">
      <c r="A3246">
        <v>9</v>
      </c>
      <c r="B3246" t="s">
        <v>14677</v>
      </c>
      <c r="C3246" t="s">
        <v>14678</v>
      </c>
      <c r="D3246">
        <v>46235</v>
      </c>
      <c r="E3246">
        <v>46250</v>
      </c>
      <c r="F3246" t="s">
        <v>14682</v>
      </c>
      <c r="G3246" t="s">
        <v>14683</v>
      </c>
      <c r="H3246" t="s">
        <v>14717</v>
      </c>
      <c r="I3246" t="s">
        <v>14718</v>
      </c>
      <c r="J3246">
        <v>4</v>
      </c>
      <c r="L3246" t="s">
        <v>14702</v>
      </c>
      <c r="M3246" t="s">
        <v>14719</v>
      </c>
      <c r="N3246" t="s">
        <v>14720</v>
      </c>
      <c r="O3246" t="s">
        <v>15395</v>
      </c>
      <c r="P3246" t="s">
        <v>229</v>
      </c>
      <c r="Q3246" t="s">
        <v>8650</v>
      </c>
      <c r="R3246" t="s">
        <v>8637</v>
      </c>
      <c r="S3246" t="s">
        <v>8645</v>
      </c>
      <c r="T3246" t="b">
        <v>1</v>
      </c>
      <c r="U3246" t="b">
        <v>0</v>
      </c>
      <c r="V3246">
        <v>2</v>
      </c>
      <c r="W3246">
        <v>27.5</v>
      </c>
      <c r="X3246">
        <v>12</v>
      </c>
      <c r="AB3246">
        <v>2</v>
      </c>
      <c r="AC3246">
        <v>1</v>
      </c>
      <c r="AD3246">
        <v>3</v>
      </c>
      <c r="AG3246" t="s">
        <v>15396</v>
      </c>
      <c r="AH3246" t="s">
        <v>15397</v>
      </c>
    </row>
    <row r="3247" spans="1:34" x14ac:dyDescent="0.25">
      <c r="A3247">
        <v>9</v>
      </c>
      <c r="B3247" t="s">
        <v>14677</v>
      </c>
      <c r="C3247" t="s">
        <v>14678</v>
      </c>
      <c r="D3247">
        <v>46235</v>
      </c>
      <c r="E3247">
        <v>46250</v>
      </c>
      <c r="F3247" t="s">
        <v>14682</v>
      </c>
      <c r="G3247" t="s">
        <v>14683</v>
      </c>
      <c r="H3247" t="s">
        <v>14717</v>
      </c>
      <c r="I3247" t="s">
        <v>14718</v>
      </c>
      <c r="J3247">
        <v>4</v>
      </c>
      <c r="L3247" t="s">
        <v>14702</v>
      </c>
      <c r="M3247" t="s">
        <v>14719</v>
      </c>
      <c r="N3247" t="s">
        <v>14720</v>
      </c>
      <c r="O3247" t="s">
        <v>15398</v>
      </c>
      <c r="P3247" t="s">
        <v>229</v>
      </c>
      <c r="Q3247" t="s">
        <v>8650</v>
      </c>
      <c r="R3247" t="s">
        <v>8637</v>
      </c>
      <c r="S3247" t="s">
        <v>8645</v>
      </c>
      <c r="T3247" t="b">
        <v>1</v>
      </c>
      <c r="U3247" t="b">
        <v>0</v>
      </c>
      <c r="V3247">
        <v>3</v>
      </c>
      <c r="W3247">
        <v>27.5</v>
      </c>
      <c r="X3247">
        <v>10</v>
      </c>
      <c r="AB3247">
        <v>2</v>
      </c>
      <c r="AC3247">
        <v>1</v>
      </c>
      <c r="AD3247">
        <v>3</v>
      </c>
      <c r="AG3247" t="s">
        <v>15399</v>
      </c>
      <c r="AH3247" t="s">
        <v>15400</v>
      </c>
    </row>
    <row r="3248" spans="1:34" x14ac:dyDescent="0.25">
      <c r="A3248">
        <v>9</v>
      </c>
      <c r="B3248" t="s">
        <v>14677</v>
      </c>
      <c r="C3248" t="s">
        <v>14678</v>
      </c>
      <c r="D3248">
        <v>46235</v>
      </c>
      <c r="E3248">
        <v>46250</v>
      </c>
      <c r="F3248" t="s">
        <v>14682</v>
      </c>
      <c r="G3248" t="s">
        <v>14683</v>
      </c>
      <c r="H3248" t="s">
        <v>14717</v>
      </c>
      <c r="I3248" t="s">
        <v>14718</v>
      </c>
      <c r="J3248">
        <v>4</v>
      </c>
      <c r="L3248" t="s">
        <v>14702</v>
      </c>
      <c r="M3248" t="s">
        <v>14719</v>
      </c>
      <c r="N3248" t="s">
        <v>14720</v>
      </c>
      <c r="O3248" t="s">
        <v>15401</v>
      </c>
      <c r="P3248" t="s">
        <v>102</v>
      </c>
      <c r="Q3248" t="s">
        <v>8644</v>
      </c>
      <c r="R3248" t="s">
        <v>8488</v>
      </c>
      <c r="S3248" t="s">
        <v>8794</v>
      </c>
      <c r="T3248" t="b">
        <v>1</v>
      </c>
      <c r="U3248" t="b">
        <v>0</v>
      </c>
      <c r="V3248">
        <v>1</v>
      </c>
      <c r="W3248">
        <v>25</v>
      </c>
      <c r="X3248">
        <v>12</v>
      </c>
      <c r="AB3248">
        <v>2</v>
      </c>
      <c r="AC3248">
        <v>1</v>
      </c>
      <c r="AD3248">
        <v>3</v>
      </c>
      <c r="AE3248" t="s">
        <v>1745</v>
      </c>
      <c r="AG3248" t="s">
        <v>2181</v>
      </c>
      <c r="AH3248" t="s">
        <v>15402</v>
      </c>
    </row>
    <row r="3249" spans="1:34" x14ac:dyDescent="0.25">
      <c r="A3249">
        <v>9</v>
      </c>
      <c r="B3249" t="s">
        <v>14677</v>
      </c>
      <c r="C3249" t="s">
        <v>14678</v>
      </c>
      <c r="D3249">
        <v>46235</v>
      </c>
      <c r="E3249">
        <v>46250</v>
      </c>
      <c r="F3249" t="s">
        <v>14682</v>
      </c>
      <c r="G3249" t="s">
        <v>14683</v>
      </c>
      <c r="H3249" t="s">
        <v>14717</v>
      </c>
      <c r="I3249" t="s">
        <v>14718</v>
      </c>
      <c r="J3249">
        <v>4</v>
      </c>
      <c r="L3249" t="s">
        <v>14702</v>
      </c>
      <c r="M3249" t="s">
        <v>14719</v>
      </c>
      <c r="N3249" t="s">
        <v>14720</v>
      </c>
      <c r="O3249" t="s">
        <v>15403</v>
      </c>
      <c r="P3249" t="s">
        <v>102</v>
      </c>
      <c r="Q3249" t="s">
        <v>8644</v>
      </c>
      <c r="R3249" t="s">
        <v>8488</v>
      </c>
      <c r="S3249" t="s">
        <v>8794</v>
      </c>
      <c r="T3249" t="b">
        <v>1</v>
      </c>
      <c r="U3249" t="b">
        <v>0</v>
      </c>
      <c r="V3249">
        <v>2</v>
      </c>
      <c r="W3249">
        <v>25</v>
      </c>
      <c r="X3249">
        <v>10</v>
      </c>
      <c r="AB3249">
        <v>2</v>
      </c>
      <c r="AC3249">
        <v>1</v>
      </c>
      <c r="AD3249">
        <v>3</v>
      </c>
      <c r="AE3249" t="s">
        <v>610</v>
      </c>
      <c r="AG3249" t="s">
        <v>2350</v>
      </c>
      <c r="AH3249" t="s">
        <v>15404</v>
      </c>
    </row>
    <row r="3250" spans="1:34" x14ac:dyDescent="0.25">
      <c r="A3250">
        <v>9</v>
      </c>
      <c r="B3250" t="s">
        <v>14677</v>
      </c>
      <c r="C3250" t="s">
        <v>14678</v>
      </c>
      <c r="D3250">
        <v>46235</v>
      </c>
      <c r="E3250">
        <v>46250</v>
      </c>
      <c r="F3250" t="s">
        <v>14682</v>
      </c>
      <c r="G3250" t="s">
        <v>14683</v>
      </c>
      <c r="H3250" t="s">
        <v>14717</v>
      </c>
      <c r="I3250" t="s">
        <v>14718</v>
      </c>
      <c r="J3250">
        <v>4</v>
      </c>
      <c r="L3250" t="s">
        <v>14702</v>
      </c>
      <c r="M3250" t="s">
        <v>14719</v>
      </c>
      <c r="N3250" t="s">
        <v>14720</v>
      </c>
      <c r="O3250" t="s">
        <v>15405</v>
      </c>
      <c r="P3250" t="s">
        <v>102</v>
      </c>
      <c r="Q3250" t="s">
        <v>8644</v>
      </c>
      <c r="R3250" t="s">
        <v>8488</v>
      </c>
      <c r="S3250" t="s">
        <v>8794</v>
      </c>
      <c r="T3250" t="b">
        <v>1</v>
      </c>
      <c r="U3250" t="b">
        <v>0</v>
      </c>
      <c r="V3250">
        <v>3</v>
      </c>
      <c r="W3250">
        <v>25</v>
      </c>
      <c r="X3250">
        <v>9</v>
      </c>
      <c r="AB3250">
        <v>2</v>
      </c>
      <c r="AC3250">
        <v>1</v>
      </c>
      <c r="AD3250">
        <v>3</v>
      </c>
      <c r="AE3250" t="s">
        <v>610</v>
      </c>
      <c r="AG3250" t="s">
        <v>2350</v>
      </c>
      <c r="AH3250" t="s">
        <v>15406</v>
      </c>
    </row>
    <row r="3251" spans="1:34" x14ac:dyDescent="0.25">
      <c r="A3251">
        <v>9</v>
      </c>
      <c r="B3251" t="s">
        <v>14677</v>
      </c>
      <c r="C3251" t="s">
        <v>14678</v>
      </c>
      <c r="D3251">
        <v>46235</v>
      </c>
      <c r="E3251">
        <v>46250</v>
      </c>
      <c r="F3251" t="s">
        <v>14682</v>
      </c>
      <c r="G3251" t="s">
        <v>14683</v>
      </c>
      <c r="H3251" t="s">
        <v>14717</v>
      </c>
      <c r="I3251" t="s">
        <v>14718</v>
      </c>
      <c r="J3251">
        <v>4</v>
      </c>
      <c r="L3251" t="s">
        <v>14702</v>
      </c>
      <c r="M3251" t="s">
        <v>14719</v>
      </c>
      <c r="N3251" t="s">
        <v>14720</v>
      </c>
      <c r="O3251" t="s">
        <v>15407</v>
      </c>
      <c r="P3251" t="s">
        <v>1534</v>
      </c>
      <c r="Q3251" t="s">
        <v>2</v>
      </c>
      <c r="R3251" t="s">
        <v>2</v>
      </c>
      <c r="S3251" t="s">
        <v>8646</v>
      </c>
      <c r="T3251" t="b">
        <v>0</v>
      </c>
      <c r="U3251" t="b">
        <v>1</v>
      </c>
      <c r="V3251">
        <v>1</v>
      </c>
      <c r="W3251">
        <v>140</v>
      </c>
      <c r="Y3251">
        <v>45</v>
      </c>
      <c r="AH3251" t="s">
        <v>15408</v>
      </c>
    </row>
    <row r="3252" spans="1:34" x14ac:dyDescent="0.25">
      <c r="A3252">
        <v>9</v>
      </c>
      <c r="B3252" t="s">
        <v>14677</v>
      </c>
      <c r="C3252" t="s">
        <v>14678</v>
      </c>
      <c r="D3252">
        <v>46235</v>
      </c>
      <c r="E3252">
        <v>46250</v>
      </c>
      <c r="F3252" t="s">
        <v>14682</v>
      </c>
      <c r="G3252" t="s">
        <v>14683</v>
      </c>
      <c r="H3252" t="s">
        <v>14717</v>
      </c>
      <c r="I3252" t="s">
        <v>14718</v>
      </c>
      <c r="J3252">
        <v>4</v>
      </c>
      <c r="L3252" t="s">
        <v>14702</v>
      </c>
      <c r="M3252" t="s">
        <v>14719</v>
      </c>
      <c r="N3252" t="s">
        <v>14720</v>
      </c>
      <c r="O3252" t="s">
        <v>15409</v>
      </c>
      <c r="P3252" t="s">
        <v>1534</v>
      </c>
      <c r="Q3252" t="s">
        <v>2</v>
      </c>
      <c r="R3252" t="s">
        <v>2</v>
      </c>
      <c r="S3252" t="s">
        <v>8646</v>
      </c>
      <c r="T3252" t="b">
        <v>0</v>
      </c>
      <c r="U3252" t="b">
        <v>1</v>
      </c>
      <c r="V3252">
        <v>2</v>
      </c>
      <c r="W3252">
        <v>140</v>
      </c>
      <c r="Y3252">
        <v>45</v>
      </c>
      <c r="AH3252" t="s">
        <v>14720</v>
      </c>
    </row>
    <row r="3253" spans="1:34" x14ac:dyDescent="0.25">
      <c r="A3253">
        <v>9</v>
      </c>
      <c r="B3253" t="s">
        <v>14677</v>
      </c>
      <c r="C3253" t="s">
        <v>14678</v>
      </c>
      <c r="D3253">
        <v>46235</v>
      </c>
      <c r="E3253">
        <v>46250</v>
      </c>
      <c r="F3253" t="s">
        <v>14682</v>
      </c>
      <c r="G3253" t="s">
        <v>14683</v>
      </c>
      <c r="H3253" t="s">
        <v>14721</v>
      </c>
      <c r="I3253" t="s">
        <v>14722</v>
      </c>
      <c r="J3253">
        <v>1</v>
      </c>
      <c r="L3253" t="s">
        <v>14687</v>
      </c>
      <c r="M3253" t="s">
        <v>14723</v>
      </c>
      <c r="N3253" t="s">
        <v>14724</v>
      </c>
      <c r="O3253" t="s">
        <v>15410</v>
      </c>
      <c r="P3253" t="s">
        <v>363</v>
      </c>
      <c r="Q3253" t="s">
        <v>357</v>
      </c>
      <c r="R3253" t="s">
        <v>357</v>
      </c>
      <c r="S3253" t="s">
        <v>357</v>
      </c>
      <c r="T3253" t="b">
        <v>0</v>
      </c>
      <c r="U3253" t="b">
        <v>1</v>
      </c>
      <c r="V3253">
        <v>1</v>
      </c>
      <c r="Y3253">
        <v>301</v>
      </c>
      <c r="Z3253">
        <v>0.6</v>
      </c>
      <c r="AA3253" t="s">
        <v>3957</v>
      </c>
      <c r="AG3253" t="s">
        <v>15411</v>
      </c>
      <c r="AH3253" t="s">
        <v>14723</v>
      </c>
    </row>
    <row r="3254" spans="1:34" x14ac:dyDescent="0.25">
      <c r="A3254">
        <v>9</v>
      </c>
      <c r="B3254" t="s">
        <v>14677</v>
      </c>
      <c r="C3254" t="s">
        <v>14678</v>
      </c>
      <c r="D3254">
        <v>46235</v>
      </c>
      <c r="E3254">
        <v>46250</v>
      </c>
      <c r="F3254" t="s">
        <v>14682</v>
      </c>
      <c r="G3254" t="s">
        <v>14683</v>
      </c>
      <c r="H3254" t="s">
        <v>14721</v>
      </c>
      <c r="I3254" t="s">
        <v>14722</v>
      </c>
      <c r="J3254">
        <v>1</v>
      </c>
      <c r="L3254" t="s">
        <v>14687</v>
      </c>
      <c r="M3254" t="s">
        <v>14723</v>
      </c>
      <c r="N3254" t="s">
        <v>14724</v>
      </c>
      <c r="O3254" t="s">
        <v>15412</v>
      </c>
      <c r="P3254" t="s">
        <v>394</v>
      </c>
      <c r="Q3254" t="s">
        <v>272</v>
      </c>
      <c r="R3254" t="s">
        <v>8666</v>
      </c>
      <c r="S3254" t="s">
        <v>8645</v>
      </c>
      <c r="T3254" t="b">
        <v>0</v>
      </c>
      <c r="U3254" t="b">
        <v>0</v>
      </c>
      <c r="V3254">
        <v>1</v>
      </c>
      <c r="W3254">
        <v>0</v>
      </c>
      <c r="X3254">
        <v>15</v>
      </c>
      <c r="AF3254" t="s">
        <v>15413</v>
      </c>
      <c r="AH3254" t="s">
        <v>15414</v>
      </c>
    </row>
    <row r="3255" spans="1:34" x14ac:dyDescent="0.25">
      <c r="A3255">
        <v>9</v>
      </c>
      <c r="B3255" t="s">
        <v>14677</v>
      </c>
      <c r="C3255" t="s">
        <v>14678</v>
      </c>
      <c r="D3255">
        <v>46235</v>
      </c>
      <c r="E3255">
        <v>46250</v>
      </c>
      <c r="F3255" t="s">
        <v>14682</v>
      </c>
      <c r="G3255" t="s">
        <v>14683</v>
      </c>
      <c r="H3255" t="s">
        <v>14721</v>
      </c>
      <c r="I3255" t="s">
        <v>14722</v>
      </c>
      <c r="J3255">
        <v>1</v>
      </c>
      <c r="L3255" t="s">
        <v>14687</v>
      </c>
      <c r="M3255" t="s">
        <v>14723</v>
      </c>
      <c r="N3255" t="s">
        <v>14724</v>
      </c>
      <c r="O3255" t="s">
        <v>15415</v>
      </c>
      <c r="P3255" t="s">
        <v>398</v>
      </c>
      <c r="Q3255" t="s">
        <v>272</v>
      </c>
      <c r="R3255" t="s">
        <v>8666</v>
      </c>
      <c r="S3255" t="s">
        <v>8645</v>
      </c>
      <c r="T3255" t="b">
        <v>0</v>
      </c>
      <c r="U3255" t="b">
        <v>0</v>
      </c>
      <c r="V3255">
        <v>1</v>
      </c>
      <c r="W3255">
        <v>0</v>
      </c>
      <c r="X3255">
        <v>12</v>
      </c>
      <c r="AF3255" t="s">
        <v>15413</v>
      </c>
      <c r="AH3255" t="s">
        <v>15416</v>
      </c>
    </row>
    <row r="3256" spans="1:34" x14ac:dyDescent="0.25">
      <c r="A3256">
        <v>9</v>
      </c>
      <c r="B3256" t="s">
        <v>14677</v>
      </c>
      <c r="C3256" t="s">
        <v>14678</v>
      </c>
      <c r="D3256">
        <v>46235</v>
      </c>
      <c r="E3256">
        <v>46250</v>
      </c>
      <c r="F3256" t="s">
        <v>14682</v>
      </c>
      <c r="G3256" t="s">
        <v>14683</v>
      </c>
      <c r="H3256" t="s">
        <v>14721</v>
      </c>
      <c r="I3256" t="s">
        <v>14722</v>
      </c>
      <c r="J3256">
        <v>1</v>
      </c>
      <c r="L3256" t="s">
        <v>14687</v>
      </c>
      <c r="M3256" t="s">
        <v>14723</v>
      </c>
      <c r="N3256" t="s">
        <v>14724</v>
      </c>
      <c r="O3256" t="s">
        <v>15417</v>
      </c>
      <c r="P3256" t="s">
        <v>403</v>
      </c>
      <c r="Q3256" t="s">
        <v>272</v>
      </c>
      <c r="R3256" t="s">
        <v>8666</v>
      </c>
      <c r="S3256" t="s">
        <v>8645</v>
      </c>
      <c r="T3256" t="b">
        <v>0</v>
      </c>
      <c r="U3256" t="b">
        <v>0</v>
      </c>
      <c r="V3256">
        <v>1</v>
      </c>
      <c r="W3256">
        <v>0</v>
      </c>
      <c r="X3256">
        <v>8</v>
      </c>
      <c r="AF3256" t="s">
        <v>15413</v>
      </c>
      <c r="AH3256" t="s">
        <v>15418</v>
      </c>
    </row>
    <row r="3257" spans="1:34" x14ac:dyDescent="0.25">
      <c r="A3257">
        <v>9</v>
      </c>
      <c r="B3257" t="s">
        <v>14677</v>
      </c>
      <c r="C3257" t="s">
        <v>14678</v>
      </c>
      <c r="D3257">
        <v>46235</v>
      </c>
      <c r="E3257">
        <v>46250</v>
      </c>
      <c r="F3257" t="s">
        <v>14682</v>
      </c>
      <c r="G3257" t="s">
        <v>14683</v>
      </c>
      <c r="H3257" t="s">
        <v>14721</v>
      </c>
      <c r="I3257" t="s">
        <v>14722</v>
      </c>
      <c r="J3257">
        <v>1</v>
      </c>
      <c r="L3257" t="s">
        <v>14687</v>
      </c>
      <c r="M3257" t="s">
        <v>14723</v>
      </c>
      <c r="N3257" t="s">
        <v>14724</v>
      </c>
      <c r="O3257" t="s">
        <v>15419</v>
      </c>
      <c r="P3257" t="s">
        <v>407</v>
      </c>
      <c r="Q3257" t="s">
        <v>272</v>
      </c>
      <c r="R3257" t="s">
        <v>8666</v>
      </c>
      <c r="S3257" t="s">
        <v>8645</v>
      </c>
      <c r="T3257" t="b">
        <v>0</v>
      </c>
      <c r="U3257" t="b">
        <v>0</v>
      </c>
      <c r="V3257">
        <v>1</v>
      </c>
      <c r="W3257">
        <v>0</v>
      </c>
      <c r="X3257">
        <v>10</v>
      </c>
      <c r="AF3257" t="s">
        <v>15413</v>
      </c>
      <c r="AH3257" t="s">
        <v>15420</v>
      </c>
    </row>
    <row r="3258" spans="1:34" x14ac:dyDescent="0.25">
      <c r="A3258">
        <v>9</v>
      </c>
      <c r="B3258" t="s">
        <v>14677</v>
      </c>
      <c r="C3258" t="s">
        <v>14678</v>
      </c>
      <c r="D3258">
        <v>46235</v>
      </c>
      <c r="E3258">
        <v>46250</v>
      </c>
      <c r="F3258" t="s">
        <v>14682</v>
      </c>
      <c r="G3258" t="s">
        <v>14683</v>
      </c>
      <c r="H3258" t="s">
        <v>14721</v>
      </c>
      <c r="I3258" t="s">
        <v>14722</v>
      </c>
      <c r="J3258">
        <v>1</v>
      </c>
      <c r="L3258" t="s">
        <v>14687</v>
      </c>
      <c r="M3258" t="s">
        <v>14723</v>
      </c>
      <c r="N3258" t="s">
        <v>14724</v>
      </c>
      <c r="O3258" t="s">
        <v>15421</v>
      </c>
      <c r="P3258" t="s">
        <v>389</v>
      </c>
      <c r="Q3258" t="s">
        <v>148</v>
      </c>
      <c r="R3258" t="s">
        <v>8659</v>
      </c>
      <c r="S3258" t="s">
        <v>8662</v>
      </c>
      <c r="T3258" t="b">
        <v>0</v>
      </c>
      <c r="U3258" t="b">
        <v>0</v>
      </c>
      <c r="V3258">
        <v>1</v>
      </c>
      <c r="W3258">
        <v>0</v>
      </c>
      <c r="X3258">
        <v>10</v>
      </c>
      <c r="AH3258" t="s">
        <v>15422</v>
      </c>
    </row>
    <row r="3259" spans="1:34" x14ac:dyDescent="0.25">
      <c r="A3259">
        <v>9</v>
      </c>
      <c r="B3259" t="s">
        <v>14677</v>
      </c>
      <c r="C3259" t="s">
        <v>14678</v>
      </c>
      <c r="D3259">
        <v>46235</v>
      </c>
      <c r="E3259">
        <v>46250</v>
      </c>
      <c r="F3259" t="s">
        <v>14682</v>
      </c>
      <c r="G3259" t="s">
        <v>14683</v>
      </c>
      <c r="H3259" t="s">
        <v>14721</v>
      </c>
      <c r="I3259" t="s">
        <v>14722</v>
      </c>
      <c r="J3259">
        <v>1</v>
      </c>
      <c r="L3259" t="s">
        <v>14687</v>
      </c>
      <c r="M3259" t="s">
        <v>14723</v>
      </c>
      <c r="N3259" t="s">
        <v>14724</v>
      </c>
      <c r="O3259" t="s">
        <v>15423</v>
      </c>
      <c r="P3259" t="s">
        <v>394</v>
      </c>
      <c r="Q3259" t="s">
        <v>272</v>
      </c>
      <c r="R3259" t="s">
        <v>8666</v>
      </c>
      <c r="S3259" t="s">
        <v>8645</v>
      </c>
      <c r="T3259" t="b">
        <v>0</v>
      </c>
      <c r="U3259" t="b">
        <v>0</v>
      </c>
      <c r="V3259">
        <v>2</v>
      </c>
      <c r="W3259">
        <v>0</v>
      </c>
      <c r="X3259">
        <v>15</v>
      </c>
      <c r="AF3259" t="s">
        <v>15424</v>
      </c>
      <c r="AH3259" t="s">
        <v>15425</v>
      </c>
    </row>
    <row r="3260" spans="1:34" x14ac:dyDescent="0.25">
      <c r="A3260">
        <v>9</v>
      </c>
      <c r="B3260" t="s">
        <v>14677</v>
      </c>
      <c r="C3260" t="s">
        <v>14678</v>
      </c>
      <c r="D3260">
        <v>46235</v>
      </c>
      <c r="E3260">
        <v>46250</v>
      </c>
      <c r="F3260" t="s">
        <v>14682</v>
      </c>
      <c r="G3260" t="s">
        <v>14683</v>
      </c>
      <c r="H3260" t="s">
        <v>14721</v>
      </c>
      <c r="I3260" t="s">
        <v>14722</v>
      </c>
      <c r="J3260">
        <v>1</v>
      </c>
      <c r="L3260" t="s">
        <v>14687</v>
      </c>
      <c r="M3260" t="s">
        <v>14723</v>
      </c>
      <c r="N3260" t="s">
        <v>14724</v>
      </c>
      <c r="O3260" t="s">
        <v>15426</v>
      </c>
      <c r="P3260" t="s">
        <v>398</v>
      </c>
      <c r="Q3260" t="s">
        <v>272</v>
      </c>
      <c r="R3260" t="s">
        <v>8666</v>
      </c>
      <c r="S3260" t="s">
        <v>8645</v>
      </c>
      <c r="T3260" t="b">
        <v>0</v>
      </c>
      <c r="U3260" t="b">
        <v>0</v>
      </c>
      <c r="V3260">
        <v>2</v>
      </c>
      <c r="W3260">
        <v>0</v>
      </c>
      <c r="X3260">
        <v>12</v>
      </c>
      <c r="AF3260" t="s">
        <v>15424</v>
      </c>
      <c r="AH3260" t="s">
        <v>15427</v>
      </c>
    </row>
    <row r="3261" spans="1:34" x14ac:dyDescent="0.25">
      <c r="A3261">
        <v>9</v>
      </c>
      <c r="B3261" t="s">
        <v>14677</v>
      </c>
      <c r="C3261" t="s">
        <v>14678</v>
      </c>
      <c r="D3261">
        <v>46235</v>
      </c>
      <c r="E3261">
        <v>46250</v>
      </c>
      <c r="F3261" t="s">
        <v>14682</v>
      </c>
      <c r="G3261" t="s">
        <v>14683</v>
      </c>
      <c r="H3261" t="s">
        <v>14721</v>
      </c>
      <c r="I3261" t="s">
        <v>14722</v>
      </c>
      <c r="J3261">
        <v>1</v>
      </c>
      <c r="L3261" t="s">
        <v>14687</v>
      </c>
      <c r="M3261" t="s">
        <v>14723</v>
      </c>
      <c r="N3261" t="s">
        <v>14724</v>
      </c>
      <c r="O3261" t="s">
        <v>15428</v>
      </c>
      <c r="P3261" t="s">
        <v>403</v>
      </c>
      <c r="Q3261" t="s">
        <v>272</v>
      </c>
      <c r="R3261" t="s">
        <v>8666</v>
      </c>
      <c r="S3261" t="s">
        <v>8645</v>
      </c>
      <c r="T3261" t="b">
        <v>0</v>
      </c>
      <c r="U3261" t="b">
        <v>0</v>
      </c>
      <c r="V3261">
        <v>2</v>
      </c>
      <c r="W3261">
        <v>0</v>
      </c>
      <c r="X3261">
        <v>8</v>
      </c>
      <c r="AF3261" t="s">
        <v>15424</v>
      </c>
      <c r="AH3261" t="s">
        <v>15429</v>
      </c>
    </row>
    <row r="3262" spans="1:34" x14ac:dyDescent="0.25">
      <c r="A3262">
        <v>9</v>
      </c>
      <c r="B3262" t="s">
        <v>14677</v>
      </c>
      <c r="C3262" t="s">
        <v>14678</v>
      </c>
      <c r="D3262">
        <v>46235</v>
      </c>
      <c r="E3262">
        <v>46250</v>
      </c>
      <c r="F3262" t="s">
        <v>14682</v>
      </c>
      <c r="G3262" t="s">
        <v>14683</v>
      </c>
      <c r="H3262" t="s">
        <v>14721</v>
      </c>
      <c r="I3262" t="s">
        <v>14722</v>
      </c>
      <c r="J3262">
        <v>1</v>
      </c>
      <c r="L3262" t="s">
        <v>14687</v>
      </c>
      <c r="M3262" t="s">
        <v>14723</v>
      </c>
      <c r="N3262" t="s">
        <v>14724</v>
      </c>
      <c r="O3262" t="s">
        <v>15430</v>
      </c>
      <c r="P3262" t="s">
        <v>407</v>
      </c>
      <c r="Q3262" t="s">
        <v>272</v>
      </c>
      <c r="R3262" t="s">
        <v>8666</v>
      </c>
      <c r="S3262" t="s">
        <v>8645</v>
      </c>
      <c r="T3262" t="b">
        <v>0</v>
      </c>
      <c r="U3262" t="b">
        <v>0</v>
      </c>
      <c r="V3262">
        <v>2</v>
      </c>
      <c r="W3262">
        <v>0</v>
      </c>
      <c r="X3262">
        <v>10</v>
      </c>
      <c r="AF3262" t="s">
        <v>15424</v>
      </c>
      <c r="AH3262" t="s">
        <v>15431</v>
      </c>
    </row>
    <row r="3263" spans="1:34" x14ac:dyDescent="0.25">
      <c r="A3263">
        <v>9</v>
      </c>
      <c r="B3263" t="s">
        <v>14677</v>
      </c>
      <c r="C3263" t="s">
        <v>14678</v>
      </c>
      <c r="D3263">
        <v>46235</v>
      </c>
      <c r="E3263">
        <v>46250</v>
      </c>
      <c r="F3263" t="s">
        <v>14682</v>
      </c>
      <c r="G3263" t="s">
        <v>14683</v>
      </c>
      <c r="H3263" t="s">
        <v>14721</v>
      </c>
      <c r="I3263" t="s">
        <v>14722</v>
      </c>
      <c r="J3263">
        <v>1</v>
      </c>
      <c r="L3263" t="s">
        <v>14687</v>
      </c>
      <c r="M3263" t="s">
        <v>14723</v>
      </c>
      <c r="N3263" t="s">
        <v>14724</v>
      </c>
      <c r="O3263" t="s">
        <v>15432</v>
      </c>
      <c r="P3263" t="s">
        <v>389</v>
      </c>
      <c r="Q3263" t="s">
        <v>148</v>
      </c>
      <c r="R3263" t="s">
        <v>8659</v>
      </c>
      <c r="S3263" t="s">
        <v>8662</v>
      </c>
      <c r="T3263" t="b">
        <v>0</v>
      </c>
      <c r="U3263" t="b">
        <v>0</v>
      </c>
      <c r="V3263">
        <v>2</v>
      </c>
      <c r="W3263">
        <v>0</v>
      </c>
      <c r="X3263">
        <v>10</v>
      </c>
      <c r="AF3263" t="s">
        <v>15424</v>
      </c>
      <c r="AH3263" t="s">
        <v>15433</v>
      </c>
    </row>
    <row r="3264" spans="1:34" x14ac:dyDescent="0.25">
      <c r="A3264">
        <v>9</v>
      </c>
      <c r="B3264" t="s">
        <v>14677</v>
      </c>
      <c r="C3264" t="s">
        <v>14678</v>
      </c>
      <c r="D3264">
        <v>46235</v>
      </c>
      <c r="E3264">
        <v>46250</v>
      </c>
      <c r="F3264" t="s">
        <v>14682</v>
      </c>
      <c r="G3264" t="s">
        <v>14683</v>
      </c>
      <c r="H3264" t="s">
        <v>14721</v>
      </c>
      <c r="I3264" t="s">
        <v>14722</v>
      </c>
      <c r="J3264">
        <v>1</v>
      </c>
      <c r="L3264" t="s">
        <v>14687</v>
      </c>
      <c r="M3264" t="s">
        <v>14723</v>
      </c>
      <c r="N3264" t="s">
        <v>14724</v>
      </c>
      <c r="O3264" t="s">
        <v>15434</v>
      </c>
      <c r="P3264" t="s">
        <v>1</v>
      </c>
      <c r="Q3264" t="s">
        <v>2</v>
      </c>
      <c r="R3264" t="s">
        <v>2</v>
      </c>
      <c r="S3264" t="s">
        <v>8646</v>
      </c>
      <c r="T3264" t="b">
        <v>0</v>
      </c>
      <c r="U3264" t="b">
        <v>1</v>
      </c>
      <c r="V3264">
        <v>1</v>
      </c>
      <c r="W3264">
        <v>150</v>
      </c>
      <c r="Y3264">
        <v>70.199999999999989</v>
      </c>
      <c r="AG3264" t="s">
        <v>6092</v>
      </c>
      <c r="AH3264" t="s">
        <v>15435</v>
      </c>
    </row>
    <row r="3265" spans="1:34" x14ac:dyDescent="0.25">
      <c r="A3265">
        <v>9</v>
      </c>
      <c r="B3265" t="s">
        <v>14677</v>
      </c>
      <c r="C3265" t="s">
        <v>14678</v>
      </c>
      <c r="D3265">
        <v>46235</v>
      </c>
      <c r="E3265">
        <v>46250</v>
      </c>
      <c r="F3265" t="s">
        <v>14682</v>
      </c>
      <c r="G3265" t="s">
        <v>14683</v>
      </c>
      <c r="H3265" t="s">
        <v>14721</v>
      </c>
      <c r="I3265" t="s">
        <v>14722</v>
      </c>
      <c r="J3265">
        <v>1</v>
      </c>
      <c r="L3265" t="s">
        <v>14687</v>
      </c>
      <c r="M3265" t="s">
        <v>14723</v>
      </c>
      <c r="N3265" t="s">
        <v>14724</v>
      </c>
      <c r="O3265" t="s">
        <v>15436</v>
      </c>
      <c r="P3265" t="s">
        <v>1</v>
      </c>
      <c r="Q3265" t="s">
        <v>2</v>
      </c>
      <c r="R3265" t="s">
        <v>2</v>
      </c>
      <c r="S3265" t="s">
        <v>8646</v>
      </c>
      <c r="T3265" t="b">
        <v>0</v>
      </c>
      <c r="U3265" t="b">
        <v>1</v>
      </c>
      <c r="V3265">
        <v>2</v>
      </c>
      <c r="W3265">
        <v>150</v>
      </c>
      <c r="Y3265">
        <v>60</v>
      </c>
      <c r="AH3265" t="s">
        <v>15437</v>
      </c>
    </row>
    <row r="3266" spans="1:34" x14ac:dyDescent="0.25">
      <c r="A3266">
        <v>9</v>
      </c>
      <c r="B3266" t="s">
        <v>14677</v>
      </c>
      <c r="C3266" t="s">
        <v>14678</v>
      </c>
      <c r="D3266">
        <v>46235</v>
      </c>
      <c r="E3266">
        <v>46250</v>
      </c>
      <c r="F3266" t="s">
        <v>14682</v>
      </c>
      <c r="G3266" t="s">
        <v>14683</v>
      </c>
      <c r="H3266" t="s">
        <v>14721</v>
      </c>
      <c r="I3266" t="s">
        <v>14722</v>
      </c>
      <c r="J3266">
        <v>1</v>
      </c>
      <c r="L3266" t="s">
        <v>14687</v>
      </c>
      <c r="M3266" t="s">
        <v>14723</v>
      </c>
      <c r="N3266" t="s">
        <v>14724</v>
      </c>
      <c r="O3266" t="s">
        <v>15438</v>
      </c>
      <c r="P3266" t="s">
        <v>1</v>
      </c>
      <c r="Q3266" t="s">
        <v>2</v>
      </c>
      <c r="R3266" t="s">
        <v>2</v>
      </c>
      <c r="S3266" t="s">
        <v>8646</v>
      </c>
      <c r="T3266" t="b">
        <v>0</v>
      </c>
      <c r="U3266" t="b">
        <v>1</v>
      </c>
      <c r="V3266">
        <v>3</v>
      </c>
      <c r="W3266">
        <v>150</v>
      </c>
      <c r="Y3266">
        <v>60</v>
      </c>
      <c r="AH3266" t="s">
        <v>15439</v>
      </c>
    </row>
    <row r="3267" spans="1:34" x14ac:dyDescent="0.25">
      <c r="A3267">
        <v>9</v>
      </c>
      <c r="B3267" t="s">
        <v>14677</v>
      </c>
      <c r="C3267" t="s">
        <v>14678</v>
      </c>
      <c r="D3267">
        <v>46235</v>
      </c>
      <c r="E3267">
        <v>46250</v>
      </c>
      <c r="F3267" t="s">
        <v>14682</v>
      </c>
      <c r="G3267" t="s">
        <v>14683</v>
      </c>
      <c r="H3267" t="s">
        <v>14721</v>
      </c>
      <c r="I3267" t="s">
        <v>14722</v>
      </c>
      <c r="J3267">
        <v>1</v>
      </c>
      <c r="L3267" t="s">
        <v>14687</v>
      </c>
      <c r="M3267" t="s">
        <v>14723</v>
      </c>
      <c r="N3267" t="s">
        <v>14724</v>
      </c>
      <c r="O3267" t="s">
        <v>15440</v>
      </c>
      <c r="P3267" t="s">
        <v>1</v>
      </c>
      <c r="Q3267" t="s">
        <v>2</v>
      </c>
      <c r="R3267" t="s">
        <v>2</v>
      </c>
      <c r="S3267" t="s">
        <v>8646</v>
      </c>
      <c r="T3267" t="b">
        <v>0</v>
      </c>
      <c r="U3267" t="b">
        <v>1</v>
      </c>
      <c r="V3267">
        <v>4</v>
      </c>
      <c r="W3267">
        <v>150</v>
      </c>
      <c r="Y3267">
        <v>45</v>
      </c>
      <c r="AH3267" t="s">
        <v>15441</v>
      </c>
    </row>
    <row r="3268" spans="1:34" x14ac:dyDescent="0.25">
      <c r="A3268">
        <v>9</v>
      </c>
      <c r="B3268" t="s">
        <v>14677</v>
      </c>
      <c r="C3268" t="s">
        <v>14678</v>
      </c>
      <c r="D3268">
        <v>46235</v>
      </c>
      <c r="E3268">
        <v>46250</v>
      </c>
      <c r="F3268" t="s">
        <v>14682</v>
      </c>
      <c r="G3268" t="s">
        <v>14683</v>
      </c>
      <c r="H3268" t="s">
        <v>14721</v>
      </c>
      <c r="I3268" t="s">
        <v>14722</v>
      </c>
      <c r="J3268">
        <v>1</v>
      </c>
      <c r="L3268" t="s">
        <v>14687</v>
      </c>
      <c r="M3268" t="s">
        <v>14723</v>
      </c>
      <c r="N3268" t="s">
        <v>14724</v>
      </c>
      <c r="O3268" t="s">
        <v>15442</v>
      </c>
      <c r="P3268" t="s">
        <v>14741</v>
      </c>
      <c r="Q3268" t="s">
        <v>25</v>
      </c>
      <c r="R3268" t="s">
        <v>25</v>
      </c>
      <c r="S3268" t="s">
        <v>8645</v>
      </c>
      <c r="T3268" t="b">
        <v>0</v>
      </c>
      <c r="U3268" t="b">
        <v>0</v>
      </c>
      <c r="V3268">
        <v>1</v>
      </c>
      <c r="W3268">
        <v>202.5</v>
      </c>
      <c r="X3268">
        <v>10</v>
      </c>
      <c r="AB3268">
        <v>2</v>
      </c>
      <c r="AC3268">
        <v>1</v>
      </c>
      <c r="AD3268">
        <v>3</v>
      </c>
      <c r="AE3268" t="s">
        <v>618</v>
      </c>
      <c r="AG3268" t="s">
        <v>3189</v>
      </c>
      <c r="AH3268" t="s">
        <v>15443</v>
      </c>
    </row>
    <row r="3269" spans="1:34" x14ac:dyDescent="0.25">
      <c r="A3269">
        <v>9</v>
      </c>
      <c r="B3269" t="s">
        <v>14677</v>
      </c>
      <c r="C3269" t="s">
        <v>14678</v>
      </c>
      <c r="D3269">
        <v>46235</v>
      </c>
      <c r="E3269">
        <v>46250</v>
      </c>
      <c r="F3269" t="s">
        <v>14682</v>
      </c>
      <c r="G3269" t="s">
        <v>14683</v>
      </c>
      <c r="H3269" t="s">
        <v>14721</v>
      </c>
      <c r="I3269" t="s">
        <v>14722</v>
      </c>
      <c r="J3269">
        <v>1</v>
      </c>
      <c r="L3269" t="s">
        <v>14687</v>
      </c>
      <c r="M3269" t="s">
        <v>14723</v>
      </c>
      <c r="N3269" t="s">
        <v>14724</v>
      </c>
      <c r="O3269" t="s">
        <v>15444</v>
      </c>
      <c r="P3269" t="s">
        <v>14741</v>
      </c>
      <c r="Q3269" t="s">
        <v>25</v>
      </c>
      <c r="R3269" t="s">
        <v>25</v>
      </c>
      <c r="S3269" t="s">
        <v>8645</v>
      </c>
      <c r="T3269" t="b">
        <v>0</v>
      </c>
      <c r="U3269" t="b">
        <v>0</v>
      </c>
      <c r="V3269">
        <v>2</v>
      </c>
      <c r="W3269">
        <v>207.5</v>
      </c>
      <c r="X3269">
        <v>10</v>
      </c>
      <c r="AB3269">
        <v>2</v>
      </c>
      <c r="AC3269">
        <v>1</v>
      </c>
      <c r="AD3269">
        <v>3</v>
      </c>
      <c r="AE3269" t="s">
        <v>1745</v>
      </c>
      <c r="AG3269" t="s">
        <v>2181</v>
      </c>
      <c r="AH3269" t="s">
        <v>15445</v>
      </c>
    </row>
    <row r="3270" spans="1:34" x14ac:dyDescent="0.25">
      <c r="A3270">
        <v>9</v>
      </c>
      <c r="B3270" t="s">
        <v>14677</v>
      </c>
      <c r="C3270" t="s">
        <v>14678</v>
      </c>
      <c r="D3270">
        <v>46235</v>
      </c>
      <c r="E3270">
        <v>46250</v>
      </c>
      <c r="F3270" t="s">
        <v>14682</v>
      </c>
      <c r="G3270" t="s">
        <v>14683</v>
      </c>
      <c r="H3270" t="s">
        <v>14721</v>
      </c>
      <c r="I3270" t="s">
        <v>14722</v>
      </c>
      <c r="J3270">
        <v>1</v>
      </c>
      <c r="L3270" t="s">
        <v>14687</v>
      </c>
      <c r="M3270" t="s">
        <v>14723</v>
      </c>
      <c r="N3270" t="s">
        <v>14724</v>
      </c>
      <c r="O3270" t="s">
        <v>15446</v>
      </c>
      <c r="P3270" t="s">
        <v>14741</v>
      </c>
      <c r="Q3270" t="s">
        <v>25</v>
      </c>
      <c r="R3270" t="s">
        <v>25</v>
      </c>
      <c r="S3270" t="s">
        <v>8645</v>
      </c>
      <c r="T3270" t="b">
        <v>0</v>
      </c>
      <c r="U3270" t="b">
        <v>0</v>
      </c>
      <c r="V3270">
        <v>3</v>
      </c>
      <c r="W3270">
        <v>212.5</v>
      </c>
      <c r="X3270">
        <v>8</v>
      </c>
      <c r="AB3270">
        <v>2</v>
      </c>
      <c r="AC3270">
        <v>1</v>
      </c>
      <c r="AD3270">
        <v>3</v>
      </c>
      <c r="AE3270" t="s">
        <v>1745</v>
      </c>
      <c r="AG3270" t="s">
        <v>2181</v>
      </c>
      <c r="AH3270" t="s">
        <v>15447</v>
      </c>
    </row>
    <row r="3271" spans="1:34" x14ac:dyDescent="0.25">
      <c r="A3271">
        <v>9</v>
      </c>
      <c r="B3271" t="s">
        <v>14677</v>
      </c>
      <c r="C3271" t="s">
        <v>14678</v>
      </c>
      <c r="D3271">
        <v>46235</v>
      </c>
      <c r="E3271">
        <v>46250</v>
      </c>
      <c r="F3271" t="s">
        <v>14682</v>
      </c>
      <c r="G3271" t="s">
        <v>14683</v>
      </c>
      <c r="H3271" t="s">
        <v>14721</v>
      </c>
      <c r="I3271" t="s">
        <v>14722</v>
      </c>
      <c r="J3271">
        <v>1</v>
      </c>
      <c r="L3271" t="s">
        <v>14687</v>
      </c>
      <c r="M3271" t="s">
        <v>14723</v>
      </c>
      <c r="N3271" t="s">
        <v>14724</v>
      </c>
      <c r="O3271" t="s">
        <v>15448</v>
      </c>
      <c r="P3271" t="s">
        <v>14741</v>
      </c>
      <c r="Q3271" t="s">
        <v>25</v>
      </c>
      <c r="R3271" t="s">
        <v>25</v>
      </c>
      <c r="S3271" t="s">
        <v>8645</v>
      </c>
      <c r="T3271" t="b">
        <v>0</v>
      </c>
      <c r="U3271" t="b">
        <v>0</v>
      </c>
      <c r="V3271">
        <v>4</v>
      </c>
      <c r="W3271">
        <v>212.5</v>
      </c>
      <c r="X3271">
        <v>7</v>
      </c>
      <c r="AB3271">
        <v>2</v>
      </c>
      <c r="AC3271">
        <v>1</v>
      </c>
      <c r="AD3271">
        <v>3</v>
      </c>
      <c r="AE3271" t="s">
        <v>1745</v>
      </c>
      <c r="AG3271" t="s">
        <v>2181</v>
      </c>
      <c r="AH3271" t="s">
        <v>15449</v>
      </c>
    </row>
    <row r="3272" spans="1:34" x14ac:dyDescent="0.25">
      <c r="A3272">
        <v>9</v>
      </c>
      <c r="B3272" t="s">
        <v>14677</v>
      </c>
      <c r="C3272" t="s">
        <v>14678</v>
      </c>
      <c r="D3272">
        <v>46235</v>
      </c>
      <c r="E3272">
        <v>46250</v>
      </c>
      <c r="F3272" t="s">
        <v>14682</v>
      </c>
      <c r="G3272" t="s">
        <v>14683</v>
      </c>
      <c r="H3272" t="s">
        <v>14721</v>
      </c>
      <c r="I3272" t="s">
        <v>14722</v>
      </c>
      <c r="J3272">
        <v>1</v>
      </c>
      <c r="L3272" t="s">
        <v>14687</v>
      </c>
      <c r="M3272" t="s">
        <v>14723</v>
      </c>
      <c r="N3272" t="s">
        <v>14724</v>
      </c>
      <c r="O3272" t="s">
        <v>15450</v>
      </c>
      <c r="P3272" t="s">
        <v>45</v>
      </c>
      <c r="Q3272" t="s">
        <v>25</v>
      </c>
      <c r="R3272" t="s">
        <v>25</v>
      </c>
      <c r="S3272" t="s">
        <v>26</v>
      </c>
      <c r="T3272" t="b">
        <v>1</v>
      </c>
      <c r="U3272" t="b">
        <v>0</v>
      </c>
      <c r="V3272">
        <v>1</v>
      </c>
      <c r="W3272">
        <v>80</v>
      </c>
      <c r="X3272">
        <v>10</v>
      </c>
      <c r="AB3272">
        <v>2</v>
      </c>
      <c r="AC3272">
        <v>1</v>
      </c>
      <c r="AD3272">
        <v>3</v>
      </c>
      <c r="AE3272" t="s">
        <v>618</v>
      </c>
      <c r="AG3272" t="s">
        <v>3189</v>
      </c>
      <c r="AH3272" t="s">
        <v>15451</v>
      </c>
    </row>
    <row r="3273" spans="1:34" x14ac:dyDescent="0.25">
      <c r="A3273">
        <v>9</v>
      </c>
      <c r="B3273" t="s">
        <v>14677</v>
      </c>
      <c r="C3273" t="s">
        <v>14678</v>
      </c>
      <c r="D3273">
        <v>46235</v>
      </c>
      <c r="E3273">
        <v>46250</v>
      </c>
      <c r="F3273" t="s">
        <v>14682</v>
      </c>
      <c r="G3273" t="s">
        <v>14683</v>
      </c>
      <c r="H3273" t="s">
        <v>14721</v>
      </c>
      <c r="I3273" t="s">
        <v>14722</v>
      </c>
      <c r="J3273">
        <v>1</v>
      </c>
      <c r="L3273" t="s">
        <v>14687</v>
      </c>
      <c r="M3273" t="s">
        <v>14723</v>
      </c>
      <c r="N3273" t="s">
        <v>14724</v>
      </c>
      <c r="O3273" t="s">
        <v>15452</v>
      </c>
      <c r="P3273" t="s">
        <v>45</v>
      </c>
      <c r="Q3273" t="s">
        <v>25</v>
      </c>
      <c r="R3273" t="s">
        <v>25</v>
      </c>
      <c r="S3273" t="s">
        <v>26</v>
      </c>
      <c r="T3273" t="b">
        <v>1</v>
      </c>
      <c r="U3273" t="b">
        <v>0</v>
      </c>
      <c r="V3273">
        <v>2</v>
      </c>
      <c r="W3273">
        <v>82.5</v>
      </c>
      <c r="X3273">
        <v>10</v>
      </c>
      <c r="AB3273">
        <v>2</v>
      </c>
      <c r="AC3273">
        <v>1</v>
      </c>
      <c r="AD3273">
        <v>3</v>
      </c>
      <c r="AE3273" t="s">
        <v>618</v>
      </c>
      <c r="AG3273" t="s">
        <v>15453</v>
      </c>
      <c r="AH3273" t="s">
        <v>15454</v>
      </c>
    </row>
    <row r="3274" spans="1:34" x14ac:dyDescent="0.25">
      <c r="A3274">
        <v>9</v>
      </c>
      <c r="B3274" t="s">
        <v>14677</v>
      </c>
      <c r="C3274" t="s">
        <v>14678</v>
      </c>
      <c r="D3274">
        <v>46235</v>
      </c>
      <c r="E3274">
        <v>46250</v>
      </c>
      <c r="F3274" t="s">
        <v>14682</v>
      </c>
      <c r="G3274" t="s">
        <v>14683</v>
      </c>
      <c r="H3274" t="s">
        <v>14721</v>
      </c>
      <c r="I3274" t="s">
        <v>14722</v>
      </c>
      <c r="J3274">
        <v>1</v>
      </c>
      <c r="L3274" t="s">
        <v>14687</v>
      </c>
      <c r="M3274" t="s">
        <v>14723</v>
      </c>
      <c r="N3274" t="s">
        <v>14724</v>
      </c>
      <c r="O3274" t="s">
        <v>15455</v>
      </c>
      <c r="P3274" t="s">
        <v>45</v>
      </c>
      <c r="Q3274" t="s">
        <v>25</v>
      </c>
      <c r="R3274" t="s">
        <v>25</v>
      </c>
      <c r="S3274" t="s">
        <v>26</v>
      </c>
      <c r="T3274" t="b">
        <v>1</v>
      </c>
      <c r="U3274" t="b">
        <v>0</v>
      </c>
      <c r="V3274">
        <v>3</v>
      </c>
      <c r="W3274">
        <v>82.5</v>
      </c>
      <c r="X3274">
        <v>10</v>
      </c>
      <c r="AB3274">
        <v>2</v>
      </c>
      <c r="AC3274">
        <v>1</v>
      </c>
      <c r="AD3274">
        <v>3</v>
      </c>
      <c r="AE3274" t="s">
        <v>1745</v>
      </c>
      <c r="AG3274" t="s">
        <v>15456</v>
      </c>
      <c r="AH3274" t="s">
        <v>15457</v>
      </c>
    </row>
    <row r="3275" spans="1:34" x14ac:dyDescent="0.25">
      <c r="A3275">
        <v>9</v>
      </c>
      <c r="B3275" t="s">
        <v>14677</v>
      </c>
      <c r="C3275" t="s">
        <v>14678</v>
      </c>
      <c r="D3275">
        <v>46235</v>
      </c>
      <c r="E3275">
        <v>46250</v>
      </c>
      <c r="F3275" t="s">
        <v>14682</v>
      </c>
      <c r="G3275" t="s">
        <v>14683</v>
      </c>
      <c r="H3275" t="s">
        <v>14721</v>
      </c>
      <c r="I3275" t="s">
        <v>14722</v>
      </c>
      <c r="J3275">
        <v>1</v>
      </c>
      <c r="L3275" t="s">
        <v>14687</v>
      </c>
      <c r="M3275" t="s">
        <v>14723</v>
      </c>
      <c r="N3275" t="s">
        <v>14724</v>
      </c>
      <c r="O3275" t="s">
        <v>15458</v>
      </c>
      <c r="P3275" t="s">
        <v>102</v>
      </c>
      <c r="Q3275" t="s">
        <v>8644</v>
      </c>
      <c r="R3275" t="s">
        <v>8488</v>
      </c>
      <c r="S3275" t="s">
        <v>8794</v>
      </c>
      <c r="T3275" t="b">
        <v>1</v>
      </c>
      <c r="U3275" t="b">
        <v>0</v>
      </c>
      <c r="V3275">
        <v>1</v>
      </c>
      <c r="W3275">
        <v>25</v>
      </c>
      <c r="X3275">
        <v>9</v>
      </c>
      <c r="AB3275">
        <v>2</v>
      </c>
      <c r="AC3275">
        <v>1</v>
      </c>
      <c r="AD3275">
        <v>3</v>
      </c>
      <c r="AE3275" t="s">
        <v>618</v>
      </c>
      <c r="AG3275" t="s">
        <v>3189</v>
      </c>
      <c r="AH3275" t="s">
        <v>15459</v>
      </c>
    </row>
    <row r="3276" spans="1:34" x14ac:dyDescent="0.25">
      <c r="A3276">
        <v>9</v>
      </c>
      <c r="B3276" t="s">
        <v>14677</v>
      </c>
      <c r="C3276" t="s">
        <v>14678</v>
      </c>
      <c r="D3276">
        <v>46235</v>
      </c>
      <c r="E3276">
        <v>46250</v>
      </c>
      <c r="F3276" t="s">
        <v>14682</v>
      </c>
      <c r="G3276" t="s">
        <v>14683</v>
      </c>
      <c r="H3276" t="s">
        <v>14721</v>
      </c>
      <c r="I3276" t="s">
        <v>14722</v>
      </c>
      <c r="J3276">
        <v>1</v>
      </c>
      <c r="L3276" t="s">
        <v>14687</v>
      </c>
      <c r="M3276" t="s">
        <v>14723</v>
      </c>
      <c r="N3276" t="s">
        <v>14724</v>
      </c>
      <c r="O3276" t="s">
        <v>15460</v>
      </c>
      <c r="P3276" t="s">
        <v>102</v>
      </c>
      <c r="Q3276" t="s">
        <v>8644</v>
      </c>
      <c r="R3276" t="s">
        <v>8488</v>
      </c>
      <c r="S3276" t="s">
        <v>8794</v>
      </c>
      <c r="T3276" t="b">
        <v>1</v>
      </c>
      <c r="U3276" t="b">
        <v>0</v>
      </c>
      <c r="V3276">
        <v>2</v>
      </c>
      <c r="W3276">
        <v>25</v>
      </c>
      <c r="X3276">
        <v>9</v>
      </c>
      <c r="AB3276">
        <v>2</v>
      </c>
      <c r="AC3276">
        <v>1</v>
      </c>
      <c r="AD3276">
        <v>3</v>
      </c>
      <c r="AE3276" t="s">
        <v>1745</v>
      </c>
      <c r="AG3276" t="s">
        <v>2181</v>
      </c>
      <c r="AH3276" t="s">
        <v>15461</v>
      </c>
    </row>
    <row r="3277" spans="1:34" x14ac:dyDescent="0.25">
      <c r="A3277">
        <v>9</v>
      </c>
      <c r="B3277" t="s">
        <v>14677</v>
      </c>
      <c r="C3277" t="s">
        <v>14678</v>
      </c>
      <c r="D3277">
        <v>46235</v>
      </c>
      <c r="E3277">
        <v>46250</v>
      </c>
      <c r="F3277" t="s">
        <v>14682</v>
      </c>
      <c r="G3277" t="s">
        <v>14683</v>
      </c>
      <c r="H3277" t="s">
        <v>14721</v>
      </c>
      <c r="I3277" t="s">
        <v>14722</v>
      </c>
      <c r="J3277">
        <v>1</v>
      </c>
      <c r="L3277" t="s">
        <v>14687</v>
      </c>
      <c r="M3277" t="s">
        <v>14723</v>
      </c>
      <c r="N3277" t="s">
        <v>14724</v>
      </c>
      <c r="O3277" t="s">
        <v>15462</v>
      </c>
      <c r="P3277" t="s">
        <v>102</v>
      </c>
      <c r="Q3277" t="s">
        <v>8644</v>
      </c>
      <c r="R3277" t="s">
        <v>8488</v>
      </c>
      <c r="S3277" t="s">
        <v>8794</v>
      </c>
      <c r="T3277" t="b">
        <v>1</v>
      </c>
      <c r="U3277" t="b">
        <v>0</v>
      </c>
      <c r="V3277">
        <v>3</v>
      </c>
      <c r="W3277">
        <v>25</v>
      </c>
      <c r="X3277">
        <v>8</v>
      </c>
      <c r="AB3277">
        <v>2</v>
      </c>
      <c r="AC3277">
        <v>1</v>
      </c>
      <c r="AD3277">
        <v>3</v>
      </c>
      <c r="AE3277" t="s">
        <v>1745</v>
      </c>
      <c r="AG3277" t="s">
        <v>2181</v>
      </c>
      <c r="AH3277" t="s">
        <v>15463</v>
      </c>
    </row>
    <row r="3278" spans="1:34" x14ac:dyDescent="0.25">
      <c r="A3278">
        <v>9</v>
      </c>
      <c r="B3278" t="s">
        <v>14677</v>
      </c>
      <c r="C3278" t="s">
        <v>14678</v>
      </c>
      <c r="D3278">
        <v>46235</v>
      </c>
      <c r="E3278">
        <v>46250</v>
      </c>
      <c r="F3278" t="s">
        <v>14682</v>
      </c>
      <c r="G3278" t="s">
        <v>14683</v>
      </c>
      <c r="H3278" t="s">
        <v>14721</v>
      </c>
      <c r="I3278" t="s">
        <v>14722</v>
      </c>
      <c r="J3278">
        <v>1</v>
      </c>
      <c r="L3278" t="s">
        <v>14687</v>
      </c>
      <c r="M3278" t="s">
        <v>14723</v>
      </c>
      <c r="N3278" t="s">
        <v>14724</v>
      </c>
      <c r="O3278" t="s">
        <v>15464</v>
      </c>
      <c r="P3278" t="s">
        <v>79</v>
      </c>
      <c r="Q3278" t="s">
        <v>25</v>
      </c>
      <c r="R3278" t="s">
        <v>25</v>
      </c>
      <c r="S3278" t="s">
        <v>8645</v>
      </c>
      <c r="T3278" t="b">
        <v>0</v>
      </c>
      <c r="U3278" t="b">
        <v>0</v>
      </c>
      <c r="V3278">
        <v>1</v>
      </c>
      <c r="W3278">
        <v>45</v>
      </c>
      <c r="X3278">
        <v>15</v>
      </c>
      <c r="AB3278">
        <v>2</v>
      </c>
      <c r="AC3278">
        <v>1</v>
      </c>
      <c r="AD3278">
        <v>2</v>
      </c>
      <c r="AE3278" t="s">
        <v>618</v>
      </c>
      <c r="AG3278" t="s">
        <v>2154</v>
      </c>
      <c r="AH3278" t="s">
        <v>15465</v>
      </c>
    </row>
    <row r="3279" spans="1:34" x14ac:dyDescent="0.25">
      <c r="A3279">
        <v>9</v>
      </c>
      <c r="B3279" t="s">
        <v>14677</v>
      </c>
      <c r="C3279" t="s">
        <v>14678</v>
      </c>
      <c r="D3279">
        <v>46235</v>
      </c>
      <c r="E3279">
        <v>46250</v>
      </c>
      <c r="F3279" t="s">
        <v>14682</v>
      </c>
      <c r="G3279" t="s">
        <v>14683</v>
      </c>
      <c r="H3279" t="s">
        <v>14721</v>
      </c>
      <c r="I3279" t="s">
        <v>14722</v>
      </c>
      <c r="J3279">
        <v>1</v>
      </c>
      <c r="L3279" t="s">
        <v>14687</v>
      </c>
      <c r="M3279" t="s">
        <v>14723</v>
      </c>
      <c r="N3279" t="s">
        <v>14724</v>
      </c>
      <c r="O3279" t="s">
        <v>15466</v>
      </c>
      <c r="P3279" t="s">
        <v>79</v>
      </c>
      <c r="Q3279" t="s">
        <v>25</v>
      </c>
      <c r="R3279" t="s">
        <v>25</v>
      </c>
      <c r="S3279" t="s">
        <v>8645</v>
      </c>
      <c r="T3279" t="b">
        <v>0</v>
      </c>
      <c r="U3279" t="b">
        <v>0</v>
      </c>
      <c r="V3279">
        <v>2</v>
      </c>
      <c r="W3279">
        <v>50</v>
      </c>
      <c r="X3279">
        <v>15</v>
      </c>
      <c r="AB3279">
        <v>2</v>
      </c>
      <c r="AC3279">
        <v>1</v>
      </c>
      <c r="AD3279">
        <v>2</v>
      </c>
      <c r="AE3279" t="s">
        <v>1745</v>
      </c>
      <c r="AG3279" t="s">
        <v>1932</v>
      </c>
      <c r="AH3279" t="s">
        <v>15467</v>
      </c>
    </row>
    <row r="3280" spans="1:34" x14ac:dyDescent="0.25">
      <c r="A3280">
        <v>9</v>
      </c>
      <c r="B3280" t="s">
        <v>14677</v>
      </c>
      <c r="C3280" t="s">
        <v>14678</v>
      </c>
      <c r="D3280">
        <v>46235</v>
      </c>
      <c r="E3280">
        <v>46250</v>
      </c>
      <c r="F3280" t="s">
        <v>14682</v>
      </c>
      <c r="G3280" t="s">
        <v>14683</v>
      </c>
      <c r="H3280" t="s">
        <v>14721</v>
      </c>
      <c r="I3280" t="s">
        <v>14722</v>
      </c>
      <c r="J3280">
        <v>1</v>
      </c>
      <c r="L3280" t="s">
        <v>14687</v>
      </c>
      <c r="M3280" t="s">
        <v>14723</v>
      </c>
      <c r="N3280" t="s">
        <v>14724</v>
      </c>
      <c r="O3280" t="s">
        <v>15468</v>
      </c>
      <c r="P3280" t="s">
        <v>79</v>
      </c>
      <c r="Q3280" t="s">
        <v>25</v>
      </c>
      <c r="R3280" t="s">
        <v>25</v>
      </c>
      <c r="S3280" t="s">
        <v>8645</v>
      </c>
      <c r="T3280" t="b">
        <v>0</v>
      </c>
      <c r="U3280" t="b">
        <v>0</v>
      </c>
      <c r="V3280">
        <v>3</v>
      </c>
      <c r="W3280">
        <v>50</v>
      </c>
      <c r="X3280">
        <v>15</v>
      </c>
      <c r="AB3280">
        <v>2</v>
      </c>
      <c r="AC3280">
        <v>1</v>
      </c>
      <c r="AD3280">
        <v>2</v>
      </c>
      <c r="AE3280" t="s">
        <v>1745</v>
      </c>
      <c r="AG3280" t="s">
        <v>1932</v>
      </c>
      <c r="AH3280" t="s">
        <v>15469</v>
      </c>
    </row>
    <row r="3281" spans="1:34" x14ac:dyDescent="0.25">
      <c r="A3281">
        <v>9</v>
      </c>
      <c r="B3281" t="s">
        <v>14677</v>
      </c>
      <c r="C3281" t="s">
        <v>14678</v>
      </c>
      <c r="D3281">
        <v>46235</v>
      </c>
      <c r="E3281">
        <v>46250</v>
      </c>
      <c r="F3281" t="s">
        <v>14682</v>
      </c>
      <c r="G3281" t="s">
        <v>14683</v>
      </c>
      <c r="H3281" t="s">
        <v>14721</v>
      </c>
      <c r="I3281" t="s">
        <v>14722</v>
      </c>
      <c r="J3281">
        <v>1</v>
      </c>
      <c r="L3281" t="s">
        <v>14687</v>
      </c>
      <c r="M3281" t="s">
        <v>14723</v>
      </c>
      <c r="N3281" t="s">
        <v>14724</v>
      </c>
      <c r="O3281" t="s">
        <v>15470</v>
      </c>
      <c r="P3281" t="s">
        <v>334</v>
      </c>
      <c r="Q3281" t="s">
        <v>2</v>
      </c>
      <c r="R3281" t="s">
        <v>8652</v>
      </c>
      <c r="S3281" t="s">
        <v>8646</v>
      </c>
      <c r="T3281" t="b">
        <v>0</v>
      </c>
      <c r="U3281" t="b">
        <v>1</v>
      </c>
      <c r="V3281">
        <v>1</v>
      </c>
      <c r="W3281">
        <v>0</v>
      </c>
      <c r="Y3281">
        <v>37.799999999999997</v>
      </c>
      <c r="AH3281" t="s">
        <v>15471</v>
      </c>
    </row>
    <row r="3282" spans="1:34" x14ac:dyDescent="0.25">
      <c r="A3282">
        <v>9</v>
      </c>
      <c r="B3282" t="s">
        <v>14677</v>
      </c>
      <c r="C3282" t="s">
        <v>14678</v>
      </c>
      <c r="D3282">
        <v>46235</v>
      </c>
      <c r="E3282">
        <v>46250</v>
      </c>
      <c r="F3282" t="s">
        <v>14682</v>
      </c>
      <c r="G3282" t="s">
        <v>14683</v>
      </c>
      <c r="H3282" t="s">
        <v>14721</v>
      </c>
      <c r="I3282" t="s">
        <v>14722</v>
      </c>
      <c r="J3282">
        <v>1</v>
      </c>
      <c r="L3282" t="s">
        <v>14687</v>
      </c>
      <c r="M3282" t="s">
        <v>14723</v>
      </c>
      <c r="N3282" t="s">
        <v>14724</v>
      </c>
      <c r="O3282" t="s">
        <v>15472</v>
      </c>
      <c r="P3282" t="s">
        <v>334</v>
      </c>
      <c r="Q3282" t="s">
        <v>2</v>
      </c>
      <c r="R3282" t="s">
        <v>8652</v>
      </c>
      <c r="S3282" t="s">
        <v>8646</v>
      </c>
      <c r="T3282" t="b">
        <v>0</v>
      </c>
      <c r="U3282" t="b">
        <v>1</v>
      </c>
      <c r="V3282">
        <v>2</v>
      </c>
      <c r="W3282">
        <v>0</v>
      </c>
      <c r="Y3282">
        <v>37.799999999999997</v>
      </c>
      <c r="AH3282" t="s">
        <v>15473</v>
      </c>
    </row>
    <row r="3283" spans="1:34" x14ac:dyDescent="0.25">
      <c r="A3283">
        <v>9</v>
      </c>
      <c r="B3283" t="s">
        <v>14677</v>
      </c>
      <c r="C3283" t="s">
        <v>14678</v>
      </c>
      <c r="D3283">
        <v>46235</v>
      </c>
      <c r="E3283">
        <v>46250</v>
      </c>
      <c r="F3283" t="s">
        <v>14682</v>
      </c>
      <c r="G3283" t="s">
        <v>14683</v>
      </c>
      <c r="H3283" t="s">
        <v>14721</v>
      </c>
      <c r="I3283" t="s">
        <v>14722</v>
      </c>
      <c r="J3283">
        <v>1</v>
      </c>
      <c r="L3283" t="s">
        <v>14687</v>
      </c>
      <c r="M3283" t="s">
        <v>14723</v>
      </c>
      <c r="N3283" t="s">
        <v>14724</v>
      </c>
      <c r="O3283" t="s">
        <v>15474</v>
      </c>
      <c r="P3283" t="s">
        <v>356</v>
      </c>
      <c r="Q3283" t="s">
        <v>25</v>
      </c>
      <c r="R3283" t="s">
        <v>25</v>
      </c>
      <c r="S3283" t="s">
        <v>357</v>
      </c>
      <c r="T3283" t="b">
        <v>0</v>
      </c>
      <c r="U3283" t="b">
        <v>1</v>
      </c>
      <c r="V3283">
        <v>1</v>
      </c>
      <c r="Y3283">
        <v>459</v>
      </c>
      <c r="Z3283">
        <v>2</v>
      </c>
      <c r="AA3283" t="s">
        <v>3957</v>
      </c>
      <c r="AG3283" t="s">
        <v>15475</v>
      </c>
      <c r="AH3283" t="s">
        <v>14724</v>
      </c>
    </row>
    <row r="3284" spans="1:34" x14ac:dyDescent="0.25">
      <c r="A3284">
        <v>9</v>
      </c>
      <c r="B3284" t="s">
        <v>14677</v>
      </c>
      <c r="C3284" t="s">
        <v>14678</v>
      </c>
      <c r="D3284">
        <v>46235</v>
      </c>
      <c r="E3284">
        <v>46250</v>
      </c>
      <c r="F3284" t="s">
        <v>14682</v>
      </c>
      <c r="G3284" t="s">
        <v>14683</v>
      </c>
      <c r="H3284" t="s">
        <v>14725</v>
      </c>
      <c r="I3284" t="s">
        <v>14726</v>
      </c>
      <c r="J3284">
        <v>2</v>
      </c>
      <c r="L3284" t="s">
        <v>14692</v>
      </c>
      <c r="M3284" t="s">
        <v>14727</v>
      </c>
      <c r="N3284" t="s">
        <v>14728</v>
      </c>
      <c r="O3284" t="s">
        <v>15476</v>
      </c>
      <c r="P3284" t="s">
        <v>363</v>
      </c>
      <c r="Q3284" t="s">
        <v>357</v>
      </c>
      <c r="R3284" t="s">
        <v>357</v>
      </c>
      <c r="S3284" t="s">
        <v>357</v>
      </c>
      <c r="T3284" t="b">
        <v>0</v>
      </c>
      <c r="U3284" t="b">
        <v>1</v>
      </c>
      <c r="V3284">
        <v>1</v>
      </c>
      <c r="Y3284">
        <v>300</v>
      </c>
      <c r="Z3284">
        <v>0.62</v>
      </c>
      <c r="AA3284" t="s">
        <v>3957</v>
      </c>
      <c r="AG3284" t="s">
        <v>15477</v>
      </c>
      <c r="AH3284" t="s">
        <v>14727</v>
      </c>
    </row>
    <row r="3285" spans="1:34" x14ac:dyDescent="0.25">
      <c r="A3285">
        <v>9</v>
      </c>
      <c r="B3285" t="s">
        <v>14677</v>
      </c>
      <c r="C3285" t="s">
        <v>14678</v>
      </c>
      <c r="D3285">
        <v>46235</v>
      </c>
      <c r="E3285">
        <v>46250</v>
      </c>
      <c r="F3285" t="s">
        <v>14682</v>
      </c>
      <c r="G3285" t="s">
        <v>14683</v>
      </c>
      <c r="H3285" t="s">
        <v>14725</v>
      </c>
      <c r="I3285" t="s">
        <v>14726</v>
      </c>
      <c r="J3285">
        <v>2</v>
      </c>
      <c r="L3285" t="s">
        <v>14692</v>
      </c>
      <c r="M3285" t="s">
        <v>14727</v>
      </c>
      <c r="N3285" t="s">
        <v>14728</v>
      </c>
      <c r="O3285" t="s">
        <v>15478</v>
      </c>
      <c r="P3285" t="s">
        <v>394</v>
      </c>
      <c r="Q3285" t="s">
        <v>272</v>
      </c>
      <c r="R3285" t="s">
        <v>8666</v>
      </c>
      <c r="S3285" t="s">
        <v>8645</v>
      </c>
      <c r="T3285" t="b">
        <v>0</v>
      </c>
      <c r="U3285" t="b">
        <v>0</v>
      </c>
      <c r="V3285">
        <v>1</v>
      </c>
      <c r="W3285">
        <v>0</v>
      </c>
      <c r="X3285">
        <v>15</v>
      </c>
      <c r="AF3285" t="s">
        <v>15479</v>
      </c>
      <c r="AH3285" t="s">
        <v>15480</v>
      </c>
    </row>
    <row r="3286" spans="1:34" x14ac:dyDescent="0.25">
      <c r="A3286">
        <v>9</v>
      </c>
      <c r="B3286" t="s">
        <v>14677</v>
      </c>
      <c r="C3286" t="s">
        <v>14678</v>
      </c>
      <c r="D3286">
        <v>46235</v>
      </c>
      <c r="E3286">
        <v>46250</v>
      </c>
      <c r="F3286" t="s">
        <v>14682</v>
      </c>
      <c r="G3286" t="s">
        <v>14683</v>
      </c>
      <c r="H3286" t="s">
        <v>14725</v>
      </c>
      <c r="I3286" t="s">
        <v>14726</v>
      </c>
      <c r="J3286">
        <v>2</v>
      </c>
      <c r="L3286" t="s">
        <v>14692</v>
      </c>
      <c r="M3286" t="s">
        <v>14727</v>
      </c>
      <c r="N3286" t="s">
        <v>14728</v>
      </c>
      <c r="O3286" t="s">
        <v>15481</v>
      </c>
      <c r="P3286" t="s">
        <v>398</v>
      </c>
      <c r="Q3286" t="s">
        <v>272</v>
      </c>
      <c r="R3286" t="s">
        <v>8666</v>
      </c>
      <c r="S3286" t="s">
        <v>8645</v>
      </c>
      <c r="T3286" t="b">
        <v>0</v>
      </c>
      <c r="U3286" t="b">
        <v>0</v>
      </c>
      <c r="V3286">
        <v>1</v>
      </c>
      <c r="W3286">
        <v>0</v>
      </c>
      <c r="X3286">
        <v>12</v>
      </c>
      <c r="AF3286" t="s">
        <v>15479</v>
      </c>
      <c r="AH3286" t="s">
        <v>15482</v>
      </c>
    </row>
    <row r="3287" spans="1:34" x14ac:dyDescent="0.25">
      <c r="A3287">
        <v>9</v>
      </c>
      <c r="B3287" t="s">
        <v>14677</v>
      </c>
      <c r="C3287" t="s">
        <v>14678</v>
      </c>
      <c r="D3287">
        <v>46235</v>
      </c>
      <c r="E3287">
        <v>46250</v>
      </c>
      <c r="F3287" t="s">
        <v>14682</v>
      </c>
      <c r="G3287" t="s">
        <v>14683</v>
      </c>
      <c r="H3287" t="s">
        <v>14725</v>
      </c>
      <c r="I3287" t="s">
        <v>14726</v>
      </c>
      <c r="J3287">
        <v>2</v>
      </c>
      <c r="L3287" t="s">
        <v>14692</v>
      </c>
      <c r="M3287" t="s">
        <v>14727</v>
      </c>
      <c r="N3287" t="s">
        <v>14728</v>
      </c>
      <c r="O3287" t="s">
        <v>15483</v>
      </c>
      <c r="P3287" t="s">
        <v>403</v>
      </c>
      <c r="Q3287" t="s">
        <v>272</v>
      </c>
      <c r="R3287" t="s">
        <v>8666</v>
      </c>
      <c r="S3287" t="s">
        <v>8645</v>
      </c>
      <c r="T3287" t="b">
        <v>0</v>
      </c>
      <c r="U3287" t="b">
        <v>0</v>
      </c>
      <c r="V3287">
        <v>1</v>
      </c>
      <c r="W3287">
        <v>0</v>
      </c>
      <c r="X3287">
        <v>8</v>
      </c>
      <c r="AF3287" t="s">
        <v>15479</v>
      </c>
      <c r="AH3287" t="s">
        <v>15484</v>
      </c>
    </row>
    <row r="3288" spans="1:34" x14ac:dyDescent="0.25">
      <c r="A3288">
        <v>9</v>
      </c>
      <c r="B3288" t="s">
        <v>14677</v>
      </c>
      <c r="C3288" t="s">
        <v>14678</v>
      </c>
      <c r="D3288">
        <v>46235</v>
      </c>
      <c r="E3288">
        <v>46250</v>
      </c>
      <c r="F3288" t="s">
        <v>14682</v>
      </c>
      <c r="G3288" t="s">
        <v>14683</v>
      </c>
      <c r="H3288" t="s">
        <v>14725</v>
      </c>
      <c r="I3288" t="s">
        <v>14726</v>
      </c>
      <c r="J3288">
        <v>2</v>
      </c>
      <c r="L3288" t="s">
        <v>14692</v>
      </c>
      <c r="M3288" t="s">
        <v>14727</v>
      </c>
      <c r="N3288" t="s">
        <v>14728</v>
      </c>
      <c r="O3288" t="s">
        <v>15485</v>
      </c>
      <c r="P3288" t="s">
        <v>389</v>
      </c>
      <c r="Q3288" t="s">
        <v>148</v>
      </c>
      <c r="R3288" t="s">
        <v>8659</v>
      </c>
      <c r="S3288" t="s">
        <v>8662</v>
      </c>
      <c r="T3288" t="b">
        <v>0</v>
      </c>
      <c r="U3288" t="b">
        <v>0</v>
      </c>
      <c r="V3288">
        <v>1</v>
      </c>
      <c r="W3288">
        <v>0</v>
      </c>
      <c r="X3288">
        <v>8</v>
      </c>
      <c r="AF3288" t="s">
        <v>15479</v>
      </c>
      <c r="AH3288" t="s">
        <v>15486</v>
      </c>
    </row>
    <row r="3289" spans="1:34" x14ac:dyDescent="0.25">
      <c r="A3289">
        <v>9</v>
      </c>
      <c r="B3289" t="s">
        <v>14677</v>
      </c>
      <c r="C3289" t="s">
        <v>14678</v>
      </c>
      <c r="D3289">
        <v>46235</v>
      </c>
      <c r="E3289">
        <v>46250</v>
      </c>
      <c r="F3289" t="s">
        <v>14682</v>
      </c>
      <c r="G3289" t="s">
        <v>14683</v>
      </c>
      <c r="H3289" t="s">
        <v>14725</v>
      </c>
      <c r="I3289" t="s">
        <v>14726</v>
      </c>
      <c r="J3289">
        <v>2</v>
      </c>
      <c r="L3289" t="s">
        <v>14692</v>
      </c>
      <c r="M3289" t="s">
        <v>14727</v>
      </c>
      <c r="N3289" t="s">
        <v>14728</v>
      </c>
      <c r="O3289" t="s">
        <v>15487</v>
      </c>
      <c r="P3289" t="s">
        <v>394</v>
      </c>
      <c r="Q3289" t="s">
        <v>272</v>
      </c>
      <c r="R3289" t="s">
        <v>8666</v>
      </c>
      <c r="S3289" t="s">
        <v>8645</v>
      </c>
      <c r="T3289" t="b">
        <v>0</v>
      </c>
      <c r="U3289" t="b">
        <v>0</v>
      </c>
      <c r="V3289">
        <v>2</v>
      </c>
      <c r="W3289">
        <v>0</v>
      </c>
      <c r="X3289">
        <v>15</v>
      </c>
      <c r="AF3289" t="s">
        <v>15488</v>
      </c>
      <c r="AH3289" t="s">
        <v>15489</v>
      </c>
    </row>
    <row r="3290" spans="1:34" x14ac:dyDescent="0.25">
      <c r="A3290">
        <v>9</v>
      </c>
      <c r="B3290" t="s">
        <v>14677</v>
      </c>
      <c r="C3290" t="s">
        <v>14678</v>
      </c>
      <c r="D3290">
        <v>46235</v>
      </c>
      <c r="E3290">
        <v>46250</v>
      </c>
      <c r="F3290" t="s">
        <v>14682</v>
      </c>
      <c r="G3290" t="s">
        <v>14683</v>
      </c>
      <c r="H3290" t="s">
        <v>14725</v>
      </c>
      <c r="I3290" t="s">
        <v>14726</v>
      </c>
      <c r="J3290">
        <v>2</v>
      </c>
      <c r="L3290" t="s">
        <v>14692</v>
      </c>
      <c r="M3290" t="s">
        <v>14727</v>
      </c>
      <c r="N3290" t="s">
        <v>14728</v>
      </c>
      <c r="O3290" t="s">
        <v>15490</v>
      </c>
      <c r="P3290" t="s">
        <v>398</v>
      </c>
      <c r="Q3290" t="s">
        <v>272</v>
      </c>
      <c r="R3290" t="s">
        <v>8666</v>
      </c>
      <c r="S3290" t="s">
        <v>8645</v>
      </c>
      <c r="T3290" t="b">
        <v>0</v>
      </c>
      <c r="U3290" t="b">
        <v>0</v>
      </c>
      <c r="V3290">
        <v>2</v>
      </c>
      <c r="W3290">
        <v>0</v>
      </c>
      <c r="X3290">
        <v>12</v>
      </c>
      <c r="AF3290" t="s">
        <v>15488</v>
      </c>
      <c r="AH3290" t="s">
        <v>15491</v>
      </c>
    </row>
    <row r="3291" spans="1:34" x14ac:dyDescent="0.25">
      <c r="A3291">
        <v>9</v>
      </c>
      <c r="B3291" t="s">
        <v>14677</v>
      </c>
      <c r="C3291" t="s">
        <v>14678</v>
      </c>
      <c r="D3291">
        <v>46235</v>
      </c>
      <c r="E3291">
        <v>46250</v>
      </c>
      <c r="F3291" t="s">
        <v>14682</v>
      </c>
      <c r="G3291" t="s">
        <v>14683</v>
      </c>
      <c r="H3291" t="s">
        <v>14725</v>
      </c>
      <c r="I3291" t="s">
        <v>14726</v>
      </c>
      <c r="J3291">
        <v>2</v>
      </c>
      <c r="L3291" t="s">
        <v>14692</v>
      </c>
      <c r="M3291" t="s">
        <v>14727</v>
      </c>
      <c r="N3291" t="s">
        <v>14728</v>
      </c>
      <c r="O3291" t="s">
        <v>15492</v>
      </c>
      <c r="P3291" t="s">
        <v>403</v>
      </c>
      <c r="Q3291" t="s">
        <v>272</v>
      </c>
      <c r="R3291" t="s">
        <v>8666</v>
      </c>
      <c r="S3291" t="s">
        <v>8645</v>
      </c>
      <c r="T3291" t="b">
        <v>0</v>
      </c>
      <c r="U3291" t="b">
        <v>0</v>
      </c>
      <c r="V3291">
        <v>2</v>
      </c>
      <c r="W3291">
        <v>0</v>
      </c>
      <c r="X3291">
        <v>8</v>
      </c>
      <c r="AF3291" t="s">
        <v>15488</v>
      </c>
      <c r="AH3291" t="s">
        <v>15493</v>
      </c>
    </row>
    <row r="3292" spans="1:34" x14ac:dyDescent="0.25">
      <c r="A3292">
        <v>9</v>
      </c>
      <c r="B3292" t="s">
        <v>14677</v>
      </c>
      <c r="C3292" t="s">
        <v>14678</v>
      </c>
      <c r="D3292">
        <v>46235</v>
      </c>
      <c r="E3292">
        <v>46250</v>
      </c>
      <c r="F3292" t="s">
        <v>14682</v>
      </c>
      <c r="G3292" t="s">
        <v>14683</v>
      </c>
      <c r="H3292" t="s">
        <v>14725</v>
      </c>
      <c r="I3292" t="s">
        <v>14726</v>
      </c>
      <c r="J3292">
        <v>2</v>
      </c>
      <c r="L3292" t="s">
        <v>14692</v>
      </c>
      <c r="M3292" t="s">
        <v>14727</v>
      </c>
      <c r="N3292" t="s">
        <v>14728</v>
      </c>
      <c r="O3292" t="s">
        <v>15494</v>
      </c>
      <c r="P3292" t="s">
        <v>389</v>
      </c>
      <c r="Q3292" t="s">
        <v>148</v>
      </c>
      <c r="R3292" t="s">
        <v>8659</v>
      </c>
      <c r="S3292" t="s">
        <v>8662</v>
      </c>
      <c r="T3292" t="b">
        <v>0</v>
      </c>
      <c r="U3292" t="b">
        <v>0</v>
      </c>
      <c r="V3292">
        <v>2</v>
      </c>
      <c r="W3292">
        <v>0</v>
      </c>
      <c r="X3292">
        <v>8</v>
      </c>
      <c r="AF3292" t="s">
        <v>15488</v>
      </c>
      <c r="AH3292" t="s">
        <v>15495</v>
      </c>
    </row>
    <row r="3293" spans="1:34" x14ac:dyDescent="0.25">
      <c r="A3293">
        <v>9</v>
      </c>
      <c r="B3293" t="s">
        <v>14677</v>
      </c>
      <c r="C3293" t="s">
        <v>14678</v>
      </c>
      <c r="D3293">
        <v>46235</v>
      </c>
      <c r="E3293">
        <v>46250</v>
      </c>
      <c r="F3293" t="s">
        <v>14682</v>
      </c>
      <c r="G3293" t="s">
        <v>14683</v>
      </c>
      <c r="H3293" t="s">
        <v>14725</v>
      </c>
      <c r="I3293" t="s">
        <v>14726</v>
      </c>
      <c r="J3293">
        <v>2</v>
      </c>
      <c r="L3293" t="s">
        <v>14692</v>
      </c>
      <c r="M3293" t="s">
        <v>14727</v>
      </c>
      <c r="N3293" t="s">
        <v>14728</v>
      </c>
      <c r="O3293" t="s">
        <v>15496</v>
      </c>
      <c r="P3293" t="s">
        <v>172</v>
      </c>
      <c r="Q3293" t="s">
        <v>148</v>
      </c>
      <c r="R3293" t="s">
        <v>8659</v>
      </c>
      <c r="S3293" t="s">
        <v>8645</v>
      </c>
      <c r="T3293" t="b">
        <v>1</v>
      </c>
      <c r="U3293" t="b">
        <v>0</v>
      </c>
      <c r="V3293">
        <v>1</v>
      </c>
      <c r="W3293">
        <v>20</v>
      </c>
      <c r="X3293">
        <v>10</v>
      </c>
      <c r="AB3293">
        <v>2</v>
      </c>
      <c r="AC3293">
        <v>1</v>
      </c>
      <c r="AD3293">
        <v>2</v>
      </c>
      <c r="AE3293" t="s">
        <v>8420</v>
      </c>
      <c r="AG3293" t="s">
        <v>14821</v>
      </c>
      <c r="AH3293" t="s">
        <v>15497</v>
      </c>
    </row>
    <row r="3294" spans="1:34" x14ac:dyDescent="0.25">
      <c r="A3294">
        <v>9</v>
      </c>
      <c r="B3294" t="s">
        <v>14677</v>
      </c>
      <c r="C3294" t="s">
        <v>14678</v>
      </c>
      <c r="D3294">
        <v>46235</v>
      </c>
      <c r="E3294">
        <v>46250</v>
      </c>
      <c r="F3294" t="s">
        <v>14682</v>
      </c>
      <c r="G3294" t="s">
        <v>14683</v>
      </c>
      <c r="H3294" t="s">
        <v>14725</v>
      </c>
      <c r="I3294" t="s">
        <v>14726</v>
      </c>
      <c r="J3294">
        <v>2</v>
      </c>
      <c r="L3294" t="s">
        <v>14692</v>
      </c>
      <c r="M3294" t="s">
        <v>14727</v>
      </c>
      <c r="N3294" t="s">
        <v>14728</v>
      </c>
      <c r="O3294" t="s">
        <v>15498</v>
      </c>
      <c r="P3294" t="s">
        <v>172</v>
      </c>
      <c r="Q3294" t="s">
        <v>148</v>
      </c>
      <c r="R3294" t="s">
        <v>8659</v>
      </c>
      <c r="S3294" t="s">
        <v>8645</v>
      </c>
      <c r="T3294" t="b">
        <v>1</v>
      </c>
      <c r="U3294" t="b">
        <v>0</v>
      </c>
      <c r="V3294">
        <v>2</v>
      </c>
      <c r="W3294">
        <v>20</v>
      </c>
      <c r="X3294">
        <v>10</v>
      </c>
      <c r="AB3294">
        <v>2</v>
      </c>
      <c r="AC3294">
        <v>1</v>
      </c>
      <c r="AD3294">
        <v>2</v>
      </c>
      <c r="AE3294" t="s">
        <v>8420</v>
      </c>
      <c r="AG3294" t="s">
        <v>14821</v>
      </c>
      <c r="AH3294" t="s">
        <v>15499</v>
      </c>
    </row>
    <row r="3295" spans="1:34" x14ac:dyDescent="0.25">
      <c r="A3295">
        <v>9</v>
      </c>
      <c r="B3295" t="s">
        <v>14677</v>
      </c>
      <c r="C3295" t="s">
        <v>14678</v>
      </c>
      <c r="D3295">
        <v>46235</v>
      </c>
      <c r="E3295">
        <v>46250</v>
      </c>
      <c r="F3295" t="s">
        <v>14682</v>
      </c>
      <c r="G3295" t="s">
        <v>14683</v>
      </c>
      <c r="H3295" t="s">
        <v>14725</v>
      </c>
      <c r="I3295" t="s">
        <v>14726</v>
      </c>
      <c r="J3295">
        <v>2</v>
      </c>
      <c r="L3295" t="s">
        <v>14692</v>
      </c>
      <c r="M3295" t="s">
        <v>14727</v>
      </c>
      <c r="N3295" t="s">
        <v>14728</v>
      </c>
      <c r="O3295" t="s">
        <v>15500</v>
      </c>
      <c r="P3295" t="s">
        <v>147</v>
      </c>
      <c r="Q3295" t="s">
        <v>148</v>
      </c>
      <c r="R3295" t="s">
        <v>8659</v>
      </c>
      <c r="S3295" t="s">
        <v>8645</v>
      </c>
      <c r="T3295" t="b">
        <v>0</v>
      </c>
      <c r="U3295" t="b">
        <v>0</v>
      </c>
      <c r="V3295">
        <v>1</v>
      </c>
      <c r="W3295">
        <v>110</v>
      </c>
      <c r="X3295">
        <v>10</v>
      </c>
      <c r="AB3295">
        <v>2</v>
      </c>
      <c r="AC3295">
        <v>1</v>
      </c>
      <c r="AD3295">
        <v>3</v>
      </c>
      <c r="AE3295" t="s">
        <v>2164</v>
      </c>
      <c r="AG3295" t="s">
        <v>15501</v>
      </c>
      <c r="AH3295" t="s">
        <v>15502</v>
      </c>
    </row>
    <row r="3296" spans="1:34" x14ac:dyDescent="0.25">
      <c r="A3296">
        <v>9</v>
      </c>
      <c r="B3296" t="s">
        <v>14677</v>
      </c>
      <c r="C3296" t="s">
        <v>14678</v>
      </c>
      <c r="D3296">
        <v>46235</v>
      </c>
      <c r="E3296">
        <v>46250</v>
      </c>
      <c r="F3296" t="s">
        <v>14682</v>
      </c>
      <c r="G3296" t="s">
        <v>14683</v>
      </c>
      <c r="H3296" t="s">
        <v>14725</v>
      </c>
      <c r="I3296" t="s">
        <v>14726</v>
      </c>
      <c r="J3296">
        <v>2</v>
      </c>
      <c r="L3296" t="s">
        <v>14692</v>
      </c>
      <c r="M3296" t="s">
        <v>14727</v>
      </c>
      <c r="N3296" t="s">
        <v>14728</v>
      </c>
      <c r="O3296" t="s">
        <v>15503</v>
      </c>
      <c r="P3296" t="s">
        <v>147</v>
      </c>
      <c r="Q3296" t="s">
        <v>148</v>
      </c>
      <c r="R3296" t="s">
        <v>8659</v>
      </c>
      <c r="S3296" t="s">
        <v>8645</v>
      </c>
      <c r="T3296" t="b">
        <v>0</v>
      </c>
      <c r="U3296" t="b">
        <v>0</v>
      </c>
      <c r="V3296">
        <v>2</v>
      </c>
      <c r="W3296">
        <v>130</v>
      </c>
      <c r="X3296">
        <v>10</v>
      </c>
      <c r="AB3296">
        <v>2</v>
      </c>
      <c r="AC3296">
        <v>1</v>
      </c>
      <c r="AD3296">
        <v>3</v>
      </c>
      <c r="AE3296" t="s">
        <v>618</v>
      </c>
      <c r="AG3296" t="s">
        <v>15504</v>
      </c>
      <c r="AH3296" t="s">
        <v>15505</v>
      </c>
    </row>
    <row r="3297" spans="1:34" x14ac:dyDescent="0.25">
      <c r="A3297">
        <v>9</v>
      </c>
      <c r="B3297" t="s">
        <v>14677</v>
      </c>
      <c r="C3297" t="s">
        <v>14678</v>
      </c>
      <c r="D3297">
        <v>46235</v>
      </c>
      <c r="E3297">
        <v>46250</v>
      </c>
      <c r="F3297" t="s">
        <v>14682</v>
      </c>
      <c r="G3297" t="s">
        <v>14683</v>
      </c>
      <c r="H3297" t="s">
        <v>14725</v>
      </c>
      <c r="I3297" t="s">
        <v>14726</v>
      </c>
      <c r="J3297">
        <v>2</v>
      </c>
      <c r="L3297" t="s">
        <v>14692</v>
      </c>
      <c r="M3297" t="s">
        <v>14727</v>
      </c>
      <c r="N3297" t="s">
        <v>14728</v>
      </c>
      <c r="O3297" t="s">
        <v>15506</v>
      </c>
      <c r="P3297" t="s">
        <v>147</v>
      </c>
      <c r="Q3297" t="s">
        <v>148</v>
      </c>
      <c r="R3297" t="s">
        <v>8659</v>
      </c>
      <c r="S3297" t="s">
        <v>8645</v>
      </c>
      <c r="T3297" t="b">
        <v>0</v>
      </c>
      <c r="U3297" t="b">
        <v>0</v>
      </c>
      <c r="V3297">
        <v>3</v>
      </c>
      <c r="W3297">
        <v>140</v>
      </c>
      <c r="X3297">
        <v>7</v>
      </c>
      <c r="AB3297">
        <v>2</v>
      </c>
      <c r="AC3297">
        <v>1</v>
      </c>
      <c r="AD3297">
        <v>3</v>
      </c>
      <c r="AE3297" t="s">
        <v>1745</v>
      </c>
      <c r="AG3297" t="s">
        <v>15507</v>
      </c>
      <c r="AH3297" t="s">
        <v>15508</v>
      </c>
    </row>
    <row r="3298" spans="1:34" x14ac:dyDescent="0.25">
      <c r="A3298">
        <v>9</v>
      </c>
      <c r="B3298" t="s">
        <v>14677</v>
      </c>
      <c r="C3298" t="s">
        <v>14678</v>
      </c>
      <c r="D3298">
        <v>46235</v>
      </c>
      <c r="E3298">
        <v>46250</v>
      </c>
      <c r="F3298" t="s">
        <v>14682</v>
      </c>
      <c r="G3298" t="s">
        <v>14683</v>
      </c>
      <c r="H3298" t="s">
        <v>14725</v>
      </c>
      <c r="I3298" t="s">
        <v>14726</v>
      </c>
      <c r="J3298">
        <v>2</v>
      </c>
      <c r="L3298" t="s">
        <v>14692</v>
      </c>
      <c r="M3298" t="s">
        <v>14727</v>
      </c>
      <c r="N3298" t="s">
        <v>14728</v>
      </c>
      <c r="O3298" t="s">
        <v>15509</v>
      </c>
      <c r="P3298" t="s">
        <v>147</v>
      </c>
      <c r="Q3298" t="s">
        <v>148</v>
      </c>
      <c r="R3298" t="s">
        <v>8659</v>
      </c>
      <c r="S3298" t="s">
        <v>8645</v>
      </c>
      <c r="T3298" t="b">
        <v>0</v>
      </c>
      <c r="U3298" t="b">
        <v>0</v>
      </c>
      <c r="V3298">
        <v>4</v>
      </c>
      <c r="W3298">
        <v>150</v>
      </c>
      <c r="X3298">
        <v>5.5</v>
      </c>
      <c r="AB3298">
        <v>2</v>
      </c>
      <c r="AC3298">
        <v>1</v>
      </c>
      <c r="AD3298">
        <v>3</v>
      </c>
      <c r="AE3298" t="s">
        <v>610</v>
      </c>
      <c r="AG3298" t="s">
        <v>15510</v>
      </c>
      <c r="AH3298" t="s">
        <v>15511</v>
      </c>
    </row>
    <row r="3299" spans="1:34" x14ac:dyDescent="0.25">
      <c r="A3299">
        <v>9</v>
      </c>
      <c r="B3299" t="s">
        <v>14677</v>
      </c>
      <c r="C3299" t="s">
        <v>14678</v>
      </c>
      <c r="D3299">
        <v>46235</v>
      </c>
      <c r="E3299">
        <v>46250</v>
      </c>
      <c r="F3299" t="s">
        <v>14682</v>
      </c>
      <c r="G3299" t="s">
        <v>14683</v>
      </c>
      <c r="H3299" t="s">
        <v>14725</v>
      </c>
      <c r="I3299" t="s">
        <v>14726</v>
      </c>
      <c r="J3299">
        <v>2</v>
      </c>
      <c r="L3299" t="s">
        <v>14692</v>
      </c>
      <c r="M3299" t="s">
        <v>14727</v>
      </c>
      <c r="N3299" t="s">
        <v>14728</v>
      </c>
      <c r="O3299" t="s">
        <v>15512</v>
      </c>
      <c r="P3299" t="s">
        <v>172</v>
      </c>
      <c r="Q3299" t="s">
        <v>148</v>
      </c>
      <c r="R3299" t="s">
        <v>8659</v>
      </c>
      <c r="S3299" t="s">
        <v>8645</v>
      </c>
      <c r="T3299" t="b">
        <v>1</v>
      </c>
      <c r="U3299" t="b">
        <v>0</v>
      </c>
      <c r="V3299">
        <v>3</v>
      </c>
      <c r="W3299">
        <v>20</v>
      </c>
      <c r="X3299">
        <v>10</v>
      </c>
      <c r="AB3299">
        <v>2</v>
      </c>
      <c r="AC3299">
        <v>1</v>
      </c>
      <c r="AD3299">
        <v>2</v>
      </c>
      <c r="AE3299" t="s">
        <v>8420</v>
      </c>
      <c r="AG3299" t="s">
        <v>14821</v>
      </c>
      <c r="AH3299" t="s">
        <v>15513</v>
      </c>
    </row>
    <row r="3300" spans="1:34" x14ac:dyDescent="0.25">
      <c r="A3300">
        <v>9</v>
      </c>
      <c r="B3300" t="s">
        <v>14677</v>
      </c>
      <c r="C3300" t="s">
        <v>14678</v>
      </c>
      <c r="D3300">
        <v>46235</v>
      </c>
      <c r="E3300">
        <v>46250</v>
      </c>
      <c r="F3300" t="s">
        <v>14682</v>
      </c>
      <c r="G3300" t="s">
        <v>14683</v>
      </c>
      <c r="H3300" t="s">
        <v>14725</v>
      </c>
      <c r="I3300" t="s">
        <v>14726</v>
      </c>
      <c r="J3300">
        <v>2</v>
      </c>
      <c r="L3300" t="s">
        <v>14692</v>
      </c>
      <c r="M3300" t="s">
        <v>14727</v>
      </c>
      <c r="N3300" t="s">
        <v>14728</v>
      </c>
      <c r="O3300" t="s">
        <v>15514</v>
      </c>
      <c r="P3300" t="s">
        <v>147</v>
      </c>
      <c r="Q3300" t="s">
        <v>148</v>
      </c>
      <c r="R3300" t="s">
        <v>8659</v>
      </c>
      <c r="S3300" t="s">
        <v>8645</v>
      </c>
      <c r="T3300" t="b">
        <v>0</v>
      </c>
      <c r="U3300" t="b">
        <v>0</v>
      </c>
      <c r="V3300">
        <v>5</v>
      </c>
      <c r="W3300">
        <v>150</v>
      </c>
      <c r="X3300">
        <v>5</v>
      </c>
      <c r="AB3300">
        <v>2</v>
      </c>
      <c r="AC3300">
        <v>1</v>
      </c>
      <c r="AD3300">
        <v>3</v>
      </c>
      <c r="AE3300" t="s">
        <v>610</v>
      </c>
      <c r="AG3300" t="s">
        <v>15510</v>
      </c>
      <c r="AH3300" t="s">
        <v>15515</v>
      </c>
    </row>
    <row r="3301" spans="1:34" x14ac:dyDescent="0.25">
      <c r="A3301">
        <v>9</v>
      </c>
      <c r="B3301" t="s">
        <v>14677</v>
      </c>
      <c r="C3301" t="s">
        <v>14678</v>
      </c>
      <c r="D3301">
        <v>46235</v>
      </c>
      <c r="E3301">
        <v>46250</v>
      </c>
      <c r="F3301" t="s">
        <v>14682</v>
      </c>
      <c r="G3301" t="s">
        <v>14683</v>
      </c>
      <c r="H3301" t="s">
        <v>14725</v>
      </c>
      <c r="I3301" t="s">
        <v>14726</v>
      </c>
      <c r="J3301">
        <v>2</v>
      </c>
      <c r="L3301" t="s">
        <v>14692</v>
      </c>
      <c r="M3301" t="s">
        <v>14727</v>
      </c>
      <c r="N3301" t="s">
        <v>14728</v>
      </c>
      <c r="O3301" t="s">
        <v>15516</v>
      </c>
      <c r="P3301" t="s">
        <v>14742</v>
      </c>
      <c r="Q3301" t="s">
        <v>148</v>
      </c>
      <c r="R3301" t="s">
        <v>8659</v>
      </c>
      <c r="S3301" t="s">
        <v>149</v>
      </c>
      <c r="T3301" t="b">
        <v>1</v>
      </c>
      <c r="U3301" t="b">
        <v>0</v>
      </c>
      <c r="V3301">
        <v>1</v>
      </c>
      <c r="W3301">
        <v>20</v>
      </c>
      <c r="X3301">
        <v>10</v>
      </c>
      <c r="AB3301">
        <v>2</v>
      </c>
      <c r="AC3301">
        <v>1</v>
      </c>
      <c r="AD3301">
        <v>3</v>
      </c>
      <c r="AE3301" t="s">
        <v>8420</v>
      </c>
      <c r="AG3301" t="s">
        <v>15517</v>
      </c>
      <c r="AH3301" t="s">
        <v>15518</v>
      </c>
    </row>
    <row r="3302" spans="1:34" x14ac:dyDescent="0.25">
      <c r="A3302">
        <v>9</v>
      </c>
      <c r="B3302" t="s">
        <v>14677</v>
      </c>
      <c r="C3302" t="s">
        <v>14678</v>
      </c>
      <c r="D3302">
        <v>46235</v>
      </c>
      <c r="E3302">
        <v>46250</v>
      </c>
      <c r="F3302" t="s">
        <v>14682</v>
      </c>
      <c r="G3302" t="s">
        <v>14683</v>
      </c>
      <c r="H3302" t="s">
        <v>14725</v>
      </c>
      <c r="I3302" t="s">
        <v>14726</v>
      </c>
      <c r="J3302">
        <v>2</v>
      </c>
      <c r="L3302" t="s">
        <v>14692</v>
      </c>
      <c r="M3302" t="s">
        <v>14727</v>
      </c>
      <c r="N3302" t="s">
        <v>14728</v>
      </c>
      <c r="O3302" t="s">
        <v>15519</v>
      </c>
      <c r="P3302" t="s">
        <v>14742</v>
      </c>
      <c r="Q3302" t="s">
        <v>148</v>
      </c>
      <c r="R3302" t="s">
        <v>8659</v>
      </c>
      <c r="S3302" t="s">
        <v>149</v>
      </c>
      <c r="T3302" t="b">
        <v>1</v>
      </c>
      <c r="U3302" t="b">
        <v>0</v>
      </c>
      <c r="V3302">
        <v>2</v>
      </c>
      <c r="W3302">
        <v>50</v>
      </c>
      <c r="X3302">
        <v>12</v>
      </c>
      <c r="AB3302">
        <v>2</v>
      </c>
      <c r="AC3302">
        <v>1</v>
      </c>
      <c r="AD3302">
        <v>3</v>
      </c>
      <c r="AE3302" t="s">
        <v>618</v>
      </c>
      <c r="AG3302" t="s">
        <v>15520</v>
      </c>
      <c r="AH3302" t="s">
        <v>15521</v>
      </c>
    </row>
    <row r="3303" spans="1:34" x14ac:dyDescent="0.25">
      <c r="A3303">
        <v>9</v>
      </c>
      <c r="B3303" t="s">
        <v>14677</v>
      </c>
      <c r="C3303" t="s">
        <v>14678</v>
      </c>
      <c r="D3303">
        <v>46235</v>
      </c>
      <c r="E3303">
        <v>46250</v>
      </c>
      <c r="F3303" t="s">
        <v>14682</v>
      </c>
      <c r="G3303" t="s">
        <v>14683</v>
      </c>
      <c r="H3303" t="s">
        <v>14725</v>
      </c>
      <c r="I3303" t="s">
        <v>14726</v>
      </c>
      <c r="J3303">
        <v>2</v>
      </c>
      <c r="L3303" t="s">
        <v>14692</v>
      </c>
      <c r="M3303" t="s">
        <v>14727</v>
      </c>
      <c r="N3303" t="s">
        <v>14728</v>
      </c>
      <c r="O3303" t="s">
        <v>15522</v>
      </c>
      <c r="P3303" t="s">
        <v>14743</v>
      </c>
      <c r="Q3303" t="s">
        <v>148</v>
      </c>
      <c r="R3303" t="s">
        <v>8659</v>
      </c>
      <c r="S3303" t="s">
        <v>8645</v>
      </c>
      <c r="T3303" t="b">
        <v>0</v>
      </c>
      <c r="U3303" t="b">
        <v>0</v>
      </c>
      <c r="V3303">
        <v>1</v>
      </c>
      <c r="W3303">
        <v>50</v>
      </c>
      <c r="X3303">
        <v>10</v>
      </c>
      <c r="AB3303">
        <v>2</v>
      </c>
      <c r="AC3303">
        <v>1</v>
      </c>
      <c r="AD3303">
        <v>3</v>
      </c>
      <c r="AE3303" t="s">
        <v>8420</v>
      </c>
      <c r="AG3303" t="s">
        <v>15523</v>
      </c>
      <c r="AH3303" t="s">
        <v>15524</v>
      </c>
    </row>
    <row r="3304" spans="1:34" x14ac:dyDescent="0.25">
      <c r="A3304">
        <v>9</v>
      </c>
      <c r="B3304" t="s">
        <v>14677</v>
      </c>
      <c r="C3304" t="s">
        <v>14678</v>
      </c>
      <c r="D3304">
        <v>46235</v>
      </c>
      <c r="E3304">
        <v>46250</v>
      </c>
      <c r="F3304" t="s">
        <v>14682</v>
      </c>
      <c r="G3304" t="s">
        <v>14683</v>
      </c>
      <c r="H3304" t="s">
        <v>14725</v>
      </c>
      <c r="I3304" t="s">
        <v>14726</v>
      </c>
      <c r="J3304">
        <v>2</v>
      </c>
      <c r="L3304" t="s">
        <v>14692</v>
      </c>
      <c r="M3304" t="s">
        <v>14727</v>
      </c>
      <c r="N3304" t="s">
        <v>14728</v>
      </c>
      <c r="O3304" t="s">
        <v>15525</v>
      </c>
      <c r="P3304" t="s">
        <v>14743</v>
      </c>
      <c r="Q3304" t="s">
        <v>148</v>
      </c>
      <c r="R3304" t="s">
        <v>8659</v>
      </c>
      <c r="S3304" t="s">
        <v>8645</v>
      </c>
      <c r="T3304" t="b">
        <v>0</v>
      </c>
      <c r="U3304" t="b">
        <v>0</v>
      </c>
      <c r="V3304">
        <v>2</v>
      </c>
      <c r="W3304">
        <v>90</v>
      </c>
      <c r="X3304">
        <v>10</v>
      </c>
      <c r="AB3304">
        <v>2</v>
      </c>
      <c r="AC3304">
        <v>1</v>
      </c>
      <c r="AD3304">
        <v>3</v>
      </c>
      <c r="AE3304" t="s">
        <v>2289</v>
      </c>
      <c r="AG3304" t="s">
        <v>15526</v>
      </c>
      <c r="AH3304" t="s">
        <v>15527</v>
      </c>
    </row>
    <row r="3305" spans="1:34" x14ac:dyDescent="0.25">
      <c r="A3305">
        <v>9</v>
      </c>
      <c r="B3305" t="s">
        <v>14677</v>
      </c>
      <c r="C3305" t="s">
        <v>14678</v>
      </c>
      <c r="D3305">
        <v>46235</v>
      </c>
      <c r="E3305">
        <v>46250</v>
      </c>
      <c r="F3305" t="s">
        <v>14682</v>
      </c>
      <c r="G3305" t="s">
        <v>14683</v>
      </c>
      <c r="H3305" t="s">
        <v>14725</v>
      </c>
      <c r="I3305" t="s">
        <v>14726</v>
      </c>
      <c r="J3305">
        <v>2</v>
      </c>
      <c r="L3305" t="s">
        <v>14692</v>
      </c>
      <c r="M3305" t="s">
        <v>14727</v>
      </c>
      <c r="N3305" t="s">
        <v>14728</v>
      </c>
      <c r="O3305" t="s">
        <v>15528</v>
      </c>
      <c r="P3305" t="s">
        <v>14743</v>
      </c>
      <c r="Q3305" t="s">
        <v>148</v>
      </c>
      <c r="R3305" t="s">
        <v>8659</v>
      </c>
      <c r="S3305" t="s">
        <v>8645</v>
      </c>
      <c r="T3305" t="b">
        <v>0</v>
      </c>
      <c r="U3305" t="b">
        <v>0</v>
      </c>
      <c r="V3305">
        <v>3</v>
      </c>
      <c r="W3305">
        <v>100</v>
      </c>
      <c r="X3305">
        <v>10</v>
      </c>
      <c r="AB3305">
        <v>2</v>
      </c>
      <c r="AC3305">
        <v>1</v>
      </c>
      <c r="AD3305">
        <v>3</v>
      </c>
      <c r="AE3305" t="s">
        <v>2289</v>
      </c>
      <c r="AG3305" t="s">
        <v>15526</v>
      </c>
      <c r="AH3305" t="s">
        <v>15529</v>
      </c>
    </row>
    <row r="3306" spans="1:34" x14ac:dyDescent="0.25">
      <c r="A3306">
        <v>9</v>
      </c>
      <c r="B3306" t="s">
        <v>14677</v>
      </c>
      <c r="C3306" t="s">
        <v>14678</v>
      </c>
      <c r="D3306">
        <v>46235</v>
      </c>
      <c r="E3306">
        <v>46250</v>
      </c>
      <c r="F3306" t="s">
        <v>14682</v>
      </c>
      <c r="G3306" t="s">
        <v>14683</v>
      </c>
      <c r="H3306" t="s">
        <v>14725</v>
      </c>
      <c r="I3306" t="s">
        <v>14726</v>
      </c>
      <c r="J3306">
        <v>2</v>
      </c>
      <c r="L3306" t="s">
        <v>14692</v>
      </c>
      <c r="M3306" t="s">
        <v>14727</v>
      </c>
      <c r="N3306" t="s">
        <v>14728</v>
      </c>
      <c r="O3306" t="s">
        <v>15530</v>
      </c>
      <c r="P3306" t="s">
        <v>14743</v>
      </c>
      <c r="Q3306" t="s">
        <v>148</v>
      </c>
      <c r="R3306" t="s">
        <v>8659</v>
      </c>
      <c r="S3306" t="s">
        <v>8645</v>
      </c>
      <c r="T3306" t="b">
        <v>0</v>
      </c>
      <c r="U3306" t="b">
        <v>0</v>
      </c>
      <c r="V3306">
        <v>4</v>
      </c>
      <c r="W3306">
        <v>100</v>
      </c>
      <c r="X3306">
        <v>10</v>
      </c>
      <c r="AB3306">
        <v>2</v>
      </c>
      <c r="AC3306">
        <v>1</v>
      </c>
      <c r="AD3306">
        <v>3</v>
      </c>
      <c r="AE3306" t="s">
        <v>1745</v>
      </c>
      <c r="AG3306" t="s">
        <v>15531</v>
      </c>
      <c r="AH3306" t="s">
        <v>15532</v>
      </c>
    </row>
    <row r="3307" spans="1:34" x14ac:dyDescent="0.25">
      <c r="A3307">
        <v>9</v>
      </c>
      <c r="B3307" t="s">
        <v>14677</v>
      </c>
      <c r="C3307" t="s">
        <v>14678</v>
      </c>
      <c r="D3307">
        <v>46235</v>
      </c>
      <c r="E3307">
        <v>46250</v>
      </c>
      <c r="F3307" t="s">
        <v>14682</v>
      </c>
      <c r="G3307" t="s">
        <v>14683</v>
      </c>
      <c r="H3307" t="s">
        <v>14725</v>
      </c>
      <c r="I3307" t="s">
        <v>14726</v>
      </c>
      <c r="J3307">
        <v>2</v>
      </c>
      <c r="L3307" t="s">
        <v>14692</v>
      </c>
      <c r="M3307" t="s">
        <v>14727</v>
      </c>
      <c r="N3307" t="s">
        <v>14728</v>
      </c>
      <c r="O3307" t="s">
        <v>15533</v>
      </c>
      <c r="P3307" t="s">
        <v>200</v>
      </c>
      <c r="Q3307" t="s">
        <v>148</v>
      </c>
      <c r="R3307" t="s">
        <v>8490</v>
      </c>
      <c r="S3307" t="s">
        <v>8645</v>
      </c>
      <c r="T3307" t="b">
        <v>0</v>
      </c>
      <c r="U3307" t="b">
        <v>0</v>
      </c>
      <c r="V3307">
        <v>1</v>
      </c>
      <c r="W3307">
        <v>40</v>
      </c>
      <c r="X3307">
        <v>10</v>
      </c>
      <c r="AB3307">
        <v>2</v>
      </c>
      <c r="AC3307">
        <v>1</v>
      </c>
      <c r="AD3307">
        <v>3</v>
      </c>
      <c r="AE3307" t="s">
        <v>618</v>
      </c>
      <c r="AG3307" t="s">
        <v>3189</v>
      </c>
      <c r="AH3307" t="s">
        <v>15534</v>
      </c>
    </row>
    <row r="3308" spans="1:34" x14ac:dyDescent="0.25">
      <c r="A3308">
        <v>9</v>
      </c>
      <c r="B3308" t="s">
        <v>14677</v>
      </c>
      <c r="C3308" t="s">
        <v>14678</v>
      </c>
      <c r="D3308">
        <v>46235</v>
      </c>
      <c r="E3308">
        <v>46250</v>
      </c>
      <c r="F3308" t="s">
        <v>14682</v>
      </c>
      <c r="G3308" t="s">
        <v>14683</v>
      </c>
      <c r="H3308" t="s">
        <v>14725</v>
      </c>
      <c r="I3308" t="s">
        <v>14726</v>
      </c>
      <c r="J3308">
        <v>2</v>
      </c>
      <c r="L3308" t="s">
        <v>14692</v>
      </c>
      <c r="M3308" t="s">
        <v>14727</v>
      </c>
      <c r="N3308" t="s">
        <v>14728</v>
      </c>
      <c r="O3308" t="s">
        <v>15535</v>
      </c>
      <c r="P3308" t="s">
        <v>200</v>
      </c>
      <c r="Q3308" t="s">
        <v>148</v>
      </c>
      <c r="R3308" t="s">
        <v>8490</v>
      </c>
      <c r="S3308" t="s">
        <v>8645</v>
      </c>
      <c r="T3308" t="b">
        <v>0</v>
      </c>
      <c r="U3308" t="b">
        <v>0</v>
      </c>
      <c r="V3308">
        <v>2</v>
      </c>
      <c r="W3308">
        <v>40</v>
      </c>
      <c r="X3308">
        <v>12</v>
      </c>
      <c r="AB3308">
        <v>2</v>
      </c>
      <c r="AC3308">
        <v>1</v>
      </c>
      <c r="AD3308">
        <v>3</v>
      </c>
      <c r="AE3308" t="s">
        <v>618</v>
      </c>
      <c r="AG3308" t="s">
        <v>15536</v>
      </c>
      <c r="AH3308" t="s">
        <v>15537</v>
      </c>
    </row>
    <row r="3309" spans="1:34" x14ac:dyDescent="0.25">
      <c r="A3309">
        <v>9</v>
      </c>
      <c r="B3309" t="s">
        <v>14677</v>
      </c>
      <c r="C3309" t="s">
        <v>14678</v>
      </c>
      <c r="D3309">
        <v>46235</v>
      </c>
      <c r="E3309">
        <v>46250</v>
      </c>
      <c r="F3309" t="s">
        <v>14682</v>
      </c>
      <c r="G3309" t="s">
        <v>14683</v>
      </c>
      <c r="H3309" t="s">
        <v>14725</v>
      </c>
      <c r="I3309" t="s">
        <v>14726</v>
      </c>
      <c r="J3309">
        <v>2</v>
      </c>
      <c r="L3309" t="s">
        <v>14692</v>
      </c>
      <c r="M3309" t="s">
        <v>14727</v>
      </c>
      <c r="N3309" t="s">
        <v>14728</v>
      </c>
      <c r="O3309" t="s">
        <v>15538</v>
      </c>
      <c r="P3309" t="s">
        <v>200</v>
      </c>
      <c r="Q3309" t="s">
        <v>148</v>
      </c>
      <c r="R3309" t="s">
        <v>8490</v>
      </c>
      <c r="S3309" t="s">
        <v>8645</v>
      </c>
      <c r="T3309" t="b">
        <v>0</v>
      </c>
      <c r="U3309" t="b">
        <v>0</v>
      </c>
      <c r="V3309">
        <v>3</v>
      </c>
      <c r="W3309">
        <v>50</v>
      </c>
      <c r="X3309">
        <v>10</v>
      </c>
      <c r="AB3309">
        <v>2</v>
      </c>
      <c r="AC3309">
        <v>1</v>
      </c>
      <c r="AD3309">
        <v>3</v>
      </c>
      <c r="AE3309" t="s">
        <v>618</v>
      </c>
      <c r="AG3309" t="s">
        <v>15536</v>
      </c>
      <c r="AH3309" t="s">
        <v>15539</v>
      </c>
    </row>
    <row r="3310" spans="1:34" x14ac:dyDescent="0.25">
      <c r="A3310">
        <v>9</v>
      </c>
      <c r="B3310" t="s">
        <v>14677</v>
      </c>
      <c r="C3310" t="s">
        <v>14678</v>
      </c>
      <c r="D3310">
        <v>46235</v>
      </c>
      <c r="E3310">
        <v>46250</v>
      </c>
      <c r="F3310" t="s">
        <v>14682</v>
      </c>
      <c r="G3310" t="s">
        <v>14683</v>
      </c>
      <c r="H3310" t="s">
        <v>14725</v>
      </c>
      <c r="I3310" t="s">
        <v>14726</v>
      </c>
      <c r="J3310">
        <v>2</v>
      </c>
      <c r="L3310" t="s">
        <v>14692</v>
      </c>
      <c r="M3310" t="s">
        <v>14727</v>
      </c>
      <c r="N3310" t="s">
        <v>14728</v>
      </c>
      <c r="O3310" t="s">
        <v>15540</v>
      </c>
      <c r="P3310" t="s">
        <v>313</v>
      </c>
      <c r="Q3310" t="s">
        <v>148</v>
      </c>
      <c r="R3310" t="s">
        <v>8659</v>
      </c>
      <c r="S3310" t="s">
        <v>8645</v>
      </c>
      <c r="T3310" t="b">
        <v>0</v>
      </c>
      <c r="U3310" t="b">
        <v>0</v>
      </c>
      <c r="V3310">
        <v>1</v>
      </c>
      <c r="W3310">
        <v>60</v>
      </c>
      <c r="X3310">
        <v>11</v>
      </c>
      <c r="AB3310">
        <v>2</v>
      </c>
      <c r="AC3310">
        <v>1</v>
      </c>
      <c r="AD3310">
        <v>3</v>
      </c>
      <c r="AE3310" t="s">
        <v>618</v>
      </c>
      <c r="AG3310" t="s">
        <v>3189</v>
      </c>
      <c r="AH3310" t="s">
        <v>15541</v>
      </c>
    </row>
    <row r="3311" spans="1:34" x14ac:dyDescent="0.25">
      <c r="A3311">
        <v>9</v>
      </c>
      <c r="B3311" t="s">
        <v>14677</v>
      </c>
      <c r="C3311" t="s">
        <v>14678</v>
      </c>
      <c r="D3311">
        <v>46235</v>
      </c>
      <c r="E3311">
        <v>46250</v>
      </c>
      <c r="F3311" t="s">
        <v>14682</v>
      </c>
      <c r="G3311" t="s">
        <v>14683</v>
      </c>
      <c r="H3311" t="s">
        <v>14725</v>
      </c>
      <c r="I3311" t="s">
        <v>14726</v>
      </c>
      <c r="J3311">
        <v>2</v>
      </c>
      <c r="L3311" t="s">
        <v>14692</v>
      </c>
      <c r="M3311" t="s">
        <v>14727</v>
      </c>
      <c r="N3311" t="s">
        <v>14728</v>
      </c>
      <c r="O3311" t="s">
        <v>15542</v>
      </c>
      <c r="P3311" t="s">
        <v>313</v>
      </c>
      <c r="Q3311" t="s">
        <v>148</v>
      </c>
      <c r="R3311" t="s">
        <v>8659</v>
      </c>
      <c r="S3311" t="s">
        <v>8645</v>
      </c>
      <c r="T3311" t="b">
        <v>0</v>
      </c>
      <c r="U3311" t="b">
        <v>0</v>
      </c>
      <c r="V3311">
        <v>2</v>
      </c>
      <c r="W3311">
        <v>60</v>
      </c>
      <c r="X3311">
        <v>10</v>
      </c>
      <c r="AB3311">
        <v>3</v>
      </c>
      <c r="AC3311">
        <v>1</v>
      </c>
      <c r="AD3311">
        <v>2</v>
      </c>
      <c r="AE3311" t="s">
        <v>618</v>
      </c>
      <c r="AG3311" t="s">
        <v>15543</v>
      </c>
      <c r="AH3311" t="s">
        <v>15544</v>
      </c>
    </row>
    <row r="3312" spans="1:34" x14ac:dyDescent="0.25">
      <c r="A3312">
        <v>9</v>
      </c>
      <c r="B3312" t="s">
        <v>14677</v>
      </c>
      <c r="C3312" t="s">
        <v>14678</v>
      </c>
      <c r="D3312">
        <v>46235</v>
      </c>
      <c r="E3312">
        <v>46250</v>
      </c>
      <c r="F3312" t="s">
        <v>14682</v>
      </c>
      <c r="G3312" t="s">
        <v>14683</v>
      </c>
      <c r="H3312" t="s">
        <v>14725</v>
      </c>
      <c r="I3312" t="s">
        <v>14726</v>
      </c>
      <c r="J3312">
        <v>2</v>
      </c>
      <c r="L3312" t="s">
        <v>14692</v>
      </c>
      <c r="M3312" t="s">
        <v>14727</v>
      </c>
      <c r="N3312" t="s">
        <v>14728</v>
      </c>
      <c r="O3312" t="s">
        <v>15545</v>
      </c>
      <c r="P3312" t="s">
        <v>313</v>
      </c>
      <c r="Q3312" t="s">
        <v>148</v>
      </c>
      <c r="R3312" t="s">
        <v>8659</v>
      </c>
      <c r="S3312" t="s">
        <v>8645</v>
      </c>
      <c r="T3312" t="b">
        <v>0</v>
      </c>
      <c r="U3312" t="b">
        <v>0</v>
      </c>
      <c r="V3312">
        <v>3</v>
      </c>
      <c r="W3312">
        <v>60</v>
      </c>
      <c r="X3312">
        <v>9</v>
      </c>
      <c r="AB3312">
        <v>3</v>
      </c>
      <c r="AC3312">
        <v>1</v>
      </c>
      <c r="AD3312">
        <v>2</v>
      </c>
      <c r="AE3312" t="s">
        <v>618</v>
      </c>
      <c r="AG3312" t="s">
        <v>15543</v>
      </c>
      <c r="AH3312" t="s">
        <v>15546</v>
      </c>
    </row>
    <row r="3313" spans="1:34" x14ac:dyDescent="0.25">
      <c r="A3313">
        <v>9</v>
      </c>
      <c r="B3313" t="s">
        <v>14677</v>
      </c>
      <c r="C3313" t="s">
        <v>14678</v>
      </c>
      <c r="D3313">
        <v>46235</v>
      </c>
      <c r="E3313">
        <v>46250</v>
      </c>
      <c r="F3313" t="s">
        <v>14682</v>
      </c>
      <c r="G3313" t="s">
        <v>14683</v>
      </c>
      <c r="H3313" t="s">
        <v>14725</v>
      </c>
      <c r="I3313" t="s">
        <v>14726</v>
      </c>
      <c r="J3313">
        <v>2</v>
      </c>
      <c r="L3313" t="s">
        <v>14692</v>
      </c>
      <c r="M3313" t="s">
        <v>14727</v>
      </c>
      <c r="N3313" t="s">
        <v>14728</v>
      </c>
      <c r="O3313" t="s">
        <v>15547</v>
      </c>
      <c r="P3313" t="s">
        <v>217</v>
      </c>
      <c r="Q3313" t="s">
        <v>8650</v>
      </c>
      <c r="R3313" t="s">
        <v>8637</v>
      </c>
      <c r="S3313" t="s">
        <v>8645</v>
      </c>
      <c r="T3313" t="b">
        <v>1</v>
      </c>
      <c r="U3313" t="b">
        <v>0</v>
      </c>
      <c r="V3313">
        <v>1</v>
      </c>
      <c r="W3313">
        <v>25</v>
      </c>
      <c r="X3313">
        <v>9</v>
      </c>
      <c r="AB3313">
        <v>2</v>
      </c>
      <c r="AC3313">
        <v>1</v>
      </c>
      <c r="AD3313">
        <v>3</v>
      </c>
      <c r="AE3313" t="s">
        <v>618</v>
      </c>
      <c r="AG3313" t="s">
        <v>3189</v>
      </c>
      <c r="AH3313" t="s">
        <v>15548</v>
      </c>
    </row>
    <row r="3314" spans="1:34" x14ac:dyDescent="0.25">
      <c r="A3314">
        <v>9</v>
      </c>
      <c r="B3314" t="s">
        <v>14677</v>
      </c>
      <c r="C3314" t="s">
        <v>14678</v>
      </c>
      <c r="D3314">
        <v>46235</v>
      </c>
      <c r="E3314">
        <v>46250</v>
      </c>
      <c r="F3314" t="s">
        <v>14682</v>
      </c>
      <c r="G3314" t="s">
        <v>14683</v>
      </c>
      <c r="H3314" t="s">
        <v>14725</v>
      </c>
      <c r="I3314" t="s">
        <v>14726</v>
      </c>
      <c r="J3314">
        <v>2</v>
      </c>
      <c r="L3314" t="s">
        <v>14692</v>
      </c>
      <c r="M3314" t="s">
        <v>14727</v>
      </c>
      <c r="N3314" t="s">
        <v>14728</v>
      </c>
      <c r="O3314" t="s">
        <v>15549</v>
      </c>
      <c r="P3314" t="s">
        <v>217</v>
      </c>
      <c r="Q3314" t="s">
        <v>8650</v>
      </c>
      <c r="R3314" t="s">
        <v>8637</v>
      </c>
      <c r="S3314" t="s">
        <v>8645</v>
      </c>
      <c r="T3314" t="b">
        <v>1</v>
      </c>
      <c r="U3314" t="b">
        <v>0</v>
      </c>
      <c r="V3314">
        <v>2</v>
      </c>
      <c r="W3314">
        <v>25</v>
      </c>
      <c r="X3314">
        <v>10</v>
      </c>
      <c r="AB3314">
        <v>2</v>
      </c>
      <c r="AC3314">
        <v>1</v>
      </c>
      <c r="AD3314">
        <v>3</v>
      </c>
      <c r="AE3314" t="s">
        <v>1745</v>
      </c>
      <c r="AG3314" t="s">
        <v>2181</v>
      </c>
      <c r="AH3314" t="s">
        <v>15550</v>
      </c>
    </row>
    <row r="3315" spans="1:34" x14ac:dyDescent="0.25">
      <c r="A3315">
        <v>9</v>
      </c>
      <c r="B3315" t="s">
        <v>14677</v>
      </c>
      <c r="C3315" t="s">
        <v>14678</v>
      </c>
      <c r="D3315">
        <v>46235</v>
      </c>
      <c r="E3315">
        <v>46250</v>
      </c>
      <c r="F3315" t="s">
        <v>14682</v>
      </c>
      <c r="G3315" t="s">
        <v>14683</v>
      </c>
      <c r="H3315" t="s">
        <v>14725</v>
      </c>
      <c r="I3315" t="s">
        <v>14726</v>
      </c>
      <c r="J3315">
        <v>2</v>
      </c>
      <c r="L3315" t="s">
        <v>14692</v>
      </c>
      <c r="M3315" t="s">
        <v>14727</v>
      </c>
      <c r="N3315" t="s">
        <v>14728</v>
      </c>
      <c r="O3315" t="s">
        <v>15551</v>
      </c>
      <c r="P3315" t="s">
        <v>217</v>
      </c>
      <c r="Q3315" t="s">
        <v>8650</v>
      </c>
      <c r="R3315" t="s">
        <v>8637</v>
      </c>
      <c r="S3315" t="s">
        <v>8645</v>
      </c>
      <c r="T3315" t="b">
        <v>1</v>
      </c>
      <c r="U3315" t="b">
        <v>0</v>
      </c>
      <c r="V3315">
        <v>3</v>
      </c>
      <c r="W3315">
        <v>25</v>
      </c>
      <c r="X3315">
        <v>9</v>
      </c>
      <c r="AB3315">
        <v>2</v>
      </c>
      <c r="AC3315">
        <v>1</v>
      </c>
      <c r="AD3315">
        <v>3</v>
      </c>
      <c r="AE3315" t="s">
        <v>1745</v>
      </c>
      <c r="AG3315" t="s">
        <v>2181</v>
      </c>
      <c r="AH3315" t="s">
        <v>15552</v>
      </c>
    </row>
    <row r="3316" spans="1:34" x14ac:dyDescent="0.25">
      <c r="A3316">
        <v>9</v>
      </c>
      <c r="B3316" t="s">
        <v>14677</v>
      </c>
      <c r="C3316" t="s">
        <v>14678</v>
      </c>
      <c r="D3316">
        <v>46235</v>
      </c>
      <c r="E3316">
        <v>46250</v>
      </c>
      <c r="F3316" t="s">
        <v>14682</v>
      </c>
      <c r="G3316" t="s">
        <v>14683</v>
      </c>
      <c r="H3316" t="s">
        <v>14725</v>
      </c>
      <c r="I3316" t="s">
        <v>14726</v>
      </c>
      <c r="J3316">
        <v>2</v>
      </c>
      <c r="L3316" t="s">
        <v>14692</v>
      </c>
      <c r="M3316" t="s">
        <v>14727</v>
      </c>
      <c r="N3316" t="s">
        <v>14728</v>
      </c>
      <c r="O3316" t="s">
        <v>15553</v>
      </c>
      <c r="P3316" t="s">
        <v>209</v>
      </c>
      <c r="Q3316" t="s">
        <v>8650</v>
      </c>
      <c r="R3316" t="s">
        <v>8637</v>
      </c>
      <c r="S3316" t="s">
        <v>8645</v>
      </c>
      <c r="T3316" t="b">
        <v>0</v>
      </c>
      <c r="U3316" t="b">
        <v>0</v>
      </c>
      <c r="V3316">
        <v>1</v>
      </c>
      <c r="W3316">
        <v>80</v>
      </c>
      <c r="X3316">
        <v>8</v>
      </c>
      <c r="AB3316">
        <v>2</v>
      </c>
      <c r="AC3316">
        <v>1</v>
      </c>
      <c r="AD3316">
        <v>2</v>
      </c>
      <c r="AE3316" t="s">
        <v>1745</v>
      </c>
      <c r="AG3316" t="s">
        <v>15554</v>
      </c>
      <c r="AH3316" t="s">
        <v>15555</v>
      </c>
    </row>
    <row r="3317" spans="1:34" x14ac:dyDescent="0.25">
      <c r="A3317">
        <v>9</v>
      </c>
      <c r="B3317" t="s">
        <v>14677</v>
      </c>
      <c r="C3317" t="s">
        <v>14678</v>
      </c>
      <c r="D3317">
        <v>46235</v>
      </c>
      <c r="E3317">
        <v>46250</v>
      </c>
      <c r="F3317" t="s">
        <v>14682</v>
      </c>
      <c r="G3317" t="s">
        <v>14683</v>
      </c>
      <c r="H3317" t="s">
        <v>14725</v>
      </c>
      <c r="I3317" t="s">
        <v>14726</v>
      </c>
      <c r="J3317">
        <v>2</v>
      </c>
      <c r="L3317" t="s">
        <v>14692</v>
      </c>
      <c r="M3317" t="s">
        <v>14727</v>
      </c>
      <c r="N3317" t="s">
        <v>14728</v>
      </c>
      <c r="O3317" t="s">
        <v>15556</v>
      </c>
      <c r="P3317" t="s">
        <v>209</v>
      </c>
      <c r="Q3317" t="s">
        <v>8650</v>
      </c>
      <c r="R3317" t="s">
        <v>8637</v>
      </c>
      <c r="S3317" t="s">
        <v>8645</v>
      </c>
      <c r="T3317" t="b">
        <v>0</v>
      </c>
      <c r="U3317" t="b">
        <v>0</v>
      </c>
      <c r="V3317">
        <v>2</v>
      </c>
      <c r="W3317">
        <v>80</v>
      </c>
      <c r="X3317">
        <v>8</v>
      </c>
      <c r="AB3317">
        <v>2</v>
      </c>
      <c r="AC3317">
        <v>1</v>
      </c>
      <c r="AD3317">
        <v>2</v>
      </c>
      <c r="AE3317" t="s">
        <v>1745</v>
      </c>
      <c r="AG3317" t="s">
        <v>15557</v>
      </c>
      <c r="AH3317" t="s">
        <v>15558</v>
      </c>
    </row>
    <row r="3318" spans="1:34" x14ac:dyDescent="0.25">
      <c r="A3318">
        <v>9</v>
      </c>
      <c r="B3318" t="s">
        <v>14677</v>
      </c>
      <c r="C3318" t="s">
        <v>14678</v>
      </c>
      <c r="D3318">
        <v>46235</v>
      </c>
      <c r="E3318">
        <v>46250</v>
      </c>
      <c r="F3318" t="s">
        <v>14682</v>
      </c>
      <c r="G3318" t="s">
        <v>14683</v>
      </c>
      <c r="H3318" t="s">
        <v>14725</v>
      </c>
      <c r="I3318" t="s">
        <v>14726</v>
      </c>
      <c r="J3318">
        <v>2</v>
      </c>
      <c r="L3318" t="s">
        <v>14692</v>
      </c>
      <c r="M3318" t="s">
        <v>14727</v>
      </c>
      <c r="N3318" t="s">
        <v>14728</v>
      </c>
      <c r="O3318" t="s">
        <v>15559</v>
      </c>
      <c r="P3318" t="s">
        <v>209</v>
      </c>
      <c r="Q3318" t="s">
        <v>8650</v>
      </c>
      <c r="R3318" t="s">
        <v>8637</v>
      </c>
      <c r="S3318" t="s">
        <v>8645</v>
      </c>
      <c r="T3318" t="b">
        <v>0</v>
      </c>
      <c r="U3318" t="b">
        <v>0</v>
      </c>
      <c r="V3318">
        <v>3</v>
      </c>
      <c r="W3318">
        <v>80</v>
      </c>
      <c r="X3318">
        <v>6</v>
      </c>
      <c r="AB3318">
        <v>2</v>
      </c>
      <c r="AC3318">
        <v>1</v>
      </c>
      <c r="AD3318">
        <v>2</v>
      </c>
      <c r="AE3318" t="s">
        <v>618</v>
      </c>
      <c r="AG3318" t="s">
        <v>15560</v>
      </c>
      <c r="AH3318" t="s">
        <v>15561</v>
      </c>
    </row>
    <row r="3319" spans="1:34" x14ac:dyDescent="0.25">
      <c r="A3319">
        <v>9</v>
      </c>
      <c r="B3319" t="s">
        <v>14677</v>
      </c>
      <c r="C3319" t="s">
        <v>14678</v>
      </c>
      <c r="D3319">
        <v>46235</v>
      </c>
      <c r="E3319">
        <v>46250</v>
      </c>
      <c r="F3319" t="s">
        <v>14682</v>
      </c>
      <c r="G3319" t="s">
        <v>14683</v>
      </c>
      <c r="H3319" t="s">
        <v>14725</v>
      </c>
      <c r="I3319" t="s">
        <v>14726</v>
      </c>
      <c r="J3319">
        <v>2</v>
      </c>
      <c r="L3319" t="s">
        <v>14692</v>
      </c>
      <c r="M3319" t="s">
        <v>14727</v>
      </c>
      <c r="N3319" t="s">
        <v>14728</v>
      </c>
      <c r="O3319" t="s">
        <v>15562</v>
      </c>
      <c r="P3319" t="s">
        <v>309</v>
      </c>
      <c r="Q3319" t="s">
        <v>148</v>
      </c>
      <c r="R3319" t="s">
        <v>8661</v>
      </c>
      <c r="S3319" t="s">
        <v>8645</v>
      </c>
      <c r="T3319" t="b">
        <v>0</v>
      </c>
      <c r="U3319" t="b">
        <v>0</v>
      </c>
      <c r="V3319">
        <v>1</v>
      </c>
      <c r="W3319">
        <v>10</v>
      </c>
      <c r="X3319">
        <v>15</v>
      </c>
      <c r="AB3319">
        <v>2</v>
      </c>
      <c r="AC3319">
        <v>2</v>
      </c>
      <c r="AD3319">
        <v>2</v>
      </c>
      <c r="AE3319" t="s">
        <v>618</v>
      </c>
      <c r="AG3319" t="s">
        <v>15563</v>
      </c>
      <c r="AH3319" t="s">
        <v>15564</v>
      </c>
    </row>
    <row r="3320" spans="1:34" x14ac:dyDescent="0.25">
      <c r="A3320">
        <v>9</v>
      </c>
      <c r="B3320" t="s">
        <v>14677</v>
      </c>
      <c r="C3320" t="s">
        <v>14678</v>
      </c>
      <c r="D3320">
        <v>46235</v>
      </c>
      <c r="E3320">
        <v>46250</v>
      </c>
      <c r="F3320" t="s">
        <v>14682</v>
      </c>
      <c r="G3320" t="s">
        <v>14683</v>
      </c>
      <c r="H3320" t="s">
        <v>14725</v>
      </c>
      <c r="I3320" t="s">
        <v>14726</v>
      </c>
      <c r="J3320">
        <v>2</v>
      </c>
      <c r="L3320" t="s">
        <v>14692</v>
      </c>
      <c r="M3320" t="s">
        <v>14727</v>
      </c>
      <c r="N3320" t="s">
        <v>14728</v>
      </c>
      <c r="O3320" t="s">
        <v>15565</v>
      </c>
      <c r="P3320" t="s">
        <v>309</v>
      </c>
      <c r="Q3320" t="s">
        <v>148</v>
      </c>
      <c r="R3320" t="s">
        <v>8661</v>
      </c>
      <c r="S3320" t="s">
        <v>8645</v>
      </c>
      <c r="T3320" t="b">
        <v>0</v>
      </c>
      <c r="U3320" t="b">
        <v>0</v>
      </c>
      <c r="V3320">
        <v>2</v>
      </c>
      <c r="W3320">
        <v>12.5</v>
      </c>
      <c r="X3320">
        <v>15</v>
      </c>
      <c r="AB3320">
        <v>2</v>
      </c>
      <c r="AC3320">
        <v>2</v>
      </c>
      <c r="AD3320">
        <v>2</v>
      </c>
      <c r="AE3320" t="s">
        <v>618</v>
      </c>
      <c r="AG3320" t="s">
        <v>15566</v>
      </c>
      <c r="AH3320" t="s">
        <v>15567</v>
      </c>
    </row>
    <row r="3321" spans="1:34" x14ac:dyDescent="0.25">
      <c r="A3321">
        <v>9</v>
      </c>
      <c r="B3321" t="s">
        <v>14677</v>
      </c>
      <c r="C3321" t="s">
        <v>14678</v>
      </c>
      <c r="D3321">
        <v>46235</v>
      </c>
      <c r="E3321">
        <v>46250</v>
      </c>
      <c r="F3321" t="s">
        <v>14682</v>
      </c>
      <c r="G3321" t="s">
        <v>14683</v>
      </c>
      <c r="H3321" t="s">
        <v>14725</v>
      </c>
      <c r="I3321" t="s">
        <v>14726</v>
      </c>
      <c r="J3321">
        <v>2</v>
      </c>
      <c r="L3321" t="s">
        <v>14692</v>
      </c>
      <c r="M3321" t="s">
        <v>14727</v>
      </c>
      <c r="N3321" t="s">
        <v>14728</v>
      </c>
      <c r="O3321" t="s">
        <v>15568</v>
      </c>
      <c r="P3321" t="s">
        <v>309</v>
      </c>
      <c r="Q3321" t="s">
        <v>148</v>
      </c>
      <c r="R3321" t="s">
        <v>8661</v>
      </c>
      <c r="S3321" t="s">
        <v>8645</v>
      </c>
      <c r="T3321" t="b">
        <v>0</v>
      </c>
      <c r="U3321" t="b">
        <v>0</v>
      </c>
      <c r="V3321">
        <v>3</v>
      </c>
      <c r="W3321">
        <v>15</v>
      </c>
      <c r="X3321">
        <v>13</v>
      </c>
      <c r="AB3321">
        <v>2</v>
      </c>
      <c r="AC3321">
        <v>2</v>
      </c>
      <c r="AD3321">
        <v>2</v>
      </c>
      <c r="AE3321" t="s">
        <v>610</v>
      </c>
      <c r="AG3321" t="s">
        <v>15569</v>
      </c>
      <c r="AH3321" t="s">
        <v>15570</v>
      </c>
    </row>
    <row r="3322" spans="1:34" x14ac:dyDescent="0.25">
      <c r="A3322">
        <v>9</v>
      </c>
      <c r="B3322" t="s">
        <v>14677</v>
      </c>
      <c r="C3322" t="s">
        <v>14678</v>
      </c>
      <c r="D3322">
        <v>46235</v>
      </c>
      <c r="E3322">
        <v>46250</v>
      </c>
      <c r="F3322" t="s">
        <v>14682</v>
      </c>
      <c r="G3322" t="s">
        <v>14683</v>
      </c>
      <c r="H3322" t="s">
        <v>14725</v>
      </c>
      <c r="I3322" t="s">
        <v>14726</v>
      </c>
      <c r="J3322">
        <v>2</v>
      </c>
      <c r="L3322" t="s">
        <v>14692</v>
      </c>
      <c r="M3322" t="s">
        <v>14727</v>
      </c>
      <c r="N3322" t="s">
        <v>14728</v>
      </c>
      <c r="O3322" t="s">
        <v>15571</v>
      </c>
      <c r="P3322" t="s">
        <v>14738</v>
      </c>
      <c r="Q3322" t="s">
        <v>8646</v>
      </c>
      <c r="R3322" t="s">
        <v>8646</v>
      </c>
      <c r="S3322" t="s">
        <v>8645</v>
      </c>
      <c r="T3322" t="b">
        <v>0</v>
      </c>
      <c r="U3322" t="b">
        <v>0</v>
      </c>
      <c r="V3322">
        <v>1</v>
      </c>
      <c r="W3322">
        <v>12.5</v>
      </c>
      <c r="X3322">
        <v>15</v>
      </c>
      <c r="AB3322">
        <v>2</v>
      </c>
      <c r="AC3322">
        <v>1</v>
      </c>
      <c r="AD3322">
        <v>2</v>
      </c>
      <c r="AE3322" t="s">
        <v>618</v>
      </c>
      <c r="AG3322" t="s">
        <v>2154</v>
      </c>
      <c r="AH3322" t="s">
        <v>15572</v>
      </c>
    </row>
    <row r="3323" spans="1:34" x14ac:dyDescent="0.25">
      <c r="A3323">
        <v>9</v>
      </c>
      <c r="B3323" t="s">
        <v>14677</v>
      </c>
      <c r="C3323" t="s">
        <v>14678</v>
      </c>
      <c r="D3323">
        <v>46235</v>
      </c>
      <c r="E3323">
        <v>46250</v>
      </c>
      <c r="F3323" t="s">
        <v>14682</v>
      </c>
      <c r="G3323" t="s">
        <v>14683</v>
      </c>
      <c r="H3323" t="s">
        <v>14725</v>
      </c>
      <c r="I3323" t="s">
        <v>14726</v>
      </c>
      <c r="J3323">
        <v>2</v>
      </c>
      <c r="L3323" t="s">
        <v>14692</v>
      </c>
      <c r="M3323" t="s">
        <v>14727</v>
      </c>
      <c r="N3323" t="s">
        <v>14728</v>
      </c>
      <c r="O3323" t="s">
        <v>15573</v>
      </c>
      <c r="P3323" t="s">
        <v>14738</v>
      </c>
      <c r="Q3323" t="s">
        <v>8646</v>
      </c>
      <c r="R3323" t="s">
        <v>8646</v>
      </c>
      <c r="S3323" t="s">
        <v>8645</v>
      </c>
      <c r="T3323" t="b">
        <v>0</v>
      </c>
      <c r="U3323" t="b">
        <v>0</v>
      </c>
      <c r="V3323">
        <v>2</v>
      </c>
      <c r="W3323">
        <v>12.5</v>
      </c>
      <c r="X3323">
        <v>15</v>
      </c>
      <c r="AB3323">
        <v>2</v>
      </c>
      <c r="AC3323">
        <v>1</v>
      </c>
      <c r="AD3323">
        <v>2</v>
      </c>
      <c r="AE3323" t="s">
        <v>618</v>
      </c>
      <c r="AG3323" t="s">
        <v>2154</v>
      </c>
      <c r="AH3323" t="s">
        <v>15574</v>
      </c>
    </row>
    <row r="3324" spans="1:34" x14ac:dyDescent="0.25">
      <c r="A3324">
        <v>9</v>
      </c>
      <c r="B3324" t="s">
        <v>14677</v>
      </c>
      <c r="C3324" t="s">
        <v>14678</v>
      </c>
      <c r="D3324">
        <v>46235</v>
      </c>
      <c r="E3324">
        <v>46250</v>
      </c>
      <c r="F3324" t="s">
        <v>14682</v>
      </c>
      <c r="G3324" t="s">
        <v>14683</v>
      </c>
      <c r="H3324" t="s">
        <v>14725</v>
      </c>
      <c r="I3324" t="s">
        <v>14726</v>
      </c>
      <c r="J3324">
        <v>2</v>
      </c>
      <c r="L3324" t="s">
        <v>14692</v>
      </c>
      <c r="M3324" t="s">
        <v>14727</v>
      </c>
      <c r="N3324" t="s">
        <v>14728</v>
      </c>
      <c r="O3324" t="s">
        <v>15575</v>
      </c>
      <c r="P3324" t="s">
        <v>14738</v>
      </c>
      <c r="Q3324" t="s">
        <v>8646</v>
      </c>
      <c r="R3324" t="s">
        <v>8646</v>
      </c>
      <c r="S3324" t="s">
        <v>8645</v>
      </c>
      <c r="T3324" t="b">
        <v>0</v>
      </c>
      <c r="U3324" t="b">
        <v>0</v>
      </c>
      <c r="V3324">
        <v>3</v>
      </c>
      <c r="W3324">
        <v>15</v>
      </c>
      <c r="X3324">
        <v>15</v>
      </c>
      <c r="AB3324">
        <v>2</v>
      </c>
      <c r="AC3324">
        <v>1</v>
      </c>
      <c r="AD3324">
        <v>2</v>
      </c>
      <c r="AE3324" t="s">
        <v>618</v>
      </c>
      <c r="AG3324" t="s">
        <v>2154</v>
      </c>
      <c r="AH3324" t="s">
        <v>15576</v>
      </c>
    </row>
    <row r="3325" spans="1:34" x14ac:dyDescent="0.25">
      <c r="A3325">
        <v>9</v>
      </c>
      <c r="B3325" t="s">
        <v>14677</v>
      </c>
      <c r="C3325" t="s">
        <v>14678</v>
      </c>
      <c r="D3325">
        <v>46235</v>
      </c>
      <c r="E3325">
        <v>46250</v>
      </c>
      <c r="F3325" t="s">
        <v>14682</v>
      </c>
      <c r="G3325" t="s">
        <v>14683</v>
      </c>
      <c r="H3325" t="s">
        <v>14725</v>
      </c>
      <c r="I3325" t="s">
        <v>14726</v>
      </c>
      <c r="J3325">
        <v>2</v>
      </c>
      <c r="L3325" t="s">
        <v>14692</v>
      </c>
      <c r="M3325" t="s">
        <v>14727</v>
      </c>
      <c r="N3325" t="s">
        <v>14728</v>
      </c>
      <c r="O3325" t="s">
        <v>15577</v>
      </c>
      <c r="P3325" t="s">
        <v>334</v>
      </c>
      <c r="Q3325" t="s">
        <v>2</v>
      </c>
      <c r="R3325" t="s">
        <v>8652</v>
      </c>
      <c r="S3325" t="s">
        <v>8646</v>
      </c>
      <c r="T3325" t="b">
        <v>0</v>
      </c>
      <c r="U3325" t="b">
        <v>1</v>
      </c>
      <c r="V3325">
        <v>1</v>
      </c>
      <c r="W3325">
        <v>0</v>
      </c>
      <c r="Y3325">
        <v>49.8</v>
      </c>
      <c r="AG3325" t="s">
        <v>6856</v>
      </c>
      <c r="AH3325" t="s">
        <v>15578</v>
      </c>
    </row>
    <row r="3326" spans="1:34" x14ac:dyDescent="0.25">
      <c r="A3326">
        <v>9</v>
      </c>
      <c r="B3326" t="s">
        <v>14677</v>
      </c>
      <c r="C3326" t="s">
        <v>14678</v>
      </c>
      <c r="D3326">
        <v>46235</v>
      </c>
      <c r="E3326">
        <v>46250</v>
      </c>
      <c r="F3326" t="s">
        <v>14682</v>
      </c>
      <c r="G3326" t="s">
        <v>14683</v>
      </c>
      <c r="H3326" t="s">
        <v>14725</v>
      </c>
      <c r="I3326" t="s">
        <v>14726</v>
      </c>
      <c r="J3326">
        <v>2</v>
      </c>
      <c r="L3326" t="s">
        <v>14692</v>
      </c>
      <c r="M3326" t="s">
        <v>14727</v>
      </c>
      <c r="N3326" t="s">
        <v>14728</v>
      </c>
      <c r="O3326" t="s">
        <v>15579</v>
      </c>
      <c r="P3326" t="s">
        <v>334</v>
      </c>
      <c r="Q3326" t="s">
        <v>2</v>
      </c>
      <c r="R3326" t="s">
        <v>8652</v>
      </c>
      <c r="S3326" t="s">
        <v>8646</v>
      </c>
      <c r="T3326" t="b">
        <v>0</v>
      </c>
      <c r="U3326" t="b">
        <v>1</v>
      </c>
      <c r="V3326">
        <v>2</v>
      </c>
      <c r="W3326">
        <v>0</v>
      </c>
      <c r="Y3326">
        <v>42</v>
      </c>
      <c r="AG3326" t="s">
        <v>15580</v>
      </c>
      <c r="AH3326" t="s">
        <v>14728</v>
      </c>
    </row>
    <row r="3327" spans="1:34" x14ac:dyDescent="0.25">
      <c r="A3327">
        <v>9</v>
      </c>
      <c r="B3327" t="s">
        <v>14677</v>
      </c>
      <c r="C3327" t="s">
        <v>14678</v>
      </c>
      <c r="D3327">
        <v>46235</v>
      </c>
      <c r="E3327">
        <v>46250</v>
      </c>
      <c r="F3327" t="s">
        <v>14682</v>
      </c>
      <c r="G3327" t="s">
        <v>14683</v>
      </c>
      <c r="H3327" t="s">
        <v>14729</v>
      </c>
      <c r="I3327" t="s">
        <v>14730</v>
      </c>
      <c r="J3327">
        <v>3</v>
      </c>
      <c r="L3327" t="s">
        <v>14697</v>
      </c>
      <c r="M3327" t="s">
        <v>14731</v>
      </c>
      <c r="N3327" t="s">
        <v>14732</v>
      </c>
      <c r="O3327" t="s">
        <v>15581</v>
      </c>
      <c r="P3327" t="s">
        <v>363</v>
      </c>
      <c r="Q3327" t="s">
        <v>357</v>
      </c>
      <c r="R3327" t="s">
        <v>357</v>
      </c>
      <c r="S3327" t="s">
        <v>357</v>
      </c>
      <c r="T3327" t="b">
        <v>0</v>
      </c>
      <c r="U3327" t="b">
        <v>1</v>
      </c>
      <c r="V3327">
        <v>1</v>
      </c>
      <c r="Y3327">
        <v>300</v>
      </c>
      <c r="Z3327">
        <v>0.63</v>
      </c>
      <c r="AA3327" t="s">
        <v>3957</v>
      </c>
      <c r="AG3327" t="s">
        <v>15582</v>
      </c>
      <c r="AH3327" t="s">
        <v>14731</v>
      </c>
    </row>
    <row r="3328" spans="1:34" x14ac:dyDescent="0.25">
      <c r="A3328">
        <v>9</v>
      </c>
      <c r="B3328" t="s">
        <v>14677</v>
      </c>
      <c r="C3328" t="s">
        <v>14678</v>
      </c>
      <c r="D3328">
        <v>46235</v>
      </c>
      <c r="E3328">
        <v>46250</v>
      </c>
      <c r="F3328" t="s">
        <v>14682</v>
      </c>
      <c r="G3328" t="s">
        <v>14683</v>
      </c>
      <c r="H3328" t="s">
        <v>14729</v>
      </c>
      <c r="I3328" t="s">
        <v>14730</v>
      </c>
      <c r="J3328">
        <v>3</v>
      </c>
      <c r="L3328" t="s">
        <v>14697</v>
      </c>
      <c r="M3328" t="s">
        <v>14731</v>
      </c>
      <c r="N3328" t="s">
        <v>14732</v>
      </c>
      <c r="O3328" t="s">
        <v>15583</v>
      </c>
      <c r="P3328" t="s">
        <v>269</v>
      </c>
      <c r="Q3328" t="s">
        <v>369</v>
      </c>
      <c r="R3328" t="s">
        <v>8654</v>
      </c>
      <c r="S3328" t="s">
        <v>8645</v>
      </c>
      <c r="T3328" t="b">
        <v>0</v>
      </c>
      <c r="U3328" t="b">
        <v>0</v>
      </c>
      <c r="V3328">
        <v>1</v>
      </c>
      <c r="W3328">
        <v>0</v>
      </c>
      <c r="X3328">
        <v>10</v>
      </c>
      <c r="AF3328" t="s">
        <v>15584</v>
      </c>
      <c r="AH3328" t="s">
        <v>15585</v>
      </c>
    </row>
    <row r="3329" spans="1:34" x14ac:dyDescent="0.25">
      <c r="A3329">
        <v>9</v>
      </c>
      <c r="B3329" t="s">
        <v>14677</v>
      </c>
      <c r="C3329" t="s">
        <v>14678</v>
      </c>
      <c r="D3329">
        <v>46235</v>
      </c>
      <c r="E3329">
        <v>46250</v>
      </c>
      <c r="F3329" t="s">
        <v>14682</v>
      </c>
      <c r="G3329" t="s">
        <v>14683</v>
      </c>
      <c r="H3329" t="s">
        <v>14729</v>
      </c>
      <c r="I3329" t="s">
        <v>14730</v>
      </c>
      <c r="J3329">
        <v>3</v>
      </c>
      <c r="L3329" t="s">
        <v>14697</v>
      </c>
      <c r="M3329" t="s">
        <v>14731</v>
      </c>
      <c r="N3329" t="s">
        <v>14732</v>
      </c>
      <c r="O3329" t="s">
        <v>15586</v>
      </c>
      <c r="P3329" t="s">
        <v>423</v>
      </c>
      <c r="Q3329" t="s">
        <v>272</v>
      </c>
      <c r="R3329" t="s">
        <v>8666</v>
      </c>
      <c r="S3329" t="s">
        <v>8645</v>
      </c>
      <c r="T3329" t="b">
        <v>0</v>
      </c>
      <c r="U3329" t="b">
        <v>0</v>
      </c>
      <c r="V3329">
        <v>1</v>
      </c>
      <c r="W3329">
        <v>0</v>
      </c>
      <c r="X3329">
        <v>10</v>
      </c>
      <c r="AF3329" t="s">
        <v>15584</v>
      </c>
      <c r="AH3329" t="s">
        <v>15587</v>
      </c>
    </row>
    <row r="3330" spans="1:34" x14ac:dyDescent="0.25">
      <c r="A3330">
        <v>9</v>
      </c>
      <c r="B3330" t="s">
        <v>14677</v>
      </c>
      <c r="C3330" t="s">
        <v>14678</v>
      </c>
      <c r="D3330">
        <v>46235</v>
      </c>
      <c r="E3330">
        <v>46250</v>
      </c>
      <c r="F3330" t="s">
        <v>14682</v>
      </c>
      <c r="G3330" t="s">
        <v>14683</v>
      </c>
      <c r="H3330" t="s">
        <v>14729</v>
      </c>
      <c r="I3330" t="s">
        <v>14730</v>
      </c>
      <c r="J3330">
        <v>3</v>
      </c>
      <c r="L3330" t="s">
        <v>14697</v>
      </c>
      <c r="M3330" t="s">
        <v>14731</v>
      </c>
      <c r="N3330" t="s">
        <v>14732</v>
      </c>
      <c r="O3330" t="s">
        <v>15588</v>
      </c>
      <c r="P3330" t="s">
        <v>299</v>
      </c>
      <c r="Q3330" t="s">
        <v>369</v>
      </c>
      <c r="R3330" t="s">
        <v>8795</v>
      </c>
      <c r="S3330" t="s">
        <v>8651</v>
      </c>
      <c r="T3330" t="b">
        <v>0</v>
      </c>
      <c r="U3330" t="b">
        <v>0</v>
      </c>
      <c r="V3330">
        <v>1</v>
      </c>
      <c r="W3330">
        <v>0</v>
      </c>
      <c r="X3330">
        <v>10</v>
      </c>
      <c r="AF3330" t="s">
        <v>15584</v>
      </c>
      <c r="AH3330" t="s">
        <v>15589</v>
      </c>
    </row>
    <row r="3331" spans="1:34" x14ac:dyDescent="0.25">
      <c r="A3331">
        <v>9</v>
      </c>
      <c r="B3331" t="s">
        <v>14677</v>
      </c>
      <c r="C3331" t="s">
        <v>14678</v>
      </c>
      <c r="D3331">
        <v>46235</v>
      </c>
      <c r="E3331">
        <v>46250</v>
      </c>
      <c r="F3331" t="s">
        <v>14682</v>
      </c>
      <c r="G3331" t="s">
        <v>14683</v>
      </c>
      <c r="H3331" t="s">
        <v>14729</v>
      </c>
      <c r="I3331" t="s">
        <v>14730</v>
      </c>
      <c r="J3331">
        <v>3</v>
      </c>
      <c r="L3331" t="s">
        <v>14697</v>
      </c>
      <c r="M3331" t="s">
        <v>14731</v>
      </c>
      <c r="N3331" t="s">
        <v>14732</v>
      </c>
      <c r="O3331" t="s">
        <v>15590</v>
      </c>
      <c r="P3331" t="s">
        <v>275</v>
      </c>
      <c r="Q3331" t="s">
        <v>369</v>
      </c>
      <c r="R3331" t="s">
        <v>8654</v>
      </c>
      <c r="S3331" t="s">
        <v>8645</v>
      </c>
      <c r="T3331" t="b">
        <v>1</v>
      </c>
      <c r="U3331" t="b">
        <v>0</v>
      </c>
      <c r="V3331">
        <v>1</v>
      </c>
      <c r="W3331">
        <v>0</v>
      </c>
      <c r="Y3331">
        <v>8</v>
      </c>
      <c r="AF3331" t="s">
        <v>15584</v>
      </c>
      <c r="AH3331" t="s">
        <v>15591</v>
      </c>
    </row>
    <row r="3332" spans="1:34" x14ac:dyDescent="0.25">
      <c r="A3332">
        <v>9</v>
      </c>
      <c r="B3332" t="s">
        <v>14677</v>
      </c>
      <c r="C3332" t="s">
        <v>14678</v>
      </c>
      <c r="D3332">
        <v>46235</v>
      </c>
      <c r="E3332">
        <v>46250</v>
      </c>
      <c r="F3332" t="s">
        <v>14682</v>
      </c>
      <c r="G3332" t="s">
        <v>14683</v>
      </c>
      <c r="H3332" t="s">
        <v>14729</v>
      </c>
      <c r="I3332" t="s">
        <v>14730</v>
      </c>
      <c r="J3332">
        <v>3</v>
      </c>
      <c r="L3332" t="s">
        <v>14697</v>
      </c>
      <c r="M3332" t="s">
        <v>14731</v>
      </c>
      <c r="N3332" t="s">
        <v>14732</v>
      </c>
      <c r="O3332" t="s">
        <v>15592</v>
      </c>
      <c r="P3332" t="s">
        <v>286</v>
      </c>
      <c r="Q3332" t="s">
        <v>369</v>
      </c>
      <c r="R3332" t="s">
        <v>8489</v>
      </c>
      <c r="S3332" t="s">
        <v>8645</v>
      </c>
      <c r="T3332" t="b">
        <v>0</v>
      </c>
      <c r="U3332" t="b">
        <v>0</v>
      </c>
      <c r="V3332">
        <v>1</v>
      </c>
      <c r="W3332">
        <v>0</v>
      </c>
      <c r="X3332">
        <v>12</v>
      </c>
      <c r="AF3332" t="s">
        <v>15584</v>
      </c>
      <c r="AH3332" t="s">
        <v>15593</v>
      </c>
    </row>
    <row r="3333" spans="1:34" x14ac:dyDescent="0.25">
      <c r="A3333">
        <v>9</v>
      </c>
      <c r="B3333" t="s">
        <v>14677</v>
      </c>
      <c r="C3333" t="s">
        <v>14678</v>
      </c>
      <c r="D3333">
        <v>46235</v>
      </c>
      <c r="E3333">
        <v>46250</v>
      </c>
      <c r="F3333" t="s">
        <v>14682</v>
      </c>
      <c r="G3333" t="s">
        <v>14683</v>
      </c>
      <c r="H3333" t="s">
        <v>14729</v>
      </c>
      <c r="I3333" t="s">
        <v>14730</v>
      </c>
      <c r="J3333">
        <v>3</v>
      </c>
      <c r="L3333" t="s">
        <v>14697</v>
      </c>
      <c r="M3333" t="s">
        <v>14731</v>
      </c>
      <c r="N3333" t="s">
        <v>14732</v>
      </c>
      <c r="O3333" t="s">
        <v>15594</v>
      </c>
      <c r="P3333" t="s">
        <v>269</v>
      </c>
      <c r="Q3333" t="s">
        <v>369</v>
      </c>
      <c r="R3333" t="s">
        <v>8654</v>
      </c>
      <c r="S3333" t="s">
        <v>8645</v>
      </c>
      <c r="T3333" t="b">
        <v>0</v>
      </c>
      <c r="U3333" t="b">
        <v>0</v>
      </c>
      <c r="V3333">
        <v>2</v>
      </c>
      <c r="W3333">
        <v>0</v>
      </c>
      <c r="X3333">
        <v>10</v>
      </c>
      <c r="AF3333" t="s">
        <v>15595</v>
      </c>
      <c r="AH3333" t="s">
        <v>15596</v>
      </c>
    </row>
    <row r="3334" spans="1:34" x14ac:dyDescent="0.25">
      <c r="A3334">
        <v>9</v>
      </c>
      <c r="B3334" t="s">
        <v>14677</v>
      </c>
      <c r="C3334" t="s">
        <v>14678</v>
      </c>
      <c r="D3334">
        <v>46235</v>
      </c>
      <c r="E3334">
        <v>46250</v>
      </c>
      <c r="F3334" t="s">
        <v>14682</v>
      </c>
      <c r="G3334" t="s">
        <v>14683</v>
      </c>
      <c r="H3334" t="s">
        <v>14729</v>
      </c>
      <c r="I3334" t="s">
        <v>14730</v>
      </c>
      <c r="J3334">
        <v>3</v>
      </c>
      <c r="L3334" t="s">
        <v>14697</v>
      </c>
      <c r="M3334" t="s">
        <v>14731</v>
      </c>
      <c r="N3334" t="s">
        <v>14732</v>
      </c>
      <c r="O3334" t="s">
        <v>15597</v>
      </c>
      <c r="P3334" t="s">
        <v>423</v>
      </c>
      <c r="Q3334" t="s">
        <v>272</v>
      </c>
      <c r="R3334" t="s">
        <v>8666</v>
      </c>
      <c r="S3334" t="s">
        <v>8645</v>
      </c>
      <c r="T3334" t="b">
        <v>0</v>
      </c>
      <c r="U3334" t="b">
        <v>0</v>
      </c>
      <c r="V3334">
        <v>2</v>
      </c>
      <c r="W3334">
        <v>0</v>
      </c>
      <c r="X3334">
        <v>10</v>
      </c>
      <c r="AF3334" t="s">
        <v>15595</v>
      </c>
      <c r="AH3334" t="s">
        <v>15598</v>
      </c>
    </row>
    <row r="3335" spans="1:34" x14ac:dyDescent="0.25">
      <c r="A3335">
        <v>9</v>
      </c>
      <c r="B3335" t="s">
        <v>14677</v>
      </c>
      <c r="C3335" t="s">
        <v>14678</v>
      </c>
      <c r="D3335">
        <v>46235</v>
      </c>
      <c r="E3335">
        <v>46250</v>
      </c>
      <c r="F3335" t="s">
        <v>14682</v>
      </c>
      <c r="G3335" t="s">
        <v>14683</v>
      </c>
      <c r="H3335" t="s">
        <v>14729</v>
      </c>
      <c r="I3335" t="s">
        <v>14730</v>
      </c>
      <c r="J3335">
        <v>3</v>
      </c>
      <c r="L3335" t="s">
        <v>14697</v>
      </c>
      <c r="M3335" t="s">
        <v>14731</v>
      </c>
      <c r="N3335" t="s">
        <v>14732</v>
      </c>
      <c r="O3335" t="s">
        <v>15599</v>
      </c>
      <c r="P3335" t="s">
        <v>299</v>
      </c>
      <c r="Q3335" t="s">
        <v>369</v>
      </c>
      <c r="R3335" t="s">
        <v>8795</v>
      </c>
      <c r="S3335" t="s">
        <v>8651</v>
      </c>
      <c r="T3335" t="b">
        <v>0</v>
      </c>
      <c r="U3335" t="b">
        <v>0</v>
      </c>
      <c r="V3335">
        <v>2</v>
      </c>
      <c r="W3335">
        <v>0</v>
      </c>
      <c r="X3335">
        <v>10</v>
      </c>
      <c r="AF3335" t="s">
        <v>15595</v>
      </c>
      <c r="AH3335" t="s">
        <v>15600</v>
      </c>
    </row>
    <row r="3336" spans="1:34" x14ac:dyDescent="0.25">
      <c r="A3336">
        <v>9</v>
      </c>
      <c r="B3336" t="s">
        <v>14677</v>
      </c>
      <c r="C3336" t="s">
        <v>14678</v>
      </c>
      <c r="D3336">
        <v>46235</v>
      </c>
      <c r="E3336">
        <v>46250</v>
      </c>
      <c r="F3336" t="s">
        <v>14682</v>
      </c>
      <c r="G3336" t="s">
        <v>14683</v>
      </c>
      <c r="H3336" t="s">
        <v>14729</v>
      </c>
      <c r="I3336" t="s">
        <v>14730</v>
      </c>
      <c r="J3336">
        <v>3</v>
      </c>
      <c r="L3336" t="s">
        <v>14697</v>
      </c>
      <c r="M3336" t="s">
        <v>14731</v>
      </c>
      <c r="N3336" t="s">
        <v>14732</v>
      </c>
      <c r="O3336" t="s">
        <v>15601</v>
      </c>
      <c r="P3336" t="s">
        <v>275</v>
      </c>
      <c r="Q3336" t="s">
        <v>369</v>
      </c>
      <c r="R3336" t="s">
        <v>8654</v>
      </c>
      <c r="S3336" t="s">
        <v>8645</v>
      </c>
      <c r="T3336" t="b">
        <v>1</v>
      </c>
      <c r="U3336" t="b">
        <v>0</v>
      </c>
      <c r="V3336">
        <v>2</v>
      </c>
      <c r="W3336">
        <v>0</v>
      </c>
      <c r="Y3336">
        <v>8</v>
      </c>
      <c r="AF3336" t="s">
        <v>15595</v>
      </c>
      <c r="AH3336" t="s">
        <v>15602</v>
      </c>
    </row>
    <row r="3337" spans="1:34" x14ac:dyDescent="0.25">
      <c r="A3337">
        <v>9</v>
      </c>
      <c r="B3337" t="s">
        <v>14677</v>
      </c>
      <c r="C3337" t="s">
        <v>14678</v>
      </c>
      <c r="D3337">
        <v>46235</v>
      </c>
      <c r="E3337">
        <v>46250</v>
      </c>
      <c r="F3337" t="s">
        <v>14682</v>
      </c>
      <c r="G3337" t="s">
        <v>14683</v>
      </c>
      <c r="H3337" t="s">
        <v>14729</v>
      </c>
      <c r="I3337" t="s">
        <v>14730</v>
      </c>
      <c r="J3337">
        <v>3</v>
      </c>
      <c r="L3337" t="s">
        <v>14697</v>
      </c>
      <c r="M3337" t="s">
        <v>14731</v>
      </c>
      <c r="N3337" t="s">
        <v>14732</v>
      </c>
      <c r="O3337" t="s">
        <v>15603</v>
      </c>
      <c r="P3337" t="s">
        <v>286</v>
      </c>
      <c r="Q3337" t="s">
        <v>369</v>
      </c>
      <c r="R3337" t="s">
        <v>8489</v>
      </c>
      <c r="S3337" t="s">
        <v>8645</v>
      </c>
      <c r="T3337" t="b">
        <v>0</v>
      </c>
      <c r="U3337" t="b">
        <v>0</v>
      </c>
      <c r="V3337">
        <v>2</v>
      </c>
      <c r="W3337">
        <v>0</v>
      </c>
      <c r="X3337">
        <v>12</v>
      </c>
      <c r="AF3337" t="s">
        <v>15595</v>
      </c>
      <c r="AH3337" t="s">
        <v>15604</v>
      </c>
    </row>
    <row r="3338" spans="1:34" x14ac:dyDescent="0.25">
      <c r="A3338">
        <v>9</v>
      </c>
      <c r="B3338" t="s">
        <v>14677</v>
      </c>
      <c r="C3338" t="s">
        <v>14678</v>
      </c>
      <c r="D3338">
        <v>46235</v>
      </c>
      <c r="E3338">
        <v>46250</v>
      </c>
      <c r="F3338" t="s">
        <v>14682</v>
      </c>
      <c r="G3338" t="s">
        <v>14683</v>
      </c>
      <c r="H3338" t="s">
        <v>14729</v>
      </c>
      <c r="I3338" t="s">
        <v>14730</v>
      </c>
      <c r="J3338">
        <v>3</v>
      </c>
      <c r="L3338" t="s">
        <v>14697</v>
      </c>
      <c r="M3338" t="s">
        <v>14731</v>
      </c>
      <c r="N3338" t="s">
        <v>14732</v>
      </c>
      <c r="O3338" t="s">
        <v>15605</v>
      </c>
      <c r="P3338" t="s">
        <v>265</v>
      </c>
      <c r="Q3338" t="s">
        <v>369</v>
      </c>
      <c r="R3338" t="s">
        <v>8654</v>
      </c>
      <c r="S3338" t="s">
        <v>8645</v>
      </c>
      <c r="T3338" t="b">
        <v>0</v>
      </c>
      <c r="U3338" t="b">
        <v>0</v>
      </c>
      <c r="V3338">
        <v>1</v>
      </c>
      <c r="W3338">
        <v>75</v>
      </c>
      <c r="X3338">
        <v>10</v>
      </c>
      <c r="AB3338">
        <v>3</v>
      </c>
      <c r="AD3338">
        <v>2</v>
      </c>
      <c r="AE3338" t="s">
        <v>618</v>
      </c>
      <c r="AG3338" t="s">
        <v>15606</v>
      </c>
      <c r="AH3338" t="s">
        <v>15607</v>
      </c>
    </row>
    <row r="3339" spans="1:34" x14ac:dyDescent="0.25">
      <c r="A3339">
        <v>9</v>
      </c>
      <c r="B3339" t="s">
        <v>14677</v>
      </c>
      <c r="C3339" t="s">
        <v>14678</v>
      </c>
      <c r="D3339">
        <v>46235</v>
      </c>
      <c r="E3339">
        <v>46250</v>
      </c>
      <c r="F3339" t="s">
        <v>14682</v>
      </c>
      <c r="G3339" t="s">
        <v>14683</v>
      </c>
      <c r="H3339" t="s">
        <v>14729</v>
      </c>
      <c r="I3339" t="s">
        <v>14730</v>
      </c>
      <c r="J3339">
        <v>3</v>
      </c>
      <c r="L3339" t="s">
        <v>14697</v>
      </c>
      <c r="M3339" t="s">
        <v>14731</v>
      </c>
      <c r="N3339" t="s">
        <v>14732</v>
      </c>
      <c r="O3339" t="s">
        <v>15608</v>
      </c>
      <c r="P3339" t="s">
        <v>265</v>
      </c>
      <c r="Q3339" t="s">
        <v>369</v>
      </c>
      <c r="R3339" t="s">
        <v>8654</v>
      </c>
      <c r="S3339" t="s">
        <v>8645</v>
      </c>
      <c r="T3339" t="b">
        <v>0</v>
      </c>
      <c r="U3339" t="b">
        <v>0</v>
      </c>
      <c r="V3339">
        <v>2</v>
      </c>
      <c r="W3339">
        <v>75</v>
      </c>
      <c r="X3339">
        <v>10</v>
      </c>
      <c r="AB3339">
        <v>3</v>
      </c>
      <c r="AD3339">
        <v>2</v>
      </c>
      <c r="AE3339" t="s">
        <v>618</v>
      </c>
      <c r="AG3339" t="s">
        <v>15606</v>
      </c>
      <c r="AH3339" t="s">
        <v>15609</v>
      </c>
    </row>
    <row r="3340" spans="1:34" x14ac:dyDescent="0.25">
      <c r="A3340">
        <v>9</v>
      </c>
      <c r="B3340" t="s">
        <v>14677</v>
      </c>
      <c r="C3340" t="s">
        <v>14678</v>
      </c>
      <c r="D3340">
        <v>46235</v>
      </c>
      <c r="E3340">
        <v>46250</v>
      </c>
      <c r="F3340" t="s">
        <v>14682</v>
      </c>
      <c r="G3340" t="s">
        <v>14683</v>
      </c>
      <c r="H3340" t="s">
        <v>14729</v>
      </c>
      <c r="I3340" t="s">
        <v>14730</v>
      </c>
      <c r="J3340">
        <v>3</v>
      </c>
      <c r="L3340" t="s">
        <v>14697</v>
      </c>
      <c r="M3340" t="s">
        <v>14731</v>
      </c>
      <c r="N3340" t="s">
        <v>14732</v>
      </c>
      <c r="O3340" t="s">
        <v>15610</v>
      </c>
      <c r="P3340" t="s">
        <v>265</v>
      </c>
      <c r="Q3340" t="s">
        <v>369</v>
      </c>
      <c r="R3340" t="s">
        <v>8654</v>
      </c>
      <c r="S3340" t="s">
        <v>8645</v>
      </c>
      <c r="T3340" t="b">
        <v>0</v>
      </c>
      <c r="U3340" t="b">
        <v>0</v>
      </c>
      <c r="V3340">
        <v>3</v>
      </c>
      <c r="W3340">
        <v>75</v>
      </c>
      <c r="X3340">
        <v>10</v>
      </c>
      <c r="AB3340">
        <v>3</v>
      </c>
      <c r="AD3340">
        <v>2</v>
      </c>
      <c r="AE3340" t="s">
        <v>618</v>
      </c>
      <c r="AG3340" t="s">
        <v>15606</v>
      </c>
      <c r="AH3340" t="s">
        <v>15611</v>
      </c>
    </row>
    <row r="3341" spans="1:34" x14ac:dyDescent="0.25">
      <c r="A3341">
        <v>9</v>
      </c>
      <c r="B3341" t="s">
        <v>14677</v>
      </c>
      <c r="C3341" t="s">
        <v>14678</v>
      </c>
      <c r="D3341">
        <v>46235</v>
      </c>
      <c r="E3341">
        <v>46250</v>
      </c>
      <c r="F3341" t="s">
        <v>14682</v>
      </c>
      <c r="G3341" t="s">
        <v>14683</v>
      </c>
      <c r="H3341" t="s">
        <v>14729</v>
      </c>
      <c r="I3341" t="s">
        <v>14730</v>
      </c>
      <c r="J3341">
        <v>3</v>
      </c>
      <c r="L3341" t="s">
        <v>14697</v>
      </c>
      <c r="M3341" t="s">
        <v>14731</v>
      </c>
      <c r="N3341" t="s">
        <v>14732</v>
      </c>
      <c r="O3341" t="s">
        <v>15612</v>
      </c>
      <c r="P3341" t="s">
        <v>249</v>
      </c>
      <c r="Q3341" t="s">
        <v>369</v>
      </c>
      <c r="R3341" t="s">
        <v>423</v>
      </c>
      <c r="S3341" t="s">
        <v>8645</v>
      </c>
      <c r="T3341" t="b">
        <v>0</v>
      </c>
      <c r="U3341" t="b">
        <v>0</v>
      </c>
      <c r="V3341">
        <v>1</v>
      </c>
      <c r="W3341">
        <v>150</v>
      </c>
      <c r="X3341">
        <v>10</v>
      </c>
      <c r="AB3341">
        <v>3</v>
      </c>
      <c r="AC3341">
        <v>1</v>
      </c>
      <c r="AD3341">
        <v>2</v>
      </c>
      <c r="AE3341" t="s">
        <v>2289</v>
      </c>
      <c r="AG3341" t="s">
        <v>15613</v>
      </c>
      <c r="AH3341" t="s">
        <v>15614</v>
      </c>
    </row>
    <row r="3342" spans="1:34" x14ac:dyDescent="0.25">
      <c r="A3342">
        <v>9</v>
      </c>
      <c r="B3342" t="s">
        <v>14677</v>
      </c>
      <c r="C3342" t="s">
        <v>14678</v>
      </c>
      <c r="D3342">
        <v>46235</v>
      </c>
      <c r="E3342">
        <v>46250</v>
      </c>
      <c r="F3342" t="s">
        <v>14682</v>
      </c>
      <c r="G3342" t="s">
        <v>14683</v>
      </c>
      <c r="H3342" t="s">
        <v>14729</v>
      </c>
      <c r="I3342" t="s">
        <v>14730</v>
      </c>
      <c r="J3342">
        <v>3</v>
      </c>
      <c r="L3342" t="s">
        <v>14697</v>
      </c>
      <c r="M3342" t="s">
        <v>14731</v>
      </c>
      <c r="N3342" t="s">
        <v>14732</v>
      </c>
      <c r="O3342" t="s">
        <v>15615</v>
      </c>
      <c r="P3342" t="s">
        <v>249</v>
      </c>
      <c r="Q3342" t="s">
        <v>369</v>
      </c>
      <c r="R3342" t="s">
        <v>423</v>
      </c>
      <c r="S3342" t="s">
        <v>8645</v>
      </c>
      <c r="T3342" t="b">
        <v>0</v>
      </c>
      <c r="U3342" t="b">
        <v>0</v>
      </c>
      <c r="V3342">
        <v>2</v>
      </c>
      <c r="W3342">
        <v>150</v>
      </c>
      <c r="X3342">
        <v>10</v>
      </c>
      <c r="AB3342">
        <v>3</v>
      </c>
      <c r="AC3342">
        <v>1</v>
      </c>
      <c r="AD3342">
        <v>2</v>
      </c>
      <c r="AE3342" t="s">
        <v>2289</v>
      </c>
      <c r="AG3342" t="s">
        <v>15613</v>
      </c>
      <c r="AH3342" t="s">
        <v>15616</v>
      </c>
    </row>
    <row r="3343" spans="1:34" x14ac:dyDescent="0.25">
      <c r="A3343">
        <v>9</v>
      </c>
      <c r="B3343" t="s">
        <v>14677</v>
      </c>
      <c r="C3343" t="s">
        <v>14678</v>
      </c>
      <c r="D3343">
        <v>46235</v>
      </c>
      <c r="E3343">
        <v>46250</v>
      </c>
      <c r="F3343" t="s">
        <v>14682</v>
      </c>
      <c r="G3343" t="s">
        <v>14683</v>
      </c>
      <c r="H3343" t="s">
        <v>14729</v>
      </c>
      <c r="I3343" t="s">
        <v>14730</v>
      </c>
      <c r="J3343">
        <v>3</v>
      </c>
      <c r="L3343" t="s">
        <v>14697</v>
      </c>
      <c r="M3343" t="s">
        <v>14731</v>
      </c>
      <c r="N3343" t="s">
        <v>14732</v>
      </c>
      <c r="O3343" t="s">
        <v>15617</v>
      </c>
      <c r="P3343" t="s">
        <v>249</v>
      </c>
      <c r="Q3343" t="s">
        <v>369</v>
      </c>
      <c r="R3343" t="s">
        <v>423</v>
      </c>
      <c r="S3343" t="s">
        <v>8645</v>
      </c>
      <c r="T3343" t="b">
        <v>0</v>
      </c>
      <c r="U3343" t="b">
        <v>0</v>
      </c>
      <c r="V3343">
        <v>3</v>
      </c>
      <c r="W3343">
        <v>150</v>
      </c>
      <c r="X3343">
        <v>10</v>
      </c>
      <c r="AB3343">
        <v>3</v>
      </c>
      <c r="AC3343">
        <v>1</v>
      </c>
      <c r="AD3343">
        <v>2</v>
      </c>
      <c r="AE3343" t="s">
        <v>2289</v>
      </c>
      <c r="AG3343" t="s">
        <v>15613</v>
      </c>
      <c r="AH3343" t="s">
        <v>15618</v>
      </c>
    </row>
    <row r="3344" spans="1:34" x14ac:dyDescent="0.25">
      <c r="A3344">
        <v>9</v>
      </c>
      <c r="B3344" t="s">
        <v>14677</v>
      </c>
      <c r="C3344" t="s">
        <v>14678</v>
      </c>
      <c r="D3344">
        <v>46235</v>
      </c>
      <c r="E3344">
        <v>46250</v>
      </c>
      <c r="F3344" t="s">
        <v>14682</v>
      </c>
      <c r="G3344" t="s">
        <v>14683</v>
      </c>
      <c r="H3344" t="s">
        <v>14729</v>
      </c>
      <c r="I3344" t="s">
        <v>14730</v>
      </c>
      <c r="J3344">
        <v>3</v>
      </c>
      <c r="L3344" t="s">
        <v>14697</v>
      </c>
      <c r="M3344" t="s">
        <v>14731</v>
      </c>
      <c r="N3344" t="s">
        <v>14732</v>
      </c>
      <c r="O3344" t="s">
        <v>15619</v>
      </c>
      <c r="P3344" t="s">
        <v>256</v>
      </c>
      <c r="Q3344" t="s">
        <v>369</v>
      </c>
      <c r="R3344" t="s">
        <v>8654</v>
      </c>
      <c r="S3344" t="s">
        <v>8645</v>
      </c>
      <c r="T3344" t="b">
        <v>1</v>
      </c>
      <c r="U3344" t="b">
        <v>0</v>
      </c>
      <c r="V3344">
        <v>1</v>
      </c>
      <c r="W3344">
        <v>50</v>
      </c>
      <c r="X3344">
        <v>8</v>
      </c>
      <c r="AB3344">
        <v>3</v>
      </c>
      <c r="AC3344">
        <v>1</v>
      </c>
      <c r="AD3344">
        <v>2</v>
      </c>
      <c r="AE3344" t="s">
        <v>618</v>
      </c>
      <c r="AG3344" t="s">
        <v>15620</v>
      </c>
      <c r="AH3344" t="s">
        <v>15621</v>
      </c>
    </row>
    <row r="3345" spans="1:34" x14ac:dyDescent="0.25">
      <c r="A3345">
        <v>9</v>
      </c>
      <c r="B3345" t="s">
        <v>14677</v>
      </c>
      <c r="C3345" t="s">
        <v>14678</v>
      </c>
      <c r="D3345">
        <v>46235</v>
      </c>
      <c r="E3345">
        <v>46250</v>
      </c>
      <c r="F3345" t="s">
        <v>14682</v>
      </c>
      <c r="G3345" t="s">
        <v>14683</v>
      </c>
      <c r="H3345" t="s">
        <v>14729</v>
      </c>
      <c r="I3345" t="s">
        <v>14730</v>
      </c>
      <c r="J3345">
        <v>3</v>
      </c>
      <c r="L3345" t="s">
        <v>14697</v>
      </c>
      <c r="M3345" t="s">
        <v>14731</v>
      </c>
      <c r="N3345" t="s">
        <v>14732</v>
      </c>
      <c r="O3345" t="s">
        <v>15622</v>
      </c>
      <c r="P3345" t="s">
        <v>256</v>
      </c>
      <c r="Q3345" t="s">
        <v>369</v>
      </c>
      <c r="R3345" t="s">
        <v>8654</v>
      </c>
      <c r="S3345" t="s">
        <v>8645</v>
      </c>
      <c r="T3345" t="b">
        <v>1</v>
      </c>
      <c r="U3345" t="b">
        <v>0</v>
      </c>
      <c r="V3345">
        <v>2</v>
      </c>
      <c r="W3345">
        <v>55</v>
      </c>
      <c r="X3345">
        <v>8</v>
      </c>
      <c r="AB3345">
        <v>3</v>
      </c>
      <c r="AC3345">
        <v>1</v>
      </c>
      <c r="AD3345">
        <v>2</v>
      </c>
      <c r="AE3345" t="s">
        <v>618</v>
      </c>
      <c r="AG3345" t="s">
        <v>15623</v>
      </c>
      <c r="AH3345" t="s">
        <v>15624</v>
      </c>
    </row>
    <row r="3346" spans="1:34" x14ac:dyDescent="0.25">
      <c r="A3346">
        <v>9</v>
      </c>
      <c r="B3346" t="s">
        <v>14677</v>
      </c>
      <c r="C3346" t="s">
        <v>14678</v>
      </c>
      <c r="D3346">
        <v>46235</v>
      </c>
      <c r="E3346">
        <v>46250</v>
      </c>
      <c r="F3346" t="s">
        <v>14682</v>
      </c>
      <c r="G3346" t="s">
        <v>14683</v>
      </c>
      <c r="H3346" t="s">
        <v>14729</v>
      </c>
      <c r="I3346" t="s">
        <v>14730</v>
      </c>
      <c r="J3346">
        <v>3</v>
      </c>
      <c r="L3346" t="s">
        <v>14697</v>
      </c>
      <c r="M3346" t="s">
        <v>14731</v>
      </c>
      <c r="N3346" t="s">
        <v>14732</v>
      </c>
      <c r="O3346" t="s">
        <v>15625</v>
      </c>
      <c r="P3346" t="s">
        <v>256</v>
      </c>
      <c r="Q3346" t="s">
        <v>369</v>
      </c>
      <c r="R3346" t="s">
        <v>8654</v>
      </c>
      <c r="S3346" t="s">
        <v>8645</v>
      </c>
      <c r="T3346" t="b">
        <v>1</v>
      </c>
      <c r="U3346" t="b">
        <v>0</v>
      </c>
      <c r="V3346">
        <v>3</v>
      </c>
      <c r="W3346">
        <v>55</v>
      </c>
      <c r="X3346">
        <v>8</v>
      </c>
      <c r="AB3346">
        <v>3</v>
      </c>
      <c r="AC3346">
        <v>1</v>
      </c>
      <c r="AD3346">
        <v>2</v>
      </c>
      <c r="AE3346" t="s">
        <v>618</v>
      </c>
      <c r="AG3346" t="s">
        <v>15623</v>
      </c>
      <c r="AH3346" t="s">
        <v>15626</v>
      </c>
    </row>
    <row r="3347" spans="1:34" x14ac:dyDescent="0.25">
      <c r="A3347">
        <v>9</v>
      </c>
      <c r="B3347" t="s">
        <v>14677</v>
      </c>
      <c r="C3347" t="s">
        <v>14678</v>
      </c>
      <c r="D3347">
        <v>46235</v>
      </c>
      <c r="E3347">
        <v>46250</v>
      </c>
      <c r="F3347" t="s">
        <v>14682</v>
      </c>
      <c r="G3347" t="s">
        <v>14683</v>
      </c>
      <c r="H3347" t="s">
        <v>14729</v>
      </c>
      <c r="I3347" t="s">
        <v>14730</v>
      </c>
      <c r="J3347">
        <v>3</v>
      </c>
      <c r="L3347" t="s">
        <v>14697</v>
      </c>
      <c r="M3347" t="s">
        <v>14731</v>
      </c>
      <c r="N3347" t="s">
        <v>14732</v>
      </c>
      <c r="O3347" t="s">
        <v>15627</v>
      </c>
      <c r="P3347" t="s">
        <v>1</v>
      </c>
      <c r="Q3347" t="s">
        <v>2</v>
      </c>
      <c r="R3347" t="s">
        <v>2</v>
      </c>
      <c r="S3347" t="s">
        <v>8646</v>
      </c>
      <c r="T3347" t="b">
        <v>0</v>
      </c>
      <c r="U3347" t="b">
        <v>1</v>
      </c>
      <c r="V3347">
        <v>1</v>
      </c>
      <c r="W3347">
        <v>150</v>
      </c>
      <c r="Y3347">
        <v>60</v>
      </c>
      <c r="AG3347" t="s">
        <v>15628</v>
      </c>
      <c r="AH3347" t="s">
        <v>15629</v>
      </c>
    </row>
    <row r="3348" spans="1:34" x14ac:dyDescent="0.25">
      <c r="A3348">
        <v>9</v>
      </c>
      <c r="B3348" t="s">
        <v>14677</v>
      </c>
      <c r="C3348" t="s">
        <v>14678</v>
      </c>
      <c r="D3348">
        <v>46235</v>
      </c>
      <c r="E3348">
        <v>46250</v>
      </c>
      <c r="F3348" t="s">
        <v>14682</v>
      </c>
      <c r="G3348" t="s">
        <v>14683</v>
      </c>
      <c r="H3348" t="s">
        <v>14729</v>
      </c>
      <c r="I3348" t="s">
        <v>14730</v>
      </c>
      <c r="J3348">
        <v>3</v>
      </c>
      <c r="L3348" t="s">
        <v>14697</v>
      </c>
      <c r="M3348" t="s">
        <v>14731</v>
      </c>
      <c r="N3348" t="s">
        <v>14732</v>
      </c>
      <c r="O3348" t="s">
        <v>15630</v>
      </c>
      <c r="P3348" t="s">
        <v>1</v>
      </c>
      <c r="Q3348" t="s">
        <v>2</v>
      </c>
      <c r="R3348" t="s">
        <v>2</v>
      </c>
      <c r="S3348" t="s">
        <v>8646</v>
      </c>
      <c r="T3348" t="b">
        <v>0</v>
      </c>
      <c r="U3348" t="b">
        <v>1</v>
      </c>
      <c r="V3348">
        <v>2</v>
      </c>
      <c r="W3348">
        <v>150</v>
      </c>
      <c r="Y3348">
        <v>52.2</v>
      </c>
      <c r="AG3348" t="s">
        <v>15631</v>
      </c>
      <c r="AH3348" t="s">
        <v>15632</v>
      </c>
    </row>
    <row r="3349" spans="1:34" x14ac:dyDescent="0.25">
      <c r="A3349">
        <v>9</v>
      </c>
      <c r="B3349" t="s">
        <v>14677</v>
      </c>
      <c r="C3349" t="s">
        <v>14678</v>
      </c>
      <c r="D3349">
        <v>46235</v>
      </c>
      <c r="E3349">
        <v>46250</v>
      </c>
      <c r="F3349" t="s">
        <v>14682</v>
      </c>
      <c r="G3349" t="s">
        <v>14683</v>
      </c>
      <c r="H3349" t="s">
        <v>14729</v>
      </c>
      <c r="I3349" t="s">
        <v>14730</v>
      </c>
      <c r="J3349">
        <v>3</v>
      </c>
      <c r="L3349" t="s">
        <v>14697</v>
      </c>
      <c r="M3349" t="s">
        <v>14731</v>
      </c>
      <c r="N3349" t="s">
        <v>14732</v>
      </c>
      <c r="O3349" t="s">
        <v>15633</v>
      </c>
      <c r="P3349" t="s">
        <v>1</v>
      </c>
      <c r="Q3349" t="s">
        <v>2</v>
      </c>
      <c r="R3349" t="s">
        <v>2</v>
      </c>
      <c r="S3349" t="s">
        <v>8646</v>
      </c>
      <c r="T3349" t="b">
        <v>0</v>
      </c>
      <c r="U3349" t="b">
        <v>1</v>
      </c>
      <c r="V3349">
        <v>3</v>
      </c>
      <c r="W3349">
        <v>150</v>
      </c>
      <c r="Y3349">
        <v>49.8</v>
      </c>
      <c r="AH3349" t="s">
        <v>15634</v>
      </c>
    </row>
    <row r="3350" spans="1:34" x14ac:dyDescent="0.25">
      <c r="A3350">
        <v>9</v>
      </c>
      <c r="B3350" t="s">
        <v>14677</v>
      </c>
      <c r="C3350" t="s">
        <v>14678</v>
      </c>
      <c r="D3350">
        <v>46235</v>
      </c>
      <c r="E3350">
        <v>46250</v>
      </c>
      <c r="F3350" t="s">
        <v>14682</v>
      </c>
      <c r="G3350" t="s">
        <v>14683</v>
      </c>
      <c r="H3350" t="s">
        <v>14729</v>
      </c>
      <c r="I3350" t="s">
        <v>14730</v>
      </c>
      <c r="J3350">
        <v>3</v>
      </c>
      <c r="L3350" t="s">
        <v>14697</v>
      </c>
      <c r="M3350" t="s">
        <v>14731</v>
      </c>
      <c r="N3350" t="s">
        <v>14732</v>
      </c>
      <c r="O3350" t="s">
        <v>15635</v>
      </c>
      <c r="P3350" t="s">
        <v>14737</v>
      </c>
      <c r="Q3350" t="s">
        <v>369</v>
      </c>
      <c r="R3350" t="s">
        <v>8489</v>
      </c>
      <c r="S3350" t="s">
        <v>8645</v>
      </c>
      <c r="T3350" t="b">
        <v>0</v>
      </c>
      <c r="U3350" t="b">
        <v>0</v>
      </c>
      <c r="V3350">
        <v>1</v>
      </c>
      <c r="W3350">
        <v>135</v>
      </c>
      <c r="X3350">
        <v>15</v>
      </c>
      <c r="AB3350">
        <v>2</v>
      </c>
      <c r="AD3350">
        <v>3</v>
      </c>
      <c r="AE3350" t="s">
        <v>2289</v>
      </c>
      <c r="AG3350" t="s">
        <v>15636</v>
      </c>
      <c r="AH3350" t="s">
        <v>15637</v>
      </c>
    </row>
    <row r="3351" spans="1:34" x14ac:dyDescent="0.25">
      <c r="A3351">
        <v>9</v>
      </c>
      <c r="B3351" t="s">
        <v>14677</v>
      </c>
      <c r="C3351" t="s">
        <v>14678</v>
      </c>
      <c r="D3351">
        <v>46235</v>
      </c>
      <c r="E3351">
        <v>46250</v>
      </c>
      <c r="F3351" t="s">
        <v>14682</v>
      </c>
      <c r="G3351" t="s">
        <v>14683</v>
      </c>
      <c r="H3351" t="s">
        <v>14729</v>
      </c>
      <c r="I3351" t="s">
        <v>14730</v>
      </c>
      <c r="J3351">
        <v>3</v>
      </c>
      <c r="L3351" t="s">
        <v>14697</v>
      </c>
      <c r="M3351" t="s">
        <v>14731</v>
      </c>
      <c r="N3351" t="s">
        <v>14732</v>
      </c>
      <c r="O3351" t="s">
        <v>15638</v>
      </c>
      <c r="P3351" t="s">
        <v>14737</v>
      </c>
      <c r="Q3351" t="s">
        <v>369</v>
      </c>
      <c r="R3351" t="s">
        <v>8489</v>
      </c>
      <c r="S3351" t="s">
        <v>8645</v>
      </c>
      <c r="T3351" t="b">
        <v>0</v>
      </c>
      <c r="U3351" t="b">
        <v>0</v>
      </c>
      <c r="V3351">
        <v>2</v>
      </c>
      <c r="W3351">
        <v>135</v>
      </c>
      <c r="X3351">
        <v>15</v>
      </c>
      <c r="AB3351">
        <v>2</v>
      </c>
      <c r="AD3351">
        <v>3</v>
      </c>
      <c r="AE3351" t="s">
        <v>2289</v>
      </c>
      <c r="AG3351" t="s">
        <v>15636</v>
      </c>
      <c r="AH3351" t="s">
        <v>15639</v>
      </c>
    </row>
    <row r="3352" spans="1:34" x14ac:dyDescent="0.25">
      <c r="A3352">
        <v>9</v>
      </c>
      <c r="B3352" t="s">
        <v>14677</v>
      </c>
      <c r="C3352" t="s">
        <v>14678</v>
      </c>
      <c r="D3352">
        <v>46235</v>
      </c>
      <c r="E3352">
        <v>46250</v>
      </c>
      <c r="F3352" t="s">
        <v>14682</v>
      </c>
      <c r="G3352" t="s">
        <v>14683</v>
      </c>
      <c r="H3352" t="s">
        <v>14729</v>
      </c>
      <c r="I3352" t="s">
        <v>14730</v>
      </c>
      <c r="J3352">
        <v>3</v>
      </c>
      <c r="L3352" t="s">
        <v>14697</v>
      </c>
      <c r="M3352" t="s">
        <v>14731</v>
      </c>
      <c r="N3352" t="s">
        <v>14732</v>
      </c>
      <c r="O3352" t="s">
        <v>15640</v>
      </c>
      <c r="P3352" t="s">
        <v>14737</v>
      </c>
      <c r="Q3352" t="s">
        <v>369</v>
      </c>
      <c r="R3352" t="s">
        <v>8489</v>
      </c>
      <c r="S3352" t="s">
        <v>8645</v>
      </c>
      <c r="T3352" t="b">
        <v>0</v>
      </c>
      <c r="U3352" t="b">
        <v>0</v>
      </c>
      <c r="V3352">
        <v>3</v>
      </c>
      <c r="W3352">
        <v>135</v>
      </c>
      <c r="X3352">
        <v>15</v>
      </c>
      <c r="AB3352">
        <v>2</v>
      </c>
      <c r="AD3352">
        <v>3</v>
      </c>
      <c r="AE3352" t="s">
        <v>2289</v>
      </c>
      <c r="AG3352" t="s">
        <v>15636</v>
      </c>
      <c r="AH3352" t="s">
        <v>15641</v>
      </c>
    </row>
    <row r="3353" spans="1:34" x14ac:dyDescent="0.25">
      <c r="A3353">
        <v>9</v>
      </c>
      <c r="B3353" t="s">
        <v>14677</v>
      </c>
      <c r="C3353" t="s">
        <v>14678</v>
      </c>
      <c r="D3353">
        <v>46235</v>
      </c>
      <c r="E3353">
        <v>46250</v>
      </c>
      <c r="F3353" t="s">
        <v>14682</v>
      </c>
      <c r="G3353" t="s">
        <v>14683</v>
      </c>
      <c r="H3353" t="s">
        <v>14729</v>
      </c>
      <c r="I3353" t="s">
        <v>14730</v>
      </c>
      <c r="J3353">
        <v>3</v>
      </c>
      <c r="L3353" t="s">
        <v>14697</v>
      </c>
      <c r="M3353" t="s">
        <v>14731</v>
      </c>
      <c r="N3353" t="s">
        <v>14732</v>
      </c>
      <c r="O3353" t="s">
        <v>15642</v>
      </c>
      <c r="P3353" t="s">
        <v>14738</v>
      </c>
      <c r="Q3353" t="s">
        <v>8646</v>
      </c>
      <c r="R3353" t="s">
        <v>8646</v>
      </c>
      <c r="S3353" t="s">
        <v>8645</v>
      </c>
      <c r="T3353" t="b">
        <v>0</v>
      </c>
      <c r="U3353" t="b">
        <v>0</v>
      </c>
      <c r="V3353">
        <v>1</v>
      </c>
      <c r="W3353">
        <v>15</v>
      </c>
      <c r="X3353">
        <v>15</v>
      </c>
      <c r="AB3353">
        <v>2</v>
      </c>
      <c r="AC3353">
        <v>1</v>
      </c>
      <c r="AD3353">
        <v>2</v>
      </c>
      <c r="AE3353" t="s">
        <v>618</v>
      </c>
      <c r="AG3353" t="s">
        <v>2154</v>
      </c>
      <c r="AH3353" t="s">
        <v>15643</v>
      </c>
    </row>
    <row r="3354" spans="1:34" x14ac:dyDescent="0.25">
      <c r="A3354">
        <v>9</v>
      </c>
      <c r="B3354" t="s">
        <v>14677</v>
      </c>
      <c r="C3354" t="s">
        <v>14678</v>
      </c>
      <c r="D3354">
        <v>46235</v>
      </c>
      <c r="E3354">
        <v>46250</v>
      </c>
      <c r="F3354" t="s">
        <v>14682</v>
      </c>
      <c r="G3354" t="s">
        <v>14683</v>
      </c>
      <c r="H3354" t="s">
        <v>14729</v>
      </c>
      <c r="I3354" t="s">
        <v>14730</v>
      </c>
      <c r="J3354">
        <v>3</v>
      </c>
      <c r="L3354" t="s">
        <v>14697</v>
      </c>
      <c r="M3354" t="s">
        <v>14731</v>
      </c>
      <c r="N3354" t="s">
        <v>14732</v>
      </c>
      <c r="O3354" t="s">
        <v>15644</v>
      </c>
      <c r="P3354" t="s">
        <v>14738</v>
      </c>
      <c r="Q3354" t="s">
        <v>8646</v>
      </c>
      <c r="R3354" t="s">
        <v>8646</v>
      </c>
      <c r="S3354" t="s">
        <v>8645</v>
      </c>
      <c r="T3354" t="b">
        <v>0</v>
      </c>
      <c r="U3354" t="b">
        <v>0</v>
      </c>
      <c r="V3354">
        <v>2</v>
      </c>
      <c r="W3354">
        <v>15</v>
      </c>
      <c r="X3354">
        <v>15</v>
      </c>
      <c r="AB3354">
        <v>2</v>
      </c>
      <c r="AC3354">
        <v>1</v>
      </c>
      <c r="AD3354">
        <v>2</v>
      </c>
      <c r="AE3354" t="s">
        <v>618</v>
      </c>
      <c r="AG3354" t="s">
        <v>2154</v>
      </c>
      <c r="AH3354" t="s">
        <v>15645</v>
      </c>
    </row>
    <row r="3355" spans="1:34" x14ac:dyDescent="0.25">
      <c r="A3355">
        <v>9</v>
      </c>
      <c r="B3355" t="s">
        <v>14677</v>
      </c>
      <c r="C3355" t="s">
        <v>14678</v>
      </c>
      <c r="D3355">
        <v>46235</v>
      </c>
      <c r="E3355">
        <v>46250</v>
      </c>
      <c r="F3355" t="s">
        <v>14682</v>
      </c>
      <c r="G3355" t="s">
        <v>14683</v>
      </c>
      <c r="H3355" t="s">
        <v>14729</v>
      </c>
      <c r="I3355" t="s">
        <v>14730</v>
      </c>
      <c r="J3355">
        <v>3</v>
      </c>
      <c r="L3355" t="s">
        <v>14697</v>
      </c>
      <c r="M3355" t="s">
        <v>14731</v>
      </c>
      <c r="N3355" t="s">
        <v>14732</v>
      </c>
      <c r="O3355" t="s">
        <v>15646</v>
      </c>
      <c r="P3355" t="s">
        <v>14738</v>
      </c>
      <c r="Q3355" t="s">
        <v>8646</v>
      </c>
      <c r="R3355" t="s">
        <v>8646</v>
      </c>
      <c r="S3355" t="s">
        <v>8645</v>
      </c>
      <c r="T3355" t="b">
        <v>0</v>
      </c>
      <c r="U3355" t="b">
        <v>0</v>
      </c>
      <c r="V3355">
        <v>3</v>
      </c>
      <c r="W3355">
        <v>15</v>
      </c>
      <c r="X3355">
        <v>15</v>
      </c>
      <c r="AB3355">
        <v>2</v>
      </c>
      <c r="AC3355">
        <v>1</v>
      </c>
      <c r="AD3355">
        <v>2</v>
      </c>
      <c r="AE3355" t="s">
        <v>618</v>
      </c>
      <c r="AG3355" t="s">
        <v>2154</v>
      </c>
      <c r="AH3355" t="s">
        <v>15647</v>
      </c>
    </row>
    <row r="3356" spans="1:34" x14ac:dyDescent="0.25">
      <c r="A3356">
        <v>9</v>
      </c>
      <c r="B3356" t="s">
        <v>14677</v>
      </c>
      <c r="C3356" t="s">
        <v>14678</v>
      </c>
      <c r="D3356">
        <v>46235</v>
      </c>
      <c r="E3356">
        <v>46250</v>
      </c>
      <c r="F3356" t="s">
        <v>14682</v>
      </c>
      <c r="G3356" t="s">
        <v>14683</v>
      </c>
      <c r="H3356" t="s">
        <v>14729</v>
      </c>
      <c r="I3356" t="s">
        <v>14730</v>
      </c>
      <c r="J3356">
        <v>3</v>
      </c>
      <c r="L3356" t="s">
        <v>14697</v>
      </c>
      <c r="M3356" t="s">
        <v>14731</v>
      </c>
      <c r="N3356" t="s">
        <v>14732</v>
      </c>
      <c r="O3356" t="s">
        <v>15648</v>
      </c>
      <c r="P3356" t="s">
        <v>334</v>
      </c>
      <c r="Q3356" t="s">
        <v>2</v>
      </c>
      <c r="R3356" t="s">
        <v>8652</v>
      </c>
      <c r="S3356" t="s">
        <v>8646</v>
      </c>
      <c r="T3356" t="b">
        <v>0</v>
      </c>
      <c r="U3356" t="b">
        <v>1</v>
      </c>
      <c r="V3356">
        <v>1</v>
      </c>
      <c r="W3356">
        <v>0</v>
      </c>
      <c r="Y3356">
        <v>55.2</v>
      </c>
      <c r="AG3356" t="s">
        <v>15649</v>
      </c>
      <c r="AH3356" t="s">
        <v>15650</v>
      </c>
    </row>
    <row r="3357" spans="1:34" x14ac:dyDescent="0.25">
      <c r="A3357">
        <v>9</v>
      </c>
      <c r="B3357" t="s">
        <v>14677</v>
      </c>
      <c r="C3357" t="s">
        <v>14678</v>
      </c>
      <c r="D3357">
        <v>46235</v>
      </c>
      <c r="E3357">
        <v>46250</v>
      </c>
      <c r="F3357" t="s">
        <v>14682</v>
      </c>
      <c r="G3357" t="s">
        <v>14683</v>
      </c>
      <c r="H3357" t="s">
        <v>14729</v>
      </c>
      <c r="I3357" t="s">
        <v>14730</v>
      </c>
      <c r="J3357">
        <v>3</v>
      </c>
      <c r="L3357" t="s">
        <v>14697</v>
      </c>
      <c r="M3357" t="s">
        <v>14731</v>
      </c>
      <c r="N3357" t="s">
        <v>14732</v>
      </c>
      <c r="O3357" t="s">
        <v>15651</v>
      </c>
      <c r="P3357" t="s">
        <v>334</v>
      </c>
      <c r="Q3357" t="s">
        <v>2</v>
      </c>
      <c r="R3357" t="s">
        <v>8652</v>
      </c>
      <c r="S3357" t="s">
        <v>8646</v>
      </c>
      <c r="T3357" t="b">
        <v>0</v>
      </c>
      <c r="U3357" t="b">
        <v>1</v>
      </c>
      <c r="V3357">
        <v>2</v>
      </c>
      <c r="W3357">
        <v>0</v>
      </c>
      <c r="Y3357">
        <v>48</v>
      </c>
      <c r="AG3357" t="s">
        <v>15652</v>
      </c>
      <c r="AH3357" t="s">
        <v>15653</v>
      </c>
    </row>
    <row r="3358" spans="1:34" x14ac:dyDescent="0.25">
      <c r="A3358">
        <v>9</v>
      </c>
      <c r="B3358" t="s">
        <v>14677</v>
      </c>
      <c r="C3358" t="s">
        <v>14678</v>
      </c>
      <c r="D3358">
        <v>46235</v>
      </c>
      <c r="E3358">
        <v>46250</v>
      </c>
      <c r="F3358" t="s">
        <v>14682</v>
      </c>
      <c r="G3358" t="s">
        <v>14683</v>
      </c>
      <c r="H3358" t="s">
        <v>14729</v>
      </c>
      <c r="I3358" t="s">
        <v>14730</v>
      </c>
      <c r="J3358">
        <v>3</v>
      </c>
      <c r="L3358" t="s">
        <v>14697</v>
      </c>
      <c r="M3358" t="s">
        <v>14731</v>
      </c>
      <c r="N3358" t="s">
        <v>14732</v>
      </c>
      <c r="O3358" t="s">
        <v>15654</v>
      </c>
      <c r="P3358" t="s">
        <v>356</v>
      </c>
      <c r="Q3358" t="s">
        <v>25</v>
      </c>
      <c r="R3358" t="s">
        <v>25</v>
      </c>
      <c r="S3358" t="s">
        <v>357</v>
      </c>
      <c r="T3358" t="b">
        <v>0</v>
      </c>
      <c r="U3358" t="b">
        <v>1</v>
      </c>
      <c r="V3358">
        <v>1</v>
      </c>
      <c r="Y3358">
        <v>455</v>
      </c>
      <c r="Z3358">
        <v>2</v>
      </c>
      <c r="AA3358" t="s">
        <v>3957</v>
      </c>
      <c r="AH3358" t="s">
        <v>14732</v>
      </c>
    </row>
    <row r="3359" spans="1:34" x14ac:dyDescent="0.25">
      <c r="A3359">
        <v>9</v>
      </c>
      <c r="B3359" t="s">
        <v>14677</v>
      </c>
      <c r="C3359" t="s">
        <v>14678</v>
      </c>
      <c r="D3359">
        <v>46235</v>
      </c>
      <c r="E3359">
        <v>46250</v>
      </c>
      <c r="F3359" t="s">
        <v>14682</v>
      </c>
      <c r="G3359" t="s">
        <v>14683</v>
      </c>
      <c r="H3359" t="s">
        <v>14733</v>
      </c>
      <c r="I3359" t="s">
        <v>14734</v>
      </c>
      <c r="J3359">
        <v>4</v>
      </c>
      <c r="L3359" t="s">
        <v>14702</v>
      </c>
      <c r="M3359" t="s">
        <v>14735</v>
      </c>
      <c r="N3359" t="s">
        <v>14736</v>
      </c>
      <c r="O3359" t="s">
        <v>15655</v>
      </c>
      <c r="P3359" t="s">
        <v>363</v>
      </c>
      <c r="Q3359" t="s">
        <v>357</v>
      </c>
      <c r="R3359" t="s">
        <v>357</v>
      </c>
      <c r="S3359" t="s">
        <v>357</v>
      </c>
      <c r="T3359" t="b">
        <v>0</v>
      </c>
      <c r="U3359" t="b">
        <v>1</v>
      </c>
      <c r="V3359">
        <v>1</v>
      </c>
      <c r="Y3359">
        <v>300</v>
      </c>
      <c r="Z3359">
        <v>0.63</v>
      </c>
      <c r="AA3359" t="s">
        <v>3957</v>
      </c>
      <c r="AG3359" t="s">
        <v>15582</v>
      </c>
      <c r="AH3359" t="s">
        <v>14735</v>
      </c>
    </row>
    <row r="3360" spans="1:34" x14ac:dyDescent="0.25">
      <c r="A3360">
        <v>9</v>
      </c>
      <c r="B3360" t="s">
        <v>14677</v>
      </c>
      <c r="C3360" t="s">
        <v>14678</v>
      </c>
      <c r="D3360">
        <v>46235</v>
      </c>
      <c r="E3360">
        <v>46250</v>
      </c>
      <c r="F3360" t="s">
        <v>14682</v>
      </c>
      <c r="G3360" t="s">
        <v>14683</v>
      </c>
      <c r="H3360" t="s">
        <v>14733</v>
      </c>
      <c r="I3360" t="s">
        <v>14734</v>
      </c>
      <c r="J3360">
        <v>4</v>
      </c>
      <c r="L3360" t="s">
        <v>14702</v>
      </c>
      <c r="M3360" t="s">
        <v>14735</v>
      </c>
      <c r="N3360" t="s">
        <v>14736</v>
      </c>
      <c r="O3360" t="s">
        <v>15656</v>
      </c>
      <c r="P3360" t="s">
        <v>394</v>
      </c>
      <c r="Q3360" t="s">
        <v>272</v>
      </c>
      <c r="R3360" t="s">
        <v>8666</v>
      </c>
      <c r="S3360" t="s">
        <v>8645</v>
      </c>
      <c r="T3360" t="b">
        <v>0</v>
      </c>
      <c r="U3360" t="b">
        <v>0</v>
      </c>
      <c r="V3360">
        <v>1</v>
      </c>
      <c r="W3360">
        <v>0</v>
      </c>
      <c r="X3360">
        <v>15</v>
      </c>
      <c r="AF3360" t="s">
        <v>15657</v>
      </c>
      <c r="AH3360" t="s">
        <v>15658</v>
      </c>
    </row>
    <row r="3361" spans="1:34" x14ac:dyDescent="0.25">
      <c r="A3361">
        <v>9</v>
      </c>
      <c r="B3361" t="s">
        <v>14677</v>
      </c>
      <c r="C3361" t="s">
        <v>14678</v>
      </c>
      <c r="D3361">
        <v>46235</v>
      </c>
      <c r="E3361">
        <v>46250</v>
      </c>
      <c r="F3361" t="s">
        <v>14682</v>
      </c>
      <c r="G3361" t="s">
        <v>14683</v>
      </c>
      <c r="H3361" t="s">
        <v>14733</v>
      </c>
      <c r="I3361" t="s">
        <v>14734</v>
      </c>
      <c r="J3361">
        <v>4</v>
      </c>
      <c r="L3361" t="s">
        <v>14702</v>
      </c>
      <c r="M3361" t="s">
        <v>14735</v>
      </c>
      <c r="N3361" t="s">
        <v>14736</v>
      </c>
      <c r="O3361" t="s">
        <v>15659</v>
      </c>
      <c r="P3361" t="s">
        <v>403</v>
      </c>
      <c r="Q3361" t="s">
        <v>272</v>
      </c>
      <c r="R3361" t="s">
        <v>8666</v>
      </c>
      <c r="S3361" t="s">
        <v>8645</v>
      </c>
      <c r="T3361" t="b">
        <v>0</v>
      </c>
      <c r="U3361" t="b">
        <v>0</v>
      </c>
      <c r="V3361">
        <v>1</v>
      </c>
      <c r="W3361">
        <v>0</v>
      </c>
      <c r="X3361">
        <v>8</v>
      </c>
      <c r="AF3361" t="s">
        <v>15657</v>
      </c>
      <c r="AH3361" t="s">
        <v>15660</v>
      </c>
    </row>
    <row r="3362" spans="1:34" x14ac:dyDescent="0.25">
      <c r="A3362">
        <v>9</v>
      </c>
      <c r="B3362" t="s">
        <v>14677</v>
      </c>
      <c r="C3362" t="s">
        <v>14678</v>
      </c>
      <c r="D3362">
        <v>46235</v>
      </c>
      <c r="E3362">
        <v>46250</v>
      </c>
      <c r="F3362" t="s">
        <v>14682</v>
      </c>
      <c r="G3362" t="s">
        <v>14683</v>
      </c>
      <c r="H3362" t="s">
        <v>14733</v>
      </c>
      <c r="I3362" t="s">
        <v>14734</v>
      </c>
      <c r="J3362">
        <v>4</v>
      </c>
      <c r="L3362" t="s">
        <v>14702</v>
      </c>
      <c r="M3362" t="s">
        <v>14735</v>
      </c>
      <c r="N3362" t="s">
        <v>14736</v>
      </c>
      <c r="O3362" t="s">
        <v>15661</v>
      </c>
      <c r="P3362" t="s">
        <v>389</v>
      </c>
      <c r="Q3362" t="s">
        <v>148</v>
      </c>
      <c r="R3362" t="s">
        <v>8659</v>
      </c>
      <c r="S3362" t="s">
        <v>8662</v>
      </c>
      <c r="T3362" t="b">
        <v>0</v>
      </c>
      <c r="U3362" t="b">
        <v>0</v>
      </c>
      <c r="V3362">
        <v>1</v>
      </c>
      <c r="W3362">
        <v>0</v>
      </c>
      <c r="X3362">
        <v>10</v>
      </c>
      <c r="AF3362" t="s">
        <v>15657</v>
      </c>
      <c r="AH3362" t="s">
        <v>15662</v>
      </c>
    </row>
    <row r="3363" spans="1:34" x14ac:dyDescent="0.25">
      <c r="A3363">
        <v>9</v>
      </c>
      <c r="B3363" t="s">
        <v>14677</v>
      </c>
      <c r="C3363" t="s">
        <v>14678</v>
      </c>
      <c r="D3363">
        <v>46235</v>
      </c>
      <c r="E3363">
        <v>46250</v>
      </c>
      <c r="F3363" t="s">
        <v>14682</v>
      </c>
      <c r="G3363" t="s">
        <v>14683</v>
      </c>
      <c r="H3363" t="s">
        <v>14733</v>
      </c>
      <c r="I3363" t="s">
        <v>14734</v>
      </c>
      <c r="J3363">
        <v>4</v>
      </c>
      <c r="L3363" t="s">
        <v>14702</v>
      </c>
      <c r="M3363" t="s">
        <v>14735</v>
      </c>
      <c r="N3363" t="s">
        <v>14736</v>
      </c>
      <c r="O3363" t="s">
        <v>15663</v>
      </c>
      <c r="P3363" t="s">
        <v>398</v>
      </c>
      <c r="Q3363" t="s">
        <v>272</v>
      </c>
      <c r="R3363" t="s">
        <v>8666</v>
      </c>
      <c r="S3363" t="s">
        <v>8645</v>
      </c>
      <c r="T3363" t="b">
        <v>0</v>
      </c>
      <c r="U3363" t="b">
        <v>0</v>
      </c>
      <c r="V3363">
        <v>1</v>
      </c>
      <c r="W3363">
        <v>0</v>
      </c>
      <c r="X3363">
        <v>12</v>
      </c>
      <c r="AF3363" t="s">
        <v>15657</v>
      </c>
      <c r="AH3363" t="s">
        <v>15664</v>
      </c>
    </row>
    <row r="3364" spans="1:34" x14ac:dyDescent="0.25">
      <c r="A3364">
        <v>9</v>
      </c>
      <c r="B3364" t="s">
        <v>14677</v>
      </c>
      <c r="C3364" t="s">
        <v>14678</v>
      </c>
      <c r="D3364">
        <v>46235</v>
      </c>
      <c r="E3364">
        <v>46250</v>
      </c>
      <c r="F3364" t="s">
        <v>14682</v>
      </c>
      <c r="G3364" t="s">
        <v>14683</v>
      </c>
      <c r="H3364" t="s">
        <v>14733</v>
      </c>
      <c r="I3364" t="s">
        <v>14734</v>
      </c>
      <c r="J3364">
        <v>4</v>
      </c>
      <c r="L3364" t="s">
        <v>14702</v>
      </c>
      <c r="M3364" t="s">
        <v>14735</v>
      </c>
      <c r="N3364" t="s">
        <v>14736</v>
      </c>
      <c r="O3364" t="s">
        <v>15665</v>
      </c>
      <c r="P3364" t="s">
        <v>394</v>
      </c>
      <c r="Q3364" t="s">
        <v>272</v>
      </c>
      <c r="R3364" t="s">
        <v>8666</v>
      </c>
      <c r="S3364" t="s">
        <v>8645</v>
      </c>
      <c r="T3364" t="b">
        <v>0</v>
      </c>
      <c r="U3364" t="b">
        <v>0</v>
      </c>
      <c r="V3364">
        <v>2</v>
      </c>
      <c r="W3364">
        <v>0</v>
      </c>
      <c r="X3364">
        <v>15</v>
      </c>
      <c r="AF3364" t="s">
        <v>15666</v>
      </c>
      <c r="AH3364" t="s">
        <v>15667</v>
      </c>
    </row>
    <row r="3365" spans="1:34" x14ac:dyDescent="0.25">
      <c r="A3365">
        <v>9</v>
      </c>
      <c r="B3365" t="s">
        <v>14677</v>
      </c>
      <c r="C3365" t="s">
        <v>14678</v>
      </c>
      <c r="D3365">
        <v>46235</v>
      </c>
      <c r="E3365">
        <v>46250</v>
      </c>
      <c r="F3365" t="s">
        <v>14682</v>
      </c>
      <c r="G3365" t="s">
        <v>14683</v>
      </c>
      <c r="H3365" t="s">
        <v>14733</v>
      </c>
      <c r="I3365" t="s">
        <v>14734</v>
      </c>
      <c r="J3365">
        <v>4</v>
      </c>
      <c r="L3365" t="s">
        <v>14702</v>
      </c>
      <c r="M3365" t="s">
        <v>14735</v>
      </c>
      <c r="N3365" t="s">
        <v>14736</v>
      </c>
      <c r="O3365" t="s">
        <v>15668</v>
      </c>
      <c r="P3365" t="s">
        <v>403</v>
      </c>
      <c r="Q3365" t="s">
        <v>272</v>
      </c>
      <c r="R3365" t="s">
        <v>8666</v>
      </c>
      <c r="S3365" t="s">
        <v>8645</v>
      </c>
      <c r="T3365" t="b">
        <v>0</v>
      </c>
      <c r="U3365" t="b">
        <v>0</v>
      </c>
      <c r="V3365">
        <v>2</v>
      </c>
      <c r="W3365">
        <v>0</v>
      </c>
      <c r="X3365">
        <v>8</v>
      </c>
      <c r="AF3365" t="s">
        <v>15666</v>
      </c>
      <c r="AH3365" t="s">
        <v>15669</v>
      </c>
    </row>
    <row r="3366" spans="1:34" x14ac:dyDescent="0.25">
      <c r="A3366">
        <v>9</v>
      </c>
      <c r="B3366" t="s">
        <v>14677</v>
      </c>
      <c r="C3366" t="s">
        <v>14678</v>
      </c>
      <c r="D3366">
        <v>46235</v>
      </c>
      <c r="E3366">
        <v>46250</v>
      </c>
      <c r="F3366" t="s">
        <v>14682</v>
      </c>
      <c r="G3366" t="s">
        <v>14683</v>
      </c>
      <c r="H3366" t="s">
        <v>14733</v>
      </c>
      <c r="I3366" t="s">
        <v>14734</v>
      </c>
      <c r="J3366">
        <v>4</v>
      </c>
      <c r="L3366" t="s">
        <v>14702</v>
      </c>
      <c r="M3366" t="s">
        <v>14735</v>
      </c>
      <c r="N3366" t="s">
        <v>14736</v>
      </c>
      <c r="O3366" t="s">
        <v>15670</v>
      </c>
      <c r="P3366" t="s">
        <v>389</v>
      </c>
      <c r="Q3366" t="s">
        <v>148</v>
      </c>
      <c r="R3366" t="s">
        <v>8659</v>
      </c>
      <c r="S3366" t="s">
        <v>8662</v>
      </c>
      <c r="T3366" t="b">
        <v>0</v>
      </c>
      <c r="U3366" t="b">
        <v>0</v>
      </c>
      <c r="V3366">
        <v>2</v>
      </c>
      <c r="W3366">
        <v>0</v>
      </c>
      <c r="X3366">
        <v>10</v>
      </c>
      <c r="AF3366" t="s">
        <v>15666</v>
      </c>
      <c r="AH3366" t="s">
        <v>15671</v>
      </c>
    </row>
    <row r="3367" spans="1:34" x14ac:dyDescent="0.25">
      <c r="A3367">
        <v>9</v>
      </c>
      <c r="B3367" t="s">
        <v>14677</v>
      </c>
      <c r="C3367" t="s">
        <v>14678</v>
      </c>
      <c r="D3367">
        <v>46235</v>
      </c>
      <c r="E3367">
        <v>46250</v>
      </c>
      <c r="F3367" t="s">
        <v>14682</v>
      </c>
      <c r="G3367" t="s">
        <v>14683</v>
      </c>
      <c r="H3367" t="s">
        <v>14733</v>
      </c>
      <c r="I3367" t="s">
        <v>14734</v>
      </c>
      <c r="J3367">
        <v>4</v>
      </c>
      <c r="L3367" t="s">
        <v>14702</v>
      </c>
      <c r="M3367" t="s">
        <v>14735</v>
      </c>
      <c r="N3367" t="s">
        <v>14736</v>
      </c>
      <c r="O3367" t="s">
        <v>15672</v>
      </c>
      <c r="P3367" t="s">
        <v>398</v>
      </c>
      <c r="Q3367" t="s">
        <v>272</v>
      </c>
      <c r="R3367" t="s">
        <v>8666</v>
      </c>
      <c r="S3367" t="s">
        <v>8645</v>
      </c>
      <c r="T3367" t="b">
        <v>0</v>
      </c>
      <c r="U3367" t="b">
        <v>0</v>
      </c>
      <c r="V3367">
        <v>2</v>
      </c>
      <c r="W3367">
        <v>0</v>
      </c>
      <c r="X3367">
        <v>12</v>
      </c>
      <c r="AF3367" t="s">
        <v>15666</v>
      </c>
      <c r="AH3367" t="s">
        <v>15673</v>
      </c>
    </row>
    <row r="3368" spans="1:34" x14ac:dyDescent="0.25">
      <c r="A3368">
        <v>9</v>
      </c>
      <c r="B3368" t="s">
        <v>14677</v>
      </c>
      <c r="C3368" t="s">
        <v>14678</v>
      </c>
      <c r="D3368">
        <v>46235</v>
      </c>
      <c r="E3368">
        <v>46250</v>
      </c>
      <c r="F3368" t="s">
        <v>14682</v>
      </c>
      <c r="G3368" t="s">
        <v>14683</v>
      </c>
      <c r="H3368" t="s">
        <v>14733</v>
      </c>
      <c r="I3368" t="s">
        <v>14734</v>
      </c>
      <c r="J3368">
        <v>4</v>
      </c>
      <c r="L3368" t="s">
        <v>14702</v>
      </c>
      <c r="M3368" t="s">
        <v>14735</v>
      </c>
      <c r="N3368" t="s">
        <v>14736</v>
      </c>
      <c r="O3368" t="s">
        <v>15674</v>
      </c>
      <c r="P3368" t="s">
        <v>1404</v>
      </c>
      <c r="Q3368" t="s">
        <v>148</v>
      </c>
      <c r="R3368" t="s">
        <v>8659</v>
      </c>
      <c r="S3368" t="s">
        <v>149</v>
      </c>
      <c r="T3368" t="b">
        <v>0</v>
      </c>
      <c r="U3368" t="b">
        <v>0</v>
      </c>
      <c r="V3368">
        <v>1</v>
      </c>
      <c r="W3368">
        <v>40</v>
      </c>
      <c r="X3368">
        <v>10</v>
      </c>
      <c r="AB3368">
        <v>2</v>
      </c>
      <c r="AD3368">
        <v>3</v>
      </c>
      <c r="AE3368" t="s">
        <v>618</v>
      </c>
      <c r="AG3368" t="s">
        <v>15675</v>
      </c>
      <c r="AH3368" t="s">
        <v>15676</v>
      </c>
    </row>
    <row r="3369" spans="1:34" x14ac:dyDescent="0.25">
      <c r="A3369">
        <v>9</v>
      </c>
      <c r="B3369" t="s">
        <v>14677</v>
      </c>
      <c r="C3369" t="s">
        <v>14678</v>
      </c>
      <c r="D3369">
        <v>46235</v>
      </c>
      <c r="E3369">
        <v>46250</v>
      </c>
      <c r="F3369" t="s">
        <v>14682</v>
      </c>
      <c r="G3369" t="s">
        <v>14683</v>
      </c>
      <c r="H3369" t="s">
        <v>14733</v>
      </c>
      <c r="I3369" t="s">
        <v>14734</v>
      </c>
      <c r="J3369">
        <v>4</v>
      </c>
      <c r="L3369" t="s">
        <v>14702</v>
      </c>
      <c r="M3369" t="s">
        <v>14735</v>
      </c>
      <c r="N3369" t="s">
        <v>14736</v>
      </c>
      <c r="O3369" t="s">
        <v>15677</v>
      </c>
      <c r="P3369" t="s">
        <v>1404</v>
      </c>
      <c r="Q3369" t="s">
        <v>148</v>
      </c>
      <c r="R3369" t="s">
        <v>8659</v>
      </c>
      <c r="S3369" t="s">
        <v>149</v>
      </c>
      <c r="T3369" t="b">
        <v>0</v>
      </c>
      <c r="U3369" t="b">
        <v>0</v>
      </c>
      <c r="V3369">
        <v>2</v>
      </c>
      <c r="W3369">
        <v>45</v>
      </c>
      <c r="X3369">
        <v>10</v>
      </c>
      <c r="AB3369">
        <v>2</v>
      </c>
      <c r="AD3369">
        <v>3</v>
      </c>
      <c r="AE3369" t="s">
        <v>618</v>
      </c>
      <c r="AG3369" t="s">
        <v>15675</v>
      </c>
      <c r="AH3369" t="s">
        <v>15678</v>
      </c>
    </row>
    <row r="3370" spans="1:34" x14ac:dyDescent="0.25">
      <c r="A3370">
        <v>9</v>
      </c>
      <c r="B3370" t="s">
        <v>14677</v>
      </c>
      <c r="C3370" t="s">
        <v>14678</v>
      </c>
      <c r="D3370">
        <v>46235</v>
      </c>
      <c r="E3370">
        <v>46250</v>
      </c>
      <c r="F3370" t="s">
        <v>14682</v>
      </c>
      <c r="G3370" t="s">
        <v>14683</v>
      </c>
      <c r="H3370" t="s">
        <v>14733</v>
      </c>
      <c r="I3370" t="s">
        <v>14734</v>
      </c>
      <c r="J3370">
        <v>4</v>
      </c>
      <c r="L3370" t="s">
        <v>14702</v>
      </c>
      <c r="M3370" t="s">
        <v>14735</v>
      </c>
      <c r="N3370" t="s">
        <v>14736</v>
      </c>
      <c r="O3370" t="s">
        <v>15679</v>
      </c>
      <c r="P3370" t="s">
        <v>1404</v>
      </c>
      <c r="Q3370" t="s">
        <v>148</v>
      </c>
      <c r="R3370" t="s">
        <v>8659</v>
      </c>
      <c r="S3370" t="s">
        <v>149</v>
      </c>
      <c r="T3370" t="b">
        <v>0</v>
      </c>
      <c r="U3370" t="b">
        <v>0</v>
      </c>
      <c r="V3370">
        <v>3</v>
      </c>
      <c r="W3370">
        <v>50</v>
      </c>
      <c r="X3370">
        <v>8</v>
      </c>
      <c r="AB3370">
        <v>2</v>
      </c>
      <c r="AD3370">
        <v>3</v>
      </c>
      <c r="AE3370" t="s">
        <v>618</v>
      </c>
      <c r="AG3370" t="s">
        <v>15675</v>
      </c>
      <c r="AH3370" t="s">
        <v>15680</v>
      </c>
    </row>
    <row r="3371" spans="1:34" x14ac:dyDescent="0.25">
      <c r="A3371">
        <v>9</v>
      </c>
      <c r="B3371" t="s">
        <v>14677</v>
      </c>
      <c r="C3371" t="s">
        <v>14678</v>
      </c>
      <c r="D3371">
        <v>46235</v>
      </c>
      <c r="E3371">
        <v>46250</v>
      </c>
      <c r="F3371" t="s">
        <v>14682</v>
      </c>
      <c r="G3371" t="s">
        <v>14683</v>
      </c>
      <c r="H3371" t="s">
        <v>14733</v>
      </c>
      <c r="I3371" t="s">
        <v>14734</v>
      </c>
      <c r="J3371">
        <v>4</v>
      </c>
      <c r="L3371" t="s">
        <v>14702</v>
      </c>
      <c r="M3371" t="s">
        <v>14735</v>
      </c>
      <c r="N3371" t="s">
        <v>14736</v>
      </c>
      <c r="O3371" t="s">
        <v>15681</v>
      </c>
      <c r="P3371" t="s">
        <v>41</v>
      </c>
      <c r="Q3371" t="s">
        <v>25</v>
      </c>
      <c r="R3371" t="s">
        <v>25</v>
      </c>
      <c r="S3371" t="s">
        <v>26</v>
      </c>
      <c r="T3371" t="b">
        <v>0</v>
      </c>
      <c r="U3371" t="b">
        <v>0</v>
      </c>
      <c r="V3371">
        <v>1</v>
      </c>
      <c r="W3371">
        <v>130</v>
      </c>
      <c r="X3371">
        <v>12</v>
      </c>
      <c r="AE3371" t="s">
        <v>618</v>
      </c>
      <c r="AG3371" t="s">
        <v>15682</v>
      </c>
      <c r="AH3371" t="s">
        <v>15683</v>
      </c>
    </row>
    <row r="3372" spans="1:34" x14ac:dyDescent="0.25">
      <c r="A3372">
        <v>9</v>
      </c>
      <c r="B3372" t="s">
        <v>14677</v>
      </c>
      <c r="C3372" t="s">
        <v>14678</v>
      </c>
      <c r="D3372">
        <v>46235</v>
      </c>
      <c r="E3372">
        <v>46250</v>
      </c>
      <c r="F3372" t="s">
        <v>14682</v>
      </c>
      <c r="G3372" t="s">
        <v>14683</v>
      </c>
      <c r="H3372" t="s">
        <v>14733</v>
      </c>
      <c r="I3372" t="s">
        <v>14734</v>
      </c>
      <c r="J3372">
        <v>4</v>
      </c>
      <c r="L3372" t="s">
        <v>14702</v>
      </c>
      <c r="M3372" t="s">
        <v>14735</v>
      </c>
      <c r="N3372" t="s">
        <v>14736</v>
      </c>
      <c r="O3372" t="s">
        <v>15684</v>
      </c>
      <c r="P3372" t="s">
        <v>41</v>
      </c>
      <c r="Q3372" t="s">
        <v>25</v>
      </c>
      <c r="R3372" t="s">
        <v>25</v>
      </c>
      <c r="S3372" t="s">
        <v>26</v>
      </c>
      <c r="T3372" t="b">
        <v>0</v>
      </c>
      <c r="U3372" t="b">
        <v>0</v>
      </c>
      <c r="V3372">
        <v>2</v>
      </c>
      <c r="W3372">
        <v>130</v>
      </c>
      <c r="X3372">
        <v>11</v>
      </c>
      <c r="AE3372" t="s">
        <v>618</v>
      </c>
      <c r="AG3372" t="s">
        <v>15682</v>
      </c>
      <c r="AH3372" t="s">
        <v>15685</v>
      </c>
    </row>
    <row r="3373" spans="1:34" x14ac:dyDescent="0.25">
      <c r="A3373">
        <v>9</v>
      </c>
      <c r="B3373" t="s">
        <v>14677</v>
      </c>
      <c r="C3373" t="s">
        <v>14678</v>
      </c>
      <c r="D3373">
        <v>46235</v>
      </c>
      <c r="E3373">
        <v>46250</v>
      </c>
      <c r="F3373" t="s">
        <v>14682</v>
      </c>
      <c r="G3373" t="s">
        <v>14683</v>
      </c>
      <c r="H3373" t="s">
        <v>14733</v>
      </c>
      <c r="I3373" t="s">
        <v>14734</v>
      </c>
      <c r="J3373">
        <v>4</v>
      </c>
      <c r="L3373" t="s">
        <v>14702</v>
      </c>
      <c r="M3373" t="s">
        <v>14735</v>
      </c>
      <c r="N3373" t="s">
        <v>14736</v>
      </c>
      <c r="O3373" t="s">
        <v>15686</v>
      </c>
      <c r="P3373" t="s">
        <v>41</v>
      </c>
      <c r="Q3373" t="s">
        <v>25</v>
      </c>
      <c r="R3373" t="s">
        <v>25</v>
      </c>
      <c r="S3373" t="s">
        <v>26</v>
      </c>
      <c r="T3373" t="b">
        <v>0</v>
      </c>
      <c r="U3373" t="b">
        <v>0</v>
      </c>
      <c r="V3373">
        <v>3</v>
      </c>
      <c r="W3373">
        <v>130</v>
      </c>
      <c r="X3373">
        <v>11</v>
      </c>
      <c r="AE3373" t="s">
        <v>618</v>
      </c>
      <c r="AG3373" t="s">
        <v>15682</v>
      </c>
      <c r="AH3373" t="s">
        <v>15687</v>
      </c>
    </row>
    <row r="3374" spans="1:34" x14ac:dyDescent="0.25">
      <c r="A3374">
        <v>9</v>
      </c>
      <c r="B3374" t="s">
        <v>14677</v>
      </c>
      <c r="C3374" t="s">
        <v>14678</v>
      </c>
      <c r="D3374">
        <v>46235</v>
      </c>
      <c r="E3374">
        <v>46250</v>
      </c>
      <c r="F3374" t="s">
        <v>14682</v>
      </c>
      <c r="G3374" t="s">
        <v>14683</v>
      </c>
      <c r="H3374" t="s">
        <v>14733</v>
      </c>
      <c r="I3374" t="s">
        <v>14734</v>
      </c>
      <c r="J3374">
        <v>4</v>
      </c>
      <c r="L3374" t="s">
        <v>14702</v>
      </c>
      <c r="M3374" t="s">
        <v>14735</v>
      </c>
      <c r="N3374" t="s">
        <v>14736</v>
      </c>
      <c r="O3374" t="s">
        <v>15688</v>
      </c>
      <c r="P3374" t="s">
        <v>45</v>
      </c>
      <c r="Q3374" t="s">
        <v>25</v>
      </c>
      <c r="R3374" t="s">
        <v>25</v>
      </c>
      <c r="S3374" t="s">
        <v>26</v>
      </c>
      <c r="T3374" t="b">
        <v>1</v>
      </c>
      <c r="U3374" t="b">
        <v>0</v>
      </c>
      <c r="V3374">
        <v>1</v>
      </c>
      <c r="W3374">
        <v>82.5</v>
      </c>
      <c r="X3374">
        <v>10</v>
      </c>
      <c r="AE3374" t="s">
        <v>618</v>
      </c>
      <c r="AG3374" t="s">
        <v>15689</v>
      </c>
      <c r="AH3374" t="s">
        <v>15690</v>
      </c>
    </row>
    <row r="3375" spans="1:34" x14ac:dyDescent="0.25">
      <c r="A3375">
        <v>9</v>
      </c>
      <c r="B3375" t="s">
        <v>14677</v>
      </c>
      <c r="C3375" t="s">
        <v>14678</v>
      </c>
      <c r="D3375">
        <v>46235</v>
      </c>
      <c r="E3375">
        <v>46250</v>
      </c>
      <c r="F3375" t="s">
        <v>14682</v>
      </c>
      <c r="G3375" t="s">
        <v>14683</v>
      </c>
      <c r="H3375" t="s">
        <v>14733</v>
      </c>
      <c r="I3375" t="s">
        <v>14734</v>
      </c>
      <c r="J3375">
        <v>4</v>
      </c>
      <c r="L3375" t="s">
        <v>14702</v>
      </c>
      <c r="M3375" t="s">
        <v>14735</v>
      </c>
      <c r="N3375" t="s">
        <v>14736</v>
      </c>
      <c r="O3375" t="s">
        <v>15691</v>
      </c>
      <c r="P3375" t="s">
        <v>45</v>
      </c>
      <c r="Q3375" t="s">
        <v>25</v>
      </c>
      <c r="R3375" t="s">
        <v>25</v>
      </c>
      <c r="S3375" t="s">
        <v>26</v>
      </c>
      <c r="T3375" t="b">
        <v>1</v>
      </c>
      <c r="U3375" t="b">
        <v>0</v>
      </c>
      <c r="V3375">
        <v>2</v>
      </c>
      <c r="W3375">
        <v>82.5</v>
      </c>
      <c r="X3375">
        <v>10</v>
      </c>
      <c r="AE3375" t="s">
        <v>618</v>
      </c>
      <c r="AG3375" t="s">
        <v>15689</v>
      </c>
      <c r="AH3375" t="s">
        <v>15692</v>
      </c>
    </row>
    <row r="3376" spans="1:34" x14ac:dyDescent="0.25">
      <c r="A3376">
        <v>9</v>
      </c>
      <c r="B3376" t="s">
        <v>14677</v>
      </c>
      <c r="C3376" t="s">
        <v>14678</v>
      </c>
      <c r="D3376">
        <v>46235</v>
      </c>
      <c r="E3376">
        <v>46250</v>
      </c>
      <c r="F3376" t="s">
        <v>14682</v>
      </c>
      <c r="G3376" t="s">
        <v>14683</v>
      </c>
      <c r="H3376" t="s">
        <v>14733</v>
      </c>
      <c r="I3376" t="s">
        <v>14734</v>
      </c>
      <c r="J3376">
        <v>4</v>
      </c>
      <c r="L3376" t="s">
        <v>14702</v>
      </c>
      <c r="M3376" t="s">
        <v>14735</v>
      </c>
      <c r="N3376" t="s">
        <v>14736</v>
      </c>
      <c r="O3376" t="s">
        <v>15693</v>
      </c>
      <c r="P3376" t="s">
        <v>45</v>
      </c>
      <c r="Q3376" t="s">
        <v>25</v>
      </c>
      <c r="R3376" t="s">
        <v>25</v>
      </c>
      <c r="S3376" t="s">
        <v>26</v>
      </c>
      <c r="T3376" t="b">
        <v>1</v>
      </c>
      <c r="U3376" t="b">
        <v>0</v>
      </c>
      <c r="V3376">
        <v>3</v>
      </c>
      <c r="W3376">
        <v>82.5</v>
      </c>
      <c r="X3376">
        <v>10</v>
      </c>
      <c r="AE3376" t="s">
        <v>1745</v>
      </c>
      <c r="AG3376" t="s">
        <v>15694</v>
      </c>
      <c r="AH3376" t="s">
        <v>15695</v>
      </c>
    </row>
    <row r="3377" spans="1:34" x14ac:dyDescent="0.25">
      <c r="A3377">
        <v>9</v>
      </c>
      <c r="B3377" t="s">
        <v>14677</v>
      </c>
      <c r="C3377" t="s">
        <v>14678</v>
      </c>
      <c r="D3377">
        <v>46235</v>
      </c>
      <c r="E3377">
        <v>46250</v>
      </c>
      <c r="F3377" t="s">
        <v>14682</v>
      </c>
      <c r="G3377" t="s">
        <v>14683</v>
      </c>
      <c r="H3377" t="s">
        <v>14733</v>
      </c>
      <c r="I3377" t="s">
        <v>14734</v>
      </c>
      <c r="J3377">
        <v>4</v>
      </c>
      <c r="L3377" t="s">
        <v>14702</v>
      </c>
      <c r="M3377" t="s">
        <v>14735</v>
      </c>
      <c r="N3377" t="s">
        <v>14736</v>
      </c>
      <c r="O3377" t="s">
        <v>15696</v>
      </c>
      <c r="P3377" t="s">
        <v>309</v>
      </c>
      <c r="Q3377" t="s">
        <v>148</v>
      </c>
      <c r="R3377" t="s">
        <v>8661</v>
      </c>
      <c r="S3377" t="s">
        <v>8645</v>
      </c>
      <c r="T3377" t="b">
        <v>0</v>
      </c>
      <c r="U3377" t="b">
        <v>0</v>
      </c>
      <c r="V3377">
        <v>1</v>
      </c>
      <c r="W3377">
        <v>10</v>
      </c>
      <c r="X3377">
        <v>15</v>
      </c>
      <c r="AE3377" t="s">
        <v>2289</v>
      </c>
      <c r="AG3377" t="s">
        <v>15697</v>
      </c>
      <c r="AH3377" t="s">
        <v>15698</v>
      </c>
    </row>
    <row r="3378" spans="1:34" x14ac:dyDescent="0.25">
      <c r="A3378">
        <v>9</v>
      </c>
      <c r="B3378" t="s">
        <v>14677</v>
      </c>
      <c r="C3378" t="s">
        <v>14678</v>
      </c>
      <c r="D3378">
        <v>46235</v>
      </c>
      <c r="E3378">
        <v>46250</v>
      </c>
      <c r="F3378" t="s">
        <v>14682</v>
      </c>
      <c r="G3378" t="s">
        <v>14683</v>
      </c>
      <c r="H3378" t="s">
        <v>14733</v>
      </c>
      <c r="I3378" t="s">
        <v>14734</v>
      </c>
      <c r="J3378">
        <v>4</v>
      </c>
      <c r="L3378" t="s">
        <v>14702</v>
      </c>
      <c r="M3378" t="s">
        <v>14735</v>
      </c>
      <c r="N3378" t="s">
        <v>14736</v>
      </c>
      <c r="O3378" t="s">
        <v>15699</v>
      </c>
      <c r="P3378" t="s">
        <v>309</v>
      </c>
      <c r="Q3378" t="s">
        <v>148</v>
      </c>
      <c r="R3378" t="s">
        <v>8661</v>
      </c>
      <c r="S3378" t="s">
        <v>8645</v>
      </c>
      <c r="T3378" t="b">
        <v>0</v>
      </c>
      <c r="U3378" t="b">
        <v>0</v>
      </c>
      <c r="V3378">
        <v>2</v>
      </c>
      <c r="W3378">
        <v>12.5</v>
      </c>
      <c r="X3378">
        <v>15</v>
      </c>
      <c r="AE3378" t="s">
        <v>618</v>
      </c>
      <c r="AG3378" t="s">
        <v>15700</v>
      </c>
      <c r="AH3378" t="s">
        <v>15701</v>
      </c>
    </row>
    <row r="3379" spans="1:34" x14ac:dyDescent="0.25">
      <c r="A3379">
        <v>9</v>
      </c>
      <c r="B3379" t="s">
        <v>14677</v>
      </c>
      <c r="C3379" t="s">
        <v>14678</v>
      </c>
      <c r="D3379">
        <v>46235</v>
      </c>
      <c r="E3379">
        <v>46250</v>
      </c>
      <c r="F3379" t="s">
        <v>14682</v>
      </c>
      <c r="G3379" t="s">
        <v>14683</v>
      </c>
      <c r="H3379" t="s">
        <v>14733</v>
      </c>
      <c r="I3379" t="s">
        <v>14734</v>
      </c>
      <c r="J3379">
        <v>4</v>
      </c>
      <c r="L3379" t="s">
        <v>14702</v>
      </c>
      <c r="M3379" t="s">
        <v>14735</v>
      </c>
      <c r="N3379" t="s">
        <v>14736</v>
      </c>
      <c r="O3379" t="s">
        <v>15702</v>
      </c>
      <c r="P3379" t="s">
        <v>309</v>
      </c>
      <c r="Q3379" t="s">
        <v>148</v>
      </c>
      <c r="R3379" t="s">
        <v>8661</v>
      </c>
      <c r="S3379" t="s">
        <v>8645</v>
      </c>
      <c r="T3379" t="b">
        <v>0</v>
      </c>
      <c r="U3379" t="b">
        <v>0</v>
      </c>
      <c r="V3379">
        <v>3</v>
      </c>
      <c r="W3379">
        <v>15</v>
      </c>
      <c r="X3379">
        <v>12</v>
      </c>
      <c r="AE3379" t="s">
        <v>610</v>
      </c>
      <c r="AG3379" t="s">
        <v>15703</v>
      </c>
      <c r="AH3379" t="s">
        <v>15704</v>
      </c>
    </row>
    <row r="3380" spans="1:34" x14ac:dyDescent="0.25">
      <c r="A3380">
        <v>9</v>
      </c>
      <c r="B3380" t="s">
        <v>14677</v>
      </c>
      <c r="C3380" t="s">
        <v>14678</v>
      </c>
      <c r="D3380">
        <v>46235</v>
      </c>
      <c r="E3380">
        <v>46250</v>
      </c>
      <c r="F3380" t="s">
        <v>14682</v>
      </c>
      <c r="G3380" t="s">
        <v>14683</v>
      </c>
      <c r="H3380" t="s">
        <v>14733</v>
      </c>
      <c r="I3380" t="s">
        <v>14734</v>
      </c>
      <c r="J3380">
        <v>4</v>
      </c>
      <c r="L3380" t="s">
        <v>14702</v>
      </c>
      <c r="M3380" t="s">
        <v>14735</v>
      </c>
      <c r="N3380" t="s">
        <v>14736</v>
      </c>
      <c r="O3380" t="s">
        <v>15705</v>
      </c>
      <c r="P3380" t="s">
        <v>229</v>
      </c>
      <c r="Q3380" t="s">
        <v>8650</v>
      </c>
      <c r="R3380" t="s">
        <v>8637</v>
      </c>
      <c r="S3380" t="s">
        <v>8645</v>
      </c>
      <c r="T3380" t="b">
        <v>1</v>
      </c>
      <c r="U3380" t="b">
        <v>0</v>
      </c>
      <c r="V3380">
        <v>1</v>
      </c>
      <c r="W3380">
        <v>27.5</v>
      </c>
      <c r="X3380">
        <v>12</v>
      </c>
      <c r="AE3380" t="s">
        <v>618</v>
      </c>
      <c r="AG3380" t="s">
        <v>15706</v>
      </c>
      <c r="AH3380" t="s">
        <v>15707</v>
      </c>
    </row>
    <row r="3381" spans="1:34" x14ac:dyDescent="0.25">
      <c r="A3381">
        <v>9</v>
      </c>
      <c r="B3381" t="s">
        <v>14677</v>
      </c>
      <c r="C3381" t="s">
        <v>14678</v>
      </c>
      <c r="D3381">
        <v>46235</v>
      </c>
      <c r="E3381">
        <v>46250</v>
      </c>
      <c r="F3381" t="s">
        <v>14682</v>
      </c>
      <c r="G3381" t="s">
        <v>14683</v>
      </c>
      <c r="H3381" t="s">
        <v>14733</v>
      </c>
      <c r="I3381" t="s">
        <v>14734</v>
      </c>
      <c r="J3381">
        <v>4</v>
      </c>
      <c r="L3381" t="s">
        <v>14702</v>
      </c>
      <c r="M3381" t="s">
        <v>14735</v>
      </c>
      <c r="N3381" t="s">
        <v>14736</v>
      </c>
      <c r="O3381" t="s">
        <v>15708</v>
      </c>
      <c r="P3381" t="s">
        <v>229</v>
      </c>
      <c r="Q3381" t="s">
        <v>8650</v>
      </c>
      <c r="R3381" t="s">
        <v>8637</v>
      </c>
      <c r="S3381" t="s">
        <v>8645</v>
      </c>
      <c r="T3381" t="b">
        <v>1</v>
      </c>
      <c r="U3381" t="b">
        <v>0</v>
      </c>
      <c r="V3381">
        <v>2</v>
      </c>
      <c r="W3381">
        <v>27.5</v>
      </c>
      <c r="X3381">
        <v>11</v>
      </c>
      <c r="AE3381" t="s">
        <v>1745</v>
      </c>
      <c r="AG3381" t="s">
        <v>15709</v>
      </c>
      <c r="AH3381" t="s">
        <v>15710</v>
      </c>
    </row>
    <row r="3382" spans="1:34" x14ac:dyDescent="0.25">
      <c r="A3382">
        <v>9</v>
      </c>
      <c r="B3382" t="s">
        <v>14677</v>
      </c>
      <c r="C3382" t="s">
        <v>14678</v>
      </c>
      <c r="D3382">
        <v>46235</v>
      </c>
      <c r="E3382">
        <v>46250</v>
      </c>
      <c r="F3382" t="s">
        <v>14682</v>
      </c>
      <c r="G3382" t="s">
        <v>14683</v>
      </c>
      <c r="H3382" t="s">
        <v>14733</v>
      </c>
      <c r="I3382" t="s">
        <v>14734</v>
      </c>
      <c r="J3382">
        <v>4</v>
      </c>
      <c r="L3382" t="s">
        <v>14702</v>
      </c>
      <c r="M3382" t="s">
        <v>14735</v>
      </c>
      <c r="N3382" t="s">
        <v>14736</v>
      </c>
      <c r="O3382" t="s">
        <v>15711</v>
      </c>
      <c r="P3382" t="s">
        <v>229</v>
      </c>
      <c r="Q3382" t="s">
        <v>8650</v>
      </c>
      <c r="R3382" t="s">
        <v>8637</v>
      </c>
      <c r="S3382" t="s">
        <v>8645</v>
      </c>
      <c r="T3382" t="b">
        <v>1</v>
      </c>
      <c r="U3382" t="b">
        <v>0</v>
      </c>
      <c r="V3382">
        <v>3</v>
      </c>
      <c r="W3382">
        <v>27.5</v>
      </c>
      <c r="X3382">
        <v>9</v>
      </c>
      <c r="AE3382" t="s">
        <v>1745</v>
      </c>
      <c r="AG3382" t="s">
        <v>15709</v>
      </c>
      <c r="AH3382" t="s">
        <v>15712</v>
      </c>
    </row>
    <row r="3383" spans="1:34" x14ac:dyDescent="0.25">
      <c r="A3383">
        <v>9</v>
      </c>
      <c r="B3383" t="s">
        <v>14677</v>
      </c>
      <c r="C3383" t="s">
        <v>14678</v>
      </c>
      <c r="D3383">
        <v>46235</v>
      </c>
      <c r="E3383">
        <v>46250</v>
      </c>
      <c r="F3383" t="s">
        <v>14682</v>
      </c>
      <c r="G3383" t="s">
        <v>14683</v>
      </c>
      <c r="H3383" t="s">
        <v>14733</v>
      </c>
      <c r="I3383" t="s">
        <v>14734</v>
      </c>
      <c r="J3383">
        <v>4</v>
      </c>
      <c r="L3383" t="s">
        <v>14702</v>
      </c>
      <c r="M3383" t="s">
        <v>14735</v>
      </c>
      <c r="N3383" t="s">
        <v>14736</v>
      </c>
      <c r="O3383" t="s">
        <v>15713</v>
      </c>
      <c r="P3383" t="s">
        <v>102</v>
      </c>
      <c r="Q3383" t="s">
        <v>8644</v>
      </c>
      <c r="R3383" t="s">
        <v>8488</v>
      </c>
      <c r="S3383" t="s">
        <v>8794</v>
      </c>
      <c r="T3383" t="b">
        <v>1</v>
      </c>
      <c r="U3383" t="b">
        <v>0</v>
      </c>
      <c r="V3383">
        <v>1</v>
      </c>
      <c r="W3383">
        <v>25</v>
      </c>
      <c r="X3383">
        <v>12</v>
      </c>
      <c r="AE3383" t="s">
        <v>618</v>
      </c>
      <c r="AG3383" t="s">
        <v>15714</v>
      </c>
      <c r="AH3383" t="s">
        <v>15715</v>
      </c>
    </row>
    <row r="3384" spans="1:34" x14ac:dyDescent="0.25">
      <c r="A3384">
        <v>9</v>
      </c>
      <c r="B3384" t="s">
        <v>14677</v>
      </c>
      <c r="C3384" t="s">
        <v>14678</v>
      </c>
      <c r="D3384">
        <v>46235</v>
      </c>
      <c r="E3384">
        <v>46250</v>
      </c>
      <c r="F3384" t="s">
        <v>14682</v>
      </c>
      <c r="G3384" t="s">
        <v>14683</v>
      </c>
      <c r="H3384" t="s">
        <v>14733</v>
      </c>
      <c r="I3384" t="s">
        <v>14734</v>
      </c>
      <c r="J3384">
        <v>4</v>
      </c>
      <c r="L3384" t="s">
        <v>14702</v>
      </c>
      <c r="M3384" t="s">
        <v>14735</v>
      </c>
      <c r="N3384" t="s">
        <v>14736</v>
      </c>
      <c r="O3384" t="s">
        <v>15716</v>
      </c>
      <c r="P3384" t="s">
        <v>102</v>
      </c>
      <c r="Q3384" t="s">
        <v>8644</v>
      </c>
      <c r="R3384" t="s">
        <v>8488</v>
      </c>
      <c r="S3384" t="s">
        <v>8794</v>
      </c>
      <c r="T3384" t="b">
        <v>1</v>
      </c>
      <c r="U3384" t="b">
        <v>0</v>
      </c>
      <c r="V3384">
        <v>2</v>
      </c>
      <c r="W3384">
        <v>25</v>
      </c>
      <c r="X3384">
        <v>10</v>
      </c>
      <c r="AE3384" t="s">
        <v>618</v>
      </c>
      <c r="AG3384" t="s">
        <v>15714</v>
      </c>
      <c r="AH3384" t="s">
        <v>15717</v>
      </c>
    </row>
    <row r="3385" spans="1:34" x14ac:dyDescent="0.25">
      <c r="A3385">
        <v>9</v>
      </c>
      <c r="B3385" t="s">
        <v>14677</v>
      </c>
      <c r="C3385" t="s">
        <v>14678</v>
      </c>
      <c r="D3385">
        <v>46235</v>
      </c>
      <c r="E3385">
        <v>46250</v>
      </c>
      <c r="F3385" t="s">
        <v>14682</v>
      </c>
      <c r="G3385" t="s">
        <v>14683</v>
      </c>
      <c r="H3385" t="s">
        <v>14733</v>
      </c>
      <c r="I3385" t="s">
        <v>14734</v>
      </c>
      <c r="J3385">
        <v>4</v>
      </c>
      <c r="L3385" t="s">
        <v>14702</v>
      </c>
      <c r="M3385" t="s">
        <v>14735</v>
      </c>
      <c r="N3385" t="s">
        <v>14736</v>
      </c>
      <c r="O3385" t="s">
        <v>15718</v>
      </c>
      <c r="P3385" t="s">
        <v>102</v>
      </c>
      <c r="Q3385" t="s">
        <v>8644</v>
      </c>
      <c r="R3385" t="s">
        <v>8488</v>
      </c>
      <c r="S3385" t="s">
        <v>8794</v>
      </c>
      <c r="T3385" t="b">
        <v>1</v>
      </c>
      <c r="U3385" t="b">
        <v>0</v>
      </c>
      <c r="V3385">
        <v>3</v>
      </c>
      <c r="W3385">
        <v>25</v>
      </c>
      <c r="X3385">
        <v>9</v>
      </c>
      <c r="AE3385" t="s">
        <v>618</v>
      </c>
      <c r="AG3385" t="s">
        <v>15714</v>
      </c>
      <c r="AH3385" t="s">
        <v>15719</v>
      </c>
    </row>
    <row r="3386" spans="1:34" x14ac:dyDescent="0.25">
      <c r="A3386">
        <v>9</v>
      </c>
      <c r="B3386" t="s">
        <v>14677</v>
      </c>
      <c r="C3386" t="s">
        <v>14678</v>
      </c>
      <c r="D3386">
        <v>46235</v>
      </c>
      <c r="E3386">
        <v>46250</v>
      </c>
      <c r="F3386" t="s">
        <v>14682</v>
      </c>
      <c r="G3386" t="s">
        <v>14683</v>
      </c>
      <c r="H3386" t="s">
        <v>14733</v>
      </c>
      <c r="I3386" t="s">
        <v>14734</v>
      </c>
      <c r="J3386">
        <v>4</v>
      </c>
      <c r="L3386" t="s">
        <v>14702</v>
      </c>
      <c r="M3386" t="s">
        <v>14735</v>
      </c>
      <c r="N3386" t="s">
        <v>14736</v>
      </c>
      <c r="O3386" t="s">
        <v>15720</v>
      </c>
      <c r="P3386" t="s">
        <v>1534</v>
      </c>
      <c r="Q3386" t="s">
        <v>2</v>
      </c>
      <c r="R3386" t="s">
        <v>2</v>
      </c>
      <c r="S3386" t="s">
        <v>8646</v>
      </c>
      <c r="T3386" t="b">
        <v>0</v>
      </c>
      <c r="U3386" t="b">
        <v>1</v>
      </c>
      <c r="V3386">
        <v>1</v>
      </c>
      <c r="W3386">
        <v>140</v>
      </c>
      <c r="Y3386">
        <v>60</v>
      </c>
      <c r="AG3386" t="s">
        <v>15721</v>
      </c>
      <c r="AH3386" t="s">
        <v>15722</v>
      </c>
    </row>
    <row r="3387" spans="1:34" x14ac:dyDescent="0.25">
      <c r="A3387">
        <v>9</v>
      </c>
      <c r="B3387" t="s">
        <v>14677</v>
      </c>
      <c r="C3387" t="s">
        <v>14678</v>
      </c>
      <c r="D3387">
        <v>46235</v>
      </c>
      <c r="E3387">
        <v>46250</v>
      </c>
      <c r="F3387" t="s">
        <v>14682</v>
      </c>
      <c r="G3387" t="s">
        <v>14683</v>
      </c>
      <c r="H3387" t="s">
        <v>14733</v>
      </c>
      <c r="I3387" t="s">
        <v>14734</v>
      </c>
      <c r="J3387">
        <v>4</v>
      </c>
      <c r="L3387" t="s">
        <v>14702</v>
      </c>
      <c r="M3387" t="s">
        <v>14735</v>
      </c>
      <c r="N3387" t="s">
        <v>14736</v>
      </c>
      <c r="O3387" t="s">
        <v>15723</v>
      </c>
      <c r="P3387" t="s">
        <v>1534</v>
      </c>
      <c r="Q3387" t="s">
        <v>2</v>
      </c>
      <c r="R3387" t="s">
        <v>2</v>
      </c>
      <c r="S3387" t="s">
        <v>8646</v>
      </c>
      <c r="T3387" t="b">
        <v>0</v>
      </c>
      <c r="U3387" t="b">
        <v>1</v>
      </c>
      <c r="V3387">
        <v>2</v>
      </c>
      <c r="W3387">
        <v>140</v>
      </c>
      <c r="Y3387">
        <v>60</v>
      </c>
      <c r="AH3387" t="s">
        <v>15724</v>
      </c>
    </row>
    <row r="3388" spans="1:34" x14ac:dyDescent="0.25">
      <c r="A3388">
        <v>9</v>
      </c>
      <c r="B3388" t="s">
        <v>14677</v>
      </c>
      <c r="C3388" t="s">
        <v>14678</v>
      </c>
      <c r="D3388">
        <v>46235</v>
      </c>
      <c r="E3388">
        <v>46250</v>
      </c>
      <c r="F3388" t="s">
        <v>14682</v>
      </c>
      <c r="G3388" t="s">
        <v>14683</v>
      </c>
      <c r="H3388" t="s">
        <v>14733</v>
      </c>
      <c r="I3388" t="s">
        <v>14734</v>
      </c>
      <c r="J3388">
        <v>4</v>
      </c>
      <c r="L3388" t="s">
        <v>14702</v>
      </c>
      <c r="M3388" t="s">
        <v>14735</v>
      </c>
      <c r="N3388" t="s">
        <v>14736</v>
      </c>
      <c r="O3388" t="s">
        <v>15725</v>
      </c>
      <c r="P3388" t="s">
        <v>1534</v>
      </c>
      <c r="Q3388" t="s">
        <v>2</v>
      </c>
      <c r="R3388" t="s">
        <v>2</v>
      </c>
      <c r="S3388" t="s">
        <v>8646</v>
      </c>
      <c r="T3388" t="b">
        <v>0</v>
      </c>
      <c r="U3388" t="b">
        <v>1</v>
      </c>
      <c r="V3388">
        <v>3</v>
      </c>
      <c r="W3388">
        <v>140</v>
      </c>
      <c r="Y3388">
        <v>52.2</v>
      </c>
      <c r="AG3388" t="s">
        <v>15726</v>
      </c>
      <c r="AH3388" t="s">
        <v>15727</v>
      </c>
    </row>
    <row r="3389" spans="1:34" x14ac:dyDescent="0.25">
      <c r="A3389">
        <v>9</v>
      </c>
      <c r="B3389" t="s">
        <v>14677</v>
      </c>
      <c r="C3389" t="s">
        <v>14678</v>
      </c>
      <c r="D3389">
        <v>46235</v>
      </c>
      <c r="E3389">
        <v>46250</v>
      </c>
      <c r="F3389" t="s">
        <v>14682</v>
      </c>
      <c r="G3389" t="s">
        <v>14683</v>
      </c>
      <c r="H3389" t="s">
        <v>14733</v>
      </c>
      <c r="I3389" t="s">
        <v>14734</v>
      </c>
      <c r="J3389">
        <v>4</v>
      </c>
      <c r="L3389" t="s">
        <v>14702</v>
      </c>
      <c r="M3389" t="s">
        <v>14735</v>
      </c>
      <c r="N3389" t="s">
        <v>14736</v>
      </c>
      <c r="O3389" t="s">
        <v>15728</v>
      </c>
      <c r="P3389" t="s">
        <v>356</v>
      </c>
      <c r="Q3389" t="s">
        <v>25</v>
      </c>
      <c r="R3389" t="s">
        <v>25</v>
      </c>
      <c r="S3389" t="s">
        <v>357</v>
      </c>
      <c r="T3389" t="b">
        <v>0</v>
      </c>
      <c r="U3389" t="b">
        <v>1</v>
      </c>
      <c r="V3389">
        <v>1</v>
      </c>
      <c r="Y3389">
        <v>458</v>
      </c>
      <c r="Z3389">
        <v>2</v>
      </c>
      <c r="AA3389" t="s">
        <v>3957</v>
      </c>
      <c r="AG3389" t="s">
        <v>4009</v>
      </c>
      <c r="AH3389" t="s">
        <v>14736</v>
      </c>
    </row>
    <row r="3390" spans="1:34" x14ac:dyDescent="0.25">
      <c r="A3390">
        <v>10</v>
      </c>
      <c r="B3390" t="s">
        <v>17388</v>
      </c>
      <c r="D3390">
        <v>46252</v>
      </c>
      <c r="E3390">
        <v>46272</v>
      </c>
      <c r="H3390" t="s">
        <v>16235</v>
      </c>
      <c r="I3390" t="s">
        <v>16236</v>
      </c>
      <c r="J3390">
        <v>1</v>
      </c>
      <c r="L3390" t="s">
        <v>16237</v>
      </c>
      <c r="M3390" t="s">
        <v>16238</v>
      </c>
      <c r="N3390" t="s">
        <v>16239</v>
      </c>
      <c r="O3390" t="s">
        <v>16290</v>
      </c>
      <c r="P3390" t="s">
        <v>363</v>
      </c>
      <c r="Q3390" t="s">
        <v>357</v>
      </c>
      <c r="R3390" t="s">
        <v>357</v>
      </c>
      <c r="S3390" t="s">
        <v>357</v>
      </c>
      <c r="T3390" t="b">
        <v>0</v>
      </c>
      <c r="U3390" t="b">
        <v>1</v>
      </c>
      <c r="V3390">
        <v>1</v>
      </c>
      <c r="Y3390">
        <v>300</v>
      </c>
      <c r="Z3390">
        <v>0.63</v>
      </c>
      <c r="AA3390" t="s">
        <v>3957</v>
      </c>
      <c r="AG3390" t="s">
        <v>15582</v>
      </c>
      <c r="AH3390" t="s">
        <v>16238</v>
      </c>
    </row>
    <row r="3391" spans="1:34" x14ac:dyDescent="0.25">
      <c r="A3391">
        <v>10</v>
      </c>
      <c r="B3391" t="s">
        <v>17388</v>
      </c>
      <c r="D3391">
        <v>46252</v>
      </c>
      <c r="E3391">
        <v>46272</v>
      </c>
      <c r="H3391" t="s">
        <v>16235</v>
      </c>
      <c r="I3391" t="s">
        <v>16236</v>
      </c>
      <c r="J3391">
        <v>1</v>
      </c>
      <c r="L3391" t="s">
        <v>16237</v>
      </c>
      <c r="M3391" t="s">
        <v>16238</v>
      </c>
      <c r="N3391" t="s">
        <v>16239</v>
      </c>
      <c r="O3391" t="s">
        <v>16291</v>
      </c>
      <c r="P3391" t="s">
        <v>394</v>
      </c>
      <c r="Q3391" t="s">
        <v>272</v>
      </c>
      <c r="R3391" t="s">
        <v>8666</v>
      </c>
      <c r="S3391" t="s">
        <v>8645</v>
      </c>
      <c r="T3391" t="b">
        <v>0</v>
      </c>
      <c r="U3391" t="b">
        <v>0</v>
      </c>
      <c r="V3391">
        <v>1</v>
      </c>
      <c r="W3391">
        <v>0</v>
      </c>
      <c r="X3391">
        <v>15</v>
      </c>
      <c r="AF3391" t="s">
        <v>16292</v>
      </c>
      <c r="AG3391" t="s">
        <v>3073</v>
      </c>
      <c r="AH3391" t="s">
        <v>16293</v>
      </c>
    </row>
    <row r="3392" spans="1:34" x14ac:dyDescent="0.25">
      <c r="A3392">
        <v>10</v>
      </c>
      <c r="B3392" t="s">
        <v>17388</v>
      </c>
      <c r="D3392">
        <v>46252</v>
      </c>
      <c r="E3392">
        <v>46272</v>
      </c>
      <c r="H3392" t="s">
        <v>16235</v>
      </c>
      <c r="I3392" t="s">
        <v>16236</v>
      </c>
      <c r="J3392">
        <v>1</v>
      </c>
      <c r="L3392" t="s">
        <v>16237</v>
      </c>
      <c r="M3392" t="s">
        <v>16238</v>
      </c>
      <c r="N3392" t="s">
        <v>16239</v>
      </c>
      <c r="O3392" t="s">
        <v>16294</v>
      </c>
      <c r="P3392" t="s">
        <v>398</v>
      </c>
      <c r="Q3392" t="s">
        <v>272</v>
      </c>
      <c r="R3392" t="s">
        <v>8666</v>
      </c>
      <c r="S3392" t="s">
        <v>8645</v>
      </c>
      <c r="T3392" t="b">
        <v>0</v>
      </c>
      <c r="U3392" t="b">
        <v>0</v>
      </c>
      <c r="V3392">
        <v>1</v>
      </c>
      <c r="W3392">
        <v>0</v>
      </c>
      <c r="X3392">
        <v>12</v>
      </c>
      <c r="AF3392" t="s">
        <v>16292</v>
      </c>
      <c r="AG3392" t="s">
        <v>3073</v>
      </c>
      <c r="AH3392" t="s">
        <v>16295</v>
      </c>
    </row>
    <row r="3393" spans="1:34" x14ac:dyDescent="0.25">
      <c r="A3393">
        <v>10</v>
      </c>
      <c r="B3393" t="s">
        <v>17388</v>
      </c>
      <c r="D3393">
        <v>46252</v>
      </c>
      <c r="E3393">
        <v>46272</v>
      </c>
      <c r="H3393" t="s">
        <v>16235</v>
      </c>
      <c r="I3393" t="s">
        <v>16236</v>
      </c>
      <c r="J3393">
        <v>1</v>
      </c>
      <c r="L3393" t="s">
        <v>16237</v>
      </c>
      <c r="M3393" t="s">
        <v>16238</v>
      </c>
      <c r="N3393" t="s">
        <v>16239</v>
      </c>
      <c r="O3393" t="s">
        <v>16296</v>
      </c>
      <c r="P3393" t="s">
        <v>403</v>
      </c>
      <c r="Q3393" t="s">
        <v>272</v>
      </c>
      <c r="R3393" t="s">
        <v>8666</v>
      </c>
      <c r="S3393" t="s">
        <v>8645</v>
      </c>
      <c r="T3393" t="b">
        <v>0</v>
      </c>
      <c r="U3393" t="b">
        <v>0</v>
      </c>
      <c r="V3393">
        <v>1</v>
      </c>
      <c r="W3393">
        <v>0</v>
      </c>
      <c r="X3393">
        <v>8</v>
      </c>
      <c r="AF3393" t="s">
        <v>16292</v>
      </c>
      <c r="AH3393" t="s">
        <v>16297</v>
      </c>
    </row>
    <row r="3394" spans="1:34" x14ac:dyDescent="0.25">
      <c r="A3394">
        <v>10</v>
      </c>
      <c r="B3394" t="s">
        <v>17388</v>
      </c>
      <c r="D3394">
        <v>46252</v>
      </c>
      <c r="E3394">
        <v>46272</v>
      </c>
      <c r="H3394" t="s">
        <v>16235</v>
      </c>
      <c r="I3394" t="s">
        <v>16236</v>
      </c>
      <c r="J3394">
        <v>1</v>
      </c>
      <c r="L3394" t="s">
        <v>16237</v>
      </c>
      <c r="M3394" t="s">
        <v>16238</v>
      </c>
      <c r="N3394" t="s">
        <v>16239</v>
      </c>
      <c r="O3394" t="s">
        <v>16298</v>
      </c>
      <c r="P3394" t="s">
        <v>407</v>
      </c>
      <c r="Q3394" t="s">
        <v>272</v>
      </c>
      <c r="R3394" t="s">
        <v>8666</v>
      </c>
      <c r="S3394" t="s">
        <v>8645</v>
      </c>
      <c r="T3394" t="b">
        <v>0</v>
      </c>
      <c r="U3394" t="b">
        <v>0</v>
      </c>
      <c r="V3394">
        <v>1</v>
      </c>
      <c r="W3394">
        <v>0</v>
      </c>
      <c r="X3394">
        <v>10</v>
      </c>
      <c r="AF3394" t="s">
        <v>16292</v>
      </c>
      <c r="AH3394" t="s">
        <v>16299</v>
      </c>
    </row>
    <row r="3395" spans="1:34" x14ac:dyDescent="0.25">
      <c r="A3395">
        <v>10</v>
      </c>
      <c r="B3395" t="s">
        <v>17388</v>
      </c>
      <c r="D3395">
        <v>46252</v>
      </c>
      <c r="E3395">
        <v>46272</v>
      </c>
      <c r="H3395" t="s">
        <v>16235</v>
      </c>
      <c r="I3395" t="s">
        <v>16236</v>
      </c>
      <c r="J3395">
        <v>1</v>
      </c>
      <c r="L3395" t="s">
        <v>16237</v>
      </c>
      <c r="M3395" t="s">
        <v>16238</v>
      </c>
      <c r="N3395" t="s">
        <v>16239</v>
      </c>
      <c r="O3395" t="s">
        <v>16300</v>
      </c>
      <c r="P3395" t="s">
        <v>389</v>
      </c>
      <c r="Q3395" t="s">
        <v>148</v>
      </c>
      <c r="R3395" t="s">
        <v>8659</v>
      </c>
      <c r="S3395" t="s">
        <v>8662</v>
      </c>
      <c r="T3395" t="b">
        <v>0</v>
      </c>
      <c r="U3395" t="b">
        <v>0</v>
      </c>
      <c r="V3395">
        <v>1</v>
      </c>
      <c r="W3395">
        <v>0</v>
      </c>
      <c r="X3395">
        <v>10</v>
      </c>
      <c r="AF3395" t="s">
        <v>16292</v>
      </c>
      <c r="AH3395" t="s">
        <v>16301</v>
      </c>
    </row>
    <row r="3396" spans="1:34" x14ac:dyDescent="0.25">
      <c r="A3396">
        <v>10</v>
      </c>
      <c r="B3396" t="s">
        <v>17388</v>
      </c>
      <c r="D3396">
        <v>46252</v>
      </c>
      <c r="E3396">
        <v>46272</v>
      </c>
      <c r="H3396" t="s">
        <v>16235</v>
      </c>
      <c r="I3396" t="s">
        <v>16236</v>
      </c>
      <c r="J3396">
        <v>1</v>
      </c>
      <c r="L3396" t="s">
        <v>16237</v>
      </c>
      <c r="M3396" t="s">
        <v>16238</v>
      </c>
      <c r="N3396" t="s">
        <v>16239</v>
      </c>
      <c r="O3396" t="s">
        <v>16302</v>
      </c>
      <c r="P3396" t="s">
        <v>394</v>
      </c>
      <c r="Q3396" t="s">
        <v>272</v>
      </c>
      <c r="R3396" t="s">
        <v>8666</v>
      </c>
      <c r="S3396" t="s">
        <v>8645</v>
      </c>
      <c r="T3396" t="b">
        <v>0</v>
      </c>
      <c r="U3396" t="b">
        <v>0</v>
      </c>
      <c r="V3396">
        <v>2</v>
      </c>
      <c r="W3396">
        <v>0</v>
      </c>
      <c r="X3396">
        <v>15</v>
      </c>
      <c r="AF3396" t="s">
        <v>16303</v>
      </c>
      <c r="AG3396" t="s">
        <v>3073</v>
      </c>
      <c r="AH3396" t="s">
        <v>16304</v>
      </c>
    </row>
    <row r="3397" spans="1:34" x14ac:dyDescent="0.25">
      <c r="A3397">
        <v>10</v>
      </c>
      <c r="B3397" t="s">
        <v>17388</v>
      </c>
      <c r="D3397">
        <v>46252</v>
      </c>
      <c r="E3397">
        <v>46272</v>
      </c>
      <c r="H3397" t="s">
        <v>16235</v>
      </c>
      <c r="I3397" t="s">
        <v>16236</v>
      </c>
      <c r="J3397">
        <v>1</v>
      </c>
      <c r="L3397" t="s">
        <v>16237</v>
      </c>
      <c r="M3397" t="s">
        <v>16238</v>
      </c>
      <c r="N3397" t="s">
        <v>16239</v>
      </c>
      <c r="O3397" t="s">
        <v>16305</v>
      </c>
      <c r="P3397" t="s">
        <v>398</v>
      </c>
      <c r="Q3397" t="s">
        <v>272</v>
      </c>
      <c r="R3397" t="s">
        <v>8666</v>
      </c>
      <c r="S3397" t="s">
        <v>8645</v>
      </c>
      <c r="T3397" t="b">
        <v>0</v>
      </c>
      <c r="U3397" t="b">
        <v>0</v>
      </c>
      <c r="V3397">
        <v>2</v>
      </c>
      <c r="W3397">
        <v>0</v>
      </c>
      <c r="X3397">
        <v>12</v>
      </c>
      <c r="AF3397" t="s">
        <v>16303</v>
      </c>
      <c r="AG3397" t="s">
        <v>3073</v>
      </c>
      <c r="AH3397" t="s">
        <v>16306</v>
      </c>
    </row>
    <row r="3398" spans="1:34" x14ac:dyDescent="0.25">
      <c r="A3398">
        <v>10</v>
      </c>
      <c r="B3398" t="s">
        <v>17388</v>
      </c>
      <c r="D3398">
        <v>46252</v>
      </c>
      <c r="E3398">
        <v>46272</v>
      </c>
      <c r="H3398" t="s">
        <v>16235</v>
      </c>
      <c r="I3398" t="s">
        <v>16236</v>
      </c>
      <c r="J3398">
        <v>1</v>
      </c>
      <c r="L3398" t="s">
        <v>16237</v>
      </c>
      <c r="M3398" t="s">
        <v>16238</v>
      </c>
      <c r="N3398" t="s">
        <v>16239</v>
      </c>
      <c r="O3398" t="s">
        <v>16307</v>
      </c>
      <c r="P3398" t="s">
        <v>403</v>
      </c>
      <c r="Q3398" t="s">
        <v>272</v>
      </c>
      <c r="R3398" t="s">
        <v>8666</v>
      </c>
      <c r="S3398" t="s">
        <v>8645</v>
      </c>
      <c r="T3398" t="b">
        <v>0</v>
      </c>
      <c r="U3398" t="b">
        <v>0</v>
      </c>
      <c r="V3398">
        <v>2</v>
      </c>
      <c r="W3398">
        <v>0</v>
      </c>
      <c r="X3398">
        <v>8</v>
      </c>
      <c r="AF3398" t="s">
        <v>16303</v>
      </c>
      <c r="AH3398" t="s">
        <v>16308</v>
      </c>
    </row>
    <row r="3399" spans="1:34" x14ac:dyDescent="0.25">
      <c r="A3399">
        <v>10</v>
      </c>
      <c r="B3399" t="s">
        <v>17388</v>
      </c>
      <c r="D3399">
        <v>46252</v>
      </c>
      <c r="E3399">
        <v>46272</v>
      </c>
      <c r="H3399" t="s">
        <v>16235</v>
      </c>
      <c r="I3399" t="s">
        <v>16236</v>
      </c>
      <c r="J3399">
        <v>1</v>
      </c>
      <c r="L3399" t="s">
        <v>16237</v>
      </c>
      <c r="M3399" t="s">
        <v>16238</v>
      </c>
      <c r="N3399" t="s">
        <v>16239</v>
      </c>
      <c r="O3399" t="s">
        <v>16309</v>
      </c>
      <c r="P3399" t="s">
        <v>407</v>
      </c>
      <c r="Q3399" t="s">
        <v>272</v>
      </c>
      <c r="R3399" t="s">
        <v>8666</v>
      </c>
      <c r="S3399" t="s">
        <v>8645</v>
      </c>
      <c r="T3399" t="b">
        <v>0</v>
      </c>
      <c r="U3399" t="b">
        <v>0</v>
      </c>
      <c r="V3399">
        <v>2</v>
      </c>
      <c r="W3399">
        <v>0</v>
      </c>
      <c r="X3399">
        <v>10</v>
      </c>
      <c r="AF3399" t="s">
        <v>16303</v>
      </c>
      <c r="AH3399" t="s">
        <v>16310</v>
      </c>
    </row>
    <row r="3400" spans="1:34" x14ac:dyDescent="0.25">
      <c r="A3400">
        <v>10</v>
      </c>
      <c r="B3400" t="s">
        <v>17388</v>
      </c>
      <c r="D3400">
        <v>46252</v>
      </c>
      <c r="E3400">
        <v>46272</v>
      </c>
      <c r="H3400" t="s">
        <v>16235</v>
      </c>
      <c r="I3400" t="s">
        <v>16236</v>
      </c>
      <c r="J3400">
        <v>1</v>
      </c>
      <c r="L3400" t="s">
        <v>16237</v>
      </c>
      <c r="M3400" t="s">
        <v>16238</v>
      </c>
      <c r="N3400" t="s">
        <v>16239</v>
      </c>
      <c r="O3400" t="s">
        <v>16311</v>
      </c>
      <c r="P3400" t="s">
        <v>389</v>
      </c>
      <c r="Q3400" t="s">
        <v>148</v>
      </c>
      <c r="R3400" t="s">
        <v>8659</v>
      </c>
      <c r="S3400" t="s">
        <v>8662</v>
      </c>
      <c r="T3400" t="b">
        <v>0</v>
      </c>
      <c r="U3400" t="b">
        <v>0</v>
      </c>
      <c r="V3400">
        <v>2</v>
      </c>
      <c r="W3400">
        <v>0</v>
      </c>
      <c r="X3400">
        <v>10</v>
      </c>
      <c r="AF3400" t="s">
        <v>16303</v>
      </c>
      <c r="AH3400" t="s">
        <v>16312</v>
      </c>
    </row>
    <row r="3401" spans="1:34" x14ac:dyDescent="0.25">
      <c r="A3401">
        <v>10</v>
      </c>
      <c r="B3401" t="s">
        <v>17388</v>
      </c>
      <c r="D3401">
        <v>46252</v>
      </c>
      <c r="E3401">
        <v>46272</v>
      </c>
      <c r="H3401" t="s">
        <v>16235</v>
      </c>
      <c r="I3401" t="s">
        <v>16236</v>
      </c>
      <c r="J3401">
        <v>1</v>
      </c>
      <c r="L3401" t="s">
        <v>16237</v>
      </c>
      <c r="M3401" t="s">
        <v>16238</v>
      </c>
      <c r="N3401" t="s">
        <v>16239</v>
      </c>
      <c r="O3401" t="s">
        <v>16313</v>
      </c>
      <c r="P3401" t="s">
        <v>1</v>
      </c>
      <c r="Q3401" t="s">
        <v>2</v>
      </c>
      <c r="R3401" t="s">
        <v>2</v>
      </c>
      <c r="S3401" t="s">
        <v>8646</v>
      </c>
      <c r="T3401" t="b">
        <v>0</v>
      </c>
      <c r="U3401" t="b">
        <v>1</v>
      </c>
      <c r="V3401">
        <v>1</v>
      </c>
      <c r="W3401">
        <v>150</v>
      </c>
      <c r="Y3401">
        <v>60</v>
      </c>
      <c r="AG3401" t="s">
        <v>7518</v>
      </c>
      <c r="AH3401" t="s">
        <v>16314</v>
      </c>
    </row>
    <row r="3402" spans="1:34" x14ac:dyDescent="0.25">
      <c r="A3402">
        <v>10</v>
      </c>
      <c r="B3402" t="s">
        <v>17388</v>
      </c>
      <c r="D3402">
        <v>46252</v>
      </c>
      <c r="E3402">
        <v>46272</v>
      </c>
      <c r="H3402" t="s">
        <v>16235</v>
      </c>
      <c r="I3402" t="s">
        <v>16236</v>
      </c>
      <c r="J3402">
        <v>1</v>
      </c>
      <c r="L3402" t="s">
        <v>16237</v>
      </c>
      <c r="M3402" t="s">
        <v>16238</v>
      </c>
      <c r="N3402" t="s">
        <v>16239</v>
      </c>
      <c r="O3402" t="s">
        <v>16315</v>
      </c>
      <c r="P3402" t="s">
        <v>1</v>
      </c>
      <c r="Q3402" t="s">
        <v>2</v>
      </c>
      <c r="R3402" t="s">
        <v>2</v>
      </c>
      <c r="S3402" t="s">
        <v>8646</v>
      </c>
      <c r="T3402" t="b">
        <v>0</v>
      </c>
      <c r="U3402" t="b">
        <v>1</v>
      </c>
      <c r="V3402">
        <v>2</v>
      </c>
      <c r="W3402">
        <v>150</v>
      </c>
      <c r="Y3402">
        <v>60</v>
      </c>
      <c r="AG3402" t="s">
        <v>7518</v>
      </c>
      <c r="AH3402" t="s">
        <v>16316</v>
      </c>
    </row>
    <row r="3403" spans="1:34" x14ac:dyDescent="0.25">
      <c r="A3403">
        <v>10</v>
      </c>
      <c r="B3403" t="s">
        <v>17388</v>
      </c>
      <c r="D3403">
        <v>46252</v>
      </c>
      <c r="E3403">
        <v>46272</v>
      </c>
      <c r="H3403" t="s">
        <v>16235</v>
      </c>
      <c r="I3403" t="s">
        <v>16236</v>
      </c>
      <c r="J3403">
        <v>1</v>
      </c>
      <c r="L3403" t="s">
        <v>16237</v>
      </c>
      <c r="M3403" t="s">
        <v>16238</v>
      </c>
      <c r="N3403" t="s">
        <v>16239</v>
      </c>
      <c r="O3403" t="s">
        <v>16317</v>
      </c>
      <c r="P3403" t="s">
        <v>1</v>
      </c>
      <c r="Q3403" t="s">
        <v>2</v>
      </c>
      <c r="R3403" t="s">
        <v>2</v>
      </c>
      <c r="S3403" t="s">
        <v>8646</v>
      </c>
      <c r="T3403" t="b">
        <v>0</v>
      </c>
      <c r="U3403" t="b">
        <v>1</v>
      </c>
      <c r="V3403">
        <v>3</v>
      </c>
      <c r="W3403">
        <v>150</v>
      </c>
      <c r="Y3403">
        <v>60</v>
      </c>
      <c r="AG3403" t="s">
        <v>7518</v>
      </c>
      <c r="AH3403" t="s">
        <v>16318</v>
      </c>
    </row>
    <row r="3404" spans="1:34" x14ac:dyDescent="0.25">
      <c r="A3404">
        <v>10</v>
      </c>
      <c r="B3404" t="s">
        <v>17388</v>
      </c>
      <c r="D3404">
        <v>46252</v>
      </c>
      <c r="E3404">
        <v>46272</v>
      </c>
      <c r="H3404" t="s">
        <v>16235</v>
      </c>
      <c r="I3404" t="s">
        <v>16236</v>
      </c>
      <c r="J3404">
        <v>1</v>
      </c>
      <c r="L3404" t="s">
        <v>16237</v>
      </c>
      <c r="M3404" t="s">
        <v>16238</v>
      </c>
      <c r="N3404" t="s">
        <v>16239</v>
      </c>
      <c r="O3404" t="s">
        <v>16319</v>
      </c>
      <c r="P3404" t="s">
        <v>1</v>
      </c>
      <c r="Q3404" t="s">
        <v>2</v>
      </c>
      <c r="R3404" t="s">
        <v>2</v>
      </c>
      <c r="S3404" t="s">
        <v>8646</v>
      </c>
      <c r="T3404" t="b">
        <v>0</v>
      </c>
      <c r="U3404" t="b">
        <v>1</v>
      </c>
      <c r="V3404">
        <v>4</v>
      </c>
      <c r="W3404">
        <v>150</v>
      </c>
      <c r="Y3404">
        <v>60</v>
      </c>
      <c r="AG3404" t="s">
        <v>16320</v>
      </c>
      <c r="AH3404" t="s">
        <v>16321</v>
      </c>
    </row>
    <row r="3405" spans="1:34" x14ac:dyDescent="0.25">
      <c r="A3405">
        <v>10</v>
      </c>
      <c r="B3405" t="s">
        <v>17388</v>
      </c>
      <c r="D3405">
        <v>46252</v>
      </c>
      <c r="E3405">
        <v>46272</v>
      </c>
      <c r="H3405" t="s">
        <v>16235</v>
      </c>
      <c r="I3405" t="s">
        <v>16236</v>
      </c>
      <c r="J3405">
        <v>1</v>
      </c>
      <c r="L3405" t="s">
        <v>16237</v>
      </c>
      <c r="M3405" t="s">
        <v>16238</v>
      </c>
      <c r="N3405" t="s">
        <v>16239</v>
      </c>
      <c r="O3405" t="s">
        <v>16322</v>
      </c>
      <c r="P3405" t="s">
        <v>14741</v>
      </c>
      <c r="Q3405" t="s">
        <v>25</v>
      </c>
      <c r="R3405" t="s">
        <v>25</v>
      </c>
      <c r="S3405" t="s">
        <v>8645</v>
      </c>
      <c r="T3405" t="b">
        <v>0</v>
      </c>
      <c r="U3405" t="b">
        <v>0</v>
      </c>
      <c r="V3405">
        <v>1</v>
      </c>
      <c r="W3405">
        <v>205</v>
      </c>
      <c r="X3405">
        <v>10</v>
      </c>
      <c r="AE3405" t="s">
        <v>618</v>
      </c>
      <c r="AG3405" t="s">
        <v>15689</v>
      </c>
      <c r="AH3405" t="s">
        <v>16323</v>
      </c>
    </row>
    <row r="3406" spans="1:34" x14ac:dyDescent="0.25">
      <c r="A3406">
        <v>10</v>
      </c>
      <c r="B3406" t="s">
        <v>17388</v>
      </c>
      <c r="D3406">
        <v>46252</v>
      </c>
      <c r="E3406">
        <v>46272</v>
      </c>
      <c r="H3406" t="s">
        <v>16235</v>
      </c>
      <c r="I3406" t="s">
        <v>16236</v>
      </c>
      <c r="J3406">
        <v>1</v>
      </c>
      <c r="L3406" t="s">
        <v>16237</v>
      </c>
      <c r="M3406" t="s">
        <v>16238</v>
      </c>
      <c r="N3406" t="s">
        <v>16239</v>
      </c>
      <c r="O3406" t="s">
        <v>16324</v>
      </c>
      <c r="P3406" t="s">
        <v>14741</v>
      </c>
      <c r="Q3406" t="s">
        <v>25</v>
      </c>
      <c r="R3406" t="s">
        <v>25</v>
      </c>
      <c r="S3406" t="s">
        <v>8645</v>
      </c>
      <c r="T3406" t="b">
        <v>0</v>
      </c>
      <c r="U3406" t="b">
        <v>0</v>
      </c>
      <c r="V3406">
        <v>2</v>
      </c>
      <c r="W3406">
        <v>207.5</v>
      </c>
      <c r="X3406">
        <v>10</v>
      </c>
      <c r="AE3406" t="s">
        <v>618</v>
      </c>
      <c r="AG3406" t="s">
        <v>15689</v>
      </c>
      <c r="AH3406" t="s">
        <v>16325</v>
      </c>
    </row>
    <row r="3407" spans="1:34" x14ac:dyDescent="0.25">
      <c r="A3407">
        <v>10</v>
      </c>
      <c r="B3407" t="s">
        <v>17388</v>
      </c>
      <c r="D3407">
        <v>46252</v>
      </c>
      <c r="E3407">
        <v>46272</v>
      </c>
      <c r="H3407" t="s">
        <v>16235</v>
      </c>
      <c r="I3407" t="s">
        <v>16236</v>
      </c>
      <c r="J3407">
        <v>1</v>
      </c>
      <c r="L3407" t="s">
        <v>16237</v>
      </c>
      <c r="M3407" t="s">
        <v>16238</v>
      </c>
      <c r="N3407" t="s">
        <v>16239</v>
      </c>
      <c r="O3407" t="s">
        <v>16326</v>
      </c>
      <c r="P3407" t="s">
        <v>14741</v>
      </c>
      <c r="Q3407" t="s">
        <v>25</v>
      </c>
      <c r="R3407" t="s">
        <v>25</v>
      </c>
      <c r="S3407" t="s">
        <v>8645</v>
      </c>
      <c r="T3407" t="b">
        <v>0</v>
      </c>
      <c r="U3407" t="b">
        <v>0</v>
      </c>
      <c r="V3407">
        <v>3</v>
      </c>
      <c r="W3407">
        <v>212.5</v>
      </c>
      <c r="X3407">
        <v>9</v>
      </c>
      <c r="AE3407" t="s">
        <v>618</v>
      </c>
      <c r="AG3407" t="s">
        <v>15689</v>
      </c>
      <c r="AH3407" t="s">
        <v>16327</v>
      </c>
    </row>
    <row r="3408" spans="1:34" x14ac:dyDescent="0.25">
      <c r="A3408">
        <v>10</v>
      </c>
      <c r="B3408" t="s">
        <v>17388</v>
      </c>
      <c r="D3408">
        <v>46252</v>
      </c>
      <c r="E3408">
        <v>46272</v>
      </c>
      <c r="H3408" t="s">
        <v>16235</v>
      </c>
      <c r="I3408" t="s">
        <v>16236</v>
      </c>
      <c r="J3408">
        <v>1</v>
      </c>
      <c r="L3408" t="s">
        <v>16237</v>
      </c>
      <c r="M3408" t="s">
        <v>16238</v>
      </c>
      <c r="N3408" t="s">
        <v>16239</v>
      </c>
      <c r="O3408" t="s">
        <v>16328</v>
      </c>
      <c r="P3408" t="s">
        <v>14741</v>
      </c>
      <c r="Q3408" t="s">
        <v>25</v>
      </c>
      <c r="R3408" t="s">
        <v>25</v>
      </c>
      <c r="S3408" t="s">
        <v>8645</v>
      </c>
      <c r="T3408" t="b">
        <v>0</v>
      </c>
      <c r="U3408" t="b">
        <v>0</v>
      </c>
      <c r="V3408">
        <v>4</v>
      </c>
      <c r="W3408">
        <v>212.5</v>
      </c>
      <c r="X3408">
        <v>8</v>
      </c>
      <c r="AE3408" t="s">
        <v>1745</v>
      </c>
      <c r="AG3408" t="s">
        <v>16329</v>
      </c>
      <c r="AH3408" t="s">
        <v>16330</v>
      </c>
    </row>
    <row r="3409" spans="1:34" x14ac:dyDescent="0.25">
      <c r="A3409">
        <v>10</v>
      </c>
      <c r="B3409" t="s">
        <v>17388</v>
      </c>
      <c r="D3409">
        <v>46252</v>
      </c>
      <c r="E3409">
        <v>46272</v>
      </c>
      <c r="H3409" t="s">
        <v>16235</v>
      </c>
      <c r="I3409" t="s">
        <v>16236</v>
      </c>
      <c r="J3409">
        <v>1</v>
      </c>
      <c r="L3409" t="s">
        <v>16237</v>
      </c>
      <c r="M3409" t="s">
        <v>16238</v>
      </c>
      <c r="N3409" t="s">
        <v>16239</v>
      </c>
      <c r="O3409" t="s">
        <v>16331</v>
      </c>
      <c r="P3409" t="s">
        <v>45</v>
      </c>
      <c r="Q3409" t="s">
        <v>25</v>
      </c>
      <c r="R3409" t="s">
        <v>25</v>
      </c>
      <c r="S3409" t="s">
        <v>26</v>
      </c>
      <c r="T3409" t="b">
        <v>1</v>
      </c>
      <c r="U3409" t="b">
        <v>0</v>
      </c>
      <c r="V3409">
        <v>1</v>
      </c>
      <c r="W3409">
        <v>82.5</v>
      </c>
      <c r="X3409">
        <v>10</v>
      </c>
      <c r="AE3409" t="s">
        <v>618</v>
      </c>
      <c r="AG3409" t="s">
        <v>16332</v>
      </c>
      <c r="AH3409" t="s">
        <v>16333</v>
      </c>
    </row>
    <row r="3410" spans="1:34" x14ac:dyDescent="0.25">
      <c r="A3410">
        <v>10</v>
      </c>
      <c r="B3410" t="s">
        <v>17388</v>
      </c>
      <c r="D3410">
        <v>46252</v>
      </c>
      <c r="E3410">
        <v>46272</v>
      </c>
      <c r="H3410" t="s">
        <v>16235</v>
      </c>
      <c r="I3410" t="s">
        <v>16236</v>
      </c>
      <c r="J3410">
        <v>1</v>
      </c>
      <c r="L3410" t="s">
        <v>16237</v>
      </c>
      <c r="M3410" t="s">
        <v>16238</v>
      </c>
      <c r="N3410" t="s">
        <v>16239</v>
      </c>
      <c r="O3410" t="s">
        <v>16334</v>
      </c>
      <c r="P3410" t="s">
        <v>45</v>
      </c>
      <c r="Q3410" t="s">
        <v>25</v>
      </c>
      <c r="R3410" t="s">
        <v>25</v>
      </c>
      <c r="S3410" t="s">
        <v>26</v>
      </c>
      <c r="T3410" t="b">
        <v>1</v>
      </c>
      <c r="U3410" t="b">
        <v>0</v>
      </c>
      <c r="V3410">
        <v>2</v>
      </c>
      <c r="W3410">
        <v>82.5</v>
      </c>
      <c r="X3410">
        <v>10</v>
      </c>
      <c r="AE3410" t="s">
        <v>1745</v>
      </c>
      <c r="AG3410" t="s">
        <v>16335</v>
      </c>
      <c r="AH3410" t="s">
        <v>16336</v>
      </c>
    </row>
    <row r="3411" spans="1:34" x14ac:dyDescent="0.25">
      <c r="A3411">
        <v>10</v>
      </c>
      <c r="B3411" t="s">
        <v>17388</v>
      </c>
      <c r="D3411">
        <v>46252</v>
      </c>
      <c r="E3411">
        <v>46272</v>
      </c>
      <c r="H3411" t="s">
        <v>16235</v>
      </c>
      <c r="I3411" t="s">
        <v>16236</v>
      </c>
      <c r="J3411">
        <v>1</v>
      </c>
      <c r="L3411" t="s">
        <v>16237</v>
      </c>
      <c r="M3411" t="s">
        <v>16238</v>
      </c>
      <c r="N3411" t="s">
        <v>16239</v>
      </c>
      <c r="O3411" t="s">
        <v>16337</v>
      </c>
      <c r="P3411" t="s">
        <v>45</v>
      </c>
      <c r="Q3411" t="s">
        <v>25</v>
      </c>
      <c r="R3411" t="s">
        <v>25</v>
      </c>
      <c r="S3411" t="s">
        <v>26</v>
      </c>
      <c r="T3411" t="b">
        <v>1</v>
      </c>
      <c r="U3411" t="b">
        <v>0</v>
      </c>
      <c r="V3411">
        <v>3</v>
      </c>
      <c r="W3411">
        <v>82.5</v>
      </c>
      <c r="X3411">
        <v>9</v>
      </c>
      <c r="AE3411" t="s">
        <v>610</v>
      </c>
      <c r="AG3411" t="s">
        <v>16338</v>
      </c>
      <c r="AH3411" t="s">
        <v>16339</v>
      </c>
    </row>
    <row r="3412" spans="1:34" x14ac:dyDescent="0.25">
      <c r="A3412">
        <v>10</v>
      </c>
      <c r="B3412" t="s">
        <v>17388</v>
      </c>
      <c r="D3412">
        <v>46252</v>
      </c>
      <c r="E3412">
        <v>46272</v>
      </c>
      <c r="H3412" t="s">
        <v>16235</v>
      </c>
      <c r="I3412" t="s">
        <v>16236</v>
      </c>
      <c r="J3412">
        <v>1</v>
      </c>
      <c r="L3412" t="s">
        <v>16237</v>
      </c>
      <c r="M3412" t="s">
        <v>16238</v>
      </c>
      <c r="N3412" t="s">
        <v>16239</v>
      </c>
      <c r="O3412" t="s">
        <v>16340</v>
      </c>
      <c r="P3412" t="s">
        <v>102</v>
      </c>
      <c r="Q3412" t="s">
        <v>8644</v>
      </c>
      <c r="R3412" t="s">
        <v>8488</v>
      </c>
      <c r="S3412" t="s">
        <v>8794</v>
      </c>
      <c r="T3412" t="b">
        <v>1</v>
      </c>
      <c r="U3412" t="b">
        <v>0</v>
      </c>
      <c r="V3412">
        <v>1</v>
      </c>
      <c r="W3412">
        <v>25</v>
      </c>
      <c r="X3412">
        <v>7</v>
      </c>
      <c r="AE3412" t="s">
        <v>618</v>
      </c>
      <c r="AG3412" t="s">
        <v>16341</v>
      </c>
      <c r="AH3412" t="s">
        <v>16342</v>
      </c>
    </row>
    <row r="3413" spans="1:34" x14ac:dyDescent="0.25">
      <c r="A3413">
        <v>10</v>
      </c>
      <c r="B3413" t="s">
        <v>17388</v>
      </c>
      <c r="D3413">
        <v>46252</v>
      </c>
      <c r="E3413">
        <v>46272</v>
      </c>
      <c r="H3413" t="s">
        <v>16235</v>
      </c>
      <c r="I3413" t="s">
        <v>16236</v>
      </c>
      <c r="J3413">
        <v>1</v>
      </c>
      <c r="L3413" t="s">
        <v>16237</v>
      </c>
      <c r="M3413" t="s">
        <v>16238</v>
      </c>
      <c r="N3413" t="s">
        <v>16239</v>
      </c>
      <c r="O3413" t="s">
        <v>16343</v>
      </c>
      <c r="P3413" t="s">
        <v>102</v>
      </c>
      <c r="Q3413" t="s">
        <v>8644</v>
      </c>
      <c r="R3413" t="s">
        <v>8488</v>
      </c>
      <c r="S3413" t="s">
        <v>8794</v>
      </c>
      <c r="T3413" t="b">
        <v>1</v>
      </c>
      <c r="U3413" t="b">
        <v>0</v>
      </c>
      <c r="V3413">
        <v>2</v>
      </c>
      <c r="W3413">
        <v>25</v>
      </c>
      <c r="X3413">
        <v>8</v>
      </c>
      <c r="AE3413" t="s">
        <v>1745</v>
      </c>
      <c r="AG3413" t="s">
        <v>16344</v>
      </c>
      <c r="AH3413" t="s">
        <v>16345</v>
      </c>
    </row>
    <row r="3414" spans="1:34" x14ac:dyDescent="0.25">
      <c r="A3414">
        <v>10</v>
      </c>
      <c r="B3414" t="s">
        <v>17388</v>
      </c>
      <c r="D3414">
        <v>46252</v>
      </c>
      <c r="E3414">
        <v>46272</v>
      </c>
      <c r="H3414" t="s">
        <v>16235</v>
      </c>
      <c r="I3414" t="s">
        <v>16236</v>
      </c>
      <c r="J3414">
        <v>1</v>
      </c>
      <c r="L3414" t="s">
        <v>16237</v>
      </c>
      <c r="M3414" t="s">
        <v>16238</v>
      </c>
      <c r="N3414" t="s">
        <v>16239</v>
      </c>
      <c r="O3414" t="s">
        <v>16346</v>
      </c>
      <c r="P3414" t="s">
        <v>102</v>
      </c>
      <c r="Q3414" t="s">
        <v>8644</v>
      </c>
      <c r="R3414" t="s">
        <v>8488</v>
      </c>
      <c r="S3414" t="s">
        <v>8794</v>
      </c>
      <c r="T3414" t="b">
        <v>1</v>
      </c>
      <c r="U3414" t="b">
        <v>0</v>
      </c>
      <c r="V3414">
        <v>3</v>
      </c>
      <c r="W3414">
        <v>25</v>
      </c>
      <c r="X3414">
        <v>9</v>
      </c>
      <c r="AE3414" t="s">
        <v>1888</v>
      </c>
      <c r="AG3414" t="s">
        <v>16347</v>
      </c>
      <c r="AH3414" t="s">
        <v>16348</v>
      </c>
    </row>
    <row r="3415" spans="1:34" x14ac:dyDescent="0.25">
      <c r="A3415">
        <v>10</v>
      </c>
      <c r="B3415" t="s">
        <v>17388</v>
      </c>
      <c r="D3415">
        <v>46252</v>
      </c>
      <c r="E3415">
        <v>46272</v>
      </c>
      <c r="H3415" t="s">
        <v>16235</v>
      </c>
      <c r="I3415" t="s">
        <v>16236</v>
      </c>
      <c r="J3415">
        <v>1</v>
      </c>
      <c r="L3415" t="s">
        <v>16237</v>
      </c>
      <c r="M3415" t="s">
        <v>16238</v>
      </c>
      <c r="N3415" t="s">
        <v>16239</v>
      </c>
      <c r="O3415" t="s">
        <v>16349</v>
      </c>
      <c r="P3415" t="s">
        <v>79</v>
      </c>
      <c r="Q3415" t="s">
        <v>25</v>
      </c>
      <c r="R3415" t="s">
        <v>25</v>
      </c>
      <c r="S3415" t="s">
        <v>8645</v>
      </c>
      <c r="T3415" t="b">
        <v>0</v>
      </c>
      <c r="U3415" t="b">
        <v>0</v>
      </c>
      <c r="V3415">
        <v>1</v>
      </c>
      <c r="W3415">
        <v>50</v>
      </c>
      <c r="X3415">
        <v>15</v>
      </c>
      <c r="AE3415" t="s">
        <v>618</v>
      </c>
      <c r="AG3415" t="s">
        <v>16350</v>
      </c>
      <c r="AH3415" t="s">
        <v>16351</v>
      </c>
    </row>
    <row r="3416" spans="1:34" x14ac:dyDescent="0.25">
      <c r="A3416">
        <v>10</v>
      </c>
      <c r="B3416" t="s">
        <v>17388</v>
      </c>
      <c r="D3416">
        <v>46252</v>
      </c>
      <c r="E3416">
        <v>46272</v>
      </c>
      <c r="H3416" t="s">
        <v>16235</v>
      </c>
      <c r="I3416" t="s">
        <v>16236</v>
      </c>
      <c r="J3416">
        <v>1</v>
      </c>
      <c r="L3416" t="s">
        <v>16237</v>
      </c>
      <c r="M3416" t="s">
        <v>16238</v>
      </c>
      <c r="N3416" t="s">
        <v>16239</v>
      </c>
      <c r="O3416" t="s">
        <v>16352</v>
      </c>
      <c r="P3416" t="s">
        <v>79</v>
      </c>
      <c r="Q3416" t="s">
        <v>25</v>
      </c>
      <c r="R3416" t="s">
        <v>25</v>
      </c>
      <c r="S3416" t="s">
        <v>8645</v>
      </c>
      <c r="T3416" t="b">
        <v>0</v>
      </c>
      <c r="U3416" t="b">
        <v>0</v>
      </c>
      <c r="V3416">
        <v>2</v>
      </c>
      <c r="W3416">
        <v>50</v>
      </c>
      <c r="X3416">
        <v>15</v>
      </c>
      <c r="AE3416" t="s">
        <v>618</v>
      </c>
      <c r="AG3416" t="s">
        <v>16350</v>
      </c>
      <c r="AH3416" t="s">
        <v>16353</v>
      </c>
    </row>
    <row r="3417" spans="1:34" x14ac:dyDescent="0.25">
      <c r="A3417">
        <v>10</v>
      </c>
      <c r="B3417" t="s">
        <v>17388</v>
      </c>
      <c r="D3417">
        <v>46252</v>
      </c>
      <c r="E3417">
        <v>46272</v>
      </c>
      <c r="H3417" t="s">
        <v>16235</v>
      </c>
      <c r="I3417" t="s">
        <v>16236</v>
      </c>
      <c r="J3417">
        <v>1</v>
      </c>
      <c r="L3417" t="s">
        <v>16237</v>
      </c>
      <c r="M3417" t="s">
        <v>16238</v>
      </c>
      <c r="N3417" t="s">
        <v>16239</v>
      </c>
      <c r="O3417" t="s">
        <v>16354</v>
      </c>
      <c r="P3417" t="s">
        <v>79</v>
      </c>
      <c r="Q3417" t="s">
        <v>25</v>
      </c>
      <c r="R3417" t="s">
        <v>25</v>
      </c>
      <c r="S3417" t="s">
        <v>8645</v>
      </c>
      <c r="T3417" t="b">
        <v>0</v>
      </c>
      <c r="U3417" t="b">
        <v>0</v>
      </c>
      <c r="V3417">
        <v>3</v>
      </c>
      <c r="W3417">
        <v>50</v>
      </c>
      <c r="X3417">
        <v>15</v>
      </c>
      <c r="AE3417" t="s">
        <v>1745</v>
      </c>
      <c r="AG3417" t="s">
        <v>16355</v>
      </c>
      <c r="AH3417" t="s">
        <v>16356</v>
      </c>
    </row>
    <row r="3418" spans="1:34" x14ac:dyDescent="0.25">
      <c r="A3418">
        <v>10</v>
      </c>
      <c r="B3418" t="s">
        <v>17388</v>
      </c>
      <c r="D3418">
        <v>46252</v>
      </c>
      <c r="E3418">
        <v>46272</v>
      </c>
      <c r="H3418" t="s">
        <v>16235</v>
      </c>
      <c r="I3418" t="s">
        <v>16236</v>
      </c>
      <c r="J3418">
        <v>1</v>
      </c>
      <c r="L3418" t="s">
        <v>16237</v>
      </c>
      <c r="M3418" t="s">
        <v>16238</v>
      </c>
      <c r="N3418" t="s">
        <v>16239</v>
      </c>
      <c r="O3418" t="s">
        <v>16357</v>
      </c>
      <c r="P3418" t="s">
        <v>334</v>
      </c>
      <c r="Q3418" t="s">
        <v>2</v>
      </c>
      <c r="R3418" t="s">
        <v>8652</v>
      </c>
      <c r="S3418" t="s">
        <v>8646</v>
      </c>
      <c r="T3418" t="b">
        <v>0</v>
      </c>
      <c r="U3418" t="b">
        <v>1</v>
      </c>
      <c r="V3418">
        <v>1</v>
      </c>
      <c r="W3418">
        <v>0</v>
      </c>
      <c r="Y3418">
        <v>37.200000000000003</v>
      </c>
      <c r="AG3418" t="s">
        <v>16358</v>
      </c>
      <c r="AH3418" t="s">
        <v>16359</v>
      </c>
    </row>
    <row r="3419" spans="1:34" x14ac:dyDescent="0.25">
      <c r="A3419">
        <v>10</v>
      </c>
      <c r="B3419" t="s">
        <v>17388</v>
      </c>
      <c r="D3419">
        <v>46252</v>
      </c>
      <c r="E3419">
        <v>46272</v>
      </c>
      <c r="H3419" t="s">
        <v>16235</v>
      </c>
      <c r="I3419" t="s">
        <v>16236</v>
      </c>
      <c r="J3419">
        <v>1</v>
      </c>
      <c r="L3419" t="s">
        <v>16237</v>
      </c>
      <c r="M3419" t="s">
        <v>16238</v>
      </c>
      <c r="N3419" t="s">
        <v>16239</v>
      </c>
      <c r="O3419" t="s">
        <v>16360</v>
      </c>
      <c r="P3419" t="s">
        <v>334</v>
      </c>
      <c r="Q3419" t="s">
        <v>2</v>
      </c>
      <c r="R3419" t="s">
        <v>8652</v>
      </c>
      <c r="S3419" t="s">
        <v>8646</v>
      </c>
      <c r="T3419" t="b">
        <v>0</v>
      </c>
      <c r="U3419" t="b">
        <v>1</v>
      </c>
      <c r="V3419">
        <v>2</v>
      </c>
      <c r="W3419">
        <v>0</v>
      </c>
      <c r="Y3419">
        <v>34.199999999999996</v>
      </c>
      <c r="AG3419" t="s">
        <v>16361</v>
      </c>
      <c r="AH3419" t="s">
        <v>16362</v>
      </c>
    </row>
    <row r="3420" spans="1:34" x14ac:dyDescent="0.25">
      <c r="A3420">
        <v>10</v>
      </c>
      <c r="B3420" t="s">
        <v>17388</v>
      </c>
      <c r="D3420">
        <v>46252</v>
      </c>
      <c r="E3420">
        <v>46272</v>
      </c>
      <c r="H3420" t="s">
        <v>16235</v>
      </c>
      <c r="I3420" t="s">
        <v>16236</v>
      </c>
      <c r="J3420">
        <v>1</v>
      </c>
      <c r="L3420" t="s">
        <v>16237</v>
      </c>
      <c r="M3420" t="s">
        <v>16238</v>
      </c>
      <c r="N3420" t="s">
        <v>16239</v>
      </c>
      <c r="O3420" t="s">
        <v>16363</v>
      </c>
      <c r="P3420" t="s">
        <v>356</v>
      </c>
      <c r="Q3420" t="s">
        <v>25</v>
      </c>
      <c r="R3420" t="s">
        <v>25</v>
      </c>
      <c r="S3420" t="s">
        <v>357</v>
      </c>
      <c r="T3420" t="b">
        <v>0</v>
      </c>
      <c r="U3420" t="b">
        <v>1</v>
      </c>
      <c r="V3420">
        <v>1</v>
      </c>
      <c r="Y3420">
        <v>459</v>
      </c>
      <c r="Z3420">
        <v>2</v>
      </c>
      <c r="AA3420" t="s">
        <v>3957</v>
      </c>
      <c r="AG3420" t="s">
        <v>16364</v>
      </c>
      <c r="AH3420" t="s">
        <v>16239</v>
      </c>
    </row>
    <row r="3421" spans="1:34" x14ac:dyDescent="0.25">
      <c r="A3421">
        <v>10</v>
      </c>
      <c r="B3421" t="s">
        <v>17388</v>
      </c>
      <c r="D3421">
        <v>46252</v>
      </c>
      <c r="E3421">
        <v>46272</v>
      </c>
      <c r="H3421" t="s">
        <v>16240</v>
      </c>
      <c r="I3421" t="s">
        <v>16241</v>
      </c>
      <c r="J3421">
        <v>2</v>
      </c>
      <c r="L3421" t="s">
        <v>16242</v>
      </c>
      <c r="M3421" t="s">
        <v>16243</v>
      </c>
      <c r="N3421" t="s">
        <v>16244</v>
      </c>
      <c r="O3421" t="s">
        <v>16365</v>
      </c>
      <c r="P3421" t="s">
        <v>363</v>
      </c>
      <c r="Q3421" t="s">
        <v>357</v>
      </c>
      <c r="R3421" t="s">
        <v>357</v>
      </c>
      <c r="S3421" t="s">
        <v>357</v>
      </c>
      <c r="T3421" t="b">
        <v>0</v>
      </c>
      <c r="U3421" t="b">
        <v>1</v>
      </c>
      <c r="V3421">
        <v>1</v>
      </c>
      <c r="Y3421">
        <v>300</v>
      </c>
      <c r="Z3421">
        <v>0.63</v>
      </c>
      <c r="AA3421" t="s">
        <v>3957</v>
      </c>
      <c r="AG3421" t="s">
        <v>16366</v>
      </c>
      <c r="AH3421" t="s">
        <v>16243</v>
      </c>
    </row>
    <row r="3422" spans="1:34" x14ac:dyDescent="0.25">
      <c r="A3422">
        <v>10</v>
      </c>
      <c r="B3422" t="s">
        <v>17388</v>
      </c>
      <c r="D3422">
        <v>46252</v>
      </c>
      <c r="E3422">
        <v>46272</v>
      </c>
      <c r="H3422" t="s">
        <v>16240</v>
      </c>
      <c r="I3422" t="s">
        <v>16241</v>
      </c>
      <c r="J3422">
        <v>2</v>
      </c>
      <c r="L3422" t="s">
        <v>16242</v>
      </c>
      <c r="M3422" t="s">
        <v>16243</v>
      </c>
      <c r="N3422" t="s">
        <v>16244</v>
      </c>
      <c r="O3422" t="s">
        <v>16367</v>
      </c>
      <c r="P3422" t="s">
        <v>394</v>
      </c>
      <c r="Q3422" t="s">
        <v>272</v>
      </c>
      <c r="R3422" t="s">
        <v>8666</v>
      </c>
      <c r="S3422" t="s">
        <v>8645</v>
      </c>
      <c r="T3422" t="b">
        <v>0</v>
      </c>
      <c r="U3422" t="b">
        <v>0</v>
      </c>
      <c r="V3422">
        <v>1</v>
      </c>
      <c r="W3422">
        <v>0</v>
      </c>
      <c r="X3422">
        <v>15</v>
      </c>
      <c r="AF3422" t="s">
        <v>16368</v>
      </c>
      <c r="AH3422" t="s">
        <v>16369</v>
      </c>
    </row>
    <row r="3423" spans="1:34" x14ac:dyDescent="0.25">
      <c r="A3423">
        <v>10</v>
      </c>
      <c r="B3423" t="s">
        <v>17388</v>
      </c>
      <c r="D3423">
        <v>46252</v>
      </c>
      <c r="E3423">
        <v>46272</v>
      </c>
      <c r="H3423" t="s">
        <v>16240</v>
      </c>
      <c r="I3423" t="s">
        <v>16241</v>
      </c>
      <c r="J3423">
        <v>2</v>
      </c>
      <c r="L3423" t="s">
        <v>16242</v>
      </c>
      <c r="M3423" t="s">
        <v>16243</v>
      </c>
      <c r="N3423" t="s">
        <v>16244</v>
      </c>
      <c r="O3423" t="s">
        <v>16370</v>
      </c>
      <c r="P3423" t="s">
        <v>398</v>
      </c>
      <c r="Q3423" t="s">
        <v>272</v>
      </c>
      <c r="R3423" t="s">
        <v>8666</v>
      </c>
      <c r="S3423" t="s">
        <v>8645</v>
      </c>
      <c r="T3423" t="b">
        <v>0</v>
      </c>
      <c r="U3423" t="b">
        <v>0</v>
      </c>
      <c r="V3423">
        <v>1</v>
      </c>
      <c r="W3423">
        <v>0</v>
      </c>
      <c r="X3423">
        <v>12</v>
      </c>
      <c r="AF3423" t="s">
        <v>16368</v>
      </c>
      <c r="AH3423" t="s">
        <v>16371</v>
      </c>
    </row>
    <row r="3424" spans="1:34" x14ac:dyDescent="0.25">
      <c r="A3424">
        <v>10</v>
      </c>
      <c r="B3424" t="s">
        <v>17388</v>
      </c>
      <c r="D3424">
        <v>46252</v>
      </c>
      <c r="E3424">
        <v>46272</v>
      </c>
      <c r="H3424" t="s">
        <v>16240</v>
      </c>
      <c r="I3424" t="s">
        <v>16241</v>
      </c>
      <c r="J3424">
        <v>2</v>
      </c>
      <c r="L3424" t="s">
        <v>16242</v>
      </c>
      <c r="M3424" t="s">
        <v>16243</v>
      </c>
      <c r="N3424" t="s">
        <v>16244</v>
      </c>
      <c r="O3424" t="s">
        <v>16372</v>
      </c>
      <c r="P3424" t="s">
        <v>403</v>
      </c>
      <c r="Q3424" t="s">
        <v>272</v>
      </c>
      <c r="R3424" t="s">
        <v>8666</v>
      </c>
      <c r="S3424" t="s">
        <v>8645</v>
      </c>
      <c r="T3424" t="b">
        <v>0</v>
      </c>
      <c r="U3424" t="b">
        <v>0</v>
      </c>
      <c r="V3424">
        <v>1</v>
      </c>
      <c r="W3424">
        <v>0</v>
      </c>
      <c r="X3424">
        <v>8</v>
      </c>
      <c r="AF3424" t="s">
        <v>16368</v>
      </c>
      <c r="AH3424" t="s">
        <v>16373</v>
      </c>
    </row>
    <row r="3425" spans="1:34" x14ac:dyDescent="0.25">
      <c r="A3425">
        <v>10</v>
      </c>
      <c r="B3425" t="s">
        <v>17388</v>
      </c>
      <c r="D3425">
        <v>46252</v>
      </c>
      <c r="E3425">
        <v>46272</v>
      </c>
      <c r="H3425" t="s">
        <v>16240</v>
      </c>
      <c r="I3425" t="s">
        <v>16241</v>
      </c>
      <c r="J3425">
        <v>2</v>
      </c>
      <c r="L3425" t="s">
        <v>16242</v>
      </c>
      <c r="M3425" t="s">
        <v>16243</v>
      </c>
      <c r="N3425" t="s">
        <v>16244</v>
      </c>
      <c r="O3425" t="s">
        <v>16374</v>
      </c>
      <c r="P3425" t="s">
        <v>389</v>
      </c>
      <c r="Q3425" t="s">
        <v>148</v>
      </c>
      <c r="R3425" t="s">
        <v>8659</v>
      </c>
      <c r="S3425" t="s">
        <v>8662</v>
      </c>
      <c r="T3425" t="b">
        <v>0</v>
      </c>
      <c r="U3425" t="b">
        <v>0</v>
      </c>
      <c r="V3425">
        <v>1</v>
      </c>
      <c r="W3425">
        <v>0</v>
      </c>
      <c r="X3425">
        <v>8</v>
      </c>
      <c r="AF3425" t="s">
        <v>16368</v>
      </c>
      <c r="AH3425" t="s">
        <v>16375</v>
      </c>
    </row>
    <row r="3426" spans="1:34" x14ac:dyDescent="0.25">
      <c r="A3426">
        <v>10</v>
      </c>
      <c r="B3426" t="s">
        <v>17388</v>
      </c>
      <c r="D3426">
        <v>46252</v>
      </c>
      <c r="E3426">
        <v>46272</v>
      </c>
      <c r="H3426" t="s">
        <v>16240</v>
      </c>
      <c r="I3426" t="s">
        <v>16241</v>
      </c>
      <c r="J3426">
        <v>2</v>
      </c>
      <c r="L3426" t="s">
        <v>16242</v>
      </c>
      <c r="M3426" t="s">
        <v>16243</v>
      </c>
      <c r="N3426" t="s">
        <v>16244</v>
      </c>
      <c r="O3426" t="s">
        <v>16376</v>
      </c>
      <c r="P3426" t="s">
        <v>394</v>
      </c>
      <c r="Q3426" t="s">
        <v>272</v>
      </c>
      <c r="R3426" t="s">
        <v>8666</v>
      </c>
      <c r="S3426" t="s">
        <v>8645</v>
      </c>
      <c r="T3426" t="b">
        <v>0</v>
      </c>
      <c r="U3426" t="b">
        <v>0</v>
      </c>
      <c r="V3426">
        <v>2</v>
      </c>
      <c r="W3426">
        <v>0</v>
      </c>
      <c r="X3426">
        <v>15</v>
      </c>
      <c r="AF3426" t="s">
        <v>16377</v>
      </c>
      <c r="AH3426" t="s">
        <v>16378</v>
      </c>
    </row>
    <row r="3427" spans="1:34" x14ac:dyDescent="0.25">
      <c r="A3427">
        <v>10</v>
      </c>
      <c r="B3427" t="s">
        <v>17388</v>
      </c>
      <c r="D3427">
        <v>46252</v>
      </c>
      <c r="E3427">
        <v>46272</v>
      </c>
      <c r="H3427" t="s">
        <v>16240</v>
      </c>
      <c r="I3427" t="s">
        <v>16241</v>
      </c>
      <c r="J3427">
        <v>2</v>
      </c>
      <c r="L3427" t="s">
        <v>16242</v>
      </c>
      <c r="M3427" t="s">
        <v>16243</v>
      </c>
      <c r="N3427" t="s">
        <v>16244</v>
      </c>
      <c r="O3427" t="s">
        <v>16379</v>
      </c>
      <c r="P3427" t="s">
        <v>398</v>
      </c>
      <c r="Q3427" t="s">
        <v>272</v>
      </c>
      <c r="R3427" t="s">
        <v>8666</v>
      </c>
      <c r="S3427" t="s">
        <v>8645</v>
      </c>
      <c r="T3427" t="b">
        <v>0</v>
      </c>
      <c r="U3427" t="b">
        <v>0</v>
      </c>
      <c r="V3427">
        <v>2</v>
      </c>
      <c r="W3427">
        <v>0</v>
      </c>
      <c r="X3427">
        <v>12</v>
      </c>
      <c r="AF3427" t="s">
        <v>16377</v>
      </c>
      <c r="AH3427" t="s">
        <v>16380</v>
      </c>
    </row>
    <row r="3428" spans="1:34" x14ac:dyDescent="0.25">
      <c r="A3428">
        <v>10</v>
      </c>
      <c r="B3428" t="s">
        <v>17388</v>
      </c>
      <c r="D3428">
        <v>46252</v>
      </c>
      <c r="E3428">
        <v>46272</v>
      </c>
      <c r="H3428" t="s">
        <v>16240</v>
      </c>
      <c r="I3428" t="s">
        <v>16241</v>
      </c>
      <c r="J3428">
        <v>2</v>
      </c>
      <c r="L3428" t="s">
        <v>16242</v>
      </c>
      <c r="M3428" t="s">
        <v>16243</v>
      </c>
      <c r="N3428" t="s">
        <v>16244</v>
      </c>
      <c r="O3428" t="s">
        <v>16381</v>
      </c>
      <c r="P3428" t="s">
        <v>403</v>
      </c>
      <c r="Q3428" t="s">
        <v>272</v>
      </c>
      <c r="R3428" t="s">
        <v>8666</v>
      </c>
      <c r="S3428" t="s">
        <v>8645</v>
      </c>
      <c r="T3428" t="b">
        <v>0</v>
      </c>
      <c r="U3428" t="b">
        <v>0</v>
      </c>
      <c r="V3428">
        <v>2</v>
      </c>
      <c r="W3428">
        <v>0</v>
      </c>
      <c r="X3428">
        <v>8</v>
      </c>
      <c r="AF3428" t="s">
        <v>16377</v>
      </c>
      <c r="AH3428" t="s">
        <v>16382</v>
      </c>
    </row>
    <row r="3429" spans="1:34" x14ac:dyDescent="0.25">
      <c r="A3429">
        <v>10</v>
      </c>
      <c r="B3429" t="s">
        <v>17388</v>
      </c>
      <c r="D3429">
        <v>46252</v>
      </c>
      <c r="E3429">
        <v>46272</v>
      </c>
      <c r="H3429" t="s">
        <v>16240</v>
      </c>
      <c r="I3429" t="s">
        <v>16241</v>
      </c>
      <c r="J3429">
        <v>2</v>
      </c>
      <c r="L3429" t="s">
        <v>16242</v>
      </c>
      <c r="M3429" t="s">
        <v>16243</v>
      </c>
      <c r="N3429" t="s">
        <v>16244</v>
      </c>
      <c r="O3429" t="s">
        <v>16383</v>
      </c>
      <c r="P3429" t="s">
        <v>389</v>
      </c>
      <c r="Q3429" t="s">
        <v>148</v>
      </c>
      <c r="R3429" t="s">
        <v>8659</v>
      </c>
      <c r="S3429" t="s">
        <v>8662</v>
      </c>
      <c r="T3429" t="b">
        <v>0</v>
      </c>
      <c r="U3429" t="b">
        <v>0</v>
      </c>
      <c r="V3429">
        <v>2</v>
      </c>
      <c r="W3429">
        <v>0</v>
      </c>
      <c r="X3429">
        <v>8</v>
      </c>
      <c r="AF3429" t="s">
        <v>16377</v>
      </c>
      <c r="AH3429" t="s">
        <v>16384</v>
      </c>
    </row>
    <row r="3430" spans="1:34" x14ac:dyDescent="0.25">
      <c r="A3430">
        <v>10</v>
      </c>
      <c r="B3430" t="s">
        <v>17388</v>
      </c>
      <c r="D3430">
        <v>46252</v>
      </c>
      <c r="E3430">
        <v>46272</v>
      </c>
      <c r="H3430" t="s">
        <v>16240</v>
      </c>
      <c r="I3430" t="s">
        <v>16241</v>
      </c>
      <c r="J3430">
        <v>2</v>
      </c>
      <c r="L3430" t="s">
        <v>16242</v>
      </c>
      <c r="M3430" t="s">
        <v>16243</v>
      </c>
      <c r="N3430" t="s">
        <v>16244</v>
      </c>
      <c r="O3430" t="s">
        <v>16385</v>
      </c>
      <c r="P3430" t="s">
        <v>147</v>
      </c>
      <c r="Q3430" t="s">
        <v>148</v>
      </c>
      <c r="R3430" t="s">
        <v>8659</v>
      </c>
      <c r="S3430" t="s">
        <v>8645</v>
      </c>
      <c r="T3430" t="b">
        <v>0</v>
      </c>
      <c r="U3430" t="b">
        <v>0</v>
      </c>
      <c r="V3430">
        <v>1</v>
      </c>
      <c r="W3430">
        <v>110</v>
      </c>
      <c r="X3430">
        <v>10</v>
      </c>
      <c r="AB3430">
        <v>2</v>
      </c>
      <c r="AC3430">
        <v>1</v>
      </c>
      <c r="AD3430">
        <v>3</v>
      </c>
      <c r="AE3430" t="s">
        <v>2289</v>
      </c>
      <c r="AG3430" t="s">
        <v>16386</v>
      </c>
      <c r="AH3430" t="s">
        <v>16387</v>
      </c>
    </row>
    <row r="3431" spans="1:34" x14ac:dyDescent="0.25">
      <c r="A3431">
        <v>10</v>
      </c>
      <c r="B3431" t="s">
        <v>17388</v>
      </c>
      <c r="D3431">
        <v>46252</v>
      </c>
      <c r="E3431">
        <v>46272</v>
      </c>
      <c r="H3431" t="s">
        <v>16240</v>
      </c>
      <c r="I3431" t="s">
        <v>16241</v>
      </c>
      <c r="J3431">
        <v>2</v>
      </c>
      <c r="L3431" t="s">
        <v>16242</v>
      </c>
      <c r="M3431" t="s">
        <v>16243</v>
      </c>
      <c r="N3431" t="s">
        <v>16244</v>
      </c>
      <c r="O3431" t="s">
        <v>16388</v>
      </c>
      <c r="P3431" t="s">
        <v>147</v>
      </c>
      <c r="Q3431" t="s">
        <v>148</v>
      </c>
      <c r="R3431" t="s">
        <v>8659</v>
      </c>
      <c r="S3431" t="s">
        <v>8645</v>
      </c>
      <c r="T3431" t="b">
        <v>0</v>
      </c>
      <c r="U3431" t="b">
        <v>0</v>
      </c>
      <c r="V3431">
        <v>2</v>
      </c>
      <c r="W3431">
        <v>130</v>
      </c>
      <c r="X3431">
        <v>10</v>
      </c>
      <c r="AB3431">
        <v>2</v>
      </c>
      <c r="AC3431">
        <v>1</v>
      </c>
      <c r="AD3431">
        <v>3</v>
      </c>
      <c r="AE3431" t="s">
        <v>618</v>
      </c>
      <c r="AG3431" t="s">
        <v>16389</v>
      </c>
      <c r="AH3431" t="s">
        <v>16390</v>
      </c>
    </row>
    <row r="3432" spans="1:34" x14ac:dyDescent="0.25">
      <c r="A3432">
        <v>10</v>
      </c>
      <c r="B3432" t="s">
        <v>17388</v>
      </c>
      <c r="D3432">
        <v>46252</v>
      </c>
      <c r="E3432">
        <v>46272</v>
      </c>
      <c r="H3432" t="s">
        <v>16240</v>
      </c>
      <c r="I3432" t="s">
        <v>16241</v>
      </c>
      <c r="J3432">
        <v>2</v>
      </c>
      <c r="L3432" t="s">
        <v>16242</v>
      </c>
      <c r="M3432" t="s">
        <v>16243</v>
      </c>
      <c r="N3432" t="s">
        <v>16244</v>
      </c>
      <c r="O3432" t="s">
        <v>16391</v>
      </c>
      <c r="P3432" t="s">
        <v>147</v>
      </c>
      <c r="Q3432" t="s">
        <v>148</v>
      </c>
      <c r="R3432" t="s">
        <v>8659</v>
      </c>
      <c r="S3432" t="s">
        <v>8645</v>
      </c>
      <c r="T3432" t="b">
        <v>0</v>
      </c>
      <c r="U3432" t="b">
        <v>0</v>
      </c>
      <c r="V3432">
        <v>3</v>
      </c>
      <c r="W3432">
        <v>140</v>
      </c>
      <c r="X3432">
        <v>7</v>
      </c>
      <c r="AB3432">
        <v>2</v>
      </c>
      <c r="AC3432">
        <v>1</v>
      </c>
      <c r="AD3432">
        <v>3</v>
      </c>
      <c r="AE3432" t="s">
        <v>1745</v>
      </c>
      <c r="AG3432" t="s">
        <v>16392</v>
      </c>
      <c r="AH3432" t="s">
        <v>16393</v>
      </c>
    </row>
    <row r="3433" spans="1:34" x14ac:dyDescent="0.25">
      <c r="A3433">
        <v>10</v>
      </c>
      <c r="B3433" t="s">
        <v>17388</v>
      </c>
      <c r="D3433">
        <v>46252</v>
      </c>
      <c r="E3433">
        <v>46272</v>
      </c>
      <c r="H3433" t="s">
        <v>16240</v>
      </c>
      <c r="I3433" t="s">
        <v>16241</v>
      </c>
      <c r="J3433">
        <v>2</v>
      </c>
      <c r="L3433" t="s">
        <v>16242</v>
      </c>
      <c r="M3433" t="s">
        <v>16243</v>
      </c>
      <c r="N3433" t="s">
        <v>16244</v>
      </c>
      <c r="O3433" t="s">
        <v>16394</v>
      </c>
      <c r="P3433" t="s">
        <v>147</v>
      </c>
      <c r="Q3433" t="s">
        <v>148</v>
      </c>
      <c r="R3433" t="s">
        <v>8659</v>
      </c>
      <c r="S3433" t="s">
        <v>8645</v>
      </c>
      <c r="T3433" t="b">
        <v>0</v>
      </c>
      <c r="U3433" t="b">
        <v>0</v>
      </c>
      <c r="V3433">
        <v>4</v>
      </c>
      <c r="W3433">
        <v>150</v>
      </c>
      <c r="X3433">
        <v>5.5</v>
      </c>
      <c r="AB3433">
        <v>2</v>
      </c>
      <c r="AC3433">
        <v>1</v>
      </c>
      <c r="AD3433">
        <v>3</v>
      </c>
      <c r="AE3433" t="s">
        <v>610</v>
      </c>
      <c r="AG3433" t="s">
        <v>16395</v>
      </c>
      <c r="AH3433" t="s">
        <v>16396</v>
      </c>
    </row>
    <row r="3434" spans="1:34" x14ac:dyDescent="0.25">
      <c r="A3434">
        <v>10</v>
      </c>
      <c r="B3434" t="s">
        <v>17388</v>
      </c>
      <c r="D3434">
        <v>46252</v>
      </c>
      <c r="E3434">
        <v>46272</v>
      </c>
      <c r="H3434" t="s">
        <v>16240</v>
      </c>
      <c r="I3434" t="s">
        <v>16241</v>
      </c>
      <c r="J3434">
        <v>2</v>
      </c>
      <c r="L3434" t="s">
        <v>16242</v>
      </c>
      <c r="M3434" t="s">
        <v>16243</v>
      </c>
      <c r="N3434" t="s">
        <v>16244</v>
      </c>
      <c r="O3434" t="s">
        <v>16397</v>
      </c>
      <c r="P3434" t="s">
        <v>147</v>
      </c>
      <c r="Q3434" t="s">
        <v>148</v>
      </c>
      <c r="R3434" t="s">
        <v>8659</v>
      </c>
      <c r="S3434" t="s">
        <v>8645</v>
      </c>
      <c r="T3434" t="b">
        <v>0</v>
      </c>
      <c r="U3434" t="b">
        <v>0</v>
      </c>
      <c r="V3434">
        <v>5</v>
      </c>
      <c r="W3434">
        <v>150</v>
      </c>
      <c r="X3434">
        <v>5</v>
      </c>
      <c r="AB3434">
        <v>2</v>
      </c>
      <c r="AC3434">
        <v>1</v>
      </c>
      <c r="AD3434">
        <v>3</v>
      </c>
      <c r="AE3434" t="s">
        <v>610</v>
      </c>
      <c r="AG3434" t="s">
        <v>16398</v>
      </c>
      <c r="AH3434" t="s">
        <v>16399</v>
      </c>
    </row>
    <row r="3435" spans="1:34" x14ac:dyDescent="0.25">
      <c r="A3435">
        <v>10</v>
      </c>
      <c r="B3435" t="s">
        <v>17388</v>
      </c>
      <c r="D3435">
        <v>46252</v>
      </c>
      <c r="E3435">
        <v>46272</v>
      </c>
      <c r="H3435" t="s">
        <v>16240</v>
      </c>
      <c r="I3435" t="s">
        <v>16241</v>
      </c>
      <c r="J3435">
        <v>2</v>
      </c>
      <c r="L3435" t="s">
        <v>16242</v>
      </c>
      <c r="M3435" t="s">
        <v>16243</v>
      </c>
      <c r="N3435" t="s">
        <v>16244</v>
      </c>
      <c r="O3435" t="s">
        <v>16400</v>
      </c>
      <c r="P3435" t="s">
        <v>14743</v>
      </c>
      <c r="Q3435" t="s">
        <v>148</v>
      </c>
      <c r="R3435" t="s">
        <v>8659</v>
      </c>
      <c r="S3435" t="s">
        <v>8645</v>
      </c>
      <c r="T3435" t="b">
        <v>0</v>
      </c>
      <c r="U3435" t="b">
        <v>0</v>
      </c>
      <c r="V3435">
        <v>1</v>
      </c>
      <c r="W3435">
        <v>50</v>
      </c>
      <c r="X3435">
        <v>10</v>
      </c>
      <c r="AB3435">
        <v>2</v>
      </c>
      <c r="AC3435">
        <v>1</v>
      </c>
      <c r="AD3435">
        <v>3</v>
      </c>
      <c r="AE3435" t="s">
        <v>2271</v>
      </c>
      <c r="AG3435" t="s">
        <v>16401</v>
      </c>
      <c r="AH3435" t="s">
        <v>16402</v>
      </c>
    </row>
    <row r="3436" spans="1:34" x14ac:dyDescent="0.25">
      <c r="A3436">
        <v>10</v>
      </c>
      <c r="B3436" t="s">
        <v>17388</v>
      </c>
      <c r="D3436">
        <v>46252</v>
      </c>
      <c r="E3436">
        <v>46272</v>
      </c>
      <c r="H3436" t="s">
        <v>16240</v>
      </c>
      <c r="I3436" t="s">
        <v>16241</v>
      </c>
      <c r="J3436">
        <v>2</v>
      </c>
      <c r="L3436" t="s">
        <v>16242</v>
      </c>
      <c r="M3436" t="s">
        <v>16243</v>
      </c>
      <c r="N3436" t="s">
        <v>16244</v>
      </c>
      <c r="O3436" t="s">
        <v>16403</v>
      </c>
      <c r="P3436" t="s">
        <v>14743</v>
      </c>
      <c r="Q3436" t="s">
        <v>148</v>
      </c>
      <c r="R3436" t="s">
        <v>8659</v>
      </c>
      <c r="S3436" t="s">
        <v>8645</v>
      </c>
      <c r="T3436" t="b">
        <v>0</v>
      </c>
      <c r="U3436" t="b">
        <v>0</v>
      </c>
      <c r="V3436">
        <v>2</v>
      </c>
      <c r="W3436">
        <v>90</v>
      </c>
      <c r="X3436">
        <v>10</v>
      </c>
      <c r="AB3436">
        <v>2</v>
      </c>
      <c r="AC3436">
        <v>1</v>
      </c>
      <c r="AD3436">
        <v>3</v>
      </c>
      <c r="AE3436" t="s">
        <v>618</v>
      </c>
      <c r="AG3436" t="s">
        <v>16404</v>
      </c>
      <c r="AH3436" t="s">
        <v>16405</v>
      </c>
    </row>
    <row r="3437" spans="1:34" x14ac:dyDescent="0.25">
      <c r="A3437">
        <v>10</v>
      </c>
      <c r="B3437" t="s">
        <v>17388</v>
      </c>
      <c r="D3437">
        <v>46252</v>
      </c>
      <c r="E3437">
        <v>46272</v>
      </c>
      <c r="H3437" t="s">
        <v>16240</v>
      </c>
      <c r="I3437" t="s">
        <v>16241</v>
      </c>
      <c r="J3437">
        <v>2</v>
      </c>
      <c r="L3437" t="s">
        <v>16242</v>
      </c>
      <c r="M3437" t="s">
        <v>16243</v>
      </c>
      <c r="N3437" t="s">
        <v>16244</v>
      </c>
      <c r="O3437" t="s">
        <v>16406</v>
      </c>
      <c r="P3437" t="s">
        <v>14743</v>
      </c>
      <c r="Q3437" t="s">
        <v>148</v>
      </c>
      <c r="R3437" t="s">
        <v>8659</v>
      </c>
      <c r="S3437" t="s">
        <v>8645</v>
      </c>
      <c r="T3437" t="b">
        <v>0</v>
      </c>
      <c r="U3437" t="b">
        <v>0</v>
      </c>
      <c r="V3437">
        <v>3</v>
      </c>
      <c r="W3437">
        <v>100</v>
      </c>
      <c r="X3437">
        <v>10</v>
      </c>
      <c r="AB3437">
        <v>2</v>
      </c>
      <c r="AC3437">
        <v>1</v>
      </c>
      <c r="AD3437">
        <v>3</v>
      </c>
      <c r="AE3437" t="s">
        <v>618</v>
      </c>
      <c r="AG3437" t="s">
        <v>16404</v>
      </c>
      <c r="AH3437" t="s">
        <v>16407</v>
      </c>
    </row>
    <row r="3438" spans="1:34" x14ac:dyDescent="0.25">
      <c r="A3438">
        <v>10</v>
      </c>
      <c r="B3438" t="s">
        <v>17388</v>
      </c>
      <c r="D3438">
        <v>46252</v>
      </c>
      <c r="E3438">
        <v>46272</v>
      </c>
      <c r="H3438" t="s">
        <v>16240</v>
      </c>
      <c r="I3438" t="s">
        <v>16241</v>
      </c>
      <c r="J3438">
        <v>2</v>
      </c>
      <c r="L3438" t="s">
        <v>16242</v>
      </c>
      <c r="M3438" t="s">
        <v>16243</v>
      </c>
      <c r="N3438" t="s">
        <v>16244</v>
      </c>
      <c r="O3438" t="s">
        <v>16408</v>
      </c>
      <c r="P3438" t="s">
        <v>14743</v>
      </c>
      <c r="Q3438" t="s">
        <v>148</v>
      </c>
      <c r="R3438" t="s">
        <v>8659</v>
      </c>
      <c r="S3438" t="s">
        <v>8645</v>
      </c>
      <c r="T3438" t="b">
        <v>0</v>
      </c>
      <c r="U3438" t="b">
        <v>0</v>
      </c>
      <c r="V3438">
        <v>4</v>
      </c>
      <c r="W3438">
        <v>100</v>
      </c>
      <c r="X3438">
        <v>10</v>
      </c>
      <c r="AB3438">
        <v>2</v>
      </c>
      <c r="AC3438">
        <v>1</v>
      </c>
      <c r="AD3438">
        <v>3</v>
      </c>
      <c r="AE3438" t="s">
        <v>618</v>
      </c>
      <c r="AG3438" t="s">
        <v>16404</v>
      </c>
      <c r="AH3438" t="s">
        <v>16409</v>
      </c>
    </row>
    <row r="3439" spans="1:34" x14ac:dyDescent="0.25">
      <c r="A3439">
        <v>10</v>
      </c>
      <c r="B3439" t="s">
        <v>17388</v>
      </c>
      <c r="D3439">
        <v>46252</v>
      </c>
      <c r="E3439">
        <v>46272</v>
      </c>
      <c r="H3439" t="s">
        <v>16240</v>
      </c>
      <c r="I3439" t="s">
        <v>16241</v>
      </c>
      <c r="J3439">
        <v>2</v>
      </c>
      <c r="L3439" t="s">
        <v>16242</v>
      </c>
      <c r="M3439" t="s">
        <v>16243</v>
      </c>
      <c r="N3439" t="s">
        <v>16244</v>
      </c>
      <c r="O3439" t="s">
        <v>16410</v>
      </c>
      <c r="P3439" t="s">
        <v>172</v>
      </c>
      <c r="Q3439" t="s">
        <v>148</v>
      </c>
      <c r="R3439" t="s">
        <v>8659</v>
      </c>
      <c r="S3439" t="s">
        <v>8645</v>
      </c>
      <c r="T3439" t="b">
        <v>1</v>
      </c>
      <c r="U3439" t="b">
        <v>0</v>
      </c>
      <c r="V3439">
        <v>1</v>
      </c>
      <c r="W3439">
        <v>20</v>
      </c>
      <c r="X3439">
        <v>12</v>
      </c>
      <c r="AB3439">
        <v>2</v>
      </c>
      <c r="AC3439">
        <v>1</v>
      </c>
      <c r="AD3439">
        <v>3</v>
      </c>
      <c r="AE3439" t="s">
        <v>2271</v>
      </c>
      <c r="AG3439" t="s">
        <v>16411</v>
      </c>
      <c r="AH3439" t="s">
        <v>16412</v>
      </c>
    </row>
    <row r="3440" spans="1:34" x14ac:dyDescent="0.25">
      <c r="A3440">
        <v>10</v>
      </c>
      <c r="B3440" t="s">
        <v>17388</v>
      </c>
      <c r="D3440">
        <v>46252</v>
      </c>
      <c r="E3440">
        <v>46272</v>
      </c>
      <c r="H3440" t="s">
        <v>16240</v>
      </c>
      <c r="I3440" t="s">
        <v>16241</v>
      </c>
      <c r="J3440">
        <v>2</v>
      </c>
      <c r="L3440" t="s">
        <v>16242</v>
      </c>
      <c r="M3440" t="s">
        <v>16243</v>
      </c>
      <c r="N3440" t="s">
        <v>16244</v>
      </c>
      <c r="O3440" t="s">
        <v>16413</v>
      </c>
      <c r="P3440" t="s">
        <v>172</v>
      </c>
      <c r="Q3440" t="s">
        <v>148</v>
      </c>
      <c r="R3440" t="s">
        <v>8659</v>
      </c>
      <c r="S3440" t="s">
        <v>8645</v>
      </c>
      <c r="T3440" t="b">
        <v>1</v>
      </c>
      <c r="U3440" t="b">
        <v>0</v>
      </c>
      <c r="V3440">
        <v>2</v>
      </c>
      <c r="W3440">
        <v>20</v>
      </c>
      <c r="X3440">
        <v>12</v>
      </c>
      <c r="AB3440">
        <v>2</v>
      </c>
      <c r="AC3440">
        <v>1</v>
      </c>
      <c r="AD3440">
        <v>3</v>
      </c>
      <c r="AE3440" t="s">
        <v>2271</v>
      </c>
      <c r="AG3440" t="s">
        <v>16411</v>
      </c>
      <c r="AH3440" t="s">
        <v>16414</v>
      </c>
    </row>
    <row r="3441" spans="1:34" x14ac:dyDescent="0.25">
      <c r="A3441">
        <v>10</v>
      </c>
      <c r="B3441" t="s">
        <v>17388</v>
      </c>
      <c r="D3441">
        <v>46252</v>
      </c>
      <c r="E3441">
        <v>46272</v>
      </c>
      <c r="H3441" t="s">
        <v>16240</v>
      </c>
      <c r="I3441" t="s">
        <v>16241</v>
      </c>
      <c r="J3441">
        <v>2</v>
      </c>
      <c r="L3441" t="s">
        <v>16242</v>
      </c>
      <c r="M3441" t="s">
        <v>16243</v>
      </c>
      <c r="N3441" t="s">
        <v>16244</v>
      </c>
      <c r="O3441" t="s">
        <v>16415</v>
      </c>
      <c r="P3441" t="s">
        <v>172</v>
      </c>
      <c r="Q3441" t="s">
        <v>148</v>
      </c>
      <c r="R3441" t="s">
        <v>8659</v>
      </c>
      <c r="S3441" t="s">
        <v>8645</v>
      </c>
      <c r="T3441" t="b">
        <v>1</v>
      </c>
      <c r="U3441" t="b">
        <v>0</v>
      </c>
      <c r="V3441">
        <v>3</v>
      </c>
      <c r="W3441">
        <v>20</v>
      </c>
      <c r="X3441">
        <v>12</v>
      </c>
      <c r="AB3441">
        <v>2</v>
      </c>
      <c r="AC3441">
        <v>1</v>
      </c>
      <c r="AD3441">
        <v>3</v>
      </c>
      <c r="AE3441" t="s">
        <v>2271</v>
      </c>
      <c r="AG3441" t="s">
        <v>16411</v>
      </c>
      <c r="AH3441" t="s">
        <v>16416</v>
      </c>
    </row>
    <row r="3442" spans="1:34" x14ac:dyDescent="0.25">
      <c r="A3442">
        <v>10</v>
      </c>
      <c r="B3442" t="s">
        <v>17388</v>
      </c>
      <c r="D3442">
        <v>46252</v>
      </c>
      <c r="E3442">
        <v>46272</v>
      </c>
      <c r="H3442" t="s">
        <v>16240</v>
      </c>
      <c r="I3442" t="s">
        <v>16241</v>
      </c>
      <c r="J3442">
        <v>2</v>
      </c>
      <c r="L3442" t="s">
        <v>16242</v>
      </c>
      <c r="M3442" t="s">
        <v>16243</v>
      </c>
      <c r="N3442" t="s">
        <v>16244</v>
      </c>
      <c r="O3442" t="s">
        <v>16417</v>
      </c>
      <c r="P3442" t="s">
        <v>313</v>
      </c>
      <c r="Q3442" t="s">
        <v>148</v>
      </c>
      <c r="R3442" t="s">
        <v>8659</v>
      </c>
      <c r="S3442" t="s">
        <v>8645</v>
      </c>
      <c r="T3442" t="b">
        <v>0</v>
      </c>
      <c r="U3442" t="b">
        <v>0</v>
      </c>
      <c r="V3442">
        <v>1</v>
      </c>
      <c r="W3442">
        <v>60</v>
      </c>
      <c r="X3442">
        <v>10</v>
      </c>
      <c r="AB3442">
        <v>2</v>
      </c>
      <c r="AC3442">
        <v>1</v>
      </c>
      <c r="AD3442">
        <v>3</v>
      </c>
      <c r="AE3442" t="s">
        <v>1745</v>
      </c>
      <c r="AG3442" t="s">
        <v>16418</v>
      </c>
      <c r="AH3442" t="s">
        <v>16419</v>
      </c>
    </row>
    <row r="3443" spans="1:34" x14ac:dyDescent="0.25">
      <c r="A3443">
        <v>10</v>
      </c>
      <c r="B3443" t="s">
        <v>17388</v>
      </c>
      <c r="D3443">
        <v>46252</v>
      </c>
      <c r="E3443">
        <v>46272</v>
      </c>
      <c r="H3443" t="s">
        <v>16240</v>
      </c>
      <c r="I3443" t="s">
        <v>16241</v>
      </c>
      <c r="J3443">
        <v>2</v>
      </c>
      <c r="L3443" t="s">
        <v>16242</v>
      </c>
      <c r="M3443" t="s">
        <v>16243</v>
      </c>
      <c r="N3443" t="s">
        <v>16244</v>
      </c>
      <c r="O3443" t="s">
        <v>16420</v>
      </c>
      <c r="P3443" t="s">
        <v>313</v>
      </c>
      <c r="Q3443" t="s">
        <v>148</v>
      </c>
      <c r="R3443" t="s">
        <v>8659</v>
      </c>
      <c r="S3443" t="s">
        <v>8645</v>
      </c>
      <c r="T3443" t="b">
        <v>0</v>
      </c>
      <c r="U3443" t="b">
        <v>0</v>
      </c>
      <c r="V3443">
        <v>2</v>
      </c>
      <c r="W3443">
        <v>60</v>
      </c>
      <c r="X3443">
        <v>10</v>
      </c>
      <c r="AB3443">
        <v>2</v>
      </c>
      <c r="AC3443">
        <v>1</v>
      </c>
      <c r="AD3443">
        <v>2</v>
      </c>
      <c r="AE3443" t="s">
        <v>1745</v>
      </c>
      <c r="AG3443" t="s">
        <v>1932</v>
      </c>
      <c r="AH3443" t="s">
        <v>16421</v>
      </c>
    </row>
    <row r="3444" spans="1:34" x14ac:dyDescent="0.25">
      <c r="A3444">
        <v>10</v>
      </c>
      <c r="B3444" t="s">
        <v>17388</v>
      </c>
      <c r="D3444">
        <v>46252</v>
      </c>
      <c r="E3444">
        <v>46272</v>
      </c>
      <c r="H3444" t="s">
        <v>16240</v>
      </c>
      <c r="I3444" t="s">
        <v>16241</v>
      </c>
      <c r="J3444">
        <v>2</v>
      </c>
      <c r="L3444" t="s">
        <v>16242</v>
      </c>
      <c r="M3444" t="s">
        <v>16243</v>
      </c>
      <c r="N3444" t="s">
        <v>16244</v>
      </c>
      <c r="O3444" t="s">
        <v>16422</v>
      </c>
      <c r="P3444" t="s">
        <v>313</v>
      </c>
      <c r="Q3444" t="s">
        <v>148</v>
      </c>
      <c r="R3444" t="s">
        <v>8659</v>
      </c>
      <c r="S3444" t="s">
        <v>8645</v>
      </c>
      <c r="T3444" t="b">
        <v>0</v>
      </c>
      <c r="U3444" t="b">
        <v>0</v>
      </c>
      <c r="V3444">
        <v>3</v>
      </c>
      <c r="W3444">
        <v>60</v>
      </c>
      <c r="X3444">
        <v>10</v>
      </c>
      <c r="AB3444">
        <v>2</v>
      </c>
      <c r="AC3444">
        <v>1</v>
      </c>
      <c r="AD3444">
        <v>2</v>
      </c>
      <c r="AE3444" t="s">
        <v>1745</v>
      </c>
      <c r="AG3444" t="s">
        <v>1932</v>
      </c>
      <c r="AH3444" t="s">
        <v>16423</v>
      </c>
    </row>
    <row r="3445" spans="1:34" x14ac:dyDescent="0.25">
      <c r="A3445">
        <v>10</v>
      </c>
      <c r="B3445" t="s">
        <v>17388</v>
      </c>
      <c r="D3445">
        <v>46252</v>
      </c>
      <c r="E3445">
        <v>46272</v>
      </c>
      <c r="H3445" t="s">
        <v>16240</v>
      </c>
      <c r="I3445" t="s">
        <v>16241</v>
      </c>
      <c r="J3445">
        <v>2</v>
      </c>
      <c r="L3445" t="s">
        <v>16242</v>
      </c>
      <c r="M3445" t="s">
        <v>16243</v>
      </c>
      <c r="N3445" t="s">
        <v>16244</v>
      </c>
      <c r="O3445" t="s">
        <v>16424</v>
      </c>
      <c r="P3445" t="s">
        <v>217</v>
      </c>
      <c r="Q3445" t="s">
        <v>8650</v>
      </c>
      <c r="R3445" t="s">
        <v>8637</v>
      </c>
      <c r="S3445" t="s">
        <v>8645</v>
      </c>
      <c r="T3445" t="b">
        <v>1</v>
      </c>
      <c r="U3445" t="b">
        <v>0</v>
      </c>
      <c r="V3445">
        <v>1</v>
      </c>
      <c r="W3445">
        <v>27.5</v>
      </c>
      <c r="X3445">
        <v>8</v>
      </c>
      <c r="AB3445">
        <v>2</v>
      </c>
      <c r="AC3445">
        <v>1</v>
      </c>
      <c r="AD3445">
        <v>3</v>
      </c>
      <c r="AE3445" t="s">
        <v>1745</v>
      </c>
      <c r="AG3445" t="s">
        <v>16425</v>
      </c>
      <c r="AH3445" t="s">
        <v>16426</v>
      </c>
    </row>
    <row r="3446" spans="1:34" x14ac:dyDescent="0.25">
      <c r="A3446">
        <v>10</v>
      </c>
      <c r="B3446" t="s">
        <v>17388</v>
      </c>
      <c r="D3446">
        <v>46252</v>
      </c>
      <c r="E3446">
        <v>46272</v>
      </c>
      <c r="H3446" t="s">
        <v>16240</v>
      </c>
      <c r="I3446" t="s">
        <v>16241</v>
      </c>
      <c r="J3446">
        <v>2</v>
      </c>
      <c r="L3446" t="s">
        <v>16242</v>
      </c>
      <c r="M3446" t="s">
        <v>16243</v>
      </c>
      <c r="N3446" t="s">
        <v>16244</v>
      </c>
      <c r="O3446" t="s">
        <v>16427</v>
      </c>
      <c r="P3446" t="s">
        <v>217</v>
      </c>
      <c r="Q3446" t="s">
        <v>8650</v>
      </c>
      <c r="R3446" t="s">
        <v>8637</v>
      </c>
      <c r="S3446" t="s">
        <v>8645</v>
      </c>
      <c r="T3446" t="b">
        <v>1</v>
      </c>
      <c r="U3446" t="b">
        <v>0</v>
      </c>
      <c r="V3446">
        <v>2</v>
      </c>
      <c r="W3446">
        <v>27.5</v>
      </c>
      <c r="X3446">
        <v>7</v>
      </c>
      <c r="AB3446">
        <v>2</v>
      </c>
      <c r="AC3446">
        <v>1</v>
      </c>
      <c r="AD3446">
        <v>3</v>
      </c>
      <c r="AE3446" t="s">
        <v>610</v>
      </c>
      <c r="AG3446" t="s">
        <v>16428</v>
      </c>
      <c r="AH3446" t="s">
        <v>16429</v>
      </c>
    </row>
    <row r="3447" spans="1:34" x14ac:dyDescent="0.25">
      <c r="A3447">
        <v>10</v>
      </c>
      <c r="B3447" t="s">
        <v>17388</v>
      </c>
      <c r="D3447">
        <v>46252</v>
      </c>
      <c r="E3447">
        <v>46272</v>
      </c>
      <c r="H3447" t="s">
        <v>16240</v>
      </c>
      <c r="I3447" t="s">
        <v>16241</v>
      </c>
      <c r="J3447">
        <v>2</v>
      </c>
      <c r="L3447" t="s">
        <v>16242</v>
      </c>
      <c r="M3447" t="s">
        <v>16243</v>
      </c>
      <c r="N3447" t="s">
        <v>16244</v>
      </c>
      <c r="O3447" t="s">
        <v>16430</v>
      </c>
      <c r="P3447" t="s">
        <v>217</v>
      </c>
      <c r="Q3447" t="s">
        <v>8650</v>
      </c>
      <c r="R3447" t="s">
        <v>8637</v>
      </c>
      <c r="S3447" t="s">
        <v>8645</v>
      </c>
      <c r="T3447" t="b">
        <v>1</v>
      </c>
      <c r="U3447" t="b">
        <v>0</v>
      </c>
      <c r="V3447">
        <v>3</v>
      </c>
      <c r="W3447">
        <v>27.5</v>
      </c>
      <c r="X3447">
        <v>6</v>
      </c>
      <c r="AB3447">
        <v>2</v>
      </c>
      <c r="AC3447">
        <v>1</v>
      </c>
      <c r="AD3447">
        <v>3</v>
      </c>
      <c r="AE3447" t="s">
        <v>610</v>
      </c>
      <c r="AG3447" t="s">
        <v>16431</v>
      </c>
      <c r="AH3447" t="s">
        <v>16432</v>
      </c>
    </row>
    <row r="3448" spans="1:34" x14ac:dyDescent="0.25">
      <c r="A3448">
        <v>10</v>
      </c>
      <c r="B3448" t="s">
        <v>17388</v>
      </c>
      <c r="D3448">
        <v>46252</v>
      </c>
      <c r="E3448">
        <v>46272</v>
      </c>
      <c r="H3448" t="s">
        <v>16240</v>
      </c>
      <c r="I3448" t="s">
        <v>16241</v>
      </c>
      <c r="J3448">
        <v>2</v>
      </c>
      <c r="L3448" t="s">
        <v>16242</v>
      </c>
      <c r="M3448" t="s">
        <v>16243</v>
      </c>
      <c r="N3448" t="s">
        <v>16244</v>
      </c>
      <c r="O3448" t="s">
        <v>16433</v>
      </c>
      <c r="P3448" t="s">
        <v>209</v>
      </c>
      <c r="Q3448" t="s">
        <v>8650</v>
      </c>
      <c r="R3448" t="s">
        <v>8637</v>
      </c>
      <c r="S3448" t="s">
        <v>8645</v>
      </c>
      <c r="T3448" t="b">
        <v>0</v>
      </c>
      <c r="U3448" t="b">
        <v>0</v>
      </c>
      <c r="V3448">
        <v>1</v>
      </c>
      <c r="W3448">
        <v>75</v>
      </c>
      <c r="X3448">
        <v>8</v>
      </c>
      <c r="AB3448">
        <v>2</v>
      </c>
      <c r="AC3448">
        <v>1</v>
      </c>
      <c r="AD3448">
        <v>3</v>
      </c>
      <c r="AE3448" t="s">
        <v>618</v>
      </c>
      <c r="AG3448" t="s">
        <v>3189</v>
      </c>
      <c r="AH3448" t="s">
        <v>16434</v>
      </c>
    </row>
    <row r="3449" spans="1:34" x14ac:dyDescent="0.25">
      <c r="A3449">
        <v>10</v>
      </c>
      <c r="B3449" t="s">
        <v>17388</v>
      </c>
      <c r="D3449">
        <v>46252</v>
      </c>
      <c r="E3449">
        <v>46272</v>
      </c>
      <c r="H3449" t="s">
        <v>16240</v>
      </c>
      <c r="I3449" t="s">
        <v>16241</v>
      </c>
      <c r="J3449">
        <v>2</v>
      </c>
      <c r="L3449" t="s">
        <v>16242</v>
      </c>
      <c r="M3449" t="s">
        <v>16243</v>
      </c>
      <c r="N3449" t="s">
        <v>16244</v>
      </c>
      <c r="O3449" t="s">
        <v>16435</v>
      </c>
      <c r="P3449" t="s">
        <v>209</v>
      </c>
      <c r="Q3449" t="s">
        <v>8650</v>
      </c>
      <c r="R3449" t="s">
        <v>8637</v>
      </c>
      <c r="S3449" t="s">
        <v>8645</v>
      </c>
      <c r="T3449" t="b">
        <v>0</v>
      </c>
      <c r="U3449" t="b">
        <v>0</v>
      </c>
      <c r="V3449">
        <v>2</v>
      </c>
      <c r="W3449">
        <v>75</v>
      </c>
      <c r="X3449">
        <v>10</v>
      </c>
      <c r="AB3449">
        <v>2</v>
      </c>
      <c r="AC3449">
        <v>1</v>
      </c>
      <c r="AD3449">
        <v>3</v>
      </c>
      <c r="AE3449" t="s">
        <v>1745</v>
      </c>
      <c r="AG3449" t="s">
        <v>2181</v>
      </c>
      <c r="AH3449" t="s">
        <v>16436</v>
      </c>
    </row>
    <row r="3450" spans="1:34" x14ac:dyDescent="0.25">
      <c r="A3450">
        <v>10</v>
      </c>
      <c r="B3450" t="s">
        <v>17388</v>
      </c>
      <c r="D3450">
        <v>46252</v>
      </c>
      <c r="E3450">
        <v>46272</v>
      </c>
      <c r="H3450" t="s">
        <v>16240</v>
      </c>
      <c r="I3450" t="s">
        <v>16241</v>
      </c>
      <c r="J3450">
        <v>2</v>
      </c>
      <c r="L3450" t="s">
        <v>16242</v>
      </c>
      <c r="M3450" t="s">
        <v>16243</v>
      </c>
      <c r="N3450" t="s">
        <v>16244</v>
      </c>
      <c r="O3450" t="s">
        <v>16437</v>
      </c>
      <c r="P3450" t="s">
        <v>209</v>
      </c>
      <c r="Q3450" t="s">
        <v>8650</v>
      </c>
      <c r="R3450" t="s">
        <v>8637</v>
      </c>
      <c r="S3450" t="s">
        <v>8645</v>
      </c>
      <c r="T3450" t="b">
        <v>0</v>
      </c>
      <c r="U3450" t="b">
        <v>0</v>
      </c>
      <c r="V3450">
        <v>3</v>
      </c>
      <c r="W3450">
        <v>75</v>
      </c>
      <c r="X3450">
        <v>7</v>
      </c>
      <c r="AB3450">
        <v>2</v>
      </c>
      <c r="AC3450">
        <v>1</v>
      </c>
      <c r="AD3450">
        <v>3</v>
      </c>
      <c r="AE3450" t="s">
        <v>610</v>
      </c>
      <c r="AG3450" t="s">
        <v>2350</v>
      </c>
      <c r="AH3450" t="s">
        <v>16438</v>
      </c>
    </row>
    <row r="3451" spans="1:34" x14ac:dyDescent="0.25">
      <c r="A3451">
        <v>10</v>
      </c>
      <c r="B3451" t="s">
        <v>17388</v>
      </c>
      <c r="D3451">
        <v>46252</v>
      </c>
      <c r="E3451">
        <v>46272</v>
      </c>
      <c r="H3451" t="s">
        <v>16240</v>
      </c>
      <c r="I3451" t="s">
        <v>16241</v>
      </c>
      <c r="J3451">
        <v>2</v>
      </c>
      <c r="L3451" t="s">
        <v>16242</v>
      </c>
      <c r="M3451" t="s">
        <v>16243</v>
      </c>
      <c r="N3451" t="s">
        <v>16244</v>
      </c>
      <c r="O3451" t="s">
        <v>16439</v>
      </c>
      <c r="P3451" t="s">
        <v>334</v>
      </c>
      <c r="Q3451" t="s">
        <v>2</v>
      </c>
      <c r="R3451" t="s">
        <v>8652</v>
      </c>
      <c r="S3451" t="s">
        <v>8646</v>
      </c>
      <c r="T3451" t="b">
        <v>0</v>
      </c>
      <c r="U3451" t="b">
        <v>1</v>
      </c>
      <c r="V3451">
        <v>1</v>
      </c>
      <c r="W3451">
        <v>0</v>
      </c>
      <c r="Y3451">
        <v>61.800000000000004</v>
      </c>
      <c r="AG3451" t="s">
        <v>6982</v>
      </c>
      <c r="AH3451" t="s">
        <v>16440</v>
      </c>
    </row>
    <row r="3452" spans="1:34" x14ac:dyDescent="0.25">
      <c r="A3452">
        <v>10</v>
      </c>
      <c r="B3452" t="s">
        <v>17388</v>
      </c>
      <c r="D3452">
        <v>46252</v>
      </c>
      <c r="E3452">
        <v>46272</v>
      </c>
      <c r="H3452" t="s">
        <v>16240</v>
      </c>
      <c r="I3452" t="s">
        <v>16241</v>
      </c>
      <c r="J3452">
        <v>2</v>
      </c>
      <c r="L3452" t="s">
        <v>16242</v>
      </c>
      <c r="M3452" t="s">
        <v>16243</v>
      </c>
      <c r="N3452" t="s">
        <v>16244</v>
      </c>
      <c r="O3452" t="s">
        <v>16441</v>
      </c>
      <c r="P3452" t="s">
        <v>334</v>
      </c>
      <c r="Q3452" t="s">
        <v>2</v>
      </c>
      <c r="R3452" t="s">
        <v>8652</v>
      </c>
      <c r="S3452" t="s">
        <v>8646</v>
      </c>
      <c r="T3452" t="b">
        <v>0</v>
      </c>
      <c r="U3452" t="b">
        <v>1</v>
      </c>
      <c r="V3452">
        <v>2</v>
      </c>
      <c r="W3452">
        <v>0</v>
      </c>
      <c r="Y3452">
        <v>49.8</v>
      </c>
      <c r="AG3452" t="s">
        <v>6856</v>
      </c>
      <c r="AH3452" t="s">
        <v>16244</v>
      </c>
    </row>
    <row r="3453" spans="1:34" x14ac:dyDescent="0.25">
      <c r="A3453">
        <v>10</v>
      </c>
      <c r="B3453" t="s">
        <v>17388</v>
      </c>
      <c r="D3453">
        <v>46252</v>
      </c>
      <c r="E3453">
        <v>46272</v>
      </c>
      <c r="H3453" t="s">
        <v>16245</v>
      </c>
      <c r="I3453" t="s">
        <v>16246</v>
      </c>
      <c r="J3453">
        <v>3</v>
      </c>
      <c r="L3453" t="s">
        <v>16247</v>
      </c>
      <c r="M3453" t="s">
        <v>16248</v>
      </c>
      <c r="N3453" t="s">
        <v>16249</v>
      </c>
      <c r="O3453" t="s">
        <v>16442</v>
      </c>
      <c r="P3453" t="s">
        <v>363</v>
      </c>
      <c r="Q3453" t="s">
        <v>357</v>
      </c>
      <c r="R3453" t="s">
        <v>357</v>
      </c>
      <c r="S3453" t="s">
        <v>357</v>
      </c>
      <c r="T3453" t="b">
        <v>0</v>
      </c>
      <c r="U3453" t="b">
        <v>1</v>
      </c>
      <c r="V3453">
        <v>1</v>
      </c>
      <c r="Y3453">
        <v>300</v>
      </c>
      <c r="Z3453">
        <v>0.63</v>
      </c>
      <c r="AA3453" t="s">
        <v>3957</v>
      </c>
      <c r="AG3453" t="s">
        <v>15582</v>
      </c>
      <c r="AH3453" t="s">
        <v>16248</v>
      </c>
    </row>
    <row r="3454" spans="1:34" x14ac:dyDescent="0.25">
      <c r="A3454">
        <v>10</v>
      </c>
      <c r="B3454" t="s">
        <v>17388</v>
      </c>
      <c r="D3454">
        <v>46252</v>
      </c>
      <c r="E3454">
        <v>46272</v>
      </c>
      <c r="H3454" t="s">
        <v>16245</v>
      </c>
      <c r="I3454" t="s">
        <v>16246</v>
      </c>
      <c r="J3454">
        <v>3</v>
      </c>
      <c r="L3454" t="s">
        <v>16247</v>
      </c>
      <c r="M3454" t="s">
        <v>16248</v>
      </c>
      <c r="N3454" t="s">
        <v>16249</v>
      </c>
      <c r="O3454" t="s">
        <v>16443</v>
      </c>
      <c r="P3454" t="s">
        <v>269</v>
      </c>
      <c r="Q3454" t="s">
        <v>369</v>
      </c>
      <c r="R3454" t="s">
        <v>8654</v>
      </c>
      <c r="S3454" t="s">
        <v>8645</v>
      </c>
      <c r="T3454" t="b">
        <v>0</v>
      </c>
      <c r="U3454" t="b">
        <v>0</v>
      </c>
      <c r="V3454">
        <v>1</v>
      </c>
      <c r="W3454">
        <v>0</v>
      </c>
      <c r="X3454">
        <v>10</v>
      </c>
      <c r="AF3454" t="s">
        <v>16444</v>
      </c>
      <c r="AH3454" t="s">
        <v>16445</v>
      </c>
    </row>
    <row r="3455" spans="1:34" x14ac:dyDescent="0.25">
      <c r="A3455">
        <v>10</v>
      </c>
      <c r="B3455" t="s">
        <v>17388</v>
      </c>
      <c r="D3455">
        <v>46252</v>
      </c>
      <c r="E3455">
        <v>46272</v>
      </c>
      <c r="H3455" t="s">
        <v>16245</v>
      </c>
      <c r="I3455" t="s">
        <v>16246</v>
      </c>
      <c r="J3455">
        <v>3</v>
      </c>
      <c r="L3455" t="s">
        <v>16247</v>
      </c>
      <c r="M3455" t="s">
        <v>16248</v>
      </c>
      <c r="N3455" t="s">
        <v>16249</v>
      </c>
      <c r="O3455" t="s">
        <v>16446</v>
      </c>
      <c r="P3455" t="s">
        <v>423</v>
      </c>
      <c r="Q3455" t="s">
        <v>272</v>
      </c>
      <c r="R3455" t="s">
        <v>8666</v>
      </c>
      <c r="S3455" t="s">
        <v>8645</v>
      </c>
      <c r="T3455" t="b">
        <v>0</v>
      </c>
      <c r="U3455" t="b">
        <v>0</v>
      </c>
      <c r="V3455">
        <v>1</v>
      </c>
      <c r="W3455">
        <v>0</v>
      </c>
      <c r="X3455">
        <v>12</v>
      </c>
      <c r="AF3455" t="s">
        <v>16444</v>
      </c>
      <c r="AH3455" t="s">
        <v>16447</v>
      </c>
    </row>
    <row r="3456" spans="1:34" x14ac:dyDescent="0.25">
      <c r="A3456">
        <v>10</v>
      </c>
      <c r="B3456" t="s">
        <v>17388</v>
      </c>
      <c r="D3456">
        <v>46252</v>
      </c>
      <c r="E3456">
        <v>46272</v>
      </c>
      <c r="H3456" t="s">
        <v>16245</v>
      </c>
      <c r="I3456" t="s">
        <v>16246</v>
      </c>
      <c r="J3456">
        <v>3</v>
      </c>
      <c r="L3456" t="s">
        <v>16247</v>
      </c>
      <c r="M3456" t="s">
        <v>16248</v>
      </c>
      <c r="N3456" t="s">
        <v>16249</v>
      </c>
      <c r="O3456" t="s">
        <v>16448</v>
      </c>
      <c r="P3456" t="s">
        <v>299</v>
      </c>
      <c r="Q3456" t="s">
        <v>369</v>
      </c>
      <c r="R3456" t="s">
        <v>8795</v>
      </c>
      <c r="S3456" t="s">
        <v>8651</v>
      </c>
      <c r="T3456" t="b">
        <v>0</v>
      </c>
      <c r="U3456" t="b">
        <v>0</v>
      </c>
      <c r="V3456">
        <v>1</v>
      </c>
      <c r="W3456">
        <v>0</v>
      </c>
      <c r="X3456">
        <v>10</v>
      </c>
      <c r="AF3456" t="s">
        <v>16444</v>
      </c>
      <c r="AH3456" t="s">
        <v>16449</v>
      </c>
    </row>
    <row r="3457" spans="1:34" x14ac:dyDescent="0.25">
      <c r="A3457">
        <v>10</v>
      </c>
      <c r="B3457" t="s">
        <v>17388</v>
      </c>
      <c r="D3457">
        <v>46252</v>
      </c>
      <c r="E3457">
        <v>46272</v>
      </c>
      <c r="H3457" t="s">
        <v>16245</v>
      </c>
      <c r="I3457" t="s">
        <v>16246</v>
      </c>
      <c r="J3457">
        <v>3</v>
      </c>
      <c r="L3457" t="s">
        <v>16247</v>
      </c>
      <c r="M3457" t="s">
        <v>16248</v>
      </c>
      <c r="N3457" t="s">
        <v>16249</v>
      </c>
      <c r="O3457" t="s">
        <v>16450</v>
      </c>
      <c r="P3457" t="s">
        <v>286</v>
      </c>
      <c r="Q3457" t="s">
        <v>369</v>
      </c>
      <c r="R3457" t="s">
        <v>8489</v>
      </c>
      <c r="S3457" t="s">
        <v>8645</v>
      </c>
      <c r="T3457" t="b">
        <v>0</v>
      </c>
      <c r="U3457" t="b">
        <v>0</v>
      </c>
      <c r="V3457">
        <v>1</v>
      </c>
      <c r="W3457">
        <v>0</v>
      </c>
      <c r="X3457">
        <v>15</v>
      </c>
      <c r="AF3457" t="s">
        <v>16444</v>
      </c>
      <c r="AH3457" t="s">
        <v>16451</v>
      </c>
    </row>
    <row r="3458" spans="1:34" x14ac:dyDescent="0.25">
      <c r="A3458">
        <v>10</v>
      </c>
      <c r="B3458" t="s">
        <v>17388</v>
      </c>
      <c r="D3458">
        <v>46252</v>
      </c>
      <c r="E3458">
        <v>46272</v>
      </c>
      <c r="H3458" t="s">
        <v>16245</v>
      </c>
      <c r="I3458" t="s">
        <v>16246</v>
      </c>
      <c r="J3458">
        <v>3</v>
      </c>
      <c r="L3458" t="s">
        <v>16247</v>
      </c>
      <c r="M3458" t="s">
        <v>16248</v>
      </c>
      <c r="N3458" t="s">
        <v>16249</v>
      </c>
      <c r="O3458" t="s">
        <v>16452</v>
      </c>
      <c r="P3458" t="s">
        <v>269</v>
      </c>
      <c r="Q3458" t="s">
        <v>369</v>
      </c>
      <c r="R3458" t="s">
        <v>8654</v>
      </c>
      <c r="S3458" t="s">
        <v>8645</v>
      </c>
      <c r="T3458" t="b">
        <v>0</v>
      </c>
      <c r="U3458" t="b">
        <v>0</v>
      </c>
      <c r="V3458">
        <v>2</v>
      </c>
      <c r="W3458">
        <v>0</v>
      </c>
      <c r="X3458">
        <v>10</v>
      </c>
      <c r="AF3458" t="s">
        <v>16453</v>
      </c>
      <c r="AH3458" t="s">
        <v>16454</v>
      </c>
    </row>
    <row r="3459" spans="1:34" x14ac:dyDescent="0.25">
      <c r="A3459">
        <v>10</v>
      </c>
      <c r="B3459" t="s">
        <v>17388</v>
      </c>
      <c r="D3459">
        <v>46252</v>
      </c>
      <c r="E3459">
        <v>46272</v>
      </c>
      <c r="H3459" t="s">
        <v>16245</v>
      </c>
      <c r="I3459" t="s">
        <v>16246</v>
      </c>
      <c r="J3459">
        <v>3</v>
      </c>
      <c r="L3459" t="s">
        <v>16247</v>
      </c>
      <c r="M3459" t="s">
        <v>16248</v>
      </c>
      <c r="N3459" t="s">
        <v>16249</v>
      </c>
      <c r="O3459" t="s">
        <v>16455</v>
      </c>
      <c r="P3459" t="s">
        <v>423</v>
      </c>
      <c r="Q3459" t="s">
        <v>272</v>
      </c>
      <c r="R3459" t="s">
        <v>8666</v>
      </c>
      <c r="S3459" t="s">
        <v>8645</v>
      </c>
      <c r="T3459" t="b">
        <v>0</v>
      </c>
      <c r="U3459" t="b">
        <v>0</v>
      </c>
      <c r="V3459">
        <v>2</v>
      </c>
      <c r="W3459">
        <v>0</v>
      </c>
      <c r="X3459">
        <v>10</v>
      </c>
      <c r="AF3459" t="s">
        <v>16453</v>
      </c>
      <c r="AH3459" t="s">
        <v>16456</v>
      </c>
    </row>
    <row r="3460" spans="1:34" x14ac:dyDescent="0.25">
      <c r="A3460">
        <v>10</v>
      </c>
      <c r="B3460" t="s">
        <v>17388</v>
      </c>
      <c r="D3460">
        <v>46252</v>
      </c>
      <c r="E3460">
        <v>46272</v>
      </c>
      <c r="H3460" t="s">
        <v>16245</v>
      </c>
      <c r="I3460" t="s">
        <v>16246</v>
      </c>
      <c r="J3460">
        <v>3</v>
      </c>
      <c r="L3460" t="s">
        <v>16247</v>
      </c>
      <c r="M3460" t="s">
        <v>16248</v>
      </c>
      <c r="N3460" t="s">
        <v>16249</v>
      </c>
      <c r="O3460" t="s">
        <v>16457</v>
      </c>
      <c r="P3460" t="s">
        <v>299</v>
      </c>
      <c r="Q3460" t="s">
        <v>369</v>
      </c>
      <c r="R3460" t="s">
        <v>8795</v>
      </c>
      <c r="S3460" t="s">
        <v>8651</v>
      </c>
      <c r="T3460" t="b">
        <v>0</v>
      </c>
      <c r="U3460" t="b">
        <v>0</v>
      </c>
      <c r="V3460">
        <v>2</v>
      </c>
      <c r="W3460">
        <v>0</v>
      </c>
      <c r="X3460">
        <v>12</v>
      </c>
      <c r="AF3460" t="s">
        <v>16453</v>
      </c>
      <c r="AH3460" t="s">
        <v>16458</v>
      </c>
    </row>
    <row r="3461" spans="1:34" x14ac:dyDescent="0.25">
      <c r="A3461">
        <v>10</v>
      </c>
      <c r="B3461" t="s">
        <v>17388</v>
      </c>
      <c r="D3461">
        <v>46252</v>
      </c>
      <c r="E3461">
        <v>46272</v>
      </c>
      <c r="H3461" t="s">
        <v>16245</v>
      </c>
      <c r="I3461" t="s">
        <v>16246</v>
      </c>
      <c r="J3461">
        <v>3</v>
      </c>
      <c r="L3461" t="s">
        <v>16247</v>
      </c>
      <c r="M3461" t="s">
        <v>16248</v>
      </c>
      <c r="N3461" t="s">
        <v>16249</v>
      </c>
      <c r="O3461" t="s">
        <v>16459</v>
      </c>
      <c r="P3461" t="s">
        <v>286</v>
      </c>
      <c r="Q3461" t="s">
        <v>369</v>
      </c>
      <c r="R3461" t="s">
        <v>8489</v>
      </c>
      <c r="S3461" t="s">
        <v>8645</v>
      </c>
      <c r="T3461" t="b">
        <v>0</v>
      </c>
      <c r="U3461" t="b">
        <v>0</v>
      </c>
      <c r="V3461">
        <v>2</v>
      </c>
      <c r="W3461">
        <v>0</v>
      </c>
      <c r="X3461">
        <v>15</v>
      </c>
      <c r="AF3461" t="s">
        <v>16453</v>
      </c>
      <c r="AH3461" t="s">
        <v>16460</v>
      </c>
    </row>
    <row r="3462" spans="1:34" x14ac:dyDescent="0.25">
      <c r="A3462">
        <v>10</v>
      </c>
      <c r="B3462" t="s">
        <v>17388</v>
      </c>
      <c r="D3462">
        <v>46252</v>
      </c>
      <c r="E3462">
        <v>46272</v>
      </c>
      <c r="H3462" t="s">
        <v>16245</v>
      </c>
      <c r="I3462" t="s">
        <v>16246</v>
      </c>
      <c r="J3462">
        <v>3</v>
      </c>
      <c r="L3462" t="s">
        <v>16247</v>
      </c>
      <c r="M3462" t="s">
        <v>16248</v>
      </c>
      <c r="N3462" t="s">
        <v>16249</v>
      </c>
      <c r="O3462" t="s">
        <v>16461</v>
      </c>
      <c r="P3462" t="s">
        <v>1</v>
      </c>
      <c r="Q3462" t="s">
        <v>2</v>
      </c>
      <c r="R3462" t="s">
        <v>2</v>
      </c>
      <c r="S3462" t="s">
        <v>8646</v>
      </c>
      <c r="T3462" t="b">
        <v>0</v>
      </c>
      <c r="U3462" t="b">
        <v>1</v>
      </c>
      <c r="V3462">
        <v>1</v>
      </c>
      <c r="W3462">
        <v>150</v>
      </c>
      <c r="Y3462">
        <v>60</v>
      </c>
      <c r="AG3462" t="s">
        <v>16462</v>
      </c>
      <c r="AH3462" t="s">
        <v>16463</v>
      </c>
    </row>
    <row r="3463" spans="1:34" x14ac:dyDescent="0.25">
      <c r="A3463">
        <v>10</v>
      </c>
      <c r="B3463" t="s">
        <v>17388</v>
      </c>
      <c r="D3463">
        <v>46252</v>
      </c>
      <c r="E3463">
        <v>46272</v>
      </c>
      <c r="H3463" t="s">
        <v>16245</v>
      </c>
      <c r="I3463" t="s">
        <v>16246</v>
      </c>
      <c r="J3463">
        <v>3</v>
      </c>
      <c r="L3463" t="s">
        <v>16247</v>
      </c>
      <c r="M3463" t="s">
        <v>16248</v>
      </c>
      <c r="N3463" t="s">
        <v>16249</v>
      </c>
      <c r="O3463" t="s">
        <v>16464</v>
      </c>
      <c r="P3463" t="s">
        <v>1</v>
      </c>
      <c r="Q3463" t="s">
        <v>2</v>
      </c>
      <c r="R3463" t="s">
        <v>2</v>
      </c>
      <c r="S3463" t="s">
        <v>8646</v>
      </c>
      <c r="T3463" t="b">
        <v>0</v>
      </c>
      <c r="U3463" t="b">
        <v>1</v>
      </c>
      <c r="V3463">
        <v>2</v>
      </c>
      <c r="W3463">
        <v>150</v>
      </c>
      <c r="Y3463">
        <v>61.800000000000004</v>
      </c>
      <c r="AG3463" t="s">
        <v>16465</v>
      </c>
      <c r="AH3463" t="s">
        <v>16466</v>
      </c>
    </row>
    <row r="3464" spans="1:34" x14ac:dyDescent="0.25">
      <c r="A3464">
        <v>10</v>
      </c>
      <c r="B3464" t="s">
        <v>17388</v>
      </c>
      <c r="D3464">
        <v>46252</v>
      </c>
      <c r="E3464">
        <v>46272</v>
      </c>
      <c r="H3464" t="s">
        <v>16245</v>
      </c>
      <c r="I3464" t="s">
        <v>16246</v>
      </c>
      <c r="J3464">
        <v>3</v>
      </c>
      <c r="L3464" t="s">
        <v>16247</v>
      </c>
      <c r="M3464" t="s">
        <v>16248</v>
      </c>
      <c r="N3464" t="s">
        <v>16249</v>
      </c>
      <c r="O3464" t="s">
        <v>16467</v>
      </c>
      <c r="P3464" t="s">
        <v>1</v>
      </c>
      <c r="Q3464" t="s">
        <v>2</v>
      </c>
      <c r="R3464" t="s">
        <v>2</v>
      </c>
      <c r="S3464" t="s">
        <v>8646</v>
      </c>
      <c r="T3464" t="b">
        <v>0</v>
      </c>
      <c r="U3464" t="b">
        <v>1</v>
      </c>
      <c r="V3464">
        <v>3</v>
      </c>
      <c r="W3464">
        <v>150</v>
      </c>
      <c r="Y3464">
        <v>60</v>
      </c>
      <c r="AG3464" t="s">
        <v>16462</v>
      </c>
      <c r="AH3464" t="s">
        <v>16468</v>
      </c>
    </row>
    <row r="3465" spans="1:34" x14ac:dyDescent="0.25">
      <c r="A3465">
        <v>10</v>
      </c>
      <c r="B3465" t="s">
        <v>17388</v>
      </c>
      <c r="D3465">
        <v>46252</v>
      </c>
      <c r="E3465">
        <v>46272</v>
      </c>
      <c r="H3465" t="s">
        <v>16245</v>
      </c>
      <c r="I3465" t="s">
        <v>16246</v>
      </c>
      <c r="J3465">
        <v>3</v>
      </c>
      <c r="L3465" t="s">
        <v>16247</v>
      </c>
      <c r="M3465" t="s">
        <v>16248</v>
      </c>
      <c r="N3465" t="s">
        <v>16249</v>
      </c>
      <c r="O3465" t="s">
        <v>16469</v>
      </c>
      <c r="P3465" t="s">
        <v>249</v>
      </c>
      <c r="Q3465" t="s">
        <v>369</v>
      </c>
      <c r="R3465" t="s">
        <v>423</v>
      </c>
      <c r="S3465" t="s">
        <v>8645</v>
      </c>
      <c r="T3465" t="b">
        <v>0</v>
      </c>
      <c r="U3465" t="b">
        <v>0</v>
      </c>
      <c r="V3465">
        <v>1</v>
      </c>
      <c r="W3465">
        <v>150</v>
      </c>
      <c r="X3465">
        <v>10</v>
      </c>
      <c r="AB3465">
        <v>2</v>
      </c>
      <c r="AC3465">
        <v>1</v>
      </c>
      <c r="AD3465">
        <v>3</v>
      </c>
      <c r="AE3465" t="s">
        <v>618</v>
      </c>
      <c r="AG3465" t="s">
        <v>16470</v>
      </c>
      <c r="AH3465" t="s">
        <v>16471</v>
      </c>
    </row>
    <row r="3466" spans="1:34" x14ac:dyDescent="0.25">
      <c r="A3466">
        <v>10</v>
      </c>
      <c r="B3466" t="s">
        <v>17388</v>
      </c>
      <c r="D3466">
        <v>46252</v>
      </c>
      <c r="E3466">
        <v>46272</v>
      </c>
      <c r="H3466" t="s">
        <v>16245</v>
      </c>
      <c r="I3466" t="s">
        <v>16246</v>
      </c>
      <c r="J3466">
        <v>3</v>
      </c>
      <c r="L3466" t="s">
        <v>16247</v>
      </c>
      <c r="M3466" t="s">
        <v>16248</v>
      </c>
      <c r="N3466" t="s">
        <v>16249</v>
      </c>
      <c r="O3466" t="s">
        <v>16472</v>
      </c>
      <c r="P3466" t="s">
        <v>249</v>
      </c>
      <c r="Q3466" t="s">
        <v>369</v>
      </c>
      <c r="R3466" t="s">
        <v>423</v>
      </c>
      <c r="S3466" t="s">
        <v>8645</v>
      </c>
      <c r="T3466" t="b">
        <v>0</v>
      </c>
      <c r="U3466" t="b">
        <v>0</v>
      </c>
      <c r="V3466">
        <v>2</v>
      </c>
      <c r="W3466">
        <v>150</v>
      </c>
      <c r="X3466">
        <v>10</v>
      </c>
      <c r="AB3466">
        <v>2</v>
      </c>
      <c r="AC3466">
        <v>1</v>
      </c>
      <c r="AD3466">
        <v>3</v>
      </c>
      <c r="AE3466" t="s">
        <v>618</v>
      </c>
      <c r="AG3466" t="s">
        <v>16470</v>
      </c>
      <c r="AH3466" t="s">
        <v>16473</v>
      </c>
    </row>
    <row r="3467" spans="1:34" x14ac:dyDescent="0.25">
      <c r="A3467">
        <v>10</v>
      </c>
      <c r="B3467" t="s">
        <v>17388</v>
      </c>
      <c r="D3467">
        <v>46252</v>
      </c>
      <c r="E3467">
        <v>46272</v>
      </c>
      <c r="H3467" t="s">
        <v>16245</v>
      </c>
      <c r="I3467" t="s">
        <v>16246</v>
      </c>
      <c r="J3467">
        <v>3</v>
      </c>
      <c r="L3467" t="s">
        <v>16247</v>
      </c>
      <c r="M3467" t="s">
        <v>16248</v>
      </c>
      <c r="N3467" t="s">
        <v>16249</v>
      </c>
      <c r="O3467" t="s">
        <v>16474</v>
      </c>
      <c r="P3467" t="s">
        <v>249</v>
      </c>
      <c r="Q3467" t="s">
        <v>369</v>
      </c>
      <c r="R3467" t="s">
        <v>423</v>
      </c>
      <c r="S3467" t="s">
        <v>8645</v>
      </c>
      <c r="T3467" t="b">
        <v>0</v>
      </c>
      <c r="U3467" t="b">
        <v>0</v>
      </c>
      <c r="V3467">
        <v>3</v>
      </c>
      <c r="W3467">
        <v>150</v>
      </c>
      <c r="X3467">
        <v>10</v>
      </c>
      <c r="AB3467">
        <v>2</v>
      </c>
      <c r="AC3467">
        <v>1</v>
      </c>
      <c r="AD3467">
        <v>3</v>
      </c>
      <c r="AE3467" t="s">
        <v>618</v>
      </c>
      <c r="AG3467" t="s">
        <v>16470</v>
      </c>
      <c r="AH3467" t="s">
        <v>16475</v>
      </c>
    </row>
    <row r="3468" spans="1:34" x14ac:dyDescent="0.25">
      <c r="A3468">
        <v>10</v>
      </c>
      <c r="B3468" t="s">
        <v>17388</v>
      </c>
      <c r="D3468">
        <v>46252</v>
      </c>
      <c r="E3468">
        <v>46272</v>
      </c>
      <c r="H3468" t="s">
        <v>16245</v>
      </c>
      <c r="I3468" t="s">
        <v>16246</v>
      </c>
      <c r="J3468">
        <v>3</v>
      </c>
      <c r="L3468" t="s">
        <v>16247</v>
      </c>
      <c r="M3468" t="s">
        <v>16248</v>
      </c>
      <c r="N3468" t="s">
        <v>16249</v>
      </c>
      <c r="O3468" t="s">
        <v>16476</v>
      </c>
      <c r="P3468" t="s">
        <v>256</v>
      </c>
      <c r="Q3468" t="s">
        <v>369</v>
      </c>
      <c r="R3468" t="s">
        <v>8654</v>
      </c>
      <c r="S3468" t="s">
        <v>8645</v>
      </c>
      <c r="T3468" t="b">
        <v>1</v>
      </c>
      <c r="U3468" t="b">
        <v>0</v>
      </c>
      <c r="V3468">
        <v>1</v>
      </c>
      <c r="W3468">
        <v>55</v>
      </c>
      <c r="X3468">
        <v>8</v>
      </c>
      <c r="AB3468">
        <v>3</v>
      </c>
      <c r="AC3468">
        <v>1</v>
      </c>
      <c r="AD3468">
        <v>2</v>
      </c>
      <c r="AE3468" t="s">
        <v>618</v>
      </c>
      <c r="AG3468" t="s">
        <v>16477</v>
      </c>
      <c r="AH3468" t="s">
        <v>16478</v>
      </c>
    </row>
    <row r="3469" spans="1:34" x14ac:dyDescent="0.25">
      <c r="A3469">
        <v>10</v>
      </c>
      <c r="B3469" t="s">
        <v>17388</v>
      </c>
      <c r="D3469">
        <v>46252</v>
      </c>
      <c r="E3469">
        <v>46272</v>
      </c>
      <c r="H3469" t="s">
        <v>16245</v>
      </c>
      <c r="I3469" t="s">
        <v>16246</v>
      </c>
      <c r="J3469">
        <v>3</v>
      </c>
      <c r="L3469" t="s">
        <v>16247</v>
      </c>
      <c r="M3469" t="s">
        <v>16248</v>
      </c>
      <c r="N3469" t="s">
        <v>16249</v>
      </c>
      <c r="O3469" t="s">
        <v>16479</v>
      </c>
      <c r="P3469" t="s">
        <v>256</v>
      </c>
      <c r="Q3469" t="s">
        <v>369</v>
      </c>
      <c r="R3469" t="s">
        <v>8654</v>
      </c>
      <c r="S3469" t="s">
        <v>8645</v>
      </c>
      <c r="T3469" t="b">
        <v>1</v>
      </c>
      <c r="U3469" t="b">
        <v>0</v>
      </c>
      <c r="V3469">
        <v>2</v>
      </c>
      <c r="W3469">
        <v>55</v>
      </c>
      <c r="X3469">
        <v>8</v>
      </c>
      <c r="AB3469">
        <v>3</v>
      </c>
      <c r="AC3469">
        <v>1</v>
      </c>
      <c r="AD3469">
        <v>2</v>
      </c>
      <c r="AE3469" t="s">
        <v>618</v>
      </c>
      <c r="AG3469" t="s">
        <v>16477</v>
      </c>
      <c r="AH3469" t="s">
        <v>16480</v>
      </c>
    </row>
    <row r="3470" spans="1:34" x14ac:dyDescent="0.25">
      <c r="A3470">
        <v>10</v>
      </c>
      <c r="B3470" t="s">
        <v>17388</v>
      </c>
      <c r="D3470">
        <v>46252</v>
      </c>
      <c r="E3470">
        <v>46272</v>
      </c>
      <c r="H3470" t="s">
        <v>16245</v>
      </c>
      <c r="I3470" t="s">
        <v>16246</v>
      </c>
      <c r="J3470">
        <v>3</v>
      </c>
      <c r="L3470" t="s">
        <v>16247</v>
      </c>
      <c r="M3470" t="s">
        <v>16248</v>
      </c>
      <c r="N3470" t="s">
        <v>16249</v>
      </c>
      <c r="O3470" t="s">
        <v>16481</v>
      </c>
      <c r="P3470" t="s">
        <v>256</v>
      </c>
      <c r="Q3470" t="s">
        <v>369</v>
      </c>
      <c r="R3470" t="s">
        <v>8654</v>
      </c>
      <c r="S3470" t="s">
        <v>8645</v>
      </c>
      <c r="T3470" t="b">
        <v>1</v>
      </c>
      <c r="U3470" t="b">
        <v>0</v>
      </c>
      <c r="V3470">
        <v>3</v>
      </c>
      <c r="W3470">
        <v>60</v>
      </c>
      <c r="X3470">
        <v>8</v>
      </c>
      <c r="AB3470">
        <v>3</v>
      </c>
      <c r="AC3470">
        <v>1</v>
      </c>
      <c r="AD3470">
        <v>2</v>
      </c>
      <c r="AE3470" t="s">
        <v>618</v>
      </c>
      <c r="AG3470" t="s">
        <v>16482</v>
      </c>
      <c r="AH3470" t="s">
        <v>16483</v>
      </c>
    </row>
    <row r="3471" spans="1:34" x14ac:dyDescent="0.25">
      <c r="A3471">
        <v>10</v>
      </c>
      <c r="B3471" t="s">
        <v>17388</v>
      </c>
      <c r="D3471">
        <v>46252</v>
      </c>
      <c r="E3471">
        <v>46272</v>
      </c>
      <c r="H3471" t="s">
        <v>16245</v>
      </c>
      <c r="I3471" t="s">
        <v>16246</v>
      </c>
      <c r="J3471">
        <v>3</v>
      </c>
      <c r="L3471" t="s">
        <v>16247</v>
      </c>
      <c r="M3471" t="s">
        <v>16248</v>
      </c>
      <c r="N3471" t="s">
        <v>16249</v>
      </c>
      <c r="O3471" t="s">
        <v>16484</v>
      </c>
      <c r="P3471" t="s">
        <v>16229</v>
      </c>
      <c r="Q3471" t="s">
        <v>8646</v>
      </c>
      <c r="R3471" t="s">
        <v>8646</v>
      </c>
      <c r="S3471" t="s">
        <v>16230</v>
      </c>
      <c r="T3471" t="b">
        <v>0</v>
      </c>
      <c r="U3471" t="b">
        <v>0</v>
      </c>
      <c r="V3471">
        <v>1</v>
      </c>
      <c r="W3471">
        <v>150</v>
      </c>
      <c r="X3471">
        <v>12</v>
      </c>
      <c r="AB3471">
        <v>3</v>
      </c>
      <c r="AD3471">
        <v>2</v>
      </c>
      <c r="AE3471" t="s">
        <v>618</v>
      </c>
      <c r="AG3471" t="s">
        <v>16485</v>
      </c>
      <c r="AH3471" t="s">
        <v>16486</v>
      </c>
    </row>
    <row r="3472" spans="1:34" x14ac:dyDescent="0.25">
      <c r="A3472">
        <v>10</v>
      </c>
      <c r="B3472" t="s">
        <v>17388</v>
      </c>
      <c r="D3472">
        <v>46252</v>
      </c>
      <c r="E3472">
        <v>46272</v>
      </c>
      <c r="H3472" t="s">
        <v>16245</v>
      </c>
      <c r="I3472" t="s">
        <v>16246</v>
      </c>
      <c r="J3472">
        <v>3</v>
      </c>
      <c r="L3472" t="s">
        <v>16247</v>
      </c>
      <c r="M3472" t="s">
        <v>16248</v>
      </c>
      <c r="N3472" t="s">
        <v>16249</v>
      </c>
      <c r="O3472" t="s">
        <v>16487</v>
      </c>
      <c r="P3472" t="s">
        <v>16229</v>
      </c>
      <c r="Q3472" t="s">
        <v>8646</v>
      </c>
      <c r="R3472" t="s">
        <v>8646</v>
      </c>
      <c r="S3472" t="s">
        <v>16230</v>
      </c>
      <c r="T3472" t="b">
        <v>0</v>
      </c>
      <c r="U3472" t="b">
        <v>0</v>
      </c>
      <c r="V3472">
        <v>2</v>
      </c>
      <c r="W3472">
        <v>150</v>
      </c>
      <c r="X3472">
        <v>12</v>
      </c>
      <c r="AB3472">
        <v>3</v>
      </c>
      <c r="AD3472">
        <v>2</v>
      </c>
      <c r="AE3472" t="s">
        <v>618</v>
      </c>
      <c r="AG3472" t="s">
        <v>16485</v>
      </c>
      <c r="AH3472" t="s">
        <v>16488</v>
      </c>
    </row>
    <row r="3473" spans="1:34" x14ac:dyDescent="0.25">
      <c r="A3473">
        <v>10</v>
      </c>
      <c r="B3473" t="s">
        <v>17388</v>
      </c>
      <c r="D3473">
        <v>46252</v>
      </c>
      <c r="E3473">
        <v>46272</v>
      </c>
      <c r="H3473" t="s">
        <v>16245</v>
      </c>
      <c r="I3473" t="s">
        <v>16246</v>
      </c>
      <c r="J3473">
        <v>3</v>
      </c>
      <c r="L3473" t="s">
        <v>16247</v>
      </c>
      <c r="M3473" t="s">
        <v>16248</v>
      </c>
      <c r="N3473" t="s">
        <v>16249</v>
      </c>
      <c r="O3473" t="s">
        <v>16489</v>
      </c>
      <c r="P3473" t="s">
        <v>14737</v>
      </c>
      <c r="Q3473" t="s">
        <v>369</v>
      </c>
      <c r="R3473" t="s">
        <v>8489</v>
      </c>
      <c r="S3473" t="s">
        <v>8645</v>
      </c>
      <c r="T3473" t="b">
        <v>0</v>
      </c>
      <c r="U3473" t="b">
        <v>0</v>
      </c>
      <c r="V3473">
        <v>1</v>
      </c>
      <c r="W3473">
        <v>130</v>
      </c>
      <c r="X3473">
        <v>15</v>
      </c>
      <c r="AB3473">
        <v>3</v>
      </c>
      <c r="AD3473">
        <v>2</v>
      </c>
      <c r="AE3473" t="s">
        <v>618</v>
      </c>
      <c r="AG3473" t="s">
        <v>16490</v>
      </c>
      <c r="AH3473" t="s">
        <v>16491</v>
      </c>
    </row>
    <row r="3474" spans="1:34" x14ac:dyDescent="0.25">
      <c r="A3474">
        <v>10</v>
      </c>
      <c r="B3474" t="s">
        <v>17388</v>
      </c>
      <c r="D3474">
        <v>46252</v>
      </c>
      <c r="E3474">
        <v>46272</v>
      </c>
      <c r="H3474" t="s">
        <v>16245</v>
      </c>
      <c r="I3474" t="s">
        <v>16246</v>
      </c>
      <c r="J3474">
        <v>3</v>
      </c>
      <c r="L3474" t="s">
        <v>16247</v>
      </c>
      <c r="M3474" t="s">
        <v>16248</v>
      </c>
      <c r="N3474" t="s">
        <v>16249</v>
      </c>
      <c r="O3474" t="s">
        <v>16492</v>
      </c>
      <c r="P3474" t="s">
        <v>14737</v>
      </c>
      <c r="Q3474" t="s">
        <v>369</v>
      </c>
      <c r="R3474" t="s">
        <v>8489</v>
      </c>
      <c r="S3474" t="s">
        <v>8645</v>
      </c>
      <c r="T3474" t="b">
        <v>0</v>
      </c>
      <c r="U3474" t="b">
        <v>0</v>
      </c>
      <c r="V3474">
        <v>2</v>
      </c>
      <c r="W3474">
        <v>135</v>
      </c>
      <c r="X3474">
        <v>15</v>
      </c>
      <c r="AB3474">
        <v>3</v>
      </c>
      <c r="AD3474">
        <v>2</v>
      </c>
      <c r="AE3474" t="s">
        <v>618</v>
      </c>
      <c r="AG3474" t="s">
        <v>16490</v>
      </c>
      <c r="AH3474" t="s">
        <v>16493</v>
      </c>
    </row>
    <row r="3475" spans="1:34" x14ac:dyDescent="0.25">
      <c r="A3475">
        <v>10</v>
      </c>
      <c r="B3475" t="s">
        <v>17388</v>
      </c>
      <c r="D3475">
        <v>46252</v>
      </c>
      <c r="E3475">
        <v>46272</v>
      </c>
      <c r="H3475" t="s">
        <v>16245</v>
      </c>
      <c r="I3475" t="s">
        <v>16246</v>
      </c>
      <c r="J3475">
        <v>3</v>
      </c>
      <c r="L3475" t="s">
        <v>16247</v>
      </c>
      <c r="M3475" t="s">
        <v>16248</v>
      </c>
      <c r="N3475" t="s">
        <v>16249</v>
      </c>
      <c r="O3475" t="s">
        <v>16494</v>
      </c>
      <c r="P3475" t="s">
        <v>14737</v>
      </c>
      <c r="Q3475" t="s">
        <v>369</v>
      </c>
      <c r="R3475" t="s">
        <v>8489</v>
      </c>
      <c r="S3475" t="s">
        <v>8645</v>
      </c>
      <c r="T3475" t="b">
        <v>0</v>
      </c>
      <c r="U3475" t="b">
        <v>0</v>
      </c>
      <c r="V3475">
        <v>3</v>
      </c>
      <c r="W3475">
        <v>140</v>
      </c>
      <c r="X3475">
        <v>15</v>
      </c>
      <c r="AB3475">
        <v>3</v>
      </c>
      <c r="AD3475">
        <v>2</v>
      </c>
      <c r="AE3475" t="s">
        <v>618</v>
      </c>
      <c r="AG3475" t="s">
        <v>16490</v>
      </c>
      <c r="AH3475" t="s">
        <v>16495</v>
      </c>
    </row>
    <row r="3476" spans="1:34" x14ac:dyDescent="0.25">
      <c r="A3476">
        <v>10</v>
      </c>
      <c r="B3476" t="s">
        <v>17388</v>
      </c>
      <c r="D3476">
        <v>46252</v>
      </c>
      <c r="E3476">
        <v>46272</v>
      </c>
      <c r="H3476" t="s">
        <v>16245</v>
      </c>
      <c r="I3476" t="s">
        <v>16246</v>
      </c>
      <c r="J3476">
        <v>3</v>
      </c>
      <c r="L3476" t="s">
        <v>16247</v>
      </c>
      <c r="M3476" t="s">
        <v>16248</v>
      </c>
      <c r="N3476" t="s">
        <v>16249</v>
      </c>
      <c r="O3476" t="s">
        <v>16496</v>
      </c>
      <c r="P3476" t="s">
        <v>334</v>
      </c>
      <c r="Q3476" t="s">
        <v>2</v>
      </c>
      <c r="R3476" t="s">
        <v>8652</v>
      </c>
      <c r="S3476" t="s">
        <v>8646</v>
      </c>
      <c r="T3476" t="b">
        <v>0</v>
      </c>
      <c r="U3476" t="b">
        <v>1</v>
      </c>
      <c r="V3476">
        <v>1</v>
      </c>
      <c r="W3476">
        <v>0</v>
      </c>
      <c r="Y3476">
        <v>64.800000000000011</v>
      </c>
      <c r="AG3476" t="s">
        <v>5657</v>
      </c>
      <c r="AH3476" t="s">
        <v>16497</v>
      </c>
    </row>
    <row r="3477" spans="1:34" x14ac:dyDescent="0.25">
      <c r="A3477">
        <v>10</v>
      </c>
      <c r="B3477" t="s">
        <v>17388</v>
      </c>
      <c r="D3477">
        <v>46252</v>
      </c>
      <c r="E3477">
        <v>46272</v>
      </c>
      <c r="H3477" t="s">
        <v>16245</v>
      </c>
      <c r="I3477" t="s">
        <v>16246</v>
      </c>
      <c r="J3477">
        <v>3</v>
      </c>
      <c r="L3477" t="s">
        <v>16247</v>
      </c>
      <c r="M3477" t="s">
        <v>16248</v>
      </c>
      <c r="N3477" t="s">
        <v>16249</v>
      </c>
      <c r="O3477" t="s">
        <v>16498</v>
      </c>
      <c r="P3477" t="s">
        <v>334</v>
      </c>
      <c r="Q3477" t="s">
        <v>2</v>
      </c>
      <c r="R3477" t="s">
        <v>8652</v>
      </c>
      <c r="S3477" t="s">
        <v>8646</v>
      </c>
      <c r="T3477" t="b">
        <v>0</v>
      </c>
      <c r="U3477" t="b">
        <v>1</v>
      </c>
      <c r="V3477">
        <v>2</v>
      </c>
      <c r="W3477">
        <v>0</v>
      </c>
      <c r="Y3477">
        <v>52.2</v>
      </c>
      <c r="AG3477" t="s">
        <v>4848</v>
      </c>
      <c r="AH3477" t="s">
        <v>16249</v>
      </c>
    </row>
    <row r="3478" spans="1:34" x14ac:dyDescent="0.25">
      <c r="A3478">
        <v>10</v>
      </c>
      <c r="B3478" t="s">
        <v>17388</v>
      </c>
      <c r="D3478">
        <v>46252</v>
      </c>
      <c r="E3478">
        <v>46272</v>
      </c>
      <c r="H3478" t="s">
        <v>16250</v>
      </c>
      <c r="I3478" t="s">
        <v>16251</v>
      </c>
      <c r="J3478">
        <v>4</v>
      </c>
      <c r="L3478" t="s">
        <v>16252</v>
      </c>
      <c r="M3478" t="s">
        <v>16253</v>
      </c>
      <c r="N3478" t="s">
        <v>16254</v>
      </c>
      <c r="O3478" t="s">
        <v>16499</v>
      </c>
      <c r="P3478" t="s">
        <v>363</v>
      </c>
      <c r="Q3478" t="s">
        <v>357</v>
      </c>
      <c r="R3478" t="s">
        <v>357</v>
      </c>
      <c r="S3478" t="s">
        <v>357</v>
      </c>
      <c r="T3478" t="b">
        <v>0</v>
      </c>
      <c r="U3478" t="b">
        <v>1</v>
      </c>
      <c r="V3478">
        <v>1</v>
      </c>
      <c r="Y3478">
        <v>300</v>
      </c>
      <c r="Z3478">
        <v>0.63</v>
      </c>
      <c r="AA3478" t="s">
        <v>3957</v>
      </c>
      <c r="AG3478" t="s">
        <v>16500</v>
      </c>
      <c r="AH3478" t="s">
        <v>16253</v>
      </c>
    </row>
    <row r="3479" spans="1:34" x14ac:dyDescent="0.25">
      <c r="A3479">
        <v>10</v>
      </c>
      <c r="B3479" t="s">
        <v>17388</v>
      </c>
      <c r="D3479">
        <v>46252</v>
      </c>
      <c r="E3479">
        <v>46272</v>
      </c>
      <c r="H3479" t="s">
        <v>16250</v>
      </c>
      <c r="I3479" t="s">
        <v>16251</v>
      </c>
      <c r="J3479">
        <v>4</v>
      </c>
      <c r="L3479" t="s">
        <v>16252</v>
      </c>
      <c r="M3479" t="s">
        <v>16253</v>
      </c>
      <c r="N3479" t="s">
        <v>16254</v>
      </c>
      <c r="O3479" t="s">
        <v>16501</v>
      </c>
      <c r="P3479" t="s">
        <v>403</v>
      </c>
      <c r="Q3479" t="s">
        <v>272</v>
      </c>
      <c r="R3479" t="s">
        <v>8666</v>
      </c>
      <c r="S3479" t="s">
        <v>8645</v>
      </c>
      <c r="T3479" t="b">
        <v>0</v>
      </c>
      <c r="U3479" t="b">
        <v>0</v>
      </c>
      <c r="V3479">
        <v>1</v>
      </c>
      <c r="W3479">
        <v>0</v>
      </c>
      <c r="X3479">
        <v>8</v>
      </c>
      <c r="AF3479" t="s">
        <v>16502</v>
      </c>
      <c r="AG3479" t="s">
        <v>2818</v>
      </c>
      <c r="AH3479" t="s">
        <v>16503</v>
      </c>
    </row>
    <row r="3480" spans="1:34" x14ac:dyDescent="0.25">
      <c r="A3480">
        <v>10</v>
      </c>
      <c r="B3480" t="s">
        <v>17388</v>
      </c>
      <c r="D3480">
        <v>46252</v>
      </c>
      <c r="E3480">
        <v>46272</v>
      </c>
      <c r="H3480" t="s">
        <v>16250</v>
      </c>
      <c r="I3480" t="s">
        <v>16251</v>
      </c>
      <c r="J3480">
        <v>4</v>
      </c>
      <c r="L3480" t="s">
        <v>16252</v>
      </c>
      <c r="M3480" t="s">
        <v>16253</v>
      </c>
      <c r="N3480" t="s">
        <v>16254</v>
      </c>
      <c r="O3480" t="s">
        <v>16504</v>
      </c>
      <c r="P3480" t="s">
        <v>398</v>
      </c>
      <c r="Q3480" t="s">
        <v>272</v>
      </c>
      <c r="R3480" t="s">
        <v>8666</v>
      </c>
      <c r="S3480" t="s">
        <v>8645</v>
      </c>
      <c r="T3480" t="b">
        <v>0</v>
      </c>
      <c r="U3480" t="b">
        <v>0</v>
      </c>
      <c r="V3480">
        <v>1</v>
      </c>
      <c r="W3480">
        <v>0</v>
      </c>
      <c r="X3480">
        <v>15</v>
      </c>
      <c r="AF3480" t="s">
        <v>16502</v>
      </c>
      <c r="AG3480" t="s">
        <v>2818</v>
      </c>
      <c r="AH3480" t="s">
        <v>16505</v>
      </c>
    </row>
    <row r="3481" spans="1:34" x14ac:dyDescent="0.25">
      <c r="A3481">
        <v>10</v>
      </c>
      <c r="B3481" t="s">
        <v>17388</v>
      </c>
      <c r="D3481">
        <v>46252</v>
      </c>
      <c r="E3481">
        <v>46272</v>
      </c>
      <c r="H3481" t="s">
        <v>16250</v>
      </c>
      <c r="I3481" t="s">
        <v>16251</v>
      </c>
      <c r="J3481">
        <v>4</v>
      </c>
      <c r="L3481" t="s">
        <v>16252</v>
      </c>
      <c r="M3481" t="s">
        <v>16253</v>
      </c>
      <c r="N3481" t="s">
        <v>16254</v>
      </c>
      <c r="O3481" t="s">
        <v>16506</v>
      </c>
      <c r="P3481" t="s">
        <v>389</v>
      </c>
      <c r="Q3481" t="s">
        <v>148</v>
      </c>
      <c r="R3481" t="s">
        <v>8659</v>
      </c>
      <c r="S3481" t="s">
        <v>8662</v>
      </c>
      <c r="T3481" t="b">
        <v>0</v>
      </c>
      <c r="U3481" t="b">
        <v>0</v>
      </c>
      <c r="V3481">
        <v>1</v>
      </c>
      <c r="W3481">
        <v>0</v>
      </c>
      <c r="X3481">
        <v>10</v>
      </c>
      <c r="AF3481" t="s">
        <v>16502</v>
      </c>
      <c r="AH3481" t="s">
        <v>16507</v>
      </c>
    </row>
    <row r="3482" spans="1:34" x14ac:dyDescent="0.25">
      <c r="A3482">
        <v>10</v>
      </c>
      <c r="B3482" t="s">
        <v>17388</v>
      </c>
      <c r="D3482">
        <v>46252</v>
      </c>
      <c r="E3482">
        <v>46272</v>
      </c>
      <c r="H3482" t="s">
        <v>16250</v>
      </c>
      <c r="I3482" t="s">
        <v>16251</v>
      </c>
      <c r="J3482">
        <v>4</v>
      </c>
      <c r="L3482" t="s">
        <v>16252</v>
      </c>
      <c r="M3482" t="s">
        <v>16253</v>
      </c>
      <c r="N3482" t="s">
        <v>16254</v>
      </c>
      <c r="O3482" t="s">
        <v>16508</v>
      </c>
      <c r="P3482" t="s">
        <v>403</v>
      </c>
      <c r="Q3482" t="s">
        <v>272</v>
      </c>
      <c r="R3482" t="s">
        <v>8666</v>
      </c>
      <c r="S3482" t="s">
        <v>8645</v>
      </c>
      <c r="T3482" t="b">
        <v>0</v>
      </c>
      <c r="U3482" t="b">
        <v>0</v>
      </c>
      <c r="V3482">
        <v>2</v>
      </c>
      <c r="W3482">
        <v>0</v>
      </c>
      <c r="X3482">
        <v>8</v>
      </c>
      <c r="AF3482" t="s">
        <v>16509</v>
      </c>
      <c r="AG3482" t="s">
        <v>2818</v>
      </c>
      <c r="AH3482" t="s">
        <v>16510</v>
      </c>
    </row>
    <row r="3483" spans="1:34" x14ac:dyDescent="0.25">
      <c r="A3483">
        <v>10</v>
      </c>
      <c r="B3483" t="s">
        <v>17388</v>
      </c>
      <c r="D3483">
        <v>46252</v>
      </c>
      <c r="E3483">
        <v>46272</v>
      </c>
      <c r="H3483" t="s">
        <v>16250</v>
      </c>
      <c r="I3483" t="s">
        <v>16251</v>
      </c>
      <c r="J3483">
        <v>4</v>
      </c>
      <c r="L3483" t="s">
        <v>16252</v>
      </c>
      <c r="M3483" t="s">
        <v>16253</v>
      </c>
      <c r="N3483" t="s">
        <v>16254</v>
      </c>
      <c r="O3483" t="s">
        <v>16511</v>
      </c>
      <c r="P3483" t="s">
        <v>398</v>
      </c>
      <c r="Q3483" t="s">
        <v>272</v>
      </c>
      <c r="R3483" t="s">
        <v>8666</v>
      </c>
      <c r="S3483" t="s">
        <v>8645</v>
      </c>
      <c r="T3483" t="b">
        <v>0</v>
      </c>
      <c r="U3483" t="b">
        <v>0</v>
      </c>
      <c r="V3483">
        <v>2</v>
      </c>
      <c r="W3483">
        <v>0</v>
      </c>
      <c r="X3483">
        <v>15</v>
      </c>
      <c r="AF3483" t="s">
        <v>16509</v>
      </c>
      <c r="AG3483" t="s">
        <v>2818</v>
      </c>
      <c r="AH3483" t="s">
        <v>16512</v>
      </c>
    </row>
    <row r="3484" spans="1:34" x14ac:dyDescent="0.25">
      <c r="A3484">
        <v>10</v>
      </c>
      <c r="B3484" t="s">
        <v>17388</v>
      </c>
      <c r="D3484">
        <v>46252</v>
      </c>
      <c r="E3484">
        <v>46272</v>
      </c>
      <c r="H3484" t="s">
        <v>16250</v>
      </c>
      <c r="I3484" t="s">
        <v>16251</v>
      </c>
      <c r="J3484">
        <v>4</v>
      </c>
      <c r="L3484" t="s">
        <v>16252</v>
      </c>
      <c r="M3484" t="s">
        <v>16253</v>
      </c>
      <c r="N3484" t="s">
        <v>16254</v>
      </c>
      <c r="O3484" t="s">
        <v>16513</v>
      </c>
      <c r="P3484" t="s">
        <v>389</v>
      </c>
      <c r="Q3484" t="s">
        <v>148</v>
      </c>
      <c r="R3484" t="s">
        <v>8659</v>
      </c>
      <c r="S3484" t="s">
        <v>8662</v>
      </c>
      <c r="T3484" t="b">
        <v>0</v>
      </c>
      <c r="U3484" t="b">
        <v>0</v>
      </c>
      <c r="V3484">
        <v>2</v>
      </c>
      <c r="W3484">
        <v>0</v>
      </c>
      <c r="X3484">
        <v>10</v>
      </c>
      <c r="AF3484" t="s">
        <v>16509</v>
      </c>
      <c r="AH3484" t="s">
        <v>16514</v>
      </c>
    </row>
    <row r="3485" spans="1:34" x14ac:dyDescent="0.25">
      <c r="A3485">
        <v>10</v>
      </c>
      <c r="B3485" t="s">
        <v>17388</v>
      </c>
      <c r="D3485">
        <v>46252</v>
      </c>
      <c r="E3485">
        <v>46272</v>
      </c>
      <c r="H3485" t="s">
        <v>16250</v>
      </c>
      <c r="I3485" t="s">
        <v>16251</v>
      </c>
      <c r="J3485">
        <v>4</v>
      </c>
      <c r="L3485" t="s">
        <v>16252</v>
      </c>
      <c r="M3485" t="s">
        <v>16253</v>
      </c>
      <c r="N3485" t="s">
        <v>16254</v>
      </c>
      <c r="O3485" t="s">
        <v>16515</v>
      </c>
      <c r="P3485" t="s">
        <v>41</v>
      </c>
      <c r="Q3485" t="s">
        <v>25</v>
      </c>
      <c r="R3485" t="s">
        <v>25</v>
      </c>
      <c r="S3485" t="s">
        <v>26</v>
      </c>
      <c r="T3485" t="b">
        <v>0</v>
      </c>
      <c r="U3485" t="b">
        <v>0</v>
      </c>
      <c r="V3485">
        <v>1</v>
      </c>
      <c r="W3485">
        <v>130</v>
      </c>
      <c r="X3485">
        <v>12</v>
      </c>
      <c r="AE3485" t="s">
        <v>618</v>
      </c>
      <c r="AG3485" t="s">
        <v>16516</v>
      </c>
      <c r="AH3485" t="s">
        <v>16517</v>
      </c>
    </row>
    <row r="3486" spans="1:34" x14ac:dyDescent="0.25">
      <c r="A3486">
        <v>10</v>
      </c>
      <c r="B3486" t="s">
        <v>17388</v>
      </c>
      <c r="D3486">
        <v>46252</v>
      </c>
      <c r="E3486">
        <v>46272</v>
      </c>
      <c r="H3486" t="s">
        <v>16250</v>
      </c>
      <c r="I3486" t="s">
        <v>16251</v>
      </c>
      <c r="J3486">
        <v>4</v>
      </c>
      <c r="L3486" t="s">
        <v>16252</v>
      </c>
      <c r="M3486" t="s">
        <v>16253</v>
      </c>
      <c r="N3486" t="s">
        <v>16254</v>
      </c>
      <c r="O3486" t="s">
        <v>16518</v>
      </c>
      <c r="P3486" t="s">
        <v>41</v>
      </c>
      <c r="Q3486" t="s">
        <v>25</v>
      </c>
      <c r="R3486" t="s">
        <v>25</v>
      </c>
      <c r="S3486" t="s">
        <v>26</v>
      </c>
      <c r="T3486" t="b">
        <v>0</v>
      </c>
      <c r="U3486" t="b">
        <v>0</v>
      </c>
      <c r="V3486">
        <v>2</v>
      </c>
      <c r="W3486">
        <v>130</v>
      </c>
      <c r="X3486">
        <v>12</v>
      </c>
      <c r="AE3486" t="s">
        <v>618</v>
      </c>
      <c r="AG3486" t="s">
        <v>16516</v>
      </c>
      <c r="AH3486" t="s">
        <v>16519</v>
      </c>
    </row>
    <row r="3487" spans="1:34" x14ac:dyDescent="0.25">
      <c r="A3487">
        <v>10</v>
      </c>
      <c r="B3487" t="s">
        <v>17388</v>
      </c>
      <c r="D3487">
        <v>46252</v>
      </c>
      <c r="E3487">
        <v>46272</v>
      </c>
      <c r="H3487" t="s">
        <v>16250</v>
      </c>
      <c r="I3487" t="s">
        <v>16251</v>
      </c>
      <c r="J3487">
        <v>4</v>
      </c>
      <c r="L3487" t="s">
        <v>16252</v>
      </c>
      <c r="M3487" t="s">
        <v>16253</v>
      </c>
      <c r="N3487" t="s">
        <v>16254</v>
      </c>
      <c r="O3487" t="s">
        <v>16520</v>
      </c>
      <c r="P3487" t="s">
        <v>41</v>
      </c>
      <c r="Q3487" t="s">
        <v>25</v>
      </c>
      <c r="R3487" t="s">
        <v>25</v>
      </c>
      <c r="S3487" t="s">
        <v>26</v>
      </c>
      <c r="T3487" t="b">
        <v>0</v>
      </c>
      <c r="U3487" t="b">
        <v>0</v>
      </c>
      <c r="V3487">
        <v>3</v>
      </c>
      <c r="W3487">
        <v>130</v>
      </c>
      <c r="X3487">
        <v>12</v>
      </c>
      <c r="AE3487" t="s">
        <v>618</v>
      </c>
      <c r="AG3487" t="s">
        <v>16516</v>
      </c>
      <c r="AH3487" t="s">
        <v>16521</v>
      </c>
    </row>
    <row r="3488" spans="1:34" x14ac:dyDescent="0.25">
      <c r="A3488">
        <v>10</v>
      </c>
      <c r="B3488" t="s">
        <v>17388</v>
      </c>
      <c r="D3488">
        <v>46252</v>
      </c>
      <c r="E3488">
        <v>46272</v>
      </c>
      <c r="H3488" t="s">
        <v>16250</v>
      </c>
      <c r="I3488" t="s">
        <v>16251</v>
      </c>
      <c r="J3488">
        <v>4</v>
      </c>
      <c r="L3488" t="s">
        <v>16252</v>
      </c>
      <c r="M3488" t="s">
        <v>16253</v>
      </c>
      <c r="N3488" t="s">
        <v>16254</v>
      </c>
      <c r="O3488" t="s">
        <v>16522</v>
      </c>
      <c r="P3488" t="s">
        <v>45</v>
      </c>
      <c r="Q3488" t="s">
        <v>25</v>
      </c>
      <c r="R3488" t="s">
        <v>25</v>
      </c>
      <c r="S3488" t="s">
        <v>26</v>
      </c>
      <c r="T3488" t="b">
        <v>1</v>
      </c>
      <c r="U3488" t="b">
        <v>0</v>
      </c>
      <c r="V3488">
        <v>1</v>
      </c>
      <c r="W3488">
        <v>82.5</v>
      </c>
      <c r="X3488">
        <v>10</v>
      </c>
      <c r="AE3488" t="s">
        <v>618</v>
      </c>
      <c r="AG3488" t="s">
        <v>16523</v>
      </c>
      <c r="AH3488" t="s">
        <v>16524</v>
      </c>
    </row>
    <row r="3489" spans="1:34" x14ac:dyDescent="0.25">
      <c r="A3489">
        <v>10</v>
      </c>
      <c r="B3489" t="s">
        <v>17388</v>
      </c>
      <c r="D3489">
        <v>46252</v>
      </c>
      <c r="E3489">
        <v>46272</v>
      </c>
      <c r="H3489" t="s">
        <v>16250</v>
      </c>
      <c r="I3489" t="s">
        <v>16251</v>
      </c>
      <c r="J3489">
        <v>4</v>
      </c>
      <c r="L3489" t="s">
        <v>16252</v>
      </c>
      <c r="M3489" t="s">
        <v>16253</v>
      </c>
      <c r="N3489" t="s">
        <v>16254</v>
      </c>
      <c r="O3489" t="s">
        <v>16525</v>
      </c>
      <c r="P3489" t="s">
        <v>45</v>
      </c>
      <c r="Q3489" t="s">
        <v>25</v>
      </c>
      <c r="R3489" t="s">
        <v>25</v>
      </c>
      <c r="S3489" t="s">
        <v>26</v>
      </c>
      <c r="T3489" t="b">
        <v>1</v>
      </c>
      <c r="U3489" t="b">
        <v>0</v>
      </c>
      <c r="V3489">
        <v>2</v>
      </c>
      <c r="W3489">
        <v>82.5</v>
      </c>
      <c r="X3489">
        <v>10</v>
      </c>
      <c r="AE3489" t="s">
        <v>618</v>
      </c>
      <c r="AG3489" t="s">
        <v>16523</v>
      </c>
      <c r="AH3489" t="s">
        <v>16526</v>
      </c>
    </row>
    <row r="3490" spans="1:34" x14ac:dyDescent="0.25">
      <c r="A3490">
        <v>10</v>
      </c>
      <c r="B3490" t="s">
        <v>17388</v>
      </c>
      <c r="D3490">
        <v>46252</v>
      </c>
      <c r="E3490">
        <v>46272</v>
      </c>
      <c r="H3490" t="s">
        <v>16250</v>
      </c>
      <c r="I3490" t="s">
        <v>16251</v>
      </c>
      <c r="J3490">
        <v>4</v>
      </c>
      <c r="L3490" t="s">
        <v>16252</v>
      </c>
      <c r="M3490" t="s">
        <v>16253</v>
      </c>
      <c r="N3490" t="s">
        <v>16254</v>
      </c>
      <c r="O3490" t="s">
        <v>16527</v>
      </c>
      <c r="P3490" t="s">
        <v>45</v>
      </c>
      <c r="Q3490" t="s">
        <v>25</v>
      </c>
      <c r="R3490" t="s">
        <v>25</v>
      </c>
      <c r="S3490" t="s">
        <v>26</v>
      </c>
      <c r="T3490" t="b">
        <v>1</v>
      </c>
      <c r="U3490" t="b">
        <v>0</v>
      </c>
      <c r="V3490">
        <v>3</v>
      </c>
      <c r="W3490">
        <v>82.5</v>
      </c>
      <c r="X3490">
        <v>10</v>
      </c>
      <c r="AE3490" t="s">
        <v>618</v>
      </c>
      <c r="AG3490" t="s">
        <v>16523</v>
      </c>
      <c r="AH3490" t="s">
        <v>16528</v>
      </c>
    </row>
    <row r="3491" spans="1:34" x14ac:dyDescent="0.25">
      <c r="A3491">
        <v>10</v>
      </c>
      <c r="B3491" t="s">
        <v>17388</v>
      </c>
      <c r="D3491">
        <v>46252</v>
      </c>
      <c r="E3491">
        <v>46272</v>
      </c>
      <c r="H3491" t="s">
        <v>16250</v>
      </c>
      <c r="I3491" t="s">
        <v>16251</v>
      </c>
      <c r="J3491">
        <v>4</v>
      </c>
      <c r="L3491" t="s">
        <v>16252</v>
      </c>
      <c r="M3491" t="s">
        <v>16253</v>
      </c>
      <c r="N3491" t="s">
        <v>16254</v>
      </c>
      <c r="O3491" t="s">
        <v>16529</v>
      </c>
      <c r="P3491" t="s">
        <v>200</v>
      </c>
      <c r="Q3491" t="s">
        <v>148</v>
      </c>
      <c r="R3491" t="s">
        <v>8490</v>
      </c>
      <c r="S3491" t="s">
        <v>8645</v>
      </c>
      <c r="T3491" t="b">
        <v>0</v>
      </c>
      <c r="U3491" t="b">
        <v>0</v>
      </c>
      <c r="V3491">
        <v>1</v>
      </c>
      <c r="W3491">
        <v>50</v>
      </c>
      <c r="X3491">
        <v>12</v>
      </c>
      <c r="AB3491">
        <v>2</v>
      </c>
      <c r="AC3491">
        <v>1</v>
      </c>
      <c r="AD3491">
        <v>3</v>
      </c>
      <c r="AE3491" t="s">
        <v>618</v>
      </c>
      <c r="AG3491" t="s">
        <v>16530</v>
      </c>
      <c r="AH3491" t="s">
        <v>16531</v>
      </c>
    </row>
    <row r="3492" spans="1:34" x14ac:dyDescent="0.25">
      <c r="A3492">
        <v>10</v>
      </c>
      <c r="B3492" t="s">
        <v>17388</v>
      </c>
      <c r="D3492">
        <v>46252</v>
      </c>
      <c r="E3492">
        <v>46272</v>
      </c>
      <c r="H3492" t="s">
        <v>16250</v>
      </c>
      <c r="I3492" t="s">
        <v>16251</v>
      </c>
      <c r="J3492">
        <v>4</v>
      </c>
      <c r="L3492" t="s">
        <v>16252</v>
      </c>
      <c r="M3492" t="s">
        <v>16253</v>
      </c>
      <c r="N3492" t="s">
        <v>16254</v>
      </c>
      <c r="O3492" t="s">
        <v>16532</v>
      </c>
      <c r="P3492" t="s">
        <v>200</v>
      </c>
      <c r="Q3492" t="s">
        <v>148</v>
      </c>
      <c r="R3492" t="s">
        <v>8490</v>
      </c>
      <c r="S3492" t="s">
        <v>8645</v>
      </c>
      <c r="T3492" t="b">
        <v>0</v>
      </c>
      <c r="U3492" t="b">
        <v>0</v>
      </c>
      <c r="V3492">
        <v>2</v>
      </c>
      <c r="W3492">
        <v>50</v>
      </c>
      <c r="X3492">
        <v>11</v>
      </c>
      <c r="AB3492">
        <v>2</v>
      </c>
      <c r="AC3492">
        <v>1</v>
      </c>
      <c r="AD3492">
        <v>3</v>
      </c>
      <c r="AE3492" t="s">
        <v>618</v>
      </c>
      <c r="AG3492" t="s">
        <v>16530</v>
      </c>
      <c r="AH3492" t="s">
        <v>16533</v>
      </c>
    </row>
    <row r="3493" spans="1:34" x14ac:dyDescent="0.25">
      <c r="A3493">
        <v>10</v>
      </c>
      <c r="B3493" t="s">
        <v>17388</v>
      </c>
      <c r="D3493">
        <v>46252</v>
      </c>
      <c r="E3493">
        <v>46272</v>
      </c>
      <c r="H3493" t="s">
        <v>16250</v>
      </c>
      <c r="I3493" t="s">
        <v>16251</v>
      </c>
      <c r="J3493">
        <v>4</v>
      </c>
      <c r="L3493" t="s">
        <v>16252</v>
      </c>
      <c r="M3493" t="s">
        <v>16253</v>
      </c>
      <c r="N3493" t="s">
        <v>16254</v>
      </c>
      <c r="O3493" t="s">
        <v>16534</v>
      </c>
      <c r="P3493" t="s">
        <v>200</v>
      </c>
      <c r="Q3493" t="s">
        <v>148</v>
      </c>
      <c r="R3493" t="s">
        <v>8490</v>
      </c>
      <c r="S3493" t="s">
        <v>8645</v>
      </c>
      <c r="T3493" t="b">
        <v>0</v>
      </c>
      <c r="U3493" t="b">
        <v>0</v>
      </c>
      <c r="V3493">
        <v>3</v>
      </c>
      <c r="W3493">
        <v>50</v>
      </c>
      <c r="X3493">
        <v>9</v>
      </c>
      <c r="AB3493">
        <v>2</v>
      </c>
      <c r="AC3493">
        <v>1</v>
      </c>
      <c r="AD3493">
        <v>3</v>
      </c>
      <c r="AE3493" t="s">
        <v>618</v>
      </c>
      <c r="AG3493" t="s">
        <v>16535</v>
      </c>
      <c r="AH3493" t="s">
        <v>16536</v>
      </c>
    </row>
    <row r="3494" spans="1:34" x14ac:dyDescent="0.25">
      <c r="A3494">
        <v>10</v>
      </c>
      <c r="B3494" t="s">
        <v>17388</v>
      </c>
      <c r="D3494">
        <v>46252</v>
      </c>
      <c r="E3494">
        <v>46272</v>
      </c>
      <c r="H3494" t="s">
        <v>16250</v>
      </c>
      <c r="I3494" t="s">
        <v>16251</v>
      </c>
      <c r="J3494">
        <v>4</v>
      </c>
      <c r="L3494" t="s">
        <v>16252</v>
      </c>
      <c r="M3494" t="s">
        <v>16253</v>
      </c>
      <c r="N3494" t="s">
        <v>16254</v>
      </c>
      <c r="O3494" t="s">
        <v>16537</v>
      </c>
      <c r="P3494" t="s">
        <v>309</v>
      </c>
      <c r="Q3494" t="s">
        <v>148</v>
      </c>
      <c r="R3494" t="s">
        <v>8661</v>
      </c>
      <c r="S3494" t="s">
        <v>8645</v>
      </c>
      <c r="T3494" t="b">
        <v>0</v>
      </c>
      <c r="U3494" t="b">
        <v>0</v>
      </c>
      <c r="V3494">
        <v>1</v>
      </c>
      <c r="W3494">
        <v>12.5</v>
      </c>
      <c r="X3494">
        <v>15</v>
      </c>
      <c r="AB3494">
        <v>2</v>
      </c>
      <c r="AC3494">
        <v>1</v>
      </c>
      <c r="AD3494">
        <v>2</v>
      </c>
      <c r="AE3494" t="s">
        <v>618</v>
      </c>
      <c r="AG3494" t="s">
        <v>2154</v>
      </c>
      <c r="AH3494" t="s">
        <v>16538</v>
      </c>
    </row>
    <row r="3495" spans="1:34" x14ac:dyDescent="0.25">
      <c r="A3495">
        <v>10</v>
      </c>
      <c r="B3495" t="s">
        <v>17388</v>
      </c>
      <c r="D3495">
        <v>46252</v>
      </c>
      <c r="E3495">
        <v>46272</v>
      </c>
      <c r="H3495" t="s">
        <v>16250</v>
      </c>
      <c r="I3495" t="s">
        <v>16251</v>
      </c>
      <c r="J3495">
        <v>4</v>
      </c>
      <c r="L3495" t="s">
        <v>16252</v>
      </c>
      <c r="M3495" t="s">
        <v>16253</v>
      </c>
      <c r="N3495" t="s">
        <v>16254</v>
      </c>
      <c r="O3495" t="s">
        <v>16539</v>
      </c>
      <c r="P3495" t="s">
        <v>309</v>
      </c>
      <c r="Q3495" t="s">
        <v>148</v>
      </c>
      <c r="R3495" t="s">
        <v>8661</v>
      </c>
      <c r="S3495" t="s">
        <v>8645</v>
      </c>
      <c r="T3495" t="b">
        <v>0</v>
      </c>
      <c r="U3495" t="b">
        <v>0</v>
      </c>
      <c r="V3495">
        <v>2</v>
      </c>
      <c r="W3495">
        <v>12.5</v>
      </c>
      <c r="X3495">
        <v>15</v>
      </c>
      <c r="AB3495">
        <v>2</v>
      </c>
      <c r="AC3495">
        <v>1</v>
      </c>
      <c r="AD3495">
        <v>2</v>
      </c>
      <c r="AE3495" t="s">
        <v>618</v>
      </c>
      <c r="AG3495" t="s">
        <v>2154</v>
      </c>
      <c r="AH3495" t="s">
        <v>16540</v>
      </c>
    </row>
    <row r="3496" spans="1:34" x14ac:dyDescent="0.25">
      <c r="A3496">
        <v>10</v>
      </c>
      <c r="B3496" t="s">
        <v>17388</v>
      </c>
      <c r="D3496">
        <v>46252</v>
      </c>
      <c r="E3496">
        <v>46272</v>
      </c>
      <c r="H3496" t="s">
        <v>16250</v>
      </c>
      <c r="I3496" t="s">
        <v>16251</v>
      </c>
      <c r="J3496">
        <v>4</v>
      </c>
      <c r="L3496" t="s">
        <v>16252</v>
      </c>
      <c r="M3496" t="s">
        <v>16253</v>
      </c>
      <c r="N3496" t="s">
        <v>16254</v>
      </c>
      <c r="O3496" t="s">
        <v>16541</v>
      </c>
      <c r="P3496" t="s">
        <v>309</v>
      </c>
      <c r="Q3496" t="s">
        <v>148</v>
      </c>
      <c r="R3496" t="s">
        <v>8661</v>
      </c>
      <c r="S3496" t="s">
        <v>8645</v>
      </c>
      <c r="T3496" t="b">
        <v>0</v>
      </c>
      <c r="U3496" t="b">
        <v>0</v>
      </c>
      <c r="V3496">
        <v>3</v>
      </c>
      <c r="W3496">
        <v>12.5</v>
      </c>
      <c r="X3496">
        <v>15</v>
      </c>
      <c r="AB3496">
        <v>2</v>
      </c>
      <c r="AC3496">
        <v>1</v>
      </c>
      <c r="AD3496">
        <v>2</v>
      </c>
      <c r="AE3496" t="s">
        <v>1745</v>
      </c>
      <c r="AG3496" t="s">
        <v>1932</v>
      </c>
      <c r="AH3496" t="s">
        <v>16542</v>
      </c>
    </row>
    <row r="3497" spans="1:34" x14ac:dyDescent="0.25">
      <c r="A3497">
        <v>10</v>
      </c>
      <c r="B3497" t="s">
        <v>17388</v>
      </c>
      <c r="D3497">
        <v>46252</v>
      </c>
      <c r="E3497">
        <v>46272</v>
      </c>
      <c r="H3497" t="s">
        <v>16250</v>
      </c>
      <c r="I3497" t="s">
        <v>16251</v>
      </c>
      <c r="J3497">
        <v>4</v>
      </c>
      <c r="L3497" t="s">
        <v>16252</v>
      </c>
      <c r="M3497" t="s">
        <v>16253</v>
      </c>
      <c r="N3497" t="s">
        <v>16254</v>
      </c>
      <c r="O3497" t="s">
        <v>16543</v>
      </c>
      <c r="P3497" t="s">
        <v>229</v>
      </c>
      <c r="Q3497" t="s">
        <v>8650</v>
      </c>
      <c r="R3497" t="s">
        <v>8637</v>
      </c>
      <c r="S3497" t="s">
        <v>8645</v>
      </c>
      <c r="T3497" t="b">
        <v>1</v>
      </c>
      <c r="U3497" t="b">
        <v>0</v>
      </c>
      <c r="V3497">
        <v>1</v>
      </c>
      <c r="W3497">
        <v>30</v>
      </c>
      <c r="X3497">
        <v>11</v>
      </c>
      <c r="AB3497">
        <v>3</v>
      </c>
      <c r="AC3497">
        <v>1</v>
      </c>
      <c r="AD3497">
        <v>2</v>
      </c>
      <c r="AE3497" t="s">
        <v>618</v>
      </c>
      <c r="AG3497" t="s">
        <v>16544</v>
      </c>
      <c r="AH3497" t="s">
        <v>16545</v>
      </c>
    </row>
    <row r="3498" spans="1:34" x14ac:dyDescent="0.25">
      <c r="A3498">
        <v>10</v>
      </c>
      <c r="B3498" t="s">
        <v>17388</v>
      </c>
      <c r="D3498">
        <v>46252</v>
      </c>
      <c r="E3498">
        <v>46272</v>
      </c>
      <c r="H3498" t="s">
        <v>16250</v>
      </c>
      <c r="I3498" t="s">
        <v>16251</v>
      </c>
      <c r="J3498">
        <v>4</v>
      </c>
      <c r="L3498" t="s">
        <v>16252</v>
      </c>
      <c r="M3498" t="s">
        <v>16253</v>
      </c>
      <c r="N3498" t="s">
        <v>16254</v>
      </c>
      <c r="O3498" t="s">
        <v>16546</v>
      </c>
      <c r="P3498" t="s">
        <v>229</v>
      </c>
      <c r="Q3498" t="s">
        <v>8650</v>
      </c>
      <c r="R3498" t="s">
        <v>8637</v>
      </c>
      <c r="S3498" t="s">
        <v>8645</v>
      </c>
      <c r="T3498" t="b">
        <v>1</v>
      </c>
      <c r="U3498" t="b">
        <v>0</v>
      </c>
      <c r="V3498">
        <v>2</v>
      </c>
      <c r="W3498">
        <v>30</v>
      </c>
      <c r="X3498">
        <v>9</v>
      </c>
      <c r="AB3498">
        <v>3</v>
      </c>
      <c r="AC3498">
        <v>1</v>
      </c>
      <c r="AD3498">
        <v>2</v>
      </c>
      <c r="AE3498" t="s">
        <v>618</v>
      </c>
      <c r="AG3498" t="s">
        <v>16547</v>
      </c>
      <c r="AH3498" t="s">
        <v>16548</v>
      </c>
    </row>
    <row r="3499" spans="1:34" x14ac:dyDescent="0.25">
      <c r="A3499">
        <v>10</v>
      </c>
      <c r="B3499" t="s">
        <v>17388</v>
      </c>
      <c r="D3499">
        <v>46252</v>
      </c>
      <c r="E3499">
        <v>46272</v>
      </c>
      <c r="H3499" t="s">
        <v>16250</v>
      </c>
      <c r="I3499" t="s">
        <v>16251</v>
      </c>
      <c r="J3499">
        <v>4</v>
      </c>
      <c r="L3499" t="s">
        <v>16252</v>
      </c>
      <c r="M3499" t="s">
        <v>16253</v>
      </c>
      <c r="N3499" t="s">
        <v>16254</v>
      </c>
      <c r="O3499" t="s">
        <v>16549</v>
      </c>
      <c r="P3499" t="s">
        <v>229</v>
      </c>
      <c r="Q3499" t="s">
        <v>8650</v>
      </c>
      <c r="R3499" t="s">
        <v>8637</v>
      </c>
      <c r="S3499" t="s">
        <v>8645</v>
      </c>
      <c r="T3499" t="b">
        <v>1</v>
      </c>
      <c r="U3499" t="b">
        <v>0</v>
      </c>
      <c r="V3499">
        <v>3</v>
      </c>
      <c r="W3499">
        <v>30</v>
      </c>
      <c r="X3499">
        <v>8</v>
      </c>
      <c r="AB3499">
        <v>3</v>
      </c>
      <c r="AC3499">
        <v>1</v>
      </c>
      <c r="AD3499">
        <v>2</v>
      </c>
      <c r="AE3499" t="s">
        <v>610</v>
      </c>
      <c r="AG3499" t="s">
        <v>16550</v>
      </c>
      <c r="AH3499" t="s">
        <v>16551</v>
      </c>
    </row>
    <row r="3500" spans="1:34" x14ac:dyDescent="0.25">
      <c r="A3500">
        <v>10</v>
      </c>
      <c r="B3500" t="s">
        <v>17388</v>
      </c>
      <c r="D3500">
        <v>46252</v>
      </c>
      <c r="E3500">
        <v>46272</v>
      </c>
      <c r="H3500" t="s">
        <v>16250</v>
      </c>
      <c r="I3500" t="s">
        <v>16251</v>
      </c>
      <c r="J3500">
        <v>4</v>
      </c>
      <c r="L3500" t="s">
        <v>16252</v>
      </c>
      <c r="M3500" t="s">
        <v>16253</v>
      </c>
      <c r="N3500" t="s">
        <v>16254</v>
      </c>
      <c r="O3500" t="s">
        <v>16552</v>
      </c>
      <c r="P3500" t="s">
        <v>102</v>
      </c>
      <c r="Q3500" t="s">
        <v>8644</v>
      </c>
      <c r="R3500" t="s">
        <v>8488</v>
      </c>
      <c r="S3500" t="s">
        <v>8794</v>
      </c>
      <c r="T3500" t="b">
        <v>1</v>
      </c>
      <c r="U3500" t="b">
        <v>0</v>
      </c>
      <c r="V3500">
        <v>1</v>
      </c>
      <c r="W3500">
        <v>25</v>
      </c>
      <c r="X3500">
        <v>12</v>
      </c>
      <c r="AB3500">
        <v>3</v>
      </c>
      <c r="AC3500">
        <v>1</v>
      </c>
      <c r="AD3500">
        <v>2</v>
      </c>
      <c r="AE3500" t="s">
        <v>618</v>
      </c>
      <c r="AG3500" t="s">
        <v>3213</v>
      </c>
      <c r="AH3500" t="s">
        <v>16553</v>
      </c>
    </row>
    <row r="3501" spans="1:34" x14ac:dyDescent="0.25">
      <c r="A3501">
        <v>10</v>
      </c>
      <c r="B3501" t="s">
        <v>17388</v>
      </c>
      <c r="D3501">
        <v>46252</v>
      </c>
      <c r="E3501">
        <v>46272</v>
      </c>
      <c r="H3501" t="s">
        <v>16250</v>
      </c>
      <c r="I3501" t="s">
        <v>16251</v>
      </c>
      <c r="J3501">
        <v>4</v>
      </c>
      <c r="L3501" t="s">
        <v>16252</v>
      </c>
      <c r="M3501" t="s">
        <v>16253</v>
      </c>
      <c r="N3501" t="s">
        <v>16254</v>
      </c>
      <c r="O3501" t="s">
        <v>16554</v>
      </c>
      <c r="P3501" t="s">
        <v>102</v>
      </c>
      <c r="Q3501" t="s">
        <v>8644</v>
      </c>
      <c r="R3501" t="s">
        <v>8488</v>
      </c>
      <c r="S3501" t="s">
        <v>8794</v>
      </c>
      <c r="T3501" t="b">
        <v>1</v>
      </c>
      <c r="U3501" t="b">
        <v>0</v>
      </c>
      <c r="V3501">
        <v>2</v>
      </c>
      <c r="W3501">
        <v>25</v>
      </c>
      <c r="X3501">
        <v>10</v>
      </c>
      <c r="AB3501">
        <v>3</v>
      </c>
      <c r="AC3501">
        <v>1</v>
      </c>
      <c r="AD3501">
        <v>2</v>
      </c>
      <c r="AE3501" t="s">
        <v>618</v>
      </c>
      <c r="AG3501" t="s">
        <v>3213</v>
      </c>
      <c r="AH3501" t="s">
        <v>16555</v>
      </c>
    </row>
    <row r="3502" spans="1:34" x14ac:dyDescent="0.25">
      <c r="A3502">
        <v>10</v>
      </c>
      <c r="B3502" t="s">
        <v>17388</v>
      </c>
      <c r="D3502">
        <v>46252</v>
      </c>
      <c r="E3502">
        <v>46272</v>
      </c>
      <c r="H3502" t="s">
        <v>16250</v>
      </c>
      <c r="I3502" t="s">
        <v>16251</v>
      </c>
      <c r="J3502">
        <v>4</v>
      </c>
      <c r="L3502" t="s">
        <v>16252</v>
      </c>
      <c r="M3502" t="s">
        <v>16253</v>
      </c>
      <c r="N3502" t="s">
        <v>16254</v>
      </c>
      <c r="O3502" t="s">
        <v>16556</v>
      </c>
      <c r="P3502" t="s">
        <v>102</v>
      </c>
      <c r="Q3502" t="s">
        <v>8644</v>
      </c>
      <c r="R3502" t="s">
        <v>8488</v>
      </c>
      <c r="S3502" t="s">
        <v>8794</v>
      </c>
      <c r="T3502" t="b">
        <v>1</v>
      </c>
      <c r="U3502" t="b">
        <v>0</v>
      </c>
      <c r="V3502">
        <v>3</v>
      </c>
      <c r="W3502">
        <v>25</v>
      </c>
      <c r="X3502">
        <v>8</v>
      </c>
      <c r="AB3502">
        <v>3</v>
      </c>
      <c r="AC3502">
        <v>1</v>
      </c>
      <c r="AD3502">
        <v>2</v>
      </c>
      <c r="AE3502" t="s">
        <v>1745</v>
      </c>
      <c r="AG3502" t="s">
        <v>2982</v>
      </c>
      <c r="AH3502" t="s">
        <v>16557</v>
      </c>
    </row>
    <row r="3503" spans="1:34" x14ac:dyDescent="0.25">
      <c r="A3503">
        <v>10</v>
      </c>
      <c r="B3503" t="s">
        <v>17388</v>
      </c>
      <c r="D3503">
        <v>46252</v>
      </c>
      <c r="E3503">
        <v>46272</v>
      </c>
      <c r="H3503" t="s">
        <v>16250</v>
      </c>
      <c r="I3503" t="s">
        <v>16251</v>
      </c>
      <c r="J3503">
        <v>4</v>
      </c>
      <c r="L3503" t="s">
        <v>16252</v>
      </c>
      <c r="M3503" t="s">
        <v>16253</v>
      </c>
      <c r="N3503" t="s">
        <v>16254</v>
      </c>
      <c r="O3503" t="s">
        <v>16558</v>
      </c>
      <c r="P3503" t="s">
        <v>1534</v>
      </c>
      <c r="Q3503" t="s">
        <v>2</v>
      </c>
      <c r="R3503" t="s">
        <v>2</v>
      </c>
      <c r="S3503" t="s">
        <v>8646</v>
      </c>
      <c r="T3503" t="b">
        <v>0</v>
      </c>
      <c r="U3503" t="b">
        <v>1</v>
      </c>
      <c r="V3503">
        <v>1</v>
      </c>
      <c r="W3503">
        <v>140</v>
      </c>
      <c r="Y3503">
        <v>60</v>
      </c>
      <c r="AG3503" t="s">
        <v>16559</v>
      </c>
      <c r="AH3503" t="s">
        <v>16560</v>
      </c>
    </row>
    <row r="3504" spans="1:34" x14ac:dyDescent="0.25">
      <c r="A3504">
        <v>10</v>
      </c>
      <c r="B3504" t="s">
        <v>17388</v>
      </c>
      <c r="D3504">
        <v>46252</v>
      </c>
      <c r="E3504">
        <v>46272</v>
      </c>
      <c r="H3504" t="s">
        <v>16250</v>
      </c>
      <c r="I3504" t="s">
        <v>16251</v>
      </c>
      <c r="J3504">
        <v>4</v>
      </c>
      <c r="L3504" t="s">
        <v>16252</v>
      </c>
      <c r="M3504" t="s">
        <v>16253</v>
      </c>
      <c r="N3504" t="s">
        <v>16254</v>
      </c>
      <c r="O3504" t="s">
        <v>16561</v>
      </c>
      <c r="P3504" t="s">
        <v>1534</v>
      </c>
      <c r="Q3504" t="s">
        <v>2</v>
      </c>
      <c r="R3504" t="s">
        <v>2</v>
      </c>
      <c r="S3504" t="s">
        <v>8646</v>
      </c>
      <c r="T3504" t="b">
        <v>0</v>
      </c>
      <c r="U3504" t="b">
        <v>1</v>
      </c>
      <c r="V3504">
        <v>2</v>
      </c>
      <c r="W3504">
        <v>140</v>
      </c>
      <c r="Y3504">
        <v>60</v>
      </c>
      <c r="AH3504" t="s">
        <v>16562</v>
      </c>
    </row>
    <row r="3505" spans="1:34" x14ac:dyDescent="0.25">
      <c r="A3505">
        <v>10</v>
      </c>
      <c r="B3505" t="s">
        <v>17388</v>
      </c>
      <c r="D3505">
        <v>46252</v>
      </c>
      <c r="E3505">
        <v>46272</v>
      </c>
      <c r="H3505" t="s">
        <v>16250</v>
      </c>
      <c r="I3505" t="s">
        <v>16251</v>
      </c>
      <c r="J3505">
        <v>4</v>
      </c>
      <c r="L3505" t="s">
        <v>16252</v>
      </c>
      <c r="M3505" t="s">
        <v>16253</v>
      </c>
      <c r="N3505" t="s">
        <v>16254</v>
      </c>
      <c r="O3505" t="s">
        <v>16563</v>
      </c>
      <c r="P3505" t="s">
        <v>356</v>
      </c>
      <c r="Q3505" t="s">
        <v>25</v>
      </c>
      <c r="R3505" t="s">
        <v>25</v>
      </c>
      <c r="S3505" t="s">
        <v>357</v>
      </c>
      <c r="T3505" t="b">
        <v>0</v>
      </c>
      <c r="U3505" t="b">
        <v>1</v>
      </c>
      <c r="V3505">
        <v>1</v>
      </c>
      <c r="Y3505">
        <v>300</v>
      </c>
      <c r="Z3505">
        <v>1.25</v>
      </c>
      <c r="AA3505" t="s">
        <v>3957</v>
      </c>
      <c r="AG3505" t="s">
        <v>16564</v>
      </c>
      <c r="AH3505" t="s">
        <v>16254</v>
      </c>
    </row>
    <row r="3506" spans="1:34" x14ac:dyDescent="0.25">
      <c r="A3506">
        <v>10</v>
      </c>
      <c r="B3506" t="s">
        <v>17388</v>
      </c>
      <c r="D3506">
        <v>46252</v>
      </c>
      <c r="E3506">
        <v>46272</v>
      </c>
      <c r="H3506" t="s">
        <v>16194</v>
      </c>
      <c r="I3506" t="s">
        <v>16255</v>
      </c>
      <c r="J3506">
        <v>1</v>
      </c>
      <c r="L3506" t="s">
        <v>16237</v>
      </c>
      <c r="M3506" t="s">
        <v>16256</v>
      </c>
      <c r="N3506" t="s">
        <v>16257</v>
      </c>
      <c r="O3506" t="s">
        <v>16565</v>
      </c>
      <c r="P3506" t="s">
        <v>363</v>
      </c>
      <c r="Q3506" t="s">
        <v>357</v>
      </c>
      <c r="R3506" t="s">
        <v>357</v>
      </c>
      <c r="S3506" t="s">
        <v>357</v>
      </c>
      <c r="T3506" t="b">
        <v>0</v>
      </c>
      <c r="U3506" t="b">
        <v>1</v>
      </c>
      <c r="V3506">
        <v>1</v>
      </c>
      <c r="Y3506">
        <v>300</v>
      </c>
      <c r="Z3506">
        <v>0.63</v>
      </c>
      <c r="AA3506" t="s">
        <v>3957</v>
      </c>
      <c r="AG3506" t="s">
        <v>16566</v>
      </c>
      <c r="AH3506" t="s">
        <v>16256</v>
      </c>
    </row>
    <row r="3507" spans="1:34" x14ac:dyDescent="0.25">
      <c r="A3507">
        <v>10</v>
      </c>
      <c r="B3507" t="s">
        <v>17388</v>
      </c>
      <c r="D3507">
        <v>46252</v>
      </c>
      <c r="E3507">
        <v>46272</v>
      </c>
      <c r="H3507" t="s">
        <v>16194</v>
      </c>
      <c r="I3507" t="s">
        <v>16255</v>
      </c>
      <c r="J3507">
        <v>1</v>
      </c>
      <c r="L3507" t="s">
        <v>16237</v>
      </c>
      <c r="M3507" t="s">
        <v>16256</v>
      </c>
      <c r="N3507" t="s">
        <v>16257</v>
      </c>
      <c r="O3507" t="s">
        <v>16567</v>
      </c>
      <c r="P3507" t="s">
        <v>403</v>
      </c>
      <c r="Q3507" t="s">
        <v>272</v>
      </c>
      <c r="R3507" t="s">
        <v>8666</v>
      </c>
      <c r="S3507" t="s">
        <v>8645</v>
      </c>
      <c r="T3507" t="b">
        <v>0</v>
      </c>
      <c r="U3507" t="b">
        <v>0</v>
      </c>
      <c r="V3507">
        <v>1</v>
      </c>
      <c r="W3507">
        <v>0</v>
      </c>
      <c r="X3507">
        <v>8</v>
      </c>
      <c r="AF3507" t="s">
        <v>16568</v>
      </c>
      <c r="AG3507" t="s">
        <v>3073</v>
      </c>
      <c r="AH3507" t="s">
        <v>16569</v>
      </c>
    </row>
    <row r="3508" spans="1:34" x14ac:dyDescent="0.25">
      <c r="A3508">
        <v>10</v>
      </c>
      <c r="B3508" t="s">
        <v>17388</v>
      </c>
      <c r="D3508">
        <v>46252</v>
      </c>
      <c r="E3508">
        <v>46272</v>
      </c>
      <c r="H3508" t="s">
        <v>16194</v>
      </c>
      <c r="I3508" t="s">
        <v>16255</v>
      </c>
      <c r="J3508">
        <v>1</v>
      </c>
      <c r="L3508" t="s">
        <v>16237</v>
      </c>
      <c r="M3508" t="s">
        <v>16256</v>
      </c>
      <c r="N3508" t="s">
        <v>16257</v>
      </c>
      <c r="O3508" t="s">
        <v>16570</v>
      </c>
      <c r="P3508" t="s">
        <v>398</v>
      </c>
      <c r="Q3508" t="s">
        <v>272</v>
      </c>
      <c r="R3508" t="s">
        <v>8666</v>
      </c>
      <c r="S3508" t="s">
        <v>8645</v>
      </c>
      <c r="T3508" t="b">
        <v>0</v>
      </c>
      <c r="U3508" t="b">
        <v>0</v>
      </c>
      <c r="V3508">
        <v>1</v>
      </c>
      <c r="W3508">
        <v>0</v>
      </c>
      <c r="X3508">
        <v>12</v>
      </c>
      <c r="AF3508" t="s">
        <v>16568</v>
      </c>
      <c r="AH3508" t="s">
        <v>16571</v>
      </c>
    </row>
    <row r="3509" spans="1:34" x14ac:dyDescent="0.25">
      <c r="A3509">
        <v>10</v>
      </c>
      <c r="B3509" t="s">
        <v>17388</v>
      </c>
      <c r="D3509">
        <v>46252</v>
      </c>
      <c r="E3509">
        <v>46272</v>
      </c>
      <c r="H3509" t="s">
        <v>16194</v>
      </c>
      <c r="I3509" t="s">
        <v>16255</v>
      </c>
      <c r="J3509">
        <v>1</v>
      </c>
      <c r="L3509" t="s">
        <v>16237</v>
      </c>
      <c r="M3509" t="s">
        <v>16256</v>
      </c>
      <c r="N3509" t="s">
        <v>16257</v>
      </c>
      <c r="O3509" t="s">
        <v>16572</v>
      </c>
      <c r="P3509" t="s">
        <v>403</v>
      </c>
      <c r="Q3509" t="s">
        <v>272</v>
      </c>
      <c r="R3509" t="s">
        <v>8666</v>
      </c>
      <c r="S3509" t="s">
        <v>8645</v>
      </c>
      <c r="T3509" t="b">
        <v>0</v>
      </c>
      <c r="U3509" t="b">
        <v>0</v>
      </c>
      <c r="V3509">
        <v>2</v>
      </c>
      <c r="W3509">
        <v>0</v>
      </c>
      <c r="X3509">
        <v>8</v>
      </c>
      <c r="AF3509" t="s">
        <v>16573</v>
      </c>
      <c r="AG3509" t="s">
        <v>3073</v>
      </c>
      <c r="AH3509" t="s">
        <v>16574</v>
      </c>
    </row>
    <row r="3510" spans="1:34" x14ac:dyDescent="0.25">
      <c r="A3510">
        <v>10</v>
      </c>
      <c r="B3510" t="s">
        <v>17388</v>
      </c>
      <c r="D3510">
        <v>46252</v>
      </c>
      <c r="E3510">
        <v>46272</v>
      </c>
      <c r="H3510" t="s">
        <v>16194</v>
      </c>
      <c r="I3510" t="s">
        <v>16255</v>
      </c>
      <c r="J3510">
        <v>1</v>
      </c>
      <c r="L3510" t="s">
        <v>16237</v>
      </c>
      <c r="M3510" t="s">
        <v>16256</v>
      </c>
      <c r="N3510" t="s">
        <v>16257</v>
      </c>
      <c r="O3510" t="s">
        <v>16575</v>
      </c>
      <c r="P3510" t="s">
        <v>398</v>
      </c>
      <c r="Q3510" t="s">
        <v>272</v>
      </c>
      <c r="R3510" t="s">
        <v>8666</v>
      </c>
      <c r="S3510" t="s">
        <v>8645</v>
      </c>
      <c r="T3510" t="b">
        <v>0</v>
      </c>
      <c r="U3510" t="b">
        <v>0</v>
      </c>
      <c r="V3510">
        <v>2</v>
      </c>
      <c r="W3510">
        <v>0</v>
      </c>
      <c r="X3510">
        <v>12</v>
      </c>
      <c r="AF3510" t="s">
        <v>16573</v>
      </c>
      <c r="AH3510" t="s">
        <v>16576</v>
      </c>
    </row>
    <row r="3511" spans="1:34" x14ac:dyDescent="0.25">
      <c r="A3511">
        <v>10</v>
      </c>
      <c r="B3511" t="s">
        <v>17388</v>
      </c>
      <c r="D3511">
        <v>46252</v>
      </c>
      <c r="E3511">
        <v>46272</v>
      </c>
      <c r="H3511" t="s">
        <v>16194</v>
      </c>
      <c r="I3511" t="s">
        <v>16255</v>
      </c>
      <c r="J3511">
        <v>1</v>
      </c>
      <c r="L3511" t="s">
        <v>16237</v>
      </c>
      <c r="M3511" t="s">
        <v>16256</v>
      </c>
      <c r="N3511" t="s">
        <v>16257</v>
      </c>
      <c r="O3511" t="s">
        <v>16577</v>
      </c>
      <c r="P3511" t="s">
        <v>1</v>
      </c>
      <c r="Q3511" t="s">
        <v>2</v>
      </c>
      <c r="R3511" t="s">
        <v>2</v>
      </c>
      <c r="S3511" t="s">
        <v>8646</v>
      </c>
      <c r="T3511" t="b">
        <v>0</v>
      </c>
      <c r="U3511" t="b">
        <v>1</v>
      </c>
      <c r="V3511">
        <v>1</v>
      </c>
      <c r="W3511">
        <v>150</v>
      </c>
      <c r="Y3511">
        <v>60</v>
      </c>
      <c r="AG3511" t="s">
        <v>16578</v>
      </c>
      <c r="AH3511" t="s">
        <v>16579</v>
      </c>
    </row>
    <row r="3512" spans="1:34" x14ac:dyDescent="0.25">
      <c r="A3512">
        <v>10</v>
      </c>
      <c r="B3512" t="s">
        <v>17388</v>
      </c>
      <c r="D3512">
        <v>46252</v>
      </c>
      <c r="E3512">
        <v>46272</v>
      </c>
      <c r="H3512" t="s">
        <v>16194</v>
      </c>
      <c r="I3512" t="s">
        <v>16255</v>
      </c>
      <c r="J3512">
        <v>1</v>
      </c>
      <c r="L3512" t="s">
        <v>16237</v>
      </c>
      <c r="M3512" t="s">
        <v>16256</v>
      </c>
      <c r="N3512" t="s">
        <v>16257</v>
      </c>
      <c r="O3512" t="s">
        <v>16580</v>
      </c>
      <c r="P3512" t="s">
        <v>1</v>
      </c>
      <c r="Q3512" t="s">
        <v>2</v>
      </c>
      <c r="R3512" t="s">
        <v>2</v>
      </c>
      <c r="S3512" t="s">
        <v>8646</v>
      </c>
      <c r="T3512" t="b">
        <v>0</v>
      </c>
      <c r="U3512" t="b">
        <v>1</v>
      </c>
      <c r="V3512">
        <v>2</v>
      </c>
      <c r="W3512">
        <v>150</v>
      </c>
      <c r="Y3512">
        <v>60</v>
      </c>
      <c r="AG3512" t="s">
        <v>16578</v>
      </c>
      <c r="AH3512" t="s">
        <v>16581</v>
      </c>
    </row>
    <row r="3513" spans="1:34" x14ac:dyDescent="0.25">
      <c r="A3513">
        <v>10</v>
      </c>
      <c r="B3513" t="s">
        <v>17388</v>
      </c>
      <c r="D3513">
        <v>46252</v>
      </c>
      <c r="E3513">
        <v>46272</v>
      </c>
      <c r="H3513" t="s">
        <v>16194</v>
      </c>
      <c r="I3513" t="s">
        <v>16255</v>
      </c>
      <c r="J3513">
        <v>1</v>
      </c>
      <c r="L3513" t="s">
        <v>16237</v>
      </c>
      <c r="M3513" t="s">
        <v>16256</v>
      </c>
      <c r="N3513" t="s">
        <v>16257</v>
      </c>
      <c r="O3513" t="s">
        <v>16582</v>
      </c>
      <c r="P3513" t="s">
        <v>1</v>
      </c>
      <c r="Q3513" t="s">
        <v>2</v>
      </c>
      <c r="R3513" t="s">
        <v>2</v>
      </c>
      <c r="S3513" t="s">
        <v>8646</v>
      </c>
      <c r="T3513" t="b">
        <v>0</v>
      </c>
      <c r="U3513" t="b">
        <v>1</v>
      </c>
      <c r="V3513">
        <v>3</v>
      </c>
      <c r="W3513">
        <v>150</v>
      </c>
      <c r="Y3513">
        <v>60</v>
      </c>
      <c r="AG3513" t="s">
        <v>16578</v>
      </c>
      <c r="AH3513" t="s">
        <v>16583</v>
      </c>
    </row>
    <row r="3514" spans="1:34" x14ac:dyDescent="0.25">
      <c r="A3514">
        <v>10</v>
      </c>
      <c r="B3514" t="s">
        <v>17388</v>
      </c>
      <c r="D3514">
        <v>46252</v>
      </c>
      <c r="E3514">
        <v>46272</v>
      </c>
      <c r="H3514" t="s">
        <v>16194</v>
      </c>
      <c r="I3514" t="s">
        <v>16255</v>
      </c>
      <c r="J3514">
        <v>1</v>
      </c>
      <c r="L3514" t="s">
        <v>16237</v>
      </c>
      <c r="M3514" t="s">
        <v>16256</v>
      </c>
      <c r="N3514" t="s">
        <v>16257</v>
      </c>
      <c r="O3514" t="s">
        <v>16584</v>
      </c>
      <c r="P3514" t="s">
        <v>41</v>
      </c>
      <c r="Q3514" t="s">
        <v>25</v>
      </c>
      <c r="R3514" t="s">
        <v>25</v>
      </c>
      <c r="S3514" t="s">
        <v>26</v>
      </c>
      <c r="T3514" t="b">
        <v>0</v>
      </c>
      <c r="U3514" t="b">
        <v>0</v>
      </c>
      <c r="V3514">
        <v>1</v>
      </c>
      <c r="W3514">
        <v>140</v>
      </c>
      <c r="X3514">
        <v>10</v>
      </c>
      <c r="AB3514">
        <v>3</v>
      </c>
      <c r="AC3514">
        <v>1</v>
      </c>
      <c r="AD3514">
        <v>2</v>
      </c>
      <c r="AE3514" t="s">
        <v>618</v>
      </c>
      <c r="AG3514" t="s">
        <v>3213</v>
      </c>
      <c r="AH3514" t="s">
        <v>16585</v>
      </c>
    </row>
    <row r="3515" spans="1:34" x14ac:dyDescent="0.25">
      <c r="A3515">
        <v>10</v>
      </c>
      <c r="B3515" t="s">
        <v>17388</v>
      </c>
      <c r="D3515">
        <v>46252</v>
      </c>
      <c r="E3515">
        <v>46272</v>
      </c>
      <c r="H3515" t="s">
        <v>16194</v>
      </c>
      <c r="I3515" t="s">
        <v>16255</v>
      </c>
      <c r="J3515">
        <v>1</v>
      </c>
      <c r="L3515" t="s">
        <v>16237</v>
      </c>
      <c r="M3515" t="s">
        <v>16256</v>
      </c>
      <c r="N3515" t="s">
        <v>16257</v>
      </c>
      <c r="O3515" t="s">
        <v>16586</v>
      </c>
      <c r="P3515" t="s">
        <v>41</v>
      </c>
      <c r="Q3515" t="s">
        <v>25</v>
      </c>
      <c r="R3515" t="s">
        <v>25</v>
      </c>
      <c r="S3515" t="s">
        <v>26</v>
      </c>
      <c r="T3515" t="b">
        <v>0</v>
      </c>
      <c r="U3515" t="b">
        <v>0</v>
      </c>
      <c r="V3515">
        <v>2</v>
      </c>
      <c r="W3515">
        <v>140</v>
      </c>
      <c r="X3515">
        <v>9</v>
      </c>
      <c r="AB3515">
        <v>3</v>
      </c>
      <c r="AC3515">
        <v>1</v>
      </c>
      <c r="AD3515">
        <v>2</v>
      </c>
      <c r="AE3515" t="s">
        <v>1745</v>
      </c>
      <c r="AG3515" t="s">
        <v>2982</v>
      </c>
      <c r="AH3515" t="s">
        <v>16587</v>
      </c>
    </row>
    <row r="3516" spans="1:34" x14ac:dyDescent="0.25">
      <c r="A3516">
        <v>10</v>
      </c>
      <c r="B3516" t="s">
        <v>17388</v>
      </c>
      <c r="D3516">
        <v>46252</v>
      </c>
      <c r="E3516">
        <v>46272</v>
      </c>
      <c r="H3516" t="s">
        <v>16194</v>
      </c>
      <c r="I3516" t="s">
        <v>16255</v>
      </c>
      <c r="J3516">
        <v>1</v>
      </c>
      <c r="L3516" t="s">
        <v>16237</v>
      </c>
      <c r="M3516" t="s">
        <v>16256</v>
      </c>
      <c r="N3516" t="s">
        <v>16257</v>
      </c>
      <c r="O3516" t="s">
        <v>16588</v>
      </c>
      <c r="P3516" t="s">
        <v>41</v>
      </c>
      <c r="Q3516" t="s">
        <v>25</v>
      </c>
      <c r="R3516" t="s">
        <v>25</v>
      </c>
      <c r="S3516" t="s">
        <v>26</v>
      </c>
      <c r="T3516" t="b">
        <v>0</v>
      </c>
      <c r="U3516" t="b">
        <v>0</v>
      </c>
      <c r="V3516">
        <v>3</v>
      </c>
      <c r="W3516">
        <v>140</v>
      </c>
      <c r="X3516">
        <v>8</v>
      </c>
      <c r="AB3516">
        <v>3</v>
      </c>
      <c r="AC3516">
        <v>1</v>
      </c>
      <c r="AD3516">
        <v>2</v>
      </c>
      <c r="AE3516" t="s">
        <v>618</v>
      </c>
      <c r="AG3516" t="s">
        <v>3213</v>
      </c>
      <c r="AH3516" t="s">
        <v>16589</v>
      </c>
    </row>
    <row r="3517" spans="1:34" x14ac:dyDescent="0.25">
      <c r="A3517">
        <v>10</v>
      </c>
      <c r="B3517" t="s">
        <v>17388</v>
      </c>
      <c r="D3517">
        <v>46252</v>
      </c>
      <c r="E3517">
        <v>46272</v>
      </c>
      <c r="H3517" t="s">
        <v>16194</v>
      </c>
      <c r="I3517" t="s">
        <v>16255</v>
      </c>
      <c r="J3517">
        <v>1</v>
      </c>
      <c r="L3517" t="s">
        <v>16237</v>
      </c>
      <c r="M3517" t="s">
        <v>16256</v>
      </c>
      <c r="N3517" t="s">
        <v>16257</v>
      </c>
      <c r="O3517" t="s">
        <v>16590</v>
      </c>
      <c r="P3517" t="s">
        <v>45</v>
      </c>
      <c r="Q3517" t="s">
        <v>25</v>
      </c>
      <c r="R3517" t="s">
        <v>25</v>
      </c>
      <c r="S3517" t="s">
        <v>26</v>
      </c>
      <c r="T3517" t="b">
        <v>1</v>
      </c>
      <c r="U3517" t="b">
        <v>0</v>
      </c>
      <c r="V3517">
        <v>1</v>
      </c>
      <c r="W3517">
        <v>85</v>
      </c>
      <c r="X3517">
        <v>10</v>
      </c>
      <c r="AB3517">
        <v>3</v>
      </c>
      <c r="AC3517">
        <v>1</v>
      </c>
      <c r="AD3517">
        <v>2</v>
      </c>
      <c r="AE3517" t="s">
        <v>618</v>
      </c>
      <c r="AG3517" t="s">
        <v>3213</v>
      </c>
      <c r="AH3517" t="s">
        <v>16591</v>
      </c>
    </row>
    <row r="3518" spans="1:34" x14ac:dyDescent="0.25">
      <c r="A3518">
        <v>10</v>
      </c>
      <c r="B3518" t="s">
        <v>17388</v>
      </c>
      <c r="D3518">
        <v>46252</v>
      </c>
      <c r="E3518">
        <v>46272</v>
      </c>
      <c r="H3518" t="s">
        <v>16194</v>
      </c>
      <c r="I3518" t="s">
        <v>16255</v>
      </c>
      <c r="J3518">
        <v>1</v>
      </c>
      <c r="L3518" t="s">
        <v>16237</v>
      </c>
      <c r="M3518" t="s">
        <v>16256</v>
      </c>
      <c r="N3518" t="s">
        <v>16257</v>
      </c>
      <c r="O3518" t="s">
        <v>16592</v>
      </c>
      <c r="P3518" t="s">
        <v>45</v>
      </c>
      <c r="Q3518" t="s">
        <v>25</v>
      </c>
      <c r="R3518" t="s">
        <v>25</v>
      </c>
      <c r="S3518" t="s">
        <v>26</v>
      </c>
      <c r="T3518" t="b">
        <v>1</v>
      </c>
      <c r="U3518" t="b">
        <v>0</v>
      </c>
      <c r="V3518">
        <v>2</v>
      </c>
      <c r="W3518">
        <v>85</v>
      </c>
      <c r="X3518">
        <v>9</v>
      </c>
      <c r="AB3518">
        <v>3</v>
      </c>
      <c r="AC3518">
        <v>1</v>
      </c>
      <c r="AD3518">
        <v>2</v>
      </c>
      <c r="AE3518" t="s">
        <v>618</v>
      </c>
      <c r="AG3518" t="s">
        <v>3213</v>
      </c>
      <c r="AH3518" t="s">
        <v>16593</v>
      </c>
    </row>
    <row r="3519" spans="1:34" x14ac:dyDescent="0.25">
      <c r="A3519">
        <v>10</v>
      </c>
      <c r="B3519" t="s">
        <v>17388</v>
      </c>
      <c r="D3519">
        <v>46252</v>
      </c>
      <c r="E3519">
        <v>46272</v>
      </c>
      <c r="H3519" t="s">
        <v>16194</v>
      </c>
      <c r="I3519" t="s">
        <v>16255</v>
      </c>
      <c r="J3519">
        <v>1</v>
      </c>
      <c r="L3519" t="s">
        <v>16237</v>
      </c>
      <c r="M3519" t="s">
        <v>16256</v>
      </c>
      <c r="N3519" t="s">
        <v>16257</v>
      </c>
      <c r="O3519" t="s">
        <v>16594</v>
      </c>
      <c r="P3519" t="s">
        <v>45</v>
      </c>
      <c r="Q3519" t="s">
        <v>25</v>
      </c>
      <c r="R3519" t="s">
        <v>25</v>
      </c>
      <c r="S3519" t="s">
        <v>26</v>
      </c>
      <c r="T3519" t="b">
        <v>1</v>
      </c>
      <c r="U3519" t="b">
        <v>0</v>
      </c>
      <c r="V3519">
        <v>3</v>
      </c>
      <c r="W3519">
        <v>85</v>
      </c>
      <c r="X3519">
        <v>9</v>
      </c>
      <c r="AB3519">
        <v>3</v>
      </c>
      <c r="AC3519">
        <v>1</v>
      </c>
      <c r="AD3519">
        <v>2</v>
      </c>
      <c r="AE3519" t="s">
        <v>1745</v>
      </c>
      <c r="AG3519" t="s">
        <v>16595</v>
      </c>
      <c r="AH3519" t="s">
        <v>16596</v>
      </c>
    </row>
    <row r="3520" spans="1:34" x14ac:dyDescent="0.25">
      <c r="A3520">
        <v>10</v>
      </c>
      <c r="B3520" t="s">
        <v>17388</v>
      </c>
      <c r="D3520">
        <v>46252</v>
      </c>
      <c r="E3520">
        <v>46272</v>
      </c>
      <c r="H3520" t="s">
        <v>16194</v>
      </c>
      <c r="I3520" t="s">
        <v>16255</v>
      </c>
      <c r="J3520">
        <v>1</v>
      </c>
      <c r="L3520" t="s">
        <v>16237</v>
      </c>
      <c r="M3520" t="s">
        <v>16256</v>
      </c>
      <c r="N3520" t="s">
        <v>16257</v>
      </c>
      <c r="O3520" t="s">
        <v>16597</v>
      </c>
      <c r="P3520" t="s">
        <v>16233</v>
      </c>
      <c r="Q3520" t="s">
        <v>148</v>
      </c>
      <c r="R3520" t="s">
        <v>8490</v>
      </c>
      <c r="S3520" t="s">
        <v>16234</v>
      </c>
      <c r="T3520" t="b">
        <v>0</v>
      </c>
      <c r="U3520" t="b">
        <v>0</v>
      </c>
      <c r="V3520">
        <v>1</v>
      </c>
      <c r="W3520">
        <v>20</v>
      </c>
      <c r="X3520">
        <v>10</v>
      </c>
      <c r="AB3520">
        <v>2</v>
      </c>
      <c r="AC3520">
        <v>1</v>
      </c>
      <c r="AD3520">
        <v>2</v>
      </c>
      <c r="AE3520" t="s">
        <v>2151</v>
      </c>
      <c r="AG3520" t="s">
        <v>16598</v>
      </c>
      <c r="AH3520" t="s">
        <v>16599</v>
      </c>
    </row>
    <row r="3521" spans="1:34" x14ac:dyDescent="0.25">
      <c r="A3521">
        <v>10</v>
      </c>
      <c r="B3521" t="s">
        <v>17388</v>
      </c>
      <c r="D3521">
        <v>46252</v>
      </c>
      <c r="E3521">
        <v>46272</v>
      </c>
      <c r="H3521" t="s">
        <v>16194</v>
      </c>
      <c r="I3521" t="s">
        <v>16255</v>
      </c>
      <c r="J3521">
        <v>1</v>
      </c>
      <c r="L3521" t="s">
        <v>16237</v>
      </c>
      <c r="M3521" t="s">
        <v>16256</v>
      </c>
      <c r="N3521" t="s">
        <v>16257</v>
      </c>
      <c r="O3521" t="s">
        <v>16600</v>
      </c>
      <c r="P3521" t="s">
        <v>16233</v>
      </c>
      <c r="Q3521" t="s">
        <v>148</v>
      </c>
      <c r="R3521" t="s">
        <v>8490</v>
      </c>
      <c r="S3521" t="s">
        <v>16234</v>
      </c>
      <c r="T3521" t="b">
        <v>0</v>
      </c>
      <c r="U3521" t="b">
        <v>0</v>
      </c>
      <c r="V3521">
        <v>2</v>
      </c>
      <c r="W3521">
        <v>50</v>
      </c>
      <c r="X3521">
        <v>12</v>
      </c>
      <c r="AB3521">
        <v>2</v>
      </c>
      <c r="AC3521">
        <v>1</v>
      </c>
      <c r="AD3521">
        <v>2</v>
      </c>
      <c r="AE3521" t="s">
        <v>2289</v>
      </c>
      <c r="AG3521" t="s">
        <v>16601</v>
      </c>
      <c r="AH3521" t="s">
        <v>16602</v>
      </c>
    </row>
    <row r="3522" spans="1:34" x14ac:dyDescent="0.25">
      <c r="A3522">
        <v>10</v>
      </c>
      <c r="B3522" t="s">
        <v>17388</v>
      </c>
      <c r="D3522">
        <v>46252</v>
      </c>
      <c r="E3522">
        <v>46272</v>
      </c>
      <c r="H3522" t="s">
        <v>16194</v>
      </c>
      <c r="I3522" t="s">
        <v>16255</v>
      </c>
      <c r="J3522">
        <v>1</v>
      </c>
      <c r="L3522" t="s">
        <v>16237</v>
      </c>
      <c r="M3522" t="s">
        <v>16256</v>
      </c>
      <c r="N3522" t="s">
        <v>16257</v>
      </c>
      <c r="O3522" t="s">
        <v>16603</v>
      </c>
      <c r="P3522" t="s">
        <v>16233</v>
      </c>
      <c r="Q3522" t="s">
        <v>148</v>
      </c>
      <c r="R3522" t="s">
        <v>8490</v>
      </c>
      <c r="S3522" t="s">
        <v>16234</v>
      </c>
      <c r="T3522" t="b">
        <v>0</v>
      </c>
      <c r="U3522" t="b">
        <v>0</v>
      </c>
      <c r="V3522">
        <v>3</v>
      </c>
      <c r="W3522">
        <v>70</v>
      </c>
      <c r="X3522">
        <v>15</v>
      </c>
      <c r="AB3522">
        <v>2</v>
      </c>
      <c r="AC3522">
        <v>1</v>
      </c>
      <c r="AD3522">
        <v>2</v>
      </c>
      <c r="AE3522" t="s">
        <v>618</v>
      </c>
      <c r="AG3522" t="s">
        <v>16604</v>
      </c>
      <c r="AH3522" t="s">
        <v>16605</v>
      </c>
    </row>
    <row r="3523" spans="1:34" x14ac:dyDescent="0.25">
      <c r="A3523">
        <v>10</v>
      </c>
      <c r="B3523" t="s">
        <v>17388</v>
      </c>
      <c r="D3523">
        <v>46252</v>
      </c>
      <c r="E3523">
        <v>46272</v>
      </c>
      <c r="H3523" t="s">
        <v>16194</v>
      </c>
      <c r="I3523" t="s">
        <v>16255</v>
      </c>
      <c r="J3523">
        <v>1</v>
      </c>
      <c r="L3523" t="s">
        <v>16237</v>
      </c>
      <c r="M3523" t="s">
        <v>16256</v>
      </c>
      <c r="N3523" t="s">
        <v>16257</v>
      </c>
      <c r="O3523" t="s">
        <v>16606</v>
      </c>
      <c r="P3523" t="s">
        <v>16233</v>
      </c>
      <c r="Q3523" t="s">
        <v>148</v>
      </c>
      <c r="R3523" t="s">
        <v>8490</v>
      </c>
      <c r="S3523" t="s">
        <v>16234</v>
      </c>
      <c r="T3523" t="b">
        <v>0</v>
      </c>
      <c r="U3523" t="b">
        <v>0</v>
      </c>
      <c r="V3523">
        <v>4</v>
      </c>
      <c r="W3523">
        <v>70</v>
      </c>
      <c r="X3523">
        <v>15</v>
      </c>
      <c r="AB3523">
        <v>2</v>
      </c>
      <c r="AC3523">
        <v>1</v>
      </c>
      <c r="AD3523">
        <v>2</v>
      </c>
      <c r="AE3523" t="s">
        <v>618</v>
      </c>
      <c r="AG3523" t="s">
        <v>2154</v>
      </c>
      <c r="AH3523" t="s">
        <v>16607</v>
      </c>
    </row>
    <row r="3524" spans="1:34" x14ac:dyDescent="0.25">
      <c r="A3524">
        <v>10</v>
      </c>
      <c r="B3524" t="s">
        <v>17388</v>
      </c>
      <c r="D3524">
        <v>46252</v>
      </c>
      <c r="E3524">
        <v>46272</v>
      </c>
      <c r="H3524" t="s">
        <v>16194</v>
      </c>
      <c r="I3524" t="s">
        <v>16255</v>
      </c>
      <c r="J3524">
        <v>1</v>
      </c>
      <c r="L3524" t="s">
        <v>16237</v>
      </c>
      <c r="M3524" t="s">
        <v>16256</v>
      </c>
      <c r="N3524" t="s">
        <v>16257</v>
      </c>
      <c r="O3524" t="s">
        <v>16608</v>
      </c>
      <c r="P3524" t="s">
        <v>102</v>
      </c>
      <c r="Q3524" t="s">
        <v>8644</v>
      </c>
      <c r="R3524" t="s">
        <v>8488</v>
      </c>
      <c r="S3524" t="s">
        <v>8794</v>
      </c>
      <c r="T3524" t="b">
        <v>1</v>
      </c>
      <c r="U3524" t="b">
        <v>0</v>
      </c>
      <c r="V3524">
        <v>1</v>
      </c>
      <c r="W3524">
        <v>25</v>
      </c>
      <c r="X3524">
        <v>12</v>
      </c>
      <c r="AB3524">
        <v>3</v>
      </c>
      <c r="AC3524">
        <v>1</v>
      </c>
      <c r="AD3524">
        <v>2</v>
      </c>
      <c r="AE3524" t="s">
        <v>1745</v>
      </c>
      <c r="AG3524" t="s">
        <v>2982</v>
      </c>
      <c r="AH3524" t="s">
        <v>16609</v>
      </c>
    </row>
    <row r="3525" spans="1:34" x14ac:dyDescent="0.25">
      <c r="A3525">
        <v>10</v>
      </c>
      <c r="B3525" t="s">
        <v>17388</v>
      </c>
      <c r="D3525">
        <v>46252</v>
      </c>
      <c r="E3525">
        <v>46272</v>
      </c>
      <c r="H3525" t="s">
        <v>16194</v>
      </c>
      <c r="I3525" t="s">
        <v>16255</v>
      </c>
      <c r="J3525">
        <v>1</v>
      </c>
      <c r="L3525" t="s">
        <v>16237</v>
      </c>
      <c r="M3525" t="s">
        <v>16256</v>
      </c>
      <c r="N3525" t="s">
        <v>16257</v>
      </c>
      <c r="O3525" t="s">
        <v>16610</v>
      </c>
      <c r="P3525" t="s">
        <v>102</v>
      </c>
      <c r="Q3525" t="s">
        <v>8644</v>
      </c>
      <c r="R3525" t="s">
        <v>8488</v>
      </c>
      <c r="S3525" t="s">
        <v>8794</v>
      </c>
      <c r="T3525" t="b">
        <v>1</v>
      </c>
      <c r="U3525" t="b">
        <v>0</v>
      </c>
      <c r="V3525">
        <v>2</v>
      </c>
      <c r="W3525">
        <v>25</v>
      </c>
      <c r="X3525">
        <v>10</v>
      </c>
      <c r="AB3525">
        <v>3</v>
      </c>
      <c r="AC3525">
        <v>1</v>
      </c>
      <c r="AD3525">
        <v>2</v>
      </c>
      <c r="AE3525" t="s">
        <v>610</v>
      </c>
      <c r="AG3525" t="s">
        <v>2986</v>
      </c>
      <c r="AH3525" t="s">
        <v>16611</v>
      </c>
    </row>
    <row r="3526" spans="1:34" x14ac:dyDescent="0.25">
      <c r="A3526">
        <v>10</v>
      </c>
      <c r="B3526" t="s">
        <v>17388</v>
      </c>
      <c r="D3526">
        <v>46252</v>
      </c>
      <c r="E3526">
        <v>46272</v>
      </c>
      <c r="H3526" t="s">
        <v>16194</v>
      </c>
      <c r="I3526" t="s">
        <v>16255</v>
      </c>
      <c r="J3526">
        <v>1</v>
      </c>
      <c r="L3526" t="s">
        <v>16237</v>
      </c>
      <c r="M3526" t="s">
        <v>16256</v>
      </c>
      <c r="N3526" t="s">
        <v>16257</v>
      </c>
      <c r="O3526" t="s">
        <v>16612</v>
      </c>
      <c r="P3526" t="s">
        <v>102</v>
      </c>
      <c r="Q3526" t="s">
        <v>8644</v>
      </c>
      <c r="R3526" t="s">
        <v>8488</v>
      </c>
      <c r="S3526" t="s">
        <v>8794</v>
      </c>
      <c r="T3526" t="b">
        <v>1</v>
      </c>
      <c r="U3526" t="b">
        <v>0</v>
      </c>
      <c r="V3526">
        <v>3</v>
      </c>
      <c r="W3526">
        <v>25</v>
      </c>
      <c r="X3526">
        <v>8</v>
      </c>
      <c r="AB3526">
        <v>3</v>
      </c>
      <c r="AC3526">
        <v>1</v>
      </c>
      <c r="AD3526">
        <v>2</v>
      </c>
      <c r="AE3526" t="s">
        <v>610</v>
      </c>
      <c r="AG3526" t="s">
        <v>2986</v>
      </c>
      <c r="AH3526" t="s">
        <v>16613</v>
      </c>
    </row>
    <row r="3527" spans="1:34" x14ac:dyDescent="0.25">
      <c r="A3527">
        <v>10</v>
      </c>
      <c r="B3527" t="s">
        <v>17388</v>
      </c>
      <c r="D3527">
        <v>46252</v>
      </c>
      <c r="E3527">
        <v>46272</v>
      </c>
      <c r="H3527" t="s">
        <v>16194</v>
      </c>
      <c r="I3527" t="s">
        <v>16255</v>
      </c>
      <c r="J3527">
        <v>1</v>
      </c>
      <c r="L3527" t="s">
        <v>16237</v>
      </c>
      <c r="M3527" t="s">
        <v>16256</v>
      </c>
      <c r="N3527" t="s">
        <v>16257</v>
      </c>
      <c r="O3527" t="s">
        <v>16614</v>
      </c>
      <c r="P3527" t="s">
        <v>334</v>
      </c>
      <c r="Q3527" t="s">
        <v>2</v>
      </c>
      <c r="R3527" t="s">
        <v>8652</v>
      </c>
      <c r="S3527" t="s">
        <v>8646</v>
      </c>
      <c r="T3527" t="b">
        <v>0</v>
      </c>
      <c r="U3527" t="b">
        <v>1</v>
      </c>
      <c r="V3527">
        <v>1</v>
      </c>
      <c r="W3527">
        <v>0</v>
      </c>
      <c r="Y3527">
        <v>57</v>
      </c>
      <c r="AG3527" t="s">
        <v>16615</v>
      </c>
      <c r="AH3527" t="s">
        <v>16616</v>
      </c>
    </row>
    <row r="3528" spans="1:34" x14ac:dyDescent="0.25">
      <c r="A3528">
        <v>10</v>
      </c>
      <c r="B3528" t="s">
        <v>17388</v>
      </c>
      <c r="D3528">
        <v>46252</v>
      </c>
      <c r="E3528">
        <v>46272</v>
      </c>
      <c r="H3528" t="s">
        <v>16194</v>
      </c>
      <c r="I3528" t="s">
        <v>16255</v>
      </c>
      <c r="J3528">
        <v>1</v>
      </c>
      <c r="L3528" t="s">
        <v>16237</v>
      </c>
      <c r="M3528" t="s">
        <v>16256</v>
      </c>
      <c r="N3528" t="s">
        <v>16257</v>
      </c>
      <c r="O3528" t="s">
        <v>16617</v>
      </c>
      <c r="P3528" t="s">
        <v>334</v>
      </c>
      <c r="Q3528" t="s">
        <v>2</v>
      </c>
      <c r="R3528" t="s">
        <v>8652</v>
      </c>
      <c r="S3528" t="s">
        <v>8646</v>
      </c>
      <c r="T3528" t="b">
        <v>0</v>
      </c>
      <c r="U3528" t="b">
        <v>1</v>
      </c>
      <c r="V3528">
        <v>2</v>
      </c>
      <c r="W3528">
        <v>0</v>
      </c>
      <c r="Y3528">
        <v>45</v>
      </c>
      <c r="AG3528" t="s">
        <v>16618</v>
      </c>
      <c r="AH3528" t="s">
        <v>16619</v>
      </c>
    </row>
    <row r="3529" spans="1:34" x14ac:dyDescent="0.25">
      <c r="A3529">
        <v>10</v>
      </c>
      <c r="B3529" t="s">
        <v>17388</v>
      </c>
      <c r="D3529">
        <v>46252</v>
      </c>
      <c r="E3529">
        <v>46272</v>
      </c>
      <c r="H3529" t="s">
        <v>16194</v>
      </c>
      <c r="I3529" t="s">
        <v>16255</v>
      </c>
      <c r="J3529">
        <v>1</v>
      </c>
      <c r="L3529" t="s">
        <v>16237</v>
      </c>
      <c r="M3529" t="s">
        <v>16256</v>
      </c>
      <c r="N3529" t="s">
        <v>16257</v>
      </c>
      <c r="O3529" t="s">
        <v>16620</v>
      </c>
      <c r="P3529" t="s">
        <v>16226</v>
      </c>
      <c r="Q3529" t="s">
        <v>8650</v>
      </c>
      <c r="R3529" t="s">
        <v>8637</v>
      </c>
      <c r="S3529" t="s">
        <v>16227</v>
      </c>
      <c r="T3529" t="b">
        <v>0</v>
      </c>
      <c r="U3529" t="b">
        <v>0</v>
      </c>
      <c r="V3529">
        <v>1</v>
      </c>
      <c r="W3529">
        <v>50</v>
      </c>
      <c r="X3529">
        <v>12</v>
      </c>
      <c r="AB3529">
        <v>2</v>
      </c>
      <c r="AC3529">
        <v>1</v>
      </c>
      <c r="AD3529">
        <v>3</v>
      </c>
      <c r="AE3529" t="s">
        <v>618</v>
      </c>
      <c r="AG3529" t="s">
        <v>3189</v>
      </c>
      <c r="AH3529" t="s">
        <v>16621</v>
      </c>
    </row>
    <row r="3530" spans="1:34" x14ac:dyDescent="0.25">
      <c r="A3530">
        <v>10</v>
      </c>
      <c r="B3530" t="s">
        <v>17388</v>
      </c>
      <c r="D3530">
        <v>46252</v>
      </c>
      <c r="E3530">
        <v>46272</v>
      </c>
      <c r="H3530" t="s">
        <v>16194</v>
      </c>
      <c r="I3530" t="s">
        <v>16255</v>
      </c>
      <c r="J3530">
        <v>1</v>
      </c>
      <c r="L3530" t="s">
        <v>16237</v>
      </c>
      <c r="M3530" t="s">
        <v>16256</v>
      </c>
      <c r="N3530" t="s">
        <v>16257</v>
      </c>
      <c r="O3530" t="s">
        <v>16622</v>
      </c>
      <c r="P3530" t="s">
        <v>16226</v>
      </c>
      <c r="Q3530" t="s">
        <v>8650</v>
      </c>
      <c r="R3530" t="s">
        <v>8637</v>
      </c>
      <c r="S3530" t="s">
        <v>16227</v>
      </c>
      <c r="T3530" t="b">
        <v>0</v>
      </c>
      <c r="U3530" t="b">
        <v>0</v>
      </c>
      <c r="V3530">
        <v>2</v>
      </c>
      <c r="W3530">
        <v>50</v>
      </c>
      <c r="X3530">
        <v>13</v>
      </c>
      <c r="AB3530">
        <v>2</v>
      </c>
      <c r="AC3530">
        <v>1</v>
      </c>
      <c r="AD3530">
        <v>3</v>
      </c>
      <c r="AE3530" t="s">
        <v>618</v>
      </c>
      <c r="AG3530" t="s">
        <v>3189</v>
      </c>
      <c r="AH3530" t="s">
        <v>16257</v>
      </c>
    </row>
    <row r="3531" spans="1:34" x14ac:dyDescent="0.25">
      <c r="A3531">
        <v>10</v>
      </c>
      <c r="B3531" t="s">
        <v>17388</v>
      </c>
      <c r="D3531">
        <v>46252</v>
      </c>
      <c r="E3531">
        <v>46272</v>
      </c>
      <c r="H3531" t="s">
        <v>16258</v>
      </c>
      <c r="I3531" t="s">
        <v>16259</v>
      </c>
      <c r="J3531">
        <v>2</v>
      </c>
      <c r="L3531" t="s">
        <v>16242</v>
      </c>
      <c r="M3531" t="s">
        <v>16260</v>
      </c>
      <c r="N3531" t="s">
        <v>16261</v>
      </c>
      <c r="O3531" t="s">
        <v>16623</v>
      </c>
      <c r="P3531" t="s">
        <v>363</v>
      </c>
      <c r="Q3531" t="s">
        <v>357</v>
      </c>
      <c r="R3531" t="s">
        <v>357</v>
      </c>
      <c r="S3531" t="s">
        <v>357</v>
      </c>
      <c r="T3531" t="b">
        <v>0</v>
      </c>
      <c r="U3531" t="b">
        <v>1</v>
      </c>
      <c r="V3531">
        <v>1</v>
      </c>
      <c r="Y3531">
        <v>300</v>
      </c>
      <c r="Z3531">
        <v>0.63</v>
      </c>
      <c r="AA3531" t="s">
        <v>3957</v>
      </c>
      <c r="AG3531" t="s">
        <v>16624</v>
      </c>
      <c r="AH3531" t="s">
        <v>16260</v>
      </c>
    </row>
    <row r="3532" spans="1:34" x14ac:dyDescent="0.25">
      <c r="A3532">
        <v>10</v>
      </c>
      <c r="B3532" t="s">
        <v>17388</v>
      </c>
      <c r="D3532">
        <v>46252</v>
      </c>
      <c r="E3532">
        <v>46272</v>
      </c>
      <c r="H3532" t="s">
        <v>16258</v>
      </c>
      <c r="I3532" t="s">
        <v>16259</v>
      </c>
      <c r="J3532">
        <v>2</v>
      </c>
      <c r="L3532" t="s">
        <v>16242</v>
      </c>
      <c r="M3532" t="s">
        <v>16260</v>
      </c>
      <c r="N3532" t="s">
        <v>16261</v>
      </c>
      <c r="O3532" t="s">
        <v>16625</v>
      </c>
      <c r="P3532" t="s">
        <v>403</v>
      </c>
      <c r="Q3532" t="s">
        <v>272</v>
      </c>
      <c r="R3532" t="s">
        <v>8666</v>
      </c>
      <c r="S3532" t="s">
        <v>8645</v>
      </c>
      <c r="T3532" t="b">
        <v>0</v>
      </c>
      <c r="U3532" t="b">
        <v>0</v>
      </c>
      <c r="V3532">
        <v>1</v>
      </c>
      <c r="W3532">
        <v>0</v>
      </c>
      <c r="X3532">
        <v>8</v>
      </c>
      <c r="AF3532" t="s">
        <v>16626</v>
      </c>
      <c r="AH3532" t="s">
        <v>16627</v>
      </c>
    </row>
    <row r="3533" spans="1:34" x14ac:dyDescent="0.25">
      <c r="A3533">
        <v>10</v>
      </c>
      <c r="B3533" t="s">
        <v>17388</v>
      </c>
      <c r="D3533">
        <v>46252</v>
      </c>
      <c r="E3533">
        <v>46272</v>
      </c>
      <c r="H3533" t="s">
        <v>16258</v>
      </c>
      <c r="I3533" t="s">
        <v>16259</v>
      </c>
      <c r="J3533">
        <v>2</v>
      </c>
      <c r="L3533" t="s">
        <v>16242</v>
      </c>
      <c r="M3533" t="s">
        <v>16260</v>
      </c>
      <c r="N3533" t="s">
        <v>16261</v>
      </c>
      <c r="O3533" t="s">
        <v>16628</v>
      </c>
      <c r="P3533" t="s">
        <v>398</v>
      </c>
      <c r="Q3533" t="s">
        <v>272</v>
      </c>
      <c r="R3533" t="s">
        <v>8666</v>
      </c>
      <c r="S3533" t="s">
        <v>8645</v>
      </c>
      <c r="T3533" t="b">
        <v>0</v>
      </c>
      <c r="U3533" t="b">
        <v>0</v>
      </c>
      <c r="V3533">
        <v>1</v>
      </c>
      <c r="W3533">
        <v>0</v>
      </c>
      <c r="X3533">
        <v>12</v>
      </c>
      <c r="AF3533" t="s">
        <v>16626</v>
      </c>
      <c r="AH3533" t="s">
        <v>16629</v>
      </c>
    </row>
    <row r="3534" spans="1:34" x14ac:dyDescent="0.25">
      <c r="A3534">
        <v>10</v>
      </c>
      <c r="B3534" t="s">
        <v>17388</v>
      </c>
      <c r="D3534">
        <v>46252</v>
      </c>
      <c r="E3534">
        <v>46272</v>
      </c>
      <c r="H3534" t="s">
        <v>16258</v>
      </c>
      <c r="I3534" t="s">
        <v>16259</v>
      </c>
      <c r="J3534">
        <v>2</v>
      </c>
      <c r="L3534" t="s">
        <v>16242</v>
      </c>
      <c r="M3534" t="s">
        <v>16260</v>
      </c>
      <c r="N3534" t="s">
        <v>16261</v>
      </c>
      <c r="O3534" t="s">
        <v>16630</v>
      </c>
      <c r="P3534" t="s">
        <v>389</v>
      </c>
      <c r="Q3534" t="s">
        <v>148</v>
      </c>
      <c r="R3534" t="s">
        <v>8659</v>
      </c>
      <c r="S3534" t="s">
        <v>8662</v>
      </c>
      <c r="T3534" t="b">
        <v>0</v>
      </c>
      <c r="U3534" t="b">
        <v>0</v>
      </c>
      <c r="V3534">
        <v>1</v>
      </c>
      <c r="W3534">
        <v>0</v>
      </c>
      <c r="X3534">
        <v>8</v>
      </c>
      <c r="AF3534" t="s">
        <v>16626</v>
      </c>
      <c r="AH3534" t="s">
        <v>16631</v>
      </c>
    </row>
    <row r="3535" spans="1:34" x14ac:dyDescent="0.25">
      <c r="A3535">
        <v>10</v>
      </c>
      <c r="B3535" t="s">
        <v>17388</v>
      </c>
      <c r="D3535">
        <v>46252</v>
      </c>
      <c r="E3535">
        <v>46272</v>
      </c>
      <c r="H3535" t="s">
        <v>16258</v>
      </c>
      <c r="I3535" t="s">
        <v>16259</v>
      </c>
      <c r="J3535">
        <v>2</v>
      </c>
      <c r="L3535" t="s">
        <v>16242</v>
      </c>
      <c r="M3535" t="s">
        <v>16260</v>
      </c>
      <c r="N3535" t="s">
        <v>16261</v>
      </c>
      <c r="O3535" t="s">
        <v>16632</v>
      </c>
      <c r="P3535" t="s">
        <v>403</v>
      </c>
      <c r="Q3535" t="s">
        <v>272</v>
      </c>
      <c r="R3535" t="s">
        <v>8666</v>
      </c>
      <c r="S3535" t="s">
        <v>8645</v>
      </c>
      <c r="T3535" t="b">
        <v>0</v>
      </c>
      <c r="U3535" t="b">
        <v>0</v>
      </c>
      <c r="V3535">
        <v>2</v>
      </c>
      <c r="W3535">
        <v>0</v>
      </c>
      <c r="X3535">
        <v>8</v>
      </c>
      <c r="AF3535" t="s">
        <v>16633</v>
      </c>
      <c r="AH3535" t="s">
        <v>16634</v>
      </c>
    </row>
    <row r="3536" spans="1:34" x14ac:dyDescent="0.25">
      <c r="A3536">
        <v>10</v>
      </c>
      <c r="B3536" t="s">
        <v>17388</v>
      </c>
      <c r="D3536">
        <v>46252</v>
      </c>
      <c r="E3536">
        <v>46272</v>
      </c>
      <c r="H3536" t="s">
        <v>16258</v>
      </c>
      <c r="I3536" t="s">
        <v>16259</v>
      </c>
      <c r="J3536">
        <v>2</v>
      </c>
      <c r="L3536" t="s">
        <v>16242</v>
      </c>
      <c r="M3536" t="s">
        <v>16260</v>
      </c>
      <c r="N3536" t="s">
        <v>16261</v>
      </c>
      <c r="O3536" t="s">
        <v>16635</v>
      </c>
      <c r="P3536" t="s">
        <v>398</v>
      </c>
      <c r="Q3536" t="s">
        <v>272</v>
      </c>
      <c r="R3536" t="s">
        <v>8666</v>
      </c>
      <c r="S3536" t="s">
        <v>8645</v>
      </c>
      <c r="T3536" t="b">
        <v>0</v>
      </c>
      <c r="U3536" t="b">
        <v>0</v>
      </c>
      <c r="V3536">
        <v>2</v>
      </c>
      <c r="W3536">
        <v>0</v>
      </c>
      <c r="X3536">
        <v>12</v>
      </c>
      <c r="AF3536" t="s">
        <v>16633</v>
      </c>
      <c r="AH3536" t="s">
        <v>16636</v>
      </c>
    </row>
    <row r="3537" spans="1:34" x14ac:dyDescent="0.25">
      <c r="A3537">
        <v>10</v>
      </c>
      <c r="B3537" t="s">
        <v>17388</v>
      </c>
      <c r="D3537">
        <v>46252</v>
      </c>
      <c r="E3537">
        <v>46272</v>
      </c>
      <c r="H3537" t="s">
        <v>16258</v>
      </c>
      <c r="I3537" t="s">
        <v>16259</v>
      </c>
      <c r="J3537">
        <v>2</v>
      </c>
      <c r="L3537" t="s">
        <v>16242</v>
      </c>
      <c r="M3537" t="s">
        <v>16260</v>
      </c>
      <c r="N3537" t="s">
        <v>16261</v>
      </c>
      <c r="O3537" t="s">
        <v>16637</v>
      </c>
      <c r="P3537" t="s">
        <v>389</v>
      </c>
      <c r="Q3537" t="s">
        <v>148</v>
      </c>
      <c r="R3537" t="s">
        <v>8659</v>
      </c>
      <c r="S3537" t="s">
        <v>8662</v>
      </c>
      <c r="T3537" t="b">
        <v>0</v>
      </c>
      <c r="U3537" t="b">
        <v>0</v>
      </c>
      <c r="V3537">
        <v>2</v>
      </c>
      <c r="W3537">
        <v>0</v>
      </c>
      <c r="X3537">
        <v>8</v>
      </c>
      <c r="AF3537" t="s">
        <v>16633</v>
      </c>
      <c r="AH3537" t="s">
        <v>16638</v>
      </c>
    </row>
    <row r="3538" spans="1:34" x14ac:dyDescent="0.25">
      <c r="A3538">
        <v>10</v>
      </c>
      <c r="B3538" t="s">
        <v>17388</v>
      </c>
      <c r="D3538">
        <v>46252</v>
      </c>
      <c r="E3538">
        <v>46272</v>
      </c>
      <c r="H3538" t="s">
        <v>16258</v>
      </c>
      <c r="I3538" t="s">
        <v>16259</v>
      </c>
      <c r="J3538">
        <v>2</v>
      </c>
      <c r="L3538" t="s">
        <v>16242</v>
      </c>
      <c r="M3538" t="s">
        <v>16260</v>
      </c>
      <c r="N3538" t="s">
        <v>16261</v>
      </c>
      <c r="O3538" t="s">
        <v>16639</v>
      </c>
      <c r="P3538" t="s">
        <v>200</v>
      </c>
      <c r="Q3538" t="s">
        <v>148</v>
      </c>
      <c r="R3538" t="s">
        <v>8490</v>
      </c>
      <c r="S3538" t="s">
        <v>8645</v>
      </c>
      <c r="T3538" t="b">
        <v>0</v>
      </c>
      <c r="U3538" t="b">
        <v>0</v>
      </c>
      <c r="V3538">
        <v>1</v>
      </c>
      <c r="W3538">
        <v>50</v>
      </c>
      <c r="X3538">
        <v>12</v>
      </c>
      <c r="AB3538">
        <v>2</v>
      </c>
      <c r="AD3538">
        <v>3</v>
      </c>
      <c r="AE3538" t="s">
        <v>618</v>
      </c>
      <c r="AG3538" t="s">
        <v>16640</v>
      </c>
      <c r="AH3538" t="s">
        <v>16641</v>
      </c>
    </row>
    <row r="3539" spans="1:34" x14ac:dyDescent="0.25">
      <c r="A3539">
        <v>10</v>
      </c>
      <c r="B3539" t="s">
        <v>17388</v>
      </c>
      <c r="D3539">
        <v>46252</v>
      </c>
      <c r="E3539">
        <v>46272</v>
      </c>
      <c r="H3539" t="s">
        <v>16258</v>
      </c>
      <c r="I3539" t="s">
        <v>16259</v>
      </c>
      <c r="J3539">
        <v>2</v>
      </c>
      <c r="L3539" t="s">
        <v>16242</v>
      </c>
      <c r="M3539" t="s">
        <v>16260</v>
      </c>
      <c r="N3539" t="s">
        <v>16261</v>
      </c>
      <c r="O3539" t="s">
        <v>16642</v>
      </c>
      <c r="P3539" t="s">
        <v>200</v>
      </c>
      <c r="Q3539" t="s">
        <v>148</v>
      </c>
      <c r="R3539" t="s">
        <v>8490</v>
      </c>
      <c r="S3539" t="s">
        <v>8645</v>
      </c>
      <c r="T3539" t="b">
        <v>0</v>
      </c>
      <c r="U3539" t="b">
        <v>0</v>
      </c>
      <c r="V3539">
        <v>2</v>
      </c>
      <c r="W3539">
        <v>50</v>
      </c>
      <c r="X3539">
        <v>12</v>
      </c>
      <c r="AB3539">
        <v>2</v>
      </c>
      <c r="AD3539">
        <v>3</v>
      </c>
      <c r="AE3539" t="s">
        <v>618</v>
      </c>
      <c r="AG3539" t="s">
        <v>16640</v>
      </c>
      <c r="AH3539" t="s">
        <v>16643</v>
      </c>
    </row>
    <row r="3540" spans="1:34" x14ac:dyDescent="0.25">
      <c r="A3540">
        <v>10</v>
      </c>
      <c r="B3540" t="s">
        <v>17388</v>
      </c>
      <c r="D3540">
        <v>46252</v>
      </c>
      <c r="E3540">
        <v>46272</v>
      </c>
      <c r="H3540" t="s">
        <v>16258</v>
      </c>
      <c r="I3540" t="s">
        <v>16259</v>
      </c>
      <c r="J3540">
        <v>2</v>
      </c>
      <c r="L3540" t="s">
        <v>16242</v>
      </c>
      <c r="M3540" t="s">
        <v>16260</v>
      </c>
      <c r="N3540" t="s">
        <v>16261</v>
      </c>
      <c r="O3540" t="s">
        <v>16644</v>
      </c>
      <c r="P3540" t="s">
        <v>200</v>
      </c>
      <c r="Q3540" t="s">
        <v>148</v>
      </c>
      <c r="R3540" t="s">
        <v>8490</v>
      </c>
      <c r="S3540" t="s">
        <v>8645</v>
      </c>
      <c r="T3540" t="b">
        <v>0</v>
      </c>
      <c r="U3540" t="b">
        <v>0</v>
      </c>
      <c r="V3540">
        <v>3</v>
      </c>
      <c r="W3540">
        <v>50</v>
      </c>
      <c r="X3540">
        <v>12</v>
      </c>
      <c r="AB3540">
        <v>2</v>
      </c>
      <c r="AD3540">
        <v>3</v>
      </c>
      <c r="AE3540" t="s">
        <v>618</v>
      </c>
      <c r="AG3540" t="s">
        <v>16645</v>
      </c>
      <c r="AH3540" t="s">
        <v>16646</v>
      </c>
    </row>
    <row r="3541" spans="1:34" x14ac:dyDescent="0.25">
      <c r="A3541">
        <v>10</v>
      </c>
      <c r="B3541" t="s">
        <v>17388</v>
      </c>
      <c r="D3541">
        <v>46252</v>
      </c>
      <c r="E3541">
        <v>46272</v>
      </c>
      <c r="H3541" t="s">
        <v>16258</v>
      </c>
      <c r="I3541" t="s">
        <v>16259</v>
      </c>
      <c r="J3541">
        <v>2</v>
      </c>
      <c r="L3541" t="s">
        <v>16242</v>
      </c>
      <c r="M3541" t="s">
        <v>16260</v>
      </c>
      <c r="N3541" t="s">
        <v>16261</v>
      </c>
      <c r="O3541" t="s">
        <v>16647</v>
      </c>
      <c r="P3541" t="s">
        <v>14743</v>
      </c>
      <c r="Q3541" t="s">
        <v>148</v>
      </c>
      <c r="R3541" t="s">
        <v>8659</v>
      </c>
      <c r="S3541" t="s">
        <v>8645</v>
      </c>
      <c r="T3541" t="b">
        <v>0</v>
      </c>
      <c r="U3541" t="b">
        <v>0</v>
      </c>
      <c r="V3541">
        <v>1</v>
      </c>
      <c r="W3541">
        <v>90</v>
      </c>
      <c r="X3541">
        <v>10</v>
      </c>
      <c r="AB3541">
        <v>2</v>
      </c>
      <c r="AC3541">
        <v>1</v>
      </c>
      <c r="AD3541">
        <v>3</v>
      </c>
      <c r="AE3541" t="s">
        <v>618</v>
      </c>
      <c r="AG3541" t="s">
        <v>16648</v>
      </c>
      <c r="AH3541" t="s">
        <v>16649</v>
      </c>
    </row>
    <row r="3542" spans="1:34" x14ac:dyDescent="0.25">
      <c r="A3542">
        <v>10</v>
      </c>
      <c r="B3542" t="s">
        <v>17388</v>
      </c>
      <c r="D3542">
        <v>46252</v>
      </c>
      <c r="E3542">
        <v>46272</v>
      </c>
      <c r="H3542" t="s">
        <v>16258</v>
      </c>
      <c r="I3542" t="s">
        <v>16259</v>
      </c>
      <c r="J3542">
        <v>2</v>
      </c>
      <c r="L3542" t="s">
        <v>16242</v>
      </c>
      <c r="M3542" t="s">
        <v>16260</v>
      </c>
      <c r="N3542" t="s">
        <v>16261</v>
      </c>
      <c r="O3542" t="s">
        <v>16650</v>
      </c>
      <c r="P3542" t="s">
        <v>14743</v>
      </c>
      <c r="Q3542" t="s">
        <v>148</v>
      </c>
      <c r="R3542" t="s">
        <v>8659</v>
      </c>
      <c r="S3542" t="s">
        <v>8645</v>
      </c>
      <c r="T3542" t="b">
        <v>0</v>
      </c>
      <c r="U3542" t="b">
        <v>0</v>
      </c>
      <c r="V3542">
        <v>2</v>
      </c>
      <c r="W3542">
        <v>100</v>
      </c>
      <c r="X3542">
        <v>10</v>
      </c>
      <c r="AB3542">
        <v>2</v>
      </c>
      <c r="AC3542">
        <v>1</v>
      </c>
      <c r="AD3542">
        <v>3</v>
      </c>
      <c r="AE3542" t="s">
        <v>618</v>
      </c>
      <c r="AG3542" t="s">
        <v>16651</v>
      </c>
      <c r="AH3542" t="s">
        <v>16652</v>
      </c>
    </row>
    <row r="3543" spans="1:34" x14ac:dyDescent="0.25">
      <c r="A3543">
        <v>10</v>
      </c>
      <c r="B3543" t="s">
        <v>17388</v>
      </c>
      <c r="D3543">
        <v>46252</v>
      </c>
      <c r="E3543">
        <v>46272</v>
      </c>
      <c r="H3543" t="s">
        <v>16258</v>
      </c>
      <c r="I3543" t="s">
        <v>16259</v>
      </c>
      <c r="J3543">
        <v>2</v>
      </c>
      <c r="L3543" t="s">
        <v>16242</v>
      </c>
      <c r="M3543" t="s">
        <v>16260</v>
      </c>
      <c r="N3543" t="s">
        <v>16261</v>
      </c>
      <c r="O3543" t="s">
        <v>16653</v>
      </c>
      <c r="P3543" t="s">
        <v>172</v>
      </c>
      <c r="Q3543" t="s">
        <v>148</v>
      </c>
      <c r="R3543" t="s">
        <v>8659</v>
      </c>
      <c r="S3543" t="s">
        <v>8645</v>
      </c>
      <c r="T3543" t="b">
        <v>1</v>
      </c>
      <c r="U3543" t="b">
        <v>0</v>
      </c>
      <c r="V3543">
        <v>1</v>
      </c>
      <c r="W3543">
        <v>25</v>
      </c>
      <c r="X3543">
        <v>12</v>
      </c>
      <c r="AB3543">
        <v>2</v>
      </c>
      <c r="AC3543">
        <v>1</v>
      </c>
      <c r="AD3543">
        <v>3</v>
      </c>
      <c r="AE3543" t="s">
        <v>618</v>
      </c>
      <c r="AG3543" t="s">
        <v>16654</v>
      </c>
      <c r="AH3543" t="s">
        <v>16655</v>
      </c>
    </row>
    <row r="3544" spans="1:34" x14ac:dyDescent="0.25">
      <c r="A3544">
        <v>10</v>
      </c>
      <c r="B3544" t="s">
        <v>17388</v>
      </c>
      <c r="D3544">
        <v>46252</v>
      </c>
      <c r="E3544">
        <v>46272</v>
      </c>
      <c r="H3544" t="s">
        <v>16258</v>
      </c>
      <c r="I3544" t="s">
        <v>16259</v>
      </c>
      <c r="J3544">
        <v>2</v>
      </c>
      <c r="L3544" t="s">
        <v>16242</v>
      </c>
      <c r="M3544" t="s">
        <v>16260</v>
      </c>
      <c r="N3544" t="s">
        <v>16261</v>
      </c>
      <c r="O3544" t="s">
        <v>16656</v>
      </c>
      <c r="P3544" t="s">
        <v>172</v>
      </c>
      <c r="Q3544" t="s">
        <v>148</v>
      </c>
      <c r="R3544" t="s">
        <v>8659</v>
      </c>
      <c r="S3544" t="s">
        <v>8645</v>
      </c>
      <c r="T3544" t="b">
        <v>1</v>
      </c>
      <c r="U3544" t="b">
        <v>0</v>
      </c>
      <c r="V3544">
        <v>2</v>
      </c>
      <c r="W3544">
        <v>25</v>
      </c>
      <c r="X3544">
        <v>12</v>
      </c>
      <c r="AB3544">
        <v>2</v>
      </c>
      <c r="AC3544">
        <v>1</v>
      </c>
      <c r="AD3544">
        <v>3</v>
      </c>
      <c r="AE3544" t="s">
        <v>618</v>
      </c>
      <c r="AG3544" t="s">
        <v>16654</v>
      </c>
      <c r="AH3544" t="s">
        <v>16657</v>
      </c>
    </row>
    <row r="3545" spans="1:34" x14ac:dyDescent="0.25">
      <c r="A3545">
        <v>10</v>
      </c>
      <c r="B3545" t="s">
        <v>17388</v>
      </c>
      <c r="D3545">
        <v>46252</v>
      </c>
      <c r="E3545">
        <v>46272</v>
      </c>
      <c r="H3545" t="s">
        <v>16258</v>
      </c>
      <c r="I3545" t="s">
        <v>16259</v>
      </c>
      <c r="J3545">
        <v>2</v>
      </c>
      <c r="L3545" t="s">
        <v>16242</v>
      </c>
      <c r="M3545" t="s">
        <v>16260</v>
      </c>
      <c r="N3545" t="s">
        <v>16261</v>
      </c>
      <c r="O3545" t="s">
        <v>16658</v>
      </c>
      <c r="P3545" t="s">
        <v>229</v>
      </c>
      <c r="Q3545" t="s">
        <v>8650</v>
      </c>
      <c r="R3545" t="s">
        <v>8637</v>
      </c>
      <c r="S3545" t="s">
        <v>8645</v>
      </c>
      <c r="T3545" t="b">
        <v>1</v>
      </c>
      <c r="U3545" t="b">
        <v>0</v>
      </c>
      <c r="V3545">
        <v>1</v>
      </c>
      <c r="W3545">
        <v>30</v>
      </c>
      <c r="X3545">
        <v>11</v>
      </c>
      <c r="AB3545">
        <v>3</v>
      </c>
      <c r="AC3545">
        <v>1</v>
      </c>
      <c r="AD3545">
        <v>2</v>
      </c>
      <c r="AE3545" t="s">
        <v>1745</v>
      </c>
      <c r="AG3545" t="s">
        <v>16659</v>
      </c>
      <c r="AH3545" t="s">
        <v>16660</v>
      </c>
    </row>
    <row r="3546" spans="1:34" x14ac:dyDescent="0.25">
      <c r="A3546">
        <v>10</v>
      </c>
      <c r="B3546" t="s">
        <v>17388</v>
      </c>
      <c r="D3546">
        <v>46252</v>
      </c>
      <c r="E3546">
        <v>46272</v>
      </c>
      <c r="H3546" t="s">
        <v>16258</v>
      </c>
      <c r="I3546" t="s">
        <v>16259</v>
      </c>
      <c r="J3546">
        <v>2</v>
      </c>
      <c r="L3546" t="s">
        <v>16242</v>
      </c>
      <c r="M3546" t="s">
        <v>16260</v>
      </c>
      <c r="N3546" t="s">
        <v>16261</v>
      </c>
      <c r="O3546" t="s">
        <v>16661</v>
      </c>
      <c r="P3546" t="s">
        <v>229</v>
      </c>
      <c r="Q3546" t="s">
        <v>8650</v>
      </c>
      <c r="R3546" t="s">
        <v>8637</v>
      </c>
      <c r="S3546" t="s">
        <v>8645</v>
      </c>
      <c r="T3546" t="b">
        <v>1</v>
      </c>
      <c r="U3546" t="b">
        <v>0</v>
      </c>
      <c r="V3546">
        <v>2</v>
      </c>
      <c r="W3546">
        <v>30</v>
      </c>
      <c r="X3546">
        <v>8</v>
      </c>
      <c r="AB3546">
        <v>3</v>
      </c>
      <c r="AC3546">
        <v>1</v>
      </c>
      <c r="AD3546">
        <v>2</v>
      </c>
      <c r="AE3546" t="s">
        <v>618</v>
      </c>
      <c r="AG3546" t="s">
        <v>3213</v>
      </c>
      <c r="AH3546" t="s">
        <v>16662</v>
      </c>
    </row>
    <row r="3547" spans="1:34" x14ac:dyDescent="0.25">
      <c r="A3547">
        <v>10</v>
      </c>
      <c r="B3547" t="s">
        <v>17388</v>
      </c>
      <c r="D3547">
        <v>46252</v>
      </c>
      <c r="E3547">
        <v>46272</v>
      </c>
      <c r="H3547" t="s">
        <v>16258</v>
      </c>
      <c r="I3547" t="s">
        <v>16259</v>
      </c>
      <c r="J3547">
        <v>2</v>
      </c>
      <c r="L3547" t="s">
        <v>16242</v>
      </c>
      <c r="M3547" t="s">
        <v>16260</v>
      </c>
      <c r="N3547" t="s">
        <v>16261</v>
      </c>
      <c r="O3547" t="s">
        <v>16663</v>
      </c>
      <c r="P3547" t="s">
        <v>229</v>
      </c>
      <c r="Q3547" t="s">
        <v>8650</v>
      </c>
      <c r="R3547" t="s">
        <v>8637</v>
      </c>
      <c r="S3547" t="s">
        <v>8645</v>
      </c>
      <c r="T3547" t="b">
        <v>1</v>
      </c>
      <c r="U3547" t="b">
        <v>0</v>
      </c>
      <c r="V3547">
        <v>3</v>
      </c>
      <c r="W3547">
        <v>30</v>
      </c>
      <c r="X3547">
        <v>7</v>
      </c>
      <c r="AB3547">
        <v>3</v>
      </c>
      <c r="AC3547">
        <v>1</v>
      </c>
      <c r="AD3547">
        <v>2</v>
      </c>
      <c r="AE3547" t="s">
        <v>618</v>
      </c>
      <c r="AG3547" t="s">
        <v>3213</v>
      </c>
      <c r="AH3547" t="s">
        <v>16664</v>
      </c>
    </row>
    <row r="3548" spans="1:34" x14ac:dyDescent="0.25">
      <c r="A3548">
        <v>10</v>
      </c>
      <c r="B3548" t="s">
        <v>17388</v>
      </c>
      <c r="D3548">
        <v>46252</v>
      </c>
      <c r="E3548">
        <v>46272</v>
      </c>
      <c r="H3548" t="s">
        <v>16258</v>
      </c>
      <c r="I3548" t="s">
        <v>16259</v>
      </c>
      <c r="J3548">
        <v>2</v>
      </c>
      <c r="L3548" t="s">
        <v>16242</v>
      </c>
      <c r="M3548" t="s">
        <v>16260</v>
      </c>
      <c r="N3548" t="s">
        <v>16261</v>
      </c>
      <c r="O3548" t="s">
        <v>16665</v>
      </c>
      <c r="P3548" t="s">
        <v>309</v>
      </c>
      <c r="Q3548" t="s">
        <v>148</v>
      </c>
      <c r="R3548" t="s">
        <v>8661</v>
      </c>
      <c r="S3548" t="s">
        <v>8645</v>
      </c>
      <c r="T3548" t="b">
        <v>0</v>
      </c>
      <c r="U3548" t="b">
        <v>0</v>
      </c>
      <c r="V3548">
        <v>1</v>
      </c>
      <c r="W3548">
        <v>12.5</v>
      </c>
      <c r="X3548">
        <v>15</v>
      </c>
      <c r="AB3548">
        <v>2</v>
      </c>
      <c r="AC3548">
        <v>1</v>
      </c>
      <c r="AD3548">
        <v>2</v>
      </c>
      <c r="AE3548" t="s">
        <v>618</v>
      </c>
      <c r="AG3548" t="s">
        <v>2154</v>
      </c>
      <c r="AH3548" t="s">
        <v>16666</v>
      </c>
    </row>
    <row r="3549" spans="1:34" x14ac:dyDescent="0.25">
      <c r="A3549">
        <v>10</v>
      </c>
      <c r="B3549" t="s">
        <v>17388</v>
      </c>
      <c r="D3549">
        <v>46252</v>
      </c>
      <c r="E3549">
        <v>46272</v>
      </c>
      <c r="H3549" t="s">
        <v>16258</v>
      </c>
      <c r="I3549" t="s">
        <v>16259</v>
      </c>
      <c r="J3549">
        <v>2</v>
      </c>
      <c r="L3549" t="s">
        <v>16242</v>
      </c>
      <c r="M3549" t="s">
        <v>16260</v>
      </c>
      <c r="N3549" t="s">
        <v>16261</v>
      </c>
      <c r="O3549" t="s">
        <v>16667</v>
      </c>
      <c r="P3549" t="s">
        <v>309</v>
      </c>
      <c r="Q3549" t="s">
        <v>148</v>
      </c>
      <c r="R3549" t="s">
        <v>8661</v>
      </c>
      <c r="S3549" t="s">
        <v>8645</v>
      </c>
      <c r="T3549" t="b">
        <v>0</v>
      </c>
      <c r="U3549" t="b">
        <v>0</v>
      </c>
      <c r="V3549">
        <v>2</v>
      </c>
      <c r="W3549">
        <v>12.5</v>
      </c>
      <c r="X3549">
        <v>15</v>
      </c>
      <c r="AB3549">
        <v>3</v>
      </c>
      <c r="AD3549">
        <v>2</v>
      </c>
      <c r="AE3549" t="s">
        <v>618</v>
      </c>
      <c r="AG3549" t="s">
        <v>16668</v>
      </c>
      <c r="AH3549" t="s">
        <v>16669</v>
      </c>
    </row>
    <row r="3550" spans="1:34" x14ac:dyDescent="0.25">
      <c r="A3550">
        <v>10</v>
      </c>
      <c r="B3550" t="s">
        <v>17388</v>
      </c>
      <c r="D3550">
        <v>46252</v>
      </c>
      <c r="E3550">
        <v>46272</v>
      </c>
      <c r="H3550" t="s">
        <v>16258</v>
      </c>
      <c r="I3550" t="s">
        <v>16259</v>
      </c>
      <c r="J3550">
        <v>2</v>
      </c>
      <c r="L3550" t="s">
        <v>16242</v>
      </c>
      <c r="M3550" t="s">
        <v>16260</v>
      </c>
      <c r="N3550" t="s">
        <v>16261</v>
      </c>
      <c r="O3550" t="s">
        <v>16670</v>
      </c>
      <c r="P3550" t="s">
        <v>309</v>
      </c>
      <c r="Q3550" t="s">
        <v>148</v>
      </c>
      <c r="R3550" t="s">
        <v>8661</v>
      </c>
      <c r="S3550" t="s">
        <v>8645</v>
      </c>
      <c r="T3550" t="b">
        <v>0</v>
      </c>
      <c r="U3550" t="b">
        <v>0</v>
      </c>
      <c r="V3550">
        <v>3</v>
      </c>
      <c r="W3550">
        <v>12.5</v>
      </c>
      <c r="X3550">
        <v>15</v>
      </c>
      <c r="AB3550">
        <v>3</v>
      </c>
      <c r="AD3550">
        <v>2</v>
      </c>
      <c r="AE3550" t="s">
        <v>1745</v>
      </c>
      <c r="AG3550" t="s">
        <v>16671</v>
      </c>
      <c r="AH3550" t="s">
        <v>16672</v>
      </c>
    </row>
    <row r="3551" spans="1:34" x14ac:dyDescent="0.25">
      <c r="A3551">
        <v>10</v>
      </c>
      <c r="B3551" t="s">
        <v>17388</v>
      </c>
      <c r="D3551">
        <v>46252</v>
      </c>
      <c r="E3551">
        <v>46272</v>
      </c>
      <c r="H3551" t="s">
        <v>16258</v>
      </c>
      <c r="I3551" t="s">
        <v>16259</v>
      </c>
      <c r="J3551">
        <v>2</v>
      </c>
      <c r="L3551" t="s">
        <v>16242</v>
      </c>
      <c r="M3551" t="s">
        <v>16260</v>
      </c>
      <c r="N3551" t="s">
        <v>16261</v>
      </c>
      <c r="O3551" t="s">
        <v>16673</v>
      </c>
      <c r="P3551" t="s">
        <v>16228</v>
      </c>
      <c r="Q3551" t="s">
        <v>8650</v>
      </c>
      <c r="R3551" t="s">
        <v>8637</v>
      </c>
      <c r="S3551" t="s">
        <v>8643</v>
      </c>
      <c r="T3551" t="b">
        <v>0</v>
      </c>
      <c r="U3551" t="b">
        <v>0</v>
      </c>
      <c r="V3551">
        <v>1</v>
      </c>
      <c r="W3551">
        <v>25</v>
      </c>
      <c r="X3551">
        <v>12</v>
      </c>
      <c r="AB3551">
        <v>2</v>
      </c>
      <c r="AD3551">
        <v>3</v>
      </c>
      <c r="AE3551" t="s">
        <v>2151</v>
      </c>
      <c r="AG3551" t="s">
        <v>16674</v>
      </c>
      <c r="AH3551" t="s">
        <v>16675</v>
      </c>
    </row>
    <row r="3552" spans="1:34" x14ac:dyDescent="0.25">
      <c r="A3552">
        <v>10</v>
      </c>
      <c r="B3552" t="s">
        <v>17388</v>
      </c>
      <c r="D3552">
        <v>46252</v>
      </c>
      <c r="E3552">
        <v>46272</v>
      </c>
      <c r="H3552" t="s">
        <v>16258</v>
      </c>
      <c r="I3552" t="s">
        <v>16259</v>
      </c>
      <c r="J3552">
        <v>2</v>
      </c>
      <c r="L3552" t="s">
        <v>16242</v>
      </c>
      <c r="M3552" t="s">
        <v>16260</v>
      </c>
      <c r="N3552" t="s">
        <v>16261</v>
      </c>
      <c r="O3552" t="s">
        <v>16676</v>
      </c>
      <c r="P3552" t="s">
        <v>16228</v>
      </c>
      <c r="Q3552" t="s">
        <v>8650</v>
      </c>
      <c r="R3552" t="s">
        <v>8637</v>
      </c>
      <c r="S3552" t="s">
        <v>8643</v>
      </c>
      <c r="T3552" t="b">
        <v>0</v>
      </c>
      <c r="U3552" t="b">
        <v>0</v>
      </c>
      <c r="V3552">
        <v>2</v>
      </c>
      <c r="W3552">
        <v>40</v>
      </c>
      <c r="X3552">
        <v>13</v>
      </c>
      <c r="AB3552">
        <v>2</v>
      </c>
      <c r="AC3552">
        <v>1</v>
      </c>
      <c r="AD3552">
        <v>2</v>
      </c>
      <c r="AE3552" t="s">
        <v>618</v>
      </c>
      <c r="AG3552" t="s">
        <v>2154</v>
      </c>
      <c r="AH3552" t="s">
        <v>16677</v>
      </c>
    </row>
    <row r="3553" spans="1:34" x14ac:dyDescent="0.25">
      <c r="A3553">
        <v>10</v>
      </c>
      <c r="B3553" t="s">
        <v>17388</v>
      </c>
      <c r="D3553">
        <v>46252</v>
      </c>
      <c r="E3553">
        <v>46272</v>
      </c>
      <c r="H3553" t="s">
        <v>16258</v>
      </c>
      <c r="I3553" t="s">
        <v>16259</v>
      </c>
      <c r="J3553">
        <v>2</v>
      </c>
      <c r="L3553" t="s">
        <v>16242</v>
      </c>
      <c r="M3553" t="s">
        <v>16260</v>
      </c>
      <c r="N3553" t="s">
        <v>16261</v>
      </c>
      <c r="O3553" t="s">
        <v>16678</v>
      </c>
      <c r="P3553" t="s">
        <v>16228</v>
      </c>
      <c r="Q3553" t="s">
        <v>8650</v>
      </c>
      <c r="R3553" t="s">
        <v>8637</v>
      </c>
      <c r="S3553" t="s">
        <v>8643</v>
      </c>
      <c r="T3553" t="b">
        <v>0</v>
      </c>
      <c r="U3553" t="b">
        <v>0</v>
      </c>
      <c r="V3553">
        <v>3</v>
      </c>
      <c r="W3553">
        <v>40</v>
      </c>
      <c r="X3553">
        <v>10</v>
      </c>
      <c r="AB3553">
        <v>2</v>
      </c>
      <c r="AC3553">
        <v>1</v>
      </c>
      <c r="AD3553">
        <v>2</v>
      </c>
      <c r="AE3553" t="s">
        <v>1745</v>
      </c>
      <c r="AG3553" t="s">
        <v>1932</v>
      </c>
      <c r="AH3553" t="s">
        <v>16679</v>
      </c>
    </row>
    <row r="3554" spans="1:34" x14ac:dyDescent="0.25">
      <c r="A3554">
        <v>10</v>
      </c>
      <c r="B3554" t="s">
        <v>17388</v>
      </c>
      <c r="D3554">
        <v>46252</v>
      </c>
      <c r="E3554">
        <v>46272</v>
      </c>
      <c r="H3554" t="s">
        <v>16258</v>
      </c>
      <c r="I3554" t="s">
        <v>16259</v>
      </c>
      <c r="J3554">
        <v>2</v>
      </c>
      <c r="L3554" t="s">
        <v>16242</v>
      </c>
      <c r="M3554" t="s">
        <v>16260</v>
      </c>
      <c r="N3554" t="s">
        <v>16261</v>
      </c>
      <c r="O3554" t="s">
        <v>16680</v>
      </c>
      <c r="P3554" t="s">
        <v>195</v>
      </c>
      <c r="Q3554" t="s">
        <v>148</v>
      </c>
      <c r="R3554" t="s">
        <v>8490</v>
      </c>
      <c r="S3554" t="s">
        <v>8645</v>
      </c>
      <c r="T3554" t="b">
        <v>0</v>
      </c>
      <c r="U3554" t="b">
        <v>0</v>
      </c>
      <c r="V3554">
        <v>1</v>
      </c>
      <c r="W3554">
        <v>20</v>
      </c>
      <c r="X3554">
        <v>12</v>
      </c>
      <c r="AE3554" t="s">
        <v>1745</v>
      </c>
      <c r="AF3554" t="s">
        <v>16681</v>
      </c>
      <c r="AG3554" t="s">
        <v>16682</v>
      </c>
      <c r="AH3554" t="s">
        <v>16683</v>
      </c>
    </row>
    <row r="3555" spans="1:34" x14ac:dyDescent="0.25">
      <c r="A3555">
        <v>10</v>
      </c>
      <c r="B3555" t="s">
        <v>17388</v>
      </c>
      <c r="D3555">
        <v>46252</v>
      </c>
      <c r="E3555">
        <v>46272</v>
      </c>
      <c r="H3555" t="s">
        <v>16258</v>
      </c>
      <c r="I3555" t="s">
        <v>16259</v>
      </c>
      <c r="J3555">
        <v>2</v>
      </c>
      <c r="L3555" t="s">
        <v>16242</v>
      </c>
      <c r="M3555" t="s">
        <v>16260</v>
      </c>
      <c r="N3555" t="s">
        <v>16261</v>
      </c>
      <c r="O3555" t="s">
        <v>16684</v>
      </c>
      <c r="P3555" t="s">
        <v>195</v>
      </c>
      <c r="Q3555" t="s">
        <v>148</v>
      </c>
      <c r="R3555" t="s">
        <v>8490</v>
      </c>
      <c r="S3555" t="s">
        <v>8645</v>
      </c>
      <c r="T3555" t="b">
        <v>0</v>
      </c>
      <c r="U3555" t="b">
        <v>0</v>
      </c>
      <c r="V3555">
        <v>2</v>
      </c>
      <c r="W3555">
        <v>10</v>
      </c>
      <c r="X3555">
        <v>8</v>
      </c>
      <c r="AE3555" t="s">
        <v>1745</v>
      </c>
      <c r="AF3555" t="s">
        <v>16681</v>
      </c>
      <c r="AG3555" t="s">
        <v>16682</v>
      </c>
      <c r="AH3555" t="s">
        <v>16261</v>
      </c>
    </row>
    <row r="3556" spans="1:34" x14ac:dyDescent="0.25">
      <c r="A3556">
        <v>10</v>
      </c>
      <c r="B3556" t="s">
        <v>17388</v>
      </c>
      <c r="D3556">
        <v>46252</v>
      </c>
      <c r="E3556">
        <v>46272</v>
      </c>
      <c r="H3556" t="s">
        <v>16262</v>
      </c>
      <c r="I3556" t="s">
        <v>16263</v>
      </c>
      <c r="J3556">
        <v>3</v>
      </c>
      <c r="L3556" t="s">
        <v>16247</v>
      </c>
      <c r="M3556" t="s">
        <v>16264</v>
      </c>
      <c r="N3556" t="s">
        <v>16265</v>
      </c>
      <c r="O3556" t="s">
        <v>16685</v>
      </c>
      <c r="P3556" t="s">
        <v>363</v>
      </c>
      <c r="Q3556" t="s">
        <v>357</v>
      </c>
      <c r="R3556" t="s">
        <v>357</v>
      </c>
      <c r="S3556" t="s">
        <v>357</v>
      </c>
      <c r="T3556" t="b">
        <v>0</v>
      </c>
      <c r="U3556" t="b">
        <v>1</v>
      </c>
      <c r="V3556">
        <v>1</v>
      </c>
      <c r="Y3556">
        <v>300</v>
      </c>
      <c r="Z3556">
        <v>0.63</v>
      </c>
      <c r="AA3556" t="s">
        <v>3957</v>
      </c>
      <c r="AG3556" t="s">
        <v>16686</v>
      </c>
      <c r="AH3556" t="s">
        <v>16264</v>
      </c>
    </row>
    <row r="3557" spans="1:34" x14ac:dyDescent="0.25">
      <c r="A3557">
        <v>10</v>
      </c>
      <c r="B3557" t="s">
        <v>17388</v>
      </c>
      <c r="D3557">
        <v>46252</v>
      </c>
      <c r="E3557">
        <v>46272</v>
      </c>
      <c r="H3557" t="s">
        <v>16262</v>
      </c>
      <c r="I3557" t="s">
        <v>16263</v>
      </c>
      <c r="J3557">
        <v>3</v>
      </c>
      <c r="L3557" t="s">
        <v>16247</v>
      </c>
      <c r="M3557" t="s">
        <v>16264</v>
      </c>
      <c r="N3557" t="s">
        <v>16265</v>
      </c>
      <c r="O3557" t="s">
        <v>16687</v>
      </c>
      <c r="P3557" t="s">
        <v>269</v>
      </c>
      <c r="Q3557" t="s">
        <v>369</v>
      </c>
      <c r="R3557" t="s">
        <v>8654</v>
      </c>
      <c r="S3557" t="s">
        <v>8645</v>
      </c>
      <c r="T3557" t="b">
        <v>0</v>
      </c>
      <c r="U3557" t="b">
        <v>0</v>
      </c>
      <c r="V3557">
        <v>1</v>
      </c>
      <c r="W3557">
        <v>0</v>
      </c>
      <c r="X3557">
        <v>10</v>
      </c>
      <c r="AF3557" t="s">
        <v>16688</v>
      </c>
      <c r="AH3557" t="s">
        <v>16689</v>
      </c>
    </row>
    <row r="3558" spans="1:34" x14ac:dyDescent="0.25">
      <c r="A3558">
        <v>10</v>
      </c>
      <c r="B3558" t="s">
        <v>17388</v>
      </c>
      <c r="D3558">
        <v>46252</v>
      </c>
      <c r="E3558">
        <v>46272</v>
      </c>
      <c r="H3558" t="s">
        <v>16262</v>
      </c>
      <c r="I3558" t="s">
        <v>16263</v>
      </c>
      <c r="J3558">
        <v>3</v>
      </c>
      <c r="L3558" t="s">
        <v>16247</v>
      </c>
      <c r="M3558" t="s">
        <v>16264</v>
      </c>
      <c r="N3558" t="s">
        <v>16265</v>
      </c>
      <c r="O3558" t="s">
        <v>16690</v>
      </c>
      <c r="P3558" t="s">
        <v>423</v>
      </c>
      <c r="Q3558" t="s">
        <v>272</v>
      </c>
      <c r="R3558" t="s">
        <v>8666</v>
      </c>
      <c r="S3558" t="s">
        <v>8645</v>
      </c>
      <c r="T3558" t="b">
        <v>0</v>
      </c>
      <c r="U3558" t="b">
        <v>0</v>
      </c>
      <c r="V3558">
        <v>1</v>
      </c>
      <c r="W3558">
        <v>0</v>
      </c>
      <c r="X3558">
        <v>12</v>
      </c>
      <c r="AF3558" t="s">
        <v>16688</v>
      </c>
      <c r="AH3558" t="s">
        <v>16691</v>
      </c>
    </row>
    <row r="3559" spans="1:34" x14ac:dyDescent="0.25">
      <c r="A3559">
        <v>10</v>
      </c>
      <c r="B3559" t="s">
        <v>17388</v>
      </c>
      <c r="D3559">
        <v>46252</v>
      </c>
      <c r="E3559">
        <v>46272</v>
      </c>
      <c r="H3559" t="s">
        <v>16262</v>
      </c>
      <c r="I3559" t="s">
        <v>16263</v>
      </c>
      <c r="J3559">
        <v>3</v>
      </c>
      <c r="L3559" t="s">
        <v>16247</v>
      </c>
      <c r="M3559" t="s">
        <v>16264</v>
      </c>
      <c r="N3559" t="s">
        <v>16265</v>
      </c>
      <c r="O3559" t="s">
        <v>16692</v>
      </c>
      <c r="P3559" t="s">
        <v>299</v>
      </c>
      <c r="Q3559" t="s">
        <v>369</v>
      </c>
      <c r="R3559" t="s">
        <v>8795</v>
      </c>
      <c r="S3559" t="s">
        <v>8651</v>
      </c>
      <c r="T3559" t="b">
        <v>0</v>
      </c>
      <c r="U3559" t="b">
        <v>0</v>
      </c>
      <c r="V3559">
        <v>1</v>
      </c>
      <c r="W3559">
        <v>0</v>
      </c>
      <c r="X3559">
        <v>10</v>
      </c>
      <c r="AF3559" t="s">
        <v>16688</v>
      </c>
      <c r="AH3559" t="s">
        <v>16693</v>
      </c>
    </row>
    <row r="3560" spans="1:34" x14ac:dyDescent="0.25">
      <c r="A3560">
        <v>10</v>
      </c>
      <c r="B3560" t="s">
        <v>17388</v>
      </c>
      <c r="D3560">
        <v>46252</v>
      </c>
      <c r="E3560">
        <v>46272</v>
      </c>
      <c r="H3560" t="s">
        <v>16262</v>
      </c>
      <c r="I3560" t="s">
        <v>16263</v>
      </c>
      <c r="J3560">
        <v>3</v>
      </c>
      <c r="L3560" t="s">
        <v>16247</v>
      </c>
      <c r="M3560" t="s">
        <v>16264</v>
      </c>
      <c r="N3560" t="s">
        <v>16265</v>
      </c>
      <c r="O3560" t="s">
        <v>16694</v>
      </c>
      <c r="P3560" t="s">
        <v>286</v>
      </c>
      <c r="Q3560" t="s">
        <v>369</v>
      </c>
      <c r="R3560" t="s">
        <v>8489</v>
      </c>
      <c r="S3560" t="s">
        <v>8645</v>
      </c>
      <c r="T3560" t="b">
        <v>0</v>
      </c>
      <c r="U3560" t="b">
        <v>0</v>
      </c>
      <c r="V3560">
        <v>1</v>
      </c>
      <c r="W3560">
        <v>0</v>
      </c>
      <c r="X3560">
        <v>15</v>
      </c>
      <c r="AF3560" t="s">
        <v>16688</v>
      </c>
      <c r="AH3560" t="s">
        <v>16695</v>
      </c>
    </row>
    <row r="3561" spans="1:34" x14ac:dyDescent="0.25">
      <c r="A3561">
        <v>10</v>
      </c>
      <c r="B3561" t="s">
        <v>17388</v>
      </c>
      <c r="D3561">
        <v>46252</v>
      </c>
      <c r="E3561">
        <v>46272</v>
      </c>
      <c r="H3561" t="s">
        <v>16262</v>
      </c>
      <c r="I3561" t="s">
        <v>16263</v>
      </c>
      <c r="J3561">
        <v>3</v>
      </c>
      <c r="L3561" t="s">
        <v>16247</v>
      </c>
      <c r="M3561" t="s">
        <v>16264</v>
      </c>
      <c r="N3561" t="s">
        <v>16265</v>
      </c>
      <c r="O3561" t="s">
        <v>16696</v>
      </c>
      <c r="P3561" t="s">
        <v>1</v>
      </c>
      <c r="Q3561" t="s">
        <v>2</v>
      </c>
      <c r="R3561" t="s">
        <v>2</v>
      </c>
      <c r="S3561" t="s">
        <v>8646</v>
      </c>
      <c r="T3561" t="b">
        <v>0</v>
      </c>
      <c r="U3561" t="b">
        <v>1</v>
      </c>
      <c r="V3561">
        <v>1</v>
      </c>
      <c r="W3561">
        <v>150</v>
      </c>
      <c r="Y3561">
        <v>64.800000000000011</v>
      </c>
      <c r="AG3561" t="s">
        <v>16697</v>
      </c>
      <c r="AH3561" t="s">
        <v>16698</v>
      </c>
    </row>
    <row r="3562" spans="1:34" x14ac:dyDescent="0.25">
      <c r="A3562">
        <v>10</v>
      </c>
      <c r="B3562" t="s">
        <v>17388</v>
      </c>
      <c r="D3562">
        <v>46252</v>
      </c>
      <c r="E3562">
        <v>46272</v>
      </c>
      <c r="H3562" t="s">
        <v>16262</v>
      </c>
      <c r="I3562" t="s">
        <v>16263</v>
      </c>
      <c r="J3562">
        <v>3</v>
      </c>
      <c r="L3562" t="s">
        <v>16247</v>
      </c>
      <c r="M3562" t="s">
        <v>16264</v>
      </c>
      <c r="N3562" t="s">
        <v>16265</v>
      </c>
      <c r="O3562" t="s">
        <v>16699</v>
      </c>
      <c r="P3562" t="s">
        <v>1</v>
      </c>
      <c r="Q3562" t="s">
        <v>2</v>
      </c>
      <c r="R3562" t="s">
        <v>2</v>
      </c>
      <c r="S3562" t="s">
        <v>8646</v>
      </c>
      <c r="T3562" t="b">
        <v>0</v>
      </c>
      <c r="U3562" t="b">
        <v>1</v>
      </c>
      <c r="V3562">
        <v>2</v>
      </c>
      <c r="W3562">
        <v>150</v>
      </c>
      <c r="Y3562">
        <v>63</v>
      </c>
      <c r="AG3562" t="s">
        <v>16700</v>
      </c>
      <c r="AH3562" t="s">
        <v>16701</v>
      </c>
    </row>
    <row r="3563" spans="1:34" x14ac:dyDescent="0.25">
      <c r="A3563">
        <v>10</v>
      </c>
      <c r="B3563" t="s">
        <v>17388</v>
      </c>
      <c r="D3563">
        <v>46252</v>
      </c>
      <c r="E3563">
        <v>46272</v>
      </c>
      <c r="H3563" t="s">
        <v>16262</v>
      </c>
      <c r="I3563" t="s">
        <v>16263</v>
      </c>
      <c r="J3563">
        <v>3</v>
      </c>
      <c r="L3563" t="s">
        <v>16247</v>
      </c>
      <c r="M3563" t="s">
        <v>16264</v>
      </c>
      <c r="N3563" t="s">
        <v>16265</v>
      </c>
      <c r="O3563" t="s">
        <v>16702</v>
      </c>
      <c r="P3563" t="s">
        <v>1</v>
      </c>
      <c r="Q3563" t="s">
        <v>2</v>
      </c>
      <c r="R3563" t="s">
        <v>2</v>
      </c>
      <c r="S3563" t="s">
        <v>8646</v>
      </c>
      <c r="T3563" t="b">
        <v>0</v>
      </c>
      <c r="U3563" t="b">
        <v>1</v>
      </c>
      <c r="V3563">
        <v>3</v>
      </c>
      <c r="W3563">
        <v>150</v>
      </c>
      <c r="Y3563">
        <v>60</v>
      </c>
      <c r="AH3563" t="s">
        <v>16703</v>
      </c>
    </row>
    <row r="3564" spans="1:34" x14ac:dyDescent="0.25">
      <c r="A3564">
        <v>10</v>
      </c>
      <c r="B3564" t="s">
        <v>17388</v>
      </c>
      <c r="D3564">
        <v>46252</v>
      </c>
      <c r="E3564">
        <v>46272</v>
      </c>
      <c r="H3564" t="s">
        <v>16262</v>
      </c>
      <c r="I3564" t="s">
        <v>16263</v>
      </c>
      <c r="J3564">
        <v>3</v>
      </c>
      <c r="L3564" t="s">
        <v>16247</v>
      </c>
      <c r="M3564" t="s">
        <v>16264</v>
      </c>
      <c r="N3564" t="s">
        <v>16265</v>
      </c>
      <c r="O3564" t="s">
        <v>16704</v>
      </c>
      <c r="P3564" t="s">
        <v>249</v>
      </c>
      <c r="Q3564" t="s">
        <v>369</v>
      </c>
      <c r="R3564" t="s">
        <v>423</v>
      </c>
      <c r="S3564" t="s">
        <v>8645</v>
      </c>
      <c r="T3564" t="b">
        <v>0</v>
      </c>
      <c r="U3564" t="b">
        <v>0</v>
      </c>
      <c r="V3564">
        <v>1</v>
      </c>
      <c r="W3564">
        <v>150</v>
      </c>
      <c r="X3564">
        <v>8</v>
      </c>
      <c r="AB3564">
        <v>2</v>
      </c>
      <c r="AC3564">
        <v>1</v>
      </c>
      <c r="AD3564">
        <v>3</v>
      </c>
      <c r="AE3564" t="s">
        <v>618</v>
      </c>
      <c r="AG3564" t="s">
        <v>16705</v>
      </c>
      <c r="AH3564" t="s">
        <v>16706</v>
      </c>
    </row>
    <row r="3565" spans="1:34" x14ac:dyDescent="0.25">
      <c r="A3565">
        <v>10</v>
      </c>
      <c r="B3565" t="s">
        <v>17388</v>
      </c>
      <c r="D3565">
        <v>46252</v>
      </c>
      <c r="E3565">
        <v>46272</v>
      </c>
      <c r="H3565" t="s">
        <v>16262</v>
      </c>
      <c r="I3565" t="s">
        <v>16263</v>
      </c>
      <c r="J3565">
        <v>3</v>
      </c>
      <c r="L3565" t="s">
        <v>16247</v>
      </c>
      <c r="M3565" t="s">
        <v>16264</v>
      </c>
      <c r="N3565" t="s">
        <v>16265</v>
      </c>
      <c r="O3565" t="s">
        <v>16707</v>
      </c>
      <c r="P3565" t="s">
        <v>249</v>
      </c>
      <c r="Q3565" t="s">
        <v>369</v>
      </c>
      <c r="R3565" t="s">
        <v>423</v>
      </c>
      <c r="S3565" t="s">
        <v>8645</v>
      </c>
      <c r="T3565" t="b">
        <v>0</v>
      </c>
      <c r="U3565" t="b">
        <v>0</v>
      </c>
      <c r="V3565">
        <v>2</v>
      </c>
      <c r="W3565">
        <v>150</v>
      </c>
      <c r="X3565">
        <v>8</v>
      </c>
      <c r="AB3565">
        <v>2</v>
      </c>
      <c r="AC3565">
        <v>1</v>
      </c>
      <c r="AD3565">
        <v>3</v>
      </c>
      <c r="AE3565" t="s">
        <v>618</v>
      </c>
      <c r="AG3565" t="s">
        <v>16705</v>
      </c>
      <c r="AH3565" t="s">
        <v>16708</v>
      </c>
    </row>
    <row r="3566" spans="1:34" x14ac:dyDescent="0.25">
      <c r="A3566">
        <v>10</v>
      </c>
      <c r="B3566" t="s">
        <v>17388</v>
      </c>
      <c r="D3566">
        <v>46252</v>
      </c>
      <c r="E3566">
        <v>46272</v>
      </c>
      <c r="H3566" t="s">
        <v>16262</v>
      </c>
      <c r="I3566" t="s">
        <v>16263</v>
      </c>
      <c r="J3566">
        <v>3</v>
      </c>
      <c r="L3566" t="s">
        <v>16247</v>
      </c>
      <c r="M3566" t="s">
        <v>16264</v>
      </c>
      <c r="N3566" t="s">
        <v>16265</v>
      </c>
      <c r="O3566" t="s">
        <v>16709</v>
      </c>
      <c r="P3566" t="s">
        <v>249</v>
      </c>
      <c r="Q3566" t="s">
        <v>369</v>
      </c>
      <c r="R3566" t="s">
        <v>423</v>
      </c>
      <c r="S3566" t="s">
        <v>8645</v>
      </c>
      <c r="T3566" t="b">
        <v>0</v>
      </c>
      <c r="U3566" t="b">
        <v>0</v>
      </c>
      <c r="V3566">
        <v>3</v>
      </c>
      <c r="W3566">
        <v>150</v>
      </c>
      <c r="X3566">
        <v>9</v>
      </c>
      <c r="AB3566">
        <v>2</v>
      </c>
      <c r="AC3566">
        <v>1</v>
      </c>
      <c r="AD3566">
        <v>3</v>
      </c>
      <c r="AE3566" t="s">
        <v>618</v>
      </c>
      <c r="AG3566" t="s">
        <v>16705</v>
      </c>
      <c r="AH3566" t="s">
        <v>16710</v>
      </c>
    </row>
    <row r="3567" spans="1:34" x14ac:dyDescent="0.25">
      <c r="A3567">
        <v>10</v>
      </c>
      <c r="B3567" t="s">
        <v>17388</v>
      </c>
      <c r="D3567">
        <v>46252</v>
      </c>
      <c r="E3567">
        <v>46272</v>
      </c>
      <c r="H3567" t="s">
        <v>16262</v>
      </c>
      <c r="I3567" t="s">
        <v>16263</v>
      </c>
      <c r="J3567">
        <v>3</v>
      </c>
      <c r="L3567" t="s">
        <v>16247</v>
      </c>
      <c r="M3567" t="s">
        <v>16264</v>
      </c>
      <c r="N3567" t="s">
        <v>16265</v>
      </c>
      <c r="O3567" t="s">
        <v>16711</v>
      </c>
      <c r="P3567" t="s">
        <v>256</v>
      </c>
      <c r="Q3567" t="s">
        <v>369</v>
      </c>
      <c r="R3567" t="s">
        <v>8654</v>
      </c>
      <c r="S3567" t="s">
        <v>8645</v>
      </c>
      <c r="T3567" t="b">
        <v>1</v>
      </c>
      <c r="U3567" t="b">
        <v>0</v>
      </c>
      <c r="V3567">
        <v>1</v>
      </c>
      <c r="W3567">
        <v>60</v>
      </c>
      <c r="X3567">
        <v>8</v>
      </c>
      <c r="AB3567">
        <v>3</v>
      </c>
      <c r="AC3567">
        <v>1</v>
      </c>
      <c r="AD3567">
        <v>2</v>
      </c>
      <c r="AE3567" t="s">
        <v>618</v>
      </c>
      <c r="AG3567" t="s">
        <v>16712</v>
      </c>
      <c r="AH3567" t="s">
        <v>16713</v>
      </c>
    </row>
    <row r="3568" spans="1:34" x14ac:dyDescent="0.25">
      <c r="A3568">
        <v>10</v>
      </c>
      <c r="B3568" t="s">
        <v>17388</v>
      </c>
      <c r="D3568">
        <v>46252</v>
      </c>
      <c r="E3568">
        <v>46272</v>
      </c>
      <c r="H3568" t="s">
        <v>16262</v>
      </c>
      <c r="I3568" t="s">
        <v>16263</v>
      </c>
      <c r="J3568">
        <v>3</v>
      </c>
      <c r="L3568" t="s">
        <v>16247</v>
      </c>
      <c r="M3568" t="s">
        <v>16264</v>
      </c>
      <c r="N3568" t="s">
        <v>16265</v>
      </c>
      <c r="O3568" t="s">
        <v>16714</v>
      </c>
      <c r="P3568" t="s">
        <v>256</v>
      </c>
      <c r="Q3568" t="s">
        <v>369</v>
      </c>
      <c r="R3568" t="s">
        <v>8654</v>
      </c>
      <c r="S3568" t="s">
        <v>8645</v>
      </c>
      <c r="T3568" t="b">
        <v>1</v>
      </c>
      <c r="U3568" t="b">
        <v>0</v>
      </c>
      <c r="V3568">
        <v>2</v>
      </c>
      <c r="W3568">
        <v>60</v>
      </c>
      <c r="X3568">
        <v>8</v>
      </c>
      <c r="AB3568">
        <v>3</v>
      </c>
      <c r="AC3568">
        <v>1</v>
      </c>
      <c r="AD3568">
        <v>2</v>
      </c>
      <c r="AE3568" t="s">
        <v>618</v>
      </c>
      <c r="AG3568" t="s">
        <v>16712</v>
      </c>
      <c r="AH3568" t="s">
        <v>16715</v>
      </c>
    </row>
    <row r="3569" spans="1:34" x14ac:dyDescent="0.25">
      <c r="A3569">
        <v>10</v>
      </c>
      <c r="B3569" t="s">
        <v>17388</v>
      </c>
      <c r="D3569">
        <v>46252</v>
      </c>
      <c r="E3569">
        <v>46272</v>
      </c>
      <c r="H3569" t="s">
        <v>16262</v>
      </c>
      <c r="I3569" t="s">
        <v>16263</v>
      </c>
      <c r="J3569">
        <v>3</v>
      </c>
      <c r="L3569" t="s">
        <v>16247</v>
      </c>
      <c r="M3569" t="s">
        <v>16264</v>
      </c>
      <c r="N3569" t="s">
        <v>16265</v>
      </c>
      <c r="O3569" t="s">
        <v>16716</v>
      </c>
      <c r="P3569" t="s">
        <v>256</v>
      </c>
      <c r="Q3569" t="s">
        <v>369</v>
      </c>
      <c r="R3569" t="s">
        <v>8654</v>
      </c>
      <c r="S3569" t="s">
        <v>8645</v>
      </c>
      <c r="T3569" t="b">
        <v>1</v>
      </c>
      <c r="U3569" t="b">
        <v>0</v>
      </c>
      <c r="V3569">
        <v>3</v>
      </c>
      <c r="W3569">
        <v>60</v>
      </c>
      <c r="X3569">
        <v>8</v>
      </c>
      <c r="AB3569">
        <v>3</v>
      </c>
      <c r="AC3569">
        <v>1</v>
      </c>
      <c r="AD3569">
        <v>2</v>
      </c>
      <c r="AE3569" t="s">
        <v>618</v>
      </c>
      <c r="AG3569" t="s">
        <v>16712</v>
      </c>
      <c r="AH3569" t="s">
        <v>16717</v>
      </c>
    </row>
    <row r="3570" spans="1:34" x14ac:dyDescent="0.25">
      <c r="A3570">
        <v>10</v>
      </c>
      <c r="B3570" t="s">
        <v>17388</v>
      </c>
      <c r="D3570">
        <v>46252</v>
      </c>
      <c r="E3570">
        <v>46272</v>
      </c>
      <c r="H3570" t="s">
        <v>16262</v>
      </c>
      <c r="I3570" t="s">
        <v>16263</v>
      </c>
      <c r="J3570">
        <v>3</v>
      </c>
      <c r="L3570" t="s">
        <v>16247</v>
      </c>
      <c r="M3570" t="s">
        <v>16264</v>
      </c>
      <c r="N3570" t="s">
        <v>16265</v>
      </c>
      <c r="O3570" t="s">
        <v>16718</v>
      </c>
      <c r="P3570" t="s">
        <v>16229</v>
      </c>
      <c r="Q3570" t="s">
        <v>8646</v>
      </c>
      <c r="R3570" t="s">
        <v>8646</v>
      </c>
      <c r="S3570" t="s">
        <v>16230</v>
      </c>
      <c r="T3570" t="b">
        <v>0</v>
      </c>
      <c r="U3570" t="b">
        <v>0</v>
      </c>
      <c r="V3570">
        <v>1</v>
      </c>
      <c r="W3570">
        <v>150</v>
      </c>
      <c r="X3570">
        <v>15</v>
      </c>
      <c r="AB3570">
        <v>3</v>
      </c>
      <c r="AC3570">
        <v>1</v>
      </c>
      <c r="AD3570">
        <v>2</v>
      </c>
      <c r="AE3570" t="s">
        <v>618</v>
      </c>
      <c r="AG3570" t="s">
        <v>3213</v>
      </c>
      <c r="AH3570" t="s">
        <v>16719</v>
      </c>
    </row>
    <row r="3571" spans="1:34" x14ac:dyDescent="0.25">
      <c r="A3571">
        <v>10</v>
      </c>
      <c r="B3571" t="s">
        <v>17388</v>
      </c>
      <c r="D3571">
        <v>46252</v>
      </c>
      <c r="E3571">
        <v>46272</v>
      </c>
      <c r="H3571" t="s">
        <v>16262</v>
      </c>
      <c r="I3571" t="s">
        <v>16263</v>
      </c>
      <c r="J3571">
        <v>3</v>
      </c>
      <c r="L3571" t="s">
        <v>16247</v>
      </c>
      <c r="M3571" t="s">
        <v>16264</v>
      </c>
      <c r="N3571" t="s">
        <v>16265</v>
      </c>
      <c r="O3571" t="s">
        <v>16720</v>
      </c>
      <c r="P3571" t="s">
        <v>16229</v>
      </c>
      <c r="Q3571" t="s">
        <v>8646</v>
      </c>
      <c r="R3571" t="s">
        <v>8646</v>
      </c>
      <c r="S3571" t="s">
        <v>16230</v>
      </c>
      <c r="T3571" t="b">
        <v>0</v>
      </c>
      <c r="U3571" t="b">
        <v>0</v>
      </c>
      <c r="V3571">
        <v>2</v>
      </c>
      <c r="W3571">
        <v>150</v>
      </c>
      <c r="X3571">
        <v>12</v>
      </c>
      <c r="AB3571">
        <v>3</v>
      </c>
      <c r="AC3571">
        <v>1</v>
      </c>
      <c r="AD3571">
        <v>2</v>
      </c>
      <c r="AE3571" t="s">
        <v>618</v>
      </c>
      <c r="AG3571" t="s">
        <v>3213</v>
      </c>
      <c r="AH3571" t="s">
        <v>16721</v>
      </c>
    </row>
    <row r="3572" spans="1:34" x14ac:dyDescent="0.25">
      <c r="A3572">
        <v>10</v>
      </c>
      <c r="B3572" t="s">
        <v>17388</v>
      </c>
      <c r="D3572">
        <v>46252</v>
      </c>
      <c r="E3572">
        <v>46272</v>
      </c>
      <c r="H3572" t="s">
        <v>16262</v>
      </c>
      <c r="I3572" t="s">
        <v>16263</v>
      </c>
      <c r="J3572">
        <v>3</v>
      </c>
      <c r="L3572" t="s">
        <v>16247</v>
      </c>
      <c r="M3572" t="s">
        <v>16264</v>
      </c>
      <c r="N3572" t="s">
        <v>16265</v>
      </c>
      <c r="O3572" t="s">
        <v>16722</v>
      </c>
      <c r="P3572" t="s">
        <v>16229</v>
      </c>
      <c r="Q3572" t="s">
        <v>8646</v>
      </c>
      <c r="R3572" t="s">
        <v>8646</v>
      </c>
      <c r="S3572" t="s">
        <v>16230</v>
      </c>
      <c r="T3572" t="b">
        <v>0</v>
      </c>
      <c r="U3572" t="b">
        <v>0</v>
      </c>
      <c r="V3572">
        <v>3</v>
      </c>
      <c r="W3572">
        <v>150</v>
      </c>
      <c r="X3572">
        <v>12</v>
      </c>
      <c r="AB3572">
        <v>3</v>
      </c>
      <c r="AC3572">
        <v>1</v>
      </c>
      <c r="AD3572">
        <v>2</v>
      </c>
      <c r="AE3572" t="s">
        <v>618</v>
      </c>
      <c r="AG3572" t="s">
        <v>3213</v>
      </c>
      <c r="AH3572" t="s">
        <v>16723</v>
      </c>
    </row>
    <row r="3573" spans="1:34" x14ac:dyDescent="0.25">
      <c r="A3573">
        <v>10</v>
      </c>
      <c r="B3573" t="s">
        <v>17388</v>
      </c>
      <c r="D3573">
        <v>46252</v>
      </c>
      <c r="E3573">
        <v>46272</v>
      </c>
      <c r="H3573" t="s">
        <v>16262</v>
      </c>
      <c r="I3573" t="s">
        <v>16263</v>
      </c>
      <c r="J3573">
        <v>3</v>
      </c>
      <c r="L3573" t="s">
        <v>16247</v>
      </c>
      <c r="M3573" t="s">
        <v>16264</v>
      </c>
      <c r="N3573" t="s">
        <v>16265</v>
      </c>
      <c r="O3573" t="s">
        <v>16724</v>
      </c>
      <c r="P3573" t="s">
        <v>14737</v>
      </c>
      <c r="Q3573" t="s">
        <v>369</v>
      </c>
      <c r="R3573" t="s">
        <v>8489</v>
      </c>
      <c r="S3573" t="s">
        <v>8645</v>
      </c>
      <c r="T3573" t="b">
        <v>0</v>
      </c>
      <c r="U3573" t="b">
        <v>0</v>
      </c>
      <c r="V3573">
        <v>1</v>
      </c>
      <c r="W3573">
        <v>140</v>
      </c>
      <c r="X3573">
        <v>13</v>
      </c>
      <c r="AB3573">
        <v>3</v>
      </c>
      <c r="AC3573">
        <v>1</v>
      </c>
      <c r="AD3573">
        <v>2</v>
      </c>
      <c r="AE3573" t="s">
        <v>618</v>
      </c>
      <c r="AG3573" t="s">
        <v>3213</v>
      </c>
      <c r="AH3573" t="s">
        <v>16725</v>
      </c>
    </row>
    <row r="3574" spans="1:34" x14ac:dyDescent="0.25">
      <c r="A3574">
        <v>10</v>
      </c>
      <c r="B3574" t="s">
        <v>17388</v>
      </c>
      <c r="D3574">
        <v>46252</v>
      </c>
      <c r="E3574">
        <v>46272</v>
      </c>
      <c r="H3574" t="s">
        <v>16262</v>
      </c>
      <c r="I3574" t="s">
        <v>16263</v>
      </c>
      <c r="J3574">
        <v>3</v>
      </c>
      <c r="L3574" t="s">
        <v>16247</v>
      </c>
      <c r="M3574" t="s">
        <v>16264</v>
      </c>
      <c r="N3574" t="s">
        <v>16265</v>
      </c>
      <c r="O3574" t="s">
        <v>16726</v>
      </c>
      <c r="P3574" t="s">
        <v>14737</v>
      </c>
      <c r="Q3574" t="s">
        <v>369</v>
      </c>
      <c r="R3574" t="s">
        <v>8489</v>
      </c>
      <c r="S3574" t="s">
        <v>8645</v>
      </c>
      <c r="T3574" t="b">
        <v>0</v>
      </c>
      <c r="U3574" t="b">
        <v>0</v>
      </c>
      <c r="V3574">
        <v>2</v>
      </c>
      <c r="W3574">
        <v>140</v>
      </c>
      <c r="X3574">
        <v>12</v>
      </c>
      <c r="AB3574">
        <v>3</v>
      </c>
      <c r="AC3574">
        <v>1</v>
      </c>
      <c r="AD3574">
        <v>2</v>
      </c>
      <c r="AE3574" t="s">
        <v>618</v>
      </c>
      <c r="AG3574" t="s">
        <v>3213</v>
      </c>
      <c r="AH3574" t="s">
        <v>16727</v>
      </c>
    </row>
    <row r="3575" spans="1:34" x14ac:dyDescent="0.25">
      <c r="A3575">
        <v>10</v>
      </c>
      <c r="B3575" t="s">
        <v>17388</v>
      </c>
      <c r="D3575">
        <v>46252</v>
      </c>
      <c r="E3575">
        <v>46272</v>
      </c>
      <c r="H3575" t="s">
        <v>16262</v>
      </c>
      <c r="I3575" t="s">
        <v>16263</v>
      </c>
      <c r="J3575">
        <v>3</v>
      </c>
      <c r="L3575" t="s">
        <v>16247</v>
      </c>
      <c r="M3575" t="s">
        <v>16264</v>
      </c>
      <c r="N3575" t="s">
        <v>16265</v>
      </c>
      <c r="O3575" t="s">
        <v>16728</v>
      </c>
      <c r="P3575" t="s">
        <v>14737</v>
      </c>
      <c r="Q3575" t="s">
        <v>369</v>
      </c>
      <c r="R3575" t="s">
        <v>8489</v>
      </c>
      <c r="S3575" t="s">
        <v>8645</v>
      </c>
      <c r="T3575" t="b">
        <v>0</v>
      </c>
      <c r="U3575" t="b">
        <v>0</v>
      </c>
      <c r="V3575">
        <v>3</v>
      </c>
      <c r="W3575">
        <v>140</v>
      </c>
      <c r="X3575">
        <v>12</v>
      </c>
      <c r="AB3575">
        <v>3</v>
      </c>
      <c r="AC3575">
        <v>1</v>
      </c>
      <c r="AD3575">
        <v>2</v>
      </c>
      <c r="AE3575" t="s">
        <v>618</v>
      </c>
      <c r="AG3575" t="s">
        <v>3213</v>
      </c>
      <c r="AH3575" t="s">
        <v>16729</v>
      </c>
    </row>
    <row r="3576" spans="1:34" x14ac:dyDescent="0.25">
      <c r="A3576">
        <v>10</v>
      </c>
      <c r="B3576" t="s">
        <v>17388</v>
      </c>
      <c r="D3576">
        <v>46252</v>
      </c>
      <c r="E3576">
        <v>46272</v>
      </c>
      <c r="H3576" t="s">
        <v>16262</v>
      </c>
      <c r="I3576" t="s">
        <v>16263</v>
      </c>
      <c r="J3576">
        <v>3</v>
      </c>
      <c r="L3576" t="s">
        <v>16247</v>
      </c>
      <c r="M3576" t="s">
        <v>16264</v>
      </c>
      <c r="N3576" t="s">
        <v>16265</v>
      </c>
      <c r="O3576" t="s">
        <v>16730</v>
      </c>
      <c r="P3576" t="s">
        <v>334</v>
      </c>
      <c r="Q3576" t="s">
        <v>2</v>
      </c>
      <c r="R3576" t="s">
        <v>8652</v>
      </c>
      <c r="S3576" t="s">
        <v>8646</v>
      </c>
      <c r="T3576" t="b">
        <v>0</v>
      </c>
      <c r="U3576" t="b">
        <v>1</v>
      </c>
      <c r="V3576">
        <v>1</v>
      </c>
      <c r="W3576">
        <v>0</v>
      </c>
      <c r="Y3576">
        <v>48</v>
      </c>
      <c r="AG3576" t="s">
        <v>4891</v>
      </c>
      <c r="AH3576" t="s">
        <v>16731</v>
      </c>
    </row>
    <row r="3577" spans="1:34" x14ac:dyDescent="0.25">
      <c r="A3577">
        <v>10</v>
      </c>
      <c r="B3577" t="s">
        <v>17388</v>
      </c>
      <c r="D3577">
        <v>46252</v>
      </c>
      <c r="E3577">
        <v>46272</v>
      </c>
      <c r="H3577" t="s">
        <v>16262</v>
      </c>
      <c r="I3577" t="s">
        <v>16263</v>
      </c>
      <c r="J3577">
        <v>3</v>
      </c>
      <c r="L3577" t="s">
        <v>16247</v>
      </c>
      <c r="M3577" t="s">
        <v>16264</v>
      </c>
      <c r="N3577" t="s">
        <v>16265</v>
      </c>
      <c r="O3577" t="s">
        <v>16732</v>
      </c>
      <c r="P3577" t="s">
        <v>299</v>
      </c>
      <c r="Q3577" t="s">
        <v>369</v>
      </c>
      <c r="R3577" t="s">
        <v>8795</v>
      </c>
      <c r="S3577" t="s">
        <v>8651</v>
      </c>
      <c r="T3577" t="b">
        <v>0</v>
      </c>
      <c r="U3577" t="b">
        <v>0</v>
      </c>
      <c r="V3577">
        <v>2</v>
      </c>
      <c r="W3577">
        <v>60</v>
      </c>
      <c r="X3577">
        <v>12</v>
      </c>
      <c r="AB3577">
        <v>2</v>
      </c>
      <c r="AC3577">
        <v>1</v>
      </c>
      <c r="AD3577">
        <v>2</v>
      </c>
      <c r="AE3577" t="s">
        <v>618</v>
      </c>
      <c r="AG3577" t="s">
        <v>16733</v>
      </c>
      <c r="AH3577" t="s">
        <v>16734</v>
      </c>
    </row>
    <row r="3578" spans="1:34" x14ac:dyDescent="0.25">
      <c r="A3578">
        <v>10</v>
      </c>
      <c r="B3578" t="s">
        <v>17388</v>
      </c>
      <c r="D3578">
        <v>46252</v>
      </c>
      <c r="E3578">
        <v>46272</v>
      </c>
      <c r="H3578" t="s">
        <v>16262</v>
      </c>
      <c r="I3578" t="s">
        <v>16263</v>
      </c>
      <c r="J3578">
        <v>3</v>
      </c>
      <c r="L3578" t="s">
        <v>16247</v>
      </c>
      <c r="M3578" t="s">
        <v>16264</v>
      </c>
      <c r="N3578" t="s">
        <v>16265</v>
      </c>
      <c r="O3578" t="s">
        <v>16735</v>
      </c>
      <c r="P3578" t="s">
        <v>299</v>
      </c>
      <c r="Q3578" t="s">
        <v>369</v>
      </c>
      <c r="R3578" t="s">
        <v>8795</v>
      </c>
      <c r="S3578" t="s">
        <v>8651</v>
      </c>
      <c r="T3578" t="b">
        <v>0</v>
      </c>
      <c r="U3578" t="b">
        <v>0</v>
      </c>
      <c r="V3578">
        <v>3</v>
      </c>
      <c r="W3578">
        <v>60</v>
      </c>
      <c r="X3578">
        <v>12</v>
      </c>
      <c r="AB3578">
        <v>2</v>
      </c>
      <c r="AC3578">
        <v>1</v>
      </c>
      <c r="AD3578">
        <v>2</v>
      </c>
      <c r="AE3578" t="s">
        <v>618</v>
      </c>
      <c r="AG3578" t="s">
        <v>16733</v>
      </c>
      <c r="AH3578" t="s">
        <v>16265</v>
      </c>
    </row>
    <row r="3579" spans="1:34" x14ac:dyDescent="0.25">
      <c r="A3579">
        <v>10</v>
      </c>
      <c r="B3579" t="s">
        <v>17388</v>
      </c>
      <c r="D3579">
        <v>46252</v>
      </c>
      <c r="E3579">
        <v>46272</v>
      </c>
      <c r="H3579" t="s">
        <v>16266</v>
      </c>
      <c r="I3579" t="s">
        <v>16267</v>
      </c>
      <c r="J3579">
        <v>4</v>
      </c>
      <c r="L3579" t="s">
        <v>16252</v>
      </c>
      <c r="M3579" t="s">
        <v>16268</v>
      </c>
      <c r="N3579" t="s">
        <v>16269</v>
      </c>
      <c r="O3579" t="s">
        <v>16736</v>
      </c>
      <c r="P3579" t="s">
        <v>363</v>
      </c>
      <c r="Q3579" t="s">
        <v>357</v>
      </c>
      <c r="R3579" t="s">
        <v>357</v>
      </c>
      <c r="S3579" t="s">
        <v>357</v>
      </c>
      <c r="T3579" t="b">
        <v>0</v>
      </c>
      <c r="U3579" t="b">
        <v>1</v>
      </c>
      <c r="V3579">
        <v>1</v>
      </c>
      <c r="Y3579">
        <v>300</v>
      </c>
      <c r="Z3579">
        <v>0.63</v>
      </c>
      <c r="AA3579" t="s">
        <v>3957</v>
      </c>
      <c r="AG3579" t="s">
        <v>16737</v>
      </c>
      <c r="AH3579" t="s">
        <v>16268</v>
      </c>
    </row>
    <row r="3580" spans="1:34" x14ac:dyDescent="0.25">
      <c r="A3580">
        <v>10</v>
      </c>
      <c r="B3580" t="s">
        <v>17388</v>
      </c>
      <c r="D3580">
        <v>46252</v>
      </c>
      <c r="E3580">
        <v>46272</v>
      </c>
      <c r="H3580" t="s">
        <v>16266</v>
      </c>
      <c r="I3580" t="s">
        <v>16267</v>
      </c>
      <c r="J3580">
        <v>4</v>
      </c>
      <c r="L3580" t="s">
        <v>16252</v>
      </c>
      <c r="M3580" t="s">
        <v>16268</v>
      </c>
      <c r="N3580" t="s">
        <v>16269</v>
      </c>
      <c r="O3580" t="s">
        <v>16738</v>
      </c>
      <c r="P3580" t="s">
        <v>403</v>
      </c>
      <c r="Q3580" t="s">
        <v>272</v>
      </c>
      <c r="R3580" t="s">
        <v>8666</v>
      </c>
      <c r="S3580" t="s">
        <v>8645</v>
      </c>
      <c r="T3580" t="b">
        <v>0</v>
      </c>
      <c r="U3580" t="b">
        <v>0</v>
      </c>
      <c r="V3580">
        <v>1</v>
      </c>
      <c r="W3580">
        <v>0</v>
      </c>
      <c r="X3580">
        <v>8</v>
      </c>
      <c r="AF3580" t="s">
        <v>16739</v>
      </c>
      <c r="AH3580" t="s">
        <v>16740</v>
      </c>
    </row>
    <row r="3581" spans="1:34" x14ac:dyDescent="0.25">
      <c r="A3581">
        <v>10</v>
      </c>
      <c r="B3581" t="s">
        <v>17388</v>
      </c>
      <c r="D3581">
        <v>46252</v>
      </c>
      <c r="E3581">
        <v>46272</v>
      </c>
      <c r="H3581" t="s">
        <v>16266</v>
      </c>
      <c r="I3581" t="s">
        <v>16267</v>
      </c>
      <c r="J3581">
        <v>4</v>
      </c>
      <c r="L3581" t="s">
        <v>16252</v>
      </c>
      <c r="M3581" t="s">
        <v>16268</v>
      </c>
      <c r="N3581" t="s">
        <v>16269</v>
      </c>
      <c r="O3581" t="s">
        <v>16741</v>
      </c>
      <c r="P3581" t="s">
        <v>398</v>
      </c>
      <c r="Q3581" t="s">
        <v>272</v>
      </c>
      <c r="R3581" t="s">
        <v>8666</v>
      </c>
      <c r="S3581" t="s">
        <v>8645</v>
      </c>
      <c r="T3581" t="b">
        <v>0</v>
      </c>
      <c r="U3581" t="b">
        <v>0</v>
      </c>
      <c r="V3581">
        <v>1</v>
      </c>
      <c r="W3581">
        <v>0</v>
      </c>
      <c r="X3581">
        <v>15</v>
      </c>
      <c r="AF3581" t="s">
        <v>16739</v>
      </c>
      <c r="AH3581" t="s">
        <v>16742</v>
      </c>
    </row>
    <row r="3582" spans="1:34" x14ac:dyDescent="0.25">
      <c r="A3582">
        <v>10</v>
      </c>
      <c r="B3582" t="s">
        <v>17388</v>
      </c>
      <c r="D3582">
        <v>46252</v>
      </c>
      <c r="E3582">
        <v>46272</v>
      </c>
      <c r="H3582" t="s">
        <v>16266</v>
      </c>
      <c r="I3582" t="s">
        <v>16267</v>
      </c>
      <c r="J3582">
        <v>4</v>
      </c>
      <c r="L3582" t="s">
        <v>16252</v>
      </c>
      <c r="M3582" t="s">
        <v>16268</v>
      </c>
      <c r="N3582" t="s">
        <v>16269</v>
      </c>
      <c r="O3582" t="s">
        <v>16743</v>
      </c>
      <c r="P3582" t="s">
        <v>389</v>
      </c>
      <c r="Q3582" t="s">
        <v>148</v>
      </c>
      <c r="R3582" t="s">
        <v>8659</v>
      </c>
      <c r="S3582" t="s">
        <v>8662</v>
      </c>
      <c r="T3582" t="b">
        <v>0</v>
      </c>
      <c r="U3582" t="b">
        <v>0</v>
      </c>
      <c r="V3582">
        <v>1</v>
      </c>
      <c r="W3582">
        <v>0</v>
      </c>
      <c r="X3582">
        <v>10</v>
      </c>
      <c r="AF3582" t="s">
        <v>16739</v>
      </c>
      <c r="AH3582" t="s">
        <v>16744</v>
      </c>
    </row>
    <row r="3583" spans="1:34" x14ac:dyDescent="0.25">
      <c r="A3583">
        <v>10</v>
      </c>
      <c r="B3583" t="s">
        <v>17388</v>
      </c>
      <c r="D3583">
        <v>46252</v>
      </c>
      <c r="E3583">
        <v>46272</v>
      </c>
      <c r="H3583" t="s">
        <v>16266</v>
      </c>
      <c r="I3583" t="s">
        <v>16267</v>
      </c>
      <c r="J3583">
        <v>4</v>
      </c>
      <c r="L3583" t="s">
        <v>16252</v>
      </c>
      <c r="M3583" t="s">
        <v>16268</v>
      </c>
      <c r="N3583" t="s">
        <v>16269</v>
      </c>
      <c r="O3583" t="s">
        <v>16745</v>
      </c>
      <c r="P3583" t="s">
        <v>403</v>
      </c>
      <c r="Q3583" t="s">
        <v>272</v>
      </c>
      <c r="R3583" t="s">
        <v>8666</v>
      </c>
      <c r="S3583" t="s">
        <v>8645</v>
      </c>
      <c r="T3583" t="b">
        <v>0</v>
      </c>
      <c r="U3583" t="b">
        <v>0</v>
      </c>
      <c r="V3583">
        <v>2</v>
      </c>
      <c r="W3583">
        <v>0</v>
      </c>
      <c r="X3583">
        <v>8</v>
      </c>
      <c r="AH3583" t="s">
        <v>16746</v>
      </c>
    </row>
    <row r="3584" spans="1:34" x14ac:dyDescent="0.25">
      <c r="A3584">
        <v>10</v>
      </c>
      <c r="B3584" t="s">
        <v>17388</v>
      </c>
      <c r="D3584">
        <v>46252</v>
      </c>
      <c r="E3584">
        <v>46272</v>
      </c>
      <c r="H3584" t="s">
        <v>16266</v>
      </c>
      <c r="I3584" t="s">
        <v>16267</v>
      </c>
      <c r="J3584">
        <v>4</v>
      </c>
      <c r="L3584" t="s">
        <v>16252</v>
      </c>
      <c r="M3584" t="s">
        <v>16268</v>
      </c>
      <c r="N3584" t="s">
        <v>16269</v>
      </c>
      <c r="O3584" t="s">
        <v>16747</v>
      </c>
      <c r="P3584" t="s">
        <v>41</v>
      </c>
      <c r="Q3584" t="s">
        <v>25</v>
      </c>
      <c r="R3584" t="s">
        <v>25</v>
      </c>
      <c r="S3584" t="s">
        <v>26</v>
      </c>
      <c r="T3584" t="b">
        <v>0</v>
      </c>
      <c r="U3584" t="b">
        <v>0</v>
      </c>
      <c r="V3584">
        <v>1</v>
      </c>
      <c r="W3584">
        <v>140</v>
      </c>
      <c r="X3584">
        <v>12</v>
      </c>
      <c r="AB3584">
        <v>3</v>
      </c>
      <c r="AD3584">
        <v>2</v>
      </c>
      <c r="AE3584" t="s">
        <v>618</v>
      </c>
      <c r="AG3584" t="s">
        <v>16668</v>
      </c>
      <c r="AH3584" t="s">
        <v>16748</v>
      </c>
    </row>
    <row r="3585" spans="1:34" x14ac:dyDescent="0.25">
      <c r="A3585">
        <v>10</v>
      </c>
      <c r="B3585" t="s">
        <v>17388</v>
      </c>
      <c r="D3585">
        <v>46252</v>
      </c>
      <c r="E3585">
        <v>46272</v>
      </c>
      <c r="H3585" t="s">
        <v>16266</v>
      </c>
      <c r="I3585" t="s">
        <v>16267</v>
      </c>
      <c r="J3585">
        <v>4</v>
      </c>
      <c r="L3585" t="s">
        <v>16252</v>
      </c>
      <c r="M3585" t="s">
        <v>16268</v>
      </c>
      <c r="N3585" t="s">
        <v>16269</v>
      </c>
      <c r="O3585" t="s">
        <v>16749</v>
      </c>
      <c r="P3585" t="s">
        <v>41</v>
      </c>
      <c r="Q3585" t="s">
        <v>25</v>
      </c>
      <c r="R3585" t="s">
        <v>25</v>
      </c>
      <c r="S3585" t="s">
        <v>26</v>
      </c>
      <c r="T3585" t="b">
        <v>0</v>
      </c>
      <c r="U3585" t="b">
        <v>0</v>
      </c>
      <c r="V3585">
        <v>2</v>
      </c>
      <c r="W3585">
        <v>140</v>
      </c>
      <c r="X3585">
        <v>10</v>
      </c>
      <c r="AB3585">
        <v>3</v>
      </c>
      <c r="AD3585">
        <v>2</v>
      </c>
      <c r="AE3585" t="s">
        <v>618</v>
      </c>
      <c r="AG3585" t="s">
        <v>16668</v>
      </c>
      <c r="AH3585" t="s">
        <v>16750</v>
      </c>
    </row>
    <row r="3586" spans="1:34" x14ac:dyDescent="0.25">
      <c r="A3586">
        <v>10</v>
      </c>
      <c r="B3586" t="s">
        <v>17388</v>
      </c>
      <c r="D3586">
        <v>46252</v>
      </c>
      <c r="E3586">
        <v>46272</v>
      </c>
      <c r="H3586" t="s">
        <v>16266</v>
      </c>
      <c r="I3586" t="s">
        <v>16267</v>
      </c>
      <c r="J3586">
        <v>4</v>
      </c>
      <c r="L3586" t="s">
        <v>16252</v>
      </c>
      <c r="M3586" t="s">
        <v>16268</v>
      </c>
      <c r="N3586" t="s">
        <v>16269</v>
      </c>
      <c r="O3586" t="s">
        <v>16751</v>
      </c>
      <c r="P3586" t="s">
        <v>41</v>
      </c>
      <c r="Q3586" t="s">
        <v>25</v>
      </c>
      <c r="R3586" t="s">
        <v>25</v>
      </c>
      <c r="S3586" t="s">
        <v>26</v>
      </c>
      <c r="T3586" t="b">
        <v>0</v>
      </c>
      <c r="U3586" t="b">
        <v>0</v>
      </c>
      <c r="V3586">
        <v>3</v>
      </c>
      <c r="W3586">
        <v>140</v>
      </c>
      <c r="X3586">
        <v>10</v>
      </c>
      <c r="AB3586">
        <v>3</v>
      </c>
      <c r="AD3586">
        <v>2</v>
      </c>
      <c r="AE3586" t="s">
        <v>618</v>
      </c>
      <c r="AG3586" t="s">
        <v>16668</v>
      </c>
      <c r="AH3586" t="s">
        <v>16752</v>
      </c>
    </row>
    <row r="3587" spans="1:34" x14ac:dyDescent="0.25">
      <c r="A3587">
        <v>10</v>
      </c>
      <c r="B3587" t="s">
        <v>17388</v>
      </c>
      <c r="D3587">
        <v>46252</v>
      </c>
      <c r="E3587">
        <v>46272</v>
      </c>
      <c r="H3587" t="s">
        <v>16266</v>
      </c>
      <c r="I3587" t="s">
        <v>16267</v>
      </c>
      <c r="J3587">
        <v>4</v>
      </c>
      <c r="L3587" t="s">
        <v>16252</v>
      </c>
      <c r="M3587" t="s">
        <v>16268</v>
      </c>
      <c r="N3587" t="s">
        <v>16269</v>
      </c>
      <c r="O3587" t="s">
        <v>16753</v>
      </c>
      <c r="P3587" t="s">
        <v>45</v>
      </c>
      <c r="Q3587" t="s">
        <v>25</v>
      </c>
      <c r="R3587" t="s">
        <v>25</v>
      </c>
      <c r="S3587" t="s">
        <v>26</v>
      </c>
      <c r="T3587" t="b">
        <v>1</v>
      </c>
      <c r="U3587" t="b">
        <v>0</v>
      </c>
      <c r="V3587">
        <v>1</v>
      </c>
      <c r="W3587">
        <v>85</v>
      </c>
      <c r="X3587">
        <v>10</v>
      </c>
      <c r="AB3587">
        <v>3</v>
      </c>
      <c r="AC3587">
        <v>1</v>
      </c>
      <c r="AD3587">
        <v>2</v>
      </c>
      <c r="AE3587" t="s">
        <v>618</v>
      </c>
      <c r="AG3587" t="s">
        <v>3213</v>
      </c>
      <c r="AH3587" t="s">
        <v>16754</v>
      </c>
    </row>
    <row r="3588" spans="1:34" x14ac:dyDescent="0.25">
      <c r="A3588">
        <v>10</v>
      </c>
      <c r="B3588" t="s">
        <v>17388</v>
      </c>
      <c r="D3588">
        <v>46252</v>
      </c>
      <c r="E3588">
        <v>46272</v>
      </c>
      <c r="H3588" t="s">
        <v>16266</v>
      </c>
      <c r="I3588" t="s">
        <v>16267</v>
      </c>
      <c r="J3588">
        <v>4</v>
      </c>
      <c r="L3588" t="s">
        <v>16252</v>
      </c>
      <c r="M3588" t="s">
        <v>16268</v>
      </c>
      <c r="N3588" t="s">
        <v>16269</v>
      </c>
      <c r="O3588" t="s">
        <v>16755</v>
      </c>
      <c r="P3588" t="s">
        <v>45</v>
      </c>
      <c r="Q3588" t="s">
        <v>25</v>
      </c>
      <c r="R3588" t="s">
        <v>25</v>
      </c>
      <c r="S3588" t="s">
        <v>26</v>
      </c>
      <c r="T3588" t="b">
        <v>1</v>
      </c>
      <c r="U3588" t="b">
        <v>0</v>
      </c>
      <c r="V3588">
        <v>2</v>
      </c>
      <c r="W3588">
        <v>85</v>
      </c>
      <c r="X3588">
        <v>10</v>
      </c>
      <c r="AB3588">
        <v>3</v>
      </c>
      <c r="AC3588">
        <v>1</v>
      </c>
      <c r="AD3588">
        <v>2</v>
      </c>
      <c r="AE3588" t="s">
        <v>1745</v>
      </c>
      <c r="AG3588" t="s">
        <v>2982</v>
      </c>
      <c r="AH3588" t="s">
        <v>16756</v>
      </c>
    </row>
    <row r="3589" spans="1:34" x14ac:dyDescent="0.25">
      <c r="A3589">
        <v>10</v>
      </c>
      <c r="B3589" t="s">
        <v>17388</v>
      </c>
      <c r="D3589">
        <v>46252</v>
      </c>
      <c r="E3589">
        <v>46272</v>
      </c>
      <c r="H3589" t="s">
        <v>16266</v>
      </c>
      <c r="I3589" t="s">
        <v>16267</v>
      </c>
      <c r="J3589">
        <v>4</v>
      </c>
      <c r="L3589" t="s">
        <v>16252</v>
      </c>
      <c r="M3589" t="s">
        <v>16268</v>
      </c>
      <c r="N3589" t="s">
        <v>16269</v>
      </c>
      <c r="O3589" t="s">
        <v>16757</v>
      </c>
      <c r="P3589" t="s">
        <v>45</v>
      </c>
      <c r="Q3589" t="s">
        <v>25</v>
      </c>
      <c r="R3589" t="s">
        <v>25</v>
      </c>
      <c r="S3589" t="s">
        <v>26</v>
      </c>
      <c r="T3589" t="b">
        <v>1</v>
      </c>
      <c r="U3589" t="b">
        <v>0</v>
      </c>
      <c r="V3589">
        <v>3</v>
      </c>
      <c r="W3589">
        <v>85</v>
      </c>
      <c r="X3589">
        <v>8.5</v>
      </c>
      <c r="AB3589">
        <v>3</v>
      </c>
      <c r="AC3589">
        <v>1</v>
      </c>
      <c r="AD3589">
        <v>2</v>
      </c>
      <c r="AE3589" t="s">
        <v>1745</v>
      </c>
      <c r="AG3589" t="s">
        <v>16758</v>
      </c>
      <c r="AH3589" t="s">
        <v>16759</v>
      </c>
    </row>
    <row r="3590" spans="1:34" x14ac:dyDescent="0.25">
      <c r="A3590">
        <v>10</v>
      </c>
      <c r="B3590" t="s">
        <v>17388</v>
      </c>
      <c r="D3590">
        <v>46252</v>
      </c>
      <c r="E3590">
        <v>46272</v>
      </c>
      <c r="H3590" t="s">
        <v>16266</v>
      </c>
      <c r="I3590" t="s">
        <v>16267</v>
      </c>
      <c r="J3590">
        <v>4</v>
      </c>
      <c r="L3590" t="s">
        <v>16252</v>
      </c>
      <c r="M3590" t="s">
        <v>16268</v>
      </c>
      <c r="N3590" t="s">
        <v>16269</v>
      </c>
      <c r="O3590" t="s">
        <v>16760</v>
      </c>
      <c r="P3590" t="s">
        <v>16232</v>
      </c>
      <c r="Q3590" t="s">
        <v>148</v>
      </c>
      <c r="R3590" t="s">
        <v>8490</v>
      </c>
      <c r="S3590" t="s">
        <v>26</v>
      </c>
      <c r="T3590" t="b">
        <v>0</v>
      </c>
      <c r="U3590" t="b">
        <v>0</v>
      </c>
      <c r="V3590">
        <v>1</v>
      </c>
      <c r="W3590">
        <v>70</v>
      </c>
      <c r="X3590">
        <v>15</v>
      </c>
      <c r="AB3590">
        <v>2</v>
      </c>
      <c r="AC3590">
        <v>1</v>
      </c>
      <c r="AD3590">
        <v>2</v>
      </c>
      <c r="AE3590" t="s">
        <v>618</v>
      </c>
      <c r="AG3590" t="s">
        <v>2154</v>
      </c>
      <c r="AH3590" t="s">
        <v>16761</v>
      </c>
    </row>
    <row r="3591" spans="1:34" x14ac:dyDescent="0.25">
      <c r="A3591">
        <v>10</v>
      </c>
      <c r="B3591" t="s">
        <v>17388</v>
      </c>
      <c r="D3591">
        <v>46252</v>
      </c>
      <c r="E3591">
        <v>46272</v>
      </c>
      <c r="H3591" t="s">
        <v>16266</v>
      </c>
      <c r="I3591" t="s">
        <v>16267</v>
      </c>
      <c r="J3591">
        <v>4</v>
      </c>
      <c r="L3591" t="s">
        <v>16252</v>
      </c>
      <c r="M3591" t="s">
        <v>16268</v>
      </c>
      <c r="N3591" t="s">
        <v>16269</v>
      </c>
      <c r="O3591" t="s">
        <v>16762</v>
      </c>
      <c r="P3591" t="s">
        <v>16232</v>
      </c>
      <c r="Q3591" t="s">
        <v>148</v>
      </c>
      <c r="R3591" t="s">
        <v>8490</v>
      </c>
      <c r="S3591" t="s">
        <v>26</v>
      </c>
      <c r="T3591" t="b">
        <v>0</v>
      </c>
      <c r="U3591" t="b">
        <v>0</v>
      </c>
      <c r="V3591">
        <v>2</v>
      </c>
      <c r="W3591">
        <v>75</v>
      </c>
      <c r="X3591">
        <v>15</v>
      </c>
      <c r="AB3591">
        <v>2</v>
      </c>
      <c r="AC3591">
        <v>1</v>
      </c>
      <c r="AD3591">
        <v>2</v>
      </c>
      <c r="AE3591" t="s">
        <v>618</v>
      </c>
      <c r="AG3591" t="s">
        <v>2154</v>
      </c>
      <c r="AH3591" t="s">
        <v>16763</v>
      </c>
    </row>
    <row r="3592" spans="1:34" x14ac:dyDescent="0.25">
      <c r="A3592">
        <v>10</v>
      </c>
      <c r="B3592" t="s">
        <v>17388</v>
      </c>
      <c r="D3592">
        <v>46252</v>
      </c>
      <c r="E3592">
        <v>46272</v>
      </c>
      <c r="H3592" t="s">
        <v>16266</v>
      </c>
      <c r="I3592" t="s">
        <v>16267</v>
      </c>
      <c r="J3592">
        <v>4</v>
      </c>
      <c r="L3592" t="s">
        <v>16252</v>
      </c>
      <c r="M3592" t="s">
        <v>16268</v>
      </c>
      <c r="N3592" t="s">
        <v>16269</v>
      </c>
      <c r="O3592" t="s">
        <v>16764</v>
      </c>
      <c r="P3592" t="s">
        <v>16232</v>
      </c>
      <c r="Q3592" t="s">
        <v>148</v>
      </c>
      <c r="R3592" t="s">
        <v>8490</v>
      </c>
      <c r="S3592" t="s">
        <v>26</v>
      </c>
      <c r="T3592" t="b">
        <v>0</v>
      </c>
      <c r="U3592" t="b">
        <v>0</v>
      </c>
      <c r="V3592">
        <v>3</v>
      </c>
      <c r="W3592">
        <v>80</v>
      </c>
      <c r="X3592">
        <v>13</v>
      </c>
      <c r="AB3592">
        <v>2</v>
      </c>
      <c r="AC3592">
        <v>1</v>
      </c>
      <c r="AD3592">
        <v>2</v>
      </c>
      <c r="AE3592" t="s">
        <v>618</v>
      </c>
      <c r="AG3592" t="s">
        <v>2154</v>
      </c>
      <c r="AH3592" t="s">
        <v>16765</v>
      </c>
    </row>
    <row r="3593" spans="1:34" x14ac:dyDescent="0.25">
      <c r="A3593">
        <v>10</v>
      </c>
      <c r="B3593" t="s">
        <v>17388</v>
      </c>
      <c r="D3593">
        <v>46252</v>
      </c>
      <c r="E3593">
        <v>46272</v>
      </c>
      <c r="H3593" t="s">
        <v>16266</v>
      </c>
      <c r="I3593" t="s">
        <v>16267</v>
      </c>
      <c r="J3593">
        <v>4</v>
      </c>
      <c r="L3593" t="s">
        <v>16252</v>
      </c>
      <c r="M3593" t="s">
        <v>16268</v>
      </c>
      <c r="N3593" t="s">
        <v>16269</v>
      </c>
      <c r="O3593" t="s">
        <v>16766</v>
      </c>
      <c r="P3593" t="s">
        <v>229</v>
      </c>
      <c r="Q3593" t="s">
        <v>8650</v>
      </c>
      <c r="R3593" t="s">
        <v>8637</v>
      </c>
      <c r="S3593" t="s">
        <v>8645</v>
      </c>
      <c r="T3593" t="b">
        <v>1</v>
      </c>
      <c r="U3593" t="b">
        <v>0</v>
      </c>
      <c r="V3593">
        <v>1</v>
      </c>
      <c r="W3593">
        <v>30</v>
      </c>
      <c r="X3593">
        <v>11</v>
      </c>
      <c r="AB3593">
        <v>3</v>
      </c>
      <c r="AC3593">
        <v>1</v>
      </c>
      <c r="AD3593">
        <v>2</v>
      </c>
      <c r="AE3593" t="s">
        <v>618</v>
      </c>
      <c r="AG3593" t="s">
        <v>3213</v>
      </c>
      <c r="AH3593" t="s">
        <v>16767</v>
      </c>
    </row>
    <row r="3594" spans="1:34" x14ac:dyDescent="0.25">
      <c r="A3594">
        <v>10</v>
      </c>
      <c r="B3594" t="s">
        <v>17388</v>
      </c>
      <c r="D3594">
        <v>46252</v>
      </c>
      <c r="E3594">
        <v>46272</v>
      </c>
      <c r="H3594" t="s">
        <v>16266</v>
      </c>
      <c r="I3594" t="s">
        <v>16267</v>
      </c>
      <c r="J3594">
        <v>4</v>
      </c>
      <c r="L3594" t="s">
        <v>16252</v>
      </c>
      <c r="M3594" t="s">
        <v>16268</v>
      </c>
      <c r="N3594" t="s">
        <v>16269</v>
      </c>
      <c r="O3594" t="s">
        <v>16768</v>
      </c>
      <c r="P3594" t="s">
        <v>229</v>
      </c>
      <c r="Q3594" t="s">
        <v>8650</v>
      </c>
      <c r="R3594" t="s">
        <v>8637</v>
      </c>
      <c r="S3594" t="s">
        <v>8645</v>
      </c>
      <c r="T3594" t="b">
        <v>1</v>
      </c>
      <c r="U3594" t="b">
        <v>0</v>
      </c>
      <c r="V3594">
        <v>2</v>
      </c>
      <c r="W3594">
        <v>30</v>
      </c>
      <c r="X3594">
        <v>9</v>
      </c>
      <c r="AB3594">
        <v>3</v>
      </c>
      <c r="AC3594">
        <v>1</v>
      </c>
      <c r="AD3594">
        <v>2</v>
      </c>
      <c r="AE3594" t="s">
        <v>618</v>
      </c>
      <c r="AG3594" t="s">
        <v>3213</v>
      </c>
      <c r="AH3594" t="s">
        <v>16769</v>
      </c>
    </row>
    <row r="3595" spans="1:34" x14ac:dyDescent="0.25">
      <c r="A3595">
        <v>10</v>
      </c>
      <c r="B3595" t="s">
        <v>17388</v>
      </c>
      <c r="D3595">
        <v>46252</v>
      </c>
      <c r="E3595">
        <v>46272</v>
      </c>
      <c r="H3595" t="s">
        <v>16266</v>
      </c>
      <c r="I3595" t="s">
        <v>16267</v>
      </c>
      <c r="J3595">
        <v>4</v>
      </c>
      <c r="L3595" t="s">
        <v>16252</v>
      </c>
      <c r="M3595" t="s">
        <v>16268</v>
      </c>
      <c r="N3595" t="s">
        <v>16269</v>
      </c>
      <c r="O3595" t="s">
        <v>16770</v>
      </c>
      <c r="P3595" t="s">
        <v>229</v>
      </c>
      <c r="Q3595" t="s">
        <v>8650</v>
      </c>
      <c r="R3595" t="s">
        <v>8637</v>
      </c>
      <c r="S3595" t="s">
        <v>8645</v>
      </c>
      <c r="T3595" t="b">
        <v>1</v>
      </c>
      <c r="U3595" t="b">
        <v>0</v>
      </c>
      <c r="V3595">
        <v>3</v>
      </c>
      <c r="W3595">
        <v>30</v>
      </c>
      <c r="X3595">
        <v>8</v>
      </c>
      <c r="AB3595">
        <v>3</v>
      </c>
      <c r="AC3595">
        <v>1</v>
      </c>
      <c r="AD3595">
        <v>2</v>
      </c>
      <c r="AE3595" t="s">
        <v>618</v>
      </c>
      <c r="AG3595" t="s">
        <v>3213</v>
      </c>
      <c r="AH3595" t="s">
        <v>16771</v>
      </c>
    </row>
    <row r="3596" spans="1:34" x14ac:dyDescent="0.25">
      <c r="A3596">
        <v>10</v>
      </c>
      <c r="B3596" t="s">
        <v>17388</v>
      </c>
      <c r="D3596">
        <v>46252</v>
      </c>
      <c r="E3596">
        <v>46272</v>
      </c>
      <c r="H3596" t="s">
        <v>16266</v>
      </c>
      <c r="I3596" t="s">
        <v>16267</v>
      </c>
      <c r="J3596">
        <v>4</v>
      </c>
      <c r="L3596" t="s">
        <v>16252</v>
      </c>
      <c r="M3596" t="s">
        <v>16268</v>
      </c>
      <c r="N3596" t="s">
        <v>16269</v>
      </c>
      <c r="O3596" t="s">
        <v>16772</v>
      </c>
      <c r="P3596" t="s">
        <v>102</v>
      </c>
      <c r="Q3596" t="s">
        <v>8644</v>
      </c>
      <c r="R3596" t="s">
        <v>8488</v>
      </c>
      <c r="S3596" t="s">
        <v>8794</v>
      </c>
      <c r="T3596" t="b">
        <v>1</v>
      </c>
      <c r="U3596" t="b">
        <v>0</v>
      </c>
      <c r="V3596">
        <v>1</v>
      </c>
      <c r="W3596">
        <v>25</v>
      </c>
      <c r="X3596">
        <v>12</v>
      </c>
      <c r="AB3596">
        <v>3</v>
      </c>
      <c r="AC3596">
        <v>1</v>
      </c>
      <c r="AD3596">
        <v>2</v>
      </c>
      <c r="AE3596" t="s">
        <v>618</v>
      </c>
      <c r="AG3596" t="s">
        <v>16773</v>
      </c>
      <c r="AH3596" t="s">
        <v>16774</v>
      </c>
    </row>
    <row r="3597" spans="1:34" x14ac:dyDescent="0.25">
      <c r="A3597">
        <v>10</v>
      </c>
      <c r="B3597" t="s">
        <v>17388</v>
      </c>
      <c r="D3597">
        <v>46252</v>
      </c>
      <c r="E3597">
        <v>46272</v>
      </c>
      <c r="H3597" t="s">
        <v>16266</v>
      </c>
      <c r="I3597" t="s">
        <v>16267</v>
      </c>
      <c r="J3597">
        <v>4</v>
      </c>
      <c r="L3597" t="s">
        <v>16252</v>
      </c>
      <c r="M3597" t="s">
        <v>16268</v>
      </c>
      <c r="N3597" t="s">
        <v>16269</v>
      </c>
      <c r="O3597" t="s">
        <v>16775</v>
      </c>
      <c r="P3597" t="s">
        <v>102</v>
      </c>
      <c r="Q3597" t="s">
        <v>8644</v>
      </c>
      <c r="R3597" t="s">
        <v>8488</v>
      </c>
      <c r="S3597" t="s">
        <v>8794</v>
      </c>
      <c r="T3597" t="b">
        <v>1</v>
      </c>
      <c r="U3597" t="b">
        <v>0</v>
      </c>
      <c r="V3597">
        <v>2</v>
      </c>
      <c r="W3597">
        <v>25</v>
      </c>
      <c r="X3597">
        <v>10</v>
      </c>
      <c r="AB3597">
        <v>3</v>
      </c>
      <c r="AC3597">
        <v>1</v>
      </c>
      <c r="AD3597">
        <v>2</v>
      </c>
      <c r="AE3597" t="s">
        <v>618</v>
      </c>
      <c r="AG3597" t="s">
        <v>16773</v>
      </c>
      <c r="AH3597" t="s">
        <v>16776</v>
      </c>
    </row>
    <row r="3598" spans="1:34" x14ac:dyDescent="0.25">
      <c r="A3598">
        <v>10</v>
      </c>
      <c r="B3598" t="s">
        <v>17388</v>
      </c>
      <c r="D3598">
        <v>46252</v>
      </c>
      <c r="E3598">
        <v>46272</v>
      </c>
      <c r="H3598" t="s">
        <v>16266</v>
      </c>
      <c r="I3598" t="s">
        <v>16267</v>
      </c>
      <c r="J3598">
        <v>4</v>
      </c>
      <c r="L3598" t="s">
        <v>16252</v>
      </c>
      <c r="M3598" t="s">
        <v>16268</v>
      </c>
      <c r="N3598" t="s">
        <v>16269</v>
      </c>
      <c r="O3598" t="s">
        <v>16777</v>
      </c>
      <c r="P3598" t="s">
        <v>102</v>
      </c>
      <c r="Q3598" t="s">
        <v>8644</v>
      </c>
      <c r="R3598" t="s">
        <v>8488</v>
      </c>
      <c r="S3598" t="s">
        <v>8794</v>
      </c>
      <c r="T3598" t="b">
        <v>1</v>
      </c>
      <c r="U3598" t="b">
        <v>0</v>
      </c>
      <c r="V3598">
        <v>3</v>
      </c>
      <c r="W3598">
        <v>25</v>
      </c>
      <c r="X3598">
        <v>8</v>
      </c>
      <c r="AB3598">
        <v>3</v>
      </c>
      <c r="AC3598">
        <v>1</v>
      </c>
      <c r="AD3598">
        <v>2</v>
      </c>
      <c r="AE3598" t="s">
        <v>618</v>
      </c>
      <c r="AG3598" t="s">
        <v>16773</v>
      </c>
      <c r="AH3598" t="s">
        <v>16778</v>
      </c>
    </row>
    <row r="3599" spans="1:34" x14ac:dyDescent="0.25">
      <c r="A3599">
        <v>10</v>
      </c>
      <c r="B3599" t="s">
        <v>17388</v>
      </c>
      <c r="D3599">
        <v>46252</v>
      </c>
      <c r="E3599">
        <v>46272</v>
      </c>
      <c r="H3599" t="s">
        <v>16266</v>
      </c>
      <c r="I3599" t="s">
        <v>16267</v>
      </c>
      <c r="J3599">
        <v>4</v>
      </c>
      <c r="L3599" t="s">
        <v>16252</v>
      </c>
      <c r="M3599" t="s">
        <v>16268</v>
      </c>
      <c r="N3599" t="s">
        <v>16269</v>
      </c>
      <c r="O3599" t="s">
        <v>16779</v>
      </c>
      <c r="P3599" t="s">
        <v>16228</v>
      </c>
      <c r="Q3599" t="s">
        <v>8650</v>
      </c>
      <c r="R3599" t="s">
        <v>8637</v>
      </c>
      <c r="S3599" t="s">
        <v>8643</v>
      </c>
      <c r="T3599" t="b">
        <v>0</v>
      </c>
      <c r="U3599" t="b">
        <v>0</v>
      </c>
      <c r="V3599">
        <v>1</v>
      </c>
      <c r="W3599">
        <v>40</v>
      </c>
      <c r="X3599">
        <v>13</v>
      </c>
      <c r="AB3599">
        <v>2</v>
      </c>
      <c r="AC3599">
        <v>1</v>
      </c>
      <c r="AD3599">
        <v>2</v>
      </c>
      <c r="AE3599" t="s">
        <v>618</v>
      </c>
      <c r="AG3599" t="s">
        <v>2154</v>
      </c>
      <c r="AH3599" t="s">
        <v>16780</v>
      </c>
    </row>
    <row r="3600" spans="1:34" x14ac:dyDescent="0.25">
      <c r="A3600">
        <v>10</v>
      </c>
      <c r="B3600" t="s">
        <v>17388</v>
      </c>
      <c r="D3600">
        <v>46252</v>
      </c>
      <c r="E3600">
        <v>46272</v>
      </c>
      <c r="H3600" t="s">
        <v>16266</v>
      </c>
      <c r="I3600" t="s">
        <v>16267</v>
      </c>
      <c r="J3600">
        <v>4</v>
      </c>
      <c r="L3600" t="s">
        <v>16252</v>
      </c>
      <c r="M3600" t="s">
        <v>16268</v>
      </c>
      <c r="N3600" t="s">
        <v>16269</v>
      </c>
      <c r="O3600" t="s">
        <v>16781</v>
      </c>
      <c r="P3600" t="s">
        <v>16228</v>
      </c>
      <c r="Q3600" t="s">
        <v>8650</v>
      </c>
      <c r="R3600" t="s">
        <v>8637</v>
      </c>
      <c r="S3600" t="s">
        <v>8643</v>
      </c>
      <c r="T3600" t="b">
        <v>0</v>
      </c>
      <c r="U3600" t="b">
        <v>0</v>
      </c>
      <c r="V3600">
        <v>2</v>
      </c>
      <c r="W3600">
        <v>40</v>
      </c>
      <c r="X3600">
        <v>8.5</v>
      </c>
      <c r="AB3600">
        <v>2</v>
      </c>
      <c r="AC3600">
        <v>1</v>
      </c>
      <c r="AD3600">
        <v>2</v>
      </c>
      <c r="AE3600" t="s">
        <v>618</v>
      </c>
      <c r="AG3600" t="s">
        <v>2154</v>
      </c>
      <c r="AH3600" t="s">
        <v>16782</v>
      </c>
    </row>
    <row r="3601" spans="1:34" x14ac:dyDescent="0.25">
      <c r="A3601">
        <v>10</v>
      </c>
      <c r="B3601" t="s">
        <v>17388</v>
      </c>
      <c r="D3601">
        <v>46252</v>
      </c>
      <c r="E3601">
        <v>46272</v>
      </c>
      <c r="H3601" t="s">
        <v>16266</v>
      </c>
      <c r="I3601" t="s">
        <v>16267</v>
      </c>
      <c r="J3601">
        <v>4</v>
      </c>
      <c r="L3601" t="s">
        <v>16252</v>
      </c>
      <c r="M3601" t="s">
        <v>16268</v>
      </c>
      <c r="N3601" t="s">
        <v>16269</v>
      </c>
      <c r="O3601" t="s">
        <v>16783</v>
      </c>
      <c r="P3601" t="s">
        <v>1534</v>
      </c>
      <c r="Q3601" t="s">
        <v>2</v>
      </c>
      <c r="R3601" t="s">
        <v>2</v>
      </c>
      <c r="S3601" t="s">
        <v>8646</v>
      </c>
      <c r="T3601" t="b">
        <v>0</v>
      </c>
      <c r="U3601" t="b">
        <v>1</v>
      </c>
      <c r="V3601">
        <v>1</v>
      </c>
      <c r="W3601">
        <v>140</v>
      </c>
      <c r="Y3601">
        <v>60</v>
      </c>
      <c r="AH3601" t="s">
        <v>16784</v>
      </c>
    </row>
    <row r="3602" spans="1:34" x14ac:dyDescent="0.25">
      <c r="A3602">
        <v>10</v>
      </c>
      <c r="B3602" t="s">
        <v>17388</v>
      </c>
      <c r="D3602">
        <v>46252</v>
      </c>
      <c r="E3602">
        <v>46272</v>
      </c>
      <c r="H3602" t="s">
        <v>16266</v>
      </c>
      <c r="I3602" t="s">
        <v>16267</v>
      </c>
      <c r="J3602">
        <v>4</v>
      </c>
      <c r="L3602" t="s">
        <v>16252</v>
      </c>
      <c r="M3602" t="s">
        <v>16268</v>
      </c>
      <c r="N3602" t="s">
        <v>16269</v>
      </c>
      <c r="O3602" t="s">
        <v>16785</v>
      </c>
      <c r="P3602" t="s">
        <v>1534</v>
      </c>
      <c r="Q3602" t="s">
        <v>2</v>
      </c>
      <c r="R3602" t="s">
        <v>2</v>
      </c>
      <c r="S3602" t="s">
        <v>8646</v>
      </c>
      <c r="T3602" t="b">
        <v>0</v>
      </c>
      <c r="U3602" t="b">
        <v>1</v>
      </c>
      <c r="V3602">
        <v>2</v>
      </c>
      <c r="W3602">
        <v>140</v>
      </c>
      <c r="Y3602">
        <v>60</v>
      </c>
      <c r="AH3602" t="s">
        <v>16786</v>
      </c>
    </row>
    <row r="3603" spans="1:34" x14ac:dyDescent="0.25">
      <c r="A3603">
        <v>10</v>
      </c>
      <c r="B3603" t="s">
        <v>17388</v>
      </c>
      <c r="D3603">
        <v>46252</v>
      </c>
      <c r="E3603">
        <v>46272</v>
      </c>
      <c r="H3603" t="s">
        <v>16266</v>
      </c>
      <c r="I3603" t="s">
        <v>16267</v>
      </c>
      <c r="J3603">
        <v>4</v>
      </c>
      <c r="L3603" t="s">
        <v>16252</v>
      </c>
      <c r="M3603" t="s">
        <v>16268</v>
      </c>
      <c r="N3603" t="s">
        <v>16269</v>
      </c>
      <c r="O3603" t="s">
        <v>16787</v>
      </c>
      <c r="P3603" t="s">
        <v>16231</v>
      </c>
      <c r="Q3603" t="s">
        <v>25</v>
      </c>
      <c r="R3603" t="s">
        <v>25</v>
      </c>
      <c r="S3603" t="s">
        <v>26</v>
      </c>
      <c r="T3603" t="b">
        <v>0</v>
      </c>
      <c r="U3603" t="b">
        <v>0</v>
      </c>
      <c r="V3603">
        <v>1</v>
      </c>
      <c r="W3603">
        <v>40</v>
      </c>
      <c r="X3603">
        <v>15</v>
      </c>
      <c r="AE3603" t="s">
        <v>2271</v>
      </c>
      <c r="AG3603" t="s">
        <v>16788</v>
      </c>
      <c r="AH3603" t="s">
        <v>16789</v>
      </c>
    </row>
    <row r="3604" spans="1:34" x14ac:dyDescent="0.25">
      <c r="A3604">
        <v>10</v>
      </c>
      <c r="B3604" t="s">
        <v>17388</v>
      </c>
      <c r="D3604">
        <v>46252</v>
      </c>
      <c r="E3604">
        <v>46272</v>
      </c>
      <c r="H3604" t="s">
        <v>16266</v>
      </c>
      <c r="I3604" t="s">
        <v>16267</v>
      </c>
      <c r="J3604">
        <v>4</v>
      </c>
      <c r="L3604" t="s">
        <v>16252</v>
      </c>
      <c r="M3604" t="s">
        <v>16268</v>
      </c>
      <c r="N3604" t="s">
        <v>16269</v>
      </c>
      <c r="O3604" t="s">
        <v>16790</v>
      </c>
      <c r="P3604" t="s">
        <v>16231</v>
      </c>
      <c r="Q3604" t="s">
        <v>25</v>
      </c>
      <c r="R3604" t="s">
        <v>25</v>
      </c>
      <c r="S3604" t="s">
        <v>26</v>
      </c>
      <c r="T3604" t="b">
        <v>0</v>
      </c>
      <c r="U3604" t="b">
        <v>0</v>
      </c>
      <c r="V3604">
        <v>2</v>
      </c>
      <c r="W3604">
        <v>55</v>
      </c>
      <c r="X3604">
        <v>15</v>
      </c>
      <c r="AE3604" t="s">
        <v>1745</v>
      </c>
      <c r="AG3604" t="s">
        <v>16791</v>
      </c>
      <c r="AH3604" t="s">
        <v>16269</v>
      </c>
    </row>
    <row r="3605" spans="1:34" x14ac:dyDescent="0.25">
      <c r="A3605">
        <v>10</v>
      </c>
      <c r="B3605" t="s">
        <v>17388</v>
      </c>
      <c r="D3605">
        <v>46252</v>
      </c>
      <c r="E3605">
        <v>46272</v>
      </c>
      <c r="H3605" t="s">
        <v>16270</v>
      </c>
      <c r="I3605" t="s">
        <v>16271</v>
      </c>
      <c r="J3605">
        <v>1</v>
      </c>
      <c r="L3605" t="s">
        <v>16237</v>
      </c>
      <c r="M3605" t="s">
        <v>16272</v>
      </c>
      <c r="N3605" t="s">
        <v>16273</v>
      </c>
      <c r="O3605" t="s">
        <v>16792</v>
      </c>
      <c r="P3605" t="s">
        <v>363</v>
      </c>
      <c r="Q3605" t="s">
        <v>357</v>
      </c>
      <c r="R3605" t="s">
        <v>357</v>
      </c>
      <c r="S3605" t="s">
        <v>357</v>
      </c>
      <c r="T3605" t="b">
        <v>0</v>
      </c>
      <c r="U3605" t="b">
        <v>1</v>
      </c>
      <c r="V3605">
        <v>1</v>
      </c>
      <c r="Y3605">
        <v>300</v>
      </c>
      <c r="Z3605">
        <v>0.63</v>
      </c>
      <c r="AA3605" t="s">
        <v>3957</v>
      </c>
      <c r="AG3605" t="s">
        <v>16686</v>
      </c>
      <c r="AH3605" t="s">
        <v>16272</v>
      </c>
    </row>
    <row r="3606" spans="1:34" x14ac:dyDescent="0.25">
      <c r="A3606">
        <v>10</v>
      </c>
      <c r="B3606" t="s">
        <v>17388</v>
      </c>
      <c r="D3606">
        <v>46252</v>
      </c>
      <c r="E3606">
        <v>46272</v>
      </c>
      <c r="H3606" t="s">
        <v>16270</v>
      </c>
      <c r="I3606" t="s">
        <v>16271</v>
      </c>
      <c r="J3606">
        <v>1</v>
      </c>
      <c r="L3606" t="s">
        <v>16237</v>
      </c>
      <c r="M3606" t="s">
        <v>16272</v>
      </c>
      <c r="N3606" t="s">
        <v>16273</v>
      </c>
      <c r="O3606" t="s">
        <v>16793</v>
      </c>
      <c r="P3606" t="s">
        <v>403</v>
      </c>
      <c r="Q3606" t="s">
        <v>272</v>
      </c>
      <c r="R3606" t="s">
        <v>8666</v>
      </c>
      <c r="S3606" t="s">
        <v>8645</v>
      </c>
      <c r="T3606" t="b">
        <v>0</v>
      </c>
      <c r="U3606" t="b">
        <v>0</v>
      </c>
      <c r="V3606">
        <v>1</v>
      </c>
      <c r="W3606">
        <v>0</v>
      </c>
      <c r="X3606">
        <v>8</v>
      </c>
      <c r="AF3606" t="s">
        <v>16794</v>
      </c>
      <c r="AH3606" t="s">
        <v>16795</v>
      </c>
    </row>
    <row r="3607" spans="1:34" x14ac:dyDescent="0.25">
      <c r="A3607">
        <v>10</v>
      </c>
      <c r="B3607" t="s">
        <v>17388</v>
      </c>
      <c r="D3607">
        <v>46252</v>
      </c>
      <c r="E3607">
        <v>46272</v>
      </c>
      <c r="H3607" t="s">
        <v>16270</v>
      </c>
      <c r="I3607" t="s">
        <v>16271</v>
      </c>
      <c r="J3607">
        <v>1</v>
      </c>
      <c r="L3607" t="s">
        <v>16237</v>
      </c>
      <c r="M3607" t="s">
        <v>16272</v>
      </c>
      <c r="N3607" t="s">
        <v>16273</v>
      </c>
      <c r="O3607" t="s">
        <v>16796</v>
      </c>
      <c r="P3607" t="s">
        <v>398</v>
      </c>
      <c r="Q3607" t="s">
        <v>272</v>
      </c>
      <c r="R3607" t="s">
        <v>8666</v>
      </c>
      <c r="S3607" t="s">
        <v>8645</v>
      </c>
      <c r="T3607" t="b">
        <v>0</v>
      </c>
      <c r="U3607" t="b">
        <v>0</v>
      </c>
      <c r="V3607">
        <v>1</v>
      </c>
      <c r="W3607">
        <v>0</v>
      </c>
      <c r="X3607">
        <v>12</v>
      </c>
      <c r="AF3607" t="s">
        <v>16794</v>
      </c>
      <c r="AH3607" t="s">
        <v>16797</v>
      </c>
    </row>
    <row r="3608" spans="1:34" x14ac:dyDescent="0.25">
      <c r="A3608">
        <v>10</v>
      </c>
      <c r="B3608" t="s">
        <v>17388</v>
      </c>
      <c r="D3608">
        <v>46252</v>
      </c>
      <c r="E3608">
        <v>46272</v>
      </c>
      <c r="H3608" t="s">
        <v>16270</v>
      </c>
      <c r="I3608" t="s">
        <v>16271</v>
      </c>
      <c r="J3608">
        <v>1</v>
      </c>
      <c r="L3608" t="s">
        <v>16237</v>
      </c>
      <c r="M3608" t="s">
        <v>16272</v>
      </c>
      <c r="N3608" t="s">
        <v>16273</v>
      </c>
      <c r="O3608" t="s">
        <v>16798</v>
      </c>
      <c r="P3608" t="s">
        <v>398</v>
      </c>
      <c r="Q3608" t="s">
        <v>272</v>
      </c>
      <c r="R3608" t="s">
        <v>8666</v>
      </c>
      <c r="S3608" t="s">
        <v>8645</v>
      </c>
      <c r="T3608" t="b">
        <v>0</v>
      </c>
      <c r="U3608" t="b">
        <v>0</v>
      </c>
      <c r="V3608">
        <v>2</v>
      </c>
      <c r="W3608">
        <v>0</v>
      </c>
      <c r="X3608">
        <v>12</v>
      </c>
      <c r="AF3608" t="s">
        <v>16794</v>
      </c>
      <c r="AH3608" t="s">
        <v>16799</v>
      </c>
    </row>
    <row r="3609" spans="1:34" x14ac:dyDescent="0.25">
      <c r="A3609">
        <v>10</v>
      </c>
      <c r="B3609" t="s">
        <v>17388</v>
      </c>
      <c r="D3609">
        <v>46252</v>
      </c>
      <c r="E3609">
        <v>46272</v>
      </c>
      <c r="H3609" t="s">
        <v>16270</v>
      </c>
      <c r="I3609" t="s">
        <v>16271</v>
      </c>
      <c r="J3609">
        <v>1</v>
      </c>
      <c r="L3609" t="s">
        <v>16237</v>
      </c>
      <c r="M3609" t="s">
        <v>16272</v>
      </c>
      <c r="N3609" t="s">
        <v>16273</v>
      </c>
      <c r="O3609" t="s">
        <v>16800</v>
      </c>
      <c r="P3609" t="s">
        <v>403</v>
      </c>
      <c r="Q3609" t="s">
        <v>272</v>
      </c>
      <c r="R3609" t="s">
        <v>8666</v>
      </c>
      <c r="S3609" t="s">
        <v>8645</v>
      </c>
      <c r="T3609" t="b">
        <v>0</v>
      </c>
      <c r="U3609" t="b">
        <v>0</v>
      </c>
      <c r="V3609">
        <v>2</v>
      </c>
      <c r="W3609">
        <v>0</v>
      </c>
      <c r="X3609">
        <v>8</v>
      </c>
      <c r="AG3609" t="s">
        <v>16801</v>
      </c>
      <c r="AH3609" t="s">
        <v>16802</v>
      </c>
    </row>
    <row r="3610" spans="1:34" x14ac:dyDescent="0.25">
      <c r="A3610">
        <v>10</v>
      </c>
      <c r="B3610" t="s">
        <v>17388</v>
      </c>
      <c r="D3610">
        <v>46252</v>
      </c>
      <c r="E3610">
        <v>46272</v>
      </c>
      <c r="H3610" t="s">
        <v>16270</v>
      </c>
      <c r="I3610" t="s">
        <v>16271</v>
      </c>
      <c r="J3610">
        <v>1</v>
      </c>
      <c r="L3610" t="s">
        <v>16237</v>
      </c>
      <c r="M3610" t="s">
        <v>16272</v>
      </c>
      <c r="N3610" t="s">
        <v>16273</v>
      </c>
      <c r="O3610" t="s">
        <v>16803</v>
      </c>
      <c r="P3610" t="s">
        <v>1</v>
      </c>
      <c r="Q3610" t="s">
        <v>2</v>
      </c>
      <c r="R3610" t="s">
        <v>2</v>
      </c>
      <c r="S3610" t="s">
        <v>8646</v>
      </c>
      <c r="T3610" t="b">
        <v>0</v>
      </c>
      <c r="U3610" t="b">
        <v>1</v>
      </c>
      <c r="V3610">
        <v>1</v>
      </c>
      <c r="W3610">
        <v>150</v>
      </c>
      <c r="Y3610">
        <v>64.800000000000011</v>
      </c>
      <c r="AG3610" t="s">
        <v>5657</v>
      </c>
      <c r="AH3610" t="s">
        <v>16804</v>
      </c>
    </row>
    <row r="3611" spans="1:34" x14ac:dyDescent="0.25">
      <c r="A3611">
        <v>10</v>
      </c>
      <c r="B3611" t="s">
        <v>17388</v>
      </c>
      <c r="D3611">
        <v>46252</v>
      </c>
      <c r="E3611">
        <v>46272</v>
      </c>
      <c r="H3611" t="s">
        <v>16270</v>
      </c>
      <c r="I3611" t="s">
        <v>16271</v>
      </c>
      <c r="J3611">
        <v>1</v>
      </c>
      <c r="L3611" t="s">
        <v>16237</v>
      </c>
      <c r="M3611" t="s">
        <v>16272</v>
      </c>
      <c r="N3611" t="s">
        <v>16273</v>
      </c>
      <c r="O3611" t="s">
        <v>16805</v>
      </c>
      <c r="P3611" t="s">
        <v>1</v>
      </c>
      <c r="Q3611" t="s">
        <v>2</v>
      </c>
      <c r="R3611" t="s">
        <v>2</v>
      </c>
      <c r="S3611" t="s">
        <v>8646</v>
      </c>
      <c r="T3611" t="b">
        <v>0</v>
      </c>
      <c r="U3611" t="b">
        <v>1</v>
      </c>
      <c r="V3611">
        <v>2</v>
      </c>
      <c r="W3611">
        <v>150</v>
      </c>
      <c r="Y3611">
        <v>64.800000000000011</v>
      </c>
      <c r="AG3611" t="s">
        <v>5657</v>
      </c>
      <c r="AH3611" t="s">
        <v>16806</v>
      </c>
    </row>
    <row r="3612" spans="1:34" x14ac:dyDescent="0.25">
      <c r="A3612">
        <v>10</v>
      </c>
      <c r="B3612" t="s">
        <v>17388</v>
      </c>
      <c r="D3612">
        <v>46252</v>
      </c>
      <c r="E3612">
        <v>46272</v>
      </c>
      <c r="H3612" t="s">
        <v>16270</v>
      </c>
      <c r="I3612" t="s">
        <v>16271</v>
      </c>
      <c r="J3612">
        <v>1</v>
      </c>
      <c r="L3612" t="s">
        <v>16237</v>
      </c>
      <c r="M3612" t="s">
        <v>16272</v>
      </c>
      <c r="N3612" t="s">
        <v>16273</v>
      </c>
      <c r="O3612" t="s">
        <v>16807</v>
      </c>
      <c r="P3612" t="s">
        <v>1</v>
      </c>
      <c r="Q3612" t="s">
        <v>2</v>
      </c>
      <c r="R3612" t="s">
        <v>2</v>
      </c>
      <c r="S3612" t="s">
        <v>8646</v>
      </c>
      <c r="T3612" t="b">
        <v>0</v>
      </c>
      <c r="U3612" t="b">
        <v>1</v>
      </c>
      <c r="V3612">
        <v>3</v>
      </c>
      <c r="W3612">
        <v>150</v>
      </c>
      <c r="Y3612">
        <v>55.2</v>
      </c>
      <c r="AG3612" t="s">
        <v>5448</v>
      </c>
      <c r="AH3612" t="s">
        <v>16808</v>
      </c>
    </row>
    <row r="3613" spans="1:34" x14ac:dyDescent="0.25">
      <c r="A3613">
        <v>10</v>
      </c>
      <c r="B3613" t="s">
        <v>17388</v>
      </c>
      <c r="D3613">
        <v>46252</v>
      </c>
      <c r="E3613">
        <v>46272</v>
      </c>
      <c r="H3613" t="s">
        <v>16270</v>
      </c>
      <c r="I3613" t="s">
        <v>16271</v>
      </c>
      <c r="J3613">
        <v>1</v>
      </c>
      <c r="L3613" t="s">
        <v>16237</v>
      </c>
      <c r="M3613" t="s">
        <v>16272</v>
      </c>
      <c r="N3613" t="s">
        <v>16273</v>
      </c>
      <c r="O3613" t="s">
        <v>16809</v>
      </c>
      <c r="P3613" t="s">
        <v>41</v>
      </c>
      <c r="Q3613" t="s">
        <v>25</v>
      </c>
      <c r="R3613" t="s">
        <v>25</v>
      </c>
      <c r="S3613" t="s">
        <v>26</v>
      </c>
      <c r="T3613" t="b">
        <v>0</v>
      </c>
      <c r="U3613" t="b">
        <v>0</v>
      </c>
      <c r="V3613">
        <v>1</v>
      </c>
      <c r="W3613">
        <v>140</v>
      </c>
      <c r="X3613">
        <v>10</v>
      </c>
      <c r="AB3613">
        <v>3</v>
      </c>
      <c r="AC3613">
        <v>1</v>
      </c>
      <c r="AD3613">
        <v>2</v>
      </c>
      <c r="AE3613" t="s">
        <v>618</v>
      </c>
      <c r="AG3613" t="s">
        <v>3213</v>
      </c>
      <c r="AH3613" t="s">
        <v>16810</v>
      </c>
    </row>
    <row r="3614" spans="1:34" x14ac:dyDescent="0.25">
      <c r="A3614">
        <v>10</v>
      </c>
      <c r="B3614" t="s">
        <v>17388</v>
      </c>
      <c r="D3614">
        <v>46252</v>
      </c>
      <c r="E3614">
        <v>46272</v>
      </c>
      <c r="H3614" t="s">
        <v>16270</v>
      </c>
      <c r="I3614" t="s">
        <v>16271</v>
      </c>
      <c r="J3614">
        <v>1</v>
      </c>
      <c r="L3614" t="s">
        <v>16237</v>
      </c>
      <c r="M3614" t="s">
        <v>16272</v>
      </c>
      <c r="N3614" t="s">
        <v>16273</v>
      </c>
      <c r="O3614" t="s">
        <v>16811</v>
      </c>
      <c r="P3614" t="s">
        <v>41</v>
      </c>
      <c r="Q3614" t="s">
        <v>25</v>
      </c>
      <c r="R3614" t="s">
        <v>25</v>
      </c>
      <c r="S3614" t="s">
        <v>26</v>
      </c>
      <c r="T3614" t="b">
        <v>0</v>
      </c>
      <c r="U3614" t="b">
        <v>0</v>
      </c>
      <c r="V3614">
        <v>2</v>
      </c>
      <c r="W3614">
        <v>140</v>
      </c>
      <c r="X3614">
        <v>9</v>
      </c>
      <c r="AB3614">
        <v>3</v>
      </c>
      <c r="AC3614">
        <v>1</v>
      </c>
      <c r="AD3614">
        <v>2</v>
      </c>
      <c r="AE3614" t="s">
        <v>618</v>
      </c>
      <c r="AG3614" t="s">
        <v>3213</v>
      </c>
      <c r="AH3614" t="s">
        <v>16812</v>
      </c>
    </row>
    <row r="3615" spans="1:34" x14ac:dyDescent="0.25">
      <c r="A3615">
        <v>10</v>
      </c>
      <c r="B3615" t="s">
        <v>17388</v>
      </c>
      <c r="D3615">
        <v>46252</v>
      </c>
      <c r="E3615">
        <v>46272</v>
      </c>
      <c r="H3615" t="s">
        <v>16270</v>
      </c>
      <c r="I3615" t="s">
        <v>16271</v>
      </c>
      <c r="J3615">
        <v>1</v>
      </c>
      <c r="L3615" t="s">
        <v>16237</v>
      </c>
      <c r="M3615" t="s">
        <v>16272</v>
      </c>
      <c r="N3615" t="s">
        <v>16273</v>
      </c>
      <c r="O3615" t="s">
        <v>16813</v>
      </c>
      <c r="P3615" t="s">
        <v>41</v>
      </c>
      <c r="Q3615" t="s">
        <v>25</v>
      </c>
      <c r="R3615" t="s">
        <v>25</v>
      </c>
      <c r="S3615" t="s">
        <v>26</v>
      </c>
      <c r="T3615" t="b">
        <v>0</v>
      </c>
      <c r="U3615" t="b">
        <v>0</v>
      </c>
      <c r="V3615">
        <v>3</v>
      </c>
      <c r="W3615">
        <v>140</v>
      </c>
      <c r="X3615">
        <v>8</v>
      </c>
      <c r="AB3615">
        <v>3</v>
      </c>
      <c r="AC3615">
        <v>1</v>
      </c>
      <c r="AD3615">
        <v>2</v>
      </c>
      <c r="AE3615" t="s">
        <v>1745</v>
      </c>
      <c r="AG3615" t="s">
        <v>2982</v>
      </c>
      <c r="AH3615" t="s">
        <v>16814</v>
      </c>
    </row>
    <row r="3616" spans="1:34" x14ac:dyDescent="0.25">
      <c r="A3616">
        <v>10</v>
      </c>
      <c r="B3616" t="s">
        <v>17388</v>
      </c>
      <c r="D3616">
        <v>46252</v>
      </c>
      <c r="E3616">
        <v>46272</v>
      </c>
      <c r="H3616" t="s">
        <v>16270</v>
      </c>
      <c r="I3616" t="s">
        <v>16271</v>
      </c>
      <c r="J3616">
        <v>1</v>
      </c>
      <c r="L3616" t="s">
        <v>16237</v>
      </c>
      <c r="M3616" t="s">
        <v>16272</v>
      </c>
      <c r="N3616" t="s">
        <v>16273</v>
      </c>
      <c r="O3616" t="s">
        <v>16815</v>
      </c>
      <c r="P3616" t="s">
        <v>45</v>
      </c>
      <c r="Q3616" t="s">
        <v>25</v>
      </c>
      <c r="R3616" t="s">
        <v>25</v>
      </c>
      <c r="S3616" t="s">
        <v>26</v>
      </c>
      <c r="T3616" t="b">
        <v>1</v>
      </c>
      <c r="U3616" t="b">
        <v>0</v>
      </c>
      <c r="V3616">
        <v>1</v>
      </c>
      <c r="W3616">
        <v>85</v>
      </c>
      <c r="X3616">
        <v>10</v>
      </c>
      <c r="AB3616">
        <v>3</v>
      </c>
      <c r="AC3616">
        <v>1</v>
      </c>
      <c r="AD3616">
        <v>2</v>
      </c>
      <c r="AE3616" t="s">
        <v>618</v>
      </c>
      <c r="AG3616" t="s">
        <v>16816</v>
      </c>
      <c r="AH3616" t="s">
        <v>16817</v>
      </c>
    </row>
    <row r="3617" spans="1:34" x14ac:dyDescent="0.25">
      <c r="A3617">
        <v>10</v>
      </c>
      <c r="B3617" t="s">
        <v>17388</v>
      </c>
      <c r="D3617">
        <v>46252</v>
      </c>
      <c r="E3617">
        <v>46272</v>
      </c>
      <c r="H3617" t="s">
        <v>16270</v>
      </c>
      <c r="I3617" t="s">
        <v>16271</v>
      </c>
      <c r="J3617">
        <v>1</v>
      </c>
      <c r="L3617" t="s">
        <v>16237</v>
      </c>
      <c r="M3617" t="s">
        <v>16272</v>
      </c>
      <c r="N3617" t="s">
        <v>16273</v>
      </c>
      <c r="O3617" t="s">
        <v>16818</v>
      </c>
      <c r="P3617" t="s">
        <v>45</v>
      </c>
      <c r="Q3617" t="s">
        <v>25</v>
      </c>
      <c r="R3617" t="s">
        <v>25</v>
      </c>
      <c r="S3617" t="s">
        <v>26</v>
      </c>
      <c r="T3617" t="b">
        <v>1</v>
      </c>
      <c r="U3617" t="b">
        <v>0</v>
      </c>
      <c r="V3617">
        <v>2</v>
      </c>
      <c r="W3617">
        <v>85</v>
      </c>
      <c r="X3617">
        <v>10</v>
      </c>
      <c r="AB3617">
        <v>3</v>
      </c>
      <c r="AC3617">
        <v>1</v>
      </c>
      <c r="AD3617">
        <v>2</v>
      </c>
      <c r="AE3617" t="s">
        <v>618</v>
      </c>
      <c r="AG3617" t="s">
        <v>16816</v>
      </c>
      <c r="AH3617" t="s">
        <v>16819</v>
      </c>
    </row>
    <row r="3618" spans="1:34" x14ac:dyDescent="0.25">
      <c r="A3618">
        <v>10</v>
      </c>
      <c r="B3618" t="s">
        <v>17388</v>
      </c>
      <c r="D3618">
        <v>46252</v>
      </c>
      <c r="E3618">
        <v>46272</v>
      </c>
      <c r="H3618" t="s">
        <v>16270</v>
      </c>
      <c r="I3618" t="s">
        <v>16271</v>
      </c>
      <c r="J3618">
        <v>1</v>
      </c>
      <c r="L3618" t="s">
        <v>16237</v>
      </c>
      <c r="M3618" t="s">
        <v>16272</v>
      </c>
      <c r="N3618" t="s">
        <v>16273</v>
      </c>
      <c r="O3618" t="s">
        <v>16820</v>
      </c>
      <c r="P3618" t="s">
        <v>45</v>
      </c>
      <c r="Q3618" t="s">
        <v>25</v>
      </c>
      <c r="R3618" t="s">
        <v>25</v>
      </c>
      <c r="S3618" t="s">
        <v>26</v>
      </c>
      <c r="T3618" t="b">
        <v>1</v>
      </c>
      <c r="U3618" t="b">
        <v>0</v>
      </c>
      <c r="V3618">
        <v>3</v>
      </c>
      <c r="W3618">
        <v>85</v>
      </c>
      <c r="X3618">
        <v>9</v>
      </c>
      <c r="AB3618">
        <v>3</v>
      </c>
      <c r="AC3618">
        <v>1</v>
      </c>
      <c r="AD3618">
        <v>2</v>
      </c>
      <c r="AE3618" t="s">
        <v>618</v>
      </c>
      <c r="AG3618" t="s">
        <v>16816</v>
      </c>
      <c r="AH3618" t="s">
        <v>16821</v>
      </c>
    </row>
    <row r="3619" spans="1:34" x14ac:dyDescent="0.25">
      <c r="A3619">
        <v>10</v>
      </c>
      <c r="B3619" t="s">
        <v>17388</v>
      </c>
      <c r="D3619">
        <v>46252</v>
      </c>
      <c r="E3619">
        <v>46272</v>
      </c>
      <c r="H3619" t="s">
        <v>16270</v>
      </c>
      <c r="I3619" t="s">
        <v>16271</v>
      </c>
      <c r="J3619">
        <v>1</v>
      </c>
      <c r="L3619" t="s">
        <v>16237</v>
      </c>
      <c r="M3619" t="s">
        <v>16272</v>
      </c>
      <c r="N3619" t="s">
        <v>16273</v>
      </c>
      <c r="O3619" t="s">
        <v>16822</v>
      </c>
      <c r="P3619" t="s">
        <v>16233</v>
      </c>
      <c r="Q3619" t="s">
        <v>148</v>
      </c>
      <c r="R3619" t="s">
        <v>8490</v>
      </c>
      <c r="S3619" t="s">
        <v>16234</v>
      </c>
      <c r="T3619" t="b">
        <v>0</v>
      </c>
      <c r="U3619" t="b">
        <v>0</v>
      </c>
      <c r="V3619">
        <v>1</v>
      </c>
      <c r="W3619">
        <v>75</v>
      </c>
      <c r="X3619">
        <v>15</v>
      </c>
      <c r="AB3619">
        <v>2</v>
      </c>
      <c r="AC3619">
        <v>1</v>
      </c>
      <c r="AD3619">
        <v>2</v>
      </c>
      <c r="AE3619" t="s">
        <v>618</v>
      </c>
      <c r="AG3619" t="s">
        <v>2154</v>
      </c>
      <c r="AH3619" t="s">
        <v>16823</v>
      </c>
    </row>
    <row r="3620" spans="1:34" x14ac:dyDescent="0.25">
      <c r="A3620">
        <v>10</v>
      </c>
      <c r="B3620" t="s">
        <v>17388</v>
      </c>
      <c r="D3620">
        <v>46252</v>
      </c>
      <c r="E3620">
        <v>46272</v>
      </c>
      <c r="H3620" t="s">
        <v>16270</v>
      </c>
      <c r="I3620" t="s">
        <v>16271</v>
      </c>
      <c r="J3620">
        <v>1</v>
      </c>
      <c r="L3620" t="s">
        <v>16237</v>
      </c>
      <c r="M3620" t="s">
        <v>16272</v>
      </c>
      <c r="N3620" t="s">
        <v>16273</v>
      </c>
      <c r="O3620" t="s">
        <v>16824</v>
      </c>
      <c r="P3620" t="s">
        <v>16233</v>
      </c>
      <c r="Q3620" t="s">
        <v>148</v>
      </c>
      <c r="R3620" t="s">
        <v>8490</v>
      </c>
      <c r="S3620" t="s">
        <v>16234</v>
      </c>
      <c r="T3620" t="b">
        <v>0</v>
      </c>
      <c r="U3620" t="b">
        <v>0</v>
      </c>
      <c r="V3620">
        <v>2</v>
      </c>
      <c r="W3620">
        <v>80</v>
      </c>
      <c r="X3620">
        <v>13</v>
      </c>
      <c r="AB3620">
        <v>2</v>
      </c>
      <c r="AC3620">
        <v>1</v>
      </c>
      <c r="AD3620">
        <v>2</v>
      </c>
      <c r="AE3620" t="s">
        <v>618</v>
      </c>
      <c r="AG3620" t="s">
        <v>2154</v>
      </c>
      <c r="AH3620" t="s">
        <v>16825</v>
      </c>
    </row>
    <row r="3621" spans="1:34" x14ac:dyDescent="0.25">
      <c r="A3621">
        <v>10</v>
      </c>
      <c r="B3621" t="s">
        <v>17388</v>
      </c>
      <c r="D3621">
        <v>46252</v>
      </c>
      <c r="E3621">
        <v>46272</v>
      </c>
      <c r="H3621" t="s">
        <v>16270</v>
      </c>
      <c r="I3621" t="s">
        <v>16271</v>
      </c>
      <c r="J3621">
        <v>1</v>
      </c>
      <c r="L3621" t="s">
        <v>16237</v>
      </c>
      <c r="M3621" t="s">
        <v>16272</v>
      </c>
      <c r="N3621" t="s">
        <v>16273</v>
      </c>
      <c r="O3621" t="s">
        <v>16826</v>
      </c>
      <c r="P3621" t="s">
        <v>16233</v>
      </c>
      <c r="Q3621" t="s">
        <v>148</v>
      </c>
      <c r="R3621" t="s">
        <v>8490</v>
      </c>
      <c r="S3621" t="s">
        <v>16234</v>
      </c>
      <c r="T3621" t="b">
        <v>0</v>
      </c>
      <c r="U3621" t="b">
        <v>0</v>
      </c>
      <c r="V3621">
        <v>3</v>
      </c>
      <c r="W3621">
        <v>80</v>
      </c>
      <c r="X3621">
        <v>12</v>
      </c>
      <c r="AB3621">
        <v>2</v>
      </c>
      <c r="AC3621">
        <v>1</v>
      </c>
      <c r="AD3621">
        <v>2</v>
      </c>
      <c r="AE3621" t="s">
        <v>1745</v>
      </c>
      <c r="AG3621" t="s">
        <v>1932</v>
      </c>
      <c r="AH3621" t="s">
        <v>16827</v>
      </c>
    </row>
    <row r="3622" spans="1:34" x14ac:dyDescent="0.25">
      <c r="A3622">
        <v>10</v>
      </c>
      <c r="B3622" t="s">
        <v>17388</v>
      </c>
      <c r="D3622">
        <v>46252</v>
      </c>
      <c r="E3622">
        <v>46272</v>
      </c>
      <c r="H3622" t="s">
        <v>16270</v>
      </c>
      <c r="I3622" t="s">
        <v>16271</v>
      </c>
      <c r="J3622">
        <v>1</v>
      </c>
      <c r="L3622" t="s">
        <v>16237</v>
      </c>
      <c r="M3622" t="s">
        <v>16272</v>
      </c>
      <c r="N3622" t="s">
        <v>16273</v>
      </c>
      <c r="O3622" t="s">
        <v>16828</v>
      </c>
      <c r="P3622" t="s">
        <v>102</v>
      </c>
      <c r="Q3622" t="s">
        <v>8644</v>
      </c>
      <c r="R3622" t="s">
        <v>8488</v>
      </c>
      <c r="S3622" t="s">
        <v>8794</v>
      </c>
      <c r="T3622" t="b">
        <v>1</v>
      </c>
      <c r="U3622" t="b">
        <v>0</v>
      </c>
      <c r="V3622">
        <v>1</v>
      </c>
      <c r="W3622">
        <v>25</v>
      </c>
      <c r="X3622">
        <v>12</v>
      </c>
      <c r="AB3622">
        <v>2</v>
      </c>
      <c r="AC3622">
        <v>1</v>
      </c>
      <c r="AD3622">
        <v>2</v>
      </c>
      <c r="AE3622" t="s">
        <v>1745</v>
      </c>
      <c r="AG3622" t="s">
        <v>16829</v>
      </c>
      <c r="AH3622" t="s">
        <v>16830</v>
      </c>
    </row>
    <row r="3623" spans="1:34" x14ac:dyDescent="0.25">
      <c r="A3623">
        <v>10</v>
      </c>
      <c r="B3623" t="s">
        <v>17388</v>
      </c>
      <c r="D3623">
        <v>46252</v>
      </c>
      <c r="E3623">
        <v>46272</v>
      </c>
      <c r="H3623" t="s">
        <v>16270</v>
      </c>
      <c r="I3623" t="s">
        <v>16271</v>
      </c>
      <c r="J3623">
        <v>1</v>
      </c>
      <c r="L3623" t="s">
        <v>16237</v>
      </c>
      <c r="M3623" t="s">
        <v>16272</v>
      </c>
      <c r="N3623" t="s">
        <v>16273</v>
      </c>
      <c r="O3623" t="s">
        <v>16831</v>
      </c>
      <c r="P3623" t="s">
        <v>102</v>
      </c>
      <c r="Q3623" t="s">
        <v>8644</v>
      </c>
      <c r="R3623" t="s">
        <v>8488</v>
      </c>
      <c r="S3623" t="s">
        <v>8794</v>
      </c>
      <c r="T3623" t="b">
        <v>1</v>
      </c>
      <c r="U3623" t="b">
        <v>0</v>
      </c>
      <c r="V3623">
        <v>2</v>
      </c>
      <c r="W3623">
        <v>25</v>
      </c>
      <c r="X3623">
        <v>8</v>
      </c>
      <c r="AB3623">
        <v>2</v>
      </c>
      <c r="AC3623">
        <v>1</v>
      </c>
      <c r="AD3623">
        <v>2</v>
      </c>
      <c r="AE3623" t="s">
        <v>1745</v>
      </c>
      <c r="AG3623" t="s">
        <v>16829</v>
      </c>
      <c r="AH3623" t="s">
        <v>16832</v>
      </c>
    </row>
    <row r="3624" spans="1:34" x14ac:dyDescent="0.25">
      <c r="A3624">
        <v>10</v>
      </c>
      <c r="B3624" t="s">
        <v>17388</v>
      </c>
      <c r="D3624">
        <v>46252</v>
      </c>
      <c r="E3624">
        <v>46272</v>
      </c>
      <c r="H3624" t="s">
        <v>16270</v>
      </c>
      <c r="I3624" t="s">
        <v>16271</v>
      </c>
      <c r="J3624">
        <v>1</v>
      </c>
      <c r="L3624" t="s">
        <v>16237</v>
      </c>
      <c r="M3624" t="s">
        <v>16272</v>
      </c>
      <c r="N3624" t="s">
        <v>16273</v>
      </c>
      <c r="O3624" t="s">
        <v>16833</v>
      </c>
      <c r="P3624" t="s">
        <v>102</v>
      </c>
      <c r="Q3624" t="s">
        <v>8644</v>
      </c>
      <c r="R3624" t="s">
        <v>8488</v>
      </c>
      <c r="S3624" t="s">
        <v>8794</v>
      </c>
      <c r="T3624" t="b">
        <v>1</v>
      </c>
      <c r="U3624" t="b">
        <v>0</v>
      </c>
      <c r="V3624">
        <v>3</v>
      </c>
      <c r="W3624">
        <v>25</v>
      </c>
      <c r="X3624">
        <v>7</v>
      </c>
      <c r="AB3624">
        <v>2</v>
      </c>
      <c r="AC3624">
        <v>1</v>
      </c>
      <c r="AD3624">
        <v>2</v>
      </c>
      <c r="AE3624" t="s">
        <v>1745</v>
      </c>
      <c r="AG3624" t="s">
        <v>16829</v>
      </c>
      <c r="AH3624" t="s">
        <v>16834</v>
      </c>
    </row>
    <row r="3625" spans="1:34" x14ac:dyDescent="0.25">
      <c r="A3625">
        <v>10</v>
      </c>
      <c r="B3625" t="s">
        <v>17388</v>
      </c>
      <c r="D3625">
        <v>46252</v>
      </c>
      <c r="E3625">
        <v>46272</v>
      </c>
      <c r="H3625" t="s">
        <v>16270</v>
      </c>
      <c r="I3625" t="s">
        <v>16271</v>
      </c>
      <c r="J3625">
        <v>1</v>
      </c>
      <c r="L3625" t="s">
        <v>16237</v>
      </c>
      <c r="M3625" t="s">
        <v>16272</v>
      </c>
      <c r="N3625" t="s">
        <v>16273</v>
      </c>
      <c r="O3625" t="s">
        <v>16835</v>
      </c>
      <c r="P3625" t="s">
        <v>334</v>
      </c>
      <c r="Q3625" t="s">
        <v>2</v>
      </c>
      <c r="R3625" t="s">
        <v>8652</v>
      </c>
      <c r="S3625" t="s">
        <v>8646</v>
      </c>
      <c r="T3625" t="b">
        <v>0</v>
      </c>
      <c r="U3625" t="b">
        <v>1</v>
      </c>
      <c r="V3625">
        <v>1</v>
      </c>
      <c r="W3625">
        <v>0</v>
      </c>
      <c r="Y3625">
        <v>51</v>
      </c>
      <c r="AG3625" t="s">
        <v>7066</v>
      </c>
      <c r="AH3625" t="s">
        <v>16836</v>
      </c>
    </row>
    <row r="3626" spans="1:34" x14ac:dyDescent="0.25">
      <c r="A3626">
        <v>10</v>
      </c>
      <c r="B3626" t="s">
        <v>17388</v>
      </c>
      <c r="D3626">
        <v>46252</v>
      </c>
      <c r="E3626">
        <v>46272</v>
      </c>
      <c r="H3626" t="s">
        <v>16270</v>
      </c>
      <c r="I3626" t="s">
        <v>16271</v>
      </c>
      <c r="J3626">
        <v>1</v>
      </c>
      <c r="L3626" t="s">
        <v>16237</v>
      </c>
      <c r="M3626" t="s">
        <v>16272</v>
      </c>
      <c r="N3626" t="s">
        <v>16273</v>
      </c>
      <c r="O3626" t="s">
        <v>16837</v>
      </c>
      <c r="P3626" t="s">
        <v>16226</v>
      </c>
      <c r="Q3626" t="s">
        <v>8650</v>
      </c>
      <c r="R3626" t="s">
        <v>8637</v>
      </c>
      <c r="S3626" t="s">
        <v>16227</v>
      </c>
      <c r="T3626" t="b">
        <v>0</v>
      </c>
      <c r="U3626" t="b">
        <v>0</v>
      </c>
      <c r="V3626">
        <v>1</v>
      </c>
      <c r="W3626">
        <v>55</v>
      </c>
      <c r="X3626">
        <v>14</v>
      </c>
      <c r="AB3626">
        <v>2</v>
      </c>
      <c r="AC3626">
        <v>1</v>
      </c>
      <c r="AD3626">
        <v>3</v>
      </c>
      <c r="AE3626" t="s">
        <v>618</v>
      </c>
      <c r="AG3626" t="s">
        <v>3189</v>
      </c>
      <c r="AH3626" t="s">
        <v>16838</v>
      </c>
    </row>
    <row r="3627" spans="1:34" x14ac:dyDescent="0.25">
      <c r="A3627">
        <v>10</v>
      </c>
      <c r="B3627" t="s">
        <v>17388</v>
      </c>
      <c r="D3627">
        <v>46252</v>
      </c>
      <c r="E3627">
        <v>46272</v>
      </c>
      <c r="H3627" t="s">
        <v>16270</v>
      </c>
      <c r="I3627" t="s">
        <v>16271</v>
      </c>
      <c r="J3627">
        <v>1</v>
      </c>
      <c r="L3627" t="s">
        <v>16237</v>
      </c>
      <c r="M3627" t="s">
        <v>16272</v>
      </c>
      <c r="N3627" t="s">
        <v>16273</v>
      </c>
      <c r="O3627" t="s">
        <v>16839</v>
      </c>
      <c r="P3627" t="s">
        <v>16226</v>
      </c>
      <c r="Q3627" t="s">
        <v>8650</v>
      </c>
      <c r="R3627" t="s">
        <v>8637</v>
      </c>
      <c r="S3627" t="s">
        <v>16227</v>
      </c>
      <c r="T3627" t="b">
        <v>0</v>
      </c>
      <c r="U3627" t="b">
        <v>0</v>
      </c>
      <c r="V3627">
        <v>2</v>
      </c>
      <c r="W3627">
        <v>55</v>
      </c>
      <c r="X3627">
        <v>10</v>
      </c>
      <c r="AB3627">
        <v>2</v>
      </c>
      <c r="AC3627">
        <v>1</v>
      </c>
      <c r="AD3627">
        <v>3</v>
      </c>
      <c r="AE3627" t="s">
        <v>618</v>
      </c>
      <c r="AG3627" t="s">
        <v>3189</v>
      </c>
      <c r="AH3627" t="s">
        <v>16273</v>
      </c>
    </row>
    <row r="3628" spans="1:34" x14ac:dyDescent="0.25">
      <c r="A3628">
        <v>10</v>
      </c>
      <c r="B3628" t="s">
        <v>17388</v>
      </c>
      <c r="D3628">
        <v>46252</v>
      </c>
      <c r="E3628">
        <v>46272</v>
      </c>
      <c r="H3628" t="s">
        <v>16274</v>
      </c>
      <c r="I3628" t="s">
        <v>16275</v>
      </c>
      <c r="J3628">
        <v>2</v>
      </c>
      <c r="L3628" t="s">
        <v>16242</v>
      </c>
      <c r="M3628" t="s">
        <v>16276</v>
      </c>
      <c r="N3628" t="s">
        <v>16277</v>
      </c>
      <c r="O3628" t="s">
        <v>16840</v>
      </c>
      <c r="P3628" t="s">
        <v>363</v>
      </c>
      <c r="Q3628" t="s">
        <v>357</v>
      </c>
      <c r="R3628" t="s">
        <v>357</v>
      </c>
      <c r="S3628" t="s">
        <v>357</v>
      </c>
      <c r="T3628" t="b">
        <v>0</v>
      </c>
      <c r="U3628" t="b">
        <v>1</v>
      </c>
      <c r="V3628">
        <v>1</v>
      </c>
      <c r="Y3628">
        <v>300</v>
      </c>
      <c r="Z3628">
        <v>0.63</v>
      </c>
      <c r="AA3628" t="s">
        <v>3957</v>
      </c>
      <c r="AG3628" t="s">
        <v>16686</v>
      </c>
      <c r="AH3628" t="s">
        <v>16276</v>
      </c>
    </row>
    <row r="3629" spans="1:34" x14ac:dyDescent="0.25">
      <c r="A3629">
        <v>10</v>
      </c>
      <c r="B3629" t="s">
        <v>17388</v>
      </c>
      <c r="D3629">
        <v>46252</v>
      </c>
      <c r="E3629">
        <v>46272</v>
      </c>
      <c r="H3629" t="s">
        <v>16274</v>
      </c>
      <c r="I3629" t="s">
        <v>16275</v>
      </c>
      <c r="J3629">
        <v>2</v>
      </c>
      <c r="L3629" t="s">
        <v>16242</v>
      </c>
      <c r="M3629" t="s">
        <v>16276</v>
      </c>
      <c r="N3629" t="s">
        <v>16277</v>
      </c>
      <c r="O3629" t="s">
        <v>16841</v>
      </c>
      <c r="P3629" t="s">
        <v>403</v>
      </c>
      <c r="Q3629" t="s">
        <v>272</v>
      </c>
      <c r="R3629" t="s">
        <v>8666</v>
      </c>
      <c r="S3629" t="s">
        <v>8645</v>
      </c>
      <c r="T3629" t="b">
        <v>0</v>
      </c>
      <c r="U3629" t="b">
        <v>0</v>
      </c>
      <c r="V3629">
        <v>1</v>
      </c>
      <c r="W3629">
        <v>0</v>
      </c>
      <c r="X3629">
        <v>8</v>
      </c>
      <c r="AF3629" t="s">
        <v>16842</v>
      </c>
      <c r="AH3629" t="s">
        <v>16843</v>
      </c>
    </row>
    <row r="3630" spans="1:34" x14ac:dyDescent="0.25">
      <c r="A3630">
        <v>10</v>
      </c>
      <c r="B3630" t="s">
        <v>17388</v>
      </c>
      <c r="D3630">
        <v>46252</v>
      </c>
      <c r="E3630">
        <v>46272</v>
      </c>
      <c r="H3630" t="s">
        <v>16274</v>
      </c>
      <c r="I3630" t="s">
        <v>16275</v>
      </c>
      <c r="J3630">
        <v>2</v>
      </c>
      <c r="L3630" t="s">
        <v>16242</v>
      </c>
      <c r="M3630" t="s">
        <v>16276</v>
      </c>
      <c r="N3630" t="s">
        <v>16277</v>
      </c>
      <c r="O3630" t="s">
        <v>16844</v>
      </c>
      <c r="P3630" t="s">
        <v>398</v>
      </c>
      <c r="Q3630" t="s">
        <v>272</v>
      </c>
      <c r="R3630" t="s">
        <v>8666</v>
      </c>
      <c r="S3630" t="s">
        <v>8645</v>
      </c>
      <c r="T3630" t="b">
        <v>0</v>
      </c>
      <c r="U3630" t="b">
        <v>0</v>
      </c>
      <c r="V3630">
        <v>1</v>
      </c>
      <c r="W3630">
        <v>0</v>
      </c>
      <c r="X3630">
        <v>15</v>
      </c>
      <c r="AF3630" t="s">
        <v>16842</v>
      </c>
      <c r="AH3630" t="s">
        <v>16845</v>
      </c>
    </row>
    <row r="3631" spans="1:34" x14ac:dyDescent="0.25">
      <c r="A3631">
        <v>10</v>
      </c>
      <c r="B3631" t="s">
        <v>17388</v>
      </c>
      <c r="D3631">
        <v>46252</v>
      </c>
      <c r="E3631">
        <v>46272</v>
      </c>
      <c r="H3631" t="s">
        <v>16274</v>
      </c>
      <c r="I3631" t="s">
        <v>16275</v>
      </c>
      <c r="J3631">
        <v>2</v>
      </c>
      <c r="L3631" t="s">
        <v>16242</v>
      </c>
      <c r="M3631" t="s">
        <v>16276</v>
      </c>
      <c r="N3631" t="s">
        <v>16277</v>
      </c>
      <c r="O3631" t="s">
        <v>16846</v>
      </c>
      <c r="P3631" t="s">
        <v>200</v>
      </c>
      <c r="Q3631" t="s">
        <v>148</v>
      </c>
      <c r="R3631" t="s">
        <v>8490</v>
      </c>
      <c r="S3631" t="s">
        <v>8645</v>
      </c>
      <c r="T3631" t="b">
        <v>0</v>
      </c>
      <c r="U3631" t="b">
        <v>0</v>
      </c>
      <c r="V3631">
        <v>1</v>
      </c>
      <c r="W3631">
        <v>50</v>
      </c>
      <c r="X3631">
        <v>6</v>
      </c>
      <c r="AB3631">
        <v>2</v>
      </c>
      <c r="AC3631">
        <v>1</v>
      </c>
      <c r="AD3631">
        <v>3</v>
      </c>
      <c r="AE3631" t="s">
        <v>618</v>
      </c>
      <c r="AG3631" t="s">
        <v>16847</v>
      </c>
      <c r="AH3631" t="s">
        <v>16848</v>
      </c>
    </row>
    <row r="3632" spans="1:34" x14ac:dyDescent="0.25">
      <c r="A3632">
        <v>10</v>
      </c>
      <c r="B3632" t="s">
        <v>17388</v>
      </c>
      <c r="D3632">
        <v>46252</v>
      </c>
      <c r="E3632">
        <v>46272</v>
      </c>
      <c r="H3632" t="s">
        <v>16274</v>
      </c>
      <c r="I3632" t="s">
        <v>16275</v>
      </c>
      <c r="J3632">
        <v>2</v>
      </c>
      <c r="L3632" t="s">
        <v>16242</v>
      </c>
      <c r="M3632" t="s">
        <v>16276</v>
      </c>
      <c r="N3632" t="s">
        <v>16277</v>
      </c>
      <c r="O3632" t="s">
        <v>16849</v>
      </c>
      <c r="P3632" t="s">
        <v>200</v>
      </c>
      <c r="Q3632" t="s">
        <v>148</v>
      </c>
      <c r="R3632" t="s">
        <v>8490</v>
      </c>
      <c r="S3632" t="s">
        <v>8645</v>
      </c>
      <c r="T3632" t="b">
        <v>0</v>
      </c>
      <c r="U3632" t="b">
        <v>0</v>
      </c>
      <c r="V3632">
        <v>2</v>
      </c>
      <c r="W3632">
        <v>40</v>
      </c>
      <c r="X3632">
        <v>9</v>
      </c>
      <c r="AB3632">
        <v>2</v>
      </c>
      <c r="AC3632">
        <v>1</v>
      </c>
      <c r="AD3632">
        <v>3</v>
      </c>
      <c r="AE3632" t="s">
        <v>618</v>
      </c>
      <c r="AG3632" t="s">
        <v>16847</v>
      </c>
      <c r="AH3632" t="s">
        <v>16850</v>
      </c>
    </row>
    <row r="3633" spans="1:34" x14ac:dyDescent="0.25">
      <c r="A3633">
        <v>10</v>
      </c>
      <c r="B3633" t="s">
        <v>17388</v>
      </c>
      <c r="D3633">
        <v>46252</v>
      </c>
      <c r="E3633">
        <v>46272</v>
      </c>
      <c r="H3633" t="s">
        <v>16274</v>
      </c>
      <c r="I3633" t="s">
        <v>16275</v>
      </c>
      <c r="J3633">
        <v>2</v>
      </c>
      <c r="L3633" t="s">
        <v>16242</v>
      </c>
      <c r="M3633" t="s">
        <v>16276</v>
      </c>
      <c r="N3633" t="s">
        <v>16277</v>
      </c>
      <c r="O3633" t="s">
        <v>16851</v>
      </c>
      <c r="P3633" t="s">
        <v>200</v>
      </c>
      <c r="Q3633" t="s">
        <v>148</v>
      </c>
      <c r="R3633" t="s">
        <v>8490</v>
      </c>
      <c r="S3633" t="s">
        <v>8645</v>
      </c>
      <c r="T3633" t="b">
        <v>0</v>
      </c>
      <c r="U3633" t="b">
        <v>0</v>
      </c>
      <c r="V3633">
        <v>3</v>
      </c>
      <c r="W3633">
        <v>40</v>
      </c>
      <c r="X3633">
        <v>8</v>
      </c>
      <c r="AB3633">
        <v>2</v>
      </c>
      <c r="AC3633">
        <v>1</v>
      </c>
      <c r="AD3633">
        <v>3</v>
      </c>
      <c r="AE3633" t="s">
        <v>618</v>
      </c>
      <c r="AG3633" t="s">
        <v>16847</v>
      </c>
      <c r="AH3633" t="s">
        <v>16852</v>
      </c>
    </row>
    <row r="3634" spans="1:34" x14ac:dyDescent="0.25">
      <c r="A3634">
        <v>10</v>
      </c>
      <c r="B3634" t="s">
        <v>17388</v>
      </c>
      <c r="D3634">
        <v>46252</v>
      </c>
      <c r="E3634">
        <v>46272</v>
      </c>
      <c r="H3634" t="s">
        <v>16274</v>
      </c>
      <c r="I3634" t="s">
        <v>16275</v>
      </c>
      <c r="J3634">
        <v>2</v>
      </c>
      <c r="L3634" t="s">
        <v>16242</v>
      </c>
      <c r="M3634" t="s">
        <v>16276</v>
      </c>
      <c r="N3634" t="s">
        <v>16277</v>
      </c>
      <c r="O3634" t="s">
        <v>16853</v>
      </c>
      <c r="P3634" t="s">
        <v>200</v>
      </c>
      <c r="Q3634" t="s">
        <v>148</v>
      </c>
      <c r="R3634" t="s">
        <v>8490</v>
      </c>
      <c r="S3634" t="s">
        <v>8645</v>
      </c>
      <c r="T3634" t="b">
        <v>0</v>
      </c>
      <c r="U3634" t="b">
        <v>0</v>
      </c>
      <c r="V3634">
        <v>4</v>
      </c>
      <c r="W3634">
        <v>40</v>
      </c>
      <c r="X3634">
        <v>7</v>
      </c>
      <c r="AG3634" t="s">
        <v>16854</v>
      </c>
      <c r="AH3634" t="s">
        <v>16855</v>
      </c>
    </row>
    <row r="3635" spans="1:34" x14ac:dyDescent="0.25">
      <c r="A3635">
        <v>10</v>
      </c>
      <c r="B3635" t="s">
        <v>17388</v>
      </c>
      <c r="D3635">
        <v>46252</v>
      </c>
      <c r="E3635">
        <v>46272</v>
      </c>
      <c r="H3635" t="s">
        <v>16274</v>
      </c>
      <c r="I3635" t="s">
        <v>16275</v>
      </c>
      <c r="J3635">
        <v>2</v>
      </c>
      <c r="L3635" t="s">
        <v>16242</v>
      </c>
      <c r="M3635" t="s">
        <v>16276</v>
      </c>
      <c r="N3635" t="s">
        <v>16277</v>
      </c>
      <c r="O3635" t="s">
        <v>16856</v>
      </c>
      <c r="P3635" t="s">
        <v>172</v>
      </c>
      <c r="Q3635" t="s">
        <v>148</v>
      </c>
      <c r="R3635" t="s">
        <v>8659</v>
      </c>
      <c r="S3635" t="s">
        <v>8645</v>
      </c>
      <c r="T3635" t="b">
        <v>1</v>
      </c>
      <c r="U3635" t="b">
        <v>0</v>
      </c>
      <c r="V3635">
        <v>1</v>
      </c>
      <c r="W3635">
        <v>20</v>
      </c>
      <c r="X3635">
        <v>12</v>
      </c>
      <c r="AB3635">
        <v>2</v>
      </c>
      <c r="AC3635">
        <v>1</v>
      </c>
      <c r="AD3635">
        <v>3</v>
      </c>
      <c r="AE3635" t="s">
        <v>618</v>
      </c>
      <c r="AG3635" t="s">
        <v>16857</v>
      </c>
      <c r="AH3635" t="s">
        <v>16858</v>
      </c>
    </row>
    <row r="3636" spans="1:34" x14ac:dyDescent="0.25">
      <c r="A3636">
        <v>10</v>
      </c>
      <c r="B3636" t="s">
        <v>17388</v>
      </c>
      <c r="D3636">
        <v>46252</v>
      </c>
      <c r="E3636">
        <v>46272</v>
      </c>
      <c r="H3636" t="s">
        <v>16274</v>
      </c>
      <c r="I3636" t="s">
        <v>16275</v>
      </c>
      <c r="J3636">
        <v>2</v>
      </c>
      <c r="L3636" t="s">
        <v>16242</v>
      </c>
      <c r="M3636" t="s">
        <v>16276</v>
      </c>
      <c r="N3636" t="s">
        <v>16277</v>
      </c>
      <c r="O3636" t="s">
        <v>16859</v>
      </c>
      <c r="P3636" t="s">
        <v>172</v>
      </c>
      <c r="Q3636" t="s">
        <v>148</v>
      </c>
      <c r="R3636" t="s">
        <v>8659</v>
      </c>
      <c r="S3636" t="s">
        <v>8645</v>
      </c>
      <c r="T3636" t="b">
        <v>1</v>
      </c>
      <c r="U3636" t="b">
        <v>0</v>
      </c>
      <c r="V3636">
        <v>2</v>
      </c>
      <c r="W3636">
        <v>20</v>
      </c>
      <c r="X3636">
        <v>12</v>
      </c>
      <c r="AB3636">
        <v>2</v>
      </c>
      <c r="AC3636">
        <v>1</v>
      </c>
      <c r="AD3636">
        <v>3</v>
      </c>
      <c r="AE3636" t="s">
        <v>622</v>
      </c>
      <c r="AG3636" t="s">
        <v>16860</v>
      </c>
      <c r="AH3636" t="s">
        <v>16861</v>
      </c>
    </row>
    <row r="3637" spans="1:34" x14ac:dyDescent="0.25">
      <c r="A3637">
        <v>10</v>
      </c>
      <c r="B3637" t="s">
        <v>17388</v>
      </c>
      <c r="D3637">
        <v>46252</v>
      </c>
      <c r="E3637">
        <v>46272</v>
      </c>
      <c r="H3637" t="s">
        <v>16274</v>
      </c>
      <c r="I3637" t="s">
        <v>16275</v>
      </c>
      <c r="J3637">
        <v>2</v>
      </c>
      <c r="L3637" t="s">
        <v>16242</v>
      </c>
      <c r="M3637" t="s">
        <v>16276</v>
      </c>
      <c r="N3637" t="s">
        <v>16277</v>
      </c>
      <c r="O3637" t="s">
        <v>16862</v>
      </c>
      <c r="P3637" t="s">
        <v>14743</v>
      </c>
      <c r="Q3637" t="s">
        <v>148</v>
      </c>
      <c r="R3637" t="s">
        <v>8659</v>
      </c>
      <c r="S3637" t="s">
        <v>8645</v>
      </c>
      <c r="T3637" t="b">
        <v>0</v>
      </c>
      <c r="U3637" t="b">
        <v>0</v>
      </c>
      <c r="V3637">
        <v>1</v>
      </c>
      <c r="W3637">
        <v>50</v>
      </c>
      <c r="X3637">
        <v>12</v>
      </c>
      <c r="AB3637">
        <v>3</v>
      </c>
      <c r="AC3637">
        <v>1</v>
      </c>
      <c r="AD3637">
        <v>2</v>
      </c>
      <c r="AE3637" t="s">
        <v>1994</v>
      </c>
      <c r="AG3637" t="s">
        <v>16863</v>
      </c>
      <c r="AH3637" t="s">
        <v>16864</v>
      </c>
    </row>
    <row r="3638" spans="1:34" x14ac:dyDescent="0.25">
      <c r="A3638">
        <v>10</v>
      </c>
      <c r="B3638" t="s">
        <v>17388</v>
      </c>
      <c r="D3638">
        <v>46252</v>
      </c>
      <c r="E3638">
        <v>46272</v>
      </c>
      <c r="H3638" t="s">
        <v>16274</v>
      </c>
      <c r="I3638" t="s">
        <v>16275</v>
      </c>
      <c r="J3638">
        <v>2</v>
      </c>
      <c r="L3638" t="s">
        <v>16242</v>
      </c>
      <c r="M3638" t="s">
        <v>16276</v>
      </c>
      <c r="N3638" t="s">
        <v>16277</v>
      </c>
      <c r="O3638" t="s">
        <v>16865</v>
      </c>
      <c r="P3638" t="s">
        <v>14743</v>
      </c>
      <c r="Q3638" t="s">
        <v>148</v>
      </c>
      <c r="R3638" t="s">
        <v>8659</v>
      </c>
      <c r="S3638" t="s">
        <v>8645</v>
      </c>
      <c r="T3638" t="b">
        <v>0</v>
      </c>
      <c r="U3638" t="b">
        <v>0</v>
      </c>
      <c r="V3638">
        <v>2</v>
      </c>
      <c r="W3638">
        <v>60</v>
      </c>
      <c r="X3638">
        <v>12</v>
      </c>
      <c r="AG3638" t="s">
        <v>16866</v>
      </c>
      <c r="AH3638" t="s">
        <v>16867</v>
      </c>
    </row>
    <row r="3639" spans="1:34" x14ac:dyDescent="0.25">
      <c r="A3639">
        <v>10</v>
      </c>
      <c r="B3639" t="s">
        <v>17388</v>
      </c>
      <c r="D3639">
        <v>46252</v>
      </c>
      <c r="E3639">
        <v>46272</v>
      </c>
      <c r="H3639" t="s">
        <v>16274</v>
      </c>
      <c r="I3639" t="s">
        <v>16275</v>
      </c>
      <c r="J3639">
        <v>2</v>
      </c>
      <c r="L3639" t="s">
        <v>16242</v>
      </c>
      <c r="M3639" t="s">
        <v>16276</v>
      </c>
      <c r="N3639" t="s">
        <v>16277</v>
      </c>
      <c r="O3639" t="s">
        <v>16868</v>
      </c>
      <c r="P3639" t="s">
        <v>229</v>
      </c>
      <c r="Q3639" t="s">
        <v>8650</v>
      </c>
      <c r="R3639" t="s">
        <v>8637</v>
      </c>
      <c r="S3639" t="s">
        <v>8645</v>
      </c>
      <c r="T3639" t="b">
        <v>1</v>
      </c>
      <c r="U3639" t="b">
        <v>0</v>
      </c>
      <c r="V3639">
        <v>1</v>
      </c>
      <c r="W3639">
        <v>30</v>
      </c>
      <c r="X3639">
        <v>10</v>
      </c>
      <c r="AB3639">
        <v>3</v>
      </c>
      <c r="AC3639">
        <v>1</v>
      </c>
      <c r="AD3639">
        <v>2</v>
      </c>
      <c r="AE3639" t="s">
        <v>618</v>
      </c>
      <c r="AG3639" t="s">
        <v>3213</v>
      </c>
      <c r="AH3639" t="s">
        <v>16869</v>
      </c>
    </row>
    <row r="3640" spans="1:34" x14ac:dyDescent="0.25">
      <c r="A3640">
        <v>10</v>
      </c>
      <c r="B3640" t="s">
        <v>17388</v>
      </c>
      <c r="D3640">
        <v>46252</v>
      </c>
      <c r="E3640">
        <v>46272</v>
      </c>
      <c r="H3640" t="s">
        <v>16274</v>
      </c>
      <c r="I3640" t="s">
        <v>16275</v>
      </c>
      <c r="J3640">
        <v>2</v>
      </c>
      <c r="L3640" t="s">
        <v>16242</v>
      </c>
      <c r="M3640" t="s">
        <v>16276</v>
      </c>
      <c r="N3640" t="s">
        <v>16277</v>
      </c>
      <c r="O3640" t="s">
        <v>16870</v>
      </c>
      <c r="P3640" t="s">
        <v>229</v>
      </c>
      <c r="Q3640" t="s">
        <v>8650</v>
      </c>
      <c r="R3640" t="s">
        <v>8637</v>
      </c>
      <c r="S3640" t="s">
        <v>8645</v>
      </c>
      <c r="T3640" t="b">
        <v>1</v>
      </c>
      <c r="U3640" t="b">
        <v>0</v>
      </c>
      <c r="V3640">
        <v>2</v>
      </c>
      <c r="W3640">
        <v>30</v>
      </c>
      <c r="X3640">
        <v>8</v>
      </c>
      <c r="AB3640">
        <v>3</v>
      </c>
      <c r="AC3640">
        <v>1</v>
      </c>
      <c r="AD3640">
        <v>2</v>
      </c>
      <c r="AE3640" t="s">
        <v>16871</v>
      </c>
      <c r="AG3640" t="s">
        <v>16872</v>
      </c>
      <c r="AH3640" t="s">
        <v>16873</v>
      </c>
    </row>
    <row r="3641" spans="1:34" x14ac:dyDescent="0.25">
      <c r="A3641">
        <v>10</v>
      </c>
      <c r="B3641" t="s">
        <v>17388</v>
      </c>
      <c r="D3641">
        <v>46252</v>
      </c>
      <c r="E3641">
        <v>46272</v>
      </c>
      <c r="H3641" t="s">
        <v>16274</v>
      </c>
      <c r="I3641" t="s">
        <v>16275</v>
      </c>
      <c r="J3641">
        <v>2</v>
      </c>
      <c r="L3641" t="s">
        <v>16242</v>
      </c>
      <c r="M3641" t="s">
        <v>16276</v>
      </c>
      <c r="N3641" t="s">
        <v>16277</v>
      </c>
      <c r="O3641" t="s">
        <v>16874</v>
      </c>
      <c r="P3641" t="s">
        <v>229</v>
      </c>
      <c r="Q3641" t="s">
        <v>8650</v>
      </c>
      <c r="R3641" t="s">
        <v>8637</v>
      </c>
      <c r="S3641" t="s">
        <v>8645</v>
      </c>
      <c r="T3641" t="b">
        <v>1</v>
      </c>
      <c r="U3641" t="b">
        <v>0</v>
      </c>
      <c r="V3641">
        <v>3</v>
      </c>
      <c r="W3641">
        <v>30</v>
      </c>
      <c r="X3641">
        <v>8</v>
      </c>
      <c r="AB3641">
        <v>3</v>
      </c>
      <c r="AC3641">
        <v>1</v>
      </c>
      <c r="AD3641">
        <v>2</v>
      </c>
      <c r="AE3641" t="s">
        <v>16871</v>
      </c>
      <c r="AG3641" t="s">
        <v>16872</v>
      </c>
      <c r="AH3641" t="s">
        <v>16875</v>
      </c>
    </row>
    <row r="3642" spans="1:34" x14ac:dyDescent="0.25">
      <c r="A3642">
        <v>10</v>
      </c>
      <c r="B3642" t="s">
        <v>17388</v>
      </c>
      <c r="D3642">
        <v>46252</v>
      </c>
      <c r="E3642">
        <v>46272</v>
      </c>
      <c r="H3642" t="s">
        <v>16274</v>
      </c>
      <c r="I3642" t="s">
        <v>16275</v>
      </c>
      <c r="J3642">
        <v>2</v>
      </c>
      <c r="L3642" t="s">
        <v>16242</v>
      </c>
      <c r="M3642" t="s">
        <v>16276</v>
      </c>
      <c r="N3642" t="s">
        <v>16277</v>
      </c>
      <c r="O3642" t="s">
        <v>16876</v>
      </c>
      <c r="P3642" t="s">
        <v>16228</v>
      </c>
      <c r="Q3642" t="s">
        <v>8650</v>
      </c>
      <c r="R3642" t="s">
        <v>8637</v>
      </c>
      <c r="S3642" t="s">
        <v>8643</v>
      </c>
      <c r="T3642" t="b">
        <v>0</v>
      </c>
      <c r="U3642" t="b">
        <v>0</v>
      </c>
      <c r="V3642">
        <v>1</v>
      </c>
      <c r="W3642">
        <v>40</v>
      </c>
      <c r="X3642">
        <v>9</v>
      </c>
      <c r="AG3642" t="s">
        <v>16877</v>
      </c>
      <c r="AH3642" t="s">
        <v>16878</v>
      </c>
    </row>
    <row r="3643" spans="1:34" x14ac:dyDescent="0.25">
      <c r="A3643">
        <v>10</v>
      </c>
      <c r="B3643" t="s">
        <v>17388</v>
      </c>
      <c r="D3643">
        <v>46252</v>
      </c>
      <c r="E3643">
        <v>46272</v>
      </c>
      <c r="H3643" t="s">
        <v>16274</v>
      </c>
      <c r="I3643" t="s">
        <v>16275</v>
      </c>
      <c r="J3643">
        <v>2</v>
      </c>
      <c r="L3643" t="s">
        <v>16242</v>
      </c>
      <c r="M3643" t="s">
        <v>16276</v>
      </c>
      <c r="N3643" t="s">
        <v>16277</v>
      </c>
      <c r="O3643" t="s">
        <v>16879</v>
      </c>
      <c r="P3643" t="s">
        <v>16228</v>
      </c>
      <c r="Q3643" t="s">
        <v>8650</v>
      </c>
      <c r="R3643" t="s">
        <v>8637</v>
      </c>
      <c r="S3643" t="s">
        <v>8643</v>
      </c>
      <c r="T3643" t="b">
        <v>0</v>
      </c>
      <c r="U3643" t="b">
        <v>0</v>
      </c>
      <c r="V3643">
        <v>2</v>
      </c>
      <c r="W3643">
        <v>40</v>
      </c>
      <c r="X3643">
        <v>9</v>
      </c>
      <c r="AG3643" t="s">
        <v>16877</v>
      </c>
      <c r="AH3643" t="s">
        <v>16880</v>
      </c>
    </row>
    <row r="3644" spans="1:34" x14ac:dyDescent="0.25">
      <c r="A3644">
        <v>10</v>
      </c>
      <c r="B3644" t="s">
        <v>17388</v>
      </c>
      <c r="D3644">
        <v>46252</v>
      </c>
      <c r="E3644">
        <v>46272</v>
      </c>
      <c r="H3644" t="s">
        <v>16274</v>
      </c>
      <c r="I3644" t="s">
        <v>16275</v>
      </c>
      <c r="J3644">
        <v>2</v>
      </c>
      <c r="L3644" t="s">
        <v>16242</v>
      </c>
      <c r="M3644" t="s">
        <v>16276</v>
      </c>
      <c r="N3644" t="s">
        <v>16277</v>
      </c>
      <c r="O3644" t="s">
        <v>16881</v>
      </c>
      <c r="P3644" t="s">
        <v>309</v>
      </c>
      <c r="Q3644" t="s">
        <v>148</v>
      </c>
      <c r="R3644" t="s">
        <v>8661</v>
      </c>
      <c r="S3644" t="s">
        <v>8645</v>
      </c>
      <c r="T3644" t="b">
        <v>0</v>
      </c>
      <c r="U3644" t="b">
        <v>0</v>
      </c>
      <c r="V3644">
        <v>1</v>
      </c>
      <c r="W3644">
        <v>12.5</v>
      </c>
      <c r="X3644">
        <v>15</v>
      </c>
      <c r="AB3644">
        <v>2</v>
      </c>
      <c r="AC3644">
        <v>1</v>
      </c>
      <c r="AD3644">
        <v>2</v>
      </c>
      <c r="AE3644" t="s">
        <v>618</v>
      </c>
      <c r="AG3644" t="s">
        <v>16882</v>
      </c>
      <c r="AH3644" t="s">
        <v>16883</v>
      </c>
    </row>
    <row r="3645" spans="1:34" x14ac:dyDescent="0.25">
      <c r="A3645">
        <v>10</v>
      </c>
      <c r="B3645" t="s">
        <v>17388</v>
      </c>
      <c r="D3645">
        <v>46252</v>
      </c>
      <c r="E3645">
        <v>46272</v>
      </c>
      <c r="H3645" t="s">
        <v>16274</v>
      </c>
      <c r="I3645" t="s">
        <v>16275</v>
      </c>
      <c r="J3645">
        <v>2</v>
      </c>
      <c r="L3645" t="s">
        <v>16242</v>
      </c>
      <c r="M3645" t="s">
        <v>16276</v>
      </c>
      <c r="N3645" t="s">
        <v>16277</v>
      </c>
      <c r="O3645" t="s">
        <v>16884</v>
      </c>
      <c r="P3645" t="s">
        <v>309</v>
      </c>
      <c r="Q3645" t="s">
        <v>148</v>
      </c>
      <c r="R3645" t="s">
        <v>8661</v>
      </c>
      <c r="S3645" t="s">
        <v>8645</v>
      </c>
      <c r="T3645" t="b">
        <v>0</v>
      </c>
      <c r="U3645" t="b">
        <v>0</v>
      </c>
      <c r="V3645">
        <v>2</v>
      </c>
      <c r="W3645">
        <v>12.5</v>
      </c>
      <c r="X3645">
        <v>15</v>
      </c>
      <c r="AB3645">
        <v>2</v>
      </c>
      <c r="AC3645">
        <v>1</v>
      </c>
      <c r="AD3645">
        <v>2</v>
      </c>
      <c r="AE3645" t="s">
        <v>618</v>
      </c>
      <c r="AG3645" t="s">
        <v>16882</v>
      </c>
      <c r="AH3645" t="s">
        <v>16885</v>
      </c>
    </row>
    <row r="3646" spans="1:34" x14ac:dyDescent="0.25">
      <c r="A3646">
        <v>10</v>
      </c>
      <c r="B3646" t="s">
        <v>17388</v>
      </c>
      <c r="D3646">
        <v>46252</v>
      </c>
      <c r="E3646">
        <v>46272</v>
      </c>
      <c r="H3646" t="s">
        <v>16274</v>
      </c>
      <c r="I3646" t="s">
        <v>16275</v>
      </c>
      <c r="J3646">
        <v>2</v>
      </c>
      <c r="L3646" t="s">
        <v>16242</v>
      </c>
      <c r="M3646" t="s">
        <v>16276</v>
      </c>
      <c r="N3646" t="s">
        <v>16277</v>
      </c>
      <c r="O3646" t="s">
        <v>16886</v>
      </c>
      <c r="P3646" t="s">
        <v>309</v>
      </c>
      <c r="Q3646" t="s">
        <v>148</v>
      </c>
      <c r="R3646" t="s">
        <v>8661</v>
      </c>
      <c r="S3646" t="s">
        <v>8645</v>
      </c>
      <c r="T3646" t="b">
        <v>0</v>
      </c>
      <c r="U3646" t="b">
        <v>0</v>
      </c>
      <c r="V3646">
        <v>3</v>
      </c>
      <c r="W3646">
        <v>12.5</v>
      </c>
      <c r="X3646">
        <v>15</v>
      </c>
      <c r="AB3646">
        <v>2</v>
      </c>
      <c r="AC3646">
        <v>1</v>
      </c>
      <c r="AD3646">
        <v>2</v>
      </c>
      <c r="AE3646" t="s">
        <v>618</v>
      </c>
      <c r="AG3646" t="s">
        <v>16882</v>
      </c>
      <c r="AH3646" t="s">
        <v>16887</v>
      </c>
    </row>
    <row r="3647" spans="1:34" x14ac:dyDescent="0.25">
      <c r="A3647">
        <v>10</v>
      </c>
      <c r="B3647" t="s">
        <v>17388</v>
      </c>
      <c r="D3647">
        <v>46252</v>
      </c>
      <c r="E3647">
        <v>46272</v>
      </c>
      <c r="H3647" t="s">
        <v>16274</v>
      </c>
      <c r="I3647" t="s">
        <v>16275</v>
      </c>
      <c r="J3647">
        <v>2</v>
      </c>
      <c r="L3647" t="s">
        <v>16242</v>
      </c>
      <c r="M3647" t="s">
        <v>16276</v>
      </c>
      <c r="N3647" t="s">
        <v>16277</v>
      </c>
      <c r="O3647" t="s">
        <v>16888</v>
      </c>
      <c r="P3647" t="s">
        <v>389</v>
      </c>
      <c r="Q3647" t="s">
        <v>148</v>
      </c>
      <c r="R3647" t="s">
        <v>8659</v>
      </c>
      <c r="S3647" t="s">
        <v>8662</v>
      </c>
      <c r="T3647" t="b">
        <v>0</v>
      </c>
      <c r="U3647" t="b">
        <v>0</v>
      </c>
      <c r="V3647">
        <v>1</v>
      </c>
      <c r="W3647">
        <v>0</v>
      </c>
      <c r="X3647">
        <v>10</v>
      </c>
      <c r="AB3647">
        <v>2</v>
      </c>
      <c r="AC3647">
        <v>1</v>
      </c>
      <c r="AD3647">
        <v>2</v>
      </c>
      <c r="AE3647" t="s">
        <v>8420</v>
      </c>
      <c r="AG3647" t="s">
        <v>16889</v>
      </c>
      <c r="AH3647" t="s">
        <v>16890</v>
      </c>
    </row>
    <row r="3648" spans="1:34" x14ac:dyDescent="0.25">
      <c r="A3648">
        <v>10</v>
      </c>
      <c r="B3648" t="s">
        <v>17388</v>
      </c>
      <c r="D3648">
        <v>46252</v>
      </c>
      <c r="E3648">
        <v>46272</v>
      </c>
      <c r="H3648" t="s">
        <v>16274</v>
      </c>
      <c r="I3648" t="s">
        <v>16275</v>
      </c>
      <c r="J3648">
        <v>2</v>
      </c>
      <c r="L3648" t="s">
        <v>16242</v>
      </c>
      <c r="M3648" t="s">
        <v>16276</v>
      </c>
      <c r="N3648" t="s">
        <v>16277</v>
      </c>
      <c r="O3648" t="s">
        <v>16891</v>
      </c>
      <c r="P3648" t="s">
        <v>389</v>
      </c>
      <c r="Q3648" t="s">
        <v>148</v>
      </c>
      <c r="R3648" t="s">
        <v>8659</v>
      </c>
      <c r="S3648" t="s">
        <v>8662</v>
      </c>
      <c r="T3648" t="b">
        <v>0</v>
      </c>
      <c r="U3648" t="b">
        <v>0</v>
      </c>
      <c r="V3648">
        <v>2</v>
      </c>
      <c r="W3648">
        <v>0</v>
      </c>
      <c r="X3648">
        <v>10</v>
      </c>
      <c r="AB3648">
        <v>2</v>
      </c>
      <c r="AC3648">
        <v>1</v>
      </c>
      <c r="AD3648">
        <v>2</v>
      </c>
      <c r="AE3648" t="s">
        <v>8420</v>
      </c>
      <c r="AG3648" t="s">
        <v>16889</v>
      </c>
      <c r="AH3648" t="s">
        <v>16277</v>
      </c>
    </row>
    <row r="3649" spans="1:34" x14ac:dyDescent="0.25">
      <c r="A3649">
        <v>10</v>
      </c>
      <c r="B3649" t="s">
        <v>17388</v>
      </c>
      <c r="D3649">
        <v>46252</v>
      </c>
      <c r="E3649">
        <v>46272</v>
      </c>
      <c r="H3649" t="s">
        <v>16278</v>
      </c>
      <c r="I3649" t="s">
        <v>16279</v>
      </c>
      <c r="J3649">
        <v>3</v>
      </c>
      <c r="L3649" t="s">
        <v>16247</v>
      </c>
      <c r="M3649" t="s">
        <v>16280</v>
      </c>
      <c r="N3649" t="s">
        <v>16281</v>
      </c>
      <c r="O3649" t="s">
        <v>16892</v>
      </c>
      <c r="P3649" t="s">
        <v>363</v>
      </c>
      <c r="Q3649" t="s">
        <v>357</v>
      </c>
      <c r="R3649" t="s">
        <v>357</v>
      </c>
      <c r="S3649" t="s">
        <v>357</v>
      </c>
      <c r="T3649" t="b">
        <v>0</v>
      </c>
      <c r="U3649" t="b">
        <v>1</v>
      </c>
      <c r="V3649">
        <v>1</v>
      </c>
      <c r="Y3649">
        <v>302</v>
      </c>
      <c r="Z3649">
        <v>0.65</v>
      </c>
      <c r="AA3649" t="s">
        <v>3957</v>
      </c>
      <c r="AG3649" t="s">
        <v>16893</v>
      </c>
      <c r="AH3649" t="s">
        <v>16280</v>
      </c>
    </row>
    <row r="3650" spans="1:34" x14ac:dyDescent="0.25">
      <c r="A3650">
        <v>10</v>
      </c>
      <c r="B3650" t="s">
        <v>17388</v>
      </c>
      <c r="D3650">
        <v>46252</v>
      </c>
      <c r="E3650">
        <v>46272</v>
      </c>
      <c r="H3650" t="s">
        <v>16278</v>
      </c>
      <c r="I3650" t="s">
        <v>16279</v>
      </c>
      <c r="J3650">
        <v>3</v>
      </c>
      <c r="L3650" t="s">
        <v>16247</v>
      </c>
      <c r="M3650" t="s">
        <v>16280</v>
      </c>
      <c r="N3650" t="s">
        <v>16281</v>
      </c>
      <c r="O3650" t="s">
        <v>16894</v>
      </c>
      <c r="P3650" t="s">
        <v>269</v>
      </c>
      <c r="Q3650" t="s">
        <v>369</v>
      </c>
      <c r="R3650" t="s">
        <v>8654</v>
      </c>
      <c r="S3650" t="s">
        <v>8645</v>
      </c>
      <c r="T3650" t="b">
        <v>0</v>
      </c>
      <c r="U3650" t="b">
        <v>0</v>
      </c>
      <c r="V3650">
        <v>1</v>
      </c>
      <c r="W3650">
        <v>0</v>
      </c>
      <c r="X3650">
        <v>10</v>
      </c>
      <c r="AH3650" t="s">
        <v>16895</v>
      </c>
    </row>
    <row r="3651" spans="1:34" x14ac:dyDescent="0.25">
      <c r="A3651">
        <v>10</v>
      </c>
      <c r="B3651" t="s">
        <v>17388</v>
      </c>
      <c r="D3651">
        <v>46252</v>
      </c>
      <c r="E3651">
        <v>46272</v>
      </c>
      <c r="H3651" t="s">
        <v>16278</v>
      </c>
      <c r="I3651" t="s">
        <v>16279</v>
      </c>
      <c r="J3651">
        <v>3</v>
      </c>
      <c r="L3651" t="s">
        <v>16247</v>
      </c>
      <c r="M3651" t="s">
        <v>16280</v>
      </c>
      <c r="N3651" t="s">
        <v>16281</v>
      </c>
      <c r="O3651" t="s">
        <v>16896</v>
      </c>
      <c r="P3651" t="s">
        <v>423</v>
      </c>
      <c r="Q3651" t="s">
        <v>272</v>
      </c>
      <c r="R3651" t="s">
        <v>8666</v>
      </c>
      <c r="S3651" t="s">
        <v>8645</v>
      </c>
      <c r="T3651" t="b">
        <v>0</v>
      </c>
      <c r="U3651" t="b">
        <v>0</v>
      </c>
      <c r="V3651">
        <v>1</v>
      </c>
      <c r="W3651">
        <v>0</v>
      </c>
      <c r="X3651">
        <v>10</v>
      </c>
      <c r="AH3651" t="s">
        <v>16897</v>
      </c>
    </row>
    <row r="3652" spans="1:34" x14ac:dyDescent="0.25">
      <c r="A3652">
        <v>10</v>
      </c>
      <c r="B3652" t="s">
        <v>17388</v>
      </c>
      <c r="D3652">
        <v>46252</v>
      </c>
      <c r="E3652">
        <v>46272</v>
      </c>
      <c r="H3652" t="s">
        <v>16278</v>
      </c>
      <c r="I3652" t="s">
        <v>16279</v>
      </c>
      <c r="J3652">
        <v>3</v>
      </c>
      <c r="L3652" t="s">
        <v>16247</v>
      </c>
      <c r="M3652" t="s">
        <v>16280</v>
      </c>
      <c r="N3652" t="s">
        <v>16281</v>
      </c>
      <c r="O3652" t="s">
        <v>16898</v>
      </c>
      <c r="P3652" t="s">
        <v>286</v>
      </c>
      <c r="Q3652" t="s">
        <v>369</v>
      </c>
      <c r="R3652" t="s">
        <v>8489</v>
      </c>
      <c r="S3652" t="s">
        <v>8645</v>
      </c>
      <c r="T3652" t="b">
        <v>0</v>
      </c>
      <c r="U3652" t="b">
        <v>0</v>
      </c>
      <c r="V3652">
        <v>1</v>
      </c>
      <c r="W3652">
        <v>0</v>
      </c>
      <c r="X3652">
        <v>15</v>
      </c>
      <c r="AH3652" t="s">
        <v>16899</v>
      </c>
    </row>
    <row r="3653" spans="1:34" x14ac:dyDescent="0.25">
      <c r="A3653">
        <v>10</v>
      </c>
      <c r="B3653" t="s">
        <v>17388</v>
      </c>
      <c r="D3653">
        <v>46252</v>
      </c>
      <c r="E3653">
        <v>46272</v>
      </c>
      <c r="H3653" t="s">
        <v>16278</v>
      </c>
      <c r="I3653" t="s">
        <v>16279</v>
      </c>
      <c r="J3653">
        <v>3</v>
      </c>
      <c r="L3653" t="s">
        <v>16247</v>
      </c>
      <c r="M3653" t="s">
        <v>16280</v>
      </c>
      <c r="N3653" t="s">
        <v>16281</v>
      </c>
      <c r="O3653" t="s">
        <v>16900</v>
      </c>
      <c r="P3653" t="s">
        <v>1</v>
      </c>
      <c r="Q3653" t="s">
        <v>2</v>
      </c>
      <c r="R3653" t="s">
        <v>2</v>
      </c>
      <c r="S3653" t="s">
        <v>8646</v>
      </c>
      <c r="T3653" t="b">
        <v>0</v>
      </c>
      <c r="U3653" t="b">
        <v>1</v>
      </c>
      <c r="V3653">
        <v>1</v>
      </c>
      <c r="W3653">
        <v>150</v>
      </c>
      <c r="Y3653">
        <v>64.800000000000011</v>
      </c>
      <c r="AG3653" t="s">
        <v>6869</v>
      </c>
      <c r="AH3653" t="s">
        <v>16901</v>
      </c>
    </row>
    <row r="3654" spans="1:34" x14ac:dyDescent="0.25">
      <c r="A3654">
        <v>10</v>
      </c>
      <c r="B3654" t="s">
        <v>17388</v>
      </c>
      <c r="D3654">
        <v>46252</v>
      </c>
      <c r="E3654">
        <v>46272</v>
      </c>
      <c r="H3654" t="s">
        <v>16278</v>
      </c>
      <c r="I3654" t="s">
        <v>16279</v>
      </c>
      <c r="J3654">
        <v>3</v>
      </c>
      <c r="L3654" t="s">
        <v>16247</v>
      </c>
      <c r="M3654" t="s">
        <v>16280</v>
      </c>
      <c r="N3654" t="s">
        <v>16281</v>
      </c>
      <c r="O3654" t="s">
        <v>16902</v>
      </c>
      <c r="P3654" t="s">
        <v>1</v>
      </c>
      <c r="Q3654" t="s">
        <v>2</v>
      </c>
      <c r="R3654" t="s">
        <v>2</v>
      </c>
      <c r="S3654" t="s">
        <v>8646</v>
      </c>
      <c r="T3654" t="b">
        <v>0</v>
      </c>
      <c r="U3654" t="b">
        <v>1</v>
      </c>
      <c r="V3654">
        <v>2</v>
      </c>
      <c r="W3654">
        <v>150</v>
      </c>
      <c r="Y3654">
        <v>64.800000000000011</v>
      </c>
      <c r="AG3654" t="s">
        <v>6869</v>
      </c>
      <c r="AH3654" t="s">
        <v>16903</v>
      </c>
    </row>
    <row r="3655" spans="1:34" x14ac:dyDescent="0.25">
      <c r="A3655">
        <v>10</v>
      </c>
      <c r="B3655" t="s">
        <v>17388</v>
      </c>
      <c r="D3655">
        <v>46252</v>
      </c>
      <c r="E3655">
        <v>46272</v>
      </c>
      <c r="H3655" t="s">
        <v>16278</v>
      </c>
      <c r="I3655" t="s">
        <v>16279</v>
      </c>
      <c r="J3655">
        <v>3</v>
      </c>
      <c r="L3655" t="s">
        <v>16247</v>
      </c>
      <c r="M3655" t="s">
        <v>16280</v>
      </c>
      <c r="N3655" t="s">
        <v>16281</v>
      </c>
      <c r="O3655" t="s">
        <v>16904</v>
      </c>
      <c r="P3655" t="s">
        <v>1</v>
      </c>
      <c r="Q3655" t="s">
        <v>2</v>
      </c>
      <c r="R3655" t="s">
        <v>2</v>
      </c>
      <c r="S3655" t="s">
        <v>8646</v>
      </c>
      <c r="T3655" t="b">
        <v>0</v>
      </c>
      <c r="U3655" t="b">
        <v>1</v>
      </c>
      <c r="V3655">
        <v>3</v>
      </c>
      <c r="W3655">
        <v>150</v>
      </c>
      <c r="Y3655">
        <v>63</v>
      </c>
      <c r="AG3655" t="s">
        <v>16905</v>
      </c>
      <c r="AH3655" t="s">
        <v>16906</v>
      </c>
    </row>
    <row r="3656" spans="1:34" x14ac:dyDescent="0.25">
      <c r="A3656">
        <v>10</v>
      </c>
      <c r="B3656" t="s">
        <v>17388</v>
      </c>
      <c r="D3656">
        <v>46252</v>
      </c>
      <c r="E3656">
        <v>46272</v>
      </c>
      <c r="H3656" t="s">
        <v>16278</v>
      </c>
      <c r="I3656" t="s">
        <v>16279</v>
      </c>
      <c r="J3656">
        <v>3</v>
      </c>
      <c r="L3656" t="s">
        <v>16247</v>
      </c>
      <c r="M3656" t="s">
        <v>16280</v>
      </c>
      <c r="N3656" t="s">
        <v>16281</v>
      </c>
      <c r="O3656" t="s">
        <v>16907</v>
      </c>
      <c r="P3656" t="s">
        <v>249</v>
      </c>
      <c r="Q3656" t="s">
        <v>369</v>
      </c>
      <c r="R3656" t="s">
        <v>423</v>
      </c>
      <c r="S3656" t="s">
        <v>8645</v>
      </c>
      <c r="T3656" t="b">
        <v>0</v>
      </c>
      <c r="U3656" t="b">
        <v>0</v>
      </c>
      <c r="V3656">
        <v>1</v>
      </c>
      <c r="W3656">
        <v>150</v>
      </c>
      <c r="X3656">
        <v>10</v>
      </c>
      <c r="AB3656">
        <v>3</v>
      </c>
      <c r="AC3656">
        <v>1</v>
      </c>
      <c r="AD3656">
        <v>2</v>
      </c>
      <c r="AE3656" t="s">
        <v>618</v>
      </c>
      <c r="AG3656" t="s">
        <v>3213</v>
      </c>
      <c r="AH3656" t="s">
        <v>16908</v>
      </c>
    </row>
    <row r="3657" spans="1:34" x14ac:dyDescent="0.25">
      <c r="A3657">
        <v>10</v>
      </c>
      <c r="B3657" t="s">
        <v>17388</v>
      </c>
      <c r="D3657">
        <v>46252</v>
      </c>
      <c r="E3657">
        <v>46272</v>
      </c>
      <c r="H3657" t="s">
        <v>16278</v>
      </c>
      <c r="I3657" t="s">
        <v>16279</v>
      </c>
      <c r="J3657">
        <v>3</v>
      </c>
      <c r="L3657" t="s">
        <v>16247</v>
      </c>
      <c r="M3657" t="s">
        <v>16280</v>
      </c>
      <c r="N3657" t="s">
        <v>16281</v>
      </c>
      <c r="O3657" t="s">
        <v>16909</v>
      </c>
      <c r="P3657" t="s">
        <v>249</v>
      </c>
      <c r="Q3657" t="s">
        <v>369</v>
      </c>
      <c r="R3657" t="s">
        <v>423</v>
      </c>
      <c r="S3657" t="s">
        <v>8645</v>
      </c>
      <c r="T3657" t="b">
        <v>0</v>
      </c>
      <c r="U3657" t="b">
        <v>0</v>
      </c>
      <c r="V3657">
        <v>2</v>
      </c>
      <c r="W3657">
        <v>150</v>
      </c>
      <c r="X3657">
        <v>9</v>
      </c>
      <c r="AB3657">
        <v>3</v>
      </c>
      <c r="AC3657">
        <v>1</v>
      </c>
      <c r="AD3657">
        <v>2</v>
      </c>
      <c r="AE3657" t="s">
        <v>618</v>
      </c>
      <c r="AG3657" t="s">
        <v>16910</v>
      </c>
      <c r="AH3657" t="s">
        <v>16911</v>
      </c>
    </row>
    <row r="3658" spans="1:34" x14ac:dyDescent="0.25">
      <c r="A3658">
        <v>10</v>
      </c>
      <c r="B3658" t="s">
        <v>17388</v>
      </c>
      <c r="D3658">
        <v>46252</v>
      </c>
      <c r="E3658">
        <v>46272</v>
      </c>
      <c r="H3658" t="s">
        <v>16278</v>
      </c>
      <c r="I3658" t="s">
        <v>16279</v>
      </c>
      <c r="J3658">
        <v>3</v>
      </c>
      <c r="L3658" t="s">
        <v>16247</v>
      </c>
      <c r="M3658" t="s">
        <v>16280</v>
      </c>
      <c r="N3658" t="s">
        <v>16281</v>
      </c>
      <c r="O3658" t="s">
        <v>16912</v>
      </c>
      <c r="P3658" t="s">
        <v>249</v>
      </c>
      <c r="Q3658" t="s">
        <v>369</v>
      </c>
      <c r="R3658" t="s">
        <v>423</v>
      </c>
      <c r="S3658" t="s">
        <v>8645</v>
      </c>
      <c r="T3658" t="b">
        <v>0</v>
      </c>
      <c r="U3658" t="b">
        <v>0</v>
      </c>
      <c r="V3658">
        <v>3</v>
      </c>
      <c r="W3658">
        <v>150</v>
      </c>
      <c r="X3658">
        <v>9</v>
      </c>
      <c r="AB3658">
        <v>3</v>
      </c>
      <c r="AC3658">
        <v>1</v>
      </c>
      <c r="AD3658">
        <v>2</v>
      </c>
      <c r="AE3658" t="s">
        <v>618</v>
      </c>
      <c r="AG3658" t="s">
        <v>16910</v>
      </c>
      <c r="AH3658" t="s">
        <v>16913</v>
      </c>
    </row>
    <row r="3659" spans="1:34" x14ac:dyDescent="0.25">
      <c r="A3659">
        <v>10</v>
      </c>
      <c r="B3659" t="s">
        <v>17388</v>
      </c>
      <c r="D3659">
        <v>46252</v>
      </c>
      <c r="E3659">
        <v>46272</v>
      </c>
      <c r="H3659" t="s">
        <v>16278</v>
      </c>
      <c r="I3659" t="s">
        <v>16279</v>
      </c>
      <c r="J3659">
        <v>3</v>
      </c>
      <c r="L3659" t="s">
        <v>16247</v>
      </c>
      <c r="M3659" t="s">
        <v>16280</v>
      </c>
      <c r="N3659" t="s">
        <v>16281</v>
      </c>
      <c r="O3659" t="s">
        <v>16914</v>
      </c>
      <c r="P3659" t="s">
        <v>256</v>
      </c>
      <c r="Q3659" t="s">
        <v>369</v>
      </c>
      <c r="R3659" t="s">
        <v>8654</v>
      </c>
      <c r="S3659" t="s">
        <v>8645</v>
      </c>
      <c r="T3659" t="b">
        <v>1</v>
      </c>
      <c r="U3659" t="b">
        <v>0</v>
      </c>
      <c r="V3659">
        <v>1</v>
      </c>
      <c r="W3659">
        <v>60</v>
      </c>
      <c r="X3659">
        <v>8</v>
      </c>
      <c r="AB3659">
        <v>3</v>
      </c>
      <c r="AD3659">
        <v>2</v>
      </c>
      <c r="AG3659" t="s">
        <v>16915</v>
      </c>
      <c r="AH3659" t="s">
        <v>16916</v>
      </c>
    </row>
    <row r="3660" spans="1:34" x14ac:dyDescent="0.25">
      <c r="A3660">
        <v>10</v>
      </c>
      <c r="B3660" t="s">
        <v>17388</v>
      </c>
      <c r="D3660">
        <v>46252</v>
      </c>
      <c r="E3660">
        <v>46272</v>
      </c>
      <c r="H3660" t="s">
        <v>16278</v>
      </c>
      <c r="I3660" t="s">
        <v>16279</v>
      </c>
      <c r="J3660">
        <v>3</v>
      </c>
      <c r="L3660" t="s">
        <v>16247</v>
      </c>
      <c r="M3660" t="s">
        <v>16280</v>
      </c>
      <c r="N3660" t="s">
        <v>16281</v>
      </c>
      <c r="O3660" t="s">
        <v>16917</v>
      </c>
      <c r="P3660" t="s">
        <v>256</v>
      </c>
      <c r="Q3660" t="s">
        <v>369</v>
      </c>
      <c r="R3660" t="s">
        <v>8654</v>
      </c>
      <c r="S3660" t="s">
        <v>8645</v>
      </c>
      <c r="T3660" t="b">
        <v>1</v>
      </c>
      <c r="U3660" t="b">
        <v>0</v>
      </c>
      <c r="V3660">
        <v>2</v>
      </c>
      <c r="W3660">
        <v>60</v>
      </c>
      <c r="X3660">
        <v>8</v>
      </c>
      <c r="AB3660">
        <v>3</v>
      </c>
      <c r="AD3660">
        <v>2</v>
      </c>
      <c r="AG3660" t="s">
        <v>16915</v>
      </c>
      <c r="AH3660" t="s">
        <v>16918</v>
      </c>
    </row>
    <row r="3661" spans="1:34" x14ac:dyDescent="0.25">
      <c r="A3661">
        <v>10</v>
      </c>
      <c r="B3661" t="s">
        <v>17388</v>
      </c>
      <c r="D3661">
        <v>46252</v>
      </c>
      <c r="E3661">
        <v>46272</v>
      </c>
      <c r="H3661" t="s">
        <v>16278</v>
      </c>
      <c r="I3661" t="s">
        <v>16279</v>
      </c>
      <c r="J3661">
        <v>3</v>
      </c>
      <c r="L3661" t="s">
        <v>16247</v>
      </c>
      <c r="M3661" t="s">
        <v>16280</v>
      </c>
      <c r="N3661" t="s">
        <v>16281</v>
      </c>
      <c r="O3661" t="s">
        <v>16919</v>
      </c>
      <c r="P3661" t="s">
        <v>256</v>
      </c>
      <c r="Q3661" t="s">
        <v>369</v>
      </c>
      <c r="R3661" t="s">
        <v>8654</v>
      </c>
      <c r="S3661" t="s">
        <v>8645</v>
      </c>
      <c r="T3661" t="b">
        <v>1</v>
      </c>
      <c r="U3661" t="b">
        <v>0</v>
      </c>
      <c r="V3661">
        <v>3</v>
      </c>
      <c r="W3661">
        <v>60</v>
      </c>
      <c r="X3661">
        <v>8</v>
      </c>
      <c r="AB3661">
        <v>3</v>
      </c>
      <c r="AD3661">
        <v>2</v>
      </c>
      <c r="AG3661" t="s">
        <v>16920</v>
      </c>
      <c r="AH3661" t="s">
        <v>16921</v>
      </c>
    </row>
    <row r="3662" spans="1:34" x14ac:dyDescent="0.25">
      <c r="A3662">
        <v>10</v>
      </c>
      <c r="B3662" t="s">
        <v>17388</v>
      </c>
      <c r="D3662">
        <v>46252</v>
      </c>
      <c r="E3662">
        <v>46272</v>
      </c>
      <c r="H3662" t="s">
        <v>16278</v>
      </c>
      <c r="I3662" t="s">
        <v>16279</v>
      </c>
      <c r="J3662">
        <v>3</v>
      </c>
      <c r="L3662" t="s">
        <v>16247</v>
      </c>
      <c r="M3662" t="s">
        <v>16280</v>
      </c>
      <c r="N3662" t="s">
        <v>16281</v>
      </c>
      <c r="O3662" t="s">
        <v>16922</v>
      </c>
      <c r="P3662" t="s">
        <v>16229</v>
      </c>
      <c r="Q3662" t="s">
        <v>8646</v>
      </c>
      <c r="R3662" t="s">
        <v>8646</v>
      </c>
      <c r="S3662" t="s">
        <v>16230</v>
      </c>
      <c r="T3662" t="b">
        <v>0</v>
      </c>
      <c r="U3662" t="b">
        <v>0</v>
      </c>
      <c r="V3662">
        <v>1</v>
      </c>
      <c r="W3662">
        <v>150</v>
      </c>
      <c r="X3662">
        <v>13</v>
      </c>
      <c r="AB3662">
        <v>3</v>
      </c>
      <c r="AD3662">
        <v>2</v>
      </c>
      <c r="AE3662" t="s">
        <v>618</v>
      </c>
      <c r="AG3662" t="s">
        <v>16668</v>
      </c>
      <c r="AH3662" t="s">
        <v>16923</v>
      </c>
    </row>
    <row r="3663" spans="1:34" x14ac:dyDescent="0.25">
      <c r="A3663">
        <v>10</v>
      </c>
      <c r="B3663" t="s">
        <v>17388</v>
      </c>
      <c r="D3663">
        <v>46252</v>
      </c>
      <c r="E3663">
        <v>46272</v>
      </c>
      <c r="H3663" t="s">
        <v>16278</v>
      </c>
      <c r="I3663" t="s">
        <v>16279</v>
      </c>
      <c r="J3663">
        <v>3</v>
      </c>
      <c r="L3663" t="s">
        <v>16247</v>
      </c>
      <c r="M3663" t="s">
        <v>16280</v>
      </c>
      <c r="N3663" t="s">
        <v>16281</v>
      </c>
      <c r="O3663" t="s">
        <v>16924</v>
      </c>
      <c r="P3663" t="s">
        <v>16229</v>
      </c>
      <c r="Q3663" t="s">
        <v>8646</v>
      </c>
      <c r="R3663" t="s">
        <v>8646</v>
      </c>
      <c r="S3663" t="s">
        <v>16230</v>
      </c>
      <c r="T3663" t="b">
        <v>0</v>
      </c>
      <c r="U3663" t="b">
        <v>0</v>
      </c>
      <c r="V3663">
        <v>2</v>
      </c>
      <c r="W3663">
        <v>155</v>
      </c>
      <c r="X3663">
        <v>12</v>
      </c>
      <c r="AB3663">
        <v>3</v>
      </c>
      <c r="AD3663">
        <v>2</v>
      </c>
      <c r="AE3663" t="s">
        <v>618</v>
      </c>
      <c r="AG3663" t="s">
        <v>16668</v>
      </c>
      <c r="AH3663" t="s">
        <v>16925</v>
      </c>
    </row>
    <row r="3664" spans="1:34" x14ac:dyDescent="0.25">
      <c r="A3664">
        <v>10</v>
      </c>
      <c r="B3664" t="s">
        <v>17388</v>
      </c>
      <c r="D3664">
        <v>46252</v>
      </c>
      <c r="E3664">
        <v>46272</v>
      </c>
      <c r="H3664" t="s">
        <v>16278</v>
      </c>
      <c r="I3664" t="s">
        <v>16279</v>
      </c>
      <c r="J3664">
        <v>3</v>
      </c>
      <c r="L3664" t="s">
        <v>16247</v>
      </c>
      <c r="M3664" t="s">
        <v>16280</v>
      </c>
      <c r="N3664" t="s">
        <v>16281</v>
      </c>
      <c r="O3664" t="s">
        <v>16926</v>
      </c>
      <c r="P3664" t="s">
        <v>16229</v>
      </c>
      <c r="Q3664" t="s">
        <v>8646</v>
      </c>
      <c r="R3664" t="s">
        <v>8646</v>
      </c>
      <c r="S3664" t="s">
        <v>16230</v>
      </c>
      <c r="T3664" t="b">
        <v>0</v>
      </c>
      <c r="U3664" t="b">
        <v>0</v>
      </c>
      <c r="V3664">
        <v>3</v>
      </c>
      <c r="W3664">
        <v>160</v>
      </c>
      <c r="X3664">
        <v>13</v>
      </c>
      <c r="AB3664">
        <v>3</v>
      </c>
      <c r="AD3664">
        <v>2</v>
      </c>
      <c r="AE3664" t="s">
        <v>618</v>
      </c>
      <c r="AG3664" t="s">
        <v>16668</v>
      </c>
      <c r="AH3664" t="s">
        <v>16927</v>
      </c>
    </row>
    <row r="3665" spans="1:34" x14ac:dyDescent="0.25">
      <c r="A3665">
        <v>10</v>
      </c>
      <c r="B3665" t="s">
        <v>17388</v>
      </c>
      <c r="D3665">
        <v>46252</v>
      </c>
      <c r="E3665">
        <v>46272</v>
      </c>
      <c r="H3665" t="s">
        <v>16278</v>
      </c>
      <c r="I3665" t="s">
        <v>16279</v>
      </c>
      <c r="J3665">
        <v>3</v>
      </c>
      <c r="L3665" t="s">
        <v>16247</v>
      </c>
      <c r="M3665" t="s">
        <v>16280</v>
      </c>
      <c r="N3665" t="s">
        <v>16281</v>
      </c>
      <c r="O3665" t="s">
        <v>16928</v>
      </c>
      <c r="P3665" t="s">
        <v>14737</v>
      </c>
      <c r="Q3665" t="s">
        <v>369</v>
      </c>
      <c r="R3665" t="s">
        <v>8489</v>
      </c>
      <c r="S3665" t="s">
        <v>8645</v>
      </c>
      <c r="T3665" t="b">
        <v>0</v>
      </c>
      <c r="U3665" t="b">
        <v>0</v>
      </c>
      <c r="V3665">
        <v>1</v>
      </c>
      <c r="W3665">
        <v>140</v>
      </c>
      <c r="X3665">
        <v>15</v>
      </c>
      <c r="AB3665">
        <v>2</v>
      </c>
      <c r="AD3665">
        <v>3</v>
      </c>
      <c r="AE3665" t="s">
        <v>618</v>
      </c>
      <c r="AG3665" t="s">
        <v>16640</v>
      </c>
      <c r="AH3665" t="s">
        <v>16929</v>
      </c>
    </row>
    <row r="3666" spans="1:34" x14ac:dyDescent="0.25">
      <c r="A3666">
        <v>10</v>
      </c>
      <c r="B3666" t="s">
        <v>17388</v>
      </c>
      <c r="D3666">
        <v>46252</v>
      </c>
      <c r="E3666">
        <v>46272</v>
      </c>
      <c r="H3666" t="s">
        <v>16278</v>
      </c>
      <c r="I3666" t="s">
        <v>16279</v>
      </c>
      <c r="J3666">
        <v>3</v>
      </c>
      <c r="L3666" t="s">
        <v>16247</v>
      </c>
      <c r="M3666" t="s">
        <v>16280</v>
      </c>
      <c r="N3666" t="s">
        <v>16281</v>
      </c>
      <c r="O3666" t="s">
        <v>16930</v>
      </c>
      <c r="P3666" t="s">
        <v>14737</v>
      </c>
      <c r="Q3666" t="s">
        <v>369</v>
      </c>
      <c r="R3666" t="s">
        <v>8489</v>
      </c>
      <c r="S3666" t="s">
        <v>8645</v>
      </c>
      <c r="T3666" t="b">
        <v>0</v>
      </c>
      <c r="U3666" t="b">
        <v>0</v>
      </c>
      <c r="V3666">
        <v>2</v>
      </c>
      <c r="W3666">
        <v>145</v>
      </c>
      <c r="X3666">
        <v>14</v>
      </c>
      <c r="AB3666">
        <v>2</v>
      </c>
      <c r="AD3666">
        <v>3</v>
      </c>
      <c r="AE3666" t="s">
        <v>618</v>
      </c>
      <c r="AG3666" t="s">
        <v>16640</v>
      </c>
      <c r="AH3666" t="s">
        <v>16931</v>
      </c>
    </row>
    <row r="3667" spans="1:34" x14ac:dyDescent="0.25">
      <c r="A3667">
        <v>10</v>
      </c>
      <c r="B3667" t="s">
        <v>17388</v>
      </c>
      <c r="D3667">
        <v>46252</v>
      </c>
      <c r="E3667">
        <v>46272</v>
      </c>
      <c r="H3667" t="s">
        <v>16278</v>
      </c>
      <c r="I3667" t="s">
        <v>16279</v>
      </c>
      <c r="J3667">
        <v>3</v>
      </c>
      <c r="L3667" t="s">
        <v>16247</v>
      </c>
      <c r="M3667" t="s">
        <v>16280</v>
      </c>
      <c r="N3667" t="s">
        <v>16281</v>
      </c>
      <c r="O3667" t="s">
        <v>16932</v>
      </c>
      <c r="P3667" t="s">
        <v>14737</v>
      </c>
      <c r="Q3667" t="s">
        <v>369</v>
      </c>
      <c r="R3667" t="s">
        <v>8489</v>
      </c>
      <c r="S3667" t="s">
        <v>8645</v>
      </c>
      <c r="T3667" t="b">
        <v>0</v>
      </c>
      <c r="U3667" t="b">
        <v>0</v>
      </c>
      <c r="V3667">
        <v>3</v>
      </c>
      <c r="W3667">
        <v>150</v>
      </c>
      <c r="X3667">
        <v>13</v>
      </c>
      <c r="AB3667">
        <v>2</v>
      </c>
      <c r="AD3667">
        <v>3</v>
      </c>
      <c r="AE3667" t="s">
        <v>618</v>
      </c>
      <c r="AG3667" t="s">
        <v>16640</v>
      </c>
      <c r="AH3667" t="s">
        <v>16933</v>
      </c>
    </row>
    <row r="3668" spans="1:34" x14ac:dyDescent="0.25">
      <c r="A3668">
        <v>10</v>
      </c>
      <c r="B3668" t="s">
        <v>17388</v>
      </c>
      <c r="D3668">
        <v>46252</v>
      </c>
      <c r="E3668">
        <v>46272</v>
      </c>
      <c r="H3668" t="s">
        <v>16278</v>
      </c>
      <c r="I3668" t="s">
        <v>16279</v>
      </c>
      <c r="J3668">
        <v>3</v>
      </c>
      <c r="L3668" t="s">
        <v>16247</v>
      </c>
      <c r="M3668" t="s">
        <v>16280</v>
      </c>
      <c r="N3668" t="s">
        <v>16281</v>
      </c>
      <c r="O3668" t="s">
        <v>16934</v>
      </c>
      <c r="P3668" t="s">
        <v>334</v>
      </c>
      <c r="Q3668" t="s">
        <v>2</v>
      </c>
      <c r="R3668" t="s">
        <v>8652</v>
      </c>
      <c r="S3668" t="s">
        <v>8646</v>
      </c>
      <c r="T3668" t="b">
        <v>0</v>
      </c>
      <c r="U3668" t="b">
        <v>1</v>
      </c>
      <c r="V3668">
        <v>1</v>
      </c>
      <c r="W3668">
        <v>0</v>
      </c>
      <c r="Y3668">
        <v>70.199999999999989</v>
      </c>
      <c r="AG3668" t="s">
        <v>6092</v>
      </c>
      <c r="AH3668" t="s">
        <v>16935</v>
      </c>
    </row>
    <row r="3669" spans="1:34" x14ac:dyDescent="0.25">
      <c r="A3669">
        <v>10</v>
      </c>
      <c r="B3669" t="s">
        <v>17388</v>
      </c>
      <c r="D3669">
        <v>46252</v>
      </c>
      <c r="E3669">
        <v>46272</v>
      </c>
      <c r="H3669" t="s">
        <v>16278</v>
      </c>
      <c r="I3669" t="s">
        <v>16279</v>
      </c>
      <c r="J3669">
        <v>3</v>
      </c>
      <c r="L3669" t="s">
        <v>16247</v>
      </c>
      <c r="M3669" t="s">
        <v>16280</v>
      </c>
      <c r="N3669" t="s">
        <v>16281</v>
      </c>
      <c r="O3669" t="s">
        <v>16936</v>
      </c>
      <c r="P3669" t="s">
        <v>299</v>
      </c>
      <c r="Q3669" t="s">
        <v>369</v>
      </c>
      <c r="R3669" t="s">
        <v>8795</v>
      </c>
      <c r="S3669" t="s">
        <v>8651</v>
      </c>
      <c r="T3669" t="b">
        <v>0</v>
      </c>
      <c r="U3669" t="b">
        <v>0</v>
      </c>
      <c r="V3669">
        <v>1</v>
      </c>
      <c r="W3669">
        <v>65</v>
      </c>
      <c r="X3669">
        <v>12</v>
      </c>
      <c r="AB3669">
        <v>2</v>
      </c>
      <c r="AC3669">
        <v>1</v>
      </c>
      <c r="AD3669">
        <v>2</v>
      </c>
      <c r="AE3669" t="s">
        <v>618</v>
      </c>
      <c r="AG3669" t="s">
        <v>2154</v>
      </c>
      <c r="AH3669" t="s">
        <v>16937</v>
      </c>
    </row>
    <row r="3670" spans="1:34" x14ac:dyDescent="0.25">
      <c r="A3670">
        <v>10</v>
      </c>
      <c r="B3670" t="s">
        <v>17388</v>
      </c>
      <c r="D3670">
        <v>46252</v>
      </c>
      <c r="E3670">
        <v>46272</v>
      </c>
      <c r="H3670" t="s">
        <v>16278</v>
      </c>
      <c r="I3670" t="s">
        <v>16279</v>
      </c>
      <c r="J3670">
        <v>3</v>
      </c>
      <c r="L3670" t="s">
        <v>16247</v>
      </c>
      <c r="M3670" t="s">
        <v>16280</v>
      </c>
      <c r="N3670" t="s">
        <v>16281</v>
      </c>
      <c r="O3670" t="s">
        <v>16938</v>
      </c>
      <c r="P3670" t="s">
        <v>299</v>
      </c>
      <c r="Q3670" t="s">
        <v>369</v>
      </c>
      <c r="R3670" t="s">
        <v>8795</v>
      </c>
      <c r="S3670" t="s">
        <v>8651</v>
      </c>
      <c r="T3670" t="b">
        <v>0</v>
      </c>
      <c r="U3670" t="b">
        <v>0</v>
      </c>
      <c r="V3670">
        <v>2</v>
      </c>
      <c r="W3670">
        <v>70</v>
      </c>
      <c r="X3670">
        <v>11</v>
      </c>
      <c r="AB3670">
        <v>2</v>
      </c>
      <c r="AC3670">
        <v>1</v>
      </c>
      <c r="AD3670">
        <v>2</v>
      </c>
      <c r="AE3670" t="s">
        <v>618</v>
      </c>
      <c r="AG3670" t="s">
        <v>2154</v>
      </c>
      <c r="AH3670" t="s">
        <v>16281</v>
      </c>
    </row>
    <row r="3671" spans="1:34" x14ac:dyDescent="0.25">
      <c r="A3671">
        <v>10</v>
      </c>
      <c r="B3671" t="s">
        <v>17388</v>
      </c>
      <c r="D3671">
        <v>46252</v>
      </c>
      <c r="E3671">
        <v>46272</v>
      </c>
      <c r="H3671" t="s">
        <v>16282</v>
      </c>
      <c r="I3671" t="s">
        <v>16283</v>
      </c>
      <c r="J3671">
        <v>4</v>
      </c>
      <c r="L3671" t="s">
        <v>16252</v>
      </c>
      <c r="M3671" t="s">
        <v>16284</v>
      </c>
      <c r="N3671" t="s">
        <v>16285</v>
      </c>
      <c r="O3671" t="s">
        <v>16939</v>
      </c>
      <c r="P3671" t="s">
        <v>363</v>
      </c>
      <c r="Q3671" t="s">
        <v>357</v>
      </c>
      <c r="R3671" t="s">
        <v>357</v>
      </c>
      <c r="S3671" t="s">
        <v>357</v>
      </c>
      <c r="T3671" t="b">
        <v>0</v>
      </c>
      <c r="U3671" t="b">
        <v>1</v>
      </c>
      <c r="V3671">
        <v>1</v>
      </c>
      <c r="Y3671">
        <v>300</v>
      </c>
      <c r="Z3671">
        <v>0.63</v>
      </c>
      <c r="AA3671" t="s">
        <v>3957</v>
      </c>
      <c r="AG3671" t="s">
        <v>15477</v>
      </c>
      <c r="AH3671" t="s">
        <v>16284</v>
      </c>
    </row>
    <row r="3672" spans="1:34" x14ac:dyDescent="0.25">
      <c r="A3672">
        <v>10</v>
      </c>
      <c r="B3672" t="s">
        <v>17388</v>
      </c>
      <c r="D3672">
        <v>46252</v>
      </c>
      <c r="E3672">
        <v>46272</v>
      </c>
      <c r="H3672" t="s">
        <v>16282</v>
      </c>
      <c r="I3672" t="s">
        <v>16283</v>
      </c>
      <c r="J3672">
        <v>4</v>
      </c>
      <c r="L3672" t="s">
        <v>16252</v>
      </c>
      <c r="M3672" t="s">
        <v>16284</v>
      </c>
      <c r="N3672" t="s">
        <v>16285</v>
      </c>
      <c r="O3672" t="s">
        <v>16940</v>
      </c>
      <c r="P3672" t="s">
        <v>403</v>
      </c>
      <c r="Q3672" t="s">
        <v>272</v>
      </c>
      <c r="R3672" t="s">
        <v>8666</v>
      </c>
      <c r="S3672" t="s">
        <v>8645</v>
      </c>
      <c r="T3672" t="b">
        <v>0</v>
      </c>
      <c r="U3672" t="b">
        <v>0</v>
      </c>
      <c r="V3672">
        <v>1</v>
      </c>
      <c r="W3672">
        <v>0</v>
      </c>
      <c r="X3672">
        <v>8</v>
      </c>
      <c r="AF3672" t="s">
        <v>16941</v>
      </c>
      <c r="AG3672" t="s">
        <v>2818</v>
      </c>
      <c r="AH3672" t="s">
        <v>16942</v>
      </c>
    </row>
    <row r="3673" spans="1:34" x14ac:dyDescent="0.25">
      <c r="A3673">
        <v>10</v>
      </c>
      <c r="B3673" t="s">
        <v>17388</v>
      </c>
      <c r="D3673">
        <v>46252</v>
      </c>
      <c r="E3673">
        <v>46272</v>
      </c>
      <c r="H3673" t="s">
        <v>16282</v>
      </c>
      <c r="I3673" t="s">
        <v>16283</v>
      </c>
      <c r="J3673">
        <v>4</v>
      </c>
      <c r="L3673" t="s">
        <v>16252</v>
      </c>
      <c r="M3673" t="s">
        <v>16284</v>
      </c>
      <c r="N3673" t="s">
        <v>16285</v>
      </c>
      <c r="O3673" t="s">
        <v>16943</v>
      </c>
      <c r="P3673" t="s">
        <v>398</v>
      </c>
      <c r="Q3673" t="s">
        <v>272</v>
      </c>
      <c r="R3673" t="s">
        <v>8666</v>
      </c>
      <c r="S3673" t="s">
        <v>8645</v>
      </c>
      <c r="T3673" t="b">
        <v>0</v>
      </c>
      <c r="U3673" t="b">
        <v>0</v>
      </c>
      <c r="V3673">
        <v>1</v>
      </c>
      <c r="W3673">
        <v>0</v>
      </c>
      <c r="X3673">
        <v>15</v>
      </c>
      <c r="AF3673" t="s">
        <v>16941</v>
      </c>
      <c r="AG3673" t="s">
        <v>2818</v>
      </c>
      <c r="AH3673" t="s">
        <v>16944</v>
      </c>
    </row>
    <row r="3674" spans="1:34" x14ac:dyDescent="0.25">
      <c r="A3674">
        <v>10</v>
      </c>
      <c r="B3674" t="s">
        <v>17388</v>
      </c>
      <c r="D3674">
        <v>46252</v>
      </c>
      <c r="E3674">
        <v>46272</v>
      </c>
      <c r="H3674" t="s">
        <v>16282</v>
      </c>
      <c r="I3674" t="s">
        <v>16283</v>
      </c>
      <c r="J3674">
        <v>4</v>
      </c>
      <c r="L3674" t="s">
        <v>16252</v>
      </c>
      <c r="M3674" t="s">
        <v>16284</v>
      </c>
      <c r="N3674" t="s">
        <v>16285</v>
      </c>
      <c r="O3674" t="s">
        <v>16945</v>
      </c>
      <c r="P3674" t="s">
        <v>403</v>
      </c>
      <c r="Q3674" t="s">
        <v>272</v>
      </c>
      <c r="R3674" t="s">
        <v>8666</v>
      </c>
      <c r="S3674" t="s">
        <v>8645</v>
      </c>
      <c r="T3674" t="b">
        <v>0</v>
      </c>
      <c r="U3674" t="b">
        <v>0</v>
      </c>
      <c r="V3674">
        <v>2</v>
      </c>
      <c r="W3674">
        <v>0</v>
      </c>
      <c r="X3674">
        <v>8</v>
      </c>
      <c r="AF3674" t="s">
        <v>16946</v>
      </c>
      <c r="AG3674" t="s">
        <v>2818</v>
      </c>
      <c r="AH3674" t="s">
        <v>16947</v>
      </c>
    </row>
    <row r="3675" spans="1:34" x14ac:dyDescent="0.25">
      <c r="A3675">
        <v>10</v>
      </c>
      <c r="B3675" t="s">
        <v>17388</v>
      </c>
      <c r="D3675">
        <v>46252</v>
      </c>
      <c r="E3675">
        <v>46272</v>
      </c>
      <c r="H3675" t="s">
        <v>16282</v>
      </c>
      <c r="I3675" t="s">
        <v>16283</v>
      </c>
      <c r="J3675">
        <v>4</v>
      </c>
      <c r="L3675" t="s">
        <v>16252</v>
      </c>
      <c r="M3675" t="s">
        <v>16284</v>
      </c>
      <c r="N3675" t="s">
        <v>16285</v>
      </c>
      <c r="O3675" t="s">
        <v>16948</v>
      </c>
      <c r="P3675" t="s">
        <v>398</v>
      </c>
      <c r="Q3675" t="s">
        <v>272</v>
      </c>
      <c r="R3675" t="s">
        <v>8666</v>
      </c>
      <c r="S3675" t="s">
        <v>8645</v>
      </c>
      <c r="T3675" t="b">
        <v>0</v>
      </c>
      <c r="U3675" t="b">
        <v>0</v>
      </c>
      <c r="V3675">
        <v>2</v>
      </c>
      <c r="W3675">
        <v>0</v>
      </c>
      <c r="X3675">
        <v>8</v>
      </c>
      <c r="AF3675" t="s">
        <v>16946</v>
      </c>
      <c r="AG3675" t="s">
        <v>2818</v>
      </c>
      <c r="AH3675" t="s">
        <v>16949</v>
      </c>
    </row>
    <row r="3676" spans="1:34" x14ac:dyDescent="0.25">
      <c r="A3676">
        <v>10</v>
      </c>
      <c r="B3676" t="s">
        <v>17388</v>
      </c>
      <c r="D3676">
        <v>46252</v>
      </c>
      <c r="E3676">
        <v>46272</v>
      </c>
      <c r="H3676" t="s">
        <v>16282</v>
      </c>
      <c r="I3676" t="s">
        <v>16283</v>
      </c>
      <c r="J3676">
        <v>4</v>
      </c>
      <c r="L3676" t="s">
        <v>16252</v>
      </c>
      <c r="M3676" t="s">
        <v>16284</v>
      </c>
      <c r="N3676" t="s">
        <v>16285</v>
      </c>
      <c r="O3676" t="s">
        <v>16950</v>
      </c>
      <c r="P3676" t="s">
        <v>41</v>
      </c>
      <c r="Q3676" t="s">
        <v>25</v>
      </c>
      <c r="R3676" t="s">
        <v>25</v>
      </c>
      <c r="S3676" t="s">
        <v>26</v>
      </c>
      <c r="T3676" t="b">
        <v>0</v>
      </c>
      <c r="U3676" t="b">
        <v>0</v>
      </c>
      <c r="V3676">
        <v>1</v>
      </c>
      <c r="W3676">
        <v>140</v>
      </c>
      <c r="X3676">
        <v>12</v>
      </c>
      <c r="AB3676">
        <v>2</v>
      </c>
      <c r="AC3676">
        <v>1</v>
      </c>
      <c r="AD3676">
        <v>3</v>
      </c>
      <c r="AE3676" t="s">
        <v>618</v>
      </c>
      <c r="AG3676" t="s">
        <v>3189</v>
      </c>
      <c r="AH3676" t="s">
        <v>16951</v>
      </c>
    </row>
    <row r="3677" spans="1:34" x14ac:dyDescent="0.25">
      <c r="A3677">
        <v>10</v>
      </c>
      <c r="B3677" t="s">
        <v>17388</v>
      </c>
      <c r="D3677">
        <v>46252</v>
      </c>
      <c r="E3677">
        <v>46272</v>
      </c>
      <c r="H3677" t="s">
        <v>16282</v>
      </c>
      <c r="I3677" t="s">
        <v>16283</v>
      </c>
      <c r="J3677">
        <v>4</v>
      </c>
      <c r="L3677" t="s">
        <v>16252</v>
      </c>
      <c r="M3677" t="s">
        <v>16284</v>
      </c>
      <c r="N3677" t="s">
        <v>16285</v>
      </c>
      <c r="O3677" t="s">
        <v>16952</v>
      </c>
      <c r="P3677" t="s">
        <v>41</v>
      </c>
      <c r="Q3677" t="s">
        <v>25</v>
      </c>
      <c r="R3677" t="s">
        <v>25</v>
      </c>
      <c r="S3677" t="s">
        <v>26</v>
      </c>
      <c r="T3677" t="b">
        <v>0</v>
      </c>
      <c r="U3677" t="b">
        <v>0</v>
      </c>
      <c r="V3677">
        <v>2</v>
      </c>
      <c r="W3677">
        <v>140</v>
      </c>
      <c r="X3677">
        <v>11</v>
      </c>
      <c r="AB3677">
        <v>2</v>
      </c>
      <c r="AC3677">
        <v>1</v>
      </c>
      <c r="AD3677">
        <v>3</v>
      </c>
      <c r="AE3677" t="s">
        <v>618</v>
      </c>
      <c r="AG3677" t="s">
        <v>3189</v>
      </c>
      <c r="AH3677" t="s">
        <v>16953</v>
      </c>
    </row>
    <row r="3678" spans="1:34" x14ac:dyDescent="0.25">
      <c r="A3678">
        <v>10</v>
      </c>
      <c r="B3678" t="s">
        <v>17388</v>
      </c>
      <c r="D3678">
        <v>46252</v>
      </c>
      <c r="E3678">
        <v>46272</v>
      </c>
      <c r="H3678" t="s">
        <v>16282</v>
      </c>
      <c r="I3678" t="s">
        <v>16283</v>
      </c>
      <c r="J3678">
        <v>4</v>
      </c>
      <c r="L3678" t="s">
        <v>16252</v>
      </c>
      <c r="M3678" t="s">
        <v>16284</v>
      </c>
      <c r="N3678" t="s">
        <v>16285</v>
      </c>
      <c r="O3678" t="s">
        <v>16954</v>
      </c>
      <c r="P3678" t="s">
        <v>41</v>
      </c>
      <c r="Q3678" t="s">
        <v>25</v>
      </c>
      <c r="R3678" t="s">
        <v>25</v>
      </c>
      <c r="S3678" t="s">
        <v>26</v>
      </c>
      <c r="T3678" t="b">
        <v>0</v>
      </c>
      <c r="U3678" t="b">
        <v>0</v>
      </c>
      <c r="V3678">
        <v>3</v>
      </c>
      <c r="W3678">
        <v>140</v>
      </c>
      <c r="X3678">
        <v>10</v>
      </c>
      <c r="AB3678">
        <v>2</v>
      </c>
      <c r="AC3678">
        <v>1</v>
      </c>
      <c r="AD3678">
        <v>3</v>
      </c>
      <c r="AE3678" t="s">
        <v>618</v>
      </c>
      <c r="AG3678" t="s">
        <v>3189</v>
      </c>
      <c r="AH3678" t="s">
        <v>16955</v>
      </c>
    </row>
    <row r="3679" spans="1:34" x14ac:dyDescent="0.25">
      <c r="A3679">
        <v>10</v>
      </c>
      <c r="B3679" t="s">
        <v>17388</v>
      </c>
      <c r="D3679">
        <v>46252</v>
      </c>
      <c r="E3679">
        <v>46272</v>
      </c>
      <c r="H3679" t="s">
        <v>16282</v>
      </c>
      <c r="I3679" t="s">
        <v>16283</v>
      </c>
      <c r="J3679">
        <v>4</v>
      </c>
      <c r="L3679" t="s">
        <v>16252</v>
      </c>
      <c r="M3679" t="s">
        <v>16284</v>
      </c>
      <c r="N3679" t="s">
        <v>16285</v>
      </c>
      <c r="O3679" t="s">
        <v>16956</v>
      </c>
      <c r="P3679" t="s">
        <v>45</v>
      </c>
      <c r="Q3679" t="s">
        <v>25</v>
      </c>
      <c r="R3679" t="s">
        <v>25</v>
      </c>
      <c r="S3679" t="s">
        <v>26</v>
      </c>
      <c r="T3679" t="b">
        <v>1</v>
      </c>
      <c r="U3679" t="b">
        <v>0</v>
      </c>
      <c r="V3679">
        <v>1</v>
      </c>
      <c r="W3679">
        <v>85</v>
      </c>
      <c r="X3679">
        <v>11</v>
      </c>
      <c r="AB3679">
        <v>2</v>
      </c>
      <c r="AC3679">
        <v>1</v>
      </c>
      <c r="AD3679">
        <v>3</v>
      </c>
      <c r="AE3679" t="s">
        <v>618</v>
      </c>
      <c r="AG3679" t="s">
        <v>3189</v>
      </c>
      <c r="AH3679" t="s">
        <v>16957</v>
      </c>
    </row>
    <row r="3680" spans="1:34" x14ac:dyDescent="0.25">
      <c r="A3680">
        <v>10</v>
      </c>
      <c r="B3680" t="s">
        <v>17388</v>
      </c>
      <c r="D3680">
        <v>46252</v>
      </c>
      <c r="E3680">
        <v>46272</v>
      </c>
      <c r="H3680" t="s">
        <v>16282</v>
      </c>
      <c r="I3680" t="s">
        <v>16283</v>
      </c>
      <c r="J3680">
        <v>4</v>
      </c>
      <c r="L3680" t="s">
        <v>16252</v>
      </c>
      <c r="M3680" t="s">
        <v>16284</v>
      </c>
      <c r="N3680" t="s">
        <v>16285</v>
      </c>
      <c r="O3680" t="s">
        <v>16958</v>
      </c>
      <c r="P3680" t="s">
        <v>45</v>
      </c>
      <c r="Q3680" t="s">
        <v>25</v>
      </c>
      <c r="R3680" t="s">
        <v>25</v>
      </c>
      <c r="S3680" t="s">
        <v>26</v>
      </c>
      <c r="T3680" t="b">
        <v>1</v>
      </c>
      <c r="U3680" t="b">
        <v>0</v>
      </c>
      <c r="V3680">
        <v>2</v>
      </c>
      <c r="W3680">
        <v>85</v>
      </c>
      <c r="X3680">
        <v>11</v>
      </c>
      <c r="AB3680">
        <v>2</v>
      </c>
      <c r="AC3680">
        <v>1</v>
      </c>
      <c r="AD3680">
        <v>3</v>
      </c>
      <c r="AE3680" t="s">
        <v>618</v>
      </c>
      <c r="AG3680" t="s">
        <v>16959</v>
      </c>
      <c r="AH3680" t="s">
        <v>16960</v>
      </c>
    </row>
    <row r="3681" spans="1:34" x14ac:dyDescent="0.25">
      <c r="A3681">
        <v>10</v>
      </c>
      <c r="B3681" t="s">
        <v>17388</v>
      </c>
      <c r="D3681">
        <v>46252</v>
      </c>
      <c r="E3681">
        <v>46272</v>
      </c>
      <c r="H3681" t="s">
        <v>16282</v>
      </c>
      <c r="I3681" t="s">
        <v>16283</v>
      </c>
      <c r="J3681">
        <v>4</v>
      </c>
      <c r="L3681" t="s">
        <v>16252</v>
      </c>
      <c r="M3681" t="s">
        <v>16284</v>
      </c>
      <c r="N3681" t="s">
        <v>16285</v>
      </c>
      <c r="O3681" t="s">
        <v>16961</v>
      </c>
      <c r="P3681" t="s">
        <v>45</v>
      </c>
      <c r="Q3681" t="s">
        <v>25</v>
      </c>
      <c r="R3681" t="s">
        <v>25</v>
      </c>
      <c r="S3681" t="s">
        <v>26</v>
      </c>
      <c r="T3681" t="b">
        <v>1</v>
      </c>
      <c r="U3681" t="b">
        <v>0</v>
      </c>
      <c r="V3681">
        <v>3</v>
      </c>
      <c r="W3681">
        <v>85</v>
      </c>
      <c r="X3681">
        <v>10</v>
      </c>
      <c r="AB3681">
        <v>2</v>
      </c>
      <c r="AC3681">
        <v>1</v>
      </c>
      <c r="AD3681">
        <v>3</v>
      </c>
      <c r="AE3681" t="s">
        <v>618</v>
      </c>
      <c r="AG3681" t="s">
        <v>16959</v>
      </c>
      <c r="AH3681" t="s">
        <v>16962</v>
      </c>
    </row>
    <row r="3682" spans="1:34" x14ac:dyDescent="0.25">
      <c r="A3682">
        <v>10</v>
      </c>
      <c r="B3682" t="s">
        <v>17388</v>
      </c>
      <c r="D3682">
        <v>46252</v>
      </c>
      <c r="E3682">
        <v>46272</v>
      </c>
      <c r="H3682" t="s">
        <v>16282</v>
      </c>
      <c r="I3682" t="s">
        <v>16283</v>
      </c>
      <c r="J3682">
        <v>4</v>
      </c>
      <c r="L3682" t="s">
        <v>16252</v>
      </c>
      <c r="M3682" t="s">
        <v>16284</v>
      </c>
      <c r="N3682" t="s">
        <v>16285</v>
      </c>
      <c r="O3682" t="s">
        <v>16963</v>
      </c>
      <c r="P3682" t="s">
        <v>16233</v>
      </c>
      <c r="Q3682" t="s">
        <v>148</v>
      </c>
      <c r="R3682" t="s">
        <v>8490</v>
      </c>
      <c r="S3682" t="s">
        <v>16234</v>
      </c>
      <c r="T3682" t="b">
        <v>0</v>
      </c>
      <c r="U3682" t="b">
        <v>0</v>
      </c>
      <c r="V3682">
        <v>1</v>
      </c>
      <c r="W3682">
        <v>80</v>
      </c>
      <c r="X3682">
        <v>15</v>
      </c>
      <c r="AB3682">
        <v>2</v>
      </c>
      <c r="AC3682">
        <v>1</v>
      </c>
      <c r="AD3682">
        <v>2</v>
      </c>
      <c r="AE3682" t="s">
        <v>618</v>
      </c>
      <c r="AG3682" t="s">
        <v>16964</v>
      </c>
      <c r="AH3682" t="s">
        <v>16965</v>
      </c>
    </row>
    <row r="3683" spans="1:34" x14ac:dyDescent="0.25">
      <c r="A3683">
        <v>10</v>
      </c>
      <c r="B3683" t="s">
        <v>17388</v>
      </c>
      <c r="D3683">
        <v>46252</v>
      </c>
      <c r="E3683">
        <v>46272</v>
      </c>
      <c r="H3683" t="s">
        <v>16282</v>
      </c>
      <c r="I3683" t="s">
        <v>16283</v>
      </c>
      <c r="J3683">
        <v>4</v>
      </c>
      <c r="L3683" t="s">
        <v>16252</v>
      </c>
      <c r="M3683" t="s">
        <v>16284</v>
      </c>
      <c r="N3683" t="s">
        <v>16285</v>
      </c>
      <c r="O3683" t="s">
        <v>16966</v>
      </c>
      <c r="P3683" t="s">
        <v>16233</v>
      </c>
      <c r="Q3683" t="s">
        <v>148</v>
      </c>
      <c r="R3683" t="s">
        <v>8490</v>
      </c>
      <c r="S3683" t="s">
        <v>16234</v>
      </c>
      <c r="T3683" t="b">
        <v>0</v>
      </c>
      <c r="U3683" t="b">
        <v>0</v>
      </c>
      <c r="V3683">
        <v>2</v>
      </c>
      <c r="W3683">
        <v>80</v>
      </c>
      <c r="X3683">
        <v>15</v>
      </c>
      <c r="AB3683">
        <v>2</v>
      </c>
      <c r="AC3683">
        <v>1</v>
      </c>
      <c r="AD3683">
        <v>2</v>
      </c>
      <c r="AE3683" t="s">
        <v>618</v>
      </c>
      <c r="AG3683" t="s">
        <v>16967</v>
      </c>
      <c r="AH3683" t="s">
        <v>16968</v>
      </c>
    </row>
    <row r="3684" spans="1:34" x14ac:dyDescent="0.25">
      <c r="A3684">
        <v>10</v>
      </c>
      <c r="B3684" t="s">
        <v>17388</v>
      </c>
      <c r="D3684">
        <v>46252</v>
      </c>
      <c r="E3684">
        <v>46272</v>
      </c>
      <c r="H3684" t="s">
        <v>16282</v>
      </c>
      <c r="I3684" t="s">
        <v>16283</v>
      </c>
      <c r="J3684">
        <v>4</v>
      </c>
      <c r="L3684" t="s">
        <v>16252</v>
      </c>
      <c r="M3684" t="s">
        <v>16284</v>
      </c>
      <c r="N3684" t="s">
        <v>16285</v>
      </c>
      <c r="O3684" t="s">
        <v>16969</v>
      </c>
      <c r="P3684" t="s">
        <v>16233</v>
      </c>
      <c r="Q3684" t="s">
        <v>148</v>
      </c>
      <c r="R3684" t="s">
        <v>8490</v>
      </c>
      <c r="S3684" t="s">
        <v>16234</v>
      </c>
      <c r="T3684" t="b">
        <v>0</v>
      </c>
      <c r="U3684" t="b">
        <v>0</v>
      </c>
      <c r="V3684">
        <v>3</v>
      </c>
      <c r="W3684">
        <v>80</v>
      </c>
      <c r="X3684">
        <v>14</v>
      </c>
      <c r="AG3684" t="s">
        <v>16970</v>
      </c>
      <c r="AH3684" t="s">
        <v>16971</v>
      </c>
    </row>
    <row r="3685" spans="1:34" x14ac:dyDescent="0.25">
      <c r="A3685">
        <v>10</v>
      </c>
      <c r="B3685" t="s">
        <v>17388</v>
      </c>
      <c r="D3685">
        <v>46252</v>
      </c>
      <c r="E3685">
        <v>46272</v>
      </c>
      <c r="H3685" t="s">
        <v>16282</v>
      </c>
      <c r="I3685" t="s">
        <v>16283</v>
      </c>
      <c r="J3685">
        <v>4</v>
      </c>
      <c r="L3685" t="s">
        <v>16252</v>
      </c>
      <c r="M3685" t="s">
        <v>16284</v>
      </c>
      <c r="N3685" t="s">
        <v>16285</v>
      </c>
      <c r="O3685" t="s">
        <v>16972</v>
      </c>
      <c r="P3685" t="s">
        <v>16228</v>
      </c>
      <c r="Q3685" t="s">
        <v>8650</v>
      </c>
      <c r="R3685" t="s">
        <v>8637</v>
      </c>
      <c r="S3685" t="s">
        <v>8643</v>
      </c>
      <c r="T3685" t="b">
        <v>0</v>
      </c>
      <c r="U3685" t="b">
        <v>0</v>
      </c>
      <c r="V3685">
        <v>1</v>
      </c>
      <c r="W3685">
        <v>40</v>
      </c>
      <c r="X3685">
        <v>15</v>
      </c>
      <c r="AB3685">
        <v>2</v>
      </c>
      <c r="AC3685">
        <v>1</v>
      </c>
      <c r="AD3685">
        <v>2</v>
      </c>
      <c r="AE3685" t="s">
        <v>618</v>
      </c>
      <c r="AG3685" t="s">
        <v>16973</v>
      </c>
      <c r="AH3685" t="s">
        <v>16974</v>
      </c>
    </row>
    <row r="3686" spans="1:34" x14ac:dyDescent="0.25">
      <c r="A3686">
        <v>10</v>
      </c>
      <c r="B3686" t="s">
        <v>17388</v>
      </c>
      <c r="D3686">
        <v>46252</v>
      </c>
      <c r="E3686">
        <v>46272</v>
      </c>
      <c r="H3686" t="s">
        <v>16282</v>
      </c>
      <c r="I3686" t="s">
        <v>16283</v>
      </c>
      <c r="J3686">
        <v>4</v>
      </c>
      <c r="L3686" t="s">
        <v>16252</v>
      </c>
      <c r="M3686" t="s">
        <v>16284</v>
      </c>
      <c r="N3686" t="s">
        <v>16285</v>
      </c>
      <c r="O3686" t="s">
        <v>16975</v>
      </c>
      <c r="P3686" t="s">
        <v>16228</v>
      </c>
      <c r="Q3686" t="s">
        <v>8650</v>
      </c>
      <c r="R3686" t="s">
        <v>8637</v>
      </c>
      <c r="S3686" t="s">
        <v>8643</v>
      </c>
      <c r="T3686" t="b">
        <v>0</v>
      </c>
      <c r="U3686" t="b">
        <v>0</v>
      </c>
      <c r="V3686">
        <v>2</v>
      </c>
      <c r="W3686">
        <v>45</v>
      </c>
      <c r="X3686">
        <v>12</v>
      </c>
      <c r="AB3686">
        <v>2</v>
      </c>
      <c r="AC3686">
        <v>1</v>
      </c>
      <c r="AD3686">
        <v>3</v>
      </c>
      <c r="AE3686" t="s">
        <v>618</v>
      </c>
      <c r="AG3686" t="s">
        <v>16976</v>
      </c>
      <c r="AH3686" t="s">
        <v>16977</v>
      </c>
    </row>
    <row r="3687" spans="1:34" x14ac:dyDescent="0.25">
      <c r="A3687">
        <v>10</v>
      </c>
      <c r="B3687" t="s">
        <v>17388</v>
      </c>
      <c r="D3687">
        <v>46252</v>
      </c>
      <c r="E3687">
        <v>46272</v>
      </c>
      <c r="H3687" t="s">
        <v>16282</v>
      </c>
      <c r="I3687" t="s">
        <v>16283</v>
      </c>
      <c r="J3687">
        <v>4</v>
      </c>
      <c r="L3687" t="s">
        <v>16252</v>
      </c>
      <c r="M3687" t="s">
        <v>16284</v>
      </c>
      <c r="N3687" t="s">
        <v>16285</v>
      </c>
      <c r="O3687" t="s">
        <v>16978</v>
      </c>
      <c r="P3687" t="s">
        <v>16228</v>
      </c>
      <c r="Q3687" t="s">
        <v>8650</v>
      </c>
      <c r="R3687" t="s">
        <v>8637</v>
      </c>
      <c r="S3687" t="s">
        <v>8643</v>
      </c>
      <c r="T3687" t="b">
        <v>0</v>
      </c>
      <c r="U3687" t="b">
        <v>0</v>
      </c>
      <c r="V3687">
        <v>3</v>
      </c>
      <c r="W3687">
        <v>45</v>
      </c>
      <c r="X3687">
        <v>9</v>
      </c>
      <c r="AB3687">
        <v>2</v>
      </c>
      <c r="AC3687">
        <v>1</v>
      </c>
      <c r="AD3687">
        <v>3</v>
      </c>
      <c r="AE3687" t="s">
        <v>1745</v>
      </c>
      <c r="AG3687" t="s">
        <v>16979</v>
      </c>
      <c r="AH3687" t="s">
        <v>16980</v>
      </c>
    </row>
    <row r="3688" spans="1:34" x14ac:dyDescent="0.25">
      <c r="A3688">
        <v>10</v>
      </c>
      <c r="B3688" t="s">
        <v>17388</v>
      </c>
      <c r="D3688">
        <v>46252</v>
      </c>
      <c r="E3688">
        <v>46272</v>
      </c>
      <c r="H3688" t="s">
        <v>16282</v>
      </c>
      <c r="I3688" t="s">
        <v>16283</v>
      </c>
      <c r="J3688">
        <v>4</v>
      </c>
      <c r="L3688" t="s">
        <v>16252</v>
      </c>
      <c r="M3688" t="s">
        <v>16284</v>
      </c>
      <c r="N3688" t="s">
        <v>16285</v>
      </c>
      <c r="O3688" t="s">
        <v>16981</v>
      </c>
      <c r="P3688" t="s">
        <v>229</v>
      </c>
      <c r="Q3688" t="s">
        <v>8650</v>
      </c>
      <c r="R3688" t="s">
        <v>8637</v>
      </c>
      <c r="S3688" t="s">
        <v>8645</v>
      </c>
      <c r="T3688" t="b">
        <v>1</v>
      </c>
      <c r="U3688" t="b">
        <v>0</v>
      </c>
      <c r="V3688">
        <v>1</v>
      </c>
      <c r="W3688">
        <v>20</v>
      </c>
      <c r="X3688">
        <v>12</v>
      </c>
      <c r="AB3688">
        <v>3</v>
      </c>
      <c r="AC3688">
        <v>1</v>
      </c>
      <c r="AD3688">
        <v>2</v>
      </c>
      <c r="AE3688" t="s">
        <v>618</v>
      </c>
      <c r="AG3688" t="s">
        <v>16982</v>
      </c>
      <c r="AH3688" t="s">
        <v>16983</v>
      </c>
    </row>
    <row r="3689" spans="1:34" x14ac:dyDescent="0.25">
      <c r="A3689">
        <v>10</v>
      </c>
      <c r="B3689" t="s">
        <v>17388</v>
      </c>
      <c r="D3689">
        <v>46252</v>
      </c>
      <c r="E3689">
        <v>46272</v>
      </c>
      <c r="H3689" t="s">
        <v>16282</v>
      </c>
      <c r="I3689" t="s">
        <v>16283</v>
      </c>
      <c r="J3689">
        <v>4</v>
      </c>
      <c r="L3689" t="s">
        <v>16252</v>
      </c>
      <c r="M3689" t="s">
        <v>16284</v>
      </c>
      <c r="N3689" t="s">
        <v>16285</v>
      </c>
      <c r="O3689" t="s">
        <v>16984</v>
      </c>
      <c r="P3689" t="s">
        <v>229</v>
      </c>
      <c r="Q3689" t="s">
        <v>8650</v>
      </c>
      <c r="R3689" t="s">
        <v>8637</v>
      </c>
      <c r="S3689" t="s">
        <v>8645</v>
      </c>
      <c r="T3689" t="b">
        <v>1</v>
      </c>
      <c r="U3689" t="b">
        <v>0</v>
      </c>
      <c r="V3689">
        <v>2</v>
      </c>
      <c r="W3689">
        <v>25</v>
      </c>
      <c r="X3689">
        <v>7</v>
      </c>
      <c r="AB3689">
        <v>3</v>
      </c>
      <c r="AC3689">
        <v>1</v>
      </c>
      <c r="AD3689">
        <v>2</v>
      </c>
      <c r="AE3689" t="s">
        <v>618</v>
      </c>
      <c r="AG3689" t="s">
        <v>16982</v>
      </c>
      <c r="AH3689" t="s">
        <v>16985</v>
      </c>
    </row>
    <row r="3690" spans="1:34" x14ac:dyDescent="0.25">
      <c r="A3690">
        <v>10</v>
      </c>
      <c r="B3690" t="s">
        <v>17388</v>
      </c>
      <c r="D3690">
        <v>46252</v>
      </c>
      <c r="E3690">
        <v>46272</v>
      </c>
      <c r="H3690" t="s">
        <v>16282</v>
      </c>
      <c r="I3690" t="s">
        <v>16283</v>
      </c>
      <c r="J3690">
        <v>4</v>
      </c>
      <c r="L3690" t="s">
        <v>16252</v>
      </c>
      <c r="M3690" t="s">
        <v>16284</v>
      </c>
      <c r="N3690" t="s">
        <v>16285</v>
      </c>
      <c r="O3690" t="s">
        <v>16986</v>
      </c>
      <c r="P3690" t="s">
        <v>229</v>
      </c>
      <c r="Q3690" t="s">
        <v>8650</v>
      </c>
      <c r="R3690" t="s">
        <v>8637</v>
      </c>
      <c r="S3690" t="s">
        <v>8645</v>
      </c>
      <c r="T3690" t="b">
        <v>1</v>
      </c>
      <c r="U3690" t="b">
        <v>0</v>
      </c>
      <c r="V3690">
        <v>3</v>
      </c>
      <c r="W3690">
        <v>30</v>
      </c>
      <c r="X3690">
        <v>7</v>
      </c>
      <c r="AB3690">
        <v>3</v>
      </c>
      <c r="AC3690">
        <v>1</v>
      </c>
      <c r="AD3690">
        <v>2</v>
      </c>
      <c r="AE3690" t="s">
        <v>1745</v>
      </c>
      <c r="AG3690" t="s">
        <v>16987</v>
      </c>
      <c r="AH3690" t="s">
        <v>16988</v>
      </c>
    </row>
    <row r="3691" spans="1:34" x14ac:dyDescent="0.25">
      <c r="A3691">
        <v>10</v>
      </c>
      <c r="B3691" t="s">
        <v>17388</v>
      </c>
      <c r="D3691">
        <v>46252</v>
      </c>
      <c r="E3691">
        <v>46272</v>
      </c>
      <c r="H3691" t="s">
        <v>16282</v>
      </c>
      <c r="I3691" t="s">
        <v>16283</v>
      </c>
      <c r="J3691">
        <v>4</v>
      </c>
      <c r="L3691" t="s">
        <v>16252</v>
      </c>
      <c r="M3691" t="s">
        <v>16284</v>
      </c>
      <c r="N3691" t="s">
        <v>16285</v>
      </c>
      <c r="O3691" t="s">
        <v>16989</v>
      </c>
      <c r="P3691" t="s">
        <v>102</v>
      </c>
      <c r="Q3691" t="s">
        <v>8644</v>
      </c>
      <c r="R3691" t="s">
        <v>8488</v>
      </c>
      <c r="S3691" t="s">
        <v>8794</v>
      </c>
      <c r="T3691" t="b">
        <v>1</v>
      </c>
      <c r="U3691" t="b">
        <v>0</v>
      </c>
      <c r="V3691">
        <v>1</v>
      </c>
      <c r="W3691">
        <v>25</v>
      </c>
      <c r="X3691">
        <v>12</v>
      </c>
      <c r="AB3691">
        <v>2</v>
      </c>
      <c r="AC3691">
        <v>1</v>
      </c>
      <c r="AD3691">
        <v>3</v>
      </c>
      <c r="AE3691" t="s">
        <v>618</v>
      </c>
      <c r="AG3691" t="s">
        <v>3189</v>
      </c>
      <c r="AH3691" t="s">
        <v>16990</v>
      </c>
    </row>
    <row r="3692" spans="1:34" x14ac:dyDescent="0.25">
      <c r="A3692">
        <v>10</v>
      </c>
      <c r="B3692" t="s">
        <v>17388</v>
      </c>
      <c r="D3692">
        <v>46252</v>
      </c>
      <c r="E3692">
        <v>46272</v>
      </c>
      <c r="H3692" t="s">
        <v>16282</v>
      </c>
      <c r="I3692" t="s">
        <v>16283</v>
      </c>
      <c r="J3692">
        <v>4</v>
      </c>
      <c r="L3692" t="s">
        <v>16252</v>
      </c>
      <c r="M3692" t="s">
        <v>16284</v>
      </c>
      <c r="N3692" t="s">
        <v>16285</v>
      </c>
      <c r="O3692" t="s">
        <v>16991</v>
      </c>
      <c r="P3692" t="s">
        <v>102</v>
      </c>
      <c r="Q3692" t="s">
        <v>8644</v>
      </c>
      <c r="R3692" t="s">
        <v>8488</v>
      </c>
      <c r="S3692" t="s">
        <v>8794</v>
      </c>
      <c r="T3692" t="b">
        <v>1</v>
      </c>
      <c r="U3692" t="b">
        <v>0</v>
      </c>
      <c r="V3692">
        <v>2</v>
      </c>
      <c r="W3692">
        <v>25</v>
      </c>
      <c r="X3692">
        <v>11</v>
      </c>
      <c r="AB3692">
        <v>2</v>
      </c>
      <c r="AC3692">
        <v>1</v>
      </c>
      <c r="AD3692">
        <v>2</v>
      </c>
      <c r="AE3692" t="s">
        <v>618</v>
      </c>
      <c r="AG3692" t="s">
        <v>2154</v>
      </c>
      <c r="AH3692" t="s">
        <v>16992</v>
      </c>
    </row>
    <row r="3693" spans="1:34" x14ac:dyDescent="0.25">
      <c r="A3693">
        <v>10</v>
      </c>
      <c r="B3693" t="s">
        <v>17388</v>
      </c>
      <c r="D3693">
        <v>46252</v>
      </c>
      <c r="E3693">
        <v>46272</v>
      </c>
      <c r="H3693" t="s">
        <v>16282</v>
      </c>
      <c r="I3693" t="s">
        <v>16283</v>
      </c>
      <c r="J3693">
        <v>4</v>
      </c>
      <c r="L3693" t="s">
        <v>16252</v>
      </c>
      <c r="M3693" t="s">
        <v>16284</v>
      </c>
      <c r="N3693" t="s">
        <v>16285</v>
      </c>
      <c r="O3693" t="s">
        <v>16993</v>
      </c>
      <c r="P3693" t="s">
        <v>102</v>
      </c>
      <c r="Q3693" t="s">
        <v>8644</v>
      </c>
      <c r="R3693" t="s">
        <v>8488</v>
      </c>
      <c r="S3693" t="s">
        <v>8794</v>
      </c>
      <c r="T3693" t="b">
        <v>1</v>
      </c>
      <c r="U3693" t="b">
        <v>0</v>
      </c>
      <c r="V3693">
        <v>3</v>
      </c>
      <c r="W3693">
        <v>25</v>
      </c>
      <c r="X3693">
        <v>9</v>
      </c>
      <c r="AB3693">
        <v>2</v>
      </c>
      <c r="AC3693">
        <v>1</v>
      </c>
      <c r="AD3693">
        <v>2</v>
      </c>
      <c r="AE3693" t="s">
        <v>618</v>
      </c>
      <c r="AG3693" t="s">
        <v>2154</v>
      </c>
      <c r="AH3693" t="s">
        <v>16994</v>
      </c>
    </row>
    <row r="3694" spans="1:34" x14ac:dyDescent="0.25">
      <c r="A3694">
        <v>10</v>
      </c>
      <c r="B3694" t="s">
        <v>17388</v>
      </c>
      <c r="D3694">
        <v>46252</v>
      </c>
      <c r="E3694">
        <v>46272</v>
      </c>
      <c r="H3694" t="s">
        <v>16282</v>
      </c>
      <c r="I3694" t="s">
        <v>16283</v>
      </c>
      <c r="J3694">
        <v>4</v>
      </c>
      <c r="L3694" t="s">
        <v>16252</v>
      </c>
      <c r="M3694" t="s">
        <v>16284</v>
      </c>
      <c r="N3694" t="s">
        <v>16285</v>
      </c>
      <c r="O3694" t="s">
        <v>16995</v>
      </c>
      <c r="P3694" t="s">
        <v>1534</v>
      </c>
      <c r="Q3694" t="s">
        <v>2</v>
      </c>
      <c r="R3694" t="s">
        <v>2</v>
      </c>
      <c r="S3694" t="s">
        <v>8646</v>
      </c>
      <c r="T3694" t="b">
        <v>0</v>
      </c>
      <c r="U3694" t="b">
        <v>1</v>
      </c>
      <c r="V3694">
        <v>1</v>
      </c>
      <c r="W3694">
        <v>140</v>
      </c>
      <c r="Y3694">
        <v>60</v>
      </c>
      <c r="AH3694" t="s">
        <v>16996</v>
      </c>
    </row>
    <row r="3695" spans="1:34" x14ac:dyDescent="0.25">
      <c r="A3695">
        <v>10</v>
      </c>
      <c r="B3695" t="s">
        <v>17388</v>
      </c>
      <c r="D3695">
        <v>46252</v>
      </c>
      <c r="E3695">
        <v>46272</v>
      </c>
      <c r="H3695" t="s">
        <v>16282</v>
      </c>
      <c r="I3695" t="s">
        <v>16283</v>
      </c>
      <c r="J3695">
        <v>4</v>
      </c>
      <c r="L3695" t="s">
        <v>16252</v>
      </c>
      <c r="M3695" t="s">
        <v>16284</v>
      </c>
      <c r="N3695" t="s">
        <v>16285</v>
      </c>
      <c r="O3695" t="s">
        <v>16997</v>
      </c>
      <c r="P3695" t="s">
        <v>1534</v>
      </c>
      <c r="Q3695" t="s">
        <v>2</v>
      </c>
      <c r="R3695" t="s">
        <v>2</v>
      </c>
      <c r="S3695" t="s">
        <v>8646</v>
      </c>
      <c r="T3695" t="b">
        <v>0</v>
      </c>
      <c r="U3695" t="b">
        <v>1</v>
      </c>
      <c r="V3695">
        <v>2</v>
      </c>
      <c r="W3695">
        <v>140</v>
      </c>
      <c r="Y3695">
        <v>60</v>
      </c>
      <c r="AH3695" t="s">
        <v>16285</v>
      </c>
    </row>
    <row r="3696" spans="1:34" x14ac:dyDescent="0.25">
      <c r="A3696">
        <v>10</v>
      </c>
      <c r="B3696" t="s">
        <v>17388</v>
      </c>
      <c r="D3696">
        <v>46252</v>
      </c>
      <c r="E3696">
        <v>46272</v>
      </c>
      <c r="H3696" t="s">
        <v>16286</v>
      </c>
      <c r="I3696" t="s">
        <v>16287</v>
      </c>
      <c r="J3696">
        <v>1</v>
      </c>
      <c r="L3696" t="s">
        <v>16237</v>
      </c>
      <c r="M3696" t="s">
        <v>16288</v>
      </c>
      <c r="N3696" t="s">
        <v>16289</v>
      </c>
      <c r="O3696" t="s">
        <v>16998</v>
      </c>
      <c r="P3696" t="s">
        <v>363</v>
      </c>
      <c r="Q3696" t="s">
        <v>357</v>
      </c>
      <c r="R3696" t="s">
        <v>357</v>
      </c>
      <c r="S3696" t="s">
        <v>357</v>
      </c>
      <c r="T3696" t="b">
        <v>0</v>
      </c>
      <c r="U3696" t="b">
        <v>1</v>
      </c>
      <c r="V3696">
        <v>1</v>
      </c>
      <c r="Y3696">
        <v>300</v>
      </c>
      <c r="Z3696">
        <v>0.63</v>
      </c>
      <c r="AA3696" t="s">
        <v>3957</v>
      </c>
      <c r="AG3696" t="s">
        <v>16686</v>
      </c>
      <c r="AH3696" t="s">
        <v>16288</v>
      </c>
    </row>
    <row r="3697" spans="1:34" x14ac:dyDescent="0.25">
      <c r="A3697">
        <v>10</v>
      </c>
      <c r="B3697" t="s">
        <v>17388</v>
      </c>
      <c r="D3697">
        <v>46252</v>
      </c>
      <c r="E3697">
        <v>46272</v>
      </c>
      <c r="H3697" t="s">
        <v>16286</v>
      </c>
      <c r="I3697" t="s">
        <v>16287</v>
      </c>
      <c r="J3697">
        <v>1</v>
      </c>
      <c r="L3697" t="s">
        <v>16237</v>
      </c>
      <c r="M3697" t="s">
        <v>16288</v>
      </c>
      <c r="N3697" t="s">
        <v>16289</v>
      </c>
      <c r="O3697" t="s">
        <v>16999</v>
      </c>
      <c r="P3697" t="s">
        <v>403</v>
      </c>
      <c r="Q3697" t="s">
        <v>272</v>
      </c>
      <c r="R3697" t="s">
        <v>8666</v>
      </c>
      <c r="S3697" t="s">
        <v>8645</v>
      </c>
      <c r="T3697" t="b">
        <v>0</v>
      </c>
      <c r="U3697" t="b">
        <v>0</v>
      </c>
      <c r="V3697">
        <v>1</v>
      </c>
      <c r="W3697">
        <v>0</v>
      </c>
      <c r="X3697">
        <v>8</v>
      </c>
      <c r="AF3697" t="s">
        <v>17000</v>
      </c>
      <c r="AG3697" t="s">
        <v>2818</v>
      </c>
      <c r="AH3697" t="s">
        <v>17001</v>
      </c>
    </row>
    <row r="3698" spans="1:34" x14ac:dyDescent="0.25">
      <c r="A3698">
        <v>10</v>
      </c>
      <c r="B3698" t="s">
        <v>17388</v>
      </c>
      <c r="D3698">
        <v>46252</v>
      </c>
      <c r="E3698">
        <v>46272</v>
      </c>
      <c r="H3698" t="s">
        <v>16286</v>
      </c>
      <c r="I3698" t="s">
        <v>16287</v>
      </c>
      <c r="J3698">
        <v>1</v>
      </c>
      <c r="L3698" t="s">
        <v>16237</v>
      </c>
      <c r="M3698" t="s">
        <v>16288</v>
      </c>
      <c r="N3698" t="s">
        <v>16289</v>
      </c>
      <c r="O3698" t="s">
        <v>17002</v>
      </c>
      <c r="P3698" t="s">
        <v>398</v>
      </c>
      <c r="Q3698" t="s">
        <v>272</v>
      </c>
      <c r="R3698" t="s">
        <v>8666</v>
      </c>
      <c r="S3698" t="s">
        <v>8645</v>
      </c>
      <c r="T3698" t="b">
        <v>0</v>
      </c>
      <c r="U3698" t="b">
        <v>0</v>
      </c>
      <c r="V3698">
        <v>1</v>
      </c>
      <c r="W3698">
        <v>0</v>
      </c>
      <c r="X3698">
        <v>12</v>
      </c>
      <c r="AF3698" t="s">
        <v>17000</v>
      </c>
      <c r="AH3698" t="s">
        <v>17003</v>
      </c>
    </row>
    <row r="3699" spans="1:34" x14ac:dyDescent="0.25">
      <c r="A3699">
        <v>10</v>
      </c>
      <c r="B3699" t="s">
        <v>17388</v>
      </c>
      <c r="D3699">
        <v>46252</v>
      </c>
      <c r="E3699">
        <v>46272</v>
      </c>
      <c r="H3699" t="s">
        <v>16286</v>
      </c>
      <c r="I3699" t="s">
        <v>16287</v>
      </c>
      <c r="J3699">
        <v>1</v>
      </c>
      <c r="L3699" t="s">
        <v>16237</v>
      </c>
      <c r="M3699" t="s">
        <v>16288</v>
      </c>
      <c r="N3699" t="s">
        <v>16289</v>
      </c>
      <c r="O3699" t="s">
        <v>17004</v>
      </c>
      <c r="P3699" t="s">
        <v>403</v>
      </c>
      <c r="Q3699" t="s">
        <v>272</v>
      </c>
      <c r="R3699" t="s">
        <v>8666</v>
      </c>
      <c r="S3699" t="s">
        <v>8645</v>
      </c>
      <c r="T3699" t="b">
        <v>0</v>
      </c>
      <c r="U3699" t="b">
        <v>0</v>
      </c>
      <c r="V3699">
        <v>2</v>
      </c>
      <c r="W3699">
        <v>0</v>
      </c>
      <c r="X3699">
        <v>8</v>
      </c>
      <c r="AF3699" t="s">
        <v>17005</v>
      </c>
      <c r="AG3699" t="s">
        <v>2818</v>
      </c>
      <c r="AH3699" t="s">
        <v>17006</v>
      </c>
    </row>
    <row r="3700" spans="1:34" x14ac:dyDescent="0.25">
      <c r="A3700">
        <v>10</v>
      </c>
      <c r="B3700" t="s">
        <v>17388</v>
      </c>
      <c r="D3700">
        <v>46252</v>
      </c>
      <c r="E3700">
        <v>46272</v>
      </c>
      <c r="H3700" t="s">
        <v>16286</v>
      </c>
      <c r="I3700" t="s">
        <v>16287</v>
      </c>
      <c r="J3700">
        <v>1</v>
      </c>
      <c r="L3700" t="s">
        <v>16237</v>
      </c>
      <c r="M3700" t="s">
        <v>16288</v>
      </c>
      <c r="N3700" t="s">
        <v>16289</v>
      </c>
      <c r="O3700" t="s">
        <v>17007</v>
      </c>
      <c r="P3700" t="s">
        <v>398</v>
      </c>
      <c r="Q3700" t="s">
        <v>272</v>
      </c>
      <c r="R3700" t="s">
        <v>8666</v>
      </c>
      <c r="S3700" t="s">
        <v>8645</v>
      </c>
      <c r="T3700" t="b">
        <v>0</v>
      </c>
      <c r="U3700" t="b">
        <v>0</v>
      </c>
      <c r="V3700">
        <v>2</v>
      </c>
      <c r="W3700">
        <v>0</v>
      </c>
      <c r="X3700">
        <v>10</v>
      </c>
      <c r="AF3700" t="s">
        <v>17005</v>
      </c>
      <c r="AH3700" t="s">
        <v>17008</v>
      </c>
    </row>
    <row r="3701" spans="1:34" x14ac:dyDescent="0.25">
      <c r="A3701">
        <v>10</v>
      </c>
      <c r="B3701" t="s">
        <v>17388</v>
      </c>
      <c r="D3701">
        <v>46252</v>
      </c>
      <c r="E3701">
        <v>46272</v>
      </c>
      <c r="H3701" t="s">
        <v>16286</v>
      </c>
      <c r="I3701" t="s">
        <v>16287</v>
      </c>
      <c r="J3701">
        <v>1</v>
      </c>
      <c r="L3701" t="s">
        <v>16237</v>
      </c>
      <c r="M3701" t="s">
        <v>16288</v>
      </c>
      <c r="N3701" t="s">
        <v>16289</v>
      </c>
      <c r="O3701" t="s">
        <v>17009</v>
      </c>
      <c r="P3701" t="s">
        <v>1</v>
      </c>
      <c r="Q3701" t="s">
        <v>2</v>
      </c>
      <c r="R3701" t="s">
        <v>2</v>
      </c>
      <c r="S3701" t="s">
        <v>8646</v>
      </c>
      <c r="T3701" t="b">
        <v>0</v>
      </c>
      <c r="U3701" t="b">
        <v>1</v>
      </c>
      <c r="V3701">
        <v>1</v>
      </c>
      <c r="W3701">
        <v>150</v>
      </c>
      <c r="Y3701">
        <v>64.800000000000011</v>
      </c>
      <c r="AG3701" t="s">
        <v>6391</v>
      </c>
      <c r="AH3701" t="s">
        <v>17010</v>
      </c>
    </row>
    <row r="3702" spans="1:34" x14ac:dyDescent="0.25">
      <c r="A3702">
        <v>10</v>
      </c>
      <c r="B3702" t="s">
        <v>17388</v>
      </c>
      <c r="D3702">
        <v>46252</v>
      </c>
      <c r="E3702">
        <v>46272</v>
      </c>
      <c r="H3702" t="s">
        <v>16286</v>
      </c>
      <c r="I3702" t="s">
        <v>16287</v>
      </c>
      <c r="J3702">
        <v>1</v>
      </c>
      <c r="L3702" t="s">
        <v>16237</v>
      </c>
      <c r="M3702" t="s">
        <v>16288</v>
      </c>
      <c r="N3702" t="s">
        <v>16289</v>
      </c>
      <c r="O3702" t="s">
        <v>17011</v>
      </c>
      <c r="P3702" t="s">
        <v>1</v>
      </c>
      <c r="Q3702" t="s">
        <v>2</v>
      </c>
      <c r="R3702" t="s">
        <v>2</v>
      </c>
      <c r="S3702" t="s">
        <v>8646</v>
      </c>
      <c r="T3702" t="b">
        <v>0</v>
      </c>
      <c r="U3702" t="b">
        <v>1</v>
      </c>
      <c r="V3702">
        <v>2</v>
      </c>
      <c r="W3702">
        <v>150</v>
      </c>
      <c r="Y3702">
        <v>64.800000000000011</v>
      </c>
      <c r="AG3702" t="s">
        <v>6391</v>
      </c>
      <c r="AH3702" t="s">
        <v>17012</v>
      </c>
    </row>
    <row r="3703" spans="1:34" x14ac:dyDescent="0.25">
      <c r="A3703">
        <v>10</v>
      </c>
      <c r="B3703" t="s">
        <v>17388</v>
      </c>
      <c r="D3703">
        <v>46252</v>
      </c>
      <c r="E3703">
        <v>46272</v>
      </c>
      <c r="H3703" t="s">
        <v>16286</v>
      </c>
      <c r="I3703" t="s">
        <v>16287</v>
      </c>
      <c r="J3703">
        <v>1</v>
      </c>
      <c r="L3703" t="s">
        <v>16237</v>
      </c>
      <c r="M3703" t="s">
        <v>16288</v>
      </c>
      <c r="N3703" t="s">
        <v>16289</v>
      </c>
      <c r="O3703" t="s">
        <v>17013</v>
      </c>
      <c r="P3703" t="s">
        <v>1</v>
      </c>
      <c r="Q3703" t="s">
        <v>2</v>
      </c>
      <c r="R3703" t="s">
        <v>2</v>
      </c>
      <c r="S3703" t="s">
        <v>8646</v>
      </c>
      <c r="T3703" t="b">
        <v>0</v>
      </c>
      <c r="U3703" t="b">
        <v>1</v>
      </c>
      <c r="V3703">
        <v>3</v>
      </c>
      <c r="W3703">
        <v>150</v>
      </c>
      <c r="Y3703">
        <v>58.199999999999996</v>
      </c>
      <c r="AG3703" t="s">
        <v>17014</v>
      </c>
      <c r="AH3703" t="s">
        <v>17015</v>
      </c>
    </row>
    <row r="3704" spans="1:34" x14ac:dyDescent="0.25">
      <c r="A3704">
        <v>10</v>
      </c>
      <c r="B3704" t="s">
        <v>17388</v>
      </c>
      <c r="D3704">
        <v>46252</v>
      </c>
      <c r="E3704">
        <v>46272</v>
      </c>
      <c r="H3704" t="s">
        <v>16286</v>
      </c>
      <c r="I3704" t="s">
        <v>16287</v>
      </c>
      <c r="J3704">
        <v>1</v>
      </c>
      <c r="L3704" t="s">
        <v>16237</v>
      </c>
      <c r="M3704" t="s">
        <v>16288</v>
      </c>
      <c r="N3704" t="s">
        <v>16289</v>
      </c>
      <c r="O3704" t="s">
        <v>17016</v>
      </c>
      <c r="P3704" t="s">
        <v>41</v>
      </c>
      <c r="Q3704" t="s">
        <v>25</v>
      </c>
      <c r="R3704" t="s">
        <v>25</v>
      </c>
      <c r="S3704" t="s">
        <v>26</v>
      </c>
      <c r="T3704" t="b">
        <v>0</v>
      </c>
      <c r="U3704" t="b">
        <v>0</v>
      </c>
      <c r="V3704">
        <v>1</v>
      </c>
      <c r="W3704">
        <v>140</v>
      </c>
      <c r="X3704">
        <v>10</v>
      </c>
      <c r="AB3704">
        <v>2</v>
      </c>
      <c r="AC3704">
        <v>1</v>
      </c>
      <c r="AD3704">
        <v>3</v>
      </c>
      <c r="AE3704" t="s">
        <v>618</v>
      </c>
      <c r="AG3704" t="s">
        <v>3189</v>
      </c>
      <c r="AH3704" t="s">
        <v>17017</v>
      </c>
    </row>
    <row r="3705" spans="1:34" x14ac:dyDescent="0.25">
      <c r="A3705">
        <v>10</v>
      </c>
      <c r="B3705" t="s">
        <v>17388</v>
      </c>
      <c r="D3705">
        <v>46252</v>
      </c>
      <c r="E3705">
        <v>46272</v>
      </c>
      <c r="H3705" t="s">
        <v>16286</v>
      </c>
      <c r="I3705" t="s">
        <v>16287</v>
      </c>
      <c r="J3705">
        <v>1</v>
      </c>
      <c r="L3705" t="s">
        <v>16237</v>
      </c>
      <c r="M3705" t="s">
        <v>16288</v>
      </c>
      <c r="N3705" t="s">
        <v>16289</v>
      </c>
      <c r="O3705" t="s">
        <v>17018</v>
      </c>
      <c r="P3705" t="s">
        <v>41</v>
      </c>
      <c r="Q3705" t="s">
        <v>25</v>
      </c>
      <c r="R3705" t="s">
        <v>25</v>
      </c>
      <c r="S3705" t="s">
        <v>26</v>
      </c>
      <c r="T3705" t="b">
        <v>0</v>
      </c>
      <c r="U3705" t="b">
        <v>0</v>
      </c>
      <c r="V3705">
        <v>2</v>
      </c>
      <c r="W3705">
        <v>140</v>
      </c>
      <c r="X3705">
        <v>11</v>
      </c>
      <c r="AB3705">
        <v>2</v>
      </c>
      <c r="AC3705">
        <v>1</v>
      </c>
      <c r="AD3705">
        <v>3</v>
      </c>
      <c r="AE3705" t="s">
        <v>618</v>
      </c>
      <c r="AG3705" t="s">
        <v>3189</v>
      </c>
      <c r="AH3705" t="s">
        <v>17019</v>
      </c>
    </row>
    <row r="3706" spans="1:34" x14ac:dyDescent="0.25">
      <c r="A3706">
        <v>10</v>
      </c>
      <c r="B3706" t="s">
        <v>17388</v>
      </c>
      <c r="D3706">
        <v>46252</v>
      </c>
      <c r="E3706">
        <v>46272</v>
      </c>
      <c r="H3706" t="s">
        <v>16286</v>
      </c>
      <c r="I3706" t="s">
        <v>16287</v>
      </c>
      <c r="J3706">
        <v>1</v>
      </c>
      <c r="L3706" t="s">
        <v>16237</v>
      </c>
      <c r="M3706" t="s">
        <v>16288</v>
      </c>
      <c r="N3706" t="s">
        <v>16289</v>
      </c>
      <c r="O3706" t="s">
        <v>17020</v>
      </c>
      <c r="P3706" t="s">
        <v>41</v>
      </c>
      <c r="Q3706" t="s">
        <v>25</v>
      </c>
      <c r="R3706" t="s">
        <v>25</v>
      </c>
      <c r="S3706" t="s">
        <v>26</v>
      </c>
      <c r="T3706" t="b">
        <v>0</v>
      </c>
      <c r="U3706" t="b">
        <v>0</v>
      </c>
      <c r="V3706">
        <v>3</v>
      </c>
      <c r="W3706">
        <v>140</v>
      </c>
      <c r="X3706">
        <v>9</v>
      </c>
      <c r="AB3706">
        <v>2</v>
      </c>
      <c r="AC3706">
        <v>1</v>
      </c>
      <c r="AD3706">
        <v>3</v>
      </c>
      <c r="AE3706" t="s">
        <v>618</v>
      </c>
      <c r="AG3706" t="s">
        <v>3189</v>
      </c>
      <c r="AH3706" t="s">
        <v>17021</v>
      </c>
    </row>
    <row r="3707" spans="1:34" x14ac:dyDescent="0.25">
      <c r="A3707">
        <v>10</v>
      </c>
      <c r="B3707" t="s">
        <v>17388</v>
      </c>
      <c r="D3707">
        <v>46252</v>
      </c>
      <c r="E3707">
        <v>46272</v>
      </c>
      <c r="H3707" t="s">
        <v>16286</v>
      </c>
      <c r="I3707" t="s">
        <v>16287</v>
      </c>
      <c r="J3707">
        <v>1</v>
      </c>
      <c r="L3707" t="s">
        <v>16237</v>
      </c>
      <c r="M3707" t="s">
        <v>16288</v>
      </c>
      <c r="N3707" t="s">
        <v>16289</v>
      </c>
      <c r="O3707" t="s">
        <v>17022</v>
      </c>
      <c r="P3707" t="s">
        <v>45</v>
      </c>
      <c r="Q3707" t="s">
        <v>25</v>
      </c>
      <c r="R3707" t="s">
        <v>25</v>
      </c>
      <c r="S3707" t="s">
        <v>26</v>
      </c>
      <c r="T3707" t="b">
        <v>1</v>
      </c>
      <c r="U3707" t="b">
        <v>0</v>
      </c>
      <c r="V3707">
        <v>1</v>
      </c>
      <c r="W3707">
        <v>85</v>
      </c>
      <c r="X3707">
        <v>11</v>
      </c>
      <c r="AB3707">
        <v>2</v>
      </c>
      <c r="AC3707">
        <v>1</v>
      </c>
      <c r="AD3707">
        <v>3</v>
      </c>
      <c r="AE3707" t="s">
        <v>618</v>
      </c>
      <c r="AG3707" t="s">
        <v>17023</v>
      </c>
      <c r="AH3707" t="s">
        <v>17024</v>
      </c>
    </row>
    <row r="3708" spans="1:34" x14ac:dyDescent="0.25">
      <c r="A3708">
        <v>10</v>
      </c>
      <c r="B3708" t="s">
        <v>17388</v>
      </c>
      <c r="D3708">
        <v>46252</v>
      </c>
      <c r="E3708">
        <v>46272</v>
      </c>
      <c r="H3708" t="s">
        <v>16286</v>
      </c>
      <c r="I3708" t="s">
        <v>16287</v>
      </c>
      <c r="J3708">
        <v>1</v>
      </c>
      <c r="L3708" t="s">
        <v>16237</v>
      </c>
      <c r="M3708" t="s">
        <v>16288</v>
      </c>
      <c r="N3708" t="s">
        <v>16289</v>
      </c>
      <c r="O3708" t="s">
        <v>17025</v>
      </c>
      <c r="P3708" t="s">
        <v>45</v>
      </c>
      <c r="Q3708" t="s">
        <v>25</v>
      </c>
      <c r="R3708" t="s">
        <v>25</v>
      </c>
      <c r="S3708" t="s">
        <v>26</v>
      </c>
      <c r="T3708" t="b">
        <v>1</v>
      </c>
      <c r="U3708" t="b">
        <v>0</v>
      </c>
      <c r="V3708">
        <v>2</v>
      </c>
      <c r="W3708">
        <v>85</v>
      </c>
      <c r="X3708">
        <v>10</v>
      </c>
      <c r="AB3708">
        <v>2</v>
      </c>
      <c r="AC3708">
        <v>1</v>
      </c>
      <c r="AD3708">
        <v>3</v>
      </c>
      <c r="AE3708" t="s">
        <v>1745</v>
      </c>
      <c r="AG3708" t="s">
        <v>17026</v>
      </c>
      <c r="AH3708" t="s">
        <v>17027</v>
      </c>
    </row>
    <row r="3709" spans="1:34" x14ac:dyDescent="0.25">
      <c r="A3709">
        <v>10</v>
      </c>
      <c r="B3709" t="s">
        <v>17388</v>
      </c>
      <c r="D3709">
        <v>46252</v>
      </c>
      <c r="E3709">
        <v>46272</v>
      </c>
      <c r="H3709" t="s">
        <v>16286</v>
      </c>
      <c r="I3709" t="s">
        <v>16287</v>
      </c>
      <c r="J3709">
        <v>1</v>
      </c>
      <c r="L3709" t="s">
        <v>16237</v>
      </c>
      <c r="M3709" t="s">
        <v>16288</v>
      </c>
      <c r="N3709" t="s">
        <v>16289</v>
      </c>
      <c r="O3709" t="s">
        <v>17028</v>
      </c>
      <c r="P3709" t="s">
        <v>45</v>
      </c>
      <c r="Q3709" t="s">
        <v>25</v>
      </c>
      <c r="R3709" t="s">
        <v>25</v>
      </c>
      <c r="S3709" t="s">
        <v>26</v>
      </c>
      <c r="T3709" t="b">
        <v>1</v>
      </c>
      <c r="U3709" t="b">
        <v>0</v>
      </c>
      <c r="V3709">
        <v>3</v>
      </c>
      <c r="W3709">
        <v>85</v>
      </c>
      <c r="X3709">
        <v>9</v>
      </c>
      <c r="AB3709">
        <v>2</v>
      </c>
      <c r="AC3709">
        <v>1</v>
      </c>
      <c r="AD3709">
        <v>3</v>
      </c>
      <c r="AE3709" t="s">
        <v>1745</v>
      </c>
      <c r="AG3709" t="s">
        <v>17026</v>
      </c>
      <c r="AH3709" t="s">
        <v>17029</v>
      </c>
    </row>
    <row r="3710" spans="1:34" x14ac:dyDescent="0.25">
      <c r="A3710">
        <v>10</v>
      </c>
      <c r="B3710" t="s">
        <v>17388</v>
      </c>
      <c r="D3710">
        <v>46252</v>
      </c>
      <c r="E3710">
        <v>46272</v>
      </c>
      <c r="H3710" t="s">
        <v>16286</v>
      </c>
      <c r="I3710" t="s">
        <v>16287</v>
      </c>
      <c r="J3710">
        <v>1</v>
      </c>
      <c r="L3710" t="s">
        <v>16237</v>
      </c>
      <c r="M3710" t="s">
        <v>16288</v>
      </c>
      <c r="N3710" t="s">
        <v>16289</v>
      </c>
      <c r="O3710" t="s">
        <v>17030</v>
      </c>
      <c r="P3710" t="s">
        <v>16233</v>
      </c>
      <c r="Q3710" t="s">
        <v>148</v>
      </c>
      <c r="R3710" t="s">
        <v>8490</v>
      </c>
      <c r="S3710" t="s">
        <v>16234</v>
      </c>
      <c r="T3710" t="b">
        <v>0</v>
      </c>
      <c r="U3710" t="b">
        <v>0</v>
      </c>
      <c r="V3710">
        <v>1</v>
      </c>
      <c r="W3710">
        <v>80</v>
      </c>
      <c r="X3710">
        <v>15</v>
      </c>
      <c r="AB3710">
        <v>2</v>
      </c>
      <c r="AC3710">
        <v>1</v>
      </c>
      <c r="AD3710">
        <v>2</v>
      </c>
      <c r="AE3710" t="s">
        <v>618</v>
      </c>
      <c r="AG3710" t="s">
        <v>17031</v>
      </c>
      <c r="AH3710" t="s">
        <v>17032</v>
      </c>
    </row>
    <row r="3711" spans="1:34" x14ac:dyDescent="0.25">
      <c r="A3711">
        <v>10</v>
      </c>
      <c r="B3711" t="s">
        <v>17388</v>
      </c>
      <c r="D3711">
        <v>46252</v>
      </c>
      <c r="E3711">
        <v>46272</v>
      </c>
      <c r="H3711" t="s">
        <v>16286</v>
      </c>
      <c r="I3711" t="s">
        <v>16287</v>
      </c>
      <c r="J3711">
        <v>1</v>
      </c>
      <c r="L3711" t="s">
        <v>16237</v>
      </c>
      <c r="M3711" t="s">
        <v>16288</v>
      </c>
      <c r="N3711" t="s">
        <v>16289</v>
      </c>
      <c r="O3711" t="s">
        <v>17033</v>
      </c>
      <c r="P3711" t="s">
        <v>16233</v>
      </c>
      <c r="Q3711" t="s">
        <v>148</v>
      </c>
      <c r="R3711" t="s">
        <v>8490</v>
      </c>
      <c r="S3711" t="s">
        <v>16234</v>
      </c>
      <c r="T3711" t="b">
        <v>0</v>
      </c>
      <c r="U3711" t="b">
        <v>0</v>
      </c>
      <c r="V3711">
        <v>2</v>
      </c>
      <c r="W3711">
        <v>80</v>
      </c>
      <c r="X3711">
        <v>15</v>
      </c>
      <c r="AB3711">
        <v>2</v>
      </c>
      <c r="AC3711">
        <v>1</v>
      </c>
      <c r="AD3711">
        <v>2</v>
      </c>
      <c r="AE3711" t="s">
        <v>618</v>
      </c>
      <c r="AG3711" t="s">
        <v>17031</v>
      </c>
      <c r="AH3711" t="s">
        <v>17034</v>
      </c>
    </row>
    <row r="3712" spans="1:34" x14ac:dyDescent="0.25">
      <c r="A3712">
        <v>10</v>
      </c>
      <c r="B3712" t="s">
        <v>17388</v>
      </c>
      <c r="D3712">
        <v>46252</v>
      </c>
      <c r="E3712">
        <v>46272</v>
      </c>
      <c r="H3712" t="s">
        <v>16286</v>
      </c>
      <c r="I3712" t="s">
        <v>16287</v>
      </c>
      <c r="J3712">
        <v>1</v>
      </c>
      <c r="L3712" t="s">
        <v>16237</v>
      </c>
      <c r="M3712" t="s">
        <v>16288</v>
      </c>
      <c r="N3712" t="s">
        <v>16289</v>
      </c>
      <c r="O3712" t="s">
        <v>17035</v>
      </c>
      <c r="P3712" t="s">
        <v>16233</v>
      </c>
      <c r="Q3712" t="s">
        <v>148</v>
      </c>
      <c r="R3712" t="s">
        <v>8490</v>
      </c>
      <c r="S3712" t="s">
        <v>16234</v>
      </c>
      <c r="T3712" t="b">
        <v>0</v>
      </c>
      <c r="U3712" t="b">
        <v>0</v>
      </c>
      <c r="V3712">
        <v>3</v>
      </c>
      <c r="W3712">
        <v>80</v>
      </c>
      <c r="X3712">
        <v>12</v>
      </c>
      <c r="AB3712">
        <v>2</v>
      </c>
      <c r="AC3712">
        <v>1</v>
      </c>
      <c r="AD3712">
        <v>2</v>
      </c>
      <c r="AE3712" t="s">
        <v>618</v>
      </c>
      <c r="AG3712" t="s">
        <v>17031</v>
      </c>
      <c r="AH3712" t="s">
        <v>17036</v>
      </c>
    </row>
    <row r="3713" spans="1:34" x14ac:dyDescent="0.25">
      <c r="A3713">
        <v>10</v>
      </c>
      <c r="B3713" t="s">
        <v>17388</v>
      </c>
      <c r="D3713">
        <v>46252</v>
      </c>
      <c r="E3713">
        <v>46272</v>
      </c>
      <c r="H3713" t="s">
        <v>16286</v>
      </c>
      <c r="I3713" t="s">
        <v>16287</v>
      </c>
      <c r="J3713">
        <v>1</v>
      </c>
      <c r="L3713" t="s">
        <v>16237</v>
      </c>
      <c r="M3713" t="s">
        <v>16288</v>
      </c>
      <c r="N3713" t="s">
        <v>16289</v>
      </c>
      <c r="O3713" t="s">
        <v>17037</v>
      </c>
      <c r="P3713" t="s">
        <v>102</v>
      </c>
      <c r="Q3713" t="s">
        <v>8644</v>
      </c>
      <c r="R3713" t="s">
        <v>8488</v>
      </c>
      <c r="S3713" t="s">
        <v>8794</v>
      </c>
      <c r="T3713" t="b">
        <v>1</v>
      </c>
      <c r="U3713" t="b">
        <v>0</v>
      </c>
      <c r="V3713">
        <v>1</v>
      </c>
      <c r="W3713">
        <v>25</v>
      </c>
      <c r="X3713">
        <v>11</v>
      </c>
      <c r="AB3713">
        <v>2</v>
      </c>
      <c r="AC3713">
        <v>1</v>
      </c>
      <c r="AD3713">
        <v>2</v>
      </c>
      <c r="AE3713" t="s">
        <v>1745</v>
      </c>
      <c r="AG3713" t="s">
        <v>1932</v>
      </c>
      <c r="AH3713" t="s">
        <v>17038</v>
      </c>
    </row>
    <row r="3714" spans="1:34" x14ac:dyDescent="0.25">
      <c r="A3714">
        <v>10</v>
      </c>
      <c r="B3714" t="s">
        <v>17388</v>
      </c>
      <c r="D3714">
        <v>46252</v>
      </c>
      <c r="E3714">
        <v>46272</v>
      </c>
      <c r="H3714" t="s">
        <v>16286</v>
      </c>
      <c r="I3714" t="s">
        <v>16287</v>
      </c>
      <c r="J3714">
        <v>1</v>
      </c>
      <c r="L3714" t="s">
        <v>16237</v>
      </c>
      <c r="M3714" t="s">
        <v>16288</v>
      </c>
      <c r="N3714" t="s">
        <v>16289</v>
      </c>
      <c r="O3714" t="s">
        <v>17039</v>
      </c>
      <c r="P3714" t="s">
        <v>102</v>
      </c>
      <c r="Q3714" t="s">
        <v>8644</v>
      </c>
      <c r="R3714" t="s">
        <v>8488</v>
      </c>
      <c r="S3714" t="s">
        <v>8794</v>
      </c>
      <c r="T3714" t="b">
        <v>1</v>
      </c>
      <c r="U3714" t="b">
        <v>0</v>
      </c>
      <c r="V3714">
        <v>2</v>
      </c>
      <c r="W3714">
        <v>25</v>
      </c>
      <c r="X3714">
        <v>8</v>
      </c>
      <c r="AB3714">
        <v>2</v>
      </c>
      <c r="AC3714">
        <v>1</v>
      </c>
      <c r="AD3714">
        <v>2</v>
      </c>
      <c r="AE3714" t="s">
        <v>1745</v>
      </c>
      <c r="AG3714" t="s">
        <v>1932</v>
      </c>
      <c r="AH3714" t="s">
        <v>17040</v>
      </c>
    </row>
    <row r="3715" spans="1:34" x14ac:dyDescent="0.25">
      <c r="A3715">
        <v>10</v>
      </c>
      <c r="B3715" t="s">
        <v>17388</v>
      </c>
      <c r="D3715">
        <v>46252</v>
      </c>
      <c r="E3715">
        <v>46272</v>
      </c>
      <c r="H3715" t="s">
        <v>16286</v>
      </c>
      <c r="I3715" t="s">
        <v>16287</v>
      </c>
      <c r="J3715">
        <v>1</v>
      </c>
      <c r="L3715" t="s">
        <v>16237</v>
      </c>
      <c r="M3715" t="s">
        <v>16288</v>
      </c>
      <c r="N3715" t="s">
        <v>16289</v>
      </c>
      <c r="O3715" t="s">
        <v>17041</v>
      </c>
      <c r="P3715" t="s">
        <v>102</v>
      </c>
      <c r="Q3715" t="s">
        <v>8644</v>
      </c>
      <c r="R3715" t="s">
        <v>8488</v>
      </c>
      <c r="S3715" t="s">
        <v>8794</v>
      </c>
      <c r="T3715" t="b">
        <v>1</v>
      </c>
      <c r="U3715" t="b">
        <v>0</v>
      </c>
      <c r="V3715">
        <v>3</v>
      </c>
      <c r="W3715">
        <v>25</v>
      </c>
      <c r="X3715">
        <v>8</v>
      </c>
      <c r="AB3715">
        <v>2</v>
      </c>
      <c r="AC3715">
        <v>1</v>
      </c>
      <c r="AD3715">
        <v>2</v>
      </c>
      <c r="AE3715" t="s">
        <v>610</v>
      </c>
      <c r="AG3715" t="s">
        <v>1937</v>
      </c>
      <c r="AH3715" t="s">
        <v>17042</v>
      </c>
    </row>
    <row r="3716" spans="1:34" x14ac:dyDescent="0.25">
      <c r="A3716">
        <v>10</v>
      </c>
      <c r="B3716" t="s">
        <v>17388</v>
      </c>
      <c r="D3716">
        <v>46252</v>
      </c>
      <c r="E3716">
        <v>46272</v>
      </c>
      <c r="H3716" t="s">
        <v>16286</v>
      </c>
      <c r="I3716" t="s">
        <v>16287</v>
      </c>
      <c r="J3716">
        <v>1</v>
      </c>
      <c r="L3716" t="s">
        <v>16237</v>
      </c>
      <c r="M3716" t="s">
        <v>16288</v>
      </c>
      <c r="N3716" t="s">
        <v>16289</v>
      </c>
      <c r="O3716" t="s">
        <v>17043</v>
      </c>
      <c r="P3716" t="s">
        <v>334</v>
      </c>
      <c r="Q3716" t="s">
        <v>2</v>
      </c>
      <c r="R3716" t="s">
        <v>8652</v>
      </c>
      <c r="S3716" t="s">
        <v>8646</v>
      </c>
      <c r="T3716" t="b">
        <v>0</v>
      </c>
      <c r="U3716" t="b">
        <v>1</v>
      </c>
      <c r="V3716">
        <v>1</v>
      </c>
      <c r="W3716">
        <v>0</v>
      </c>
      <c r="Y3716">
        <v>57</v>
      </c>
      <c r="AG3716" t="s">
        <v>16615</v>
      </c>
      <c r="AH3716" t="s">
        <v>17044</v>
      </c>
    </row>
    <row r="3717" spans="1:34" x14ac:dyDescent="0.25">
      <c r="A3717">
        <v>10</v>
      </c>
      <c r="B3717" t="s">
        <v>17388</v>
      </c>
      <c r="D3717">
        <v>46252</v>
      </c>
      <c r="E3717">
        <v>46272</v>
      </c>
      <c r="H3717" t="s">
        <v>16286</v>
      </c>
      <c r="I3717" t="s">
        <v>16287</v>
      </c>
      <c r="J3717">
        <v>1</v>
      </c>
      <c r="L3717" t="s">
        <v>16237</v>
      </c>
      <c r="M3717" t="s">
        <v>16288</v>
      </c>
      <c r="N3717" t="s">
        <v>16289</v>
      </c>
      <c r="O3717" t="s">
        <v>17045</v>
      </c>
      <c r="P3717" t="s">
        <v>16226</v>
      </c>
      <c r="Q3717" t="s">
        <v>8650</v>
      </c>
      <c r="R3717" t="s">
        <v>8637</v>
      </c>
      <c r="S3717" t="s">
        <v>16227</v>
      </c>
      <c r="T3717" t="b">
        <v>0</v>
      </c>
      <c r="U3717" t="b">
        <v>0</v>
      </c>
      <c r="V3717">
        <v>1</v>
      </c>
      <c r="W3717">
        <v>55</v>
      </c>
      <c r="X3717">
        <v>15</v>
      </c>
      <c r="AB3717">
        <v>2</v>
      </c>
      <c r="AC3717">
        <v>1</v>
      </c>
      <c r="AD3717">
        <v>3</v>
      </c>
      <c r="AE3717" t="s">
        <v>1745</v>
      </c>
      <c r="AG3717" t="s">
        <v>17046</v>
      </c>
      <c r="AH3717" t="s">
        <v>17047</v>
      </c>
    </row>
    <row r="3718" spans="1:34" x14ac:dyDescent="0.25">
      <c r="A3718">
        <v>10</v>
      </c>
      <c r="B3718" t="s">
        <v>17388</v>
      </c>
      <c r="D3718">
        <v>46252</v>
      </c>
      <c r="E3718">
        <v>46272</v>
      </c>
      <c r="H3718" t="s">
        <v>16286</v>
      </c>
      <c r="I3718" t="s">
        <v>16287</v>
      </c>
      <c r="J3718">
        <v>1</v>
      </c>
      <c r="L3718" t="s">
        <v>16237</v>
      </c>
      <c r="M3718" t="s">
        <v>16288</v>
      </c>
      <c r="N3718" t="s">
        <v>16289</v>
      </c>
      <c r="O3718" t="s">
        <v>17048</v>
      </c>
      <c r="P3718" t="s">
        <v>16226</v>
      </c>
      <c r="Q3718" t="s">
        <v>8650</v>
      </c>
      <c r="R3718" t="s">
        <v>8637</v>
      </c>
      <c r="S3718" t="s">
        <v>16227</v>
      </c>
      <c r="T3718" t="b">
        <v>0</v>
      </c>
      <c r="U3718" t="b">
        <v>0</v>
      </c>
      <c r="V3718">
        <v>2</v>
      </c>
      <c r="W3718">
        <v>55</v>
      </c>
      <c r="X3718">
        <v>13</v>
      </c>
      <c r="AB3718">
        <v>2</v>
      </c>
      <c r="AC3718">
        <v>1</v>
      </c>
      <c r="AD3718">
        <v>3</v>
      </c>
      <c r="AE3718" t="s">
        <v>1745</v>
      </c>
      <c r="AG3718" t="s">
        <v>17046</v>
      </c>
      <c r="AH3718" t="s">
        <v>16289</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ABD49-B75F-4EE4-A431-D7950EAF9ED7}">
  <dimension ref="A1:AN270"/>
  <sheetViews>
    <sheetView topLeftCell="AE231" workbookViewId="0">
      <selection activeCell="AL241" sqref="AL241"/>
    </sheetView>
  </sheetViews>
  <sheetFormatPr defaultRowHeight="15" x14ac:dyDescent="0.25"/>
  <cols>
    <col min="1" max="1" width="20.140625" bestFit="1" customWidth="1"/>
    <col min="2" max="2" width="15.42578125" bestFit="1" customWidth="1"/>
    <col min="3" max="3" width="10.7109375" bestFit="1" customWidth="1"/>
    <col min="4" max="4" width="49.85546875" bestFit="1" customWidth="1"/>
    <col min="5" max="5" width="16" bestFit="1" customWidth="1"/>
    <col min="6" max="6" width="10.7109375" bestFit="1" customWidth="1"/>
    <col min="7" max="7" width="9.42578125" bestFit="1" customWidth="1"/>
    <col min="8" max="8" width="10" bestFit="1" customWidth="1"/>
    <col min="9" max="9" width="15.140625" bestFit="1" customWidth="1"/>
    <col min="10" max="10" width="19.7109375" bestFit="1" customWidth="1"/>
    <col min="11" max="11" width="60.140625" bestFit="1" customWidth="1"/>
    <col min="12" max="12" width="67.7109375" bestFit="1" customWidth="1"/>
    <col min="13" max="13" width="16.85546875" bestFit="1" customWidth="1"/>
    <col min="14" max="14" width="81.140625" bestFit="1" customWidth="1"/>
    <col min="15" max="15" width="18" bestFit="1" customWidth="1"/>
    <col min="16" max="16" width="13" bestFit="1" customWidth="1"/>
    <col min="17" max="17" width="81.140625" bestFit="1" customWidth="1"/>
    <col min="18" max="18" width="16.85546875" bestFit="1" customWidth="1"/>
    <col min="19" max="19" width="15.85546875" bestFit="1" customWidth="1"/>
    <col min="20" max="20" width="14.7109375" bestFit="1" customWidth="1"/>
    <col min="21" max="21" width="15.85546875" bestFit="1" customWidth="1"/>
    <col min="22" max="22" width="14.42578125" bestFit="1" customWidth="1"/>
    <col min="23" max="23" width="16.42578125" bestFit="1" customWidth="1"/>
    <col min="24" max="24" width="17" bestFit="1" customWidth="1"/>
    <col min="25" max="25" width="15.85546875" bestFit="1" customWidth="1"/>
    <col min="26" max="26" width="16.28515625" bestFit="1" customWidth="1"/>
    <col min="27" max="27" width="17.42578125" bestFit="1" customWidth="1"/>
    <col min="28" max="28" width="20.28515625" bestFit="1" customWidth="1"/>
    <col min="29" max="29" width="22.85546875" bestFit="1" customWidth="1"/>
    <col min="30" max="30" width="18.28515625" bestFit="1" customWidth="1"/>
    <col min="31" max="31" width="42.140625" bestFit="1" customWidth="1"/>
    <col min="32" max="32" width="13.7109375" bestFit="1" customWidth="1"/>
    <col min="33" max="33" width="16.42578125" bestFit="1" customWidth="1"/>
    <col min="34" max="34" width="19.28515625" bestFit="1" customWidth="1"/>
    <col min="35" max="35" width="19.7109375" bestFit="1" customWidth="1"/>
    <col min="36" max="36" width="21" bestFit="1" customWidth="1"/>
    <col min="37" max="37" width="17" bestFit="1" customWidth="1"/>
    <col min="38" max="38" width="20.85546875" bestFit="1" customWidth="1"/>
    <col min="39" max="39" width="21.42578125" bestFit="1" customWidth="1"/>
    <col min="40" max="40" width="18.28515625" bestFit="1" customWidth="1"/>
  </cols>
  <sheetData>
    <row r="1" spans="1:40" x14ac:dyDescent="0.25">
      <c r="A1" t="s">
        <v>11045</v>
      </c>
      <c r="B1" t="s">
        <v>11046</v>
      </c>
      <c r="C1" t="s">
        <v>583</v>
      </c>
      <c r="D1" t="s">
        <v>434</v>
      </c>
      <c r="E1" t="s">
        <v>8481</v>
      </c>
      <c r="F1" t="s">
        <v>8482</v>
      </c>
      <c r="G1" t="s">
        <v>8483</v>
      </c>
      <c r="H1" t="s">
        <v>8484</v>
      </c>
      <c r="I1" t="s">
        <v>8485</v>
      </c>
      <c r="J1" t="s">
        <v>8486</v>
      </c>
      <c r="K1" t="s">
        <v>8487</v>
      </c>
      <c r="L1" t="s">
        <v>445</v>
      </c>
      <c r="M1" t="s">
        <v>11047</v>
      </c>
      <c r="N1" t="s">
        <v>11048</v>
      </c>
      <c r="O1" t="s">
        <v>11049</v>
      </c>
      <c r="P1" t="s">
        <v>11050</v>
      </c>
      <c r="Q1" t="s">
        <v>11051</v>
      </c>
      <c r="R1" t="s">
        <v>11052</v>
      </c>
      <c r="S1" t="s">
        <v>11053</v>
      </c>
      <c r="T1" t="s">
        <v>11054</v>
      </c>
      <c r="U1" t="s">
        <v>11055</v>
      </c>
      <c r="V1" t="s">
        <v>11056</v>
      </c>
      <c r="W1" t="s">
        <v>11057</v>
      </c>
      <c r="X1" t="s">
        <v>11058</v>
      </c>
      <c r="Y1" t="s">
        <v>11059</v>
      </c>
      <c r="Z1" t="s">
        <v>11060</v>
      </c>
      <c r="AA1" t="s">
        <v>11061</v>
      </c>
      <c r="AB1" t="s">
        <v>11062</v>
      </c>
      <c r="AC1" t="s">
        <v>11063</v>
      </c>
      <c r="AD1" t="s">
        <v>11064</v>
      </c>
      <c r="AE1" t="s">
        <v>11065</v>
      </c>
      <c r="AF1" t="s">
        <v>11066</v>
      </c>
      <c r="AG1" t="s">
        <v>11067</v>
      </c>
      <c r="AH1" t="s">
        <v>11068</v>
      </c>
      <c r="AI1" t="s">
        <v>11069</v>
      </c>
      <c r="AJ1" t="s">
        <v>11070</v>
      </c>
      <c r="AK1" t="s">
        <v>11071</v>
      </c>
      <c r="AL1" t="s">
        <v>11072</v>
      </c>
      <c r="AM1" t="s">
        <v>11073</v>
      </c>
      <c r="AN1" t="s">
        <v>11074</v>
      </c>
    </row>
    <row r="2" spans="1:40" x14ac:dyDescent="0.25">
      <c r="A2" s="49" t="s">
        <v>11075</v>
      </c>
      <c r="B2">
        <v>1</v>
      </c>
      <c r="C2">
        <v>2</v>
      </c>
      <c r="D2" t="s">
        <v>91</v>
      </c>
      <c r="E2" t="s">
        <v>8526</v>
      </c>
      <c r="F2">
        <v>45</v>
      </c>
      <c r="G2" t="s">
        <v>587</v>
      </c>
      <c r="H2">
        <v>46040</v>
      </c>
      <c r="I2">
        <v>40</v>
      </c>
      <c r="J2">
        <v>46040</v>
      </c>
      <c r="K2" t="s">
        <v>11076</v>
      </c>
    </row>
    <row r="3" spans="1:40" x14ac:dyDescent="0.25">
      <c r="A3" s="49" t="s">
        <v>11075</v>
      </c>
      <c r="B3">
        <v>1</v>
      </c>
      <c r="C3">
        <v>2</v>
      </c>
      <c r="D3" t="s">
        <v>159</v>
      </c>
      <c r="E3" t="s">
        <v>8526</v>
      </c>
      <c r="F3">
        <v>200</v>
      </c>
      <c r="G3" t="s">
        <v>587</v>
      </c>
      <c r="H3">
        <v>46056</v>
      </c>
      <c r="I3">
        <v>180</v>
      </c>
      <c r="J3">
        <v>46047</v>
      </c>
      <c r="K3" t="s">
        <v>11077</v>
      </c>
      <c r="L3" t="s">
        <v>11078</v>
      </c>
    </row>
    <row r="4" spans="1:40" x14ac:dyDescent="0.25">
      <c r="A4" s="49" t="s">
        <v>11075</v>
      </c>
      <c r="B4">
        <v>1</v>
      </c>
      <c r="C4">
        <v>3</v>
      </c>
      <c r="D4" t="s">
        <v>154</v>
      </c>
      <c r="E4" t="s">
        <v>8526</v>
      </c>
      <c r="F4">
        <v>185</v>
      </c>
      <c r="G4" t="s">
        <v>587</v>
      </c>
      <c r="H4">
        <v>46069</v>
      </c>
      <c r="I4">
        <v>175</v>
      </c>
      <c r="J4">
        <v>46062</v>
      </c>
      <c r="K4" t="s">
        <v>11079</v>
      </c>
      <c r="L4" t="s">
        <v>11080</v>
      </c>
    </row>
    <row r="5" spans="1:40" x14ac:dyDescent="0.25">
      <c r="A5" s="49" t="s">
        <v>11075</v>
      </c>
      <c r="B5">
        <v>1</v>
      </c>
      <c r="C5">
        <v>3</v>
      </c>
      <c r="D5" t="s">
        <v>11081</v>
      </c>
      <c r="E5" t="s">
        <v>8528</v>
      </c>
      <c r="F5">
        <v>462</v>
      </c>
      <c r="G5" t="s">
        <v>588</v>
      </c>
      <c r="H5">
        <v>46066</v>
      </c>
      <c r="I5">
        <v>464</v>
      </c>
      <c r="J5">
        <v>46060</v>
      </c>
      <c r="K5" t="s">
        <v>11082</v>
      </c>
      <c r="L5" t="s">
        <v>11083</v>
      </c>
    </row>
    <row r="6" spans="1:40" x14ac:dyDescent="0.25">
      <c r="A6" s="49" t="s">
        <v>11075</v>
      </c>
      <c r="B6">
        <v>1</v>
      </c>
      <c r="C6">
        <v>3</v>
      </c>
      <c r="D6" t="s">
        <v>51</v>
      </c>
      <c r="E6" t="s">
        <v>8526</v>
      </c>
      <c r="F6">
        <v>150</v>
      </c>
      <c r="G6" t="s">
        <v>587</v>
      </c>
      <c r="H6">
        <v>46084</v>
      </c>
      <c r="I6">
        <v>145</v>
      </c>
      <c r="J6">
        <v>46043</v>
      </c>
      <c r="K6" t="s">
        <v>11084</v>
      </c>
      <c r="L6" t="s">
        <v>11085</v>
      </c>
    </row>
    <row r="7" spans="1:40" x14ac:dyDescent="0.25">
      <c r="A7" s="49" t="s">
        <v>11075</v>
      </c>
      <c r="B7">
        <v>1</v>
      </c>
      <c r="C7">
        <v>4</v>
      </c>
      <c r="D7" t="s">
        <v>41</v>
      </c>
      <c r="E7" t="s">
        <v>8526</v>
      </c>
      <c r="F7">
        <v>75</v>
      </c>
      <c r="G7" t="s">
        <v>587</v>
      </c>
      <c r="H7">
        <v>46113</v>
      </c>
      <c r="I7">
        <v>70</v>
      </c>
      <c r="J7">
        <v>46101</v>
      </c>
      <c r="K7" t="s">
        <v>11086</v>
      </c>
      <c r="L7" t="s">
        <v>11087</v>
      </c>
    </row>
    <row r="8" spans="1:40" x14ac:dyDescent="0.25">
      <c r="A8" s="49" t="s">
        <v>11075</v>
      </c>
      <c r="B8">
        <v>1</v>
      </c>
      <c r="C8">
        <v>4</v>
      </c>
      <c r="D8" t="s">
        <v>45</v>
      </c>
      <c r="E8" t="s">
        <v>8526</v>
      </c>
      <c r="F8">
        <v>85</v>
      </c>
      <c r="G8" t="s">
        <v>587</v>
      </c>
      <c r="H8">
        <v>46113</v>
      </c>
      <c r="I8">
        <v>80</v>
      </c>
      <c r="J8">
        <v>46071</v>
      </c>
      <c r="K8" t="s">
        <v>11088</v>
      </c>
      <c r="L8" t="s">
        <v>11089</v>
      </c>
    </row>
    <row r="9" spans="1:40" x14ac:dyDescent="0.25">
      <c r="A9" s="49" t="s">
        <v>11075</v>
      </c>
      <c r="B9">
        <v>1</v>
      </c>
      <c r="C9">
        <v>5</v>
      </c>
      <c r="D9" t="s">
        <v>73</v>
      </c>
      <c r="E9" t="s">
        <v>8526</v>
      </c>
      <c r="F9">
        <v>50</v>
      </c>
      <c r="G9" t="s">
        <v>587</v>
      </c>
      <c r="H9">
        <v>46126</v>
      </c>
      <c r="I9">
        <v>47.5</v>
      </c>
      <c r="J9">
        <v>46234</v>
      </c>
      <c r="K9" t="s">
        <v>11090</v>
      </c>
      <c r="L9" t="s">
        <v>11091</v>
      </c>
    </row>
    <row r="10" spans="1:40" x14ac:dyDescent="0.25">
      <c r="A10" s="49" t="s">
        <v>11075</v>
      </c>
      <c r="B10">
        <v>1</v>
      </c>
      <c r="C10">
        <v>5</v>
      </c>
      <c r="D10" t="s">
        <v>167</v>
      </c>
      <c r="E10" t="s">
        <v>8526</v>
      </c>
      <c r="F10">
        <v>80</v>
      </c>
      <c r="G10" t="s">
        <v>587</v>
      </c>
      <c r="H10">
        <v>46147</v>
      </c>
      <c r="I10">
        <v>70</v>
      </c>
      <c r="J10">
        <v>46130</v>
      </c>
      <c r="K10" t="s">
        <v>11092</v>
      </c>
      <c r="L10" t="s">
        <v>11093</v>
      </c>
    </row>
    <row r="11" spans="1:40" x14ac:dyDescent="0.25">
      <c r="A11" s="49" t="s">
        <v>11075</v>
      </c>
      <c r="B11">
        <v>1</v>
      </c>
      <c r="C11">
        <v>5</v>
      </c>
      <c r="D11" t="s">
        <v>8522</v>
      </c>
      <c r="E11" t="s">
        <v>8526</v>
      </c>
      <c r="F11">
        <v>40</v>
      </c>
      <c r="G11" t="s">
        <v>587</v>
      </c>
      <c r="H11">
        <v>46123</v>
      </c>
      <c r="I11">
        <v>35</v>
      </c>
      <c r="J11">
        <v>46123</v>
      </c>
      <c r="K11" t="s">
        <v>11094</v>
      </c>
      <c r="L11" t="s">
        <v>11093</v>
      </c>
    </row>
    <row r="12" spans="1:40" x14ac:dyDescent="0.25">
      <c r="A12" s="49" t="s">
        <v>11075</v>
      </c>
      <c r="B12">
        <v>1</v>
      </c>
      <c r="C12">
        <v>5</v>
      </c>
      <c r="D12" t="s">
        <v>256</v>
      </c>
      <c r="E12" t="s">
        <v>8526</v>
      </c>
      <c r="F12">
        <v>50</v>
      </c>
      <c r="G12" t="s">
        <v>587</v>
      </c>
      <c r="H12">
        <v>46139</v>
      </c>
      <c r="I12">
        <v>45</v>
      </c>
      <c r="J12">
        <v>46233</v>
      </c>
      <c r="K12" t="s">
        <v>11095</v>
      </c>
      <c r="L12" t="s">
        <v>11096</v>
      </c>
    </row>
    <row r="13" spans="1:40" x14ac:dyDescent="0.25">
      <c r="A13" s="49" t="s">
        <v>11075</v>
      </c>
      <c r="B13">
        <v>1</v>
      </c>
      <c r="C13">
        <v>5</v>
      </c>
      <c r="D13" t="s">
        <v>15</v>
      </c>
      <c r="E13" t="s">
        <v>8527</v>
      </c>
      <c r="F13">
        <v>75</v>
      </c>
      <c r="G13" t="s">
        <v>588</v>
      </c>
      <c r="H13">
        <v>46136</v>
      </c>
      <c r="I13">
        <v>65</v>
      </c>
      <c r="J13">
        <v>46101</v>
      </c>
      <c r="K13" t="s">
        <v>11097</v>
      </c>
      <c r="L13" t="s">
        <v>11093</v>
      </c>
    </row>
    <row r="14" spans="1:40" x14ac:dyDescent="0.25">
      <c r="A14" s="49" t="s">
        <v>11075</v>
      </c>
      <c r="B14">
        <v>1</v>
      </c>
      <c r="C14">
        <v>5</v>
      </c>
      <c r="D14" t="s">
        <v>214</v>
      </c>
      <c r="E14" t="s">
        <v>8526</v>
      </c>
      <c r="F14">
        <v>50</v>
      </c>
      <c r="G14" t="s">
        <v>587</v>
      </c>
      <c r="H14">
        <v>46132</v>
      </c>
      <c r="I14">
        <v>45</v>
      </c>
      <c r="J14">
        <v>46092</v>
      </c>
      <c r="K14" t="s">
        <v>11098</v>
      </c>
      <c r="L14" t="s">
        <v>11089</v>
      </c>
    </row>
    <row r="15" spans="1:40" x14ac:dyDescent="0.25">
      <c r="A15" s="49" t="s">
        <v>11075</v>
      </c>
      <c r="B15">
        <v>1</v>
      </c>
      <c r="C15">
        <v>6</v>
      </c>
      <c r="D15" t="s">
        <v>55</v>
      </c>
      <c r="E15" t="s">
        <v>8526</v>
      </c>
      <c r="F15">
        <v>67.5</v>
      </c>
      <c r="G15" t="s">
        <v>587</v>
      </c>
      <c r="H15">
        <v>46179</v>
      </c>
      <c r="I15">
        <v>65</v>
      </c>
      <c r="J15">
        <v>46172</v>
      </c>
      <c r="K15" t="s">
        <v>11099</v>
      </c>
      <c r="L15" t="s">
        <v>11100</v>
      </c>
    </row>
    <row r="16" spans="1:40" x14ac:dyDescent="0.25">
      <c r="A16" s="49" t="s">
        <v>11075</v>
      </c>
      <c r="B16">
        <v>1</v>
      </c>
      <c r="C16">
        <v>6</v>
      </c>
      <c r="D16" t="s">
        <v>96</v>
      </c>
      <c r="E16" t="s">
        <v>8526</v>
      </c>
      <c r="F16">
        <v>40</v>
      </c>
      <c r="G16" t="s">
        <v>587</v>
      </c>
      <c r="H16">
        <v>46151</v>
      </c>
      <c r="I16">
        <v>35</v>
      </c>
      <c r="J16">
        <v>46160</v>
      </c>
      <c r="K16" t="s">
        <v>11101</v>
      </c>
    </row>
    <row r="17" spans="1:12" x14ac:dyDescent="0.25">
      <c r="A17" s="49" t="s">
        <v>11075</v>
      </c>
      <c r="B17">
        <v>1</v>
      </c>
      <c r="C17">
        <v>6</v>
      </c>
      <c r="D17" t="s">
        <v>112</v>
      </c>
      <c r="E17" t="s">
        <v>8526</v>
      </c>
      <c r="F17">
        <v>35</v>
      </c>
      <c r="G17" t="s">
        <v>587</v>
      </c>
      <c r="H17">
        <v>46180</v>
      </c>
      <c r="I17" t="s">
        <v>8605</v>
      </c>
      <c r="J17">
        <v>46168</v>
      </c>
      <c r="K17" t="s">
        <v>11102</v>
      </c>
      <c r="L17" t="s">
        <v>11103</v>
      </c>
    </row>
    <row r="18" spans="1:12" x14ac:dyDescent="0.25">
      <c r="A18" s="49" t="s">
        <v>11075</v>
      </c>
      <c r="B18">
        <v>1</v>
      </c>
      <c r="C18">
        <v>6</v>
      </c>
      <c r="D18" t="s">
        <v>10</v>
      </c>
      <c r="E18" t="s">
        <v>8527</v>
      </c>
      <c r="F18">
        <v>80</v>
      </c>
      <c r="G18" t="s">
        <v>588</v>
      </c>
      <c r="H18">
        <v>46180</v>
      </c>
      <c r="I18">
        <v>70</v>
      </c>
      <c r="J18">
        <v>46150</v>
      </c>
      <c r="K18" t="s">
        <v>11104</v>
      </c>
      <c r="L18" t="s">
        <v>11105</v>
      </c>
    </row>
    <row r="19" spans="1:12" x14ac:dyDescent="0.25">
      <c r="A19" s="49" t="s">
        <v>11075</v>
      </c>
      <c r="B19">
        <v>1</v>
      </c>
      <c r="C19">
        <v>7</v>
      </c>
      <c r="D19" t="s">
        <v>32</v>
      </c>
      <c r="E19" t="s">
        <v>8526</v>
      </c>
      <c r="F19">
        <v>210</v>
      </c>
      <c r="G19" t="s">
        <v>587</v>
      </c>
      <c r="H19">
        <v>46195</v>
      </c>
      <c r="I19">
        <v>207.5</v>
      </c>
      <c r="J19">
        <v>46053</v>
      </c>
      <c r="K19" t="s">
        <v>11106</v>
      </c>
      <c r="L19" t="s">
        <v>11107</v>
      </c>
    </row>
    <row r="20" spans="1:12" x14ac:dyDescent="0.25">
      <c r="A20" s="49" t="s">
        <v>11075</v>
      </c>
      <c r="B20">
        <v>1</v>
      </c>
      <c r="C20">
        <v>7</v>
      </c>
      <c r="D20" t="s">
        <v>147</v>
      </c>
      <c r="E20" t="s">
        <v>8526</v>
      </c>
      <c r="F20">
        <v>150</v>
      </c>
      <c r="G20" t="s">
        <v>587</v>
      </c>
      <c r="H20">
        <v>46203</v>
      </c>
      <c r="I20">
        <v>140</v>
      </c>
      <c r="J20">
        <v>46177</v>
      </c>
      <c r="K20" t="s">
        <v>11108</v>
      </c>
      <c r="L20" t="s">
        <v>11109</v>
      </c>
    </row>
    <row r="21" spans="1:12" x14ac:dyDescent="0.25">
      <c r="A21" s="49" t="s">
        <v>11075</v>
      </c>
      <c r="B21">
        <v>1</v>
      </c>
      <c r="C21">
        <v>7</v>
      </c>
      <c r="D21" t="s">
        <v>339</v>
      </c>
      <c r="E21" t="s">
        <v>8527</v>
      </c>
      <c r="F21">
        <v>84</v>
      </c>
      <c r="G21" t="s">
        <v>588</v>
      </c>
      <c r="H21">
        <v>46203</v>
      </c>
      <c r="I21">
        <v>74</v>
      </c>
      <c r="J21">
        <v>46202</v>
      </c>
      <c r="K21" t="s">
        <v>11110</v>
      </c>
      <c r="L21" t="s">
        <v>11111</v>
      </c>
    </row>
    <row r="22" spans="1:12" x14ac:dyDescent="0.25">
      <c r="A22" s="49" t="s">
        <v>11075</v>
      </c>
      <c r="B22">
        <v>1</v>
      </c>
      <c r="C22">
        <v>7</v>
      </c>
      <c r="D22" t="s">
        <v>334</v>
      </c>
      <c r="E22" t="s">
        <v>8527</v>
      </c>
      <c r="F22">
        <v>61</v>
      </c>
      <c r="G22" t="s">
        <v>588</v>
      </c>
      <c r="H22">
        <v>46203</v>
      </c>
      <c r="I22">
        <v>55</v>
      </c>
      <c r="J22">
        <v>46195</v>
      </c>
      <c r="K22" t="s">
        <v>11112</v>
      </c>
      <c r="L22" t="s">
        <v>11111</v>
      </c>
    </row>
    <row r="23" spans="1:12" x14ac:dyDescent="0.25">
      <c r="A23" s="49" t="s">
        <v>11075</v>
      </c>
      <c r="B23">
        <v>1</v>
      </c>
      <c r="C23">
        <v>7</v>
      </c>
      <c r="D23" t="s">
        <v>195</v>
      </c>
      <c r="E23" t="s">
        <v>8526</v>
      </c>
      <c r="F23">
        <v>32.5</v>
      </c>
      <c r="G23" t="s">
        <v>587</v>
      </c>
      <c r="H23">
        <v>46203</v>
      </c>
      <c r="I23">
        <v>30</v>
      </c>
      <c r="J23">
        <v>46196</v>
      </c>
      <c r="K23" t="s">
        <v>11113</v>
      </c>
      <c r="L23" t="s">
        <v>11111</v>
      </c>
    </row>
    <row r="24" spans="1:12" x14ac:dyDescent="0.25">
      <c r="A24" s="49" t="s">
        <v>11075</v>
      </c>
      <c r="B24">
        <v>1</v>
      </c>
      <c r="C24">
        <v>7</v>
      </c>
      <c r="D24" t="s">
        <v>181</v>
      </c>
      <c r="E24" t="s">
        <v>8526</v>
      </c>
      <c r="F24">
        <v>125</v>
      </c>
      <c r="G24" t="s">
        <v>587</v>
      </c>
      <c r="H24">
        <v>46203</v>
      </c>
      <c r="I24">
        <v>120</v>
      </c>
      <c r="J24">
        <v>46203</v>
      </c>
      <c r="K24" t="s">
        <v>11114</v>
      </c>
      <c r="L24" t="s">
        <v>11111</v>
      </c>
    </row>
    <row r="25" spans="1:12" x14ac:dyDescent="0.25">
      <c r="A25" s="49" t="s">
        <v>11075</v>
      </c>
      <c r="B25">
        <v>1</v>
      </c>
      <c r="C25">
        <v>8</v>
      </c>
      <c r="D25" t="s">
        <v>8525</v>
      </c>
      <c r="E25" t="s">
        <v>8526</v>
      </c>
      <c r="F25">
        <v>50</v>
      </c>
      <c r="G25" t="s">
        <v>587</v>
      </c>
      <c r="H25">
        <v>46231</v>
      </c>
      <c r="I25">
        <v>40</v>
      </c>
      <c r="J25">
        <v>46226</v>
      </c>
      <c r="K25" t="s">
        <v>11115</v>
      </c>
      <c r="L25" t="s">
        <v>11116</v>
      </c>
    </row>
    <row r="26" spans="1:12" x14ac:dyDescent="0.25">
      <c r="A26" s="49" t="s">
        <v>11075</v>
      </c>
      <c r="B26">
        <v>1</v>
      </c>
      <c r="C26">
        <v>8</v>
      </c>
      <c r="D26" t="s">
        <v>249</v>
      </c>
      <c r="E26" t="s">
        <v>8526</v>
      </c>
      <c r="F26">
        <v>170</v>
      </c>
      <c r="G26" t="s">
        <v>587</v>
      </c>
      <c r="H26">
        <v>46233</v>
      </c>
      <c r="I26">
        <v>160</v>
      </c>
      <c r="J26">
        <v>46145</v>
      </c>
      <c r="K26" t="s">
        <v>11117</v>
      </c>
      <c r="L26" t="s">
        <v>11118</v>
      </c>
    </row>
    <row r="27" spans="1:12" x14ac:dyDescent="0.25">
      <c r="A27" s="49" t="s">
        <v>11075</v>
      </c>
      <c r="B27">
        <v>1</v>
      </c>
      <c r="C27">
        <v>8</v>
      </c>
      <c r="D27" t="s">
        <v>1</v>
      </c>
      <c r="E27" t="s">
        <v>8527</v>
      </c>
      <c r="F27">
        <v>75</v>
      </c>
      <c r="G27" t="s">
        <v>588</v>
      </c>
      <c r="H27">
        <v>46208</v>
      </c>
      <c r="I27">
        <v>70</v>
      </c>
      <c r="J27">
        <v>46202</v>
      </c>
      <c r="K27" t="s">
        <v>11119</v>
      </c>
      <c r="L27" t="s">
        <v>11120</v>
      </c>
    </row>
    <row r="28" spans="1:12" x14ac:dyDescent="0.25">
      <c r="A28" s="49" t="s">
        <v>11075</v>
      </c>
      <c r="B28">
        <v>1</v>
      </c>
      <c r="C28">
        <v>8</v>
      </c>
      <c r="D28" t="s">
        <v>1</v>
      </c>
      <c r="E28" t="s">
        <v>8526</v>
      </c>
      <c r="F28">
        <v>170</v>
      </c>
      <c r="G28" t="s">
        <v>587</v>
      </c>
      <c r="H28">
        <v>46233</v>
      </c>
      <c r="I28">
        <v>150</v>
      </c>
      <c r="J28">
        <v>46034</v>
      </c>
      <c r="K28" t="s">
        <v>11121</v>
      </c>
      <c r="L28" t="s">
        <v>11122</v>
      </c>
    </row>
    <row r="29" spans="1:12" x14ac:dyDescent="0.25">
      <c r="A29" s="49" t="s">
        <v>11075</v>
      </c>
      <c r="B29">
        <v>1</v>
      </c>
      <c r="C29">
        <v>8</v>
      </c>
      <c r="D29" t="s">
        <v>286</v>
      </c>
      <c r="E29" t="s">
        <v>8526</v>
      </c>
      <c r="F29">
        <v>120</v>
      </c>
      <c r="G29" t="s">
        <v>587</v>
      </c>
      <c r="H29">
        <v>46233</v>
      </c>
      <c r="I29">
        <v>110</v>
      </c>
      <c r="J29">
        <v>46228</v>
      </c>
      <c r="K29" t="s">
        <v>11123</v>
      </c>
      <c r="L29" t="s">
        <v>11124</v>
      </c>
    </row>
    <row r="30" spans="1:12" x14ac:dyDescent="0.25">
      <c r="A30" s="49" t="s">
        <v>11075</v>
      </c>
      <c r="B30">
        <v>1</v>
      </c>
      <c r="C30">
        <v>8</v>
      </c>
      <c r="D30" t="s">
        <v>10</v>
      </c>
      <c r="E30" t="s">
        <v>8526</v>
      </c>
      <c r="F30">
        <v>200</v>
      </c>
      <c r="G30" t="s">
        <v>587</v>
      </c>
      <c r="H30">
        <v>46234</v>
      </c>
      <c r="I30">
        <v>150</v>
      </c>
      <c r="J30">
        <v>46038</v>
      </c>
      <c r="K30" t="s">
        <v>11125</v>
      </c>
      <c r="L30" t="s">
        <v>11126</v>
      </c>
    </row>
    <row r="31" spans="1:12" x14ac:dyDescent="0.25">
      <c r="A31" s="49" t="s">
        <v>11075</v>
      </c>
      <c r="B31">
        <v>1</v>
      </c>
      <c r="C31">
        <v>8</v>
      </c>
      <c r="D31" t="s">
        <v>265</v>
      </c>
      <c r="E31" t="s">
        <v>8526</v>
      </c>
      <c r="F31">
        <v>80</v>
      </c>
      <c r="G31" t="s">
        <v>587</v>
      </c>
      <c r="H31">
        <v>46233</v>
      </c>
      <c r="I31">
        <v>75</v>
      </c>
      <c r="J31">
        <v>46228</v>
      </c>
      <c r="K31" t="s">
        <v>11127</v>
      </c>
      <c r="L31" t="s">
        <v>11128</v>
      </c>
    </row>
    <row r="32" spans="1:12" x14ac:dyDescent="0.25">
      <c r="A32" s="49" t="s">
        <v>11075</v>
      </c>
      <c r="B32">
        <v>1</v>
      </c>
      <c r="C32">
        <v>8</v>
      </c>
      <c r="D32" t="s">
        <v>209</v>
      </c>
      <c r="E32" t="s">
        <v>8526</v>
      </c>
      <c r="F32">
        <v>75</v>
      </c>
      <c r="G32" t="s">
        <v>587</v>
      </c>
      <c r="H32">
        <v>46228</v>
      </c>
      <c r="I32">
        <v>70</v>
      </c>
      <c r="J32">
        <v>46206</v>
      </c>
      <c r="K32" t="s">
        <v>11129</v>
      </c>
    </row>
    <row r="33" spans="1:17" x14ac:dyDescent="0.25">
      <c r="A33" s="49" t="s">
        <v>11075</v>
      </c>
      <c r="B33">
        <v>1</v>
      </c>
      <c r="C33">
        <v>8</v>
      </c>
      <c r="D33" t="s">
        <v>217</v>
      </c>
      <c r="E33" t="s">
        <v>8526</v>
      </c>
      <c r="F33">
        <v>27.5</v>
      </c>
      <c r="G33" t="s">
        <v>587</v>
      </c>
      <c r="H33">
        <v>46234</v>
      </c>
      <c r="I33">
        <v>25</v>
      </c>
      <c r="J33">
        <v>46231</v>
      </c>
      <c r="K33" t="s">
        <v>11130</v>
      </c>
      <c r="L33" t="s">
        <v>11124</v>
      </c>
    </row>
    <row r="34" spans="1:17" x14ac:dyDescent="0.25">
      <c r="A34" s="49" t="s">
        <v>11131</v>
      </c>
      <c r="B34">
        <v>2</v>
      </c>
      <c r="C34">
        <v>1</v>
      </c>
      <c r="L34" t="s">
        <v>11132</v>
      </c>
      <c r="M34" t="s">
        <v>586</v>
      </c>
      <c r="N34" t="s">
        <v>702</v>
      </c>
      <c r="O34" t="s">
        <v>599</v>
      </c>
      <c r="P34" t="s">
        <v>703</v>
      </c>
      <c r="Q34" t="s">
        <v>11133</v>
      </c>
    </row>
    <row r="35" spans="1:17" x14ac:dyDescent="0.25">
      <c r="A35" s="49" t="s">
        <v>11131</v>
      </c>
      <c r="B35">
        <v>2</v>
      </c>
      <c r="C35">
        <v>1</v>
      </c>
      <c r="L35" t="s">
        <v>729</v>
      </c>
      <c r="M35" t="s">
        <v>586</v>
      </c>
      <c r="N35" t="s">
        <v>707</v>
      </c>
      <c r="O35" t="s">
        <v>599</v>
      </c>
      <c r="P35" t="s">
        <v>703</v>
      </c>
      <c r="Q35" t="s">
        <v>706</v>
      </c>
    </row>
    <row r="36" spans="1:17" x14ac:dyDescent="0.25">
      <c r="A36" s="49" t="s">
        <v>11131</v>
      </c>
      <c r="B36">
        <v>2</v>
      </c>
      <c r="C36">
        <v>1</v>
      </c>
      <c r="L36" t="s">
        <v>737</v>
      </c>
      <c r="M36" t="s">
        <v>585</v>
      </c>
      <c r="N36" t="s">
        <v>11134</v>
      </c>
      <c r="O36" t="s">
        <v>599</v>
      </c>
      <c r="P36" t="s">
        <v>703</v>
      </c>
      <c r="Q36" t="s">
        <v>11135</v>
      </c>
    </row>
    <row r="37" spans="1:17" x14ac:dyDescent="0.25">
      <c r="A37" s="49" t="s">
        <v>11131</v>
      </c>
      <c r="B37">
        <v>2</v>
      </c>
      <c r="C37">
        <v>1</v>
      </c>
      <c r="L37" t="s">
        <v>11136</v>
      </c>
      <c r="M37" t="s">
        <v>698</v>
      </c>
      <c r="N37" t="s">
        <v>715</v>
      </c>
      <c r="O37" t="s">
        <v>599</v>
      </c>
      <c r="P37" t="s">
        <v>703</v>
      </c>
      <c r="Q37" t="s">
        <v>11137</v>
      </c>
    </row>
    <row r="38" spans="1:17" x14ac:dyDescent="0.25">
      <c r="A38" s="49" t="s">
        <v>11131</v>
      </c>
      <c r="B38">
        <v>2</v>
      </c>
      <c r="C38">
        <v>1</v>
      </c>
      <c r="L38" t="s">
        <v>745</v>
      </c>
      <c r="M38" t="s">
        <v>698</v>
      </c>
      <c r="N38" t="s">
        <v>716</v>
      </c>
      <c r="O38" t="s">
        <v>711</v>
      </c>
      <c r="P38" t="s">
        <v>703</v>
      </c>
      <c r="Q38" t="s">
        <v>744</v>
      </c>
    </row>
    <row r="39" spans="1:17" x14ac:dyDescent="0.25">
      <c r="A39" s="49" t="s">
        <v>11131</v>
      </c>
      <c r="B39">
        <v>2</v>
      </c>
      <c r="C39">
        <v>1</v>
      </c>
      <c r="L39" t="s">
        <v>750</v>
      </c>
      <c r="M39" t="s">
        <v>698</v>
      </c>
      <c r="N39" t="s">
        <v>719</v>
      </c>
      <c r="O39" t="s">
        <v>711</v>
      </c>
      <c r="P39" t="s">
        <v>703</v>
      </c>
      <c r="Q39" t="s">
        <v>11138</v>
      </c>
    </row>
    <row r="40" spans="1:17" x14ac:dyDescent="0.25">
      <c r="A40" s="49" t="s">
        <v>11131</v>
      </c>
      <c r="B40">
        <v>2</v>
      </c>
      <c r="C40">
        <v>2</v>
      </c>
      <c r="L40" t="s">
        <v>738</v>
      </c>
      <c r="M40" t="s">
        <v>585</v>
      </c>
      <c r="N40" t="s">
        <v>11139</v>
      </c>
      <c r="O40" t="s">
        <v>599</v>
      </c>
      <c r="P40" t="s">
        <v>703</v>
      </c>
      <c r="Q40" t="s">
        <v>739</v>
      </c>
    </row>
    <row r="41" spans="1:17" x14ac:dyDescent="0.25">
      <c r="A41" s="49" t="s">
        <v>11131</v>
      </c>
      <c r="B41">
        <v>2</v>
      </c>
      <c r="C41">
        <v>2</v>
      </c>
      <c r="L41" t="s">
        <v>741</v>
      </c>
      <c r="M41" t="s">
        <v>585</v>
      </c>
      <c r="N41" t="s">
        <v>714</v>
      </c>
      <c r="O41" t="s">
        <v>599</v>
      </c>
      <c r="P41" t="s">
        <v>703</v>
      </c>
      <c r="Q41" t="s">
        <v>740</v>
      </c>
    </row>
    <row r="42" spans="1:17" x14ac:dyDescent="0.25">
      <c r="A42" s="49" t="s">
        <v>11131</v>
      </c>
      <c r="B42">
        <v>2</v>
      </c>
      <c r="C42">
        <v>3</v>
      </c>
      <c r="L42" t="s">
        <v>731</v>
      </c>
      <c r="M42" t="s">
        <v>586</v>
      </c>
      <c r="N42" t="s">
        <v>708</v>
      </c>
      <c r="O42" t="s">
        <v>599</v>
      </c>
      <c r="P42" t="s">
        <v>703</v>
      </c>
      <c r="Q42" t="s">
        <v>11140</v>
      </c>
    </row>
    <row r="43" spans="1:17" x14ac:dyDescent="0.25">
      <c r="A43" s="49" t="s">
        <v>11131</v>
      </c>
      <c r="B43">
        <v>2</v>
      </c>
      <c r="C43">
        <v>3</v>
      </c>
      <c r="L43" t="s">
        <v>754</v>
      </c>
      <c r="M43" t="s">
        <v>586</v>
      </c>
      <c r="N43" t="s">
        <v>721</v>
      </c>
      <c r="O43" t="s">
        <v>711</v>
      </c>
      <c r="P43" t="s">
        <v>703</v>
      </c>
      <c r="Q43" t="s">
        <v>11141</v>
      </c>
    </row>
    <row r="44" spans="1:17" x14ac:dyDescent="0.25">
      <c r="A44" s="49" t="s">
        <v>11131</v>
      </c>
      <c r="B44">
        <v>2</v>
      </c>
      <c r="C44">
        <v>5</v>
      </c>
      <c r="L44" t="s">
        <v>11142</v>
      </c>
      <c r="M44" t="s">
        <v>586</v>
      </c>
      <c r="N44" t="s">
        <v>11143</v>
      </c>
      <c r="O44" t="s">
        <v>599</v>
      </c>
      <c r="P44" t="s">
        <v>703</v>
      </c>
      <c r="Q44" t="s">
        <v>11144</v>
      </c>
    </row>
    <row r="45" spans="1:17" x14ac:dyDescent="0.25">
      <c r="A45" s="49" t="s">
        <v>11131</v>
      </c>
      <c r="B45">
        <v>2</v>
      </c>
      <c r="C45">
        <v>5</v>
      </c>
      <c r="L45" t="s">
        <v>749</v>
      </c>
      <c r="M45" t="s">
        <v>700</v>
      </c>
      <c r="N45" t="s">
        <v>11145</v>
      </c>
      <c r="O45" t="s">
        <v>599</v>
      </c>
      <c r="P45" t="s">
        <v>703</v>
      </c>
      <c r="Q45" t="s">
        <v>11146</v>
      </c>
    </row>
    <row r="46" spans="1:17" x14ac:dyDescent="0.25">
      <c r="A46" s="49" t="s">
        <v>11131</v>
      </c>
      <c r="B46">
        <v>2</v>
      </c>
      <c r="C46">
        <v>6</v>
      </c>
      <c r="L46" t="s">
        <v>761</v>
      </c>
      <c r="M46" t="s">
        <v>586</v>
      </c>
      <c r="N46" t="s">
        <v>724</v>
      </c>
      <c r="O46" t="s">
        <v>711</v>
      </c>
      <c r="P46" t="s">
        <v>703</v>
      </c>
      <c r="Q46" t="s">
        <v>11147</v>
      </c>
    </row>
    <row r="47" spans="1:17" x14ac:dyDescent="0.25">
      <c r="A47" s="49" t="s">
        <v>11131</v>
      </c>
      <c r="B47">
        <v>2</v>
      </c>
      <c r="C47">
        <v>6</v>
      </c>
      <c r="L47" t="s">
        <v>11148</v>
      </c>
      <c r="M47" t="s">
        <v>699</v>
      </c>
      <c r="N47" t="s">
        <v>717</v>
      </c>
      <c r="O47" t="s">
        <v>599</v>
      </c>
      <c r="P47" t="s">
        <v>703</v>
      </c>
      <c r="Q47" t="s">
        <v>747</v>
      </c>
    </row>
    <row r="48" spans="1:17" x14ac:dyDescent="0.25">
      <c r="A48" s="49" t="s">
        <v>11131</v>
      </c>
      <c r="B48">
        <v>2</v>
      </c>
      <c r="C48">
        <v>6</v>
      </c>
      <c r="L48" t="s">
        <v>734</v>
      </c>
      <c r="M48" t="s">
        <v>586</v>
      </c>
      <c r="N48" t="s">
        <v>710</v>
      </c>
      <c r="O48" t="s">
        <v>711</v>
      </c>
      <c r="P48" t="s">
        <v>703</v>
      </c>
      <c r="Q48" t="s">
        <v>11149</v>
      </c>
    </row>
    <row r="49" spans="1:29" x14ac:dyDescent="0.25">
      <c r="A49" s="49" t="s">
        <v>11131</v>
      </c>
      <c r="B49">
        <v>2</v>
      </c>
      <c r="C49">
        <v>6</v>
      </c>
      <c r="L49" t="s">
        <v>11150</v>
      </c>
      <c r="M49" t="s">
        <v>701</v>
      </c>
      <c r="N49" t="s">
        <v>720</v>
      </c>
      <c r="O49" t="s">
        <v>711</v>
      </c>
      <c r="P49" t="s">
        <v>703</v>
      </c>
      <c r="Q49" t="s">
        <v>11151</v>
      </c>
    </row>
    <row r="50" spans="1:29" x14ac:dyDescent="0.25">
      <c r="A50" s="49" t="s">
        <v>11131</v>
      </c>
      <c r="B50">
        <v>2</v>
      </c>
      <c r="C50">
        <v>7</v>
      </c>
      <c r="L50" t="s">
        <v>762</v>
      </c>
      <c r="M50" t="s">
        <v>585</v>
      </c>
      <c r="N50" t="s">
        <v>725</v>
      </c>
      <c r="O50" t="s">
        <v>711</v>
      </c>
      <c r="P50" t="s">
        <v>703</v>
      </c>
      <c r="Q50" t="s">
        <v>11152</v>
      </c>
    </row>
    <row r="51" spans="1:29" x14ac:dyDescent="0.25">
      <c r="A51" s="49" t="s">
        <v>11131</v>
      </c>
      <c r="B51">
        <v>2</v>
      </c>
      <c r="C51">
        <v>7</v>
      </c>
      <c r="L51" t="s">
        <v>768</v>
      </c>
      <c r="M51" t="s">
        <v>698</v>
      </c>
      <c r="N51" t="s">
        <v>726</v>
      </c>
      <c r="O51" t="s">
        <v>599</v>
      </c>
      <c r="P51" t="s">
        <v>703</v>
      </c>
      <c r="Q51" t="s">
        <v>11153</v>
      </c>
    </row>
    <row r="52" spans="1:29" x14ac:dyDescent="0.25">
      <c r="A52" s="49" t="s">
        <v>11131</v>
      </c>
      <c r="B52">
        <v>2</v>
      </c>
      <c r="C52">
        <v>7</v>
      </c>
      <c r="L52" t="s">
        <v>11154</v>
      </c>
      <c r="M52" t="s">
        <v>586</v>
      </c>
      <c r="N52" t="s">
        <v>11155</v>
      </c>
      <c r="O52" t="s">
        <v>711</v>
      </c>
      <c r="P52" t="s">
        <v>703</v>
      </c>
      <c r="Q52" t="s">
        <v>11156</v>
      </c>
    </row>
    <row r="53" spans="1:29" x14ac:dyDescent="0.25">
      <c r="A53" s="49" t="s">
        <v>11131</v>
      </c>
      <c r="B53">
        <v>2</v>
      </c>
      <c r="C53">
        <v>8</v>
      </c>
      <c r="L53" t="s">
        <v>769</v>
      </c>
      <c r="M53" t="s">
        <v>586</v>
      </c>
      <c r="N53" t="s">
        <v>727</v>
      </c>
      <c r="O53" t="s">
        <v>711</v>
      </c>
      <c r="P53" t="s">
        <v>703</v>
      </c>
      <c r="Q53" t="s">
        <v>765</v>
      </c>
    </row>
    <row r="54" spans="1:29" x14ac:dyDescent="0.25">
      <c r="A54" s="49" t="s">
        <v>11131</v>
      </c>
      <c r="B54">
        <v>2</v>
      </c>
      <c r="C54">
        <v>8</v>
      </c>
      <c r="L54" t="s">
        <v>757</v>
      </c>
      <c r="M54" t="s">
        <v>698</v>
      </c>
      <c r="N54" t="s">
        <v>722</v>
      </c>
      <c r="O54" t="s">
        <v>711</v>
      </c>
      <c r="P54" t="s">
        <v>703</v>
      </c>
      <c r="Q54" t="s">
        <v>11157</v>
      </c>
    </row>
    <row r="55" spans="1:29" x14ac:dyDescent="0.25">
      <c r="A55" s="49" t="s">
        <v>11131</v>
      </c>
      <c r="B55">
        <v>2</v>
      </c>
      <c r="C55">
        <v>8</v>
      </c>
      <c r="L55" t="s">
        <v>758</v>
      </c>
      <c r="M55" t="s">
        <v>586</v>
      </c>
      <c r="N55" t="s">
        <v>11158</v>
      </c>
      <c r="O55" t="s">
        <v>711</v>
      </c>
      <c r="P55" t="s">
        <v>703</v>
      </c>
      <c r="Q55" t="s">
        <v>11159</v>
      </c>
    </row>
    <row r="56" spans="1:29" x14ac:dyDescent="0.25">
      <c r="A56" s="49" t="s">
        <v>11160</v>
      </c>
      <c r="B56">
        <v>3</v>
      </c>
      <c r="C56">
        <v>1</v>
      </c>
      <c r="R56">
        <v>46020</v>
      </c>
      <c r="S56">
        <v>42</v>
      </c>
      <c r="T56">
        <v>7</v>
      </c>
      <c r="U56">
        <v>14</v>
      </c>
      <c r="V56">
        <v>0</v>
      </c>
      <c r="W56">
        <v>6</v>
      </c>
      <c r="X56">
        <v>10</v>
      </c>
      <c r="Y56">
        <v>0</v>
      </c>
      <c r="Z56">
        <v>5</v>
      </c>
      <c r="AA56">
        <v>0</v>
      </c>
      <c r="AB56">
        <v>2</v>
      </c>
      <c r="AC56">
        <v>21</v>
      </c>
    </row>
    <row r="57" spans="1:29" x14ac:dyDescent="0.25">
      <c r="A57" s="49" t="s">
        <v>11160</v>
      </c>
      <c r="B57">
        <v>3</v>
      </c>
      <c r="C57">
        <v>1</v>
      </c>
      <c r="R57">
        <v>46027</v>
      </c>
      <c r="S57">
        <v>32</v>
      </c>
      <c r="T57">
        <v>8</v>
      </c>
      <c r="U57">
        <v>0</v>
      </c>
      <c r="V57">
        <v>0</v>
      </c>
      <c r="W57">
        <v>10</v>
      </c>
      <c r="X57">
        <v>8</v>
      </c>
      <c r="Y57">
        <v>0</v>
      </c>
      <c r="Z57">
        <v>6</v>
      </c>
      <c r="AA57">
        <v>0</v>
      </c>
      <c r="AB57">
        <v>2</v>
      </c>
      <c r="AC57">
        <v>16</v>
      </c>
    </row>
    <row r="58" spans="1:29" x14ac:dyDescent="0.25">
      <c r="A58" s="49" t="s">
        <v>11160</v>
      </c>
      <c r="B58">
        <v>3</v>
      </c>
      <c r="C58">
        <v>2</v>
      </c>
      <c r="R58">
        <v>46034</v>
      </c>
      <c r="S58">
        <v>82</v>
      </c>
      <c r="T58">
        <v>24</v>
      </c>
      <c r="U58">
        <v>15</v>
      </c>
      <c r="V58">
        <v>0</v>
      </c>
      <c r="W58">
        <v>16</v>
      </c>
      <c r="X58">
        <v>10</v>
      </c>
      <c r="Y58">
        <v>0</v>
      </c>
      <c r="Z58">
        <v>17</v>
      </c>
      <c r="AA58">
        <v>0</v>
      </c>
      <c r="AB58">
        <v>5</v>
      </c>
      <c r="AC58">
        <v>16.399999999999999</v>
      </c>
    </row>
    <row r="59" spans="1:29" x14ac:dyDescent="0.25">
      <c r="A59" s="49" t="s">
        <v>11160</v>
      </c>
      <c r="B59">
        <v>3</v>
      </c>
      <c r="C59">
        <v>2</v>
      </c>
      <c r="R59">
        <v>46041</v>
      </c>
      <c r="S59">
        <v>85</v>
      </c>
      <c r="T59">
        <v>15</v>
      </c>
      <c r="U59">
        <v>28</v>
      </c>
      <c r="V59">
        <v>0</v>
      </c>
      <c r="W59">
        <v>12</v>
      </c>
      <c r="X59">
        <v>15</v>
      </c>
      <c r="Y59">
        <v>1</v>
      </c>
      <c r="Z59">
        <v>14</v>
      </c>
      <c r="AA59">
        <v>0</v>
      </c>
      <c r="AB59">
        <v>5</v>
      </c>
      <c r="AC59">
        <v>17</v>
      </c>
    </row>
    <row r="60" spans="1:29" x14ac:dyDescent="0.25">
      <c r="A60" s="49" t="s">
        <v>11160</v>
      </c>
      <c r="B60">
        <v>3</v>
      </c>
      <c r="C60">
        <v>2</v>
      </c>
      <c r="R60">
        <v>46048</v>
      </c>
      <c r="S60">
        <v>49</v>
      </c>
      <c r="T60">
        <v>19</v>
      </c>
      <c r="U60">
        <v>0</v>
      </c>
      <c r="V60">
        <v>0</v>
      </c>
      <c r="W60">
        <v>10</v>
      </c>
      <c r="X60">
        <v>6</v>
      </c>
      <c r="Y60">
        <v>2</v>
      </c>
      <c r="Z60">
        <v>12</v>
      </c>
      <c r="AA60">
        <v>0</v>
      </c>
      <c r="AB60">
        <v>3</v>
      </c>
      <c r="AC60">
        <v>16.3</v>
      </c>
    </row>
    <row r="61" spans="1:29" x14ac:dyDescent="0.25">
      <c r="A61" s="49" t="s">
        <v>11160</v>
      </c>
      <c r="B61">
        <v>3</v>
      </c>
      <c r="C61">
        <v>3</v>
      </c>
      <c r="R61">
        <v>46055</v>
      </c>
      <c r="S61">
        <v>67</v>
      </c>
      <c r="T61">
        <v>11</v>
      </c>
      <c r="U61">
        <v>16</v>
      </c>
      <c r="V61">
        <v>10</v>
      </c>
      <c r="W61">
        <v>12</v>
      </c>
      <c r="X61">
        <v>11</v>
      </c>
      <c r="Y61">
        <v>0</v>
      </c>
      <c r="Z61">
        <v>6</v>
      </c>
      <c r="AA61">
        <v>1</v>
      </c>
      <c r="AB61">
        <v>4</v>
      </c>
      <c r="AC61">
        <v>16.8</v>
      </c>
    </row>
    <row r="62" spans="1:29" x14ac:dyDescent="0.25">
      <c r="A62" s="49" t="s">
        <v>11160</v>
      </c>
      <c r="B62">
        <v>3</v>
      </c>
      <c r="C62">
        <v>3</v>
      </c>
      <c r="R62">
        <v>46062</v>
      </c>
      <c r="S62">
        <v>71</v>
      </c>
      <c r="T62">
        <v>11</v>
      </c>
      <c r="U62">
        <v>10</v>
      </c>
      <c r="V62">
        <v>7</v>
      </c>
      <c r="W62">
        <v>12</v>
      </c>
      <c r="X62">
        <v>16</v>
      </c>
      <c r="Y62">
        <v>0</v>
      </c>
      <c r="Z62">
        <v>14</v>
      </c>
      <c r="AA62">
        <v>1</v>
      </c>
      <c r="AB62">
        <v>4</v>
      </c>
      <c r="AC62">
        <v>17.8</v>
      </c>
    </row>
    <row r="63" spans="1:29" x14ac:dyDescent="0.25">
      <c r="A63" s="49" t="s">
        <v>11160</v>
      </c>
      <c r="B63">
        <v>3</v>
      </c>
      <c r="C63">
        <v>3</v>
      </c>
      <c r="R63">
        <v>46069</v>
      </c>
      <c r="S63">
        <v>89</v>
      </c>
      <c r="T63">
        <v>10</v>
      </c>
      <c r="U63">
        <v>24</v>
      </c>
      <c r="V63">
        <v>13</v>
      </c>
      <c r="W63">
        <v>10</v>
      </c>
      <c r="X63">
        <v>14</v>
      </c>
      <c r="Y63">
        <v>2</v>
      </c>
      <c r="Z63">
        <v>5</v>
      </c>
      <c r="AA63">
        <v>1</v>
      </c>
      <c r="AB63">
        <v>5</v>
      </c>
      <c r="AC63">
        <v>17.8</v>
      </c>
    </row>
    <row r="64" spans="1:29" x14ac:dyDescent="0.25">
      <c r="A64" s="49" t="s">
        <v>11160</v>
      </c>
      <c r="B64">
        <v>3</v>
      </c>
      <c r="C64">
        <v>3</v>
      </c>
      <c r="R64">
        <v>46076</v>
      </c>
      <c r="S64">
        <v>81</v>
      </c>
      <c r="T64">
        <v>9</v>
      </c>
      <c r="U64">
        <v>19</v>
      </c>
      <c r="V64">
        <v>13</v>
      </c>
      <c r="W64">
        <v>7</v>
      </c>
      <c r="X64">
        <v>16</v>
      </c>
      <c r="Y64">
        <v>2</v>
      </c>
      <c r="Z64">
        <v>7</v>
      </c>
      <c r="AA64">
        <v>5</v>
      </c>
      <c r="AB64">
        <v>4</v>
      </c>
      <c r="AC64">
        <v>20.2</v>
      </c>
    </row>
    <row r="65" spans="1:29" x14ac:dyDescent="0.25">
      <c r="A65" s="49" t="s">
        <v>11160</v>
      </c>
      <c r="B65">
        <v>3</v>
      </c>
      <c r="C65">
        <v>3</v>
      </c>
      <c r="R65">
        <v>46083</v>
      </c>
      <c r="S65">
        <v>70</v>
      </c>
      <c r="T65">
        <v>12</v>
      </c>
      <c r="U65">
        <v>0</v>
      </c>
      <c r="V65">
        <v>10</v>
      </c>
      <c r="W65">
        <v>10</v>
      </c>
      <c r="X65">
        <v>10</v>
      </c>
      <c r="Y65">
        <v>6</v>
      </c>
      <c r="Z65">
        <v>15</v>
      </c>
      <c r="AA65">
        <v>2</v>
      </c>
      <c r="AB65">
        <v>3</v>
      </c>
      <c r="AC65">
        <v>23.3</v>
      </c>
    </row>
    <row r="66" spans="1:29" x14ac:dyDescent="0.25">
      <c r="A66" s="49" t="s">
        <v>11160</v>
      </c>
      <c r="B66">
        <v>3</v>
      </c>
      <c r="C66">
        <v>3</v>
      </c>
      <c r="R66">
        <v>46090</v>
      </c>
      <c r="S66">
        <v>67</v>
      </c>
      <c r="T66">
        <v>14</v>
      </c>
      <c r="U66">
        <v>18</v>
      </c>
      <c r="V66">
        <v>0</v>
      </c>
      <c r="W66">
        <v>9</v>
      </c>
      <c r="X66">
        <v>13</v>
      </c>
      <c r="Y66">
        <v>0</v>
      </c>
      <c r="Z66">
        <v>11</v>
      </c>
      <c r="AA66">
        <v>2</v>
      </c>
      <c r="AB66">
        <v>3</v>
      </c>
      <c r="AC66">
        <v>22.3</v>
      </c>
    </row>
    <row r="67" spans="1:29" x14ac:dyDescent="0.25">
      <c r="A67" s="49" t="s">
        <v>11160</v>
      </c>
      <c r="B67">
        <v>3</v>
      </c>
      <c r="C67">
        <v>4</v>
      </c>
      <c r="R67">
        <v>46097</v>
      </c>
      <c r="S67">
        <v>76</v>
      </c>
      <c r="T67">
        <v>17</v>
      </c>
      <c r="U67">
        <v>10</v>
      </c>
      <c r="V67">
        <v>4</v>
      </c>
      <c r="W67">
        <v>12</v>
      </c>
      <c r="X67">
        <v>14</v>
      </c>
      <c r="Y67">
        <v>0</v>
      </c>
      <c r="Z67">
        <v>9</v>
      </c>
      <c r="AA67">
        <v>7</v>
      </c>
      <c r="AB67">
        <v>4</v>
      </c>
      <c r="AC67">
        <v>19</v>
      </c>
    </row>
    <row r="68" spans="1:29" x14ac:dyDescent="0.25">
      <c r="A68" s="49" t="s">
        <v>11160</v>
      </c>
      <c r="B68">
        <v>3</v>
      </c>
      <c r="C68">
        <v>4</v>
      </c>
      <c r="R68">
        <v>46104</v>
      </c>
      <c r="S68">
        <v>78</v>
      </c>
      <c r="T68">
        <v>17</v>
      </c>
      <c r="U68">
        <v>10</v>
      </c>
      <c r="V68">
        <v>4</v>
      </c>
      <c r="W68">
        <v>12</v>
      </c>
      <c r="X68">
        <v>15</v>
      </c>
      <c r="Y68">
        <v>0</v>
      </c>
      <c r="Z68">
        <v>9</v>
      </c>
      <c r="AA68">
        <v>5</v>
      </c>
      <c r="AB68">
        <v>4</v>
      </c>
      <c r="AC68">
        <v>19.5</v>
      </c>
    </row>
    <row r="69" spans="1:29" x14ac:dyDescent="0.25">
      <c r="A69" s="49" t="s">
        <v>11160</v>
      </c>
      <c r="B69">
        <v>3</v>
      </c>
      <c r="C69">
        <v>4</v>
      </c>
      <c r="R69">
        <v>46111</v>
      </c>
      <c r="S69">
        <v>82</v>
      </c>
      <c r="T69">
        <v>18</v>
      </c>
      <c r="U69">
        <v>12</v>
      </c>
      <c r="V69">
        <v>4</v>
      </c>
      <c r="W69">
        <v>13</v>
      </c>
      <c r="X69">
        <v>16</v>
      </c>
      <c r="Y69">
        <v>0</v>
      </c>
      <c r="Z69">
        <v>9</v>
      </c>
      <c r="AA69">
        <v>4</v>
      </c>
      <c r="AB69">
        <v>4</v>
      </c>
      <c r="AC69">
        <v>20.5</v>
      </c>
    </row>
    <row r="70" spans="1:29" x14ac:dyDescent="0.25">
      <c r="A70" s="49" t="s">
        <v>11160</v>
      </c>
      <c r="B70">
        <v>3</v>
      </c>
      <c r="C70">
        <v>5</v>
      </c>
      <c r="R70">
        <v>46132</v>
      </c>
      <c r="S70">
        <v>109</v>
      </c>
      <c r="T70">
        <v>17</v>
      </c>
      <c r="U70">
        <v>12</v>
      </c>
      <c r="V70">
        <v>7</v>
      </c>
      <c r="W70">
        <v>15</v>
      </c>
      <c r="X70">
        <v>21</v>
      </c>
      <c r="Y70">
        <v>3</v>
      </c>
      <c r="Z70">
        <v>15</v>
      </c>
      <c r="AA70">
        <v>10</v>
      </c>
      <c r="AB70">
        <v>5</v>
      </c>
      <c r="AC70">
        <v>21.8</v>
      </c>
    </row>
    <row r="71" spans="1:29" x14ac:dyDescent="0.25">
      <c r="A71" s="49" t="s">
        <v>11160</v>
      </c>
      <c r="B71">
        <v>3</v>
      </c>
      <c r="C71">
        <v>5</v>
      </c>
      <c r="R71">
        <v>46139</v>
      </c>
      <c r="S71">
        <v>108</v>
      </c>
      <c r="T71">
        <v>24</v>
      </c>
      <c r="U71">
        <v>12</v>
      </c>
      <c r="V71">
        <v>14</v>
      </c>
      <c r="W71">
        <v>9</v>
      </c>
      <c r="X71">
        <v>14</v>
      </c>
      <c r="Y71">
        <v>3</v>
      </c>
      <c r="Z71">
        <v>15</v>
      </c>
      <c r="AA71">
        <v>9</v>
      </c>
      <c r="AB71">
        <v>5</v>
      </c>
      <c r="AC71">
        <v>21.6</v>
      </c>
    </row>
    <row r="72" spans="1:29" x14ac:dyDescent="0.25">
      <c r="A72" s="49" t="s">
        <v>11160</v>
      </c>
      <c r="B72">
        <v>3</v>
      </c>
      <c r="C72">
        <v>5</v>
      </c>
      <c r="R72">
        <v>46118</v>
      </c>
      <c r="S72">
        <v>106</v>
      </c>
      <c r="T72">
        <v>24</v>
      </c>
      <c r="U72">
        <v>10</v>
      </c>
      <c r="V72">
        <v>14</v>
      </c>
      <c r="W72">
        <v>8</v>
      </c>
      <c r="X72">
        <v>15</v>
      </c>
      <c r="Y72">
        <v>6</v>
      </c>
      <c r="Z72">
        <v>15</v>
      </c>
      <c r="AA72">
        <v>6</v>
      </c>
      <c r="AB72">
        <v>5</v>
      </c>
      <c r="AC72">
        <v>21.2</v>
      </c>
    </row>
    <row r="73" spans="1:29" x14ac:dyDescent="0.25">
      <c r="A73" s="49" t="s">
        <v>11160</v>
      </c>
      <c r="B73">
        <v>3</v>
      </c>
      <c r="C73">
        <v>5</v>
      </c>
      <c r="R73">
        <v>46125</v>
      </c>
      <c r="S73">
        <v>128</v>
      </c>
      <c r="T73">
        <v>27</v>
      </c>
      <c r="U73">
        <v>22</v>
      </c>
      <c r="V73">
        <v>7</v>
      </c>
      <c r="W73">
        <v>14</v>
      </c>
      <c r="X73">
        <v>21</v>
      </c>
      <c r="Y73">
        <v>3</v>
      </c>
      <c r="Z73">
        <v>18</v>
      </c>
      <c r="AA73">
        <v>7</v>
      </c>
      <c r="AB73">
        <v>6</v>
      </c>
      <c r="AC73">
        <v>21.3</v>
      </c>
    </row>
    <row r="74" spans="1:29" x14ac:dyDescent="0.25">
      <c r="A74" s="49" t="s">
        <v>11160</v>
      </c>
      <c r="B74">
        <v>3</v>
      </c>
      <c r="C74">
        <v>6</v>
      </c>
      <c r="R74">
        <v>46146</v>
      </c>
      <c r="S74">
        <v>105</v>
      </c>
      <c r="T74">
        <v>19</v>
      </c>
      <c r="U74">
        <v>22</v>
      </c>
      <c r="V74">
        <v>0</v>
      </c>
      <c r="W74">
        <v>13</v>
      </c>
      <c r="X74">
        <v>17</v>
      </c>
      <c r="Y74">
        <v>0</v>
      </c>
      <c r="Z74">
        <v>16</v>
      </c>
      <c r="AA74">
        <v>9</v>
      </c>
      <c r="AB74">
        <v>5</v>
      </c>
      <c r="AC74">
        <v>21</v>
      </c>
    </row>
    <row r="75" spans="1:29" x14ac:dyDescent="0.25">
      <c r="A75" s="49" t="s">
        <v>11160</v>
      </c>
      <c r="B75">
        <v>3</v>
      </c>
      <c r="C75">
        <v>6</v>
      </c>
      <c r="R75">
        <v>46153</v>
      </c>
      <c r="S75">
        <v>36</v>
      </c>
      <c r="T75">
        <v>7</v>
      </c>
      <c r="U75">
        <v>0</v>
      </c>
      <c r="V75">
        <v>0</v>
      </c>
      <c r="W75">
        <v>9</v>
      </c>
      <c r="X75">
        <v>6</v>
      </c>
      <c r="Y75">
        <v>0</v>
      </c>
      <c r="Z75">
        <v>7</v>
      </c>
      <c r="AA75">
        <v>7</v>
      </c>
      <c r="AB75">
        <v>2</v>
      </c>
      <c r="AC75">
        <v>18</v>
      </c>
    </row>
    <row r="76" spans="1:29" x14ac:dyDescent="0.25">
      <c r="A76" s="49" t="s">
        <v>11160</v>
      </c>
      <c r="B76">
        <v>3</v>
      </c>
      <c r="C76">
        <v>6</v>
      </c>
      <c r="R76">
        <v>46160</v>
      </c>
      <c r="S76">
        <v>107</v>
      </c>
      <c r="T76">
        <v>22</v>
      </c>
      <c r="U76">
        <v>14</v>
      </c>
      <c r="V76">
        <v>0</v>
      </c>
      <c r="W76">
        <v>19</v>
      </c>
      <c r="X76">
        <v>12</v>
      </c>
      <c r="Y76">
        <v>0</v>
      </c>
      <c r="Z76">
        <v>21</v>
      </c>
      <c r="AA76">
        <v>13</v>
      </c>
      <c r="AB76">
        <v>6</v>
      </c>
      <c r="AC76">
        <v>17.8</v>
      </c>
    </row>
    <row r="77" spans="1:29" x14ac:dyDescent="0.25">
      <c r="A77" s="49" t="s">
        <v>11160</v>
      </c>
      <c r="B77">
        <v>3</v>
      </c>
      <c r="C77">
        <v>6</v>
      </c>
      <c r="R77">
        <v>46167</v>
      </c>
      <c r="S77">
        <v>116</v>
      </c>
      <c r="T77">
        <v>22</v>
      </c>
      <c r="U77">
        <v>7</v>
      </c>
      <c r="V77">
        <v>0</v>
      </c>
      <c r="W77">
        <v>21</v>
      </c>
      <c r="X77">
        <v>18</v>
      </c>
      <c r="Y77">
        <v>0</v>
      </c>
      <c r="Z77">
        <v>21</v>
      </c>
      <c r="AA77">
        <v>24</v>
      </c>
      <c r="AB77">
        <v>6</v>
      </c>
      <c r="AC77">
        <v>19.3</v>
      </c>
    </row>
    <row r="78" spans="1:29" x14ac:dyDescent="0.25">
      <c r="A78" s="49" t="s">
        <v>11160</v>
      </c>
      <c r="B78">
        <v>3</v>
      </c>
      <c r="C78">
        <v>6</v>
      </c>
      <c r="R78">
        <v>46174</v>
      </c>
      <c r="S78">
        <v>78</v>
      </c>
      <c r="T78">
        <v>13</v>
      </c>
      <c r="U78">
        <v>10</v>
      </c>
      <c r="V78">
        <v>0</v>
      </c>
      <c r="W78">
        <v>13</v>
      </c>
      <c r="X78">
        <v>9</v>
      </c>
      <c r="Y78">
        <v>0</v>
      </c>
      <c r="Z78">
        <v>14</v>
      </c>
      <c r="AA78">
        <v>16</v>
      </c>
      <c r="AB78">
        <v>4</v>
      </c>
      <c r="AC78">
        <v>19.5</v>
      </c>
    </row>
    <row r="79" spans="1:29" x14ac:dyDescent="0.25">
      <c r="A79" s="49" t="s">
        <v>11160</v>
      </c>
      <c r="B79">
        <v>3</v>
      </c>
      <c r="C79">
        <v>7</v>
      </c>
      <c r="R79">
        <v>46188</v>
      </c>
      <c r="S79">
        <v>104</v>
      </c>
      <c r="T79">
        <v>7</v>
      </c>
      <c r="U79">
        <v>11</v>
      </c>
      <c r="V79">
        <v>6</v>
      </c>
      <c r="W79">
        <v>15</v>
      </c>
      <c r="X79">
        <v>22</v>
      </c>
      <c r="Y79">
        <v>0</v>
      </c>
      <c r="Z79">
        <v>37</v>
      </c>
      <c r="AA79">
        <v>6</v>
      </c>
      <c r="AB79">
        <v>4</v>
      </c>
      <c r="AC79">
        <v>26</v>
      </c>
    </row>
    <row r="80" spans="1:29" x14ac:dyDescent="0.25">
      <c r="A80" s="49" t="s">
        <v>11160</v>
      </c>
      <c r="B80">
        <v>3</v>
      </c>
      <c r="C80">
        <v>7</v>
      </c>
      <c r="R80">
        <v>46195</v>
      </c>
      <c r="S80">
        <v>106</v>
      </c>
      <c r="T80">
        <v>7</v>
      </c>
      <c r="U80">
        <v>11</v>
      </c>
      <c r="V80">
        <v>6</v>
      </c>
      <c r="W80">
        <v>15</v>
      </c>
      <c r="X80">
        <v>24</v>
      </c>
      <c r="Y80">
        <v>0</v>
      </c>
      <c r="Z80">
        <v>37</v>
      </c>
      <c r="AA80">
        <v>6</v>
      </c>
      <c r="AB80">
        <v>4</v>
      </c>
      <c r="AC80">
        <v>26.5</v>
      </c>
    </row>
    <row r="81" spans="1:40" x14ac:dyDescent="0.25">
      <c r="A81" s="49" t="s">
        <v>11160</v>
      </c>
      <c r="B81">
        <v>3</v>
      </c>
      <c r="C81">
        <v>7</v>
      </c>
      <c r="R81">
        <v>46181</v>
      </c>
      <c r="S81">
        <v>102</v>
      </c>
      <c r="T81">
        <v>7</v>
      </c>
      <c r="U81">
        <v>11</v>
      </c>
      <c r="V81">
        <v>6</v>
      </c>
      <c r="W81">
        <v>14</v>
      </c>
      <c r="X81">
        <v>21</v>
      </c>
      <c r="Y81">
        <v>0</v>
      </c>
      <c r="Z81">
        <v>37</v>
      </c>
      <c r="AA81">
        <v>6</v>
      </c>
      <c r="AB81">
        <v>4</v>
      </c>
      <c r="AC81">
        <v>25.5</v>
      </c>
    </row>
    <row r="82" spans="1:40" x14ac:dyDescent="0.25">
      <c r="A82" s="49" t="s">
        <v>11160</v>
      </c>
      <c r="B82">
        <v>3</v>
      </c>
      <c r="C82">
        <v>8</v>
      </c>
      <c r="R82">
        <v>46202</v>
      </c>
      <c r="S82">
        <v>132</v>
      </c>
      <c r="T82">
        <v>17</v>
      </c>
      <c r="U82">
        <v>12</v>
      </c>
      <c r="V82">
        <v>6</v>
      </c>
      <c r="W82">
        <v>18</v>
      </c>
      <c r="X82">
        <v>24</v>
      </c>
      <c r="Y82">
        <v>2</v>
      </c>
      <c r="Z82">
        <v>43</v>
      </c>
      <c r="AA82">
        <v>10</v>
      </c>
      <c r="AB82">
        <v>5</v>
      </c>
      <c r="AC82">
        <v>26.4</v>
      </c>
    </row>
    <row r="83" spans="1:40" x14ac:dyDescent="0.25">
      <c r="A83" s="49" t="s">
        <v>11160</v>
      </c>
      <c r="B83">
        <v>3</v>
      </c>
      <c r="C83">
        <v>8</v>
      </c>
      <c r="R83">
        <v>46209</v>
      </c>
      <c r="S83">
        <v>132</v>
      </c>
      <c r="T83">
        <v>13</v>
      </c>
      <c r="U83">
        <v>29</v>
      </c>
      <c r="V83">
        <v>17</v>
      </c>
      <c r="W83">
        <v>9</v>
      </c>
      <c r="X83">
        <v>21</v>
      </c>
      <c r="Y83">
        <v>4</v>
      </c>
      <c r="Z83">
        <v>14</v>
      </c>
      <c r="AA83">
        <v>25</v>
      </c>
      <c r="AB83">
        <v>5</v>
      </c>
      <c r="AC83">
        <v>26.4</v>
      </c>
    </row>
    <row r="84" spans="1:40" x14ac:dyDescent="0.25">
      <c r="A84" s="49" t="s">
        <v>11160</v>
      </c>
      <c r="B84">
        <v>3</v>
      </c>
      <c r="C84">
        <v>8</v>
      </c>
      <c r="R84">
        <v>46216</v>
      </c>
      <c r="S84">
        <v>72</v>
      </c>
      <c r="T84">
        <v>9</v>
      </c>
      <c r="U84">
        <v>0</v>
      </c>
      <c r="V84">
        <v>24</v>
      </c>
      <c r="W84">
        <v>6</v>
      </c>
      <c r="X84">
        <v>10</v>
      </c>
      <c r="Y84">
        <v>3</v>
      </c>
      <c r="Z84">
        <v>10</v>
      </c>
      <c r="AA84">
        <v>10</v>
      </c>
      <c r="AB84">
        <v>3</v>
      </c>
      <c r="AC84">
        <v>24</v>
      </c>
    </row>
    <row r="85" spans="1:40" x14ac:dyDescent="0.25">
      <c r="A85" s="49" t="s">
        <v>11160</v>
      </c>
      <c r="B85">
        <v>3</v>
      </c>
      <c r="C85">
        <v>8</v>
      </c>
      <c r="R85">
        <v>46223</v>
      </c>
      <c r="S85">
        <v>113</v>
      </c>
      <c r="T85">
        <v>16</v>
      </c>
      <c r="U85">
        <v>15</v>
      </c>
      <c r="V85">
        <v>15</v>
      </c>
      <c r="W85">
        <v>9</v>
      </c>
      <c r="X85">
        <v>15</v>
      </c>
      <c r="Y85">
        <v>4</v>
      </c>
      <c r="Z85">
        <v>15</v>
      </c>
      <c r="AA85">
        <v>24</v>
      </c>
      <c r="AB85">
        <v>4</v>
      </c>
      <c r="AC85">
        <v>28.2</v>
      </c>
    </row>
    <row r="86" spans="1:40" x14ac:dyDescent="0.25">
      <c r="A86" s="49" t="s">
        <v>11160</v>
      </c>
      <c r="B86">
        <v>3</v>
      </c>
      <c r="C86">
        <v>9</v>
      </c>
      <c r="R86">
        <v>46230</v>
      </c>
      <c r="S86">
        <v>141</v>
      </c>
      <c r="T86">
        <v>25</v>
      </c>
      <c r="U86">
        <v>20</v>
      </c>
      <c r="V86">
        <v>15</v>
      </c>
      <c r="W86">
        <v>13</v>
      </c>
      <c r="X86">
        <v>14</v>
      </c>
      <c r="Y86">
        <v>6</v>
      </c>
      <c r="Z86">
        <v>23</v>
      </c>
      <c r="AA86">
        <v>23</v>
      </c>
      <c r="AB86">
        <v>5</v>
      </c>
      <c r="AC86">
        <v>28.2</v>
      </c>
    </row>
    <row r="87" spans="1:40" x14ac:dyDescent="0.25">
      <c r="A87" s="49" t="s">
        <v>11160</v>
      </c>
      <c r="B87">
        <v>3</v>
      </c>
      <c r="C87">
        <v>9</v>
      </c>
      <c r="R87">
        <v>46237</v>
      </c>
      <c r="S87">
        <v>138</v>
      </c>
      <c r="T87">
        <v>15</v>
      </c>
      <c r="U87">
        <v>39</v>
      </c>
      <c r="V87">
        <v>14</v>
      </c>
      <c r="W87">
        <v>6</v>
      </c>
      <c r="X87">
        <v>18</v>
      </c>
      <c r="Y87">
        <v>4</v>
      </c>
      <c r="Z87">
        <v>20</v>
      </c>
      <c r="AA87">
        <v>6</v>
      </c>
      <c r="AB87">
        <v>5</v>
      </c>
      <c r="AC87">
        <v>27.6</v>
      </c>
    </row>
    <row r="88" spans="1:40" x14ac:dyDescent="0.25">
      <c r="A88" s="49" t="s">
        <v>11160</v>
      </c>
      <c r="B88">
        <v>3</v>
      </c>
      <c r="C88">
        <v>9</v>
      </c>
      <c r="R88">
        <v>46244</v>
      </c>
      <c r="S88">
        <v>178</v>
      </c>
      <c r="T88">
        <v>18</v>
      </c>
      <c r="U88">
        <v>30</v>
      </c>
      <c r="V88">
        <v>30</v>
      </c>
      <c r="W88">
        <v>9</v>
      </c>
      <c r="X88">
        <v>16</v>
      </c>
      <c r="Y88">
        <v>6</v>
      </c>
      <c r="Z88">
        <v>27</v>
      </c>
      <c r="AA88">
        <v>25</v>
      </c>
      <c r="AB88">
        <v>6</v>
      </c>
      <c r="AC88">
        <v>29.7</v>
      </c>
    </row>
    <row r="89" spans="1:40" x14ac:dyDescent="0.25">
      <c r="A89" s="49" t="s">
        <v>11160</v>
      </c>
      <c r="B89">
        <v>3</v>
      </c>
      <c r="C89">
        <v>10</v>
      </c>
      <c r="R89">
        <v>46258</v>
      </c>
      <c r="S89">
        <v>120</v>
      </c>
      <c r="T89">
        <v>20</v>
      </c>
      <c r="U89">
        <v>23</v>
      </c>
      <c r="V89">
        <v>10</v>
      </c>
      <c r="W89">
        <v>9</v>
      </c>
      <c r="X89">
        <v>23</v>
      </c>
      <c r="Y89">
        <v>1</v>
      </c>
      <c r="Z89">
        <v>15</v>
      </c>
      <c r="AA89">
        <v>6</v>
      </c>
      <c r="AB89">
        <v>6</v>
      </c>
      <c r="AC89">
        <v>20</v>
      </c>
    </row>
    <row r="90" spans="1:40" x14ac:dyDescent="0.25">
      <c r="A90" s="49" t="s">
        <v>11160</v>
      </c>
      <c r="B90">
        <v>3</v>
      </c>
      <c r="C90">
        <v>10</v>
      </c>
      <c r="R90">
        <v>46251</v>
      </c>
      <c r="S90">
        <v>92</v>
      </c>
      <c r="T90">
        <v>12</v>
      </c>
      <c r="U90">
        <v>24</v>
      </c>
      <c r="V90">
        <v>11</v>
      </c>
      <c r="W90">
        <v>6</v>
      </c>
      <c r="X90">
        <v>11</v>
      </c>
      <c r="Y90">
        <v>4</v>
      </c>
      <c r="Z90">
        <v>15</v>
      </c>
      <c r="AA90">
        <v>6</v>
      </c>
      <c r="AB90">
        <v>4</v>
      </c>
      <c r="AC90">
        <v>23</v>
      </c>
    </row>
    <row r="91" spans="1:40" x14ac:dyDescent="0.25">
      <c r="A91" s="49" t="s">
        <v>11160</v>
      </c>
      <c r="B91">
        <v>3</v>
      </c>
      <c r="C91">
        <v>10</v>
      </c>
      <c r="R91">
        <v>46265</v>
      </c>
      <c r="S91">
        <v>61</v>
      </c>
      <c r="T91">
        <v>12</v>
      </c>
      <c r="U91">
        <v>3</v>
      </c>
      <c r="V91">
        <v>10</v>
      </c>
      <c r="W91">
        <v>6</v>
      </c>
      <c r="X91">
        <v>10</v>
      </c>
      <c r="Y91">
        <v>1</v>
      </c>
      <c r="Z91">
        <v>10</v>
      </c>
      <c r="AA91">
        <v>3</v>
      </c>
      <c r="AB91">
        <v>3</v>
      </c>
      <c r="AC91">
        <v>20.3</v>
      </c>
    </row>
    <row r="92" spans="1:40" x14ac:dyDescent="0.25">
      <c r="A92" s="49" t="s">
        <v>11161</v>
      </c>
      <c r="B92">
        <v>4</v>
      </c>
      <c r="C92">
        <v>1</v>
      </c>
      <c r="D92" t="s">
        <v>1</v>
      </c>
      <c r="AD92">
        <v>1</v>
      </c>
      <c r="AE92" t="s">
        <v>8828</v>
      </c>
      <c r="AF92" t="s">
        <v>10811</v>
      </c>
      <c r="AG92">
        <v>5</v>
      </c>
      <c r="AJ92" t="b">
        <v>1</v>
      </c>
      <c r="AK92">
        <v>5</v>
      </c>
      <c r="AM92">
        <v>100</v>
      </c>
    </row>
    <row r="93" spans="1:40" x14ac:dyDescent="0.25">
      <c r="A93" s="49" t="s">
        <v>11161</v>
      </c>
      <c r="B93">
        <v>4</v>
      </c>
      <c r="C93">
        <v>1</v>
      </c>
      <c r="D93" t="s">
        <v>1534</v>
      </c>
      <c r="AD93">
        <v>4</v>
      </c>
      <c r="AE93" t="s">
        <v>10824</v>
      </c>
      <c r="AF93" t="s">
        <v>10811</v>
      </c>
      <c r="AG93">
        <v>2</v>
      </c>
      <c r="AJ93" t="b">
        <v>1</v>
      </c>
      <c r="AK93">
        <v>2</v>
      </c>
      <c r="AM93">
        <v>100</v>
      </c>
    </row>
    <row r="94" spans="1:40" x14ac:dyDescent="0.25">
      <c r="A94" s="49" t="s">
        <v>11161</v>
      </c>
      <c r="B94">
        <v>4</v>
      </c>
      <c r="C94">
        <v>1</v>
      </c>
      <c r="D94" t="s">
        <v>222</v>
      </c>
      <c r="AD94">
        <v>4</v>
      </c>
      <c r="AE94" t="s">
        <v>10824</v>
      </c>
      <c r="AF94" t="s">
        <v>10811</v>
      </c>
      <c r="AG94">
        <v>3</v>
      </c>
      <c r="AH94">
        <v>15</v>
      </c>
      <c r="AI94">
        <v>20</v>
      </c>
      <c r="AJ94" t="b">
        <v>1</v>
      </c>
      <c r="AK94">
        <v>3</v>
      </c>
      <c r="AL94">
        <v>19.3</v>
      </c>
      <c r="AM94">
        <v>100</v>
      </c>
      <c r="AN94" t="s">
        <v>11023</v>
      </c>
    </row>
    <row r="95" spans="1:40" x14ac:dyDescent="0.25">
      <c r="A95" s="49" t="s">
        <v>11161</v>
      </c>
      <c r="B95">
        <v>4</v>
      </c>
      <c r="C95">
        <v>1</v>
      </c>
      <c r="D95" t="s">
        <v>138</v>
      </c>
      <c r="AD95">
        <v>4</v>
      </c>
      <c r="AE95" t="s">
        <v>10824</v>
      </c>
      <c r="AF95" t="s">
        <v>10811</v>
      </c>
      <c r="AG95">
        <v>3</v>
      </c>
      <c r="AH95">
        <v>15</v>
      </c>
      <c r="AI95">
        <v>20</v>
      </c>
      <c r="AJ95" t="b">
        <v>1</v>
      </c>
      <c r="AK95">
        <v>3</v>
      </c>
      <c r="AL95">
        <v>20</v>
      </c>
      <c r="AM95">
        <v>100</v>
      </c>
      <c r="AN95" t="s">
        <v>11023</v>
      </c>
    </row>
    <row r="96" spans="1:40" x14ac:dyDescent="0.25">
      <c r="A96" s="49" t="s">
        <v>11161</v>
      </c>
      <c r="B96">
        <v>4</v>
      </c>
      <c r="C96">
        <v>1</v>
      </c>
      <c r="D96" t="s">
        <v>238</v>
      </c>
      <c r="AD96">
        <v>4</v>
      </c>
      <c r="AE96" t="s">
        <v>10824</v>
      </c>
      <c r="AF96" t="s">
        <v>10811</v>
      </c>
      <c r="AG96">
        <v>3</v>
      </c>
      <c r="AH96">
        <v>12</v>
      </c>
      <c r="AI96">
        <v>15</v>
      </c>
      <c r="AJ96" t="b">
        <v>1</v>
      </c>
      <c r="AK96">
        <v>5</v>
      </c>
      <c r="AL96">
        <v>9</v>
      </c>
      <c r="AM96">
        <v>166.7</v>
      </c>
      <c r="AN96" t="s">
        <v>11024</v>
      </c>
    </row>
    <row r="97" spans="1:40" x14ac:dyDescent="0.25">
      <c r="A97" s="49" t="s">
        <v>11161</v>
      </c>
      <c r="B97">
        <v>4</v>
      </c>
      <c r="C97">
        <v>1</v>
      </c>
      <c r="D97" t="s">
        <v>99</v>
      </c>
      <c r="AD97">
        <v>3</v>
      </c>
      <c r="AE97" t="s">
        <v>10821</v>
      </c>
      <c r="AF97" t="s">
        <v>10811</v>
      </c>
      <c r="AG97">
        <v>3</v>
      </c>
      <c r="AH97">
        <v>10</v>
      </c>
      <c r="AI97">
        <v>12</v>
      </c>
      <c r="AJ97" t="b">
        <v>1</v>
      </c>
      <c r="AK97">
        <v>4</v>
      </c>
      <c r="AL97">
        <v>14</v>
      </c>
      <c r="AM97">
        <v>133.30000000000001</v>
      </c>
      <c r="AN97" t="s">
        <v>11022</v>
      </c>
    </row>
    <row r="98" spans="1:40" x14ac:dyDescent="0.25">
      <c r="A98" s="49" t="s">
        <v>11161</v>
      </c>
      <c r="B98">
        <v>4</v>
      </c>
      <c r="C98">
        <v>1</v>
      </c>
      <c r="D98" t="s">
        <v>73</v>
      </c>
      <c r="AD98">
        <v>3</v>
      </c>
      <c r="AE98" t="s">
        <v>10821</v>
      </c>
      <c r="AF98" t="s">
        <v>10811</v>
      </c>
      <c r="AG98">
        <v>3</v>
      </c>
      <c r="AH98">
        <v>12</v>
      </c>
      <c r="AI98">
        <v>15</v>
      </c>
      <c r="AJ98" t="b">
        <v>1</v>
      </c>
      <c r="AK98">
        <v>4</v>
      </c>
      <c r="AL98">
        <v>15</v>
      </c>
      <c r="AM98">
        <v>133.30000000000001</v>
      </c>
      <c r="AN98" t="s">
        <v>11023</v>
      </c>
    </row>
    <row r="99" spans="1:40" x14ac:dyDescent="0.25">
      <c r="A99" s="49" t="s">
        <v>11161</v>
      </c>
      <c r="B99">
        <v>4</v>
      </c>
      <c r="C99">
        <v>1</v>
      </c>
      <c r="D99" t="s">
        <v>51</v>
      </c>
      <c r="AD99">
        <v>3</v>
      </c>
      <c r="AE99" t="s">
        <v>10821</v>
      </c>
      <c r="AF99" t="s">
        <v>10811</v>
      </c>
      <c r="AG99">
        <v>4</v>
      </c>
      <c r="AH99">
        <v>8</v>
      </c>
      <c r="AI99">
        <v>10</v>
      </c>
      <c r="AJ99" t="b">
        <v>1</v>
      </c>
      <c r="AK99">
        <v>4</v>
      </c>
      <c r="AL99">
        <v>10</v>
      </c>
      <c r="AM99">
        <v>100</v>
      </c>
      <c r="AN99" t="s">
        <v>11023</v>
      </c>
    </row>
    <row r="100" spans="1:40" x14ac:dyDescent="0.25">
      <c r="A100" s="49" t="s">
        <v>11161</v>
      </c>
      <c r="B100">
        <v>4</v>
      </c>
      <c r="C100">
        <v>1</v>
      </c>
      <c r="D100" t="s">
        <v>112</v>
      </c>
      <c r="AD100">
        <v>4</v>
      </c>
      <c r="AE100" t="s">
        <v>10824</v>
      </c>
      <c r="AF100" t="s">
        <v>10811</v>
      </c>
      <c r="AG100">
        <v>3</v>
      </c>
      <c r="AH100">
        <v>12</v>
      </c>
      <c r="AI100">
        <v>15</v>
      </c>
      <c r="AJ100" t="b">
        <v>1</v>
      </c>
      <c r="AK100">
        <v>3</v>
      </c>
      <c r="AL100">
        <v>15</v>
      </c>
      <c r="AM100">
        <v>100</v>
      </c>
      <c r="AN100" t="s">
        <v>11023</v>
      </c>
    </row>
    <row r="101" spans="1:40" x14ac:dyDescent="0.25">
      <c r="A101" s="49" t="s">
        <v>11161</v>
      </c>
      <c r="B101">
        <v>4</v>
      </c>
      <c r="C101">
        <v>1</v>
      </c>
      <c r="D101" t="s">
        <v>244</v>
      </c>
      <c r="AD101">
        <v>2</v>
      </c>
      <c r="AE101" t="s">
        <v>8829</v>
      </c>
      <c r="AF101" t="s">
        <v>10811</v>
      </c>
      <c r="AG101">
        <v>3</v>
      </c>
      <c r="AH101">
        <v>6</v>
      </c>
      <c r="AI101">
        <v>8</v>
      </c>
      <c r="AJ101" t="b">
        <v>1</v>
      </c>
      <c r="AK101">
        <v>3</v>
      </c>
      <c r="AL101">
        <v>8</v>
      </c>
      <c r="AM101">
        <v>100</v>
      </c>
      <c r="AN101" t="s">
        <v>11023</v>
      </c>
    </row>
    <row r="102" spans="1:40" x14ac:dyDescent="0.25">
      <c r="A102" s="49" t="s">
        <v>11161</v>
      </c>
      <c r="B102">
        <v>4</v>
      </c>
      <c r="C102">
        <v>1</v>
      </c>
      <c r="D102" t="s">
        <v>10820</v>
      </c>
      <c r="AD102">
        <v>2</v>
      </c>
      <c r="AE102" t="s">
        <v>8829</v>
      </c>
      <c r="AF102" t="s">
        <v>10811</v>
      </c>
      <c r="AG102">
        <v>4</v>
      </c>
      <c r="AH102">
        <v>10</v>
      </c>
      <c r="AI102">
        <v>12</v>
      </c>
      <c r="AJ102" t="b">
        <v>1</v>
      </c>
      <c r="AK102">
        <v>10</v>
      </c>
      <c r="AL102">
        <v>7.2</v>
      </c>
      <c r="AM102">
        <v>250</v>
      </c>
      <c r="AN102" t="s">
        <v>11024</v>
      </c>
    </row>
    <row r="103" spans="1:40" x14ac:dyDescent="0.25">
      <c r="A103" s="49" t="s">
        <v>11161</v>
      </c>
      <c r="B103">
        <v>4</v>
      </c>
      <c r="C103">
        <v>1</v>
      </c>
      <c r="D103" t="s">
        <v>186</v>
      </c>
      <c r="AD103">
        <v>2</v>
      </c>
      <c r="AE103" t="s">
        <v>8829</v>
      </c>
      <c r="AF103" t="s">
        <v>10811</v>
      </c>
      <c r="AG103">
        <v>3</v>
      </c>
      <c r="AH103">
        <v>6</v>
      </c>
      <c r="AI103">
        <v>8</v>
      </c>
      <c r="AJ103" t="b">
        <v>1</v>
      </c>
      <c r="AK103">
        <v>3</v>
      </c>
      <c r="AL103">
        <v>2</v>
      </c>
      <c r="AM103">
        <v>100</v>
      </c>
      <c r="AN103" t="s">
        <v>11024</v>
      </c>
    </row>
    <row r="104" spans="1:40" x14ac:dyDescent="0.25">
      <c r="A104" s="49" t="s">
        <v>11161</v>
      </c>
      <c r="B104">
        <v>4</v>
      </c>
      <c r="C104">
        <v>1</v>
      </c>
      <c r="D104" t="s">
        <v>154</v>
      </c>
      <c r="AD104">
        <v>2</v>
      </c>
      <c r="AE104" t="s">
        <v>8829</v>
      </c>
      <c r="AF104" t="s">
        <v>10811</v>
      </c>
      <c r="AG104">
        <v>4</v>
      </c>
      <c r="AH104">
        <v>8</v>
      </c>
      <c r="AI104">
        <v>10</v>
      </c>
      <c r="AJ104" t="b">
        <v>1</v>
      </c>
      <c r="AK104">
        <v>4</v>
      </c>
      <c r="AL104">
        <v>9.1999999999999993</v>
      </c>
      <c r="AM104">
        <v>100</v>
      </c>
      <c r="AN104" t="s">
        <v>11023</v>
      </c>
    </row>
    <row r="105" spans="1:40" x14ac:dyDescent="0.25">
      <c r="A105" s="49" t="s">
        <v>11161</v>
      </c>
      <c r="B105">
        <v>4</v>
      </c>
      <c r="C105">
        <v>1</v>
      </c>
      <c r="D105" t="s">
        <v>91</v>
      </c>
      <c r="AD105">
        <v>1</v>
      </c>
      <c r="AE105" t="s">
        <v>8828</v>
      </c>
      <c r="AF105" t="s">
        <v>10811</v>
      </c>
      <c r="AG105">
        <v>4</v>
      </c>
      <c r="AH105">
        <v>6</v>
      </c>
      <c r="AI105">
        <v>8</v>
      </c>
      <c r="AJ105" t="b">
        <v>1</v>
      </c>
      <c r="AK105">
        <v>6</v>
      </c>
      <c r="AL105">
        <v>5.2</v>
      </c>
      <c r="AM105">
        <v>150</v>
      </c>
      <c r="AN105" t="s">
        <v>11024</v>
      </c>
    </row>
    <row r="106" spans="1:40" x14ac:dyDescent="0.25">
      <c r="A106" s="49" t="s">
        <v>11161</v>
      </c>
      <c r="B106">
        <v>4</v>
      </c>
      <c r="C106">
        <v>1</v>
      </c>
      <c r="D106" t="s">
        <v>37</v>
      </c>
      <c r="AD106">
        <v>1</v>
      </c>
      <c r="AE106" t="s">
        <v>8828</v>
      </c>
      <c r="AF106" t="s">
        <v>10811</v>
      </c>
      <c r="AG106">
        <v>3</v>
      </c>
      <c r="AH106">
        <v>8</v>
      </c>
      <c r="AI106">
        <v>10</v>
      </c>
      <c r="AJ106" t="b">
        <v>1</v>
      </c>
      <c r="AK106">
        <v>3</v>
      </c>
      <c r="AL106">
        <v>10</v>
      </c>
      <c r="AM106">
        <v>100</v>
      </c>
      <c r="AN106" t="s">
        <v>11023</v>
      </c>
    </row>
    <row r="107" spans="1:40" x14ac:dyDescent="0.25">
      <c r="A107" s="49" t="s">
        <v>11161</v>
      </c>
      <c r="B107">
        <v>4</v>
      </c>
      <c r="C107">
        <v>1</v>
      </c>
      <c r="D107" t="s">
        <v>24</v>
      </c>
      <c r="AD107">
        <v>1</v>
      </c>
      <c r="AE107" t="s">
        <v>8828</v>
      </c>
      <c r="AF107" t="s">
        <v>10811</v>
      </c>
      <c r="AG107">
        <v>4</v>
      </c>
      <c r="AH107">
        <v>6</v>
      </c>
      <c r="AI107">
        <v>8</v>
      </c>
      <c r="AJ107" t="b">
        <v>1</v>
      </c>
      <c r="AK107">
        <v>4</v>
      </c>
      <c r="AL107">
        <v>8.1999999999999993</v>
      </c>
      <c r="AM107">
        <v>100</v>
      </c>
      <c r="AN107" t="s">
        <v>11022</v>
      </c>
    </row>
    <row r="108" spans="1:40" x14ac:dyDescent="0.25">
      <c r="A108" s="49" t="s">
        <v>11161</v>
      </c>
      <c r="B108">
        <v>4</v>
      </c>
      <c r="C108">
        <v>1</v>
      </c>
      <c r="D108" t="s">
        <v>15</v>
      </c>
      <c r="AD108">
        <v>3</v>
      </c>
      <c r="AE108" t="s">
        <v>10821</v>
      </c>
      <c r="AF108" t="s">
        <v>10811</v>
      </c>
      <c r="AG108">
        <v>4</v>
      </c>
      <c r="AJ108" t="b">
        <v>1</v>
      </c>
      <c r="AK108">
        <v>4</v>
      </c>
      <c r="AM108">
        <v>100</v>
      </c>
    </row>
    <row r="109" spans="1:40" x14ac:dyDescent="0.25">
      <c r="A109" s="49" t="s">
        <v>11161</v>
      </c>
      <c r="B109">
        <v>4</v>
      </c>
      <c r="C109">
        <v>2</v>
      </c>
      <c r="D109" t="s">
        <v>51</v>
      </c>
      <c r="AD109">
        <v>3</v>
      </c>
      <c r="AE109" t="s">
        <v>10821</v>
      </c>
      <c r="AF109" t="s">
        <v>10811</v>
      </c>
      <c r="AG109">
        <v>4</v>
      </c>
      <c r="AH109">
        <v>10</v>
      </c>
      <c r="AI109">
        <v>12</v>
      </c>
      <c r="AJ109" t="b">
        <v>1</v>
      </c>
      <c r="AK109">
        <v>12</v>
      </c>
      <c r="AL109">
        <v>11.2</v>
      </c>
      <c r="AM109">
        <v>100</v>
      </c>
      <c r="AN109" t="s">
        <v>11023</v>
      </c>
    </row>
    <row r="110" spans="1:40" x14ac:dyDescent="0.25">
      <c r="A110" s="49" t="s">
        <v>11161</v>
      </c>
      <c r="B110">
        <v>4</v>
      </c>
      <c r="C110">
        <v>2</v>
      </c>
      <c r="D110" t="s">
        <v>1534</v>
      </c>
      <c r="AD110">
        <v>4</v>
      </c>
      <c r="AE110" t="s">
        <v>10824</v>
      </c>
      <c r="AF110" t="s">
        <v>10811</v>
      </c>
      <c r="AG110">
        <v>3</v>
      </c>
      <c r="AJ110" t="b">
        <v>1</v>
      </c>
      <c r="AK110">
        <v>12</v>
      </c>
      <c r="AM110">
        <v>100</v>
      </c>
    </row>
    <row r="111" spans="1:40" x14ac:dyDescent="0.25">
      <c r="A111" s="49" t="s">
        <v>11161</v>
      </c>
      <c r="B111">
        <v>4</v>
      </c>
      <c r="C111">
        <v>2</v>
      </c>
      <c r="D111" t="s">
        <v>222</v>
      </c>
      <c r="AD111">
        <v>4</v>
      </c>
      <c r="AE111" t="s">
        <v>10824</v>
      </c>
      <c r="AF111" t="s">
        <v>10811</v>
      </c>
      <c r="AG111">
        <v>3</v>
      </c>
      <c r="AH111">
        <v>15</v>
      </c>
      <c r="AI111">
        <v>20</v>
      </c>
      <c r="AJ111" t="b">
        <v>1</v>
      </c>
      <c r="AK111">
        <v>9</v>
      </c>
      <c r="AL111">
        <v>11.8</v>
      </c>
      <c r="AM111">
        <v>100</v>
      </c>
      <c r="AN111" t="s">
        <v>11024</v>
      </c>
    </row>
    <row r="112" spans="1:40" x14ac:dyDescent="0.25">
      <c r="A112" s="49" t="s">
        <v>11161</v>
      </c>
      <c r="B112">
        <v>4</v>
      </c>
      <c r="C112">
        <v>2</v>
      </c>
      <c r="D112" t="s">
        <v>214</v>
      </c>
      <c r="AD112">
        <v>4</v>
      </c>
      <c r="AE112" t="s">
        <v>10824</v>
      </c>
      <c r="AF112" t="s">
        <v>10811</v>
      </c>
      <c r="AG112">
        <v>3</v>
      </c>
      <c r="AH112">
        <v>12</v>
      </c>
      <c r="AI112">
        <v>15</v>
      </c>
      <c r="AJ112" t="b">
        <v>1</v>
      </c>
      <c r="AK112">
        <v>12</v>
      </c>
      <c r="AL112">
        <v>12.3</v>
      </c>
      <c r="AM112">
        <v>100</v>
      </c>
      <c r="AN112" t="s">
        <v>11023</v>
      </c>
    </row>
    <row r="113" spans="1:40" x14ac:dyDescent="0.25">
      <c r="A113" s="49" t="s">
        <v>11161</v>
      </c>
      <c r="B113">
        <v>4</v>
      </c>
      <c r="C113">
        <v>2</v>
      </c>
      <c r="D113" t="s">
        <v>112</v>
      </c>
      <c r="AD113">
        <v>4</v>
      </c>
      <c r="AE113" t="s">
        <v>10824</v>
      </c>
      <c r="AF113" t="s">
        <v>10811</v>
      </c>
      <c r="AG113">
        <v>3</v>
      </c>
      <c r="AH113">
        <v>12</v>
      </c>
      <c r="AI113">
        <v>15</v>
      </c>
      <c r="AJ113" t="b">
        <v>1</v>
      </c>
      <c r="AK113">
        <v>14</v>
      </c>
      <c r="AL113">
        <v>13.7</v>
      </c>
      <c r="AM113">
        <v>116.7</v>
      </c>
      <c r="AN113" t="s">
        <v>11023</v>
      </c>
    </row>
    <row r="114" spans="1:40" x14ac:dyDescent="0.25">
      <c r="A114" s="49" t="s">
        <v>11161</v>
      </c>
      <c r="B114">
        <v>4</v>
      </c>
      <c r="C114">
        <v>2</v>
      </c>
      <c r="D114" t="s">
        <v>99</v>
      </c>
      <c r="AD114">
        <v>3</v>
      </c>
      <c r="AE114" t="s">
        <v>10821</v>
      </c>
      <c r="AF114" t="s">
        <v>10811</v>
      </c>
      <c r="AG114">
        <v>3</v>
      </c>
      <c r="AH114">
        <v>12</v>
      </c>
      <c r="AI114">
        <v>15</v>
      </c>
      <c r="AJ114" t="b">
        <v>1</v>
      </c>
      <c r="AK114">
        <v>7</v>
      </c>
      <c r="AL114">
        <v>10.1</v>
      </c>
      <c r="AM114">
        <v>116.7</v>
      </c>
      <c r="AN114" t="s">
        <v>11024</v>
      </c>
    </row>
    <row r="115" spans="1:40" x14ac:dyDescent="0.25">
      <c r="A115" s="49" t="s">
        <v>11161</v>
      </c>
      <c r="B115">
        <v>4</v>
      </c>
      <c r="C115">
        <v>2</v>
      </c>
      <c r="D115" t="s">
        <v>73</v>
      </c>
      <c r="AD115">
        <v>3</v>
      </c>
      <c r="AE115" t="s">
        <v>10821</v>
      </c>
      <c r="AF115" t="s">
        <v>10811</v>
      </c>
      <c r="AG115">
        <v>3</v>
      </c>
      <c r="AH115">
        <v>15</v>
      </c>
      <c r="AI115">
        <v>20</v>
      </c>
      <c r="AJ115" t="b">
        <v>1</v>
      </c>
      <c r="AK115">
        <v>9</v>
      </c>
      <c r="AL115">
        <v>19.399999999999999</v>
      </c>
      <c r="AM115">
        <v>100</v>
      </c>
      <c r="AN115" t="s">
        <v>11023</v>
      </c>
    </row>
    <row r="116" spans="1:40" x14ac:dyDescent="0.25">
      <c r="A116" s="49" t="s">
        <v>11161</v>
      </c>
      <c r="B116">
        <v>4</v>
      </c>
      <c r="C116">
        <v>2</v>
      </c>
      <c r="D116" t="s">
        <v>15</v>
      </c>
      <c r="AD116">
        <v>3</v>
      </c>
      <c r="AE116" t="s">
        <v>10821</v>
      </c>
      <c r="AF116" t="s">
        <v>10811</v>
      </c>
      <c r="AG116">
        <v>4</v>
      </c>
      <c r="AJ116" t="b">
        <v>1</v>
      </c>
      <c r="AK116">
        <v>13</v>
      </c>
      <c r="AM116">
        <v>108.3</v>
      </c>
    </row>
    <row r="117" spans="1:40" x14ac:dyDescent="0.25">
      <c r="A117" s="49" t="s">
        <v>11161</v>
      </c>
      <c r="B117">
        <v>4</v>
      </c>
      <c r="C117">
        <v>2</v>
      </c>
      <c r="D117" t="s">
        <v>91</v>
      </c>
      <c r="AD117">
        <v>1</v>
      </c>
      <c r="AE117" t="s">
        <v>8828</v>
      </c>
      <c r="AF117" t="s">
        <v>10811</v>
      </c>
      <c r="AG117">
        <v>3</v>
      </c>
      <c r="AH117">
        <v>8</v>
      </c>
      <c r="AI117">
        <v>12</v>
      </c>
      <c r="AJ117" t="b">
        <v>1</v>
      </c>
      <c r="AK117">
        <v>18</v>
      </c>
      <c r="AL117">
        <v>6</v>
      </c>
      <c r="AM117">
        <v>150</v>
      </c>
      <c r="AN117" t="s">
        <v>11024</v>
      </c>
    </row>
    <row r="118" spans="1:40" x14ac:dyDescent="0.25">
      <c r="A118" s="49" t="s">
        <v>11161</v>
      </c>
      <c r="B118">
        <v>4</v>
      </c>
      <c r="C118">
        <v>2</v>
      </c>
      <c r="D118" t="s">
        <v>186</v>
      </c>
      <c r="AD118">
        <v>2</v>
      </c>
      <c r="AE118" t="s">
        <v>8829</v>
      </c>
      <c r="AF118" t="s">
        <v>10811</v>
      </c>
      <c r="AG118">
        <v>3</v>
      </c>
      <c r="AH118">
        <v>5</v>
      </c>
      <c r="AI118">
        <v>8</v>
      </c>
      <c r="AJ118" t="b">
        <v>1</v>
      </c>
      <c r="AK118">
        <v>15</v>
      </c>
      <c r="AL118">
        <v>4.2</v>
      </c>
      <c r="AM118">
        <v>125</v>
      </c>
      <c r="AN118" t="s">
        <v>11024</v>
      </c>
    </row>
    <row r="119" spans="1:40" x14ac:dyDescent="0.25">
      <c r="A119" s="49" t="s">
        <v>11161</v>
      </c>
      <c r="B119">
        <v>4</v>
      </c>
      <c r="C119">
        <v>2</v>
      </c>
      <c r="D119" t="s">
        <v>1404</v>
      </c>
      <c r="AD119">
        <v>2</v>
      </c>
      <c r="AE119" t="s">
        <v>8829</v>
      </c>
      <c r="AF119" t="s">
        <v>10811</v>
      </c>
      <c r="AG119">
        <v>3</v>
      </c>
      <c r="AH119">
        <v>8</v>
      </c>
      <c r="AI119">
        <v>12</v>
      </c>
      <c r="AJ119" t="b">
        <v>1</v>
      </c>
      <c r="AK119">
        <v>16</v>
      </c>
      <c r="AL119">
        <v>8</v>
      </c>
      <c r="AM119">
        <v>133.30000000000001</v>
      </c>
      <c r="AN119" t="s">
        <v>11023</v>
      </c>
    </row>
    <row r="120" spans="1:40" x14ac:dyDescent="0.25">
      <c r="A120" s="49" t="s">
        <v>11161</v>
      </c>
      <c r="B120">
        <v>4</v>
      </c>
      <c r="C120">
        <v>2</v>
      </c>
      <c r="D120" t="s">
        <v>159</v>
      </c>
      <c r="AD120">
        <v>2</v>
      </c>
      <c r="AE120" t="s">
        <v>8829</v>
      </c>
      <c r="AF120" t="s">
        <v>10811</v>
      </c>
      <c r="AG120">
        <v>4</v>
      </c>
      <c r="AH120">
        <v>8</v>
      </c>
      <c r="AI120">
        <v>10</v>
      </c>
      <c r="AJ120" t="b">
        <v>1</v>
      </c>
      <c r="AK120">
        <v>19</v>
      </c>
      <c r="AL120">
        <v>7.2</v>
      </c>
      <c r="AM120">
        <v>118.8</v>
      </c>
      <c r="AN120" t="s">
        <v>11024</v>
      </c>
    </row>
    <row r="121" spans="1:40" x14ac:dyDescent="0.25">
      <c r="A121" s="49" t="s">
        <v>11161</v>
      </c>
      <c r="B121">
        <v>4</v>
      </c>
      <c r="C121">
        <v>2</v>
      </c>
      <c r="D121" t="s">
        <v>32</v>
      </c>
      <c r="AD121">
        <v>1</v>
      </c>
      <c r="AE121" t="s">
        <v>8828</v>
      </c>
      <c r="AF121" t="s">
        <v>10811</v>
      </c>
      <c r="AG121">
        <v>4</v>
      </c>
      <c r="AH121">
        <v>6</v>
      </c>
      <c r="AI121">
        <v>8</v>
      </c>
      <c r="AJ121" t="b">
        <v>1</v>
      </c>
      <c r="AK121">
        <v>9</v>
      </c>
      <c r="AL121">
        <v>8.6999999999999993</v>
      </c>
      <c r="AM121">
        <v>112.5</v>
      </c>
      <c r="AN121" t="s">
        <v>11022</v>
      </c>
    </row>
    <row r="122" spans="1:40" x14ac:dyDescent="0.25">
      <c r="A122" s="49" t="s">
        <v>11161</v>
      </c>
      <c r="B122">
        <v>4</v>
      </c>
      <c r="C122">
        <v>2</v>
      </c>
      <c r="D122" t="s">
        <v>24</v>
      </c>
      <c r="AD122">
        <v>1</v>
      </c>
      <c r="AE122" t="s">
        <v>8828</v>
      </c>
      <c r="AF122" t="s">
        <v>10811</v>
      </c>
      <c r="AG122">
        <v>4</v>
      </c>
      <c r="AH122">
        <v>6</v>
      </c>
      <c r="AI122">
        <v>10</v>
      </c>
      <c r="AJ122" t="b">
        <v>1</v>
      </c>
      <c r="AK122">
        <v>16</v>
      </c>
      <c r="AL122">
        <v>7</v>
      </c>
      <c r="AM122">
        <v>100</v>
      </c>
      <c r="AN122" t="s">
        <v>11023</v>
      </c>
    </row>
    <row r="123" spans="1:40" x14ac:dyDescent="0.25">
      <c r="A123" s="49" t="s">
        <v>11161</v>
      </c>
      <c r="B123">
        <v>4</v>
      </c>
      <c r="C123">
        <v>2</v>
      </c>
      <c r="D123" t="s">
        <v>1</v>
      </c>
      <c r="AD123">
        <v>1</v>
      </c>
      <c r="AE123" t="s">
        <v>8828</v>
      </c>
      <c r="AF123" t="s">
        <v>10811</v>
      </c>
      <c r="AG123">
        <v>5</v>
      </c>
      <c r="AJ123" t="b">
        <v>1</v>
      </c>
      <c r="AK123">
        <v>20</v>
      </c>
      <c r="AM123">
        <v>100</v>
      </c>
    </row>
    <row r="124" spans="1:40" x14ac:dyDescent="0.25">
      <c r="A124" s="49" t="s">
        <v>11161</v>
      </c>
      <c r="B124">
        <v>4</v>
      </c>
      <c r="C124">
        <v>2</v>
      </c>
      <c r="D124" t="s">
        <v>10820</v>
      </c>
      <c r="AD124">
        <v>2</v>
      </c>
      <c r="AE124" t="s">
        <v>8829</v>
      </c>
      <c r="AF124" t="s">
        <v>10811</v>
      </c>
      <c r="AG124">
        <v>4</v>
      </c>
      <c r="AH124">
        <v>10</v>
      </c>
      <c r="AI124">
        <v>15</v>
      </c>
      <c r="AJ124" t="b">
        <v>1</v>
      </c>
      <c r="AK124">
        <v>18</v>
      </c>
      <c r="AL124">
        <v>14.1</v>
      </c>
      <c r="AM124">
        <v>112.5</v>
      </c>
      <c r="AN124" t="s">
        <v>11023</v>
      </c>
    </row>
    <row r="125" spans="1:40" x14ac:dyDescent="0.25">
      <c r="A125" s="49" t="s">
        <v>11161</v>
      </c>
      <c r="B125">
        <v>4</v>
      </c>
      <c r="C125">
        <v>3</v>
      </c>
      <c r="D125" t="s">
        <v>63</v>
      </c>
      <c r="AD125">
        <v>3</v>
      </c>
      <c r="AE125" t="s">
        <v>10850</v>
      </c>
      <c r="AF125" t="s">
        <v>10811</v>
      </c>
      <c r="AG125">
        <v>2</v>
      </c>
      <c r="AH125">
        <v>10</v>
      </c>
      <c r="AI125">
        <v>10</v>
      </c>
      <c r="AJ125" t="b">
        <v>1</v>
      </c>
      <c r="AK125">
        <v>6</v>
      </c>
      <c r="AL125">
        <v>9.5</v>
      </c>
      <c r="AM125">
        <v>150</v>
      </c>
      <c r="AN125" t="s">
        <v>11024</v>
      </c>
    </row>
    <row r="126" spans="1:40" x14ac:dyDescent="0.25">
      <c r="A126" s="49" t="s">
        <v>11161</v>
      </c>
      <c r="B126">
        <v>4</v>
      </c>
      <c r="C126">
        <v>3</v>
      </c>
      <c r="D126" t="s">
        <v>356</v>
      </c>
      <c r="AD126">
        <v>4</v>
      </c>
      <c r="AE126" t="s">
        <v>10854</v>
      </c>
      <c r="AF126" t="s">
        <v>10814</v>
      </c>
      <c r="AG126">
        <v>1</v>
      </c>
      <c r="AJ126" t="b">
        <v>1</v>
      </c>
      <c r="AK126">
        <v>1</v>
      </c>
      <c r="AM126">
        <v>100</v>
      </c>
    </row>
    <row r="127" spans="1:40" x14ac:dyDescent="0.25">
      <c r="A127" s="49" t="s">
        <v>11161</v>
      </c>
      <c r="B127">
        <v>4</v>
      </c>
      <c r="C127">
        <v>3</v>
      </c>
      <c r="D127" t="s">
        <v>1534</v>
      </c>
      <c r="AD127">
        <v>4</v>
      </c>
      <c r="AE127" t="s">
        <v>10854</v>
      </c>
      <c r="AF127" t="s">
        <v>10811</v>
      </c>
      <c r="AG127">
        <v>3</v>
      </c>
      <c r="AJ127" t="b">
        <v>1</v>
      </c>
      <c r="AK127">
        <v>5</v>
      </c>
      <c r="AM127">
        <v>83.3</v>
      </c>
    </row>
    <row r="128" spans="1:40" x14ac:dyDescent="0.25">
      <c r="A128" s="49" t="s">
        <v>11161</v>
      </c>
      <c r="B128">
        <v>4</v>
      </c>
      <c r="C128">
        <v>3</v>
      </c>
      <c r="D128" t="s">
        <v>8734</v>
      </c>
      <c r="AD128">
        <v>4</v>
      </c>
      <c r="AE128" t="s">
        <v>10854</v>
      </c>
      <c r="AF128" t="s">
        <v>10811</v>
      </c>
      <c r="AG128">
        <v>2</v>
      </c>
      <c r="AH128">
        <v>12</v>
      </c>
      <c r="AI128">
        <v>12</v>
      </c>
      <c r="AJ128" t="b">
        <v>1</v>
      </c>
      <c r="AK128">
        <v>6</v>
      </c>
      <c r="AL128">
        <v>11.3</v>
      </c>
      <c r="AM128">
        <v>150</v>
      </c>
      <c r="AN128" t="s">
        <v>11024</v>
      </c>
    </row>
    <row r="129" spans="1:40" x14ac:dyDescent="0.25">
      <c r="A129" s="49" t="s">
        <v>11161</v>
      </c>
      <c r="B129">
        <v>4</v>
      </c>
      <c r="C129">
        <v>3</v>
      </c>
      <c r="D129" t="s">
        <v>214</v>
      </c>
      <c r="AD129">
        <v>4</v>
      </c>
      <c r="AE129" t="s">
        <v>10854</v>
      </c>
      <c r="AF129" t="s">
        <v>10811</v>
      </c>
      <c r="AG129">
        <v>3</v>
      </c>
      <c r="AH129">
        <v>10</v>
      </c>
      <c r="AI129">
        <v>12</v>
      </c>
      <c r="AJ129" t="b">
        <v>1</v>
      </c>
      <c r="AK129">
        <v>20</v>
      </c>
      <c r="AL129">
        <v>10.4</v>
      </c>
      <c r="AM129">
        <v>133.30000000000001</v>
      </c>
      <c r="AN129" t="s">
        <v>11023</v>
      </c>
    </row>
    <row r="130" spans="1:40" x14ac:dyDescent="0.25">
      <c r="A130" s="49" t="s">
        <v>11161</v>
      </c>
      <c r="B130">
        <v>4</v>
      </c>
      <c r="C130">
        <v>3</v>
      </c>
      <c r="D130" t="s">
        <v>112</v>
      </c>
      <c r="AD130">
        <v>4</v>
      </c>
      <c r="AE130" t="s">
        <v>10854</v>
      </c>
      <c r="AF130" t="s">
        <v>10811</v>
      </c>
      <c r="AG130">
        <v>3</v>
      </c>
      <c r="AH130">
        <v>10</v>
      </c>
      <c r="AI130">
        <v>12</v>
      </c>
      <c r="AJ130" t="b">
        <v>1</v>
      </c>
      <c r="AK130">
        <v>16</v>
      </c>
      <c r="AL130">
        <v>9.8000000000000007</v>
      </c>
      <c r="AM130">
        <v>133.30000000000001</v>
      </c>
      <c r="AN130" t="s">
        <v>11024</v>
      </c>
    </row>
    <row r="131" spans="1:40" x14ac:dyDescent="0.25">
      <c r="A131" s="49" t="s">
        <v>11161</v>
      </c>
      <c r="B131">
        <v>4</v>
      </c>
      <c r="C131">
        <v>3</v>
      </c>
      <c r="D131" t="s">
        <v>91</v>
      </c>
      <c r="AD131">
        <v>3</v>
      </c>
      <c r="AE131" t="s">
        <v>10850</v>
      </c>
      <c r="AF131" t="s">
        <v>10811</v>
      </c>
      <c r="AG131">
        <v>2</v>
      </c>
      <c r="AH131">
        <v>8</v>
      </c>
      <c r="AI131">
        <v>10</v>
      </c>
      <c r="AJ131" t="b">
        <v>1</v>
      </c>
      <c r="AK131">
        <v>3</v>
      </c>
      <c r="AL131">
        <v>10</v>
      </c>
      <c r="AM131">
        <v>150</v>
      </c>
      <c r="AN131" t="s">
        <v>11023</v>
      </c>
    </row>
    <row r="132" spans="1:40" x14ac:dyDescent="0.25">
      <c r="A132" s="49" t="s">
        <v>11161</v>
      </c>
      <c r="B132">
        <v>4</v>
      </c>
      <c r="C132">
        <v>3</v>
      </c>
      <c r="D132" t="s">
        <v>41</v>
      </c>
      <c r="AD132">
        <v>3</v>
      </c>
      <c r="AE132" t="s">
        <v>10850</v>
      </c>
      <c r="AF132" t="s">
        <v>10811</v>
      </c>
      <c r="AG132">
        <v>4</v>
      </c>
      <c r="AH132">
        <v>6</v>
      </c>
      <c r="AI132">
        <v>6</v>
      </c>
      <c r="AJ132" t="b">
        <v>1</v>
      </c>
      <c r="AK132">
        <v>18</v>
      </c>
      <c r="AL132">
        <v>9.6999999999999993</v>
      </c>
      <c r="AM132">
        <v>90</v>
      </c>
      <c r="AN132" t="s">
        <v>11022</v>
      </c>
    </row>
    <row r="133" spans="1:40" x14ac:dyDescent="0.25">
      <c r="A133" s="49" t="s">
        <v>11161</v>
      </c>
      <c r="B133">
        <v>4</v>
      </c>
      <c r="C133">
        <v>3</v>
      </c>
      <c r="D133" t="s">
        <v>45</v>
      </c>
      <c r="AD133">
        <v>3</v>
      </c>
      <c r="AE133" t="s">
        <v>10850</v>
      </c>
      <c r="AF133" t="s">
        <v>10811</v>
      </c>
      <c r="AG133">
        <v>3</v>
      </c>
      <c r="AH133">
        <v>8</v>
      </c>
      <c r="AI133">
        <v>8</v>
      </c>
      <c r="AJ133" t="b">
        <v>1</v>
      </c>
      <c r="AK133">
        <v>14</v>
      </c>
      <c r="AL133">
        <v>9.1</v>
      </c>
      <c r="AM133">
        <v>116.7</v>
      </c>
      <c r="AN133" t="s">
        <v>11022</v>
      </c>
    </row>
    <row r="134" spans="1:40" x14ac:dyDescent="0.25">
      <c r="A134" s="49" t="s">
        <v>11161</v>
      </c>
      <c r="B134">
        <v>4</v>
      </c>
      <c r="C134">
        <v>3</v>
      </c>
      <c r="D134" t="s">
        <v>303</v>
      </c>
      <c r="AD134">
        <v>2</v>
      </c>
      <c r="AE134" t="s">
        <v>10845</v>
      </c>
      <c r="AF134" t="s">
        <v>10811</v>
      </c>
      <c r="AG134">
        <v>3</v>
      </c>
      <c r="AH134">
        <v>10</v>
      </c>
      <c r="AI134">
        <v>10</v>
      </c>
      <c r="AJ134" t="b">
        <v>1</v>
      </c>
      <c r="AK134">
        <v>5</v>
      </c>
      <c r="AL134">
        <v>15</v>
      </c>
      <c r="AM134">
        <v>83.3</v>
      </c>
      <c r="AN134" t="s">
        <v>11022</v>
      </c>
    </row>
    <row r="135" spans="1:40" x14ac:dyDescent="0.25">
      <c r="A135" s="49" t="s">
        <v>11161</v>
      </c>
      <c r="B135">
        <v>4</v>
      </c>
      <c r="C135">
        <v>3</v>
      </c>
      <c r="D135" t="s">
        <v>154</v>
      </c>
      <c r="AD135">
        <v>2</v>
      </c>
      <c r="AE135" t="s">
        <v>10845</v>
      </c>
      <c r="AF135" t="s">
        <v>10811</v>
      </c>
      <c r="AG135">
        <v>3</v>
      </c>
      <c r="AH135">
        <v>6</v>
      </c>
      <c r="AI135">
        <v>6</v>
      </c>
      <c r="AJ135" t="b">
        <v>1</v>
      </c>
      <c r="AK135">
        <v>19</v>
      </c>
      <c r="AL135">
        <v>6.6</v>
      </c>
      <c r="AM135">
        <v>126.7</v>
      </c>
      <c r="AN135" t="s">
        <v>11022</v>
      </c>
    </row>
    <row r="136" spans="1:40" x14ac:dyDescent="0.25">
      <c r="A136" s="49" t="s">
        <v>11161</v>
      </c>
      <c r="B136">
        <v>4</v>
      </c>
      <c r="C136">
        <v>3</v>
      </c>
      <c r="D136" t="s">
        <v>1404</v>
      </c>
      <c r="AD136">
        <v>2</v>
      </c>
      <c r="AE136" t="s">
        <v>10845</v>
      </c>
      <c r="AF136" t="s">
        <v>10811</v>
      </c>
      <c r="AG136">
        <v>3</v>
      </c>
      <c r="AH136">
        <v>5</v>
      </c>
      <c r="AI136">
        <v>7</v>
      </c>
      <c r="AJ136" t="b">
        <v>1</v>
      </c>
      <c r="AK136">
        <v>3</v>
      </c>
      <c r="AL136">
        <v>6</v>
      </c>
      <c r="AM136">
        <v>100</v>
      </c>
      <c r="AN136" t="s">
        <v>11023</v>
      </c>
    </row>
    <row r="137" spans="1:40" x14ac:dyDescent="0.25">
      <c r="A137" s="49" t="s">
        <v>11161</v>
      </c>
      <c r="B137">
        <v>4</v>
      </c>
      <c r="C137">
        <v>3</v>
      </c>
      <c r="D137" t="s">
        <v>286</v>
      </c>
      <c r="AD137">
        <v>1</v>
      </c>
      <c r="AE137" t="s">
        <v>10840</v>
      </c>
      <c r="AF137" t="s">
        <v>10811</v>
      </c>
      <c r="AG137">
        <v>2</v>
      </c>
      <c r="AH137">
        <v>10</v>
      </c>
      <c r="AI137">
        <v>12</v>
      </c>
      <c r="AJ137" t="b">
        <v>1</v>
      </c>
      <c r="AK137">
        <v>9</v>
      </c>
      <c r="AL137">
        <v>12</v>
      </c>
      <c r="AM137">
        <v>150</v>
      </c>
      <c r="AN137" t="s">
        <v>11023</v>
      </c>
    </row>
    <row r="138" spans="1:40" x14ac:dyDescent="0.25">
      <c r="A138" s="49" t="s">
        <v>11161</v>
      </c>
      <c r="B138">
        <v>4</v>
      </c>
      <c r="C138">
        <v>3</v>
      </c>
      <c r="D138" t="s">
        <v>1</v>
      </c>
      <c r="AD138">
        <v>1</v>
      </c>
      <c r="AE138" t="s">
        <v>10840</v>
      </c>
      <c r="AF138" t="s">
        <v>10811</v>
      </c>
      <c r="AG138">
        <v>3</v>
      </c>
      <c r="AJ138" t="b">
        <v>1</v>
      </c>
      <c r="AK138">
        <v>3</v>
      </c>
      <c r="AM138">
        <v>100</v>
      </c>
    </row>
    <row r="139" spans="1:40" x14ac:dyDescent="0.25">
      <c r="A139" s="49" t="s">
        <v>11161</v>
      </c>
      <c r="B139">
        <v>4</v>
      </c>
      <c r="C139">
        <v>3</v>
      </c>
      <c r="D139" t="s">
        <v>249</v>
      </c>
      <c r="AD139">
        <v>1</v>
      </c>
      <c r="AE139" t="s">
        <v>10840</v>
      </c>
      <c r="AF139" t="s">
        <v>10811</v>
      </c>
      <c r="AG139">
        <v>3</v>
      </c>
      <c r="AH139">
        <v>6</v>
      </c>
      <c r="AI139">
        <v>6</v>
      </c>
      <c r="AJ139" t="b">
        <v>1</v>
      </c>
      <c r="AK139">
        <v>17</v>
      </c>
      <c r="AL139">
        <v>7.5</v>
      </c>
      <c r="AM139">
        <v>113.3</v>
      </c>
      <c r="AN139" t="s">
        <v>11022</v>
      </c>
    </row>
    <row r="140" spans="1:40" x14ac:dyDescent="0.25">
      <c r="A140" s="49" t="s">
        <v>11161</v>
      </c>
      <c r="B140">
        <v>4</v>
      </c>
      <c r="C140">
        <v>3</v>
      </c>
      <c r="D140" t="s">
        <v>262</v>
      </c>
      <c r="AD140">
        <v>1</v>
      </c>
      <c r="AE140" t="s">
        <v>10840</v>
      </c>
      <c r="AF140" t="s">
        <v>10811</v>
      </c>
      <c r="AG140">
        <v>4</v>
      </c>
      <c r="AH140">
        <v>5</v>
      </c>
      <c r="AI140">
        <v>6</v>
      </c>
      <c r="AJ140" t="b">
        <v>1</v>
      </c>
      <c r="AK140">
        <v>12</v>
      </c>
      <c r="AL140">
        <v>7.7</v>
      </c>
      <c r="AM140">
        <v>75</v>
      </c>
      <c r="AN140" t="s">
        <v>11022</v>
      </c>
    </row>
    <row r="141" spans="1:40" x14ac:dyDescent="0.25">
      <c r="A141" s="49" t="s">
        <v>11161</v>
      </c>
      <c r="B141">
        <v>4</v>
      </c>
      <c r="C141">
        <v>3</v>
      </c>
      <c r="D141" t="s">
        <v>217</v>
      </c>
      <c r="AD141">
        <v>2</v>
      </c>
      <c r="AE141" t="s">
        <v>10845</v>
      </c>
      <c r="AF141" t="s">
        <v>10811</v>
      </c>
      <c r="AG141">
        <v>2</v>
      </c>
      <c r="AH141">
        <v>12</v>
      </c>
      <c r="AI141">
        <v>15</v>
      </c>
      <c r="AJ141" t="b">
        <v>1</v>
      </c>
      <c r="AK141">
        <v>14</v>
      </c>
      <c r="AL141">
        <v>8.6</v>
      </c>
      <c r="AM141">
        <v>175</v>
      </c>
      <c r="AN141" t="s">
        <v>11024</v>
      </c>
    </row>
    <row r="142" spans="1:40" x14ac:dyDescent="0.25">
      <c r="A142" s="49" t="s">
        <v>11161</v>
      </c>
      <c r="B142">
        <v>4</v>
      </c>
      <c r="C142">
        <v>4</v>
      </c>
      <c r="D142" t="s">
        <v>66</v>
      </c>
      <c r="AD142">
        <v>3</v>
      </c>
      <c r="AE142" t="s">
        <v>10874</v>
      </c>
      <c r="AF142" t="s">
        <v>10811</v>
      </c>
      <c r="AG142">
        <v>3</v>
      </c>
      <c r="AH142">
        <v>10</v>
      </c>
      <c r="AI142">
        <v>12</v>
      </c>
      <c r="AJ142" t="b">
        <v>1</v>
      </c>
      <c r="AK142">
        <v>9</v>
      </c>
      <c r="AL142">
        <v>10.3</v>
      </c>
      <c r="AM142">
        <v>100</v>
      </c>
      <c r="AN142" t="s">
        <v>11023</v>
      </c>
    </row>
    <row r="143" spans="1:40" x14ac:dyDescent="0.25">
      <c r="A143" s="49" t="s">
        <v>11161</v>
      </c>
      <c r="B143">
        <v>4</v>
      </c>
      <c r="C143">
        <v>4</v>
      </c>
      <c r="D143" t="s">
        <v>84</v>
      </c>
      <c r="AD143">
        <v>3</v>
      </c>
      <c r="AE143" t="s">
        <v>10874</v>
      </c>
      <c r="AF143" t="s">
        <v>10811</v>
      </c>
      <c r="AG143">
        <v>3</v>
      </c>
      <c r="AH143">
        <v>12</v>
      </c>
      <c r="AI143">
        <v>15</v>
      </c>
      <c r="AJ143" t="b">
        <v>1</v>
      </c>
      <c r="AK143">
        <v>9</v>
      </c>
      <c r="AL143">
        <v>14.9</v>
      </c>
      <c r="AM143">
        <v>100</v>
      </c>
      <c r="AN143" t="s">
        <v>11023</v>
      </c>
    </row>
    <row r="144" spans="1:40" x14ac:dyDescent="0.25">
      <c r="A144" s="49" t="s">
        <v>11161</v>
      </c>
      <c r="B144">
        <v>4</v>
      </c>
      <c r="C144">
        <v>4</v>
      </c>
      <c r="D144" t="s">
        <v>15</v>
      </c>
      <c r="AD144">
        <v>3</v>
      </c>
      <c r="AE144" t="s">
        <v>10874</v>
      </c>
      <c r="AF144" t="s">
        <v>10811</v>
      </c>
      <c r="AG144">
        <v>2</v>
      </c>
      <c r="AJ144" t="b">
        <v>1</v>
      </c>
      <c r="AK144">
        <v>8</v>
      </c>
      <c r="AM144">
        <v>133.30000000000001</v>
      </c>
    </row>
    <row r="145" spans="1:40" x14ac:dyDescent="0.25">
      <c r="A145" s="49" t="s">
        <v>11161</v>
      </c>
      <c r="B145">
        <v>4</v>
      </c>
      <c r="C145">
        <v>4</v>
      </c>
      <c r="D145" t="s">
        <v>8734</v>
      </c>
      <c r="AD145">
        <v>3</v>
      </c>
      <c r="AE145" t="s">
        <v>10874</v>
      </c>
      <c r="AF145" t="s">
        <v>10811</v>
      </c>
      <c r="AG145">
        <v>2</v>
      </c>
      <c r="AH145">
        <v>10</v>
      </c>
      <c r="AI145">
        <v>12</v>
      </c>
      <c r="AJ145" t="b">
        <v>1</v>
      </c>
      <c r="AK145">
        <v>6</v>
      </c>
      <c r="AL145">
        <v>8.6999999999999993</v>
      </c>
      <c r="AM145">
        <v>100</v>
      </c>
      <c r="AN145" t="s">
        <v>11024</v>
      </c>
    </row>
    <row r="146" spans="1:40" x14ac:dyDescent="0.25">
      <c r="A146" s="49" t="s">
        <v>11161</v>
      </c>
      <c r="B146">
        <v>4</v>
      </c>
      <c r="C146">
        <v>4</v>
      </c>
      <c r="D146" t="s">
        <v>8734</v>
      </c>
      <c r="AD146">
        <v>4</v>
      </c>
      <c r="AE146" t="s">
        <v>9744</v>
      </c>
      <c r="AF146" t="s">
        <v>10811</v>
      </c>
      <c r="AG146">
        <v>4</v>
      </c>
      <c r="AH146">
        <v>8</v>
      </c>
      <c r="AI146">
        <v>12</v>
      </c>
      <c r="AJ146" t="b">
        <v>1</v>
      </c>
      <c r="AK146">
        <v>12</v>
      </c>
      <c r="AL146">
        <v>8.6</v>
      </c>
      <c r="AM146">
        <v>100</v>
      </c>
      <c r="AN146" t="s">
        <v>11023</v>
      </c>
    </row>
    <row r="147" spans="1:40" x14ac:dyDescent="0.25">
      <c r="A147" s="49" t="s">
        <v>11161</v>
      </c>
      <c r="B147">
        <v>4</v>
      </c>
      <c r="C147">
        <v>4</v>
      </c>
      <c r="D147" t="s">
        <v>1</v>
      </c>
      <c r="AD147">
        <v>4</v>
      </c>
      <c r="AE147" t="s">
        <v>9744</v>
      </c>
      <c r="AF147" t="s">
        <v>10811</v>
      </c>
      <c r="AG147">
        <v>3</v>
      </c>
      <c r="AJ147" t="b">
        <v>1</v>
      </c>
      <c r="AK147">
        <v>10</v>
      </c>
      <c r="AM147">
        <v>111.1</v>
      </c>
    </row>
    <row r="148" spans="1:40" x14ac:dyDescent="0.25">
      <c r="A148" s="49" t="s">
        <v>11161</v>
      </c>
      <c r="B148">
        <v>4</v>
      </c>
      <c r="C148">
        <v>4</v>
      </c>
      <c r="D148" t="s">
        <v>214</v>
      </c>
      <c r="AD148">
        <v>4</v>
      </c>
      <c r="AE148" t="s">
        <v>9744</v>
      </c>
      <c r="AF148" t="s">
        <v>10811</v>
      </c>
      <c r="AG148">
        <v>4</v>
      </c>
      <c r="AH148">
        <v>10</v>
      </c>
      <c r="AI148">
        <v>12</v>
      </c>
      <c r="AJ148" t="b">
        <v>1</v>
      </c>
      <c r="AK148">
        <v>12</v>
      </c>
      <c r="AL148">
        <v>10.5</v>
      </c>
      <c r="AM148">
        <v>100</v>
      </c>
      <c r="AN148" t="s">
        <v>11023</v>
      </c>
    </row>
    <row r="149" spans="1:40" x14ac:dyDescent="0.25">
      <c r="A149" s="49" t="s">
        <v>11161</v>
      </c>
      <c r="B149">
        <v>4</v>
      </c>
      <c r="C149">
        <v>4</v>
      </c>
      <c r="D149" t="s">
        <v>222</v>
      </c>
      <c r="AD149">
        <v>4</v>
      </c>
      <c r="AE149" t="s">
        <v>9744</v>
      </c>
      <c r="AF149" t="s">
        <v>10811</v>
      </c>
      <c r="AG149">
        <v>3</v>
      </c>
      <c r="AH149">
        <v>10</v>
      </c>
      <c r="AI149">
        <v>12</v>
      </c>
      <c r="AJ149" t="b">
        <v>1</v>
      </c>
      <c r="AK149">
        <v>9</v>
      </c>
      <c r="AL149">
        <v>11.1</v>
      </c>
      <c r="AM149">
        <v>100</v>
      </c>
      <c r="AN149" t="s">
        <v>11023</v>
      </c>
    </row>
    <row r="150" spans="1:40" x14ac:dyDescent="0.25">
      <c r="A150" s="49" t="s">
        <v>11161</v>
      </c>
      <c r="B150">
        <v>4</v>
      </c>
      <c r="C150">
        <v>4</v>
      </c>
      <c r="D150" t="s">
        <v>356</v>
      </c>
      <c r="AD150">
        <v>4</v>
      </c>
      <c r="AE150" t="s">
        <v>9744</v>
      </c>
      <c r="AF150" t="s">
        <v>10814</v>
      </c>
      <c r="AG150">
        <v>1</v>
      </c>
      <c r="AJ150" t="b">
        <v>1</v>
      </c>
      <c r="AK150">
        <v>5</v>
      </c>
      <c r="AM150">
        <v>166.7</v>
      </c>
    </row>
    <row r="151" spans="1:40" x14ac:dyDescent="0.25">
      <c r="A151" s="49" t="s">
        <v>11161</v>
      </c>
      <c r="B151">
        <v>4</v>
      </c>
      <c r="C151">
        <v>4</v>
      </c>
      <c r="D151" t="s">
        <v>112</v>
      </c>
      <c r="AD151">
        <v>4</v>
      </c>
      <c r="AE151" t="s">
        <v>9744</v>
      </c>
      <c r="AF151" t="s">
        <v>10811</v>
      </c>
      <c r="AG151">
        <v>3</v>
      </c>
      <c r="AH151">
        <v>12</v>
      </c>
      <c r="AI151">
        <v>15</v>
      </c>
      <c r="AJ151" t="b">
        <v>1</v>
      </c>
      <c r="AK151">
        <v>9</v>
      </c>
      <c r="AL151">
        <v>14.7</v>
      </c>
      <c r="AM151">
        <v>100</v>
      </c>
      <c r="AN151" t="s">
        <v>11023</v>
      </c>
    </row>
    <row r="152" spans="1:40" x14ac:dyDescent="0.25">
      <c r="A152" s="49" t="s">
        <v>11161</v>
      </c>
      <c r="B152">
        <v>4</v>
      </c>
      <c r="C152">
        <v>4</v>
      </c>
      <c r="D152" t="s">
        <v>45</v>
      </c>
      <c r="AD152">
        <v>3</v>
      </c>
      <c r="AE152" t="s">
        <v>10874</v>
      </c>
      <c r="AF152" t="s">
        <v>10811</v>
      </c>
      <c r="AG152">
        <v>3</v>
      </c>
      <c r="AH152">
        <v>10</v>
      </c>
      <c r="AI152">
        <v>10</v>
      </c>
      <c r="AJ152" t="b">
        <v>1</v>
      </c>
      <c r="AK152">
        <v>10</v>
      </c>
      <c r="AL152">
        <v>9.9</v>
      </c>
      <c r="AM152">
        <v>111.1</v>
      </c>
      <c r="AN152" t="s">
        <v>11024</v>
      </c>
    </row>
    <row r="153" spans="1:40" x14ac:dyDescent="0.25">
      <c r="A153" s="49" t="s">
        <v>11161</v>
      </c>
      <c r="B153">
        <v>4</v>
      </c>
      <c r="C153">
        <v>4</v>
      </c>
      <c r="D153" t="s">
        <v>303</v>
      </c>
      <c r="AD153">
        <v>2</v>
      </c>
      <c r="AE153" t="s">
        <v>10866</v>
      </c>
      <c r="AF153" t="s">
        <v>10811</v>
      </c>
      <c r="AG153">
        <v>3</v>
      </c>
      <c r="AH153">
        <v>12</v>
      </c>
      <c r="AI153">
        <v>15</v>
      </c>
      <c r="AJ153" t="b">
        <v>1</v>
      </c>
      <c r="AK153">
        <v>9</v>
      </c>
      <c r="AL153">
        <v>12.3</v>
      </c>
      <c r="AM153">
        <v>100</v>
      </c>
      <c r="AN153" t="s">
        <v>11023</v>
      </c>
    </row>
    <row r="154" spans="1:40" x14ac:dyDescent="0.25">
      <c r="A154" s="49" t="s">
        <v>11161</v>
      </c>
      <c r="B154">
        <v>4</v>
      </c>
      <c r="C154">
        <v>4</v>
      </c>
      <c r="D154" t="s">
        <v>356</v>
      </c>
      <c r="AD154">
        <v>2</v>
      </c>
      <c r="AE154" t="s">
        <v>10866</v>
      </c>
      <c r="AF154" t="s">
        <v>10814</v>
      </c>
      <c r="AG154">
        <v>1</v>
      </c>
      <c r="AJ154" t="b">
        <v>1</v>
      </c>
      <c r="AK154">
        <v>4</v>
      </c>
      <c r="AM154">
        <v>133.30000000000001</v>
      </c>
    </row>
    <row r="155" spans="1:40" x14ac:dyDescent="0.25">
      <c r="A155" s="49" t="s">
        <v>11161</v>
      </c>
      <c r="B155">
        <v>4</v>
      </c>
      <c r="C155">
        <v>4</v>
      </c>
      <c r="D155" t="s">
        <v>217</v>
      </c>
      <c r="AD155">
        <v>2</v>
      </c>
      <c r="AE155" t="s">
        <v>10866</v>
      </c>
      <c r="AF155" t="s">
        <v>10811</v>
      </c>
      <c r="AG155">
        <v>3</v>
      </c>
      <c r="AH155">
        <v>10</v>
      </c>
      <c r="AI155">
        <v>12</v>
      </c>
      <c r="AJ155" t="b">
        <v>1</v>
      </c>
      <c r="AK155">
        <v>9</v>
      </c>
      <c r="AL155">
        <v>10.8</v>
      </c>
      <c r="AM155">
        <v>100</v>
      </c>
      <c r="AN155" t="s">
        <v>11023</v>
      </c>
    </row>
    <row r="156" spans="1:40" x14ac:dyDescent="0.25">
      <c r="A156" s="49" t="s">
        <v>11161</v>
      </c>
      <c r="B156">
        <v>4</v>
      </c>
      <c r="C156">
        <v>4</v>
      </c>
      <c r="D156" t="s">
        <v>214</v>
      </c>
      <c r="AD156">
        <v>2</v>
      </c>
      <c r="AE156" t="s">
        <v>10866</v>
      </c>
      <c r="AF156" t="s">
        <v>10811</v>
      </c>
      <c r="AG156">
        <v>4</v>
      </c>
      <c r="AH156">
        <v>10</v>
      </c>
      <c r="AI156">
        <v>12</v>
      </c>
      <c r="AJ156" t="b">
        <v>1</v>
      </c>
      <c r="AK156">
        <v>15</v>
      </c>
      <c r="AL156">
        <v>8.1</v>
      </c>
      <c r="AM156">
        <v>125</v>
      </c>
      <c r="AN156" t="s">
        <v>11024</v>
      </c>
    </row>
    <row r="157" spans="1:40" x14ac:dyDescent="0.25">
      <c r="A157" s="49" t="s">
        <v>11161</v>
      </c>
      <c r="B157">
        <v>4</v>
      </c>
      <c r="C157">
        <v>4</v>
      </c>
      <c r="D157" t="s">
        <v>172</v>
      </c>
      <c r="AD157">
        <v>2</v>
      </c>
      <c r="AE157" t="s">
        <v>10866</v>
      </c>
      <c r="AF157" t="s">
        <v>10811</v>
      </c>
      <c r="AG157">
        <v>3</v>
      </c>
      <c r="AH157">
        <v>10</v>
      </c>
      <c r="AI157">
        <v>12</v>
      </c>
      <c r="AJ157" t="b">
        <v>1</v>
      </c>
      <c r="AK157">
        <v>10</v>
      </c>
      <c r="AL157">
        <v>12.3</v>
      </c>
      <c r="AM157">
        <v>111.1</v>
      </c>
      <c r="AN157" t="s">
        <v>11022</v>
      </c>
    </row>
    <row r="158" spans="1:40" x14ac:dyDescent="0.25">
      <c r="A158" s="49" t="s">
        <v>11161</v>
      </c>
      <c r="B158">
        <v>4</v>
      </c>
      <c r="C158">
        <v>4</v>
      </c>
      <c r="D158" t="s">
        <v>154</v>
      </c>
      <c r="AD158">
        <v>2</v>
      </c>
      <c r="AE158" t="s">
        <v>10866</v>
      </c>
      <c r="AF158" t="s">
        <v>10811</v>
      </c>
      <c r="AG158">
        <v>4</v>
      </c>
      <c r="AH158">
        <v>8</v>
      </c>
      <c r="AI158">
        <v>10</v>
      </c>
      <c r="AJ158" t="b">
        <v>1</v>
      </c>
      <c r="AK158">
        <v>12</v>
      </c>
      <c r="AL158">
        <v>7</v>
      </c>
      <c r="AM158">
        <v>100</v>
      </c>
      <c r="AN158" t="s">
        <v>11024</v>
      </c>
    </row>
    <row r="159" spans="1:40" x14ac:dyDescent="0.25">
      <c r="A159" s="49" t="s">
        <v>11161</v>
      </c>
      <c r="B159">
        <v>4</v>
      </c>
      <c r="C159">
        <v>4</v>
      </c>
      <c r="D159" t="s">
        <v>356</v>
      </c>
      <c r="AD159">
        <v>1</v>
      </c>
      <c r="AE159" t="s">
        <v>10859</v>
      </c>
      <c r="AF159" t="s">
        <v>10814</v>
      </c>
      <c r="AG159">
        <v>1</v>
      </c>
      <c r="AJ159" t="b">
        <v>1</v>
      </c>
      <c r="AK159">
        <v>3</v>
      </c>
      <c r="AM159">
        <v>100</v>
      </c>
    </row>
    <row r="160" spans="1:40" x14ac:dyDescent="0.25">
      <c r="A160" s="49" t="s">
        <v>11161</v>
      </c>
      <c r="B160">
        <v>4</v>
      </c>
      <c r="C160">
        <v>4</v>
      </c>
      <c r="D160" t="s">
        <v>15</v>
      </c>
      <c r="AD160">
        <v>1</v>
      </c>
      <c r="AE160" t="s">
        <v>10859</v>
      </c>
      <c r="AF160" t="s">
        <v>10811</v>
      </c>
      <c r="AG160">
        <v>3</v>
      </c>
      <c r="AJ160" t="b">
        <v>1</v>
      </c>
      <c r="AK160">
        <v>9</v>
      </c>
      <c r="AM160">
        <v>100</v>
      </c>
    </row>
    <row r="161" spans="1:40" x14ac:dyDescent="0.25">
      <c r="A161" s="49" t="s">
        <v>11161</v>
      </c>
      <c r="B161">
        <v>4</v>
      </c>
      <c r="C161">
        <v>4</v>
      </c>
      <c r="D161" t="s">
        <v>8734</v>
      </c>
      <c r="AD161">
        <v>1</v>
      </c>
      <c r="AE161" t="s">
        <v>10859</v>
      </c>
      <c r="AF161" t="s">
        <v>10811</v>
      </c>
      <c r="AG161">
        <v>3</v>
      </c>
      <c r="AH161">
        <v>8</v>
      </c>
      <c r="AI161">
        <v>10</v>
      </c>
      <c r="AJ161" t="b">
        <v>1</v>
      </c>
      <c r="AK161">
        <v>9</v>
      </c>
      <c r="AL161">
        <v>8.6</v>
      </c>
      <c r="AM161">
        <v>100</v>
      </c>
      <c r="AN161" t="s">
        <v>11023</v>
      </c>
    </row>
    <row r="162" spans="1:40" x14ac:dyDescent="0.25">
      <c r="A162" s="49" t="s">
        <v>11161</v>
      </c>
      <c r="B162">
        <v>4</v>
      </c>
      <c r="C162">
        <v>4</v>
      </c>
      <c r="D162" t="s">
        <v>73</v>
      </c>
      <c r="AD162">
        <v>1</v>
      </c>
      <c r="AE162" t="s">
        <v>10859</v>
      </c>
      <c r="AF162" t="s">
        <v>10811</v>
      </c>
      <c r="AG162">
        <v>3</v>
      </c>
      <c r="AH162">
        <v>12</v>
      </c>
      <c r="AI162">
        <v>15</v>
      </c>
      <c r="AJ162" t="b">
        <v>1</v>
      </c>
      <c r="AK162">
        <v>9</v>
      </c>
      <c r="AL162">
        <v>20</v>
      </c>
      <c r="AM162">
        <v>100</v>
      </c>
      <c r="AN162" t="s">
        <v>11022</v>
      </c>
    </row>
    <row r="163" spans="1:40" x14ac:dyDescent="0.25">
      <c r="A163" s="49" t="s">
        <v>11161</v>
      </c>
      <c r="B163">
        <v>4</v>
      </c>
      <c r="C163">
        <v>4</v>
      </c>
      <c r="D163" t="s">
        <v>249</v>
      </c>
      <c r="AD163">
        <v>1</v>
      </c>
      <c r="AE163" t="s">
        <v>10859</v>
      </c>
      <c r="AF163" t="s">
        <v>10811</v>
      </c>
      <c r="AG163">
        <v>4</v>
      </c>
      <c r="AH163">
        <v>6</v>
      </c>
      <c r="AI163">
        <v>8</v>
      </c>
      <c r="AJ163" t="b">
        <v>1</v>
      </c>
      <c r="AK163">
        <v>12</v>
      </c>
      <c r="AL163">
        <v>7.6</v>
      </c>
      <c r="AM163">
        <v>100</v>
      </c>
      <c r="AN163" t="s">
        <v>11023</v>
      </c>
    </row>
    <row r="164" spans="1:40" x14ac:dyDescent="0.25">
      <c r="A164" s="49" t="s">
        <v>11161</v>
      </c>
      <c r="B164">
        <v>4</v>
      </c>
      <c r="C164">
        <v>4</v>
      </c>
      <c r="D164" t="s">
        <v>41</v>
      </c>
      <c r="AD164">
        <v>3</v>
      </c>
      <c r="AE164" t="s">
        <v>10874</v>
      </c>
      <c r="AF164" t="s">
        <v>10811</v>
      </c>
      <c r="AG164">
        <v>4</v>
      </c>
      <c r="AH164">
        <v>8</v>
      </c>
      <c r="AI164">
        <v>10</v>
      </c>
      <c r="AJ164" t="b">
        <v>1</v>
      </c>
      <c r="AK164">
        <v>12</v>
      </c>
      <c r="AL164">
        <v>8.5</v>
      </c>
      <c r="AM164">
        <v>100</v>
      </c>
      <c r="AN164" t="s">
        <v>11023</v>
      </c>
    </row>
    <row r="165" spans="1:40" x14ac:dyDescent="0.25">
      <c r="A165" s="49" t="s">
        <v>11161</v>
      </c>
      <c r="B165">
        <v>4</v>
      </c>
      <c r="C165">
        <v>5</v>
      </c>
      <c r="D165" t="s">
        <v>356</v>
      </c>
      <c r="AD165">
        <v>3</v>
      </c>
      <c r="AE165" t="s">
        <v>9676</v>
      </c>
      <c r="AF165" t="s">
        <v>10814</v>
      </c>
      <c r="AG165">
        <v>1</v>
      </c>
      <c r="AJ165" t="b">
        <v>1</v>
      </c>
      <c r="AK165">
        <v>7</v>
      </c>
      <c r="AM165">
        <v>175</v>
      </c>
    </row>
    <row r="166" spans="1:40" x14ac:dyDescent="0.25">
      <c r="A166" s="49" t="s">
        <v>11161</v>
      </c>
      <c r="B166">
        <v>4</v>
      </c>
      <c r="C166">
        <v>5</v>
      </c>
      <c r="D166" t="s">
        <v>73</v>
      </c>
      <c r="AD166">
        <v>3</v>
      </c>
      <c r="AE166" t="s">
        <v>9676</v>
      </c>
      <c r="AF166" t="s">
        <v>10811</v>
      </c>
      <c r="AG166">
        <v>3</v>
      </c>
      <c r="AH166">
        <v>15</v>
      </c>
      <c r="AI166">
        <v>20</v>
      </c>
      <c r="AJ166" t="b">
        <v>1</v>
      </c>
      <c r="AK166">
        <v>18</v>
      </c>
      <c r="AL166">
        <v>19.399999999999999</v>
      </c>
      <c r="AM166">
        <v>100</v>
      </c>
      <c r="AN166" t="s">
        <v>11023</v>
      </c>
    </row>
    <row r="167" spans="1:40" x14ac:dyDescent="0.25">
      <c r="A167" s="49" t="s">
        <v>11161</v>
      </c>
      <c r="B167">
        <v>4</v>
      </c>
      <c r="C167">
        <v>5</v>
      </c>
      <c r="D167" t="s">
        <v>8734</v>
      </c>
      <c r="AD167">
        <v>3</v>
      </c>
      <c r="AE167" t="s">
        <v>9676</v>
      </c>
      <c r="AF167" t="s">
        <v>10811</v>
      </c>
      <c r="AG167">
        <v>3</v>
      </c>
      <c r="AH167">
        <v>8</v>
      </c>
      <c r="AI167">
        <v>10</v>
      </c>
      <c r="AJ167" t="b">
        <v>1</v>
      </c>
      <c r="AK167">
        <v>17</v>
      </c>
      <c r="AL167">
        <v>8.4</v>
      </c>
      <c r="AM167">
        <v>94.4</v>
      </c>
      <c r="AN167" t="s">
        <v>11023</v>
      </c>
    </row>
    <row r="168" spans="1:40" x14ac:dyDescent="0.25">
      <c r="A168" s="49" t="s">
        <v>11161</v>
      </c>
      <c r="B168">
        <v>4</v>
      </c>
      <c r="C168">
        <v>5</v>
      </c>
      <c r="D168" t="s">
        <v>20</v>
      </c>
      <c r="AD168">
        <v>3</v>
      </c>
      <c r="AE168" t="s">
        <v>9676</v>
      </c>
      <c r="AF168" t="s">
        <v>10811</v>
      </c>
      <c r="AG168">
        <v>3</v>
      </c>
      <c r="AJ168" t="b">
        <v>1</v>
      </c>
      <c r="AK168">
        <v>18</v>
      </c>
      <c r="AM168">
        <v>100</v>
      </c>
    </row>
    <row r="169" spans="1:40" x14ac:dyDescent="0.25">
      <c r="A169" s="49" t="s">
        <v>11161</v>
      </c>
      <c r="B169">
        <v>4</v>
      </c>
      <c r="C169">
        <v>5</v>
      </c>
      <c r="D169" t="s">
        <v>112</v>
      </c>
      <c r="AD169">
        <v>4</v>
      </c>
      <c r="AE169" t="s">
        <v>9744</v>
      </c>
      <c r="AF169" t="s">
        <v>10811</v>
      </c>
      <c r="AG169">
        <v>3</v>
      </c>
      <c r="AH169">
        <v>12</v>
      </c>
      <c r="AI169">
        <v>15</v>
      </c>
      <c r="AJ169" t="b">
        <v>1</v>
      </c>
      <c r="AK169">
        <v>18</v>
      </c>
      <c r="AL169">
        <v>14.1</v>
      </c>
      <c r="AM169">
        <v>100</v>
      </c>
      <c r="AN169" t="s">
        <v>11023</v>
      </c>
    </row>
    <row r="170" spans="1:40" x14ac:dyDescent="0.25">
      <c r="A170" s="49" t="s">
        <v>11161</v>
      </c>
      <c r="B170">
        <v>4</v>
      </c>
      <c r="C170">
        <v>5</v>
      </c>
      <c r="D170" t="s">
        <v>41</v>
      </c>
      <c r="AD170">
        <v>3</v>
      </c>
      <c r="AE170" t="s">
        <v>9676</v>
      </c>
      <c r="AF170" t="s">
        <v>10811</v>
      </c>
      <c r="AG170">
        <v>4</v>
      </c>
      <c r="AH170">
        <v>10</v>
      </c>
      <c r="AI170">
        <v>12</v>
      </c>
      <c r="AJ170" t="b">
        <v>1</v>
      </c>
      <c r="AK170">
        <v>24</v>
      </c>
      <c r="AL170">
        <v>7.8</v>
      </c>
      <c r="AM170">
        <v>100</v>
      </c>
      <c r="AN170" t="s">
        <v>11024</v>
      </c>
    </row>
    <row r="171" spans="1:40" x14ac:dyDescent="0.25">
      <c r="A171" s="49" t="s">
        <v>11161</v>
      </c>
      <c r="B171">
        <v>4</v>
      </c>
      <c r="C171">
        <v>5</v>
      </c>
      <c r="D171" t="s">
        <v>222</v>
      </c>
      <c r="AD171">
        <v>4</v>
      </c>
      <c r="AE171" t="s">
        <v>9744</v>
      </c>
      <c r="AF171" t="s">
        <v>10811</v>
      </c>
      <c r="AG171">
        <v>3</v>
      </c>
      <c r="AH171">
        <v>10</v>
      </c>
      <c r="AI171">
        <v>12</v>
      </c>
      <c r="AJ171" t="b">
        <v>1</v>
      </c>
      <c r="AK171">
        <v>15</v>
      </c>
      <c r="AL171">
        <v>11.1</v>
      </c>
      <c r="AM171">
        <v>100</v>
      </c>
      <c r="AN171" t="s">
        <v>11023</v>
      </c>
    </row>
    <row r="172" spans="1:40" x14ac:dyDescent="0.25">
      <c r="A172" s="49" t="s">
        <v>11161</v>
      </c>
      <c r="B172">
        <v>4</v>
      </c>
      <c r="C172">
        <v>5</v>
      </c>
      <c r="D172" t="s">
        <v>8734</v>
      </c>
      <c r="AD172">
        <v>4</v>
      </c>
      <c r="AE172" t="s">
        <v>9744</v>
      </c>
      <c r="AF172" t="s">
        <v>10811</v>
      </c>
      <c r="AG172">
        <v>3</v>
      </c>
      <c r="AH172">
        <v>8</v>
      </c>
      <c r="AI172">
        <v>10</v>
      </c>
      <c r="AJ172" t="b">
        <v>1</v>
      </c>
      <c r="AK172">
        <v>20</v>
      </c>
      <c r="AL172">
        <v>8.9</v>
      </c>
      <c r="AM172">
        <v>111.1</v>
      </c>
      <c r="AN172" t="s">
        <v>11023</v>
      </c>
    </row>
    <row r="173" spans="1:40" x14ac:dyDescent="0.25">
      <c r="A173" s="49" t="s">
        <v>11161</v>
      </c>
      <c r="B173">
        <v>4</v>
      </c>
      <c r="C173">
        <v>5</v>
      </c>
      <c r="D173" t="s">
        <v>303</v>
      </c>
      <c r="AD173">
        <v>4</v>
      </c>
      <c r="AE173" t="s">
        <v>9744</v>
      </c>
      <c r="AF173" t="s">
        <v>10811</v>
      </c>
      <c r="AG173">
        <v>3</v>
      </c>
      <c r="AH173">
        <v>12</v>
      </c>
      <c r="AI173">
        <v>15</v>
      </c>
      <c r="AJ173" t="b">
        <v>1</v>
      </c>
      <c r="AK173">
        <v>18</v>
      </c>
      <c r="AL173">
        <v>14.4</v>
      </c>
      <c r="AM173">
        <v>100</v>
      </c>
      <c r="AN173" t="s">
        <v>11023</v>
      </c>
    </row>
    <row r="174" spans="1:40" x14ac:dyDescent="0.25">
      <c r="A174" s="49" t="s">
        <v>11161</v>
      </c>
      <c r="B174">
        <v>4</v>
      </c>
      <c r="C174">
        <v>5</v>
      </c>
      <c r="D174" t="s">
        <v>1534</v>
      </c>
      <c r="AD174">
        <v>4</v>
      </c>
      <c r="AE174" t="s">
        <v>9744</v>
      </c>
      <c r="AF174" t="s">
        <v>10811</v>
      </c>
      <c r="AG174">
        <v>3</v>
      </c>
      <c r="AJ174" t="b">
        <v>1</v>
      </c>
      <c r="AK174">
        <v>18</v>
      </c>
      <c r="AM174">
        <v>100</v>
      </c>
    </row>
    <row r="175" spans="1:40" x14ac:dyDescent="0.25">
      <c r="A175" s="49" t="s">
        <v>11161</v>
      </c>
      <c r="B175">
        <v>4</v>
      </c>
      <c r="C175">
        <v>5</v>
      </c>
      <c r="D175" t="s">
        <v>356</v>
      </c>
      <c r="AD175">
        <v>4</v>
      </c>
      <c r="AE175" t="s">
        <v>9744</v>
      </c>
      <c r="AF175" t="s">
        <v>10814</v>
      </c>
      <c r="AG175">
        <v>1</v>
      </c>
      <c r="AJ175" t="b">
        <v>1</v>
      </c>
      <c r="AK175">
        <v>10</v>
      </c>
      <c r="AM175">
        <v>200</v>
      </c>
    </row>
    <row r="176" spans="1:40" x14ac:dyDescent="0.25">
      <c r="A176" s="49" t="s">
        <v>11161</v>
      </c>
      <c r="B176">
        <v>4</v>
      </c>
      <c r="C176">
        <v>5</v>
      </c>
      <c r="D176" t="s">
        <v>214</v>
      </c>
      <c r="AD176">
        <v>4</v>
      </c>
      <c r="AE176" t="s">
        <v>9744</v>
      </c>
      <c r="AF176" t="s">
        <v>10811</v>
      </c>
      <c r="AG176">
        <v>4</v>
      </c>
      <c r="AH176">
        <v>10</v>
      </c>
      <c r="AI176">
        <v>12</v>
      </c>
      <c r="AJ176" t="b">
        <v>1</v>
      </c>
      <c r="AK176">
        <v>24</v>
      </c>
      <c r="AL176">
        <v>10.199999999999999</v>
      </c>
      <c r="AM176">
        <v>100</v>
      </c>
      <c r="AN176" t="s">
        <v>11023</v>
      </c>
    </row>
    <row r="177" spans="1:40" x14ac:dyDescent="0.25">
      <c r="A177" s="49" t="s">
        <v>11161</v>
      </c>
      <c r="B177">
        <v>4</v>
      </c>
      <c r="C177">
        <v>5</v>
      </c>
      <c r="D177" t="s">
        <v>15</v>
      </c>
      <c r="AD177">
        <v>3</v>
      </c>
      <c r="AE177" t="s">
        <v>9676</v>
      </c>
      <c r="AF177" t="s">
        <v>10811</v>
      </c>
      <c r="AG177">
        <v>3</v>
      </c>
      <c r="AJ177" t="b">
        <v>1</v>
      </c>
      <c r="AK177">
        <v>18</v>
      </c>
      <c r="AM177">
        <v>100</v>
      </c>
    </row>
    <row r="178" spans="1:40" x14ac:dyDescent="0.25">
      <c r="A178" s="49" t="s">
        <v>11161</v>
      </c>
      <c r="B178">
        <v>4</v>
      </c>
      <c r="C178">
        <v>5</v>
      </c>
      <c r="D178" t="s">
        <v>45</v>
      </c>
      <c r="AD178">
        <v>3</v>
      </c>
      <c r="AE178" t="s">
        <v>9676</v>
      </c>
      <c r="AF178" t="s">
        <v>10811</v>
      </c>
      <c r="AG178">
        <v>3</v>
      </c>
      <c r="AH178">
        <v>10</v>
      </c>
      <c r="AI178">
        <v>12</v>
      </c>
      <c r="AJ178" t="b">
        <v>1</v>
      </c>
      <c r="AK178">
        <v>18</v>
      </c>
      <c r="AL178">
        <v>11.3</v>
      </c>
      <c r="AM178">
        <v>100</v>
      </c>
      <c r="AN178" t="s">
        <v>11023</v>
      </c>
    </row>
    <row r="179" spans="1:40" x14ac:dyDescent="0.25">
      <c r="A179" s="49" t="s">
        <v>11161</v>
      </c>
      <c r="B179">
        <v>4</v>
      </c>
      <c r="C179">
        <v>5</v>
      </c>
      <c r="D179" t="s">
        <v>303</v>
      </c>
      <c r="AD179">
        <v>2</v>
      </c>
      <c r="AE179" t="s">
        <v>9591</v>
      </c>
      <c r="AF179" t="s">
        <v>10811</v>
      </c>
      <c r="AG179">
        <v>3</v>
      </c>
      <c r="AH179">
        <v>12</v>
      </c>
      <c r="AI179">
        <v>15</v>
      </c>
      <c r="AJ179" t="b">
        <v>1</v>
      </c>
      <c r="AK179">
        <v>19</v>
      </c>
      <c r="AL179">
        <v>13</v>
      </c>
      <c r="AM179">
        <v>105.6</v>
      </c>
      <c r="AN179" t="s">
        <v>11023</v>
      </c>
    </row>
    <row r="180" spans="1:40" x14ac:dyDescent="0.25">
      <c r="A180" s="49" t="s">
        <v>11161</v>
      </c>
      <c r="B180">
        <v>4</v>
      </c>
      <c r="C180">
        <v>5</v>
      </c>
      <c r="D180" t="s">
        <v>249</v>
      </c>
      <c r="AD180">
        <v>1</v>
      </c>
      <c r="AE180" t="s">
        <v>9528</v>
      </c>
      <c r="AF180" t="s">
        <v>10811</v>
      </c>
      <c r="AG180">
        <v>4</v>
      </c>
      <c r="AH180">
        <v>6</v>
      </c>
      <c r="AI180">
        <v>8</v>
      </c>
      <c r="AJ180" t="b">
        <v>1</v>
      </c>
      <c r="AK180">
        <v>24</v>
      </c>
      <c r="AL180">
        <v>8</v>
      </c>
      <c r="AM180">
        <v>100</v>
      </c>
      <c r="AN180" t="s">
        <v>11023</v>
      </c>
    </row>
    <row r="181" spans="1:40" x14ac:dyDescent="0.25">
      <c r="A181" s="49" t="s">
        <v>11161</v>
      </c>
      <c r="B181">
        <v>4</v>
      </c>
      <c r="C181">
        <v>5</v>
      </c>
      <c r="D181" t="s">
        <v>256</v>
      </c>
      <c r="AD181">
        <v>1</v>
      </c>
      <c r="AE181" t="s">
        <v>9528</v>
      </c>
      <c r="AF181" t="s">
        <v>10811</v>
      </c>
      <c r="AG181">
        <v>3</v>
      </c>
      <c r="AH181">
        <v>8</v>
      </c>
      <c r="AI181">
        <v>8</v>
      </c>
      <c r="AJ181" t="b">
        <v>1</v>
      </c>
      <c r="AK181">
        <v>18</v>
      </c>
      <c r="AL181">
        <v>8</v>
      </c>
      <c r="AM181">
        <v>100</v>
      </c>
      <c r="AN181" t="s">
        <v>11023</v>
      </c>
    </row>
    <row r="182" spans="1:40" x14ac:dyDescent="0.25">
      <c r="A182" s="49" t="s">
        <v>11161</v>
      </c>
      <c r="B182">
        <v>4</v>
      </c>
      <c r="C182">
        <v>5</v>
      </c>
      <c r="D182" t="s">
        <v>45</v>
      </c>
      <c r="AD182">
        <v>1</v>
      </c>
      <c r="AE182" t="s">
        <v>9528</v>
      </c>
      <c r="AF182" t="s">
        <v>10811</v>
      </c>
      <c r="AG182">
        <v>3</v>
      </c>
      <c r="AH182">
        <v>10</v>
      </c>
      <c r="AI182">
        <v>10</v>
      </c>
      <c r="AJ182" t="b">
        <v>1</v>
      </c>
      <c r="AK182">
        <v>18</v>
      </c>
      <c r="AL182">
        <v>10.199999999999999</v>
      </c>
      <c r="AM182">
        <v>100</v>
      </c>
      <c r="AN182" t="s">
        <v>11022</v>
      </c>
    </row>
    <row r="183" spans="1:40" x14ac:dyDescent="0.25">
      <c r="A183" s="49" t="s">
        <v>11161</v>
      </c>
      <c r="B183">
        <v>4</v>
      </c>
      <c r="C183">
        <v>5</v>
      </c>
      <c r="D183" t="s">
        <v>15</v>
      </c>
      <c r="AD183">
        <v>1</v>
      </c>
      <c r="AE183" t="s">
        <v>9528</v>
      </c>
      <c r="AF183" t="s">
        <v>10811</v>
      </c>
      <c r="AG183">
        <v>3</v>
      </c>
      <c r="AJ183" t="b">
        <v>1</v>
      </c>
      <c r="AK183">
        <v>18</v>
      </c>
      <c r="AM183">
        <v>100</v>
      </c>
    </row>
    <row r="184" spans="1:40" x14ac:dyDescent="0.25">
      <c r="A184" s="49" t="s">
        <v>11161</v>
      </c>
      <c r="B184">
        <v>4</v>
      </c>
      <c r="C184">
        <v>5</v>
      </c>
      <c r="D184" t="s">
        <v>329</v>
      </c>
      <c r="AD184">
        <v>1</v>
      </c>
      <c r="AE184" t="s">
        <v>9528</v>
      </c>
      <c r="AF184" t="s">
        <v>10811</v>
      </c>
      <c r="AG184">
        <v>3</v>
      </c>
      <c r="AJ184" t="b">
        <v>1</v>
      </c>
      <c r="AK184">
        <v>15</v>
      </c>
      <c r="AM184">
        <v>100</v>
      </c>
    </row>
    <row r="185" spans="1:40" x14ac:dyDescent="0.25">
      <c r="A185" s="49" t="s">
        <v>11161</v>
      </c>
      <c r="B185">
        <v>4</v>
      </c>
      <c r="C185">
        <v>5</v>
      </c>
      <c r="D185" t="s">
        <v>356</v>
      </c>
      <c r="AD185">
        <v>1</v>
      </c>
      <c r="AE185" t="s">
        <v>9528</v>
      </c>
      <c r="AF185" t="s">
        <v>10814</v>
      </c>
      <c r="AG185">
        <v>1</v>
      </c>
      <c r="AJ185" t="b">
        <v>1</v>
      </c>
      <c r="AK185">
        <v>10</v>
      </c>
      <c r="AM185">
        <v>200</v>
      </c>
    </row>
    <row r="186" spans="1:40" x14ac:dyDescent="0.25">
      <c r="A186" s="49" t="s">
        <v>11161</v>
      </c>
      <c r="B186">
        <v>4</v>
      </c>
      <c r="C186">
        <v>5</v>
      </c>
      <c r="D186" t="s">
        <v>41</v>
      </c>
      <c r="AD186">
        <v>1</v>
      </c>
      <c r="AE186" t="s">
        <v>9528</v>
      </c>
      <c r="AF186" t="s">
        <v>10811</v>
      </c>
      <c r="AG186">
        <v>4</v>
      </c>
      <c r="AH186">
        <v>8</v>
      </c>
      <c r="AI186">
        <v>10</v>
      </c>
      <c r="AJ186" t="b">
        <v>1</v>
      </c>
      <c r="AK186">
        <v>24</v>
      </c>
      <c r="AL186">
        <v>7.8</v>
      </c>
      <c r="AM186">
        <v>100</v>
      </c>
      <c r="AN186" t="s">
        <v>11024</v>
      </c>
    </row>
    <row r="187" spans="1:40" x14ac:dyDescent="0.25">
      <c r="A187" s="49" t="s">
        <v>11161</v>
      </c>
      <c r="B187">
        <v>4</v>
      </c>
      <c r="C187">
        <v>5</v>
      </c>
      <c r="D187" t="s">
        <v>2295</v>
      </c>
      <c r="AD187">
        <v>2</v>
      </c>
      <c r="AE187" t="s">
        <v>9591</v>
      </c>
      <c r="AF187" t="s">
        <v>10811</v>
      </c>
      <c r="AG187">
        <v>3</v>
      </c>
      <c r="AH187">
        <v>8</v>
      </c>
      <c r="AI187">
        <v>10</v>
      </c>
      <c r="AJ187" t="b">
        <v>1</v>
      </c>
      <c r="AK187">
        <v>18</v>
      </c>
      <c r="AL187">
        <v>10.199999999999999</v>
      </c>
      <c r="AM187">
        <v>100</v>
      </c>
      <c r="AN187" t="s">
        <v>11022</v>
      </c>
    </row>
    <row r="188" spans="1:40" x14ac:dyDescent="0.25">
      <c r="A188" s="49" t="s">
        <v>11161</v>
      </c>
      <c r="B188">
        <v>4</v>
      </c>
      <c r="C188">
        <v>5</v>
      </c>
      <c r="D188" t="s">
        <v>192</v>
      </c>
      <c r="AD188">
        <v>2</v>
      </c>
      <c r="AE188" t="s">
        <v>9591</v>
      </c>
      <c r="AF188" t="s">
        <v>10811</v>
      </c>
      <c r="AG188">
        <v>3</v>
      </c>
      <c r="AH188">
        <v>6</v>
      </c>
      <c r="AI188">
        <v>8</v>
      </c>
      <c r="AJ188" t="b">
        <v>1</v>
      </c>
      <c r="AK188">
        <v>18</v>
      </c>
      <c r="AL188">
        <v>7.7</v>
      </c>
      <c r="AM188">
        <v>100</v>
      </c>
      <c r="AN188" t="s">
        <v>11023</v>
      </c>
    </row>
    <row r="189" spans="1:40" x14ac:dyDescent="0.25">
      <c r="A189" s="49" t="s">
        <v>11161</v>
      </c>
      <c r="B189">
        <v>4</v>
      </c>
      <c r="C189">
        <v>5</v>
      </c>
      <c r="D189" t="s">
        <v>214</v>
      </c>
      <c r="AD189">
        <v>2</v>
      </c>
      <c r="AE189" t="s">
        <v>9591</v>
      </c>
      <c r="AF189" t="s">
        <v>10811</v>
      </c>
      <c r="AG189">
        <v>4</v>
      </c>
      <c r="AH189">
        <v>10</v>
      </c>
      <c r="AI189">
        <v>12</v>
      </c>
      <c r="AJ189" t="b">
        <v>1</v>
      </c>
      <c r="AK189">
        <v>24</v>
      </c>
      <c r="AL189">
        <v>8.5</v>
      </c>
      <c r="AM189">
        <v>100</v>
      </c>
      <c r="AN189" t="s">
        <v>11024</v>
      </c>
    </row>
    <row r="190" spans="1:40" x14ac:dyDescent="0.25">
      <c r="A190" s="49" t="s">
        <v>11161</v>
      </c>
      <c r="B190">
        <v>4</v>
      </c>
      <c r="C190">
        <v>5</v>
      </c>
      <c r="D190" t="s">
        <v>356</v>
      </c>
      <c r="AD190">
        <v>2</v>
      </c>
      <c r="AE190" t="s">
        <v>9591</v>
      </c>
      <c r="AF190" t="s">
        <v>10814</v>
      </c>
      <c r="AG190">
        <v>1</v>
      </c>
      <c r="AJ190" t="b">
        <v>1</v>
      </c>
      <c r="AK190">
        <v>7</v>
      </c>
      <c r="AM190">
        <v>175</v>
      </c>
    </row>
    <row r="191" spans="1:40" x14ac:dyDescent="0.25">
      <c r="A191" s="49" t="s">
        <v>11161</v>
      </c>
      <c r="B191">
        <v>4</v>
      </c>
      <c r="C191">
        <v>5</v>
      </c>
      <c r="D191" t="s">
        <v>235</v>
      </c>
      <c r="AD191">
        <v>2</v>
      </c>
      <c r="AE191" t="s">
        <v>9591</v>
      </c>
      <c r="AF191" t="s">
        <v>10811</v>
      </c>
      <c r="AG191">
        <v>3</v>
      </c>
      <c r="AH191">
        <v>10</v>
      </c>
      <c r="AI191">
        <v>12</v>
      </c>
      <c r="AJ191" t="b">
        <v>1</v>
      </c>
      <c r="AK191">
        <v>4</v>
      </c>
      <c r="AL191">
        <v>12</v>
      </c>
      <c r="AM191">
        <v>133.30000000000001</v>
      </c>
      <c r="AN191" t="s">
        <v>11023</v>
      </c>
    </row>
    <row r="192" spans="1:40" x14ac:dyDescent="0.25">
      <c r="A192" s="49" t="s">
        <v>11161</v>
      </c>
      <c r="B192">
        <v>4</v>
      </c>
      <c r="C192">
        <v>5</v>
      </c>
      <c r="D192" t="s">
        <v>1404</v>
      </c>
      <c r="AD192">
        <v>2</v>
      </c>
      <c r="AE192" t="s">
        <v>9591</v>
      </c>
      <c r="AF192" t="s">
        <v>10811</v>
      </c>
      <c r="AG192">
        <v>4</v>
      </c>
      <c r="AH192">
        <v>6</v>
      </c>
      <c r="AI192">
        <v>8</v>
      </c>
      <c r="AJ192" t="b">
        <v>1</v>
      </c>
      <c r="AK192">
        <v>24</v>
      </c>
      <c r="AL192">
        <v>7.4</v>
      </c>
      <c r="AM192">
        <v>100</v>
      </c>
      <c r="AN192" t="s">
        <v>11023</v>
      </c>
    </row>
    <row r="193" spans="1:40" x14ac:dyDescent="0.25">
      <c r="A193" s="49" t="s">
        <v>11161</v>
      </c>
      <c r="B193">
        <v>4</v>
      </c>
      <c r="C193">
        <v>6</v>
      </c>
      <c r="D193" t="s">
        <v>79</v>
      </c>
      <c r="AD193">
        <v>3</v>
      </c>
      <c r="AE193" t="s">
        <v>10930</v>
      </c>
      <c r="AF193" t="s">
        <v>10811</v>
      </c>
      <c r="AG193">
        <v>3</v>
      </c>
      <c r="AH193">
        <v>12</v>
      </c>
      <c r="AI193">
        <v>15</v>
      </c>
      <c r="AJ193" t="b">
        <v>1</v>
      </c>
      <c r="AK193">
        <v>17</v>
      </c>
      <c r="AL193">
        <v>15.7</v>
      </c>
      <c r="AM193">
        <v>113.3</v>
      </c>
      <c r="AN193" t="s">
        <v>11022</v>
      </c>
    </row>
    <row r="194" spans="1:40" x14ac:dyDescent="0.25">
      <c r="A194" s="49" t="s">
        <v>11161</v>
      </c>
      <c r="B194">
        <v>4</v>
      </c>
      <c r="C194">
        <v>6</v>
      </c>
      <c r="D194" t="s">
        <v>363</v>
      </c>
      <c r="AD194">
        <v>4</v>
      </c>
      <c r="AE194" t="s">
        <v>10936</v>
      </c>
      <c r="AF194" t="s">
        <v>10814</v>
      </c>
      <c r="AG194">
        <v>6</v>
      </c>
      <c r="AJ194" t="b">
        <v>1</v>
      </c>
      <c r="AK194">
        <v>31</v>
      </c>
      <c r="AM194">
        <v>103.3</v>
      </c>
    </row>
    <row r="195" spans="1:40" x14ac:dyDescent="0.25">
      <c r="A195" s="49" t="s">
        <v>11161</v>
      </c>
      <c r="B195">
        <v>4</v>
      </c>
      <c r="C195">
        <v>6</v>
      </c>
      <c r="D195" t="s">
        <v>1534</v>
      </c>
      <c r="AD195">
        <v>4</v>
      </c>
      <c r="AE195" t="s">
        <v>10936</v>
      </c>
      <c r="AF195" t="s">
        <v>10811</v>
      </c>
      <c r="AG195">
        <v>3</v>
      </c>
      <c r="AJ195" t="b">
        <v>1</v>
      </c>
      <c r="AK195">
        <v>15</v>
      </c>
      <c r="AM195">
        <v>100</v>
      </c>
    </row>
    <row r="196" spans="1:40" x14ac:dyDescent="0.25">
      <c r="A196" s="49" t="s">
        <v>11161</v>
      </c>
      <c r="B196">
        <v>4</v>
      </c>
      <c r="C196">
        <v>6</v>
      </c>
      <c r="D196" t="s">
        <v>222</v>
      </c>
      <c r="AD196">
        <v>4</v>
      </c>
      <c r="AE196" t="s">
        <v>10936</v>
      </c>
      <c r="AF196" t="s">
        <v>10811</v>
      </c>
      <c r="AG196">
        <v>3</v>
      </c>
      <c r="AH196">
        <v>10</v>
      </c>
      <c r="AI196">
        <v>10</v>
      </c>
      <c r="AJ196" t="b">
        <v>1</v>
      </c>
      <c r="AK196">
        <v>16</v>
      </c>
      <c r="AL196">
        <v>8.6</v>
      </c>
      <c r="AM196">
        <v>106.7</v>
      </c>
      <c r="AN196" t="s">
        <v>11024</v>
      </c>
    </row>
    <row r="197" spans="1:40" x14ac:dyDescent="0.25">
      <c r="A197" s="49" t="s">
        <v>11161</v>
      </c>
      <c r="B197">
        <v>4</v>
      </c>
      <c r="C197">
        <v>6</v>
      </c>
      <c r="D197" t="s">
        <v>129</v>
      </c>
      <c r="AD197">
        <v>4</v>
      </c>
      <c r="AE197" t="s">
        <v>10936</v>
      </c>
      <c r="AF197" t="s">
        <v>10811</v>
      </c>
      <c r="AG197">
        <v>3</v>
      </c>
      <c r="AH197">
        <v>10</v>
      </c>
      <c r="AI197">
        <v>10</v>
      </c>
      <c r="AJ197" t="b">
        <v>1</v>
      </c>
      <c r="AK197">
        <v>14</v>
      </c>
      <c r="AL197">
        <v>9.5</v>
      </c>
      <c r="AM197">
        <v>93.3</v>
      </c>
      <c r="AN197" t="s">
        <v>11024</v>
      </c>
    </row>
    <row r="198" spans="1:40" x14ac:dyDescent="0.25">
      <c r="A198" s="49" t="s">
        <v>11161</v>
      </c>
      <c r="B198">
        <v>4</v>
      </c>
      <c r="C198">
        <v>6</v>
      </c>
      <c r="D198" t="s">
        <v>229</v>
      </c>
      <c r="AD198">
        <v>4</v>
      </c>
      <c r="AE198" t="s">
        <v>10936</v>
      </c>
      <c r="AF198" t="s">
        <v>10811</v>
      </c>
      <c r="AG198">
        <v>3</v>
      </c>
      <c r="AH198">
        <v>12</v>
      </c>
      <c r="AI198">
        <v>15</v>
      </c>
      <c r="AJ198" t="b">
        <v>1</v>
      </c>
      <c r="AK198">
        <v>17</v>
      </c>
      <c r="AL198">
        <v>10.1</v>
      </c>
      <c r="AM198">
        <v>113.3</v>
      </c>
      <c r="AN198" t="s">
        <v>11024</v>
      </c>
    </row>
    <row r="199" spans="1:40" x14ac:dyDescent="0.25">
      <c r="A199" s="49" t="s">
        <v>11161</v>
      </c>
      <c r="B199">
        <v>4</v>
      </c>
      <c r="C199">
        <v>6</v>
      </c>
      <c r="D199" t="s">
        <v>112</v>
      </c>
      <c r="AD199">
        <v>4</v>
      </c>
      <c r="AE199" t="s">
        <v>10936</v>
      </c>
      <c r="AF199" t="s">
        <v>10811</v>
      </c>
      <c r="AG199">
        <v>3</v>
      </c>
      <c r="AH199">
        <v>12</v>
      </c>
      <c r="AI199">
        <v>15</v>
      </c>
      <c r="AJ199" t="b">
        <v>1</v>
      </c>
      <c r="AK199">
        <v>15</v>
      </c>
      <c r="AL199">
        <v>14.5</v>
      </c>
      <c r="AM199">
        <v>100</v>
      </c>
      <c r="AN199" t="s">
        <v>11023</v>
      </c>
    </row>
    <row r="200" spans="1:40" x14ac:dyDescent="0.25">
      <c r="A200" s="49" t="s">
        <v>11161</v>
      </c>
      <c r="B200">
        <v>4</v>
      </c>
      <c r="C200">
        <v>6</v>
      </c>
      <c r="D200" t="s">
        <v>356</v>
      </c>
      <c r="AD200">
        <v>3</v>
      </c>
      <c r="AE200" t="s">
        <v>10930</v>
      </c>
      <c r="AF200" t="s">
        <v>10814</v>
      </c>
      <c r="AG200">
        <v>1</v>
      </c>
      <c r="AJ200" t="b">
        <v>1</v>
      </c>
      <c r="AK200">
        <v>4</v>
      </c>
      <c r="AM200">
        <v>100</v>
      </c>
    </row>
    <row r="201" spans="1:40" x14ac:dyDescent="0.25">
      <c r="A201" s="49" t="s">
        <v>11161</v>
      </c>
      <c r="B201">
        <v>4</v>
      </c>
      <c r="C201">
        <v>6</v>
      </c>
      <c r="D201" t="s">
        <v>99</v>
      </c>
      <c r="AD201">
        <v>3</v>
      </c>
      <c r="AE201" t="s">
        <v>10930</v>
      </c>
      <c r="AF201" t="s">
        <v>10811</v>
      </c>
      <c r="AG201">
        <v>3</v>
      </c>
      <c r="AH201">
        <v>10</v>
      </c>
      <c r="AI201">
        <v>12</v>
      </c>
      <c r="AJ201" t="b">
        <v>1</v>
      </c>
      <c r="AK201">
        <v>15</v>
      </c>
      <c r="AL201">
        <v>11.5</v>
      </c>
      <c r="AM201">
        <v>100</v>
      </c>
      <c r="AN201" t="s">
        <v>11023</v>
      </c>
    </row>
    <row r="202" spans="1:40" x14ac:dyDescent="0.25">
      <c r="A202" s="49" t="s">
        <v>11161</v>
      </c>
      <c r="B202">
        <v>4</v>
      </c>
      <c r="C202">
        <v>6</v>
      </c>
      <c r="D202" t="s">
        <v>55</v>
      </c>
      <c r="AD202">
        <v>3</v>
      </c>
      <c r="AE202" t="s">
        <v>10930</v>
      </c>
      <c r="AF202" t="s">
        <v>10811</v>
      </c>
      <c r="AG202">
        <v>4</v>
      </c>
      <c r="AH202">
        <v>10</v>
      </c>
      <c r="AI202">
        <v>12</v>
      </c>
      <c r="AJ202" t="b">
        <v>1</v>
      </c>
      <c r="AK202">
        <v>19</v>
      </c>
      <c r="AL202">
        <v>11</v>
      </c>
      <c r="AM202">
        <v>95</v>
      </c>
      <c r="AN202" t="s">
        <v>11023</v>
      </c>
    </row>
    <row r="203" spans="1:40" x14ac:dyDescent="0.25">
      <c r="A203" s="49" t="s">
        <v>11161</v>
      </c>
      <c r="B203">
        <v>4</v>
      </c>
      <c r="C203">
        <v>6</v>
      </c>
      <c r="D203" t="s">
        <v>15</v>
      </c>
      <c r="AD203">
        <v>3</v>
      </c>
      <c r="AE203" t="s">
        <v>10930</v>
      </c>
      <c r="AF203" t="s">
        <v>10811</v>
      </c>
      <c r="AG203">
        <v>4</v>
      </c>
      <c r="AJ203" t="b">
        <v>1</v>
      </c>
      <c r="AK203">
        <v>20</v>
      </c>
      <c r="AM203">
        <v>100</v>
      </c>
    </row>
    <row r="204" spans="1:40" x14ac:dyDescent="0.25">
      <c r="A204" s="49" t="s">
        <v>11161</v>
      </c>
      <c r="B204">
        <v>4</v>
      </c>
      <c r="C204">
        <v>6</v>
      </c>
      <c r="D204" t="s">
        <v>24</v>
      </c>
      <c r="AD204">
        <v>1</v>
      </c>
      <c r="AE204" t="s">
        <v>10915</v>
      </c>
      <c r="AF204" t="s">
        <v>10811</v>
      </c>
      <c r="AG204">
        <v>3</v>
      </c>
      <c r="AH204">
        <v>6</v>
      </c>
      <c r="AI204">
        <v>10</v>
      </c>
      <c r="AJ204" t="b">
        <v>1</v>
      </c>
      <c r="AK204">
        <v>15</v>
      </c>
      <c r="AL204">
        <v>8</v>
      </c>
      <c r="AM204">
        <v>100</v>
      </c>
      <c r="AN204" t="s">
        <v>11023</v>
      </c>
    </row>
    <row r="205" spans="1:40" x14ac:dyDescent="0.25">
      <c r="A205" s="49" t="s">
        <v>11161</v>
      </c>
      <c r="B205">
        <v>4</v>
      </c>
      <c r="C205">
        <v>6</v>
      </c>
      <c r="D205" t="s">
        <v>415</v>
      </c>
      <c r="AD205">
        <v>2</v>
      </c>
      <c r="AE205" t="s">
        <v>10923</v>
      </c>
      <c r="AF205" t="s">
        <v>10811</v>
      </c>
      <c r="AG205">
        <v>2</v>
      </c>
      <c r="AJ205" t="b">
        <v>1</v>
      </c>
      <c r="AK205">
        <v>8</v>
      </c>
      <c r="AM205">
        <v>80</v>
      </c>
    </row>
    <row r="206" spans="1:40" x14ac:dyDescent="0.25">
      <c r="A206" s="49" t="s">
        <v>11161</v>
      </c>
      <c r="B206">
        <v>4</v>
      </c>
      <c r="C206">
        <v>6</v>
      </c>
      <c r="D206" t="s">
        <v>222</v>
      </c>
      <c r="AD206">
        <v>2</v>
      </c>
      <c r="AE206" t="s">
        <v>10923</v>
      </c>
      <c r="AF206" t="s">
        <v>10811</v>
      </c>
      <c r="AG206">
        <v>3</v>
      </c>
      <c r="AH206">
        <v>10</v>
      </c>
      <c r="AI206">
        <v>15</v>
      </c>
      <c r="AJ206" t="b">
        <v>1</v>
      </c>
      <c r="AK206">
        <v>15</v>
      </c>
      <c r="AL206">
        <v>11</v>
      </c>
      <c r="AM206">
        <v>100</v>
      </c>
      <c r="AN206" t="s">
        <v>11023</v>
      </c>
    </row>
    <row r="207" spans="1:40" x14ac:dyDescent="0.25">
      <c r="A207" s="49" t="s">
        <v>11161</v>
      </c>
      <c r="B207">
        <v>4</v>
      </c>
      <c r="C207">
        <v>6</v>
      </c>
      <c r="D207" t="s">
        <v>309</v>
      </c>
      <c r="AD207">
        <v>2</v>
      </c>
      <c r="AE207" t="s">
        <v>10923</v>
      </c>
      <c r="AF207" t="s">
        <v>10811</v>
      </c>
      <c r="AG207">
        <v>3</v>
      </c>
      <c r="AH207">
        <v>12</v>
      </c>
      <c r="AI207">
        <v>15</v>
      </c>
      <c r="AJ207" t="b">
        <v>1</v>
      </c>
      <c r="AK207">
        <v>15</v>
      </c>
      <c r="AL207">
        <v>13.8</v>
      </c>
      <c r="AM207">
        <v>100</v>
      </c>
      <c r="AN207" t="s">
        <v>11023</v>
      </c>
    </row>
    <row r="208" spans="1:40" x14ac:dyDescent="0.25">
      <c r="A208" s="49" t="s">
        <v>11161</v>
      </c>
      <c r="B208">
        <v>4</v>
      </c>
      <c r="C208">
        <v>6</v>
      </c>
      <c r="D208" t="s">
        <v>177</v>
      </c>
      <c r="AD208">
        <v>2</v>
      </c>
      <c r="AE208" t="s">
        <v>10923</v>
      </c>
      <c r="AF208" t="s">
        <v>10811</v>
      </c>
      <c r="AG208">
        <v>3</v>
      </c>
      <c r="AH208">
        <v>8</v>
      </c>
      <c r="AI208">
        <v>8</v>
      </c>
      <c r="AJ208" t="b">
        <v>1</v>
      </c>
      <c r="AK208">
        <v>16</v>
      </c>
      <c r="AL208">
        <v>10.8</v>
      </c>
      <c r="AM208">
        <v>106.7</v>
      </c>
      <c r="AN208" t="s">
        <v>11022</v>
      </c>
    </row>
    <row r="209" spans="1:40" x14ac:dyDescent="0.25">
      <c r="A209" s="49" t="s">
        <v>11161</v>
      </c>
      <c r="B209">
        <v>4</v>
      </c>
      <c r="C209">
        <v>6</v>
      </c>
      <c r="D209" t="s">
        <v>147</v>
      </c>
      <c r="AD209">
        <v>2</v>
      </c>
      <c r="AE209" t="s">
        <v>10923</v>
      </c>
      <c r="AF209" t="s">
        <v>10811</v>
      </c>
      <c r="AG209">
        <v>4</v>
      </c>
      <c r="AH209">
        <v>6</v>
      </c>
      <c r="AI209">
        <v>8</v>
      </c>
      <c r="AJ209" t="b">
        <v>1</v>
      </c>
      <c r="AK209">
        <v>22</v>
      </c>
      <c r="AL209">
        <v>7.2</v>
      </c>
      <c r="AM209">
        <v>110</v>
      </c>
      <c r="AN209" t="s">
        <v>11023</v>
      </c>
    </row>
    <row r="210" spans="1:40" x14ac:dyDescent="0.25">
      <c r="A210" s="49" t="s">
        <v>11161</v>
      </c>
      <c r="B210">
        <v>4</v>
      </c>
      <c r="C210">
        <v>6</v>
      </c>
      <c r="D210" t="s">
        <v>356</v>
      </c>
      <c r="AD210">
        <v>1</v>
      </c>
      <c r="AE210" t="s">
        <v>10915</v>
      </c>
      <c r="AF210" t="s">
        <v>10814</v>
      </c>
      <c r="AG210">
        <v>1</v>
      </c>
      <c r="AJ210" t="b">
        <v>1</v>
      </c>
      <c r="AK210">
        <v>5</v>
      </c>
      <c r="AM210">
        <v>100</v>
      </c>
    </row>
    <row r="211" spans="1:40" x14ac:dyDescent="0.25">
      <c r="A211" s="49" t="s">
        <v>11161</v>
      </c>
      <c r="B211">
        <v>4</v>
      </c>
      <c r="C211">
        <v>6</v>
      </c>
      <c r="D211" t="s">
        <v>96</v>
      </c>
      <c r="AD211">
        <v>1</v>
      </c>
      <c r="AE211" t="s">
        <v>10915</v>
      </c>
      <c r="AF211" t="s">
        <v>10811</v>
      </c>
      <c r="AG211">
        <v>3</v>
      </c>
      <c r="AH211">
        <v>8</v>
      </c>
      <c r="AI211">
        <v>12</v>
      </c>
      <c r="AJ211" t="b">
        <v>1</v>
      </c>
      <c r="AK211">
        <v>19</v>
      </c>
      <c r="AL211">
        <v>6.8</v>
      </c>
      <c r="AM211">
        <v>126.7</v>
      </c>
      <c r="AN211" t="s">
        <v>11024</v>
      </c>
    </row>
    <row r="212" spans="1:40" x14ac:dyDescent="0.25">
      <c r="A212" s="49" t="s">
        <v>11161</v>
      </c>
      <c r="B212">
        <v>4</v>
      </c>
      <c r="C212">
        <v>6</v>
      </c>
      <c r="D212" t="s">
        <v>32</v>
      </c>
      <c r="AD212">
        <v>1</v>
      </c>
      <c r="AE212" t="s">
        <v>10915</v>
      </c>
      <c r="AF212" t="s">
        <v>10811</v>
      </c>
      <c r="AG212">
        <v>4</v>
      </c>
      <c r="AH212">
        <v>6</v>
      </c>
      <c r="AI212">
        <v>8</v>
      </c>
      <c r="AJ212" t="b">
        <v>1</v>
      </c>
      <c r="AK212">
        <v>22</v>
      </c>
      <c r="AL212">
        <v>7.3</v>
      </c>
      <c r="AM212">
        <v>110</v>
      </c>
      <c r="AN212" t="s">
        <v>11023</v>
      </c>
    </row>
    <row r="213" spans="1:40" x14ac:dyDescent="0.25">
      <c r="A213" s="49" t="s">
        <v>11161</v>
      </c>
      <c r="B213">
        <v>4</v>
      </c>
      <c r="C213">
        <v>6</v>
      </c>
      <c r="D213" t="s">
        <v>1</v>
      </c>
      <c r="AD213">
        <v>1</v>
      </c>
      <c r="AE213" t="s">
        <v>10915</v>
      </c>
      <c r="AF213" t="s">
        <v>10811</v>
      </c>
      <c r="AG213">
        <v>5</v>
      </c>
      <c r="AJ213" t="b">
        <v>1</v>
      </c>
      <c r="AK213">
        <v>25</v>
      </c>
      <c r="AM213">
        <v>100</v>
      </c>
    </row>
    <row r="214" spans="1:40" x14ac:dyDescent="0.25">
      <c r="A214" s="49" t="s">
        <v>11161</v>
      </c>
      <c r="B214">
        <v>4</v>
      </c>
      <c r="C214">
        <v>6</v>
      </c>
      <c r="D214" t="s">
        <v>420</v>
      </c>
      <c r="AD214">
        <v>2</v>
      </c>
      <c r="AE214" t="s">
        <v>10923</v>
      </c>
      <c r="AF214" t="s">
        <v>10811</v>
      </c>
      <c r="AG214">
        <v>1</v>
      </c>
      <c r="AH214">
        <v>20</v>
      </c>
      <c r="AI214">
        <v>20</v>
      </c>
      <c r="AJ214" t="b">
        <v>1</v>
      </c>
      <c r="AK214">
        <v>8</v>
      </c>
      <c r="AL214">
        <v>14.1</v>
      </c>
      <c r="AM214">
        <v>200</v>
      </c>
      <c r="AN214" t="s">
        <v>11024</v>
      </c>
    </row>
    <row r="215" spans="1:40" x14ac:dyDescent="0.25">
      <c r="A215" s="49" t="s">
        <v>11161</v>
      </c>
      <c r="B215">
        <v>4</v>
      </c>
      <c r="C215">
        <v>7</v>
      </c>
      <c r="D215" t="s">
        <v>373</v>
      </c>
      <c r="AD215">
        <v>4</v>
      </c>
      <c r="AE215" t="s">
        <v>10045</v>
      </c>
      <c r="AF215" t="s">
        <v>10814</v>
      </c>
      <c r="AG215">
        <v>3</v>
      </c>
      <c r="AJ215" t="b">
        <v>1</v>
      </c>
      <c r="AK215">
        <v>4</v>
      </c>
      <c r="AM215">
        <v>66.7</v>
      </c>
    </row>
    <row r="216" spans="1:40" x14ac:dyDescent="0.25">
      <c r="A216" s="49" t="s">
        <v>11161</v>
      </c>
      <c r="B216">
        <v>4</v>
      </c>
      <c r="C216">
        <v>7</v>
      </c>
      <c r="D216" t="s">
        <v>209</v>
      </c>
      <c r="AD216">
        <v>3</v>
      </c>
      <c r="AE216" t="s">
        <v>9987</v>
      </c>
      <c r="AF216" t="s">
        <v>10811</v>
      </c>
      <c r="AG216">
        <v>3</v>
      </c>
      <c r="AH216">
        <v>10</v>
      </c>
      <c r="AI216">
        <v>12</v>
      </c>
      <c r="AJ216" t="b">
        <v>1</v>
      </c>
      <c r="AK216">
        <v>14</v>
      </c>
      <c r="AL216">
        <v>9.6</v>
      </c>
      <c r="AM216">
        <v>116.7</v>
      </c>
      <c r="AN216" t="s">
        <v>11024</v>
      </c>
    </row>
    <row r="217" spans="1:40" x14ac:dyDescent="0.25">
      <c r="A217" s="49" t="s">
        <v>11161</v>
      </c>
      <c r="B217">
        <v>4</v>
      </c>
      <c r="C217">
        <v>7</v>
      </c>
      <c r="D217" t="s">
        <v>275</v>
      </c>
      <c r="AD217">
        <v>3</v>
      </c>
      <c r="AE217" t="s">
        <v>9987</v>
      </c>
      <c r="AF217" t="s">
        <v>10811</v>
      </c>
      <c r="AG217">
        <v>2</v>
      </c>
      <c r="AH217">
        <v>10</v>
      </c>
      <c r="AI217">
        <v>10</v>
      </c>
      <c r="AJ217" t="b">
        <v>1</v>
      </c>
      <c r="AK217">
        <v>8</v>
      </c>
      <c r="AM217">
        <v>100</v>
      </c>
    </row>
    <row r="218" spans="1:40" x14ac:dyDescent="0.25">
      <c r="A218" s="49" t="s">
        <v>11161</v>
      </c>
      <c r="B218">
        <v>4</v>
      </c>
      <c r="C218">
        <v>7</v>
      </c>
      <c r="D218" t="s">
        <v>1</v>
      </c>
      <c r="AD218">
        <v>3</v>
      </c>
      <c r="AE218" t="s">
        <v>9987</v>
      </c>
      <c r="AF218" t="s">
        <v>10811</v>
      </c>
      <c r="AG218">
        <v>5</v>
      </c>
      <c r="AJ218" t="b">
        <v>1</v>
      </c>
      <c r="AK218">
        <v>20</v>
      </c>
      <c r="AM218">
        <v>100</v>
      </c>
    </row>
    <row r="219" spans="1:40" x14ac:dyDescent="0.25">
      <c r="A219" s="49" t="s">
        <v>11161</v>
      </c>
      <c r="B219">
        <v>4</v>
      </c>
      <c r="C219">
        <v>7</v>
      </c>
      <c r="D219" t="s">
        <v>339</v>
      </c>
      <c r="AD219">
        <v>3</v>
      </c>
      <c r="AE219" t="s">
        <v>9987</v>
      </c>
      <c r="AF219" t="s">
        <v>10811</v>
      </c>
      <c r="AG219">
        <v>3</v>
      </c>
      <c r="AJ219" t="b">
        <v>1</v>
      </c>
      <c r="AK219">
        <v>12</v>
      </c>
      <c r="AM219">
        <v>100</v>
      </c>
    </row>
    <row r="220" spans="1:40" x14ac:dyDescent="0.25">
      <c r="A220" s="49" t="s">
        <v>11161</v>
      </c>
      <c r="B220">
        <v>4</v>
      </c>
      <c r="C220">
        <v>7</v>
      </c>
      <c r="D220" t="s">
        <v>96</v>
      </c>
      <c r="AD220">
        <v>3</v>
      </c>
      <c r="AE220" t="s">
        <v>9987</v>
      </c>
      <c r="AF220" t="s">
        <v>10811</v>
      </c>
      <c r="AG220">
        <v>3</v>
      </c>
      <c r="AH220">
        <v>8</v>
      </c>
      <c r="AI220">
        <v>8</v>
      </c>
      <c r="AJ220" t="b">
        <v>1</v>
      </c>
      <c r="AK220">
        <v>15</v>
      </c>
      <c r="AL220">
        <v>7.1</v>
      </c>
      <c r="AM220">
        <v>125</v>
      </c>
      <c r="AN220" t="s">
        <v>11024</v>
      </c>
    </row>
    <row r="221" spans="1:40" x14ac:dyDescent="0.25">
      <c r="A221" s="49" t="s">
        <v>11161</v>
      </c>
      <c r="B221">
        <v>4</v>
      </c>
      <c r="C221">
        <v>7</v>
      </c>
      <c r="D221" t="s">
        <v>334</v>
      </c>
      <c r="AD221">
        <v>3</v>
      </c>
      <c r="AE221" t="s">
        <v>9987</v>
      </c>
      <c r="AF221" t="s">
        <v>10811</v>
      </c>
      <c r="AG221">
        <v>2</v>
      </c>
      <c r="AJ221" t="b">
        <v>1</v>
      </c>
      <c r="AK221">
        <v>8</v>
      </c>
      <c r="AM221">
        <v>100</v>
      </c>
    </row>
    <row r="222" spans="1:40" x14ac:dyDescent="0.25">
      <c r="A222" s="49" t="s">
        <v>11161</v>
      </c>
      <c r="B222">
        <v>4</v>
      </c>
      <c r="C222">
        <v>7</v>
      </c>
      <c r="D222" t="s">
        <v>339</v>
      </c>
      <c r="AD222">
        <v>4</v>
      </c>
      <c r="AE222" t="s">
        <v>10045</v>
      </c>
      <c r="AF222" t="s">
        <v>10811</v>
      </c>
      <c r="AG222">
        <v>3</v>
      </c>
      <c r="AJ222" t="b">
        <v>1</v>
      </c>
      <c r="AK222">
        <v>12</v>
      </c>
      <c r="AM222">
        <v>100</v>
      </c>
    </row>
    <row r="223" spans="1:40" x14ac:dyDescent="0.25">
      <c r="A223" s="49" t="s">
        <v>11161</v>
      </c>
      <c r="B223">
        <v>4</v>
      </c>
      <c r="C223">
        <v>7</v>
      </c>
      <c r="D223" t="s">
        <v>96</v>
      </c>
      <c r="AD223">
        <v>4</v>
      </c>
      <c r="AE223" t="s">
        <v>10045</v>
      </c>
      <c r="AF223" t="s">
        <v>10811</v>
      </c>
      <c r="AG223">
        <v>4</v>
      </c>
      <c r="AH223">
        <v>8</v>
      </c>
      <c r="AI223">
        <v>8</v>
      </c>
      <c r="AJ223" t="b">
        <v>1</v>
      </c>
      <c r="AK223">
        <v>16</v>
      </c>
      <c r="AL223">
        <v>7</v>
      </c>
      <c r="AM223">
        <v>100</v>
      </c>
      <c r="AN223" t="s">
        <v>11024</v>
      </c>
    </row>
    <row r="224" spans="1:40" x14ac:dyDescent="0.25">
      <c r="A224" s="49" t="s">
        <v>11161</v>
      </c>
      <c r="B224">
        <v>4</v>
      </c>
      <c r="C224">
        <v>7</v>
      </c>
      <c r="D224" t="s">
        <v>217</v>
      </c>
      <c r="AD224">
        <v>4</v>
      </c>
      <c r="AE224" t="s">
        <v>10045</v>
      </c>
      <c r="AF224" t="s">
        <v>10811</v>
      </c>
      <c r="AG224">
        <v>4</v>
      </c>
      <c r="AH224">
        <v>10</v>
      </c>
      <c r="AI224">
        <v>12</v>
      </c>
      <c r="AJ224" t="b">
        <v>1</v>
      </c>
      <c r="AK224">
        <v>16</v>
      </c>
      <c r="AL224">
        <v>10.9</v>
      </c>
      <c r="AM224">
        <v>100</v>
      </c>
      <c r="AN224" t="s">
        <v>11023</v>
      </c>
    </row>
    <row r="225" spans="1:40" x14ac:dyDescent="0.25">
      <c r="A225" s="49" t="s">
        <v>11161</v>
      </c>
      <c r="B225">
        <v>4</v>
      </c>
      <c r="C225">
        <v>7</v>
      </c>
      <c r="D225" t="s">
        <v>209</v>
      </c>
      <c r="AD225">
        <v>4</v>
      </c>
      <c r="AE225" t="s">
        <v>10045</v>
      </c>
      <c r="AF225" t="s">
        <v>10811</v>
      </c>
      <c r="AG225">
        <v>3</v>
      </c>
      <c r="AH225">
        <v>10</v>
      </c>
      <c r="AI225">
        <v>12</v>
      </c>
      <c r="AJ225" t="b">
        <v>1</v>
      </c>
      <c r="AK225">
        <v>15</v>
      </c>
      <c r="AL225">
        <v>9</v>
      </c>
      <c r="AM225">
        <v>125</v>
      </c>
      <c r="AN225" t="s">
        <v>11024</v>
      </c>
    </row>
    <row r="226" spans="1:40" x14ac:dyDescent="0.25">
      <c r="A226" s="49" t="s">
        <v>11161</v>
      </c>
      <c r="B226">
        <v>4</v>
      </c>
      <c r="C226">
        <v>7</v>
      </c>
      <c r="D226" t="s">
        <v>123</v>
      </c>
      <c r="AD226">
        <v>4</v>
      </c>
      <c r="AE226" t="s">
        <v>10045</v>
      </c>
      <c r="AF226" t="s">
        <v>10811</v>
      </c>
      <c r="AG226">
        <v>3</v>
      </c>
      <c r="AH226">
        <v>10</v>
      </c>
      <c r="AI226">
        <v>12</v>
      </c>
      <c r="AJ226" t="b">
        <v>1</v>
      </c>
      <c r="AK226">
        <v>12</v>
      </c>
      <c r="AL226">
        <v>10.5</v>
      </c>
      <c r="AM226">
        <v>100</v>
      </c>
      <c r="AN226" t="s">
        <v>11023</v>
      </c>
    </row>
    <row r="227" spans="1:40" x14ac:dyDescent="0.25">
      <c r="A227" s="49" t="s">
        <v>11161</v>
      </c>
      <c r="B227">
        <v>4</v>
      </c>
      <c r="C227">
        <v>7</v>
      </c>
      <c r="D227" t="s">
        <v>334</v>
      </c>
      <c r="AD227">
        <v>4</v>
      </c>
      <c r="AE227" t="s">
        <v>10045</v>
      </c>
      <c r="AF227" t="s">
        <v>10811</v>
      </c>
      <c r="AG227">
        <v>2</v>
      </c>
      <c r="AJ227" t="b">
        <v>1</v>
      </c>
      <c r="AK227">
        <v>8</v>
      </c>
      <c r="AM227">
        <v>100</v>
      </c>
    </row>
    <row r="228" spans="1:40" x14ac:dyDescent="0.25">
      <c r="A228" s="49" t="s">
        <v>11161</v>
      </c>
      <c r="B228">
        <v>4</v>
      </c>
      <c r="C228">
        <v>7</v>
      </c>
      <c r="D228" t="s">
        <v>1</v>
      </c>
      <c r="AD228">
        <v>4</v>
      </c>
      <c r="AE228" t="s">
        <v>10045</v>
      </c>
      <c r="AF228" t="s">
        <v>10811</v>
      </c>
      <c r="AG228">
        <v>5</v>
      </c>
      <c r="AJ228" t="b">
        <v>1</v>
      </c>
      <c r="AK228">
        <v>20</v>
      </c>
      <c r="AM228">
        <v>100</v>
      </c>
    </row>
    <row r="229" spans="1:40" x14ac:dyDescent="0.25">
      <c r="A229" s="49" t="s">
        <v>11161</v>
      </c>
      <c r="B229">
        <v>4</v>
      </c>
      <c r="C229">
        <v>7</v>
      </c>
      <c r="D229" t="s">
        <v>249</v>
      </c>
      <c r="AD229">
        <v>3</v>
      </c>
      <c r="AE229" t="s">
        <v>9987</v>
      </c>
      <c r="AF229" t="s">
        <v>10811</v>
      </c>
      <c r="AG229">
        <v>3</v>
      </c>
      <c r="AH229">
        <v>8</v>
      </c>
      <c r="AI229">
        <v>8</v>
      </c>
      <c r="AJ229" t="b">
        <v>1</v>
      </c>
      <c r="AK229">
        <v>12</v>
      </c>
      <c r="AL229">
        <v>8.6</v>
      </c>
      <c r="AM229">
        <v>100</v>
      </c>
      <c r="AN229" t="s">
        <v>11022</v>
      </c>
    </row>
    <row r="230" spans="1:40" x14ac:dyDescent="0.25">
      <c r="A230" s="49" t="s">
        <v>11161</v>
      </c>
      <c r="B230">
        <v>4</v>
      </c>
      <c r="C230">
        <v>7</v>
      </c>
      <c r="D230" t="s">
        <v>195</v>
      </c>
      <c r="AD230">
        <v>2</v>
      </c>
      <c r="AE230" t="s">
        <v>9923</v>
      </c>
      <c r="AF230" t="s">
        <v>10811</v>
      </c>
      <c r="AG230">
        <v>2</v>
      </c>
      <c r="AH230">
        <v>12</v>
      </c>
      <c r="AI230">
        <v>15</v>
      </c>
      <c r="AJ230" t="b">
        <v>1</v>
      </c>
      <c r="AK230">
        <v>13</v>
      </c>
      <c r="AL230">
        <v>13.3</v>
      </c>
      <c r="AM230">
        <v>162.5</v>
      </c>
      <c r="AN230" t="s">
        <v>11023</v>
      </c>
    </row>
    <row r="231" spans="1:40" x14ac:dyDescent="0.25">
      <c r="A231" s="49" t="s">
        <v>11161</v>
      </c>
      <c r="B231">
        <v>4</v>
      </c>
      <c r="C231">
        <v>7</v>
      </c>
      <c r="D231" t="s">
        <v>334</v>
      </c>
      <c r="AD231">
        <v>2</v>
      </c>
      <c r="AE231" t="s">
        <v>9923</v>
      </c>
      <c r="AF231" t="s">
        <v>10811</v>
      </c>
      <c r="AG231">
        <v>2</v>
      </c>
      <c r="AJ231" t="b">
        <v>1</v>
      </c>
      <c r="AK231">
        <v>8</v>
      </c>
      <c r="AM231">
        <v>100</v>
      </c>
    </row>
    <row r="232" spans="1:40" x14ac:dyDescent="0.25">
      <c r="A232" s="49" t="s">
        <v>11161</v>
      </c>
      <c r="B232">
        <v>4</v>
      </c>
      <c r="C232">
        <v>7</v>
      </c>
      <c r="D232" t="s">
        <v>265</v>
      </c>
      <c r="AD232">
        <v>3</v>
      </c>
      <c r="AE232" t="s">
        <v>9987</v>
      </c>
      <c r="AF232" t="s">
        <v>10811</v>
      </c>
      <c r="AG232">
        <v>3</v>
      </c>
      <c r="AH232">
        <v>10</v>
      </c>
      <c r="AI232">
        <v>10</v>
      </c>
      <c r="AJ232" t="b">
        <v>1</v>
      </c>
      <c r="AK232">
        <v>12</v>
      </c>
      <c r="AL232">
        <v>9.9</v>
      </c>
      <c r="AM232">
        <v>100</v>
      </c>
      <c r="AN232" t="s">
        <v>11024</v>
      </c>
    </row>
    <row r="233" spans="1:40" x14ac:dyDescent="0.25">
      <c r="A233" s="49" t="s">
        <v>11161</v>
      </c>
      <c r="B233">
        <v>4</v>
      </c>
      <c r="C233">
        <v>7</v>
      </c>
      <c r="D233" t="s">
        <v>32</v>
      </c>
      <c r="AD233">
        <v>1</v>
      </c>
      <c r="AE233" t="s">
        <v>9862</v>
      </c>
      <c r="AF233" t="s">
        <v>10811</v>
      </c>
      <c r="AG233">
        <v>4</v>
      </c>
      <c r="AH233">
        <v>6</v>
      </c>
      <c r="AI233">
        <v>8</v>
      </c>
      <c r="AJ233" t="b">
        <v>1</v>
      </c>
      <c r="AK233">
        <v>12</v>
      </c>
      <c r="AL233">
        <v>6</v>
      </c>
      <c r="AM233">
        <v>100</v>
      </c>
      <c r="AN233" t="s">
        <v>11023</v>
      </c>
    </row>
    <row r="234" spans="1:40" x14ac:dyDescent="0.25">
      <c r="A234" s="49" t="s">
        <v>11161</v>
      </c>
      <c r="B234">
        <v>4</v>
      </c>
      <c r="C234">
        <v>7</v>
      </c>
      <c r="D234" t="s">
        <v>24</v>
      </c>
      <c r="AD234">
        <v>1</v>
      </c>
      <c r="AE234" t="s">
        <v>9862</v>
      </c>
      <c r="AF234" t="s">
        <v>10811</v>
      </c>
      <c r="AG234">
        <v>3</v>
      </c>
      <c r="AH234">
        <v>8</v>
      </c>
      <c r="AI234">
        <v>8</v>
      </c>
      <c r="AJ234" t="b">
        <v>1</v>
      </c>
      <c r="AK234">
        <v>12</v>
      </c>
      <c r="AL234">
        <v>7.8</v>
      </c>
      <c r="AM234">
        <v>100</v>
      </c>
      <c r="AN234" t="s">
        <v>11024</v>
      </c>
    </row>
    <row r="235" spans="1:40" x14ac:dyDescent="0.25">
      <c r="A235" s="49" t="s">
        <v>11161</v>
      </c>
      <c r="B235">
        <v>4</v>
      </c>
      <c r="C235">
        <v>7</v>
      </c>
      <c r="D235" t="s">
        <v>96</v>
      </c>
      <c r="AD235">
        <v>1</v>
      </c>
      <c r="AE235" t="s">
        <v>9862</v>
      </c>
      <c r="AF235" t="s">
        <v>10811</v>
      </c>
      <c r="AG235">
        <v>3</v>
      </c>
      <c r="AH235">
        <v>8</v>
      </c>
      <c r="AI235">
        <v>8</v>
      </c>
      <c r="AJ235" t="b">
        <v>1</v>
      </c>
      <c r="AK235">
        <v>16</v>
      </c>
      <c r="AL235">
        <v>6.2</v>
      </c>
      <c r="AM235">
        <v>133.30000000000001</v>
      </c>
      <c r="AN235" t="s">
        <v>11024</v>
      </c>
    </row>
    <row r="236" spans="1:40" x14ac:dyDescent="0.25">
      <c r="A236" s="49" t="s">
        <v>11161</v>
      </c>
      <c r="B236">
        <v>4</v>
      </c>
      <c r="C236">
        <v>7</v>
      </c>
      <c r="D236" t="s">
        <v>217</v>
      </c>
      <c r="AD236">
        <v>1</v>
      </c>
      <c r="AE236" t="s">
        <v>9862</v>
      </c>
      <c r="AF236" t="s">
        <v>10811</v>
      </c>
      <c r="AG236">
        <v>4</v>
      </c>
      <c r="AH236">
        <v>10</v>
      </c>
      <c r="AI236">
        <v>12</v>
      </c>
      <c r="AJ236" t="b">
        <v>1</v>
      </c>
      <c r="AK236">
        <v>16</v>
      </c>
      <c r="AL236">
        <v>10.6</v>
      </c>
      <c r="AM236">
        <v>100</v>
      </c>
      <c r="AN236" t="s">
        <v>11023</v>
      </c>
    </row>
    <row r="237" spans="1:40" x14ac:dyDescent="0.25">
      <c r="A237" s="49" t="s">
        <v>11161</v>
      </c>
      <c r="B237">
        <v>4</v>
      </c>
      <c r="C237">
        <v>7</v>
      </c>
      <c r="D237" t="s">
        <v>339</v>
      </c>
      <c r="AD237">
        <v>1</v>
      </c>
      <c r="AE237" t="s">
        <v>9862</v>
      </c>
      <c r="AF237" t="s">
        <v>10811</v>
      </c>
      <c r="AG237">
        <v>3</v>
      </c>
      <c r="AJ237" t="b">
        <v>1</v>
      </c>
      <c r="AK237">
        <v>12</v>
      </c>
      <c r="AM237">
        <v>100</v>
      </c>
    </row>
    <row r="238" spans="1:40" x14ac:dyDescent="0.25">
      <c r="A238" s="49" t="s">
        <v>11161</v>
      </c>
      <c r="B238">
        <v>4</v>
      </c>
      <c r="C238">
        <v>7</v>
      </c>
      <c r="D238" t="s">
        <v>1</v>
      </c>
      <c r="AD238">
        <v>1</v>
      </c>
      <c r="AE238" t="s">
        <v>9862</v>
      </c>
      <c r="AF238" t="s">
        <v>10811</v>
      </c>
      <c r="AG238">
        <v>5</v>
      </c>
      <c r="AJ238" t="b">
        <v>1</v>
      </c>
      <c r="AK238">
        <v>20</v>
      </c>
      <c r="AM238">
        <v>100</v>
      </c>
    </row>
    <row r="239" spans="1:40" x14ac:dyDescent="0.25">
      <c r="A239" s="49" t="s">
        <v>11161</v>
      </c>
      <c r="B239">
        <v>4</v>
      </c>
      <c r="C239">
        <v>7</v>
      </c>
      <c r="D239" t="s">
        <v>147</v>
      </c>
      <c r="AD239">
        <v>2</v>
      </c>
      <c r="AE239" t="s">
        <v>9923</v>
      </c>
      <c r="AF239" t="s">
        <v>10811</v>
      </c>
      <c r="AG239">
        <v>4</v>
      </c>
      <c r="AH239">
        <v>6</v>
      </c>
      <c r="AI239">
        <v>8</v>
      </c>
      <c r="AJ239" t="b">
        <v>1</v>
      </c>
      <c r="AK239">
        <v>16</v>
      </c>
      <c r="AL239">
        <v>6.9</v>
      </c>
      <c r="AM239">
        <v>100</v>
      </c>
      <c r="AN239" t="s">
        <v>11023</v>
      </c>
    </row>
    <row r="240" spans="1:40" x14ac:dyDescent="0.25">
      <c r="A240" s="49" t="s">
        <v>11161</v>
      </c>
      <c r="B240">
        <v>4</v>
      </c>
      <c r="C240">
        <v>7</v>
      </c>
      <c r="D240" t="s">
        <v>181</v>
      </c>
      <c r="AD240">
        <v>2</v>
      </c>
      <c r="AE240" t="s">
        <v>9923</v>
      </c>
      <c r="AF240" t="s">
        <v>10811</v>
      </c>
      <c r="AG240">
        <v>3</v>
      </c>
      <c r="AH240">
        <v>8</v>
      </c>
      <c r="AI240">
        <v>10</v>
      </c>
      <c r="AJ240" t="b">
        <v>1</v>
      </c>
      <c r="AK240">
        <v>16</v>
      </c>
      <c r="AL240">
        <v>9.6</v>
      </c>
      <c r="AM240">
        <v>133.30000000000001</v>
      </c>
      <c r="AN240" t="s">
        <v>11023</v>
      </c>
    </row>
    <row r="241" spans="1:40" x14ac:dyDescent="0.25">
      <c r="A241" s="49" t="s">
        <v>11161</v>
      </c>
      <c r="B241">
        <v>4</v>
      </c>
      <c r="C241">
        <v>7</v>
      </c>
      <c r="D241" t="s">
        <v>217</v>
      </c>
      <c r="AD241">
        <v>2</v>
      </c>
      <c r="AE241" t="s">
        <v>9923</v>
      </c>
      <c r="AF241" t="s">
        <v>10811</v>
      </c>
      <c r="AG241">
        <v>4</v>
      </c>
      <c r="AH241">
        <v>10</v>
      </c>
      <c r="AI241">
        <v>12</v>
      </c>
      <c r="AJ241" t="b">
        <v>1</v>
      </c>
      <c r="AK241">
        <v>16</v>
      </c>
      <c r="AL241">
        <v>9.8000000000000007</v>
      </c>
      <c r="AM241">
        <v>100</v>
      </c>
      <c r="AN241" t="s">
        <v>11024</v>
      </c>
    </row>
    <row r="242" spans="1:40" x14ac:dyDescent="0.25">
      <c r="A242" s="49" t="s">
        <v>11161</v>
      </c>
      <c r="B242">
        <v>4</v>
      </c>
      <c r="C242">
        <v>7</v>
      </c>
      <c r="D242" t="s">
        <v>209</v>
      </c>
      <c r="AD242">
        <v>2</v>
      </c>
      <c r="AE242" t="s">
        <v>9923</v>
      </c>
      <c r="AF242" t="s">
        <v>10811</v>
      </c>
      <c r="AG242">
        <v>3</v>
      </c>
      <c r="AH242">
        <v>10</v>
      </c>
      <c r="AI242">
        <v>12</v>
      </c>
      <c r="AJ242" t="b">
        <v>1</v>
      </c>
      <c r="AK242">
        <v>14</v>
      </c>
      <c r="AL242">
        <v>8.6</v>
      </c>
      <c r="AM242">
        <v>116.7</v>
      </c>
      <c r="AN242" t="s">
        <v>11024</v>
      </c>
    </row>
    <row r="243" spans="1:40" x14ac:dyDescent="0.25">
      <c r="A243" s="49" t="s">
        <v>11161</v>
      </c>
      <c r="B243">
        <v>4</v>
      </c>
      <c r="C243">
        <v>7</v>
      </c>
      <c r="D243" t="s">
        <v>334</v>
      </c>
      <c r="AD243">
        <v>1</v>
      </c>
      <c r="AE243" t="s">
        <v>9862</v>
      </c>
      <c r="AF243" t="s">
        <v>10811</v>
      </c>
      <c r="AG243">
        <v>2</v>
      </c>
      <c r="AJ243" t="b">
        <v>1</v>
      </c>
      <c r="AK243">
        <v>8</v>
      </c>
      <c r="AM243">
        <v>100</v>
      </c>
    </row>
    <row r="244" spans="1:40" x14ac:dyDescent="0.25">
      <c r="A244" s="49" t="s">
        <v>11161</v>
      </c>
      <c r="B244">
        <v>4</v>
      </c>
      <c r="C244">
        <v>7</v>
      </c>
      <c r="D244" t="s">
        <v>339</v>
      </c>
      <c r="AD244">
        <v>2</v>
      </c>
      <c r="AE244" t="s">
        <v>9923</v>
      </c>
      <c r="AF244" t="s">
        <v>10811</v>
      </c>
      <c r="AG244">
        <v>3</v>
      </c>
      <c r="AJ244" t="b">
        <v>1</v>
      </c>
      <c r="AK244">
        <v>12</v>
      </c>
      <c r="AM244">
        <v>100</v>
      </c>
    </row>
    <row r="245" spans="1:40" x14ac:dyDescent="0.25">
      <c r="A245" s="49" t="s">
        <v>11161</v>
      </c>
      <c r="B245">
        <v>4</v>
      </c>
      <c r="C245">
        <v>8</v>
      </c>
      <c r="D245" t="s">
        <v>249</v>
      </c>
      <c r="AD245">
        <v>3</v>
      </c>
      <c r="AE245" t="s">
        <v>10997</v>
      </c>
      <c r="AF245" t="s">
        <v>10811</v>
      </c>
      <c r="AG245">
        <v>3</v>
      </c>
      <c r="AH245">
        <v>8</v>
      </c>
      <c r="AI245">
        <v>10</v>
      </c>
      <c r="AJ245" t="b">
        <v>1</v>
      </c>
      <c r="AK245">
        <v>12</v>
      </c>
      <c r="AL245">
        <v>9.3000000000000007</v>
      </c>
      <c r="AM245">
        <v>100</v>
      </c>
      <c r="AN245" t="s">
        <v>11023</v>
      </c>
    </row>
    <row r="246" spans="1:40" x14ac:dyDescent="0.25">
      <c r="A246" s="49" t="s">
        <v>11161</v>
      </c>
      <c r="B246">
        <v>4</v>
      </c>
      <c r="C246">
        <v>8</v>
      </c>
      <c r="D246" t="s">
        <v>256</v>
      </c>
      <c r="AD246">
        <v>3</v>
      </c>
      <c r="AE246" t="s">
        <v>10997</v>
      </c>
      <c r="AF246" t="s">
        <v>10811</v>
      </c>
      <c r="AG246">
        <v>3</v>
      </c>
      <c r="AH246">
        <v>8</v>
      </c>
      <c r="AI246">
        <v>8</v>
      </c>
      <c r="AJ246" t="b">
        <v>1</v>
      </c>
      <c r="AK246">
        <v>13</v>
      </c>
      <c r="AL246">
        <v>8</v>
      </c>
      <c r="AM246">
        <v>108.3</v>
      </c>
      <c r="AN246" t="s">
        <v>11023</v>
      </c>
    </row>
    <row r="247" spans="1:40" x14ac:dyDescent="0.25">
      <c r="A247" s="49" t="s">
        <v>11161</v>
      </c>
      <c r="B247">
        <v>4</v>
      </c>
      <c r="C247">
        <v>8</v>
      </c>
      <c r="D247" t="s">
        <v>290</v>
      </c>
      <c r="AD247">
        <v>3</v>
      </c>
      <c r="AE247" t="s">
        <v>10997</v>
      </c>
      <c r="AF247" t="s">
        <v>10811</v>
      </c>
      <c r="AG247">
        <v>3</v>
      </c>
      <c r="AH247">
        <v>12</v>
      </c>
      <c r="AI247">
        <v>15</v>
      </c>
      <c r="AJ247" t="b">
        <v>1</v>
      </c>
      <c r="AK247">
        <v>13</v>
      </c>
      <c r="AL247">
        <v>14.5</v>
      </c>
      <c r="AM247">
        <v>108.3</v>
      </c>
      <c r="AN247" t="s">
        <v>11023</v>
      </c>
    </row>
    <row r="248" spans="1:40" x14ac:dyDescent="0.25">
      <c r="A248" s="49" t="s">
        <v>11161</v>
      </c>
      <c r="B248">
        <v>4</v>
      </c>
      <c r="C248">
        <v>8</v>
      </c>
      <c r="D248" t="s">
        <v>1</v>
      </c>
      <c r="AD248">
        <v>3</v>
      </c>
      <c r="AE248" t="s">
        <v>10997</v>
      </c>
      <c r="AF248" t="s">
        <v>10811</v>
      </c>
      <c r="AG248">
        <v>4</v>
      </c>
      <c r="AJ248" t="b">
        <v>1</v>
      </c>
      <c r="AK248">
        <v>16</v>
      </c>
      <c r="AM248">
        <v>100</v>
      </c>
    </row>
    <row r="249" spans="1:40" x14ac:dyDescent="0.25">
      <c r="A249" s="49" t="s">
        <v>11161</v>
      </c>
      <c r="B249">
        <v>4</v>
      </c>
      <c r="C249">
        <v>8</v>
      </c>
      <c r="D249" t="s">
        <v>217</v>
      </c>
      <c r="AD249">
        <v>4</v>
      </c>
      <c r="AE249" t="s">
        <v>11005</v>
      </c>
      <c r="AF249" t="s">
        <v>10811</v>
      </c>
      <c r="AG249">
        <v>3</v>
      </c>
      <c r="AH249">
        <v>8</v>
      </c>
      <c r="AI249">
        <v>10</v>
      </c>
      <c r="AJ249" t="b">
        <v>1</v>
      </c>
      <c r="AK249">
        <v>12</v>
      </c>
      <c r="AL249">
        <v>9.9</v>
      </c>
      <c r="AM249">
        <v>100</v>
      </c>
      <c r="AN249" t="s">
        <v>11023</v>
      </c>
    </row>
    <row r="250" spans="1:40" x14ac:dyDescent="0.25">
      <c r="A250" s="49" t="s">
        <v>11161</v>
      </c>
      <c r="B250">
        <v>4</v>
      </c>
      <c r="C250">
        <v>8</v>
      </c>
      <c r="D250" t="s">
        <v>115</v>
      </c>
      <c r="AD250">
        <v>4</v>
      </c>
      <c r="AE250" t="s">
        <v>11005</v>
      </c>
      <c r="AF250" t="s">
        <v>10811</v>
      </c>
      <c r="AG250">
        <v>3</v>
      </c>
      <c r="AH250">
        <v>8</v>
      </c>
      <c r="AI250">
        <v>10</v>
      </c>
      <c r="AJ250" t="b">
        <v>1</v>
      </c>
      <c r="AK250">
        <v>13</v>
      </c>
      <c r="AL250">
        <v>9.8000000000000007</v>
      </c>
      <c r="AM250">
        <v>108.3</v>
      </c>
      <c r="AN250" t="s">
        <v>11023</v>
      </c>
    </row>
    <row r="251" spans="1:40" x14ac:dyDescent="0.25">
      <c r="A251" s="49" t="s">
        <v>11161</v>
      </c>
      <c r="B251">
        <v>4</v>
      </c>
      <c r="C251">
        <v>8</v>
      </c>
      <c r="D251" t="s">
        <v>7459</v>
      </c>
      <c r="AD251">
        <v>4</v>
      </c>
      <c r="AE251" t="s">
        <v>11005</v>
      </c>
      <c r="AF251" t="s">
        <v>10811</v>
      </c>
      <c r="AG251">
        <v>3</v>
      </c>
      <c r="AH251">
        <v>10</v>
      </c>
      <c r="AI251">
        <v>12</v>
      </c>
      <c r="AJ251" t="b">
        <v>1</v>
      </c>
      <c r="AK251">
        <v>12</v>
      </c>
      <c r="AL251">
        <v>10.5</v>
      </c>
      <c r="AM251">
        <v>100</v>
      </c>
      <c r="AN251" t="s">
        <v>11023</v>
      </c>
    </row>
    <row r="252" spans="1:40" x14ac:dyDescent="0.25">
      <c r="A252" s="49" t="s">
        <v>11161</v>
      </c>
      <c r="B252">
        <v>4</v>
      </c>
      <c r="C252">
        <v>8</v>
      </c>
      <c r="D252" t="s">
        <v>209</v>
      </c>
      <c r="AD252">
        <v>4</v>
      </c>
      <c r="AE252" t="s">
        <v>11005</v>
      </c>
      <c r="AF252" t="s">
        <v>10811</v>
      </c>
      <c r="AG252">
        <v>3</v>
      </c>
      <c r="AH252">
        <v>8</v>
      </c>
      <c r="AI252">
        <v>10</v>
      </c>
      <c r="AJ252" t="b">
        <v>1</v>
      </c>
      <c r="AK252">
        <v>12</v>
      </c>
      <c r="AL252">
        <v>9.5</v>
      </c>
      <c r="AM252">
        <v>100</v>
      </c>
      <c r="AN252" t="s">
        <v>11023</v>
      </c>
    </row>
    <row r="253" spans="1:40" x14ac:dyDescent="0.25">
      <c r="A253" s="49" t="s">
        <v>11161</v>
      </c>
      <c r="B253">
        <v>4</v>
      </c>
      <c r="C253">
        <v>8</v>
      </c>
      <c r="D253" t="s">
        <v>79</v>
      </c>
      <c r="AD253">
        <v>4</v>
      </c>
      <c r="AE253" t="s">
        <v>11005</v>
      </c>
      <c r="AF253" t="s">
        <v>10811</v>
      </c>
      <c r="AG253">
        <v>3</v>
      </c>
      <c r="AH253">
        <v>15</v>
      </c>
      <c r="AI253">
        <v>15</v>
      </c>
      <c r="AJ253" t="b">
        <v>1</v>
      </c>
      <c r="AK253">
        <v>12</v>
      </c>
      <c r="AL253">
        <v>14.6</v>
      </c>
      <c r="AM253">
        <v>100</v>
      </c>
      <c r="AN253" t="s">
        <v>11024</v>
      </c>
    </row>
    <row r="254" spans="1:40" x14ac:dyDescent="0.25">
      <c r="A254" s="49" t="s">
        <v>11161</v>
      </c>
      <c r="B254">
        <v>4</v>
      </c>
      <c r="C254">
        <v>8</v>
      </c>
      <c r="D254" t="s">
        <v>265</v>
      </c>
      <c r="AD254">
        <v>3</v>
      </c>
      <c r="AE254" t="s">
        <v>10997</v>
      </c>
      <c r="AF254" t="s">
        <v>10811</v>
      </c>
      <c r="AG254">
        <v>4</v>
      </c>
      <c r="AH254">
        <v>8</v>
      </c>
      <c r="AI254">
        <v>10</v>
      </c>
      <c r="AJ254" t="b">
        <v>1</v>
      </c>
      <c r="AK254">
        <v>16</v>
      </c>
      <c r="AL254">
        <v>9.5</v>
      </c>
      <c r="AM254">
        <v>100</v>
      </c>
      <c r="AN254" t="s">
        <v>11023</v>
      </c>
    </row>
    <row r="255" spans="1:40" x14ac:dyDescent="0.25">
      <c r="A255" s="49" t="s">
        <v>11161</v>
      </c>
      <c r="B255">
        <v>4</v>
      </c>
      <c r="C255">
        <v>8</v>
      </c>
      <c r="D255" t="s">
        <v>356</v>
      </c>
      <c r="AD255">
        <v>3</v>
      </c>
      <c r="AE255" t="s">
        <v>10997</v>
      </c>
      <c r="AF255" t="s">
        <v>10814</v>
      </c>
      <c r="AG255">
        <v>1</v>
      </c>
      <c r="AJ255" t="b">
        <v>1</v>
      </c>
      <c r="AK255">
        <v>16</v>
      </c>
      <c r="AM255">
        <v>400</v>
      </c>
    </row>
    <row r="256" spans="1:40" x14ac:dyDescent="0.25">
      <c r="A256" s="49" t="s">
        <v>11161</v>
      </c>
      <c r="B256">
        <v>4</v>
      </c>
      <c r="C256">
        <v>8</v>
      </c>
      <c r="D256" t="s">
        <v>373</v>
      </c>
      <c r="AD256">
        <v>2</v>
      </c>
      <c r="AE256" t="s">
        <v>10987</v>
      </c>
      <c r="AF256" t="s">
        <v>10814</v>
      </c>
      <c r="AG256">
        <v>6</v>
      </c>
      <c r="AJ256" t="b">
        <v>1</v>
      </c>
      <c r="AK256">
        <v>24</v>
      </c>
      <c r="AM256">
        <v>100</v>
      </c>
    </row>
    <row r="257" spans="1:40" x14ac:dyDescent="0.25">
      <c r="A257" s="49" t="s">
        <v>11161</v>
      </c>
      <c r="B257">
        <v>4</v>
      </c>
      <c r="C257">
        <v>8</v>
      </c>
      <c r="D257" t="s">
        <v>356</v>
      </c>
      <c r="AD257">
        <v>1</v>
      </c>
      <c r="AE257" t="s">
        <v>10810</v>
      </c>
      <c r="AF257" t="s">
        <v>10814</v>
      </c>
      <c r="AG257">
        <v>1</v>
      </c>
      <c r="AJ257" t="b">
        <v>1</v>
      </c>
      <c r="AK257">
        <v>2</v>
      </c>
      <c r="AM257">
        <v>100</v>
      </c>
    </row>
    <row r="258" spans="1:40" x14ac:dyDescent="0.25">
      <c r="A258" s="49" t="s">
        <v>11161</v>
      </c>
      <c r="B258">
        <v>4</v>
      </c>
      <c r="C258">
        <v>8</v>
      </c>
      <c r="D258" t="s">
        <v>217</v>
      </c>
      <c r="AD258">
        <v>2</v>
      </c>
      <c r="AE258" t="s">
        <v>10987</v>
      </c>
      <c r="AF258" t="s">
        <v>10811</v>
      </c>
      <c r="AG258">
        <v>3</v>
      </c>
      <c r="AH258">
        <v>10</v>
      </c>
      <c r="AI258">
        <v>12</v>
      </c>
      <c r="AJ258" t="b">
        <v>1</v>
      </c>
      <c r="AK258">
        <v>12</v>
      </c>
      <c r="AL258">
        <v>8.1999999999999993</v>
      </c>
      <c r="AM258">
        <v>100</v>
      </c>
      <c r="AN258" t="s">
        <v>11024</v>
      </c>
    </row>
    <row r="259" spans="1:40" x14ac:dyDescent="0.25">
      <c r="A259" s="49" t="s">
        <v>11161</v>
      </c>
      <c r="B259">
        <v>4</v>
      </c>
      <c r="C259">
        <v>8</v>
      </c>
      <c r="D259" t="s">
        <v>313</v>
      </c>
      <c r="AD259">
        <v>2</v>
      </c>
      <c r="AE259" t="s">
        <v>10987</v>
      </c>
      <c r="AF259" t="s">
        <v>10811</v>
      </c>
      <c r="AG259">
        <v>3</v>
      </c>
      <c r="AH259">
        <v>10</v>
      </c>
      <c r="AI259">
        <v>10</v>
      </c>
      <c r="AJ259" t="b">
        <v>1</v>
      </c>
      <c r="AK259">
        <v>12</v>
      </c>
      <c r="AL259">
        <v>10.4</v>
      </c>
      <c r="AM259">
        <v>100</v>
      </c>
      <c r="AN259" t="s">
        <v>11022</v>
      </c>
    </row>
    <row r="260" spans="1:40" x14ac:dyDescent="0.25">
      <c r="A260" s="49" t="s">
        <v>11161</v>
      </c>
      <c r="B260">
        <v>4</v>
      </c>
      <c r="C260">
        <v>8</v>
      </c>
      <c r="D260" t="s">
        <v>200</v>
      </c>
      <c r="AD260">
        <v>2</v>
      </c>
      <c r="AE260" t="s">
        <v>10987</v>
      </c>
      <c r="AF260" t="s">
        <v>10811</v>
      </c>
      <c r="AG260">
        <v>3</v>
      </c>
      <c r="AH260">
        <v>12</v>
      </c>
      <c r="AI260">
        <v>15</v>
      </c>
      <c r="AJ260" t="b">
        <v>1</v>
      </c>
      <c r="AK260">
        <v>14</v>
      </c>
      <c r="AL260">
        <v>10</v>
      </c>
      <c r="AM260">
        <v>116.7</v>
      </c>
      <c r="AN260" t="s">
        <v>11024</v>
      </c>
    </row>
    <row r="261" spans="1:40" x14ac:dyDescent="0.25">
      <c r="A261" s="49" t="s">
        <v>11161</v>
      </c>
      <c r="B261">
        <v>4</v>
      </c>
      <c r="C261">
        <v>8</v>
      </c>
      <c r="D261" t="s">
        <v>181</v>
      </c>
      <c r="AD261">
        <v>2</v>
      </c>
      <c r="AE261" t="s">
        <v>10987</v>
      </c>
      <c r="AF261" t="s">
        <v>10811</v>
      </c>
      <c r="AG261">
        <v>3</v>
      </c>
      <c r="AH261">
        <v>8</v>
      </c>
      <c r="AI261">
        <v>12</v>
      </c>
      <c r="AJ261" t="b">
        <v>1</v>
      </c>
      <c r="AK261">
        <v>13</v>
      </c>
      <c r="AL261">
        <v>9.1999999999999993</v>
      </c>
      <c r="AM261">
        <v>108.3</v>
      </c>
      <c r="AN261" t="s">
        <v>11023</v>
      </c>
    </row>
    <row r="262" spans="1:40" x14ac:dyDescent="0.25">
      <c r="A262" s="49" t="s">
        <v>11161</v>
      </c>
      <c r="B262">
        <v>4</v>
      </c>
      <c r="C262">
        <v>8</v>
      </c>
      <c r="D262" t="s">
        <v>147</v>
      </c>
      <c r="AD262">
        <v>2</v>
      </c>
      <c r="AE262" t="s">
        <v>10987</v>
      </c>
      <c r="AF262" t="s">
        <v>10811</v>
      </c>
      <c r="AG262">
        <v>4</v>
      </c>
      <c r="AH262">
        <v>6</v>
      </c>
      <c r="AI262">
        <v>10</v>
      </c>
      <c r="AJ262" t="b">
        <v>1</v>
      </c>
      <c r="AK262">
        <v>16</v>
      </c>
      <c r="AL262">
        <v>8.1</v>
      </c>
      <c r="AM262">
        <v>100</v>
      </c>
      <c r="AN262" t="s">
        <v>11023</v>
      </c>
    </row>
    <row r="263" spans="1:40" x14ac:dyDescent="0.25">
      <c r="A263" s="49" t="s">
        <v>11161</v>
      </c>
      <c r="B263">
        <v>4</v>
      </c>
      <c r="C263">
        <v>8</v>
      </c>
      <c r="D263" t="s">
        <v>73</v>
      </c>
      <c r="AD263">
        <v>1</v>
      </c>
      <c r="AE263" t="s">
        <v>10810</v>
      </c>
      <c r="AF263" t="s">
        <v>10811</v>
      </c>
      <c r="AG263">
        <v>3</v>
      </c>
      <c r="AH263">
        <v>15</v>
      </c>
      <c r="AI263">
        <v>15</v>
      </c>
      <c r="AJ263" t="b">
        <v>1</v>
      </c>
      <c r="AK263">
        <v>12</v>
      </c>
      <c r="AL263">
        <v>14.8</v>
      </c>
      <c r="AM263">
        <v>100</v>
      </c>
      <c r="AN263" t="s">
        <v>11024</v>
      </c>
    </row>
    <row r="264" spans="1:40" x14ac:dyDescent="0.25">
      <c r="A264" s="49" t="s">
        <v>11161</v>
      </c>
      <c r="B264">
        <v>4</v>
      </c>
      <c r="C264">
        <v>8</v>
      </c>
      <c r="D264" t="s">
        <v>8734</v>
      </c>
      <c r="AD264">
        <v>1</v>
      </c>
      <c r="AE264" t="s">
        <v>10810</v>
      </c>
      <c r="AF264" t="s">
        <v>10811</v>
      </c>
      <c r="AG264">
        <v>3</v>
      </c>
      <c r="AH264">
        <v>10</v>
      </c>
      <c r="AI264">
        <v>12</v>
      </c>
      <c r="AJ264" t="b">
        <v>1</v>
      </c>
      <c r="AK264">
        <v>12</v>
      </c>
      <c r="AL264">
        <v>9.6999999999999993</v>
      </c>
      <c r="AM264">
        <v>100</v>
      </c>
      <c r="AN264" t="s">
        <v>11024</v>
      </c>
    </row>
    <row r="265" spans="1:40" x14ac:dyDescent="0.25">
      <c r="A265" s="49" t="s">
        <v>11161</v>
      </c>
      <c r="B265">
        <v>4</v>
      </c>
      <c r="C265">
        <v>8</v>
      </c>
      <c r="D265" t="s">
        <v>45</v>
      </c>
      <c r="AD265">
        <v>1</v>
      </c>
      <c r="AE265" t="s">
        <v>10810</v>
      </c>
      <c r="AF265" t="s">
        <v>10811</v>
      </c>
      <c r="AG265">
        <v>3</v>
      </c>
      <c r="AH265">
        <v>10</v>
      </c>
      <c r="AI265">
        <v>12</v>
      </c>
      <c r="AJ265" t="b">
        <v>1</v>
      </c>
      <c r="AK265">
        <v>12</v>
      </c>
      <c r="AL265">
        <v>11.3</v>
      </c>
      <c r="AM265">
        <v>100</v>
      </c>
      <c r="AN265" t="s">
        <v>11023</v>
      </c>
    </row>
    <row r="266" spans="1:40" x14ac:dyDescent="0.25">
      <c r="A266" s="49" t="s">
        <v>11161</v>
      </c>
      <c r="B266">
        <v>4</v>
      </c>
      <c r="C266">
        <v>8</v>
      </c>
      <c r="D266" t="s">
        <v>32</v>
      </c>
      <c r="AD266">
        <v>1</v>
      </c>
      <c r="AE266" t="s">
        <v>10810</v>
      </c>
      <c r="AF266" t="s">
        <v>10811</v>
      </c>
      <c r="AG266">
        <v>4</v>
      </c>
      <c r="AH266">
        <v>8</v>
      </c>
      <c r="AI266">
        <v>10</v>
      </c>
      <c r="AJ266" t="b">
        <v>1</v>
      </c>
      <c r="AK266">
        <v>16</v>
      </c>
      <c r="AL266">
        <v>8.4</v>
      </c>
      <c r="AM266">
        <v>100</v>
      </c>
      <c r="AN266" t="s">
        <v>11023</v>
      </c>
    </row>
    <row r="267" spans="1:40" x14ac:dyDescent="0.25">
      <c r="A267" s="49" t="s">
        <v>11161</v>
      </c>
      <c r="B267">
        <v>4</v>
      </c>
      <c r="C267">
        <v>8</v>
      </c>
      <c r="D267" t="s">
        <v>1</v>
      </c>
      <c r="AD267">
        <v>1</v>
      </c>
      <c r="AE267" t="s">
        <v>10810</v>
      </c>
      <c r="AF267" t="s">
        <v>10811</v>
      </c>
      <c r="AG267">
        <v>5</v>
      </c>
      <c r="AJ267" t="b">
        <v>1</v>
      </c>
      <c r="AK267">
        <v>17</v>
      </c>
      <c r="AM267">
        <v>85</v>
      </c>
    </row>
    <row r="268" spans="1:40" x14ac:dyDescent="0.25">
      <c r="A268" s="49" t="s">
        <v>11161</v>
      </c>
      <c r="B268">
        <v>4</v>
      </c>
      <c r="C268">
        <v>8</v>
      </c>
      <c r="D268" t="s">
        <v>1534</v>
      </c>
      <c r="AD268">
        <v>4</v>
      </c>
      <c r="AE268" t="s">
        <v>11005</v>
      </c>
      <c r="AF268" t="s">
        <v>10811</v>
      </c>
      <c r="AG268">
        <v>4</v>
      </c>
      <c r="AJ268" t="b">
        <v>1</v>
      </c>
      <c r="AK268">
        <v>16</v>
      </c>
      <c r="AM268">
        <v>100</v>
      </c>
    </row>
    <row r="269" spans="1:40" x14ac:dyDescent="0.25">
      <c r="A269" s="49" t="s">
        <v>11161</v>
      </c>
      <c r="B269">
        <v>4</v>
      </c>
      <c r="C269">
        <v>8</v>
      </c>
      <c r="D269" t="s">
        <v>209</v>
      </c>
      <c r="AD269">
        <v>2</v>
      </c>
      <c r="AE269" t="s">
        <v>10987</v>
      </c>
      <c r="AF269" t="s">
        <v>10811</v>
      </c>
      <c r="AG269">
        <v>2</v>
      </c>
      <c r="AH269">
        <v>12</v>
      </c>
      <c r="AI269">
        <v>15</v>
      </c>
      <c r="AJ269" t="b">
        <v>1</v>
      </c>
      <c r="AK269">
        <v>14</v>
      </c>
      <c r="AL269">
        <v>8.3000000000000007</v>
      </c>
      <c r="AM269">
        <v>175</v>
      </c>
      <c r="AN269" t="s">
        <v>11024</v>
      </c>
    </row>
    <row r="270" spans="1:40" x14ac:dyDescent="0.25">
      <c r="A270" s="49" t="s">
        <v>11161</v>
      </c>
      <c r="B270">
        <v>4</v>
      </c>
      <c r="C270">
        <v>8</v>
      </c>
      <c r="D270" t="s">
        <v>373</v>
      </c>
      <c r="AD270">
        <v>4</v>
      </c>
      <c r="AE270" t="s">
        <v>11005</v>
      </c>
      <c r="AF270" t="s">
        <v>10814</v>
      </c>
      <c r="AG270">
        <v>6</v>
      </c>
      <c r="AJ270" t="b">
        <v>1</v>
      </c>
      <c r="AK270">
        <v>18</v>
      </c>
      <c r="AM270">
        <v>100</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7E659-5F8D-4B2D-BFCE-9FC13F08FD34}">
  <sheetPr>
    <tabColor rgb="FF0070C0"/>
  </sheetPr>
  <dimension ref="A1:M103"/>
  <sheetViews>
    <sheetView workbookViewId="0">
      <selection activeCell="B20" sqref="B20"/>
    </sheetView>
  </sheetViews>
  <sheetFormatPr defaultRowHeight="15" x14ac:dyDescent="0.25"/>
  <cols>
    <col min="1" max="1" width="12.85546875" customWidth="1"/>
    <col min="2" max="2" width="51.28515625" bestFit="1" customWidth="1"/>
    <col min="3" max="3" width="19.28515625" customWidth="1"/>
    <col min="4" max="4" width="16.42578125" customWidth="1"/>
    <col min="5" max="5" width="33.85546875" bestFit="1" customWidth="1"/>
    <col min="6" max="6" width="21.7109375" customWidth="1"/>
    <col min="7" max="7" width="11.5703125" customWidth="1"/>
    <col min="8" max="8" width="19" customWidth="1"/>
    <col min="9" max="9" width="14.5703125" customWidth="1"/>
    <col min="10" max="10" width="18.140625" customWidth="1"/>
    <col min="11" max="11" width="24.7109375" customWidth="1"/>
    <col min="12" max="12" width="71.42578125" bestFit="1" customWidth="1"/>
    <col min="13" max="13" width="68.5703125" bestFit="1" customWidth="1"/>
  </cols>
  <sheetData>
    <row r="1" spans="1:13" x14ac:dyDescent="0.25">
      <c r="A1" t="s">
        <v>433</v>
      </c>
      <c r="B1" t="s">
        <v>434</v>
      </c>
      <c r="C1" t="s">
        <v>435</v>
      </c>
      <c r="D1" t="s">
        <v>436</v>
      </c>
      <c r="E1" t="s">
        <v>437</v>
      </c>
      <c r="F1" t="s">
        <v>438</v>
      </c>
      <c r="G1" t="s">
        <v>439</v>
      </c>
      <c r="H1" t="s">
        <v>440</v>
      </c>
      <c r="I1" t="s">
        <v>441</v>
      </c>
      <c r="J1" t="s">
        <v>442</v>
      </c>
      <c r="K1" t="s">
        <v>443</v>
      </c>
      <c r="L1" t="s">
        <v>444</v>
      </c>
      <c r="M1" t="s">
        <v>445</v>
      </c>
    </row>
    <row r="2" spans="1:13" x14ac:dyDescent="0.25">
      <c r="A2" t="s">
        <v>0</v>
      </c>
      <c r="B2" t="s">
        <v>1</v>
      </c>
      <c r="C2" t="s">
        <v>2</v>
      </c>
      <c r="D2" t="s">
        <v>3</v>
      </c>
      <c r="E2" t="s">
        <v>4</v>
      </c>
      <c r="F2" t="s">
        <v>5</v>
      </c>
      <c r="G2" t="s">
        <v>6</v>
      </c>
      <c r="H2" t="s">
        <v>2</v>
      </c>
      <c r="I2" t="b">
        <v>1</v>
      </c>
      <c r="J2" t="b">
        <v>0</v>
      </c>
      <c r="L2" t="s">
        <v>7</v>
      </c>
      <c r="M2" t="s">
        <v>8</v>
      </c>
    </row>
    <row r="3" spans="1:13" x14ac:dyDescent="0.25">
      <c r="A3" t="s">
        <v>9</v>
      </c>
      <c r="B3" t="s">
        <v>10</v>
      </c>
      <c r="C3" t="s">
        <v>11</v>
      </c>
      <c r="D3" t="s">
        <v>3</v>
      </c>
      <c r="E3" t="s">
        <v>12</v>
      </c>
      <c r="F3" t="s">
        <v>5</v>
      </c>
      <c r="G3" t="s">
        <v>6</v>
      </c>
      <c r="H3" t="s">
        <v>11</v>
      </c>
      <c r="I3" t="b">
        <v>1</v>
      </c>
      <c r="J3" t="b">
        <v>0</v>
      </c>
      <c r="K3" t="s">
        <v>0</v>
      </c>
      <c r="M3" t="s">
        <v>13</v>
      </c>
    </row>
    <row r="4" spans="1:13" x14ac:dyDescent="0.25">
      <c r="A4" t="s">
        <v>14</v>
      </c>
      <c r="B4" t="s">
        <v>15</v>
      </c>
      <c r="C4" t="s">
        <v>2</v>
      </c>
      <c r="D4" t="s">
        <v>3</v>
      </c>
      <c r="E4" t="s">
        <v>16</v>
      </c>
      <c r="F4" t="s">
        <v>5</v>
      </c>
      <c r="G4" t="s">
        <v>17</v>
      </c>
      <c r="H4" t="s">
        <v>2</v>
      </c>
      <c r="I4" t="b">
        <v>1</v>
      </c>
      <c r="J4" t="b">
        <v>0</v>
      </c>
      <c r="L4" t="s">
        <v>7</v>
      </c>
      <c r="M4" t="s">
        <v>18</v>
      </c>
    </row>
    <row r="5" spans="1:13" x14ac:dyDescent="0.25">
      <c r="A5" t="s">
        <v>19</v>
      </c>
      <c r="B5" t="s">
        <v>20</v>
      </c>
      <c r="C5" t="s">
        <v>11</v>
      </c>
      <c r="D5" t="s">
        <v>3</v>
      </c>
      <c r="E5" t="s">
        <v>21</v>
      </c>
      <c r="F5" t="s">
        <v>5</v>
      </c>
      <c r="G5" t="s">
        <v>17</v>
      </c>
      <c r="H5" t="s">
        <v>11</v>
      </c>
      <c r="I5" t="b">
        <v>1</v>
      </c>
      <c r="J5" t="b">
        <v>0</v>
      </c>
      <c r="K5" t="s">
        <v>14</v>
      </c>
      <c r="M5" t="s">
        <v>22</v>
      </c>
    </row>
    <row r="6" spans="1:13" x14ac:dyDescent="0.25">
      <c r="A6" t="s">
        <v>23</v>
      </c>
      <c r="B6" t="s">
        <v>24</v>
      </c>
      <c r="C6" t="s">
        <v>25</v>
      </c>
      <c r="D6" t="s">
        <v>26</v>
      </c>
      <c r="E6" t="s">
        <v>27</v>
      </c>
      <c r="F6" t="s">
        <v>28</v>
      </c>
      <c r="G6" t="s">
        <v>6</v>
      </c>
      <c r="H6" t="s">
        <v>29</v>
      </c>
      <c r="I6" t="b">
        <v>0</v>
      </c>
      <c r="J6" t="b">
        <v>0</v>
      </c>
      <c r="L6" t="s">
        <v>7</v>
      </c>
      <c r="M6" t="s">
        <v>30</v>
      </c>
    </row>
    <row r="7" spans="1:13" x14ac:dyDescent="0.25">
      <c r="A7" t="s">
        <v>31</v>
      </c>
      <c r="B7" t="s">
        <v>32</v>
      </c>
      <c r="C7" t="s">
        <v>25</v>
      </c>
      <c r="D7" t="s">
        <v>26</v>
      </c>
      <c r="E7" t="s">
        <v>33</v>
      </c>
      <c r="F7" t="s">
        <v>34</v>
      </c>
      <c r="G7" t="s">
        <v>6</v>
      </c>
      <c r="H7" t="s">
        <v>29</v>
      </c>
      <c r="I7" t="b">
        <v>0</v>
      </c>
      <c r="J7" t="b">
        <v>0</v>
      </c>
      <c r="K7" t="s">
        <v>35</v>
      </c>
      <c r="L7" t="s">
        <v>7</v>
      </c>
      <c r="M7" t="s">
        <v>36</v>
      </c>
    </row>
    <row r="8" spans="1:13" x14ac:dyDescent="0.25">
      <c r="A8" t="s">
        <v>35</v>
      </c>
      <c r="B8" t="s">
        <v>37</v>
      </c>
      <c r="C8" t="s">
        <v>25</v>
      </c>
      <c r="D8" t="s">
        <v>26</v>
      </c>
      <c r="E8" t="s">
        <v>33</v>
      </c>
      <c r="F8" t="s">
        <v>38</v>
      </c>
      <c r="G8" t="s">
        <v>6</v>
      </c>
      <c r="H8" t="s">
        <v>29</v>
      </c>
      <c r="I8" t="b">
        <v>0</v>
      </c>
      <c r="J8" t="b">
        <v>0</v>
      </c>
      <c r="K8" t="s">
        <v>31</v>
      </c>
      <c r="L8" t="s">
        <v>7</v>
      </c>
      <c r="M8" t="s">
        <v>39</v>
      </c>
    </row>
    <row r="9" spans="1:13" x14ac:dyDescent="0.25">
      <c r="A9" t="s">
        <v>40</v>
      </c>
      <c r="B9" t="s">
        <v>41</v>
      </c>
      <c r="C9" t="s">
        <v>25</v>
      </c>
      <c r="D9" t="s">
        <v>26</v>
      </c>
      <c r="E9" t="s">
        <v>42</v>
      </c>
      <c r="F9" t="s">
        <v>5</v>
      </c>
      <c r="G9" t="s">
        <v>6</v>
      </c>
      <c r="H9" t="s">
        <v>29</v>
      </c>
      <c r="I9" t="b">
        <v>0</v>
      </c>
      <c r="J9" t="b">
        <v>0</v>
      </c>
      <c r="L9" t="s">
        <v>7</v>
      </c>
      <c r="M9" t="s">
        <v>43</v>
      </c>
    </row>
    <row r="10" spans="1:13" x14ac:dyDescent="0.25">
      <c r="A10" t="s">
        <v>44</v>
      </c>
      <c r="B10" t="s">
        <v>45</v>
      </c>
      <c r="C10" t="s">
        <v>25</v>
      </c>
      <c r="D10" t="s">
        <v>46</v>
      </c>
      <c r="E10" t="s">
        <v>47</v>
      </c>
      <c r="F10" t="s">
        <v>38</v>
      </c>
      <c r="G10" t="s">
        <v>17</v>
      </c>
      <c r="H10" t="s">
        <v>29</v>
      </c>
      <c r="I10" t="b">
        <v>0</v>
      </c>
      <c r="J10" t="b">
        <v>0</v>
      </c>
      <c r="L10" t="s">
        <v>48</v>
      </c>
      <c r="M10" t="s">
        <v>49</v>
      </c>
    </row>
    <row r="11" spans="1:13" x14ac:dyDescent="0.25">
      <c r="A11" t="s">
        <v>50</v>
      </c>
      <c r="B11" t="s">
        <v>51</v>
      </c>
      <c r="C11" t="s">
        <v>25</v>
      </c>
      <c r="D11" t="s">
        <v>26</v>
      </c>
      <c r="E11" t="s">
        <v>52</v>
      </c>
      <c r="F11" t="s">
        <v>38</v>
      </c>
      <c r="G11" t="s">
        <v>6</v>
      </c>
      <c r="H11" t="s">
        <v>29</v>
      </c>
      <c r="I11" t="b">
        <v>0</v>
      </c>
      <c r="J11" t="b">
        <v>0</v>
      </c>
      <c r="K11" t="s">
        <v>35</v>
      </c>
      <c r="L11" t="s">
        <v>7</v>
      </c>
      <c r="M11" t="s">
        <v>53</v>
      </c>
    </row>
    <row r="12" spans="1:13" x14ac:dyDescent="0.25">
      <c r="A12" t="s">
        <v>54</v>
      </c>
      <c r="B12" t="s">
        <v>55</v>
      </c>
      <c r="C12" t="s">
        <v>25</v>
      </c>
      <c r="D12" t="s">
        <v>26</v>
      </c>
      <c r="E12" t="s">
        <v>56</v>
      </c>
      <c r="F12" t="s">
        <v>38</v>
      </c>
      <c r="G12" t="s">
        <v>17</v>
      </c>
      <c r="H12" t="s">
        <v>29</v>
      </c>
      <c r="I12" t="b">
        <v>0</v>
      </c>
      <c r="J12" t="b">
        <v>0</v>
      </c>
      <c r="L12" t="s">
        <v>7</v>
      </c>
      <c r="M12" t="s">
        <v>57</v>
      </c>
    </row>
    <row r="13" spans="1:13" x14ac:dyDescent="0.25">
      <c r="A13" t="s">
        <v>58</v>
      </c>
      <c r="B13" t="s">
        <v>59</v>
      </c>
      <c r="C13" t="s">
        <v>25</v>
      </c>
      <c r="D13" t="s">
        <v>26</v>
      </c>
      <c r="E13" t="s">
        <v>60</v>
      </c>
      <c r="F13" t="s">
        <v>38</v>
      </c>
      <c r="G13" t="s">
        <v>17</v>
      </c>
      <c r="H13" t="s">
        <v>29</v>
      </c>
      <c r="I13" t="b">
        <v>0</v>
      </c>
      <c r="J13" t="b">
        <v>0</v>
      </c>
      <c r="K13" t="s">
        <v>54</v>
      </c>
      <c r="L13" t="s">
        <v>7</v>
      </c>
      <c r="M13" t="s">
        <v>61</v>
      </c>
    </row>
    <row r="14" spans="1:13" x14ac:dyDescent="0.25">
      <c r="A14" t="s">
        <v>62</v>
      </c>
      <c r="B14" t="s">
        <v>63</v>
      </c>
      <c r="C14" t="s">
        <v>25</v>
      </c>
      <c r="D14" t="s">
        <v>26</v>
      </c>
      <c r="E14" t="s">
        <v>56</v>
      </c>
      <c r="F14" t="s">
        <v>38</v>
      </c>
      <c r="G14" t="s">
        <v>17</v>
      </c>
      <c r="H14" t="s">
        <v>29</v>
      </c>
      <c r="I14" t="b">
        <v>0</v>
      </c>
      <c r="J14" t="b">
        <v>0</v>
      </c>
      <c r="K14" t="s">
        <v>54</v>
      </c>
      <c r="L14" t="s">
        <v>7</v>
      </c>
      <c r="M14" t="s">
        <v>64</v>
      </c>
    </row>
    <row r="15" spans="1:13" x14ac:dyDescent="0.25">
      <c r="A15" t="s">
        <v>65</v>
      </c>
      <c r="B15" t="s">
        <v>66</v>
      </c>
      <c r="C15" t="s">
        <v>25</v>
      </c>
      <c r="D15" t="s">
        <v>26</v>
      </c>
      <c r="E15" t="s">
        <v>33</v>
      </c>
      <c r="F15" t="s">
        <v>38</v>
      </c>
      <c r="G15" t="s">
        <v>6</v>
      </c>
      <c r="H15" t="s">
        <v>29</v>
      </c>
      <c r="I15" t="b">
        <v>0</v>
      </c>
      <c r="J15" t="b">
        <v>0</v>
      </c>
      <c r="K15" t="s">
        <v>35</v>
      </c>
      <c r="L15" t="s">
        <v>7</v>
      </c>
      <c r="M15" t="s">
        <v>67</v>
      </c>
    </row>
    <row r="16" spans="1:13" x14ac:dyDescent="0.25">
      <c r="A16" t="s">
        <v>68</v>
      </c>
      <c r="B16" t="s">
        <v>69</v>
      </c>
      <c r="C16" t="s">
        <v>25</v>
      </c>
      <c r="D16" t="s">
        <v>26</v>
      </c>
      <c r="E16" t="s">
        <v>33</v>
      </c>
      <c r="F16" t="s">
        <v>70</v>
      </c>
      <c r="G16" t="s">
        <v>6</v>
      </c>
      <c r="H16" t="s">
        <v>29</v>
      </c>
      <c r="I16" t="b">
        <v>0</v>
      </c>
      <c r="J16" t="b">
        <v>0</v>
      </c>
      <c r="K16" t="s">
        <v>31</v>
      </c>
      <c r="L16" t="s">
        <v>7</v>
      </c>
      <c r="M16" t="s">
        <v>71</v>
      </c>
    </row>
    <row r="17" spans="1:13" x14ac:dyDescent="0.25">
      <c r="A17" t="s">
        <v>72</v>
      </c>
      <c r="B17" t="s">
        <v>73</v>
      </c>
      <c r="C17" t="s">
        <v>25</v>
      </c>
      <c r="D17" t="s">
        <v>74</v>
      </c>
      <c r="E17" t="s">
        <v>75</v>
      </c>
      <c r="F17" t="s">
        <v>38</v>
      </c>
      <c r="G17" t="s">
        <v>6</v>
      </c>
      <c r="H17" t="s">
        <v>76</v>
      </c>
      <c r="I17" t="b">
        <v>0</v>
      </c>
      <c r="J17" t="b">
        <v>0</v>
      </c>
      <c r="L17" t="s">
        <v>7</v>
      </c>
      <c r="M17" t="s">
        <v>77</v>
      </c>
    </row>
    <row r="18" spans="1:13" x14ac:dyDescent="0.25">
      <c r="A18" t="s">
        <v>78</v>
      </c>
      <c r="B18" t="s">
        <v>79</v>
      </c>
      <c r="C18" t="s">
        <v>25</v>
      </c>
      <c r="D18" t="s">
        <v>74</v>
      </c>
      <c r="E18" t="s">
        <v>80</v>
      </c>
      <c r="F18" t="s">
        <v>38</v>
      </c>
      <c r="G18" t="s">
        <v>6</v>
      </c>
      <c r="H18" t="s">
        <v>76</v>
      </c>
      <c r="I18" t="b">
        <v>0</v>
      </c>
      <c r="J18" t="b">
        <v>0</v>
      </c>
      <c r="K18" t="s">
        <v>72</v>
      </c>
      <c r="L18" t="s">
        <v>81</v>
      </c>
      <c r="M18" t="s">
        <v>82</v>
      </c>
    </row>
    <row r="19" spans="1:13" x14ac:dyDescent="0.25">
      <c r="A19" t="s">
        <v>83</v>
      </c>
      <c r="B19" t="s">
        <v>84</v>
      </c>
      <c r="C19" t="s">
        <v>25</v>
      </c>
      <c r="D19" t="s">
        <v>74</v>
      </c>
      <c r="E19" t="s">
        <v>85</v>
      </c>
      <c r="F19" t="s">
        <v>38</v>
      </c>
      <c r="G19" t="s">
        <v>6</v>
      </c>
      <c r="H19" t="s">
        <v>76</v>
      </c>
      <c r="I19" t="b">
        <v>0</v>
      </c>
      <c r="J19" t="b">
        <v>0</v>
      </c>
      <c r="K19" t="s">
        <v>72</v>
      </c>
      <c r="L19" t="s">
        <v>7</v>
      </c>
      <c r="M19" t="s">
        <v>86</v>
      </c>
    </row>
    <row r="20" spans="1:13" x14ac:dyDescent="0.25">
      <c r="A20" t="s">
        <v>87</v>
      </c>
      <c r="B20" t="s">
        <v>88</v>
      </c>
      <c r="C20" t="s">
        <v>25</v>
      </c>
      <c r="D20" t="s">
        <v>74</v>
      </c>
      <c r="E20" t="s">
        <v>85</v>
      </c>
      <c r="F20" t="s">
        <v>5</v>
      </c>
      <c r="G20" t="s">
        <v>6</v>
      </c>
      <c r="H20" t="s">
        <v>76</v>
      </c>
      <c r="I20" t="b">
        <v>0</v>
      </c>
      <c r="J20" t="b">
        <v>0</v>
      </c>
      <c r="K20" t="s">
        <v>83</v>
      </c>
      <c r="L20" t="s">
        <v>7</v>
      </c>
      <c r="M20" t="s">
        <v>89</v>
      </c>
    </row>
    <row r="21" spans="1:13" x14ac:dyDescent="0.25">
      <c r="A21" t="s">
        <v>90</v>
      </c>
      <c r="B21" t="s">
        <v>91</v>
      </c>
      <c r="C21" t="s">
        <v>76</v>
      </c>
      <c r="D21" t="s">
        <v>92</v>
      </c>
      <c r="E21" t="s">
        <v>93</v>
      </c>
      <c r="F21" t="s">
        <v>5</v>
      </c>
      <c r="G21" t="s">
        <v>17</v>
      </c>
      <c r="H21" t="s">
        <v>76</v>
      </c>
      <c r="I21" t="b">
        <v>0</v>
      </c>
      <c r="J21" t="b">
        <v>0</v>
      </c>
      <c r="L21" t="s">
        <v>7</v>
      </c>
      <c r="M21" t="s">
        <v>94</v>
      </c>
    </row>
    <row r="22" spans="1:13" x14ac:dyDescent="0.25">
      <c r="A22" t="s">
        <v>95</v>
      </c>
      <c r="B22" t="s">
        <v>96</v>
      </c>
      <c r="C22" t="s">
        <v>76</v>
      </c>
      <c r="D22" t="s">
        <v>92</v>
      </c>
      <c r="E22" t="s">
        <v>93</v>
      </c>
      <c r="F22" t="s">
        <v>5</v>
      </c>
      <c r="G22" t="s">
        <v>17</v>
      </c>
      <c r="H22" t="s">
        <v>76</v>
      </c>
      <c r="I22" t="b">
        <v>0</v>
      </c>
      <c r="J22" t="b">
        <v>0</v>
      </c>
      <c r="K22" t="s">
        <v>90</v>
      </c>
      <c r="L22" t="s">
        <v>7</v>
      </c>
      <c r="M22" t="s">
        <v>97</v>
      </c>
    </row>
    <row r="23" spans="1:13" x14ac:dyDescent="0.25">
      <c r="A23" t="s">
        <v>98</v>
      </c>
      <c r="B23" t="s">
        <v>99</v>
      </c>
      <c r="C23" t="s">
        <v>76</v>
      </c>
      <c r="D23" t="s">
        <v>92</v>
      </c>
      <c r="E23" t="s">
        <v>93</v>
      </c>
      <c r="F23" t="s">
        <v>38</v>
      </c>
      <c r="G23" t="s">
        <v>17</v>
      </c>
      <c r="H23" t="s">
        <v>76</v>
      </c>
      <c r="I23" t="b">
        <v>0</v>
      </c>
      <c r="J23" t="b">
        <v>0</v>
      </c>
      <c r="L23" t="s">
        <v>7</v>
      </c>
      <c r="M23" t="s">
        <v>100</v>
      </c>
    </row>
    <row r="24" spans="1:13" x14ac:dyDescent="0.25">
      <c r="A24" t="s">
        <v>101</v>
      </c>
      <c r="B24" t="s">
        <v>102</v>
      </c>
      <c r="C24" t="s">
        <v>76</v>
      </c>
      <c r="D24" t="s">
        <v>92</v>
      </c>
      <c r="E24" t="s">
        <v>93</v>
      </c>
      <c r="F24" t="s">
        <v>38</v>
      </c>
      <c r="G24" t="s">
        <v>17</v>
      </c>
      <c r="H24" t="s">
        <v>76</v>
      </c>
      <c r="I24" t="b">
        <v>0</v>
      </c>
      <c r="J24" t="b">
        <v>0</v>
      </c>
      <c r="K24" t="s">
        <v>98</v>
      </c>
      <c r="L24" t="s">
        <v>7</v>
      </c>
      <c r="M24" t="s">
        <v>103</v>
      </c>
    </row>
    <row r="25" spans="1:13" x14ac:dyDescent="0.25">
      <c r="A25" t="s">
        <v>104</v>
      </c>
      <c r="B25" t="s">
        <v>105</v>
      </c>
      <c r="C25" t="s">
        <v>76</v>
      </c>
      <c r="D25" t="s">
        <v>92</v>
      </c>
      <c r="E25" t="s">
        <v>3</v>
      </c>
      <c r="F25" t="s">
        <v>5</v>
      </c>
      <c r="G25" t="s">
        <v>6</v>
      </c>
      <c r="H25" t="s">
        <v>76</v>
      </c>
      <c r="I25" t="b">
        <v>0</v>
      </c>
      <c r="J25" t="b">
        <v>0</v>
      </c>
      <c r="L25" t="s">
        <v>7</v>
      </c>
      <c r="M25" t="s">
        <v>106</v>
      </c>
    </row>
    <row r="26" spans="1:13" x14ac:dyDescent="0.25">
      <c r="A26" t="s">
        <v>107</v>
      </c>
      <c r="B26" t="s">
        <v>108</v>
      </c>
      <c r="C26" t="s">
        <v>76</v>
      </c>
      <c r="D26" t="s">
        <v>109</v>
      </c>
      <c r="E26" t="s">
        <v>33</v>
      </c>
      <c r="F26" t="s">
        <v>5</v>
      </c>
      <c r="G26" t="s">
        <v>6</v>
      </c>
      <c r="H26" t="s">
        <v>76</v>
      </c>
      <c r="I26" t="b">
        <v>0</v>
      </c>
      <c r="J26" t="b">
        <v>0</v>
      </c>
      <c r="K26" t="s">
        <v>104</v>
      </c>
      <c r="L26" t="s">
        <v>7</v>
      </c>
      <c r="M26" t="s">
        <v>110</v>
      </c>
    </row>
    <row r="27" spans="1:13" x14ac:dyDescent="0.25">
      <c r="A27" t="s">
        <v>111</v>
      </c>
      <c r="B27" t="s">
        <v>112</v>
      </c>
      <c r="C27" t="s">
        <v>76</v>
      </c>
      <c r="D27" t="s">
        <v>109</v>
      </c>
      <c r="E27" t="s">
        <v>33</v>
      </c>
      <c r="F27" t="s">
        <v>5</v>
      </c>
      <c r="G27" t="s">
        <v>6</v>
      </c>
      <c r="H27" t="s">
        <v>76</v>
      </c>
      <c r="I27" t="b">
        <v>0</v>
      </c>
      <c r="J27" t="b">
        <v>0</v>
      </c>
      <c r="L27" t="s">
        <v>7</v>
      </c>
      <c r="M27" t="s">
        <v>113</v>
      </c>
    </row>
    <row r="28" spans="1:13" x14ac:dyDescent="0.25">
      <c r="A28" t="s">
        <v>114</v>
      </c>
      <c r="B28" t="s">
        <v>115</v>
      </c>
      <c r="C28" t="s">
        <v>76</v>
      </c>
      <c r="D28" t="s">
        <v>92</v>
      </c>
      <c r="E28" t="s">
        <v>93</v>
      </c>
      <c r="F28" t="s">
        <v>5</v>
      </c>
      <c r="G28" t="s">
        <v>116</v>
      </c>
      <c r="H28" t="s">
        <v>76</v>
      </c>
      <c r="I28" t="b">
        <v>0</v>
      </c>
      <c r="J28" t="b">
        <v>0</v>
      </c>
      <c r="L28" t="s">
        <v>7</v>
      </c>
      <c r="M28" t="s">
        <v>117</v>
      </c>
    </row>
    <row r="29" spans="1:13" x14ac:dyDescent="0.25">
      <c r="A29" t="s">
        <v>118</v>
      </c>
      <c r="B29" t="s">
        <v>119</v>
      </c>
      <c r="C29" t="s">
        <v>76</v>
      </c>
      <c r="D29" t="s">
        <v>92</v>
      </c>
      <c r="E29" t="s">
        <v>120</v>
      </c>
      <c r="F29" t="s">
        <v>38</v>
      </c>
      <c r="G29" t="s">
        <v>17</v>
      </c>
      <c r="H29" t="s">
        <v>76</v>
      </c>
      <c r="I29" t="b">
        <v>0</v>
      </c>
      <c r="J29" t="b">
        <v>0</v>
      </c>
      <c r="K29" t="s">
        <v>98</v>
      </c>
      <c r="L29" t="s">
        <v>7</v>
      </c>
      <c r="M29" t="s">
        <v>121</v>
      </c>
    </row>
    <row r="30" spans="1:13" x14ac:dyDescent="0.25">
      <c r="A30" t="s">
        <v>122</v>
      </c>
      <c r="B30" t="s">
        <v>123</v>
      </c>
      <c r="C30" t="s">
        <v>76</v>
      </c>
      <c r="D30" t="s">
        <v>109</v>
      </c>
      <c r="E30" t="s">
        <v>33</v>
      </c>
      <c r="F30" t="s">
        <v>38</v>
      </c>
      <c r="G30" t="s">
        <v>6</v>
      </c>
      <c r="H30" t="s">
        <v>76</v>
      </c>
      <c r="I30" t="b">
        <v>0</v>
      </c>
      <c r="J30" t="b">
        <v>0</v>
      </c>
      <c r="L30" t="s">
        <v>7</v>
      </c>
      <c r="M30" t="s">
        <v>124</v>
      </c>
    </row>
    <row r="31" spans="1:13" x14ac:dyDescent="0.25">
      <c r="A31" t="s">
        <v>125</v>
      </c>
      <c r="B31" t="s">
        <v>126</v>
      </c>
      <c r="C31" t="s">
        <v>76</v>
      </c>
      <c r="D31" t="s">
        <v>92</v>
      </c>
      <c r="E31" t="s">
        <v>120</v>
      </c>
      <c r="F31" t="s">
        <v>38</v>
      </c>
      <c r="G31" t="s">
        <v>17</v>
      </c>
      <c r="H31" t="s">
        <v>76</v>
      </c>
      <c r="I31" t="b">
        <v>0</v>
      </c>
      <c r="J31" t="b">
        <v>0</v>
      </c>
      <c r="L31" t="s">
        <v>7</v>
      </c>
      <c r="M31" t="s">
        <v>127</v>
      </c>
    </row>
    <row r="32" spans="1:13" x14ac:dyDescent="0.25">
      <c r="A32" t="s">
        <v>128</v>
      </c>
      <c r="B32" t="s">
        <v>129</v>
      </c>
      <c r="C32" t="s">
        <v>76</v>
      </c>
      <c r="D32" t="s">
        <v>92</v>
      </c>
      <c r="E32" t="s">
        <v>93</v>
      </c>
      <c r="F32" t="s">
        <v>38</v>
      </c>
      <c r="G32" t="s">
        <v>17</v>
      </c>
      <c r="H32" t="s">
        <v>76</v>
      </c>
      <c r="I32" t="b">
        <v>0</v>
      </c>
      <c r="J32" t="b">
        <v>0</v>
      </c>
      <c r="K32" t="s">
        <v>98</v>
      </c>
      <c r="L32" t="s">
        <v>7</v>
      </c>
      <c r="M32" t="s">
        <v>130</v>
      </c>
    </row>
    <row r="33" spans="1:13" x14ac:dyDescent="0.25">
      <c r="A33" t="s">
        <v>131</v>
      </c>
      <c r="B33" t="s">
        <v>132</v>
      </c>
      <c r="C33" t="s">
        <v>76</v>
      </c>
      <c r="D33" t="s">
        <v>92</v>
      </c>
      <c r="E33" t="s">
        <v>3</v>
      </c>
      <c r="F33" t="s">
        <v>5</v>
      </c>
      <c r="G33" t="s">
        <v>6</v>
      </c>
      <c r="H33" t="s">
        <v>76</v>
      </c>
      <c r="I33" t="b">
        <v>0</v>
      </c>
      <c r="J33" t="b">
        <v>0</v>
      </c>
      <c r="K33" t="s">
        <v>104</v>
      </c>
      <c r="L33" t="s">
        <v>7</v>
      </c>
      <c r="M33" t="s">
        <v>133</v>
      </c>
    </row>
    <row r="34" spans="1:13" x14ac:dyDescent="0.25">
      <c r="A34" t="s">
        <v>134</v>
      </c>
      <c r="B34" t="s">
        <v>135</v>
      </c>
      <c r="C34" t="s">
        <v>76</v>
      </c>
      <c r="D34" t="s">
        <v>92</v>
      </c>
      <c r="E34" t="s">
        <v>3</v>
      </c>
      <c r="F34" t="s">
        <v>38</v>
      </c>
      <c r="G34" t="s">
        <v>17</v>
      </c>
      <c r="H34" t="s">
        <v>76</v>
      </c>
      <c r="I34" t="b">
        <v>0</v>
      </c>
      <c r="J34" t="b">
        <v>0</v>
      </c>
      <c r="L34" t="s">
        <v>7</v>
      </c>
      <c r="M34" t="s">
        <v>136</v>
      </c>
    </row>
    <row r="35" spans="1:13" x14ac:dyDescent="0.25">
      <c r="A35" t="s">
        <v>137</v>
      </c>
      <c r="B35" t="s">
        <v>138</v>
      </c>
      <c r="C35" t="s">
        <v>76</v>
      </c>
      <c r="D35" t="s">
        <v>92</v>
      </c>
      <c r="E35" t="s">
        <v>120</v>
      </c>
      <c r="F35" t="s">
        <v>5</v>
      </c>
      <c r="G35" t="s">
        <v>6</v>
      </c>
      <c r="H35" t="s">
        <v>76</v>
      </c>
      <c r="I35" t="b">
        <v>0</v>
      </c>
      <c r="J35" t="b">
        <v>0</v>
      </c>
      <c r="L35" t="s">
        <v>7</v>
      </c>
      <c r="M35" t="s">
        <v>139</v>
      </c>
    </row>
    <row r="36" spans="1:13" x14ac:dyDescent="0.25">
      <c r="A36" t="s">
        <v>140</v>
      </c>
      <c r="B36" t="s">
        <v>141</v>
      </c>
      <c r="C36" t="s">
        <v>76</v>
      </c>
      <c r="D36" t="s">
        <v>109</v>
      </c>
      <c r="E36" t="s">
        <v>33</v>
      </c>
      <c r="F36" t="s">
        <v>5</v>
      </c>
      <c r="G36" t="s">
        <v>6</v>
      </c>
      <c r="H36" t="s">
        <v>76</v>
      </c>
      <c r="I36" t="b">
        <v>0</v>
      </c>
      <c r="J36" t="b">
        <v>0</v>
      </c>
      <c r="L36" t="s">
        <v>7</v>
      </c>
      <c r="M36" t="s">
        <v>142</v>
      </c>
    </row>
    <row r="37" spans="1:13" x14ac:dyDescent="0.25">
      <c r="A37" t="s">
        <v>143</v>
      </c>
      <c r="B37" t="s">
        <v>144</v>
      </c>
      <c r="C37" t="s">
        <v>76</v>
      </c>
      <c r="D37" t="s">
        <v>109</v>
      </c>
      <c r="E37" t="s">
        <v>33</v>
      </c>
      <c r="F37" t="s">
        <v>5</v>
      </c>
      <c r="G37" t="s">
        <v>17</v>
      </c>
      <c r="H37" t="s">
        <v>76</v>
      </c>
      <c r="I37" t="b">
        <v>0</v>
      </c>
      <c r="J37" t="b">
        <v>0</v>
      </c>
      <c r="L37" t="s">
        <v>7</v>
      </c>
      <c r="M37" t="s">
        <v>145</v>
      </c>
    </row>
    <row r="38" spans="1:13" x14ac:dyDescent="0.25">
      <c r="A38" t="s">
        <v>146</v>
      </c>
      <c r="B38" t="s">
        <v>147</v>
      </c>
      <c r="C38" t="s">
        <v>148</v>
      </c>
      <c r="D38" t="s">
        <v>149</v>
      </c>
      <c r="E38" t="s">
        <v>150</v>
      </c>
      <c r="F38" t="s">
        <v>5</v>
      </c>
      <c r="G38" t="s">
        <v>6</v>
      </c>
      <c r="H38" t="s">
        <v>29</v>
      </c>
      <c r="I38" t="b">
        <v>0</v>
      </c>
      <c r="J38" t="b">
        <v>0</v>
      </c>
      <c r="L38" t="s">
        <v>151</v>
      </c>
      <c r="M38" t="s">
        <v>152</v>
      </c>
    </row>
    <row r="39" spans="1:13" x14ac:dyDescent="0.25">
      <c r="A39" t="s">
        <v>153</v>
      </c>
      <c r="B39" t="s">
        <v>154</v>
      </c>
      <c r="C39" t="s">
        <v>148</v>
      </c>
      <c r="D39" t="s">
        <v>149</v>
      </c>
      <c r="E39" t="s">
        <v>150</v>
      </c>
      <c r="F39" t="s">
        <v>155</v>
      </c>
      <c r="G39" t="s">
        <v>6</v>
      </c>
      <c r="H39" t="s">
        <v>29</v>
      </c>
      <c r="I39" t="b">
        <v>0</v>
      </c>
      <c r="J39" t="b">
        <v>0</v>
      </c>
      <c r="K39" t="s">
        <v>146</v>
      </c>
      <c r="L39" t="s">
        <v>156</v>
      </c>
      <c r="M39" t="s">
        <v>157</v>
      </c>
    </row>
    <row r="40" spans="1:13" x14ac:dyDescent="0.25">
      <c r="A40" t="s">
        <v>158</v>
      </c>
      <c r="B40" t="s">
        <v>159</v>
      </c>
      <c r="C40" t="s">
        <v>148</v>
      </c>
      <c r="D40" t="s">
        <v>149</v>
      </c>
      <c r="E40" t="s">
        <v>150</v>
      </c>
      <c r="F40" t="s">
        <v>70</v>
      </c>
      <c r="G40" t="s">
        <v>6</v>
      </c>
      <c r="H40" t="s">
        <v>29</v>
      </c>
      <c r="I40" t="b">
        <v>0</v>
      </c>
      <c r="J40" t="b">
        <v>0</v>
      </c>
      <c r="K40" t="s">
        <v>146</v>
      </c>
      <c r="L40" t="s">
        <v>160</v>
      </c>
      <c r="M40" t="s">
        <v>161</v>
      </c>
    </row>
    <row r="41" spans="1:13" x14ac:dyDescent="0.25">
      <c r="A41" t="s">
        <v>162</v>
      </c>
      <c r="B41" t="s">
        <v>163</v>
      </c>
      <c r="C41" t="s">
        <v>148</v>
      </c>
      <c r="D41" t="s">
        <v>149</v>
      </c>
      <c r="E41" t="s">
        <v>150</v>
      </c>
      <c r="F41" t="s">
        <v>5</v>
      </c>
      <c r="G41" t="s">
        <v>6</v>
      </c>
      <c r="H41" t="s">
        <v>29</v>
      </c>
      <c r="I41" t="b">
        <v>0</v>
      </c>
      <c r="J41" t="b">
        <v>0</v>
      </c>
      <c r="K41" t="s">
        <v>146</v>
      </c>
      <c r="L41" t="s">
        <v>164</v>
      </c>
      <c r="M41" t="s">
        <v>165</v>
      </c>
    </row>
    <row r="42" spans="1:13" x14ac:dyDescent="0.25">
      <c r="A42" t="s">
        <v>166</v>
      </c>
      <c r="B42" t="s">
        <v>167</v>
      </c>
      <c r="C42" t="s">
        <v>148</v>
      </c>
      <c r="D42" t="s">
        <v>168</v>
      </c>
      <c r="E42" t="s">
        <v>150</v>
      </c>
      <c r="F42" t="s">
        <v>5</v>
      </c>
      <c r="G42" t="s">
        <v>6</v>
      </c>
      <c r="H42" t="s">
        <v>29</v>
      </c>
      <c r="I42" t="b">
        <v>0</v>
      </c>
      <c r="J42" t="b">
        <v>0</v>
      </c>
      <c r="L42" t="s">
        <v>169</v>
      </c>
      <c r="M42" t="s">
        <v>170</v>
      </c>
    </row>
    <row r="43" spans="1:13" x14ac:dyDescent="0.25">
      <c r="A43" t="s">
        <v>171</v>
      </c>
      <c r="B43" t="s">
        <v>172</v>
      </c>
      <c r="C43" t="s">
        <v>148</v>
      </c>
      <c r="D43" t="s">
        <v>149</v>
      </c>
      <c r="E43" t="s">
        <v>173</v>
      </c>
      <c r="F43" t="s">
        <v>38</v>
      </c>
      <c r="G43" t="s">
        <v>17</v>
      </c>
      <c r="H43" t="s">
        <v>29</v>
      </c>
      <c r="I43" t="b">
        <v>0</v>
      </c>
      <c r="J43" t="b">
        <v>0</v>
      </c>
      <c r="L43" t="s">
        <v>174</v>
      </c>
      <c r="M43" t="s">
        <v>175</v>
      </c>
    </row>
    <row r="44" spans="1:13" x14ac:dyDescent="0.25">
      <c r="A44" t="s">
        <v>176</v>
      </c>
      <c r="B44" t="s">
        <v>177</v>
      </c>
      <c r="C44" t="s">
        <v>148</v>
      </c>
      <c r="D44" t="s">
        <v>149</v>
      </c>
      <c r="E44" t="s">
        <v>173</v>
      </c>
      <c r="F44" t="s">
        <v>38</v>
      </c>
      <c r="G44" t="s">
        <v>17</v>
      </c>
      <c r="H44" t="s">
        <v>29</v>
      </c>
      <c r="I44" t="b">
        <v>0</v>
      </c>
      <c r="J44" t="b">
        <v>0</v>
      </c>
      <c r="K44" t="s">
        <v>171</v>
      </c>
      <c r="L44" t="s">
        <v>178</v>
      </c>
      <c r="M44" t="s">
        <v>179</v>
      </c>
    </row>
    <row r="45" spans="1:13" x14ac:dyDescent="0.25">
      <c r="A45" t="s">
        <v>180</v>
      </c>
      <c r="B45" t="s">
        <v>181</v>
      </c>
      <c r="C45" t="s">
        <v>148</v>
      </c>
      <c r="D45" t="s">
        <v>149</v>
      </c>
      <c r="E45" t="s">
        <v>150</v>
      </c>
      <c r="F45" t="s">
        <v>182</v>
      </c>
      <c r="G45" t="s">
        <v>6</v>
      </c>
      <c r="H45" t="s">
        <v>29</v>
      </c>
      <c r="I45" t="b">
        <v>0</v>
      </c>
      <c r="J45" t="b">
        <v>0</v>
      </c>
      <c r="K45" t="s">
        <v>146</v>
      </c>
      <c r="L45" t="s">
        <v>183</v>
      </c>
      <c r="M45" t="s">
        <v>184</v>
      </c>
    </row>
    <row r="46" spans="1:13" x14ac:dyDescent="0.25">
      <c r="A46" t="s">
        <v>185</v>
      </c>
      <c r="B46" t="s">
        <v>186</v>
      </c>
      <c r="C46" t="s">
        <v>148</v>
      </c>
      <c r="D46" t="s">
        <v>149</v>
      </c>
      <c r="E46" t="s">
        <v>187</v>
      </c>
      <c r="F46" t="s">
        <v>188</v>
      </c>
      <c r="G46" t="s">
        <v>17</v>
      </c>
      <c r="H46" t="s">
        <v>29</v>
      </c>
      <c r="I46" t="b">
        <v>0</v>
      </c>
      <c r="J46" t="b">
        <v>0</v>
      </c>
      <c r="L46" t="s">
        <v>189</v>
      </c>
      <c r="M46" t="s">
        <v>190</v>
      </c>
    </row>
    <row r="47" spans="1:13" x14ac:dyDescent="0.25">
      <c r="A47" t="s">
        <v>191</v>
      </c>
      <c r="B47" t="s">
        <v>192</v>
      </c>
      <c r="C47" t="s">
        <v>148</v>
      </c>
      <c r="D47" t="s">
        <v>149</v>
      </c>
      <c r="E47" t="s">
        <v>187</v>
      </c>
      <c r="F47" t="s">
        <v>5</v>
      </c>
      <c r="G47" t="s">
        <v>17</v>
      </c>
      <c r="H47" t="s">
        <v>29</v>
      </c>
      <c r="I47" t="b">
        <v>0</v>
      </c>
      <c r="J47" t="b">
        <v>0</v>
      </c>
      <c r="K47" t="s">
        <v>185</v>
      </c>
      <c r="L47" t="s">
        <v>7</v>
      </c>
      <c r="M47" t="s">
        <v>193</v>
      </c>
    </row>
    <row r="48" spans="1:13" x14ac:dyDescent="0.25">
      <c r="A48" t="s">
        <v>194</v>
      </c>
      <c r="B48" t="s">
        <v>195</v>
      </c>
      <c r="C48" t="s">
        <v>148</v>
      </c>
      <c r="D48" t="s">
        <v>149</v>
      </c>
      <c r="E48" t="s">
        <v>196</v>
      </c>
      <c r="F48" t="s">
        <v>38</v>
      </c>
      <c r="G48" t="s">
        <v>6</v>
      </c>
      <c r="H48" t="s">
        <v>76</v>
      </c>
      <c r="I48" t="b">
        <v>0</v>
      </c>
      <c r="J48" t="b">
        <v>0</v>
      </c>
      <c r="L48" t="s">
        <v>197</v>
      </c>
      <c r="M48" t="s">
        <v>198</v>
      </c>
    </row>
    <row r="49" spans="1:13" x14ac:dyDescent="0.25">
      <c r="A49" t="s">
        <v>199</v>
      </c>
      <c r="B49" t="s">
        <v>200</v>
      </c>
      <c r="C49" t="s">
        <v>148</v>
      </c>
      <c r="D49" t="s">
        <v>149</v>
      </c>
      <c r="E49" t="s">
        <v>196</v>
      </c>
      <c r="F49" t="s">
        <v>38</v>
      </c>
      <c r="G49" t="s">
        <v>6</v>
      </c>
      <c r="H49" t="s">
        <v>76</v>
      </c>
      <c r="I49" t="b">
        <v>0</v>
      </c>
      <c r="J49" t="b">
        <v>0</v>
      </c>
      <c r="K49" t="s">
        <v>194</v>
      </c>
      <c r="L49" t="s">
        <v>201</v>
      </c>
      <c r="M49" t="s">
        <v>202</v>
      </c>
    </row>
    <row r="50" spans="1:13" x14ac:dyDescent="0.25">
      <c r="A50" t="s">
        <v>203</v>
      </c>
      <c r="B50" t="s">
        <v>204</v>
      </c>
      <c r="C50" t="s">
        <v>148</v>
      </c>
      <c r="D50" t="s">
        <v>149</v>
      </c>
      <c r="E50" t="s">
        <v>196</v>
      </c>
      <c r="F50" t="s">
        <v>205</v>
      </c>
      <c r="G50" t="s">
        <v>6</v>
      </c>
      <c r="H50" t="s">
        <v>76</v>
      </c>
      <c r="I50" t="b">
        <v>0</v>
      </c>
      <c r="J50" t="b">
        <v>0</v>
      </c>
      <c r="K50" t="s">
        <v>194</v>
      </c>
      <c r="L50" t="s">
        <v>206</v>
      </c>
      <c r="M50" t="s">
        <v>207</v>
      </c>
    </row>
    <row r="51" spans="1:13" x14ac:dyDescent="0.25">
      <c r="A51" t="s">
        <v>208</v>
      </c>
      <c r="B51" t="s">
        <v>209</v>
      </c>
      <c r="C51" t="s">
        <v>76</v>
      </c>
      <c r="D51" t="s">
        <v>210</v>
      </c>
      <c r="E51" t="s">
        <v>3</v>
      </c>
      <c r="F51" t="s">
        <v>38</v>
      </c>
      <c r="G51" t="s">
        <v>6</v>
      </c>
      <c r="H51" t="s">
        <v>76</v>
      </c>
      <c r="I51" t="b">
        <v>0</v>
      </c>
      <c r="J51" t="b">
        <v>0</v>
      </c>
      <c r="L51" t="s">
        <v>211</v>
      </c>
      <c r="M51" t="s">
        <v>212</v>
      </c>
    </row>
    <row r="52" spans="1:13" x14ac:dyDescent="0.25">
      <c r="A52" t="s">
        <v>213</v>
      </c>
      <c r="B52" t="s">
        <v>214</v>
      </c>
      <c r="C52" t="s">
        <v>76</v>
      </c>
      <c r="D52" t="s">
        <v>210</v>
      </c>
      <c r="E52" t="s">
        <v>3</v>
      </c>
      <c r="F52" t="s">
        <v>38</v>
      </c>
      <c r="G52" t="s">
        <v>6</v>
      </c>
      <c r="H52" t="s">
        <v>76</v>
      </c>
      <c r="I52" t="b">
        <v>0</v>
      </c>
      <c r="J52" t="b">
        <v>0</v>
      </c>
      <c r="K52" t="s">
        <v>208</v>
      </c>
      <c r="L52" t="s">
        <v>7</v>
      </c>
      <c r="M52" t="s">
        <v>215</v>
      </c>
    </row>
    <row r="53" spans="1:13" x14ac:dyDescent="0.25">
      <c r="A53" t="s">
        <v>216</v>
      </c>
      <c r="B53" t="s">
        <v>217</v>
      </c>
      <c r="C53" t="s">
        <v>76</v>
      </c>
      <c r="D53" t="s">
        <v>210</v>
      </c>
      <c r="E53" t="s">
        <v>218</v>
      </c>
      <c r="F53" t="s">
        <v>38</v>
      </c>
      <c r="G53" t="s">
        <v>17</v>
      </c>
      <c r="H53" t="s">
        <v>76</v>
      </c>
      <c r="I53" t="b">
        <v>0</v>
      </c>
      <c r="J53" t="b">
        <v>0</v>
      </c>
      <c r="L53" t="s">
        <v>219</v>
      </c>
      <c r="M53" t="s">
        <v>220</v>
      </c>
    </row>
    <row r="54" spans="1:13" x14ac:dyDescent="0.25">
      <c r="A54" t="s">
        <v>221</v>
      </c>
      <c r="B54" t="s">
        <v>222</v>
      </c>
      <c r="C54" t="s">
        <v>76</v>
      </c>
      <c r="D54" t="s">
        <v>210</v>
      </c>
      <c r="E54" t="s">
        <v>218</v>
      </c>
      <c r="F54" t="s">
        <v>38</v>
      </c>
      <c r="G54" t="s">
        <v>17</v>
      </c>
      <c r="H54" t="s">
        <v>76</v>
      </c>
      <c r="I54" t="b">
        <v>0</v>
      </c>
      <c r="J54" t="b">
        <v>0</v>
      </c>
      <c r="K54" t="s">
        <v>216</v>
      </c>
      <c r="L54" t="s">
        <v>7</v>
      </c>
      <c r="M54" t="s">
        <v>223</v>
      </c>
    </row>
    <row r="55" spans="1:13" x14ac:dyDescent="0.25">
      <c r="A55" t="s">
        <v>224</v>
      </c>
      <c r="B55" t="s">
        <v>225</v>
      </c>
      <c r="C55" t="s">
        <v>76</v>
      </c>
      <c r="D55" t="s">
        <v>210</v>
      </c>
      <c r="E55" t="s">
        <v>218</v>
      </c>
      <c r="F55" t="s">
        <v>38</v>
      </c>
      <c r="G55" t="s">
        <v>17</v>
      </c>
      <c r="H55" t="s">
        <v>76</v>
      </c>
      <c r="I55" t="b">
        <v>0</v>
      </c>
      <c r="J55" t="b">
        <v>0</v>
      </c>
      <c r="L55" t="s">
        <v>226</v>
      </c>
      <c r="M55" t="s">
        <v>227</v>
      </c>
    </row>
    <row r="56" spans="1:13" x14ac:dyDescent="0.25">
      <c r="A56" t="s">
        <v>228</v>
      </c>
      <c r="B56" t="s">
        <v>229</v>
      </c>
      <c r="C56" t="s">
        <v>76</v>
      </c>
      <c r="D56" t="s">
        <v>210</v>
      </c>
      <c r="E56" t="s">
        <v>218</v>
      </c>
      <c r="F56" t="s">
        <v>38</v>
      </c>
      <c r="G56" t="s">
        <v>17</v>
      </c>
      <c r="H56" t="s">
        <v>76</v>
      </c>
      <c r="I56" t="b">
        <v>0</v>
      </c>
      <c r="J56" t="b">
        <v>0</v>
      </c>
      <c r="K56" t="s">
        <v>216</v>
      </c>
      <c r="L56" t="s">
        <v>7</v>
      </c>
      <c r="M56" t="s">
        <v>230</v>
      </c>
    </row>
    <row r="57" spans="1:13" x14ac:dyDescent="0.25">
      <c r="A57" t="s">
        <v>231</v>
      </c>
      <c r="B57" t="s">
        <v>232</v>
      </c>
      <c r="C57" t="s">
        <v>76</v>
      </c>
      <c r="D57" t="s">
        <v>210</v>
      </c>
      <c r="E57" t="s">
        <v>218</v>
      </c>
      <c r="F57" t="s">
        <v>38</v>
      </c>
      <c r="G57" t="s">
        <v>17</v>
      </c>
      <c r="H57" t="s">
        <v>76</v>
      </c>
      <c r="I57" t="b">
        <v>0</v>
      </c>
      <c r="J57" t="b">
        <v>0</v>
      </c>
      <c r="K57" t="s">
        <v>221</v>
      </c>
      <c r="L57" t="s">
        <v>7</v>
      </c>
      <c r="M57" t="s">
        <v>233</v>
      </c>
    </row>
    <row r="58" spans="1:13" x14ac:dyDescent="0.25">
      <c r="A58" t="s">
        <v>234</v>
      </c>
      <c r="B58" t="s">
        <v>235</v>
      </c>
      <c r="C58" t="s">
        <v>76</v>
      </c>
      <c r="D58" t="s">
        <v>210</v>
      </c>
      <c r="E58" t="s">
        <v>218</v>
      </c>
      <c r="F58" t="s">
        <v>38</v>
      </c>
      <c r="G58" t="s">
        <v>17</v>
      </c>
      <c r="H58" t="s">
        <v>76</v>
      </c>
      <c r="I58" t="b">
        <v>0</v>
      </c>
      <c r="J58" t="b">
        <v>0</v>
      </c>
      <c r="K58" t="s">
        <v>221</v>
      </c>
      <c r="L58" t="s">
        <v>7</v>
      </c>
      <c r="M58" t="s">
        <v>236</v>
      </c>
    </row>
    <row r="59" spans="1:13" x14ac:dyDescent="0.25">
      <c r="A59" t="s">
        <v>237</v>
      </c>
      <c r="B59" t="s">
        <v>238</v>
      </c>
      <c r="C59" t="s">
        <v>76</v>
      </c>
      <c r="D59" t="s">
        <v>210</v>
      </c>
      <c r="E59" t="s">
        <v>218</v>
      </c>
      <c r="F59" t="s">
        <v>38</v>
      </c>
      <c r="G59" t="s">
        <v>6</v>
      </c>
      <c r="H59" t="s">
        <v>76</v>
      </c>
      <c r="I59" t="b">
        <v>0</v>
      </c>
      <c r="J59" t="b">
        <v>0</v>
      </c>
      <c r="K59" t="s">
        <v>213</v>
      </c>
      <c r="L59" t="s">
        <v>7</v>
      </c>
      <c r="M59" t="s">
        <v>239</v>
      </c>
    </row>
    <row r="60" spans="1:13" x14ac:dyDescent="0.25">
      <c r="A60" t="s">
        <v>240</v>
      </c>
      <c r="B60" t="s">
        <v>241</v>
      </c>
      <c r="C60" t="s">
        <v>76</v>
      </c>
      <c r="D60" t="s">
        <v>210</v>
      </c>
      <c r="E60" t="s">
        <v>218</v>
      </c>
      <c r="F60" t="s">
        <v>38</v>
      </c>
      <c r="G60" t="s">
        <v>17</v>
      </c>
      <c r="H60" t="s">
        <v>76</v>
      </c>
      <c r="I60" t="b">
        <v>0</v>
      </c>
      <c r="J60" t="b">
        <v>0</v>
      </c>
      <c r="K60" t="s">
        <v>216</v>
      </c>
      <c r="L60" t="s">
        <v>7</v>
      </c>
      <c r="M60" t="s">
        <v>242</v>
      </c>
    </row>
    <row r="61" spans="1:13" x14ac:dyDescent="0.25">
      <c r="A61" t="s">
        <v>243</v>
      </c>
      <c r="B61" t="s">
        <v>244</v>
      </c>
      <c r="C61" t="s">
        <v>148</v>
      </c>
      <c r="D61" t="s">
        <v>149</v>
      </c>
      <c r="E61" t="s">
        <v>245</v>
      </c>
      <c r="F61" t="s">
        <v>246</v>
      </c>
      <c r="G61" t="s">
        <v>6</v>
      </c>
      <c r="H61" t="s">
        <v>29</v>
      </c>
      <c r="I61" t="b">
        <v>0</v>
      </c>
      <c r="J61" t="b">
        <v>0</v>
      </c>
      <c r="L61" t="s">
        <v>7</v>
      </c>
      <c r="M61" t="s">
        <v>247</v>
      </c>
    </row>
    <row r="62" spans="1:13" x14ac:dyDescent="0.25">
      <c r="A62" t="s">
        <v>248</v>
      </c>
      <c r="B62" t="s">
        <v>249</v>
      </c>
      <c r="C62" t="s">
        <v>250</v>
      </c>
      <c r="D62" t="s">
        <v>251</v>
      </c>
      <c r="E62" t="s">
        <v>252</v>
      </c>
      <c r="F62" t="s">
        <v>5</v>
      </c>
      <c r="G62" t="s">
        <v>6</v>
      </c>
      <c r="H62" t="s">
        <v>29</v>
      </c>
      <c r="I62" t="b">
        <v>0</v>
      </c>
      <c r="J62" t="b">
        <v>0</v>
      </c>
      <c r="L62" t="s">
        <v>253</v>
      </c>
      <c r="M62" t="s">
        <v>254</v>
      </c>
    </row>
    <row r="63" spans="1:13" x14ac:dyDescent="0.25">
      <c r="A63" t="s">
        <v>255</v>
      </c>
      <c r="B63" t="s">
        <v>256</v>
      </c>
      <c r="C63" t="s">
        <v>257</v>
      </c>
      <c r="D63" t="s">
        <v>258</v>
      </c>
      <c r="E63" t="s">
        <v>259</v>
      </c>
      <c r="F63" t="s">
        <v>5</v>
      </c>
      <c r="G63" t="s">
        <v>17</v>
      </c>
      <c r="H63" t="s">
        <v>29</v>
      </c>
      <c r="I63" t="b">
        <v>0</v>
      </c>
      <c r="J63" t="b">
        <v>0</v>
      </c>
      <c r="L63" t="s">
        <v>7</v>
      </c>
      <c r="M63" t="s">
        <v>260</v>
      </c>
    </row>
    <row r="64" spans="1:13" x14ac:dyDescent="0.25">
      <c r="A64" t="s">
        <v>261</v>
      </c>
      <c r="B64" t="s">
        <v>262</v>
      </c>
      <c r="C64" t="s">
        <v>257</v>
      </c>
      <c r="D64" t="s">
        <v>258</v>
      </c>
      <c r="E64" t="s">
        <v>259</v>
      </c>
      <c r="F64" t="s">
        <v>155</v>
      </c>
      <c r="G64" t="s">
        <v>17</v>
      </c>
      <c r="H64" t="s">
        <v>29</v>
      </c>
      <c r="I64" t="b">
        <v>0</v>
      </c>
      <c r="J64" t="b">
        <v>0</v>
      </c>
      <c r="K64" t="s">
        <v>255</v>
      </c>
      <c r="L64" t="s">
        <v>7</v>
      </c>
      <c r="M64" t="s">
        <v>263</v>
      </c>
    </row>
    <row r="65" spans="1:13" x14ac:dyDescent="0.25">
      <c r="A65" t="s">
        <v>264</v>
      </c>
      <c r="B65" t="s">
        <v>265</v>
      </c>
      <c r="C65" t="s">
        <v>257</v>
      </c>
      <c r="D65" t="s">
        <v>258</v>
      </c>
      <c r="E65" t="s">
        <v>266</v>
      </c>
      <c r="F65" t="s">
        <v>5</v>
      </c>
      <c r="G65" t="s">
        <v>6</v>
      </c>
      <c r="H65" t="s">
        <v>29</v>
      </c>
      <c r="I65" t="b">
        <v>0</v>
      </c>
      <c r="J65" t="b">
        <v>0</v>
      </c>
      <c r="L65" t="s">
        <v>7</v>
      </c>
      <c r="M65" t="s">
        <v>267</v>
      </c>
    </row>
    <row r="66" spans="1:13" x14ac:dyDescent="0.25">
      <c r="A66" t="s">
        <v>268</v>
      </c>
      <c r="B66" t="s">
        <v>269</v>
      </c>
      <c r="C66" t="s">
        <v>257</v>
      </c>
      <c r="D66" t="s">
        <v>258</v>
      </c>
      <c r="E66" t="s">
        <v>270</v>
      </c>
      <c r="F66" t="s">
        <v>271</v>
      </c>
      <c r="G66" t="s">
        <v>6</v>
      </c>
      <c r="H66" t="s">
        <v>272</v>
      </c>
      <c r="I66" t="b">
        <v>0</v>
      </c>
      <c r="J66" t="b">
        <v>0</v>
      </c>
      <c r="L66" t="s">
        <v>7</v>
      </c>
      <c r="M66" t="s">
        <v>273</v>
      </c>
    </row>
    <row r="67" spans="1:13" x14ac:dyDescent="0.25">
      <c r="A67" t="s">
        <v>274</v>
      </c>
      <c r="B67" t="s">
        <v>275</v>
      </c>
      <c r="C67" t="s">
        <v>257</v>
      </c>
      <c r="D67" t="s">
        <v>258</v>
      </c>
      <c r="E67" t="s">
        <v>276</v>
      </c>
      <c r="F67" t="s">
        <v>5</v>
      </c>
      <c r="G67" t="s">
        <v>116</v>
      </c>
      <c r="H67" t="s">
        <v>29</v>
      </c>
      <c r="I67" t="b">
        <v>0</v>
      </c>
      <c r="J67" t="b">
        <v>0</v>
      </c>
      <c r="L67" t="s">
        <v>7</v>
      </c>
      <c r="M67" t="s">
        <v>277</v>
      </c>
    </row>
    <row r="68" spans="1:13" x14ac:dyDescent="0.25">
      <c r="A68" t="s">
        <v>278</v>
      </c>
      <c r="B68" t="s">
        <v>279</v>
      </c>
      <c r="C68" t="s">
        <v>257</v>
      </c>
      <c r="D68" t="s">
        <v>258</v>
      </c>
      <c r="E68" t="s">
        <v>280</v>
      </c>
      <c r="F68" t="s">
        <v>271</v>
      </c>
      <c r="G68" t="s">
        <v>116</v>
      </c>
      <c r="H68" t="s">
        <v>29</v>
      </c>
      <c r="I68" t="b">
        <v>0</v>
      </c>
      <c r="J68" t="b">
        <v>0</v>
      </c>
      <c r="K68" t="s">
        <v>274</v>
      </c>
      <c r="L68" t="s">
        <v>7</v>
      </c>
      <c r="M68" t="s">
        <v>281</v>
      </c>
    </row>
    <row r="69" spans="1:13" x14ac:dyDescent="0.25">
      <c r="A69" t="s">
        <v>282</v>
      </c>
      <c r="B69" t="s">
        <v>283</v>
      </c>
      <c r="C69" t="s">
        <v>257</v>
      </c>
      <c r="D69" t="s">
        <v>258</v>
      </c>
      <c r="E69" t="s">
        <v>259</v>
      </c>
      <c r="F69" t="s">
        <v>5</v>
      </c>
      <c r="G69" t="s">
        <v>17</v>
      </c>
      <c r="H69" t="s">
        <v>29</v>
      </c>
      <c r="I69" t="b">
        <v>0</v>
      </c>
      <c r="J69" t="b">
        <v>0</v>
      </c>
      <c r="K69" t="s">
        <v>255</v>
      </c>
      <c r="L69" t="s">
        <v>7</v>
      </c>
      <c r="M69" t="s">
        <v>284</v>
      </c>
    </row>
    <row r="70" spans="1:13" x14ac:dyDescent="0.25">
      <c r="A70" t="s">
        <v>285</v>
      </c>
      <c r="B70" t="s">
        <v>286</v>
      </c>
      <c r="C70" t="s">
        <v>76</v>
      </c>
      <c r="D70" t="s">
        <v>287</v>
      </c>
      <c r="E70" t="s">
        <v>218</v>
      </c>
      <c r="F70" t="s">
        <v>155</v>
      </c>
      <c r="G70" t="s">
        <v>6</v>
      </c>
      <c r="H70" t="s">
        <v>76</v>
      </c>
      <c r="I70" t="b">
        <v>0</v>
      </c>
      <c r="J70" t="b">
        <v>0</v>
      </c>
      <c r="L70" t="s">
        <v>7</v>
      </c>
      <c r="M70" t="s">
        <v>288</v>
      </c>
    </row>
    <row r="71" spans="1:13" x14ac:dyDescent="0.25">
      <c r="A71" t="s">
        <v>289</v>
      </c>
      <c r="B71" t="s">
        <v>290</v>
      </c>
      <c r="C71" t="s">
        <v>76</v>
      </c>
      <c r="D71" t="s">
        <v>287</v>
      </c>
      <c r="E71" t="s">
        <v>218</v>
      </c>
      <c r="F71" t="s">
        <v>28</v>
      </c>
      <c r="G71" t="s">
        <v>6</v>
      </c>
      <c r="H71" t="s">
        <v>76</v>
      </c>
      <c r="I71" t="b">
        <v>0</v>
      </c>
      <c r="J71" t="b">
        <v>0</v>
      </c>
      <c r="K71" t="s">
        <v>285</v>
      </c>
      <c r="L71" t="s">
        <v>7</v>
      </c>
      <c r="M71" t="s">
        <v>291</v>
      </c>
    </row>
    <row r="72" spans="1:13" x14ac:dyDescent="0.25">
      <c r="A72" t="s">
        <v>292</v>
      </c>
      <c r="B72" t="s">
        <v>293</v>
      </c>
      <c r="C72" t="s">
        <v>76</v>
      </c>
      <c r="D72" t="s">
        <v>287</v>
      </c>
      <c r="E72" t="s">
        <v>218</v>
      </c>
      <c r="F72" t="s">
        <v>205</v>
      </c>
      <c r="G72" t="s">
        <v>6</v>
      </c>
      <c r="H72" t="s">
        <v>76</v>
      </c>
      <c r="I72" t="b">
        <v>0</v>
      </c>
      <c r="J72" t="b">
        <v>0</v>
      </c>
      <c r="K72" t="s">
        <v>285</v>
      </c>
      <c r="L72" t="s">
        <v>7</v>
      </c>
      <c r="M72" t="s">
        <v>294</v>
      </c>
    </row>
    <row r="73" spans="1:13" x14ac:dyDescent="0.25">
      <c r="A73" t="s">
        <v>295</v>
      </c>
      <c r="B73" t="s">
        <v>296</v>
      </c>
      <c r="C73" t="s">
        <v>76</v>
      </c>
      <c r="D73" t="s">
        <v>287</v>
      </c>
      <c r="E73" t="s">
        <v>218</v>
      </c>
      <c r="F73" t="s">
        <v>205</v>
      </c>
      <c r="G73" t="s">
        <v>6</v>
      </c>
      <c r="H73" t="s">
        <v>76</v>
      </c>
      <c r="I73" t="b">
        <v>0</v>
      </c>
      <c r="J73" t="b">
        <v>0</v>
      </c>
      <c r="K73" t="s">
        <v>285</v>
      </c>
      <c r="L73" t="s">
        <v>7</v>
      </c>
      <c r="M73" t="s">
        <v>297</v>
      </c>
    </row>
    <row r="74" spans="1:13" x14ac:dyDescent="0.25">
      <c r="A74" t="s">
        <v>298</v>
      </c>
      <c r="B74" t="s">
        <v>299</v>
      </c>
      <c r="C74" t="s">
        <v>76</v>
      </c>
      <c r="D74" t="s">
        <v>300</v>
      </c>
      <c r="E74" t="s">
        <v>251</v>
      </c>
      <c r="F74" t="s">
        <v>205</v>
      </c>
      <c r="G74" t="s">
        <v>17</v>
      </c>
      <c r="H74" t="s">
        <v>76</v>
      </c>
      <c r="I74" t="b">
        <v>0</v>
      </c>
      <c r="J74" t="b">
        <v>0</v>
      </c>
      <c r="L74" t="s">
        <v>7</v>
      </c>
      <c r="M74" t="s">
        <v>301</v>
      </c>
    </row>
    <row r="75" spans="1:13" x14ac:dyDescent="0.25">
      <c r="A75" t="s">
        <v>302</v>
      </c>
      <c r="B75" t="s">
        <v>303</v>
      </c>
      <c r="C75" t="s">
        <v>76</v>
      </c>
      <c r="D75" t="s">
        <v>304</v>
      </c>
      <c r="E75" t="s">
        <v>305</v>
      </c>
      <c r="F75" t="s">
        <v>5</v>
      </c>
      <c r="G75" t="s">
        <v>6</v>
      </c>
      <c r="H75" t="s">
        <v>76</v>
      </c>
      <c r="I75" t="b">
        <v>0</v>
      </c>
      <c r="J75" t="b">
        <v>0</v>
      </c>
      <c r="L75" t="s">
        <v>306</v>
      </c>
      <c r="M75" t="s">
        <v>307</v>
      </c>
    </row>
    <row r="76" spans="1:13" x14ac:dyDescent="0.25">
      <c r="A76" t="s">
        <v>308</v>
      </c>
      <c r="B76" t="s">
        <v>309</v>
      </c>
      <c r="C76" t="s">
        <v>76</v>
      </c>
      <c r="D76" t="s">
        <v>304</v>
      </c>
      <c r="E76" t="s">
        <v>305</v>
      </c>
      <c r="F76" t="s">
        <v>38</v>
      </c>
      <c r="G76" t="s">
        <v>17</v>
      </c>
      <c r="H76" t="s">
        <v>76</v>
      </c>
      <c r="I76" t="b">
        <v>0</v>
      </c>
      <c r="J76" t="b">
        <v>0</v>
      </c>
      <c r="K76" t="s">
        <v>302</v>
      </c>
      <c r="L76" t="s">
        <v>310</v>
      </c>
      <c r="M76" t="s">
        <v>311</v>
      </c>
    </row>
    <row r="77" spans="1:13" x14ac:dyDescent="0.25">
      <c r="A77" t="s">
        <v>312</v>
      </c>
      <c r="B77" t="s">
        <v>313</v>
      </c>
      <c r="C77" t="s">
        <v>148</v>
      </c>
      <c r="D77" t="s">
        <v>314</v>
      </c>
      <c r="E77" t="s">
        <v>315</v>
      </c>
      <c r="F77" t="s">
        <v>5</v>
      </c>
      <c r="G77" t="s">
        <v>6</v>
      </c>
      <c r="H77" t="s">
        <v>29</v>
      </c>
      <c r="I77" t="b">
        <v>0</v>
      </c>
      <c r="J77" t="b">
        <v>0</v>
      </c>
      <c r="L77" t="s">
        <v>316</v>
      </c>
      <c r="M77" t="s">
        <v>317</v>
      </c>
    </row>
    <row r="78" spans="1:13" x14ac:dyDescent="0.25">
      <c r="A78" t="s">
        <v>318</v>
      </c>
      <c r="B78" t="s">
        <v>319</v>
      </c>
      <c r="C78" t="s">
        <v>148</v>
      </c>
      <c r="D78" t="s">
        <v>314</v>
      </c>
      <c r="E78" t="s">
        <v>320</v>
      </c>
      <c r="F78" t="s">
        <v>5</v>
      </c>
      <c r="G78" t="s">
        <v>17</v>
      </c>
      <c r="H78" t="s">
        <v>29</v>
      </c>
      <c r="I78" t="b">
        <v>0</v>
      </c>
      <c r="J78" t="b">
        <v>0</v>
      </c>
      <c r="L78" t="s">
        <v>7</v>
      </c>
      <c r="M78" t="s">
        <v>321</v>
      </c>
    </row>
    <row r="79" spans="1:13" x14ac:dyDescent="0.25">
      <c r="A79" t="s">
        <v>322</v>
      </c>
      <c r="B79" t="s">
        <v>323</v>
      </c>
      <c r="C79" t="s">
        <v>324</v>
      </c>
      <c r="D79" t="s">
        <v>324</v>
      </c>
      <c r="E79" t="s">
        <v>325</v>
      </c>
      <c r="F79" t="s">
        <v>38</v>
      </c>
      <c r="G79" t="s">
        <v>6</v>
      </c>
      <c r="H79" t="s">
        <v>324</v>
      </c>
      <c r="I79" t="b">
        <v>0</v>
      </c>
      <c r="J79" t="b">
        <v>0</v>
      </c>
      <c r="L79" t="s">
        <v>326</v>
      </c>
      <c r="M79" t="s">
        <v>327</v>
      </c>
    </row>
    <row r="80" spans="1:13" x14ac:dyDescent="0.25">
      <c r="A80" t="s">
        <v>328</v>
      </c>
      <c r="B80" t="s">
        <v>329</v>
      </c>
      <c r="C80" t="s">
        <v>324</v>
      </c>
      <c r="D80" t="s">
        <v>325</v>
      </c>
      <c r="E80" t="s">
        <v>330</v>
      </c>
      <c r="F80" t="s">
        <v>271</v>
      </c>
      <c r="G80" t="s">
        <v>17</v>
      </c>
      <c r="H80" t="s">
        <v>324</v>
      </c>
      <c r="I80" t="b">
        <v>1</v>
      </c>
      <c r="J80" t="b">
        <v>0</v>
      </c>
      <c r="L80" t="s">
        <v>331</v>
      </c>
      <c r="M80" t="s">
        <v>332</v>
      </c>
    </row>
    <row r="81" spans="1:13" x14ac:dyDescent="0.25">
      <c r="A81" t="s">
        <v>333</v>
      </c>
      <c r="B81" t="s">
        <v>334</v>
      </c>
      <c r="C81" t="s">
        <v>11</v>
      </c>
      <c r="D81" t="s">
        <v>3</v>
      </c>
      <c r="E81" t="s">
        <v>335</v>
      </c>
      <c r="F81" t="s">
        <v>271</v>
      </c>
      <c r="G81" t="s">
        <v>6</v>
      </c>
      <c r="H81" t="s">
        <v>11</v>
      </c>
      <c r="I81" t="b">
        <v>1</v>
      </c>
      <c r="J81" t="b">
        <v>0</v>
      </c>
      <c r="L81" t="s">
        <v>336</v>
      </c>
      <c r="M81" t="s">
        <v>337</v>
      </c>
    </row>
    <row r="82" spans="1:13" x14ac:dyDescent="0.25">
      <c r="A82" t="s">
        <v>338</v>
      </c>
      <c r="B82" t="s">
        <v>339</v>
      </c>
      <c r="C82" t="s">
        <v>11</v>
      </c>
      <c r="D82" t="s">
        <v>3</v>
      </c>
      <c r="E82" t="s">
        <v>340</v>
      </c>
      <c r="F82" t="s">
        <v>188</v>
      </c>
      <c r="G82" t="s">
        <v>6</v>
      </c>
      <c r="H82" t="s">
        <v>11</v>
      </c>
      <c r="I82" t="b">
        <v>1</v>
      </c>
      <c r="J82" t="b">
        <v>0</v>
      </c>
      <c r="L82" t="s">
        <v>7</v>
      </c>
      <c r="M82" t="s">
        <v>341</v>
      </c>
    </row>
    <row r="83" spans="1:13" x14ac:dyDescent="0.25">
      <c r="A83" t="s">
        <v>342</v>
      </c>
      <c r="B83" t="s">
        <v>343</v>
      </c>
      <c r="C83" t="s">
        <v>324</v>
      </c>
      <c r="D83" t="s">
        <v>324</v>
      </c>
      <c r="E83" t="s">
        <v>344</v>
      </c>
      <c r="F83" t="s">
        <v>205</v>
      </c>
      <c r="G83" t="s">
        <v>6</v>
      </c>
      <c r="H83" t="s">
        <v>324</v>
      </c>
      <c r="I83" t="b">
        <v>0</v>
      </c>
      <c r="J83" t="b">
        <v>0</v>
      </c>
      <c r="L83" t="s">
        <v>345</v>
      </c>
      <c r="M83" t="s">
        <v>346</v>
      </c>
    </row>
    <row r="84" spans="1:13" x14ac:dyDescent="0.25">
      <c r="A84" t="s">
        <v>347</v>
      </c>
      <c r="B84" t="s">
        <v>348</v>
      </c>
      <c r="C84" t="s">
        <v>324</v>
      </c>
      <c r="D84" t="s">
        <v>324</v>
      </c>
      <c r="E84" t="s">
        <v>349</v>
      </c>
      <c r="F84" t="s">
        <v>271</v>
      </c>
      <c r="G84" t="s">
        <v>6</v>
      </c>
      <c r="H84" t="s">
        <v>324</v>
      </c>
      <c r="I84" t="b">
        <v>0</v>
      </c>
      <c r="J84" t="b">
        <v>0</v>
      </c>
      <c r="K84" t="s">
        <v>342</v>
      </c>
      <c r="L84" t="s">
        <v>7</v>
      </c>
      <c r="M84" t="s">
        <v>350</v>
      </c>
    </row>
    <row r="85" spans="1:13" x14ac:dyDescent="0.25">
      <c r="A85" t="s">
        <v>351</v>
      </c>
      <c r="B85" t="s">
        <v>352</v>
      </c>
      <c r="C85" t="s">
        <v>76</v>
      </c>
      <c r="D85" t="s">
        <v>353</v>
      </c>
      <c r="E85" t="s">
        <v>218</v>
      </c>
      <c r="F85" t="s">
        <v>188</v>
      </c>
      <c r="G85" t="s">
        <v>6</v>
      </c>
      <c r="H85" t="s">
        <v>76</v>
      </c>
      <c r="I85" t="b">
        <v>0</v>
      </c>
      <c r="J85" t="b">
        <v>0</v>
      </c>
      <c r="L85" t="s">
        <v>7</v>
      </c>
      <c r="M85" t="s">
        <v>354</v>
      </c>
    </row>
    <row r="86" spans="1:13" x14ac:dyDescent="0.25">
      <c r="A86" t="s">
        <v>355</v>
      </c>
      <c r="B86" t="s">
        <v>356</v>
      </c>
      <c r="C86" t="s">
        <v>357</v>
      </c>
      <c r="D86" t="s">
        <v>358</v>
      </c>
      <c r="E86" t="s">
        <v>359</v>
      </c>
      <c r="F86" t="s">
        <v>360</v>
      </c>
      <c r="G86" t="s">
        <v>6</v>
      </c>
      <c r="H86" t="s">
        <v>357</v>
      </c>
      <c r="I86" t="b">
        <v>1</v>
      </c>
      <c r="J86" t="b">
        <v>1</v>
      </c>
      <c r="L86" t="s">
        <v>7</v>
      </c>
      <c r="M86" t="s">
        <v>361</v>
      </c>
    </row>
    <row r="87" spans="1:13" x14ac:dyDescent="0.25">
      <c r="A87" t="s">
        <v>362</v>
      </c>
      <c r="B87" t="s">
        <v>363</v>
      </c>
      <c r="C87" t="s">
        <v>357</v>
      </c>
      <c r="D87" t="s">
        <v>358</v>
      </c>
      <c r="E87" t="s">
        <v>364</v>
      </c>
      <c r="F87" t="s">
        <v>365</v>
      </c>
      <c r="G87" t="s">
        <v>6</v>
      </c>
      <c r="H87" t="s">
        <v>357</v>
      </c>
      <c r="I87" t="b">
        <v>1</v>
      </c>
      <c r="J87" t="b">
        <v>1</v>
      </c>
      <c r="L87" t="s">
        <v>7</v>
      </c>
      <c r="M87" t="s">
        <v>366</v>
      </c>
    </row>
    <row r="88" spans="1:13" x14ac:dyDescent="0.25">
      <c r="A88" t="s">
        <v>367</v>
      </c>
      <c r="B88" t="s">
        <v>368</v>
      </c>
      <c r="C88" t="s">
        <v>357</v>
      </c>
      <c r="D88" t="s">
        <v>369</v>
      </c>
      <c r="E88" t="s">
        <v>324</v>
      </c>
      <c r="F88" t="s">
        <v>370</v>
      </c>
      <c r="G88" t="s">
        <v>6</v>
      </c>
      <c r="H88" t="s">
        <v>357</v>
      </c>
      <c r="I88" t="b">
        <v>1</v>
      </c>
      <c r="J88" t="b">
        <v>1</v>
      </c>
      <c r="L88" t="s">
        <v>7</v>
      </c>
      <c r="M88" t="s">
        <v>371</v>
      </c>
    </row>
    <row r="89" spans="1:13" x14ac:dyDescent="0.25">
      <c r="A89" t="s">
        <v>372</v>
      </c>
      <c r="B89" t="s">
        <v>373</v>
      </c>
      <c r="C89" t="s">
        <v>357</v>
      </c>
      <c r="D89" t="s">
        <v>3</v>
      </c>
      <c r="E89" t="s">
        <v>374</v>
      </c>
      <c r="F89" t="s">
        <v>375</v>
      </c>
      <c r="G89" t="s">
        <v>6</v>
      </c>
      <c r="H89" t="s">
        <v>357</v>
      </c>
      <c r="I89" t="b">
        <v>1</v>
      </c>
      <c r="J89" t="b">
        <v>0</v>
      </c>
      <c r="L89" t="s">
        <v>376</v>
      </c>
      <c r="M89" t="s">
        <v>377</v>
      </c>
    </row>
    <row r="90" spans="1:13" x14ac:dyDescent="0.25">
      <c r="A90" t="s">
        <v>378</v>
      </c>
      <c r="B90" t="s">
        <v>379</v>
      </c>
      <c r="C90" t="s">
        <v>148</v>
      </c>
      <c r="D90" t="s">
        <v>149</v>
      </c>
      <c r="E90" t="s">
        <v>173</v>
      </c>
      <c r="F90" t="s">
        <v>271</v>
      </c>
      <c r="G90" t="s">
        <v>6</v>
      </c>
      <c r="H90" t="s">
        <v>29</v>
      </c>
      <c r="I90" t="b">
        <v>0</v>
      </c>
      <c r="J90" t="b">
        <v>0</v>
      </c>
      <c r="L90" t="s">
        <v>380</v>
      </c>
      <c r="M90" t="s">
        <v>381</v>
      </c>
    </row>
    <row r="91" spans="1:13" x14ac:dyDescent="0.25">
      <c r="A91" t="s">
        <v>382</v>
      </c>
      <c r="B91" t="s">
        <v>383</v>
      </c>
      <c r="C91" t="s">
        <v>148</v>
      </c>
      <c r="D91" t="s">
        <v>149</v>
      </c>
      <c r="E91" t="s">
        <v>173</v>
      </c>
      <c r="F91" t="s">
        <v>271</v>
      </c>
      <c r="G91" t="s">
        <v>6</v>
      </c>
      <c r="H91" t="s">
        <v>29</v>
      </c>
      <c r="I91" t="b">
        <v>0</v>
      </c>
      <c r="J91" t="b">
        <v>0</v>
      </c>
      <c r="K91" t="s">
        <v>378</v>
      </c>
      <c r="L91" t="s">
        <v>7</v>
      </c>
      <c r="M91" t="s">
        <v>384</v>
      </c>
    </row>
    <row r="92" spans="1:13" x14ac:dyDescent="0.25">
      <c r="A92" t="s">
        <v>385</v>
      </c>
      <c r="B92" t="s">
        <v>386</v>
      </c>
      <c r="C92" t="s">
        <v>148</v>
      </c>
      <c r="D92" t="s">
        <v>149</v>
      </c>
      <c r="E92" t="s">
        <v>173</v>
      </c>
      <c r="F92" t="s">
        <v>271</v>
      </c>
      <c r="G92" t="s">
        <v>6</v>
      </c>
      <c r="H92" t="s">
        <v>29</v>
      </c>
      <c r="I92" t="b">
        <v>0</v>
      </c>
      <c r="J92" t="b">
        <v>0</v>
      </c>
      <c r="K92" t="s">
        <v>378</v>
      </c>
      <c r="L92" t="s">
        <v>7</v>
      </c>
      <c r="M92" t="s">
        <v>387</v>
      </c>
    </row>
    <row r="93" spans="1:13" x14ac:dyDescent="0.25">
      <c r="A93" t="s">
        <v>388</v>
      </c>
      <c r="B93" t="s">
        <v>389</v>
      </c>
      <c r="C93" t="s">
        <v>390</v>
      </c>
      <c r="D93" t="s">
        <v>391</v>
      </c>
      <c r="E93" t="s">
        <v>314</v>
      </c>
      <c r="F93" t="s">
        <v>271</v>
      </c>
      <c r="G93" t="s">
        <v>6</v>
      </c>
      <c r="H93" t="s">
        <v>272</v>
      </c>
      <c r="I93" t="b">
        <v>0</v>
      </c>
      <c r="J93" t="b">
        <v>0</v>
      </c>
      <c r="L93" t="s">
        <v>7</v>
      </c>
      <c r="M93" t="s">
        <v>392</v>
      </c>
    </row>
    <row r="94" spans="1:13" x14ac:dyDescent="0.25">
      <c r="A94" t="s">
        <v>393</v>
      </c>
      <c r="B94" t="s">
        <v>394</v>
      </c>
      <c r="C94" t="s">
        <v>390</v>
      </c>
      <c r="D94" t="s">
        <v>74</v>
      </c>
      <c r="E94" t="s">
        <v>85</v>
      </c>
      <c r="F94" t="s">
        <v>395</v>
      </c>
      <c r="G94" t="s">
        <v>6</v>
      </c>
      <c r="H94" t="s">
        <v>272</v>
      </c>
      <c r="I94" t="b">
        <v>0</v>
      </c>
      <c r="J94" t="b">
        <v>0</v>
      </c>
      <c r="L94" t="s">
        <v>7</v>
      </c>
      <c r="M94" t="s">
        <v>396</v>
      </c>
    </row>
    <row r="95" spans="1:13" x14ac:dyDescent="0.25">
      <c r="A95" t="s">
        <v>397</v>
      </c>
      <c r="B95" t="s">
        <v>398</v>
      </c>
      <c r="C95" t="s">
        <v>390</v>
      </c>
      <c r="D95" t="s">
        <v>399</v>
      </c>
      <c r="E95" t="s">
        <v>400</v>
      </c>
      <c r="F95" t="s">
        <v>395</v>
      </c>
      <c r="G95" t="s">
        <v>6</v>
      </c>
      <c r="H95" t="s">
        <v>272</v>
      </c>
      <c r="I95" t="b">
        <v>0</v>
      </c>
      <c r="J95" t="b">
        <v>0</v>
      </c>
      <c r="L95" t="s">
        <v>7</v>
      </c>
      <c r="M95" t="s">
        <v>401</v>
      </c>
    </row>
    <row r="96" spans="1:13" x14ac:dyDescent="0.25">
      <c r="A96" t="s">
        <v>402</v>
      </c>
      <c r="B96" t="s">
        <v>403</v>
      </c>
      <c r="C96" t="s">
        <v>390</v>
      </c>
      <c r="D96" t="s">
        <v>391</v>
      </c>
      <c r="E96" t="s">
        <v>404</v>
      </c>
      <c r="F96" t="s">
        <v>395</v>
      </c>
      <c r="G96" t="s">
        <v>6</v>
      </c>
      <c r="H96" t="s">
        <v>272</v>
      </c>
      <c r="I96" t="b">
        <v>0</v>
      </c>
      <c r="J96" t="b">
        <v>0</v>
      </c>
      <c r="L96" t="s">
        <v>7</v>
      </c>
      <c r="M96" t="s">
        <v>405</v>
      </c>
    </row>
    <row r="97" spans="1:13" x14ac:dyDescent="0.25">
      <c r="A97" t="s">
        <v>406</v>
      </c>
      <c r="B97" t="s">
        <v>407</v>
      </c>
      <c r="C97" t="s">
        <v>390</v>
      </c>
      <c r="D97" t="s">
        <v>408</v>
      </c>
      <c r="E97" t="s">
        <v>324</v>
      </c>
      <c r="F97" t="s">
        <v>271</v>
      </c>
      <c r="G97" t="s">
        <v>6</v>
      </c>
      <c r="H97" t="s">
        <v>272</v>
      </c>
      <c r="I97" t="b">
        <v>0</v>
      </c>
      <c r="J97" t="b">
        <v>0</v>
      </c>
      <c r="L97" t="s">
        <v>7</v>
      </c>
      <c r="M97" t="s">
        <v>409</v>
      </c>
    </row>
    <row r="98" spans="1:13" x14ac:dyDescent="0.25">
      <c r="A98" t="s">
        <v>410</v>
      </c>
      <c r="B98" t="s">
        <v>411</v>
      </c>
      <c r="C98" t="s">
        <v>390</v>
      </c>
      <c r="D98" t="s">
        <v>399</v>
      </c>
      <c r="E98" t="s">
        <v>400</v>
      </c>
      <c r="F98" t="s">
        <v>38</v>
      </c>
      <c r="G98" t="s">
        <v>17</v>
      </c>
      <c r="H98" t="s">
        <v>272</v>
      </c>
      <c r="I98" t="b">
        <v>0</v>
      </c>
      <c r="J98" t="b">
        <v>0</v>
      </c>
      <c r="K98" t="s">
        <v>397</v>
      </c>
      <c r="L98" t="s">
        <v>412</v>
      </c>
      <c r="M98" t="s">
        <v>413</v>
      </c>
    </row>
    <row r="99" spans="1:13" x14ac:dyDescent="0.25">
      <c r="A99" t="s">
        <v>414</v>
      </c>
      <c r="B99" t="s">
        <v>415</v>
      </c>
      <c r="C99" t="s">
        <v>390</v>
      </c>
      <c r="D99" t="s">
        <v>314</v>
      </c>
      <c r="E99" t="s">
        <v>416</v>
      </c>
      <c r="F99" t="s">
        <v>246</v>
      </c>
      <c r="G99" t="s">
        <v>6</v>
      </c>
      <c r="H99" t="s">
        <v>417</v>
      </c>
      <c r="I99" t="b">
        <v>1</v>
      </c>
      <c r="J99" t="b">
        <v>0</v>
      </c>
      <c r="L99" t="s">
        <v>7</v>
      </c>
      <c r="M99" t="s">
        <v>418</v>
      </c>
    </row>
    <row r="100" spans="1:13" x14ac:dyDescent="0.25">
      <c r="A100" t="s">
        <v>419</v>
      </c>
      <c r="B100" t="s">
        <v>420</v>
      </c>
      <c r="C100" t="s">
        <v>390</v>
      </c>
      <c r="D100" t="s">
        <v>391</v>
      </c>
      <c r="E100" t="s">
        <v>314</v>
      </c>
      <c r="F100" t="s">
        <v>5</v>
      </c>
      <c r="G100" t="s">
        <v>6</v>
      </c>
      <c r="H100" t="s">
        <v>417</v>
      </c>
      <c r="I100" t="b">
        <v>0</v>
      </c>
      <c r="J100" t="b">
        <v>0</v>
      </c>
      <c r="L100" t="s">
        <v>7</v>
      </c>
      <c r="M100" t="s">
        <v>421</v>
      </c>
    </row>
    <row r="101" spans="1:13" x14ac:dyDescent="0.25">
      <c r="A101" t="s">
        <v>422</v>
      </c>
      <c r="B101" t="s">
        <v>423</v>
      </c>
      <c r="C101" t="s">
        <v>390</v>
      </c>
      <c r="D101" t="s">
        <v>251</v>
      </c>
      <c r="E101" t="s">
        <v>424</v>
      </c>
      <c r="F101" t="s">
        <v>271</v>
      </c>
      <c r="G101" t="s">
        <v>6</v>
      </c>
      <c r="H101" t="s">
        <v>272</v>
      </c>
      <c r="I101" t="b">
        <v>0</v>
      </c>
      <c r="J101" t="b">
        <v>0</v>
      </c>
      <c r="L101" t="s">
        <v>7</v>
      </c>
      <c r="M101" t="s">
        <v>425</v>
      </c>
    </row>
    <row r="102" spans="1:13" x14ac:dyDescent="0.25">
      <c r="A102" t="s">
        <v>426</v>
      </c>
      <c r="B102" t="s">
        <v>427</v>
      </c>
      <c r="C102" t="s">
        <v>250</v>
      </c>
      <c r="D102" t="s">
        <v>300</v>
      </c>
      <c r="E102" t="s">
        <v>428</v>
      </c>
      <c r="F102" t="s">
        <v>38</v>
      </c>
      <c r="G102" t="s">
        <v>6</v>
      </c>
      <c r="H102" t="s">
        <v>29</v>
      </c>
      <c r="I102" t="b">
        <v>0</v>
      </c>
      <c r="J102" t="b">
        <v>0</v>
      </c>
      <c r="L102" t="s">
        <v>7</v>
      </c>
      <c r="M102" t="s">
        <v>429</v>
      </c>
    </row>
    <row r="103" spans="1:13" x14ac:dyDescent="0.25">
      <c r="A103" t="s">
        <v>430</v>
      </c>
      <c r="B103" t="s">
        <v>431</v>
      </c>
      <c r="C103" t="s">
        <v>25</v>
      </c>
      <c r="D103" t="s">
        <v>46</v>
      </c>
      <c r="E103" t="s">
        <v>33</v>
      </c>
      <c r="F103" t="s">
        <v>38</v>
      </c>
      <c r="G103" t="s">
        <v>17</v>
      </c>
      <c r="H103" t="s">
        <v>29</v>
      </c>
      <c r="I103" t="b">
        <v>0</v>
      </c>
      <c r="J103" t="b">
        <v>0</v>
      </c>
      <c r="K103" t="s">
        <v>44</v>
      </c>
      <c r="L103" t="s">
        <v>7</v>
      </c>
      <c r="M103" t="s">
        <v>432</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A2488-CC34-4D6B-A2D2-B9CF980735A5}">
  <sheetPr>
    <tabColor rgb="FF0070C0"/>
  </sheetPr>
  <dimension ref="A1:M26"/>
  <sheetViews>
    <sheetView workbookViewId="0">
      <selection sqref="A1:M26"/>
    </sheetView>
  </sheetViews>
  <sheetFormatPr defaultRowHeight="15" x14ac:dyDescent="0.25"/>
  <cols>
    <col min="1" max="1" width="48.5703125" bestFit="1" customWidth="1"/>
    <col min="2" max="2" width="43.28515625" bestFit="1" customWidth="1"/>
    <col min="3" max="3" width="34.85546875" bestFit="1" customWidth="1"/>
    <col min="4" max="4" width="35.5703125" bestFit="1" customWidth="1"/>
    <col min="5" max="5" width="23.140625" bestFit="1" customWidth="1"/>
    <col min="6" max="6" width="11.5703125" bestFit="1" customWidth="1"/>
    <col min="7" max="13" width="11.28515625" customWidth="1"/>
  </cols>
  <sheetData>
    <row r="1" spans="1:13" x14ac:dyDescent="0.25">
      <c r="A1" t="s">
        <v>446</v>
      </c>
      <c r="B1" t="s">
        <v>447</v>
      </c>
      <c r="C1" t="s">
        <v>448</v>
      </c>
      <c r="D1" t="s">
        <v>449</v>
      </c>
      <c r="E1" t="s">
        <v>450</v>
      </c>
      <c r="F1" t="s">
        <v>445</v>
      </c>
      <c r="G1" t="s">
        <v>576</v>
      </c>
      <c r="H1" t="s">
        <v>577</v>
      </c>
      <c r="I1" t="s">
        <v>578</v>
      </c>
      <c r="J1" t="s">
        <v>579</v>
      </c>
      <c r="K1" t="s">
        <v>580</v>
      </c>
      <c r="L1" t="s">
        <v>581</v>
      </c>
      <c r="M1" t="s">
        <v>582</v>
      </c>
    </row>
    <row r="2" spans="1:13" x14ac:dyDescent="0.25">
      <c r="A2" t="s">
        <v>451</v>
      </c>
      <c r="B2" t="s">
        <v>452</v>
      </c>
      <c r="C2" t="s">
        <v>453</v>
      </c>
      <c r="D2" t="s">
        <v>454</v>
      </c>
      <c r="E2" t="s">
        <v>455</v>
      </c>
      <c r="F2" t="s">
        <v>456</v>
      </c>
      <c r="G2" t="s">
        <v>457</v>
      </c>
    </row>
    <row r="3" spans="1:13" x14ac:dyDescent="0.25">
      <c r="A3" t="s">
        <v>458</v>
      </c>
      <c r="B3" t="s">
        <v>452</v>
      </c>
      <c r="C3" t="s">
        <v>459</v>
      </c>
      <c r="D3" t="s">
        <v>460</v>
      </c>
    </row>
    <row r="4" spans="1:13" x14ac:dyDescent="0.25">
      <c r="A4" t="s">
        <v>461</v>
      </c>
      <c r="B4" t="s">
        <v>452</v>
      </c>
      <c r="C4" t="s">
        <v>462</v>
      </c>
    </row>
    <row r="5" spans="1:13" x14ac:dyDescent="0.25">
      <c r="A5" t="s">
        <v>463</v>
      </c>
      <c r="B5" t="s">
        <v>464</v>
      </c>
      <c r="C5" t="s">
        <v>465</v>
      </c>
      <c r="D5" t="s">
        <v>466</v>
      </c>
      <c r="E5" t="s">
        <v>467</v>
      </c>
      <c r="F5" t="s">
        <v>468</v>
      </c>
      <c r="G5" t="s">
        <v>469</v>
      </c>
      <c r="H5" t="s">
        <v>470</v>
      </c>
      <c r="I5" t="s">
        <v>471</v>
      </c>
      <c r="J5" t="s">
        <v>472</v>
      </c>
    </row>
    <row r="6" spans="1:13" x14ac:dyDescent="0.25">
      <c r="A6" t="s">
        <v>473</v>
      </c>
      <c r="B6" t="s">
        <v>474</v>
      </c>
      <c r="C6" t="s">
        <v>475</v>
      </c>
      <c r="D6" t="s">
        <v>454</v>
      </c>
      <c r="E6" t="s">
        <v>476</v>
      </c>
      <c r="F6" t="s">
        <v>477</v>
      </c>
      <c r="G6" t="s">
        <v>478</v>
      </c>
    </row>
    <row r="7" spans="1:13" x14ac:dyDescent="0.25">
      <c r="A7" t="s">
        <v>479</v>
      </c>
      <c r="B7" t="s">
        <v>480</v>
      </c>
      <c r="C7" t="s">
        <v>481</v>
      </c>
      <c r="D7" t="s">
        <v>454</v>
      </c>
      <c r="E7" t="s">
        <v>482</v>
      </c>
      <c r="F7" t="s">
        <v>483</v>
      </c>
      <c r="G7" t="s">
        <v>484</v>
      </c>
      <c r="H7" t="s">
        <v>485</v>
      </c>
    </row>
    <row r="8" spans="1:13" x14ac:dyDescent="0.25">
      <c r="A8" t="s">
        <v>486</v>
      </c>
      <c r="B8" t="s">
        <v>487</v>
      </c>
      <c r="C8" t="s">
        <v>488</v>
      </c>
      <c r="D8" t="s">
        <v>489</v>
      </c>
      <c r="E8" t="s">
        <v>490</v>
      </c>
      <c r="F8" t="s">
        <v>491</v>
      </c>
      <c r="G8" t="s">
        <v>492</v>
      </c>
    </row>
    <row r="9" spans="1:13" x14ac:dyDescent="0.25">
      <c r="A9" t="s">
        <v>493</v>
      </c>
      <c r="B9" t="s">
        <v>149</v>
      </c>
      <c r="C9" t="s">
        <v>494</v>
      </c>
      <c r="D9" t="s">
        <v>489</v>
      </c>
      <c r="E9" t="s">
        <v>495</v>
      </c>
      <c r="F9" t="s">
        <v>496</v>
      </c>
      <c r="G9" t="s">
        <v>472</v>
      </c>
      <c r="H9" t="s">
        <v>497</v>
      </c>
      <c r="I9" t="s">
        <v>498</v>
      </c>
      <c r="J9" t="s">
        <v>499</v>
      </c>
      <c r="K9" t="s">
        <v>500</v>
      </c>
    </row>
    <row r="10" spans="1:13" x14ac:dyDescent="0.25">
      <c r="A10" t="s">
        <v>501</v>
      </c>
      <c r="B10" t="s">
        <v>502</v>
      </c>
      <c r="C10" t="s">
        <v>488</v>
      </c>
      <c r="D10" t="s">
        <v>489</v>
      </c>
      <c r="E10" t="s">
        <v>503</v>
      </c>
      <c r="F10" t="s">
        <v>504</v>
      </c>
      <c r="G10" t="s">
        <v>492</v>
      </c>
      <c r="H10" t="s">
        <v>478</v>
      </c>
    </row>
    <row r="11" spans="1:13" x14ac:dyDescent="0.25">
      <c r="A11" t="s">
        <v>505</v>
      </c>
      <c r="B11" t="s">
        <v>506</v>
      </c>
      <c r="C11" t="s">
        <v>507</v>
      </c>
      <c r="D11" t="s">
        <v>508</v>
      </c>
      <c r="E11" t="s">
        <v>509</v>
      </c>
      <c r="F11" t="s">
        <v>510</v>
      </c>
      <c r="G11" t="s">
        <v>511</v>
      </c>
    </row>
    <row r="12" spans="1:13" x14ac:dyDescent="0.25">
      <c r="A12" t="s">
        <v>512</v>
      </c>
      <c r="B12" t="s">
        <v>149</v>
      </c>
      <c r="C12" t="s">
        <v>494</v>
      </c>
      <c r="D12" t="s">
        <v>513</v>
      </c>
      <c r="E12" t="s">
        <v>514</v>
      </c>
      <c r="F12" t="s">
        <v>491</v>
      </c>
      <c r="G12" t="s">
        <v>496</v>
      </c>
      <c r="H12" t="s">
        <v>472</v>
      </c>
    </row>
    <row r="13" spans="1:13" x14ac:dyDescent="0.25">
      <c r="A13" t="s">
        <v>515</v>
      </c>
      <c r="B13" t="s">
        <v>516</v>
      </c>
      <c r="C13" t="s">
        <v>517</v>
      </c>
    </row>
    <row r="14" spans="1:13" x14ac:dyDescent="0.25">
      <c r="A14" t="s">
        <v>518</v>
      </c>
      <c r="B14" t="s">
        <v>519</v>
      </c>
    </row>
    <row r="15" spans="1:13" x14ac:dyDescent="0.25">
      <c r="A15" t="s">
        <v>520</v>
      </c>
      <c r="B15" t="s">
        <v>521</v>
      </c>
      <c r="C15" t="s">
        <v>454</v>
      </c>
      <c r="D15" t="s">
        <v>522</v>
      </c>
      <c r="E15" t="s">
        <v>523</v>
      </c>
      <c r="F15" t="s">
        <v>524</v>
      </c>
    </row>
    <row r="16" spans="1:13" x14ac:dyDescent="0.25">
      <c r="A16" t="s">
        <v>525</v>
      </c>
      <c r="B16" t="s">
        <v>526</v>
      </c>
      <c r="C16" t="s">
        <v>527</v>
      </c>
      <c r="D16" t="s">
        <v>528</v>
      </c>
      <c r="E16" t="s">
        <v>529</v>
      </c>
      <c r="F16" t="s">
        <v>454</v>
      </c>
      <c r="G16" t="s">
        <v>530</v>
      </c>
      <c r="H16" t="s">
        <v>531</v>
      </c>
      <c r="I16" t="s">
        <v>532</v>
      </c>
      <c r="J16" t="s">
        <v>478</v>
      </c>
    </row>
    <row r="17" spans="1:13" x14ac:dyDescent="0.25">
      <c r="A17" t="s">
        <v>533</v>
      </c>
      <c r="B17" t="s">
        <v>474</v>
      </c>
      <c r="C17" t="s">
        <v>534</v>
      </c>
      <c r="D17" t="s">
        <v>535</v>
      </c>
      <c r="E17" t="s">
        <v>536</v>
      </c>
    </row>
    <row r="18" spans="1:13" x14ac:dyDescent="0.25">
      <c r="A18" t="s">
        <v>537</v>
      </c>
      <c r="B18" t="s">
        <v>487</v>
      </c>
      <c r="C18" t="s">
        <v>538</v>
      </c>
      <c r="D18" t="s">
        <v>534</v>
      </c>
      <c r="E18" t="s">
        <v>491</v>
      </c>
      <c r="F18" t="s">
        <v>536</v>
      </c>
      <c r="G18" t="s">
        <v>539</v>
      </c>
      <c r="H18" t="s">
        <v>540</v>
      </c>
      <c r="I18" t="s">
        <v>541</v>
      </c>
      <c r="J18" t="s">
        <v>542</v>
      </c>
      <c r="K18" t="s">
        <v>543</v>
      </c>
      <c r="L18" t="s">
        <v>544</v>
      </c>
      <c r="M18" t="s">
        <v>545</v>
      </c>
    </row>
    <row r="19" spans="1:13" x14ac:dyDescent="0.25">
      <c r="A19" t="s">
        <v>546</v>
      </c>
      <c r="B19" t="s">
        <v>547</v>
      </c>
      <c r="C19" t="s">
        <v>548</v>
      </c>
    </row>
    <row r="20" spans="1:13" x14ac:dyDescent="0.25">
      <c r="A20" t="s">
        <v>549</v>
      </c>
      <c r="B20" t="s">
        <v>550</v>
      </c>
      <c r="C20" t="s">
        <v>551</v>
      </c>
      <c r="D20" t="s">
        <v>552</v>
      </c>
      <c r="E20" t="s">
        <v>553</v>
      </c>
    </row>
    <row r="21" spans="1:13" x14ac:dyDescent="0.25">
      <c r="A21" t="s">
        <v>554</v>
      </c>
      <c r="B21" t="s">
        <v>555</v>
      </c>
      <c r="C21" t="s">
        <v>556</v>
      </c>
      <c r="D21" t="s">
        <v>557</v>
      </c>
      <c r="E21" t="s">
        <v>558</v>
      </c>
    </row>
    <row r="22" spans="1:13" x14ac:dyDescent="0.25">
      <c r="A22" t="s">
        <v>559</v>
      </c>
      <c r="B22" t="s">
        <v>555</v>
      </c>
      <c r="C22" t="s">
        <v>556</v>
      </c>
      <c r="D22" t="s">
        <v>560</v>
      </c>
      <c r="E22" t="s">
        <v>558</v>
      </c>
    </row>
    <row r="23" spans="1:13" x14ac:dyDescent="0.25">
      <c r="A23" t="s">
        <v>561</v>
      </c>
      <c r="B23" t="s">
        <v>555</v>
      </c>
      <c r="C23" t="s">
        <v>556</v>
      </c>
      <c r="D23" t="s">
        <v>562</v>
      </c>
      <c r="E23" t="s">
        <v>558</v>
      </c>
    </row>
    <row r="24" spans="1:13" x14ac:dyDescent="0.25">
      <c r="A24" t="s">
        <v>563</v>
      </c>
      <c r="B24" t="s">
        <v>564</v>
      </c>
      <c r="C24" t="s">
        <v>565</v>
      </c>
      <c r="D24" t="s">
        <v>566</v>
      </c>
    </row>
    <row r="25" spans="1:13" x14ac:dyDescent="0.25">
      <c r="A25" t="s">
        <v>567</v>
      </c>
      <c r="B25" t="s">
        <v>480</v>
      </c>
      <c r="C25" t="s">
        <v>568</v>
      </c>
      <c r="D25" t="s">
        <v>569</v>
      </c>
      <c r="E25" t="s">
        <v>570</v>
      </c>
      <c r="F25" t="s">
        <v>484</v>
      </c>
      <c r="G25" t="s">
        <v>478</v>
      </c>
    </row>
    <row r="26" spans="1:13" x14ac:dyDescent="0.25">
      <c r="A26" t="s">
        <v>571</v>
      </c>
      <c r="B26" t="s">
        <v>572</v>
      </c>
      <c r="C26" t="s">
        <v>573</v>
      </c>
      <c r="D26" t="s">
        <v>574</v>
      </c>
      <c r="E26" t="s">
        <v>575</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832A0-098E-4919-BF2A-522D0F8A784C}">
  <sheetPr>
    <tabColor rgb="FF0070C0"/>
  </sheetPr>
  <dimension ref="A1:AB1"/>
  <sheetViews>
    <sheetView workbookViewId="0">
      <selection activeCell="D2" sqref="D2"/>
    </sheetView>
  </sheetViews>
  <sheetFormatPr defaultRowHeight="15" x14ac:dyDescent="0.25"/>
  <cols>
    <col min="1" max="1" width="10.85546875" customWidth="1"/>
    <col min="2" max="2" width="19.85546875" customWidth="1"/>
    <col min="3" max="3" width="12.7109375" customWidth="1"/>
    <col min="4" max="4" width="13.140625" customWidth="1"/>
    <col min="5" max="5" width="14.28515625" customWidth="1"/>
    <col min="6" max="6" width="14.5703125" customWidth="1"/>
    <col min="7" max="7" width="16.28515625" customWidth="1"/>
    <col min="8" max="8" width="17.42578125" customWidth="1"/>
    <col min="9" max="9" width="13.7109375" customWidth="1"/>
    <col min="10" max="10" width="17.5703125" customWidth="1"/>
    <col min="11" max="11" width="18.7109375" customWidth="1"/>
    <col min="12" max="12" width="16.42578125" customWidth="1"/>
    <col min="13" max="13" width="17.5703125" customWidth="1"/>
    <col min="14" max="14" width="20.140625" customWidth="1"/>
    <col min="15" max="15" width="21.28515625" customWidth="1"/>
    <col min="16" max="16" width="18.28515625" customWidth="1"/>
    <col min="17" max="17" width="22.42578125" customWidth="1"/>
    <col min="18" max="18" width="23.42578125" customWidth="1"/>
    <col min="19" max="19" width="24.28515625" customWidth="1"/>
    <col min="20" max="20" width="19.140625" customWidth="1"/>
    <col min="22" max="22" width="10.28515625" customWidth="1"/>
    <col min="23" max="23" width="20" customWidth="1"/>
    <col min="24" max="24" width="18.42578125" customWidth="1"/>
    <col min="25" max="25" width="19.5703125" customWidth="1"/>
    <col min="26" max="26" width="21.42578125" customWidth="1"/>
    <col min="27" max="27" width="22.5703125" customWidth="1"/>
  </cols>
  <sheetData>
    <row r="1" spans="1:28" x14ac:dyDescent="0.25">
      <c r="A1" t="s">
        <v>770</v>
      </c>
      <c r="B1" t="s">
        <v>771</v>
      </c>
      <c r="C1" t="s">
        <v>772</v>
      </c>
      <c r="D1" t="s">
        <v>773</v>
      </c>
      <c r="E1" t="s">
        <v>774</v>
      </c>
      <c r="F1" t="s">
        <v>775</v>
      </c>
      <c r="G1" t="s">
        <v>776</v>
      </c>
      <c r="H1" t="s">
        <v>777</v>
      </c>
      <c r="I1" t="s">
        <v>778</v>
      </c>
      <c r="J1" t="s">
        <v>779</v>
      </c>
      <c r="K1" t="s">
        <v>780</v>
      </c>
      <c r="L1" t="s">
        <v>781</v>
      </c>
      <c r="M1" t="s">
        <v>782</v>
      </c>
      <c r="N1" t="s">
        <v>783</v>
      </c>
      <c r="O1" t="s">
        <v>784</v>
      </c>
      <c r="P1" t="s">
        <v>785</v>
      </c>
      <c r="Q1" t="s">
        <v>786</v>
      </c>
      <c r="R1" t="s">
        <v>787</v>
      </c>
      <c r="S1" t="s">
        <v>788</v>
      </c>
      <c r="T1" t="s">
        <v>789</v>
      </c>
      <c r="U1" t="s">
        <v>790</v>
      </c>
      <c r="V1" t="s">
        <v>791</v>
      </c>
      <c r="W1" t="s">
        <v>792</v>
      </c>
      <c r="X1" t="s">
        <v>793</v>
      </c>
      <c r="Y1" t="s">
        <v>794</v>
      </c>
      <c r="Z1" t="s">
        <v>795</v>
      </c>
      <c r="AA1" t="s">
        <v>796</v>
      </c>
      <c r="AB1" t="s">
        <v>445</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BD0E-D9D9-4F62-B6CF-8150811AC3D9}">
  <sheetPr>
    <tabColor rgb="FF0070C0"/>
  </sheetPr>
  <dimension ref="A1:J23"/>
  <sheetViews>
    <sheetView workbookViewId="0">
      <selection activeCell="F13" sqref="F13"/>
    </sheetView>
  </sheetViews>
  <sheetFormatPr defaultRowHeight="15" x14ac:dyDescent="0.25"/>
  <cols>
    <col min="1" max="1" width="16.140625" bestFit="1" customWidth="1"/>
    <col min="2" max="2" width="15.140625" bestFit="1" customWidth="1"/>
    <col min="3" max="3" width="34.140625" customWidth="1"/>
    <col min="4" max="4" width="13.7109375" customWidth="1"/>
    <col min="5" max="5" width="15.85546875" customWidth="1"/>
    <col min="6" max="6" width="15.28515625" customWidth="1"/>
    <col min="8" max="8" width="21.28515625" customWidth="1"/>
    <col min="9" max="9" width="23.28515625" customWidth="1"/>
    <col min="10" max="10" width="49.85546875" bestFit="1" customWidth="1"/>
  </cols>
  <sheetData>
    <row r="1" spans="1:10" x14ac:dyDescent="0.25">
      <c r="A1" t="s">
        <v>667</v>
      </c>
      <c r="B1" t="s">
        <v>668</v>
      </c>
      <c r="C1" t="s">
        <v>669</v>
      </c>
      <c r="D1" t="s">
        <v>670</v>
      </c>
      <c r="E1" t="s">
        <v>671</v>
      </c>
      <c r="F1" t="s">
        <v>672</v>
      </c>
      <c r="G1" t="s">
        <v>673</v>
      </c>
      <c r="H1" t="s">
        <v>674</v>
      </c>
      <c r="I1" t="s">
        <v>675</v>
      </c>
      <c r="J1" t="s">
        <v>445</v>
      </c>
    </row>
    <row r="2" spans="1:10" x14ac:dyDescent="0.25">
      <c r="A2" t="s">
        <v>676</v>
      </c>
      <c r="B2" t="s">
        <v>586</v>
      </c>
      <c r="C2" t="s">
        <v>702</v>
      </c>
      <c r="D2" t="s">
        <v>599</v>
      </c>
      <c r="E2" s="2">
        <v>46026</v>
      </c>
      <c r="F2" s="2">
        <v>46234</v>
      </c>
      <c r="G2" t="s">
        <v>703</v>
      </c>
      <c r="H2" t="s">
        <v>704</v>
      </c>
      <c r="I2">
        <v>1</v>
      </c>
      <c r="J2" t="s">
        <v>705</v>
      </c>
    </row>
    <row r="3" spans="1:10" x14ac:dyDescent="0.25">
      <c r="A3" t="s">
        <v>677</v>
      </c>
      <c r="B3" t="s">
        <v>586</v>
      </c>
      <c r="C3" t="s">
        <v>707</v>
      </c>
      <c r="D3" t="s">
        <v>599</v>
      </c>
      <c r="E3" s="2">
        <v>46026</v>
      </c>
      <c r="F3" s="2">
        <v>46234</v>
      </c>
      <c r="G3" t="s">
        <v>703</v>
      </c>
      <c r="H3" t="s">
        <v>706</v>
      </c>
      <c r="I3">
        <v>1</v>
      </c>
      <c r="J3" t="s">
        <v>729</v>
      </c>
    </row>
    <row r="4" spans="1:10" x14ac:dyDescent="0.25">
      <c r="A4" t="s">
        <v>678</v>
      </c>
      <c r="B4" t="s">
        <v>586</v>
      </c>
      <c r="C4" t="s">
        <v>708</v>
      </c>
      <c r="D4" t="s">
        <v>599</v>
      </c>
      <c r="E4" s="4">
        <v>46082</v>
      </c>
      <c r="F4" s="4">
        <v>46231</v>
      </c>
      <c r="G4" t="s">
        <v>703</v>
      </c>
      <c r="H4" t="s">
        <v>730</v>
      </c>
      <c r="I4">
        <v>3</v>
      </c>
      <c r="J4" t="s">
        <v>731</v>
      </c>
    </row>
    <row r="5" spans="1:10" x14ac:dyDescent="0.25">
      <c r="A5" t="s">
        <v>679</v>
      </c>
      <c r="B5" t="s">
        <v>586</v>
      </c>
      <c r="C5" t="s">
        <v>709</v>
      </c>
      <c r="D5" t="s">
        <v>599</v>
      </c>
      <c r="E5" s="4">
        <v>46134</v>
      </c>
      <c r="F5" s="4">
        <v>46234</v>
      </c>
      <c r="G5" t="s">
        <v>703</v>
      </c>
      <c r="H5" t="s">
        <v>732</v>
      </c>
      <c r="I5">
        <v>5</v>
      </c>
      <c r="J5" s="5" t="s">
        <v>733</v>
      </c>
    </row>
    <row r="6" spans="1:10" x14ac:dyDescent="0.25">
      <c r="A6" t="s">
        <v>680</v>
      </c>
      <c r="B6" t="s">
        <v>586</v>
      </c>
      <c r="C6" t="s">
        <v>710</v>
      </c>
      <c r="D6" t="s">
        <v>711</v>
      </c>
      <c r="E6" s="4">
        <v>46190</v>
      </c>
      <c r="F6" s="4">
        <v>46231</v>
      </c>
      <c r="G6" t="s">
        <v>703</v>
      </c>
      <c r="H6" t="s">
        <v>735</v>
      </c>
      <c r="I6">
        <v>6</v>
      </c>
      <c r="J6" t="s">
        <v>734</v>
      </c>
    </row>
    <row r="7" spans="1:10" x14ac:dyDescent="0.25">
      <c r="A7" t="s">
        <v>681</v>
      </c>
      <c r="B7" t="s">
        <v>585</v>
      </c>
      <c r="C7" t="s">
        <v>712</v>
      </c>
      <c r="D7" t="s">
        <v>599</v>
      </c>
      <c r="E7" s="4">
        <v>46025</v>
      </c>
      <c r="F7" s="4">
        <v>46234</v>
      </c>
      <c r="G7" t="s">
        <v>703</v>
      </c>
      <c r="H7" t="s">
        <v>736</v>
      </c>
      <c r="I7">
        <v>1</v>
      </c>
      <c r="J7" t="s">
        <v>737</v>
      </c>
    </row>
    <row r="8" spans="1:10" x14ac:dyDescent="0.25">
      <c r="A8" t="s">
        <v>682</v>
      </c>
      <c r="B8" t="s">
        <v>585</v>
      </c>
      <c r="C8" t="s">
        <v>713</v>
      </c>
      <c r="D8" t="s">
        <v>599</v>
      </c>
      <c r="E8" s="4">
        <v>46034</v>
      </c>
      <c r="F8" s="4">
        <v>46234</v>
      </c>
      <c r="G8" t="s">
        <v>703</v>
      </c>
      <c r="H8" t="s">
        <v>739</v>
      </c>
      <c r="I8">
        <v>2</v>
      </c>
      <c r="J8" t="s">
        <v>738</v>
      </c>
    </row>
    <row r="9" spans="1:10" x14ac:dyDescent="0.25">
      <c r="A9" t="s">
        <v>683</v>
      </c>
      <c r="B9" t="s">
        <v>585</v>
      </c>
      <c r="C9" t="s">
        <v>714</v>
      </c>
      <c r="D9" t="s">
        <v>599</v>
      </c>
      <c r="E9" s="4">
        <v>46038</v>
      </c>
      <c r="F9" s="4">
        <v>46234</v>
      </c>
      <c r="G9" t="s">
        <v>703</v>
      </c>
      <c r="H9" t="s">
        <v>740</v>
      </c>
      <c r="I9">
        <v>2</v>
      </c>
      <c r="J9" t="s">
        <v>741</v>
      </c>
    </row>
    <row r="10" spans="1:10" x14ac:dyDescent="0.25">
      <c r="A10" t="s">
        <v>684</v>
      </c>
      <c r="B10" t="s">
        <v>698</v>
      </c>
      <c r="C10" t="s">
        <v>715</v>
      </c>
      <c r="D10" t="s">
        <v>599</v>
      </c>
      <c r="E10" s="4">
        <v>46025</v>
      </c>
      <c r="F10" s="4">
        <v>46234</v>
      </c>
      <c r="G10" t="s">
        <v>703</v>
      </c>
      <c r="H10" t="s">
        <v>743</v>
      </c>
      <c r="I10">
        <v>1</v>
      </c>
      <c r="J10" t="s">
        <v>742</v>
      </c>
    </row>
    <row r="11" spans="1:10" x14ac:dyDescent="0.25">
      <c r="A11" t="s">
        <v>685</v>
      </c>
      <c r="B11" t="s">
        <v>698</v>
      </c>
      <c r="C11" t="s">
        <v>716</v>
      </c>
      <c r="D11" t="s">
        <v>711</v>
      </c>
      <c r="E11" s="2">
        <v>46026</v>
      </c>
      <c r="F11" s="4">
        <v>46234</v>
      </c>
      <c r="G11" t="s">
        <v>703</v>
      </c>
      <c r="H11" t="s">
        <v>744</v>
      </c>
      <c r="I11">
        <v>1</v>
      </c>
      <c r="J11" t="s">
        <v>745</v>
      </c>
    </row>
    <row r="12" spans="1:10" x14ac:dyDescent="0.25">
      <c r="A12" t="s">
        <v>686</v>
      </c>
      <c r="B12" t="s">
        <v>699</v>
      </c>
      <c r="C12" t="s">
        <v>717</v>
      </c>
      <c r="D12" t="s">
        <v>599</v>
      </c>
      <c r="E12" s="4">
        <v>46234</v>
      </c>
      <c r="F12" s="4">
        <v>46234</v>
      </c>
      <c r="G12" t="s">
        <v>703</v>
      </c>
      <c r="H12" t="s">
        <v>747</v>
      </c>
      <c r="I12">
        <v>6</v>
      </c>
      <c r="J12" t="s">
        <v>746</v>
      </c>
    </row>
    <row r="13" spans="1:10" x14ac:dyDescent="0.25">
      <c r="A13" t="s">
        <v>687</v>
      </c>
      <c r="B13" t="s">
        <v>700</v>
      </c>
      <c r="C13" t="s">
        <v>718</v>
      </c>
      <c r="D13" t="s">
        <v>599</v>
      </c>
      <c r="E13" s="4">
        <v>46119</v>
      </c>
      <c r="F13" s="4">
        <v>46119</v>
      </c>
      <c r="G13" t="s">
        <v>703</v>
      </c>
      <c r="H13" t="s">
        <v>748</v>
      </c>
      <c r="I13">
        <v>5</v>
      </c>
      <c r="J13" t="s">
        <v>749</v>
      </c>
    </row>
    <row r="14" spans="1:10" x14ac:dyDescent="0.25">
      <c r="A14" t="s">
        <v>688</v>
      </c>
      <c r="B14" t="s">
        <v>698</v>
      </c>
      <c r="C14" t="s">
        <v>719</v>
      </c>
      <c r="D14" t="s">
        <v>711</v>
      </c>
      <c r="E14" s="4">
        <v>46025</v>
      </c>
      <c r="F14" s="4">
        <v>46195</v>
      </c>
      <c r="G14" t="s">
        <v>703</v>
      </c>
      <c r="H14" t="s">
        <v>751</v>
      </c>
      <c r="I14">
        <v>1</v>
      </c>
      <c r="J14" t="s">
        <v>750</v>
      </c>
    </row>
    <row r="15" spans="1:10" x14ac:dyDescent="0.25">
      <c r="A15" t="s">
        <v>689</v>
      </c>
      <c r="B15" t="s">
        <v>701</v>
      </c>
      <c r="C15" t="s">
        <v>720</v>
      </c>
      <c r="D15" t="s">
        <v>711</v>
      </c>
      <c r="E15" s="4">
        <v>46155</v>
      </c>
      <c r="F15" s="4">
        <v>46180</v>
      </c>
      <c r="G15" t="s">
        <v>703</v>
      </c>
      <c r="H15" t="s">
        <v>752</v>
      </c>
      <c r="I15">
        <v>6</v>
      </c>
      <c r="J15" t="s">
        <v>753</v>
      </c>
    </row>
    <row r="16" spans="1:10" x14ac:dyDescent="0.25">
      <c r="A16" t="s">
        <v>690</v>
      </c>
      <c r="B16" t="s">
        <v>586</v>
      </c>
      <c r="C16" t="s">
        <v>721</v>
      </c>
      <c r="D16" t="s">
        <v>711</v>
      </c>
      <c r="E16" s="2">
        <v>46075</v>
      </c>
      <c r="F16" s="4">
        <v>46075</v>
      </c>
      <c r="G16" t="s">
        <v>703</v>
      </c>
      <c r="H16" t="s">
        <v>755</v>
      </c>
      <c r="I16">
        <v>3</v>
      </c>
      <c r="J16" t="s">
        <v>754</v>
      </c>
    </row>
    <row r="17" spans="1:10" x14ac:dyDescent="0.25">
      <c r="A17" t="s">
        <v>691</v>
      </c>
      <c r="B17" t="s">
        <v>698</v>
      </c>
      <c r="C17" t="s">
        <v>722</v>
      </c>
      <c r="D17" t="s">
        <v>711</v>
      </c>
      <c r="E17" s="4">
        <v>46216</v>
      </c>
      <c r="F17" s="4">
        <v>46216</v>
      </c>
      <c r="G17" t="s">
        <v>703</v>
      </c>
      <c r="H17" t="s">
        <v>756</v>
      </c>
      <c r="I17">
        <v>8</v>
      </c>
      <c r="J17" t="s">
        <v>757</v>
      </c>
    </row>
    <row r="18" spans="1:10" x14ac:dyDescent="0.25">
      <c r="A18" t="s">
        <v>692</v>
      </c>
      <c r="B18" t="s">
        <v>586</v>
      </c>
      <c r="C18" t="s">
        <v>723</v>
      </c>
      <c r="D18" t="s">
        <v>711</v>
      </c>
      <c r="E18" s="4">
        <v>46214</v>
      </c>
      <c r="F18" s="4">
        <v>46231</v>
      </c>
      <c r="G18" t="s">
        <v>703</v>
      </c>
      <c r="H18" t="s">
        <v>759</v>
      </c>
      <c r="I18">
        <v>8</v>
      </c>
      <c r="J18" t="s">
        <v>758</v>
      </c>
    </row>
    <row r="19" spans="1:10" x14ac:dyDescent="0.25">
      <c r="A19" t="s">
        <v>693</v>
      </c>
      <c r="B19" t="s">
        <v>586</v>
      </c>
      <c r="C19" t="s">
        <v>724</v>
      </c>
      <c r="D19" t="s">
        <v>711</v>
      </c>
      <c r="E19" s="4">
        <v>46170</v>
      </c>
      <c r="F19" s="4">
        <v>46170</v>
      </c>
      <c r="G19" t="s">
        <v>703</v>
      </c>
      <c r="H19" t="s">
        <v>760</v>
      </c>
      <c r="I19">
        <v>6</v>
      </c>
      <c r="J19" t="s">
        <v>761</v>
      </c>
    </row>
    <row r="20" spans="1:10" x14ac:dyDescent="0.25">
      <c r="A20" t="s">
        <v>694</v>
      </c>
      <c r="B20" t="s">
        <v>585</v>
      </c>
      <c r="C20" t="s">
        <v>725</v>
      </c>
      <c r="D20" t="s">
        <v>711</v>
      </c>
      <c r="E20" s="4">
        <v>46195</v>
      </c>
      <c r="F20" s="4">
        <v>46206</v>
      </c>
      <c r="G20" t="s">
        <v>703</v>
      </c>
      <c r="H20" t="s">
        <v>763</v>
      </c>
      <c r="I20">
        <v>7</v>
      </c>
      <c r="J20" t="s">
        <v>762</v>
      </c>
    </row>
    <row r="21" spans="1:10" x14ac:dyDescent="0.25">
      <c r="A21" t="s">
        <v>695</v>
      </c>
      <c r="B21" t="s">
        <v>698</v>
      </c>
      <c r="C21" t="s">
        <v>726</v>
      </c>
      <c r="D21" t="s">
        <v>599</v>
      </c>
      <c r="E21" s="4">
        <v>46195</v>
      </c>
      <c r="F21" s="4">
        <v>46234</v>
      </c>
      <c r="G21" t="s">
        <v>703</v>
      </c>
      <c r="H21" t="s">
        <v>764</v>
      </c>
      <c r="I21">
        <v>7</v>
      </c>
      <c r="J21" t="s">
        <v>768</v>
      </c>
    </row>
    <row r="22" spans="1:10" x14ac:dyDescent="0.25">
      <c r="A22" t="s">
        <v>696</v>
      </c>
      <c r="B22" t="s">
        <v>586</v>
      </c>
      <c r="C22" t="s">
        <v>727</v>
      </c>
      <c r="D22" t="s">
        <v>711</v>
      </c>
      <c r="E22" s="4">
        <v>46209</v>
      </c>
      <c r="F22" s="4">
        <v>46231</v>
      </c>
      <c r="G22" t="s">
        <v>703</v>
      </c>
      <c r="H22" t="s">
        <v>765</v>
      </c>
      <c r="I22">
        <v>8</v>
      </c>
      <c r="J22" t="s">
        <v>769</v>
      </c>
    </row>
    <row r="23" spans="1:10" x14ac:dyDescent="0.25">
      <c r="A23" t="s">
        <v>697</v>
      </c>
      <c r="B23" t="s">
        <v>586</v>
      </c>
      <c r="C23" t="s">
        <v>728</v>
      </c>
      <c r="D23" t="s">
        <v>711</v>
      </c>
      <c r="E23" s="4">
        <v>46193</v>
      </c>
      <c r="F23" s="4">
        <v>46206</v>
      </c>
      <c r="G23" t="s">
        <v>703</v>
      </c>
      <c r="H23" t="s">
        <v>766</v>
      </c>
      <c r="I23">
        <v>7</v>
      </c>
      <c r="J23" t="s">
        <v>767</v>
      </c>
    </row>
  </sheetData>
  <phoneticPr fontId="4" type="noConversion"/>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91FBD-F4B6-43FA-8BFE-E2A88EB0A309}">
  <sheetPr>
    <tabColor rgb="FF00B0F0"/>
  </sheetPr>
  <dimension ref="A1:O33"/>
  <sheetViews>
    <sheetView workbookViewId="0">
      <selection activeCell="F13" sqref="F13"/>
    </sheetView>
  </sheetViews>
  <sheetFormatPr defaultRowHeight="15" x14ac:dyDescent="0.25"/>
  <cols>
    <col min="1" max="1" width="7.5703125" customWidth="1"/>
    <col min="2" max="2" width="48.5703125" bestFit="1" customWidth="1"/>
    <col min="3" max="3" width="16" bestFit="1" customWidth="1"/>
    <col min="4" max="4" width="10.5703125" customWidth="1"/>
    <col min="5" max="5" width="11.85546875" bestFit="1" customWidth="1"/>
    <col min="6" max="6" width="9.85546875" customWidth="1"/>
    <col min="7" max="7" width="10.5703125" customWidth="1"/>
    <col min="8" max="8" width="13.5703125" bestFit="1" customWidth="1"/>
    <col min="9" max="9" width="15.140625" bestFit="1" customWidth="1"/>
    <col min="10" max="10" width="19.28515625" customWidth="1"/>
    <col min="11" max="11" width="32.28515625" bestFit="1" customWidth="1"/>
    <col min="12" max="12" width="50.7109375" bestFit="1" customWidth="1"/>
  </cols>
  <sheetData>
    <row r="1" spans="1:15" x14ac:dyDescent="0.25">
      <c r="A1" t="s">
        <v>8480</v>
      </c>
      <c r="B1" t="s">
        <v>434</v>
      </c>
      <c r="C1" t="s">
        <v>8481</v>
      </c>
      <c r="D1" t="s">
        <v>8482</v>
      </c>
      <c r="E1" t="s">
        <v>8483</v>
      </c>
      <c r="F1" t="s">
        <v>8484</v>
      </c>
      <c r="G1" t="s">
        <v>583</v>
      </c>
      <c r="H1" t="s">
        <v>797</v>
      </c>
      <c r="I1" t="s">
        <v>8485</v>
      </c>
      <c r="J1" t="s">
        <v>8486</v>
      </c>
      <c r="K1" t="s">
        <v>8487</v>
      </c>
      <c r="L1" t="s">
        <v>445</v>
      </c>
    </row>
    <row r="2" spans="1:15" x14ac:dyDescent="0.25">
      <c r="A2" t="s">
        <v>8491</v>
      </c>
      <c r="B2" t="s">
        <v>32</v>
      </c>
      <c r="C2" t="s">
        <v>8526</v>
      </c>
      <c r="D2">
        <v>210</v>
      </c>
      <c r="E2" t="s">
        <v>587</v>
      </c>
      <c r="F2" s="4">
        <v>46195</v>
      </c>
      <c r="G2">
        <v>7</v>
      </c>
      <c r="H2" t="s">
        <v>8529</v>
      </c>
      <c r="I2">
        <v>207.5</v>
      </c>
      <c r="J2" s="4">
        <v>46053</v>
      </c>
      <c r="K2" s="5" t="s">
        <v>8557</v>
      </c>
      <c r="L2" t="s">
        <v>8558</v>
      </c>
    </row>
    <row r="3" spans="1:15" x14ac:dyDescent="0.25">
      <c r="A3" t="s">
        <v>8492</v>
      </c>
      <c r="B3" t="s">
        <v>147</v>
      </c>
      <c r="C3" t="s">
        <v>8526</v>
      </c>
      <c r="D3">
        <v>150</v>
      </c>
      <c r="E3" t="s">
        <v>587</v>
      </c>
      <c r="F3" s="4">
        <v>46203</v>
      </c>
      <c r="G3">
        <v>7</v>
      </c>
      <c r="H3" t="s">
        <v>8530</v>
      </c>
      <c r="I3">
        <v>140</v>
      </c>
      <c r="J3" s="4">
        <v>46177</v>
      </c>
      <c r="K3" s="5" t="s">
        <v>8560</v>
      </c>
      <c r="L3" t="s">
        <v>8559</v>
      </c>
    </row>
    <row r="4" spans="1:15" x14ac:dyDescent="0.25">
      <c r="A4" t="s">
        <v>8493</v>
      </c>
      <c r="B4" t="s">
        <v>249</v>
      </c>
      <c r="C4" t="s">
        <v>8526</v>
      </c>
      <c r="D4">
        <v>170</v>
      </c>
      <c r="E4" t="s">
        <v>587</v>
      </c>
      <c r="F4" s="4">
        <v>46233</v>
      </c>
      <c r="G4">
        <v>8</v>
      </c>
      <c r="H4" t="s">
        <v>8531</v>
      </c>
      <c r="I4">
        <v>160</v>
      </c>
      <c r="J4" s="4">
        <v>46145</v>
      </c>
      <c r="K4" s="5" t="s">
        <v>8561</v>
      </c>
      <c r="L4" t="s">
        <v>8562</v>
      </c>
    </row>
    <row r="5" spans="1:15" x14ac:dyDescent="0.25">
      <c r="A5" t="s">
        <v>8494</v>
      </c>
      <c r="B5" t="s">
        <v>41</v>
      </c>
      <c r="C5" t="s">
        <v>8526</v>
      </c>
      <c r="D5">
        <v>75</v>
      </c>
      <c r="E5" t="s">
        <v>587</v>
      </c>
      <c r="F5" s="4">
        <v>46113</v>
      </c>
      <c r="G5">
        <v>4</v>
      </c>
      <c r="H5" t="s">
        <v>1018</v>
      </c>
      <c r="I5">
        <v>70</v>
      </c>
      <c r="J5" s="4">
        <v>46101</v>
      </c>
      <c r="K5" s="5" t="s">
        <v>8563</v>
      </c>
      <c r="L5" t="s">
        <v>8603</v>
      </c>
      <c r="O5" s="3"/>
    </row>
    <row r="6" spans="1:15" x14ac:dyDescent="0.25">
      <c r="A6" t="s">
        <v>8495</v>
      </c>
      <c r="B6" t="s">
        <v>1</v>
      </c>
      <c r="C6" t="s">
        <v>8527</v>
      </c>
      <c r="D6">
        <v>75</v>
      </c>
      <c r="E6" t="s">
        <v>588</v>
      </c>
      <c r="F6" s="4">
        <v>46208</v>
      </c>
      <c r="G6">
        <v>8</v>
      </c>
      <c r="H6" t="s">
        <v>8532</v>
      </c>
      <c r="I6">
        <v>70</v>
      </c>
      <c r="J6" s="4">
        <v>46202</v>
      </c>
      <c r="K6" s="5" t="s">
        <v>8564</v>
      </c>
      <c r="L6" t="s">
        <v>8602</v>
      </c>
    </row>
    <row r="7" spans="1:15" x14ac:dyDescent="0.25">
      <c r="A7" t="s">
        <v>8496</v>
      </c>
      <c r="B7" t="s">
        <v>10</v>
      </c>
      <c r="C7" t="s">
        <v>8527</v>
      </c>
      <c r="D7">
        <v>80</v>
      </c>
      <c r="E7" t="s">
        <v>588</v>
      </c>
      <c r="F7" s="4">
        <v>46180</v>
      </c>
      <c r="G7">
        <v>6</v>
      </c>
      <c r="H7" t="s">
        <v>8533</v>
      </c>
      <c r="I7">
        <v>70</v>
      </c>
      <c r="J7" s="4">
        <v>46150</v>
      </c>
      <c r="K7" s="5" t="s">
        <v>8566</v>
      </c>
      <c r="L7" t="s">
        <v>8604</v>
      </c>
    </row>
    <row r="8" spans="1:15" x14ac:dyDescent="0.25">
      <c r="A8" t="s">
        <v>8497</v>
      </c>
      <c r="B8" t="s">
        <v>1</v>
      </c>
      <c r="C8" t="s">
        <v>8526</v>
      </c>
      <c r="D8">
        <v>170</v>
      </c>
      <c r="E8" t="s">
        <v>587</v>
      </c>
      <c r="F8" s="4">
        <v>46233</v>
      </c>
      <c r="G8">
        <v>8</v>
      </c>
      <c r="H8" t="s">
        <v>8531</v>
      </c>
      <c r="I8">
        <v>150</v>
      </c>
      <c r="J8" s="4">
        <v>46034</v>
      </c>
      <c r="K8" s="5" t="s">
        <v>8600</v>
      </c>
      <c r="L8" t="s">
        <v>8601</v>
      </c>
    </row>
    <row r="9" spans="1:15" x14ac:dyDescent="0.25">
      <c r="A9" t="s">
        <v>8498</v>
      </c>
      <c r="B9" t="s">
        <v>10</v>
      </c>
      <c r="C9" t="s">
        <v>8526</v>
      </c>
      <c r="D9">
        <v>200</v>
      </c>
      <c r="E9" t="s">
        <v>587</v>
      </c>
      <c r="F9" s="4">
        <v>46234</v>
      </c>
      <c r="G9">
        <v>8</v>
      </c>
      <c r="H9" t="s">
        <v>8534</v>
      </c>
      <c r="I9">
        <v>150</v>
      </c>
      <c r="J9" s="4">
        <v>46038</v>
      </c>
      <c r="K9" s="5" t="s">
        <v>8599</v>
      </c>
      <c r="L9" t="s">
        <v>8598</v>
      </c>
    </row>
    <row r="10" spans="1:15" x14ac:dyDescent="0.25">
      <c r="A10" t="s">
        <v>8499</v>
      </c>
      <c r="B10" t="s">
        <v>45</v>
      </c>
      <c r="C10" t="s">
        <v>8526</v>
      </c>
      <c r="D10">
        <v>85</v>
      </c>
      <c r="E10" t="s">
        <v>587</v>
      </c>
      <c r="F10" s="4">
        <v>46113</v>
      </c>
      <c r="G10">
        <v>4</v>
      </c>
      <c r="H10" t="s">
        <v>8535</v>
      </c>
      <c r="I10">
        <v>80</v>
      </c>
      <c r="J10" s="4">
        <v>46071</v>
      </c>
      <c r="K10" s="5" t="s">
        <v>8597</v>
      </c>
      <c r="L10" t="s">
        <v>8591</v>
      </c>
      <c r="M10" s="3"/>
    </row>
    <row r="11" spans="1:15" x14ac:dyDescent="0.25">
      <c r="A11" t="s">
        <v>8500</v>
      </c>
      <c r="B11" t="s">
        <v>15</v>
      </c>
      <c r="C11" t="s">
        <v>8527</v>
      </c>
      <c r="D11">
        <v>75</v>
      </c>
      <c r="E11" t="s">
        <v>588</v>
      </c>
      <c r="F11" s="4">
        <v>46136</v>
      </c>
      <c r="G11">
        <v>5</v>
      </c>
      <c r="H11" t="s">
        <v>8536</v>
      </c>
      <c r="I11">
        <v>65</v>
      </c>
      <c r="J11" s="4">
        <v>46101</v>
      </c>
      <c r="K11" s="5" t="s">
        <v>8596</v>
      </c>
      <c r="L11" t="s">
        <v>8577</v>
      </c>
    </row>
    <row r="12" spans="1:15" x14ac:dyDescent="0.25">
      <c r="A12" t="s">
        <v>8501</v>
      </c>
      <c r="B12" t="s">
        <v>91</v>
      </c>
      <c r="C12" t="s">
        <v>8526</v>
      </c>
      <c r="D12">
        <v>45</v>
      </c>
      <c r="E12" t="s">
        <v>587</v>
      </c>
      <c r="F12" s="4">
        <v>46040</v>
      </c>
      <c r="G12">
        <v>2</v>
      </c>
      <c r="H12" t="s">
        <v>8537</v>
      </c>
      <c r="I12">
        <v>40</v>
      </c>
      <c r="J12" s="4">
        <v>46040</v>
      </c>
      <c r="K12" s="5" t="s">
        <v>8595</v>
      </c>
    </row>
    <row r="13" spans="1:15" x14ac:dyDescent="0.25">
      <c r="A13" t="s">
        <v>8788</v>
      </c>
      <c r="B13" t="s">
        <v>112</v>
      </c>
      <c r="C13" t="s">
        <v>8526</v>
      </c>
      <c r="D13">
        <v>35</v>
      </c>
      <c r="E13" t="s">
        <v>587</v>
      </c>
      <c r="F13" s="4">
        <v>46180</v>
      </c>
      <c r="G13">
        <v>6</v>
      </c>
      <c r="H13" t="s">
        <v>8533</v>
      </c>
      <c r="I13" t="s">
        <v>8605</v>
      </c>
      <c r="J13" s="4">
        <v>46168</v>
      </c>
      <c r="K13" s="5" t="s">
        <v>8593</v>
      </c>
      <c r="L13" t="s">
        <v>8594</v>
      </c>
    </row>
    <row r="14" spans="1:15" x14ac:dyDescent="0.25">
      <c r="A14" t="s">
        <v>8502</v>
      </c>
      <c r="B14" t="s">
        <v>214</v>
      </c>
      <c r="C14" t="s">
        <v>8526</v>
      </c>
      <c r="D14">
        <v>50</v>
      </c>
      <c r="E14" t="s">
        <v>587</v>
      </c>
      <c r="F14" s="4">
        <v>46132</v>
      </c>
      <c r="G14">
        <v>5</v>
      </c>
      <c r="H14" t="s">
        <v>8538</v>
      </c>
      <c r="I14">
        <v>45</v>
      </c>
      <c r="J14" s="4">
        <v>46092</v>
      </c>
      <c r="K14" s="5" t="s">
        <v>8592</v>
      </c>
      <c r="L14" t="s">
        <v>8591</v>
      </c>
    </row>
    <row r="15" spans="1:15" x14ac:dyDescent="0.25">
      <c r="A15" t="s">
        <v>8503</v>
      </c>
      <c r="B15" t="s">
        <v>217</v>
      </c>
      <c r="C15" t="s">
        <v>8526</v>
      </c>
      <c r="D15">
        <v>27.5</v>
      </c>
      <c r="E15" t="s">
        <v>587</v>
      </c>
      <c r="F15" s="4">
        <v>46234</v>
      </c>
      <c r="G15">
        <v>8</v>
      </c>
      <c r="H15" t="s">
        <v>8534</v>
      </c>
      <c r="I15">
        <v>25</v>
      </c>
      <c r="J15" s="4">
        <v>46231</v>
      </c>
      <c r="K15" s="5" t="s">
        <v>8590</v>
      </c>
      <c r="L15" t="s">
        <v>8579</v>
      </c>
    </row>
    <row r="16" spans="1:15" x14ac:dyDescent="0.25">
      <c r="A16" t="s">
        <v>8504</v>
      </c>
      <c r="B16" t="s">
        <v>209</v>
      </c>
      <c r="C16" t="s">
        <v>8526</v>
      </c>
      <c r="D16">
        <v>75</v>
      </c>
      <c r="E16" t="s">
        <v>587</v>
      </c>
      <c r="F16" s="4">
        <v>46228</v>
      </c>
      <c r="G16">
        <v>8</v>
      </c>
      <c r="H16" t="s">
        <v>8539</v>
      </c>
      <c r="I16">
        <v>70</v>
      </c>
      <c r="J16" s="4">
        <v>46206</v>
      </c>
      <c r="K16" s="5" t="s">
        <v>8589</v>
      </c>
    </row>
    <row r="17" spans="1:12" x14ac:dyDescent="0.25">
      <c r="A17" t="s">
        <v>8505</v>
      </c>
      <c r="B17" t="s">
        <v>154</v>
      </c>
      <c r="C17" t="s">
        <v>8526</v>
      </c>
      <c r="D17">
        <v>185</v>
      </c>
      <c r="E17" t="s">
        <v>587</v>
      </c>
      <c r="F17" s="4">
        <v>46069</v>
      </c>
      <c r="G17">
        <v>3</v>
      </c>
      <c r="H17" t="s">
        <v>8540</v>
      </c>
      <c r="I17">
        <v>175</v>
      </c>
      <c r="J17" s="4">
        <v>46062</v>
      </c>
      <c r="K17" s="5" t="s">
        <v>8588</v>
      </c>
      <c r="L17" t="s">
        <v>8587</v>
      </c>
    </row>
    <row r="18" spans="1:12" x14ac:dyDescent="0.25">
      <c r="A18" t="s">
        <v>8506</v>
      </c>
      <c r="B18" t="s">
        <v>159</v>
      </c>
      <c r="C18" t="s">
        <v>8526</v>
      </c>
      <c r="D18">
        <v>200</v>
      </c>
      <c r="E18" t="s">
        <v>587</v>
      </c>
      <c r="F18" s="4">
        <v>46056</v>
      </c>
      <c r="G18">
        <v>2</v>
      </c>
      <c r="H18" t="s">
        <v>8541</v>
      </c>
      <c r="I18">
        <v>180</v>
      </c>
      <c r="J18" s="4">
        <v>46047</v>
      </c>
      <c r="K18" s="5" t="s">
        <v>8585</v>
      </c>
      <c r="L18" t="s">
        <v>8586</v>
      </c>
    </row>
    <row r="19" spans="1:12" x14ac:dyDescent="0.25">
      <c r="A19" t="s">
        <v>8507</v>
      </c>
      <c r="B19" t="s">
        <v>265</v>
      </c>
      <c r="C19" t="s">
        <v>8526</v>
      </c>
      <c r="D19">
        <v>80</v>
      </c>
      <c r="E19" t="s">
        <v>587</v>
      </c>
      <c r="F19" s="4">
        <v>46233</v>
      </c>
      <c r="G19">
        <v>8</v>
      </c>
      <c r="H19" t="s">
        <v>8531</v>
      </c>
      <c r="I19">
        <v>75</v>
      </c>
      <c r="J19" s="4">
        <v>46228</v>
      </c>
      <c r="K19" s="5" t="s">
        <v>8584</v>
      </c>
      <c r="L19" t="s">
        <v>8583</v>
      </c>
    </row>
    <row r="20" spans="1:12" x14ac:dyDescent="0.25">
      <c r="A20" t="s">
        <v>8508</v>
      </c>
      <c r="B20" t="s">
        <v>256</v>
      </c>
      <c r="C20" t="s">
        <v>8526</v>
      </c>
      <c r="D20">
        <v>50</v>
      </c>
      <c r="E20" t="s">
        <v>587</v>
      </c>
      <c r="F20" s="4">
        <v>46139</v>
      </c>
      <c r="G20">
        <v>5</v>
      </c>
      <c r="H20" t="s">
        <v>8542</v>
      </c>
      <c r="I20">
        <v>45</v>
      </c>
      <c r="J20" s="4">
        <v>46233</v>
      </c>
      <c r="K20" s="5" t="s">
        <v>8581</v>
      </c>
      <c r="L20" t="s">
        <v>8582</v>
      </c>
    </row>
    <row r="21" spans="1:12" x14ac:dyDescent="0.25">
      <c r="A21" t="s">
        <v>8509</v>
      </c>
      <c r="B21" t="s">
        <v>286</v>
      </c>
      <c r="C21" t="s">
        <v>8526</v>
      </c>
      <c r="D21">
        <v>120</v>
      </c>
      <c r="E21" t="s">
        <v>587</v>
      </c>
      <c r="F21" s="4">
        <v>46233</v>
      </c>
      <c r="G21">
        <v>8</v>
      </c>
      <c r="H21" t="s">
        <v>1335</v>
      </c>
      <c r="I21">
        <v>110</v>
      </c>
      <c r="J21" s="4">
        <v>46228</v>
      </c>
      <c r="K21" s="5" t="s">
        <v>8580</v>
      </c>
      <c r="L21" t="s">
        <v>8579</v>
      </c>
    </row>
    <row r="22" spans="1:12" x14ac:dyDescent="0.25">
      <c r="A22" t="s">
        <v>8510</v>
      </c>
      <c r="B22" t="s">
        <v>8522</v>
      </c>
      <c r="C22" t="s">
        <v>8526</v>
      </c>
      <c r="D22">
        <v>40</v>
      </c>
      <c r="E22" t="s">
        <v>587</v>
      </c>
      <c r="F22" s="4">
        <v>46123</v>
      </c>
      <c r="G22">
        <v>5</v>
      </c>
      <c r="H22" t="s">
        <v>8543</v>
      </c>
      <c r="I22">
        <v>35</v>
      </c>
      <c r="J22" s="4">
        <v>46123</v>
      </c>
      <c r="K22" s="5" t="s">
        <v>8578</v>
      </c>
      <c r="L22" t="s">
        <v>8577</v>
      </c>
    </row>
    <row r="23" spans="1:12" x14ac:dyDescent="0.25">
      <c r="A23" t="s">
        <v>8511</v>
      </c>
      <c r="B23" t="s">
        <v>8523</v>
      </c>
      <c r="C23" t="s">
        <v>8526</v>
      </c>
      <c r="D23">
        <v>80</v>
      </c>
      <c r="E23" t="s">
        <v>587</v>
      </c>
      <c r="F23" s="4">
        <v>46147</v>
      </c>
      <c r="G23">
        <v>5</v>
      </c>
      <c r="H23" t="s">
        <v>8544</v>
      </c>
      <c r="I23">
        <v>70</v>
      </c>
      <c r="J23" s="4">
        <v>46130</v>
      </c>
      <c r="K23" s="5" t="s">
        <v>8576</v>
      </c>
      <c r="L23" t="s">
        <v>8577</v>
      </c>
    </row>
    <row r="24" spans="1:12" x14ac:dyDescent="0.25">
      <c r="A24" t="s">
        <v>8512</v>
      </c>
      <c r="B24" t="s">
        <v>51</v>
      </c>
      <c r="C24" t="s">
        <v>8526</v>
      </c>
      <c r="D24">
        <v>150</v>
      </c>
      <c r="E24" t="s">
        <v>587</v>
      </c>
      <c r="F24" s="4">
        <v>46084</v>
      </c>
      <c r="G24">
        <v>3</v>
      </c>
      <c r="H24" t="s">
        <v>8545</v>
      </c>
      <c r="I24">
        <v>145</v>
      </c>
      <c r="J24" s="4">
        <v>46043</v>
      </c>
      <c r="K24" s="5" t="s">
        <v>8575</v>
      </c>
      <c r="L24" t="s">
        <v>8574</v>
      </c>
    </row>
    <row r="25" spans="1:12" x14ac:dyDescent="0.25">
      <c r="A25" t="s">
        <v>8513</v>
      </c>
      <c r="B25" t="s">
        <v>8524</v>
      </c>
      <c r="C25" t="s">
        <v>8528</v>
      </c>
      <c r="D25">
        <v>462</v>
      </c>
      <c r="E25" t="s">
        <v>588</v>
      </c>
      <c r="F25" s="4">
        <v>46066</v>
      </c>
      <c r="G25">
        <v>3</v>
      </c>
      <c r="H25" t="s">
        <v>8546</v>
      </c>
      <c r="I25">
        <v>464</v>
      </c>
      <c r="J25" s="4">
        <v>46060</v>
      </c>
      <c r="K25" s="5" t="s">
        <v>8556</v>
      </c>
      <c r="L25" t="s">
        <v>8573</v>
      </c>
    </row>
    <row r="26" spans="1:12" x14ac:dyDescent="0.25">
      <c r="A26" t="s">
        <v>8514</v>
      </c>
      <c r="B26" t="s">
        <v>181</v>
      </c>
      <c r="C26" t="s">
        <v>8526</v>
      </c>
      <c r="D26">
        <v>125</v>
      </c>
      <c r="E26" t="s">
        <v>587</v>
      </c>
      <c r="F26" s="4">
        <v>46203</v>
      </c>
      <c r="G26">
        <v>7</v>
      </c>
      <c r="H26" t="s">
        <v>8530</v>
      </c>
      <c r="I26">
        <v>120</v>
      </c>
      <c r="J26" s="4">
        <v>46203</v>
      </c>
      <c r="K26" s="5" t="s">
        <v>8555</v>
      </c>
      <c r="L26" t="s">
        <v>8571</v>
      </c>
    </row>
    <row r="27" spans="1:12" x14ac:dyDescent="0.25">
      <c r="A27" t="s">
        <v>8515</v>
      </c>
      <c r="B27" t="s">
        <v>8525</v>
      </c>
      <c r="C27" t="s">
        <v>8526</v>
      </c>
      <c r="D27">
        <v>50</v>
      </c>
      <c r="E27" t="s">
        <v>587</v>
      </c>
      <c r="F27" s="4">
        <v>46231</v>
      </c>
      <c r="G27">
        <v>8</v>
      </c>
      <c r="H27" t="s">
        <v>8547</v>
      </c>
      <c r="I27">
        <v>40</v>
      </c>
      <c r="J27" s="4">
        <v>46226</v>
      </c>
      <c r="K27" s="5" t="s">
        <v>8554</v>
      </c>
      <c r="L27" t="s">
        <v>8572</v>
      </c>
    </row>
    <row r="28" spans="1:12" x14ac:dyDescent="0.25">
      <c r="A28" t="s">
        <v>8516</v>
      </c>
      <c r="B28" t="s">
        <v>195</v>
      </c>
      <c r="C28" t="s">
        <v>8526</v>
      </c>
      <c r="D28">
        <v>32.5</v>
      </c>
      <c r="E28" t="s">
        <v>587</v>
      </c>
      <c r="F28" s="4">
        <v>46203</v>
      </c>
      <c r="G28">
        <v>7</v>
      </c>
      <c r="H28" t="s">
        <v>8530</v>
      </c>
      <c r="I28">
        <v>30</v>
      </c>
      <c r="J28" s="4">
        <v>46196</v>
      </c>
      <c r="K28" s="5" t="s">
        <v>8553</v>
      </c>
      <c r="L28" t="s">
        <v>8571</v>
      </c>
    </row>
    <row r="29" spans="1:12" x14ac:dyDescent="0.25">
      <c r="A29" t="s">
        <v>8517</v>
      </c>
      <c r="B29" t="s">
        <v>334</v>
      </c>
      <c r="C29" t="s">
        <v>8527</v>
      </c>
      <c r="D29">
        <v>61</v>
      </c>
      <c r="E29" t="s">
        <v>588</v>
      </c>
      <c r="F29" s="4">
        <v>46203</v>
      </c>
      <c r="G29">
        <v>7</v>
      </c>
      <c r="H29" t="s">
        <v>8530</v>
      </c>
      <c r="I29">
        <v>55</v>
      </c>
      <c r="J29" s="4">
        <v>46195</v>
      </c>
      <c r="K29" s="5" t="s">
        <v>8552</v>
      </c>
      <c r="L29" t="s">
        <v>8571</v>
      </c>
    </row>
    <row r="30" spans="1:12" x14ac:dyDescent="0.25">
      <c r="A30" t="s">
        <v>8518</v>
      </c>
      <c r="B30" t="s">
        <v>339</v>
      </c>
      <c r="C30" t="s">
        <v>8527</v>
      </c>
      <c r="D30">
        <v>84</v>
      </c>
      <c r="E30" t="s">
        <v>588</v>
      </c>
      <c r="F30" s="4">
        <v>46203</v>
      </c>
      <c r="G30">
        <v>7</v>
      </c>
      <c r="H30" t="s">
        <v>8530</v>
      </c>
      <c r="I30">
        <v>74</v>
      </c>
      <c r="J30" s="4">
        <v>46202</v>
      </c>
      <c r="K30" s="5" t="s">
        <v>8551</v>
      </c>
      <c r="L30" t="s">
        <v>8571</v>
      </c>
    </row>
    <row r="31" spans="1:12" x14ac:dyDescent="0.25">
      <c r="A31" t="s">
        <v>8519</v>
      </c>
      <c r="B31" t="s">
        <v>73</v>
      </c>
      <c r="C31" t="s">
        <v>8526</v>
      </c>
      <c r="D31">
        <v>50</v>
      </c>
      <c r="E31" t="s">
        <v>587</v>
      </c>
      <c r="F31" s="4">
        <v>46126</v>
      </c>
      <c r="G31">
        <v>5</v>
      </c>
      <c r="H31" t="s">
        <v>8548</v>
      </c>
      <c r="I31">
        <v>47.5</v>
      </c>
      <c r="J31" s="4">
        <v>46234</v>
      </c>
      <c r="K31" s="5" t="s">
        <v>8570</v>
      </c>
      <c r="L31" t="s">
        <v>8569</v>
      </c>
    </row>
    <row r="32" spans="1:12" x14ac:dyDescent="0.25">
      <c r="A32" t="s">
        <v>8520</v>
      </c>
      <c r="B32" t="s">
        <v>55</v>
      </c>
      <c r="C32" t="s">
        <v>8526</v>
      </c>
      <c r="D32">
        <v>67.5</v>
      </c>
      <c r="E32" t="s">
        <v>587</v>
      </c>
      <c r="F32" s="4">
        <v>46179</v>
      </c>
      <c r="G32">
        <v>6</v>
      </c>
      <c r="H32" t="s">
        <v>8549</v>
      </c>
      <c r="I32">
        <v>65</v>
      </c>
      <c r="J32" s="4">
        <v>46172</v>
      </c>
      <c r="K32" s="5" t="s">
        <v>8568</v>
      </c>
      <c r="L32" t="s">
        <v>8565</v>
      </c>
    </row>
    <row r="33" spans="1:11" x14ac:dyDescent="0.25">
      <c r="A33" t="s">
        <v>8521</v>
      </c>
      <c r="B33" t="s">
        <v>96</v>
      </c>
      <c r="C33" t="s">
        <v>8526</v>
      </c>
      <c r="D33">
        <v>40</v>
      </c>
      <c r="E33" t="s">
        <v>587</v>
      </c>
      <c r="F33" s="4">
        <v>46151</v>
      </c>
      <c r="G33">
        <v>6</v>
      </c>
      <c r="H33" t="s">
        <v>8550</v>
      </c>
      <c r="I33">
        <v>35</v>
      </c>
      <c r="J33" s="4">
        <v>46160</v>
      </c>
      <c r="K33" s="5" t="s">
        <v>8567</v>
      </c>
    </row>
  </sheetData>
  <phoneticPr fontId="4" type="noConversion"/>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2995B-E193-4852-A69C-AFEE6C8F4164}">
  <sheetPr>
    <tabColor rgb="FF00B0F0"/>
  </sheetPr>
  <dimension ref="A1:Q37"/>
  <sheetViews>
    <sheetView workbookViewId="0">
      <selection activeCell="A32" sqref="A2:A32"/>
    </sheetView>
  </sheetViews>
  <sheetFormatPr defaultRowHeight="15" x14ac:dyDescent="0.25"/>
  <cols>
    <col min="1" max="1" width="17.140625" bestFit="1" customWidth="1"/>
    <col min="2" max="2" width="16.28515625" bestFit="1" customWidth="1"/>
    <col min="3" max="3" width="10.7109375" bestFit="1" customWidth="1"/>
    <col min="4" max="4" width="11.7109375" bestFit="1" customWidth="1"/>
    <col min="5" max="5" width="10.7109375" bestFit="1" customWidth="1"/>
    <col min="6" max="6" width="11.7109375" bestFit="1" customWidth="1"/>
    <col min="7" max="7" width="10.42578125" bestFit="1" customWidth="1"/>
    <col min="8" max="8" width="17.85546875" bestFit="1" customWidth="1"/>
    <col min="9" max="9" width="18.42578125" bestFit="1" customWidth="1"/>
    <col min="10" max="10" width="11.7109375" bestFit="1" customWidth="1"/>
    <col min="11" max="11" width="12.140625" bestFit="1" customWidth="1"/>
    <col min="12" max="12" width="13.28515625" bestFit="1" customWidth="1"/>
    <col min="13" max="13" width="21.28515625" bestFit="1" customWidth="1"/>
    <col min="14" max="14" width="12.28515625" bestFit="1" customWidth="1"/>
    <col min="15" max="15" width="16.140625" bestFit="1" customWidth="1"/>
    <col min="16" max="16" width="20.85546875" bestFit="1" customWidth="1"/>
    <col min="17" max="17" width="8.7109375" bestFit="1" customWidth="1"/>
  </cols>
  <sheetData>
    <row r="1" spans="1:17" x14ac:dyDescent="0.25">
      <c r="A1" t="s">
        <v>8606</v>
      </c>
      <c r="B1" t="s">
        <v>8607</v>
      </c>
      <c r="C1" t="s">
        <v>583</v>
      </c>
      <c r="D1" t="s">
        <v>8608</v>
      </c>
      <c r="E1" t="s">
        <v>8609</v>
      </c>
      <c r="F1" t="s">
        <v>8610</v>
      </c>
      <c r="G1" t="s">
        <v>8611</v>
      </c>
      <c r="H1" t="s">
        <v>8612</v>
      </c>
      <c r="I1" t="s">
        <v>8613</v>
      </c>
      <c r="J1" t="s">
        <v>8614</v>
      </c>
      <c r="K1" t="s">
        <v>8615</v>
      </c>
      <c r="L1" t="s">
        <v>8616</v>
      </c>
      <c r="M1" t="s">
        <v>8617</v>
      </c>
      <c r="N1" t="s">
        <v>8618</v>
      </c>
      <c r="O1" t="s">
        <v>8619</v>
      </c>
      <c r="P1" t="s">
        <v>8620</v>
      </c>
      <c r="Q1" t="s">
        <v>445</v>
      </c>
    </row>
    <row r="2" spans="1:17" x14ac:dyDescent="0.25">
      <c r="A2" s="2">
        <v>46020</v>
      </c>
      <c r="B2" s="2">
        <v>46026</v>
      </c>
      <c r="C2">
        <v>1</v>
      </c>
      <c r="D2">
        <v>42</v>
      </c>
      <c r="E2">
        <v>7</v>
      </c>
      <c r="F2">
        <v>14</v>
      </c>
      <c r="G2">
        <v>0</v>
      </c>
      <c r="H2">
        <v>6</v>
      </c>
      <c r="I2">
        <v>10</v>
      </c>
      <c r="J2">
        <v>0</v>
      </c>
      <c r="K2">
        <v>5</v>
      </c>
      <c r="L2">
        <v>0</v>
      </c>
      <c r="M2">
        <v>13247.5</v>
      </c>
      <c r="N2">
        <v>257</v>
      </c>
      <c r="O2">
        <v>2</v>
      </c>
      <c r="P2">
        <v>21</v>
      </c>
      <c r="Q2" s="49"/>
    </row>
    <row r="3" spans="1:17" x14ac:dyDescent="0.25">
      <c r="A3" s="2">
        <v>46027</v>
      </c>
      <c r="B3" s="2">
        <v>46033</v>
      </c>
      <c r="C3">
        <v>1</v>
      </c>
      <c r="D3">
        <v>32</v>
      </c>
      <c r="E3">
        <v>8</v>
      </c>
      <c r="F3">
        <v>0</v>
      </c>
      <c r="G3">
        <v>0</v>
      </c>
      <c r="H3">
        <v>10</v>
      </c>
      <c r="I3">
        <v>8</v>
      </c>
      <c r="J3">
        <v>0</v>
      </c>
      <c r="K3">
        <v>6</v>
      </c>
      <c r="L3">
        <v>0</v>
      </c>
      <c r="M3">
        <v>19320</v>
      </c>
      <c r="N3">
        <v>364</v>
      </c>
      <c r="O3">
        <v>2</v>
      </c>
      <c r="P3">
        <v>16</v>
      </c>
      <c r="Q3" s="49"/>
    </row>
    <row r="4" spans="1:17" x14ac:dyDescent="0.25">
      <c r="A4" s="2">
        <v>46034</v>
      </c>
      <c r="B4" s="2">
        <v>46040</v>
      </c>
      <c r="C4">
        <v>2</v>
      </c>
      <c r="D4">
        <v>82</v>
      </c>
      <c r="E4">
        <v>24</v>
      </c>
      <c r="F4">
        <v>15</v>
      </c>
      <c r="G4">
        <v>0</v>
      </c>
      <c r="H4">
        <v>16</v>
      </c>
      <c r="I4">
        <v>10</v>
      </c>
      <c r="J4">
        <v>0</v>
      </c>
      <c r="K4">
        <v>17</v>
      </c>
      <c r="L4">
        <v>0</v>
      </c>
      <c r="M4">
        <v>36233.75</v>
      </c>
      <c r="N4">
        <v>596</v>
      </c>
      <c r="O4">
        <v>5</v>
      </c>
      <c r="P4">
        <v>16.399999999999999</v>
      </c>
      <c r="Q4" s="49"/>
    </row>
    <row r="5" spans="1:17" x14ac:dyDescent="0.25">
      <c r="A5" s="2">
        <v>46041</v>
      </c>
      <c r="B5" s="2">
        <v>46047</v>
      </c>
      <c r="C5">
        <v>2</v>
      </c>
      <c r="D5">
        <v>85</v>
      </c>
      <c r="E5">
        <v>15</v>
      </c>
      <c r="F5">
        <v>28</v>
      </c>
      <c r="G5">
        <v>0</v>
      </c>
      <c r="H5">
        <v>12</v>
      </c>
      <c r="I5">
        <v>15</v>
      </c>
      <c r="J5">
        <v>1</v>
      </c>
      <c r="K5">
        <v>14</v>
      </c>
      <c r="L5">
        <v>0</v>
      </c>
      <c r="M5">
        <v>37362.5</v>
      </c>
      <c r="N5">
        <v>674.5</v>
      </c>
      <c r="O5">
        <v>5</v>
      </c>
      <c r="P5">
        <v>17</v>
      </c>
      <c r="Q5" s="49"/>
    </row>
    <row r="6" spans="1:17" x14ac:dyDescent="0.25">
      <c r="A6" s="2">
        <v>46048</v>
      </c>
      <c r="B6" s="2">
        <v>46054</v>
      </c>
      <c r="C6">
        <v>2</v>
      </c>
      <c r="D6">
        <v>49</v>
      </c>
      <c r="E6">
        <v>19</v>
      </c>
      <c r="F6">
        <v>0</v>
      </c>
      <c r="G6">
        <v>0</v>
      </c>
      <c r="H6">
        <v>10</v>
      </c>
      <c r="I6">
        <v>6</v>
      </c>
      <c r="J6">
        <v>2</v>
      </c>
      <c r="K6">
        <v>12</v>
      </c>
      <c r="L6">
        <v>0</v>
      </c>
      <c r="M6">
        <v>23185</v>
      </c>
      <c r="N6">
        <v>409.5</v>
      </c>
      <c r="O6">
        <v>3</v>
      </c>
      <c r="P6">
        <v>16.3</v>
      </c>
      <c r="Q6" s="49"/>
    </row>
    <row r="7" spans="1:17" x14ac:dyDescent="0.25">
      <c r="A7" s="2">
        <v>46055</v>
      </c>
      <c r="B7" s="2">
        <v>46061</v>
      </c>
      <c r="C7">
        <v>3</v>
      </c>
      <c r="D7">
        <v>67</v>
      </c>
      <c r="E7">
        <v>11</v>
      </c>
      <c r="F7">
        <v>16</v>
      </c>
      <c r="G7">
        <v>10</v>
      </c>
      <c r="H7">
        <v>12</v>
      </c>
      <c r="I7">
        <v>11</v>
      </c>
      <c r="J7">
        <v>0</v>
      </c>
      <c r="K7">
        <v>6</v>
      </c>
      <c r="L7">
        <v>1</v>
      </c>
      <c r="M7">
        <v>29035</v>
      </c>
      <c r="N7">
        <v>563.5</v>
      </c>
      <c r="O7">
        <v>4</v>
      </c>
      <c r="P7">
        <v>16.8</v>
      </c>
      <c r="Q7" s="49"/>
    </row>
    <row r="8" spans="1:17" x14ac:dyDescent="0.25">
      <c r="A8" s="2">
        <v>46062</v>
      </c>
      <c r="B8" s="2">
        <v>46068</v>
      </c>
      <c r="C8">
        <v>3</v>
      </c>
      <c r="D8">
        <v>71</v>
      </c>
      <c r="E8">
        <v>11</v>
      </c>
      <c r="F8">
        <v>10</v>
      </c>
      <c r="G8">
        <v>7</v>
      </c>
      <c r="H8">
        <v>12</v>
      </c>
      <c r="I8">
        <v>16</v>
      </c>
      <c r="J8">
        <v>0</v>
      </c>
      <c r="K8">
        <v>14</v>
      </c>
      <c r="L8">
        <v>1</v>
      </c>
      <c r="M8">
        <v>33832.5</v>
      </c>
      <c r="N8">
        <v>544</v>
      </c>
      <c r="O8">
        <v>4</v>
      </c>
      <c r="P8">
        <v>17.8</v>
      </c>
      <c r="Q8" s="49"/>
    </row>
    <row r="9" spans="1:17" x14ac:dyDescent="0.25">
      <c r="A9" s="2">
        <v>46069</v>
      </c>
      <c r="B9" s="2">
        <v>46075</v>
      </c>
      <c r="C9">
        <v>3</v>
      </c>
      <c r="D9">
        <v>89</v>
      </c>
      <c r="E9">
        <v>10</v>
      </c>
      <c r="F9">
        <v>24</v>
      </c>
      <c r="G9">
        <v>13</v>
      </c>
      <c r="H9">
        <v>10</v>
      </c>
      <c r="I9">
        <v>14</v>
      </c>
      <c r="J9">
        <v>2</v>
      </c>
      <c r="K9">
        <v>5</v>
      </c>
      <c r="L9">
        <v>1</v>
      </c>
      <c r="M9">
        <v>39827.5</v>
      </c>
      <c r="N9">
        <v>835.5</v>
      </c>
      <c r="O9">
        <v>5</v>
      </c>
      <c r="P9">
        <v>17.8</v>
      </c>
      <c r="Q9" s="49"/>
    </row>
    <row r="10" spans="1:17" x14ac:dyDescent="0.25">
      <c r="A10" s="2">
        <v>46076</v>
      </c>
      <c r="B10" s="2">
        <v>46082</v>
      </c>
      <c r="C10">
        <v>3</v>
      </c>
      <c r="D10">
        <v>81</v>
      </c>
      <c r="E10">
        <v>9</v>
      </c>
      <c r="F10">
        <v>19</v>
      </c>
      <c r="G10">
        <v>13</v>
      </c>
      <c r="H10">
        <v>7</v>
      </c>
      <c r="I10">
        <v>16</v>
      </c>
      <c r="J10">
        <v>2</v>
      </c>
      <c r="K10">
        <v>7</v>
      </c>
      <c r="L10">
        <v>5</v>
      </c>
      <c r="M10">
        <v>30667.5</v>
      </c>
      <c r="N10">
        <v>657.5</v>
      </c>
      <c r="O10">
        <v>4</v>
      </c>
      <c r="P10">
        <v>20.2</v>
      </c>
      <c r="Q10" s="49"/>
    </row>
    <row r="11" spans="1:17" x14ac:dyDescent="0.25">
      <c r="A11" s="2">
        <v>46083</v>
      </c>
      <c r="B11" s="2">
        <v>46089</v>
      </c>
      <c r="C11">
        <v>3</v>
      </c>
      <c r="D11">
        <v>70</v>
      </c>
      <c r="E11">
        <v>12</v>
      </c>
      <c r="F11">
        <v>0</v>
      </c>
      <c r="G11">
        <v>10</v>
      </c>
      <c r="H11">
        <v>10</v>
      </c>
      <c r="I11">
        <v>10</v>
      </c>
      <c r="J11">
        <v>6</v>
      </c>
      <c r="K11">
        <v>15</v>
      </c>
      <c r="L11">
        <v>2</v>
      </c>
      <c r="M11">
        <v>27614.5</v>
      </c>
      <c r="N11">
        <v>594.5</v>
      </c>
      <c r="O11">
        <v>3</v>
      </c>
      <c r="P11">
        <v>23.3</v>
      </c>
      <c r="Q11" s="49"/>
    </row>
    <row r="12" spans="1:17" x14ac:dyDescent="0.25">
      <c r="A12" s="2">
        <v>46090</v>
      </c>
      <c r="B12" s="2">
        <v>46096</v>
      </c>
      <c r="C12">
        <v>3</v>
      </c>
      <c r="D12">
        <v>67</v>
      </c>
      <c r="E12">
        <v>14</v>
      </c>
      <c r="F12">
        <v>18</v>
      </c>
      <c r="G12">
        <v>0</v>
      </c>
      <c r="H12">
        <v>9</v>
      </c>
      <c r="I12">
        <v>13</v>
      </c>
      <c r="J12">
        <v>0</v>
      </c>
      <c r="K12">
        <v>11</v>
      </c>
      <c r="L12">
        <v>2</v>
      </c>
      <c r="M12">
        <v>26787.5</v>
      </c>
      <c r="N12">
        <v>525</v>
      </c>
      <c r="O12">
        <v>3</v>
      </c>
      <c r="P12">
        <v>22.3</v>
      </c>
      <c r="Q12" s="49"/>
    </row>
    <row r="13" spans="1:17" x14ac:dyDescent="0.25">
      <c r="A13" s="2">
        <v>46097</v>
      </c>
      <c r="B13" s="2">
        <v>46103</v>
      </c>
      <c r="C13">
        <v>4</v>
      </c>
      <c r="D13">
        <v>76</v>
      </c>
      <c r="E13">
        <v>17</v>
      </c>
      <c r="F13">
        <v>10</v>
      </c>
      <c r="G13">
        <v>4</v>
      </c>
      <c r="H13">
        <v>12</v>
      </c>
      <c r="I13">
        <v>14</v>
      </c>
      <c r="J13">
        <v>0</v>
      </c>
      <c r="K13">
        <v>9</v>
      </c>
      <c r="L13">
        <v>7</v>
      </c>
      <c r="M13">
        <v>31157.5</v>
      </c>
      <c r="N13">
        <v>627</v>
      </c>
      <c r="O13">
        <v>4</v>
      </c>
      <c r="P13">
        <v>19</v>
      </c>
      <c r="Q13" s="49"/>
    </row>
    <row r="14" spans="1:17" x14ac:dyDescent="0.25">
      <c r="A14" s="2">
        <v>46104</v>
      </c>
      <c r="B14" s="2">
        <v>46110</v>
      </c>
      <c r="C14">
        <v>4</v>
      </c>
      <c r="D14">
        <v>78</v>
      </c>
      <c r="E14">
        <v>17</v>
      </c>
      <c r="F14">
        <v>10</v>
      </c>
      <c r="G14">
        <v>4</v>
      </c>
      <c r="H14">
        <v>12</v>
      </c>
      <c r="I14">
        <v>15</v>
      </c>
      <c r="J14">
        <v>0</v>
      </c>
      <c r="K14">
        <v>9</v>
      </c>
      <c r="L14">
        <v>5</v>
      </c>
      <c r="M14">
        <v>32955</v>
      </c>
      <c r="N14">
        <v>679.5</v>
      </c>
      <c r="O14">
        <v>4</v>
      </c>
      <c r="P14">
        <v>19.5</v>
      </c>
      <c r="Q14" s="49"/>
    </row>
    <row r="15" spans="1:17" x14ac:dyDescent="0.25">
      <c r="A15" s="2">
        <v>46111</v>
      </c>
      <c r="B15" s="2">
        <v>46117</v>
      </c>
      <c r="C15">
        <v>4</v>
      </c>
      <c r="D15">
        <v>82</v>
      </c>
      <c r="E15">
        <v>18</v>
      </c>
      <c r="F15">
        <v>12</v>
      </c>
      <c r="G15">
        <v>4</v>
      </c>
      <c r="H15">
        <v>13</v>
      </c>
      <c r="I15">
        <v>16</v>
      </c>
      <c r="J15">
        <v>0</v>
      </c>
      <c r="K15">
        <v>9</v>
      </c>
      <c r="L15">
        <v>4</v>
      </c>
      <c r="M15">
        <v>39920</v>
      </c>
      <c r="N15">
        <v>752.5</v>
      </c>
      <c r="O15">
        <v>4</v>
      </c>
      <c r="P15">
        <v>20.5</v>
      </c>
      <c r="Q15" s="49"/>
    </row>
    <row r="16" spans="1:17" x14ac:dyDescent="0.25">
      <c r="A16" s="2">
        <v>46118</v>
      </c>
      <c r="B16" s="2">
        <v>46124</v>
      </c>
      <c r="C16">
        <v>5</v>
      </c>
      <c r="D16">
        <v>106</v>
      </c>
      <c r="E16">
        <v>24</v>
      </c>
      <c r="F16">
        <v>10</v>
      </c>
      <c r="G16">
        <v>14</v>
      </c>
      <c r="H16">
        <v>8</v>
      </c>
      <c r="I16">
        <v>15</v>
      </c>
      <c r="J16">
        <v>6</v>
      </c>
      <c r="K16">
        <v>15</v>
      </c>
      <c r="L16">
        <v>6</v>
      </c>
      <c r="M16">
        <v>44832.5</v>
      </c>
      <c r="N16">
        <v>767</v>
      </c>
      <c r="O16">
        <v>5</v>
      </c>
      <c r="P16">
        <v>21.2</v>
      </c>
      <c r="Q16" s="49"/>
    </row>
    <row r="17" spans="1:17" x14ac:dyDescent="0.25">
      <c r="A17" s="2">
        <v>46125</v>
      </c>
      <c r="B17" s="2">
        <v>46131</v>
      </c>
      <c r="C17">
        <v>5</v>
      </c>
      <c r="D17">
        <v>128</v>
      </c>
      <c r="E17">
        <v>27</v>
      </c>
      <c r="F17">
        <v>22</v>
      </c>
      <c r="G17">
        <v>7</v>
      </c>
      <c r="H17">
        <v>14</v>
      </c>
      <c r="I17">
        <v>21</v>
      </c>
      <c r="J17">
        <v>3</v>
      </c>
      <c r="K17">
        <v>18</v>
      </c>
      <c r="L17">
        <v>7</v>
      </c>
      <c r="M17">
        <v>51587.5</v>
      </c>
      <c r="N17">
        <v>983.5</v>
      </c>
      <c r="O17">
        <v>6</v>
      </c>
      <c r="P17">
        <v>21.3</v>
      </c>
      <c r="Q17" s="49"/>
    </row>
    <row r="18" spans="1:17" x14ac:dyDescent="0.25">
      <c r="A18" s="2">
        <v>46132</v>
      </c>
      <c r="B18" s="2">
        <v>46138</v>
      </c>
      <c r="C18">
        <v>5</v>
      </c>
      <c r="D18">
        <v>109</v>
      </c>
      <c r="E18">
        <v>17</v>
      </c>
      <c r="F18">
        <v>12</v>
      </c>
      <c r="G18">
        <v>7</v>
      </c>
      <c r="H18">
        <v>15</v>
      </c>
      <c r="I18">
        <v>21</v>
      </c>
      <c r="J18">
        <v>3</v>
      </c>
      <c r="K18">
        <v>15</v>
      </c>
      <c r="L18">
        <v>10</v>
      </c>
      <c r="M18">
        <v>41530</v>
      </c>
      <c r="N18">
        <v>843.5</v>
      </c>
      <c r="O18">
        <v>5</v>
      </c>
      <c r="P18">
        <v>21.8</v>
      </c>
      <c r="Q18" s="49"/>
    </row>
    <row r="19" spans="1:17" x14ac:dyDescent="0.25">
      <c r="A19" s="2">
        <v>46139</v>
      </c>
      <c r="B19" s="2">
        <v>46145</v>
      </c>
      <c r="C19">
        <v>5</v>
      </c>
      <c r="D19">
        <v>108</v>
      </c>
      <c r="E19">
        <v>24</v>
      </c>
      <c r="F19">
        <v>12</v>
      </c>
      <c r="G19">
        <v>14</v>
      </c>
      <c r="H19">
        <v>9</v>
      </c>
      <c r="I19">
        <v>14</v>
      </c>
      <c r="J19">
        <v>3</v>
      </c>
      <c r="K19">
        <v>15</v>
      </c>
      <c r="L19">
        <v>9</v>
      </c>
      <c r="M19">
        <v>51635</v>
      </c>
      <c r="N19">
        <v>806.5</v>
      </c>
      <c r="O19">
        <v>5</v>
      </c>
      <c r="P19">
        <v>21.6</v>
      </c>
      <c r="Q19" s="49"/>
    </row>
    <row r="20" spans="1:17" x14ac:dyDescent="0.25">
      <c r="A20" s="2">
        <v>46146</v>
      </c>
      <c r="B20" s="2">
        <v>46152</v>
      </c>
      <c r="C20">
        <v>6</v>
      </c>
      <c r="D20">
        <v>105</v>
      </c>
      <c r="E20">
        <v>19</v>
      </c>
      <c r="F20">
        <v>22</v>
      </c>
      <c r="G20">
        <v>0</v>
      </c>
      <c r="H20">
        <v>13</v>
      </c>
      <c r="I20">
        <v>17</v>
      </c>
      <c r="J20">
        <v>0</v>
      </c>
      <c r="K20">
        <v>16</v>
      </c>
      <c r="L20">
        <v>9</v>
      </c>
      <c r="M20">
        <v>43285</v>
      </c>
      <c r="N20">
        <v>814</v>
      </c>
      <c r="O20">
        <v>5</v>
      </c>
      <c r="P20">
        <v>21</v>
      </c>
      <c r="Q20" s="49"/>
    </row>
    <row r="21" spans="1:17" x14ac:dyDescent="0.25">
      <c r="A21" s="2">
        <v>46153</v>
      </c>
      <c r="B21" s="2">
        <v>46159</v>
      </c>
      <c r="C21">
        <v>6</v>
      </c>
      <c r="D21">
        <v>36</v>
      </c>
      <c r="E21">
        <v>7</v>
      </c>
      <c r="F21">
        <v>0</v>
      </c>
      <c r="G21">
        <v>0</v>
      </c>
      <c r="H21">
        <v>9</v>
      </c>
      <c r="I21">
        <v>6</v>
      </c>
      <c r="J21">
        <v>0</v>
      </c>
      <c r="K21">
        <v>7</v>
      </c>
      <c r="L21">
        <v>7</v>
      </c>
      <c r="M21">
        <v>8522.5</v>
      </c>
      <c r="N21">
        <v>267</v>
      </c>
      <c r="O21">
        <v>2</v>
      </c>
      <c r="P21">
        <v>18</v>
      </c>
      <c r="Q21" s="49"/>
    </row>
    <row r="22" spans="1:17" x14ac:dyDescent="0.25">
      <c r="A22" s="2">
        <v>46160</v>
      </c>
      <c r="B22" s="2">
        <v>46166</v>
      </c>
      <c r="C22">
        <v>6</v>
      </c>
      <c r="D22">
        <v>107</v>
      </c>
      <c r="E22">
        <v>22</v>
      </c>
      <c r="F22">
        <v>14</v>
      </c>
      <c r="G22">
        <v>0</v>
      </c>
      <c r="H22">
        <v>19</v>
      </c>
      <c r="I22">
        <v>12</v>
      </c>
      <c r="J22">
        <v>0</v>
      </c>
      <c r="K22">
        <v>21</v>
      </c>
      <c r="L22">
        <v>13</v>
      </c>
      <c r="M22">
        <v>35740</v>
      </c>
      <c r="N22">
        <v>736.5</v>
      </c>
      <c r="O22">
        <v>6</v>
      </c>
      <c r="P22">
        <v>17.8</v>
      </c>
      <c r="Q22" s="49"/>
    </row>
    <row r="23" spans="1:17" x14ac:dyDescent="0.25">
      <c r="A23" s="2">
        <v>46167</v>
      </c>
      <c r="B23" s="2">
        <v>46173</v>
      </c>
      <c r="C23">
        <v>6</v>
      </c>
      <c r="D23">
        <v>116</v>
      </c>
      <c r="E23">
        <v>22</v>
      </c>
      <c r="F23">
        <v>7</v>
      </c>
      <c r="G23">
        <v>0</v>
      </c>
      <c r="H23">
        <v>21</v>
      </c>
      <c r="I23">
        <v>18</v>
      </c>
      <c r="J23">
        <v>0</v>
      </c>
      <c r="K23">
        <v>21</v>
      </c>
      <c r="L23">
        <v>24</v>
      </c>
      <c r="M23">
        <v>34372.5</v>
      </c>
      <c r="N23">
        <v>731</v>
      </c>
      <c r="O23">
        <v>6</v>
      </c>
      <c r="P23">
        <v>19.3</v>
      </c>
      <c r="Q23" s="49"/>
    </row>
    <row r="24" spans="1:17" x14ac:dyDescent="0.25">
      <c r="A24" s="2">
        <v>46174</v>
      </c>
      <c r="B24" s="2">
        <v>46180</v>
      </c>
      <c r="C24">
        <v>6</v>
      </c>
      <c r="D24">
        <v>78</v>
      </c>
      <c r="E24">
        <v>13</v>
      </c>
      <c r="F24">
        <v>10</v>
      </c>
      <c r="G24">
        <v>0</v>
      </c>
      <c r="H24">
        <v>13</v>
      </c>
      <c r="I24">
        <v>9</v>
      </c>
      <c r="J24">
        <v>0</v>
      </c>
      <c r="K24">
        <v>14</v>
      </c>
      <c r="L24">
        <v>16</v>
      </c>
      <c r="M24">
        <v>24305</v>
      </c>
      <c r="N24">
        <v>496.5</v>
      </c>
      <c r="O24">
        <v>4</v>
      </c>
      <c r="P24">
        <v>19.5</v>
      </c>
      <c r="Q24" s="49"/>
    </row>
    <row r="25" spans="1:17" x14ac:dyDescent="0.25">
      <c r="A25" s="2">
        <v>46181</v>
      </c>
      <c r="B25" s="2">
        <v>46187</v>
      </c>
      <c r="C25">
        <v>7</v>
      </c>
      <c r="D25">
        <v>102</v>
      </c>
      <c r="E25">
        <v>7</v>
      </c>
      <c r="F25">
        <v>11</v>
      </c>
      <c r="G25">
        <v>6</v>
      </c>
      <c r="H25">
        <v>14</v>
      </c>
      <c r="I25">
        <v>21</v>
      </c>
      <c r="J25">
        <v>0</v>
      </c>
      <c r="K25">
        <v>37</v>
      </c>
      <c r="L25">
        <v>6</v>
      </c>
      <c r="M25">
        <v>28107.5</v>
      </c>
      <c r="N25">
        <v>536</v>
      </c>
      <c r="O25">
        <v>4</v>
      </c>
      <c r="P25">
        <v>25.5</v>
      </c>
      <c r="Q25" s="49"/>
    </row>
    <row r="26" spans="1:17" x14ac:dyDescent="0.25">
      <c r="A26" s="2">
        <v>46188</v>
      </c>
      <c r="B26" s="2">
        <v>46194</v>
      </c>
      <c r="C26">
        <v>7</v>
      </c>
      <c r="D26">
        <v>104</v>
      </c>
      <c r="E26">
        <v>7</v>
      </c>
      <c r="F26">
        <v>11</v>
      </c>
      <c r="G26">
        <v>6</v>
      </c>
      <c r="H26">
        <v>15</v>
      </c>
      <c r="I26">
        <v>22</v>
      </c>
      <c r="J26">
        <v>0</v>
      </c>
      <c r="K26">
        <v>37</v>
      </c>
      <c r="L26">
        <v>6</v>
      </c>
      <c r="M26">
        <v>30075</v>
      </c>
      <c r="N26">
        <v>533.5</v>
      </c>
      <c r="O26">
        <v>4</v>
      </c>
      <c r="P26">
        <v>26</v>
      </c>
      <c r="Q26" s="49"/>
    </row>
    <row r="27" spans="1:17" x14ac:dyDescent="0.25">
      <c r="A27" s="2">
        <v>46195</v>
      </c>
      <c r="B27" s="2">
        <v>46201</v>
      </c>
      <c r="C27">
        <v>7</v>
      </c>
      <c r="D27">
        <v>106</v>
      </c>
      <c r="E27">
        <v>7</v>
      </c>
      <c r="F27">
        <v>11</v>
      </c>
      <c r="G27">
        <v>6</v>
      </c>
      <c r="H27">
        <v>15</v>
      </c>
      <c r="I27">
        <v>24</v>
      </c>
      <c r="J27">
        <v>0</v>
      </c>
      <c r="K27">
        <v>37</v>
      </c>
      <c r="L27">
        <v>6</v>
      </c>
      <c r="M27">
        <v>31477.5</v>
      </c>
      <c r="N27">
        <v>535</v>
      </c>
      <c r="O27">
        <v>4</v>
      </c>
      <c r="P27">
        <v>26.5</v>
      </c>
      <c r="Q27" s="49"/>
    </row>
    <row r="28" spans="1:17" x14ac:dyDescent="0.25">
      <c r="A28" s="2">
        <v>46202</v>
      </c>
      <c r="B28" s="2">
        <v>46208</v>
      </c>
      <c r="C28">
        <v>8</v>
      </c>
      <c r="D28">
        <v>132</v>
      </c>
      <c r="E28">
        <v>17</v>
      </c>
      <c r="F28">
        <v>12</v>
      </c>
      <c r="G28">
        <v>6</v>
      </c>
      <c r="H28">
        <v>18</v>
      </c>
      <c r="I28">
        <v>24</v>
      </c>
      <c r="J28">
        <v>2</v>
      </c>
      <c r="K28">
        <v>43</v>
      </c>
      <c r="L28">
        <v>10</v>
      </c>
      <c r="M28">
        <v>44847.5</v>
      </c>
      <c r="N28">
        <v>741</v>
      </c>
      <c r="O28">
        <v>5</v>
      </c>
      <c r="P28">
        <v>26.4</v>
      </c>
      <c r="Q28" s="49"/>
    </row>
    <row r="29" spans="1:17" x14ac:dyDescent="0.25">
      <c r="A29" s="2">
        <v>46209</v>
      </c>
      <c r="B29" s="2">
        <v>46215</v>
      </c>
      <c r="C29">
        <v>8</v>
      </c>
      <c r="D29">
        <v>132</v>
      </c>
      <c r="E29">
        <v>13</v>
      </c>
      <c r="F29">
        <v>29</v>
      </c>
      <c r="G29">
        <v>17</v>
      </c>
      <c r="H29">
        <v>9</v>
      </c>
      <c r="I29">
        <v>21</v>
      </c>
      <c r="J29">
        <v>4</v>
      </c>
      <c r="K29">
        <v>14</v>
      </c>
      <c r="L29">
        <v>25</v>
      </c>
      <c r="M29">
        <v>50530</v>
      </c>
      <c r="N29">
        <v>941</v>
      </c>
      <c r="O29">
        <v>5</v>
      </c>
      <c r="P29">
        <v>26.4</v>
      </c>
      <c r="Q29" s="49"/>
    </row>
    <row r="30" spans="1:17" x14ac:dyDescent="0.25">
      <c r="A30" s="2">
        <v>46216</v>
      </c>
      <c r="B30" s="2">
        <v>46222</v>
      </c>
      <c r="C30">
        <v>8</v>
      </c>
      <c r="D30">
        <v>72</v>
      </c>
      <c r="E30">
        <v>9</v>
      </c>
      <c r="F30">
        <v>0</v>
      </c>
      <c r="G30">
        <v>24</v>
      </c>
      <c r="H30">
        <v>6</v>
      </c>
      <c r="I30">
        <v>10</v>
      </c>
      <c r="J30">
        <v>3</v>
      </c>
      <c r="K30">
        <v>10</v>
      </c>
      <c r="L30">
        <v>10</v>
      </c>
      <c r="M30">
        <v>23970</v>
      </c>
      <c r="N30">
        <v>543</v>
      </c>
      <c r="O30">
        <v>3</v>
      </c>
      <c r="P30">
        <v>24</v>
      </c>
      <c r="Q30" s="49"/>
    </row>
    <row r="31" spans="1:17" x14ac:dyDescent="0.25">
      <c r="A31" s="2">
        <v>46223</v>
      </c>
      <c r="B31" s="2">
        <v>46229</v>
      </c>
      <c r="C31">
        <v>8</v>
      </c>
      <c r="D31">
        <v>113</v>
      </c>
      <c r="E31">
        <v>16</v>
      </c>
      <c r="F31">
        <v>15</v>
      </c>
      <c r="G31">
        <v>15</v>
      </c>
      <c r="H31">
        <v>9</v>
      </c>
      <c r="I31">
        <v>15</v>
      </c>
      <c r="J31">
        <v>4</v>
      </c>
      <c r="K31">
        <v>15</v>
      </c>
      <c r="L31">
        <v>24</v>
      </c>
      <c r="M31">
        <v>44580</v>
      </c>
      <c r="N31">
        <v>762.5</v>
      </c>
      <c r="O31">
        <v>4</v>
      </c>
      <c r="P31">
        <v>28.2</v>
      </c>
      <c r="Q31" s="49"/>
    </row>
    <row r="32" spans="1:17" x14ac:dyDescent="0.25">
      <c r="A32" s="2">
        <v>46230</v>
      </c>
      <c r="B32" s="2">
        <v>46236</v>
      </c>
      <c r="C32">
        <v>9</v>
      </c>
      <c r="D32">
        <v>141</v>
      </c>
      <c r="E32">
        <v>25</v>
      </c>
      <c r="F32">
        <v>20</v>
      </c>
      <c r="G32">
        <v>15</v>
      </c>
      <c r="H32">
        <v>13</v>
      </c>
      <c r="I32">
        <v>14</v>
      </c>
      <c r="J32">
        <v>6</v>
      </c>
      <c r="K32">
        <v>23</v>
      </c>
      <c r="L32">
        <v>23</v>
      </c>
      <c r="M32">
        <v>62510</v>
      </c>
      <c r="N32">
        <v>960</v>
      </c>
      <c r="O32">
        <v>5</v>
      </c>
      <c r="P32">
        <v>28.2</v>
      </c>
      <c r="Q32" s="49"/>
    </row>
    <row r="33" spans="1:17" x14ac:dyDescent="0.25">
      <c r="A33" s="2">
        <v>46237</v>
      </c>
      <c r="B33" s="2">
        <v>46243</v>
      </c>
      <c r="C33">
        <v>9</v>
      </c>
      <c r="D33">
        <v>138</v>
      </c>
      <c r="E33">
        <v>15</v>
      </c>
      <c r="F33">
        <v>39</v>
      </c>
      <c r="G33">
        <v>14</v>
      </c>
      <c r="H33">
        <v>6</v>
      </c>
      <c r="I33">
        <v>18</v>
      </c>
      <c r="J33">
        <v>4</v>
      </c>
      <c r="K33">
        <v>20</v>
      </c>
      <c r="L33">
        <v>6</v>
      </c>
      <c r="M33">
        <v>66320</v>
      </c>
      <c r="N33">
        <v>1097</v>
      </c>
      <c r="O33">
        <v>5</v>
      </c>
      <c r="P33">
        <v>27.6</v>
      </c>
      <c r="Q33" s="49"/>
    </row>
    <row r="34" spans="1:17" x14ac:dyDescent="0.25">
      <c r="A34" s="2">
        <v>46244</v>
      </c>
      <c r="B34" s="2">
        <v>46250</v>
      </c>
      <c r="C34">
        <v>9</v>
      </c>
      <c r="D34">
        <v>178</v>
      </c>
      <c r="E34">
        <v>18</v>
      </c>
      <c r="F34">
        <v>30</v>
      </c>
      <c r="G34">
        <v>30</v>
      </c>
      <c r="H34">
        <v>9</v>
      </c>
      <c r="I34">
        <v>16</v>
      </c>
      <c r="J34">
        <v>6</v>
      </c>
      <c r="K34">
        <v>27</v>
      </c>
      <c r="L34">
        <v>25</v>
      </c>
      <c r="M34">
        <v>80117.5</v>
      </c>
      <c r="N34">
        <v>1349.5</v>
      </c>
      <c r="O34">
        <v>6</v>
      </c>
      <c r="P34">
        <v>29.7</v>
      </c>
      <c r="Q34" s="49"/>
    </row>
    <row r="35" spans="1:17" x14ac:dyDescent="0.25">
      <c r="A35" s="2">
        <v>46251</v>
      </c>
      <c r="B35" s="2">
        <v>46257</v>
      </c>
      <c r="C35">
        <v>10</v>
      </c>
      <c r="D35">
        <v>92</v>
      </c>
      <c r="E35">
        <v>12</v>
      </c>
      <c r="F35">
        <v>24</v>
      </c>
      <c r="G35">
        <v>11</v>
      </c>
      <c r="H35">
        <v>6</v>
      </c>
      <c r="I35">
        <v>11</v>
      </c>
      <c r="J35">
        <v>4</v>
      </c>
      <c r="K35">
        <v>15</v>
      </c>
      <c r="L35">
        <v>6</v>
      </c>
      <c r="M35">
        <v>52750</v>
      </c>
      <c r="N35">
        <v>742.5</v>
      </c>
      <c r="O35">
        <v>4</v>
      </c>
      <c r="P35">
        <v>23</v>
      </c>
      <c r="Q35" s="49"/>
    </row>
    <row r="36" spans="1:17" x14ac:dyDescent="0.25">
      <c r="A36" s="2">
        <v>46258</v>
      </c>
      <c r="B36" s="2">
        <v>46264</v>
      </c>
      <c r="C36">
        <v>10</v>
      </c>
      <c r="D36">
        <v>120</v>
      </c>
      <c r="E36">
        <v>20</v>
      </c>
      <c r="F36">
        <v>23</v>
      </c>
      <c r="G36">
        <v>10</v>
      </c>
      <c r="H36">
        <v>9</v>
      </c>
      <c r="I36">
        <v>23</v>
      </c>
      <c r="J36">
        <v>1</v>
      </c>
      <c r="K36">
        <v>15</v>
      </c>
      <c r="L36">
        <v>6</v>
      </c>
      <c r="M36">
        <v>66382.5</v>
      </c>
      <c r="N36">
        <v>1081</v>
      </c>
      <c r="O36">
        <v>6</v>
      </c>
      <c r="P36">
        <v>20</v>
      </c>
      <c r="Q36" s="49"/>
    </row>
    <row r="37" spans="1:17" x14ac:dyDescent="0.25">
      <c r="A37" s="2">
        <v>46265</v>
      </c>
      <c r="B37" s="2">
        <v>46271</v>
      </c>
      <c r="C37">
        <v>10</v>
      </c>
      <c r="D37">
        <v>61</v>
      </c>
      <c r="E37">
        <v>12</v>
      </c>
      <c r="F37">
        <v>3</v>
      </c>
      <c r="G37">
        <v>10</v>
      </c>
      <c r="H37">
        <v>6</v>
      </c>
      <c r="I37">
        <v>10</v>
      </c>
      <c r="J37">
        <v>1</v>
      </c>
      <c r="K37">
        <v>10</v>
      </c>
      <c r="L37">
        <v>3</v>
      </c>
      <c r="M37">
        <v>45315</v>
      </c>
      <c r="N37">
        <v>540</v>
      </c>
      <c r="O37">
        <v>3</v>
      </c>
      <c r="P37">
        <v>20.3</v>
      </c>
      <c r="Q37" s="49"/>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320DE-E497-4BA1-90A9-E3A971989ADC}">
  <sheetPr>
    <tabColor rgb="FF00B0F0"/>
  </sheetPr>
  <dimension ref="A1:T10"/>
  <sheetViews>
    <sheetView workbookViewId="0">
      <selection activeCell="A2" sqref="A2:A9"/>
    </sheetView>
  </sheetViews>
  <sheetFormatPr defaultRowHeight="15" x14ac:dyDescent="0.25"/>
  <cols>
    <col min="1" max="1" width="13.85546875" bestFit="1" customWidth="1"/>
    <col min="2" max="2" width="17.7109375" bestFit="1" customWidth="1"/>
    <col min="3" max="3" width="16.85546875" bestFit="1" customWidth="1"/>
    <col min="4" max="4" width="10.7109375" bestFit="1" customWidth="1"/>
    <col min="5" max="5" width="11.7109375" bestFit="1" customWidth="1"/>
    <col min="6" max="6" width="10.7109375" bestFit="1" customWidth="1"/>
    <col min="7" max="7" width="11.7109375" bestFit="1" customWidth="1"/>
    <col min="8" max="8" width="10.42578125" bestFit="1" customWidth="1"/>
    <col min="9" max="9" width="17.85546875" bestFit="1" customWidth="1"/>
    <col min="10" max="10" width="18.42578125" bestFit="1" customWidth="1"/>
    <col min="11" max="11" width="11.7109375" bestFit="1" customWidth="1"/>
    <col min="12" max="12" width="12.140625" bestFit="1" customWidth="1"/>
    <col min="13" max="13" width="13.28515625" bestFit="1" customWidth="1"/>
    <col min="14" max="14" width="21.28515625" bestFit="1" customWidth="1"/>
    <col min="15" max="15" width="12.28515625" bestFit="1" customWidth="1"/>
    <col min="16" max="16" width="16.140625" bestFit="1" customWidth="1"/>
    <col min="17" max="17" width="17" bestFit="1" customWidth="1"/>
    <col min="18" max="18" width="20.85546875" bestFit="1" customWidth="1"/>
    <col min="19" max="19" width="18.7109375" bestFit="1" customWidth="1"/>
    <col min="20" max="20" width="8.7109375" bestFit="1" customWidth="1"/>
  </cols>
  <sheetData>
    <row r="1" spans="1:20" x14ac:dyDescent="0.25">
      <c r="A1" t="s">
        <v>8621</v>
      </c>
      <c r="B1" t="s">
        <v>8622</v>
      </c>
      <c r="C1" t="s">
        <v>8623</v>
      </c>
      <c r="D1" t="s">
        <v>583</v>
      </c>
      <c r="E1" t="s">
        <v>8608</v>
      </c>
      <c r="F1" t="s">
        <v>8609</v>
      </c>
      <c r="G1" t="s">
        <v>8610</v>
      </c>
      <c r="H1" t="s">
        <v>8611</v>
      </c>
      <c r="I1" t="s">
        <v>8612</v>
      </c>
      <c r="J1" t="s">
        <v>8613</v>
      </c>
      <c r="K1" t="s">
        <v>8614</v>
      </c>
      <c r="L1" t="s">
        <v>8615</v>
      </c>
      <c r="M1" t="s">
        <v>8616</v>
      </c>
      <c r="N1" t="s">
        <v>8617</v>
      </c>
      <c r="O1" t="s">
        <v>8618</v>
      </c>
      <c r="P1" t="s">
        <v>8619</v>
      </c>
      <c r="Q1" t="s">
        <v>8624</v>
      </c>
      <c r="R1" t="s">
        <v>8620</v>
      </c>
      <c r="S1" t="s">
        <v>8625</v>
      </c>
      <c r="T1" t="s">
        <v>445</v>
      </c>
    </row>
    <row r="2" spans="1:20" x14ac:dyDescent="0.25">
      <c r="A2" t="s">
        <v>8626</v>
      </c>
      <c r="B2" s="2">
        <v>45992</v>
      </c>
      <c r="C2" s="2">
        <v>46022</v>
      </c>
      <c r="D2" t="s">
        <v>610</v>
      </c>
      <c r="E2">
        <v>42</v>
      </c>
      <c r="F2">
        <v>7</v>
      </c>
      <c r="G2">
        <v>14</v>
      </c>
      <c r="H2">
        <v>0</v>
      </c>
      <c r="I2">
        <v>6</v>
      </c>
      <c r="J2">
        <v>10</v>
      </c>
      <c r="K2">
        <v>0</v>
      </c>
      <c r="L2">
        <v>5</v>
      </c>
      <c r="M2">
        <v>0</v>
      </c>
      <c r="N2">
        <v>13247.5</v>
      </c>
      <c r="O2">
        <v>257</v>
      </c>
      <c r="P2">
        <v>2</v>
      </c>
      <c r="Q2">
        <v>1</v>
      </c>
      <c r="R2">
        <v>21</v>
      </c>
      <c r="S2">
        <v>42</v>
      </c>
    </row>
    <row r="3" spans="1:20" x14ac:dyDescent="0.25">
      <c r="A3" t="s">
        <v>8627</v>
      </c>
      <c r="B3" s="2">
        <v>46023</v>
      </c>
      <c r="C3" s="2">
        <v>46053</v>
      </c>
      <c r="D3" t="s">
        <v>8628</v>
      </c>
      <c r="E3">
        <v>248</v>
      </c>
      <c r="F3">
        <v>66</v>
      </c>
      <c r="G3">
        <v>43</v>
      </c>
      <c r="H3">
        <v>0</v>
      </c>
      <c r="I3">
        <v>48</v>
      </c>
      <c r="J3">
        <v>39</v>
      </c>
      <c r="K3">
        <v>3</v>
      </c>
      <c r="L3">
        <v>49</v>
      </c>
      <c r="M3">
        <v>0</v>
      </c>
      <c r="N3">
        <v>116101.25</v>
      </c>
      <c r="O3">
        <v>2044</v>
      </c>
      <c r="P3">
        <v>15</v>
      </c>
      <c r="Q3">
        <v>4</v>
      </c>
      <c r="R3">
        <v>16.5</v>
      </c>
      <c r="S3">
        <v>62</v>
      </c>
    </row>
    <row r="4" spans="1:20" x14ac:dyDescent="0.25">
      <c r="A4" t="s">
        <v>8629</v>
      </c>
      <c r="B4" s="2">
        <v>46054</v>
      </c>
      <c r="C4" s="2">
        <v>46081</v>
      </c>
      <c r="D4" t="s">
        <v>622</v>
      </c>
      <c r="E4">
        <v>308</v>
      </c>
      <c r="F4">
        <v>41</v>
      </c>
      <c r="G4">
        <v>69</v>
      </c>
      <c r="H4">
        <v>43</v>
      </c>
      <c r="I4">
        <v>41</v>
      </c>
      <c r="J4">
        <v>57</v>
      </c>
      <c r="K4">
        <v>4</v>
      </c>
      <c r="L4">
        <v>32</v>
      </c>
      <c r="M4">
        <v>8</v>
      </c>
      <c r="N4">
        <v>133362.5</v>
      </c>
      <c r="O4">
        <v>2600.5</v>
      </c>
      <c r="P4">
        <v>17</v>
      </c>
      <c r="Q4">
        <v>4</v>
      </c>
      <c r="R4">
        <v>18.100000000000001</v>
      </c>
      <c r="S4">
        <v>77</v>
      </c>
    </row>
    <row r="5" spans="1:20" x14ac:dyDescent="0.25">
      <c r="A5" t="s">
        <v>8630</v>
      </c>
      <c r="B5" s="2">
        <v>46082</v>
      </c>
      <c r="C5" s="2">
        <v>46112</v>
      </c>
      <c r="D5" t="s">
        <v>8631</v>
      </c>
      <c r="E5">
        <v>373</v>
      </c>
      <c r="F5">
        <v>78</v>
      </c>
      <c r="G5">
        <v>50</v>
      </c>
      <c r="H5">
        <v>22</v>
      </c>
      <c r="I5">
        <v>56</v>
      </c>
      <c r="J5">
        <v>68</v>
      </c>
      <c r="K5">
        <v>6</v>
      </c>
      <c r="L5">
        <v>53</v>
      </c>
      <c r="M5">
        <v>20</v>
      </c>
      <c r="N5">
        <v>158434.5</v>
      </c>
      <c r="O5">
        <v>3178.5</v>
      </c>
      <c r="P5">
        <v>18</v>
      </c>
      <c r="Q5">
        <v>5</v>
      </c>
      <c r="R5">
        <v>20.7</v>
      </c>
      <c r="S5">
        <v>74.599999999999994</v>
      </c>
    </row>
    <row r="6" spans="1:20" x14ac:dyDescent="0.25">
      <c r="A6" t="s">
        <v>8632</v>
      </c>
      <c r="B6" s="2">
        <v>46113</v>
      </c>
      <c r="C6" s="2">
        <v>46142</v>
      </c>
      <c r="D6" t="s">
        <v>626</v>
      </c>
      <c r="E6">
        <v>451</v>
      </c>
      <c r="F6">
        <v>92</v>
      </c>
      <c r="G6">
        <v>56</v>
      </c>
      <c r="H6">
        <v>42</v>
      </c>
      <c r="I6">
        <v>46</v>
      </c>
      <c r="J6">
        <v>71</v>
      </c>
      <c r="K6">
        <v>15</v>
      </c>
      <c r="L6">
        <v>63</v>
      </c>
      <c r="M6">
        <v>32</v>
      </c>
      <c r="N6">
        <v>189585</v>
      </c>
      <c r="O6">
        <v>3400.5</v>
      </c>
      <c r="P6">
        <v>21</v>
      </c>
      <c r="Q6">
        <v>4</v>
      </c>
      <c r="R6">
        <v>21.5</v>
      </c>
      <c r="S6">
        <v>112.8</v>
      </c>
    </row>
    <row r="7" spans="1:20" x14ac:dyDescent="0.25">
      <c r="A7" t="s">
        <v>8633</v>
      </c>
      <c r="B7" s="2">
        <v>46143</v>
      </c>
      <c r="C7" s="2">
        <v>46173</v>
      </c>
      <c r="D7" t="s">
        <v>642</v>
      </c>
      <c r="E7">
        <v>364</v>
      </c>
      <c r="F7">
        <v>70</v>
      </c>
      <c r="G7">
        <v>43</v>
      </c>
      <c r="H7">
        <v>0</v>
      </c>
      <c r="I7">
        <v>62</v>
      </c>
      <c r="J7">
        <v>53</v>
      </c>
      <c r="K7">
        <v>0</v>
      </c>
      <c r="L7">
        <v>65</v>
      </c>
      <c r="M7">
        <v>53</v>
      </c>
      <c r="N7">
        <v>121920</v>
      </c>
      <c r="O7">
        <v>2548.5</v>
      </c>
      <c r="P7">
        <v>19</v>
      </c>
      <c r="Q7">
        <v>4</v>
      </c>
      <c r="R7">
        <v>19.2</v>
      </c>
      <c r="S7">
        <v>91</v>
      </c>
    </row>
    <row r="8" spans="1:20" x14ac:dyDescent="0.25">
      <c r="A8" t="s">
        <v>8634</v>
      </c>
      <c r="B8" s="2">
        <v>46174</v>
      </c>
      <c r="C8" s="2">
        <v>46203</v>
      </c>
      <c r="D8" t="s">
        <v>8635</v>
      </c>
      <c r="E8">
        <v>522</v>
      </c>
      <c r="F8">
        <v>51</v>
      </c>
      <c r="G8">
        <v>55</v>
      </c>
      <c r="H8">
        <v>24</v>
      </c>
      <c r="I8">
        <v>75</v>
      </c>
      <c r="J8">
        <v>100</v>
      </c>
      <c r="K8">
        <v>2</v>
      </c>
      <c r="L8">
        <v>168</v>
      </c>
      <c r="M8">
        <v>44</v>
      </c>
      <c r="N8">
        <v>158812.5</v>
      </c>
      <c r="O8">
        <v>2842</v>
      </c>
      <c r="P8">
        <v>21</v>
      </c>
      <c r="Q8">
        <v>5</v>
      </c>
      <c r="R8">
        <v>24.9</v>
      </c>
      <c r="S8">
        <v>104.4</v>
      </c>
    </row>
    <row r="9" spans="1:20" x14ac:dyDescent="0.25">
      <c r="A9" t="s">
        <v>8636</v>
      </c>
      <c r="B9" s="2">
        <v>46204</v>
      </c>
      <c r="C9" s="2">
        <v>46234</v>
      </c>
      <c r="D9" t="s">
        <v>15729</v>
      </c>
      <c r="E9">
        <v>458</v>
      </c>
      <c r="F9">
        <v>63</v>
      </c>
      <c r="G9">
        <v>64</v>
      </c>
      <c r="H9">
        <v>71</v>
      </c>
      <c r="I9">
        <v>37</v>
      </c>
      <c r="J9">
        <v>60</v>
      </c>
      <c r="K9">
        <v>17</v>
      </c>
      <c r="L9">
        <v>62</v>
      </c>
      <c r="M9">
        <v>82</v>
      </c>
      <c r="N9">
        <v>181590</v>
      </c>
      <c r="O9">
        <v>3206.5</v>
      </c>
      <c r="P9">
        <v>17</v>
      </c>
      <c r="Q9">
        <v>4</v>
      </c>
      <c r="R9">
        <v>26.9</v>
      </c>
      <c r="S9">
        <v>114.5</v>
      </c>
    </row>
    <row r="10" spans="1:20" x14ac:dyDescent="0.25">
      <c r="A10" t="s">
        <v>15730</v>
      </c>
      <c r="B10" s="2">
        <v>46235</v>
      </c>
      <c r="C10" s="2">
        <v>46265</v>
      </c>
      <c r="D10" t="s">
        <v>17049</v>
      </c>
      <c r="E10">
        <v>589</v>
      </c>
      <c r="F10">
        <v>77</v>
      </c>
      <c r="G10">
        <v>119</v>
      </c>
      <c r="H10">
        <v>75</v>
      </c>
      <c r="I10">
        <v>36</v>
      </c>
      <c r="J10">
        <v>78</v>
      </c>
      <c r="K10">
        <v>16</v>
      </c>
      <c r="L10">
        <v>87</v>
      </c>
      <c r="M10">
        <v>46</v>
      </c>
      <c r="N10">
        <v>310885</v>
      </c>
      <c r="O10">
        <v>4810</v>
      </c>
      <c r="P10">
        <v>24</v>
      </c>
      <c r="Q10">
        <v>5</v>
      </c>
      <c r="R10">
        <v>24.5</v>
      </c>
      <c r="S10">
        <v>117.8</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7FAC4-633D-48A7-9C58-F66BE99BC3D5}">
  <dimension ref="A1:A177"/>
  <sheetViews>
    <sheetView workbookViewId="0">
      <selection sqref="A1:A1048576"/>
    </sheetView>
  </sheetViews>
  <sheetFormatPr defaultRowHeight="15" x14ac:dyDescent="0.25"/>
  <cols>
    <col min="2" max="2" width="26.42578125" bestFit="1" customWidth="1"/>
    <col min="3" max="3" width="14.140625" bestFit="1" customWidth="1"/>
    <col min="4" max="4" width="9.42578125" bestFit="1" customWidth="1"/>
    <col min="5" max="5" width="28.42578125" bestFit="1" customWidth="1"/>
    <col min="6" max="6" width="32.85546875" bestFit="1" customWidth="1"/>
  </cols>
  <sheetData>
    <row r="1" spans="1:1" ht="31.5" x14ac:dyDescent="0.25">
      <c r="A1" s="31" t="s">
        <v>8833</v>
      </c>
    </row>
    <row r="3" spans="1:1" ht="18" x14ac:dyDescent="0.25">
      <c r="A3" s="32" t="s">
        <v>8834</v>
      </c>
    </row>
    <row r="5" spans="1:1" x14ac:dyDescent="0.25">
      <c r="A5" s="7" t="s">
        <v>8835</v>
      </c>
    </row>
    <row r="6" spans="1:1" x14ac:dyDescent="0.25">
      <c r="A6" s="29"/>
    </row>
    <row r="7" spans="1:1" x14ac:dyDescent="0.25">
      <c r="A7" s="29" t="s">
        <v>8836</v>
      </c>
    </row>
    <row r="8" spans="1:1" x14ac:dyDescent="0.25">
      <c r="A8" s="29" t="s">
        <v>8837</v>
      </c>
    </row>
    <row r="9" spans="1:1" x14ac:dyDescent="0.25">
      <c r="A9" s="29" t="s">
        <v>8838</v>
      </c>
    </row>
    <row r="10" spans="1:1" x14ac:dyDescent="0.25">
      <c r="A10" s="29" t="s">
        <v>8839</v>
      </c>
    </row>
    <row r="12" spans="1:1" x14ac:dyDescent="0.25">
      <c r="A12" s="7" t="s">
        <v>8840</v>
      </c>
    </row>
    <row r="13" spans="1:1" x14ac:dyDescent="0.25">
      <c r="A13" s="29"/>
    </row>
    <row r="14" spans="1:1" x14ac:dyDescent="0.25">
      <c r="A14" s="29" t="s">
        <v>8841</v>
      </c>
    </row>
    <row r="15" spans="1:1" x14ac:dyDescent="0.25">
      <c r="A15" s="29" t="s">
        <v>8842</v>
      </c>
    </row>
    <row r="19" spans="1:1" ht="18" x14ac:dyDescent="0.25">
      <c r="A19" s="32" t="s">
        <v>8843</v>
      </c>
    </row>
    <row r="21" spans="1:1" x14ac:dyDescent="0.25">
      <c r="A21" s="7" t="s">
        <v>8844</v>
      </c>
    </row>
    <row r="22" spans="1:1" x14ac:dyDescent="0.25">
      <c r="A22" s="29"/>
    </row>
    <row r="23" spans="1:1" x14ac:dyDescent="0.25">
      <c r="A23" s="29" t="s">
        <v>8845</v>
      </c>
    </row>
    <row r="24" spans="1:1" x14ac:dyDescent="0.25">
      <c r="A24" s="29" t="s">
        <v>8846</v>
      </c>
    </row>
    <row r="25" spans="1:1" x14ac:dyDescent="0.25">
      <c r="A25" s="29" t="s">
        <v>8816</v>
      </c>
    </row>
    <row r="27" spans="1:1" x14ac:dyDescent="0.25">
      <c r="A27" t="s">
        <v>8847</v>
      </c>
    </row>
    <row r="28" spans="1:1" x14ac:dyDescent="0.25">
      <c r="A28" t="s">
        <v>8848</v>
      </c>
    </row>
    <row r="32" spans="1:1" ht="18" x14ac:dyDescent="0.25">
      <c r="A32" s="32" t="s">
        <v>8849</v>
      </c>
    </row>
    <row r="34" spans="1:1" x14ac:dyDescent="0.25">
      <c r="A34" s="7" t="s">
        <v>8850</v>
      </c>
    </row>
    <row r="35" spans="1:1" x14ac:dyDescent="0.25">
      <c r="A35" s="29"/>
    </row>
    <row r="36" spans="1:1" x14ac:dyDescent="0.25">
      <c r="A36" s="29" t="s">
        <v>8851</v>
      </c>
    </row>
    <row r="37" spans="1:1" x14ac:dyDescent="0.25">
      <c r="A37" s="29" t="s">
        <v>8852</v>
      </c>
    </row>
    <row r="41" spans="1:1" ht="18" x14ac:dyDescent="0.25">
      <c r="A41" s="32" t="s">
        <v>8853</v>
      </c>
    </row>
    <row r="43" spans="1:1" x14ac:dyDescent="0.25">
      <c r="A43" s="7" t="s">
        <v>8830</v>
      </c>
    </row>
    <row r="44" spans="1:1" x14ac:dyDescent="0.25">
      <c r="A44" s="29"/>
    </row>
    <row r="45" spans="1:1" x14ac:dyDescent="0.25">
      <c r="A45" s="29" t="s">
        <v>8854</v>
      </c>
    </row>
    <row r="46" spans="1:1" x14ac:dyDescent="0.25">
      <c r="A46" s="29" t="s">
        <v>8855</v>
      </c>
    </row>
    <row r="50" spans="1:1" ht="18" x14ac:dyDescent="0.25">
      <c r="A50" s="32" t="s">
        <v>8856</v>
      </c>
    </row>
    <row r="51" spans="1:1" x14ac:dyDescent="0.25">
      <c r="A51" s="29"/>
    </row>
    <row r="52" spans="1:1" x14ac:dyDescent="0.25">
      <c r="A52" s="29" t="s">
        <v>8857</v>
      </c>
    </row>
    <row r="56" spans="1:1" ht="31.5" x14ac:dyDescent="0.25">
      <c r="A56" s="31" t="s">
        <v>8858</v>
      </c>
    </row>
    <row r="58" spans="1:1" ht="18" x14ac:dyDescent="0.25">
      <c r="A58" s="32" t="s">
        <v>8859</v>
      </c>
    </row>
    <row r="60" spans="1:1" x14ac:dyDescent="0.25">
      <c r="A60" s="7" t="s">
        <v>8860</v>
      </c>
    </row>
    <row r="61" spans="1:1" x14ac:dyDescent="0.25">
      <c r="A61" s="29"/>
    </row>
    <row r="62" spans="1:1" x14ac:dyDescent="0.25">
      <c r="A62" s="29" t="s">
        <v>8861</v>
      </c>
    </row>
    <row r="63" spans="1:1" x14ac:dyDescent="0.25">
      <c r="A63" s="29" t="s">
        <v>8862</v>
      </c>
    </row>
    <row r="67" spans="1:1" ht="18" x14ac:dyDescent="0.25">
      <c r="A67" s="32" t="s">
        <v>8863</v>
      </c>
    </row>
    <row r="69" spans="1:1" x14ac:dyDescent="0.25">
      <c r="A69" s="7" t="s">
        <v>8831</v>
      </c>
    </row>
    <row r="70" spans="1:1" x14ac:dyDescent="0.25">
      <c r="A70" s="29"/>
    </row>
    <row r="71" spans="1:1" x14ac:dyDescent="0.25">
      <c r="A71" s="29" t="s">
        <v>8864</v>
      </c>
    </row>
    <row r="72" spans="1:1" x14ac:dyDescent="0.25">
      <c r="A72" s="29" t="s">
        <v>8865</v>
      </c>
    </row>
    <row r="74" spans="1:1" x14ac:dyDescent="0.25">
      <c r="A74" t="s">
        <v>8866</v>
      </c>
    </row>
    <row r="78" spans="1:1" ht="18" x14ac:dyDescent="0.25">
      <c r="A78" s="32" t="s">
        <v>8867</v>
      </c>
    </row>
    <row r="80" spans="1:1" x14ac:dyDescent="0.25">
      <c r="A80" s="7" t="s">
        <v>8868</v>
      </c>
    </row>
    <row r="81" spans="1:1" x14ac:dyDescent="0.25">
      <c r="A81" s="29"/>
    </row>
    <row r="82" spans="1:1" x14ac:dyDescent="0.25">
      <c r="A82" s="29" t="s">
        <v>8869</v>
      </c>
    </row>
    <row r="83" spans="1:1" x14ac:dyDescent="0.25">
      <c r="A83" s="29" t="s">
        <v>8870</v>
      </c>
    </row>
    <row r="87" spans="1:1" ht="18" x14ac:dyDescent="0.25">
      <c r="A87" s="32" t="s">
        <v>8871</v>
      </c>
    </row>
    <row r="89" spans="1:1" x14ac:dyDescent="0.25">
      <c r="A89" s="7" t="s">
        <v>244</v>
      </c>
    </row>
    <row r="90" spans="1:1" x14ac:dyDescent="0.25">
      <c r="A90" s="29"/>
    </row>
    <row r="91" spans="1:1" x14ac:dyDescent="0.25">
      <c r="A91" s="29" t="s">
        <v>8872</v>
      </c>
    </row>
    <row r="92" spans="1:1" x14ac:dyDescent="0.25">
      <c r="A92" s="29" t="s">
        <v>8873</v>
      </c>
    </row>
    <row r="96" spans="1:1" ht="18" x14ac:dyDescent="0.25">
      <c r="A96" s="32" t="s">
        <v>8874</v>
      </c>
    </row>
    <row r="97" spans="1:1" x14ac:dyDescent="0.25">
      <c r="A97" s="29"/>
    </row>
    <row r="98" spans="1:1" x14ac:dyDescent="0.25">
      <c r="A98" s="29" t="s">
        <v>8875</v>
      </c>
    </row>
    <row r="99" spans="1:1" x14ac:dyDescent="0.25">
      <c r="A99" s="29" t="s">
        <v>8876</v>
      </c>
    </row>
    <row r="103" spans="1:1" ht="31.5" x14ac:dyDescent="0.25">
      <c r="A103" s="31" t="s">
        <v>8877</v>
      </c>
    </row>
    <row r="105" spans="1:1" ht="18" x14ac:dyDescent="0.25">
      <c r="A105" s="32" t="s">
        <v>8878</v>
      </c>
    </row>
    <row r="107" spans="1:1" x14ac:dyDescent="0.25">
      <c r="A107" s="7" t="s">
        <v>8879</v>
      </c>
    </row>
    <row r="108" spans="1:1" x14ac:dyDescent="0.25">
      <c r="A108" s="29"/>
    </row>
    <row r="109" spans="1:1" x14ac:dyDescent="0.25">
      <c r="A109" s="29" t="s">
        <v>8880</v>
      </c>
    </row>
    <row r="110" spans="1:1" x14ac:dyDescent="0.25">
      <c r="A110" s="29" t="s">
        <v>8881</v>
      </c>
    </row>
    <row r="111" spans="1:1" x14ac:dyDescent="0.25">
      <c r="A111" s="29" t="s">
        <v>8882</v>
      </c>
    </row>
    <row r="115" spans="1:1" ht="18" x14ac:dyDescent="0.25">
      <c r="A115" s="32" t="s">
        <v>8883</v>
      </c>
    </row>
    <row r="117" spans="1:1" x14ac:dyDescent="0.25">
      <c r="A117" s="7" t="s">
        <v>51</v>
      </c>
    </row>
    <row r="118" spans="1:1" x14ac:dyDescent="0.25">
      <c r="A118" s="29"/>
    </row>
    <row r="119" spans="1:1" x14ac:dyDescent="0.25">
      <c r="A119" s="29" t="s">
        <v>8861</v>
      </c>
    </row>
    <row r="120" spans="1:1" x14ac:dyDescent="0.25">
      <c r="A120" s="29" t="s">
        <v>8884</v>
      </c>
    </row>
    <row r="124" spans="1:1" ht="18" x14ac:dyDescent="0.25">
      <c r="A124" s="32" t="s">
        <v>8885</v>
      </c>
    </row>
    <row r="126" spans="1:1" x14ac:dyDescent="0.25">
      <c r="A126" s="7" t="s">
        <v>8886</v>
      </c>
    </row>
    <row r="127" spans="1:1" x14ac:dyDescent="0.25">
      <c r="A127" s="29"/>
    </row>
    <row r="128" spans="1:1" x14ac:dyDescent="0.25">
      <c r="A128" s="29" t="s">
        <v>8887</v>
      </c>
    </row>
    <row r="132" spans="1:1" ht="18" x14ac:dyDescent="0.25">
      <c r="A132" s="32" t="s">
        <v>8888</v>
      </c>
    </row>
    <row r="134" spans="1:1" x14ac:dyDescent="0.25">
      <c r="A134" s="7" t="s">
        <v>8889</v>
      </c>
    </row>
    <row r="135" spans="1:1" x14ac:dyDescent="0.25">
      <c r="A135" s="29"/>
    </row>
    <row r="136" spans="1:1" x14ac:dyDescent="0.25">
      <c r="A136" s="29" t="s">
        <v>8890</v>
      </c>
    </row>
    <row r="137" spans="1:1" x14ac:dyDescent="0.25">
      <c r="A137" s="29" t="s">
        <v>8891</v>
      </c>
    </row>
    <row r="141" spans="1:1" ht="18" x14ac:dyDescent="0.25">
      <c r="A141" s="32" t="s">
        <v>8856</v>
      </c>
    </row>
    <row r="142" spans="1:1" x14ac:dyDescent="0.25">
      <c r="A142" s="29"/>
    </row>
    <row r="143" spans="1:1" x14ac:dyDescent="0.25">
      <c r="A143" s="29" t="s">
        <v>8892</v>
      </c>
    </row>
    <row r="147" spans="1:1" ht="31.5" x14ac:dyDescent="0.25">
      <c r="A147" s="31" t="s">
        <v>8893</v>
      </c>
    </row>
    <row r="149" spans="1:1" ht="18" x14ac:dyDescent="0.25">
      <c r="A149" s="32" t="s">
        <v>8894</v>
      </c>
    </row>
    <row r="151" spans="1:1" x14ac:dyDescent="0.25">
      <c r="A151" s="7" t="s">
        <v>112</v>
      </c>
    </row>
    <row r="152" spans="1:1" x14ac:dyDescent="0.25">
      <c r="A152" s="7" t="s">
        <v>8895</v>
      </c>
    </row>
    <row r="153" spans="1:1" x14ac:dyDescent="0.25">
      <c r="A153" s="29"/>
    </row>
    <row r="154" spans="1:1" x14ac:dyDescent="0.25">
      <c r="A154" s="29" t="s">
        <v>8896</v>
      </c>
    </row>
    <row r="158" spans="1:1" ht="18" x14ac:dyDescent="0.25">
      <c r="A158" s="32" t="s">
        <v>8897</v>
      </c>
    </row>
    <row r="160" spans="1:1" x14ac:dyDescent="0.25">
      <c r="A160" s="7" t="s">
        <v>8898</v>
      </c>
    </row>
    <row r="161" spans="1:1" x14ac:dyDescent="0.25">
      <c r="A161" s="7" t="s">
        <v>8899</v>
      </c>
    </row>
    <row r="162" spans="1:1" x14ac:dyDescent="0.25">
      <c r="A162" s="29"/>
    </row>
    <row r="163" spans="1:1" x14ac:dyDescent="0.25">
      <c r="A163" s="29" t="s">
        <v>8900</v>
      </c>
    </row>
    <row r="167" spans="1:1" ht="18" x14ac:dyDescent="0.25">
      <c r="A167" s="32" t="s">
        <v>8901</v>
      </c>
    </row>
    <row r="169" spans="1:1" x14ac:dyDescent="0.25">
      <c r="A169" s="7" t="s">
        <v>8902</v>
      </c>
    </row>
    <row r="170" spans="1:1" x14ac:dyDescent="0.25">
      <c r="A170" s="29"/>
    </row>
    <row r="171" spans="1:1" x14ac:dyDescent="0.25">
      <c r="A171" s="29" t="s">
        <v>8903</v>
      </c>
    </row>
    <row r="175" spans="1:1" ht="18" x14ac:dyDescent="0.25">
      <c r="A175" s="32" t="s">
        <v>8874</v>
      </c>
    </row>
    <row r="176" spans="1:1" x14ac:dyDescent="0.25">
      <c r="A176" s="29"/>
    </row>
    <row r="177" spans="1:1" x14ac:dyDescent="0.25">
      <c r="A177" s="29" t="s">
        <v>8904</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EDB94-6314-4BB9-9DFA-7D6C24682499}">
  <dimension ref="A1:E204"/>
  <sheetViews>
    <sheetView workbookViewId="0">
      <selection activeCell="E1" sqref="E1:E1048576"/>
    </sheetView>
  </sheetViews>
  <sheetFormatPr defaultRowHeight="15" x14ac:dyDescent="0.25"/>
  <cols>
    <col min="1" max="1" width="82" bestFit="1" customWidth="1"/>
    <col min="3" max="3" width="66.5703125" bestFit="1" customWidth="1"/>
    <col min="5" max="5" width="76" bestFit="1" customWidth="1"/>
  </cols>
  <sheetData>
    <row r="1" spans="1:5" ht="31.5" x14ac:dyDescent="0.25">
      <c r="A1" s="31" t="s">
        <v>8905</v>
      </c>
      <c r="C1" s="31" t="s">
        <v>8976</v>
      </c>
      <c r="E1" s="31" t="s">
        <v>9077</v>
      </c>
    </row>
    <row r="3" spans="1:5" x14ac:dyDescent="0.25">
      <c r="A3" t="s">
        <v>8906</v>
      </c>
      <c r="C3" s="7" t="s">
        <v>8977</v>
      </c>
      <c r="E3" s="7" t="s">
        <v>9078</v>
      </c>
    </row>
    <row r="4" spans="1:5" x14ac:dyDescent="0.25">
      <c r="C4" s="7" t="s">
        <v>8978</v>
      </c>
    </row>
    <row r="7" spans="1:5" ht="24" x14ac:dyDescent="0.25">
      <c r="A7" s="33" t="s">
        <v>8907</v>
      </c>
      <c r="E7" s="33" t="s">
        <v>9079</v>
      </c>
    </row>
    <row r="8" spans="1:5" ht="24" x14ac:dyDescent="0.25">
      <c r="C8" s="33" t="s">
        <v>8979</v>
      </c>
    </row>
    <row r="9" spans="1:5" x14ac:dyDescent="0.25">
      <c r="A9" s="7" t="s">
        <v>8908</v>
      </c>
      <c r="E9" t="s">
        <v>9080</v>
      </c>
    </row>
    <row r="10" spans="1:5" x14ac:dyDescent="0.25">
      <c r="A10" s="7" t="s">
        <v>8909</v>
      </c>
      <c r="C10" s="7" t="s">
        <v>8980</v>
      </c>
      <c r="E10" t="s">
        <v>9081</v>
      </c>
    </row>
    <row r="11" spans="1:5" x14ac:dyDescent="0.25">
      <c r="C11" s="7" t="s">
        <v>8981</v>
      </c>
    </row>
    <row r="12" spans="1:5" ht="18" x14ac:dyDescent="0.25">
      <c r="A12" s="32" t="s">
        <v>8910</v>
      </c>
      <c r="E12" t="s">
        <v>9082</v>
      </c>
    </row>
    <row r="13" spans="1:5" ht="18" x14ac:dyDescent="0.25">
      <c r="A13" s="29"/>
      <c r="C13" s="32" t="s">
        <v>8982</v>
      </c>
    </row>
    <row r="14" spans="1:5" x14ac:dyDescent="0.25">
      <c r="A14" s="29" t="s">
        <v>8911</v>
      </c>
    </row>
    <row r="15" spans="1:5" x14ac:dyDescent="0.25">
      <c r="A15" s="29" t="s">
        <v>8912</v>
      </c>
      <c r="C15" s="7" t="s">
        <v>8983</v>
      </c>
    </row>
    <row r="16" spans="1:5" ht="24" x14ac:dyDescent="0.25">
      <c r="A16" s="29" t="s">
        <v>8913</v>
      </c>
      <c r="C16" s="29"/>
      <c r="E16" s="33" t="s">
        <v>9083</v>
      </c>
    </row>
    <row r="17" spans="1:5" x14ac:dyDescent="0.25">
      <c r="A17" s="29" t="s">
        <v>8839</v>
      </c>
      <c r="C17" s="29" t="s">
        <v>8984</v>
      </c>
      <c r="E17" s="29"/>
    </row>
    <row r="18" spans="1:5" x14ac:dyDescent="0.25">
      <c r="A18" s="29"/>
      <c r="C18" s="29" t="s">
        <v>8985</v>
      </c>
      <c r="E18" s="34" t="s">
        <v>9084</v>
      </c>
    </row>
    <row r="19" spans="1:5" x14ac:dyDescent="0.25">
      <c r="A19" s="29" t="s">
        <v>8914</v>
      </c>
      <c r="C19" s="29" t="s">
        <v>8986</v>
      </c>
      <c r="E19" s="34" t="s">
        <v>9085</v>
      </c>
    </row>
    <row r="20" spans="1:5" x14ac:dyDescent="0.25">
      <c r="C20" s="29" t="s">
        <v>8987</v>
      </c>
      <c r="E20" s="34" t="s">
        <v>9086</v>
      </c>
    </row>
    <row r="21" spans="1:5" x14ac:dyDescent="0.25">
      <c r="E21" s="34" t="s">
        <v>9087</v>
      </c>
    </row>
    <row r="22" spans="1:5" x14ac:dyDescent="0.25">
      <c r="C22" s="7" t="s">
        <v>8988</v>
      </c>
    </row>
    <row r="23" spans="1:5" ht="18" x14ac:dyDescent="0.25">
      <c r="A23" s="32" t="s">
        <v>8915</v>
      </c>
      <c r="C23" s="29"/>
      <c r="E23" t="s">
        <v>9088</v>
      </c>
    </row>
    <row r="24" spans="1:5" x14ac:dyDescent="0.25">
      <c r="A24" s="29"/>
      <c r="C24" s="29" t="s">
        <v>8989</v>
      </c>
    </row>
    <row r="25" spans="1:5" x14ac:dyDescent="0.25">
      <c r="A25" s="29" t="s">
        <v>8916</v>
      </c>
      <c r="C25" s="29" t="s">
        <v>8990</v>
      </c>
    </row>
    <row r="26" spans="1:5" x14ac:dyDescent="0.25">
      <c r="A26" s="29" t="s">
        <v>8917</v>
      </c>
      <c r="C26" s="29" t="s">
        <v>8991</v>
      </c>
    </row>
    <row r="27" spans="1:5" ht="24" x14ac:dyDescent="0.25">
      <c r="A27" s="29" t="s">
        <v>8918</v>
      </c>
      <c r="C27" s="29" t="s">
        <v>8992</v>
      </c>
      <c r="E27" s="33" t="s">
        <v>9089</v>
      </c>
    </row>
    <row r="31" spans="1:5" ht="24" x14ac:dyDescent="0.25">
      <c r="A31" s="32" t="s">
        <v>8919</v>
      </c>
      <c r="C31" s="32" t="s">
        <v>8993</v>
      </c>
      <c r="E31" s="33" t="s">
        <v>9090</v>
      </c>
    </row>
    <row r="32" spans="1:5" x14ac:dyDescent="0.25">
      <c r="A32" s="29"/>
    </row>
    <row r="33" spans="1:5" ht="18" x14ac:dyDescent="0.25">
      <c r="A33" s="29" t="s">
        <v>8920</v>
      </c>
      <c r="C33" s="7" t="s">
        <v>8994</v>
      </c>
      <c r="E33" s="32" t="s">
        <v>9091</v>
      </c>
    </row>
    <row r="34" spans="1:5" x14ac:dyDescent="0.25">
      <c r="A34" s="29" t="s">
        <v>8921</v>
      </c>
      <c r="C34" s="29"/>
      <c r="E34" s="29"/>
    </row>
    <row r="35" spans="1:5" x14ac:dyDescent="0.25">
      <c r="C35" s="29" t="s">
        <v>8995</v>
      </c>
      <c r="E35" s="34" t="s">
        <v>9092</v>
      </c>
    </row>
    <row r="36" spans="1:5" x14ac:dyDescent="0.25">
      <c r="C36" s="29" t="s">
        <v>8996</v>
      </c>
      <c r="E36" s="34" t="s">
        <v>9093</v>
      </c>
    </row>
    <row r="37" spans="1:5" x14ac:dyDescent="0.25">
      <c r="C37" s="29" t="s">
        <v>8997</v>
      </c>
      <c r="E37" s="29" t="s">
        <v>9094</v>
      </c>
    </row>
    <row r="38" spans="1:5" ht="18" x14ac:dyDescent="0.25">
      <c r="A38" s="32" t="s">
        <v>8922</v>
      </c>
      <c r="E38" s="29" t="s">
        <v>9095</v>
      </c>
    </row>
    <row r="40" spans="1:5" x14ac:dyDescent="0.25">
      <c r="A40" t="s">
        <v>8923</v>
      </c>
      <c r="E40" s="7" t="s">
        <v>9096</v>
      </c>
    </row>
    <row r="41" spans="1:5" ht="18" x14ac:dyDescent="0.25">
      <c r="A41" s="29"/>
      <c r="C41" s="32" t="s">
        <v>8998</v>
      </c>
    </row>
    <row r="42" spans="1:5" x14ac:dyDescent="0.25">
      <c r="A42" s="29" t="s">
        <v>8924</v>
      </c>
    </row>
    <row r="43" spans="1:5" x14ac:dyDescent="0.25">
      <c r="A43" s="29" t="s">
        <v>8925</v>
      </c>
      <c r="C43" s="7" t="s">
        <v>8999</v>
      </c>
    </row>
    <row r="44" spans="1:5" ht="18" x14ac:dyDescent="0.25">
      <c r="C44" s="29"/>
      <c r="E44" s="32" t="s">
        <v>9097</v>
      </c>
    </row>
    <row r="45" spans="1:5" x14ac:dyDescent="0.25">
      <c r="A45" s="7" t="s">
        <v>8926</v>
      </c>
      <c r="C45" s="29" t="s">
        <v>9000</v>
      </c>
      <c r="E45" s="29"/>
    </row>
    <row r="46" spans="1:5" x14ac:dyDescent="0.25">
      <c r="C46" s="29" t="s">
        <v>8917</v>
      </c>
      <c r="E46" s="29" t="s">
        <v>9098</v>
      </c>
    </row>
    <row r="47" spans="1:5" x14ac:dyDescent="0.25">
      <c r="C47" s="29" t="s">
        <v>9001</v>
      </c>
      <c r="E47" s="34" t="s">
        <v>9099</v>
      </c>
    </row>
    <row r="48" spans="1:5" x14ac:dyDescent="0.25">
      <c r="E48" s="34" t="s">
        <v>9100</v>
      </c>
    </row>
    <row r="49" spans="1:5" ht="18" x14ac:dyDescent="0.25">
      <c r="A49" s="32" t="s">
        <v>8927</v>
      </c>
    </row>
    <row r="50" spans="1:5" x14ac:dyDescent="0.25">
      <c r="A50" s="29"/>
    </row>
    <row r="51" spans="1:5" ht="18" x14ac:dyDescent="0.25">
      <c r="A51" s="29" t="s">
        <v>8928</v>
      </c>
      <c r="C51" s="32" t="s">
        <v>9002</v>
      </c>
    </row>
    <row r="52" spans="1:5" ht="18" x14ac:dyDescent="0.25">
      <c r="E52" s="32" t="s">
        <v>9101</v>
      </c>
    </row>
    <row r="53" spans="1:5" x14ac:dyDescent="0.25">
      <c r="C53" s="7" t="s">
        <v>8830</v>
      </c>
      <c r="E53" s="29"/>
    </row>
    <row r="54" spans="1:5" x14ac:dyDescent="0.25">
      <c r="C54" s="29"/>
      <c r="E54" s="29" t="s">
        <v>9102</v>
      </c>
    </row>
    <row r="55" spans="1:5" ht="24" x14ac:dyDescent="0.25">
      <c r="A55" s="33" t="s">
        <v>8929</v>
      </c>
      <c r="C55" s="29" t="s">
        <v>9003</v>
      </c>
      <c r="E55" s="34" t="s">
        <v>9103</v>
      </c>
    </row>
    <row r="56" spans="1:5" x14ac:dyDescent="0.25">
      <c r="C56" s="29" t="s">
        <v>9004</v>
      </c>
    </row>
    <row r="57" spans="1:5" x14ac:dyDescent="0.25">
      <c r="A57" s="7" t="s">
        <v>8930</v>
      </c>
    </row>
    <row r="58" spans="1:5" x14ac:dyDescent="0.25">
      <c r="A58" s="7" t="s">
        <v>8931</v>
      </c>
    </row>
    <row r="59" spans="1:5" ht="18" x14ac:dyDescent="0.25">
      <c r="E59" s="32" t="s">
        <v>9104</v>
      </c>
    </row>
    <row r="60" spans="1:5" ht="24" x14ac:dyDescent="0.25">
      <c r="A60" s="32" t="s">
        <v>8932</v>
      </c>
      <c r="C60" s="33" t="s">
        <v>9005</v>
      </c>
      <c r="E60" s="29"/>
    </row>
    <row r="61" spans="1:5" x14ac:dyDescent="0.25">
      <c r="A61" s="29"/>
      <c r="E61" s="34" t="s">
        <v>9105</v>
      </c>
    </row>
    <row r="62" spans="1:5" x14ac:dyDescent="0.25">
      <c r="A62" s="29" t="s">
        <v>8861</v>
      </c>
      <c r="C62" s="7" t="s">
        <v>9006</v>
      </c>
      <c r="E62" s="34" t="s">
        <v>9106</v>
      </c>
    </row>
    <row r="63" spans="1:5" x14ac:dyDescent="0.25">
      <c r="A63" s="29" t="s">
        <v>8933</v>
      </c>
      <c r="C63" s="7" t="s">
        <v>9007</v>
      </c>
      <c r="E63" s="34" t="s">
        <v>9107</v>
      </c>
    </row>
    <row r="65" spans="1:5" ht="18" x14ac:dyDescent="0.25">
      <c r="C65" s="32" t="s">
        <v>9008</v>
      </c>
    </row>
    <row r="67" spans="1:5" ht="24" x14ac:dyDescent="0.25">
      <c r="A67" s="32" t="s">
        <v>8934</v>
      </c>
      <c r="C67" s="7" t="s">
        <v>9009</v>
      </c>
      <c r="E67" s="33" t="s">
        <v>9108</v>
      </c>
    </row>
    <row r="68" spans="1:5" x14ac:dyDescent="0.25">
      <c r="A68" s="29"/>
      <c r="C68" s="29"/>
    </row>
    <row r="69" spans="1:5" ht="18" x14ac:dyDescent="0.25">
      <c r="A69" s="29" t="s">
        <v>8935</v>
      </c>
      <c r="C69" s="29" t="s">
        <v>9010</v>
      </c>
      <c r="E69" s="32" t="s">
        <v>9109</v>
      </c>
    </row>
    <row r="70" spans="1:5" x14ac:dyDescent="0.25">
      <c r="A70" s="29" t="s">
        <v>8936</v>
      </c>
      <c r="C70" s="29" t="s">
        <v>9011</v>
      </c>
      <c r="E70" s="29"/>
    </row>
    <row r="71" spans="1:5" x14ac:dyDescent="0.25">
      <c r="C71" s="29" t="s">
        <v>8846</v>
      </c>
      <c r="E71" s="34" t="s">
        <v>9092</v>
      </c>
    </row>
    <row r="72" spans="1:5" x14ac:dyDescent="0.25">
      <c r="C72" s="34" t="s">
        <v>9012</v>
      </c>
      <c r="E72" s="34" t="s">
        <v>9110</v>
      </c>
    </row>
    <row r="73" spans="1:5" x14ac:dyDescent="0.25">
      <c r="E73" s="29" t="s">
        <v>9111</v>
      </c>
    </row>
    <row r="74" spans="1:5" ht="18" x14ac:dyDescent="0.25">
      <c r="A74" s="32" t="s">
        <v>8937</v>
      </c>
    </row>
    <row r="75" spans="1:5" x14ac:dyDescent="0.25">
      <c r="E75" t="s">
        <v>9112</v>
      </c>
    </row>
    <row r="76" spans="1:5" ht="18" x14ac:dyDescent="0.25">
      <c r="A76" t="s">
        <v>8923</v>
      </c>
      <c r="C76" s="32" t="s">
        <v>9013</v>
      </c>
    </row>
    <row r="77" spans="1:5" x14ac:dyDescent="0.25">
      <c r="A77" s="29"/>
    </row>
    <row r="78" spans="1:5" x14ac:dyDescent="0.25">
      <c r="A78" s="29" t="s">
        <v>8938</v>
      </c>
      <c r="C78" s="7" t="s">
        <v>9014</v>
      </c>
    </row>
    <row r="79" spans="1:5" ht="18" x14ac:dyDescent="0.25">
      <c r="A79" s="29" t="s">
        <v>8939</v>
      </c>
      <c r="C79" s="29"/>
      <c r="E79" s="32" t="s">
        <v>9113</v>
      </c>
    </row>
    <row r="80" spans="1:5" x14ac:dyDescent="0.25">
      <c r="C80" s="29" t="s">
        <v>9015</v>
      </c>
      <c r="E80" s="29"/>
    </row>
    <row r="81" spans="1:5" x14ac:dyDescent="0.25">
      <c r="A81" s="7" t="s">
        <v>8940</v>
      </c>
      <c r="C81" s="29" t="s">
        <v>8873</v>
      </c>
      <c r="E81" s="29" t="s">
        <v>9114</v>
      </c>
    </row>
    <row r="82" spans="1:5" x14ac:dyDescent="0.25">
      <c r="C82" s="29" t="s">
        <v>9016</v>
      </c>
      <c r="E82" s="29" t="s">
        <v>9115</v>
      </c>
    </row>
    <row r="85" spans="1:5" ht="18" x14ac:dyDescent="0.25">
      <c r="A85" s="32" t="s">
        <v>8941</v>
      </c>
    </row>
    <row r="86" spans="1:5" ht="18" x14ac:dyDescent="0.25">
      <c r="C86" s="32" t="s">
        <v>9017</v>
      </c>
      <c r="E86" s="32" t="s">
        <v>9116</v>
      </c>
    </row>
    <row r="87" spans="1:5" x14ac:dyDescent="0.25">
      <c r="A87" t="s">
        <v>8942</v>
      </c>
      <c r="E87" s="29"/>
    </row>
    <row r="88" spans="1:5" x14ac:dyDescent="0.25">
      <c r="A88" s="29"/>
      <c r="C88" s="7" t="s">
        <v>9018</v>
      </c>
      <c r="E88" s="29" t="s">
        <v>9117</v>
      </c>
    </row>
    <row r="89" spans="1:5" x14ac:dyDescent="0.25">
      <c r="A89" s="29" t="s">
        <v>8943</v>
      </c>
      <c r="C89" s="29"/>
      <c r="E89" s="29" t="s">
        <v>9118</v>
      </c>
    </row>
    <row r="90" spans="1:5" x14ac:dyDescent="0.25">
      <c r="A90" s="29" t="s">
        <v>8944</v>
      </c>
      <c r="C90" s="29" t="s">
        <v>9019</v>
      </c>
    </row>
    <row r="91" spans="1:5" x14ac:dyDescent="0.25">
      <c r="C91" s="29" t="s">
        <v>9020</v>
      </c>
    </row>
    <row r="93" spans="1:5" ht="18" x14ac:dyDescent="0.25">
      <c r="E93" s="32" t="s">
        <v>9119</v>
      </c>
    </row>
    <row r="94" spans="1:5" ht="18" x14ac:dyDescent="0.25">
      <c r="A94" s="32" t="s">
        <v>8927</v>
      </c>
      <c r="E94" s="29"/>
    </row>
    <row r="95" spans="1:5" ht="18" x14ac:dyDescent="0.25">
      <c r="A95" s="29"/>
      <c r="C95" s="32" t="s">
        <v>9021</v>
      </c>
      <c r="E95" s="29" t="s">
        <v>9120</v>
      </c>
    </row>
    <row r="96" spans="1:5" x14ac:dyDescent="0.25">
      <c r="A96" s="29" t="s">
        <v>8945</v>
      </c>
      <c r="E96" s="34" t="s">
        <v>9121</v>
      </c>
    </row>
    <row r="97" spans="1:5" x14ac:dyDescent="0.25">
      <c r="C97" s="7" t="s">
        <v>8942</v>
      </c>
    </row>
    <row r="98" spans="1:5" x14ac:dyDescent="0.25">
      <c r="C98" s="29"/>
    </row>
    <row r="99" spans="1:5" x14ac:dyDescent="0.25">
      <c r="C99" s="29" t="s">
        <v>9022</v>
      </c>
    </row>
    <row r="100" spans="1:5" ht="24" x14ac:dyDescent="0.25">
      <c r="A100" s="33" t="s">
        <v>8946</v>
      </c>
      <c r="C100" s="29" t="s">
        <v>9023</v>
      </c>
      <c r="E100" s="33" t="s">
        <v>9122</v>
      </c>
    </row>
    <row r="101" spans="1:5" x14ac:dyDescent="0.25">
      <c r="C101" s="29" t="s">
        <v>9024</v>
      </c>
    </row>
    <row r="102" spans="1:5" ht="18" x14ac:dyDescent="0.25">
      <c r="A102" s="7" t="s">
        <v>8947</v>
      </c>
      <c r="E102" s="32" t="s">
        <v>9123</v>
      </c>
    </row>
    <row r="103" spans="1:5" x14ac:dyDescent="0.25">
      <c r="A103" s="7" t="s">
        <v>8948</v>
      </c>
      <c r="E103" s="29"/>
    </row>
    <row r="104" spans="1:5" x14ac:dyDescent="0.25">
      <c r="A104" s="7" t="s">
        <v>8949</v>
      </c>
      <c r="E104" s="34" t="s">
        <v>9124</v>
      </c>
    </row>
    <row r="105" spans="1:5" ht="24" x14ac:dyDescent="0.25">
      <c r="C105" s="33" t="s">
        <v>9025</v>
      </c>
      <c r="E105" s="34" t="s">
        <v>9125</v>
      </c>
    </row>
    <row r="106" spans="1:5" ht="18" x14ac:dyDescent="0.25">
      <c r="A106" s="32" t="s">
        <v>8950</v>
      </c>
      <c r="E106" s="29" t="s">
        <v>9126</v>
      </c>
    </row>
    <row r="107" spans="1:5" x14ac:dyDescent="0.25">
      <c r="A107" s="29"/>
      <c r="C107" s="7" t="s">
        <v>9026</v>
      </c>
      <c r="E107" s="29" t="s">
        <v>9127</v>
      </c>
    </row>
    <row r="108" spans="1:5" x14ac:dyDescent="0.25">
      <c r="A108" s="29" t="s">
        <v>8951</v>
      </c>
      <c r="C108" s="7" t="s">
        <v>9027</v>
      </c>
    </row>
    <row r="109" spans="1:5" x14ac:dyDescent="0.25">
      <c r="A109" s="29" t="s">
        <v>8952</v>
      </c>
    </row>
    <row r="110" spans="1:5" ht="18" x14ac:dyDescent="0.25">
      <c r="A110" s="29" t="s">
        <v>8953</v>
      </c>
      <c r="C110" s="32" t="s">
        <v>9028</v>
      </c>
    </row>
    <row r="111" spans="1:5" ht="18" x14ac:dyDescent="0.25">
      <c r="E111" s="32" t="s">
        <v>9128</v>
      </c>
    </row>
    <row r="112" spans="1:5" x14ac:dyDescent="0.25">
      <c r="C112" s="7" t="s">
        <v>15</v>
      </c>
      <c r="E112" s="29"/>
    </row>
    <row r="113" spans="1:5" x14ac:dyDescent="0.25">
      <c r="C113" s="29"/>
      <c r="E113" s="34" t="s">
        <v>9129</v>
      </c>
    </row>
    <row r="114" spans="1:5" ht="18" x14ac:dyDescent="0.25">
      <c r="A114" s="32" t="s">
        <v>8954</v>
      </c>
      <c r="C114" s="29" t="s">
        <v>9029</v>
      </c>
      <c r="E114" s="29" t="s">
        <v>9130</v>
      </c>
    </row>
    <row r="115" spans="1:5" x14ac:dyDescent="0.25">
      <c r="A115" s="29"/>
      <c r="C115" s="29" t="s">
        <v>9030</v>
      </c>
    </row>
    <row r="116" spans="1:5" x14ac:dyDescent="0.25">
      <c r="A116" s="29" t="s">
        <v>8869</v>
      </c>
      <c r="C116" s="29" t="s">
        <v>9031</v>
      </c>
    </row>
    <row r="117" spans="1:5" x14ac:dyDescent="0.25">
      <c r="A117" s="29" t="s">
        <v>8955</v>
      </c>
      <c r="C117" s="29" t="s">
        <v>9032</v>
      </c>
    </row>
    <row r="118" spans="1:5" ht="18" x14ac:dyDescent="0.25">
      <c r="E118" s="32" t="s">
        <v>9131</v>
      </c>
    </row>
    <row r="119" spans="1:5" x14ac:dyDescent="0.25">
      <c r="E119" s="29"/>
    </row>
    <row r="120" spans="1:5" x14ac:dyDescent="0.25">
      <c r="E120" s="29" t="s">
        <v>9132</v>
      </c>
    </row>
    <row r="121" spans="1:5" ht="18" x14ac:dyDescent="0.25">
      <c r="A121" s="32" t="s">
        <v>8956</v>
      </c>
      <c r="C121" s="32" t="s">
        <v>9033</v>
      </c>
      <c r="E121" s="29" t="s">
        <v>9133</v>
      </c>
    </row>
    <row r="122" spans="1:5" x14ac:dyDescent="0.25">
      <c r="A122" s="29"/>
    </row>
    <row r="123" spans="1:5" x14ac:dyDescent="0.25">
      <c r="A123" s="29" t="s">
        <v>8957</v>
      </c>
      <c r="C123" s="7" t="s">
        <v>51</v>
      </c>
    </row>
    <row r="124" spans="1:5" x14ac:dyDescent="0.25">
      <c r="A124" s="29" t="s">
        <v>8958</v>
      </c>
      <c r="C124" s="29"/>
    </row>
    <row r="125" spans="1:5" ht="18" x14ac:dyDescent="0.25">
      <c r="C125" s="29" t="s">
        <v>9034</v>
      </c>
      <c r="E125" s="32" t="s">
        <v>9134</v>
      </c>
    </row>
    <row r="126" spans="1:5" x14ac:dyDescent="0.25">
      <c r="C126" s="29" t="s">
        <v>9035</v>
      </c>
      <c r="E126" s="29"/>
    </row>
    <row r="127" spans="1:5" x14ac:dyDescent="0.25">
      <c r="C127" s="29" t="s">
        <v>9036</v>
      </c>
      <c r="E127" s="29" t="s">
        <v>9135</v>
      </c>
    </row>
    <row r="128" spans="1:5" ht="18" x14ac:dyDescent="0.25">
      <c r="A128" s="32" t="s">
        <v>8959</v>
      </c>
      <c r="E128" s="34" t="s">
        <v>9136</v>
      </c>
    </row>
    <row r="129" spans="1:5" x14ac:dyDescent="0.25">
      <c r="E129" s="29" t="s">
        <v>9137</v>
      </c>
    </row>
    <row r="130" spans="1:5" x14ac:dyDescent="0.25">
      <c r="A130" t="s">
        <v>8960</v>
      </c>
    </row>
    <row r="131" spans="1:5" ht="18" x14ac:dyDescent="0.25">
      <c r="A131" s="29"/>
      <c r="C131" s="32" t="s">
        <v>9037</v>
      </c>
    </row>
    <row r="132" spans="1:5" x14ac:dyDescent="0.25">
      <c r="A132" s="29" t="s">
        <v>8887</v>
      </c>
    </row>
    <row r="133" spans="1:5" ht="24" x14ac:dyDescent="0.25">
      <c r="A133" s="29" t="s">
        <v>8961</v>
      </c>
      <c r="C133" s="7" t="s">
        <v>9038</v>
      </c>
      <c r="E133" s="33" t="s">
        <v>9138</v>
      </c>
    </row>
    <row r="134" spans="1:5" x14ac:dyDescent="0.25">
      <c r="C134" s="29"/>
    </row>
    <row r="135" spans="1:5" ht="18" x14ac:dyDescent="0.25">
      <c r="C135" s="29" t="s">
        <v>9039</v>
      </c>
      <c r="E135" s="32" t="s">
        <v>9139</v>
      </c>
    </row>
    <row r="136" spans="1:5" x14ac:dyDescent="0.25">
      <c r="C136" s="29" t="s">
        <v>9040</v>
      </c>
      <c r="E136" s="29"/>
    </row>
    <row r="137" spans="1:5" ht="24" x14ac:dyDescent="0.25">
      <c r="A137" s="33" t="s">
        <v>8962</v>
      </c>
      <c r="C137" s="29" t="s">
        <v>9041</v>
      </c>
      <c r="E137" s="29" t="s">
        <v>9117</v>
      </c>
    </row>
    <row r="138" spans="1:5" x14ac:dyDescent="0.25">
      <c r="E138" s="29" t="s">
        <v>9140</v>
      </c>
    </row>
    <row r="139" spans="1:5" x14ac:dyDescent="0.25">
      <c r="A139" s="7" t="s">
        <v>8963</v>
      </c>
    </row>
    <row r="140" spans="1:5" x14ac:dyDescent="0.25">
      <c r="A140" s="7" t="s">
        <v>8964</v>
      </c>
    </row>
    <row r="141" spans="1:5" ht="18" x14ac:dyDescent="0.25">
      <c r="C141" s="32" t="s">
        <v>9042</v>
      </c>
    </row>
    <row r="142" spans="1:5" ht="18" x14ac:dyDescent="0.25">
      <c r="A142" s="32" t="s">
        <v>8965</v>
      </c>
      <c r="E142" s="32" t="s">
        <v>9141</v>
      </c>
    </row>
    <row r="143" spans="1:5" x14ac:dyDescent="0.25">
      <c r="A143" s="29"/>
      <c r="C143" s="7" t="s">
        <v>9043</v>
      </c>
      <c r="E143" s="29"/>
    </row>
    <row r="144" spans="1:5" x14ac:dyDescent="0.25">
      <c r="A144" s="29" t="s">
        <v>8966</v>
      </c>
      <c r="C144" s="29"/>
      <c r="E144" s="29" t="s">
        <v>9142</v>
      </c>
    </row>
    <row r="145" spans="1:5" x14ac:dyDescent="0.25">
      <c r="A145" s="29" t="s">
        <v>8967</v>
      </c>
      <c r="C145" s="29" t="s">
        <v>9044</v>
      </c>
      <c r="E145" s="29" t="s">
        <v>9143</v>
      </c>
    </row>
    <row r="146" spans="1:5" x14ac:dyDescent="0.25">
      <c r="A146" s="34" t="s">
        <v>8968</v>
      </c>
      <c r="C146" s="29" t="s">
        <v>9045</v>
      </c>
    </row>
    <row r="149" spans="1:5" ht="18" x14ac:dyDescent="0.25">
      <c r="E149" s="32" t="s">
        <v>9144</v>
      </c>
    </row>
    <row r="150" spans="1:5" ht="24" x14ac:dyDescent="0.25">
      <c r="A150" s="32" t="s">
        <v>8969</v>
      </c>
      <c r="C150" s="33" t="s">
        <v>9046</v>
      </c>
      <c r="E150" s="29"/>
    </row>
    <row r="151" spans="1:5" x14ac:dyDescent="0.25">
      <c r="E151" s="29" t="s">
        <v>9145</v>
      </c>
    </row>
    <row r="152" spans="1:5" x14ac:dyDescent="0.25">
      <c r="A152" t="s">
        <v>8923</v>
      </c>
      <c r="C152" s="7" t="s">
        <v>9047</v>
      </c>
      <c r="E152" s="29" t="s">
        <v>9146</v>
      </c>
    </row>
    <row r="153" spans="1:5" x14ac:dyDescent="0.25">
      <c r="A153" s="29"/>
      <c r="C153" s="7" t="s">
        <v>9048</v>
      </c>
    </row>
    <row r="154" spans="1:5" x14ac:dyDescent="0.25">
      <c r="A154" s="29" t="s">
        <v>8970</v>
      </c>
    </row>
    <row r="155" spans="1:5" ht="18" x14ac:dyDescent="0.25">
      <c r="A155" s="29" t="s">
        <v>8971</v>
      </c>
      <c r="C155" s="32" t="s">
        <v>9049</v>
      </c>
    </row>
    <row r="156" spans="1:5" ht="18" x14ac:dyDescent="0.25">
      <c r="E156" s="32" t="s">
        <v>9147</v>
      </c>
    </row>
    <row r="157" spans="1:5" x14ac:dyDescent="0.25">
      <c r="A157" s="7" t="s">
        <v>8972</v>
      </c>
      <c r="C157" s="7" t="s">
        <v>112</v>
      </c>
      <c r="E157" s="29"/>
    </row>
    <row r="158" spans="1:5" x14ac:dyDescent="0.25">
      <c r="C158" s="7" t="s">
        <v>9050</v>
      </c>
      <c r="E158" s="29" t="s">
        <v>9148</v>
      </c>
    </row>
    <row r="159" spans="1:5" x14ac:dyDescent="0.25">
      <c r="C159" s="29"/>
      <c r="E159" s="29" t="s">
        <v>9149</v>
      </c>
    </row>
    <row r="160" spans="1:5" x14ac:dyDescent="0.25">
      <c r="C160" s="29" t="s">
        <v>9051</v>
      </c>
      <c r="E160" s="29" t="s">
        <v>9150</v>
      </c>
    </row>
    <row r="161" spans="1:5" ht="18" x14ac:dyDescent="0.25">
      <c r="A161" s="32" t="s">
        <v>8973</v>
      </c>
      <c r="C161" s="29" t="s">
        <v>9052</v>
      </c>
    </row>
    <row r="162" spans="1:5" x14ac:dyDescent="0.25">
      <c r="A162" s="29"/>
    </row>
    <row r="163" spans="1:5" x14ac:dyDescent="0.25">
      <c r="A163" s="29" t="s">
        <v>8974</v>
      </c>
    </row>
    <row r="164" spans="1:5" ht="24" x14ac:dyDescent="0.25">
      <c r="A164" s="29" t="s">
        <v>8975</v>
      </c>
      <c r="E164" s="33" t="s">
        <v>9151</v>
      </c>
    </row>
    <row r="165" spans="1:5" ht="18" x14ac:dyDescent="0.25">
      <c r="C165" s="32" t="s">
        <v>9053</v>
      </c>
      <c r="E165" s="29"/>
    </row>
    <row r="166" spans="1:5" x14ac:dyDescent="0.25">
      <c r="E166" s="29" t="s">
        <v>9152</v>
      </c>
    </row>
    <row r="167" spans="1:5" x14ac:dyDescent="0.25">
      <c r="C167" s="7" t="s">
        <v>9054</v>
      </c>
      <c r="E167" s="29" t="s">
        <v>9153</v>
      </c>
    </row>
    <row r="168" spans="1:5" x14ac:dyDescent="0.25">
      <c r="C168" s="29"/>
      <c r="E168" s="29" t="s">
        <v>9154</v>
      </c>
    </row>
    <row r="169" spans="1:5" x14ac:dyDescent="0.25">
      <c r="C169" s="29" t="s">
        <v>9055</v>
      </c>
      <c r="E169" s="29" t="s">
        <v>9155</v>
      </c>
    </row>
    <row r="170" spans="1:5" x14ac:dyDescent="0.25">
      <c r="C170" s="29" t="s">
        <v>9056</v>
      </c>
      <c r="E170" s="29" t="s">
        <v>9156</v>
      </c>
    </row>
    <row r="174" spans="1:5" ht="18" x14ac:dyDescent="0.25">
      <c r="C174" s="32" t="s">
        <v>9057</v>
      </c>
    </row>
    <row r="176" spans="1:5" x14ac:dyDescent="0.25">
      <c r="C176" s="7" t="s">
        <v>9058</v>
      </c>
    </row>
    <row r="177" spans="3:3" x14ac:dyDescent="0.25">
      <c r="C177" s="29"/>
    </row>
    <row r="178" spans="3:3" x14ac:dyDescent="0.25">
      <c r="C178" s="29" t="s">
        <v>9059</v>
      </c>
    </row>
    <row r="179" spans="3:3" x14ac:dyDescent="0.25">
      <c r="C179" s="29" t="s">
        <v>9060</v>
      </c>
    </row>
    <row r="180" spans="3:3" x14ac:dyDescent="0.25">
      <c r="C180" s="29" t="s">
        <v>9061</v>
      </c>
    </row>
    <row r="181" spans="3:3" x14ac:dyDescent="0.25">
      <c r="C181" s="29" t="s">
        <v>9062</v>
      </c>
    </row>
    <row r="185" spans="3:3" ht="18" x14ac:dyDescent="0.25">
      <c r="C185" s="32" t="s">
        <v>9063</v>
      </c>
    </row>
    <row r="186" spans="3:3" x14ac:dyDescent="0.25">
      <c r="C186" s="29"/>
    </row>
    <row r="187" spans="3:3" x14ac:dyDescent="0.25">
      <c r="C187" s="29" t="s">
        <v>8970</v>
      </c>
    </row>
    <row r="188" spans="3:3" x14ac:dyDescent="0.25">
      <c r="C188" s="29" t="s">
        <v>9064</v>
      </c>
    </row>
    <row r="189" spans="3:3" x14ac:dyDescent="0.25">
      <c r="C189" s="29" t="s">
        <v>9065</v>
      </c>
    </row>
    <row r="193" spans="3:3" ht="24" x14ac:dyDescent="0.25">
      <c r="C193" s="33" t="s">
        <v>9066</v>
      </c>
    </row>
    <row r="194" spans="3:3" x14ac:dyDescent="0.25">
      <c r="C194" s="29"/>
    </row>
    <row r="195" spans="3:3" x14ac:dyDescent="0.25">
      <c r="C195" s="34" t="s">
        <v>9067</v>
      </c>
    </row>
    <row r="196" spans="3:3" x14ac:dyDescent="0.25">
      <c r="C196" s="34" t="s">
        <v>9068</v>
      </c>
    </row>
    <row r="197" spans="3:3" x14ac:dyDescent="0.25">
      <c r="C197" s="29" t="s">
        <v>9069</v>
      </c>
    </row>
    <row r="198" spans="3:3" x14ac:dyDescent="0.25">
      <c r="C198" s="35" t="s">
        <v>9070</v>
      </c>
    </row>
    <row r="199" spans="3:3" x14ac:dyDescent="0.25">
      <c r="C199" s="35" t="s">
        <v>9071</v>
      </c>
    </row>
    <row r="200" spans="3:3" x14ac:dyDescent="0.25">
      <c r="C200" s="35" t="s">
        <v>9072</v>
      </c>
    </row>
    <row r="201" spans="3:3" x14ac:dyDescent="0.25">
      <c r="C201" s="29" t="s">
        <v>9073</v>
      </c>
    </row>
    <row r="202" spans="3:3" x14ac:dyDescent="0.25">
      <c r="C202" s="35" t="s">
        <v>9074</v>
      </c>
    </row>
    <row r="203" spans="3:3" x14ac:dyDescent="0.25">
      <c r="C203" s="35" t="s">
        <v>9075</v>
      </c>
    </row>
    <row r="204" spans="3:3" x14ac:dyDescent="0.25">
      <c r="C204" s="35" t="s">
        <v>9076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D8A6A-FF80-44EA-A8BF-4FBC921F761A}">
  <dimension ref="A1:A255"/>
  <sheetViews>
    <sheetView workbookViewId="0">
      <selection sqref="A1:A1048576"/>
    </sheetView>
  </sheetViews>
  <sheetFormatPr defaultRowHeight="15" x14ac:dyDescent="0.25"/>
  <cols>
    <col min="1" max="1" width="67" bestFit="1" customWidth="1"/>
  </cols>
  <sheetData>
    <row r="1" spans="1:1" ht="31.5" x14ac:dyDescent="0.25">
      <c r="A1" s="31" t="s">
        <v>9157</v>
      </c>
    </row>
    <row r="3" spans="1:1" x14ac:dyDescent="0.25">
      <c r="A3" s="7" t="s">
        <v>9158</v>
      </c>
    </row>
    <row r="5" spans="1:1" x14ac:dyDescent="0.25">
      <c r="A5" s="7" t="s">
        <v>9159</v>
      </c>
    </row>
    <row r="6" spans="1:1" x14ac:dyDescent="0.25">
      <c r="A6" s="29"/>
    </row>
    <row r="7" spans="1:1" x14ac:dyDescent="0.25">
      <c r="A7" s="29" t="s">
        <v>9160</v>
      </c>
    </row>
    <row r="8" spans="1:1" x14ac:dyDescent="0.25">
      <c r="A8" s="29" t="s">
        <v>9161</v>
      </c>
    </row>
    <row r="9" spans="1:1" x14ac:dyDescent="0.25">
      <c r="A9" s="29" t="s">
        <v>9162</v>
      </c>
    </row>
    <row r="10" spans="1:1" x14ac:dyDescent="0.25">
      <c r="A10" s="29" t="s">
        <v>9163</v>
      </c>
    </row>
    <row r="14" spans="1:1" ht="24" x14ac:dyDescent="0.25">
      <c r="A14" s="33" t="s">
        <v>9164</v>
      </c>
    </row>
    <row r="16" spans="1:1" ht="18" x14ac:dyDescent="0.25">
      <c r="A16" s="32" t="s">
        <v>9165</v>
      </c>
    </row>
    <row r="18" spans="1:1" x14ac:dyDescent="0.25">
      <c r="A18" s="7" t="s">
        <v>9166</v>
      </c>
    </row>
    <row r="19" spans="1:1" x14ac:dyDescent="0.25">
      <c r="A19" s="29"/>
    </row>
    <row r="20" spans="1:1" x14ac:dyDescent="0.25">
      <c r="A20" s="29" t="s">
        <v>9167</v>
      </c>
    </row>
    <row r="21" spans="1:1" x14ac:dyDescent="0.25">
      <c r="A21" s="29" t="s">
        <v>9168</v>
      </c>
    </row>
    <row r="22" spans="1:1" x14ac:dyDescent="0.25">
      <c r="A22" s="29" t="s">
        <v>9169</v>
      </c>
    </row>
    <row r="24" spans="1:1" x14ac:dyDescent="0.25">
      <c r="A24" s="7" t="s">
        <v>9170</v>
      </c>
    </row>
    <row r="25" spans="1:1" x14ac:dyDescent="0.25">
      <c r="A25" s="29"/>
    </row>
    <row r="26" spans="1:1" x14ac:dyDescent="0.25">
      <c r="A26" s="29" t="s">
        <v>9171</v>
      </c>
    </row>
    <row r="27" spans="1:1" x14ac:dyDescent="0.25">
      <c r="A27" s="29" t="s">
        <v>258</v>
      </c>
    </row>
    <row r="28" spans="1:1" x14ac:dyDescent="0.25">
      <c r="A28" s="29" t="s">
        <v>9172</v>
      </c>
    </row>
    <row r="30" spans="1:1" x14ac:dyDescent="0.25">
      <c r="A30" s="7" t="s">
        <v>9173</v>
      </c>
    </row>
    <row r="31" spans="1:1" x14ac:dyDescent="0.25">
      <c r="A31" t="s">
        <v>9174</v>
      </c>
    </row>
    <row r="35" spans="1:1" ht="18" x14ac:dyDescent="0.25">
      <c r="A35" s="32" t="s">
        <v>9175</v>
      </c>
    </row>
    <row r="37" spans="1:1" x14ac:dyDescent="0.25">
      <c r="A37" s="7" t="s">
        <v>9176</v>
      </c>
    </row>
    <row r="38" spans="1:1" x14ac:dyDescent="0.25">
      <c r="A38" s="29"/>
    </row>
    <row r="39" spans="1:1" x14ac:dyDescent="0.25">
      <c r="A39" s="29" t="s">
        <v>9177</v>
      </c>
    </row>
    <row r="40" spans="1:1" x14ac:dyDescent="0.25">
      <c r="A40" s="29" t="s">
        <v>9178</v>
      </c>
    </row>
    <row r="41" spans="1:1" x14ac:dyDescent="0.25">
      <c r="A41" s="29" t="s">
        <v>9179</v>
      </c>
    </row>
    <row r="43" spans="1:1" x14ac:dyDescent="0.25">
      <c r="A43" s="7" t="s">
        <v>9170</v>
      </c>
    </row>
    <row r="44" spans="1:1" x14ac:dyDescent="0.25">
      <c r="A44" s="29"/>
    </row>
    <row r="45" spans="1:1" x14ac:dyDescent="0.25">
      <c r="A45" s="29" t="s">
        <v>251</v>
      </c>
    </row>
    <row r="46" spans="1:1" x14ac:dyDescent="0.25">
      <c r="A46" s="29" t="s">
        <v>300</v>
      </c>
    </row>
    <row r="47" spans="1:1" x14ac:dyDescent="0.25">
      <c r="A47" s="29" t="s">
        <v>9180</v>
      </c>
    </row>
    <row r="49" spans="1:1" x14ac:dyDescent="0.25">
      <c r="A49" s="7" t="s">
        <v>9173</v>
      </c>
    </row>
    <row r="50" spans="1:1" x14ac:dyDescent="0.25">
      <c r="A50" t="s">
        <v>9181</v>
      </c>
    </row>
    <row r="54" spans="1:1" ht="18" x14ac:dyDescent="0.25">
      <c r="A54" s="32" t="s">
        <v>9182</v>
      </c>
    </row>
    <row r="56" spans="1:1" x14ac:dyDescent="0.25">
      <c r="A56" s="7" t="s">
        <v>8968</v>
      </c>
    </row>
    <row r="57" spans="1:1" x14ac:dyDescent="0.25">
      <c r="A57" s="29"/>
    </row>
    <row r="58" spans="1:1" x14ac:dyDescent="0.25">
      <c r="A58" s="29" t="s">
        <v>9183</v>
      </c>
    </row>
    <row r="59" spans="1:1" x14ac:dyDescent="0.25">
      <c r="A59" s="29" t="s">
        <v>9184</v>
      </c>
    </row>
    <row r="60" spans="1:1" x14ac:dyDescent="0.25">
      <c r="A60" s="29" t="s">
        <v>9185</v>
      </c>
    </row>
    <row r="62" spans="1:1" x14ac:dyDescent="0.25">
      <c r="A62" s="7" t="s">
        <v>9170</v>
      </c>
    </row>
    <row r="63" spans="1:1" x14ac:dyDescent="0.25">
      <c r="A63" s="29"/>
    </row>
    <row r="64" spans="1:1" x14ac:dyDescent="0.25">
      <c r="A64" s="29" t="s">
        <v>585</v>
      </c>
    </row>
    <row r="65" spans="1:1" x14ac:dyDescent="0.25">
      <c r="A65" s="29" t="s">
        <v>305</v>
      </c>
    </row>
    <row r="66" spans="1:1" x14ac:dyDescent="0.25">
      <c r="A66" s="29" t="s">
        <v>325</v>
      </c>
    </row>
    <row r="67" spans="1:1" x14ac:dyDescent="0.25">
      <c r="A67" s="29" t="s">
        <v>9186</v>
      </c>
    </row>
    <row r="69" spans="1:1" x14ac:dyDescent="0.25">
      <c r="A69" s="7" t="s">
        <v>9173</v>
      </c>
    </row>
    <row r="70" spans="1:1" x14ac:dyDescent="0.25">
      <c r="A70" t="s">
        <v>9187</v>
      </c>
    </row>
    <row r="74" spans="1:1" ht="18" x14ac:dyDescent="0.25">
      <c r="A74" s="32" t="s">
        <v>9188</v>
      </c>
    </row>
    <row r="76" spans="1:1" x14ac:dyDescent="0.25">
      <c r="A76" s="7" t="s">
        <v>9189</v>
      </c>
    </row>
    <row r="80" spans="1:1" ht="24" x14ac:dyDescent="0.25">
      <c r="A80" s="33" t="s">
        <v>9190</v>
      </c>
    </row>
    <row r="82" spans="1:1" ht="18" x14ac:dyDescent="0.25">
      <c r="A82" s="32" t="s">
        <v>9191</v>
      </c>
    </row>
    <row r="84" spans="1:1" x14ac:dyDescent="0.25">
      <c r="A84" s="7" t="s">
        <v>9192</v>
      </c>
    </row>
    <row r="85" spans="1:1" x14ac:dyDescent="0.25">
      <c r="A85" s="29"/>
    </row>
    <row r="86" spans="1:1" x14ac:dyDescent="0.25">
      <c r="A86" s="29" t="s">
        <v>9193</v>
      </c>
    </row>
    <row r="87" spans="1:1" x14ac:dyDescent="0.25">
      <c r="A87" s="29" t="s">
        <v>9194</v>
      </c>
    </row>
    <row r="89" spans="1:1" x14ac:dyDescent="0.25">
      <c r="A89" s="7" t="s">
        <v>9170</v>
      </c>
    </row>
    <row r="90" spans="1:1" x14ac:dyDescent="0.25">
      <c r="A90" s="29"/>
    </row>
    <row r="91" spans="1:1" x14ac:dyDescent="0.25">
      <c r="A91" s="29" t="s">
        <v>9195</v>
      </c>
    </row>
    <row r="92" spans="1:1" x14ac:dyDescent="0.25">
      <c r="A92" s="29" t="s">
        <v>210</v>
      </c>
    </row>
    <row r="93" spans="1:1" x14ac:dyDescent="0.25">
      <c r="A93" s="29" t="s">
        <v>9196</v>
      </c>
    </row>
    <row r="95" spans="1:1" x14ac:dyDescent="0.25">
      <c r="A95" s="7" t="s">
        <v>9173</v>
      </c>
    </row>
    <row r="96" spans="1:1" x14ac:dyDescent="0.25">
      <c r="A96" t="s">
        <v>9197</v>
      </c>
    </row>
    <row r="100" spans="1:1" ht="18" x14ac:dyDescent="0.25">
      <c r="A100" s="32" t="s">
        <v>9198</v>
      </c>
    </row>
    <row r="102" spans="1:1" x14ac:dyDescent="0.25">
      <c r="A102" s="7" t="s">
        <v>9176</v>
      </c>
    </row>
    <row r="103" spans="1:1" x14ac:dyDescent="0.25">
      <c r="A103" s="29"/>
    </row>
    <row r="104" spans="1:1" x14ac:dyDescent="0.25">
      <c r="A104" s="29" t="s">
        <v>9011</v>
      </c>
    </row>
    <row r="105" spans="1:1" x14ac:dyDescent="0.25">
      <c r="A105" s="29" t="s">
        <v>9199</v>
      </c>
    </row>
    <row r="107" spans="1:1" x14ac:dyDescent="0.25">
      <c r="A107" s="7" t="s">
        <v>9170</v>
      </c>
    </row>
    <row r="108" spans="1:1" x14ac:dyDescent="0.25">
      <c r="A108" s="29"/>
    </row>
    <row r="109" spans="1:1" x14ac:dyDescent="0.25">
      <c r="A109" s="29" t="s">
        <v>9200</v>
      </c>
    </row>
    <row r="110" spans="1:1" x14ac:dyDescent="0.25">
      <c r="A110" s="29" t="s">
        <v>9201</v>
      </c>
    </row>
    <row r="112" spans="1:1" x14ac:dyDescent="0.25">
      <c r="A112" s="7" t="s">
        <v>9173</v>
      </c>
    </row>
    <row r="113" spans="1:1" x14ac:dyDescent="0.25">
      <c r="A113" t="s">
        <v>9202</v>
      </c>
    </row>
    <row r="117" spans="1:1" ht="18" x14ac:dyDescent="0.25">
      <c r="A117" s="32" t="s">
        <v>9203</v>
      </c>
    </row>
    <row r="119" spans="1:1" x14ac:dyDescent="0.25">
      <c r="A119" s="7" t="s">
        <v>9204</v>
      </c>
    </row>
    <row r="120" spans="1:1" x14ac:dyDescent="0.25">
      <c r="A120" s="29"/>
    </row>
    <row r="121" spans="1:1" x14ac:dyDescent="0.25">
      <c r="A121" s="29" t="s">
        <v>9205</v>
      </c>
    </row>
    <row r="122" spans="1:1" x14ac:dyDescent="0.25">
      <c r="A122" s="29" t="s">
        <v>9206</v>
      </c>
    </row>
    <row r="124" spans="1:1" x14ac:dyDescent="0.25">
      <c r="A124" s="7" t="s">
        <v>9173</v>
      </c>
    </row>
    <row r="125" spans="1:1" x14ac:dyDescent="0.25">
      <c r="A125" t="s">
        <v>9207</v>
      </c>
    </row>
    <row r="129" spans="1:1" ht="18" x14ac:dyDescent="0.25">
      <c r="A129" s="32" t="s">
        <v>9208</v>
      </c>
    </row>
    <row r="131" spans="1:1" x14ac:dyDescent="0.25">
      <c r="A131" s="7" t="s">
        <v>9209</v>
      </c>
    </row>
    <row r="132" spans="1:1" x14ac:dyDescent="0.25">
      <c r="A132" s="29"/>
    </row>
    <row r="133" spans="1:1" x14ac:dyDescent="0.25">
      <c r="A133" s="29" t="s">
        <v>9210</v>
      </c>
    </row>
    <row r="134" spans="1:1" x14ac:dyDescent="0.25">
      <c r="A134" s="29" t="s">
        <v>9211</v>
      </c>
    </row>
    <row r="138" spans="1:1" ht="24" x14ac:dyDescent="0.25">
      <c r="A138" s="33" t="s">
        <v>9212</v>
      </c>
    </row>
    <row r="140" spans="1:1" ht="18" x14ac:dyDescent="0.25">
      <c r="A140" s="32" t="s">
        <v>9213</v>
      </c>
    </row>
    <row r="142" spans="1:1" x14ac:dyDescent="0.25">
      <c r="A142" s="7" t="s">
        <v>9214</v>
      </c>
    </row>
    <row r="143" spans="1:1" x14ac:dyDescent="0.25">
      <c r="A143" s="29"/>
    </row>
    <row r="144" spans="1:1" x14ac:dyDescent="0.25">
      <c r="A144" s="29" t="s">
        <v>9215</v>
      </c>
    </row>
    <row r="145" spans="1:1" x14ac:dyDescent="0.25">
      <c r="A145" s="29" t="s">
        <v>9216</v>
      </c>
    </row>
    <row r="147" spans="1:1" x14ac:dyDescent="0.25">
      <c r="A147" s="7" t="s">
        <v>9170</v>
      </c>
    </row>
    <row r="148" spans="1:1" x14ac:dyDescent="0.25">
      <c r="A148" s="29"/>
    </row>
    <row r="149" spans="1:1" x14ac:dyDescent="0.25">
      <c r="A149" s="29" t="s">
        <v>9217</v>
      </c>
    </row>
    <row r="150" spans="1:1" x14ac:dyDescent="0.25">
      <c r="A150" s="29" t="s">
        <v>46</v>
      </c>
    </row>
    <row r="151" spans="1:1" x14ac:dyDescent="0.25">
      <c r="A151" s="29" t="s">
        <v>9218</v>
      </c>
    </row>
    <row r="153" spans="1:1" x14ac:dyDescent="0.25">
      <c r="A153" s="7" t="s">
        <v>9173</v>
      </c>
    </row>
    <row r="154" spans="1:1" x14ac:dyDescent="0.25">
      <c r="A154" t="s">
        <v>9219</v>
      </c>
    </row>
    <row r="158" spans="1:1" ht="18" x14ac:dyDescent="0.25">
      <c r="A158" s="32" t="s">
        <v>9220</v>
      </c>
    </row>
    <row r="160" spans="1:1" x14ac:dyDescent="0.25">
      <c r="A160" s="7" t="s">
        <v>9221</v>
      </c>
    </row>
    <row r="161" spans="1:1" x14ac:dyDescent="0.25">
      <c r="A161" s="29"/>
    </row>
    <row r="162" spans="1:1" x14ac:dyDescent="0.25">
      <c r="A162" s="29" t="s">
        <v>9222</v>
      </c>
    </row>
    <row r="163" spans="1:1" x14ac:dyDescent="0.25">
      <c r="A163" s="29" t="s">
        <v>9223</v>
      </c>
    </row>
    <row r="165" spans="1:1" x14ac:dyDescent="0.25">
      <c r="A165" s="7" t="s">
        <v>9170</v>
      </c>
    </row>
    <row r="166" spans="1:1" x14ac:dyDescent="0.25">
      <c r="A166" s="29"/>
    </row>
    <row r="167" spans="1:1" x14ac:dyDescent="0.25">
      <c r="A167" s="29" t="s">
        <v>9224</v>
      </c>
    </row>
    <row r="168" spans="1:1" x14ac:dyDescent="0.25">
      <c r="A168" s="29" t="s">
        <v>9225</v>
      </c>
    </row>
    <row r="169" spans="1:1" x14ac:dyDescent="0.25">
      <c r="A169" s="29" t="s">
        <v>9226</v>
      </c>
    </row>
    <row r="173" spans="1:1" ht="18" x14ac:dyDescent="0.25">
      <c r="A173" s="32" t="s">
        <v>9227</v>
      </c>
    </row>
    <row r="175" spans="1:1" x14ac:dyDescent="0.25">
      <c r="A175" s="7" t="s">
        <v>9228</v>
      </c>
    </row>
    <row r="176" spans="1:1" x14ac:dyDescent="0.25">
      <c r="A176" s="29"/>
    </row>
    <row r="177" spans="1:1" x14ac:dyDescent="0.25">
      <c r="A177" s="29" t="s">
        <v>8865</v>
      </c>
    </row>
    <row r="179" spans="1:1" x14ac:dyDescent="0.25">
      <c r="A179" s="7" t="s">
        <v>9173</v>
      </c>
    </row>
    <row r="180" spans="1:1" x14ac:dyDescent="0.25">
      <c r="A180" t="s">
        <v>9229</v>
      </c>
    </row>
    <row r="184" spans="1:1" ht="18" x14ac:dyDescent="0.25">
      <c r="A184" s="32" t="s">
        <v>9230</v>
      </c>
    </row>
    <row r="186" spans="1:1" x14ac:dyDescent="0.25">
      <c r="A186" s="7" t="s">
        <v>9231</v>
      </c>
    </row>
    <row r="187" spans="1:1" x14ac:dyDescent="0.25">
      <c r="A187" s="29"/>
    </row>
    <row r="188" spans="1:1" x14ac:dyDescent="0.25">
      <c r="A188" s="29" t="s">
        <v>9232</v>
      </c>
    </row>
    <row r="192" spans="1:1" ht="24" x14ac:dyDescent="0.25">
      <c r="A192" s="33" t="s">
        <v>9233</v>
      </c>
    </row>
    <row r="194" spans="1:1" ht="18" x14ac:dyDescent="0.25">
      <c r="A194" s="32" t="s">
        <v>9139</v>
      </c>
    </row>
    <row r="196" spans="1:1" x14ac:dyDescent="0.25">
      <c r="A196" s="7" t="s">
        <v>9234</v>
      </c>
    </row>
    <row r="197" spans="1:1" x14ac:dyDescent="0.25">
      <c r="A197" s="29"/>
    </row>
    <row r="198" spans="1:1" x14ac:dyDescent="0.25">
      <c r="A198" s="29" t="s">
        <v>9235</v>
      </c>
    </row>
    <row r="199" spans="1:1" x14ac:dyDescent="0.25">
      <c r="A199" s="29" t="s">
        <v>8865</v>
      </c>
    </row>
    <row r="203" spans="1:1" ht="18" x14ac:dyDescent="0.25">
      <c r="A203" s="32" t="s">
        <v>9141</v>
      </c>
    </row>
    <row r="205" spans="1:1" x14ac:dyDescent="0.25">
      <c r="A205" s="7" t="s">
        <v>9234</v>
      </c>
    </row>
    <row r="206" spans="1:1" x14ac:dyDescent="0.25">
      <c r="A206" s="29"/>
    </row>
    <row r="207" spans="1:1" x14ac:dyDescent="0.25">
      <c r="A207" s="29" t="s">
        <v>8952</v>
      </c>
    </row>
    <row r="208" spans="1:1" x14ac:dyDescent="0.25">
      <c r="A208" s="29" t="s">
        <v>9236</v>
      </c>
    </row>
    <row r="212" spans="1:1" ht="18" x14ac:dyDescent="0.25">
      <c r="A212" s="32" t="s">
        <v>9237</v>
      </c>
    </row>
    <row r="214" spans="1:1" x14ac:dyDescent="0.25">
      <c r="A214" s="7" t="s">
        <v>9238</v>
      </c>
    </row>
    <row r="215" spans="1:1" x14ac:dyDescent="0.25">
      <c r="A215" s="29"/>
    </row>
    <row r="216" spans="1:1" x14ac:dyDescent="0.25">
      <c r="A216" s="29" t="s">
        <v>9239</v>
      </c>
    </row>
    <row r="220" spans="1:1" ht="18" x14ac:dyDescent="0.25">
      <c r="A220" s="32" t="s">
        <v>9240</v>
      </c>
    </row>
    <row r="222" spans="1:1" x14ac:dyDescent="0.25">
      <c r="A222" s="7" t="s">
        <v>9241</v>
      </c>
    </row>
    <row r="223" spans="1:1" x14ac:dyDescent="0.25">
      <c r="A223" s="29"/>
    </row>
    <row r="224" spans="1:1" x14ac:dyDescent="0.25">
      <c r="A224" s="29" t="s">
        <v>9242</v>
      </c>
    </row>
    <row r="225" spans="1:1" x14ac:dyDescent="0.25">
      <c r="A225" s="29" t="s">
        <v>9243</v>
      </c>
    </row>
    <row r="229" spans="1:1" ht="18" x14ac:dyDescent="0.25">
      <c r="A229" s="32" t="s">
        <v>9244</v>
      </c>
    </row>
    <row r="230" spans="1:1" x14ac:dyDescent="0.25">
      <c r="A230" s="29"/>
    </row>
    <row r="231" spans="1:1" x14ac:dyDescent="0.25">
      <c r="A231" s="29" t="s">
        <v>9245</v>
      </c>
    </row>
    <row r="232" spans="1:1" x14ac:dyDescent="0.25">
      <c r="A232" s="29" t="s">
        <v>9246</v>
      </c>
    </row>
    <row r="234" spans="1:1" x14ac:dyDescent="0.25">
      <c r="A234" t="s">
        <v>9247</v>
      </c>
    </row>
    <row r="238" spans="1:1" ht="24" x14ac:dyDescent="0.25">
      <c r="A238" s="33" t="s">
        <v>9248</v>
      </c>
    </row>
    <row r="240" spans="1:1" x14ac:dyDescent="0.25">
      <c r="A240" s="7">
        <v>0.97</v>
      </c>
    </row>
    <row r="242" spans="1:1" x14ac:dyDescent="0.25">
      <c r="A242" t="s">
        <v>9249</v>
      </c>
    </row>
    <row r="243" spans="1:1" x14ac:dyDescent="0.25">
      <c r="A243" s="29"/>
    </row>
    <row r="244" spans="1:1" x14ac:dyDescent="0.25">
      <c r="A244" s="29" t="s">
        <v>9250</v>
      </c>
    </row>
    <row r="245" spans="1:1" x14ac:dyDescent="0.25">
      <c r="A245" s="29" t="s">
        <v>9251</v>
      </c>
    </row>
    <row r="246" spans="1:1" x14ac:dyDescent="0.25">
      <c r="A246" s="29" t="s">
        <v>9252</v>
      </c>
    </row>
    <row r="247" spans="1:1" x14ac:dyDescent="0.25">
      <c r="A247" s="29" t="s">
        <v>9253</v>
      </c>
    </row>
    <row r="251" spans="1:1" ht="24" x14ac:dyDescent="0.25">
      <c r="A251" s="33" t="s">
        <v>9254</v>
      </c>
    </row>
    <row r="252" spans="1:1" x14ac:dyDescent="0.25">
      <c r="A252" s="29"/>
    </row>
    <row r="253" spans="1:1" x14ac:dyDescent="0.25">
      <c r="A253" s="29" t="s">
        <v>9255</v>
      </c>
    </row>
    <row r="254" spans="1:1" x14ac:dyDescent="0.25">
      <c r="A254" s="29" t="s">
        <v>9256</v>
      </c>
    </row>
    <row r="255" spans="1:1" x14ac:dyDescent="0.25">
      <c r="A255" s="29" t="s">
        <v>9257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8CBDF-E519-452F-A82A-19AFBAA48504}">
  <dimension ref="A1:G187"/>
  <sheetViews>
    <sheetView workbookViewId="0">
      <selection activeCell="G1" sqref="G1:G1048576"/>
    </sheetView>
  </sheetViews>
  <sheetFormatPr defaultRowHeight="15" x14ac:dyDescent="0.25"/>
  <cols>
    <col min="1" max="1" width="91.28515625" bestFit="1" customWidth="1"/>
    <col min="3" max="3" width="60.85546875" bestFit="1" customWidth="1"/>
    <col min="5" max="5" width="60.28515625" bestFit="1" customWidth="1"/>
    <col min="7" max="7" width="65" bestFit="1" customWidth="1"/>
  </cols>
  <sheetData>
    <row r="1" spans="1:7" x14ac:dyDescent="0.25">
      <c r="A1" t="s">
        <v>9258</v>
      </c>
      <c r="C1" t="s">
        <v>9332</v>
      </c>
      <c r="E1" t="s">
        <v>9408</v>
      </c>
      <c r="G1" t="s">
        <v>9469</v>
      </c>
    </row>
    <row r="3" spans="1:7" ht="24" x14ac:dyDescent="0.25">
      <c r="A3" s="33" t="s">
        <v>9259</v>
      </c>
      <c r="C3" t="s">
        <v>9303</v>
      </c>
      <c r="E3" t="s">
        <v>9303</v>
      </c>
      <c r="G3" t="s">
        <v>9303</v>
      </c>
    </row>
    <row r="4" spans="1:7" x14ac:dyDescent="0.25">
      <c r="A4" s="29"/>
      <c r="C4" t="s">
        <v>9333</v>
      </c>
      <c r="E4" t="s">
        <v>9409</v>
      </c>
      <c r="G4" t="s">
        <v>9470</v>
      </c>
    </row>
    <row r="5" spans="1:7" x14ac:dyDescent="0.25">
      <c r="A5" s="29" t="s">
        <v>9260</v>
      </c>
    </row>
    <row r="6" spans="1:7" x14ac:dyDescent="0.25">
      <c r="A6" s="29" t="s">
        <v>9261</v>
      </c>
    </row>
    <row r="7" spans="1:7" x14ac:dyDescent="0.25">
      <c r="A7" s="29" t="s">
        <v>9262</v>
      </c>
    </row>
    <row r="8" spans="1:7" x14ac:dyDescent="0.25">
      <c r="A8" s="29" t="s">
        <v>9263</v>
      </c>
      <c r="C8" t="s">
        <v>9334</v>
      </c>
      <c r="E8" t="s">
        <v>9334</v>
      </c>
      <c r="G8" t="s">
        <v>9334</v>
      </c>
    </row>
    <row r="9" spans="1:7" x14ac:dyDescent="0.25">
      <c r="C9" s="29"/>
      <c r="E9" s="29"/>
      <c r="G9" s="29"/>
    </row>
    <row r="10" spans="1:7" x14ac:dyDescent="0.25">
      <c r="C10" s="29" t="s">
        <v>9335</v>
      </c>
      <c r="E10" s="29" t="s">
        <v>9335</v>
      </c>
      <c r="G10" s="29" t="s">
        <v>9471</v>
      </c>
    </row>
    <row r="11" spans="1:7" x14ac:dyDescent="0.25">
      <c r="C11" s="29" t="s">
        <v>9336</v>
      </c>
      <c r="E11" s="29" t="s">
        <v>9270</v>
      </c>
      <c r="G11" s="29" t="s">
        <v>9472</v>
      </c>
    </row>
    <row r="12" spans="1:7" ht="24" x14ac:dyDescent="0.25">
      <c r="A12" s="33" t="s">
        <v>9264</v>
      </c>
      <c r="C12" s="29" t="s">
        <v>9337</v>
      </c>
      <c r="E12" s="29" t="s">
        <v>9271</v>
      </c>
      <c r="G12" s="29" t="s">
        <v>9473</v>
      </c>
    </row>
    <row r="13" spans="1:7" x14ac:dyDescent="0.25">
      <c r="C13" s="29" t="s">
        <v>9338</v>
      </c>
      <c r="E13" s="29" t="s">
        <v>9272</v>
      </c>
      <c r="G13" s="29" t="s">
        <v>9474</v>
      </c>
    </row>
    <row r="14" spans="1:7" x14ac:dyDescent="0.25">
      <c r="A14" t="s">
        <v>9265</v>
      </c>
    </row>
    <row r="15" spans="1:7" x14ac:dyDescent="0.25">
      <c r="A15" s="29"/>
      <c r="C15" t="s">
        <v>9339</v>
      </c>
      <c r="E15" t="s">
        <v>9339</v>
      </c>
      <c r="G15" t="s">
        <v>9339</v>
      </c>
    </row>
    <row r="16" spans="1:7" x14ac:dyDescent="0.25">
      <c r="A16" s="29" t="s">
        <v>9266</v>
      </c>
      <c r="C16" t="s">
        <v>9340</v>
      </c>
      <c r="E16" t="s">
        <v>9410</v>
      </c>
      <c r="G16" t="s">
        <v>9475</v>
      </c>
    </row>
    <row r="17" spans="1:7" x14ac:dyDescent="0.25">
      <c r="A17" s="35" t="s">
        <v>9267</v>
      </c>
    </row>
    <row r="18" spans="1:7" x14ac:dyDescent="0.25">
      <c r="A18" s="35" t="s">
        <v>9268</v>
      </c>
      <c r="C18" t="s">
        <v>9341</v>
      </c>
      <c r="E18" t="s">
        <v>9341</v>
      </c>
      <c r="G18" t="s">
        <v>9341</v>
      </c>
    </row>
    <row r="19" spans="1:7" x14ac:dyDescent="0.25">
      <c r="A19" s="29" t="s">
        <v>9269</v>
      </c>
    </row>
    <row r="20" spans="1:7" x14ac:dyDescent="0.25">
      <c r="A20" s="29" t="s">
        <v>9270</v>
      </c>
    </row>
    <row r="21" spans="1:7" x14ac:dyDescent="0.25">
      <c r="A21" s="29" t="s">
        <v>9271</v>
      </c>
    </row>
    <row r="22" spans="1:7" x14ac:dyDescent="0.25">
      <c r="A22" s="29" t="s">
        <v>9272</v>
      </c>
      <c r="C22" t="s">
        <v>9008</v>
      </c>
      <c r="E22" t="s">
        <v>9411</v>
      </c>
      <c r="G22" t="s">
        <v>9476</v>
      </c>
    </row>
    <row r="23" spans="1:7" x14ac:dyDescent="0.25">
      <c r="C23" t="s">
        <v>9291</v>
      </c>
      <c r="E23" s="29"/>
      <c r="G23" t="s">
        <v>9477</v>
      </c>
    </row>
    <row r="24" spans="1:7" x14ac:dyDescent="0.25">
      <c r="A24" t="s">
        <v>9273</v>
      </c>
      <c r="C24" s="29"/>
      <c r="E24" s="29" t="s">
        <v>9342</v>
      </c>
      <c r="G24" s="29"/>
    </row>
    <row r="25" spans="1:7" x14ac:dyDescent="0.25">
      <c r="C25" s="29" t="s">
        <v>9342</v>
      </c>
      <c r="G25" s="29" t="s">
        <v>9478</v>
      </c>
    </row>
    <row r="26" spans="1:7" x14ac:dyDescent="0.25">
      <c r="E26" t="s">
        <v>9279</v>
      </c>
    </row>
    <row r="27" spans="1:7" x14ac:dyDescent="0.25">
      <c r="C27" t="s">
        <v>9279</v>
      </c>
      <c r="E27" s="29"/>
      <c r="G27" t="s">
        <v>9279</v>
      </c>
    </row>
    <row r="28" spans="1:7" ht="24" x14ac:dyDescent="0.25">
      <c r="A28" s="33" t="s">
        <v>9274</v>
      </c>
      <c r="C28" s="29"/>
      <c r="E28" s="29" t="s">
        <v>9412</v>
      </c>
      <c r="G28" s="29"/>
    </row>
    <row r="29" spans="1:7" x14ac:dyDescent="0.25">
      <c r="C29" s="29" t="s">
        <v>9343</v>
      </c>
      <c r="E29" s="29" t="s">
        <v>9413</v>
      </c>
      <c r="G29" s="29" t="s">
        <v>9479</v>
      </c>
    </row>
    <row r="30" spans="1:7" x14ac:dyDescent="0.25">
      <c r="A30" s="7" t="s">
        <v>9275</v>
      </c>
      <c r="C30" s="29" t="s">
        <v>9344</v>
      </c>
      <c r="G30" s="29" t="s">
        <v>9480</v>
      </c>
    </row>
    <row r="31" spans="1:7" x14ac:dyDescent="0.25">
      <c r="A31" s="29"/>
      <c r="E31" t="s">
        <v>9296</v>
      </c>
    </row>
    <row r="32" spans="1:7" x14ac:dyDescent="0.25">
      <c r="A32" s="29" t="s">
        <v>9276</v>
      </c>
      <c r="C32" t="s">
        <v>9296</v>
      </c>
      <c r="E32" s="29"/>
      <c r="G32" t="s">
        <v>9296</v>
      </c>
    </row>
    <row r="33" spans="1:7" x14ac:dyDescent="0.25">
      <c r="A33" s="29" t="s">
        <v>9277</v>
      </c>
      <c r="C33" s="29"/>
      <c r="E33" s="29" t="s">
        <v>9414</v>
      </c>
      <c r="G33" s="29"/>
    </row>
    <row r="34" spans="1:7" x14ac:dyDescent="0.25">
      <c r="A34" s="29" t="s">
        <v>9278</v>
      </c>
      <c r="C34" s="29" t="s">
        <v>9345</v>
      </c>
      <c r="E34" s="29" t="s">
        <v>9415</v>
      </c>
      <c r="G34" s="29" t="s">
        <v>9481</v>
      </c>
    </row>
    <row r="35" spans="1:7" x14ac:dyDescent="0.25">
      <c r="C35" s="29" t="s">
        <v>9346</v>
      </c>
      <c r="E35" s="29" t="s">
        <v>9416</v>
      </c>
      <c r="G35" s="29" t="s">
        <v>9482</v>
      </c>
    </row>
    <row r="36" spans="1:7" x14ac:dyDescent="0.25">
      <c r="A36" t="s">
        <v>9279</v>
      </c>
      <c r="C36" s="29" t="s">
        <v>9347</v>
      </c>
      <c r="E36" s="29" t="s">
        <v>9417</v>
      </c>
      <c r="G36" s="29" t="s">
        <v>9483</v>
      </c>
    </row>
    <row r="37" spans="1:7" x14ac:dyDescent="0.25">
      <c r="A37" s="29"/>
      <c r="C37" s="29" t="s">
        <v>9348</v>
      </c>
      <c r="G37" s="29" t="s">
        <v>9345</v>
      </c>
    </row>
    <row r="38" spans="1:7" x14ac:dyDescent="0.25">
      <c r="A38" s="29" t="s">
        <v>9280</v>
      </c>
      <c r="E38" t="s">
        <v>9287</v>
      </c>
    </row>
    <row r="39" spans="1:7" x14ac:dyDescent="0.25">
      <c r="A39" s="29" t="s">
        <v>9281</v>
      </c>
      <c r="C39" t="s">
        <v>9287</v>
      </c>
      <c r="E39" s="29"/>
      <c r="G39" t="s">
        <v>9287</v>
      </c>
    </row>
    <row r="40" spans="1:7" x14ac:dyDescent="0.25">
      <c r="C40" s="29"/>
      <c r="E40" s="29" t="s">
        <v>9418</v>
      </c>
      <c r="G40" s="29"/>
    </row>
    <row r="41" spans="1:7" x14ac:dyDescent="0.25">
      <c r="A41" t="s">
        <v>9282</v>
      </c>
      <c r="C41" s="29" t="s">
        <v>9349</v>
      </c>
      <c r="G41" s="29" t="s">
        <v>9484</v>
      </c>
    </row>
    <row r="42" spans="1:7" x14ac:dyDescent="0.25">
      <c r="A42" s="29"/>
      <c r="C42" s="29" t="s">
        <v>9350</v>
      </c>
      <c r="E42" t="s">
        <v>9368</v>
      </c>
    </row>
    <row r="43" spans="1:7" x14ac:dyDescent="0.25">
      <c r="A43" s="29" t="s">
        <v>9283</v>
      </c>
      <c r="G43" t="s">
        <v>9368</v>
      </c>
    </row>
    <row r="44" spans="1:7" x14ac:dyDescent="0.25">
      <c r="A44" s="29" t="s">
        <v>9284</v>
      </c>
      <c r="C44" t="s">
        <v>9351</v>
      </c>
    </row>
    <row r="45" spans="1:7" x14ac:dyDescent="0.25">
      <c r="A45" s="29" t="s">
        <v>9285</v>
      </c>
    </row>
    <row r="46" spans="1:7" x14ac:dyDescent="0.25">
      <c r="A46" s="29" t="s">
        <v>9286</v>
      </c>
      <c r="E46" t="s">
        <v>9419</v>
      </c>
    </row>
    <row r="47" spans="1:7" x14ac:dyDescent="0.25">
      <c r="E47" s="29"/>
      <c r="G47" t="s">
        <v>9485</v>
      </c>
    </row>
    <row r="48" spans="1:7" x14ac:dyDescent="0.25">
      <c r="A48" t="s">
        <v>9287</v>
      </c>
      <c r="C48" t="s">
        <v>9352</v>
      </c>
      <c r="E48" s="29" t="s">
        <v>9420</v>
      </c>
      <c r="G48" t="s">
        <v>9486</v>
      </c>
    </row>
    <row r="49" spans="1:7" x14ac:dyDescent="0.25">
      <c r="A49" s="29"/>
      <c r="C49" t="s">
        <v>172</v>
      </c>
      <c r="G49" s="29"/>
    </row>
    <row r="50" spans="1:7" x14ac:dyDescent="0.25">
      <c r="A50" s="29" t="s">
        <v>9288</v>
      </c>
      <c r="C50" s="29"/>
      <c r="E50" t="s">
        <v>9279</v>
      </c>
      <c r="G50" s="29" t="s">
        <v>9301</v>
      </c>
    </row>
    <row r="51" spans="1:7" x14ac:dyDescent="0.25">
      <c r="C51" s="29" t="s">
        <v>9353</v>
      </c>
      <c r="E51" s="29"/>
    </row>
    <row r="52" spans="1:7" x14ac:dyDescent="0.25">
      <c r="A52" t="s">
        <v>9289</v>
      </c>
      <c r="E52" s="29" t="s">
        <v>9421</v>
      </c>
      <c r="G52" t="s">
        <v>9279</v>
      </c>
    </row>
    <row r="53" spans="1:7" x14ac:dyDescent="0.25">
      <c r="C53" t="s">
        <v>9279</v>
      </c>
      <c r="E53" s="29" t="s">
        <v>9422</v>
      </c>
      <c r="G53" s="29"/>
    </row>
    <row r="54" spans="1:7" x14ac:dyDescent="0.25">
      <c r="C54" s="29"/>
      <c r="G54" s="29" t="s">
        <v>9487</v>
      </c>
    </row>
    <row r="55" spans="1:7" x14ac:dyDescent="0.25">
      <c r="C55" s="29" t="s">
        <v>9354</v>
      </c>
      <c r="E55" t="s">
        <v>9296</v>
      </c>
    </row>
    <row r="56" spans="1:7" ht="24" x14ac:dyDescent="0.25">
      <c r="A56" s="33" t="s">
        <v>9290</v>
      </c>
      <c r="E56" s="29"/>
      <c r="G56" t="s">
        <v>9296</v>
      </c>
    </row>
    <row r="57" spans="1:7" x14ac:dyDescent="0.25">
      <c r="C57" t="s">
        <v>9296</v>
      </c>
      <c r="E57" s="29" t="s">
        <v>9423</v>
      </c>
      <c r="G57" s="29"/>
    </row>
    <row r="58" spans="1:7" x14ac:dyDescent="0.25">
      <c r="A58" s="7" t="s">
        <v>9291</v>
      </c>
      <c r="C58" s="29"/>
      <c r="E58" s="29" t="s">
        <v>9424</v>
      </c>
      <c r="G58" s="29" t="s">
        <v>9488</v>
      </c>
    </row>
    <row r="59" spans="1:7" x14ac:dyDescent="0.25">
      <c r="A59" s="29"/>
      <c r="C59" s="29" t="s">
        <v>9355</v>
      </c>
      <c r="E59" s="29" t="s">
        <v>9425</v>
      </c>
      <c r="G59" s="29" t="s">
        <v>9489</v>
      </c>
    </row>
    <row r="60" spans="1:7" x14ac:dyDescent="0.25">
      <c r="A60" s="29" t="s">
        <v>9292</v>
      </c>
      <c r="C60" s="29" t="s">
        <v>9356</v>
      </c>
      <c r="G60" s="29" t="s">
        <v>9490</v>
      </c>
    </row>
    <row r="61" spans="1:7" x14ac:dyDescent="0.25">
      <c r="A61" s="29" t="s">
        <v>9293</v>
      </c>
      <c r="C61" s="29" t="s">
        <v>9357</v>
      </c>
      <c r="E61" t="s">
        <v>9426</v>
      </c>
    </row>
    <row r="62" spans="1:7" x14ac:dyDescent="0.25">
      <c r="E62" s="29"/>
      <c r="G62" t="s">
        <v>9358</v>
      </c>
    </row>
    <row r="63" spans="1:7" x14ac:dyDescent="0.25">
      <c r="A63" t="s">
        <v>9279</v>
      </c>
      <c r="C63" t="s">
        <v>9358</v>
      </c>
      <c r="E63" s="29" t="s">
        <v>9427</v>
      </c>
      <c r="G63" s="29"/>
    </row>
    <row r="64" spans="1:7" x14ac:dyDescent="0.25">
      <c r="A64" s="29"/>
      <c r="C64" t="s">
        <v>9359</v>
      </c>
      <c r="G64" s="29" t="s">
        <v>9491</v>
      </c>
    </row>
    <row r="65" spans="1:7" x14ac:dyDescent="0.25">
      <c r="A65" s="29" t="s">
        <v>9294</v>
      </c>
      <c r="E65" t="s">
        <v>9351</v>
      </c>
    </row>
    <row r="66" spans="1:7" x14ac:dyDescent="0.25">
      <c r="A66" s="29" t="s">
        <v>9295</v>
      </c>
      <c r="C66" t="s">
        <v>9360</v>
      </c>
      <c r="G66" t="s">
        <v>9360</v>
      </c>
    </row>
    <row r="68" spans="1:7" x14ac:dyDescent="0.25">
      <c r="A68" t="s">
        <v>9296</v>
      </c>
    </row>
    <row r="69" spans="1:7" x14ac:dyDescent="0.25">
      <c r="A69" s="29"/>
      <c r="E69" t="s">
        <v>9428</v>
      </c>
    </row>
    <row r="70" spans="1:7" x14ac:dyDescent="0.25">
      <c r="A70" s="29" t="s">
        <v>9297</v>
      </c>
      <c r="C70" t="s">
        <v>9361</v>
      </c>
      <c r="E70" s="29"/>
      <c r="G70" t="s">
        <v>9492</v>
      </c>
    </row>
    <row r="71" spans="1:7" x14ac:dyDescent="0.25">
      <c r="A71" s="29" t="s">
        <v>9298</v>
      </c>
      <c r="C71" t="s">
        <v>9362</v>
      </c>
      <c r="E71" s="29" t="s">
        <v>9429</v>
      </c>
      <c r="G71" t="s">
        <v>9362</v>
      </c>
    </row>
    <row r="72" spans="1:7" x14ac:dyDescent="0.25">
      <c r="C72" s="29"/>
      <c r="G72" s="29"/>
    </row>
    <row r="73" spans="1:7" x14ac:dyDescent="0.25">
      <c r="A73" t="s">
        <v>9299</v>
      </c>
      <c r="C73" s="29" t="s">
        <v>9363</v>
      </c>
      <c r="E73" t="s">
        <v>9279</v>
      </c>
      <c r="G73" s="29" t="s">
        <v>9363</v>
      </c>
    </row>
    <row r="74" spans="1:7" x14ac:dyDescent="0.25">
      <c r="E74" s="29"/>
    </row>
    <row r="75" spans="1:7" x14ac:dyDescent="0.25">
      <c r="C75" t="s">
        <v>9279</v>
      </c>
      <c r="E75" s="29" t="s">
        <v>9430</v>
      </c>
      <c r="G75" t="s">
        <v>9279</v>
      </c>
    </row>
    <row r="76" spans="1:7" x14ac:dyDescent="0.25">
      <c r="C76" s="29"/>
      <c r="G76" s="29"/>
    </row>
    <row r="77" spans="1:7" ht="24" x14ac:dyDescent="0.25">
      <c r="A77" s="33" t="s">
        <v>9300</v>
      </c>
      <c r="C77" s="29" t="s">
        <v>9364</v>
      </c>
      <c r="E77" t="s">
        <v>9296</v>
      </c>
      <c r="G77" s="29" t="s">
        <v>9493</v>
      </c>
    </row>
    <row r="78" spans="1:7" x14ac:dyDescent="0.25">
      <c r="E78" s="29"/>
    </row>
    <row r="79" spans="1:7" x14ac:dyDescent="0.25">
      <c r="A79" s="7" t="s">
        <v>9038</v>
      </c>
      <c r="C79" t="s">
        <v>9296</v>
      </c>
      <c r="E79" s="29" t="s">
        <v>9431</v>
      </c>
      <c r="G79" t="s">
        <v>9296</v>
      </c>
    </row>
    <row r="80" spans="1:7" x14ac:dyDescent="0.25">
      <c r="A80" s="29"/>
      <c r="C80" s="29"/>
      <c r="E80" s="29" t="s">
        <v>9432</v>
      </c>
      <c r="G80" s="29"/>
    </row>
    <row r="81" spans="1:7" x14ac:dyDescent="0.25">
      <c r="A81" s="29" t="s">
        <v>9301</v>
      </c>
      <c r="C81" s="29" t="s">
        <v>9365</v>
      </c>
      <c r="E81" s="29" t="s">
        <v>9433</v>
      </c>
      <c r="G81" s="29" t="s">
        <v>9365</v>
      </c>
    </row>
    <row r="82" spans="1:7" x14ac:dyDescent="0.25">
      <c r="A82" s="29" t="s">
        <v>9302</v>
      </c>
      <c r="C82" s="29" t="s">
        <v>9366</v>
      </c>
      <c r="G82" s="29" t="s">
        <v>9494</v>
      </c>
    </row>
    <row r="83" spans="1:7" x14ac:dyDescent="0.25">
      <c r="C83" s="29" t="s">
        <v>9367</v>
      </c>
      <c r="E83" t="s">
        <v>9360</v>
      </c>
      <c r="G83" s="29" t="s">
        <v>9495</v>
      </c>
    </row>
    <row r="84" spans="1:7" x14ac:dyDescent="0.25">
      <c r="A84" t="s">
        <v>9303</v>
      </c>
    </row>
    <row r="85" spans="1:7" x14ac:dyDescent="0.25">
      <c r="A85" s="29"/>
      <c r="C85" t="s">
        <v>9368</v>
      </c>
      <c r="G85" t="s">
        <v>9287</v>
      </c>
    </row>
    <row r="86" spans="1:7" x14ac:dyDescent="0.25">
      <c r="A86" s="29" t="s">
        <v>9304</v>
      </c>
      <c r="G86" s="29"/>
    </row>
    <row r="87" spans="1:7" x14ac:dyDescent="0.25">
      <c r="A87" s="29" t="s">
        <v>9305</v>
      </c>
      <c r="E87" t="s">
        <v>9434</v>
      </c>
      <c r="G87" s="29" t="s">
        <v>9496</v>
      </c>
    </row>
    <row r="88" spans="1:7" x14ac:dyDescent="0.25">
      <c r="E88" s="29"/>
    </row>
    <row r="89" spans="1:7" x14ac:dyDescent="0.25">
      <c r="A89" t="s">
        <v>9306</v>
      </c>
      <c r="C89" t="s">
        <v>9369</v>
      </c>
      <c r="E89" s="29" t="s">
        <v>9301</v>
      </c>
      <c r="G89" t="s">
        <v>9449</v>
      </c>
    </row>
    <row r="90" spans="1:7" x14ac:dyDescent="0.25">
      <c r="C90" t="s">
        <v>9370</v>
      </c>
    </row>
    <row r="91" spans="1:7" x14ac:dyDescent="0.25">
      <c r="C91" s="29"/>
      <c r="E91" t="s">
        <v>9279</v>
      </c>
    </row>
    <row r="92" spans="1:7" x14ac:dyDescent="0.25">
      <c r="C92" s="29" t="s">
        <v>9353</v>
      </c>
      <c r="E92" s="29"/>
    </row>
    <row r="93" spans="1:7" ht="24" x14ac:dyDescent="0.25">
      <c r="A93" s="33" t="s">
        <v>9307</v>
      </c>
      <c r="E93" s="29" t="s">
        <v>9435</v>
      </c>
      <c r="G93" t="s">
        <v>9497</v>
      </c>
    </row>
    <row r="94" spans="1:7" x14ac:dyDescent="0.25">
      <c r="C94" t="s">
        <v>9279</v>
      </c>
      <c r="E94" s="29" t="s">
        <v>9436</v>
      </c>
      <c r="G94" t="s">
        <v>9498</v>
      </c>
    </row>
    <row r="95" spans="1:7" x14ac:dyDescent="0.25">
      <c r="A95" t="s">
        <v>9308</v>
      </c>
      <c r="C95" s="29"/>
      <c r="G95" s="29"/>
    </row>
    <row r="96" spans="1:7" x14ac:dyDescent="0.25">
      <c r="A96" s="29"/>
      <c r="C96" s="29" t="s">
        <v>9371</v>
      </c>
      <c r="E96" t="s">
        <v>9296</v>
      </c>
      <c r="G96" s="29" t="s">
        <v>9429</v>
      </c>
    </row>
    <row r="97" spans="1:7" x14ac:dyDescent="0.25">
      <c r="A97" s="29" t="s">
        <v>9309</v>
      </c>
      <c r="C97" s="29" t="s">
        <v>9372</v>
      </c>
      <c r="E97" s="29"/>
    </row>
    <row r="98" spans="1:7" x14ac:dyDescent="0.25">
      <c r="A98" s="29" t="s">
        <v>9310</v>
      </c>
      <c r="E98" s="29" t="s">
        <v>9437</v>
      </c>
      <c r="G98" t="s">
        <v>9279</v>
      </c>
    </row>
    <row r="99" spans="1:7" x14ac:dyDescent="0.25">
      <c r="C99" t="s">
        <v>9296</v>
      </c>
      <c r="E99" s="29" t="s">
        <v>9438</v>
      </c>
      <c r="G99" s="29"/>
    </row>
    <row r="100" spans="1:7" x14ac:dyDescent="0.25">
      <c r="A100" t="s">
        <v>9311</v>
      </c>
      <c r="C100" s="29"/>
      <c r="E100" s="29" t="s">
        <v>9439</v>
      </c>
      <c r="G100" s="29" t="s">
        <v>9499</v>
      </c>
    </row>
    <row r="101" spans="1:7" x14ac:dyDescent="0.25">
      <c r="A101" s="29"/>
      <c r="C101" s="29" t="s">
        <v>9373</v>
      </c>
    </row>
    <row r="102" spans="1:7" x14ac:dyDescent="0.25">
      <c r="A102" s="29" t="s">
        <v>9312</v>
      </c>
      <c r="C102" s="29" t="s">
        <v>9374</v>
      </c>
      <c r="E102" t="s">
        <v>9440</v>
      </c>
      <c r="G102" t="s">
        <v>9296</v>
      </c>
    </row>
    <row r="103" spans="1:7" x14ac:dyDescent="0.25">
      <c r="A103" s="29" t="s">
        <v>9313</v>
      </c>
      <c r="C103" s="29" t="s">
        <v>9375</v>
      </c>
      <c r="G103" s="29"/>
    </row>
    <row r="104" spans="1:7" x14ac:dyDescent="0.25">
      <c r="G104" s="29" t="s">
        <v>9500</v>
      </c>
    </row>
    <row r="105" spans="1:7" x14ac:dyDescent="0.25">
      <c r="A105" t="s">
        <v>8832</v>
      </c>
      <c r="C105" t="s">
        <v>9376</v>
      </c>
      <c r="G105" s="29" t="s">
        <v>9375</v>
      </c>
    </row>
    <row r="106" spans="1:7" x14ac:dyDescent="0.25">
      <c r="A106" s="29"/>
      <c r="C106" t="s">
        <v>9377</v>
      </c>
      <c r="E106" t="s">
        <v>9441</v>
      </c>
      <c r="G106" s="29" t="s">
        <v>9501</v>
      </c>
    </row>
    <row r="107" spans="1:7" x14ac:dyDescent="0.25">
      <c r="A107" s="29" t="s">
        <v>9314</v>
      </c>
    </row>
    <row r="108" spans="1:7" x14ac:dyDescent="0.25">
      <c r="C108" t="s">
        <v>9378</v>
      </c>
      <c r="E108" t="s">
        <v>9317</v>
      </c>
      <c r="G108" t="s">
        <v>9502</v>
      </c>
    </row>
    <row r="109" spans="1:7" x14ac:dyDescent="0.25">
      <c r="A109" t="s">
        <v>9315</v>
      </c>
      <c r="E109" s="29"/>
      <c r="G109" s="29"/>
    </row>
    <row r="110" spans="1:7" x14ac:dyDescent="0.25">
      <c r="E110" s="29" t="s">
        <v>9442</v>
      </c>
      <c r="G110" s="29" t="s">
        <v>9503</v>
      </c>
    </row>
    <row r="111" spans="1:7" x14ac:dyDescent="0.25">
      <c r="E111" s="29" t="s">
        <v>9443</v>
      </c>
    </row>
    <row r="112" spans="1:7" x14ac:dyDescent="0.25">
      <c r="C112" t="s">
        <v>9379</v>
      </c>
      <c r="E112" s="29" t="s">
        <v>9444</v>
      </c>
      <c r="G112" t="s">
        <v>9384</v>
      </c>
    </row>
    <row r="113" spans="1:7" ht="24" x14ac:dyDescent="0.25">
      <c r="A113" s="33" t="s">
        <v>9316</v>
      </c>
      <c r="C113" s="29"/>
    </row>
    <row r="114" spans="1:7" x14ac:dyDescent="0.25">
      <c r="C114" s="29" t="s">
        <v>9301</v>
      </c>
      <c r="E114" t="s">
        <v>9358</v>
      </c>
    </row>
    <row r="115" spans="1:7" x14ac:dyDescent="0.25">
      <c r="A115" s="7" t="s">
        <v>9317</v>
      </c>
      <c r="E115" s="29"/>
    </row>
    <row r="116" spans="1:7" x14ac:dyDescent="0.25">
      <c r="A116" s="29"/>
      <c r="C116" t="s">
        <v>9279</v>
      </c>
      <c r="E116" s="29" t="s">
        <v>9445</v>
      </c>
      <c r="G116" t="s">
        <v>9504</v>
      </c>
    </row>
    <row r="117" spans="1:7" x14ac:dyDescent="0.25">
      <c r="A117" s="29" t="s">
        <v>9318</v>
      </c>
      <c r="C117" s="29"/>
      <c r="E117" s="29" t="s">
        <v>9446</v>
      </c>
    </row>
    <row r="118" spans="1:7" x14ac:dyDescent="0.25">
      <c r="A118" s="29" t="s">
        <v>9319</v>
      </c>
      <c r="C118" s="29" t="s">
        <v>9380</v>
      </c>
      <c r="G118" t="s">
        <v>9505</v>
      </c>
    </row>
    <row r="119" spans="1:7" x14ac:dyDescent="0.25">
      <c r="A119" s="29" t="s">
        <v>9320</v>
      </c>
      <c r="E119" t="s">
        <v>9296</v>
      </c>
      <c r="G119" s="29"/>
    </row>
    <row r="120" spans="1:7" x14ac:dyDescent="0.25">
      <c r="C120" t="s">
        <v>9296</v>
      </c>
      <c r="E120" s="29"/>
      <c r="G120" s="29" t="s">
        <v>8968</v>
      </c>
    </row>
    <row r="121" spans="1:7" x14ac:dyDescent="0.25">
      <c r="A121" t="s">
        <v>9321</v>
      </c>
      <c r="C121" s="29"/>
      <c r="E121" s="29" t="s">
        <v>9447</v>
      </c>
    </row>
    <row r="122" spans="1:7" x14ac:dyDescent="0.25">
      <c r="C122" s="29" t="s">
        <v>9381</v>
      </c>
      <c r="E122" s="29" t="s">
        <v>9448</v>
      </c>
      <c r="G122" t="s">
        <v>9279</v>
      </c>
    </row>
    <row r="123" spans="1:7" x14ac:dyDescent="0.25">
      <c r="A123" t="s">
        <v>9322</v>
      </c>
      <c r="C123" s="29" t="s">
        <v>9382</v>
      </c>
      <c r="G123" s="29"/>
    </row>
    <row r="124" spans="1:7" x14ac:dyDescent="0.25">
      <c r="A124" s="29"/>
      <c r="C124" s="29" t="s">
        <v>9383</v>
      </c>
      <c r="E124" t="s">
        <v>9449</v>
      </c>
      <c r="G124" s="29" t="s">
        <v>8823</v>
      </c>
    </row>
    <row r="125" spans="1:7" x14ac:dyDescent="0.25">
      <c r="A125" s="29" t="s">
        <v>9323</v>
      </c>
    </row>
    <row r="126" spans="1:7" x14ac:dyDescent="0.25">
      <c r="A126" s="29" t="s">
        <v>9324</v>
      </c>
      <c r="C126" t="s">
        <v>9384</v>
      </c>
      <c r="G126" t="s">
        <v>9287</v>
      </c>
    </row>
    <row r="127" spans="1:7" x14ac:dyDescent="0.25">
      <c r="A127" s="29" t="s">
        <v>9325</v>
      </c>
      <c r="G127" s="29"/>
    </row>
    <row r="128" spans="1:7" x14ac:dyDescent="0.25">
      <c r="E128" t="s">
        <v>9450</v>
      </c>
      <c r="G128" s="29" t="s">
        <v>9506</v>
      </c>
    </row>
    <row r="129" spans="1:7" x14ac:dyDescent="0.25">
      <c r="A129" t="s">
        <v>9326</v>
      </c>
    </row>
    <row r="130" spans="1:7" x14ac:dyDescent="0.25">
      <c r="C130" t="s">
        <v>9385</v>
      </c>
      <c r="E130" t="s">
        <v>9451</v>
      </c>
      <c r="G130" t="s">
        <v>9296</v>
      </c>
    </row>
    <row r="131" spans="1:7" x14ac:dyDescent="0.25">
      <c r="A131" t="s">
        <v>9327</v>
      </c>
      <c r="G131" s="29"/>
    </row>
    <row r="132" spans="1:7" x14ac:dyDescent="0.25">
      <c r="C132" t="s">
        <v>9386</v>
      </c>
      <c r="E132" t="s">
        <v>9452</v>
      </c>
      <c r="G132" s="29" t="s">
        <v>9507</v>
      </c>
    </row>
    <row r="133" spans="1:7" x14ac:dyDescent="0.25">
      <c r="E133" t="s">
        <v>9453</v>
      </c>
      <c r="G133" s="29" t="s">
        <v>9508</v>
      </c>
    </row>
    <row r="134" spans="1:7" x14ac:dyDescent="0.25">
      <c r="C134" t="s">
        <v>9387</v>
      </c>
      <c r="E134" s="29"/>
      <c r="G134" s="29" t="s">
        <v>9509</v>
      </c>
    </row>
    <row r="135" spans="1:7" ht="24" x14ac:dyDescent="0.25">
      <c r="A135" s="33" t="s">
        <v>9328</v>
      </c>
      <c r="C135" s="29"/>
      <c r="E135" s="29" t="s">
        <v>9454</v>
      </c>
    </row>
    <row r="136" spans="1:7" x14ac:dyDescent="0.25">
      <c r="C136" s="29" t="s">
        <v>9388</v>
      </c>
      <c r="E136" s="29" t="s">
        <v>9455</v>
      </c>
      <c r="G136" t="s">
        <v>9358</v>
      </c>
    </row>
    <row r="137" spans="1:7" x14ac:dyDescent="0.25">
      <c r="A137" t="s">
        <v>9329</v>
      </c>
      <c r="G137" s="29"/>
    </row>
    <row r="138" spans="1:7" x14ac:dyDescent="0.25">
      <c r="A138" s="29"/>
      <c r="C138" t="s">
        <v>9389</v>
      </c>
      <c r="E138" t="s">
        <v>9358</v>
      </c>
      <c r="G138" s="29" t="s">
        <v>9510</v>
      </c>
    </row>
    <row r="139" spans="1:7" x14ac:dyDescent="0.25">
      <c r="A139" s="29" t="s">
        <v>9330</v>
      </c>
      <c r="C139" s="29"/>
      <c r="E139" s="29"/>
    </row>
    <row r="140" spans="1:7" x14ac:dyDescent="0.25">
      <c r="A140" s="29" t="s">
        <v>9331</v>
      </c>
      <c r="C140" s="29" t="s">
        <v>9390</v>
      </c>
      <c r="E140" s="29" t="s">
        <v>9456</v>
      </c>
      <c r="G140" t="s">
        <v>9351</v>
      </c>
    </row>
    <row r="142" spans="1:7" x14ac:dyDescent="0.25">
      <c r="C142" t="s">
        <v>9391</v>
      </c>
    </row>
    <row r="144" spans="1:7" x14ac:dyDescent="0.25">
      <c r="E144" t="s">
        <v>9392</v>
      </c>
      <c r="G144" t="s">
        <v>9511</v>
      </c>
    </row>
    <row r="145" spans="3:7" x14ac:dyDescent="0.25">
      <c r="E145" s="29"/>
    </row>
    <row r="146" spans="3:7" x14ac:dyDescent="0.25">
      <c r="C146" t="s">
        <v>9392</v>
      </c>
      <c r="E146" s="29" t="s">
        <v>9393</v>
      </c>
      <c r="G146" t="s">
        <v>9451</v>
      </c>
    </row>
    <row r="147" spans="3:7" x14ac:dyDescent="0.25">
      <c r="C147" s="29"/>
      <c r="E147" s="29" t="s">
        <v>9457</v>
      </c>
    </row>
    <row r="148" spans="3:7" x14ac:dyDescent="0.25">
      <c r="C148" s="29" t="s">
        <v>9393</v>
      </c>
      <c r="E148" s="29" t="s">
        <v>9458</v>
      </c>
      <c r="G148" t="s">
        <v>9387</v>
      </c>
    </row>
    <row r="149" spans="3:7" x14ac:dyDescent="0.25">
      <c r="C149" s="29" t="s">
        <v>9394</v>
      </c>
      <c r="G149" t="s">
        <v>9388</v>
      </c>
    </row>
    <row r="150" spans="3:7" x14ac:dyDescent="0.25">
      <c r="C150" s="29" t="s">
        <v>9395</v>
      </c>
      <c r="E150" t="s">
        <v>9368</v>
      </c>
    </row>
    <row r="151" spans="3:7" x14ac:dyDescent="0.25">
      <c r="G151" t="s">
        <v>9389</v>
      </c>
    </row>
    <row r="152" spans="3:7" x14ac:dyDescent="0.25">
      <c r="C152" t="s">
        <v>9351</v>
      </c>
      <c r="G152" t="s">
        <v>9390</v>
      </c>
    </row>
    <row r="154" spans="3:7" x14ac:dyDescent="0.25">
      <c r="E154" t="s">
        <v>9396</v>
      </c>
      <c r="G154" t="s">
        <v>9512</v>
      </c>
    </row>
    <row r="155" spans="3:7" x14ac:dyDescent="0.25">
      <c r="E155" s="29"/>
    </row>
    <row r="156" spans="3:7" x14ac:dyDescent="0.25">
      <c r="C156" t="s">
        <v>9396</v>
      </c>
      <c r="E156" s="29" t="s">
        <v>9459</v>
      </c>
    </row>
    <row r="157" spans="3:7" x14ac:dyDescent="0.25">
      <c r="C157" s="29"/>
      <c r="E157" s="29" t="s">
        <v>9460</v>
      </c>
    </row>
    <row r="158" spans="3:7" x14ac:dyDescent="0.25">
      <c r="C158" s="29" t="s">
        <v>9397</v>
      </c>
      <c r="E158" s="29" t="s">
        <v>9461</v>
      </c>
      <c r="G158" t="s">
        <v>9392</v>
      </c>
    </row>
    <row r="159" spans="3:7" x14ac:dyDescent="0.25">
      <c r="C159" s="29" t="s">
        <v>9398</v>
      </c>
      <c r="E159" s="29" t="s">
        <v>9462</v>
      </c>
      <c r="G159" s="29"/>
    </row>
    <row r="160" spans="3:7" x14ac:dyDescent="0.25">
      <c r="C160" s="29" t="s">
        <v>9399</v>
      </c>
      <c r="G160" s="29" t="s">
        <v>9513</v>
      </c>
    </row>
    <row r="161" spans="3:7" x14ac:dyDescent="0.25">
      <c r="C161" s="29" t="s">
        <v>9400</v>
      </c>
      <c r="G161" s="29" t="s">
        <v>9514</v>
      </c>
    </row>
    <row r="162" spans="3:7" x14ac:dyDescent="0.25">
      <c r="G162" s="29" t="s">
        <v>9515</v>
      </c>
    </row>
    <row r="163" spans="3:7" x14ac:dyDescent="0.25">
      <c r="E163" t="s">
        <v>9401</v>
      </c>
      <c r="G163" s="29" t="s">
        <v>9516</v>
      </c>
    </row>
    <row r="164" spans="3:7" x14ac:dyDescent="0.25">
      <c r="E164" s="29"/>
    </row>
    <row r="165" spans="3:7" x14ac:dyDescent="0.25">
      <c r="C165" t="s">
        <v>9401</v>
      </c>
      <c r="E165" s="29" t="s">
        <v>9463</v>
      </c>
      <c r="G165" t="s">
        <v>9368</v>
      </c>
    </row>
    <row r="166" spans="3:7" x14ac:dyDescent="0.25">
      <c r="C166" s="29"/>
      <c r="E166" s="29" t="s">
        <v>9464</v>
      </c>
    </row>
    <row r="167" spans="3:7" x14ac:dyDescent="0.25">
      <c r="C167" s="29" t="s">
        <v>9402</v>
      </c>
      <c r="E167" s="29"/>
    </row>
    <row r="168" spans="3:7" x14ac:dyDescent="0.25">
      <c r="C168" s="29" t="s">
        <v>9403</v>
      </c>
      <c r="E168" s="29" t="s">
        <v>9465</v>
      </c>
    </row>
    <row r="169" spans="3:7" x14ac:dyDescent="0.25">
      <c r="C169" s="29"/>
      <c r="E169" s="29" t="s">
        <v>9466</v>
      </c>
      <c r="G169" t="s">
        <v>9396</v>
      </c>
    </row>
    <row r="170" spans="3:7" x14ac:dyDescent="0.25">
      <c r="C170" s="29" t="s">
        <v>9404</v>
      </c>
      <c r="E170" s="29"/>
      <c r="G170" s="29"/>
    </row>
    <row r="171" spans="3:7" x14ac:dyDescent="0.25">
      <c r="C171" s="29" t="s">
        <v>9405</v>
      </c>
      <c r="E171" s="29" t="s">
        <v>9467</v>
      </c>
      <c r="G171" s="29" t="s">
        <v>9517</v>
      </c>
    </row>
    <row r="172" spans="3:7" x14ac:dyDescent="0.25">
      <c r="C172" s="29"/>
      <c r="E172" s="29" t="s">
        <v>9468</v>
      </c>
      <c r="G172" s="29" t="s">
        <v>9518</v>
      </c>
    </row>
    <row r="173" spans="3:7" x14ac:dyDescent="0.25">
      <c r="C173" s="29" t="s">
        <v>9406</v>
      </c>
      <c r="G173" s="29" t="s">
        <v>9519</v>
      </c>
    </row>
    <row r="174" spans="3:7" x14ac:dyDescent="0.25">
      <c r="C174" s="29" t="s">
        <v>9407</v>
      </c>
      <c r="G174" s="29" t="s">
        <v>9520</v>
      </c>
    </row>
    <row r="178" spans="7:7" x14ac:dyDescent="0.25">
      <c r="G178" t="s">
        <v>9401</v>
      </c>
    </row>
    <row r="179" spans="7:7" x14ac:dyDescent="0.25">
      <c r="G179" s="29"/>
    </row>
    <row r="180" spans="7:7" x14ac:dyDescent="0.25">
      <c r="G180" s="29" t="s">
        <v>9521</v>
      </c>
    </row>
    <row r="181" spans="7:7" x14ac:dyDescent="0.25">
      <c r="G181" s="29" t="s">
        <v>9522</v>
      </c>
    </row>
    <row r="182" spans="7:7" x14ac:dyDescent="0.25">
      <c r="G182" s="29"/>
    </row>
    <row r="183" spans="7:7" x14ac:dyDescent="0.25">
      <c r="G183" s="29" t="s">
        <v>9523</v>
      </c>
    </row>
    <row r="184" spans="7:7" x14ac:dyDescent="0.25">
      <c r="G184" s="29" t="s">
        <v>9524</v>
      </c>
    </row>
    <row r="185" spans="7:7" x14ac:dyDescent="0.25">
      <c r="G185" s="29"/>
    </row>
    <row r="186" spans="7:7" x14ac:dyDescent="0.25">
      <c r="G186" s="29" t="s">
        <v>9525</v>
      </c>
    </row>
    <row r="187" spans="7:7" x14ac:dyDescent="0.25">
      <c r="G187" s="29" t="s">
        <v>9526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90AC-24A7-483B-B5CD-770C8EEA85C6}">
  <dimension ref="A1:G179"/>
  <sheetViews>
    <sheetView workbookViewId="0">
      <selection activeCell="G1" sqref="G1:G1048576"/>
    </sheetView>
  </sheetViews>
  <sheetFormatPr defaultRowHeight="15" x14ac:dyDescent="0.25"/>
  <cols>
    <col min="1" max="1" width="57.5703125" bestFit="1" customWidth="1"/>
    <col min="2" max="2" width="3.42578125" customWidth="1"/>
    <col min="3" max="3" width="88" bestFit="1" customWidth="1"/>
    <col min="4" max="4" width="4.140625" customWidth="1"/>
    <col min="5" max="5" width="50.5703125" bestFit="1" customWidth="1"/>
    <col min="6" max="6" width="4.28515625" customWidth="1"/>
    <col min="7" max="7" width="71.140625" bestFit="1" customWidth="1"/>
  </cols>
  <sheetData>
    <row r="1" spans="1:7" x14ac:dyDescent="0.25">
      <c r="A1" t="s">
        <v>9527</v>
      </c>
      <c r="C1" t="s">
        <v>9590</v>
      </c>
      <c r="E1" t="s">
        <v>9675</v>
      </c>
      <c r="G1" t="s">
        <v>9743</v>
      </c>
    </row>
    <row r="2" spans="1:7" x14ac:dyDescent="0.25">
      <c r="A2" t="s">
        <v>9528</v>
      </c>
      <c r="C2" t="s">
        <v>9591</v>
      </c>
      <c r="E2" t="s">
        <v>9676</v>
      </c>
      <c r="G2" t="s">
        <v>9744</v>
      </c>
    </row>
    <row r="4" spans="1:7" x14ac:dyDescent="0.25">
      <c r="A4" t="s">
        <v>9334</v>
      </c>
      <c r="C4" t="s">
        <v>9587</v>
      </c>
      <c r="E4" t="s">
        <v>9596</v>
      </c>
      <c r="G4" t="s">
        <v>9745</v>
      </c>
    </row>
    <row r="5" spans="1:7" x14ac:dyDescent="0.25">
      <c r="A5" s="29"/>
      <c r="C5" s="29"/>
      <c r="E5" s="29"/>
      <c r="G5" s="7" t="s">
        <v>9746</v>
      </c>
    </row>
    <row r="6" spans="1:7" x14ac:dyDescent="0.25">
      <c r="A6" s="29" t="s">
        <v>9529</v>
      </c>
      <c r="C6" s="29" t="s">
        <v>9592</v>
      </c>
      <c r="E6" s="29" t="s">
        <v>9677</v>
      </c>
      <c r="G6" s="7" t="s">
        <v>9747</v>
      </c>
    </row>
    <row r="7" spans="1:7" x14ac:dyDescent="0.25">
      <c r="A7" s="29" t="s">
        <v>9530</v>
      </c>
      <c r="C7" s="29" t="s">
        <v>9262</v>
      </c>
      <c r="E7" s="29" t="s">
        <v>9530</v>
      </c>
      <c r="G7" s="7" t="s">
        <v>9748</v>
      </c>
    </row>
    <row r="8" spans="1:7" x14ac:dyDescent="0.25">
      <c r="A8" s="29" t="s">
        <v>9531</v>
      </c>
      <c r="C8" s="29" t="s">
        <v>9593</v>
      </c>
      <c r="E8" s="29" t="s">
        <v>9678</v>
      </c>
    </row>
    <row r="9" spans="1:7" x14ac:dyDescent="0.25">
      <c r="A9" s="29"/>
      <c r="C9" s="29" t="s">
        <v>9594</v>
      </c>
      <c r="E9" s="29"/>
      <c r="G9" s="7" t="s">
        <v>9749</v>
      </c>
    </row>
    <row r="10" spans="1:7" x14ac:dyDescent="0.25">
      <c r="A10" s="29" t="s">
        <v>9532</v>
      </c>
      <c r="E10" s="29" t="s">
        <v>9679</v>
      </c>
      <c r="G10" s="29"/>
    </row>
    <row r="11" spans="1:7" x14ac:dyDescent="0.25">
      <c r="A11" s="29" t="s">
        <v>9533</v>
      </c>
      <c r="C11" t="s">
        <v>9595</v>
      </c>
      <c r="E11" s="29" t="s">
        <v>9533</v>
      </c>
      <c r="G11" s="29" t="s">
        <v>9750</v>
      </c>
    </row>
    <row r="12" spans="1:7" x14ac:dyDescent="0.25">
      <c r="A12" s="29" t="s">
        <v>9534</v>
      </c>
      <c r="E12" s="29" t="s">
        <v>9680</v>
      </c>
      <c r="G12" s="29" t="s">
        <v>9701</v>
      </c>
    </row>
    <row r="13" spans="1:7" x14ac:dyDescent="0.25">
      <c r="A13" s="29"/>
      <c r="C13" t="s">
        <v>9596</v>
      </c>
      <c r="E13" s="29"/>
      <c r="G13" s="29" t="s">
        <v>9751</v>
      </c>
    </row>
    <row r="14" spans="1:7" x14ac:dyDescent="0.25">
      <c r="A14" s="29" t="s">
        <v>9535</v>
      </c>
      <c r="C14" s="29"/>
      <c r="E14" s="29" t="s">
        <v>9681</v>
      </c>
      <c r="G14" s="29" t="s">
        <v>9752</v>
      </c>
    </row>
    <row r="15" spans="1:7" x14ac:dyDescent="0.25">
      <c r="A15" s="29" t="s">
        <v>9536</v>
      </c>
      <c r="C15" s="29" t="s">
        <v>9597</v>
      </c>
      <c r="E15" s="29" t="s">
        <v>9682</v>
      </c>
    </row>
    <row r="16" spans="1:7" x14ac:dyDescent="0.25">
      <c r="A16" s="29" t="s">
        <v>9537</v>
      </c>
      <c r="C16" s="29" t="s">
        <v>9536</v>
      </c>
      <c r="E16" s="29" t="s">
        <v>9683</v>
      </c>
      <c r="G16" t="s">
        <v>9753</v>
      </c>
    </row>
    <row r="17" spans="1:7" x14ac:dyDescent="0.25">
      <c r="C17" s="29" t="s">
        <v>9598</v>
      </c>
      <c r="G17" s="7" t="s">
        <v>9754</v>
      </c>
    </row>
    <row r="18" spans="1:7" x14ac:dyDescent="0.25">
      <c r="A18" t="s">
        <v>9538</v>
      </c>
      <c r="C18" s="29"/>
      <c r="E18" t="s">
        <v>9684</v>
      </c>
      <c r="G18" s="7" t="s">
        <v>9755</v>
      </c>
    </row>
    <row r="19" spans="1:7" x14ac:dyDescent="0.25">
      <c r="C19" s="29" t="s">
        <v>9599</v>
      </c>
      <c r="G19" s="7" t="s">
        <v>9756</v>
      </c>
    </row>
    <row r="20" spans="1:7" x14ac:dyDescent="0.25">
      <c r="A20" t="s">
        <v>249</v>
      </c>
      <c r="C20" s="29" t="s">
        <v>9600</v>
      </c>
      <c r="E20" t="s">
        <v>9317</v>
      </c>
    </row>
    <row r="21" spans="1:7" x14ac:dyDescent="0.25">
      <c r="A21" t="s">
        <v>9539</v>
      </c>
      <c r="C21" s="29" t="s">
        <v>9601</v>
      </c>
      <c r="E21" t="s">
        <v>9570</v>
      </c>
      <c r="G21" s="7" t="s">
        <v>9749</v>
      </c>
    </row>
    <row r="22" spans="1:7" x14ac:dyDescent="0.25">
      <c r="C22" s="29"/>
      <c r="G22" s="29"/>
    </row>
    <row r="23" spans="1:7" x14ac:dyDescent="0.25">
      <c r="A23" t="s">
        <v>8819</v>
      </c>
      <c r="C23" s="29" t="s">
        <v>9602</v>
      </c>
      <c r="E23" t="s">
        <v>8819</v>
      </c>
      <c r="G23" s="29" t="s">
        <v>1920</v>
      </c>
    </row>
    <row r="24" spans="1:7" x14ac:dyDescent="0.25">
      <c r="A24" t="s">
        <v>9540</v>
      </c>
      <c r="C24" s="29" t="s">
        <v>9603</v>
      </c>
      <c r="E24" t="s">
        <v>9318</v>
      </c>
      <c r="G24" s="29" t="s">
        <v>9757</v>
      </c>
    </row>
    <row r="25" spans="1:7" x14ac:dyDescent="0.25">
      <c r="A25" t="s">
        <v>9541</v>
      </c>
      <c r="C25" s="29" t="s">
        <v>9604</v>
      </c>
      <c r="E25" t="s">
        <v>9685</v>
      </c>
      <c r="G25" s="29" t="s">
        <v>9758</v>
      </c>
    </row>
    <row r="27" spans="1:7" x14ac:dyDescent="0.25">
      <c r="A27" t="s">
        <v>9296</v>
      </c>
      <c r="C27" t="s">
        <v>9605</v>
      </c>
      <c r="E27" t="s">
        <v>9287</v>
      </c>
      <c r="G27" t="s">
        <v>9759</v>
      </c>
    </row>
    <row r="28" spans="1:7" x14ac:dyDescent="0.25">
      <c r="A28" t="s">
        <v>9542</v>
      </c>
      <c r="E28" t="s">
        <v>9571</v>
      </c>
      <c r="G28" s="7" t="s">
        <v>9746</v>
      </c>
    </row>
    <row r="29" spans="1:7" x14ac:dyDescent="0.25">
      <c r="A29" t="s">
        <v>9543</v>
      </c>
      <c r="C29" t="s">
        <v>154</v>
      </c>
      <c r="G29" s="7" t="s">
        <v>9755</v>
      </c>
    </row>
    <row r="30" spans="1:7" x14ac:dyDescent="0.25">
      <c r="A30" t="s">
        <v>9544</v>
      </c>
      <c r="C30" t="s">
        <v>9539</v>
      </c>
      <c r="E30" t="s">
        <v>9296</v>
      </c>
      <c r="G30" s="7" t="s">
        <v>9760</v>
      </c>
    </row>
    <row r="31" spans="1:7" x14ac:dyDescent="0.25">
      <c r="E31" s="29"/>
    </row>
    <row r="32" spans="1:7" x14ac:dyDescent="0.25">
      <c r="A32" t="s">
        <v>9545</v>
      </c>
      <c r="C32" t="s">
        <v>8819</v>
      </c>
      <c r="E32" s="29" t="s">
        <v>9686</v>
      </c>
      <c r="G32" s="7" t="s">
        <v>9749</v>
      </c>
    </row>
    <row r="33" spans="1:7" x14ac:dyDescent="0.25">
      <c r="A33" t="s">
        <v>9546</v>
      </c>
      <c r="C33" t="s">
        <v>9606</v>
      </c>
      <c r="E33" s="29" t="s">
        <v>9687</v>
      </c>
      <c r="G33" s="29"/>
    </row>
    <row r="34" spans="1:7" x14ac:dyDescent="0.25">
      <c r="E34" s="29" t="s">
        <v>9688</v>
      </c>
      <c r="G34" s="29" t="s">
        <v>9640</v>
      </c>
    </row>
    <row r="35" spans="1:7" x14ac:dyDescent="0.25">
      <c r="A35" t="s">
        <v>9440</v>
      </c>
      <c r="C35" t="s">
        <v>9296</v>
      </c>
      <c r="G35" s="29" t="s">
        <v>9761</v>
      </c>
    </row>
    <row r="36" spans="1:7" x14ac:dyDescent="0.25">
      <c r="C36" t="s">
        <v>1920</v>
      </c>
      <c r="E36" t="s">
        <v>9689</v>
      </c>
      <c r="G36" s="29" t="s">
        <v>9762</v>
      </c>
    </row>
    <row r="37" spans="1:7" x14ac:dyDescent="0.25">
      <c r="A37" t="s">
        <v>9547</v>
      </c>
      <c r="C37" t="s">
        <v>9607</v>
      </c>
      <c r="E37" t="s">
        <v>9690</v>
      </c>
    </row>
    <row r="38" spans="1:7" x14ac:dyDescent="0.25">
      <c r="C38" t="s">
        <v>9608</v>
      </c>
      <c r="E38" s="29"/>
      <c r="G38" t="s">
        <v>9763</v>
      </c>
    </row>
    <row r="39" spans="1:7" x14ac:dyDescent="0.25">
      <c r="A39" t="s">
        <v>9548</v>
      </c>
      <c r="C39" t="s">
        <v>9609</v>
      </c>
      <c r="E39" s="29" t="s">
        <v>9691</v>
      </c>
      <c r="G39" s="7" t="s">
        <v>9746</v>
      </c>
    </row>
    <row r="40" spans="1:7" x14ac:dyDescent="0.25">
      <c r="A40" t="s">
        <v>9549</v>
      </c>
      <c r="G40" s="7" t="s">
        <v>9764</v>
      </c>
    </row>
    <row r="41" spans="1:7" x14ac:dyDescent="0.25">
      <c r="C41" t="s">
        <v>9545</v>
      </c>
      <c r="E41" t="s">
        <v>9692</v>
      </c>
      <c r="G41" s="7" t="s">
        <v>9765</v>
      </c>
    </row>
    <row r="42" spans="1:7" x14ac:dyDescent="0.25">
      <c r="A42" t="s">
        <v>8819</v>
      </c>
      <c r="C42" t="s">
        <v>9610</v>
      </c>
      <c r="E42" s="29"/>
    </row>
    <row r="43" spans="1:7" x14ac:dyDescent="0.25">
      <c r="A43" t="s">
        <v>9550</v>
      </c>
      <c r="E43" s="29" t="s">
        <v>9693</v>
      </c>
      <c r="G43" s="7" t="s">
        <v>9749</v>
      </c>
    </row>
    <row r="44" spans="1:7" x14ac:dyDescent="0.25">
      <c r="C44" t="s">
        <v>9553</v>
      </c>
      <c r="G44" s="29"/>
    </row>
    <row r="45" spans="1:7" x14ac:dyDescent="0.25">
      <c r="A45" t="s">
        <v>9296</v>
      </c>
      <c r="C45" t="s">
        <v>9611</v>
      </c>
      <c r="E45" t="s">
        <v>9694</v>
      </c>
      <c r="G45" s="29" t="s">
        <v>9766</v>
      </c>
    </row>
    <row r="46" spans="1:7" x14ac:dyDescent="0.25">
      <c r="A46" t="s">
        <v>1920</v>
      </c>
      <c r="E46" s="29"/>
      <c r="G46" s="29" t="s">
        <v>9767</v>
      </c>
    </row>
    <row r="47" spans="1:7" x14ac:dyDescent="0.25">
      <c r="A47" t="s">
        <v>9551</v>
      </c>
      <c r="C47" t="s">
        <v>9351</v>
      </c>
      <c r="E47" s="29" t="s">
        <v>9695</v>
      </c>
      <c r="G47" s="29" t="s">
        <v>9768</v>
      </c>
    </row>
    <row r="48" spans="1:7" x14ac:dyDescent="0.25">
      <c r="A48" t="s">
        <v>9552</v>
      </c>
    </row>
    <row r="49" spans="1:7" x14ac:dyDescent="0.25">
      <c r="C49" t="s">
        <v>9612</v>
      </c>
      <c r="E49" t="s">
        <v>9696</v>
      </c>
      <c r="G49" t="s">
        <v>9769</v>
      </c>
    </row>
    <row r="50" spans="1:7" x14ac:dyDescent="0.25">
      <c r="A50" t="s">
        <v>9553</v>
      </c>
      <c r="G50" s="7" t="s">
        <v>9746</v>
      </c>
    </row>
    <row r="51" spans="1:7" x14ac:dyDescent="0.25">
      <c r="A51" t="s">
        <v>9554</v>
      </c>
      <c r="C51" t="s">
        <v>9613</v>
      </c>
      <c r="E51" t="s">
        <v>9697</v>
      </c>
      <c r="G51" s="7" t="s">
        <v>9747</v>
      </c>
    </row>
    <row r="52" spans="1:7" x14ac:dyDescent="0.25">
      <c r="C52" t="s">
        <v>9614</v>
      </c>
      <c r="G52" s="7" t="s">
        <v>9770</v>
      </c>
    </row>
    <row r="53" spans="1:7" x14ac:dyDescent="0.25">
      <c r="A53" t="s">
        <v>9384</v>
      </c>
      <c r="E53" t="s">
        <v>9698</v>
      </c>
    </row>
    <row r="54" spans="1:7" x14ac:dyDescent="0.25">
      <c r="C54" t="s">
        <v>8819</v>
      </c>
      <c r="G54" s="7" t="s">
        <v>9749</v>
      </c>
    </row>
    <row r="55" spans="1:7" x14ac:dyDescent="0.25">
      <c r="A55" t="s">
        <v>9555</v>
      </c>
      <c r="C55" t="s">
        <v>9615</v>
      </c>
      <c r="E55" t="s">
        <v>9556</v>
      </c>
      <c r="G55" s="29"/>
    </row>
    <row r="56" spans="1:7" x14ac:dyDescent="0.25">
      <c r="E56" t="s">
        <v>9699</v>
      </c>
      <c r="G56" s="29" t="s">
        <v>9646</v>
      </c>
    </row>
    <row r="57" spans="1:7" x14ac:dyDescent="0.25">
      <c r="A57" t="s">
        <v>9556</v>
      </c>
      <c r="C57" t="s">
        <v>9296</v>
      </c>
      <c r="G57" s="29" t="s">
        <v>9647</v>
      </c>
    </row>
    <row r="58" spans="1:7" x14ac:dyDescent="0.25">
      <c r="A58" t="s">
        <v>9557</v>
      </c>
      <c r="C58" t="s">
        <v>9616</v>
      </c>
      <c r="E58" t="s">
        <v>8819</v>
      </c>
      <c r="G58" s="29" t="s">
        <v>9771</v>
      </c>
    </row>
    <row r="59" spans="1:7" x14ac:dyDescent="0.25">
      <c r="C59" t="s">
        <v>9617</v>
      </c>
      <c r="E59" t="s">
        <v>9700</v>
      </c>
      <c r="G59" s="29" t="s">
        <v>9772</v>
      </c>
    </row>
    <row r="60" spans="1:7" x14ac:dyDescent="0.25">
      <c r="A60" t="s">
        <v>8819</v>
      </c>
      <c r="C60" t="s">
        <v>9618</v>
      </c>
    </row>
    <row r="61" spans="1:7" x14ac:dyDescent="0.25">
      <c r="A61" t="s">
        <v>9558</v>
      </c>
      <c r="E61" t="s">
        <v>9296</v>
      </c>
      <c r="G61" t="s">
        <v>9773</v>
      </c>
    </row>
    <row r="62" spans="1:7" x14ac:dyDescent="0.25">
      <c r="C62" t="s">
        <v>9619</v>
      </c>
      <c r="E62" s="29"/>
      <c r="G62" s="7" t="s">
        <v>9746</v>
      </c>
    </row>
    <row r="63" spans="1:7" x14ac:dyDescent="0.25">
      <c r="A63" t="s">
        <v>9296</v>
      </c>
      <c r="C63" t="s">
        <v>9620</v>
      </c>
      <c r="E63" s="29" t="s">
        <v>1920</v>
      </c>
      <c r="G63" s="7" t="s">
        <v>9774</v>
      </c>
    </row>
    <row r="64" spans="1:7" x14ac:dyDescent="0.25">
      <c r="A64" s="2">
        <v>37288</v>
      </c>
      <c r="E64" s="29" t="s">
        <v>9701</v>
      </c>
      <c r="G64" s="7" t="s">
        <v>9775</v>
      </c>
    </row>
    <row r="65" spans="1:7" x14ac:dyDescent="0.25">
      <c r="A65" t="s">
        <v>9559</v>
      </c>
      <c r="C65" t="s">
        <v>9440</v>
      </c>
      <c r="E65" s="29" t="s">
        <v>9559</v>
      </c>
    </row>
    <row r="66" spans="1:7" x14ac:dyDescent="0.25">
      <c r="A66" t="s">
        <v>9560</v>
      </c>
      <c r="G66" s="7" t="s">
        <v>9749</v>
      </c>
    </row>
    <row r="67" spans="1:7" x14ac:dyDescent="0.25">
      <c r="C67" t="s">
        <v>9621</v>
      </c>
      <c r="E67" t="s">
        <v>9545</v>
      </c>
      <c r="G67" s="29"/>
    </row>
    <row r="68" spans="1:7" x14ac:dyDescent="0.25">
      <c r="A68" t="s">
        <v>9545</v>
      </c>
      <c r="E68" t="s">
        <v>9702</v>
      </c>
      <c r="G68" s="29" t="s">
        <v>9776</v>
      </c>
    </row>
    <row r="69" spans="1:7" x14ac:dyDescent="0.25">
      <c r="A69" t="s">
        <v>9561</v>
      </c>
      <c r="C69" t="s">
        <v>9622</v>
      </c>
      <c r="G69" s="29" t="s">
        <v>9777</v>
      </c>
    </row>
    <row r="70" spans="1:7" x14ac:dyDescent="0.25">
      <c r="C70" t="s">
        <v>9623</v>
      </c>
      <c r="E70" t="s">
        <v>9351</v>
      </c>
      <c r="G70" s="29" t="s">
        <v>9686</v>
      </c>
    </row>
    <row r="71" spans="1:7" x14ac:dyDescent="0.25">
      <c r="A71" t="s">
        <v>9351</v>
      </c>
    </row>
    <row r="72" spans="1:7" x14ac:dyDescent="0.25">
      <c r="C72" t="s">
        <v>8819</v>
      </c>
      <c r="E72" t="s">
        <v>9703</v>
      </c>
      <c r="G72" t="s">
        <v>9778</v>
      </c>
    </row>
    <row r="73" spans="1:7" x14ac:dyDescent="0.25">
      <c r="A73" t="s">
        <v>9562</v>
      </c>
      <c r="C73" t="s">
        <v>9624</v>
      </c>
      <c r="G73" s="7" t="s">
        <v>9779</v>
      </c>
    </row>
    <row r="74" spans="1:7" x14ac:dyDescent="0.25">
      <c r="E74" t="s">
        <v>9563</v>
      </c>
      <c r="G74" s="7" t="s">
        <v>9780</v>
      </c>
    </row>
    <row r="75" spans="1:7" x14ac:dyDescent="0.25">
      <c r="A75" t="s">
        <v>9563</v>
      </c>
      <c r="C75" t="s">
        <v>9296</v>
      </c>
      <c r="E75" t="s">
        <v>9637</v>
      </c>
    </row>
    <row r="76" spans="1:7" x14ac:dyDescent="0.25">
      <c r="A76" t="s">
        <v>9564</v>
      </c>
      <c r="C76" t="s">
        <v>8865</v>
      </c>
      <c r="G76" s="7" t="s">
        <v>9749</v>
      </c>
    </row>
    <row r="77" spans="1:7" x14ac:dyDescent="0.25">
      <c r="C77" t="s">
        <v>9625</v>
      </c>
      <c r="E77" t="s">
        <v>8819</v>
      </c>
      <c r="G77" s="29"/>
    </row>
    <row r="78" spans="1:7" x14ac:dyDescent="0.25">
      <c r="A78" t="s">
        <v>8819</v>
      </c>
      <c r="C78" t="s">
        <v>9626</v>
      </c>
      <c r="E78" t="s">
        <v>9704</v>
      </c>
      <c r="G78" s="29" t="s">
        <v>9585</v>
      </c>
    </row>
    <row r="79" spans="1:7" x14ac:dyDescent="0.25">
      <c r="A79" t="s">
        <v>9565</v>
      </c>
      <c r="G79" s="29" t="s">
        <v>9781</v>
      </c>
    </row>
    <row r="80" spans="1:7" x14ac:dyDescent="0.25">
      <c r="C80" t="s">
        <v>9358</v>
      </c>
      <c r="E80" t="s">
        <v>9296</v>
      </c>
    </row>
    <row r="81" spans="1:7" x14ac:dyDescent="0.25">
      <c r="A81" t="s">
        <v>9296</v>
      </c>
      <c r="C81" t="s">
        <v>9627</v>
      </c>
      <c r="E81" s="29"/>
      <c r="G81" t="s">
        <v>9782</v>
      </c>
    </row>
    <row r="82" spans="1:7" x14ac:dyDescent="0.25">
      <c r="A82" t="s">
        <v>9566</v>
      </c>
      <c r="E82" s="29" t="s">
        <v>1920</v>
      </c>
      <c r="G82" s="29"/>
    </row>
    <row r="83" spans="1:7" x14ac:dyDescent="0.25">
      <c r="A83" t="s">
        <v>9567</v>
      </c>
      <c r="C83" t="s">
        <v>9368</v>
      </c>
      <c r="E83" s="29" t="s">
        <v>9567</v>
      </c>
      <c r="G83" s="29" t="s">
        <v>9783</v>
      </c>
    </row>
    <row r="84" spans="1:7" x14ac:dyDescent="0.25">
      <c r="A84" t="s">
        <v>9568</v>
      </c>
      <c r="E84" s="29" t="s">
        <v>9705</v>
      </c>
      <c r="G84" s="29" t="s">
        <v>9784</v>
      </c>
    </row>
    <row r="85" spans="1:7" x14ac:dyDescent="0.25">
      <c r="C85" t="s">
        <v>9628</v>
      </c>
      <c r="G85" s="29" t="s">
        <v>9785</v>
      </c>
    </row>
    <row r="86" spans="1:7" x14ac:dyDescent="0.25">
      <c r="A86" t="s">
        <v>9360</v>
      </c>
      <c r="E86" t="s">
        <v>9440</v>
      </c>
      <c r="G86" s="29" t="s">
        <v>9786</v>
      </c>
    </row>
    <row r="87" spans="1:7" x14ac:dyDescent="0.25">
      <c r="C87" t="s">
        <v>9629</v>
      </c>
    </row>
    <row r="88" spans="1:7" x14ac:dyDescent="0.25">
      <c r="A88" t="s">
        <v>9569</v>
      </c>
      <c r="C88" t="s">
        <v>9630</v>
      </c>
      <c r="E88" t="s">
        <v>9706</v>
      </c>
      <c r="G88" t="s">
        <v>9724</v>
      </c>
    </row>
    <row r="90" spans="1:7" x14ac:dyDescent="0.25">
      <c r="A90" t="s">
        <v>9317</v>
      </c>
      <c r="C90" t="s">
        <v>8819</v>
      </c>
      <c r="E90" t="s">
        <v>73</v>
      </c>
      <c r="G90" t="s">
        <v>9787</v>
      </c>
    </row>
    <row r="91" spans="1:7" x14ac:dyDescent="0.25">
      <c r="A91" t="s">
        <v>9570</v>
      </c>
      <c r="C91" t="s">
        <v>9631</v>
      </c>
      <c r="E91" t="s">
        <v>9707</v>
      </c>
      <c r="G91" s="29"/>
    </row>
    <row r="92" spans="1:7" x14ac:dyDescent="0.25">
      <c r="G92" s="29" t="s">
        <v>9788</v>
      </c>
    </row>
    <row r="93" spans="1:7" x14ac:dyDescent="0.25">
      <c r="A93" t="s">
        <v>8819</v>
      </c>
      <c r="C93" t="s">
        <v>9296</v>
      </c>
      <c r="E93" t="s">
        <v>9296</v>
      </c>
    </row>
    <row r="94" spans="1:7" x14ac:dyDescent="0.25">
      <c r="A94" t="s">
        <v>9318</v>
      </c>
      <c r="C94" t="s">
        <v>1920</v>
      </c>
      <c r="E94" s="29"/>
      <c r="G94" t="s">
        <v>9789</v>
      </c>
    </row>
    <row r="95" spans="1:7" x14ac:dyDescent="0.25">
      <c r="C95" t="s">
        <v>9632</v>
      </c>
      <c r="E95" s="29" t="s">
        <v>9708</v>
      </c>
      <c r="G95" s="29"/>
    </row>
    <row r="96" spans="1:7" x14ac:dyDescent="0.25">
      <c r="A96" t="s">
        <v>9287</v>
      </c>
      <c r="C96" t="s">
        <v>9633</v>
      </c>
      <c r="E96" s="29" t="s">
        <v>9709</v>
      </c>
      <c r="G96" s="29" t="s">
        <v>9790</v>
      </c>
    </row>
    <row r="97" spans="1:7" x14ac:dyDescent="0.25">
      <c r="A97" t="s">
        <v>9571</v>
      </c>
      <c r="E97" s="29" t="s">
        <v>9710</v>
      </c>
      <c r="G97" s="29" t="s">
        <v>9791</v>
      </c>
    </row>
    <row r="98" spans="1:7" x14ac:dyDescent="0.25">
      <c r="C98" t="s">
        <v>9545</v>
      </c>
    </row>
    <row r="99" spans="1:7" x14ac:dyDescent="0.25">
      <c r="A99" t="s">
        <v>9572</v>
      </c>
      <c r="C99" t="s">
        <v>9634</v>
      </c>
      <c r="E99" t="s">
        <v>9358</v>
      </c>
      <c r="G99" t="s">
        <v>9792</v>
      </c>
    </row>
    <row r="100" spans="1:7" x14ac:dyDescent="0.25">
      <c r="E100" s="29"/>
      <c r="G100" s="29"/>
    </row>
    <row r="101" spans="1:7" x14ac:dyDescent="0.25">
      <c r="A101" t="s">
        <v>9573</v>
      </c>
      <c r="C101" t="s">
        <v>9351</v>
      </c>
      <c r="E101" s="29" t="s">
        <v>9711</v>
      </c>
      <c r="G101" s="29" t="s">
        <v>9793</v>
      </c>
    </row>
    <row r="102" spans="1:7" x14ac:dyDescent="0.25">
      <c r="A102" s="29"/>
      <c r="E102" s="29" t="s">
        <v>9712</v>
      </c>
    </row>
    <row r="103" spans="1:7" x14ac:dyDescent="0.25">
      <c r="A103" s="29" t="s">
        <v>9574</v>
      </c>
      <c r="C103" t="s">
        <v>9635</v>
      </c>
      <c r="G103" t="s">
        <v>9671</v>
      </c>
    </row>
    <row r="104" spans="1:7" x14ac:dyDescent="0.25">
      <c r="A104" s="29" t="s">
        <v>9575</v>
      </c>
      <c r="E104" t="s">
        <v>9368</v>
      </c>
    </row>
    <row r="105" spans="1:7" x14ac:dyDescent="0.25">
      <c r="C105" t="s">
        <v>9636</v>
      </c>
      <c r="G105" t="s">
        <v>9794</v>
      </c>
    </row>
    <row r="106" spans="1:7" x14ac:dyDescent="0.25">
      <c r="A106" t="s">
        <v>9576</v>
      </c>
      <c r="C106" t="s">
        <v>9637</v>
      </c>
      <c r="E106" t="s">
        <v>9713</v>
      </c>
    </row>
    <row r="107" spans="1:7" x14ac:dyDescent="0.25">
      <c r="A107" t="s">
        <v>9577</v>
      </c>
      <c r="G107" t="s">
        <v>9795</v>
      </c>
    </row>
    <row r="108" spans="1:7" x14ac:dyDescent="0.25">
      <c r="C108" t="s">
        <v>8819</v>
      </c>
      <c r="E108" t="s">
        <v>9453</v>
      </c>
    </row>
    <row r="109" spans="1:7" x14ac:dyDescent="0.25">
      <c r="A109" t="s">
        <v>9341</v>
      </c>
      <c r="C109" t="s">
        <v>9638</v>
      </c>
      <c r="E109" t="s">
        <v>9614</v>
      </c>
    </row>
    <row r="111" spans="1:7" x14ac:dyDescent="0.25">
      <c r="A111" t="s">
        <v>9578</v>
      </c>
      <c r="C111" t="s">
        <v>9296</v>
      </c>
      <c r="E111" t="s">
        <v>8819</v>
      </c>
    </row>
    <row r="112" spans="1:7" x14ac:dyDescent="0.25">
      <c r="C112" t="s">
        <v>9639</v>
      </c>
      <c r="E112" t="s">
        <v>9714</v>
      </c>
    </row>
    <row r="113" spans="1:5" x14ac:dyDescent="0.25">
      <c r="A113" t="s">
        <v>329</v>
      </c>
      <c r="C113" t="s">
        <v>9640</v>
      </c>
    </row>
    <row r="114" spans="1:5" x14ac:dyDescent="0.25">
      <c r="A114" t="s">
        <v>9579</v>
      </c>
      <c r="C114" t="s">
        <v>9641</v>
      </c>
      <c r="E114" t="s">
        <v>9296</v>
      </c>
    </row>
    <row r="115" spans="1:5" x14ac:dyDescent="0.25">
      <c r="A115" t="s">
        <v>9506</v>
      </c>
      <c r="E115" s="29"/>
    </row>
    <row r="116" spans="1:5" x14ac:dyDescent="0.25">
      <c r="C116" t="s">
        <v>9360</v>
      </c>
      <c r="E116" s="29" t="s">
        <v>9701</v>
      </c>
    </row>
    <row r="117" spans="1:5" x14ac:dyDescent="0.25">
      <c r="A117" t="s">
        <v>9296</v>
      </c>
      <c r="E117" s="29" t="s">
        <v>9633</v>
      </c>
    </row>
    <row r="118" spans="1:5" x14ac:dyDescent="0.25">
      <c r="A118" t="s">
        <v>9580</v>
      </c>
      <c r="C118" t="s">
        <v>9642</v>
      </c>
      <c r="E118" s="29" t="s">
        <v>1920</v>
      </c>
    </row>
    <row r="119" spans="1:5" x14ac:dyDescent="0.25">
      <c r="A119" t="s">
        <v>9581</v>
      </c>
    </row>
    <row r="120" spans="1:5" x14ac:dyDescent="0.25">
      <c r="A120" t="s">
        <v>9582</v>
      </c>
      <c r="C120" t="s">
        <v>9643</v>
      </c>
      <c r="E120" t="s">
        <v>9545</v>
      </c>
    </row>
    <row r="121" spans="1:5" x14ac:dyDescent="0.25">
      <c r="C121" t="s">
        <v>9644</v>
      </c>
      <c r="E121" t="s">
        <v>9715</v>
      </c>
    </row>
    <row r="122" spans="1:5" x14ac:dyDescent="0.25">
      <c r="A122" t="s">
        <v>9583</v>
      </c>
    </row>
    <row r="123" spans="1:5" x14ac:dyDescent="0.25">
      <c r="C123" t="s">
        <v>8819</v>
      </c>
      <c r="E123" t="s">
        <v>9351</v>
      </c>
    </row>
    <row r="124" spans="1:5" x14ac:dyDescent="0.25">
      <c r="A124" t="s">
        <v>356</v>
      </c>
      <c r="C124" t="s">
        <v>9645</v>
      </c>
    </row>
    <row r="125" spans="1:5" x14ac:dyDescent="0.25">
      <c r="A125" t="s">
        <v>9584</v>
      </c>
      <c r="E125" t="s">
        <v>9716</v>
      </c>
    </row>
    <row r="126" spans="1:5" x14ac:dyDescent="0.25">
      <c r="A126" t="s">
        <v>9585</v>
      </c>
      <c r="C126" t="s">
        <v>9296</v>
      </c>
    </row>
    <row r="127" spans="1:5" x14ac:dyDescent="0.25">
      <c r="A127" t="s">
        <v>9586</v>
      </c>
      <c r="C127" t="s">
        <v>9646</v>
      </c>
      <c r="E127" t="s">
        <v>9717</v>
      </c>
    </row>
    <row r="128" spans="1:5" x14ac:dyDescent="0.25">
      <c r="C128" t="s">
        <v>9647</v>
      </c>
      <c r="E128" t="s">
        <v>9570</v>
      </c>
    </row>
    <row r="129" spans="1:5" x14ac:dyDescent="0.25">
      <c r="A129" t="s">
        <v>9587</v>
      </c>
      <c r="C129" t="s">
        <v>9206</v>
      </c>
    </row>
    <row r="130" spans="1:5" x14ac:dyDescent="0.25">
      <c r="E130" t="s">
        <v>9287</v>
      </c>
    </row>
    <row r="131" spans="1:5" x14ac:dyDescent="0.25">
      <c r="A131" t="s">
        <v>9588</v>
      </c>
      <c r="C131" t="s">
        <v>9384</v>
      </c>
      <c r="E131" t="s">
        <v>9506</v>
      </c>
    </row>
    <row r="132" spans="1:5" x14ac:dyDescent="0.25">
      <c r="A132" t="s">
        <v>9589</v>
      </c>
    </row>
    <row r="133" spans="1:5" x14ac:dyDescent="0.25">
      <c r="C133" t="s">
        <v>9648</v>
      </c>
      <c r="E133" t="s">
        <v>9296</v>
      </c>
    </row>
    <row r="134" spans="1:5" x14ac:dyDescent="0.25">
      <c r="E134" s="29"/>
    </row>
    <row r="135" spans="1:5" x14ac:dyDescent="0.25">
      <c r="C135" t="s">
        <v>9649</v>
      </c>
      <c r="E135" s="29" t="s">
        <v>9718</v>
      </c>
    </row>
    <row r="136" spans="1:5" x14ac:dyDescent="0.25">
      <c r="C136" t="s">
        <v>9650</v>
      </c>
      <c r="E136" s="29" t="s">
        <v>9719</v>
      </c>
    </row>
    <row r="137" spans="1:5" x14ac:dyDescent="0.25">
      <c r="C137" t="s">
        <v>9651</v>
      </c>
      <c r="E137" s="29" t="s">
        <v>9720</v>
      </c>
    </row>
    <row r="139" spans="1:5" x14ac:dyDescent="0.25">
      <c r="C139" t="s">
        <v>9652</v>
      </c>
      <c r="E139" t="s">
        <v>9648</v>
      </c>
    </row>
    <row r="141" spans="1:5" x14ac:dyDescent="0.25">
      <c r="C141" t="s">
        <v>9653</v>
      </c>
      <c r="E141" t="s">
        <v>356</v>
      </c>
    </row>
    <row r="142" spans="1:5" x14ac:dyDescent="0.25">
      <c r="E142" t="s">
        <v>9721</v>
      </c>
    </row>
    <row r="143" spans="1:5" x14ac:dyDescent="0.25">
      <c r="C143" t="s">
        <v>9654</v>
      </c>
      <c r="E143" t="s">
        <v>9722</v>
      </c>
    </row>
    <row r="144" spans="1:5" x14ac:dyDescent="0.25">
      <c r="C144" s="29"/>
    </row>
    <row r="145" spans="3:5" x14ac:dyDescent="0.25">
      <c r="C145" s="29" t="s">
        <v>9655</v>
      </c>
      <c r="E145" t="s">
        <v>9723</v>
      </c>
    </row>
    <row r="146" spans="3:5" x14ac:dyDescent="0.25">
      <c r="C146" s="29" t="s">
        <v>9656</v>
      </c>
    </row>
    <row r="147" spans="3:5" x14ac:dyDescent="0.25">
      <c r="C147" s="29" t="s">
        <v>9657</v>
      </c>
      <c r="E147" t="s">
        <v>9724</v>
      </c>
    </row>
    <row r="149" spans="3:5" x14ac:dyDescent="0.25">
      <c r="C149" t="s">
        <v>9658</v>
      </c>
      <c r="E149" t="s">
        <v>9725</v>
      </c>
    </row>
    <row r="150" spans="3:5" x14ac:dyDescent="0.25">
      <c r="C150" s="29"/>
      <c r="E150" s="29"/>
    </row>
    <row r="151" spans="3:5" x14ac:dyDescent="0.25">
      <c r="C151" s="29" t="s">
        <v>9659</v>
      </c>
      <c r="E151" s="29" t="s">
        <v>9726</v>
      </c>
    </row>
    <row r="152" spans="3:5" x14ac:dyDescent="0.25">
      <c r="C152" s="29" t="s">
        <v>9660</v>
      </c>
      <c r="E152" s="29" t="s">
        <v>9727</v>
      </c>
    </row>
    <row r="153" spans="3:5" x14ac:dyDescent="0.25">
      <c r="E153" s="29" t="s">
        <v>9728</v>
      </c>
    </row>
    <row r="154" spans="3:5" x14ac:dyDescent="0.25">
      <c r="C154" t="s">
        <v>9661</v>
      </c>
    </row>
    <row r="155" spans="3:5" x14ac:dyDescent="0.25">
      <c r="C155" s="29"/>
      <c r="E155" t="s">
        <v>9729</v>
      </c>
    </row>
    <row r="156" spans="3:5" x14ac:dyDescent="0.25">
      <c r="C156" s="29" t="s">
        <v>9662</v>
      </c>
      <c r="E156" s="29"/>
    </row>
    <row r="157" spans="3:5" x14ac:dyDescent="0.25">
      <c r="C157" s="29" t="s">
        <v>9663</v>
      </c>
      <c r="E157" s="29" t="s">
        <v>9730</v>
      </c>
    </row>
    <row r="159" spans="3:5" x14ac:dyDescent="0.25">
      <c r="C159" t="s">
        <v>9664</v>
      </c>
      <c r="E159" t="s">
        <v>9731</v>
      </c>
    </row>
    <row r="160" spans="3:5" x14ac:dyDescent="0.25">
      <c r="E160" s="29"/>
    </row>
    <row r="161" spans="3:5" x14ac:dyDescent="0.25">
      <c r="C161" t="s">
        <v>9665</v>
      </c>
      <c r="E161" s="29" t="s">
        <v>9732</v>
      </c>
    </row>
    <row r="162" spans="3:5" x14ac:dyDescent="0.25">
      <c r="E162" s="29" t="s">
        <v>9733</v>
      </c>
    </row>
    <row r="163" spans="3:5" x14ac:dyDescent="0.25">
      <c r="C163" t="s">
        <v>9666</v>
      </c>
    </row>
    <row r="164" spans="3:5" x14ac:dyDescent="0.25">
      <c r="E164" t="s">
        <v>9734</v>
      </c>
    </row>
    <row r="165" spans="3:5" x14ac:dyDescent="0.25">
      <c r="C165" t="s">
        <v>9667</v>
      </c>
      <c r="E165" s="29"/>
    </row>
    <row r="166" spans="3:5" x14ac:dyDescent="0.25">
      <c r="C166" s="29"/>
      <c r="E166" s="29" t="s">
        <v>9735</v>
      </c>
    </row>
    <row r="167" spans="3:5" x14ac:dyDescent="0.25">
      <c r="C167" s="29" t="s">
        <v>9668</v>
      </c>
      <c r="E167" s="29" t="s">
        <v>9736</v>
      </c>
    </row>
    <row r="168" spans="3:5" x14ac:dyDescent="0.25">
      <c r="C168" s="29" t="s">
        <v>9669</v>
      </c>
      <c r="E168" s="29" t="s">
        <v>9737</v>
      </c>
    </row>
    <row r="169" spans="3:5" x14ac:dyDescent="0.25">
      <c r="C169" s="29" t="s">
        <v>9670</v>
      </c>
    </row>
    <row r="170" spans="3:5" x14ac:dyDescent="0.25">
      <c r="E170" t="s">
        <v>9738</v>
      </c>
    </row>
    <row r="171" spans="3:5" x14ac:dyDescent="0.25">
      <c r="C171" t="s">
        <v>9671</v>
      </c>
    </row>
    <row r="172" spans="3:5" x14ac:dyDescent="0.25">
      <c r="E172" t="s">
        <v>9671</v>
      </c>
    </row>
    <row r="173" spans="3:5" x14ac:dyDescent="0.25">
      <c r="C173" t="s">
        <v>9672</v>
      </c>
    </row>
    <row r="174" spans="3:5" x14ac:dyDescent="0.25">
      <c r="E174" t="s">
        <v>9739</v>
      </c>
    </row>
    <row r="175" spans="3:5" x14ac:dyDescent="0.25">
      <c r="C175" t="s">
        <v>9673</v>
      </c>
      <c r="E175" t="s">
        <v>9740</v>
      </c>
    </row>
    <row r="177" spans="3:5" x14ac:dyDescent="0.25">
      <c r="C177" t="s">
        <v>9674</v>
      </c>
      <c r="E177" t="s">
        <v>9741</v>
      </c>
    </row>
    <row r="179" spans="3:5" x14ac:dyDescent="0.25">
      <c r="E179" t="s">
        <v>9742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4AE84-1848-4CDB-BDE0-66CA3124C4C4}">
  <dimension ref="A1:G23"/>
  <sheetViews>
    <sheetView workbookViewId="0">
      <selection activeCell="G1" sqref="G1:G1048576"/>
    </sheetView>
  </sheetViews>
  <sheetFormatPr defaultRowHeight="15" x14ac:dyDescent="0.25"/>
  <cols>
    <col min="1" max="1" width="41.85546875" bestFit="1" customWidth="1"/>
    <col min="3" max="3" width="50.42578125" bestFit="1" customWidth="1"/>
    <col min="5" max="5" width="31" bestFit="1" customWidth="1"/>
    <col min="7" max="7" width="47.7109375" bestFit="1" customWidth="1"/>
  </cols>
  <sheetData>
    <row r="1" spans="1:7" x14ac:dyDescent="0.25">
      <c r="A1" t="s">
        <v>9808</v>
      </c>
      <c r="C1" t="s">
        <v>9825</v>
      </c>
      <c r="E1" t="s">
        <v>9837</v>
      </c>
      <c r="G1" t="s">
        <v>9850</v>
      </c>
    </row>
    <row r="2" spans="1:7" x14ac:dyDescent="0.25">
      <c r="A2" t="s">
        <v>9809</v>
      </c>
      <c r="C2" t="s">
        <v>9809</v>
      </c>
      <c r="E2" t="s">
        <v>9809</v>
      </c>
      <c r="G2" t="s">
        <v>9809</v>
      </c>
    </row>
    <row r="3" spans="1:7" x14ac:dyDescent="0.25">
      <c r="A3" t="s">
        <v>9810</v>
      </c>
      <c r="C3" t="s">
        <v>9826</v>
      </c>
      <c r="E3" t="s">
        <v>9838</v>
      </c>
      <c r="G3" t="s">
        <v>9851</v>
      </c>
    </row>
    <row r="4" spans="1:7" x14ac:dyDescent="0.25">
      <c r="A4" t="s">
        <v>9811</v>
      </c>
      <c r="C4" t="s">
        <v>9827</v>
      </c>
      <c r="E4" t="s">
        <v>9839</v>
      </c>
      <c r="G4" t="s">
        <v>9852</v>
      </c>
    </row>
    <row r="5" spans="1:7" x14ac:dyDescent="0.25">
      <c r="A5" t="s">
        <v>9812</v>
      </c>
      <c r="C5" s="29"/>
      <c r="E5" t="s">
        <v>9840</v>
      </c>
      <c r="G5" t="s">
        <v>9853</v>
      </c>
    </row>
    <row r="6" spans="1:7" x14ac:dyDescent="0.25">
      <c r="C6" s="29" t="s">
        <v>9828</v>
      </c>
      <c r="E6" s="29"/>
      <c r="G6" s="29"/>
    </row>
    <row r="7" spans="1:7" x14ac:dyDescent="0.25">
      <c r="A7" t="s">
        <v>9813</v>
      </c>
      <c r="C7" s="29" t="s">
        <v>9829</v>
      </c>
      <c r="E7" s="29" t="s">
        <v>9841</v>
      </c>
      <c r="G7" s="29" t="s">
        <v>9854</v>
      </c>
    </row>
    <row r="8" spans="1:7" x14ac:dyDescent="0.25">
      <c r="A8" s="29"/>
      <c r="C8" s="29"/>
      <c r="E8" s="29" t="s">
        <v>9842</v>
      </c>
      <c r="G8" s="29" t="s">
        <v>9833</v>
      </c>
    </row>
    <row r="9" spans="1:7" x14ac:dyDescent="0.25">
      <c r="A9" s="29" t="s">
        <v>9814</v>
      </c>
      <c r="C9" s="29" t="s">
        <v>9830</v>
      </c>
      <c r="E9" s="29"/>
      <c r="G9" s="29"/>
    </row>
    <row r="10" spans="1:7" x14ac:dyDescent="0.25">
      <c r="A10" s="29" t="s">
        <v>9815</v>
      </c>
      <c r="C10" s="29" t="s">
        <v>9831</v>
      </c>
      <c r="E10" s="29" t="s">
        <v>9128</v>
      </c>
      <c r="G10" s="29" t="s">
        <v>9141</v>
      </c>
    </row>
    <row r="11" spans="1:7" x14ac:dyDescent="0.25">
      <c r="A11" s="29" t="s">
        <v>9816</v>
      </c>
      <c r="C11" s="29"/>
      <c r="E11" s="29" t="s">
        <v>9843</v>
      </c>
      <c r="G11" s="29" t="s">
        <v>9833</v>
      </c>
    </row>
    <row r="12" spans="1:7" x14ac:dyDescent="0.25">
      <c r="A12" s="29"/>
      <c r="C12" s="29" t="s">
        <v>9832</v>
      </c>
      <c r="E12" s="29"/>
      <c r="G12" s="29"/>
    </row>
    <row r="13" spans="1:7" x14ac:dyDescent="0.25">
      <c r="A13" s="29" t="s">
        <v>9817</v>
      </c>
      <c r="C13" s="29" t="s">
        <v>9833</v>
      </c>
      <c r="E13" s="29" t="s">
        <v>9844</v>
      </c>
      <c r="G13" s="29" t="s">
        <v>9855</v>
      </c>
    </row>
    <row r="14" spans="1:7" x14ac:dyDescent="0.25">
      <c r="A14" s="29" t="s">
        <v>9818</v>
      </c>
      <c r="C14" s="29"/>
      <c r="E14" s="29" t="s">
        <v>9845</v>
      </c>
      <c r="G14" s="29" t="s">
        <v>9856</v>
      </c>
    </row>
    <row r="15" spans="1:7" x14ac:dyDescent="0.25">
      <c r="A15" s="29"/>
      <c r="C15" s="29" t="s">
        <v>9834</v>
      </c>
      <c r="E15" s="29"/>
      <c r="G15" s="29"/>
    </row>
    <row r="16" spans="1:7" x14ac:dyDescent="0.25">
      <c r="A16" s="29" t="s">
        <v>9819</v>
      </c>
      <c r="C16" s="29" t="s">
        <v>9835</v>
      </c>
      <c r="E16" s="29" t="s">
        <v>9846</v>
      </c>
      <c r="G16" s="29" t="s">
        <v>9857</v>
      </c>
    </row>
    <row r="17" spans="1:7" x14ac:dyDescent="0.25">
      <c r="A17" s="29" t="s">
        <v>9820</v>
      </c>
      <c r="C17" s="29"/>
      <c r="E17" s="29" t="s">
        <v>9847</v>
      </c>
      <c r="G17" s="29" t="s">
        <v>9858</v>
      </c>
    </row>
    <row r="18" spans="1:7" x14ac:dyDescent="0.25">
      <c r="A18" s="29"/>
      <c r="C18" s="29" t="s">
        <v>9836</v>
      </c>
      <c r="E18" s="29"/>
      <c r="G18" s="29"/>
    </row>
    <row r="19" spans="1:7" x14ac:dyDescent="0.25">
      <c r="A19" s="29" t="s">
        <v>9821</v>
      </c>
      <c r="E19" s="29" t="s">
        <v>9848</v>
      </c>
      <c r="G19" s="29" t="s">
        <v>9859</v>
      </c>
    </row>
    <row r="20" spans="1:7" x14ac:dyDescent="0.25">
      <c r="A20" s="29" t="s">
        <v>9822</v>
      </c>
      <c r="E20" s="29" t="s">
        <v>9849</v>
      </c>
      <c r="G20" s="29" t="s">
        <v>9860</v>
      </c>
    </row>
    <row r="21" spans="1:7" x14ac:dyDescent="0.25">
      <c r="A21" s="29"/>
    </row>
    <row r="22" spans="1:7" x14ac:dyDescent="0.25">
      <c r="A22" s="29" t="s">
        <v>9823</v>
      </c>
    </row>
    <row r="23" spans="1:7" x14ac:dyDescent="0.25">
      <c r="A23" s="29" t="s">
        <v>9824</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13B08-E854-4169-BE40-A44E861EFE49}">
  <dimension ref="A1:G308"/>
  <sheetViews>
    <sheetView topLeftCell="A91" workbookViewId="0">
      <selection activeCell="G91" sqref="G1:G1048576"/>
    </sheetView>
  </sheetViews>
  <sheetFormatPr defaultRowHeight="15" x14ac:dyDescent="0.25"/>
  <cols>
    <col min="1" max="1" width="91.7109375" customWidth="1"/>
    <col min="5" max="5" width="69.140625" customWidth="1"/>
    <col min="7" max="7" width="64.28515625" bestFit="1" customWidth="1"/>
  </cols>
  <sheetData>
    <row r="1" spans="1:1" x14ac:dyDescent="0.25">
      <c r="A1" t="s">
        <v>9861</v>
      </c>
    </row>
    <row r="2" spans="1:1" x14ac:dyDescent="0.25">
      <c r="A2" t="s">
        <v>9862</v>
      </c>
    </row>
    <row r="3" spans="1:1" x14ac:dyDescent="0.25">
      <c r="A3" t="s">
        <v>9863</v>
      </c>
    </row>
    <row r="5" spans="1:1" x14ac:dyDescent="0.25">
      <c r="A5" s="7" t="s">
        <v>9798</v>
      </c>
    </row>
    <row r="6" spans="1:1" x14ac:dyDescent="0.25">
      <c r="A6" t="s">
        <v>9864</v>
      </c>
    </row>
    <row r="7" spans="1:1" x14ac:dyDescent="0.25">
      <c r="A7" t="s">
        <v>9799</v>
      </c>
    </row>
    <row r="9" spans="1:1" x14ac:dyDescent="0.25">
      <c r="A9" t="s">
        <v>9865</v>
      </c>
    </row>
    <row r="11" spans="1:1" x14ac:dyDescent="0.25">
      <c r="A11" t="s">
        <v>9866</v>
      </c>
    </row>
    <row r="12" spans="1:1" x14ac:dyDescent="0.25">
      <c r="A12" t="s">
        <v>9867</v>
      </c>
    </row>
    <row r="13" spans="1:1" x14ac:dyDescent="0.25">
      <c r="A13" t="s">
        <v>9868</v>
      </c>
    </row>
    <row r="15" spans="1:1" x14ac:dyDescent="0.25">
      <c r="A15" t="s">
        <v>9869</v>
      </c>
    </row>
    <row r="17" spans="1:1" x14ac:dyDescent="0.25">
      <c r="A17" s="7" t="s">
        <v>9870</v>
      </c>
    </row>
    <row r="18" spans="1:1" x14ac:dyDescent="0.25">
      <c r="A18" t="s">
        <v>9800</v>
      </c>
    </row>
    <row r="19" spans="1:1" x14ac:dyDescent="0.25">
      <c r="A19" t="s">
        <v>9871</v>
      </c>
    </row>
    <row r="21" spans="1:1" x14ac:dyDescent="0.25">
      <c r="A21" t="s">
        <v>9872</v>
      </c>
    </row>
    <row r="23" spans="1:1" x14ac:dyDescent="0.25">
      <c r="A23" t="s">
        <v>9873</v>
      </c>
    </row>
    <row r="24" spans="1:1" x14ac:dyDescent="0.25">
      <c r="A24" t="s">
        <v>9874</v>
      </c>
    </row>
    <row r="25" spans="1:1" x14ac:dyDescent="0.25">
      <c r="A25" t="s">
        <v>9875</v>
      </c>
    </row>
    <row r="27" spans="1:1" x14ac:dyDescent="0.25">
      <c r="A27" t="s">
        <v>9869</v>
      </c>
    </row>
    <row r="29" spans="1:1" x14ac:dyDescent="0.25">
      <c r="A29" s="7" t="s">
        <v>9876</v>
      </c>
    </row>
    <row r="30" spans="1:1" x14ac:dyDescent="0.25">
      <c r="A30" t="s">
        <v>9802</v>
      </c>
    </row>
    <row r="31" spans="1:1" x14ac:dyDescent="0.25">
      <c r="A31" t="s">
        <v>9803</v>
      </c>
    </row>
    <row r="33" spans="1:1" x14ac:dyDescent="0.25">
      <c r="A33" t="s">
        <v>9877</v>
      </c>
    </row>
    <row r="35" spans="1:1" x14ac:dyDescent="0.25">
      <c r="A35" t="s">
        <v>9878</v>
      </c>
    </row>
    <row r="36" spans="1:1" x14ac:dyDescent="0.25">
      <c r="A36" t="s">
        <v>9879</v>
      </c>
    </row>
    <row r="37" spans="1:1" x14ac:dyDescent="0.25">
      <c r="A37" t="s">
        <v>9880</v>
      </c>
    </row>
    <row r="39" spans="1:1" x14ac:dyDescent="0.25">
      <c r="A39" t="s">
        <v>9881</v>
      </c>
    </row>
    <row r="40" spans="1:1" x14ac:dyDescent="0.25">
      <c r="A40" t="s">
        <v>9882</v>
      </c>
    </row>
    <row r="42" spans="1:1" x14ac:dyDescent="0.25">
      <c r="A42" t="s">
        <v>9869</v>
      </c>
    </row>
    <row r="44" spans="1:1" x14ac:dyDescent="0.25">
      <c r="A44" s="7" t="s">
        <v>9883</v>
      </c>
    </row>
    <row r="45" spans="1:1" x14ac:dyDescent="0.25">
      <c r="A45" t="s">
        <v>9805</v>
      </c>
    </row>
    <row r="46" spans="1:1" x14ac:dyDescent="0.25">
      <c r="A46" t="s">
        <v>9806</v>
      </c>
    </row>
    <row r="48" spans="1:1" x14ac:dyDescent="0.25">
      <c r="A48" t="s">
        <v>9884</v>
      </c>
    </row>
    <row r="50" spans="1:1" x14ac:dyDescent="0.25">
      <c r="A50" t="s">
        <v>9885</v>
      </c>
    </row>
    <row r="51" spans="1:1" x14ac:dyDescent="0.25">
      <c r="A51" t="s">
        <v>9886</v>
      </c>
    </row>
    <row r="52" spans="1:1" x14ac:dyDescent="0.25">
      <c r="A52" t="s">
        <v>9887</v>
      </c>
    </row>
    <row r="54" spans="1:1" x14ac:dyDescent="0.25">
      <c r="A54" t="s">
        <v>9869</v>
      </c>
    </row>
    <row r="56" spans="1:1" x14ac:dyDescent="0.25">
      <c r="A56" s="7" t="s">
        <v>24</v>
      </c>
    </row>
    <row r="57" spans="1:1" x14ac:dyDescent="0.25">
      <c r="A57" t="s">
        <v>9888</v>
      </c>
    </row>
    <row r="58" spans="1:1" x14ac:dyDescent="0.25">
      <c r="A58" t="s">
        <v>9806</v>
      </c>
    </row>
    <row r="60" spans="1:1" x14ac:dyDescent="0.25">
      <c r="A60" t="s">
        <v>9889</v>
      </c>
    </row>
    <row r="62" spans="1:1" x14ac:dyDescent="0.25">
      <c r="A62" t="s">
        <v>9890</v>
      </c>
    </row>
    <row r="63" spans="1:1" x14ac:dyDescent="0.25">
      <c r="A63" t="s">
        <v>9891</v>
      </c>
    </row>
    <row r="64" spans="1:1" x14ac:dyDescent="0.25">
      <c r="A64" t="s">
        <v>9892</v>
      </c>
    </row>
    <row r="66" spans="1:1" x14ac:dyDescent="0.25">
      <c r="A66" t="s">
        <v>9869</v>
      </c>
    </row>
    <row r="68" spans="1:1" x14ac:dyDescent="0.25">
      <c r="A68" s="7" t="s">
        <v>9893</v>
      </c>
    </row>
    <row r="69" spans="1:1" x14ac:dyDescent="0.25">
      <c r="A69" t="s">
        <v>9807</v>
      </c>
    </row>
    <row r="71" spans="1:1" x14ac:dyDescent="0.25">
      <c r="A71" t="s">
        <v>9894</v>
      </c>
    </row>
    <row r="73" spans="1:1" x14ac:dyDescent="0.25">
      <c r="A73" t="s">
        <v>9895</v>
      </c>
    </row>
    <row r="74" spans="1:1" x14ac:dyDescent="0.25">
      <c r="A74" t="s">
        <v>9896</v>
      </c>
    </row>
    <row r="75" spans="1:1" x14ac:dyDescent="0.25">
      <c r="A75" t="s">
        <v>9897</v>
      </c>
    </row>
    <row r="77" spans="1:1" x14ac:dyDescent="0.25">
      <c r="A77" t="s">
        <v>9869</v>
      </c>
    </row>
    <row r="79" spans="1:1" x14ac:dyDescent="0.25">
      <c r="A79" s="7" t="s">
        <v>9898</v>
      </c>
    </row>
    <row r="80" spans="1:1" x14ac:dyDescent="0.25">
      <c r="A80" t="s">
        <v>9899</v>
      </c>
    </row>
    <row r="82" spans="1:7" x14ac:dyDescent="0.25">
      <c r="A82" t="s">
        <v>9900</v>
      </c>
    </row>
    <row r="84" spans="1:7" x14ac:dyDescent="0.25">
      <c r="A84" t="s">
        <v>9901</v>
      </c>
    </row>
    <row r="85" spans="1:7" x14ac:dyDescent="0.25">
      <c r="A85" t="s">
        <v>9902</v>
      </c>
    </row>
    <row r="86" spans="1:7" x14ac:dyDescent="0.25">
      <c r="A86" t="s">
        <v>9903</v>
      </c>
    </row>
    <row r="88" spans="1:7" x14ac:dyDescent="0.25">
      <c r="A88" t="s">
        <v>9869</v>
      </c>
    </row>
    <row r="90" spans="1:7" x14ac:dyDescent="0.25">
      <c r="A90" s="7" t="s">
        <v>9904</v>
      </c>
    </row>
    <row r="91" spans="1:7" x14ac:dyDescent="0.25">
      <c r="A91" t="s">
        <v>9905</v>
      </c>
      <c r="C91" t="s">
        <v>9922</v>
      </c>
      <c r="E91" t="s">
        <v>9986</v>
      </c>
      <c r="G91" t="s">
        <v>10044</v>
      </c>
    </row>
    <row r="92" spans="1:7" x14ac:dyDescent="0.25">
      <c r="A92" t="s">
        <v>9906</v>
      </c>
      <c r="C92" t="s">
        <v>9923</v>
      </c>
      <c r="E92" t="s">
        <v>9987</v>
      </c>
      <c r="G92" t="s">
        <v>10045</v>
      </c>
    </row>
    <row r="93" spans="1:7" x14ac:dyDescent="0.25">
      <c r="G93" t="s">
        <v>9863</v>
      </c>
    </row>
    <row r="94" spans="1:7" x14ac:dyDescent="0.25">
      <c r="A94" t="s">
        <v>9907</v>
      </c>
      <c r="C94" t="s">
        <v>9924</v>
      </c>
      <c r="E94" t="s">
        <v>9988</v>
      </c>
    </row>
    <row r="95" spans="1:7" ht="18" x14ac:dyDescent="0.25">
      <c r="G95" s="32" t="s">
        <v>10046</v>
      </c>
    </row>
    <row r="96" spans="1:7" x14ac:dyDescent="0.25">
      <c r="A96" t="s">
        <v>9908</v>
      </c>
      <c r="C96" t="s">
        <v>9925</v>
      </c>
      <c r="E96" t="s">
        <v>9989</v>
      </c>
    </row>
    <row r="97" spans="1:7" x14ac:dyDescent="0.25">
      <c r="A97" t="s">
        <v>9909</v>
      </c>
      <c r="G97" t="s">
        <v>10047</v>
      </c>
    </row>
    <row r="98" spans="1:7" x14ac:dyDescent="0.25">
      <c r="A98" t="s">
        <v>9910</v>
      </c>
      <c r="C98" t="s">
        <v>9926</v>
      </c>
      <c r="E98" t="s">
        <v>9990</v>
      </c>
    </row>
    <row r="99" spans="1:7" x14ac:dyDescent="0.25">
      <c r="C99" t="s">
        <v>9927</v>
      </c>
      <c r="E99" t="s">
        <v>9991</v>
      </c>
      <c r="G99" t="s">
        <v>10048</v>
      </c>
    </row>
    <row r="100" spans="1:7" x14ac:dyDescent="0.25">
      <c r="A100" t="s">
        <v>9869</v>
      </c>
      <c r="C100" t="s">
        <v>9928</v>
      </c>
      <c r="E100" t="s">
        <v>9992</v>
      </c>
    </row>
    <row r="101" spans="1:7" x14ac:dyDescent="0.25">
      <c r="C101" t="s">
        <v>9929</v>
      </c>
      <c r="E101" t="s">
        <v>9993</v>
      </c>
      <c r="G101" t="s">
        <v>10049</v>
      </c>
    </row>
    <row r="102" spans="1:7" x14ac:dyDescent="0.25">
      <c r="A102" s="7" t="s">
        <v>334</v>
      </c>
      <c r="G102" t="s">
        <v>8805</v>
      </c>
    </row>
    <row r="103" spans="1:7" x14ac:dyDescent="0.25">
      <c r="A103" t="s">
        <v>9802</v>
      </c>
      <c r="C103" t="s">
        <v>9863</v>
      </c>
      <c r="E103" t="s">
        <v>9994</v>
      </c>
    </row>
    <row r="104" spans="1:7" x14ac:dyDescent="0.25">
      <c r="A104" t="s">
        <v>9911</v>
      </c>
      <c r="C104" s="7" t="s">
        <v>9798</v>
      </c>
      <c r="G104" t="s">
        <v>10050</v>
      </c>
    </row>
    <row r="105" spans="1:7" x14ac:dyDescent="0.25">
      <c r="C105" t="s">
        <v>9863</v>
      </c>
      <c r="E105" t="s">
        <v>9982</v>
      </c>
      <c r="G105" t="s">
        <v>10051</v>
      </c>
    </row>
    <row r="106" spans="1:7" x14ac:dyDescent="0.25">
      <c r="A106" t="s">
        <v>9912</v>
      </c>
    </row>
    <row r="107" spans="1:7" x14ac:dyDescent="0.25">
      <c r="C107" t="s">
        <v>9864</v>
      </c>
      <c r="E107" t="s">
        <v>9306</v>
      </c>
      <c r="G107" t="s">
        <v>9863</v>
      </c>
    </row>
    <row r="108" spans="1:7" x14ac:dyDescent="0.25">
      <c r="A108" t="s">
        <v>9913</v>
      </c>
      <c r="C108" t="s">
        <v>9799</v>
      </c>
    </row>
    <row r="109" spans="1:7" ht="18" x14ac:dyDescent="0.25">
      <c r="A109" t="s">
        <v>9914</v>
      </c>
      <c r="E109" t="s">
        <v>9863</v>
      </c>
      <c r="G109" s="32" t="s">
        <v>9876</v>
      </c>
    </row>
    <row r="110" spans="1:7" x14ac:dyDescent="0.25">
      <c r="A110" t="s">
        <v>9915</v>
      </c>
      <c r="C110" t="s">
        <v>9930</v>
      </c>
      <c r="E110" s="7" t="s">
        <v>9796</v>
      </c>
    </row>
    <row r="111" spans="1:7" x14ac:dyDescent="0.25">
      <c r="E111" t="s">
        <v>9863</v>
      </c>
      <c r="G111" t="s">
        <v>9802</v>
      </c>
    </row>
    <row r="112" spans="1:7" x14ac:dyDescent="0.25">
      <c r="A112" t="s">
        <v>9916</v>
      </c>
      <c r="C112" t="s">
        <v>9931</v>
      </c>
    </row>
    <row r="113" spans="1:7" x14ac:dyDescent="0.25">
      <c r="E113" t="s">
        <v>9797</v>
      </c>
      <c r="G113" t="s">
        <v>9803</v>
      </c>
    </row>
    <row r="114" spans="1:7" x14ac:dyDescent="0.25">
      <c r="A114" t="s">
        <v>9917</v>
      </c>
      <c r="C114" t="s">
        <v>9932</v>
      </c>
    </row>
    <row r="115" spans="1:7" x14ac:dyDescent="0.25">
      <c r="A115" t="s">
        <v>9918</v>
      </c>
      <c r="E115" t="s">
        <v>9995</v>
      </c>
      <c r="G115" t="s">
        <v>10052</v>
      </c>
    </row>
    <row r="116" spans="1:7" x14ac:dyDescent="0.25">
      <c r="A116" t="s">
        <v>9919</v>
      </c>
      <c r="C116" t="s">
        <v>9933</v>
      </c>
    </row>
    <row r="117" spans="1:7" x14ac:dyDescent="0.25">
      <c r="A117" t="s">
        <v>9920</v>
      </c>
      <c r="E117" t="s">
        <v>9996</v>
      </c>
      <c r="G117" t="s">
        <v>8823</v>
      </c>
    </row>
    <row r="118" spans="1:7" x14ac:dyDescent="0.25">
      <c r="A118" t="s">
        <v>9921</v>
      </c>
      <c r="C118" t="s">
        <v>9863</v>
      </c>
    </row>
    <row r="119" spans="1:7" x14ac:dyDescent="0.25">
      <c r="C119" s="7" t="s">
        <v>9870</v>
      </c>
      <c r="E119" t="s">
        <v>9863</v>
      </c>
      <c r="G119" t="s">
        <v>10053</v>
      </c>
    </row>
    <row r="120" spans="1:7" x14ac:dyDescent="0.25">
      <c r="C120" t="s">
        <v>9863</v>
      </c>
      <c r="E120" s="7" t="s">
        <v>265</v>
      </c>
    </row>
    <row r="121" spans="1:7" x14ac:dyDescent="0.25">
      <c r="E121" t="s">
        <v>9863</v>
      </c>
      <c r="G121" t="s">
        <v>10054</v>
      </c>
    </row>
    <row r="122" spans="1:7" x14ac:dyDescent="0.25">
      <c r="C122" t="s">
        <v>9800</v>
      </c>
      <c r="G122" t="s">
        <v>10055</v>
      </c>
    </row>
    <row r="123" spans="1:7" x14ac:dyDescent="0.25">
      <c r="C123" t="s">
        <v>9801</v>
      </c>
      <c r="E123" t="s">
        <v>9997</v>
      </c>
    </row>
    <row r="124" spans="1:7" x14ac:dyDescent="0.25">
      <c r="G124" t="s">
        <v>10020</v>
      </c>
    </row>
    <row r="125" spans="1:7" x14ac:dyDescent="0.25">
      <c r="C125" t="s">
        <v>9934</v>
      </c>
      <c r="E125" t="s">
        <v>9998</v>
      </c>
    </row>
    <row r="126" spans="1:7" x14ac:dyDescent="0.25">
      <c r="G126" t="s">
        <v>10056</v>
      </c>
    </row>
    <row r="127" spans="1:7" x14ac:dyDescent="0.25">
      <c r="C127" t="s">
        <v>9935</v>
      </c>
      <c r="E127" t="s">
        <v>9999</v>
      </c>
      <c r="G127" t="s">
        <v>10057</v>
      </c>
    </row>
    <row r="129" spans="3:7" x14ac:dyDescent="0.25">
      <c r="C129" t="s">
        <v>9936</v>
      </c>
      <c r="E129" t="s">
        <v>10000</v>
      </c>
      <c r="G129" t="s">
        <v>10058</v>
      </c>
    </row>
    <row r="131" spans="3:7" x14ac:dyDescent="0.25">
      <c r="C131" t="s">
        <v>9937</v>
      </c>
      <c r="E131" t="s">
        <v>10001</v>
      </c>
      <c r="G131" t="s">
        <v>10059</v>
      </c>
    </row>
    <row r="132" spans="3:7" x14ac:dyDescent="0.25">
      <c r="G132" t="s">
        <v>10060</v>
      </c>
    </row>
    <row r="133" spans="3:7" x14ac:dyDescent="0.25">
      <c r="C133" t="s">
        <v>9863</v>
      </c>
      <c r="E133" t="s">
        <v>10002</v>
      </c>
    </row>
    <row r="134" spans="3:7" x14ac:dyDescent="0.25">
      <c r="C134" s="7" t="s">
        <v>9938</v>
      </c>
      <c r="G134" t="s">
        <v>9804</v>
      </c>
    </row>
    <row r="135" spans="3:7" x14ac:dyDescent="0.25">
      <c r="C135" t="s">
        <v>9863</v>
      </c>
      <c r="E135" t="s">
        <v>9863</v>
      </c>
    </row>
    <row r="136" spans="3:7" x14ac:dyDescent="0.25">
      <c r="E136" s="7" t="s">
        <v>9275</v>
      </c>
      <c r="G136" t="s">
        <v>10061</v>
      </c>
    </row>
    <row r="137" spans="3:7" x14ac:dyDescent="0.25">
      <c r="C137" t="s">
        <v>9939</v>
      </c>
      <c r="E137" t="s">
        <v>9863</v>
      </c>
    </row>
    <row r="138" spans="3:7" x14ac:dyDescent="0.25">
      <c r="C138" t="s">
        <v>9940</v>
      </c>
      <c r="G138" t="s">
        <v>10062</v>
      </c>
    </row>
    <row r="139" spans="3:7" x14ac:dyDescent="0.25">
      <c r="E139" t="s">
        <v>10003</v>
      </c>
    </row>
    <row r="140" spans="3:7" x14ac:dyDescent="0.25">
      <c r="C140" t="s">
        <v>9941</v>
      </c>
      <c r="G140" t="s">
        <v>9863</v>
      </c>
    </row>
    <row r="141" spans="3:7" x14ac:dyDescent="0.25">
      <c r="E141" t="s">
        <v>10004</v>
      </c>
    </row>
    <row r="142" spans="3:7" ht="18" x14ac:dyDescent="0.25">
      <c r="C142" t="s">
        <v>9942</v>
      </c>
      <c r="G142" s="32" t="s">
        <v>9893</v>
      </c>
    </row>
    <row r="143" spans="3:7" x14ac:dyDescent="0.25">
      <c r="E143" t="s">
        <v>10005</v>
      </c>
    </row>
    <row r="144" spans="3:7" x14ac:dyDescent="0.25">
      <c r="C144" t="s">
        <v>9943</v>
      </c>
      <c r="G144" t="s">
        <v>9807</v>
      </c>
    </row>
    <row r="145" spans="3:7" x14ac:dyDescent="0.25">
      <c r="E145" t="s">
        <v>10006</v>
      </c>
    </row>
    <row r="146" spans="3:7" x14ac:dyDescent="0.25">
      <c r="C146" t="s">
        <v>9944</v>
      </c>
      <c r="G146" t="s">
        <v>10063</v>
      </c>
    </row>
    <row r="147" spans="3:7" x14ac:dyDescent="0.25">
      <c r="E147" t="s">
        <v>10007</v>
      </c>
    </row>
    <row r="148" spans="3:7" x14ac:dyDescent="0.25">
      <c r="C148" t="s">
        <v>9863</v>
      </c>
      <c r="G148" t="s">
        <v>10064</v>
      </c>
    </row>
    <row r="149" spans="3:7" x14ac:dyDescent="0.25">
      <c r="C149" s="7" t="s">
        <v>181</v>
      </c>
      <c r="E149" t="s">
        <v>10008</v>
      </c>
    </row>
    <row r="150" spans="3:7" x14ac:dyDescent="0.25">
      <c r="C150" t="s">
        <v>9863</v>
      </c>
      <c r="G150" t="s">
        <v>10065</v>
      </c>
    </row>
    <row r="151" spans="3:7" x14ac:dyDescent="0.25">
      <c r="E151" t="s">
        <v>9863</v>
      </c>
      <c r="G151" s="2">
        <v>37289</v>
      </c>
    </row>
    <row r="152" spans="3:7" x14ac:dyDescent="0.25">
      <c r="C152" t="s">
        <v>9939</v>
      </c>
      <c r="E152" s="7" t="s">
        <v>10009</v>
      </c>
    </row>
    <row r="153" spans="3:7" x14ac:dyDescent="0.25">
      <c r="C153" t="s">
        <v>9945</v>
      </c>
      <c r="E153" t="s">
        <v>9863</v>
      </c>
      <c r="G153" t="s">
        <v>10066</v>
      </c>
    </row>
    <row r="154" spans="3:7" x14ac:dyDescent="0.25">
      <c r="G154" s="3">
        <v>46024</v>
      </c>
    </row>
    <row r="155" spans="3:7" x14ac:dyDescent="0.25">
      <c r="C155" t="s">
        <v>9946</v>
      </c>
      <c r="E155" t="s">
        <v>10010</v>
      </c>
    </row>
    <row r="156" spans="3:7" x14ac:dyDescent="0.25">
      <c r="G156" t="s">
        <v>10067</v>
      </c>
    </row>
    <row r="157" spans="3:7" x14ac:dyDescent="0.25">
      <c r="C157" t="s">
        <v>9947</v>
      </c>
      <c r="E157" t="s">
        <v>10011</v>
      </c>
    </row>
    <row r="158" spans="3:7" x14ac:dyDescent="0.25">
      <c r="G158" t="s">
        <v>10068</v>
      </c>
    </row>
    <row r="159" spans="3:7" x14ac:dyDescent="0.25">
      <c r="C159" t="s">
        <v>9948</v>
      </c>
      <c r="E159" t="s">
        <v>10012</v>
      </c>
    </row>
    <row r="160" spans="3:7" x14ac:dyDescent="0.25">
      <c r="G160" t="s">
        <v>10050</v>
      </c>
    </row>
    <row r="161" spans="3:7" x14ac:dyDescent="0.25">
      <c r="C161" t="s">
        <v>9949</v>
      </c>
      <c r="E161" t="s">
        <v>10013</v>
      </c>
    </row>
    <row r="162" spans="3:7" x14ac:dyDescent="0.25">
      <c r="G162" t="s">
        <v>10069</v>
      </c>
    </row>
    <row r="163" spans="3:7" x14ac:dyDescent="0.25">
      <c r="C163" t="s">
        <v>9863</v>
      </c>
      <c r="E163" t="s">
        <v>10014</v>
      </c>
    </row>
    <row r="164" spans="3:7" x14ac:dyDescent="0.25">
      <c r="C164" s="7" t="s">
        <v>9950</v>
      </c>
      <c r="G164" t="s">
        <v>9863</v>
      </c>
    </row>
    <row r="165" spans="3:7" x14ac:dyDescent="0.25">
      <c r="C165" t="s">
        <v>9863</v>
      </c>
      <c r="E165" t="s">
        <v>10015</v>
      </c>
    </row>
    <row r="166" spans="3:7" ht="18" x14ac:dyDescent="0.25">
      <c r="G166" s="32" t="s">
        <v>217</v>
      </c>
    </row>
    <row r="167" spans="3:7" x14ac:dyDescent="0.25">
      <c r="C167" t="s">
        <v>9951</v>
      </c>
      <c r="E167" t="s">
        <v>9863</v>
      </c>
    </row>
    <row r="168" spans="3:7" x14ac:dyDescent="0.25">
      <c r="C168" t="s">
        <v>9952</v>
      </c>
      <c r="E168" s="7" t="s">
        <v>9876</v>
      </c>
      <c r="G168" t="s">
        <v>9899</v>
      </c>
    </row>
    <row r="169" spans="3:7" x14ac:dyDescent="0.25">
      <c r="E169" t="s">
        <v>9863</v>
      </c>
    </row>
    <row r="170" spans="3:7" x14ac:dyDescent="0.25">
      <c r="C170" t="s">
        <v>9953</v>
      </c>
      <c r="G170" t="s">
        <v>10070</v>
      </c>
    </row>
    <row r="171" spans="3:7" x14ac:dyDescent="0.25">
      <c r="E171" t="s">
        <v>9802</v>
      </c>
    </row>
    <row r="172" spans="3:7" x14ac:dyDescent="0.25">
      <c r="C172" t="s">
        <v>9954</v>
      </c>
      <c r="G172" t="s">
        <v>10071</v>
      </c>
    </row>
    <row r="173" spans="3:7" x14ac:dyDescent="0.25">
      <c r="E173" t="s">
        <v>9803</v>
      </c>
    </row>
    <row r="174" spans="3:7" x14ac:dyDescent="0.25">
      <c r="C174" t="s">
        <v>9955</v>
      </c>
      <c r="G174" t="s">
        <v>10072</v>
      </c>
    </row>
    <row r="175" spans="3:7" x14ac:dyDescent="0.25">
      <c r="E175" t="s">
        <v>10016</v>
      </c>
    </row>
    <row r="176" spans="3:7" x14ac:dyDescent="0.25">
      <c r="C176" t="s">
        <v>9956</v>
      </c>
      <c r="G176" t="s">
        <v>10065</v>
      </c>
    </row>
    <row r="177" spans="3:7" x14ac:dyDescent="0.25">
      <c r="E177" t="s">
        <v>10017</v>
      </c>
      <c r="G177" s="2">
        <v>37681</v>
      </c>
    </row>
    <row r="178" spans="3:7" x14ac:dyDescent="0.25">
      <c r="C178" t="s">
        <v>9863</v>
      </c>
    </row>
    <row r="179" spans="3:7" x14ac:dyDescent="0.25">
      <c r="C179" s="7" t="s">
        <v>217</v>
      </c>
      <c r="E179" t="s">
        <v>10018</v>
      </c>
      <c r="G179" t="s">
        <v>10066</v>
      </c>
    </row>
    <row r="180" spans="3:7" x14ac:dyDescent="0.25">
      <c r="C180" t="s">
        <v>9863</v>
      </c>
      <c r="G180" s="3">
        <v>46024</v>
      </c>
    </row>
    <row r="181" spans="3:7" x14ac:dyDescent="0.25">
      <c r="E181" t="s">
        <v>10019</v>
      </c>
    </row>
    <row r="182" spans="3:7" x14ac:dyDescent="0.25">
      <c r="C182" t="s">
        <v>9899</v>
      </c>
      <c r="G182" t="s">
        <v>10020</v>
      </c>
    </row>
    <row r="183" spans="3:7" x14ac:dyDescent="0.25">
      <c r="E183" t="s">
        <v>10020</v>
      </c>
    </row>
    <row r="184" spans="3:7" x14ac:dyDescent="0.25">
      <c r="C184" t="s">
        <v>9957</v>
      </c>
      <c r="G184" t="s">
        <v>10073</v>
      </c>
    </row>
    <row r="185" spans="3:7" x14ac:dyDescent="0.25">
      <c r="E185" t="s">
        <v>10021</v>
      </c>
    </row>
    <row r="186" spans="3:7" x14ac:dyDescent="0.25">
      <c r="C186" t="s">
        <v>9958</v>
      </c>
      <c r="E186" t="s">
        <v>10022</v>
      </c>
      <c r="G186" t="s">
        <v>10074</v>
      </c>
    </row>
    <row r="188" spans="3:7" x14ac:dyDescent="0.25">
      <c r="C188" t="s">
        <v>9902</v>
      </c>
      <c r="E188" t="s">
        <v>10023</v>
      </c>
      <c r="G188">
        <v>12</v>
      </c>
    </row>
    <row r="189" spans="3:7" x14ac:dyDescent="0.25">
      <c r="G189">
        <v>10</v>
      </c>
    </row>
    <row r="190" spans="3:7" x14ac:dyDescent="0.25">
      <c r="C190" t="s">
        <v>9959</v>
      </c>
      <c r="E190" t="s">
        <v>9863</v>
      </c>
      <c r="G190">
        <v>10</v>
      </c>
    </row>
    <row r="191" spans="3:7" x14ac:dyDescent="0.25">
      <c r="E191" s="7" t="s">
        <v>9893</v>
      </c>
      <c r="G191">
        <v>8</v>
      </c>
    </row>
    <row r="192" spans="3:7" x14ac:dyDescent="0.25">
      <c r="C192" t="s">
        <v>9960</v>
      </c>
      <c r="E192" t="s">
        <v>9863</v>
      </c>
    </row>
    <row r="193" spans="3:7" x14ac:dyDescent="0.25">
      <c r="G193" t="s">
        <v>9804</v>
      </c>
    </row>
    <row r="194" spans="3:7" x14ac:dyDescent="0.25">
      <c r="C194">
        <v>12</v>
      </c>
      <c r="E194" t="s">
        <v>9807</v>
      </c>
    </row>
    <row r="195" spans="3:7" x14ac:dyDescent="0.25">
      <c r="C195">
        <v>12</v>
      </c>
      <c r="G195" t="s">
        <v>10075</v>
      </c>
    </row>
    <row r="196" spans="3:7" x14ac:dyDescent="0.25">
      <c r="C196">
        <v>10</v>
      </c>
      <c r="E196" t="s">
        <v>10024</v>
      </c>
    </row>
    <row r="197" spans="3:7" x14ac:dyDescent="0.25">
      <c r="C197">
        <v>10</v>
      </c>
      <c r="G197" t="s">
        <v>9863</v>
      </c>
    </row>
    <row r="198" spans="3:7" x14ac:dyDescent="0.25">
      <c r="E198" t="s">
        <v>10025</v>
      </c>
    </row>
    <row r="199" spans="3:7" ht="18" x14ac:dyDescent="0.25">
      <c r="C199" t="s">
        <v>9961</v>
      </c>
      <c r="G199" s="32" t="s">
        <v>209</v>
      </c>
    </row>
    <row r="200" spans="3:7" x14ac:dyDescent="0.25">
      <c r="E200" t="s">
        <v>10026</v>
      </c>
    </row>
    <row r="201" spans="3:7" x14ac:dyDescent="0.25">
      <c r="C201" t="s">
        <v>9863</v>
      </c>
      <c r="G201" t="s">
        <v>10028</v>
      </c>
    </row>
    <row r="202" spans="3:7" x14ac:dyDescent="0.25">
      <c r="C202" s="7" t="s">
        <v>9962</v>
      </c>
      <c r="E202" t="s">
        <v>10027</v>
      </c>
    </row>
    <row r="203" spans="3:7" x14ac:dyDescent="0.25">
      <c r="C203" t="s">
        <v>9863</v>
      </c>
      <c r="G203" t="s">
        <v>10076</v>
      </c>
    </row>
    <row r="204" spans="3:7" x14ac:dyDescent="0.25">
      <c r="E204" t="s">
        <v>9863</v>
      </c>
    </row>
    <row r="205" spans="3:7" x14ac:dyDescent="0.25">
      <c r="C205" t="s">
        <v>9963</v>
      </c>
      <c r="E205" s="7" t="s">
        <v>9962</v>
      </c>
      <c r="G205" t="s">
        <v>10077</v>
      </c>
    </row>
    <row r="206" spans="3:7" x14ac:dyDescent="0.25">
      <c r="E206" t="s">
        <v>9863</v>
      </c>
    </row>
    <row r="207" spans="3:7" x14ac:dyDescent="0.25">
      <c r="C207" t="s">
        <v>9964</v>
      </c>
      <c r="G207" t="s">
        <v>10065</v>
      </c>
    </row>
    <row r="208" spans="3:7" x14ac:dyDescent="0.25">
      <c r="E208" t="s">
        <v>10028</v>
      </c>
      <c r="G208" s="2">
        <v>37288</v>
      </c>
    </row>
    <row r="209" spans="3:7" x14ac:dyDescent="0.25">
      <c r="C209" t="s">
        <v>9965</v>
      </c>
    </row>
    <row r="210" spans="3:7" x14ac:dyDescent="0.25">
      <c r="E210" t="s">
        <v>10029</v>
      </c>
      <c r="G210" t="s">
        <v>10066</v>
      </c>
    </row>
    <row r="211" spans="3:7" x14ac:dyDescent="0.25">
      <c r="C211" t="s">
        <v>9966</v>
      </c>
      <c r="G211" s="3">
        <v>46024</v>
      </c>
    </row>
    <row r="212" spans="3:7" x14ac:dyDescent="0.25">
      <c r="E212" t="s">
        <v>10030</v>
      </c>
    </row>
    <row r="213" spans="3:7" x14ac:dyDescent="0.25">
      <c r="C213" t="s">
        <v>9967</v>
      </c>
      <c r="G213" t="s">
        <v>10050</v>
      </c>
    </row>
    <row r="214" spans="3:7" x14ac:dyDescent="0.25">
      <c r="E214" t="s">
        <v>9966</v>
      </c>
    </row>
    <row r="215" spans="3:7" x14ac:dyDescent="0.25">
      <c r="C215" t="s">
        <v>9863</v>
      </c>
      <c r="G215" t="s">
        <v>10078</v>
      </c>
    </row>
    <row r="216" spans="3:7" x14ac:dyDescent="0.25">
      <c r="C216" s="7" t="s">
        <v>9968</v>
      </c>
      <c r="E216" t="s">
        <v>9967</v>
      </c>
    </row>
    <row r="217" spans="3:7" x14ac:dyDescent="0.25">
      <c r="C217" t="s">
        <v>9863</v>
      </c>
      <c r="G217" t="s">
        <v>9863</v>
      </c>
    </row>
    <row r="218" spans="3:7" x14ac:dyDescent="0.25">
      <c r="E218" t="s">
        <v>9863</v>
      </c>
    </row>
    <row r="219" spans="3:7" ht="18" x14ac:dyDescent="0.25">
      <c r="C219" t="s">
        <v>9905</v>
      </c>
      <c r="E219" s="7" t="s">
        <v>9968</v>
      </c>
      <c r="G219" s="32" t="s">
        <v>10079</v>
      </c>
    </row>
    <row r="220" spans="3:7" x14ac:dyDescent="0.25">
      <c r="C220" t="s">
        <v>9906</v>
      </c>
      <c r="E220" t="s">
        <v>9863</v>
      </c>
    </row>
    <row r="221" spans="3:7" x14ac:dyDescent="0.25">
      <c r="G221" t="s">
        <v>10080</v>
      </c>
    </row>
    <row r="222" spans="3:7" x14ac:dyDescent="0.25">
      <c r="C222" t="s">
        <v>9969</v>
      </c>
      <c r="E222" t="s">
        <v>9905</v>
      </c>
      <c r="G222" t="s">
        <v>10081</v>
      </c>
    </row>
    <row r="224" spans="3:7" x14ac:dyDescent="0.25">
      <c r="C224" t="s">
        <v>9970</v>
      </c>
      <c r="E224" t="s">
        <v>9906</v>
      </c>
      <c r="G224" t="s">
        <v>10076</v>
      </c>
    </row>
    <row r="226" spans="3:7" x14ac:dyDescent="0.25">
      <c r="C226" t="s">
        <v>9971</v>
      </c>
      <c r="E226" t="s">
        <v>10031</v>
      </c>
      <c r="G226" t="s">
        <v>8952</v>
      </c>
    </row>
    <row r="228" spans="3:7" x14ac:dyDescent="0.25">
      <c r="C228" t="s">
        <v>9972</v>
      </c>
      <c r="E228" t="s">
        <v>10032</v>
      </c>
      <c r="G228" t="s">
        <v>10065</v>
      </c>
    </row>
    <row r="229" spans="3:7" x14ac:dyDescent="0.25">
      <c r="G229" s="2">
        <v>37288</v>
      </c>
    </row>
    <row r="230" spans="3:7" x14ac:dyDescent="0.25">
      <c r="C230" t="s">
        <v>9863</v>
      </c>
      <c r="E230" t="s">
        <v>9909</v>
      </c>
    </row>
    <row r="231" spans="3:7" x14ac:dyDescent="0.25">
      <c r="C231" s="7" t="s">
        <v>334</v>
      </c>
      <c r="G231" t="s">
        <v>10066</v>
      </c>
    </row>
    <row r="232" spans="3:7" x14ac:dyDescent="0.25">
      <c r="C232" t="s">
        <v>9863</v>
      </c>
      <c r="E232" t="s">
        <v>9972</v>
      </c>
      <c r="G232" s="3">
        <v>46024</v>
      </c>
    </row>
    <row r="234" spans="3:7" x14ac:dyDescent="0.25">
      <c r="C234" t="s">
        <v>9802</v>
      </c>
      <c r="E234" t="s">
        <v>9863</v>
      </c>
      <c r="G234" t="s">
        <v>10050</v>
      </c>
    </row>
    <row r="235" spans="3:7" x14ac:dyDescent="0.25">
      <c r="C235" t="s">
        <v>9911</v>
      </c>
      <c r="E235" s="7" t="s">
        <v>334</v>
      </c>
    </row>
    <row r="236" spans="3:7" x14ac:dyDescent="0.25">
      <c r="E236" t="s">
        <v>9863</v>
      </c>
      <c r="G236" t="s">
        <v>10082</v>
      </c>
    </row>
    <row r="237" spans="3:7" x14ac:dyDescent="0.25">
      <c r="C237" t="s">
        <v>9973</v>
      </c>
    </row>
    <row r="238" spans="3:7" x14ac:dyDescent="0.25">
      <c r="E238" t="s">
        <v>9802</v>
      </c>
      <c r="G238" t="s">
        <v>9804</v>
      </c>
    </row>
    <row r="239" spans="3:7" x14ac:dyDescent="0.25">
      <c r="C239" t="s">
        <v>9974</v>
      </c>
    </row>
    <row r="240" spans="3:7" x14ac:dyDescent="0.25">
      <c r="E240" t="s">
        <v>9911</v>
      </c>
      <c r="G240" t="s">
        <v>10083</v>
      </c>
    </row>
    <row r="241" spans="3:7" x14ac:dyDescent="0.25">
      <c r="C241" t="s">
        <v>9975</v>
      </c>
    </row>
    <row r="242" spans="3:7" x14ac:dyDescent="0.25">
      <c r="E242" t="s">
        <v>10033</v>
      </c>
      <c r="G242" t="s">
        <v>9863</v>
      </c>
    </row>
    <row r="243" spans="3:7" x14ac:dyDescent="0.25">
      <c r="C243" t="s">
        <v>9956</v>
      </c>
    </row>
    <row r="244" spans="3:7" ht="18" x14ac:dyDescent="0.25">
      <c r="E244" t="s">
        <v>9974</v>
      </c>
      <c r="G244" s="32" t="s">
        <v>339</v>
      </c>
    </row>
    <row r="245" spans="3:7" x14ac:dyDescent="0.25">
      <c r="C245" t="s">
        <v>9863</v>
      </c>
    </row>
    <row r="246" spans="3:7" x14ac:dyDescent="0.25">
      <c r="C246" t="s">
        <v>9976</v>
      </c>
      <c r="E246" t="s">
        <v>9975</v>
      </c>
      <c r="G246" t="s">
        <v>9905</v>
      </c>
    </row>
    <row r="248" spans="3:7" x14ac:dyDescent="0.25">
      <c r="C248" t="s">
        <v>9977</v>
      </c>
      <c r="E248" t="s">
        <v>9956</v>
      </c>
      <c r="G248" t="s">
        <v>10084</v>
      </c>
    </row>
    <row r="250" spans="3:7" x14ac:dyDescent="0.25">
      <c r="C250" t="s">
        <v>9978</v>
      </c>
      <c r="E250" t="s">
        <v>9863</v>
      </c>
      <c r="G250" t="s">
        <v>10085</v>
      </c>
    </row>
    <row r="251" spans="3:7" x14ac:dyDescent="0.25">
      <c r="E251" t="s">
        <v>10034</v>
      </c>
    </row>
    <row r="252" spans="3:7" x14ac:dyDescent="0.25">
      <c r="C252" t="s">
        <v>9979</v>
      </c>
      <c r="G252" t="s">
        <v>10086</v>
      </c>
    </row>
    <row r="253" spans="3:7" x14ac:dyDescent="0.25">
      <c r="E253" t="s">
        <v>10035</v>
      </c>
    </row>
    <row r="254" spans="3:7" x14ac:dyDescent="0.25">
      <c r="C254" t="s">
        <v>9980</v>
      </c>
      <c r="G254" t="s">
        <v>10087</v>
      </c>
    </row>
    <row r="255" spans="3:7" x14ac:dyDescent="0.25">
      <c r="E255" t="s">
        <v>9918</v>
      </c>
    </row>
    <row r="256" spans="3:7" x14ac:dyDescent="0.25">
      <c r="C256" t="s">
        <v>9981</v>
      </c>
      <c r="G256" t="s">
        <v>10050</v>
      </c>
    </row>
    <row r="257" spans="3:7" x14ac:dyDescent="0.25">
      <c r="E257" t="s">
        <v>10036</v>
      </c>
    </row>
    <row r="258" spans="3:7" x14ac:dyDescent="0.25">
      <c r="C258" t="s">
        <v>9982</v>
      </c>
      <c r="G258" t="s">
        <v>10088</v>
      </c>
    </row>
    <row r="259" spans="3:7" x14ac:dyDescent="0.25">
      <c r="E259" t="s">
        <v>10037</v>
      </c>
    </row>
    <row r="260" spans="3:7" x14ac:dyDescent="0.25">
      <c r="C260" t="s">
        <v>9983</v>
      </c>
      <c r="G260" t="s">
        <v>9863</v>
      </c>
    </row>
    <row r="261" spans="3:7" x14ac:dyDescent="0.25">
      <c r="E261" t="s">
        <v>9980</v>
      </c>
    </row>
    <row r="262" spans="3:7" ht="18" x14ac:dyDescent="0.25">
      <c r="C262" t="s">
        <v>9306</v>
      </c>
      <c r="G262" s="32" t="s">
        <v>334</v>
      </c>
    </row>
    <row r="263" spans="3:7" x14ac:dyDescent="0.25">
      <c r="E263" t="s">
        <v>9921</v>
      </c>
    </row>
    <row r="264" spans="3:7" x14ac:dyDescent="0.25">
      <c r="C264" t="s">
        <v>9984</v>
      </c>
      <c r="G264" t="s">
        <v>10089</v>
      </c>
    </row>
    <row r="265" spans="3:7" x14ac:dyDescent="0.25">
      <c r="E265" t="s">
        <v>10038</v>
      </c>
    </row>
    <row r="266" spans="3:7" x14ac:dyDescent="0.25">
      <c r="C266" t="s">
        <v>9985</v>
      </c>
      <c r="E266" s="29"/>
      <c r="G266" t="s">
        <v>10090</v>
      </c>
    </row>
    <row r="267" spans="3:7" x14ac:dyDescent="0.25">
      <c r="E267" s="29" t="s">
        <v>10039</v>
      </c>
    </row>
    <row r="268" spans="3:7" x14ac:dyDescent="0.25">
      <c r="E268" s="29" t="s">
        <v>10040</v>
      </c>
      <c r="G268" t="s">
        <v>8647</v>
      </c>
    </row>
    <row r="269" spans="3:7" x14ac:dyDescent="0.25">
      <c r="E269" s="29" t="s">
        <v>10041</v>
      </c>
    </row>
    <row r="270" spans="3:7" x14ac:dyDescent="0.25">
      <c r="E270" s="29" t="s">
        <v>10042</v>
      </c>
      <c r="G270" t="s">
        <v>10091</v>
      </c>
    </row>
    <row r="272" spans="3:7" x14ac:dyDescent="0.25">
      <c r="E272" t="s">
        <v>9327</v>
      </c>
      <c r="G272" t="s">
        <v>10092</v>
      </c>
    </row>
    <row r="274" spans="5:7" x14ac:dyDescent="0.25">
      <c r="E274" t="s">
        <v>10043</v>
      </c>
      <c r="G274" t="s">
        <v>10050</v>
      </c>
    </row>
    <row r="276" spans="5:7" x14ac:dyDescent="0.25">
      <c r="G276" t="s">
        <v>10093</v>
      </c>
    </row>
    <row r="278" spans="5:7" x14ac:dyDescent="0.25">
      <c r="G278" t="s">
        <v>9863</v>
      </c>
    </row>
    <row r="280" spans="5:7" ht="18" x14ac:dyDescent="0.25">
      <c r="G280" s="32" t="s">
        <v>8901</v>
      </c>
    </row>
    <row r="282" spans="5:7" x14ac:dyDescent="0.25">
      <c r="G282" t="s">
        <v>10094</v>
      </c>
    </row>
    <row r="284" spans="5:7" x14ac:dyDescent="0.25">
      <c r="G284" t="s">
        <v>10095</v>
      </c>
    </row>
    <row r="286" spans="5:7" x14ac:dyDescent="0.25">
      <c r="G286" t="s">
        <v>10096</v>
      </c>
    </row>
    <row r="288" spans="5:7" x14ac:dyDescent="0.25">
      <c r="G288" t="s">
        <v>10097</v>
      </c>
    </row>
    <row r="290" spans="7:7" x14ac:dyDescent="0.25">
      <c r="G290" t="s">
        <v>9863</v>
      </c>
    </row>
    <row r="291" spans="7:7" x14ac:dyDescent="0.25">
      <c r="G291" t="s">
        <v>10098</v>
      </c>
    </row>
    <row r="292" spans="7:7" x14ac:dyDescent="0.25">
      <c r="G292" t="s">
        <v>9863</v>
      </c>
    </row>
    <row r="293" spans="7:7" x14ac:dyDescent="0.25">
      <c r="G293" s="29"/>
    </row>
    <row r="294" spans="7:7" x14ac:dyDescent="0.25">
      <c r="G294" s="29" t="s">
        <v>10099</v>
      </c>
    </row>
    <row r="295" spans="7:7" x14ac:dyDescent="0.25">
      <c r="G295" s="29" t="s">
        <v>10100</v>
      </c>
    </row>
    <row r="296" spans="7:7" x14ac:dyDescent="0.25">
      <c r="G296" s="29" t="s">
        <v>10101</v>
      </c>
    </row>
    <row r="297" spans="7:7" x14ac:dyDescent="0.25">
      <c r="G297" s="29" t="s">
        <v>10102</v>
      </c>
    </row>
    <row r="298" spans="7:7" x14ac:dyDescent="0.25">
      <c r="G298" s="29" t="s">
        <v>10103</v>
      </c>
    </row>
    <row r="300" spans="7:7" x14ac:dyDescent="0.25">
      <c r="G300" t="s">
        <v>10104</v>
      </c>
    </row>
    <row r="301" spans="7:7" x14ac:dyDescent="0.25">
      <c r="G301" t="s">
        <v>10105</v>
      </c>
    </row>
    <row r="303" spans="7:7" x14ac:dyDescent="0.25">
      <c r="G303" t="s">
        <v>10106</v>
      </c>
    </row>
    <row r="304" spans="7:7" x14ac:dyDescent="0.25">
      <c r="G304" t="s">
        <v>10107</v>
      </c>
    </row>
    <row r="305" spans="7:7" x14ac:dyDescent="0.25">
      <c r="G305" t="s">
        <v>10108</v>
      </c>
    </row>
    <row r="306" spans="7:7" x14ac:dyDescent="0.25">
      <c r="G306" t="s">
        <v>10109</v>
      </c>
    </row>
    <row r="308" spans="7:7" x14ac:dyDescent="0.25">
      <c r="G308" t="s">
        <v>10110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0B6-B6F5-49EF-AF72-08EAA2D0AECB}">
  <dimension ref="A1:G399"/>
  <sheetViews>
    <sheetView topLeftCell="C1" workbookViewId="0">
      <selection activeCell="G1" sqref="G1:G1048576"/>
    </sheetView>
  </sheetViews>
  <sheetFormatPr defaultRowHeight="15" x14ac:dyDescent="0.25"/>
  <cols>
    <col min="1" max="1" width="102.140625" customWidth="1"/>
    <col min="3" max="3" width="75.140625" customWidth="1"/>
    <col min="5" max="5" width="125.28515625" customWidth="1"/>
    <col min="7" max="7" width="255.7109375" bestFit="1" customWidth="1"/>
  </cols>
  <sheetData>
    <row r="1" spans="1:7" ht="31.5" x14ac:dyDescent="0.25">
      <c r="A1" s="33" t="s">
        <v>10111</v>
      </c>
      <c r="C1" s="33" t="s">
        <v>10243</v>
      </c>
      <c r="E1" s="31" t="s">
        <v>10352</v>
      </c>
      <c r="G1" s="31" t="s">
        <v>10409</v>
      </c>
    </row>
    <row r="3" spans="1:7" ht="24" x14ac:dyDescent="0.25">
      <c r="A3" s="32" t="s">
        <v>10112</v>
      </c>
      <c r="C3" s="32" t="s">
        <v>10244</v>
      </c>
      <c r="E3" s="33" t="s">
        <v>10353</v>
      </c>
      <c r="G3" s="33" t="s">
        <v>10410</v>
      </c>
    </row>
    <row r="5" spans="1:7" ht="18" x14ac:dyDescent="0.25">
      <c r="A5" t="s">
        <v>10113</v>
      </c>
      <c r="C5" s="7" t="s">
        <v>10245</v>
      </c>
      <c r="E5" s="32" t="s">
        <v>10112</v>
      </c>
      <c r="G5" s="7" t="s">
        <v>10411</v>
      </c>
    </row>
    <row r="7" spans="1:7" ht="18" x14ac:dyDescent="0.25">
      <c r="A7" t="s">
        <v>10114</v>
      </c>
      <c r="C7" s="7" t="s">
        <v>10246</v>
      </c>
      <c r="E7" t="s">
        <v>10354</v>
      </c>
      <c r="G7" s="32" t="s">
        <v>10412</v>
      </c>
    </row>
    <row r="9" spans="1:7" x14ac:dyDescent="0.25">
      <c r="A9" t="s">
        <v>10115</v>
      </c>
      <c r="C9" t="s">
        <v>10247</v>
      </c>
      <c r="E9" t="s">
        <v>10355</v>
      </c>
      <c r="G9" t="s">
        <v>10413</v>
      </c>
    </row>
    <row r="10" spans="1:7" x14ac:dyDescent="0.25">
      <c r="G10" s="29"/>
    </row>
    <row r="11" spans="1:7" x14ac:dyDescent="0.25">
      <c r="A11" t="s">
        <v>10116</v>
      </c>
      <c r="C11" s="7" t="s">
        <v>10248</v>
      </c>
      <c r="E11" t="s">
        <v>10356</v>
      </c>
      <c r="G11" s="29" t="s">
        <v>10414</v>
      </c>
    </row>
    <row r="13" spans="1:7" x14ac:dyDescent="0.25">
      <c r="A13" t="s">
        <v>10117</v>
      </c>
      <c r="C13" t="s">
        <v>10249</v>
      </c>
      <c r="G13" t="s">
        <v>10415</v>
      </c>
    </row>
    <row r="14" spans="1:7" x14ac:dyDescent="0.25">
      <c r="G14" s="29"/>
    </row>
    <row r="15" spans="1:7" ht="31.5" x14ac:dyDescent="0.25">
      <c r="A15" t="s">
        <v>10118</v>
      </c>
      <c r="C15" s="7" t="s">
        <v>10250</v>
      </c>
      <c r="E15" s="31" t="s">
        <v>10122</v>
      </c>
      <c r="G15" s="29" t="s">
        <v>10416</v>
      </c>
    </row>
    <row r="17" spans="1:7" x14ac:dyDescent="0.25">
      <c r="A17" t="s">
        <v>10119</v>
      </c>
      <c r="C17" t="s">
        <v>10251</v>
      </c>
      <c r="E17" t="s">
        <v>10252</v>
      </c>
      <c r="G17" t="s">
        <v>10417</v>
      </c>
    </row>
    <row r="18" spans="1:7" x14ac:dyDescent="0.25">
      <c r="E18" s="29"/>
      <c r="G18" s="29"/>
    </row>
    <row r="19" spans="1:7" x14ac:dyDescent="0.25">
      <c r="A19" t="s">
        <v>10120</v>
      </c>
      <c r="E19" s="29" t="s">
        <v>8647</v>
      </c>
      <c r="G19" s="29" t="s">
        <v>10418</v>
      </c>
    </row>
    <row r="20" spans="1:7" x14ac:dyDescent="0.25">
      <c r="E20" s="29" t="s">
        <v>10253</v>
      </c>
    </row>
    <row r="21" spans="1:7" ht="31.5" x14ac:dyDescent="0.25">
      <c r="A21" t="s">
        <v>10121</v>
      </c>
      <c r="C21" s="31" t="s">
        <v>10122</v>
      </c>
      <c r="E21" s="29" t="s">
        <v>10254</v>
      </c>
    </row>
    <row r="22" spans="1:7" x14ac:dyDescent="0.25">
      <c r="E22" s="29" t="s">
        <v>10255</v>
      </c>
    </row>
    <row r="23" spans="1:7" ht="31.5" x14ac:dyDescent="0.25">
      <c r="C23" t="s">
        <v>10252</v>
      </c>
      <c r="E23" s="29" t="s">
        <v>10357</v>
      </c>
      <c r="G23" s="31" t="s">
        <v>10122</v>
      </c>
    </row>
    <row r="24" spans="1:7" x14ac:dyDescent="0.25">
      <c r="C24" s="29"/>
      <c r="E24" s="29" t="s">
        <v>10358</v>
      </c>
    </row>
    <row r="25" spans="1:7" ht="24" x14ac:dyDescent="0.25">
      <c r="A25" s="33" t="s">
        <v>10122</v>
      </c>
      <c r="C25" s="29" t="s">
        <v>8647</v>
      </c>
      <c r="E25" s="29" t="s">
        <v>10359</v>
      </c>
      <c r="G25" t="s">
        <v>10419</v>
      </c>
    </row>
    <row r="26" spans="1:7" x14ac:dyDescent="0.25">
      <c r="C26" s="29" t="s">
        <v>10253</v>
      </c>
      <c r="E26" s="29" t="s">
        <v>10360</v>
      </c>
      <c r="G26" s="29"/>
    </row>
    <row r="27" spans="1:7" x14ac:dyDescent="0.25">
      <c r="A27" t="s">
        <v>10123</v>
      </c>
      <c r="C27" s="29" t="s">
        <v>10254</v>
      </c>
      <c r="E27" s="29" t="s">
        <v>10361</v>
      </c>
      <c r="G27" s="29" t="s">
        <v>8647</v>
      </c>
    </row>
    <row r="28" spans="1:7" x14ac:dyDescent="0.25">
      <c r="C28" s="29" t="s">
        <v>10255</v>
      </c>
      <c r="G28" s="29" t="s">
        <v>10253</v>
      </c>
    </row>
    <row r="29" spans="1:7" x14ac:dyDescent="0.25">
      <c r="A29" t="s">
        <v>10124</v>
      </c>
      <c r="C29" s="29" t="s">
        <v>10256</v>
      </c>
      <c r="G29" s="29" t="s">
        <v>10254</v>
      </c>
    </row>
    <row r="30" spans="1:7" x14ac:dyDescent="0.25">
      <c r="C30" s="29" t="s">
        <v>10257</v>
      </c>
      <c r="G30" s="29" t="s">
        <v>10255</v>
      </c>
    </row>
    <row r="31" spans="1:7" ht="31.5" x14ac:dyDescent="0.25">
      <c r="A31" t="s">
        <v>10125</v>
      </c>
      <c r="C31" s="29" t="s">
        <v>10258</v>
      </c>
      <c r="E31" s="31" t="s">
        <v>10133</v>
      </c>
      <c r="G31" s="29" t="s">
        <v>10357</v>
      </c>
    </row>
    <row r="32" spans="1:7" x14ac:dyDescent="0.25">
      <c r="C32" s="29" t="s">
        <v>10259</v>
      </c>
      <c r="G32" s="29" t="s">
        <v>10358</v>
      </c>
    </row>
    <row r="33" spans="1:7" ht="18" x14ac:dyDescent="0.25">
      <c r="A33" t="s">
        <v>10126</v>
      </c>
      <c r="E33" s="32" t="s">
        <v>10134</v>
      </c>
      <c r="G33" s="29" t="s">
        <v>10420</v>
      </c>
    </row>
    <row r="34" spans="1:7" x14ac:dyDescent="0.25">
      <c r="C34" t="s">
        <v>10260</v>
      </c>
      <c r="G34" s="29" t="s">
        <v>10421</v>
      </c>
    </row>
    <row r="35" spans="1:7" x14ac:dyDescent="0.25">
      <c r="A35" t="s">
        <v>10127</v>
      </c>
      <c r="E35" t="s">
        <v>10135</v>
      </c>
      <c r="G35" s="29" t="s">
        <v>10422</v>
      </c>
    </row>
    <row r="37" spans="1:7" x14ac:dyDescent="0.25">
      <c r="A37" t="s">
        <v>314</v>
      </c>
      <c r="E37" t="s">
        <v>10261</v>
      </c>
    </row>
    <row r="38" spans="1:7" ht="31.5" x14ac:dyDescent="0.25">
      <c r="C38" s="31" t="s">
        <v>10133</v>
      </c>
    </row>
    <row r="39" spans="1:7" ht="31.5" x14ac:dyDescent="0.25">
      <c r="A39" t="s">
        <v>10128</v>
      </c>
      <c r="E39" t="s">
        <v>8805</v>
      </c>
      <c r="G39" s="31" t="s">
        <v>10133</v>
      </c>
    </row>
    <row r="40" spans="1:7" ht="18" x14ac:dyDescent="0.25">
      <c r="C40" s="32" t="s">
        <v>10134</v>
      </c>
    </row>
    <row r="41" spans="1:7" ht="18" x14ac:dyDescent="0.25">
      <c r="A41" t="s">
        <v>10129</v>
      </c>
      <c r="E41" s="32" t="s">
        <v>10262</v>
      </c>
      <c r="G41" s="32" t="s">
        <v>10134</v>
      </c>
    </row>
    <row r="42" spans="1:7" x14ac:dyDescent="0.25">
      <c r="C42" t="s">
        <v>10135</v>
      </c>
    </row>
    <row r="43" spans="1:7" x14ac:dyDescent="0.25">
      <c r="A43" t="s">
        <v>10130</v>
      </c>
      <c r="E43" t="s">
        <v>10138</v>
      </c>
      <c r="G43" t="s">
        <v>10135</v>
      </c>
    </row>
    <row r="44" spans="1:7" x14ac:dyDescent="0.25">
      <c r="C44" t="s">
        <v>10261</v>
      </c>
      <c r="E44" s="29"/>
    </row>
    <row r="45" spans="1:7" x14ac:dyDescent="0.25">
      <c r="A45" t="s">
        <v>10131</v>
      </c>
      <c r="E45" s="29" t="s">
        <v>10362</v>
      </c>
      <c r="G45" t="s">
        <v>10261</v>
      </c>
    </row>
    <row r="46" spans="1:7" x14ac:dyDescent="0.25">
      <c r="C46" t="s">
        <v>8805</v>
      </c>
      <c r="E46" s="29" t="s">
        <v>10363</v>
      </c>
    </row>
    <row r="47" spans="1:7" x14ac:dyDescent="0.25">
      <c r="A47" t="s">
        <v>10132</v>
      </c>
      <c r="E47" s="29" t="s">
        <v>10364</v>
      </c>
      <c r="G47" t="s">
        <v>8805</v>
      </c>
    </row>
    <row r="48" spans="1:7" ht="18" x14ac:dyDescent="0.25">
      <c r="C48" s="32" t="s">
        <v>10262</v>
      </c>
      <c r="E48" s="29" t="s">
        <v>10365</v>
      </c>
    </row>
    <row r="49" spans="1:7" ht="18" x14ac:dyDescent="0.25">
      <c r="E49" s="29" t="s">
        <v>10366</v>
      </c>
      <c r="G49" s="32" t="s">
        <v>10423</v>
      </c>
    </row>
    <row r="50" spans="1:7" x14ac:dyDescent="0.25">
      <c r="C50" t="s">
        <v>10138</v>
      </c>
      <c r="G50" s="29"/>
    </row>
    <row r="51" spans="1:7" ht="31.5" x14ac:dyDescent="0.25">
      <c r="A51" s="31" t="s">
        <v>10133</v>
      </c>
      <c r="C51" s="29"/>
      <c r="G51" s="29" t="s">
        <v>10424</v>
      </c>
    </row>
    <row r="52" spans="1:7" x14ac:dyDescent="0.25">
      <c r="C52" s="29" t="s">
        <v>10139</v>
      </c>
      <c r="G52" s="29" t="s">
        <v>10425</v>
      </c>
    </row>
    <row r="53" spans="1:7" ht="31.5" x14ac:dyDescent="0.25">
      <c r="A53" t="s">
        <v>10134</v>
      </c>
      <c r="C53" s="29" t="s">
        <v>10140</v>
      </c>
      <c r="E53" s="31" t="s">
        <v>10144</v>
      </c>
      <c r="G53" s="29" t="s">
        <v>10426</v>
      </c>
    </row>
    <row r="54" spans="1:7" x14ac:dyDescent="0.25">
      <c r="C54" s="29" t="s">
        <v>10263</v>
      </c>
      <c r="G54" s="29" t="s">
        <v>10427</v>
      </c>
    </row>
    <row r="55" spans="1:7" ht="24" x14ac:dyDescent="0.25">
      <c r="A55" t="s">
        <v>10135</v>
      </c>
      <c r="C55" s="29" t="s">
        <v>10264</v>
      </c>
      <c r="E55" s="33" t="s">
        <v>265</v>
      </c>
      <c r="G55" s="29" t="s">
        <v>10428</v>
      </c>
    </row>
    <row r="56" spans="1:7" x14ac:dyDescent="0.25">
      <c r="C56" s="29" t="s">
        <v>10265</v>
      </c>
    </row>
    <row r="57" spans="1:7" ht="18" x14ac:dyDescent="0.25">
      <c r="A57" t="s">
        <v>10136</v>
      </c>
      <c r="E57" s="32" t="s">
        <v>10145</v>
      </c>
    </row>
    <row r="59" spans="1:7" ht="31.5" x14ac:dyDescent="0.25">
      <c r="A59" t="s">
        <v>8805</v>
      </c>
      <c r="E59" t="s">
        <v>10367</v>
      </c>
      <c r="G59" s="31" t="s">
        <v>10144</v>
      </c>
    </row>
    <row r="60" spans="1:7" ht="31.5" x14ac:dyDescent="0.25">
      <c r="C60" s="31" t="s">
        <v>10144</v>
      </c>
    </row>
    <row r="61" spans="1:7" ht="24" x14ac:dyDescent="0.25">
      <c r="A61" t="s">
        <v>10137</v>
      </c>
      <c r="E61" s="32" t="s">
        <v>10149</v>
      </c>
      <c r="G61" s="33" t="s">
        <v>10429</v>
      </c>
    </row>
    <row r="62" spans="1:7" ht="24" x14ac:dyDescent="0.25">
      <c r="C62" s="33" t="s">
        <v>147</v>
      </c>
    </row>
    <row r="63" spans="1:7" ht="18" x14ac:dyDescent="0.25">
      <c r="A63" t="s">
        <v>10138</v>
      </c>
      <c r="E63" t="s">
        <v>10368</v>
      </c>
      <c r="G63" s="32" t="s">
        <v>10145</v>
      </c>
    </row>
    <row r="64" spans="1:7" ht="18" x14ac:dyDescent="0.25">
      <c r="C64" s="32" t="s">
        <v>10145</v>
      </c>
    </row>
    <row r="65" spans="1:7" ht="18" x14ac:dyDescent="0.25">
      <c r="A65" t="s">
        <v>10139</v>
      </c>
      <c r="E65" s="32" t="s">
        <v>10153</v>
      </c>
      <c r="G65" t="s">
        <v>10430</v>
      </c>
    </row>
    <row r="66" spans="1:7" x14ac:dyDescent="0.25">
      <c r="C66" t="s">
        <v>10266</v>
      </c>
    </row>
    <row r="67" spans="1:7" x14ac:dyDescent="0.25">
      <c r="A67" t="s">
        <v>10140</v>
      </c>
      <c r="E67" t="s">
        <v>10369</v>
      </c>
      <c r="G67" t="s">
        <v>10431</v>
      </c>
    </row>
    <row r="68" spans="1:7" x14ac:dyDescent="0.25">
      <c r="C68" t="s">
        <v>10267</v>
      </c>
    </row>
    <row r="69" spans="1:7" ht="18" x14ac:dyDescent="0.25">
      <c r="A69" t="s">
        <v>10141</v>
      </c>
      <c r="E69" s="32" t="s">
        <v>10156</v>
      </c>
      <c r="G69" s="32" t="s">
        <v>10149</v>
      </c>
    </row>
    <row r="70" spans="1:7" ht="18" x14ac:dyDescent="0.25">
      <c r="C70" s="32" t="s">
        <v>10149</v>
      </c>
    </row>
    <row r="71" spans="1:7" x14ac:dyDescent="0.25">
      <c r="A71" t="s">
        <v>10142</v>
      </c>
      <c r="E71" t="s">
        <v>10370</v>
      </c>
      <c r="G71" t="s">
        <v>10432</v>
      </c>
    </row>
    <row r="72" spans="1:7" x14ac:dyDescent="0.25">
      <c r="C72" t="s">
        <v>10268</v>
      </c>
    </row>
    <row r="73" spans="1:7" x14ac:dyDescent="0.25">
      <c r="A73" t="s">
        <v>10143</v>
      </c>
      <c r="E73" t="s">
        <v>10371</v>
      </c>
      <c r="G73" t="s">
        <v>10433</v>
      </c>
    </row>
    <row r="74" spans="1:7" ht="18" x14ac:dyDescent="0.25">
      <c r="C74" s="32" t="s">
        <v>10153</v>
      </c>
    </row>
    <row r="75" spans="1:7" ht="18" x14ac:dyDescent="0.25">
      <c r="E75" t="s">
        <v>10372</v>
      </c>
      <c r="G75" s="32" t="s">
        <v>10307</v>
      </c>
    </row>
    <row r="76" spans="1:7" x14ac:dyDescent="0.25">
      <c r="C76" t="s">
        <v>10269</v>
      </c>
    </row>
    <row r="77" spans="1:7" ht="31.5" x14ac:dyDescent="0.25">
      <c r="A77" s="31" t="s">
        <v>10144</v>
      </c>
      <c r="E77" t="s">
        <v>10373</v>
      </c>
      <c r="G77" t="s">
        <v>10434</v>
      </c>
    </row>
    <row r="78" spans="1:7" x14ac:dyDescent="0.25">
      <c r="C78" t="s">
        <v>10270</v>
      </c>
    </row>
    <row r="79" spans="1:7" ht="24" x14ac:dyDescent="0.25">
      <c r="A79" s="33" t="s">
        <v>1</v>
      </c>
      <c r="E79" t="s">
        <v>10374</v>
      </c>
      <c r="G79" s="32" t="s">
        <v>10156</v>
      </c>
    </row>
    <row r="80" spans="1:7" x14ac:dyDescent="0.25">
      <c r="C80" t="s">
        <v>10271</v>
      </c>
      <c r="G80" s="29"/>
    </row>
    <row r="81" spans="1:7" ht="18" x14ac:dyDescent="0.25">
      <c r="A81" s="32" t="s">
        <v>10145</v>
      </c>
      <c r="E81" s="32" t="s">
        <v>10163</v>
      </c>
      <c r="G81" s="29" t="s">
        <v>10435</v>
      </c>
    </row>
    <row r="82" spans="1:7" ht="18" x14ac:dyDescent="0.25">
      <c r="C82" s="32" t="s">
        <v>10156</v>
      </c>
      <c r="G82" s="29" t="s">
        <v>10436</v>
      </c>
    </row>
    <row r="83" spans="1:7" x14ac:dyDescent="0.25">
      <c r="A83" t="s">
        <v>10146</v>
      </c>
      <c r="E83" t="s">
        <v>10183</v>
      </c>
      <c r="G83" s="29" t="s">
        <v>10437</v>
      </c>
    </row>
    <row r="84" spans="1:7" x14ac:dyDescent="0.25">
      <c r="C84" t="s">
        <v>10272</v>
      </c>
      <c r="G84" s="29" t="s">
        <v>10330</v>
      </c>
    </row>
    <row r="85" spans="1:7" x14ac:dyDescent="0.25">
      <c r="A85" t="s">
        <v>10147</v>
      </c>
      <c r="E85" t="s">
        <v>10184</v>
      </c>
    </row>
    <row r="86" spans="1:7" ht="18" x14ac:dyDescent="0.25">
      <c r="C86" t="s">
        <v>10273</v>
      </c>
      <c r="G86" s="32" t="s">
        <v>10163</v>
      </c>
    </row>
    <row r="87" spans="1:7" x14ac:dyDescent="0.25">
      <c r="A87" t="s">
        <v>10148</v>
      </c>
      <c r="E87" t="s">
        <v>8820</v>
      </c>
    </row>
    <row r="88" spans="1:7" x14ac:dyDescent="0.25">
      <c r="C88" t="s">
        <v>10274</v>
      </c>
      <c r="G88" t="s">
        <v>10201</v>
      </c>
    </row>
    <row r="89" spans="1:7" ht="18" x14ac:dyDescent="0.25">
      <c r="A89" s="32" t="s">
        <v>10149</v>
      </c>
      <c r="E89" s="2">
        <v>37316</v>
      </c>
    </row>
    <row r="90" spans="1:7" x14ac:dyDescent="0.25">
      <c r="C90" t="s">
        <v>10275</v>
      </c>
      <c r="G90" t="s">
        <v>10438</v>
      </c>
    </row>
    <row r="91" spans="1:7" x14ac:dyDescent="0.25">
      <c r="A91" t="s">
        <v>8727</v>
      </c>
      <c r="E91" t="s">
        <v>1351</v>
      </c>
    </row>
    <row r="92" spans="1:7" x14ac:dyDescent="0.25">
      <c r="C92" t="s">
        <v>10276</v>
      </c>
      <c r="G92" t="s">
        <v>8820</v>
      </c>
    </row>
    <row r="93" spans="1:7" x14ac:dyDescent="0.25">
      <c r="A93" t="s">
        <v>10150</v>
      </c>
      <c r="E93">
        <v>2</v>
      </c>
    </row>
    <row r="94" spans="1:7" x14ac:dyDescent="0.25">
      <c r="C94" t="s">
        <v>10277</v>
      </c>
      <c r="G94" s="2">
        <v>37653</v>
      </c>
    </row>
    <row r="95" spans="1:7" x14ac:dyDescent="0.25">
      <c r="A95" t="s">
        <v>10151</v>
      </c>
      <c r="E95" t="s">
        <v>8832</v>
      </c>
    </row>
    <row r="96" spans="1:7" x14ac:dyDescent="0.25">
      <c r="C96" t="s">
        <v>10278</v>
      </c>
      <c r="G96" t="s">
        <v>1351</v>
      </c>
    </row>
    <row r="97" spans="1:7" x14ac:dyDescent="0.25">
      <c r="A97" t="s">
        <v>10152</v>
      </c>
      <c r="E97" t="s">
        <v>10185</v>
      </c>
    </row>
    <row r="98" spans="1:7" x14ac:dyDescent="0.25">
      <c r="C98" t="s">
        <v>10279</v>
      </c>
      <c r="G98">
        <v>2</v>
      </c>
    </row>
    <row r="99" spans="1:7" ht="18" x14ac:dyDescent="0.25">
      <c r="A99" s="32" t="s">
        <v>10153</v>
      </c>
    </row>
    <row r="100" spans="1:7" ht="18" x14ac:dyDescent="0.25">
      <c r="C100" s="32" t="s">
        <v>10163</v>
      </c>
      <c r="G100" t="s">
        <v>8832</v>
      </c>
    </row>
    <row r="101" spans="1:7" ht="31.5" x14ac:dyDescent="0.25">
      <c r="A101" t="s">
        <v>10154</v>
      </c>
      <c r="E101" s="31" t="s">
        <v>10171</v>
      </c>
    </row>
    <row r="102" spans="1:7" x14ac:dyDescent="0.25">
      <c r="C102" t="s">
        <v>10183</v>
      </c>
      <c r="G102" t="s">
        <v>10439</v>
      </c>
    </row>
    <row r="103" spans="1:7" ht="24" x14ac:dyDescent="0.25">
      <c r="A103" t="s">
        <v>10155</v>
      </c>
      <c r="E103" s="33" t="s">
        <v>10375</v>
      </c>
    </row>
    <row r="104" spans="1:7" x14ac:dyDescent="0.25">
      <c r="C104" t="s">
        <v>10280</v>
      </c>
    </row>
    <row r="105" spans="1:7" ht="18" x14ac:dyDescent="0.25">
      <c r="A105" s="32" t="s">
        <v>10156</v>
      </c>
      <c r="E105" s="32" t="s">
        <v>10145</v>
      </c>
    </row>
    <row r="106" spans="1:7" ht="31.5" x14ac:dyDescent="0.25">
      <c r="C106" t="s">
        <v>8820</v>
      </c>
      <c r="G106" s="31" t="s">
        <v>10171</v>
      </c>
    </row>
    <row r="107" spans="1:7" x14ac:dyDescent="0.25">
      <c r="A107" t="s">
        <v>10157</v>
      </c>
      <c r="E107" t="s">
        <v>10376</v>
      </c>
    </row>
    <row r="108" spans="1:7" ht="24" x14ac:dyDescent="0.25">
      <c r="C108" s="2">
        <v>37316</v>
      </c>
      <c r="G108" s="33" t="s">
        <v>9498</v>
      </c>
    </row>
    <row r="109" spans="1:7" ht="18" x14ac:dyDescent="0.25">
      <c r="A109" t="s">
        <v>10158</v>
      </c>
      <c r="E109" s="32" t="s">
        <v>10156</v>
      </c>
    </row>
    <row r="110" spans="1:7" ht="18" x14ac:dyDescent="0.25">
      <c r="C110" t="s">
        <v>1351</v>
      </c>
      <c r="G110" s="32" t="s">
        <v>10145</v>
      </c>
    </row>
    <row r="111" spans="1:7" x14ac:dyDescent="0.25">
      <c r="A111" t="s">
        <v>10159</v>
      </c>
      <c r="E111" t="s">
        <v>10377</v>
      </c>
    </row>
    <row r="112" spans="1:7" x14ac:dyDescent="0.25">
      <c r="C112">
        <v>2</v>
      </c>
      <c r="G112" t="s">
        <v>10440</v>
      </c>
    </row>
    <row r="113" spans="1:7" x14ac:dyDescent="0.25">
      <c r="A113" t="s">
        <v>10160</v>
      </c>
      <c r="E113" t="s">
        <v>10378</v>
      </c>
    </row>
    <row r="114" spans="1:7" ht="18" x14ac:dyDescent="0.25">
      <c r="C114" t="s">
        <v>8832</v>
      </c>
      <c r="G114" s="32" t="s">
        <v>10149</v>
      </c>
    </row>
    <row r="115" spans="1:7" x14ac:dyDescent="0.25">
      <c r="A115" t="s">
        <v>10161</v>
      </c>
      <c r="E115" t="s">
        <v>10379</v>
      </c>
    </row>
    <row r="116" spans="1:7" x14ac:dyDescent="0.25">
      <c r="C116" t="s">
        <v>10281</v>
      </c>
      <c r="G116" t="s">
        <v>10441</v>
      </c>
    </row>
    <row r="117" spans="1:7" x14ac:dyDescent="0.25">
      <c r="A117" t="s">
        <v>10162</v>
      </c>
      <c r="E117" t="s">
        <v>10380</v>
      </c>
    </row>
    <row r="118" spans="1:7" x14ac:dyDescent="0.25">
      <c r="G118" t="s">
        <v>10442</v>
      </c>
    </row>
    <row r="119" spans="1:7" ht="18" x14ac:dyDescent="0.25">
      <c r="A119" s="32" t="s">
        <v>10163</v>
      </c>
      <c r="E119" t="s">
        <v>10381</v>
      </c>
    </row>
    <row r="120" spans="1:7" ht="31.5" x14ac:dyDescent="0.25">
      <c r="C120" s="31" t="s">
        <v>10171</v>
      </c>
      <c r="G120" t="s">
        <v>10443</v>
      </c>
    </row>
    <row r="121" spans="1:7" ht="18" x14ac:dyDescent="0.25">
      <c r="A121" t="s">
        <v>10164</v>
      </c>
      <c r="E121" s="32" t="s">
        <v>10163</v>
      </c>
    </row>
    <row r="122" spans="1:7" ht="24" x14ac:dyDescent="0.25">
      <c r="C122" s="33" t="s">
        <v>181</v>
      </c>
      <c r="G122" s="32" t="s">
        <v>10307</v>
      </c>
    </row>
    <row r="123" spans="1:7" x14ac:dyDescent="0.25">
      <c r="A123" t="s">
        <v>10165</v>
      </c>
      <c r="E123" t="s">
        <v>10201</v>
      </c>
    </row>
    <row r="124" spans="1:7" ht="18" x14ac:dyDescent="0.25">
      <c r="C124" s="32" t="s">
        <v>10145</v>
      </c>
      <c r="G124" t="s">
        <v>10444</v>
      </c>
    </row>
    <row r="125" spans="1:7" x14ac:dyDescent="0.25">
      <c r="A125" t="s">
        <v>10166</v>
      </c>
      <c r="E125" t="s">
        <v>10184</v>
      </c>
    </row>
    <row r="126" spans="1:7" x14ac:dyDescent="0.25">
      <c r="C126" t="s">
        <v>10282</v>
      </c>
      <c r="G126">
        <v>10</v>
      </c>
    </row>
    <row r="127" spans="1:7" x14ac:dyDescent="0.25">
      <c r="A127" t="s">
        <v>8820</v>
      </c>
      <c r="E127" t="s">
        <v>8820</v>
      </c>
    </row>
    <row r="128" spans="1:7" ht="18" x14ac:dyDescent="0.25">
      <c r="C128" s="32" t="s">
        <v>10149</v>
      </c>
      <c r="G128">
        <v>9</v>
      </c>
    </row>
    <row r="129" spans="1:7" x14ac:dyDescent="0.25">
      <c r="A129" t="s">
        <v>10167</v>
      </c>
      <c r="E129" s="2">
        <v>37316</v>
      </c>
    </row>
    <row r="130" spans="1:7" x14ac:dyDescent="0.25">
      <c r="C130" t="s">
        <v>10283</v>
      </c>
      <c r="G130">
        <v>9</v>
      </c>
    </row>
    <row r="131" spans="1:7" x14ac:dyDescent="0.25">
      <c r="A131" t="s">
        <v>1351</v>
      </c>
      <c r="E131" t="s">
        <v>1351</v>
      </c>
    </row>
    <row r="132" spans="1:7" x14ac:dyDescent="0.25">
      <c r="C132" t="s">
        <v>10284</v>
      </c>
      <c r="G132" t="s">
        <v>10445</v>
      </c>
    </row>
    <row r="133" spans="1:7" x14ac:dyDescent="0.25">
      <c r="A133" t="s">
        <v>10168</v>
      </c>
      <c r="E133">
        <v>2</v>
      </c>
    </row>
    <row r="134" spans="1:7" ht="18" x14ac:dyDescent="0.25">
      <c r="C134" s="32" t="s">
        <v>10153</v>
      </c>
      <c r="G134" s="32" t="s">
        <v>10156</v>
      </c>
    </row>
    <row r="135" spans="1:7" x14ac:dyDescent="0.25">
      <c r="A135" t="s">
        <v>10169</v>
      </c>
      <c r="E135" t="s">
        <v>8832</v>
      </c>
      <c r="G135" s="29"/>
    </row>
    <row r="136" spans="1:7" x14ac:dyDescent="0.25">
      <c r="C136" t="s">
        <v>10285</v>
      </c>
      <c r="G136" s="29" t="s">
        <v>10446</v>
      </c>
    </row>
    <row r="137" spans="1:7" x14ac:dyDescent="0.25">
      <c r="A137" t="s">
        <v>8832</v>
      </c>
      <c r="E137" t="s">
        <v>10185</v>
      </c>
      <c r="G137" s="29" t="s">
        <v>10447</v>
      </c>
    </row>
    <row r="138" spans="1:7" x14ac:dyDescent="0.25">
      <c r="C138" t="s">
        <v>10286</v>
      </c>
      <c r="G138" s="29" t="s">
        <v>10337</v>
      </c>
    </row>
    <row r="139" spans="1:7" x14ac:dyDescent="0.25">
      <c r="A139" t="s">
        <v>10170</v>
      </c>
      <c r="G139" s="29" t="s">
        <v>10448</v>
      </c>
    </row>
    <row r="140" spans="1:7" ht="18" x14ac:dyDescent="0.25">
      <c r="C140" s="32" t="s">
        <v>10156</v>
      </c>
    </row>
    <row r="141" spans="1:7" ht="31.5" x14ac:dyDescent="0.25">
      <c r="E141" s="31" t="s">
        <v>10190</v>
      </c>
      <c r="G141" s="32" t="s">
        <v>10163</v>
      </c>
    </row>
    <row r="142" spans="1:7" x14ac:dyDescent="0.25">
      <c r="C142" t="s">
        <v>10157</v>
      </c>
    </row>
    <row r="143" spans="1:7" ht="31.5" x14ac:dyDescent="0.25">
      <c r="A143" s="31" t="s">
        <v>10171</v>
      </c>
      <c r="E143" s="33" t="s">
        <v>256</v>
      </c>
      <c r="G143" t="s">
        <v>10201</v>
      </c>
    </row>
    <row r="144" spans="1:7" x14ac:dyDescent="0.25">
      <c r="C144" t="s">
        <v>10287</v>
      </c>
    </row>
    <row r="145" spans="1:7" ht="24" x14ac:dyDescent="0.25">
      <c r="A145" s="33" t="s">
        <v>10172</v>
      </c>
      <c r="E145" s="32" t="s">
        <v>10145</v>
      </c>
      <c r="G145" t="s">
        <v>10184</v>
      </c>
    </row>
    <row r="146" spans="1:7" x14ac:dyDescent="0.25">
      <c r="C146" t="s">
        <v>10288</v>
      </c>
    </row>
    <row r="147" spans="1:7" ht="18" x14ac:dyDescent="0.25">
      <c r="A147" s="32" t="s">
        <v>10145</v>
      </c>
      <c r="E147" t="s">
        <v>10382</v>
      </c>
      <c r="G147" t="s">
        <v>8820</v>
      </c>
    </row>
    <row r="148" spans="1:7" x14ac:dyDescent="0.25">
      <c r="C148" t="s">
        <v>10289</v>
      </c>
    </row>
    <row r="149" spans="1:7" x14ac:dyDescent="0.25">
      <c r="A149" t="s">
        <v>10173</v>
      </c>
      <c r="E149" t="s">
        <v>10383</v>
      </c>
      <c r="G149" s="2">
        <v>37653</v>
      </c>
    </row>
    <row r="150" spans="1:7" x14ac:dyDescent="0.25">
      <c r="C150" t="s">
        <v>10181</v>
      </c>
    </row>
    <row r="151" spans="1:7" x14ac:dyDescent="0.25">
      <c r="A151" t="s">
        <v>10174</v>
      </c>
      <c r="E151" t="s">
        <v>10384</v>
      </c>
      <c r="G151" t="s">
        <v>1351</v>
      </c>
    </row>
    <row r="152" spans="1:7" ht="18" x14ac:dyDescent="0.25">
      <c r="C152" s="32" t="s">
        <v>10163</v>
      </c>
    </row>
    <row r="153" spans="1:7" ht="18" x14ac:dyDescent="0.25">
      <c r="A153" s="32" t="s">
        <v>10149</v>
      </c>
      <c r="E153" s="32" t="s">
        <v>10156</v>
      </c>
      <c r="G153" t="s">
        <v>10121</v>
      </c>
    </row>
    <row r="154" spans="1:7" x14ac:dyDescent="0.25">
      <c r="C154" t="s">
        <v>10201</v>
      </c>
    </row>
    <row r="155" spans="1:7" x14ac:dyDescent="0.25">
      <c r="A155" t="s">
        <v>10175</v>
      </c>
      <c r="E155" t="s">
        <v>10385</v>
      </c>
      <c r="G155" t="s">
        <v>8832</v>
      </c>
    </row>
    <row r="156" spans="1:7" x14ac:dyDescent="0.25">
      <c r="C156" t="s">
        <v>10290</v>
      </c>
    </row>
    <row r="157" spans="1:7" x14ac:dyDescent="0.25">
      <c r="A157" t="s">
        <v>10176</v>
      </c>
      <c r="E157" t="s">
        <v>10386</v>
      </c>
      <c r="G157" t="s">
        <v>10165</v>
      </c>
    </row>
    <row r="158" spans="1:7" x14ac:dyDescent="0.25">
      <c r="C158" t="s">
        <v>8820</v>
      </c>
    </row>
    <row r="159" spans="1:7" ht="18" x14ac:dyDescent="0.25">
      <c r="A159" s="32" t="s">
        <v>10153</v>
      </c>
      <c r="E159" t="s">
        <v>10387</v>
      </c>
    </row>
    <row r="160" spans="1:7" x14ac:dyDescent="0.25">
      <c r="C160" s="2">
        <v>37316</v>
      </c>
    </row>
    <row r="161" spans="1:7" ht="31.5" x14ac:dyDescent="0.25">
      <c r="A161" t="s">
        <v>10177</v>
      </c>
      <c r="E161" t="s">
        <v>10388</v>
      </c>
      <c r="G161" s="31" t="s">
        <v>10190</v>
      </c>
    </row>
    <row r="162" spans="1:7" x14ac:dyDescent="0.25">
      <c r="C162" t="s">
        <v>1351</v>
      </c>
    </row>
    <row r="163" spans="1:7" ht="24" x14ac:dyDescent="0.25">
      <c r="A163" t="s">
        <v>10178</v>
      </c>
      <c r="E163" s="32" t="s">
        <v>10163</v>
      </c>
      <c r="G163" s="33" t="s">
        <v>10449</v>
      </c>
    </row>
    <row r="164" spans="1:7" x14ac:dyDescent="0.25">
      <c r="C164">
        <v>2</v>
      </c>
    </row>
    <row r="165" spans="1:7" ht="18" x14ac:dyDescent="0.25">
      <c r="A165" s="32" t="s">
        <v>10156</v>
      </c>
      <c r="E165" t="s">
        <v>10201</v>
      </c>
      <c r="G165" s="32" t="s">
        <v>10145</v>
      </c>
    </row>
    <row r="166" spans="1:7" x14ac:dyDescent="0.25">
      <c r="C166" t="s">
        <v>8832</v>
      </c>
    </row>
    <row r="167" spans="1:7" x14ac:dyDescent="0.25">
      <c r="A167" t="s">
        <v>10179</v>
      </c>
      <c r="E167" t="s">
        <v>10389</v>
      </c>
      <c r="G167" t="s">
        <v>10450</v>
      </c>
    </row>
    <row r="168" spans="1:7" x14ac:dyDescent="0.25">
      <c r="C168" t="s">
        <v>10291</v>
      </c>
    </row>
    <row r="169" spans="1:7" ht="18" x14ac:dyDescent="0.25">
      <c r="A169" t="s">
        <v>10180</v>
      </c>
      <c r="E169" t="s">
        <v>8820</v>
      </c>
      <c r="G169" s="32" t="s">
        <v>10156</v>
      </c>
    </row>
    <row r="170" spans="1:7" x14ac:dyDescent="0.25">
      <c r="G170" s="29"/>
    </row>
    <row r="171" spans="1:7" x14ac:dyDescent="0.25">
      <c r="A171" t="s">
        <v>10181</v>
      </c>
      <c r="E171" s="2">
        <v>37316</v>
      </c>
      <c r="G171" s="29" t="s">
        <v>10451</v>
      </c>
    </row>
    <row r="172" spans="1:7" ht="31.5" x14ac:dyDescent="0.25">
      <c r="C172" s="31" t="s">
        <v>10190</v>
      </c>
      <c r="G172" s="29" t="s">
        <v>10452</v>
      </c>
    </row>
    <row r="173" spans="1:7" x14ac:dyDescent="0.25">
      <c r="A173" t="s">
        <v>10182</v>
      </c>
      <c r="E173" t="s">
        <v>1351</v>
      </c>
      <c r="G173" s="29" t="s">
        <v>10453</v>
      </c>
    </row>
    <row r="174" spans="1:7" ht="24" x14ac:dyDescent="0.25">
      <c r="C174" s="33" t="s">
        <v>10292</v>
      </c>
    </row>
    <row r="175" spans="1:7" ht="18" x14ac:dyDescent="0.25">
      <c r="A175" s="32" t="s">
        <v>10163</v>
      </c>
      <c r="E175">
        <v>2</v>
      </c>
      <c r="G175" s="32" t="s">
        <v>10163</v>
      </c>
    </row>
    <row r="176" spans="1:7" ht="18" x14ac:dyDescent="0.25">
      <c r="C176" s="32" t="s">
        <v>10145</v>
      </c>
    </row>
    <row r="177" spans="1:7" x14ac:dyDescent="0.25">
      <c r="A177" t="s">
        <v>10183</v>
      </c>
      <c r="E177" t="s">
        <v>8832</v>
      </c>
      <c r="G177" t="s">
        <v>10201</v>
      </c>
    </row>
    <row r="178" spans="1:7" x14ac:dyDescent="0.25">
      <c r="C178" t="s">
        <v>10293</v>
      </c>
    </row>
    <row r="179" spans="1:7" x14ac:dyDescent="0.25">
      <c r="A179" t="s">
        <v>10184</v>
      </c>
      <c r="E179" t="s">
        <v>10203</v>
      </c>
      <c r="G179" t="s">
        <v>10202</v>
      </c>
    </row>
    <row r="180" spans="1:7" x14ac:dyDescent="0.25">
      <c r="C180" t="s">
        <v>10294</v>
      </c>
    </row>
    <row r="181" spans="1:7" x14ac:dyDescent="0.25">
      <c r="A181" t="s">
        <v>8820</v>
      </c>
      <c r="G181" t="s">
        <v>8820</v>
      </c>
    </row>
    <row r="182" spans="1:7" x14ac:dyDescent="0.25">
      <c r="C182" t="s">
        <v>10295</v>
      </c>
    </row>
    <row r="183" spans="1:7" ht="31.5" x14ac:dyDescent="0.25">
      <c r="A183" s="2">
        <v>37316</v>
      </c>
      <c r="E183" s="31" t="s">
        <v>10204</v>
      </c>
      <c r="G183" s="2">
        <v>37653</v>
      </c>
    </row>
    <row r="184" spans="1:7" ht="18" x14ac:dyDescent="0.25">
      <c r="C184" s="32" t="s">
        <v>10149</v>
      </c>
    </row>
    <row r="185" spans="1:7" ht="24" x14ac:dyDescent="0.25">
      <c r="A185" t="s">
        <v>1351</v>
      </c>
      <c r="E185" s="33" t="s">
        <v>286</v>
      </c>
      <c r="G185" t="s">
        <v>1351</v>
      </c>
    </row>
    <row r="186" spans="1:7" x14ac:dyDescent="0.25">
      <c r="C186" t="s">
        <v>10296</v>
      </c>
    </row>
    <row r="187" spans="1:7" ht="18" x14ac:dyDescent="0.25">
      <c r="A187">
        <v>2</v>
      </c>
      <c r="E187" s="32" t="s">
        <v>10145</v>
      </c>
      <c r="G187">
        <v>2</v>
      </c>
    </row>
    <row r="188" spans="1:7" ht="18" x14ac:dyDescent="0.25">
      <c r="C188" s="32" t="s">
        <v>10153</v>
      </c>
    </row>
    <row r="189" spans="1:7" x14ac:dyDescent="0.25">
      <c r="A189" t="s">
        <v>8832</v>
      </c>
      <c r="E189" t="s">
        <v>10390</v>
      </c>
      <c r="G189" t="s">
        <v>8832</v>
      </c>
    </row>
    <row r="190" spans="1:7" x14ac:dyDescent="0.25">
      <c r="C190" t="s">
        <v>10297</v>
      </c>
    </row>
    <row r="191" spans="1:7" ht="18" x14ac:dyDescent="0.25">
      <c r="A191" t="s">
        <v>10185</v>
      </c>
      <c r="E191" s="32" t="s">
        <v>10163</v>
      </c>
      <c r="G191" t="s">
        <v>9571</v>
      </c>
    </row>
    <row r="192" spans="1:7" x14ac:dyDescent="0.25">
      <c r="C192" t="s">
        <v>10298</v>
      </c>
    </row>
    <row r="193" spans="1:7" x14ac:dyDescent="0.25">
      <c r="E193" t="s">
        <v>10201</v>
      </c>
    </row>
    <row r="194" spans="1:7" ht="18" x14ac:dyDescent="0.25">
      <c r="C194" s="32" t="s">
        <v>10156</v>
      </c>
    </row>
    <row r="195" spans="1:7" ht="31.5" x14ac:dyDescent="0.25">
      <c r="A195" s="31" t="s">
        <v>10186</v>
      </c>
      <c r="E195" t="s">
        <v>10303</v>
      </c>
      <c r="G195" s="31" t="s">
        <v>10204</v>
      </c>
    </row>
    <row r="196" spans="1:7" x14ac:dyDescent="0.25">
      <c r="C196" t="s">
        <v>10299</v>
      </c>
    </row>
    <row r="197" spans="1:7" ht="24" x14ac:dyDescent="0.25">
      <c r="A197" t="s">
        <v>10187</v>
      </c>
      <c r="E197" t="s">
        <v>8820</v>
      </c>
      <c r="G197" s="33" t="s">
        <v>10332</v>
      </c>
    </row>
    <row r="198" spans="1:7" x14ac:dyDescent="0.25">
      <c r="C198" t="s">
        <v>10300</v>
      </c>
    </row>
    <row r="199" spans="1:7" ht="18" x14ac:dyDescent="0.25">
      <c r="A199" t="s">
        <v>10188</v>
      </c>
      <c r="E199" s="2">
        <v>37653</v>
      </c>
      <c r="G199" s="32" t="s">
        <v>10145</v>
      </c>
    </row>
    <row r="200" spans="1:7" x14ac:dyDescent="0.25">
      <c r="C200" t="s">
        <v>10301</v>
      </c>
    </row>
    <row r="201" spans="1:7" x14ac:dyDescent="0.25">
      <c r="A201" t="s">
        <v>10189</v>
      </c>
      <c r="E201" t="s">
        <v>1351</v>
      </c>
      <c r="G201" t="s">
        <v>10454</v>
      </c>
    </row>
    <row r="202" spans="1:7" x14ac:dyDescent="0.25">
      <c r="C202" t="s">
        <v>10228</v>
      </c>
    </row>
    <row r="203" spans="1:7" ht="18" x14ac:dyDescent="0.25">
      <c r="E203">
        <v>2</v>
      </c>
      <c r="G203" s="32" t="s">
        <v>10307</v>
      </c>
    </row>
    <row r="204" spans="1:7" x14ac:dyDescent="0.25">
      <c r="C204" t="s">
        <v>10302</v>
      </c>
    </row>
    <row r="205" spans="1:7" ht="31.5" x14ac:dyDescent="0.25">
      <c r="A205" s="31" t="s">
        <v>10190</v>
      </c>
      <c r="E205" t="s">
        <v>8832</v>
      </c>
      <c r="G205" t="s">
        <v>10455</v>
      </c>
    </row>
    <row r="206" spans="1:7" ht="18" x14ac:dyDescent="0.25">
      <c r="C206" s="32" t="s">
        <v>10163</v>
      </c>
    </row>
    <row r="207" spans="1:7" ht="24" x14ac:dyDescent="0.25">
      <c r="A207" s="33" t="s">
        <v>10191</v>
      </c>
      <c r="E207" t="s">
        <v>9571</v>
      </c>
      <c r="G207" t="s">
        <v>10456</v>
      </c>
    </row>
    <row r="208" spans="1:7" x14ac:dyDescent="0.25">
      <c r="C208" t="s">
        <v>10201</v>
      </c>
    </row>
    <row r="209" spans="1:7" ht="18" x14ac:dyDescent="0.25">
      <c r="A209" s="32" t="s">
        <v>10145</v>
      </c>
      <c r="G209" s="32" t="s">
        <v>10163</v>
      </c>
    </row>
    <row r="210" spans="1:7" x14ac:dyDescent="0.25">
      <c r="C210" t="s">
        <v>10303</v>
      </c>
    </row>
    <row r="211" spans="1:7" ht="31.5" x14ac:dyDescent="0.25">
      <c r="A211" t="s">
        <v>10192</v>
      </c>
      <c r="E211" s="31" t="s">
        <v>10216</v>
      </c>
      <c r="G211" t="s">
        <v>10201</v>
      </c>
    </row>
    <row r="212" spans="1:7" x14ac:dyDescent="0.25">
      <c r="C212" t="s">
        <v>8820</v>
      </c>
    </row>
    <row r="213" spans="1:7" ht="24" x14ac:dyDescent="0.25">
      <c r="A213" t="s">
        <v>10193</v>
      </c>
      <c r="E213" s="33" t="s">
        <v>1</v>
      </c>
      <c r="G213" t="s">
        <v>10184</v>
      </c>
    </row>
    <row r="214" spans="1:7" x14ac:dyDescent="0.25">
      <c r="C214" s="2">
        <v>37653</v>
      </c>
    </row>
    <row r="215" spans="1:7" ht="18" x14ac:dyDescent="0.25">
      <c r="A215" t="s">
        <v>10194</v>
      </c>
      <c r="E215" s="32" t="s">
        <v>10145</v>
      </c>
      <c r="G215" t="s">
        <v>8820</v>
      </c>
    </row>
    <row r="216" spans="1:7" x14ac:dyDescent="0.25">
      <c r="C216" t="s">
        <v>1351</v>
      </c>
    </row>
    <row r="217" spans="1:7" ht="18" x14ac:dyDescent="0.25">
      <c r="A217" s="32" t="s">
        <v>10149</v>
      </c>
      <c r="E217" t="s">
        <v>10391</v>
      </c>
      <c r="G217" s="2">
        <v>37653</v>
      </c>
    </row>
    <row r="218" spans="1:7" x14ac:dyDescent="0.25">
      <c r="C218">
        <v>2</v>
      </c>
    </row>
    <row r="219" spans="1:7" ht="18" x14ac:dyDescent="0.25">
      <c r="A219" t="s">
        <v>10195</v>
      </c>
      <c r="E219" s="32" t="s">
        <v>10149</v>
      </c>
      <c r="G219" t="s">
        <v>1351</v>
      </c>
    </row>
    <row r="220" spans="1:7" x14ac:dyDescent="0.25">
      <c r="C220" t="s">
        <v>8832</v>
      </c>
    </row>
    <row r="221" spans="1:7" ht="18" x14ac:dyDescent="0.25">
      <c r="A221" s="32" t="s">
        <v>10153</v>
      </c>
      <c r="E221" t="s">
        <v>10392</v>
      </c>
      <c r="G221" t="s">
        <v>10121</v>
      </c>
    </row>
    <row r="222" spans="1:7" x14ac:dyDescent="0.25">
      <c r="C222" t="s">
        <v>10215</v>
      </c>
    </row>
    <row r="223" spans="1:7" ht="18" x14ac:dyDescent="0.25">
      <c r="A223" t="s">
        <v>10196</v>
      </c>
      <c r="E223" s="32" t="s">
        <v>10153</v>
      </c>
      <c r="G223" t="s">
        <v>8832</v>
      </c>
    </row>
    <row r="225" spans="1:7" ht="18" x14ac:dyDescent="0.25">
      <c r="A225" s="32" t="s">
        <v>10156</v>
      </c>
      <c r="E225" t="s">
        <v>10154</v>
      </c>
      <c r="G225" t="s">
        <v>9571</v>
      </c>
    </row>
    <row r="226" spans="1:7" ht="31.5" x14ac:dyDescent="0.25">
      <c r="C226" s="31" t="s">
        <v>10204</v>
      </c>
    </row>
    <row r="227" spans="1:7" x14ac:dyDescent="0.25">
      <c r="A227" t="s">
        <v>10197</v>
      </c>
      <c r="E227" t="s">
        <v>10393</v>
      </c>
    </row>
    <row r="228" spans="1:7" ht="24" x14ac:dyDescent="0.25">
      <c r="C228" s="33" t="s">
        <v>10304</v>
      </c>
    </row>
    <row r="229" spans="1:7" ht="31.5" x14ac:dyDescent="0.25">
      <c r="A229" t="s">
        <v>10198</v>
      </c>
      <c r="E229" t="s">
        <v>10394</v>
      </c>
      <c r="G229" s="31" t="s">
        <v>10216</v>
      </c>
    </row>
    <row r="230" spans="1:7" ht="18" x14ac:dyDescent="0.25">
      <c r="C230" s="32" t="s">
        <v>10145</v>
      </c>
    </row>
    <row r="231" spans="1:7" ht="24" x14ac:dyDescent="0.25">
      <c r="A231" t="s">
        <v>10199</v>
      </c>
      <c r="E231" s="32" t="s">
        <v>10156</v>
      </c>
      <c r="G231" s="33" t="s">
        <v>73</v>
      </c>
    </row>
    <row r="232" spans="1:7" x14ac:dyDescent="0.25">
      <c r="C232" t="s">
        <v>10305</v>
      </c>
    </row>
    <row r="233" spans="1:7" ht="18" x14ac:dyDescent="0.25">
      <c r="A233" t="s">
        <v>10200</v>
      </c>
      <c r="E233" t="s">
        <v>10161</v>
      </c>
      <c r="G233" s="32" t="s">
        <v>10145</v>
      </c>
    </row>
    <row r="234" spans="1:7" x14ac:dyDescent="0.25">
      <c r="C234" t="s">
        <v>10306</v>
      </c>
    </row>
    <row r="235" spans="1:7" ht="18" x14ac:dyDescent="0.25">
      <c r="A235" s="32" t="s">
        <v>10163</v>
      </c>
      <c r="E235" t="s">
        <v>10395</v>
      </c>
      <c r="G235" t="s">
        <v>10457</v>
      </c>
    </row>
    <row r="236" spans="1:7" ht="18" x14ac:dyDescent="0.25">
      <c r="C236" s="32" t="s">
        <v>10307</v>
      </c>
    </row>
    <row r="237" spans="1:7" x14ac:dyDescent="0.25">
      <c r="A237" t="s">
        <v>10201</v>
      </c>
      <c r="E237" t="s">
        <v>10396</v>
      </c>
      <c r="G237" t="s">
        <v>10458</v>
      </c>
    </row>
    <row r="238" spans="1:7" x14ac:dyDescent="0.25">
      <c r="C238" t="s">
        <v>10308</v>
      </c>
    </row>
    <row r="239" spans="1:7" ht="18" x14ac:dyDescent="0.25">
      <c r="A239" t="s">
        <v>10202</v>
      </c>
      <c r="E239" t="s">
        <v>10397</v>
      </c>
      <c r="G239" s="32" t="s">
        <v>10307</v>
      </c>
    </row>
    <row r="240" spans="1:7" x14ac:dyDescent="0.25">
      <c r="C240" t="s">
        <v>10309</v>
      </c>
    </row>
    <row r="241" spans="1:7" ht="18" x14ac:dyDescent="0.25">
      <c r="A241" t="s">
        <v>8820</v>
      </c>
      <c r="E241" s="32" t="s">
        <v>10163</v>
      </c>
      <c r="G241" t="s">
        <v>10459</v>
      </c>
    </row>
    <row r="242" spans="1:7" x14ac:dyDescent="0.25">
      <c r="C242" t="s">
        <v>10310</v>
      </c>
    </row>
    <row r="243" spans="1:7" x14ac:dyDescent="0.25">
      <c r="A243" s="2">
        <v>37653</v>
      </c>
      <c r="E243" t="s">
        <v>10183</v>
      </c>
      <c r="G243" t="s">
        <v>10460</v>
      </c>
    </row>
    <row r="244" spans="1:7" x14ac:dyDescent="0.25">
      <c r="C244" t="s">
        <v>10311</v>
      </c>
    </row>
    <row r="245" spans="1:7" ht="18" x14ac:dyDescent="0.25">
      <c r="A245" t="s">
        <v>1351</v>
      </c>
      <c r="E245" t="s">
        <v>10165</v>
      </c>
      <c r="G245" s="32" t="s">
        <v>10163</v>
      </c>
    </row>
    <row r="246" spans="1:7" x14ac:dyDescent="0.25">
      <c r="C246" t="s">
        <v>10312</v>
      </c>
    </row>
    <row r="247" spans="1:7" x14ac:dyDescent="0.25">
      <c r="A247">
        <v>2</v>
      </c>
      <c r="E247" t="s">
        <v>10166</v>
      </c>
      <c r="G247" t="s">
        <v>10201</v>
      </c>
    </row>
    <row r="248" spans="1:7" x14ac:dyDescent="0.25">
      <c r="C248" t="s">
        <v>10313</v>
      </c>
    </row>
    <row r="249" spans="1:7" x14ac:dyDescent="0.25">
      <c r="A249" t="s">
        <v>8832</v>
      </c>
      <c r="E249" t="s">
        <v>1351</v>
      </c>
      <c r="G249" t="s">
        <v>8807</v>
      </c>
    </row>
    <row r="250" spans="1:7" ht="18" x14ac:dyDescent="0.25">
      <c r="C250" s="32" t="s">
        <v>10156</v>
      </c>
    </row>
    <row r="251" spans="1:7" x14ac:dyDescent="0.25">
      <c r="A251" t="s">
        <v>10203</v>
      </c>
      <c r="E251">
        <v>1</v>
      </c>
      <c r="G251" t="s">
        <v>8820</v>
      </c>
    </row>
    <row r="252" spans="1:7" x14ac:dyDescent="0.25">
      <c r="C252" t="s">
        <v>10314</v>
      </c>
    </row>
    <row r="253" spans="1:7" x14ac:dyDescent="0.25">
      <c r="E253" t="s">
        <v>8832</v>
      </c>
      <c r="G253" s="2">
        <v>37654</v>
      </c>
    </row>
    <row r="254" spans="1:7" x14ac:dyDescent="0.25">
      <c r="C254" t="s">
        <v>10315</v>
      </c>
    </row>
    <row r="255" spans="1:7" ht="31.5" x14ac:dyDescent="0.25">
      <c r="A255" s="31" t="s">
        <v>10204</v>
      </c>
      <c r="E255" t="s">
        <v>10291</v>
      </c>
      <c r="G255" t="s">
        <v>1351</v>
      </c>
    </row>
    <row r="256" spans="1:7" x14ac:dyDescent="0.25">
      <c r="C256" t="s">
        <v>10316</v>
      </c>
    </row>
    <row r="257" spans="1:7" ht="24" x14ac:dyDescent="0.25">
      <c r="A257" s="33" t="s">
        <v>10205</v>
      </c>
      <c r="G257">
        <v>2</v>
      </c>
    </row>
    <row r="258" spans="1:7" x14ac:dyDescent="0.25">
      <c r="C258" t="s">
        <v>10317</v>
      </c>
    </row>
    <row r="259" spans="1:7" ht="31.5" x14ac:dyDescent="0.25">
      <c r="A259" s="32" t="s">
        <v>10145</v>
      </c>
      <c r="E259" s="31" t="s">
        <v>10229</v>
      </c>
      <c r="G259" t="s">
        <v>8832</v>
      </c>
    </row>
    <row r="260" spans="1:7" x14ac:dyDescent="0.25">
      <c r="C260" t="s">
        <v>10318</v>
      </c>
    </row>
    <row r="261" spans="1:7" ht="24" x14ac:dyDescent="0.25">
      <c r="A261" t="s">
        <v>10206</v>
      </c>
      <c r="E261" s="33" t="s">
        <v>10398</v>
      </c>
      <c r="G261" t="s">
        <v>9571</v>
      </c>
    </row>
    <row r="262" spans="1:7" x14ac:dyDescent="0.25">
      <c r="C262" t="s">
        <v>10319</v>
      </c>
    </row>
    <row r="263" spans="1:7" x14ac:dyDescent="0.25">
      <c r="A263" t="s">
        <v>10207</v>
      </c>
      <c r="E263" t="s">
        <v>10399</v>
      </c>
    </row>
    <row r="264" spans="1:7" ht="18" x14ac:dyDescent="0.25">
      <c r="C264" s="32" t="s">
        <v>10163</v>
      </c>
    </row>
    <row r="265" spans="1:7" ht="31.5" x14ac:dyDescent="0.25">
      <c r="A265" s="32" t="s">
        <v>10149</v>
      </c>
      <c r="E265" t="s">
        <v>10400</v>
      </c>
      <c r="G265" s="31" t="s">
        <v>10331</v>
      </c>
    </row>
    <row r="266" spans="1:7" x14ac:dyDescent="0.25">
      <c r="C266" t="s">
        <v>10201</v>
      </c>
    </row>
    <row r="267" spans="1:7" ht="24" x14ac:dyDescent="0.25">
      <c r="A267" t="s">
        <v>10208</v>
      </c>
      <c r="E267" t="s">
        <v>10401</v>
      </c>
      <c r="G267" s="33" t="s">
        <v>10</v>
      </c>
    </row>
    <row r="268" spans="1:7" x14ac:dyDescent="0.25">
      <c r="C268" t="s">
        <v>10320</v>
      </c>
    </row>
    <row r="269" spans="1:7" ht="18" x14ac:dyDescent="0.25">
      <c r="A269" s="32" t="s">
        <v>10153</v>
      </c>
      <c r="E269" t="s">
        <v>10402</v>
      </c>
      <c r="G269" s="32" t="s">
        <v>10145</v>
      </c>
    </row>
    <row r="270" spans="1:7" x14ac:dyDescent="0.25">
      <c r="C270" t="s">
        <v>8820</v>
      </c>
    </row>
    <row r="271" spans="1:7" x14ac:dyDescent="0.25">
      <c r="A271" t="s">
        <v>10209</v>
      </c>
      <c r="E271" t="s">
        <v>10403</v>
      </c>
      <c r="G271" t="s">
        <v>10461</v>
      </c>
    </row>
    <row r="272" spans="1:7" x14ac:dyDescent="0.25">
      <c r="C272" s="2">
        <v>37316</v>
      </c>
    </row>
    <row r="273" spans="1:7" x14ac:dyDescent="0.25">
      <c r="A273" t="s">
        <v>10210</v>
      </c>
      <c r="G273" t="s">
        <v>10462</v>
      </c>
    </row>
    <row r="274" spans="1:7" x14ac:dyDescent="0.25">
      <c r="C274" t="s">
        <v>1351</v>
      </c>
    </row>
    <row r="275" spans="1:7" ht="31.5" x14ac:dyDescent="0.25">
      <c r="A275" s="32" t="s">
        <v>10156</v>
      </c>
      <c r="E275" s="31" t="s">
        <v>10404</v>
      </c>
      <c r="G275" s="32" t="s">
        <v>10156</v>
      </c>
    </row>
    <row r="276" spans="1:7" x14ac:dyDescent="0.25">
      <c r="C276">
        <v>3</v>
      </c>
      <c r="G276" s="29"/>
    </row>
    <row r="277" spans="1:7" x14ac:dyDescent="0.25">
      <c r="A277" t="s">
        <v>10211</v>
      </c>
      <c r="E277" t="s">
        <v>10405</v>
      </c>
      <c r="G277" s="29" t="s">
        <v>10161</v>
      </c>
    </row>
    <row r="278" spans="1:7" x14ac:dyDescent="0.25">
      <c r="C278" t="s">
        <v>8832</v>
      </c>
      <c r="G278" s="29" t="s">
        <v>10157</v>
      </c>
    </row>
    <row r="279" spans="1:7" x14ac:dyDescent="0.25">
      <c r="A279" t="s">
        <v>10212</v>
      </c>
      <c r="E279" t="s">
        <v>10406</v>
      </c>
      <c r="G279" s="29" t="s">
        <v>10463</v>
      </c>
    </row>
    <row r="280" spans="1:7" x14ac:dyDescent="0.25">
      <c r="C280" t="s">
        <v>10203</v>
      </c>
      <c r="G280" s="29" t="s">
        <v>10395</v>
      </c>
    </row>
    <row r="281" spans="1:7" x14ac:dyDescent="0.25">
      <c r="A281" t="s">
        <v>10213</v>
      </c>
      <c r="E281" t="s">
        <v>10407</v>
      </c>
      <c r="G281" s="29" t="s">
        <v>10464</v>
      </c>
    </row>
    <row r="283" spans="1:7" ht="18" x14ac:dyDescent="0.25">
      <c r="A283" t="s">
        <v>10214</v>
      </c>
      <c r="E283" t="s">
        <v>10408</v>
      </c>
      <c r="G283" s="32" t="s">
        <v>10163</v>
      </c>
    </row>
    <row r="284" spans="1:7" ht="31.5" x14ac:dyDescent="0.25">
      <c r="C284" s="31" t="s">
        <v>10216</v>
      </c>
    </row>
    <row r="285" spans="1:7" ht="18" x14ac:dyDescent="0.25">
      <c r="A285" s="32" t="s">
        <v>10163</v>
      </c>
      <c r="G285" t="s">
        <v>10183</v>
      </c>
    </row>
    <row r="286" spans="1:7" ht="24" x14ac:dyDescent="0.25">
      <c r="C286" s="33" t="s">
        <v>10321</v>
      </c>
    </row>
    <row r="287" spans="1:7" x14ac:dyDescent="0.25">
      <c r="A287" t="s">
        <v>10201</v>
      </c>
      <c r="G287" t="s">
        <v>9506</v>
      </c>
    </row>
    <row r="288" spans="1:7" ht="18" x14ac:dyDescent="0.25">
      <c r="C288" s="32" t="s">
        <v>10145</v>
      </c>
    </row>
    <row r="289" spans="1:7" x14ac:dyDescent="0.25">
      <c r="A289" t="s">
        <v>10202</v>
      </c>
      <c r="G289" t="s">
        <v>10166</v>
      </c>
    </row>
    <row r="290" spans="1:7" x14ac:dyDescent="0.25">
      <c r="C290" t="s">
        <v>10322</v>
      </c>
    </row>
    <row r="291" spans="1:7" x14ac:dyDescent="0.25">
      <c r="A291" t="s">
        <v>8820</v>
      </c>
      <c r="G291" t="s">
        <v>1351</v>
      </c>
    </row>
    <row r="292" spans="1:7" x14ac:dyDescent="0.25">
      <c r="C292" t="s">
        <v>10323</v>
      </c>
    </row>
    <row r="293" spans="1:7" x14ac:dyDescent="0.25">
      <c r="A293" s="2">
        <v>37316</v>
      </c>
      <c r="G293">
        <v>1</v>
      </c>
    </row>
    <row r="294" spans="1:7" ht="18" x14ac:dyDescent="0.25">
      <c r="C294" s="32" t="s">
        <v>10149</v>
      </c>
    </row>
    <row r="295" spans="1:7" x14ac:dyDescent="0.25">
      <c r="A295" t="s">
        <v>1351</v>
      </c>
      <c r="G295" t="s">
        <v>8832</v>
      </c>
    </row>
    <row r="296" spans="1:7" x14ac:dyDescent="0.25">
      <c r="C296" t="s">
        <v>10324</v>
      </c>
    </row>
    <row r="297" spans="1:7" x14ac:dyDescent="0.25">
      <c r="A297" t="s">
        <v>10121</v>
      </c>
      <c r="G297" t="s">
        <v>10203</v>
      </c>
    </row>
    <row r="298" spans="1:7" ht="18" x14ac:dyDescent="0.25">
      <c r="C298" s="32" t="s">
        <v>10153</v>
      </c>
    </row>
    <row r="299" spans="1:7" x14ac:dyDescent="0.25">
      <c r="A299" t="s">
        <v>8832</v>
      </c>
    </row>
    <row r="300" spans="1:7" x14ac:dyDescent="0.25">
      <c r="C300" t="s">
        <v>10325</v>
      </c>
    </row>
    <row r="301" spans="1:7" ht="31.5" x14ac:dyDescent="0.25">
      <c r="A301" t="s">
        <v>10215</v>
      </c>
      <c r="G301" s="31" t="s">
        <v>10229</v>
      </c>
    </row>
    <row r="302" spans="1:7" x14ac:dyDescent="0.25">
      <c r="C302" t="s">
        <v>10326</v>
      </c>
    </row>
    <row r="303" spans="1:7" ht="24" x14ac:dyDescent="0.25">
      <c r="G303" s="33" t="s">
        <v>373</v>
      </c>
    </row>
    <row r="304" spans="1:7" ht="18" x14ac:dyDescent="0.25">
      <c r="C304" s="32" t="s">
        <v>10156</v>
      </c>
    </row>
    <row r="305" spans="1:7" ht="31.5" x14ac:dyDescent="0.25">
      <c r="A305" s="31" t="s">
        <v>10216</v>
      </c>
      <c r="G305" t="s">
        <v>10339</v>
      </c>
    </row>
    <row r="306" spans="1:7" x14ac:dyDescent="0.25">
      <c r="C306" t="s">
        <v>10327</v>
      </c>
    </row>
    <row r="307" spans="1:7" ht="24" x14ac:dyDescent="0.25">
      <c r="A307" s="33" t="s">
        <v>73</v>
      </c>
      <c r="G307" t="s">
        <v>10465</v>
      </c>
    </row>
    <row r="308" spans="1:7" x14ac:dyDescent="0.25">
      <c r="C308" t="s">
        <v>10328</v>
      </c>
    </row>
    <row r="309" spans="1:7" ht="18" x14ac:dyDescent="0.25">
      <c r="A309" s="32" t="s">
        <v>10145</v>
      </c>
      <c r="G309" t="s">
        <v>10341</v>
      </c>
    </row>
    <row r="310" spans="1:7" x14ac:dyDescent="0.25">
      <c r="C310" t="s">
        <v>10329</v>
      </c>
    </row>
    <row r="311" spans="1:7" x14ac:dyDescent="0.25">
      <c r="A311" t="s">
        <v>10217</v>
      </c>
      <c r="G311" t="s">
        <v>10466</v>
      </c>
    </row>
    <row r="312" spans="1:7" x14ac:dyDescent="0.25">
      <c r="C312" t="s">
        <v>10330</v>
      </c>
    </row>
    <row r="313" spans="1:7" x14ac:dyDescent="0.25">
      <c r="A313" t="s">
        <v>10218</v>
      </c>
    </row>
    <row r="314" spans="1:7" ht="18" x14ac:dyDescent="0.25">
      <c r="C314" s="32" t="s">
        <v>10163</v>
      </c>
    </row>
    <row r="315" spans="1:7" ht="31.5" x14ac:dyDescent="0.25">
      <c r="A315" t="s">
        <v>10219</v>
      </c>
      <c r="G315" s="31" t="s">
        <v>10467</v>
      </c>
    </row>
    <row r="316" spans="1:7" x14ac:dyDescent="0.25">
      <c r="C316" t="s">
        <v>10201</v>
      </c>
    </row>
    <row r="317" spans="1:7" x14ac:dyDescent="0.25">
      <c r="A317" t="s">
        <v>10220</v>
      </c>
      <c r="G317" t="s">
        <v>10468</v>
      </c>
    </row>
    <row r="318" spans="1:7" x14ac:dyDescent="0.25">
      <c r="C318" t="s">
        <v>10202</v>
      </c>
    </row>
    <row r="319" spans="1:7" ht="18" x14ac:dyDescent="0.25">
      <c r="A319" s="32" t="s">
        <v>10149</v>
      </c>
      <c r="G319" s="32" t="s">
        <v>10469</v>
      </c>
    </row>
    <row r="320" spans="1:7" x14ac:dyDescent="0.25">
      <c r="C320" t="s">
        <v>8820</v>
      </c>
    </row>
    <row r="321" spans="1:7" x14ac:dyDescent="0.25">
      <c r="A321" t="s">
        <v>10221</v>
      </c>
      <c r="G321" t="s">
        <v>10470</v>
      </c>
    </row>
    <row r="322" spans="1:7" x14ac:dyDescent="0.25">
      <c r="C322" s="2">
        <v>37653</v>
      </c>
    </row>
    <row r="323" spans="1:7" ht="18" x14ac:dyDescent="0.25">
      <c r="A323" t="s">
        <v>10222</v>
      </c>
      <c r="G323" s="32" t="s">
        <v>10471</v>
      </c>
    </row>
    <row r="324" spans="1:7" x14ac:dyDescent="0.25">
      <c r="C324" t="s">
        <v>1351</v>
      </c>
    </row>
    <row r="325" spans="1:7" ht="18" x14ac:dyDescent="0.25">
      <c r="A325" s="32" t="s">
        <v>10153</v>
      </c>
      <c r="G325" t="s">
        <v>10472</v>
      </c>
    </row>
    <row r="326" spans="1:7" x14ac:dyDescent="0.25">
      <c r="C326" t="s">
        <v>10121</v>
      </c>
    </row>
    <row r="327" spans="1:7" ht="18" x14ac:dyDescent="0.25">
      <c r="A327" t="s">
        <v>10223</v>
      </c>
      <c r="G327" s="32" t="s">
        <v>10473</v>
      </c>
    </row>
    <row r="328" spans="1:7" x14ac:dyDescent="0.25">
      <c r="C328" t="s">
        <v>8832</v>
      </c>
    </row>
    <row r="329" spans="1:7" x14ac:dyDescent="0.25">
      <c r="A329" t="s">
        <v>10224</v>
      </c>
      <c r="G329" t="s">
        <v>10474</v>
      </c>
    </row>
    <row r="330" spans="1:7" x14ac:dyDescent="0.25">
      <c r="C330" t="s">
        <v>10165</v>
      </c>
    </row>
    <row r="331" spans="1:7" ht="18" x14ac:dyDescent="0.25">
      <c r="A331" s="32" t="s">
        <v>10156</v>
      </c>
    </row>
    <row r="333" spans="1:7" x14ac:dyDescent="0.25">
      <c r="A333" t="s">
        <v>10225</v>
      </c>
    </row>
    <row r="334" spans="1:7" ht="31.5" x14ac:dyDescent="0.25">
      <c r="C334" s="31" t="s">
        <v>10331</v>
      </c>
    </row>
    <row r="335" spans="1:7" x14ac:dyDescent="0.25">
      <c r="A335" t="s">
        <v>10226</v>
      </c>
    </row>
    <row r="336" spans="1:7" ht="24" x14ac:dyDescent="0.25">
      <c r="C336" s="33" t="s">
        <v>10332</v>
      </c>
    </row>
    <row r="337" spans="1:3" x14ac:dyDescent="0.25">
      <c r="A337" t="s">
        <v>10227</v>
      </c>
    </row>
    <row r="338" spans="1:3" ht="18" x14ac:dyDescent="0.25">
      <c r="C338" s="32" t="s">
        <v>10145</v>
      </c>
    </row>
    <row r="339" spans="1:3" x14ac:dyDescent="0.25">
      <c r="A339" t="s">
        <v>10228</v>
      </c>
    </row>
    <row r="340" spans="1:3" x14ac:dyDescent="0.25">
      <c r="C340" t="s">
        <v>10333</v>
      </c>
    </row>
    <row r="341" spans="1:3" ht="18" x14ac:dyDescent="0.25">
      <c r="A341" s="32" t="s">
        <v>10163</v>
      </c>
    </row>
    <row r="342" spans="1:3" ht="18" x14ac:dyDescent="0.25">
      <c r="C342" s="32" t="s">
        <v>10156</v>
      </c>
    </row>
    <row r="343" spans="1:3" x14ac:dyDescent="0.25">
      <c r="A343" t="s">
        <v>10201</v>
      </c>
    </row>
    <row r="344" spans="1:3" x14ac:dyDescent="0.25">
      <c r="C344" t="s">
        <v>10334</v>
      </c>
    </row>
    <row r="345" spans="1:3" x14ac:dyDescent="0.25">
      <c r="A345" t="s">
        <v>8807</v>
      </c>
    </row>
    <row r="346" spans="1:3" x14ac:dyDescent="0.25">
      <c r="C346" t="s">
        <v>10335</v>
      </c>
    </row>
    <row r="347" spans="1:3" x14ac:dyDescent="0.25">
      <c r="A347" t="s">
        <v>8820</v>
      </c>
    </row>
    <row r="348" spans="1:3" x14ac:dyDescent="0.25">
      <c r="C348" t="s">
        <v>10336</v>
      </c>
    </row>
    <row r="349" spans="1:3" x14ac:dyDescent="0.25">
      <c r="A349" s="2">
        <v>37653</v>
      </c>
    </row>
    <row r="350" spans="1:3" x14ac:dyDescent="0.25">
      <c r="C350" t="s">
        <v>10337</v>
      </c>
    </row>
    <row r="351" spans="1:3" x14ac:dyDescent="0.25">
      <c r="A351" t="s">
        <v>1351</v>
      </c>
    </row>
    <row r="352" spans="1:3" ht="18" x14ac:dyDescent="0.25">
      <c r="C352" s="32" t="s">
        <v>10163</v>
      </c>
    </row>
    <row r="353" spans="1:3" x14ac:dyDescent="0.25">
      <c r="A353">
        <v>2</v>
      </c>
    </row>
    <row r="354" spans="1:3" x14ac:dyDescent="0.25">
      <c r="C354" t="s">
        <v>10338</v>
      </c>
    </row>
    <row r="355" spans="1:3" x14ac:dyDescent="0.25">
      <c r="A355" t="s">
        <v>8832</v>
      </c>
    </row>
    <row r="356" spans="1:3" x14ac:dyDescent="0.25">
      <c r="C356" t="s">
        <v>10303</v>
      </c>
    </row>
    <row r="357" spans="1:3" x14ac:dyDescent="0.25">
      <c r="A357" t="s">
        <v>9571</v>
      </c>
    </row>
    <row r="358" spans="1:3" x14ac:dyDescent="0.25">
      <c r="C358" t="s">
        <v>8820</v>
      </c>
    </row>
    <row r="360" spans="1:3" x14ac:dyDescent="0.25">
      <c r="C360" s="2">
        <v>37653</v>
      </c>
    </row>
    <row r="361" spans="1:3" ht="31.5" x14ac:dyDescent="0.25">
      <c r="A361" s="31" t="s">
        <v>10229</v>
      </c>
    </row>
    <row r="362" spans="1:3" x14ac:dyDescent="0.25">
      <c r="C362" t="s">
        <v>1351</v>
      </c>
    </row>
    <row r="363" spans="1:3" ht="24" x14ac:dyDescent="0.25">
      <c r="A363" s="33" t="s">
        <v>10230</v>
      </c>
    </row>
    <row r="364" spans="1:3" x14ac:dyDescent="0.25">
      <c r="C364">
        <v>1</v>
      </c>
    </row>
    <row r="365" spans="1:3" x14ac:dyDescent="0.25">
      <c r="A365" t="s">
        <v>10231</v>
      </c>
    </row>
    <row r="366" spans="1:3" x14ac:dyDescent="0.25">
      <c r="C366" t="s">
        <v>8832</v>
      </c>
    </row>
    <row r="367" spans="1:3" x14ac:dyDescent="0.25">
      <c r="A367" t="s">
        <v>10232</v>
      </c>
    </row>
    <row r="368" spans="1:3" x14ac:dyDescent="0.25">
      <c r="C368" t="s">
        <v>9571</v>
      </c>
    </row>
    <row r="369" spans="1:3" x14ac:dyDescent="0.25">
      <c r="A369" t="s">
        <v>10233</v>
      </c>
    </row>
    <row r="371" spans="1:3" x14ac:dyDescent="0.25">
      <c r="A371" t="s">
        <v>10234</v>
      </c>
    </row>
    <row r="372" spans="1:3" ht="31.5" x14ac:dyDescent="0.25">
      <c r="C372" s="31" t="s">
        <v>10229</v>
      </c>
    </row>
    <row r="373" spans="1:3" x14ac:dyDescent="0.25">
      <c r="A373" t="s">
        <v>10235</v>
      </c>
    </row>
    <row r="374" spans="1:3" ht="24" x14ac:dyDescent="0.25">
      <c r="C374" s="33" t="s">
        <v>10094</v>
      </c>
    </row>
    <row r="376" spans="1:3" x14ac:dyDescent="0.25">
      <c r="C376" t="s">
        <v>10339</v>
      </c>
    </row>
    <row r="377" spans="1:3" ht="31.5" x14ac:dyDescent="0.25">
      <c r="A377" s="31" t="s">
        <v>10236</v>
      </c>
    </row>
    <row r="378" spans="1:3" x14ac:dyDescent="0.25">
      <c r="C378" t="s">
        <v>10340</v>
      </c>
    </row>
    <row r="379" spans="1:3" x14ac:dyDescent="0.25">
      <c r="A379" t="s">
        <v>10237</v>
      </c>
    </row>
    <row r="380" spans="1:3" x14ac:dyDescent="0.25">
      <c r="A380" s="29"/>
      <c r="C380" t="s">
        <v>10341</v>
      </c>
    </row>
    <row r="381" spans="1:3" x14ac:dyDescent="0.25">
      <c r="A381" s="29" t="s">
        <v>10238</v>
      </c>
    </row>
    <row r="382" spans="1:3" x14ac:dyDescent="0.25">
      <c r="A382" s="29" t="s">
        <v>10239</v>
      </c>
      <c r="C382" t="s">
        <v>10342</v>
      </c>
    </row>
    <row r="383" spans="1:3" x14ac:dyDescent="0.25">
      <c r="A383" s="29" t="s">
        <v>10240</v>
      </c>
    </row>
    <row r="384" spans="1:3" x14ac:dyDescent="0.25">
      <c r="A384" s="29" t="s">
        <v>10241</v>
      </c>
      <c r="C384" t="s">
        <v>10343</v>
      </c>
    </row>
    <row r="386" spans="1:3" x14ac:dyDescent="0.25">
      <c r="A386" t="s">
        <v>10242</v>
      </c>
      <c r="C386" t="s">
        <v>10344</v>
      </c>
    </row>
    <row r="390" spans="1:3" ht="31.5" x14ac:dyDescent="0.25">
      <c r="C390" s="31" t="s">
        <v>10345</v>
      </c>
    </row>
    <row r="392" spans="1:3" x14ac:dyDescent="0.25">
      <c r="C392" t="s">
        <v>10346</v>
      </c>
    </row>
    <row r="393" spans="1:3" x14ac:dyDescent="0.25">
      <c r="C393" s="29"/>
    </row>
    <row r="394" spans="1:3" x14ac:dyDescent="0.25">
      <c r="C394" s="29" t="s">
        <v>10347</v>
      </c>
    </row>
    <row r="395" spans="1:3" x14ac:dyDescent="0.25">
      <c r="C395" s="29" t="s">
        <v>10348</v>
      </c>
    </row>
    <row r="396" spans="1:3" x14ac:dyDescent="0.25">
      <c r="C396" s="29" t="s">
        <v>10349</v>
      </c>
    </row>
    <row r="397" spans="1:3" x14ac:dyDescent="0.25">
      <c r="C397" s="29" t="s">
        <v>10350</v>
      </c>
    </row>
    <row r="399" spans="1:3" x14ac:dyDescent="0.25">
      <c r="C399" t="s">
        <v>10351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DF2BE-742E-494D-A509-9F2C9FEF8503}">
  <sheetPr>
    <tabColor theme="0" tint="-0.499984740745262"/>
  </sheetPr>
  <dimension ref="A1:G222"/>
  <sheetViews>
    <sheetView topLeftCell="C182" workbookViewId="0">
      <selection activeCell="C188" sqref="C188"/>
    </sheetView>
  </sheetViews>
  <sheetFormatPr defaultRowHeight="15" x14ac:dyDescent="0.25"/>
  <cols>
    <col min="1" max="1" width="78.140625" customWidth="1"/>
    <col min="2" max="2" width="8" customWidth="1"/>
    <col min="3" max="3" width="86.85546875" customWidth="1"/>
    <col min="5" max="5" width="79.85546875" customWidth="1"/>
    <col min="7" max="7" width="57.42578125" customWidth="1"/>
  </cols>
  <sheetData>
    <row r="1" spans="1:7" x14ac:dyDescent="0.25">
      <c r="A1" t="s">
        <v>10475</v>
      </c>
      <c r="C1" t="s">
        <v>10576</v>
      </c>
      <c r="E1" t="s">
        <v>10648</v>
      </c>
      <c r="G1" t="s">
        <v>10736</v>
      </c>
    </row>
    <row r="2" spans="1:7" x14ac:dyDescent="0.25">
      <c r="A2" t="s">
        <v>10476</v>
      </c>
      <c r="E2" t="s">
        <v>10649</v>
      </c>
      <c r="G2" t="s">
        <v>10737</v>
      </c>
    </row>
    <row r="3" spans="1:7" ht="24" x14ac:dyDescent="0.25">
      <c r="C3" s="33" t="s">
        <v>8802</v>
      </c>
      <c r="E3" s="29"/>
      <c r="G3" s="29"/>
    </row>
    <row r="4" spans="1:7" x14ac:dyDescent="0.25">
      <c r="A4" t="s">
        <v>10477</v>
      </c>
      <c r="E4" s="29" t="s">
        <v>8803</v>
      </c>
      <c r="G4" s="29" t="s">
        <v>8803</v>
      </c>
    </row>
    <row r="5" spans="1:7" x14ac:dyDescent="0.25">
      <c r="A5" s="29"/>
      <c r="C5" t="s">
        <v>10577</v>
      </c>
      <c r="E5" s="30">
        <v>0.20833333333333334</v>
      </c>
      <c r="G5" s="30">
        <v>0.20833333333333334</v>
      </c>
    </row>
    <row r="6" spans="1:7" x14ac:dyDescent="0.25">
      <c r="A6" s="29" t="s">
        <v>10478</v>
      </c>
      <c r="E6" s="29" t="s">
        <v>8804</v>
      </c>
      <c r="G6" s="29" t="s">
        <v>8804</v>
      </c>
    </row>
    <row r="7" spans="1:7" ht="18" x14ac:dyDescent="0.25">
      <c r="A7" s="29" t="s">
        <v>10479</v>
      </c>
      <c r="C7" s="32" t="s">
        <v>10122</v>
      </c>
      <c r="E7" s="29" t="s">
        <v>8805</v>
      </c>
      <c r="G7" s="29" t="s">
        <v>8805</v>
      </c>
    </row>
    <row r="8" spans="1:7" x14ac:dyDescent="0.25">
      <c r="A8" s="29" t="s">
        <v>10480</v>
      </c>
    </row>
    <row r="9" spans="1:7" x14ac:dyDescent="0.25">
      <c r="A9" s="29" t="s">
        <v>10481</v>
      </c>
      <c r="C9" t="s">
        <v>10578</v>
      </c>
      <c r="E9" t="s">
        <v>10650</v>
      </c>
      <c r="G9" t="s">
        <v>10738</v>
      </c>
    </row>
    <row r="10" spans="1:7" x14ac:dyDescent="0.25">
      <c r="A10" s="29" t="s">
        <v>10482</v>
      </c>
      <c r="B10" s="29"/>
      <c r="C10" s="29"/>
      <c r="G10" s="29"/>
    </row>
    <row r="11" spans="1:7" x14ac:dyDescent="0.25">
      <c r="A11" s="29" t="s">
        <v>10483</v>
      </c>
      <c r="B11" s="29"/>
      <c r="C11" s="29" t="s">
        <v>10253</v>
      </c>
      <c r="E11" t="s">
        <v>10651</v>
      </c>
      <c r="G11" s="29" t="s">
        <v>8806</v>
      </c>
    </row>
    <row r="12" spans="1:7" x14ac:dyDescent="0.25">
      <c r="A12" s="29" t="s">
        <v>10484</v>
      </c>
      <c r="B12" s="30"/>
      <c r="C12" s="29" t="s">
        <v>10254</v>
      </c>
      <c r="E12" s="29"/>
    </row>
    <row r="13" spans="1:7" x14ac:dyDescent="0.25">
      <c r="B13" s="29"/>
      <c r="C13" s="29" t="s">
        <v>10579</v>
      </c>
      <c r="E13" s="29" t="s">
        <v>10652</v>
      </c>
      <c r="G13" t="s">
        <v>394</v>
      </c>
    </row>
    <row r="14" spans="1:7" x14ac:dyDescent="0.25">
      <c r="A14" t="s">
        <v>8821</v>
      </c>
      <c r="B14" s="29"/>
      <c r="C14" s="29" t="s">
        <v>10580</v>
      </c>
      <c r="G14" t="s">
        <v>8807</v>
      </c>
    </row>
    <row r="15" spans="1:7" x14ac:dyDescent="0.25">
      <c r="A15" t="s">
        <v>10485</v>
      </c>
      <c r="C15" s="29" t="s">
        <v>10255</v>
      </c>
      <c r="E15" t="s">
        <v>10653</v>
      </c>
    </row>
    <row r="16" spans="1:7" x14ac:dyDescent="0.25">
      <c r="A16" t="s">
        <v>10486</v>
      </c>
      <c r="E16" t="s">
        <v>10320</v>
      </c>
      <c r="G16" t="s">
        <v>398</v>
      </c>
    </row>
    <row r="17" spans="1:7" x14ac:dyDescent="0.25">
      <c r="A17" t="s">
        <v>10487</v>
      </c>
      <c r="B17" s="29"/>
      <c r="C17" t="s">
        <v>10581</v>
      </c>
      <c r="G17" t="s">
        <v>8808</v>
      </c>
    </row>
    <row r="18" spans="1:7" x14ac:dyDescent="0.25">
      <c r="B18" s="29"/>
      <c r="E18" t="s">
        <v>423</v>
      </c>
    </row>
    <row r="19" spans="1:7" x14ac:dyDescent="0.25">
      <c r="A19" t="s">
        <v>10488</v>
      </c>
      <c r="E19" t="s">
        <v>10320</v>
      </c>
      <c r="G19" t="s">
        <v>10739</v>
      </c>
    </row>
    <row r="20" spans="1:7" x14ac:dyDescent="0.25">
      <c r="G20" t="s">
        <v>8809</v>
      </c>
    </row>
    <row r="21" spans="1:7" ht="31.5" x14ac:dyDescent="0.25">
      <c r="A21" t="s">
        <v>10489</v>
      </c>
      <c r="C21" s="31" t="s">
        <v>10133</v>
      </c>
      <c r="E21" t="s">
        <v>10009</v>
      </c>
    </row>
    <row r="22" spans="1:7" x14ac:dyDescent="0.25">
      <c r="A22" t="s">
        <v>10490</v>
      </c>
      <c r="E22" t="s">
        <v>8824</v>
      </c>
      <c r="G22" t="s">
        <v>8810</v>
      </c>
    </row>
    <row r="23" spans="1:7" x14ac:dyDescent="0.25">
      <c r="A23" t="s">
        <v>10491</v>
      </c>
      <c r="C23" t="s">
        <v>10134</v>
      </c>
      <c r="G23" t="s">
        <v>10740</v>
      </c>
    </row>
    <row r="24" spans="1:7" x14ac:dyDescent="0.25">
      <c r="A24" t="s">
        <v>10492</v>
      </c>
      <c r="C24" s="29"/>
      <c r="E24" t="s">
        <v>299</v>
      </c>
    </row>
    <row r="25" spans="1:7" x14ac:dyDescent="0.25">
      <c r="A25" t="s">
        <v>10493</v>
      </c>
      <c r="C25" s="29" t="s">
        <v>10135</v>
      </c>
      <c r="E25" t="s">
        <v>10320</v>
      </c>
      <c r="G25" t="s">
        <v>10741</v>
      </c>
    </row>
    <row r="26" spans="1:7" x14ac:dyDescent="0.25">
      <c r="A26" t="s">
        <v>10494</v>
      </c>
      <c r="C26" s="29" t="s">
        <v>8804</v>
      </c>
      <c r="G26" s="29"/>
    </row>
    <row r="27" spans="1:7" x14ac:dyDescent="0.25">
      <c r="C27" s="29" t="s">
        <v>8805</v>
      </c>
      <c r="E27" t="s">
        <v>286</v>
      </c>
      <c r="G27" s="29" t="s">
        <v>10742</v>
      </c>
    </row>
    <row r="28" spans="1:7" x14ac:dyDescent="0.25">
      <c r="A28" t="s">
        <v>10495</v>
      </c>
      <c r="E28" t="s">
        <v>8807</v>
      </c>
      <c r="G28" s="29" t="s">
        <v>10201</v>
      </c>
    </row>
    <row r="29" spans="1:7" x14ac:dyDescent="0.25">
      <c r="A29" s="29"/>
      <c r="C29" t="s">
        <v>10582</v>
      </c>
      <c r="G29" s="29" t="s">
        <v>10743</v>
      </c>
    </row>
    <row r="30" spans="1:7" x14ac:dyDescent="0.25">
      <c r="A30" s="29" t="s">
        <v>10496</v>
      </c>
      <c r="C30" s="29"/>
      <c r="E30" t="s">
        <v>10654</v>
      </c>
      <c r="G30" s="29" t="s">
        <v>10744</v>
      </c>
    </row>
    <row r="31" spans="1:7" x14ac:dyDescent="0.25">
      <c r="C31" s="29" t="s">
        <v>10583</v>
      </c>
      <c r="E31" s="29"/>
      <c r="G31" s="29" t="s">
        <v>8814</v>
      </c>
    </row>
    <row r="32" spans="1:7" x14ac:dyDescent="0.25">
      <c r="A32" t="s">
        <v>10183</v>
      </c>
      <c r="C32" s="29" t="s">
        <v>10584</v>
      </c>
      <c r="E32" s="29" t="s">
        <v>10655</v>
      </c>
      <c r="G32" s="29" t="s">
        <v>8813</v>
      </c>
    </row>
    <row r="33" spans="1:7" x14ac:dyDescent="0.25">
      <c r="A33" t="s">
        <v>10497</v>
      </c>
      <c r="C33" s="29" t="s">
        <v>10585</v>
      </c>
      <c r="E33" s="29" t="s">
        <v>10183</v>
      </c>
      <c r="G33" s="29" t="s">
        <v>8839</v>
      </c>
    </row>
    <row r="34" spans="1:7" x14ac:dyDescent="0.25">
      <c r="A34" t="s">
        <v>10498</v>
      </c>
      <c r="C34" s="29" t="s">
        <v>10586</v>
      </c>
      <c r="E34" s="29" t="s">
        <v>10656</v>
      </c>
    </row>
    <row r="35" spans="1:7" x14ac:dyDescent="0.25">
      <c r="A35" t="s">
        <v>10499</v>
      </c>
      <c r="E35" s="29" t="s">
        <v>10657</v>
      </c>
      <c r="G35" t="s">
        <v>10745</v>
      </c>
    </row>
    <row r="36" spans="1:7" x14ac:dyDescent="0.25">
      <c r="A36" t="s">
        <v>10500</v>
      </c>
      <c r="E36" s="29" t="s">
        <v>10658</v>
      </c>
    </row>
    <row r="37" spans="1:7" x14ac:dyDescent="0.25">
      <c r="B37" s="29"/>
      <c r="E37" s="29" t="s">
        <v>10659</v>
      </c>
      <c r="G37" t="s">
        <v>10746</v>
      </c>
    </row>
    <row r="38" spans="1:7" ht="31.5" x14ac:dyDescent="0.25">
      <c r="A38" t="s">
        <v>10501</v>
      </c>
      <c r="B38" s="29"/>
      <c r="C38" s="31" t="s">
        <v>10587</v>
      </c>
      <c r="E38" s="29" t="s">
        <v>10660</v>
      </c>
      <c r="G38" s="29"/>
    </row>
    <row r="39" spans="1:7" x14ac:dyDescent="0.25">
      <c r="G39" s="29" t="s">
        <v>10747</v>
      </c>
    </row>
    <row r="40" spans="1:7" x14ac:dyDescent="0.25">
      <c r="A40" t="s">
        <v>10502</v>
      </c>
      <c r="C40" t="s">
        <v>172</v>
      </c>
      <c r="E40" t="s">
        <v>10661</v>
      </c>
      <c r="G40" s="29" t="s">
        <v>10523</v>
      </c>
    </row>
    <row r="41" spans="1:7" x14ac:dyDescent="0.25">
      <c r="C41" s="29"/>
      <c r="E41" t="s">
        <v>10662</v>
      </c>
      <c r="G41" s="29" t="s">
        <v>10743</v>
      </c>
    </row>
    <row r="42" spans="1:7" x14ac:dyDescent="0.25">
      <c r="A42" t="s">
        <v>10503</v>
      </c>
      <c r="C42" s="29" t="s">
        <v>10588</v>
      </c>
      <c r="E42" t="s">
        <v>10663</v>
      </c>
      <c r="G42" s="29" t="s">
        <v>10748</v>
      </c>
    </row>
    <row r="43" spans="1:7" x14ac:dyDescent="0.25">
      <c r="A43" t="s">
        <v>10504</v>
      </c>
      <c r="C43" s="29" t="s">
        <v>10589</v>
      </c>
      <c r="E43" t="s">
        <v>10664</v>
      </c>
      <c r="G43" s="29" t="s">
        <v>8812</v>
      </c>
    </row>
    <row r="44" spans="1:7" x14ac:dyDescent="0.25">
      <c r="A44" t="s">
        <v>10505</v>
      </c>
      <c r="C44" s="29" t="s">
        <v>10590</v>
      </c>
      <c r="E44" t="s">
        <v>10665</v>
      </c>
      <c r="G44" s="29" t="s">
        <v>8813</v>
      </c>
    </row>
    <row r="45" spans="1:7" x14ac:dyDescent="0.25">
      <c r="A45" t="s">
        <v>10506</v>
      </c>
      <c r="G45" s="29" t="s">
        <v>10749</v>
      </c>
    </row>
    <row r="46" spans="1:7" x14ac:dyDescent="0.25">
      <c r="A46" t="s">
        <v>10507</v>
      </c>
      <c r="C46" t="s">
        <v>10591</v>
      </c>
      <c r="E46" t="s">
        <v>10666</v>
      </c>
    </row>
    <row r="47" spans="1:7" x14ac:dyDescent="0.25">
      <c r="A47" t="s">
        <v>10508</v>
      </c>
      <c r="C47" s="29"/>
      <c r="G47" t="s">
        <v>10750</v>
      </c>
    </row>
    <row r="48" spans="1:7" x14ac:dyDescent="0.25">
      <c r="C48" s="29" t="s">
        <v>10592</v>
      </c>
      <c r="E48" t="s">
        <v>10667</v>
      </c>
    </row>
    <row r="49" spans="1:7" x14ac:dyDescent="0.25">
      <c r="A49" t="s">
        <v>9289</v>
      </c>
      <c r="E49" t="s">
        <v>10668</v>
      </c>
      <c r="G49" t="s">
        <v>10751</v>
      </c>
    </row>
    <row r="50" spans="1:7" x14ac:dyDescent="0.25">
      <c r="A50" s="29"/>
      <c r="E50" t="s">
        <v>10669</v>
      </c>
      <c r="G50" s="29"/>
    </row>
    <row r="51" spans="1:7" x14ac:dyDescent="0.25">
      <c r="A51" s="29" t="s">
        <v>10509</v>
      </c>
      <c r="E51" t="s">
        <v>10670</v>
      </c>
      <c r="G51" s="29" t="s">
        <v>10752</v>
      </c>
    </row>
    <row r="52" spans="1:7" ht="31.5" x14ac:dyDescent="0.25">
      <c r="C52" s="31" t="s">
        <v>10593</v>
      </c>
      <c r="E52" t="s">
        <v>10671</v>
      </c>
      <c r="G52" s="29" t="s">
        <v>10523</v>
      </c>
    </row>
    <row r="53" spans="1:7" x14ac:dyDescent="0.25">
      <c r="A53" t="s">
        <v>10201</v>
      </c>
      <c r="G53" s="29" t="s">
        <v>10743</v>
      </c>
    </row>
    <row r="54" spans="1:7" x14ac:dyDescent="0.25">
      <c r="A54" t="s">
        <v>10510</v>
      </c>
      <c r="C54" t="s">
        <v>10133</v>
      </c>
      <c r="E54" t="s">
        <v>10672</v>
      </c>
      <c r="G54" s="29" t="s">
        <v>10753</v>
      </c>
    </row>
    <row r="55" spans="1:7" x14ac:dyDescent="0.25">
      <c r="A55" t="s">
        <v>10511</v>
      </c>
      <c r="C55" s="29"/>
      <c r="E55" s="29"/>
      <c r="G55" s="29" t="s">
        <v>8812</v>
      </c>
    </row>
    <row r="56" spans="1:7" x14ac:dyDescent="0.25">
      <c r="A56" t="s">
        <v>10512</v>
      </c>
      <c r="C56" s="29" t="s">
        <v>10594</v>
      </c>
      <c r="E56" s="29" t="s">
        <v>10673</v>
      </c>
      <c r="G56" s="29" t="s">
        <v>8813</v>
      </c>
    </row>
    <row r="57" spans="1:7" x14ac:dyDescent="0.25">
      <c r="A57" t="s">
        <v>10513</v>
      </c>
      <c r="E57" s="29" t="s">
        <v>10183</v>
      </c>
      <c r="G57" s="29" t="s">
        <v>10754</v>
      </c>
    </row>
    <row r="58" spans="1:7" x14ac:dyDescent="0.25">
      <c r="C58" t="s">
        <v>10595</v>
      </c>
      <c r="E58" s="29" t="s">
        <v>10674</v>
      </c>
    </row>
    <row r="59" spans="1:7" x14ac:dyDescent="0.25">
      <c r="A59" t="s">
        <v>10514</v>
      </c>
      <c r="C59" s="29"/>
      <c r="E59" s="29" t="s">
        <v>10675</v>
      </c>
      <c r="G59" t="s">
        <v>10755</v>
      </c>
    </row>
    <row r="60" spans="1:7" x14ac:dyDescent="0.25">
      <c r="C60" s="29" t="s">
        <v>10596</v>
      </c>
      <c r="E60" s="29" t="s">
        <v>8812</v>
      </c>
    </row>
    <row r="61" spans="1:7" x14ac:dyDescent="0.25">
      <c r="A61" t="s">
        <v>10515</v>
      </c>
      <c r="C61" s="29" t="s">
        <v>10597</v>
      </c>
      <c r="E61" s="29" t="s">
        <v>8813</v>
      </c>
      <c r="G61" t="s">
        <v>10756</v>
      </c>
    </row>
    <row r="62" spans="1:7" x14ac:dyDescent="0.25">
      <c r="A62" t="s">
        <v>10516</v>
      </c>
      <c r="C62" s="29" t="s">
        <v>10598</v>
      </c>
      <c r="E62" s="29" t="s">
        <v>10676</v>
      </c>
      <c r="G62" s="29"/>
    </row>
    <row r="63" spans="1:7" x14ac:dyDescent="0.25">
      <c r="A63" t="s">
        <v>10517</v>
      </c>
      <c r="C63" s="29" t="s">
        <v>10599</v>
      </c>
      <c r="G63" s="29" t="s">
        <v>10757</v>
      </c>
    </row>
    <row r="64" spans="1:7" x14ac:dyDescent="0.25">
      <c r="A64" t="s">
        <v>10518</v>
      </c>
      <c r="B64" s="29"/>
      <c r="E64" t="s">
        <v>10677</v>
      </c>
      <c r="G64" s="29" t="s">
        <v>10201</v>
      </c>
    </row>
    <row r="65" spans="1:7" x14ac:dyDescent="0.25">
      <c r="B65" s="29"/>
      <c r="C65" t="s">
        <v>8820</v>
      </c>
      <c r="E65" t="s">
        <v>10678</v>
      </c>
      <c r="G65" s="29" t="s">
        <v>8811</v>
      </c>
    </row>
    <row r="66" spans="1:7" x14ac:dyDescent="0.25">
      <c r="A66" t="s">
        <v>10519</v>
      </c>
      <c r="B66" s="29"/>
      <c r="C66" s="29"/>
      <c r="E66" t="s">
        <v>10679</v>
      </c>
      <c r="G66" s="29" t="s">
        <v>8822</v>
      </c>
    </row>
    <row r="67" spans="1:7" x14ac:dyDescent="0.25">
      <c r="A67" t="s">
        <v>10520</v>
      </c>
      <c r="C67" s="36">
        <v>37653</v>
      </c>
      <c r="E67" t="s">
        <v>10680</v>
      </c>
      <c r="G67" s="29" t="s">
        <v>8814</v>
      </c>
    </row>
    <row r="68" spans="1:7" x14ac:dyDescent="0.25">
      <c r="E68" t="s">
        <v>10681</v>
      </c>
      <c r="G68" s="29" t="s">
        <v>8813</v>
      </c>
    </row>
    <row r="69" spans="1:7" x14ac:dyDescent="0.25">
      <c r="A69" t="s">
        <v>10521</v>
      </c>
      <c r="C69" t="s">
        <v>8832</v>
      </c>
      <c r="G69" s="29" t="s">
        <v>8839</v>
      </c>
    </row>
    <row r="70" spans="1:7" x14ac:dyDescent="0.25">
      <c r="A70" s="29"/>
      <c r="C70" s="29"/>
      <c r="E70" t="s">
        <v>10682</v>
      </c>
    </row>
    <row r="71" spans="1:7" x14ac:dyDescent="0.25">
      <c r="A71" s="29" t="s">
        <v>10522</v>
      </c>
      <c r="C71" s="29" t="s">
        <v>10600</v>
      </c>
      <c r="G71" t="s">
        <v>10758</v>
      </c>
    </row>
    <row r="72" spans="1:7" x14ac:dyDescent="0.25">
      <c r="E72" t="s">
        <v>10683</v>
      </c>
    </row>
    <row r="73" spans="1:7" x14ac:dyDescent="0.25">
      <c r="A73" t="s">
        <v>10523</v>
      </c>
      <c r="C73" t="s">
        <v>10601</v>
      </c>
      <c r="E73" s="29"/>
      <c r="G73" t="s">
        <v>10759</v>
      </c>
    </row>
    <row r="74" spans="1:7" x14ac:dyDescent="0.25">
      <c r="A74" t="s">
        <v>10524</v>
      </c>
      <c r="C74" s="29"/>
      <c r="E74" s="29" t="s">
        <v>10684</v>
      </c>
      <c r="G74" s="29"/>
    </row>
    <row r="75" spans="1:7" x14ac:dyDescent="0.25">
      <c r="A75" t="s">
        <v>10511</v>
      </c>
      <c r="C75" s="29" t="s">
        <v>10602</v>
      </c>
      <c r="E75" s="29" t="s">
        <v>10201</v>
      </c>
      <c r="G75" s="29" t="s">
        <v>10760</v>
      </c>
    </row>
    <row r="76" spans="1:7" x14ac:dyDescent="0.25">
      <c r="A76" t="s">
        <v>10512</v>
      </c>
      <c r="C76" s="29" t="s">
        <v>10603</v>
      </c>
      <c r="E76" s="29" t="s">
        <v>8811</v>
      </c>
      <c r="G76" s="29" t="s">
        <v>10201</v>
      </c>
    </row>
    <row r="77" spans="1:7" x14ac:dyDescent="0.25">
      <c r="A77" t="s">
        <v>10525</v>
      </c>
      <c r="C77" s="29" t="s">
        <v>10604</v>
      </c>
      <c r="E77" s="29" t="s">
        <v>10656</v>
      </c>
      <c r="G77" s="29" t="s">
        <v>10697</v>
      </c>
    </row>
    <row r="78" spans="1:7" x14ac:dyDescent="0.25">
      <c r="C78" s="29" t="s">
        <v>10605</v>
      </c>
      <c r="E78" s="29" t="s">
        <v>8812</v>
      </c>
      <c r="G78" s="29" t="s">
        <v>10616</v>
      </c>
    </row>
    <row r="79" spans="1:7" x14ac:dyDescent="0.25">
      <c r="A79" t="s">
        <v>10526</v>
      </c>
      <c r="C79" s="29" t="s">
        <v>10606</v>
      </c>
      <c r="E79" s="29" t="s">
        <v>8813</v>
      </c>
      <c r="G79" s="29" t="s">
        <v>8812</v>
      </c>
    </row>
    <row r="80" spans="1:7" x14ac:dyDescent="0.25">
      <c r="E80" s="29" t="s">
        <v>10660</v>
      </c>
      <c r="G80" s="29" t="s">
        <v>8815</v>
      </c>
    </row>
    <row r="81" spans="1:7" x14ac:dyDescent="0.25">
      <c r="A81" t="s">
        <v>10527</v>
      </c>
      <c r="C81" t="s">
        <v>10607</v>
      </c>
      <c r="G81" s="29" t="s">
        <v>10698</v>
      </c>
    </row>
    <row r="82" spans="1:7" x14ac:dyDescent="0.25">
      <c r="E82" t="s">
        <v>10685</v>
      </c>
    </row>
    <row r="83" spans="1:7" x14ac:dyDescent="0.25">
      <c r="A83" t="s">
        <v>10528</v>
      </c>
      <c r="C83" t="s">
        <v>10608</v>
      </c>
      <c r="G83" t="s">
        <v>10761</v>
      </c>
    </row>
    <row r="84" spans="1:7" x14ac:dyDescent="0.25">
      <c r="A84" s="29"/>
      <c r="E84" t="s">
        <v>10661</v>
      </c>
    </row>
    <row r="85" spans="1:7" x14ac:dyDescent="0.25">
      <c r="A85" s="29" t="s">
        <v>10529</v>
      </c>
      <c r="E85" t="s">
        <v>10377</v>
      </c>
      <c r="G85" t="s">
        <v>10762</v>
      </c>
    </row>
    <row r="86" spans="1:7" x14ac:dyDescent="0.25">
      <c r="E86" t="s">
        <v>10686</v>
      </c>
    </row>
    <row r="87" spans="1:7" ht="31.5" x14ac:dyDescent="0.25">
      <c r="A87" t="s">
        <v>10523</v>
      </c>
      <c r="B87" s="29"/>
      <c r="C87" s="31" t="s">
        <v>10609</v>
      </c>
      <c r="E87" t="s">
        <v>10687</v>
      </c>
      <c r="G87" t="s">
        <v>10763</v>
      </c>
    </row>
    <row r="88" spans="1:7" x14ac:dyDescent="0.25">
      <c r="A88" t="s">
        <v>10524</v>
      </c>
      <c r="B88" s="29"/>
      <c r="E88" t="s">
        <v>10688</v>
      </c>
      <c r="G88" s="29"/>
    </row>
    <row r="89" spans="1:7" x14ac:dyDescent="0.25">
      <c r="A89" t="s">
        <v>10530</v>
      </c>
      <c r="C89" t="s">
        <v>10201</v>
      </c>
      <c r="E89" t="s">
        <v>10689</v>
      </c>
      <c r="G89" s="29" t="s">
        <v>10764</v>
      </c>
    </row>
    <row r="90" spans="1:7" x14ac:dyDescent="0.25">
      <c r="A90" t="s">
        <v>10512</v>
      </c>
      <c r="C90" s="29"/>
      <c r="E90" s="29"/>
      <c r="G90" s="29" t="s">
        <v>10183</v>
      </c>
    </row>
    <row r="91" spans="1:7" x14ac:dyDescent="0.25">
      <c r="A91" t="s">
        <v>10531</v>
      </c>
      <c r="C91" s="29" t="s">
        <v>10184</v>
      </c>
      <c r="E91" s="29" t="s">
        <v>10690</v>
      </c>
      <c r="G91" s="29" t="s">
        <v>10765</v>
      </c>
    </row>
    <row r="92" spans="1:7" x14ac:dyDescent="0.25">
      <c r="C92" s="29" t="s">
        <v>10610</v>
      </c>
      <c r="E92" s="29" t="s">
        <v>10691</v>
      </c>
      <c r="G92" s="29" t="s">
        <v>10766</v>
      </c>
    </row>
    <row r="93" spans="1:7" x14ac:dyDescent="0.25">
      <c r="A93" t="s">
        <v>10532</v>
      </c>
      <c r="E93" s="29" t="s">
        <v>8811</v>
      </c>
      <c r="G93" s="29" t="s">
        <v>8818</v>
      </c>
    </row>
    <row r="94" spans="1:7" x14ac:dyDescent="0.25">
      <c r="C94" t="s">
        <v>8820</v>
      </c>
      <c r="E94" s="29" t="s">
        <v>8825</v>
      </c>
    </row>
    <row r="95" spans="1:7" x14ac:dyDescent="0.25">
      <c r="A95" t="s">
        <v>10519</v>
      </c>
      <c r="C95" s="29"/>
      <c r="E95" s="29" t="s">
        <v>8814</v>
      </c>
      <c r="G95" t="s">
        <v>10767</v>
      </c>
    </row>
    <row r="96" spans="1:7" x14ac:dyDescent="0.25">
      <c r="A96" t="s">
        <v>10533</v>
      </c>
      <c r="C96" s="36">
        <v>37653</v>
      </c>
      <c r="E96" s="29" t="s">
        <v>8815</v>
      </c>
    </row>
    <row r="97" spans="1:7" x14ac:dyDescent="0.25">
      <c r="A97" t="s">
        <v>10534</v>
      </c>
      <c r="E97" s="29" t="s">
        <v>10692</v>
      </c>
      <c r="G97" t="s">
        <v>10768</v>
      </c>
    </row>
    <row r="98" spans="1:7" x14ac:dyDescent="0.25">
      <c r="A98" t="s">
        <v>10535</v>
      </c>
      <c r="C98" t="s">
        <v>9339</v>
      </c>
      <c r="G98" t="s">
        <v>10769</v>
      </c>
    </row>
    <row r="99" spans="1:7" x14ac:dyDescent="0.25">
      <c r="A99" t="s">
        <v>10536</v>
      </c>
      <c r="E99" t="s">
        <v>10693</v>
      </c>
      <c r="G99" t="s">
        <v>6373</v>
      </c>
    </row>
    <row r="100" spans="1:7" x14ac:dyDescent="0.25">
      <c r="A100" t="s">
        <v>10537</v>
      </c>
      <c r="C100" t="s">
        <v>10611</v>
      </c>
      <c r="G100" t="s">
        <v>10770</v>
      </c>
    </row>
    <row r="101" spans="1:7" x14ac:dyDescent="0.25">
      <c r="A101" s="29"/>
      <c r="B101" s="29"/>
      <c r="E101" t="s">
        <v>10694</v>
      </c>
      <c r="G101" t="s">
        <v>10771</v>
      </c>
    </row>
    <row r="102" spans="1:7" x14ac:dyDescent="0.25">
      <c r="A102" s="29" t="s">
        <v>10538</v>
      </c>
      <c r="B102" s="29"/>
    </row>
    <row r="103" spans="1:7" x14ac:dyDescent="0.25">
      <c r="E103" t="s">
        <v>10695</v>
      </c>
      <c r="G103" t="s">
        <v>10772</v>
      </c>
    </row>
    <row r="104" spans="1:7" ht="31.5" x14ac:dyDescent="0.25">
      <c r="A104" t="s">
        <v>10201</v>
      </c>
      <c r="C104" s="31" t="s">
        <v>10612</v>
      </c>
      <c r="E104" s="29"/>
    </row>
    <row r="105" spans="1:7" x14ac:dyDescent="0.25">
      <c r="A105" t="s">
        <v>10510</v>
      </c>
      <c r="E105" s="29" t="s">
        <v>10696</v>
      </c>
      <c r="G105" t="s">
        <v>10074</v>
      </c>
    </row>
    <row r="106" spans="1:7" x14ac:dyDescent="0.25">
      <c r="A106" t="s">
        <v>10539</v>
      </c>
      <c r="C106" t="s">
        <v>10183</v>
      </c>
      <c r="E106" s="29" t="s">
        <v>10201</v>
      </c>
      <c r="G106" t="s">
        <v>10773</v>
      </c>
    </row>
    <row r="107" spans="1:7" x14ac:dyDescent="0.25">
      <c r="A107" t="s">
        <v>10512</v>
      </c>
      <c r="C107" s="29"/>
      <c r="E107" s="29" t="s">
        <v>10697</v>
      </c>
      <c r="G107" t="s">
        <v>10774</v>
      </c>
    </row>
    <row r="108" spans="1:7" x14ac:dyDescent="0.25">
      <c r="A108" t="s">
        <v>10540</v>
      </c>
      <c r="C108" s="29" t="s">
        <v>10202</v>
      </c>
      <c r="E108" s="29" t="s">
        <v>8826</v>
      </c>
      <c r="G108" t="s">
        <v>10775</v>
      </c>
    </row>
    <row r="109" spans="1:7" x14ac:dyDescent="0.25">
      <c r="E109" s="29" t="s">
        <v>8812</v>
      </c>
      <c r="G109" t="s">
        <v>10776</v>
      </c>
    </row>
    <row r="110" spans="1:7" x14ac:dyDescent="0.25">
      <c r="A110" t="s">
        <v>10541</v>
      </c>
      <c r="C110" t="s">
        <v>1351</v>
      </c>
      <c r="E110" s="29" t="s">
        <v>8813</v>
      </c>
    </row>
    <row r="111" spans="1:7" x14ac:dyDescent="0.25">
      <c r="A111" t="s">
        <v>10542</v>
      </c>
      <c r="C111" s="29"/>
      <c r="E111" s="29" t="s">
        <v>10698</v>
      </c>
      <c r="G111" t="s">
        <v>10777</v>
      </c>
    </row>
    <row r="112" spans="1:7" x14ac:dyDescent="0.25">
      <c r="C112" s="29" t="s">
        <v>10121</v>
      </c>
    </row>
    <row r="113" spans="1:7" x14ac:dyDescent="0.25">
      <c r="A113" t="s">
        <v>10543</v>
      </c>
      <c r="E113" t="s">
        <v>10699</v>
      </c>
      <c r="G113" t="s">
        <v>10778</v>
      </c>
    </row>
    <row r="114" spans="1:7" x14ac:dyDescent="0.25">
      <c r="C114" t="s">
        <v>8820</v>
      </c>
      <c r="E114" s="29"/>
      <c r="G114" s="29"/>
    </row>
    <row r="115" spans="1:7" x14ac:dyDescent="0.25">
      <c r="A115" t="s">
        <v>10544</v>
      </c>
      <c r="C115" s="29"/>
      <c r="E115" s="29" t="s">
        <v>10700</v>
      </c>
      <c r="G115" s="29" t="s">
        <v>10779</v>
      </c>
    </row>
    <row r="116" spans="1:7" x14ac:dyDescent="0.25">
      <c r="A116" s="29"/>
      <c r="C116" s="36">
        <v>37653</v>
      </c>
      <c r="E116" s="29" t="s">
        <v>10701</v>
      </c>
      <c r="G116" s="29" t="s">
        <v>10701</v>
      </c>
    </row>
    <row r="117" spans="1:7" x14ac:dyDescent="0.25">
      <c r="A117" s="29" t="s">
        <v>10545</v>
      </c>
      <c r="E117" s="29" t="s">
        <v>10697</v>
      </c>
      <c r="G117" s="29" t="s">
        <v>10697</v>
      </c>
    </row>
    <row r="118" spans="1:7" x14ac:dyDescent="0.25">
      <c r="C118" t="s">
        <v>10613</v>
      </c>
      <c r="E118" s="29" t="s">
        <v>10702</v>
      </c>
      <c r="G118" s="29" t="s">
        <v>10702</v>
      </c>
    </row>
    <row r="119" spans="1:7" x14ac:dyDescent="0.25">
      <c r="A119" t="s">
        <v>10201</v>
      </c>
      <c r="E119" s="29" t="s">
        <v>8816</v>
      </c>
      <c r="G119" s="29" t="s">
        <v>8816</v>
      </c>
    </row>
    <row r="120" spans="1:7" x14ac:dyDescent="0.25">
      <c r="A120" t="s">
        <v>10546</v>
      </c>
      <c r="E120" s="29" t="s">
        <v>8817</v>
      </c>
      <c r="G120" s="29" t="s">
        <v>8817</v>
      </c>
    </row>
    <row r="121" spans="1:7" x14ac:dyDescent="0.25">
      <c r="A121" t="s">
        <v>10547</v>
      </c>
      <c r="E121" s="29" t="s">
        <v>10703</v>
      </c>
      <c r="G121" s="29" t="s">
        <v>10703</v>
      </c>
    </row>
    <row r="122" spans="1:7" ht="31.5" x14ac:dyDescent="0.25">
      <c r="A122" t="s">
        <v>10512</v>
      </c>
      <c r="C122" s="31" t="s">
        <v>10614</v>
      </c>
    </row>
    <row r="123" spans="1:7" x14ac:dyDescent="0.25">
      <c r="A123" t="s">
        <v>10548</v>
      </c>
      <c r="E123" t="s">
        <v>10704</v>
      </c>
      <c r="G123" t="s">
        <v>10780</v>
      </c>
    </row>
    <row r="124" spans="1:7" x14ac:dyDescent="0.25">
      <c r="B124" s="29"/>
      <c r="C124" t="s">
        <v>10201</v>
      </c>
    </row>
    <row r="125" spans="1:7" x14ac:dyDescent="0.25">
      <c r="A125" t="s">
        <v>10549</v>
      </c>
      <c r="B125" s="29"/>
      <c r="C125" s="29"/>
      <c r="E125" t="s">
        <v>10705</v>
      </c>
      <c r="G125" t="s">
        <v>10781</v>
      </c>
    </row>
    <row r="126" spans="1:7" x14ac:dyDescent="0.25">
      <c r="C126" s="29" t="s">
        <v>10202</v>
      </c>
      <c r="G126" s="29"/>
    </row>
    <row r="127" spans="1:7" x14ac:dyDescent="0.25">
      <c r="A127" t="s">
        <v>10519</v>
      </c>
      <c r="E127" t="s">
        <v>10661</v>
      </c>
      <c r="G127" s="29" t="s">
        <v>10782</v>
      </c>
    </row>
    <row r="128" spans="1:7" x14ac:dyDescent="0.25">
      <c r="A128" t="s">
        <v>10550</v>
      </c>
      <c r="C128" t="s">
        <v>10615</v>
      </c>
      <c r="E128" t="s">
        <v>10706</v>
      </c>
      <c r="G128" s="29" t="s">
        <v>10339</v>
      </c>
    </row>
    <row r="129" spans="1:7" x14ac:dyDescent="0.25">
      <c r="A129" s="29"/>
      <c r="C129" s="29"/>
      <c r="E129" t="s">
        <v>10707</v>
      </c>
      <c r="G129" s="29" t="s">
        <v>10783</v>
      </c>
    </row>
    <row r="130" spans="1:7" x14ac:dyDescent="0.25">
      <c r="A130" s="29" t="s">
        <v>10551</v>
      </c>
      <c r="C130" s="29" t="s">
        <v>10616</v>
      </c>
      <c r="E130" t="s">
        <v>10708</v>
      </c>
      <c r="G130" s="29" t="s">
        <v>10784</v>
      </c>
    </row>
    <row r="131" spans="1:7" x14ac:dyDescent="0.25">
      <c r="C131" s="29" t="s">
        <v>10617</v>
      </c>
      <c r="E131" t="s">
        <v>10709</v>
      </c>
    </row>
    <row r="132" spans="1:7" x14ac:dyDescent="0.25">
      <c r="A132" t="s">
        <v>10552</v>
      </c>
      <c r="E132" s="29"/>
      <c r="G132" t="s">
        <v>10785</v>
      </c>
    </row>
    <row r="133" spans="1:7" x14ac:dyDescent="0.25">
      <c r="A133" t="s">
        <v>10553</v>
      </c>
      <c r="C133" t="s">
        <v>10618</v>
      </c>
      <c r="E133" s="29" t="s">
        <v>10710</v>
      </c>
    </row>
    <row r="134" spans="1:7" x14ac:dyDescent="0.25">
      <c r="A134" t="s">
        <v>10554</v>
      </c>
      <c r="C134" s="29"/>
      <c r="E134" s="29" t="s">
        <v>10338</v>
      </c>
      <c r="G134" t="s">
        <v>10786</v>
      </c>
    </row>
    <row r="135" spans="1:7" x14ac:dyDescent="0.25">
      <c r="A135" t="s">
        <v>10555</v>
      </c>
      <c r="C135" s="29" t="s">
        <v>10619</v>
      </c>
      <c r="E135" s="29" t="s">
        <v>8827</v>
      </c>
      <c r="G135" s="29"/>
    </row>
    <row r="136" spans="1:7" x14ac:dyDescent="0.25">
      <c r="A136" t="s">
        <v>10556</v>
      </c>
      <c r="C136" s="29" t="s">
        <v>10620</v>
      </c>
      <c r="E136" s="29" t="s">
        <v>10711</v>
      </c>
      <c r="G136" s="29" t="s">
        <v>10787</v>
      </c>
    </row>
    <row r="137" spans="1:7" x14ac:dyDescent="0.25">
      <c r="A137" t="s">
        <v>10557</v>
      </c>
      <c r="C137" s="29" t="s">
        <v>10621</v>
      </c>
      <c r="G137" s="29" t="s">
        <v>10788</v>
      </c>
    </row>
    <row r="138" spans="1:7" x14ac:dyDescent="0.25">
      <c r="E138" t="s">
        <v>10712</v>
      </c>
    </row>
    <row r="139" spans="1:7" x14ac:dyDescent="0.25">
      <c r="A139" t="s">
        <v>10558</v>
      </c>
      <c r="B139" s="29"/>
      <c r="G139" t="s">
        <v>10789</v>
      </c>
    </row>
    <row r="140" spans="1:7" x14ac:dyDescent="0.25">
      <c r="B140" s="29"/>
      <c r="E140" t="s">
        <v>10713</v>
      </c>
    </row>
    <row r="141" spans="1:7" ht="31.5" x14ac:dyDescent="0.25">
      <c r="A141" t="s">
        <v>10559</v>
      </c>
      <c r="C141" s="31" t="s">
        <v>10622</v>
      </c>
      <c r="G141" t="s">
        <v>10790</v>
      </c>
    </row>
    <row r="142" spans="1:7" x14ac:dyDescent="0.25">
      <c r="E142" t="s">
        <v>10714</v>
      </c>
    </row>
    <row r="143" spans="1:7" x14ac:dyDescent="0.25">
      <c r="A143" t="s">
        <v>10560</v>
      </c>
      <c r="C143" t="s">
        <v>10201</v>
      </c>
      <c r="G143" t="s">
        <v>10791</v>
      </c>
    </row>
    <row r="144" spans="1:7" x14ac:dyDescent="0.25">
      <c r="C144" s="29"/>
      <c r="E144" t="s">
        <v>10715</v>
      </c>
    </row>
    <row r="145" spans="1:7" x14ac:dyDescent="0.25">
      <c r="A145" t="s">
        <v>9299</v>
      </c>
      <c r="C145" s="29" t="s">
        <v>10184</v>
      </c>
      <c r="E145" s="29"/>
      <c r="G145" t="s">
        <v>10638</v>
      </c>
    </row>
    <row r="146" spans="1:7" x14ac:dyDescent="0.25">
      <c r="A146" s="29"/>
      <c r="E146" s="29" t="s">
        <v>10716</v>
      </c>
      <c r="G146" s="29"/>
    </row>
    <row r="147" spans="1:7" x14ac:dyDescent="0.25">
      <c r="A147" s="29" t="s">
        <v>10561</v>
      </c>
      <c r="C147" t="s">
        <v>1351</v>
      </c>
      <c r="E147" s="29" t="s">
        <v>10717</v>
      </c>
      <c r="G147" s="29" t="s">
        <v>10792</v>
      </c>
    </row>
    <row r="148" spans="1:7" x14ac:dyDescent="0.25">
      <c r="C148" s="29"/>
      <c r="E148" s="29" t="s">
        <v>10718</v>
      </c>
      <c r="G148" s="29" t="s">
        <v>10793</v>
      </c>
    </row>
    <row r="149" spans="1:7" x14ac:dyDescent="0.25">
      <c r="A149" t="s">
        <v>334</v>
      </c>
      <c r="C149" s="29" t="s">
        <v>10121</v>
      </c>
      <c r="E149" s="29" t="s">
        <v>10719</v>
      </c>
      <c r="G149" s="29" t="s">
        <v>10794</v>
      </c>
    </row>
    <row r="150" spans="1:7" x14ac:dyDescent="0.25">
      <c r="A150" t="s">
        <v>10562</v>
      </c>
      <c r="E150" s="29"/>
      <c r="G150" s="29" t="s">
        <v>10795</v>
      </c>
    </row>
    <row r="151" spans="1:7" x14ac:dyDescent="0.25">
      <c r="A151" t="s">
        <v>10563</v>
      </c>
      <c r="C151" t="s">
        <v>8820</v>
      </c>
      <c r="E151" s="29" t="s">
        <v>10720</v>
      </c>
      <c r="G151" s="29" t="s">
        <v>10796</v>
      </c>
    </row>
    <row r="152" spans="1:7" x14ac:dyDescent="0.25">
      <c r="A152" t="s">
        <v>10564</v>
      </c>
      <c r="C152" s="29"/>
      <c r="E152" s="29" t="s">
        <v>10721</v>
      </c>
      <c r="G152" s="29" t="s">
        <v>10797</v>
      </c>
    </row>
    <row r="153" spans="1:7" x14ac:dyDescent="0.25">
      <c r="C153" s="36">
        <v>37653</v>
      </c>
      <c r="E153" s="29" t="s">
        <v>10722</v>
      </c>
    </row>
    <row r="154" spans="1:7" x14ac:dyDescent="0.25">
      <c r="A154" t="s">
        <v>10565</v>
      </c>
      <c r="E154" s="29"/>
      <c r="G154" t="s">
        <v>10798</v>
      </c>
    </row>
    <row r="155" spans="1:7" x14ac:dyDescent="0.25">
      <c r="A155" s="29"/>
      <c r="C155" t="s">
        <v>10623</v>
      </c>
      <c r="E155" s="29" t="s">
        <v>10723</v>
      </c>
    </row>
    <row r="156" spans="1:7" x14ac:dyDescent="0.25">
      <c r="A156" s="29" t="s">
        <v>10566</v>
      </c>
      <c r="B156" s="29"/>
      <c r="E156" s="29" t="s">
        <v>10724</v>
      </c>
      <c r="G156" t="s">
        <v>10799</v>
      </c>
    </row>
    <row r="157" spans="1:7" x14ac:dyDescent="0.25">
      <c r="B157" s="29"/>
      <c r="E157" s="29"/>
    </row>
    <row r="158" spans="1:7" x14ac:dyDescent="0.25">
      <c r="A158" t="s">
        <v>373</v>
      </c>
      <c r="E158" s="29" t="s">
        <v>10725</v>
      </c>
    </row>
    <row r="159" spans="1:7" ht="31.5" x14ac:dyDescent="0.25">
      <c r="A159" t="s">
        <v>10567</v>
      </c>
      <c r="C159" s="31" t="s">
        <v>10624</v>
      </c>
      <c r="E159" s="29" t="s">
        <v>10726</v>
      </c>
    </row>
    <row r="160" spans="1:7" x14ac:dyDescent="0.25">
      <c r="A160" t="s">
        <v>10568</v>
      </c>
      <c r="E160" s="29"/>
    </row>
    <row r="161" spans="1:5" x14ac:dyDescent="0.25">
      <c r="C161" t="s">
        <v>10201</v>
      </c>
      <c r="E161" s="29" t="s">
        <v>10727</v>
      </c>
    </row>
    <row r="162" spans="1:5" x14ac:dyDescent="0.25">
      <c r="A162" t="s">
        <v>10569</v>
      </c>
      <c r="C162" s="29"/>
      <c r="E162" s="29" t="s">
        <v>10728</v>
      </c>
    </row>
    <row r="163" spans="1:5" x14ac:dyDescent="0.25">
      <c r="C163" s="29" t="s">
        <v>10184</v>
      </c>
      <c r="E163" s="29" t="s">
        <v>10729</v>
      </c>
    </row>
    <row r="164" spans="1:5" x14ac:dyDescent="0.25">
      <c r="A164" t="s">
        <v>10570</v>
      </c>
      <c r="E164" s="29" t="s">
        <v>10730</v>
      </c>
    </row>
    <row r="165" spans="1:5" x14ac:dyDescent="0.25">
      <c r="C165" t="s">
        <v>9287</v>
      </c>
      <c r="E165" s="29"/>
    </row>
    <row r="166" spans="1:5" x14ac:dyDescent="0.25">
      <c r="A166" t="s">
        <v>10571</v>
      </c>
      <c r="C166" s="29"/>
      <c r="E166" s="29" t="s">
        <v>10731</v>
      </c>
    </row>
    <row r="167" spans="1:5" x14ac:dyDescent="0.25">
      <c r="C167" s="29" t="s">
        <v>10625</v>
      </c>
      <c r="E167" s="29" t="s">
        <v>10732</v>
      </c>
    </row>
    <row r="168" spans="1:5" x14ac:dyDescent="0.25">
      <c r="A168" t="s">
        <v>10572</v>
      </c>
      <c r="E168" s="29" t="s">
        <v>10733</v>
      </c>
    </row>
    <row r="169" spans="1:5" x14ac:dyDescent="0.25">
      <c r="C169" t="s">
        <v>8820</v>
      </c>
    </row>
    <row r="170" spans="1:5" x14ac:dyDescent="0.25">
      <c r="A170" t="s">
        <v>10573</v>
      </c>
      <c r="C170" s="29"/>
      <c r="E170" t="s">
        <v>10734</v>
      </c>
    </row>
    <row r="171" spans="1:5" x14ac:dyDescent="0.25">
      <c r="C171" s="36">
        <v>37653</v>
      </c>
    </row>
    <row r="172" spans="1:5" x14ac:dyDescent="0.25">
      <c r="A172" t="s">
        <v>10574</v>
      </c>
      <c r="B172" s="29"/>
      <c r="E172" t="s">
        <v>10735</v>
      </c>
    </row>
    <row r="173" spans="1:5" x14ac:dyDescent="0.25">
      <c r="B173" s="29"/>
    </row>
    <row r="174" spans="1:5" x14ac:dyDescent="0.25">
      <c r="A174" t="s">
        <v>10575</v>
      </c>
    </row>
    <row r="175" spans="1:5" ht="31.5" x14ac:dyDescent="0.25">
      <c r="C175" s="31" t="s">
        <v>10626</v>
      </c>
    </row>
    <row r="177" spans="2:3" x14ac:dyDescent="0.25">
      <c r="C177" t="s">
        <v>10627</v>
      </c>
    </row>
    <row r="179" spans="2:3" x14ac:dyDescent="0.25">
      <c r="C179" t="s">
        <v>10628</v>
      </c>
    </row>
    <row r="180" spans="2:3" x14ac:dyDescent="0.25">
      <c r="C180" s="29"/>
    </row>
    <row r="181" spans="2:3" x14ac:dyDescent="0.25">
      <c r="C181" s="29" t="s">
        <v>10629</v>
      </c>
    </row>
    <row r="182" spans="2:3" x14ac:dyDescent="0.25">
      <c r="C182" s="29" t="s">
        <v>10630</v>
      </c>
    </row>
    <row r="184" spans="2:3" x14ac:dyDescent="0.25">
      <c r="B184" s="29"/>
      <c r="C184" t="s">
        <v>10631</v>
      </c>
    </row>
    <row r="185" spans="2:3" x14ac:dyDescent="0.25">
      <c r="B185" s="29"/>
      <c r="C185" s="29"/>
    </row>
    <row r="186" spans="2:3" x14ac:dyDescent="0.25">
      <c r="C186" s="29" t="s">
        <v>10632</v>
      </c>
    </row>
    <row r="187" spans="2:3" x14ac:dyDescent="0.25">
      <c r="C187" s="29" t="s">
        <v>10633</v>
      </c>
    </row>
    <row r="188" spans="2:3" x14ac:dyDescent="0.25">
      <c r="C188" s="29" t="s">
        <v>10337</v>
      </c>
    </row>
    <row r="190" spans="2:3" x14ac:dyDescent="0.25">
      <c r="C190" t="s">
        <v>10634</v>
      </c>
    </row>
    <row r="194" spans="3:3" ht="31.5" x14ac:dyDescent="0.25">
      <c r="C194" s="31" t="s">
        <v>10635</v>
      </c>
    </row>
    <row r="196" spans="3:3" x14ac:dyDescent="0.25">
      <c r="C196" t="s">
        <v>373</v>
      </c>
    </row>
    <row r="198" spans="3:3" x14ac:dyDescent="0.25">
      <c r="C198" t="s">
        <v>10339</v>
      </c>
    </row>
    <row r="199" spans="3:3" x14ac:dyDescent="0.25">
      <c r="C199" s="29"/>
    </row>
    <row r="200" spans="3:3" x14ac:dyDescent="0.25">
      <c r="C200" s="29" t="s">
        <v>10465</v>
      </c>
    </row>
    <row r="201" spans="3:3" x14ac:dyDescent="0.25">
      <c r="C201" s="29" t="s">
        <v>10636</v>
      </c>
    </row>
    <row r="205" spans="3:3" ht="31.5" x14ac:dyDescent="0.25">
      <c r="C205" s="31" t="s">
        <v>10637</v>
      </c>
    </row>
    <row r="207" spans="3:3" x14ac:dyDescent="0.25">
      <c r="C207" t="s">
        <v>10638</v>
      </c>
    </row>
    <row r="208" spans="3:3" x14ac:dyDescent="0.25">
      <c r="C208" s="29"/>
    </row>
    <row r="209" spans="3:3" x14ac:dyDescent="0.25">
      <c r="C209" s="29" t="s">
        <v>10639</v>
      </c>
    </row>
    <row r="210" spans="3:3" x14ac:dyDescent="0.25">
      <c r="C210" s="29" t="s">
        <v>10640</v>
      </c>
    </row>
    <row r="211" spans="3:3" x14ac:dyDescent="0.25">
      <c r="C211" s="29" t="s">
        <v>10641</v>
      </c>
    </row>
    <row r="212" spans="3:3" x14ac:dyDescent="0.25">
      <c r="C212" s="29" t="s">
        <v>10642</v>
      </c>
    </row>
    <row r="213" spans="3:3" x14ac:dyDescent="0.25">
      <c r="C213" s="29" t="s">
        <v>10643</v>
      </c>
    </row>
    <row r="214" spans="3:3" x14ac:dyDescent="0.25">
      <c r="C214" s="29" t="s">
        <v>10644</v>
      </c>
    </row>
    <row r="216" spans="3:3" ht="24" x14ac:dyDescent="0.25">
      <c r="C216" s="33" t="s">
        <v>10645</v>
      </c>
    </row>
    <row r="218" spans="3:3" x14ac:dyDescent="0.25">
      <c r="C218" t="s">
        <v>10646</v>
      </c>
    </row>
    <row r="220" spans="3:3" x14ac:dyDescent="0.25">
      <c r="C220" s="7" t="s">
        <v>9096</v>
      </c>
    </row>
    <row r="222" spans="3:3" x14ac:dyDescent="0.25">
      <c r="C222" s="7" t="s">
        <v>10647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8DA90-94FF-40AA-8907-42C8CB5AEDAC}">
  <dimension ref="A1:M13"/>
  <sheetViews>
    <sheetView workbookViewId="0">
      <selection activeCell="A2" sqref="A2"/>
    </sheetView>
  </sheetViews>
  <sheetFormatPr defaultRowHeight="15" x14ac:dyDescent="0.25"/>
  <cols>
    <col min="1" max="1" width="29.7109375" bestFit="1" customWidth="1"/>
    <col min="2" max="2" width="13.42578125" bestFit="1" customWidth="1"/>
    <col min="3" max="3" width="43.42578125" bestFit="1" customWidth="1"/>
    <col min="4" max="4" width="15" bestFit="1" customWidth="1"/>
    <col min="5" max="5" width="14.85546875" bestFit="1" customWidth="1"/>
    <col min="6" max="6" width="49.85546875" bestFit="1" customWidth="1"/>
    <col min="7" max="7" width="32.140625" bestFit="1" customWidth="1"/>
    <col min="8" max="8" width="13.140625" bestFit="1" customWidth="1"/>
    <col min="9" max="9" width="30" bestFit="1" customWidth="1"/>
    <col min="10" max="10" width="15" bestFit="1" customWidth="1"/>
    <col min="11" max="11" width="46.42578125" bestFit="1" customWidth="1"/>
    <col min="12" max="12" width="13.7109375" bestFit="1" customWidth="1"/>
    <col min="13" max="13" width="17" bestFit="1" customWidth="1"/>
  </cols>
  <sheetData>
    <row r="1" spans="1:13" ht="15.75" x14ac:dyDescent="0.25">
      <c r="A1" s="11" t="s">
        <v>8741</v>
      </c>
      <c r="B1" t="s">
        <v>8742</v>
      </c>
      <c r="C1" t="s">
        <v>8743</v>
      </c>
      <c r="D1" t="s">
        <v>8744</v>
      </c>
      <c r="E1" t="s">
        <v>8745</v>
      </c>
      <c r="F1" t="s">
        <v>8762</v>
      </c>
      <c r="G1" t="s">
        <v>8746</v>
      </c>
      <c r="H1" t="s">
        <v>8747</v>
      </c>
      <c r="I1" t="s">
        <v>8748</v>
      </c>
      <c r="J1" t="s">
        <v>8749</v>
      </c>
      <c r="K1" t="s">
        <v>669</v>
      </c>
      <c r="L1" t="s">
        <v>8750</v>
      </c>
      <c r="M1" t="s">
        <v>445</v>
      </c>
    </row>
    <row r="2" spans="1:13" x14ac:dyDescent="0.25">
      <c r="A2" t="s">
        <v>8751</v>
      </c>
      <c r="B2" t="s">
        <v>8752</v>
      </c>
      <c r="C2" t="s">
        <v>8753</v>
      </c>
      <c r="D2" t="s">
        <v>8754</v>
      </c>
      <c r="E2" t="s">
        <v>8754</v>
      </c>
      <c r="F2" t="s">
        <v>8755</v>
      </c>
      <c r="G2" t="s">
        <v>8756</v>
      </c>
      <c r="H2" t="s">
        <v>8754</v>
      </c>
      <c r="I2" t="s">
        <v>8757</v>
      </c>
      <c r="J2" t="s">
        <v>8758</v>
      </c>
      <c r="K2" t="s">
        <v>8759</v>
      </c>
      <c r="L2" t="s">
        <v>8760</v>
      </c>
      <c r="M2" t="s">
        <v>8761</v>
      </c>
    </row>
    <row r="3" spans="1:13" ht="15.75" x14ac:dyDescent="0.25">
      <c r="A3" s="11"/>
    </row>
    <row r="4" spans="1:13" ht="15.75" x14ac:dyDescent="0.25">
      <c r="A4" s="11"/>
    </row>
    <row r="5" spans="1:13" ht="15.75" x14ac:dyDescent="0.25">
      <c r="A5" s="11"/>
    </row>
    <row r="6" spans="1:13" ht="15.75" x14ac:dyDescent="0.25">
      <c r="A6" s="11"/>
    </row>
    <row r="7" spans="1:13" ht="15.75" x14ac:dyDescent="0.25">
      <c r="A7" s="11"/>
    </row>
    <row r="8" spans="1:13" ht="15.75" x14ac:dyDescent="0.25">
      <c r="A8" s="11"/>
    </row>
    <row r="9" spans="1:13" ht="15.75" x14ac:dyDescent="0.25">
      <c r="A9" s="11"/>
    </row>
    <row r="10" spans="1:13" ht="15.75" x14ac:dyDescent="0.25">
      <c r="A10" s="11"/>
    </row>
    <row r="11" spans="1:13" ht="15.75" x14ac:dyDescent="0.25">
      <c r="A11" s="11"/>
    </row>
    <row r="12" spans="1:13" ht="15.75" x14ac:dyDescent="0.25">
      <c r="A12" s="11"/>
    </row>
    <row r="13" spans="1:13" ht="15.75" x14ac:dyDescent="0.25">
      <c r="A13" s="11"/>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2C5362-1FB9-4106-8CFF-B0887E4B12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1</vt:i4>
      </vt:variant>
    </vt:vector>
  </HeadingPairs>
  <TitlesOfParts>
    <vt:vector size="47" baseType="lpstr">
      <vt:lpstr>Dashboard_Interactive</vt:lpstr>
      <vt:lpstr>Dashboard_Overview</vt:lpstr>
      <vt:lpstr>tbl_Momentum_Sessions</vt:lpstr>
      <vt:lpstr>tbl_Momentum_Sessions (2)</vt:lpstr>
      <vt:lpstr>tbl_Momentum_Exercises</vt:lpstr>
      <vt:lpstr>tbl_All_Exercises_v2</vt:lpstr>
      <vt:lpstr>tbl_Momentum_Staging_Exercises</vt:lpstr>
      <vt:lpstr>tbl_All_Sessions_v2</vt:lpstr>
      <vt:lpstr>tbl_Momentum_Staging_Sessions</vt:lpstr>
      <vt:lpstr>Raw_Momentum_Staging_Import</vt:lpstr>
      <vt:lpstr>tbl_All_Exercises</vt:lpstr>
      <vt:lpstr>tbl_All_Sessions</vt:lpstr>
      <vt:lpstr>Raw_Momentum_Import (2)</vt:lpstr>
      <vt:lpstr>Dashboard_Exercises</vt:lpstr>
      <vt:lpstr>Dashboard_Progress</vt:lpstr>
      <vt:lpstr>MD_Core</vt:lpstr>
      <vt:lpstr>MD_Reference</vt:lpstr>
      <vt:lpstr>MD_Analysis</vt:lpstr>
      <vt:lpstr>Lookup_Exercises</vt:lpstr>
      <vt:lpstr>Changelog</vt:lpstr>
      <vt:lpstr>tbl_ExerciseNameMap</vt:lpstr>
      <vt:lpstr>tbl_Phases</vt:lpstr>
      <vt:lpstr>tbl_Sessions</vt:lpstr>
      <vt:lpstr>tbl_Exercises</vt:lpstr>
      <vt:lpstr>tbl_Compliance</vt:lpstr>
      <vt:lpstr>tbl_PrescribedWorkouts</vt:lpstr>
      <vt:lpstr>Export_Reference</vt:lpstr>
      <vt:lpstr>Export_Core</vt:lpstr>
      <vt:lpstr>Export_Analysis</vt:lpstr>
      <vt:lpstr>tbl_ExerciseLibrary</vt:lpstr>
      <vt:lpstr>tbl_Equipment</vt:lpstr>
      <vt:lpstr>tbl_BodyMetrics</vt:lpstr>
      <vt:lpstr>tbl_TrainingAssumptions</vt:lpstr>
      <vt:lpstr>tbl_PRs</vt:lpstr>
      <vt:lpstr>tbl_VolumeWeekly</vt:lpstr>
      <vt:lpstr>tbl_VolumeMonthly</vt:lpstr>
      <vt:lpstr>WorkoutCards_Phase01</vt:lpstr>
      <vt:lpstr>WorkoutCards_Phase02</vt:lpstr>
      <vt:lpstr>WorkoutCards_Phase03</vt:lpstr>
      <vt:lpstr>WorkoutCards_Phase04</vt:lpstr>
      <vt:lpstr>WorkoutCards_Phase05</vt:lpstr>
      <vt:lpstr>WorkoutCards_Phase06</vt:lpstr>
      <vt:lpstr>WorkoutCards_Phase07</vt:lpstr>
      <vt:lpstr>WorkoutCards_Phase08</vt:lpstr>
      <vt:lpstr>WorkoutCards_Phase09</vt:lpstr>
      <vt:lpstr>DataDictionary</vt:lpstr>
      <vt:lpstr>tbl_Momentum_Sessions!ExternalData_2</vt:lpstr>
    </vt:vector>
  </TitlesOfParts>
  <Company>Tegria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Roth</dc:creator>
  <cp:lastModifiedBy>Brian Roth</cp:lastModifiedBy>
  <dcterms:created xsi:type="dcterms:W3CDTF">2026-08-01T14:34:21Z</dcterms:created>
  <dcterms:modified xsi:type="dcterms:W3CDTF">2026-09-07T20:49:20Z</dcterms:modified>
</cp:coreProperties>
</file>